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50" yWindow="45" windowWidth="14805" windowHeight="8010"/>
  </bookViews>
  <sheets>
    <sheet name="Lakhanpur" sheetId="1" r:id="rId1"/>
    <sheet name="Laikera" sheetId="5" r:id="rId2"/>
    <sheet name="Kolabira" sheetId="3" r:id="rId3"/>
    <sheet name="Kirmira" sheetId="6" r:id="rId4"/>
    <sheet name="Jharsuguda" sheetId="7" r:id="rId5"/>
    <sheet name="Abstract" sheetId="4" r:id="rId6"/>
  </sheets>
  <calcPr calcId="124519"/>
</workbook>
</file>

<file path=xl/calcChain.xml><?xml version="1.0" encoding="utf-8"?>
<calcChain xmlns="http://schemas.openxmlformats.org/spreadsheetml/2006/main">
  <c r="B996" i="7"/>
  <c r="B997"/>
  <c r="B998"/>
  <c r="B999"/>
  <c r="B1000"/>
  <c r="B1001"/>
  <c r="B1002"/>
  <c r="B1003"/>
  <c r="B1004"/>
  <c r="B1005"/>
  <c r="B1006"/>
  <c r="B1007"/>
  <c r="B1008"/>
  <c r="B1009"/>
  <c r="B1010"/>
  <c r="B1011"/>
  <c r="B1012"/>
  <c r="B1013"/>
  <c r="B1014"/>
  <c r="B1015"/>
  <c r="B1016"/>
  <c r="B1017"/>
  <c r="B1018"/>
  <c r="B1019"/>
  <c r="B1020"/>
  <c r="B1021"/>
  <c r="B1022"/>
  <c r="C1023"/>
  <c r="B1024"/>
  <c r="B1025"/>
  <c r="B1026"/>
  <c r="B1027"/>
  <c r="B1028"/>
  <c r="B1029"/>
  <c r="B1030"/>
  <c r="B1031"/>
  <c r="B1032"/>
  <c r="B1033"/>
  <c r="B1034"/>
  <c r="B1035"/>
  <c r="B1036"/>
  <c r="B1037"/>
  <c r="B1038"/>
  <c r="B1039"/>
  <c r="B1040"/>
  <c r="B1041"/>
  <c r="B1042"/>
  <c r="B1043"/>
  <c r="B1044"/>
  <c r="B1045"/>
  <c r="B1046"/>
  <c r="B1047"/>
  <c r="B1048"/>
  <c r="B1049"/>
  <c r="B1050"/>
  <c r="B1051"/>
  <c r="B1052"/>
  <c r="B1053"/>
  <c r="B1054"/>
  <c r="B1055"/>
  <c r="B1056"/>
  <c r="B1057"/>
  <c r="B1058"/>
  <c r="B1059"/>
  <c r="D3" i="1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68"/>
  <c r="D569"/>
  <c r="D570"/>
  <c r="D571"/>
  <c r="D572"/>
  <c r="D573"/>
  <c r="D574"/>
  <c r="D575"/>
  <c r="D576"/>
  <c r="D577"/>
  <c r="D578"/>
  <c r="D579"/>
  <c r="D580"/>
  <c r="D581"/>
  <c r="D582"/>
  <c r="D583"/>
  <c r="D584"/>
  <c r="D585"/>
  <c r="D586"/>
  <c r="D587"/>
  <c r="D588"/>
  <c r="D589"/>
  <c r="D590"/>
  <c r="D591"/>
  <c r="D592"/>
  <c r="D593"/>
  <c r="D594"/>
  <c r="D595"/>
  <c r="D596"/>
  <c r="D597"/>
  <c r="D598"/>
  <c r="D599"/>
  <c r="D600"/>
  <c r="D601"/>
  <c r="D602"/>
  <c r="D603"/>
  <c r="D604"/>
  <c r="D605"/>
  <c r="D606"/>
  <c r="D607"/>
  <c r="D608"/>
  <c r="D609"/>
  <c r="D610"/>
  <c r="D611"/>
  <c r="D612"/>
  <c r="D613"/>
  <c r="D614"/>
  <c r="D615"/>
  <c r="D616"/>
  <c r="D617"/>
  <c r="D618"/>
  <c r="D619"/>
  <c r="D620"/>
  <c r="D621"/>
  <c r="D622"/>
  <c r="D623"/>
  <c r="D624"/>
  <c r="D625"/>
  <c r="D626"/>
  <c r="D627"/>
  <c r="D628"/>
  <c r="D629"/>
  <c r="D630"/>
  <c r="D631"/>
  <c r="D632"/>
  <c r="D633"/>
  <c r="D634"/>
  <c r="D635"/>
  <c r="D636"/>
  <c r="D637"/>
  <c r="D638"/>
  <c r="D639"/>
  <c r="D640"/>
  <c r="D641"/>
  <c r="D642"/>
  <c r="D643"/>
  <c r="D644"/>
  <c r="D645"/>
  <c r="D646"/>
  <c r="D647"/>
  <c r="D648"/>
  <c r="D649"/>
  <c r="D650"/>
  <c r="D651"/>
  <c r="D652"/>
  <c r="D653"/>
  <c r="D654"/>
  <c r="D655"/>
  <c r="D656"/>
  <c r="D657"/>
  <c r="D658"/>
  <c r="D659"/>
  <c r="D660"/>
  <c r="D661"/>
  <c r="D662"/>
  <c r="D663"/>
  <c r="D664"/>
  <c r="D665"/>
  <c r="D666"/>
  <c r="D667"/>
  <c r="D668"/>
  <c r="D669"/>
  <c r="D670"/>
  <c r="D671"/>
  <c r="D672"/>
  <c r="D673"/>
  <c r="D674"/>
  <c r="D675"/>
  <c r="D676"/>
  <c r="D677"/>
  <c r="D678"/>
  <c r="D679"/>
  <c r="D680"/>
  <c r="D681"/>
  <c r="D682"/>
  <c r="D683"/>
  <c r="D684"/>
  <c r="D685"/>
  <c r="D686"/>
  <c r="D687"/>
  <c r="D688"/>
  <c r="D689"/>
  <c r="D690"/>
  <c r="D691"/>
  <c r="D692"/>
  <c r="D693"/>
  <c r="D694"/>
  <c r="D695"/>
  <c r="D696"/>
  <c r="D697"/>
  <c r="D698"/>
  <c r="D699"/>
  <c r="D700"/>
  <c r="D701"/>
  <c r="D702"/>
  <c r="D703"/>
  <c r="D704"/>
  <c r="D705"/>
  <c r="D706"/>
  <c r="D707"/>
  <c r="D708"/>
  <c r="D709"/>
  <c r="D710"/>
  <c r="D711"/>
  <c r="D712"/>
  <c r="D713"/>
  <c r="D714"/>
  <c r="D715"/>
  <c r="D716"/>
  <c r="D717"/>
  <c r="D718"/>
  <c r="D719"/>
  <c r="D720"/>
  <c r="D721"/>
  <c r="D722"/>
  <c r="D723"/>
  <c r="D724"/>
  <c r="D725"/>
  <c r="D726"/>
  <c r="D727"/>
  <c r="D728"/>
  <c r="D729"/>
  <c r="D730"/>
  <c r="D731"/>
  <c r="D732"/>
  <c r="D733"/>
  <c r="D734"/>
  <c r="D735"/>
  <c r="D736"/>
  <c r="D737"/>
  <c r="D738"/>
  <c r="D739"/>
  <c r="D740"/>
  <c r="D741"/>
  <c r="D742"/>
  <c r="D743"/>
  <c r="D744"/>
  <c r="D745"/>
  <c r="D746"/>
  <c r="D747"/>
  <c r="D748"/>
  <c r="D749"/>
  <c r="D750"/>
  <c r="D751"/>
  <c r="D752"/>
  <c r="D753"/>
  <c r="D754"/>
  <c r="D755"/>
  <c r="D756"/>
  <c r="D757"/>
  <c r="D758"/>
  <c r="D759"/>
  <c r="D760"/>
  <c r="D761"/>
  <c r="D762"/>
  <c r="D763"/>
  <c r="D764"/>
  <c r="D765"/>
  <c r="D766"/>
  <c r="D767"/>
  <c r="D768"/>
  <c r="D769"/>
  <c r="D770"/>
  <c r="D771"/>
  <c r="D772"/>
  <c r="D773"/>
  <c r="D774"/>
  <c r="D775"/>
  <c r="D776"/>
  <c r="D777"/>
  <c r="D778"/>
  <c r="D779"/>
  <c r="D780"/>
  <c r="D781"/>
  <c r="D782"/>
  <c r="D783"/>
  <c r="D784"/>
  <c r="D785"/>
  <c r="D786"/>
  <c r="D787"/>
  <c r="D788"/>
  <c r="D789"/>
  <c r="D790"/>
  <c r="D791"/>
  <c r="D792"/>
  <c r="D793"/>
  <c r="D794"/>
  <c r="D795"/>
  <c r="D796"/>
  <c r="D797"/>
  <c r="D798"/>
  <c r="D799"/>
  <c r="D800"/>
  <c r="D801"/>
  <c r="D802"/>
  <c r="D803"/>
  <c r="D804"/>
  <c r="D805"/>
  <c r="D806"/>
  <c r="D807"/>
  <c r="D808"/>
  <c r="D809"/>
  <c r="D810"/>
  <c r="D811"/>
  <c r="D812"/>
  <c r="D813"/>
  <c r="D814"/>
  <c r="D815"/>
  <c r="D816"/>
  <c r="D817"/>
  <c r="D818"/>
  <c r="D819"/>
  <c r="D820"/>
  <c r="D821"/>
  <c r="D822"/>
  <c r="D823"/>
  <c r="D824"/>
  <c r="D825"/>
  <c r="D826"/>
  <c r="D827"/>
  <c r="D828"/>
  <c r="D829"/>
  <c r="D830"/>
  <c r="D831"/>
  <c r="D832"/>
  <c r="D833"/>
  <c r="D834"/>
  <c r="D835"/>
  <c r="D836"/>
  <c r="D837"/>
  <c r="D838"/>
  <c r="D839"/>
  <c r="D840"/>
  <c r="D841"/>
  <c r="D842"/>
  <c r="D843"/>
  <c r="D844"/>
  <c r="D845"/>
  <c r="D846"/>
  <c r="D847"/>
  <c r="D848"/>
  <c r="D849"/>
  <c r="D850"/>
  <c r="D851"/>
  <c r="D852"/>
  <c r="D853"/>
  <c r="D854"/>
  <c r="D855"/>
  <c r="D856"/>
  <c r="D857"/>
  <c r="D858"/>
  <c r="D859"/>
  <c r="D860"/>
  <c r="D861"/>
  <c r="D862"/>
  <c r="D863"/>
  <c r="D864"/>
  <c r="D865"/>
  <c r="D866"/>
  <c r="D867"/>
  <c r="D868"/>
  <c r="D869"/>
  <c r="D870"/>
  <c r="D871"/>
  <c r="D872"/>
  <c r="D873"/>
  <c r="D874"/>
  <c r="D875"/>
  <c r="D876"/>
  <c r="D877"/>
  <c r="D878"/>
  <c r="D879"/>
  <c r="D880"/>
  <c r="D881"/>
  <c r="D882"/>
  <c r="D883"/>
  <c r="D884"/>
  <c r="D885"/>
  <c r="D886"/>
  <c r="D887"/>
  <c r="D888"/>
  <c r="D889"/>
  <c r="D890"/>
  <c r="D891"/>
  <c r="D892"/>
  <c r="D893"/>
  <c r="D894"/>
  <c r="D895"/>
  <c r="D896"/>
  <c r="D897"/>
  <c r="D898"/>
  <c r="D899"/>
  <c r="D900"/>
  <c r="D901"/>
  <c r="D902"/>
  <c r="D903"/>
  <c r="D904"/>
  <c r="D905"/>
  <c r="D906"/>
  <c r="D907"/>
  <c r="D908"/>
  <c r="D909"/>
  <c r="D910"/>
  <c r="D911"/>
  <c r="D912"/>
  <c r="D913"/>
  <c r="D914"/>
  <c r="D915"/>
  <c r="D916"/>
  <c r="D917"/>
  <c r="D918"/>
  <c r="D919"/>
  <c r="D920"/>
  <c r="D921"/>
  <c r="D922"/>
  <c r="D923"/>
  <c r="D924"/>
  <c r="D925"/>
  <c r="D926"/>
  <c r="D927"/>
  <c r="D928"/>
  <c r="D929"/>
  <c r="D930"/>
  <c r="D931"/>
  <c r="D932"/>
  <c r="D933"/>
  <c r="D934"/>
  <c r="D935"/>
  <c r="D936"/>
  <c r="D937"/>
  <c r="D938"/>
  <c r="D939"/>
  <c r="D940"/>
  <c r="D941"/>
  <c r="D942"/>
  <c r="D943"/>
  <c r="D944"/>
  <c r="D945"/>
  <c r="D946"/>
  <c r="D947"/>
  <c r="D948"/>
  <c r="D949"/>
  <c r="D950"/>
  <c r="D951"/>
  <c r="D952"/>
  <c r="D953"/>
  <c r="D954"/>
  <c r="D955"/>
  <c r="D956"/>
  <c r="D957"/>
  <c r="D958"/>
  <c r="D959"/>
  <c r="D960"/>
  <c r="D961"/>
  <c r="D962"/>
  <c r="D963"/>
  <c r="D964"/>
  <c r="D965"/>
  <c r="D966"/>
  <c r="D967"/>
  <c r="D968"/>
  <c r="D969"/>
  <c r="D970"/>
  <c r="D971"/>
  <c r="D972"/>
  <c r="D973"/>
  <c r="D974"/>
  <c r="D975"/>
  <c r="D976"/>
  <c r="D977"/>
  <c r="D978"/>
  <c r="D979"/>
  <c r="D980"/>
  <c r="D981"/>
  <c r="D982"/>
  <c r="D983"/>
  <c r="D984"/>
  <c r="D985"/>
  <c r="D986"/>
  <c r="D987"/>
  <c r="D988"/>
  <c r="D989"/>
  <c r="D990"/>
  <c r="D991"/>
  <c r="D992"/>
  <c r="D993"/>
  <c r="D994"/>
  <c r="D995"/>
  <c r="D996"/>
  <c r="D997"/>
  <c r="D998"/>
  <c r="D999"/>
  <c r="D1000"/>
  <c r="D1001"/>
  <c r="D1002"/>
  <c r="D1003"/>
  <c r="D1004"/>
  <c r="D1005"/>
  <c r="D1006"/>
  <c r="D1007"/>
  <c r="D1008"/>
  <c r="D1009"/>
  <c r="D1010"/>
  <c r="D1011"/>
  <c r="D1012"/>
  <c r="D1013"/>
  <c r="D1014"/>
  <c r="D1015"/>
  <c r="D1016"/>
  <c r="D1017"/>
  <c r="D1018"/>
  <c r="D1019"/>
  <c r="D1020"/>
  <c r="D1021"/>
  <c r="D1022"/>
  <c r="D1023"/>
  <c r="D1024"/>
  <c r="D1025"/>
  <c r="D1026"/>
  <c r="D1027"/>
  <c r="D1028"/>
  <c r="D1029"/>
  <c r="D1030"/>
  <c r="D1031"/>
  <c r="D1032"/>
  <c r="D1033"/>
  <c r="D1034"/>
  <c r="D1035"/>
  <c r="D1036"/>
  <c r="D1037"/>
  <c r="D1038"/>
  <c r="D1039"/>
  <c r="D1040"/>
  <c r="D1041"/>
  <c r="D1042"/>
  <c r="D1043"/>
  <c r="D1044"/>
  <c r="D1045"/>
  <c r="D1046"/>
  <c r="D1047"/>
  <c r="D1048"/>
  <c r="D1049"/>
  <c r="D1050"/>
  <c r="D1051"/>
  <c r="D1052"/>
  <c r="D1053"/>
  <c r="D1054"/>
  <c r="D1055"/>
  <c r="D1056"/>
  <c r="D1057"/>
  <c r="D1058"/>
  <c r="D1059"/>
  <c r="D1060"/>
  <c r="D1061"/>
  <c r="D1062"/>
  <c r="D1063"/>
  <c r="D1064"/>
  <c r="D1065"/>
  <c r="D1066"/>
  <c r="D1067"/>
  <c r="D1068"/>
  <c r="D1069"/>
  <c r="D1070"/>
  <c r="D1071"/>
  <c r="D1072"/>
  <c r="D1073"/>
  <c r="D1074"/>
  <c r="D1075"/>
  <c r="D1076"/>
  <c r="D1077"/>
  <c r="D1078"/>
  <c r="D1079"/>
  <c r="D1080"/>
  <c r="D1081"/>
  <c r="D1082"/>
  <c r="D1083"/>
  <c r="D1084"/>
  <c r="D1085"/>
  <c r="D1086"/>
  <c r="D1087"/>
  <c r="D1088"/>
  <c r="D1089"/>
  <c r="D1090"/>
  <c r="D1091"/>
  <c r="D1092"/>
  <c r="D1093"/>
  <c r="D1094"/>
  <c r="D1095"/>
  <c r="D1096"/>
  <c r="D1097"/>
  <c r="D1098"/>
  <c r="D1099"/>
  <c r="D1100"/>
  <c r="D1101"/>
  <c r="D1102"/>
  <c r="D1103"/>
  <c r="D1104"/>
  <c r="D1105"/>
  <c r="D1106"/>
  <c r="D1107"/>
  <c r="D1108"/>
  <c r="D1109"/>
  <c r="D1110"/>
  <c r="D1111"/>
  <c r="D1112"/>
  <c r="D1113"/>
  <c r="D1114"/>
  <c r="D1115"/>
  <c r="D1116"/>
  <c r="D1117"/>
  <c r="D1118"/>
  <c r="D1119"/>
  <c r="D1120"/>
  <c r="D1121"/>
  <c r="D1122"/>
  <c r="D1123"/>
  <c r="D1124"/>
  <c r="D1125"/>
  <c r="D1126"/>
  <c r="D1127"/>
  <c r="D1128"/>
  <c r="D1129"/>
  <c r="D1130"/>
  <c r="D1131"/>
  <c r="D1132"/>
  <c r="D1133"/>
  <c r="D1134"/>
  <c r="D1135"/>
  <c r="D1136"/>
  <c r="D1137"/>
  <c r="D1138"/>
  <c r="D1139"/>
  <c r="D1140"/>
  <c r="D1141"/>
  <c r="D1142"/>
  <c r="D1143"/>
  <c r="D1144"/>
  <c r="D1145"/>
  <c r="D1146"/>
  <c r="D1147"/>
  <c r="D1148"/>
  <c r="D1149"/>
  <c r="D1150"/>
  <c r="D1151"/>
  <c r="D1152"/>
  <c r="D1153"/>
  <c r="D1154"/>
  <c r="D1155"/>
  <c r="D1156"/>
  <c r="D1157"/>
  <c r="D1158"/>
  <c r="D1159"/>
  <c r="D1160"/>
  <c r="D1161"/>
  <c r="D1162"/>
  <c r="D1163"/>
  <c r="D1164"/>
  <c r="D1165"/>
  <c r="D1166"/>
  <c r="D1167"/>
  <c r="D1168"/>
  <c r="D1169"/>
  <c r="D1170"/>
  <c r="D1171"/>
  <c r="D1172"/>
  <c r="D1173"/>
  <c r="D1174"/>
  <c r="D1175"/>
  <c r="D1176"/>
  <c r="D1177"/>
  <c r="D1178"/>
  <c r="D1179"/>
  <c r="D1180"/>
  <c r="D1181"/>
  <c r="D1182"/>
  <c r="D1183"/>
  <c r="D1184"/>
  <c r="D1185"/>
  <c r="D1186"/>
  <c r="D1187"/>
  <c r="D1188"/>
  <c r="D1189"/>
  <c r="D1190"/>
  <c r="D1191"/>
  <c r="D1192"/>
  <c r="D1193"/>
  <c r="D1194"/>
  <c r="D1195"/>
  <c r="D1196"/>
  <c r="D1197"/>
  <c r="D1198"/>
  <c r="D1199"/>
  <c r="D1200"/>
  <c r="D1201"/>
  <c r="D1202"/>
  <c r="D1203"/>
  <c r="D1204"/>
  <c r="D1205"/>
  <c r="D1206"/>
  <c r="D1207"/>
  <c r="D1208"/>
  <c r="D1209"/>
  <c r="D1210"/>
  <c r="D1211"/>
  <c r="D1212"/>
  <c r="D1213"/>
  <c r="D1214"/>
  <c r="D1215"/>
  <c r="D1216"/>
  <c r="D1217"/>
  <c r="D1218"/>
  <c r="D1219"/>
  <c r="D1220"/>
  <c r="D1221"/>
  <c r="D1222"/>
  <c r="D1223"/>
  <c r="D1224"/>
  <c r="D1225"/>
  <c r="D1226"/>
  <c r="D1227"/>
  <c r="D1228"/>
  <c r="D1229"/>
  <c r="D1230"/>
  <c r="D1231"/>
  <c r="D1232"/>
  <c r="D1233"/>
  <c r="D1234"/>
  <c r="D1235"/>
  <c r="D1236"/>
  <c r="D1237"/>
  <c r="D1238"/>
  <c r="D1239"/>
  <c r="D1240"/>
  <c r="D1241"/>
  <c r="D1242"/>
  <c r="D1243"/>
  <c r="D1244"/>
  <c r="D1245"/>
  <c r="D1246"/>
  <c r="D1247"/>
  <c r="D1248"/>
  <c r="D1249"/>
  <c r="D1250"/>
  <c r="D1251"/>
  <c r="D1252"/>
  <c r="D1253"/>
  <c r="D1254"/>
  <c r="D1255"/>
  <c r="D1256"/>
  <c r="D1257"/>
  <c r="D1258"/>
  <c r="D1259"/>
  <c r="D1260"/>
  <c r="D1261"/>
  <c r="D1262"/>
  <c r="D1263"/>
  <c r="D1264"/>
  <c r="D1265"/>
  <c r="D1266"/>
  <c r="D1267"/>
  <c r="D1268"/>
  <c r="D1269"/>
  <c r="D1270"/>
  <c r="D1271"/>
  <c r="D1272"/>
  <c r="D1273"/>
  <c r="D1274"/>
  <c r="D1275"/>
  <c r="D1276"/>
  <c r="D1277"/>
  <c r="D1278"/>
  <c r="D1279"/>
  <c r="D1280"/>
  <c r="D1281"/>
  <c r="D1282"/>
  <c r="D1283"/>
  <c r="D1284"/>
  <c r="D1285"/>
  <c r="D1286"/>
  <c r="D1287"/>
  <c r="D1288"/>
  <c r="D1289"/>
  <c r="D1290"/>
  <c r="D1291"/>
  <c r="D1292"/>
  <c r="D1293"/>
  <c r="D1294"/>
  <c r="D1295"/>
  <c r="D1296"/>
  <c r="D1297"/>
  <c r="D1298"/>
  <c r="D1299"/>
  <c r="D1300"/>
  <c r="D1301"/>
  <c r="D1302"/>
  <c r="D1303"/>
  <c r="D1304"/>
  <c r="D1305"/>
  <c r="D1306"/>
  <c r="D1307"/>
  <c r="D1308"/>
  <c r="D1309"/>
  <c r="D1310"/>
  <c r="D1311"/>
  <c r="D1312"/>
  <c r="D1313"/>
  <c r="D1314"/>
  <c r="D1315"/>
  <c r="D1316"/>
  <c r="D1317"/>
  <c r="D1318"/>
  <c r="D1319"/>
  <c r="D1320"/>
  <c r="D1321"/>
  <c r="D1322"/>
  <c r="D1323"/>
  <c r="D1324"/>
  <c r="D1325"/>
  <c r="D1326"/>
  <c r="D1327"/>
  <c r="D1328"/>
  <c r="D1329"/>
  <c r="D1330"/>
  <c r="D1331"/>
  <c r="D1332"/>
  <c r="D1333"/>
  <c r="D1334"/>
  <c r="D1335"/>
  <c r="D1336"/>
  <c r="D1337"/>
  <c r="D1338"/>
  <c r="D1339"/>
  <c r="D1340"/>
  <c r="D1341"/>
  <c r="D1342"/>
  <c r="D1343"/>
  <c r="D1344"/>
  <c r="D1345"/>
  <c r="D1346"/>
  <c r="D1347"/>
  <c r="D1348"/>
  <c r="D1349"/>
  <c r="D1350"/>
  <c r="D1351"/>
  <c r="D1352"/>
  <c r="D1353"/>
  <c r="D1354"/>
  <c r="D1355"/>
  <c r="D1356"/>
  <c r="D1357"/>
  <c r="D1358"/>
  <c r="D1359"/>
  <c r="D1360"/>
  <c r="D1361"/>
  <c r="D1362"/>
  <c r="D1363"/>
  <c r="D1364"/>
  <c r="D1365"/>
  <c r="D1366"/>
  <c r="D1367"/>
  <c r="D1368"/>
  <c r="D1369"/>
  <c r="D1370"/>
  <c r="D1371"/>
  <c r="D1372"/>
  <c r="D1373"/>
  <c r="D1374"/>
  <c r="D1375"/>
  <c r="D1376"/>
  <c r="D1377"/>
  <c r="D1378"/>
  <c r="D1379"/>
  <c r="D1380"/>
  <c r="D1381"/>
  <c r="D1382"/>
  <c r="D1383"/>
  <c r="D1384"/>
  <c r="D1385"/>
  <c r="D1386"/>
  <c r="D1387"/>
  <c r="D1388"/>
  <c r="D1389"/>
  <c r="D1390"/>
  <c r="D1391"/>
  <c r="D1392"/>
  <c r="D1393"/>
  <c r="D1394"/>
  <c r="D1395"/>
  <c r="D1396"/>
  <c r="D1397"/>
  <c r="D1398"/>
  <c r="D1399"/>
  <c r="D1400"/>
  <c r="D1401"/>
  <c r="D1402"/>
  <c r="D1403"/>
  <c r="D1404"/>
  <c r="D1405"/>
  <c r="D1406"/>
  <c r="D1407"/>
  <c r="D1408"/>
  <c r="D1409"/>
  <c r="D1410"/>
  <c r="D1411"/>
  <c r="D1412"/>
  <c r="D1413"/>
  <c r="D1414"/>
  <c r="D1415"/>
  <c r="D1416"/>
  <c r="D1417"/>
  <c r="D1418"/>
  <c r="D1419"/>
  <c r="D1420"/>
  <c r="D1421"/>
  <c r="D1422"/>
  <c r="D1423"/>
  <c r="D1424"/>
  <c r="D1425"/>
  <c r="D1426"/>
  <c r="D1427"/>
  <c r="D1428"/>
  <c r="D1429"/>
  <c r="D1430"/>
  <c r="D1431"/>
  <c r="D1432"/>
  <c r="D1433"/>
  <c r="D1434"/>
  <c r="D1435"/>
  <c r="D1436"/>
  <c r="D1437"/>
  <c r="D1438"/>
  <c r="D1439"/>
  <c r="D1440"/>
  <c r="D1441"/>
  <c r="D1442"/>
  <c r="D1443"/>
  <c r="D1444"/>
  <c r="D1445"/>
  <c r="D1446"/>
  <c r="D1447"/>
  <c r="D1448"/>
  <c r="D1449"/>
  <c r="D1450"/>
  <c r="D1451"/>
  <c r="D1452"/>
  <c r="D1453"/>
  <c r="D1454"/>
  <c r="D1455"/>
  <c r="D1456"/>
  <c r="D1457"/>
  <c r="D1458"/>
  <c r="D1459"/>
  <c r="D1460"/>
  <c r="D1461"/>
  <c r="D1462"/>
  <c r="D1463"/>
  <c r="D1464"/>
  <c r="D1465"/>
  <c r="D1466"/>
  <c r="D1467"/>
  <c r="D1468"/>
  <c r="D1469"/>
  <c r="D1470"/>
  <c r="D1471"/>
  <c r="D1472"/>
  <c r="D1473"/>
  <c r="D1474"/>
  <c r="D1475"/>
  <c r="D1476"/>
  <c r="D1477"/>
  <c r="D1478"/>
  <c r="D1479"/>
  <c r="D1480"/>
  <c r="D1481"/>
  <c r="D1482"/>
  <c r="D1483"/>
  <c r="D1484"/>
  <c r="D1485"/>
  <c r="D1486"/>
  <c r="D1487"/>
  <c r="D1488"/>
  <c r="D1489"/>
  <c r="D1490"/>
  <c r="D1491"/>
  <c r="D1492"/>
  <c r="D1493"/>
  <c r="D1494"/>
  <c r="D1495"/>
  <c r="D1496"/>
  <c r="D1497"/>
  <c r="D1498"/>
  <c r="D1499"/>
  <c r="D1500"/>
  <c r="D1501"/>
  <c r="D1502"/>
  <c r="D1503"/>
  <c r="D1504"/>
  <c r="D1505"/>
  <c r="D1506"/>
  <c r="D1507"/>
  <c r="D1508"/>
  <c r="D1509"/>
  <c r="D1510"/>
  <c r="D1511"/>
  <c r="D1512"/>
  <c r="D1513"/>
  <c r="D1514"/>
  <c r="D1515"/>
  <c r="D1516"/>
  <c r="D1517"/>
  <c r="D1518"/>
  <c r="D1519"/>
  <c r="D1520"/>
  <c r="D1521"/>
  <c r="D1522"/>
  <c r="D1523"/>
  <c r="D1524"/>
  <c r="D1525"/>
  <c r="D1526"/>
  <c r="D1527"/>
  <c r="D1528"/>
  <c r="D1529"/>
  <c r="D1530"/>
  <c r="D1531"/>
  <c r="D1532"/>
  <c r="D1533"/>
  <c r="D1534"/>
  <c r="D1535"/>
  <c r="D1536"/>
  <c r="D1537"/>
  <c r="D1538"/>
  <c r="D1539"/>
  <c r="D1540"/>
  <c r="D1541"/>
  <c r="D1542"/>
  <c r="D1543"/>
  <c r="D1544"/>
  <c r="D1545"/>
  <c r="D1546"/>
  <c r="D1547"/>
  <c r="D1548"/>
  <c r="D1549"/>
  <c r="D1550"/>
  <c r="D1551"/>
  <c r="D1552"/>
  <c r="D1553"/>
  <c r="D1554"/>
  <c r="D1555"/>
  <c r="D1556"/>
  <c r="D1557"/>
  <c r="D1558"/>
  <c r="D1559"/>
  <c r="D1560"/>
  <c r="D1561"/>
  <c r="D1562"/>
  <c r="D1563"/>
  <c r="D1564"/>
  <c r="D1565"/>
  <c r="D1566"/>
  <c r="D1567"/>
  <c r="D1568"/>
  <c r="D1569"/>
  <c r="D1570"/>
  <c r="D1571"/>
  <c r="D1572"/>
  <c r="D1573"/>
  <c r="D1574"/>
  <c r="D1575"/>
  <c r="D1576"/>
  <c r="D1577"/>
  <c r="D1578"/>
  <c r="D1579"/>
  <c r="D1580"/>
  <c r="D1581"/>
  <c r="D1582"/>
  <c r="D1583"/>
  <c r="D1584"/>
  <c r="D1585"/>
  <c r="D1586"/>
  <c r="D1587"/>
  <c r="D1588"/>
  <c r="D1589"/>
  <c r="D1590"/>
  <c r="D1591"/>
  <c r="D1592"/>
  <c r="D1593"/>
  <c r="D1594"/>
  <c r="D1595"/>
  <c r="D1596"/>
  <c r="D1597"/>
  <c r="D1598"/>
  <c r="D1599"/>
  <c r="D1600"/>
  <c r="D1601"/>
  <c r="D1602"/>
  <c r="D1603"/>
  <c r="D1604"/>
  <c r="D1605"/>
  <c r="D1606"/>
  <c r="D1607"/>
  <c r="D1608"/>
  <c r="D1609"/>
  <c r="D1610"/>
  <c r="D1611"/>
  <c r="D1612"/>
  <c r="D1613"/>
  <c r="D1614"/>
  <c r="D1615"/>
  <c r="D1616"/>
  <c r="D1617"/>
  <c r="D1618"/>
  <c r="D1619"/>
  <c r="D1620"/>
  <c r="D1621"/>
  <c r="D1622"/>
  <c r="D1623"/>
  <c r="D1624"/>
  <c r="D1625"/>
  <c r="D1626"/>
  <c r="D1627"/>
  <c r="D1628"/>
  <c r="D1629"/>
  <c r="D1630"/>
  <c r="D1631"/>
  <c r="D1632"/>
  <c r="D1633"/>
  <c r="D1634"/>
  <c r="D1635"/>
  <c r="D1636"/>
  <c r="D1637"/>
  <c r="D1638"/>
  <c r="D1639"/>
  <c r="D1640"/>
  <c r="D1641"/>
  <c r="D1642"/>
  <c r="D1643"/>
  <c r="D1644"/>
  <c r="D1645"/>
  <c r="D1646"/>
  <c r="D1647"/>
  <c r="D1648"/>
  <c r="D1649"/>
  <c r="D1650"/>
  <c r="D1651"/>
  <c r="D1652"/>
  <c r="D1653"/>
  <c r="D1654"/>
  <c r="D1655"/>
  <c r="D1656"/>
  <c r="D1657"/>
  <c r="D1658"/>
  <c r="D1659"/>
  <c r="D1660"/>
  <c r="D1661"/>
  <c r="D1662"/>
  <c r="D1663"/>
  <c r="D1664"/>
  <c r="D1665"/>
  <c r="D1666"/>
  <c r="D1667"/>
  <c r="D1668"/>
  <c r="D1669"/>
  <c r="D1670"/>
  <c r="D1671"/>
  <c r="D1672"/>
  <c r="D1673"/>
  <c r="D1674"/>
  <c r="D1675"/>
  <c r="D1676"/>
  <c r="D1677"/>
  <c r="D1678"/>
  <c r="D1679"/>
  <c r="D1680"/>
  <c r="D1681"/>
  <c r="D1682"/>
  <c r="D1683"/>
  <c r="D1684"/>
  <c r="D1685"/>
  <c r="D1686"/>
  <c r="D1687"/>
  <c r="D1688"/>
  <c r="D1689"/>
  <c r="D1690"/>
  <c r="D1691"/>
  <c r="D1692"/>
  <c r="D1693"/>
  <c r="D1694"/>
  <c r="D1695"/>
  <c r="D1696"/>
  <c r="D1697"/>
  <c r="D1698"/>
  <c r="D1699"/>
  <c r="D1700"/>
  <c r="D1701"/>
  <c r="D1702"/>
  <c r="D1703"/>
  <c r="D1704"/>
  <c r="D1705"/>
  <c r="D1706"/>
  <c r="D1707"/>
  <c r="D1708"/>
  <c r="D1709"/>
  <c r="D1710"/>
  <c r="D1711"/>
  <c r="D1712"/>
  <c r="D1713"/>
  <c r="D1714"/>
  <c r="D1715"/>
  <c r="D1716"/>
  <c r="D1717"/>
  <c r="D1718"/>
  <c r="D1719"/>
  <c r="D1720"/>
  <c r="D1721"/>
  <c r="D1722"/>
  <c r="D1723"/>
  <c r="D1724"/>
  <c r="D1725"/>
  <c r="D1726"/>
  <c r="D1727"/>
  <c r="D1728"/>
  <c r="D1729"/>
  <c r="D1730"/>
  <c r="D1731"/>
  <c r="D1732"/>
  <c r="D1733"/>
  <c r="D1734"/>
  <c r="D1735"/>
  <c r="D1736"/>
  <c r="D1737"/>
  <c r="D1738"/>
  <c r="D1739"/>
  <c r="D1740"/>
  <c r="D1741"/>
  <c r="D1742"/>
  <c r="D1743"/>
  <c r="D1744"/>
  <c r="D1745"/>
  <c r="D1746"/>
  <c r="D1747"/>
  <c r="D1748"/>
  <c r="D1749"/>
  <c r="D1750"/>
  <c r="D1751"/>
  <c r="D1752"/>
  <c r="D1753"/>
  <c r="D1754"/>
  <c r="D1755"/>
  <c r="D1756"/>
  <c r="D1757"/>
  <c r="D1758"/>
  <c r="D1759"/>
  <c r="D1760"/>
  <c r="D1761"/>
  <c r="D1762"/>
  <c r="D1763"/>
  <c r="D1764"/>
  <c r="D1765"/>
  <c r="D1766"/>
  <c r="D1767"/>
  <c r="D1768"/>
  <c r="D1769"/>
  <c r="D1770"/>
  <c r="D1771"/>
  <c r="D1772"/>
  <c r="D1773"/>
  <c r="D1774"/>
  <c r="D1775"/>
  <c r="D1776"/>
  <c r="D1777"/>
  <c r="D1778"/>
  <c r="D1779"/>
  <c r="D1780"/>
  <c r="D1781"/>
  <c r="D1782"/>
  <c r="D1783"/>
  <c r="D1784"/>
  <c r="D1785"/>
  <c r="D1786"/>
  <c r="D1787"/>
  <c r="D1788"/>
  <c r="D1789"/>
  <c r="D1790"/>
  <c r="D1791"/>
  <c r="D1792"/>
  <c r="D1793"/>
  <c r="D1794"/>
  <c r="D1795"/>
  <c r="D1796"/>
  <c r="D1797"/>
  <c r="D1798"/>
  <c r="D1799"/>
  <c r="D1800"/>
  <c r="D1801"/>
  <c r="D1802"/>
  <c r="D1803"/>
  <c r="D1804"/>
  <c r="D1805"/>
  <c r="D1806"/>
  <c r="D1807"/>
  <c r="D1808"/>
  <c r="D1809"/>
  <c r="D1810"/>
  <c r="D1811"/>
  <c r="D1812"/>
  <c r="D1813"/>
  <c r="D1814"/>
  <c r="D1815"/>
  <c r="D1816"/>
  <c r="D1817"/>
  <c r="D1818"/>
  <c r="D1819"/>
  <c r="D1820"/>
  <c r="D1821"/>
  <c r="D1822"/>
  <c r="D1823"/>
  <c r="D1824"/>
  <c r="D1825"/>
  <c r="D1826"/>
  <c r="D1827"/>
  <c r="D1828"/>
  <c r="D1829"/>
  <c r="D1830"/>
  <c r="D1831"/>
  <c r="D1832"/>
  <c r="D1833"/>
  <c r="D1834"/>
  <c r="D1835"/>
  <c r="D1836"/>
  <c r="D1837"/>
  <c r="D1838"/>
  <c r="D1839"/>
  <c r="D1840"/>
  <c r="D1841"/>
  <c r="D1842"/>
  <c r="D1843"/>
  <c r="D1844"/>
  <c r="D1845"/>
  <c r="D1846"/>
  <c r="D1847"/>
  <c r="D1848"/>
  <c r="D1849"/>
  <c r="D1850"/>
  <c r="D1851"/>
  <c r="D1852"/>
  <c r="D1853"/>
  <c r="D1854"/>
  <c r="D1855"/>
  <c r="D1856"/>
  <c r="D1857"/>
  <c r="D1858"/>
  <c r="D1859"/>
  <c r="D1860"/>
  <c r="D1861"/>
  <c r="D1862"/>
  <c r="D1863"/>
  <c r="D1864"/>
  <c r="D1865"/>
  <c r="D1866"/>
  <c r="D1867"/>
  <c r="D1868"/>
  <c r="D1869"/>
  <c r="D1870"/>
  <c r="D1871"/>
  <c r="D1872"/>
  <c r="D1873"/>
  <c r="D1874"/>
  <c r="D1875"/>
  <c r="D1876"/>
  <c r="D1877"/>
  <c r="D1878"/>
  <c r="D1879"/>
  <c r="D1880"/>
  <c r="D1881"/>
  <c r="D1882"/>
  <c r="D1883"/>
  <c r="D1884"/>
  <c r="D1885"/>
  <c r="D1886"/>
  <c r="D1887"/>
  <c r="D1888"/>
  <c r="D1889"/>
  <c r="D1890"/>
  <c r="D1891"/>
  <c r="D1892"/>
  <c r="D1893"/>
  <c r="D1894"/>
  <c r="D1895"/>
  <c r="D1896"/>
  <c r="D1897"/>
  <c r="D1898"/>
  <c r="D1899"/>
  <c r="D1900"/>
  <c r="D1901"/>
  <c r="D1902"/>
  <c r="D1903"/>
  <c r="D1904"/>
  <c r="D1905"/>
  <c r="D1906"/>
  <c r="D1907"/>
  <c r="D1908"/>
  <c r="D1909"/>
  <c r="D1910"/>
  <c r="D1911"/>
  <c r="D1912"/>
  <c r="D1913"/>
  <c r="D1914"/>
  <c r="D1915"/>
  <c r="D1916"/>
  <c r="D1917"/>
  <c r="D1918"/>
  <c r="D1919"/>
  <c r="D1920"/>
  <c r="D1921"/>
  <c r="D1922"/>
  <c r="D1923"/>
  <c r="D1924"/>
  <c r="D1925"/>
  <c r="D1926"/>
  <c r="D1927"/>
  <c r="D1928"/>
  <c r="D1929"/>
  <c r="D1930"/>
  <c r="D1931"/>
  <c r="D1932"/>
  <c r="D1933"/>
  <c r="D1934"/>
  <c r="D1935"/>
  <c r="D1936"/>
  <c r="D1937"/>
  <c r="D1938"/>
  <c r="D1939"/>
  <c r="D1940"/>
  <c r="D1941"/>
  <c r="D1942"/>
  <c r="D1943"/>
  <c r="D1944"/>
  <c r="D1945"/>
  <c r="D1946"/>
  <c r="D1947"/>
  <c r="D1948"/>
  <c r="D1949"/>
  <c r="D1950"/>
  <c r="D1951"/>
  <c r="D1952"/>
  <c r="D1953"/>
  <c r="D1954"/>
  <c r="D1955"/>
  <c r="D1956"/>
  <c r="D1957"/>
  <c r="D1958"/>
  <c r="D1959"/>
  <c r="D1960"/>
  <c r="D1961"/>
  <c r="D1962"/>
  <c r="D1963"/>
  <c r="D1964"/>
  <c r="D1965"/>
  <c r="D1966"/>
  <c r="D1967"/>
  <c r="D1968"/>
  <c r="D1969"/>
  <c r="D1970"/>
  <c r="D1971"/>
  <c r="D1972"/>
  <c r="D1973"/>
  <c r="D1974"/>
  <c r="D1975"/>
  <c r="D1976"/>
  <c r="D1977"/>
  <c r="D1978"/>
  <c r="D1979"/>
  <c r="D1980"/>
  <c r="D1981"/>
  <c r="D1982"/>
  <c r="D1983"/>
  <c r="D1984"/>
  <c r="D1985"/>
  <c r="D1986"/>
  <c r="D1987"/>
  <c r="D1988"/>
  <c r="D1989"/>
  <c r="D1990"/>
  <c r="D1991"/>
  <c r="D1992"/>
  <c r="D1993"/>
  <c r="D1994"/>
  <c r="D1995"/>
  <c r="D1996"/>
  <c r="D1997"/>
  <c r="D1998"/>
  <c r="D1999"/>
  <c r="D2000"/>
  <c r="D2001"/>
  <c r="D2002"/>
  <c r="D2003"/>
  <c r="D2004"/>
  <c r="D2005"/>
  <c r="D2006"/>
  <c r="D2007"/>
  <c r="D2008"/>
  <c r="D2009"/>
  <c r="D2010"/>
  <c r="D2011"/>
  <c r="D2012"/>
  <c r="D2013"/>
  <c r="D2014"/>
  <c r="D2015"/>
  <c r="D2016"/>
  <c r="D2017"/>
  <c r="D2018"/>
  <c r="D2019"/>
  <c r="D2020"/>
  <c r="D2021"/>
  <c r="D2022"/>
  <c r="D2023"/>
  <c r="D2024"/>
  <c r="D2025"/>
  <c r="D2026"/>
  <c r="D2027"/>
  <c r="D2028"/>
  <c r="D2029"/>
  <c r="D2030"/>
  <c r="D2031"/>
  <c r="D2032"/>
  <c r="D2033"/>
  <c r="D2034"/>
  <c r="D2035"/>
  <c r="D2036"/>
  <c r="D2037"/>
  <c r="D2038"/>
  <c r="D2039"/>
  <c r="D2040"/>
  <c r="D2041"/>
  <c r="D2042"/>
  <c r="D2043"/>
  <c r="D2044"/>
  <c r="D2045"/>
  <c r="D2046"/>
  <c r="D2047"/>
  <c r="D2048"/>
  <c r="D2049"/>
  <c r="D2050"/>
  <c r="D2051"/>
  <c r="D2052"/>
  <c r="D2053"/>
  <c r="D2054"/>
  <c r="D2055"/>
  <c r="D2056"/>
  <c r="D2057"/>
  <c r="D2058"/>
  <c r="D2059"/>
  <c r="D2060"/>
  <c r="D2061"/>
  <c r="D2062"/>
  <c r="D2063"/>
  <c r="D2064"/>
  <c r="D2065"/>
  <c r="D2066"/>
  <c r="D2067"/>
  <c r="D2068"/>
  <c r="D2069"/>
  <c r="D2070"/>
  <c r="D2071"/>
  <c r="D2072"/>
  <c r="D2073"/>
  <c r="D2074"/>
  <c r="D2075"/>
  <c r="D2076"/>
  <c r="D2077"/>
  <c r="D2078"/>
  <c r="D2079"/>
  <c r="D2080"/>
  <c r="D2081"/>
  <c r="D2082"/>
  <c r="D2083"/>
  <c r="D2084"/>
  <c r="D2085"/>
  <c r="D2086"/>
  <c r="D2087"/>
  <c r="D2088"/>
  <c r="D2089"/>
  <c r="D2090"/>
  <c r="D2091"/>
  <c r="D2092"/>
  <c r="D2093"/>
  <c r="D2094"/>
  <c r="D2095"/>
  <c r="D2096"/>
  <c r="D2097"/>
  <c r="D2098"/>
  <c r="D2099"/>
  <c r="D2100"/>
  <c r="D2101"/>
  <c r="D2102"/>
  <c r="D2103"/>
  <c r="D2104"/>
  <c r="D2105"/>
  <c r="D2106"/>
  <c r="D2107"/>
  <c r="D2108"/>
  <c r="D2109"/>
  <c r="D2110"/>
  <c r="D2111"/>
  <c r="D2112"/>
  <c r="D2113"/>
  <c r="D2114"/>
  <c r="D2115"/>
  <c r="D2116"/>
  <c r="D2117"/>
  <c r="D2118"/>
  <c r="D2119"/>
  <c r="D2120"/>
  <c r="D2121"/>
  <c r="D2122"/>
  <c r="D2123"/>
  <c r="D2124"/>
  <c r="D2125"/>
  <c r="D2126"/>
  <c r="D2127"/>
  <c r="D2128"/>
  <c r="D2129"/>
  <c r="D2130"/>
  <c r="D2131"/>
  <c r="D2132"/>
  <c r="D2133"/>
  <c r="D2134"/>
  <c r="D2135"/>
  <c r="D2136"/>
  <c r="D2137"/>
  <c r="D2138"/>
  <c r="D2139"/>
  <c r="D2140"/>
  <c r="D2141"/>
  <c r="D2142"/>
  <c r="D2143"/>
  <c r="D2144"/>
  <c r="D2145"/>
  <c r="D2146"/>
  <c r="D2147"/>
  <c r="D2148"/>
  <c r="D2149"/>
  <c r="D2150"/>
  <c r="D2151"/>
  <c r="D2152"/>
  <c r="D2153"/>
  <c r="D2154"/>
  <c r="D2155"/>
  <c r="D2156"/>
  <c r="D2157"/>
  <c r="D2158"/>
  <c r="D2159"/>
  <c r="D2160"/>
  <c r="D2161"/>
  <c r="D2162"/>
  <c r="D2163"/>
  <c r="D2164"/>
  <c r="D2165"/>
  <c r="D2166"/>
  <c r="D2167"/>
  <c r="D2168"/>
  <c r="D2169"/>
  <c r="D2170"/>
  <c r="D2171"/>
  <c r="D2172"/>
  <c r="D2173"/>
  <c r="D2174"/>
  <c r="D2175"/>
  <c r="D2176"/>
  <c r="D2177"/>
  <c r="D2178"/>
  <c r="D2179"/>
  <c r="D2180"/>
  <c r="D2181"/>
  <c r="D2182"/>
  <c r="D2183"/>
  <c r="D2184"/>
  <c r="D2185"/>
  <c r="D2186"/>
  <c r="D2187"/>
  <c r="D2188"/>
  <c r="D2189"/>
  <c r="D2190"/>
  <c r="D2191"/>
  <c r="D2192"/>
  <c r="D2193"/>
  <c r="D2194"/>
  <c r="D2195"/>
  <c r="D2196"/>
  <c r="D2197"/>
  <c r="D2198"/>
  <c r="D2199"/>
  <c r="D2200"/>
  <c r="D2201"/>
  <c r="D2202"/>
  <c r="D2203"/>
  <c r="D2204"/>
  <c r="D2205"/>
  <c r="D2206"/>
  <c r="D2207"/>
  <c r="D2208"/>
  <c r="D2209"/>
  <c r="D2210"/>
  <c r="D2211"/>
  <c r="D2212"/>
  <c r="D2213"/>
  <c r="D2214"/>
  <c r="D2215"/>
  <c r="D2216"/>
  <c r="D2217"/>
  <c r="D2218"/>
  <c r="D2219"/>
  <c r="D2220"/>
  <c r="D2221"/>
  <c r="D2222"/>
  <c r="D2223"/>
  <c r="D2224"/>
  <c r="D2225"/>
  <c r="D2226"/>
  <c r="D2227"/>
  <c r="D2228"/>
  <c r="D2229"/>
  <c r="D2230"/>
  <c r="D2231"/>
  <c r="D2232"/>
  <c r="D2233"/>
  <c r="D2234"/>
  <c r="D2235"/>
  <c r="D2236"/>
  <c r="D2237"/>
  <c r="D2238"/>
  <c r="D2239"/>
  <c r="D2240"/>
  <c r="D2241"/>
  <c r="D2242"/>
  <c r="D2243"/>
  <c r="D2244"/>
  <c r="D2245"/>
  <c r="D2246"/>
  <c r="D2247"/>
  <c r="D2248"/>
  <c r="D2249"/>
  <c r="D2250"/>
  <c r="D2251"/>
  <c r="D2252"/>
  <c r="D2253"/>
  <c r="D2254"/>
  <c r="D2255"/>
  <c r="D2256"/>
  <c r="D2257"/>
  <c r="D2258"/>
  <c r="D2259"/>
  <c r="D2260"/>
  <c r="D2261"/>
  <c r="D2262"/>
  <c r="D2263"/>
  <c r="D2264"/>
  <c r="D2265"/>
  <c r="D2266"/>
  <c r="D2267"/>
  <c r="D2268"/>
  <c r="D2269"/>
  <c r="D2270"/>
  <c r="D2271"/>
  <c r="D2272"/>
  <c r="D2273"/>
  <c r="D2274"/>
  <c r="D2275"/>
  <c r="D2276"/>
  <c r="D2277"/>
  <c r="D2278"/>
  <c r="D2279"/>
  <c r="D2280"/>
  <c r="D2281"/>
  <c r="D2282"/>
  <c r="D2283"/>
  <c r="D2284"/>
  <c r="D2285"/>
  <c r="D2286"/>
  <c r="D2287"/>
  <c r="D2288"/>
  <c r="D2289"/>
  <c r="D2290"/>
  <c r="D2291"/>
  <c r="D2292"/>
  <c r="D2293"/>
  <c r="D2294"/>
  <c r="D2295"/>
  <c r="D2296"/>
  <c r="D2297"/>
  <c r="D2298"/>
  <c r="D2299"/>
  <c r="D2300"/>
  <c r="D2301"/>
  <c r="D2302"/>
  <c r="D2303"/>
  <c r="D2304"/>
  <c r="D2305"/>
  <c r="D2306"/>
  <c r="D2307"/>
  <c r="D2308"/>
  <c r="D2309"/>
  <c r="D2310"/>
  <c r="D2311"/>
  <c r="D2312"/>
  <c r="D2313"/>
  <c r="D2314"/>
  <c r="D2315"/>
  <c r="D2316"/>
  <c r="D2317"/>
  <c r="D2318"/>
  <c r="D2319"/>
  <c r="D2320"/>
  <c r="D2321"/>
  <c r="D2322"/>
  <c r="D2323"/>
  <c r="D2324"/>
  <c r="D2325"/>
  <c r="D2326"/>
  <c r="D2327"/>
  <c r="D2328"/>
  <c r="D2329"/>
  <c r="D2330"/>
  <c r="D2331"/>
  <c r="D2332"/>
  <c r="D2333"/>
  <c r="D2334"/>
  <c r="D2335"/>
  <c r="D2336"/>
  <c r="D2337"/>
  <c r="D2338"/>
  <c r="D2339"/>
  <c r="D2340"/>
  <c r="D2341"/>
  <c r="D2342"/>
  <c r="D2343"/>
  <c r="D2344"/>
  <c r="D2345"/>
  <c r="D2346"/>
  <c r="D2347"/>
  <c r="D2348"/>
  <c r="D2349"/>
  <c r="D2350"/>
  <c r="D2351"/>
  <c r="D2352"/>
  <c r="D2353"/>
  <c r="D2354"/>
  <c r="D2355"/>
  <c r="D2356"/>
  <c r="D2357"/>
  <c r="D2358"/>
  <c r="D2359"/>
  <c r="D2360"/>
  <c r="D2361"/>
  <c r="D2362"/>
  <c r="D2363"/>
  <c r="D2364"/>
  <c r="D2365"/>
  <c r="D2366"/>
  <c r="D2367"/>
  <c r="D2368"/>
  <c r="D2369"/>
  <c r="D2370"/>
  <c r="D2371"/>
  <c r="D2372"/>
  <c r="D2373"/>
  <c r="D2374"/>
  <c r="D2375"/>
  <c r="D2376"/>
  <c r="D2377"/>
  <c r="D2378"/>
  <c r="D2379"/>
  <c r="D2380"/>
  <c r="D2381"/>
  <c r="D2382"/>
  <c r="D2383"/>
  <c r="D2384"/>
  <c r="D2385"/>
  <c r="D2386"/>
  <c r="D2387"/>
  <c r="D2388"/>
  <c r="D2389"/>
  <c r="D2390"/>
  <c r="D2391"/>
  <c r="D2392"/>
  <c r="D2393"/>
  <c r="D2394"/>
  <c r="D2395"/>
  <c r="D2396"/>
  <c r="D2397"/>
  <c r="D2398"/>
  <c r="D2399"/>
  <c r="D2400"/>
  <c r="D2401"/>
  <c r="D2402"/>
  <c r="D2403"/>
  <c r="D2404"/>
  <c r="D2405"/>
  <c r="D2406"/>
  <c r="D2407"/>
  <c r="D2408"/>
  <c r="D2409"/>
  <c r="D2410"/>
  <c r="D2411"/>
  <c r="D2412"/>
  <c r="D2413"/>
  <c r="D2414"/>
  <c r="D2415"/>
  <c r="D2416"/>
  <c r="D2417"/>
  <c r="D2418"/>
  <c r="D2419"/>
  <c r="D2420"/>
  <c r="D2421"/>
  <c r="D2422"/>
  <c r="D2423"/>
  <c r="D2424"/>
  <c r="D2425"/>
  <c r="D2426"/>
  <c r="D2427"/>
  <c r="D2428"/>
  <c r="D2429"/>
  <c r="D2430"/>
  <c r="D2431"/>
  <c r="D2432"/>
  <c r="D2433"/>
  <c r="D2434"/>
  <c r="D2435"/>
  <c r="D2436"/>
  <c r="D2437"/>
  <c r="D2438"/>
  <c r="D2439"/>
  <c r="D2440"/>
  <c r="D2441"/>
  <c r="D2442"/>
  <c r="D2443"/>
  <c r="D2444"/>
  <c r="D2445"/>
  <c r="D2446"/>
  <c r="D2447"/>
  <c r="D2448"/>
  <c r="D2449"/>
  <c r="D2450"/>
  <c r="D2451"/>
  <c r="D2452"/>
  <c r="D2453"/>
  <c r="D2454"/>
  <c r="D2455"/>
  <c r="D2456"/>
  <c r="D2457"/>
  <c r="D2458"/>
  <c r="D2459"/>
  <c r="D2460"/>
  <c r="D2461"/>
  <c r="D2462"/>
  <c r="D2463"/>
  <c r="D2464"/>
  <c r="D2465"/>
  <c r="D2466"/>
  <c r="D2467"/>
  <c r="D2468"/>
  <c r="D2469"/>
  <c r="D2470"/>
  <c r="D2471"/>
  <c r="D2472"/>
  <c r="D2473"/>
  <c r="D2474"/>
  <c r="D2475"/>
  <c r="D2476"/>
  <c r="D2477"/>
  <c r="D2478"/>
  <c r="D2479"/>
  <c r="D2480"/>
  <c r="D2481"/>
  <c r="D2482"/>
  <c r="D2483"/>
  <c r="D2484"/>
  <c r="D2485"/>
  <c r="D2486"/>
  <c r="D2487"/>
  <c r="D2488"/>
  <c r="D2489"/>
  <c r="D2490"/>
  <c r="D2491"/>
  <c r="D2492"/>
  <c r="D2493"/>
  <c r="D2494"/>
  <c r="D2495"/>
  <c r="D2496"/>
  <c r="D2497"/>
  <c r="D2498"/>
  <c r="D2499"/>
  <c r="D2500"/>
  <c r="D2501"/>
  <c r="D2502"/>
  <c r="D2503"/>
  <c r="D2504"/>
  <c r="D2505"/>
  <c r="D2506"/>
  <c r="D2507"/>
  <c r="D2508"/>
  <c r="D2509"/>
  <c r="D2510"/>
  <c r="D2511"/>
  <c r="D2512"/>
  <c r="D2513"/>
  <c r="D2514"/>
  <c r="D2515"/>
  <c r="D2516"/>
  <c r="D2517"/>
  <c r="D2518"/>
  <c r="D2519"/>
  <c r="D2520"/>
  <c r="D2521"/>
  <c r="D2522"/>
  <c r="D2523"/>
  <c r="D2524"/>
  <c r="D2525"/>
  <c r="D2526"/>
  <c r="D2527"/>
  <c r="D2528"/>
  <c r="D2529"/>
  <c r="D2530"/>
  <c r="D2531"/>
  <c r="D2532"/>
  <c r="D2533"/>
  <c r="D2534"/>
  <c r="D2535"/>
  <c r="D2536"/>
  <c r="D2537"/>
  <c r="D2538"/>
  <c r="D2539"/>
  <c r="D2540"/>
  <c r="D2541"/>
  <c r="D2542"/>
  <c r="D2543"/>
  <c r="D2544"/>
  <c r="D2545"/>
  <c r="D2546"/>
  <c r="D2547"/>
  <c r="D2548"/>
  <c r="D2549"/>
  <c r="D2550"/>
  <c r="D2551"/>
  <c r="D2552"/>
  <c r="D2553"/>
  <c r="D2554"/>
  <c r="D2555"/>
  <c r="D2556"/>
  <c r="D2557"/>
  <c r="D2558"/>
  <c r="D2559"/>
  <c r="D2560"/>
  <c r="D2561"/>
  <c r="D2562"/>
  <c r="D2563"/>
  <c r="D2564"/>
  <c r="D2565"/>
  <c r="D2566"/>
  <c r="D2567"/>
  <c r="D2568"/>
  <c r="D2569"/>
  <c r="D2570"/>
  <c r="D2571"/>
  <c r="D2572"/>
  <c r="D2573"/>
  <c r="D2574"/>
  <c r="D2575"/>
  <c r="D2576"/>
  <c r="D2577"/>
  <c r="D2578"/>
  <c r="D2579"/>
  <c r="D2580"/>
  <c r="D2581"/>
  <c r="D2582"/>
  <c r="D2583"/>
  <c r="D2584"/>
  <c r="D2585"/>
  <c r="D2586"/>
  <c r="D2587"/>
  <c r="D2588"/>
  <c r="D2589"/>
  <c r="D2590"/>
  <c r="D2591"/>
  <c r="D2592"/>
  <c r="D2593"/>
  <c r="D2594"/>
  <c r="D2595"/>
  <c r="D2596"/>
  <c r="D2597"/>
  <c r="D2598"/>
  <c r="D2599"/>
  <c r="D2600"/>
  <c r="D2601"/>
  <c r="D2602"/>
  <c r="D2603"/>
  <c r="D2604"/>
  <c r="D2605"/>
  <c r="D2606"/>
  <c r="D2607"/>
  <c r="D2608"/>
  <c r="D2609"/>
  <c r="D2610"/>
  <c r="D2611"/>
  <c r="D2612"/>
  <c r="D2613"/>
  <c r="D2614"/>
  <c r="D2615"/>
  <c r="D2616"/>
  <c r="D2617"/>
  <c r="D2618"/>
  <c r="D2619"/>
  <c r="D2620"/>
  <c r="D2621"/>
  <c r="D2622"/>
  <c r="D2623"/>
  <c r="D2624"/>
  <c r="D2625"/>
  <c r="D2626"/>
  <c r="D2627"/>
  <c r="D2628"/>
  <c r="D2629"/>
  <c r="D2630"/>
  <c r="D2631"/>
  <c r="D2632"/>
  <c r="D2633"/>
  <c r="D2634"/>
  <c r="D2635"/>
  <c r="D2636"/>
  <c r="D2637"/>
  <c r="D2638"/>
  <c r="D2639"/>
  <c r="D2640"/>
  <c r="D2641"/>
  <c r="D2642"/>
  <c r="D2643"/>
  <c r="D2644"/>
  <c r="D2645"/>
  <c r="D2646"/>
  <c r="D2647"/>
  <c r="D2648"/>
  <c r="D2649"/>
  <c r="D2650"/>
  <c r="D2651"/>
  <c r="D2652"/>
  <c r="D2653"/>
  <c r="D2654"/>
  <c r="D2655"/>
  <c r="D2656"/>
  <c r="D2657"/>
  <c r="D2658"/>
  <c r="D2659"/>
  <c r="D2660"/>
  <c r="D2661"/>
  <c r="D2662"/>
  <c r="D2663"/>
  <c r="D2664"/>
  <c r="D2665"/>
  <c r="D2666"/>
  <c r="D2667"/>
  <c r="D2668"/>
  <c r="D2669"/>
  <c r="D2670"/>
  <c r="D2671"/>
  <c r="D2672"/>
  <c r="D2673"/>
  <c r="D2674"/>
  <c r="D2675"/>
  <c r="D2676"/>
  <c r="D2677"/>
  <c r="D2678"/>
  <c r="D2679"/>
  <c r="D2680"/>
  <c r="D2681"/>
  <c r="D2682"/>
  <c r="D2683"/>
  <c r="D2684"/>
  <c r="D2685"/>
  <c r="D2686"/>
  <c r="D2687"/>
  <c r="D2688"/>
  <c r="D2689"/>
  <c r="D2690"/>
  <c r="D2691"/>
  <c r="D2692"/>
  <c r="D2693"/>
  <c r="D2694"/>
  <c r="D2695"/>
  <c r="D2696"/>
  <c r="D2697"/>
  <c r="D2698"/>
  <c r="D2699"/>
  <c r="D2700"/>
  <c r="D2701"/>
  <c r="D2702"/>
  <c r="D2703"/>
  <c r="D2704"/>
  <c r="D2705"/>
  <c r="D2706"/>
  <c r="D2707"/>
  <c r="D2708"/>
  <c r="D2709"/>
  <c r="D2710"/>
  <c r="D2711"/>
  <c r="D2712"/>
  <c r="D2713"/>
  <c r="D2714"/>
  <c r="D2715"/>
  <c r="D2716"/>
  <c r="D2717"/>
  <c r="D2718"/>
  <c r="D2719"/>
  <c r="D2720"/>
  <c r="D2721"/>
  <c r="D2722"/>
  <c r="D2723"/>
  <c r="D2724"/>
  <c r="D2725"/>
  <c r="D2726"/>
  <c r="D2727"/>
  <c r="D2728"/>
  <c r="D2729"/>
  <c r="D2730"/>
  <c r="D2731"/>
  <c r="D2732"/>
  <c r="D2733"/>
  <c r="D2734"/>
  <c r="D2735"/>
  <c r="D2736"/>
  <c r="D2737"/>
  <c r="D2738"/>
  <c r="D2739"/>
  <c r="D2740"/>
  <c r="D2741"/>
  <c r="D2742"/>
  <c r="D2743"/>
  <c r="D2744"/>
  <c r="D2745"/>
  <c r="D2746"/>
  <c r="D2747"/>
  <c r="D2748"/>
  <c r="D2749"/>
  <c r="D2750"/>
  <c r="D2751"/>
  <c r="D2752"/>
  <c r="D2753"/>
  <c r="D2754"/>
  <c r="D2755"/>
  <c r="D2756"/>
  <c r="D2757"/>
  <c r="D2758"/>
  <c r="D2759"/>
  <c r="D2760"/>
  <c r="D2761"/>
  <c r="D2762"/>
  <c r="D2763"/>
  <c r="D2764"/>
  <c r="D2765"/>
  <c r="D2766"/>
  <c r="D2767"/>
  <c r="D2768"/>
  <c r="D2769"/>
  <c r="D2770"/>
  <c r="D2771"/>
  <c r="D2772"/>
  <c r="D2773"/>
  <c r="D2774"/>
  <c r="D2775"/>
  <c r="D2776"/>
  <c r="D2777"/>
  <c r="D2778"/>
  <c r="D2779"/>
  <c r="D2780"/>
  <c r="D2781"/>
  <c r="D2782"/>
  <c r="D2783"/>
  <c r="D2784"/>
  <c r="D2785"/>
  <c r="D2786"/>
  <c r="D2787"/>
  <c r="D2788"/>
  <c r="D2789"/>
  <c r="D2790"/>
  <c r="D2791"/>
  <c r="D2792"/>
  <c r="D2793"/>
  <c r="D2794"/>
  <c r="D2795"/>
  <c r="D2796"/>
  <c r="D2797"/>
  <c r="D2798"/>
  <c r="D2799"/>
  <c r="D2800"/>
  <c r="D2801"/>
  <c r="D2802"/>
  <c r="D2803"/>
  <c r="D2804"/>
  <c r="D2805"/>
  <c r="D2806"/>
  <c r="D2807"/>
  <c r="D2808"/>
  <c r="D2809"/>
  <c r="D2810"/>
  <c r="D2811"/>
  <c r="D2812"/>
  <c r="D2813"/>
  <c r="D2814"/>
  <c r="D2815"/>
  <c r="D2816"/>
  <c r="D2817"/>
  <c r="D2818"/>
  <c r="D2819"/>
  <c r="D2820"/>
  <c r="D2821"/>
  <c r="D2822"/>
  <c r="D2823"/>
  <c r="D2824"/>
  <c r="D2825"/>
  <c r="D2826"/>
  <c r="D2827"/>
  <c r="D2828"/>
  <c r="D2829"/>
  <c r="D2830"/>
  <c r="D2831"/>
  <c r="D2832"/>
  <c r="D2833"/>
  <c r="D2834"/>
  <c r="D2835"/>
  <c r="D2836"/>
  <c r="D2837"/>
  <c r="D2838"/>
  <c r="D2839"/>
  <c r="D2840"/>
  <c r="D2841"/>
  <c r="D2842"/>
  <c r="D2843"/>
  <c r="D2844"/>
  <c r="D2845"/>
  <c r="D2846"/>
  <c r="D2847"/>
  <c r="D2848"/>
  <c r="D2849"/>
  <c r="D2850"/>
  <c r="D2851"/>
  <c r="D2852"/>
  <c r="D2853"/>
  <c r="D2854"/>
  <c r="D2855"/>
  <c r="D2856"/>
  <c r="D2857"/>
  <c r="D2858"/>
  <c r="D2859"/>
  <c r="D2860"/>
  <c r="D2861"/>
  <c r="D2862"/>
  <c r="D2863"/>
  <c r="D2864"/>
  <c r="D2865"/>
  <c r="D2866"/>
  <c r="D2867"/>
  <c r="D2868"/>
  <c r="D2869"/>
  <c r="D2870"/>
  <c r="D2871"/>
  <c r="D2872"/>
  <c r="D2873"/>
  <c r="D2874"/>
  <c r="D2875"/>
  <c r="D2876"/>
  <c r="D2877"/>
  <c r="D2878"/>
  <c r="D2879"/>
  <c r="D2880"/>
  <c r="D2881"/>
  <c r="D2882"/>
  <c r="D2883"/>
  <c r="D2884"/>
  <c r="D2885"/>
  <c r="D2886"/>
  <c r="D2887"/>
  <c r="D2888"/>
  <c r="D2889"/>
  <c r="D2890"/>
  <c r="D2891"/>
  <c r="D2892"/>
  <c r="D2893"/>
  <c r="D2894"/>
  <c r="D2895"/>
  <c r="D2896"/>
  <c r="D2897"/>
  <c r="D2898"/>
  <c r="D2899"/>
  <c r="D2900"/>
  <c r="D2901"/>
  <c r="D2902"/>
  <c r="D2903"/>
  <c r="D2904"/>
  <c r="D2905"/>
  <c r="D2906"/>
  <c r="D2907"/>
  <c r="D2908"/>
  <c r="D2909"/>
  <c r="D2910"/>
  <c r="D2911"/>
  <c r="D2912"/>
  <c r="D2913"/>
  <c r="D2914"/>
  <c r="D2915"/>
  <c r="D2916"/>
  <c r="D2917"/>
  <c r="D2918"/>
  <c r="D2919"/>
  <c r="D2920"/>
  <c r="D2921"/>
  <c r="D2922"/>
  <c r="D2923"/>
  <c r="D2924"/>
  <c r="D2925"/>
  <c r="D2926"/>
  <c r="D2927"/>
  <c r="D2928"/>
  <c r="D2929"/>
  <c r="D2930"/>
  <c r="D2931"/>
  <c r="D2932"/>
  <c r="D2933"/>
  <c r="D2934"/>
  <c r="D2935"/>
  <c r="D2936"/>
  <c r="D2937"/>
  <c r="D2938"/>
  <c r="D2939"/>
  <c r="D2940"/>
  <c r="D2941"/>
  <c r="D2942"/>
  <c r="D2943"/>
  <c r="D2944"/>
  <c r="D2945"/>
  <c r="D2946"/>
  <c r="D2947"/>
  <c r="D2948"/>
  <c r="D2949"/>
  <c r="D2950"/>
  <c r="D2951"/>
  <c r="D2952"/>
  <c r="D2953"/>
  <c r="D2954"/>
  <c r="D2955"/>
  <c r="D2956"/>
  <c r="D2957"/>
  <c r="D2958"/>
  <c r="D2959"/>
  <c r="D2960"/>
  <c r="D2961"/>
  <c r="D2962"/>
  <c r="D2963"/>
  <c r="D2964"/>
  <c r="D2965"/>
  <c r="D2966"/>
  <c r="D2967"/>
  <c r="D2968"/>
  <c r="D2969"/>
  <c r="D2970"/>
  <c r="D2971"/>
  <c r="D2972"/>
  <c r="D2973"/>
  <c r="D2974"/>
  <c r="D2975"/>
  <c r="D2976"/>
  <c r="D2977"/>
  <c r="D2978"/>
  <c r="D2979"/>
  <c r="D2980"/>
  <c r="D2981"/>
  <c r="D2982"/>
  <c r="D2983"/>
  <c r="D2984"/>
  <c r="D2985"/>
  <c r="D2986"/>
  <c r="D2987"/>
  <c r="D2988"/>
  <c r="D2989"/>
  <c r="D2990"/>
  <c r="D2991"/>
  <c r="D2992"/>
  <c r="D2993"/>
  <c r="D2994"/>
  <c r="D2995"/>
  <c r="D2996"/>
  <c r="D2997"/>
  <c r="D2998"/>
  <c r="D2999"/>
  <c r="D3000"/>
  <c r="D3001"/>
  <c r="D3002"/>
  <c r="D3003"/>
  <c r="D3004"/>
  <c r="D3005"/>
  <c r="D3006"/>
  <c r="D3007"/>
  <c r="D3008"/>
  <c r="D3009"/>
  <c r="D3010"/>
  <c r="D3011"/>
  <c r="D3012"/>
  <c r="D3013"/>
  <c r="D3014"/>
  <c r="D3015"/>
  <c r="D3016"/>
  <c r="D3017"/>
  <c r="D3018"/>
  <c r="D3019"/>
  <c r="D3020"/>
  <c r="D3021"/>
  <c r="D3022"/>
  <c r="D3023"/>
  <c r="D3024"/>
  <c r="D3025"/>
  <c r="D3026"/>
  <c r="D3027"/>
  <c r="D3028"/>
  <c r="D3029"/>
  <c r="D3030"/>
  <c r="D3031"/>
  <c r="D3032"/>
  <c r="D3033"/>
  <c r="D3034"/>
  <c r="D3035"/>
  <c r="D3036"/>
  <c r="D3037"/>
  <c r="D3038"/>
  <c r="D3039"/>
  <c r="D3040"/>
  <c r="D3041"/>
  <c r="D3042"/>
  <c r="D3043"/>
  <c r="D3044"/>
  <c r="D3045"/>
  <c r="D3046"/>
  <c r="D3047"/>
  <c r="D3048"/>
  <c r="D3049"/>
  <c r="D3050"/>
  <c r="D3051"/>
  <c r="D3052"/>
  <c r="D3053"/>
  <c r="D3054"/>
  <c r="D3055"/>
  <c r="D3056"/>
  <c r="D3057"/>
  <c r="D3058"/>
  <c r="D3059"/>
  <c r="D3060"/>
  <c r="D3061"/>
  <c r="D3062"/>
  <c r="D3063"/>
  <c r="D3064"/>
  <c r="D3065"/>
  <c r="D3066"/>
  <c r="D3067"/>
  <c r="D3068"/>
  <c r="D3069"/>
  <c r="D3070"/>
  <c r="D3071"/>
  <c r="D3072"/>
  <c r="D3073"/>
  <c r="D3074"/>
  <c r="D3075"/>
  <c r="D3076"/>
  <c r="D3077"/>
  <c r="D3078"/>
  <c r="D3079"/>
  <c r="D3080"/>
  <c r="D3081"/>
  <c r="D3082"/>
  <c r="D3083"/>
  <c r="D3084"/>
  <c r="D3085"/>
  <c r="D3086"/>
  <c r="D3087"/>
  <c r="D3088"/>
  <c r="D3089"/>
  <c r="D3090"/>
  <c r="D3091"/>
  <c r="D3092"/>
  <c r="D3093"/>
  <c r="D3094"/>
  <c r="D3095"/>
  <c r="D3096"/>
  <c r="D3097"/>
  <c r="D3098"/>
  <c r="D3099"/>
  <c r="D3100"/>
  <c r="D3101"/>
  <c r="D3102"/>
  <c r="D3103"/>
  <c r="D3104"/>
  <c r="D3105"/>
  <c r="D3106"/>
  <c r="D3107"/>
  <c r="D3108"/>
  <c r="D3109"/>
  <c r="D3110"/>
  <c r="D3111"/>
  <c r="D3112"/>
  <c r="D3113"/>
  <c r="D3114"/>
  <c r="D3115"/>
  <c r="D3116"/>
  <c r="D3117"/>
  <c r="D3118"/>
  <c r="D3119"/>
  <c r="D3120"/>
  <c r="D3121"/>
  <c r="D3122"/>
  <c r="D3123"/>
  <c r="D3124"/>
  <c r="D3125"/>
  <c r="D3126"/>
  <c r="D3127"/>
  <c r="D3128"/>
  <c r="D3129"/>
  <c r="D3130"/>
  <c r="D3131"/>
  <c r="D3132"/>
  <c r="D3133"/>
  <c r="D3134"/>
  <c r="D3135"/>
  <c r="D3136"/>
  <c r="D3137"/>
  <c r="D3138"/>
  <c r="D3139"/>
  <c r="D3140"/>
  <c r="D3141"/>
  <c r="D3142"/>
  <c r="D3143"/>
  <c r="D3144"/>
  <c r="D3145"/>
  <c r="D3146"/>
  <c r="D3147"/>
  <c r="D3148"/>
  <c r="D3149"/>
  <c r="D3150"/>
  <c r="D3151"/>
  <c r="D3152"/>
  <c r="D3153"/>
  <c r="D3154"/>
  <c r="D3155"/>
  <c r="D3156"/>
  <c r="D3157"/>
  <c r="D3158"/>
  <c r="D3159"/>
  <c r="D3160"/>
  <c r="D3161"/>
  <c r="D3162"/>
  <c r="D3163"/>
  <c r="D3164"/>
  <c r="D3165"/>
  <c r="D3166"/>
  <c r="D3167"/>
  <c r="D3168"/>
  <c r="D3169"/>
  <c r="D3170"/>
  <c r="D3171"/>
  <c r="D3172"/>
  <c r="D3173"/>
  <c r="D3174"/>
  <c r="D3175"/>
  <c r="D3176"/>
  <c r="D3177"/>
  <c r="D3178"/>
  <c r="D3179"/>
  <c r="D3180"/>
  <c r="D3181"/>
  <c r="D3182"/>
  <c r="D3183"/>
  <c r="D3184"/>
  <c r="D3185"/>
  <c r="D3186"/>
  <c r="D3187"/>
  <c r="D3188"/>
  <c r="D3189"/>
  <c r="D3190"/>
  <c r="D3191"/>
  <c r="D3192"/>
  <c r="D3193"/>
  <c r="D3194"/>
  <c r="D3195"/>
  <c r="D3196"/>
  <c r="D3197"/>
  <c r="D3198"/>
  <c r="D3199"/>
  <c r="D3200"/>
  <c r="D3201"/>
  <c r="D3202"/>
  <c r="D3203"/>
  <c r="D3204"/>
  <c r="D3205"/>
  <c r="D3206"/>
  <c r="D3207"/>
  <c r="D3208"/>
  <c r="D3209"/>
  <c r="D3210"/>
  <c r="D3211"/>
  <c r="D3212"/>
  <c r="D3213"/>
  <c r="D3214"/>
  <c r="D3215"/>
  <c r="D3216"/>
  <c r="D3217"/>
  <c r="D3218"/>
  <c r="D3219"/>
  <c r="D3220"/>
  <c r="D3221"/>
  <c r="D3222"/>
  <c r="D3223"/>
  <c r="D3224"/>
  <c r="D3225"/>
  <c r="D3226"/>
  <c r="D3227"/>
  <c r="D3228"/>
  <c r="D3229"/>
  <c r="D3230"/>
  <c r="D3231"/>
  <c r="D3232"/>
  <c r="D3233"/>
  <c r="D3234"/>
  <c r="D3235"/>
  <c r="D3236"/>
  <c r="D3237"/>
  <c r="D3238"/>
  <c r="D3239"/>
  <c r="D3240"/>
  <c r="D3241"/>
  <c r="D3242"/>
  <c r="D3243"/>
  <c r="D3244"/>
  <c r="D3245"/>
  <c r="D3246"/>
  <c r="D3247"/>
  <c r="D3248"/>
  <c r="D3249"/>
  <c r="D3250"/>
  <c r="D3251"/>
  <c r="D3252"/>
  <c r="D3253"/>
  <c r="D3254"/>
  <c r="D3255"/>
  <c r="D3256"/>
  <c r="D3257"/>
  <c r="D3258"/>
  <c r="D3259"/>
  <c r="D3260"/>
  <c r="D3261"/>
  <c r="D3262"/>
  <c r="D3263"/>
  <c r="D3264"/>
  <c r="D3265"/>
  <c r="D3266"/>
  <c r="D3267"/>
  <c r="D3268"/>
  <c r="D3269"/>
  <c r="D3270"/>
  <c r="D3271"/>
  <c r="D3272"/>
  <c r="D3273"/>
  <c r="D3274"/>
  <c r="D3275"/>
  <c r="D3276"/>
  <c r="D3277"/>
  <c r="D3278"/>
  <c r="D3279"/>
  <c r="D3280"/>
  <c r="D3281"/>
  <c r="D3282"/>
  <c r="D3283"/>
  <c r="D3284"/>
  <c r="D3285"/>
  <c r="D3286"/>
  <c r="D3287"/>
  <c r="D3288"/>
  <c r="D3289"/>
  <c r="D3290"/>
  <c r="D3291"/>
  <c r="D3292"/>
  <c r="D3293"/>
  <c r="D3294"/>
  <c r="D3295"/>
  <c r="D3296"/>
  <c r="D3297"/>
  <c r="D3298"/>
  <c r="D3299"/>
  <c r="D3300"/>
  <c r="D3301"/>
  <c r="D3302"/>
  <c r="D3303"/>
  <c r="D3304"/>
  <c r="D3305"/>
  <c r="D3306"/>
  <c r="D3307"/>
  <c r="D3308"/>
  <c r="D3309"/>
  <c r="D3310"/>
  <c r="D3311"/>
  <c r="D3312"/>
  <c r="D3313"/>
  <c r="D3314"/>
  <c r="D3315"/>
  <c r="D3316"/>
  <c r="D3317"/>
  <c r="D3318"/>
  <c r="D3319"/>
  <c r="D3320"/>
  <c r="D3321"/>
  <c r="D3322"/>
  <c r="D3323"/>
  <c r="D3324"/>
  <c r="D3325"/>
  <c r="D3326"/>
  <c r="D3327"/>
  <c r="D3328"/>
  <c r="D3329"/>
  <c r="D3330"/>
  <c r="D3331"/>
  <c r="D3332"/>
  <c r="D3333"/>
  <c r="D3334"/>
  <c r="D3335"/>
  <c r="D3336"/>
  <c r="D3337"/>
  <c r="D3338"/>
  <c r="D3339"/>
  <c r="D3340"/>
  <c r="D3341"/>
  <c r="D3342"/>
  <c r="D3343"/>
  <c r="D3344"/>
  <c r="D3345"/>
  <c r="D3346"/>
  <c r="D3347"/>
  <c r="D3348"/>
  <c r="D3349"/>
  <c r="D3350"/>
  <c r="D3351"/>
  <c r="D3352"/>
  <c r="D3353"/>
  <c r="D3354"/>
  <c r="D3355"/>
  <c r="D3356"/>
  <c r="D3357"/>
  <c r="D3358"/>
  <c r="D3359"/>
  <c r="D3360"/>
  <c r="D3361"/>
  <c r="D3362"/>
  <c r="D3363"/>
  <c r="D3364"/>
  <c r="D3365"/>
  <c r="D3366"/>
  <c r="D3367"/>
  <c r="D3368"/>
  <c r="D3369"/>
  <c r="D3370"/>
  <c r="D3371"/>
  <c r="D3372"/>
  <c r="D3373"/>
  <c r="D3374"/>
  <c r="D3375"/>
  <c r="D3376"/>
  <c r="D3377"/>
  <c r="D3378"/>
  <c r="D3379"/>
  <c r="D3380"/>
  <c r="D3381"/>
  <c r="D3382"/>
  <c r="D3383"/>
  <c r="D3384"/>
  <c r="D3385"/>
  <c r="D3386"/>
  <c r="D3387"/>
  <c r="D3388"/>
  <c r="D3389"/>
  <c r="D3390"/>
  <c r="D3391"/>
  <c r="D3392"/>
  <c r="D3393"/>
  <c r="D3394"/>
  <c r="D3395"/>
  <c r="D3396"/>
  <c r="D3397"/>
  <c r="D3398"/>
  <c r="D3399"/>
  <c r="D3400"/>
  <c r="D3401"/>
  <c r="D3402"/>
  <c r="D3403"/>
  <c r="D3404"/>
  <c r="D3405"/>
  <c r="D3406"/>
  <c r="D3407"/>
  <c r="D3408"/>
  <c r="D3409"/>
  <c r="D3410"/>
  <c r="D3411"/>
  <c r="D3412"/>
  <c r="D3413"/>
  <c r="D3414"/>
  <c r="D3415"/>
  <c r="D3416"/>
  <c r="D3417"/>
  <c r="D3418"/>
  <c r="D3419"/>
  <c r="D3420"/>
  <c r="D3421"/>
  <c r="D3422"/>
  <c r="D3423"/>
  <c r="D3424"/>
  <c r="D3425"/>
  <c r="D3426"/>
  <c r="D3427"/>
  <c r="D3428"/>
  <c r="D3429"/>
  <c r="D3430"/>
  <c r="D3431"/>
  <c r="D3432"/>
  <c r="D3433"/>
  <c r="D3434"/>
  <c r="D3435"/>
  <c r="D3436"/>
  <c r="D3437"/>
  <c r="D3438"/>
  <c r="D3439"/>
  <c r="D3440"/>
  <c r="D3441"/>
  <c r="D3442"/>
  <c r="D3443"/>
  <c r="D3444"/>
  <c r="D3445"/>
  <c r="D3446"/>
  <c r="D3447"/>
  <c r="D3448"/>
  <c r="D3449"/>
  <c r="D3450"/>
  <c r="D3451"/>
  <c r="D3452"/>
  <c r="D3453"/>
  <c r="D3454"/>
  <c r="D3455"/>
  <c r="D3456"/>
  <c r="D3457"/>
  <c r="D3458"/>
  <c r="D3459"/>
  <c r="D3460"/>
  <c r="D3461"/>
  <c r="D3462"/>
  <c r="D3463"/>
  <c r="D3464"/>
  <c r="D3465"/>
  <c r="D3466"/>
  <c r="D3467"/>
  <c r="D3468"/>
  <c r="D3469"/>
  <c r="D3470"/>
  <c r="D3471"/>
  <c r="D3472"/>
  <c r="D3473"/>
  <c r="D3474"/>
  <c r="D3475"/>
  <c r="D3476"/>
  <c r="D3477"/>
  <c r="D3478"/>
  <c r="D3479"/>
  <c r="D3480"/>
  <c r="D3481"/>
  <c r="D3482"/>
  <c r="D3483"/>
  <c r="D3484"/>
  <c r="D3485"/>
  <c r="D3486"/>
  <c r="D3487"/>
  <c r="D3488"/>
  <c r="D3489"/>
  <c r="D3490"/>
  <c r="D3491"/>
  <c r="D3492"/>
  <c r="D3493"/>
  <c r="D3494"/>
  <c r="D3495"/>
  <c r="D3496"/>
  <c r="D3497"/>
  <c r="D3498"/>
  <c r="D3499"/>
  <c r="D3500"/>
  <c r="D3501"/>
  <c r="D3502"/>
  <c r="D3503"/>
  <c r="D3504"/>
  <c r="D3505"/>
  <c r="D3506"/>
  <c r="D3507"/>
  <c r="D3508"/>
  <c r="D3509"/>
  <c r="D3510"/>
  <c r="D3511"/>
  <c r="D3512"/>
  <c r="D3513"/>
  <c r="D3514"/>
  <c r="D3515"/>
  <c r="D3516"/>
  <c r="D3517"/>
  <c r="D3518"/>
  <c r="D3519"/>
  <c r="D3520"/>
  <c r="D3521"/>
  <c r="D3522"/>
  <c r="D3523"/>
  <c r="D3524"/>
  <c r="D3525"/>
  <c r="D3526"/>
  <c r="D3527"/>
  <c r="D3528"/>
  <c r="D3529"/>
  <c r="D3530"/>
  <c r="D3531"/>
  <c r="D3532"/>
  <c r="D3533"/>
  <c r="D3534"/>
  <c r="D3535"/>
  <c r="D3536"/>
  <c r="D3537"/>
  <c r="D3538"/>
  <c r="D3539"/>
  <c r="D3540"/>
  <c r="D3541"/>
  <c r="D3542"/>
  <c r="D3543"/>
  <c r="D3544"/>
  <c r="D3545"/>
  <c r="D3546"/>
  <c r="D3547"/>
  <c r="D3548"/>
  <c r="D3549"/>
  <c r="D3550"/>
  <c r="D3551"/>
  <c r="D3552"/>
  <c r="D3553"/>
  <c r="D3554"/>
  <c r="D3555"/>
  <c r="D3556"/>
  <c r="D3557"/>
  <c r="D3558"/>
  <c r="D3559"/>
  <c r="D3560"/>
  <c r="D3561"/>
  <c r="D3562"/>
  <c r="D3563"/>
  <c r="D3564"/>
  <c r="D3565"/>
  <c r="D3566"/>
  <c r="D3567"/>
  <c r="D3568"/>
  <c r="D3569"/>
  <c r="D3570"/>
  <c r="D3571"/>
  <c r="D3572"/>
  <c r="D3573"/>
  <c r="D3574"/>
  <c r="D3575"/>
  <c r="D3576"/>
  <c r="D3577"/>
  <c r="D3578"/>
  <c r="D3579"/>
  <c r="D3580"/>
  <c r="D3581"/>
  <c r="D3582"/>
  <c r="D3583"/>
  <c r="D3584"/>
  <c r="D3585"/>
  <c r="D3586"/>
  <c r="D3587"/>
  <c r="D3588"/>
  <c r="D3589"/>
  <c r="D3590"/>
  <c r="D3591"/>
  <c r="D3592"/>
  <c r="D3593"/>
  <c r="D3594"/>
  <c r="D3595"/>
  <c r="D3596"/>
  <c r="D3597"/>
  <c r="D3598"/>
  <c r="D3599"/>
  <c r="D3600"/>
  <c r="D3601"/>
  <c r="D3602"/>
  <c r="D3603"/>
  <c r="D3604"/>
  <c r="D3605"/>
  <c r="D3606"/>
  <c r="D3607"/>
  <c r="D3608"/>
  <c r="D3609"/>
  <c r="D3610"/>
  <c r="D3611"/>
  <c r="D3612"/>
  <c r="D3613"/>
  <c r="D3614"/>
  <c r="D3615"/>
  <c r="D3616"/>
  <c r="D3617"/>
  <c r="D3618"/>
  <c r="D3619"/>
  <c r="D3620"/>
  <c r="D3621"/>
  <c r="D3622"/>
  <c r="D3623"/>
  <c r="D3624"/>
  <c r="D3625"/>
  <c r="D3626"/>
  <c r="D3627"/>
  <c r="D3628"/>
  <c r="D3629"/>
  <c r="D3630"/>
  <c r="D3631"/>
  <c r="D3632"/>
  <c r="D3633"/>
  <c r="D3634"/>
  <c r="D3635"/>
  <c r="D3636"/>
  <c r="D3637"/>
  <c r="D3638"/>
  <c r="D3639"/>
  <c r="D3640"/>
  <c r="D3641"/>
  <c r="D3642"/>
  <c r="D3643"/>
  <c r="D3644"/>
  <c r="D3645"/>
  <c r="D3646"/>
  <c r="D3647"/>
  <c r="D3648"/>
  <c r="D3649"/>
  <c r="D3650"/>
  <c r="D3651"/>
  <c r="D3652"/>
  <c r="D3653"/>
  <c r="D3654"/>
  <c r="D3655"/>
  <c r="D3656"/>
  <c r="D3657"/>
  <c r="D3658"/>
  <c r="D3659"/>
  <c r="D3660"/>
  <c r="D3661"/>
  <c r="D3662"/>
  <c r="D3663"/>
  <c r="D3664"/>
  <c r="D3665"/>
  <c r="D3666"/>
  <c r="D3667"/>
  <c r="D3668"/>
  <c r="D3669"/>
  <c r="D3670"/>
  <c r="D3671"/>
  <c r="D3672"/>
  <c r="D3673"/>
  <c r="D3674"/>
  <c r="D3675"/>
  <c r="D3676"/>
  <c r="D3677"/>
  <c r="D3678"/>
  <c r="D3679"/>
  <c r="D3680"/>
  <c r="D3681"/>
  <c r="D3682"/>
  <c r="D3683"/>
  <c r="D3684"/>
  <c r="D3685"/>
  <c r="D3686"/>
  <c r="D3687"/>
  <c r="D3688"/>
  <c r="D3689"/>
  <c r="D3690"/>
  <c r="D3691"/>
  <c r="D3692"/>
  <c r="D3693"/>
  <c r="D3694"/>
  <c r="D3695"/>
  <c r="D3696"/>
  <c r="D3697"/>
  <c r="D3698"/>
  <c r="D3699"/>
  <c r="D3700"/>
  <c r="D3701"/>
  <c r="D3702"/>
  <c r="D3703"/>
  <c r="D3704"/>
  <c r="D3705"/>
  <c r="D3706"/>
  <c r="D3707"/>
  <c r="D3708"/>
  <c r="D3709"/>
  <c r="D3710"/>
  <c r="D3711"/>
  <c r="D3712"/>
  <c r="D3713"/>
  <c r="D3714"/>
  <c r="D3715"/>
  <c r="D3716"/>
  <c r="D3717"/>
  <c r="D3718"/>
  <c r="D3719"/>
  <c r="D3720"/>
  <c r="D3721"/>
  <c r="D3722"/>
  <c r="D3723"/>
  <c r="D3724"/>
  <c r="D3725"/>
  <c r="D3726"/>
  <c r="D3727"/>
  <c r="D3728"/>
  <c r="D3729"/>
  <c r="D3730"/>
  <c r="D3731"/>
  <c r="D3732"/>
  <c r="D3733"/>
  <c r="D3734"/>
  <c r="D3735"/>
  <c r="D3736"/>
  <c r="D3737"/>
  <c r="D3738"/>
  <c r="D3739"/>
  <c r="D3740"/>
  <c r="D3741"/>
  <c r="D3742"/>
  <c r="D3743"/>
  <c r="D3744"/>
  <c r="D3745"/>
  <c r="D3746"/>
  <c r="D3747"/>
  <c r="D3748"/>
  <c r="D3749"/>
  <c r="D3750"/>
  <c r="D3751"/>
  <c r="D3752"/>
  <c r="D3753"/>
  <c r="D3754"/>
  <c r="D3755"/>
  <c r="D3756"/>
  <c r="D3757"/>
  <c r="D3758"/>
  <c r="D3759"/>
  <c r="D3760"/>
  <c r="D3761"/>
  <c r="D3762"/>
  <c r="D3763"/>
  <c r="D3764"/>
  <c r="D3765"/>
  <c r="D3766"/>
  <c r="D3767"/>
  <c r="D3768"/>
  <c r="D3769"/>
  <c r="D3770"/>
  <c r="D3771"/>
  <c r="D3772"/>
  <c r="D3773"/>
  <c r="D3774"/>
  <c r="D3775"/>
  <c r="D3776"/>
  <c r="D3777"/>
  <c r="D3778"/>
  <c r="D3779"/>
  <c r="D3780"/>
  <c r="D3781"/>
  <c r="D3782"/>
  <c r="D3783"/>
  <c r="D3784"/>
  <c r="D3785"/>
  <c r="D3786"/>
  <c r="D3787"/>
  <c r="D3788"/>
  <c r="D3789"/>
  <c r="D3790"/>
  <c r="D3791"/>
  <c r="D3792"/>
  <c r="D3793"/>
  <c r="D3794"/>
  <c r="D3795"/>
  <c r="D3796"/>
  <c r="D3797"/>
  <c r="D3798"/>
  <c r="D3799"/>
  <c r="D3800"/>
  <c r="D3801"/>
  <c r="D3802"/>
  <c r="D3803"/>
  <c r="D3804"/>
  <c r="D3805"/>
  <c r="D3806"/>
  <c r="D3807"/>
  <c r="D3808"/>
  <c r="D3809"/>
  <c r="D3810"/>
  <c r="D3811"/>
  <c r="D3812"/>
  <c r="D3813"/>
  <c r="D3814"/>
  <c r="D3815"/>
  <c r="D3816"/>
  <c r="D3817"/>
  <c r="D3818"/>
  <c r="D3819"/>
  <c r="D3820"/>
  <c r="D3821"/>
  <c r="D3822"/>
  <c r="D3823"/>
  <c r="D3824"/>
  <c r="D3825"/>
  <c r="D3826"/>
  <c r="D3827"/>
  <c r="D3828"/>
  <c r="D3829"/>
  <c r="D3830"/>
  <c r="D3831"/>
  <c r="D3832"/>
  <c r="D3833"/>
  <c r="D3834"/>
  <c r="D3835"/>
  <c r="D3836"/>
  <c r="D3837"/>
  <c r="D3838"/>
  <c r="D3839"/>
  <c r="D3840"/>
  <c r="D3841"/>
  <c r="D3842"/>
  <c r="D3843"/>
  <c r="D3844"/>
  <c r="D3845"/>
  <c r="D3846"/>
  <c r="D3847"/>
  <c r="D3848"/>
  <c r="D3849"/>
  <c r="D3850"/>
  <c r="D3851"/>
  <c r="D3852"/>
  <c r="D3853"/>
  <c r="D3854"/>
  <c r="D3855"/>
  <c r="D3856"/>
  <c r="D3857"/>
  <c r="D3858"/>
  <c r="D3859"/>
  <c r="D3860"/>
  <c r="D3861"/>
  <c r="D3862"/>
  <c r="D3863"/>
  <c r="D3864"/>
  <c r="D3865"/>
  <c r="D3866"/>
  <c r="D3867"/>
  <c r="D3868"/>
  <c r="D3869"/>
  <c r="D3870"/>
  <c r="D3871"/>
  <c r="D3872"/>
  <c r="D3873"/>
  <c r="D3874"/>
  <c r="D3875"/>
  <c r="D3876"/>
  <c r="D3877"/>
  <c r="D3878"/>
  <c r="D3879"/>
  <c r="D3880"/>
  <c r="D3881"/>
  <c r="D3882"/>
  <c r="D3883"/>
  <c r="D3884"/>
  <c r="D3885"/>
  <c r="D3886"/>
  <c r="D3887"/>
  <c r="D3888"/>
  <c r="D3889"/>
  <c r="D3890"/>
  <c r="D3891"/>
  <c r="D3892"/>
  <c r="D3893"/>
  <c r="D3894"/>
  <c r="D3895"/>
  <c r="D3896"/>
  <c r="D3897"/>
  <c r="D3898"/>
  <c r="D3899"/>
  <c r="D3900"/>
  <c r="D3901"/>
  <c r="D3902"/>
  <c r="D3903"/>
  <c r="D3904"/>
  <c r="D3905"/>
  <c r="D3906"/>
  <c r="D3907"/>
  <c r="D3908"/>
  <c r="D3909"/>
  <c r="D3910"/>
  <c r="D3911"/>
  <c r="D3912"/>
  <c r="D3913"/>
  <c r="D3914"/>
  <c r="D3915"/>
  <c r="D3916"/>
  <c r="D3917"/>
  <c r="D3918"/>
  <c r="D3919"/>
  <c r="D3920"/>
  <c r="D3921"/>
  <c r="D3922"/>
  <c r="D3923"/>
  <c r="D3924"/>
  <c r="D3925"/>
  <c r="D3926"/>
  <c r="D3927"/>
  <c r="D3928"/>
  <c r="D3929"/>
  <c r="D3930"/>
  <c r="D3931"/>
  <c r="D3932"/>
  <c r="D3933"/>
  <c r="D3934"/>
  <c r="D3935"/>
  <c r="D3936"/>
  <c r="D3937"/>
  <c r="D3938"/>
  <c r="D3939"/>
  <c r="D3940"/>
  <c r="D3941"/>
  <c r="D3942"/>
  <c r="D3943"/>
  <c r="D3944"/>
  <c r="D3945"/>
  <c r="D3946"/>
  <c r="D3947"/>
  <c r="D3948"/>
  <c r="D3949"/>
  <c r="D3950"/>
  <c r="D3951"/>
  <c r="D3952"/>
  <c r="D3953"/>
  <c r="D3954"/>
  <c r="D3955"/>
  <c r="D3956"/>
  <c r="D3957"/>
  <c r="D3958"/>
  <c r="D3959"/>
  <c r="D3960"/>
  <c r="D3961"/>
  <c r="D3962"/>
  <c r="D3963"/>
  <c r="D3964"/>
  <c r="D3965"/>
  <c r="D3966"/>
  <c r="D3967"/>
  <c r="D3968"/>
  <c r="D3969"/>
  <c r="D3970"/>
  <c r="D3971"/>
  <c r="D3972"/>
  <c r="D3973"/>
  <c r="D3974"/>
  <c r="D3975"/>
  <c r="D3976"/>
  <c r="D3977"/>
  <c r="D3978"/>
  <c r="D3979"/>
  <c r="D3980"/>
  <c r="D3981"/>
  <c r="D3982"/>
  <c r="D3983"/>
  <c r="D3984"/>
  <c r="D3985"/>
  <c r="D3986"/>
  <c r="D3987"/>
  <c r="D3988"/>
  <c r="D3989"/>
  <c r="D3990"/>
  <c r="D3991"/>
  <c r="D3992"/>
  <c r="D3993"/>
  <c r="D3994"/>
  <c r="D3995"/>
  <c r="D3996"/>
  <c r="D3997"/>
  <c r="D3998"/>
  <c r="D3999"/>
  <c r="D4000"/>
  <c r="D4001"/>
  <c r="D4002"/>
  <c r="D4003"/>
  <c r="D4004"/>
  <c r="D4005"/>
  <c r="D4006"/>
  <c r="D4007"/>
  <c r="D4008"/>
  <c r="D4009"/>
  <c r="D4010"/>
  <c r="D4011"/>
  <c r="D4012"/>
  <c r="D4013"/>
  <c r="D4014"/>
  <c r="D4015"/>
  <c r="D4016"/>
  <c r="D4017"/>
  <c r="D4018"/>
  <c r="D4019"/>
  <c r="D4020"/>
  <c r="D4021"/>
  <c r="D4022"/>
  <c r="D4023"/>
  <c r="D4024"/>
  <c r="D4025"/>
  <c r="D4026"/>
  <c r="D4027"/>
  <c r="D4028"/>
  <c r="D4029"/>
  <c r="D4030"/>
  <c r="D4031"/>
  <c r="D4032"/>
  <c r="D4033"/>
  <c r="D4034"/>
  <c r="D4035"/>
  <c r="D4036"/>
  <c r="D4037"/>
  <c r="D4038"/>
  <c r="D4039"/>
  <c r="D4040"/>
  <c r="D4041"/>
  <c r="D4042"/>
  <c r="D4043"/>
  <c r="D4044"/>
  <c r="D4045"/>
  <c r="D4046"/>
  <c r="D4047"/>
  <c r="D4048"/>
  <c r="D4049"/>
  <c r="D4050"/>
  <c r="D4051"/>
  <c r="D4052"/>
  <c r="D4053"/>
  <c r="D4054"/>
  <c r="D4055"/>
  <c r="D4056"/>
  <c r="D4057"/>
  <c r="D4058"/>
  <c r="D4059"/>
  <c r="D4060"/>
  <c r="D4061"/>
  <c r="D4062"/>
  <c r="D4063"/>
  <c r="D4064"/>
  <c r="D4065"/>
  <c r="D4066"/>
  <c r="D4067"/>
  <c r="D4068"/>
  <c r="D4069"/>
  <c r="D4070"/>
  <c r="D4071"/>
  <c r="D4072"/>
  <c r="D4073"/>
  <c r="D4074"/>
  <c r="D4075"/>
  <c r="D4076"/>
  <c r="D4077"/>
  <c r="D4078"/>
  <c r="D4079"/>
  <c r="D4080"/>
  <c r="D4081"/>
  <c r="D4082"/>
  <c r="D4083"/>
  <c r="D4084"/>
  <c r="D4085"/>
  <c r="D4086"/>
  <c r="D4087"/>
  <c r="D4088"/>
  <c r="D4089"/>
  <c r="D4090"/>
  <c r="D4091"/>
  <c r="D4092"/>
  <c r="D4093"/>
  <c r="D4094"/>
  <c r="D4095"/>
  <c r="D4096"/>
  <c r="D4097"/>
  <c r="D4098"/>
  <c r="D4099"/>
  <c r="D4100"/>
  <c r="D4101"/>
  <c r="D4102"/>
  <c r="D4103"/>
  <c r="D4104"/>
  <c r="D4105"/>
  <c r="D4106"/>
  <c r="D4107"/>
  <c r="D4108"/>
  <c r="D4109"/>
  <c r="D4110"/>
  <c r="D4111"/>
  <c r="D4112"/>
  <c r="D4113"/>
  <c r="D4114"/>
  <c r="D4115"/>
  <c r="D4116"/>
  <c r="D4117"/>
  <c r="D4118"/>
  <c r="D4119"/>
  <c r="D4120"/>
  <c r="D4121"/>
  <c r="D4122"/>
  <c r="D4123"/>
  <c r="D4124"/>
  <c r="D4125"/>
  <c r="D4126"/>
  <c r="D4127"/>
  <c r="D4128"/>
  <c r="D4129"/>
  <c r="D4130"/>
  <c r="D4131"/>
  <c r="D4132"/>
  <c r="D4133"/>
  <c r="D4134"/>
  <c r="D4135"/>
  <c r="D4136"/>
  <c r="D4137"/>
  <c r="D4138"/>
  <c r="D4139"/>
  <c r="D4140"/>
  <c r="D4141"/>
  <c r="D4142"/>
  <c r="D4143"/>
  <c r="D4144"/>
  <c r="D4145"/>
  <c r="D4146"/>
  <c r="D4147"/>
  <c r="D4148"/>
  <c r="D4149"/>
  <c r="D4150"/>
  <c r="D4151"/>
  <c r="D4152"/>
  <c r="D4153"/>
  <c r="D4154"/>
  <c r="D4155"/>
  <c r="D4156"/>
  <c r="D4157"/>
  <c r="D4158"/>
  <c r="D4159"/>
  <c r="D4160"/>
  <c r="D4161"/>
  <c r="D4162"/>
  <c r="D4163"/>
  <c r="D4164"/>
  <c r="D4165"/>
  <c r="D4166"/>
  <c r="D4167"/>
  <c r="D4168"/>
  <c r="D4169"/>
  <c r="D4170"/>
  <c r="D4171"/>
  <c r="D4172"/>
  <c r="D4173"/>
  <c r="D4174"/>
  <c r="D4175"/>
  <c r="D4176"/>
  <c r="D4177"/>
  <c r="D4178"/>
  <c r="D4179"/>
  <c r="D4180"/>
  <c r="D4181"/>
  <c r="D4182"/>
  <c r="D4183"/>
  <c r="D4184"/>
  <c r="D4185"/>
  <c r="D4186"/>
  <c r="D4187"/>
  <c r="D4188"/>
  <c r="D4189"/>
  <c r="D4190"/>
  <c r="D4191"/>
  <c r="D4192"/>
  <c r="D4193"/>
  <c r="D4194"/>
  <c r="D4195"/>
  <c r="D4196"/>
  <c r="D4197"/>
  <c r="D4198"/>
  <c r="D4199"/>
  <c r="D4200"/>
  <c r="D4201"/>
  <c r="D4202"/>
  <c r="D4203"/>
  <c r="D4204"/>
  <c r="D4205"/>
  <c r="D4206"/>
  <c r="D4207"/>
  <c r="D4208"/>
  <c r="D4209"/>
  <c r="D4210"/>
  <c r="D4211"/>
  <c r="D4212"/>
  <c r="D4213"/>
  <c r="D4214"/>
  <c r="D4215"/>
  <c r="D4216"/>
  <c r="D4217"/>
  <c r="D4218"/>
  <c r="D4219"/>
  <c r="D4220"/>
  <c r="D4221"/>
  <c r="D4222"/>
  <c r="D4223"/>
  <c r="D4224"/>
  <c r="D4225"/>
  <c r="D4226"/>
  <c r="D4227"/>
  <c r="D4228"/>
  <c r="D4229"/>
  <c r="D4230"/>
  <c r="D4231"/>
  <c r="D4232"/>
  <c r="D4233"/>
  <c r="D4234"/>
  <c r="D4235"/>
  <c r="D4236"/>
  <c r="D4237"/>
  <c r="D4238"/>
  <c r="D4239"/>
  <c r="D4240"/>
  <c r="D4241"/>
  <c r="D4242"/>
  <c r="D4243"/>
  <c r="D4244"/>
  <c r="D4245"/>
  <c r="D4246"/>
  <c r="D4247"/>
  <c r="D4248"/>
  <c r="D4249"/>
  <c r="D4250"/>
  <c r="D4251"/>
  <c r="D4252"/>
  <c r="D4253"/>
  <c r="D4254"/>
  <c r="D4255"/>
  <c r="D4256"/>
  <c r="D4257"/>
  <c r="D4258"/>
  <c r="D4259"/>
  <c r="D4260"/>
  <c r="D4261"/>
  <c r="D4262"/>
  <c r="D4263"/>
  <c r="D4264"/>
  <c r="D4265"/>
  <c r="D4266"/>
  <c r="D4267"/>
  <c r="D4268"/>
  <c r="D4269"/>
  <c r="D4270"/>
  <c r="D4271"/>
  <c r="D4272"/>
  <c r="D4273"/>
  <c r="D4274"/>
  <c r="D4275"/>
  <c r="D4276"/>
  <c r="D4277"/>
  <c r="D4278"/>
  <c r="D4279"/>
  <c r="D4280"/>
  <c r="D4281"/>
  <c r="D4282"/>
  <c r="D4283"/>
  <c r="D4284"/>
  <c r="D4285"/>
  <c r="D4286"/>
  <c r="D4287"/>
  <c r="D4288"/>
  <c r="D4289"/>
  <c r="D4290"/>
  <c r="D4291"/>
  <c r="D4292"/>
  <c r="D4293"/>
  <c r="D4294"/>
  <c r="D4295"/>
  <c r="D4296"/>
  <c r="D4297"/>
  <c r="D4298"/>
  <c r="D4299"/>
  <c r="D4300"/>
  <c r="D4301"/>
  <c r="D4302"/>
  <c r="D4303"/>
  <c r="D4304"/>
  <c r="D4305"/>
  <c r="D4306"/>
  <c r="D4307"/>
  <c r="D4308"/>
  <c r="D4309"/>
  <c r="D4310"/>
  <c r="D4311"/>
  <c r="D4312"/>
  <c r="D4313"/>
  <c r="D4314"/>
  <c r="D4315"/>
  <c r="D4316"/>
  <c r="D4317"/>
  <c r="D4318"/>
  <c r="D4319"/>
  <c r="D4320"/>
  <c r="D4321"/>
  <c r="D4322"/>
  <c r="D4323"/>
  <c r="D4324"/>
  <c r="D4325"/>
  <c r="D4326"/>
  <c r="D4327"/>
  <c r="D4328"/>
  <c r="D4329"/>
  <c r="D4330"/>
  <c r="D4331"/>
  <c r="D4332"/>
  <c r="D4333"/>
  <c r="D4334"/>
  <c r="D4335"/>
  <c r="D4336"/>
  <c r="D4337"/>
  <c r="D4338"/>
  <c r="D4339"/>
  <c r="D4340"/>
  <c r="D4341"/>
  <c r="D4342"/>
  <c r="D4343"/>
  <c r="D4344"/>
  <c r="D4345"/>
  <c r="D4346"/>
  <c r="D4347"/>
  <c r="D4348"/>
  <c r="D4349"/>
  <c r="D4350"/>
  <c r="D4351"/>
  <c r="D4352"/>
  <c r="D4353"/>
  <c r="D4354"/>
  <c r="D4355"/>
  <c r="D4356"/>
  <c r="D4357"/>
  <c r="D4358"/>
  <c r="D4359"/>
  <c r="D4360"/>
  <c r="D4361"/>
  <c r="D4362"/>
  <c r="D4363"/>
  <c r="D4364"/>
  <c r="D4365"/>
  <c r="D4366"/>
  <c r="D4367"/>
  <c r="D4368"/>
  <c r="D4369"/>
  <c r="D4370"/>
  <c r="D4371"/>
  <c r="D4372"/>
  <c r="D4373"/>
  <c r="D4374"/>
  <c r="D4375"/>
  <c r="D4376"/>
  <c r="D4377"/>
  <c r="D4378"/>
  <c r="D4379"/>
  <c r="D4380"/>
  <c r="D4381"/>
  <c r="D4382"/>
  <c r="D4383"/>
  <c r="D4384"/>
  <c r="D4385"/>
  <c r="D4386"/>
  <c r="D4387"/>
  <c r="D4388"/>
  <c r="D4389"/>
  <c r="D4390"/>
  <c r="D4391"/>
  <c r="D4392"/>
  <c r="D4393"/>
  <c r="D4394"/>
  <c r="D4395"/>
  <c r="D4396"/>
  <c r="D4397"/>
  <c r="D4398"/>
  <c r="D4399"/>
  <c r="D4400"/>
  <c r="D4401"/>
  <c r="D4402"/>
  <c r="D4403"/>
  <c r="D4404"/>
  <c r="D4405"/>
  <c r="D4406"/>
  <c r="D4407"/>
  <c r="D4408"/>
  <c r="D4409"/>
  <c r="D4410"/>
  <c r="D4411"/>
  <c r="D4412"/>
  <c r="D4413"/>
  <c r="D4414"/>
  <c r="D4415"/>
  <c r="D4416"/>
  <c r="D4417"/>
  <c r="D4418"/>
  <c r="D4419"/>
  <c r="D4420"/>
  <c r="D4421"/>
  <c r="D4422"/>
  <c r="D4423"/>
  <c r="D4424"/>
  <c r="D4425"/>
  <c r="D4426"/>
  <c r="D4427"/>
  <c r="D4428"/>
  <c r="D4429"/>
  <c r="D4430"/>
  <c r="D4431"/>
  <c r="D4432"/>
  <c r="D4433"/>
  <c r="D4434"/>
  <c r="D4435"/>
  <c r="D4436"/>
  <c r="D4437"/>
  <c r="D4438"/>
  <c r="D4439"/>
  <c r="D4440"/>
  <c r="D4441"/>
  <c r="D4442"/>
  <c r="D4443"/>
  <c r="D4444"/>
  <c r="D4445"/>
  <c r="D4446"/>
  <c r="D4447"/>
  <c r="D4448"/>
  <c r="D4449"/>
  <c r="D4450"/>
  <c r="D4451"/>
  <c r="D4452"/>
  <c r="D4453"/>
  <c r="D4454"/>
  <c r="D4455"/>
  <c r="D4456"/>
  <c r="D4457"/>
  <c r="D4458"/>
  <c r="D4459"/>
  <c r="D4460"/>
  <c r="D4461"/>
  <c r="D4462"/>
  <c r="D4463"/>
  <c r="D4464"/>
  <c r="D4465"/>
  <c r="D4466"/>
  <c r="D4467"/>
  <c r="D4468"/>
  <c r="D4469"/>
  <c r="D4470"/>
  <c r="D4471"/>
  <c r="D4472"/>
  <c r="D4473"/>
  <c r="D4474"/>
  <c r="D4475"/>
  <c r="D4476"/>
  <c r="D4477"/>
  <c r="D4478"/>
  <c r="D4479"/>
  <c r="D4480"/>
  <c r="D4481"/>
  <c r="D4482"/>
  <c r="D4483"/>
  <c r="D4484"/>
  <c r="D4485"/>
  <c r="D4486"/>
  <c r="D4487"/>
  <c r="D4488"/>
  <c r="D4489"/>
  <c r="D4490"/>
  <c r="D4491"/>
  <c r="D4492"/>
  <c r="D4493"/>
  <c r="D4494"/>
  <c r="D4495"/>
  <c r="D4496"/>
  <c r="D4497"/>
  <c r="D4498"/>
  <c r="D4499"/>
  <c r="D4500"/>
  <c r="D4501"/>
  <c r="D4502"/>
  <c r="D4503"/>
  <c r="D4504"/>
  <c r="D4505"/>
  <c r="D4506"/>
  <c r="D4507"/>
  <c r="D4508"/>
  <c r="D4509"/>
  <c r="D4510"/>
  <c r="D4511"/>
  <c r="D4512"/>
  <c r="D4513"/>
  <c r="D4514"/>
  <c r="D4515"/>
  <c r="D4516"/>
  <c r="D4517"/>
  <c r="D4518"/>
  <c r="D4519"/>
  <c r="D4520"/>
  <c r="D4521"/>
  <c r="D4522"/>
  <c r="D4523"/>
  <c r="D4524"/>
  <c r="D4525"/>
  <c r="D4526"/>
  <c r="D4527"/>
  <c r="D4528"/>
  <c r="D4529"/>
  <c r="D4530"/>
  <c r="D4531"/>
  <c r="D4532"/>
  <c r="D4533"/>
  <c r="D4534"/>
  <c r="D4535"/>
  <c r="D4536"/>
  <c r="D4537"/>
  <c r="D4538"/>
  <c r="D4539"/>
  <c r="D4540"/>
  <c r="D4541"/>
  <c r="D4542"/>
  <c r="D4543"/>
  <c r="D4544"/>
  <c r="D4545"/>
  <c r="D4546"/>
  <c r="D4547"/>
  <c r="D4548"/>
  <c r="D4549"/>
  <c r="D4550"/>
  <c r="D4551"/>
  <c r="D4552"/>
  <c r="D4553"/>
  <c r="D4554"/>
  <c r="D4555"/>
  <c r="D4556"/>
  <c r="D4557"/>
  <c r="D4558"/>
  <c r="D4559"/>
  <c r="D4560"/>
  <c r="D4561"/>
  <c r="D4562"/>
  <c r="D4563"/>
  <c r="D4564"/>
  <c r="D4565"/>
  <c r="D4566"/>
  <c r="D4567"/>
  <c r="D4568"/>
  <c r="D4569"/>
  <c r="D4570"/>
  <c r="D4571"/>
  <c r="D4572"/>
  <c r="D4573"/>
  <c r="D4574"/>
  <c r="D4575"/>
  <c r="D4576"/>
  <c r="D4577"/>
  <c r="D4578"/>
  <c r="D4579"/>
  <c r="D4580"/>
  <c r="D4581"/>
  <c r="D4582"/>
  <c r="D4583"/>
  <c r="D4584"/>
  <c r="D4585"/>
  <c r="D4586"/>
  <c r="D4587"/>
  <c r="D4588"/>
  <c r="D4589"/>
  <c r="D4590"/>
  <c r="D4591"/>
  <c r="D4592"/>
  <c r="D4593"/>
  <c r="D4594"/>
  <c r="D4595"/>
  <c r="D4596"/>
  <c r="D4597"/>
  <c r="D4598"/>
  <c r="D4599"/>
  <c r="D4600"/>
  <c r="D4601"/>
  <c r="D4602"/>
  <c r="D4603"/>
  <c r="D4604"/>
  <c r="D4605"/>
  <c r="D4606"/>
  <c r="D4607"/>
  <c r="D4608"/>
  <c r="D4609"/>
  <c r="D4610"/>
  <c r="D4611"/>
  <c r="D4612"/>
  <c r="D4613"/>
  <c r="D4614"/>
  <c r="D4615"/>
  <c r="D4616"/>
  <c r="D4617"/>
  <c r="D4618"/>
  <c r="D4619"/>
  <c r="D4620"/>
  <c r="D4621"/>
  <c r="D4622"/>
  <c r="D4623"/>
  <c r="D4624"/>
  <c r="D4625"/>
  <c r="D4626"/>
  <c r="D4627"/>
  <c r="D4628"/>
  <c r="D4629"/>
  <c r="D4630"/>
  <c r="D4631"/>
  <c r="D4632"/>
  <c r="D4633"/>
  <c r="D4634"/>
  <c r="D4635"/>
  <c r="D4636"/>
  <c r="D4637"/>
  <c r="D4638"/>
  <c r="D4639"/>
  <c r="D4640"/>
  <c r="D4641"/>
  <c r="D4642"/>
  <c r="D4643"/>
  <c r="D4644"/>
  <c r="D4645"/>
  <c r="D4646"/>
  <c r="D4647"/>
  <c r="D4648"/>
  <c r="D4649"/>
  <c r="D4650"/>
  <c r="D4651"/>
  <c r="D4652"/>
  <c r="D4653"/>
  <c r="D4654"/>
  <c r="D4655"/>
  <c r="D4656"/>
  <c r="D4657"/>
  <c r="D4658"/>
  <c r="D4659"/>
  <c r="D4660"/>
  <c r="D4661"/>
  <c r="D4662"/>
  <c r="D4663"/>
  <c r="D4664"/>
  <c r="D4665"/>
  <c r="D4666"/>
  <c r="D4667"/>
  <c r="D4668"/>
  <c r="D4669"/>
  <c r="D4670"/>
  <c r="D4671"/>
  <c r="D4672"/>
  <c r="D4673"/>
  <c r="D4674"/>
  <c r="D4675"/>
  <c r="D4676"/>
  <c r="D4677"/>
  <c r="D4678"/>
  <c r="D4679"/>
  <c r="D4680"/>
  <c r="D4681"/>
  <c r="D4682"/>
  <c r="D4683"/>
  <c r="D4684"/>
  <c r="D4685"/>
  <c r="D4686"/>
  <c r="D4687"/>
  <c r="D4688"/>
  <c r="D4689"/>
  <c r="D4690"/>
  <c r="D4691"/>
  <c r="D4692"/>
  <c r="D4693"/>
  <c r="D4694"/>
  <c r="D4695"/>
  <c r="D4696"/>
  <c r="D4697"/>
  <c r="D4698"/>
  <c r="D4699"/>
  <c r="D4700"/>
  <c r="D4701"/>
  <c r="D4702"/>
  <c r="D4703"/>
  <c r="D4704"/>
  <c r="D4705"/>
  <c r="D4706"/>
  <c r="D4707"/>
  <c r="D4708"/>
  <c r="D4709"/>
  <c r="D4710"/>
  <c r="D4711"/>
  <c r="D4712"/>
  <c r="D4713"/>
  <c r="D4714"/>
  <c r="D4715"/>
  <c r="D4716"/>
  <c r="D4717"/>
  <c r="D4718"/>
  <c r="D4719"/>
  <c r="D4720"/>
  <c r="D4721"/>
  <c r="D4722"/>
  <c r="D4723"/>
  <c r="D4724"/>
  <c r="D4725"/>
  <c r="D4726"/>
  <c r="D4727"/>
  <c r="D4728"/>
  <c r="D4729"/>
  <c r="D4730"/>
  <c r="D4731"/>
  <c r="D4732"/>
  <c r="D4733"/>
  <c r="D4734"/>
  <c r="D4735"/>
  <c r="D4736"/>
  <c r="D4737"/>
  <c r="D4738"/>
  <c r="D4739"/>
  <c r="D4740"/>
  <c r="D4741"/>
  <c r="D4742"/>
  <c r="D4743"/>
  <c r="D4744"/>
  <c r="D4745"/>
  <c r="D4746"/>
  <c r="D4747"/>
  <c r="D4748"/>
  <c r="D4749"/>
  <c r="D4750"/>
  <c r="D4751"/>
  <c r="D4752"/>
  <c r="D4753"/>
  <c r="D4754"/>
  <c r="D4755"/>
  <c r="D4756"/>
  <c r="D4757"/>
  <c r="D4758"/>
  <c r="D4759"/>
  <c r="D4760"/>
  <c r="D4761"/>
  <c r="D4762"/>
  <c r="D4763"/>
  <c r="D4764"/>
  <c r="D4765"/>
  <c r="D4766"/>
  <c r="D4767"/>
  <c r="D4768"/>
  <c r="D4769"/>
  <c r="D4770"/>
  <c r="D4771"/>
  <c r="D4772"/>
  <c r="D4773"/>
  <c r="D4774"/>
  <c r="D4775"/>
  <c r="D4776"/>
  <c r="D4777"/>
  <c r="D4778"/>
  <c r="D4779"/>
  <c r="D4780"/>
  <c r="D4781"/>
  <c r="D4782"/>
  <c r="D4783"/>
  <c r="D4784"/>
  <c r="D4785"/>
  <c r="D4786"/>
  <c r="D4787"/>
  <c r="D4788"/>
  <c r="D4789"/>
  <c r="D4790"/>
  <c r="D4791"/>
  <c r="D4792"/>
  <c r="D4793"/>
  <c r="D4794"/>
  <c r="D4795"/>
  <c r="D4796"/>
  <c r="D4797"/>
  <c r="D4798"/>
  <c r="D4799"/>
  <c r="D4800"/>
  <c r="D4801"/>
  <c r="D4802"/>
  <c r="D4803"/>
  <c r="D4804"/>
  <c r="D4805"/>
  <c r="D4806"/>
  <c r="D4807"/>
  <c r="D4808"/>
  <c r="D4809"/>
  <c r="D4810"/>
  <c r="D4811"/>
  <c r="D4812"/>
  <c r="D4813"/>
  <c r="D4814"/>
  <c r="D4815"/>
  <c r="D4816"/>
  <c r="D4817"/>
  <c r="D4818"/>
  <c r="D4819"/>
  <c r="D4820"/>
  <c r="D4821"/>
  <c r="D4822"/>
  <c r="D4823"/>
  <c r="D4824"/>
  <c r="D4825"/>
  <c r="D4826"/>
  <c r="D4827"/>
  <c r="D4828"/>
  <c r="D4829"/>
  <c r="D4830"/>
  <c r="D4831"/>
  <c r="D4832"/>
  <c r="D4833"/>
  <c r="D4834"/>
  <c r="D4835"/>
  <c r="D4836"/>
  <c r="D4837"/>
  <c r="D4838"/>
  <c r="D4839"/>
  <c r="D4840"/>
  <c r="D4841"/>
  <c r="D4842"/>
  <c r="D4843"/>
  <c r="D4844"/>
  <c r="D4845"/>
  <c r="D4846"/>
  <c r="D4847"/>
  <c r="D4848"/>
  <c r="D4849"/>
  <c r="D4850"/>
  <c r="D4851"/>
  <c r="D4852"/>
  <c r="D4853"/>
  <c r="D4854"/>
  <c r="D4855"/>
  <c r="D4856"/>
  <c r="D4857"/>
  <c r="D4858"/>
  <c r="D4859"/>
  <c r="D4860"/>
  <c r="D4861"/>
  <c r="D4862"/>
  <c r="D4863"/>
  <c r="D4864"/>
  <c r="D4865"/>
  <c r="D4866"/>
  <c r="D4867"/>
  <c r="D4868"/>
  <c r="D4869"/>
  <c r="D4870"/>
  <c r="D4871"/>
  <c r="D4872"/>
  <c r="D4873"/>
  <c r="D4874"/>
  <c r="D4875"/>
  <c r="D4876"/>
  <c r="D4877"/>
  <c r="D4878"/>
  <c r="D4879"/>
  <c r="D4880"/>
  <c r="D4881"/>
  <c r="D4882"/>
  <c r="D4883"/>
  <c r="D4884"/>
  <c r="D4885"/>
  <c r="D4886"/>
  <c r="D4887"/>
  <c r="D4888"/>
  <c r="D4889"/>
  <c r="D4890"/>
  <c r="D4891"/>
  <c r="D4892"/>
  <c r="D4893"/>
  <c r="D4894"/>
  <c r="D4895"/>
  <c r="D4896"/>
  <c r="D4897"/>
  <c r="D4898"/>
  <c r="D4899"/>
  <c r="D4900"/>
  <c r="D4901"/>
  <c r="D4902"/>
  <c r="D4903"/>
  <c r="D4904"/>
  <c r="D4905"/>
  <c r="D4906"/>
  <c r="D4907"/>
  <c r="D4908"/>
  <c r="D4909"/>
  <c r="D4910"/>
  <c r="D4911"/>
  <c r="D4912"/>
  <c r="D4913"/>
  <c r="D4914"/>
  <c r="D4915"/>
  <c r="D4916"/>
  <c r="D4917"/>
  <c r="D4918"/>
  <c r="D4919"/>
  <c r="D4920"/>
  <c r="D4921"/>
  <c r="D4922"/>
  <c r="D4923"/>
  <c r="D4924"/>
  <c r="D4925"/>
  <c r="D4926"/>
  <c r="D4927"/>
  <c r="D4928"/>
  <c r="D4929"/>
  <c r="D4930"/>
  <c r="D4931"/>
  <c r="D4932"/>
  <c r="D4933"/>
  <c r="D4934"/>
  <c r="D4935"/>
  <c r="D4936"/>
  <c r="D4937"/>
  <c r="D4938"/>
  <c r="D4939"/>
  <c r="D4940"/>
  <c r="D4941"/>
  <c r="D4942"/>
  <c r="D4943"/>
  <c r="D4944"/>
  <c r="D4945"/>
  <c r="D4946"/>
  <c r="D4947"/>
  <c r="D4948"/>
  <c r="D4949"/>
  <c r="D4950"/>
  <c r="D4951"/>
  <c r="D4952"/>
  <c r="D4953"/>
  <c r="D4954"/>
  <c r="D4955"/>
  <c r="D4956"/>
  <c r="D4957"/>
  <c r="D4958"/>
  <c r="D4959"/>
  <c r="D4960"/>
  <c r="D4961"/>
  <c r="D4962"/>
  <c r="D4963"/>
  <c r="D4964"/>
  <c r="D4965"/>
  <c r="D4966"/>
  <c r="D4967"/>
  <c r="D4968"/>
  <c r="D4969"/>
  <c r="D4970"/>
  <c r="D4971"/>
  <c r="D4972"/>
  <c r="D4973"/>
  <c r="D4974"/>
  <c r="D4975"/>
  <c r="D4976"/>
  <c r="D4977"/>
  <c r="D4978"/>
  <c r="D4979"/>
  <c r="D4980"/>
  <c r="D4981"/>
  <c r="D4982"/>
  <c r="D4983"/>
  <c r="D4984"/>
  <c r="D4985"/>
  <c r="D4986"/>
  <c r="D4987"/>
  <c r="D4988"/>
  <c r="D4989"/>
  <c r="D4990"/>
  <c r="D4991"/>
  <c r="D4992"/>
  <c r="D4993"/>
  <c r="D4994"/>
  <c r="D4995"/>
  <c r="D4996"/>
  <c r="D4997"/>
  <c r="D4998"/>
  <c r="D4999"/>
  <c r="D5000"/>
  <c r="D5001"/>
  <c r="D5002"/>
  <c r="D5003"/>
  <c r="D5004"/>
  <c r="D5005"/>
  <c r="D5006"/>
  <c r="D5007"/>
  <c r="D5008"/>
  <c r="D5009"/>
  <c r="D5010"/>
  <c r="D5011"/>
  <c r="D5012"/>
  <c r="D5013"/>
  <c r="D5014"/>
  <c r="D5015"/>
  <c r="D5016"/>
  <c r="D5017"/>
  <c r="D5018"/>
  <c r="D5019"/>
  <c r="D5020"/>
  <c r="D5021"/>
  <c r="D5022"/>
  <c r="D5023"/>
  <c r="D5024"/>
  <c r="D5025"/>
  <c r="D5026"/>
  <c r="D5027"/>
  <c r="D5028"/>
  <c r="D5029"/>
  <c r="D5030"/>
  <c r="D5031"/>
  <c r="D5032"/>
  <c r="D5033"/>
  <c r="D5034"/>
  <c r="D5035"/>
  <c r="D5036"/>
  <c r="D5037"/>
  <c r="D5038"/>
  <c r="D5039"/>
  <c r="D5040"/>
  <c r="D5041"/>
  <c r="D5042"/>
  <c r="D5043"/>
  <c r="D5044"/>
  <c r="D5045"/>
  <c r="D5046"/>
  <c r="D5047"/>
  <c r="D5048"/>
  <c r="D5049"/>
  <c r="D5050"/>
  <c r="D5051"/>
  <c r="D5052"/>
  <c r="D5053"/>
  <c r="D5054"/>
  <c r="D5055"/>
  <c r="D5056"/>
  <c r="D5057"/>
  <c r="D5058"/>
  <c r="D5059"/>
  <c r="D5060"/>
  <c r="D5061"/>
  <c r="D5062"/>
  <c r="D5063"/>
  <c r="D5064"/>
  <c r="D5065"/>
  <c r="D5066"/>
  <c r="D5067"/>
  <c r="D5068"/>
  <c r="D5069"/>
  <c r="D5070"/>
  <c r="D5071"/>
  <c r="D5072"/>
  <c r="D5073"/>
  <c r="D5074"/>
  <c r="D5075"/>
  <c r="D5076"/>
  <c r="D5077"/>
  <c r="D5078"/>
  <c r="D5079"/>
  <c r="D5080"/>
  <c r="D5081"/>
  <c r="D5082"/>
  <c r="D5083"/>
  <c r="D5084"/>
  <c r="D5085"/>
  <c r="D5086"/>
  <c r="D5087"/>
  <c r="D5088"/>
  <c r="D5089"/>
  <c r="D5090"/>
  <c r="D5091"/>
  <c r="D5092"/>
  <c r="D5093"/>
  <c r="D5094"/>
  <c r="D5095"/>
  <c r="D5096"/>
  <c r="D5097"/>
  <c r="D5098"/>
  <c r="D5099"/>
  <c r="D5100"/>
  <c r="D5101"/>
  <c r="D5102"/>
  <c r="D5103"/>
  <c r="D5104"/>
  <c r="D5105"/>
  <c r="D5106"/>
  <c r="D5107"/>
  <c r="D5108"/>
  <c r="D5109"/>
  <c r="D5110"/>
  <c r="D5111"/>
  <c r="D5112"/>
  <c r="D5113"/>
  <c r="D5114"/>
  <c r="D5115"/>
  <c r="D5116"/>
  <c r="D5117"/>
  <c r="D5118"/>
  <c r="D5119"/>
  <c r="D5120"/>
  <c r="D5121"/>
  <c r="D5122"/>
  <c r="D5123"/>
  <c r="D5124"/>
  <c r="D5125"/>
  <c r="D5126"/>
  <c r="D5127"/>
  <c r="D5128"/>
  <c r="D5129"/>
  <c r="D5130"/>
  <c r="D5131"/>
  <c r="D5132"/>
  <c r="D5133"/>
  <c r="D5134"/>
  <c r="D5135"/>
  <c r="D5136"/>
  <c r="D5137"/>
  <c r="D5138"/>
  <c r="D5139"/>
  <c r="D5140"/>
  <c r="D5141"/>
  <c r="D5142"/>
  <c r="D5143"/>
  <c r="D5144"/>
  <c r="D5145"/>
  <c r="D5146"/>
  <c r="D5147"/>
  <c r="D5148"/>
  <c r="D5149"/>
  <c r="D5150"/>
  <c r="D5151"/>
  <c r="D5152"/>
  <c r="D5153"/>
  <c r="D5154"/>
  <c r="D5155"/>
  <c r="D5156"/>
  <c r="D5157"/>
  <c r="D5158"/>
  <c r="D5159"/>
  <c r="D5160"/>
  <c r="D5161"/>
  <c r="D5162"/>
  <c r="D5163"/>
  <c r="D5164"/>
  <c r="D5165"/>
  <c r="D5166"/>
  <c r="D5167"/>
  <c r="D5168"/>
  <c r="D5169"/>
  <c r="D5170"/>
  <c r="D5171"/>
  <c r="D5172"/>
  <c r="D5173"/>
  <c r="D5174"/>
  <c r="D5175"/>
  <c r="D5176"/>
  <c r="D5177"/>
  <c r="D5178"/>
  <c r="D5179"/>
  <c r="D5180"/>
  <c r="D5181"/>
  <c r="D5182"/>
  <c r="D5183"/>
  <c r="D5184"/>
  <c r="D5185"/>
  <c r="D5186"/>
  <c r="D5187"/>
  <c r="D5188"/>
  <c r="D5189"/>
  <c r="D5190"/>
  <c r="D5191"/>
  <c r="D5192"/>
  <c r="D5193"/>
  <c r="D5194"/>
  <c r="D5195"/>
  <c r="D5196"/>
  <c r="D5197"/>
  <c r="D5198"/>
  <c r="D5199"/>
  <c r="D5200"/>
  <c r="D5201"/>
  <c r="D5202"/>
  <c r="D5203"/>
  <c r="D5204"/>
  <c r="D5205"/>
  <c r="D5206"/>
  <c r="D5207"/>
  <c r="D5208"/>
  <c r="D5209"/>
  <c r="D5210"/>
  <c r="D5211"/>
  <c r="D5212"/>
  <c r="D5213"/>
  <c r="D5214"/>
  <c r="D5215"/>
  <c r="D5216"/>
  <c r="D5217"/>
  <c r="D5218"/>
  <c r="D5219"/>
  <c r="D5220"/>
  <c r="D5221"/>
  <c r="D5222"/>
  <c r="D5223"/>
  <c r="D5224"/>
  <c r="D5225"/>
  <c r="D5226"/>
  <c r="D5227"/>
  <c r="D5228"/>
  <c r="D5229"/>
  <c r="D5230"/>
  <c r="D5231"/>
  <c r="D5232"/>
  <c r="D5233"/>
  <c r="D5234"/>
  <c r="D5235"/>
  <c r="D5236"/>
  <c r="D5237"/>
  <c r="D5238"/>
  <c r="D5239"/>
  <c r="D5240"/>
  <c r="D5241"/>
  <c r="D5242"/>
  <c r="D5243"/>
  <c r="D5244"/>
  <c r="D5245"/>
  <c r="D5246"/>
  <c r="D5247"/>
  <c r="D5248"/>
  <c r="D5249"/>
  <c r="D5250"/>
  <c r="D5251"/>
  <c r="D5252"/>
  <c r="D5253"/>
  <c r="D5254"/>
  <c r="D5255"/>
  <c r="D5256"/>
  <c r="D5257"/>
  <c r="D5258"/>
  <c r="D5259"/>
  <c r="D5260"/>
  <c r="D5261"/>
  <c r="D5262"/>
  <c r="D5263"/>
  <c r="D5264"/>
  <c r="D5265"/>
  <c r="D5266"/>
  <c r="D5267"/>
  <c r="D5268"/>
  <c r="D5269"/>
  <c r="D5270"/>
  <c r="D5271"/>
  <c r="D5272"/>
  <c r="D5273"/>
  <c r="D5274"/>
  <c r="D5275"/>
  <c r="D5276"/>
  <c r="D5277"/>
  <c r="D5278"/>
  <c r="D5279"/>
  <c r="D5280"/>
  <c r="D5281"/>
  <c r="D5282"/>
  <c r="D5283"/>
  <c r="D5284"/>
  <c r="D5285"/>
  <c r="D5286"/>
  <c r="D5287"/>
  <c r="D5288"/>
  <c r="D5289"/>
  <c r="D5290"/>
  <c r="D5291"/>
  <c r="D5292"/>
  <c r="D5293"/>
  <c r="D5294"/>
  <c r="D5295"/>
  <c r="D5296"/>
  <c r="D5297"/>
  <c r="D5298"/>
  <c r="D5299"/>
  <c r="D5300"/>
  <c r="D5301"/>
  <c r="D5302"/>
  <c r="D5303"/>
  <c r="D5304"/>
  <c r="D5305"/>
  <c r="D5306"/>
  <c r="D5307"/>
  <c r="D5308"/>
  <c r="D5309"/>
  <c r="D5310"/>
  <c r="D5311"/>
  <c r="D5312"/>
  <c r="D5313"/>
  <c r="D5314"/>
  <c r="D5315"/>
  <c r="D5316"/>
  <c r="D5317"/>
  <c r="D5318"/>
  <c r="D5319"/>
  <c r="D5320"/>
  <c r="D5321"/>
  <c r="D5322"/>
  <c r="D5323"/>
  <c r="D5324"/>
  <c r="D5325"/>
  <c r="D5326"/>
  <c r="D5327"/>
  <c r="D5328"/>
  <c r="D5329"/>
  <c r="D5330"/>
  <c r="D5331"/>
  <c r="D5332"/>
  <c r="D5333"/>
  <c r="D5334"/>
  <c r="D5335"/>
  <c r="D5336"/>
  <c r="D5337"/>
  <c r="D5338"/>
  <c r="D5339"/>
  <c r="D5340"/>
  <c r="D5341"/>
  <c r="D5342"/>
  <c r="D5343"/>
  <c r="D5344"/>
  <c r="D5345"/>
  <c r="D5346"/>
  <c r="D5347"/>
  <c r="D5348"/>
  <c r="D5349"/>
  <c r="D5350"/>
  <c r="D5351"/>
  <c r="D5352"/>
  <c r="D5353"/>
  <c r="D5354"/>
  <c r="D5355"/>
  <c r="D5356"/>
  <c r="D5357"/>
  <c r="D5358"/>
  <c r="D5359"/>
  <c r="D5360"/>
  <c r="D5361"/>
  <c r="D5362"/>
  <c r="D5363"/>
  <c r="D5364"/>
  <c r="D5365"/>
  <c r="D5366"/>
  <c r="D5367"/>
  <c r="D5368"/>
  <c r="D5369"/>
  <c r="D5370"/>
  <c r="D5371"/>
  <c r="D5372"/>
  <c r="D5373"/>
  <c r="D5374"/>
  <c r="D5375"/>
  <c r="D5376"/>
  <c r="D5377"/>
  <c r="D5378"/>
  <c r="D5379"/>
  <c r="D5380"/>
  <c r="D5381"/>
  <c r="D5382"/>
  <c r="D5383"/>
  <c r="D5384"/>
  <c r="D5385"/>
  <c r="D5386"/>
  <c r="D5387"/>
  <c r="D5388"/>
  <c r="D5389"/>
  <c r="D5390"/>
  <c r="D5391"/>
  <c r="D5392"/>
  <c r="D5393"/>
  <c r="D5394"/>
  <c r="D5395"/>
  <c r="D5396"/>
  <c r="D5397"/>
  <c r="D5398"/>
  <c r="D5399"/>
  <c r="D5400"/>
  <c r="D5401"/>
  <c r="D5402"/>
  <c r="D5403"/>
  <c r="D5404"/>
  <c r="D5405"/>
  <c r="D5406"/>
  <c r="D5407"/>
  <c r="D5408"/>
  <c r="D5409"/>
  <c r="D5410"/>
  <c r="D5411"/>
  <c r="D5412"/>
  <c r="D5413"/>
  <c r="D5414"/>
  <c r="D5415"/>
  <c r="D5416"/>
  <c r="D5417"/>
  <c r="D5418"/>
  <c r="D5419"/>
  <c r="D5420"/>
  <c r="D5421"/>
  <c r="D5422"/>
  <c r="D5423"/>
  <c r="D5424"/>
  <c r="D5425"/>
  <c r="D5426"/>
  <c r="D5427"/>
  <c r="D5428"/>
  <c r="D5429"/>
  <c r="D5430"/>
  <c r="D5431"/>
  <c r="D5432"/>
  <c r="D5433"/>
  <c r="D5434"/>
  <c r="D5435"/>
  <c r="D5436"/>
  <c r="D5437"/>
  <c r="D5438"/>
  <c r="D5439"/>
  <c r="D5440"/>
  <c r="D5441"/>
  <c r="D5442"/>
  <c r="D5443"/>
  <c r="D5444"/>
  <c r="D5445"/>
  <c r="D5446"/>
  <c r="D5447"/>
  <c r="D5448"/>
  <c r="D5449"/>
  <c r="D5450"/>
  <c r="D5451"/>
  <c r="D5452"/>
  <c r="D5453"/>
  <c r="D5454"/>
  <c r="D5455"/>
  <c r="D5456"/>
  <c r="D5457"/>
  <c r="D5458"/>
  <c r="D5459"/>
  <c r="D5460"/>
  <c r="D5461"/>
  <c r="D5462"/>
  <c r="D5463"/>
  <c r="D5464"/>
  <c r="D5465"/>
  <c r="D5466"/>
  <c r="D5467"/>
  <c r="D5468"/>
  <c r="D5469"/>
  <c r="D5470"/>
  <c r="D5471"/>
  <c r="D5472"/>
  <c r="D5473"/>
  <c r="D5474"/>
  <c r="D5475"/>
  <c r="D5476"/>
  <c r="D5477"/>
  <c r="D5478"/>
  <c r="D5479"/>
  <c r="D5480"/>
  <c r="D5481"/>
  <c r="D5482"/>
  <c r="D5483"/>
  <c r="D5484"/>
  <c r="D5485"/>
  <c r="D5486"/>
  <c r="D5487"/>
  <c r="D5488"/>
  <c r="D5489"/>
  <c r="D5490"/>
  <c r="D5491"/>
  <c r="D5492"/>
  <c r="D5493"/>
  <c r="D5494"/>
  <c r="D5495"/>
  <c r="D5496"/>
  <c r="D5497"/>
  <c r="D5498"/>
  <c r="D5499"/>
  <c r="D5500"/>
  <c r="D5501"/>
  <c r="D5502"/>
  <c r="D5503"/>
  <c r="D5504"/>
  <c r="D5505"/>
  <c r="D5506"/>
  <c r="D5507"/>
  <c r="D5508"/>
  <c r="D5509"/>
  <c r="D5510"/>
  <c r="D5511"/>
  <c r="D5512"/>
  <c r="D5513"/>
  <c r="D5514"/>
  <c r="D5515"/>
  <c r="D5516"/>
  <c r="D5517"/>
  <c r="D5518"/>
  <c r="D5519"/>
  <c r="D5520"/>
  <c r="D5521"/>
  <c r="D5522"/>
  <c r="D5523"/>
  <c r="D5524"/>
  <c r="D5525"/>
  <c r="D5526"/>
  <c r="D5527"/>
  <c r="D5528"/>
  <c r="D5529"/>
  <c r="D5530"/>
  <c r="D5531"/>
  <c r="D5532"/>
  <c r="D5533"/>
  <c r="D5534"/>
  <c r="D5535"/>
  <c r="D5536"/>
  <c r="D5537"/>
  <c r="D5538"/>
  <c r="D5539"/>
  <c r="D5540"/>
  <c r="D5541"/>
  <c r="D5542"/>
  <c r="D5543"/>
  <c r="D5544"/>
  <c r="D5545"/>
  <c r="D5546"/>
  <c r="D5547"/>
  <c r="D5548"/>
  <c r="D5549"/>
  <c r="D5550"/>
  <c r="D5551"/>
  <c r="D5552"/>
  <c r="D5553"/>
  <c r="D5554"/>
  <c r="D5555"/>
  <c r="D5556"/>
  <c r="D5557"/>
  <c r="D5558"/>
  <c r="D5559"/>
  <c r="D5560"/>
  <c r="D5561"/>
  <c r="D5562"/>
  <c r="D5563"/>
  <c r="D5564"/>
  <c r="D5565"/>
  <c r="D5566"/>
  <c r="D5567"/>
  <c r="D5568"/>
  <c r="D5569"/>
  <c r="D5570"/>
  <c r="D5571"/>
  <c r="D5572"/>
  <c r="D5573"/>
  <c r="D5574"/>
  <c r="D5575"/>
  <c r="D5576"/>
  <c r="D5577"/>
  <c r="D5578"/>
  <c r="D5579"/>
  <c r="D5580"/>
  <c r="D5581"/>
  <c r="D5582"/>
  <c r="D5583"/>
  <c r="D5584"/>
  <c r="D5585"/>
  <c r="D5586"/>
  <c r="D5587"/>
  <c r="D5588"/>
  <c r="D5589"/>
  <c r="D5590"/>
  <c r="D5591"/>
  <c r="D5592"/>
  <c r="D5593"/>
  <c r="D5594"/>
  <c r="D5595"/>
  <c r="D5596"/>
  <c r="D5597"/>
  <c r="D5598"/>
  <c r="D5599"/>
  <c r="D5600"/>
  <c r="D5601"/>
  <c r="D5602"/>
  <c r="D5603"/>
  <c r="D5604"/>
  <c r="D5605"/>
  <c r="D5606"/>
  <c r="D5607"/>
  <c r="D5608"/>
  <c r="D5609"/>
  <c r="D5610"/>
  <c r="D5611"/>
  <c r="D5612"/>
  <c r="D5613"/>
  <c r="D5614"/>
  <c r="D5615"/>
  <c r="D5616"/>
  <c r="D5617"/>
  <c r="D5618"/>
  <c r="D5619"/>
  <c r="D5620"/>
  <c r="D5621"/>
  <c r="D5622"/>
  <c r="D5623"/>
  <c r="D5624"/>
  <c r="D5625"/>
  <c r="D5626"/>
  <c r="D5627"/>
  <c r="D5628"/>
  <c r="D5629"/>
  <c r="D5630"/>
  <c r="D5631"/>
  <c r="D5632"/>
  <c r="D5633"/>
  <c r="D5634"/>
  <c r="D5635"/>
  <c r="D5636"/>
  <c r="D5637"/>
  <c r="D5638"/>
  <c r="D5639"/>
  <c r="D5640"/>
  <c r="D5641"/>
  <c r="D5642"/>
  <c r="D5643"/>
  <c r="D5644"/>
  <c r="D5645"/>
  <c r="D5646"/>
  <c r="D5647"/>
  <c r="D5648"/>
  <c r="D5649"/>
  <c r="D5650"/>
  <c r="D5651"/>
  <c r="D5652"/>
  <c r="D5653"/>
  <c r="D5654"/>
  <c r="D5655"/>
  <c r="D5656"/>
  <c r="D5657"/>
  <c r="D5658"/>
  <c r="D5659"/>
  <c r="D5660"/>
  <c r="D5661"/>
  <c r="D5662"/>
  <c r="D5663"/>
  <c r="D5664"/>
  <c r="D5665"/>
  <c r="D5666"/>
  <c r="D5667"/>
  <c r="D5668"/>
  <c r="D5669"/>
  <c r="D5670"/>
  <c r="D5671"/>
  <c r="D5672"/>
  <c r="D5673"/>
  <c r="D5674"/>
  <c r="D5675"/>
  <c r="D5676"/>
  <c r="D5677"/>
  <c r="D5678"/>
  <c r="D5679"/>
  <c r="D5680"/>
  <c r="D5681"/>
  <c r="D5682"/>
  <c r="D5683"/>
  <c r="D5684"/>
  <c r="D5685"/>
  <c r="D5686"/>
  <c r="D5687"/>
  <c r="D5688"/>
  <c r="D5689"/>
  <c r="D5690"/>
  <c r="D5691"/>
  <c r="D5692"/>
  <c r="D5693"/>
  <c r="D5694"/>
  <c r="D5695"/>
  <c r="D5696"/>
  <c r="D5697"/>
  <c r="D5698"/>
  <c r="D5699"/>
  <c r="D5700"/>
  <c r="D5701"/>
  <c r="D5702"/>
  <c r="D5703"/>
  <c r="D5704"/>
  <c r="D5705"/>
  <c r="D5706"/>
  <c r="D5707"/>
  <c r="D5708"/>
  <c r="D5709"/>
  <c r="D5710"/>
  <c r="D5711"/>
  <c r="D5712"/>
  <c r="D5713"/>
  <c r="D5714"/>
  <c r="D5715"/>
  <c r="D5716"/>
  <c r="D5717"/>
  <c r="D5718"/>
  <c r="D5719"/>
  <c r="D5720"/>
  <c r="D5721"/>
  <c r="D5722"/>
  <c r="D5723"/>
  <c r="D5724"/>
  <c r="D5725"/>
  <c r="D5726"/>
  <c r="D5727"/>
  <c r="D5728"/>
  <c r="D5729"/>
  <c r="D5730"/>
  <c r="D5731"/>
  <c r="D5732"/>
  <c r="D5733"/>
  <c r="D5734"/>
  <c r="D5735"/>
  <c r="D5736"/>
  <c r="D5737"/>
  <c r="D5738"/>
  <c r="D5739"/>
  <c r="D5740"/>
  <c r="D5741"/>
  <c r="D5742"/>
  <c r="D5743"/>
  <c r="D5744"/>
  <c r="D5745"/>
  <c r="D5746"/>
  <c r="D5747"/>
  <c r="D5748"/>
  <c r="D5749"/>
  <c r="D5750"/>
  <c r="D5751"/>
  <c r="D5752"/>
  <c r="D5753"/>
  <c r="D5754"/>
  <c r="D5755"/>
  <c r="D5756"/>
  <c r="D5757"/>
  <c r="D5758"/>
  <c r="D5759"/>
  <c r="D5760"/>
  <c r="D5761"/>
  <c r="D5762"/>
  <c r="D5763"/>
  <c r="D5764"/>
  <c r="D5765"/>
  <c r="D5766"/>
  <c r="D5767"/>
  <c r="D5768"/>
  <c r="D5769"/>
  <c r="D5770"/>
  <c r="D5771"/>
  <c r="D5772"/>
  <c r="D5773"/>
  <c r="D5774"/>
  <c r="D5775"/>
  <c r="D5776"/>
  <c r="D5777"/>
  <c r="D5778"/>
  <c r="D5779"/>
  <c r="D5780"/>
  <c r="D5781"/>
  <c r="D5782"/>
  <c r="D5783"/>
  <c r="D5784"/>
  <c r="D5785"/>
  <c r="D5786"/>
  <c r="D5787"/>
  <c r="D5788"/>
  <c r="D5789"/>
  <c r="D5790"/>
  <c r="D5791"/>
  <c r="D5792"/>
  <c r="D5793"/>
  <c r="D5794"/>
  <c r="D5795"/>
  <c r="D5796"/>
  <c r="D5797"/>
  <c r="D5798"/>
  <c r="D5799"/>
  <c r="D5800"/>
  <c r="D5801"/>
  <c r="D5802"/>
  <c r="D5803"/>
  <c r="D5804"/>
  <c r="D5805"/>
  <c r="D5806"/>
  <c r="D5807"/>
  <c r="D5808"/>
  <c r="D5809"/>
  <c r="D5810"/>
  <c r="D5811"/>
  <c r="D5812"/>
  <c r="D5813"/>
  <c r="D5814"/>
  <c r="D5815"/>
  <c r="D5816"/>
  <c r="D5817"/>
  <c r="D5818"/>
  <c r="D5819"/>
  <c r="D5820"/>
  <c r="D5821"/>
  <c r="D5822"/>
  <c r="D5823"/>
  <c r="D5824"/>
  <c r="D5825"/>
  <c r="D5826"/>
  <c r="D5827"/>
  <c r="D5828"/>
  <c r="D5829"/>
  <c r="D5830"/>
  <c r="D5831"/>
  <c r="D5832"/>
  <c r="D5833"/>
  <c r="D5834"/>
  <c r="D5835"/>
  <c r="D5836"/>
  <c r="D5837"/>
  <c r="D5838"/>
  <c r="D5839"/>
  <c r="D5840"/>
  <c r="D5841"/>
  <c r="D5842"/>
  <c r="D5843"/>
  <c r="D5844"/>
  <c r="D5845"/>
  <c r="D5846"/>
  <c r="D5847"/>
  <c r="D5848"/>
  <c r="D5849"/>
  <c r="D5850"/>
  <c r="D5851"/>
  <c r="D5852"/>
  <c r="D5853"/>
  <c r="D5854"/>
  <c r="D5855"/>
  <c r="D5856"/>
  <c r="D5857"/>
  <c r="D5858"/>
  <c r="D5859"/>
  <c r="D5860"/>
  <c r="D5861"/>
  <c r="D5862"/>
  <c r="D5863"/>
  <c r="D5864"/>
  <c r="D5865"/>
  <c r="D5866"/>
  <c r="D5867"/>
  <c r="D5868"/>
  <c r="D5869"/>
  <c r="D5870"/>
  <c r="D5871"/>
  <c r="D5872"/>
  <c r="D5873"/>
  <c r="D5874"/>
  <c r="D5875"/>
  <c r="D5876"/>
  <c r="D5877"/>
  <c r="D5878"/>
  <c r="D5879"/>
  <c r="D5880"/>
  <c r="D5881"/>
  <c r="D5882"/>
  <c r="D5883"/>
  <c r="D5884"/>
  <c r="D5885"/>
  <c r="D5886"/>
  <c r="D5887"/>
  <c r="D5888"/>
  <c r="D5889"/>
  <c r="D5890"/>
  <c r="D5891"/>
  <c r="D5892"/>
  <c r="D5893"/>
  <c r="D5894"/>
  <c r="D5895"/>
  <c r="D5896"/>
  <c r="D5897"/>
  <c r="D5898"/>
  <c r="D5899"/>
  <c r="D5900"/>
  <c r="D5901"/>
  <c r="D5902"/>
  <c r="D5903"/>
  <c r="D5904"/>
  <c r="D5905"/>
  <c r="D5906"/>
  <c r="D5907"/>
  <c r="D5908"/>
  <c r="D5909"/>
  <c r="D5910"/>
  <c r="D5911"/>
  <c r="D5912"/>
  <c r="D5913"/>
  <c r="D5914"/>
  <c r="D5915"/>
  <c r="D5916"/>
  <c r="D5917"/>
  <c r="D5918"/>
  <c r="D5919"/>
  <c r="D5920"/>
  <c r="D5921"/>
  <c r="D5922"/>
  <c r="D5923"/>
  <c r="D5924"/>
  <c r="D5925"/>
  <c r="D5926"/>
  <c r="D5927"/>
  <c r="D5928"/>
  <c r="D5929"/>
  <c r="D5930"/>
  <c r="D5931"/>
  <c r="D5932"/>
  <c r="D5933"/>
  <c r="D5934"/>
  <c r="D5935"/>
  <c r="D5936"/>
  <c r="D5937"/>
  <c r="D5938"/>
  <c r="D5939"/>
  <c r="D5940"/>
  <c r="D5941"/>
  <c r="D5942"/>
  <c r="D5943"/>
  <c r="D5944"/>
  <c r="D5945"/>
  <c r="D5946"/>
  <c r="D5947"/>
  <c r="D5948"/>
  <c r="D5949"/>
  <c r="D5950"/>
  <c r="D5951"/>
  <c r="D5952"/>
  <c r="D5953"/>
  <c r="D5954"/>
  <c r="D5955"/>
  <c r="D5956"/>
  <c r="D5957"/>
  <c r="D5958"/>
  <c r="D5959"/>
  <c r="D5960"/>
  <c r="D5961"/>
  <c r="D5962"/>
  <c r="D5963"/>
  <c r="D5964"/>
  <c r="D5965"/>
  <c r="D5966"/>
  <c r="D5967"/>
  <c r="D5968"/>
  <c r="D5969"/>
  <c r="D5970"/>
  <c r="D5971"/>
  <c r="D5972"/>
  <c r="D5973"/>
  <c r="D5974"/>
  <c r="D5975"/>
  <c r="D5976"/>
  <c r="D5977"/>
  <c r="D5978"/>
  <c r="D5979"/>
  <c r="D5980"/>
  <c r="D5981"/>
  <c r="D5982"/>
  <c r="D5983"/>
  <c r="D5984"/>
  <c r="D5985"/>
  <c r="D5986"/>
  <c r="D5987"/>
  <c r="D5988"/>
  <c r="D5989"/>
  <c r="D5990"/>
  <c r="D5991"/>
  <c r="D5992"/>
  <c r="D5993"/>
  <c r="D5994"/>
  <c r="D5995"/>
  <c r="D5996"/>
  <c r="D5997"/>
  <c r="D5998"/>
  <c r="D5999"/>
  <c r="D6000"/>
  <c r="D6001"/>
  <c r="D6002"/>
  <c r="D6003"/>
  <c r="D6004"/>
  <c r="D6005"/>
  <c r="D6006"/>
  <c r="D6007"/>
  <c r="D6008"/>
  <c r="D6009"/>
  <c r="D6010"/>
  <c r="D6011"/>
  <c r="D6012"/>
  <c r="D6013"/>
  <c r="D6014"/>
  <c r="D6015"/>
  <c r="D6016"/>
  <c r="D6017"/>
  <c r="D6018"/>
  <c r="D6019"/>
  <c r="D6020"/>
  <c r="D6021"/>
  <c r="D6022"/>
  <c r="D6023"/>
  <c r="D6024"/>
  <c r="D6025"/>
  <c r="D6026"/>
  <c r="D6027"/>
  <c r="D6028"/>
  <c r="D6029"/>
  <c r="D6030"/>
  <c r="D6031"/>
  <c r="D6032"/>
  <c r="D6033"/>
  <c r="D6034"/>
  <c r="D6035"/>
  <c r="D6036"/>
  <c r="D6037"/>
  <c r="D6038"/>
  <c r="D6039"/>
  <c r="D6040"/>
  <c r="D6041"/>
  <c r="D6042"/>
  <c r="D6043"/>
  <c r="D6044"/>
  <c r="D6045"/>
  <c r="D6046"/>
  <c r="D6047"/>
  <c r="D6048"/>
  <c r="D6049"/>
  <c r="D6050"/>
  <c r="D6051"/>
  <c r="D6052"/>
  <c r="D6053"/>
  <c r="D6054"/>
  <c r="D6055"/>
  <c r="D6056"/>
  <c r="D6057"/>
  <c r="D6058"/>
  <c r="D6059"/>
  <c r="D6060"/>
  <c r="D6061"/>
  <c r="D6062"/>
  <c r="D6063"/>
  <c r="D6064"/>
  <c r="D6065"/>
  <c r="D6066"/>
  <c r="D6067"/>
  <c r="D6068"/>
  <c r="D6069"/>
  <c r="D6070"/>
  <c r="D6071"/>
  <c r="D6072"/>
  <c r="D6073"/>
  <c r="D6074"/>
  <c r="D6075"/>
  <c r="D6076"/>
  <c r="D6077"/>
  <c r="D6078"/>
  <c r="D6079"/>
  <c r="D6080"/>
  <c r="D6081"/>
  <c r="D6082"/>
  <c r="D6083"/>
  <c r="D6084"/>
  <c r="D6085"/>
  <c r="D6086"/>
  <c r="D6087"/>
  <c r="D6088"/>
  <c r="D6089"/>
  <c r="D6090"/>
  <c r="D6091"/>
  <c r="D6092"/>
  <c r="D6093"/>
  <c r="D6094"/>
  <c r="D6095"/>
  <c r="D6096"/>
  <c r="D6097"/>
  <c r="D6098"/>
  <c r="D6099"/>
  <c r="D6100"/>
  <c r="D6101"/>
  <c r="D6102"/>
  <c r="D6103"/>
  <c r="D6104"/>
  <c r="D6105"/>
  <c r="D6106"/>
  <c r="D6107"/>
  <c r="D6108"/>
  <c r="D6109"/>
  <c r="D6110"/>
  <c r="D6111"/>
  <c r="D6112"/>
  <c r="D6113"/>
  <c r="D6114"/>
  <c r="D6115"/>
  <c r="D6116"/>
  <c r="D6117"/>
  <c r="D6118"/>
  <c r="D6119"/>
  <c r="D6120"/>
  <c r="D6121"/>
  <c r="D6122"/>
  <c r="D6123"/>
  <c r="D6124"/>
  <c r="D6125"/>
  <c r="D6126"/>
  <c r="D6127"/>
  <c r="D6128"/>
  <c r="D6129"/>
  <c r="D6130"/>
  <c r="D6131"/>
  <c r="D6132"/>
  <c r="D6133"/>
  <c r="D6134"/>
  <c r="D6135"/>
  <c r="D6136"/>
  <c r="D6137"/>
  <c r="D6138"/>
  <c r="D6139"/>
  <c r="D6140"/>
  <c r="D6141"/>
  <c r="D6142"/>
  <c r="D6143"/>
  <c r="D6144"/>
  <c r="D6145"/>
  <c r="D6146"/>
  <c r="D6147"/>
  <c r="D6148"/>
  <c r="D6149"/>
  <c r="D6150"/>
  <c r="D6151"/>
  <c r="D6152"/>
  <c r="D6153"/>
  <c r="D6154"/>
  <c r="D6155"/>
  <c r="D6156"/>
  <c r="D6157"/>
  <c r="D6158"/>
  <c r="D6159"/>
  <c r="D6160"/>
  <c r="D6161"/>
  <c r="D6162"/>
  <c r="D6163"/>
  <c r="D6164"/>
  <c r="D6165"/>
  <c r="D6166"/>
  <c r="D6167"/>
  <c r="D6168"/>
  <c r="D6169"/>
  <c r="D6170"/>
  <c r="D6171"/>
  <c r="D6172"/>
  <c r="D6173"/>
  <c r="D6174"/>
  <c r="D6175"/>
  <c r="D6176"/>
  <c r="D6177"/>
  <c r="D6178"/>
  <c r="D6179"/>
  <c r="D6180"/>
  <c r="D6181"/>
  <c r="D6182"/>
  <c r="D6183"/>
  <c r="D6184"/>
  <c r="D6185"/>
  <c r="D6186"/>
  <c r="D6187"/>
  <c r="D6188"/>
  <c r="D6189"/>
  <c r="D6190"/>
  <c r="D6191"/>
  <c r="D6192"/>
  <c r="D6193"/>
  <c r="D6194"/>
  <c r="D6195"/>
  <c r="D6196"/>
  <c r="D6197"/>
  <c r="D6198"/>
  <c r="D6199"/>
  <c r="D6200"/>
  <c r="D6201"/>
  <c r="D6202"/>
  <c r="D6203"/>
  <c r="D6204"/>
  <c r="D6205"/>
  <c r="D6206"/>
  <c r="D6207"/>
  <c r="D6208"/>
  <c r="D6209"/>
  <c r="D6210"/>
  <c r="D6211"/>
  <c r="D6212"/>
  <c r="D6213"/>
  <c r="D6214"/>
  <c r="D6215"/>
  <c r="D6216"/>
  <c r="D6217"/>
  <c r="D6218"/>
  <c r="D6219"/>
  <c r="D6220"/>
  <c r="D6221"/>
  <c r="D6222"/>
  <c r="D6223"/>
  <c r="D6224"/>
  <c r="D6225"/>
  <c r="D6226"/>
  <c r="D6227"/>
  <c r="D6228"/>
  <c r="D6229"/>
  <c r="D6230"/>
  <c r="D6231"/>
  <c r="D6232"/>
  <c r="D6233"/>
  <c r="D6234"/>
  <c r="D6235"/>
  <c r="D6236"/>
  <c r="D6237"/>
  <c r="D6238"/>
  <c r="D6239"/>
  <c r="D6240"/>
  <c r="D6241"/>
  <c r="D6242"/>
  <c r="D6243"/>
  <c r="D6244"/>
  <c r="D6245"/>
  <c r="D6246"/>
  <c r="D6247"/>
  <c r="D6248"/>
  <c r="D6249"/>
  <c r="D6250"/>
  <c r="D6251"/>
  <c r="D6252"/>
  <c r="D6253"/>
  <c r="D6254"/>
  <c r="D6255"/>
  <c r="D6256"/>
  <c r="D6257"/>
  <c r="D6258"/>
  <c r="D6259"/>
  <c r="D6260"/>
  <c r="D6261"/>
  <c r="D6262"/>
  <c r="D6263"/>
  <c r="D6264"/>
  <c r="D6265"/>
  <c r="D6266"/>
  <c r="D6267"/>
  <c r="D6268"/>
  <c r="D6269"/>
  <c r="D6270"/>
  <c r="D6271"/>
  <c r="D6272"/>
  <c r="D6273"/>
  <c r="D6274"/>
  <c r="D6275"/>
  <c r="D6276"/>
  <c r="D6277"/>
  <c r="D6278"/>
  <c r="D6279"/>
  <c r="D6280"/>
  <c r="D6281"/>
  <c r="D6282"/>
  <c r="D6283"/>
  <c r="D6284"/>
  <c r="D6285"/>
  <c r="D6286"/>
  <c r="D6287"/>
  <c r="D6288"/>
  <c r="D6289"/>
  <c r="D6290"/>
  <c r="D6291"/>
  <c r="D6292"/>
  <c r="D6293"/>
  <c r="D6294"/>
  <c r="D6295"/>
  <c r="D6296"/>
  <c r="D6297"/>
  <c r="D6298"/>
  <c r="D6299"/>
  <c r="D6300"/>
  <c r="D6301"/>
  <c r="D6302"/>
  <c r="D6303"/>
  <c r="D6304"/>
  <c r="D6305"/>
  <c r="D6306"/>
  <c r="D6307"/>
  <c r="D6308"/>
  <c r="D6309"/>
  <c r="D6310"/>
  <c r="D6311"/>
  <c r="D6312"/>
  <c r="D6313"/>
  <c r="D6314"/>
  <c r="D6315"/>
  <c r="D6316"/>
  <c r="D6317"/>
  <c r="D6318"/>
  <c r="D6319"/>
  <c r="D6320"/>
  <c r="D6321"/>
  <c r="D6322"/>
  <c r="D6323"/>
  <c r="D6324"/>
  <c r="D6325"/>
  <c r="D6326"/>
  <c r="D6327"/>
  <c r="D6328"/>
  <c r="D6329"/>
  <c r="D6330"/>
  <c r="D6331"/>
  <c r="D6332"/>
  <c r="D6333"/>
  <c r="D6334"/>
  <c r="D6335"/>
  <c r="D6336"/>
  <c r="D6337"/>
  <c r="D6338"/>
  <c r="D6339"/>
  <c r="D6340"/>
  <c r="D6341"/>
  <c r="D6342"/>
  <c r="D6343"/>
  <c r="D6344"/>
  <c r="D6345"/>
  <c r="D6346"/>
  <c r="D6347"/>
  <c r="D6348"/>
  <c r="D6349"/>
  <c r="D6350"/>
  <c r="D6351"/>
  <c r="D6352"/>
  <c r="D6353"/>
  <c r="D6354"/>
  <c r="D6355"/>
  <c r="D6356"/>
  <c r="D6357"/>
  <c r="D6358"/>
  <c r="D6359"/>
  <c r="D6360"/>
  <c r="D6361"/>
  <c r="D6362"/>
  <c r="D6363"/>
  <c r="D6364"/>
  <c r="D6365"/>
  <c r="D6366"/>
  <c r="D6367"/>
  <c r="D6368"/>
  <c r="D6369"/>
  <c r="D6370"/>
  <c r="D6371"/>
  <c r="D6372"/>
  <c r="D6373"/>
  <c r="D6374"/>
  <c r="D6375"/>
  <c r="D6376"/>
  <c r="D6377"/>
  <c r="D6378"/>
  <c r="D6379"/>
  <c r="D6380"/>
  <c r="D6381"/>
  <c r="D6382"/>
  <c r="D6383"/>
  <c r="D6384"/>
  <c r="D6385"/>
  <c r="D6386"/>
  <c r="D6387"/>
  <c r="D6388"/>
  <c r="D6389"/>
  <c r="D6390"/>
  <c r="D6391"/>
  <c r="D6392"/>
  <c r="D6393"/>
  <c r="D6394"/>
  <c r="D6395"/>
  <c r="D6396"/>
  <c r="D6397"/>
  <c r="D6398"/>
  <c r="D6399"/>
  <c r="D6400"/>
  <c r="D6401"/>
  <c r="D6402"/>
  <c r="D6403"/>
  <c r="D6404"/>
  <c r="D6405"/>
  <c r="D6406"/>
  <c r="D6407"/>
  <c r="D6408"/>
  <c r="D6409"/>
  <c r="D6410"/>
  <c r="D6411"/>
  <c r="D6412"/>
  <c r="D6413"/>
  <c r="D6414"/>
  <c r="D6415"/>
  <c r="D6416"/>
  <c r="D6417"/>
  <c r="D6418"/>
  <c r="D6419"/>
  <c r="D6420"/>
  <c r="D6421"/>
  <c r="D6422"/>
  <c r="D6423"/>
  <c r="D6424"/>
  <c r="D6425"/>
  <c r="D6426"/>
  <c r="D6427"/>
  <c r="D6428"/>
  <c r="D6429"/>
  <c r="D6430"/>
  <c r="D6431"/>
  <c r="D6432"/>
  <c r="D6433"/>
  <c r="D6434"/>
  <c r="D6435"/>
  <c r="D6436"/>
  <c r="D6437"/>
  <c r="D6438"/>
  <c r="D6439"/>
  <c r="D6440"/>
  <c r="D6441"/>
  <c r="D6442"/>
  <c r="D6443"/>
  <c r="D6444"/>
  <c r="D6445"/>
  <c r="D6446"/>
  <c r="D6447"/>
  <c r="D6448"/>
  <c r="D6449"/>
  <c r="D6450"/>
  <c r="D6451"/>
  <c r="D6452"/>
  <c r="D6453"/>
  <c r="D6454"/>
  <c r="D6455"/>
  <c r="D6456"/>
  <c r="D6457"/>
  <c r="D6458"/>
  <c r="D6459"/>
  <c r="D6460"/>
  <c r="D6461"/>
  <c r="D6462"/>
  <c r="D6463"/>
  <c r="D6464"/>
  <c r="D6465"/>
  <c r="D6466"/>
  <c r="D6467"/>
  <c r="D6468"/>
  <c r="D6469"/>
  <c r="D6470"/>
  <c r="D6471"/>
  <c r="D6472"/>
  <c r="D6473"/>
  <c r="D6474"/>
  <c r="D6475"/>
  <c r="D6476"/>
  <c r="D6477"/>
  <c r="D6478"/>
  <c r="D6479"/>
  <c r="D6480"/>
  <c r="D6481"/>
  <c r="D6482"/>
  <c r="D6483"/>
  <c r="D6484"/>
  <c r="D6485"/>
  <c r="D6486"/>
  <c r="D6487"/>
  <c r="D6488"/>
  <c r="D6489"/>
  <c r="D6490"/>
  <c r="D6491"/>
  <c r="D6492"/>
  <c r="D6493"/>
  <c r="D6494"/>
  <c r="D6495"/>
  <c r="D6496"/>
  <c r="D6497"/>
  <c r="D6498"/>
  <c r="D6499"/>
  <c r="D6500"/>
  <c r="D6501"/>
  <c r="D6502"/>
  <c r="D6503"/>
  <c r="D6504"/>
  <c r="D6505"/>
  <c r="D6506"/>
  <c r="D6507"/>
  <c r="D6508"/>
  <c r="D6509"/>
  <c r="D6510"/>
  <c r="D6511"/>
  <c r="D6512"/>
  <c r="D6513"/>
  <c r="D6514"/>
  <c r="D6515"/>
  <c r="D6516"/>
  <c r="D6517"/>
  <c r="D6518"/>
  <c r="D6519"/>
  <c r="D6520"/>
  <c r="D6521"/>
  <c r="D6522"/>
  <c r="D6523"/>
  <c r="D6524"/>
  <c r="D6525"/>
  <c r="D6526"/>
  <c r="D6527"/>
  <c r="D6528"/>
  <c r="D6529"/>
  <c r="D6530"/>
  <c r="D6531"/>
  <c r="D6532"/>
  <c r="D6533"/>
  <c r="D6534"/>
  <c r="D6535"/>
  <c r="D6536"/>
  <c r="D6537"/>
  <c r="D6538"/>
  <c r="D6539"/>
  <c r="D6540"/>
  <c r="D6541"/>
  <c r="D6542"/>
  <c r="D6543"/>
  <c r="D6544"/>
  <c r="D6545"/>
  <c r="D6546"/>
  <c r="D6547"/>
  <c r="D6548"/>
  <c r="D6549"/>
  <c r="D6550"/>
  <c r="D6551"/>
  <c r="D6552"/>
  <c r="D6553"/>
  <c r="D6554"/>
  <c r="D6555"/>
  <c r="D6556"/>
  <c r="D6557"/>
  <c r="D6558"/>
  <c r="D6559"/>
  <c r="D6560"/>
  <c r="D6561"/>
  <c r="D6562"/>
  <c r="D6563"/>
  <c r="D6564"/>
  <c r="D6565"/>
  <c r="D6566"/>
  <c r="D6567"/>
  <c r="D6568"/>
  <c r="D6569"/>
  <c r="D6570"/>
  <c r="D6571"/>
  <c r="D6572"/>
  <c r="D6573"/>
  <c r="D6574"/>
  <c r="D6575"/>
  <c r="D6576"/>
  <c r="D6577"/>
  <c r="D6578"/>
  <c r="D6579"/>
  <c r="D6580"/>
  <c r="D6581"/>
  <c r="D6582"/>
  <c r="D6583"/>
  <c r="D6584"/>
  <c r="D6585"/>
  <c r="D6586"/>
  <c r="D6587"/>
  <c r="D6588"/>
  <c r="D6589"/>
  <c r="D6590"/>
  <c r="D6591"/>
  <c r="D6592"/>
  <c r="D6593"/>
  <c r="D6594"/>
  <c r="D6595"/>
  <c r="D6596"/>
  <c r="D6597"/>
  <c r="D6598"/>
  <c r="D6599"/>
  <c r="D6600"/>
  <c r="D6601"/>
  <c r="D6602"/>
  <c r="D6603"/>
  <c r="D6604"/>
  <c r="D6605"/>
  <c r="D6606"/>
  <c r="D6607"/>
  <c r="D6608"/>
  <c r="D6609"/>
  <c r="D6610"/>
  <c r="D6611"/>
  <c r="D6612"/>
  <c r="D6613"/>
  <c r="D6614"/>
  <c r="D6615"/>
  <c r="D6616"/>
  <c r="D6617"/>
  <c r="D6618"/>
  <c r="D6619"/>
  <c r="D6620"/>
  <c r="D6621"/>
  <c r="D6622"/>
  <c r="D6623"/>
  <c r="D6624"/>
  <c r="D6625"/>
  <c r="D6626"/>
  <c r="D6627"/>
  <c r="D6628"/>
  <c r="D6629"/>
  <c r="D6630"/>
  <c r="D6631"/>
  <c r="D6632"/>
  <c r="D6633"/>
  <c r="D6634"/>
  <c r="D6635"/>
  <c r="D6636"/>
  <c r="D6637"/>
  <c r="D6638"/>
  <c r="D6639"/>
  <c r="D6640"/>
  <c r="D6641"/>
  <c r="D6642"/>
  <c r="D6643"/>
  <c r="D6644"/>
  <c r="D6645"/>
  <c r="D6646"/>
  <c r="D6647"/>
  <c r="D6648"/>
  <c r="D6649"/>
  <c r="D6650"/>
  <c r="D6651"/>
  <c r="D6652"/>
  <c r="D6653"/>
  <c r="D6654"/>
  <c r="D6655"/>
  <c r="D6656"/>
  <c r="D6657"/>
  <c r="D6658"/>
  <c r="D6659"/>
  <c r="D6660"/>
  <c r="D6661"/>
  <c r="D6662"/>
  <c r="D6663"/>
  <c r="D6664"/>
  <c r="D6665"/>
  <c r="D6666"/>
  <c r="D6667"/>
  <c r="D6668"/>
  <c r="D6669"/>
  <c r="D6670"/>
  <c r="D6671"/>
  <c r="D6672"/>
  <c r="D6673"/>
  <c r="D6674"/>
  <c r="D6675"/>
  <c r="D6676"/>
  <c r="D6677"/>
  <c r="D6678"/>
  <c r="D6679"/>
  <c r="D6680"/>
  <c r="D6681"/>
  <c r="D6682"/>
  <c r="D6683"/>
  <c r="D6684"/>
  <c r="D6685"/>
  <c r="D6686"/>
  <c r="D6687"/>
  <c r="D6688"/>
  <c r="D6689"/>
  <c r="D6690"/>
  <c r="D6691"/>
  <c r="D6692"/>
  <c r="D6693"/>
  <c r="D6694"/>
  <c r="D6695"/>
  <c r="D6696"/>
  <c r="D6697"/>
  <c r="D6698"/>
  <c r="D6699"/>
  <c r="D6700"/>
  <c r="D6701"/>
  <c r="D6702"/>
  <c r="D6703"/>
  <c r="D6704"/>
  <c r="D6705"/>
  <c r="D6706"/>
  <c r="D6707"/>
  <c r="D6708"/>
  <c r="D6709"/>
  <c r="D6710"/>
  <c r="D6711"/>
  <c r="D6712"/>
  <c r="D6713"/>
  <c r="D6714"/>
  <c r="D6715"/>
  <c r="D6716"/>
  <c r="D6717"/>
  <c r="D6718"/>
  <c r="D6719"/>
  <c r="D6720"/>
  <c r="D6721"/>
  <c r="D6722"/>
  <c r="D6723"/>
  <c r="D6724"/>
  <c r="D6725"/>
  <c r="D6726"/>
  <c r="D6727"/>
  <c r="D6728"/>
  <c r="D6729"/>
  <c r="D6730"/>
  <c r="D6731"/>
  <c r="D6732"/>
  <c r="D6733"/>
  <c r="D6734"/>
  <c r="D6735"/>
  <c r="D6736"/>
  <c r="D6737"/>
  <c r="D6738"/>
  <c r="D6739"/>
  <c r="D6740"/>
  <c r="D6741"/>
  <c r="D6742"/>
  <c r="D6743"/>
  <c r="D6744"/>
  <c r="D6745"/>
  <c r="D6746"/>
  <c r="D6747"/>
  <c r="D6748"/>
  <c r="D6749"/>
  <c r="D6750"/>
  <c r="D6751"/>
  <c r="D6752"/>
  <c r="D6753"/>
  <c r="D6754"/>
  <c r="D6755"/>
  <c r="D6756"/>
  <c r="D6757"/>
  <c r="D6758"/>
  <c r="D6759"/>
  <c r="D6760"/>
  <c r="D6761"/>
  <c r="D6762"/>
  <c r="D6763"/>
  <c r="D6764"/>
  <c r="D6765"/>
  <c r="D6766"/>
  <c r="D6767"/>
  <c r="D6768"/>
  <c r="D6769"/>
  <c r="D6770"/>
  <c r="D6771"/>
  <c r="D6772"/>
  <c r="D6773"/>
  <c r="D6774"/>
  <c r="D6775"/>
  <c r="D6776"/>
  <c r="D6777"/>
  <c r="D6778"/>
  <c r="D6779"/>
  <c r="D6780"/>
  <c r="D6781"/>
  <c r="D6782"/>
  <c r="D6783"/>
  <c r="D6784"/>
  <c r="D6785"/>
  <c r="D6786"/>
  <c r="D6787"/>
  <c r="D6788"/>
  <c r="D6789"/>
  <c r="D6790"/>
  <c r="D6791"/>
  <c r="D6792"/>
  <c r="D6793"/>
  <c r="D6794"/>
  <c r="D6795"/>
  <c r="D6796"/>
  <c r="D6797"/>
  <c r="D6798"/>
  <c r="D6799"/>
  <c r="D6800"/>
  <c r="D6801"/>
  <c r="D6802"/>
  <c r="D6803"/>
  <c r="D6804"/>
  <c r="D6805"/>
  <c r="D6806"/>
  <c r="D6807"/>
  <c r="D6808"/>
  <c r="D6809"/>
  <c r="D6810"/>
  <c r="D6811"/>
  <c r="D6812"/>
  <c r="D6813"/>
  <c r="D6814"/>
  <c r="D6815"/>
  <c r="D6816"/>
  <c r="D6817"/>
  <c r="D6818"/>
  <c r="D6819"/>
  <c r="D6820"/>
  <c r="D6821"/>
  <c r="D6822"/>
  <c r="D6823"/>
  <c r="D6824"/>
  <c r="D6825"/>
  <c r="D6826"/>
  <c r="D6827"/>
  <c r="D6828"/>
  <c r="D6829"/>
  <c r="D6830"/>
  <c r="D6831"/>
  <c r="D6832"/>
  <c r="D6833"/>
  <c r="D6834"/>
  <c r="D6835"/>
  <c r="D6836"/>
  <c r="D6837"/>
  <c r="D6838"/>
  <c r="D6839"/>
  <c r="D6840"/>
  <c r="D6841"/>
  <c r="D6842"/>
  <c r="D6843"/>
  <c r="D6844"/>
  <c r="D6845"/>
  <c r="D6846"/>
  <c r="D6847"/>
  <c r="D6848"/>
  <c r="D6849"/>
  <c r="D6850"/>
  <c r="D6851"/>
  <c r="D6852"/>
  <c r="D6853"/>
  <c r="D6854"/>
  <c r="D6855"/>
  <c r="D6856"/>
  <c r="D6857"/>
  <c r="D6858"/>
  <c r="D6859"/>
  <c r="D6860"/>
  <c r="D6861"/>
  <c r="D6862"/>
  <c r="D6863"/>
  <c r="D6864"/>
  <c r="D6865"/>
  <c r="D6866"/>
  <c r="D6867"/>
  <c r="D6868"/>
  <c r="D6869"/>
  <c r="D6870"/>
  <c r="D6871"/>
  <c r="D6872"/>
  <c r="D6873"/>
  <c r="D6874"/>
  <c r="D6875"/>
  <c r="D6876"/>
  <c r="D6877"/>
  <c r="D6878"/>
  <c r="D6879"/>
  <c r="D6880"/>
  <c r="D6881"/>
  <c r="D6882"/>
  <c r="D6883"/>
  <c r="D6884"/>
  <c r="D6885"/>
  <c r="D6886"/>
  <c r="D6887"/>
  <c r="D6888"/>
  <c r="D6889"/>
  <c r="D6890"/>
  <c r="D6891"/>
  <c r="D6892"/>
  <c r="D6893"/>
  <c r="D6894"/>
  <c r="D6895"/>
  <c r="D6896"/>
  <c r="D6897"/>
  <c r="D6898"/>
  <c r="D6899"/>
  <c r="D6900"/>
  <c r="D6901"/>
  <c r="D6902"/>
  <c r="D6903"/>
  <c r="D6904"/>
  <c r="D6905"/>
  <c r="D6906"/>
  <c r="D6907"/>
  <c r="D6908"/>
  <c r="D6909"/>
  <c r="D6910"/>
  <c r="D6911"/>
  <c r="D6912"/>
  <c r="D6913"/>
  <c r="D6914"/>
  <c r="D6915"/>
  <c r="D6916"/>
  <c r="D6917"/>
  <c r="D6918"/>
  <c r="D6919"/>
  <c r="D6920"/>
  <c r="D6921"/>
  <c r="D6922"/>
  <c r="D6923"/>
  <c r="D6924"/>
  <c r="D6925"/>
  <c r="D6926"/>
  <c r="D6927"/>
  <c r="D6928"/>
  <c r="D6929"/>
  <c r="D6930"/>
  <c r="D6931"/>
  <c r="D6932"/>
  <c r="D6933"/>
  <c r="D6934"/>
  <c r="D6935"/>
  <c r="D6936"/>
  <c r="D6937"/>
  <c r="D6938"/>
  <c r="D6939"/>
  <c r="D6940"/>
  <c r="D6941"/>
  <c r="D6942"/>
  <c r="D6943"/>
  <c r="D6944"/>
  <c r="D6945"/>
  <c r="D6946"/>
  <c r="D6947"/>
  <c r="D6948"/>
  <c r="D6949"/>
  <c r="D6950"/>
  <c r="D6951"/>
  <c r="D6952"/>
  <c r="D6953"/>
  <c r="D6954"/>
  <c r="D6955"/>
  <c r="D6956"/>
  <c r="D6957"/>
  <c r="D6958"/>
  <c r="D6959"/>
  <c r="D6960"/>
  <c r="D6961"/>
  <c r="D6962"/>
  <c r="D6963"/>
  <c r="D6964"/>
  <c r="D6965"/>
  <c r="D6966"/>
  <c r="D6967"/>
  <c r="D6968"/>
  <c r="D6969"/>
  <c r="D6970"/>
  <c r="D6971"/>
  <c r="D6972"/>
  <c r="D6973"/>
  <c r="D6974"/>
  <c r="D6975"/>
  <c r="D6976"/>
  <c r="D6977"/>
  <c r="D6978"/>
  <c r="D6979"/>
  <c r="D6980"/>
  <c r="D6981"/>
  <c r="D6982"/>
  <c r="D6983"/>
  <c r="D6984"/>
  <c r="D6985"/>
  <c r="D6986"/>
  <c r="D6987"/>
  <c r="D6988"/>
  <c r="D6989"/>
  <c r="D6990"/>
  <c r="D6991"/>
  <c r="D6992"/>
  <c r="D6993"/>
  <c r="D6994"/>
  <c r="D6995"/>
  <c r="D6996"/>
  <c r="D6997"/>
  <c r="D6998"/>
  <c r="D6999"/>
  <c r="D7000"/>
  <c r="D7001"/>
  <c r="D7002"/>
  <c r="D7003"/>
  <c r="D7004"/>
  <c r="D7005"/>
  <c r="D7006"/>
  <c r="D7007"/>
  <c r="D7008"/>
  <c r="D7009"/>
  <c r="D7010"/>
  <c r="D7011"/>
  <c r="D7012"/>
  <c r="D7013"/>
  <c r="D7014"/>
  <c r="D7015"/>
  <c r="D7016"/>
  <c r="D7017"/>
  <c r="D7018"/>
  <c r="D7019"/>
  <c r="D7020"/>
  <c r="D7021"/>
  <c r="D7022"/>
  <c r="D7023"/>
  <c r="D7024"/>
  <c r="D7025"/>
  <c r="D7026"/>
  <c r="D7027"/>
  <c r="D7028"/>
  <c r="D7029"/>
  <c r="D7030"/>
  <c r="D7031"/>
  <c r="D7032"/>
  <c r="D7033"/>
  <c r="D7034"/>
  <c r="D7035"/>
  <c r="D7036"/>
  <c r="D7037"/>
  <c r="D7038"/>
  <c r="D7039"/>
  <c r="D7040"/>
  <c r="D7041"/>
  <c r="D7042"/>
  <c r="D7043"/>
  <c r="D7044"/>
  <c r="D7045"/>
  <c r="D7046"/>
  <c r="D7047"/>
  <c r="D7048"/>
  <c r="D7049"/>
  <c r="D7050"/>
  <c r="D7051"/>
  <c r="D7052"/>
  <c r="D7053"/>
  <c r="D7054"/>
  <c r="D7055"/>
  <c r="D7056"/>
  <c r="D7057"/>
  <c r="D7058"/>
  <c r="D7059"/>
  <c r="D7060"/>
  <c r="D7061"/>
  <c r="D7062"/>
  <c r="D7063"/>
  <c r="D7064"/>
  <c r="D7065"/>
  <c r="D7066"/>
  <c r="D7067"/>
  <c r="D7068"/>
  <c r="D7069"/>
  <c r="D7070"/>
  <c r="D7071"/>
  <c r="D7072"/>
  <c r="D7073"/>
  <c r="D7074"/>
  <c r="D7075"/>
  <c r="D7076"/>
  <c r="D7077"/>
  <c r="D7078"/>
  <c r="D7079"/>
  <c r="D7080"/>
  <c r="D7081"/>
  <c r="D7082"/>
  <c r="D7083"/>
  <c r="D7084"/>
  <c r="D7085"/>
  <c r="D7086"/>
  <c r="D7087"/>
  <c r="D7088"/>
  <c r="D7089"/>
  <c r="D7090"/>
  <c r="D7091"/>
  <c r="D7092"/>
  <c r="D7093"/>
  <c r="D7094"/>
  <c r="D7095"/>
  <c r="D7096"/>
  <c r="D7097"/>
  <c r="D7098"/>
  <c r="D7099"/>
  <c r="D7100"/>
  <c r="D7101"/>
  <c r="D7102"/>
  <c r="D7103"/>
  <c r="D7104"/>
  <c r="D7105"/>
  <c r="D7106"/>
  <c r="D7107"/>
  <c r="D7108"/>
  <c r="D7109"/>
  <c r="D7110"/>
  <c r="D7111"/>
  <c r="D7112"/>
  <c r="D7113"/>
  <c r="D7114"/>
  <c r="D7115"/>
  <c r="D7116"/>
  <c r="D7117"/>
  <c r="D7118"/>
  <c r="D7119"/>
  <c r="D7120"/>
  <c r="D7121"/>
  <c r="D7122"/>
  <c r="D7123"/>
  <c r="D7124"/>
  <c r="D7125"/>
  <c r="D7126"/>
  <c r="D7127"/>
  <c r="D7128"/>
  <c r="D7129"/>
  <c r="D7130"/>
  <c r="D7131"/>
  <c r="D7132"/>
  <c r="D7133"/>
  <c r="D7134"/>
  <c r="D7135"/>
  <c r="D7136"/>
  <c r="D7137"/>
  <c r="D7138"/>
  <c r="D7139"/>
  <c r="D7140"/>
  <c r="D7141"/>
  <c r="D7142"/>
  <c r="D7143"/>
  <c r="D7144"/>
  <c r="D7145"/>
  <c r="D7146"/>
  <c r="D7147"/>
  <c r="D7148"/>
  <c r="D7149"/>
  <c r="D7150"/>
  <c r="D7151"/>
  <c r="D7152"/>
  <c r="D7153"/>
  <c r="D7154"/>
  <c r="D7155"/>
  <c r="D7156"/>
  <c r="D7157"/>
  <c r="D7158"/>
  <c r="D7159"/>
  <c r="D7160"/>
  <c r="D7161"/>
  <c r="D7162"/>
  <c r="D7163"/>
  <c r="D7164"/>
  <c r="D7165"/>
  <c r="D7166"/>
  <c r="D7167"/>
  <c r="D7168"/>
  <c r="D7169"/>
  <c r="D7170"/>
  <c r="D7171"/>
  <c r="D7172"/>
  <c r="D7173"/>
  <c r="D7174"/>
  <c r="D7175"/>
  <c r="D7176"/>
  <c r="D7177"/>
  <c r="D7178"/>
  <c r="D7179"/>
  <c r="D7180"/>
  <c r="D7181"/>
  <c r="D7182"/>
  <c r="D7183"/>
  <c r="D7184"/>
  <c r="D7185"/>
  <c r="D7186"/>
  <c r="D7187"/>
  <c r="D7188"/>
  <c r="D7189"/>
  <c r="D7190"/>
  <c r="D7191"/>
  <c r="D7192"/>
  <c r="D7193"/>
  <c r="D7194"/>
  <c r="D7195"/>
  <c r="D7196"/>
  <c r="D7197"/>
  <c r="D7198"/>
  <c r="D7199"/>
  <c r="D7200"/>
  <c r="D7201"/>
  <c r="D7202"/>
  <c r="D7203"/>
  <c r="D7204"/>
  <c r="D7205"/>
  <c r="D7206"/>
  <c r="D7207"/>
  <c r="D7208"/>
  <c r="D7209"/>
  <c r="D7210"/>
  <c r="D7211"/>
  <c r="D7212"/>
  <c r="D7213"/>
  <c r="D7214"/>
  <c r="D7215"/>
  <c r="D7216"/>
  <c r="D7217"/>
  <c r="D7218"/>
  <c r="D7219"/>
  <c r="D7220"/>
  <c r="D7221"/>
  <c r="D7222"/>
  <c r="D7223"/>
  <c r="D7224"/>
  <c r="D7225"/>
  <c r="D7226"/>
  <c r="D7227"/>
  <c r="D7228"/>
  <c r="D7229"/>
  <c r="D7230"/>
  <c r="D7231"/>
  <c r="D7232"/>
  <c r="D7233"/>
  <c r="D7234"/>
  <c r="D7235"/>
  <c r="D7236"/>
  <c r="D7237"/>
  <c r="D7238"/>
  <c r="D7239"/>
  <c r="D7240"/>
  <c r="D7241"/>
  <c r="D7242"/>
  <c r="D7243"/>
  <c r="D7244"/>
  <c r="D7245"/>
  <c r="D7246"/>
  <c r="D7247"/>
  <c r="D7248"/>
  <c r="D7249"/>
  <c r="D7250"/>
  <c r="D7251"/>
  <c r="D7252"/>
  <c r="D7253"/>
  <c r="D7254"/>
  <c r="D7255"/>
  <c r="D7256"/>
  <c r="D7257"/>
  <c r="D7258"/>
  <c r="D7259"/>
  <c r="D7260"/>
  <c r="D7261"/>
  <c r="D7262"/>
  <c r="D7263"/>
  <c r="D7264"/>
  <c r="D7265"/>
  <c r="D7266"/>
  <c r="D7267"/>
  <c r="D7268"/>
  <c r="D7269"/>
  <c r="D7270"/>
  <c r="D7271"/>
  <c r="D7272"/>
  <c r="D7273"/>
  <c r="D7274"/>
  <c r="D7275"/>
  <c r="D7276"/>
  <c r="D7277"/>
  <c r="D7278"/>
  <c r="D7279"/>
  <c r="D7280"/>
  <c r="D7281"/>
  <c r="D7282"/>
  <c r="D7283"/>
  <c r="D7284"/>
  <c r="D7285"/>
  <c r="D7286"/>
  <c r="D7287"/>
  <c r="D7288"/>
  <c r="D7289"/>
  <c r="D7290"/>
  <c r="D7291"/>
  <c r="D7292"/>
  <c r="D7293"/>
  <c r="D7294"/>
  <c r="D7295"/>
  <c r="D7296"/>
  <c r="D7297"/>
  <c r="D7298"/>
  <c r="D7299"/>
  <c r="D7300"/>
  <c r="D7301"/>
  <c r="D7302"/>
  <c r="D7303"/>
  <c r="D7304"/>
  <c r="D7305"/>
  <c r="D7306"/>
  <c r="D7307"/>
  <c r="D7308"/>
  <c r="D7309"/>
  <c r="D7310"/>
  <c r="D7311"/>
  <c r="D7312"/>
  <c r="D7313"/>
  <c r="D7314"/>
  <c r="D7315"/>
  <c r="D7316"/>
  <c r="D7317"/>
  <c r="D7318"/>
  <c r="D7319"/>
  <c r="D7320"/>
  <c r="D7321"/>
  <c r="D7322"/>
  <c r="D7323"/>
  <c r="D7324"/>
  <c r="D7325"/>
  <c r="D7326"/>
  <c r="D7327"/>
  <c r="D7328"/>
  <c r="D7329"/>
  <c r="D7330"/>
  <c r="D7331"/>
  <c r="D7332"/>
  <c r="D7333"/>
  <c r="D7334"/>
  <c r="D7335"/>
  <c r="D7336"/>
  <c r="D7337"/>
  <c r="D7338"/>
  <c r="D7339"/>
  <c r="D7340"/>
  <c r="D7341"/>
  <c r="D7342"/>
  <c r="D7343"/>
  <c r="D7344"/>
  <c r="D7345"/>
  <c r="D7346"/>
  <c r="D7347"/>
  <c r="D7348"/>
  <c r="D7349"/>
  <c r="D7350"/>
  <c r="D7351"/>
  <c r="D7352"/>
  <c r="D7353"/>
  <c r="D7354"/>
  <c r="D7355"/>
  <c r="D7356"/>
  <c r="D7357"/>
  <c r="D7358"/>
  <c r="D7359"/>
  <c r="D7360"/>
  <c r="D7361"/>
  <c r="D7362"/>
  <c r="D7363"/>
  <c r="D7364"/>
  <c r="D7365"/>
  <c r="D7366"/>
  <c r="D7367"/>
  <c r="D7368"/>
  <c r="D7369"/>
  <c r="D7370"/>
  <c r="D7371"/>
  <c r="D7372"/>
  <c r="D7373"/>
  <c r="D7374"/>
  <c r="D7375"/>
  <c r="D7376"/>
  <c r="D7377"/>
  <c r="D7378"/>
  <c r="D7379"/>
  <c r="D7380"/>
  <c r="D7381"/>
  <c r="D7382"/>
  <c r="D7383"/>
  <c r="D7384"/>
  <c r="D7385"/>
  <c r="D7386"/>
  <c r="D7387"/>
  <c r="D7388"/>
  <c r="D7389"/>
  <c r="D7390"/>
  <c r="D7391"/>
  <c r="D7392"/>
  <c r="D7393"/>
  <c r="D7394"/>
  <c r="D7395"/>
  <c r="D7396"/>
  <c r="D7397"/>
  <c r="D7398"/>
  <c r="D7399"/>
  <c r="D7400"/>
  <c r="D7401"/>
  <c r="D7402"/>
  <c r="D7403"/>
  <c r="D7404"/>
  <c r="D7405"/>
  <c r="D7406"/>
  <c r="D7407"/>
  <c r="D7408"/>
  <c r="D7409"/>
  <c r="D7410"/>
  <c r="D7411"/>
  <c r="D7412"/>
  <c r="D7413"/>
  <c r="D7414"/>
  <c r="D7415"/>
  <c r="D7416"/>
  <c r="D7417"/>
  <c r="D7418"/>
  <c r="D7419"/>
  <c r="D7420"/>
  <c r="D7421"/>
  <c r="D7422"/>
  <c r="D7423"/>
  <c r="D7424"/>
  <c r="D7425"/>
  <c r="D7426"/>
  <c r="D7427"/>
  <c r="D7428"/>
  <c r="D7429"/>
  <c r="D7430"/>
  <c r="D7431"/>
  <c r="D7432"/>
  <c r="D7433"/>
  <c r="D7434"/>
  <c r="D7435"/>
  <c r="D7436"/>
  <c r="D7437"/>
  <c r="D7438"/>
  <c r="D7439"/>
  <c r="D7440"/>
  <c r="D7441"/>
  <c r="D7442"/>
  <c r="D7443"/>
  <c r="D7444"/>
  <c r="D7445"/>
  <c r="D7446"/>
  <c r="D7447"/>
  <c r="D7448"/>
  <c r="D7449"/>
  <c r="D7450"/>
  <c r="D7451"/>
  <c r="D7452"/>
  <c r="D7453"/>
  <c r="D7454"/>
  <c r="D7455"/>
  <c r="D7456"/>
  <c r="D7457"/>
  <c r="D7458"/>
  <c r="D7459"/>
  <c r="D7460"/>
  <c r="D7461"/>
  <c r="D7462"/>
  <c r="D7463"/>
  <c r="D7464"/>
  <c r="D7465"/>
  <c r="D7466"/>
  <c r="D7467"/>
  <c r="D7468"/>
  <c r="D7469"/>
  <c r="D7470"/>
  <c r="D7471"/>
  <c r="D7472"/>
  <c r="D7473"/>
  <c r="D7474"/>
  <c r="D7475"/>
  <c r="D7476"/>
  <c r="D7477"/>
  <c r="D7478"/>
  <c r="D7479"/>
  <c r="D7480"/>
  <c r="D7481"/>
  <c r="D7482"/>
  <c r="D7483"/>
  <c r="D7484"/>
  <c r="D7485"/>
  <c r="D7486"/>
  <c r="D7487"/>
  <c r="D7488"/>
  <c r="D7489"/>
  <c r="D7490"/>
  <c r="D7491"/>
  <c r="D7492"/>
  <c r="D7493"/>
  <c r="D7494"/>
  <c r="D7495"/>
  <c r="D7496"/>
  <c r="D7497"/>
  <c r="D7498"/>
  <c r="D7499"/>
  <c r="D7500"/>
  <c r="D7501"/>
  <c r="D7502"/>
  <c r="D7503"/>
  <c r="D7504"/>
  <c r="D7505"/>
  <c r="D7506"/>
  <c r="D7507"/>
  <c r="D7508"/>
  <c r="D7509"/>
  <c r="D7510"/>
  <c r="D7511"/>
  <c r="D7512"/>
  <c r="D7513"/>
  <c r="D7514"/>
  <c r="D7515"/>
  <c r="D7516"/>
  <c r="D7517"/>
  <c r="D7518"/>
  <c r="D7519"/>
  <c r="D7520"/>
  <c r="D7521"/>
  <c r="D7522"/>
  <c r="D7523"/>
  <c r="D7524"/>
  <c r="D7525"/>
  <c r="D7526"/>
  <c r="D7527"/>
  <c r="D7528"/>
  <c r="D7529"/>
  <c r="D7530"/>
  <c r="D7531"/>
  <c r="D7532"/>
  <c r="D7533"/>
  <c r="D7534"/>
  <c r="D7535"/>
  <c r="D7536"/>
  <c r="D7537"/>
  <c r="D7538"/>
  <c r="D7539"/>
  <c r="D7540"/>
  <c r="D7541"/>
  <c r="D7542"/>
  <c r="D7543"/>
  <c r="D7544"/>
  <c r="D7545"/>
  <c r="D7546"/>
  <c r="D7547"/>
  <c r="D7548"/>
  <c r="D7549"/>
  <c r="D7550"/>
  <c r="D7551"/>
  <c r="D7552"/>
  <c r="D7553"/>
  <c r="D7554"/>
  <c r="D7555"/>
  <c r="D7556"/>
  <c r="D7557"/>
  <c r="D7558"/>
  <c r="D7559"/>
  <c r="D7560"/>
  <c r="D7561"/>
  <c r="D7562"/>
  <c r="D7563"/>
  <c r="D7564"/>
  <c r="D7565"/>
  <c r="D7566"/>
  <c r="D7567"/>
  <c r="D7568"/>
  <c r="D7569"/>
  <c r="D7570"/>
  <c r="D7571"/>
  <c r="D7572"/>
  <c r="D7573"/>
  <c r="D7574"/>
  <c r="D7575"/>
  <c r="D7576"/>
  <c r="D7577"/>
  <c r="D7578"/>
  <c r="D7579"/>
  <c r="D7580"/>
  <c r="D7581"/>
  <c r="D7582"/>
  <c r="D7583"/>
  <c r="D7584"/>
  <c r="D7585"/>
  <c r="D7586"/>
  <c r="D7587"/>
  <c r="D7588"/>
  <c r="D7589"/>
  <c r="D7590"/>
  <c r="D7591"/>
  <c r="D7592"/>
  <c r="D7593"/>
  <c r="D7594"/>
  <c r="D7595"/>
  <c r="D7596"/>
  <c r="D7597"/>
  <c r="D7598"/>
  <c r="D7599"/>
  <c r="D7600"/>
  <c r="D7601"/>
  <c r="D7602"/>
  <c r="D7603"/>
  <c r="D7604"/>
  <c r="D7605"/>
  <c r="D7606"/>
  <c r="D7607"/>
  <c r="D7608"/>
  <c r="D7609"/>
  <c r="D7610"/>
  <c r="D7611"/>
  <c r="D7612"/>
  <c r="D7613"/>
  <c r="D7614"/>
  <c r="D7615"/>
  <c r="D7616"/>
  <c r="D7617"/>
  <c r="D7618"/>
  <c r="D7619"/>
  <c r="D7620"/>
  <c r="D7621"/>
  <c r="D7622"/>
  <c r="D7623"/>
  <c r="D7624"/>
  <c r="D7625"/>
  <c r="D7626"/>
  <c r="D7627"/>
  <c r="D7628"/>
  <c r="D7629"/>
  <c r="D7630"/>
  <c r="D7631"/>
  <c r="D7632"/>
  <c r="D7633"/>
  <c r="D7634"/>
  <c r="D7635"/>
  <c r="D7636"/>
  <c r="D7637"/>
  <c r="D7638"/>
  <c r="D7639"/>
  <c r="D7640"/>
  <c r="D7641"/>
  <c r="D7642"/>
  <c r="D7643"/>
  <c r="D7644"/>
  <c r="D7645"/>
  <c r="D7646"/>
  <c r="D7647"/>
  <c r="D7648"/>
  <c r="D7649"/>
  <c r="D7650"/>
  <c r="D7651"/>
  <c r="D7652"/>
  <c r="D7653"/>
  <c r="D7654"/>
  <c r="D7655"/>
  <c r="D7656"/>
  <c r="D7657"/>
  <c r="D7658"/>
  <c r="D7659"/>
  <c r="D7660"/>
  <c r="D7661"/>
  <c r="D7662"/>
  <c r="D7663"/>
  <c r="D7664"/>
  <c r="D7665"/>
  <c r="D7666"/>
  <c r="D7667"/>
  <c r="D7668"/>
  <c r="D7669"/>
  <c r="D7670"/>
  <c r="D7671"/>
  <c r="D7672"/>
  <c r="D7673"/>
  <c r="D7674"/>
  <c r="D7675"/>
  <c r="D7676"/>
  <c r="D7677"/>
  <c r="D7678"/>
  <c r="D7679"/>
  <c r="D7680"/>
  <c r="D7681"/>
  <c r="D7682"/>
  <c r="D7683"/>
  <c r="D7684"/>
  <c r="D7685"/>
  <c r="D7686"/>
  <c r="D7687"/>
  <c r="D7688"/>
  <c r="D7689"/>
  <c r="D7690"/>
  <c r="D7691"/>
  <c r="D7692"/>
  <c r="D7693"/>
  <c r="D7694"/>
  <c r="D7695"/>
  <c r="D7696"/>
  <c r="D7697"/>
  <c r="D7698"/>
  <c r="D7699"/>
  <c r="D7700"/>
  <c r="D7701"/>
  <c r="D7702"/>
  <c r="D7703"/>
  <c r="D7704"/>
  <c r="D7705"/>
  <c r="D7706"/>
  <c r="D7707"/>
  <c r="D7708"/>
  <c r="D7709"/>
  <c r="D7710"/>
  <c r="D7711"/>
  <c r="D7712"/>
  <c r="D7713"/>
  <c r="D7714"/>
  <c r="D7715"/>
  <c r="D7716"/>
  <c r="D7717"/>
  <c r="D7718"/>
  <c r="D7719"/>
  <c r="D7720"/>
  <c r="D7721"/>
  <c r="D7722"/>
  <c r="D7723"/>
  <c r="D7724"/>
  <c r="D7725"/>
  <c r="D7726"/>
  <c r="D7727"/>
  <c r="D7728"/>
  <c r="D7729"/>
  <c r="D7730"/>
  <c r="D7731"/>
  <c r="D7732"/>
  <c r="D7733"/>
  <c r="D7734"/>
  <c r="D7735"/>
  <c r="D7736"/>
  <c r="D7737"/>
  <c r="D7738"/>
  <c r="D7739"/>
  <c r="D7740"/>
  <c r="D7741"/>
  <c r="D7742"/>
  <c r="D7743"/>
  <c r="D7744"/>
  <c r="D7745"/>
  <c r="D7746"/>
  <c r="D7747"/>
  <c r="D7748"/>
  <c r="D7749"/>
  <c r="D7750"/>
  <c r="D7751"/>
  <c r="D7752"/>
  <c r="D7753"/>
  <c r="D7754"/>
  <c r="D7755"/>
  <c r="D7756"/>
  <c r="D7757"/>
  <c r="D7758"/>
  <c r="D7759"/>
  <c r="D7760"/>
  <c r="D7761"/>
  <c r="D7762"/>
  <c r="D7763"/>
  <c r="D7764"/>
  <c r="D7765"/>
  <c r="D7766"/>
  <c r="D7767"/>
  <c r="D7768"/>
  <c r="D7769"/>
  <c r="D7770"/>
  <c r="D7771"/>
  <c r="D7772"/>
  <c r="D7773"/>
  <c r="D7774"/>
  <c r="D7775"/>
  <c r="D7776"/>
  <c r="D7777"/>
  <c r="D7778"/>
  <c r="D7779"/>
  <c r="D7780"/>
  <c r="D7781"/>
  <c r="D7782"/>
  <c r="D7783"/>
  <c r="D7784"/>
  <c r="D7785"/>
  <c r="D7786"/>
  <c r="D7787"/>
  <c r="D7788"/>
  <c r="D7789"/>
  <c r="D7790"/>
  <c r="D7791"/>
  <c r="D7792"/>
  <c r="D7793"/>
  <c r="D7794"/>
  <c r="D7795"/>
  <c r="D7796"/>
  <c r="D7797"/>
  <c r="D7798"/>
  <c r="D7799"/>
  <c r="D7800"/>
  <c r="D7801"/>
  <c r="D7802"/>
  <c r="D7803"/>
  <c r="D7804"/>
  <c r="D7805"/>
  <c r="D7806"/>
  <c r="D7807"/>
  <c r="D7808"/>
  <c r="D7809"/>
  <c r="D7810"/>
  <c r="D7811"/>
  <c r="D7812"/>
  <c r="D7813"/>
  <c r="D7814"/>
  <c r="D7815"/>
  <c r="D7816"/>
  <c r="D7817"/>
  <c r="D7818"/>
  <c r="D7819"/>
  <c r="D7820"/>
  <c r="D7821"/>
  <c r="D7822"/>
  <c r="D7823"/>
  <c r="D7824"/>
  <c r="D7825"/>
  <c r="D7826"/>
  <c r="D7827"/>
  <c r="D7828"/>
  <c r="D7829"/>
  <c r="D7830"/>
  <c r="D7831"/>
  <c r="D7832"/>
  <c r="D7833"/>
  <c r="D7834"/>
  <c r="D7835"/>
  <c r="D7836"/>
  <c r="D7837"/>
  <c r="D7838"/>
  <c r="D7839"/>
  <c r="D7840"/>
  <c r="D7841"/>
  <c r="D7842"/>
  <c r="D7843"/>
  <c r="D7844"/>
  <c r="D7845"/>
  <c r="D7846"/>
  <c r="D7847"/>
  <c r="D7848"/>
  <c r="D7849"/>
  <c r="D7850"/>
  <c r="D7851"/>
  <c r="D7852"/>
  <c r="D7853"/>
  <c r="D7854"/>
  <c r="D7855"/>
  <c r="D7856"/>
  <c r="D7857"/>
  <c r="D7858"/>
  <c r="D7859"/>
  <c r="D7860"/>
  <c r="D7861"/>
  <c r="D7862"/>
  <c r="D7863"/>
  <c r="D7864"/>
  <c r="D7865"/>
  <c r="D7866"/>
  <c r="D7867"/>
  <c r="D7868"/>
  <c r="D7869"/>
  <c r="D7870"/>
  <c r="D7871"/>
  <c r="D7872"/>
  <c r="D7873"/>
  <c r="D7874"/>
  <c r="D7875"/>
  <c r="D7876"/>
  <c r="D7877"/>
  <c r="D7878"/>
  <c r="D7879"/>
  <c r="D7880"/>
  <c r="D7881"/>
  <c r="D7882"/>
  <c r="D7883"/>
  <c r="D7884"/>
  <c r="D7885"/>
  <c r="D7886"/>
  <c r="D7887"/>
  <c r="D7888"/>
  <c r="D7889"/>
  <c r="D7890"/>
  <c r="D7891"/>
  <c r="D7892"/>
  <c r="D7893"/>
  <c r="D7894"/>
  <c r="D7895"/>
  <c r="D7896"/>
  <c r="D7897"/>
  <c r="D7898"/>
  <c r="D7899"/>
  <c r="D7900"/>
  <c r="D7901"/>
  <c r="D7902"/>
  <c r="D7903"/>
  <c r="D7904"/>
  <c r="D7905"/>
  <c r="D7906"/>
  <c r="D7907"/>
  <c r="D7908"/>
  <c r="D7909"/>
  <c r="D7910"/>
  <c r="D7911"/>
  <c r="D7912"/>
  <c r="D7913"/>
  <c r="D7914"/>
  <c r="D7915"/>
  <c r="D7916"/>
  <c r="D7917"/>
  <c r="D7918"/>
  <c r="D7919"/>
  <c r="D7920"/>
  <c r="D7921"/>
  <c r="D7922"/>
  <c r="D7923"/>
  <c r="D7924"/>
  <c r="D7925"/>
  <c r="D7926"/>
  <c r="D7927"/>
  <c r="D7928"/>
  <c r="D7929"/>
  <c r="D7930"/>
  <c r="D7931"/>
  <c r="D7932"/>
  <c r="D7933"/>
  <c r="D7934"/>
  <c r="D7935"/>
  <c r="D7936"/>
  <c r="D7937"/>
  <c r="D7938"/>
  <c r="D7939"/>
  <c r="D7940"/>
  <c r="D7941"/>
  <c r="D7942"/>
  <c r="D7943"/>
  <c r="D7944"/>
  <c r="D7945"/>
  <c r="D7946"/>
  <c r="D7947"/>
  <c r="D7948"/>
  <c r="D7949"/>
  <c r="D7950"/>
  <c r="D7951"/>
  <c r="D7952"/>
  <c r="D7953"/>
  <c r="D7954"/>
  <c r="D7955"/>
  <c r="D7956"/>
  <c r="D7957"/>
  <c r="D7958"/>
  <c r="D7959"/>
  <c r="D7960"/>
  <c r="D7961"/>
  <c r="D7962"/>
  <c r="D7963"/>
  <c r="D7964"/>
  <c r="D7965"/>
  <c r="D7966"/>
  <c r="D7967"/>
  <c r="D7968"/>
  <c r="D7969"/>
  <c r="D7970"/>
  <c r="D7971"/>
  <c r="D7972"/>
  <c r="D7973"/>
  <c r="D7974"/>
  <c r="D7975"/>
  <c r="D7976"/>
  <c r="D7977"/>
  <c r="D7978"/>
  <c r="D7979"/>
  <c r="D7980"/>
  <c r="D7981"/>
  <c r="D7982"/>
  <c r="D7983"/>
  <c r="D7984"/>
  <c r="D7985"/>
  <c r="D7986"/>
  <c r="D7987"/>
  <c r="D7988"/>
  <c r="D7989"/>
  <c r="D7990"/>
  <c r="D7991"/>
  <c r="D7992"/>
  <c r="D7993"/>
  <c r="D7994"/>
  <c r="D7995"/>
  <c r="D7996"/>
  <c r="D7997"/>
  <c r="D7998"/>
  <c r="D7999"/>
  <c r="D8000"/>
  <c r="D8001"/>
  <c r="D8002"/>
  <c r="D8003"/>
  <c r="D8004"/>
  <c r="D8005"/>
  <c r="D8006"/>
  <c r="D8007"/>
  <c r="D8008"/>
  <c r="D8009"/>
  <c r="D8010"/>
  <c r="D8011"/>
  <c r="D8012"/>
  <c r="D8013"/>
  <c r="D8014"/>
  <c r="D8015"/>
  <c r="D8016"/>
  <c r="D8017"/>
  <c r="D8018"/>
  <c r="D8019"/>
  <c r="D8020"/>
  <c r="D8021"/>
  <c r="D8022"/>
  <c r="D8023"/>
  <c r="D8024"/>
  <c r="D8025"/>
  <c r="D8026"/>
  <c r="D8027"/>
  <c r="D8028"/>
  <c r="D8029"/>
  <c r="D8030"/>
  <c r="D8031"/>
  <c r="D8032"/>
  <c r="D8033"/>
  <c r="D8034"/>
  <c r="D8035"/>
  <c r="D8036"/>
  <c r="D8037"/>
  <c r="D8038"/>
  <c r="D8039"/>
  <c r="D8040"/>
  <c r="D8041"/>
  <c r="D8042"/>
  <c r="D8043"/>
  <c r="D8044"/>
  <c r="D8045"/>
  <c r="D8046"/>
  <c r="D8047"/>
  <c r="D8048"/>
  <c r="D8049"/>
  <c r="D8050"/>
  <c r="D8051"/>
  <c r="D8052"/>
  <c r="D8053"/>
  <c r="D8054"/>
  <c r="D8055"/>
  <c r="D8056"/>
  <c r="D8057"/>
  <c r="D8058"/>
  <c r="D8059"/>
  <c r="D8060"/>
  <c r="D8061"/>
  <c r="D8062"/>
  <c r="D8063"/>
  <c r="D8064"/>
  <c r="D8065"/>
  <c r="D8066"/>
  <c r="D8067"/>
  <c r="D8068"/>
  <c r="D8069"/>
  <c r="D8070"/>
  <c r="D8071"/>
  <c r="D8072"/>
  <c r="D8073"/>
  <c r="D8074"/>
  <c r="D8075"/>
  <c r="D8076"/>
  <c r="D8077"/>
  <c r="D8078"/>
  <c r="D8079"/>
  <c r="D8080"/>
  <c r="D8081"/>
  <c r="D8082"/>
  <c r="D8083"/>
  <c r="D8084"/>
  <c r="D8085"/>
  <c r="D8086"/>
  <c r="D8087"/>
  <c r="D8088"/>
  <c r="D8089"/>
  <c r="D8090"/>
  <c r="D8091"/>
  <c r="D8092"/>
  <c r="D8093"/>
  <c r="D8094"/>
  <c r="D8095"/>
  <c r="D8096"/>
  <c r="D8097"/>
  <c r="D8098"/>
  <c r="D8099"/>
  <c r="D8100"/>
  <c r="D8101"/>
  <c r="D8102"/>
  <c r="D8103"/>
  <c r="D8104"/>
  <c r="D8105"/>
  <c r="D8106"/>
  <c r="D8107"/>
  <c r="D8108"/>
  <c r="D8109"/>
  <c r="D8110"/>
  <c r="D8111"/>
  <c r="D8112"/>
  <c r="D8113"/>
  <c r="D8114"/>
  <c r="D8115"/>
  <c r="D8116"/>
  <c r="D8117"/>
  <c r="D8118"/>
  <c r="D8119"/>
  <c r="D8120"/>
  <c r="D8121"/>
  <c r="D8122"/>
  <c r="D8123"/>
  <c r="D8124"/>
  <c r="D8125"/>
  <c r="D8126"/>
  <c r="D8127"/>
  <c r="D8128"/>
  <c r="D8129"/>
  <c r="D8130"/>
  <c r="D8131"/>
  <c r="D8132"/>
  <c r="D8133"/>
  <c r="D8134"/>
  <c r="D8135"/>
  <c r="D8136"/>
  <c r="D8137"/>
  <c r="D8138"/>
  <c r="D8139"/>
  <c r="D8140"/>
  <c r="D8141"/>
  <c r="D8142"/>
  <c r="D8143"/>
  <c r="D8144"/>
  <c r="D8145"/>
  <c r="D8146"/>
  <c r="D8147"/>
  <c r="D8148"/>
  <c r="D8149"/>
  <c r="D8150"/>
  <c r="D8151"/>
  <c r="D8152"/>
  <c r="D8153"/>
  <c r="D8154"/>
  <c r="D8155"/>
  <c r="D8156"/>
  <c r="D8157"/>
  <c r="D8158"/>
  <c r="D8159"/>
  <c r="D8160"/>
  <c r="D8161"/>
  <c r="D8162"/>
  <c r="D8163"/>
  <c r="D8164"/>
  <c r="D8165"/>
  <c r="D8166"/>
  <c r="D8167"/>
  <c r="D8168"/>
  <c r="D8169"/>
  <c r="D8170"/>
  <c r="D8171"/>
  <c r="D8172"/>
  <c r="D8173"/>
  <c r="D8174"/>
  <c r="D8175"/>
  <c r="D8176"/>
  <c r="D8177"/>
  <c r="D8178"/>
  <c r="D8179"/>
  <c r="D8180"/>
  <c r="D8181"/>
  <c r="D8182"/>
  <c r="D8183"/>
  <c r="D8184"/>
  <c r="D8185"/>
  <c r="D8186"/>
  <c r="D8187"/>
  <c r="D8188"/>
  <c r="D8189"/>
  <c r="D8190"/>
  <c r="D8191"/>
  <c r="D8192"/>
  <c r="D8193"/>
  <c r="D8194"/>
  <c r="D8195"/>
  <c r="D8196"/>
  <c r="D8197"/>
  <c r="D8198"/>
  <c r="D8199"/>
  <c r="D8200"/>
  <c r="D8201"/>
  <c r="D8202"/>
  <c r="D8203"/>
  <c r="D8204"/>
  <c r="D8205"/>
  <c r="D8206"/>
  <c r="D8207"/>
  <c r="D8208"/>
  <c r="D8209"/>
  <c r="D8210"/>
  <c r="D8211"/>
  <c r="D8212"/>
  <c r="D8213"/>
  <c r="D8214"/>
  <c r="D8215"/>
  <c r="D8216"/>
  <c r="D8217"/>
  <c r="D8218"/>
  <c r="D8219"/>
  <c r="D8220"/>
  <c r="D8221"/>
  <c r="D8222"/>
  <c r="D8223"/>
  <c r="D8224"/>
  <c r="D8225"/>
  <c r="D8226"/>
  <c r="D8227"/>
  <c r="D8228"/>
  <c r="D8229"/>
  <c r="D8230"/>
  <c r="D8231"/>
  <c r="D8232"/>
  <c r="D8233"/>
  <c r="D8234"/>
  <c r="D8235"/>
  <c r="D8236"/>
  <c r="D8237"/>
  <c r="D8238"/>
  <c r="D8239"/>
  <c r="D8240"/>
  <c r="D8241"/>
  <c r="D8242"/>
  <c r="D8243"/>
  <c r="D8244"/>
  <c r="D8245"/>
  <c r="D8246"/>
  <c r="D8247"/>
  <c r="D8248"/>
  <c r="D8249"/>
  <c r="D8250"/>
  <c r="D8251"/>
  <c r="D8252"/>
  <c r="D8253"/>
  <c r="D8254"/>
  <c r="D8255"/>
  <c r="D8256"/>
  <c r="D8257"/>
  <c r="D8258"/>
  <c r="D8259"/>
  <c r="D8260"/>
  <c r="D8261"/>
  <c r="D8262"/>
  <c r="D8263"/>
  <c r="D8264"/>
  <c r="D8265"/>
  <c r="D8266"/>
  <c r="D8267"/>
  <c r="D8268"/>
  <c r="D8269"/>
  <c r="D8270"/>
  <c r="D8271"/>
  <c r="D8272"/>
  <c r="D8273"/>
  <c r="D8274"/>
  <c r="D8275"/>
  <c r="D8276"/>
  <c r="D8277"/>
  <c r="D8278"/>
  <c r="D8279"/>
  <c r="D8280"/>
  <c r="D8281"/>
  <c r="D8282"/>
  <c r="D8283"/>
  <c r="D8284"/>
  <c r="D8285"/>
  <c r="D8286"/>
  <c r="D8287"/>
  <c r="D8288"/>
  <c r="D8289"/>
  <c r="D8290"/>
  <c r="D8291"/>
  <c r="D8292"/>
  <c r="D8293"/>
  <c r="D8294"/>
  <c r="D8295"/>
  <c r="D8296"/>
  <c r="D8297"/>
  <c r="D8298"/>
  <c r="D8299"/>
  <c r="D8300"/>
  <c r="D8301"/>
  <c r="D8302"/>
  <c r="D8303"/>
  <c r="D8304"/>
  <c r="D8305"/>
  <c r="D8306"/>
  <c r="D8307"/>
  <c r="D8308"/>
  <c r="D8309"/>
  <c r="D8310"/>
  <c r="D8311"/>
  <c r="D8312"/>
  <c r="D8313"/>
  <c r="D8314"/>
  <c r="D8315"/>
  <c r="D8316"/>
  <c r="D8317"/>
  <c r="D8318"/>
  <c r="D8319"/>
  <c r="D8320"/>
  <c r="D8321"/>
  <c r="D8322"/>
  <c r="D8323"/>
  <c r="D8324"/>
  <c r="D8325"/>
  <c r="D8326"/>
  <c r="D8327"/>
  <c r="D8328"/>
  <c r="D8329"/>
  <c r="D8330"/>
  <c r="D8331"/>
  <c r="D8332"/>
  <c r="D8333"/>
  <c r="D8334"/>
  <c r="D8335"/>
  <c r="D8336"/>
  <c r="D8337"/>
  <c r="D8338"/>
  <c r="D8339"/>
  <c r="D8340"/>
  <c r="D8341"/>
  <c r="D8342"/>
  <c r="D8343"/>
  <c r="D8344"/>
  <c r="D8345"/>
  <c r="D8346"/>
  <c r="D8347"/>
  <c r="D8348"/>
  <c r="D8349"/>
  <c r="D8350"/>
  <c r="D8351"/>
  <c r="D8352"/>
  <c r="D8353"/>
  <c r="D8354"/>
  <c r="D8355"/>
  <c r="D8356"/>
  <c r="D8357"/>
  <c r="D8358"/>
  <c r="D8359"/>
  <c r="D8360"/>
  <c r="D8361"/>
  <c r="D8362"/>
  <c r="D8363"/>
  <c r="D8364"/>
  <c r="D8365"/>
  <c r="D8366"/>
  <c r="D8367"/>
  <c r="D8368"/>
  <c r="D8369"/>
  <c r="D8370"/>
  <c r="D8371"/>
  <c r="D8372"/>
  <c r="D8373"/>
  <c r="D8374"/>
  <c r="D8375"/>
  <c r="D8376"/>
  <c r="D8377"/>
  <c r="D8378"/>
  <c r="D8379"/>
  <c r="D8380"/>
  <c r="D8381"/>
  <c r="D8382"/>
  <c r="D8383"/>
  <c r="D8384"/>
  <c r="D8385"/>
  <c r="D8386"/>
  <c r="D8387"/>
  <c r="D8388"/>
  <c r="D8389"/>
  <c r="D8390"/>
  <c r="D8391"/>
  <c r="D8392"/>
  <c r="D8393"/>
  <c r="D8394"/>
  <c r="D8395"/>
  <c r="D8396"/>
  <c r="D8397"/>
  <c r="D8398"/>
  <c r="D8399"/>
  <c r="D8400"/>
  <c r="D8401"/>
  <c r="D8402"/>
  <c r="D8403"/>
  <c r="D8404"/>
  <c r="D8405"/>
  <c r="D8406"/>
  <c r="D8407"/>
  <c r="D8408"/>
  <c r="D8409"/>
  <c r="D8410"/>
  <c r="D8411"/>
  <c r="D8412"/>
  <c r="D8413"/>
  <c r="D8414"/>
  <c r="D8415"/>
  <c r="D8416"/>
  <c r="D8417"/>
  <c r="D8418"/>
  <c r="D8419"/>
  <c r="D8420"/>
  <c r="D8421"/>
  <c r="D8422"/>
  <c r="D8423"/>
  <c r="D8424"/>
  <c r="D8425"/>
  <c r="D8426"/>
  <c r="D8427"/>
  <c r="D8428"/>
  <c r="D8429"/>
  <c r="D8430"/>
  <c r="D8431"/>
  <c r="D8432"/>
  <c r="D8433"/>
  <c r="D8434"/>
  <c r="D8435"/>
  <c r="D8436"/>
  <c r="D8437"/>
  <c r="D8438"/>
  <c r="D8439"/>
  <c r="D8440"/>
  <c r="D8441"/>
  <c r="D8442"/>
  <c r="D8443"/>
  <c r="D8444"/>
  <c r="D8445"/>
  <c r="D8446"/>
  <c r="D8447"/>
  <c r="D8448"/>
  <c r="D8449"/>
  <c r="D8450"/>
  <c r="D8451"/>
  <c r="D8452"/>
  <c r="D8453"/>
  <c r="D8454"/>
  <c r="D8455"/>
  <c r="D8456"/>
  <c r="D8457"/>
  <c r="D8458"/>
  <c r="D8459"/>
  <c r="D8460"/>
  <c r="D8461"/>
  <c r="D8462"/>
  <c r="D8463"/>
  <c r="D8464"/>
  <c r="D8465"/>
  <c r="D8466"/>
  <c r="D8467"/>
  <c r="D8468"/>
  <c r="D8469"/>
  <c r="D8470"/>
  <c r="D8471"/>
  <c r="D8472"/>
  <c r="D8473"/>
  <c r="D8474"/>
  <c r="D8475"/>
  <c r="D8476"/>
  <c r="D8477"/>
  <c r="D8478"/>
  <c r="D8479"/>
  <c r="D8480"/>
  <c r="D8481"/>
  <c r="D8482"/>
  <c r="D8483"/>
  <c r="D8484"/>
  <c r="D8485"/>
  <c r="D8486"/>
  <c r="D8487"/>
  <c r="D8488"/>
  <c r="D8489"/>
  <c r="D8490"/>
  <c r="D8491"/>
  <c r="D8492"/>
  <c r="D8493"/>
  <c r="D8494"/>
  <c r="D8495"/>
  <c r="D8496"/>
  <c r="D8497"/>
  <c r="D8498"/>
  <c r="D8499"/>
  <c r="D8500"/>
  <c r="D8501"/>
  <c r="D8502"/>
  <c r="D8503"/>
  <c r="D8504"/>
  <c r="D8505"/>
  <c r="D8506"/>
  <c r="D8507"/>
  <c r="D8508"/>
  <c r="D8509"/>
  <c r="D8510"/>
  <c r="D8511"/>
  <c r="D8512"/>
  <c r="D8513"/>
  <c r="D8514"/>
  <c r="D8515"/>
  <c r="D8516"/>
  <c r="D8517"/>
  <c r="D8518"/>
  <c r="D8519"/>
  <c r="D8520"/>
  <c r="D8521"/>
  <c r="D8522"/>
  <c r="D8523"/>
  <c r="D8524"/>
  <c r="D8525"/>
  <c r="D8526"/>
  <c r="D8527"/>
  <c r="D8528"/>
  <c r="D8529"/>
  <c r="D8530"/>
  <c r="D8531"/>
  <c r="D8532"/>
  <c r="D8533"/>
  <c r="D8534"/>
  <c r="D8535"/>
  <c r="D8536"/>
  <c r="D8537"/>
  <c r="D8538"/>
  <c r="D8539"/>
  <c r="D8540"/>
  <c r="D8541"/>
  <c r="D8542"/>
  <c r="D8543"/>
  <c r="D8544"/>
  <c r="D8545"/>
  <c r="D8546"/>
  <c r="D8547"/>
  <c r="D8548"/>
  <c r="D8549"/>
  <c r="D8550"/>
  <c r="D8551"/>
  <c r="D8552"/>
  <c r="D8553"/>
  <c r="D8554"/>
  <c r="D8555"/>
  <c r="D8556"/>
  <c r="D8557"/>
  <c r="D8558"/>
  <c r="D8559"/>
  <c r="D8560"/>
  <c r="D8561"/>
  <c r="D8562"/>
  <c r="D8563"/>
  <c r="D8564"/>
  <c r="D8565"/>
  <c r="D8566"/>
  <c r="D8567"/>
  <c r="D8568"/>
  <c r="D8569"/>
  <c r="D8570"/>
  <c r="D8571"/>
  <c r="D8572"/>
  <c r="D8573"/>
  <c r="D8574"/>
  <c r="D8575"/>
  <c r="D8576"/>
  <c r="D8577"/>
  <c r="D8578"/>
  <c r="D8579"/>
  <c r="D8580"/>
  <c r="D8581"/>
  <c r="D8582"/>
  <c r="D8583"/>
  <c r="D8584"/>
  <c r="D8585"/>
  <c r="D8586"/>
  <c r="D8587"/>
  <c r="D8588"/>
  <c r="D8589"/>
  <c r="D8590"/>
  <c r="D8591"/>
  <c r="D8592"/>
  <c r="D8593"/>
  <c r="D8594"/>
  <c r="D8595"/>
  <c r="D8596"/>
  <c r="D8597"/>
  <c r="D8598"/>
  <c r="D8599"/>
  <c r="D8600"/>
  <c r="D8601"/>
  <c r="D8602"/>
  <c r="D8603"/>
  <c r="D8604"/>
  <c r="D8605"/>
  <c r="D8606"/>
  <c r="D8607"/>
  <c r="D8608"/>
  <c r="D8609"/>
  <c r="D8610"/>
  <c r="D8611"/>
  <c r="D8612"/>
  <c r="D8613"/>
  <c r="D8614"/>
  <c r="D8615"/>
  <c r="D8616"/>
  <c r="D8617"/>
  <c r="D8618"/>
  <c r="D8619"/>
  <c r="D8620"/>
  <c r="D8621"/>
  <c r="D8622"/>
  <c r="D8623"/>
  <c r="D8624"/>
  <c r="D8625"/>
  <c r="D8626"/>
  <c r="D8627"/>
  <c r="D8628"/>
  <c r="D8629"/>
  <c r="D8630"/>
  <c r="D8631"/>
  <c r="D8632"/>
  <c r="D8633"/>
  <c r="D8634"/>
  <c r="D8635"/>
  <c r="D8636"/>
  <c r="D8637"/>
  <c r="D8638"/>
  <c r="D8639"/>
  <c r="D8640"/>
  <c r="D8641"/>
  <c r="D8642"/>
  <c r="D8643"/>
  <c r="D8644"/>
  <c r="D8645"/>
  <c r="D8646"/>
  <c r="D8647"/>
  <c r="D8648"/>
  <c r="D8649"/>
  <c r="D8650"/>
  <c r="D8651"/>
  <c r="D8652"/>
  <c r="D8653"/>
  <c r="D8654"/>
  <c r="D8655"/>
  <c r="D8656"/>
  <c r="D8657"/>
  <c r="D8658"/>
  <c r="D8659"/>
  <c r="D8660"/>
  <c r="D8661"/>
  <c r="D8662"/>
  <c r="D8663"/>
  <c r="D8664"/>
  <c r="D8665"/>
  <c r="D8666"/>
  <c r="D8667"/>
  <c r="D8668"/>
  <c r="D8669"/>
  <c r="D8670"/>
  <c r="D8671"/>
  <c r="D8672"/>
  <c r="D8673"/>
  <c r="D8674"/>
  <c r="D8675"/>
  <c r="D8676"/>
  <c r="D8677"/>
  <c r="D8678"/>
  <c r="D8679"/>
  <c r="D8680"/>
  <c r="D8681"/>
  <c r="D8682"/>
  <c r="D8683"/>
  <c r="D8684"/>
  <c r="D8685"/>
  <c r="D8686"/>
  <c r="D8687"/>
  <c r="D8688"/>
  <c r="D8689"/>
  <c r="D8690"/>
  <c r="D8691"/>
  <c r="D8692"/>
  <c r="D8693"/>
  <c r="D8694"/>
  <c r="D8695"/>
  <c r="D8696"/>
  <c r="D8697"/>
  <c r="D8698"/>
  <c r="D8699"/>
  <c r="D8700"/>
  <c r="D8701"/>
  <c r="D8702"/>
  <c r="D8703"/>
  <c r="D8704"/>
  <c r="D8705"/>
  <c r="D8706"/>
  <c r="D8707"/>
  <c r="D8708"/>
  <c r="D8709"/>
  <c r="D8710"/>
  <c r="D8711"/>
  <c r="D8712"/>
  <c r="D8713"/>
  <c r="D8714"/>
  <c r="D8715"/>
  <c r="D8716"/>
  <c r="D8717"/>
  <c r="D8718"/>
  <c r="D8719"/>
  <c r="D8720"/>
  <c r="D8721"/>
  <c r="D8722"/>
  <c r="D8723"/>
  <c r="D8724"/>
  <c r="D8725"/>
  <c r="D8726"/>
  <c r="D8727"/>
  <c r="D8728"/>
  <c r="D8729"/>
  <c r="D8730"/>
  <c r="D8731"/>
  <c r="D8732"/>
  <c r="D8733"/>
  <c r="D8734"/>
  <c r="D8735"/>
  <c r="D8736"/>
  <c r="D8737"/>
  <c r="D8738"/>
  <c r="D8739"/>
  <c r="D8740"/>
  <c r="D8741"/>
  <c r="D8742"/>
  <c r="D8743"/>
  <c r="D8744"/>
  <c r="D8745"/>
  <c r="D8746"/>
  <c r="D8747"/>
  <c r="D8748"/>
  <c r="D8749"/>
  <c r="D8750"/>
  <c r="D8751"/>
  <c r="D8752"/>
  <c r="D8753"/>
  <c r="D8754"/>
  <c r="D8755"/>
  <c r="D8756"/>
  <c r="D8757"/>
  <c r="D8758"/>
  <c r="D8759"/>
  <c r="D8760"/>
  <c r="D8761"/>
  <c r="D8762"/>
  <c r="D8763"/>
  <c r="D8764"/>
  <c r="D8765"/>
  <c r="D8766"/>
  <c r="D8767"/>
  <c r="D8768"/>
  <c r="D8769"/>
  <c r="D8770"/>
  <c r="D8771"/>
  <c r="D8772"/>
  <c r="D8773"/>
  <c r="D8774"/>
  <c r="D8775"/>
  <c r="D8776"/>
  <c r="D8777"/>
  <c r="D8778"/>
  <c r="D8779"/>
  <c r="D8780"/>
  <c r="D8781"/>
  <c r="D8782"/>
  <c r="D8783"/>
  <c r="D8784"/>
  <c r="D8785"/>
  <c r="D8786"/>
  <c r="D8787"/>
  <c r="D8788"/>
  <c r="D8789"/>
  <c r="D8790"/>
  <c r="D8791"/>
  <c r="D8792"/>
  <c r="D8793"/>
  <c r="D8794"/>
  <c r="D8795"/>
  <c r="D8796"/>
  <c r="D8797"/>
  <c r="D8798"/>
  <c r="D8799"/>
  <c r="D8800"/>
  <c r="D8801"/>
  <c r="D8802"/>
  <c r="D8803"/>
  <c r="D8804"/>
  <c r="D8805"/>
  <c r="D8806"/>
  <c r="D8807"/>
  <c r="D8808"/>
  <c r="D8809"/>
  <c r="D8810"/>
  <c r="D8811"/>
  <c r="D8812"/>
  <c r="D8813"/>
  <c r="D8814"/>
  <c r="D8815"/>
  <c r="D8816"/>
  <c r="D8817"/>
  <c r="D8818"/>
  <c r="D8819"/>
  <c r="D8820"/>
  <c r="D8821"/>
  <c r="D8822"/>
  <c r="D8823"/>
  <c r="D8824"/>
  <c r="D8825"/>
  <c r="D8826"/>
  <c r="D8827"/>
  <c r="D8828"/>
  <c r="D8829"/>
  <c r="D8830"/>
  <c r="D8831"/>
  <c r="D8832"/>
  <c r="D8833"/>
  <c r="D8834"/>
  <c r="D8835"/>
  <c r="D8836"/>
  <c r="D8837"/>
  <c r="D8838"/>
  <c r="D8839"/>
  <c r="D8840"/>
  <c r="D8841"/>
  <c r="D8842"/>
  <c r="D8843"/>
  <c r="D8844"/>
  <c r="D8845"/>
  <c r="D8846"/>
  <c r="D8847"/>
  <c r="D8848"/>
  <c r="D8849"/>
  <c r="D8850"/>
  <c r="D8851"/>
  <c r="D8852"/>
  <c r="D8853"/>
  <c r="D8854"/>
  <c r="D8855"/>
  <c r="D8856"/>
  <c r="D8857"/>
  <c r="D8858"/>
  <c r="D8859"/>
  <c r="D8860"/>
  <c r="D8861"/>
  <c r="D8862"/>
  <c r="D8863"/>
  <c r="D8864"/>
  <c r="D8865"/>
  <c r="D8866"/>
  <c r="D8867"/>
  <c r="D8868"/>
  <c r="D8869"/>
  <c r="D8870"/>
  <c r="D8871"/>
  <c r="D8872"/>
  <c r="D8873"/>
  <c r="D8874"/>
  <c r="D8875"/>
  <c r="D8876"/>
  <c r="D8877"/>
  <c r="D8878"/>
  <c r="D8879"/>
  <c r="D8880"/>
  <c r="D8881"/>
  <c r="D8882"/>
  <c r="D8883"/>
  <c r="D8884"/>
  <c r="D8885"/>
  <c r="D8886"/>
  <c r="D8887"/>
  <c r="D8888"/>
  <c r="D8889"/>
  <c r="D8890"/>
  <c r="D8891"/>
  <c r="D8892"/>
  <c r="D8893"/>
  <c r="D8894"/>
  <c r="D8895"/>
  <c r="D8896"/>
  <c r="D8897"/>
  <c r="D8898"/>
  <c r="D8899"/>
  <c r="D8900"/>
  <c r="D8901"/>
  <c r="D8902"/>
  <c r="D8903"/>
  <c r="D8904"/>
  <c r="D8905"/>
  <c r="D8906"/>
  <c r="D8907"/>
  <c r="D8908"/>
  <c r="D8909"/>
  <c r="D8910"/>
  <c r="D8911"/>
  <c r="D8912"/>
  <c r="D8913"/>
  <c r="D8914"/>
  <c r="D8915"/>
  <c r="D8916"/>
  <c r="D8917"/>
  <c r="D8918"/>
  <c r="D8919"/>
  <c r="D8920"/>
  <c r="D8921"/>
  <c r="D8922"/>
  <c r="D8923"/>
  <c r="D8924"/>
  <c r="D8925"/>
  <c r="D8926"/>
  <c r="D8927"/>
  <c r="D8928"/>
  <c r="D8929"/>
  <c r="D8930"/>
  <c r="D8931"/>
  <c r="D8932"/>
  <c r="D8933"/>
  <c r="D8934"/>
  <c r="D8935"/>
  <c r="D8936"/>
  <c r="D8937"/>
  <c r="D8938"/>
  <c r="D8939"/>
  <c r="D8940"/>
  <c r="D8941"/>
  <c r="D8942"/>
  <c r="D8943"/>
  <c r="D8944"/>
  <c r="D8945"/>
  <c r="D8946"/>
  <c r="D8947"/>
  <c r="D8948"/>
  <c r="D8949"/>
  <c r="D8950"/>
  <c r="D8951"/>
  <c r="D8952"/>
  <c r="D8953"/>
  <c r="D8954"/>
  <c r="D8955"/>
  <c r="D8956"/>
  <c r="D8957"/>
  <c r="D8958"/>
  <c r="D8959"/>
  <c r="D8960"/>
  <c r="D8961"/>
  <c r="D8962"/>
  <c r="D8963"/>
  <c r="D8964"/>
  <c r="D8965"/>
  <c r="D8966"/>
  <c r="D8967"/>
  <c r="D8968"/>
  <c r="D8969"/>
  <c r="D8970"/>
  <c r="D8971"/>
  <c r="D8972"/>
  <c r="D8973"/>
  <c r="D8974"/>
  <c r="D8975"/>
  <c r="D8976"/>
  <c r="D8977"/>
  <c r="D8978"/>
  <c r="D8979"/>
  <c r="D8980"/>
  <c r="D8981"/>
  <c r="D8982"/>
  <c r="D8983"/>
  <c r="D8984"/>
  <c r="D8985"/>
  <c r="D8986"/>
  <c r="D8987"/>
  <c r="D8988"/>
  <c r="D8989"/>
  <c r="D8990"/>
  <c r="D8991"/>
  <c r="D8992"/>
  <c r="D8993"/>
  <c r="D8994"/>
  <c r="D8995"/>
  <c r="D8996"/>
  <c r="D8997"/>
  <c r="D8998"/>
  <c r="D8999"/>
  <c r="D9000"/>
  <c r="D9001"/>
  <c r="D9002"/>
  <c r="D9003"/>
  <c r="D9004"/>
  <c r="D9005"/>
  <c r="D9006"/>
  <c r="D9007"/>
  <c r="D9008"/>
  <c r="D9009"/>
  <c r="D9010"/>
  <c r="D9011"/>
  <c r="D9012"/>
  <c r="D9013"/>
  <c r="D9014"/>
  <c r="D9015"/>
  <c r="D9016"/>
  <c r="D9017"/>
  <c r="D9018"/>
  <c r="D9019"/>
  <c r="D9020"/>
  <c r="D9021"/>
  <c r="D9022"/>
  <c r="D9023"/>
  <c r="D9024"/>
  <c r="D9025"/>
  <c r="D9026"/>
  <c r="D9027"/>
  <c r="D9028"/>
  <c r="D9029"/>
  <c r="D9030"/>
  <c r="D9031"/>
  <c r="D9032"/>
  <c r="D9033"/>
  <c r="D9034"/>
  <c r="D9035"/>
  <c r="D9036"/>
  <c r="D9037"/>
  <c r="D9038"/>
  <c r="D9039"/>
  <c r="D9040"/>
  <c r="D9041"/>
  <c r="D9042"/>
  <c r="D9043"/>
  <c r="D9044"/>
  <c r="D9045"/>
  <c r="D9046"/>
  <c r="D9047"/>
  <c r="D9048"/>
  <c r="D9049"/>
  <c r="D9050"/>
  <c r="D9051"/>
  <c r="D9052"/>
  <c r="D9053"/>
  <c r="D9054"/>
  <c r="D9055"/>
  <c r="D9056"/>
  <c r="D9057"/>
  <c r="D9058"/>
  <c r="D9059"/>
  <c r="D9060"/>
  <c r="D9061"/>
  <c r="D9062"/>
  <c r="D9063"/>
  <c r="D9064"/>
  <c r="D9065"/>
  <c r="D9066"/>
  <c r="D9067"/>
  <c r="D9068"/>
  <c r="D9069"/>
  <c r="D9070"/>
  <c r="D9071"/>
  <c r="D9072"/>
  <c r="D9073"/>
  <c r="D9074"/>
  <c r="D9075"/>
  <c r="D9076"/>
  <c r="D9077"/>
  <c r="D9078"/>
  <c r="D9079"/>
  <c r="D9080"/>
  <c r="D9081"/>
  <c r="D9082"/>
  <c r="D9083"/>
  <c r="D9084"/>
  <c r="D9085"/>
  <c r="D9086"/>
  <c r="D9087"/>
  <c r="D9088"/>
  <c r="D9089"/>
  <c r="D9090"/>
  <c r="D9091"/>
  <c r="D9092"/>
  <c r="D9093"/>
  <c r="D9094"/>
  <c r="D9095"/>
  <c r="D9096"/>
  <c r="D9097"/>
  <c r="D9098"/>
  <c r="D9099"/>
  <c r="D9100"/>
  <c r="D9101"/>
  <c r="D9102"/>
  <c r="D9103"/>
  <c r="D9104"/>
  <c r="D9105"/>
  <c r="D9106"/>
  <c r="D9107"/>
  <c r="D9108"/>
  <c r="D9109"/>
  <c r="D9110"/>
  <c r="D9111"/>
  <c r="D9112"/>
  <c r="D9113"/>
  <c r="D9114"/>
  <c r="D9115"/>
  <c r="D9116"/>
  <c r="D9117"/>
  <c r="D9118"/>
  <c r="D9119"/>
  <c r="D9120"/>
  <c r="D9121"/>
  <c r="D9122"/>
  <c r="D9123"/>
  <c r="D9124"/>
  <c r="D9125"/>
  <c r="D9126"/>
  <c r="D9127"/>
  <c r="D9128"/>
  <c r="D9129"/>
  <c r="D9130"/>
  <c r="D9131"/>
  <c r="D9132"/>
  <c r="D9133"/>
  <c r="D9134"/>
  <c r="D9135"/>
  <c r="D9136"/>
  <c r="D9137"/>
  <c r="D9138"/>
  <c r="D9139"/>
  <c r="D9140"/>
  <c r="D9141"/>
  <c r="D9142"/>
  <c r="D9143"/>
  <c r="D9144"/>
  <c r="D9145"/>
  <c r="D9146"/>
  <c r="D9147"/>
  <c r="D9148"/>
  <c r="D9149"/>
  <c r="D9150"/>
  <c r="D9151"/>
  <c r="D9152"/>
  <c r="D9153"/>
  <c r="D9154"/>
  <c r="D9155"/>
  <c r="D9156"/>
  <c r="D9157"/>
  <c r="D9158"/>
  <c r="D9159"/>
  <c r="D9160"/>
  <c r="D9161"/>
  <c r="D9162"/>
  <c r="D9163"/>
  <c r="D9164"/>
  <c r="D9165"/>
  <c r="D9166"/>
  <c r="D9167"/>
  <c r="D9168"/>
  <c r="D9169"/>
  <c r="D9170"/>
  <c r="D9171"/>
  <c r="D9172"/>
  <c r="D9173"/>
  <c r="D9174"/>
  <c r="D9175"/>
  <c r="D9176"/>
  <c r="D9177"/>
  <c r="D9178"/>
  <c r="D9179"/>
  <c r="D9180"/>
  <c r="D9181"/>
  <c r="D9182"/>
  <c r="D9183"/>
  <c r="D9184"/>
  <c r="D9185"/>
  <c r="D9186"/>
  <c r="D9187"/>
  <c r="D9188"/>
  <c r="D9189"/>
  <c r="D9190"/>
  <c r="D9191"/>
  <c r="D9192"/>
  <c r="D9193"/>
  <c r="D9194"/>
  <c r="D9195"/>
  <c r="D9196"/>
  <c r="D9197"/>
  <c r="D9198"/>
  <c r="D9199"/>
  <c r="D9200"/>
  <c r="D9201"/>
  <c r="D9202"/>
  <c r="D9203"/>
  <c r="D9204"/>
  <c r="D9205"/>
  <c r="D9206"/>
  <c r="D9207"/>
  <c r="D9208"/>
  <c r="D9209"/>
  <c r="D9210"/>
  <c r="D9211"/>
  <c r="D9212"/>
  <c r="D9213"/>
  <c r="D9214"/>
  <c r="D9215"/>
  <c r="D9216"/>
  <c r="D9217"/>
  <c r="D9218"/>
  <c r="D9219"/>
  <c r="D9220"/>
  <c r="D9221"/>
  <c r="D9222"/>
  <c r="D9223"/>
  <c r="D9224"/>
  <c r="D9225"/>
  <c r="D9226"/>
  <c r="D9227"/>
  <c r="D9228"/>
  <c r="D9229"/>
  <c r="D9230"/>
  <c r="D9231"/>
  <c r="D9232"/>
  <c r="D9233"/>
  <c r="D9234"/>
  <c r="D9235"/>
  <c r="D9236"/>
  <c r="D9237"/>
  <c r="D9238"/>
  <c r="D9239"/>
  <c r="D9240"/>
  <c r="D9241"/>
  <c r="D9242"/>
  <c r="D9243"/>
  <c r="D9244"/>
  <c r="D9245"/>
  <c r="D9246"/>
  <c r="D9247"/>
  <c r="D9248"/>
  <c r="D9249"/>
  <c r="D9250"/>
  <c r="D9251"/>
  <c r="D9252"/>
  <c r="D9253"/>
  <c r="D9254"/>
  <c r="D9255"/>
  <c r="D9256"/>
  <c r="D9257"/>
  <c r="D9258"/>
  <c r="D9259"/>
  <c r="D9260"/>
  <c r="D9261"/>
  <c r="D9262"/>
  <c r="D9263"/>
  <c r="D9264"/>
  <c r="D9265"/>
  <c r="D9266"/>
  <c r="D9267"/>
  <c r="D9268"/>
  <c r="D9269"/>
  <c r="D9270"/>
  <c r="D9271"/>
  <c r="D9272"/>
  <c r="D9273"/>
  <c r="D9274"/>
  <c r="D9275"/>
  <c r="D9276"/>
  <c r="D9277"/>
  <c r="D9278"/>
  <c r="D9279"/>
  <c r="D9280"/>
  <c r="D9281"/>
  <c r="D9282"/>
  <c r="D9283"/>
  <c r="D9284"/>
  <c r="D9285"/>
  <c r="D9286"/>
  <c r="D9287"/>
  <c r="D9288"/>
  <c r="D9289"/>
  <c r="D9290"/>
  <c r="D9291"/>
  <c r="D9292"/>
  <c r="D9293"/>
  <c r="D9294"/>
  <c r="D9295"/>
  <c r="D9296"/>
  <c r="D9297"/>
  <c r="D9298"/>
  <c r="D9299"/>
  <c r="D9300"/>
  <c r="D9301"/>
  <c r="D9302"/>
  <c r="D9303"/>
  <c r="D9304"/>
  <c r="D9305"/>
  <c r="D9306"/>
  <c r="D9307"/>
  <c r="D9308"/>
  <c r="D9309"/>
  <c r="D9310"/>
  <c r="D9311"/>
  <c r="D9312"/>
  <c r="D9313"/>
  <c r="D9314"/>
  <c r="D9315"/>
  <c r="D9316"/>
  <c r="D9317"/>
  <c r="D9318"/>
  <c r="D9319"/>
  <c r="D9320"/>
  <c r="D9321"/>
  <c r="D9322"/>
  <c r="D9323"/>
  <c r="D9324"/>
  <c r="D9325"/>
  <c r="D9326"/>
  <c r="D9327"/>
  <c r="D9328"/>
  <c r="D9329"/>
  <c r="D9330"/>
  <c r="D9331"/>
  <c r="D9332"/>
  <c r="D9333"/>
  <c r="D9334"/>
  <c r="D9335"/>
  <c r="D9336"/>
  <c r="D9337"/>
  <c r="D9338"/>
  <c r="D9339"/>
  <c r="D9340"/>
  <c r="D9341"/>
  <c r="D9342"/>
  <c r="D9343"/>
  <c r="D9344"/>
  <c r="D9345"/>
  <c r="D9346"/>
  <c r="D9347"/>
  <c r="D9348"/>
  <c r="D9349"/>
  <c r="D9350"/>
  <c r="D9351"/>
  <c r="D9352"/>
  <c r="D9353"/>
  <c r="D9354"/>
  <c r="D9355"/>
  <c r="D9356"/>
  <c r="D9357"/>
  <c r="D9358"/>
  <c r="D9359"/>
  <c r="D9360"/>
  <c r="D9361"/>
  <c r="D9362"/>
  <c r="D9363"/>
  <c r="D9364"/>
  <c r="D9365"/>
  <c r="D9366"/>
  <c r="D9367"/>
  <c r="D9368"/>
  <c r="D9369"/>
  <c r="D9370"/>
  <c r="D9371"/>
  <c r="D9372"/>
  <c r="D9373"/>
  <c r="D9374"/>
  <c r="D9375"/>
  <c r="D9376"/>
  <c r="D9377"/>
  <c r="D9378"/>
  <c r="D9379"/>
  <c r="D9380"/>
  <c r="D9381"/>
  <c r="D9382"/>
  <c r="D9383"/>
  <c r="D9384"/>
  <c r="D9385"/>
  <c r="D9386"/>
  <c r="D9387"/>
  <c r="D9388"/>
  <c r="D9389"/>
  <c r="D9390"/>
  <c r="D9391"/>
  <c r="D9392"/>
  <c r="D9393"/>
  <c r="D9394"/>
  <c r="D9395"/>
  <c r="D9396"/>
  <c r="D9397"/>
  <c r="D9398"/>
  <c r="D9399"/>
  <c r="D9400"/>
  <c r="D9401"/>
  <c r="D9402"/>
  <c r="D9403"/>
  <c r="D9404"/>
  <c r="D9405"/>
  <c r="D9406"/>
  <c r="D9407"/>
  <c r="D9408"/>
  <c r="D9409"/>
  <c r="D9410"/>
  <c r="D9411"/>
  <c r="D9412"/>
  <c r="D9413"/>
  <c r="D9414"/>
  <c r="D9415"/>
  <c r="D9416"/>
  <c r="D9417"/>
  <c r="D9418"/>
  <c r="D9419"/>
  <c r="D9420"/>
  <c r="D9421"/>
  <c r="D9422"/>
  <c r="D9423"/>
  <c r="D9424"/>
  <c r="D9425"/>
  <c r="D9426"/>
  <c r="D9427"/>
  <c r="D9428"/>
  <c r="D9429"/>
  <c r="D9430"/>
  <c r="D9431"/>
  <c r="D9432"/>
  <c r="D9433"/>
  <c r="D9434"/>
  <c r="D9435"/>
  <c r="D9436"/>
  <c r="D9437"/>
  <c r="D9438"/>
  <c r="D9439"/>
  <c r="D9440"/>
  <c r="D9441"/>
  <c r="D9442"/>
  <c r="D9443"/>
  <c r="D9444"/>
  <c r="D9445"/>
  <c r="D9446"/>
  <c r="D9447"/>
  <c r="D9448"/>
  <c r="D9449"/>
  <c r="D9450"/>
  <c r="D9451"/>
  <c r="D9452"/>
  <c r="D9453"/>
  <c r="D9454"/>
  <c r="D9455"/>
  <c r="D9456"/>
  <c r="D9457"/>
  <c r="D9458"/>
  <c r="D9459"/>
  <c r="D9460"/>
  <c r="D9461"/>
  <c r="D9462"/>
  <c r="D9463"/>
  <c r="D9464"/>
  <c r="D9465"/>
  <c r="D9466"/>
  <c r="D9467"/>
  <c r="D9468"/>
  <c r="D9469"/>
  <c r="D9470"/>
  <c r="D9471"/>
  <c r="D9472"/>
  <c r="D9473"/>
  <c r="D9474"/>
  <c r="D9475"/>
  <c r="D9476"/>
  <c r="D9477"/>
  <c r="D9478"/>
  <c r="D9479"/>
  <c r="D9480"/>
  <c r="D9481"/>
  <c r="D9482"/>
  <c r="D9483"/>
  <c r="D9484"/>
  <c r="D9485"/>
  <c r="D9486"/>
  <c r="D9487"/>
  <c r="D9488"/>
  <c r="D9489"/>
  <c r="D9490"/>
  <c r="D9491"/>
  <c r="D9492"/>
  <c r="D9493"/>
  <c r="D9494"/>
  <c r="D9495"/>
  <c r="D9496"/>
  <c r="D9497"/>
  <c r="D9498"/>
  <c r="D9499"/>
  <c r="D9500"/>
  <c r="D9501"/>
  <c r="D9502"/>
  <c r="D9503"/>
  <c r="D9504"/>
  <c r="D9505"/>
  <c r="D9506"/>
  <c r="D9507"/>
  <c r="D9508"/>
  <c r="D9509"/>
  <c r="D9510"/>
  <c r="D9511"/>
  <c r="D9512"/>
  <c r="D9513"/>
  <c r="D9514"/>
  <c r="D9515"/>
  <c r="D9516"/>
  <c r="D9517"/>
  <c r="D9518"/>
  <c r="D9519"/>
  <c r="D9520"/>
  <c r="D9521"/>
  <c r="D9522"/>
  <c r="D9523"/>
  <c r="D9524"/>
  <c r="D9525"/>
  <c r="D9526"/>
  <c r="D9527"/>
  <c r="D9528"/>
  <c r="D9529"/>
  <c r="D9530"/>
  <c r="D9531"/>
  <c r="D9532"/>
  <c r="D9533"/>
  <c r="D9534"/>
  <c r="D9535"/>
  <c r="D9536"/>
  <c r="D9537"/>
  <c r="D9538"/>
  <c r="D9539"/>
  <c r="D9540"/>
  <c r="D9541"/>
  <c r="D9542"/>
  <c r="D9543"/>
  <c r="D9544"/>
  <c r="D9545"/>
  <c r="D9546"/>
  <c r="D9547"/>
  <c r="D9548"/>
  <c r="D9549"/>
  <c r="D9550"/>
  <c r="D9551"/>
  <c r="D9552"/>
  <c r="D9553"/>
  <c r="D9554"/>
  <c r="D9555"/>
  <c r="D9556"/>
  <c r="D9557"/>
  <c r="D9558"/>
  <c r="D9559"/>
  <c r="D9560"/>
  <c r="D9561"/>
  <c r="D9562"/>
  <c r="D9563"/>
  <c r="D9564"/>
  <c r="D9565"/>
  <c r="D9566"/>
  <c r="D9567"/>
  <c r="D9568"/>
  <c r="D9569"/>
  <c r="D9570"/>
  <c r="D9571"/>
  <c r="D9572"/>
  <c r="D9573"/>
  <c r="D9574"/>
  <c r="D9575"/>
  <c r="D9576"/>
  <c r="D9577"/>
  <c r="D9578"/>
  <c r="D9579"/>
  <c r="D9580"/>
  <c r="D9581"/>
  <c r="D9582"/>
  <c r="D9583"/>
  <c r="D9584"/>
  <c r="D9585"/>
  <c r="D9586"/>
  <c r="D9587"/>
  <c r="D9588"/>
  <c r="D9589"/>
  <c r="D9590"/>
  <c r="D9591"/>
  <c r="D9592"/>
  <c r="D9593"/>
  <c r="D9594"/>
  <c r="D9595"/>
  <c r="D9596"/>
  <c r="D9597"/>
  <c r="D9598"/>
  <c r="D9599"/>
  <c r="D9600"/>
  <c r="D9601"/>
  <c r="D9602"/>
  <c r="D9603"/>
  <c r="D9604"/>
  <c r="D9605"/>
  <c r="D9606"/>
  <c r="D9607"/>
  <c r="D9608"/>
  <c r="D9609"/>
  <c r="D9610"/>
  <c r="D9611"/>
  <c r="D9612"/>
  <c r="D9613"/>
  <c r="D9614"/>
  <c r="D9615"/>
  <c r="D9616"/>
  <c r="D9617"/>
  <c r="D9618"/>
  <c r="D9619"/>
  <c r="D9620"/>
  <c r="D9621"/>
  <c r="D9622"/>
  <c r="D9623"/>
  <c r="D9624"/>
  <c r="D9625"/>
  <c r="D9626"/>
  <c r="D9627"/>
  <c r="D9628"/>
  <c r="D9629"/>
  <c r="D9630"/>
  <c r="D9631"/>
  <c r="D9632"/>
  <c r="D9633"/>
  <c r="D9634"/>
  <c r="D9635"/>
  <c r="D9636"/>
  <c r="D9637"/>
  <c r="D9638"/>
  <c r="D9639"/>
  <c r="D9640"/>
  <c r="D9641"/>
  <c r="D9642"/>
  <c r="D9643"/>
  <c r="D9644"/>
  <c r="D9645"/>
  <c r="D9646"/>
  <c r="D9647"/>
  <c r="D9648"/>
  <c r="D9649"/>
  <c r="D9650"/>
  <c r="D9651"/>
  <c r="D9652"/>
  <c r="D9653"/>
  <c r="D9654"/>
  <c r="D9655"/>
  <c r="D9656"/>
  <c r="D9657"/>
  <c r="D9658"/>
  <c r="D9659"/>
  <c r="D9660"/>
  <c r="D9661"/>
  <c r="D9662"/>
  <c r="D9663"/>
  <c r="D9664"/>
  <c r="D9665"/>
  <c r="D9666"/>
  <c r="D9667"/>
  <c r="D9668"/>
  <c r="D9669"/>
  <c r="D9670"/>
  <c r="D9671"/>
  <c r="D9672"/>
  <c r="D9673"/>
  <c r="D9674"/>
  <c r="D9675"/>
  <c r="D9676"/>
  <c r="D9677"/>
  <c r="D9678"/>
  <c r="D9679"/>
  <c r="D9680"/>
  <c r="D9681"/>
  <c r="D9682"/>
  <c r="D9683"/>
  <c r="D9684"/>
  <c r="D9685"/>
  <c r="D9686"/>
  <c r="D9687"/>
  <c r="D9688"/>
  <c r="D9689"/>
  <c r="D9690"/>
  <c r="D9691"/>
  <c r="D9692"/>
  <c r="D9693"/>
  <c r="D9694"/>
  <c r="D9695"/>
  <c r="D9696"/>
  <c r="D9697"/>
  <c r="D9698"/>
  <c r="D9699"/>
  <c r="D9700"/>
  <c r="D9701"/>
  <c r="D9702"/>
  <c r="D9703"/>
  <c r="D9704"/>
  <c r="D9705"/>
  <c r="D9706"/>
  <c r="D9707"/>
  <c r="D9708"/>
  <c r="D9709"/>
  <c r="D9710"/>
  <c r="D9711"/>
  <c r="D9712"/>
  <c r="D9713"/>
  <c r="D9714"/>
  <c r="D9715"/>
  <c r="D9716"/>
  <c r="D9717"/>
  <c r="D9718"/>
  <c r="D9719"/>
  <c r="D9720"/>
  <c r="D9721"/>
  <c r="D9722"/>
  <c r="D9723"/>
  <c r="D9724"/>
  <c r="D9725"/>
  <c r="D9726"/>
  <c r="D9727"/>
  <c r="D9728"/>
  <c r="D9729"/>
  <c r="D9730"/>
  <c r="D9731"/>
  <c r="D9732"/>
  <c r="D9733"/>
  <c r="D9734"/>
  <c r="D9735"/>
  <c r="D9736"/>
  <c r="D9737"/>
  <c r="D9738"/>
  <c r="D9739"/>
  <c r="D9740"/>
  <c r="D9741"/>
  <c r="D9742"/>
  <c r="D9743"/>
  <c r="D9744"/>
  <c r="D9745"/>
  <c r="D9746"/>
  <c r="D9747"/>
  <c r="D9748"/>
  <c r="D9749"/>
  <c r="D9750"/>
  <c r="D9751"/>
  <c r="D9752"/>
  <c r="D9753"/>
  <c r="D9754"/>
  <c r="D9755"/>
  <c r="D9756"/>
  <c r="D9757"/>
  <c r="D9758"/>
  <c r="D9759"/>
  <c r="D9760"/>
  <c r="D9761"/>
  <c r="D9762"/>
  <c r="D9763"/>
  <c r="D9764"/>
  <c r="D9765"/>
  <c r="D9766"/>
  <c r="D9767"/>
  <c r="D9768"/>
  <c r="D9769"/>
  <c r="D9770"/>
  <c r="D9771"/>
  <c r="D9772"/>
  <c r="D9773"/>
  <c r="D9774"/>
  <c r="D9775"/>
  <c r="D9776"/>
  <c r="D9777"/>
  <c r="D9778"/>
  <c r="D9779"/>
  <c r="D9780"/>
  <c r="D9781"/>
  <c r="D9782"/>
  <c r="D9783"/>
  <c r="D9784"/>
  <c r="D9785"/>
  <c r="D9786"/>
  <c r="D9787"/>
  <c r="D9788"/>
  <c r="D9789"/>
  <c r="D9790"/>
  <c r="D9791"/>
  <c r="D9792"/>
  <c r="D9793"/>
  <c r="D9794"/>
  <c r="D9795"/>
  <c r="D9796"/>
  <c r="D9797"/>
  <c r="D9798"/>
  <c r="D9799"/>
  <c r="D9800"/>
  <c r="D9801"/>
  <c r="D9802"/>
  <c r="D9803"/>
  <c r="D9804"/>
  <c r="D9805"/>
  <c r="D9806"/>
  <c r="D9807"/>
  <c r="D9808"/>
  <c r="D9809"/>
  <c r="D9810"/>
  <c r="D9811"/>
  <c r="D9812"/>
  <c r="D9813"/>
  <c r="D9814"/>
  <c r="D9815"/>
  <c r="D9816"/>
  <c r="D9817"/>
  <c r="D9818"/>
  <c r="D9819"/>
  <c r="D9820"/>
  <c r="D9821"/>
  <c r="D9822"/>
  <c r="D9823"/>
  <c r="D9824"/>
  <c r="D9825"/>
  <c r="D9826"/>
  <c r="D9827"/>
  <c r="D9828"/>
  <c r="D9829"/>
  <c r="D9830"/>
  <c r="D9831"/>
  <c r="D9832"/>
  <c r="D9833"/>
  <c r="D9834"/>
  <c r="D9835"/>
  <c r="D9836"/>
  <c r="D9837"/>
  <c r="D9838"/>
  <c r="D9839"/>
  <c r="D9840"/>
  <c r="D9841"/>
  <c r="D9842"/>
  <c r="D9843"/>
  <c r="D9844"/>
  <c r="D9845"/>
  <c r="D9846"/>
  <c r="D9847"/>
  <c r="D9848"/>
  <c r="D9849"/>
  <c r="D9850"/>
  <c r="D9851"/>
  <c r="D9852"/>
  <c r="D9853"/>
  <c r="D9854"/>
  <c r="D9855"/>
  <c r="D9856"/>
  <c r="D9857"/>
  <c r="D9858"/>
  <c r="D9859"/>
  <c r="D9860"/>
  <c r="D9861"/>
  <c r="D9862"/>
  <c r="D9863"/>
  <c r="D9864"/>
  <c r="D9865"/>
  <c r="D9866"/>
  <c r="D9867"/>
  <c r="D9868"/>
  <c r="D9869"/>
  <c r="D9870"/>
  <c r="D9871"/>
  <c r="D9872"/>
  <c r="D9873"/>
  <c r="D9874"/>
  <c r="D9875"/>
  <c r="D9876"/>
  <c r="D9877"/>
  <c r="D9878"/>
  <c r="D9879"/>
  <c r="D9880"/>
  <c r="D9881"/>
  <c r="D9882"/>
  <c r="D9883"/>
  <c r="D9884"/>
  <c r="D9885"/>
  <c r="D9886"/>
  <c r="D9887"/>
  <c r="D9888"/>
  <c r="D9889"/>
  <c r="D9890"/>
  <c r="D9891"/>
  <c r="D9892"/>
  <c r="D9893"/>
  <c r="D9894"/>
  <c r="D9895"/>
  <c r="D9896"/>
  <c r="D9897"/>
  <c r="D9898"/>
  <c r="D9899"/>
  <c r="D9900"/>
  <c r="D9901"/>
  <c r="D9902"/>
  <c r="D9903"/>
  <c r="D9904"/>
  <c r="D9905"/>
  <c r="D9906"/>
  <c r="D9907"/>
  <c r="D9908"/>
  <c r="D9909"/>
  <c r="D9910"/>
  <c r="D9911"/>
  <c r="D9912"/>
  <c r="D9913"/>
  <c r="D9914"/>
  <c r="D9915"/>
  <c r="D9916"/>
  <c r="D9917"/>
  <c r="D9918"/>
  <c r="D9919"/>
  <c r="D9920"/>
  <c r="D9921"/>
  <c r="D9922"/>
  <c r="D9923"/>
  <c r="D9924"/>
  <c r="D9925"/>
  <c r="D9926"/>
  <c r="D9927"/>
  <c r="D9928"/>
  <c r="D9929"/>
  <c r="D9930"/>
  <c r="D9931"/>
  <c r="D9932"/>
  <c r="D9933"/>
  <c r="D9934"/>
  <c r="D9935"/>
  <c r="D9936"/>
  <c r="D9937"/>
  <c r="D9938"/>
  <c r="D9939"/>
  <c r="D9940"/>
  <c r="D9941"/>
  <c r="D9942"/>
  <c r="D9943"/>
  <c r="D9944"/>
  <c r="D9945"/>
  <c r="D9946"/>
  <c r="D9947"/>
  <c r="D9948"/>
  <c r="D9949"/>
  <c r="D9950"/>
  <c r="D9951"/>
  <c r="D9952"/>
  <c r="D9953"/>
  <c r="D9954"/>
  <c r="D9955"/>
  <c r="D9956"/>
  <c r="D9957"/>
  <c r="D9958"/>
  <c r="D9959"/>
  <c r="D9960"/>
  <c r="D9961"/>
  <c r="D9962"/>
  <c r="D9963"/>
  <c r="D9964"/>
  <c r="D9965"/>
  <c r="D9966"/>
  <c r="D9967"/>
  <c r="D9968"/>
  <c r="D9969"/>
  <c r="D9970"/>
  <c r="D9971"/>
  <c r="D9972"/>
  <c r="D9973"/>
  <c r="D9974"/>
  <c r="D9975"/>
  <c r="D9976"/>
  <c r="D9977"/>
  <c r="D9978"/>
  <c r="D9979"/>
  <c r="D9980"/>
  <c r="D9981"/>
  <c r="D9982"/>
  <c r="D9983"/>
  <c r="D9984"/>
  <c r="D9985"/>
  <c r="D9986"/>
  <c r="D9987"/>
  <c r="D9988"/>
  <c r="D9989"/>
  <c r="D9990"/>
  <c r="D9991"/>
  <c r="D9992"/>
  <c r="D9993"/>
  <c r="D9994"/>
  <c r="D9995"/>
  <c r="D9996"/>
  <c r="D9997"/>
  <c r="D9998"/>
  <c r="D9999"/>
  <c r="D10000"/>
  <c r="D10001"/>
  <c r="D10002"/>
  <c r="D10003"/>
  <c r="D10004"/>
  <c r="D10005"/>
  <c r="D10006"/>
  <c r="D10007"/>
  <c r="D10008"/>
  <c r="D10009"/>
  <c r="D10010"/>
  <c r="D10011"/>
  <c r="D10012"/>
  <c r="D10013"/>
  <c r="D10014"/>
  <c r="D10015"/>
  <c r="D10016"/>
  <c r="D10017"/>
  <c r="D10018"/>
  <c r="D10019"/>
  <c r="D10020"/>
  <c r="D10021"/>
  <c r="D10022"/>
  <c r="D10023"/>
  <c r="D10024"/>
  <c r="D10025"/>
  <c r="D10026"/>
  <c r="D10027"/>
  <c r="D10028"/>
  <c r="D10029"/>
  <c r="D10030"/>
  <c r="D10031"/>
  <c r="D10032"/>
  <c r="D10033"/>
  <c r="D10034"/>
  <c r="D10035"/>
  <c r="D10036"/>
  <c r="D10037"/>
  <c r="D10038"/>
  <c r="D10039"/>
  <c r="D10040"/>
  <c r="D10041"/>
  <c r="D10042"/>
  <c r="D10043"/>
  <c r="D10044"/>
  <c r="D10045"/>
  <c r="D10046"/>
  <c r="D10047"/>
  <c r="D10048"/>
  <c r="D10049"/>
  <c r="D10050"/>
  <c r="D10051"/>
  <c r="D10052"/>
  <c r="D10053"/>
  <c r="D10054"/>
  <c r="D10055"/>
  <c r="D10056"/>
  <c r="D10057"/>
  <c r="D10058"/>
  <c r="D10059"/>
  <c r="D10060"/>
  <c r="D10061"/>
  <c r="D10062"/>
  <c r="D10063"/>
  <c r="D10064"/>
  <c r="D10065"/>
  <c r="D10066"/>
  <c r="D10067"/>
  <c r="D10068"/>
  <c r="D10069"/>
  <c r="D10070"/>
  <c r="D10071"/>
  <c r="D10072"/>
  <c r="D10073"/>
  <c r="D10074"/>
  <c r="D10075"/>
  <c r="D10076"/>
  <c r="D10077"/>
  <c r="D10078"/>
  <c r="D10079"/>
  <c r="D10080"/>
  <c r="D10081"/>
  <c r="D10082"/>
  <c r="D10083"/>
  <c r="D10084"/>
  <c r="D10085"/>
  <c r="D10086"/>
  <c r="D10087"/>
  <c r="D10088"/>
  <c r="D10089"/>
  <c r="D10090"/>
  <c r="D10091"/>
  <c r="D10092"/>
  <c r="D10093"/>
  <c r="D10094"/>
  <c r="D10095"/>
  <c r="D10096"/>
  <c r="D10097"/>
  <c r="D10098"/>
  <c r="D10099"/>
  <c r="D10100"/>
  <c r="D10101"/>
  <c r="D10102"/>
  <c r="D10103"/>
  <c r="D10104"/>
  <c r="D10105"/>
  <c r="D10106"/>
  <c r="D10107"/>
  <c r="D10108"/>
  <c r="D10109"/>
  <c r="D10110"/>
  <c r="D10111"/>
  <c r="D10112"/>
  <c r="D10113"/>
  <c r="D10114"/>
  <c r="D10115"/>
  <c r="D10116"/>
  <c r="D10117"/>
  <c r="D10118"/>
  <c r="D10119"/>
  <c r="D10120"/>
  <c r="D10121"/>
  <c r="D10122"/>
  <c r="D10123"/>
  <c r="D10124"/>
  <c r="D10125"/>
  <c r="D10126"/>
  <c r="D10127"/>
  <c r="D10128"/>
  <c r="D10129"/>
  <c r="D10130"/>
  <c r="D10131"/>
  <c r="D10132"/>
  <c r="D10133"/>
  <c r="D10134"/>
  <c r="D10135"/>
  <c r="D10136"/>
  <c r="D10137"/>
  <c r="D10138"/>
  <c r="D10139"/>
  <c r="D10140"/>
  <c r="D10141"/>
  <c r="D10142"/>
  <c r="D10143"/>
  <c r="D10144"/>
  <c r="D10145"/>
  <c r="D10146"/>
  <c r="D10147"/>
  <c r="D10148"/>
  <c r="D10149"/>
  <c r="D10150"/>
  <c r="D10151"/>
  <c r="D10152"/>
  <c r="D10153"/>
  <c r="D10154"/>
  <c r="D10155"/>
  <c r="D10156"/>
  <c r="D10157"/>
  <c r="D10158"/>
  <c r="D10159"/>
  <c r="D10160"/>
  <c r="D10161"/>
  <c r="D10162"/>
  <c r="D10163"/>
  <c r="D10164"/>
  <c r="D10165"/>
  <c r="D10166"/>
  <c r="D10167"/>
  <c r="D10168"/>
  <c r="D10169"/>
  <c r="D10170"/>
  <c r="D10171"/>
  <c r="D10172"/>
  <c r="D10173"/>
  <c r="D10174"/>
  <c r="D10175"/>
  <c r="D10176"/>
  <c r="D10177"/>
  <c r="D10178"/>
  <c r="D10179"/>
  <c r="D10180"/>
  <c r="D10181"/>
  <c r="D10182"/>
  <c r="D10183"/>
  <c r="D10184"/>
  <c r="D10185"/>
  <c r="D10186"/>
  <c r="D10187"/>
  <c r="D10188"/>
  <c r="D10189"/>
  <c r="D10190"/>
  <c r="D10191"/>
  <c r="D10192"/>
  <c r="D10193"/>
  <c r="D10194"/>
  <c r="D10195"/>
  <c r="D10196"/>
  <c r="D10197"/>
  <c r="D10198"/>
  <c r="D10199"/>
  <c r="D10200"/>
  <c r="D10201"/>
  <c r="D10202"/>
  <c r="D10203"/>
  <c r="D10204"/>
  <c r="D10205"/>
  <c r="D10206"/>
  <c r="D10207"/>
  <c r="D10208"/>
  <c r="D10209"/>
  <c r="D10210"/>
  <c r="D10211"/>
  <c r="D10212"/>
  <c r="D10213"/>
  <c r="D10214"/>
  <c r="D10215"/>
  <c r="D10216"/>
  <c r="D10217"/>
  <c r="D10218"/>
  <c r="D10219"/>
  <c r="D10220"/>
  <c r="D10221"/>
  <c r="D10222"/>
  <c r="D10223"/>
  <c r="D10224"/>
  <c r="D10225"/>
  <c r="D10226"/>
  <c r="D10227"/>
  <c r="D10228"/>
  <c r="D10229"/>
  <c r="D10230"/>
  <c r="D10231"/>
  <c r="D10232"/>
  <c r="D10233"/>
  <c r="D10234"/>
  <c r="D10235"/>
  <c r="D10236"/>
  <c r="D10237"/>
  <c r="D10238"/>
  <c r="D10239"/>
  <c r="D10240"/>
  <c r="D10241"/>
  <c r="D10242"/>
  <c r="D10243"/>
  <c r="D10244"/>
  <c r="D10245"/>
  <c r="D10246"/>
  <c r="D10247"/>
  <c r="D10248"/>
  <c r="D10249"/>
  <c r="D10250"/>
  <c r="D10251"/>
  <c r="D10252"/>
  <c r="D10253"/>
  <c r="D10254"/>
  <c r="D10255"/>
  <c r="D10256"/>
  <c r="D10257"/>
  <c r="D10258"/>
  <c r="D10259"/>
  <c r="D10260"/>
  <c r="D10261"/>
  <c r="D10262"/>
  <c r="D10263"/>
  <c r="D10264"/>
  <c r="D10265"/>
  <c r="D10266"/>
  <c r="D10267"/>
  <c r="D10268"/>
  <c r="D10269"/>
  <c r="D10270"/>
  <c r="D10271"/>
  <c r="D10272"/>
  <c r="D10273"/>
  <c r="D10274"/>
  <c r="D10275"/>
  <c r="D10276"/>
  <c r="D10277"/>
  <c r="D10278"/>
  <c r="D10279"/>
  <c r="D10280"/>
  <c r="D10281"/>
  <c r="D10282"/>
  <c r="D10283"/>
  <c r="D10284"/>
  <c r="D10285"/>
  <c r="D10286"/>
  <c r="D10287"/>
  <c r="D10288"/>
  <c r="D10289"/>
  <c r="D10290"/>
  <c r="D10291"/>
  <c r="D10292"/>
  <c r="D10293"/>
  <c r="D10294"/>
  <c r="D10295"/>
  <c r="D10296"/>
  <c r="D10297"/>
  <c r="D10298"/>
  <c r="D10299"/>
  <c r="D10300"/>
  <c r="D10301"/>
  <c r="D10302"/>
  <c r="D10303"/>
  <c r="D10304"/>
  <c r="D10305"/>
  <c r="D10306"/>
  <c r="D10307"/>
  <c r="D10308"/>
  <c r="D10309"/>
  <c r="D10310"/>
  <c r="D10311"/>
  <c r="D10312"/>
  <c r="D10313"/>
  <c r="D10314"/>
  <c r="D10315"/>
  <c r="D10316"/>
  <c r="D10317"/>
  <c r="D10318"/>
  <c r="D10319"/>
  <c r="D10320"/>
  <c r="D10321"/>
  <c r="D10322"/>
  <c r="D10323"/>
  <c r="D10324"/>
  <c r="D10325"/>
  <c r="D10326"/>
  <c r="D10327"/>
  <c r="D10328"/>
  <c r="D10329"/>
  <c r="D10330"/>
  <c r="D10331"/>
  <c r="D10332"/>
  <c r="D10333"/>
  <c r="D10334"/>
  <c r="D10335"/>
  <c r="D10336"/>
  <c r="D10337"/>
  <c r="D10338"/>
  <c r="D10339"/>
  <c r="D10340"/>
  <c r="D10341"/>
  <c r="D10342"/>
  <c r="D10343"/>
  <c r="D10344"/>
  <c r="D10345"/>
  <c r="D10346"/>
  <c r="D10347"/>
  <c r="D10348"/>
  <c r="D10349"/>
  <c r="D10350"/>
  <c r="D10351"/>
  <c r="D10352"/>
  <c r="D10353"/>
  <c r="D10354"/>
  <c r="D10355"/>
  <c r="D10356"/>
  <c r="D10357"/>
  <c r="D10358"/>
  <c r="D10359"/>
  <c r="D10360"/>
  <c r="D10361"/>
  <c r="D10362"/>
  <c r="D10363"/>
  <c r="D10364"/>
  <c r="D10365"/>
  <c r="D10366"/>
  <c r="D10367"/>
  <c r="D10368"/>
  <c r="D10369"/>
  <c r="D10370"/>
  <c r="D10371"/>
  <c r="D10372"/>
  <c r="D10373"/>
  <c r="D10374"/>
  <c r="D10375"/>
  <c r="D10376"/>
  <c r="D10377"/>
  <c r="D10378"/>
  <c r="D10379"/>
  <c r="D10380"/>
  <c r="D10381"/>
  <c r="D10382"/>
  <c r="D10383"/>
  <c r="D10384"/>
  <c r="D10385"/>
  <c r="D10386"/>
  <c r="D10387"/>
  <c r="D10388"/>
  <c r="D10389"/>
  <c r="D10390"/>
  <c r="D10391"/>
  <c r="D10392"/>
  <c r="D10393"/>
  <c r="D10394"/>
  <c r="D10395"/>
  <c r="D10396"/>
  <c r="D10397"/>
  <c r="D10398"/>
  <c r="D10399"/>
  <c r="D10400"/>
  <c r="D10401"/>
  <c r="D10402"/>
  <c r="D10403"/>
  <c r="D10404"/>
  <c r="D10405"/>
  <c r="D10406"/>
  <c r="D10407"/>
  <c r="D10408"/>
  <c r="D10409"/>
  <c r="D10410"/>
  <c r="D10411"/>
  <c r="D10412"/>
  <c r="D10413"/>
  <c r="D10414"/>
  <c r="D10415"/>
  <c r="D10416"/>
  <c r="D10417"/>
  <c r="D10418"/>
  <c r="D10419"/>
  <c r="D10420"/>
  <c r="D10421"/>
  <c r="D10422"/>
  <c r="D10423"/>
  <c r="D10424"/>
  <c r="D10425"/>
  <c r="D10426"/>
  <c r="D10427"/>
  <c r="D10428"/>
  <c r="D10429"/>
  <c r="D10430"/>
  <c r="D10431"/>
  <c r="D10432"/>
  <c r="D10433"/>
  <c r="D10434"/>
  <c r="D10435"/>
  <c r="D10436"/>
  <c r="D10437"/>
  <c r="D10438"/>
  <c r="D10439"/>
  <c r="D10440"/>
  <c r="D10441"/>
  <c r="D10442"/>
  <c r="D10443"/>
  <c r="D10444"/>
  <c r="D10445"/>
  <c r="D10446"/>
  <c r="D10447"/>
  <c r="D10448"/>
  <c r="D10449"/>
  <c r="D10450"/>
  <c r="D10451"/>
  <c r="D10452"/>
  <c r="D10453"/>
  <c r="D10454"/>
  <c r="D10455"/>
  <c r="D10456"/>
  <c r="D10457"/>
  <c r="D10458"/>
  <c r="D10459"/>
  <c r="D10460"/>
  <c r="D10461"/>
  <c r="D10462"/>
  <c r="D10463"/>
  <c r="D10464"/>
  <c r="D10465"/>
  <c r="D10466"/>
  <c r="D10467"/>
  <c r="D10468"/>
  <c r="D10469"/>
  <c r="D10470"/>
  <c r="D10471"/>
  <c r="D10472"/>
  <c r="D10473"/>
  <c r="D10474"/>
  <c r="D10475"/>
  <c r="D10476"/>
  <c r="D10477"/>
  <c r="D10478"/>
  <c r="D10479"/>
  <c r="D10480"/>
  <c r="D10481"/>
  <c r="D10482"/>
  <c r="D10483"/>
  <c r="D10484"/>
  <c r="D10485"/>
  <c r="D10486"/>
  <c r="D10487"/>
  <c r="D10488"/>
  <c r="D10489"/>
  <c r="D10490"/>
  <c r="D10491"/>
  <c r="D10492"/>
  <c r="D10493"/>
  <c r="D10494"/>
  <c r="D10495"/>
  <c r="D10496"/>
  <c r="D10497"/>
  <c r="D10498"/>
  <c r="D10499"/>
  <c r="D10500"/>
  <c r="D10501"/>
  <c r="D10502"/>
  <c r="D10503"/>
  <c r="D10504"/>
  <c r="D10505"/>
  <c r="D10506"/>
  <c r="D10507"/>
  <c r="D10508"/>
  <c r="D10509"/>
  <c r="D10510"/>
  <c r="D10511"/>
  <c r="D10512"/>
  <c r="D10513"/>
  <c r="D10514"/>
  <c r="D10515"/>
  <c r="D10516"/>
  <c r="D10517"/>
  <c r="D10518"/>
  <c r="D10519"/>
  <c r="D10520"/>
  <c r="D10521"/>
  <c r="D10522"/>
  <c r="D10523"/>
  <c r="D10524"/>
  <c r="D10525"/>
  <c r="D10526"/>
  <c r="D10527"/>
  <c r="D10528"/>
  <c r="D10529"/>
  <c r="D10530"/>
  <c r="D10531"/>
  <c r="D10532"/>
  <c r="D10533"/>
  <c r="D10534"/>
  <c r="D10535"/>
  <c r="D10536"/>
  <c r="D10537"/>
  <c r="D10538"/>
  <c r="D10539"/>
  <c r="D10540"/>
  <c r="D10541"/>
  <c r="D10542"/>
  <c r="D10543"/>
  <c r="D10544"/>
  <c r="D10545"/>
  <c r="D10546"/>
  <c r="D10547"/>
  <c r="D10548"/>
  <c r="D10549"/>
  <c r="D10550"/>
  <c r="D10551"/>
  <c r="D10552"/>
  <c r="D10553"/>
  <c r="D10554"/>
  <c r="D10555"/>
  <c r="D10556"/>
  <c r="D10557"/>
  <c r="D10558"/>
  <c r="D10559"/>
  <c r="D10560"/>
  <c r="D10561"/>
  <c r="D10562"/>
  <c r="D10563"/>
  <c r="D10564"/>
  <c r="D10565"/>
  <c r="D10566"/>
  <c r="D10567"/>
  <c r="D10568"/>
  <c r="D10569"/>
  <c r="D10570"/>
  <c r="D10571"/>
  <c r="D10572"/>
  <c r="D10573"/>
  <c r="D10574"/>
  <c r="D10575"/>
  <c r="D10576"/>
  <c r="D10577"/>
  <c r="D10578"/>
  <c r="D10579"/>
  <c r="D10580"/>
  <c r="D10581"/>
  <c r="D10582"/>
  <c r="D10583"/>
  <c r="D10584"/>
  <c r="D10585"/>
  <c r="D10586"/>
  <c r="D10587"/>
  <c r="D10588"/>
  <c r="D10589"/>
  <c r="D10590"/>
  <c r="D10591"/>
  <c r="D10592"/>
  <c r="D10593"/>
  <c r="D10594"/>
  <c r="D10595"/>
  <c r="D10596"/>
  <c r="D10597"/>
  <c r="D10598"/>
  <c r="D10599"/>
  <c r="D10600"/>
  <c r="D10601"/>
  <c r="D10602"/>
  <c r="D10603"/>
  <c r="D10604"/>
  <c r="D10605"/>
  <c r="D10606"/>
  <c r="D10607"/>
  <c r="D10608"/>
  <c r="D10609"/>
  <c r="D10610"/>
  <c r="D10611"/>
  <c r="D10612"/>
  <c r="D10613"/>
  <c r="D10614"/>
  <c r="D10615"/>
  <c r="D10616"/>
  <c r="D10617"/>
  <c r="D10618"/>
  <c r="D10619"/>
  <c r="D10620"/>
  <c r="D10621"/>
  <c r="D10622"/>
  <c r="D10623"/>
  <c r="D10624"/>
  <c r="D10625"/>
  <c r="D10626"/>
  <c r="D10627"/>
  <c r="D10628"/>
  <c r="D10629"/>
  <c r="D10630"/>
  <c r="D10631"/>
  <c r="D10632"/>
  <c r="D10633"/>
  <c r="D10634"/>
  <c r="D10635"/>
  <c r="D10636"/>
  <c r="D10637"/>
  <c r="D10638"/>
  <c r="D10639"/>
  <c r="D10640"/>
  <c r="D10641"/>
  <c r="D10642"/>
  <c r="D10643"/>
  <c r="D10644"/>
  <c r="D10645"/>
  <c r="D10646"/>
  <c r="D10647"/>
  <c r="D10648"/>
  <c r="D10649"/>
  <c r="D10650"/>
  <c r="D10651"/>
  <c r="D10652"/>
  <c r="D10653"/>
  <c r="D10654"/>
  <c r="D10655"/>
  <c r="D10656"/>
  <c r="D10657"/>
  <c r="D10658"/>
  <c r="D10659"/>
  <c r="D10660"/>
  <c r="D10661"/>
  <c r="D10662"/>
  <c r="D10663"/>
  <c r="D10664"/>
  <c r="D10665"/>
  <c r="D10666"/>
  <c r="D10667"/>
  <c r="D10668"/>
  <c r="D10669"/>
  <c r="D10670"/>
  <c r="D10671"/>
  <c r="D10672"/>
  <c r="D10673"/>
  <c r="D10674"/>
  <c r="D10675"/>
  <c r="D10676"/>
  <c r="D10677"/>
  <c r="D10678"/>
  <c r="D10679"/>
  <c r="D10680"/>
  <c r="D10681"/>
  <c r="D10682"/>
  <c r="D10683"/>
  <c r="D10684"/>
  <c r="D10685"/>
  <c r="D10686"/>
  <c r="D10687"/>
  <c r="D10688"/>
  <c r="D10689"/>
  <c r="D10690"/>
  <c r="D10691"/>
  <c r="D10692"/>
  <c r="D10693"/>
  <c r="D10694"/>
  <c r="D10695"/>
  <c r="D10696"/>
  <c r="D10697"/>
  <c r="D10698"/>
  <c r="D10699"/>
  <c r="D10700"/>
  <c r="D10701"/>
  <c r="D10702"/>
  <c r="D10703"/>
  <c r="D10704"/>
  <c r="D10705"/>
  <c r="D10706"/>
  <c r="D10707"/>
  <c r="D10708"/>
  <c r="D10709"/>
  <c r="D10710"/>
  <c r="D10711"/>
  <c r="D10712"/>
  <c r="D10713"/>
  <c r="D10714"/>
  <c r="D10715"/>
  <c r="D10716"/>
  <c r="D10717"/>
  <c r="D10718"/>
  <c r="D10719"/>
  <c r="D10720"/>
  <c r="D10721"/>
  <c r="D10722"/>
  <c r="D10723"/>
  <c r="D10724"/>
  <c r="D10725"/>
  <c r="D10726"/>
  <c r="D10727"/>
  <c r="D10728"/>
  <c r="D10729"/>
  <c r="D10730"/>
  <c r="D10731"/>
  <c r="D10732"/>
  <c r="D10733"/>
  <c r="D10734"/>
  <c r="D10735"/>
  <c r="D10736"/>
  <c r="D10737"/>
  <c r="D10738"/>
  <c r="D10739"/>
  <c r="D10740"/>
  <c r="D10741"/>
  <c r="D10742"/>
  <c r="D10743"/>
  <c r="D10744"/>
  <c r="D10745"/>
  <c r="D10746"/>
  <c r="D10747"/>
  <c r="D10748"/>
  <c r="D10749"/>
  <c r="D10750"/>
  <c r="D10751"/>
  <c r="D10752"/>
  <c r="D10753"/>
  <c r="D10754"/>
  <c r="D10755"/>
  <c r="D10756"/>
  <c r="D10757"/>
  <c r="D10758"/>
  <c r="D10759"/>
  <c r="D10760"/>
  <c r="D10761"/>
  <c r="D10762"/>
  <c r="D10763"/>
  <c r="D10764"/>
  <c r="D10765"/>
  <c r="D10766"/>
  <c r="D10767"/>
  <c r="D10768"/>
  <c r="D10769"/>
  <c r="D10770"/>
  <c r="D10771"/>
  <c r="D10772"/>
  <c r="D10773"/>
  <c r="D10774"/>
  <c r="D10775"/>
  <c r="D10776"/>
  <c r="D10777"/>
  <c r="D10778"/>
  <c r="D10779"/>
  <c r="D10780"/>
  <c r="D10781"/>
  <c r="D10782"/>
  <c r="D10783"/>
  <c r="D10784"/>
  <c r="D10785"/>
  <c r="D10786"/>
  <c r="D10787"/>
  <c r="D10788"/>
  <c r="D10789"/>
  <c r="D10790"/>
  <c r="D10791"/>
  <c r="D10792"/>
  <c r="D10793"/>
  <c r="D10794"/>
  <c r="D10795"/>
  <c r="D10796"/>
  <c r="D10797"/>
  <c r="D10798"/>
  <c r="D10799"/>
  <c r="D10800"/>
  <c r="D10801"/>
  <c r="D10802"/>
  <c r="D10803"/>
  <c r="D10804"/>
  <c r="D10805"/>
  <c r="D10806"/>
  <c r="D10807"/>
  <c r="D10808"/>
  <c r="D10809"/>
  <c r="D10810"/>
  <c r="D10811"/>
  <c r="D10812"/>
  <c r="D10813"/>
  <c r="D10814"/>
  <c r="D10815"/>
  <c r="D10816"/>
  <c r="D10817"/>
  <c r="D10818"/>
  <c r="D10819"/>
  <c r="D10820"/>
  <c r="D10821"/>
  <c r="D10822"/>
  <c r="D10823"/>
  <c r="D10824"/>
  <c r="D10825"/>
  <c r="D10826"/>
  <c r="D10827"/>
  <c r="D10828"/>
  <c r="D10829"/>
  <c r="D10830"/>
  <c r="D10831"/>
  <c r="D10832"/>
  <c r="D10833"/>
  <c r="D10834"/>
  <c r="D10835"/>
  <c r="D10836"/>
  <c r="D10837"/>
  <c r="D10838"/>
  <c r="D10839"/>
  <c r="D10840"/>
  <c r="D10841"/>
  <c r="D10842"/>
  <c r="D10843"/>
  <c r="D10844"/>
  <c r="D10845"/>
  <c r="D10846"/>
  <c r="D10847"/>
  <c r="D10848"/>
  <c r="D10849"/>
  <c r="D10850"/>
  <c r="D10851"/>
  <c r="D10852"/>
  <c r="D10853"/>
  <c r="D10854"/>
  <c r="D10855"/>
  <c r="D10856"/>
  <c r="D10857"/>
  <c r="D10858"/>
  <c r="D10859"/>
  <c r="D10860"/>
  <c r="D10861"/>
  <c r="D10862"/>
  <c r="D10863"/>
  <c r="D10864"/>
  <c r="D10865"/>
  <c r="D10866"/>
  <c r="D10867"/>
  <c r="D10868"/>
  <c r="D10869"/>
  <c r="D10870"/>
  <c r="D10871"/>
  <c r="D10872"/>
  <c r="D10873"/>
  <c r="D10874"/>
  <c r="D10875"/>
  <c r="D10876"/>
  <c r="D10877"/>
  <c r="D10878"/>
  <c r="D10879"/>
  <c r="D10880"/>
  <c r="D10881"/>
  <c r="D10882"/>
  <c r="D10883"/>
  <c r="D10884"/>
  <c r="D10885"/>
  <c r="D10886"/>
  <c r="D10887"/>
  <c r="D10888"/>
  <c r="D10889"/>
  <c r="D10890"/>
  <c r="D10891"/>
  <c r="D10892"/>
  <c r="D10893"/>
  <c r="D10894"/>
  <c r="D10895"/>
  <c r="D10896"/>
  <c r="D10897"/>
  <c r="D10898"/>
  <c r="D10899"/>
  <c r="D10900"/>
  <c r="D10901"/>
  <c r="D10902"/>
  <c r="D10903"/>
  <c r="D10904"/>
  <c r="D10905"/>
  <c r="D10906"/>
  <c r="D10907"/>
  <c r="D10908"/>
  <c r="D10909"/>
  <c r="D10910"/>
  <c r="D10911"/>
  <c r="D10912"/>
  <c r="D10913"/>
  <c r="D10914"/>
  <c r="D10915"/>
  <c r="D10916"/>
  <c r="D10917"/>
  <c r="D10918"/>
  <c r="D10919"/>
  <c r="D10920"/>
  <c r="D10921"/>
  <c r="D10922"/>
  <c r="D10923"/>
  <c r="D10924"/>
  <c r="D10925"/>
  <c r="D10926"/>
  <c r="D10927"/>
  <c r="D10928"/>
  <c r="D10929"/>
  <c r="D10930"/>
  <c r="D10931"/>
  <c r="D10932"/>
  <c r="D10933"/>
  <c r="D10934"/>
  <c r="D10935"/>
  <c r="D10936"/>
  <c r="D10937"/>
  <c r="D10938"/>
  <c r="D10939"/>
  <c r="D10940"/>
  <c r="D10941"/>
  <c r="D10942"/>
  <c r="D10943"/>
  <c r="D10944"/>
  <c r="D10945"/>
  <c r="D10946"/>
  <c r="D10947"/>
  <c r="D10948"/>
  <c r="D10949"/>
  <c r="D10950"/>
  <c r="D10951"/>
  <c r="D10952"/>
  <c r="D10953"/>
  <c r="D10954"/>
  <c r="D10955"/>
  <c r="D10956"/>
  <c r="D10957"/>
  <c r="D10958"/>
  <c r="D10959"/>
  <c r="D10960"/>
  <c r="D10961"/>
  <c r="D10962"/>
  <c r="D10963"/>
  <c r="D10964"/>
  <c r="D10965"/>
  <c r="D10966"/>
  <c r="D10967"/>
  <c r="D10968"/>
  <c r="D10969"/>
  <c r="D10970"/>
  <c r="D10971"/>
  <c r="D10972"/>
  <c r="D10973"/>
  <c r="D10974"/>
  <c r="D10975"/>
  <c r="D10976"/>
  <c r="D10977"/>
  <c r="D10978"/>
  <c r="D10979"/>
  <c r="D10980"/>
  <c r="D10981"/>
  <c r="D10982"/>
  <c r="D10983"/>
  <c r="D10984"/>
  <c r="D10985"/>
  <c r="D10986"/>
  <c r="D10987"/>
  <c r="D10988"/>
  <c r="D10989"/>
  <c r="D10990"/>
  <c r="D10991"/>
  <c r="D10992"/>
  <c r="D10993"/>
  <c r="D10994"/>
  <c r="D10995"/>
  <c r="D10996"/>
  <c r="D10997"/>
  <c r="D10998"/>
  <c r="D10999"/>
  <c r="D11000"/>
  <c r="D11001"/>
  <c r="D11002"/>
  <c r="D11003"/>
  <c r="D11004"/>
  <c r="D11005"/>
  <c r="D11006"/>
  <c r="D11007"/>
  <c r="D11008"/>
  <c r="D11009"/>
  <c r="D11010"/>
  <c r="D11011"/>
  <c r="D11012"/>
  <c r="D11013"/>
  <c r="D11014"/>
  <c r="D11015"/>
  <c r="D11016"/>
  <c r="D11017"/>
  <c r="D11018"/>
  <c r="D11019"/>
  <c r="D11020"/>
  <c r="D11021"/>
  <c r="D11022"/>
  <c r="D11023"/>
  <c r="D11024"/>
  <c r="D11025"/>
  <c r="D11026"/>
  <c r="D11027"/>
  <c r="D11028"/>
  <c r="D11029"/>
  <c r="D11030"/>
  <c r="D11031"/>
  <c r="D11032"/>
  <c r="D11033"/>
  <c r="D11034"/>
  <c r="D11035"/>
  <c r="D11036"/>
  <c r="D11037"/>
  <c r="D11038"/>
  <c r="D11039"/>
  <c r="D11040"/>
  <c r="D11041"/>
  <c r="D11042"/>
  <c r="D11043"/>
  <c r="D11044"/>
  <c r="D11045"/>
  <c r="D11046"/>
  <c r="D11047"/>
  <c r="D11048"/>
  <c r="D11049"/>
  <c r="D11050"/>
  <c r="D11051"/>
  <c r="D11052"/>
  <c r="D11053"/>
  <c r="D11054"/>
  <c r="D11055"/>
  <c r="D11056"/>
  <c r="D11057"/>
  <c r="D11058"/>
  <c r="D11059"/>
  <c r="D11060"/>
  <c r="D11061"/>
  <c r="D11062"/>
  <c r="D11063"/>
  <c r="D11064"/>
  <c r="D11065"/>
  <c r="D11066"/>
  <c r="D11067"/>
  <c r="D11068"/>
  <c r="D11069"/>
  <c r="D11070"/>
  <c r="D11071"/>
  <c r="D11072"/>
  <c r="D11073"/>
  <c r="D11074"/>
  <c r="D11075"/>
  <c r="D11076"/>
  <c r="D11077"/>
  <c r="D11078"/>
  <c r="D11079"/>
  <c r="D11080"/>
  <c r="D11081"/>
  <c r="D11082"/>
  <c r="D11083"/>
  <c r="D11084"/>
  <c r="D11085"/>
  <c r="D11086"/>
  <c r="D11087"/>
  <c r="D11088"/>
  <c r="D11089"/>
  <c r="D11090"/>
  <c r="D11091"/>
  <c r="D11092"/>
  <c r="D11093"/>
  <c r="D11094"/>
  <c r="D11095"/>
  <c r="D11096"/>
  <c r="D11097"/>
  <c r="D11098"/>
  <c r="D11099"/>
  <c r="D11100"/>
  <c r="D11101"/>
  <c r="D11102"/>
  <c r="D11103"/>
  <c r="D11104"/>
  <c r="D11105"/>
  <c r="D11106"/>
  <c r="D11107"/>
  <c r="D11108"/>
  <c r="D11109"/>
  <c r="D11110"/>
  <c r="D11111"/>
  <c r="D11112"/>
  <c r="D11113"/>
  <c r="D11114"/>
  <c r="D11115"/>
  <c r="D11116"/>
  <c r="D11117"/>
  <c r="D11118"/>
  <c r="D11119"/>
  <c r="D11120"/>
  <c r="D11121"/>
  <c r="D11122"/>
  <c r="D11123"/>
  <c r="D11124"/>
  <c r="D11125"/>
  <c r="D11126"/>
  <c r="D11127"/>
  <c r="D11128"/>
  <c r="D11129"/>
  <c r="D11130"/>
  <c r="D11131"/>
  <c r="D11132"/>
  <c r="D11133"/>
  <c r="D11134"/>
  <c r="D11135"/>
  <c r="D11136"/>
  <c r="D11137"/>
  <c r="D11138"/>
  <c r="D11139"/>
  <c r="D11140"/>
  <c r="D11141"/>
  <c r="D11142"/>
  <c r="D11143"/>
  <c r="D11144"/>
  <c r="D11145"/>
  <c r="D11146"/>
  <c r="D11147"/>
  <c r="D11148"/>
  <c r="D11149"/>
  <c r="D11150"/>
  <c r="D11151"/>
  <c r="D11152"/>
  <c r="D11153"/>
  <c r="D11154"/>
  <c r="D11155"/>
  <c r="D11156"/>
  <c r="D11157"/>
  <c r="D11158"/>
  <c r="D11159"/>
  <c r="D11160"/>
  <c r="D11161"/>
  <c r="D11162"/>
  <c r="D11163"/>
  <c r="D11164"/>
  <c r="D11165"/>
  <c r="D11166"/>
  <c r="D11167"/>
  <c r="D11168"/>
  <c r="D11169"/>
  <c r="D11170"/>
  <c r="D11171"/>
  <c r="D11172"/>
  <c r="D11173"/>
  <c r="D11174"/>
  <c r="D11175"/>
  <c r="D11176"/>
  <c r="D11177"/>
  <c r="D11178"/>
  <c r="D11179"/>
  <c r="D11180"/>
  <c r="D11181"/>
  <c r="D11182"/>
  <c r="D11183"/>
  <c r="D11184"/>
  <c r="D11185"/>
  <c r="D11186"/>
  <c r="D11187"/>
  <c r="D11188"/>
  <c r="D11189"/>
  <c r="D11190"/>
  <c r="D11191"/>
  <c r="D11192"/>
  <c r="D11193"/>
  <c r="D11194"/>
  <c r="D11195"/>
  <c r="D11196"/>
  <c r="D11197"/>
  <c r="D11198"/>
  <c r="D11199"/>
  <c r="D11200"/>
  <c r="D11201"/>
  <c r="D11202"/>
  <c r="D11203"/>
  <c r="D11204"/>
  <c r="D11205"/>
  <c r="D11206"/>
  <c r="D11207"/>
  <c r="D11208"/>
  <c r="D11209"/>
  <c r="D11210"/>
  <c r="D11211"/>
  <c r="D11212"/>
  <c r="D11213"/>
  <c r="D11214"/>
  <c r="D11215"/>
  <c r="D11216"/>
  <c r="D11217"/>
  <c r="D11218"/>
  <c r="D11219"/>
  <c r="D11220"/>
  <c r="D11221"/>
  <c r="D11222"/>
  <c r="D11223"/>
  <c r="D11224"/>
  <c r="D11225"/>
  <c r="D11226"/>
  <c r="D11227"/>
  <c r="D11228"/>
  <c r="D11229"/>
  <c r="D11230"/>
  <c r="D11231"/>
  <c r="D11232"/>
  <c r="D11233"/>
  <c r="D11234"/>
  <c r="D11235"/>
  <c r="D11236"/>
  <c r="D11237"/>
  <c r="D11238"/>
  <c r="D11239"/>
  <c r="D11240"/>
  <c r="D11241"/>
  <c r="D11242"/>
  <c r="D11243"/>
  <c r="D11244"/>
  <c r="D11245"/>
  <c r="D11246"/>
  <c r="D11247"/>
  <c r="D11248"/>
  <c r="D11249"/>
  <c r="D11250"/>
  <c r="D11251"/>
  <c r="D11252"/>
  <c r="D11253"/>
  <c r="D11254"/>
  <c r="D11255"/>
  <c r="D11256"/>
  <c r="D11257"/>
  <c r="D11258"/>
  <c r="D11259"/>
  <c r="D11260"/>
  <c r="D11261"/>
  <c r="D11262"/>
  <c r="D11263"/>
  <c r="D11264"/>
  <c r="D11265"/>
  <c r="D11266"/>
  <c r="D11267"/>
  <c r="D11268"/>
  <c r="D11269"/>
  <c r="D11270"/>
  <c r="D11271"/>
  <c r="D11272"/>
  <c r="D11273"/>
  <c r="D11274"/>
  <c r="D11275"/>
  <c r="D11276"/>
  <c r="D11277"/>
  <c r="D11278"/>
  <c r="D11279"/>
  <c r="D11280"/>
  <c r="D11281"/>
  <c r="D11282"/>
  <c r="D11283"/>
  <c r="D11284"/>
  <c r="D11285"/>
  <c r="D11286"/>
  <c r="D11287"/>
  <c r="D11288"/>
  <c r="D11289"/>
  <c r="D11290"/>
  <c r="D11291"/>
  <c r="D11292"/>
  <c r="D11293"/>
  <c r="D11294"/>
  <c r="D11295"/>
  <c r="D11296"/>
  <c r="D11297"/>
  <c r="D11298"/>
  <c r="D11299"/>
  <c r="D11300"/>
  <c r="D11301"/>
  <c r="D11302"/>
  <c r="D11303"/>
  <c r="D11304"/>
  <c r="D11305"/>
  <c r="D11306"/>
  <c r="D11307"/>
  <c r="D11308"/>
  <c r="D11309"/>
  <c r="D11310"/>
  <c r="D11311"/>
  <c r="D11312"/>
  <c r="D11313"/>
  <c r="D11314"/>
  <c r="D11315"/>
  <c r="D11316"/>
  <c r="D11317"/>
  <c r="D11318"/>
  <c r="D11319"/>
  <c r="D11320"/>
  <c r="D11321"/>
  <c r="D11322"/>
  <c r="D11323"/>
  <c r="D11324"/>
  <c r="D11325"/>
  <c r="D11326"/>
  <c r="D11327"/>
  <c r="D11328"/>
  <c r="D11329"/>
  <c r="D11330"/>
  <c r="D11331"/>
  <c r="D11332"/>
  <c r="D11333"/>
  <c r="D11334"/>
  <c r="D11335"/>
  <c r="D11336"/>
  <c r="D11337"/>
  <c r="D11338"/>
  <c r="D11339"/>
  <c r="D11340"/>
  <c r="D11341"/>
  <c r="D11342"/>
  <c r="D11343"/>
  <c r="D11344"/>
  <c r="D11345"/>
  <c r="D11346"/>
  <c r="D11347"/>
  <c r="D11348"/>
  <c r="D11349"/>
  <c r="D11350"/>
  <c r="D11351"/>
  <c r="D11352"/>
  <c r="D11353"/>
  <c r="D11354"/>
  <c r="D11355"/>
  <c r="D11356"/>
  <c r="D11357"/>
  <c r="D11358"/>
  <c r="D11359"/>
  <c r="D11360"/>
  <c r="D11361"/>
  <c r="D11362"/>
  <c r="D11363"/>
  <c r="D11364"/>
  <c r="D11365"/>
  <c r="D11366"/>
  <c r="D11367"/>
  <c r="D11368"/>
  <c r="D11369"/>
  <c r="D11370"/>
  <c r="D11371"/>
  <c r="D11372"/>
  <c r="D11373"/>
  <c r="D11374"/>
  <c r="D11375"/>
  <c r="D11376"/>
  <c r="D11377"/>
  <c r="D11378"/>
  <c r="D11379"/>
  <c r="D11380"/>
  <c r="D11381"/>
  <c r="D11382"/>
  <c r="D11383"/>
  <c r="D11384"/>
  <c r="D11385"/>
  <c r="D11386"/>
  <c r="D11387"/>
  <c r="D11388"/>
  <c r="D11389"/>
  <c r="D11390"/>
  <c r="D11391"/>
  <c r="D11392"/>
  <c r="D11393"/>
  <c r="D11394"/>
  <c r="D11395"/>
  <c r="D11396"/>
  <c r="D11397"/>
  <c r="D11398"/>
  <c r="D11399"/>
  <c r="D11400"/>
  <c r="D11401"/>
  <c r="D11402"/>
  <c r="D11403"/>
  <c r="D11404"/>
  <c r="D11405"/>
  <c r="D11406"/>
  <c r="D11407"/>
  <c r="D11408"/>
  <c r="D11409"/>
  <c r="D11410"/>
  <c r="D11411"/>
  <c r="D11412"/>
  <c r="D11413"/>
  <c r="D11414"/>
  <c r="D11415"/>
  <c r="D11416"/>
  <c r="D11417"/>
  <c r="D11418"/>
  <c r="D11419"/>
  <c r="D11420"/>
  <c r="D11421"/>
  <c r="D11422"/>
  <c r="D11423"/>
  <c r="D11424"/>
  <c r="D11425"/>
  <c r="D11426"/>
  <c r="D11427"/>
  <c r="D11428"/>
  <c r="D11429"/>
  <c r="D11430"/>
  <c r="D11431"/>
  <c r="D11432"/>
  <c r="D11433"/>
  <c r="D11434"/>
  <c r="D11435"/>
  <c r="D11436"/>
  <c r="D11437"/>
  <c r="D11438"/>
  <c r="D11439"/>
  <c r="D11440"/>
  <c r="D11441"/>
  <c r="D11442"/>
  <c r="D11443"/>
  <c r="D11444"/>
  <c r="D11445"/>
  <c r="D11446"/>
  <c r="D11447"/>
  <c r="D11448"/>
  <c r="D11449"/>
  <c r="D11450"/>
  <c r="D11451"/>
  <c r="D11452"/>
  <c r="D11453"/>
  <c r="D11454"/>
  <c r="D11455"/>
  <c r="D11456"/>
  <c r="D11457"/>
  <c r="D11458"/>
  <c r="D11459"/>
  <c r="D11460"/>
  <c r="D11461"/>
  <c r="D11462"/>
  <c r="D11463"/>
  <c r="D11464"/>
  <c r="D11465"/>
  <c r="D11466"/>
  <c r="D11467"/>
  <c r="D11468"/>
  <c r="D11469"/>
  <c r="D11470"/>
  <c r="D11471"/>
  <c r="D11472"/>
  <c r="D11473"/>
  <c r="D11474"/>
  <c r="D11475"/>
  <c r="D11476"/>
  <c r="D11477"/>
  <c r="D11478"/>
  <c r="D11479"/>
  <c r="D11480"/>
  <c r="D11481"/>
  <c r="D11482"/>
  <c r="D11483"/>
  <c r="D11484"/>
  <c r="D11485"/>
  <c r="D11486"/>
  <c r="D11487"/>
  <c r="D11488"/>
  <c r="D11489"/>
  <c r="D11490"/>
  <c r="D11491"/>
  <c r="D11492"/>
  <c r="D11493"/>
  <c r="D11494"/>
  <c r="D11495"/>
  <c r="D11496"/>
  <c r="D11497"/>
  <c r="D11498"/>
  <c r="D11499"/>
  <c r="D11500"/>
  <c r="D11501"/>
  <c r="D11502"/>
  <c r="D11503"/>
  <c r="D11504"/>
  <c r="D11505"/>
  <c r="D11506"/>
  <c r="D11507"/>
  <c r="D11508"/>
  <c r="D11509"/>
  <c r="D11510"/>
  <c r="D11511"/>
  <c r="D11512"/>
  <c r="D11513"/>
  <c r="D11514"/>
  <c r="D11515"/>
  <c r="D11516"/>
  <c r="D11517"/>
  <c r="D11518"/>
  <c r="D11519"/>
  <c r="D11520"/>
  <c r="D11521"/>
  <c r="D11522"/>
  <c r="D11523"/>
  <c r="D11524"/>
  <c r="D11525"/>
  <c r="D11526"/>
  <c r="D11527"/>
  <c r="D11528"/>
  <c r="D11529"/>
  <c r="D11530"/>
  <c r="D11531"/>
  <c r="D11532"/>
  <c r="D11533"/>
  <c r="D11534"/>
  <c r="D11535"/>
  <c r="D11536"/>
  <c r="D11537"/>
  <c r="D11538"/>
  <c r="D11539"/>
  <c r="D11540"/>
  <c r="D11541"/>
  <c r="D11542"/>
  <c r="D11543"/>
  <c r="D11544"/>
  <c r="D11545"/>
  <c r="D11546"/>
  <c r="D11547"/>
  <c r="D11548"/>
  <c r="D11549"/>
  <c r="D11550"/>
  <c r="D11551"/>
  <c r="D11552"/>
  <c r="D11553"/>
  <c r="D11554"/>
  <c r="D11555"/>
  <c r="D11556"/>
  <c r="D11557"/>
  <c r="D11558"/>
  <c r="D11559"/>
  <c r="D11560"/>
  <c r="D11561"/>
  <c r="D11562"/>
  <c r="D11563"/>
  <c r="D11564"/>
  <c r="D11565"/>
  <c r="D11566"/>
  <c r="D11567"/>
  <c r="D11568"/>
  <c r="D11569"/>
  <c r="D11570"/>
  <c r="D11571"/>
  <c r="D11572"/>
  <c r="D11573"/>
  <c r="D11574"/>
  <c r="D11575"/>
  <c r="D11576"/>
  <c r="D11577"/>
  <c r="D11578"/>
  <c r="D11579"/>
  <c r="D11580"/>
  <c r="D11581"/>
  <c r="D11582"/>
  <c r="D11583"/>
  <c r="D11584"/>
  <c r="D11585"/>
  <c r="D11586"/>
  <c r="D11587"/>
  <c r="D11588"/>
  <c r="D11589"/>
  <c r="D11590"/>
  <c r="D11591"/>
  <c r="D11592"/>
  <c r="D11593"/>
  <c r="D11594"/>
  <c r="D11595"/>
  <c r="D11596"/>
  <c r="D11597"/>
  <c r="D11598"/>
  <c r="D11599"/>
  <c r="D11600"/>
  <c r="D11601"/>
  <c r="D11602"/>
  <c r="D11603"/>
  <c r="D11604"/>
  <c r="D11605"/>
  <c r="D11606"/>
  <c r="D11607"/>
  <c r="D11608"/>
  <c r="D11609"/>
  <c r="D11610"/>
  <c r="D11611"/>
  <c r="D11612"/>
  <c r="D11613"/>
  <c r="D11614"/>
  <c r="D11615"/>
  <c r="D11616"/>
  <c r="D11617"/>
  <c r="D11618"/>
  <c r="D11619"/>
  <c r="D11620"/>
  <c r="D11621"/>
  <c r="D11622"/>
  <c r="D11623"/>
  <c r="D11624"/>
  <c r="D11625"/>
  <c r="D11626"/>
  <c r="D11627"/>
  <c r="D11628"/>
  <c r="D11629"/>
  <c r="D11630"/>
  <c r="D11631"/>
  <c r="D11632"/>
  <c r="D11633"/>
  <c r="D11634"/>
  <c r="D11635"/>
  <c r="D11636"/>
  <c r="D11637"/>
  <c r="D11638"/>
  <c r="D11639"/>
  <c r="D11640"/>
  <c r="D11641"/>
  <c r="D11642"/>
  <c r="D11643"/>
  <c r="D11644"/>
  <c r="D11645"/>
  <c r="D11646"/>
  <c r="D11647"/>
  <c r="D11648"/>
  <c r="D11649"/>
  <c r="D11650"/>
  <c r="D11651"/>
  <c r="D11652"/>
  <c r="D11653"/>
  <c r="D11654"/>
  <c r="D11655"/>
  <c r="D11656"/>
  <c r="D11657"/>
  <c r="D11658"/>
  <c r="D11659"/>
  <c r="D11660"/>
  <c r="D11661"/>
  <c r="D11662"/>
  <c r="D11663"/>
  <c r="D11664"/>
  <c r="D11665"/>
  <c r="D11666"/>
  <c r="D11667"/>
  <c r="D11668"/>
  <c r="D11669"/>
  <c r="D11670"/>
  <c r="D11671"/>
  <c r="D11672"/>
  <c r="D11673"/>
  <c r="D11674"/>
  <c r="D11675"/>
  <c r="D11676"/>
  <c r="D11677"/>
  <c r="D11678"/>
  <c r="D11679"/>
  <c r="D11680"/>
  <c r="D11681"/>
  <c r="D11682"/>
  <c r="D11683"/>
  <c r="D11684"/>
  <c r="D11685"/>
  <c r="D11686"/>
  <c r="D11687"/>
  <c r="D11688"/>
  <c r="D11689"/>
  <c r="D11690"/>
  <c r="D11691"/>
  <c r="D11692"/>
  <c r="D11693"/>
  <c r="D11694"/>
  <c r="D11695"/>
  <c r="D11696"/>
  <c r="D11697"/>
  <c r="D11698"/>
  <c r="D11699"/>
  <c r="D11700"/>
  <c r="D11701"/>
  <c r="D11702"/>
  <c r="D11703"/>
  <c r="D11704"/>
  <c r="D11705"/>
  <c r="D11706"/>
  <c r="D11707"/>
  <c r="D11708"/>
  <c r="D11709"/>
  <c r="D11710"/>
  <c r="D11711"/>
  <c r="D11712"/>
  <c r="D11713"/>
  <c r="D11714"/>
  <c r="D11715"/>
  <c r="D11716"/>
  <c r="D11717"/>
  <c r="D11718"/>
  <c r="D11719"/>
  <c r="D11720"/>
  <c r="D11721"/>
  <c r="D11722"/>
  <c r="D11723"/>
  <c r="D11724"/>
  <c r="D11725"/>
  <c r="D11726"/>
  <c r="D11727"/>
  <c r="D11728"/>
  <c r="D11729"/>
  <c r="D11730"/>
  <c r="D11731"/>
  <c r="D11732"/>
  <c r="D11733"/>
  <c r="D11734"/>
  <c r="D11735"/>
  <c r="D11736"/>
  <c r="D11737"/>
  <c r="D11738"/>
  <c r="D11739"/>
  <c r="D11740"/>
  <c r="D11741"/>
  <c r="D11742"/>
  <c r="D11743"/>
  <c r="D11744"/>
  <c r="D11745"/>
  <c r="D11746"/>
  <c r="D11747"/>
  <c r="D11748"/>
  <c r="D11749"/>
  <c r="D11750"/>
  <c r="D11751"/>
  <c r="D11752"/>
  <c r="D11753"/>
  <c r="D11754"/>
  <c r="D11755"/>
  <c r="D11756"/>
  <c r="D11757"/>
  <c r="D11758"/>
  <c r="D11759"/>
  <c r="D11760"/>
  <c r="D11761"/>
  <c r="D11762"/>
  <c r="D11763"/>
  <c r="D11764"/>
  <c r="D11765"/>
  <c r="D11766"/>
  <c r="D11767"/>
  <c r="D11768"/>
  <c r="D11769"/>
  <c r="D11770"/>
  <c r="D11771"/>
  <c r="D11772"/>
  <c r="D11773"/>
  <c r="D11774"/>
  <c r="D11775"/>
  <c r="D11776"/>
  <c r="D11777"/>
  <c r="D11778"/>
  <c r="D11779"/>
  <c r="D11780"/>
  <c r="D11781"/>
  <c r="D11782"/>
  <c r="D11783"/>
  <c r="D11784"/>
  <c r="D11785"/>
  <c r="D11786"/>
  <c r="D11787"/>
  <c r="D11788"/>
  <c r="D11789"/>
  <c r="D11790"/>
  <c r="D11791"/>
  <c r="D11792"/>
  <c r="D11793"/>
  <c r="D11794"/>
  <c r="D11795"/>
  <c r="D11796"/>
  <c r="D11797"/>
  <c r="D11798"/>
  <c r="D11799"/>
  <c r="D11800"/>
  <c r="D11801"/>
  <c r="D11802"/>
  <c r="D11803"/>
  <c r="D11804"/>
  <c r="D11805"/>
  <c r="D11806"/>
  <c r="D11807"/>
  <c r="D11808"/>
  <c r="D11809"/>
  <c r="D11810"/>
  <c r="D11811"/>
  <c r="D11812"/>
  <c r="D11813"/>
  <c r="D11814"/>
  <c r="D11815"/>
  <c r="D11816"/>
  <c r="D11817"/>
  <c r="D11818"/>
  <c r="D11819"/>
  <c r="D11820"/>
  <c r="D11821"/>
  <c r="D11822"/>
  <c r="D11823"/>
  <c r="D11824"/>
  <c r="D11825"/>
  <c r="D11826"/>
  <c r="D11827"/>
  <c r="D11828"/>
  <c r="D11829"/>
  <c r="D11830"/>
  <c r="D11831"/>
  <c r="D11832"/>
  <c r="D11833"/>
  <c r="D11834"/>
  <c r="D11835"/>
  <c r="D11836"/>
  <c r="D11837"/>
  <c r="D11838"/>
  <c r="D11839"/>
  <c r="D11840"/>
  <c r="D11841"/>
  <c r="D11842"/>
  <c r="D11843"/>
  <c r="D11844"/>
  <c r="D11845"/>
  <c r="D11846"/>
  <c r="D11847"/>
  <c r="D11848"/>
  <c r="D11849"/>
  <c r="D11850"/>
  <c r="D11851"/>
  <c r="D11852"/>
  <c r="D11853"/>
  <c r="D11854"/>
  <c r="D11855"/>
  <c r="D11856"/>
  <c r="D11857"/>
  <c r="D11858"/>
  <c r="D11859"/>
  <c r="D11860"/>
  <c r="D11861"/>
  <c r="D11862"/>
  <c r="D11863"/>
  <c r="D11864"/>
  <c r="D11865"/>
  <c r="D11866"/>
  <c r="D11867"/>
  <c r="D11868"/>
  <c r="D11869"/>
  <c r="D11870"/>
  <c r="D11871"/>
  <c r="D11872"/>
  <c r="D11873"/>
  <c r="D11874"/>
  <c r="D11875"/>
  <c r="D11876"/>
  <c r="D11877"/>
  <c r="D11878"/>
  <c r="D11879"/>
  <c r="D11880"/>
  <c r="D11881"/>
  <c r="D11882"/>
  <c r="D11883"/>
  <c r="D11884"/>
  <c r="D11885"/>
  <c r="D11886"/>
  <c r="D11887"/>
  <c r="D11888"/>
  <c r="D11889"/>
  <c r="D11890"/>
  <c r="D11891"/>
  <c r="D11892"/>
  <c r="D11893"/>
  <c r="D11894"/>
  <c r="D11895"/>
  <c r="D11896"/>
  <c r="D11897"/>
  <c r="D11898"/>
  <c r="D11899"/>
  <c r="D11900"/>
  <c r="D11901"/>
  <c r="D11902"/>
  <c r="D11903"/>
  <c r="D11904"/>
  <c r="D11905"/>
  <c r="D11906"/>
  <c r="D11907"/>
  <c r="D11908"/>
  <c r="D11909"/>
  <c r="D11910"/>
  <c r="D11911"/>
  <c r="D11912"/>
  <c r="D11913"/>
  <c r="D11914"/>
  <c r="D11915"/>
  <c r="D11916"/>
  <c r="D11917"/>
  <c r="D11918"/>
  <c r="D11919"/>
  <c r="D11920"/>
  <c r="D11921"/>
  <c r="D11922"/>
  <c r="D11923"/>
  <c r="D11924"/>
  <c r="D11925"/>
  <c r="D11926"/>
  <c r="D11927"/>
  <c r="D11928"/>
  <c r="D11929"/>
  <c r="D11930"/>
  <c r="D11931"/>
  <c r="D11932"/>
  <c r="D11933"/>
  <c r="D11934"/>
  <c r="D11935"/>
  <c r="D11936"/>
  <c r="D11937"/>
  <c r="D11938"/>
  <c r="D11939"/>
  <c r="D11940"/>
  <c r="D11941"/>
  <c r="D11942"/>
  <c r="D11943"/>
  <c r="D11944"/>
  <c r="D11945"/>
  <c r="D11946"/>
  <c r="D11947"/>
  <c r="D11948"/>
  <c r="D11949"/>
  <c r="D11950"/>
  <c r="D11951"/>
  <c r="D11952"/>
  <c r="D11953"/>
  <c r="D11954"/>
  <c r="D11955"/>
  <c r="D11956"/>
  <c r="D11957"/>
  <c r="D11958"/>
  <c r="D11959"/>
  <c r="D11960"/>
  <c r="D11961"/>
  <c r="D11962"/>
  <c r="D11963"/>
  <c r="D11964"/>
  <c r="D11965"/>
  <c r="D11966"/>
  <c r="D11967"/>
  <c r="D11968"/>
  <c r="D11969"/>
  <c r="D11970"/>
  <c r="D11971"/>
  <c r="D11972"/>
  <c r="D11973"/>
  <c r="D11974"/>
  <c r="D11975"/>
  <c r="D11976"/>
  <c r="D11977"/>
  <c r="D11978"/>
  <c r="D11979"/>
  <c r="D11980"/>
  <c r="D11981"/>
  <c r="D11982"/>
  <c r="D11983"/>
  <c r="D11984"/>
  <c r="D11985"/>
  <c r="D11986"/>
  <c r="D11987"/>
  <c r="D11988"/>
  <c r="D11989"/>
  <c r="D11990"/>
  <c r="D11991"/>
  <c r="D11992"/>
  <c r="D11993"/>
  <c r="D11994"/>
  <c r="D11995"/>
  <c r="D11996"/>
  <c r="D11997"/>
  <c r="D11998"/>
  <c r="D11999"/>
  <c r="D12000"/>
  <c r="D12001"/>
  <c r="D12002"/>
  <c r="D12003"/>
  <c r="H3414" i="7"/>
  <c r="G3414"/>
  <c r="E3414" s="1"/>
  <c r="H3413"/>
  <c r="G3413"/>
  <c r="E3413" s="1"/>
  <c r="H3412"/>
  <c r="G3412"/>
  <c r="E3412" s="1"/>
  <c r="H3411"/>
  <c r="G3411"/>
  <c r="E3411" s="1"/>
  <c r="H3410"/>
  <c r="G3410"/>
  <c r="E3410" s="1"/>
  <c r="H3409"/>
  <c r="G3409"/>
  <c r="E3409" s="1"/>
  <c r="H3408"/>
  <c r="G3408"/>
  <c r="E3408" s="1"/>
  <c r="H3407"/>
  <c r="G3407"/>
  <c r="E3407" s="1"/>
  <c r="H3406"/>
  <c r="G3406"/>
  <c r="E3406" s="1"/>
  <c r="F3405"/>
  <c r="G3405" s="1"/>
  <c r="E3405" s="1"/>
  <c r="H3404"/>
  <c r="G3404"/>
  <c r="E3404"/>
  <c r="H3403"/>
  <c r="G3403"/>
  <c r="E3403" s="1"/>
  <c r="H3402"/>
  <c r="G3402"/>
  <c r="E3402" s="1"/>
  <c r="H3401"/>
  <c r="G3401"/>
  <c r="E3401" s="1"/>
  <c r="H3400"/>
  <c r="G3400"/>
  <c r="E3400" s="1"/>
  <c r="H3399"/>
  <c r="G3399"/>
  <c r="E3399" s="1"/>
  <c r="H3398"/>
  <c r="G3398"/>
  <c r="E3398"/>
  <c r="H3397"/>
  <c r="G3397"/>
  <c r="E3397" s="1"/>
  <c r="H3396"/>
  <c r="G3396"/>
  <c r="E3396" s="1"/>
  <c r="H3395"/>
  <c r="G3395"/>
  <c r="E3395" s="1"/>
  <c r="H3394"/>
  <c r="G3394"/>
  <c r="E3394" s="1"/>
  <c r="H3393"/>
  <c r="G3393"/>
  <c r="E3393" s="1"/>
  <c r="H3392"/>
  <c r="G3392"/>
  <c r="E3392" s="1"/>
  <c r="G3391"/>
  <c r="E3391" s="1"/>
  <c r="H3390"/>
  <c r="G3390"/>
  <c r="E3390" s="1"/>
  <c r="H3389"/>
  <c r="G3389"/>
  <c r="E3389" s="1"/>
  <c r="F3388"/>
  <c r="F3387"/>
  <c r="H3387" s="1"/>
  <c r="H3386"/>
  <c r="G3386"/>
  <c r="E3386" s="1"/>
  <c r="H3385"/>
  <c r="G3385"/>
  <c r="E3385" s="1"/>
  <c r="H3384"/>
  <c r="G3384"/>
  <c r="E3384" s="1"/>
  <c r="H3383"/>
  <c r="G3383"/>
  <c r="E3383" s="1"/>
  <c r="H3382"/>
  <c r="G3382"/>
  <c r="E3382" s="1"/>
  <c r="H3381"/>
  <c r="G3381"/>
  <c r="E3381" s="1"/>
  <c r="H3380"/>
  <c r="G3380"/>
  <c r="E3380" s="1"/>
  <c r="F3379"/>
  <c r="G3379" s="1"/>
  <c r="E3379" s="1"/>
  <c r="H3378"/>
  <c r="G3378"/>
  <c r="E3378" s="1"/>
  <c r="H3377"/>
  <c r="G3377"/>
  <c r="E3377" s="1"/>
  <c r="H3376"/>
  <c r="G3376"/>
  <c r="E3376" s="1"/>
  <c r="F3375"/>
  <c r="H3374"/>
  <c r="G3374"/>
  <c r="E3374" s="1"/>
  <c r="H3373"/>
  <c r="G3373"/>
  <c r="E3373" s="1"/>
  <c r="F3372"/>
  <c r="H3371"/>
  <c r="G3371"/>
  <c r="E3371" s="1"/>
  <c r="H3370"/>
  <c r="G3370"/>
  <c r="E3370" s="1"/>
  <c r="H3369"/>
  <c r="G3369"/>
  <c r="E3369" s="1"/>
  <c r="H3368"/>
  <c r="G3368"/>
  <c r="E3368" s="1"/>
  <c r="H3367"/>
  <c r="G3367"/>
  <c r="E3367" s="1"/>
  <c r="F3366"/>
  <c r="G3366" s="1"/>
  <c r="E3366" s="1"/>
  <c r="H3365"/>
  <c r="G3365"/>
  <c r="E3365" s="1"/>
  <c r="F3364"/>
  <c r="H3364" s="1"/>
  <c r="H3363"/>
  <c r="G3363"/>
  <c r="E3363" s="1"/>
  <c r="H3362"/>
  <c r="G3362"/>
  <c r="E3362"/>
  <c r="F3361"/>
  <c r="H3361" s="1"/>
  <c r="H3360"/>
  <c r="G3360"/>
  <c r="E3360" s="1"/>
  <c r="F3359"/>
  <c r="G3359" s="1"/>
  <c r="E3359" s="1"/>
  <c r="H3358"/>
  <c r="G3358"/>
  <c r="E3358" s="1"/>
  <c r="H3357"/>
  <c r="G3357"/>
  <c r="E3357" s="1"/>
  <c r="H3356"/>
  <c r="G3356"/>
  <c r="E3356"/>
  <c r="H3355"/>
  <c r="G3355"/>
  <c r="E3355" s="1"/>
  <c r="H3354"/>
  <c r="G3354"/>
  <c r="E3354"/>
  <c r="H3353"/>
  <c r="G3353"/>
  <c r="E3353" s="1"/>
  <c r="H3352"/>
  <c r="G3352"/>
  <c r="E3352" s="1"/>
  <c r="H3351"/>
  <c r="G3351"/>
  <c r="E3351" s="1"/>
  <c r="H3350"/>
  <c r="G3350"/>
  <c r="E3350" s="1"/>
  <c r="F3349"/>
  <c r="H3348"/>
  <c r="G3348"/>
  <c r="E3348" s="1"/>
  <c r="H3347"/>
  <c r="G3347"/>
  <c r="E3347" s="1"/>
  <c r="H3346"/>
  <c r="G3346"/>
  <c r="E3346" s="1"/>
  <c r="H3345"/>
  <c r="G3345"/>
  <c r="E3345" s="1"/>
  <c r="H3344"/>
  <c r="G3344"/>
  <c r="E3344" s="1"/>
  <c r="H3343"/>
  <c r="G3343"/>
  <c r="E3343"/>
  <c r="G3342"/>
  <c r="E3342" s="1"/>
  <c r="F3342"/>
  <c r="H3342" s="1"/>
  <c r="F3341"/>
  <c r="H3341" s="1"/>
  <c r="H3340"/>
  <c r="G3340"/>
  <c r="E3340" s="1"/>
  <c r="F3339"/>
  <c r="G3339" s="1"/>
  <c r="E3339" s="1"/>
  <c r="H3338"/>
  <c r="G3338"/>
  <c r="E3338" s="1"/>
  <c r="H3337"/>
  <c r="G3337"/>
  <c r="E3337" s="1"/>
  <c r="F3336"/>
  <c r="G3336" s="1"/>
  <c r="E3336" s="1"/>
  <c r="H3335"/>
  <c r="G3335"/>
  <c r="E3335" s="1"/>
  <c r="H3334"/>
  <c r="G3334"/>
  <c r="E3334" s="1"/>
  <c r="F3333"/>
  <c r="G3333" s="1"/>
  <c r="E3333" s="1"/>
  <c r="F3332"/>
  <c r="G3332" s="1"/>
  <c r="E3332" s="1"/>
  <c r="H3331"/>
  <c r="G3331"/>
  <c r="E3331" s="1"/>
  <c r="F3330"/>
  <c r="H3330" s="1"/>
  <c r="H3329"/>
  <c r="G3329"/>
  <c r="E3329" s="1"/>
  <c r="F3328"/>
  <c r="G3328" s="1"/>
  <c r="E3328" s="1"/>
  <c r="F3327"/>
  <c r="G3327" s="1"/>
  <c r="E3327" s="1"/>
  <c r="H3326"/>
  <c r="G3326"/>
  <c r="E3326" s="1"/>
  <c r="F3325"/>
  <c r="H3325" s="1"/>
  <c r="F3324"/>
  <c r="F3323"/>
  <c r="H3323" s="1"/>
  <c r="H3322"/>
  <c r="G3322"/>
  <c r="E3322" s="1"/>
  <c r="H3321"/>
  <c r="G3321"/>
  <c r="E3321" s="1"/>
  <c r="H3320"/>
  <c r="G3320"/>
  <c r="E3320" s="1"/>
  <c r="F3319"/>
  <c r="G3319" s="1"/>
  <c r="E3319" s="1"/>
  <c r="H3318"/>
  <c r="G3318"/>
  <c r="E3318" s="1"/>
  <c r="F3317"/>
  <c r="H3316"/>
  <c r="G3316"/>
  <c r="E3316" s="1"/>
  <c r="F3315"/>
  <c r="G3315" s="1"/>
  <c r="E3315" s="1"/>
  <c r="H3314"/>
  <c r="G3314"/>
  <c r="E3314"/>
  <c r="H3313"/>
  <c r="G3313"/>
  <c r="E3313" s="1"/>
  <c r="F3312"/>
  <c r="G3312" s="1"/>
  <c r="E3312" s="1"/>
  <c r="H3311"/>
  <c r="G3311"/>
  <c r="E3311" s="1"/>
  <c r="F3310"/>
  <c r="F3309"/>
  <c r="H3309" s="1"/>
  <c r="G3308"/>
  <c r="E3308" s="1"/>
  <c r="F3308"/>
  <c r="H3308" s="1"/>
  <c r="F3307"/>
  <c r="H3307" s="1"/>
  <c r="H3306"/>
  <c r="G3306"/>
  <c r="E3306" s="1"/>
  <c r="H3305"/>
  <c r="G3305"/>
  <c r="E3305" s="1"/>
  <c r="H3304"/>
  <c r="G3304"/>
  <c r="E3304" s="1"/>
  <c r="H3303"/>
  <c r="G3303"/>
  <c r="E3303"/>
  <c r="H3302"/>
  <c r="G3302"/>
  <c r="E3302" s="1"/>
  <c r="F3301"/>
  <c r="G3301" s="1"/>
  <c r="E3301" s="1"/>
  <c r="F3300"/>
  <c r="G3300" s="1"/>
  <c r="E3300" s="1"/>
  <c r="H3299"/>
  <c r="G3299"/>
  <c r="E3299" s="1"/>
  <c r="H3298"/>
  <c r="G3298"/>
  <c r="E3298" s="1"/>
  <c r="H3297"/>
  <c r="G3297"/>
  <c r="E3297"/>
  <c r="G3296"/>
  <c r="E3296" s="1"/>
  <c r="F3296"/>
  <c r="H3296" s="1"/>
  <c r="F3295"/>
  <c r="H3295" s="1"/>
  <c r="H3294"/>
  <c r="G3294"/>
  <c r="E3294" s="1"/>
  <c r="F3293"/>
  <c r="G3293" s="1"/>
  <c r="E3293" s="1"/>
  <c r="H3292"/>
  <c r="G3292"/>
  <c r="E3292" s="1"/>
  <c r="H3291"/>
  <c r="G3291"/>
  <c r="E3291" s="1"/>
  <c r="H3290"/>
  <c r="G3290"/>
  <c r="E3290" s="1"/>
  <c r="H3289"/>
  <c r="G3289"/>
  <c r="E3289" s="1"/>
  <c r="H3288"/>
  <c r="G3288"/>
  <c r="E3288" s="1"/>
  <c r="H3287"/>
  <c r="G3287"/>
  <c r="E3287" s="1"/>
  <c r="H3286"/>
  <c r="G3286"/>
  <c r="E3286" s="1"/>
  <c r="H3285"/>
  <c r="G3285"/>
  <c r="E3285" s="1"/>
  <c r="H3284"/>
  <c r="G3284"/>
  <c r="E3284"/>
  <c r="H3283"/>
  <c r="G3283"/>
  <c r="E3283" s="1"/>
  <c r="H3282"/>
  <c r="G3282"/>
  <c r="E3282"/>
  <c r="H3281"/>
  <c r="G3281"/>
  <c r="E3281" s="1"/>
  <c r="H3280"/>
  <c r="G3280"/>
  <c r="E3280" s="1"/>
  <c r="H3279"/>
  <c r="G3279"/>
  <c r="E3279" s="1"/>
  <c r="H3278"/>
  <c r="G3278"/>
  <c r="E3278" s="1"/>
  <c r="H3277"/>
  <c r="G3277"/>
  <c r="E3277" s="1"/>
  <c r="H3276"/>
  <c r="G3276"/>
  <c r="E3276" s="1"/>
  <c r="H3275"/>
  <c r="G3275"/>
  <c r="E3275" s="1"/>
  <c r="H3274"/>
  <c r="G3274"/>
  <c r="E3274"/>
  <c r="H3273"/>
  <c r="G3273"/>
  <c r="E3273" s="1"/>
  <c r="H3272"/>
  <c r="G3272"/>
  <c r="E3272" s="1"/>
  <c r="H3271"/>
  <c r="G3271"/>
  <c r="E3271" s="1"/>
  <c r="H3270"/>
  <c r="G3270"/>
  <c r="E3270"/>
  <c r="H3269"/>
  <c r="G3269"/>
  <c r="E3269" s="1"/>
  <c r="H3268"/>
  <c r="G3268"/>
  <c r="E3268" s="1"/>
  <c r="H3267"/>
  <c r="G3267"/>
  <c r="E3267" s="1"/>
  <c r="H3266"/>
  <c r="G3266"/>
  <c r="E3266" s="1"/>
  <c r="H3265"/>
  <c r="G3265"/>
  <c r="E3265" s="1"/>
  <c r="H3264"/>
  <c r="G3264"/>
  <c r="E3264" s="1"/>
  <c r="H3263"/>
  <c r="G3263"/>
  <c r="E3263" s="1"/>
  <c r="H3262"/>
  <c r="G3262"/>
  <c r="E3262" s="1"/>
  <c r="H3261"/>
  <c r="G3261"/>
  <c r="E3261" s="1"/>
  <c r="H3260"/>
  <c r="G3260"/>
  <c r="E3260"/>
  <c r="H3259"/>
  <c r="G3259"/>
  <c r="E3259" s="1"/>
  <c r="H3258"/>
  <c r="G3258"/>
  <c r="E3258" s="1"/>
  <c r="H3257"/>
  <c r="G3257"/>
  <c r="E3257" s="1"/>
  <c r="H3256"/>
  <c r="G3256"/>
  <c r="E3256" s="1"/>
  <c r="H3255"/>
  <c r="G3255"/>
  <c r="E3255" s="1"/>
  <c r="H3254"/>
  <c r="G3254"/>
  <c r="E3254"/>
  <c r="H3253"/>
  <c r="G3253"/>
  <c r="E3253" s="1"/>
  <c r="F3252"/>
  <c r="G3252" s="1"/>
  <c r="E3252" s="1"/>
  <c r="H3251"/>
  <c r="G3251"/>
  <c r="E3251" s="1"/>
  <c r="H3250"/>
  <c r="G3250"/>
  <c r="E3250" s="1"/>
  <c r="H3249"/>
  <c r="G3249"/>
  <c r="E3249" s="1"/>
  <c r="H3248"/>
  <c r="G3248"/>
  <c r="E3248" s="1"/>
  <c r="H3247"/>
  <c r="G3247"/>
  <c r="E3247" s="1"/>
  <c r="H3246"/>
  <c r="G3246"/>
  <c r="E3246" s="1"/>
  <c r="H3245"/>
  <c r="G3245"/>
  <c r="E3245"/>
  <c r="H3244"/>
  <c r="G3244"/>
  <c r="E3244" s="1"/>
  <c r="H3243"/>
  <c r="G3243"/>
  <c r="E3243"/>
  <c r="H3242"/>
  <c r="G3242"/>
  <c r="E3242" s="1"/>
  <c r="H3241"/>
  <c r="G3241"/>
  <c r="E3241" s="1"/>
  <c r="H3240"/>
  <c r="G3240"/>
  <c r="E3240" s="1"/>
  <c r="H3239"/>
  <c r="G3239"/>
  <c r="E3239" s="1"/>
  <c r="H3238"/>
  <c r="G3238"/>
  <c r="E3238" s="1"/>
  <c r="H3237"/>
  <c r="G3237"/>
  <c r="E3237" s="1"/>
  <c r="H3236"/>
  <c r="G3236"/>
  <c r="E3236" s="1"/>
  <c r="H3235"/>
  <c r="G3235"/>
  <c r="E3235" s="1"/>
  <c r="H3234"/>
  <c r="G3234"/>
  <c r="E3234" s="1"/>
  <c r="H3233"/>
  <c r="G3233"/>
  <c r="E3233" s="1"/>
  <c r="H3232"/>
  <c r="G3232"/>
  <c r="E3232" s="1"/>
  <c r="H3231"/>
  <c r="G3231"/>
  <c r="E3231"/>
  <c r="G3230"/>
  <c r="E3230" s="1"/>
  <c r="G3229"/>
  <c r="E3229" s="1"/>
  <c r="G3228"/>
  <c r="E3228" s="1"/>
  <c r="H3227"/>
  <c r="G3227"/>
  <c r="E3227" s="1"/>
  <c r="H3226"/>
  <c r="G3226"/>
  <c r="E3226" s="1"/>
  <c r="H3225"/>
  <c r="G3225"/>
  <c r="E3225" s="1"/>
  <c r="H3224"/>
  <c r="G3224"/>
  <c r="E3224"/>
  <c r="H3223"/>
  <c r="G3223"/>
  <c r="E3223" s="1"/>
  <c r="H3222"/>
  <c r="G3222"/>
  <c r="E3222" s="1"/>
  <c r="H3221"/>
  <c r="G3221"/>
  <c r="E3221" s="1"/>
  <c r="H3220"/>
  <c r="G3220"/>
  <c r="E3220" s="1"/>
  <c r="H3219"/>
  <c r="G3219"/>
  <c r="E3219" s="1"/>
  <c r="H3218"/>
  <c r="G3218"/>
  <c r="E3218" s="1"/>
  <c r="H3217"/>
  <c r="G3217"/>
  <c r="E3217" s="1"/>
  <c r="H3216"/>
  <c r="G3216"/>
  <c r="E3216" s="1"/>
  <c r="H3215"/>
  <c r="G3215"/>
  <c r="E3215" s="1"/>
  <c r="H3214"/>
  <c r="G3214"/>
  <c r="E3214"/>
  <c r="H3213"/>
  <c r="G3213"/>
  <c r="E3213" s="1"/>
  <c r="H3212"/>
  <c r="G3212"/>
  <c r="E3212"/>
  <c r="H3211"/>
  <c r="G3211"/>
  <c r="E3211" s="1"/>
  <c r="H3210"/>
  <c r="G3210"/>
  <c r="E3210" s="1"/>
  <c r="H3209"/>
  <c r="G3209"/>
  <c r="E3209" s="1"/>
  <c r="H3208"/>
  <c r="G3208"/>
  <c r="E3208" s="1"/>
  <c r="H3207"/>
  <c r="G3207"/>
  <c r="E3207" s="1"/>
  <c r="H3206"/>
  <c r="G3206"/>
  <c r="E3206" s="1"/>
  <c r="H3205"/>
  <c r="G3205"/>
  <c r="E3205" s="1"/>
  <c r="H3204"/>
  <c r="G3204"/>
  <c r="E3204" s="1"/>
  <c r="H3203"/>
  <c r="G3203"/>
  <c r="E3203" s="1"/>
  <c r="H3202"/>
  <c r="G3202"/>
  <c r="E3202" s="1"/>
  <c r="H3201"/>
  <c r="G3201"/>
  <c r="E3201" s="1"/>
  <c r="H3200"/>
  <c r="G3200"/>
  <c r="E3200"/>
  <c r="H3199"/>
  <c r="G3199"/>
  <c r="E3199" s="1"/>
  <c r="H3198"/>
  <c r="G3198"/>
  <c r="E3198"/>
  <c r="H3197"/>
  <c r="G3197"/>
  <c r="E3197" s="1"/>
  <c r="H3196"/>
  <c r="G3196"/>
  <c r="E3196" s="1"/>
  <c r="H3195"/>
  <c r="G3195"/>
  <c r="E3195" s="1"/>
  <c r="H3194"/>
  <c r="G3194"/>
  <c r="E3194" s="1"/>
  <c r="H3193"/>
  <c r="G3193"/>
  <c r="E3193" s="1"/>
  <c r="H3192"/>
  <c r="G3192"/>
  <c r="E3192" s="1"/>
  <c r="H3191"/>
  <c r="G3191"/>
  <c r="E3191" s="1"/>
  <c r="H3190"/>
  <c r="G3190"/>
  <c r="E3190" s="1"/>
  <c r="H3189"/>
  <c r="G3189"/>
  <c r="E3189" s="1"/>
  <c r="H3188"/>
  <c r="G3188"/>
  <c r="E3188" s="1"/>
  <c r="H3187"/>
  <c r="G3187"/>
  <c r="E3187" s="1"/>
  <c r="H3186"/>
  <c r="G3186"/>
  <c r="E3186" s="1"/>
  <c r="H3185"/>
  <c r="G3185"/>
  <c r="E3185" s="1"/>
  <c r="H3184"/>
  <c r="G3184"/>
  <c r="E3184"/>
  <c r="H3183"/>
  <c r="G3183"/>
  <c r="E3183" s="1"/>
  <c r="G3182"/>
  <c r="E3182" s="1"/>
  <c r="H3181"/>
  <c r="G3181"/>
  <c r="E3181" s="1"/>
  <c r="H3180"/>
  <c r="G3180"/>
  <c r="E3180" s="1"/>
  <c r="H3179"/>
  <c r="G3179"/>
  <c r="E3179" s="1"/>
  <c r="H3178"/>
  <c r="G3178"/>
  <c r="E3178" s="1"/>
  <c r="H3177"/>
  <c r="G3177"/>
  <c r="E3177" s="1"/>
  <c r="H3176"/>
  <c r="G3176"/>
  <c r="E3176" s="1"/>
  <c r="H3175"/>
  <c r="G3175"/>
  <c r="E3175"/>
  <c r="H3174"/>
  <c r="G3174"/>
  <c r="E3174" s="1"/>
  <c r="H3173"/>
  <c r="G3173"/>
  <c r="E3173" s="1"/>
  <c r="H3172"/>
  <c r="G3172"/>
  <c r="E3172" s="1"/>
  <c r="H3171"/>
  <c r="G3171"/>
  <c r="E3171" s="1"/>
  <c r="F3170"/>
  <c r="G3169"/>
  <c r="E3169" s="1"/>
  <c r="H3168"/>
  <c r="G3168"/>
  <c r="E3168" s="1"/>
  <c r="H3167"/>
  <c r="G3167"/>
  <c r="E3167"/>
  <c r="H3166"/>
  <c r="G3166"/>
  <c r="E3166" s="1"/>
  <c r="H3165"/>
  <c r="G3165"/>
  <c r="E3165"/>
  <c r="H3164"/>
  <c r="G3164"/>
  <c r="E3164" s="1"/>
  <c r="H3163"/>
  <c r="G3163"/>
  <c r="E3163" s="1"/>
  <c r="H3162"/>
  <c r="G3162"/>
  <c r="E3162" s="1"/>
  <c r="H3161"/>
  <c r="G3161"/>
  <c r="E3161" s="1"/>
  <c r="H3160"/>
  <c r="G3160"/>
  <c r="E3160" s="1"/>
  <c r="H3159"/>
  <c r="G3159"/>
  <c r="E3159" s="1"/>
  <c r="H3158"/>
  <c r="G3158"/>
  <c r="E3158" s="1"/>
  <c r="H3157"/>
  <c r="G3157"/>
  <c r="E3157"/>
  <c r="H3156"/>
  <c r="G3156"/>
  <c r="E3156" s="1"/>
  <c r="H3155"/>
  <c r="G3155"/>
  <c r="E3155" s="1"/>
  <c r="H3154"/>
  <c r="G3154"/>
  <c r="E3154" s="1"/>
  <c r="H3153"/>
  <c r="G3153"/>
  <c r="E3153"/>
  <c r="H3152"/>
  <c r="G3152"/>
  <c r="E3152" s="1"/>
  <c r="F3151"/>
  <c r="G3151" s="1"/>
  <c r="E3151" s="1"/>
  <c r="H3150"/>
  <c r="G3150"/>
  <c r="E3150" s="1"/>
  <c r="H3149"/>
  <c r="G3149"/>
  <c r="E3149" s="1"/>
  <c r="H3148"/>
  <c r="G3148"/>
  <c r="E3148" s="1"/>
  <c r="H3147"/>
  <c r="G3147"/>
  <c r="E3147" s="1"/>
  <c r="H3146"/>
  <c r="G3146"/>
  <c r="E3146" s="1"/>
  <c r="H3145"/>
  <c r="G3145"/>
  <c r="E3145" s="1"/>
  <c r="H3144"/>
  <c r="G3144"/>
  <c r="E3144"/>
  <c r="H3143"/>
  <c r="G3143"/>
  <c r="E3143" s="1"/>
  <c r="H3142"/>
  <c r="G3142"/>
  <c r="E3142" s="1"/>
  <c r="H3141"/>
  <c r="G3141"/>
  <c r="E3141" s="1"/>
  <c r="H3140"/>
  <c r="G3140"/>
  <c r="E3140" s="1"/>
  <c r="H3139"/>
  <c r="G3139"/>
  <c r="E3139" s="1"/>
  <c r="H3138"/>
  <c r="G3138"/>
  <c r="E3138"/>
  <c r="H3137"/>
  <c r="G3137"/>
  <c r="E3137" s="1"/>
  <c r="H3136"/>
  <c r="G3136"/>
  <c r="E3136" s="1"/>
  <c r="H3135"/>
  <c r="G3135"/>
  <c r="E3135" s="1"/>
  <c r="H3134"/>
  <c r="G3134"/>
  <c r="E3134" s="1"/>
  <c r="H3133"/>
  <c r="G3133"/>
  <c r="E3133" s="1"/>
  <c r="H3132"/>
  <c r="G3132"/>
  <c r="E3132" s="1"/>
  <c r="H3131"/>
  <c r="G3131"/>
  <c r="E3131" s="1"/>
  <c r="H3130"/>
  <c r="G3130"/>
  <c r="E3130" s="1"/>
  <c r="H3129"/>
  <c r="G3129"/>
  <c r="E3129" s="1"/>
  <c r="H3128"/>
  <c r="G3128"/>
  <c r="E3128"/>
  <c r="H3127"/>
  <c r="G3127"/>
  <c r="E3127" s="1"/>
  <c r="H3126"/>
  <c r="G3126"/>
  <c r="E3126"/>
  <c r="H3125"/>
  <c r="G3125"/>
  <c r="E3125" s="1"/>
  <c r="H3124"/>
  <c r="G3124"/>
  <c r="E3124" s="1"/>
  <c r="H3123"/>
  <c r="G3123"/>
  <c r="E3123" s="1"/>
  <c r="H3122"/>
  <c r="G3122"/>
  <c r="E3122" s="1"/>
  <c r="H3121"/>
  <c r="G3121"/>
  <c r="E3121" s="1"/>
  <c r="H3120"/>
  <c r="G3120"/>
  <c r="E3120" s="1"/>
  <c r="H3119"/>
  <c r="G3119"/>
  <c r="E3119" s="1"/>
  <c r="H3118"/>
  <c r="G3118"/>
  <c r="E3118" s="1"/>
  <c r="H3117"/>
  <c r="G3117"/>
  <c r="E3117" s="1"/>
  <c r="H3116"/>
  <c r="G3116"/>
  <c r="E3116" s="1"/>
  <c r="H3115"/>
  <c r="G3115"/>
  <c r="E3115" s="1"/>
  <c r="H3114"/>
  <c r="G3114"/>
  <c r="E3114"/>
  <c r="H3113"/>
  <c r="G3113"/>
  <c r="E3113" s="1"/>
  <c r="H3112"/>
  <c r="G3112"/>
  <c r="E3112"/>
  <c r="H3111"/>
  <c r="G3111"/>
  <c r="E3111" s="1"/>
  <c r="H3110"/>
  <c r="G3110"/>
  <c r="E3110" s="1"/>
  <c r="H3109"/>
  <c r="G3109"/>
  <c r="E3109" s="1"/>
  <c r="H3108"/>
  <c r="G3108"/>
  <c r="E3108" s="1"/>
  <c r="H3107"/>
  <c r="G3107"/>
  <c r="E3107" s="1"/>
  <c r="H3106"/>
  <c r="G3106"/>
  <c r="E3106" s="1"/>
  <c r="H3105"/>
  <c r="G3105"/>
  <c r="E3105" s="1"/>
  <c r="H3104"/>
  <c r="G3104"/>
  <c r="E3104" s="1"/>
  <c r="G3103"/>
  <c r="E3103" s="1"/>
  <c r="H3102"/>
  <c r="G3102"/>
  <c r="E3102" s="1"/>
  <c r="H3101"/>
  <c r="G3101"/>
  <c r="E3101"/>
  <c r="H3100"/>
  <c r="G3100"/>
  <c r="E3100" s="1"/>
  <c r="G3099"/>
  <c r="E3099" s="1"/>
  <c r="H3098"/>
  <c r="G3098"/>
  <c r="E3098" s="1"/>
  <c r="H3097"/>
  <c r="G3097"/>
  <c r="E3097" s="1"/>
  <c r="H3096"/>
  <c r="G3096"/>
  <c r="E3096" s="1"/>
  <c r="H3095"/>
  <c r="G3095"/>
  <c r="E3095" s="1"/>
  <c r="H3094"/>
  <c r="G3094"/>
  <c r="E3094"/>
  <c r="H3093"/>
  <c r="G3093"/>
  <c r="E3093" s="1"/>
  <c r="G3092"/>
  <c r="E3092" s="1"/>
  <c r="H3091"/>
  <c r="G3091"/>
  <c r="E3091" s="1"/>
  <c r="H3090"/>
  <c r="G3090"/>
  <c r="E3090" s="1"/>
  <c r="H3089"/>
  <c r="G3089"/>
  <c r="E3089" s="1"/>
  <c r="H3088"/>
  <c r="G3088"/>
  <c r="E3088" s="1"/>
  <c r="H3087"/>
  <c r="G3087"/>
  <c r="E3087" s="1"/>
  <c r="H3086"/>
  <c r="G3086"/>
  <c r="E3086" s="1"/>
  <c r="H3085"/>
  <c r="G3085"/>
  <c r="E3085" s="1"/>
  <c r="H3084"/>
  <c r="G3084"/>
  <c r="E3084" s="1"/>
  <c r="H3083"/>
  <c r="G3083"/>
  <c r="E3083" s="1"/>
  <c r="H3082"/>
  <c r="G3082"/>
  <c r="E3082" s="1"/>
  <c r="H3081"/>
  <c r="G3081"/>
  <c r="E3081" s="1"/>
  <c r="H3080"/>
  <c r="G3080"/>
  <c r="E3080" s="1"/>
  <c r="H3079"/>
  <c r="G3079"/>
  <c r="E3079"/>
  <c r="H3078"/>
  <c r="G3078"/>
  <c r="E3078" s="1"/>
  <c r="H3077"/>
  <c r="G3077"/>
  <c r="E3077"/>
  <c r="H3076"/>
  <c r="G3076"/>
  <c r="E3076" s="1"/>
  <c r="H3075"/>
  <c r="G3075"/>
  <c r="E3075" s="1"/>
  <c r="H3074"/>
  <c r="G3074"/>
  <c r="E3074" s="1"/>
  <c r="H3073"/>
  <c r="G3073"/>
  <c r="E3073" s="1"/>
  <c r="H3072"/>
  <c r="G3072"/>
  <c r="E3072" s="1"/>
  <c r="H3071"/>
  <c r="G3071"/>
  <c r="E3071" s="1"/>
  <c r="H3070"/>
  <c r="G3070"/>
  <c r="E3070" s="1"/>
  <c r="H3069"/>
  <c r="G3069"/>
  <c r="E3069" s="1"/>
  <c r="H3068"/>
  <c r="G3068"/>
  <c r="E3068" s="1"/>
  <c r="H3067"/>
  <c r="G3067"/>
  <c r="E3067"/>
  <c r="H3066"/>
  <c r="G3066"/>
  <c r="E3066" s="1"/>
  <c r="H3065"/>
  <c r="G3065"/>
  <c r="E3065" s="1"/>
  <c r="H3064"/>
  <c r="G3064"/>
  <c r="E3064" s="1"/>
  <c r="H3063"/>
  <c r="G3063"/>
  <c r="E3063"/>
  <c r="H3062"/>
  <c r="G3062"/>
  <c r="E3062" s="1"/>
  <c r="H3061"/>
  <c r="G3061"/>
  <c r="E3061" s="1"/>
  <c r="H3060"/>
  <c r="G3060"/>
  <c r="E3060" s="1"/>
  <c r="H3059"/>
  <c r="G3059"/>
  <c r="E3059" s="1"/>
  <c r="H3058"/>
  <c r="G3058"/>
  <c r="E3058" s="1"/>
  <c r="H3057"/>
  <c r="G3057"/>
  <c r="E3057" s="1"/>
  <c r="H3056"/>
  <c r="G3056"/>
  <c r="E3056" s="1"/>
  <c r="H3055"/>
  <c r="G3055"/>
  <c r="E3055" s="1"/>
  <c r="H3054"/>
  <c r="G3054"/>
  <c r="E3054" s="1"/>
  <c r="H3053"/>
  <c r="G3053"/>
  <c r="E3053"/>
  <c r="H3052"/>
  <c r="G3052"/>
  <c r="E3052" s="1"/>
  <c r="H3051"/>
  <c r="G3051"/>
  <c r="E3051" s="1"/>
  <c r="H3050"/>
  <c r="G3050"/>
  <c r="E3050" s="1"/>
  <c r="H3049"/>
  <c r="G3049"/>
  <c r="E3049" s="1"/>
  <c r="H3048"/>
  <c r="G3048"/>
  <c r="E3048" s="1"/>
  <c r="H3047"/>
  <c r="G3047"/>
  <c r="E3047"/>
  <c r="H3046"/>
  <c r="G3046"/>
  <c r="E3046" s="1"/>
  <c r="H3045"/>
  <c r="G3045"/>
  <c r="E3045" s="1"/>
  <c r="H3044"/>
  <c r="G3044"/>
  <c r="E3044" s="1"/>
  <c r="H3043"/>
  <c r="G3043"/>
  <c r="E3043" s="1"/>
  <c r="H3042"/>
  <c r="G3042"/>
  <c r="E3042" s="1"/>
  <c r="H3041"/>
  <c r="G3041"/>
  <c r="E3041" s="1"/>
  <c r="H3040"/>
  <c r="G3040"/>
  <c r="E3040" s="1"/>
  <c r="H3039"/>
  <c r="G3039"/>
  <c r="E3039"/>
  <c r="H3038"/>
  <c r="G3038"/>
  <c r="E3038" s="1"/>
  <c r="H3037"/>
  <c r="G3037"/>
  <c r="E3037"/>
  <c r="H3036"/>
  <c r="G3036"/>
  <c r="E3036" s="1"/>
  <c r="H3035"/>
  <c r="G3035"/>
  <c r="E3035" s="1"/>
  <c r="H3034"/>
  <c r="G3034"/>
  <c r="E3034" s="1"/>
  <c r="H3033"/>
  <c r="G3033"/>
  <c r="E3033" s="1"/>
  <c r="H3032"/>
  <c r="G3032"/>
  <c r="E3032" s="1"/>
  <c r="H3031"/>
  <c r="G3031"/>
  <c r="E3031" s="1"/>
  <c r="H3030"/>
  <c r="G3030"/>
  <c r="E3030" s="1"/>
  <c r="H3029"/>
  <c r="G3029"/>
  <c r="E3029"/>
  <c r="H3028"/>
  <c r="G3028"/>
  <c r="E3028" s="1"/>
  <c r="H3027"/>
  <c r="G3027"/>
  <c r="E3027" s="1"/>
  <c r="H3026"/>
  <c r="G3026"/>
  <c r="E3026" s="1"/>
  <c r="H3025"/>
  <c r="G3025"/>
  <c r="E3025" s="1"/>
  <c r="H3024"/>
  <c r="G3024"/>
  <c r="E3024" s="1"/>
  <c r="H3023"/>
  <c r="G3023"/>
  <c r="E3023"/>
  <c r="H3022"/>
  <c r="G3022"/>
  <c r="E3022" s="1"/>
  <c r="H3021"/>
  <c r="G3021"/>
  <c r="E3021" s="1"/>
  <c r="H3020"/>
  <c r="G3020"/>
  <c r="E3020" s="1"/>
  <c r="H3019"/>
  <c r="G3019"/>
  <c r="E3019" s="1"/>
  <c r="H3018"/>
  <c r="G3018"/>
  <c r="E3018" s="1"/>
  <c r="H3017"/>
  <c r="G3017"/>
  <c r="E3017" s="1"/>
  <c r="F3016"/>
  <c r="H3015"/>
  <c r="G3015"/>
  <c r="E3015" s="1"/>
  <c r="H3014"/>
  <c r="G3014"/>
  <c r="E3014" s="1"/>
  <c r="H3013"/>
  <c r="G3013"/>
  <c r="E3013" s="1"/>
  <c r="H3012"/>
  <c r="G3012"/>
  <c r="E3012"/>
  <c r="H3011"/>
  <c r="G3011"/>
  <c r="E3011" s="1"/>
  <c r="H3010"/>
  <c r="G3010"/>
  <c r="E3010"/>
  <c r="H3009"/>
  <c r="G3009"/>
  <c r="E3009" s="1"/>
  <c r="H3008"/>
  <c r="G3008"/>
  <c r="E3008" s="1"/>
  <c r="H3007"/>
  <c r="G3007"/>
  <c r="E3007" s="1"/>
  <c r="H3006"/>
  <c r="G3006"/>
  <c r="E3006" s="1"/>
  <c r="H3005"/>
  <c r="G3005"/>
  <c r="E3005" s="1"/>
  <c r="H3004"/>
  <c r="G3004"/>
  <c r="E3004" s="1"/>
  <c r="H3003"/>
  <c r="G3003"/>
  <c r="E3003" s="1"/>
  <c r="H3002"/>
  <c r="G3002"/>
  <c r="E3002" s="1"/>
  <c r="H3001"/>
  <c r="G3001"/>
  <c r="E3001" s="1"/>
  <c r="H3000"/>
  <c r="G3000"/>
  <c r="E3000" s="1"/>
  <c r="H2999"/>
  <c r="G2999"/>
  <c r="E2999" s="1"/>
  <c r="H2998"/>
  <c r="G2998"/>
  <c r="E2998" s="1"/>
  <c r="H2997"/>
  <c r="G2997"/>
  <c r="E2997" s="1"/>
  <c r="H2996"/>
  <c r="G2996"/>
  <c r="E2996"/>
  <c r="H2995"/>
  <c r="G2995"/>
  <c r="E2995" s="1"/>
  <c r="H2994"/>
  <c r="G2994"/>
  <c r="E2994"/>
  <c r="H2993"/>
  <c r="G2993"/>
  <c r="E2993" s="1"/>
  <c r="H2992"/>
  <c r="G2992"/>
  <c r="E2992" s="1"/>
  <c r="H2991"/>
  <c r="G2991"/>
  <c r="E2991" s="1"/>
  <c r="F2990"/>
  <c r="G2990" s="1"/>
  <c r="E2990" s="1"/>
  <c r="H2989"/>
  <c r="G2989"/>
  <c r="E2989"/>
  <c r="H2988"/>
  <c r="G2988"/>
  <c r="E2988" s="1"/>
  <c r="H2987"/>
  <c r="G2987"/>
  <c r="E2987"/>
  <c r="H2986"/>
  <c r="G2986"/>
  <c r="E2986" s="1"/>
  <c r="H2985"/>
  <c r="G2985"/>
  <c r="E2985" s="1"/>
  <c r="H2984"/>
  <c r="G2984"/>
  <c r="E2984" s="1"/>
  <c r="H2983"/>
  <c r="G2983"/>
  <c r="E2983" s="1"/>
  <c r="H2982"/>
  <c r="G2982"/>
  <c r="E2982" s="1"/>
  <c r="H2981"/>
  <c r="G2981"/>
  <c r="E2981" s="1"/>
  <c r="H2980"/>
  <c r="G2980"/>
  <c r="E2980" s="1"/>
  <c r="H2979"/>
  <c r="G2979"/>
  <c r="E2979" s="1"/>
  <c r="H2978"/>
  <c r="G2978"/>
  <c r="E2978" s="1"/>
  <c r="H2977"/>
  <c r="G2977"/>
  <c r="E2977" s="1"/>
  <c r="F2976"/>
  <c r="H2976" s="1"/>
  <c r="H2975"/>
  <c r="G2975"/>
  <c r="E2975" s="1"/>
  <c r="F2974"/>
  <c r="H2974" s="1"/>
  <c r="H2973"/>
  <c r="G2973"/>
  <c r="E2973" s="1"/>
  <c r="H2972"/>
  <c r="G2972"/>
  <c r="E2972" s="1"/>
  <c r="H2971"/>
  <c r="G2971"/>
  <c r="E2971" s="1"/>
  <c r="H2970"/>
  <c r="G2970"/>
  <c r="E2970" s="1"/>
  <c r="H2969"/>
  <c r="G2969"/>
  <c r="E2969" s="1"/>
  <c r="H2968"/>
  <c r="G2968"/>
  <c r="E2968" s="1"/>
  <c r="H2967"/>
  <c r="G2967"/>
  <c r="E2967" s="1"/>
  <c r="F2966"/>
  <c r="H2966" s="1"/>
  <c r="H2965"/>
  <c r="G2965"/>
  <c r="E2965"/>
  <c r="H2964"/>
  <c r="G2964"/>
  <c r="E2964" s="1"/>
  <c r="H2963"/>
  <c r="G2963"/>
  <c r="E2963" s="1"/>
  <c r="H2962"/>
  <c r="G2962"/>
  <c r="E2962" s="1"/>
  <c r="F2961"/>
  <c r="H2961" s="1"/>
  <c r="F2960"/>
  <c r="H2960" s="1"/>
  <c r="F2959"/>
  <c r="H2959" s="1"/>
  <c r="F2958"/>
  <c r="H2958" s="1"/>
  <c r="H2957"/>
  <c r="G2957"/>
  <c r="E2957" s="1"/>
  <c r="F2956"/>
  <c r="F2955"/>
  <c r="H2955" s="1"/>
  <c r="F2954"/>
  <c r="H2954" s="1"/>
  <c r="G2953"/>
  <c r="E2953" s="1"/>
  <c r="F2953"/>
  <c r="H2953" s="1"/>
  <c r="H2952"/>
  <c r="G2952"/>
  <c r="E2952" s="1"/>
  <c r="F2951"/>
  <c r="H2951" s="1"/>
  <c r="H2950"/>
  <c r="G2950"/>
  <c r="E2950"/>
  <c r="H2949"/>
  <c r="G2949"/>
  <c r="E2949" s="1"/>
  <c r="H2948"/>
  <c r="G2948"/>
  <c r="E2948"/>
  <c r="H2947"/>
  <c r="G2947"/>
  <c r="E2947" s="1"/>
  <c r="F2946"/>
  <c r="H2946" s="1"/>
  <c r="F2945"/>
  <c r="H2945" s="1"/>
  <c r="F2944"/>
  <c r="H2944" s="1"/>
  <c r="H2943"/>
  <c r="G2943"/>
  <c r="E2943"/>
  <c r="F2942"/>
  <c r="H2942" s="1"/>
  <c r="H2941"/>
  <c r="G2941"/>
  <c r="E2941" s="1"/>
  <c r="H2940"/>
  <c r="G2940"/>
  <c r="E2940" s="1"/>
  <c r="H2939"/>
  <c r="G2939"/>
  <c r="E2939" s="1"/>
  <c r="H2938"/>
  <c r="G2938"/>
  <c r="E2938" s="1"/>
  <c r="F2937"/>
  <c r="H2936"/>
  <c r="G2936"/>
  <c r="E2936" s="1"/>
  <c r="H2935"/>
  <c r="G2935"/>
  <c r="E2935" s="1"/>
  <c r="F2934"/>
  <c r="F2933"/>
  <c r="H2933" s="1"/>
  <c r="H2932"/>
  <c r="G2932"/>
  <c r="E2932" s="1"/>
  <c r="H2931"/>
  <c r="G2931"/>
  <c r="E2931" s="1"/>
  <c r="F2930"/>
  <c r="H2930" s="1"/>
  <c r="H2929"/>
  <c r="G2929"/>
  <c r="E2929" s="1"/>
  <c r="F2928"/>
  <c r="G2928" s="1"/>
  <c r="E2928" s="1"/>
  <c r="F2927"/>
  <c r="H2927" s="1"/>
  <c r="H2926"/>
  <c r="G2926"/>
  <c r="E2926" s="1"/>
  <c r="H2925"/>
  <c r="G2925"/>
  <c r="E2925" s="1"/>
  <c r="F2924"/>
  <c r="H2924" s="1"/>
  <c r="G2923"/>
  <c r="E2923" s="1"/>
  <c r="F2923"/>
  <c r="H2923" s="1"/>
  <c r="H2922"/>
  <c r="G2922"/>
  <c r="E2922" s="1"/>
  <c r="G2921"/>
  <c r="E2921" s="1"/>
  <c r="H2920"/>
  <c r="G2920"/>
  <c r="E2920"/>
  <c r="H2919"/>
  <c r="G2919"/>
  <c r="E2919" s="1"/>
  <c r="H2918"/>
  <c r="G2918"/>
  <c r="E2918" s="1"/>
  <c r="H2917"/>
  <c r="G2917"/>
  <c r="E2917" s="1"/>
  <c r="H2916"/>
  <c r="G2916"/>
  <c r="E2916"/>
  <c r="H2915"/>
  <c r="G2915"/>
  <c r="E2915" s="1"/>
  <c r="H2914"/>
  <c r="G2914"/>
  <c r="E2914" s="1"/>
  <c r="H2913"/>
  <c r="G2913"/>
  <c r="E2913" s="1"/>
  <c r="H2912"/>
  <c r="G2912"/>
  <c r="E2912" s="1"/>
  <c r="H2911"/>
  <c r="G2911"/>
  <c r="E2911" s="1"/>
  <c r="H2910"/>
  <c r="G2910"/>
  <c r="E2910" s="1"/>
  <c r="F2909"/>
  <c r="G2908"/>
  <c r="E2908" s="1"/>
  <c r="H2907"/>
  <c r="G2907"/>
  <c r="E2907" s="1"/>
  <c r="H2906"/>
  <c r="G2906"/>
  <c r="E2906" s="1"/>
  <c r="H2905"/>
  <c r="G2905"/>
  <c r="E2905" s="1"/>
  <c r="H2904"/>
  <c r="G2904"/>
  <c r="E2904" s="1"/>
  <c r="H2903"/>
  <c r="G2903"/>
  <c r="E2903" s="1"/>
  <c r="H2902"/>
  <c r="G2902"/>
  <c r="E2902" s="1"/>
  <c r="H2901"/>
  <c r="G2901"/>
  <c r="E2901" s="1"/>
  <c r="H2900"/>
  <c r="G2900"/>
  <c r="E2900"/>
  <c r="H2899"/>
  <c r="G2899"/>
  <c r="E2899" s="1"/>
  <c r="G2898"/>
  <c r="E2898" s="1"/>
  <c r="H2897"/>
  <c r="G2897"/>
  <c r="E2897" s="1"/>
  <c r="H2896"/>
  <c r="G2896"/>
  <c r="E2896" s="1"/>
  <c r="H2895"/>
  <c r="G2895"/>
  <c r="E2895" s="1"/>
  <c r="H2894"/>
  <c r="G2894"/>
  <c r="E2894" s="1"/>
  <c r="H2893"/>
  <c r="G2893"/>
  <c r="E2893" s="1"/>
  <c r="H2892"/>
  <c r="G2892"/>
  <c r="E2892" s="1"/>
  <c r="H2891"/>
  <c r="G2891"/>
  <c r="E2891" s="1"/>
  <c r="H2890"/>
  <c r="G2890"/>
  <c r="E2890" s="1"/>
  <c r="F2889"/>
  <c r="H2889" s="1"/>
  <c r="H2888"/>
  <c r="G2888"/>
  <c r="E2888" s="1"/>
  <c r="H2887"/>
  <c r="G2887"/>
  <c r="E2887" s="1"/>
  <c r="H2886"/>
  <c r="G2886"/>
  <c r="E2886"/>
  <c r="G2885"/>
  <c r="E2885" s="1"/>
  <c r="F2884"/>
  <c r="H2884" s="1"/>
  <c r="H2883"/>
  <c r="G2883"/>
  <c r="E2883" s="1"/>
  <c r="G2882"/>
  <c r="E2882" s="1"/>
  <c r="H2881"/>
  <c r="G2881"/>
  <c r="E2881" s="1"/>
  <c r="H2880"/>
  <c r="G2880"/>
  <c r="E2880" s="1"/>
  <c r="H2879"/>
  <c r="G2879"/>
  <c r="E2879"/>
  <c r="H2878"/>
  <c r="G2878"/>
  <c r="E2878" s="1"/>
  <c r="H2877"/>
  <c r="G2877"/>
  <c r="E2877" s="1"/>
  <c r="H2876"/>
  <c r="G2876"/>
  <c r="E2876" s="1"/>
  <c r="F2875"/>
  <c r="H2875" s="1"/>
  <c r="F2874"/>
  <c r="H2874" s="1"/>
  <c r="F2873"/>
  <c r="H2873" s="1"/>
  <c r="F2872"/>
  <c r="H2872" s="1"/>
  <c r="F2871"/>
  <c r="H2871" s="1"/>
  <c r="H2870"/>
  <c r="G2870"/>
  <c r="E2870" s="1"/>
  <c r="H2869"/>
  <c r="G2869"/>
  <c r="E2869" s="1"/>
  <c r="H2868"/>
  <c r="G2868"/>
  <c r="E2868"/>
  <c r="H2867"/>
  <c r="G2867"/>
  <c r="E2867" s="1"/>
  <c r="H2866"/>
  <c r="G2866"/>
  <c r="E2866"/>
  <c r="H2865"/>
  <c r="G2865"/>
  <c r="E2865" s="1"/>
  <c r="H2864"/>
  <c r="G2864"/>
  <c r="E2864" s="1"/>
  <c r="H2863"/>
  <c r="G2863"/>
  <c r="E2863" s="1"/>
  <c r="H2862"/>
  <c r="G2862"/>
  <c r="E2862" s="1"/>
  <c r="H2861"/>
  <c r="G2861"/>
  <c r="E2861" s="1"/>
  <c r="H2860"/>
  <c r="G2860"/>
  <c r="E2860" s="1"/>
  <c r="F2859"/>
  <c r="H2859" s="1"/>
  <c r="H2858"/>
  <c r="G2858"/>
  <c r="E2858" s="1"/>
  <c r="H2857"/>
  <c r="G2857"/>
  <c r="E2857" s="1"/>
  <c r="F2856"/>
  <c r="H2856" s="1"/>
  <c r="H2855"/>
  <c r="G2855"/>
  <c r="E2855" s="1"/>
  <c r="H2854"/>
  <c r="G2854"/>
  <c r="E2854"/>
  <c r="F2853"/>
  <c r="G2853" s="1"/>
  <c r="E2853" s="1"/>
  <c r="F2852"/>
  <c r="G2852" s="1"/>
  <c r="E2852" s="1"/>
  <c r="H2851"/>
  <c r="G2851"/>
  <c r="E2851" s="1"/>
  <c r="H2850"/>
  <c r="G2850"/>
  <c r="E2850"/>
  <c r="H2849"/>
  <c r="G2849"/>
  <c r="E2849" s="1"/>
  <c r="H2848"/>
  <c r="G2848"/>
  <c r="E2848" s="1"/>
  <c r="H2847"/>
  <c r="G2847"/>
  <c r="E2847" s="1"/>
  <c r="H2846"/>
  <c r="G2846"/>
  <c r="E2846" s="1"/>
  <c r="H2845"/>
  <c r="G2845"/>
  <c r="E2845" s="1"/>
  <c r="H2844"/>
  <c r="G2844"/>
  <c r="E2844" s="1"/>
  <c r="H2843"/>
  <c r="G2843"/>
  <c r="E2843" s="1"/>
  <c r="H2842"/>
  <c r="G2842"/>
  <c r="E2842"/>
  <c r="H2841"/>
  <c r="G2841"/>
  <c r="E2841" s="1"/>
  <c r="H2840"/>
  <c r="G2840"/>
  <c r="E2840" s="1"/>
  <c r="H2839"/>
  <c r="G2839"/>
  <c r="E2839" s="1"/>
  <c r="H2838"/>
  <c r="G2838"/>
  <c r="E2838" s="1"/>
  <c r="H2837"/>
  <c r="G2837"/>
  <c r="E2837" s="1"/>
  <c r="H2836"/>
  <c r="G2836"/>
  <c r="E2836"/>
  <c r="H2835"/>
  <c r="G2835"/>
  <c r="E2835" s="1"/>
  <c r="H2834"/>
  <c r="G2834"/>
  <c r="E2834" s="1"/>
  <c r="H2833"/>
  <c r="G2833"/>
  <c r="E2833" s="1"/>
  <c r="H2832"/>
  <c r="G2832"/>
  <c r="E2832" s="1"/>
  <c r="H2831"/>
  <c r="G2831"/>
  <c r="E2831" s="1"/>
  <c r="H2830"/>
  <c r="G2830"/>
  <c r="E2830" s="1"/>
  <c r="H2829"/>
  <c r="G2829"/>
  <c r="E2829" s="1"/>
  <c r="H2828"/>
  <c r="G2828"/>
  <c r="E2828" s="1"/>
  <c r="H2827"/>
  <c r="G2827"/>
  <c r="E2827" s="1"/>
  <c r="H2826"/>
  <c r="G2826"/>
  <c r="E2826"/>
  <c r="H2825"/>
  <c r="G2825"/>
  <c r="E2825" s="1"/>
  <c r="G2824"/>
  <c r="E2824" s="1"/>
  <c r="H2823"/>
  <c r="G2823"/>
  <c r="E2823" s="1"/>
  <c r="H2822"/>
  <c r="G2822"/>
  <c r="E2822" s="1"/>
  <c r="H2821"/>
  <c r="G2821"/>
  <c r="E2821" s="1"/>
  <c r="H2820"/>
  <c r="G2820"/>
  <c r="E2820" s="1"/>
  <c r="H2819"/>
  <c r="G2819"/>
  <c r="E2819" s="1"/>
  <c r="H2818"/>
  <c r="G2818"/>
  <c r="E2818" s="1"/>
  <c r="H2817"/>
  <c r="G2817"/>
  <c r="E2817"/>
  <c r="H2816"/>
  <c r="G2816"/>
  <c r="E2816" s="1"/>
  <c r="H2815"/>
  <c r="G2815"/>
  <c r="E2815" s="1"/>
  <c r="H2814"/>
  <c r="G2814"/>
  <c r="E2814" s="1"/>
  <c r="H2813"/>
  <c r="G2813"/>
  <c r="E2813"/>
  <c r="H2812"/>
  <c r="G2812"/>
  <c r="E2812" s="1"/>
  <c r="H2811"/>
  <c r="G2811"/>
  <c r="E2811" s="1"/>
  <c r="H2810"/>
  <c r="G2810"/>
  <c r="E2810" s="1"/>
  <c r="G2809"/>
  <c r="E2809" s="1"/>
  <c r="H2808"/>
  <c r="G2808"/>
  <c r="E2808" s="1"/>
  <c r="H2807"/>
  <c r="G2807"/>
  <c r="E2807" s="1"/>
  <c r="H2806"/>
  <c r="G2806"/>
  <c r="E2806"/>
  <c r="H2805"/>
  <c r="G2805"/>
  <c r="E2805" s="1"/>
  <c r="H2804"/>
  <c r="G2804"/>
  <c r="E2804"/>
  <c r="H2803"/>
  <c r="G2803"/>
  <c r="E2803" s="1"/>
  <c r="H2802"/>
  <c r="G2802"/>
  <c r="E2802" s="1"/>
  <c r="H2801"/>
  <c r="G2801"/>
  <c r="E2801" s="1"/>
  <c r="H2800"/>
  <c r="G2800"/>
  <c r="E2800" s="1"/>
  <c r="H2799"/>
  <c r="G2799"/>
  <c r="E2799" s="1"/>
  <c r="H2798"/>
  <c r="G2798"/>
  <c r="E2798" s="1"/>
  <c r="H2797"/>
  <c r="G2797"/>
  <c r="E2797" s="1"/>
  <c r="H2796"/>
  <c r="G2796"/>
  <c r="E2796" s="1"/>
  <c r="H2795"/>
  <c r="G2795"/>
  <c r="E2795" s="1"/>
  <c r="H2794"/>
  <c r="G2794"/>
  <c r="E2794" s="1"/>
  <c r="H2793"/>
  <c r="G2793"/>
  <c r="E2793" s="1"/>
  <c r="H2792"/>
  <c r="G2792"/>
  <c r="E2792" s="1"/>
  <c r="G2791"/>
  <c r="E2791"/>
  <c r="H2790"/>
  <c r="G2790"/>
  <c r="E2790" s="1"/>
  <c r="H2789"/>
  <c r="G2789"/>
  <c r="E2789" s="1"/>
  <c r="G2788"/>
  <c r="E2788"/>
  <c r="H2787"/>
  <c r="G2787"/>
  <c r="E2787" s="1"/>
  <c r="G2786"/>
  <c r="E2786" s="1"/>
  <c r="H2785"/>
  <c r="G2785"/>
  <c r="E2785" s="1"/>
  <c r="H2784"/>
  <c r="G2784"/>
  <c r="E2784" s="1"/>
  <c r="H2783"/>
  <c r="G2783"/>
  <c r="E2783" s="1"/>
  <c r="H2782"/>
  <c r="G2782"/>
  <c r="E2782" s="1"/>
  <c r="H2781"/>
  <c r="G2781"/>
  <c r="E2781" s="1"/>
  <c r="H2780"/>
  <c r="G2780"/>
  <c r="E2780" s="1"/>
  <c r="G2779"/>
  <c r="E2779" s="1"/>
  <c r="H2778"/>
  <c r="G2778"/>
  <c r="E2778" s="1"/>
  <c r="H2777"/>
  <c r="G2777"/>
  <c r="E2777" s="1"/>
  <c r="H2776"/>
  <c r="G2776"/>
  <c r="E2776" s="1"/>
  <c r="H2775"/>
  <c r="G2775"/>
  <c r="E2775" s="1"/>
  <c r="H2774"/>
  <c r="G2774"/>
  <c r="E2774"/>
  <c r="H2773"/>
  <c r="G2773"/>
  <c r="E2773" s="1"/>
  <c r="H2772"/>
  <c r="G2772"/>
  <c r="E2772" s="1"/>
  <c r="H2771"/>
  <c r="G2771"/>
  <c r="E2771" s="1"/>
  <c r="H2770"/>
  <c r="G2770"/>
  <c r="E2770" s="1"/>
  <c r="H2769"/>
  <c r="G2769"/>
  <c r="E2769" s="1"/>
  <c r="H2768"/>
  <c r="G2768"/>
  <c r="E2768" s="1"/>
  <c r="H2767"/>
  <c r="G2767"/>
  <c r="E2767" s="1"/>
  <c r="H2766"/>
  <c r="G2766"/>
  <c r="E2766" s="1"/>
  <c r="H2765"/>
  <c r="G2765"/>
  <c r="E2765" s="1"/>
  <c r="H2764"/>
  <c r="G2764"/>
  <c r="E2764"/>
  <c r="H2763"/>
  <c r="G2763"/>
  <c r="E2763" s="1"/>
  <c r="H2762"/>
  <c r="G2762"/>
  <c r="E2762"/>
  <c r="H2761"/>
  <c r="G2761"/>
  <c r="E2761" s="1"/>
  <c r="H2760"/>
  <c r="G2760"/>
  <c r="E2760" s="1"/>
  <c r="H2759"/>
  <c r="G2759"/>
  <c r="E2759" s="1"/>
  <c r="H2758"/>
  <c r="G2758"/>
  <c r="E2758" s="1"/>
  <c r="H2757"/>
  <c r="G2757"/>
  <c r="E2757" s="1"/>
  <c r="H2756"/>
  <c r="G2756"/>
  <c r="E2756" s="1"/>
  <c r="H2755"/>
  <c r="G2755"/>
  <c r="E2755" s="1"/>
  <c r="H2754"/>
  <c r="G2754"/>
  <c r="E2754"/>
  <c r="H2753"/>
  <c r="G2753"/>
  <c r="E2753" s="1"/>
  <c r="H2752"/>
  <c r="G2752"/>
  <c r="E2752" s="1"/>
  <c r="F2751"/>
  <c r="H2750"/>
  <c r="G2750"/>
  <c r="E2750" s="1"/>
  <c r="H2749"/>
  <c r="G2749"/>
  <c r="E2749" s="1"/>
  <c r="H2748"/>
  <c r="G2748"/>
  <c r="E2748" s="1"/>
  <c r="H2747"/>
  <c r="G2747"/>
  <c r="E2747" s="1"/>
  <c r="F2746"/>
  <c r="H2746" s="1"/>
  <c r="H2745"/>
  <c r="G2745"/>
  <c r="E2745" s="1"/>
  <c r="H2744"/>
  <c r="G2744"/>
  <c r="E2744"/>
  <c r="H2743"/>
  <c r="G2743"/>
  <c r="E2743" s="1"/>
  <c r="H2742"/>
  <c r="G2742"/>
  <c r="E2742" s="1"/>
  <c r="H2741"/>
  <c r="G2741"/>
  <c r="E2741" s="1"/>
  <c r="H2740"/>
  <c r="G2740"/>
  <c r="E2740" s="1"/>
  <c r="H2739"/>
  <c r="G2739"/>
  <c r="E2739" s="1"/>
  <c r="H2738"/>
  <c r="G2738"/>
  <c r="E2738" s="1"/>
  <c r="H2737"/>
  <c r="G2737"/>
  <c r="E2737" s="1"/>
  <c r="H2736"/>
  <c r="G2736"/>
  <c r="E2736"/>
  <c r="H2735"/>
  <c r="G2735"/>
  <c r="E2735" s="1"/>
  <c r="H2734"/>
  <c r="G2734"/>
  <c r="E2734"/>
  <c r="H2733"/>
  <c r="G2733"/>
  <c r="E2733" s="1"/>
  <c r="F2732"/>
  <c r="H2732" s="1"/>
  <c r="H2731"/>
  <c r="G2731"/>
  <c r="E2731" s="1"/>
  <c r="H2730"/>
  <c r="G2730"/>
  <c r="E2730" s="1"/>
  <c r="H2729"/>
  <c r="G2729"/>
  <c r="E2729" s="1"/>
  <c r="H2728"/>
  <c r="G2728"/>
  <c r="E2728" s="1"/>
  <c r="H2727"/>
  <c r="G2727"/>
  <c r="E2727"/>
  <c r="H2726"/>
  <c r="G2726"/>
  <c r="E2726" s="1"/>
  <c r="H2725"/>
  <c r="G2725"/>
  <c r="E2725" s="1"/>
  <c r="H2724"/>
  <c r="G2724"/>
  <c r="E2724" s="1"/>
  <c r="H2723"/>
  <c r="G2723"/>
  <c r="E2723" s="1"/>
  <c r="H2722"/>
  <c r="G2722"/>
  <c r="E2722" s="1"/>
  <c r="H2721"/>
  <c r="G2721"/>
  <c r="E2721"/>
  <c r="H2720"/>
  <c r="G2720"/>
  <c r="E2720" s="1"/>
  <c r="H2719"/>
  <c r="G2719"/>
  <c r="E2719" s="1"/>
  <c r="H2718"/>
  <c r="G2718"/>
  <c r="E2718" s="1"/>
  <c r="H2717"/>
  <c r="G2717"/>
  <c r="E2717" s="1"/>
  <c r="H2716"/>
  <c r="G2716"/>
  <c r="E2716" s="1"/>
  <c r="H2715"/>
  <c r="G2715"/>
  <c r="E2715" s="1"/>
  <c r="H2714"/>
  <c r="G2714"/>
  <c r="E2714" s="1"/>
  <c r="H2713"/>
  <c r="G2713"/>
  <c r="E2713" s="1"/>
  <c r="H2712"/>
  <c r="G2712"/>
  <c r="E2712" s="1"/>
  <c r="F2711"/>
  <c r="H2711" s="1"/>
  <c r="H2710"/>
  <c r="G2710"/>
  <c r="E2710"/>
  <c r="H2709"/>
  <c r="G2709"/>
  <c r="E2709" s="1"/>
  <c r="H2708"/>
  <c r="G2708"/>
  <c r="E2708" s="1"/>
  <c r="H2707"/>
  <c r="G2707"/>
  <c r="E2707" s="1"/>
  <c r="H2706"/>
  <c r="G2706"/>
  <c r="E2706" s="1"/>
  <c r="H2705"/>
  <c r="G2705"/>
  <c r="E2705" s="1"/>
  <c r="H2704"/>
  <c r="G2704"/>
  <c r="E2704" s="1"/>
  <c r="H2703"/>
  <c r="G2703"/>
  <c r="E2703" s="1"/>
  <c r="F2702"/>
  <c r="H2702" s="1"/>
  <c r="F2701"/>
  <c r="H2701" s="1"/>
  <c r="H2700"/>
  <c r="G2700"/>
  <c r="E2700" s="1"/>
  <c r="H2699"/>
  <c r="G2699"/>
  <c r="E2699" s="1"/>
  <c r="H2698"/>
  <c r="G2698"/>
  <c r="E2698" s="1"/>
  <c r="H2697"/>
  <c r="G2697"/>
  <c r="E2697" s="1"/>
  <c r="H2696"/>
  <c r="G2696"/>
  <c r="E2696" s="1"/>
  <c r="H2695"/>
  <c r="G2695"/>
  <c r="E2695" s="1"/>
  <c r="H2694"/>
  <c r="G2694"/>
  <c r="E2694" s="1"/>
  <c r="H2693"/>
  <c r="G2693"/>
  <c r="E2693" s="1"/>
  <c r="H2692"/>
  <c r="G2692"/>
  <c r="E2692"/>
  <c r="G2691"/>
  <c r="E2691" s="1"/>
  <c r="H2690"/>
  <c r="G2690"/>
  <c r="E2690" s="1"/>
  <c r="H2689"/>
  <c r="G2689"/>
  <c r="E2689" s="1"/>
  <c r="H2688"/>
  <c r="G2688"/>
  <c r="E2688" s="1"/>
  <c r="H2687"/>
  <c r="G2687"/>
  <c r="E2687" s="1"/>
  <c r="H2686"/>
  <c r="G2686"/>
  <c r="E2686" s="1"/>
  <c r="H2685"/>
  <c r="G2685"/>
  <c r="E2685" s="1"/>
  <c r="H2684"/>
  <c r="G2684"/>
  <c r="E2684" s="1"/>
  <c r="H2683"/>
  <c r="G2683"/>
  <c r="E2683"/>
  <c r="H2682"/>
  <c r="G2682"/>
  <c r="E2682" s="1"/>
  <c r="H2681"/>
  <c r="G2681"/>
  <c r="E2681" s="1"/>
  <c r="H2680"/>
  <c r="G2680"/>
  <c r="E2680" s="1"/>
  <c r="H2679"/>
  <c r="G2679"/>
  <c r="E2679"/>
  <c r="H2678"/>
  <c r="G2678"/>
  <c r="E2678" s="1"/>
  <c r="H2677"/>
  <c r="G2677"/>
  <c r="E2677" s="1"/>
  <c r="H2676"/>
  <c r="G2676"/>
  <c r="E2676" s="1"/>
  <c r="H2675"/>
  <c r="G2675"/>
  <c r="E2675" s="1"/>
  <c r="F2674"/>
  <c r="H2674" s="1"/>
  <c r="H2673"/>
  <c r="G2673"/>
  <c r="E2673" s="1"/>
  <c r="H2672"/>
  <c r="G2672"/>
  <c r="E2672" s="1"/>
  <c r="H2671"/>
  <c r="G2671"/>
  <c r="E2671" s="1"/>
  <c r="H2670"/>
  <c r="G2670"/>
  <c r="E2670" s="1"/>
  <c r="H2669"/>
  <c r="G2669"/>
  <c r="E2669" s="1"/>
  <c r="H2668"/>
  <c r="G2668"/>
  <c r="E2668"/>
  <c r="F2667"/>
  <c r="G2667" s="1"/>
  <c r="E2667" s="1"/>
  <c r="H2666"/>
  <c r="G2666"/>
  <c r="E2666"/>
  <c r="H2665"/>
  <c r="G2665"/>
  <c r="E2665" s="1"/>
  <c r="G2664"/>
  <c r="E2664" s="1"/>
  <c r="H2663"/>
  <c r="G2663"/>
  <c r="E2663" s="1"/>
  <c r="H2662"/>
  <c r="G2662"/>
  <c r="E2662" s="1"/>
  <c r="H2661"/>
  <c r="G2661"/>
  <c r="E2661" s="1"/>
  <c r="H2660"/>
  <c r="G2660"/>
  <c r="E2660" s="1"/>
  <c r="H2659"/>
  <c r="G2659"/>
  <c r="E2659" s="1"/>
  <c r="H2658"/>
  <c r="G2658"/>
  <c r="E2658" s="1"/>
  <c r="H2657"/>
  <c r="G2657"/>
  <c r="E2657"/>
  <c r="F2656"/>
  <c r="G2656" s="1"/>
  <c r="E2656" s="1"/>
  <c r="H2655"/>
  <c r="G2655"/>
  <c r="E2655"/>
  <c r="H2654"/>
  <c r="G2654"/>
  <c r="E2654" s="1"/>
  <c r="H2653"/>
  <c r="G2653"/>
  <c r="E2653" s="1"/>
  <c r="H2652"/>
  <c r="G2652"/>
  <c r="E2652" s="1"/>
  <c r="H2651"/>
  <c r="G2651"/>
  <c r="E2651" s="1"/>
  <c r="H2650"/>
  <c r="G2650"/>
  <c r="E2650" s="1"/>
  <c r="F2649"/>
  <c r="G2649" s="1"/>
  <c r="E2649" s="1"/>
  <c r="H2648"/>
  <c r="G2648"/>
  <c r="E2648" s="1"/>
  <c r="H2647"/>
  <c r="G2647"/>
  <c r="E2647" s="1"/>
  <c r="H2646"/>
  <c r="G2646"/>
  <c r="E2646" s="1"/>
  <c r="H2645"/>
  <c r="G2645"/>
  <c r="E2645" s="1"/>
  <c r="H2644"/>
  <c r="G2644"/>
  <c r="E2644" s="1"/>
  <c r="G2643"/>
  <c r="E2643"/>
  <c r="H2642"/>
  <c r="G2642"/>
  <c r="E2642" s="1"/>
  <c r="H2641"/>
  <c r="G2641"/>
  <c r="E2641" s="1"/>
  <c r="H2640"/>
  <c r="G2640"/>
  <c r="E2640" s="1"/>
  <c r="H2639"/>
  <c r="G2639"/>
  <c r="E2639" s="1"/>
  <c r="F2638"/>
  <c r="H2637"/>
  <c r="G2637"/>
  <c r="E2637" s="1"/>
  <c r="H2636"/>
  <c r="G2636"/>
  <c r="E2636" s="1"/>
  <c r="H2635"/>
  <c r="G2635"/>
  <c r="E2635" s="1"/>
  <c r="H2634"/>
  <c r="F2634"/>
  <c r="G2634" s="1"/>
  <c r="E2634" s="1"/>
  <c r="H2633"/>
  <c r="G2633"/>
  <c r="E2633"/>
  <c r="H2632"/>
  <c r="G2632"/>
  <c r="E2632" s="1"/>
  <c r="H2631"/>
  <c r="G2631"/>
  <c r="E2631" s="1"/>
  <c r="H2630"/>
  <c r="G2630"/>
  <c r="E2630" s="1"/>
  <c r="H2629"/>
  <c r="G2629"/>
  <c r="E2629" s="1"/>
  <c r="H2628"/>
  <c r="G2628"/>
  <c r="E2628" s="1"/>
  <c r="F2627"/>
  <c r="G2627" s="1"/>
  <c r="E2627" s="1"/>
  <c r="H2626"/>
  <c r="G2626"/>
  <c r="E2626" s="1"/>
  <c r="H2625"/>
  <c r="G2625"/>
  <c r="E2625" s="1"/>
  <c r="H2624"/>
  <c r="G2624"/>
  <c r="E2624" s="1"/>
  <c r="H2623"/>
  <c r="G2623"/>
  <c r="E2623" s="1"/>
  <c r="H2622"/>
  <c r="G2622"/>
  <c r="E2622"/>
  <c r="H2621"/>
  <c r="G2621"/>
  <c r="E2621" s="1"/>
  <c r="G2620"/>
  <c r="E2620" s="1"/>
  <c r="F2619"/>
  <c r="G2619" s="1"/>
  <c r="E2619" s="1"/>
  <c r="F2618"/>
  <c r="G2618" s="1"/>
  <c r="E2618" s="1"/>
  <c r="F2617"/>
  <c r="G2617" s="1"/>
  <c r="E2617" s="1"/>
  <c r="H2616"/>
  <c r="G2616"/>
  <c r="E2616"/>
  <c r="H2615"/>
  <c r="G2615"/>
  <c r="E2615" s="1"/>
  <c r="H2614"/>
  <c r="G2614"/>
  <c r="E2614" s="1"/>
  <c r="H2613"/>
  <c r="G2613"/>
  <c r="E2613" s="1"/>
  <c r="G2612"/>
  <c r="E2612" s="1"/>
  <c r="G2611"/>
  <c r="E2611" s="1"/>
  <c r="H2610"/>
  <c r="G2610"/>
  <c r="E2610"/>
  <c r="H2609"/>
  <c r="G2609"/>
  <c r="E2609" s="1"/>
  <c r="H2608"/>
  <c r="G2608"/>
  <c r="E2608" s="1"/>
  <c r="H2607"/>
  <c r="G2607"/>
  <c r="E2607" s="1"/>
  <c r="H2606"/>
  <c r="G2606"/>
  <c r="E2606" s="1"/>
  <c r="H2605"/>
  <c r="G2605"/>
  <c r="E2605" s="1"/>
  <c r="H2604"/>
  <c r="G2604"/>
  <c r="E2604"/>
  <c r="H2603"/>
  <c r="G2603"/>
  <c r="E2603" s="1"/>
  <c r="H2602"/>
  <c r="G2602"/>
  <c r="E2602" s="1"/>
  <c r="H2601"/>
  <c r="G2601"/>
  <c r="E2601" s="1"/>
  <c r="H2600"/>
  <c r="G2600"/>
  <c r="E2600" s="1"/>
  <c r="H2599"/>
  <c r="G2599"/>
  <c r="E2599" s="1"/>
  <c r="H2598"/>
  <c r="G2598"/>
  <c r="E2598" s="1"/>
  <c r="H2597"/>
  <c r="G2597"/>
  <c r="E2597" s="1"/>
  <c r="H2596"/>
  <c r="G2596"/>
  <c r="E2596" s="1"/>
  <c r="H2595"/>
  <c r="G2595"/>
  <c r="E2595" s="1"/>
  <c r="H2594"/>
  <c r="G2594"/>
  <c r="E2594"/>
  <c r="H2593"/>
  <c r="G2593"/>
  <c r="E2593" s="1"/>
  <c r="H2592"/>
  <c r="G2592"/>
  <c r="E2592"/>
  <c r="H2591"/>
  <c r="G2591"/>
  <c r="E2591" s="1"/>
  <c r="H2590"/>
  <c r="G2590"/>
  <c r="E2590" s="1"/>
  <c r="H2589"/>
  <c r="G2589"/>
  <c r="E2589" s="1"/>
  <c r="H2588"/>
  <c r="G2588"/>
  <c r="E2588" s="1"/>
  <c r="H2587"/>
  <c r="G2587"/>
  <c r="E2587" s="1"/>
  <c r="H2586"/>
  <c r="G2586"/>
  <c r="E2586" s="1"/>
  <c r="H2585"/>
  <c r="G2585"/>
  <c r="E2585" s="1"/>
  <c r="H2584"/>
  <c r="G2584"/>
  <c r="E2584" s="1"/>
  <c r="H2583"/>
  <c r="G2583"/>
  <c r="E2583" s="1"/>
  <c r="H2582"/>
  <c r="G2582"/>
  <c r="E2582" s="1"/>
  <c r="H2581"/>
  <c r="G2581"/>
  <c r="E2581" s="1"/>
  <c r="H2580"/>
  <c r="G2580"/>
  <c r="E2580"/>
  <c r="H2579"/>
  <c r="G2579"/>
  <c r="E2579" s="1"/>
  <c r="H2578"/>
  <c r="G2578"/>
  <c r="E2578"/>
  <c r="H2577"/>
  <c r="G2577"/>
  <c r="E2577" s="1"/>
  <c r="H2576"/>
  <c r="G2576"/>
  <c r="E2576" s="1"/>
  <c r="H2575"/>
  <c r="G2575"/>
  <c r="E2575" s="1"/>
  <c r="H2574"/>
  <c r="G2574"/>
  <c r="E2574" s="1"/>
  <c r="H2573"/>
  <c r="G2573"/>
  <c r="E2573" s="1"/>
  <c r="H2572"/>
  <c r="G2572"/>
  <c r="E2572" s="1"/>
  <c r="H2571"/>
  <c r="G2571"/>
  <c r="E2571" s="1"/>
  <c r="F2570"/>
  <c r="G2570" s="1"/>
  <c r="E2570" s="1"/>
  <c r="H2569"/>
  <c r="G2569"/>
  <c r="E2569" s="1"/>
  <c r="H2568"/>
  <c r="G2568"/>
  <c r="E2568" s="1"/>
  <c r="H2567"/>
  <c r="G2567"/>
  <c r="E2567" s="1"/>
  <c r="H2566"/>
  <c r="G2566"/>
  <c r="E2566" s="1"/>
  <c r="H2565"/>
  <c r="G2565"/>
  <c r="E2565"/>
  <c r="H2564"/>
  <c r="G2564"/>
  <c r="E2564" s="1"/>
  <c r="H2563"/>
  <c r="G2563"/>
  <c r="E2563"/>
  <c r="H2562"/>
  <c r="G2562"/>
  <c r="E2562" s="1"/>
  <c r="H2561"/>
  <c r="G2561"/>
  <c r="E2561" s="1"/>
  <c r="H2560"/>
  <c r="G2560"/>
  <c r="E2560" s="1"/>
  <c r="H2559"/>
  <c r="G2559"/>
  <c r="E2559" s="1"/>
  <c r="H2558"/>
  <c r="G2558"/>
  <c r="E2558" s="1"/>
  <c r="H2557"/>
  <c r="G2557"/>
  <c r="E2557" s="1"/>
  <c r="H2556"/>
  <c r="G2556"/>
  <c r="E2556" s="1"/>
  <c r="H2555"/>
  <c r="G2555"/>
  <c r="E2555"/>
  <c r="H2554"/>
  <c r="G2554"/>
  <c r="E2554" s="1"/>
  <c r="H2553"/>
  <c r="G2553"/>
  <c r="E2553" s="1"/>
  <c r="H2552"/>
  <c r="G2552"/>
  <c r="E2552" s="1"/>
  <c r="G2551"/>
  <c r="E2551" s="1"/>
  <c r="H2550"/>
  <c r="G2550"/>
  <c r="E2550" s="1"/>
  <c r="F2549"/>
  <c r="H2549" s="1"/>
  <c r="G2548"/>
  <c r="E2548" s="1"/>
  <c r="G2547"/>
  <c r="E2547" s="1"/>
  <c r="H2546"/>
  <c r="G2546"/>
  <c r="E2546" s="1"/>
  <c r="H2545"/>
  <c r="G2545"/>
  <c r="E2545"/>
  <c r="H2544"/>
  <c r="G2544"/>
  <c r="E2544" s="1"/>
  <c r="H2543"/>
  <c r="G2543"/>
  <c r="E2543"/>
  <c r="H2542"/>
  <c r="G2542"/>
  <c r="E2542" s="1"/>
  <c r="H2541"/>
  <c r="G2541"/>
  <c r="E2541" s="1"/>
  <c r="H2540"/>
  <c r="G2540"/>
  <c r="E2540" s="1"/>
  <c r="H2539"/>
  <c r="G2539"/>
  <c r="E2539" s="1"/>
  <c r="H2538"/>
  <c r="G2538"/>
  <c r="E2538" s="1"/>
  <c r="H2537"/>
  <c r="G2537"/>
  <c r="E2537" s="1"/>
  <c r="H2536"/>
  <c r="G2536"/>
  <c r="E2536" s="1"/>
  <c r="H2535"/>
  <c r="G2535"/>
  <c r="E2535" s="1"/>
  <c r="H2534"/>
  <c r="G2534"/>
  <c r="E2534" s="1"/>
  <c r="H2533"/>
  <c r="G2533"/>
  <c r="E2533"/>
  <c r="H2532"/>
  <c r="G2532"/>
  <c r="E2532" s="1"/>
  <c r="H2531"/>
  <c r="G2531"/>
  <c r="E2531" s="1"/>
  <c r="H2530"/>
  <c r="G2530"/>
  <c r="E2530" s="1"/>
  <c r="H2529"/>
  <c r="G2529"/>
  <c r="E2529"/>
  <c r="H2528"/>
  <c r="G2528"/>
  <c r="E2528" s="1"/>
  <c r="H2527"/>
  <c r="G2527"/>
  <c r="E2527" s="1"/>
  <c r="H2526"/>
  <c r="G2526"/>
  <c r="E2526" s="1"/>
  <c r="H2525"/>
  <c r="G2525"/>
  <c r="E2525" s="1"/>
  <c r="H2524"/>
  <c r="G2524"/>
  <c r="E2524" s="1"/>
  <c r="H2523"/>
  <c r="G2523"/>
  <c r="E2523" s="1"/>
  <c r="F2522"/>
  <c r="F2521"/>
  <c r="H2521" s="1"/>
  <c r="H2520"/>
  <c r="G2520"/>
  <c r="E2520" s="1"/>
  <c r="H2519"/>
  <c r="G2519"/>
  <c r="E2519"/>
  <c r="H2518"/>
  <c r="G2518"/>
  <c r="E2518" s="1"/>
  <c r="H2517"/>
  <c r="G2517"/>
  <c r="E2517" s="1"/>
  <c r="F2516"/>
  <c r="H2515"/>
  <c r="G2515"/>
  <c r="E2515" s="1"/>
  <c r="F2514"/>
  <c r="G2514" s="1"/>
  <c r="E2514" s="1"/>
  <c r="H2513"/>
  <c r="G2513"/>
  <c r="E2513"/>
  <c r="G2512"/>
  <c r="E2512" s="1"/>
  <c r="F2512"/>
  <c r="H2512" s="1"/>
  <c r="H2511"/>
  <c r="G2511"/>
  <c r="E2511" s="1"/>
  <c r="F2510"/>
  <c r="G2510" s="1"/>
  <c r="E2510" s="1"/>
  <c r="H2509"/>
  <c r="G2509"/>
  <c r="E2509"/>
  <c r="G2508"/>
  <c r="E2508" s="1"/>
  <c r="F2508"/>
  <c r="H2508" s="1"/>
  <c r="H2507"/>
  <c r="G2507"/>
  <c r="E2507" s="1"/>
  <c r="F2506"/>
  <c r="G2506" s="1"/>
  <c r="E2506" s="1"/>
  <c r="F2505"/>
  <c r="G2505" s="1"/>
  <c r="E2505" s="1"/>
  <c r="F2504"/>
  <c r="G2504" s="1"/>
  <c r="E2504" s="1"/>
  <c r="F2503"/>
  <c r="G2503" s="1"/>
  <c r="E2503" s="1"/>
  <c r="F2502"/>
  <c r="G2502" s="1"/>
  <c r="E2502" s="1"/>
  <c r="H2501"/>
  <c r="G2501"/>
  <c r="E2501"/>
  <c r="F2500"/>
  <c r="H2500" s="1"/>
  <c r="G2499"/>
  <c r="E2499" s="1"/>
  <c r="F2499"/>
  <c r="H2499" s="1"/>
  <c r="H2498"/>
  <c r="G2498"/>
  <c r="E2498" s="1"/>
  <c r="F2497"/>
  <c r="G2497" s="1"/>
  <c r="E2497" s="1"/>
  <c r="F2496"/>
  <c r="G2496" s="1"/>
  <c r="E2496" s="1"/>
  <c r="F2495"/>
  <c r="G2495" s="1"/>
  <c r="E2495" s="1"/>
  <c r="F2494"/>
  <c r="G2494" s="1"/>
  <c r="E2494" s="1"/>
  <c r="F2493"/>
  <c r="G2493" s="1"/>
  <c r="E2493" s="1"/>
  <c r="F2492"/>
  <c r="G2492" s="1"/>
  <c r="E2492" s="1"/>
  <c r="F2491"/>
  <c r="G2491" s="1"/>
  <c r="E2491" s="1"/>
  <c r="F2490"/>
  <c r="G2490" s="1"/>
  <c r="E2490" s="1"/>
  <c r="F2489"/>
  <c r="G2489" s="1"/>
  <c r="E2489" s="1"/>
  <c r="H2488"/>
  <c r="G2488"/>
  <c r="E2488" s="1"/>
  <c r="F2487"/>
  <c r="H2487" s="1"/>
  <c r="H2486"/>
  <c r="G2486"/>
  <c r="E2486" s="1"/>
  <c r="F2485"/>
  <c r="G2485" s="1"/>
  <c r="E2485" s="1"/>
  <c r="F2484"/>
  <c r="G2484" s="1"/>
  <c r="E2484" s="1"/>
  <c r="F2483"/>
  <c r="G2483" s="1"/>
  <c r="E2483" s="1"/>
  <c r="H2482"/>
  <c r="G2482"/>
  <c r="E2482"/>
  <c r="G2481"/>
  <c r="E2481" s="1"/>
  <c r="F2481"/>
  <c r="H2481" s="1"/>
  <c r="F2480"/>
  <c r="F2479"/>
  <c r="F2478"/>
  <c r="H2478" s="1"/>
  <c r="F2477"/>
  <c r="H2477" s="1"/>
  <c r="F2476"/>
  <c r="F2475"/>
  <c r="H2474"/>
  <c r="G2474"/>
  <c r="E2474" s="1"/>
  <c r="F2473"/>
  <c r="G2473" s="1"/>
  <c r="E2473" s="1"/>
  <c r="F2472"/>
  <c r="G2472" s="1"/>
  <c r="E2472" s="1"/>
  <c r="F2471"/>
  <c r="G2471" s="1"/>
  <c r="E2471" s="1"/>
  <c r="F2470"/>
  <c r="G2470" s="1"/>
  <c r="E2470" s="1"/>
  <c r="H2469"/>
  <c r="G2469"/>
  <c r="E2469" s="1"/>
  <c r="F2468"/>
  <c r="G2468" s="1"/>
  <c r="E2468" s="1"/>
  <c r="F2467"/>
  <c r="G2467" s="1"/>
  <c r="E2467" s="1"/>
  <c r="H2466"/>
  <c r="G2466"/>
  <c r="E2466" s="1"/>
  <c r="H2465"/>
  <c r="G2465"/>
  <c r="E2465" s="1"/>
  <c r="F2464"/>
  <c r="G2464" s="1"/>
  <c r="E2464" s="1"/>
  <c r="F2463"/>
  <c r="G2463" s="1"/>
  <c r="E2463" s="1"/>
  <c r="F2462"/>
  <c r="G2462" s="1"/>
  <c r="E2462" s="1"/>
  <c r="F2461"/>
  <c r="G2461" s="1"/>
  <c r="E2461" s="1"/>
  <c r="F2460"/>
  <c r="G2460" s="1"/>
  <c r="E2460" s="1"/>
  <c r="F2459"/>
  <c r="G2459" s="1"/>
  <c r="E2459" s="1"/>
  <c r="F2458"/>
  <c r="G2458" s="1"/>
  <c r="E2458" s="1"/>
  <c r="F2457"/>
  <c r="G2457" s="1"/>
  <c r="E2457" s="1"/>
  <c r="F2456"/>
  <c r="G2456" s="1"/>
  <c r="E2456" s="1"/>
  <c r="H2455"/>
  <c r="G2455"/>
  <c r="E2455" s="1"/>
  <c r="H2454"/>
  <c r="G2454"/>
  <c r="E2454" s="1"/>
  <c r="H2453"/>
  <c r="G2453"/>
  <c r="E2453" s="1"/>
  <c r="H2452"/>
  <c r="G2452"/>
  <c r="E2452" s="1"/>
  <c r="H2451"/>
  <c r="G2451"/>
  <c r="E2451"/>
  <c r="H2450"/>
  <c r="G2450"/>
  <c r="E2450" s="1"/>
  <c r="H2449"/>
  <c r="G2449"/>
  <c r="E2449" s="1"/>
  <c r="G2448"/>
  <c r="E2448" s="1"/>
  <c r="H2447"/>
  <c r="G2447"/>
  <c r="E2447" s="1"/>
  <c r="H2446"/>
  <c r="G2446"/>
  <c r="E2446"/>
  <c r="H2445"/>
  <c r="G2445"/>
  <c r="E2445" s="1"/>
  <c r="H2444"/>
  <c r="G2444"/>
  <c r="E2444"/>
  <c r="H2443"/>
  <c r="G2443"/>
  <c r="E2443" s="1"/>
  <c r="H2442"/>
  <c r="G2442"/>
  <c r="E2442" s="1"/>
  <c r="H2441"/>
  <c r="G2441"/>
  <c r="E2441" s="1"/>
  <c r="H2440"/>
  <c r="G2440"/>
  <c r="E2440" s="1"/>
  <c r="H2439"/>
  <c r="G2439"/>
  <c r="E2439" s="1"/>
  <c r="H2438"/>
  <c r="G2438"/>
  <c r="E2438" s="1"/>
  <c r="H2437"/>
  <c r="G2437"/>
  <c r="E2437" s="1"/>
  <c r="H2436"/>
  <c r="G2436"/>
  <c r="E2436" s="1"/>
  <c r="H2435"/>
  <c r="G2435"/>
  <c r="E2435" s="1"/>
  <c r="H2434"/>
  <c r="G2434"/>
  <c r="E2434" s="1"/>
  <c r="H2433"/>
  <c r="G2433"/>
  <c r="E2433" s="1"/>
  <c r="H2432"/>
  <c r="G2432"/>
  <c r="E2432" s="1"/>
  <c r="H2431"/>
  <c r="G2431"/>
  <c r="E2431" s="1"/>
  <c r="H2430"/>
  <c r="G2430"/>
  <c r="E2430"/>
  <c r="H2429"/>
  <c r="G2429"/>
  <c r="E2429" s="1"/>
  <c r="H2428"/>
  <c r="G2428"/>
  <c r="E2428"/>
  <c r="H2427"/>
  <c r="G2427"/>
  <c r="E2427" s="1"/>
  <c r="H2426"/>
  <c r="G2426"/>
  <c r="E2426" s="1"/>
  <c r="H2425"/>
  <c r="G2425"/>
  <c r="E2425" s="1"/>
  <c r="H2424"/>
  <c r="G2424"/>
  <c r="E2424" s="1"/>
  <c r="H2423"/>
  <c r="G2423"/>
  <c r="E2423" s="1"/>
  <c r="H2422"/>
  <c r="G2422"/>
  <c r="E2422" s="1"/>
  <c r="H2421"/>
  <c r="G2421"/>
  <c r="E2421" s="1"/>
  <c r="H2420"/>
  <c r="G2420"/>
  <c r="E2420" s="1"/>
  <c r="H2419"/>
  <c r="G2419"/>
  <c r="E2419" s="1"/>
  <c r="H2418"/>
  <c r="G2418"/>
  <c r="E2418"/>
  <c r="H2417"/>
  <c r="G2417"/>
  <c r="E2417" s="1"/>
  <c r="H2416"/>
  <c r="G2416"/>
  <c r="E2416" s="1"/>
  <c r="H2415"/>
  <c r="G2415"/>
  <c r="E2415" s="1"/>
  <c r="H2414"/>
  <c r="G2414"/>
  <c r="E2414"/>
  <c r="H2413"/>
  <c r="G2413"/>
  <c r="E2413" s="1"/>
  <c r="H2412"/>
  <c r="G2412"/>
  <c r="E2412" s="1"/>
  <c r="H2411"/>
  <c r="G2411"/>
  <c r="E2411" s="1"/>
  <c r="H2410"/>
  <c r="G2410"/>
  <c r="E2410" s="1"/>
  <c r="H2409"/>
  <c r="G2409"/>
  <c r="E2409" s="1"/>
  <c r="H2408"/>
  <c r="G2408"/>
  <c r="E2408" s="1"/>
  <c r="H2407"/>
  <c r="G2407"/>
  <c r="E2407" s="1"/>
  <c r="H2406"/>
  <c r="G2406"/>
  <c r="E2406" s="1"/>
  <c r="H2405"/>
  <c r="G2405"/>
  <c r="E2405" s="1"/>
  <c r="H2404"/>
  <c r="G2404"/>
  <c r="E2404"/>
  <c r="H2403"/>
  <c r="G2403"/>
  <c r="E2403" s="1"/>
  <c r="H2402"/>
  <c r="G2402"/>
  <c r="E2402" s="1"/>
  <c r="H2401"/>
  <c r="G2401"/>
  <c r="E2401" s="1"/>
  <c r="H2400"/>
  <c r="G2400"/>
  <c r="E2400" s="1"/>
  <c r="H2399"/>
  <c r="G2399"/>
  <c r="E2399" s="1"/>
  <c r="H2398"/>
  <c r="G2398"/>
  <c r="E2398" s="1"/>
  <c r="H2397"/>
  <c r="G2397"/>
  <c r="E2397" s="1"/>
  <c r="H2396"/>
  <c r="G2396"/>
  <c r="E2396"/>
  <c r="H2395"/>
  <c r="G2395"/>
  <c r="E2395" s="1"/>
  <c r="H2394"/>
  <c r="G2394"/>
  <c r="E2394" s="1"/>
  <c r="H2393"/>
  <c r="G2393"/>
  <c r="E2393" s="1"/>
  <c r="H2392"/>
  <c r="G2392"/>
  <c r="E2392" s="1"/>
  <c r="H2391"/>
  <c r="G2391"/>
  <c r="E2391" s="1"/>
  <c r="H2390"/>
  <c r="G2390"/>
  <c r="E2390" s="1"/>
  <c r="H2389"/>
  <c r="G2389"/>
  <c r="E2389" s="1"/>
  <c r="F2388"/>
  <c r="G2388" s="1"/>
  <c r="E2388" s="1"/>
  <c r="H2387"/>
  <c r="G2387"/>
  <c r="E2387" s="1"/>
  <c r="H2386"/>
  <c r="G2386"/>
  <c r="E2386" s="1"/>
  <c r="H2385"/>
  <c r="G2385"/>
  <c r="E2385" s="1"/>
  <c r="H2384"/>
  <c r="G2384"/>
  <c r="E2384" s="1"/>
  <c r="H2383"/>
  <c r="G2383"/>
  <c r="E2383"/>
  <c r="H2382"/>
  <c r="G2382"/>
  <c r="E2382" s="1"/>
  <c r="H2381"/>
  <c r="G2381"/>
  <c r="E2381" s="1"/>
  <c r="H2380"/>
  <c r="G2380"/>
  <c r="E2380" s="1"/>
  <c r="H2379"/>
  <c r="G2379"/>
  <c r="E2379" s="1"/>
  <c r="H2378"/>
  <c r="G2378"/>
  <c r="E2378" s="1"/>
  <c r="H2377"/>
  <c r="G2377"/>
  <c r="E2377" s="1"/>
  <c r="G2376"/>
  <c r="E2376"/>
  <c r="G2375"/>
  <c r="E2375" s="1"/>
  <c r="H2374"/>
  <c r="G2374"/>
  <c r="E2374" s="1"/>
  <c r="H2373"/>
  <c r="G2373"/>
  <c r="E2373" s="1"/>
  <c r="H2372"/>
  <c r="G2372"/>
  <c r="E2372" s="1"/>
  <c r="H2371"/>
  <c r="G2371"/>
  <c r="E2371" s="1"/>
  <c r="H2370"/>
  <c r="G2370"/>
  <c r="E2370" s="1"/>
  <c r="H2369"/>
  <c r="G2369"/>
  <c r="E2369"/>
  <c r="H2368"/>
  <c r="G2368"/>
  <c r="E2368" s="1"/>
  <c r="H2367"/>
  <c r="G2367"/>
  <c r="E2367" s="1"/>
  <c r="H2366"/>
  <c r="G2366"/>
  <c r="E2366" s="1"/>
  <c r="H2365"/>
  <c r="G2365"/>
  <c r="E2365"/>
  <c r="H2364"/>
  <c r="G2364"/>
  <c r="E2364" s="1"/>
  <c r="H2363"/>
  <c r="G2363"/>
  <c r="E2363" s="1"/>
  <c r="H2362"/>
  <c r="G2362"/>
  <c r="E2362" s="1"/>
  <c r="H2361"/>
  <c r="G2361"/>
  <c r="E2361" s="1"/>
  <c r="H2360"/>
  <c r="G2360"/>
  <c r="E2360" s="1"/>
  <c r="H2359"/>
  <c r="G2359"/>
  <c r="E2359" s="1"/>
  <c r="H2358"/>
  <c r="G2358"/>
  <c r="E2358" s="1"/>
  <c r="H2357"/>
  <c r="G2357"/>
  <c r="E2357" s="1"/>
  <c r="H2356"/>
  <c r="G2356"/>
  <c r="E2356" s="1"/>
  <c r="H2355"/>
  <c r="G2355"/>
  <c r="E2355"/>
  <c r="H2354"/>
  <c r="G2354"/>
  <c r="E2354" s="1"/>
  <c r="H2353"/>
  <c r="G2353"/>
  <c r="E2353" s="1"/>
  <c r="H2352"/>
  <c r="G2352"/>
  <c r="E2352" s="1"/>
  <c r="H2351"/>
  <c r="G2351"/>
  <c r="E2351" s="1"/>
  <c r="H2350"/>
  <c r="G2350"/>
  <c r="E2350" s="1"/>
  <c r="H2349"/>
  <c r="G2349"/>
  <c r="E2349"/>
  <c r="H2348"/>
  <c r="G2348"/>
  <c r="E2348" s="1"/>
  <c r="H2347"/>
  <c r="G2347"/>
  <c r="E2347" s="1"/>
  <c r="H2346"/>
  <c r="G2346"/>
  <c r="E2346" s="1"/>
  <c r="H2345"/>
  <c r="G2345"/>
  <c r="E2345" s="1"/>
  <c r="H2344"/>
  <c r="G2344"/>
  <c r="E2344" s="1"/>
  <c r="H2343"/>
  <c r="G2343"/>
  <c r="E2343" s="1"/>
  <c r="H2342"/>
  <c r="G2342"/>
  <c r="E2342" s="1"/>
  <c r="G2341"/>
  <c r="E2341" s="1"/>
  <c r="H2340"/>
  <c r="G2340"/>
  <c r="E2340"/>
  <c r="H2339"/>
  <c r="G2339"/>
  <c r="E2339" s="1"/>
  <c r="H2338"/>
  <c r="G2338"/>
  <c r="E2338"/>
  <c r="F2337"/>
  <c r="H2337" s="1"/>
  <c r="H2336"/>
  <c r="G2336"/>
  <c r="E2336" s="1"/>
  <c r="H2335"/>
  <c r="G2335"/>
  <c r="E2335" s="1"/>
  <c r="H2334"/>
  <c r="G2334"/>
  <c r="E2334" s="1"/>
  <c r="H2333"/>
  <c r="G2333"/>
  <c r="E2333" s="1"/>
  <c r="H2332"/>
  <c r="G2332"/>
  <c r="E2332" s="1"/>
  <c r="H2331"/>
  <c r="G2331"/>
  <c r="E2331" s="1"/>
  <c r="H2330"/>
  <c r="G2330"/>
  <c r="E2330" s="1"/>
  <c r="G2329"/>
  <c r="E2329" s="1"/>
  <c r="H2328"/>
  <c r="G2328"/>
  <c r="E2328" s="1"/>
  <c r="H2327"/>
  <c r="G2327"/>
  <c r="E2327" s="1"/>
  <c r="H2326"/>
  <c r="G2326"/>
  <c r="E2326" s="1"/>
  <c r="H2325"/>
  <c r="G2325"/>
  <c r="E2325" s="1"/>
  <c r="H2324"/>
  <c r="G2324"/>
  <c r="E2324"/>
  <c r="H2323"/>
  <c r="G2323"/>
  <c r="E2323" s="1"/>
  <c r="H2322"/>
  <c r="G2322"/>
  <c r="E2322" s="1"/>
  <c r="H2321"/>
  <c r="G2321"/>
  <c r="E2321" s="1"/>
  <c r="H2320"/>
  <c r="G2320"/>
  <c r="E2320" s="1"/>
  <c r="H2319"/>
  <c r="G2319"/>
  <c r="E2319" s="1"/>
  <c r="H2318"/>
  <c r="G2318"/>
  <c r="E2318" s="1"/>
  <c r="H2317"/>
  <c r="G2317"/>
  <c r="E2317" s="1"/>
  <c r="H2316"/>
  <c r="G2316"/>
  <c r="E2316" s="1"/>
  <c r="H2315"/>
  <c r="G2315"/>
  <c r="E2315" s="1"/>
  <c r="H2314"/>
  <c r="G2314"/>
  <c r="E2314"/>
  <c r="H2313"/>
  <c r="G2313"/>
  <c r="E2313" s="1"/>
  <c r="H2312"/>
  <c r="G2312"/>
  <c r="E2312"/>
  <c r="H2311"/>
  <c r="G2311"/>
  <c r="E2311" s="1"/>
  <c r="H2310"/>
  <c r="G2310"/>
  <c r="E2310" s="1"/>
  <c r="H2309"/>
  <c r="G2309"/>
  <c r="E2309" s="1"/>
  <c r="H2308"/>
  <c r="G2308"/>
  <c r="E2308" s="1"/>
  <c r="H2307"/>
  <c r="G2307"/>
  <c r="E2307" s="1"/>
  <c r="H2306"/>
  <c r="G2306"/>
  <c r="E2306" s="1"/>
  <c r="H2305"/>
  <c r="G2305"/>
  <c r="E2305" s="1"/>
  <c r="H2304"/>
  <c r="G2304"/>
  <c r="E2304" s="1"/>
  <c r="H2303"/>
  <c r="G2303"/>
  <c r="E2303" s="1"/>
  <c r="H2302"/>
  <c r="G2302"/>
  <c r="E2302" s="1"/>
  <c r="H2301"/>
  <c r="G2301"/>
  <c r="E2301" s="1"/>
  <c r="H2300"/>
  <c r="G2300"/>
  <c r="E2300"/>
  <c r="H2299"/>
  <c r="G2299"/>
  <c r="E2299" s="1"/>
  <c r="H2298"/>
  <c r="G2298"/>
  <c r="E2298"/>
  <c r="H2297"/>
  <c r="G2297"/>
  <c r="E2297" s="1"/>
  <c r="H2296"/>
  <c r="G2296"/>
  <c r="E2296" s="1"/>
  <c r="H2295"/>
  <c r="G2295"/>
  <c r="E2295" s="1"/>
  <c r="F2294"/>
  <c r="G2294" s="1"/>
  <c r="E2294" s="1"/>
  <c r="H2293"/>
  <c r="G2293"/>
  <c r="E2293" s="1"/>
  <c r="H2292"/>
  <c r="G2292"/>
  <c r="E2292" s="1"/>
  <c r="H2291"/>
  <c r="G2291"/>
  <c r="E2291"/>
  <c r="H2290"/>
  <c r="G2290"/>
  <c r="E2290" s="1"/>
  <c r="H2289"/>
  <c r="G2289"/>
  <c r="E2289" s="1"/>
  <c r="H2288"/>
  <c r="G2288"/>
  <c r="E2288" s="1"/>
  <c r="H2287"/>
  <c r="G2287"/>
  <c r="E2287" s="1"/>
  <c r="H2286"/>
  <c r="G2286"/>
  <c r="E2286" s="1"/>
  <c r="H2285"/>
  <c r="G2285"/>
  <c r="E2285"/>
  <c r="H2284"/>
  <c r="G2284"/>
  <c r="E2284" s="1"/>
  <c r="G2283"/>
  <c r="E2283" s="1"/>
  <c r="H2282"/>
  <c r="G2282"/>
  <c r="E2282" s="1"/>
  <c r="H2281"/>
  <c r="G2281"/>
  <c r="E2281" s="1"/>
  <c r="H2280"/>
  <c r="G2280"/>
  <c r="E2280" s="1"/>
  <c r="H2279"/>
  <c r="G2279"/>
  <c r="E2279" s="1"/>
  <c r="H2278"/>
  <c r="G2278"/>
  <c r="E2278" s="1"/>
  <c r="H2277"/>
  <c r="G2277"/>
  <c r="E2277" s="1"/>
  <c r="H2276"/>
  <c r="G2276"/>
  <c r="E2276"/>
  <c r="H2275"/>
  <c r="G2275"/>
  <c r="E2275" s="1"/>
  <c r="H2274"/>
  <c r="G2274"/>
  <c r="E2274"/>
  <c r="H2273"/>
  <c r="G2273"/>
  <c r="E2273" s="1"/>
  <c r="H2272"/>
  <c r="G2272"/>
  <c r="E2272" s="1"/>
  <c r="H2271"/>
  <c r="G2271"/>
  <c r="E2271" s="1"/>
  <c r="F2270"/>
  <c r="G2270" s="1"/>
  <c r="E2270" s="1"/>
  <c r="H2269"/>
  <c r="G2269"/>
  <c r="E2269" s="1"/>
  <c r="H2268"/>
  <c r="G2268"/>
  <c r="E2268" s="1"/>
  <c r="H2267"/>
  <c r="G2267"/>
  <c r="E2267" s="1"/>
  <c r="H2266"/>
  <c r="G2266"/>
  <c r="E2266" s="1"/>
  <c r="G2265"/>
  <c r="E2265" s="1"/>
  <c r="H2264"/>
  <c r="G2264"/>
  <c r="E2264" s="1"/>
  <c r="H2263"/>
  <c r="G2263"/>
  <c r="E2263"/>
  <c r="H2262"/>
  <c r="G2262"/>
  <c r="E2262" s="1"/>
  <c r="H2261"/>
  <c r="G2261"/>
  <c r="E2261" s="1"/>
  <c r="H2260"/>
  <c r="G2260"/>
  <c r="E2260" s="1"/>
  <c r="F2259"/>
  <c r="G2259" s="1"/>
  <c r="E2259" s="1"/>
  <c r="H2258"/>
  <c r="G2258"/>
  <c r="E2258" s="1"/>
  <c r="H2257"/>
  <c r="G2257"/>
  <c r="E2257"/>
  <c r="H2256"/>
  <c r="G2256"/>
  <c r="E2256" s="1"/>
  <c r="H2255"/>
  <c r="G2255"/>
  <c r="E2255" s="1"/>
  <c r="H2254"/>
  <c r="G2254"/>
  <c r="E2254" s="1"/>
  <c r="H2253"/>
  <c r="G2253"/>
  <c r="E2253" s="1"/>
  <c r="H2252"/>
  <c r="G2252"/>
  <c r="E2252" s="1"/>
  <c r="F2251"/>
  <c r="G2251" s="1"/>
  <c r="E2251" s="1"/>
  <c r="H2250"/>
  <c r="G2250"/>
  <c r="E2250"/>
  <c r="H2249"/>
  <c r="G2249"/>
  <c r="E2249" s="1"/>
  <c r="H2248"/>
  <c r="G2248"/>
  <c r="E2248" s="1"/>
  <c r="H2247"/>
  <c r="G2247"/>
  <c r="E2247" s="1"/>
  <c r="H2246"/>
  <c r="G2246"/>
  <c r="E2246" s="1"/>
  <c r="F2245"/>
  <c r="H2245" s="1"/>
  <c r="H2244"/>
  <c r="G2244"/>
  <c r="E2244" s="1"/>
  <c r="H2243"/>
  <c r="G2243"/>
  <c r="E2243" s="1"/>
  <c r="H2242"/>
  <c r="G2242"/>
  <c r="E2242" s="1"/>
  <c r="H2241"/>
  <c r="G2241"/>
  <c r="E2241" s="1"/>
  <c r="H2240"/>
  <c r="G2240"/>
  <c r="E2240" s="1"/>
  <c r="H2239"/>
  <c r="G2239"/>
  <c r="E2239"/>
  <c r="H2238"/>
  <c r="G2238"/>
  <c r="E2238" s="1"/>
  <c r="H2237"/>
  <c r="G2237"/>
  <c r="E2237"/>
  <c r="H2236"/>
  <c r="G2236"/>
  <c r="E2236" s="1"/>
  <c r="H2235"/>
  <c r="G2235"/>
  <c r="E2235" s="1"/>
  <c r="H2234"/>
  <c r="G2234"/>
  <c r="E2234" s="1"/>
  <c r="H2233"/>
  <c r="G2233"/>
  <c r="E2233" s="1"/>
  <c r="H2232"/>
  <c r="G2232"/>
  <c r="E2232" s="1"/>
  <c r="F2231"/>
  <c r="G2231" s="1"/>
  <c r="E2231" s="1"/>
  <c r="H2230"/>
  <c r="G2230"/>
  <c r="E2230" s="1"/>
  <c r="H2229"/>
  <c r="G2229"/>
  <c r="E2229" s="1"/>
  <c r="G2228"/>
  <c r="E2228" s="1"/>
  <c r="H2227"/>
  <c r="G2227"/>
  <c r="E2227" s="1"/>
  <c r="H2226"/>
  <c r="G2226"/>
  <c r="E2226" s="1"/>
  <c r="H2225"/>
  <c r="G2225"/>
  <c r="E2225"/>
  <c r="H2224"/>
  <c r="G2224"/>
  <c r="E2224" s="1"/>
  <c r="H2223"/>
  <c r="G2223"/>
  <c r="E2223" s="1"/>
  <c r="H2222"/>
  <c r="G2222"/>
  <c r="E2222" s="1"/>
  <c r="H2221"/>
  <c r="G2221"/>
  <c r="E2221" s="1"/>
  <c r="H2220"/>
  <c r="G2220"/>
  <c r="E2220" s="1"/>
  <c r="H2219"/>
  <c r="G2219"/>
  <c r="E2219" s="1"/>
  <c r="H2218"/>
  <c r="G2218"/>
  <c r="E2218" s="1"/>
  <c r="H2217"/>
  <c r="G2217"/>
  <c r="E2217" s="1"/>
  <c r="H2216"/>
  <c r="G2216"/>
  <c r="E2216" s="1"/>
  <c r="H2215"/>
  <c r="G2215"/>
  <c r="E2215"/>
  <c r="H2214"/>
  <c r="G2214"/>
  <c r="E2214" s="1"/>
  <c r="H2213"/>
  <c r="G2213"/>
  <c r="E2213"/>
  <c r="H2212"/>
  <c r="G2212"/>
  <c r="E2212" s="1"/>
  <c r="F2211"/>
  <c r="G2211" s="1"/>
  <c r="E2211" s="1"/>
  <c r="H2210"/>
  <c r="G2210"/>
  <c r="E2210" s="1"/>
  <c r="H2209"/>
  <c r="G2209"/>
  <c r="E2209" s="1"/>
  <c r="H2208"/>
  <c r="G2208"/>
  <c r="E2208"/>
  <c r="H2207"/>
  <c r="G2207"/>
  <c r="E2207" s="1"/>
  <c r="H2206"/>
  <c r="G2206"/>
  <c r="E2206"/>
  <c r="H2205"/>
  <c r="G2205"/>
  <c r="E2205" s="1"/>
  <c r="H2204"/>
  <c r="G2204"/>
  <c r="E2204" s="1"/>
  <c r="H2203"/>
  <c r="G2203"/>
  <c r="E2203" s="1"/>
  <c r="H2202"/>
  <c r="G2202"/>
  <c r="E2202" s="1"/>
  <c r="H2201"/>
  <c r="G2201"/>
  <c r="E2201" s="1"/>
  <c r="H2200"/>
  <c r="G2200"/>
  <c r="E2200" s="1"/>
  <c r="H2199"/>
  <c r="G2199"/>
  <c r="E2199" s="1"/>
  <c r="H2198"/>
  <c r="G2198"/>
  <c r="E2198" s="1"/>
  <c r="F2197"/>
  <c r="H2197" s="1"/>
  <c r="H2196"/>
  <c r="G2196"/>
  <c r="E2196" s="1"/>
  <c r="H2195"/>
  <c r="G2195"/>
  <c r="E2195" s="1"/>
  <c r="F2194"/>
  <c r="G2194" s="1"/>
  <c r="E2194" s="1"/>
  <c r="F2193"/>
  <c r="G2193" s="1"/>
  <c r="E2193" s="1"/>
  <c r="H2192"/>
  <c r="G2192"/>
  <c r="E2192" s="1"/>
  <c r="H2191"/>
  <c r="G2191"/>
  <c r="E2191" s="1"/>
  <c r="H2190"/>
  <c r="G2190"/>
  <c r="E2190"/>
  <c r="H2189"/>
  <c r="G2189"/>
  <c r="E2189" s="1"/>
  <c r="H2188"/>
  <c r="G2188"/>
  <c r="E2188" s="1"/>
  <c r="H2187"/>
  <c r="G2187"/>
  <c r="E2187" s="1"/>
  <c r="F2186"/>
  <c r="G2186" s="1"/>
  <c r="E2186" s="1"/>
  <c r="H2185"/>
  <c r="G2185"/>
  <c r="E2185" s="1"/>
  <c r="H2184"/>
  <c r="G2184"/>
  <c r="E2184" s="1"/>
  <c r="H2183"/>
  <c r="G2183"/>
  <c r="E2183"/>
  <c r="H2182"/>
  <c r="G2182"/>
  <c r="E2182" s="1"/>
  <c r="H2181"/>
  <c r="G2181"/>
  <c r="E2181"/>
  <c r="H2180"/>
  <c r="G2180"/>
  <c r="E2180" s="1"/>
  <c r="H2179"/>
  <c r="G2179"/>
  <c r="E2179" s="1"/>
  <c r="H2178"/>
  <c r="G2178"/>
  <c r="E2178" s="1"/>
  <c r="H2177"/>
  <c r="G2177"/>
  <c r="E2177" s="1"/>
  <c r="F2176"/>
  <c r="H2175"/>
  <c r="G2175"/>
  <c r="E2175" s="1"/>
  <c r="H2174"/>
  <c r="G2174"/>
  <c r="E2174" s="1"/>
  <c r="H2173"/>
  <c r="G2173"/>
  <c r="E2173" s="1"/>
  <c r="H2172"/>
  <c r="G2172"/>
  <c r="E2172"/>
  <c r="H2171"/>
  <c r="G2171"/>
  <c r="E2171" s="1"/>
  <c r="H2170"/>
  <c r="G2170"/>
  <c r="E2170"/>
  <c r="H2169"/>
  <c r="G2169"/>
  <c r="E2169" s="1"/>
  <c r="H2168"/>
  <c r="G2168"/>
  <c r="E2168" s="1"/>
  <c r="H2167"/>
  <c r="G2167"/>
  <c r="E2167" s="1"/>
  <c r="F2166"/>
  <c r="G2166" s="1"/>
  <c r="E2166" s="1"/>
  <c r="H2165"/>
  <c r="G2165"/>
  <c r="E2165" s="1"/>
  <c r="H2164"/>
  <c r="G2164"/>
  <c r="E2164" s="1"/>
  <c r="H2163"/>
  <c r="G2163"/>
  <c r="E2163"/>
  <c r="H2162"/>
  <c r="G2162"/>
  <c r="E2162" s="1"/>
  <c r="H2161"/>
  <c r="G2161"/>
  <c r="E2161" s="1"/>
  <c r="H2160"/>
  <c r="G2160"/>
  <c r="E2160" s="1"/>
  <c r="H2159"/>
  <c r="G2159"/>
  <c r="E2159" s="1"/>
  <c r="F2158"/>
  <c r="H2157"/>
  <c r="G2157"/>
  <c r="E2157" s="1"/>
  <c r="F2156"/>
  <c r="G2156" s="1"/>
  <c r="E2156" s="1"/>
  <c r="H2155"/>
  <c r="G2155"/>
  <c r="E2155" s="1"/>
  <c r="H2154"/>
  <c r="G2154"/>
  <c r="E2154" s="1"/>
  <c r="H2153"/>
  <c r="G2153"/>
  <c r="E2153"/>
  <c r="H2152"/>
  <c r="G2152"/>
  <c r="E2152" s="1"/>
  <c r="H2151"/>
  <c r="G2151"/>
  <c r="E2151" s="1"/>
  <c r="H2150"/>
  <c r="G2150"/>
  <c r="E2150" s="1"/>
  <c r="H2149"/>
  <c r="G2149"/>
  <c r="E2149" s="1"/>
  <c r="H2148"/>
  <c r="G2148"/>
  <c r="E2148" s="1"/>
  <c r="H2147"/>
  <c r="G2147"/>
  <c r="E2147"/>
  <c r="G2146"/>
  <c r="E2146" s="1"/>
  <c r="F2146"/>
  <c r="H2146" s="1"/>
  <c r="F2145"/>
  <c r="H2144"/>
  <c r="G2144"/>
  <c r="E2144" s="1"/>
  <c r="H2143"/>
  <c r="G2143"/>
  <c r="E2143" s="1"/>
  <c r="H2142"/>
  <c r="G2142"/>
  <c r="E2142" s="1"/>
  <c r="H2141"/>
  <c r="G2141"/>
  <c r="E2141"/>
  <c r="H2140"/>
  <c r="G2140"/>
  <c r="E2140" s="1"/>
  <c r="H2139"/>
  <c r="G2139"/>
  <c r="E2139" s="1"/>
  <c r="H2138"/>
  <c r="G2138"/>
  <c r="E2138" s="1"/>
  <c r="F2137"/>
  <c r="G2137" s="1"/>
  <c r="E2137" s="1"/>
  <c r="H2136"/>
  <c r="G2136"/>
  <c r="E2136" s="1"/>
  <c r="H2135"/>
  <c r="G2135"/>
  <c r="E2135" s="1"/>
  <c r="H2134"/>
  <c r="G2134"/>
  <c r="E2134"/>
  <c r="H2133"/>
  <c r="G2133"/>
  <c r="E2133" s="1"/>
  <c r="H2132"/>
  <c r="G2132"/>
  <c r="E2132"/>
  <c r="H2131"/>
  <c r="G2131"/>
  <c r="E2131" s="1"/>
  <c r="G2130"/>
  <c r="E2130" s="1"/>
  <c r="H2129"/>
  <c r="G2129"/>
  <c r="E2129" s="1"/>
  <c r="H2128"/>
  <c r="G2128"/>
  <c r="E2128" s="1"/>
  <c r="H2127"/>
  <c r="G2127"/>
  <c r="E2127" s="1"/>
  <c r="H2126"/>
  <c r="G2126"/>
  <c r="E2126" s="1"/>
  <c r="H2125"/>
  <c r="G2125"/>
  <c r="E2125"/>
  <c r="H2124"/>
  <c r="G2124"/>
  <c r="E2124" s="1"/>
  <c r="H2123"/>
  <c r="G2123"/>
  <c r="E2123"/>
  <c r="H2122"/>
  <c r="G2122"/>
  <c r="E2122" s="1"/>
  <c r="H2121"/>
  <c r="G2121"/>
  <c r="E2121" s="1"/>
  <c r="H2120"/>
  <c r="G2120"/>
  <c r="E2120" s="1"/>
  <c r="H2119"/>
  <c r="G2119"/>
  <c r="E2119" s="1"/>
  <c r="H2118"/>
  <c r="G2118"/>
  <c r="E2118" s="1"/>
  <c r="H2117"/>
  <c r="G2117"/>
  <c r="E2117" s="1"/>
  <c r="H2116"/>
  <c r="G2116"/>
  <c r="E2116" s="1"/>
  <c r="H2115"/>
  <c r="G2115"/>
  <c r="E2115"/>
  <c r="H2114"/>
  <c r="G2114"/>
  <c r="E2114" s="1"/>
  <c r="H2113"/>
  <c r="G2113"/>
  <c r="E2113" s="1"/>
  <c r="F2112"/>
  <c r="G2112" s="1"/>
  <c r="E2112" s="1"/>
  <c r="H2111"/>
  <c r="G2111"/>
  <c r="E2111" s="1"/>
  <c r="H2110"/>
  <c r="G2110"/>
  <c r="E2110" s="1"/>
  <c r="H2109"/>
  <c r="G2109"/>
  <c r="E2109"/>
  <c r="H2108"/>
  <c r="G2108"/>
  <c r="E2108" s="1"/>
  <c r="H2107"/>
  <c r="G2107"/>
  <c r="E2107"/>
  <c r="H2106"/>
  <c r="G2106"/>
  <c r="E2106" s="1"/>
  <c r="H2105"/>
  <c r="G2105"/>
  <c r="E2105" s="1"/>
  <c r="H2104"/>
  <c r="G2104"/>
  <c r="E2104" s="1"/>
  <c r="H2103"/>
  <c r="G2103"/>
  <c r="E2103" s="1"/>
  <c r="H2102"/>
  <c r="G2102"/>
  <c r="E2102" s="1"/>
  <c r="H2101"/>
  <c r="G2101"/>
  <c r="E2101" s="1"/>
  <c r="H2100"/>
  <c r="G2100"/>
  <c r="E2100" s="1"/>
  <c r="H2099"/>
  <c r="G2099"/>
  <c r="E2099" s="1"/>
  <c r="F2098"/>
  <c r="H2098" s="1"/>
  <c r="H2097"/>
  <c r="G2097"/>
  <c r="E2097" s="1"/>
  <c r="H2096"/>
  <c r="G2096"/>
  <c r="E2096" s="1"/>
  <c r="H2095"/>
  <c r="G2095"/>
  <c r="E2095" s="1"/>
  <c r="H2094"/>
  <c r="G2094"/>
  <c r="E2094" s="1"/>
  <c r="H2093"/>
  <c r="G2093"/>
  <c r="E2093" s="1"/>
  <c r="H2092"/>
  <c r="G2092"/>
  <c r="E2092" s="1"/>
  <c r="H2091"/>
  <c r="G2091"/>
  <c r="E2091" s="1"/>
  <c r="H2090"/>
  <c r="G2090"/>
  <c r="E2090"/>
  <c r="G2089"/>
  <c r="E2089" s="1"/>
  <c r="F2089"/>
  <c r="H2089" s="1"/>
  <c r="F2088"/>
  <c r="H2087"/>
  <c r="G2087"/>
  <c r="E2087" s="1"/>
  <c r="H2086"/>
  <c r="G2086"/>
  <c r="E2086" s="1"/>
  <c r="H2085"/>
  <c r="G2085"/>
  <c r="E2085" s="1"/>
  <c r="H2084"/>
  <c r="G2084"/>
  <c r="E2084"/>
  <c r="H2083"/>
  <c r="G2083"/>
  <c r="E2083" s="1"/>
  <c r="H2082"/>
  <c r="G2082"/>
  <c r="E2082"/>
  <c r="H2081"/>
  <c r="G2081"/>
  <c r="E2081" s="1"/>
  <c r="H2080"/>
  <c r="G2080"/>
  <c r="E2080" s="1"/>
  <c r="H2079"/>
  <c r="G2079"/>
  <c r="E2079" s="1"/>
  <c r="H2078"/>
  <c r="G2078"/>
  <c r="E2078" s="1"/>
  <c r="H2077"/>
  <c r="G2077"/>
  <c r="E2077" s="1"/>
  <c r="H2076"/>
  <c r="G2076"/>
  <c r="E2076" s="1"/>
  <c r="H2075"/>
  <c r="G2075"/>
  <c r="E2075" s="1"/>
  <c r="H2074"/>
  <c r="G2074"/>
  <c r="E2074"/>
  <c r="H2073"/>
  <c r="G2073"/>
  <c r="E2073" s="1"/>
  <c r="H2072"/>
  <c r="G2072"/>
  <c r="E2072" s="1"/>
  <c r="F2071"/>
  <c r="H2071" s="1"/>
  <c r="H2070"/>
  <c r="G2070"/>
  <c r="E2070" s="1"/>
  <c r="H2069"/>
  <c r="G2069"/>
  <c r="E2069" s="1"/>
  <c r="H2068"/>
  <c r="G2068"/>
  <c r="E2068" s="1"/>
  <c r="H2067"/>
  <c r="G2067"/>
  <c r="E2067" s="1"/>
  <c r="F2066"/>
  <c r="H2065"/>
  <c r="G2065"/>
  <c r="E2065" s="1"/>
  <c r="H2064"/>
  <c r="G2064"/>
  <c r="E2064" s="1"/>
  <c r="H2063"/>
  <c r="G2063"/>
  <c r="E2063" s="1"/>
  <c r="H2062"/>
  <c r="G2062"/>
  <c r="E2062" s="1"/>
  <c r="H2061"/>
  <c r="G2061"/>
  <c r="E2061" s="1"/>
  <c r="H2060"/>
  <c r="G2060"/>
  <c r="E2060"/>
  <c r="H2059"/>
  <c r="G2059"/>
  <c r="E2059" s="1"/>
  <c r="H2058"/>
  <c r="G2058"/>
  <c r="E2058" s="1"/>
  <c r="H2057"/>
  <c r="G2057"/>
  <c r="E2057" s="1"/>
  <c r="H2056"/>
  <c r="G2056"/>
  <c r="E2056" s="1"/>
  <c r="H2055"/>
  <c r="G2055"/>
  <c r="E2055" s="1"/>
  <c r="H2054"/>
  <c r="G2054"/>
  <c r="E2054"/>
  <c r="H2053"/>
  <c r="G2053"/>
  <c r="E2053" s="1"/>
  <c r="H2052"/>
  <c r="G2052"/>
  <c r="E2052" s="1"/>
  <c r="G2051"/>
  <c r="E2051" s="1"/>
  <c r="H2050"/>
  <c r="G2050"/>
  <c r="E2050" s="1"/>
  <c r="H2049"/>
  <c r="G2049"/>
  <c r="E2049"/>
  <c r="H2048"/>
  <c r="G2048"/>
  <c r="E2048" s="1"/>
  <c r="H2047"/>
  <c r="G2047"/>
  <c r="E2047"/>
  <c r="H2046"/>
  <c r="G2046"/>
  <c r="E2046" s="1"/>
  <c r="G2045"/>
  <c r="E2045" s="1"/>
  <c r="H2044"/>
  <c r="G2044"/>
  <c r="E2044" s="1"/>
  <c r="H2043"/>
  <c r="G2043"/>
  <c r="E2043" s="1"/>
  <c r="H2042"/>
  <c r="G2042"/>
  <c r="E2042" s="1"/>
  <c r="H2041"/>
  <c r="G2041"/>
  <c r="E2041" s="1"/>
  <c r="H2040"/>
  <c r="G2040"/>
  <c r="E2040"/>
  <c r="H2039"/>
  <c r="G2039"/>
  <c r="E2039" s="1"/>
  <c r="H2038"/>
  <c r="G2038"/>
  <c r="E2038"/>
  <c r="H2037"/>
  <c r="G2037"/>
  <c r="E2037" s="1"/>
  <c r="H2036"/>
  <c r="G2036"/>
  <c r="E2036" s="1"/>
  <c r="H2035"/>
  <c r="G2035"/>
  <c r="E2035" s="1"/>
  <c r="H2034"/>
  <c r="G2034"/>
  <c r="E2034" s="1"/>
  <c r="H2033"/>
  <c r="G2033"/>
  <c r="E2033" s="1"/>
  <c r="H2032"/>
  <c r="G2032"/>
  <c r="E2032" s="1"/>
  <c r="H2031"/>
  <c r="G2031"/>
  <c r="E2031" s="1"/>
  <c r="H2030"/>
  <c r="G2030"/>
  <c r="E2030" s="1"/>
  <c r="H2029"/>
  <c r="G2029"/>
  <c r="E2029" s="1"/>
  <c r="H2028"/>
  <c r="G2028"/>
  <c r="E2028" s="1"/>
  <c r="H2027"/>
  <c r="G2027"/>
  <c r="E2027" s="1"/>
  <c r="H2026"/>
  <c r="G2026"/>
  <c r="E2026" s="1"/>
  <c r="H2025"/>
  <c r="G2025"/>
  <c r="E2025" s="1"/>
  <c r="H2024"/>
  <c r="G2024"/>
  <c r="E2024"/>
  <c r="H2023"/>
  <c r="G2023"/>
  <c r="E2023" s="1"/>
  <c r="H2022"/>
  <c r="G2022"/>
  <c r="E2022" s="1"/>
  <c r="H2021"/>
  <c r="G2021"/>
  <c r="E2021" s="1"/>
  <c r="H2020"/>
  <c r="G2020"/>
  <c r="E2020" s="1"/>
  <c r="H2019"/>
  <c r="G2019"/>
  <c r="E2019" s="1"/>
  <c r="H2018"/>
  <c r="G2018"/>
  <c r="E2018" s="1"/>
  <c r="H2017"/>
  <c r="G2017"/>
  <c r="E2017" s="1"/>
  <c r="F2016"/>
  <c r="G2016" s="1"/>
  <c r="E2016" s="1"/>
  <c r="H2015"/>
  <c r="G2015"/>
  <c r="E2015" s="1"/>
  <c r="H2014"/>
  <c r="G2014"/>
  <c r="E2014" s="1"/>
  <c r="G2013"/>
  <c r="E2013" s="1"/>
  <c r="H2012"/>
  <c r="G2012"/>
  <c r="E2012" s="1"/>
  <c r="H2011"/>
  <c r="G2011"/>
  <c r="E2011" s="1"/>
  <c r="H2010"/>
  <c r="G2010"/>
  <c r="E2010" s="1"/>
  <c r="H2009"/>
  <c r="G2009"/>
  <c r="E2009" s="1"/>
  <c r="H2008"/>
  <c r="G2008"/>
  <c r="E2008" s="1"/>
  <c r="H2007"/>
  <c r="G2007"/>
  <c r="E2007" s="1"/>
  <c r="H2006"/>
  <c r="G2006"/>
  <c r="E2006" s="1"/>
  <c r="H2005"/>
  <c r="G2005"/>
  <c r="E2005" s="1"/>
  <c r="H2004"/>
  <c r="G2004"/>
  <c r="E2004" s="1"/>
  <c r="H2003"/>
  <c r="G2003"/>
  <c r="E2003" s="1"/>
  <c r="F2002"/>
  <c r="G2002" s="1"/>
  <c r="E2002" s="1"/>
  <c r="G2001"/>
  <c r="E2001" s="1"/>
  <c r="H2000"/>
  <c r="G2000"/>
  <c r="E2000" s="1"/>
  <c r="H1999"/>
  <c r="G1999"/>
  <c r="E1999" s="1"/>
  <c r="H1998"/>
  <c r="G1998"/>
  <c r="E1998" s="1"/>
  <c r="H1997"/>
  <c r="G1997"/>
  <c r="E1997" s="1"/>
  <c r="H1996"/>
  <c r="G1996"/>
  <c r="E1996" s="1"/>
  <c r="H1995"/>
  <c r="G1995"/>
  <c r="E1995" s="1"/>
  <c r="H1994"/>
  <c r="G1994"/>
  <c r="E1994" s="1"/>
  <c r="H1993"/>
  <c r="G1993"/>
  <c r="E1993" s="1"/>
  <c r="F1992"/>
  <c r="G1992" s="1"/>
  <c r="E1992" s="1"/>
  <c r="H1991"/>
  <c r="G1991"/>
  <c r="E1991" s="1"/>
  <c r="H1990"/>
  <c r="G1990"/>
  <c r="E1990" s="1"/>
  <c r="H1989"/>
  <c r="G1989"/>
  <c r="E1989"/>
  <c r="H1988"/>
  <c r="G1988"/>
  <c r="E1988" s="1"/>
  <c r="H1987"/>
  <c r="G1987"/>
  <c r="E1987"/>
  <c r="H1986"/>
  <c r="G1986"/>
  <c r="E1986" s="1"/>
  <c r="H1985"/>
  <c r="G1985"/>
  <c r="E1985" s="1"/>
  <c r="H1984"/>
  <c r="G1984"/>
  <c r="E1984" s="1"/>
  <c r="H1983"/>
  <c r="G1983"/>
  <c r="E1983" s="1"/>
  <c r="H1982"/>
  <c r="G1982"/>
  <c r="E1982" s="1"/>
  <c r="H1981"/>
  <c r="G1981"/>
  <c r="E1981" s="1"/>
  <c r="H1980"/>
  <c r="G1980"/>
  <c r="E1980" s="1"/>
  <c r="H1979"/>
  <c r="G1979"/>
  <c r="E1979"/>
  <c r="G1978"/>
  <c r="E1978" s="1"/>
  <c r="H1977"/>
  <c r="G1977"/>
  <c r="E1977" s="1"/>
  <c r="H1976"/>
  <c r="G1976"/>
  <c r="E1976" s="1"/>
  <c r="H1975"/>
  <c r="G1975"/>
  <c r="E1975" s="1"/>
  <c r="H1974"/>
  <c r="G1974"/>
  <c r="E1974"/>
  <c r="H1973"/>
  <c r="G1973"/>
  <c r="E1973" s="1"/>
  <c r="H1972"/>
  <c r="G1972"/>
  <c r="E1972" s="1"/>
  <c r="H1971"/>
  <c r="G1971"/>
  <c r="E1971" s="1"/>
  <c r="H1970"/>
  <c r="G1970"/>
  <c r="E1970"/>
  <c r="H1969"/>
  <c r="G1969"/>
  <c r="E1969" s="1"/>
  <c r="H1968"/>
  <c r="G1968"/>
  <c r="E1968" s="1"/>
  <c r="H1967"/>
  <c r="G1967"/>
  <c r="E1967" s="1"/>
  <c r="H1966"/>
  <c r="G1966"/>
  <c r="E1966" s="1"/>
  <c r="H1965"/>
  <c r="G1965"/>
  <c r="E1965" s="1"/>
  <c r="H1964"/>
  <c r="G1964"/>
  <c r="E1964" s="1"/>
  <c r="H1963"/>
  <c r="G1963"/>
  <c r="E1963" s="1"/>
  <c r="H1962"/>
  <c r="G1962"/>
  <c r="E1962" s="1"/>
  <c r="H1961"/>
  <c r="G1961"/>
  <c r="E1961" s="1"/>
  <c r="H1960"/>
  <c r="G1960"/>
  <c r="E1960"/>
  <c r="H1959"/>
  <c r="G1959"/>
  <c r="E1959" s="1"/>
  <c r="H1958"/>
  <c r="G1958"/>
  <c r="E1958" s="1"/>
  <c r="H1957"/>
  <c r="G1957"/>
  <c r="E1957" s="1"/>
  <c r="H1956"/>
  <c r="G1956"/>
  <c r="E1956" s="1"/>
  <c r="F1955"/>
  <c r="G1955" s="1"/>
  <c r="E1955" s="1"/>
  <c r="H1954"/>
  <c r="G1954"/>
  <c r="E1954" s="1"/>
  <c r="H1953"/>
  <c r="G1953"/>
  <c r="E1953" s="1"/>
  <c r="H1952"/>
  <c r="G1952"/>
  <c r="E1952"/>
  <c r="H1951"/>
  <c r="G1951"/>
  <c r="E1951" s="1"/>
  <c r="H1950"/>
  <c r="G1950"/>
  <c r="E1950"/>
  <c r="G1949"/>
  <c r="E1949" s="1"/>
  <c r="H1948"/>
  <c r="G1948"/>
  <c r="E1948" s="1"/>
  <c r="H1947"/>
  <c r="G1947"/>
  <c r="E1947" s="1"/>
  <c r="H1946"/>
  <c r="G1946"/>
  <c r="E1946" s="1"/>
  <c r="H1945"/>
  <c r="G1945"/>
  <c r="E1945"/>
  <c r="H1944"/>
  <c r="G1944"/>
  <c r="E1944" s="1"/>
  <c r="H1943"/>
  <c r="G1943"/>
  <c r="E1943" s="1"/>
  <c r="G1942"/>
  <c r="E1942" s="1"/>
  <c r="H1941"/>
  <c r="G1941"/>
  <c r="E1941" s="1"/>
  <c r="H1940"/>
  <c r="G1940"/>
  <c r="E1940" s="1"/>
  <c r="H1939"/>
  <c r="G1939"/>
  <c r="E1939" s="1"/>
  <c r="H1938"/>
  <c r="G1938"/>
  <c r="E1938" s="1"/>
  <c r="G1937"/>
  <c r="E1937" s="1"/>
  <c r="H1936"/>
  <c r="G1936"/>
  <c r="E1936" s="1"/>
  <c r="H1935"/>
  <c r="G1935"/>
  <c r="E1935"/>
  <c r="H1934"/>
  <c r="G1934"/>
  <c r="E1934" s="1"/>
  <c r="H1933"/>
  <c r="G1933"/>
  <c r="E1933" s="1"/>
  <c r="H1932"/>
  <c r="G1932"/>
  <c r="E1932" s="1"/>
  <c r="H1931"/>
  <c r="G1931"/>
  <c r="E1931" s="1"/>
  <c r="H1930"/>
  <c r="G1930"/>
  <c r="E1930" s="1"/>
  <c r="H1929"/>
  <c r="G1929"/>
  <c r="E1929" s="1"/>
  <c r="H1928"/>
  <c r="G1928"/>
  <c r="E1928" s="1"/>
  <c r="H1927"/>
  <c r="G1927"/>
  <c r="E1927" s="1"/>
  <c r="H1926"/>
  <c r="G1926"/>
  <c r="E1926" s="1"/>
  <c r="H1925"/>
  <c r="G1925"/>
  <c r="E1925" s="1"/>
  <c r="H1924"/>
  <c r="G1924"/>
  <c r="E1924" s="1"/>
  <c r="H1923"/>
  <c r="G1923"/>
  <c r="E1923" s="1"/>
  <c r="H1922"/>
  <c r="G1922"/>
  <c r="E1922" s="1"/>
  <c r="H1921"/>
  <c r="G1921"/>
  <c r="E1921"/>
  <c r="H1920"/>
  <c r="G1920"/>
  <c r="E1920" s="1"/>
  <c r="H1919"/>
  <c r="G1919"/>
  <c r="E1919"/>
  <c r="H1918"/>
  <c r="G1918"/>
  <c r="E1918" s="1"/>
  <c r="F1917"/>
  <c r="H1916"/>
  <c r="G1916"/>
  <c r="E1916" s="1"/>
  <c r="H1915"/>
  <c r="G1915"/>
  <c r="E1915" s="1"/>
  <c r="H1914"/>
  <c r="G1914"/>
  <c r="E1914" s="1"/>
  <c r="F1913"/>
  <c r="H1913" s="1"/>
  <c r="H1912"/>
  <c r="G1912"/>
  <c r="E1912" s="1"/>
  <c r="H1911"/>
  <c r="G1911"/>
  <c r="E1911" s="1"/>
  <c r="H1910"/>
  <c r="G1910"/>
  <c r="E1910" s="1"/>
  <c r="H1909"/>
  <c r="G1909"/>
  <c r="E1909" s="1"/>
  <c r="H1908"/>
  <c r="G1908"/>
  <c r="E1908" s="1"/>
  <c r="H1907"/>
  <c r="G1907"/>
  <c r="E1907" s="1"/>
  <c r="H1906"/>
  <c r="G1906"/>
  <c r="E1906" s="1"/>
  <c r="H1905"/>
  <c r="G1905"/>
  <c r="E1905" s="1"/>
  <c r="G1904"/>
  <c r="E1904" s="1"/>
  <c r="F1903"/>
  <c r="G1903" s="1"/>
  <c r="E1903" s="1"/>
  <c r="H1902"/>
  <c r="G1902"/>
  <c r="E1902" s="1"/>
  <c r="H1901"/>
  <c r="G1901"/>
  <c r="E1901" s="1"/>
  <c r="H1900"/>
  <c r="G1900"/>
  <c r="E1900" s="1"/>
  <c r="H1899"/>
  <c r="G1899"/>
  <c r="E1899" s="1"/>
  <c r="H1898"/>
  <c r="G1898"/>
  <c r="E1898" s="1"/>
  <c r="H1897"/>
  <c r="G1897"/>
  <c r="E1897" s="1"/>
  <c r="H1896"/>
  <c r="G1896"/>
  <c r="E1896"/>
  <c r="H1895"/>
  <c r="G1895"/>
  <c r="E1895" s="1"/>
  <c r="H1894"/>
  <c r="G1894"/>
  <c r="E1894"/>
  <c r="H1893"/>
  <c r="G1893"/>
  <c r="E1893" s="1"/>
  <c r="H1892"/>
  <c r="G1892"/>
  <c r="E1892" s="1"/>
  <c r="H1891"/>
  <c r="G1891"/>
  <c r="E1891" s="1"/>
  <c r="H1890"/>
  <c r="G1890"/>
  <c r="E1890" s="1"/>
  <c r="H1889"/>
  <c r="G1889"/>
  <c r="E1889" s="1"/>
  <c r="F1888"/>
  <c r="G1888" s="1"/>
  <c r="E1888" s="1"/>
  <c r="H1887"/>
  <c r="G1887"/>
  <c r="E1887" s="1"/>
  <c r="H1886"/>
  <c r="G1886"/>
  <c r="E1886" s="1"/>
  <c r="H1885"/>
  <c r="G1885"/>
  <c r="E1885" s="1"/>
  <c r="H1884"/>
  <c r="G1884"/>
  <c r="E1884" s="1"/>
  <c r="H1883"/>
  <c r="G1883"/>
  <c r="E1883" s="1"/>
  <c r="H1882"/>
  <c r="G1882"/>
  <c r="E1882" s="1"/>
  <c r="H1881"/>
  <c r="G1881"/>
  <c r="E1881" s="1"/>
  <c r="H1880"/>
  <c r="G1880"/>
  <c r="E1880" s="1"/>
  <c r="H1879"/>
  <c r="G1879"/>
  <c r="E1879" s="1"/>
  <c r="H1878"/>
  <c r="G1878"/>
  <c r="E1878"/>
  <c r="H1877"/>
  <c r="G1877"/>
  <c r="E1877" s="1"/>
  <c r="H1876"/>
  <c r="G1876"/>
  <c r="E1876" s="1"/>
  <c r="H1875"/>
  <c r="G1875"/>
  <c r="E1875" s="1"/>
  <c r="H1874"/>
  <c r="G1874"/>
  <c r="E1874"/>
  <c r="H1873"/>
  <c r="G1873"/>
  <c r="E1873" s="1"/>
  <c r="H1872"/>
  <c r="G1872"/>
  <c r="E1872" s="1"/>
  <c r="H1871"/>
  <c r="G1871"/>
  <c r="E1871" s="1"/>
  <c r="H1870"/>
  <c r="G1870"/>
  <c r="E1870" s="1"/>
  <c r="F1869"/>
  <c r="H1869" s="1"/>
  <c r="F1868"/>
  <c r="H1868" s="1"/>
  <c r="H1867"/>
  <c r="G1867"/>
  <c r="E1867" s="1"/>
  <c r="H1866"/>
  <c r="G1866"/>
  <c r="E1866"/>
  <c r="H1865"/>
  <c r="G1865"/>
  <c r="E1865" s="1"/>
  <c r="H1864"/>
  <c r="G1864"/>
  <c r="E1864" s="1"/>
  <c r="H1863"/>
  <c r="G1863"/>
  <c r="E1863" s="1"/>
  <c r="H1862"/>
  <c r="G1862"/>
  <c r="E1862" s="1"/>
  <c r="H1861"/>
  <c r="G1861"/>
  <c r="E1861" s="1"/>
  <c r="H1860"/>
  <c r="G1860"/>
  <c r="E1860" s="1"/>
  <c r="H1859"/>
  <c r="G1859"/>
  <c r="E1859" s="1"/>
  <c r="H1858"/>
  <c r="G1858"/>
  <c r="E1858" s="1"/>
  <c r="H1857"/>
  <c r="G1857"/>
  <c r="E1857" s="1"/>
  <c r="H1856"/>
  <c r="G1856"/>
  <c r="E1856" s="1"/>
  <c r="H1855"/>
  <c r="G1855"/>
  <c r="E1855" s="1"/>
  <c r="H1854"/>
  <c r="G1854"/>
  <c r="E1854" s="1"/>
  <c r="H1853"/>
  <c r="G1853"/>
  <c r="E1853" s="1"/>
  <c r="H1852"/>
  <c r="G1852"/>
  <c r="E1852"/>
  <c r="H1851"/>
  <c r="G1851"/>
  <c r="E1851" s="1"/>
  <c r="H1850"/>
  <c r="G1850"/>
  <c r="E1850"/>
  <c r="H1849"/>
  <c r="G1849"/>
  <c r="E1849" s="1"/>
  <c r="H1848"/>
  <c r="G1848"/>
  <c r="E1848" s="1"/>
  <c r="H1847"/>
  <c r="G1847"/>
  <c r="E1847" s="1"/>
  <c r="H1846"/>
  <c r="G1846"/>
  <c r="E1846" s="1"/>
  <c r="H1845"/>
  <c r="G1845"/>
  <c r="E1845" s="1"/>
  <c r="H1844"/>
  <c r="G1844"/>
  <c r="E1844" s="1"/>
  <c r="F1843"/>
  <c r="H1842"/>
  <c r="G1842"/>
  <c r="E1842" s="1"/>
  <c r="H1841"/>
  <c r="G1841"/>
  <c r="E1841"/>
  <c r="H1840"/>
  <c r="G1840"/>
  <c r="E1840" s="1"/>
  <c r="H1839"/>
  <c r="G1839"/>
  <c r="E1839"/>
  <c r="F1838"/>
  <c r="G1838" s="1"/>
  <c r="E1838" s="1"/>
  <c r="H1837"/>
  <c r="G1837"/>
  <c r="E1837"/>
  <c r="H1836"/>
  <c r="G1836"/>
  <c r="E1836" s="1"/>
  <c r="H1835"/>
  <c r="G1835"/>
  <c r="E1835" s="1"/>
  <c r="H1834"/>
  <c r="G1834"/>
  <c r="E1834" s="1"/>
  <c r="H1833"/>
  <c r="G1833"/>
  <c r="E1833" s="1"/>
  <c r="F1832"/>
  <c r="H1831"/>
  <c r="G1831"/>
  <c r="E1831" s="1"/>
  <c r="H1830"/>
  <c r="G1830"/>
  <c r="E1830" s="1"/>
  <c r="H1829"/>
  <c r="G1829"/>
  <c r="E1829" s="1"/>
  <c r="H1828"/>
  <c r="G1828"/>
  <c r="E1828" s="1"/>
  <c r="H1827"/>
  <c r="G1827"/>
  <c r="E1827" s="1"/>
  <c r="H1826"/>
  <c r="G1826"/>
  <c r="E1826"/>
  <c r="H1825"/>
  <c r="G1825"/>
  <c r="E1825" s="1"/>
  <c r="F1824"/>
  <c r="H1823"/>
  <c r="G1823"/>
  <c r="E1823" s="1"/>
  <c r="G1822"/>
  <c r="E1822" s="1"/>
  <c r="F1822"/>
  <c r="H1822" s="1"/>
  <c r="H1821"/>
  <c r="G1821"/>
  <c r="E1821" s="1"/>
  <c r="H1820"/>
  <c r="F1820"/>
  <c r="G1820" s="1"/>
  <c r="E1820" s="1"/>
  <c r="H1819"/>
  <c r="G1819"/>
  <c r="E1819" s="1"/>
  <c r="F1818"/>
  <c r="G1818" s="1"/>
  <c r="E1818" s="1"/>
  <c r="H1817"/>
  <c r="G1817"/>
  <c r="E1817" s="1"/>
  <c r="H1816"/>
  <c r="G1816"/>
  <c r="E1816" s="1"/>
  <c r="H1815"/>
  <c r="G1815"/>
  <c r="E1815" s="1"/>
  <c r="H1814"/>
  <c r="G1814"/>
  <c r="E1814" s="1"/>
  <c r="H1813"/>
  <c r="G1813"/>
  <c r="E1813" s="1"/>
  <c r="H1812"/>
  <c r="G1812"/>
  <c r="E1812" s="1"/>
  <c r="H1811"/>
  <c r="G1811"/>
  <c r="E1811"/>
  <c r="H1810"/>
  <c r="G1810"/>
  <c r="E1810" s="1"/>
  <c r="H1809"/>
  <c r="G1809"/>
  <c r="E1809"/>
  <c r="H1808"/>
  <c r="G1808"/>
  <c r="E1808" s="1"/>
  <c r="H1807"/>
  <c r="G1807"/>
  <c r="E1807" s="1"/>
  <c r="H1806"/>
  <c r="G1806"/>
  <c r="E1806" s="1"/>
  <c r="F1805"/>
  <c r="G1805" s="1"/>
  <c r="E1805" s="1"/>
  <c r="H1804"/>
  <c r="G1804"/>
  <c r="E1804" s="1"/>
  <c r="H1803"/>
  <c r="G1803"/>
  <c r="E1803" s="1"/>
  <c r="H1802"/>
  <c r="G1802"/>
  <c r="E1802" s="1"/>
  <c r="H1801"/>
  <c r="G1801"/>
  <c r="E1801" s="1"/>
  <c r="H1800"/>
  <c r="G1800"/>
  <c r="E1800"/>
  <c r="H1799"/>
  <c r="G1799"/>
  <c r="E1799" s="1"/>
  <c r="H1798"/>
  <c r="G1798"/>
  <c r="E1798"/>
  <c r="H1797"/>
  <c r="G1797"/>
  <c r="E1797" s="1"/>
  <c r="H1796"/>
  <c r="G1796"/>
  <c r="E1796" s="1"/>
  <c r="H1795"/>
  <c r="G1795"/>
  <c r="E1795" s="1"/>
  <c r="H1794"/>
  <c r="G1794"/>
  <c r="E1794" s="1"/>
  <c r="H1793"/>
  <c r="G1793"/>
  <c r="E1793" s="1"/>
  <c r="H1792"/>
  <c r="G1792"/>
  <c r="E1792" s="1"/>
  <c r="H1791"/>
  <c r="G1791"/>
  <c r="E1791" s="1"/>
  <c r="H1790"/>
  <c r="G1790"/>
  <c r="E1790" s="1"/>
  <c r="H1789"/>
  <c r="G1789"/>
  <c r="E1789" s="1"/>
  <c r="H1788"/>
  <c r="G1788"/>
  <c r="E1788" s="1"/>
  <c r="H1787"/>
  <c r="G1787"/>
  <c r="E1787" s="1"/>
  <c r="H1786"/>
  <c r="G1786"/>
  <c r="E1786" s="1"/>
  <c r="H1785"/>
  <c r="G1785"/>
  <c r="E1785" s="1"/>
  <c r="H1784"/>
  <c r="G1784"/>
  <c r="E1784"/>
  <c r="H1783"/>
  <c r="G1783"/>
  <c r="E1783" s="1"/>
  <c r="H1782"/>
  <c r="G1782"/>
  <c r="E1782"/>
  <c r="H1781"/>
  <c r="G1781"/>
  <c r="E1781" s="1"/>
  <c r="F1780"/>
  <c r="G1780" s="1"/>
  <c r="E1780" s="1"/>
  <c r="H1779"/>
  <c r="G1779"/>
  <c r="E1779" s="1"/>
  <c r="H1778"/>
  <c r="G1778"/>
  <c r="E1778" s="1"/>
  <c r="H1777"/>
  <c r="G1777"/>
  <c r="E1777" s="1"/>
  <c r="H1776"/>
  <c r="G1776"/>
  <c r="E1776"/>
  <c r="H1775"/>
  <c r="G1775"/>
  <c r="E1775" s="1"/>
  <c r="H1774"/>
  <c r="G1774"/>
  <c r="E1774" s="1"/>
  <c r="H1773"/>
  <c r="G1773"/>
  <c r="E1773" s="1"/>
  <c r="H1772"/>
  <c r="G1772"/>
  <c r="E1772" s="1"/>
  <c r="H1771"/>
  <c r="G1771"/>
  <c r="E1771" s="1"/>
  <c r="H1770"/>
  <c r="G1770"/>
  <c r="E1770" s="1"/>
  <c r="H1769"/>
  <c r="G1769"/>
  <c r="E1769" s="1"/>
  <c r="H1768"/>
  <c r="G1768"/>
  <c r="E1768" s="1"/>
  <c r="F1767"/>
  <c r="H1767" s="1"/>
  <c r="H1766"/>
  <c r="G1766"/>
  <c r="E1766" s="1"/>
  <c r="H1765"/>
  <c r="G1765"/>
  <c r="E1765"/>
  <c r="H1764"/>
  <c r="G1764"/>
  <c r="E1764" s="1"/>
  <c r="H1763"/>
  <c r="G1763"/>
  <c r="E1763" s="1"/>
  <c r="H1762"/>
  <c r="G1762"/>
  <c r="E1762" s="1"/>
  <c r="H1761"/>
  <c r="G1761"/>
  <c r="E1761" s="1"/>
  <c r="H1760"/>
  <c r="G1760"/>
  <c r="E1760" s="1"/>
  <c r="H1759"/>
  <c r="G1759"/>
  <c r="E1759" s="1"/>
  <c r="F1758"/>
  <c r="H1757"/>
  <c r="G1757"/>
  <c r="E1757" s="1"/>
  <c r="H1756"/>
  <c r="G1756"/>
  <c r="E1756" s="1"/>
  <c r="H1755"/>
  <c r="G1755"/>
  <c r="E1755" s="1"/>
  <c r="H1754"/>
  <c r="G1754"/>
  <c r="E1754"/>
  <c r="H1753"/>
  <c r="G1753"/>
  <c r="E1753" s="1"/>
  <c r="H1752"/>
  <c r="G1752"/>
  <c r="E1752" s="1"/>
  <c r="H1751"/>
  <c r="G1751"/>
  <c r="E1751" s="1"/>
  <c r="H1750"/>
  <c r="G1750"/>
  <c r="E1750" s="1"/>
  <c r="H1749"/>
  <c r="G1749"/>
  <c r="E1749" s="1"/>
  <c r="H1748"/>
  <c r="G1748"/>
  <c r="E1748" s="1"/>
  <c r="H1747"/>
  <c r="G1747"/>
  <c r="E1747" s="1"/>
  <c r="H1746"/>
  <c r="G1746"/>
  <c r="E1746" s="1"/>
  <c r="H1745"/>
  <c r="G1745"/>
  <c r="E1745" s="1"/>
  <c r="H1744"/>
  <c r="G1744"/>
  <c r="E1744"/>
  <c r="H1743"/>
  <c r="G1743"/>
  <c r="E1743" s="1"/>
  <c r="H1742"/>
  <c r="G1742"/>
  <c r="E1742"/>
  <c r="H1741"/>
  <c r="G1741"/>
  <c r="E1741" s="1"/>
  <c r="H1740"/>
  <c r="G1740"/>
  <c r="E1740" s="1"/>
  <c r="G1739"/>
  <c r="E1739" s="1"/>
  <c r="G1738"/>
  <c r="E1738" s="1"/>
  <c r="G1737"/>
  <c r="E1737" s="1"/>
  <c r="H1736"/>
  <c r="G1736"/>
  <c r="E1736" s="1"/>
  <c r="H1735"/>
  <c r="G1735"/>
  <c r="E1735" s="1"/>
  <c r="H1734"/>
  <c r="G1734"/>
  <c r="E1734" s="1"/>
  <c r="H1733"/>
  <c r="G1733"/>
  <c r="E1733" s="1"/>
  <c r="H1732"/>
  <c r="G1732"/>
  <c r="E1732" s="1"/>
  <c r="H1731"/>
  <c r="G1731"/>
  <c r="E1731" s="1"/>
  <c r="H1730"/>
  <c r="G1730"/>
  <c r="E1730" s="1"/>
  <c r="H1729"/>
  <c r="G1729"/>
  <c r="E1729"/>
  <c r="H1728"/>
  <c r="G1728"/>
  <c r="E1728" s="1"/>
  <c r="H1727"/>
  <c r="G1727"/>
  <c r="E1727" s="1"/>
  <c r="H1726"/>
  <c r="G1726"/>
  <c r="E1726" s="1"/>
  <c r="H1725"/>
  <c r="G1725"/>
  <c r="E1725" s="1"/>
  <c r="H1724"/>
  <c r="G1724"/>
  <c r="E1724" s="1"/>
  <c r="H1723"/>
  <c r="G1723"/>
  <c r="E1723"/>
  <c r="H1722"/>
  <c r="G1722"/>
  <c r="E1722" s="1"/>
  <c r="H1721"/>
  <c r="G1721"/>
  <c r="E1721" s="1"/>
  <c r="H1720"/>
  <c r="G1720"/>
  <c r="E1720" s="1"/>
  <c r="H1719"/>
  <c r="G1719"/>
  <c r="E1719" s="1"/>
  <c r="H1718"/>
  <c r="G1718"/>
  <c r="E1718" s="1"/>
  <c r="H1717"/>
  <c r="G1717"/>
  <c r="E1717" s="1"/>
  <c r="H1716"/>
  <c r="G1716"/>
  <c r="E1716" s="1"/>
  <c r="H1715"/>
  <c r="G1715"/>
  <c r="E1715"/>
  <c r="H1714"/>
  <c r="G1714"/>
  <c r="E1714" s="1"/>
  <c r="H1713"/>
  <c r="G1713"/>
  <c r="E1713"/>
  <c r="H1712"/>
  <c r="G1712"/>
  <c r="E1712" s="1"/>
  <c r="H1711"/>
  <c r="G1711"/>
  <c r="E1711" s="1"/>
  <c r="H1710"/>
  <c r="G1710"/>
  <c r="E1710" s="1"/>
  <c r="H1709"/>
  <c r="G1709"/>
  <c r="E1709" s="1"/>
  <c r="H1708"/>
  <c r="G1708"/>
  <c r="E1708" s="1"/>
  <c r="H1707"/>
  <c r="G1707"/>
  <c r="E1707" s="1"/>
  <c r="H1706"/>
  <c r="G1706"/>
  <c r="E1706" s="1"/>
  <c r="H1705"/>
  <c r="G1705"/>
  <c r="E1705" s="1"/>
  <c r="H1704"/>
  <c r="G1704"/>
  <c r="E1704" s="1"/>
  <c r="H1703"/>
  <c r="G1703"/>
  <c r="E1703" s="1"/>
  <c r="G1702"/>
  <c r="E1702"/>
  <c r="H1701"/>
  <c r="G1701"/>
  <c r="E1701" s="1"/>
  <c r="G1700"/>
  <c r="E1700" s="1"/>
  <c r="H1699"/>
  <c r="G1699"/>
  <c r="E1699" s="1"/>
  <c r="H1698"/>
  <c r="G1698"/>
  <c r="E1698" s="1"/>
  <c r="H1697"/>
  <c r="G1697"/>
  <c r="E1697" s="1"/>
  <c r="G1696"/>
  <c r="E1696"/>
  <c r="H1695"/>
  <c r="G1695"/>
  <c r="E1695" s="1"/>
  <c r="H1694"/>
  <c r="G1694"/>
  <c r="E1694" s="1"/>
  <c r="H1693"/>
  <c r="G1693"/>
  <c r="E1693" s="1"/>
  <c r="H1692"/>
  <c r="G1692"/>
  <c r="E1692" s="1"/>
  <c r="H1691"/>
  <c r="G1691"/>
  <c r="E1691" s="1"/>
  <c r="H1690"/>
  <c r="G1690"/>
  <c r="E1690"/>
  <c r="H1689"/>
  <c r="G1689"/>
  <c r="E1689" s="1"/>
  <c r="H1688"/>
  <c r="G1688"/>
  <c r="E1688" s="1"/>
  <c r="H1687"/>
  <c r="G1687"/>
  <c r="E1687" s="1"/>
  <c r="H1686"/>
  <c r="G1686"/>
  <c r="E1686" s="1"/>
  <c r="H1685"/>
  <c r="G1685"/>
  <c r="E1685" s="1"/>
  <c r="H1684"/>
  <c r="G1684"/>
  <c r="E1684" s="1"/>
  <c r="H1683"/>
  <c r="G1683"/>
  <c r="E1683" s="1"/>
  <c r="H1682"/>
  <c r="G1682"/>
  <c r="E1682"/>
  <c r="G1681"/>
  <c r="E1681" s="1"/>
  <c r="H1680"/>
  <c r="G1680"/>
  <c r="E1680" s="1"/>
  <c r="H1679"/>
  <c r="G1679"/>
  <c r="E1679" s="1"/>
  <c r="H1678"/>
  <c r="G1678"/>
  <c r="E1678" s="1"/>
  <c r="H1677"/>
  <c r="G1677"/>
  <c r="E1677" s="1"/>
  <c r="H1676"/>
  <c r="G1676"/>
  <c r="E1676" s="1"/>
  <c r="H1675"/>
  <c r="G1675"/>
  <c r="E1675" s="1"/>
  <c r="H1674"/>
  <c r="G1674"/>
  <c r="E1674" s="1"/>
  <c r="H1673"/>
  <c r="G1673"/>
  <c r="E1673" s="1"/>
  <c r="H1672"/>
  <c r="G1672"/>
  <c r="E1672" s="1"/>
  <c r="H1671"/>
  <c r="G1671"/>
  <c r="E1671" s="1"/>
  <c r="H1670"/>
  <c r="G1670"/>
  <c r="E1670" s="1"/>
  <c r="F1669"/>
  <c r="H1669" s="1"/>
  <c r="H1668"/>
  <c r="G1668"/>
  <c r="E1668"/>
  <c r="G1667"/>
  <c r="E1667" s="1"/>
  <c r="F1667"/>
  <c r="H1667" s="1"/>
  <c r="H1666"/>
  <c r="G1666"/>
  <c r="E1666" s="1"/>
  <c r="H1665"/>
  <c r="G1665"/>
  <c r="E1665"/>
  <c r="H1664"/>
  <c r="G1664"/>
  <c r="E1664" s="1"/>
  <c r="H1663"/>
  <c r="G1663"/>
  <c r="E1663"/>
  <c r="H1662"/>
  <c r="G1662"/>
  <c r="E1662" s="1"/>
  <c r="H1661"/>
  <c r="G1661"/>
  <c r="E1661" s="1"/>
  <c r="H1660"/>
  <c r="G1660"/>
  <c r="E1660" s="1"/>
  <c r="H1659"/>
  <c r="G1659"/>
  <c r="E1659" s="1"/>
  <c r="H1658"/>
  <c r="G1658"/>
  <c r="E1658" s="1"/>
  <c r="H1657"/>
  <c r="G1657"/>
  <c r="E1657" s="1"/>
  <c r="H1656"/>
  <c r="G1656"/>
  <c r="E1656" s="1"/>
  <c r="H1655"/>
  <c r="G1655"/>
  <c r="E1655" s="1"/>
  <c r="H1654"/>
  <c r="G1654"/>
  <c r="E1654" s="1"/>
  <c r="H1653"/>
  <c r="G1653"/>
  <c r="E1653" s="1"/>
  <c r="H1652"/>
  <c r="G1652"/>
  <c r="E1652" s="1"/>
  <c r="H1651"/>
  <c r="G1651"/>
  <c r="E1651" s="1"/>
  <c r="H1650"/>
  <c r="G1650"/>
  <c r="E1650" s="1"/>
  <c r="H1649"/>
  <c r="G1649"/>
  <c r="E1649" s="1"/>
  <c r="H1648"/>
  <c r="G1648"/>
  <c r="E1648" s="1"/>
  <c r="H1647"/>
  <c r="G1647"/>
  <c r="E1647"/>
  <c r="H1646"/>
  <c r="G1646"/>
  <c r="E1646" s="1"/>
  <c r="H1645"/>
  <c r="G1645"/>
  <c r="E1645" s="1"/>
  <c r="H1644"/>
  <c r="G1644"/>
  <c r="E1644" s="1"/>
  <c r="H1643"/>
  <c r="G1643"/>
  <c r="E1643"/>
  <c r="H1642"/>
  <c r="G1642"/>
  <c r="E1642" s="1"/>
  <c r="H1641"/>
  <c r="G1641"/>
  <c r="E1641" s="1"/>
  <c r="H1640"/>
  <c r="G1640"/>
  <c r="E1640" s="1"/>
  <c r="H1639"/>
  <c r="G1639"/>
  <c r="E1639" s="1"/>
  <c r="H1638"/>
  <c r="G1638"/>
  <c r="E1638" s="1"/>
  <c r="H1637"/>
  <c r="G1637"/>
  <c r="E1637" s="1"/>
  <c r="H1636"/>
  <c r="G1636"/>
  <c r="E1636" s="1"/>
  <c r="H1635"/>
  <c r="G1635"/>
  <c r="E1635" s="1"/>
  <c r="H1634"/>
  <c r="G1634"/>
  <c r="E1634" s="1"/>
  <c r="H1633"/>
  <c r="G1633"/>
  <c r="E1633"/>
  <c r="H1632"/>
  <c r="G1632"/>
  <c r="E1632" s="1"/>
  <c r="G1631"/>
  <c r="E1631" s="1"/>
  <c r="H1630"/>
  <c r="G1630"/>
  <c r="E1630" s="1"/>
  <c r="H1629"/>
  <c r="G1629"/>
  <c r="E1629" s="1"/>
  <c r="H1628"/>
  <c r="G1628"/>
  <c r="E1628" s="1"/>
  <c r="H1627"/>
  <c r="G1627"/>
  <c r="E1627" s="1"/>
  <c r="H1626"/>
  <c r="G1626"/>
  <c r="E1626" s="1"/>
  <c r="H1625"/>
  <c r="G1625"/>
  <c r="E1625" s="1"/>
  <c r="H1624"/>
  <c r="G1624"/>
  <c r="E1624" s="1"/>
  <c r="H1623"/>
  <c r="G1623"/>
  <c r="E1623" s="1"/>
  <c r="H1622"/>
  <c r="G1622"/>
  <c r="E1622" s="1"/>
  <c r="H1621"/>
  <c r="G1621"/>
  <c r="E1621" s="1"/>
  <c r="H1620"/>
  <c r="G1620"/>
  <c r="E1620" s="1"/>
  <c r="H1619"/>
  <c r="G1619"/>
  <c r="E1619" s="1"/>
  <c r="F1618"/>
  <c r="H1618" s="1"/>
  <c r="H1617"/>
  <c r="G1617"/>
  <c r="E1617" s="1"/>
  <c r="G1616"/>
  <c r="E1616" s="1"/>
  <c r="F1616"/>
  <c r="H1616" s="1"/>
  <c r="H1615"/>
  <c r="G1615"/>
  <c r="E1615" s="1"/>
  <c r="H1614"/>
  <c r="G1614"/>
  <c r="E1614" s="1"/>
  <c r="H1613"/>
  <c r="G1613"/>
  <c r="E1613" s="1"/>
  <c r="H1612"/>
  <c r="G1612"/>
  <c r="E1612" s="1"/>
  <c r="H1611"/>
  <c r="G1611"/>
  <c r="E1611" s="1"/>
  <c r="H1610"/>
  <c r="G1610"/>
  <c r="E1610" s="1"/>
  <c r="F1609"/>
  <c r="H1609" s="1"/>
  <c r="H1608"/>
  <c r="G1608"/>
  <c r="E1608" s="1"/>
  <c r="H1607"/>
  <c r="G1607"/>
  <c r="E1607" s="1"/>
  <c r="H1606"/>
  <c r="G1606"/>
  <c r="E1606" s="1"/>
  <c r="H1605"/>
  <c r="G1605"/>
  <c r="E1605" s="1"/>
  <c r="H1604"/>
  <c r="G1604"/>
  <c r="E1604" s="1"/>
  <c r="H1603"/>
  <c r="G1603"/>
  <c r="E1603"/>
  <c r="H1602"/>
  <c r="G1602"/>
  <c r="E1602" s="1"/>
  <c r="H1601"/>
  <c r="G1601"/>
  <c r="E1601" s="1"/>
  <c r="H1600"/>
  <c r="G1600"/>
  <c r="E1600" s="1"/>
  <c r="H1599"/>
  <c r="G1599"/>
  <c r="E1599"/>
  <c r="H1598"/>
  <c r="G1598"/>
  <c r="E1598" s="1"/>
  <c r="H1597"/>
  <c r="G1597"/>
  <c r="E1597" s="1"/>
  <c r="H1596"/>
  <c r="G1596"/>
  <c r="E1596" s="1"/>
  <c r="H1595"/>
  <c r="G1595"/>
  <c r="E1595" s="1"/>
  <c r="H1594"/>
  <c r="G1594"/>
  <c r="E1594" s="1"/>
  <c r="H1593"/>
  <c r="G1593"/>
  <c r="E1593" s="1"/>
  <c r="H1592"/>
  <c r="G1592"/>
  <c r="E1592" s="1"/>
  <c r="H1591"/>
  <c r="G1591"/>
  <c r="E1591" s="1"/>
  <c r="H1590"/>
  <c r="G1590"/>
  <c r="E1590" s="1"/>
  <c r="H1589"/>
  <c r="G1589"/>
  <c r="E1589"/>
  <c r="H1588"/>
  <c r="G1588"/>
  <c r="E1588" s="1"/>
  <c r="H1587"/>
  <c r="G1587"/>
  <c r="E1587" s="1"/>
  <c r="H1586"/>
  <c r="G1586"/>
  <c r="E1586" s="1"/>
  <c r="H1585"/>
  <c r="G1585"/>
  <c r="E1585" s="1"/>
  <c r="H1584"/>
  <c r="G1584"/>
  <c r="E1584" s="1"/>
  <c r="H1583"/>
  <c r="G1583"/>
  <c r="E1583"/>
  <c r="H1582"/>
  <c r="G1582"/>
  <c r="E1582" s="1"/>
  <c r="H1581"/>
  <c r="G1581"/>
  <c r="E1581" s="1"/>
  <c r="H1580"/>
  <c r="G1580"/>
  <c r="E1580" s="1"/>
  <c r="H1579"/>
  <c r="G1579"/>
  <c r="E1579" s="1"/>
  <c r="H1578"/>
  <c r="G1578"/>
  <c r="E1578" s="1"/>
  <c r="H1577"/>
  <c r="G1577"/>
  <c r="E1577" s="1"/>
  <c r="H1576"/>
  <c r="G1576"/>
  <c r="E1576" s="1"/>
  <c r="H1575"/>
  <c r="G1575"/>
  <c r="E1575" s="1"/>
  <c r="H1574"/>
  <c r="G1574"/>
  <c r="E1574" s="1"/>
  <c r="H1573"/>
  <c r="G1573"/>
  <c r="E1573"/>
  <c r="H1572"/>
  <c r="G1572"/>
  <c r="E1572" s="1"/>
  <c r="H1571"/>
  <c r="G1571"/>
  <c r="E1571"/>
  <c r="H1570"/>
  <c r="G1570"/>
  <c r="E1570" s="1"/>
  <c r="H1569"/>
  <c r="G1569"/>
  <c r="E1569" s="1"/>
  <c r="H1568"/>
  <c r="G1568"/>
  <c r="E1568" s="1"/>
  <c r="H1567"/>
  <c r="G1567"/>
  <c r="E1567" s="1"/>
  <c r="H1566"/>
  <c r="G1566"/>
  <c r="E1566" s="1"/>
  <c r="H1565"/>
  <c r="G1565"/>
  <c r="E1565" s="1"/>
  <c r="H1564"/>
  <c r="G1564"/>
  <c r="E1564" s="1"/>
  <c r="H1563"/>
  <c r="G1563"/>
  <c r="E1563" s="1"/>
  <c r="G1562"/>
  <c r="E1562" s="1"/>
  <c r="G1561"/>
  <c r="E1561" s="1"/>
  <c r="H1560"/>
  <c r="G1560"/>
  <c r="E1560" s="1"/>
  <c r="H1559"/>
  <c r="G1559"/>
  <c r="E1559"/>
  <c r="H1558"/>
  <c r="G1558"/>
  <c r="E1558" s="1"/>
  <c r="H1557"/>
  <c r="G1557"/>
  <c r="E1557"/>
  <c r="H1556"/>
  <c r="G1556"/>
  <c r="E1556" s="1"/>
  <c r="H1555"/>
  <c r="G1555"/>
  <c r="E1555" s="1"/>
  <c r="H1554"/>
  <c r="G1554"/>
  <c r="E1554" s="1"/>
  <c r="H1553"/>
  <c r="G1553"/>
  <c r="E1553" s="1"/>
  <c r="H1552"/>
  <c r="G1552"/>
  <c r="E1552" s="1"/>
  <c r="H1551"/>
  <c r="G1551"/>
  <c r="E1551" s="1"/>
  <c r="H1550"/>
  <c r="G1550"/>
  <c r="E1550" s="1"/>
  <c r="H1549"/>
  <c r="G1549"/>
  <c r="E1549" s="1"/>
  <c r="H1548"/>
  <c r="G1548"/>
  <c r="E1548" s="1"/>
  <c r="H1547"/>
  <c r="G1547"/>
  <c r="E1547" s="1"/>
  <c r="H1546"/>
  <c r="G1546"/>
  <c r="E1546" s="1"/>
  <c r="H1545"/>
  <c r="G1545"/>
  <c r="E1545" s="1"/>
  <c r="H1544"/>
  <c r="G1544"/>
  <c r="E1544" s="1"/>
  <c r="H1543"/>
  <c r="G1543"/>
  <c r="E1543" s="1"/>
  <c r="H1542"/>
  <c r="G1542"/>
  <c r="E1542" s="1"/>
  <c r="H1541"/>
  <c r="G1541"/>
  <c r="E1541"/>
  <c r="H1540"/>
  <c r="G1540"/>
  <c r="E1540" s="1"/>
  <c r="H1539"/>
  <c r="G1539"/>
  <c r="E1539" s="1"/>
  <c r="H1538"/>
  <c r="G1538"/>
  <c r="E1538" s="1"/>
  <c r="H1537"/>
  <c r="G1537"/>
  <c r="E1537" s="1"/>
  <c r="H1536"/>
  <c r="G1536"/>
  <c r="E1536" s="1"/>
  <c r="H1535"/>
  <c r="G1535"/>
  <c r="E1535"/>
  <c r="H1534"/>
  <c r="G1534"/>
  <c r="E1534" s="1"/>
  <c r="H1533"/>
  <c r="G1533"/>
  <c r="E1533" s="1"/>
  <c r="H1532"/>
  <c r="G1532"/>
  <c r="E1532" s="1"/>
  <c r="H1531"/>
  <c r="G1531"/>
  <c r="E1531" s="1"/>
  <c r="H1530"/>
  <c r="G1530"/>
  <c r="E1530" s="1"/>
  <c r="H1529"/>
  <c r="G1529"/>
  <c r="E1529" s="1"/>
  <c r="H1528"/>
  <c r="G1528"/>
  <c r="E1528" s="1"/>
  <c r="H1527"/>
  <c r="G1527"/>
  <c r="E1527" s="1"/>
  <c r="H1526"/>
  <c r="G1526"/>
  <c r="E1526" s="1"/>
  <c r="H1525"/>
  <c r="G1525"/>
  <c r="E1525" s="1"/>
  <c r="H1524"/>
  <c r="G1524"/>
  <c r="E1524" s="1"/>
  <c r="H1523"/>
  <c r="G1523"/>
  <c r="E1523" s="1"/>
  <c r="H1522"/>
  <c r="G1522"/>
  <c r="E1522" s="1"/>
  <c r="H1521"/>
  <c r="G1521"/>
  <c r="E1521" s="1"/>
  <c r="H1520"/>
  <c r="G1520"/>
  <c r="E1520" s="1"/>
  <c r="H1519"/>
  <c r="G1519"/>
  <c r="E1519"/>
  <c r="H1518"/>
  <c r="G1518"/>
  <c r="E1518" s="1"/>
  <c r="H1517"/>
  <c r="G1517"/>
  <c r="E1517" s="1"/>
  <c r="H1516"/>
  <c r="G1516"/>
  <c r="E1516" s="1"/>
  <c r="H1515"/>
  <c r="G1515"/>
  <c r="E1515" s="1"/>
  <c r="H1514"/>
  <c r="G1514"/>
  <c r="E1514" s="1"/>
  <c r="H1513"/>
  <c r="G1513"/>
  <c r="E1513" s="1"/>
  <c r="H1512"/>
  <c r="G1512"/>
  <c r="E1512" s="1"/>
  <c r="H1511"/>
  <c r="G1511"/>
  <c r="E1511"/>
  <c r="H1510"/>
  <c r="G1510"/>
  <c r="E1510" s="1"/>
  <c r="H1509"/>
  <c r="G1509"/>
  <c r="E1509" s="1"/>
  <c r="H1508"/>
  <c r="G1508"/>
  <c r="E1508" s="1"/>
  <c r="H1507"/>
  <c r="G1507"/>
  <c r="E1507" s="1"/>
  <c r="H1506"/>
  <c r="G1506"/>
  <c r="E1506" s="1"/>
  <c r="H1505"/>
  <c r="G1505"/>
  <c r="E1505" s="1"/>
  <c r="H1504"/>
  <c r="G1504"/>
  <c r="E1504" s="1"/>
  <c r="H1503"/>
  <c r="G1503"/>
  <c r="E1503" s="1"/>
  <c r="H1502"/>
  <c r="G1502"/>
  <c r="E1502" s="1"/>
  <c r="H1501"/>
  <c r="G1501"/>
  <c r="E1501" s="1"/>
  <c r="H1500"/>
  <c r="G1500"/>
  <c r="E1500" s="1"/>
  <c r="H1499"/>
  <c r="G1499"/>
  <c r="E1499" s="1"/>
  <c r="H1498"/>
  <c r="G1498"/>
  <c r="E1498" s="1"/>
  <c r="H1497"/>
  <c r="G1497"/>
  <c r="E1497" s="1"/>
  <c r="H1496"/>
  <c r="G1496"/>
  <c r="E1496" s="1"/>
  <c r="H1495"/>
  <c r="G1495"/>
  <c r="E1495"/>
  <c r="H1494"/>
  <c r="G1494"/>
  <c r="E1494" s="1"/>
  <c r="H1493"/>
  <c r="G1493"/>
  <c r="E1493"/>
  <c r="H1492"/>
  <c r="G1492"/>
  <c r="E1492" s="1"/>
  <c r="H1491"/>
  <c r="G1491"/>
  <c r="E1491" s="1"/>
  <c r="G1490"/>
  <c r="E1490" s="1"/>
  <c r="H1489"/>
  <c r="G1489"/>
  <c r="E1489" s="1"/>
  <c r="H1488"/>
  <c r="G1488"/>
  <c r="E1488" s="1"/>
  <c r="H1487"/>
  <c r="G1487"/>
  <c r="E1487" s="1"/>
  <c r="H1486"/>
  <c r="G1486"/>
  <c r="E1486" s="1"/>
  <c r="H1485"/>
  <c r="G1485"/>
  <c r="E1485" s="1"/>
  <c r="H1484"/>
  <c r="G1484"/>
  <c r="E1484" s="1"/>
  <c r="H1483"/>
  <c r="G1483"/>
  <c r="E1483" s="1"/>
  <c r="H1482"/>
  <c r="G1482"/>
  <c r="E1482"/>
  <c r="H1481"/>
  <c r="G1481"/>
  <c r="E1481" s="1"/>
  <c r="H1480"/>
  <c r="G1480"/>
  <c r="E1480" s="1"/>
  <c r="H1479"/>
  <c r="G1479"/>
  <c r="E1479" s="1"/>
  <c r="H1478"/>
  <c r="G1478"/>
  <c r="E1478" s="1"/>
  <c r="H1477"/>
  <c r="G1477"/>
  <c r="E1477" s="1"/>
  <c r="H1476"/>
  <c r="G1476"/>
  <c r="E1476" s="1"/>
  <c r="H1475"/>
  <c r="G1475"/>
  <c r="E1475" s="1"/>
  <c r="H1474"/>
  <c r="G1474"/>
  <c r="E1474"/>
  <c r="H1473"/>
  <c r="G1473"/>
  <c r="E1473" s="1"/>
  <c r="H1472"/>
  <c r="G1472"/>
  <c r="E1472" s="1"/>
  <c r="H1471"/>
  <c r="G1471"/>
  <c r="E1471" s="1"/>
  <c r="H1470"/>
  <c r="G1470"/>
  <c r="E1470" s="1"/>
  <c r="H1469"/>
  <c r="G1469"/>
  <c r="E1469" s="1"/>
  <c r="H1468"/>
  <c r="G1468"/>
  <c r="E1468" s="1"/>
  <c r="H1467"/>
  <c r="G1467"/>
  <c r="E1467" s="1"/>
  <c r="H1466"/>
  <c r="G1466"/>
  <c r="E1466" s="1"/>
  <c r="H1465"/>
  <c r="G1465"/>
  <c r="E1465" s="1"/>
  <c r="H1464"/>
  <c r="G1464"/>
  <c r="E1464" s="1"/>
  <c r="H1463"/>
  <c r="G1463"/>
  <c r="E1463" s="1"/>
  <c r="H1462"/>
  <c r="G1462"/>
  <c r="E1462" s="1"/>
  <c r="H1461"/>
  <c r="G1461"/>
  <c r="E1461" s="1"/>
  <c r="H1460"/>
  <c r="G1460"/>
  <c r="E1460" s="1"/>
  <c r="H1459"/>
  <c r="G1459"/>
  <c r="E1459" s="1"/>
  <c r="H1458"/>
  <c r="G1458"/>
  <c r="E1458" s="1"/>
  <c r="H1457"/>
  <c r="G1457"/>
  <c r="E1457" s="1"/>
  <c r="H1456"/>
  <c r="G1456"/>
  <c r="E1456" s="1"/>
  <c r="H1455"/>
  <c r="G1455"/>
  <c r="E1455" s="1"/>
  <c r="H1454"/>
  <c r="G1454"/>
  <c r="E1454" s="1"/>
  <c r="H1453"/>
  <c r="G1453"/>
  <c r="E1453" s="1"/>
  <c r="H1452"/>
  <c r="G1452"/>
  <c r="E1452" s="1"/>
  <c r="H1451"/>
  <c r="G1451"/>
  <c r="E1451" s="1"/>
  <c r="H1450"/>
  <c r="G1450"/>
  <c r="E1450"/>
  <c r="H1449"/>
  <c r="G1449"/>
  <c r="E1449" s="1"/>
  <c r="H1448"/>
  <c r="G1448"/>
  <c r="E1448" s="1"/>
  <c r="H1447"/>
  <c r="G1447"/>
  <c r="E1447" s="1"/>
  <c r="H1446"/>
  <c r="G1446"/>
  <c r="E1446" s="1"/>
  <c r="H1445"/>
  <c r="G1445"/>
  <c r="E1445" s="1"/>
  <c r="H1444"/>
  <c r="G1444"/>
  <c r="E1444" s="1"/>
  <c r="H1443"/>
  <c r="G1443"/>
  <c r="E1443" s="1"/>
  <c r="H1442"/>
  <c r="G1442"/>
  <c r="E1442"/>
  <c r="H1441"/>
  <c r="G1441"/>
  <c r="E1441" s="1"/>
  <c r="H1440"/>
  <c r="G1440"/>
  <c r="E1440" s="1"/>
  <c r="H1439"/>
  <c r="G1439"/>
  <c r="E1439" s="1"/>
  <c r="H1438"/>
  <c r="G1438"/>
  <c r="E1438" s="1"/>
  <c r="H1437"/>
  <c r="G1437"/>
  <c r="E1437" s="1"/>
  <c r="H1436"/>
  <c r="G1436"/>
  <c r="E1436" s="1"/>
  <c r="H1435"/>
  <c r="G1435"/>
  <c r="E1435" s="1"/>
  <c r="H1434"/>
  <c r="G1434"/>
  <c r="E1434" s="1"/>
  <c r="H1433"/>
  <c r="G1433"/>
  <c r="E1433" s="1"/>
  <c r="H1432"/>
  <c r="G1432"/>
  <c r="E1432" s="1"/>
  <c r="H1431"/>
  <c r="G1431"/>
  <c r="E1431" s="1"/>
  <c r="H1430"/>
  <c r="G1430"/>
  <c r="E1430" s="1"/>
  <c r="F1429"/>
  <c r="G1429" s="1"/>
  <c r="E1429" s="1"/>
  <c r="H1428"/>
  <c r="G1428"/>
  <c r="E1428" s="1"/>
  <c r="H1427"/>
  <c r="G1427"/>
  <c r="E1427" s="1"/>
  <c r="H1426"/>
  <c r="G1426"/>
  <c r="E1426" s="1"/>
  <c r="H1425"/>
  <c r="G1425"/>
  <c r="E1425" s="1"/>
  <c r="H1424"/>
  <c r="G1424"/>
  <c r="E1424" s="1"/>
  <c r="H1423"/>
  <c r="G1423"/>
  <c r="E1423" s="1"/>
  <c r="H1422"/>
  <c r="G1422"/>
  <c r="E1422" s="1"/>
  <c r="H1421"/>
  <c r="G1421"/>
  <c r="E1421" s="1"/>
  <c r="H1420"/>
  <c r="G1420"/>
  <c r="E1420" s="1"/>
  <c r="H1419"/>
  <c r="G1419"/>
  <c r="E1419" s="1"/>
  <c r="H1418"/>
  <c r="G1418"/>
  <c r="E1418" s="1"/>
  <c r="H1417"/>
  <c r="G1417"/>
  <c r="E1417" s="1"/>
  <c r="H1416"/>
  <c r="G1416"/>
  <c r="E1416" s="1"/>
  <c r="H1415"/>
  <c r="G1415"/>
  <c r="E1415" s="1"/>
  <c r="H1414"/>
  <c r="G1414"/>
  <c r="E1414"/>
  <c r="H1413"/>
  <c r="G1413"/>
  <c r="E1413" s="1"/>
  <c r="H1412"/>
  <c r="G1412"/>
  <c r="E1412" s="1"/>
  <c r="H1411"/>
  <c r="G1411"/>
  <c r="E1411" s="1"/>
  <c r="H1410"/>
  <c r="G1410"/>
  <c r="E1410" s="1"/>
  <c r="H1409"/>
  <c r="G1409"/>
  <c r="E1409" s="1"/>
  <c r="H1408"/>
  <c r="G1408"/>
  <c r="E1408"/>
  <c r="H1407"/>
  <c r="G1407"/>
  <c r="E1407" s="1"/>
  <c r="H1406"/>
  <c r="G1406"/>
  <c r="E1406" s="1"/>
  <c r="H1405"/>
  <c r="G1405"/>
  <c r="E1405" s="1"/>
  <c r="H1404"/>
  <c r="G1404"/>
  <c r="E1404" s="1"/>
  <c r="H1403"/>
  <c r="G1403"/>
  <c r="E1403" s="1"/>
  <c r="H1402"/>
  <c r="G1402"/>
  <c r="E1402" s="1"/>
  <c r="H1401"/>
  <c r="G1401"/>
  <c r="E1401" s="1"/>
  <c r="H1400"/>
  <c r="G1400"/>
  <c r="E1400" s="1"/>
  <c r="H1399"/>
  <c r="G1399"/>
  <c r="E1399" s="1"/>
  <c r="H1398"/>
  <c r="G1398"/>
  <c r="E1398" s="1"/>
  <c r="H1397"/>
  <c r="G1397"/>
  <c r="E1397" s="1"/>
  <c r="H1396"/>
  <c r="G1396"/>
  <c r="E1396" s="1"/>
  <c r="H1395"/>
  <c r="G1395"/>
  <c r="E1395" s="1"/>
  <c r="H1394"/>
  <c r="G1394"/>
  <c r="E1394" s="1"/>
  <c r="H1393"/>
  <c r="G1393"/>
  <c r="E1393" s="1"/>
  <c r="H1392"/>
  <c r="G1392"/>
  <c r="E1392"/>
  <c r="H1391"/>
  <c r="G1391"/>
  <c r="E1391" s="1"/>
  <c r="H1390"/>
  <c r="G1390"/>
  <c r="E1390" s="1"/>
  <c r="H1389"/>
  <c r="G1389"/>
  <c r="E1389" s="1"/>
  <c r="H1388"/>
  <c r="G1388"/>
  <c r="E1388" s="1"/>
  <c r="H1387"/>
  <c r="G1387"/>
  <c r="E1387" s="1"/>
  <c r="H1386"/>
  <c r="G1386"/>
  <c r="E1386" s="1"/>
  <c r="H1385"/>
  <c r="G1385"/>
  <c r="E1385" s="1"/>
  <c r="H1384"/>
  <c r="G1384"/>
  <c r="E1384"/>
  <c r="H1383"/>
  <c r="G1383"/>
  <c r="E1383" s="1"/>
  <c r="H1382"/>
  <c r="G1382"/>
  <c r="E1382" s="1"/>
  <c r="H1381"/>
  <c r="G1381"/>
  <c r="E1381" s="1"/>
  <c r="H1380"/>
  <c r="G1380"/>
  <c r="E1380" s="1"/>
  <c r="H1379"/>
  <c r="G1379"/>
  <c r="E1379" s="1"/>
  <c r="H1378"/>
  <c r="G1378"/>
  <c r="E1378" s="1"/>
  <c r="H1377"/>
  <c r="G1377"/>
  <c r="E1377" s="1"/>
  <c r="H1376"/>
  <c r="G1376"/>
  <c r="E1376" s="1"/>
  <c r="H1375"/>
  <c r="G1375"/>
  <c r="E1375" s="1"/>
  <c r="H1374"/>
  <c r="G1374"/>
  <c r="E1374" s="1"/>
  <c r="H1373"/>
  <c r="G1373"/>
  <c r="E1373" s="1"/>
  <c r="H1372"/>
  <c r="G1372"/>
  <c r="E1372" s="1"/>
  <c r="F1371"/>
  <c r="H1370"/>
  <c r="G1370"/>
  <c r="E1370" s="1"/>
  <c r="H1369"/>
  <c r="G1369"/>
  <c r="E1369"/>
  <c r="H1368"/>
  <c r="G1368"/>
  <c r="E1368" s="1"/>
  <c r="H1367"/>
  <c r="G1367"/>
  <c r="E1367" s="1"/>
  <c r="G1366"/>
  <c r="E1366" s="1"/>
  <c r="F1365"/>
  <c r="H1365" s="1"/>
  <c r="H1364"/>
  <c r="G1364"/>
  <c r="E1364" s="1"/>
  <c r="H1363"/>
  <c r="G1363"/>
  <c r="E1363" s="1"/>
  <c r="H1362"/>
  <c r="G1362"/>
  <c r="E1362" s="1"/>
  <c r="H1361"/>
  <c r="G1361"/>
  <c r="E1361" s="1"/>
  <c r="F1360"/>
  <c r="H1359"/>
  <c r="G1359"/>
  <c r="E1359" s="1"/>
  <c r="H1358"/>
  <c r="G1358"/>
  <c r="E1358" s="1"/>
  <c r="F1357"/>
  <c r="H1356"/>
  <c r="G1356"/>
  <c r="E1356" s="1"/>
  <c r="H1355"/>
  <c r="G1355"/>
  <c r="E1355" s="1"/>
  <c r="F1354"/>
  <c r="H1353"/>
  <c r="G1353"/>
  <c r="E1353" s="1"/>
  <c r="H1352"/>
  <c r="G1352"/>
  <c r="E1352"/>
  <c r="H1351"/>
  <c r="G1351"/>
  <c r="E1351" s="1"/>
  <c r="F1350"/>
  <c r="H1350" s="1"/>
  <c r="F1349"/>
  <c r="H1349" s="1"/>
  <c r="F1348"/>
  <c r="H1348" s="1"/>
  <c r="H1347"/>
  <c r="G1347"/>
  <c r="E1347"/>
  <c r="H1346"/>
  <c r="G1346"/>
  <c r="E1346" s="1"/>
  <c r="H1345"/>
  <c r="G1345"/>
  <c r="E1345" s="1"/>
  <c r="H1344"/>
  <c r="G1344"/>
  <c r="E1344" s="1"/>
  <c r="H1343"/>
  <c r="G1343"/>
  <c r="E1343" s="1"/>
  <c r="H1342"/>
  <c r="G1342"/>
  <c r="E1342" s="1"/>
  <c r="H1341"/>
  <c r="G1341"/>
  <c r="E1341" s="1"/>
  <c r="H1340"/>
  <c r="G1340"/>
  <c r="E1340" s="1"/>
  <c r="H1339"/>
  <c r="G1339"/>
  <c r="E1339" s="1"/>
  <c r="H1338"/>
  <c r="G1338"/>
  <c r="E1338" s="1"/>
  <c r="H1337"/>
  <c r="G1337"/>
  <c r="E1337" s="1"/>
  <c r="H1336"/>
  <c r="G1336"/>
  <c r="E1336" s="1"/>
  <c r="H1335"/>
  <c r="G1335"/>
  <c r="E1335" s="1"/>
  <c r="H1334"/>
  <c r="G1334"/>
  <c r="E1334" s="1"/>
  <c r="H1333"/>
  <c r="G1333"/>
  <c r="E1333" s="1"/>
  <c r="H1332"/>
  <c r="G1332"/>
  <c r="E1332" s="1"/>
  <c r="H1331"/>
  <c r="G1331"/>
  <c r="E1331" s="1"/>
  <c r="H1330"/>
  <c r="G1330"/>
  <c r="E1330" s="1"/>
  <c r="H1329"/>
  <c r="G1329"/>
  <c r="E1329" s="1"/>
  <c r="H1328"/>
  <c r="G1328"/>
  <c r="E1328" s="1"/>
  <c r="H1327"/>
  <c r="G1327"/>
  <c r="E1327"/>
  <c r="H1326"/>
  <c r="G1326"/>
  <c r="E1326" s="1"/>
  <c r="H1325"/>
  <c r="G1325"/>
  <c r="E1325"/>
  <c r="H1324"/>
  <c r="G1324"/>
  <c r="E1324" s="1"/>
  <c r="H1323"/>
  <c r="G1323"/>
  <c r="E1323" s="1"/>
  <c r="H1322"/>
  <c r="G1322"/>
  <c r="E1322" s="1"/>
  <c r="H1321"/>
  <c r="G1321"/>
  <c r="E1321" s="1"/>
  <c r="H1320"/>
  <c r="G1320"/>
  <c r="E1320" s="1"/>
  <c r="G1319"/>
  <c r="E1319" s="1"/>
  <c r="H1318"/>
  <c r="G1318"/>
  <c r="E1318" s="1"/>
  <c r="G1317"/>
  <c r="E1317" s="1"/>
  <c r="H1316"/>
  <c r="G1316"/>
  <c r="E1316" s="1"/>
  <c r="G1315"/>
  <c r="E1315" s="1"/>
  <c r="G1314"/>
  <c r="E1314" s="1"/>
  <c r="G1313"/>
  <c r="E1313" s="1"/>
  <c r="H1312"/>
  <c r="G1312"/>
  <c r="E1312" s="1"/>
  <c r="F1311"/>
  <c r="H1311" s="1"/>
  <c r="H1310"/>
  <c r="G1310"/>
  <c r="E1310" s="1"/>
  <c r="H1309"/>
  <c r="G1309"/>
  <c r="E1309" s="1"/>
  <c r="H1308"/>
  <c r="G1308"/>
  <c r="E1308" s="1"/>
  <c r="H1307"/>
  <c r="G1307"/>
  <c r="E1307"/>
  <c r="H1306"/>
  <c r="G1306"/>
  <c r="E1306" s="1"/>
  <c r="H1305"/>
  <c r="G1305"/>
  <c r="E1305" s="1"/>
  <c r="H1304"/>
  <c r="G1304"/>
  <c r="E1304" s="1"/>
  <c r="H1303"/>
  <c r="G1303"/>
  <c r="E1303" s="1"/>
  <c r="H1302"/>
  <c r="G1302"/>
  <c r="E1302" s="1"/>
  <c r="H1301"/>
  <c r="G1301"/>
  <c r="E1301" s="1"/>
  <c r="F1300"/>
  <c r="H1300" s="1"/>
  <c r="H1299"/>
  <c r="G1299"/>
  <c r="E1299" s="1"/>
  <c r="F1298"/>
  <c r="H1298" s="1"/>
  <c r="H1297"/>
  <c r="G1297"/>
  <c r="E1297" s="1"/>
  <c r="H1296"/>
  <c r="G1296"/>
  <c r="E1296" s="1"/>
  <c r="H1295"/>
  <c r="G1295"/>
  <c r="E1295" s="1"/>
  <c r="F1294"/>
  <c r="H1294" s="1"/>
  <c r="F1293"/>
  <c r="H1293" s="1"/>
  <c r="H1292"/>
  <c r="G1292"/>
  <c r="E1292" s="1"/>
  <c r="H1291"/>
  <c r="G1291"/>
  <c r="E1291" s="1"/>
  <c r="H1290"/>
  <c r="G1290"/>
  <c r="E1290" s="1"/>
  <c r="H1289"/>
  <c r="G1289"/>
  <c r="E1289" s="1"/>
  <c r="H1288"/>
  <c r="G1288"/>
  <c r="E1288" s="1"/>
  <c r="H1287"/>
  <c r="G1287"/>
  <c r="E1287" s="1"/>
  <c r="H1286"/>
  <c r="G1286"/>
  <c r="E1286" s="1"/>
  <c r="H1285"/>
  <c r="G1285"/>
  <c r="E1285" s="1"/>
  <c r="H1284"/>
  <c r="G1284"/>
  <c r="E1284" s="1"/>
  <c r="H1283"/>
  <c r="G1283"/>
  <c r="E1283"/>
  <c r="G1282"/>
  <c r="E1282" s="1"/>
  <c r="F1282"/>
  <c r="H1282" s="1"/>
  <c r="H1281"/>
  <c r="G1281"/>
  <c r="E1281" s="1"/>
  <c r="H1280"/>
  <c r="G1280"/>
  <c r="E1280" s="1"/>
  <c r="H1279"/>
  <c r="G1279"/>
  <c r="E1279" s="1"/>
  <c r="H1278"/>
  <c r="G1278"/>
  <c r="E1278"/>
  <c r="H1277"/>
  <c r="G1277"/>
  <c r="E1277" s="1"/>
  <c r="H1276"/>
  <c r="G1276"/>
  <c r="E1276" s="1"/>
  <c r="H1275"/>
  <c r="G1275"/>
  <c r="E1275" s="1"/>
  <c r="H1274"/>
  <c r="G1274"/>
  <c r="E1274" s="1"/>
  <c r="H1273"/>
  <c r="G1273"/>
  <c r="E1273" s="1"/>
  <c r="H1272"/>
  <c r="G1272"/>
  <c r="E1272"/>
  <c r="G1271"/>
  <c r="E1271" s="1"/>
  <c r="G1270"/>
  <c r="E1270"/>
  <c r="G1269"/>
  <c r="E1269" s="1"/>
  <c r="G1268"/>
  <c r="E1268"/>
  <c r="H1267"/>
  <c r="G1267"/>
  <c r="E1267" s="1"/>
  <c r="H1266"/>
  <c r="G1266"/>
  <c r="E1266" s="1"/>
  <c r="H1265"/>
  <c r="G1265"/>
  <c r="E1265" s="1"/>
  <c r="H1264"/>
  <c r="G1264"/>
  <c r="E1264" s="1"/>
  <c r="H1263"/>
  <c r="G1263"/>
  <c r="E1263" s="1"/>
  <c r="G1262"/>
  <c r="E1262" s="1"/>
  <c r="G1261"/>
  <c r="E1261" s="1"/>
  <c r="F1260"/>
  <c r="H1260" s="1"/>
  <c r="G1259"/>
  <c r="E1259" s="1"/>
  <c r="H1258"/>
  <c r="G1258"/>
  <c r="E1258" s="1"/>
  <c r="H1257"/>
  <c r="G1257"/>
  <c r="E1257" s="1"/>
  <c r="H1256"/>
  <c r="G1256"/>
  <c r="E1256" s="1"/>
  <c r="H1255"/>
  <c r="G1255"/>
  <c r="E1255" s="1"/>
  <c r="H1254"/>
  <c r="G1254"/>
  <c r="E1254" s="1"/>
  <c r="H1253"/>
  <c r="G1253"/>
  <c r="E1253" s="1"/>
  <c r="H1252"/>
  <c r="G1252"/>
  <c r="E1252" s="1"/>
  <c r="H1251"/>
  <c r="G1251"/>
  <c r="E1251" s="1"/>
  <c r="H1250"/>
  <c r="G1250"/>
  <c r="E1250" s="1"/>
  <c r="H1249"/>
  <c r="G1249"/>
  <c r="E1249" s="1"/>
  <c r="H1248"/>
  <c r="G1248"/>
  <c r="E1248"/>
  <c r="G1247"/>
  <c r="E1247" s="1"/>
  <c r="F1247"/>
  <c r="H1247" s="1"/>
  <c r="H1246"/>
  <c r="G1246"/>
  <c r="E1246" s="1"/>
  <c r="G1245"/>
  <c r="E1245" s="1"/>
  <c r="G1244"/>
  <c r="E1244" s="1"/>
  <c r="F1243"/>
  <c r="H1243" s="1"/>
  <c r="G1242"/>
  <c r="E1242" s="1"/>
  <c r="H1241"/>
  <c r="G1241"/>
  <c r="E1241" s="1"/>
  <c r="F1240"/>
  <c r="H1240" s="1"/>
  <c r="G1239"/>
  <c r="E1239" s="1"/>
  <c r="G1238"/>
  <c r="E1238" s="1"/>
  <c r="H1237"/>
  <c r="G1237"/>
  <c r="E1237" s="1"/>
  <c r="H1236"/>
  <c r="G1236"/>
  <c r="E1236"/>
  <c r="H1235"/>
  <c r="G1235"/>
  <c r="E1235" s="1"/>
  <c r="H1234"/>
  <c r="G1234"/>
  <c r="E1234" s="1"/>
  <c r="H1233"/>
  <c r="G1233"/>
  <c r="E1233" s="1"/>
  <c r="H1232"/>
  <c r="G1232"/>
  <c r="E1232" s="1"/>
  <c r="H1231"/>
  <c r="G1231"/>
  <c r="E1231" s="1"/>
  <c r="H1230"/>
  <c r="G1230"/>
  <c r="E1230" s="1"/>
  <c r="H1229"/>
  <c r="G1229"/>
  <c r="E1229" s="1"/>
  <c r="H1228"/>
  <c r="G1228"/>
  <c r="E1228"/>
  <c r="H1227"/>
  <c r="G1227"/>
  <c r="E1227" s="1"/>
  <c r="H1226"/>
  <c r="G1226"/>
  <c r="E1226" s="1"/>
  <c r="H1225"/>
  <c r="G1225"/>
  <c r="E1225" s="1"/>
  <c r="H1224"/>
  <c r="G1224"/>
  <c r="E1224" s="1"/>
  <c r="H1223"/>
  <c r="G1223"/>
  <c r="E1223" s="1"/>
  <c r="F1222"/>
  <c r="H1222" s="1"/>
  <c r="G1221"/>
  <c r="E1221" s="1"/>
  <c r="H1220"/>
  <c r="G1220"/>
  <c r="E1220" s="1"/>
  <c r="H1219"/>
  <c r="G1219"/>
  <c r="E1219" s="1"/>
  <c r="H1218"/>
  <c r="G1218"/>
  <c r="E1218" s="1"/>
  <c r="F1217"/>
  <c r="H1216"/>
  <c r="G1216"/>
  <c r="E1216" s="1"/>
  <c r="H1215"/>
  <c r="G1215"/>
  <c r="E1215" s="1"/>
  <c r="H1214"/>
  <c r="G1214"/>
  <c r="E1214" s="1"/>
  <c r="H1213"/>
  <c r="G1213"/>
  <c r="E1213" s="1"/>
  <c r="H1212"/>
  <c r="G1212"/>
  <c r="E1212" s="1"/>
  <c r="H1211"/>
  <c r="G1211"/>
  <c r="E1211"/>
  <c r="H1210"/>
  <c r="G1210"/>
  <c r="E1210" s="1"/>
  <c r="H1209"/>
  <c r="G1209"/>
  <c r="E1209" s="1"/>
  <c r="H1208"/>
  <c r="G1208"/>
  <c r="E1208" s="1"/>
  <c r="H1207"/>
  <c r="G1207"/>
  <c r="E1207" s="1"/>
  <c r="H1206"/>
  <c r="G1206"/>
  <c r="E1206" s="1"/>
  <c r="H1205"/>
  <c r="G1205"/>
  <c r="E1205" s="1"/>
  <c r="H1204"/>
  <c r="G1204"/>
  <c r="E1204" s="1"/>
  <c r="H1203"/>
  <c r="G1203"/>
  <c r="E1203" s="1"/>
  <c r="H1202"/>
  <c r="G1202"/>
  <c r="E1202" s="1"/>
  <c r="H1201"/>
  <c r="G1201"/>
  <c r="E1201" s="1"/>
  <c r="H1200"/>
  <c r="G1200"/>
  <c r="E1200" s="1"/>
  <c r="H1199"/>
  <c r="G1199"/>
  <c r="E1199" s="1"/>
  <c r="H1198"/>
  <c r="G1198"/>
  <c r="E1198" s="1"/>
  <c r="H1197"/>
  <c r="G1197"/>
  <c r="E1197" s="1"/>
  <c r="H1196"/>
  <c r="G1196"/>
  <c r="E1196" s="1"/>
  <c r="H1195"/>
  <c r="G1195"/>
  <c r="E1195"/>
  <c r="H1194"/>
  <c r="G1194"/>
  <c r="E1194" s="1"/>
  <c r="H1193"/>
  <c r="G1193"/>
  <c r="E1193" s="1"/>
  <c r="H1192"/>
  <c r="G1192"/>
  <c r="E1192" s="1"/>
  <c r="H1191"/>
  <c r="G1191"/>
  <c r="E1191" s="1"/>
  <c r="H1190"/>
  <c r="G1190"/>
  <c r="E1190" s="1"/>
  <c r="H1189"/>
  <c r="G1189"/>
  <c r="E1189" s="1"/>
  <c r="H1188"/>
  <c r="G1188"/>
  <c r="E1188" s="1"/>
  <c r="H1187"/>
  <c r="G1187"/>
  <c r="E1187"/>
  <c r="H1186"/>
  <c r="G1186"/>
  <c r="E1186" s="1"/>
  <c r="H1185"/>
  <c r="G1185"/>
  <c r="E1185" s="1"/>
  <c r="H1184"/>
  <c r="G1184"/>
  <c r="E1184" s="1"/>
  <c r="H1183"/>
  <c r="G1183"/>
  <c r="E1183" s="1"/>
  <c r="H1182"/>
  <c r="G1182"/>
  <c r="E1182" s="1"/>
  <c r="H1181"/>
  <c r="G1181"/>
  <c r="E1181" s="1"/>
  <c r="H1180"/>
  <c r="G1180"/>
  <c r="E1180" s="1"/>
  <c r="H1179"/>
  <c r="G1179"/>
  <c r="E1179" s="1"/>
  <c r="H1178"/>
  <c r="G1178"/>
  <c r="E1178" s="1"/>
  <c r="H1177"/>
  <c r="G1177"/>
  <c r="E1177" s="1"/>
  <c r="H1176"/>
  <c r="G1176"/>
  <c r="E1176" s="1"/>
  <c r="H1175"/>
  <c r="G1175"/>
  <c r="E1175"/>
  <c r="H1174"/>
  <c r="G1174"/>
  <c r="E1174" s="1"/>
  <c r="H1173"/>
  <c r="G1173"/>
  <c r="E1173" s="1"/>
  <c r="H1172"/>
  <c r="G1172"/>
  <c r="E1172" s="1"/>
  <c r="H1171"/>
  <c r="G1171"/>
  <c r="E1171"/>
  <c r="H1170"/>
  <c r="G1170"/>
  <c r="E1170" s="1"/>
  <c r="H1169"/>
  <c r="G1169"/>
  <c r="E1169" s="1"/>
  <c r="H1168"/>
  <c r="G1168"/>
  <c r="E1168" s="1"/>
  <c r="H1167"/>
  <c r="G1167"/>
  <c r="E1167" s="1"/>
  <c r="H1166"/>
  <c r="G1166"/>
  <c r="E1166" s="1"/>
  <c r="H1165"/>
  <c r="G1165"/>
  <c r="E1165" s="1"/>
  <c r="H1164"/>
  <c r="G1164"/>
  <c r="E1164" s="1"/>
  <c r="H1163"/>
  <c r="G1163"/>
  <c r="E1163" s="1"/>
  <c r="H1162"/>
  <c r="G1162"/>
  <c r="E1162" s="1"/>
  <c r="H1161"/>
  <c r="G1161"/>
  <c r="E1161" s="1"/>
  <c r="H1160"/>
  <c r="G1160"/>
  <c r="E1160" s="1"/>
  <c r="H1159"/>
  <c r="G1159"/>
  <c r="E1159" s="1"/>
  <c r="G1158"/>
  <c r="E1158"/>
  <c r="G1157"/>
  <c r="E1157" s="1"/>
  <c r="H1156"/>
  <c r="G1156"/>
  <c r="E1156" s="1"/>
  <c r="H1155"/>
  <c r="G1155"/>
  <c r="E1155" s="1"/>
  <c r="H1154"/>
  <c r="G1154"/>
  <c r="E1154" s="1"/>
  <c r="H1153"/>
  <c r="G1153"/>
  <c r="E1153" s="1"/>
  <c r="H1152"/>
  <c r="G1152"/>
  <c r="E1152" s="1"/>
  <c r="H1151"/>
  <c r="G1151"/>
  <c r="E1151" s="1"/>
  <c r="H1150"/>
  <c r="G1150"/>
  <c r="E1150" s="1"/>
  <c r="H1149"/>
  <c r="G1149"/>
  <c r="E1149" s="1"/>
  <c r="H1148"/>
  <c r="G1148"/>
  <c r="E1148" s="1"/>
  <c r="H1147"/>
  <c r="G1147"/>
  <c r="E1147" s="1"/>
  <c r="H1146"/>
  <c r="G1146"/>
  <c r="E1146" s="1"/>
  <c r="H1145"/>
  <c r="G1145"/>
  <c r="E1145"/>
  <c r="F1144"/>
  <c r="G1144" s="1"/>
  <c r="E1144" s="1"/>
  <c r="H1143"/>
  <c r="G1143"/>
  <c r="E1143"/>
  <c r="F1142"/>
  <c r="H1142" s="1"/>
  <c r="H1141"/>
  <c r="G1141"/>
  <c r="E1141" s="1"/>
  <c r="H1140"/>
  <c r="G1140"/>
  <c r="E1140" s="1"/>
  <c r="F1139"/>
  <c r="H1139" s="1"/>
  <c r="H1138"/>
  <c r="G1138"/>
  <c r="E1138" s="1"/>
  <c r="H1137"/>
  <c r="G1137"/>
  <c r="E1137"/>
  <c r="H1136"/>
  <c r="G1136"/>
  <c r="E1136" s="1"/>
  <c r="H1135"/>
  <c r="G1135"/>
  <c r="E1135" s="1"/>
  <c r="G1134"/>
  <c r="F1134"/>
  <c r="H1134" s="1"/>
  <c r="E1134"/>
  <c r="H1133"/>
  <c r="G1133"/>
  <c r="E1133" s="1"/>
  <c r="H1132"/>
  <c r="G1132"/>
  <c r="E1132" s="1"/>
  <c r="H1131"/>
  <c r="G1131"/>
  <c r="E1131" s="1"/>
  <c r="H1130"/>
  <c r="G1130"/>
  <c r="E1130" s="1"/>
  <c r="H1129"/>
  <c r="G1129"/>
  <c r="E1129" s="1"/>
  <c r="H1128"/>
  <c r="G1128"/>
  <c r="E1128" s="1"/>
  <c r="H1127"/>
  <c r="G1127"/>
  <c r="E1127" s="1"/>
  <c r="H1126"/>
  <c r="G1126"/>
  <c r="E1126"/>
  <c r="H1125"/>
  <c r="G1125"/>
  <c r="E1125" s="1"/>
  <c r="G1124"/>
  <c r="E1124" s="1"/>
  <c r="G1123"/>
  <c r="E1123" s="1"/>
  <c r="G1122"/>
  <c r="E1122" s="1"/>
  <c r="F1121"/>
  <c r="G1121" s="1"/>
  <c r="E1121" s="1"/>
  <c r="H1120"/>
  <c r="G1120"/>
  <c r="E1120" s="1"/>
  <c r="G1119"/>
  <c r="E1119" s="1"/>
  <c r="H1118"/>
  <c r="G1118"/>
  <c r="E1118" s="1"/>
  <c r="H1117"/>
  <c r="G1117"/>
  <c r="E1117" s="1"/>
  <c r="H1116"/>
  <c r="G1116"/>
  <c r="E1116" s="1"/>
  <c r="H1115"/>
  <c r="G1115"/>
  <c r="E1115" s="1"/>
  <c r="H1114"/>
  <c r="G1114"/>
  <c r="E1114" s="1"/>
  <c r="H1113"/>
  <c r="G1113"/>
  <c r="E1113" s="1"/>
  <c r="H1112"/>
  <c r="G1112"/>
  <c r="E1112" s="1"/>
  <c r="H1111"/>
  <c r="G1111"/>
  <c r="E1111" s="1"/>
  <c r="F1110"/>
  <c r="H1110" s="1"/>
  <c r="H1109"/>
  <c r="G1109"/>
  <c r="E1109" s="1"/>
  <c r="H1108"/>
  <c r="G1108"/>
  <c r="E1108" s="1"/>
  <c r="H1107"/>
  <c r="G1107"/>
  <c r="E1107"/>
  <c r="G1106"/>
  <c r="E1106" s="1"/>
  <c r="G1105"/>
  <c r="E1105" s="1"/>
  <c r="H1104"/>
  <c r="G1104"/>
  <c r="E1104" s="1"/>
  <c r="H1103"/>
  <c r="G1103"/>
  <c r="E1103" s="1"/>
  <c r="H1102"/>
  <c r="G1102"/>
  <c r="E1102" s="1"/>
  <c r="H1101"/>
  <c r="G1101"/>
  <c r="E1101" s="1"/>
  <c r="H1100"/>
  <c r="G1100"/>
  <c r="E1100" s="1"/>
  <c r="H1099"/>
  <c r="G1099"/>
  <c r="E1099" s="1"/>
  <c r="H1098"/>
  <c r="G1098"/>
  <c r="E1098" s="1"/>
  <c r="H1097"/>
  <c r="G1097"/>
  <c r="E1097"/>
  <c r="G1096"/>
  <c r="E1096" s="1"/>
  <c r="F1096"/>
  <c r="H1096" s="1"/>
  <c r="H1095"/>
  <c r="G1095"/>
  <c r="E1095" s="1"/>
  <c r="H1094"/>
  <c r="G1094"/>
  <c r="E1094" s="1"/>
  <c r="H1093"/>
  <c r="G1093"/>
  <c r="E1093" s="1"/>
  <c r="G1092"/>
  <c r="E1092" s="1"/>
  <c r="G1091"/>
  <c r="E1091" s="1"/>
  <c r="H1090"/>
  <c r="G1090"/>
  <c r="E1090" s="1"/>
  <c r="H1089"/>
  <c r="G1089"/>
  <c r="E1089" s="1"/>
  <c r="G1088"/>
  <c r="E1088" s="1"/>
  <c r="H1087"/>
  <c r="G1087"/>
  <c r="E1087" s="1"/>
  <c r="H1086"/>
  <c r="G1086"/>
  <c r="E1086" s="1"/>
  <c r="H1085"/>
  <c r="G1085"/>
  <c r="E1085" s="1"/>
  <c r="H1084"/>
  <c r="G1084"/>
  <c r="E1084" s="1"/>
  <c r="H1083"/>
  <c r="G1083"/>
  <c r="E1083" s="1"/>
  <c r="H1082"/>
  <c r="G1082"/>
  <c r="E1082" s="1"/>
  <c r="H1081"/>
  <c r="G1081"/>
  <c r="E1081"/>
  <c r="H1080"/>
  <c r="G1080"/>
  <c r="E1080" s="1"/>
  <c r="G1079"/>
  <c r="E1079" s="1"/>
  <c r="G1078"/>
  <c r="E1078" s="1"/>
  <c r="H1077"/>
  <c r="G1077"/>
  <c r="E1077" s="1"/>
  <c r="H1076"/>
  <c r="G1076"/>
  <c r="E1076" s="1"/>
  <c r="H1075"/>
  <c r="G1075"/>
  <c r="E1075" s="1"/>
  <c r="G1074"/>
  <c r="E1074" s="1"/>
  <c r="H1073"/>
  <c r="G1073"/>
  <c r="E1073" s="1"/>
  <c r="H1072"/>
  <c r="G1072"/>
  <c r="E1072" s="1"/>
  <c r="H1071"/>
  <c r="G1071"/>
  <c r="E1071" s="1"/>
  <c r="H1070"/>
  <c r="G1070"/>
  <c r="E1070"/>
  <c r="H1069"/>
  <c r="G1069"/>
  <c r="E1069" s="1"/>
  <c r="H1068"/>
  <c r="G1068"/>
  <c r="E1068" s="1"/>
  <c r="G1067"/>
  <c r="E1067" s="1"/>
  <c r="H1066"/>
  <c r="G1066"/>
  <c r="E1066" s="1"/>
  <c r="H1065"/>
  <c r="G1065"/>
  <c r="E1065"/>
  <c r="F1064"/>
  <c r="H1064" s="1"/>
  <c r="H1063"/>
  <c r="G1063"/>
  <c r="E1063" s="1"/>
  <c r="H1062"/>
  <c r="G1062"/>
  <c r="E1062" s="1"/>
  <c r="H1061"/>
  <c r="G1061"/>
  <c r="E1061" s="1"/>
  <c r="F1060"/>
  <c r="H1060" s="1"/>
  <c r="J1059"/>
  <c r="E1059"/>
  <c r="J1058"/>
  <c r="E1058"/>
  <c r="J1057"/>
  <c r="E1057"/>
  <c r="J1056"/>
  <c r="E1056"/>
  <c r="J1055"/>
  <c r="E1055"/>
  <c r="E1054"/>
  <c r="J1053"/>
  <c r="E1053"/>
  <c r="E1052"/>
  <c r="J1051"/>
  <c r="E1051"/>
  <c r="J1050"/>
  <c r="E1050"/>
  <c r="J1049"/>
  <c r="E1049"/>
  <c r="J1048"/>
  <c r="E1048"/>
  <c r="J1047"/>
  <c r="E1047"/>
  <c r="E1046"/>
  <c r="J1045"/>
  <c r="E1045"/>
  <c r="J1044"/>
  <c r="E1044"/>
  <c r="J1043"/>
  <c r="E1043"/>
  <c r="J1042"/>
  <c r="E1042"/>
  <c r="J1041"/>
  <c r="E1041"/>
  <c r="J1040"/>
  <c r="E1040"/>
  <c r="J1039"/>
  <c r="E1039"/>
  <c r="E1038"/>
  <c r="J1037"/>
  <c r="E1037"/>
  <c r="J1036"/>
  <c r="E1036"/>
  <c r="J1035"/>
  <c r="E1035"/>
  <c r="J1034"/>
  <c r="E1034"/>
  <c r="J1033"/>
  <c r="E1033"/>
  <c r="J1032"/>
  <c r="E1032"/>
  <c r="J1031"/>
  <c r="E1031"/>
  <c r="J1030"/>
  <c r="E1030"/>
  <c r="J1029"/>
  <c r="E1029"/>
  <c r="J1028"/>
  <c r="E1028"/>
  <c r="J1027"/>
  <c r="E1027"/>
  <c r="J1026"/>
  <c r="E1026"/>
  <c r="J1025"/>
  <c r="E1025"/>
  <c r="J1024"/>
  <c r="E1024"/>
  <c r="F1023"/>
  <c r="B1023" s="1"/>
  <c r="E1023"/>
  <c r="J1022"/>
  <c r="E1022"/>
  <c r="J1021"/>
  <c r="E1021"/>
  <c r="J1020"/>
  <c r="E1020"/>
  <c r="J1019"/>
  <c r="E1019"/>
  <c r="J1018"/>
  <c r="E1018"/>
  <c r="J1017"/>
  <c r="E1017"/>
  <c r="J1016"/>
  <c r="E1016"/>
  <c r="J1015"/>
  <c r="E1015"/>
  <c r="E1014"/>
  <c r="J1013"/>
  <c r="E1013"/>
  <c r="J1012"/>
  <c r="E1012"/>
  <c r="J1011"/>
  <c r="E1011"/>
  <c r="J1010"/>
  <c r="E1010"/>
  <c r="J1009"/>
  <c r="E1009"/>
  <c r="J1008"/>
  <c r="E1008"/>
  <c r="J1007"/>
  <c r="E1007"/>
  <c r="J1006"/>
  <c r="E1006"/>
  <c r="J1005"/>
  <c r="E1005"/>
  <c r="J1004"/>
  <c r="E1004"/>
  <c r="J1003"/>
  <c r="E1003"/>
  <c r="J1002"/>
  <c r="E1002"/>
  <c r="J1001"/>
  <c r="E1001"/>
  <c r="J1000"/>
  <c r="E1000"/>
  <c r="J999"/>
  <c r="E999"/>
  <c r="J998"/>
  <c r="E998"/>
  <c r="J997"/>
  <c r="E997"/>
  <c r="J996"/>
  <c r="E996"/>
  <c r="H995"/>
  <c r="G995"/>
  <c r="E995" s="1"/>
  <c r="H994"/>
  <c r="G994"/>
  <c r="E994" s="1"/>
  <c r="H993"/>
  <c r="G993"/>
  <c r="E993" s="1"/>
  <c r="H992"/>
  <c r="G992"/>
  <c r="E992" s="1"/>
  <c r="H991"/>
  <c r="G991"/>
  <c r="E991" s="1"/>
  <c r="H990"/>
  <c r="G990"/>
  <c r="E990" s="1"/>
  <c r="H989"/>
  <c r="G989"/>
  <c r="E989" s="1"/>
  <c r="H988"/>
  <c r="G988"/>
  <c r="E988" s="1"/>
  <c r="H987"/>
  <c r="G987"/>
  <c r="E987" s="1"/>
  <c r="H986"/>
  <c r="G986"/>
  <c r="E986" s="1"/>
  <c r="H985"/>
  <c r="G985"/>
  <c r="E985" s="1"/>
  <c r="H984"/>
  <c r="G984"/>
  <c r="E984" s="1"/>
  <c r="H983"/>
  <c r="G983"/>
  <c r="E983" s="1"/>
  <c r="H982"/>
  <c r="G982"/>
  <c r="E982" s="1"/>
  <c r="H981"/>
  <c r="G981"/>
  <c r="E981"/>
  <c r="H980"/>
  <c r="G980"/>
  <c r="E980" s="1"/>
  <c r="H979"/>
  <c r="G979"/>
  <c r="E979"/>
  <c r="H978"/>
  <c r="G978"/>
  <c r="E978" s="1"/>
  <c r="H977"/>
  <c r="G977"/>
  <c r="E977" s="1"/>
  <c r="H976"/>
  <c r="G976"/>
  <c r="E976" s="1"/>
  <c r="H975"/>
  <c r="G975"/>
  <c r="E975" s="1"/>
  <c r="H974"/>
  <c r="G974"/>
  <c r="E974" s="1"/>
  <c r="H973"/>
  <c r="G973"/>
  <c r="E973" s="1"/>
  <c r="H972"/>
  <c r="G972"/>
  <c r="E972" s="1"/>
  <c r="H971"/>
  <c r="G971"/>
  <c r="E971" s="1"/>
  <c r="H970"/>
  <c r="G970"/>
  <c r="E970" s="1"/>
  <c r="H969"/>
  <c r="G969"/>
  <c r="E969" s="1"/>
  <c r="H968"/>
  <c r="G968"/>
  <c r="E968" s="1"/>
  <c r="H967"/>
  <c r="G967"/>
  <c r="E967" s="1"/>
  <c r="H966"/>
  <c r="G966"/>
  <c r="E966" s="1"/>
  <c r="H965"/>
  <c r="G965"/>
  <c r="E965"/>
  <c r="H964"/>
  <c r="G964"/>
  <c r="E964" s="1"/>
  <c r="F963"/>
  <c r="H963" s="1"/>
  <c r="H962"/>
  <c r="G962"/>
  <c r="E962" s="1"/>
  <c r="H961"/>
  <c r="G961"/>
  <c r="E961" s="1"/>
  <c r="H960"/>
  <c r="G960"/>
  <c r="E960" s="1"/>
  <c r="H959"/>
  <c r="G959"/>
  <c r="E959" s="1"/>
  <c r="H958"/>
  <c r="G958"/>
  <c r="E958" s="1"/>
  <c r="H957"/>
  <c r="G957"/>
  <c r="E957" s="1"/>
  <c r="H956"/>
  <c r="G956"/>
  <c r="E956" s="1"/>
  <c r="H955"/>
  <c r="G955"/>
  <c r="E955" s="1"/>
  <c r="H954"/>
  <c r="G954"/>
  <c r="E954" s="1"/>
  <c r="H953"/>
  <c r="G953"/>
  <c r="E953" s="1"/>
  <c r="H952"/>
  <c r="G952"/>
  <c r="E952" s="1"/>
  <c r="H951"/>
  <c r="G951"/>
  <c r="E951" s="1"/>
  <c r="H950"/>
  <c r="G950"/>
  <c r="E950" s="1"/>
  <c r="H949"/>
  <c r="G949"/>
  <c r="E949" s="1"/>
  <c r="H948"/>
  <c r="G948"/>
  <c r="E948"/>
  <c r="H947"/>
  <c r="G947"/>
  <c r="E947" s="1"/>
  <c r="G946"/>
  <c r="E946" s="1"/>
  <c r="H945"/>
  <c r="G945"/>
  <c r="E945" s="1"/>
  <c r="H944"/>
  <c r="G944"/>
  <c r="E944" s="1"/>
  <c r="H943"/>
  <c r="G943"/>
  <c r="E943" s="1"/>
  <c r="H942"/>
  <c r="G942"/>
  <c r="E942" s="1"/>
  <c r="H941"/>
  <c r="G941"/>
  <c r="E941" s="1"/>
  <c r="H940"/>
  <c r="G940"/>
  <c r="E940" s="1"/>
  <c r="H939"/>
  <c r="G939"/>
  <c r="E939" s="1"/>
  <c r="H938"/>
  <c r="G938"/>
  <c r="E938" s="1"/>
  <c r="G937"/>
  <c r="E937" s="1"/>
  <c r="H936"/>
  <c r="G936"/>
  <c r="E936"/>
  <c r="H935"/>
  <c r="G935"/>
  <c r="E935" s="1"/>
  <c r="H934"/>
  <c r="G934"/>
  <c r="E934" s="1"/>
  <c r="H933"/>
  <c r="G933"/>
  <c r="E933" s="1"/>
  <c r="H932"/>
  <c r="G932"/>
  <c r="E932" s="1"/>
  <c r="H931"/>
  <c r="G931"/>
  <c r="E931" s="1"/>
  <c r="H930"/>
  <c r="G930"/>
  <c r="E930" s="1"/>
  <c r="H929"/>
  <c r="G929"/>
  <c r="E929" s="1"/>
  <c r="H928"/>
  <c r="G928"/>
  <c r="E928" s="1"/>
  <c r="H927"/>
  <c r="G927"/>
  <c r="E927" s="1"/>
  <c r="G926"/>
  <c r="E926" s="1"/>
  <c r="H925"/>
  <c r="G925"/>
  <c r="E925" s="1"/>
  <c r="H924"/>
  <c r="G924"/>
  <c r="E924" s="1"/>
  <c r="H923"/>
  <c r="G923"/>
  <c r="E923" s="1"/>
  <c r="H922"/>
  <c r="G922"/>
  <c r="E922" s="1"/>
  <c r="H921"/>
  <c r="G921"/>
  <c r="E921"/>
  <c r="H920"/>
  <c r="G920"/>
  <c r="E920" s="1"/>
  <c r="H919"/>
  <c r="G919"/>
  <c r="E919" s="1"/>
  <c r="H918"/>
  <c r="G918"/>
  <c r="E918" s="1"/>
  <c r="H917"/>
  <c r="G917"/>
  <c r="E917" s="1"/>
  <c r="H916"/>
  <c r="G916"/>
  <c r="E916" s="1"/>
  <c r="H915"/>
  <c r="G915"/>
  <c r="E915" s="1"/>
  <c r="H914"/>
  <c r="G914"/>
  <c r="E914" s="1"/>
  <c r="H913"/>
  <c r="G913"/>
  <c r="E913" s="1"/>
  <c r="G912"/>
  <c r="E912" s="1"/>
  <c r="G911"/>
  <c r="E911"/>
  <c r="H910"/>
  <c r="G910"/>
  <c r="E910" s="1"/>
  <c r="H909"/>
  <c r="G909"/>
  <c r="E909" s="1"/>
  <c r="H908"/>
  <c r="G908"/>
  <c r="E908" s="1"/>
  <c r="H907"/>
  <c r="G907"/>
  <c r="E907" s="1"/>
  <c r="H906"/>
  <c r="G906"/>
  <c r="E906" s="1"/>
  <c r="H905"/>
  <c r="G905"/>
  <c r="E905" s="1"/>
  <c r="F904"/>
  <c r="H904" s="1"/>
  <c r="H903"/>
  <c r="G903"/>
  <c r="E903" s="1"/>
  <c r="H902"/>
  <c r="G902"/>
  <c r="E902" s="1"/>
  <c r="H901"/>
  <c r="G901"/>
  <c r="E901" s="1"/>
  <c r="H900"/>
  <c r="G900"/>
  <c r="E900" s="1"/>
  <c r="H899"/>
  <c r="G899"/>
  <c r="E899" s="1"/>
  <c r="H898"/>
  <c r="G898"/>
  <c r="E898" s="1"/>
  <c r="H897"/>
  <c r="G897"/>
  <c r="E897" s="1"/>
  <c r="H896"/>
  <c r="G896"/>
  <c r="E896" s="1"/>
  <c r="G895"/>
  <c r="E895"/>
  <c r="G894"/>
  <c r="E894" s="1"/>
  <c r="G893"/>
  <c r="E893" s="1"/>
  <c r="G892"/>
  <c r="E892" s="1"/>
  <c r="H891"/>
  <c r="G891"/>
  <c r="E891" s="1"/>
  <c r="H890"/>
  <c r="G890"/>
  <c r="E890" s="1"/>
  <c r="H889"/>
  <c r="G889"/>
  <c r="E889" s="1"/>
  <c r="F888"/>
  <c r="G888" s="1"/>
  <c r="E888" s="1"/>
  <c r="H887"/>
  <c r="G887"/>
  <c r="E887" s="1"/>
  <c r="H886"/>
  <c r="G886"/>
  <c r="E886" s="1"/>
  <c r="H885"/>
  <c r="G885"/>
  <c r="E885" s="1"/>
  <c r="H884"/>
  <c r="G884"/>
  <c r="E884" s="1"/>
  <c r="H883"/>
  <c r="G883"/>
  <c r="E883" s="1"/>
  <c r="F882"/>
  <c r="H882" s="1"/>
  <c r="F881"/>
  <c r="G881" s="1"/>
  <c r="E881" s="1"/>
  <c r="H880"/>
  <c r="G880"/>
  <c r="E880" s="1"/>
  <c r="F879"/>
  <c r="H878"/>
  <c r="G878"/>
  <c r="E878" s="1"/>
  <c r="H877"/>
  <c r="G877"/>
  <c r="E877" s="1"/>
  <c r="H876"/>
  <c r="G876"/>
  <c r="E876" s="1"/>
  <c r="H875"/>
  <c r="G875"/>
  <c r="E875" s="1"/>
  <c r="H874"/>
  <c r="G874"/>
  <c r="E874" s="1"/>
  <c r="F873"/>
  <c r="G873" s="1"/>
  <c r="E873" s="1"/>
  <c r="H872"/>
  <c r="G872"/>
  <c r="E872" s="1"/>
  <c r="H871"/>
  <c r="G871"/>
  <c r="E871" s="1"/>
  <c r="F870"/>
  <c r="G870" s="1"/>
  <c r="E870" s="1"/>
  <c r="H869"/>
  <c r="G869"/>
  <c r="E869" s="1"/>
  <c r="H868"/>
  <c r="G868"/>
  <c r="E868" s="1"/>
  <c r="H867"/>
  <c r="G867"/>
  <c r="E867" s="1"/>
  <c r="H866"/>
  <c r="G866"/>
  <c r="E866" s="1"/>
  <c r="H865"/>
  <c r="G865"/>
  <c r="E865" s="1"/>
  <c r="F864"/>
  <c r="H864" s="1"/>
  <c r="H863"/>
  <c r="G863"/>
  <c r="E863" s="1"/>
  <c r="H862"/>
  <c r="G862"/>
  <c r="E862" s="1"/>
  <c r="H861"/>
  <c r="G861"/>
  <c r="E861" s="1"/>
  <c r="H860"/>
  <c r="G860"/>
  <c r="E860" s="1"/>
  <c r="H859"/>
  <c r="G859"/>
  <c r="E859" s="1"/>
  <c r="H858"/>
  <c r="G858"/>
  <c r="E858" s="1"/>
  <c r="F857"/>
  <c r="H857" s="1"/>
  <c r="G856"/>
  <c r="E856"/>
  <c r="H855"/>
  <c r="G855"/>
  <c r="E855" s="1"/>
  <c r="H854"/>
  <c r="G854"/>
  <c r="E854"/>
  <c r="G853"/>
  <c r="E853" s="1"/>
  <c r="F853"/>
  <c r="H853" s="1"/>
  <c r="F852"/>
  <c r="H852" s="1"/>
  <c r="H851"/>
  <c r="G851"/>
  <c r="E851" s="1"/>
  <c r="H850"/>
  <c r="G850"/>
  <c r="E850" s="1"/>
  <c r="H849"/>
  <c r="G849"/>
  <c r="E849" s="1"/>
  <c r="F848"/>
  <c r="G848" s="1"/>
  <c r="E848" s="1"/>
  <c r="H847"/>
  <c r="G847"/>
  <c r="E847"/>
  <c r="G846"/>
  <c r="E846" s="1"/>
  <c r="H846" s="1"/>
  <c r="G845"/>
  <c r="E845" s="1"/>
  <c r="H844"/>
  <c r="G844"/>
  <c r="E844" s="1"/>
  <c r="G843"/>
  <c r="E843" s="1"/>
  <c r="F843"/>
  <c r="H843" s="1"/>
  <c r="H842"/>
  <c r="G842"/>
  <c r="E842" s="1"/>
  <c r="G841"/>
  <c r="E841" s="1"/>
  <c r="H840"/>
  <c r="G840"/>
  <c r="E840"/>
  <c r="H839"/>
  <c r="G839"/>
  <c r="E839" s="1"/>
  <c r="H838"/>
  <c r="G838"/>
  <c r="E838" s="1"/>
  <c r="H837"/>
  <c r="G837"/>
  <c r="E837" s="1"/>
  <c r="H836"/>
  <c r="G836"/>
  <c r="E836" s="1"/>
  <c r="G835"/>
  <c r="E835" s="1"/>
  <c r="H834"/>
  <c r="G834"/>
  <c r="E834" s="1"/>
  <c r="H833"/>
  <c r="G833"/>
  <c r="E833" s="1"/>
  <c r="H832"/>
  <c r="G832"/>
  <c r="E832" s="1"/>
  <c r="H831"/>
  <c r="G831"/>
  <c r="E831" s="1"/>
  <c r="H830"/>
  <c r="G830"/>
  <c r="E830" s="1"/>
  <c r="H829"/>
  <c r="G829"/>
  <c r="E829" s="1"/>
  <c r="H828"/>
  <c r="G828"/>
  <c r="E828" s="1"/>
  <c r="H827"/>
  <c r="G827"/>
  <c r="E827" s="1"/>
  <c r="H826"/>
  <c r="G826"/>
  <c r="E826" s="1"/>
  <c r="H825"/>
  <c r="G825"/>
  <c r="E825" s="1"/>
  <c r="H824"/>
  <c r="G824"/>
  <c r="E824" s="1"/>
  <c r="H823"/>
  <c r="G823"/>
  <c r="E823" s="1"/>
  <c r="H822"/>
  <c r="G822"/>
  <c r="E822" s="1"/>
  <c r="H821"/>
  <c r="G821"/>
  <c r="E821" s="1"/>
  <c r="H820"/>
  <c r="G820"/>
  <c r="E820" s="1"/>
  <c r="H819"/>
  <c r="G819"/>
  <c r="E819"/>
  <c r="H818"/>
  <c r="G818"/>
  <c r="E818" s="1"/>
  <c r="H817"/>
  <c r="G817"/>
  <c r="E817"/>
  <c r="H816"/>
  <c r="G816"/>
  <c r="E816" s="1"/>
  <c r="H815"/>
  <c r="G815"/>
  <c r="E815" s="1"/>
  <c r="H814"/>
  <c r="G814"/>
  <c r="E814" s="1"/>
  <c r="H813"/>
  <c r="G813"/>
  <c r="E813" s="1"/>
  <c r="G812"/>
  <c r="E812" s="1"/>
  <c r="H811"/>
  <c r="G811"/>
  <c r="E811" s="1"/>
  <c r="H810"/>
  <c r="G810"/>
  <c r="E810" s="1"/>
  <c r="H809"/>
  <c r="G809"/>
  <c r="E809" s="1"/>
  <c r="H808"/>
  <c r="G808"/>
  <c r="E808" s="1"/>
  <c r="H807"/>
  <c r="G807"/>
  <c r="E807" s="1"/>
  <c r="H806"/>
  <c r="G806"/>
  <c r="E806"/>
  <c r="H805"/>
  <c r="G805"/>
  <c r="E805" s="1"/>
  <c r="H804"/>
  <c r="G804"/>
  <c r="E804" s="1"/>
  <c r="H803"/>
  <c r="G803"/>
  <c r="E803" s="1"/>
  <c r="H802"/>
  <c r="G802"/>
  <c r="E802" s="1"/>
  <c r="H801"/>
  <c r="G801"/>
  <c r="E801" s="1"/>
  <c r="H800"/>
  <c r="G800"/>
  <c r="E800" s="1"/>
  <c r="H799"/>
  <c r="G799"/>
  <c r="E799" s="1"/>
  <c r="H798"/>
  <c r="G798"/>
  <c r="E798"/>
  <c r="H797"/>
  <c r="G797"/>
  <c r="E797" s="1"/>
  <c r="H796"/>
  <c r="G796"/>
  <c r="E796" s="1"/>
  <c r="H795"/>
  <c r="G795"/>
  <c r="E795" s="1"/>
  <c r="H794"/>
  <c r="G794"/>
  <c r="E794" s="1"/>
  <c r="H793"/>
  <c r="G793"/>
  <c r="E793" s="1"/>
  <c r="H792"/>
  <c r="G792"/>
  <c r="E792" s="1"/>
  <c r="H791"/>
  <c r="G791"/>
  <c r="E791" s="1"/>
  <c r="H790"/>
  <c r="G790"/>
  <c r="E790" s="1"/>
  <c r="H789"/>
  <c r="G789"/>
  <c r="E789" s="1"/>
  <c r="H788"/>
  <c r="G788"/>
  <c r="E788" s="1"/>
  <c r="H787"/>
  <c r="G787"/>
  <c r="E787" s="1"/>
  <c r="H786"/>
  <c r="G786"/>
  <c r="E786" s="1"/>
  <c r="H785"/>
  <c r="G785"/>
  <c r="E785" s="1"/>
  <c r="H784"/>
  <c r="G784"/>
  <c r="E784" s="1"/>
  <c r="H783"/>
  <c r="G783"/>
  <c r="E783" s="1"/>
  <c r="F782"/>
  <c r="G782" s="1"/>
  <c r="E782" s="1"/>
  <c r="F781"/>
  <c r="G781" s="1"/>
  <c r="E781" s="1"/>
  <c r="H780"/>
  <c r="G780"/>
  <c r="E780" s="1"/>
  <c r="H779"/>
  <c r="G779"/>
  <c r="E779" s="1"/>
  <c r="H778"/>
  <c r="G778"/>
  <c r="E778" s="1"/>
  <c r="H777"/>
  <c r="G777"/>
  <c r="E777" s="1"/>
  <c r="H776"/>
  <c r="G776"/>
  <c r="E776" s="1"/>
  <c r="H775"/>
  <c r="G775"/>
  <c r="E775" s="1"/>
  <c r="H774"/>
  <c r="G774"/>
  <c r="E774" s="1"/>
  <c r="F773"/>
  <c r="H773" s="1"/>
  <c r="H772"/>
  <c r="G772"/>
  <c r="E772" s="1"/>
  <c r="H771"/>
  <c r="G771"/>
  <c r="E771" s="1"/>
  <c r="H770"/>
  <c r="G770"/>
  <c r="E770" s="1"/>
  <c r="H769"/>
  <c r="G769"/>
  <c r="E769" s="1"/>
  <c r="H768"/>
  <c r="G768"/>
  <c r="E768"/>
  <c r="H767"/>
  <c r="G767"/>
  <c r="E767" s="1"/>
  <c r="H766"/>
  <c r="G766"/>
  <c r="E766" s="1"/>
  <c r="H765"/>
  <c r="G765"/>
  <c r="E765" s="1"/>
  <c r="F764"/>
  <c r="H764" s="1"/>
  <c r="H763"/>
  <c r="G763"/>
  <c r="E763" s="1"/>
  <c r="H762"/>
  <c r="G762"/>
  <c r="E762" s="1"/>
  <c r="H761"/>
  <c r="G761"/>
  <c r="E761" s="1"/>
  <c r="F760"/>
  <c r="H760" s="1"/>
  <c r="H759"/>
  <c r="G759"/>
  <c r="E759" s="1"/>
  <c r="H758"/>
  <c r="G758"/>
  <c r="E758" s="1"/>
  <c r="H757"/>
  <c r="G757"/>
  <c r="E757" s="1"/>
  <c r="H756"/>
  <c r="G756"/>
  <c r="E756" s="1"/>
  <c r="H755"/>
  <c r="G755"/>
  <c r="E755" s="1"/>
  <c r="H754"/>
  <c r="G754"/>
  <c r="E754" s="1"/>
  <c r="G753"/>
  <c r="E753"/>
  <c r="H752"/>
  <c r="G752"/>
  <c r="E752" s="1"/>
  <c r="H751"/>
  <c r="G751"/>
  <c r="E751" s="1"/>
  <c r="F750"/>
  <c r="G750" s="1"/>
  <c r="E750" s="1"/>
  <c r="H749"/>
  <c r="G749"/>
  <c r="E749" s="1"/>
  <c r="H748"/>
  <c r="G748"/>
  <c r="E748"/>
  <c r="H747"/>
  <c r="G747"/>
  <c r="E747" s="1"/>
  <c r="H746"/>
  <c r="G746"/>
  <c r="E746" s="1"/>
  <c r="H745"/>
  <c r="G745"/>
  <c r="E745" s="1"/>
  <c r="H744"/>
  <c r="G744"/>
  <c r="E744" s="1"/>
  <c r="H743"/>
  <c r="G743"/>
  <c r="E743" s="1"/>
  <c r="H742"/>
  <c r="G742"/>
  <c r="E742" s="1"/>
  <c r="H741"/>
  <c r="G741"/>
  <c r="E741" s="1"/>
  <c r="H740"/>
  <c r="G740"/>
  <c r="E740" s="1"/>
  <c r="H739"/>
  <c r="G739"/>
  <c r="E739" s="1"/>
  <c r="H738"/>
  <c r="G738"/>
  <c r="E738" s="1"/>
  <c r="H737"/>
  <c r="G737"/>
  <c r="E737" s="1"/>
  <c r="H736"/>
  <c r="G736"/>
  <c r="E736" s="1"/>
  <c r="H735"/>
  <c r="G735"/>
  <c r="E735" s="1"/>
  <c r="H734"/>
  <c r="G734"/>
  <c r="E734"/>
  <c r="H733"/>
  <c r="G733"/>
  <c r="E733" s="1"/>
  <c r="H732"/>
  <c r="G732"/>
  <c r="E732" s="1"/>
  <c r="H731"/>
  <c r="G731"/>
  <c r="E731" s="1"/>
  <c r="H730"/>
  <c r="G730"/>
  <c r="E730" s="1"/>
  <c r="H729"/>
  <c r="G729"/>
  <c r="E729" s="1"/>
  <c r="H728"/>
  <c r="G728"/>
  <c r="E728" s="1"/>
  <c r="H727"/>
  <c r="G727"/>
  <c r="E727" s="1"/>
  <c r="H726"/>
  <c r="G726"/>
  <c r="E726"/>
  <c r="H725"/>
  <c r="G725"/>
  <c r="E725" s="1"/>
  <c r="H724"/>
  <c r="G724"/>
  <c r="E724" s="1"/>
  <c r="G760" l="1"/>
  <c r="E760" s="1"/>
  <c r="G773"/>
  <c r="E773" s="1"/>
  <c r="G852"/>
  <c r="E852" s="1"/>
  <c r="G1240"/>
  <c r="E1240" s="1"/>
  <c r="G1294"/>
  <c r="E1294" s="1"/>
  <c r="G1609"/>
  <c r="E1609" s="1"/>
  <c r="H1805"/>
  <c r="G1869"/>
  <c r="E1869" s="1"/>
  <c r="G1913"/>
  <c r="E1913" s="1"/>
  <c r="G2098"/>
  <c r="E2098" s="1"/>
  <c r="G2245"/>
  <c r="E2245" s="1"/>
  <c r="G2859"/>
  <c r="E2859" s="1"/>
  <c r="G2974"/>
  <c r="E2974" s="1"/>
  <c r="G3325"/>
  <c r="E3325" s="1"/>
  <c r="G864"/>
  <c r="E864" s="1"/>
  <c r="G904"/>
  <c r="E904" s="1"/>
  <c r="G1139"/>
  <c r="E1139" s="1"/>
  <c r="G1300"/>
  <c r="E1300" s="1"/>
  <c r="G1311"/>
  <c r="E1311" s="1"/>
  <c r="G1365"/>
  <c r="E1365" s="1"/>
  <c r="G1868"/>
  <c r="E1868" s="1"/>
  <c r="G2477"/>
  <c r="E2477" s="1"/>
  <c r="G2549"/>
  <c r="E2549" s="1"/>
  <c r="G2746"/>
  <c r="E2746" s="1"/>
  <c r="G2856"/>
  <c r="E2856" s="1"/>
  <c r="G2954"/>
  <c r="E2954" s="1"/>
  <c r="G3295"/>
  <c r="E3295" s="1"/>
  <c r="G3307"/>
  <c r="E3307" s="1"/>
  <c r="G3323"/>
  <c r="E3323" s="1"/>
  <c r="G3330"/>
  <c r="E3330" s="1"/>
  <c r="G3341"/>
  <c r="E3341" s="1"/>
  <c r="H1360"/>
  <c r="G1360"/>
  <c r="E1360" s="1"/>
  <c r="H1758"/>
  <c r="G1758"/>
  <c r="E1758" s="1"/>
  <c r="H1843"/>
  <c r="G1843"/>
  <c r="E1843" s="1"/>
  <c r="H2479"/>
  <c r="G2479"/>
  <c r="E2479" s="1"/>
  <c r="H2516"/>
  <c r="G2516"/>
  <c r="E2516" s="1"/>
  <c r="H2522"/>
  <c r="G2522"/>
  <c r="E2522" s="1"/>
  <c r="H2751"/>
  <c r="G2751"/>
  <c r="E2751" s="1"/>
  <c r="H2909"/>
  <c r="G2909"/>
  <c r="E2909" s="1"/>
  <c r="H2476"/>
  <c r="G2476"/>
  <c r="E2476" s="1"/>
  <c r="H3310"/>
  <c r="G3310"/>
  <c r="E3310" s="1"/>
  <c r="H3317"/>
  <c r="G3317"/>
  <c r="E3317" s="1"/>
  <c r="H879"/>
  <c r="G879"/>
  <c r="E879" s="1"/>
  <c r="H1354"/>
  <c r="G1354"/>
  <c r="E1354" s="1"/>
  <c r="H1371"/>
  <c r="G1371"/>
  <c r="E1371" s="1"/>
  <c r="H2088"/>
  <c r="G2088"/>
  <c r="E2088" s="1"/>
  <c r="H2475"/>
  <c r="G2475"/>
  <c r="E2475" s="1"/>
  <c r="H3324"/>
  <c r="G3324"/>
  <c r="E3324" s="1"/>
  <c r="H1217"/>
  <c r="G1217"/>
  <c r="E1217" s="1"/>
  <c r="H1357"/>
  <c r="G1357"/>
  <c r="E1357" s="1"/>
  <c r="H1832"/>
  <c r="G1832"/>
  <c r="E1832" s="1"/>
  <c r="G1917"/>
  <c r="E1917" s="1"/>
  <c r="H1917"/>
  <c r="H2176"/>
  <c r="G2176"/>
  <c r="E2176" s="1"/>
  <c r="H2480"/>
  <c r="G2480"/>
  <c r="E2480" s="1"/>
  <c r="H2638"/>
  <c r="G2638"/>
  <c r="E2638" s="1"/>
  <c r="H2937"/>
  <c r="G2937"/>
  <c r="E2937" s="1"/>
  <c r="H3170"/>
  <c r="G3170"/>
  <c r="E3170" s="1"/>
  <c r="H3372"/>
  <c r="G3372"/>
  <c r="E3372" s="1"/>
  <c r="G857"/>
  <c r="E857" s="1"/>
  <c r="G882"/>
  <c r="E882" s="1"/>
  <c r="G1064"/>
  <c r="E1064" s="1"/>
  <c r="G1142"/>
  <c r="E1142" s="1"/>
  <c r="G1293"/>
  <c r="E1293" s="1"/>
  <c r="G1767"/>
  <c r="E1767" s="1"/>
  <c r="G1824"/>
  <c r="E1824" s="1"/>
  <c r="H1824"/>
  <c r="H2158"/>
  <c r="G2158"/>
  <c r="E2158" s="1"/>
  <c r="H2934"/>
  <c r="G2934"/>
  <c r="E2934" s="1"/>
  <c r="H2956"/>
  <c r="G2956"/>
  <c r="E2956" s="1"/>
  <c r="H750"/>
  <c r="F3415"/>
  <c r="D7" i="4" s="1"/>
  <c r="H2066" i="7"/>
  <c r="G2066"/>
  <c r="E2066" s="1"/>
  <c r="H2145"/>
  <c r="G2145"/>
  <c r="E2145" s="1"/>
  <c r="H3016"/>
  <c r="G3016"/>
  <c r="E3016" s="1"/>
  <c r="H3349"/>
  <c r="G3349"/>
  <c r="E3349" s="1"/>
  <c r="H3375"/>
  <c r="G3375"/>
  <c r="E3375" s="1"/>
  <c r="H3388"/>
  <c r="G3388"/>
  <c r="E3388" s="1"/>
  <c r="G2071"/>
  <c r="E2071" s="1"/>
  <c r="G2197"/>
  <c r="E2197" s="1"/>
  <c r="G2337"/>
  <c r="E2337" s="1"/>
  <c r="G2478"/>
  <c r="E2478" s="1"/>
  <c r="G2487"/>
  <c r="E2487" s="1"/>
  <c r="G2500"/>
  <c r="E2500" s="1"/>
  <c r="G2521"/>
  <c r="E2521" s="1"/>
  <c r="G2674"/>
  <c r="E2674" s="1"/>
  <c r="G2884"/>
  <c r="E2884" s="1"/>
  <c r="G2924"/>
  <c r="E2924" s="1"/>
  <c r="G2927"/>
  <c r="E2927" s="1"/>
  <c r="G2930"/>
  <c r="E2930" s="1"/>
  <c r="G2933"/>
  <c r="E2933" s="1"/>
  <c r="G2942"/>
  <c r="E2942" s="1"/>
  <c r="G2955"/>
  <c r="E2955" s="1"/>
  <c r="G3309"/>
  <c r="E3309" s="1"/>
  <c r="G3361"/>
  <c r="E3361" s="1"/>
  <c r="G3364"/>
  <c r="E3364" s="1"/>
  <c r="G3387"/>
  <c r="E3387" s="1"/>
  <c r="G764"/>
  <c r="E764" s="1"/>
  <c r="H781"/>
  <c r="H782"/>
  <c r="H848"/>
  <c r="H870"/>
  <c r="H888"/>
  <c r="H873"/>
  <c r="G963"/>
  <c r="E963" s="1"/>
  <c r="J3415"/>
  <c r="E7" i="4" s="1"/>
  <c r="G1060" i="7"/>
  <c r="E1060" s="1"/>
  <c r="G1110"/>
  <c r="E1110" s="1"/>
  <c r="G1222"/>
  <c r="E1222" s="1"/>
  <c r="G1243"/>
  <c r="E1243" s="1"/>
  <c r="G1260"/>
  <c r="E1260" s="1"/>
  <c r="G1298"/>
  <c r="E1298" s="1"/>
  <c r="G1348"/>
  <c r="E1348" s="1"/>
  <c r="G1349"/>
  <c r="E1349" s="1"/>
  <c r="G1350"/>
  <c r="E1350" s="1"/>
  <c r="G1618"/>
  <c r="E1618" s="1"/>
  <c r="G1669"/>
  <c r="E1669" s="1"/>
  <c r="H1992"/>
  <c r="H2002"/>
  <c r="H2016"/>
  <c r="H2137"/>
  <c r="H2156"/>
  <c r="H2166"/>
  <c r="H2186"/>
  <c r="H2193"/>
  <c r="H2211"/>
  <c r="H2231"/>
  <c r="H2251"/>
  <c r="H2294"/>
  <c r="H2388"/>
  <c r="H2456"/>
  <c r="H2457"/>
  <c r="H2458"/>
  <c r="H2459"/>
  <c r="H2460"/>
  <c r="H2461"/>
  <c r="H2462"/>
  <c r="H2463"/>
  <c r="H2464"/>
  <c r="H2467"/>
  <c r="H2470"/>
  <c r="H2471"/>
  <c r="H2472"/>
  <c r="H2473"/>
  <c r="H2483"/>
  <c r="H2484"/>
  <c r="H2485"/>
  <c r="H2489"/>
  <c r="H2490"/>
  <c r="H2491"/>
  <c r="H2492"/>
  <c r="H2493"/>
  <c r="H2494"/>
  <c r="H2495"/>
  <c r="H2496"/>
  <c r="H2497"/>
  <c r="H2502"/>
  <c r="H2503"/>
  <c r="H2504"/>
  <c r="H2505"/>
  <c r="H2506"/>
  <c r="H2510"/>
  <c r="H2514"/>
  <c r="H2570"/>
  <c r="H2617"/>
  <c r="H2618"/>
  <c r="H2619"/>
  <c r="H2627"/>
  <c r="H2649"/>
  <c r="G2701"/>
  <c r="E2701" s="1"/>
  <c r="G2702"/>
  <c r="E2702" s="1"/>
  <c r="G2711"/>
  <c r="E2711" s="1"/>
  <c r="G2732"/>
  <c r="E2732" s="1"/>
  <c r="G2871"/>
  <c r="E2871" s="1"/>
  <c r="G2872"/>
  <c r="E2872" s="1"/>
  <c r="G2873"/>
  <c r="E2873" s="1"/>
  <c r="G2874"/>
  <c r="E2874" s="1"/>
  <c r="G2875"/>
  <c r="E2875" s="1"/>
  <c r="G2889"/>
  <c r="E2889" s="1"/>
  <c r="G2944"/>
  <c r="E2944" s="1"/>
  <c r="G2945"/>
  <c r="E2945" s="1"/>
  <c r="G2946"/>
  <c r="E2946" s="1"/>
  <c r="G2951"/>
  <c r="E2951" s="1"/>
  <c r="G2958"/>
  <c r="E2958" s="1"/>
  <c r="G2959"/>
  <c r="E2959" s="1"/>
  <c r="G2960"/>
  <c r="E2960" s="1"/>
  <c r="G2961"/>
  <c r="E2961" s="1"/>
  <c r="G2966"/>
  <c r="E2966" s="1"/>
  <c r="G2976"/>
  <c r="E2976" s="1"/>
  <c r="H3151"/>
  <c r="H2990"/>
  <c r="H3252"/>
  <c r="H3293"/>
  <c r="H3300"/>
  <c r="H3301"/>
  <c r="H3312"/>
  <c r="H3315"/>
  <c r="H3319"/>
  <c r="H3327"/>
  <c r="H3328"/>
  <c r="H3332"/>
  <c r="H3333"/>
  <c r="H3336"/>
  <c r="H3339"/>
  <c r="H3359"/>
  <c r="H3366"/>
  <c r="H3379"/>
  <c r="H3405"/>
  <c r="H4107" i="6" l="1"/>
  <c r="E4106"/>
  <c r="D4106"/>
  <c r="E4105"/>
  <c r="D4105"/>
  <c r="E4104"/>
  <c r="D4104"/>
  <c r="E4103"/>
  <c r="D4103"/>
  <c r="E4102"/>
  <c r="D4102"/>
  <c r="E4101"/>
  <c r="D4101"/>
  <c r="E4100"/>
  <c r="D4100"/>
  <c r="E4099"/>
  <c r="D4099"/>
  <c r="E4098"/>
  <c r="D4098"/>
  <c r="E4097"/>
  <c r="D4097"/>
  <c r="E4096"/>
  <c r="D4096"/>
  <c r="E4095"/>
  <c r="D4095"/>
  <c r="E4094"/>
  <c r="D4094"/>
  <c r="E4093"/>
  <c r="D4093"/>
  <c r="E4092"/>
  <c r="D4092"/>
  <c r="E4091"/>
  <c r="D4091"/>
  <c r="E4090"/>
  <c r="D4090"/>
  <c r="E4089"/>
  <c r="D4089"/>
  <c r="E4088"/>
  <c r="D4088"/>
  <c r="E4087"/>
  <c r="D4087"/>
  <c r="E4086"/>
  <c r="D4086"/>
  <c r="E4085"/>
  <c r="D4085"/>
  <c r="E4084"/>
  <c r="D4084"/>
  <c r="E4083"/>
  <c r="D4083"/>
  <c r="E4082"/>
  <c r="D4082"/>
  <c r="E4081"/>
  <c r="D4081"/>
  <c r="E4080"/>
  <c r="D4080"/>
  <c r="E4079"/>
  <c r="D4079"/>
  <c r="E4078"/>
  <c r="D4078"/>
  <c r="E4077"/>
  <c r="D4077"/>
  <c r="E4076"/>
  <c r="D4076"/>
  <c r="E4075"/>
  <c r="D4075"/>
  <c r="E4074"/>
  <c r="D4074"/>
  <c r="E4073"/>
  <c r="D4073"/>
  <c r="E4072"/>
  <c r="D4072"/>
  <c r="E4071"/>
  <c r="D4071"/>
  <c r="E4070"/>
  <c r="D4070"/>
  <c r="E4069"/>
  <c r="D4069"/>
  <c r="E4068"/>
  <c r="D4068"/>
  <c r="E4067"/>
  <c r="D4067"/>
  <c r="E4066"/>
  <c r="D4066"/>
  <c r="E4065"/>
  <c r="D4065"/>
  <c r="E4064"/>
  <c r="D4064"/>
  <c r="E4063"/>
  <c r="D4063"/>
  <c r="E4062"/>
  <c r="D4062"/>
  <c r="E4061"/>
  <c r="D4061"/>
  <c r="E4060"/>
  <c r="D4060"/>
  <c r="E4059"/>
  <c r="D4059"/>
  <c r="E4058"/>
  <c r="D4058"/>
  <c r="E4057"/>
  <c r="D4057"/>
  <c r="E4056"/>
  <c r="D4056"/>
  <c r="E4055"/>
  <c r="D4055"/>
  <c r="E4054"/>
  <c r="D4054"/>
  <c r="E4053"/>
  <c r="D4053"/>
  <c r="E4052"/>
  <c r="D4052"/>
  <c r="E4051"/>
  <c r="D4051"/>
  <c r="E4050"/>
  <c r="D4050"/>
  <c r="E4049"/>
  <c r="D4049"/>
  <c r="E4048"/>
  <c r="D4048"/>
  <c r="E4047"/>
  <c r="D4047"/>
  <c r="E4046"/>
  <c r="D4046"/>
  <c r="E4045"/>
  <c r="D4045"/>
  <c r="E4044"/>
  <c r="D4044"/>
  <c r="E4043"/>
  <c r="D4043"/>
  <c r="E4042"/>
  <c r="D4042"/>
  <c r="E4041"/>
  <c r="D4041"/>
  <c r="E4040"/>
  <c r="D4040"/>
  <c r="E4039"/>
  <c r="D4039"/>
  <c r="E4038"/>
  <c r="D4038"/>
  <c r="E4037"/>
  <c r="D4037"/>
  <c r="E4036"/>
  <c r="D4036"/>
  <c r="E4035"/>
  <c r="D4035"/>
  <c r="E4034"/>
  <c r="D4034"/>
  <c r="E4033"/>
  <c r="D4033"/>
  <c r="E4032"/>
  <c r="D4032"/>
  <c r="E4031"/>
  <c r="D4031"/>
  <c r="E4030"/>
  <c r="D4030"/>
  <c r="E4029"/>
  <c r="D4029"/>
  <c r="E4028"/>
  <c r="D4028"/>
  <c r="E4027"/>
  <c r="D4027"/>
  <c r="E4026"/>
  <c r="D4026"/>
  <c r="E4025"/>
  <c r="D4025"/>
  <c r="E4024"/>
  <c r="D4024"/>
  <c r="E4023"/>
  <c r="D4023"/>
  <c r="E4022"/>
  <c r="D4022"/>
  <c r="E4021"/>
  <c r="D4021"/>
  <c r="E4020"/>
  <c r="D4020"/>
  <c r="E4019"/>
  <c r="D4019"/>
  <c r="E4018"/>
  <c r="D4018"/>
  <c r="E4017"/>
  <c r="D4017"/>
  <c r="E4016"/>
  <c r="D4016"/>
  <c r="E4015"/>
  <c r="D4015"/>
  <c r="E4014"/>
  <c r="D4014"/>
  <c r="E4013"/>
  <c r="D4013"/>
  <c r="E4012"/>
  <c r="D4012"/>
  <c r="E4011"/>
  <c r="D4011"/>
  <c r="E4010"/>
  <c r="D4010"/>
  <c r="E4009"/>
  <c r="D4009"/>
  <c r="E4008"/>
  <c r="D4008"/>
  <c r="E4007"/>
  <c r="D4007"/>
  <c r="E4006"/>
  <c r="D4006"/>
  <c r="E4005"/>
  <c r="D4005"/>
  <c r="E4004"/>
  <c r="D4004"/>
  <c r="E4003"/>
  <c r="D4003"/>
  <c r="E4002"/>
  <c r="D4002"/>
  <c r="E4001"/>
  <c r="D4001"/>
  <c r="E4000"/>
  <c r="D4000"/>
  <c r="E3999"/>
  <c r="D3999"/>
  <c r="E3998"/>
  <c r="D3998"/>
  <c r="E3997"/>
  <c r="D3997"/>
  <c r="E3996"/>
  <c r="D3996"/>
  <c r="E3995"/>
  <c r="D3995"/>
  <c r="E3994"/>
  <c r="D3994"/>
  <c r="E3993"/>
  <c r="D3993"/>
  <c r="E3992"/>
  <c r="D3992"/>
  <c r="E3991"/>
  <c r="D3991"/>
  <c r="E3990"/>
  <c r="D3990"/>
  <c r="E3989"/>
  <c r="D3989"/>
  <c r="E3988"/>
  <c r="D3988"/>
  <c r="E3987"/>
  <c r="D3987"/>
  <c r="E3986"/>
  <c r="D3986"/>
  <c r="E3985"/>
  <c r="D3985"/>
  <c r="E3984"/>
  <c r="D3984"/>
  <c r="E3983"/>
  <c r="D3983"/>
  <c r="E3982"/>
  <c r="D3982"/>
  <c r="E3981"/>
  <c r="D3981"/>
  <c r="E3980"/>
  <c r="D3980"/>
  <c r="E3979"/>
  <c r="D3979"/>
  <c r="E3978"/>
  <c r="D3978"/>
  <c r="E3977"/>
  <c r="D3977"/>
  <c r="E3976"/>
  <c r="D3976"/>
  <c r="E3975"/>
  <c r="D3975"/>
  <c r="E3974"/>
  <c r="D3974"/>
  <c r="E3973"/>
  <c r="D3973"/>
  <c r="E3972"/>
  <c r="D3972"/>
  <c r="E3971"/>
  <c r="D3971"/>
  <c r="E3970"/>
  <c r="D3970"/>
  <c r="E3969"/>
  <c r="D3969"/>
  <c r="E3968"/>
  <c r="D3968"/>
  <c r="E3967"/>
  <c r="D3967"/>
  <c r="E3966"/>
  <c r="D3966"/>
  <c r="E3965"/>
  <c r="D3965"/>
  <c r="E3964"/>
  <c r="D3964"/>
  <c r="E3963"/>
  <c r="D3963"/>
  <c r="E3962"/>
  <c r="D3962"/>
  <c r="E3961"/>
  <c r="D3961"/>
  <c r="E3960"/>
  <c r="D3960"/>
  <c r="E3959"/>
  <c r="D3959"/>
  <c r="E3958"/>
  <c r="D3958"/>
  <c r="E3957"/>
  <c r="D3957"/>
  <c r="E3956"/>
  <c r="D3956"/>
  <c r="E3955"/>
  <c r="D3955"/>
  <c r="E3954"/>
  <c r="D3954"/>
  <c r="E3953"/>
  <c r="D3953"/>
  <c r="E3952"/>
  <c r="D3952"/>
  <c r="E3951"/>
  <c r="D3951"/>
  <c r="E3950"/>
  <c r="D3950"/>
  <c r="E3949"/>
  <c r="D3949"/>
  <c r="E3948"/>
  <c r="D3948"/>
  <c r="E3947"/>
  <c r="D3947"/>
  <c r="E3946"/>
  <c r="D3946"/>
  <c r="E3945"/>
  <c r="D3945"/>
  <c r="E3944"/>
  <c r="D3944"/>
  <c r="E3943"/>
  <c r="D3943"/>
  <c r="E3942"/>
  <c r="D3942"/>
  <c r="E3941"/>
  <c r="D3941"/>
  <c r="E3940"/>
  <c r="D3940"/>
  <c r="E3939"/>
  <c r="D3939"/>
  <c r="E3938"/>
  <c r="D3938"/>
  <c r="E3937"/>
  <c r="D3937"/>
  <c r="E3936"/>
  <c r="D3936"/>
  <c r="E3935"/>
  <c r="D3935"/>
  <c r="E3934"/>
  <c r="D3934"/>
  <c r="E3933"/>
  <c r="D3933"/>
  <c r="E3932"/>
  <c r="D3932"/>
  <c r="E3931"/>
  <c r="D3931"/>
  <c r="E3930"/>
  <c r="D3930"/>
  <c r="E3929"/>
  <c r="D3929"/>
  <c r="E3928"/>
  <c r="D3928"/>
  <c r="E3927"/>
  <c r="D3927"/>
  <c r="E3926"/>
  <c r="D3926"/>
  <c r="E3925"/>
  <c r="D3925"/>
  <c r="E3924"/>
  <c r="D3924"/>
  <c r="E3923"/>
  <c r="D3923"/>
  <c r="E3922"/>
  <c r="D3922"/>
  <c r="E3921"/>
  <c r="D3921"/>
  <c r="E3920"/>
  <c r="D3920"/>
  <c r="E3919"/>
  <c r="D3919"/>
  <c r="E3918"/>
  <c r="D3918"/>
  <c r="E3917"/>
  <c r="D3917"/>
  <c r="E3916"/>
  <c r="D3916"/>
  <c r="E3915"/>
  <c r="D3915"/>
  <c r="E3914"/>
  <c r="D3914"/>
  <c r="E3913"/>
  <c r="D3913"/>
  <c r="E3912"/>
  <c r="D3912"/>
  <c r="E3911"/>
  <c r="D3911"/>
  <c r="E3910"/>
  <c r="D3910"/>
  <c r="E3909"/>
  <c r="D3909"/>
  <c r="E3908"/>
  <c r="D3908"/>
  <c r="E3907"/>
  <c r="D3907"/>
  <c r="E3906"/>
  <c r="D3906"/>
  <c r="E3905"/>
  <c r="D3905"/>
  <c r="E3904"/>
  <c r="D3904"/>
  <c r="E3903"/>
  <c r="D3903"/>
  <c r="E3902"/>
  <c r="D3902"/>
  <c r="E3901"/>
  <c r="D3901"/>
  <c r="E3900"/>
  <c r="D3900"/>
  <c r="E3899"/>
  <c r="D3899"/>
  <c r="E3898"/>
  <c r="D3898"/>
  <c r="E3897"/>
  <c r="D3897"/>
  <c r="E3896"/>
  <c r="D3896"/>
  <c r="E3895"/>
  <c r="D3895"/>
  <c r="E3894"/>
  <c r="D3894"/>
  <c r="E3893"/>
  <c r="D3893"/>
  <c r="E3892"/>
  <c r="D3892"/>
  <c r="E3891"/>
  <c r="D3891"/>
  <c r="E3890"/>
  <c r="D3890"/>
  <c r="E3889"/>
  <c r="D3889"/>
  <c r="E3888"/>
  <c r="D3888"/>
  <c r="E3887"/>
  <c r="D3887"/>
  <c r="E3886"/>
  <c r="D3886"/>
  <c r="E3885"/>
  <c r="D3885"/>
  <c r="E3884"/>
  <c r="D3884"/>
  <c r="E3883"/>
  <c r="D3883"/>
  <c r="E3882"/>
  <c r="D3882"/>
  <c r="E3881"/>
  <c r="D3881"/>
  <c r="E3880"/>
  <c r="D3880"/>
  <c r="E3879"/>
  <c r="D3879"/>
  <c r="E3878"/>
  <c r="D3878"/>
  <c r="E3877"/>
  <c r="D3877"/>
  <c r="E3876"/>
  <c r="D3876"/>
  <c r="E3875"/>
  <c r="D3875"/>
  <c r="E3874"/>
  <c r="D3874"/>
  <c r="E3873"/>
  <c r="D3873"/>
  <c r="E3872"/>
  <c r="D3872"/>
  <c r="E3871"/>
  <c r="D3871"/>
  <c r="E3870"/>
  <c r="D3870"/>
  <c r="E3869"/>
  <c r="D3869"/>
  <c r="E3868"/>
  <c r="D3868"/>
  <c r="E3867"/>
  <c r="D3867"/>
  <c r="E3866"/>
  <c r="D3866"/>
  <c r="E3865"/>
  <c r="D3865"/>
  <c r="E3864"/>
  <c r="D3864"/>
  <c r="E3863"/>
  <c r="D3863"/>
  <c r="E3862"/>
  <c r="D3862"/>
  <c r="E3861"/>
  <c r="D3861"/>
  <c r="E3860"/>
  <c r="D3860"/>
  <c r="E3859"/>
  <c r="D3859"/>
  <c r="E3858"/>
  <c r="D3858"/>
  <c r="E3857"/>
  <c r="D3857"/>
  <c r="E3856"/>
  <c r="D3856"/>
  <c r="E3855"/>
  <c r="D3855"/>
  <c r="E3854"/>
  <c r="D3854"/>
  <c r="E3853"/>
  <c r="D3853"/>
  <c r="E3852"/>
  <c r="D3852"/>
  <c r="E3851"/>
  <c r="D3851"/>
  <c r="E3850"/>
  <c r="D3850"/>
  <c r="E3849"/>
  <c r="D3849"/>
  <c r="E3848"/>
  <c r="D3848"/>
  <c r="E3847"/>
  <c r="D3847"/>
  <c r="E3846"/>
  <c r="D3846"/>
  <c r="E3845"/>
  <c r="D3845"/>
  <c r="E3844"/>
  <c r="D3844"/>
  <c r="E3843"/>
  <c r="D3843"/>
  <c r="E3842"/>
  <c r="D3842"/>
  <c r="E3841"/>
  <c r="D3841"/>
  <c r="E3840"/>
  <c r="D3840"/>
  <c r="E3839"/>
  <c r="D3839"/>
  <c r="E3838"/>
  <c r="D3838"/>
  <c r="E3837"/>
  <c r="D3837"/>
  <c r="E3836"/>
  <c r="D3836"/>
  <c r="E3835"/>
  <c r="D3835"/>
  <c r="E3834"/>
  <c r="D3834"/>
  <c r="E3833"/>
  <c r="D3833"/>
  <c r="E3832"/>
  <c r="D3832"/>
  <c r="E3831"/>
  <c r="D3831"/>
  <c r="E3830"/>
  <c r="D3830"/>
  <c r="E3829"/>
  <c r="D3829"/>
  <c r="E3828"/>
  <c r="D3828"/>
  <c r="E3827"/>
  <c r="D3827"/>
  <c r="E3826"/>
  <c r="D3826"/>
  <c r="E3825"/>
  <c r="D3825"/>
  <c r="E3824"/>
  <c r="D3824"/>
  <c r="E3823"/>
  <c r="D3823"/>
  <c r="E3822"/>
  <c r="D3822"/>
  <c r="E3821"/>
  <c r="D3821"/>
  <c r="E3820"/>
  <c r="D3820"/>
  <c r="E3819"/>
  <c r="D3819"/>
  <c r="E3818"/>
  <c r="D3818"/>
  <c r="E3817"/>
  <c r="D3817"/>
  <c r="E3816"/>
  <c r="D3816"/>
  <c r="E3815"/>
  <c r="D3815"/>
  <c r="E3814"/>
  <c r="D3814"/>
  <c r="E3813"/>
  <c r="D3813"/>
  <c r="E3812"/>
  <c r="D3812"/>
  <c r="E3811"/>
  <c r="D3811"/>
  <c r="E3810"/>
  <c r="D3810"/>
  <c r="E3809"/>
  <c r="D3809"/>
  <c r="E3808"/>
  <c r="D3808"/>
  <c r="E3807"/>
  <c r="D3807"/>
  <c r="E3806"/>
  <c r="D3806"/>
  <c r="E3805"/>
  <c r="D3805"/>
  <c r="E3804"/>
  <c r="D3804"/>
  <c r="E3803"/>
  <c r="D3803"/>
  <c r="E3802"/>
  <c r="D3802"/>
  <c r="E3801"/>
  <c r="D3801"/>
  <c r="E3800"/>
  <c r="D3800"/>
  <c r="E3799"/>
  <c r="D3799"/>
  <c r="E3798"/>
  <c r="D3798"/>
  <c r="E3797"/>
  <c r="D3797"/>
  <c r="E3796"/>
  <c r="D3796"/>
  <c r="E3795"/>
  <c r="D3795"/>
  <c r="E3794"/>
  <c r="D3794"/>
  <c r="E3793"/>
  <c r="D3793"/>
  <c r="E3792"/>
  <c r="D3792"/>
  <c r="E3791"/>
  <c r="D3791"/>
  <c r="E3790"/>
  <c r="D3790"/>
  <c r="E3789"/>
  <c r="D3789"/>
  <c r="E3788"/>
  <c r="D3788"/>
  <c r="E3787"/>
  <c r="D3787"/>
  <c r="E3786"/>
  <c r="D3786"/>
  <c r="E3785"/>
  <c r="D3785"/>
  <c r="E3784"/>
  <c r="D3784"/>
  <c r="E3783"/>
  <c r="D3783"/>
  <c r="E3782"/>
  <c r="D3782"/>
  <c r="E3781"/>
  <c r="D3781"/>
  <c r="E3780"/>
  <c r="D3780"/>
  <c r="E3779"/>
  <c r="D3779"/>
  <c r="E3778"/>
  <c r="D3778"/>
  <c r="E3777"/>
  <c r="D3777"/>
  <c r="E3776"/>
  <c r="D3776"/>
  <c r="E3775"/>
  <c r="D3775"/>
  <c r="E3774"/>
  <c r="D3774"/>
  <c r="E3773"/>
  <c r="D3773"/>
  <c r="E3772"/>
  <c r="D3772"/>
  <c r="E3771"/>
  <c r="D3771"/>
  <c r="E3770"/>
  <c r="D3770"/>
  <c r="E3769"/>
  <c r="D3769"/>
  <c r="E3768"/>
  <c r="D3768"/>
  <c r="E3767"/>
  <c r="D3767"/>
  <c r="E3766"/>
  <c r="D3766"/>
  <c r="E3765"/>
  <c r="D3765"/>
  <c r="E3764"/>
  <c r="D3764"/>
  <c r="E3763"/>
  <c r="D3763"/>
  <c r="E3762"/>
  <c r="D3762"/>
  <c r="E3761"/>
  <c r="D3761"/>
  <c r="E3760"/>
  <c r="D3760"/>
  <c r="E3759"/>
  <c r="D3759"/>
  <c r="E3758"/>
  <c r="D3758"/>
  <c r="E3757"/>
  <c r="D3757"/>
  <c r="E3756"/>
  <c r="D3756"/>
  <c r="E3755"/>
  <c r="D3755"/>
  <c r="E3754"/>
  <c r="D3754"/>
  <c r="E3753"/>
  <c r="D3753"/>
  <c r="E3752"/>
  <c r="D3752"/>
  <c r="E3751"/>
  <c r="D3751"/>
  <c r="E3750"/>
  <c r="D3750"/>
  <c r="E3749"/>
  <c r="D3749"/>
  <c r="E3748"/>
  <c r="D3748"/>
  <c r="E3747"/>
  <c r="D3747"/>
  <c r="E3746"/>
  <c r="D3746"/>
  <c r="E3745"/>
  <c r="D3745"/>
  <c r="E3744"/>
  <c r="D3744"/>
  <c r="E3743"/>
  <c r="D3743"/>
  <c r="E3742"/>
  <c r="D3742"/>
  <c r="E3741"/>
  <c r="D3741"/>
  <c r="E3740"/>
  <c r="D3740"/>
  <c r="E3739"/>
  <c r="D3739"/>
  <c r="E3738"/>
  <c r="D3738"/>
  <c r="E3737"/>
  <c r="D3737"/>
  <c r="E3736"/>
  <c r="D3736"/>
  <c r="E3735"/>
  <c r="D3735"/>
  <c r="E3734"/>
  <c r="D3734"/>
  <c r="E3733"/>
  <c r="D3733"/>
  <c r="E3732"/>
  <c r="D3732"/>
  <c r="E3731"/>
  <c r="D3731"/>
  <c r="E3730"/>
  <c r="D3730"/>
  <c r="E3729"/>
  <c r="D3729"/>
  <c r="E3728"/>
  <c r="D3728"/>
  <c r="E3727"/>
  <c r="D3727"/>
  <c r="E3726"/>
  <c r="D3726"/>
  <c r="E3725"/>
  <c r="D3725"/>
  <c r="E3724"/>
  <c r="D3724"/>
  <c r="E3723"/>
  <c r="D3723"/>
  <c r="E3722"/>
  <c r="D3722"/>
  <c r="E3721"/>
  <c r="D3721"/>
  <c r="E3720"/>
  <c r="D3720"/>
  <c r="E3719"/>
  <c r="D3719"/>
  <c r="E3718"/>
  <c r="D3718"/>
  <c r="E3717"/>
  <c r="D3717"/>
  <c r="E3716"/>
  <c r="D3716"/>
  <c r="E3715"/>
  <c r="D3715"/>
  <c r="E3714"/>
  <c r="D3714"/>
  <c r="E3713"/>
  <c r="D3713"/>
  <c r="E3712"/>
  <c r="D3712"/>
  <c r="E3711"/>
  <c r="D3711"/>
  <c r="E3710"/>
  <c r="D3710"/>
  <c r="E3709"/>
  <c r="D3709"/>
  <c r="E3708"/>
  <c r="D3708"/>
  <c r="E3707"/>
  <c r="D3707"/>
  <c r="E3706"/>
  <c r="D3706"/>
  <c r="E3705"/>
  <c r="D3705"/>
  <c r="E3704"/>
  <c r="D3704"/>
  <c r="E3703"/>
  <c r="D3703"/>
  <c r="E3702"/>
  <c r="D3702"/>
  <c r="E3701"/>
  <c r="D3701"/>
  <c r="E3700"/>
  <c r="D3700"/>
  <c r="E3699"/>
  <c r="D3699"/>
  <c r="E3698"/>
  <c r="D3698"/>
  <c r="E3697"/>
  <c r="D3697"/>
  <c r="E3696"/>
  <c r="D3696"/>
  <c r="E3695"/>
  <c r="D3695"/>
  <c r="E3694"/>
  <c r="D3694"/>
  <c r="E3693"/>
  <c r="D3693"/>
  <c r="E3692"/>
  <c r="D3692"/>
  <c r="E3691"/>
  <c r="D3691"/>
  <c r="E3690"/>
  <c r="D3690"/>
  <c r="E3689"/>
  <c r="D3689"/>
  <c r="E3688"/>
  <c r="D3688"/>
  <c r="E3687"/>
  <c r="D3687"/>
  <c r="E3686"/>
  <c r="D3686"/>
  <c r="E3685"/>
  <c r="D3685"/>
  <c r="E3684"/>
  <c r="D3684"/>
  <c r="E3683"/>
  <c r="D3683"/>
  <c r="E3682"/>
  <c r="D3682"/>
  <c r="E3681"/>
  <c r="D3681"/>
  <c r="E3680"/>
  <c r="D3680"/>
  <c r="E3679"/>
  <c r="D3679"/>
  <c r="E3678"/>
  <c r="D3678"/>
  <c r="E3677"/>
  <c r="D3677"/>
  <c r="E3676"/>
  <c r="D3676"/>
  <c r="E3675"/>
  <c r="D3675"/>
  <c r="E3674"/>
  <c r="D3674"/>
  <c r="E3673"/>
  <c r="D3673"/>
  <c r="E3672"/>
  <c r="D3672"/>
  <c r="E3671"/>
  <c r="D3671"/>
  <c r="E3670"/>
  <c r="D3670"/>
  <c r="E3669"/>
  <c r="D3669"/>
  <c r="E3668"/>
  <c r="D3668"/>
  <c r="E3667"/>
  <c r="D3667"/>
  <c r="E3666"/>
  <c r="D3666"/>
  <c r="E3665"/>
  <c r="D3665"/>
  <c r="E3664"/>
  <c r="D3664"/>
  <c r="E3663"/>
  <c r="D3663"/>
  <c r="E3662"/>
  <c r="D3662"/>
  <c r="E3661"/>
  <c r="D3661"/>
  <c r="E3660"/>
  <c r="D3660"/>
  <c r="E3659"/>
  <c r="D3659"/>
  <c r="E3658"/>
  <c r="D3658"/>
  <c r="E3657"/>
  <c r="D3657"/>
  <c r="E3656"/>
  <c r="D3656"/>
  <c r="E3655"/>
  <c r="D3655"/>
  <c r="E3654"/>
  <c r="D3654"/>
  <c r="E3653"/>
  <c r="D3653"/>
  <c r="E3652"/>
  <c r="D3652"/>
  <c r="E3651"/>
  <c r="D3651"/>
  <c r="E3650"/>
  <c r="D3650"/>
  <c r="E3649"/>
  <c r="D3649"/>
  <c r="E3648"/>
  <c r="D3648"/>
  <c r="E3647"/>
  <c r="D3647"/>
  <c r="E3646"/>
  <c r="D3646"/>
  <c r="E3645"/>
  <c r="D3645"/>
  <c r="E3644"/>
  <c r="D3644"/>
  <c r="E3643"/>
  <c r="D3643"/>
  <c r="E3642"/>
  <c r="D3642"/>
  <c r="E3641"/>
  <c r="D3641"/>
  <c r="E3640"/>
  <c r="D3640"/>
  <c r="E3639"/>
  <c r="D3639"/>
  <c r="E3638"/>
  <c r="D3638"/>
  <c r="E3637"/>
  <c r="D3637"/>
  <c r="E3636"/>
  <c r="D3636"/>
  <c r="E3635"/>
  <c r="D3635"/>
  <c r="E3634"/>
  <c r="D3634"/>
  <c r="E3633"/>
  <c r="D3633"/>
  <c r="E3632"/>
  <c r="D3632"/>
  <c r="E3631"/>
  <c r="D3631"/>
  <c r="E3630"/>
  <c r="D3630"/>
  <c r="E3629"/>
  <c r="D3629"/>
  <c r="E3628"/>
  <c r="D3628"/>
  <c r="E3627"/>
  <c r="D3627"/>
  <c r="E3626"/>
  <c r="D3626"/>
  <c r="E3625"/>
  <c r="D3625"/>
  <c r="E3624"/>
  <c r="D3624"/>
  <c r="E3623"/>
  <c r="D3623"/>
  <c r="E3622"/>
  <c r="D3622"/>
  <c r="E3621"/>
  <c r="D3621"/>
  <c r="E3620"/>
  <c r="D3620"/>
  <c r="E3619"/>
  <c r="D3619"/>
  <c r="E3618"/>
  <c r="D3618"/>
  <c r="E3617"/>
  <c r="D3617"/>
  <c r="E3616"/>
  <c r="D3616"/>
  <c r="E3615"/>
  <c r="D3615"/>
  <c r="E3614"/>
  <c r="D3614"/>
  <c r="E3613"/>
  <c r="D3613"/>
  <c r="E3612"/>
  <c r="D3612"/>
  <c r="E3611"/>
  <c r="D3611"/>
  <c r="E3610"/>
  <c r="D3610"/>
  <c r="E3609"/>
  <c r="D3609"/>
  <c r="E3608"/>
  <c r="D3608"/>
  <c r="E3607"/>
  <c r="D3607"/>
  <c r="E3606"/>
  <c r="D3606"/>
  <c r="E3605"/>
  <c r="D3605"/>
  <c r="E3604"/>
  <c r="D3604"/>
  <c r="E3603"/>
  <c r="D3603"/>
  <c r="E3602"/>
  <c r="D3602"/>
  <c r="E3601"/>
  <c r="D3601"/>
  <c r="E3600"/>
  <c r="D3600"/>
  <c r="E3599"/>
  <c r="D3599"/>
  <c r="E3598"/>
  <c r="D3598"/>
  <c r="E3597"/>
  <c r="D3597"/>
  <c r="E3596"/>
  <c r="D3596"/>
  <c r="E3595"/>
  <c r="D3595"/>
  <c r="E3594"/>
  <c r="D3594"/>
  <c r="E3593"/>
  <c r="D3593"/>
  <c r="E3592"/>
  <c r="D3592"/>
  <c r="E3591"/>
  <c r="D3591"/>
  <c r="E3590"/>
  <c r="D3590"/>
  <c r="E3589"/>
  <c r="D3589"/>
  <c r="E3588"/>
  <c r="D3588"/>
  <c r="E3587"/>
  <c r="D3587"/>
  <c r="E3586"/>
  <c r="D3586"/>
  <c r="E3585"/>
  <c r="D3585"/>
  <c r="E3584"/>
  <c r="D3584"/>
  <c r="E3583"/>
  <c r="D3583"/>
  <c r="E3582"/>
  <c r="D3582"/>
  <c r="E3581"/>
  <c r="D3581"/>
  <c r="E3580"/>
  <c r="D3580"/>
  <c r="E3579"/>
  <c r="D3579"/>
  <c r="E3578"/>
  <c r="D3578"/>
  <c r="E3577"/>
  <c r="D3577"/>
  <c r="E3576"/>
  <c r="D3576"/>
  <c r="E3575"/>
  <c r="D3575"/>
  <c r="E3574"/>
  <c r="D3574"/>
  <c r="E3573"/>
  <c r="D3573"/>
  <c r="E3572"/>
  <c r="D3572"/>
  <c r="E3571"/>
  <c r="D3571"/>
  <c r="E3570"/>
  <c r="D3570"/>
  <c r="E3569"/>
  <c r="D3569"/>
  <c r="E3568"/>
  <c r="D3568"/>
  <c r="E3567"/>
  <c r="D3567"/>
  <c r="E3566"/>
  <c r="D3566"/>
  <c r="E3565"/>
  <c r="D3565"/>
  <c r="E3564"/>
  <c r="D3564"/>
  <c r="E3563"/>
  <c r="D3563"/>
  <c r="E3562"/>
  <c r="D3562"/>
  <c r="E3561"/>
  <c r="D3561"/>
  <c r="E3560"/>
  <c r="D3560"/>
  <c r="E3559"/>
  <c r="D3559"/>
  <c r="E3558"/>
  <c r="D3558"/>
  <c r="E3557"/>
  <c r="D3557"/>
  <c r="E3556"/>
  <c r="D3556"/>
  <c r="E3555"/>
  <c r="D3555"/>
  <c r="E3554"/>
  <c r="D3554"/>
  <c r="E3553"/>
  <c r="D3553"/>
  <c r="E3552"/>
  <c r="D3552"/>
  <c r="E3551"/>
  <c r="D3551"/>
  <c r="E3550"/>
  <c r="D3550"/>
  <c r="E3549"/>
  <c r="D3549"/>
  <c r="E3548"/>
  <c r="D3548"/>
  <c r="E3547"/>
  <c r="D3547"/>
  <c r="E3546"/>
  <c r="D3546"/>
  <c r="E3545"/>
  <c r="D3545"/>
  <c r="E3544"/>
  <c r="D3544"/>
  <c r="E3543"/>
  <c r="D3543"/>
  <c r="E3542"/>
  <c r="D3542"/>
  <c r="E3541"/>
  <c r="D3541"/>
  <c r="E3540"/>
  <c r="D3540"/>
  <c r="E3539"/>
  <c r="D3539"/>
  <c r="E3538"/>
  <c r="D3538"/>
  <c r="E3537"/>
  <c r="D3537"/>
  <c r="E3536"/>
  <c r="D3536"/>
  <c r="E3535"/>
  <c r="D3535"/>
  <c r="E3534"/>
  <c r="D3534"/>
  <c r="E3533"/>
  <c r="D3533"/>
  <c r="E3532"/>
  <c r="D3532"/>
  <c r="E3531"/>
  <c r="D3531"/>
  <c r="E3530"/>
  <c r="D3530"/>
  <c r="E3529"/>
  <c r="D3529"/>
  <c r="E3528"/>
  <c r="D3528"/>
  <c r="E3527"/>
  <c r="D3527"/>
  <c r="E3526"/>
  <c r="D3526"/>
  <c r="E3525"/>
  <c r="D3525"/>
  <c r="E3524"/>
  <c r="D3524"/>
  <c r="E3523"/>
  <c r="D3523"/>
  <c r="E3522"/>
  <c r="D3522"/>
  <c r="E3521"/>
  <c r="D3521"/>
  <c r="E3520"/>
  <c r="D3520"/>
  <c r="E3519"/>
  <c r="D3519"/>
  <c r="E3518"/>
  <c r="D3518"/>
  <c r="E3517"/>
  <c r="D3517"/>
  <c r="E3516"/>
  <c r="D3516"/>
  <c r="E3515"/>
  <c r="D3515"/>
  <c r="E3514"/>
  <c r="D3514"/>
  <c r="E3513"/>
  <c r="D3513"/>
  <c r="E3512"/>
  <c r="D3512"/>
  <c r="E3511"/>
  <c r="D3511"/>
  <c r="E3510"/>
  <c r="D3510"/>
  <c r="E3509"/>
  <c r="D3509"/>
  <c r="E3508"/>
  <c r="D3508"/>
  <c r="E3507"/>
  <c r="D3507"/>
  <c r="E3506"/>
  <c r="D3506"/>
  <c r="E3505"/>
  <c r="D3505"/>
  <c r="E3504"/>
  <c r="D3504"/>
  <c r="E3503"/>
  <c r="D3503"/>
  <c r="E3502"/>
  <c r="D3502"/>
  <c r="E3501"/>
  <c r="D3501"/>
  <c r="E3500"/>
  <c r="D3500"/>
  <c r="E3499"/>
  <c r="D3499"/>
  <c r="E3498"/>
  <c r="D3498"/>
  <c r="E3497"/>
  <c r="D3497"/>
  <c r="E3496"/>
  <c r="D3496"/>
  <c r="E3495"/>
  <c r="D3495"/>
  <c r="E3494"/>
  <c r="D3494"/>
  <c r="E3493"/>
  <c r="D3493"/>
  <c r="E3492"/>
  <c r="D3492"/>
  <c r="E3491"/>
  <c r="D3491"/>
  <c r="E3490"/>
  <c r="D3490"/>
  <c r="E3489"/>
  <c r="D3489"/>
  <c r="E3488"/>
  <c r="D3488"/>
  <c r="E3487"/>
  <c r="D3487"/>
  <c r="E3486"/>
  <c r="D3486"/>
  <c r="E3485"/>
  <c r="D3485"/>
  <c r="E3484"/>
  <c r="D3484"/>
  <c r="E3483"/>
  <c r="D3483"/>
  <c r="E3482"/>
  <c r="D3482"/>
  <c r="E3481"/>
  <c r="D3481"/>
  <c r="E3480"/>
  <c r="D3480"/>
  <c r="E3479"/>
  <c r="D3479"/>
  <c r="E3478"/>
  <c r="D3478"/>
  <c r="E3477"/>
  <c r="D3477"/>
  <c r="E3476"/>
  <c r="D3476"/>
  <c r="E3475"/>
  <c r="D3475"/>
  <c r="E3474"/>
  <c r="D3474"/>
  <c r="E3473"/>
  <c r="D3473"/>
  <c r="E3472"/>
  <c r="D3472"/>
  <c r="E3471"/>
  <c r="D3471"/>
  <c r="E3470"/>
  <c r="D3470"/>
  <c r="E3469"/>
  <c r="D3469"/>
  <c r="E3468"/>
  <c r="D3468"/>
  <c r="E3467"/>
  <c r="D3467"/>
  <c r="E3466"/>
  <c r="D3466"/>
  <c r="E3465"/>
  <c r="D3465"/>
  <c r="E3464"/>
  <c r="D3464"/>
  <c r="E3463"/>
  <c r="D3463"/>
  <c r="E3462"/>
  <c r="D3462"/>
  <c r="E3461"/>
  <c r="D3461"/>
  <c r="E3460"/>
  <c r="D3460"/>
  <c r="E3459"/>
  <c r="D3459"/>
  <c r="E3458"/>
  <c r="D3458"/>
  <c r="E3457"/>
  <c r="D3457"/>
  <c r="E3456"/>
  <c r="D3456"/>
  <c r="E3455"/>
  <c r="D3455"/>
  <c r="E3454"/>
  <c r="D3454"/>
  <c r="E3453"/>
  <c r="D3453"/>
  <c r="E3452"/>
  <c r="D3452"/>
  <c r="E3451"/>
  <c r="D3451"/>
  <c r="E3450"/>
  <c r="D3450"/>
  <c r="E3449"/>
  <c r="D3449"/>
  <c r="E3448"/>
  <c r="D3448"/>
  <c r="E3447"/>
  <c r="D3447"/>
  <c r="E3446"/>
  <c r="D3446"/>
  <c r="E3445"/>
  <c r="D3445"/>
  <c r="E3444"/>
  <c r="D3444"/>
  <c r="E3443"/>
  <c r="D3443"/>
  <c r="E3442"/>
  <c r="D3442"/>
  <c r="E3441"/>
  <c r="D3441"/>
  <c r="E3440"/>
  <c r="D3440"/>
  <c r="E3439"/>
  <c r="D3439"/>
  <c r="E3438"/>
  <c r="D3438"/>
  <c r="E3437"/>
  <c r="D3437"/>
  <c r="E3436"/>
  <c r="D3436"/>
  <c r="E3435"/>
  <c r="D3435"/>
  <c r="E3434"/>
  <c r="D3434"/>
  <c r="E3433"/>
  <c r="D3433"/>
  <c r="E3432"/>
  <c r="D3432"/>
  <c r="D3431"/>
  <c r="D3430"/>
  <c r="E3429"/>
  <c r="D3429"/>
  <c r="E3428"/>
  <c r="D3428"/>
  <c r="E3427"/>
  <c r="D3427"/>
  <c r="E3426"/>
  <c r="D3426"/>
  <c r="E3425"/>
  <c r="D3425"/>
  <c r="E3424"/>
  <c r="D3424"/>
  <c r="E3423"/>
  <c r="D3423"/>
  <c r="E3422"/>
  <c r="D3422"/>
  <c r="E3421"/>
  <c r="D3421"/>
  <c r="E3420"/>
  <c r="D3420"/>
  <c r="E3419"/>
  <c r="D3419"/>
  <c r="E3418"/>
  <c r="D3418"/>
  <c r="E3417"/>
  <c r="D3417"/>
  <c r="E3416"/>
  <c r="D3416"/>
  <c r="E3415"/>
  <c r="D3415"/>
  <c r="E3414"/>
  <c r="D3414"/>
  <c r="E3413"/>
  <c r="D3413"/>
  <c r="E3412"/>
  <c r="D3412"/>
  <c r="E3411"/>
  <c r="D3411"/>
  <c r="E3410"/>
  <c r="D3410"/>
  <c r="E3409"/>
  <c r="D3409"/>
  <c r="E3408"/>
  <c r="D3408"/>
  <c r="E3407"/>
  <c r="D3407"/>
  <c r="E3406"/>
  <c r="D3406"/>
  <c r="E3405"/>
  <c r="D3405"/>
  <c r="E3404"/>
  <c r="D3404"/>
  <c r="E3403"/>
  <c r="D3403"/>
  <c r="E3402"/>
  <c r="D3402"/>
  <c r="E3401"/>
  <c r="D3401"/>
  <c r="E3400"/>
  <c r="D3400"/>
  <c r="E3399"/>
  <c r="D3399"/>
  <c r="E3398"/>
  <c r="D3398"/>
  <c r="E3397"/>
  <c r="D3397"/>
  <c r="E3396"/>
  <c r="D3396"/>
  <c r="E3395"/>
  <c r="D3395"/>
  <c r="E3394"/>
  <c r="D3394"/>
  <c r="E3393"/>
  <c r="D3393"/>
  <c r="E3392"/>
  <c r="D3392"/>
  <c r="E3391"/>
  <c r="D3391"/>
  <c r="E3390"/>
  <c r="D3390"/>
  <c r="E3389"/>
  <c r="D3389"/>
  <c r="E3388"/>
  <c r="D3388"/>
  <c r="E3387"/>
  <c r="D3387"/>
  <c r="E3386"/>
  <c r="D3386"/>
  <c r="E3385"/>
  <c r="D3385"/>
  <c r="E3384"/>
  <c r="D3384"/>
  <c r="E3383"/>
  <c r="D3383"/>
  <c r="E3382"/>
  <c r="D3382"/>
  <c r="E3381"/>
  <c r="D3381"/>
  <c r="E3380"/>
  <c r="D3380"/>
  <c r="E3379"/>
  <c r="D3379"/>
  <c r="E3378"/>
  <c r="D3378"/>
  <c r="E3377"/>
  <c r="D3377"/>
  <c r="E3376"/>
  <c r="D3376"/>
  <c r="E3375"/>
  <c r="D3375"/>
  <c r="E3374"/>
  <c r="D3374"/>
  <c r="E3373"/>
  <c r="D3373"/>
  <c r="E3372"/>
  <c r="D3372"/>
  <c r="E3371"/>
  <c r="D3371"/>
  <c r="E3370"/>
  <c r="D3370"/>
  <c r="E3369"/>
  <c r="D3369"/>
  <c r="E3368"/>
  <c r="D3368"/>
  <c r="E3367"/>
  <c r="D3367"/>
  <c r="E3366"/>
  <c r="D3366"/>
  <c r="E3365"/>
  <c r="D3365"/>
  <c r="E3364"/>
  <c r="D3364"/>
  <c r="E3363"/>
  <c r="D3363"/>
  <c r="E3362"/>
  <c r="D3362"/>
  <c r="E3361"/>
  <c r="D3361"/>
  <c r="E3360"/>
  <c r="D3360"/>
  <c r="E3359"/>
  <c r="D3359"/>
  <c r="E3358"/>
  <c r="D3358"/>
  <c r="E3357"/>
  <c r="D3357"/>
  <c r="E3356"/>
  <c r="D3356"/>
  <c r="E3355"/>
  <c r="D3355"/>
  <c r="E3354"/>
  <c r="D3354"/>
  <c r="E3353"/>
  <c r="D3353"/>
  <c r="E3352"/>
  <c r="D3352"/>
  <c r="E3351"/>
  <c r="D3351"/>
  <c r="E3350"/>
  <c r="D3350"/>
  <c r="E3349"/>
  <c r="D3349"/>
  <c r="E3348"/>
  <c r="D3348"/>
  <c r="E3347"/>
  <c r="D3347"/>
  <c r="E3346"/>
  <c r="D3346"/>
  <c r="E3345"/>
  <c r="D3345"/>
  <c r="E3344"/>
  <c r="D3344"/>
  <c r="E3343"/>
  <c r="D3343"/>
  <c r="E3342"/>
  <c r="D3342"/>
  <c r="E3341"/>
  <c r="D3341"/>
  <c r="E3340"/>
  <c r="D3340"/>
  <c r="E3339"/>
  <c r="D3339"/>
  <c r="E3338"/>
  <c r="D3338"/>
  <c r="E3337"/>
  <c r="D3337"/>
  <c r="E3336"/>
  <c r="D3336"/>
  <c r="E3335"/>
  <c r="D3335"/>
  <c r="E3334"/>
  <c r="D3334"/>
  <c r="E3333"/>
  <c r="D3333"/>
  <c r="E3332"/>
  <c r="D3332"/>
  <c r="E3331"/>
  <c r="D3331"/>
  <c r="E3330"/>
  <c r="D3330"/>
  <c r="E3329"/>
  <c r="D3329"/>
  <c r="E3328"/>
  <c r="D3328"/>
  <c r="E3327"/>
  <c r="D3327"/>
  <c r="E3326"/>
  <c r="D3326"/>
  <c r="E3325"/>
  <c r="D3325"/>
  <c r="E3324"/>
  <c r="D3324"/>
  <c r="E3323"/>
  <c r="D3323"/>
  <c r="E3322"/>
  <c r="D3322"/>
  <c r="E3321"/>
  <c r="D3321"/>
  <c r="E3320"/>
  <c r="D3320"/>
  <c r="E3319"/>
  <c r="D3319"/>
  <c r="E3318"/>
  <c r="D3318"/>
  <c r="E3317"/>
  <c r="D3317"/>
  <c r="E3316"/>
  <c r="D3316"/>
  <c r="E3315"/>
  <c r="D3315"/>
  <c r="E3314"/>
  <c r="D3314"/>
  <c r="E3313"/>
  <c r="D3313"/>
  <c r="E3312"/>
  <c r="D3312"/>
  <c r="E3311"/>
  <c r="D3311"/>
  <c r="E3310"/>
  <c r="D3310"/>
  <c r="E3309"/>
  <c r="D3309"/>
  <c r="E3308"/>
  <c r="D3308"/>
  <c r="E3307"/>
  <c r="D3307"/>
  <c r="E3306"/>
  <c r="D3306"/>
  <c r="E3305"/>
  <c r="D3305"/>
  <c r="E3304"/>
  <c r="D3304"/>
  <c r="E3303"/>
  <c r="D3303"/>
  <c r="E3302"/>
  <c r="D3302"/>
  <c r="E3301"/>
  <c r="D3301"/>
  <c r="E3300"/>
  <c r="D3300"/>
  <c r="E3299"/>
  <c r="D3299"/>
  <c r="E3298"/>
  <c r="D3298"/>
  <c r="E3297"/>
  <c r="D3297"/>
  <c r="E3296"/>
  <c r="D3296"/>
  <c r="E3295"/>
  <c r="D3295"/>
  <c r="E3294"/>
  <c r="D3294"/>
  <c r="E3293"/>
  <c r="D3293"/>
  <c r="E3292"/>
  <c r="D3292"/>
  <c r="E3291"/>
  <c r="D3291"/>
  <c r="E3290"/>
  <c r="D3290"/>
  <c r="E3289"/>
  <c r="D3289"/>
  <c r="E3288"/>
  <c r="D3288"/>
  <c r="E3287"/>
  <c r="D3287"/>
  <c r="E3286"/>
  <c r="D3286"/>
  <c r="E3285"/>
  <c r="D3285"/>
  <c r="E3284"/>
  <c r="D3284"/>
  <c r="E3283"/>
  <c r="D3283"/>
  <c r="E3282"/>
  <c r="D3282"/>
  <c r="E3281"/>
  <c r="D3281"/>
  <c r="E3280"/>
  <c r="D3280"/>
  <c r="E3279"/>
  <c r="D3279"/>
  <c r="E3278"/>
  <c r="D3278"/>
  <c r="E3277"/>
  <c r="D3277"/>
  <c r="E3276"/>
  <c r="D3276"/>
  <c r="E3275"/>
  <c r="D3275"/>
  <c r="E3274"/>
  <c r="D3274"/>
  <c r="E3273"/>
  <c r="D3273"/>
  <c r="E3272"/>
  <c r="D3272"/>
  <c r="E3271"/>
  <c r="D3271"/>
  <c r="E3270"/>
  <c r="D3270"/>
  <c r="E3269"/>
  <c r="D3269"/>
  <c r="E3268"/>
  <c r="D3268"/>
  <c r="E3267"/>
  <c r="D3267"/>
  <c r="E3266"/>
  <c r="D3266"/>
  <c r="E3265"/>
  <c r="D3265"/>
  <c r="E3264"/>
  <c r="D3264"/>
  <c r="E3263"/>
  <c r="D3263"/>
  <c r="E3262"/>
  <c r="D3262"/>
  <c r="E3261"/>
  <c r="D3261"/>
  <c r="E3260"/>
  <c r="D3260"/>
  <c r="E3259"/>
  <c r="D3259"/>
  <c r="E3258"/>
  <c r="D3258"/>
  <c r="E3257"/>
  <c r="D3257"/>
  <c r="E3256"/>
  <c r="D3256"/>
  <c r="E3255"/>
  <c r="D3255"/>
  <c r="E3254"/>
  <c r="D3254"/>
  <c r="E3253"/>
  <c r="D3253"/>
  <c r="E3252"/>
  <c r="D3252"/>
  <c r="E3251"/>
  <c r="D3251"/>
  <c r="E3250"/>
  <c r="D3250"/>
  <c r="E3249"/>
  <c r="D3249"/>
  <c r="E3248"/>
  <c r="D3248"/>
  <c r="E3247"/>
  <c r="D3247"/>
  <c r="E3246"/>
  <c r="D3246"/>
  <c r="E3245"/>
  <c r="D3245"/>
  <c r="E3244"/>
  <c r="D3244"/>
  <c r="E3243"/>
  <c r="D3243"/>
  <c r="E3242"/>
  <c r="D3242"/>
  <c r="E3241"/>
  <c r="D3241"/>
  <c r="E3240"/>
  <c r="D3240"/>
  <c r="E3239"/>
  <c r="D3239"/>
  <c r="E3238"/>
  <c r="D3238"/>
  <c r="E3237"/>
  <c r="D3237"/>
  <c r="E3236"/>
  <c r="D3236"/>
  <c r="E3235"/>
  <c r="D3235"/>
  <c r="E3234"/>
  <c r="D3234"/>
  <c r="E3233"/>
  <c r="D3233"/>
  <c r="E3232"/>
  <c r="D3232"/>
  <c r="E3231"/>
  <c r="D3231"/>
  <c r="E3230"/>
  <c r="D3230"/>
  <c r="E3229"/>
  <c r="D3229"/>
  <c r="E3228"/>
  <c r="D3228"/>
  <c r="E3227"/>
  <c r="D3227"/>
  <c r="E3226"/>
  <c r="D3226"/>
  <c r="E3225"/>
  <c r="D3225"/>
  <c r="E3224"/>
  <c r="D3224"/>
  <c r="E3223"/>
  <c r="D3223"/>
  <c r="E3222"/>
  <c r="D3222"/>
  <c r="E3221"/>
  <c r="D3221"/>
  <c r="E3220"/>
  <c r="D3220"/>
  <c r="E3219"/>
  <c r="D3219"/>
  <c r="E3218"/>
  <c r="D3218"/>
  <c r="E3217"/>
  <c r="D3217"/>
  <c r="E3216"/>
  <c r="D3216"/>
  <c r="E3215"/>
  <c r="D3215"/>
  <c r="E3214"/>
  <c r="D3214"/>
  <c r="E3213"/>
  <c r="D3213"/>
  <c r="E3212"/>
  <c r="D3212"/>
  <c r="E3211"/>
  <c r="D3211"/>
  <c r="E3210"/>
  <c r="D3210"/>
  <c r="E3209"/>
  <c r="D3209"/>
  <c r="E3208"/>
  <c r="D3208"/>
  <c r="E3207"/>
  <c r="D3207"/>
  <c r="E3206"/>
  <c r="D3206"/>
  <c r="E3205"/>
  <c r="D3205"/>
  <c r="E3204"/>
  <c r="D3204"/>
  <c r="E3203"/>
  <c r="D3203"/>
  <c r="E3202"/>
  <c r="D3202"/>
  <c r="E3201"/>
  <c r="D3201"/>
  <c r="E3200"/>
  <c r="D3200"/>
  <c r="E3199"/>
  <c r="D3199"/>
  <c r="E3198"/>
  <c r="D3198"/>
  <c r="E3197"/>
  <c r="D3197"/>
  <c r="E3196"/>
  <c r="D3196"/>
  <c r="E3195"/>
  <c r="D3195"/>
  <c r="E3194"/>
  <c r="D3194"/>
  <c r="E3193"/>
  <c r="D3193"/>
  <c r="E3192"/>
  <c r="D3192"/>
  <c r="E3191"/>
  <c r="D3191"/>
  <c r="E3190"/>
  <c r="D3190"/>
  <c r="E3189"/>
  <c r="D3189"/>
  <c r="E3188"/>
  <c r="D3188"/>
  <c r="E3187"/>
  <c r="D3187"/>
  <c r="E3186"/>
  <c r="D3186"/>
  <c r="E3185"/>
  <c r="D3185"/>
  <c r="E3184"/>
  <c r="D3184"/>
  <c r="E3183"/>
  <c r="D3183"/>
  <c r="E3182"/>
  <c r="D3182"/>
  <c r="E3181"/>
  <c r="D3181"/>
  <c r="E3180"/>
  <c r="D3180"/>
  <c r="E3179"/>
  <c r="D3179"/>
  <c r="E3178"/>
  <c r="D3178"/>
  <c r="E3177"/>
  <c r="D3177"/>
  <c r="E3176"/>
  <c r="D3176"/>
  <c r="E3175"/>
  <c r="D3175"/>
  <c r="E3174"/>
  <c r="D3174"/>
  <c r="E3173"/>
  <c r="D3173"/>
  <c r="E3172"/>
  <c r="D3172"/>
  <c r="E3171"/>
  <c r="D3171"/>
  <c r="E3170"/>
  <c r="D3170"/>
  <c r="E3169"/>
  <c r="D3169"/>
  <c r="E3168"/>
  <c r="D3168"/>
  <c r="E3167"/>
  <c r="D3167"/>
  <c r="E3166"/>
  <c r="D3166"/>
  <c r="E3165"/>
  <c r="D3165"/>
  <c r="E3164"/>
  <c r="D3164"/>
  <c r="E3163"/>
  <c r="D3163"/>
  <c r="E3162"/>
  <c r="D3162"/>
  <c r="E3161"/>
  <c r="D3161"/>
  <c r="E3160"/>
  <c r="D3160"/>
  <c r="E3159"/>
  <c r="D3159"/>
  <c r="E3158"/>
  <c r="D3158"/>
  <c r="E3157"/>
  <c r="D3157"/>
  <c r="E3156"/>
  <c r="D3156"/>
  <c r="E3155"/>
  <c r="D3155"/>
  <c r="E3154"/>
  <c r="D3154"/>
  <c r="E3153"/>
  <c r="D3153"/>
  <c r="E3152"/>
  <c r="D3152"/>
  <c r="E3151"/>
  <c r="D3151"/>
  <c r="E3150"/>
  <c r="D3150"/>
  <c r="E3149"/>
  <c r="D3149"/>
  <c r="E3148"/>
  <c r="D3148"/>
  <c r="E3147"/>
  <c r="D3147"/>
  <c r="E3146"/>
  <c r="D3146"/>
  <c r="E3145"/>
  <c r="D3145"/>
  <c r="E3144"/>
  <c r="D3144"/>
  <c r="E3143"/>
  <c r="D3143"/>
  <c r="E3142"/>
  <c r="D3142"/>
  <c r="E3141"/>
  <c r="D3141"/>
  <c r="E3140"/>
  <c r="D3140"/>
  <c r="E3139"/>
  <c r="D3139"/>
  <c r="E3138"/>
  <c r="D3138"/>
  <c r="E3137"/>
  <c r="D3137"/>
  <c r="E3136"/>
  <c r="D3136"/>
  <c r="E3135"/>
  <c r="D3135"/>
  <c r="E3134"/>
  <c r="D3134"/>
  <c r="E3133"/>
  <c r="D3133"/>
  <c r="E3132"/>
  <c r="D3132"/>
  <c r="E3131"/>
  <c r="D3131"/>
  <c r="E3130"/>
  <c r="D3130"/>
  <c r="E3129"/>
  <c r="D3129"/>
  <c r="E3128"/>
  <c r="D3128"/>
  <c r="E3127"/>
  <c r="D3127"/>
  <c r="E3126"/>
  <c r="D3126"/>
  <c r="E3125"/>
  <c r="D3125"/>
  <c r="E3124"/>
  <c r="D3124"/>
  <c r="E3123"/>
  <c r="D3123"/>
  <c r="E3122"/>
  <c r="D3122"/>
  <c r="E3121"/>
  <c r="D3121"/>
  <c r="E3120"/>
  <c r="D3120"/>
  <c r="E3119"/>
  <c r="D3119"/>
  <c r="E3118"/>
  <c r="D3118"/>
  <c r="E3117"/>
  <c r="D3117"/>
  <c r="E3116"/>
  <c r="D3116"/>
  <c r="E3115"/>
  <c r="D3115"/>
  <c r="E3114"/>
  <c r="D3114"/>
  <c r="E3113"/>
  <c r="D3113"/>
  <c r="E3112"/>
  <c r="D3112"/>
  <c r="E3111"/>
  <c r="D3111"/>
  <c r="E3110"/>
  <c r="D3110"/>
  <c r="D3109"/>
  <c r="D3108"/>
  <c r="D3107"/>
  <c r="D3106"/>
  <c r="D3105"/>
  <c r="D3104"/>
  <c r="D3103"/>
  <c r="D3102"/>
  <c r="D3101"/>
  <c r="D3100"/>
  <c r="D3099"/>
  <c r="D3098"/>
  <c r="D3097"/>
  <c r="D3096"/>
  <c r="D3095"/>
  <c r="D3094"/>
  <c r="D3093"/>
  <c r="D3092"/>
  <c r="D3091"/>
  <c r="D3090"/>
  <c r="D3089"/>
  <c r="D3088"/>
  <c r="D3087"/>
  <c r="D3086"/>
  <c r="D3085"/>
  <c r="D3084"/>
  <c r="D3083"/>
  <c r="D3082"/>
  <c r="D3081"/>
  <c r="D3080"/>
  <c r="D3079"/>
  <c r="D3078"/>
  <c r="D3077"/>
  <c r="D3076"/>
  <c r="D3075"/>
  <c r="D3074"/>
  <c r="D3073"/>
  <c r="D3072"/>
  <c r="D3071"/>
  <c r="D3070"/>
  <c r="D3069"/>
  <c r="D3068"/>
  <c r="D3067"/>
  <c r="D3066"/>
  <c r="D3065"/>
  <c r="D3064"/>
  <c r="D3063"/>
  <c r="D3062"/>
  <c r="D3061"/>
  <c r="D3060"/>
  <c r="D3059"/>
  <c r="D3058"/>
  <c r="D3057"/>
  <c r="D3056"/>
  <c r="D3055"/>
  <c r="D3054"/>
  <c r="D3053"/>
  <c r="D3052"/>
  <c r="D3051"/>
  <c r="D3050"/>
  <c r="D3049"/>
  <c r="D3048"/>
  <c r="D3047"/>
  <c r="D3046"/>
  <c r="D3045"/>
  <c r="D3044"/>
  <c r="D3043"/>
  <c r="D3042"/>
  <c r="D3041"/>
  <c r="D3040"/>
  <c r="D3039"/>
  <c r="D3038"/>
  <c r="D3037"/>
  <c r="D3036"/>
  <c r="D3035"/>
  <c r="D3034"/>
  <c r="D3033"/>
  <c r="D3032"/>
  <c r="D3031"/>
  <c r="D3030"/>
  <c r="D3029"/>
  <c r="D3028"/>
  <c r="D3027"/>
  <c r="D3026"/>
  <c r="D3025"/>
  <c r="D3024"/>
  <c r="D3023"/>
  <c r="D3022"/>
  <c r="D3021"/>
  <c r="D3020"/>
  <c r="D3019"/>
  <c r="D3018"/>
  <c r="D3017"/>
  <c r="D3016"/>
  <c r="D3015"/>
  <c r="D3014"/>
  <c r="D3013"/>
  <c r="D3012"/>
  <c r="D3011"/>
  <c r="D3010"/>
  <c r="D3009"/>
  <c r="D3008"/>
  <c r="D3007"/>
  <c r="D3006"/>
  <c r="D3005"/>
  <c r="D3004"/>
  <c r="D3003"/>
  <c r="D3002"/>
  <c r="D3001"/>
  <c r="D3000"/>
  <c r="D2999"/>
  <c r="D2998"/>
  <c r="D2997"/>
  <c r="D2996"/>
  <c r="D2995"/>
  <c r="D2994"/>
  <c r="D2993"/>
  <c r="E2992"/>
  <c r="D2992"/>
  <c r="E2991"/>
  <c r="D2991"/>
  <c r="D2990"/>
  <c r="D2989"/>
  <c r="D2988"/>
  <c r="D2987"/>
  <c r="D2986"/>
  <c r="D2985"/>
  <c r="D2984"/>
  <c r="D2983"/>
  <c r="D2982"/>
  <c r="D2981"/>
  <c r="D2980"/>
  <c r="D2979"/>
  <c r="D2978"/>
  <c r="D2977"/>
  <c r="D2976"/>
  <c r="D2975"/>
  <c r="D2974"/>
  <c r="D2973"/>
  <c r="E2972"/>
  <c r="D2972"/>
  <c r="C2972"/>
  <c r="E2971"/>
  <c r="D2971"/>
  <c r="C2971"/>
  <c r="E2970"/>
  <c r="D2970"/>
  <c r="C2970"/>
  <c r="E2969"/>
  <c r="D2969"/>
  <c r="C2969"/>
  <c r="E2968"/>
  <c r="D2968"/>
  <c r="C2968"/>
  <c r="E2967"/>
  <c r="D2967"/>
  <c r="C2967"/>
  <c r="E2966"/>
  <c r="D2966"/>
  <c r="C2966"/>
  <c r="E2965"/>
  <c r="D2965"/>
  <c r="C2965"/>
  <c r="E2964"/>
  <c r="D2964"/>
  <c r="C2964"/>
  <c r="E2963"/>
  <c r="D2963"/>
  <c r="C2963"/>
  <c r="E2962"/>
  <c r="D2962"/>
  <c r="C2962"/>
  <c r="E2961"/>
  <c r="D2961"/>
  <c r="E2960"/>
  <c r="D2960"/>
  <c r="E2959"/>
  <c r="D2959"/>
  <c r="E2958"/>
  <c r="D2958"/>
  <c r="E2957"/>
  <c r="D2957"/>
  <c r="E2956"/>
  <c r="D2956"/>
  <c r="E2955"/>
  <c r="D2955"/>
  <c r="E2954"/>
  <c r="D2954"/>
  <c r="E2953"/>
  <c r="D2953"/>
  <c r="E2952"/>
  <c r="D2952"/>
  <c r="E2951"/>
  <c r="D2951"/>
  <c r="E2950"/>
  <c r="D2950"/>
  <c r="E2949"/>
  <c r="D2949"/>
  <c r="E2948"/>
  <c r="D2948"/>
  <c r="E2947"/>
  <c r="D2947"/>
  <c r="E2946"/>
  <c r="D2946"/>
  <c r="E2945"/>
  <c r="D2945"/>
  <c r="E2944"/>
  <c r="D2944"/>
  <c r="E2943"/>
  <c r="D2943"/>
  <c r="E2942"/>
  <c r="D2942"/>
  <c r="E2941"/>
  <c r="D2941"/>
  <c r="E2940"/>
  <c r="D2940"/>
  <c r="E2939"/>
  <c r="D2939"/>
  <c r="E2938"/>
  <c r="D2938"/>
  <c r="E2937"/>
  <c r="D2937"/>
  <c r="E2936"/>
  <c r="D2936"/>
  <c r="E2935"/>
  <c r="D2935"/>
  <c r="E2934"/>
  <c r="D2934"/>
  <c r="E2933"/>
  <c r="D2933"/>
  <c r="E2932"/>
  <c r="D2932"/>
  <c r="E2931"/>
  <c r="D2931"/>
  <c r="E2930"/>
  <c r="D2930"/>
  <c r="E2929"/>
  <c r="D2929"/>
  <c r="E2928"/>
  <c r="D2928"/>
  <c r="E2927"/>
  <c r="D2927"/>
  <c r="E2926"/>
  <c r="D2926"/>
  <c r="E2925"/>
  <c r="D2925"/>
  <c r="E2924"/>
  <c r="D2924"/>
  <c r="E2923"/>
  <c r="D2923"/>
  <c r="E2922"/>
  <c r="D2922"/>
  <c r="E2921"/>
  <c r="D2921"/>
  <c r="E2920"/>
  <c r="D2920"/>
  <c r="E2919"/>
  <c r="D2919"/>
  <c r="E2918"/>
  <c r="D2918"/>
  <c r="E2917"/>
  <c r="D2917"/>
  <c r="E2916"/>
  <c r="D2916"/>
  <c r="E2915"/>
  <c r="D2915"/>
  <c r="E2914"/>
  <c r="D2914"/>
  <c r="E2913"/>
  <c r="D2913"/>
  <c r="E2912"/>
  <c r="D2912"/>
  <c r="E2911"/>
  <c r="D2911"/>
  <c r="E2910"/>
  <c r="D2910"/>
  <c r="E2909"/>
  <c r="D2909"/>
  <c r="E2908"/>
  <c r="D2908"/>
  <c r="E2907"/>
  <c r="D2907"/>
  <c r="E2906"/>
  <c r="D2906"/>
  <c r="E2905"/>
  <c r="D2905"/>
  <c r="E2904"/>
  <c r="D2904"/>
  <c r="E2903"/>
  <c r="D2903"/>
  <c r="E2902"/>
  <c r="D2902"/>
  <c r="E2901"/>
  <c r="D2901"/>
  <c r="E2900"/>
  <c r="D2900"/>
  <c r="E2899"/>
  <c r="D2899"/>
  <c r="E2898"/>
  <c r="D2898"/>
  <c r="E2897"/>
  <c r="D2897"/>
  <c r="E2896"/>
  <c r="D2896"/>
  <c r="E2895"/>
  <c r="D2895"/>
  <c r="E2894"/>
  <c r="D2894"/>
  <c r="E2893"/>
  <c r="D2893"/>
  <c r="E2892"/>
  <c r="D2892"/>
  <c r="E2891"/>
  <c r="D2891"/>
  <c r="E2890"/>
  <c r="D2890"/>
  <c r="E2889"/>
  <c r="D2889"/>
  <c r="E2888"/>
  <c r="D2888"/>
  <c r="E2887"/>
  <c r="D2887"/>
  <c r="E2886"/>
  <c r="D2886"/>
  <c r="E2885"/>
  <c r="D2885"/>
  <c r="E2884"/>
  <c r="D2884"/>
  <c r="E2883"/>
  <c r="D2883"/>
  <c r="E2882"/>
  <c r="D2882"/>
  <c r="E2881"/>
  <c r="D2881"/>
  <c r="E2880"/>
  <c r="D2880"/>
  <c r="E2879"/>
  <c r="D2879"/>
  <c r="E2878"/>
  <c r="D2878"/>
  <c r="E2877"/>
  <c r="D2877"/>
  <c r="E2876"/>
  <c r="D2876"/>
  <c r="E2875"/>
  <c r="D2875"/>
  <c r="E2874"/>
  <c r="D2874"/>
  <c r="E2873"/>
  <c r="D2873"/>
  <c r="E2872"/>
  <c r="D2872"/>
  <c r="E2871"/>
  <c r="D2871"/>
  <c r="E2870"/>
  <c r="D2870"/>
  <c r="E2869"/>
  <c r="D2869"/>
  <c r="E2868"/>
  <c r="D2868"/>
  <c r="E2867"/>
  <c r="D2867"/>
  <c r="E2866"/>
  <c r="D2866"/>
  <c r="E2865"/>
  <c r="D2865"/>
  <c r="E2864"/>
  <c r="D2864"/>
  <c r="E2863"/>
  <c r="D2863"/>
  <c r="E2862"/>
  <c r="D2862"/>
  <c r="E2861"/>
  <c r="D2861"/>
  <c r="E2860"/>
  <c r="D2860"/>
  <c r="E2859"/>
  <c r="D2859"/>
  <c r="E2858"/>
  <c r="D2858"/>
  <c r="E2857"/>
  <c r="D2857"/>
  <c r="E2856"/>
  <c r="D2856"/>
  <c r="E2855"/>
  <c r="D2855"/>
  <c r="E2854"/>
  <c r="D2854"/>
  <c r="E2853"/>
  <c r="D2853"/>
  <c r="E2852"/>
  <c r="D2852"/>
  <c r="E2851"/>
  <c r="D2851"/>
  <c r="E2850"/>
  <c r="D2850"/>
  <c r="E2849"/>
  <c r="D2849"/>
  <c r="E2848"/>
  <c r="D2848"/>
  <c r="E2847"/>
  <c r="D2847"/>
  <c r="E2846"/>
  <c r="D2846"/>
  <c r="E2845"/>
  <c r="D2845"/>
  <c r="E2844"/>
  <c r="D2844"/>
  <c r="E2843"/>
  <c r="D2843"/>
  <c r="E2842"/>
  <c r="D2842"/>
  <c r="E2841"/>
  <c r="D2841"/>
  <c r="E2840"/>
  <c r="D2840"/>
  <c r="E2839"/>
  <c r="D2839"/>
  <c r="E2838"/>
  <c r="D2838"/>
  <c r="E2837"/>
  <c r="D2837"/>
  <c r="E2836"/>
  <c r="D2836"/>
  <c r="E2835"/>
  <c r="D2835"/>
  <c r="E2834"/>
  <c r="D2834"/>
  <c r="E2833"/>
  <c r="D2833"/>
  <c r="E2832"/>
  <c r="D2832"/>
  <c r="E2831"/>
  <c r="D2831"/>
  <c r="E2830"/>
  <c r="D2830"/>
  <c r="E2829"/>
  <c r="D2829"/>
  <c r="E2828"/>
  <c r="D2828"/>
  <c r="E2827"/>
  <c r="D2827"/>
  <c r="E2826"/>
  <c r="D2826"/>
  <c r="E2825"/>
  <c r="D2825"/>
  <c r="E2824"/>
  <c r="D2824"/>
  <c r="E2823"/>
  <c r="D2823"/>
  <c r="E2822"/>
  <c r="D2822"/>
  <c r="E2821"/>
  <c r="D2821"/>
  <c r="E2820"/>
  <c r="D2820"/>
  <c r="E2819"/>
  <c r="D2819"/>
  <c r="E2818"/>
  <c r="D2818"/>
  <c r="E2817"/>
  <c r="D2817"/>
  <c r="E2816"/>
  <c r="D2816"/>
  <c r="E2815"/>
  <c r="D2815"/>
  <c r="E2814"/>
  <c r="D2814"/>
  <c r="E2813"/>
  <c r="D2813"/>
  <c r="E2812"/>
  <c r="D2812"/>
  <c r="E2811"/>
  <c r="D2811"/>
  <c r="E2810"/>
  <c r="D2810"/>
  <c r="E2809"/>
  <c r="D2809"/>
  <c r="E2808"/>
  <c r="D2808"/>
  <c r="E2807"/>
  <c r="D2807"/>
  <c r="E2806"/>
  <c r="D2806"/>
  <c r="E2805"/>
  <c r="D2805"/>
  <c r="E2804"/>
  <c r="D2804"/>
  <c r="E2803"/>
  <c r="D2803"/>
  <c r="E2802"/>
  <c r="D2802"/>
  <c r="E2801"/>
  <c r="D2801"/>
  <c r="E2800"/>
  <c r="D2800"/>
  <c r="E2799"/>
  <c r="D2799"/>
  <c r="E2798"/>
  <c r="D2798"/>
  <c r="E2797"/>
  <c r="D2797"/>
  <c r="E2796"/>
  <c r="D2796"/>
  <c r="E2795"/>
  <c r="D2795"/>
  <c r="E2794"/>
  <c r="D2794"/>
  <c r="E2793"/>
  <c r="D2793"/>
  <c r="E2792"/>
  <c r="D2792"/>
  <c r="E2791"/>
  <c r="D2791"/>
  <c r="E2790"/>
  <c r="D2790"/>
  <c r="E2789"/>
  <c r="D2789"/>
  <c r="E2788"/>
  <c r="D2788"/>
  <c r="E2787"/>
  <c r="D2787"/>
  <c r="E2786"/>
  <c r="D2786"/>
  <c r="E2785"/>
  <c r="D2785"/>
  <c r="E2784"/>
  <c r="D2784"/>
  <c r="E2783"/>
  <c r="D2783"/>
  <c r="E2782"/>
  <c r="D2782"/>
  <c r="E2781"/>
  <c r="D2781"/>
  <c r="E2780"/>
  <c r="D2780"/>
  <c r="E2779"/>
  <c r="D2779"/>
  <c r="E2778"/>
  <c r="D2778"/>
  <c r="E2777"/>
  <c r="D2777"/>
  <c r="E2776"/>
  <c r="D2776"/>
  <c r="E2775"/>
  <c r="D2775"/>
  <c r="E2774"/>
  <c r="D2774"/>
  <c r="E2773"/>
  <c r="D2773"/>
  <c r="E2772"/>
  <c r="D2772"/>
  <c r="E2771"/>
  <c r="D2771"/>
  <c r="E2770"/>
  <c r="D2770"/>
  <c r="E2769"/>
  <c r="D2769"/>
  <c r="E2768"/>
  <c r="D2768"/>
  <c r="E2767"/>
  <c r="D2767"/>
  <c r="E2766"/>
  <c r="D2766"/>
  <c r="E2765"/>
  <c r="D2765"/>
  <c r="E2764"/>
  <c r="D2764"/>
  <c r="E2763"/>
  <c r="D2763"/>
  <c r="E2762"/>
  <c r="D2762"/>
  <c r="E2761"/>
  <c r="D2761"/>
  <c r="E2760"/>
  <c r="D2760"/>
  <c r="E2759"/>
  <c r="D2759"/>
  <c r="E2758"/>
  <c r="D2758"/>
  <c r="E2757"/>
  <c r="D2757"/>
  <c r="E2756"/>
  <c r="D2756"/>
  <c r="E2755"/>
  <c r="D2755"/>
  <c r="E2754"/>
  <c r="D2754"/>
  <c r="E2753"/>
  <c r="D2753"/>
  <c r="E2752"/>
  <c r="D2752"/>
  <c r="E2751"/>
  <c r="D2751"/>
  <c r="E2750"/>
  <c r="D2750"/>
  <c r="E2749"/>
  <c r="D2749"/>
  <c r="E2748"/>
  <c r="D2748"/>
  <c r="E2747"/>
  <c r="D2747"/>
  <c r="E2746"/>
  <c r="D2746"/>
  <c r="E2745"/>
  <c r="D2745"/>
  <c r="E2744"/>
  <c r="D2744"/>
  <c r="E2743"/>
  <c r="D2743"/>
  <c r="E2742"/>
  <c r="D2742"/>
  <c r="E2741"/>
  <c r="D2741"/>
  <c r="E2740"/>
  <c r="D2740"/>
  <c r="E2739"/>
  <c r="D2739"/>
  <c r="E2738"/>
  <c r="D2738"/>
  <c r="E2737"/>
  <c r="D2737"/>
  <c r="E2736"/>
  <c r="D2736"/>
  <c r="E2735"/>
  <c r="D2735"/>
  <c r="E2734"/>
  <c r="D2734"/>
  <c r="E2733"/>
  <c r="D2733"/>
  <c r="E2732"/>
  <c r="D2732"/>
  <c r="E2731"/>
  <c r="D2731"/>
  <c r="E2730"/>
  <c r="D2730"/>
  <c r="E2729"/>
  <c r="D2729"/>
  <c r="E2728"/>
  <c r="D2728"/>
  <c r="E2727"/>
  <c r="D2727"/>
  <c r="E2726"/>
  <c r="D2726"/>
  <c r="E2725"/>
  <c r="D2725"/>
  <c r="E2724"/>
  <c r="D2724"/>
  <c r="E2723"/>
  <c r="D2723"/>
  <c r="E2722"/>
  <c r="D2722"/>
  <c r="E2721"/>
  <c r="D2721"/>
  <c r="E2720"/>
  <c r="D2720"/>
  <c r="E2719"/>
  <c r="D2719"/>
  <c r="E2718"/>
  <c r="D2718"/>
  <c r="E2717"/>
  <c r="D2717"/>
  <c r="E2716"/>
  <c r="D2716"/>
  <c r="E2715"/>
  <c r="D2715"/>
  <c r="E2714"/>
  <c r="D2714"/>
  <c r="E2713"/>
  <c r="D2713"/>
  <c r="E2712"/>
  <c r="D2712"/>
  <c r="E2711"/>
  <c r="D2711"/>
  <c r="E2710"/>
  <c r="D2710"/>
  <c r="E2709"/>
  <c r="D2709"/>
  <c r="E2708"/>
  <c r="D2708"/>
  <c r="E2707"/>
  <c r="D2707"/>
  <c r="E2706"/>
  <c r="D2706"/>
  <c r="E2705"/>
  <c r="D2705"/>
  <c r="E2704"/>
  <c r="D2704"/>
  <c r="E2703"/>
  <c r="D2703"/>
  <c r="E2702"/>
  <c r="D2702"/>
  <c r="E2701"/>
  <c r="D2701"/>
  <c r="E2700"/>
  <c r="D2700"/>
  <c r="E2699"/>
  <c r="D2699"/>
  <c r="E2698"/>
  <c r="D2698"/>
  <c r="E2697"/>
  <c r="D2697"/>
  <c r="E2696"/>
  <c r="D2696"/>
  <c r="E2695"/>
  <c r="D2695"/>
  <c r="E2694"/>
  <c r="D2694"/>
  <c r="E2693"/>
  <c r="D2693"/>
  <c r="E2692"/>
  <c r="D2692"/>
  <c r="E2691"/>
  <c r="D2691"/>
  <c r="E2690"/>
  <c r="D2690"/>
  <c r="E2689"/>
  <c r="D2689"/>
  <c r="E2688"/>
  <c r="D2688"/>
  <c r="E2687"/>
  <c r="D2687"/>
  <c r="E2686"/>
  <c r="D2686"/>
  <c r="E2685"/>
  <c r="D2685"/>
  <c r="E2684"/>
  <c r="D2684"/>
  <c r="E2683"/>
  <c r="D2683"/>
  <c r="E2682"/>
  <c r="D2682"/>
  <c r="E2681"/>
  <c r="D2681"/>
  <c r="E2680"/>
  <c r="D2680"/>
  <c r="E2679"/>
  <c r="D2679"/>
  <c r="E2678"/>
  <c r="D2678"/>
  <c r="E2677"/>
  <c r="D2677"/>
  <c r="E2676"/>
  <c r="D2676"/>
  <c r="E2675"/>
  <c r="D2675"/>
  <c r="E2674"/>
  <c r="D2674"/>
  <c r="E2673"/>
  <c r="D2673"/>
  <c r="E2672"/>
  <c r="D2672"/>
  <c r="E2671"/>
  <c r="D2671"/>
  <c r="E2670"/>
  <c r="D2670"/>
  <c r="E2669"/>
  <c r="D2669"/>
  <c r="E2668"/>
  <c r="D2668"/>
  <c r="E2667"/>
  <c r="D2667"/>
  <c r="E2666"/>
  <c r="D2666"/>
  <c r="E2665"/>
  <c r="D2665"/>
  <c r="E2664"/>
  <c r="D2664"/>
  <c r="E2663"/>
  <c r="D2663"/>
  <c r="E2662"/>
  <c r="D2662"/>
  <c r="E2661"/>
  <c r="D2661"/>
  <c r="E2660"/>
  <c r="D2660"/>
  <c r="E2659"/>
  <c r="D2659"/>
  <c r="E2658"/>
  <c r="D2658"/>
  <c r="E2657"/>
  <c r="D2657"/>
  <c r="E2656"/>
  <c r="D2656"/>
  <c r="E2655"/>
  <c r="D2655"/>
  <c r="E2654"/>
  <c r="D2654"/>
  <c r="E2653"/>
  <c r="D2653"/>
  <c r="E2652"/>
  <c r="D2652"/>
  <c r="E2651"/>
  <c r="D2651"/>
  <c r="E2650"/>
  <c r="D2650"/>
  <c r="E2649"/>
  <c r="D2649"/>
  <c r="E2648"/>
  <c r="D2648"/>
  <c r="E2647"/>
  <c r="D2647"/>
  <c r="E2646"/>
  <c r="D2646"/>
  <c r="E2645"/>
  <c r="D2645"/>
  <c r="E2644"/>
  <c r="D2644"/>
  <c r="E2643"/>
  <c r="D2643"/>
  <c r="E2642"/>
  <c r="D2642"/>
  <c r="E2641"/>
  <c r="D2641"/>
  <c r="E2640"/>
  <c r="D2640"/>
  <c r="E2639"/>
  <c r="D2639"/>
  <c r="E2638"/>
  <c r="D2638"/>
  <c r="E2637"/>
  <c r="D2637"/>
  <c r="E2636"/>
  <c r="D2636"/>
  <c r="E2635"/>
  <c r="D2635"/>
  <c r="E2634"/>
  <c r="D2634"/>
  <c r="E2633"/>
  <c r="D2633"/>
  <c r="E2632"/>
  <c r="D2632"/>
  <c r="E2631"/>
  <c r="D2631"/>
  <c r="E2630"/>
  <c r="D2630"/>
  <c r="E2629"/>
  <c r="D2629"/>
  <c r="E2628"/>
  <c r="D2628"/>
  <c r="E2627"/>
  <c r="D2627"/>
  <c r="E2626"/>
  <c r="D2626"/>
  <c r="E2625"/>
  <c r="D2625"/>
  <c r="E2624"/>
  <c r="D2624"/>
  <c r="E2623"/>
  <c r="D2623"/>
  <c r="E2622"/>
  <c r="D2622"/>
  <c r="E2621"/>
  <c r="D2621"/>
  <c r="E2620"/>
  <c r="D2620"/>
  <c r="E2619"/>
  <c r="D2619"/>
  <c r="E2618"/>
  <c r="D2618"/>
  <c r="E2617"/>
  <c r="D2617"/>
  <c r="E2616"/>
  <c r="D2616"/>
  <c r="E2615"/>
  <c r="D2615"/>
  <c r="E2614"/>
  <c r="D2614"/>
  <c r="D2613"/>
  <c r="D2612"/>
  <c r="D2611"/>
  <c r="D2610"/>
  <c r="D2609"/>
  <c r="D2608"/>
  <c r="D2607"/>
  <c r="D2606"/>
  <c r="D2605"/>
  <c r="D2604"/>
  <c r="D2603"/>
  <c r="D2602"/>
  <c r="D2601"/>
  <c r="D2600"/>
  <c r="D2599"/>
  <c r="D2598"/>
  <c r="D2597"/>
  <c r="D2596"/>
  <c r="D2595"/>
  <c r="D2594"/>
  <c r="D2593"/>
  <c r="D2592"/>
  <c r="D2591"/>
  <c r="D2590"/>
  <c r="D2589"/>
  <c r="D2588"/>
  <c r="D2587"/>
  <c r="D2586"/>
  <c r="D2585"/>
  <c r="D2584"/>
  <c r="D2583"/>
  <c r="D2582"/>
  <c r="D2581"/>
  <c r="D2580"/>
  <c r="D2579"/>
  <c r="D2578"/>
  <c r="D2577"/>
  <c r="D2576"/>
  <c r="D2575"/>
  <c r="D2574"/>
  <c r="D2573"/>
  <c r="D2572"/>
  <c r="D2571"/>
  <c r="D2570"/>
  <c r="D2569"/>
  <c r="D2568"/>
  <c r="D2567"/>
  <c r="D2566"/>
  <c r="D2565"/>
  <c r="D2564"/>
  <c r="D2563"/>
  <c r="D2562"/>
  <c r="D2561"/>
  <c r="D2560"/>
  <c r="D2559"/>
  <c r="D2558"/>
  <c r="D2557"/>
  <c r="D2556"/>
  <c r="D2555"/>
  <c r="D2554"/>
  <c r="D2553"/>
  <c r="D2552"/>
  <c r="D2551"/>
  <c r="D2550"/>
  <c r="D2549"/>
  <c r="D2548"/>
  <c r="D2547"/>
  <c r="D2546"/>
  <c r="D2545"/>
  <c r="D2544"/>
  <c r="D2543"/>
  <c r="D2542"/>
  <c r="D2541"/>
  <c r="D2540"/>
  <c r="D2539"/>
  <c r="D2538"/>
  <c r="D2537"/>
  <c r="D2536"/>
  <c r="D2535"/>
  <c r="D2534"/>
  <c r="D2533"/>
  <c r="D2532"/>
  <c r="D2531"/>
  <c r="D2530"/>
  <c r="D2529"/>
  <c r="D2528"/>
  <c r="D2527"/>
  <c r="D2526"/>
  <c r="D2525"/>
  <c r="D2524"/>
  <c r="D2523"/>
  <c r="D2522"/>
  <c r="D2521"/>
  <c r="D2520"/>
  <c r="D2519"/>
  <c r="D2518"/>
  <c r="D2517"/>
  <c r="D2516"/>
  <c r="D2515"/>
  <c r="D2514"/>
  <c r="D2513"/>
  <c r="D2512"/>
  <c r="D2511"/>
  <c r="D2510"/>
  <c r="D2509"/>
  <c r="D2508"/>
  <c r="D2507"/>
  <c r="D2506"/>
  <c r="D2505"/>
  <c r="D2504"/>
  <c r="D2503"/>
  <c r="D2502"/>
  <c r="D2501"/>
  <c r="D2500"/>
  <c r="D2499"/>
  <c r="D2498"/>
  <c r="D2497"/>
  <c r="D2496"/>
  <c r="D2495"/>
  <c r="D2494"/>
  <c r="D2493"/>
  <c r="D2492"/>
  <c r="D2491"/>
  <c r="D2490"/>
  <c r="D2489"/>
  <c r="D2488"/>
  <c r="D2487"/>
  <c r="D2486"/>
  <c r="D2485"/>
  <c r="D2484"/>
  <c r="D2483"/>
  <c r="D2482"/>
  <c r="D2481"/>
  <c r="D2480"/>
  <c r="D2479"/>
  <c r="D2478"/>
  <c r="D2477"/>
  <c r="D2476"/>
  <c r="D2475"/>
  <c r="D2474"/>
  <c r="D2473"/>
  <c r="D2472"/>
  <c r="D2471"/>
  <c r="D2470"/>
  <c r="D2469"/>
  <c r="D2468"/>
  <c r="D2467"/>
  <c r="D2466"/>
  <c r="D2465"/>
  <c r="D2464"/>
  <c r="D2463"/>
  <c r="D2462"/>
  <c r="D2461"/>
  <c r="D2460"/>
  <c r="D2459"/>
  <c r="D2458"/>
  <c r="D2457"/>
  <c r="D2456"/>
  <c r="D2455"/>
  <c r="D2454"/>
  <c r="D2453"/>
  <c r="D2452"/>
  <c r="D2451"/>
  <c r="D2450"/>
  <c r="D2449"/>
  <c r="D2448"/>
  <c r="D2447"/>
  <c r="D2446"/>
  <c r="D2445"/>
  <c r="D2444"/>
  <c r="D2443"/>
  <c r="D2442"/>
  <c r="D2441"/>
  <c r="D2440"/>
  <c r="D2439"/>
  <c r="D2438"/>
  <c r="D2437"/>
  <c r="D2436"/>
  <c r="D2435"/>
  <c r="D2434"/>
  <c r="D2433"/>
  <c r="D2432"/>
  <c r="D2431"/>
  <c r="D2430"/>
  <c r="D2429"/>
  <c r="D2428"/>
  <c r="D2427"/>
  <c r="D2426"/>
  <c r="D2425"/>
  <c r="D2424"/>
  <c r="D2423"/>
  <c r="D2422"/>
  <c r="D2421"/>
  <c r="D2420"/>
  <c r="D2419"/>
  <c r="D2418"/>
  <c r="D2417"/>
  <c r="D2416"/>
  <c r="D2415"/>
  <c r="D2414"/>
  <c r="D2413"/>
  <c r="D2412"/>
  <c r="D2411"/>
  <c r="D2410"/>
  <c r="D2409"/>
  <c r="D2408"/>
  <c r="D2407"/>
  <c r="D2406"/>
  <c r="D2405"/>
  <c r="D2404"/>
  <c r="D2403"/>
  <c r="D2402"/>
  <c r="D2401"/>
  <c r="D2400"/>
  <c r="D2399"/>
  <c r="D2398"/>
  <c r="D2397"/>
  <c r="D2396"/>
  <c r="D2395"/>
  <c r="D2394"/>
  <c r="D2393"/>
  <c r="D2392"/>
  <c r="D2391"/>
  <c r="E2390"/>
  <c r="D2390"/>
  <c r="E2389"/>
  <c r="D2389"/>
  <c r="E2388"/>
  <c r="D2388"/>
  <c r="E2387"/>
  <c r="D2387"/>
  <c r="E2386"/>
  <c r="D2386"/>
  <c r="E2385"/>
  <c r="D2385"/>
  <c r="E2384"/>
  <c r="D2384"/>
  <c r="E2383"/>
  <c r="D2383"/>
  <c r="E2382"/>
  <c r="D2382"/>
  <c r="E2381"/>
  <c r="D2381"/>
  <c r="E2380"/>
  <c r="D2380"/>
  <c r="E2379"/>
  <c r="D2379"/>
  <c r="E2378"/>
  <c r="D2378"/>
  <c r="E2377"/>
  <c r="D2377"/>
  <c r="E2376"/>
  <c r="D2376"/>
  <c r="E2375"/>
  <c r="D2375"/>
  <c r="E2374"/>
  <c r="D2374"/>
  <c r="E2373"/>
  <c r="D2373"/>
  <c r="E2372"/>
  <c r="D2372"/>
  <c r="E2371"/>
  <c r="D2371"/>
  <c r="E2370"/>
  <c r="D2370"/>
  <c r="E2369"/>
  <c r="D2369"/>
  <c r="E2368"/>
  <c r="D2368"/>
  <c r="E2367"/>
  <c r="D2367"/>
  <c r="E2366"/>
  <c r="D2366"/>
  <c r="C2366"/>
  <c r="E2365"/>
  <c r="D2365"/>
  <c r="C2365"/>
  <c r="E2364"/>
  <c r="D2364"/>
  <c r="C2364"/>
  <c r="E2363"/>
  <c r="D2363"/>
  <c r="C2363"/>
  <c r="E2362"/>
  <c r="D2362"/>
  <c r="C2362"/>
  <c r="E2361"/>
  <c r="D2361"/>
  <c r="C2361"/>
  <c r="E2360"/>
  <c r="D2360"/>
  <c r="C2360"/>
  <c r="E2359"/>
  <c r="D2359"/>
  <c r="C2359"/>
  <c r="E2358"/>
  <c r="D2358"/>
  <c r="C2358"/>
  <c r="E2357"/>
  <c r="D2357"/>
  <c r="C2357"/>
  <c r="E2356"/>
  <c r="D2356"/>
  <c r="C2356"/>
  <c r="E2355"/>
  <c r="D2355"/>
  <c r="C2355"/>
  <c r="E2354"/>
  <c r="D2354"/>
  <c r="C2354"/>
  <c r="E2353"/>
  <c r="D2353"/>
  <c r="C2353"/>
  <c r="E2352"/>
  <c r="D2352"/>
  <c r="C2352"/>
  <c r="E2351"/>
  <c r="D2351"/>
  <c r="C2351"/>
  <c r="E2350"/>
  <c r="D2350"/>
  <c r="C2350"/>
  <c r="E2349"/>
  <c r="D2349"/>
  <c r="C2349"/>
  <c r="E2348"/>
  <c r="D2348"/>
  <c r="C2348"/>
  <c r="E2347"/>
  <c r="D2347"/>
  <c r="C2347"/>
  <c r="E2346"/>
  <c r="D2346"/>
  <c r="C2346"/>
  <c r="E2345"/>
  <c r="D2345"/>
  <c r="C2345"/>
  <c r="E2344"/>
  <c r="D2344"/>
  <c r="C2344"/>
  <c r="D2343"/>
  <c r="C2343"/>
  <c r="E2342"/>
  <c r="D2342"/>
  <c r="C2342"/>
  <c r="E2341"/>
  <c r="D2341"/>
  <c r="C2341"/>
  <c r="E2340"/>
  <c r="D2340"/>
  <c r="C2340"/>
  <c r="E2339"/>
  <c r="D2339"/>
  <c r="C2339"/>
  <c r="E2338"/>
  <c r="D2338"/>
  <c r="C2338"/>
  <c r="E2337"/>
  <c r="D2337"/>
  <c r="C2337"/>
  <c r="E2336"/>
  <c r="D2336"/>
  <c r="C2336"/>
  <c r="E2335"/>
  <c r="D2335"/>
  <c r="C2335"/>
  <c r="E2334"/>
  <c r="D2334"/>
  <c r="C2334"/>
  <c r="E2333"/>
  <c r="D2333"/>
  <c r="C2333"/>
  <c r="E2332"/>
  <c r="D2332"/>
  <c r="C2332"/>
  <c r="E2331"/>
  <c r="D2331"/>
  <c r="C2331"/>
  <c r="E2330"/>
  <c r="D2330"/>
  <c r="C2330"/>
  <c r="E2329"/>
  <c r="D2329"/>
  <c r="C2329"/>
  <c r="E2328"/>
  <c r="D2328"/>
  <c r="C2328"/>
  <c r="E2327"/>
  <c r="D2327"/>
  <c r="C2327"/>
  <c r="E2326"/>
  <c r="D2326"/>
  <c r="C2326"/>
  <c r="E2325"/>
  <c r="D2325"/>
  <c r="C2325"/>
  <c r="E2324"/>
  <c r="D2324"/>
  <c r="C2324"/>
  <c r="E2323"/>
  <c r="D2323"/>
  <c r="C2323"/>
  <c r="E2322"/>
  <c r="D2322"/>
  <c r="C2322"/>
  <c r="E2321"/>
  <c r="D2321"/>
  <c r="C2321"/>
  <c r="E2320"/>
  <c r="D2320"/>
  <c r="C2320"/>
  <c r="E2319"/>
  <c r="D2319"/>
  <c r="C2319"/>
  <c r="E2318"/>
  <c r="D2318"/>
  <c r="C2318"/>
  <c r="E2317"/>
  <c r="D2317"/>
  <c r="C2317"/>
  <c r="E2316"/>
  <c r="D2316"/>
  <c r="C2316"/>
  <c r="E2315"/>
  <c r="D2315"/>
  <c r="C2315"/>
  <c r="E2314"/>
  <c r="D2314"/>
  <c r="C2314"/>
  <c r="E2313"/>
  <c r="D2313"/>
  <c r="C2313"/>
  <c r="E2312"/>
  <c r="D2312"/>
  <c r="C2312"/>
  <c r="E2311"/>
  <c r="D2311"/>
  <c r="C2311"/>
  <c r="E2310"/>
  <c r="D2310"/>
  <c r="C2310"/>
  <c r="E2309"/>
  <c r="D2309"/>
  <c r="C2309"/>
  <c r="E2308"/>
  <c r="D2308"/>
  <c r="C2308"/>
  <c r="E2307"/>
  <c r="D2307"/>
  <c r="C2307"/>
  <c r="E2306"/>
  <c r="D2306"/>
  <c r="C2306"/>
  <c r="E2305"/>
  <c r="D2305"/>
  <c r="C2305"/>
  <c r="E2304"/>
  <c r="D2304"/>
  <c r="C2304"/>
  <c r="E2303"/>
  <c r="D2303"/>
  <c r="C2303"/>
  <c r="E2302"/>
  <c r="D2302"/>
  <c r="C2302"/>
  <c r="E2301"/>
  <c r="D2301"/>
  <c r="C2301"/>
  <c r="E2300"/>
  <c r="D2300"/>
  <c r="C2300"/>
  <c r="E2299"/>
  <c r="D2299"/>
  <c r="C2299"/>
  <c r="E2298"/>
  <c r="D2298"/>
  <c r="C2298"/>
  <c r="E2297"/>
  <c r="D2297"/>
  <c r="C2297"/>
  <c r="E2296"/>
  <c r="D2296"/>
  <c r="C2296"/>
  <c r="E2295"/>
  <c r="D2295"/>
  <c r="C2295"/>
  <c r="E2294"/>
  <c r="D2294"/>
  <c r="C2294"/>
  <c r="E2293"/>
  <c r="D2293"/>
  <c r="C2293"/>
  <c r="E2292"/>
  <c r="D2292"/>
  <c r="C2292"/>
  <c r="E2291"/>
  <c r="D2291"/>
  <c r="C2291"/>
  <c r="E2290"/>
  <c r="D2290"/>
  <c r="C2290"/>
  <c r="E2289"/>
  <c r="D2289"/>
  <c r="C2289"/>
  <c r="E2288"/>
  <c r="D2288"/>
  <c r="C2288"/>
  <c r="E2287"/>
  <c r="D2287"/>
  <c r="C2287"/>
  <c r="E2286"/>
  <c r="D2286"/>
  <c r="C2286"/>
  <c r="E2285"/>
  <c r="D2285"/>
  <c r="C2285"/>
  <c r="E2284"/>
  <c r="D2284"/>
  <c r="C2284"/>
  <c r="E2283"/>
  <c r="D2283"/>
  <c r="C2283"/>
  <c r="E2282"/>
  <c r="D2282"/>
  <c r="C2282"/>
  <c r="E2281"/>
  <c r="D2281"/>
  <c r="C2281"/>
  <c r="E2280"/>
  <c r="D2280"/>
  <c r="C2280"/>
  <c r="E2279"/>
  <c r="D2279"/>
  <c r="C2279"/>
  <c r="E2278"/>
  <c r="D2278"/>
  <c r="C2278"/>
  <c r="E2277"/>
  <c r="D2277"/>
  <c r="C2277"/>
  <c r="E2276"/>
  <c r="D2276"/>
  <c r="C2276"/>
  <c r="E2275"/>
  <c r="D2275"/>
  <c r="C2275"/>
  <c r="E2274"/>
  <c r="D2274"/>
  <c r="C2274"/>
  <c r="E2273"/>
  <c r="D2273"/>
  <c r="C2273"/>
  <c r="E2272"/>
  <c r="D2272"/>
  <c r="C2272"/>
  <c r="E2271"/>
  <c r="D2271"/>
  <c r="C2271"/>
  <c r="E2270"/>
  <c r="D2270"/>
  <c r="C2270"/>
  <c r="E2269"/>
  <c r="D2269"/>
  <c r="C2269"/>
  <c r="E2268"/>
  <c r="D2268"/>
  <c r="C2268"/>
  <c r="E2267"/>
  <c r="D2267"/>
  <c r="C2267"/>
  <c r="E2266"/>
  <c r="D2266"/>
  <c r="C2266"/>
  <c r="E2265"/>
  <c r="D2265"/>
  <c r="C2265"/>
  <c r="E2264"/>
  <c r="D2264"/>
  <c r="C2264"/>
  <c r="E2263"/>
  <c r="D2263"/>
  <c r="C2263"/>
  <c r="E2262"/>
  <c r="D2262"/>
  <c r="C2262"/>
  <c r="E2261"/>
  <c r="D2261"/>
  <c r="C2261"/>
  <c r="E2260"/>
  <c r="D2260"/>
  <c r="C2260"/>
  <c r="E2259"/>
  <c r="D2259"/>
  <c r="C2259"/>
  <c r="E2258"/>
  <c r="D2258"/>
  <c r="C2258"/>
  <c r="E2257"/>
  <c r="D2257"/>
  <c r="E2256"/>
  <c r="D2256"/>
  <c r="E2255"/>
  <c r="D2255"/>
  <c r="E2254"/>
  <c r="D2254"/>
  <c r="E2253"/>
  <c r="D2253"/>
  <c r="E2252"/>
  <c r="D2252"/>
  <c r="E2251"/>
  <c r="D2251"/>
  <c r="E2250"/>
  <c r="D2250"/>
  <c r="E2249"/>
  <c r="D2249"/>
  <c r="E2248"/>
  <c r="D2248"/>
  <c r="E2247"/>
  <c r="D2247"/>
  <c r="E2246"/>
  <c r="D2246"/>
  <c r="E2245"/>
  <c r="D2245"/>
  <c r="E2244"/>
  <c r="D2244"/>
  <c r="E2243"/>
  <c r="D2243"/>
  <c r="E2242"/>
  <c r="D2242"/>
  <c r="E2241"/>
  <c r="D2241"/>
  <c r="E2240"/>
  <c r="D2240"/>
  <c r="E2239"/>
  <c r="D2239"/>
  <c r="E2238"/>
  <c r="D2238"/>
  <c r="E2237"/>
  <c r="D2237"/>
  <c r="E2236"/>
  <c r="D2236"/>
  <c r="E2235"/>
  <c r="D2235"/>
  <c r="E2234"/>
  <c r="D2234"/>
  <c r="E2233"/>
  <c r="D2233"/>
  <c r="E2232"/>
  <c r="D2232"/>
  <c r="E2231"/>
  <c r="D2231"/>
  <c r="E2230"/>
  <c r="D2230"/>
  <c r="E2229"/>
  <c r="D2229"/>
  <c r="E2228"/>
  <c r="D2228"/>
  <c r="E2227"/>
  <c r="D2227"/>
  <c r="E2226"/>
  <c r="D2226"/>
  <c r="E2225"/>
  <c r="D2225"/>
  <c r="E2224"/>
  <c r="D2224"/>
  <c r="E2223"/>
  <c r="D2223"/>
  <c r="E2222"/>
  <c r="D2222"/>
  <c r="E2221"/>
  <c r="D2221"/>
  <c r="E2220"/>
  <c r="D2220"/>
  <c r="E2219"/>
  <c r="D2219"/>
  <c r="E2218"/>
  <c r="D2218"/>
  <c r="E2217"/>
  <c r="D2217"/>
  <c r="E2216"/>
  <c r="D2216"/>
  <c r="E2215"/>
  <c r="D2215"/>
  <c r="E2214"/>
  <c r="D2214"/>
  <c r="E2213"/>
  <c r="D2213"/>
  <c r="E2212"/>
  <c r="D2212"/>
  <c r="E2211"/>
  <c r="D2211"/>
  <c r="E2210"/>
  <c r="D2210"/>
  <c r="E2209"/>
  <c r="D2209"/>
  <c r="E2208"/>
  <c r="D2208"/>
  <c r="E2207"/>
  <c r="D2207"/>
  <c r="E2206"/>
  <c r="D2206"/>
  <c r="E2205"/>
  <c r="D2205"/>
  <c r="E2204"/>
  <c r="D2204"/>
  <c r="E2203"/>
  <c r="D2203"/>
  <c r="E2202"/>
  <c r="D2202"/>
  <c r="E2201"/>
  <c r="D2201"/>
  <c r="E2200"/>
  <c r="D2200"/>
  <c r="E2199"/>
  <c r="D2199"/>
  <c r="E2198"/>
  <c r="D2198"/>
  <c r="E2197"/>
  <c r="D2197"/>
  <c r="E2196"/>
  <c r="D2196"/>
  <c r="E2195"/>
  <c r="D2195"/>
  <c r="E2194"/>
  <c r="D2194"/>
  <c r="E2193"/>
  <c r="D2193"/>
  <c r="E2192"/>
  <c r="D2192"/>
  <c r="E2191"/>
  <c r="D2191"/>
  <c r="E2190"/>
  <c r="D2190"/>
  <c r="E2189"/>
  <c r="D2189"/>
  <c r="E2188"/>
  <c r="D2188"/>
  <c r="E2187"/>
  <c r="D2187"/>
  <c r="E2186"/>
  <c r="D2186"/>
  <c r="E2185"/>
  <c r="D2185"/>
  <c r="E2184"/>
  <c r="D2184"/>
  <c r="E2183"/>
  <c r="D2183"/>
  <c r="E2182"/>
  <c r="D2182"/>
  <c r="E2181"/>
  <c r="D2181"/>
  <c r="E2180"/>
  <c r="D2180"/>
  <c r="E2179"/>
  <c r="D2179"/>
  <c r="E2178"/>
  <c r="D2178"/>
  <c r="E2177"/>
  <c r="D2177"/>
  <c r="E2176"/>
  <c r="D2176"/>
  <c r="E2175"/>
  <c r="D2175"/>
  <c r="E2174"/>
  <c r="D2174"/>
  <c r="E2173"/>
  <c r="D2173"/>
  <c r="E2172"/>
  <c r="D2172"/>
  <c r="E2171"/>
  <c r="D2171"/>
  <c r="E2170"/>
  <c r="D2170"/>
  <c r="E2169"/>
  <c r="D2169"/>
  <c r="E2168"/>
  <c r="D2168"/>
  <c r="E2167"/>
  <c r="D2167"/>
  <c r="E2166"/>
  <c r="D2166"/>
  <c r="E2165"/>
  <c r="D2165"/>
  <c r="E2164"/>
  <c r="D2164"/>
  <c r="E2163"/>
  <c r="D2163"/>
  <c r="E2162"/>
  <c r="D2162"/>
  <c r="E2161"/>
  <c r="D2161"/>
  <c r="C2161"/>
  <c r="E2160"/>
  <c r="D2160"/>
  <c r="C2160"/>
  <c r="E2159"/>
  <c r="D2159"/>
  <c r="C2159"/>
  <c r="E2158"/>
  <c r="D2158"/>
  <c r="C2158"/>
  <c r="E2157"/>
  <c r="D2157"/>
  <c r="C2157"/>
  <c r="E2156"/>
  <c r="D2156"/>
  <c r="C2156"/>
  <c r="E2155"/>
  <c r="D2155"/>
  <c r="C2155"/>
  <c r="E2154"/>
  <c r="D2154"/>
  <c r="C2154"/>
  <c r="E2153"/>
  <c r="D2153"/>
  <c r="C2153"/>
  <c r="E2152"/>
  <c r="D2152"/>
  <c r="C2152"/>
  <c r="E2151"/>
  <c r="D2151"/>
  <c r="C2151"/>
  <c r="E2150"/>
  <c r="D2150"/>
  <c r="C2150"/>
  <c r="E2149"/>
  <c r="D2149"/>
  <c r="C2149"/>
  <c r="E2148"/>
  <c r="D2148"/>
  <c r="C2148"/>
  <c r="E2147"/>
  <c r="D2147"/>
  <c r="C2147"/>
  <c r="E2146"/>
  <c r="D2146"/>
  <c r="C2146"/>
  <c r="E2145"/>
  <c r="D2145"/>
  <c r="C2145"/>
  <c r="E2144"/>
  <c r="D2144"/>
  <c r="C2144"/>
  <c r="E2143"/>
  <c r="D2143"/>
  <c r="C2143"/>
  <c r="E2142"/>
  <c r="D2142"/>
  <c r="C2142"/>
  <c r="E2141"/>
  <c r="D2141"/>
  <c r="C2141"/>
  <c r="E2140"/>
  <c r="D2140"/>
  <c r="C2140"/>
  <c r="E2139"/>
  <c r="D2139"/>
  <c r="C2139"/>
  <c r="E2138"/>
  <c r="D2138"/>
  <c r="C2138"/>
  <c r="E2137"/>
  <c r="D2137"/>
  <c r="C2137"/>
  <c r="E2136"/>
  <c r="D2136"/>
  <c r="C2136"/>
  <c r="E2135"/>
  <c r="D2135"/>
  <c r="C2135"/>
  <c r="E2134"/>
  <c r="D2134"/>
  <c r="C2134"/>
  <c r="E2133"/>
  <c r="D2133"/>
  <c r="C2133"/>
  <c r="E2132"/>
  <c r="D2132"/>
  <c r="C2132"/>
  <c r="E2131"/>
  <c r="D2131"/>
  <c r="C2131"/>
  <c r="E2130"/>
  <c r="D2130"/>
  <c r="C2130"/>
  <c r="E2129"/>
  <c r="D2129"/>
  <c r="C2129"/>
  <c r="E2128"/>
  <c r="D2128"/>
  <c r="C2128"/>
  <c r="E2127"/>
  <c r="D2127"/>
  <c r="C2127"/>
  <c r="E2126"/>
  <c r="D2126"/>
  <c r="C2126"/>
  <c r="E2125"/>
  <c r="D2125"/>
  <c r="C2125"/>
  <c r="E2124"/>
  <c r="D2124"/>
  <c r="C2124"/>
  <c r="E2123"/>
  <c r="D2123"/>
  <c r="C2123"/>
  <c r="E2122"/>
  <c r="D2122"/>
  <c r="C2122"/>
  <c r="E2121"/>
  <c r="D2121"/>
  <c r="C2121"/>
  <c r="E2120"/>
  <c r="D2120"/>
  <c r="C2120"/>
  <c r="E2119"/>
  <c r="D2119"/>
  <c r="C2119"/>
  <c r="E2118"/>
  <c r="D2118"/>
  <c r="C2118"/>
  <c r="E2117"/>
  <c r="D2117"/>
  <c r="C2117"/>
  <c r="E2116"/>
  <c r="D2116"/>
  <c r="C2116"/>
  <c r="E2115"/>
  <c r="D2115"/>
  <c r="C2115"/>
  <c r="E2114"/>
  <c r="D2114"/>
  <c r="C2114"/>
  <c r="E2113"/>
  <c r="D2113"/>
  <c r="C2113"/>
  <c r="E2112"/>
  <c r="D2112"/>
  <c r="C2112"/>
  <c r="E2111"/>
  <c r="D2111"/>
  <c r="C2111"/>
  <c r="E2110"/>
  <c r="D2110"/>
  <c r="C2110"/>
  <c r="E2109"/>
  <c r="D2109"/>
  <c r="C2109"/>
  <c r="E2108"/>
  <c r="D2108"/>
  <c r="C2108"/>
  <c r="E2107"/>
  <c r="D2107"/>
  <c r="C2107"/>
  <c r="E2106"/>
  <c r="D2106"/>
  <c r="C2106"/>
  <c r="E2105"/>
  <c r="D2105"/>
  <c r="C2105"/>
  <c r="E2104"/>
  <c r="D2104"/>
  <c r="C2104"/>
  <c r="E2103"/>
  <c r="D2103"/>
  <c r="C2103"/>
  <c r="E2102"/>
  <c r="D2102"/>
  <c r="C2102"/>
  <c r="E2101"/>
  <c r="D2101"/>
  <c r="C2101"/>
  <c r="E2100"/>
  <c r="D2100"/>
  <c r="C2100"/>
  <c r="E2099"/>
  <c r="D2099"/>
  <c r="C2099"/>
  <c r="E2098"/>
  <c r="D2098"/>
  <c r="C2098"/>
  <c r="E2097"/>
  <c r="D2097"/>
  <c r="C2097"/>
  <c r="E2096"/>
  <c r="D2096"/>
  <c r="C2096"/>
  <c r="E2095"/>
  <c r="D2095"/>
  <c r="C2095"/>
  <c r="E2094"/>
  <c r="D2094"/>
  <c r="C2094"/>
  <c r="E2093"/>
  <c r="D2093"/>
  <c r="C2093"/>
  <c r="E2092"/>
  <c r="D2092"/>
  <c r="C2092"/>
  <c r="E2091"/>
  <c r="D2091"/>
  <c r="C2091"/>
  <c r="E2090"/>
  <c r="D2090"/>
  <c r="C2090"/>
  <c r="E2089"/>
  <c r="D2089"/>
  <c r="C2089"/>
  <c r="E2088"/>
  <c r="D2088"/>
  <c r="C2088"/>
  <c r="E2087"/>
  <c r="D2087"/>
  <c r="C2087"/>
  <c r="E2086"/>
  <c r="D2086"/>
  <c r="C2086"/>
  <c r="E2085"/>
  <c r="D2085"/>
  <c r="C2085"/>
  <c r="E2084"/>
  <c r="D2084"/>
  <c r="C2084"/>
  <c r="E2083"/>
  <c r="D2083"/>
  <c r="C2083"/>
  <c r="E2082"/>
  <c r="D2082"/>
  <c r="C2082"/>
  <c r="E2081"/>
  <c r="D2081"/>
  <c r="C2081"/>
  <c r="E2080"/>
  <c r="D2080"/>
  <c r="C2080"/>
  <c r="E2079"/>
  <c r="D2079"/>
  <c r="C2079"/>
  <c r="E2078"/>
  <c r="D2078"/>
  <c r="C2078"/>
  <c r="E2077"/>
  <c r="D2077"/>
  <c r="C2077"/>
  <c r="E2076"/>
  <c r="D2076"/>
  <c r="C2076"/>
  <c r="E2075"/>
  <c r="D2075"/>
  <c r="C2075"/>
  <c r="E2074"/>
  <c r="D2074"/>
  <c r="C2074"/>
  <c r="E2073"/>
  <c r="D2073"/>
  <c r="C2073"/>
  <c r="E2072"/>
  <c r="D2072"/>
  <c r="C2072"/>
  <c r="E2071"/>
  <c r="D2071"/>
  <c r="C2071"/>
  <c r="E2070"/>
  <c r="D2070"/>
  <c r="C2070"/>
  <c r="E2069"/>
  <c r="D2069"/>
  <c r="C2069"/>
  <c r="E2068"/>
  <c r="D2068"/>
  <c r="C2068"/>
  <c r="E2067"/>
  <c r="D2067"/>
  <c r="C2067"/>
  <c r="E2066"/>
  <c r="D2066"/>
  <c r="C2066"/>
  <c r="E2065"/>
  <c r="D2065"/>
  <c r="C2065"/>
  <c r="E2064"/>
  <c r="D2064"/>
  <c r="C2064"/>
  <c r="E2063"/>
  <c r="D2063"/>
  <c r="C2063"/>
  <c r="E2062"/>
  <c r="D2062"/>
  <c r="C2062"/>
  <c r="E2061"/>
  <c r="D2061"/>
  <c r="C2061"/>
  <c r="E2060"/>
  <c r="D2060"/>
  <c r="C2060"/>
  <c r="E2059"/>
  <c r="D2059"/>
  <c r="C2059"/>
  <c r="E2058"/>
  <c r="D2058"/>
  <c r="C2058"/>
  <c r="E2057"/>
  <c r="D2057"/>
  <c r="C2057"/>
  <c r="E2056"/>
  <c r="D2056"/>
  <c r="C2056"/>
  <c r="E2055"/>
  <c r="D2055"/>
  <c r="C2055"/>
  <c r="E2054"/>
  <c r="D2054"/>
  <c r="C2054"/>
  <c r="E2053"/>
  <c r="D2053"/>
  <c r="C2053"/>
  <c r="E2052"/>
  <c r="D2052"/>
  <c r="C2052"/>
  <c r="E2051"/>
  <c r="D2051"/>
  <c r="C2051"/>
  <c r="E2050"/>
  <c r="D2050"/>
  <c r="C2050"/>
  <c r="E2049"/>
  <c r="D2049"/>
  <c r="C2049"/>
  <c r="E2048"/>
  <c r="D2048"/>
  <c r="C2048"/>
  <c r="E2047"/>
  <c r="D2047"/>
  <c r="C2047"/>
  <c r="E2046"/>
  <c r="D2046"/>
  <c r="C2046"/>
  <c r="E2045"/>
  <c r="D2045"/>
  <c r="C2045"/>
  <c r="E2044"/>
  <c r="D2044"/>
  <c r="C2044"/>
  <c r="E2043"/>
  <c r="D2043"/>
  <c r="C2043"/>
  <c r="E2042"/>
  <c r="D2042"/>
  <c r="C2042"/>
  <c r="E2041"/>
  <c r="D2041"/>
  <c r="C2041"/>
  <c r="E2040"/>
  <c r="D2040"/>
  <c r="C2040"/>
  <c r="E2039"/>
  <c r="D2039"/>
  <c r="C2039"/>
  <c r="E2038"/>
  <c r="D2038"/>
  <c r="C2038"/>
  <c r="E2037"/>
  <c r="D2037"/>
  <c r="C2037"/>
  <c r="E2036"/>
  <c r="D2036"/>
  <c r="C2036"/>
  <c r="E2035"/>
  <c r="D2035"/>
  <c r="C2035"/>
  <c r="E2034"/>
  <c r="D2034"/>
  <c r="C2034"/>
  <c r="E2033"/>
  <c r="D2033"/>
  <c r="C2033"/>
  <c r="E2032"/>
  <c r="D2032"/>
  <c r="C2032"/>
  <c r="E2031"/>
  <c r="D2031"/>
  <c r="C2031"/>
  <c r="E2030"/>
  <c r="D2030"/>
  <c r="C2030"/>
  <c r="E2029"/>
  <c r="D2029"/>
  <c r="C2029"/>
  <c r="E2028"/>
  <c r="D2028"/>
  <c r="C2028"/>
  <c r="E2027"/>
  <c r="D2027"/>
  <c r="C2027"/>
  <c r="E2026"/>
  <c r="D2026"/>
  <c r="C2026"/>
  <c r="E2025"/>
  <c r="D2025"/>
  <c r="C2025"/>
  <c r="E2024"/>
  <c r="D2024"/>
  <c r="C2024"/>
  <c r="E2023"/>
  <c r="D2023"/>
  <c r="C2023"/>
  <c r="E2022"/>
  <c r="D2022"/>
  <c r="C2022"/>
  <c r="E2021"/>
  <c r="D2021"/>
  <c r="C2021"/>
  <c r="E2020"/>
  <c r="D2020"/>
  <c r="C2020"/>
  <c r="E2019"/>
  <c r="D2019"/>
  <c r="C2019"/>
  <c r="E2018"/>
  <c r="D2018"/>
  <c r="C2018"/>
  <c r="E2017"/>
  <c r="D2017"/>
  <c r="C2017"/>
  <c r="E2016"/>
  <c r="D2016"/>
  <c r="C2016"/>
  <c r="E2015"/>
  <c r="D2015"/>
  <c r="C2015"/>
  <c r="E2014"/>
  <c r="D2014"/>
  <c r="C2014"/>
  <c r="E2013"/>
  <c r="D2013"/>
  <c r="C2013"/>
  <c r="E2012"/>
  <c r="D2012"/>
  <c r="C2012"/>
  <c r="E2011"/>
  <c r="D2011"/>
  <c r="C2011"/>
  <c r="E2010"/>
  <c r="D2010"/>
  <c r="C2010"/>
  <c r="E2009"/>
  <c r="D2009"/>
  <c r="C2009"/>
  <c r="E2008"/>
  <c r="D2008"/>
  <c r="C2008"/>
  <c r="E2007"/>
  <c r="D2007"/>
  <c r="C2007"/>
  <c r="E2006"/>
  <c r="D2006"/>
  <c r="C2006"/>
  <c r="E2005"/>
  <c r="D2005"/>
  <c r="C2005"/>
  <c r="E2004"/>
  <c r="D2004"/>
  <c r="C2004"/>
  <c r="E2003"/>
  <c r="D2003"/>
  <c r="C2003"/>
  <c r="E2002"/>
  <c r="D2002"/>
  <c r="C2002"/>
  <c r="E2001"/>
  <c r="D2001"/>
  <c r="C2001"/>
  <c r="E2000"/>
  <c r="D2000"/>
  <c r="C2000"/>
  <c r="E1999"/>
  <c r="D1999"/>
  <c r="C1999"/>
  <c r="E1998"/>
  <c r="D1998"/>
  <c r="C1998"/>
  <c r="E1997"/>
  <c r="D1997"/>
  <c r="C1997"/>
  <c r="E1996"/>
  <c r="D1996"/>
  <c r="C1996"/>
  <c r="E1995"/>
  <c r="D1995"/>
  <c r="C1995"/>
  <c r="E1994"/>
  <c r="D1994"/>
  <c r="C1994"/>
  <c r="E1993"/>
  <c r="D1993"/>
  <c r="C1993"/>
  <c r="E1992"/>
  <c r="D1992"/>
  <c r="C1992"/>
  <c r="E1991"/>
  <c r="D1991"/>
  <c r="C1991"/>
  <c r="E1990"/>
  <c r="D1990"/>
  <c r="C1990"/>
  <c r="E1989"/>
  <c r="D1989"/>
  <c r="C1989"/>
  <c r="E1988"/>
  <c r="D1988"/>
  <c r="C1988"/>
  <c r="E1987"/>
  <c r="D1987"/>
  <c r="C1987"/>
  <c r="E1986"/>
  <c r="D1986"/>
  <c r="C1986"/>
  <c r="E1985"/>
  <c r="D1985"/>
  <c r="C1985"/>
  <c r="E1984"/>
  <c r="D1984"/>
  <c r="C1984"/>
  <c r="E1983"/>
  <c r="D1983"/>
  <c r="C1983"/>
  <c r="E1982"/>
  <c r="D1982"/>
  <c r="C1982"/>
  <c r="E1981"/>
  <c r="D1981"/>
  <c r="C1981"/>
  <c r="E1980"/>
  <c r="D1980"/>
  <c r="C1980"/>
  <c r="E1979"/>
  <c r="D1979"/>
  <c r="C1979"/>
  <c r="E1978"/>
  <c r="D1978"/>
  <c r="C1978"/>
  <c r="E1977"/>
  <c r="D1977"/>
  <c r="C1977"/>
  <c r="E1976"/>
  <c r="D1976"/>
  <c r="C1976"/>
  <c r="E1975"/>
  <c r="D1975"/>
  <c r="C1975"/>
  <c r="E1974"/>
  <c r="D1974"/>
  <c r="C1974"/>
  <c r="E1973"/>
  <c r="D1973"/>
  <c r="C1973"/>
  <c r="E1972"/>
  <c r="D1972"/>
  <c r="C1972"/>
  <c r="E1971"/>
  <c r="D1971"/>
  <c r="C1971"/>
  <c r="E1970"/>
  <c r="D1970"/>
  <c r="C1970"/>
  <c r="E1969"/>
  <c r="D1969"/>
  <c r="C1969"/>
  <c r="E1968"/>
  <c r="D1968"/>
  <c r="C1968"/>
  <c r="E1967"/>
  <c r="D1967"/>
  <c r="C1967"/>
  <c r="E1966"/>
  <c r="D1966"/>
  <c r="C1966"/>
  <c r="E1965"/>
  <c r="D1965"/>
  <c r="C1965"/>
  <c r="E1964"/>
  <c r="D1964"/>
  <c r="C1964"/>
  <c r="E1963"/>
  <c r="D1963"/>
  <c r="C1963"/>
  <c r="E1962"/>
  <c r="D1962"/>
  <c r="C1962"/>
  <c r="E1961"/>
  <c r="D1961"/>
  <c r="C1961"/>
  <c r="E1960"/>
  <c r="D1960"/>
  <c r="C1960"/>
  <c r="E1959"/>
  <c r="D1959"/>
  <c r="C1959"/>
  <c r="E1958"/>
  <c r="D1958"/>
  <c r="C1958"/>
  <c r="E1957"/>
  <c r="D1957"/>
  <c r="C1957"/>
  <c r="E1956"/>
  <c r="D1956"/>
  <c r="C1956"/>
  <c r="E1955"/>
  <c r="D1955"/>
  <c r="C1955"/>
  <c r="E1954"/>
  <c r="D1954"/>
  <c r="C1954"/>
  <c r="E1953"/>
  <c r="D1953"/>
  <c r="C1953"/>
  <c r="E1952"/>
  <c r="D1952"/>
  <c r="C1952"/>
  <c r="E1951"/>
  <c r="D1951"/>
  <c r="C1951"/>
  <c r="E1950"/>
  <c r="D1950"/>
  <c r="C1950"/>
  <c r="E1949"/>
  <c r="D1949"/>
  <c r="C1949"/>
  <c r="E1948"/>
  <c r="D1948"/>
  <c r="C1948"/>
  <c r="E1947"/>
  <c r="D1947"/>
  <c r="C1947"/>
  <c r="E1946"/>
  <c r="D1946"/>
  <c r="C1946"/>
  <c r="E1945"/>
  <c r="D1945"/>
  <c r="C1945"/>
  <c r="E1944"/>
  <c r="D1944"/>
  <c r="C1944"/>
  <c r="E1943"/>
  <c r="D1943"/>
  <c r="C1943"/>
  <c r="E1942"/>
  <c r="D1942"/>
  <c r="C1942"/>
  <c r="E1941"/>
  <c r="D1941"/>
  <c r="C1941"/>
  <c r="E1940"/>
  <c r="D1940"/>
  <c r="C1940"/>
  <c r="E1939"/>
  <c r="D1939"/>
  <c r="C1939"/>
  <c r="E1938"/>
  <c r="D1938"/>
  <c r="C1938"/>
  <c r="E1937"/>
  <c r="D1937"/>
  <c r="C1937"/>
  <c r="E1936"/>
  <c r="D1936"/>
  <c r="C1936"/>
  <c r="E1935"/>
  <c r="D1935"/>
  <c r="C1935"/>
  <c r="E1934"/>
  <c r="D1934"/>
  <c r="C1934"/>
  <c r="E1933"/>
  <c r="D1933"/>
  <c r="C1933"/>
  <c r="E1932"/>
  <c r="D1932"/>
  <c r="C1932"/>
  <c r="E1931"/>
  <c r="D1931"/>
  <c r="C1931"/>
  <c r="E1930"/>
  <c r="D1930"/>
  <c r="C1930"/>
  <c r="E1929"/>
  <c r="D1929"/>
  <c r="C1929"/>
  <c r="E1928"/>
  <c r="D1928"/>
  <c r="C1928"/>
  <c r="E1927"/>
  <c r="D1927"/>
  <c r="C1927"/>
  <c r="E1926"/>
  <c r="D1926"/>
  <c r="C1926"/>
  <c r="E1925"/>
  <c r="D1925"/>
  <c r="C1925"/>
  <c r="E1924"/>
  <c r="D1924"/>
  <c r="C1924"/>
  <c r="E1923"/>
  <c r="D1923"/>
  <c r="C1923"/>
  <c r="E1922"/>
  <c r="D1922"/>
  <c r="C1922"/>
  <c r="E1921"/>
  <c r="D1921"/>
  <c r="C1921"/>
  <c r="E1920"/>
  <c r="D1920"/>
  <c r="C1920"/>
  <c r="E1919"/>
  <c r="D1919"/>
  <c r="C1919"/>
  <c r="E1918"/>
  <c r="D1918"/>
  <c r="C1918"/>
  <c r="E1917"/>
  <c r="D1917"/>
  <c r="C1917"/>
  <c r="E1916"/>
  <c r="D1916"/>
  <c r="C1916"/>
  <c r="E1915"/>
  <c r="D1915"/>
  <c r="C1915"/>
  <c r="E1914"/>
  <c r="D1914"/>
  <c r="C1914"/>
  <c r="E1913"/>
  <c r="D1913"/>
  <c r="C1913"/>
  <c r="E1912"/>
  <c r="D1912"/>
  <c r="C1912"/>
  <c r="E1911"/>
  <c r="D1911"/>
  <c r="C1911"/>
  <c r="E1910"/>
  <c r="D1910"/>
  <c r="C1910"/>
  <c r="E1909"/>
  <c r="D1909"/>
  <c r="C1909"/>
  <c r="E1908"/>
  <c r="D1908"/>
  <c r="C1908"/>
  <c r="E1907"/>
  <c r="D1907"/>
  <c r="C1907"/>
  <c r="E1906"/>
  <c r="D1906"/>
  <c r="C1906"/>
  <c r="E1905"/>
  <c r="D1905"/>
  <c r="C1905"/>
  <c r="E1904"/>
  <c r="D1904"/>
  <c r="C1904"/>
  <c r="E1903"/>
  <c r="D1903"/>
  <c r="C1903"/>
  <c r="E1902"/>
  <c r="D1902"/>
  <c r="C1902"/>
  <c r="E1901"/>
  <c r="D1901"/>
  <c r="C1901"/>
  <c r="E1900"/>
  <c r="D1900"/>
  <c r="C1900"/>
  <c r="E1899"/>
  <c r="D1899"/>
  <c r="C1899"/>
  <c r="E1898"/>
  <c r="D1898"/>
  <c r="C1898"/>
  <c r="E1897"/>
  <c r="D1897"/>
  <c r="C1897"/>
  <c r="E1896"/>
  <c r="D1896"/>
  <c r="C1896"/>
  <c r="E1895"/>
  <c r="D1895"/>
  <c r="C1895"/>
  <c r="E1894"/>
  <c r="D1894"/>
  <c r="C1894"/>
  <c r="E1893"/>
  <c r="D1893"/>
  <c r="C1893"/>
  <c r="E1892"/>
  <c r="D1892"/>
  <c r="C1892"/>
  <c r="E1891"/>
  <c r="D1891"/>
  <c r="C1891"/>
  <c r="E1890"/>
  <c r="D1890"/>
  <c r="C1890"/>
  <c r="E1889"/>
  <c r="D1889"/>
  <c r="C1889"/>
  <c r="E1888"/>
  <c r="D1888"/>
  <c r="C1888"/>
  <c r="E1887"/>
  <c r="D1887"/>
  <c r="C1887"/>
  <c r="E1886"/>
  <c r="D1886"/>
  <c r="C1886"/>
  <c r="E1885"/>
  <c r="D1885"/>
  <c r="C1885"/>
  <c r="E1884"/>
  <c r="D1884"/>
  <c r="C1884"/>
  <c r="E1883"/>
  <c r="D1883"/>
  <c r="C1883"/>
  <c r="E1882"/>
  <c r="D1882"/>
  <c r="C1882"/>
  <c r="E1881"/>
  <c r="D1881"/>
  <c r="C1881"/>
  <c r="E1880"/>
  <c r="D1880"/>
  <c r="C1880"/>
  <c r="E1879"/>
  <c r="D1879"/>
  <c r="C1879"/>
  <c r="E1878"/>
  <c r="D1878"/>
  <c r="C1878"/>
  <c r="E1877"/>
  <c r="D1877"/>
  <c r="C1877"/>
  <c r="E1876"/>
  <c r="D1876"/>
  <c r="C1876"/>
  <c r="E1875"/>
  <c r="D1875"/>
  <c r="C1875"/>
  <c r="E1874"/>
  <c r="D1874"/>
  <c r="C1874"/>
  <c r="E1873"/>
  <c r="D1873"/>
  <c r="C1873"/>
  <c r="E1872"/>
  <c r="D1872"/>
  <c r="C1872"/>
  <c r="E1871"/>
  <c r="D1871"/>
  <c r="C1871"/>
  <c r="E1870"/>
  <c r="D1870"/>
  <c r="C1870"/>
  <c r="E1869"/>
  <c r="D1869"/>
  <c r="C1869"/>
  <c r="E1868"/>
  <c r="D1868"/>
  <c r="C1868"/>
  <c r="E1867"/>
  <c r="D1867"/>
  <c r="C1867"/>
  <c r="E1866"/>
  <c r="D1866"/>
  <c r="C1866"/>
  <c r="E1865"/>
  <c r="D1865"/>
  <c r="C1865"/>
  <c r="E1864"/>
  <c r="D1864"/>
  <c r="C1864"/>
  <c r="E1863"/>
  <c r="D1863"/>
  <c r="C1863"/>
  <c r="E1862"/>
  <c r="D1862"/>
  <c r="C1862"/>
  <c r="E1861"/>
  <c r="D1861"/>
  <c r="C1861"/>
  <c r="E1860"/>
  <c r="D1860"/>
  <c r="C1860"/>
  <c r="E1859"/>
  <c r="D1859"/>
  <c r="C1859"/>
  <c r="E1858"/>
  <c r="D1858"/>
  <c r="C1858"/>
  <c r="E1857"/>
  <c r="D1857"/>
  <c r="C1857"/>
  <c r="E1856"/>
  <c r="D1856"/>
  <c r="C1856"/>
  <c r="E1855"/>
  <c r="D1855"/>
  <c r="C1855"/>
  <c r="E1854"/>
  <c r="D1854"/>
  <c r="C1854"/>
  <c r="E1853"/>
  <c r="D1853"/>
  <c r="C1853"/>
  <c r="E1852"/>
  <c r="D1852"/>
  <c r="C1852"/>
  <c r="E1851"/>
  <c r="D1851"/>
  <c r="C1851"/>
  <c r="E1850"/>
  <c r="D1850"/>
  <c r="C1850"/>
  <c r="E1849"/>
  <c r="D1849"/>
  <c r="C1849"/>
  <c r="E1848"/>
  <c r="D1848"/>
  <c r="C1848"/>
  <c r="E1847"/>
  <c r="D1847"/>
  <c r="C1847"/>
  <c r="E1846"/>
  <c r="D1846"/>
  <c r="C1846"/>
  <c r="E1845"/>
  <c r="D1845"/>
  <c r="C1845"/>
  <c r="E1844"/>
  <c r="D1844"/>
  <c r="C1844"/>
  <c r="E1843"/>
  <c r="D1843"/>
  <c r="C1843"/>
  <c r="E1842"/>
  <c r="D1842"/>
  <c r="C1842"/>
  <c r="E1841"/>
  <c r="D1841"/>
  <c r="C1841"/>
  <c r="E1840"/>
  <c r="D1840"/>
  <c r="C1840"/>
  <c r="E1839"/>
  <c r="D1839"/>
  <c r="C1839"/>
  <c r="E1838"/>
  <c r="D1838"/>
  <c r="C1838"/>
  <c r="E1837"/>
  <c r="D1837"/>
  <c r="C1837"/>
  <c r="E1836"/>
  <c r="D1836"/>
  <c r="C1836"/>
  <c r="E1835"/>
  <c r="D1835"/>
  <c r="C1835"/>
  <c r="E1834"/>
  <c r="D1834"/>
  <c r="C1834"/>
  <c r="E1833"/>
  <c r="D1833"/>
  <c r="C1833"/>
  <c r="E1832"/>
  <c r="D1832"/>
  <c r="C1832"/>
  <c r="E1831"/>
  <c r="D1831"/>
  <c r="C1831"/>
  <c r="E1830"/>
  <c r="D1830"/>
  <c r="C1830"/>
  <c r="E1829"/>
  <c r="D1829"/>
  <c r="C1829"/>
  <c r="E1828"/>
  <c r="D1828"/>
  <c r="C1828"/>
  <c r="E1827"/>
  <c r="D1827"/>
  <c r="C1827"/>
  <c r="E1826"/>
  <c r="D1826"/>
  <c r="C1826"/>
  <c r="E1825"/>
  <c r="D1825"/>
  <c r="C1825"/>
  <c r="E1824"/>
  <c r="D1824"/>
  <c r="C1824"/>
  <c r="E1823"/>
  <c r="D1823"/>
  <c r="C1823"/>
  <c r="E1822"/>
  <c r="D1822"/>
  <c r="C1822"/>
  <c r="E1821"/>
  <c r="D1821"/>
  <c r="C1821"/>
  <c r="E1820"/>
  <c r="D1820"/>
  <c r="C1820"/>
  <c r="E1819"/>
  <c r="D1819"/>
  <c r="C1819"/>
  <c r="E1818"/>
  <c r="D1818"/>
  <c r="C1818"/>
  <c r="E1817"/>
  <c r="D1817"/>
  <c r="C1817"/>
  <c r="E1816"/>
  <c r="D1816"/>
  <c r="C1816"/>
  <c r="E1815"/>
  <c r="D1815"/>
  <c r="C1815"/>
  <c r="E1814"/>
  <c r="D1814"/>
  <c r="C1814"/>
  <c r="E1813"/>
  <c r="D1813"/>
  <c r="C1813"/>
  <c r="E1812"/>
  <c r="D1812"/>
  <c r="C1812"/>
  <c r="E1811"/>
  <c r="D1811"/>
  <c r="C1811"/>
  <c r="E1810"/>
  <c r="D1810"/>
  <c r="C1810"/>
  <c r="E1809"/>
  <c r="D1809"/>
  <c r="C1809"/>
  <c r="E1808"/>
  <c r="D1808"/>
  <c r="C1808"/>
  <c r="E1807"/>
  <c r="D1807"/>
  <c r="C1807"/>
  <c r="E1806"/>
  <c r="D1806"/>
  <c r="C1806"/>
  <c r="E1805"/>
  <c r="D1805"/>
  <c r="C1805"/>
  <c r="E1804"/>
  <c r="D1804"/>
  <c r="C1804"/>
  <c r="E1803"/>
  <c r="D1803"/>
  <c r="C1803"/>
  <c r="E1802"/>
  <c r="D1802"/>
  <c r="C1802"/>
  <c r="E1801"/>
  <c r="D1801"/>
  <c r="C1801"/>
  <c r="E1800"/>
  <c r="D1800"/>
  <c r="C1800"/>
  <c r="E1799"/>
  <c r="D1799"/>
  <c r="C1799"/>
  <c r="E1798"/>
  <c r="D1798"/>
  <c r="C1798"/>
  <c r="E1797"/>
  <c r="D1797"/>
  <c r="C1797"/>
  <c r="E1796"/>
  <c r="D1796"/>
  <c r="C1796"/>
  <c r="E1795"/>
  <c r="D1795"/>
  <c r="C1795"/>
  <c r="E1794"/>
  <c r="D1794"/>
  <c r="C1794"/>
  <c r="E1793"/>
  <c r="D1793"/>
  <c r="C1793"/>
  <c r="E1792"/>
  <c r="D1792"/>
  <c r="C1792"/>
  <c r="E1791"/>
  <c r="D1791"/>
  <c r="C1791"/>
  <c r="E1790"/>
  <c r="D1790"/>
  <c r="C1790"/>
  <c r="E1789"/>
  <c r="D1789"/>
  <c r="C1789"/>
  <c r="E1788"/>
  <c r="D1788"/>
  <c r="C1788"/>
  <c r="E1787"/>
  <c r="D1787"/>
  <c r="C1787"/>
  <c r="E1786"/>
  <c r="D1786"/>
  <c r="C1786"/>
  <c r="E1785"/>
  <c r="D1785"/>
  <c r="C1785"/>
  <c r="E1784"/>
  <c r="D1784"/>
  <c r="C1784"/>
  <c r="E1783"/>
  <c r="D1783"/>
  <c r="C1783"/>
  <c r="E1782"/>
  <c r="D1782"/>
  <c r="C1782"/>
  <c r="E1781"/>
  <c r="D1781"/>
  <c r="C1781"/>
  <c r="E1780"/>
  <c r="D1780"/>
  <c r="C1780"/>
  <c r="E1779"/>
  <c r="D1779"/>
  <c r="C1779"/>
  <c r="E1778"/>
  <c r="D1778"/>
  <c r="C1778"/>
  <c r="E1777"/>
  <c r="D1777"/>
  <c r="C1777"/>
  <c r="E1776"/>
  <c r="D1776"/>
  <c r="C1776"/>
  <c r="E1775"/>
  <c r="D1775"/>
  <c r="C1775"/>
  <c r="E1774"/>
  <c r="D1774"/>
  <c r="C1774"/>
  <c r="E1773"/>
  <c r="D1773"/>
  <c r="C1773"/>
  <c r="E1772"/>
  <c r="D1772"/>
  <c r="C1772"/>
  <c r="E1771"/>
  <c r="D1771"/>
  <c r="C1771"/>
  <c r="E1770"/>
  <c r="D1770"/>
  <c r="C1770"/>
  <c r="E1769"/>
  <c r="D1769"/>
  <c r="C1769"/>
  <c r="E1768"/>
  <c r="D1768"/>
  <c r="C1768"/>
  <c r="E1767"/>
  <c r="D1767"/>
  <c r="C1767"/>
  <c r="E1766"/>
  <c r="D1766"/>
  <c r="C1766"/>
  <c r="E1765"/>
  <c r="D1765"/>
  <c r="C1765"/>
  <c r="E1764"/>
  <c r="D1764"/>
  <c r="C1764"/>
  <c r="E1763"/>
  <c r="D1763"/>
  <c r="C1763"/>
  <c r="E1762"/>
  <c r="D1762"/>
  <c r="C1762"/>
  <c r="E1761"/>
  <c r="D1761"/>
  <c r="C1761"/>
  <c r="E1760"/>
  <c r="D1760"/>
  <c r="C1760"/>
  <c r="E1759"/>
  <c r="D1759"/>
  <c r="C1759"/>
  <c r="E1758"/>
  <c r="D1758"/>
  <c r="C1758"/>
  <c r="E1757"/>
  <c r="D1757"/>
  <c r="C1757"/>
  <c r="E1756"/>
  <c r="D1756"/>
  <c r="C1756"/>
  <c r="E1755"/>
  <c r="D1755"/>
  <c r="C1755"/>
  <c r="E1754"/>
  <c r="D1754"/>
  <c r="C1754"/>
  <c r="E1753"/>
  <c r="D1753"/>
  <c r="C1753"/>
  <c r="E1752"/>
  <c r="D1752"/>
  <c r="C1752"/>
  <c r="E1751"/>
  <c r="D1751"/>
  <c r="C1751"/>
  <c r="E1750"/>
  <c r="D1750"/>
  <c r="C1750"/>
  <c r="E1749"/>
  <c r="D1749"/>
  <c r="C1749"/>
  <c r="E1748"/>
  <c r="D1748"/>
  <c r="C1748"/>
  <c r="E1747"/>
  <c r="D1747"/>
  <c r="C1747"/>
  <c r="E1746"/>
  <c r="D1746"/>
  <c r="C1746"/>
  <c r="E1745"/>
  <c r="D1745"/>
  <c r="C1745"/>
  <c r="E1744"/>
  <c r="D1744"/>
  <c r="C1744"/>
  <c r="E1743"/>
  <c r="D1743"/>
  <c r="C1743"/>
  <c r="E1742"/>
  <c r="D1742"/>
  <c r="C1742"/>
  <c r="E1741"/>
  <c r="D1741"/>
  <c r="C1741"/>
  <c r="E1740"/>
  <c r="D1740"/>
  <c r="C1740"/>
  <c r="E1739"/>
  <c r="D1739"/>
  <c r="C1739"/>
  <c r="E1738"/>
  <c r="D1738"/>
  <c r="C1738"/>
  <c r="E1737"/>
  <c r="D1737"/>
  <c r="C1737"/>
  <c r="E1736"/>
  <c r="D1736"/>
  <c r="C1736"/>
  <c r="E1735"/>
  <c r="D1735"/>
  <c r="C1735"/>
  <c r="E1734"/>
  <c r="D1734"/>
  <c r="C1734"/>
  <c r="E1733"/>
  <c r="D1733"/>
  <c r="C1733"/>
  <c r="E1732"/>
  <c r="D1732"/>
  <c r="C1732"/>
  <c r="E1731"/>
  <c r="D1731"/>
  <c r="C1731"/>
  <c r="E1730"/>
  <c r="D1730"/>
  <c r="C1730"/>
  <c r="E1729"/>
  <c r="D1729"/>
  <c r="C1729"/>
  <c r="E1728"/>
  <c r="D1728"/>
  <c r="C1728"/>
  <c r="E1727"/>
  <c r="D1727"/>
  <c r="C1727"/>
  <c r="E1726"/>
  <c r="D1726"/>
  <c r="C1726"/>
  <c r="E1725"/>
  <c r="D1725"/>
  <c r="C1725"/>
  <c r="E1724"/>
  <c r="D1724"/>
  <c r="C1724"/>
  <c r="E1723"/>
  <c r="D1723"/>
  <c r="C1723"/>
  <c r="E1722"/>
  <c r="D1722"/>
  <c r="C1722"/>
  <c r="E1721"/>
  <c r="D1721"/>
  <c r="C1721"/>
  <c r="E1720"/>
  <c r="D1720"/>
  <c r="C1720"/>
  <c r="E1719"/>
  <c r="D1719"/>
  <c r="C1719"/>
  <c r="E1718"/>
  <c r="D1718"/>
  <c r="C1718"/>
  <c r="E1717"/>
  <c r="D1717"/>
  <c r="C1717"/>
  <c r="E1716"/>
  <c r="D1716"/>
  <c r="C1716"/>
  <c r="E1715"/>
  <c r="D1715"/>
  <c r="C1715"/>
  <c r="E1714"/>
  <c r="D1714"/>
  <c r="C1714"/>
  <c r="E1713"/>
  <c r="D1713"/>
  <c r="C1713"/>
  <c r="E1712"/>
  <c r="D1712"/>
  <c r="C1712"/>
  <c r="E1711"/>
  <c r="D1711"/>
  <c r="C1711"/>
  <c r="E1710"/>
  <c r="D1710"/>
  <c r="C1710"/>
  <c r="E1709"/>
  <c r="D1709"/>
  <c r="C1709"/>
  <c r="E1708"/>
  <c r="D1708"/>
  <c r="C1708"/>
  <c r="E1707"/>
  <c r="D1707"/>
  <c r="C1707"/>
  <c r="E1706"/>
  <c r="D1706"/>
  <c r="C1706"/>
  <c r="E1705"/>
  <c r="D1705"/>
  <c r="C1705"/>
  <c r="E1704"/>
  <c r="D1704"/>
  <c r="C1704"/>
  <c r="E1703"/>
  <c r="D1703"/>
  <c r="C1703"/>
  <c r="E1702"/>
  <c r="D1702"/>
  <c r="C1702"/>
  <c r="E1701"/>
  <c r="D1701"/>
  <c r="C1701"/>
  <c r="E1700"/>
  <c r="D1700"/>
  <c r="C1700"/>
  <c r="E1699"/>
  <c r="D1699"/>
  <c r="C1699"/>
  <c r="E1698"/>
  <c r="D1698"/>
  <c r="C1698"/>
  <c r="E1697"/>
  <c r="D1697"/>
  <c r="C1697"/>
  <c r="E1696"/>
  <c r="D1696"/>
  <c r="C1696"/>
  <c r="E1695"/>
  <c r="D1695"/>
  <c r="C1695"/>
  <c r="E1694"/>
  <c r="D1694"/>
  <c r="C1694"/>
  <c r="E1693"/>
  <c r="D1693"/>
  <c r="C1693"/>
  <c r="E1692"/>
  <c r="D1692"/>
  <c r="C1692"/>
  <c r="E1691"/>
  <c r="D1691"/>
  <c r="C1691"/>
  <c r="E1690"/>
  <c r="D1690"/>
  <c r="C1690"/>
  <c r="E1689"/>
  <c r="D1689"/>
  <c r="C1689"/>
  <c r="E1688"/>
  <c r="D1688"/>
  <c r="C1688"/>
  <c r="E1687"/>
  <c r="D1687"/>
  <c r="C1687"/>
  <c r="E1686"/>
  <c r="D1686"/>
  <c r="C1686"/>
  <c r="E1685"/>
  <c r="D1685"/>
  <c r="C1685"/>
  <c r="E1684"/>
  <c r="D1684"/>
  <c r="C1684"/>
  <c r="E1683"/>
  <c r="D1683"/>
  <c r="C1683"/>
  <c r="E1682"/>
  <c r="D1682"/>
  <c r="C1682"/>
  <c r="E1681"/>
  <c r="D1681"/>
  <c r="C1681"/>
  <c r="E1680"/>
  <c r="D1680"/>
  <c r="C1680"/>
  <c r="E1679"/>
  <c r="D1679"/>
  <c r="C1679"/>
  <c r="E1678"/>
  <c r="D1678"/>
  <c r="C1678"/>
  <c r="E1677"/>
  <c r="D1677"/>
  <c r="C1677"/>
  <c r="E1676"/>
  <c r="D1676"/>
  <c r="C1676"/>
  <c r="E1675"/>
  <c r="D1675"/>
  <c r="C1675"/>
  <c r="E1674"/>
  <c r="D1674"/>
  <c r="C1674"/>
  <c r="E1673"/>
  <c r="D1673"/>
  <c r="C1673"/>
  <c r="E1672"/>
  <c r="D1672"/>
  <c r="C1672"/>
  <c r="E1671"/>
  <c r="D1671"/>
  <c r="C1671"/>
  <c r="E1670"/>
  <c r="D1670"/>
  <c r="C1670"/>
  <c r="E1669"/>
  <c r="D1669"/>
  <c r="C1669"/>
  <c r="E1668"/>
  <c r="D1668"/>
  <c r="C1668"/>
  <c r="E1667"/>
  <c r="D1667"/>
  <c r="C1667"/>
  <c r="E1666"/>
  <c r="D1666"/>
  <c r="C1666"/>
  <c r="E1665"/>
  <c r="D1665"/>
  <c r="C1665"/>
  <c r="E1664"/>
  <c r="D1664"/>
  <c r="C1664"/>
  <c r="E1663"/>
  <c r="D1663"/>
  <c r="C1663"/>
  <c r="E1662"/>
  <c r="D1662"/>
  <c r="C1662"/>
  <c r="E1661"/>
  <c r="D1661"/>
  <c r="C1661"/>
  <c r="E1660"/>
  <c r="D1660"/>
  <c r="C1660"/>
  <c r="E1659"/>
  <c r="D1659"/>
  <c r="C1659"/>
  <c r="E1658"/>
  <c r="D1658"/>
  <c r="C1658"/>
  <c r="E1657"/>
  <c r="D1657"/>
  <c r="C1657"/>
  <c r="E1656"/>
  <c r="D1656"/>
  <c r="C1656"/>
  <c r="E1655"/>
  <c r="D1655"/>
  <c r="C1655"/>
  <c r="E1654"/>
  <c r="D1654"/>
  <c r="C1654"/>
  <c r="E1653"/>
  <c r="D1653"/>
  <c r="C1653"/>
  <c r="E1652"/>
  <c r="D1652"/>
  <c r="C1652"/>
  <c r="E1651"/>
  <c r="D1651"/>
  <c r="C1651"/>
  <c r="E1650"/>
  <c r="D1650"/>
  <c r="C1650"/>
  <c r="E1649"/>
  <c r="D1649"/>
  <c r="C1649"/>
  <c r="E1648"/>
  <c r="D1648"/>
  <c r="C1648"/>
  <c r="E1647"/>
  <c r="D1647"/>
  <c r="C1647"/>
  <c r="E1646"/>
  <c r="D1646"/>
  <c r="C1646"/>
  <c r="E1645"/>
  <c r="D1645"/>
  <c r="C1645"/>
  <c r="E1644"/>
  <c r="D1644"/>
  <c r="C1644"/>
  <c r="E1643"/>
  <c r="D1643"/>
  <c r="C1643"/>
  <c r="E1642"/>
  <c r="D1642"/>
  <c r="C1642"/>
  <c r="E1641"/>
  <c r="D1641"/>
  <c r="C1641"/>
  <c r="E1640"/>
  <c r="D1640"/>
  <c r="C1640"/>
  <c r="E1639"/>
  <c r="D1639"/>
  <c r="C1639"/>
  <c r="E1638"/>
  <c r="D1638"/>
  <c r="C1638"/>
  <c r="E1637"/>
  <c r="D1637"/>
  <c r="C1637"/>
  <c r="E1636"/>
  <c r="D1636"/>
  <c r="C1636"/>
  <c r="E1635"/>
  <c r="D1635"/>
  <c r="C1635"/>
  <c r="E1634"/>
  <c r="D1634"/>
  <c r="C1634"/>
  <c r="E1633"/>
  <c r="D1633"/>
  <c r="C1633"/>
  <c r="E1632"/>
  <c r="D1632"/>
  <c r="C1632"/>
  <c r="E1631"/>
  <c r="D1631"/>
  <c r="C1631"/>
  <c r="E1630"/>
  <c r="D1630"/>
  <c r="C1630"/>
  <c r="E1629"/>
  <c r="D1629"/>
  <c r="C1629"/>
  <c r="E1628"/>
  <c r="D1628"/>
  <c r="C1628"/>
  <c r="E1627"/>
  <c r="D1627"/>
  <c r="C1627"/>
  <c r="E1626"/>
  <c r="D1626"/>
  <c r="C1626"/>
  <c r="E1625"/>
  <c r="D1625"/>
  <c r="C1625"/>
  <c r="E1624"/>
  <c r="D1624"/>
  <c r="C1624"/>
  <c r="E1623"/>
  <c r="D1623"/>
  <c r="C1623"/>
  <c r="E1622"/>
  <c r="D1622"/>
  <c r="C1622"/>
  <c r="E1621"/>
  <c r="D1621"/>
  <c r="C1621"/>
  <c r="E1620"/>
  <c r="D1620"/>
  <c r="C1620"/>
  <c r="E1619"/>
  <c r="D1619"/>
  <c r="C1619"/>
  <c r="E1618"/>
  <c r="D1618"/>
  <c r="C1618"/>
  <c r="E1617"/>
  <c r="D1617"/>
  <c r="C1617"/>
  <c r="E1616"/>
  <c r="D1616"/>
  <c r="C1616"/>
  <c r="E1615"/>
  <c r="D1615"/>
  <c r="C1615"/>
  <c r="E1614"/>
  <c r="D1614"/>
  <c r="C1614"/>
  <c r="E1613"/>
  <c r="D1613"/>
  <c r="C1613"/>
  <c r="E1612"/>
  <c r="D1612"/>
  <c r="C1612"/>
  <c r="E1611"/>
  <c r="D1611"/>
  <c r="C1611"/>
  <c r="E1610"/>
  <c r="D1610"/>
  <c r="C1610"/>
  <c r="E1609"/>
  <c r="D1609"/>
  <c r="C1609"/>
  <c r="E1608"/>
  <c r="D1608"/>
  <c r="C1608"/>
  <c r="E1607"/>
  <c r="D1607"/>
  <c r="C1607"/>
  <c r="E1606"/>
  <c r="D1606"/>
  <c r="C1606"/>
  <c r="E1605"/>
  <c r="D1605"/>
  <c r="C1605"/>
  <c r="E1604"/>
  <c r="D1604"/>
  <c r="C1604"/>
  <c r="E1603"/>
  <c r="D1603"/>
  <c r="C1603"/>
  <c r="E1602"/>
  <c r="D1602"/>
  <c r="C1602"/>
  <c r="E1601"/>
  <c r="D1601"/>
  <c r="C1601"/>
  <c r="E1600"/>
  <c r="D1600"/>
  <c r="C1600"/>
  <c r="E1599"/>
  <c r="D1599"/>
  <c r="C1599"/>
  <c r="E1598"/>
  <c r="D1598"/>
  <c r="C1598"/>
  <c r="E1597"/>
  <c r="D1597"/>
  <c r="C1597"/>
  <c r="E1596"/>
  <c r="D1596"/>
  <c r="C1596"/>
  <c r="E1595"/>
  <c r="D1595"/>
  <c r="C1595"/>
  <c r="E1594"/>
  <c r="D1594"/>
  <c r="C1594"/>
  <c r="E1593"/>
  <c r="D1593"/>
  <c r="C1593"/>
  <c r="E1592"/>
  <c r="D1592"/>
  <c r="C1592"/>
  <c r="E1591"/>
  <c r="D1591"/>
  <c r="C1591"/>
  <c r="E1590"/>
  <c r="D1590"/>
  <c r="C1590"/>
  <c r="E1589"/>
  <c r="D1589"/>
  <c r="C1589"/>
  <c r="E1588"/>
  <c r="D1588"/>
  <c r="C1588"/>
  <c r="E1587"/>
  <c r="D1587"/>
  <c r="C1587"/>
  <c r="E1586"/>
  <c r="D1586"/>
  <c r="C1586"/>
  <c r="E1585"/>
  <c r="D1585"/>
  <c r="C1585"/>
  <c r="E1584"/>
  <c r="D1584"/>
  <c r="C1584"/>
  <c r="E1583"/>
  <c r="D1583"/>
  <c r="C1583"/>
  <c r="E1582"/>
  <c r="D1582"/>
  <c r="C1582"/>
  <c r="E1581"/>
  <c r="D1581"/>
  <c r="C1581"/>
  <c r="E1580"/>
  <c r="D1580"/>
  <c r="C1580"/>
  <c r="E1579"/>
  <c r="D1579"/>
  <c r="C1579"/>
  <c r="E1578"/>
  <c r="D1578"/>
  <c r="C1578"/>
  <c r="E1577"/>
  <c r="D1577"/>
  <c r="C1577"/>
  <c r="E1576"/>
  <c r="D1576"/>
  <c r="C1576"/>
  <c r="E1575"/>
  <c r="D1575"/>
  <c r="C1575"/>
  <c r="E1574"/>
  <c r="D1574"/>
  <c r="C1574"/>
  <c r="E1573"/>
  <c r="D1573"/>
  <c r="C1573"/>
  <c r="E1572"/>
  <c r="D1572"/>
  <c r="C1572"/>
  <c r="E1571"/>
  <c r="D1571"/>
  <c r="C1571"/>
  <c r="E1570"/>
  <c r="D1570"/>
  <c r="C1570"/>
  <c r="E1569"/>
  <c r="D1569"/>
  <c r="C1569"/>
  <c r="E1568"/>
  <c r="D1568"/>
  <c r="C1568"/>
  <c r="E1567"/>
  <c r="D1567"/>
  <c r="C1567"/>
  <c r="E1566"/>
  <c r="D1566"/>
  <c r="C1566"/>
  <c r="E1565"/>
  <c r="D1565"/>
  <c r="C1565"/>
  <c r="E1564"/>
  <c r="D1564"/>
  <c r="C1564"/>
  <c r="E1563"/>
  <c r="D1563"/>
  <c r="C1563"/>
  <c r="E1562"/>
  <c r="D1562"/>
  <c r="C1562"/>
  <c r="E1561"/>
  <c r="D1561"/>
  <c r="C1561"/>
  <c r="E1560"/>
  <c r="D1560"/>
  <c r="C1560"/>
  <c r="E1559"/>
  <c r="D1559"/>
  <c r="C1559"/>
  <c r="E1558"/>
  <c r="D1558"/>
  <c r="C1558"/>
  <c r="E1557"/>
  <c r="D1557"/>
  <c r="C1557"/>
  <c r="E1556"/>
  <c r="D1556"/>
  <c r="C1556"/>
  <c r="E1555"/>
  <c r="D1555"/>
  <c r="C1555"/>
  <c r="E1554"/>
  <c r="D1554"/>
  <c r="C1554"/>
  <c r="E1553"/>
  <c r="D1553"/>
  <c r="C1553"/>
  <c r="E1552"/>
  <c r="D1552"/>
  <c r="C1552"/>
  <c r="E1551"/>
  <c r="D1551"/>
  <c r="C1551"/>
  <c r="E1550"/>
  <c r="D1550"/>
  <c r="C1550"/>
  <c r="E1549"/>
  <c r="D1549"/>
  <c r="C1549"/>
  <c r="E1548"/>
  <c r="D1548"/>
  <c r="C1548"/>
  <c r="E1547"/>
  <c r="D1547"/>
  <c r="C1547"/>
  <c r="E1546"/>
  <c r="D1546"/>
  <c r="C1546"/>
  <c r="E1545"/>
  <c r="D1545"/>
  <c r="C1545"/>
  <c r="E1544"/>
  <c r="D1544"/>
  <c r="C1544"/>
  <c r="E1543"/>
  <c r="D1543"/>
  <c r="C1543"/>
  <c r="E1542"/>
  <c r="D1542"/>
  <c r="C1542"/>
  <c r="E1541"/>
  <c r="D1541"/>
  <c r="C1541"/>
  <c r="E1540"/>
  <c r="D1540"/>
  <c r="C1540"/>
  <c r="E1539"/>
  <c r="D1539"/>
  <c r="C1539"/>
  <c r="E1538"/>
  <c r="D1538"/>
  <c r="C1538"/>
  <c r="E1537"/>
  <c r="D1537"/>
  <c r="C1537"/>
  <c r="E1536"/>
  <c r="D1536"/>
  <c r="C1536"/>
  <c r="E1535"/>
  <c r="D1535"/>
  <c r="C1535"/>
  <c r="E1534"/>
  <c r="D1534"/>
  <c r="C1534"/>
  <c r="E1533"/>
  <c r="D1533"/>
  <c r="C1533"/>
  <c r="E1532"/>
  <c r="D1532"/>
  <c r="C1532"/>
  <c r="E1531"/>
  <c r="D1531"/>
  <c r="C1531"/>
  <c r="E1530"/>
  <c r="D1530"/>
  <c r="C1530"/>
  <c r="E1529"/>
  <c r="D1529"/>
  <c r="C1529"/>
  <c r="E1528"/>
  <c r="D1528"/>
  <c r="C1528"/>
  <c r="E1527"/>
  <c r="D1527"/>
  <c r="C1527"/>
  <c r="E1526"/>
  <c r="D1526"/>
  <c r="C1526"/>
  <c r="E1525"/>
  <c r="D1525"/>
  <c r="C1525"/>
  <c r="E1524"/>
  <c r="D1524"/>
  <c r="C1524"/>
  <c r="E1523"/>
  <c r="D1523"/>
  <c r="C1523"/>
  <c r="E1522"/>
  <c r="D1522"/>
  <c r="C1522"/>
  <c r="E1521"/>
  <c r="D1521"/>
  <c r="C1521"/>
  <c r="E1520"/>
  <c r="D1520"/>
  <c r="C1520"/>
  <c r="E1519"/>
  <c r="D1519"/>
  <c r="C1519"/>
  <c r="E1518"/>
  <c r="E4107" s="1"/>
  <c r="D1518"/>
  <c r="C1518"/>
  <c r="D1517"/>
  <c r="C1517"/>
  <c r="D1516"/>
  <c r="C1516"/>
  <c r="D1515"/>
  <c r="C1515"/>
  <c r="D1514"/>
  <c r="C1514"/>
  <c r="D1513"/>
  <c r="C1513"/>
  <c r="D1512"/>
  <c r="C1512"/>
  <c r="D1511"/>
  <c r="C1511"/>
  <c r="D1510"/>
  <c r="C1510"/>
  <c r="D1509"/>
  <c r="C1509"/>
  <c r="D1508"/>
  <c r="C1508"/>
  <c r="D1507"/>
  <c r="C1507"/>
  <c r="D1506"/>
  <c r="C1506"/>
  <c r="D1505"/>
  <c r="C1505"/>
  <c r="D1504"/>
  <c r="C1504"/>
  <c r="D1503"/>
  <c r="C1503"/>
  <c r="D1502"/>
  <c r="C1502"/>
  <c r="D1501"/>
  <c r="C1501"/>
  <c r="D1500"/>
  <c r="C1500"/>
  <c r="D1499"/>
  <c r="C1499"/>
  <c r="D1498"/>
  <c r="C1498"/>
  <c r="D1497"/>
  <c r="C1497"/>
  <c r="D1496"/>
  <c r="C1496"/>
  <c r="D1495"/>
  <c r="C1495"/>
  <c r="D1494"/>
  <c r="C1494"/>
  <c r="D1493"/>
  <c r="C1493"/>
  <c r="D1492"/>
  <c r="C1492"/>
  <c r="D1491"/>
  <c r="C1491"/>
  <c r="D1490"/>
  <c r="C1490"/>
  <c r="D1489"/>
  <c r="C1489"/>
  <c r="D1488"/>
  <c r="C1488"/>
  <c r="D1487"/>
  <c r="C1487"/>
  <c r="D1486"/>
  <c r="C1486"/>
  <c r="D1485"/>
  <c r="C1485"/>
  <c r="D1484"/>
  <c r="C1484"/>
  <c r="D1483"/>
  <c r="C1483"/>
  <c r="D1482"/>
  <c r="C1482"/>
  <c r="D1481"/>
  <c r="C1481"/>
  <c r="D1480"/>
  <c r="C1480"/>
  <c r="D1479"/>
  <c r="C1479"/>
  <c r="D1478"/>
  <c r="C1478"/>
  <c r="D1477"/>
  <c r="C1477"/>
  <c r="D1476"/>
  <c r="C1476"/>
  <c r="D1475"/>
  <c r="C1475"/>
  <c r="D1474"/>
  <c r="C1474"/>
  <c r="D1473"/>
  <c r="C1473"/>
  <c r="D1472"/>
  <c r="C1472"/>
  <c r="D1471"/>
  <c r="C1471"/>
  <c r="D1470"/>
  <c r="C1470"/>
  <c r="D1469"/>
  <c r="C1469"/>
  <c r="D1468"/>
  <c r="C1468"/>
  <c r="D1467"/>
  <c r="C1467"/>
  <c r="D1466"/>
  <c r="C1466"/>
  <c r="D1465"/>
  <c r="C1465"/>
  <c r="D1464"/>
  <c r="C1464"/>
  <c r="D1463"/>
  <c r="C1463"/>
  <c r="D1462"/>
  <c r="C1462"/>
  <c r="D1461"/>
  <c r="C1461"/>
  <c r="D1460"/>
  <c r="C1460"/>
  <c r="D1459"/>
  <c r="C1459"/>
  <c r="D1458"/>
  <c r="C1458"/>
  <c r="D1457"/>
  <c r="C1457"/>
  <c r="D1456"/>
  <c r="C1456"/>
  <c r="D1455"/>
  <c r="C1455"/>
  <c r="D1454"/>
  <c r="C1454"/>
  <c r="D1453"/>
  <c r="C1453"/>
  <c r="D1452"/>
  <c r="C1452"/>
  <c r="D1451"/>
  <c r="C1451"/>
  <c r="D1450"/>
  <c r="C1450"/>
  <c r="D1449"/>
  <c r="C1449"/>
  <c r="D1448"/>
  <c r="C1448"/>
  <c r="D1447"/>
  <c r="C1447"/>
  <c r="D1446"/>
  <c r="C1446"/>
  <c r="D1445"/>
  <c r="C1445"/>
  <c r="D1444"/>
  <c r="C1444"/>
  <c r="D1443"/>
  <c r="C1443"/>
  <c r="D1442"/>
  <c r="C1442"/>
  <c r="D1441"/>
  <c r="C1441"/>
  <c r="D1440"/>
  <c r="C1440"/>
  <c r="D1439"/>
  <c r="C1439"/>
  <c r="D1438"/>
  <c r="C1438"/>
  <c r="D1437"/>
  <c r="C1437"/>
  <c r="D1436"/>
  <c r="C1436"/>
  <c r="D1435"/>
  <c r="C1435"/>
  <c r="D1434"/>
  <c r="C1434"/>
  <c r="D1433"/>
  <c r="C1433"/>
  <c r="D1432"/>
  <c r="C1432"/>
  <c r="D1431"/>
  <c r="C1431"/>
  <c r="D1430"/>
  <c r="C1430"/>
  <c r="D1429"/>
  <c r="C1429"/>
  <c r="D1428"/>
  <c r="C1428"/>
  <c r="D1427"/>
  <c r="C1427"/>
  <c r="D1426"/>
  <c r="C1426"/>
  <c r="D1425"/>
  <c r="C1425"/>
  <c r="D1424"/>
  <c r="C1424"/>
  <c r="D1423"/>
  <c r="C1423"/>
  <c r="D1422"/>
  <c r="C1422"/>
  <c r="D1421"/>
  <c r="C1421"/>
  <c r="D1420"/>
  <c r="C1420"/>
  <c r="D1419"/>
  <c r="C1419"/>
  <c r="D1418"/>
  <c r="C1418"/>
  <c r="D1417"/>
  <c r="C1417"/>
  <c r="D1416"/>
  <c r="C1416"/>
  <c r="D1415"/>
  <c r="C1415"/>
  <c r="D1414"/>
  <c r="C1414"/>
  <c r="D1413"/>
  <c r="C1413"/>
  <c r="D1412"/>
  <c r="C1412"/>
  <c r="D1411"/>
  <c r="C1411"/>
  <c r="D1410"/>
  <c r="C1410"/>
  <c r="D1409"/>
  <c r="C1409"/>
  <c r="D1408"/>
  <c r="C1408"/>
  <c r="D1407"/>
  <c r="C1407"/>
  <c r="D1406"/>
  <c r="C1406"/>
  <c r="D1405"/>
  <c r="C1405"/>
  <c r="D1404"/>
  <c r="C1404"/>
  <c r="D1403"/>
  <c r="C1403"/>
  <c r="D1402"/>
  <c r="C1402"/>
  <c r="D1401"/>
  <c r="C1401"/>
  <c r="D1400"/>
  <c r="C1400"/>
  <c r="D1399"/>
  <c r="C1399"/>
  <c r="D1398"/>
  <c r="C1398"/>
  <c r="D1397"/>
  <c r="C1397"/>
  <c r="D1396"/>
  <c r="C1396"/>
  <c r="D1395"/>
  <c r="C1395"/>
  <c r="D1394"/>
  <c r="C1394"/>
  <c r="D1393"/>
  <c r="C1393"/>
  <c r="D1392"/>
  <c r="C1392"/>
  <c r="D1391"/>
  <c r="C1391"/>
  <c r="D1390"/>
  <c r="C1390"/>
  <c r="D1389"/>
  <c r="C1389"/>
  <c r="D1388"/>
  <c r="C1388"/>
  <c r="D1387"/>
  <c r="C1387"/>
  <c r="D1386"/>
  <c r="C1386"/>
  <c r="D1385"/>
  <c r="C1385"/>
  <c r="D1384"/>
  <c r="C1384"/>
  <c r="D1383"/>
  <c r="C1383"/>
  <c r="D1382"/>
  <c r="C1382"/>
  <c r="D1381"/>
  <c r="C1381"/>
  <c r="D1380"/>
  <c r="C1380"/>
  <c r="D1379"/>
  <c r="C1379"/>
  <c r="D1378"/>
  <c r="C1378"/>
  <c r="D1377"/>
  <c r="C1377"/>
  <c r="D1376"/>
  <c r="C1376"/>
  <c r="D1375"/>
  <c r="C1375"/>
  <c r="D1374"/>
  <c r="C1374"/>
  <c r="D1373"/>
  <c r="C1373"/>
  <c r="D1372"/>
  <c r="C1372"/>
  <c r="D1371"/>
  <c r="C1371"/>
  <c r="D1370"/>
  <c r="C1370"/>
  <c r="D1369"/>
  <c r="C1369"/>
  <c r="D1368"/>
  <c r="C1368"/>
  <c r="D1367"/>
  <c r="C1367"/>
  <c r="D1366"/>
  <c r="C1366"/>
  <c r="D1365"/>
  <c r="C1365"/>
  <c r="D1364"/>
  <c r="C1364"/>
  <c r="D1363"/>
  <c r="C1363"/>
  <c r="D1362"/>
  <c r="C1362"/>
  <c r="D1361"/>
  <c r="C1361"/>
  <c r="D1360"/>
  <c r="C1360"/>
  <c r="D1359"/>
  <c r="C1359"/>
  <c r="D1358"/>
  <c r="C1358"/>
  <c r="D1357"/>
  <c r="C1357"/>
  <c r="D1356"/>
  <c r="C1356"/>
  <c r="D1355"/>
  <c r="C1355"/>
  <c r="D1354"/>
  <c r="C1354"/>
  <c r="D1353"/>
  <c r="C1353"/>
  <c r="D1352"/>
  <c r="C1352"/>
  <c r="D1351"/>
  <c r="C1351"/>
  <c r="D1350"/>
  <c r="C1350"/>
  <c r="D1349"/>
  <c r="C1349"/>
  <c r="D1348"/>
  <c r="C1348"/>
  <c r="D1347"/>
  <c r="C1347"/>
  <c r="D1346"/>
  <c r="C1346"/>
  <c r="D1345"/>
  <c r="C1345"/>
  <c r="D1344"/>
  <c r="C1344"/>
  <c r="D1343"/>
  <c r="C1343"/>
  <c r="D1342"/>
  <c r="C1342"/>
  <c r="D1341"/>
  <c r="C1341"/>
  <c r="D1340"/>
  <c r="C1340"/>
  <c r="D1339"/>
  <c r="C1339"/>
  <c r="D1338"/>
  <c r="C1338"/>
  <c r="D1337"/>
  <c r="C1337"/>
  <c r="D1336"/>
  <c r="C1336"/>
  <c r="D1335"/>
  <c r="C1335"/>
  <c r="D1334"/>
  <c r="C1334"/>
  <c r="D1333"/>
  <c r="C1333"/>
  <c r="D1332"/>
  <c r="C1332"/>
  <c r="D1331"/>
  <c r="C1331"/>
  <c r="D1330"/>
  <c r="C1330"/>
  <c r="D1329"/>
  <c r="C1329"/>
  <c r="D1328"/>
  <c r="C1328"/>
  <c r="D1327"/>
  <c r="C1327"/>
  <c r="D1326"/>
  <c r="C1326"/>
  <c r="D1325"/>
  <c r="C1325"/>
  <c r="D1324"/>
  <c r="C1324"/>
  <c r="D1323"/>
  <c r="C1323"/>
  <c r="D1322"/>
  <c r="C1322"/>
  <c r="D1321"/>
  <c r="C1321"/>
  <c r="D1320"/>
  <c r="C1320"/>
  <c r="D1319"/>
  <c r="C1319"/>
  <c r="D1318"/>
  <c r="C1318"/>
  <c r="D1317"/>
  <c r="C1317"/>
  <c r="D1316"/>
  <c r="C1316"/>
  <c r="D1315"/>
  <c r="C1315"/>
  <c r="D1314"/>
  <c r="C1314"/>
  <c r="D1313"/>
  <c r="C1313"/>
  <c r="D1312"/>
  <c r="C1312"/>
  <c r="D1311"/>
  <c r="C1311"/>
  <c r="D1310"/>
  <c r="C1310"/>
  <c r="D1309"/>
  <c r="C1309"/>
  <c r="D1308"/>
  <c r="C1308"/>
  <c r="D1307"/>
  <c r="C1307"/>
  <c r="D1306"/>
  <c r="C1306"/>
  <c r="D1305"/>
  <c r="C1305"/>
  <c r="D1304"/>
  <c r="C1304"/>
  <c r="D1303"/>
  <c r="C1303"/>
  <c r="D1302"/>
  <c r="C1302"/>
  <c r="D1301"/>
  <c r="C1301"/>
  <c r="D1300"/>
  <c r="C1300"/>
  <c r="D1299"/>
  <c r="C1299"/>
  <c r="D1298"/>
  <c r="C1298"/>
  <c r="D1297"/>
  <c r="C1297"/>
  <c r="D1296"/>
  <c r="C1296"/>
  <c r="D1295"/>
  <c r="C1295"/>
  <c r="D1294"/>
  <c r="C1294"/>
  <c r="D1293"/>
  <c r="C1293"/>
  <c r="D1292"/>
  <c r="C1292"/>
  <c r="D1291"/>
  <c r="C1291"/>
  <c r="D1290"/>
  <c r="C1290"/>
  <c r="D1289"/>
  <c r="C1289"/>
  <c r="D1288"/>
  <c r="C1288"/>
  <c r="D1287"/>
  <c r="C1287"/>
  <c r="D1286"/>
  <c r="C1286"/>
  <c r="D1285"/>
  <c r="C1285"/>
  <c r="D1284"/>
  <c r="C1284"/>
  <c r="D1283"/>
  <c r="C1283"/>
  <c r="D1282"/>
  <c r="C1282"/>
  <c r="D1281"/>
  <c r="C1281"/>
  <c r="D1280"/>
  <c r="C1280"/>
  <c r="D1279"/>
  <c r="C1279"/>
  <c r="D1278"/>
  <c r="C1278"/>
  <c r="D1277"/>
  <c r="C1277"/>
  <c r="D1276"/>
  <c r="C1276"/>
  <c r="D1275"/>
  <c r="C1275"/>
  <c r="D1274"/>
  <c r="C1274"/>
  <c r="D1273"/>
  <c r="C1273"/>
  <c r="D1272"/>
  <c r="C1272"/>
  <c r="D1271"/>
  <c r="C1271"/>
  <c r="D1270"/>
  <c r="C1270"/>
  <c r="D1269"/>
  <c r="C1269"/>
  <c r="D1268"/>
  <c r="C1268"/>
  <c r="D1267"/>
  <c r="C1267"/>
  <c r="D1266"/>
  <c r="C1266"/>
  <c r="D1265"/>
  <c r="C1265"/>
  <c r="D1264"/>
  <c r="C1264"/>
  <c r="D1263"/>
  <c r="C1263"/>
  <c r="D1262"/>
  <c r="C1262"/>
  <c r="D1261"/>
  <c r="C1261"/>
  <c r="D1260"/>
  <c r="C1260"/>
  <c r="D1259"/>
  <c r="C1259"/>
  <c r="D1258"/>
  <c r="C1258"/>
  <c r="D1257"/>
  <c r="C1257"/>
  <c r="D1256"/>
  <c r="C1256"/>
  <c r="D1255"/>
  <c r="C1255"/>
  <c r="D1254"/>
  <c r="C1254"/>
  <c r="D1253"/>
  <c r="C1253"/>
  <c r="D1252"/>
  <c r="C1252"/>
  <c r="D1251"/>
  <c r="C1251"/>
  <c r="D1250"/>
  <c r="C1250"/>
  <c r="D1249"/>
  <c r="C1249"/>
  <c r="D1248"/>
  <c r="C1248"/>
  <c r="D1247"/>
  <c r="C1247"/>
  <c r="D1246"/>
  <c r="C1246"/>
  <c r="D1245"/>
  <c r="C1245"/>
  <c r="D1244"/>
  <c r="C1244"/>
  <c r="D1243"/>
  <c r="C1243"/>
  <c r="D1242"/>
  <c r="C1242"/>
  <c r="D1241"/>
  <c r="C1241"/>
  <c r="D1240"/>
  <c r="C1240"/>
  <c r="D1239"/>
  <c r="C1239"/>
  <c r="D1238"/>
  <c r="C1238"/>
  <c r="D1237"/>
  <c r="C1237"/>
  <c r="D1236"/>
  <c r="C1236"/>
  <c r="D1235"/>
  <c r="C1235"/>
  <c r="D1234"/>
  <c r="C1234"/>
  <c r="D1233"/>
  <c r="C1233"/>
  <c r="D1232"/>
  <c r="C1232"/>
  <c r="D1231"/>
  <c r="C1231"/>
  <c r="D1230"/>
  <c r="C1230"/>
  <c r="D1229"/>
  <c r="C1229"/>
  <c r="D1228"/>
  <c r="C1228"/>
  <c r="D1227"/>
  <c r="C1227"/>
  <c r="D1226"/>
  <c r="C1226"/>
  <c r="D1225"/>
  <c r="C1225"/>
  <c r="D1224"/>
  <c r="C1224"/>
  <c r="D1223"/>
  <c r="C1223"/>
  <c r="D1222"/>
  <c r="C1222"/>
  <c r="D1221"/>
  <c r="C1221"/>
  <c r="D1220"/>
  <c r="C1220"/>
  <c r="D1219"/>
  <c r="C1219"/>
  <c r="D1218"/>
  <c r="C1218"/>
  <c r="D1217"/>
  <c r="C1217"/>
  <c r="D1216"/>
  <c r="C1216"/>
  <c r="D1215"/>
  <c r="C1215"/>
  <c r="D1214"/>
  <c r="C1214"/>
  <c r="D1213"/>
  <c r="C1213"/>
  <c r="D1212"/>
  <c r="C1212"/>
  <c r="D1211"/>
  <c r="C1211"/>
  <c r="D1210"/>
  <c r="C1210"/>
  <c r="D1209"/>
  <c r="C1209"/>
  <c r="D1208"/>
  <c r="C1208"/>
  <c r="D1207"/>
  <c r="C1207"/>
  <c r="D1206"/>
  <c r="C1206"/>
  <c r="D1205"/>
  <c r="C1205"/>
  <c r="D1204"/>
  <c r="C1204"/>
  <c r="D1203"/>
  <c r="C1203"/>
  <c r="D1202"/>
  <c r="C1202"/>
  <c r="D1201"/>
  <c r="C1201"/>
  <c r="D1200"/>
  <c r="C1200"/>
  <c r="D1199"/>
  <c r="C1199"/>
  <c r="D1198"/>
  <c r="C1198"/>
  <c r="D1197"/>
  <c r="C1197"/>
  <c r="D1196"/>
  <c r="C1196"/>
  <c r="D1195"/>
  <c r="C1195"/>
  <c r="D1194"/>
  <c r="C1194"/>
  <c r="D1193"/>
  <c r="C1193"/>
  <c r="D1192"/>
  <c r="C1192"/>
  <c r="D1191"/>
  <c r="C1191"/>
  <c r="D1190"/>
  <c r="C1190"/>
  <c r="D1189"/>
  <c r="C1189"/>
  <c r="D1188"/>
  <c r="C1188"/>
  <c r="D1187"/>
  <c r="C1187"/>
  <c r="D1186"/>
  <c r="C1186"/>
  <c r="D1185"/>
  <c r="C1185"/>
  <c r="D1184"/>
  <c r="C1184"/>
  <c r="D1183"/>
  <c r="C1183"/>
  <c r="D1182"/>
  <c r="C1182"/>
  <c r="D1181"/>
  <c r="C1181"/>
  <c r="D1180"/>
  <c r="C1180"/>
  <c r="D1179"/>
  <c r="C1179"/>
  <c r="D1178"/>
  <c r="C1178"/>
  <c r="D1177"/>
  <c r="C1177"/>
  <c r="D1176"/>
  <c r="C1176"/>
  <c r="D1175"/>
  <c r="C1175"/>
  <c r="D1174"/>
  <c r="C1174"/>
  <c r="D1173"/>
  <c r="C1173"/>
  <c r="D1172"/>
  <c r="C1172"/>
  <c r="D1171"/>
  <c r="C1171"/>
  <c r="D1170"/>
  <c r="C1170"/>
  <c r="D1169"/>
  <c r="C1169"/>
  <c r="D1168"/>
  <c r="C1168"/>
  <c r="D1167"/>
  <c r="C1167"/>
  <c r="D1166"/>
  <c r="C1166"/>
  <c r="D1165"/>
  <c r="C1165"/>
  <c r="D1164"/>
  <c r="C1164"/>
  <c r="D1163"/>
  <c r="C1163"/>
  <c r="D1162"/>
  <c r="C1162"/>
  <c r="D1161"/>
  <c r="C1161"/>
  <c r="D1160"/>
  <c r="C1160"/>
  <c r="D1159"/>
  <c r="C1159"/>
  <c r="D1158"/>
  <c r="C1158"/>
  <c r="D1157"/>
  <c r="C1157"/>
  <c r="D1156"/>
  <c r="C1156"/>
  <c r="D1155"/>
  <c r="C1155"/>
  <c r="D1154"/>
  <c r="C1154"/>
  <c r="D1153"/>
  <c r="C1153"/>
  <c r="D1152"/>
  <c r="C1152"/>
  <c r="D1151"/>
  <c r="C1151"/>
  <c r="D1150"/>
  <c r="C1150"/>
  <c r="D1149"/>
  <c r="C1149"/>
  <c r="D1148"/>
  <c r="C1148"/>
  <c r="D1147"/>
  <c r="C1147"/>
  <c r="D1146"/>
  <c r="C1146"/>
  <c r="D1145"/>
  <c r="C1145"/>
  <c r="D1144"/>
  <c r="C1144"/>
  <c r="D1143"/>
  <c r="C1143"/>
  <c r="D1142"/>
  <c r="C1142"/>
  <c r="D1141"/>
  <c r="C1141"/>
  <c r="D1140"/>
  <c r="C1140"/>
  <c r="D1139"/>
  <c r="C1139"/>
  <c r="D1138"/>
  <c r="C1138"/>
  <c r="D1137"/>
  <c r="C1137"/>
  <c r="D1136"/>
  <c r="C1136"/>
  <c r="D1135"/>
  <c r="C1135"/>
  <c r="D1134"/>
  <c r="C1134"/>
  <c r="D1133"/>
  <c r="C1133"/>
  <c r="D1132"/>
  <c r="C1132"/>
  <c r="D1131"/>
  <c r="C1131"/>
  <c r="D1130"/>
  <c r="C1130"/>
  <c r="D1129"/>
  <c r="C1129"/>
  <c r="D1128"/>
  <c r="C1128"/>
  <c r="D1127"/>
  <c r="C1127"/>
  <c r="D1126"/>
  <c r="C1126"/>
  <c r="D1125"/>
  <c r="C1125"/>
  <c r="D1124"/>
  <c r="C1124"/>
  <c r="D1123"/>
  <c r="C1123"/>
  <c r="D1122"/>
  <c r="C1122"/>
  <c r="D1121"/>
  <c r="C1121"/>
  <c r="D1120"/>
  <c r="C1120"/>
  <c r="D1119"/>
  <c r="C1119"/>
  <c r="D1118"/>
  <c r="C1118"/>
  <c r="D1117"/>
  <c r="C1117"/>
  <c r="D1116"/>
  <c r="C1116"/>
  <c r="D1115"/>
  <c r="C1115"/>
  <c r="D1114"/>
  <c r="C1114"/>
  <c r="D1113"/>
  <c r="C1113"/>
  <c r="D1112"/>
  <c r="C1112"/>
  <c r="D1111"/>
  <c r="C1111"/>
  <c r="D1110"/>
  <c r="C1110"/>
  <c r="D1109"/>
  <c r="C1109"/>
  <c r="D1108"/>
  <c r="C1108"/>
  <c r="D1107"/>
  <c r="C1107"/>
  <c r="D1106"/>
  <c r="C1106"/>
  <c r="D1105"/>
  <c r="C1105"/>
  <c r="D1104"/>
  <c r="C1104"/>
  <c r="D1103"/>
  <c r="C1103"/>
  <c r="D1102"/>
  <c r="C1102"/>
  <c r="D1101"/>
  <c r="C1101"/>
  <c r="D1100"/>
  <c r="C1100"/>
  <c r="D1099"/>
  <c r="C1099"/>
  <c r="D1098"/>
  <c r="C1098"/>
  <c r="D1097"/>
  <c r="C1097"/>
  <c r="D1096"/>
  <c r="C1096"/>
  <c r="D1095"/>
  <c r="C1095"/>
  <c r="D1094"/>
  <c r="C1094"/>
  <c r="D1093"/>
  <c r="C1093"/>
  <c r="D1092"/>
  <c r="C1092"/>
  <c r="D1091"/>
  <c r="C1091"/>
  <c r="D1090"/>
  <c r="C1090"/>
  <c r="D1089"/>
  <c r="C1089"/>
  <c r="D1088"/>
  <c r="C1088"/>
  <c r="D1087"/>
  <c r="C1087"/>
  <c r="D1086"/>
  <c r="C1086"/>
  <c r="D1085"/>
  <c r="C1085"/>
  <c r="D1084"/>
  <c r="C1084"/>
  <c r="D1083"/>
  <c r="C1083"/>
  <c r="D1082"/>
  <c r="C1082"/>
  <c r="D1081"/>
  <c r="C1081"/>
  <c r="D1080"/>
  <c r="C1080"/>
  <c r="D1079"/>
  <c r="C1079"/>
  <c r="D1078"/>
  <c r="C1078"/>
  <c r="D1077"/>
  <c r="C1077"/>
  <c r="D1076"/>
  <c r="C1076"/>
  <c r="D1075"/>
  <c r="C1075"/>
  <c r="D1074"/>
  <c r="C1074"/>
  <c r="D1073"/>
  <c r="C1073"/>
  <c r="D1072"/>
  <c r="C1072"/>
  <c r="D1071"/>
  <c r="C1071"/>
  <c r="D1070"/>
  <c r="C1070"/>
  <c r="D1069"/>
  <c r="C1069"/>
  <c r="D1068"/>
  <c r="C1068"/>
  <c r="D1067"/>
  <c r="C1067"/>
  <c r="D1066"/>
  <c r="C1066"/>
  <c r="D1065"/>
  <c r="C1065"/>
  <c r="D1064"/>
  <c r="C1064"/>
  <c r="D1063"/>
  <c r="C1063"/>
  <c r="D1062"/>
  <c r="C1062"/>
  <c r="D1061"/>
  <c r="C1061"/>
  <c r="D1060"/>
  <c r="C1060"/>
  <c r="D1059"/>
  <c r="C1059"/>
  <c r="D1058"/>
  <c r="C1058"/>
  <c r="D1057"/>
  <c r="C1057"/>
  <c r="D1056"/>
  <c r="C1056"/>
  <c r="D1055"/>
  <c r="C1055"/>
  <c r="D1054"/>
  <c r="C1054"/>
  <c r="D1053"/>
  <c r="C1053"/>
  <c r="D1052"/>
  <c r="C1052"/>
  <c r="D1051"/>
  <c r="C1051"/>
  <c r="D1050"/>
  <c r="C1050"/>
  <c r="D1049"/>
  <c r="C1049"/>
  <c r="D1048"/>
  <c r="C1048"/>
  <c r="D1047"/>
  <c r="C1047"/>
  <c r="D1046"/>
  <c r="C1046"/>
  <c r="D1045"/>
  <c r="C1045"/>
  <c r="D1044"/>
  <c r="C1044"/>
  <c r="D1043"/>
  <c r="C1043"/>
  <c r="D1042"/>
  <c r="C1042"/>
  <c r="D1041"/>
  <c r="C1041"/>
  <c r="D1040"/>
  <c r="C1040"/>
  <c r="D1039"/>
  <c r="C1039"/>
  <c r="D1038"/>
  <c r="C1038"/>
  <c r="D1037"/>
  <c r="C1037"/>
  <c r="D1036"/>
  <c r="C1036"/>
  <c r="D1035"/>
  <c r="C1035"/>
  <c r="D1034"/>
  <c r="C1034"/>
  <c r="D1033"/>
  <c r="C1033"/>
  <c r="D1032"/>
  <c r="C1032"/>
  <c r="D1031"/>
  <c r="C1031"/>
  <c r="D1030"/>
  <c r="C1030"/>
  <c r="D1029"/>
  <c r="C1029"/>
  <c r="D1028"/>
  <c r="C1028"/>
  <c r="D1027"/>
  <c r="C1027"/>
  <c r="D1026"/>
  <c r="C1026"/>
  <c r="D1025"/>
  <c r="C1025"/>
  <c r="D1024"/>
  <c r="C1024"/>
  <c r="D1023"/>
  <c r="C1023"/>
  <c r="D1022"/>
  <c r="C1022"/>
  <c r="D1021"/>
  <c r="C1021"/>
  <c r="D1020"/>
  <c r="C1020"/>
  <c r="D1019"/>
  <c r="C1019"/>
  <c r="D1018"/>
  <c r="C1018"/>
  <c r="D1017"/>
  <c r="C1017"/>
  <c r="D1016"/>
  <c r="C1016"/>
  <c r="D1015"/>
  <c r="C1015"/>
  <c r="D1014"/>
  <c r="C1014"/>
  <c r="D1013"/>
  <c r="C1013"/>
  <c r="D1012"/>
  <c r="C1012"/>
  <c r="D1011"/>
  <c r="C1011"/>
  <c r="D1010"/>
  <c r="C1010"/>
  <c r="D1009"/>
  <c r="C1009"/>
  <c r="D1008"/>
  <c r="C1008"/>
  <c r="D1007"/>
  <c r="C1007"/>
  <c r="D1006"/>
  <c r="C1006"/>
  <c r="D1005"/>
  <c r="C1005"/>
  <c r="D1004"/>
  <c r="C1004"/>
  <c r="D1003"/>
  <c r="C1003"/>
  <c r="D1002"/>
  <c r="C1002"/>
  <c r="D1001"/>
  <c r="C1001"/>
  <c r="D1000"/>
  <c r="C1000"/>
  <c r="D999"/>
  <c r="C999"/>
  <c r="D998"/>
  <c r="C998"/>
  <c r="D997"/>
  <c r="C997"/>
  <c r="D996"/>
  <c r="C996"/>
  <c r="D995"/>
  <c r="C995"/>
  <c r="D994"/>
  <c r="C994"/>
  <c r="D993"/>
  <c r="C993"/>
  <c r="D992"/>
  <c r="C992"/>
  <c r="D991"/>
  <c r="C991"/>
  <c r="D990"/>
  <c r="C990"/>
  <c r="D989"/>
  <c r="C989"/>
  <c r="D988"/>
  <c r="C988"/>
  <c r="D987"/>
  <c r="C987"/>
  <c r="D986"/>
  <c r="C986"/>
  <c r="D985"/>
  <c r="C985"/>
  <c r="D984"/>
  <c r="C984"/>
  <c r="D983"/>
  <c r="C983"/>
  <c r="D982"/>
  <c r="C982"/>
  <c r="D981"/>
  <c r="C981"/>
  <c r="D980"/>
  <c r="C980"/>
  <c r="D979"/>
  <c r="C979"/>
  <c r="D978"/>
  <c r="C978"/>
  <c r="D977"/>
  <c r="C977"/>
  <c r="D976"/>
  <c r="C976"/>
  <c r="D975"/>
  <c r="C975"/>
  <c r="D974"/>
  <c r="C974"/>
  <c r="D973"/>
  <c r="C973"/>
  <c r="D972"/>
  <c r="C972"/>
  <c r="D971"/>
  <c r="C971"/>
  <c r="D970"/>
  <c r="C970"/>
  <c r="D969"/>
  <c r="C969"/>
  <c r="D968"/>
  <c r="C968"/>
  <c r="D967"/>
  <c r="C967"/>
  <c r="D966"/>
  <c r="C966"/>
  <c r="D965"/>
  <c r="C965"/>
  <c r="D964"/>
  <c r="C964"/>
  <c r="D963"/>
  <c r="C963"/>
  <c r="D962"/>
  <c r="C962"/>
  <c r="D961"/>
  <c r="C961"/>
  <c r="D960"/>
  <c r="C960"/>
  <c r="D959"/>
  <c r="C959"/>
  <c r="D958"/>
  <c r="C958"/>
  <c r="D957"/>
  <c r="C957"/>
  <c r="D956"/>
  <c r="C956"/>
  <c r="D955"/>
  <c r="C955"/>
  <c r="D954"/>
  <c r="C954"/>
  <c r="D953"/>
  <c r="C953"/>
  <c r="D952"/>
  <c r="C952"/>
  <c r="D951"/>
  <c r="C951"/>
  <c r="D950"/>
  <c r="C950"/>
  <c r="D949"/>
  <c r="C949"/>
  <c r="D948"/>
  <c r="C948"/>
  <c r="D947"/>
  <c r="C947"/>
  <c r="D946"/>
  <c r="C946"/>
  <c r="D945"/>
  <c r="C945"/>
  <c r="D944"/>
  <c r="C944"/>
  <c r="D943"/>
  <c r="C943"/>
  <c r="D942"/>
  <c r="C942"/>
  <c r="D941"/>
  <c r="C941"/>
  <c r="D940"/>
  <c r="C940"/>
  <c r="D939"/>
  <c r="C939"/>
  <c r="D938"/>
  <c r="C938"/>
  <c r="D937"/>
  <c r="C937"/>
  <c r="D936"/>
  <c r="C936"/>
  <c r="D935"/>
  <c r="C935"/>
  <c r="D934"/>
  <c r="C934"/>
  <c r="D933"/>
  <c r="C933"/>
  <c r="D932"/>
  <c r="C932"/>
  <c r="D931"/>
  <c r="C931"/>
  <c r="D930"/>
  <c r="C930"/>
  <c r="D929"/>
  <c r="C929"/>
  <c r="D928"/>
  <c r="C928"/>
  <c r="D927"/>
  <c r="C927"/>
  <c r="D926"/>
  <c r="D925"/>
  <c r="D924"/>
  <c r="D923"/>
  <c r="D922"/>
  <c r="D921"/>
  <c r="D920"/>
  <c r="D919"/>
  <c r="D918"/>
  <c r="D917"/>
  <c r="D916"/>
  <c r="D915"/>
  <c r="D914"/>
  <c r="D913"/>
  <c r="D912"/>
  <c r="D911"/>
  <c r="D910"/>
  <c r="D909"/>
  <c r="D908"/>
  <c r="D907"/>
  <c r="D906"/>
  <c r="D905"/>
  <c r="D904"/>
  <c r="D903"/>
  <c r="D902"/>
  <c r="D901"/>
  <c r="D900"/>
  <c r="D899"/>
  <c r="D898"/>
  <c r="D897"/>
  <c r="D896"/>
  <c r="D895"/>
  <c r="D894"/>
  <c r="D893"/>
  <c r="D892"/>
  <c r="D891"/>
  <c r="D890"/>
  <c r="D889"/>
  <c r="D888"/>
  <c r="D887"/>
  <c r="D886"/>
  <c r="D885"/>
  <c r="D884"/>
  <c r="D883"/>
  <c r="D882"/>
  <c r="D881"/>
  <c r="D880"/>
  <c r="D879"/>
  <c r="D878"/>
  <c r="D877"/>
  <c r="D876"/>
  <c r="D875"/>
  <c r="D874"/>
  <c r="D873"/>
  <c r="D872"/>
  <c r="D871"/>
  <c r="D870"/>
  <c r="D869"/>
  <c r="D868"/>
  <c r="D867"/>
  <c r="D866"/>
  <c r="D865"/>
  <c r="D864"/>
  <c r="D863"/>
  <c r="D862"/>
  <c r="D861"/>
  <c r="D860"/>
  <c r="D859"/>
  <c r="D858"/>
  <c r="D857"/>
  <c r="D856"/>
  <c r="D855"/>
  <c r="D854"/>
  <c r="D853"/>
  <c r="D852"/>
  <c r="D851"/>
  <c r="D850"/>
  <c r="D849"/>
  <c r="D848"/>
  <c r="D847"/>
  <c r="D846"/>
  <c r="D845"/>
  <c r="D844"/>
  <c r="D843"/>
  <c r="D842"/>
  <c r="D841"/>
  <c r="D840"/>
  <c r="D839"/>
  <c r="D838"/>
  <c r="D837"/>
  <c r="D836"/>
  <c r="D835"/>
  <c r="D834"/>
  <c r="D833"/>
  <c r="D832"/>
  <c r="D831"/>
  <c r="D830"/>
  <c r="D829"/>
  <c r="D828"/>
  <c r="D827"/>
  <c r="D826"/>
  <c r="D825"/>
  <c r="D824"/>
  <c r="D823"/>
  <c r="D822"/>
  <c r="D821"/>
  <c r="D820"/>
  <c r="D819"/>
  <c r="D818"/>
  <c r="D817"/>
  <c r="D816"/>
  <c r="D815"/>
  <c r="D814"/>
  <c r="D813"/>
  <c r="D812"/>
  <c r="D811"/>
  <c r="D810"/>
  <c r="D809"/>
  <c r="D808"/>
  <c r="D807"/>
  <c r="D806"/>
  <c r="D805"/>
  <c r="D804"/>
  <c r="D803"/>
  <c r="D802"/>
  <c r="D801"/>
  <c r="D800"/>
  <c r="D799"/>
  <c r="D798"/>
  <c r="D797"/>
  <c r="D796"/>
  <c r="D795"/>
  <c r="D794"/>
  <c r="D793"/>
  <c r="D792"/>
  <c r="D791"/>
  <c r="D790"/>
  <c r="D789"/>
  <c r="D788"/>
  <c r="D787"/>
  <c r="D786"/>
  <c r="D785"/>
  <c r="D784"/>
  <c r="D783"/>
  <c r="D782"/>
  <c r="D781"/>
  <c r="D780"/>
  <c r="D779"/>
  <c r="D778"/>
  <c r="D777"/>
  <c r="D776"/>
  <c r="D775"/>
  <c r="D774"/>
  <c r="D773"/>
  <c r="D772"/>
  <c r="D771"/>
  <c r="D770"/>
  <c r="D769"/>
  <c r="D768"/>
  <c r="D767"/>
  <c r="D766"/>
  <c r="D765"/>
  <c r="D764"/>
  <c r="D763"/>
  <c r="D762"/>
  <c r="D761"/>
  <c r="D760"/>
  <c r="D759"/>
  <c r="D758"/>
  <c r="D757"/>
  <c r="D756"/>
  <c r="D755"/>
  <c r="D754"/>
  <c r="D753"/>
  <c r="D752"/>
  <c r="D751"/>
  <c r="D750"/>
  <c r="D749"/>
  <c r="D748"/>
  <c r="D747"/>
  <c r="D746"/>
  <c r="D745"/>
  <c r="D744"/>
  <c r="D743"/>
  <c r="D742"/>
  <c r="D741"/>
  <c r="D740"/>
  <c r="D739"/>
  <c r="D738"/>
  <c r="D737"/>
  <c r="D736"/>
  <c r="D735"/>
  <c r="D734"/>
  <c r="D733"/>
  <c r="D732"/>
  <c r="D731"/>
  <c r="D730"/>
  <c r="D729"/>
  <c r="D728"/>
  <c r="D727"/>
  <c r="D726"/>
  <c r="D725"/>
  <c r="D724"/>
  <c r="D723"/>
  <c r="D722"/>
  <c r="D721"/>
  <c r="D720"/>
  <c r="D719"/>
  <c r="D718"/>
  <c r="D717"/>
  <c r="D716"/>
  <c r="D715"/>
  <c r="D714"/>
  <c r="D713"/>
  <c r="D712"/>
  <c r="D711"/>
  <c r="D710"/>
  <c r="D709"/>
  <c r="D708"/>
  <c r="D707"/>
  <c r="D706"/>
  <c r="D705"/>
  <c r="D704"/>
  <c r="D703"/>
  <c r="D702"/>
  <c r="D701"/>
  <c r="D700"/>
  <c r="D699"/>
  <c r="D698"/>
  <c r="D697"/>
  <c r="D696"/>
  <c r="D695"/>
  <c r="D694"/>
  <c r="D693"/>
  <c r="D692"/>
  <c r="D691"/>
  <c r="D690"/>
  <c r="D689"/>
  <c r="D688"/>
  <c r="D687"/>
  <c r="D686"/>
  <c r="D685"/>
  <c r="D684"/>
  <c r="D683"/>
  <c r="D682"/>
  <c r="D681"/>
  <c r="D680"/>
  <c r="D679"/>
  <c r="D678"/>
  <c r="D677"/>
  <c r="D676"/>
  <c r="D675"/>
  <c r="D674"/>
  <c r="D673"/>
  <c r="D672"/>
  <c r="D671"/>
  <c r="D670"/>
  <c r="D669"/>
  <c r="D668"/>
  <c r="D667"/>
  <c r="D666"/>
  <c r="D665"/>
  <c r="D664"/>
  <c r="D663"/>
  <c r="D662"/>
  <c r="D661"/>
  <c r="D660"/>
  <c r="D659"/>
  <c r="D658"/>
  <c r="D657"/>
  <c r="D656"/>
  <c r="D655"/>
  <c r="D654"/>
  <c r="D653"/>
  <c r="D652"/>
  <c r="D651"/>
  <c r="D650"/>
  <c r="D649"/>
  <c r="D648"/>
  <c r="D647"/>
  <c r="D646"/>
  <c r="D645"/>
  <c r="D644"/>
  <c r="D643"/>
  <c r="D642"/>
  <c r="D641"/>
  <c r="D640"/>
  <c r="D639"/>
  <c r="D638"/>
  <c r="D637"/>
  <c r="D636"/>
  <c r="D635"/>
  <c r="D634"/>
  <c r="D633"/>
  <c r="D632"/>
  <c r="D631"/>
  <c r="D630"/>
  <c r="D629"/>
  <c r="D628"/>
  <c r="D627"/>
  <c r="D626"/>
  <c r="D625"/>
  <c r="D624"/>
  <c r="D623"/>
  <c r="D622"/>
  <c r="D621"/>
  <c r="D620"/>
  <c r="D619"/>
  <c r="D618"/>
  <c r="D617"/>
  <c r="D616"/>
  <c r="D615"/>
  <c r="D614"/>
  <c r="D613"/>
  <c r="D612"/>
  <c r="D611"/>
  <c r="D610"/>
  <c r="D609"/>
  <c r="D608"/>
  <c r="D607"/>
  <c r="D606"/>
  <c r="D605"/>
  <c r="D604"/>
  <c r="D603"/>
  <c r="D602"/>
  <c r="D601"/>
  <c r="D600"/>
  <c r="D599"/>
  <c r="D598"/>
  <c r="D597"/>
  <c r="D596"/>
  <c r="D595"/>
  <c r="D594"/>
  <c r="D593"/>
  <c r="D592"/>
  <c r="D591"/>
  <c r="D590"/>
  <c r="D589"/>
  <c r="D588"/>
  <c r="D587"/>
  <c r="D586"/>
  <c r="D585"/>
  <c r="D584"/>
  <c r="D583"/>
  <c r="D582"/>
  <c r="D581"/>
  <c r="D580"/>
  <c r="D579"/>
  <c r="D578"/>
  <c r="D577"/>
  <c r="D576"/>
  <c r="D575"/>
  <c r="D574"/>
  <c r="D573"/>
  <c r="D572"/>
  <c r="D571"/>
  <c r="D570"/>
  <c r="D569"/>
  <c r="D568"/>
  <c r="D567"/>
  <c r="D566"/>
  <c r="D565"/>
  <c r="D564"/>
  <c r="D563"/>
  <c r="D562"/>
  <c r="D561"/>
  <c r="D560"/>
  <c r="D559"/>
  <c r="D558"/>
  <c r="D557"/>
  <c r="D556"/>
  <c r="D555"/>
  <c r="D554"/>
  <c r="D553"/>
  <c r="D552"/>
  <c r="D551"/>
  <c r="D550"/>
  <c r="D549"/>
  <c r="D548"/>
  <c r="D547"/>
  <c r="D546"/>
  <c r="D545"/>
  <c r="D544"/>
  <c r="D543"/>
  <c r="D542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D4107" s="1"/>
  <c r="C8" i="4"/>
  <c r="D6468" i="5"/>
  <c r="D5" i="4" l="1"/>
  <c r="E5"/>
  <c r="D4"/>
  <c r="E4"/>
  <c r="E3"/>
  <c r="E8" s="1"/>
  <c r="D3"/>
  <c r="E6468" i="5"/>
  <c r="D6467"/>
  <c r="C6467"/>
  <c r="D6466"/>
  <c r="C6466"/>
  <c r="D6465"/>
  <c r="C6465"/>
  <c r="D6464"/>
  <c r="C6464"/>
  <c r="D6463"/>
  <c r="C6463"/>
  <c r="D6462"/>
  <c r="C6462"/>
  <c r="D6461"/>
  <c r="C6461"/>
  <c r="D6460"/>
  <c r="C6460"/>
  <c r="D6459"/>
  <c r="C6459"/>
  <c r="D6458"/>
  <c r="C6458"/>
  <c r="D6457"/>
  <c r="C6457"/>
  <c r="D6456"/>
  <c r="C6456"/>
  <c r="D6455"/>
  <c r="C6455"/>
  <c r="D6454"/>
  <c r="C6454"/>
  <c r="D6453"/>
  <c r="C6453"/>
  <c r="D6452"/>
  <c r="C6452"/>
  <c r="D6451"/>
  <c r="C6451"/>
  <c r="D6450"/>
  <c r="C6450"/>
  <c r="D6449"/>
  <c r="C6449"/>
  <c r="D6448"/>
  <c r="C6448"/>
  <c r="D6447"/>
  <c r="C6447"/>
  <c r="D6446"/>
  <c r="C6446"/>
  <c r="D6445"/>
  <c r="C6445"/>
  <c r="D6444"/>
  <c r="C6444"/>
  <c r="D6443"/>
  <c r="C6443"/>
  <c r="D6442"/>
  <c r="C6442"/>
  <c r="D6441"/>
  <c r="C6441"/>
  <c r="D6440"/>
  <c r="C6440"/>
  <c r="D6439"/>
  <c r="C6439"/>
  <c r="D6438"/>
  <c r="C6438"/>
  <c r="D6437"/>
  <c r="C6437"/>
  <c r="D6436"/>
  <c r="C6436"/>
  <c r="D6435"/>
  <c r="C6435"/>
  <c r="D6434"/>
  <c r="C6434"/>
  <c r="D6433"/>
  <c r="C6433"/>
  <c r="D6432"/>
  <c r="C6432"/>
  <c r="D6431"/>
  <c r="C6431"/>
  <c r="D6430"/>
  <c r="C6430"/>
  <c r="D6429"/>
  <c r="C6429"/>
  <c r="D6428"/>
  <c r="C6428"/>
  <c r="D6427"/>
  <c r="C6427"/>
  <c r="D6426"/>
  <c r="C6426"/>
  <c r="D6425"/>
  <c r="C6425"/>
  <c r="D6424"/>
  <c r="C6424"/>
  <c r="D6423"/>
  <c r="C6423"/>
  <c r="D6422"/>
  <c r="C6422"/>
  <c r="D6421"/>
  <c r="C6421"/>
  <c r="D6420"/>
  <c r="C6420"/>
  <c r="D6419"/>
  <c r="C6419"/>
  <c r="D6418"/>
  <c r="C6418"/>
  <c r="D6417"/>
  <c r="C6417"/>
  <c r="D6416"/>
  <c r="C6416"/>
  <c r="D6415"/>
  <c r="C6415"/>
  <c r="D6414"/>
  <c r="C6414"/>
  <c r="D6413"/>
  <c r="C6413"/>
  <c r="D6412"/>
  <c r="C6412"/>
  <c r="D6411"/>
  <c r="C6411"/>
  <c r="D6410"/>
  <c r="C6410"/>
  <c r="D6409"/>
  <c r="C6409"/>
  <c r="D6408"/>
  <c r="C6408"/>
  <c r="D6407"/>
  <c r="C6407"/>
  <c r="D6406"/>
  <c r="C6406"/>
  <c r="D6405"/>
  <c r="C6405"/>
  <c r="D6404"/>
  <c r="C6404"/>
  <c r="D6403"/>
  <c r="C6403"/>
  <c r="D6402"/>
  <c r="C6402"/>
  <c r="D6401"/>
  <c r="C6401"/>
  <c r="D6400"/>
  <c r="C6400"/>
  <c r="D6399"/>
  <c r="C6399"/>
  <c r="D6398"/>
  <c r="C6398"/>
  <c r="D6397"/>
  <c r="C6397"/>
  <c r="D6396"/>
  <c r="C6396"/>
  <c r="D6395"/>
  <c r="C6395"/>
  <c r="D6394"/>
  <c r="C6394"/>
  <c r="D6393"/>
  <c r="C6393"/>
  <c r="D6392"/>
  <c r="C6392"/>
  <c r="D6391"/>
  <c r="C6391"/>
  <c r="D6390"/>
  <c r="C6390"/>
  <c r="D6389"/>
  <c r="C6389"/>
  <c r="D6388"/>
  <c r="C6388"/>
  <c r="D6387"/>
  <c r="C6387"/>
  <c r="D6386"/>
  <c r="C6386"/>
  <c r="D6385"/>
  <c r="C6385"/>
  <c r="D6384"/>
  <c r="C6384"/>
  <c r="D6383"/>
  <c r="C6383"/>
  <c r="D6382"/>
  <c r="C6382"/>
  <c r="D6381"/>
  <c r="C6381"/>
  <c r="D6380"/>
  <c r="C6380"/>
  <c r="D6379"/>
  <c r="C6379"/>
  <c r="D6378"/>
  <c r="C6378"/>
  <c r="D6377"/>
  <c r="C6377"/>
  <c r="D6376"/>
  <c r="C6376"/>
  <c r="D6375"/>
  <c r="C6375"/>
  <c r="D6374"/>
  <c r="C6374"/>
  <c r="D6373"/>
  <c r="C6373"/>
  <c r="D6372"/>
  <c r="C6372"/>
  <c r="D6371"/>
  <c r="C6371"/>
  <c r="D6370"/>
  <c r="C6370"/>
  <c r="D6369"/>
  <c r="C6369"/>
  <c r="D6368"/>
  <c r="C6368"/>
  <c r="D6367"/>
  <c r="C6367"/>
  <c r="D6366"/>
  <c r="C6366"/>
  <c r="D6365"/>
  <c r="C6365"/>
  <c r="D6364"/>
  <c r="C6364"/>
  <c r="D6363"/>
  <c r="C6363"/>
  <c r="D6362"/>
  <c r="C6362"/>
  <c r="D6361"/>
  <c r="C6361"/>
  <c r="D6360"/>
  <c r="C6360"/>
  <c r="D6359"/>
  <c r="C6359"/>
  <c r="D6358"/>
  <c r="C6358"/>
  <c r="D6357"/>
  <c r="C6357"/>
  <c r="D6356"/>
  <c r="C6356"/>
  <c r="D6355"/>
  <c r="C6355"/>
  <c r="D6354"/>
  <c r="C6354"/>
  <c r="D6353"/>
  <c r="C6353"/>
  <c r="D6352"/>
  <c r="C6352"/>
  <c r="D6351"/>
  <c r="C6351"/>
  <c r="D6350"/>
  <c r="C6350"/>
  <c r="D6349"/>
  <c r="C6349"/>
  <c r="D6348"/>
  <c r="C6348"/>
  <c r="D6347"/>
  <c r="C6347"/>
  <c r="D6346"/>
  <c r="C6346"/>
  <c r="D6345"/>
  <c r="C6345"/>
  <c r="D6344"/>
  <c r="C6344"/>
  <c r="D6343"/>
  <c r="C6343"/>
  <c r="D6342"/>
  <c r="C6342"/>
  <c r="D6341"/>
  <c r="C6341"/>
  <c r="D6340"/>
  <c r="C6340"/>
  <c r="D6339"/>
  <c r="C6339"/>
  <c r="D6338"/>
  <c r="C6338"/>
  <c r="D6337"/>
  <c r="C6337"/>
  <c r="D6336"/>
  <c r="C6336"/>
  <c r="D6335"/>
  <c r="C6335"/>
  <c r="D6334"/>
  <c r="C6334"/>
  <c r="D6333"/>
  <c r="C6333"/>
  <c r="D6332"/>
  <c r="C6332"/>
  <c r="D6331"/>
  <c r="C6331"/>
  <c r="D6330"/>
  <c r="C6330"/>
  <c r="D6329"/>
  <c r="C6329"/>
  <c r="D6328"/>
  <c r="C6328"/>
  <c r="D6327"/>
  <c r="C6327"/>
  <c r="D6326"/>
  <c r="C6326"/>
  <c r="D6325"/>
  <c r="C6325"/>
  <c r="D6324"/>
  <c r="C6324"/>
  <c r="D6323"/>
  <c r="C6323"/>
  <c r="D6322"/>
  <c r="C6322"/>
  <c r="D6321"/>
  <c r="C6321"/>
  <c r="D6320"/>
  <c r="C6320"/>
  <c r="D6319"/>
  <c r="C6319"/>
  <c r="D6318"/>
  <c r="C6318"/>
  <c r="D6317"/>
  <c r="C6317"/>
  <c r="D6316"/>
  <c r="C6316"/>
  <c r="D6315"/>
  <c r="C6315"/>
  <c r="D6314"/>
  <c r="C6314"/>
  <c r="D6313"/>
  <c r="C6313"/>
  <c r="D6312"/>
  <c r="C6312"/>
  <c r="D6311"/>
  <c r="C6311"/>
  <c r="D6310"/>
  <c r="C6310"/>
  <c r="D6309"/>
  <c r="C6309"/>
  <c r="D6308"/>
  <c r="C6308"/>
  <c r="D6307"/>
  <c r="C6307"/>
  <c r="D6306"/>
  <c r="C6306"/>
  <c r="D6305"/>
  <c r="C6305"/>
  <c r="D6304"/>
  <c r="C6304"/>
  <c r="D6303"/>
  <c r="C6303"/>
  <c r="D6302"/>
  <c r="C6302"/>
  <c r="D6301"/>
  <c r="C6301"/>
  <c r="D6300"/>
  <c r="C6300"/>
  <c r="D6299"/>
  <c r="C6299"/>
  <c r="D6298"/>
  <c r="C6298"/>
  <c r="D6297"/>
  <c r="C6297"/>
  <c r="D6296"/>
  <c r="C6296"/>
  <c r="D6295"/>
  <c r="C6295"/>
  <c r="D6294"/>
  <c r="C6294"/>
  <c r="D6293"/>
  <c r="C6293"/>
  <c r="D6292"/>
  <c r="C6292"/>
  <c r="D6291"/>
  <c r="C6291"/>
  <c r="D6290"/>
  <c r="C6290"/>
  <c r="D6289"/>
  <c r="C6289"/>
  <c r="D6288"/>
  <c r="C6288"/>
  <c r="D6287"/>
  <c r="C6287"/>
  <c r="D6286"/>
  <c r="C6286"/>
  <c r="D6285"/>
  <c r="C6285"/>
  <c r="D6284"/>
  <c r="C6284"/>
  <c r="D6283"/>
  <c r="C6283"/>
  <c r="D6282"/>
  <c r="C6282"/>
  <c r="D6281"/>
  <c r="C6281"/>
  <c r="D6280"/>
  <c r="C6280"/>
  <c r="D6279"/>
  <c r="C6279"/>
  <c r="D6278"/>
  <c r="C6278"/>
  <c r="D6277"/>
  <c r="C6277"/>
  <c r="D6276"/>
  <c r="C6276"/>
  <c r="D6275"/>
  <c r="C6275"/>
  <c r="D6274"/>
  <c r="C6274"/>
  <c r="D6273"/>
  <c r="C6273"/>
  <c r="D6272"/>
  <c r="C6272"/>
  <c r="D6271"/>
  <c r="C6271"/>
  <c r="D6270"/>
  <c r="C6270"/>
  <c r="D6269"/>
  <c r="C6269"/>
  <c r="D6268"/>
  <c r="C6268"/>
  <c r="D6267"/>
  <c r="C6267"/>
  <c r="D6266"/>
  <c r="C6266"/>
  <c r="D6265"/>
  <c r="C6265"/>
  <c r="D6264"/>
  <c r="C6264"/>
  <c r="D6263"/>
  <c r="C6263"/>
  <c r="D6262"/>
  <c r="C6262"/>
  <c r="D6261"/>
  <c r="C6261"/>
  <c r="D6260"/>
  <c r="C6260"/>
  <c r="D6259"/>
  <c r="C6259"/>
  <c r="D6258"/>
  <c r="C6258"/>
  <c r="D6257"/>
  <c r="C6257"/>
  <c r="D6256"/>
  <c r="C6256"/>
  <c r="D6255"/>
  <c r="C6255"/>
  <c r="D6254"/>
  <c r="C6254"/>
  <c r="D6253"/>
  <c r="C6253"/>
  <c r="D6252"/>
  <c r="C6252"/>
  <c r="D6251"/>
  <c r="C6251"/>
  <c r="D6250"/>
  <c r="C6250"/>
  <c r="D6249"/>
  <c r="C6249"/>
  <c r="D6248"/>
  <c r="C6248"/>
  <c r="D6247"/>
  <c r="C6247"/>
  <c r="D6246"/>
  <c r="C6246"/>
  <c r="D6245"/>
  <c r="C6245"/>
  <c r="D6244"/>
  <c r="C6244"/>
  <c r="D6243"/>
  <c r="C6243"/>
  <c r="D6242"/>
  <c r="C6242"/>
  <c r="D6241"/>
  <c r="C6241"/>
  <c r="D6240"/>
  <c r="C6240"/>
  <c r="D6239"/>
  <c r="C6239"/>
  <c r="D6238"/>
  <c r="C6238"/>
  <c r="D6237"/>
  <c r="C6237"/>
  <c r="D6236"/>
  <c r="C6236"/>
  <c r="D6235"/>
  <c r="C6235"/>
  <c r="D6234"/>
  <c r="C6234"/>
  <c r="D6233"/>
  <c r="C6233"/>
  <c r="D6232"/>
  <c r="C6232"/>
  <c r="D6231"/>
  <c r="C6231"/>
  <c r="D6230"/>
  <c r="C6230"/>
  <c r="D6229"/>
  <c r="C6229"/>
  <c r="D6228"/>
  <c r="C6228"/>
  <c r="D6227"/>
  <c r="C6227"/>
  <c r="D6226"/>
  <c r="C6226"/>
  <c r="D6225"/>
  <c r="C6225"/>
  <c r="D6224"/>
  <c r="C6224"/>
  <c r="D6223"/>
  <c r="C6223"/>
  <c r="D6222"/>
  <c r="C6222"/>
  <c r="D6221"/>
  <c r="C6221"/>
  <c r="D6220"/>
  <c r="C6220"/>
  <c r="D6219"/>
  <c r="C6219"/>
  <c r="D6218"/>
  <c r="C6218"/>
  <c r="D6217"/>
  <c r="C6217"/>
  <c r="D6216"/>
  <c r="C6216"/>
  <c r="D6215"/>
  <c r="C6215"/>
  <c r="D6214"/>
  <c r="C6214"/>
  <c r="D6213"/>
  <c r="C6213"/>
  <c r="D6212"/>
  <c r="C6212"/>
  <c r="D6211"/>
  <c r="C6211"/>
  <c r="D6210"/>
  <c r="C6210"/>
  <c r="D6209"/>
  <c r="C6209"/>
  <c r="D6208"/>
  <c r="C6208"/>
  <c r="D6207"/>
  <c r="C6207"/>
  <c r="D6206"/>
  <c r="C6206"/>
  <c r="D6205"/>
  <c r="C6205"/>
  <c r="D6204"/>
  <c r="C6204"/>
  <c r="D6203"/>
  <c r="C6203"/>
  <c r="D6202"/>
  <c r="C6202"/>
  <c r="D6201"/>
  <c r="C6201"/>
  <c r="D6200"/>
  <c r="C6200"/>
  <c r="D6199"/>
  <c r="C6199"/>
  <c r="D6198"/>
  <c r="C6198"/>
  <c r="D6197"/>
  <c r="C6197"/>
  <c r="D6196"/>
  <c r="C6196"/>
  <c r="D6195"/>
  <c r="C6195"/>
  <c r="D6194"/>
  <c r="C6194"/>
  <c r="D6193"/>
  <c r="C6193"/>
  <c r="D6192"/>
  <c r="C6192"/>
  <c r="D6191"/>
  <c r="C6191"/>
  <c r="D6190"/>
  <c r="C6190"/>
  <c r="D6189"/>
  <c r="C6189"/>
  <c r="D6188"/>
  <c r="C6188"/>
  <c r="D6187"/>
  <c r="C6187"/>
  <c r="D6186"/>
  <c r="C6186"/>
  <c r="D6185"/>
  <c r="C6185"/>
  <c r="D6184"/>
  <c r="C6184"/>
  <c r="D6183"/>
  <c r="C6183"/>
  <c r="D6182"/>
  <c r="C6182"/>
  <c r="D6181"/>
  <c r="C6181"/>
  <c r="D6180"/>
  <c r="C6180"/>
  <c r="D6179"/>
  <c r="C6179"/>
  <c r="D6178"/>
  <c r="C6178"/>
  <c r="D6177"/>
  <c r="C6177"/>
  <c r="D6176"/>
  <c r="C6176"/>
  <c r="D6175"/>
  <c r="C6175"/>
  <c r="D6174"/>
  <c r="C6174"/>
  <c r="D6173"/>
  <c r="C6173"/>
  <c r="D6172"/>
  <c r="C6172"/>
  <c r="D6171"/>
  <c r="C6171"/>
  <c r="D6170"/>
  <c r="C6170"/>
  <c r="D6169"/>
  <c r="C6169"/>
  <c r="D6168"/>
  <c r="C6168"/>
  <c r="D6167"/>
  <c r="C6167"/>
  <c r="D6166"/>
  <c r="C6166"/>
  <c r="D6165"/>
  <c r="C6165"/>
  <c r="D6164"/>
  <c r="C6164"/>
  <c r="D6163"/>
  <c r="C6163"/>
  <c r="D6162"/>
  <c r="C6162"/>
  <c r="D6161"/>
  <c r="C6161"/>
  <c r="D6160"/>
  <c r="C6160"/>
  <c r="D6159"/>
  <c r="C6159"/>
  <c r="D6158"/>
  <c r="C6158"/>
  <c r="D6157"/>
  <c r="C6157"/>
  <c r="D6156"/>
  <c r="C6156"/>
  <c r="D6155"/>
  <c r="C6155"/>
  <c r="D6154"/>
  <c r="C6154"/>
  <c r="D6153"/>
  <c r="C6153"/>
  <c r="D6152"/>
  <c r="C6152"/>
  <c r="D6151"/>
  <c r="C6151"/>
  <c r="D6150"/>
  <c r="C6150"/>
  <c r="D6149"/>
  <c r="C6149"/>
  <c r="D6148"/>
  <c r="C6148"/>
  <c r="D6147"/>
  <c r="C6147"/>
  <c r="D6146"/>
  <c r="C6146"/>
  <c r="D6145"/>
  <c r="C6145"/>
  <c r="D6144"/>
  <c r="C6144"/>
  <c r="D6143"/>
  <c r="C6143"/>
  <c r="D6142"/>
  <c r="C6142"/>
  <c r="D6141"/>
  <c r="C6141"/>
  <c r="D6140"/>
  <c r="C6140"/>
  <c r="D6139"/>
  <c r="C6139"/>
  <c r="D6138"/>
  <c r="C6138"/>
  <c r="D6137"/>
  <c r="C6137"/>
  <c r="D6136"/>
  <c r="C6136"/>
  <c r="D6135"/>
  <c r="C6135"/>
  <c r="D6134"/>
  <c r="C6134"/>
  <c r="D6133"/>
  <c r="C6133"/>
  <c r="D6132"/>
  <c r="C6132"/>
  <c r="D6131"/>
  <c r="C6131"/>
  <c r="D6130"/>
  <c r="C6130"/>
  <c r="D6129"/>
  <c r="C6129"/>
  <c r="D6128"/>
  <c r="C6128"/>
  <c r="D6127"/>
  <c r="C6127"/>
  <c r="D6126"/>
  <c r="C6126"/>
  <c r="D6125"/>
  <c r="C6125"/>
  <c r="D6124"/>
  <c r="C6124"/>
  <c r="D6123"/>
  <c r="C6123"/>
  <c r="D6122"/>
  <c r="C6122"/>
  <c r="D6121"/>
  <c r="C6121"/>
  <c r="D6120"/>
  <c r="C6120"/>
  <c r="D6119"/>
  <c r="C6119"/>
  <c r="D6118"/>
  <c r="C6118"/>
  <c r="D6117"/>
  <c r="C6117"/>
  <c r="D6116"/>
  <c r="C6116"/>
  <c r="D6115"/>
  <c r="C6115"/>
  <c r="D6114"/>
  <c r="C6114"/>
  <c r="D6113"/>
  <c r="C6113"/>
  <c r="D6112"/>
  <c r="C6112"/>
  <c r="D6111"/>
  <c r="C6111"/>
  <c r="D6110"/>
  <c r="C6110"/>
  <c r="D6109"/>
  <c r="C6109"/>
  <c r="D6108"/>
  <c r="C6108"/>
  <c r="D6107"/>
  <c r="C6107"/>
  <c r="D6106"/>
  <c r="C6106"/>
  <c r="D6105"/>
  <c r="C6105"/>
  <c r="D6104"/>
  <c r="C6104"/>
  <c r="D6103"/>
  <c r="C6103"/>
  <c r="D6102"/>
  <c r="C6102"/>
  <c r="D6101"/>
  <c r="C6101"/>
  <c r="D6100"/>
  <c r="C6100"/>
  <c r="D6099"/>
  <c r="C6099"/>
  <c r="D6098"/>
  <c r="C6098"/>
  <c r="D6097"/>
  <c r="C6097"/>
  <c r="D6096"/>
  <c r="C6096"/>
  <c r="D6095"/>
  <c r="C6095"/>
  <c r="D6094"/>
  <c r="C6094"/>
  <c r="D6093"/>
  <c r="C6093"/>
  <c r="D6092"/>
  <c r="C6092"/>
  <c r="D6091"/>
  <c r="C6091"/>
  <c r="D6090"/>
  <c r="C6090"/>
  <c r="D6089"/>
  <c r="C6089"/>
  <c r="D6088"/>
  <c r="C6088"/>
  <c r="D6087"/>
  <c r="C6087"/>
  <c r="D6086"/>
  <c r="C6086"/>
  <c r="D6085"/>
  <c r="C6085"/>
  <c r="D6084"/>
  <c r="C6084"/>
  <c r="D6083"/>
  <c r="C6083"/>
  <c r="D6082"/>
  <c r="C6082"/>
  <c r="D6081"/>
  <c r="C6081"/>
  <c r="D6080"/>
  <c r="C6080"/>
  <c r="D6079"/>
  <c r="C6079"/>
  <c r="D6078"/>
  <c r="C6078"/>
  <c r="D6077"/>
  <c r="C6077"/>
  <c r="D6076"/>
  <c r="C6076"/>
  <c r="D6075"/>
  <c r="C6075"/>
  <c r="D6074"/>
  <c r="C6074"/>
  <c r="D6073"/>
  <c r="C6073"/>
  <c r="D6072"/>
  <c r="C6072"/>
  <c r="D6071"/>
  <c r="C6071"/>
  <c r="D6070"/>
  <c r="C6070"/>
  <c r="D6069"/>
  <c r="C6069"/>
  <c r="D6068"/>
  <c r="C6068"/>
  <c r="D6067"/>
  <c r="C6067"/>
  <c r="D6066"/>
  <c r="C6066"/>
  <c r="D6065"/>
  <c r="C6065"/>
  <c r="D6064"/>
  <c r="C6064"/>
  <c r="D6063"/>
  <c r="C6063"/>
  <c r="D6062"/>
  <c r="C6062"/>
  <c r="D6061"/>
  <c r="C6061"/>
  <c r="D6060"/>
  <c r="C6060"/>
  <c r="D6059"/>
  <c r="C6059"/>
  <c r="D6058"/>
  <c r="C6058"/>
  <c r="D6057"/>
  <c r="C6057"/>
  <c r="D6056"/>
  <c r="C6056"/>
  <c r="D6055"/>
  <c r="C6055"/>
  <c r="D6054"/>
  <c r="C6054"/>
  <c r="D6053"/>
  <c r="C6053"/>
  <c r="D6052"/>
  <c r="C6052"/>
  <c r="D6051"/>
  <c r="C6051"/>
  <c r="D6050"/>
  <c r="C6050"/>
  <c r="D6049"/>
  <c r="C6049"/>
  <c r="D6048"/>
  <c r="C6048"/>
  <c r="D6047"/>
  <c r="C6047"/>
  <c r="D6046"/>
  <c r="C6046"/>
  <c r="D6045"/>
  <c r="C6045"/>
  <c r="D6044"/>
  <c r="C6044"/>
  <c r="D6043"/>
  <c r="C6043"/>
  <c r="D6042"/>
  <c r="C6042"/>
  <c r="D6041"/>
  <c r="C6041"/>
  <c r="D6040"/>
  <c r="C6040"/>
  <c r="D6039"/>
  <c r="C6039"/>
  <c r="D6038"/>
  <c r="C6038"/>
  <c r="D6037"/>
  <c r="C6037"/>
  <c r="D6036"/>
  <c r="C6036"/>
  <c r="D6035"/>
  <c r="C6035"/>
  <c r="D6034"/>
  <c r="C6034"/>
  <c r="D6033"/>
  <c r="C6033"/>
  <c r="D6032"/>
  <c r="C6032"/>
  <c r="D6031"/>
  <c r="C6031"/>
  <c r="D6030"/>
  <c r="C6030"/>
  <c r="D6029"/>
  <c r="C6029"/>
  <c r="D6028"/>
  <c r="C6028"/>
  <c r="D6027"/>
  <c r="C6027"/>
  <c r="D6026"/>
  <c r="C6026"/>
  <c r="D6025"/>
  <c r="C6025"/>
  <c r="D6024"/>
  <c r="C6024"/>
  <c r="D6023"/>
  <c r="C6023"/>
  <c r="D6022"/>
  <c r="C6022"/>
  <c r="D6021"/>
  <c r="C6021"/>
  <c r="D6020"/>
  <c r="C6020"/>
  <c r="D6019"/>
  <c r="C6019"/>
  <c r="D6018"/>
  <c r="C6018"/>
  <c r="D6017"/>
  <c r="C6017"/>
  <c r="D6016"/>
  <c r="C6016"/>
  <c r="D6015"/>
  <c r="C6015"/>
  <c r="D6014"/>
  <c r="C6014"/>
  <c r="D6013"/>
  <c r="C6013"/>
  <c r="D6012"/>
  <c r="C6012"/>
  <c r="D6011"/>
  <c r="C6011"/>
  <c r="D6010"/>
  <c r="C6010"/>
  <c r="D6009"/>
  <c r="C6009"/>
  <c r="D6008"/>
  <c r="C6008"/>
  <c r="D6007"/>
  <c r="C6007"/>
  <c r="D6006"/>
  <c r="C6006"/>
  <c r="D6005"/>
  <c r="C6005"/>
  <c r="D6004"/>
  <c r="C6004"/>
  <c r="D6003"/>
  <c r="C6003"/>
  <c r="D6002"/>
  <c r="C6002"/>
  <c r="D6001"/>
  <c r="C6001"/>
  <c r="D6000"/>
  <c r="C6000"/>
  <c r="D5999"/>
  <c r="C5999"/>
  <c r="D5998"/>
  <c r="C5998"/>
  <c r="D5997"/>
  <c r="C5997"/>
  <c r="D5996"/>
  <c r="C5996"/>
  <c r="D5995"/>
  <c r="C5995"/>
  <c r="D5994"/>
  <c r="C5994"/>
  <c r="D5993"/>
  <c r="C5993"/>
  <c r="D5992"/>
  <c r="C5992"/>
  <c r="D5991"/>
  <c r="C5991"/>
  <c r="D5990"/>
  <c r="C5990"/>
  <c r="D5989"/>
  <c r="C5989"/>
  <c r="D5988"/>
  <c r="C5988"/>
  <c r="D5987"/>
  <c r="C5987"/>
  <c r="D5986"/>
  <c r="C5986"/>
  <c r="D5985"/>
  <c r="C5985"/>
  <c r="D5984"/>
  <c r="C5984"/>
  <c r="D5983"/>
  <c r="C5983"/>
  <c r="D5982"/>
  <c r="C5982"/>
  <c r="D5981"/>
  <c r="C5981"/>
  <c r="D5980"/>
  <c r="C5980"/>
  <c r="D5979"/>
  <c r="C5979"/>
  <c r="D5978"/>
  <c r="C5978"/>
  <c r="D5977"/>
  <c r="C5977"/>
  <c r="D5976"/>
  <c r="C5976"/>
  <c r="D5975"/>
  <c r="C5975"/>
  <c r="D5974"/>
  <c r="C5974"/>
  <c r="D5973"/>
  <c r="C5973"/>
  <c r="D5972"/>
  <c r="C5972"/>
  <c r="D5971"/>
  <c r="C5971"/>
  <c r="D5970"/>
  <c r="C5970"/>
  <c r="D5969"/>
  <c r="C5969"/>
  <c r="D5968"/>
  <c r="C5968"/>
  <c r="D5967"/>
  <c r="C5967"/>
  <c r="D5966"/>
  <c r="C5966"/>
  <c r="D5965"/>
  <c r="C5965"/>
  <c r="D5964"/>
  <c r="C5964"/>
  <c r="D5963"/>
  <c r="C5963"/>
  <c r="D5962"/>
  <c r="C5962"/>
  <c r="D5961"/>
  <c r="C5961"/>
  <c r="D5960"/>
  <c r="C5960"/>
  <c r="D5959"/>
  <c r="C5959"/>
  <c r="D5958"/>
  <c r="C5958"/>
  <c r="D5957"/>
  <c r="C5957"/>
  <c r="D5956"/>
  <c r="C5956"/>
  <c r="D5955"/>
  <c r="C5955"/>
  <c r="D5954"/>
  <c r="C5954"/>
  <c r="D5953"/>
  <c r="C5953"/>
  <c r="D5952"/>
  <c r="C5952"/>
  <c r="D5951"/>
  <c r="C5951"/>
  <c r="D5950"/>
  <c r="C5950"/>
  <c r="D5949"/>
  <c r="C5949"/>
  <c r="D5948"/>
  <c r="C5948"/>
  <c r="D5947"/>
  <c r="C5947"/>
  <c r="D5946"/>
  <c r="C5946"/>
  <c r="D5945"/>
  <c r="C5945"/>
  <c r="D5944"/>
  <c r="C5944"/>
  <c r="D5943"/>
  <c r="C5943"/>
  <c r="D5942"/>
  <c r="C5942"/>
  <c r="D5941"/>
  <c r="C5941"/>
  <c r="D5940"/>
  <c r="C5940"/>
  <c r="D5939"/>
  <c r="C5939"/>
  <c r="D5938"/>
  <c r="C5938"/>
  <c r="D5937"/>
  <c r="C5937"/>
  <c r="D5936"/>
  <c r="C5936"/>
  <c r="D5935"/>
  <c r="C5935"/>
  <c r="D5934"/>
  <c r="C5934"/>
  <c r="D5933"/>
  <c r="C5933"/>
  <c r="D5932"/>
  <c r="C5932"/>
  <c r="D5931"/>
  <c r="C5931"/>
  <c r="D5930"/>
  <c r="C5930"/>
  <c r="D5929"/>
  <c r="C5929"/>
  <c r="D5928"/>
  <c r="C5928"/>
  <c r="D5927"/>
  <c r="C5927"/>
  <c r="D5926"/>
  <c r="C5926"/>
  <c r="D5925"/>
  <c r="C5925"/>
  <c r="D5924"/>
  <c r="C5924"/>
  <c r="D5923"/>
  <c r="C5923"/>
  <c r="D5922"/>
  <c r="C5922"/>
  <c r="D5921"/>
  <c r="C5921"/>
  <c r="D5920"/>
  <c r="C5920"/>
  <c r="D5919"/>
  <c r="C5919"/>
  <c r="D5918"/>
  <c r="C5918"/>
  <c r="D5917"/>
  <c r="C5917"/>
  <c r="D5916"/>
  <c r="C5916"/>
  <c r="D5915"/>
  <c r="C5915"/>
  <c r="D5914"/>
  <c r="C5914"/>
  <c r="D5913"/>
  <c r="C5913"/>
  <c r="D5912"/>
  <c r="C5912"/>
  <c r="D5911"/>
  <c r="C5911"/>
  <c r="D5910"/>
  <c r="C5910"/>
  <c r="D5909"/>
  <c r="C5909"/>
  <c r="D5908"/>
  <c r="C5908"/>
  <c r="D5907"/>
  <c r="C5907"/>
  <c r="D5906"/>
  <c r="C5906"/>
  <c r="D5905"/>
  <c r="C5905"/>
  <c r="D5904"/>
  <c r="C5904"/>
  <c r="D5903"/>
  <c r="C5903"/>
  <c r="D5902"/>
  <c r="C5902"/>
  <c r="D5901"/>
  <c r="C5901"/>
  <c r="D5900"/>
  <c r="C5900"/>
  <c r="D5899"/>
  <c r="C5899"/>
  <c r="D5898"/>
  <c r="C5898"/>
  <c r="D5897"/>
  <c r="C5897"/>
  <c r="D5896"/>
  <c r="C5896"/>
  <c r="D5895"/>
  <c r="C5895"/>
  <c r="D5894"/>
  <c r="C5894"/>
  <c r="D5893"/>
  <c r="C5893"/>
  <c r="D5892"/>
  <c r="C5892"/>
  <c r="D5891"/>
  <c r="C5891"/>
  <c r="D5890"/>
  <c r="C5890"/>
  <c r="D5889"/>
  <c r="C5889"/>
  <c r="D5888"/>
  <c r="C5888"/>
  <c r="D5887"/>
  <c r="C5887"/>
  <c r="D5886"/>
  <c r="C5886"/>
  <c r="D5885"/>
  <c r="C5885"/>
  <c r="D5884"/>
  <c r="C5884"/>
  <c r="D5883"/>
  <c r="C5883"/>
  <c r="D5882"/>
  <c r="C5882"/>
  <c r="D5881"/>
  <c r="C5881"/>
  <c r="D5880"/>
  <c r="C5880"/>
  <c r="D5879"/>
  <c r="C5879"/>
  <c r="D5878"/>
  <c r="C5878"/>
  <c r="D5877"/>
  <c r="C5877"/>
  <c r="D5876"/>
  <c r="C5876"/>
  <c r="D5875"/>
  <c r="C5875"/>
  <c r="D5874"/>
  <c r="C5874"/>
  <c r="D5873"/>
  <c r="C5873"/>
  <c r="D5872"/>
  <c r="C5872"/>
  <c r="D5871"/>
  <c r="C5871"/>
  <c r="D5870"/>
  <c r="C5870"/>
  <c r="D5869"/>
  <c r="C5869"/>
  <c r="D5868"/>
  <c r="C5868"/>
  <c r="D5867"/>
  <c r="C5867"/>
  <c r="D5866"/>
  <c r="C5866"/>
  <c r="D5865"/>
  <c r="C5865"/>
  <c r="D5864"/>
  <c r="C5864"/>
  <c r="D5863"/>
  <c r="C5863"/>
  <c r="D5862"/>
  <c r="C5862"/>
  <c r="D5861"/>
  <c r="C5861"/>
  <c r="D5860"/>
  <c r="C5860"/>
  <c r="D5859"/>
  <c r="C5859"/>
  <c r="D5858"/>
  <c r="C5858"/>
  <c r="D5857"/>
  <c r="C5857"/>
  <c r="D5856"/>
  <c r="C5856"/>
  <c r="D5855"/>
  <c r="C5855"/>
  <c r="D5854"/>
  <c r="C5854"/>
  <c r="D5853"/>
  <c r="C5853"/>
  <c r="D5852"/>
  <c r="C5852"/>
  <c r="D5851"/>
  <c r="C5851"/>
  <c r="D5850"/>
  <c r="C5850"/>
  <c r="D5849"/>
  <c r="C5849"/>
  <c r="D5848"/>
  <c r="C5848"/>
  <c r="D5847"/>
  <c r="C5847"/>
  <c r="D5846"/>
  <c r="C5846"/>
  <c r="D5845"/>
  <c r="C5845"/>
  <c r="D5844"/>
  <c r="C5844"/>
  <c r="D5843"/>
  <c r="C5843"/>
  <c r="D5842"/>
  <c r="C5842"/>
  <c r="D5841"/>
  <c r="C5841"/>
  <c r="D5840"/>
  <c r="C5840"/>
  <c r="D5839"/>
  <c r="C5839"/>
  <c r="D5838"/>
  <c r="C5838"/>
  <c r="D5837"/>
  <c r="C5837"/>
  <c r="D5836"/>
  <c r="C5836"/>
  <c r="D5835"/>
  <c r="C5835"/>
  <c r="D5834"/>
  <c r="C5834"/>
  <c r="D5833"/>
  <c r="C5833"/>
  <c r="D5832"/>
  <c r="C5832"/>
  <c r="D5831"/>
  <c r="C5831"/>
  <c r="D5830"/>
  <c r="C5830"/>
  <c r="D5829"/>
  <c r="C5829"/>
  <c r="D5828"/>
  <c r="C5828"/>
  <c r="D5827"/>
  <c r="C5827"/>
  <c r="D5826"/>
  <c r="C5826"/>
  <c r="D5825"/>
  <c r="C5825"/>
  <c r="D5824"/>
  <c r="C5824"/>
  <c r="D5823"/>
  <c r="C5823"/>
  <c r="D5822"/>
  <c r="C5822"/>
  <c r="D5821"/>
  <c r="C5821"/>
  <c r="D5820"/>
  <c r="C5820"/>
  <c r="D5819"/>
  <c r="C5819"/>
  <c r="D5818"/>
  <c r="C5818"/>
  <c r="D5817"/>
  <c r="C5817"/>
  <c r="D5816"/>
  <c r="C5816"/>
  <c r="D5815"/>
  <c r="C5815"/>
  <c r="D5814"/>
  <c r="C5814"/>
  <c r="D5813"/>
  <c r="C5813"/>
  <c r="D5812"/>
  <c r="C5812"/>
  <c r="D5811"/>
  <c r="C5811"/>
  <c r="D5810"/>
  <c r="C5810"/>
  <c r="D5809"/>
  <c r="C5809"/>
  <c r="D5808"/>
  <c r="C5808"/>
  <c r="D5807"/>
  <c r="C5807"/>
  <c r="D5806"/>
  <c r="C5806"/>
  <c r="D5805"/>
  <c r="C5805"/>
  <c r="D5804"/>
  <c r="C5804"/>
  <c r="D5803"/>
  <c r="C5803"/>
  <c r="D5802"/>
  <c r="C5802"/>
  <c r="D5801"/>
  <c r="C5801"/>
  <c r="D5800"/>
  <c r="C5800"/>
  <c r="D5799"/>
  <c r="C5799"/>
  <c r="D5798"/>
  <c r="C5798"/>
  <c r="D5797"/>
  <c r="C5797"/>
  <c r="D5796"/>
  <c r="C5796"/>
  <c r="D5795"/>
  <c r="C5795"/>
  <c r="D5794"/>
  <c r="C5794"/>
  <c r="D5793"/>
  <c r="C5793"/>
  <c r="D5792"/>
  <c r="C5792"/>
  <c r="D5791"/>
  <c r="C5791"/>
  <c r="D5790"/>
  <c r="C5790"/>
  <c r="D5789"/>
  <c r="C5789"/>
  <c r="D5788"/>
  <c r="C5788"/>
  <c r="D5787"/>
  <c r="C5787"/>
  <c r="D5786"/>
  <c r="C5786"/>
  <c r="D5785"/>
  <c r="C5785"/>
  <c r="D5784"/>
  <c r="C5784"/>
  <c r="D5783"/>
  <c r="C5783"/>
  <c r="D5782"/>
  <c r="C5782"/>
  <c r="D5781"/>
  <c r="C5781"/>
  <c r="D5780"/>
  <c r="C5780"/>
  <c r="D5779"/>
  <c r="C5779"/>
  <c r="D5778"/>
  <c r="C5778"/>
  <c r="D5777"/>
  <c r="C5777"/>
  <c r="D5776"/>
  <c r="C5776"/>
  <c r="D5775"/>
  <c r="C5775"/>
  <c r="D5774"/>
  <c r="C5774"/>
  <c r="D5773"/>
  <c r="C5773"/>
  <c r="D5772"/>
  <c r="C5772"/>
  <c r="D5771"/>
  <c r="C5771"/>
  <c r="D5770"/>
  <c r="C5770"/>
  <c r="D5769"/>
  <c r="C5769"/>
  <c r="D5768"/>
  <c r="C5768"/>
  <c r="D5767"/>
  <c r="C5767"/>
  <c r="D5766"/>
  <c r="C5766"/>
  <c r="D5765"/>
  <c r="C5765"/>
  <c r="D5764"/>
  <c r="C5764"/>
  <c r="D5763"/>
  <c r="C5763"/>
  <c r="D5762"/>
  <c r="C5762"/>
  <c r="D5761"/>
  <c r="C5761"/>
  <c r="D5760"/>
  <c r="C5760"/>
  <c r="D5759"/>
  <c r="C5759"/>
  <c r="D5758"/>
  <c r="C5758"/>
  <c r="D5757"/>
  <c r="C5757"/>
  <c r="D5756"/>
  <c r="C5756"/>
  <c r="D5755"/>
  <c r="C5755"/>
  <c r="D5754"/>
  <c r="C5754"/>
  <c r="D5753"/>
  <c r="C5753"/>
  <c r="D5752"/>
  <c r="C5752"/>
  <c r="D5751"/>
  <c r="C5751"/>
  <c r="D5750"/>
  <c r="C5750"/>
  <c r="D5749"/>
  <c r="C5749"/>
  <c r="D5748"/>
  <c r="C5748"/>
  <c r="D5747"/>
  <c r="C5747"/>
  <c r="D5746"/>
  <c r="C5746"/>
  <c r="D5745"/>
  <c r="C5745"/>
  <c r="D5744"/>
  <c r="C5744"/>
  <c r="D5743"/>
  <c r="C5743"/>
  <c r="D5742"/>
  <c r="C5742"/>
  <c r="D5741"/>
  <c r="C5741"/>
  <c r="D5740"/>
  <c r="C5740"/>
  <c r="D5739"/>
  <c r="C5739"/>
  <c r="D5738"/>
  <c r="C5738"/>
  <c r="D5737"/>
  <c r="C5737"/>
  <c r="D5736"/>
  <c r="C5736"/>
  <c r="D5735"/>
  <c r="C5735"/>
  <c r="D5734"/>
  <c r="C5734"/>
  <c r="D5733"/>
  <c r="C5733"/>
  <c r="D5732"/>
  <c r="C5732"/>
  <c r="D5731"/>
  <c r="C5731"/>
  <c r="D5730"/>
  <c r="C5730"/>
  <c r="D5729"/>
  <c r="C5729"/>
  <c r="D5728"/>
  <c r="C5728"/>
  <c r="D5727"/>
  <c r="C5727"/>
  <c r="D5726"/>
  <c r="D5725"/>
  <c r="C5725"/>
  <c r="D5724"/>
  <c r="C5724"/>
  <c r="D5723"/>
  <c r="C5723"/>
  <c r="D5722"/>
  <c r="C5722"/>
  <c r="D5721"/>
  <c r="C5721"/>
  <c r="D5720"/>
  <c r="C5720"/>
  <c r="D5719"/>
  <c r="C5719"/>
  <c r="D5718"/>
  <c r="C5718"/>
  <c r="D5717"/>
  <c r="C5717"/>
  <c r="D5716"/>
  <c r="D5715"/>
  <c r="C5715"/>
  <c r="D5714"/>
  <c r="C5714"/>
  <c r="D5713"/>
  <c r="C5713"/>
  <c r="D5712"/>
  <c r="C5712"/>
  <c r="D5711"/>
  <c r="D5710"/>
  <c r="C5710"/>
  <c r="D5709"/>
  <c r="C5709"/>
  <c r="D5708"/>
  <c r="C5708"/>
  <c r="D5707"/>
  <c r="D5706"/>
  <c r="C5706"/>
  <c r="D5705"/>
  <c r="C5705"/>
  <c r="D5704"/>
  <c r="D5703"/>
  <c r="D5702"/>
  <c r="C5702"/>
  <c r="D5701"/>
  <c r="C5701"/>
  <c r="D5700"/>
  <c r="C5700"/>
  <c r="D5699"/>
  <c r="C5699"/>
  <c r="D5698"/>
  <c r="C5698"/>
  <c r="D5697"/>
  <c r="C5697"/>
  <c r="D5696"/>
  <c r="D5695"/>
  <c r="C5695"/>
  <c r="D5694"/>
  <c r="D5693"/>
  <c r="C5693"/>
  <c r="D5692"/>
  <c r="C5692"/>
  <c r="D5691"/>
  <c r="C5691"/>
  <c r="D5690"/>
  <c r="C5690"/>
  <c r="D5689"/>
  <c r="D5688"/>
  <c r="C5688"/>
  <c r="D5687"/>
  <c r="C5687"/>
  <c r="D5686"/>
  <c r="C5686"/>
  <c r="D5685"/>
  <c r="C5685"/>
  <c r="D5684"/>
  <c r="C5684"/>
  <c r="D5683"/>
  <c r="D5682"/>
  <c r="C5682"/>
  <c r="D5681"/>
  <c r="D5680"/>
  <c r="C5680"/>
  <c r="D5679"/>
  <c r="C5679"/>
  <c r="D5678"/>
  <c r="D5677"/>
  <c r="C5677"/>
  <c r="D5676"/>
  <c r="C5676"/>
  <c r="D5675"/>
  <c r="C5675"/>
  <c r="D5674"/>
  <c r="C5674"/>
  <c r="D5673"/>
  <c r="C5673"/>
  <c r="D5672"/>
  <c r="C5672"/>
  <c r="D5671"/>
  <c r="C5671"/>
  <c r="D5670"/>
  <c r="C5670"/>
  <c r="D5669"/>
  <c r="C5669"/>
  <c r="D5668"/>
  <c r="C5668"/>
  <c r="D5667"/>
  <c r="C5667"/>
  <c r="D5666"/>
  <c r="C5666"/>
  <c r="D5665"/>
  <c r="C5665"/>
  <c r="D5664"/>
  <c r="C5664"/>
  <c r="D5663"/>
  <c r="C5663"/>
  <c r="D5662"/>
  <c r="C5662"/>
  <c r="D5661"/>
  <c r="C5661"/>
  <c r="D5660"/>
  <c r="C5660"/>
  <c r="D5659"/>
  <c r="C5659"/>
  <c r="D5658"/>
  <c r="C5658"/>
  <c r="D5657"/>
  <c r="C5657"/>
  <c r="D5656"/>
  <c r="C5656"/>
  <c r="D5655"/>
  <c r="C5655"/>
  <c r="D5654"/>
  <c r="C5654"/>
  <c r="D5653"/>
  <c r="C5653"/>
  <c r="D5652"/>
  <c r="C5652"/>
  <c r="D5651"/>
  <c r="C5651"/>
  <c r="D5650"/>
  <c r="C5650"/>
  <c r="D5649"/>
  <c r="C5649"/>
  <c r="D5648"/>
  <c r="C5648"/>
  <c r="D5647"/>
  <c r="C5647"/>
  <c r="D5646"/>
  <c r="C5646"/>
  <c r="D5645"/>
  <c r="C5645"/>
  <c r="D5644"/>
  <c r="C5644"/>
  <c r="D5643"/>
  <c r="C5643"/>
  <c r="D5642"/>
  <c r="C5642"/>
  <c r="D5641"/>
  <c r="C5641"/>
  <c r="D5640"/>
  <c r="C5640"/>
  <c r="D5639"/>
  <c r="C5639"/>
  <c r="D5638"/>
  <c r="C5638"/>
  <c r="D5637"/>
  <c r="C5637"/>
  <c r="D5636"/>
  <c r="C5636"/>
  <c r="D5635"/>
  <c r="C5635"/>
  <c r="D5634"/>
  <c r="C5634"/>
  <c r="D5633"/>
  <c r="C5633"/>
  <c r="D5632"/>
  <c r="C5632"/>
  <c r="D5631"/>
  <c r="C5631"/>
  <c r="D5630"/>
  <c r="C5630"/>
  <c r="D5629"/>
  <c r="C5629"/>
  <c r="D5628"/>
  <c r="C5628"/>
  <c r="D5627"/>
  <c r="C5627"/>
  <c r="D5626"/>
  <c r="C5626"/>
  <c r="D5625"/>
  <c r="C5625"/>
  <c r="D5624"/>
  <c r="C5624"/>
  <c r="D5623"/>
  <c r="C5623"/>
  <c r="D5622"/>
  <c r="C5622"/>
  <c r="D5621"/>
  <c r="C5621"/>
  <c r="D5620"/>
  <c r="C5620"/>
  <c r="D5619"/>
  <c r="C5619"/>
  <c r="D5618"/>
  <c r="C5618"/>
  <c r="D5617"/>
  <c r="C5617"/>
  <c r="D5616"/>
  <c r="C5616"/>
  <c r="D5615"/>
  <c r="C5615"/>
  <c r="D5614"/>
  <c r="C5614"/>
  <c r="D5613"/>
  <c r="C5613"/>
  <c r="D5612"/>
  <c r="C5612"/>
  <c r="D5611"/>
  <c r="C5611"/>
  <c r="D5610"/>
  <c r="C5610"/>
  <c r="D5609"/>
  <c r="C5609"/>
  <c r="D5608"/>
  <c r="C5608"/>
  <c r="D5607"/>
  <c r="C5607"/>
  <c r="D5606"/>
  <c r="C5606"/>
  <c r="D5605"/>
  <c r="C5605"/>
  <c r="D5604"/>
  <c r="C5604"/>
  <c r="D5603"/>
  <c r="C5603"/>
  <c r="D5602"/>
  <c r="C5602"/>
  <c r="D5601"/>
  <c r="C5601"/>
  <c r="D5600"/>
  <c r="C5600"/>
  <c r="D5599"/>
  <c r="C5599"/>
  <c r="D5598"/>
  <c r="C5598"/>
  <c r="D5597"/>
  <c r="C5597"/>
  <c r="D5596"/>
  <c r="C5596"/>
  <c r="D5595"/>
  <c r="C5595"/>
  <c r="D5594"/>
  <c r="C5594"/>
  <c r="D5593"/>
  <c r="C5593"/>
  <c r="D5592"/>
  <c r="C5592"/>
  <c r="D5591"/>
  <c r="C5591"/>
  <c r="D5590"/>
  <c r="C5590"/>
  <c r="D5589"/>
  <c r="C5589"/>
  <c r="D5588"/>
  <c r="C5588"/>
  <c r="D5587"/>
  <c r="C5587"/>
  <c r="D5586"/>
  <c r="C5586"/>
  <c r="D5585"/>
  <c r="C5585"/>
  <c r="D5584"/>
  <c r="C5584"/>
  <c r="D5583"/>
  <c r="C5583"/>
  <c r="D5582"/>
  <c r="C5582"/>
  <c r="D5581"/>
  <c r="C5581"/>
  <c r="D5580"/>
  <c r="C5580"/>
  <c r="D5579"/>
  <c r="C5579"/>
  <c r="D5578"/>
  <c r="C5578"/>
  <c r="D5577"/>
  <c r="C5577"/>
  <c r="D5576"/>
  <c r="C5576"/>
  <c r="D5575"/>
  <c r="C5575"/>
  <c r="D5574"/>
  <c r="C5574"/>
  <c r="D5573"/>
  <c r="C5573"/>
  <c r="D5572"/>
  <c r="C5572"/>
  <c r="D5571"/>
  <c r="C5571"/>
  <c r="D5570"/>
  <c r="C5570"/>
  <c r="D5569"/>
  <c r="C5569"/>
  <c r="D5568"/>
  <c r="C5568"/>
  <c r="D5567"/>
  <c r="C5567"/>
  <c r="D5566"/>
  <c r="C5566"/>
  <c r="D5565"/>
  <c r="C5565"/>
  <c r="D5564"/>
  <c r="C5564"/>
  <c r="D5563"/>
  <c r="C5563"/>
  <c r="D5562"/>
  <c r="C5562"/>
  <c r="D5561"/>
  <c r="C5561"/>
  <c r="D5560"/>
  <c r="C5560"/>
  <c r="D5559"/>
  <c r="C5559"/>
  <c r="D5558"/>
  <c r="C5558"/>
  <c r="D5557"/>
  <c r="C5557"/>
  <c r="D5556"/>
  <c r="C5556"/>
  <c r="D5555"/>
  <c r="C5555"/>
  <c r="D5554"/>
  <c r="C5554"/>
  <c r="D5553"/>
  <c r="C5553"/>
  <c r="D5552"/>
  <c r="C5552"/>
  <c r="D5551"/>
  <c r="C5551"/>
  <c r="D5550"/>
  <c r="C5550"/>
  <c r="D5549"/>
  <c r="C5549"/>
  <c r="D5548"/>
  <c r="C5548"/>
  <c r="D5547"/>
  <c r="C5547"/>
  <c r="D5546"/>
  <c r="C5546"/>
  <c r="D5545"/>
  <c r="C5545"/>
  <c r="D5544"/>
  <c r="C5544"/>
  <c r="D5543"/>
  <c r="C5543"/>
  <c r="D5542"/>
  <c r="C5542"/>
  <c r="D5541"/>
  <c r="C5541"/>
  <c r="D5540"/>
  <c r="C5540"/>
  <c r="D5539"/>
  <c r="C5539"/>
  <c r="D5538"/>
  <c r="C5538"/>
  <c r="D5537"/>
  <c r="C5537"/>
  <c r="D5536"/>
  <c r="C5536"/>
  <c r="D5535"/>
  <c r="C5535"/>
  <c r="D5534"/>
  <c r="C5534"/>
  <c r="D5533"/>
  <c r="C5533"/>
  <c r="D5532"/>
  <c r="C5532"/>
  <c r="D5531"/>
  <c r="C5531"/>
  <c r="D5530"/>
  <c r="C5530"/>
  <c r="D5529"/>
  <c r="C5529"/>
  <c r="D5528"/>
  <c r="C5528"/>
  <c r="D5527"/>
  <c r="C5527"/>
  <c r="D5526"/>
  <c r="C5526"/>
  <c r="D5525"/>
  <c r="C5525"/>
  <c r="D5524"/>
  <c r="C5524"/>
  <c r="D5523"/>
  <c r="C5523"/>
  <c r="D5522"/>
  <c r="C5522"/>
  <c r="D5521"/>
  <c r="C5521"/>
  <c r="D5520"/>
  <c r="C5520"/>
  <c r="D5519"/>
  <c r="C5519"/>
  <c r="D5518"/>
  <c r="C5518"/>
  <c r="D5517"/>
  <c r="C5517"/>
  <c r="D5516"/>
  <c r="C5516"/>
  <c r="D5515"/>
  <c r="C5515"/>
  <c r="D5514"/>
  <c r="C5514"/>
  <c r="D5513"/>
  <c r="C5513"/>
  <c r="D5512"/>
  <c r="C5512"/>
  <c r="D5511"/>
  <c r="C5511"/>
  <c r="D5510"/>
  <c r="C5510"/>
  <c r="D5509"/>
  <c r="C5509"/>
  <c r="D5508"/>
  <c r="C5508"/>
  <c r="D5507"/>
  <c r="C5507"/>
  <c r="D5506"/>
  <c r="C5506"/>
  <c r="D5505"/>
  <c r="C5505"/>
  <c r="D5504"/>
  <c r="C5504"/>
  <c r="D5503"/>
  <c r="C5503"/>
  <c r="D5502"/>
  <c r="C5502"/>
  <c r="D5501"/>
  <c r="C5501"/>
  <c r="D5500"/>
  <c r="C5500"/>
  <c r="D5499"/>
  <c r="C5499"/>
  <c r="D5498"/>
  <c r="C5498"/>
  <c r="D5497"/>
  <c r="C5497"/>
  <c r="D5496"/>
  <c r="C5496"/>
  <c r="D5495"/>
  <c r="C5495"/>
  <c r="D5494"/>
  <c r="C5494"/>
  <c r="D5493"/>
  <c r="C5493"/>
  <c r="D5492"/>
  <c r="C5492"/>
  <c r="D5491"/>
  <c r="C5491"/>
  <c r="D5490"/>
  <c r="C5490"/>
  <c r="D5489"/>
  <c r="C5489"/>
  <c r="D5488"/>
  <c r="C5488"/>
  <c r="D5487"/>
  <c r="C5487"/>
  <c r="D5486"/>
  <c r="C5486"/>
  <c r="D5485"/>
  <c r="C5485"/>
  <c r="D5484"/>
  <c r="C5484"/>
  <c r="D5483"/>
  <c r="C5483"/>
  <c r="D5482"/>
  <c r="C5482"/>
  <c r="D5481"/>
  <c r="C5481"/>
  <c r="D5480"/>
  <c r="C5480"/>
  <c r="D5479"/>
  <c r="C5479"/>
  <c r="D5478"/>
  <c r="C5478"/>
  <c r="D5477"/>
  <c r="C5477"/>
  <c r="D5476"/>
  <c r="C5476"/>
  <c r="D5475"/>
  <c r="C5475"/>
  <c r="D5474"/>
  <c r="C5474"/>
  <c r="D5473"/>
  <c r="C5473"/>
  <c r="D5472"/>
  <c r="C5472"/>
  <c r="D5471"/>
  <c r="C5471"/>
  <c r="D5470"/>
  <c r="C5470"/>
  <c r="D5469"/>
  <c r="C5469"/>
  <c r="D5468"/>
  <c r="C5468"/>
  <c r="D5467"/>
  <c r="C5467"/>
  <c r="D5466"/>
  <c r="C5466"/>
  <c r="D5465"/>
  <c r="C5465"/>
  <c r="D5464"/>
  <c r="C5464"/>
  <c r="D5463"/>
  <c r="C5463"/>
  <c r="D5462"/>
  <c r="C5462"/>
  <c r="D5461"/>
  <c r="C5461"/>
  <c r="D5460"/>
  <c r="C5460"/>
  <c r="D5459"/>
  <c r="C5459"/>
  <c r="D5458"/>
  <c r="C5458"/>
  <c r="D5457"/>
  <c r="C5457"/>
  <c r="D5456"/>
  <c r="C5456"/>
  <c r="D5455"/>
  <c r="C5455"/>
  <c r="D5454"/>
  <c r="C5454"/>
  <c r="D5453"/>
  <c r="C5453"/>
  <c r="D5452"/>
  <c r="C5452"/>
  <c r="D5451"/>
  <c r="C5451"/>
  <c r="D5450"/>
  <c r="C5450"/>
  <c r="D5449"/>
  <c r="C5449"/>
  <c r="D5448"/>
  <c r="C5448"/>
  <c r="D5447"/>
  <c r="C5447"/>
  <c r="D5446"/>
  <c r="C5446"/>
  <c r="D5445"/>
  <c r="C5445"/>
  <c r="D5444"/>
  <c r="C5444"/>
  <c r="D5443"/>
  <c r="C5443"/>
  <c r="D5442"/>
  <c r="C5442"/>
  <c r="D5441"/>
  <c r="C5441"/>
  <c r="D5440"/>
  <c r="C5440"/>
  <c r="D5439"/>
  <c r="C5439"/>
  <c r="D5438"/>
  <c r="C5438"/>
  <c r="D5437"/>
  <c r="C5437"/>
  <c r="D5436"/>
  <c r="C5436"/>
  <c r="D5435"/>
  <c r="C5435"/>
  <c r="D5434"/>
  <c r="C5434"/>
  <c r="D5433"/>
  <c r="C5433"/>
  <c r="D5432"/>
  <c r="C5432"/>
  <c r="D5431"/>
  <c r="C5431"/>
  <c r="D5430"/>
  <c r="C5430"/>
  <c r="D5429"/>
  <c r="C5429"/>
  <c r="D5428"/>
  <c r="C5428"/>
  <c r="D5427"/>
  <c r="C5427"/>
  <c r="D5426"/>
  <c r="C5426"/>
  <c r="D5425"/>
  <c r="C5425"/>
  <c r="D5424"/>
  <c r="C5424"/>
  <c r="D5423"/>
  <c r="C5423"/>
  <c r="D5422"/>
  <c r="C5422"/>
  <c r="D5421"/>
  <c r="C5421"/>
  <c r="D5420"/>
  <c r="C5420"/>
  <c r="D5419"/>
  <c r="C5419"/>
  <c r="D5418"/>
  <c r="C5418"/>
  <c r="D5417"/>
  <c r="C5417"/>
  <c r="D5416"/>
  <c r="C5416"/>
  <c r="D5415"/>
  <c r="C5415"/>
  <c r="D5414"/>
  <c r="C5414"/>
  <c r="D5413"/>
  <c r="C5413"/>
  <c r="D5412"/>
  <c r="C5412"/>
  <c r="D5411"/>
  <c r="C5411"/>
  <c r="D5410"/>
  <c r="C5410"/>
  <c r="D5409"/>
  <c r="C5409"/>
  <c r="D5408"/>
  <c r="C5408"/>
  <c r="D5407"/>
  <c r="C5407"/>
  <c r="D5406"/>
  <c r="C5406"/>
  <c r="D5405"/>
  <c r="C5405"/>
  <c r="D5404"/>
  <c r="C5404"/>
  <c r="D5403"/>
  <c r="C5403"/>
  <c r="D5402"/>
  <c r="C5402"/>
  <c r="D5401"/>
  <c r="C5401"/>
  <c r="D5400"/>
  <c r="C5400"/>
  <c r="D5399"/>
  <c r="C5399"/>
  <c r="D5398"/>
  <c r="C5398"/>
  <c r="D5397"/>
  <c r="C5397"/>
  <c r="D5396"/>
  <c r="C5396"/>
  <c r="D5395"/>
  <c r="C5395"/>
  <c r="D5394"/>
  <c r="C5394"/>
  <c r="D5393"/>
  <c r="C5393"/>
  <c r="D5392"/>
  <c r="C5392"/>
  <c r="D5391"/>
  <c r="C5391"/>
  <c r="D5390"/>
  <c r="C5390"/>
  <c r="D5389"/>
  <c r="C5389"/>
  <c r="D5388"/>
  <c r="C5388"/>
  <c r="D5387"/>
  <c r="C5387"/>
  <c r="D5386"/>
  <c r="C5386"/>
  <c r="D5385"/>
  <c r="C5385"/>
  <c r="D5384"/>
  <c r="C5384"/>
  <c r="D5383"/>
  <c r="C5383"/>
  <c r="D5382"/>
  <c r="C5382"/>
  <c r="D5381"/>
  <c r="C5381"/>
  <c r="D5380"/>
  <c r="C5380"/>
  <c r="D5379"/>
  <c r="C5379"/>
  <c r="D5378"/>
  <c r="C5378"/>
  <c r="D5377"/>
  <c r="C5377"/>
  <c r="D5376"/>
  <c r="C5376"/>
  <c r="D5375"/>
  <c r="C5375"/>
  <c r="D5374"/>
  <c r="C5374"/>
  <c r="D5373"/>
  <c r="C5373"/>
  <c r="D5372"/>
  <c r="C5372"/>
  <c r="D5371"/>
  <c r="C5371"/>
  <c r="D5370"/>
  <c r="C5370"/>
  <c r="D5369"/>
  <c r="C5369"/>
  <c r="D5368"/>
  <c r="C5368"/>
  <c r="D5367"/>
  <c r="C5367"/>
  <c r="D5366"/>
  <c r="C5366"/>
  <c r="D5365"/>
  <c r="C5365"/>
  <c r="D5364"/>
  <c r="C5364"/>
  <c r="D5363"/>
  <c r="C5363"/>
  <c r="D5362"/>
  <c r="C5362"/>
  <c r="D5361"/>
  <c r="C5361"/>
  <c r="D5360"/>
  <c r="C5360"/>
  <c r="D5359"/>
  <c r="C5359"/>
  <c r="D5358"/>
  <c r="C5358"/>
  <c r="D5357"/>
  <c r="C5357"/>
  <c r="D5356"/>
  <c r="C5356"/>
  <c r="D5355"/>
  <c r="C5355"/>
  <c r="D5354"/>
  <c r="C5354"/>
  <c r="D5353"/>
  <c r="C5353"/>
  <c r="D5352"/>
  <c r="C5352"/>
  <c r="D5351"/>
  <c r="C5351"/>
  <c r="D5350"/>
  <c r="C5350"/>
  <c r="D5349"/>
  <c r="C5349"/>
  <c r="D5348"/>
  <c r="C5348"/>
  <c r="D5347"/>
  <c r="C5347"/>
  <c r="D5346"/>
  <c r="C5346"/>
  <c r="D5345"/>
  <c r="C5345"/>
  <c r="D5344"/>
  <c r="C5344"/>
  <c r="D5343"/>
  <c r="C5343"/>
  <c r="D5342"/>
  <c r="C5342"/>
  <c r="D5341"/>
  <c r="C5341"/>
  <c r="D5340"/>
  <c r="C5340"/>
  <c r="D5339"/>
  <c r="C5339"/>
  <c r="D5338"/>
  <c r="C5338"/>
  <c r="D5337"/>
  <c r="C5337"/>
  <c r="D5336"/>
  <c r="C5336"/>
  <c r="D5335"/>
  <c r="C5335"/>
  <c r="D5334"/>
  <c r="C5334"/>
  <c r="D5333"/>
  <c r="C5333"/>
  <c r="D5332"/>
  <c r="C5332"/>
  <c r="D5331"/>
  <c r="C5331"/>
  <c r="D5330"/>
  <c r="C5330"/>
  <c r="D5329"/>
  <c r="C5329"/>
  <c r="D5328"/>
  <c r="C5328"/>
  <c r="D5327"/>
  <c r="C5327"/>
  <c r="D5326"/>
  <c r="C5326"/>
  <c r="D5325"/>
  <c r="C5325"/>
  <c r="D5324"/>
  <c r="C5324"/>
  <c r="D5323"/>
  <c r="C5323"/>
  <c r="D5322"/>
  <c r="C5322"/>
  <c r="D5321"/>
  <c r="C5321"/>
  <c r="D5320"/>
  <c r="C5320"/>
  <c r="D5319"/>
  <c r="C5319"/>
  <c r="D5318"/>
  <c r="C5318"/>
  <c r="D5317"/>
  <c r="C5317"/>
  <c r="D5316"/>
  <c r="C5316"/>
  <c r="D5315"/>
  <c r="C5315"/>
  <c r="D5314"/>
  <c r="C5314"/>
  <c r="D5313"/>
  <c r="C5313"/>
  <c r="D5312"/>
  <c r="C5312"/>
  <c r="D5311"/>
  <c r="C5311"/>
  <c r="D5310"/>
  <c r="C5310"/>
  <c r="D5309"/>
  <c r="C5309"/>
  <c r="D5308"/>
  <c r="C5308"/>
  <c r="D5307"/>
  <c r="C5307"/>
  <c r="D5306"/>
  <c r="C5306"/>
  <c r="D5305"/>
  <c r="C5305"/>
  <c r="D5304"/>
  <c r="C5304"/>
  <c r="D5303"/>
  <c r="C5303"/>
  <c r="D5302"/>
  <c r="C5302"/>
  <c r="D5301"/>
  <c r="C5301"/>
  <c r="D5300"/>
  <c r="C5300"/>
  <c r="D5299"/>
  <c r="C5299"/>
  <c r="D5298"/>
  <c r="C5298"/>
  <c r="D5297"/>
  <c r="C5297"/>
  <c r="D5296"/>
  <c r="C5296"/>
  <c r="D5295"/>
  <c r="C5295"/>
  <c r="D5294"/>
  <c r="C5294"/>
  <c r="D5293"/>
  <c r="C5293"/>
  <c r="D5292"/>
  <c r="C5292"/>
  <c r="D5291"/>
  <c r="C5291"/>
  <c r="D5290"/>
  <c r="C5290"/>
  <c r="D5289"/>
  <c r="C5289"/>
  <c r="D5288"/>
  <c r="C5288"/>
  <c r="D5287"/>
  <c r="C5287"/>
  <c r="D5286"/>
  <c r="C5286"/>
  <c r="D5285"/>
  <c r="C5285"/>
  <c r="D5284"/>
  <c r="C5284"/>
  <c r="D5283"/>
  <c r="C5283"/>
  <c r="D5282"/>
  <c r="C5282"/>
  <c r="D5281"/>
  <c r="C5281"/>
  <c r="D5280"/>
  <c r="C5280"/>
  <c r="D5279"/>
  <c r="C5279"/>
  <c r="D5278"/>
  <c r="C5278"/>
  <c r="D5277"/>
  <c r="C5277"/>
  <c r="D5276"/>
  <c r="C5276"/>
  <c r="D5275"/>
  <c r="C5275"/>
  <c r="D5274"/>
  <c r="C5274"/>
  <c r="D5273"/>
  <c r="C5273"/>
  <c r="D5272"/>
  <c r="C5272"/>
  <c r="D5271"/>
  <c r="C5271"/>
  <c r="D5270"/>
  <c r="C5270"/>
  <c r="D5269"/>
  <c r="C5269"/>
  <c r="D5268"/>
  <c r="C5268"/>
  <c r="D5267"/>
  <c r="C5267"/>
  <c r="D5266"/>
  <c r="C5266"/>
  <c r="D5265"/>
  <c r="C5265"/>
  <c r="D5264"/>
  <c r="C5264"/>
  <c r="D5263"/>
  <c r="C5263"/>
  <c r="D5262"/>
  <c r="C5262"/>
  <c r="D5261"/>
  <c r="C5261"/>
  <c r="D5260"/>
  <c r="C5260"/>
  <c r="D5259"/>
  <c r="C5259"/>
  <c r="D5258"/>
  <c r="C5258"/>
  <c r="D5257"/>
  <c r="C5257"/>
  <c r="D5256"/>
  <c r="C5256"/>
  <c r="D5255"/>
  <c r="C5255"/>
  <c r="D5254"/>
  <c r="C5254"/>
  <c r="D5253"/>
  <c r="C5253"/>
  <c r="D5252"/>
  <c r="C5252"/>
  <c r="D5251"/>
  <c r="C5251"/>
  <c r="D5250"/>
  <c r="C5250"/>
  <c r="D5249"/>
  <c r="C5249"/>
  <c r="D5248"/>
  <c r="C5248"/>
  <c r="D5247"/>
  <c r="C5247"/>
  <c r="D5246"/>
  <c r="C5246"/>
  <c r="D5245"/>
  <c r="C5245"/>
  <c r="D5244"/>
  <c r="C5244"/>
  <c r="D5243"/>
  <c r="C5243"/>
  <c r="D5242"/>
  <c r="C5242"/>
  <c r="D5241"/>
  <c r="C5241"/>
  <c r="D5240"/>
  <c r="C5240"/>
  <c r="D5239"/>
  <c r="C5239"/>
  <c r="D5238"/>
  <c r="C5238"/>
  <c r="D5237"/>
  <c r="C5237"/>
  <c r="D5236"/>
  <c r="C5236"/>
  <c r="D5235"/>
  <c r="C5235"/>
  <c r="D5234"/>
  <c r="C5234"/>
  <c r="D5233"/>
  <c r="C5233"/>
  <c r="D5232"/>
  <c r="C5232"/>
  <c r="D5231"/>
  <c r="C5231"/>
  <c r="D5230"/>
  <c r="C5230"/>
  <c r="D5229"/>
  <c r="C5229"/>
  <c r="D5228"/>
  <c r="C5228"/>
  <c r="D5227"/>
  <c r="C5227"/>
  <c r="D5226"/>
  <c r="C5226"/>
  <c r="D5225"/>
  <c r="C5225"/>
  <c r="D5224"/>
  <c r="C5224"/>
  <c r="D5223"/>
  <c r="C5223"/>
  <c r="D5222"/>
  <c r="C5222"/>
  <c r="D5221"/>
  <c r="C5221"/>
  <c r="D5220"/>
  <c r="C5220"/>
  <c r="D5219"/>
  <c r="C5219"/>
  <c r="D5218"/>
  <c r="C5218"/>
  <c r="D5217"/>
  <c r="C5217"/>
  <c r="D5216"/>
  <c r="C5216"/>
  <c r="D5215"/>
  <c r="C5215"/>
  <c r="D5214"/>
  <c r="C5214"/>
  <c r="D5213"/>
  <c r="C5213"/>
  <c r="D5212"/>
  <c r="C5212"/>
  <c r="D5211"/>
  <c r="C5211"/>
  <c r="D5210"/>
  <c r="C5210"/>
  <c r="D5209"/>
  <c r="C5209"/>
  <c r="D5208"/>
  <c r="C5208"/>
  <c r="D5207"/>
  <c r="C5207"/>
  <c r="D5206"/>
  <c r="C5206"/>
  <c r="D5205"/>
  <c r="C5205"/>
  <c r="D5204"/>
  <c r="C5204"/>
  <c r="D5203"/>
  <c r="C5203"/>
  <c r="D5202"/>
  <c r="C5202"/>
  <c r="D5201"/>
  <c r="C5201"/>
  <c r="D5200"/>
  <c r="C5200"/>
  <c r="D5199"/>
  <c r="C5199"/>
  <c r="D5198"/>
  <c r="C5198"/>
  <c r="D5197"/>
  <c r="C5197"/>
  <c r="D5196"/>
  <c r="C5196"/>
  <c r="D5195"/>
  <c r="C5195"/>
  <c r="D5194"/>
  <c r="C5194"/>
  <c r="D5193"/>
  <c r="C5193"/>
  <c r="D5192"/>
  <c r="C5192"/>
  <c r="D5191"/>
  <c r="C5191"/>
  <c r="D5190"/>
  <c r="C5190"/>
  <c r="D5189"/>
  <c r="C5189"/>
  <c r="D5188"/>
  <c r="C5188"/>
  <c r="D5187"/>
  <c r="C5187"/>
  <c r="D5186"/>
  <c r="C5186"/>
  <c r="D5185"/>
  <c r="C5185"/>
  <c r="D5184"/>
  <c r="C5184"/>
  <c r="D5183"/>
  <c r="C5183"/>
  <c r="D5182"/>
  <c r="C5182"/>
  <c r="D5181"/>
  <c r="C5181"/>
  <c r="D5180"/>
  <c r="C5180"/>
  <c r="D5179"/>
  <c r="C5179"/>
  <c r="D5178"/>
  <c r="C5178"/>
  <c r="D5177"/>
  <c r="C5177"/>
  <c r="D5176"/>
  <c r="C5176"/>
  <c r="D5175"/>
  <c r="C5175"/>
  <c r="D5174"/>
  <c r="C5174"/>
  <c r="D5173"/>
  <c r="C5173"/>
  <c r="D5172"/>
  <c r="C5172"/>
  <c r="D5171"/>
  <c r="C5171"/>
  <c r="D5170"/>
  <c r="C5170"/>
  <c r="D5169"/>
  <c r="C5169"/>
  <c r="D5168"/>
  <c r="C5168"/>
  <c r="D5167"/>
  <c r="C5167"/>
  <c r="D5166"/>
  <c r="C5166"/>
  <c r="D5165"/>
  <c r="C5165"/>
  <c r="D5164"/>
  <c r="C5164"/>
  <c r="D5163"/>
  <c r="C5163"/>
  <c r="D5162"/>
  <c r="C5162"/>
  <c r="D5161"/>
  <c r="C5161"/>
  <c r="D5160"/>
  <c r="C5160"/>
  <c r="D5159"/>
  <c r="C5159"/>
  <c r="D5158"/>
  <c r="C5158"/>
  <c r="D5157"/>
  <c r="C5157"/>
  <c r="D5156"/>
  <c r="C5156"/>
  <c r="D5155"/>
  <c r="C5155"/>
  <c r="D5154"/>
  <c r="C5154"/>
  <c r="D5153"/>
  <c r="C5153"/>
  <c r="D5152"/>
  <c r="C5152"/>
  <c r="D5151"/>
  <c r="C5151"/>
  <c r="D5150"/>
  <c r="C5150"/>
  <c r="D5149"/>
  <c r="C5149"/>
  <c r="D5148"/>
  <c r="C5148"/>
  <c r="D5147"/>
  <c r="C5147"/>
  <c r="D5146"/>
  <c r="C5146"/>
  <c r="D5145"/>
  <c r="C5145"/>
  <c r="D5144"/>
  <c r="C5144"/>
  <c r="D5143"/>
  <c r="C5143"/>
  <c r="D5142"/>
  <c r="C5142"/>
  <c r="D5141"/>
  <c r="C5141"/>
  <c r="D5140"/>
  <c r="C5140"/>
  <c r="D5139"/>
  <c r="C5139"/>
  <c r="D5138"/>
  <c r="C5138"/>
  <c r="D5137"/>
  <c r="C5137"/>
  <c r="D5136"/>
  <c r="C5136"/>
  <c r="D5135"/>
  <c r="C5135"/>
  <c r="D5134"/>
  <c r="C5134"/>
  <c r="D5133"/>
  <c r="C5133"/>
  <c r="D5132"/>
  <c r="C5132"/>
  <c r="D5131"/>
  <c r="C5131"/>
  <c r="D5130"/>
  <c r="C5130"/>
  <c r="D5129"/>
  <c r="C5129"/>
  <c r="D5128"/>
  <c r="C5128"/>
  <c r="D5127"/>
  <c r="C5127"/>
  <c r="D5126"/>
  <c r="C5126"/>
  <c r="D5125"/>
  <c r="C5125"/>
  <c r="D5124"/>
  <c r="C5124"/>
  <c r="D5123"/>
  <c r="C5123"/>
  <c r="D5122"/>
  <c r="C5122"/>
  <c r="D5121"/>
  <c r="C5121"/>
  <c r="D5120"/>
  <c r="C5120"/>
  <c r="D5119"/>
  <c r="C5119"/>
  <c r="D5118"/>
  <c r="C5118"/>
  <c r="D5117"/>
  <c r="C5117"/>
  <c r="D5116"/>
  <c r="C5116"/>
  <c r="D5115"/>
  <c r="C5115"/>
  <c r="D5114"/>
  <c r="C5114"/>
  <c r="D5113"/>
  <c r="C5113"/>
  <c r="D5112"/>
  <c r="C5112"/>
  <c r="D5111"/>
  <c r="C5111"/>
  <c r="D5110"/>
  <c r="C5110"/>
  <c r="D5109"/>
  <c r="C5109"/>
  <c r="D5108"/>
  <c r="C5108"/>
  <c r="D5107"/>
  <c r="C5107"/>
  <c r="D5106"/>
  <c r="C5106"/>
  <c r="D5105"/>
  <c r="C5105"/>
  <c r="D5104"/>
  <c r="C5104"/>
  <c r="D5103"/>
  <c r="C5103"/>
  <c r="D5102"/>
  <c r="C5102"/>
  <c r="D5101"/>
  <c r="C5101"/>
  <c r="D5100"/>
  <c r="C5100"/>
  <c r="D5099"/>
  <c r="C5099"/>
  <c r="D5098"/>
  <c r="C5098"/>
  <c r="D5097"/>
  <c r="C5097"/>
  <c r="D5096"/>
  <c r="C5096"/>
  <c r="D5095"/>
  <c r="C5095"/>
  <c r="D5094"/>
  <c r="C5094"/>
  <c r="D5093"/>
  <c r="C5093"/>
  <c r="D5092"/>
  <c r="C5092"/>
  <c r="D5091"/>
  <c r="C5091"/>
  <c r="D5090"/>
  <c r="C5090"/>
  <c r="D5089"/>
  <c r="C5089"/>
  <c r="D5088"/>
  <c r="C5088"/>
  <c r="D5087"/>
  <c r="C5087"/>
  <c r="D5086"/>
  <c r="C5086"/>
  <c r="D5085"/>
  <c r="C5085"/>
  <c r="D5084"/>
  <c r="C5084"/>
  <c r="D5083"/>
  <c r="C5083"/>
  <c r="D5082"/>
  <c r="C5082"/>
  <c r="D5081"/>
  <c r="C5081"/>
  <c r="D5080"/>
  <c r="C5080"/>
  <c r="D5079"/>
  <c r="C5079"/>
  <c r="D5078"/>
  <c r="C5078"/>
  <c r="D5077"/>
  <c r="C5077"/>
  <c r="D5076"/>
  <c r="C5076"/>
  <c r="D5075"/>
  <c r="C5075"/>
  <c r="D5074"/>
  <c r="C5074"/>
  <c r="D5073"/>
  <c r="C5073"/>
  <c r="D5072"/>
  <c r="C5072"/>
  <c r="D5071"/>
  <c r="C5071"/>
  <c r="D5070"/>
  <c r="C5070"/>
  <c r="D5069"/>
  <c r="C5069"/>
  <c r="D5068"/>
  <c r="C5068"/>
  <c r="D5067"/>
  <c r="C5067"/>
  <c r="D5066"/>
  <c r="C5066"/>
  <c r="D5065"/>
  <c r="C5065"/>
  <c r="D5064"/>
  <c r="C5064"/>
  <c r="D5063"/>
  <c r="C5063"/>
  <c r="D5062"/>
  <c r="C5062"/>
  <c r="D5061"/>
  <c r="C5061"/>
  <c r="D5060"/>
  <c r="C5060"/>
  <c r="D5059"/>
  <c r="C5059"/>
  <c r="D5058"/>
  <c r="C5058"/>
  <c r="D5057"/>
  <c r="C5057"/>
  <c r="D5056"/>
  <c r="C5056"/>
  <c r="D5055"/>
  <c r="C5055"/>
  <c r="D5054"/>
  <c r="C5054"/>
  <c r="D5053"/>
  <c r="C5053"/>
  <c r="D5052"/>
  <c r="C5052"/>
  <c r="D5051"/>
  <c r="C5051"/>
  <c r="D5050"/>
  <c r="C5050"/>
  <c r="D5049"/>
  <c r="C5049"/>
  <c r="D5048"/>
  <c r="C5048"/>
  <c r="D5047"/>
  <c r="C5047"/>
  <c r="D5046"/>
  <c r="C5046"/>
  <c r="D5045"/>
  <c r="C5045"/>
  <c r="D5044"/>
  <c r="C5044"/>
  <c r="D5043"/>
  <c r="C5043"/>
  <c r="D5042"/>
  <c r="C5042"/>
  <c r="D5041"/>
  <c r="C5041"/>
  <c r="D5040"/>
  <c r="C5040"/>
  <c r="D5039"/>
  <c r="C5039"/>
  <c r="D5038"/>
  <c r="C5038"/>
  <c r="D5037"/>
  <c r="C5037"/>
  <c r="D5036"/>
  <c r="C5036"/>
  <c r="D5035"/>
  <c r="C5035"/>
  <c r="D5034"/>
  <c r="C5034"/>
  <c r="D5033"/>
  <c r="C5033"/>
  <c r="D5032"/>
  <c r="C5032"/>
  <c r="D5031"/>
  <c r="C5031"/>
  <c r="D5030"/>
  <c r="C5030"/>
  <c r="D5029"/>
  <c r="C5029"/>
  <c r="D5028"/>
  <c r="C5028"/>
  <c r="D5027"/>
  <c r="C5027"/>
  <c r="D5026"/>
  <c r="C5026"/>
  <c r="D5025"/>
  <c r="C5025"/>
  <c r="D5024"/>
  <c r="C5024"/>
  <c r="D5023"/>
  <c r="C5023"/>
  <c r="D5022"/>
  <c r="C5022"/>
  <c r="D5021"/>
  <c r="C5021"/>
  <c r="D5020"/>
  <c r="C5020"/>
  <c r="D5019"/>
  <c r="C5019"/>
  <c r="D5018"/>
  <c r="C5018"/>
  <c r="D5017"/>
  <c r="C5017"/>
  <c r="D5016"/>
  <c r="C5016"/>
  <c r="D5015"/>
  <c r="C5015"/>
  <c r="D5014"/>
  <c r="C5014"/>
  <c r="D5013"/>
  <c r="C5013"/>
  <c r="D5012"/>
  <c r="C5012"/>
  <c r="D5011"/>
  <c r="C5011"/>
  <c r="D5010"/>
  <c r="C5010"/>
  <c r="D5009"/>
  <c r="C5009"/>
  <c r="D5008"/>
  <c r="C5008"/>
  <c r="D5007"/>
  <c r="C5007"/>
  <c r="D5006"/>
  <c r="C5006"/>
  <c r="D5005"/>
  <c r="C5005"/>
  <c r="D5004"/>
  <c r="C5004"/>
  <c r="D5003"/>
  <c r="C5003"/>
  <c r="D5002"/>
  <c r="C5002"/>
  <c r="D5001"/>
  <c r="C5001"/>
  <c r="D5000"/>
  <c r="C5000"/>
  <c r="D4999"/>
  <c r="C4999"/>
  <c r="D4998"/>
  <c r="C4998"/>
  <c r="D4997"/>
  <c r="C4997"/>
  <c r="D4996"/>
  <c r="C4996"/>
  <c r="D4995"/>
  <c r="C4995"/>
  <c r="D4994"/>
  <c r="C4994"/>
  <c r="D4993"/>
  <c r="C4993"/>
  <c r="D4992"/>
  <c r="C4992"/>
  <c r="D4991"/>
  <c r="C4991"/>
  <c r="D4990"/>
  <c r="C4990"/>
  <c r="D4989"/>
  <c r="C4989"/>
  <c r="D4988"/>
  <c r="C4988"/>
  <c r="D4987"/>
  <c r="C4987"/>
  <c r="D4986"/>
  <c r="C4986"/>
  <c r="D4985"/>
  <c r="C4985"/>
  <c r="D4984"/>
  <c r="C4984"/>
  <c r="D4983"/>
  <c r="C4983"/>
  <c r="D4982"/>
  <c r="C4982"/>
  <c r="D4981"/>
  <c r="C4981"/>
  <c r="D4980"/>
  <c r="C4980"/>
  <c r="D4979"/>
  <c r="C4979"/>
  <c r="D4978"/>
  <c r="C4978"/>
  <c r="D4977"/>
  <c r="C4977"/>
  <c r="D4976"/>
  <c r="C4976"/>
  <c r="D4975"/>
  <c r="C4975"/>
  <c r="D4974"/>
  <c r="C4974"/>
  <c r="D4973"/>
  <c r="C4973"/>
  <c r="D4972"/>
  <c r="C4972"/>
  <c r="D4971"/>
  <c r="C4971"/>
  <c r="D4970"/>
  <c r="C4970"/>
  <c r="D4969"/>
  <c r="C4969"/>
  <c r="D4968"/>
  <c r="C4968"/>
  <c r="D4967"/>
  <c r="C4967"/>
  <c r="D4966"/>
  <c r="C4966"/>
  <c r="D4965"/>
  <c r="C4965"/>
  <c r="D4964"/>
  <c r="C4964"/>
  <c r="D4963"/>
  <c r="C4963"/>
  <c r="D4962"/>
  <c r="C4962"/>
  <c r="D4961"/>
  <c r="C4961"/>
  <c r="D4960"/>
  <c r="C4960"/>
  <c r="D4959"/>
  <c r="C4959"/>
  <c r="D4958"/>
  <c r="C4958"/>
  <c r="D4957"/>
  <c r="C4957"/>
  <c r="D4956"/>
  <c r="C4956"/>
  <c r="D4955"/>
  <c r="C4955"/>
  <c r="D4954"/>
  <c r="C4954"/>
  <c r="D4953"/>
  <c r="C4953"/>
  <c r="D4952"/>
  <c r="C4952"/>
  <c r="D4951"/>
  <c r="C4951"/>
  <c r="D4950"/>
  <c r="C4950"/>
  <c r="D4949"/>
  <c r="C4949"/>
  <c r="D4948"/>
  <c r="C4948"/>
  <c r="D4947"/>
  <c r="C4947"/>
  <c r="D4946"/>
  <c r="C4946"/>
  <c r="D4945"/>
  <c r="C4945"/>
  <c r="D4944"/>
  <c r="C4944"/>
  <c r="D4943"/>
  <c r="C4943"/>
  <c r="D4942"/>
  <c r="C4942"/>
  <c r="D4941"/>
  <c r="C4941"/>
  <c r="D4940"/>
  <c r="C4940"/>
  <c r="D4939"/>
  <c r="C4939"/>
  <c r="D4938"/>
  <c r="C4938"/>
  <c r="D4937"/>
  <c r="C4937"/>
  <c r="D4936"/>
  <c r="C4936"/>
  <c r="D4935"/>
  <c r="C4935"/>
  <c r="D4934"/>
  <c r="C4934"/>
  <c r="D4933"/>
  <c r="C4933"/>
  <c r="D4932"/>
  <c r="C4932"/>
  <c r="D4931"/>
  <c r="C4931"/>
  <c r="D4930"/>
  <c r="C4930"/>
  <c r="D4929"/>
  <c r="C4929"/>
  <c r="D4928"/>
  <c r="C4928"/>
  <c r="D4927"/>
  <c r="C4927"/>
  <c r="D4926"/>
  <c r="C4926"/>
  <c r="D4925"/>
  <c r="C4925"/>
  <c r="D4924"/>
  <c r="C4924"/>
  <c r="D4923"/>
  <c r="C4923"/>
  <c r="D4922"/>
  <c r="C4922"/>
  <c r="D4921"/>
  <c r="C4921"/>
  <c r="D4920"/>
  <c r="C4920"/>
  <c r="D4919"/>
  <c r="C4919"/>
  <c r="D4918"/>
  <c r="C4918"/>
  <c r="D4917"/>
  <c r="C4917"/>
  <c r="D4916"/>
  <c r="C4916"/>
  <c r="D4915"/>
  <c r="C4915"/>
  <c r="D4914"/>
  <c r="C4914"/>
  <c r="D4913"/>
  <c r="C4913"/>
  <c r="D4912"/>
  <c r="C4912"/>
  <c r="D4911"/>
  <c r="C4911"/>
  <c r="D4910"/>
  <c r="C4910"/>
  <c r="D4909"/>
  <c r="C4909"/>
  <c r="D4908"/>
  <c r="C4908"/>
  <c r="D4907"/>
  <c r="C4907"/>
  <c r="D4906"/>
  <c r="C4906"/>
  <c r="D4905"/>
  <c r="C4905"/>
  <c r="D4904"/>
  <c r="C4904"/>
  <c r="D4903"/>
  <c r="C4903"/>
  <c r="D4902"/>
  <c r="C4902"/>
  <c r="D4901"/>
  <c r="C4901"/>
  <c r="D4900"/>
  <c r="C4900"/>
  <c r="D4899"/>
  <c r="C4899"/>
  <c r="D4898"/>
  <c r="C4898"/>
  <c r="D4897"/>
  <c r="C4897"/>
  <c r="D4896"/>
  <c r="C4896"/>
  <c r="D4895"/>
  <c r="C4895"/>
  <c r="D4894"/>
  <c r="C4894"/>
  <c r="D4893"/>
  <c r="C4893"/>
  <c r="D4892"/>
  <c r="C4892"/>
  <c r="D4891"/>
  <c r="C4891"/>
  <c r="D4890"/>
  <c r="C4890"/>
  <c r="D4889"/>
  <c r="C4889"/>
  <c r="D4888"/>
  <c r="C4888"/>
  <c r="D4887"/>
  <c r="C4887"/>
  <c r="D4886"/>
  <c r="C4886"/>
  <c r="D4885"/>
  <c r="C4885"/>
  <c r="D4884"/>
  <c r="C4884"/>
  <c r="D4883"/>
  <c r="C4883"/>
  <c r="D4882"/>
  <c r="C4882"/>
  <c r="D4881"/>
  <c r="C4881"/>
  <c r="D4880"/>
  <c r="C4880"/>
  <c r="D4879"/>
  <c r="C4879"/>
  <c r="D4878"/>
  <c r="C4878"/>
  <c r="D4877"/>
  <c r="C4877"/>
  <c r="D4876"/>
  <c r="C4876"/>
  <c r="D4875"/>
  <c r="C4875"/>
  <c r="D4874"/>
  <c r="C4874"/>
  <c r="D4873"/>
  <c r="C4873"/>
  <c r="D4872"/>
  <c r="C4872"/>
  <c r="D4871"/>
  <c r="C4871"/>
  <c r="D4870"/>
  <c r="C4870"/>
  <c r="D4869"/>
  <c r="C4869"/>
  <c r="D4868"/>
  <c r="C4868"/>
  <c r="D4867"/>
  <c r="C4867"/>
  <c r="D4866"/>
  <c r="C4866"/>
  <c r="D4865"/>
  <c r="C4865"/>
  <c r="D4864"/>
  <c r="C4864"/>
  <c r="D4863"/>
  <c r="C4863"/>
  <c r="D4862"/>
  <c r="C4862"/>
  <c r="D4861"/>
  <c r="C4861"/>
  <c r="D4860"/>
  <c r="C4860"/>
  <c r="D4859"/>
  <c r="C4859"/>
  <c r="D4858"/>
  <c r="C4858"/>
  <c r="D4857"/>
  <c r="C4857"/>
  <c r="D4856"/>
  <c r="C4856"/>
  <c r="D4855"/>
  <c r="C4855"/>
  <c r="D4854"/>
  <c r="C4854"/>
  <c r="D4853"/>
  <c r="C4853"/>
  <c r="D4852"/>
  <c r="C4852"/>
  <c r="D4851"/>
  <c r="C4851"/>
  <c r="D4850"/>
  <c r="C4850"/>
  <c r="D4849"/>
  <c r="C4849"/>
  <c r="D4848"/>
  <c r="C4848"/>
  <c r="D4847"/>
  <c r="C4847"/>
  <c r="D4846"/>
  <c r="C4846"/>
  <c r="D4845"/>
  <c r="C4845"/>
  <c r="D4844"/>
  <c r="C4844"/>
  <c r="D4843"/>
  <c r="C4843"/>
  <c r="D4842"/>
  <c r="C4842"/>
  <c r="D4841"/>
  <c r="C4841"/>
  <c r="D4840"/>
  <c r="C4840"/>
  <c r="D4839"/>
  <c r="C4839"/>
  <c r="D4838"/>
  <c r="C4838"/>
  <c r="D4837"/>
  <c r="C4837"/>
  <c r="D4836"/>
  <c r="C4836"/>
  <c r="D4835"/>
  <c r="C4835"/>
  <c r="D4834"/>
  <c r="C4834"/>
  <c r="D4833"/>
  <c r="C4833"/>
  <c r="D4832"/>
  <c r="C4832"/>
  <c r="D4831"/>
  <c r="C4831"/>
  <c r="D4830"/>
  <c r="C4830"/>
  <c r="D4829"/>
  <c r="C4829"/>
  <c r="D4828"/>
  <c r="C4828"/>
  <c r="D4827"/>
  <c r="C4827"/>
  <c r="D4826"/>
  <c r="C4826"/>
  <c r="D4825"/>
  <c r="C4825"/>
  <c r="D4824"/>
  <c r="C4824"/>
  <c r="D4823"/>
  <c r="C4823"/>
  <c r="D4822"/>
  <c r="C4822"/>
  <c r="D4821"/>
  <c r="C4821"/>
  <c r="D4820"/>
  <c r="C4820"/>
  <c r="D4819"/>
  <c r="C4819"/>
  <c r="D4818"/>
  <c r="C4818"/>
  <c r="D4817"/>
  <c r="C4817"/>
  <c r="D4816"/>
  <c r="C4816"/>
  <c r="D4815"/>
  <c r="C4815"/>
  <c r="D4814"/>
  <c r="C4814"/>
  <c r="D4813"/>
  <c r="C4813"/>
  <c r="D4812"/>
  <c r="C4812"/>
  <c r="D4811"/>
  <c r="C4811"/>
  <c r="D4810"/>
  <c r="C4810"/>
  <c r="D4809"/>
  <c r="C4809"/>
  <c r="D4808"/>
  <c r="C4808"/>
  <c r="D4807"/>
  <c r="C4807"/>
  <c r="D4806"/>
  <c r="C4806"/>
  <c r="D4805"/>
  <c r="C4805"/>
  <c r="D4804"/>
  <c r="C4804"/>
  <c r="D4803"/>
  <c r="C4803"/>
  <c r="D4802"/>
  <c r="C4802"/>
  <c r="D4801"/>
  <c r="C4801"/>
  <c r="D4800"/>
  <c r="C4800"/>
  <c r="D4799"/>
  <c r="C4799"/>
  <c r="D4798"/>
  <c r="C4798"/>
  <c r="D4797"/>
  <c r="C4797"/>
  <c r="D4796"/>
  <c r="C4796"/>
  <c r="D4795"/>
  <c r="C4795"/>
  <c r="D4794"/>
  <c r="C4794"/>
  <c r="D4793"/>
  <c r="C4793"/>
  <c r="D4792"/>
  <c r="C4792"/>
  <c r="D4791"/>
  <c r="C4791"/>
  <c r="D4790"/>
  <c r="C4790"/>
  <c r="D4789"/>
  <c r="C4789"/>
  <c r="D4788"/>
  <c r="C4788"/>
  <c r="D4787"/>
  <c r="C4787"/>
  <c r="D4786"/>
  <c r="C4786"/>
  <c r="D4785"/>
  <c r="C4785"/>
  <c r="D4784"/>
  <c r="C4784"/>
  <c r="D4783"/>
  <c r="C4783"/>
  <c r="D4782"/>
  <c r="C4782"/>
  <c r="D4781"/>
  <c r="C4781"/>
  <c r="D4780"/>
  <c r="C4780"/>
  <c r="D4779"/>
  <c r="C4779"/>
  <c r="D4778"/>
  <c r="C4778"/>
  <c r="D4777"/>
  <c r="C4777"/>
  <c r="D4776"/>
  <c r="C4776"/>
  <c r="D4775"/>
  <c r="C4775"/>
  <c r="D4774"/>
  <c r="C4774"/>
  <c r="D4773"/>
  <c r="C4773"/>
  <c r="D4772"/>
  <c r="C4772"/>
  <c r="D4771"/>
  <c r="C4771"/>
  <c r="D4770"/>
  <c r="C4770"/>
  <c r="D4769"/>
  <c r="C4769"/>
  <c r="D4768"/>
  <c r="C4768"/>
  <c r="D4767"/>
  <c r="C4767"/>
  <c r="D4766"/>
  <c r="C4766"/>
  <c r="D4765"/>
  <c r="C4765"/>
  <c r="D4764"/>
  <c r="C4764"/>
  <c r="D4763"/>
  <c r="C4763"/>
  <c r="D4762"/>
  <c r="C4762"/>
  <c r="D4761"/>
  <c r="C4761"/>
  <c r="D4760"/>
  <c r="C4760"/>
  <c r="D4759"/>
  <c r="C4759"/>
  <c r="D4758"/>
  <c r="C4758"/>
  <c r="D4757"/>
  <c r="C4757"/>
  <c r="D4756"/>
  <c r="C4756"/>
  <c r="D4755"/>
  <c r="C4755"/>
  <c r="D4754"/>
  <c r="C4754"/>
  <c r="D4753"/>
  <c r="C4753"/>
  <c r="D4752"/>
  <c r="C4752"/>
  <c r="D4751"/>
  <c r="C4751"/>
  <c r="D4750"/>
  <c r="C4750"/>
  <c r="D4749"/>
  <c r="C4749"/>
  <c r="D4748"/>
  <c r="C4748"/>
  <c r="D4747"/>
  <c r="C4747"/>
  <c r="D4746"/>
  <c r="C4746"/>
  <c r="D4745"/>
  <c r="C4745"/>
  <c r="D4744"/>
  <c r="C4744"/>
  <c r="D4743"/>
  <c r="C4743"/>
  <c r="D4742"/>
  <c r="C4742"/>
  <c r="D4741"/>
  <c r="C4741"/>
  <c r="D4740"/>
  <c r="C4740"/>
  <c r="D4739"/>
  <c r="C4739"/>
  <c r="D4738"/>
  <c r="C4738"/>
  <c r="D4737"/>
  <c r="C4737"/>
  <c r="D4736"/>
  <c r="C4736"/>
  <c r="D4735"/>
  <c r="C4735"/>
  <c r="D4734"/>
  <c r="C4734"/>
  <c r="D4733"/>
  <c r="C4733"/>
  <c r="D4732"/>
  <c r="C4732"/>
  <c r="D4731"/>
  <c r="C4731"/>
  <c r="D4730"/>
  <c r="C4730"/>
  <c r="D4729"/>
  <c r="C4729"/>
  <c r="D4728"/>
  <c r="C4728"/>
  <c r="D4727"/>
  <c r="C4727"/>
  <c r="D4726"/>
  <c r="C4726"/>
  <c r="D4725"/>
  <c r="C4725"/>
  <c r="D4724"/>
  <c r="C4724"/>
  <c r="D4723"/>
  <c r="C4723"/>
  <c r="D4722"/>
  <c r="C4722"/>
  <c r="D4721"/>
  <c r="C4721"/>
  <c r="D4720"/>
  <c r="C4720"/>
  <c r="D4719"/>
  <c r="C4719"/>
  <c r="D4718"/>
  <c r="C4718"/>
  <c r="D4717"/>
  <c r="C4717"/>
  <c r="D4716"/>
  <c r="C4716"/>
  <c r="D4715"/>
  <c r="C4715"/>
  <c r="D4714"/>
  <c r="C4714"/>
  <c r="D4713"/>
  <c r="C4713"/>
  <c r="D4712"/>
  <c r="C4712"/>
  <c r="D4711"/>
  <c r="C4711"/>
  <c r="D4710"/>
  <c r="C4710"/>
  <c r="D4709"/>
  <c r="C4709"/>
  <c r="D4708"/>
  <c r="C4708"/>
  <c r="D4707"/>
  <c r="C4707"/>
  <c r="D4706"/>
  <c r="C4706"/>
  <c r="D4705"/>
  <c r="C4705"/>
  <c r="D4704"/>
  <c r="C4704"/>
  <c r="D4703"/>
  <c r="C4703"/>
  <c r="D4702"/>
  <c r="C4702"/>
  <c r="D4701"/>
  <c r="C4701"/>
  <c r="D4700"/>
  <c r="C4700"/>
  <c r="D4699"/>
  <c r="C4699"/>
  <c r="D4698"/>
  <c r="C4698"/>
  <c r="D4697"/>
  <c r="C4697"/>
  <c r="D4696"/>
  <c r="C4696"/>
  <c r="D4695"/>
  <c r="C4695"/>
  <c r="D4694"/>
  <c r="C4694"/>
  <c r="D4693"/>
  <c r="C4693"/>
  <c r="D4692"/>
  <c r="C4692"/>
  <c r="D4691"/>
  <c r="C4691"/>
  <c r="D4690"/>
  <c r="C4690"/>
  <c r="D4689"/>
  <c r="C4689"/>
  <c r="D4688"/>
  <c r="C4688"/>
  <c r="D4687"/>
  <c r="C4687"/>
  <c r="D4686"/>
  <c r="C4686"/>
  <c r="D4685"/>
  <c r="C4685"/>
  <c r="D4684"/>
  <c r="C4684"/>
  <c r="D4683"/>
  <c r="C4683"/>
  <c r="D4682"/>
  <c r="C4682"/>
  <c r="D4681"/>
  <c r="C4681"/>
  <c r="D4680"/>
  <c r="C4680"/>
  <c r="D4679"/>
  <c r="C4679"/>
  <c r="D4678"/>
  <c r="C4678"/>
  <c r="D4677"/>
  <c r="C4677"/>
  <c r="D4676"/>
  <c r="C4676"/>
  <c r="D4675"/>
  <c r="C4675"/>
  <c r="D4674"/>
  <c r="C4674"/>
  <c r="D4673"/>
  <c r="C4673"/>
  <c r="D4672"/>
  <c r="C4672"/>
  <c r="D4671"/>
  <c r="C4671"/>
  <c r="D4670"/>
  <c r="C4670"/>
  <c r="D4669"/>
  <c r="C4669"/>
  <c r="D4668"/>
  <c r="C4668"/>
  <c r="D4667"/>
  <c r="C4667"/>
  <c r="D4666"/>
  <c r="C4666"/>
  <c r="D4665"/>
  <c r="C4665"/>
  <c r="D4664"/>
  <c r="C4664"/>
  <c r="D4663"/>
  <c r="C4663"/>
  <c r="D4662"/>
  <c r="C4662"/>
  <c r="D4661"/>
  <c r="C4661"/>
  <c r="D4660"/>
  <c r="C4660"/>
  <c r="D4659"/>
  <c r="C4659"/>
  <c r="D4658"/>
  <c r="C4658"/>
  <c r="D4657"/>
  <c r="C4657"/>
  <c r="D4656"/>
  <c r="C4656"/>
  <c r="D4655"/>
  <c r="C4655"/>
  <c r="D4654"/>
  <c r="C4654"/>
  <c r="D4653"/>
  <c r="C4653"/>
  <c r="D4652"/>
  <c r="C4652"/>
  <c r="D4651"/>
  <c r="C4651"/>
  <c r="D4650"/>
  <c r="C4650"/>
  <c r="D4649"/>
  <c r="C4649"/>
  <c r="D4648"/>
  <c r="C4648"/>
  <c r="D4647"/>
  <c r="C4647"/>
  <c r="D4646"/>
  <c r="C4646"/>
  <c r="D4645"/>
  <c r="C4645"/>
  <c r="D4644"/>
  <c r="C4644"/>
  <c r="D4643"/>
  <c r="C4643"/>
  <c r="D4642"/>
  <c r="C4642"/>
  <c r="D4641"/>
  <c r="C4641"/>
  <c r="D4640"/>
  <c r="C4640"/>
  <c r="D4639"/>
  <c r="C4639"/>
  <c r="D4638"/>
  <c r="C4638"/>
  <c r="D4637"/>
  <c r="C4637"/>
  <c r="D4636"/>
  <c r="C4636"/>
  <c r="D4635"/>
  <c r="C4635"/>
  <c r="D4634"/>
  <c r="C4634"/>
  <c r="D4633"/>
  <c r="C4633"/>
  <c r="D4632"/>
  <c r="C4632"/>
  <c r="D4631"/>
  <c r="C4631"/>
  <c r="D4630"/>
  <c r="C4630"/>
  <c r="D4629"/>
  <c r="C4629"/>
  <c r="D4628"/>
  <c r="C4628"/>
  <c r="D4627"/>
  <c r="C4627"/>
  <c r="D4626"/>
  <c r="C4626"/>
  <c r="D4625"/>
  <c r="C4625"/>
  <c r="D4624"/>
  <c r="C4624"/>
  <c r="D4623"/>
  <c r="C4623"/>
  <c r="D4622"/>
  <c r="C4622"/>
  <c r="D4621"/>
  <c r="C4621"/>
  <c r="D4620"/>
  <c r="C4620"/>
  <c r="D4619"/>
  <c r="C4619"/>
  <c r="D4618"/>
  <c r="C4618"/>
  <c r="D4617"/>
  <c r="C4617"/>
  <c r="D4616"/>
  <c r="C4616"/>
  <c r="D4615"/>
  <c r="C4615"/>
  <c r="D4614"/>
  <c r="C4614"/>
  <c r="D4613"/>
  <c r="C4613"/>
  <c r="D4612"/>
  <c r="C4612"/>
  <c r="D4611"/>
  <c r="C4611"/>
  <c r="D4610"/>
  <c r="C4610"/>
  <c r="D4609"/>
  <c r="C4609"/>
  <c r="D4608"/>
  <c r="C4608"/>
  <c r="D4607"/>
  <c r="C4607"/>
  <c r="D4606"/>
  <c r="C4606"/>
  <c r="D4605"/>
  <c r="C4605"/>
  <c r="D4604"/>
  <c r="C4604"/>
  <c r="D4603"/>
  <c r="C4603"/>
  <c r="D4602"/>
  <c r="C4602"/>
  <c r="D4601"/>
  <c r="C4601"/>
  <c r="D4600"/>
  <c r="C4600"/>
  <c r="D4599"/>
  <c r="C4599"/>
  <c r="D4598"/>
  <c r="C4598"/>
  <c r="D4597"/>
  <c r="C4597"/>
  <c r="D4596"/>
  <c r="C4596"/>
  <c r="D4595"/>
  <c r="C4595"/>
  <c r="D4594"/>
  <c r="C4594"/>
  <c r="D4593"/>
  <c r="C4593"/>
  <c r="D4592"/>
  <c r="C4592"/>
  <c r="D4591"/>
  <c r="C4591"/>
  <c r="D4590"/>
  <c r="C4590"/>
  <c r="D4589"/>
  <c r="C4589"/>
  <c r="D4588"/>
  <c r="C4588"/>
  <c r="D4587"/>
  <c r="C4587"/>
  <c r="D4586"/>
  <c r="C4586"/>
  <c r="D4585"/>
  <c r="C4585"/>
  <c r="D4584"/>
  <c r="C4584"/>
  <c r="D4583"/>
  <c r="C4583"/>
  <c r="D4582"/>
  <c r="C4582"/>
  <c r="D4581"/>
  <c r="C4581"/>
  <c r="D4580"/>
  <c r="C4580"/>
  <c r="D4579"/>
  <c r="C4579"/>
  <c r="D4578"/>
  <c r="C4578"/>
  <c r="D4577"/>
  <c r="C4577"/>
  <c r="D4576"/>
  <c r="C4576"/>
  <c r="D4575"/>
  <c r="C4575"/>
  <c r="D4574"/>
  <c r="C4574"/>
  <c r="D4573"/>
  <c r="C4573"/>
  <c r="D4572"/>
  <c r="C4572"/>
  <c r="D4571"/>
  <c r="C4571"/>
  <c r="D4570"/>
  <c r="C4570"/>
  <c r="D4569"/>
  <c r="C4569"/>
  <c r="D4568"/>
  <c r="C4568"/>
  <c r="D4567"/>
  <c r="C4567"/>
  <c r="D4566"/>
  <c r="C4566"/>
  <c r="D4565"/>
  <c r="C4565"/>
  <c r="D4564"/>
  <c r="C4564"/>
  <c r="D4563"/>
  <c r="C4563"/>
  <c r="D4562"/>
  <c r="C4562"/>
  <c r="D4561"/>
  <c r="C4561"/>
  <c r="D4560"/>
  <c r="C4560"/>
  <c r="D4559"/>
  <c r="C4559"/>
  <c r="D4558"/>
  <c r="C4558"/>
  <c r="D4557"/>
  <c r="C4557"/>
  <c r="D4556"/>
  <c r="C4556"/>
  <c r="D4555"/>
  <c r="C4555"/>
  <c r="D4554"/>
  <c r="C4554"/>
  <c r="D4553"/>
  <c r="C4553"/>
  <c r="D4552"/>
  <c r="C4552"/>
  <c r="D4551"/>
  <c r="C4551"/>
  <c r="D4550"/>
  <c r="C4550"/>
  <c r="D4549"/>
  <c r="C4549"/>
  <c r="D4548"/>
  <c r="C4548"/>
  <c r="D4547"/>
  <c r="C4547"/>
  <c r="D4546"/>
  <c r="C4546"/>
  <c r="D4545"/>
  <c r="C4545"/>
  <c r="D4544"/>
  <c r="C4544"/>
  <c r="D4543"/>
  <c r="C4543"/>
  <c r="D4542"/>
  <c r="C4542"/>
  <c r="D4541"/>
  <c r="C4541"/>
  <c r="D4540"/>
  <c r="C4540"/>
  <c r="D4539"/>
  <c r="C4539"/>
  <c r="D4538"/>
  <c r="C4538"/>
  <c r="D4537"/>
  <c r="C4537"/>
  <c r="D4536"/>
  <c r="C4536"/>
  <c r="D4535"/>
  <c r="C4535"/>
  <c r="D4534"/>
  <c r="C4534"/>
  <c r="D4533"/>
  <c r="C4533"/>
  <c r="D4532"/>
  <c r="C4532"/>
  <c r="D4531"/>
  <c r="C4531"/>
  <c r="D4530"/>
  <c r="C4530"/>
  <c r="D4529"/>
  <c r="C4529"/>
  <c r="D4528"/>
  <c r="C4528"/>
  <c r="D4527"/>
  <c r="C4527"/>
  <c r="D4526"/>
  <c r="C4526"/>
  <c r="D4525"/>
  <c r="C4525"/>
  <c r="D4524"/>
  <c r="C4524"/>
  <c r="D4523"/>
  <c r="C4523"/>
  <c r="D4522"/>
  <c r="C4522"/>
  <c r="D4521"/>
  <c r="C4521"/>
  <c r="D4520"/>
  <c r="C4520"/>
  <c r="D4519"/>
  <c r="C4519"/>
  <c r="D4518"/>
  <c r="C4518"/>
  <c r="D4517"/>
  <c r="C4517"/>
  <c r="D4516"/>
  <c r="C4516"/>
  <c r="D4515"/>
  <c r="C4515"/>
  <c r="D4514"/>
  <c r="C4514"/>
  <c r="D4513"/>
  <c r="C4513"/>
  <c r="D4512"/>
  <c r="C4512"/>
  <c r="D4511"/>
  <c r="C4511"/>
  <c r="D4510"/>
  <c r="C4510"/>
  <c r="D4509"/>
  <c r="C4509"/>
  <c r="D4508"/>
  <c r="C4508"/>
  <c r="D4507"/>
  <c r="C4507"/>
  <c r="D4506"/>
  <c r="C4506"/>
  <c r="D4505"/>
  <c r="C4505"/>
  <c r="D4504"/>
  <c r="C4504"/>
  <c r="D4503"/>
  <c r="C4503"/>
  <c r="D4502"/>
  <c r="C4502"/>
  <c r="D4501"/>
  <c r="C4501"/>
  <c r="D4500"/>
  <c r="C4500"/>
  <c r="D4499"/>
  <c r="C4499"/>
  <c r="D4498"/>
  <c r="C4498"/>
  <c r="D4497"/>
  <c r="C4497"/>
  <c r="D4496"/>
  <c r="C4496"/>
  <c r="D4495"/>
  <c r="C4495"/>
  <c r="D4494"/>
  <c r="C4494"/>
  <c r="D4493"/>
  <c r="C4493"/>
  <c r="D4492"/>
  <c r="C4492"/>
  <c r="D4491"/>
  <c r="C4491"/>
  <c r="D4490"/>
  <c r="C4490"/>
  <c r="D4489"/>
  <c r="C4489"/>
  <c r="D4488"/>
  <c r="C4488"/>
  <c r="D4487"/>
  <c r="C4487"/>
  <c r="D4486"/>
  <c r="C4486"/>
  <c r="D4485"/>
  <c r="C4485"/>
  <c r="D4484"/>
  <c r="C4484"/>
  <c r="D4483"/>
  <c r="C4483"/>
  <c r="D4482"/>
  <c r="C4482"/>
  <c r="D4481"/>
  <c r="C4481"/>
  <c r="D4480"/>
  <c r="C4480"/>
  <c r="D4479"/>
  <c r="C4479"/>
  <c r="D4478"/>
  <c r="C4478"/>
  <c r="D4477"/>
  <c r="C4477"/>
  <c r="D4476"/>
  <c r="C4476"/>
  <c r="D4475"/>
  <c r="C4475"/>
  <c r="D4474"/>
  <c r="C4474"/>
  <c r="D4473"/>
  <c r="C4473"/>
  <c r="D4472"/>
  <c r="C4472"/>
  <c r="D4471"/>
  <c r="C4471"/>
  <c r="D4470"/>
  <c r="C4470"/>
  <c r="D4469"/>
  <c r="C4469"/>
  <c r="D4468"/>
  <c r="C4468"/>
  <c r="D4467"/>
  <c r="C4467"/>
  <c r="D4466"/>
  <c r="C4466"/>
  <c r="D4465"/>
  <c r="C4465"/>
  <c r="D4464"/>
  <c r="C4464"/>
  <c r="D4463"/>
  <c r="C4463"/>
  <c r="D4462"/>
  <c r="C4462"/>
  <c r="D4461"/>
  <c r="C4461"/>
  <c r="D4460"/>
  <c r="C4460"/>
  <c r="D4459"/>
  <c r="C4459"/>
  <c r="D4458"/>
  <c r="C4458"/>
  <c r="D4457"/>
  <c r="C4457"/>
  <c r="D4456"/>
  <c r="C4456"/>
  <c r="D4455"/>
  <c r="C4455"/>
  <c r="D4454"/>
  <c r="C4454"/>
  <c r="D4453"/>
  <c r="C4453"/>
  <c r="D4452"/>
  <c r="C4452"/>
  <c r="D4451"/>
  <c r="C4451"/>
  <c r="D4450"/>
  <c r="C4450"/>
  <c r="D4449"/>
  <c r="C4449"/>
  <c r="D4448"/>
  <c r="C4448"/>
  <c r="D4447"/>
  <c r="C4447"/>
  <c r="D4446"/>
  <c r="C4446"/>
  <c r="D4445"/>
  <c r="C4445"/>
  <c r="D4444"/>
  <c r="C4444"/>
  <c r="D4443"/>
  <c r="C4443"/>
  <c r="D4442"/>
  <c r="C4442"/>
  <c r="D4441"/>
  <c r="C4441"/>
  <c r="D4440"/>
  <c r="C4440"/>
  <c r="D4439"/>
  <c r="C4439"/>
  <c r="D4438"/>
  <c r="C4438"/>
  <c r="D4437"/>
  <c r="C4437"/>
  <c r="D4436"/>
  <c r="C4436"/>
  <c r="D4435"/>
  <c r="C4435"/>
  <c r="D4434"/>
  <c r="C4434"/>
  <c r="D4433"/>
  <c r="C4433"/>
  <c r="D4432"/>
  <c r="C4432"/>
  <c r="D4431"/>
  <c r="C4431"/>
  <c r="D4430"/>
  <c r="C4430"/>
  <c r="D4429"/>
  <c r="C4429"/>
  <c r="D4428"/>
  <c r="C4428"/>
  <c r="D4427"/>
  <c r="C4427"/>
  <c r="D4426"/>
  <c r="C4426"/>
  <c r="D4425"/>
  <c r="C4425"/>
  <c r="D4424"/>
  <c r="C4424"/>
  <c r="D4423"/>
  <c r="C4423"/>
  <c r="D4422"/>
  <c r="C4422"/>
  <c r="D4421"/>
  <c r="C4421"/>
  <c r="D4420"/>
  <c r="C4420"/>
  <c r="D4419"/>
  <c r="C4419"/>
  <c r="D4418"/>
  <c r="C4418"/>
  <c r="D4417"/>
  <c r="C4417"/>
  <c r="D4416"/>
  <c r="C4416"/>
  <c r="D4415"/>
  <c r="C4415"/>
  <c r="D4414"/>
  <c r="C4414"/>
  <c r="D4413"/>
  <c r="C4413"/>
  <c r="D4412"/>
  <c r="C4412"/>
  <c r="D4411"/>
  <c r="C4411"/>
  <c r="D4410"/>
  <c r="C4410"/>
  <c r="D4409"/>
  <c r="C4409"/>
  <c r="D4408"/>
  <c r="C4408"/>
  <c r="D4407"/>
  <c r="C4407"/>
  <c r="D4406"/>
  <c r="C4406"/>
  <c r="D4405"/>
  <c r="C4405"/>
  <c r="D4404"/>
  <c r="C4404"/>
  <c r="D4403"/>
  <c r="C4403"/>
  <c r="D4402"/>
  <c r="C4402"/>
  <c r="D4401"/>
  <c r="C4401"/>
  <c r="D4400"/>
  <c r="C4400"/>
  <c r="D4399"/>
  <c r="C4399"/>
  <c r="D4398"/>
  <c r="C4398"/>
  <c r="D4397"/>
  <c r="C4397"/>
  <c r="D4396"/>
  <c r="C4396"/>
  <c r="D4395"/>
  <c r="C4395"/>
  <c r="D4394"/>
  <c r="C4394"/>
  <c r="D4393"/>
  <c r="C4393"/>
  <c r="D4392"/>
  <c r="C4392"/>
  <c r="D4391"/>
  <c r="C4391"/>
  <c r="D4390"/>
  <c r="C4390"/>
  <c r="D4389"/>
  <c r="C4389"/>
  <c r="D4388"/>
  <c r="C4388"/>
  <c r="D4387"/>
  <c r="C4387"/>
  <c r="D4386"/>
  <c r="C4386"/>
  <c r="D4385"/>
  <c r="C4385"/>
  <c r="D4384"/>
  <c r="C4384"/>
  <c r="D4383"/>
  <c r="C4383"/>
  <c r="D4382"/>
  <c r="C4382"/>
  <c r="D4381"/>
  <c r="C4381"/>
  <c r="D4380"/>
  <c r="C4380"/>
  <c r="D4379"/>
  <c r="C4379"/>
  <c r="D4378"/>
  <c r="C4378"/>
  <c r="D4377"/>
  <c r="C4377"/>
  <c r="D4376"/>
  <c r="C4376"/>
  <c r="D4375"/>
  <c r="C4375"/>
  <c r="D4374"/>
  <c r="C4374"/>
  <c r="D4373"/>
  <c r="C4373"/>
  <c r="D4372"/>
  <c r="C4372"/>
  <c r="D4371"/>
  <c r="C4371"/>
  <c r="D4370"/>
  <c r="C4370"/>
  <c r="D4369"/>
  <c r="C4369"/>
  <c r="D4368"/>
  <c r="C4368"/>
  <c r="D4367"/>
  <c r="C4367"/>
  <c r="D4366"/>
  <c r="C4366"/>
  <c r="D4365"/>
  <c r="C4365"/>
  <c r="D4364"/>
  <c r="C4364"/>
  <c r="D4363"/>
  <c r="C4363"/>
  <c r="D4362"/>
  <c r="C4362"/>
  <c r="D4361"/>
  <c r="C4361"/>
  <c r="D4360"/>
  <c r="C4360"/>
  <c r="D4359"/>
  <c r="C4359"/>
  <c r="D4358"/>
  <c r="C4358"/>
  <c r="D4357"/>
  <c r="C4357"/>
  <c r="D4356"/>
  <c r="C4356"/>
  <c r="D4355"/>
  <c r="C4355"/>
  <c r="D4354"/>
  <c r="C4354"/>
  <c r="D4353"/>
  <c r="C4353"/>
  <c r="D4352"/>
  <c r="C4352"/>
  <c r="D4351"/>
  <c r="C4351"/>
  <c r="D4350"/>
  <c r="C4350"/>
  <c r="D4349"/>
  <c r="C4349"/>
  <c r="D4348"/>
  <c r="C4348"/>
  <c r="D4347"/>
  <c r="C4347"/>
  <c r="D4346"/>
  <c r="C4346"/>
  <c r="D4345"/>
  <c r="C4345"/>
  <c r="D4344"/>
  <c r="C4344"/>
  <c r="D4343"/>
  <c r="C4343"/>
  <c r="D4342"/>
  <c r="C4342"/>
  <c r="D4341"/>
  <c r="C4341"/>
  <c r="D4340"/>
  <c r="C4340"/>
  <c r="D4339"/>
  <c r="C4339"/>
  <c r="D4338"/>
  <c r="C4338"/>
  <c r="D4337"/>
  <c r="C4337"/>
  <c r="D4336"/>
  <c r="C4336"/>
  <c r="D4335"/>
  <c r="C4335"/>
  <c r="D4334"/>
  <c r="C4334"/>
  <c r="D4333"/>
  <c r="C4333"/>
  <c r="D4332"/>
  <c r="C4332"/>
  <c r="D4331"/>
  <c r="C4331"/>
  <c r="D4330"/>
  <c r="C4330"/>
  <c r="D4329"/>
  <c r="C4329"/>
  <c r="D4328"/>
  <c r="C4328"/>
  <c r="D4327"/>
  <c r="C4327"/>
  <c r="D4326"/>
  <c r="C4326"/>
  <c r="D4325"/>
  <c r="C4325"/>
  <c r="D4324"/>
  <c r="C4324"/>
  <c r="D4323"/>
  <c r="C4323"/>
  <c r="D4322"/>
  <c r="C4322"/>
  <c r="D4321"/>
  <c r="C4321"/>
  <c r="D4320"/>
  <c r="C4320"/>
  <c r="D4319"/>
  <c r="C4319"/>
  <c r="D4318"/>
  <c r="C4318"/>
  <c r="D4317"/>
  <c r="C4317"/>
  <c r="D4316"/>
  <c r="C4316"/>
  <c r="D4315"/>
  <c r="C4315"/>
  <c r="D4314"/>
  <c r="C4314"/>
  <c r="D4313"/>
  <c r="C4313"/>
  <c r="D4312"/>
  <c r="C4312"/>
  <c r="D4311"/>
  <c r="C4311"/>
  <c r="H4310"/>
  <c r="D4310"/>
  <c r="C4310"/>
  <c r="H4309"/>
  <c r="D4309" s="1"/>
  <c r="C4309"/>
  <c r="H4308"/>
  <c r="D4308"/>
  <c r="C4308"/>
  <c r="H4307"/>
  <c r="D4307" s="1"/>
  <c r="C4307"/>
  <c r="H4306"/>
  <c r="D4306"/>
  <c r="C4306"/>
  <c r="H4305"/>
  <c r="D4305" s="1"/>
  <c r="C4305"/>
  <c r="H4304"/>
  <c r="D4304"/>
  <c r="C4304"/>
  <c r="H4303"/>
  <c r="D4303" s="1"/>
  <c r="C4303"/>
  <c r="H4302"/>
  <c r="D4302"/>
  <c r="C4302"/>
  <c r="H4301"/>
  <c r="D4301" s="1"/>
  <c r="C4301"/>
  <c r="H4300"/>
  <c r="D4300"/>
  <c r="C4300"/>
  <c r="H4299"/>
  <c r="D4299" s="1"/>
  <c r="C4299"/>
  <c r="H4298"/>
  <c r="D4298"/>
  <c r="C4298"/>
  <c r="H4297"/>
  <c r="D4297" s="1"/>
  <c r="C4297"/>
  <c r="H4296"/>
  <c r="D4296"/>
  <c r="C4296"/>
  <c r="H4295"/>
  <c r="D4295" s="1"/>
  <c r="C4295"/>
  <c r="H4294"/>
  <c r="D4294"/>
  <c r="C4294"/>
  <c r="H4293"/>
  <c r="D4293" s="1"/>
  <c r="C4293"/>
  <c r="H4292"/>
  <c r="D4292"/>
  <c r="C4292"/>
  <c r="H4291"/>
  <c r="D4291" s="1"/>
  <c r="C4291"/>
  <c r="H4290"/>
  <c r="D4290"/>
  <c r="C4290"/>
  <c r="H4289"/>
  <c r="D4289" s="1"/>
  <c r="C4289"/>
  <c r="H4288"/>
  <c r="D4288"/>
  <c r="C4288"/>
  <c r="H4287"/>
  <c r="D4287" s="1"/>
  <c r="C4287"/>
  <c r="H4286"/>
  <c r="D4286"/>
  <c r="C4286"/>
  <c r="H4285"/>
  <c r="D4285" s="1"/>
  <c r="C4285"/>
  <c r="H4284"/>
  <c r="D4284"/>
  <c r="C4284"/>
  <c r="H4283"/>
  <c r="D4283" s="1"/>
  <c r="C4283"/>
  <c r="H4282"/>
  <c r="D4282"/>
  <c r="C4282"/>
  <c r="H4281"/>
  <c r="D4281" s="1"/>
  <c r="C4281"/>
  <c r="H4280"/>
  <c r="D4280"/>
  <c r="C4280"/>
  <c r="H4279"/>
  <c r="D4279" s="1"/>
  <c r="C4279"/>
  <c r="H4278"/>
  <c r="D4278"/>
  <c r="C4278"/>
  <c r="H4277"/>
  <c r="D4277" s="1"/>
  <c r="C4277"/>
  <c r="H4276"/>
  <c r="D4276"/>
  <c r="C4276"/>
  <c r="H4275"/>
  <c r="D4275" s="1"/>
  <c r="C4275"/>
  <c r="H4274"/>
  <c r="D4274"/>
  <c r="C4274"/>
  <c r="H4273"/>
  <c r="D4273" s="1"/>
  <c r="C4273"/>
  <c r="H4272"/>
  <c r="D4272"/>
  <c r="C4272"/>
  <c r="H4271"/>
  <c r="D4271" s="1"/>
  <c r="C4271"/>
  <c r="H4270"/>
  <c r="D4270"/>
  <c r="C4270"/>
  <c r="H4269"/>
  <c r="D4269" s="1"/>
  <c r="C4269"/>
  <c r="H4268"/>
  <c r="D4268"/>
  <c r="C4268"/>
  <c r="H4267"/>
  <c r="D4267" s="1"/>
  <c r="C4267"/>
  <c r="H4266"/>
  <c r="D4266"/>
  <c r="C4266"/>
  <c r="H4265"/>
  <c r="D4265" s="1"/>
  <c r="C4265"/>
  <c r="H4264"/>
  <c r="D4264"/>
  <c r="C4264"/>
  <c r="H4263"/>
  <c r="D4263" s="1"/>
  <c r="C4263"/>
  <c r="H4262"/>
  <c r="D4262"/>
  <c r="C4262"/>
  <c r="H4261"/>
  <c r="D4261" s="1"/>
  <c r="C4261"/>
  <c r="H4260"/>
  <c r="D4260"/>
  <c r="C4260"/>
  <c r="H4259"/>
  <c r="D4259" s="1"/>
  <c r="C4259"/>
  <c r="H4258"/>
  <c r="D4258"/>
  <c r="C4258"/>
  <c r="H4257"/>
  <c r="D4257" s="1"/>
  <c r="C4257"/>
  <c r="H4256"/>
  <c r="D4256"/>
  <c r="C4256"/>
  <c r="H4255"/>
  <c r="D4255" s="1"/>
  <c r="C4255"/>
  <c r="H4254"/>
  <c r="D4254"/>
  <c r="C4254"/>
  <c r="H4253"/>
  <c r="D4253" s="1"/>
  <c r="C4253"/>
  <c r="H4252"/>
  <c r="D4252"/>
  <c r="C4252"/>
  <c r="H4251"/>
  <c r="D4251" s="1"/>
  <c r="C4251"/>
  <c r="H4250"/>
  <c r="D4250"/>
  <c r="C4250"/>
  <c r="H4249"/>
  <c r="D4249" s="1"/>
  <c r="C4249"/>
  <c r="H4248"/>
  <c r="D4248"/>
  <c r="C4248"/>
  <c r="H4247"/>
  <c r="D4247" s="1"/>
  <c r="C4247"/>
  <c r="H4246"/>
  <c r="D4246"/>
  <c r="C4246"/>
  <c r="H4245"/>
  <c r="D4245" s="1"/>
  <c r="C4245"/>
  <c r="H4244"/>
  <c r="D4244"/>
  <c r="C4244"/>
  <c r="H4243"/>
  <c r="D4243" s="1"/>
  <c r="C4243"/>
  <c r="H4242"/>
  <c r="D4242"/>
  <c r="C4242"/>
  <c r="H4241"/>
  <c r="D4241" s="1"/>
  <c r="C4241"/>
  <c r="H4240"/>
  <c r="D4240"/>
  <c r="C4240"/>
  <c r="H4239"/>
  <c r="D4239" s="1"/>
  <c r="C4239"/>
  <c r="H4238"/>
  <c r="D4238"/>
  <c r="C4238"/>
  <c r="H4237"/>
  <c r="D4237" s="1"/>
  <c r="C4237"/>
  <c r="H4236"/>
  <c r="D4236"/>
  <c r="C4236"/>
  <c r="H4235"/>
  <c r="D4235" s="1"/>
  <c r="C4235"/>
  <c r="H4234"/>
  <c r="D4234"/>
  <c r="C4234"/>
  <c r="H4233"/>
  <c r="D4233" s="1"/>
  <c r="C4233"/>
  <c r="H4232"/>
  <c r="D4232"/>
  <c r="C4232"/>
  <c r="H4231"/>
  <c r="D4231" s="1"/>
  <c r="C4231"/>
  <c r="H4230"/>
  <c r="D4230"/>
  <c r="C4230"/>
  <c r="H4229"/>
  <c r="D4229" s="1"/>
  <c r="C4229"/>
  <c r="H4228"/>
  <c r="D4228"/>
  <c r="C4228"/>
  <c r="H4227"/>
  <c r="D4227" s="1"/>
  <c r="C4227"/>
  <c r="H4226"/>
  <c r="D4226"/>
  <c r="C4226"/>
  <c r="H4225"/>
  <c r="D4225" s="1"/>
  <c r="C4225"/>
  <c r="H4224"/>
  <c r="D4224"/>
  <c r="C4224"/>
  <c r="H4223"/>
  <c r="D4223" s="1"/>
  <c r="C4223"/>
  <c r="H4222"/>
  <c r="D4222"/>
  <c r="C4222"/>
  <c r="H4221"/>
  <c r="D4221" s="1"/>
  <c r="C4221"/>
  <c r="H4220"/>
  <c r="D4220"/>
  <c r="C4220"/>
  <c r="H4219"/>
  <c r="D4219" s="1"/>
  <c r="C4219"/>
  <c r="H4218"/>
  <c r="D4218"/>
  <c r="C4218"/>
  <c r="H4217"/>
  <c r="D4217" s="1"/>
  <c r="C4217"/>
  <c r="H4216"/>
  <c r="D4216"/>
  <c r="C4216"/>
  <c r="H4215"/>
  <c r="D4215" s="1"/>
  <c r="C4215"/>
  <c r="H4214"/>
  <c r="D4214"/>
  <c r="C4214"/>
  <c r="H4213"/>
  <c r="D4213" s="1"/>
  <c r="C4213"/>
  <c r="H4212"/>
  <c r="D4212"/>
  <c r="C4212"/>
  <c r="H4211"/>
  <c r="D4211" s="1"/>
  <c r="C4211"/>
  <c r="D4210"/>
  <c r="C4210"/>
  <c r="D4209"/>
  <c r="C4209"/>
  <c r="D4208"/>
  <c r="C4208"/>
  <c r="D4207"/>
  <c r="C4207"/>
  <c r="D4206"/>
  <c r="C4206"/>
  <c r="D4205"/>
  <c r="C4205"/>
  <c r="D4204"/>
  <c r="C4204"/>
  <c r="D4203"/>
  <c r="C4203"/>
  <c r="D4202"/>
  <c r="C4202"/>
  <c r="D4201"/>
  <c r="C4201"/>
  <c r="D4200"/>
  <c r="C4200"/>
  <c r="D4199"/>
  <c r="C4199"/>
  <c r="D4198"/>
  <c r="C4198"/>
  <c r="D4197"/>
  <c r="C4197"/>
  <c r="D4196"/>
  <c r="C4196"/>
  <c r="D4195"/>
  <c r="C4195"/>
  <c r="D4194"/>
  <c r="C4194"/>
  <c r="D4193"/>
  <c r="C4193"/>
  <c r="D4192"/>
  <c r="C4192"/>
  <c r="D4191"/>
  <c r="C4191"/>
  <c r="D4190"/>
  <c r="C4190"/>
  <c r="D4189"/>
  <c r="C4189"/>
  <c r="D4188"/>
  <c r="C4188"/>
  <c r="D4187"/>
  <c r="C4187"/>
  <c r="D4186"/>
  <c r="C4186"/>
  <c r="D4185"/>
  <c r="C4185"/>
  <c r="D4184"/>
  <c r="C4184"/>
  <c r="D4183"/>
  <c r="C4183"/>
  <c r="D4182"/>
  <c r="C4182"/>
  <c r="D4181"/>
  <c r="C4181"/>
  <c r="D4180"/>
  <c r="C4180"/>
  <c r="D4179"/>
  <c r="C4179"/>
  <c r="D4178"/>
  <c r="C4178"/>
  <c r="D4177"/>
  <c r="C4177"/>
  <c r="D4176"/>
  <c r="C4176"/>
  <c r="D4175"/>
  <c r="C4175"/>
  <c r="D4174"/>
  <c r="C4174"/>
  <c r="D4173"/>
  <c r="C4173"/>
  <c r="D4172"/>
  <c r="C4172"/>
  <c r="D4171"/>
  <c r="C4171"/>
  <c r="D4170"/>
  <c r="C4170"/>
  <c r="D4169"/>
  <c r="C4169"/>
  <c r="D4168"/>
  <c r="C4168"/>
  <c r="D4167"/>
  <c r="C4167"/>
  <c r="D4166"/>
  <c r="C4166"/>
  <c r="D4165"/>
  <c r="C4165"/>
  <c r="D4164"/>
  <c r="C4164"/>
  <c r="D4163"/>
  <c r="C4163"/>
  <c r="D4162"/>
  <c r="C4162"/>
  <c r="D4161"/>
  <c r="C4161"/>
  <c r="D4160"/>
  <c r="C4160"/>
  <c r="D4159"/>
  <c r="C4159"/>
  <c r="D4158"/>
  <c r="C4158"/>
  <c r="D4157"/>
  <c r="C4157"/>
  <c r="D4156"/>
  <c r="C4156"/>
  <c r="D4155"/>
  <c r="C4155"/>
  <c r="D4154"/>
  <c r="C4154"/>
  <c r="D4153"/>
  <c r="C4153"/>
  <c r="D4152"/>
  <c r="C4152"/>
  <c r="D4151"/>
  <c r="C4151"/>
  <c r="D4150"/>
  <c r="C4150"/>
  <c r="D4149"/>
  <c r="C4149"/>
  <c r="D4148"/>
  <c r="C4148"/>
  <c r="D4147"/>
  <c r="C4147"/>
  <c r="D4146"/>
  <c r="C4146"/>
  <c r="D4145"/>
  <c r="C4145"/>
  <c r="D4144"/>
  <c r="C4144"/>
  <c r="D4143"/>
  <c r="C4143"/>
  <c r="D4142"/>
  <c r="C4142"/>
  <c r="D4141"/>
  <c r="C4141"/>
  <c r="D4140"/>
  <c r="C4140"/>
  <c r="D4139"/>
  <c r="C4139"/>
  <c r="D4138"/>
  <c r="C4138"/>
  <c r="D4137"/>
  <c r="C4137"/>
  <c r="D4136"/>
  <c r="C4136"/>
  <c r="D4135"/>
  <c r="C4135"/>
  <c r="D4134"/>
  <c r="C4134"/>
  <c r="D4133"/>
  <c r="C4133"/>
  <c r="D4132"/>
  <c r="C4132"/>
  <c r="D4131"/>
  <c r="C4131"/>
  <c r="D4130"/>
  <c r="C4130"/>
  <c r="D4129"/>
  <c r="C4129"/>
  <c r="D4128"/>
  <c r="C4128"/>
  <c r="D4127"/>
  <c r="C4127"/>
  <c r="D4126"/>
  <c r="C4126"/>
  <c r="D4125"/>
  <c r="C4125"/>
  <c r="D4124"/>
  <c r="C4124"/>
  <c r="D4123"/>
  <c r="C4123"/>
  <c r="D4122"/>
  <c r="C4122"/>
  <c r="D4121"/>
  <c r="C4121"/>
  <c r="D4120"/>
  <c r="C4120"/>
  <c r="D4119"/>
  <c r="C4119"/>
  <c r="D4118"/>
  <c r="C4118"/>
  <c r="D4117"/>
  <c r="C4117"/>
  <c r="D4116"/>
  <c r="C4116"/>
  <c r="D4115"/>
  <c r="C4115"/>
  <c r="D4114"/>
  <c r="C4114"/>
  <c r="D4113"/>
  <c r="C4113"/>
  <c r="D4112"/>
  <c r="C4112"/>
  <c r="D4111"/>
  <c r="C4111"/>
  <c r="D4110"/>
  <c r="C4110"/>
  <c r="D4109"/>
  <c r="C4109"/>
  <c r="D4108"/>
  <c r="C4108"/>
  <c r="D4107"/>
  <c r="C4107"/>
  <c r="D4106"/>
  <c r="C4106"/>
  <c r="D4105"/>
  <c r="C4105"/>
  <c r="D4104"/>
  <c r="C4104"/>
  <c r="D4103"/>
  <c r="C4103"/>
  <c r="D4102"/>
  <c r="C4102"/>
  <c r="D4101"/>
  <c r="C4101"/>
  <c r="D4100"/>
  <c r="C4100"/>
  <c r="D4099"/>
  <c r="C4099"/>
  <c r="D4098"/>
  <c r="C4098"/>
  <c r="D4097"/>
  <c r="C4097"/>
  <c r="D4096"/>
  <c r="C4096"/>
  <c r="D4095"/>
  <c r="C4095"/>
  <c r="D4094"/>
  <c r="C4094"/>
  <c r="D4093"/>
  <c r="C4093"/>
  <c r="D4092"/>
  <c r="C4092"/>
  <c r="D4091"/>
  <c r="C4091"/>
  <c r="D4090"/>
  <c r="C4090"/>
  <c r="D4089"/>
  <c r="C4089"/>
  <c r="D4088"/>
  <c r="C4088"/>
  <c r="D4087"/>
  <c r="C4087"/>
  <c r="D4086"/>
  <c r="C4086"/>
  <c r="D4085"/>
  <c r="C4085"/>
  <c r="D4084"/>
  <c r="C4084"/>
  <c r="D4083"/>
  <c r="C4083"/>
  <c r="D4082"/>
  <c r="C4082"/>
  <c r="D4081"/>
  <c r="C4081"/>
  <c r="D4080"/>
  <c r="C4080"/>
  <c r="D4079"/>
  <c r="C4079"/>
  <c r="D4078"/>
  <c r="C4078"/>
  <c r="D4077"/>
  <c r="C4077"/>
  <c r="D4076"/>
  <c r="C4076"/>
  <c r="D4075"/>
  <c r="C4075"/>
  <c r="D4074"/>
  <c r="C4074"/>
  <c r="D4073"/>
  <c r="C4073"/>
  <c r="D4072"/>
  <c r="C4072"/>
  <c r="D4071"/>
  <c r="C4071"/>
  <c r="D4070"/>
  <c r="C4070"/>
  <c r="D4069"/>
  <c r="C4069"/>
  <c r="D4068"/>
  <c r="C4068"/>
  <c r="D4067"/>
  <c r="C4067"/>
  <c r="D4066"/>
  <c r="C4066"/>
  <c r="D4065"/>
  <c r="C4065"/>
  <c r="D4064"/>
  <c r="C4064"/>
  <c r="D4063"/>
  <c r="C4063"/>
  <c r="D4062"/>
  <c r="C4062"/>
  <c r="D4061"/>
  <c r="C4061"/>
  <c r="D4060"/>
  <c r="C4060"/>
  <c r="D4059"/>
  <c r="C4059"/>
  <c r="D4058"/>
  <c r="C4058"/>
  <c r="D4057"/>
  <c r="C4057"/>
  <c r="D4056"/>
  <c r="C4056"/>
  <c r="D4055"/>
  <c r="C4055"/>
  <c r="D4054"/>
  <c r="C4054"/>
  <c r="D4053"/>
  <c r="C4053"/>
  <c r="D4052"/>
  <c r="C4052"/>
  <c r="D4051"/>
  <c r="C4051"/>
  <c r="D4050"/>
  <c r="C4050"/>
  <c r="D4049"/>
  <c r="C4049"/>
  <c r="D4048"/>
  <c r="C4048"/>
  <c r="D4047"/>
  <c r="C4047"/>
  <c r="D4046"/>
  <c r="C4046"/>
  <c r="D4045"/>
  <c r="C4045"/>
  <c r="D4044"/>
  <c r="C4044"/>
  <c r="D4043"/>
  <c r="C4043"/>
  <c r="D4042"/>
  <c r="C4042"/>
  <c r="D4041"/>
  <c r="C4041"/>
  <c r="D4040"/>
  <c r="C4040"/>
  <c r="D4039"/>
  <c r="C4039"/>
  <c r="D4038"/>
  <c r="C4038"/>
  <c r="D4037"/>
  <c r="C4037"/>
  <c r="D4036"/>
  <c r="C4036"/>
  <c r="D4035"/>
  <c r="C4035"/>
  <c r="D4034"/>
  <c r="C4034"/>
  <c r="D4033"/>
  <c r="C4033"/>
  <c r="D4032"/>
  <c r="C4032"/>
  <c r="D4031"/>
  <c r="C4031"/>
  <c r="D4030"/>
  <c r="C4030"/>
  <c r="D4029"/>
  <c r="C4029"/>
  <c r="D4028"/>
  <c r="C4028"/>
  <c r="D4027"/>
  <c r="C4027"/>
  <c r="D4026"/>
  <c r="C4026"/>
  <c r="D4025"/>
  <c r="C4025"/>
  <c r="D4024"/>
  <c r="C4024"/>
  <c r="D4023"/>
  <c r="C4023"/>
  <c r="D4022"/>
  <c r="C4022"/>
  <c r="D4021"/>
  <c r="C4021"/>
  <c r="D4020"/>
  <c r="C4020"/>
  <c r="D4019"/>
  <c r="C4019"/>
  <c r="D4018"/>
  <c r="C4018"/>
  <c r="D4017"/>
  <c r="C4017"/>
  <c r="D4016"/>
  <c r="C4016"/>
  <c r="D4015"/>
  <c r="C4015"/>
  <c r="D4014"/>
  <c r="C4014"/>
  <c r="D4013"/>
  <c r="C4013"/>
  <c r="D4012"/>
  <c r="C4012"/>
  <c r="D4011"/>
  <c r="C4011"/>
  <c r="D4010"/>
  <c r="C4010"/>
  <c r="D4009"/>
  <c r="C4009"/>
  <c r="D4008"/>
  <c r="C4008"/>
  <c r="D4007"/>
  <c r="C4007"/>
  <c r="D4006"/>
  <c r="C4006"/>
  <c r="D4005"/>
  <c r="C4005"/>
  <c r="D4004"/>
  <c r="C4004"/>
  <c r="D4003"/>
  <c r="C4003"/>
  <c r="D4002"/>
  <c r="C4002"/>
  <c r="D4001"/>
  <c r="C4001"/>
  <c r="D4000"/>
  <c r="C4000"/>
  <c r="D3999"/>
  <c r="C3999"/>
  <c r="D3998"/>
  <c r="C3998"/>
  <c r="D3997"/>
  <c r="C3997"/>
  <c r="D3996"/>
  <c r="C3996"/>
  <c r="D3995"/>
  <c r="C3995"/>
  <c r="D3994"/>
  <c r="C3994"/>
  <c r="D3993"/>
  <c r="C3993"/>
  <c r="D3992"/>
  <c r="C3992"/>
  <c r="D3991"/>
  <c r="C3991"/>
  <c r="D3990"/>
  <c r="C3990"/>
  <c r="D3989"/>
  <c r="C3989"/>
  <c r="D3988"/>
  <c r="C3988"/>
  <c r="D3987"/>
  <c r="C3987"/>
  <c r="D3986"/>
  <c r="C3986"/>
  <c r="D3985"/>
  <c r="C3985"/>
  <c r="D3984"/>
  <c r="C3984"/>
  <c r="D3983"/>
  <c r="C3983"/>
  <c r="D3982"/>
  <c r="C3982"/>
  <c r="D3981"/>
  <c r="C3981"/>
  <c r="D3980"/>
  <c r="C3980"/>
  <c r="D3979"/>
  <c r="C3979"/>
  <c r="D3978"/>
  <c r="C3978"/>
  <c r="D3977"/>
  <c r="C3977"/>
  <c r="D3976"/>
  <c r="C3976"/>
  <c r="D3975"/>
  <c r="C3975"/>
  <c r="D3974"/>
  <c r="C3974"/>
  <c r="D3973"/>
  <c r="C3973"/>
  <c r="D3972"/>
  <c r="C3972"/>
  <c r="D3971"/>
  <c r="C3971"/>
  <c r="D3970"/>
  <c r="C3970"/>
  <c r="D3969"/>
  <c r="C3969"/>
  <c r="D3968"/>
  <c r="C3968"/>
  <c r="D3967"/>
  <c r="C3967"/>
  <c r="D3966"/>
  <c r="C3966"/>
  <c r="D3965"/>
  <c r="C3965"/>
  <c r="D3964"/>
  <c r="C3964"/>
  <c r="D3963"/>
  <c r="C3963"/>
  <c r="D3962"/>
  <c r="C3962"/>
  <c r="D3961"/>
  <c r="C3961"/>
  <c r="D3960"/>
  <c r="C3960"/>
  <c r="D3959"/>
  <c r="C3959"/>
  <c r="D3958"/>
  <c r="C3958"/>
  <c r="D3957"/>
  <c r="C3957"/>
  <c r="D3956"/>
  <c r="C3956"/>
  <c r="D3955"/>
  <c r="C3955"/>
  <c r="D3954"/>
  <c r="C3954"/>
  <c r="D3953"/>
  <c r="C3953"/>
  <c r="D3952"/>
  <c r="C3952"/>
  <c r="D3951"/>
  <c r="C3951"/>
  <c r="D3950"/>
  <c r="C3950"/>
  <c r="D3949"/>
  <c r="C3949"/>
  <c r="D3948"/>
  <c r="C3948"/>
  <c r="D3947"/>
  <c r="C3947"/>
  <c r="D3946"/>
  <c r="C3946"/>
  <c r="D3945"/>
  <c r="C3945"/>
  <c r="D3944"/>
  <c r="C3944"/>
  <c r="D3943"/>
  <c r="C3943"/>
  <c r="D3942"/>
  <c r="C3942"/>
  <c r="D3941"/>
  <c r="C3941"/>
  <c r="D3940"/>
  <c r="C3940"/>
  <c r="D3939"/>
  <c r="C3939"/>
  <c r="D3938"/>
  <c r="C3938"/>
  <c r="D3937"/>
  <c r="C3937"/>
  <c r="D3936"/>
  <c r="C3936"/>
  <c r="D3935"/>
  <c r="C3935"/>
  <c r="D3934"/>
  <c r="C3934"/>
  <c r="D3933"/>
  <c r="C3933"/>
  <c r="D3932"/>
  <c r="C3932"/>
  <c r="D3931"/>
  <c r="C3931"/>
  <c r="D3930"/>
  <c r="C3930"/>
  <c r="D3929"/>
  <c r="C3929"/>
  <c r="D3928"/>
  <c r="C3928"/>
  <c r="D3927"/>
  <c r="C3927"/>
  <c r="D3926"/>
  <c r="C3926"/>
  <c r="D3925"/>
  <c r="C3925"/>
  <c r="D3924"/>
  <c r="C3924"/>
  <c r="D3923"/>
  <c r="C3923"/>
  <c r="D3922"/>
  <c r="C3922"/>
  <c r="D3921"/>
  <c r="C3921"/>
  <c r="D3920"/>
  <c r="C3920"/>
  <c r="D3919"/>
  <c r="C3919"/>
  <c r="D3918"/>
  <c r="C3918"/>
  <c r="D3917"/>
  <c r="C3917"/>
  <c r="D3916"/>
  <c r="C3916"/>
  <c r="D3915"/>
  <c r="C3915"/>
  <c r="D3914"/>
  <c r="C3914"/>
  <c r="D3913"/>
  <c r="C3913"/>
  <c r="D3912"/>
  <c r="C3912"/>
  <c r="D3911"/>
  <c r="C3911"/>
  <c r="D3910"/>
  <c r="C3910"/>
  <c r="D3909"/>
  <c r="C3909"/>
  <c r="D3908"/>
  <c r="C3908"/>
  <c r="D3907"/>
  <c r="C3907"/>
  <c r="D3906"/>
  <c r="C3906"/>
  <c r="D3905"/>
  <c r="C3905"/>
  <c r="D3904"/>
  <c r="C3904"/>
  <c r="D3903"/>
  <c r="C3903"/>
  <c r="D3902"/>
  <c r="C3902"/>
  <c r="D3901"/>
  <c r="C3901"/>
  <c r="D3900"/>
  <c r="C3900"/>
  <c r="D3899"/>
  <c r="C3899"/>
  <c r="D3898"/>
  <c r="C3898"/>
  <c r="D3897"/>
  <c r="C3897"/>
  <c r="D3896"/>
  <c r="C3896"/>
  <c r="D3895"/>
  <c r="C3895"/>
  <c r="D3894"/>
  <c r="C3894"/>
  <c r="D3893"/>
  <c r="C3893"/>
  <c r="D3892"/>
  <c r="C3892"/>
  <c r="D3891"/>
  <c r="C3891"/>
  <c r="D3890"/>
  <c r="C3890"/>
  <c r="D3889"/>
  <c r="C3889"/>
  <c r="D3888"/>
  <c r="C3888"/>
  <c r="D3887"/>
  <c r="C3887"/>
  <c r="D3886"/>
  <c r="C3886"/>
  <c r="D3885"/>
  <c r="C3885"/>
  <c r="D3884"/>
  <c r="C3884"/>
  <c r="D3883"/>
  <c r="C3883"/>
  <c r="D3882"/>
  <c r="C3882"/>
  <c r="D3881"/>
  <c r="C3881"/>
  <c r="D3880"/>
  <c r="C3880"/>
  <c r="D3879"/>
  <c r="C3879"/>
  <c r="D3878"/>
  <c r="C3878"/>
  <c r="D3877"/>
  <c r="C3877"/>
  <c r="D3876"/>
  <c r="C3876"/>
  <c r="D3875"/>
  <c r="C3875"/>
  <c r="D3874"/>
  <c r="C3874"/>
  <c r="D3873"/>
  <c r="C3873"/>
  <c r="D3872"/>
  <c r="C3872"/>
  <c r="D3871"/>
  <c r="C3871"/>
  <c r="D3870"/>
  <c r="C3870"/>
  <c r="D3869"/>
  <c r="C3869"/>
  <c r="D3868"/>
  <c r="C3868"/>
  <c r="D3867"/>
  <c r="C3867"/>
  <c r="D3866"/>
  <c r="C3866"/>
  <c r="D3865"/>
  <c r="C3865"/>
  <c r="D3864"/>
  <c r="C3864"/>
  <c r="D3863"/>
  <c r="C3863"/>
  <c r="D3862"/>
  <c r="C3862"/>
  <c r="D3861"/>
  <c r="C3861"/>
  <c r="D3860"/>
  <c r="C3860"/>
  <c r="D3859"/>
  <c r="C3859"/>
  <c r="D3858"/>
  <c r="C3858"/>
  <c r="D3857"/>
  <c r="C3857"/>
  <c r="D3856"/>
  <c r="C3856"/>
  <c r="D3855"/>
  <c r="C3855"/>
  <c r="D3854"/>
  <c r="C3854"/>
  <c r="D3853"/>
  <c r="C3853"/>
  <c r="D3852"/>
  <c r="C3852"/>
  <c r="D3851"/>
  <c r="C3851"/>
  <c r="D3850"/>
  <c r="C3850"/>
  <c r="D3849"/>
  <c r="C3849"/>
  <c r="D3848"/>
  <c r="C3848"/>
  <c r="D3847"/>
  <c r="C3847"/>
  <c r="D3846"/>
  <c r="C3846"/>
  <c r="D3845"/>
  <c r="C3845"/>
  <c r="D3844"/>
  <c r="C3844"/>
  <c r="D3843"/>
  <c r="C3843"/>
  <c r="D3842"/>
  <c r="C3842"/>
  <c r="D3841"/>
  <c r="C3841"/>
  <c r="D3840"/>
  <c r="C3840"/>
  <c r="D3839"/>
  <c r="C3839"/>
  <c r="D3838"/>
  <c r="C3838"/>
  <c r="D3837"/>
  <c r="C3837"/>
  <c r="D3836"/>
  <c r="C3836"/>
  <c r="D3835"/>
  <c r="C3835"/>
  <c r="D3834"/>
  <c r="C3834"/>
  <c r="D3833"/>
  <c r="C3833"/>
  <c r="D3832"/>
  <c r="C3832"/>
  <c r="D3831"/>
  <c r="C3831"/>
  <c r="D3830"/>
  <c r="C3830"/>
  <c r="D3829"/>
  <c r="C3829"/>
  <c r="D3828"/>
  <c r="C3828"/>
  <c r="D3827"/>
  <c r="C3827"/>
  <c r="D3826"/>
  <c r="C3826"/>
  <c r="D3825"/>
  <c r="C3825"/>
  <c r="D3824"/>
  <c r="C3824"/>
  <c r="D3823"/>
  <c r="C3823"/>
  <c r="D3822"/>
  <c r="C3822"/>
  <c r="D3821"/>
  <c r="C3821"/>
  <c r="D3820"/>
  <c r="C3820"/>
  <c r="D3819"/>
  <c r="C3819"/>
  <c r="D3818"/>
  <c r="C3818"/>
  <c r="D3817"/>
  <c r="C3817"/>
  <c r="D3816"/>
  <c r="C3816"/>
  <c r="D3815"/>
  <c r="C3815"/>
  <c r="D3814"/>
  <c r="C3814"/>
  <c r="D3813"/>
  <c r="C3813"/>
  <c r="D3812"/>
  <c r="C3812"/>
  <c r="D3811"/>
  <c r="C3811"/>
  <c r="D3810"/>
  <c r="C3810"/>
  <c r="D3809"/>
  <c r="C3809"/>
  <c r="D3808"/>
  <c r="C3808"/>
  <c r="D3807"/>
  <c r="C3807"/>
  <c r="D3806"/>
  <c r="C3806"/>
  <c r="D3805"/>
  <c r="C3805"/>
  <c r="D3804"/>
  <c r="C3804"/>
  <c r="D3803"/>
  <c r="C3803"/>
  <c r="D3802"/>
  <c r="C3802"/>
  <c r="D3801"/>
  <c r="C3801"/>
  <c r="D3800"/>
  <c r="C3800"/>
  <c r="D3799"/>
  <c r="C3799"/>
  <c r="D3798"/>
  <c r="C3798"/>
  <c r="D3797"/>
  <c r="C3797"/>
  <c r="D3796"/>
  <c r="C3796"/>
  <c r="D3795"/>
  <c r="C3795"/>
  <c r="D3794"/>
  <c r="C3794"/>
  <c r="D3793"/>
  <c r="C3793"/>
  <c r="D3792"/>
  <c r="C3792"/>
  <c r="D3791"/>
  <c r="C3791"/>
  <c r="D3790"/>
  <c r="C3790"/>
  <c r="D3789"/>
  <c r="C3789"/>
  <c r="D3788"/>
  <c r="C3788"/>
  <c r="D3787"/>
  <c r="C3787"/>
  <c r="D3786"/>
  <c r="C3786"/>
  <c r="D3785"/>
  <c r="C3785"/>
  <c r="D3784"/>
  <c r="C3784"/>
  <c r="D3783"/>
  <c r="C3783"/>
  <c r="D3782"/>
  <c r="C3782"/>
  <c r="D3781"/>
  <c r="C3781"/>
  <c r="D3780"/>
  <c r="C3780"/>
  <c r="D3779"/>
  <c r="C3779"/>
  <c r="D3778"/>
  <c r="C3778"/>
  <c r="D3777"/>
  <c r="C3777"/>
  <c r="D3776"/>
  <c r="C3776"/>
  <c r="D3775"/>
  <c r="C3775"/>
  <c r="D3774"/>
  <c r="C3774"/>
  <c r="D3773"/>
  <c r="C3773"/>
  <c r="D3772"/>
  <c r="C3772"/>
  <c r="D3771"/>
  <c r="C3771"/>
  <c r="D3770"/>
  <c r="C3770"/>
  <c r="D3769"/>
  <c r="C3769"/>
  <c r="D3768"/>
  <c r="C3768"/>
  <c r="D3767"/>
  <c r="C3767"/>
  <c r="D3766"/>
  <c r="C3766"/>
  <c r="D3765"/>
  <c r="C3765"/>
  <c r="D3764"/>
  <c r="C3764"/>
  <c r="H3763"/>
  <c r="D3763" s="1"/>
  <c r="C3763"/>
  <c r="D3762"/>
  <c r="C3762"/>
  <c r="D3761"/>
  <c r="C3761"/>
  <c r="D3760"/>
  <c r="C3760"/>
  <c r="D3759"/>
  <c r="C3759"/>
  <c r="H3758"/>
  <c r="D3758"/>
  <c r="C3758"/>
  <c r="D3757"/>
  <c r="C3757"/>
  <c r="D3756"/>
  <c r="C3756"/>
  <c r="D3755"/>
  <c r="C3755"/>
  <c r="D3754"/>
  <c r="C3754"/>
  <c r="D3753"/>
  <c r="C3753"/>
  <c r="D3752"/>
  <c r="C3752"/>
  <c r="D3751"/>
  <c r="C3751"/>
  <c r="D3750"/>
  <c r="C3750"/>
  <c r="D3749"/>
  <c r="C3749"/>
  <c r="D3748"/>
  <c r="C3748"/>
  <c r="D3747"/>
  <c r="C3747"/>
  <c r="D3746"/>
  <c r="C3746"/>
  <c r="D3745"/>
  <c r="C3745"/>
  <c r="D3744"/>
  <c r="C3744"/>
  <c r="D3743"/>
  <c r="C3743"/>
  <c r="D3742"/>
  <c r="C3742"/>
  <c r="D3741"/>
  <c r="C3741"/>
  <c r="D3740"/>
  <c r="C3740"/>
  <c r="D3739"/>
  <c r="C3739"/>
  <c r="D3738"/>
  <c r="C3738"/>
  <c r="D3737"/>
  <c r="C3737"/>
  <c r="D3736"/>
  <c r="C3736"/>
  <c r="D3735"/>
  <c r="C3735"/>
  <c r="D3734"/>
  <c r="C3734"/>
  <c r="D3733"/>
  <c r="C3733"/>
  <c r="D3732"/>
  <c r="C3732"/>
  <c r="D3731"/>
  <c r="C3731"/>
  <c r="D3730"/>
  <c r="C3730"/>
  <c r="D3729"/>
  <c r="C3729"/>
  <c r="D3728"/>
  <c r="C3728"/>
  <c r="D3727"/>
  <c r="C3727"/>
  <c r="D3726"/>
  <c r="C3726"/>
  <c r="D3725"/>
  <c r="C3725"/>
  <c r="D3724"/>
  <c r="C3724"/>
  <c r="D3723"/>
  <c r="C3723"/>
  <c r="D3722"/>
  <c r="C3722"/>
  <c r="D3721"/>
  <c r="C3721"/>
  <c r="D3720"/>
  <c r="C3720"/>
  <c r="D3719"/>
  <c r="C3719"/>
  <c r="D3718"/>
  <c r="C3718"/>
  <c r="D3717"/>
  <c r="C3717"/>
  <c r="D3716"/>
  <c r="C3716"/>
  <c r="D3715"/>
  <c r="C3715"/>
  <c r="D3714"/>
  <c r="C3714"/>
  <c r="D3713"/>
  <c r="C3713"/>
  <c r="D3712"/>
  <c r="C3712"/>
  <c r="D3711"/>
  <c r="C3711"/>
  <c r="D3710"/>
  <c r="C3710"/>
  <c r="D3709"/>
  <c r="C3709"/>
  <c r="D3708"/>
  <c r="C3708"/>
  <c r="D3707"/>
  <c r="C3707"/>
  <c r="D3706"/>
  <c r="C3706"/>
  <c r="D3705"/>
  <c r="C3705"/>
  <c r="D3704"/>
  <c r="C3704"/>
  <c r="D3703"/>
  <c r="C3703"/>
  <c r="D3702"/>
  <c r="C3702"/>
  <c r="D3701"/>
  <c r="C3701"/>
  <c r="D3700"/>
  <c r="C3700"/>
  <c r="D3699"/>
  <c r="C3699"/>
  <c r="D3698"/>
  <c r="C3698"/>
  <c r="D3697"/>
  <c r="C3697"/>
  <c r="D3696"/>
  <c r="C3696"/>
  <c r="D3695"/>
  <c r="C3695"/>
  <c r="D3694"/>
  <c r="C3694"/>
  <c r="D3693"/>
  <c r="C3693"/>
  <c r="D3692"/>
  <c r="C3692"/>
  <c r="H3691"/>
  <c r="D3691" s="1"/>
  <c r="C3691"/>
  <c r="D3690"/>
  <c r="C3690"/>
  <c r="D3689"/>
  <c r="C3689"/>
  <c r="D3688"/>
  <c r="C3688"/>
  <c r="D3687"/>
  <c r="C3687"/>
  <c r="D3686"/>
  <c r="C3686"/>
  <c r="D3685"/>
  <c r="C3685"/>
  <c r="D3684"/>
  <c r="C3684"/>
  <c r="D3683"/>
  <c r="C3683"/>
  <c r="D3682"/>
  <c r="C3682"/>
  <c r="D3681"/>
  <c r="C3681"/>
  <c r="D3680"/>
  <c r="C3680"/>
  <c r="D3679"/>
  <c r="C3679"/>
  <c r="D3678"/>
  <c r="C3678"/>
  <c r="D3677"/>
  <c r="C3677"/>
  <c r="D3676"/>
  <c r="C3676"/>
  <c r="D3675"/>
  <c r="C3675"/>
  <c r="D3674"/>
  <c r="C3674"/>
  <c r="D3673"/>
  <c r="C3673"/>
  <c r="D3672"/>
  <c r="C3672"/>
  <c r="D3671"/>
  <c r="C3671"/>
  <c r="D3670"/>
  <c r="C3670"/>
  <c r="D3669"/>
  <c r="C3669"/>
  <c r="D3668"/>
  <c r="C3668"/>
  <c r="D3667"/>
  <c r="C3667"/>
  <c r="D3666"/>
  <c r="C3666"/>
  <c r="D3665"/>
  <c r="C3665"/>
  <c r="D3664"/>
  <c r="C3664"/>
  <c r="D3663"/>
  <c r="C3663"/>
  <c r="D3662"/>
  <c r="C3662"/>
  <c r="D3661"/>
  <c r="C3661"/>
  <c r="D3660"/>
  <c r="C3660"/>
  <c r="D3659"/>
  <c r="C3659"/>
  <c r="D3658"/>
  <c r="C3658"/>
  <c r="D3657"/>
  <c r="C3657"/>
  <c r="D3656"/>
  <c r="C3656"/>
  <c r="D3655"/>
  <c r="C3655"/>
  <c r="D3654"/>
  <c r="C3654"/>
  <c r="D3653"/>
  <c r="C3653"/>
  <c r="D3652"/>
  <c r="C3652"/>
  <c r="D3651"/>
  <c r="C3651"/>
  <c r="D3650"/>
  <c r="C3650"/>
  <c r="D3649"/>
  <c r="C3649"/>
  <c r="D3648"/>
  <c r="C3648"/>
  <c r="D3647"/>
  <c r="C3647"/>
  <c r="D3646"/>
  <c r="C3646"/>
  <c r="D3645"/>
  <c r="C3645"/>
  <c r="D3644"/>
  <c r="C3644"/>
  <c r="D3643"/>
  <c r="C3643"/>
  <c r="H3642"/>
  <c r="D3642"/>
  <c r="C3642"/>
  <c r="D3641"/>
  <c r="C3641"/>
  <c r="D3640"/>
  <c r="C3640"/>
  <c r="D3639"/>
  <c r="C3639"/>
  <c r="D3638"/>
  <c r="C3638"/>
  <c r="D3637"/>
  <c r="C3637"/>
  <c r="D3636"/>
  <c r="C3636"/>
  <c r="D3635"/>
  <c r="C3635"/>
  <c r="D3634"/>
  <c r="C3634"/>
  <c r="D3633"/>
  <c r="C3633"/>
  <c r="D3632"/>
  <c r="C3632"/>
  <c r="D3631"/>
  <c r="C3631"/>
  <c r="D3630"/>
  <c r="C3630"/>
  <c r="D3629"/>
  <c r="C3629"/>
  <c r="D3628"/>
  <c r="C3628"/>
  <c r="D3627"/>
  <c r="C3627"/>
  <c r="D3626"/>
  <c r="C3626"/>
  <c r="D3625"/>
  <c r="C3625"/>
  <c r="D3624"/>
  <c r="C3624"/>
  <c r="D3623"/>
  <c r="C3623"/>
  <c r="D3622"/>
  <c r="C3622"/>
  <c r="D3621"/>
  <c r="C3621"/>
  <c r="D3620"/>
  <c r="C3620"/>
  <c r="D3619"/>
  <c r="C3619"/>
  <c r="D3618"/>
  <c r="C3618"/>
  <c r="D3617"/>
  <c r="C3617"/>
  <c r="D3616"/>
  <c r="C3616"/>
  <c r="D3615"/>
  <c r="C3615"/>
  <c r="D3614"/>
  <c r="C3614"/>
  <c r="D3613"/>
  <c r="C3613"/>
  <c r="D3612"/>
  <c r="C3612"/>
  <c r="D3611"/>
  <c r="C3611"/>
  <c r="D3610"/>
  <c r="C3610"/>
  <c r="D3609"/>
  <c r="C3609"/>
  <c r="D3608"/>
  <c r="C3608"/>
  <c r="D3607"/>
  <c r="C3607"/>
  <c r="D3606"/>
  <c r="C3606"/>
  <c r="D3605"/>
  <c r="C3605"/>
  <c r="D3604"/>
  <c r="C3604"/>
  <c r="D3603"/>
  <c r="C3603"/>
  <c r="D3602"/>
  <c r="C3602"/>
  <c r="D3601"/>
  <c r="C3601"/>
  <c r="D3600"/>
  <c r="C3600"/>
  <c r="H3599"/>
  <c r="D3599" s="1"/>
  <c r="C3599"/>
  <c r="D3598"/>
  <c r="C3598"/>
  <c r="D3597"/>
  <c r="C3597"/>
  <c r="D3596"/>
  <c r="C3596"/>
  <c r="D3595"/>
  <c r="C3595"/>
  <c r="D3594"/>
  <c r="C3594"/>
  <c r="D3593"/>
  <c r="C3593"/>
  <c r="D3592"/>
  <c r="C3592"/>
  <c r="D3591"/>
  <c r="C3591"/>
  <c r="D3590"/>
  <c r="C3590"/>
  <c r="D3589"/>
  <c r="C3589"/>
  <c r="D3588"/>
  <c r="C3588"/>
  <c r="D3587"/>
  <c r="C3587"/>
  <c r="D3586"/>
  <c r="C3586"/>
  <c r="D3585"/>
  <c r="C3585"/>
  <c r="D3584"/>
  <c r="C3584"/>
  <c r="D3583"/>
  <c r="C3583"/>
  <c r="D3582"/>
  <c r="C3582"/>
  <c r="D3581"/>
  <c r="C3581"/>
  <c r="D3580"/>
  <c r="C3580"/>
  <c r="D3579"/>
  <c r="C3579"/>
  <c r="D3578"/>
  <c r="C3578"/>
  <c r="D3577"/>
  <c r="C3577"/>
  <c r="D3576"/>
  <c r="C3576"/>
  <c r="D3575"/>
  <c r="C3575"/>
  <c r="D3574"/>
  <c r="C3574"/>
  <c r="D3573"/>
  <c r="C3573"/>
  <c r="D3572"/>
  <c r="C3572"/>
  <c r="D3571"/>
  <c r="C3571"/>
  <c r="D3570"/>
  <c r="C3570"/>
  <c r="D3569"/>
  <c r="C3569"/>
  <c r="D3568"/>
  <c r="C3568"/>
  <c r="D3567"/>
  <c r="C3567"/>
  <c r="D3566"/>
  <c r="C3566"/>
  <c r="D3565"/>
  <c r="C3565"/>
  <c r="D3564"/>
  <c r="C3564"/>
  <c r="D3563"/>
  <c r="C3563"/>
  <c r="D3562"/>
  <c r="C3562"/>
  <c r="D3561"/>
  <c r="C3561"/>
  <c r="D3560"/>
  <c r="C3560"/>
  <c r="D3559"/>
  <c r="C3559"/>
  <c r="D3558"/>
  <c r="C3558"/>
  <c r="D3557"/>
  <c r="C3557"/>
  <c r="D3556"/>
  <c r="C3556"/>
  <c r="D3555"/>
  <c r="C3555"/>
  <c r="D3554"/>
  <c r="C3554"/>
  <c r="D3553"/>
  <c r="C3553"/>
  <c r="D3552"/>
  <c r="C3552"/>
  <c r="D3551"/>
  <c r="C3551"/>
  <c r="D3550"/>
  <c r="C3550"/>
  <c r="D3549"/>
  <c r="C3549"/>
  <c r="D3548"/>
  <c r="C3548"/>
  <c r="D3547"/>
  <c r="C3547"/>
  <c r="D3546"/>
  <c r="C3546"/>
  <c r="D3545"/>
  <c r="C3545"/>
  <c r="D3544"/>
  <c r="C3544"/>
  <c r="D3543"/>
  <c r="C3543"/>
  <c r="D3542"/>
  <c r="C3542"/>
  <c r="D3541"/>
  <c r="C3541"/>
  <c r="D3540"/>
  <c r="C3540"/>
  <c r="H3539"/>
  <c r="D3539"/>
  <c r="C3539"/>
  <c r="D3538"/>
  <c r="C3538"/>
  <c r="D3537"/>
  <c r="C3537"/>
  <c r="D3536"/>
  <c r="C3536"/>
  <c r="D3535"/>
  <c r="C3535"/>
  <c r="D3534"/>
  <c r="C3534"/>
  <c r="D3533"/>
  <c r="C3533"/>
  <c r="D3532"/>
  <c r="C3532"/>
  <c r="D3531"/>
  <c r="C3531"/>
  <c r="D3530"/>
  <c r="C3530"/>
  <c r="D3529"/>
  <c r="C3529"/>
  <c r="D3528"/>
  <c r="C3528"/>
  <c r="D3527"/>
  <c r="C3527"/>
  <c r="D3526"/>
  <c r="C3526"/>
  <c r="D3525"/>
  <c r="C3525"/>
  <c r="D3524"/>
  <c r="C3524"/>
  <c r="D3523"/>
  <c r="C3523"/>
  <c r="D3522"/>
  <c r="C3522"/>
  <c r="D3521"/>
  <c r="C3521"/>
  <c r="D3520"/>
  <c r="C3520"/>
  <c r="D3519"/>
  <c r="C3519"/>
  <c r="D3518"/>
  <c r="C3518"/>
  <c r="D3517"/>
  <c r="C3517"/>
  <c r="D3516"/>
  <c r="C3516"/>
  <c r="D3515"/>
  <c r="C3515"/>
  <c r="D3514"/>
  <c r="C3514"/>
  <c r="D3513"/>
  <c r="C3513"/>
  <c r="D3512"/>
  <c r="C3512"/>
  <c r="D3511"/>
  <c r="C3511"/>
  <c r="D3510"/>
  <c r="C3510"/>
  <c r="D3509"/>
  <c r="C3509"/>
  <c r="D3508"/>
  <c r="C3508"/>
  <c r="D3507"/>
  <c r="C3507"/>
  <c r="D3506"/>
  <c r="C3506"/>
  <c r="D3505"/>
  <c r="C3505"/>
  <c r="D3504"/>
  <c r="C3504"/>
  <c r="D3503"/>
  <c r="C3503"/>
  <c r="D3502"/>
  <c r="C3502"/>
  <c r="D3501"/>
  <c r="C3501"/>
  <c r="D3500"/>
  <c r="C3500"/>
  <c r="D3499"/>
  <c r="C3499"/>
  <c r="D3498"/>
  <c r="C3498"/>
  <c r="D3497"/>
  <c r="C3497"/>
  <c r="D3496"/>
  <c r="C3496"/>
  <c r="D3495"/>
  <c r="C3495"/>
  <c r="D3494"/>
  <c r="C3494"/>
  <c r="D3493"/>
  <c r="C3493"/>
  <c r="D3492"/>
  <c r="C3492"/>
  <c r="D3491"/>
  <c r="C3491"/>
  <c r="D3490"/>
  <c r="C3490"/>
  <c r="D3489"/>
  <c r="C3489"/>
  <c r="D3488"/>
  <c r="C3488"/>
  <c r="D3487"/>
  <c r="C3487"/>
  <c r="D3486"/>
  <c r="C3486"/>
  <c r="D3485"/>
  <c r="C3485"/>
  <c r="D3484"/>
  <c r="C3484"/>
  <c r="D3483"/>
  <c r="C3483"/>
  <c r="D3482"/>
  <c r="C3482"/>
  <c r="D3481"/>
  <c r="C3481"/>
  <c r="D3480"/>
  <c r="C3480"/>
  <c r="D3479"/>
  <c r="C3479"/>
  <c r="D3478"/>
  <c r="C3478"/>
  <c r="D3477"/>
  <c r="C3477"/>
  <c r="D3476"/>
  <c r="C3476"/>
  <c r="D3475"/>
  <c r="C3475"/>
  <c r="D3474"/>
  <c r="C3474"/>
  <c r="D3473"/>
  <c r="C3473"/>
  <c r="D3472"/>
  <c r="C3472"/>
  <c r="D3471"/>
  <c r="C3471"/>
  <c r="D3470"/>
  <c r="C3470"/>
  <c r="D3469"/>
  <c r="C3469"/>
  <c r="D3468"/>
  <c r="C3468"/>
  <c r="D3467"/>
  <c r="C3467"/>
  <c r="D3466"/>
  <c r="C3466"/>
  <c r="D3465"/>
  <c r="C3465"/>
  <c r="D3464"/>
  <c r="C3464"/>
  <c r="D3463"/>
  <c r="C3463"/>
  <c r="D3462"/>
  <c r="C3462"/>
  <c r="D3461"/>
  <c r="C3461"/>
  <c r="D3460"/>
  <c r="C3460"/>
  <c r="D3459"/>
  <c r="C3459"/>
  <c r="D3458"/>
  <c r="C3458"/>
  <c r="D3457"/>
  <c r="C3457"/>
  <c r="D3456"/>
  <c r="C3456"/>
  <c r="D3455"/>
  <c r="C3455"/>
  <c r="D3454"/>
  <c r="C3454"/>
  <c r="D3453"/>
  <c r="C3453"/>
  <c r="D3452"/>
  <c r="C3452"/>
  <c r="D3451"/>
  <c r="C3451"/>
  <c r="D3450"/>
  <c r="C3450"/>
  <c r="D3449"/>
  <c r="C3449"/>
  <c r="D3448"/>
  <c r="C3448"/>
  <c r="D3447"/>
  <c r="C3447"/>
  <c r="D3446"/>
  <c r="C3446"/>
  <c r="D3445"/>
  <c r="C3445"/>
  <c r="D3444"/>
  <c r="C3444"/>
  <c r="D3443"/>
  <c r="C3443"/>
  <c r="D3442"/>
  <c r="C3442"/>
  <c r="D3441"/>
  <c r="C3441"/>
  <c r="D3440"/>
  <c r="C3440"/>
  <c r="D3439"/>
  <c r="C3439"/>
  <c r="D3438"/>
  <c r="C3438"/>
  <c r="D3437"/>
  <c r="C3437"/>
  <c r="D3436"/>
  <c r="C3436"/>
  <c r="D3435"/>
  <c r="C3435"/>
  <c r="D3434"/>
  <c r="C3434"/>
  <c r="D3433"/>
  <c r="C3433"/>
  <c r="D3432"/>
  <c r="C3432"/>
  <c r="D3431"/>
  <c r="C3431"/>
  <c r="D3430"/>
  <c r="C3430"/>
  <c r="D3429"/>
  <c r="C3429"/>
  <c r="D3428"/>
  <c r="C3428"/>
  <c r="D3427"/>
  <c r="C3427"/>
  <c r="D3426"/>
  <c r="C3426"/>
  <c r="D3425"/>
  <c r="C3425"/>
  <c r="D3424"/>
  <c r="C3424"/>
  <c r="D3423"/>
  <c r="C3423"/>
  <c r="D3422"/>
  <c r="C3422"/>
  <c r="D3421"/>
  <c r="C3421"/>
  <c r="D3420"/>
  <c r="C3420"/>
  <c r="D3419"/>
  <c r="C3419"/>
  <c r="D3418"/>
  <c r="C3418"/>
  <c r="D3417"/>
  <c r="C3417"/>
  <c r="D3416"/>
  <c r="C3416"/>
  <c r="D3415"/>
  <c r="C3415"/>
  <c r="D3414"/>
  <c r="C3414"/>
  <c r="D3413"/>
  <c r="C3413"/>
  <c r="D3412"/>
  <c r="C3412"/>
  <c r="D3411"/>
  <c r="C3411"/>
  <c r="D3410"/>
  <c r="C3410"/>
  <c r="D3409"/>
  <c r="C3409"/>
  <c r="D3408"/>
  <c r="C3408"/>
  <c r="D3407"/>
  <c r="C3407"/>
  <c r="D3406"/>
  <c r="C3406"/>
  <c r="D3405"/>
  <c r="C3405"/>
  <c r="D3404"/>
  <c r="C3404"/>
  <c r="D3403"/>
  <c r="C3403"/>
  <c r="D3402"/>
  <c r="C3402"/>
  <c r="D3401"/>
  <c r="C3401"/>
  <c r="D3400"/>
  <c r="C3400"/>
  <c r="D3399"/>
  <c r="C3399"/>
  <c r="D3398"/>
  <c r="C3398"/>
  <c r="H3397"/>
  <c r="C3397"/>
  <c r="D3396"/>
  <c r="C3396"/>
  <c r="D3395"/>
  <c r="C3395"/>
  <c r="D3394"/>
  <c r="C3394"/>
  <c r="D3393"/>
  <c r="C3393"/>
  <c r="D3392"/>
  <c r="C3392"/>
  <c r="D3391"/>
  <c r="C3391"/>
  <c r="D3390"/>
  <c r="C3390"/>
  <c r="D3389"/>
  <c r="C3389"/>
  <c r="D3388"/>
  <c r="C3388"/>
  <c r="D3387"/>
  <c r="C3387"/>
  <c r="D3386"/>
  <c r="C3386"/>
  <c r="D3385"/>
  <c r="C3385"/>
  <c r="D3384"/>
  <c r="C3384"/>
  <c r="D3383"/>
  <c r="C3383"/>
  <c r="D3382"/>
  <c r="C3382"/>
  <c r="D3381"/>
  <c r="C3381"/>
  <c r="D3380"/>
  <c r="C3380"/>
  <c r="D3379"/>
  <c r="C3379"/>
  <c r="D3378"/>
  <c r="C3378"/>
  <c r="D3377"/>
  <c r="C3377"/>
  <c r="D3376"/>
  <c r="C3376"/>
  <c r="D3375"/>
  <c r="C3375"/>
  <c r="D3374"/>
  <c r="C3374"/>
  <c r="D3373"/>
  <c r="C3373"/>
  <c r="D3372"/>
  <c r="C3372"/>
  <c r="D3371"/>
  <c r="C3371"/>
  <c r="D3370"/>
  <c r="C3370"/>
  <c r="D3369"/>
  <c r="C3369"/>
  <c r="D3368"/>
  <c r="C3368"/>
  <c r="D3367"/>
  <c r="C3367"/>
  <c r="D3366"/>
  <c r="C3366"/>
  <c r="D3365"/>
  <c r="C3365"/>
  <c r="D3364"/>
  <c r="C3364"/>
  <c r="D3363"/>
  <c r="C3363"/>
  <c r="D3362"/>
  <c r="C3362"/>
  <c r="D3361"/>
  <c r="C3361"/>
  <c r="D3360"/>
  <c r="C3360"/>
  <c r="D3359"/>
  <c r="C3359"/>
  <c r="D3358"/>
  <c r="C3358"/>
  <c r="D3357"/>
  <c r="C3357"/>
  <c r="D3356"/>
  <c r="C3356"/>
  <c r="D3355"/>
  <c r="C3355"/>
  <c r="D3354"/>
  <c r="C3354"/>
  <c r="D3353"/>
  <c r="C3353"/>
  <c r="D3352"/>
  <c r="C3352"/>
  <c r="D3351"/>
  <c r="C3351"/>
  <c r="D3350"/>
  <c r="C3350"/>
  <c r="D3349"/>
  <c r="C3349"/>
  <c r="D3348"/>
  <c r="C3348"/>
  <c r="D3347"/>
  <c r="C3347"/>
  <c r="D3346"/>
  <c r="C3346"/>
  <c r="D3345"/>
  <c r="C3345"/>
  <c r="D3344"/>
  <c r="C3344"/>
  <c r="D3343"/>
  <c r="C3343"/>
  <c r="D3342"/>
  <c r="C3342"/>
  <c r="D3341"/>
  <c r="C3341"/>
  <c r="D3340"/>
  <c r="C3340"/>
  <c r="D3339"/>
  <c r="C3339"/>
  <c r="D3338"/>
  <c r="C3338"/>
  <c r="D3337"/>
  <c r="C3337"/>
  <c r="D3336"/>
  <c r="C3336"/>
  <c r="D3335"/>
  <c r="C3335"/>
  <c r="D3334"/>
  <c r="C3334"/>
  <c r="D3333"/>
  <c r="C3333"/>
  <c r="D3332"/>
  <c r="C3332"/>
  <c r="D3331"/>
  <c r="C3331"/>
  <c r="D3330"/>
  <c r="C3330"/>
  <c r="D3329"/>
  <c r="C3329"/>
  <c r="D3328"/>
  <c r="C3328"/>
  <c r="D3327"/>
  <c r="C3327"/>
  <c r="D3326"/>
  <c r="C3326"/>
  <c r="D3325"/>
  <c r="C3325"/>
  <c r="D3324"/>
  <c r="C3324"/>
  <c r="D3323"/>
  <c r="C3323"/>
  <c r="D3322"/>
  <c r="C3322"/>
  <c r="D3321"/>
  <c r="C3321"/>
  <c r="D3320"/>
  <c r="C3320"/>
  <c r="D3319"/>
  <c r="C3319"/>
  <c r="D3318"/>
  <c r="C3318"/>
  <c r="D3317"/>
  <c r="C3317"/>
  <c r="D3316"/>
  <c r="C3316"/>
  <c r="D3315"/>
  <c r="C3315"/>
  <c r="D3314"/>
  <c r="C3314"/>
  <c r="D3313"/>
  <c r="C3313"/>
  <c r="D3312"/>
  <c r="C3312"/>
  <c r="D3311"/>
  <c r="C3311"/>
  <c r="D3310"/>
  <c r="C3310"/>
  <c r="D3309"/>
  <c r="C3309"/>
  <c r="D3308"/>
  <c r="C3308"/>
  <c r="D3307"/>
  <c r="C3307"/>
  <c r="D3306"/>
  <c r="C3306"/>
  <c r="D3305"/>
  <c r="C3305"/>
  <c r="D3304"/>
  <c r="C3304"/>
  <c r="D3303"/>
  <c r="C3303"/>
  <c r="D3302"/>
  <c r="C3302"/>
  <c r="D3301"/>
  <c r="C3301"/>
  <c r="D3300"/>
  <c r="C3300"/>
  <c r="D3299"/>
  <c r="C3299"/>
  <c r="D3298"/>
  <c r="C3298"/>
  <c r="D3297"/>
  <c r="C3297"/>
  <c r="D3296"/>
  <c r="C3296"/>
  <c r="D3295"/>
  <c r="C3295"/>
  <c r="D3294"/>
  <c r="C3294"/>
  <c r="D3293"/>
  <c r="C3293"/>
  <c r="D3292"/>
  <c r="C3292"/>
  <c r="D3291"/>
  <c r="C3291"/>
  <c r="D3290"/>
  <c r="C3290"/>
  <c r="D3289"/>
  <c r="C3289"/>
  <c r="D3288"/>
  <c r="C3288"/>
  <c r="D3287"/>
  <c r="C3287"/>
  <c r="D3286"/>
  <c r="C3286"/>
  <c r="D3285"/>
  <c r="C3285"/>
  <c r="D3284"/>
  <c r="C3284"/>
  <c r="D3283"/>
  <c r="C3283"/>
  <c r="D3282"/>
  <c r="C3282"/>
  <c r="D3281"/>
  <c r="C3281"/>
  <c r="D3280"/>
  <c r="C3280"/>
  <c r="D3279"/>
  <c r="C3279"/>
  <c r="D3278"/>
  <c r="C3278"/>
  <c r="D3277"/>
  <c r="C3277"/>
  <c r="D3276"/>
  <c r="C3276"/>
  <c r="D3275"/>
  <c r="C3275"/>
  <c r="D3274"/>
  <c r="C3274"/>
  <c r="D3273"/>
  <c r="C3273"/>
  <c r="D3272"/>
  <c r="C3272"/>
  <c r="D3271"/>
  <c r="C3271"/>
  <c r="D3270"/>
  <c r="C3270"/>
  <c r="D3269"/>
  <c r="C3269"/>
  <c r="D3268"/>
  <c r="C3268"/>
  <c r="D3267"/>
  <c r="C3267"/>
  <c r="D3266"/>
  <c r="C3266"/>
  <c r="D3265"/>
  <c r="C3265"/>
  <c r="D3264"/>
  <c r="C3264"/>
  <c r="D3263"/>
  <c r="C3263"/>
  <c r="D3262"/>
  <c r="C3262"/>
  <c r="D3261"/>
  <c r="C3261"/>
  <c r="D3260"/>
  <c r="C3260"/>
  <c r="D3259"/>
  <c r="C3259"/>
  <c r="D3258"/>
  <c r="C3258"/>
  <c r="D3257"/>
  <c r="C3257"/>
  <c r="D3256"/>
  <c r="C3256"/>
  <c r="D3255"/>
  <c r="C3255"/>
  <c r="D3254"/>
  <c r="C3254"/>
  <c r="D3253"/>
  <c r="C3253"/>
  <c r="D3252"/>
  <c r="C3252"/>
  <c r="D3251"/>
  <c r="C3251"/>
  <c r="D3250"/>
  <c r="C3250"/>
  <c r="D3249"/>
  <c r="C3249"/>
  <c r="D3248"/>
  <c r="C3248"/>
  <c r="D3247"/>
  <c r="C3247"/>
  <c r="D3246"/>
  <c r="C3246"/>
  <c r="D3245"/>
  <c r="C3245"/>
  <c r="D3244"/>
  <c r="C3244"/>
  <c r="D3243"/>
  <c r="C3243"/>
  <c r="D3242"/>
  <c r="C3242"/>
  <c r="D3241"/>
  <c r="C3241"/>
  <c r="D3240"/>
  <c r="C3240"/>
  <c r="D3239"/>
  <c r="C3239"/>
  <c r="D3238"/>
  <c r="C3238"/>
  <c r="D3237"/>
  <c r="C3237"/>
  <c r="D3236"/>
  <c r="C3236"/>
  <c r="D3235"/>
  <c r="C3235"/>
  <c r="D3234"/>
  <c r="C3234"/>
  <c r="D3233"/>
  <c r="C3233"/>
  <c r="D3232"/>
  <c r="C3232"/>
  <c r="D3231"/>
  <c r="C3231"/>
  <c r="D3230"/>
  <c r="C3230"/>
  <c r="D3229"/>
  <c r="C3229"/>
  <c r="D3228"/>
  <c r="C3228"/>
  <c r="D3227"/>
  <c r="C3227"/>
  <c r="D3226"/>
  <c r="C3226"/>
  <c r="D3225"/>
  <c r="C3225"/>
  <c r="D3224"/>
  <c r="C3224"/>
  <c r="D3223"/>
  <c r="C3223"/>
  <c r="D3222"/>
  <c r="C3222"/>
  <c r="D3221"/>
  <c r="C3221"/>
  <c r="D3220"/>
  <c r="C3220"/>
  <c r="D3219"/>
  <c r="C3219"/>
  <c r="D3218"/>
  <c r="C3218"/>
  <c r="D3217"/>
  <c r="C3217"/>
  <c r="D3216"/>
  <c r="C3216"/>
  <c r="D3215"/>
  <c r="C3215"/>
  <c r="D3214"/>
  <c r="C3214"/>
  <c r="D3213"/>
  <c r="C3213"/>
  <c r="D3212"/>
  <c r="C3212"/>
  <c r="D3211"/>
  <c r="C3211"/>
  <c r="D3210"/>
  <c r="C3210"/>
  <c r="D3209"/>
  <c r="C3209"/>
  <c r="D3208"/>
  <c r="C3208"/>
  <c r="D3207"/>
  <c r="C3207"/>
  <c r="D3206"/>
  <c r="C3206"/>
  <c r="D3205"/>
  <c r="C3205"/>
  <c r="D3204"/>
  <c r="C3204"/>
  <c r="D3203"/>
  <c r="C3203"/>
  <c r="D3202"/>
  <c r="C3202"/>
  <c r="D3201"/>
  <c r="C3201"/>
  <c r="D3200"/>
  <c r="C3200"/>
  <c r="D3199"/>
  <c r="C3199"/>
  <c r="D3198"/>
  <c r="C3198"/>
  <c r="D3197"/>
  <c r="C3197"/>
  <c r="D3196"/>
  <c r="C3196"/>
  <c r="D3195"/>
  <c r="C3195"/>
  <c r="D3194"/>
  <c r="C3194"/>
  <c r="D3193"/>
  <c r="C3193"/>
  <c r="D3192"/>
  <c r="C3192"/>
  <c r="D3191"/>
  <c r="C3191"/>
  <c r="D3190"/>
  <c r="C3190"/>
  <c r="D3189"/>
  <c r="C3189"/>
  <c r="D3188"/>
  <c r="C3188"/>
  <c r="D3187"/>
  <c r="C3187"/>
  <c r="D3186"/>
  <c r="C3186"/>
  <c r="D3185"/>
  <c r="C3185"/>
  <c r="D3184"/>
  <c r="C3184"/>
  <c r="D3183"/>
  <c r="C3183"/>
  <c r="D3182"/>
  <c r="C3182"/>
  <c r="D3181"/>
  <c r="C3181"/>
  <c r="D3180"/>
  <c r="C3180"/>
  <c r="D3179"/>
  <c r="C3179"/>
  <c r="D3178"/>
  <c r="C3178"/>
  <c r="D3177"/>
  <c r="C3177"/>
  <c r="D3176"/>
  <c r="C3176"/>
  <c r="D3175"/>
  <c r="C3175"/>
  <c r="D3174"/>
  <c r="C3174"/>
  <c r="D3173"/>
  <c r="C3173"/>
  <c r="D3172"/>
  <c r="C3172"/>
  <c r="D3171"/>
  <c r="C3171"/>
  <c r="D3170"/>
  <c r="C3170"/>
  <c r="D3169"/>
  <c r="C3169"/>
  <c r="D3168"/>
  <c r="C3168"/>
  <c r="D3167"/>
  <c r="C3167"/>
  <c r="D3166"/>
  <c r="C3166"/>
  <c r="D3165"/>
  <c r="C3165"/>
  <c r="D3164"/>
  <c r="C3164"/>
  <c r="D3163"/>
  <c r="C3163"/>
  <c r="D3162"/>
  <c r="C3162"/>
  <c r="D3161"/>
  <c r="C3161"/>
  <c r="D3160"/>
  <c r="C3160"/>
  <c r="D3159"/>
  <c r="C3159"/>
  <c r="D3158"/>
  <c r="C3158"/>
  <c r="D3157"/>
  <c r="C3157"/>
  <c r="D3156"/>
  <c r="C3156"/>
  <c r="D3155"/>
  <c r="C3155"/>
  <c r="D3154"/>
  <c r="C3154"/>
  <c r="D3153"/>
  <c r="C3153"/>
  <c r="D3152"/>
  <c r="C3152"/>
  <c r="D3151"/>
  <c r="C3151"/>
  <c r="D3150"/>
  <c r="C3150"/>
  <c r="D3149"/>
  <c r="C3149"/>
  <c r="D3148"/>
  <c r="C3148"/>
  <c r="D3147"/>
  <c r="C3147"/>
  <c r="D3146"/>
  <c r="C3146"/>
  <c r="D3145"/>
  <c r="C3145"/>
  <c r="D3144"/>
  <c r="C3144"/>
  <c r="D3143"/>
  <c r="C3143"/>
  <c r="D3142"/>
  <c r="C3142"/>
  <c r="D3141"/>
  <c r="C3141"/>
  <c r="D3140"/>
  <c r="C3140"/>
  <c r="D3139"/>
  <c r="C3139"/>
  <c r="D3138"/>
  <c r="C3138"/>
  <c r="D3137"/>
  <c r="C3137"/>
  <c r="D3136"/>
  <c r="C3136"/>
  <c r="D3135"/>
  <c r="C3135"/>
  <c r="D3134"/>
  <c r="C3134"/>
  <c r="D3133"/>
  <c r="C3133"/>
  <c r="D3132"/>
  <c r="C3132"/>
  <c r="D3131"/>
  <c r="C3131"/>
  <c r="D3130"/>
  <c r="C3130"/>
  <c r="D3129"/>
  <c r="C3129"/>
  <c r="D3128"/>
  <c r="C3128"/>
  <c r="D3127"/>
  <c r="C3127"/>
  <c r="D3126"/>
  <c r="C3126"/>
  <c r="D3125"/>
  <c r="C3125"/>
  <c r="D3124"/>
  <c r="C3124"/>
  <c r="D3123"/>
  <c r="C3123"/>
  <c r="D3122"/>
  <c r="C3122"/>
  <c r="D3121"/>
  <c r="C3121"/>
  <c r="D3120"/>
  <c r="C3120"/>
  <c r="D3119"/>
  <c r="C3119"/>
  <c r="D3118"/>
  <c r="C3118"/>
  <c r="D3117"/>
  <c r="C3117"/>
  <c r="D3116"/>
  <c r="C3116"/>
  <c r="D3115"/>
  <c r="C3115"/>
  <c r="D3114"/>
  <c r="C3114"/>
  <c r="D3113"/>
  <c r="C3113"/>
  <c r="D3112"/>
  <c r="C3112"/>
  <c r="D3111"/>
  <c r="C3111"/>
  <c r="D3110"/>
  <c r="C3110"/>
  <c r="D3109"/>
  <c r="C3109"/>
  <c r="D3108"/>
  <c r="C3108"/>
  <c r="D3107"/>
  <c r="C3107"/>
  <c r="D3106"/>
  <c r="C3106"/>
  <c r="D3105"/>
  <c r="C3105"/>
  <c r="D3104"/>
  <c r="C3104"/>
  <c r="D3103"/>
  <c r="C3103"/>
  <c r="D3102"/>
  <c r="C3102"/>
  <c r="D3101"/>
  <c r="C3101"/>
  <c r="D3100"/>
  <c r="C3100"/>
  <c r="D3099"/>
  <c r="C3099"/>
  <c r="D3098"/>
  <c r="C3098"/>
  <c r="D3097"/>
  <c r="C3097"/>
  <c r="D3096"/>
  <c r="C3096"/>
  <c r="D3095"/>
  <c r="C3095"/>
  <c r="D3094"/>
  <c r="C3094"/>
  <c r="D3093"/>
  <c r="C3093"/>
  <c r="D3092"/>
  <c r="C3092"/>
  <c r="D3091"/>
  <c r="C3091"/>
  <c r="D3090"/>
  <c r="C3090"/>
  <c r="D3089"/>
  <c r="C3089"/>
  <c r="D3088"/>
  <c r="C3088"/>
  <c r="D3087"/>
  <c r="C3087"/>
  <c r="D3086"/>
  <c r="C3086"/>
  <c r="D3085"/>
  <c r="C3085"/>
  <c r="D3084"/>
  <c r="C3084"/>
  <c r="D3083"/>
  <c r="C3083"/>
  <c r="D3082"/>
  <c r="C3082"/>
  <c r="D3081"/>
  <c r="C3081"/>
  <c r="D3080"/>
  <c r="C3080"/>
  <c r="D3079"/>
  <c r="C3079"/>
  <c r="D3078"/>
  <c r="C3078"/>
  <c r="D3077"/>
  <c r="C3077"/>
  <c r="D3076"/>
  <c r="C3076"/>
  <c r="D3075"/>
  <c r="C3075"/>
  <c r="D3074"/>
  <c r="C3074"/>
  <c r="D3073"/>
  <c r="C3073"/>
  <c r="D3072"/>
  <c r="C3072"/>
  <c r="D3071"/>
  <c r="C3071"/>
  <c r="D3070"/>
  <c r="C3070"/>
  <c r="D3069"/>
  <c r="C3069"/>
  <c r="D3068"/>
  <c r="C3068"/>
  <c r="D3067"/>
  <c r="C3067"/>
  <c r="D3066"/>
  <c r="C3066"/>
  <c r="D3065"/>
  <c r="C3065"/>
  <c r="D3064"/>
  <c r="C3064"/>
  <c r="D3063"/>
  <c r="C3063"/>
  <c r="D3062"/>
  <c r="C3062"/>
  <c r="D3061"/>
  <c r="C3061"/>
  <c r="D3060"/>
  <c r="C3060"/>
  <c r="D3059"/>
  <c r="C3059"/>
  <c r="D3058"/>
  <c r="C3058"/>
  <c r="D3057"/>
  <c r="C3057"/>
  <c r="D3056"/>
  <c r="C3056"/>
  <c r="D3055"/>
  <c r="C3055"/>
  <c r="D3054"/>
  <c r="C3054"/>
  <c r="D3053"/>
  <c r="C3053"/>
  <c r="D3052"/>
  <c r="C3052"/>
  <c r="D3051"/>
  <c r="C3051"/>
  <c r="D3050"/>
  <c r="C3050"/>
  <c r="D3049"/>
  <c r="C3049"/>
  <c r="D3048"/>
  <c r="C3048"/>
  <c r="D3047"/>
  <c r="C3047"/>
  <c r="D3046"/>
  <c r="C3046"/>
  <c r="D3045"/>
  <c r="C3045"/>
  <c r="D3044"/>
  <c r="C3044"/>
  <c r="D3043"/>
  <c r="C3043"/>
  <c r="D3042"/>
  <c r="C3042"/>
  <c r="D3041"/>
  <c r="C3041"/>
  <c r="D3040"/>
  <c r="C3040"/>
  <c r="D3039"/>
  <c r="C3039"/>
  <c r="D3038"/>
  <c r="C3038"/>
  <c r="D3037"/>
  <c r="C3037"/>
  <c r="D3036"/>
  <c r="C3036"/>
  <c r="D3035"/>
  <c r="C3035"/>
  <c r="D3034"/>
  <c r="C3034"/>
  <c r="D3033"/>
  <c r="C3033"/>
  <c r="D3032"/>
  <c r="C3032"/>
  <c r="D3031"/>
  <c r="C3031"/>
  <c r="D3030"/>
  <c r="C3030"/>
  <c r="D3029"/>
  <c r="C3029"/>
  <c r="D3028"/>
  <c r="C3028"/>
  <c r="D3027"/>
  <c r="C3027"/>
  <c r="D3026"/>
  <c r="C3026"/>
  <c r="D3025"/>
  <c r="C3025"/>
  <c r="D3024"/>
  <c r="C3024"/>
  <c r="D3023"/>
  <c r="C3023"/>
  <c r="D3022"/>
  <c r="C3022"/>
  <c r="D3021"/>
  <c r="C3021"/>
  <c r="D3020"/>
  <c r="C3020"/>
  <c r="D3019"/>
  <c r="C3019"/>
  <c r="D3018"/>
  <c r="C3018"/>
  <c r="D3017"/>
  <c r="C3017"/>
  <c r="D3016"/>
  <c r="C3016"/>
  <c r="D3015"/>
  <c r="C3015"/>
  <c r="D3014"/>
  <c r="C3014"/>
  <c r="D3013"/>
  <c r="C3013"/>
  <c r="D3012"/>
  <c r="C3012"/>
  <c r="D3011"/>
  <c r="C3011"/>
  <c r="D3010"/>
  <c r="C3010"/>
  <c r="D3009"/>
  <c r="C3009"/>
  <c r="D3008"/>
  <c r="C3008"/>
  <c r="D3007"/>
  <c r="C3007"/>
  <c r="D3006"/>
  <c r="C3006"/>
  <c r="D3005"/>
  <c r="C3005"/>
  <c r="D3004"/>
  <c r="C3004"/>
  <c r="D3003"/>
  <c r="C3003"/>
  <c r="D3002"/>
  <c r="C3002"/>
  <c r="D3001"/>
  <c r="C3001"/>
  <c r="D3000"/>
  <c r="C3000"/>
  <c r="D2999"/>
  <c r="C2999"/>
  <c r="D2998"/>
  <c r="C2998"/>
  <c r="D2997"/>
  <c r="C2997"/>
  <c r="D2996"/>
  <c r="C2996"/>
  <c r="D2995"/>
  <c r="C2995"/>
  <c r="D2994"/>
  <c r="C2994"/>
  <c r="D2993"/>
  <c r="C2993"/>
  <c r="D2992"/>
  <c r="C2992"/>
  <c r="D2991"/>
  <c r="C2991"/>
  <c r="D2990"/>
  <c r="C2990"/>
  <c r="D2989"/>
  <c r="C2989"/>
  <c r="D2988"/>
  <c r="C2988"/>
  <c r="D2987"/>
  <c r="C2987"/>
  <c r="D2986"/>
  <c r="C2986"/>
  <c r="D2985"/>
  <c r="C2985"/>
  <c r="D2984"/>
  <c r="C2984"/>
  <c r="D2983"/>
  <c r="C2983"/>
  <c r="D2982"/>
  <c r="C2982"/>
  <c r="D2981"/>
  <c r="C2981"/>
  <c r="D2980"/>
  <c r="C2980"/>
  <c r="D2979"/>
  <c r="C2979"/>
  <c r="D2978"/>
  <c r="C2978"/>
  <c r="D2977"/>
  <c r="C2977"/>
  <c r="D2976"/>
  <c r="C2976"/>
  <c r="D2975"/>
  <c r="C2975"/>
  <c r="D2974"/>
  <c r="C2974"/>
  <c r="D2973"/>
  <c r="C2973"/>
  <c r="D2972"/>
  <c r="C2972"/>
  <c r="D2971"/>
  <c r="C2971"/>
  <c r="D2970"/>
  <c r="C2970"/>
  <c r="D2969"/>
  <c r="C2969"/>
  <c r="D2968"/>
  <c r="C2968"/>
  <c r="D2967"/>
  <c r="C2967"/>
  <c r="D2966"/>
  <c r="C2966"/>
  <c r="D2965"/>
  <c r="C2965"/>
  <c r="D2964"/>
  <c r="C2964"/>
  <c r="D2963"/>
  <c r="C2963"/>
  <c r="D2962"/>
  <c r="C2962"/>
  <c r="D2961"/>
  <c r="C2961"/>
  <c r="D2960"/>
  <c r="C2960"/>
  <c r="D2959"/>
  <c r="C2959"/>
  <c r="D2958"/>
  <c r="C2958"/>
  <c r="D2957"/>
  <c r="C2957"/>
  <c r="D2956"/>
  <c r="C2956"/>
  <c r="D2955"/>
  <c r="C2955"/>
  <c r="D2954"/>
  <c r="C2954"/>
  <c r="D2953"/>
  <c r="C2953"/>
  <c r="D2952"/>
  <c r="C2952"/>
  <c r="D2951"/>
  <c r="C2951"/>
  <c r="D2950"/>
  <c r="C2950"/>
  <c r="D2949"/>
  <c r="C2949"/>
  <c r="D2948"/>
  <c r="C2948"/>
  <c r="D2947"/>
  <c r="C2947"/>
  <c r="D2946"/>
  <c r="C2946"/>
  <c r="D2945"/>
  <c r="C2945"/>
  <c r="D2944"/>
  <c r="C2944"/>
  <c r="D2943"/>
  <c r="C2943"/>
  <c r="D2942"/>
  <c r="C2942"/>
  <c r="D2941"/>
  <c r="C2941"/>
  <c r="D2940"/>
  <c r="C2940"/>
  <c r="D2939"/>
  <c r="C2939"/>
  <c r="D2938"/>
  <c r="C2938"/>
  <c r="D2937"/>
  <c r="C2937"/>
  <c r="D2936"/>
  <c r="C2936"/>
  <c r="D2935"/>
  <c r="C2935"/>
  <c r="D2934"/>
  <c r="C2934"/>
  <c r="D2933"/>
  <c r="C2933"/>
  <c r="D2932"/>
  <c r="C2932"/>
  <c r="D2931"/>
  <c r="C2931"/>
  <c r="D2930"/>
  <c r="C2930"/>
  <c r="D2929"/>
  <c r="C2929"/>
  <c r="D2928"/>
  <c r="C2928"/>
  <c r="D2927"/>
  <c r="C2927"/>
  <c r="D2926"/>
  <c r="C2926"/>
  <c r="D2925"/>
  <c r="C2925"/>
  <c r="D2924"/>
  <c r="C2924"/>
  <c r="D2923"/>
  <c r="C2923"/>
  <c r="D2922"/>
  <c r="C2922"/>
  <c r="D2921"/>
  <c r="C2921"/>
  <c r="D2920"/>
  <c r="C2920"/>
  <c r="D2919"/>
  <c r="C2919"/>
  <c r="D2918"/>
  <c r="C2918"/>
  <c r="D2917"/>
  <c r="C2917"/>
  <c r="D2916"/>
  <c r="C2916"/>
  <c r="D2915"/>
  <c r="C2915"/>
  <c r="D2914"/>
  <c r="C2914"/>
  <c r="D2913"/>
  <c r="C2913"/>
  <c r="D2912"/>
  <c r="C2912"/>
  <c r="D2911"/>
  <c r="C2911"/>
  <c r="D2910"/>
  <c r="C2910"/>
  <c r="D2909"/>
  <c r="C2909"/>
  <c r="D2908"/>
  <c r="C2908"/>
  <c r="D2907"/>
  <c r="C2907"/>
  <c r="D2906"/>
  <c r="C2906"/>
  <c r="D2905"/>
  <c r="C2905"/>
  <c r="D2904"/>
  <c r="C2904"/>
  <c r="D2903"/>
  <c r="C2903"/>
  <c r="D2902"/>
  <c r="C2902"/>
  <c r="D2901"/>
  <c r="C2901"/>
  <c r="D2900"/>
  <c r="C2900"/>
  <c r="D2899"/>
  <c r="C2899"/>
  <c r="D2898"/>
  <c r="C2898"/>
  <c r="D2897"/>
  <c r="C2897"/>
  <c r="D2896"/>
  <c r="C2896"/>
  <c r="D2895"/>
  <c r="C2895"/>
  <c r="D2894"/>
  <c r="C2894"/>
  <c r="D2893"/>
  <c r="C2893"/>
  <c r="D2892"/>
  <c r="C2892"/>
  <c r="D2891"/>
  <c r="C2891"/>
  <c r="D2890"/>
  <c r="C2890"/>
  <c r="D2889"/>
  <c r="C2889"/>
  <c r="D2888"/>
  <c r="C2888"/>
  <c r="D2887"/>
  <c r="C2887"/>
  <c r="D2886"/>
  <c r="C2886"/>
  <c r="D2885"/>
  <c r="C2885"/>
  <c r="D2884"/>
  <c r="C2884"/>
  <c r="D2883"/>
  <c r="C2883"/>
  <c r="D2882"/>
  <c r="C2882"/>
  <c r="D2881"/>
  <c r="C2881"/>
  <c r="D2880"/>
  <c r="C2880"/>
  <c r="D2879"/>
  <c r="C2879"/>
  <c r="D2878"/>
  <c r="C2878"/>
  <c r="D2877"/>
  <c r="C2877"/>
  <c r="D2876"/>
  <c r="C2876"/>
  <c r="D2875"/>
  <c r="C2875"/>
  <c r="D2874"/>
  <c r="C2874"/>
  <c r="D2873"/>
  <c r="C2873"/>
  <c r="D2872"/>
  <c r="C2872"/>
  <c r="D2871"/>
  <c r="C2871"/>
  <c r="D2870"/>
  <c r="C2870"/>
  <c r="D2869"/>
  <c r="C2869"/>
  <c r="D2868"/>
  <c r="C2868"/>
  <c r="D2867"/>
  <c r="C2867"/>
  <c r="D2866"/>
  <c r="C2866"/>
  <c r="D2865"/>
  <c r="C2865"/>
  <c r="D2864"/>
  <c r="C2864"/>
  <c r="D2863"/>
  <c r="C2863"/>
  <c r="D2862"/>
  <c r="C2862"/>
  <c r="D2861"/>
  <c r="C2861"/>
  <c r="D2860"/>
  <c r="C2860"/>
  <c r="D2859"/>
  <c r="C2859"/>
  <c r="D2858"/>
  <c r="C2858"/>
  <c r="D2857"/>
  <c r="C2857"/>
  <c r="D2856"/>
  <c r="C2856"/>
  <c r="D2855"/>
  <c r="C2855"/>
  <c r="D2854"/>
  <c r="C2854"/>
  <c r="D2853"/>
  <c r="C2853"/>
  <c r="D2852"/>
  <c r="C2852"/>
  <c r="D2851"/>
  <c r="C2851"/>
  <c r="D2850"/>
  <c r="C2850"/>
  <c r="D2849"/>
  <c r="C2849"/>
  <c r="D2848"/>
  <c r="C2848"/>
  <c r="D2847"/>
  <c r="C2847"/>
  <c r="D2846"/>
  <c r="C2846"/>
  <c r="D2845"/>
  <c r="C2845"/>
  <c r="D2844"/>
  <c r="C2844"/>
  <c r="D2843"/>
  <c r="C2843"/>
  <c r="D2842"/>
  <c r="C2842"/>
  <c r="D2841"/>
  <c r="C2841"/>
  <c r="D2840"/>
  <c r="C2840"/>
  <c r="D2839"/>
  <c r="C2839"/>
  <c r="D2838"/>
  <c r="C2838"/>
  <c r="D2837"/>
  <c r="C2837"/>
  <c r="D2836"/>
  <c r="C2836"/>
  <c r="D2835"/>
  <c r="C2835"/>
  <c r="D2834"/>
  <c r="C2834"/>
  <c r="D2833"/>
  <c r="C2833"/>
  <c r="D2832"/>
  <c r="C2832"/>
  <c r="D2831"/>
  <c r="C2831"/>
  <c r="D2830"/>
  <c r="C2830"/>
  <c r="D2829"/>
  <c r="C2829"/>
  <c r="D2828"/>
  <c r="C2828"/>
  <c r="D2827"/>
  <c r="C2827"/>
  <c r="D2826"/>
  <c r="C2826"/>
  <c r="D2825"/>
  <c r="C2825"/>
  <c r="D2824"/>
  <c r="C2824"/>
  <c r="D2823"/>
  <c r="C2823"/>
  <c r="D2822"/>
  <c r="C2822"/>
  <c r="D2821"/>
  <c r="C2821"/>
  <c r="D2820"/>
  <c r="C2820"/>
  <c r="D2819"/>
  <c r="C2819"/>
  <c r="D2818"/>
  <c r="C2818"/>
  <c r="D2817"/>
  <c r="C2817"/>
  <c r="D2816"/>
  <c r="C2816"/>
  <c r="D2815"/>
  <c r="C2815"/>
  <c r="D2814"/>
  <c r="C2814"/>
  <c r="D2813"/>
  <c r="C2813"/>
  <c r="D2812"/>
  <c r="C2812"/>
  <c r="D2811"/>
  <c r="C2811"/>
  <c r="D2810"/>
  <c r="C2810"/>
  <c r="D2809"/>
  <c r="C2809"/>
  <c r="D2808"/>
  <c r="C2808"/>
  <c r="D2807"/>
  <c r="C2807"/>
  <c r="D2806"/>
  <c r="C2806"/>
  <c r="D2805"/>
  <c r="C2805"/>
  <c r="D2804"/>
  <c r="C2804"/>
  <c r="D2803"/>
  <c r="C2803"/>
  <c r="D2802"/>
  <c r="C2802"/>
  <c r="D2801"/>
  <c r="C2801"/>
  <c r="D2800"/>
  <c r="C2800"/>
  <c r="D2799"/>
  <c r="C2799"/>
  <c r="D2798"/>
  <c r="C2798"/>
  <c r="D2797"/>
  <c r="C2797"/>
  <c r="D2796"/>
  <c r="C2796"/>
  <c r="D2795"/>
  <c r="C2795"/>
  <c r="D2794"/>
  <c r="C2794"/>
  <c r="D2793"/>
  <c r="C2793"/>
  <c r="D2792"/>
  <c r="C2792"/>
  <c r="D2791"/>
  <c r="C2791"/>
  <c r="D2790"/>
  <c r="C2790"/>
  <c r="D2789"/>
  <c r="C2789"/>
  <c r="D2788"/>
  <c r="C2788"/>
  <c r="D2787"/>
  <c r="C2787"/>
  <c r="D2786"/>
  <c r="C2786"/>
  <c r="D2785"/>
  <c r="C2785"/>
  <c r="D2784"/>
  <c r="C2784"/>
  <c r="D2783"/>
  <c r="C2783"/>
  <c r="D2782"/>
  <c r="C2782"/>
  <c r="D2781"/>
  <c r="C2781"/>
  <c r="D2780"/>
  <c r="C2780"/>
  <c r="D2779"/>
  <c r="C2779"/>
  <c r="D2778"/>
  <c r="C2778"/>
  <c r="D2777"/>
  <c r="C2777"/>
  <c r="D2776"/>
  <c r="C2776"/>
  <c r="D2775"/>
  <c r="C2775"/>
  <c r="D2774"/>
  <c r="C2774"/>
  <c r="D2773"/>
  <c r="C2773"/>
  <c r="D2772"/>
  <c r="C2772"/>
  <c r="D2771"/>
  <c r="C2771"/>
  <c r="D2770"/>
  <c r="C2770"/>
  <c r="D2769"/>
  <c r="C2769"/>
  <c r="D2768"/>
  <c r="C2768"/>
  <c r="D2767"/>
  <c r="C2767"/>
  <c r="D2766"/>
  <c r="C2766"/>
  <c r="D2765"/>
  <c r="C2765"/>
  <c r="D2764"/>
  <c r="C2764"/>
  <c r="D2763"/>
  <c r="C2763"/>
  <c r="D2762"/>
  <c r="C2762"/>
  <c r="D2761"/>
  <c r="C2761"/>
  <c r="D2760"/>
  <c r="C2760"/>
  <c r="D2759"/>
  <c r="C2759"/>
  <c r="D2758"/>
  <c r="C2758"/>
  <c r="D2757"/>
  <c r="C2757"/>
  <c r="D2756"/>
  <c r="C2756"/>
  <c r="D2755"/>
  <c r="C2755"/>
  <c r="D2754"/>
  <c r="C2754"/>
  <c r="D2753"/>
  <c r="C2753"/>
  <c r="D2752"/>
  <c r="C2752"/>
  <c r="D2751"/>
  <c r="C2751"/>
  <c r="D2750"/>
  <c r="C2750"/>
  <c r="D2749"/>
  <c r="C2749"/>
  <c r="D2748"/>
  <c r="C2748"/>
  <c r="D2747"/>
  <c r="C2747"/>
  <c r="D2746"/>
  <c r="C2746"/>
  <c r="D2745"/>
  <c r="C2745"/>
  <c r="D2744"/>
  <c r="C2744"/>
  <c r="D2743"/>
  <c r="C2743"/>
  <c r="D2742"/>
  <c r="C2742"/>
  <c r="D2741"/>
  <c r="C2741"/>
  <c r="D2740"/>
  <c r="C2740"/>
  <c r="D2739"/>
  <c r="C2739"/>
  <c r="D2738"/>
  <c r="C2738"/>
  <c r="D2737"/>
  <c r="C2737"/>
  <c r="D2736"/>
  <c r="C2736"/>
  <c r="D2735"/>
  <c r="C2735"/>
  <c r="D2734"/>
  <c r="C2734"/>
  <c r="D2733"/>
  <c r="C2733"/>
  <c r="D2732"/>
  <c r="C2732"/>
  <c r="D2731"/>
  <c r="C2731"/>
  <c r="D2730"/>
  <c r="C2730"/>
  <c r="D2729"/>
  <c r="C2729"/>
  <c r="D2728"/>
  <c r="C2728"/>
  <c r="D2727"/>
  <c r="C2727"/>
  <c r="D2726"/>
  <c r="C2726"/>
  <c r="D2725"/>
  <c r="C2725"/>
  <c r="D2724"/>
  <c r="C2724"/>
  <c r="D2723"/>
  <c r="C2723"/>
  <c r="D2722"/>
  <c r="C2722"/>
  <c r="D2721"/>
  <c r="C2721"/>
  <c r="D2720"/>
  <c r="C2720"/>
  <c r="D2719"/>
  <c r="C2719"/>
  <c r="D2718"/>
  <c r="C2718"/>
  <c r="D2717"/>
  <c r="C2717"/>
  <c r="D2716"/>
  <c r="C2716"/>
  <c r="D2715"/>
  <c r="C2715"/>
  <c r="D2714"/>
  <c r="C2714"/>
  <c r="D2713"/>
  <c r="C2713"/>
  <c r="D2712"/>
  <c r="C2712"/>
  <c r="D2711"/>
  <c r="C2711"/>
  <c r="D2710"/>
  <c r="C2710"/>
  <c r="D2709"/>
  <c r="C2709"/>
  <c r="D2708"/>
  <c r="C2708"/>
  <c r="D2707"/>
  <c r="C2707"/>
  <c r="D2706"/>
  <c r="C2706"/>
  <c r="D2705"/>
  <c r="C2705"/>
  <c r="D2704"/>
  <c r="C2704"/>
  <c r="D2703"/>
  <c r="C2703"/>
  <c r="D2702"/>
  <c r="C2702"/>
  <c r="D2701"/>
  <c r="C2701"/>
  <c r="D2700"/>
  <c r="C2700"/>
  <c r="D2699"/>
  <c r="C2699"/>
  <c r="D2698"/>
  <c r="C2698"/>
  <c r="D2697"/>
  <c r="C2697"/>
  <c r="D2696"/>
  <c r="C2696"/>
  <c r="D2695"/>
  <c r="C2695"/>
  <c r="D2694"/>
  <c r="C2694"/>
  <c r="D2693"/>
  <c r="C2693"/>
  <c r="D2692"/>
  <c r="C2692"/>
  <c r="D2691"/>
  <c r="C2691"/>
  <c r="D2690"/>
  <c r="C2690"/>
  <c r="D2689"/>
  <c r="C2689"/>
  <c r="D2688"/>
  <c r="C2688"/>
  <c r="D2687"/>
  <c r="C2687"/>
  <c r="D2686"/>
  <c r="C2686"/>
  <c r="D2685"/>
  <c r="C2685"/>
  <c r="D2684"/>
  <c r="C2684"/>
  <c r="D2683"/>
  <c r="C2683"/>
  <c r="D2682"/>
  <c r="C2682"/>
  <c r="D2681"/>
  <c r="C2681"/>
  <c r="D2680"/>
  <c r="C2680"/>
  <c r="D2679"/>
  <c r="C2679"/>
  <c r="D2678"/>
  <c r="C2678"/>
  <c r="D2677"/>
  <c r="C2677"/>
  <c r="D2676"/>
  <c r="C2676"/>
  <c r="D2675"/>
  <c r="C2675"/>
  <c r="D2674"/>
  <c r="C2674"/>
  <c r="D2673"/>
  <c r="C2673"/>
  <c r="D2672"/>
  <c r="C2672"/>
  <c r="D2671"/>
  <c r="C2671"/>
  <c r="D2670"/>
  <c r="C2670"/>
  <c r="D2669"/>
  <c r="C2669"/>
  <c r="D2668"/>
  <c r="C2668"/>
  <c r="D2667"/>
  <c r="C2667"/>
  <c r="D2666"/>
  <c r="C2666"/>
  <c r="D2665"/>
  <c r="C2665"/>
  <c r="D2664"/>
  <c r="C2664"/>
  <c r="D2663"/>
  <c r="C2663"/>
  <c r="D2662"/>
  <c r="C2662"/>
  <c r="D2661"/>
  <c r="C2661"/>
  <c r="D2660"/>
  <c r="C2660"/>
  <c r="D2659"/>
  <c r="C2659"/>
  <c r="D2658"/>
  <c r="C2658"/>
  <c r="D2657"/>
  <c r="C2657"/>
  <c r="D2656"/>
  <c r="C2656"/>
  <c r="D2655"/>
  <c r="C2655"/>
  <c r="D2654"/>
  <c r="C2654"/>
  <c r="D2653"/>
  <c r="C2653"/>
  <c r="D2652"/>
  <c r="C2652"/>
  <c r="D2651"/>
  <c r="C2651"/>
  <c r="D2650"/>
  <c r="C2650"/>
  <c r="D2649"/>
  <c r="C2649"/>
  <c r="D2648"/>
  <c r="C2648"/>
  <c r="D2647"/>
  <c r="C2647"/>
  <c r="D2646"/>
  <c r="C2646"/>
  <c r="D2645"/>
  <c r="C2645"/>
  <c r="D2644"/>
  <c r="C2644"/>
  <c r="D2643"/>
  <c r="C2643"/>
  <c r="D2642"/>
  <c r="C2642"/>
  <c r="D2641"/>
  <c r="C2641"/>
  <c r="D2640"/>
  <c r="C2640"/>
  <c r="D2639"/>
  <c r="C2639"/>
  <c r="D2638"/>
  <c r="C2638"/>
  <c r="D2637"/>
  <c r="C2637"/>
  <c r="D2636"/>
  <c r="C2636"/>
  <c r="D2635"/>
  <c r="C2635"/>
  <c r="D2634"/>
  <c r="C2634"/>
  <c r="D2633"/>
  <c r="C2633"/>
  <c r="D2632"/>
  <c r="C2632"/>
  <c r="D2631"/>
  <c r="C2631"/>
  <c r="D2630"/>
  <c r="C2630"/>
  <c r="D2629"/>
  <c r="C2629"/>
  <c r="D2628"/>
  <c r="C2628"/>
  <c r="D2627"/>
  <c r="C2627"/>
  <c r="D2626"/>
  <c r="C2626"/>
  <c r="D2625"/>
  <c r="C2625"/>
  <c r="D2624"/>
  <c r="C2624"/>
  <c r="D2623"/>
  <c r="C2623"/>
  <c r="D2622"/>
  <c r="C2622"/>
  <c r="D2621"/>
  <c r="C2621"/>
  <c r="D2620"/>
  <c r="C2620"/>
  <c r="D2619"/>
  <c r="C2619"/>
  <c r="D2618"/>
  <c r="C2618"/>
  <c r="D2617"/>
  <c r="C2617"/>
  <c r="D2616"/>
  <c r="C2616"/>
  <c r="D2615"/>
  <c r="C2615"/>
  <c r="D2614"/>
  <c r="C2614"/>
  <c r="D2613"/>
  <c r="C2613"/>
  <c r="D2612"/>
  <c r="C2612"/>
  <c r="D2611"/>
  <c r="C2611"/>
  <c r="D2610"/>
  <c r="C2610"/>
  <c r="D2609"/>
  <c r="C2609"/>
  <c r="D2608"/>
  <c r="C2608"/>
  <c r="D2607"/>
  <c r="C2607"/>
  <c r="D2606"/>
  <c r="C2606"/>
  <c r="D2605"/>
  <c r="C2605"/>
  <c r="D2604"/>
  <c r="C2604"/>
  <c r="D2603"/>
  <c r="C2603"/>
  <c r="D2602"/>
  <c r="C2602"/>
  <c r="D2601"/>
  <c r="C2601"/>
  <c r="D2600"/>
  <c r="C2600"/>
  <c r="D2599"/>
  <c r="C2599"/>
  <c r="D2598"/>
  <c r="C2598"/>
  <c r="D2597"/>
  <c r="C2597"/>
  <c r="D2596"/>
  <c r="C2596"/>
  <c r="D2595"/>
  <c r="C2595"/>
  <c r="D2594"/>
  <c r="C2594"/>
  <c r="D2593"/>
  <c r="C2593"/>
  <c r="D2592"/>
  <c r="C2592"/>
  <c r="D2591"/>
  <c r="C2591"/>
  <c r="D2590"/>
  <c r="C2590"/>
  <c r="D2589"/>
  <c r="C2589"/>
  <c r="D2588"/>
  <c r="C2588"/>
  <c r="D2587"/>
  <c r="C2587"/>
  <c r="D2586"/>
  <c r="C2586"/>
  <c r="D2585"/>
  <c r="C2585"/>
  <c r="D2584"/>
  <c r="C2584"/>
  <c r="D2583"/>
  <c r="C2583"/>
  <c r="D2582"/>
  <c r="C2582"/>
  <c r="D2581"/>
  <c r="C2581"/>
  <c r="D2580"/>
  <c r="C2580"/>
  <c r="D2579"/>
  <c r="C2579"/>
  <c r="D2578"/>
  <c r="C2578"/>
  <c r="D2577"/>
  <c r="C2577"/>
  <c r="D2576"/>
  <c r="C2576"/>
  <c r="D2575"/>
  <c r="C2575"/>
  <c r="D2574"/>
  <c r="C2574"/>
  <c r="D2573"/>
  <c r="C2573"/>
  <c r="D2572"/>
  <c r="C2572"/>
  <c r="D2571"/>
  <c r="C2571"/>
  <c r="D2570"/>
  <c r="C2570"/>
  <c r="D2569"/>
  <c r="C2569"/>
  <c r="D2568"/>
  <c r="C2568"/>
  <c r="D2567"/>
  <c r="C2567"/>
  <c r="D2566"/>
  <c r="C2566"/>
  <c r="D2565"/>
  <c r="C2565"/>
  <c r="D2564"/>
  <c r="C2564"/>
  <c r="D2563"/>
  <c r="C2563"/>
  <c r="D2562"/>
  <c r="C2562"/>
  <c r="D2561"/>
  <c r="C2561"/>
  <c r="D2560"/>
  <c r="C2560"/>
  <c r="D2559"/>
  <c r="C2559"/>
  <c r="D2558"/>
  <c r="C2558"/>
  <c r="D2557"/>
  <c r="C2557"/>
  <c r="D2556"/>
  <c r="C2556"/>
  <c r="D2555"/>
  <c r="C2555"/>
  <c r="D2554"/>
  <c r="C2554"/>
  <c r="D2553"/>
  <c r="C2553"/>
  <c r="D2552"/>
  <c r="C2552"/>
  <c r="D2551"/>
  <c r="C2551"/>
  <c r="D2550"/>
  <c r="C2550"/>
  <c r="D2549"/>
  <c r="C2549"/>
  <c r="D2548"/>
  <c r="C2548"/>
  <c r="D2547"/>
  <c r="C2547"/>
  <c r="D2546"/>
  <c r="C2546"/>
  <c r="D2545"/>
  <c r="C2545"/>
  <c r="D2544"/>
  <c r="C2544"/>
  <c r="D2543"/>
  <c r="C2543"/>
  <c r="D2542"/>
  <c r="C2542"/>
  <c r="D2541"/>
  <c r="C2541"/>
  <c r="D2540"/>
  <c r="C2540"/>
  <c r="D2539"/>
  <c r="C2539"/>
  <c r="D2538"/>
  <c r="C2538"/>
  <c r="D2537"/>
  <c r="C2537"/>
  <c r="D2536"/>
  <c r="C2536"/>
  <c r="D2535"/>
  <c r="C2535"/>
  <c r="D2534"/>
  <c r="C2534"/>
  <c r="D2533"/>
  <c r="C2533"/>
  <c r="D2532"/>
  <c r="C2532"/>
  <c r="D2531"/>
  <c r="C2531"/>
  <c r="D2530"/>
  <c r="C2530"/>
  <c r="D2529"/>
  <c r="C2529"/>
  <c r="D2528"/>
  <c r="C2528"/>
  <c r="D2527"/>
  <c r="C2527"/>
  <c r="D2526"/>
  <c r="C2526"/>
  <c r="D2525"/>
  <c r="C2525"/>
  <c r="D2524"/>
  <c r="C2524"/>
  <c r="D2523"/>
  <c r="C2523"/>
  <c r="D2522"/>
  <c r="C2522"/>
  <c r="D2521"/>
  <c r="C2521"/>
  <c r="D2520"/>
  <c r="C2520"/>
  <c r="D2519"/>
  <c r="C2519"/>
  <c r="D2518"/>
  <c r="C2518"/>
  <c r="D2517"/>
  <c r="C2517"/>
  <c r="D2516"/>
  <c r="C2516"/>
  <c r="D2515"/>
  <c r="C2515"/>
  <c r="D2514"/>
  <c r="C2514"/>
  <c r="D2513"/>
  <c r="C2513"/>
  <c r="D2512"/>
  <c r="C2512"/>
  <c r="D2511"/>
  <c r="C2511"/>
  <c r="D2510"/>
  <c r="C2510"/>
  <c r="D2509"/>
  <c r="C2509"/>
  <c r="D2508"/>
  <c r="C2508"/>
  <c r="D2507"/>
  <c r="C2507"/>
  <c r="D2506"/>
  <c r="C2506"/>
  <c r="D2505"/>
  <c r="C2505"/>
  <c r="D2504"/>
  <c r="C2504"/>
  <c r="D2503"/>
  <c r="C2503"/>
  <c r="D2502"/>
  <c r="C2502"/>
  <c r="D2501"/>
  <c r="C2501"/>
  <c r="D2500"/>
  <c r="C2500"/>
  <c r="D2499"/>
  <c r="C2499"/>
  <c r="D2498"/>
  <c r="C2498"/>
  <c r="D2497"/>
  <c r="C2497"/>
  <c r="D2496"/>
  <c r="C2496"/>
  <c r="D2495"/>
  <c r="C2495"/>
  <c r="D2494"/>
  <c r="C2494"/>
  <c r="D2493"/>
  <c r="C2493"/>
  <c r="D2492"/>
  <c r="C2492"/>
  <c r="D2491"/>
  <c r="C2491"/>
  <c r="D2490"/>
  <c r="C2490"/>
  <c r="D2489"/>
  <c r="C2489"/>
  <c r="D2488"/>
  <c r="C2488"/>
  <c r="D2487"/>
  <c r="C2487"/>
  <c r="D2486"/>
  <c r="C2486"/>
  <c r="D2485"/>
  <c r="C2485"/>
  <c r="D2484"/>
  <c r="C2484"/>
  <c r="D2483"/>
  <c r="C2483"/>
  <c r="D2482"/>
  <c r="C2482"/>
  <c r="D2481"/>
  <c r="C2481"/>
  <c r="D2480"/>
  <c r="C2480"/>
  <c r="D2479"/>
  <c r="C2479"/>
  <c r="D2478"/>
  <c r="C2478"/>
  <c r="D2477"/>
  <c r="C2477"/>
  <c r="D2476"/>
  <c r="C2476"/>
  <c r="D2475"/>
  <c r="C2475"/>
  <c r="D2474"/>
  <c r="C2474"/>
  <c r="D2473"/>
  <c r="C2473"/>
  <c r="D2472"/>
  <c r="C2472"/>
  <c r="D2471"/>
  <c r="C2471"/>
  <c r="D2470"/>
  <c r="C2470"/>
  <c r="D2469"/>
  <c r="C2469"/>
  <c r="D2468"/>
  <c r="C2468"/>
  <c r="D2467"/>
  <c r="C2467"/>
  <c r="D2466"/>
  <c r="C2466"/>
  <c r="D2465"/>
  <c r="C2465"/>
  <c r="D2464"/>
  <c r="C2464"/>
  <c r="D2463"/>
  <c r="C2463"/>
  <c r="D2462"/>
  <c r="C2462"/>
  <c r="D2461"/>
  <c r="C2461"/>
  <c r="D2460"/>
  <c r="C2460"/>
  <c r="D2459"/>
  <c r="C2459"/>
  <c r="D2458"/>
  <c r="C2458"/>
  <c r="D2457"/>
  <c r="C2457"/>
  <c r="D2456"/>
  <c r="C2456"/>
  <c r="D2455"/>
  <c r="C2455"/>
  <c r="D2454"/>
  <c r="C2454"/>
  <c r="D2453"/>
  <c r="C2453"/>
  <c r="D2452"/>
  <c r="C2452"/>
  <c r="D2451"/>
  <c r="C2451"/>
  <c r="D2450"/>
  <c r="C2450"/>
  <c r="D2449"/>
  <c r="C2449"/>
  <c r="D2448"/>
  <c r="C2448"/>
  <c r="D2447"/>
  <c r="C2447"/>
  <c r="D2446"/>
  <c r="C2446"/>
  <c r="D2445"/>
  <c r="C2445"/>
  <c r="D2444"/>
  <c r="C2444"/>
  <c r="D2443"/>
  <c r="C2443"/>
  <c r="D2442"/>
  <c r="C2442"/>
  <c r="D2441"/>
  <c r="C2441"/>
  <c r="D2440"/>
  <c r="C2440"/>
  <c r="D2439"/>
  <c r="C2439"/>
  <c r="D2438"/>
  <c r="C2438"/>
  <c r="D2437"/>
  <c r="C2437"/>
  <c r="D2436"/>
  <c r="C2436"/>
  <c r="D2435"/>
  <c r="C2435"/>
  <c r="D2434"/>
  <c r="C2434"/>
  <c r="D2433"/>
  <c r="C2433"/>
  <c r="D2432"/>
  <c r="C2432"/>
  <c r="D2431"/>
  <c r="C2431"/>
  <c r="D2430"/>
  <c r="C2430"/>
  <c r="D2429"/>
  <c r="C2429"/>
  <c r="D2428"/>
  <c r="C2428"/>
  <c r="D2427"/>
  <c r="C2427"/>
  <c r="D2426"/>
  <c r="C2426"/>
  <c r="D2425"/>
  <c r="C2425"/>
  <c r="D2424"/>
  <c r="C2424"/>
  <c r="D2423"/>
  <c r="C2423"/>
  <c r="D2422"/>
  <c r="C2422"/>
  <c r="D2421"/>
  <c r="C2421"/>
  <c r="D2420"/>
  <c r="C2420"/>
  <c r="D2419"/>
  <c r="C2419"/>
  <c r="D2418"/>
  <c r="C2418"/>
  <c r="D2417"/>
  <c r="C2417"/>
  <c r="D2416"/>
  <c r="C2416"/>
  <c r="D2415"/>
  <c r="C2415"/>
  <c r="D2414"/>
  <c r="C2414"/>
  <c r="D2413"/>
  <c r="C2413"/>
  <c r="D2412"/>
  <c r="C2412"/>
  <c r="D2411"/>
  <c r="C2411"/>
  <c r="D2410"/>
  <c r="C2410"/>
  <c r="D2409"/>
  <c r="C2409"/>
  <c r="D2408"/>
  <c r="C2408"/>
  <c r="D2407"/>
  <c r="C2407"/>
  <c r="D2406"/>
  <c r="C2406"/>
  <c r="D2405"/>
  <c r="C2405"/>
  <c r="D2404"/>
  <c r="C2404"/>
  <c r="D2403"/>
  <c r="C2403"/>
  <c r="D2402"/>
  <c r="C2402"/>
  <c r="D2401"/>
  <c r="C2401"/>
  <c r="D2400"/>
  <c r="C2400"/>
  <c r="D2399"/>
  <c r="C2399"/>
  <c r="D2398"/>
  <c r="C2398"/>
  <c r="D2397"/>
  <c r="C2397"/>
  <c r="D2396"/>
  <c r="C2396"/>
  <c r="D2395"/>
  <c r="C2395"/>
  <c r="D2394"/>
  <c r="C2394"/>
  <c r="D2393"/>
  <c r="C2393"/>
  <c r="D2392"/>
  <c r="C2392"/>
  <c r="D2391"/>
  <c r="C2391"/>
  <c r="D2390"/>
  <c r="C2390"/>
  <c r="D2389"/>
  <c r="C2389"/>
  <c r="D2388"/>
  <c r="C2388"/>
  <c r="D2387"/>
  <c r="C2387"/>
  <c r="D2386"/>
  <c r="C2386"/>
  <c r="D2385"/>
  <c r="C2385"/>
  <c r="D2384"/>
  <c r="C2384"/>
  <c r="D2383"/>
  <c r="C2383"/>
  <c r="D2382"/>
  <c r="C2382"/>
  <c r="D2381"/>
  <c r="C2381"/>
  <c r="D2380"/>
  <c r="C2380"/>
  <c r="D2379"/>
  <c r="C2379"/>
  <c r="D2378"/>
  <c r="C2378"/>
  <c r="D2377"/>
  <c r="C2377"/>
  <c r="D2376"/>
  <c r="C2376"/>
  <c r="D2375"/>
  <c r="C2375"/>
  <c r="D2374"/>
  <c r="C2374"/>
  <c r="D2373"/>
  <c r="C2373"/>
  <c r="D2372"/>
  <c r="C2372"/>
  <c r="D2371"/>
  <c r="C2371"/>
  <c r="D2370"/>
  <c r="C2370"/>
  <c r="D2369"/>
  <c r="C2369"/>
  <c r="D2368"/>
  <c r="C2368"/>
  <c r="D2367"/>
  <c r="C2367"/>
  <c r="D2366"/>
  <c r="C2366"/>
  <c r="D2365"/>
  <c r="C2365"/>
  <c r="D2364"/>
  <c r="C2364"/>
  <c r="D2363"/>
  <c r="C2363"/>
  <c r="D2362"/>
  <c r="C2362"/>
  <c r="D2361"/>
  <c r="C2361"/>
  <c r="D2360"/>
  <c r="C2360"/>
  <c r="D2359"/>
  <c r="C2359"/>
  <c r="D2358"/>
  <c r="C2358"/>
  <c r="D2357"/>
  <c r="C2357"/>
  <c r="D2356"/>
  <c r="C2356"/>
  <c r="D2355"/>
  <c r="C2355"/>
  <c r="D2354"/>
  <c r="C2354"/>
  <c r="D2353"/>
  <c r="C2353"/>
  <c r="D2352"/>
  <c r="C2352"/>
  <c r="D2351"/>
  <c r="C2351"/>
  <c r="D2350"/>
  <c r="C2350"/>
  <c r="D2349"/>
  <c r="C2349"/>
  <c r="D2348"/>
  <c r="C2348"/>
  <c r="D2347"/>
  <c r="C2347"/>
  <c r="D2346"/>
  <c r="C2346"/>
  <c r="D2345"/>
  <c r="C2345"/>
  <c r="D2344"/>
  <c r="C2344"/>
  <c r="D2343"/>
  <c r="C2343"/>
  <c r="D2342"/>
  <c r="C2342"/>
  <c r="D2341"/>
  <c r="C2341"/>
  <c r="D2340"/>
  <c r="C2340"/>
  <c r="D2339"/>
  <c r="C2339"/>
  <c r="D2338"/>
  <c r="C2338"/>
  <c r="D2337"/>
  <c r="C2337"/>
  <c r="D2336"/>
  <c r="C2336"/>
  <c r="D2335"/>
  <c r="C2335"/>
  <c r="D2334"/>
  <c r="C2334"/>
  <c r="D2333"/>
  <c r="C2333"/>
  <c r="D2332"/>
  <c r="C2332"/>
  <c r="D2331"/>
  <c r="C2331"/>
  <c r="D2330"/>
  <c r="C2330"/>
  <c r="D2329"/>
  <c r="C2329"/>
  <c r="D2328"/>
  <c r="C2328"/>
  <c r="D2327"/>
  <c r="C2327"/>
  <c r="D2326"/>
  <c r="C2326"/>
  <c r="D2325"/>
  <c r="C2325"/>
  <c r="D2324"/>
  <c r="C2324"/>
  <c r="D2323"/>
  <c r="C2323"/>
  <c r="D2322"/>
  <c r="C2322"/>
  <c r="D2321"/>
  <c r="C2321"/>
  <c r="D2320"/>
  <c r="C2320"/>
  <c r="D2319"/>
  <c r="C2319"/>
  <c r="D2318"/>
  <c r="C2318"/>
  <c r="D2317"/>
  <c r="C2317"/>
  <c r="D2316"/>
  <c r="C2316"/>
  <c r="D2315"/>
  <c r="C2315"/>
  <c r="D2314"/>
  <c r="C2314"/>
  <c r="D2313"/>
  <c r="C2313"/>
  <c r="D2312"/>
  <c r="C2312"/>
  <c r="D2311"/>
  <c r="C2311"/>
  <c r="D2310"/>
  <c r="C2310"/>
  <c r="D2309"/>
  <c r="C2309"/>
  <c r="D2308"/>
  <c r="C2308"/>
  <c r="D2307"/>
  <c r="C2307"/>
  <c r="D2306"/>
  <c r="C2306"/>
  <c r="D2305"/>
  <c r="C2305"/>
  <c r="D2304"/>
  <c r="C2304"/>
  <c r="D2303"/>
  <c r="C2303"/>
  <c r="D2302"/>
  <c r="C2302"/>
  <c r="D2301"/>
  <c r="C2301"/>
  <c r="D2300"/>
  <c r="C2300"/>
  <c r="D2299"/>
  <c r="C2299"/>
  <c r="D2298"/>
  <c r="C2298"/>
  <c r="D2297"/>
  <c r="C2297"/>
  <c r="D2296"/>
  <c r="C2296"/>
  <c r="D2295"/>
  <c r="C2295"/>
  <c r="D2294"/>
  <c r="C2294"/>
  <c r="D2293"/>
  <c r="C2293"/>
  <c r="D2292"/>
  <c r="C2292"/>
  <c r="D2291"/>
  <c r="C2291"/>
  <c r="D2290"/>
  <c r="C2290"/>
  <c r="D2289"/>
  <c r="C2289"/>
  <c r="D2288"/>
  <c r="C2288"/>
  <c r="D2287"/>
  <c r="C2287"/>
  <c r="D2286"/>
  <c r="C2286"/>
  <c r="D2285"/>
  <c r="C2285"/>
  <c r="D2284"/>
  <c r="C2284"/>
  <c r="D2283"/>
  <c r="C2283"/>
  <c r="D2282"/>
  <c r="C2282"/>
  <c r="D2281"/>
  <c r="C2281"/>
  <c r="D2280"/>
  <c r="C2280"/>
  <c r="D2279"/>
  <c r="C2279"/>
  <c r="D2278"/>
  <c r="C2278"/>
  <c r="D2277"/>
  <c r="C2277"/>
  <c r="D2276"/>
  <c r="C2276"/>
  <c r="D2275"/>
  <c r="C2275"/>
  <c r="D2274"/>
  <c r="C2274"/>
  <c r="D2273"/>
  <c r="C2273"/>
  <c r="D2272"/>
  <c r="C2272"/>
  <c r="D2271"/>
  <c r="C2271"/>
  <c r="D2270"/>
  <c r="C2270"/>
  <c r="D2269"/>
  <c r="C2269"/>
  <c r="D2268"/>
  <c r="C2268"/>
  <c r="D2267"/>
  <c r="C2267"/>
  <c r="D2266"/>
  <c r="C2266"/>
  <c r="D2265"/>
  <c r="C2265"/>
  <c r="D2264"/>
  <c r="C2264"/>
  <c r="D2263"/>
  <c r="C2263"/>
  <c r="D2262"/>
  <c r="C2262"/>
  <c r="D2261"/>
  <c r="C2261"/>
  <c r="D2260"/>
  <c r="C2260"/>
  <c r="D2259"/>
  <c r="C2259"/>
  <c r="D2258"/>
  <c r="C2258"/>
  <c r="D2257"/>
  <c r="C2257"/>
  <c r="D2256"/>
  <c r="C2256"/>
  <c r="D2255"/>
  <c r="C2255"/>
  <c r="D2254"/>
  <c r="C2254"/>
  <c r="D2253"/>
  <c r="C2253"/>
  <c r="D2252"/>
  <c r="C2252"/>
  <c r="D2251"/>
  <c r="C2251"/>
  <c r="D2250"/>
  <c r="C2250"/>
  <c r="D2249"/>
  <c r="C2249"/>
  <c r="D2248"/>
  <c r="C2248"/>
  <c r="D2247"/>
  <c r="C2247"/>
  <c r="D2246"/>
  <c r="C2246"/>
  <c r="D2245"/>
  <c r="C2245"/>
  <c r="D2244"/>
  <c r="C2244"/>
  <c r="D2243"/>
  <c r="C2243"/>
  <c r="D2242"/>
  <c r="C2242"/>
  <c r="D2241"/>
  <c r="C2241"/>
  <c r="D2240"/>
  <c r="C2240"/>
  <c r="D2239"/>
  <c r="C2239"/>
  <c r="D2238"/>
  <c r="C2238"/>
  <c r="D2237"/>
  <c r="C2237"/>
  <c r="D2236"/>
  <c r="C2236"/>
  <c r="D2235"/>
  <c r="C2235"/>
  <c r="D2234"/>
  <c r="C2234"/>
  <c r="D2233"/>
  <c r="C2233"/>
  <c r="D2232"/>
  <c r="C2232"/>
  <c r="D2231"/>
  <c r="C2231"/>
  <c r="D2230"/>
  <c r="C2230"/>
  <c r="D2229"/>
  <c r="C2229"/>
  <c r="D2228"/>
  <c r="C2228"/>
  <c r="D2227"/>
  <c r="C2227"/>
  <c r="D2226"/>
  <c r="C2226"/>
  <c r="D2225"/>
  <c r="C2225"/>
  <c r="D2224"/>
  <c r="C2224"/>
  <c r="D2223"/>
  <c r="C2223"/>
  <c r="D2222"/>
  <c r="C2222"/>
  <c r="D2221"/>
  <c r="C2221"/>
  <c r="D2220"/>
  <c r="C2220"/>
  <c r="D2219"/>
  <c r="C2219"/>
  <c r="D2218"/>
  <c r="C2218"/>
  <c r="D2217"/>
  <c r="C2217"/>
  <c r="D2216"/>
  <c r="C2216"/>
  <c r="D2215"/>
  <c r="C2215"/>
  <c r="D2214"/>
  <c r="C2214"/>
  <c r="D2213"/>
  <c r="C2213"/>
  <c r="D2212"/>
  <c r="C2212"/>
  <c r="D2211"/>
  <c r="C2211"/>
  <c r="D2210"/>
  <c r="C2210"/>
  <c r="D2209"/>
  <c r="C2209"/>
  <c r="D2208"/>
  <c r="C2208"/>
  <c r="D2207"/>
  <c r="C2207"/>
  <c r="D2206"/>
  <c r="C2206"/>
  <c r="D2205"/>
  <c r="C2205"/>
  <c r="D2204"/>
  <c r="C2204"/>
  <c r="D2203"/>
  <c r="C2203"/>
  <c r="D2202"/>
  <c r="C2202"/>
  <c r="D2201"/>
  <c r="C2201"/>
  <c r="D2200"/>
  <c r="C2200"/>
  <c r="D2199"/>
  <c r="C2199"/>
  <c r="D2198"/>
  <c r="C2198"/>
  <c r="D2197"/>
  <c r="C2197"/>
  <c r="D2196"/>
  <c r="C2196"/>
  <c r="D2195"/>
  <c r="C2195"/>
  <c r="D2194"/>
  <c r="C2194"/>
  <c r="D2193"/>
  <c r="C2193"/>
  <c r="D2192"/>
  <c r="C2192"/>
  <c r="D2191"/>
  <c r="C2191"/>
  <c r="D2190"/>
  <c r="C2190"/>
  <c r="D2189"/>
  <c r="C2189"/>
  <c r="D2188"/>
  <c r="C2188"/>
  <c r="D2187"/>
  <c r="C2187"/>
  <c r="D2186"/>
  <c r="C2186"/>
  <c r="D2185"/>
  <c r="C2185"/>
  <c r="D2184"/>
  <c r="C2184"/>
  <c r="D2183"/>
  <c r="C2183"/>
  <c r="D2182"/>
  <c r="C2182"/>
  <c r="D2181"/>
  <c r="C2181"/>
  <c r="D2180"/>
  <c r="C2180"/>
  <c r="D2179"/>
  <c r="C2179"/>
  <c r="D2178"/>
  <c r="C2178"/>
  <c r="D2177"/>
  <c r="C2177"/>
  <c r="D2176"/>
  <c r="C2176"/>
  <c r="D2175"/>
  <c r="C2175"/>
  <c r="D2174"/>
  <c r="C2174"/>
  <c r="D2173"/>
  <c r="C2173"/>
  <c r="D2172"/>
  <c r="C2172"/>
  <c r="D2171"/>
  <c r="C2171"/>
  <c r="D2170"/>
  <c r="C2170"/>
  <c r="D2169"/>
  <c r="C2169"/>
  <c r="D2168"/>
  <c r="C2168"/>
  <c r="D2167"/>
  <c r="C2167"/>
  <c r="D2166"/>
  <c r="C2166"/>
  <c r="D2165"/>
  <c r="C2165"/>
  <c r="D2164"/>
  <c r="C2164"/>
  <c r="D2163"/>
  <c r="C2163"/>
  <c r="D2162"/>
  <c r="C2162"/>
  <c r="D2161"/>
  <c r="C2161"/>
  <c r="D2160"/>
  <c r="C2160"/>
  <c r="D2159"/>
  <c r="C2159"/>
  <c r="D2158"/>
  <c r="C2158"/>
  <c r="D2157"/>
  <c r="C2157"/>
  <c r="D2156"/>
  <c r="C2156"/>
  <c r="D2155"/>
  <c r="C2155"/>
  <c r="D2154"/>
  <c r="C2154"/>
  <c r="D2153"/>
  <c r="C2153"/>
  <c r="D2152"/>
  <c r="C2152"/>
  <c r="D2151"/>
  <c r="C2151"/>
  <c r="D2150"/>
  <c r="C2150"/>
  <c r="D2149"/>
  <c r="C2149"/>
  <c r="D2148"/>
  <c r="C2148"/>
  <c r="D2147"/>
  <c r="C2147"/>
  <c r="D2146"/>
  <c r="C2146"/>
  <c r="D2145"/>
  <c r="C2145"/>
  <c r="D2144"/>
  <c r="C2144"/>
  <c r="D2143"/>
  <c r="C2143"/>
  <c r="D2142"/>
  <c r="C2142"/>
  <c r="D2141"/>
  <c r="C2141"/>
  <c r="D2140"/>
  <c r="C2140"/>
  <c r="D2139"/>
  <c r="C2139"/>
  <c r="D2138"/>
  <c r="C2138"/>
  <c r="D2137"/>
  <c r="C2137"/>
  <c r="D2136"/>
  <c r="C2136"/>
  <c r="D2135"/>
  <c r="C2135"/>
  <c r="D2134"/>
  <c r="C2134"/>
  <c r="D2133"/>
  <c r="C2133"/>
  <c r="D2132"/>
  <c r="C2132"/>
  <c r="D2131"/>
  <c r="C2131"/>
  <c r="D2130"/>
  <c r="C2130"/>
  <c r="D2129"/>
  <c r="C2129"/>
  <c r="D2128"/>
  <c r="C2128"/>
  <c r="D2127"/>
  <c r="C2127"/>
  <c r="D2126"/>
  <c r="C2126"/>
  <c r="D2125"/>
  <c r="C2125"/>
  <c r="D2124"/>
  <c r="C2124"/>
  <c r="D2123"/>
  <c r="C2123"/>
  <c r="D2122"/>
  <c r="C2122"/>
  <c r="D2121"/>
  <c r="C2121"/>
  <c r="D2120"/>
  <c r="C2120"/>
  <c r="D2119"/>
  <c r="C2119"/>
  <c r="D2118"/>
  <c r="C2118"/>
  <c r="D2117"/>
  <c r="C2117"/>
  <c r="D2116"/>
  <c r="C2116"/>
  <c r="D2115"/>
  <c r="C2115"/>
  <c r="D2114"/>
  <c r="C2114"/>
  <c r="D2113"/>
  <c r="C2113"/>
  <c r="D2112"/>
  <c r="C2112"/>
  <c r="D2111"/>
  <c r="C2111"/>
  <c r="D2110"/>
  <c r="C2110"/>
  <c r="D2109"/>
  <c r="C2109"/>
  <c r="D2108"/>
  <c r="C2108"/>
  <c r="D2107"/>
  <c r="C2107"/>
  <c r="D2106"/>
  <c r="C2106"/>
  <c r="D2105"/>
  <c r="C2105"/>
  <c r="D2104"/>
  <c r="C2104"/>
  <c r="D2103"/>
  <c r="C2103"/>
  <c r="D2102"/>
  <c r="C2102"/>
  <c r="D2101"/>
  <c r="C2101"/>
  <c r="D2100"/>
  <c r="C2100"/>
  <c r="D2099"/>
  <c r="C2099"/>
  <c r="D2098"/>
  <c r="C2098"/>
  <c r="D2097"/>
  <c r="C2097"/>
  <c r="D2096"/>
  <c r="C2096"/>
  <c r="D2095"/>
  <c r="C2095"/>
  <c r="D2094"/>
  <c r="C2094"/>
  <c r="D2093"/>
  <c r="C2093"/>
  <c r="D2092"/>
  <c r="C2092"/>
  <c r="D2091"/>
  <c r="C2091"/>
  <c r="D2090"/>
  <c r="C2090"/>
  <c r="D2089"/>
  <c r="C2089"/>
  <c r="D2088"/>
  <c r="C2088"/>
  <c r="D2087"/>
  <c r="C2087"/>
  <c r="D2086"/>
  <c r="C2086"/>
  <c r="D2085"/>
  <c r="C2085"/>
  <c r="D2084"/>
  <c r="C2084"/>
  <c r="D2083"/>
  <c r="C2083"/>
  <c r="D2082"/>
  <c r="C2082"/>
  <c r="D2081"/>
  <c r="C2081"/>
  <c r="D2080"/>
  <c r="C2080"/>
  <c r="D2079"/>
  <c r="C2079"/>
  <c r="D2078"/>
  <c r="C2078"/>
  <c r="D2077"/>
  <c r="C2077"/>
  <c r="D2076"/>
  <c r="C2076"/>
  <c r="D2075"/>
  <c r="C2075"/>
  <c r="D2074"/>
  <c r="C2074"/>
  <c r="D2073"/>
  <c r="C2073"/>
  <c r="D2072"/>
  <c r="C2072"/>
  <c r="D2071"/>
  <c r="C2071"/>
  <c r="D2070"/>
  <c r="C2070"/>
  <c r="D2069"/>
  <c r="C2069"/>
  <c r="D2068"/>
  <c r="C2068"/>
  <c r="D2067"/>
  <c r="C2067"/>
  <c r="D2066"/>
  <c r="C2066"/>
  <c r="D2065"/>
  <c r="C2065"/>
  <c r="D2064"/>
  <c r="C2064"/>
  <c r="D2063"/>
  <c r="C2063"/>
  <c r="D2062"/>
  <c r="C2062"/>
  <c r="D2061"/>
  <c r="C2061"/>
  <c r="D2060"/>
  <c r="C2060"/>
  <c r="D2059"/>
  <c r="C2059"/>
  <c r="D2058"/>
  <c r="C2058"/>
  <c r="D2057"/>
  <c r="C2057"/>
  <c r="D2056"/>
  <c r="C2056"/>
  <c r="D2055"/>
  <c r="C2055"/>
  <c r="D2054"/>
  <c r="C2054"/>
  <c r="D2053"/>
  <c r="C2053"/>
  <c r="D2052"/>
  <c r="C2052"/>
  <c r="D2051"/>
  <c r="C2051"/>
  <c r="D2050"/>
  <c r="C2050"/>
  <c r="D2049"/>
  <c r="C2049"/>
  <c r="D2048"/>
  <c r="C2048"/>
  <c r="D2047"/>
  <c r="C2047"/>
  <c r="D2046"/>
  <c r="C2046"/>
  <c r="D2045"/>
  <c r="C2045"/>
  <c r="D2044"/>
  <c r="C2044"/>
  <c r="D2043"/>
  <c r="C2043"/>
  <c r="D2042"/>
  <c r="C2042"/>
  <c r="D2041"/>
  <c r="C2041"/>
  <c r="D2040"/>
  <c r="C2040"/>
  <c r="D2039"/>
  <c r="C2039"/>
  <c r="D2038"/>
  <c r="C2038"/>
  <c r="D2037"/>
  <c r="C2037"/>
  <c r="D2036"/>
  <c r="C2036"/>
  <c r="D2035"/>
  <c r="C2035"/>
  <c r="D2034"/>
  <c r="C2034"/>
  <c r="D2033"/>
  <c r="C2033"/>
  <c r="D2032"/>
  <c r="C2032"/>
  <c r="D2031"/>
  <c r="C2031"/>
  <c r="D2030"/>
  <c r="C2030"/>
  <c r="D2029"/>
  <c r="C2029"/>
  <c r="D2028"/>
  <c r="C2028"/>
  <c r="D2027"/>
  <c r="C2027"/>
  <c r="D2026"/>
  <c r="C2026"/>
  <c r="D2025"/>
  <c r="C2025"/>
  <c r="D2024"/>
  <c r="C2024"/>
  <c r="D2023"/>
  <c r="C2023"/>
  <c r="D2022"/>
  <c r="C2022"/>
  <c r="D2021"/>
  <c r="C2021"/>
  <c r="D2020"/>
  <c r="C2020"/>
  <c r="D2019"/>
  <c r="C2019"/>
  <c r="D2018"/>
  <c r="C2018"/>
  <c r="D2017"/>
  <c r="C2017"/>
  <c r="D2016"/>
  <c r="C2016"/>
  <c r="D2015"/>
  <c r="C2015"/>
  <c r="D2014"/>
  <c r="C2014"/>
  <c r="D2013"/>
  <c r="C2013"/>
  <c r="D2012"/>
  <c r="C2012"/>
  <c r="D2011"/>
  <c r="C2011"/>
  <c r="D2010"/>
  <c r="C2010"/>
  <c r="D2009"/>
  <c r="C2009"/>
  <c r="D2008"/>
  <c r="C2008"/>
  <c r="D2007"/>
  <c r="C2007"/>
  <c r="D2006"/>
  <c r="C2006"/>
  <c r="D2005"/>
  <c r="C2005"/>
  <c r="D2004"/>
  <c r="C2004"/>
  <c r="D2003"/>
  <c r="C2003"/>
  <c r="D2002"/>
  <c r="C2002"/>
  <c r="D2001"/>
  <c r="C2001"/>
  <c r="D2000"/>
  <c r="C2000"/>
  <c r="D1999"/>
  <c r="C1999"/>
  <c r="D1998"/>
  <c r="C1998"/>
  <c r="D1997"/>
  <c r="C1997"/>
  <c r="D1996"/>
  <c r="C1996"/>
  <c r="D1995"/>
  <c r="C1995"/>
  <c r="D1994"/>
  <c r="C1994"/>
  <c r="D1993"/>
  <c r="C1993"/>
  <c r="D1992"/>
  <c r="C1992"/>
  <c r="D1991"/>
  <c r="C1991"/>
  <c r="D1990"/>
  <c r="C1990"/>
  <c r="D1989"/>
  <c r="C1989"/>
  <c r="D1988"/>
  <c r="C1988"/>
  <c r="D1987"/>
  <c r="C1987"/>
  <c r="D1986"/>
  <c r="C1986"/>
  <c r="D1985"/>
  <c r="C1985"/>
  <c r="D1984"/>
  <c r="C1984"/>
  <c r="D1983"/>
  <c r="C1983"/>
  <c r="D1982"/>
  <c r="C1982"/>
  <c r="D1981"/>
  <c r="C1981"/>
  <c r="D1980"/>
  <c r="C1980"/>
  <c r="D1979"/>
  <c r="C1979"/>
  <c r="D1978"/>
  <c r="C1978"/>
  <c r="D1977"/>
  <c r="C1977"/>
  <c r="D1976"/>
  <c r="C1976"/>
  <c r="D1975"/>
  <c r="C1975"/>
  <c r="D1974"/>
  <c r="C1974"/>
  <c r="D1973"/>
  <c r="C1973"/>
  <c r="D1972"/>
  <c r="C1972"/>
  <c r="D1971"/>
  <c r="C1971"/>
  <c r="D1970"/>
  <c r="C1970"/>
  <c r="D1969"/>
  <c r="C1969"/>
  <c r="D1968"/>
  <c r="C1968"/>
  <c r="D1967"/>
  <c r="C1967"/>
  <c r="D1966"/>
  <c r="C1966"/>
  <c r="D1965"/>
  <c r="C1965"/>
  <c r="D1964"/>
  <c r="C1964"/>
  <c r="D1963"/>
  <c r="C1963"/>
  <c r="D1962"/>
  <c r="C1962"/>
  <c r="D1961"/>
  <c r="C1961"/>
  <c r="D1960"/>
  <c r="C1960"/>
  <c r="D1959"/>
  <c r="C1959"/>
  <c r="D1958"/>
  <c r="C1958"/>
  <c r="D1957"/>
  <c r="C1957"/>
  <c r="D1956"/>
  <c r="C1956"/>
  <c r="D1955"/>
  <c r="C1955"/>
  <c r="D1954"/>
  <c r="C1954"/>
  <c r="D1953"/>
  <c r="C1953"/>
  <c r="D1952"/>
  <c r="C1952"/>
  <c r="D1951"/>
  <c r="C1951"/>
  <c r="D1950"/>
  <c r="C1950"/>
  <c r="D1949"/>
  <c r="C1949"/>
  <c r="D1948"/>
  <c r="C1948"/>
  <c r="D1947"/>
  <c r="C1947"/>
  <c r="D1946"/>
  <c r="C1946"/>
  <c r="D1945"/>
  <c r="C1945"/>
  <c r="D1944"/>
  <c r="C1944"/>
  <c r="D1943"/>
  <c r="C1943"/>
  <c r="D1942"/>
  <c r="C1942"/>
  <c r="D1941"/>
  <c r="C1941"/>
  <c r="D1940"/>
  <c r="C1940"/>
  <c r="D1939"/>
  <c r="C1939"/>
  <c r="D1938"/>
  <c r="C1938"/>
  <c r="D1937"/>
  <c r="C1937"/>
  <c r="D1936"/>
  <c r="C1936"/>
  <c r="D1935"/>
  <c r="C1935"/>
  <c r="D1934"/>
  <c r="C1934"/>
  <c r="D1933"/>
  <c r="C1933"/>
  <c r="D1932"/>
  <c r="C1932"/>
  <c r="D1931"/>
  <c r="C1931"/>
  <c r="D1930"/>
  <c r="C1930"/>
  <c r="D1929"/>
  <c r="C1929"/>
  <c r="D1928"/>
  <c r="C1928"/>
  <c r="D1927"/>
  <c r="C1927"/>
  <c r="D1926"/>
  <c r="C1926"/>
  <c r="D1925"/>
  <c r="C1925"/>
  <c r="D1924"/>
  <c r="C1924"/>
  <c r="D1923"/>
  <c r="C1923"/>
  <c r="D1922"/>
  <c r="C1922"/>
  <c r="D1921"/>
  <c r="C1921"/>
  <c r="D1920"/>
  <c r="C1920"/>
  <c r="D1919"/>
  <c r="C1919"/>
  <c r="D1918"/>
  <c r="C1918"/>
  <c r="D1917"/>
  <c r="C1917"/>
  <c r="D1916"/>
  <c r="C1916"/>
  <c r="D1915"/>
  <c r="C1915"/>
  <c r="D1914"/>
  <c r="C1914"/>
  <c r="D1913"/>
  <c r="C1913"/>
  <c r="D1912"/>
  <c r="C1912"/>
  <c r="D1911"/>
  <c r="C1911"/>
  <c r="D1910"/>
  <c r="C1910"/>
  <c r="D1909"/>
  <c r="C1909"/>
  <c r="D1908"/>
  <c r="C1908"/>
  <c r="D1907"/>
  <c r="C1907"/>
  <c r="D1906"/>
  <c r="C1906"/>
  <c r="D1905"/>
  <c r="C1905"/>
  <c r="D1904"/>
  <c r="C1904"/>
  <c r="D1903"/>
  <c r="C1903"/>
  <c r="D1902"/>
  <c r="C1902"/>
  <c r="D1901"/>
  <c r="C1901"/>
  <c r="D1900"/>
  <c r="C1900"/>
  <c r="D1899"/>
  <c r="C1899"/>
  <c r="D1898"/>
  <c r="C1898"/>
  <c r="D1897"/>
  <c r="C1897"/>
  <c r="D1896"/>
  <c r="C1896"/>
  <c r="D1895"/>
  <c r="C1895"/>
  <c r="D1894"/>
  <c r="C1894"/>
  <c r="D1893"/>
  <c r="C1893"/>
  <c r="D1892"/>
  <c r="C1892"/>
  <c r="D1891"/>
  <c r="C1891"/>
  <c r="D1890"/>
  <c r="C1890"/>
  <c r="D1889"/>
  <c r="C1889"/>
  <c r="D1888"/>
  <c r="C1888"/>
  <c r="D1887"/>
  <c r="C1887"/>
  <c r="D1886"/>
  <c r="C1886"/>
  <c r="D1885"/>
  <c r="C1885"/>
  <c r="D1884"/>
  <c r="C1884"/>
  <c r="D1883"/>
  <c r="C1883"/>
  <c r="D1882"/>
  <c r="C1882"/>
  <c r="D1881"/>
  <c r="C1881"/>
  <c r="D1880"/>
  <c r="C1880"/>
  <c r="D1879"/>
  <c r="C1879"/>
  <c r="D1878"/>
  <c r="C1878"/>
  <c r="D1877"/>
  <c r="C1877"/>
  <c r="D1876"/>
  <c r="C1876"/>
  <c r="D1875"/>
  <c r="C1875"/>
  <c r="D1874"/>
  <c r="C1874"/>
  <c r="D1873"/>
  <c r="C1873"/>
  <c r="D1872"/>
  <c r="C1872"/>
  <c r="D1871"/>
  <c r="C1871"/>
  <c r="D1870"/>
  <c r="C1870"/>
  <c r="D1869"/>
  <c r="C1869"/>
  <c r="D1868"/>
  <c r="C1868"/>
  <c r="D1867"/>
  <c r="C1867"/>
  <c r="D1866"/>
  <c r="C1866"/>
  <c r="D1865"/>
  <c r="C1865"/>
  <c r="D1864"/>
  <c r="C1864"/>
  <c r="D1863"/>
  <c r="C1863"/>
  <c r="D1862"/>
  <c r="C1862"/>
  <c r="D1861"/>
  <c r="C1861"/>
  <c r="D1860"/>
  <c r="C1860"/>
  <c r="D1859"/>
  <c r="C1859"/>
  <c r="D1858"/>
  <c r="C1858"/>
  <c r="D1857"/>
  <c r="C1857"/>
  <c r="D1856"/>
  <c r="C1856"/>
  <c r="D1855"/>
  <c r="C1855"/>
  <c r="D1854"/>
  <c r="C1854"/>
  <c r="D1853"/>
  <c r="C1853"/>
  <c r="D1852"/>
  <c r="C1852"/>
  <c r="D1851"/>
  <c r="C1851"/>
  <c r="D1850"/>
  <c r="C1850"/>
  <c r="D1849"/>
  <c r="C1849"/>
  <c r="D1848"/>
  <c r="C1848"/>
  <c r="D1847"/>
  <c r="C1847"/>
  <c r="D1846"/>
  <c r="C1846"/>
  <c r="D1845"/>
  <c r="C1845"/>
  <c r="D1844"/>
  <c r="C1844"/>
  <c r="D1843"/>
  <c r="C1843"/>
  <c r="D1842"/>
  <c r="C1842"/>
  <c r="D1841"/>
  <c r="C1841"/>
  <c r="D1840"/>
  <c r="C1840"/>
  <c r="D1839"/>
  <c r="C1839"/>
  <c r="D1838"/>
  <c r="C1838"/>
  <c r="D1837"/>
  <c r="C1837"/>
  <c r="D1836"/>
  <c r="C1836"/>
  <c r="D1835"/>
  <c r="C1835"/>
  <c r="D1834"/>
  <c r="C1834"/>
  <c r="D1833"/>
  <c r="C1833"/>
  <c r="D1832"/>
  <c r="C1832"/>
  <c r="D1831"/>
  <c r="C1831"/>
  <c r="D1830"/>
  <c r="C1830"/>
  <c r="D1829"/>
  <c r="C1829"/>
  <c r="D1828"/>
  <c r="C1828"/>
  <c r="D1827"/>
  <c r="C1827"/>
  <c r="D1826"/>
  <c r="C1826"/>
  <c r="D1825"/>
  <c r="C1825"/>
  <c r="D1824"/>
  <c r="C1824"/>
  <c r="D1823"/>
  <c r="C1823"/>
  <c r="D1822"/>
  <c r="C1822"/>
  <c r="D1821"/>
  <c r="C1821"/>
  <c r="D1820"/>
  <c r="C1820"/>
  <c r="D1819"/>
  <c r="C1819"/>
  <c r="D1818"/>
  <c r="C1818"/>
  <c r="D1817"/>
  <c r="C1817"/>
  <c r="D1816"/>
  <c r="C1816"/>
  <c r="D1815"/>
  <c r="C1815"/>
  <c r="D1814"/>
  <c r="C1814"/>
  <c r="D1813"/>
  <c r="C1813"/>
  <c r="D1812"/>
  <c r="C1812"/>
  <c r="D1811"/>
  <c r="C1811"/>
  <c r="D1810"/>
  <c r="C1810"/>
  <c r="D1809"/>
  <c r="C1809"/>
  <c r="D1808"/>
  <c r="C1808"/>
  <c r="D1807"/>
  <c r="C1807"/>
  <c r="D1806"/>
  <c r="C1806"/>
  <c r="D1805"/>
  <c r="C1805"/>
  <c r="D1804"/>
  <c r="C1804"/>
  <c r="D1803"/>
  <c r="C1803"/>
  <c r="D1802"/>
  <c r="C1802"/>
  <c r="D1801"/>
  <c r="C1801"/>
  <c r="D1800"/>
  <c r="C1800"/>
  <c r="D1799"/>
  <c r="C1799"/>
  <c r="D1798"/>
  <c r="C1798"/>
  <c r="D1797"/>
  <c r="C1797"/>
  <c r="D1796"/>
  <c r="C1796"/>
  <c r="D1795"/>
  <c r="C1795"/>
  <c r="D1794"/>
  <c r="C1794"/>
  <c r="D1793"/>
  <c r="C1793"/>
  <c r="D1792"/>
  <c r="C1792"/>
  <c r="D1791"/>
  <c r="C1791"/>
  <c r="D1790"/>
  <c r="C1790"/>
  <c r="D1789"/>
  <c r="C1789"/>
  <c r="D1788"/>
  <c r="C1788"/>
  <c r="D1787"/>
  <c r="C1787"/>
  <c r="D1786"/>
  <c r="C1786"/>
  <c r="D1785"/>
  <c r="C1785"/>
  <c r="D1784"/>
  <c r="C1784"/>
  <c r="D1783"/>
  <c r="C1783"/>
  <c r="D1782"/>
  <c r="C1782"/>
  <c r="D1781"/>
  <c r="C1781"/>
  <c r="D1780"/>
  <c r="C1780"/>
  <c r="D1779"/>
  <c r="C1779"/>
  <c r="D1778"/>
  <c r="C1778"/>
  <c r="D1777"/>
  <c r="C1777"/>
  <c r="D1776"/>
  <c r="C1776"/>
  <c r="D1775"/>
  <c r="C1775"/>
  <c r="D1774"/>
  <c r="C1774"/>
  <c r="D1773"/>
  <c r="C1773"/>
  <c r="D1772"/>
  <c r="C1772"/>
  <c r="D1771"/>
  <c r="C1771"/>
  <c r="D1770"/>
  <c r="C1770"/>
  <c r="D1769"/>
  <c r="C1769"/>
  <c r="D1768"/>
  <c r="C1768"/>
  <c r="D1767"/>
  <c r="C1767"/>
  <c r="D1766"/>
  <c r="C1766"/>
  <c r="D1765"/>
  <c r="C1765"/>
  <c r="D1764"/>
  <c r="C1764"/>
  <c r="D1763"/>
  <c r="C1763"/>
  <c r="D1762"/>
  <c r="C1762"/>
  <c r="D1761"/>
  <c r="C1761"/>
  <c r="D1760"/>
  <c r="C1760"/>
  <c r="D1759"/>
  <c r="C1759"/>
  <c r="D1758"/>
  <c r="C1758"/>
  <c r="D1757"/>
  <c r="C1757"/>
  <c r="D1756"/>
  <c r="C1756"/>
  <c r="D1755"/>
  <c r="C1755"/>
  <c r="D1754"/>
  <c r="C1754"/>
  <c r="D1753"/>
  <c r="C1753"/>
  <c r="D1752"/>
  <c r="C1752"/>
  <c r="D1751"/>
  <c r="C1751"/>
  <c r="D1750"/>
  <c r="C1750"/>
  <c r="D1749"/>
  <c r="C1749"/>
  <c r="D1748"/>
  <c r="C1748"/>
  <c r="D1747"/>
  <c r="C1747"/>
  <c r="D1746"/>
  <c r="C1746"/>
  <c r="D1745"/>
  <c r="C1745"/>
  <c r="D1744"/>
  <c r="C1744"/>
  <c r="D1743"/>
  <c r="C1743"/>
  <c r="D1742"/>
  <c r="C1742"/>
  <c r="D1741"/>
  <c r="C1741"/>
  <c r="D1740"/>
  <c r="C1740"/>
  <c r="D1739"/>
  <c r="C1739"/>
  <c r="D1738"/>
  <c r="C1738"/>
  <c r="D1737"/>
  <c r="C1737"/>
  <c r="D1736"/>
  <c r="C1736"/>
  <c r="D1735"/>
  <c r="C1735"/>
  <c r="D1734"/>
  <c r="C1734"/>
  <c r="D1733"/>
  <c r="C1733"/>
  <c r="D1732"/>
  <c r="C1732"/>
  <c r="D1731"/>
  <c r="C1731"/>
  <c r="D1730"/>
  <c r="C1730"/>
  <c r="D1729"/>
  <c r="C1729"/>
  <c r="D1728"/>
  <c r="C1728"/>
  <c r="D1727"/>
  <c r="C1727"/>
  <c r="D1726"/>
  <c r="C1726"/>
  <c r="D1725"/>
  <c r="C1725"/>
  <c r="D1724"/>
  <c r="C1724"/>
  <c r="D1723"/>
  <c r="C1723"/>
  <c r="D1722"/>
  <c r="C1722"/>
  <c r="D1721"/>
  <c r="C1721"/>
  <c r="D1720"/>
  <c r="C1720"/>
  <c r="D1719"/>
  <c r="C1719"/>
  <c r="D1718"/>
  <c r="C1718"/>
  <c r="D1717"/>
  <c r="C1717"/>
  <c r="D1716"/>
  <c r="C1716"/>
  <c r="D1715"/>
  <c r="C1715"/>
  <c r="D1714"/>
  <c r="C1714"/>
  <c r="D1713"/>
  <c r="C1713"/>
  <c r="D1712"/>
  <c r="C1712"/>
  <c r="D1711"/>
  <c r="C1711"/>
  <c r="D1710"/>
  <c r="C1710"/>
  <c r="D1709"/>
  <c r="C1709"/>
  <c r="D1708"/>
  <c r="C1708"/>
  <c r="D1707"/>
  <c r="C1707"/>
  <c r="D1706"/>
  <c r="C1706"/>
  <c r="D1705"/>
  <c r="C1705"/>
  <c r="D1704"/>
  <c r="C1704"/>
  <c r="D1703"/>
  <c r="C1703"/>
  <c r="D1702"/>
  <c r="C1702"/>
  <c r="D1701"/>
  <c r="C1701"/>
  <c r="D1700"/>
  <c r="C1700"/>
  <c r="D1699"/>
  <c r="C1699"/>
  <c r="D1698"/>
  <c r="C1698"/>
  <c r="D1697"/>
  <c r="C1697"/>
  <c r="D1696"/>
  <c r="C1696"/>
  <c r="D1695"/>
  <c r="C1695"/>
  <c r="D1694"/>
  <c r="C1694"/>
  <c r="D1693"/>
  <c r="C1693"/>
  <c r="D1692"/>
  <c r="C1692"/>
  <c r="D1691"/>
  <c r="C1691"/>
  <c r="D1690"/>
  <c r="C1690"/>
  <c r="D1689"/>
  <c r="C1689"/>
  <c r="D1688"/>
  <c r="C1688"/>
  <c r="D1687"/>
  <c r="C1687"/>
  <c r="D1686"/>
  <c r="C1686"/>
  <c r="D1685"/>
  <c r="C1685"/>
  <c r="D1684"/>
  <c r="C1684"/>
  <c r="D1683"/>
  <c r="C1683"/>
  <c r="D1682"/>
  <c r="C1682"/>
  <c r="D1681"/>
  <c r="C1681"/>
  <c r="D1680"/>
  <c r="C1680"/>
  <c r="D1679"/>
  <c r="C1679"/>
  <c r="D1678"/>
  <c r="C1678"/>
  <c r="D1677"/>
  <c r="C1677"/>
  <c r="D1676"/>
  <c r="C1676"/>
  <c r="D1675"/>
  <c r="C1675"/>
  <c r="D1674"/>
  <c r="C1674"/>
  <c r="D1673"/>
  <c r="C1673"/>
  <c r="D1672"/>
  <c r="C1672"/>
  <c r="D1671"/>
  <c r="C1671"/>
  <c r="D1670"/>
  <c r="C1670"/>
  <c r="D1669"/>
  <c r="C1669"/>
  <c r="D1668"/>
  <c r="C1668"/>
  <c r="D1667"/>
  <c r="C1667"/>
  <c r="D1666"/>
  <c r="C1666"/>
  <c r="D1665"/>
  <c r="C1665"/>
  <c r="D1664"/>
  <c r="C1664"/>
  <c r="D1663"/>
  <c r="C1663"/>
  <c r="D1662"/>
  <c r="C1662"/>
  <c r="D1661"/>
  <c r="C1661"/>
  <c r="D1660"/>
  <c r="C1660"/>
  <c r="D1659"/>
  <c r="C1659"/>
  <c r="D1658"/>
  <c r="C1658"/>
  <c r="D1657"/>
  <c r="C1657"/>
  <c r="D1656"/>
  <c r="C1656"/>
  <c r="D1655"/>
  <c r="C1655"/>
  <c r="D1654"/>
  <c r="C1654"/>
  <c r="D1653"/>
  <c r="C1653"/>
  <c r="D1652"/>
  <c r="C1652"/>
  <c r="D1651"/>
  <c r="C1651"/>
  <c r="D1650"/>
  <c r="C1650"/>
  <c r="D1649"/>
  <c r="C1649"/>
  <c r="D1648"/>
  <c r="C1648"/>
  <c r="D1647"/>
  <c r="C1647"/>
  <c r="D1646"/>
  <c r="C1646"/>
  <c r="D1645"/>
  <c r="C1645"/>
  <c r="D1644"/>
  <c r="C1644"/>
  <c r="D1643"/>
  <c r="C1643"/>
  <c r="D1642"/>
  <c r="C1642"/>
  <c r="D1641"/>
  <c r="C1641"/>
  <c r="D1640"/>
  <c r="C1640"/>
  <c r="D1639"/>
  <c r="C1639"/>
  <c r="D1638"/>
  <c r="C1638"/>
  <c r="D1637"/>
  <c r="C1637"/>
  <c r="D1636"/>
  <c r="C1636"/>
  <c r="D1635"/>
  <c r="C1635"/>
  <c r="D1634"/>
  <c r="C1634"/>
  <c r="D1633"/>
  <c r="C1633"/>
  <c r="D1632"/>
  <c r="C1632"/>
  <c r="D1631"/>
  <c r="C1631"/>
  <c r="D1630"/>
  <c r="C1630"/>
  <c r="D1629"/>
  <c r="C1629"/>
  <c r="D1628"/>
  <c r="C1628"/>
  <c r="D1627"/>
  <c r="C1627"/>
  <c r="D1626"/>
  <c r="C1626"/>
  <c r="D1625"/>
  <c r="C1625"/>
  <c r="D1624"/>
  <c r="C1624"/>
  <c r="D1623"/>
  <c r="C1623"/>
  <c r="D1622"/>
  <c r="C1622"/>
  <c r="D1621"/>
  <c r="C1621"/>
  <c r="D1620"/>
  <c r="C1620"/>
  <c r="D1619"/>
  <c r="C1619"/>
  <c r="D1618"/>
  <c r="C1618"/>
  <c r="D1617"/>
  <c r="C1617"/>
  <c r="D1616"/>
  <c r="C1616"/>
  <c r="D1615"/>
  <c r="C1615"/>
  <c r="D1614"/>
  <c r="C1614"/>
  <c r="D1613"/>
  <c r="C1613"/>
  <c r="D1612"/>
  <c r="C1612"/>
  <c r="D1611"/>
  <c r="C1611"/>
  <c r="D1610"/>
  <c r="C1610"/>
  <c r="D1609"/>
  <c r="C1609"/>
  <c r="D1608"/>
  <c r="C1608"/>
  <c r="D1607"/>
  <c r="C1607"/>
  <c r="D1606"/>
  <c r="C1606"/>
  <c r="D1605"/>
  <c r="C1605"/>
  <c r="D1604"/>
  <c r="C1604"/>
  <c r="D1603"/>
  <c r="C1603"/>
  <c r="D1602"/>
  <c r="C1602"/>
  <c r="D1601"/>
  <c r="C1601"/>
  <c r="D1600"/>
  <c r="C1600"/>
  <c r="D1599"/>
  <c r="C1599"/>
  <c r="D1598"/>
  <c r="C1598"/>
  <c r="D1597"/>
  <c r="C1597"/>
  <c r="D1596"/>
  <c r="C1596"/>
  <c r="D1595"/>
  <c r="C1595"/>
  <c r="D1594"/>
  <c r="C1594"/>
  <c r="D1593"/>
  <c r="C1593"/>
  <c r="D1592"/>
  <c r="C1592"/>
  <c r="D1591"/>
  <c r="C1591"/>
  <c r="D1590"/>
  <c r="C1590"/>
  <c r="D1589"/>
  <c r="C1589"/>
  <c r="D1588"/>
  <c r="C1588"/>
  <c r="D1587"/>
  <c r="C1587"/>
  <c r="D1586"/>
  <c r="C1586"/>
  <c r="D1585"/>
  <c r="C1585"/>
  <c r="D1584"/>
  <c r="C1584"/>
  <c r="D1583"/>
  <c r="C1583"/>
  <c r="D1582"/>
  <c r="C1582"/>
  <c r="D1581"/>
  <c r="C1581"/>
  <c r="D1580"/>
  <c r="C1580"/>
  <c r="D1579"/>
  <c r="C1579"/>
  <c r="D1578"/>
  <c r="C1578"/>
  <c r="D1577"/>
  <c r="C1577"/>
  <c r="D1576"/>
  <c r="C1576"/>
  <c r="D1575"/>
  <c r="C1575"/>
  <c r="D1574"/>
  <c r="C1574"/>
  <c r="D1573"/>
  <c r="C1573"/>
  <c r="D1572"/>
  <c r="C1572"/>
  <c r="D1571"/>
  <c r="C1571"/>
  <c r="D1570"/>
  <c r="C1570"/>
  <c r="D1569"/>
  <c r="C1569"/>
  <c r="D1568"/>
  <c r="C1568"/>
  <c r="D1567"/>
  <c r="C1567"/>
  <c r="D1566"/>
  <c r="C1566"/>
  <c r="D1565"/>
  <c r="C1565"/>
  <c r="D1564"/>
  <c r="C1564"/>
  <c r="D1563"/>
  <c r="C1563"/>
  <c r="D1562"/>
  <c r="C1562"/>
  <c r="D1561"/>
  <c r="C1561"/>
  <c r="D1560"/>
  <c r="C1560"/>
  <c r="D1559"/>
  <c r="C1559"/>
  <c r="D1558"/>
  <c r="C1558"/>
  <c r="D1557"/>
  <c r="C1557"/>
  <c r="D1556"/>
  <c r="C1556"/>
  <c r="D1555"/>
  <c r="C1555"/>
  <c r="D1554"/>
  <c r="C1554"/>
  <c r="D1553"/>
  <c r="C1553"/>
  <c r="D1552"/>
  <c r="C1552"/>
  <c r="D1551"/>
  <c r="C1551"/>
  <c r="D1550"/>
  <c r="C1550"/>
  <c r="D1549"/>
  <c r="C1549"/>
  <c r="D1548"/>
  <c r="C1548"/>
  <c r="D1547"/>
  <c r="C1547"/>
  <c r="D1546"/>
  <c r="C1546"/>
  <c r="D1545"/>
  <c r="C1545"/>
  <c r="D1544"/>
  <c r="C1544"/>
  <c r="D1543"/>
  <c r="C1543"/>
  <c r="D1542"/>
  <c r="C1542"/>
  <c r="D1541"/>
  <c r="C1541"/>
  <c r="D1540"/>
  <c r="C1540"/>
  <c r="D1539"/>
  <c r="C1539"/>
  <c r="D1538"/>
  <c r="C1538"/>
  <c r="D1537"/>
  <c r="C1537"/>
  <c r="D1536"/>
  <c r="C1536"/>
  <c r="D1535"/>
  <c r="C1535"/>
  <c r="D1534"/>
  <c r="C1534"/>
  <c r="D1533"/>
  <c r="C1533"/>
  <c r="D1532"/>
  <c r="C1532"/>
  <c r="D1531"/>
  <c r="C1531"/>
  <c r="D1530"/>
  <c r="C1530"/>
  <c r="D1529"/>
  <c r="C1529"/>
  <c r="D1528"/>
  <c r="C1528"/>
  <c r="D1527"/>
  <c r="C1527"/>
  <c r="D1526"/>
  <c r="C1526"/>
  <c r="D1525"/>
  <c r="C1525"/>
  <c r="D1524"/>
  <c r="C1524"/>
  <c r="D1523"/>
  <c r="C1523"/>
  <c r="D1522"/>
  <c r="C1522"/>
  <c r="D1521"/>
  <c r="C1521"/>
  <c r="D1520"/>
  <c r="C1520"/>
  <c r="D1519"/>
  <c r="C1519"/>
  <c r="D1518"/>
  <c r="C1518"/>
  <c r="D1517"/>
  <c r="C1517"/>
  <c r="D1516"/>
  <c r="C1516"/>
  <c r="D1515"/>
  <c r="C1515"/>
  <c r="D1514"/>
  <c r="C1514"/>
  <c r="D1513"/>
  <c r="C1513"/>
  <c r="D1512"/>
  <c r="C1512"/>
  <c r="D1511"/>
  <c r="C1511"/>
  <c r="D1510"/>
  <c r="C1510"/>
  <c r="D1509"/>
  <c r="C1509"/>
  <c r="D1508"/>
  <c r="C1508"/>
  <c r="D1507"/>
  <c r="C1507"/>
  <c r="D1506"/>
  <c r="C1506"/>
  <c r="D1505"/>
  <c r="C1505"/>
  <c r="D1504"/>
  <c r="C1504"/>
  <c r="D1503"/>
  <c r="C1503"/>
  <c r="D1502"/>
  <c r="C1502"/>
  <c r="D1501"/>
  <c r="C1501"/>
  <c r="D1500"/>
  <c r="C1500"/>
  <c r="D1499"/>
  <c r="C1499"/>
  <c r="D1498"/>
  <c r="C1498"/>
  <c r="D1497"/>
  <c r="C1497"/>
  <c r="D1496"/>
  <c r="C1496"/>
  <c r="D1495"/>
  <c r="C1495"/>
  <c r="D1494"/>
  <c r="C1494"/>
  <c r="D1493"/>
  <c r="C1493"/>
  <c r="D1492"/>
  <c r="C1492"/>
  <c r="D1491"/>
  <c r="C1491"/>
  <c r="D1490"/>
  <c r="C1490"/>
  <c r="D1489"/>
  <c r="C1489"/>
  <c r="D1488"/>
  <c r="C1488"/>
  <c r="D1487"/>
  <c r="C1487"/>
  <c r="D1486"/>
  <c r="C1486"/>
  <c r="D1485"/>
  <c r="C1485"/>
  <c r="D1484"/>
  <c r="C1484"/>
  <c r="D1483"/>
  <c r="C1483"/>
  <c r="D1482"/>
  <c r="C1482"/>
  <c r="D1481"/>
  <c r="C1481"/>
  <c r="D1480"/>
  <c r="C1480"/>
  <c r="D1479"/>
  <c r="C1479"/>
  <c r="D1478"/>
  <c r="C1478"/>
  <c r="D1477"/>
  <c r="C1477"/>
  <c r="D1476"/>
  <c r="C1476"/>
  <c r="D1475"/>
  <c r="C1475"/>
  <c r="D1474"/>
  <c r="C1474"/>
  <c r="D1473"/>
  <c r="C1473"/>
  <c r="D1472"/>
  <c r="C1472"/>
  <c r="D1471"/>
  <c r="C1471"/>
  <c r="D1470"/>
  <c r="C1470"/>
  <c r="D1469"/>
  <c r="C1469"/>
  <c r="D1468"/>
  <c r="C1468"/>
  <c r="D1467"/>
  <c r="C1467"/>
  <c r="D1466"/>
  <c r="C1466"/>
  <c r="D1465"/>
  <c r="C1465"/>
  <c r="D1464"/>
  <c r="C1464"/>
  <c r="D1463"/>
  <c r="C1463"/>
  <c r="D1462"/>
  <c r="C1462"/>
  <c r="D1461"/>
  <c r="C1461"/>
  <c r="D1460"/>
  <c r="C1460"/>
  <c r="D1459"/>
  <c r="C1459"/>
  <c r="D1458"/>
  <c r="C1458"/>
  <c r="D1457"/>
  <c r="C1457"/>
  <c r="D1456"/>
  <c r="C1456"/>
  <c r="D1455"/>
  <c r="C1455"/>
  <c r="D1454"/>
  <c r="C1454"/>
  <c r="D1453"/>
  <c r="C1453"/>
  <c r="D1452"/>
  <c r="C1452"/>
  <c r="D1451"/>
  <c r="C1451"/>
  <c r="D1450"/>
  <c r="C1450"/>
  <c r="D1449"/>
  <c r="C1449"/>
  <c r="D1448"/>
  <c r="C1448"/>
  <c r="D1447"/>
  <c r="C1447"/>
  <c r="D1446"/>
  <c r="C1446"/>
  <c r="D1445"/>
  <c r="C1445"/>
  <c r="D1444"/>
  <c r="C1444"/>
  <c r="D1443"/>
  <c r="C1443"/>
  <c r="D1442"/>
  <c r="C1442"/>
  <c r="D1441"/>
  <c r="C1441"/>
  <c r="D1440"/>
  <c r="C1440"/>
  <c r="D1439"/>
  <c r="C1439"/>
  <c r="D1438"/>
  <c r="C1438"/>
  <c r="D1437"/>
  <c r="C1437"/>
  <c r="D1436"/>
  <c r="C1436"/>
  <c r="D1435"/>
  <c r="C1435"/>
  <c r="D1434"/>
  <c r="C1434"/>
  <c r="D1433"/>
  <c r="C1433"/>
  <c r="D1432"/>
  <c r="C1432"/>
  <c r="D1431"/>
  <c r="C1431"/>
  <c r="D1430"/>
  <c r="C1430"/>
  <c r="D1429"/>
  <c r="C1429"/>
  <c r="D1428"/>
  <c r="C1428"/>
  <c r="D1427"/>
  <c r="C1427"/>
  <c r="D1426"/>
  <c r="C1426"/>
  <c r="D1425"/>
  <c r="C1425"/>
  <c r="D1424"/>
  <c r="C1424"/>
  <c r="D1423"/>
  <c r="C1423"/>
  <c r="D1422"/>
  <c r="C1422"/>
  <c r="D1421"/>
  <c r="C1421"/>
  <c r="D1420"/>
  <c r="C1420"/>
  <c r="D1419"/>
  <c r="C1419"/>
  <c r="D1418"/>
  <c r="C1418"/>
  <c r="D1417"/>
  <c r="C1417"/>
  <c r="D1416"/>
  <c r="C1416"/>
  <c r="D1415"/>
  <c r="C1415"/>
  <c r="D1414"/>
  <c r="C1414"/>
  <c r="D1413"/>
  <c r="C1413"/>
  <c r="D1412"/>
  <c r="C1412"/>
  <c r="D1411"/>
  <c r="C1411"/>
  <c r="D1410"/>
  <c r="C1410"/>
  <c r="D1409"/>
  <c r="C1409"/>
  <c r="D1408"/>
  <c r="C1408"/>
  <c r="D1407"/>
  <c r="C1407"/>
  <c r="D1406"/>
  <c r="C1406"/>
  <c r="D1405"/>
  <c r="C1405"/>
  <c r="D1404"/>
  <c r="C1404"/>
  <c r="D1403"/>
  <c r="C1403"/>
  <c r="D1402"/>
  <c r="C1402"/>
  <c r="D1401"/>
  <c r="C1401"/>
  <c r="D1400"/>
  <c r="C1400"/>
  <c r="D1399"/>
  <c r="C1399"/>
  <c r="D1398"/>
  <c r="C1398"/>
  <c r="D1397"/>
  <c r="C1397"/>
  <c r="D1396"/>
  <c r="C1396"/>
  <c r="D1395"/>
  <c r="C1395"/>
  <c r="D1394"/>
  <c r="C1394"/>
  <c r="D1393"/>
  <c r="C1393"/>
  <c r="D1392"/>
  <c r="C1392"/>
  <c r="D1391"/>
  <c r="C1391"/>
  <c r="D1390"/>
  <c r="C1390"/>
  <c r="D1389"/>
  <c r="C1389"/>
  <c r="D1388"/>
  <c r="C1388"/>
  <c r="D1387"/>
  <c r="C1387"/>
  <c r="D1386"/>
  <c r="C1386"/>
  <c r="D1385"/>
  <c r="C1385"/>
  <c r="D1384"/>
  <c r="C1384"/>
  <c r="D1383"/>
  <c r="C1383"/>
  <c r="D1382"/>
  <c r="C1382"/>
  <c r="D1381"/>
  <c r="C1381"/>
  <c r="D1380"/>
  <c r="C1380"/>
  <c r="D1379"/>
  <c r="C1379"/>
  <c r="D1378"/>
  <c r="C1378"/>
  <c r="D1377"/>
  <c r="C1377"/>
  <c r="D1376"/>
  <c r="C1376"/>
  <c r="D1375"/>
  <c r="C1375"/>
  <c r="D1374"/>
  <c r="C1374"/>
  <c r="D1373"/>
  <c r="C1373"/>
  <c r="D1372"/>
  <c r="C1372"/>
  <c r="D1371"/>
  <c r="C1371"/>
  <c r="D1370"/>
  <c r="C1370"/>
  <c r="D1369"/>
  <c r="C1369"/>
  <c r="D1368"/>
  <c r="C1368"/>
  <c r="D1367"/>
  <c r="C1367"/>
  <c r="D1366"/>
  <c r="C1366"/>
  <c r="D1365"/>
  <c r="C1365"/>
  <c r="D1364"/>
  <c r="C1364"/>
  <c r="D1363"/>
  <c r="C1363"/>
  <c r="D1362"/>
  <c r="C1362"/>
  <c r="D1361"/>
  <c r="C1361"/>
  <c r="D1360"/>
  <c r="C1360"/>
  <c r="D1359"/>
  <c r="C1359"/>
  <c r="D1358"/>
  <c r="C1358"/>
  <c r="D1357"/>
  <c r="C1357"/>
  <c r="D1356"/>
  <c r="C1356"/>
  <c r="D1355"/>
  <c r="C1355"/>
  <c r="D1354"/>
  <c r="C1354"/>
  <c r="D1353"/>
  <c r="C1353"/>
  <c r="D1352"/>
  <c r="C1352"/>
  <c r="D1351"/>
  <c r="C1351"/>
  <c r="D1350"/>
  <c r="C1350"/>
  <c r="D1349"/>
  <c r="C1349"/>
  <c r="D1348"/>
  <c r="C1348"/>
  <c r="D1347"/>
  <c r="C1347"/>
  <c r="D1346"/>
  <c r="C1346"/>
  <c r="D1345"/>
  <c r="C1345"/>
  <c r="D1344"/>
  <c r="C1344"/>
  <c r="D1343"/>
  <c r="C1343"/>
  <c r="D1342"/>
  <c r="C1342"/>
  <c r="D1341"/>
  <c r="C1341"/>
  <c r="D1340"/>
  <c r="C1340"/>
  <c r="D1339"/>
  <c r="C1339"/>
  <c r="D1338"/>
  <c r="C1338"/>
  <c r="D1337"/>
  <c r="C1337"/>
  <c r="D1336"/>
  <c r="C1336"/>
  <c r="D1335"/>
  <c r="C1335"/>
  <c r="D1334"/>
  <c r="C1334"/>
  <c r="D1333"/>
  <c r="C1333"/>
  <c r="D1332"/>
  <c r="C1332"/>
  <c r="D1331"/>
  <c r="C1331"/>
  <c r="D1330"/>
  <c r="C1330"/>
  <c r="D1329"/>
  <c r="C1329"/>
  <c r="D1328"/>
  <c r="C1328"/>
  <c r="D1327"/>
  <c r="C1327"/>
  <c r="D1326"/>
  <c r="C1326"/>
  <c r="D1325"/>
  <c r="C1325"/>
  <c r="D1324"/>
  <c r="C1324"/>
  <c r="D1323"/>
  <c r="C1323"/>
  <c r="D1322"/>
  <c r="C1322"/>
  <c r="D1321"/>
  <c r="C1321"/>
  <c r="D1320"/>
  <c r="C1320"/>
  <c r="D1319"/>
  <c r="C1319"/>
  <c r="D1318"/>
  <c r="C1318"/>
  <c r="D1317"/>
  <c r="C1317"/>
  <c r="D1316"/>
  <c r="C1316"/>
  <c r="D1315"/>
  <c r="C1315"/>
  <c r="D1314"/>
  <c r="C1314"/>
  <c r="D1313"/>
  <c r="C1313"/>
  <c r="D1312"/>
  <c r="C1312"/>
  <c r="D1311"/>
  <c r="C1311"/>
  <c r="D1310"/>
  <c r="C1310"/>
  <c r="D1309"/>
  <c r="C1309"/>
  <c r="D1308"/>
  <c r="C1308"/>
  <c r="D1307"/>
  <c r="C1307"/>
  <c r="D1306"/>
  <c r="C1306"/>
  <c r="D1305"/>
  <c r="C1305"/>
  <c r="D1304"/>
  <c r="C1304"/>
  <c r="D1303"/>
  <c r="C1303"/>
  <c r="D1302"/>
  <c r="C1302"/>
  <c r="D1301"/>
  <c r="C1301"/>
  <c r="D1300"/>
  <c r="C1300"/>
  <c r="D1299"/>
  <c r="C1299"/>
  <c r="D1298"/>
  <c r="C1298"/>
  <c r="D1297"/>
  <c r="C1297"/>
  <c r="D1296"/>
  <c r="C1296"/>
  <c r="D1295"/>
  <c r="C1295"/>
  <c r="D1294"/>
  <c r="C1294"/>
  <c r="D1293"/>
  <c r="C1293"/>
  <c r="D1292"/>
  <c r="C1292"/>
  <c r="D1291"/>
  <c r="C1291"/>
  <c r="D1290"/>
  <c r="C1290"/>
  <c r="D1289"/>
  <c r="C1289"/>
  <c r="D1288"/>
  <c r="C1288"/>
  <c r="D1287"/>
  <c r="C1287"/>
  <c r="D1286"/>
  <c r="C1286"/>
  <c r="D1285"/>
  <c r="C1285"/>
  <c r="D1284"/>
  <c r="C1284"/>
  <c r="D1283"/>
  <c r="C1283"/>
  <c r="D1282"/>
  <c r="C1282"/>
  <c r="D1281"/>
  <c r="C1281"/>
  <c r="D1280"/>
  <c r="C1280"/>
  <c r="D1279"/>
  <c r="C1279"/>
  <c r="D1278"/>
  <c r="C1278"/>
  <c r="D1277"/>
  <c r="C1277"/>
  <c r="D1276"/>
  <c r="C1276"/>
  <c r="D1275"/>
  <c r="C1275"/>
  <c r="D1274"/>
  <c r="C1274"/>
  <c r="D1273"/>
  <c r="C1273"/>
  <c r="D1272"/>
  <c r="C1272"/>
  <c r="D1271"/>
  <c r="C1271"/>
  <c r="D1270"/>
  <c r="C1270"/>
  <c r="D1269"/>
  <c r="C1269"/>
  <c r="D1268"/>
  <c r="C1268"/>
  <c r="D1267"/>
  <c r="C1267"/>
  <c r="D1266"/>
  <c r="C1266"/>
  <c r="D1265"/>
  <c r="C1265"/>
  <c r="D1264"/>
  <c r="C1264"/>
  <c r="D1263"/>
  <c r="C1263"/>
  <c r="D1262"/>
  <c r="C1262"/>
  <c r="D1261"/>
  <c r="C1261"/>
  <c r="D1260"/>
  <c r="C1260"/>
  <c r="D1259"/>
  <c r="C1259"/>
  <c r="D1258"/>
  <c r="C1258"/>
  <c r="D1257"/>
  <c r="C1257"/>
  <c r="D1256"/>
  <c r="C1256"/>
  <c r="D1255"/>
  <c r="C1255"/>
  <c r="D1254"/>
  <c r="C1254"/>
  <c r="D1253"/>
  <c r="C1253"/>
  <c r="D1252"/>
  <c r="C1252"/>
  <c r="D1251"/>
  <c r="C1251"/>
  <c r="D1250"/>
  <c r="C1250"/>
  <c r="D1249"/>
  <c r="C1249"/>
  <c r="D1248"/>
  <c r="C1248"/>
  <c r="D1247"/>
  <c r="C1247"/>
  <c r="D1246"/>
  <c r="C1246"/>
  <c r="D1245"/>
  <c r="C1245"/>
  <c r="D1244"/>
  <c r="C1244"/>
  <c r="D1243"/>
  <c r="C1243"/>
  <c r="D1242"/>
  <c r="C1242"/>
  <c r="D1241"/>
  <c r="C1241"/>
  <c r="D1240"/>
  <c r="C1240"/>
  <c r="D1239"/>
  <c r="C1239"/>
  <c r="D1238"/>
  <c r="C1238"/>
  <c r="D1237"/>
  <c r="C1237"/>
  <c r="D1236"/>
  <c r="C1236"/>
  <c r="D1235"/>
  <c r="C1235"/>
  <c r="D1234"/>
  <c r="C1234"/>
  <c r="D1233"/>
  <c r="C1233"/>
  <c r="D1232"/>
  <c r="C1232"/>
  <c r="D1231"/>
  <c r="C1231"/>
  <c r="D1230"/>
  <c r="C1230"/>
  <c r="D1229"/>
  <c r="C1229"/>
  <c r="D1228"/>
  <c r="C1228"/>
  <c r="D1227"/>
  <c r="C1227"/>
  <c r="D1226"/>
  <c r="C1226"/>
  <c r="D1225"/>
  <c r="C1225"/>
  <c r="D1224"/>
  <c r="C1224"/>
  <c r="D1223"/>
  <c r="C1223"/>
  <c r="D1222"/>
  <c r="C1222"/>
  <c r="D1221"/>
  <c r="C1221"/>
  <c r="D1220"/>
  <c r="C1220"/>
  <c r="D1219"/>
  <c r="C1219"/>
  <c r="D1218"/>
  <c r="C1218"/>
  <c r="D1217"/>
  <c r="C1217"/>
  <c r="D1216"/>
  <c r="C1216"/>
  <c r="D1215"/>
  <c r="C1215"/>
  <c r="D1214"/>
  <c r="C1214"/>
  <c r="D1213"/>
  <c r="C1213"/>
  <c r="D1212"/>
  <c r="C1212"/>
  <c r="D1211"/>
  <c r="C1211"/>
  <c r="D1210"/>
  <c r="C1210"/>
  <c r="D1209"/>
  <c r="C1209"/>
  <c r="D1208"/>
  <c r="C1208"/>
  <c r="D1207"/>
  <c r="C1207"/>
  <c r="D1206"/>
  <c r="C1206"/>
  <c r="D1205"/>
  <c r="C1205"/>
  <c r="D1204"/>
  <c r="C1204"/>
  <c r="D1203"/>
  <c r="C1203"/>
  <c r="D1202"/>
  <c r="C1202"/>
  <c r="D1201"/>
  <c r="C1201"/>
  <c r="D1200"/>
  <c r="C1200"/>
  <c r="D1199"/>
  <c r="C1199"/>
  <c r="D1198"/>
  <c r="C1198"/>
  <c r="D1197"/>
  <c r="C1197"/>
  <c r="D1196"/>
  <c r="C1196"/>
  <c r="D1195"/>
  <c r="C1195"/>
  <c r="D1194"/>
  <c r="C1194"/>
  <c r="D1193"/>
  <c r="C1193"/>
  <c r="D1192"/>
  <c r="C1192"/>
  <c r="D1191"/>
  <c r="C1191"/>
  <c r="D1190"/>
  <c r="C1190"/>
  <c r="D1189"/>
  <c r="C1189"/>
  <c r="D1188"/>
  <c r="C1188"/>
  <c r="D1187"/>
  <c r="C1187"/>
  <c r="D1186"/>
  <c r="C1186"/>
  <c r="D1185"/>
  <c r="C1185"/>
  <c r="D1184"/>
  <c r="C1184"/>
  <c r="D1183"/>
  <c r="C1183"/>
  <c r="D1182"/>
  <c r="C1182"/>
  <c r="D1181"/>
  <c r="C1181"/>
  <c r="D1180"/>
  <c r="C1180"/>
  <c r="D1179"/>
  <c r="C1179"/>
  <c r="D1178"/>
  <c r="C1178"/>
  <c r="D1177"/>
  <c r="C1177"/>
  <c r="D1176"/>
  <c r="C1176"/>
  <c r="D1175"/>
  <c r="C1175"/>
  <c r="D1174"/>
  <c r="C1174"/>
  <c r="D1173"/>
  <c r="C1173"/>
  <c r="D1172"/>
  <c r="C1172"/>
  <c r="D1171"/>
  <c r="C1171"/>
  <c r="D1170"/>
  <c r="C1170"/>
  <c r="D1169"/>
  <c r="C1169"/>
  <c r="D1168"/>
  <c r="C1168"/>
  <c r="D1167"/>
  <c r="C1167"/>
  <c r="D1166"/>
  <c r="C1166"/>
  <c r="D1165"/>
  <c r="C1165"/>
  <c r="D1164"/>
  <c r="C1164"/>
  <c r="D1163"/>
  <c r="C1163"/>
  <c r="D1162"/>
  <c r="C1162"/>
  <c r="D1161"/>
  <c r="C1161"/>
  <c r="D1160"/>
  <c r="C1160"/>
  <c r="D1159"/>
  <c r="C1159"/>
  <c r="D1158"/>
  <c r="C1158"/>
  <c r="D1157"/>
  <c r="C1157"/>
  <c r="D1156"/>
  <c r="C1156"/>
  <c r="D1155"/>
  <c r="C1155"/>
  <c r="D1154"/>
  <c r="C1154"/>
  <c r="D1153"/>
  <c r="C1153"/>
  <c r="D1152"/>
  <c r="C1152"/>
  <c r="D1151"/>
  <c r="C1151"/>
  <c r="D1150"/>
  <c r="C1150"/>
  <c r="D1149"/>
  <c r="C1149"/>
  <c r="D1148"/>
  <c r="C1148"/>
  <c r="D1147"/>
  <c r="C1147"/>
  <c r="D1146"/>
  <c r="C1146"/>
  <c r="D1145"/>
  <c r="C1145"/>
  <c r="D1144"/>
  <c r="C1144"/>
  <c r="D1143"/>
  <c r="C1143"/>
  <c r="D1142"/>
  <c r="C1142"/>
  <c r="D1141"/>
  <c r="C1141"/>
  <c r="D1140"/>
  <c r="C1140"/>
  <c r="D1139"/>
  <c r="C1139"/>
  <c r="D1138"/>
  <c r="C1138"/>
  <c r="D1137"/>
  <c r="C1137"/>
  <c r="D1136"/>
  <c r="C1136"/>
  <c r="D1135"/>
  <c r="C1135"/>
  <c r="D1134"/>
  <c r="C1134"/>
  <c r="D1133"/>
  <c r="C1133"/>
  <c r="D1132"/>
  <c r="C1132"/>
  <c r="D1131"/>
  <c r="C1131"/>
  <c r="D1130"/>
  <c r="C1130"/>
  <c r="D1129"/>
  <c r="C1129"/>
  <c r="D1128"/>
  <c r="C1128"/>
  <c r="D1127"/>
  <c r="C1127"/>
  <c r="D1126"/>
  <c r="C1126"/>
  <c r="D1125"/>
  <c r="C1125"/>
  <c r="D1124"/>
  <c r="C1124"/>
  <c r="D1123"/>
  <c r="C1123"/>
  <c r="D1122"/>
  <c r="C1122"/>
  <c r="D1121"/>
  <c r="C1121"/>
  <c r="D1120"/>
  <c r="C1120"/>
  <c r="D1119"/>
  <c r="C1119"/>
  <c r="D1118"/>
  <c r="C1118"/>
  <c r="D1117"/>
  <c r="C1117"/>
  <c r="D1116"/>
  <c r="C1116"/>
  <c r="D1115"/>
  <c r="C1115"/>
  <c r="D1114"/>
  <c r="C1114"/>
  <c r="D1113"/>
  <c r="C1113"/>
  <c r="D1112"/>
  <c r="C1112"/>
  <c r="D1111"/>
  <c r="C1111"/>
  <c r="D1110"/>
  <c r="C1110"/>
  <c r="D1109"/>
  <c r="C1109"/>
  <c r="D1108"/>
  <c r="C1108"/>
  <c r="D1107"/>
  <c r="C1107"/>
  <c r="D1106"/>
  <c r="C1106"/>
  <c r="D1105"/>
  <c r="C1105"/>
  <c r="D1104"/>
  <c r="C1104"/>
  <c r="D1103"/>
  <c r="C1103"/>
  <c r="D1102"/>
  <c r="C1102"/>
  <c r="D1101"/>
  <c r="C1101"/>
  <c r="D1100"/>
  <c r="C1100"/>
  <c r="D1099"/>
  <c r="C1099"/>
  <c r="D1098"/>
  <c r="C1098"/>
  <c r="D1097"/>
  <c r="C1097"/>
  <c r="D1096"/>
  <c r="C1096"/>
  <c r="D1095"/>
  <c r="C1095"/>
  <c r="D1094"/>
  <c r="C1094"/>
  <c r="D1093"/>
  <c r="C1093"/>
  <c r="D1092"/>
  <c r="C1092"/>
  <c r="D1091"/>
  <c r="C1091"/>
  <c r="D1090"/>
  <c r="C1090"/>
  <c r="D1089"/>
  <c r="C1089"/>
  <c r="D1088"/>
  <c r="C1088"/>
  <c r="D1087"/>
  <c r="C1087"/>
  <c r="D1086"/>
  <c r="C1086"/>
  <c r="D1085"/>
  <c r="C1085"/>
  <c r="D1084"/>
  <c r="C1084"/>
  <c r="D1083"/>
  <c r="C1083"/>
  <c r="D1082"/>
  <c r="C1082"/>
  <c r="D1081"/>
  <c r="C1081"/>
  <c r="D1080"/>
  <c r="C1080"/>
  <c r="D1079"/>
  <c r="C1079"/>
  <c r="D1078"/>
  <c r="C1078"/>
  <c r="D1077"/>
  <c r="C1077"/>
  <c r="D1076"/>
  <c r="C1076"/>
  <c r="D1075"/>
  <c r="C1075"/>
  <c r="D1074"/>
  <c r="C1074"/>
  <c r="D1073"/>
  <c r="C1073"/>
  <c r="D1072"/>
  <c r="C1072"/>
  <c r="D1071"/>
  <c r="C1071"/>
  <c r="D1070"/>
  <c r="C1070"/>
  <c r="D1069"/>
  <c r="C1069"/>
  <c r="D1068"/>
  <c r="C1068"/>
  <c r="D1067"/>
  <c r="C1067"/>
  <c r="D1066"/>
  <c r="C1066"/>
  <c r="D1065"/>
  <c r="C1065"/>
  <c r="D1064"/>
  <c r="C1064"/>
  <c r="D1063"/>
  <c r="C1063"/>
  <c r="D1062"/>
  <c r="C1062"/>
  <c r="D1061"/>
  <c r="C1061"/>
  <c r="D1060"/>
  <c r="C1060"/>
  <c r="D1059"/>
  <c r="C1059"/>
  <c r="D1058"/>
  <c r="C1058"/>
  <c r="D1057"/>
  <c r="C1057"/>
  <c r="D1056"/>
  <c r="C1056"/>
  <c r="D1055"/>
  <c r="C1055"/>
  <c r="D1054"/>
  <c r="C1054"/>
  <c r="D1053"/>
  <c r="C1053"/>
  <c r="D1052"/>
  <c r="C1052"/>
  <c r="D1051"/>
  <c r="C1051"/>
  <c r="D1050"/>
  <c r="C1050"/>
  <c r="D1049"/>
  <c r="C1049"/>
  <c r="D1048"/>
  <c r="C1048"/>
  <c r="D1047"/>
  <c r="C1047"/>
  <c r="D1046"/>
  <c r="C1046"/>
  <c r="D1045"/>
  <c r="C1045"/>
  <c r="D1044"/>
  <c r="C1044"/>
  <c r="D1043"/>
  <c r="C1043"/>
  <c r="D1042"/>
  <c r="C1042"/>
  <c r="D1041"/>
  <c r="C1041"/>
  <c r="D1040"/>
  <c r="C1040"/>
  <c r="D1039"/>
  <c r="C1039"/>
  <c r="D1038"/>
  <c r="C1038"/>
  <c r="D1037"/>
  <c r="C1037"/>
  <c r="D1036"/>
  <c r="C1036"/>
  <c r="D1035"/>
  <c r="C1035"/>
  <c r="D1034"/>
  <c r="C1034"/>
  <c r="D1033"/>
  <c r="C1033"/>
  <c r="D1032"/>
  <c r="C1032"/>
  <c r="D1031"/>
  <c r="C1031"/>
  <c r="D1030"/>
  <c r="C1030"/>
  <c r="D1029"/>
  <c r="C1029"/>
  <c r="D1028"/>
  <c r="C1028"/>
  <c r="D1027"/>
  <c r="C1027"/>
  <c r="D1026"/>
  <c r="C1026"/>
  <c r="D1025"/>
  <c r="C1025"/>
  <c r="D1024"/>
  <c r="C1024"/>
  <c r="D1023"/>
  <c r="C1023"/>
  <c r="D1022"/>
  <c r="C1022"/>
  <c r="D1021"/>
  <c r="C1021"/>
  <c r="D1020"/>
  <c r="C1020"/>
  <c r="D1019"/>
  <c r="C1019"/>
  <c r="D1018"/>
  <c r="C1018"/>
  <c r="D1017"/>
  <c r="C1017"/>
  <c r="D1016"/>
  <c r="C1016"/>
  <c r="D1015"/>
  <c r="C1015"/>
  <c r="D1014"/>
  <c r="C1014"/>
  <c r="D1013"/>
  <c r="C1013"/>
  <c r="D1012"/>
  <c r="C1012"/>
  <c r="D1011"/>
  <c r="C1011"/>
  <c r="D1010"/>
  <c r="C1010"/>
  <c r="D1009"/>
  <c r="C1009"/>
  <c r="D1008"/>
  <c r="C1008"/>
  <c r="D1007"/>
  <c r="C1007"/>
  <c r="D1006"/>
  <c r="C1006"/>
  <c r="D1005"/>
  <c r="C1005"/>
  <c r="D1004"/>
  <c r="C1004"/>
  <c r="D1003"/>
  <c r="C1003"/>
  <c r="D1002"/>
  <c r="C1002"/>
  <c r="D1001"/>
  <c r="C1001"/>
  <c r="D1000"/>
  <c r="C1000"/>
  <c r="D999"/>
  <c r="C999"/>
  <c r="D998"/>
  <c r="C998"/>
  <c r="D997"/>
  <c r="C997"/>
  <c r="D996"/>
  <c r="C996"/>
  <c r="D995"/>
  <c r="C995"/>
  <c r="D994"/>
  <c r="C994"/>
  <c r="D993"/>
  <c r="C993"/>
  <c r="D992"/>
  <c r="C992"/>
  <c r="D991"/>
  <c r="C991"/>
  <c r="D990"/>
  <c r="C990"/>
  <c r="D989"/>
  <c r="C989"/>
  <c r="D988"/>
  <c r="C988"/>
  <c r="D987"/>
  <c r="C987"/>
  <c r="D986"/>
  <c r="C986"/>
  <c r="D985"/>
  <c r="C985"/>
  <c r="D984"/>
  <c r="C984"/>
  <c r="D983"/>
  <c r="C983"/>
  <c r="D982"/>
  <c r="C982"/>
  <c r="D981"/>
  <c r="C981"/>
  <c r="D980"/>
  <c r="C980"/>
  <c r="D979"/>
  <c r="C979"/>
  <c r="D978"/>
  <c r="C978"/>
  <c r="D977"/>
  <c r="C977"/>
  <c r="D976"/>
  <c r="C976"/>
  <c r="D975"/>
  <c r="C975"/>
  <c r="D974"/>
  <c r="C974"/>
  <c r="D973"/>
  <c r="C973"/>
  <c r="D972"/>
  <c r="C972"/>
  <c r="D971"/>
  <c r="C971"/>
  <c r="D970"/>
  <c r="C970"/>
  <c r="D969"/>
  <c r="C969"/>
  <c r="D968"/>
  <c r="C968"/>
  <c r="D967"/>
  <c r="C967"/>
  <c r="D966"/>
  <c r="C966"/>
  <c r="D965"/>
  <c r="C965"/>
  <c r="D964"/>
  <c r="C964"/>
  <c r="D963"/>
  <c r="C963"/>
  <c r="D962"/>
  <c r="C962"/>
  <c r="D961"/>
  <c r="C961"/>
  <c r="D960"/>
  <c r="C960"/>
  <c r="D959"/>
  <c r="C959"/>
  <c r="D958"/>
  <c r="C958"/>
  <c r="D957"/>
  <c r="C957"/>
  <c r="D956"/>
  <c r="C956"/>
  <c r="D955"/>
  <c r="C955"/>
  <c r="D954"/>
  <c r="C954"/>
  <c r="D953"/>
  <c r="C953"/>
  <c r="D952"/>
  <c r="C952"/>
  <c r="D951"/>
  <c r="C951"/>
  <c r="D950"/>
  <c r="C950"/>
  <c r="D949"/>
  <c r="C949"/>
  <c r="D948"/>
  <c r="C948"/>
  <c r="D947"/>
  <c r="C947"/>
  <c r="D946"/>
  <c r="C946"/>
  <c r="D945"/>
  <c r="C945"/>
  <c r="D944"/>
  <c r="C944"/>
  <c r="D943"/>
  <c r="C943"/>
  <c r="D942"/>
  <c r="C942"/>
  <c r="D941"/>
  <c r="C941"/>
  <c r="D940"/>
  <c r="C940"/>
  <c r="D939"/>
  <c r="C939"/>
  <c r="D938"/>
  <c r="C938"/>
  <c r="D937"/>
  <c r="C937"/>
  <c r="D936"/>
  <c r="C936"/>
  <c r="D935"/>
  <c r="C935"/>
  <c r="D934"/>
  <c r="C934"/>
  <c r="D933"/>
  <c r="C933"/>
  <c r="D932"/>
  <c r="C932"/>
  <c r="D931"/>
  <c r="C931"/>
  <c r="D930"/>
  <c r="C930"/>
  <c r="D929"/>
  <c r="C929"/>
  <c r="D928"/>
  <c r="C928"/>
  <c r="D927"/>
  <c r="C927"/>
  <c r="D926"/>
  <c r="C926"/>
  <c r="D925"/>
  <c r="C925"/>
  <c r="D924"/>
  <c r="C924"/>
  <c r="D923"/>
  <c r="C923"/>
  <c r="D922"/>
  <c r="C922"/>
  <c r="D921"/>
  <c r="C921"/>
  <c r="D920"/>
  <c r="C920"/>
  <c r="D919"/>
  <c r="C919"/>
  <c r="D918"/>
  <c r="C918"/>
  <c r="D917"/>
  <c r="C917"/>
  <c r="D916"/>
  <c r="C916"/>
  <c r="D915"/>
  <c r="C915"/>
  <c r="D914"/>
  <c r="C914"/>
  <c r="D913"/>
  <c r="C913"/>
  <c r="D912"/>
  <c r="C912"/>
  <c r="D911"/>
  <c r="C911"/>
  <c r="D910"/>
  <c r="C910"/>
  <c r="D909"/>
  <c r="C909"/>
  <c r="D908"/>
  <c r="C908"/>
  <c r="D907"/>
  <c r="C907"/>
  <c r="D906"/>
  <c r="C906"/>
  <c r="D905"/>
  <c r="C905"/>
  <c r="D904"/>
  <c r="C904"/>
  <c r="D903"/>
  <c r="C903"/>
  <c r="D902"/>
  <c r="C902"/>
  <c r="D901"/>
  <c r="C901"/>
  <c r="D900"/>
  <c r="C900"/>
  <c r="D899"/>
  <c r="C899"/>
  <c r="D898"/>
  <c r="C898"/>
  <c r="D897"/>
  <c r="C897"/>
  <c r="D896"/>
  <c r="C896"/>
  <c r="D895"/>
  <c r="C895"/>
  <c r="D894"/>
  <c r="C894"/>
  <c r="D893"/>
  <c r="C893"/>
  <c r="D892"/>
  <c r="C892"/>
  <c r="D891"/>
  <c r="C891"/>
  <c r="D890"/>
  <c r="C890"/>
  <c r="D889"/>
  <c r="C889"/>
  <c r="D888"/>
  <c r="C888"/>
  <c r="D887"/>
  <c r="C887"/>
  <c r="D886"/>
  <c r="C886"/>
  <c r="D885"/>
  <c r="C885"/>
  <c r="D884"/>
  <c r="C884"/>
  <c r="D883"/>
  <c r="C883"/>
  <c r="D882"/>
  <c r="C882"/>
  <c r="D881"/>
  <c r="C881"/>
  <c r="D880"/>
  <c r="C880"/>
  <c r="D879"/>
  <c r="C879"/>
  <c r="D878"/>
  <c r="C878"/>
  <c r="D877"/>
  <c r="C877"/>
  <c r="D876"/>
  <c r="C876"/>
  <c r="D875"/>
  <c r="C875"/>
  <c r="D874"/>
  <c r="C874"/>
  <c r="D873"/>
  <c r="C873"/>
  <c r="D872"/>
  <c r="C872"/>
  <c r="D871"/>
  <c r="C871"/>
  <c r="D870"/>
  <c r="C870"/>
  <c r="D869"/>
  <c r="C869"/>
  <c r="D868"/>
  <c r="C868"/>
  <c r="D867"/>
  <c r="C867"/>
  <c r="D866"/>
  <c r="C866"/>
  <c r="D865"/>
  <c r="C865"/>
  <c r="D864"/>
  <c r="C864"/>
  <c r="D863"/>
  <c r="C863"/>
  <c r="D862"/>
  <c r="C862"/>
  <c r="D861"/>
  <c r="C861"/>
  <c r="D860"/>
  <c r="C860"/>
  <c r="D859"/>
  <c r="C859"/>
  <c r="D858"/>
  <c r="C858"/>
  <c r="D857"/>
  <c r="C857"/>
  <c r="D856"/>
  <c r="C856"/>
  <c r="D855"/>
  <c r="C855"/>
  <c r="D854"/>
  <c r="C854"/>
  <c r="D853"/>
  <c r="C853"/>
  <c r="D852"/>
  <c r="C852"/>
  <c r="D851"/>
  <c r="C851"/>
  <c r="D850"/>
  <c r="C850"/>
  <c r="D849"/>
  <c r="C849"/>
  <c r="D848"/>
  <c r="C848"/>
  <c r="D847"/>
  <c r="C847"/>
  <c r="D846"/>
  <c r="C846"/>
  <c r="D845"/>
  <c r="C845"/>
  <c r="D844"/>
  <c r="C844"/>
  <c r="D843"/>
  <c r="C843"/>
  <c r="D842"/>
  <c r="C842"/>
  <c r="D841"/>
  <c r="C841"/>
  <c r="D840"/>
  <c r="C840"/>
  <c r="D839"/>
  <c r="C839"/>
  <c r="D838"/>
  <c r="C838"/>
  <c r="D837"/>
  <c r="C837"/>
  <c r="D836"/>
  <c r="C836"/>
  <c r="D835"/>
  <c r="C835"/>
  <c r="D834"/>
  <c r="C834"/>
  <c r="D833"/>
  <c r="C833"/>
  <c r="D832"/>
  <c r="C832"/>
  <c r="D831"/>
  <c r="C831"/>
  <c r="D830"/>
  <c r="C830"/>
  <c r="D829"/>
  <c r="C829"/>
  <c r="D828"/>
  <c r="C828"/>
  <c r="D827"/>
  <c r="C827"/>
  <c r="D826"/>
  <c r="C826"/>
  <c r="D825"/>
  <c r="C825"/>
  <c r="D824"/>
  <c r="C824"/>
  <c r="D823"/>
  <c r="C823"/>
  <c r="D822"/>
  <c r="C822"/>
  <c r="D821"/>
  <c r="C821"/>
  <c r="D820"/>
  <c r="C820"/>
  <c r="D819"/>
  <c r="C819"/>
  <c r="D818"/>
  <c r="C818"/>
  <c r="D817"/>
  <c r="C817"/>
  <c r="D816"/>
  <c r="C816"/>
  <c r="D815"/>
  <c r="C815"/>
  <c r="D814"/>
  <c r="C814"/>
  <c r="D813"/>
  <c r="C813"/>
  <c r="D812"/>
  <c r="C812"/>
  <c r="D811"/>
  <c r="C811"/>
  <c r="D810"/>
  <c r="C810"/>
  <c r="D809"/>
  <c r="C809"/>
  <c r="D808"/>
  <c r="C808"/>
  <c r="D807"/>
  <c r="C807"/>
  <c r="D806"/>
  <c r="C806"/>
  <c r="D805"/>
  <c r="C805"/>
  <c r="D804"/>
  <c r="C804"/>
  <c r="D803"/>
  <c r="C803"/>
  <c r="D802"/>
  <c r="C802"/>
  <c r="D801"/>
  <c r="C801"/>
  <c r="D800"/>
  <c r="C800"/>
  <c r="D799"/>
  <c r="C799"/>
  <c r="D798"/>
  <c r="C798"/>
  <c r="D797"/>
  <c r="C797"/>
  <c r="D796"/>
  <c r="C796"/>
  <c r="D795"/>
  <c r="C795"/>
  <c r="D794"/>
  <c r="C794"/>
  <c r="D793"/>
  <c r="C793"/>
  <c r="D792"/>
  <c r="C792"/>
  <c r="D791"/>
  <c r="C791"/>
  <c r="D790"/>
  <c r="C790"/>
  <c r="D789"/>
  <c r="C789"/>
  <c r="D788"/>
  <c r="C788"/>
  <c r="D787"/>
  <c r="C787"/>
  <c r="D786"/>
  <c r="C786"/>
  <c r="D785"/>
  <c r="C785"/>
  <c r="D784"/>
  <c r="C784"/>
  <c r="D783"/>
  <c r="C783"/>
  <c r="D782"/>
  <c r="C782"/>
  <c r="D781"/>
  <c r="C781"/>
  <c r="D780"/>
  <c r="C780"/>
  <c r="D779"/>
  <c r="C779"/>
  <c r="D778"/>
  <c r="C778"/>
  <c r="D777"/>
  <c r="C777"/>
  <c r="D776"/>
  <c r="C776"/>
  <c r="D775"/>
  <c r="C775"/>
  <c r="D774"/>
  <c r="C774"/>
  <c r="D773"/>
  <c r="C773"/>
  <c r="D772"/>
  <c r="C772"/>
  <c r="D771"/>
  <c r="C771"/>
  <c r="D770"/>
  <c r="C770"/>
  <c r="D769"/>
  <c r="C769"/>
  <c r="D768"/>
  <c r="C768"/>
  <c r="D767"/>
  <c r="C767"/>
  <c r="D766"/>
  <c r="C766"/>
  <c r="D765"/>
  <c r="C765"/>
  <c r="D764"/>
  <c r="C764"/>
  <c r="D763"/>
  <c r="C763"/>
  <c r="D762"/>
  <c r="C762"/>
  <c r="D761"/>
  <c r="C761"/>
  <c r="D760"/>
  <c r="C760"/>
  <c r="D759"/>
  <c r="C759"/>
  <c r="D758"/>
  <c r="C758"/>
  <c r="D757"/>
  <c r="C757"/>
  <c r="D756"/>
  <c r="C756"/>
  <c r="D755"/>
  <c r="C755"/>
  <c r="D754"/>
  <c r="C754"/>
  <c r="D753"/>
  <c r="C753"/>
  <c r="D752"/>
  <c r="C752"/>
  <c r="D751"/>
  <c r="C751"/>
  <c r="D750"/>
  <c r="C750"/>
  <c r="D749"/>
  <c r="C749"/>
  <c r="D748"/>
  <c r="C748"/>
  <c r="D747"/>
  <c r="C747"/>
  <c r="D746"/>
  <c r="C746"/>
  <c r="D745"/>
  <c r="C745"/>
  <c r="D744"/>
  <c r="C744"/>
  <c r="D743"/>
  <c r="C743"/>
  <c r="D742"/>
  <c r="C742"/>
  <c r="D741"/>
  <c r="C741"/>
  <c r="D740"/>
  <c r="C740"/>
  <c r="D739"/>
  <c r="C739"/>
  <c r="D738"/>
  <c r="C738"/>
  <c r="D737"/>
  <c r="C737"/>
  <c r="D736"/>
  <c r="C736"/>
  <c r="D735"/>
  <c r="C735"/>
  <c r="D734"/>
  <c r="C734"/>
  <c r="D733"/>
  <c r="C733"/>
  <c r="D732"/>
  <c r="C732"/>
  <c r="D731"/>
  <c r="C731"/>
  <c r="D730"/>
  <c r="C730"/>
  <c r="D729"/>
  <c r="C729"/>
  <c r="D728"/>
  <c r="C728"/>
  <c r="D727"/>
  <c r="C727"/>
  <c r="D726"/>
  <c r="C726"/>
  <c r="D725"/>
  <c r="C725"/>
  <c r="D724"/>
  <c r="C724"/>
  <c r="D723"/>
  <c r="C723"/>
  <c r="D722"/>
  <c r="C722"/>
  <c r="D721"/>
  <c r="C721"/>
  <c r="D720"/>
  <c r="C720"/>
  <c r="D719"/>
  <c r="C719"/>
  <c r="D718"/>
  <c r="C718"/>
  <c r="D717"/>
  <c r="C717"/>
  <c r="D716"/>
  <c r="C716"/>
  <c r="D715"/>
  <c r="C715"/>
  <c r="D714"/>
  <c r="C714"/>
  <c r="D713"/>
  <c r="C713"/>
  <c r="D712"/>
  <c r="C712"/>
  <c r="D711"/>
  <c r="C711"/>
  <c r="D710"/>
  <c r="C710"/>
  <c r="D709"/>
  <c r="C709"/>
  <c r="D708"/>
  <c r="C708"/>
  <c r="D707"/>
  <c r="C707"/>
  <c r="D706"/>
  <c r="C706"/>
  <c r="D705"/>
  <c r="C705"/>
  <c r="D704"/>
  <c r="C704"/>
  <c r="D703"/>
  <c r="C703"/>
  <c r="D702"/>
  <c r="C702"/>
  <c r="D701"/>
  <c r="C701"/>
  <c r="D700"/>
  <c r="C700"/>
  <c r="D699"/>
  <c r="C699"/>
  <c r="D698"/>
  <c r="C698"/>
  <c r="D697"/>
  <c r="C697"/>
  <c r="D696"/>
  <c r="C696"/>
  <c r="D695"/>
  <c r="C695"/>
  <c r="D694"/>
  <c r="C694"/>
  <c r="D693"/>
  <c r="C693"/>
  <c r="D692"/>
  <c r="C692"/>
  <c r="D691"/>
  <c r="C691"/>
  <c r="D690"/>
  <c r="C690"/>
  <c r="D689"/>
  <c r="C689"/>
  <c r="D688"/>
  <c r="C688"/>
  <c r="D687"/>
  <c r="C687"/>
  <c r="D686"/>
  <c r="C686"/>
  <c r="D685"/>
  <c r="C685"/>
  <c r="D684"/>
  <c r="C684"/>
  <c r="D683"/>
  <c r="C683"/>
  <c r="D682"/>
  <c r="C682"/>
  <c r="D681"/>
  <c r="C681"/>
  <c r="D680"/>
  <c r="C680"/>
  <c r="D679"/>
  <c r="C679"/>
  <c r="D678"/>
  <c r="C678"/>
  <c r="D677"/>
  <c r="C677"/>
  <c r="D676"/>
  <c r="C676"/>
  <c r="D675"/>
  <c r="C675"/>
  <c r="D674"/>
  <c r="C674"/>
  <c r="D673"/>
  <c r="C673"/>
  <c r="D672"/>
  <c r="C672"/>
  <c r="D671"/>
  <c r="C671"/>
  <c r="D670"/>
  <c r="C670"/>
  <c r="D669"/>
  <c r="C669"/>
  <c r="D668"/>
  <c r="C668"/>
  <c r="D667"/>
  <c r="C667"/>
  <c r="D666"/>
  <c r="C666"/>
  <c r="D665"/>
  <c r="C665"/>
  <c r="D664"/>
  <c r="C664"/>
  <c r="D663"/>
  <c r="C663"/>
  <c r="D662"/>
  <c r="C662"/>
  <c r="D661"/>
  <c r="C661"/>
  <c r="D660"/>
  <c r="C660"/>
  <c r="D659"/>
  <c r="C659"/>
  <c r="D658"/>
  <c r="C658"/>
  <c r="D657"/>
  <c r="C657"/>
  <c r="D656"/>
  <c r="C656"/>
  <c r="D655"/>
  <c r="C655"/>
  <c r="D654"/>
  <c r="C654"/>
  <c r="D653"/>
  <c r="C653"/>
  <c r="D652"/>
  <c r="C652"/>
  <c r="D651"/>
  <c r="C651"/>
  <c r="D650"/>
  <c r="C650"/>
  <c r="D649"/>
  <c r="C649"/>
  <c r="D648"/>
  <c r="C648"/>
  <c r="D647"/>
  <c r="C647"/>
  <c r="D646"/>
  <c r="C646"/>
  <c r="D645"/>
  <c r="C645"/>
  <c r="D644"/>
  <c r="C644"/>
  <c r="D643"/>
  <c r="C643"/>
  <c r="D642"/>
  <c r="C642"/>
  <c r="D641"/>
  <c r="C641"/>
  <c r="D640"/>
  <c r="C640"/>
  <c r="D639"/>
  <c r="C639"/>
  <c r="D638"/>
  <c r="C638"/>
  <c r="D637"/>
  <c r="C637"/>
  <c r="D636"/>
  <c r="C636"/>
  <c r="D635"/>
  <c r="C635"/>
  <c r="D634"/>
  <c r="C634"/>
  <c r="D633"/>
  <c r="C633"/>
  <c r="D632"/>
  <c r="C632"/>
  <c r="D631"/>
  <c r="C631"/>
  <c r="D630"/>
  <c r="C630"/>
  <c r="D629"/>
  <c r="C629"/>
  <c r="D628"/>
  <c r="C628"/>
  <c r="D627"/>
  <c r="C627"/>
  <c r="D626"/>
  <c r="C626"/>
  <c r="D625"/>
  <c r="C625"/>
  <c r="D624"/>
  <c r="C624"/>
  <c r="D623"/>
  <c r="C623"/>
  <c r="D622"/>
  <c r="C622"/>
  <c r="D621"/>
  <c r="C621"/>
  <c r="D620"/>
  <c r="C620"/>
  <c r="D619"/>
  <c r="C619"/>
  <c r="D618"/>
  <c r="C618"/>
  <c r="D617"/>
  <c r="C617"/>
  <c r="D616"/>
  <c r="C616"/>
  <c r="D615"/>
  <c r="C615"/>
  <c r="D614"/>
  <c r="C614"/>
  <c r="D613"/>
  <c r="C613"/>
  <c r="D612"/>
  <c r="C612"/>
  <c r="D611"/>
  <c r="C611"/>
  <c r="D610"/>
  <c r="C610"/>
  <c r="D609"/>
  <c r="C609"/>
  <c r="D608"/>
  <c r="C608"/>
  <c r="D607"/>
  <c r="C607"/>
  <c r="D606"/>
  <c r="C606"/>
  <c r="D605"/>
  <c r="C605"/>
  <c r="D604"/>
  <c r="C604"/>
  <c r="D603"/>
  <c r="C603"/>
  <c r="D602"/>
  <c r="C602"/>
  <c r="D601"/>
  <c r="C601"/>
  <c r="D600"/>
  <c r="C600"/>
  <c r="D599"/>
  <c r="C599"/>
  <c r="D598"/>
  <c r="C598"/>
  <c r="D597"/>
  <c r="C597"/>
  <c r="D596"/>
  <c r="C596"/>
  <c r="D595"/>
  <c r="C595"/>
  <c r="D594"/>
  <c r="C594"/>
  <c r="D593"/>
  <c r="C593"/>
  <c r="D592"/>
  <c r="C592"/>
  <c r="D591"/>
  <c r="C591"/>
  <c r="D590"/>
  <c r="C590"/>
  <c r="D589"/>
  <c r="C589"/>
  <c r="D588"/>
  <c r="C588"/>
  <c r="D587"/>
  <c r="C587"/>
  <c r="D586"/>
  <c r="C586"/>
  <c r="D585"/>
  <c r="C585"/>
  <c r="D584"/>
  <c r="C584"/>
  <c r="D583"/>
  <c r="C583"/>
  <c r="D582"/>
  <c r="C582"/>
  <c r="D581"/>
  <c r="C581"/>
  <c r="D580"/>
  <c r="C580"/>
  <c r="D579"/>
  <c r="C579"/>
  <c r="D578"/>
  <c r="C578"/>
  <c r="D577"/>
  <c r="C577"/>
  <c r="D576"/>
  <c r="C576"/>
  <c r="D575"/>
  <c r="C575"/>
  <c r="D574"/>
  <c r="C574"/>
  <c r="D573"/>
  <c r="C573"/>
  <c r="D572"/>
  <c r="C572"/>
  <c r="D571"/>
  <c r="C571"/>
  <c r="D570"/>
  <c r="C570"/>
  <c r="D569"/>
  <c r="C569"/>
  <c r="D568"/>
  <c r="C568"/>
  <c r="D567"/>
  <c r="C567"/>
  <c r="D566"/>
  <c r="C566"/>
  <c r="D565"/>
  <c r="C565"/>
  <c r="D564"/>
  <c r="C564"/>
  <c r="D563"/>
  <c r="C563"/>
  <c r="D562"/>
  <c r="C562"/>
  <c r="D561"/>
  <c r="C561"/>
  <c r="D560"/>
  <c r="C560"/>
  <c r="D559"/>
  <c r="C559"/>
  <c r="D558"/>
  <c r="C558"/>
  <c r="D557"/>
  <c r="C557"/>
  <c r="D556"/>
  <c r="C556"/>
  <c r="D555"/>
  <c r="C555"/>
  <c r="D554"/>
  <c r="C554"/>
  <c r="D553"/>
  <c r="C553"/>
  <c r="D552"/>
  <c r="C552"/>
  <c r="D551"/>
  <c r="C551"/>
  <c r="D550"/>
  <c r="C550"/>
  <c r="D549"/>
  <c r="C549"/>
  <c r="D548"/>
  <c r="C548"/>
  <c r="D547"/>
  <c r="C547"/>
  <c r="D546"/>
  <c r="C546"/>
  <c r="D545"/>
  <c r="C545"/>
  <c r="D544"/>
  <c r="C544"/>
  <c r="D543"/>
  <c r="C543"/>
  <c r="D542"/>
  <c r="C542"/>
  <c r="D541"/>
  <c r="C541"/>
  <c r="D540"/>
  <c r="C540"/>
  <c r="D539"/>
  <c r="C539"/>
  <c r="D538"/>
  <c r="C538"/>
  <c r="D537"/>
  <c r="C537"/>
  <c r="D536"/>
  <c r="C536"/>
  <c r="D535"/>
  <c r="C535"/>
  <c r="D534"/>
  <c r="C534"/>
  <c r="D533"/>
  <c r="C533"/>
  <c r="D532"/>
  <c r="C532"/>
  <c r="D531"/>
  <c r="C531"/>
  <c r="D530"/>
  <c r="C530"/>
  <c r="D529"/>
  <c r="C529"/>
  <c r="D528"/>
  <c r="C528"/>
  <c r="D527"/>
  <c r="C527"/>
  <c r="D526"/>
  <c r="C526"/>
  <c r="D525"/>
  <c r="C525"/>
  <c r="D524"/>
  <c r="C524"/>
  <c r="D523"/>
  <c r="C523"/>
  <c r="D522"/>
  <c r="C522"/>
  <c r="D521"/>
  <c r="C521"/>
  <c r="D520"/>
  <c r="C520"/>
  <c r="D519"/>
  <c r="C519"/>
  <c r="D518"/>
  <c r="C518"/>
  <c r="D517"/>
  <c r="C517"/>
  <c r="D516"/>
  <c r="C516"/>
  <c r="D515"/>
  <c r="C515"/>
  <c r="D514"/>
  <c r="C514"/>
  <c r="D513"/>
  <c r="C513"/>
  <c r="D512"/>
  <c r="C512"/>
  <c r="D511"/>
  <c r="C511"/>
  <c r="D510"/>
  <c r="C510"/>
  <c r="D509"/>
  <c r="C509"/>
  <c r="D508"/>
  <c r="C508"/>
  <c r="D507"/>
  <c r="C507"/>
  <c r="D506"/>
  <c r="C506"/>
  <c r="D505"/>
  <c r="C505"/>
  <c r="D504"/>
  <c r="C504"/>
  <c r="D503"/>
  <c r="C503"/>
  <c r="D502"/>
  <c r="C502"/>
  <c r="D501"/>
  <c r="C501"/>
  <c r="D500"/>
  <c r="C500"/>
  <c r="D499"/>
  <c r="C499"/>
  <c r="D498"/>
  <c r="C498"/>
  <c r="D497"/>
  <c r="C497"/>
  <c r="D496"/>
  <c r="C496"/>
  <c r="D495"/>
  <c r="C495"/>
  <c r="D494"/>
  <c r="C494"/>
  <c r="D493"/>
  <c r="C493"/>
  <c r="D492"/>
  <c r="C492"/>
  <c r="D491"/>
  <c r="C491"/>
  <c r="D490"/>
  <c r="C490"/>
  <c r="D489"/>
  <c r="C489"/>
  <c r="D488"/>
  <c r="C488"/>
  <c r="D487"/>
  <c r="C487"/>
  <c r="D486"/>
  <c r="C486"/>
  <c r="D485"/>
  <c r="C485"/>
  <c r="D484"/>
  <c r="C484"/>
  <c r="D483"/>
  <c r="C483"/>
  <c r="D482"/>
  <c r="C482"/>
  <c r="D481"/>
  <c r="C481"/>
  <c r="D480"/>
  <c r="C480"/>
  <c r="D479"/>
  <c r="C479"/>
  <c r="D478"/>
  <c r="C478"/>
  <c r="D477"/>
  <c r="C477"/>
  <c r="D476"/>
  <c r="C476"/>
  <c r="D475"/>
  <c r="C475"/>
  <c r="D474"/>
  <c r="C474"/>
  <c r="D473"/>
  <c r="C473"/>
  <c r="D472"/>
  <c r="C472"/>
  <c r="D471"/>
  <c r="C471"/>
  <c r="D470"/>
  <c r="C470"/>
  <c r="D469"/>
  <c r="C469"/>
  <c r="D468"/>
  <c r="C468"/>
  <c r="D467"/>
  <c r="C467"/>
  <c r="D466"/>
  <c r="C466"/>
  <c r="D465"/>
  <c r="C465"/>
  <c r="D464"/>
  <c r="C464"/>
  <c r="D463"/>
  <c r="C463"/>
  <c r="D462"/>
  <c r="C462"/>
  <c r="D461"/>
  <c r="C461"/>
  <c r="D460"/>
  <c r="C460"/>
  <c r="D459"/>
  <c r="C459"/>
  <c r="D458"/>
  <c r="C458"/>
  <c r="D457"/>
  <c r="C457"/>
  <c r="D456"/>
  <c r="C456"/>
  <c r="D455"/>
  <c r="C455"/>
  <c r="D454"/>
  <c r="C454"/>
  <c r="D453"/>
  <c r="C453"/>
  <c r="D452"/>
  <c r="C452"/>
  <c r="D451"/>
  <c r="C451"/>
  <c r="D450"/>
  <c r="C450"/>
  <c r="D449"/>
  <c r="C449"/>
  <c r="D448"/>
  <c r="C448"/>
  <c r="D447"/>
  <c r="C447"/>
  <c r="D446"/>
  <c r="C446"/>
  <c r="D445"/>
  <c r="C445"/>
  <c r="D444"/>
  <c r="C444"/>
  <c r="D443"/>
  <c r="C443"/>
  <c r="D442"/>
  <c r="C442"/>
  <c r="D441"/>
  <c r="C441"/>
  <c r="D440"/>
  <c r="C440"/>
  <c r="D439"/>
  <c r="C439"/>
  <c r="D438"/>
  <c r="C438"/>
  <c r="D437"/>
  <c r="C437"/>
  <c r="D436"/>
  <c r="C436"/>
  <c r="D435"/>
  <c r="C435"/>
  <c r="D434"/>
  <c r="C434"/>
  <c r="D433"/>
  <c r="C433"/>
  <c r="D432"/>
  <c r="C432"/>
  <c r="D431"/>
  <c r="C431"/>
  <c r="D430"/>
  <c r="C430"/>
  <c r="D429"/>
  <c r="C429"/>
  <c r="D428"/>
  <c r="C428"/>
  <c r="D427"/>
  <c r="C427"/>
  <c r="D426"/>
  <c r="C426"/>
  <c r="D425"/>
  <c r="C425"/>
  <c r="D424"/>
  <c r="C424"/>
  <c r="D423"/>
  <c r="C423"/>
  <c r="D422"/>
  <c r="C422"/>
  <c r="D421"/>
  <c r="C421"/>
  <c r="D420"/>
  <c r="C420"/>
  <c r="D419"/>
  <c r="C419"/>
  <c r="D418"/>
  <c r="C418"/>
  <c r="D417"/>
  <c r="C417"/>
  <c r="D416"/>
  <c r="C416"/>
  <c r="D415"/>
  <c r="C415"/>
  <c r="D414"/>
  <c r="C414"/>
  <c r="D413"/>
  <c r="C413"/>
  <c r="D412"/>
  <c r="C412"/>
  <c r="D411"/>
  <c r="C411"/>
  <c r="D410"/>
  <c r="C410"/>
  <c r="D409"/>
  <c r="C409"/>
  <c r="D408"/>
  <c r="C408"/>
  <c r="D407"/>
  <c r="C407"/>
  <c r="D406"/>
  <c r="C406"/>
  <c r="D405"/>
  <c r="C405"/>
  <c r="D404"/>
  <c r="C404"/>
  <c r="D403"/>
  <c r="C403"/>
  <c r="D402"/>
  <c r="C402"/>
  <c r="D401"/>
  <c r="C401"/>
  <c r="D400"/>
  <c r="C400"/>
  <c r="D399"/>
  <c r="C399"/>
  <c r="D398"/>
  <c r="C398"/>
  <c r="D397"/>
  <c r="C397"/>
  <c r="D396"/>
  <c r="C396"/>
  <c r="D395"/>
  <c r="C395"/>
  <c r="D394"/>
  <c r="C394"/>
  <c r="D393"/>
  <c r="C393"/>
  <c r="D392"/>
  <c r="C392"/>
  <c r="D391"/>
  <c r="C391"/>
  <c r="D390"/>
  <c r="C390"/>
  <c r="D389"/>
  <c r="C389"/>
  <c r="D388"/>
  <c r="C388"/>
  <c r="D387"/>
  <c r="C387"/>
  <c r="D386"/>
  <c r="C386"/>
  <c r="D385"/>
  <c r="C385"/>
  <c r="D384"/>
  <c r="C384"/>
  <c r="D383"/>
  <c r="C383"/>
  <c r="D382"/>
  <c r="C382"/>
  <c r="D381"/>
  <c r="C381"/>
  <c r="D380"/>
  <c r="C380"/>
  <c r="D379"/>
  <c r="C379"/>
  <c r="D378"/>
  <c r="C378"/>
  <c r="D377"/>
  <c r="C377"/>
  <c r="D376"/>
  <c r="C376"/>
  <c r="D375"/>
  <c r="C375"/>
  <c r="D374"/>
  <c r="C374"/>
  <c r="D373"/>
  <c r="C373"/>
  <c r="D372"/>
  <c r="C372"/>
  <c r="D371"/>
  <c r="C371"/>
  <c r="D370"/>
  <c r="C370"/>
  <c r="D369"/>
  <c r="C369"/>
  <c r="D368"/>
  <c r="C368"/>
  <c r="D367"/>
  <c r="C367"/>
  <c r="D366"/>
  <c r="C366"/>
  <c r="D365"/>
  <c r="C365"/>
  <c r="D364"/>
  <c r="C364"/>
  <c r="D363"/>
  <c r="C363"/>
  <c r="D362"/>
  <c r="C362"/>
  <c r="D361"/>
  <c r="C361"/>
  <c r="D360"/>
  <c r="C360"/>
  <c r="D359"/>
  <c r="C359"/>
  <c r="D358"/>
  <c r="C358"/>
  <c r="D357"/>
  <c r="C357"/>
  <c r="D356"/>
  <c r="C356"/>
  <c r="D355"/>
  <c r="C355"/>
  <c r="D354"/>
  <c r="C354"/>
  <c r="D353"/>
  <c r="C353"/>
  <c r="D352"/>
  <c r="C352"/>
  <c r="D351"/>
  <c r="C351"/>
  <c r="D350"/>
  <c r="C350"/>
  <c r="D349"/>
  <c r="C349"/>
  <c r="D348"/>
  <c r="C348"/>
  <c r="D347"/>
  <c r="C347"/>
  <c r="D346"/>
  <c r="C346"/>
  <c r="D345"/>
  <c r="C345"/>
  <c r="D344"/>
  <c r="C344"/>
  <c r="D343"/>
  <c r="C343"/>
  <c r="D342"/>
  <c r="C342"/>
  <c r="D341"/>
  <c r="C341"/>
  <c r="D340"/>
  <c r="C340"/>
  <c r="D339"/>
  <c r="C339"/>
  <c r="D338"/>
  <c r="C338"/>
  <c r="D337"/>
  <c r="C337"/>
  <c r="D336"/>
  <c r="C336"/>
  <c r="D335"/>
  <c r="C335"/>
  <c r="D334"/>
  <c r="C334"/>
  <c r="D333"/>
  <c r="C333"/>
  <c r="D332"/>
  <c r="C332"/>
  <c r="D331"/>
  <c r="C331"/>
  <c r="D330"/>
  <c r="C330"/>
  <c r="D329"/>
  <c r="C329"/>
  <c r="D328"/>
  <c r="C328"/>
  <c r="D327"/>
  <c r="C327"/>
  <c r="D326"/>
  <c r="C326"/>
  <c r="D325"/>
  <c r="C325"/>
  <c r="D324"/>
  <c r="C324"/>
  <c r="D323"/>
  <c r="C323"/>
  <c r="D322"/>
  <c r="C322"/>
  <c r="D321"/>
  <c r="C321"/>
  <c r="D320"/>
  <c r="C320"/>
  <c r="D319"/>
  <c r="C319"/>
  <c r="D318"/>
  <c r="C318"/>
  <c r="D317"/>
  <c r="C317"/>
  <c r="D316"/>
  <c r="C316"/>
  <c r="D315"/>
  <c r="C315"/>
  <c r="D314"/>
  <c r="C314"/>
  <c r="D313"/>
  <c r="C313"/>
  <c r="D312"/>
  <c r="C312"/>
  <c r="D311"/>
  <c r="C311"/>
  <c r="D310"/>
  <c r="C310"/>
  <c r="D309"/>
  <c r="C309"/>
  <c r="D308"/>
  <c r="C308"/>
  <c r="D307"/>
  <c r="C307"/>
  <c r="D306"/>
  <c r="C306"/>
  <c r="D305"/>
  <c r="C305"/>
  <c r="D304"/>
  <c r="C304"/>
  <c r="D303"/>
  <c r="C303"/>
  <c r="D302"/>
  <c r="C302"/>
  <c r="D301"/>
  <c r="C301"/>
  <c r="D300"/>
  <c r="C300"/>
  <c r="D299"/>
  <c r="C299"/>
  <c r="D298"/>
  <c r="C298"/>
  <c r="D297"/>
  <c r="C297"/>
  <c r="D296"/>
  <c r="C296"/>
  <c r="D295"/>
  <c r="C295"/>
  <c r="D294"/>
  <c r="C294"/>
  <c r="D293"/>
  <c r="C293"/>
  <c r="D292"/>
  <c r="C292"/>
  <c r="D291"/>
  <c r="C291"/>
  <c r="D290"/>
  <c r="C290"/>
  <c r="D289"/>
  <c r="C289"/>
  <c r="D288"/>
  <c r="C288"/>
  <c r="D287"/>
  <c r="C287"/>
  <c r="D286"/>
  <c r="C286"/>
  <c r="D285"/>
  <c r="C285"/>
  <c r="D284"/>
  <c r="C284"/>
  <c r="D283"/>
  <c r="C283"/>
  <c r="D282"/>
  <c r="C282"/>
  <c r="D281"/>
  <c r="C281"/>
  <c r="D280"/>
  <c r="C280"/>
  <c r="D279"/>
  <c r="C279"/>
  <c r="D278"/>
  <c r="C278"/>
  <c r="D277"/>
  <c r="C277"/>
  <c r="D276"/>
  <c r="C276"/>
  <c r="D275"/>
  <c r="C275"/>
  <c r="D274"/>
  <c r="C274"/>
  <c r="D273"/>
  <c r="C273"/>
  <c r="D272"/>
  <c r="C272"/>
  <c r="D271"/>
  <c r="C271"/>
  <c r="D270"/>
  <c r="C270"/>
  <c r="D269"/>
  <c r="C269"/>
  <c r="D268"/>
  <c r="C268"/>
  <c r="D267"/>
  <c r="C267"/>
  <c r="D266"/>
  <c r="C266"/>
  <c r="D265"/>
  <c r="C265"/>
  <c r="D264"/>
  <c r="C264"/>
  <c r="D263"/>
  <c r="C263"/>
  <c r="D262"/>
  <c r="C262"/>
  <c r="D261"/>
  <c r="C261"/>
  <c r="D260"/>
  <c r="C260"/>
  <c r="D259"/>
  <c r="C259"/>
  <c r="D258"/>
  <c r="C258"/>
  <c r="D257"/>
  <c r="C257"/>
  <c r="D256"/>
  <c r="C256"/>
  <c r="D255"/>
  <c r="C255"/>
  <c r="D254"/>
  <c r="C254"/>
  <c r="D253"/>
  <c r="C253"/>
  <c r="D252"/>
  <c r="C252"/>
  <c r="D251"/>
  <c r="C251"/>
  <c r="D250"/>
  <c r="C250"/>
  <c r="D249"/>
  <c r="C249"/>
  <c r="D248"/>
  <c r="C248"/>
  <c r="D247"/>
  <c r="C247"/>
  <c r="D246"/>
  <c r="C246"/>
  <c r="D245"/>
  <c r="C245"/>
  <c r="D244"/>
  <c r="C244"/>
  <c r="D243"/>
  <c r="C243"/>
  <c r="D242"/>
  <c r="C242"/>
  <c r="D241"/>
  <c r="C241"/>
  <c r="D240"/>
  <c r="C240"/>
  <c r="D239"/>
  <c r="C239"/>
  <c r="D238"/>
  <c r="C238"/>
  <c r="D237"/>
  <c r="C237"/>
  <c r="D236"/>
  <c r="C236"/>
  <c r="D235"/>
  <c r="C235"/>
  <c r="D234"/>
  <c r="C234"/>
  <c r="D233"/>
  <c r="C233"/>
  <c r="D232"/>
  <c r="C232"/>
  <c r="D231"/>
  <c r="C231"/>
  <c r="D230"/>
  <c r="C230"/>
  <c r="D229"/>
  <c r="C229"/>
  <c r="D228"/>
  <c r="C228"/>
  <c r="D227"/>
  <c r="C227"/>
  <c r="D226"/>
  <c r="C226"/>
  <c r="D225"/>
  <c r="C225"/>
  <c r="D224"/>
  <c r="C224"/>
  <c r="D223"/>
  <c r="C223"/>
  <c r="D222"/>
  <c r="C222"/>
  <c r="D221"/>
  <c r="C221"/>
  <c r="D220"/>
  <c r="C220"/>
  <c r="D219"/>
  <c r="C219"/>
  <c r="D218"/>
  <c r="C218"/>
  <c r="D217"/>
  <c r="C217"/>
  <c r="D216"/>
  <c r="C216"/>
  <c r="D215"/>
  <c r="C215"/>
  <c r="D214"/>
  <c r="C214"/>
  <c r="D213"/>
  <c r="C213"/>
  <c r="D212"/>
  <c r="C212"/>
  <c r="D211"/>
  <c r="C211"/>
  <c r="D210"/>
  <c r="C210"/>
  <c r="D209"/>
  <c r="C209"/>
  <c r="D208"/>
  <c r="C208"/>
  <c r="D207"/>
  <c r="C207"/>
  <c r="D206"/>
  <c r="C206"/>
  <c r="D205"/>
  <c r="C205"/>
  <c r="D204"/>
  <c r="C204"/>
  <c r="D203"/>
  <c r="C203"/>
  <c r="D202"/>
  <c r="C202"/>
  <c r="D201"/>
  <c r="C201"/>
  <c r="D200"/>
  <c r="C200"/>
  <c r="D199"/>
  <c r="C199"/>
  <c r="D198"/>
  <c r="C198"/>
  <c r="D197"/>
  <c r="C197"/>
  <c r="D196"/>
  <c r="C196"/>
  <c r="D195"/>
  <c r="C195"/>
  <c r="D194"/>
  <c r="C194"/>
  <c r="D193"/>
  <c r="C193"/>
  <c r="D192"/>
  <c r="C192"/>
  <c r="D191"/>
  <c r="C191"/>
  <c r="D190"/>
  <c r="C190"/>
  <c r="D189"/>
  <c r="C189"/>
  <c r="D188"/>
  <c r="C188"/>
  <c r="D187"/>
  <c r="C187"/>
  <c r="D186"/>
  <c r="C186"/>
  <c r="D185"/>
  <c r="C185"/>
  <c r="D184"/>
  <c r="C184"/>
  <c r="D183"/>
  <c r="C183"/>
  <c r="D182"/>
  <c r="C182"/>
  <c r="D181"/>
  <c r="C181"/>
  <c r="D180"/>
  <c r="C180"/>
  <c r="D179"/>
  <c r="C179"/>
  <c r="D178"/>
  <c r="C178"/>
  <c r="D177"/>
  <c r="C177"/>
  <c r="D176"/>
  <c r="C176"/>
  <c r="D175"/>
  <c r="C175"/>
  <c r="D174"/>
  <c r="C174"/>
  <c r="D173"/>
  <c r="C173"/>
  <c r="D172"/>
  <c r="C172"/>
  <c r="D171"/>
  <c r="C171"/>
  <c r="D170"/>
  <c r="C170"/>
  <c r="D169"/>
  <c r="C169"/>
  <c r="D168"/>
  <c r="C168"/>
  <c r="D167"/>
  <c r="C167"/>
  <c r="D166"/>
  <c r="C166"/>
  <c r="D165"/>
  <c r="C165"/>
  <c r="D164"/>
  <c r="C164"/>
  <c r="D163"/>
  <c r="C163"/>
  <c r="D162"/>
  <c r="C162"/>
  <c r="D161"/>
  <c r="C161"/>
  <c r="D160"/>
  <c r="C160"/>
  <c r="D159"/>
  <c r="C159"/>
  <c r="D158"/>
  <c r="C158"/>
  <c r="D157"/>
  <c r="C157"/>
  <c r="D156"/>
  <c r="C156"/>
  <c r="D155"/>
  <c r="C155"/>
  <c r="D154"/>
  <c r="C154"/>
  <c r="D153"/>
  <c r="C153"/>
  <c r="D152"/>
  <c r="C152"/>
  <c r="D151"/>
  <c r="C151"/>
  <c r="D150"/>
  <c r="C150"/>
  <c r="D149"/>
  <c r="C149"/>
  <c r="D148"/>
  <c r="C148"/>
  <c r="D147"/>
  <c r="C147"/>
  <c r="D146"/>
  <c r="C146"/>
  <c r="D145"/>
  <c r="C145"/>
  <c r="D144"/>
  <c r="C144"/>
  <c r="D143"/>
  <c r="C143"/>
  <c r="D142"/>
  <c r="C142"/>
  <c r="D141"/>
  <c r="C141"/>
  <c r="D140"/>
  <c r="C140"/>
  <c r="D139"/>
  <c r="C139"/>
  <c r="D138"/>
  <c r="C138"/>
  <c r="D137"/>
  <c r="C137"/>
  <c r="D136"/>
  <c r="C136"/>
  <c r="D135"/>
  <c r="C135"/>
  <c r="D134"/>
  <c r="C134"/>
  <c r="D133"/>
  <c r="C133"/>
  <c r="D132"/>
  <c r="C132"/>
  <c r="D131"/>
  <c r="C131"/>
  <c r="D130"/>
  <c r="C130"/>
  <c r="D129"/>
  <c r="C129"/>
  <c r="D128"/>
  <c r="C128"/>
  <c r="D127"/>
  <c r="C127"/>
  <c r="D126"/>
  <c r="C126"/>
  <c r="D125"/>
  <c r="C125"/>
  <c r="D124"/>
  <c r="C124"/>
  <c r="D123"/>
  <c r="C123"/>
  <c r="D122"/>
  <c r="C122"/>
  <c r="D121"/>
  <c r="C121"/>
  <c r="D120"/>
  <c r="C120"/>
  <c r="D119"/>
  <c r="C119"/>
  <c r="D118"/>
  <c r="C118"/>
  <c r="D117"/>
  <c r="C117"/>
  <c r="D116"/>
  <c r="C116"/>
  <c r="D115"/>
  <c r="C115"/>
  <c r="D114"/>
  <c r="C114"/>
  <c r="D113"/>
  <c r="C113"/>
  <c r="D112"/>
  <c r="C112"/>
  <c r="D111"/>
  <c r="C111"/>
  <c r="D110"/>
  <c r="C110"/>
  <c r="D109"/>
  <c r="C109"/>
  <c r="D108"/>
  <c r="C108"/>
  <c r="D107"/>
  <c r="C107"/>
  <c r="D106"/>
  <c r="C106"/>
  <c r="D105"/>
  <c r="C105"/>
  <c r="D104"/>
  <c r="C104"/>
  <c r="D103"/>
  <c r="C103"/>
  <c r="D102"/>
  <c r="C102"/>
  <c r="D101"/>
  <c r="C101"/>
  <c r="D100"/>
  <c r="C100"/>
  <c r="D99"/>
  <c r="C99"/>
  <c r="D98"/>
  <c r="C98"/>
  <c r="D97"/>
  <c r="C97"/>
  <c r="D96"/>
  <c r="C96"/>
  <c r="D95"/>
  <c r="C95"/>
  <c r="D94"/>
  <c r="C94"/>
  <c r="D93"/>
  <c r="C93"/>
  <c r="D92"/>
  <c r="C92"/>
  <c r="D91"/>
  <c r="C91"/>
  <c r="D90"/>
  <c r="C90"/>
  <c r="D89"/>
  <c r="C89"/>
  <c r="D88"/>
  <c r="C88"/>
  <c r="D87"/>
  <c r="C87"/>
  <c r="D86"/>
  <c r="C86"/>
  <c r="D85"/>
  <c r="C85"/>
  <c r="D84"/>
  <c r="C84"/>
  <c r="D83"/>
  <c r="C83"/>
  <c r="D82"/>
  <c r="C82"/>
  <c r="D81"/>
  <c r="C81"/>
  <c r="D80"/>
  <c r="C80"/>
  <c r="D79"/>
  <c r="C79"/>
  <c r="D78"/>
  <c r="C78"/>
  <c r="D77"/>
  <c r="C77"/>
  <c r="D76"/>
  <c r="C76"/>
  <c r="D75"/>
  <c r="C75"/>
  <c r="D74"/>
  <c r="C74"/>
  <c r="D73"/>
  <c r="C73"/>
  <c r="D72"/>
  <c r="C72"/>
  <c r="D71"/>
  <c r="C71"/>
  <c r="D70"/>
  <c r="C70"/>
  <c r="D69"/>
  <c r="C69"/>
  <c r="D68"/>
  <c r="C68"/>
  <c r="D67"/>
  <c r="C67"/>
  <c r="D66"/>
  <c r="C66"/>
  <c r="D65"/>
  <c r="C65"/>
  <c r="D64"/>
  <c r="C64"/>
  <c r="D63"/>
  <c r="C63"/>
  <c r="D62"/>
  <c r="C62"/>
  <c r="D61"/>
  <c r="C61"/>
  <c r="D60"/>
  <c r="C60"/>
  <c r="D59"/>
  <c r="C59"/>
  <c r="D58"/>
  <c r="C58"/>
  <c r="D57"/>
  <c r="C57"/>
  <c r="D56"/>
  <c r="C56"/>
  <c r="D55"/>
  <c r="C55"/>
  <c r="D54"/>
  <c r="C54"/>
  <c r="D53"/>
  <c r="C53"/>
  <c r="D52"/>
  <c r="C52"/>
  <c r="D51"/>
  <c r="C51"/>
  <c r="D50"/>
  <c r="C50"/>
  <c r="D49"/>
  <c r="C49"/>
  <c r="D48"/>
  <c r="C48"/>
  <c r="D47"/>
  <c r="C47"/>
  <c r="D46"/>
  <c r="C46"/>
  <c r="D45"/>
  <c r="C45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1"/>
  <c r="C31"/>
  <c r="D30"/>
  <c r="C30"/>
  <c r="D29"/>
  <c r="C29"/>
  <c r="D28"/>
  <c r="C28"/>
  <c r="D27"/>
  <c r="C27"/>
  <c r="D26"/>
  <c r="C26"/>
  <c r="D25"/>
  <c r="C25"/>
  <c r="D24"/>
  <c r="C24"/>
  <c r="D23"/>
  <c r="C23"/>
  <c r="D22"/>
  <c r="C22"/>
  <c r="D21"/>
  <c r="C21"/>
  <c r="D20"/>
  <c r="C20"/>
  <c r="D19"/>
  <c r="C19"/>
  <c r="D18"/>
  <c r="C18"/>
  <c r="D17"/>
  <c r="C17"/>
  <c r="D16"/>
  <c r="C16"/>
  <c r="D15"/>
  <c r="C15"/>
  <c r="D14"/>
  <c r="C14"/>
  <c r="D13"/>
  <c r="C13"/>
  <c r="D12"/>
  <c r="C12"/>
  <c r="D11"/>
  <c r="C11"/>
  <c r="D10"/>
  <c r="C10"/>
  <c r="D9"/>
  <c r="C9"/>
  <c r="D8"/>
  <c r="C8"/>
  <c r="D7"/>
  <c r="C7"/>
  <c r="D6"/>
  <c r="C6"/>
  <c r="D5"/>
  <c r="C5"/>
  <c r="D4"/>
  <c r="C4"/>
  <c r="D3"/>
  <c r="C3"/>
  <c r="D8" i="4" l="1"/>
  <c r="D3397" i="5"/>
  <c r="E5526" i="3"/>
  <c r="D5525"/>
  <c r="C5525" s="1"/>
  <c r="D5524"/>
  <c r="C5524" s="1"/>
  <c r="D5523"/>
  <c r="C5523" s="1"/>
  <c r="D5522"/>
  <c r="C5522" s="1"/>
  <c r="D5521"/>
  <c r="C5521" s="1"/>
  <c r="D5520"/>
  <c r="C5520" s="1"/>
  <c r="D5519"/>
  <c r="C5519" s="1"/>
  <c r="D5518"/>
  <c r="C5518" s="1"/>
  <c r="D5517"/>
  <c r="C5517" s="1"/>
  <c r="D5516"/>
  <c r="C5516" s="1"/>
  <c r="D5515"/>
  <c r="C5515" s="1"/>
  <c r="D5514"/>
  <c r="C5514" s="1"/>
  <c r="D5513"/>
  <c r="C5513" s="1"/>
  <c r="D5512"/>
  <c r="C5512" s="1"/>
  <c r="D5511"/>
  <c r="C5511" s="1"/>
  <c r="D5510"/>
  <c r="C5510" s="1"/>
  <c r="D5509"/>
  <c r="C5509" s="1"/>
  <c r="D5508"/>
  <c r="C5508" s="1"/>
  <c r="D5507"/>
  <c r="C5507" s="1"/>
  <c r="D5506"/>
  <c r="C5506" s="1"/>
  <c r="D5505"/>
  <c r="C5505" s="1"/>
  <c r="D5504"/>
  <c r="C5504" s="1"/>
  <c r="D5503"/>
  <c r="C5503" s="1"/>
  <c r="D5502"/>
  <c r="C5502" s="1"/>
  <c r="D5501"/>
  <c r="C5501" s="1"/>
  <c r="D5500"/>
  <c r="C5500" s="1"/>
  <c r="D5499"/>
  <c r="C5499" s="1"/>
  <c r="D5498"/>
  <c r="C5498" s="1"/>
  <c r="D5497"/>
  <c r="C5497" s="1"/>
  <c r="D5496"/>
  <c r="C5496" s="1"/>
  <c r="D5495"/>
  <c r="C5495" s="1"/>
  <c r="D5494"/>
  <c r="C5494" s="1"/>
  <c r="D5493"/>
  <c r="C5493" s="1"/>
  <c r="D5492"/>
  <c r="C5492" s="1"/>
  <c r="D5491"/>
  <c r="C5491" s="1"/>
  <c r="D5490"/>
  <c r="C5490" s="1"/>
  <c r="D5489"/>
  <c r="C5489" s="1"/>
  <c r="D5488"/>
  <c r="C5488" s="1"/>
  <c r="D5487"/>
  <c r="C5487" s="1"/>
  <c r="D5486"/>
  <c r="C5486" s="1"/>
  <c r="D5485"/>
  <c r="C5485" s="1"/>
  <c r="D5484"/>
  <c r="C5484" s="1"/>
  <c r="D5483"/>
  <c r="C5483" s="1"/>
  <c r="D5482"/>
  <c r="C5482" s="1"/>
  <c r="D5481"/>
  <c r="C5481" s="1"/>
  <c r="D5480"/>
  <c r="C5480" s="1"/>
  <c r="D5479"/>
  <c r="C5479" s="1"/>
  <c r="D5478"/>
  <c r="C5478" s="1"/>
  <c r="D5477"/>
  <c r="C5477" s="1"/>
  <c r="D5476"/>
  <c r="C5476" s="1"/>
  <c r="D5475"/>
  <c r="C5475" s="1"/>
  <c r="D5474"/>
  <c r="C5474" s="1"/>
  <c r="D5473"/>
  <c r="C5473" s="1"/>
  <c r="D5472"/>
  <c r="C5472" s="1"/>
  <c r="D5471"/>
  <c r="C5471" s="1"/>
  <c r="D5470"/>
  <c r="C5470" s="1"/>
  <c r="D5469"/>
  <c r="C5469" s="1"/>
  <c r="D5468"/>
  <c r="C5468" s="1"/>
  <c r="D5467"/>
  <c r="C5467" s="1"/>
  <c r="D5466"/>
  <c r="C5466" s="1"/>
  <c r="D5465"/>
  <c r="C5465" s="1"/>
  <c r="D5464"/>
  <c r="C5464" s="1"/>
  <c r="D5463"/>
  <c r="C5463" s="1"/>
  <c r="D5462"/>
  <c r="C5462" s="1"/>
  <c r="D5461"/>
  <c r="C5461" s="1"/>
  <c r="D5460"/>
  <c r="C5460" s="1"/>
  <c r="D5459"/>
  <c r="C5459" s="1"/>
  <c r="D5458"/>
  <c r="C5458" s="1"/>
  <c r="D5457"/>
  <c r="C5457" s="1"/>
  <c r="D5456"/>
  <c r="C5456" s="1"/>
  <c r="D5455"/>
  <c r="C5455" s="1"/>
  <c r="D5454"/>
  <c r="C5454" s="1"/>
  <c r="D5453"/>
  <c r="C5453" s="1"/>
  <c r="D5452"/>
  <c r="C5452" s="1"/>
  <c r="D5451"/>
  <c r="C5451" s="1"/>
  <c r="D5450"/>
  <c r="C5450" s="1"/>
  <c r="D5449"/>
  <c r="C5449" s="1"/>
  <c r="D5448"/>
  <c r="C5448" s="1"/>
  <c r="D5447"/>
  <c r="C5447" s="1"/>
  <c r="D5446"/>
  <c r="C5446" s="1"/>
  <c r="D5445"/>
  <c r="C5445" s="1"/>
  <c r="D5444"/>
  <c r="C5444" s="1"/>
  <c r="D5443"/>
  <c r="C5443" s="1"/>
  <c r="D5442"/>
  <c r="C5442" s="1"/>
  <c r="D5441"/>
  <c r="C5441" s="1"/>
  <c r="D5440"/>
  <c r="C5440" s="1"/>
  <c r="D5439"/>
  <c r="C5439" s="1"/>
  <c r="D5438"/>
  <c r="C5438" s="1"/>
  <c r="D5437"/>
  <c r="C5437" s="1"/>
  <c r="D5436"/>
  <c r="C5436" s="1"/>
  <c r="D5435"/>
  <c r="C5435" s="1"/>
  <c r="D5434"/>
  <c r="C5434" s="1"/>
  <c r="D5433"/>
  <c r="C5433" s="1"/>
  <c r="D5432"/>
  <c r="C5432" s="1"/>
  <c r="D5431"/>
  <c r="C5431" s="1"/>
  <c r="D5430"/>
  <c r="C5430" s="1"/>
  <c r="D5429"/>
  <c r="C5429" s="1"/>
  <c r="D5428"/>
  <c r="C5428" s="1"/>
  <c r="D5427"/>
  <c r="C5427" s="1"/>
  <c r="D5426"/>
  <c r="C5426" s="1"/>
  <c r="D5425"/>
  <c r="C5425" s="1"/>
  <c r="D5424"/>
  <c r="C5424" s="1"/>
  <c r="D5423"/>
  <c r="C5423" s="1"/>
  <c r="D5422"/>
  <c r="C5422" s="1"/>
  <c r="D5421"/>
  <c r="C5421" s="1"/>
  <c r="D5420"/>
  <c r="C5420" s="1"/>
  <c r="D5419"/>
  <c r="C5419" s="1"/>
  <c r="D5418"/>
  <c r="C5418" s="1"/>
  <c r="D5417"/>
  <c r="C5417" s="1"/>
  <c r="D5416"/>
  <c r="C5416" s="1"/>
  <c r="D5415"/>
  <c r="C5415" s="1"/>
  <c r="D5414"/>
  <c r="C5414" s="1"/>
  <c r="D5413"/>
  <c r="C5413" s="1"/>
  <c r="D5412"/>
  <c r="C5412" s="1"/>
  <c r="D5411"/>
  <c r="C5411" s="1"/>
  <c r="D5410"/>
  <c r="C5410" s="1"/>
  <c r="D5409"/>
  <c r="C5409" s="1"/>
  <c r="D5408"/>
  <c r="C5408" s="1"/>
  <c r="D5407"/>
  <c r="C5407" s="1"/>
  <c r="D5406"/>
  <c r="C5406" s="1"/>
  <c r="D5405"/>
  <c r="C5405" s="1"/>
  <c r="D5404"/>
  <c r="C5404" s="1"/>
  <c r="D5403"/>
  <c r="C5403" s="1"/>
  <c r="D5402"/>
  <c r="C5402" s="1"/>
  <c r="D5401"/>
  <c r="C5401" s="1"/>
  <c r="D5400"/>
  <c r="C5400" s="1"/>
  <c r="D5399"/>
  <c r="C5399" s="1"/>
  <c r="D5398"/>
  <c r="C5398" s="1"/>
  <c r="D5397"/>
  <c r="C5397" s="1"/>
  <c r="D5396"/>
  <c r="C5396" s="1"/>
  <c r="D5395"/>
  <c r="C5395" s="1"/>
  <c r="D5394"/>
  <c r="C5394" s="1"/>
  <c r="D5393"/>
  <c r="C5393" s="1"/>
  <c r="D5392"/>
  <c r="C5392" s="1"/>
  <c r="D5391"/>
  <c r="C5391" s="1"/>
  <c r="D5390"/>
  <c r="C5390" s="1"/>
  <c r="D5389"/>
  <c r="C5389" s="1"/>
  <c r="D5388"/>
  <c r="C5388" s="1"/>
  <c r="D5387"/>
  <c r="C5387" s="1"/>
  <c r="D5386"/>
  <c r="C5386" s="1"/>
  <c r="D5385"/>
  <c r="C5385" s="1"/>
  <c r="D5384"/>
  <c r="C5384" s="1"/>
  <c r="D5383"/>
  <c r="C5383" s="1"/>
  <c r="D5382"/>
  <c r="C5382" s="1"/>
  <c r="D5381"/>
  <c r="C5381" s="1"/>
  <c r="D5380"/>
  <c r="C5380" s="1"/>
  <c r="D5379"/>
  <c r="C5379" s="1"/>
  <c r="D5378"/>
  <c r="C5378" s="1"/>
  <c r="D5377"/>
  <c r="C5377" s="1"/>
  <c r="D5376"/>
  <c r="C5376" s="1"/>
  <c r="D5375"/>
  <c r="C5375" s="1"/>
  <c r="D5374"/>
  <c r="C5374" s="1"/>
  <c r="D5373"/>
  <c r="C5373" s="1"/>
  <c r="D5372"/>
  <c r="C5372" s="1"/>
  <c r="D5371"/>
  <c r="C5371" s="1"/>
  <c r="D5370"/>
  <c r="C5370" s="1"/>
  <c r="D5369"/>
  <c r="C5369" s="1"/>
  <c r="D5368"/>
  <c r="C5368" s="1"/>
  <c r="D5367"/>
  <c r="C5367" s="1"/>
  <c r="D5366"/>
  <c r="C5366" s="1"/>
  <c r="D5365"/>
  <c r="C5365" s="1"/>
  <c r="D5364"/>
  <c r="C5364" s="1"/>
  <c r="D5363"/>
  <c r="C5363" s="1"/>
  <c r="D5362"/>
  <c r="C5362" s="1"/>
  <c r="D5361"/>
  <c r="C5361" s="1"/>
  <c r="D5360"/>
  <c r="C5360" s="1"/>
  <c r="D5359"/>
  <c r="C5359" s="1"/>
  <c r="D5358"/>
  <c r="C5358" s="1"/>
  <c r="D5357"/>
  <c r="C5357" s="1"/>
  <c r="D5356"/>
  <c r="C5356" s="1"/>
  <c r="D5355"/>
  <c r="C5355" s="1"/>
  <c r="D5354"/>
  <c r="C5354" s="1"/>
  <c r="D5353"/>
  <c r="C5353" s="1"/>
  <c r="D5352"/>
  <c r="C5352" s="1"/>
  <c r="D5351"/>
  <c r="C5351" s="1"/>
  <c r="D5350"/>
  <c r="C5350" s="1"/>
  <c r="D5349"/>
  <c r="C5349" s="1"/>
  <c r="D5348"/>
  <c r="C5348" s="1"/>
  <c r="D5347"/>
  <c r="C5347" s="1"/>
  <c r="D5346"/>
  <c r="C5346" s="1"/>
  <c r="D5345"/>
  <c r="C5345" s="1"/>
  <c r="D5344"/>
  <c r="C5344" s="1"/>
  <c r="D5343"/>
  <c r="C5343" s="1"/>
  <c r="D5342"/>
  <c r="C5342" s="1"/>
  <c r="D5341"/>
  <c r="C5341" s="1"/>
  <c r="D5340"/>
  <c r="C5340" s="1"/>
  <c r="D5339"/>
  <c r="C5339" s="1"/>
  <c r="D5338"/>
  <c r="C5338" s="1"/>
  <c r="D5337"/>
  <c r="C5337" s="1"/>
  <c r="D5336"/>
  <c r="C5336" s="1"/>
  <c r="D5335"/>
  <c r="C5335" s="1"/>
  <c r="D5334"/>
  <c r="C5334" s="1"/>
  <c r="D5333"/>
  <c r="C5333" s="1"/>
  <c r="D5332"/>
  <c r="C5332" s="1"/>
  <c r="D5331"/>
  <c r="C5331" s="1"/>
  <c r="D5330"/>
  <c r="C5330" s="1"/>
  <c r="D5329"/>
  <c r="C5329" s="1"/>
  <c r="D5328"/>
  <c r="C5328" s="1"/>
  <c r="D5327"/>
  <c r="C5327" s="1"/>
  <c r="D5326"/>
  <c r="C5326" s="1"/>
  <c r="D5325"/>
  <c r="C5325" s="1"/>
  <c r="D5324"/>
  <c r="C5324" s="1"/>
  <c r="D5323"/>
  <c r="C5323" s="1"/>
  <c r="D5322"/>
  <c r="C5322" s="1"/>
  <c r="D5321"/>
  <c r="C5321" s="1"/>
  <c r="D5320"/>
  <c r="C5320" s="1"/>
  <c r="D5319"/>
  <c r="C5319" s="1"/>
  <c r="D5318"/>
  <c r="C5318" s="1"/>
  <c r="D5317"/>
  <c r="C5317" s="1"/>
  <c r="D5316"/>
  <c r="C5316" s="1"/>
  <c r="D5315"/>
  <c r="C5315" s="1"/>
  <c r="D5314"/>
  <c r="C5314" s="1"/>
  <c r="D5313"/>
  <c r="C5313" s="1"/>
  <c r="D5312"/>
  <c r="C5312" s="1"/>
  <c r="D5311"/>
  <c r="C5311" s="1"/>
  <c r="D5310"/>
  <c r="C5310" s="1"/>
  <c r="D5309"/>
  <c r="C5309" s="1"/>
  <c r="D5308"/>
  <c r="C5308" s="1"/>
  <c r="D5307"/>
  <c r="C5307" s="1"/>
  <c r="D5306"/>
  <c r="C5306" s="1"/>
  <c r="D5305"/>
  <c r="C5305" s="1"/>
  <c r="D5304"/>
  <c r="C5304" s="1"/>
  <c r="D5303"/>
  <c r="C5303" s="1"/>
  <c r="D5302"/>
  <c r="C5302" s="1"/>
  <c r="D5301"/>
  <c r="C5301" s="1"/>
  <c r="D5300"/>
  <c r="C5300" s="1"/>
  <c r="D5299"/>
  <c r="C5299" s="1"/>
  <c r="D5298"/>
  <c r="C5298" s="1"/>
  <c r="D5297"/>
  <c r="C5297" s="1"/>
  <c r="D5296"/>
  <c r="C5296" s="1"/>
  <c r="D5295"/>
  <c r="C5295" s="1"/>
  <c r="D5294"/>
  <c r="C5294" s="1"/>
  <c r="D5293"/>
  <c r="C5293" s="1"/>
  <c r="D5292"/>
  <c r="C5292" s="1"/>
  <c r="D5291"/>
  <c r="C5291" s="1"/>
  <c r="D5290"/>
  <c r="C5290" s="1"/>
  <c r="D5289"/>
  <c r="C5289" s="1"/>
  <c r="D5288"/>
  <c r="C5288" s="1"/>
  <c r="D5287"/>
  <c r="C5287" s="1"/>
  <c r="D5286"/>
  <c r="C5286" s="1"/>
  <c r="D5285"/>
  <c r="C5285" s="1"/>
  <c r="D5284"/>
  <c r="C5284" s="1"/>
  <c r="D5283"/>
  <c r="C5283" s="1"/>
  <c r="D5282"/>
  <c r="C5282" s="1"/>
  <c r="D5281"/>
  <c r="C5281" s="1"/>
  <c r="D5280"/>
  <c r="C5280" s="1"/>
  <c r="D5279"/>
  <c r="C5279" s="1"/>
  <c r="D5278"/>
  <c r="C5278" s="1"/>
  <c r="D5277"/>
  <c r="C5277" s="1"/>
  <c r="D5276"/>
  <c r="C5276" s="1"/>
  <c r="D5275"/>
  <c r="C5275" s="1"/>
  <c r="D5274"/>
  <c r="C5274" s="1"/>
  <c r="D5273"/>
  <c r="C5273" s="1"/>
  <c r="D5272"/>
  <c r="C5272" s="1"/>
  <c r="D5271"/>
  <c r="C5271" s="1"/>
  <c r="D5270"/>
  <c r="C5270"/>
  <c r="D5269"/>
  <c r="C5269"/>
  <c r="D5268"/>
  <c r="C5268"/>
  <c r="D5267"/>
  <c r="C5267"/>
  <c r="D5266"/>
  <c r="C5266"/>
  <c r="D5265"/>
  <c r="C5265"/>
  <c r="D5264"/>
  <c r="C5264"/>
  <c r="D5263"/>
  <c r="C5263"/>
  <c r="D5262"/>
  <c r="C5262"/>
  <c r="D5261"/>
  <c r="C5261"/>
  <c r="D5260"/>
  <c r="C5260"/>
  <c r="D5259"/>
  <c r="C5259"/>
  <c r="D5258"/>
  <c r="C5258"/>
  <c r="D5257"/>
  <c r="C5257"/>
  <c r="D5256"/>
  <c r="C5256"/>
  <c r="D5255"/>
  <c r="C5255"/>
  <c r="D5254"/>
  <c r="C5254"/>
  <c r="D5253"/>
  <c r="C5253"/>
  <c r="D5252"/>
  <c r="C5252"/>
  <c r="D5251"/>
  <c r="C5251"/>
  <c r="D5250"/>
  <c r="C5250"/>
  <c r="D5249"/>
  <c r="C5249"/>
  <c r="D5248"/>
  <c r="C5248"/>
  <c r="D5247"/>
  <c r="C5247"/>
  <c r="D5246"/>
  <c r="C5246"/>
  <c r="D5245"/>
  <c r="C5245"/>
  <c r="D5244"/>
  <c r="C5244"/>
  <c r="D5243"/>
  <c r="C5243"/>
  <c r="D5242"/>
  <c r="C5242"/>
  <c r="D5241"/>
  <c r="C5241"/>
  <c r="D5240"/>
  <c r="C5240"/>
  <c r="D5239"/>
  <c r="C5239"/>
  <c r="D5238"/>
  <c r="C5238"/>
  <c r="D5237"/>
  <c r="C5237"/>
  <c r="D5236"/>
  <c r="C5236"/>
  <c r="D5235"/>
  <c r="C5235"/>
  <c r="D5234"/>
  <c r="C5234"/>
  <c r="D5233"/>
  <c r="C5233"/>
  <c r="D5232"/>
  <c r="C5232"/>
  <c r="D5231"/>
  <c r="C5231"/>
  <c r="D5230"/>
  <c r="C5230"/>
  <c r="D5229"/>
  <c r="C5229"/>
  <c r="D5228"/>
  <c r="C5228"/>
  <c r="D5227"/>
  <c r="C5227"/>
  <c r="D5226"/>
  <c r="C5226"/>
  <c r="D5225"/>
  <c r="C5225"/>
  <c r="D5224"/>
  <c r="C5224"/>
  <c r="D5223"/>
  <c r="C5223"/>
  <c r="D5222"/>
  <c r="C5222"/>
  <c r="D5221"/>
  <c r="C5221"/>
  <c r="D5220"/>
  <c r="C5220"/>
  <c r="D5219"/>
  <c r="C5219"/>
  <c r="D5218"/>
  <c r="C5218"/>
  <c r="D5217"/>
  <c r="C5217"/>
  <c r="D5216"/>
  <c r="C5216"/>
  <c r="D5215"/>
  <c r="C5215"/>
  <c r="D5214"/>
  <c r="C5214"/>
  <c r="D5213"/>
  <c r="C5213"/>
  <c r="D5212"/>
  <c r="C5212"/>
  <c r="D5211"/>
  <c r="C5211"/>
  <c r="D5210"/>
  <c r="C5210"/>
  <c r="D5209"/>
  <c r="C5209"/>
  <c r="D5208"/>
  <c r="C5208"/>
  <c r="D5207"/>
  <c r="C5207"/>
  <c r="D5206"/>
  <c r="C5206"/>
  <c r="D5205"/>
  <c r="C5205"/>
  <c r="D5204"/>
  <c r="C5204"/>
  <c r="D5203"/>
  <c r="C5203"/>
  <c r="D5202"/>
  <c r="C5202"/>
  <c r="D5201"/>
  <c r="C5201"/>
  <c r="D5200"/>
  <c r="C5200"/>
  <c r="D5199"/>
  <c r="C5199"/>
  <c r="D5198"/>
  <c r="C5198"/>
  <c r="D5197"/>
  <c r="C5197"/>
  <c r="D5196"/>
  <c r="C5196"/>
  <c r="D5195"/>
  <c r="C5195"/>
  <c r="D5194"/>
  <c r="C5194"/>
  <c r="D5193"/>
  <c r="C5193"/>
  <c r="D5192"/>
  <c r="C5192"/>
  <c r="D5191"/>
  <c r="C5191"/>
  <c r="D5190"/>
  <c r="C5190"/>
  <c r="D5189"/>
  <c r="C5189"/>
  <c r="D5188"/>
  <c r="C5188"/>
  <c r="D5187"/>
  <c r="C5187"/>
  <c r="D5186"/>
  <c r="C5186"/>
  <c r="D5185"/>
  <c r="C5185"/>
  <c r="D5184"/>
  <c r="C5184"/>
  <c r="D5183"/>
  <c r="C5183"/>
  <c r="D5182"/>
  <c r="C5182"/>
  <c r="D5181"/>
  <c r="C5181"/>
  <c r="D5180"/>
  <c r="C5180"/>
  <c r="D5179"/>
  <c r="C5179"/>
  <c r="D5178"/>
  <c r="C5178"/>
  <c r="D5177"/>
  <c r="C5177"/>
  <c r="D5176"/>
  <c r="C5176"/>
  <c r="D5175"/>
  <c r="C5175"/>
  <c r="D5174"/>
  <c r="C5174"/>
  <c r="D5173"/>
  <c r="C5173"/>
  <c r="D5172"/>
  <c r="C5172"/>
  <c r="D5171"/>
  <c r="C5171"/>
  <c r="D5170"/>
  <c r="C5170"/>
  <c r="D5169"/>
  <c r="C5169"/>
  <c r="D5168"/>
  <c r="C5168"/>
  <c r="D5167"/>
  <c r="C5167"/>
  <c r="D5166"/>
  <c r="C5166"/>
  <c r="D5165"/>
  <c r="C5165"/>
  <c r="D5164"/>
  <c r="C5164"/>
  <c r="D5163"/>
  <c r="C5163"/>
  <c r="D5162"/>
  <c r="C5162"/>
  <c r="D5161"/>
  <c r="C5161"/>
  <c r="D5160"/>
  <c r="C5160"/>
  <c r="D5159"/>
  <c r="C5159"/>
  <c r="D5158"/>
  <c r="C5158"/>
  <c r="D5157"/>
  <c r="C5157"/>
  <c r="D5156"/>
  <c r="C5156"/>
  <c r="D5155"/>
  <c r="C5155"/>
  <c r="D5154"/>
  <c r="C5154"/>
  <c r="D5153"/>
  <c r="C5153"/>
  <c r="D5152"/>
  <c r="C5152"/>
  <c r="D5151"/>
  <c r="C5151"/>
  <c r="D5150"/>
  <c r="C5150"/>
  <c r="D5149"/>
  <c r="C5149"/>
  <c r="D5148"/>
  <c r="C5148"/>
  <c r="D5147"/>
  <c r="C5147"/>
  <c r="D5146"/>
  <c r="C5146"/>
  <c r="D5145"/>
  <c r="C5145"/>
  <c r="D5144"/>
  <c r="C5144"/>
  <c r="D5143"/>
  <c r="C5143"/>
  <c r="D5142"/>
  <c r="C5142"/>
  <c r="D5141"/>
  <c r="C5141"/>
  <c r="D5140"/>
  <c r="C5140"/>
  <c r="D5139"/>
  <c r="C5139"/>
  <c r="D5138"/>
  <c r="C5138"/>
  <c r="D5137"/>
  <c r="C5137"/>
  <c r="D5136"/>
  <c r="C5136"/>
  <c r="D5135"/>
  <c r="C5135"/>
  <c r="D5134"/>
  <c r="C5134"/>
  <c r="D5133"/>
  <c r="C5133"/>
  <c r="D5132"/>
  <c r="C5132"/>
  <c r="D5131"/>
  <c r="C5131"/>
  <c r="D5130"/>
  <c r="C5130"/>
  <c r="D5129"/>
  <c r="C5129"/>
  <c r="D5128"/>
  <c r="C5128"/>
  <c r="D5127"/>
  <c r="C5127"/>
  <c r="D5126"/>
  <c r="C5126"/>
  <c r="D5125"/>
  <c r="C5125"/>
  <c r="D5124"/>
  <c r="C5124"/>
  <c r="D5123"/>
  <c r="C5123"/>
  <c r="D5122"/>
  <c r="C5122"/>
  <c r="D5121"/>
  <c r="C5121"/>
  <c r="D5120"/>
  <c r="C5120"/>
  <c r="D5119"/>
  <c r="C5119"/>
  <c r="D5118"/>
  <c r="C5118"/>
  <c r="D5117"/>
  <c r="C5117"/>
  <c r="D5116"/>
  <c r="C5116"/>
  <c r="D5115"/>
  <c r="C5115"/>
  <c r="D5114"/>
  <c r="C5114"/>
  <c r="D5113"/>
  <c r="C5113"/>
  <c r="D5112"/>
  <c r="C5112"/>
  <c r="D5111"/>
  <c r="C5111"/>
  <c r="D5110"/>
  <c r="C5110"/>
  <c r="D5109"/>
  <c r="C5109"/>
  <c r="D5108"/>
  <c r="C5108"/>
  <c r="D5107"/>
  <c r="C5107"/>
  <c r="D5106"/>
  <c r="C5106"/>
  <c r="D5105"/>
  <c r="C5105"/>
  <c r="D5104"/>
  <c r="C5104"/>
  <c r="D5103"/>
  <c r="C5103"/>
  <c r="D5102"/>
  <c r="C5102"/>
  <c r="D5101"/>
  <c r="C5101"/>
  <c r="D5100"/>
  <c r="C5100"/>
  <c r="D5099"/>
  <c r="C5099"/>
  <c r="D5098"/>
  <c r="C5098"/>
  <c r="D5097"/>
  <c r="C5097"/>
  <c r="D5096"/>
  <c r="C5096"/>
  <c r="D5095"/>
  <c r="C5095"/>
  <c r="D5094"/>
  <c r="C5094"/>
  <c r="D5093"/>
  <c r="C5093"/>
  <c r="D5092"/>
  <c r="C5092"/>
  <c r="D5091"/>
  <c r="C5091"/>
  <c r="D5090"/>
  <c r="C5090"/>
  <c r="D5089"/>
  <c r="C5089"/>
  <c r="D5088"/>
  <c r="C5088"/>
  <c r="D5087"/>
  <c r="C5087"/>
  <c r="D5086"/>
  <c r="C5086"/>
  <c r="D5085"/>
  <c r="C5085"/>
  <c r="D5084"/>
  <c r="C5084"/>
  <c r="D5083"/>
  <c r="C5083"/>
  <c r="D5082"/>
  <c r="C5082"/>
  <c r="D5081"/>
  <c r="C5081"/>
  <c r="D5080"/>
  <c r="C5080"/>
  <c r="D5079"/>
  <c r="C5079"/>
  <c r="D5078"/>
  <c r="C5078"/>
  <c r="D5077"/>
  <c r="C5077"/>
  <c r="D5076"/>
  <c r="C5076"/>
  <c r="D5075"/>
  <c r="C5075"/>
  <c r="D5074"/>
  <c r="C5074"/>
  <c r="D5073"/>
  <c r="C5073"/>
  <c r="D5072"/>
  <c r="C5072"/>
  <c r="D5071"/>
  <c r="C5071"/>
  <c r="D5070"/>
  <c r="C5070"/>
  <c r="D5069"/>
  <c r="C5069"/>
  <c r="D5068"/>
  <c r="C5068"/>
  <c r="D5067"/>
  <c r="C5067"/>
  <c r="D5066"/>
  <c r="C5066"/>
  <c r="D5065"/>
  <c r="C5065"/>
  <c r="D5064"/>
  <c r="C5064"/>
  <c r="D5063"/>
  <c r="C5063"/>
  <c r="D5062"/>
  <c r="C5062"/>
  <c r="D5061"/>
  <c r="C5061"/>
  <c r="D5060"/>
  <c r="C5060"/>
  <c r="D5059"/>
  <c r="C5059"/>
  <c r="D5058"/>
  <c r="C5058"/>
  <c r="D5057"/>
  <c r="C5057"/>
  <c r="D5056"/>
  <c r="C5056"/>
  <c r="D5055"/>
  <c r="C5055"/>
  <c r="D5054"/>
  <c r="C5054"/>
  <c r="D5053"/>
  <c r="C5053"/>
  <c r="D5052"/>
  <c r="C5052"/>
  <c r="D5051"/>
  <c r="C5051"/>
  <c r="D5050"/>
  <c r="C5050"/>
  <c r="D5049"/>
  <c r="C5049"/>
  <c r="D5048"/>
  <c r="C5048"/>
  <c r="D5047"/>
  <c r="C5047"/>
  <c r="D5046"/>
  <c r="C5046"/>
  <c r="D5045"/>
  <c r="C5045"/>
  <c r="D5044"/>
  <c r="C5044"/>
  <c r="D5043"/>
  <c r="C5043"/>
  <c r="D5042"/>
  <c r="C5042"/>
  <c r="D5041"/>
  <c r="C5041"/>
  <c r="D5040"/>
  <c r="C5040"/>
  <c r="D5039"/>
  <c r="C5039"/>
  <c r="D5038"/>
  <c r="C5038"/>
  <c r="D5037"/>
  <c r="C5037"/>
  <c r="D5036"/>
  <c r="C5036"/>
  <c r="D5035"/>
  <c r="C5035"/>
  <c r="D5034"/>
  <c r="C5034"/>
  <c r="D5033"/>
  <c r="C5033"/>
  <c r="D5032"/>
  <c r="C5032"/>
  <c r="D5031"/>
  <c r="C5031"/>
  <c r="D5030"/>
  <c r="C5030"/>
  <c r="D5029"/>
  <c r="C5029"/>
  <c r="D5028"/>
  <c r="C5028"/>
  <c r="D5027"/>
  <c r="C5027"/>
  <c r="D5026"/>
  <c r="C5026"/>
  <c r="D5025"/>
  <c r="C5025"/>
  <c r="D5024"/>
  <c r="C5024"/>
  <c r="D5023"/>
  <c r="C5023"/>
  <c r="D5022"/>
  <c r="C5022"/>
  <c r="D5021"/>
  <c r="C5021"/>
  <c r="D5020"/>
  <c r="C5020"/>
  <c r="D5019"/>
  <c r="C5019"/>
  <c r="D5018"/>
  <c r="C5018"/>
  <c r="D5017"/>
  <c r="C5017"/>
  <c r="D5016"/>
  <c r="C5016"/>
  <c r="D5015"/>
  <c r="C5015"/>
  <c r="D5014"/>
  <c r="C5014"/>
  <c r="D5013"/>
  <c r="C5013"/>
  <c r="D5012"/>
  <c r="C5012"/>
  <c r="D5011"/>
  <c r="C5011"/>
  <c r="D5010"/>
  <c r="C5010"/>
  <c r="D5009"/>
  <c r="C5009"/>
  <c r="D5008"/>
  <c r="C5008"/>
  <c r="D5007"/>
  <c r="C5007"/>
  <c r="D5006"/>
  <c r="C5006"/>
  <c r="D5005"/>
  <c r="C5005"/>
  <c r="D5004"/>
  <c r="C5004"/>
  <c r="D5003"/>
  <c r="C5003"/>
  <c r="D5002"/>
  <c r="C5002"/>
  <c r="D5001"/>
  <c r="C5001"/>
  <c r="D5000"/>
  <c r="C5000"/>
  <c r="D4999"/>
  <c r="C4999"/>
  <c r="D4998"/>
  <c r="C4998"/>
  <c r="D4997"/>
  <c r="C4997"/>
  <c r="D4996"/>
  <c r="C4996"/>
  <c r="D4995"/>
  <c r="C4995"/>
  <c r="D4994"/>
  <c r="C4994"/>
  <c r="D4993"/>
  <c r="C4993"/>
  <c r="D4992"/>
  <c r="C4992"/>
  <c r="D4991"/>
  <c r="C4991"/>
  <c r="D4990"/>
  <c r="C4990"/>
  <c r="D4989"/>
  <c r="C4989"/>
  <c r="D4988"/>
  <c r="C4988"/>
  <c r="D4987"/>
  <c r="C4987"/>
  <c r="D4986"/>
  <c r="C4986"/>
  <c r="D4985"/>
  <c r="C4985"/>
  <c r="D4984"/>
  <c r="C4984"/>
  <c r="D4983"/>
  <c r="C4983"/>
  <c r="D4982"/>
  <c r="C4982"/>
  <c r="D4981"/>
  <c r="C4981"/>
  <c r="D4980"/>
  <c r="C4980"/>
  <c r="D4979"/>
  <c r="C4979"/>
  <c r="D4978"/>
  <c r="C4978"/>
  <c r="D4977"/>
  <c r="C4977"/>
  <c r="D4976"/>
  <c r="C4976"/>
  <c r="D4975"/>
  <c r="C4975"/>
  <c r="D4974"/>
  <c r="C4974"/>
  <c r="D4973"/>
  <c r="C4973"/>
  <c r="D4972"/>
  <c r="C4972"/>
  <c r="D4971"/>
  <c r="C4971"/>
  <c r="D4970"/>
  <c r="C4970"/>
  <c r="D4969"/>
  <c r="C4969"/>
  <c r="D4968"/>
  <c r="C4968"/>
  <c r="D4967"/>
  <c r="C4967"/>
  <c r="D4966"/>
  <c r="C4966"/>
  <c r="D4965"/>
  <c r="C4965"/>
  <c r="D4964"/>
  <c r="C4964"/>
  <c r="D4963"/>
  <c r="C4963"/>
  <c r="D4962"/>
  <c r="C4962"/>
  <c r="D4961"/>
  <c r="C4961"/>
  <c r="D4960"/>
  <c r="C4960"/>
  <c r="D4959"/>
  <c r="C4959"/>
  <c r="D4958"/>
  <c r="C4958"/>
  <c r="D4957"/>
  <c r="C4957"/>
  <c r="D4956"/>
  <c r="C4956"/>
  <c r="D4955"/>
  <c r="C4955"/>
  <c r="D4954"/>
  <c r="C4954"/>
  <c r="D4953"/>
  <c r="C4953"/>
  <c r="D4952"/>
  <c r="C4952"/>
  <c r="D4951"/>
  <c r="C4951"/>
  <c r="D4950"/>
  <c r="C4950"/>
  <c r="D4949"/>
  <c r="C4949"/>
  <c r="D4948"/>
  <c r="C4948"/>
  <c r="D4947"/>
  <c r="C4947"/>
  <c r="D4946"/>
  <c r="C4946"/>
  <c r="D4945"/>
  <c r="C4945"/>
  <c r="D4944"/>
  <c r="C4944"/>
  <c r="D4943"/>
  <c r="C4943"/>
  <c r="D4942"/>
  <c r="C4942"/>
  <c r="D4941"/>
  <c r="C4941"/>
  <c r="D4940"/>
  <c r="C4940"/>
  <c r="D4939"/>
  <c r="C4939"/>
  <c r="D4938"/>
  <c r="C4938"/>
  <c r="D4937"/>
  <c r="C4937"/>
  <c r="D4936"/>
  <c r="C4936"/>
  <c r="D4935"/>
  <c r="C4935"/>
  <c r="D4934"/>
  <c r="C4934"/>
  <c r="D4933"/>
  <c r="C4933"/>
  <c r="D4932"/>
  <c r="C4932"/>
  <c r="D4931"/>
  <c r="C4931"/>
  <c r="D4930"/>
  <c r="C4930"/>
  <c r="D4929"/>
  <c r="C4929"/>
  <c r="D4928"/>
  <c r="C4928"/>
  <c r="D4927"/>
  <c r="C4927"/>
  <c r="D4926"/>
  <c r="C4926"/>
  <c r="D4925"/>
  <c r="C4925"/>
  <c r="D4924"/>
  <c r="C4924"/>
  <c r="D4923"/>
  <c r="C4923"/>
  <c r="D4922"/>
  <c r="C4922"/>
  <c r="D4921"/>
  <c r="C4921"/>
  <c r="D4920"/>
  <c r="C4920"/>
  <c r="D4919"/>
  <c r="C4919"/>
  <c r="D4918"/>
  <c r="C4918"/>
  <c r="D4917"/>
  <c r="C4917"/>
  <c r="D4916"/>
  <c r="C4916"/>
  <c r="D4915"/>
  <c r="C4915"/>
  <c r="D4914"/>
  <c r="C4914"/>
  <c r="D4913"/>
  <c r="C4913"/>
  <c r="D4912"/>
  <c r="C4912"/>
  <c r="D4911"/>
  <c r="C4911"/>
  <c r="D4910"/>
  <c r="C4910"/>
  <c r="D4909"/>
  <c r="C4909"/>
  <c r="D4908"/>
  <c r="C4908"/>
  <c r="D4907"/>
  <c r="C4907"/>
  <c r="D4906"/>
  <c r="C4906"/>
  <c r="D4905"/>
  <c r="C4905"/>
  <c r="D4904"/>
  <c r="C4904"/>
  <c r="D4903"/>
  <c r="C4903"/>
  <c r="D4902"/>
  <c r="C4902"/>
  <c r="D4901"/>
  <c r="C4901"/>
  <c r="D4900"/>
  <c r="C4900"/>
  <c r="D4899"/>
  <c r="C4899"/>
  <c r="D4898"/>
  <c r="C4898"/>
  <c r="D4897"/>
  <c r="C4897"/>
  <c r="D4896"/>
  <c r="C4896"/>
  <c r="D4895"/>
  <c r="C4895"/>
  <c r="D4894"/>
  <c r="C4894"/>
  <c r="D4893"/>
  <c r="C4893"/>
  <c r="D4892"/>
  <c r="C4892"/>
  <c r="D4891"/>
  <c r="C4891"/>
  <c r="D4890"/>
  <c r="C4890"/>
  <c r="D4889"/>
  <c r="C4889"/>
  <c r="D4888"/>
  <c r="C4888"/>
  <c r="D4887"/>
  <c r="C4887"/>
  <c r="D4886"/>
  <c r="C4886"/>
  <c r="D4885"/>
  <c r="C4885"/>
  <c r="D4884"/>
  <c r="C4884"/>
  <c r="D4883"/>
  <c r="C4883"/>
  <c r="D4882"/>
  <c r="C4882"/>
  <c r="D4881"/>
  <c r="C4881"/>
  <c r="D4880"/>
  <c r="C4880"/>
  <c r="D4879"/>
  <c r="C4879"/>
  <c r="D4878"/>
  <c r="C4878"/>
  <c r="D4877"/>
  <c r="C4877"/>
  <c r="D4876"/>
  <c r="C4876"/>
  <c r="D4875"/>
  <c r="C4875"/>
  <c r="D4874"/>
  <c r="C4874"/>
  <c r="D4873"/>
  <c r="C4873"/>
  <c r="D4872"/>
  <c r="C4872"/>
  <c r="D4871"/>
  <c r="C4871"/>
  <c r="D4870"/>
  <c r="C4870"/>
  <c r="D4869"/>
  <c r="C4869"/>
  <c r="D4868"/>
  <c r="C4868"/>
  <c r="D4867"/>
  <c r="C4867"/>
  <c r="D4866"/>
  <c r="C4866"/>
  <c r="D4865"/>
  <c r="C4865"/>
  <c r="D4864"/>
  <c r="C4864"/>
  <c r="D4863"/>
  <c r="C4863"/>
  <c r="D4862"/>
  <c r="C4862"/>
  <c r="D4861"/>
  <c r="C4861"/>
  <c r="D4860"/>
  <c r="C4860"/>
  <c r="D4859"/>
  <c r="C4859"/>
  <c r="D4858"/>
  <c r="C4858"/>
  <c r="D4857"/>
  <c r="C4857"/>
  <c r="D4856"/>
  <c r="C4856"/>
  <c r="D4855"/>
  <c r="C4855"/>
  <c r="D4854"/>
  <c r="C4854"/>
  <c r="D4853"/>
  <c r="C4853"/>
  <c r="D4852"/>
  <c r="C4852"/>
  <c r="D4851"/>
  <c r="C4851"/>
  <c r="D4850"/>
  <c r="C4850"/>
  <c r="D4849"/>
  <c r="C4849"/>
  <c r="D4848"/>
  <c r="C4848"/>
  <c r="D4847"/>
  <c r="C4847"/>
  <c r="D4846"/>
  <c r="C4846"/>
  <c r="D4845"/>
  <c r="C4845"/>
  <c r="D4844"/>
  <c r="C4844"/>
  <c r="D4843"/>
  <c r="C4843"/>
  <c r="D4842"/>
  <c r="C4842"/>
  <c r="D4841"/>
  <c r="C4841"/>
  <c r="D4840"/>
  <c r="C4840"/>
  <c r="D4839"/>
  <c r="C4839"/>
  <c r="D4838"/>
  <c r="C4838"/>
  <c r="D4837"/>
  <c r="C4837"/>
  <c r="D4836"/>
  <c r="C4836"/>
  <c r="D4835"/>
  <c r="C4835"/>
  <c r="D4834"/>
  <c r="C4834"/>
  <c r="D4833"/>
  <c r="C4833"/>
  <c r="D4832"/>
  <c r="C4832"/>
  <c r="D4831"/>
  <c r="C4831"/>
  <c r="D4830"/>
  <c r="C4830"/>
  <c r="D4829"/>
  <c r="C4829"/>
  <c r="D4828"/>
  <c r="C4828"/>
  <c r="D4827"/>
  <c r="C4827"/>
  <c r="D4826"/>
  <c r="C4826"/>
  <c r="D4825"/>
  <c r="C4825"/>
  <c r="D4824"/>
  <c r="C4824"/>
  <c r="D4823"/>
  <c r="C4823"/>
  <c r="D4822"/>
  <c r="C4822"/>
  <c r="D4821"/>
  <c r="C4821"/>
  <c r="D4820"/>
  <c r="C4820"/>
  <c r="D4819"/>
  <c r="C4819"/>
  <c r="D4818"/>
  <c r="C4818"/>
  <c r="D4817"/>
  <c r="C4817"/>
  <c r="D4816"/>
  <c r="C4816"/>
  <c r="D4815"/>
  <c r="C4815"/>
  <c r="D4814"/>
  <c r="C4814"/>
  <c r="D4813"/>
  <c r="C4813"/>
  <c r="D4812"/>
  <c r="C4812"/>
  <c r="D4811"/>
  <c r="C4811"/>
  <c r="D4810"/>
  <c r="C4810"/>
  <c r="D4809"/>
  <c r="C4809"/>
  <c r="D4808"/>
  <c r="C4808"/>
  <c r="D4807"/>
  <c r="C4807"/>
  <c r="D4806"/>
  <c r="C4806"/>
  <c r="D4805"/>
  <c r="C4805"/>
  <c r="D4804"/>
  <c r="C4804"/>
  <c r="D4803"/>
  <c r="C4803"/>
  <c r="D4802"/>
  <c r="C4802"/>
  <c r="D4801"/>
  <c r="C4801"/>
  <c r="D4800"/>
  <c r="C4800"/>
  <c r="D4799"/>
  <c r="C4799"/>
  <c r="D4798"/>
  <c r="C4798"/>
  <c r="D4797"/>
  <c r="C4797"/>
  <c r="D4796"/>
  <c r="C4796"/>
  <c r="D4795"/>
  <c r="C4795"/>
  <c r="D4794"/>
  <c r="C4794"/>
  <c r="D4793"/>
  <c r="C4793"/>
  <c r="D4792"/>
  <c r="C4792"/>
  <c r="D4791"/>
  <c r="C4791"/>
  <c r="D4790"/>
  <c r="C4790"/>
  <c r="D4789"/>
  <c r="C4789"/>
  <c r="D4788"/>
  <c r="C4788"/>
  <c r="D4787"/>
  <c r="C4787"/>
  <c r="D4786"/>
  <c r="C4786"/>
  <c r="D4785"/>
  <c r="C4785"/>
  <c r="D4784"/>
  <c r="C4784"/>
  <c r="D4783"/>
  <c r="C4783"/>
  <c r="D4782"/>
  <c r="C4782"/>
  <c r="D4781"/>
  <c r="C4781"/>
  <c r="D4780"/>
  <c r="C4780"/>
  <c r="D4779"/>
  <c r="C4779"/>
  <c r="D4778"/>
  <c r="C4778"/>
  <c r="D4777"/>
  <c r="C4777"/>
  <c r="D4776"/>
  <c r="C4776"/>
  <c r="D4775"/>
  <c r="C4775"/>
  <c r="D4774"/>
  <c r="C4774"/>
  <c r="D4773"/>
  <c r="C4773"/>
  <c r="D4772"/>
  <c r="C4772"/>
  <c r="D4771"/>
  <c r="C4771"/>
  <c r="D4770"/>
  <c r="C4770"/>
  <c r="D4769"/>
  <c r="C4769"/>
  <c r="D4768"/>
  <c r="C4768"/>
  <c r="D4767"/>
  <c r="C4767"/>
  <c r="D4766"/>
  <c r="C4766"/>
  <c r="D4765"/>
  <c r="C4765"/>
  <c r="D4764"/>
  <c r="C4764"/>
  <c r="D4763"/>
  <c r="C4763"/>
  <c r="D4762"/>
  <c r="C4762"/>
  <c r="D4761"/>
  <c r="C4761"/>
  <c r="D4760"/>
  <c r="C4760"/>
  <c r="D4759"/>
  <c r="C4759"/>
  <c r="D4758"/>
  <c r="C4758"/>
  <c r="D4757"/>
  <c r="C4757"/>
  <c r="D4756"/>
  <c r="C4756"/>
  <c r="D4755"/>
  <c r="C4755"/>
  <c r="D4754"/>
  <c r="C4754"/>
  <c r="D4753"/>
  <c r="C4753"/>
  <c r="D4752"/>
  <c r="C4752"/>
  <c r="D4751"/>
  <c r="C4751"/>
  <c r="D4750"/>
  <c r="C4750"/>
  <c r="D4749"/>
  <c r="C4749"/>
  <c r="D4748"/>
  <c r="C4748"/>
  <c r="D4747"/>
  <c r="C4747"/>
  <c r="D4746"/>
  <c r="C4746"/>
  <c r="D4745"/>
  <c r="C4745"/>
  <c r="D4744"/>
  <c r="C4744"/>
  <c r="D4743"/>
  <c r="C4743"/>
  <c r="D4742"/>
  <c r="C4742"/>
  <c r="D4741"/>
  <c r="C4741"/>
  <c r="D4740"/>
  <c r="C4740"/>
  <c r="D4739"/>
  <c r="C4739"/>
  <c r="D4738"/>
  <c r="C4738"/>
  <c r="D4737"/>
  <c r="C4737"/>
  <c r="D4736"/>
  <c r="C4736"/>
  <c r="D4735"/>
  <c r="C4735"/>
  <c r="D4734"/>
  <c r="C4734"/>
  <c r="D4733"/>
  <c r="C4733"/>
  <c r="D4732"/>
  <c r="C4732"/>
  <c r="D4731"/>
  <c r="C4731"/>
  <c r="D4730"/>
  <c r="C4730"/>
  <c r="D4729"/>
  <c r="C4729"/>
  <c r="D4728"/>
  <c r="C4728"/>
  <c r="D4727"/>
  <c r="C4727"/>
  <c r="D4726"/>
  <c r="C4726"/>
  <c r="D4725"/>
  <c r="C4725"/>
  <c r="D4724"/>
  <c r="C4724"/>
  <c r="D4723"/>
  <c r="C4723"/>
  <c r="D4722"/>
  <c r="C4722"/>
  <c r="D4721"/>
  <c r="C4721"/>
  <c r="D4720"/>
  <c r="C4720"/>
  <c r="D4719"/>
  <c r="C4719"/>
  <c r="D4718"/>
  <c r="C4718"/>
  <c r="D4717"/>
  <c r="C4717"/>
  <c r="D4716"/>
  <c r="C4716"/>
  <c r="D4715"/>
  <c r="C4715"/>
  <c r="D4714"/>
  <c r="C4714"/>
  <c r="D4713"/>
  <c r="C4713"/>
  <c r="D4712"/>
  <c r="C4712"/>
  <c r="D4711"/>
  <c r="C4711"/>
  <c r="D4710"/>
  <c r="C4710"/>
  <c r="D4709"/>
  <c r="C4709"/>
  <c r="D4708"/>
  <c r="C4708"/>
  <c r="D4707"/>
  <c r="C4707"/>
  <c r="D4706"/>
  <c r="C4706"/>
  <c r="D4705"/>
  <c r="C4705"/>
  <c r="D4704"/>
  <c r="C4704"/>
  <c r="D4703"/>
  <c r="C4703"/>
  <c r="D4702"/>
  <c r="C4702"/>
  <c r="D4701"/>
  <c r="C4701"/>
  <c r="D4700"/>
  <c r="C4700"/>
  <c r="D4699"/>
  <c r="C4699"/>
  <c r="D4698"/>
  <c r="C4698"/>
  <c r="D4697"/>
  <c r="C4697"/>
  <c r="D4696"/>
  <c r="C4696"/>
  <c r="D4695"/>
  <c r="C4695"/>
  <c r="D4694"/>
  <c r="C4694"/>
  <c r="D4693"/>
  <c r="C4693"/>
  <c r="D4692"/>
  <c r="C4692"/>
  <c r="D4691"/>
  <c r="C4691"/>
  <c r="D4690"/>
  <c r="C4690"/>
  <c r="D4689"/>
  <c r="C4689"/>
  <c r="D4688"/>
  <c r="C4688"/>
  <c r="D4687"/>
  <c r="C4687"/>
  <c r="D4686"/>
  <c r="C4686"/>
  <c r="D4685"/>
  <c r="C4685"/>
  <c r="D4684"/>
  <c r="C4684"/>
  <c r="D4683"/>
  <c r="C4683"/>
  <c r="D4682"/>
  <c r="C4682"/>
  <c r="D4681"/>
  <c r="C4681"/>
  <c r="D4680"/>
  <c r="C4680"/>
  <c r="D4679"/>
  <c r="C4679"/>
  <c r="D4678"/>
  <c r="C4678"/>
  <c r="D4677"/>
  <c r="C4677"/>
  <c r="D4676"/>
  <c r="C4676"/>
  <c r="D4675"/>
  <c r="C4675"/>
  <c r="D4674"/>
  <c r="C4674"/>
  <c r="D4673"/>
  <c r="C4673"/>
  <c r="D4672"/>
  <c r="C4672"/>
  <c r="D4671"/>
  <c r="C4671"/>
  <c r="D4670"/>
  <c r="C4670"/>
  <c r="D4669"/>
  <c r="C4669"/>
  <c r="D4668"/>
  <c r="C4668"/>
  <c r="D4667"/>
  <c r="C4667"/>
  <c r="D4666"/>
  <c r="C4666"/>
  <c r="D4665"/>
  <c r="C4665"/>
  <c r="D4664"/>
  <c r="C4664"/>
  <c r="D4663"/>
  <c r="C4663"/>
  <c r="D4662"/>
  <c r="C4662"/>
  <c r="D4661"/>
  <c r="C4661"/>
  <c r="D4660"/>
  <c r="C4660"/>
  <c r="D4659"/>
  <c r="C4659"/>
  <c r="D4658"/>
  <c r="C4658"/>
  <c r="D4657"/>
  <c r="C4657"/>
  <c r="D4656"/>
  <c r="C4656"/>
  <c r="D4655"/>
  <c r="C4655"/>
  <c r="D4654"/>
  <c r="C4654"/>
  <c r="D4653"/>
  <c r="C4653"/>
  <c r="D4652"/>
  <c r="C4652"/>
  <c r="D4651"/>
  <c r="C4651"/>
  <c r="D4650"/>
  <c r="C4650"/>
  <c r="D4649"/>
  <c r="C4649"/>
  <c r="D4648"/>
  <c r="C4648"/>
  <c r="D4647"/>
  <c r="C4647"/>
  <c r="D4646"/>
  <c r="C4646"/>
  <c r="D4645"/>
  <c r="C4645"/>
  <c r="D4644"/>
  <c r="C4644"/>
  <c r="D4643"/>
  <c r="C4643"/>
  <c r="D4642"/>
  <c r="C4642"/>
  <c r="D4641"/>
  <c r="C4641"/>
  <c r="D4640"/>
  <c r="C4640"/>
  <c r="D4639"/>
  <c r="C4639"/>
  <c r="D4638"/>
  <c r="C4638"/>
  <c r="D4637"/>
  <c r="C4637"/>
  <c r="D4636"/>
  <c r="C4636"/>
  <c r="D4635"/>
  <c r="C4635"/>
  <c r="D4634"/>
  <c r="C4634"/>
  <c r="D4633"/>
  <c r="C4633"/>
  <c r="D4632"/>
  <c r="C4632"/>
  <c r="D4631"/>
  <c r="C4631"/>
  <c r="D4630"/>
  <c r="C4630"/>
  <c r="D4629"/>
  <c r="C4629"/>
  <c r="D4628"/>
  <c r="C4628"/>
  <c r="D4627"/>
  <c r="C4627"/>
  <c r="D4626"/>
  <c r="C4626"/>
  <c r="D4625"/>
  <c r="C4625"/>
  <c r="D4624"/>
  <c r="C4624"/>
  <c r="D4623"/>
  <c r="C4623"/>
  <c r="D4622"/>
  <c r="C4622"/>
  <c r="D4621"/>
  <c r="C4621"/>
  <c r="D4620"/>
  <c r="C4620"/>
  <c r="D4619"/>
  <c r="C4619"/>
  <c r="D4618"/>
  <c r="C4618"/>
  <c r="D4617"/>
  <c r="C4617"/>
  <c r="D4616"/>
  <c r="C4616"/>
  <c r="D4615"/>
  <c r="C4615"/>
  <c r="D4614"/>
  <c r="C4614"/>
  <c r="D4613"/>
  <c r="C4613"/>
  <c r="D4612"/>
  <c r="C4612"/>
  <c r="D4611"/>
  <c r="C4611"/>
  <c r="D4610"/>
  <c r="C4610"/>
  <c r="D4609"/>
  <c r="C4609"/>
  <c r="D4608"/>
  <c r="C4608"/>
  <c r="D4607"/>
  <c r="C4607"/>
  <c r="D4606"/>
  <c r="C4606"/>
  <c r="D4605"/>
  <c r="C4605"/>
  <c r="D4604"/>
  <c r="C4604"/>
  <c r="D4603"/>
  <c r="C4603"/>
  <c r="D4602"/>
  <c r="C4602"/>
  <c r="D4601"/>
  <c r="C4601"/>
  <c r="D4600"/>
  <c r="C4600"/>
  <c r="D4599"/>
  <c r="C4599"/>
  <c r="D4598"/>
  <c r="C4598"/>
  <c r="D4597"/>
  <c r="C4597"/>
  <c r="D4596"/>
  <c r="C4596"/>
  <c r="D4595"/>
  <c r="C4595"/>
  <c r="D4594"/>
  <c r="C4594"/>
  <c r="D4593"/>
  <c r="C4593"/>
  <c r="D4592"/>
  <c r="C4592"/>
  <c r="D4591"/>
  <c r="C4591"/>
  <c r="D4590"/>
  <c r="C4590"/>
  <c r="D4589"/>
  <c r="C4589"/>
  <c r="D4588"/>
  <c r="C4588"/>
  <c r="D4587"/>
  <c r="C4587"/>
  <c r="D4586"/>
  <c r="C4586"/>
  <c r="D4585"/>
  <c r="C4585"/>
  <c r="D4584"/>
  <c r="C4584"/>
  <c r="D4583"/>
  <c r="C4583"/>
  <c r="D4582"/>
  <c r="C4582"/>
  <c r="D4581"/>
  <c r="C4581"/>
  <c r="D4580"/>
  <c r="C4580"/>
  <c r="D4579"/>
  <c r="C4579"/>
  <c r="D4578"/>
  <c r="C4578"/>
  <c r="D4577"/>
  <c r="C4577"/>
  <c r="D4576"/>
  <c r="C4576"/>
  <c r="D4575"/>
  <c r="C4575"/>
  <c r="D4574"/>
  <c r="C4574"/>
  <c r="D4573"/>
  <c r="C4573"/>
  <c r="D4572"/>
  <c r="C4572"/>
  <c r="D4571"/>
  <c r="C4571"/>
  <c r="D4570"/>
  <c r="C4570"/>
  <c r="D4569"/>
  <c r="C4569"/>
  <c r="D4568"/>
  <c r="C4568"/>
  <c r="D4567"/>
  <c r="C4567"/>
  <c r="D4566"/>
  <c r="C4566"/>
  <c r="D4565"/>
  <c r="C4565"/>
  <c r="D4564"/>
  <c r="C4564"/>
  <c r="D4563"/>
  <c r="C4563"/>
  <c r="D4562"/>
  <c r="C4562"/>
  <c r="D4561"/>
  <c r="C4561"/>
  <c r="D4560"/>
  <c r="C4560"/>
  <c r="D4559"/>
  <c r="C4559"/>
  <c r="D4558"/>
  <c r="C4558"/>
  <c r="D4557"/>
  <c r="C4557"/>
  <c r="D4556"/>
  <c r="C4556"/>
  <c r="D4555"/>
  <c r="C4555"/>
  <c r="D4554"/>
  <c r="C4554"/>
  <c r="D4553"/>
  <c r="C4553"/>
  <c r="D4552"/>
  <c r="C4552"/>
  <c r="D4551"/>
  <c r="C4551"/>
  <c r="D4550"/>
  <c r="C4550"/>
  <c r="D4549"/>
  <c r="C4549"/>
  <c r="D4548"/>
  <c r="C4548"/>
  <c r="D4547"/>
  <c r="C4547"/>
  <c r="D4546"/>
  <c r="C4546"/>
  <c r="D4545"/>
  <c r="C4545"/>
  <c r="D4544"/>
  <c r="C4544"/>
  <c r="D4543"/>
  <c r="C4543"/>
  <c r="D4542"/>
  <c r="C4542"/>
  <c r="D4541"/>
  <c r="C4541"/>
  <c r="D4540"/>
  <c r="C4540"/>
  <c r="D4539"/>
  <c r="C4539"/>
  <c r="D4538"/>
  <c r="C4538"/>
  <c r="D4537"/>
  <c r="C4537"/>
  <c r="D4536"/>
  <c r="C4536"/>
  <c r="D4535"/>
  <c r="C4535"/>
  <c r="D4534"/>
  <c r="C4534"/>
  <c r="D4533"/>
  <c r="C4533"/>
  <c r="D4532"/>
  <c r="C4532"/>
  <c r="D4531"/>
  <c r="C4531"/>
  <c r="D4530"/>
  <c r="C4530"/>
  <c r="D4529"/>
  <c r="C4529"/>
  <c r="D4528"/>
  <c r="C4528"/>
  <c r="D4527"/>
  <c r="C4527"/>
  <c r="D4526"/>
  <c r="C4526"/>
  <c r="D4525"/>
  <c r="C4525"/>
  <c r="D4524"/>
  <c r="C4524"/>
  <c r="D4523"/>
  <c r="C4523"/>
  <c r="D4522"/>
  <c r="C4522"/>
  <c r="D4521"/>
  <c r="C4521"/>
  <c r="D4520"/>
  <c r="C4520"/>
  <c r="D4519"/>
  <c r="C4519"/>
  <c r="D4518"/>
  <c r="C4518"/>
  <c r="D4517"/>
  <c r="C4517"/>
  <c r="D4516"/>
  <c r="C4516"/>
  <c r="D4515"/>
  <c r="C4515"/>
  <c r="D4514"/>
  <c r="C4514"/>
  <c r="D4513"/>
  <c r="C4513"/>
  <c r="D4512"/>
  <c r="C4512"/>
  <c r="D4511"/>
  <c r="C4511"/>
  <c r="D4510"/>
  <c r="C4510"/>
  <c r="D4509"/>
  <c r="C4509"/>
  <c r="D4508"/>
  <c r="C4508"/>
  <c r="D4507"/>
  <c r="C4507"/>
  <c r="D4506"/>
  <c r="C4506"/>
  <c r="D4505"/>
  <c r="C4505"/>
  <c r="D4504"/>
  <c r="C4504"/>
  <c r="D4503"/>
  <c r="C4503"/>
  <c r="D4502"/>
  <c r="C4502"/>
  <c r="D4501"/>
  <c r="C4501"/>
  <c r="D4500"/>
  <c r="C4500"/>
  <c r="D4499"/>
  <c r="C4499"/>
  <c r="D4498"/>
  <c r="C4498"/>
  <c r="D4497"/>
  <c r="C4497"/>
  <c r="D4496"/>
  <c r="C4496"/>
  <c r="D4495"/>
  <c r="C4495"/>
  <c r="D4494"/>
  <c r="C4494"/>
  <c r="D4493"/>
  <c r="C4493"/>
  <c r="D4492"/>
  <c r="C4492"/>
  <c r="D4491"/>
  <c r="C4491"/>
  <c r="D4490"/>
  <c r="C4490"/>
  <c r="D4489"/>
  <c r="C4489"/>
  <c r="D4488"/>
  <c r="C4488"/>
  <c r="D4487"/>
  <c r="C4487"/>
  <c r="D4486"/>
  <c r="C4486"/>
  <c r="D4485"/>
  <c r="C4485"/>
  <c r="D4484"/>
  <c r="C4484"/>
  <c r="D4483"/>
  <c r="C4483"/>
  <c r="D4482"/>
  <c r="C4482"/>
  <c r="D4481"/>
  <c r="C4481"/>
  <c r="D4480"/>
  <c r="C4480"/>
  <c r="D4479"/>
  <c r="C4479"/>
  <c r="D4478"/>
  <c r="C4478"/>
  <c r="D4477"/>
  <c r="C4477"/>
  <c r="D4476"/>
  <c r="C4476"/>
  <c r="D4475"/>
  <c r="C4475"/>
  <c r="D4474"/>
  <c r="C4474"/>
  <c r="D4473"/>
  <c r="C4473"/>
  <c r="D4472"/>
  <c r="C4472"/>
  <c r="D4471"/>
  <c r="C4471"/>
  <c r="D4470"/>
  <c r="C4470"/>
  <c r="D4469"/>
  <c r="C4469"/>
  <c r="D4468"/>
  <c r="C4468"/>
  <c r="D4467"/>
  <c r="C4467"/>
  <c r="D4466"/>
  <c r="C4466"/>
  <c r="D4465"/>
  <c r="C4465"/>
  <c r="D4464"/>
  <c r="C4464"/>
  <c r="D4463"/>
  <c r="C4463"/>
  <c r="D4462"/>
  <c r="C4462"/>
  <c r="D4461"/>
  <c r="C4461"/>
  <c r="D4460"/>
  <c r="C4460"/>
  <c r="D4459"/>
  <c r="C4459"/>
  <c r="D4458"/>
  <c r="C4458"/>
  <c r="D4457"/>
  <c r="C4457"/>
  <c r="D4456"/>
  <c r="C4456"/>
  <c r="D4455"/>
  <c r="C4455"/>
  <c r="D4454"/>
  <c r="C4454"/>
  <c r="D4453"/>
  <c r="C4453"/>
  <c r="D4452"/>
  <c r="C4452"/>
  <c r="D4451"/>
  <c r="C4451"/>
  <c r="D4450"/>
  <c r="C4450"/>
  <c r="D4449"/>
  <c r="C4449"/>
  <c r="D4448"/>
  <c r="C4448"/>
  <c r="D4447"/>
  <c r="C4447"/>
  <c r="D4446"/>
  <c r="C4446"/>
  <c r="D4445"/>
  <c r="C4445"/>
  <c r="D4444"/>
  <c r="C4444"/>
  <c r="D4443"/>
  <c r="C4443"/>
  <c r="D4442"/>
  <c r="C4442"/>
  <c r="D4441"/>
  <c r="C4441"/>
  <c r="D4440"/>
  <c r="C4440"/>
  <c r="D4439"/>
  <c r="C4439"/>
  <c r="D4438"/>
  <c r="C4438"/>
  <c r="D4437"/>
  <c r="C4437"/>
  <c r="D4436"/>
  <c r="C4436"/>
  <c r="D4435"/>
  <c r="C4435"/>
  <c r="D4434"/>
  <c r="C4434"/>
  <c r="D4433"/>
  <c r="C4433"/>
  <c r="D4432"/>
  <c r="C4432"/>
  <c r="D4431"/>
  <c r="C4431"/>
  <c r="D4430"/>
  <c r="C4430"/>
  <c r="D4429"/>
  <c r="C4429"/>
  <c r="D4428"/>
  <c r="C4428"/>
  <c r="D4427"/>
  <c r="C4427"/>
  <c r="D4426"/>
  <c r="C4426"/>
  <c r="D4425"/>
  <c r="C4425"/>
  <c r="D4424"/>
  <c r="C4424"/>
  <c r="D4423"/>
  <c r="C4423"/>
  <c r="D4422"/>
  <c r="C4422"/>
  <c r="D4421"/>
  <c r="C4421"/>
  <c r="D4420"/>
  <c r="C4420"/>
  <c r="D4419"/>
  <c r="C4419"/>
  <c r="D4418"/>
  <c r="C4418"/>
  <c r="D4417"/>
  <c r="C4417"/>
  <c r="D4416"/>
  <c r="C4416"/>
  <c r="D4415"/>
  <c r="C4415"/>
  <c r="D4414"/>
  <c r="C4414"/>
  <c r="D4413"/>
  <c r="C4413"/>
  <c r="D4412"/>
  <c r="C4412"/>
  <c r="D4411"/>
  <c r="C4411"/>
  <c r="D4410"/>
  <c r="C4410"/>
  <c r="D4409"/>
  <c r="C4409"/>
  <c r="D4408"/>
  <c r="C4408"/>
  <c r="D4407"/>
  <c r="C4407"/>
  <c r="D4406"/>
  <c r="C4406"/>
  <c r="D4405"/>
  <c r="C4405"/>
  <c r="D4404"/>
  <c r="C4404"/>
  <c r="D4403"/>
  <c r="C4403"/>
  <c r="D4402"/>
  <c r="C4402"/>
  <c r="D4401"/>
  <c r="C4401"/>
  <c r="D4400"/>
  <c r="C4400"/>
  <c r="D4399"/>
  <c r="C4399"/>
  <c r="D4398"/>
  <c r="C4398"/>
  <c r="D4397"/>
  <c r="C4397"/>
  <c r="D4396"/>
  <c r="C4396"/>
  <c r="D4395"/>
  <c r="C4395"/>
  <c r="D4394"/>
  <c r="C4394"/>
  <c r="D4393"/>
  <c r="C4393"/>
  <c r="D4392"/>
  <c r="C4392"/>
  <c r="D4391"/>
  <c r="C4391"/>
  <c r="D4390"/>
  <c r="C4390"/>
  <c r="D4389"/>
  <c r="C4389"/>
  <c r="D4388"/>
  <c r="C4388"/>
  <c r="D4387"/>
  <c r="C4387"/>
  <c r="D4386"/>
  <c r="C4386"/>
  <c r="D4385"/>
  <c r="C4385"/>
  <c r="D4384"/>
  <c r="C4384"/>
  <c r="D4383"/>
  <c r="C4383"/>
  <c r="D4382"/>
  <c r="C4382"/>
  <c r="D4381"/>
  <c r="C4381"/>
  <c r="D4380"/>
  <c r="C4380"/>
  <c r="D4379"/>
  <c r="C4379"/>
  <c r="D4378"/>
  <c r="C4378"/>
  <c r="D4377"/>
  <c r="C4377"/>
  <c r="D4376"/>
  <c r="C4376"/>
  <c r="D4375"/>
  <c r="C4375"/>
  <c r="D4374"/>
  <c r="C4374"/>
  <c r="D4373"/>
  <c r="C4373"/>
  <c r="D4372"/>
  <c r="C4372"/>
  <c r="D4371"/>
  <c r="C4371"/>
  <c r="D4370"/>
  <c r="C4370"/>
  <c r="D4369"/>
  <c r="C4369"/>
  <c r="D4368"/>
  <c r="C4368"/>
  <c r="D4367"/>
  <c r="C4367"/>
  <c r="D4366"/>
  <c r="C4366"/>
  <c r="D4365"/>
  <c r="C4365"/>
  <c r="D4364"/>
  <c r="C4364"/>
  <c r="D4363"/>
  <c r="C4363"/>
  <c r="D4362"/>
  <c r="C4362"/>
  <c r="D4361"/>
  <c r="C4361"/>
  <c r="D4360"/>
  <c r="C4360"/>
  <c r="D4359"/>
  <c r="C4359"/>
  <c r="D4358"/>
  <c r="C4358"/>
  <c r="D4357"/>
  <c r="C4357"/>
  <c r="D4356"/>
  <c r="C4356"/>
  <c r="D4355"/>
  <c r="C4355"/>
  <c r="D4354"/>
  <c r="C4354"/>
  <c r="D4353"/>
  <c r="C4353"/>
  <c r="D4352"/>
  <c r="C4352"/>
  <c r="D4351"/>
  <c r="C4351"/>
  <c r="D4350"/>
  <c r="C4350"/>
  <c r="D4349"/>
  <c r="C4349"/>
  <c r="D4348"/>
  <c r="C4348"/>
  <c r="D4347"/>
  <c r="C4347"/>
  <c r="D4346"/>
  <c r="C4346"/>
  <c r="D4345"/>
  <c r="C4345"/>
  <c r="D4344"/>
  <c r="C4344"/>
  <c r="D4343"/>
  <c r="C4343"/>
  <c r="D4342"/>
  <c r="C4342"/>
  <c r="D4341"/>
  <c r="C4341"/>
  <c r="D4340"/>
  <c r="C4340"/>
  <c r="D4339"/>
  <c r="C4339"/>
  <c r="D4338"/>
  <c r="C4338"/>
  <c r="D4337"/>
  <c r="C4337"/>
  <c r="D4336"/>
  <c r="C4336"/>
  <c r="D4335"/>
  <c r="C4335"/>
  <c r="D4334"/>
  <c r="C4334"/>
  <c r="D4333"/>
  <c r="C4333"/>
  <c r="D4332"/>
  <c r="C4332"/>
  <c r="D4331"/>
  <c r="C4331"/>
  <c r="D4330"/>
  <c r="C4330"/>
  <c r="D4329"/>
  <c r="C4329"/>
  <c r="D4328"/>
  <c r="C4328"/>
  <c r="D4327"/>
  <c r="C4327"/>
  <c r="D4326"/>
  <c r="C4326"/>
  <c r="D4325"/>
  <c r="C4325"/>
  <c r="D4324"/>
  <c r="C4324"/>
  <c r="D4323"/>
  <c r="C4323"/>
  <c r="D4322"/>
  <c r="C4322"/>
  <c r="D4321"/>
  <c r="C4321"/>
  <c r="D4320"/>
  <c r="C4320"/>
  <c r="D4319"/>
  <c r="C4319"/>
  <c r="D4318"/>
  <c r="C4318"/>
  <c r="D4317"/>
  <c r="C4317"/>
  <c r="D4316"/>
  <c r="C4316"/>
  <c r="D4315"/>
  <c r="C4315"/>
  <c r="D4314"/>
  <c r="C4314"/>
  <c r="D4313"/>
  <c r="C4313"/>
  <c r="D4312"/>
  <c r="C4312"/>
  <c r="D4311"/>
  <c r="C4311"/>
  <c r="D4310"/>
  <c r="C4310"/>
  <c r="D4309"/>
  <c r="C4309"/>
  <c r="D4308"/>
  <c r="C4308"/>
  <c r="D4307"/>
  <c r="C4307"/>
  <c r="D4306"/>
  <c r="C4306"/>
  <c r="D4305"/>
  <c r="C4305"/>
  <c r="D4304"/>
  <c r="C4304"/>
  <c r="D4303"/>
  <c r="C4303"/>
  <c r="D4302"/>
  <c r="C4302"/>
  <c r="D4301"/>
  <c r="C4301"/>
  <c r="D4300"/>
  <c r="C4300"/>
  <c r="D4299"/>
  <c r="C4299"/>
  <c r="D4298"/>
  <c r="C4298"/>
  <c r="D4297"/>
  <c r="C4297"/>
  <c r="D4296"/>
  <c r="C4296"/>
  <c r="D4295"/>
  <c r="C4295"/>
  <c r="D4294"/>
  <c r="C4294"/>
  <c r="D4293"/>
  <c r="C4293"/>
  <c r="D4292"/>
  <c r="C4292"/>
  <c r="D4291"/>
  <c r="C4291"/>
  <c r="D4290"/>
  <c r="C4290"/>
  <c r="D4289"/>
  <c r="C4289"/>
  <c r="D4288"/>
  <c r="C4288"/>
  <c r="D4287"/>
  <c r="C4287"/>
  <c r="D4286"/>
  <c r="C4286"/>
  <c r="D4285"/>
  <c r="C4285"/>
  <c r="D4284"/>
  <c r="C4284"/>
  <c r="D4283"/>
  <c r="C4283"/>
  <c r="D4282"/>
  <c r="C4282"/>
  <c r="D4281"/>
  <c r="C4281"/>
  <c r="D4280"/>
  <c r="C4280"/>
  <c r="D4279"/>
  <c r="C4279"/>
  <c r="D4278"/>
  <c r="C4278"/>
  <c r="D4277"/>
  <c r="C4277"/>
  <c r="D4276"/>
  <c r="C4276"/>
  <c r="D4275"/>
  <c r="C4275"/>
  <c r="D4274"/>
  <c r="C4274"/>
  <c r="D4273"/>
  <c r="C4273"/>
  <c r="D4272"/>
  <c r="C4272"/>
  <c r="D4271"/>
  <c r="C4271"/>
  <c r="D4270"/>
  <c r="C4270"/>
  <c r="D4269"/>
  <c r="C4269"/>
  <c r="D4268"/>
  <c r="C4268"/>
  <c r="D4267"/>
  <c r="C4267"/>
  <c r="D4266"/>
  <c r="C4266"/>
  <c r="D4265"/>
  <c r="C4265"/>
  <c r="D4264"/>
  <c r="C4264"/>
  <c r="D4263"/>
  <c r="C4263"/>
  <c r="D4262"/>
  <c r="C4262"/>
  <c r="D4261"/>
  <c r="C4261"/>
  <c r="D4260"/>
  <c r="C4260"/>
  <c r="D4259"/>
  <c r="C4259"/>
  <c r="D4258"/>
  <c r="C4258"/>
  <c r="D4257"/>
  <c r="C4257"/>
  <c r="D4256"/>
  <c r="C4256"/>
  <c r="D4255"/>
  <c r="C4255"/>
  <c r="D4254"/>
  <c r="C4254"/>
  <c r="D4253"/>
  <c r="C4253"/>
  <c r="D4252"/>
  <c r="C4252"/>
  <c r="D4251"/>
  <c r="C4251"/>
  <c r="D4250"/>
  <c r="C4250"/>
  <c r="D4249"/>
  <c r="C4249"/>
  <c r="D4248"/>
  <c r="C4248"/>
  <c r="D4247"/>
  <c r="C4247"/>
  <c r="D4246"/>
  <c r="C4246"/>
  <c r="D4245"/>
  <c r="C4245"/>
  <c r="D4244"/>
  <c r="C4244"/>
  <c r="D4243"/>
  <c r="C4243"/>
  <c r="D4242"/>
  <c r="C4242"/>
  <c r="D4241"/>
  <c r="C4241"/>
  <c r="D4240"/>
  <c r="C4240"/>
  <c r="D4239"/>
  <c r="C4239"/>
  <c r="D4238"/>
  <c r="C4238"/>
  <c r="D4237"/>
  <c r="C4237"/>
  <c r="D4236"/>
  <c r="C4236"/>
  <c r="D4235"/>
  <c r="C4235"/>
  <c r="D4234"/>
  <c r="C4234"/>
  <c r="D4233"/>
  <c r="C4233"/>
  <c r="D4232"/>
  <c r="C4232"/>
  <c r="D4231"/>
  <c r="C4231"/>
  <c r="D4230"/>
  <c r="C4230"/>
  <c r="D4229"/>
  <c r="C4229"/>
  <c r="D4228"/>
  <c r="C4228"/>
  <c r="D4227"/>
  <c r="C4227"/>
  <c r="D4226"/>
  <c r="C4226"/>
  <c r="D4225"/>
  <c r="C4225"/>
  <c r="D4224"/>
  <c r="C4224"/>
  <c r="D4223"/>
  <c r="C4223"/>
  <c r="D4222"/>
  <c r="C4222"/>
  <c r="D4221"/>
  <c r="C4221"/>
  <c r="D4220"/>
  <c r="C4220"/>
  <c r="D4219"/>
  <c r="C4219"/>
  <c r="D4218"/>
  <c r="C4218"/>
  <c r="D4217"/>
  <c r="C4217"/>
  <c r="D4216"/>
  <c r="C4216"/>
  <c r="D4215"/>
  <c r="C4215"/>
  <c r="D4214"/>
  <c r="C4214"/>
  <c r="D4213"/>
  <c r="C4213"/>
  <c r="D4212"/>
  <c r="C4212"/>
  <c r="D4211"/>
  <c r="C4211"/>
  <c r="D4210"/>
  <c r="C4210"/>
  <c r="D4209"/>
  <c r="C4209"/>
  <c r="D4208"/>
  <c r="C4208"/>
  <c r="D4207"/>
  <c r="C4207"/>
  <c r="D4206"/>
  <c r="C4206"/>
  <c r="D4205"/>
  <c r="C4205"/>
  <c r="D4204"/>
  <c r="C4204"/>
  <c r="D4203"/>
  <c r="C4203"/>
  <c r="D4202"/>
  <c r="C4202"/>
  <c r="D4201"/>
  <c r="C4201"/>
  <c r="D4200"/>
  <c r="C4200"/>
  <c r="D4199"/>
  <c r="C4199"/>
  <c r="D4198"/>
  <c r="C4198"/>
  <c r="D4197"/>
  <c r="C4197"/>
  <c r="D4196"/>
  <c r="C4196"/>
  <c r="D4195"/>
  <c r="C4195"/>
  <c r="D4194"/>
  <c r="C4194"/>
  <c r="D4193"/>
  <c r="C4193"/>
  <c r="D4192"/>
  <c r="C4192"/>
  <c r="D4191"/>
  <c r="C4191"/>
  <c r="D4190"/>
  <c r="C4190"/>
  <c r="D4189"/>
  <c r="C4189"/>
  <c r="D4188"/>
  <c r="C4188"/>
  <c r="D4187"/>
  <c r="C4187"/>
  <c r="D4186"/>
  <c r="C4186"/>
  <c r="D4185"/>
  <c r="C4185"/>
  <c r="D4184"/>
  <c r="C4184"/>
  <c r="D4183"/>
  <c r="C4183"/>
  <c r="D4182"/>
  <c r="C4182"/>
  <c r="D4181"/>
  <c r="C4181"/>
  <c r="D4180"/>
  <c r="C4180"/>
  <c r="D4179"/>
  <c r="C4179"/>
  <c r="D4178"/>
  <c r="C4178"/>
  <c r="D4177"/>
  <c r="C4177"/>
  <c r="D4176"/>
  <c r="C4176"/>
  <c r="D4175"/>
  <c r="C4175"/>
  <c r="D4174"/>
  <c r="C4174"/>
  <c r="D4173"/>
  <c r="C4173"/>
  <c r="D4172"/>
  <c r="C4172"/>
  <c r="D4171"/>
  <c r="C4171"/>
  <c r="D4170"/>
  <c r="C4170"/>
  <c r="D4169"/>
  <c r="C4169"/>
  <c r="D4168"/>
  <c r="C4168"/>
  <c r="D4167"/>
  <c r="C4167"/>
  <c r="D4166"/>
  <c r="C4166"/>
  <c r="D4165"/>
  <c r="C4165"/>
  <c r="D4164"/>
  <c r="C4164"/>
  <c r="D4163"/>
  <c r="C4163"/>
  <c r="D4162"/>
  <c r="C4162"/>
  <c r="D4161"/>
  <c r="C4161"/>
  <c r="D4160"/>
  <c r="C4160"/>
  <c r="D4159"/>
  <c r="C4159"/>
  <c r="D4158"/>
  <c r="C4158"/>
  <c r="D4157"/>
  <c r="C4157"/>
  <c r="D4156"/>
  <c r="C4156"/>
  <c r="D4155"/>
  <c r="C4155"/>
  <c r="D4154"/>
  <c r="C4154"/>
  <c r="D4153"/>
  <c r="C4153"/>
  <c r="D4152"/>
  <c r="C4152"/>
  <c r="D4151"/>
  <c r="C4151"/>
  <c r="D4150"/>
  <c r="C4150"/>
  <c r="D4149"/>
  <c r="C4149"/>
  <c r="D4148"/>
  <c r="C4148"/>
  <c r="D4147"/>
  <c r="C4147"/>
  <c r="D4146"/>
  <c r="C4146"/>
  <c r="D4145"/>
  <c r="C4145"/>
  <c r="D4144"/>
  <c r="C4144"/>
  <c r="D4143"/>
  <c r="C4143"/>
  <c r="D4142"/>
  <c r="C4142"/>
  <c r="D4141"/>
  <c r="C4141"/>
  <c r="D4140"/>
  <c r="C4140"/>
  <c r="D4139"/>
  <c r="C4139"/>
  <c r="D4138"/>
  <c r="C4138"/>
  <c r="D4137"/>
  <c r="C4137"/>
  <c r="D4136"/>
  <c r="C4136"/>
  <c r="D4135"/>
  <c r="C4135"/>
  <c r="D4134"/>
  <c r="C4134"/>
  <c r="D4133"/>
  <c r="C4133"/>
  <c r="D4132"/>
  <c r="C4132"/>
  <c r="D4131"/>
  <c r="C4131"/>
  <c r="D4130"/>
  <c r="C4130"/>
  <c r="D4129"/>
  <c r="C4129"/>
  <c r="D4128"/>
  <c r="C4128"/>
  <c r="D4127"/>
  <c r="C4127"/>
  <c r="D4126"/>
  <c r="C4126"/>
  <c r="D4125"/>
  <c r="C4125"/>
  <c r="D4124"/>
  <c r="C4124"/>
  <c r="D4123"/>
  <c r="C4123"/>
  <c r="D4122"/>
  <c r="C4122"/>
  <c r="D4121"/>
  <c r="C4121"/>
  <c r="D4120"/>
  <c r="C4120"/>
  <c r="D4119"/>
  <c r="C4119"/>
  <c r="D4118"/>
  <c r="C4118"/>
  <c r="D4117"/>
  <c r="C4117"/>
  <c r="D4116"/>
  <c r="C4116"/>
  <c r="D4115"/>
  <c r="C4115"/>
  <c r="D4114"/>
  <c r="C4114"/>
  <c r="D4113"/>
  <c r="C4113"/>
  <c r="D4112"/>
  <c r="C4112"/>
  <c r="D4111"/>
  <c r="C4111"/>
  <c r="D4110"/>
  <c r="C4110"/>
  <c r="D4109"/>
  <c r="C4109"/>
  <c r="D4108"/>
  <c r="C4108"/>
  <c r="D4107"/>
  <c r="C4107"/>
  <c r="D4106"/>
  <c r="C4106"/>
  <c r="D4105"/>
  <c r="C4105"/>
  <c r="D4104"/>
  <c r="C4104"/>
  <c r="D4103"/>
  <c r="C4103"/>
  <c r="D4102"/>
  <c r="C4102"/>
  <c r="D4101"/>
  <c r="C4101"/>
  <c r="D4100"/>
  <c r="C4100"/>
  <c r="D4099"/>
  <c r="C4099"/>
  <c r="D4098"/>
  <c r="C4098"/>
  <c r="D4097"/>
  <c r="C4097"/>
  <c r="D4096"/>
  <c r="C4096"/>
  <c r="D4095"/>
  <c r="C4095"/>
  <c r="D4094"/>
  <c r="C4094"/>
  <c r="D4093"/>
  <c r="C4093"/>
  <c r="D4092"/>
  <c r="C4092"/>
  <c r="D4091"/>
  <c r="C4091"/>
  <c r="D4090"/>
  <c r="C4090"/>
  <c r="D4089"/>
  <c r="C4089"/>
  <c r="D4088"/>
  <c r="C4088"/>
  <c r="D4087"/>
  <c r="C4087"/>
  <c r="D4086"/>
  <c r="C4086"/>
  <c r="D4085"/>
  <c r="C4085"/>
  <c r="D4084"/>
  <c r="C4084"/>
  <c r="D4083"/>
  <c r="C4083"/>
  <c r="D4082"/>
  <c r="C4082"/>
  <c r="D4081"/>
  <c r="C4081"/>
  <c r="D4080"/>
  <c r="C4080"/>
  <c r="D4079"/>
  <c r="C4079"/>
  <c r="D4078"/>
  <c r="C4078"/>
  <c r="D4077"/>
  <c r="C4077"/>
  <c r="D4076"/>
  <c r="C4076"/>
  <c r="D4075"/>
  <c r="C4075"/>
  <c r="D4074"/>
  <c r="C4074"/>
  <c r="D4073"/>
  <c r="C4073"/>
  <c r="D4072"/>
  <c r="C4072"/>
  <c r="D4071"/>
  <c r="C4071"/>
  <c r="D4070"/>
  <c r="C4070"/>
  <c r="D4069"/>
  <c r="C4069"/>
  <c r="D4068"/>
  <c r="C4068"/>
  <c r="D4067"/>
  <c r="C4067"/>
  <c r="D4066"/>
  <c r="C4066"/>
  <c r="D4065"/>
  <c r="C4065"/>
  <c r="D4064"/>
  <c r="C4064"/>
  <c r="D4063"/>
  <c r="C4063"/>
  <c r="D4062"/>
  <c r="C4062"/>
  <c r="D4061"/>
  <c r="C4061"/>
  <c r="D4060"/>
  <c r="C4060"/>
  <c r="D4059"/>
  <c r="C4059"/>
  <c r="D4058"/>
  <c r="C4058"/>
  <c r="D4057"/>
  <c r="C4057"/>
  <c r="D4056"/>
  <c r="C4056"/>
  <c r="D4055"/>
  <c r="C4055"/>
  <c r="D4054"/>
  <c r="C4054"/>
  <c r="D4053"/>
  <c r="C4053"/>
  <c r="D4052"/>
  <c r="C4052"/>
  <c r="D4051"/>
  <c r="C4051"/>
  <c r="D4050"/>
  <c r="C4050"/>
  <c r="D4049"/>
  <c r="C4049"/>
  <c r="D4048"/>
  <c r="C4048"/>
  <c r="D4047"/>
  <c r="C4047"/>
  <c r="D4046"/>
  <c r="C4046"/>
  <c r="D4045"/>
  <c r="C4045"/>
  <c r="D4044"/>
  <c r="C4044"/>
  <c r="D4043"/>
  <c r="C4043"/>
  <c r="D4042"/>
  <c r="C4042"/>
  <c r="D4041"/>
  <c r="C4041"/>
  <c r="D4040"/>
  <c r="C4040"/>
  <c r="D4039"/>
  <c r="C4039"/>
  <c r="D4038"/>
  <c r="C4038"/>
  <c r="D4037"/>
  <c r="C4037"/>
  <c r="D4036"/>
  <c r="C4036"/>
  <c r="D4035"/>
  <c r="C4035"/>
  <c r="D4034"/>
  <c r="C4034"/>
  <c r="D4033"/>
  <c r="C4033"/>
  <c r="D4032"/>
  <c r="C4032"/>
  <c r="D4031"/>
  <c r="C4031"/>
  <c r="D4030"/>
  <c r="C4030"/>
  <c r="D4029"/>
  <c r="C4029"/>
  <c r="D4028"/>
  <c r="C4028"/>
  <c r="D4027"/>
  <c r="C4027"/>
  <c r="D4026"/>
  <c r="C4026"/>
  <c r="D4025"/>
  <c r="C4025"/>
  <c r="D4024"/>
  <c r="C4024"/>
  <c r="D4023"/>
  <c r="C4023"/>
  <c r="D4022"/>
  <c r="C4022"/>
  <c r="D4021"/>
  <c r="C4021"/>
  <c r="D4020"/>
  <c r="C4020"/>
  <c r="D4019"/>
  <c r="C4019"/>
  <c r="D4018"/>
  <c r="C4018"/>
  <c r="D4017"/>
  <c r="C4017"/>
  <c r="D4016"/>
  <c r="C4016"/>
  <c r="D4015"/>
  <c r="C4015"/>
  <c r="D4014"/>
  <c r="C4014"/>
  <c r="D4013"/>
  <c r="C4013"/>
  <c r="D4012"/>
  <c r="C4012"/>
  <c r="D4011"/>
  <c r="C4011"/>
  <c r="D4010"/>
  <c r="C4010"/>
  <c r="D4009"/>
  <c r="C4009"/>
  <c r="D4008"/>
  <c r="C4008"/>
  <c r="D4007"/>
  <c r="C4007"/>
  <c r="D4006"/>
  <c r="C4006"/>
  <c r="D4005"/>
  <c r="C4005"/>
  <c r="D4004"/>
  <c r="C4004"/>
  <c r="D4003"/>
  <c r="C4003"/>
  <c r="D4002"/>
  <c r="C4002"/>
  <c r="D4001"/>
  <c r="C4001"/>
  <c r="D4000"/>
  <c r="C4000"/>
  <c r="D3999"/>
  <c r="C3999"/>
  <c r="D3998"/>
  <c r="C3998"/>
  <c r="D3997"/>
  <c r="C3997"/>
  <c r="D3996"/>
  <c r="C3996"/>
  <c r="D3995"/>
  <c r="C3995"/>
  <c r="D3994"/>
  <c r="C3994"/>
  <c r="D3993"/>
  <c r="C3993"/>
  <c r="D3992"/>
  <c r="C3992"/>
  <c r="D3991"/>
  <c r="C3991"/>
  <c r="D3990"/>
  <c r="C3990"/>
  <c r="D3989"/>
  <c r="C3989"/>
  <c r="D3988"/>
  <c r="C3988"/>
  <c r="D3987"/>
  <c r="C3987"/>
  <c r="D3986"/>
  <c r="C3986"/>
  <c r="D3985"/>
  <c r="C3985"/>
  <c r="D3984"/>
  <c r="C3984"/>
  <c r="D3983"/>
  <c r="C3983"/>
  <c r="D3982"/>
  <c r="C3982"/>
  <c r="D3981"/>
  <c r="C3981"/>
  <c r="D3980"/>
  <c r="C3980"/>
  <c r="D3979"/>
  <c r="C3979"/>
  <c r="D3978"/>
  <c r="C3978"/>
  <c r="D3977"/>
  <c r="C3977"/>
  <c r="D3976"/>
  <c r="C3976"/>
  <c r="D3975"/>
  <c r="C3975"/>
  <c r="D3974"/>
  <c r="C3974"/>
  <c r="D3973"/>
  <c r="C3973"/>
  <c r="D3972"/>
  <c r="C3972"/>
  <c r="D3971"/>
  <c r="C3971"/>
  <c r="D3970"/>
  <c r="C3970"/>
  <c r="D3969"/>
  <c r="C3969"/>
  <c r="D3968"/>
  <c r="C3968"/>
  <c r="D3967"/>
  <c r="C3967"/>
  <c r="D3966"/>
  <c r="C3966"/>
  <c r="D3965"/>
  <c r="C3965"/>
  <c r="D3964"/>
  <c r="C3964"/>
  <c r="D3963"/>
  <c r="C3963"/>
  <c r="D3962"/>
  <c r="C3962"/>
  <c r="D3961"/>
  <c r="C3961"/>
  <c r="D3960"/>
  <c r="C3960"/>
  <c r="D3959"/>
  <c r="C3959"/>
  <c r="D3958"/>
  <c r="C3958"/>
  <c r="D3957"/>
  <c r="C3957"/>
  <c r="D3956"/>
  <c r="C3956"/>
  <c r="D3955"/>
  <c r="C3955"/>
  <c r="D3954"/>
  <c r="C3954"/>
  <c r="D3953"/>
  <c r="C3953"/>
  <c r="D3952"/>
  <c r="C3952"/>
  <c r="D3951"/>
  <c r="C3951"/>
  <c r="D3950"/>
  <c r="C3950"/>
  <c r="D3949"/>
  <c r="C3949"/>
  <c r="D3948"/>
  <c r="C3948"/>
  <c r="D3947"/>
  <c r="C3947"/>
  <c r="D3946"/>
  <c r="C3946"/>
  <c r="D3945"/>
  <c r="C3945"/>
  <c r="D3944"/>
  <c r="C3944"/>
  <c r="D3943"/>
  <c r="C3943"/>
  <c r="D3942"/>
  <c r="C3942"/>
  <c r="D3941"/>
  <c r="C3941"/>
  <c r="D3940"/>
  <c r="C3940"/>
  <c r="D3939"/>
  <c r="C3939"/>
  <c r="D3938"/>
  <c r="C3938"/>
  <c r="D3937"/>
  <c r="C3937"/>
  <c r="D3936"/>
  <c r="C3936"/>
  <c r="D3935"/>
  <c r="C3935"/>
  <c r="D3934"/>
  <c r="C3934"/>
  <c r="D3933"/>
  <c r="C3933"/>
  <c r="D3932"/>
  <c r="C3932"/>
  <c r="D3931"/>
  <c r="C3931"/>
  <c r="D3930"/>
  <c r="C3930"/>
  <c r="D3929"/>
  <c r="C3929"/>
  <c r="D3928"/>
  <c r="C3928"/>
  <c r="D3927"/>
  <c r="C3927"/>
  <c r="D3926"/>
  <c r="C3926"/>
  <c r="D3925"/>
  <c r="C3925"/>
  <c r="D3924"/>
  <c r="C3924"/>
  <c r="D3923"/>
  <c r="C3923"/>
  <c r="D3922"/>
  <c r="C3922"/>
  <c r="D3921"/>
  <c r="C3921"/>
  <c r="D3920"/>
  <c r="C3920"/>
  <c r="D3919"/>
  <c r="C3919"/>
  <c r="D3918"/>
  <c r="C3918"/>
  <c r="D3917"/>
  <c r="C3917"/>
  <c r="D3916"/>
  <c r="C3916"/>
  <c r="D3915"/>
  <c r="C3915"/>
  <c r="D3914"/>
  <c r="C3914"/>
  <c r="D3913"/>
  <c r="C3913"/>
  <c r="D3912"/>
  <c r="C3912"/>
  <c r="D3911"/>
  <c r="C3911"/>
  <c r="D3910"/>
  <c r="C3910"/>
  <c r="D3909"/>
  <c r="C3909"/>
  <c r="D3908"/>
  <c r="C3908"/>
  <c r="D3907"/>
  <c r="C3907"/>
  <c r="D3906"/>
  <c r="C3906"/>
  <c r="D3905"/>
  <c r="C3905"/>
  <c r="D3904"/>
  <c r="C3904"/>
  <c r="D3903"/>
  <c r="C3903"/>
  <c r="D3902"/>
  <c r="C3902"/>
  <c r="D3901"/>
  <c r="C3901"/>
  <c r="D3900"/>
  <c r="C3900"/>
  <c r="D3899"/>
  <c r="C3899"/>
  <c r="D3898"/>
  <c r="C3898"/>
  <c r="D3897"/>
  <c r="C3897"/>
  <c r="D3896"/>
  <c r="C3896"/>
  <c r="D3895"/>
  <c r="C3895"/>
  <c r="D3894"/>
  <c r="C3894"/>
  <c r="D3893"/>
  <c r="C3893"/>
  <c r="D3892"/>
  <c r="C3892"/>
  <c r="D3891"/>
  <c r="C3891"/>
  <c r="D3890"/>
  <c r="C3890"/>
  <c r="D3889"/>
  <c r="C3889"/>
  <c r="D3888"/>
  <c r="C3888"/>
  <c r="D3887"/>
  <c r="C3887"/>
  <c r="D3886"/>
  <c r="C3886"/>
  <c r="D3885"/>
  <c r="C3885"/>
  <c r="D3884"/>
  <c r="C3884"/>
  <c r="D3883"/>
  <c r="C3883"/>
  <c r="D3882"/>
  <c r="C3882"/>
  <c r="D3881"/>
  <c r="C3881"/>
  <c r="D3880"/>
  <c r="C3880"/>
  <c r="D3879"/>
  <c r="C3879"/>
  <c r="D3878"/>
  <c r="C3878"/>
  <c r="D3877"/>
  <c r="C3877"/>
  <c r="D3876"/>
  <c r="C3876"/>
  <c r="D3875"/>
  <c r="C3875"/>
  <c r="D3874"/>
  <c r="C3874"/>
  <c r="D3873"/>
  <c r="C3873"/>
  <c r="D3872"/>
  <c r="C3872"/>
  <c r="D3871"/>
  <c r="C3871"/>
  <c r="D3870"/>
  <c r="C3870"/>
  <c r="D3869"/>
  <c r="C3869"/>
  <c r="D3868"/>
  <c r="C3868"/>
  <c r="D3867"/>
  <c r="C3867"/>
  <c r="D3866"/>
  <c r="C3866"/>
  <c r="D3865"/>
  <c r="C3865"/>
  <c r="D3864"/>
  <c r="C3864"/>
  <c r="D3863"/>
  <c r="C3863"/>
  <c r="D3862"/>
  <c r="C3862"/>
  <c r="D3861"/>
  <c r="C3861"/>
  <c r="D3860"/>
  <c r="C3860"/>
  <c r="D3859"/>
  <c r="C3859"/>
  <c r="D3858"/>
  <c r="C3858"/>
  <c r="D3857"/>
  <c r="C3857"/>
  <c r="D3856"/>
  <c r="C3856"/>
  <c r="D3855"/>
  <c r="C3855"/>
  <c r="D3854"/>
  <c r="C3854"/>
  <c r="D3853"/>
  <c r="C3853"/>
  <c r="D3852"/>
  <c r="C3852"/>
  <c r="D3851"/>
  <c r="C3851"/>
  <c r="D3850"/>
  <c r="C3850"/>
  <c r="D3849"/>
  <c r="C3849"/>
  <c r="D3848"/>
  <c r="C3848"/>
  <c r="D3847"/>
  <c r="C3847"/>
  <c r="D3846"/>
  <c r="C3846"/>
  <c r="D3845"/>
  <c r="C3845"/>
  <c r="D3844"/>
  <c r="C3844"/>
  <c r="D3843"/>
  <c r="C3843"/>
  <c r="D3842"/>
  <c r="C3842"/>
  <c r="D3841"/>
  <c r="C3841"/>
  <c r="D3840"/>
  <c r="C3840"/>
  <c r="D3839"/>
  <c r="C3839"/>
  <c r="D3838"/>
  <c r="C3838"/>
  <c r="D3837"/>
  <c r="C3837"/>
  <c r="D3836"/>
  <c r="C3836"/>
  <c r="D3835"/>
  <c r="C3835"/>
  <c r="D3834"/>
  <c r="C3834"/>
  <c r="D3833"/>
  <c r="C3833"/>
  <c r="D3832"/>
  <c r="C3832"/>
  <c r="D3831"/>
  <c r="C3831"/>
  <c r="D3830"/>
  <c r="C3830"/>
  <c r="D3829"/>
  <c r="C3829"/>
  <c r="D3828"/>
  <c r="C3828"/>
  <c r="D3827"/>
  <c r="C3827"/>
  <c r="D3826"/>
  <c r="C3826"/>
  <c r="D3825"/>
  <c r="C3825"/>
  <c r="D3824"/>
  <c r="C3824"/>
  <c r="D3823"/>
  <c r="C3823"/>
  <c r="D3822"/>
  <c r="C3822"/>
  <c r="D3821"/>
  <c r="C3821"/>
  <c r="D3820"/>
  <c r="C3820"/>
  <c r="D3819"/>
  <c r="C3819"/>
  <c r="D3818"/>
  <c r="C3818"/>
  <c r="D3817"/>
  <c r="C3817"/>
  <c r="D3816"/>
  <c r="C3816"/>
  <c r="D3815"/>
  <c r="C3815"/>
  <c r="D3814"/>
  <c r="C3814"/>
  <c r="D3813"/>
  <c r="C3813"/>
  <c r="D3812"/>
  <c r="C3812"/>
  <c r="D3811"/>
  <c r="C3811"/>
  <c r="D3810"/>
  <c r="C3810"/>
  <c r="D3809"/>
  <c r="C3809"/>
  <c r="D3808"/>
  <c r="C3808"/>
  <c r="D3807"/>
  <c r="C3807"/>
  <c r="D3806"/>
  <c r="C3806"/>
  <c r="D3805"/>
  <c r="C3805"/>
  <c r="D3804"/>
  <c r="C3804"/>
  <c r="D3803"/>
  <c r="C3803"/>
  <c r="D3802"/>
  <c r="C3802"/>
  <c r="D3801"/>
  <c r="C3801"/>
  <c r="D3800"/>
  <c r="C3800"/>
  <c r="D3799"/>
  <c r="C3799"/>
  <c r="D3798"/>
  <c r="C3798"/>
  <c r="D3797"/>
  <c r="C3797"/>
  <c r="D3796"/>
  <c r="C3796"/>
  <c r="D3795"/>
  <c r="C3795"/>
  <c r="D3794"/>
  <c r="C3794"/>
  <c r="D3793"/>
  <c r="C3793"/>
  <c r="D3792"/>
  <c r="C3792"/>
  <c r="D3791"/>
  <c r="C3791"/>
  <c r="D3790"/>
  <c r="C3790"/>
  <c r="D3789"/>
  <c r="C3789"/>
  <c r="D3788"/>
  <c r="C3788"/>
  <c r="D3787"/>
  <c r="C3787"/>
  <c r="D3786"/>
  <c r="C3786"/>
  <c r="D3785"/>
  <c r="C3785"/>
  <c r="D3784"/>
  <c r="C3784"/>
  <c r="D3783"/>
  <c r="C3783"/>
  <c r="D3782"/>
  <c r="C3782"/>
  <c r="D3781"/>
  <c r="C3781"/>
  <c r="D3780"/>
  <c r="C3780"/>
  <c r="D3779"/>
  <c r="C3779"/>
  <c r="D3778"/>
  <c r="C3778"/>
  <c r="D3777"/>
  <c r="C3777"/>
  <c r="D3776"/>
  <c r="C3776"/>
  <c r="D3775"/>
  <c r="C3775"/>
  <c r="D3774"/>
  <c r="C3774"/>
  <c r="D3773"/>
  <c r="C3773"/>
  <c r="D3772"/>
  <c r="C3772"/>
  <c r="D3771"/>
  <c r="C3771"/>
  <c r="D3770"/>
  <c r="C3770"/>
  <c r="D3769"/>
  <c r="C3769"/>
  <c r="D3768"/>
  <c r="C3768"/>
  <c r="D3767"/>
  <c r="C3767"/>
  <c r="D3766"/>
  <c r="C3766"/>
  <c r="D3765"/>
  <c r="C3765"/>
  <c r="D3764"/>
  <c r="C3764"/>
  <c r="D3763"/>
  <c r="C3763"/>
  <c r="D3762"/>
  <c r="C3762"/>
  <c r="D3761"/>
  <c r="C3761"/>
  <c r="D3760"/>
  <c r="C3760"/>
  <c r="D3759"/>
  <c r="C3759"/>
  <c r="D3758"/>
  <c r="C3758"/>
  <c r="D3757"/>
  <c r="C3757"/>
  <c r="D3756"/>
  <c r="C3756"/>
  <c r="D3755"/>
  <c r="C3755"/>
  <c r="D3754"/>
  <c r="C3754"/>
  <c r="D3753"/>
  <c r="C3753"/>
  <c r="D3752"/>
  <c r="C3752"/>
  <c r="D3751"/>
  <c r="C3751"/>
  <c r="D3750"/>
  <c r="C3750"/>
  <c r="D3749"/>
  <c r="C3749"/>
  <c r="D3748"/>
  <c r="C3748"/>
  <c r="D3747"/>
  <c r="C3747"/>
  <c r="D3746"/>
  <c r="C3746"/>
  <c r="D3745"/>
  <c r="C3745"/>
  <c r="D3744"/>
  <c r="C3744"/>
  <c r="D3743"/>
  <c r="C3743"/>
  <c r="D3742"/>
  <c r="C3742"/>
  <c r="D3741"/>
  <c r="C3741"/>
  <c r="D3740"/>
  <c r="C3740"/>
  <c r="D3739"/>
  <c r="C3739"/>
  <c r="D3738"/>
  <c r="C3738"/>
  <c r="D3737"/>
  <c r="C3737"/>
  <c r="D3736"/>
  <c r="C3736"/>
  <c r="D3735"/>
  <c r="C3735"/>
  <c r="D3734"/>
  <c r="C3734"/>
  <c r="D3733"/>
  <c r="C3733"/>
  <c r="D3732"/>
  <c r="C3732"/>
  <c r="D3731"/>
  <c r="C3731"/>
  <c r="D3730"/>
  <c r="C3730"/>
  <c r="D3729"/>
  <c r="C3729"/>
  <c r="D3728"/>
  <c r="C3728"/>
  <c r="D3727"/>
  <c r="C3727"/>
  <c r="D3726"/>
  <c r="C3726"/>
  <c r="D3725"/>
  <c r="C3725"/>
  <c r="D3724"/>
  <c r="C3724"/>
  <c r="D3723"/>
  <c r="C3723"/>
  <c r="D3722"/>
  <c r="C3722"/>
  <c r="D3721"/>
  <c r="C3721"/>
  <c r="D3720"/>
  <c r="C3720"/>
  <c r="D3719"/>
  <c r="C3719"/>
  <c r="D3718"/>
  <c r="C3718"/>
  <c r="D3717"/>
  <c r="C3717"/>
  <c r="D3716"/>
  <c r="C3716"/>
  <c r="D3715"/>
  <c r="C3715"/>
  <c r="D3714"/>
  <c r="C3714"/>
  <c r="D3713"/>
  <c r="C3713"/>
  <c r="D3712"/>
  <c r="C3712"/>
  <c r="D3711"/>
  <c r="C3711"/>
  <c r="D3710"/>
  <c r="C3710"/>
  <c r="D3709"/>
  <c r="C3709"/>
  <c r="D3708"/>
  <c r="C3708"/>
  <c r="D3707"/>
  <c r="C3707"/>
  <c r="D3706"/>
  <c r="C3706"/>
  <c r="D3705"/>
  <c r="C3705"/>
  <c r="D3704"/>
  <c r="C3704"/>
  <c r="D3703"/>
  <c r="C3703"/>
  <c r="D3702"/>
  <c r="C3702"/>
  <c r="D3701"/>
  <c r="C3701"/>
  <c r="D3700"/>
  <c r="C3700"/>
  <c r="D3699"/>
  <c r="C3699"/>
  <c r="D3698"/>
  <c r="C3698"/>
  <c r="D3697"/>
  <c r="C3697"/>
  <c r="D3696"/>
  <c r="C3696"/>
  <c r="D3695"/>
  <c r="C3695"/>
  <c r="D3694"/>
  <c r="C3694"/>
  <c r="D3693"/>
  <c r="C3693"/>
  <c r="D3692"/>
  <c r="C3692"/>
  <c r="D3691"/>
  <c r="C3691"/>
  <c r="D3690"/>
  <c r="C3690"/>
  <c r="D3689"/>
  <c r="C3689"/>
  <c r="D3688"/>
  <c r="C3688"/>
  <c r="D3687"/>
  <c r="C3687"/>
  <c r="D3686"/>
  <c r="C3686"/>
  <c r="D3685"/>
  <c r="C3685"/>
  <c r="D3684"/>
  <c r="C3684"/>
  <c r="D3683"/>
  <c r="C3683"/>
  <c r="D3682"/>
  <c r="C3682"/>
  <c r="D3681"/>
  <c r="C3681"/>
  <c r="D3680"/>
  <c r="C3680"/>
  <c r="D3679"/>
  <c r="C3679"/>
  <c r="D3678"/>
  <c r="C3678"/>
  <c r="D3677"/>
  <c r="C3677"/>
  <c r="D3676"/>
  <c r="C3676"/>
  <c r="D3675"/>
  <c r="C3675"/>
  <c r="D3674"/>
  <c r="C3674"/>
  <c r="D3673"/>
  <c r="C3673"/>
  <c r="D3672"/>
  <c r="C3672"/>
  <c r="D3671"/>
  <c r="C3671"/>
  <c r="D3670"/>
  <c r="C3670"/>
  <c r="D3669"/>
  <c r="C3669"/>
  <c r="D3668"/>
  <c r="C3668"/>
  <c r="D3667"/>
  <c r="C3667"/>
  <c r="D3666"/>
  <c r="C3666"/>
  <c r="D3665"/>
  <c r="C3665"/>
  <c r="D3664"/>
  <c r="C3664"/>
  <c r="D3663"/>
  <c r="C3663"/>
  <c r="D3662"/>
  <c r="C3662"/>
  <c r="D3661"/>
  <c r="C3661"/>
  <c r="D3660"/>
  <c r="C3660"/>
  <c r="D3659"/>
  <c r="C3659"/>
  <c r="D3658"/>
  <c r="C3658"/>
  <c r="D3657"/>
  <c r="C3657"/>
  <c r="D3656"/>
  <c r="C3656"/>
  <c r="D3655"/>
  <c r="C3655"/>
  <c r="D3654"/>
  <c r="C3654"/>
  <c r="D3653"/>
  <c r="C3653"/>
  <c r="D3652"/>
  <c r="C3652"/>
  <c r="D3651"/>
  <c r="C3651"/>
  <c r="D3650"/>
  <c r="C3650"/>
  <c r="D3649"/>
  <c r="C3649"/>
  <c r="D3648"/>
  <c r="C3648"/>
  <c r="D3647"/>
  <c r="C3647"/>
  <c r="D3646"/>
  <c r="C3646"/>
  <c r="D3645"/>
  <c r="C3645"/>
  <c r="D3644"/>
  <c r="C3644"/>
  <c r="D3643"/>
  <c r="C3643"/>
  <c r="D3642"/>
  <c r="C3642"/>
  <c r="D3641"/>
  <c r="C3641"/>
  <c r="D3640"/>
  <c r="C3640"/>
  <c r="D3639"/>
  <c r="C3639"/>
  <c r="D3638"/>
  <c r="C3638"/>
  <c r="D3637"/>
  <c r="C3637"/>
  <c r="D3636"/>
  <c r="C3636"/>
  <c r="D3635"/>
  <c r="C3635"/>
  <c r="D3634"/>
  <c r="C3634"/>
  <c r="D3633"/>
  <c r="C3633"/>
  <c r="D3632"/>
  <c r="C3632"/>
  <c r="D3631"/>
  <c r="C3631"/>
  <c r="D3630"/>
  <c r="C3630"/>
  <c r="D3629"/>
  <c r="C3629"/>
  <c r="D3628"/>
  <c r="C3628"/>
  <c r="D3627"/>
  <c r="C3627"/>
  <c r="D3626"/>
  <c r="C3626"/>
  <c r="D3625"/>
  <c r="C3625"/>
  <c r="D3624"/>
  <c r="C3624"/>
  <c r="D3623"/>
  <c r="C3623"/>
  <c r="D3622"/>
  <c r="C3622"/>
  <c r="D3621"/>
  <c r="C3621"/>
  <c r="D3620"/>
  <c r="C3620"/>
  <c r="D3619"/>
  <c r="C3619"/>
  <c r="D3618"/>
  <c r="C3618"/>
  <c r="D3617"/>
  <c r="C3617"/>
  <c r="D3616"/>
  <c r="C3616"/>
  <c r="D3615"/>
  <c r="C3615"/>
  <c r="D3614"/>
  <c r="C3614"/>
  <c r="D3613"/>
  <c r="C3613"/>
  <c r="D3612"/>
  <c r="C3612"/>
  <c r="D3611"/>
  <c r="C3611"/>
  <c r="D3610"/>
  <c r="C3610"/>
  <c r="D3609"/>
  <c r="C3609"/>
  <c r="D3608"/>
  <c r="C3608"/>
  <c r="D3607"/>
  <c r="C3607"/>
  <c r="D3606"/>
  <c r="C3606"/>
  <c r="D3605"/>
  <c r="C3605"/>
  <c r="D3604"/>
  <c r="C3604"/>
  <c r="D3603"/>
  <c r="C3603"/>
  <c r="D3602"/>
  <c r="C3602"/>
  <c r="D3601"/>
  <c r="C3601"/>
  <c r="D3600"/>
  <c r="C3600"/>
  <c r="D3599"/>
  <c r="C3599"/>
  <c r="D3598"/>
  <c r="C3598"/>
  <c r="D3597"/>
  <c r="C3597"/>
  <c r="D3596"/>
  <c r="C3596"/>
  <c r="D3595"/>
  <c r="C3595"/>
  <c r="D3594"/>
  <c r="C3594"/>
  <c r="D3593"/>
  <c r="C3593"/>
  <c r="D3592"/>
  <c r="C3592"/>
  <c r="D3591"/>
  <c r="C3591"/>
  <c r="D3590"/>
  <c r="C3590"/>
  <c r="D3589"/>
  <c r="C3589"/>
  <c r="D3588"/>
  <c r="C3588"/>
  <c r="D3587"/>
  <c r="C3587"/>
  <c r="D3586"/>
  <c r="C3586"/>
  <c r="D3585"/>
  <c r="C3585"/>
  <c r="D3584"/>
  <c r="C3584"/>
  <c r="D3583"/>
  <c r="C3583"/>
  <c r="D3582"/>
  <c r="C3582"/>
  <c r="D3581"/>
  <c r="C3581"/>
  <c r="D3580"/>
  <c r="C3580"/>
  <c r="D3579"/>
  <c r="C3579"/>
  <c r="D3578"/>
  <c r="C3578"/>
  <c r="D3577"/>
  <c r="C3577"/>
  <c r="D3576"/>
  <c r="C3576"/>
  <c r="D3575"/>
  <c r="C3575"/>
  <c r="D3574"/>
  <c r="C3574"/>
  <c r="D3573"/>
  <c r="C3573"/>
  <c r="D3572"/>
  <c r="C3572"/>
  <c r="D3571"/>
  <c r="C3571"/>
  <c r="D3570"/>
  <c r="C3570"/>
  <c r="D3569"/>
  <c r="C3569"/>
  <c r="D3568"/>
  <c r="C3568"/>
  <c r="D3567"/>
  <c r="C3567"/>
  <c r="D3566"/>
  <c r="C3566"/>
  <c r="D3565"/>
  <c r="C3565"/>
  <c r="D3564"/>
  <c r="C3564"/>
  <c r="D3563"/>
  <c r="C3563"/>
  <c r="D3562"/>
  <c r="C3562"/>
  <c r="D3561"/>
  <c r="C3561"/>
  <c r="D3560"/>
  <c r="C3560"/>
  <c r="D3559"/>
  <c r="C3559"/>
  <c r="D3558"/>
  <c r="C3558"/>
  <c r="D3557"/>
  <c r="C3557"/>
  <c r="D3556"/>
  <c r="C3556"/>
  <c r="D3555"/>
  <c r="C3555"/>
  <c r="D3554"/>
  <c r="C3554"/>
  <c r="D3553"/>
  <c r="C3553"/>
  <c r="D3552"/>
  <c r="C3552"/>
  <c r="D3551"/>
  <c r="C3551"/>
  <c r="D3550"/>
  <c r="C3550"/>
  <c r="D3549"/>
  <c r="C3549"/>
  <c r="D3548"/>
  <c r="C3548"/>
  <c r="D3547"/>
  <c r="C3547"/>
  <c r="D3546"/>
  <c r="C3546"/>
  <c r="D3545"/>
  <c r="C3545"/>
  <c r="D3544"/>
  <c r="C3544"/>
  <c r="D3543"/>
  <c r="C3543"/>
  <c r="D3542"/>
  <c r="C3542"/>
  <c r="D3541"/>
  <c r="C3541"/>
  <c r="D3540"/>
  <c r="C3540"/>
  <c r="D3539"/>
  <c r="C3539"/>
  <c r="D3538"/>
  <c r="C3538"/>
  <c r="D3537"/>
  <c r="C3537"/>
  <c r="D3536"/>
  <c r="C3536"/>
  <c r="D3535"/>
  <c r="C3535"/>
  <c r="D3534"/>
  <c r="C3534"/>
  <c r="D3533"/>
  <c r="C3533"/>
  <c r="D3532"/>
  <c r="C3532"/>
  <c r="D3531"/>
  <c r="C3531"/>
  <c r="D3530"/>
  <c r="C3530"/>
  <c r="D3529"/>
  <c r="C3529"/>
  <c r="D3528"/>
  <c r="C3528"/>
  <c r="D3527"/>
  <c r="C3527"/>
  <c r="D3526"/>
  <c r="C3526"/>
  <c r="D3525"/>
  <c r="C3525"/>
  <c r="D3524"/>
  <c r="C3524"/>
  <c r="D3523"/>
  <c r="C3523"/>
  <c r="D3522"/>
  <c r="C3522"/>
  <c r="D3521"/>
  <c r="C3521"/>
  <c r="D3520"/>
  <c r="C3520"/>
  <c r="D3519"/>
  <c r="C3519"/>
  <c r="D3518"/>
  <c r="C3518"/>
  <c r="D3517"/>
  <c r="C3517"/>
  <c r="D3516"/>
  <c r="C3516"/>
  <c r="D3515"/>
  <c r="C3515"/>
  <c r="D3514"/>
  <c r="C3514"/>
  <c r="D3513"/>
  <c r="C3513"/>
  <c r="D3512"/>
  <c r="C3512"/>
  <c r="D3511"/>
  <c r="C3511"/>
  <c r="D3510"/>
  <c r="C3510"/>
  <c r="D3509"/>
  <c r="C3509"/>
  <c r="D3508"/>
  <c r="C3508"/>
  <c r="D3507"/>
  <c r="C3507"/>
  <c r="D3506"/>
  <c r="C3506"/>
  <c r="D3505"/>
  <c r="C3505"/>
  <c r="D3504"/>
  <c r="C3504"/>
  <c r="D3503"/>
  <c r="C3503"/>
  <c r="D3502"/>
  <c r="C3502"/>
  <c r="D3501"/>
  <c r="C3501"/>
  <c r="D3500"/>
  <c r="C3500"/>
  <c r="D3499"/>
  <c r="C3499"/>
  <c r="D3498"/>
  <c r="C3498"/>
  <c r="D3497"/>
  <c r="C3497"/>
  <c r="D3496"/>
  <c r="C3496"/>
  <c r="D3495"/>
  <c r="C3495"/>
  <c r="D3494"/>
  <c r="C3494"/>
  <c r="D3493"/>
  <c r="C3493"/>
  <c r="D3492"/>
  <c r="C3492"/>
  <c r="D3491"/>
  <c r="C3491"/>
  <c r="D3490"/>
  <c r="C3490"/>
  <c r="D3489"/>
  <c r="C3489"/>
  <c r="D3488"/>
  <c r="C3488"/>
  <c r="D3487"/>
  <c r="C3487"/>
  <c r="D3486"/>
  <c r="C3486"/>
  <c r="D3485"/>
  <c r="C3485"/>
  <c r="D3484"/>
  <c r="C3484"/>
  <c r="D3483"/>
  <c r="C3483"/>
  <c r="D3482"/>
  <c r="C3482"/>
  <c r="D3481"/>
  <c r="C3481"/>
  <c r="D3480"/>
  <c r="C3480"/>
  <c r="D3479"/>
  <c r="C3479"/>
  <c r="D3478"/>
  <c r="C3478"/>
  <c r="D3477"/>
  <c r="C3477"/>
  <c r="D3476"/>
  <c r="C3476"/>
  <c r="D3475"/>
  <c r="C3475"/>
  <c r="D3474"/>
  <c r="C3474"/>
  <c r="D3473"/>
  <c r="C3473"/>
  <c r="D3472"/>
  <c r="C3472"/>
  <c r="D3471"/>
  <c r="C3471"/>
  <c r="D3470"/>
  <c r="C3470"/>
  <c r="D3469"/>
  <c r="C3469"/>
  <c r="D3468"/>
  <c r="C3468"/>
  <c r="D3467"/>
  <c r="C3467"/>
  <c r="D3466"/>
  <c r="C3466"/>
  <c r="D3465"/>
  <c r="C3465"/>
  <c r="D3464"/>
  <c r="C3464"/>
  <c r="D3463"/>
  <c r="C3463"/>
  <c r="D3462"/>
  <c r="C3462"/>
  <c r="D3461"/>
  <c r="C3461"/>
  <c r="D3460"/>
  <c r="C3460"/>
  <c r="D3459"/>
  <c r="C3459"/>
  <c r="D3458"/>
  <c r="C3458"/>
  <c r="D3457"/>
  <c r="C3457"/>
  <c r="D3456"/>
  <c r="C3456"/>
  <c r="D3455"/>
  <c r="C3455"/>
  <c r="D3454"/>
  <c r="C3454"/>
  <c r="D3453"/>
  <c r="C3453"/>
  <c r="D3452"/>
  <c r="C3452"/>
  <c r="D3451"/>
  <c r="C3451"/>
  <c r="D3450"/>
  <c r="C3450"/>
  <c r="D3449"/>
  <c r="C3449"/>
  <c r="D3448"/>
  <c r="C3448"/>
  <c r="D3447"/>
  <c r="C3447"/>
  <c r="D3446"/>
  <c r="C3446"/>
  <c r="D3445"/>
  <c r="C3445"/>
  <c r="D3444"/>
  <c r="C3444"/>
  <c r="D3443"/>
  <c r="C3443"/>
  <c r="D3442"/>
  <c r="C3442"/>
  <c r="D3441"/>
  <c r="C3441"/>
  <c r="D3440"/>
  <c r="C3440"/>
  <c r="D3439"/>
  <c r="C3439"/>
  <c r="D3438"/>
  <c r="C3438"/>
  <c r="D3437"/>
  <c r="C3437"/>
  <c r="D3436"/>
  <c r="C3436"/>
  <c r="D3435"/>
  <c r="C3435"/>
  <c r="D3434"/>
  <c r="C3434"/>
  <c r="D3433"/>
  <c r="C3433"/>
  <c r="D3432"/>
  <c r="C3432"/>
  <c r="D3431"/>
  <c r="C3431"/>
  <c r="D3430"/>
  <c r="C3430"/>
  <c r="D3429"/>
  <c r="C3429"/>
  <c r="D3428"/>
  <c r="C3428"/>
  <c r="D3427"/>
  <c r="C3427"/>
  <c r="D3426"/>
  <c r="C3426"/>
  <c r="D3425"/>
  <c r="C3425"/>
  <c r="D3424"/>
  <c r="C3424"/>
  <c r="D3423"/>
  <c r="C3423"/>
  <c r="D3422"/>
  <c r="C3422"/>
  <c r="D3421"/>
  <c r="C3421"/>
  <c r="D3420"/>
  <c r="C3420"/>
  <c r="D3419"/>
  <c r="C3419"/>
  <c r="D3418"/>
  <c r="C3418"/>
  <c r="D3417"/>
  <c r="C3417"/>
  <c r="D3416"/>
  <c r="C3416"/>
  <c r="D3415"/>
  <c r="C3415"/>
  <c r="D3414"/>
  <c r="C3414"/>
  <c r="D3413"/>
  <c r="C3413"/>
  <c r="D3412"/>
  <c r="C3412"/>
  <c r="D3411"/>
  <c r="C3411"/>
  <c r="D3410"/>
  <c r="C3410"/>
  <c r="D3409"/>
  <c r="C3409"/>
  <c r="D3408"/>
  <c r="C3408"/>
  <c r="D3407"/>
  <c r="C3407"/>
  <c r="D3406"/>
  <c r="C3406"/>
  <c r="D3405"/>
  <c r="C3405"/>
  <c r="D3404"/>
  <c r="C3404"/>
  <c r="D3403"/>
  <c r="C3403"/>
  <c r="D3402"/>
  <c r="C3402"/>
  <c r="D3401"/>
  <c r="C3401"/>
  <c r="D3400"/>
  <c r="C3400"/>
  <c r="D3399"/>
  <c r="C3399"/>
  <c r="D3398"/>
  <c r="C3398"/>
  <c r="D3397"/>
  <c r="C3397"/>
  <c r="D3396"/>
  <c r="C3396"/>
  <c r="D3395"/>
  <c r="C3395"/>
  <c r="D3394"/>
  <c r="C3394"/>
  <c r="D3393"/>
  <c r="C3393"/>
  <c r="D3392"/>
  <c r="C3392"/>
  <c r="D3391"/>
  <c r="C3391"/>
  <c r="D3390"/>
  <c r="C3390"/>
  <c r="D3389"/>
  <c r="C3389"/>
  <c r="D3388"/>
  <c r="C3388"/>
  <c r="D3387"/>
  <c r="C3387"/>
  <c r="D3386"/>
  <c r="C3386"/>
  <c r="D3385"/>
  <c r="C3385"/>
  <c r="D3384"/>
  <c r="C3384"/>
  <c r="D3383"/>
  <c r="C3383"/>
  <c r="D3382"/>
  <c r="C3382"/>
  <c r="D3381"/>
  <c r="C3381"/>
  <c r="D3380"/>
  <c r="C3380"/>
  <c r="D3379"/>
  <c r="C3379"/>
  <c r="D3378"/>
  <c r="C3378"/>
  <c r="D3377"/>
  <c r="C3377"/>
  <c r="D3376"/>
  <c r="C3376"/>
  <c r="D3375"/>
  <c r="C3375"/>
  <c r="D3374"/>
  <c r="C3374"/>
  <c r="D3373"/>
  <c r="C3373"/>
  <c r="D3372"/>
  <c r="C3372"/>
  <c r="D3371"/>
  <c r="C3371"/>
  <c r="D3370"/>
  <c r="C3370"/>
  <c r="D3369"/>
  <c r="C3369"/>
  <c r="D3368"/>
  <c r="C3368"/>
  <c r="D3367"/>
  <c r="C3367"/>
  <c r="D3366"/>
  <c r="C3366"/>
  <c r="D3365"/>
  <c r="C3365"/>
  <c r="D3364"/>
  <c r="C3364"/>
  <c r="D3363"/>
  <c r="C3363"/>
  <c r="D3362"/>
  <c r="C3362"/>
  <c r="D3361"/>
  <c r="C3361"/>
  <c r="D3360"/>
  <c r="C3360"/>
  <c r="D3359"/>
  <c r="C3359"/>
  <c r="D3358"/>
  <c r="C3358"/>
  <c r="D3357"/>
  <c r="C3357"/>
  <c r="D3356"/>
  <c r="C3356"/>
  <c r="D3355"/>
  <c r="C3355"/>
  <c r="D3354"/>
  <c r="C3354"/>
  <c r="D3353"/>
  <c r="C3353"/>
  <c r="D3352"/>
  <c r="C3352"/>
  <c r="D3351"/>
  <c r="C3351"/>
  <c r="D3350"/>
  <c r="C3350"/>
  <c r="D3349"/>
  <c r="C3349"/>
  <c r="D3348"/>
  <c r="C3348"/>
  <c r="D3347"/>
  <c r="C3347"/>
  <c r="D3346"/>
  <c r="C3346"/>
  <c r="D3345"/>
  <c r="C3345"/>
  <c r="D3344"/>
  <c r="C3344"/>
  <c r="D3343"/>
  <c r="C3343"/>
  <c r="D3342"/>
  <c r="C3342"/>
  <c r="D3341"/>
  <c r="C3341"/>
  <c r="D3340"/>
  <c r="C3340"/>
  <c r="D3339"/>
  <c r="C3339"/>
  <c r="D3338"/>
  <c r="C3338"/>
  <c r="D3337"/>
  <c r="C3337"/>
  <c r="D3336"/>
  <c r="C3336"/>
  <c r="D3335"/>
  <c r="C3335"/>
  <c r="D3334"/>
  <c r="C3334"/>
  <c r="D3333"/>
  <c r="C3333"/>
  <c r="D3332"/>
  <c r="C3332"/>
  <c r="D3331"/>
  <c r="C3331"/>
  <c r="D3330"/>
  <c r="C3330"/>
  <c r="D3329"/>
  <c r="C3329"/>
  <c r="D3328"/>
  <c r="C3328"/>
  <c r="D3327"/>
  <c r="C3327"/>
  <c r="D3326"/>
  <c r="C3326"/>
  <c r="D3325"/>
  <c r="C3325"/>
  <c r="D3324"/>
  <c r="C3324"/>
  <c r="D3323"/>
  <c r="C3323"/>
  <c r="D3322"/>
  <c r="C3322"/>
  <c r="D3321"/>
  <c r="C3321"/>
  <c r="D3320"/>
  <c r="C3320"/>
  <c r="D3319"/>
  <c r="C3319"/>
  <c r="D3318"/>
  <c r="C3318"/>
  <c r="D3317"/>
  <c r="C3317"/>
  <c r="D3316"/>
  <c r="C3316"/>
  <c r="D3315"/>
  <c r="C3315"/>
  <c r="D3314"/>
  <c r="C3314"/>
  <c r="D3313"/>
  <c r="C3313"/>
  <c r="D3312"/>
  <c r="C3312"/>
  <c r="D3311"/>
  <c r="C3311"/>
  <c r="D3310"/>
  <c r="C3310"/>
  <c r="D3309"/>
  <c r="C3309"/>
  <c r="D3308"/>
  <c r="C3308"/>
  <c r="D3307"/>
  <c r="C3307"/>
  <c r="D3306"/>
  <c r="C3306"/>
  <c r="D3305"/>
  <c r="C3305"/>
  <c r="D3304"/>
  <c r="C3304"/>
  <c r="D3303"/>
  <c r="C3303"/>
  <c r="D3302"/>
  <c r="C3302"/>
  <c r="D3301"/>
  <c r="C3301"/>
  <c r="D3300"/>
  <c r="C3300"/>
  <c r="D3299"/>
  <c r="C3299"/>
  <c r="D3298"/>
  <c r="C3298"/>
  <c r="D3297"/>
  <c r="C3297"/>
  <c r="D3296"/>
  <c r="C3296"/>
  <c r="D3295"/>
  <c r="C3295"/>
  <c r="D3294"/>
  <c r="C3294"/>
  <c r="D3293"/>
  <c r="C3293"/>
  <c r="D3292"/>
  <c r="C3292"/>
  <c r="D3291"/>
  <c r="C3291"/>
  <c r="D3290"/>
  <c r="C3290"/>
  <c r="D3289"/>
  <c r="C3289"/>
  <c r="D3288"/>
  <c r="C3288"/>
  <c r="D3287"/>
  <c r="C3287"/>
  <c r="D3286"/>
  <c r="C3286"/>
  <c r="D3285"/>
  <c r="C3285"/>
  <c r="D3284"/>
  <c r="C3284"/>
  <c r="D3283"/>
  <c r="C3283"/>
  <c r="D3282"/>
  <c r="C3282"/>
  <c r="D3281"/>
  <c r="C3281"/>
  <c r="D3280"/>
  <c r="C3280"/>
  <c r="D3279"/>
  <c r="C3279"/>
  <c r="D3278"/>
  <c r="C3278"/>
  <c r="D3277"/>
  <c r="C3277"/>
  <c r="D3276"/>
  <c r="C3276"/>
  <c r="D3275"/>
  <c r="C3275"/>
  <c r="D3274"/>
  <c r="C3274"/>
  <c r="D3273"/>
  <c r="C3273"/>
  <c r="D3272"/>
  <c r="C3272"/>
  <c r="D3271"/>
  <c r="C3271"/>
  <c r="D3270"/>
  <c r="C3270"/>
  <c r="D3269"/>
  <c r="C3269"/>
  <c r="D3268"/>
  <c r="C3268"/>
  <c r="D3267"/>
  <c r="C3267"/>
  <c r="D3266"/>
  <c r="C3266"/>
  <c r="D3265"/>
  <c r="C3265"/>
  <c r="D3264"/>
  <c r="C3264"/>
  <c r="D3263"/>
  <c r="C3263"/>
  <c r="D3262"/>
  <c r="C3262"/>
  <c r="D3261"/>
  <c r="C3261"/>
  <c r="D3260"/>
  <c r="C3260"/>
  <c r="D3259"/>
  <c r="C3259"/>
  <c r="D3258"/>
  <c r="C3258"/>
  <c r="D3257"/>
  <c r="C3257"/>
  <c r="D3256"/>
  <c r="C3256"/>
  <c r="D3255"/>
  <c r="C3255"/>
  <c r="D3254"/>
  <c r="C3254"/>
  <c r="D3253"/>
  <c r="C3253"/>
  <c r="D3252"/>
  <c r="C3252"/>
  <c r="D3251"/>
  <c r="C3251"/>
  <c r="D3250"/>
  <c r="C3250"/>
  <c r="D3249"/>
  <c r="C3249"/>
  <c r="D3248"/>
  <c r="C3248"/>
  <c r="D3247"/>
  <c r="C3247"/>
  <c r="D3246"/>
  <c r="C3246"/>
  <c r="D3245"/>
  <c r="C3245"/>
  <c r="D3244"/>
  <c r="C3244"/>
  <c r="D3243"/>
  <c r="C3243"/>
  <c r="D3242"/>
  <c r="C3242"/>
  <c r="D3241"/>
  <c r="C3241"/>
  <c r="D3240"/>
  <c r="C3240"/>
  <c r="D3239"/>
  <c r="C3239"/>
  <c r="D3238"/>
  <c r="C3238"/>
  <c r="D3237"/>
  <c r="C3237"/>
  <c r="D3236"/>
  <c r="C3236"/>
  <c r="D3235"/>
  <c r="C3235"/>
  <c r="D3234"/>
  <c r="C3234"/>
  <c r="D3233"/>
  <c r="C3233"/>
  <c r="D3232"/>
  <c r="C3232"/>
  <c r="D3231"/>
  <c r="C3231"/>
  <c r="D3230"/>
  <c r="C3230"/>
  <c r="D3229"/>
  <c r="C3229"/>
  <c r="D3228"/>
  <c r="C3228"/>
  <c r="D3227"/>
  <c r="C3227"/>
  <c r="D3226"/>
  <c r="C3226"/>
  <c r="D3225"/>
  <c r="C3225"/>
  <c r="D3224"/>
  <c r="C3224"/>
  <c r="D3223"/>
  <c r="C3223"/>
  <c r="D3222"/>
  <c r="C3222"/>
  <c r="D3221"/>
  <c r="C3221"/>
  <c r="D3220"/>
  <c r="C3220"/>
  <c r="D3219"/>
  <c r="C3219"/>
  <c r="D3218"/>
  <c r="C3218"/>
  <c r="D3217"/>
  <c r="C3217"/>
  <c r="D3216"/>
  <c r="C3216"/>
  <c r="D3215"/>
  <c r="C3215"/>
  <c r="D3214"/>
  <c r="C3214"/>
  <c r="D3213"/>
  <c r="C3213"/>
  <c r="D3212"/>
  <c r="C3212"/>
  <c r="D3211"/>
  <c r="C3211"/>
  <c r="D3210"/>
  <c r="C3210"/>
  <c r="D3209"/>
  <c r="C3209"/>
  <c r="D3208"/>
  <c r="C3208"/>
  <c r="D3207"/>
  <c r="C3207"/>
  <c r="D3206"/>
  <c r="C3206"/>
  <c r="D3205"/>
  <c r="C3205"/>
  <c r="D3204"/>
  <c r="C3204"/>
  <c r="D3203"/>
  <c r="C3203"/>
  <c r="D3202"/>
  <c r="C3202"/>
  <c r="D3201"/>
  <c r="C3201"/>
  <c r="D3200"/>
  <c r="C3200"/>
  <c r="D3199"/>
  <c r="C3199"/>
  <c r="D3198"/>
  <c r="C3198"/>
  <c r="D3197"/>
  <c r="C3197"/>
  <c r="D3196"/>
  <c r="C3196"/>
  <c r="D3195"/>
  <c r="C3195"/>
  <c r="D3194"/>
  <c r="C3194"/>
  <c r="D3193"/>
  <c r="C3193"/>
  <c r="D3192"/>
  <c r="C3192"/>
  <c r="D3191"/>
  <c r="C3191"/>
  <c r="D3190"/>
  <c r="C3190"/>
  <c r="D3189"/>
  <c r="C3189"/>
  <c r="D3188"/>
  <c r="C3188"/>
  <c r="D3187"/>
  <c r="C3187"/>
  <c r="D3186"/>
  <c r="C3186"/>
  <c r="D3185"/>
  <c r="C3185"/>
  <c r="D3184"/>
  <c r="C3184"/>
  <c r="D3183"/>
  <c r="C3183"/>
  <c r="D3182"/>
  <c r="C3182"/>
  <c r="D3181"/>
  <c r="C3181"/>
  <c r="D3180"/>
  <c r="C3180"/>
  <c r="D3179"/>
  <c r="C3179"/>
  <c r="D3178"/>
  <c r="C3178"/>
  <c r="D3177"/>
  <c r="C3177"/>
  <c r="D3176"/>
  <c r="C3176"/>
  <c r="D3175"/>
  <c r="C3175"/>
  <c r="D3174"/>
  <c r="C3174"/>
  <c r="D3173"/>
  <c r="C3173"/>
  <c r="D3172"/>
  <c r="C3172"/>
  <c r="D3171"/>
  <c r="C3171"/>
  <c r="D3170"/>
  <c r="C3170"/>
  <c r="D3169"/>
  <c r="C3169"/>
  <c r="D3168"/>
  <c r="C3168"/>
  <c r="D3167"/>
  <c r="C3167"/>
  <c r="D3166"/>
  <c r="C3166"/>
  <c r="D3165"/>
  <c r="C3165"/>
  <c r="D3164"/>
  <c r="C3164"/>
  <c r="D3163"/>
  <c r="C3163"/>
  <c r="D3162"/>
  <c r="C3162"/>
  <c r="D3161"/>
  <c r="C3161"/>
  <c r="D3160"/>
  <c r="C3160"/>
  <c r="D3159"/>
  <c r="C3159"/>
  <c r="D3158"/>
  <c r="C3158"/>
  <c r="D3157"/>
  <c r="C3157"/>
  <c r="D3156"/>
  <c r="C3156"/>
  <c r="D3155"/>
  <c r="C3155"/>
  <c r="D3154"/>
  <c r="C3154"/>
  <c r="D3153"/>
  <c r="C3153"/>
  <c r="D3152"/>
  <c r="C3152"/>
  <c r="D3151"/>
  <c r="C3151"/>
  <c r="D3150"/>
  <c r="C3150"/>
  <c r="D3149"/>
  <c r="C3149"/>
  <c r="D3148"/>
  <c r="C3148"/>
  <c r="D3147"/>
  <c r="C3147"/>
  <c r="D3146"/>
  <c r="C3146"/>
  <c r="D3145"/>
  <c r="C3145"/>
  <c r="D3144"/>
  <c r="C3144"/>
  <c r="D3143"/>
  <c r="C3143"/>
  <c r="D3142"/>
  <c r="C3142"/>
  <c r="D3141"/>
  <c r="C3141"/>
  <c r="D3140"/>
  <c r="C3140"/>
  <c r="D3139"/>
  <c r="C3139"/>
  <c r="D3138"/>
  <c r="C3138"/>
  <c r="D3137"/>
  <c r="C3137"/>
  <c r="D3136"/>
  <c r="C3136"/>
  <c r="D3135"/>
  <c r="C3135"/>
  <c r="D3134"/>
  <c r="C3134"/>
  <c r="D3133"/>
  <c r="C3133"/>
  <c r="D3132"/>
  <c r="C3132"/>
  <c r="D3131"/>
  <c r="C3131"/>
  <c r="D3130"/>
  <c r="C3130"/>
  <c r="D3129"/>
  <c r="C3129"/>
  <c r="D3128"/>
  <c r="C3128"/>
  <c r="D3127"/>
  <c r="C3127"/>
  <c r="D3126"/>
  <c r="C3126"/>
  <c r="D3125"/>
  <c r="C3125"/>
  <c r="D3124"/>
  <c r="C3124"/>
  <c r="D3123"/>
  <c r="C3123"/>
  <c r="D3122"/>
  <c r="C3122"/>
  <c r="D3121"/>
  <c r="C3121"/>
  <c r="D3120"/>
  <c r="C3120"/>
  <c r="D3119"/>
  <c r="C3119"/>
  <c r="D3118"/>
  <c r="C3118"/>
  <c r="D3117"/>
  <c r="C3117"/>
  <c r="D3116"/>
  <c r="C3116"/>
  <c r="D3115"/>
  <c r="C3115"/>
  <c r="D3114"/>
  <c r="C3114"/>
  <c r="D3113"/>
  <c r="C3113"/>
  <c r="D3112"/>
  <c r="C3112"/>
  <c r="D3111"/>
  <c r="C3111"/>
  <c r="D3110"/>
  <c r="C3110"/>
  <c r="D3109"/>
  <c r="C3109"/>
  <c r="D3108"/>
  <c r="C3108"/>
  <c r="D3107"/>
  <c r="C3107"/>
  <c r="D3106"/>
  <c r="C3106"/>
  <c r="D3105"/>
  <c r="C3105"/>
  <c r="D3104"/>
  <c r="C3104"/>
  <c r="D3103"/>
  <c r="C3103"/>
  <c r="D3102"/>
  <c r="C3102"/>
  <c r="D3101"/>
  <c r="C3101"/>
  <c r="D3100"/>
  <c r="C3100"/>
  <c r="D3099"/>
  <c r="C3099"/>
  <c r="D3098"/>
  <c r="C3098"/>
  <c r="D3097"/>
  <c r="C3097"/>
  <c r="D3096"/>
  <c r="C3096"/>
  <c r="D3095"/>
  <c r="C3095"/>
  <c r="D3094"/>
  <c r="C3094"/>
  <c r="D3093"/>
  <c r="C3093"/>
  <c r="D3092"/>
  <c r="C3092"/>
  <c r="D3091"/>
  <c r="C3091"/>
  <c r="D3090"/>
  <c r="C3090"/>
  <c r="D3089"/>
  <c r="C3089"/>
  <c r="D3088"/>
  <c r="C3088"/>
  <c r="D3087"/>
  <c r="C3087"/>
  <c r="D3086"/>
  <c r="C3086"/>
  <c r="D3085"/>
  <c r="C3085"/>
  <c r="D3084"/>
  <c r="C3084"/>
  <c r="D3083"/>
  <c r="C3083"/>
  <c r="D3082"/>
  <c r="C3082"/>
  <c r="D3081"/>
  <c r="C3081"/>
  <c r="D3080"/>
  <c r="C3080"/>
  <c r="D3079"/>
  <c r="C3079"/>
  <c r="D3078"/>
  <c r="C3078"/>
  <c r="D3077"/>
  <c r="C3077"/>
  <c r="D3076"/>
  <c r="C3076"/>
  <c r="D3075"/>
  <c r="C3075"/>
  <c r="D3074"/>
  <c r="C3074"/>
  <c r="D3073"/>
  <c r="C3073"/>
  <c r="D3072"/>
  <c r="C3072"/>
  <c r="D3071"/>
  <c r="C3071"/>
  <c r="D3070"/>
  <c r="C3070"/>
  <c r="D3069"/>
  <c r="C3069"/>
  <c r="D3068"/>
  <c r="C3068"/>
  <c r="D3067"/>
  <c r="C3067"/>
  <c r="D3066"/>
  <c r="C3066"/>
  <c r="D3065"/>
  <c r="C3065"/>
  <c r="D3064"/>
  <c r="C3064"/>
  <c r="D3063"/>
  <c r="C3063"/>
  <c r="D3062"/>
  <c r="C3062"/>
  <c r="D3061"/>
  <c r="C3061"/>
  <c r="D3060"/>
  <c r="C3060"/>
  <c r="D3059"/>
  <c r="C3059"/>
  <c r="D3058"/>
  <c r="C3058"/>
  <c r="D3057"/>
  <c r="C3057"/>
  <c r="D3056"/>
  <c r="C3056"/>
  <c r="D3055"/>
  <c r="C3055"/>
  <c r="D3054"/>
  <c r="C3054"/>
  <c r="D3053"/>
  <c r="C3053"/>
  <c r="D3052"/>
  <c r="C3052"/>
  <c r="D3051"/>
  <c r="C3051"/>
  <c r="D3050"/>
  <c r="C3050"/>
  <c r="D3049"/>
  <c r="C3049"/>
  <c r="D3048"/>
  <c r="C3048"/>
  <c r="D3047"/>
  <c r="C3047"/>
  <c r="D3046"/>
  <c r="C3046"/>
  <c r="D3045"/>
  <c r="C3045"/>
  <c r="D3044"/>
  <c r="C3044"/>
  <c r="D3043"/>
  <c r="C3043"/>
  <c r="D3042"/>
  <c r="C3042"/>
  <c r="D3041"/>
  <c r="C3041"/>
  <c r="D3040"/>
  <c r="C3040"/>
  <c r="D3039"/>
  <c r="C3039"/>
  <c r="D3038"/>
  <c r="C3038"/>
  <c r="D3037"/>
  <c r="C3037"/>
  <c r="D3036"/>
  <c r="C3036"/>
  <c r="D3035"/>
  <c r="C3035"/>
  <c r="D3034"/>
  <c r="C3034"/>
  <c r="D3033"/>
  <c r="C3033"/>
  <c r="D3032"/>
  <c r="C3032"/>
  <c r="D3031"/>
  <c r="C3031"/>
  <c r="D3030"/>
  <c r="C3030"/>
  <c r="D3029"/>
  <c r="C3029"/>
  <c r="D3028"/>
  <c r="C3028"/>
  <c r="D3027"/>
  <c r="C3027"/>
  <c r="D3026"/>
  <c r="C3026"/>
  <c r="D3025"/>
  <c r="C3025"/>
  <c r="D3024"/>
  <c r="C3024"/>
  <c r="D3023"/>
  <c r="C3023"/>
  <c r="D3022"/>
  <c r="C3022"/>
  <c r="D3021"/>
  <c r="C3021"/>
  <c r="D3020"/>
  <c r="C3020"/>
  <c r="D3019"/>
  <c r="C3019"/>
  <c r="D3018"/>
  <c r="C3018"/>
  <c r="D3017"/>
  <c r="C3017"/>
  <c r="D3016"/>
  <c r="C3016"/>
  <c r="D3015"/>
  <c r="C3015"/>
  <c r="D3014"/>
  <c r="C3014"/>
  <c r="D3013"/>
  <c r="C3013"/>
  <c r="D3012"/>
  <c r="C3012"/>
  <c r="D3011"/>
  <c r="C3011"/>
  <c r="D3010"/>
  <c r="C3010"/>
  <c r="D3009"/>
  <c r="C3009"/>
  <c r="D3008"/>
  <c r="C3008"/>
  <c r="D3007"/>
  <c r="C3007"/>
  <c r="D3006"/>
  <c r="C3006"/>
  <c r="D3005"/>
  <c r="C3005"/>
  <c r="D3004"/>
  <c r="C3004"/>
  <c r="D3003"/>
  <c r="C3003"/>
  <c r="D3002"/>
  <c r="C3002"/>
  <c r="D3001"/>
  <c r="C3001"/>
  <c r="D3000"/>
  <c r="C3000"/>
  <c r="D2999"/>
  <c r="C2999"/>
  <c r="D2998"/>
  <c r="C2998"/>
  <c r="D2997"/>
  <c r="C2997"/>
  <c r="D2996"/>
  <c r="C2996"/>
  <c r="D2995"/>
  <c r="C2995"/>
  <c r="D2994"/>
  <c r="C2994"/>
  <c r="D2993"/>
  <c r="C2993"/>
  <c r="D2992"/>
  <c r="C2992"/>
  <c r="D2991"/>
  <c r="C2991"/>
  <c r="D2990"/>
  <c r="C2990"/>
  <c r="D2989"/>
  <c r="C2989"/>
  <c r="D2988"/>
  <c r="C2988"/>
  <c r="D2987"/>
  <c r="C2987"/>
  <c r="D2986"/>
  <c r="C2986"/>
  <c r="D2985"/>
  <c r="C2985"/>
  <c r="D2984"/>
  <c r="C2984"/>
  <c r="D2983"/>
  <c r="C2983"/>
  <c r="D2982"/>
  <c r="C2982"/>
  <c r="D2981"/>
  <c r="C2981"/>
  <c r="D2980"/>
  <c r="C2980"/>
  <c r="D2979"/>
  <c r="C2979"/>
  <c r="D2978"/>
  <c r="C2978"/>
  <c r="D2977"/>
  <c r="C2977"/>
  <c r="D2976"/>
  <c r="C2976"/>
  <c r="D2975"/>
  <c r="C2975"/>
  <c r="D2974"/>
  <c r="C2974"/>
  <c r="D2973"/>
  <c r="C2973"/>
  <c r="D2972"/>
  <c r="C2972"/>
  <c r="D2971"/>
  <c r="C2971"/>
  <c r="D2970"/>
  <c r="C2970"/>
  <c r="D2969"/>
  <c r="C2969"/>
  <c r="D2968"/>
  <c r="C2968"/>
  <c r="D2967"/>
  <c r="C2967"/>
  <c r="D2966"/>
  <c r="C2966"/>
  <c r="D2965"/>
  <c r="C2965"/>
  <c r="D2964"/>
  <c r="C2964"/>
  <c r="D2963"/>
  <c r="C2963"/>
  <c r="D2962"/>
  <c r="C2962"/>
  <c r="D2961"/>
  <c r="C2961"/>
  <c r="D2960"/>
  <c r="C2960"/>
  <c r="D2959"/>
  <c r="C2959"/>
  <c r="D2958"/>
  <c r="C2958"/>
  <c r="D2957"/>
  <c r="C2957"/>
  <c r="D2956"/>
  <c r="C2956"/>
  <c r="D2955"/>
  <c r="C2955"/>
  <c r="D2954"/>
  <c r="C2954"/>
  <c r="D2953"/>
  <c r="C2953"/>
  <c r="D2952"/>
  <c r="C2952"/>
  <c r="D2951"/>
  <c r="C2951"/>
  <c r="D2950"/>
  <c r="C2950"/>
  <c r="D2949"/>
  <c r="C2949"/>
  <c r="D2948"/>
  <c r="C2948"/>
  <c r="D2947"/>
  <c r="C2947"/>
  <c r="D2946"/>
  <c r="C2946"/>
  <c r="D2945"/>
  <c r="C2945"/>
  <c r="D2944"/>
  <c r="C2944"/>
  <c r="D2943"/>
  <c r="C2943"/>
  <c r="D2942"/>
  <c r="C2942"/>
  <c r="D2941"/>
  <c r="C2941"/>
  <c r="D2940"/>
  <c r="C2940"/>
  <c r="D2939"/>
  <c r="C2939"/>
  <c r="D2938"/>
  <c r="C2938"/>
  <c r="D2937"/>
  <c r="C2937"/>
  <c r="D2936"/>
  <c r="C2936"/>
  <c r="D2935"/>
  <c r="C2935"/>
  <c r="D2934"/>
  <c r="C2934"/>
  <c r="D2933"/>
  <c r="C2933"/>
  <c r="D2932"/>
  <c r="C2932"/>
  <c r="D2931"/>
  <c r="C2931"/>
  <c r="D2930"/>
  <c r="C2930"/>
  <c r="D2929"/>
  <c r="C2929"/>
  <c r="D2928"/>
  <c r="C2928"/>
  <c r="D2927"/>
  <c r="C2927"/>
  <c r="D2926"/>
  <c r="C2926"/>
  <c r="D2925"/>
  <c r="C2925"/>
  <c r="D2924"/>
  <c r="C2924"/>
  <c r="D2923"/>
  <c r="C2923"/>
  <c r="D2922"/>
  <c r="C2922"/>
  <c r="D2921"/>
  <c r="C2921"/>
  <c r="D2920"/>
  <c r="C2920"/>
  <c r="D2919"/>
  <c r="C2919"/>
  <c r="D2918"/>
  <c r="C2918"/>
  <c r="D2917"/>
  <c r="C2917"/>
  <c r="D2916"/>
  <c r="C2916"/>
  <c r="D2915"/>
  <c r="C2915"/>
  <c r="D2914"/>
  <c r="C2914"/>
  <c r="D2913"/>
  <c r="C2913"/>
  <c r="D2912"/>
  <c r="C2912"/>
  <c r="D2911"/>
  <c r="C2911"/>
  <c r="D2910"/>
  <c r="C2910"/>
  <c r="D2909"/>
  <c r="C2909"/>
  <c r="D2908"/>
  <c r="C2908"/>
  <c r="D2907"/>
  <c r="C2907"/>
  <c r="D2906"/>
  <c r="C2906"/>
  <c r="D2905"/>
  <c r="C2905"/>
  <c r="D2904"/>
  <c r="C2904"/>
  <c r="D2903"/>
  <c r="C2903"/>
  <c r="D2902"/>
  <c r="C2902"/>
  <c r="D2901"/>
  <c r="C2901"/>
  <c r="D2900"/>
  <c r="C2900"/>
  <c r="D2899"/>
  <c r="C2899"/>
  <c r="D2898"/>
  <c r="C2898"/>
  <c r="D2897"/>
  <c r="C2897"/>
  <c r="D2896"/>
  <c r="C2896"/>
  <c r="D2895"/>
  <c r="C2895"/>
  <c r="D2894"/>
  <c r="C2894"/>
  <c r="D2893"/>
  <c r="C2893"/>
  <c r="D2892"/>
  <c r="C2892"/>
  <c r="D2891"/>
  <c r="C2891"/>
  <c r="D2890"/>
  <c r="C2890"/>
  <c r="D2889"/>
  <c r="C2889"/>
  <c r="D2888"/>
  <c r="C2888"/>
  <c r="D2887"/>
  <c r="C2887"/>
  <c r="D2886"/>
  <c r="C2886"/>
  <c r="D2885"/>
  <c r="C2885"/>
  <c r="D2884"/>
  <c r="C2884"/>
  <c r="D2883"/>
  <c r="C2883"/>
  <c r="D2882"/>
  <c r="C2882"/>
  <c r="D2881"/>
  <c r="C2881"/>
  <c r="D2880"/>
  <c r="C2880"/>
  <c r="D2879"/>
  <c r="C2879"/>
  <c r="D2878"/>
  <c r="C2878"/>
  <c r="D2877"/>
  <c r="C2877"/>
  <c r="D2876"/>
  <c r="C2876"/>
  <c r="D2875"/>
  <c r="C2875"/>
  <c r="D2874"/>
  <c r="C2874"/>
  <c r="D2873"/>
  <c r="C2873"/>
  <c r="D2872"/>
  <c r="C2872"/>
  <c r="D2871"/>
  <c r="C2871"/>
  <c r="D2870"/>
  <c r="C2870"/>
  <c r="D2869"/>
  <c r="C2869"/>
  <c r="D2868"/>
  <c r="C2868"/>
  <c r="D2867"/>
  <c r="C2867"/>
  <c r="D2866"/>
  <c r="C2866"/>
  <c r="D2865"/>
  <c r="C2865"/>
  <c r="D2864"/>
  <c r="C2864"/>
  <c r="D2863"/>
  <c r="C2863"/>
  <c r="D2862"/>
  <c r="C2862"/>
  <c r="D2861"/>
  <c r="C2861"/>
  <c r="D2860"/>
  <c r="C2860"/>
  <c r="D2859"/>
  <c r="C2859"/>
  <c r="D2858"/>
  <c r="C2858"/>
  <c r="D2857"/>
  <c r="C2857"/>
  <c r="D2856"/>
  <c r="C2856"/>
  <c r="D2855"/>
  <c r="C2855"/>
  <c r="D2854"/>
  <c r="C2854"/>
  <c r="D2853"/>
  <c r="C2853"/>
  <c r="D2852"/>
  <c r="C2852"/>
  <c r="D2851"/>
  <c r="C2851"/>
  <c r="D2850"/>
  <c r="C2850"/>
  <c r="D2849"/>
  <c r="C2849"/>
  <c r="D2848"/>
  <c r="C2848"/>
  <c r="D2847"/>
  <c r="C2847"/>
  <c r="D2846"/>
  <c r="C2846"/>
  <c r="D2845"/>
  <c r="C2845"/>
  <c r="D2844"/>
  <c r="C2844"/>
  <c r="D2843"/>
  <c r="C2843"/>
  <c r="D2842"/>
  <c r="C2842"/>
  <c r="D2841"/>
  <c r="C2841"/>
  <c r="D2840"/>
  <c r="C2840"/>
  <c r="D2839"/>
  <c r="C2839"/>
  <c r="D2838"/>
  <c r="C2838"/>
  <c r="D2837"/>
  <c r="C2837"/>
  <c r="D2836"/>
  <c r="C2836"/>
  <c r="D2835"/>
  <c r="C2835"/>
  <c r="D2834"/>
  <c r="C2834"/>
  <c r="D2833"/>
  <c r="C2833"/>
  <c r="D2832"/>
  <c r="C2832"/>
  <c r="D2831"/>
  <c r="C2831"/>
  <c r="D2830"/>
  <c r="C2830"/>
  <c r="D2829"/>
  <c r="C2829"/>
  <c r="D2828"/>
  <c r="C2828"/>
  <c r="D2827"/>
  <c r="C2827"/>
  <c r="D2826"/>
  <c r="C2826"/>
  <c r="D2825"/>
  <c r="C2825"/>
  <c r="D2824"/>
  <c r="C2824"/>
  <c r="D2823"/>
  <c r="C2823"/>
  <c r="D2822"/>
  <c r="C2822"/>
  <c r="D2821"/>
  <c r="C2821"/>
  <c r="D2820"/>
  <c r="C2820"/>
  <c r="D2819"/>
  <c r="C2819"/>
  <c r="D2818"/>
  <c r="C2818"/>
  <c r="D2817"/>
  <c r="C2817"/>
  <c r="D2816"/>
  <c r="C2816"/>
  <c r="D2815"/>
  <c r="C2815"/>
  <c r="D2814"/>
  <c r="C2814"/>
  <c r="D2813"/>
  <c r="C2813"/>
  <c r="D2812"/>
  <c r="C2812"/>
  <c r="D2811"/>
  <c r="C2811"/>
  <c r="D2810"/>
  <c r="C2810"/>
  <c r="D2809"/>
  <c r="C2809"/>
  <c r="D2808"/>
  <c r="C2808"/>
  <c r="D2807"/>
  <c r="C2807"/>
  <c r="D2806"/>
  <c r="C2806"/>
  <c r="D2805"/>
  <c r="C2805"/>
  <c r="D2804"/>
  <c r="C2804"/>
  <c r="D2803"/>
  <c r="C2803"/>
  <c r="D2802"/>
  <c r="C2802"/>
  <c r="D2801"/>
  <c r="C2801"/>
  <c r="D2800"/>
  <c r="C2800"/>
  <c r="D2799"/>
  <c r="C2799"/>
  <c r="D2798"/>
  <c r="C2798"/>
  <c r="D2797"/>
  <c r="C2797"/>
  <c r="D2796"/>
  <c r="C2796"/>
  <c r="D2795"/>
  <c r="C2795"/>
  <c r="D2794"/>
  <c r="C2794"/>
  <c r="D2793"/>
  <c r="C2793"/>
  <c r="D2792"/>
  <c r="C2792"/>
  <c r="D2791"/>
  <c r="C2791"/>
  <c r="D2790"/>
  <c r="C2790"/>
  <c r="D2789"/>
  <c r="C2789"/>
  <c r="D2788"/>
  <c r="C2788"/>
  <c r="D2787"/>
  <c r="C2787"/>
  <c r="D2786"/>
  <c r="C2786"/>
  <c r="D2785"/>
  <c r="C2785"/>
  <c r="D2784"/>
  <c r="C2784"/>
  <c r="D2783"/>
  <c r="C2783"/>
  <c r="D2782"/>
  <c r="C2782"/>
  <c r="D2781"/>
  <c r="C2781"/>
  <c r="D2780"/>
  <c r="C2780"/>
  <c r="D2779"/>
  <c r="C2779"/>
  <c r="D2778"/>
  <c r="C2778"/>
  <c r="D2777"/>
  <c r="C2777"/>
  <c r="D2776"/>
  <c r="C2776"/>
  <c r="D2775"/>
  <c r="C2775"/>
  <c r="D2774"/>
  <c r="C2774"/>
  <c r="D2773"/>
  <c r="C2773"/>
  <c r="D2772"/>
  <c r="C2772"/>
  <c r="D2771"/>
  <c r="C2771"/>
  <c r="D2770"/>
  <c r="C2770"/>
  <c r="D2769"/>
  <c r="C2769"/>
  <c r="D2768"/>
  <c r="C2768"/>
  <c r="D2767"/>
  <c r="C2767"/>
  <c r="D2766"/>
  <c r="C2766"/>
  <c r="D2765"/>
  <c r="C2765"/>
  <c r="D2764"/>
  <c r="C2764"/>
  <c r="D2763"/>
  <c r="C2763"/>
  <c r="D2762"/>
  <c r="C2762"/>
  <c r="D2761"/>
  <c r="C2761"/>
  <c r="D2760"/>
  <c r="C2760"/>
  <c r="D2759"/>
  <c r="C2759"/>
  <c r="D2758"/>
  <c r="C2758"/>
  <c r="D2757"/>
  <c r="C2757"/>
  <c r="D2756"/>
  <c r="C2756"/>
  <c r="D2755"/>
  <c r="C2755"/>
  <c r="D2754"/>
  <c r="C2754"/>
  <c r="D2753"/>
  <c r="C2753"/>
  <c r="D2752"/>
  <c r="C2752"/>
  <c r="D2751"/>
  <c r="C2751"/>
  <c r="D2750"/>
  <c r="C2750"/>
  <c r="D2749"/>
  <c r="C2749"/>
  <c r="D2748"/>
  <c r="C2748"/>
  <c r="D2747"/>
  <c r="C2747"/>
  <c r="D2746"/>
  <c r="C2746"/>
  <c r="D2745"/>
  <c r="C2745"/>
  <c r="D2744"/>
  <c r="C2744"/>
  <c r="D2743"/>
  <c r="C2743"/>
  <c r="D2742"/>
  <c r="C2742"/>
  <c r="D2741"/>
  <c r="C2741"/>
  <c r="D2740"/>
  <c r="C2740"/>
  <c r="D2739"/>
  <c r="C2739"/>
  <c r="D2738"/>
  <c r="C2738"/>
  <c r="D2737"/>
  <c r="C2737"/>
  <c r="D2736"/>
  <c r="C2736"/>
  <c r="D2735"/>
  <c r="C2735"/>
  <c r="D2734"/>
  <c r="C2734"/>
  <c r="D2733"/>
  <c r="C2733"/>
  <c r="D2732"/>
  <c r="C2732"/>
  <c r="D2731"/>
  <c r="C2731"/>
  <c r="D2730"/>
  <c r="C2730"/>
  <c r="D2729"/>
  <c r="C2729"/>
  <c r="D2728"/>
  <c r="C2728"/>
  <c r="D2727"/>
  <c r="C2727"/>
  <c r="D2726"/>
  <c r="C2726"/>
  <c r="D2725"/>
  <c r="C2725"/>
  <c r="D2724"/>
  <c r="C2724"/>
  <c r="D2723"/>
  <c r="C2723"/>
  <c r="D2722"/>
  <c r="C2722"/>
  <c r="D2721"/>
  <c r="C2721"/>
  <c r="D2720"/>
  <c r="C2720"/>
  <c r="D2719"/>
  <c r="C2719"/>
  <c r="D2718"/>
  <c r="C2718"/>
  <c r="D2717"/>
  <c r="C2717"/>
  <c r="D2716"/>
  <c r="C2716"/>
  <c r="D2715"/>
  <c r="C2715"/>
  <c r="D2714"/>
  <c r="C2714"/>
  <c r="D2713"/>
  <c r="C2713"/>
  <c r="D2712"/>
  <c r="C2712"/>
  <c r="D2711"/>
  <c r="C2711"/>
  <c r="D2710"/>
  <c r="C2710"/>
  <c r="D2709"/>
  <c r="C2709"/>
  <c r="D2708"/>
  <c r="C2708"/>
  <c r="D2707"/>
  <c r="C2707"/>
  <c r="D2706"/>
  <c r="C2706"/>
  <c r="D2705"/>
  <c r="C2705"/>
  <c r="D2704"/>
  <c r="C2704"/>
  <c r="D2703"/>
  <c r="C2703"/>
  <c r="D2702"/>
  <c r="C2702"/>
  <c r="D2701"/>
  <c r="C2701"/>
  <c r="D2700"/>
  <c r="C2700"/>
  <c r="D2699"/>
  <c r="C2699"/>
  <c r="D2698"/>
  <c r="C2698"/>
  <c r="D2697"/>
  <c r="C2697"/>
  <c r="D2696"/>
  <c r="C2696"/>
  <c r="D2695"/>
  <c r="C2695"/>
  <c r="D2694"/>
  <c r="C2694"/>
  <c r="D2693"/>
  <c r="C2693"/>
  <c r="D2692"/>
  <c r="C2692"/>
  <c r="D2691"/>
  <c r="C2691"/>
  <c r="D2690"/>
  <c r="C2690"/>
  <c r="D2689"/>
  <c r="C2689"/>
  <c r="D2688"/>
  <c r="C2688"/>
  <c r="D2687"/>
  <c r="C2687"/>
  <c r="D2686"/>
  <c r="C2686"/>
  <c r="D2685"/>
  <c r="C2685"/>
  <c r="D2684"/>
  <c r="C2684"/>
  <c r="D2683"/>
  <c r="C2683"/>
  <c r="D2682"/>
  <c r="C2682"/>
  <c r="D2681"/>
  <c r="C2681"/>
  <c r="D2680"/>
  <c r="C2680"/>
  <c r="D2679"/>
  <c r="C2679"/>
  <c r="D2678"/>
  <c r="C2678"/>
  <c r="D2677"/>
  <c r="C2677"/>
  <c r="D2676"/>
  <c r="C2676"/>
  <c r="D2675"/>
  <c r="C2675"/>
  <c r="D2674"/>
  <c r="C2674"/>
  <c r="D2673"/>
  <c r="C2673"/>
  <c r="D2672"/>
  <c r="C2672"/>
  <c r="D2671"/>
  <c r="C2671"/>
  <c r="D2670"/>
  <c r="C2670"/>
  <c r="D2669"/>
  <c r="C2669"/>
  <c r="D2668"/>
  <c r="C2668"/>
  <c r="D2667"/>
  <c r="C2667"/>
  <c r="D2666"/>
  <c r="C2666"/>
  <c r="D2665"/>
  <c r="C2665"/>
  <c r="D2664"/>
  <c r="C2664"/>
  <c r="D2663"/>
  <c r="C2663"/>
  <c r="D2662"/>
  <c r="C2662"/>
  <c r="D2661"/>
  <c r="C2661"/>
  <c r="D2660"/>
  <c r="C2660"/>
  <c r="D2659"/>
  <c r="C2659"/>
  <c r="D2658"/>
  <c r="C2658"/>
  <c r="D2657"/>
  <c r="C2657"/>
  <c r="D2656"/>
  <c r="C2656"/>
  <c r="D2655"/>
  <c r="C2655"/>
  <c r="D2654"/>
  <c r="C2654"/>
  <c r="D2653"/>
  <c r="C2653"/>
  <c r="D2652"/>
  <c r="C2652"/>
  <c r="D2651"/>
  <c r="C2651"/>
  <c r="D2650"/>
  <c r="C2650"/>
  <c r="D2649"/>
  <c r="C2649"/>
  <c r="D2648"/>
  <c r="C2648"/>
  <c r="D2647"/>
  <c r="C2647"/>
  <c r="D2646"/>
  <c r="C2646"/>
  <c r="D2645"/>
  <c r="C2645"/>
  <c r="D2644"/>
  <c r="C2644"/>
  <c r="D2643"/>
  <c r="C2643"/>
  <c r="D2642"/>
  <c r="C2642"/>
  <c r="D2641"/>
  <c r="C2641"/>
  <c r="D2640"/>
  <c r="C2640"/>
  <c r="D2639"/>
  <c r="C2639"/>
  <c r="D2638"/>
  <c r="C2638"/>
  <c r="D2637"/>
  <c r="C2637"/>
  <c r="D2636"/>
  <c r="C2636"/>
  <c r="D2635"/>
  <c r="C2635"/>
  <c r="D2634"/>
  <c r="C2634"/>
  <c r="D2633"/>
  <c r="C2633"/>
  <c r="D2632"/>
  <c r="C2632"/>
  <c r="D2631"/>
  <c r="C2631"/>
  <c r="D2630"/>
  <c r="C2630"/>
  <c r="D2629"/>
  <c r="C2629"/>
  <c r="D2628"/>
  <c r="C2628"/>
  <c r="D2627"/>
  <c r="C2627"/>
  <c r="D2626"/>
  <c r="C2626"/>
  <c r="D2625"/>
  <c r="C2625"/>
  <c r="D2624"/>
  <c r="C2624"/>
  <c r="D2623"/>
  <c r="C2623"/>
  <c r="D2622"/>
  <c r="C2622"/>
  <c r="D2621"/>
  <c r="C2621"/>
  <c r="D2620"/>
  <c r="C2620"/>
  <c r="D2619"/>
  <c r="C2619"/>
  <c r="D2618"/>
  <c r="C2618"/>
  <c r="D2617"/>
  <c r="C2617"/>
  <c r="D2616"/>
  <c r="C2616"/>
  <c r="D2615"/>
  <c r="C2615"/>
  <c r="D2614"/>
  <c r="C2614"/>
  <c r="D2613"/>
  <c r="C2613"/>
  <c r="D2612"/>
  <c r="C2612"/>
  <c r="D2611"/>
  <c r="C2611"/>
  <c r="D2610"/>
  <c r="C2610"/>
  <c r="D2609"/>
  <c r="C2609"/>
  <c r="D2608"/>
  <c r="C2608"/>
  <c r="D2607"/>
  <c r="C2607"/>
  <c r="D2606"/>
  <c r="C2606"/>
  <c r="D2605"/>
  <c r="C2605"/>
  <c r="D2604"/>
  <c r="C2604"/>
  <c r="D2603"/>
  <c r="C2603"/>
  <c r="D2602"/>
  <c r="C2602"/>
  <c r="D2601"/>
  <c r="C2601"/>
  <c r="D2600"/>
  <c r="C2600"/>
  <c r="D2599"/>
  <c r="C2599"/>
  <c r="D2598"/>
  <c r="C2598"/>
  <c r="D2597"/>
  <c r="C2597"/>
  <c r="D2596"/>
  <c r="C2596"/>
  <c r="D2595"/>
  <c r="C2595"/>
  <c r="D2594"/>
  <c r="C2594"/>
  <c r="D2593"/>
  <c r="C2593"/>
  <c r="D2592"/>
  <c r="C2592"/>
  <c r="D2591"/>
  <c r="C2591"/>
  <c r="D2590"/>
  <c r="C2590"/>
  <c r="D2589"/>
  <c r="C2589"/>
  <c r="D2588"/>
  <c r="C2588"/>
  <c r="D2587"/>
  <c r="C2587"/>
  <c r="D2586"/>
  <c r="C2586"/>
  <c r="D2585"/>
  <c r="C2585"/>
  <c r="D2584"/>
  <c r="C2584"/>
  <c r="D2583"/>
  <c r="C2583"/>
  <c r="D2582"/>
  <c r="C2582"/>
  <c r="D2581"/>
  <c r="C2581"/>
  <c r="D2580"/>
  <c r="C2580"/>
  <c r="D2579"/>
  <c r="C2579"/>
  <c r="D2578"/>
  <c r="C2578"/>
  <c r="D2577"/>
  <c r="C2577"/>
  <c r="D2576"/>
  <c r="C2576"/>
  <c r="D2575"/>
  <c r="C2575"/>
  <c r="D2574"/>
  <c r="C2574"/>
  <c r="D2573"/>
  <c r="C2573"/>
  <c r="D2572"/>
  <c r="C2572"/>
  <c r="D2571"/>
  <c r="C2571"/>
  <c r="D2570"/>
  <c r="C2570"/>
  <c r="D2569"/>
  <c r="C2569"/>
  <c r="D2568"/>
  <c r="C2568"/>
  <c r="D2567"/>
  <c r="C2567"/>
  <c r="D2566"/>
  <c r="C2566"/>
  <c r="D2565"/>
  <c r="C2565"/>
  <c r="D2564"/>
  <c r="C2564"/>
  <c r="D2563"/>
  <c r="C2563"/>
  <c r="D2562"/>
  <c r="C2562"/>
  <c r="D2561"/>
  <c r="C2561"/>
  <c r="D2560"/>
  <c r="C2560"/>
  <c r="D2559"/>
  <c r="C2559"/>
  <c r="D2558"/>
  <c r="C2558"/>
  <c r="D2557"/>
  <c r="C2557"/>
  <c r="D2556"/>
  <c r="C2556"/>
  <c r="D2555"/>
  <c r="C2555"/>
  <c r="D2554"/>
  <c r="C2554"/>
  <c r="D2553"/>
  <c r="C2553"/>
  <c r="D2552"/>
  <c r="C2552"/>
  <c r="D2551"/>
  <c r="C2551"/>
  <c r="D2550"/>
  <c r="C2550"/>
  <c r="D2549"/>
  <c r="C2549"/>
  <c r="D2548"/>
  <c r="C2548"/>
  <c r="D2547"/>
  <c r="C2547"/>
  <c r="D2546"/>
  <c r="C2546"/>
  <c r="D2545"/>
  <c r="C2545"/>
  <c r="D2544"/>
  <c r="C2544"/>
  <c r="D2543"/>
  <c r="C2543"/>
  <c r="D2542"/>
  <c r="C2542"/>
  <c r="D2541"/>
  <c r="C2541"/>
  <c r="D2540"/>
  <c r="C2540"/>
  <c r="D2539"/>
  <c r="C2539"/>
  <c r="D2538"/>
  <c r="C2538"/>
  <c r="D2537"/>
  <c r="C2537"/>
  <c r="D2536"/>
  <c r="C2536"/>
  <c r="D2535"/>
  <c r="C2535"/>
  <c r="D2534"/>
  <c r="C2534"/>
  <c r="D2533"/>
  <c r="C2533"/>
  <c r="D2532"/>
  <c r="C2532"/>
  <c r="D2531"/>
  <c r="C2531"/>
  <c r="D2530"/>
  <c r="C2530"/>
  <c r="D2529"/>
  <c r="C2529"/>
  <c r="D2528"/>
  <c r="C2528"/>
  <c r="D2527"/>
  <c r="C2527"/>
  <c r="D2526"/>
  <c r="C2526"/>
  <c r="D2525"/>
  <c r="C2525"/>
  <c r="D2524"/>
  <c r="C2524"/>
  <c r="D2523"/>
  <c r="C2523"/>
  <c r="D2522"/>
  <c r="C2522"/>
  <c r="D2521"/>
  <c r="C2521"/>
  <c r="D2520"/>
  <c r="C2520"/>
  <c r="D2519"/>
  <c r="C2519"/>
  <c r="D2518"/>
  <c r="C2518"/>
  <c r="D2517"/>
  <c r="C2517"/>
  <c r="D2516"/>
  <c r="C2516"/>
  <c r="D2515"/>
  <c r="C2515"/>
  <c r="D2514"/>
  <c r="C2514"/>
  <c r="D2513"/>
  <c r="C2513"/>
  <c r="D2512"/>
  <c r="C2512"/>
  <c r="D2511"/>
  <c r="C2511"/>
  <c r="D2510"/>
  <c r="C2510"/>
  <c r="D2509"/>
  <c r="C2509"/>
  <c r="D2508"/>
  <c r="C2508"/>
  <c r="D2507"/>
  <c r="C2507"/>
  <c r="D2506"/>
  <c r="C2506"/>
  <c r="D2505"/>
  <c r="C2505"/>
  <c r="D2504"/>
  <c r="C2504"/>
  <c r="D2503"/>
  <c r="C2503"/>
  <c r="D2502"/>
  <c r="C2502"/>
  <c r="D2501"/>
  <c r="C2501"/>
  <c r="D2500"/>
  <c r="C2500"/>
  <c r="D2499"/>
  <c r="C2499"/>
  <c r="D2498"/>
  <c r="C2498"/>
  <c r="D2497"/>
  <c r="C2497"/>
  <c r="D2496"/>
  <c r="C2496"/>
  <c r="D2495"/>
  <c r="C2495"/>
  <c r="D2494"/>
  <c r="C2494"/>
  <c r="D2493"/>
  <c r="C2493"/>
  <c r="D2492"/>
  <c r="C2492"/>
  <c r="D2491"/>
  <c r="C2491"/>
  <c r="D2490"/>
  <c r="C2490"/>
  <c r="D2489"/>
  <c r="C2489"/>
  <c r="D2488"/>
  <c r="C2488"/>
  <c r="D2487"/>
  <c r="C2487"/>
  <c r="D2486"/>
  <c r="C2486"/>
  <c r="D2485"/>
  <c r="C2485"/>
  <c r="D2484"/>
  <c r="C2484"/>
  <c r="D2483"/>
  <c r="C2483"/>
  <c r="D2482"/>
  <c r="C2482"/>
  <c r="D2481"/>
  <c r="C2481"/>
  <c r="D2480"/>
  <c r="C2480"/>
  <c r="D2479"/>
  <c r="C2479"/>
  <c r="D2478"/>
  <c r="C2478"/>
  <c r="D2477"/>
  <c r="C2477"/>
  <c r="D2476"/>
  <c r="C2476"/>
  <c r="D2475"/>
  <c r="C2475"/>
  <c r="D2474"/>
  <c r="C2474"/>
  <c r="D2473"/>
  <c r="C2473"/>
  <c r="D2472"/>
  <c r="C2472"/>
  <c r="D2471"/>
  <c r="C2471"/>
  <c r="D2470"/>
  <c r="C2470"/>
  <c r="D2469"/>
  <c r="C2469"/>
  <c r="D2468"/>
  <c r="C2468"/>
  <c r="D2467"/>
  <c r="C2467"/>
  <c r="D2466"/>
  <c r="C2466"/>
  <c r="D2465"/>
  <c r="C2465"/>
  <c r="D2464"/>
  <c r="C2464"/>
  <c r="D2463"/>
  <c r="C2463"/>
  <c r="D2462"/>
  <c r="C2462"/>
  <c r="D2461"/>
  <c r="C2461"/>
  <c r="D2460"/>
  <c r="C2460"/>
  <c r="D2459"/>
  <c r="C2459"/>
  <c r="D2458"/>
  <c r="C2458"/>
  <c r="D2457"/>
  <c r="C2457"/>
  <c r="D2456"/>
  <c r="C2456"/>
  <c r="D2455"/>
  <c r="C2455"/>
  <c r="D2454"/>
  <c r="C2454"/>
  <c r="D2453"/>
  <c r="C2453"/>
  <c r="D2452"/>
  <c r="C2452"/>
  <c r="D2451"/>
  <c r="C2451"/>
  <c r="D2450"/>
  <c r="C2450"/>
  <c r="D2449"/>
  <c r="C2449"/>
  <c r="D2448"/>
  <c r="C2448"/>
  <c r="D2447"/>
  <c r="C2447"/>
  <c r="D2446"/>
  <c r="C2446"/>
  <c r="D2445"/>
  <c r="C2445"/>
  <c r="D2444"/>
  <c r="C2444"/>
  <c r="D2443"/>
  <c r="C2443"/>
  <c r="D2442"/>
  <c r="C2442"/>
  <c r="D2441"/>
  <c r="C2441"/>
  <c r="D2440"/>
  <c r="C2440"/>
  <c r="D2439"/>
  <c r="C2439"/>
  <c r="D2438"/>
  <c r="C2438"/>
  <c r="D2437"/>
  <c r="C2437"/>
  <c r="D2436"/>
  <c r="C2436"/>
  <c r="D2435"/>
  <c r="C2435"/>
  <c r="D2434"/>
  <c r="C2434"/>
  <c r="D2433"/>
  <c r="C2433"/>
  <c r="D2432"/>
  <c r="C2432"/>
  <c r="D2431"/>
  <c r="C2431"/>
  <c r="D2430"/>
  <c r="C2430"/>
  <c r="D2429"/>
  <c r="C2429"/>
  <c r="D2428"/>
  <c r="C2428"/>
  <c r="D2427"/>
  <c r="C2427"/>
  <c r="D2426"/>
  <c r="C2426"/>
  <c r="D2425"/>
  <c r="C2425"/>
  <c r="D2424"/>
  <c r="C2424"/>
  <c r="D2423"/>
  <c r="C2423"/>
  <c r="D2422"/>
  <c r="C2422"/>
  <c r="D2421"/>
  <c r="C2421"/>
  <c r="D2420"/>
  <c r="C2420"/>
  <c r="D2419"/>
  <c r="C2419"/>
  <c r="D2418"/>
  <c r="C2418"/>
  <c r="D2417"/>
  <c r="C2417"/>
  <c r="D2416"/>
  <c r="C2416"/>
  <c r="D2415"/>
  <c r="C2415"/>
  <c r="D2414"/>
  <c r="C2414"/>
  <c r="D2413"/>
  <c r="C2413"/>
  <c r="D2412"/>
  <c r="C2412"/>
  <c r="D2411"/>
  <c r="C2411"/>
  <c r="D2410"/>
  <c r="C2410"/>
  <c r="D2409"/>
  <c r="C2409"/>
  <c r="D2408"/>
  <c r="C2408"/>
  <c r="D2407"/>
  <c r="C2407"/>
  <c r="D2406"/>
  <c r="C2406"/>
  <c r="D2405"/>
  <c r="C2405"/>
  <c r="D2404"/>
  <c r="C2404"/>
  <c r="D2403"/>
  <c r="C2403"/>
  <c r="D2402"/>
  <c r="C2402"/>
  <c r="D2401"/>
  <c r="C2401"/>
  <c r="D2400"/>
  <c r="C2400"/>
  <c r="D2399"/>
  <c r="C2399"/>
  <c r="D2398"/>
  <c r="C2398"/>
  <c r="D2397"/>
  <c r="C2397"/>
  <c r="D2396"/>
  <c r="C2396"/>
  <c r="D2395"/>
  <c r="C2395"/>
  <c r="D2394"/>
  <c r="C2394"/>
  <c r="D2393"/>
  <c r="C2393"/>
  <c r="D2392"/>
  <c r="C2392"/>
  <c r="D2391"/>
  <c r="C2391"/>
  <c r="D2390"/>
  <c r="C2390"/>
  <c r="D2389"/>
  <c r="C2389"/>
  <c r="D2388"/>
  <c r="C2388"/>
  <c r="D2387"/>
  <c r="C2387"/>
  <c r="D2386"/>
  <c r="C2386"/>
  <c r="D2385"/>
  <c r="C2385"/>
  <c r="D2384"/>
  <c r="C2384"/>
  <c r="D2383"/>
  <c r="C2383"/>
  <c r="D2382"/>
  <c r="C2382"/>
  <c r="D2381"/>
  <c r="C2381"/>
  <c r="D2380"/>
  <c r="C2380"/>
  <c r="D2379"/>
  <c r="C2379"/>
  <c r="D2378"/>
  <c r="C2378"/>
  <c r="D2377"/>
  <c r="C2377"/>
  <c r="D2376"/>
  <c r="C2376"/>
  <c r="D2375"/>
  <c r="C2375"/>
  <c r="D2374"/>
  <c r="C2374"/>
  <c r="D2373"/>
  <c r="C2373"/>
  <c r="D2372"/>
  <c r="C2372"/>
  <c r="D2371"/>
  <c r="C2371"/>
  <c r="D2370"/>
  <c r="C2370"/>
  <c r="D2369"/>
  <c r="C2369"/>
  <c r="D2368"/>
  <c r="C2368"/>
  <c r="D2367"/>
  <c r="C2367"/>
  <c r="D2366"/>
  <c r="C2366"/>
  <c r="D2365"/>
  <c r="C2365"/>
  <c r="D2364"/>
  <c r="C2364"/>
  <c r="D2363"/>
  <c r="C2363"/>
  <c r="D2362"/>
  <c r="C2362"/>
  <c r="D2361"/>
  <c r="C2361"/>
  <c r="D2360"/>
  <c r="C2360"/>
  <c r="D2359"/>
  <c r="C2359"/>
  <c r="D2358"/>
  <c r="C2358"/>
  <c r="D2357"/>
  <c r="C2357"/>
  <c r="D2356"/>
  <c r="C2356"/>
  <c r="D2355"/>
  <c r="C2355"/>
  <c r="D2354"/>
  <c r="C2354"/>
  <c r="D2353"/>
  <c r="C2353"/>
  <c r="D2352"/>
  <c r="C2352"/>
  <c r="D2351"/>
  <c r="C2351"/>
  <c r="D2350"/>
  <c r="C2350"/>
  <c r="D2349"/>
  <c r="C2349"/>
  <c r="D2348"/>
  <c r="C2348"/>
  <c r="D2347"/>
  <c r="C2347"/>
  <c r="D2346"/>
  <c r="C2346"/>
  <c r="D2345"/>
  <c r="C2345"/>
  <c r="D2344"/>
  <c r="C2344"/>
  <c r="D2343"/>
  <c r="C2343"/>
  <c r="D2342"/>
  <c r="C2342"/>
  <c r="D2341"/>
  <c r="C2341"/>
  <c r="D2340"/>
  <c r="C2340"/>
  <c r="D2339"/>
  <c r="C2339"/>
  <c r="D2338"/>
  <c r="C2338"/>
  <c r="D2337"/>
  <c r="C2337"/>
  <c r="D2336"/>
  <c r="C2336"/>
  <c r="D2335"/>
  <c r="C2335"/>
  <c r="D2334"/>
  <c r="C2334"/>
  <c r="D2333"/>
  <c r="C2333"/>
  <c r="D2332"/>
  <c r="C2332"/>
  <c r="D2331"/>
  <c r="C2331"/>
  <c r="D2330"/>
  <c r="C2330"/>
  <c r="D2329"/>
  <c r="C2329"/>
  <c r="D2328"/>
  <c r="C2328"/>
  <c r="D2327"/>
  <c r="C2327"/>
  <c r="D2326"/>
  <c r="C2326"/>
  <c r="D2325"/>
  <c r="C2325"/>
  <c r="D2324"/>
  <c r="C2324"/>
  <c r="D2323"/>
  <c r="C2323"/>
  <c r="D2322"/>
  <c r="C2322"/>
  <c r="D2321"/>
  <c r="C2321"/>
  <c r="D2320"/>
  <c r="C2320"/>
  <c r="D2319"/>
  <c r="C2319"/>
  <c r="D2318"/>
  <c r="C2318"/>
  <c r="D2317"/>
  <c r="C2317"/>
  <c r="D2316"/>
  <c r="C2316"/>
  <c r="D2315"/>
  <c r="C2315"/>
  <c r="D2314"/>
  <c r="C2314"/>
  <c r="D2313"/>
  <c r="C2313"/>
  <c r="D2312"/>
  <c r="C2312"/>
  <c r="D2311"/>
  <c r="C2311"/>
  <c r="D2310"/>
  <c r="C2310"/>
  <c r="D2309"/>
  <c r="C2309"/>
  <c r="D2308"/>
  <c r="C2308"/>
  <c r="D2307"/>
  <c r="C2307"/>
  <c r="D2306"/>
  <c r="C2306"/>
  <c r="D2305"/>
  <c r="C2305"/>
  <c r="D2304"/>
  <c r="C2304"/>
  <c r="D2303"/>
  <c r="C2303"/>
  <c r="D2302"/>
  <c r="C2302"/>
  <c r="D2301"/>
  <c r="C2301"/>
  <c r="D2300"/>
  <c r="C2300"/>
  <c r="D2299"/>
  <c r="C2299"/>
  <c r="D2298"/>
  <c r="C2298"/>
  <c r="D2297"/>
  <c r="C2297"/>
  <c r="D2296"/>
  <c r="C2296"/>
  <c r="D2295"/>
  <c r="C2295"/>
  <c r="D2294"/>
  <c r="C2294"/>
  <c r="D2293"/>
  <c r="C2293"/>
  <c r="D2292"/>
  <c r="C2292"/>
  <c r="D2291"/>
  <c r="C2291"/>
  <c r="D2290"/>
  <c r="C2290"/>
  <c r="D2289"/>
  <c r="C2289"/>
  <c r="D2288"/>
  <c r="C2288"/>
  <c r="D2287"/>
  <c r="C2287"/>
  <c r="D2286"/>
  <c r="C2286"/>
  <c r="D2285"/>
  <c r="C2285"/>
  <c r="D2284"/>
  <c r="C2284"/>
  <c r="D2283"/>
  <c r="C2283"/>
  <c r="D2282"/>
  <c r="C2282"/>
  <c r="D2281"/>
  <c r="C2281"/>
  <c r="D2280"/>
  <c r="C2280"/>
  <c r="D2279"/>
  <c r="C2279"/>
  <c r="D2278"/>
  <c r="C2278"/>
  <c r="D2277"/>
  <c r="C2277"/>
  <c r="D2276"/>
  <c r="C2276"/>
  <c r="D2275"/>
  <c r="C2275"/>
  <c r="D2274"/>
  <c r="C2274"/>
  <c r="D2273"/>
  <c r="C2273"/>
  <c r="D2272"/>
  <c r="C2272"/>
  <c r="D2271"/>
  <c r="C2271"/>
  <c r="D2270"/>
  <c r="C2270"/>
  <c r="D2269"/>
  <c r="C2269"/>
  <c r="D2268"/>
  <c r="C2268"/>
  <c r="D2267"/>
  <c r="C2267"/>
  <c r="D2266"/>
  <c r="C2266"/>
  <c r="D2265"/>
  <c r="C2265"/>
  <c r="D2264"/>
  <c r="C2264"/>
  <c r="D2263"/>
  <c r="C2263"/>
  <c r="D2262"/>
  <c r="C2262"/>
  <c r="D2261"/>
  <c r="C2261"/>
  <c r="D2260"/>
  <c r="C2260"/>
  <c r="D2259"/>
  <c r="C2259"/>
  <c r="D2258"/>
  <c r="C2258"/>
  <c r="D2257"/>
  <c r="C2257"/>
  <c r="D2256"/>
  <c r="C2256"/>
  <c r="D2255"/>
  <c r="C2255"/>
  <c r="D2254"/>
  <c r="C2254"/>
  <c r="D2253"/>
  <c r="C2253"/>
  <c r="D2252"/>
  <c r="C2252"/>
  <c r="D2251"/>
  <c r="C2251"/>
  <c r="D2250"/>
  <c r="C2250"/>
  <c r="D2249"/>
  <c r="C2249"/>
  <c r="D2248"/>
  <c r="C2248"/>
  <c r="D2247"/>
  <c r="C2247"/>
  <c r="D2246"/>
  <c r="C2246"/>
  <c r="D2245"/>
  <c r="C2245"/>
  <c r="D2244"/>
  <c r="C2244"/>
  <c r="D2243"/>
  <c r="C2243"/>
  <c r="D2242"/>
  <c r="C2242"/>
  <c r="D2241"/>
  <c r="C2241"/>
  <c r="D2240"/>
  <c r="C2240"/>
  <c r="D2239"/>
  <c r="C2239"/>
  <c r="D2238"/>
  <c r="C2238"/>
  <c r="D2237"/>
  <c r="C2237"/>
  <c r="D2236"/>
  <c r="C2236"/>
  <c r="D2235"/>
  <c r="C2235"/>
  <c r="D2234"/>
  <c r="C2234"/>
  <c r="D2233"/>
  <c r="C2233"/>
  <c r="D2232"/>
  <c r="C2232"/>
  <c r="D2231"/>
  <c r="C2231"/>
  <c r="D2230"/>
  <c r="C2230"/>
  <c r="D2229"/>
  <c r="C2229"/>
  <c r="D2228"/>
  <c r="C2228"/>
  <c r="D2227"/>
  <c r="C2227"/>
  <c r="D2226"/>
  <c r="C2226"/>
  <c r="D2225"/>
  <c r="C2225"/>
  <c r="D2224"/>
  <c r="C2224"/>
  <c r="D2223"/>
  <c r="C2223"/>
  <c r="D2222"/>
  <c r="C2222"/>
  <c r="D2221"/>
  <c r="C2221"/>
  <c r="D2220"/>
  <c r="C2220"/>
  <c r="D2219"/>
  <c r="C2219"/>
  <c r="D2218"/>
  <c r="C2218"/>
  <c r="D2217"/>
  <c r="C2217"/>
  <c r="D2216"/>
  <c r="C2216"/>
  <c r="D2215"/>
  <c r="C2215"/>
  <c r="D2214"/>
  <c r="C2214"/>
  <c r="D2213"/>
  <c r="C2213"/>
  <c r="D2212"/>
  <c r="C2212"/>
  <c r="D2211"/>
  <c r="C2211"/>
  <c r="D2210"/>
  <c r="C2210"/>
  <c r="D2209"/>
  <c r="C2209"/>
  <c r="D2208"/>
  <c r="C2208"/>
  <c r="D2207"/>
  <c r="C2207"/>
  <c r="D2206"/>
  <c r="C2206"/>
  <c r="D2205"/>
  <c r="C2205"/>
  <c r="D2204"/>
  <c r="C2204"/>
  <c r="D2203"/>
  <c r="C2203"/>
  <c r="D2202"/>
  <c r="C2202"/>
  <c r="D2201"/>
  <c r="C2201"/>
  <c r="D2200"/>
  <c r="C2200"/>
  <c r="D2199"/>
  <c r="C2199"/>
  <c r="D2198"/>
  <c r="C2198"/>
  <c r="D2197"/>
  <c r="C2197"/>
  <c r="D2196"/>
  <c r="C2196"/>
  <c r="D2195"/>
  <c r="C2195"/>
  <c r="D2194"/>
  <c r="C2194"/>
  <c r="D2193"/>
  <c r="C2193"/>
  <c r="D2192"/>
  <c r="C2192"/>
  <c r="D2191"/>
  <c r="C2191"/>
  <c r="D2190"/>
  <c r="C2190"/>
  <c r="D2189"/>
  <c r="C2189"/>
  <c r="D2188"/>
  <c r="C2188"/>
  <c r="D2187"/>
  <c r="C2187"/>
  <c r="D2186"/>
  <c r="C2186"/>
  <c r="D2185"/>
  <c r="C2185"/>
  <c r="D2184"/>
  <c r="C2184"/>
  <c r="D2183"/>
  <c r="C2183"/>
  <c r="D2182"/>
  <c r="C2182"/>
  <c r="D2181"/>
  <c r="C2181"/>
  <c r="D2180"/>
  <c r="C2180"/>
  <c r="D2179"/>
  <c r="C2179"/>
  <c r="D2178"/>
  <c r="C2178"/>
  <c r="D2177"/>
  <c r="C2177"/>
  <c r="D2176"/>
  <c r="C2176"/>
  <c r="D2175"/>
  <c r="C2175"/>
  <c r="D2174"/>
  <c r="C2174"/>
  <c r="D2173"/>
  <c r="C2173"/>
  <c r="D2172"/>
  <c r="C2172"/>
  <c r="D2171"/>
  <c r="C2171"/>
  <c r="D2170"/>
  <c r="C2170"/>
  <c r="D2169"/>
  <c r="C2169"/>
  <c r="D2168"/>
  <c r="C2168"/>
  <c r="D2167"/>
  <c r="C2167"/>
  <c r="D2166"/>
  <c r="C2166"/>
  <c r="D2165"/>
  <c r="C2165"/>
  <c r="D2164"/>
  <c r="C2164"/>
  <c r="D2163"/>
  <c r="C2163"/>
  <c r="D2162"/>
  <c r="C2162"/>
  <c r="D2161"/>
  <c r="C2161"/>
  <c r="D2160"/>
  <c r="C2160"/>
  <c r="D2159"/>
  <c r="C2159"/>
  <c r="D2158"/>
  <c r="C2158"/>
  <c r="D2157"/>
  <c r="C2157"/>
  <c r="D2156"/>
  <c r="C2156"/>
  <c r="D2155"/>
  <c r="C2155"/>
  <c r="D2154"/>
  <c r="C2154"/>
  <c r="D2153"/>
  <c r="C2153"/>
  <c r="D2152"/>
  <c r="C2152"/>
  <c r="D2151"/>
  <c r="C2151"/>
  <c r="D2150"/>
  <c r="C2150"/>
  <c r="D2149"/>
  <c r="C2149"/>
  <c r="D2148"/>
  <c r="C2148"/>
  <c r="D2147"/>
  <c r="C2147"/>
  <c r="D2146"/>
  <c r="C2146"/>
  <c r="D2145"/>
  <c r="C2145"/>
  <c r="D2144"/>
  <c r="C2144"/>
  <c r="D2143"/>
  <c r="C2143"/>
  <c r="D2142"/>
  <c r="C2142"/>
  <c r="D2141"/>
  <c r="C2141"/>
  <c r="D2140"/>
  <c r="C2140"/>
  <c r="D2139"/>
  <c r="C2139"/>
  <c r="D2138"/>
  <c r="C2138"/>
  <c r="D2137"/>
  <c r="C2137"/>
  <c r="D2136"/>
  <c r="C2136"/>
  <c r="D2135"/>
  <c r="C2135"/>
  <c r="D2134"/>
  <c r="C2134"/>
  <c r="D2133"/>
  <c r="C2133"/>
  <c r="D2132"/>
  <c r="C2132"/>
  <c r="D2131"/>
  <c r="C2131"/>
  <c r="D2130"/>
  <c r="C2130"/>
  <c r="D2129"/>
  <c r="C2129"/>
  <c r="D2128"/>
  <c r="C2128"/>
  <c r="D2127"/>
  <c r="C2127"/>
  <c r="D2126"/>
  <c r="C2126"/>
  <c r="D2125"/>
  <c r="C2125"/>
  <c r="D2124"/>
  <c r="C2124"/>
  <c r="D2123"/>
  <c r="C2123"/>
  <c r="D2122"/>
  <c r="C2122"/>
  <c r="D2121"/>
  <c r="C2121"/>
  <c r="D2120"/>
  <c r="C2120"/>
  <c r="D2119"/>
  <c r="C2119"/>
  <c r="D2118"/>
  <c r="C2118"/>
  <c r="D2117"/>
  <c r="C2117"/>
  <c r="D2116"/>
  <c r="C2116"/>
  <c r="D2115"/>
  <c r="C2115"/>
  <c r="D2114"/>
  <c r="C2114"/>
  <c r="D2113"/>
  <c r="C2113"/>
  <c r="D2112"/>
  <c r="C2112"/>
  <c r="D2111"/>
  <c r="C2111"/>
  <c r="D2110"/>
  <c r="C2110"/>
  <c r="D2109"/>
  <c r="C2109"/>
  <c r="D2108"/>
  <c r="C2108"/>
  <c r="D2107"/>
  <c r="C2107"/>
  <c r="D2106"/>
  <c r="C2106"/>
  <c r="D2105"/>
  <c r="C2105"/>
  <c r="D2104"/>
  <c r="C2104"/>
  <c r="D2103"/>
  <c r="C2103"/>
  <c r="D2102"/>
  <c r="C2102"/>
  <c r="D2101"/>
  <c r="C2101"/>
  <c r="D2100"/>
  <c r="C2100"/>
  <c r="D2099"/>
  <c r="C2099"/>
  <c r="D2098"/>
  <c r="C2098"/>
  <c r="D2097"/>
  <c r="C2097"/>
  <c r="D2096"/>
  <c r="C2096"/>
  <c r="D2095"/>
  <c r="C2095"/>
  <c r="D2094"/>
  <c r="C2094"/>
  <c r="D2093"/>
  <c r="C2093"/>
  <c r="D2092"/>
  <c r="C2092"/>
  <c r="D2091"/>
  <c r="C2091"/>
  <c r="D2090"/>
  <c r="C2090"/>
  <c r="D2089"/>
  <c r="C2089"/>
  <c r="D2088"/>
  <c r="C2088"/>
  <c r="D2087"/>
  <c r="C2087"/>
  <c r="D2086"/>
  <c r="C2086"/>
  <c r="D2085"/>
  <c r="C2085"/>
  <c r="D2084"/>
  <c r="C2084"/>
  <c r="D2083"/>
  <c r="C2083"/>
  <c r="D2082"/>
  <c r="C2082"/>
  <c r="D2081"/>
  <c r="C2081"/>
  <c r="D2080"/>
  <c r="C2080"/>
  <c r="D2079"/>
  <c r="C2079"/>
  <c r="D2078"/>
  <c r="C2078"/>
  <c r="D2077"/>
  <c r="C2077"/>
  <c r="D2076"/>
  <c r="C2076"/>
  <c r="D2075"/>
  <c r="C2075"/>
  <c r="D2074"/>
  <c r="C2074"/>
  <c r="D2073"/>
  <c r="C2073"/>
  <c r="D2072"/>
  <c r="C2072"/>
  <c r="D2071"/>
  <c r="C2071"/>
  <c r="D2070"/>
  <c r="C2070"/>
  <c r="D2069"/>
  <c r="C2069"/>
  <c r="D2068"/>
  <c r="C2068"/>
  <c r="D2067"/>
  <c r="C2067"/>
  <c r="D2066"/>
  <c r="C2066"/>
  <c r="D2065"/>
  <c r="C2065"/>
  <c r="D2064"/>
  <c r="C2064"/>
  <c r="D2063"/>
  <c r="C2063"/>
  <c r="D2062"/>
  <c r="C2062"/>
  <c r="D2061"/>
  <c r="C2061"/>
  <c r="D2060"/>
  <c r="C2060"/>
  <c r="D2059"/>
  <c r="C2059"/>
  <c r="D2058"/>
  <c r="C2058"/>
  <c r="D2057"/>
  <c r="C2057"/>
  <c r="D2056"/>
  <c r="C2056"/>
  <c r="D2055"/>
  <c r="C2055"/>
  <c r="D2054"/>
  <c r="C2054"/>
  <c r="D2053"/>
  <c r="C2053"/>
  <c r="D2052"/>
  <c r="C2052"/>
  <c r="D2051"/>
  <c r="C2051"/>
  <c r="D2050"/>
  <c r="C2050"/>
  <c r="D2049"/>
  <c r="C2049"/>
  <c r="D2048"/>
  <c r="C2048"/>
  <c r="D2047"/>
  <c r="C2047"/>
  <c r="D2046"/>
  <c r="C2046"/>
  <c r="D2045"/>
  <c r="C2045"/>
  <c r="D2044"/>
  <c r="C2044"/>
  <c r="D2043"/>
  <c r="C2043"/>
  <c r="D2042"/>
  <c r="C2042"/>
  <c r="D2041"/>
  <c r="C2041"/>
  <c r="D2040"/>
  <c r="C2040"/>
  <c r="D2039"/>
  <c r="C2039"/>
  <c r="D2038"/>
  <c r="C2038"/>
  <c r="D2037"/>
  <c r="C2037"/>
  <c r="D2036"/>
  <c r="C2036"/>
  <c r="D2035"/>
  <c r="C2035"/>
  <c r="D2034"/>
  <c r="C2034"/>
  <c r="D2033"/>
  <c r="C2033"/>
  <c r="D2032"/>
  <c r="C2032"/>
  <c r="D2031"/>
  <c r="C2031"/>
  <c r="D2030"/>
  <c r="C2030"/>
  <c r="D2029"/>
  <c r="C2029"/>
  <c r="D2028"/>
  <c r="C2028"/>
  <c r="D2027"/>
  <c r="C2027"/>
  <c r="D2026"/>
  <c r="C2026"/>
  <c r="D2025"/>
  <c r="C2025"/>
  <c r="D2024"/>
  <c r="C2024"/>
  <c r="D2023"/>
  <c r="C2023"/>
  <c r="D2022"/>
  <c r="C2022"/>
  <c r="D2021"/>
  <c r="C2021"/>
  <c r="D2020"/>
  <c r="C2020"/>
  <c r="D2019"/>
  <c r="C2019"/>
  <c r="D2018"/>
  <c r="C2018"/>
  <c r="D2017"/>
  <c r="C2017"/>
  <c r="D2016"/>
  <c r="C2016"/>
  <c r="D2015"/>
  <c r="C2015"/>
  <c r="D2014"/>
  <c r="C2014"/>
  <c r="D2013"/>
  <c r="C2013"/>
  <c r="D2012"/>
  <c r="C2012"/>
  <c r="D2011"/>
  <c r="C2011"/>
  <c r="D2010"/>
  <c r="C2010"/>
  <c r="D2009"/>
  <c r="C2009"/>
  <c r="D2008"/>
  <c r="C2008"/>
  <c r="D2007"/>
  <c r="C2007"/>
  <c r="D2006"/>
  <c r="C2006"/>
  <c r="D2005"/>
  <c r="C2005"/>
  <c r="D2004"/>
  <c r="C2004"/>
  <c r="D2003"/>
  <c r="C2003"/>
  <c r="D2002"/>
  <c r="C2002"/>
  <c r="D2001"/>
  <c r="C2001"/>
  <c r="D2000"/>
  <c r="C2000"/>
  <c r="D1999"/>
  <c r="C1999"/>
  <c r="D1998"/>
  <c r="C1998"/>
  <c r="D1997"/>
  <c r="C1997"/>
  <c r="D1996"/>
  <c r="C1996"/>
  <c r="D1995"/>
  <c r="C1995"/>
  <c r="D1994"/>
  <c r="C1994"/>
  <c r="D1993"/>
  <c r="C1993"/>
  <c r="D1992"/>
  <c r="C1992"/>
  <c r="D1991"/>
  <c r="C1991"/>
  <c r="D1990"/>
  <c r="C1990"/>
  <c r="D1989"/>
  <c r="C1989"/>
  <c r="D1988"/>
  <c r="C1988"/>
  <c r="D1987"/>
  <c r="C1987"/>
  <c r="D1986"/>
  <c r="C1986"/>
  <c r="D1985"/>
  <c r="C1985"/>
  <c r="D1984"/>
  <c r="C1984"/>
  <c r="D1983"/>
  <c r="C1983"/>
  <c r="D1982"/>
  <c r="C1982"/>
  <c r="D1981"/>
  <c r="C1981"/>
  <c r="D1980"/>
  <c r="C1980"/>
  <c r="D1979"/>
  <c r="C1979"/>
  <c r="D1978"/>
  <c r="C1978"/>
  <c r="D1977"/>
  <c r="C1977"/>
  <c r="D1976"/>
  <c r="C1976"/>
  <c r="D1975"/>
  <c r="C1975"/>
  <c r="D1974"/>
  <c r="C1974"/>
  <c r="D1973"/>
  <c r="C1973"/>
  <c r="D1972"/>
  <c r="C1972"/>
  <c r="D1971"/>
  <c r="C1971"/>
  <c r="D1970"/>
  <c r="C1970"/>
  <c r="D1969"/>
  <c r="C1969"/>
  <c r="D1968"/>
  <c r="C1968"/>
  <c r="D1967"/>
  <c r="C1967"/>
  <c r="D1966"/>
  <c r="C1966"/>
  <c r="D1965"/>
  <c r="C1965"/>
  <c r="D1964"/>
  <c r="C1964"/>
  <c r="D1963"/>
  <c r="C1963"/>
  <c r="D1962"/>
  <c r="C1962"/>
  <c r="D1961"/>
  <c r="C1961"/>
  <c r="D1960"/>
  <c r="C1960"/>
  <c r="D1959"/>
  <c r="C1959"/>
  <c r="D1958"/>
  <c r="C1958"/>
  <c r="D1957"/>
  <c r="C1957"/>
  <c r="D1956"/>
  <c r="C1956"/>
  <c r="D1955"/>
  <c r="C1955"/>
  <c r="D1954"/>
  <c r="C1954"/>
  <c r="D1953"/>
  <c r="C1953"/>
  <c r="D1952"/>
  <c r="C1952"/>
  <c r="D1951"/>
  <c r="C1951"/>
  <c r="D1950"/>
  <c r="C1950"/>
  <c r="D1949"/>
  <c r="C1949"/>
  <c r="D1948"/>
  <c r="C1948"/>
  <c r="D1947"/>
  <c r="C1947"/>
  <c r="D1946"/>
  <c r="C1946"/>
  <c r="D1945"/>
  <c r="C1945"/>
  <c r="D1944"/>
  <c r="C1944"/>
  <c r="D1943"/>
  <c r="C1943"/>
  <c r="D1942"/>
  <c r="C1942"/>
  <c r="D1941"/>
  <c r="C1941"/>
  <c r="D1940"/>
  <c r="C1940"/>
  <c r="D1939"/>
  <c r="C1939"/>
  <c r="D1938"/>
  <c r="C1938"/>
  <c r="D1937"/>
  <c r="C1937"/>
  <c r="D1936"/>
  <c r="C1936"/>
  <c r="D1935"/>
  <c r="C1935"/>
  <c r="D1934"/>
  <c r="C1934"/>
  <c r="D1933"/>
  <c r="C1933"/>
  <c r="D1932"/>
  <c r="C1932"/>
  <c r="D1931"/>
  <c r="C1931"/>
  <c r="D1930"/>
  <c r="C1930"/>
  <c r="D1929"/>
  <c r="C1929"/>
  <c r="D1928"/>
  <c r="C1928"/>
  <c r="D1927"/>
  <c r="C1927"/>
  <c r="D1926"/>
  <c r="C1926"/>
  <c r="D1925"/>
  <c r="C1925"/>
  <c r="D1924"/>
  <c r="C1924"/>
  <c r="D1923"/>
  <c r="C1923"/>
  <c r="D1922"/>
  <c r="C1922"/>
  <c r="D1921"/>
  <c r="C1921"/>
  <c r="D1920"/>
  <c r="C1920"/>
  <c r="D1919"/>
  <c r="C1919"/>
  <c r="D1918"/>
  <c r="C1918"/>
  <c r="D1917"/>
  <c r="C1917"/>
  <c r="D1916"/>
  <c r="C1916"/>
  <c r="D1915"/>
  <c r="C1915"/>
  <c r="D1914"/>
  <c r="C1914"/>
  <c r="D1913"/>
  <c r="C1913"/>
  <c r="D1912"/>
  <c r="C1912"/>
  <c r="D1911"/>
  <c r="C1911"/>
  <c r="D1910"/>
  <c r="C1910"/>
  <c r="D1909"/>
  <c r="C1909"/>
  <c r="D1908"/>
  <c r="C1908"/>
  <c r="D1907"/>
  <c r="C1907"/>
  <c r="D1906"/>
  <c r="C1906"/>
  <c r="D1905"/>
  <c r="C1905"/>
  <c r="D1904"/>
  <c r="C1904"/>
  <c r="D1903"/>
  <c r="C1903"/>
  <c r="D1902"/>
  <c r="C1902"/>
  <c r="D1901"/>
  <c r="C1901"/>
  <c r="D1900"/>
  <c r="C1900"/>
  <c r="D1899"/>
  <c r="C1899"/>
  <c r="D1898"/>
  <c r="C1898"/>
  <c r="D1897"/>
  <c r="C1897"/>
  <c r="D1896"/>
  <c r="C1896"/>
  <c r="D1895"/>
  <c r="C1895"/>
  <c r="D1894"/>
  <c r="C1894"/>
  <c r="D1893"/>
  <c r="C1893"/>
  <c r="D1892"/>
  <c r="C1892"/>
  <c r="D1891"/>
  <c r="C1891"/>
  <c r="D1890"/>
  <c r="C1890"/>
  <c r="D1889"/>
  <c r="C1889"/>
  <c r="D1888"/>
  <c r="C1888"/>
  <c r="D1887"/>
  <c r="C1887"/>
  <c r="D1886"/>
  <c r="C1886"/>
  <c r="D1885"/>
  <c r="C1885"/>
  <c r="D1884"/>
  <c r="C1884"/>
  <c r="D1883"/>
  <c r="C1883"/>
  <c r="D1882"/>
  <c r="C1882"/>
  <c r="D1881"/>
  <c r="C1881"/>
  <c r="D1880"/>
  <c r="C1880"/>
  <c r="D1879"/>
  <c r="C1879"/>
  <c r="D1878"/>
  <c r="C1878"/>
  <c r="D1877"/>
  <c r="C1877"/>
  <c r="D1876"/>
  <c r="C1876"/>
  <c r="D1875"/>
  <c r="C1875"/>
  <c r="D1874"/>
  <c r="C1874"/>
  <c r="D1873"/>
  <c r="C1873"/>
  <c r="D1872"/>
  <c r="C1872"/>
  <c r="D1871"/>
  <c r="C1871"/>
  <c r="D1870"/>
  <c r="C1870"/>
  <c r="D1869"/>
  <c r="C1869"/>
  <c r="D1868"/>
  <c r="C1868"/>
  <c r="D1867"/>
  <c r="C1867"/>
  <c r="D1866"/>
  <c r="C1866"/>
  <c r="D1865"/>
  <c r="C1865"/>
  <c r="D1864"/>
  <c r="C1864"/>
  <c r="D1863"/>
  <c r="C1863"/>
  <c r="D1862"/>
  <c r="C1862"/>
  <c r="D1861"/>
  <c r="C1861"/>
  <c r="D1860"/>
  <c r="C1860"/>
  <c r="D1859"/>
  <c r="C1859"/>
  <c r="D1858"/>
  <c r="C1858"/>
  <c r="D1857"/>
  <c r="C1857"/>
  <c r="D1856"/>
  <c r="C1856"/>
  <c r="D1855"/>
  <c r="C1855"/>
  <c r="D1854"/>
  <c r="C1854"/>
  <c r="D1853"/>
  <c r="C1853"/>
  <c r="D1852"/>
  <c r="C1852"/>
  <c r="D1851"/>
  <c r="C1851"/>
  <c r="D1850"/>
  <c r="C1850"/>
  <c r="D1849"/>
  <c r="C1849"/>
  <c r="D1848"/>
  <c r="C1848"/>
  <c r="D1847"/>
  <c r="C1847"/>
  <c r="D1846"/>
  <c r="C1846"/>
  <c r="D1845"/>
  <c r="C1845"/>
  <c r="D1844"/>
  <c r="C1844"/>
  <c r="D1843"/>
  <c r="C1843"/>
  <c r="D1842"/>
  <c r="C1842"/>
  <c r="D1841"/>
  <c r="C1841"/>
  <c r="D1840"/>
  <c r="C1840"/>
  <c r="D1839"/>
  <c r="C1839"/>
  <c r="D1838"/>
  <c r="C1838"/>
  <c r="D1837"/>
  <c r="C1837"/>
  <c r="D1836"/>
  <c r="C1836"/>
  <c r="D1835"/>
  <c r="C1835"/>
  <c r="D1834"/>
  <c r="C1834"/>
  <c r="D1833"/>
  <c r="C1833"/>
  <c r="D1832"/>
  <c r="C1832"/>
  <c r="D1831"/>
  <c r="C1831"/>
  <c r="D1830"/>
  <c r="C1830"/>
  <c r="D1829"/>
  <c r="C1829"/>
  <c r="D1828"/>
  <c r="C1828"/>
  <c r="D1827"/>
  <c r="C1827"/>
  <c r="D1826"/>
  <c r="C1826"/>
  <c r="D1825"/>
  <c r="C1825"/>
  <c r="D1824"/>
  <c r="C1824"/>
  <c r="D1823"/>
  <c r="C1823"/>
  <c r="D1822"/>
  <c r="C1822"/>
  <c r="D1821"/>
  <c r="C1821"/>
  <c r="D1820"/>
  <c r="C1820"/>
  <c r="D1819"/>
  <c r="C1819"/>
  <c r="D1818"/>
  <c r="C1818"/>
  <c r="D1817"/>
  <c r="C1817"/>
  <c r="D1816"/>
  <c r="C1816"/>
  <c r="D1815"/>
  <c r="C1815"/>
  <c r="D1814"/>
  <c r="C1814"/>
  <c r="D1813"/>
  <c r="C1813"/>
  <c r="D1812"/>
  <c r="C1812"/>
  <c r="D1811"/>
  <c r="C1811"/>
  <c r="D1810"/>
  <c r="C1810"/>
  <c r="D1809"/>
  <c r="C1809"/>
  <c r="D1808"/>
  <c r="C1808"/>
  <c r="D1807"/>
  <c r="C1807"/>
  <c r="D1806"/>
  <c r="C1806"/>
  <c r="D1805"/>
  <c r="C1805"/>
  <c r="D1804"/>
  <c r="C1804"/>
  <c r="D1803"/>
  <c r="C1803"/>
  <c r="D1802"/>
  <c r="C1802"/>
  <c r="D1801"/>
  <c r="C1801"/>
  <c r="D1800"/>
  <c r="C1800"/>
  <c r="D1799"/>
  <c r="C1799"/>
  <c r="D1798"/>
  <c r="C1798"/>
  <c r="D1797"/>
  <c r="C1797"/>
  <c r="D1796"/>
  <c r="C1796"/>
  <c r="D1795"/>
  <c r="C1795"/>
  <c r="D1794"/>
  <c r="C1794"/>
  <c r="D1793"/>
  <c r="C1793"/>
  <c r="D1792"/>
  <c r="C1792"/>
  <c r="D1791"/>
  <c r="C1791"/>
  <c r="D1790"/>
  <c r="C1790"/>
  <c r="D1789"/>
  <c r="C1789"/>
  <c r="D1788"/>
  <c r="C1788"/>
  <c r="D1787"/>
  <c r="C1787"/>
  <c r="D1786"/>
  <c r="C1786"/>
  <c r="D1785"/>
  <c r="C1785"/>
  <c r="D1784"/>
  <c r="C1784"/>
  <c r="D1783"/>
  <c r="C1783"/>
  <c r="D1782"/>
  <c r="C1782"/>
  <c r="D1781"/>
  <c r="C1781"/>
  <c r="D1780"/>
  <c r="C1780"/>
  <c r="D1779"/>
  <c r="C1779"/>
  <c r="D1778"/>
  <c r="C1778"/>
  <c r="D1777"/>
  <c r="C1777"/>
  <c r="D1776"/>
  <c r="C1776"/>
  <c r="D1775"/>
  <c r="C1775"/>
  <c r="D1774"/>
  <c r="C1774"/>
  <c r="D1773"/>
  <c r="C1773"/>
  <c r="D1772"/>
  <c r="C1772"/>
  <c r="D1771"/>
  <c r="C1771"/>
  <c r="D1770"/>
  <c r="C1770"/>
  <c r="D1769"/>
  <c r="C1769"/>
  <c r="D1768"/>
  <c r="C1768"/>
  <c r="D1767"/>
  <c r="C1767"/>
  <c r="D1766"/>
  <c r="C1766"/>
  <c r="D1765"/>
  <c r="C1765"/>
  <c r="D1764"/>
  <c r="C1764"/>
  <c r="D1763"/>
  <c r="C1763"/>
  <c r="D1762"/>
  <c r="C1762"/>
  <c r="D1761"/>
  <c r="C1761"/>
  <c r="D1760"/>
  <c r="C1760"/>
  <c r="D1759"/>
  <c r="C1759"/>
  <c r="D1758"/>
  <c r="C1758"/>
  <c r="D1757"/>
  <c r="C1757"/>
  <c r="D1756"/>
  <c r="C1756"/>
  <c r="D1755"/>
  <c r="C1755"/>
  <c r="D1754"/>
  <c r="C1754"/>
  <c r="D1753"/>
  <c r="C1753"/>
  <c r="D1752"/>
  <c r="C1752"/>
  <c r="D1751"/>
  <c r="C1751"/>
  <c r="D1750"/>
  <c r="C1750"/>
  <c r="D1749"/>
  <c r="C1749"/>
  <c r="D1748"/>
  <c r="C1748"/>
  <c r="D1747"/>
  <c r="C1747"/>
  <c r="D1746"/>
  <c r="C1746"/>
  <c r="D1745"/>
  <c r="C1745"/>
  <c r="D1744"/>
  <c r="C1744"/>
  <c r="D1743"/>
  <c r="C1743"/>
  <c r="D1742"/>
  <c r="C1742"/>
  <c r="D1741"/>
  <c r="C1741"/>
  <c r="D1740"/>
  <c r="C1740"/>
  <c r="D1739"/>
  <c r="C1739"/>
  <c r="D1738"/>
  <c r="C1738"/>
  <c r="D1737"/>
  <c r="C1737"/>
  <c r="D1736"/>
  <c r="C1736"/>
  <c r="D1735"/>
  <c r="C1735"/>
  <c r="D1734"/>
  <c r="C1734"/>
  <c r="D1733"/>
  <c r="C1733"/>
  <c r="D1732"/>
  <c r="C1732"/>
  <c r="D1731"/>
  <c r="C1731"/>
  <c r="D1730"/>
  <c r="C1730"/>
  <c r="D1729"/>
  <c r="C1729"/>
  <c r="D1728"/>
  <c r="C1728"/>
  <c r="D1727"/>
  <c r="C1727"/>
  <c r="D1726"/>
  <c r="C1726"/>
  <c r="D1725"/>
  <c r="C1725"/>
  <c r="D1724"/>
  <c r="C1724"/>
  <c r="D1723"/>
  <c r="C1723"/>
  <c r="D1722"/>
  <c r="C1722"/>
  <c r="D1721"/>
  <c r="C1721"/>
  <c r="D1720"/>
  <c r="C1720"/>
  <c r="D1719"/>
  <c r="C1719"/>
  <c r="D1718"/>
  <c r="C1718"/>
  <c r="D1717"/>
  <c r="C1717"/>
  <c r="D1716"/>
  <c r="C1716"/>
  <c r="D1715"/>
  <c r="C1715"/>
  <c r="D1714"/>
  <c r="C1714"/>
  <c r="D1713"/>
  <c r="C1713"/>
  <c r="D1712"/>
  <c r="C1712"/>
  <c r="D1711"/>
  <c r="C1711"/>
  <c r="D1710"/>
  <c r="C1710"/>
  <c r="D1709"/>
  <c r="C1709"/>
  <c r="D1708"/>
  <c r="C1708"/>
  <c r="D1707"/>
  <c r="C1707"/>
  <c r="D1706"/>
  <c r="C1706"/>
  <c r="D1705"/>
  <c r="C1705"/>
  <c r="D1704"/>
  <c r="C1704"/>
  <c r="D1703"/>
  <c r="C1703"/>
  <c r="D1702"/>
  <c r="C1702"/>
  <c r="D1701"/>
  <c r="C1701"/>
  <c r="D1700"/>
  <c r="C1700"/>
  <c r="D1699"/>
  <c r="C1699"/>
  <c r="D1698"/>
  <c r="C1698"/>
  <c r="D1697"/>
  <c r="C1697"/>
  <c r="D1696"/>
  <c r="C1696"/>
  <c r="D1695"/>
  <c r="C1695"/>
  <c r="D1694"/>
  <c r="C1694"/>
  <c r="D1693"/>
  <c r="C1693"/>
  <c r="D1692"/>
  <c r="C1692"/>
  <c r="D1691"/>
  <c r="C1691"/>
  <c r="D1690"/>
  <c r="C1690"/>
  <c r="D1689"/>
  <c r="C1689"/>
  <c r="D1688"/>
  <c r="C1688"/>
  <c r="D1687"/>
  <c r="C1687"/>
  <c r="D1686"/>
  <c r="C1686"/>
  <c r="D1685"/>
  <c r="C1685"/>
  <c r="D1684"/>
  <c r="C1684"/>
  <c r="D1683"/>
  <c r="C1683"/>
  <c r="D1682"/>
  <c r="C1682"/>
  <c r="D1681"/>
  <c r="C1681"/>
  <c r="D1680"/>
  <c r="C1680"/>
  <c r="D1679"/>
  <c r="C1679"/>
  <c r="D1678"/>
  <c r="C1678"/>
  <c r="D1677"/>
  <c r="C1677"/>
  <c r="D1676"/>
  <c r="C1676"/>
  <c r="D1675"/>
  <c r="C1675"/>
  <c r="D1674"/>
  <c r="C1674"/>
  <c r="D1673"/>
  <c r="C1673"/>
  <c r="D1672"/>
  <c r="C1672"/>
  <c r="D1671"/>
  <c r="C1671"/>
  <c r="D1670"/>
  <c r="C1670"/>
  <c r="D1669"/>
  <c r="C1669"/>
  <c r="D1668"/>
  <c r="C1668"/>
  <c r="D1667"/>
  <c r="C1667"/>
  <c r="D1666"/>
  <c r="C1666"/>
  <c r="D1665"/>
  <c r="C1665"/>
  <c r="D1664"/>
  <c r="C1664"/>
  <c r="D1663"/>
  <c r="C1663"/>
  <c r="D1662"/>
  <c r="C1662"/>
  <c r="D1661"/>
  <c r="C1661"/>
  <c r="D1660"/>
  <c r="C1660"/>
  <c r="D1659"/>
  <c r="C1659"/>
  <c r="D1658"/>
  <c r="C1658"/>
  <c r="D1657"/>
  <c r="C1657"/>
  <c r="D1656"/>
  <c r="C1656"/>
  <c r="D1655"/>
  <c r="C1655"/>
  <c r="D1654"/>
  <c r="C1654"/>
  <c r="D1653"/>
  <c r="C1653"/>
  <c r="D1652"/>
  <c r="C1652"/>
  <c r="D1651"/>
  <c r="C1651"/>
  <c r="D1650"/>
  <c r="C1650"/>
  <c r="D1649"/>
  <c r="C1649"/>
  <c r="D1648"/>
  <c r="C1648"/>
  <c r="D1647"/>
  <c r="C1647"/>
  <c r="D1646"/>
  <c r="C1646"/>
  <c r="D1645"/>
  <c r="C1645"/>
  <c r="D1644"/>
  <c r="C1644"/>
  <c r="D1643"/>
  <c r="C1643"/>
  <c r="D1642"/>
  <c r="C1642"/>
  <c r="D1641"/>
  <c r="C1641"/>
  <c r="D1640"/>
  <c r="C1640"/>
  <c r="D1639"/>
  <c r="C1639"/>
  <c r="D1638"/>
  <c r="C1638"/>
  <c r="D1637"/>
  <c r="C1637"/>
  <c r="D1636"/>
  <c r="C1636"/>
  <c r="D1635"/>
  <c r="C1635"/>
  <c r="D1634"/>
  <c r="C1634"/>
  <c r="D1633"/>
  <c r="C1633"/>
  <c r="D1632"/>
  <c r="C1632"/>
  <c r="D1631"/>
  <c r="C1631"/>
  <c r="D1630"/>
  <c r="C1630"/>
  <c r="D1629"/>
  <c r="C1629"/>
  <c r="D1628"/>
  <c r="C1628"/>
  <c r="D1627"/>
  <c r="C1627"/>
  <c r="D1626"/>
  <c r="C1626"/>
  <c r="D1625"/>
  <c r="C1625"/>
  <c r="D1624"/>
  <c r="C1624"/>
  <c r="D1623"/>
  <c r="C1623"/>
  <c r="D1622"/>
  <c r="C1622"/>
  <c r="D1621"/>
  <c r="C1621"/>
  <c r="D1620"/>
  <c r="C1620"/>
  <c r="D1619"/>
  <c r="C1619"/>
  <c r="D1618"/>
  <c r="C1618"/>
  <c r="D1617"/>
  <c r="C1617"/>
  <c r="D1616"/>
  <c r="C1616"/>
  <c r="D1615"/>
  <c r="C1615"/>
  <c r="D1614"/>
  <c r="C1614"/>
  <c r="D1613"/>
  <c r="C1613"/>
  <c r="D1612"/>
  <c r="C1612"/>
  <c r="D1611"/>
  <c r="C1611"/>
  <c r="D1610"/>
  <c r="C1610"/>
  <c r="D1609"/>
  <c r="C1609"/>
  <c r="D1608"/>
  <c r="C1608"/>
  <c r="D1607"/>
  <c r="C1607"/>
  <c r="D1606"/>
  <c r="C1606"/>
  <c r="D1605"/>
  <c r="C1605"/>
  <c r="D1604"/>
  <c r="C1604"/>
  <c r="D1603"/>
  <c r="C1603"/>
  <c r="D1602"/>
  <c r="C1602"/>
  <c r="D1601"/>
  <c r="C1601"/>
  <c r="D1600"/>
  <c r="C1600"/>
  <c r="D1599"/>
  <c r="C1599"/>
  <c r="D1598"/>
  <c r="C1598"/>
  <c r="D1597"/>
  <c r="C1597"/>
  <c r="D1596"/>
  <c r="C1596"/>
  <c r="D1595"/>
  <c r="C1595"/>
  <c r="D1594"/>
  <c r="C1594"/>
  <c r="D1593"/>
  <c r="C1593"/>
  <c r="D1592"/>
  <c r="C1592"/>
  <c r="D1591"/>
  <c r="C1591"/>
  <c r="D1590"/>
  <c r="C1590"/>
  <c r="D1589"/>
  <c r="C1589"/>
  <c r="D1588"/>
  <c r="C1588"/>
  <c r="D1587"/>
  <c r="C1587"/>
  <c r="D1586"/>
  <c r="C1586"/>
  <c r="D1585"/>
  <c r="C1585"/>
  <c r="D1584"/>
  <c r="C1584"/>
  <c r="D1583"/>
  <c r="C1583"/>
  <c r="D1582"/>
  <c r="C1582"/>
  <c r="D1581"/>
  <c r="C1581"/>
  <c r="D1580"/>
  <c r="C1580"/>
  <c r="D1579"/>
  <c r="C1579"/>
  <c r="D1578"/>
  <c r="C1578"/>
  <c r="D1577"/>
  <c r="C1577"/>
  <c r="D1576"/>
  <c r="C1576"/>
  <c r="D1575"/>
  <c r="C1575"/>
  <c r="D1574"/>
  <c r="C1574"/>
  <c r="D1573"/>
  <c r="C1573"/>
  <c r="D1572"/>
  <c r="C1572"/>
  <c r="D1571"/>
  <c r="C1571"/>
  <c r="D1570"/>
  <c r="C1570"/>
  <c r="D1569"/>
  <c r="C1569"/>
  <c r="D1568"/>
  <c r="C1568"/>
  <c r="D1567"/>
  <c r="C1567"/>
  <c r="D1566"/>
  <c r="C1566"/>
  <c r="D1565"/>
  <c r="C1565"/>
  <c r="D1564"/>
  <c r="C1564"/>
  <c r="D1563"/>
  <c r="C1563"/>
  <c r="D1562"/>
  <c r="C1562"/>
  <c r="D1561"/>
  <c r="C1561"/>
  <c r="D1560"/>
  <c r="C1560"/>
  <c r="D1559"/>
  <c r="C1559"/>
  <c r="D1558"/>
  <c r="C1558"/>
  <c r="D1557"/>
  <c r="C1557"/>
  <c r="D1556"/>
  <c r="C1556"/>
  <c r="D1555"/>
  <c r="C1555"/>
  <c r="D1554"/>
  <c r="C1554"/>
  <c r="D1553"/>
  <c r="C1553"/>
  <c r="D1552"/>
  <c r="C1552"/>
  <c r="D1551"/>
  <c r="C1551"/>
  <c r="D1550"/>
  <c r="C1550"/>
  <c r="D1549"/>
  <c r="C1549"/>
  <c r="D1548"/>
  <c r="C1548"/>
  <c r="D1547"/>
  <c r="C1547"/>
  <c r="D1546"/>
  <c r="C1546"/>
  <c r="D1545"/>
  <c r="C1545"/>
  <c r="D1544"/>
  <c r="C1544"/>
  <c r="D1543"/>
  <c r="C1543"/>
  <c r="D1542"/>
  <c r="C1542"/>
  <c r="D1541"/>
  <c r="C1541"/>
  <c r="D1540"/>
  <c r="C1540"/>
  <c r="D1539"/>
  <c r="C1539"/>
  <c r="D1538"/>
  <c r="C1538"/>
  <c r="D1537"/>
  <c r="C1537"/>
  <c r="D1536"/>
  <c r="C1536"/>
  <c r="D1535"/>
  <c r="C1535"/>
  <c r="D1534"/>
  <c r="C1534"/>
  <c r="D1533"/>
  <c r="C1533"/>
  <c r="D1532"/>
  <c r="C1532"/>
  <c r="D1531"/>
  <c r="C1531"/>
  <c r="D1530"/>
  <c r="C1530"/>
  <c r="D1529"/>
  <c r="C1529"/>
  <c r="D1528"/>
  <c r="C1528"/>
  <c r="D1527"/>
  <c r="C1527"/>
  <c r="D1526"/>
  <c r="C1526"/>
  <c r="D1525"/>
  <c r="C1525"/>
  <c r="D1524"/>
  <c r="C1524"/>
  <c r="D1523"/>
  <c r="C1523"/>
  <c r="D1522"/>
  <c r="C1522"/>
  <c r="D1521"/>
  <c r="C1521"/>
  <c r="D1520"/>
  <c r="C1520"/>
  <c r="D1519"/>
  <c r="C1519"/>
  <c r="D1518"/>
  <c r="C1518"/>
  <c r="D1517"/>
  <c r="C1517"/>
  <c r="D1516"/>
  <c r="C1516"/>
  <c r="D1515"/>
  <c r="C1515"/>
  <c r="D1514"/>
  <c r="C1514"/>
  <c r="D1513"/>
  <c r="C1513"/>
  <c r="D1512"/>
  <c r="C1512"/>
  <c r="D1511"/>
  <c r="C1511"/>
  <c r="D1510"/>
  <c r="C1510"/>
  <c r="D1509"/>
  <c r="C1509"/>
  <c r="D1508"/>
  <c r="C1508"/>
  <c r="D1507"/>
  <c r="C1507"/>
  <c r="D1506"/>
  <c r="C1506"/>
  <c r="D1505"/>
  <c r="C1505"/>
  <c r="D1504"/>
  <c r="C1504"/>
  <c r="D1503"/>
  <c r="C1503"/>
  <c r="D1502"/>
  <c r="C1502"/>
  <c r="D1501"/>
  <c r="C1501"/>
  <c r="D1500"/>
  <c r="C1500"/>
  <c r="D1499"/>
  <c r="C1499"/>
  <c r="D1498"/>
  <c r="C1498"/>
  <c r="D1497"/>
  <c r="C1497"/>
  <c r="D1496"/>
  <c r="C1496"/>
  <c r="D1495"/>
  <c r="C1495"/>
  <c r="D1494"/>
  <c r="C1494"/>
  <c r="D1493"/>
  <c r="C1493"/>
  <c r="D1492"/>
  <c r="C1492"/>
  <c r="D1491"/>
  <c r="C1491"/>
  <c r="D1490"/>
  <c r="C1490"/>
  <c r="D1489"/>
  <c r="C1489"/>
  <c r="D1488"/>
  <c r="C1488"/>
  <c r="D1487"/>
  <c r="C1487"/>
  <c r="D1486"/>
  <c r="C1486"/>
  <c r="D1485"/>
  <c r="C1485"/>
  <c r="D1484"/>
  <c r="C1484"/>
  <c r="D1483"/>
  <c r="C1483"/>
  <c r="D1482"/>
  <c r="C1482"/>
  <c r="D1481"/>
  <c r="C1481"/>
  <c r="D1480"/>
  <c r="C1480"/>
  <c r="D1479"/>
  <c r="C1479"/>
  <c r="D1478"/>
  <c r="C1478"/>
  <c r="D1477"/>
  <c r="C1477"/>
  <c r="D1476"/>
  <c r="C1476"/>
  <c r="D1475"/>
  <c r="C1475"/>
  <c r="D1474"/>
  <c r="C1474"/>
  <c r="D1473"/>
  <c r="C1473"/>
  <c r="D1472"/>
  <c r="C1472"/>
  <c r="D1471"/>
  <c r="C1471"/>
  <c r="D1470"/>
  <c r="C1470"/>
  <c r="D1469"/>
  <c r="C1469"/>
  <c r="D1468"/>
  <c r="C1468"/>
  <c r="D1467"/>
  <c r="C1467"/>
  <c r="D1466"/>
  <c r="C1466"/>
  <c r="D1465"/>
  <c r="C1465"/>
  <c r="D1464"/>
  <c r="C1464"/>
  <c r="D1463"/>
  <c r="C1463"/>
  <c r="D1462"/>
  <c r="C1462"/>
  <c r="D1461"/>
  <c r="C1461"/>
  <c r="D1460"/>
  <c r="C1460"/>
  <c r="D1459"/>
  <c r="C1459"/>
  <c r="D1458"/>
  <c r="C1458"/>
  <c r="D1457"/>
  <c r="C1457"/>
  <c r="D1456"/>
  <c r="C1456"/>
  <c r="D1455"/>
  <c r="C1455"/>
  <c r="D1454"/>
  <c r="C1454"/>
  <c r="D1453"/>
  <c r="C1453"/>
  <c r="D1452"/>
  <c r="C1452"/>
  <c r="D1451"/>
  <c r="C1451"/>
  <c r="D1450"/>
  <c r="C1450"/>
  <c r="D1449"/>
  <c r="C1449"/>
  <c r="D1448"/>
  <c r="C1448"/>
  <c r="D1447"/>
  <c r="C1447"/>
  <c r="D1446"/>
  <c r="C1446"/>
  <c r="D1445"/>
  <c r="C1445"/>
  <c r="D1444"/>
  <c r="C1444"/>
  <c r="D1443"/>
  <c r="C1443"/>
  <c r="D1442"/>
  <c r="C1442"/>
  <c r="D1441"/>
  <c r="C1441"/>
  <c r="D1440"/>
  <c r="C1440"/>
  <c r="D1439"/>
  <c r="C1439"/>
  <c r="D1438"/>
  <c r="C1438"/>
  <c r="D1437"/>
  <c r="C1437"/>
  <c r="D1436"/>
  <c r="C1436"/>
  <c r="D1435"/>
  <c r="C1435"/>
  <c r="D1434"/>
  <c r="C1434"/>
  <c r="D1433"/>
  <c r="C1433"/>
  <c r="D1432"/>
  <c r="C1432"/>
  <c r="D1431"/>
  <c r="C1431"/>
  <c r="D1430"/>
  <c r="C1430"/>
  <c r="D1429"/>
  <c r="C1429"/>
  <c r="D1428"/>
  <c r="C1428"/>
  <c r="D1427"/>
  <c r="C1427"/>
  <c r="D1426"/>
  <c r="C1426"/>
  <c r="D1425"/>
  <c r="C1425"/>
  <c r="D1424"/>
  <c r="C1424"/>
  <c r="D1423"/>
  <c r="C1423"/>
  <c r="D1422"/>
  <c r="C1422"/>
  <c r="D1421"/>
  <c r="C1421"/>
  <c r="D1420"/>
  <c r="C1420"/>
  <c r="D1419"/>
  <c r="C1419"/>
  <c r="D1418"/>
  <c r="C1418"/>
  <c r="D1417"/>
  <c r="C1417"/>
  <c r="D1416"/>
  <c r="C1416"/>
  <c r="D1415"/>
  <c r="C1415"/>
  <c r="D1414"/>
  <c r="C1414"/>
  <c r="D1413"/>
  <c r="C1413"/>
  <c r="D1412"/>
  <c r="C1412"/>
  <c r="D1411"/>
  <c r="C1411"/>
  <c r="D1410"/>
  <c r="C1410"/>
  <c r="D1409"/>
  <c r="C1409"/>
  <c r="D1408"/>
  <c r="C1408"/>
  <c r="D1407"/>
  <c r="C1407"/>
  <c r="D1406"/>
  <c r="C1406"/>
  <c r="D1405"/>
  <c r="C1405"/>
  <c r="D1404"/>
  <c r="C1404"/>
  <c r="D1403"/>
  <c r="C1403"/>
  <c r="D1402"/>
  <c r="C1402"/>
  <c r="D1401"/>
  <c r="C1401"/>
  <c r="D1400"/>
  <c r="C1400"/>
  <c r="D1399"/>
  <c r="C1399"/>
  <c r="D1398"/>
  <c r="C1398"/>
  <c r="D1397"/>
  <c r="C1397"/>
  <c r="D1396"/>
  <c r="C1396"/>
  <c r="D1395"/>
  <c r="C1395"/>
  <c r="D1394"/>
  <c r="C1394"/>
  <c r="D1393"/>
  <c r="C1393"/>
  <c r="D1392"/>
  <c r="C1392"/>
  <c r="D1391"/>
  <c r="C1391"/>
  <c r="D1390"/>
  <c r="C1390"/>
  <c r="D1389"/>
  <c r="C1389"/>
  <c r="D1388"/>
  <c r="C1388"/>
  <c r="D1387"/>
  <c r="C1387"/>
  <c r="D1386"/>
  <c r="C1386"/>
  <c r="D1385"/>
  <c r="C1385"/>
  <c r="D1384"/>
  <c r="C1384"/>
  <c r="D1383"/>
  <c r="C1383"/>
  <c r="D1382"/>
  <c r="C1382"/>
  <c r="D1381"/>
  <c r="C1381"/>
  <c r="D1380"/>
  <c r="C1380"/>
  <c r="D1379"/>
  <c r="C1379"/>
  <c r="D1378"/>
  <c r="C1378"/>
  <c r="D1377"/>
  <c r="C1377"/>
  <c r="D1376"/>
  <c r="C1376"/>
  <c r="D1375"/>
  <c r="C1375"/>
  <c r="D1374"/>
  <c r="C1374"/>
  <c r="D1373"/>
  <c r="C1373"/>
  <c r="D1372"/>
  <c r="C1372"/>
  <c r="D1371"/>
  <c r="C1371"/>
  <c r="D1370"/>
  <c r="C1370"/>
  <c r="D1369"/>
  <c r="C1369"/>
  <c r="D1368"/>
  <c r="C1368"/>
  <c r="D1367"/>
  <c r="C1367"/>
  <c r="D1366"/>
  <c r="C1366"/>
  <c r="D1365"/>
  <c r="C1365"/>
  <c r="D1364"/>
  <c r="C1364"/>
  <c r="D1363"/>
  <c r="C1363"/>
  <c r="D1362"/>
  <c r="C1362"/>
  <c r="D1361"/>
  <c r="C1361"/>
  <c r="D1360"/>
  <c r="C1360"/>
  <c r="D1359"/>
  <c r="C1359"/>
  <c r="D1358"/>
  <c r="C1358"/>
  <c r="D1357"/>
  <c r="C1357"/>
  <c r="D1356"/>
  <c r="C1356"/>
  <c r="D1355"/>
  <c r="C1355"/>
  <c r="D1354"/>
  <c r="C1354"/>
  <c r="D1353"/>
  <c r="C1353"/>
  <c r="D1352"/>
  <c r="C1352"/>
  <c r="D1351"/>
  <c r="C1351"/>
  <c r="D1350"/>
  <c r="C1350"/>
  <c r="D1349"/>
  <c r="C1349"/>
  <c r="D1348"/>
  <c r="C1348"/>
  <c r="D1347"/>
  <c r="C1347"/>
  <c r="D1346"/>
  <c r="C1346"/>
  <c r="D1345"/>
  <c r="C1345"/>
  <c r="D1344"/>
  <c r="C1344"/>
  <c r="D1343"/>
  <c r="C1343"/>
  <c r="D1342"/>
  <c r="C1342"/>
  <c r="D1341"/>
  <c r="C1341"/>
  <c r="D1340"/>
  <c r="C1340"/>
  <c r="D1339"/>
  <c r="C1339"/>
  <c r="D1338"/>
  <c r="C1338"/>
  <c r="D1337"/>
  <c r="C1337"/>
  <c r="D1336"/>
  <c r="C1336"/>
  <c r="D1335"/>
  <c r="C1335"/>
  <c r="D1334"/>
  <c r="C1334"/>
  <c r="D1333"/>
  <c r="C1333"/>
  <c r="D1332"/>
  <c r="C1332"/>
  <c r="D1331"/>
  <c r="C1331"/>
  <c r="D1330"/>
  <c r="C1330"/>
  <c r="D1329"/>
  <c r="C1329"/>
  <c r="D1328"/>
  <c r="C1328"/>
  <c r="D1327"/>
  <c r="C1327"/>
  <c r="D1326"/>
  <c r="C1326"/>
  <c r="D1325"/>
  <c r="C1325"/>
  <c r="D1324"/>
  <c r="C1324"/>
  <c r="D1323"/>
  <c r="C1323"/>
  <c r="D1322"/>
  <c r="C1322"/>
  <c r="D1321"/>
  <c r="C1321"/>
  <c r="D1320"/>
  <c r="C1320"/>
  <c r="D1319"/>
  <c r="C1319"/>
  <c r="D1318"/>
  <c r="C1318"/>
  <c r="D1317"/>
  <c r="C1317"/>
  <c r="D1316"/>
  <c r="C1316"/>
  <c r="D1315"/>
  <c r="C1315"/>
  <c r="D1314"/>
  <c r="C1314"/>
  <c r="D1313"/>
  <c r="C1313"/>
  <c r="D1312"/>
  <c r="C1312"/>
  <c r="D1311"/>
  <c r="C1311"/>
  <c r="D1310"/>
  <c r="C1310"/>
  <c r="D1309"/>
  <c r="C1309"/>
  <c r="D1308"/>
  <c r="C1308"/>
  <c r="D1307"/>
  <c r="C1307"/>
  <c r="D1306"/>
  <c r="C1306"/>
  <c r="D1305"/>
  <c r="C1305"/>
  <c r="D1304"/>
  <c r="C1304"/>
  <c r="D1303"/>
  <c r="C1303"/>
  <c r="D1302"/>
  <c r="C1302"/>
  <c r="D1301"/>
  <c r="C1301"/>
  <c r="D1300"/>
  <c r="C1300"/>
  <c r="D1299"/>
  <c r="C1299"/>
  <c r="D1298"/>
  <c r="C1298"/>
  <c r="D1297"/>
  <c r="C1297"/>
  <c r="D1296"/>
  <c r="C1296"/>
  <c r="D1295"/>
  <c r="C1295"/>
  <c r="D1294"/>
  <c r="C1294"/>
  <c r="D1293"/>
  <c r="C1293"/>
  <c r="D1292"/>
  <c r="C1292"/>
  <c r="D1291"/>
  <c r="C1291"/>
  <c r="D1290"/>
  <c r="C1290"/>
  <c r="D1289"/>
  <c r="C1289"/>
  <c r="D1288"/>
  <c r="C1288"/>
  <c r="D1287"/>
  <c r="C1287"/>
  <c r="D1286"/>
  <c r="C1286"/>
  <c r="D1285"/>
  <c r="C1285"/>
  <c r="D1284"/>
  <c r="C1284"/>
  <c r="D1283"/>
  <c r="C1283"/>
  <c r="D1282"/>
  <c r="C1282"/>
  <c r="D1281"/>
  <c r="C1281"/>
  <c r="D1280"/>
  <c r="C1280"/>
  <c r="D1279"/>
  <c r="C1279"/>
  <c r="D1278"/>
  <c r="C1278"/>
  <c r="D1277"/>
  <c r="C1277"/>
  <c r="D1276"/>
  <c r="C1276"/>
  <c r="D1275"/>
  <c r="C1275"/>
  <c r="D1274"/>
  <c r="C1274"/>
  <c r="D1273"/>
  <c r="C1273"/>
  <c r="D1272"/>
  <c r="C1272"/>
  <c r="D1271"/>
  <c r="C1271"/>
  <c r="D1270"/>
  <c r="C1270"/>
  <c r="D1269"/>
  <c r="C1269"/>
  <c r="D1268"/>
  <c r="C1268"/>
  <c r="D1267"/>
  <c r="C1267"/>
  <c r="D1266"/>
  <c r="C1266"/>
  <c r="D1265"/>
  <c r="C1265"/>
  <c r="D1264"/>
  <c r="C1264"/>
  <c r="D1263"/>
  <c r="C1263"/>
  <c r="D1262"/>
  <c r="C1262"/>
  <c r="D1261"/>
  <c r="C1261"/>
  <c r="D1260"/>
  <c r="C1260"/>
  <c r="D1259"/>
  <c r="C1259"/>
  <c r="D1258"/>
  <c r="C1258"/>
  <c r="D1257"/>
  <c r="C1257"/>
  <c r="D1256"/>
  <c r="C1256"/>
  <c r="D1255"/>
  <c r="C1255"/>
  <c r="D1254"/>
  <c r="C1254"/>
  <c r="D1253"/>
  <c r="C1253"/>
  <c r="D1252"/>
  <c r="C1252"/>
  <c r="D1251"/>
  <c r="C1251"/>
  <c r="D1250"/>
  <c r="C1250"/>
  <c r="D1249"/>
  <c r="C1249"/>
  <c r="D1248"/>
  <c r="C1248"/>
  <c r="D1247"/>
  <c r="C1247"/>
  <c r="D1246"/>
  <c r="C1246"/>
  <c r="D1245"/>
  <c r="C1245"/>
  <c r="D1244"/>
  <c r="C1244"/>
  <c r="D1243"/>
  <c r="C1243"/>
  <c r="D1242"/>
  <c r="C1242"/>
  <c r="D1241"/>
  <c r="C1241"/>
  <c r="D1240"/>
  <c r="C1240"/>
  <c r="D1239"/>
  <c r="C1239"/>
  <c r="D1238"/>
  <c r="C1238"/>
  <c r="D1237"/>
  <c r="C1237"/>
  <c r="D1236"/>
  <c r="C1236"/>
  <c r="D1235"/>
  <c r="C1235"/>
  <c r="D1234"/>
  <c r="C1234"/>
  <c r="D1233"/>
  <c r="C1233"/>
  <c r="D1232"/>
  <c r="C1232"/>
  <c r="D1231"/>
  <c r="C1231"/>
  <c r="D1230"/>
  <c r="C1230"/>
  <c r="D1229"/>
  <c r="C1229"/>
  <c r="D1228"/>
  <c r="C1228"/>
  <c r="D1227"/>
  <c r="C1227"/>
  <c r="D1226"/>
  <c r="C1226"/>
  <c r="D1225"/>
  <c r="C1225"/>
  <c r="D1224"/>
  <c r="C1224"/>
  <c r="D1223"/>
  <c r="C1223"/>
  <c r="D1222"/>
  <c r="C1222"/>
  <c r="D1221"/>
  <c r="C1221"/>
  <c r="D1220"/>
  <c r="C1220"/>
  <c r="D1219"/>
  <c r="C1219"/>
  <c r="D1218"/>
  <c r="C1218"/>
  <c r="D1217"/>
  <c r="C1217"/>
  <c r="D1216"/>
  <c r="C1216"/>
  <c r="D1215"/>
  <c r="C1215"/>
  <c r="D1214"/>
  <c r="C1214"/>
  <c r="D1213"/>
  <c r="C1213"/>
  <c r="D1212"/>
  <c r="C1212"/>
  <c r="D1211"/>
  <c r="C1211"/>
  <c r="D1210"/>
  <c r="C1210"/>
  <c r="D1209"/>
  <c r="C1209"/>
  <c r="D1208"/>
  <c r="C1208"/>
  <c r="D1207"/>
  <c r="C1207"/>
  <c r="D1206"/>
  <c r="C1206"/>
  <c r="D1205"/>
  <c r="C1205"/>
  <c r="D1204"/>
  <c r="C1204"/>
  <c r="D1203"/>
  <c r="C1203"/>
  <c r="D1202"/>
  <c r="C1202"/>
  <c r="D1201"/>
  <c r="C1201"/>
  <c r="D1200"/>
  <c r="C1200"/>
  <c r="D1199"/>
  <c r="C1199"/>
  <c r="D1198"/>
  <c r="C1198"/>
  <c r="D1197"/>
  <c r="C1197"/>
  <c r="D1196"/>
  <c r="C1196"/>
  <c r="D1195"/>
  <c r="C1195"/>
  <c r="D1194"/>
  <c r="C1194"/>
  <c r="D1193"/>
  <c r="C1193"/>
  <c r="D1192"/>
  <c r="C1192"/>
  <c r="D1191"/>
  <c r="C1191"/>
  <c r="D1190"/>
  <c r="C1190"/>
  <c r="D1189"/>
  <c r="C1189"/>
  <c r="D1188"/>
  <c r="C1188"/>
  <c r="D1187"/>
  <c r="C1187"/>
  <c r="D1186"/>
  <c r="C1186"/>
  <c r="D1185"/>
  <c r="C1185"/>
  <c r="D1184"/>
  <c r="C1184"/>
  <c r="D1183"/>
  <c r="C1183"/>
  <c r="D1182"/>
  <c r="C1182"/>
  <c r="D1181"/>
  <c r="C1181"/>
  <c r="D1180"/>
  <c r="C1180"/>
  <c r="D1179"/>
  <c r="C1179"/>
  <c r="D1178"/>
  <c r="C1178"/>
  <c r="D1177"/>
  <c r="C1177"/>
  <c r="D1176"/>
  <c r="C1176"/>
  <c r="D1175"/>
  <c r="C1175"/>
  <c r="D1174"/>
  <c r="C1174"/>
  <c r="D1173"/>
  <c r="C1173"/>
  <c r="D1172"/>
  <c r="C1172"/>
  <c r="D1171"/>
  <c r="C1171"/>
  <c r="D1170"/>
  <c r="C1170"/>
  <c r="D1169"/>
  <c r="C1169"/>
  <c r="D1168"/>
  <c r="C1168"/>
  <c r="D1167"/>
  <c r="C1167"/>
  <c r="D1166"/>
  <c r="C1166"/>
  <c r="D1165"/>
  <c r="C1165"/>
  <c r="D1164"/>
  <c r="C1164"/>
  <c r="D1163"/>
  <c r="C1163"/>
  <c r="D1162"/>
  <c r="C1162"/>
  <c r="D1161"/>
  <c r="C1161"/>
  <c r="D1160"/>
  <c r="C1160"/>
  <c r="D1159"/>
  <c r="C1159"/>
  <c r="D1158"/>
  <c r="C1158"/>
  <c r="D1157"/>
  <c r="C1157"/>
  <c r="D1156"/>
  <c r="C1156"/>
  <c r="D1155"/>
  <c r="C1155"/>
  <c r="D1154"/>
  <c r="C1154"/>
  <c r="D1153"/>
  <c r="C1153"/>
  <c r="D1152"/>
  <c r="C1152"/>
  <c r="D1151"/>
  <c r="C1151"/>
  <c r="D1150"/>
  <c r="C1150"/>
  <c r="D1149"/>
  <c r="C1149"/>
  <c r="D1148"/>
  <c r="C1148"/>
  <c r="D1147"/>
  <c r="C1147"/>
  <c r="D1146"/>
  <c r="C1146"/>
  <c r="D1145"/>
  <c r="C1145"/>
  <c r="D1144"/>
  <c r="C1144"/>
  <c r="D1143"/>
  <c r="C1143"/>
  <c r="D1142"/>
  <c r="C1142"/>
  <c r="D1141"/>
  <c r="C1141"/>
  <c r="D1140"/>
  <c r="C1140"/>
  <c r="D1139"/>
  <c r="C1139"/>
  <c r="D1138"/>
  <c r="C1138"/>
  <c r="D1137"/>
  <c r="C1137"/>
  <c r="D1136"/>
  <c r="C1136"/>
  <c r="D1135"/>
  <c r="C1135"/>
  <c r="D1134"/>
  <c r="C1134"/>
  <c r="D1133"/>
  <c r="C1133"/>
  <c r="D1132"/>
  <c r="C1132"/>
  <c r="D1131"/>
  <c r="C1131"/>
  <c r="D1130"/>
  <c r="C1130"/>
  <c r="D1129"/>
  <c r="C1129"/>
  <c r="D1128"/>
  <c r="C1128"/>
  <c r="D1127"/>
  <c r="C1127"/>
  <c r="D1126"/>
  <c r="C1126"/>
  <c r="D1125"/>
  <c r="C1125"/>
  <c r="D1124"/>
  <c r="C1124"/>
  <c r="D1123"/>
  <c r="C1123"/>
  <c r="D1122"/>
  <c r="C1122"/>
  <c r="D1121"/>
  <c r="C1121"/>
  <c r="D1120"/>
  <c r="C1120"/>
  <c r="D1119"/>
  <c r="C1119"/>
  <c r="D1118"/>
  <c r="C1118"/>
  <c r="D1117"/>
  <c r="C1117"/>
  <c r="D1116"/>
  <c r="C1116"/>
  <c r="D1115"/>
  <c r="C1115"/>
  <c r="D1114"/>
  <c r="C1114"/>
  <c r="D1113"/>
  <c r="C1113"/>
  <c r="D1112"/>
  <c r="C1112"/>
  <c r="D1111"/>
  <c r="C1111"/>
  <c r="D1110"/>
  <c r="C1110"/>
  <c r="D1109"/>
  <c r="C1109"/>
  <c r="D1108"/>
  <c r="C1108"/>
  <c r="D1107"/>
  <c r="C1107"/>
  <c r="D1106"/>
  <c r="C1106"/>
  <c r="D1105"/>
  <c r="C1105"/>
  <c r="D1104"/>
  <c r="C1104"/>
  <c r="D1103"/>
  <c r="C1103"/>
  <c r="D1102"/>
  <c r="C1102"/>
  <c r="D1101"/>
  <c r="C1101"/>
  <c r="D1100"/>
  <c r="C1100"/>
  <c r="D1099"/>
  <c r="C1099"/>
  <c r="D1098"/>
  <c r="C1098"/>
  <c r="D1097"/>
  <c r="C1097"/>
  <c r="D1096"/>
  <c r="C1096"/>
  <c r="D1095"/>
  <c r="C1095"/>
  <c r="D1094"/>
  <c r="C1094"/>
  <c r="D1093"/>
  <c r="C1093"/>
  <c r="D1092"/>
  <c r="C1092"/>
  <c r="D1091"/>
  <c r="C1091"/>
  <c r="D1090"/>
  <c r="C1090"/>
  <c r="D1089"/>
  <c r="C1089"/>
  <c r="D1088"/>
  <c r="C1088"/>
  <c r="D1087"/>
  <c r="C1087"/>
  <c r="D1086"/>
  <c r="C1086"/>
  <c r="D1085"/>
  <c r="C1085"/>
  <c r="D1084"/>
  <c r="C1084"/>
  <c r="D1083"/>
  <c r="C1083"/>
  <c r="D1082"/>
  <c r="C1082"/>
  <c r="D1081"/>
  <c r="C1081"/>
  <c r="D1080"/>
  <c r="C1080"/>
  <c r="D1079"/>
  <c r="C1079"/>
  <c r="D1078"/>
  <c r="C1078"/>
  <c r="D1077"/>
  <c r="C1077"/>
  <c r="D1076"/>
  <c r="C1076"/>
  <c r="D1075"/>
  <c r="C1075"/>
  <c r="D1074"/>
  <c r="C1074"/>
  <c r="D1073"/>
  <c r="C1073"/>
  <c r="D1072"/>
  <c r="C1072"/>
  <c r="D1071"/>
  <c r="C1071"/>
  <c r="D1070"/>
  <c r="C1070"/>
  <c r="D1069"/>
  <c r="C1069"/>
  <c r="D1068"/>
  <c r="C1068"/>
  <c r="D1067"/>
  <c r="C1067"/>
  <c r="D1066"/>
  <c r="C1066"/>
  <c r="D1065"/>
  <c r="C1065"/>
  <c r="D1064"/>
  <c r="C1064"/>
  <c r="D1063"/>
  <c r="C1063"/>
  <c r="D1062"/>
  <c r="C1062"/>
  <c r="D1061"/>
  <c r="C1061"/>
  <c r="D1060"/>
  <c r="C1060"/>
  <c r="D1059"/>
  <c r="C1059"/>
  <c r="D1058"/>
  <c r="C1058"/>
  <c r="D1057"/>
  <c r="C1057"/>
  <c r="D1056"/>
  <c r="C1056"/>
  <c r="D1055"/>
  <c r="C1055"/>
  <c r="D1054"/>
  <c r="C1054"/>
  <c r="D1053"/>
  <c r="C1053"/>
  <c r="D1052"/>
  <c r="C1052"/>
  <c r="D1051"/>
  <c r="C1051"/>
  <c r="D1050"/>
  <c r="C1050"/>
  <c r="D1049"/>
  <c r="C1049"/>
  <c r="D1048"/>
  <c r="C1048"/>
  <c r="D1047"/>
  <c r="C1047"/>
  <c r="D1046"/>
  <c r="C1046"/>
  <c r="D1045"/>
  <c r="C1045"/>
  <c r="D1044"/>
  <c r="C1044"/>
  <c r="D1043"/>
  <c r="C1043"/>
  <c r="D1042"/>
  <c r="C1042"/>
  <c r="D1041"/>
  <c r="C1041"/>
  <c r="D1040"/>
  <c r="C1040"/>
  <c r="D1039"/>
  <c r="C1039"/>
  <c r="D1038"/>
  <c r="C1038"/>
  <c r="D1037"/>
  <c r="C1037"/>
  <c r="D1036"/>
  <c r="C1036"/>
  <c r="D1035"/>
  <c r="C1035"/>
  <c r="D1034"/>
  <c r="C1034"/>
  <c r="D1033"/>
  <c r="C1033"/>
  <c r="D1032"/>
  <c r="C1032"/>
  <c r="D1031"/>
  <c r="C1031"/>
  <c r="D1030"/>
  <c r="C1030"/>
  <c r="D1029"/>
  <c r="C1029"/>
  <c r="D1028"/>
  <c r="C1028"/>
  <c r="D1027"/>
  <c r="C1027"/>
  <c r="D1026"/>
  <c r="C1026"/>
  <c r="D1025"/>
  <c r="C1025"/>
  <c r="D1024"/>
  <c r="C1024"/>
  <c r="D1023"/>
  <c r="C1023"/>
  <c r="D1022"/>
  <c r="C1022"/>
  <c r="D1021"/>
  <c r="C1021"/>
  <c r="D1020"/>
  <c r="C1020"/>
  <c r="D1019"/>
  <c r="C1019"/>
  <c r="D1018"/>
  <c r="C1018"/>
  <c r="D1017"/>
  <c r="C1017"/>
  <c r="D1016"/>
  <c r="C1016"/>
  <c r="D1015"/>
  <c r="C1015"/>
  <c r="D1014"/>
  <c r="C1014"/>
  <c r="D1013"/>
  <c r="C1013"/>
  <c r="D1012"/>
  <c r="C1012"/>
  <c r="D1011"/>
  <c r="C1011"/>
  <c r="D1010"/>
  <c r="C1010"/>
  <c r="D1009"/>
  <c r="C1009"/>
  <c r="D1008"/>
  <c r="C1008"/>
  <c r="D1007"/>
  <c r="C1007"/>
  <c r="D1006"/>
  <c r="C1006"/>
  <c r="D1005"/>
  <c r="C1005"/>
  <c r="D1004"/>
  <c r="C1004"/>
  <c r="D1003"/>
  <c r="C1003"/>
  <c r="D1002"/>
  <c r="C1002"/>
  <c r="D1001"/>
  <c r="C1001"/>
  <c r="D1000"/>
  <c r="C1000"/>
  <c r="D999"/>
  <c r="C999"/>
  <c r="D998"/>
  <c r="C998"/>
  <c r="D997"/>
  <c r="C997"/>
  <c r="D996"/>
  <c r="C996"/>
  <c r="D995"/>
  <c r="C995"/>
  <c r="D994"/>
  <c r="C994"/>
  <c r="D993"/>
  <c r="C993"/>
  <c r="D992"/>
  <c r="C992"/>
  <c r="D991"/>
  <c r="C991"/>
  <c r="D990"/>
  <c r="C990"/>
  <c r="D989"/>
  <c r="C989"/>
  <c r="D988"/>
  <c r="C988"/>
  <c r="D987"/>
  <c r="C987"/>
  <c r="D986"/>
  <c r="C986"/>
  <c r="D985"/>
  <c r="C985"/>
  <c r="D984"/>
  <c r="C984"/>
  <c r="D983"/>
  <c r="C983"/>
  <c r="D982"/>
  <c r="C982"/>
  <c r="D981"/>
  <c r="C981"/>
  <c r="D980"/>
  <c r="C980"/>
  <c r="D979"/>
  <c r="C979"/>
  <c r="D978"/>
  <c r="C978"/>
  <c r="D977"/>
  <c r="C977"/>
  <c r="D976"/>
  <c r="C976"/>
  <c r="D975"/>
  <c r="C975"/>
  <c r="D974"/>
  <c r="C974"/>
  <c r="D973"/>
  <c r="C973"/>
  <c r="D972"/>
  <c r="C972"/>
  <c r="D971"/>
  <c r="C971"/>
  <c r="D970"/>
  <c r="C970"/>
  <c r="D969"/>
  <c r="C969"/>
  <c r="D968"/>
  <c r="C968"/>
  <c r="D967"/>
  <c r="C967"/>
  <c r="D966"/>
  <c r="C966"/>
  <c r="D965"/>
  <c r="C965"/>
  <c r="D964"/>
  <c r="C964"/>
  <c r="D963"/>
  <c r="C963"/>
  <c r="D962"/>
  <c r="C962"/>
  <c r="D961"/>
  <c r="C961"/>
  <c r="D960"/>
  <c r="C960"/>
  <c r="D959"/>
  <c r="C959"/>
  <c r="D958"/>
  <c r="C958"/>
  <c r="D957"/>
  <c r="C957"/>
  <c r="D956"/>
  <c r="C956"/>
  <c r="D955"/>
  <c r="C955"/>
  <c r="D954"/>
  <c r="C954"/>
  <c r="D953"/>
  <c r="C953"/>
  <c r="D952"/>
  <c r="C952"/>
  <c r="D951"/>
  <c r="C951"/>
  <c r="D950"/>
  <c r="C950"/>
  <c r="D949"/>
  <c r="C949"/>
  <c r="D948"/>
  <c r="C948"/>
  <c r="D947"/>
  <c r="C947"/>
  <c r="D946"/>
  <c r="C946"/>
  <c r="D945"/>
  <c r="C945"/>
  <c r="D944"/>
  <c r="C944"/>
  <c r="D943"/>
  <c r="C943"/>
  <c r="D942"/>
  <c r="C942"/>
  <c r="D941"/>
  <c r="C941"/>
  <c r="D940"/>
  <c r="C940"/>
  <c r="D939"/>
  <c r="C939"/>
  <c r="D938"/>
  <c r="C938"/>
  <c r="D937"/>
  <c r="C937"/>
  <c r="D936"/>
  <c r="C936"/>
  <c r="D935"/>
  <c r="C935"/>
  <c r="D934"/>
  <c r="C934"/>
  <c r="D933"/>
  <c r="C933"/>
  <c r="D932"/>
  <c r="C932"/>
  <c r="D931"/>
  <c r="C931"/>
  <c r="D930"/>
  <c r="C930"/>
  <c r="D929"/>
  <c r="C929"/>
  <c r="D928"/>
  <c r="C928"/>
  <c r="D927"/>
  <c r="C927"/>
  <c r="D926"/>
  <c r="C926"/>
  <c r="D925"/>
  <c r="C925"/>
  <c r="D924"/>
  <c r="C924"/>
  <c r="D923"/>
  <c r="C923"/>
  <c r="D922"/>
  <c r="C922"/>
  <c r="D921"/>
  <c r="C921"/>
  <c r="D920"/>
  <c r="C920"/>
  <c r="D919"/>
  <c r="C919"/>
  <c r="D918"/>
  <c r="C918"/>
  <c r="D917"/>
  <c r="C917"/>
  <c r="D916"/>
  <c r="C916"/>
  <c r="D915"/>
  <c r="C915"/>
  <c r="D914"/>
  <c r="C914"/>
  <c r="D913"/>
  <c r="C913"/>
  <c r="D912"/>
  <c r="C912"/>
  <c r="D911"/>
  <c r="C911"/>
  <c r="D910"/>
  <c r="C910"/>
  <c r="D909"/>
  <c r="C909"/>
  <c r="D908"/>
  <c r="C908"/>
  <c r="D907"/>
  <c r="C907"/>
  <c r="D906"/>
  <c r="C906"/>
  <c r="D905"/>
  <c r="C905"/>
  <c r="D904"/>
  <c r="C904"/>
  <c r="D903"/>
  <c r="C903"/>
  <c r="D902"/>
  <c r="C902"/>
  <c r="D901"/>
  <c r="C901"/>
  <c r="D900"/>
  <c r="C900"/>
  <c r="D899"/>
  <c r="C899"/>
  <c r="D898"/>
  <c r="C898"/>
  <c r="D897"/>
  <c r="C897"/>
  <c r="D896"/>
  <c r="C896"/>
  <c r="D895"/>
  <c r="C895"/>
  <c r="D894"/>
  <c r="C894"/>
  <c r="D893"/>
  <c r="C893"/>
  <c r="D892"/>
  <c r="C892"/>
  <c r="D891"/>
  <c r="C891"/>
  <c r="D890"/>
  <c r="C890"/>
  <c r="D889"/>
  <c r="C889"/>
  <c r="D888"/>
  <c r="C888"/>
  <c r="D887"/>
  <c r="C887"/>
  <c r="D886"/>
  <c r="C886"/>
  <c r="D885"/>
  <c r="C885"/>
  <c r="D884"/>
  <c r="C884"/>
  <c r="D883"/>
  <c r="C883"/>
  <c r="D882"/>
  <c r="C882"/>
  <c r="D881"/>
  <c r="C881"/>
  <c r="D880"/>
  <c r="C880"/>
  <c r="D879"/>
  <c r="C879"/>
  <c r="D878"/>
  <c r="C878"/>
  <c r="D877"/>
  <c r="C877"/>
  <c r="D876"/>
  <c r="C876"/>
  <c r="D875"/>
  <c r="C875"/>
  <c r="D874"/>
  <c r="C874"/>
  <c r="D873"/>
  <c r="C873"/>
  <c r="D872"/>
  <c r="C872"/>
  <c r="D871"/>
  <c r="C871"/>
  <c r="D870"/>
  <c r="C870"/>
  <c r="D869"/>
  <c r="C869"/>
  <c r="D868"/>
  <c r="C868"/>
  <c r="D867"/>
  <c r="C867"/>
  <c r="D866"/>
  <c r="C866"/>
  <c r="D865"/>
  <c r="C865"/>
  <c r="D864"/>
  <c r="C864"/>
  <c r="D863"/>
  <c r="C863"/>
  <c r="D862"/>
  <c r="C862"/>
  <c r="D861"/>
  <c r="C861"/>
  <c r="D860"/>
  <c r="C860"/>
  <c r="D859"/>
  <c r="C859"/>
  <c r="D858"/>
  <c r="C858"/>
  <c r="D857"/>
  <c r="C857"/>
  <c r="D856"/>
  <c r="C856"/>
  <c r="D855"/>
  <c r="C855"/>
  <c r="D854"/>
  <c r="C854"/>
  <c r="D853"/>
  <c r="C853"/>
  <c r="D852"/>
  <c r="C852"/>
  <c r="D851"/>
  <c r="C851"/>
  <c r="D850"/>
  <c r="C850"/>
  <c r="D849"/>
  <c r="C849"/>
  <c r="D848"/>
  <c r="C848"/>
  <c r="D847"/>
  <c r="C847"/>
  <c r="D846"/>
  <c r="C846"/>
  <c r="D845"/>
  <c r="C845"/>
  <c r="D844"/>
  <c r="C844"/>
  <c r="D843"/>
  <c r="C843"/>
  <c r="D842"/>
  <c r="C842"/>
  <c r="D841"/>
  <c r="C841"/>
  <c r="D840"/>
  <c r="C840"/>
  <c r="D839"/>
  <c r="C839"/>
  <c r="D838"/>
  <c r="C838"/>
  <c r="D837"/>
  <c r="C837"/>
  <c r="D836"/>
  <c r="C836"/>
  <c r="D835"/>
  <c r="C835"/>
  <c r="D834"/>
  <c r="C834"/>
  <c r="D833"/>
  <c r="C833"/>
  <c r="D832"/>
  <c r="C832"/>
  <c r="D831"/>
  <c r="C831"/>
  <c r="D830"/>
  <c r="C830"/>
  <c r="D829"/>
  <c r="C829"/>
  <c r="D828"/>
  <c r="C828"/>
  <c r="D827"/>
  <c r="C827"/>
  <c r="D826"/>
  <c r="C826"/>
  <c r="D825"/>
  <c r="C825"/>
  <c r="D824"/>
  <c r="C824"/>
  <c r="D823"/>
  <c r="C823"/>
  <c r="D822"/>
  <c r="C822"/>
  <c r="D821"/>
  <c r="C821"/>
  <c r="D820"/>
  <c r="C820"/>
  <c r="D819"/>
  <c r="C819"/>
  <c r="D818"/>
  <c r="C818"/>
  <c r="D817"/>
  <c r="C817"/>
  <c r="D816"/>
  <c r="C816"/>
  <c r="D815"/>
  <c r="C815"/>
  <c r="D814"/>
  <c r="C814"/>
  <c r="D813"/>
  <c r="C813"/>
  <c r="D812"/>
  <c r="C812"/>
  <c r="D811"/>
  <c r="C811"/>
  <c r="D810"/>
  <c r="C810"/>
  <c r="D809"/>
  <c r="C809"/>
  <c r="D808"/>
  <c r="C808"/>
  <c r="D807"/>
  <c r="C807"/>
  <c r="D806"/>
  <c r="C806"/>
  <c r="D805"/>
  <c r="C805"/>
  <c r="D804"/>
  <c r="C804"/>
  <c r="D803"/>
  <c r="C803"/>
  <c r="D802"/>
  <c r="C802"/>
  <c r="D801"/>
  <c r="C801"/>
  <c r="D800"/>
  <c r="C800"/>
  <c r="D799"/>
  <c r="C799"/>
  <c r="D798"/>
  <c r="C798"/>
  <c r="D797"/>
  <c r="C797"/>
  <c r="D796"/>
  <c r="C796"/>
  <c r="D795"/>
  <c r="C795"/>
  <c r="D794"/>
  <c r="C794"/>
  <c r="D793"/>
  <c r="C793"/>
  <c r="D792"/>
  <c r="C792"/>
  <c r="D791"/>
  <c r="C791"/>
  <c r="D790"/>
  <c r="C790"/>
  <c r="D789"/>
  <c r="C789"/>
  <c r="D788"/>
  <c r="C788"/>
  <c r="D787"/>
  <c r="C787"/>
  <c r="D786"/>
  <c r="C786"/>
  <c r="D785"/>
  <c r="C785"/>
  <c r="D784"/>
  <c r="C784"/>
  <c r="D783"/>
  <c r="C783"/>
  <c r="D782"/>
  <c r="C782"/>
  <c r="D781"/>
  <c r="C781"/>
  <c r="D780"/>
  <c r="C780"/>
  <c r="D779"/>
  <c r="C779"/>
  <c r="D778"/>
  <c r="C778"/>
  <c r="D777"/>
  <c r="C777"/>
  <c r="D776"/>
  <c r="C776"/>
  <c r="D775"/>
  <c r="C775"/>
  <c r="D774"/>
  <c r="C774"/>
  <c r="D773"/>
  <c r="C773"/>
  <c r="D772"/>
  <c r="C772"/>
  <c r="D771"/>
  <c r="C771"/>
  <c r="D770"/>
  <c r="C770"/>
  <c r="D769"/>
  <c r="C769"/>
  <c r="D768"/>
  <c r="C768"/>
  <c r="D767"/>
  <c r="C767"/>
  <c r="D766"/>
  <c r="C766"/>
  <c r="D765"/>
  <c r="C765"/>
  <c r="D764"/>
  <c r="C764"/>
  <c r="D763"/>
  <c r="C763"/>
  <c r="D762"/>
  <c r="C762"/>
  <c r="D761"/>
  <c r="C761"/>
  <c r="D760"/>
  <c r="C760"/>
  <c r="D759"/>
  <c r="C759"/>
  <c r="D758"/>
  <c r="C758"/>
  <c r="D757"/>
  <c r="C757"/>
  <c r="D756"/>
  <c r="C756"/>
  <c r="D755"/>
  <c r="C755"/>
  <c r="D754"/>
  <c r="C754"/>
  <c r="D753"/>
  <c r="C753"/>
  <c r="D752"/>
  <c r="C752"/>
  <c r="D751"/>
  <c r="C751"/>
  <c r="D750"/>
  <c r="C750"/>
  <c r="D749"/>
  <c r="C749"/>
  <c r="D748"/>
  <c r="C748"/>
  <c r="D747"/>
  <c r="C747"/>
  <c r="D746"/>
  <c r="C746"/>
  <c r="D745"/>
  <c r="C745"/>
  <c r="D744"/>
  <c r="C744"/>
  <c r="D743"/>
  <c r="C743"/>
  <c r="D742"/>
  <c r="C742"/>
  <c r="D741"/>
  <c r="C741"/>
  <c r="D740"/>
  <c r="C740"/>
  <c r="D739"/>
  <c r="C739"/>
  <c r="D738"/>
  <c r="C738"/>
  <c r="D737"/>
  <c r="C737"/>
  <c r="D736"/>
  <c r="C736"/>
  <c r="D735"/>
  <c r="C735"/>
  <c r="D734"/>
  <c r="C734"/>
  <c r="D733"/>
  <c r="C733"/>
  <c r="D732"/>
  <c r="C732"/>
  <c r="D731"/>
  <c r="C731"/>
  <c r="D730"/>
  <c r="C730"/>
  <c r="D729"/>
  <c r="C729"/>
  <c r="D728"/>
  <c r="C728"/>
  <c r="D727"/>
  <c r="C727"/>
  <c r="D726"/>
  <c r="C726"/>
  <c r="D725"/>
  <c r="C725"/>
  <c r="D724"/>
  <c r="C724"/>
  <c r="D723"/>
  <c r="C723"/>
  <c r="D722"/>
  <c r="C722"/>
  <c r="D721"/>
  <c r="C721"/>
  <c r="D720"/>
  <c r="C720"/>
  <c r="D719"/>
  <c r="C719"/>
  <c r="D718"/>
  <c r="C718"/>
  <c r="D717"/>
  <c r="C717"/>
  <c r="D716"/>
  <c r="C716"/>
  <c r="D715"/>
  <c r="C715"/>
  <c r="D714"/>
  <c r="C714"/>
  <c r="D713"/>
  <c r="C713"/>
  <c r="D712"/>
  <c r="C712"/>
  <c r="D711"/>
  <c r="C711"/>
  <c r="D710"/>
  <c r="C710"/>
  <c r="D709"/>
  <c r="C709"/>
  <c r="D708"/>
  <c r="C708"/>
  <c r="D707"/>
  <c r="C707"/>
  <c r="D706"/>
  <c r="C706"/>
  <c r="D705"/>
  <c r="C705"/>
  <c r="D704"/>
  <c r="C704"/>
  <c r="D703"/>
  <c r="C703"/>
  <c r="D702"/>
  <c r="C702"/>
  <c r="D701"/>
  <c r="C701"/>
  <c r="D700"/>
  <c r="C700"/>
  <c r="D699"/>
  <c r="C699"/>
  <c r="D698"/>
  <c r="C698"/>
  <c r="D697"/>
  <c r="C697"/>
  <c r="D696"/>
  <c r="C696"/>
  <c r="D695"/>
  <c r="C695"/>
  <c r="D694"/>
  <c r="C694"/>
  <c r="D693"/>
  <c r="C693"/>
  <c r="D692"/>
  <c r="C692"/>
  <c r="D691"/>
  <c r="C691"/>
  <c r="D690"/>
  <c r="C690"/>
  <c r="D689"/>
  <c r="C689"/>
  <c r="D688"/>
  <c r="C688"/>
  <c r="D687"/>
  <c r="C687"/>
  <c r="D686"/>
  <c r="C686"/>
  <c r="D685"/>
  <c r="C685"/>
  <c r="D684"/>
  <c r="C684"/>
  <c r="D683"/>
  <c r="C683"/>
  <c r="D682"/>
  <c r="C682"/>
  <c r="D681"/>
  <c r="C681"/>
  <c r="D680"/>
  <c r="C680"/>
  <c r="D679"/>
  <c r="C679"/>
  <c r="D678"/>
  <c r="C678"/>
  <c r="D677"/>
  <c r="C677"/>
  <c r="D676"/>
  <c r="C676"/>
  <c r="D675"/>
  <c r="C675"/>
  <c r="D674"/>
  <c r="C674"/>
  <c r="D673"/>
  <c r="C673"/>
  <c r="D672"/>
  <c r="C672"/>
  <c r="D671"/>
  <c r="C671"/>
  <c r="D670"/>
  <c r="C670"/>
  <c r="D669"/>
  <c r="C669"/>
  <c r="D668"/>
  <c r="C668"/>
  <c r="D667"/>
  <c r="C667"/>
  <c r="D666"/>
  <c r="C666"/>
  <c r="D665"/>
  <c r="C665"/>
  <c r="D664"/>
  <c r="C664"/>
  <c r="D663"/>
  <c r="C663"/>
  <c r="D662"/>
  <c r="C662"/>
  <c r="D661"/>
  <c r="C661"/>
  <c r="D660"/>
  <c r="C660"/>
  <c r="D659"/>
  <c r="C659"/>
  <c r="D658"/>
  <c r="C658"/>
  <c r="D657"/>
  <c r="C657"/>
  <c r="D656"/>
  <c r="C656"/>
  <c r="D655"/>
  <c r="C655"/>
  <c r="D654"/>
  <c r="C654"/>
  <c r="D653"/>
  <c r="C653"/>
  <c r="D652"/>
  <c r="C652"/>
  <c r="D651"/>
  <c r="C651"/>
  <c r="D650"/>
  <c r="C650"/>
  <c r="D649"/>
  <c r="C649"/>
  <c r="D648"/>
  <c r="C648"/>
  <c r="D647"/>
  <c r="C647"/>
  <c r="D646"/>
  <c r="C646"/>
  <c r="D645"/>
  <c r="C645"/>
  <c r="D644"/>
  <c r="C644"/>
  <c r="D643"/>
  <c r="C643"/>
  <c r="D642"/>
  <c r="C642"/>
  <c r="D641"/>
  <c r="C641"/>
  <c r="D640"/>
  <c r="C640"/>
  <c r="D639"/>
  <c r="C639"/>
  <c r="D638"/>
  <c r="C638"/>
  <c r="D637"/>
  <c r="C637"/>
  <c r="D636"/>
  <c r="C636"/>
  <c r="D635"/>
  <c r="C635"/>
  <c r="D634"/>
  <c r="C634"/>
  <c r="D633"/>
  <c r="C633"/>
  <c r="D632"/>
  <c r="C632"/>
  <c r="D631"/>
  <c r="C631"/>
  <c r="D630"/>
  <c r="C630"/>
  <c r="D629"/>
  <c r="C629"/>
  <c r="D628"/>
  <c r="C628"/>
  <c r="D627"/>
  <c r="C627"/>
  <c r="D626"/>
  <c r="C626"/>
  <c r="D625"/>
  <c r="C625"/>
  <c r="D624"/>
  <c r="C624"/>
  <c r="D623"/>
  <c r="C623"/>
  <c r="D622"/>
  <c r="C622"/>
  <c r="D621"/>
  <c r="C621"/>
  <c r="D620"/>
  <c r="C620"/>
  <c r="D619"/>
  <c r="C619"/>
  <c r="D618"/>
  <c r="C618"/>
  <c r="D617"/>
  <c r="C617"/>
  <c r="D616"/>
  <c r="C616"/>
  <c r="D615"/>
  <c r="C615"/>
  <c r="D614"/>
  <c r="C614"/>
  <c r="D613"/>
  <c r="C613"/>
  <c r="D612"/>
  <c r="C612"/>
  <c r="D611"/>
  <c r="C611"/>
  <c r="D610"/>
  <c r="C610"/>
  <c r="D609"/>
  <c r="C609"/>
  <c r="D608"/>
  <c r="C608"/>
  <c r="D607"/>
  <c r="C607"/>
  <c r="D606"/>
  <c r="C606"/>
  <c r="D605"/>
  <c r="C605"/>
  <c r="D604"/>
  <c r="C604"/>
  <c r="D603"/>
  <c r="C603"/>
  <c r="D602"/>
  <c r="C602"/>
  <c r="D601"/>
  <c r="C601"/>
  <c r="D600"/>
  <c r="C600"/>
  <c r="D599"/>
  <c r="C599"/>
  <c r="D598"/>
  <c r="C598"/>
  <c r="D597"/>
  <c r="C597"/>
  <c r="D596"/>
  <c r="C596"/>
  <c r="D595"/>
  <c r="C595"/>
  <c r="D594"/>
  <c r="C594"/>
  <c r="D593"/>
  <c r="C593"/>
  <c r="D592"/>
  <c r="C592"/>
  <c r="D591"/>
  <c r="C591"/>
  <c r="D590"/>
  <c r="C590"/>
  <c r="D589"/>
  <c r="C589"/>
  <c r="D588"/>
  <c r="C588"/>
  <c r="D587"/>
  <c r="C587"/>
  <c r="D586"/>
  <c r="C586"/>
  <c r="D585"/>
  <c r="C585"/>
  <c r="D584"/>
  <c r="C584"/>
  <c r="D583"/>
  <c r="C583"/>
  <c r="D582"/>
  <c r="C582"/>
  <c r="D581"/>
  <c r="C581"/>
  <c r="D580"/>
  <c r="C580"/>
  <c r="D579"/>
  <c r="C579"/>
  <c r="D578"/>
  <c r="C578"/>
  <c r="D577"/>
  <c r="C577"/>
  <c r="D576"/>
  <c r="C576"/>
  <c r="D575"/>
  <c r="C575"/>
  <c r="D574"/>
  <c r="C574"/>
  <c r="D573"/>
  <c r="C573"/>
  <c r="D572"/>
  <c r="C572"/>
  <c r="D571"/>
  <c r="C571"/>
  <c r="D570"/>
  <c r="C570"/>
  <c r="D569"/>
  <c r="C569"/>
  <c r="D568"/>
  <c r="C568"/>
  <c r="D567"/>
  <c r="C567"/>
  <c r="D566"/>
  <c r="C566"/>
  <c r="D565"/>
  <c r="C565"/>
  <c r="D564"/>
  <c r="C564"/>
  <c r="D563"/>
  <c r="C563"/>
  <c r="D562"/>
  <c r="C562"/>
  <c r="D561"/>
  <c r="C561"/>
  <c r="D560"/>
  <c r="C560"/>
  <c r="D559"/>
  <c r="C559"/>
  <c r="D558"/>
  <c r="C558"/>
  <c r="D557"/>
  <c r="C557"/>
  <c r="D556"/>
  <c r="C556"/>
  <c r="D555"/>
  <c r="C555"/>
  <c r="D554"/>
  <c r="C554"/>
  <c r="D553"/>
  <c r="C553"/>
  <c r="D552"/>
  <c r="C552"/>
  <c r="D551"/>
  <c r="C551"/>
  <c r="D550"/>
  <c r="C550"/>
  <c r="D549"/>
  <c r="C549"/>
  <c r="D548"/>
  <c r="C548"/>
  <c r="D547"/>
  <c r="C547"/>
  <c r="D546"/>
  <c r="C546"/>
  <c r="D545"/>
  <c r="C545"/>
  <c r="D544"/>
  <c r="C544"/>
  <c r="D543"/>
  <c r="C543"/>
  <c r="D542"/>
  <c r="C542"/>
  <c r="D541"/>
  <c r="C541"/>
  <c r="D540"/>
  <c r="C540"/>
  <c r="D539"/>
  <c r="C539"/>
  <c r="D538"/>
  <c r="C538"/>
  <c r="D537"/>
  <c r="C537"/>
  <c r="D536"/>
  <c r="C536"/>
  <c r="D535"/>
  <c r="C535"/>
  <c r="D534"/>
  <c r="C534"/>
  <c r="D533"/>
  <c r="C533"/>
  <c r="D532"/>
  <c r="C532"/>
  <c r="D531"/>
  <c r="C531"/>
  <c r="D530"/>
  <c r="C530"/>
  <c r="D529"/>
  <c r="C529"/>
  <c r="D528"/>
  <c r="C528"/>
  <c r="D527"/>
  <c r="C527"/>
  <c r="D526"/>
  <c r="C526"/>
  <c r="D525"/>
  <c r="C525"/>
  <c r="D524"/>
  <c r="C524"/>
  <c r="D523"/>
  <c r="C523"/>
  <c r="D522"/>
  <c r="C522"/>
  <c r="D521"/>
  <c r="C521"/>
  <c r="D520"/>
  <c r="C520"/>
  <c r="D519"/>
  <c r="C519"/>
  <c r="D518"/>
  <c r="C518"/>
  <c r="D517"/>
  <c r="C517"/>
  <c r="D516"/>
  <c r="C516"/>
  <c r="D515"/>
  <c r="C515"/>
  <c r="D514"/>
  <c r="C514"/>
  <c r="D513"/>
  <c r="C513"/>
  <c r="D512"/>
  <c r="C512"/>
  <c r="D511"/>
  <c r="C511"/>
  <c r="D510"/>
  <c r="C510"/>
  <c r="D509"/>
  <c r="C509"/>
  <c r="D508"/>
  <c r="C508"/>
  <c r="D507"/>
  <c r="C507"/>
  <c r="D506"/>
  <c r="C506"/>
  <c r="D505"/>
  <c r="C505"/>
  <c r="D504"/>
  <c r="C504"/>
  <c r="D503"/>
  <c r="C503"/>
  <c r="D502"/>
  <c r="C502"/>
  <c r="D501"/>
  <c r="C501"/>
  <c r="D500"/>
  <c r="C500"/>
  <c r="D499"/>
  <c r="C499"/>
  <c r="D498"/>
  <c r="C498"/>
  <c r="D497"/>
  <c r="C497"/>
  <c r="D496"/>
  <c r="C496"/>
  <c r="D495"/>
  <c r="C495"/>
  <c r="D494"/>
  <c r="C494"/>
  <c r="D493"/>
  <c r="C493"/>
  <c r="D492"/>
  <c r="C492"/>
  <c r="D491"/>
  <c r="C491"/>
  <c r="D490"/>
  <c r="C490"/>
  <c r="D489"/>
  <c r="C489"/>
  <c r="D488"/>
  <c r="C488"/>
  <c r="D487"/>
  <c r="C487"/>
  <c r="D486"/>
  <c r="C486"/>
  <c r="D485"/>
  <c r="C485"/>
  <c r="D484"/>
  <c r="C484"/>
  <c r="D483"/>
  <c r="C483"/>
  <c r="D482"/>
  <c r="C482"/>
  <c r="D481"/>
  <c r="C481"/>
  <c r="D480"/>
  <c r="C480"/>
  <c r="D479"/>
  <c r="C479"/>
  <c r="D478"/>
  <c r="C478"/>
  <c r="D477"/>
  <c r="C477"/>
  <c r="D476"/>
  <c r="C476"/>
  <c r="D475"/>
  <c r="C475"/>
  <c r="D474"/>
  <c r="C474"/>
  <c r="D473"/>
  <c r="C473"/>
  <c r="D472"/>
  <c r="C472"/>
  <c r="D471"/>
  <c r="C471"/>
  <c r="D470"/>
  <c r="C470"/>
  <c r="D469"/>
  <c r="C469"/>
  <c r="D468"/>
  <c r="C468"/>
  <c r="D467"/>
  <c r="C467"/>
  <c r="D466"/>
  <c r="C466"/>
  <c r="D465"/>
  <c r="C465"/>
  <c r="D464"/>
  <c r="C464"/>
  <c r="D463"/>
  <c r="C463"/>
  <c r="D462"/>
  <c r="C462"/>
  <c r="D461"/>
  <c r="C461"/>
  <c r="D460"/>
  <c r="C460"/>
  <c r="D459"/>
  <c r="C459"/>
  <c r="D458"/>
  <c r="C458"/>
  <c r="D457"/>
  <c r="C457"/>
  <c r="D456"/>
  <c r="C456"/>
  <c r="D455"/>
  <c r="C455"/>
  <c r="D454"/>
  <c r="C454"/>
  <c r="D453"/>
  <c r="C453"/>
  <c r="D452"/>
  <c r="C452"/>
  <c r="D451"/>
  <c r="C451"/>
  <c r="D450"/>
  <c r="C450"/>
  <c r="D449"/>
  <c r="C449"/>
  <c r="D448"/>
  <c r="C448"/>
  <c r="D447"/>
  <c r="C447"/>
  <c r="D446"/>
  <c r="C446"/>
  <c r="D445"/>
  <c r="C445"/>
  <c r="D444"/>
  <c r="C444"/>
  <c r="D443"/>
  <c r="C443"/>
  <c r="D442"/>
  <c r="C442"/>
  <c r="D441"/>
  <c r="C441"/>
  <c r="D440"/>
  <c r="C440"/>
  <c r="D439"/>
  <c r="C439"/>
  <c r="D438"/>
  <c r="C438"/>
  <c r="D437"/>
  <c r="C437"/>
  <c r="D436"/>
  <c r="C436"/>
  <c r="D435"/>
  <c r="C435"/>
  <c r="D434"/>
  <c r="C434"/>
  <c r="D433"/>
  <c r="C433"/>
  <c r="D432"/>
  <c r="C432"/>
  <c r="D431"/>
  <c r="C431"/>
  <c r="D430"/>
  <c r="C430"/>
  <c r="D429"/>
  <c r="C429"/>
  <c r="D428"/>
  <c r="C428"/>
  <c r="D427"/>
  <c r="C427"/>
  <c r="D426"/>
  <c r="C426"/>
  <c r="D425"/>
  <c r="C425"/>
  <c r="D424"/>
  <c r="C424"/>
  <c r="D423"/>
  <c r="C423"/>
  <c r="D422"/>
  <c r="C422"/>
  <c r="D421"/>
  <c r="C421"/>
  <c r="D420"/>
  <c r="C420"/>
  <c r="D419"/>
  <c r="C419"/>
  <c r="D418"/>
  <c r="C418"/>
  <c r="D417"/>
  <c r="C417"/>
  <c r="D416"/>
  <c r="C416"/>
  <c r="D415"/>
  <c r="C415"/>
  <c r="D414"/>
  <c r="C414"/>
  <c r="D413"/>
  <c r="C413"/>
  <c r="D412"/>
  <c r="C412"/>
  <c r="D411"/>
  <c r="C411"/>
  <c r="D410"/>
  <c r="C410"/>
  <c r="D409"/>
  <c r="C409"/>
  <c r="D408"/>
  <c r="C408"/>
  <c r="D407"/>
  <c r="C407"/>
  <c r="D406"/>
  <c r="C406"/>
  <c r="D405"/>
  <c r="C405"/>
  <c r="D404"/>
  <c r="C404"/>
  <c r="D403"/>
  <c r="C403"/>
  <c r="D402"/>
  <c r="C402"/>
  <c r="D401"/>
  <c r="C401"/>
  <c r="D400"/>
  <c r="C400"/>
  <c r="D399"/>
  <c r="C399"/>
  <c r="D398"/>
  <c r="C398"/>
  <c r="D397"/>
  <c r="C397"/>
  <c r="D396"/>
  <c r="C396"/>
  <c r="D395"/>
  <c r="C395"/>
  <c r="D394"/>
  <c r="C394"/>
  <c r="D393"/>
  <c r="C393"/>
  <c r="D392"/>
  <c r="C392"/>
  <c r="D391"/>
  <c r="C391"/>
  <c r="D390"/>
  <c r="C390"/>
  <c r="D389"/>
  <c r="C389"/>
  <c r="D388"/>
  <c r="C388"/>
  <c r="D387"/>
  <c r="C387"/>
  <c r="D386"/>
  <c r="C386"/>
  <c r="D385"/>
  <c r="C385"/>
  <c r="D384"/>
  <c r="C384"/>
  <c r="D383"/>
  <c r="C383"/>
  <c r="D382"/>
  <c r="C382"/>
  <c r="D381"/>
  <c r="C381"/>
  <c r="D380"/>
  <c r="C380"/>
  <c r="D379"/>
  <c r="C379"/>
  <c r="D378"/>
  <c r="C378"/>
  <c r="D377"/>
  <c r="C377"/>
  <c r="D376"/>
  <c r="C376"/>
  <c r="D375"/>
  <c r="C375"/>
  <c r="D374"/>
  <c r="C374"/>
  <c r="D373"/>
  <c r="C373"/>
  <c r="D372"/>
  <c r="C372"/>
  <c r="D371"/>
  <c r="C371"/>
  <c r="D370"/>
  <c r="C370"/>
  <c r="D369"/>
  <c r="C369"/>
  <c r="D368"/>
  <c r="C368"/>
  <c r="D367"/>
  <c r="C367"/>
  <c r="D366"/>
  <c r="C366"/>
  <c r="D365"/>
  <c r="C365"/>
  <c r="D364"/>
  <c r="C364"/>
  <c r="D363"/>
  <c r="C363"/>
  <c r="D362"/>
  <c r="C362"/>
  <c r="D361"/>
  <c r="C361"/>
  <c r="D360"/>
  <c r="C360"/>
  <c r="D359"/>
  <c r="C359"/>
  <c r="D358"/>
  <c r="C358"/>
  <c r="D357"/>
  <c r="C357"/>
  <c r="D356"/>
  <c r="C356"/>
  <c r="D355"/>
  <c r="C355"/>
  <c r="D354"/>
  <c r="C354"/>
  <c r="D353"/>
  <c r="C353"/>
  <c r="D352"/>
  <c r="C352"/>
  <c r="D351"/>
  <c r="C351"/>
  <c r="D350"/>
  <c r="C350"/>
  <c r="D349"/>
  <c r="C349"/>
  <c r="D348"/>
  <c r="C348"/>
  <c r="D347"/>
  <c r="C347"/>
  <c r="D346"/>
  <c r="C346"/>
  <c r="D345"/>
  <c r="C345"/>
  <c r="D344"/>
  <c r="C344"/>
  <c r="D343"/>
  <c r="C343"/>
  <c r="D342"/>
  <c r="C342"/>
  <c r="D341"/>
  <c r="C341"/>
  <c r="D340"/>
  <c r="C340"/>
  <c r="D339"/>
  <c r="C339"/>
  <c r="D338"/>
  <c r="C338"/>
  <c r="D337"/>
  <c r="C337"/>
  <c r="D336"/>
  <c r="C336"/>
  <c r="D335"/>
  <c r="C335"/>
  <c r="D334"/>
  <c r="C334"/>
  <c r="D333"/>
  <c r="C333"/>
  <c r="D332"/>
  <c r="C332"/>
  <c r="D331"/>
  <c r="C331"/>
  <c r="D330"/>
  <c r="C330"/>
  <c r="D329"/>
  <c r="C329"/>
  <c r="D328"/>
  <c r="C328"/>
  <c r="D327"/>
  <c r="C327"/>
  <c r="D326"/>
  <c r="C326"/>
  <c r="D325"/>
  <c r="C325"/>
  <c r="D324"/>
  <c r="C324"/>
  <c r="D323"/>
  <c r="C323"/>
  <c r="D322"/>
  <c r="C322"/>
  <c r="D321"/>
  <c r="C321"/>
  <c r="D320"/>
  <c r="C320"/>
  <c r="D319"/>
  <c r="C319"/>
  <c r="D318"/>
  <c r="C318"/>
  <c r="D317"/>
  <c r="C317"/>
  <c r="D316"/>
  <c r="C316"/>
  <c r="D315"/>
  <c r="C315"/>
  <c r="D314"/>
  <c r="C314"/>
  <c r="D313"/>
  <c r="C313"/>
  <c r="D312"/>
  <c r="C312"/>
  <c r="D311"/>
  <c r="C311"/>
  <c r="D310"/>
  <c r="C310"/>
  <c r="D309"/>
  <c r="C309"/>
  <c r="D308"/>
  <c r="C308"/>
  <c r="D307"/>
  <c r="C307"/>
  <c r="D306"/>
  <c r="C306"/>
  <c r="D305"/>
  <c r="C305"/>
  <c r="D304"/>
  <c r="C304"/>
  <c r="D303"/>
  <c r="C303"/>
  <c r="D302"/>
  <c r="C302"/>
  <c r="D301"/>
  <c r="C301"/>
  <c r="D300"/>
  <c r="C300"/>
  <c r="D299"/>
  <c r="C299"/>
  <c r="D298"/>
  <c r="C298"/>
  <c r="D297"/>
  <c r="C297"/>
  <c r="D296"/>
  <c r="C296"/>
  <c r="D295"/>
  <c r="C295"/>
  <c r="D294"/>
  <c r="C294"/>
  <c r="D293"/>
  <c r="C293"/>
  <c r="D292"/>
  <c r="C292"/>
  <c r="D291"/>
  <c r="C291"/>
  <c r="D290"/>
  <c r="C290"/>
  <c r="D289"/>
  <c r="C289"/>
  <c r="D288"/>
  <c r="C288"/>
  <c r="D287"/>
  <c r="C287"/>
  <c r="D286"/>
  <c r="C286"/>
  <c r="D285"/>
  <c r="C285"/>
  <c r="D284"/>
  <c r="C284"/>
  <c r="D283"/>
  <c r="C283"/>
  <c r="D282"/>
  <c r="C282"/>
  <c r="D281"/>
  <c r="C281"/>
  <c r="D280"/>
  <c r="C280"/>
  <c r="D279"/>
  <c r="C279"/>
  <c r="D278"/>
  <c r="C278"/>
  <c r="D277"/>
  <c r="C277"/>
  <c r="D276"/>
  <c r="C276"/>
  <c r="D275"/>
  <c r="C275"/>
  <c r="D274"/>
  <c r="C274"/>
  <c r="D273"/>
  <c r="C273"/>
  <c r="D272"/>
  <c r="C272"/>
  <c r="D271"/>
  <c r="C271"/>
  <c r="D270"/>
  <c r="C270"/>
  <c r="D269"/>
  <c r="C269"/>
  <c r="D268"/>
  <c r="C268"/>
  <c r="D267"/>
  <c r="C267"/>
  <c r="D266"/>
  <c r="C266"/>
  <c r="D265"/>
  <c r="C265"/>
  <c r="D264"/>
  <c r="C264"/>
  <c r="D263"/>
  <c r="C263"/>
  <c r="D262"/>
  <c r="C262"/>
  <c r="D261"/>
  <c r="C261"/>
  <c r="D260"/>
  <c r="C260"/>
  <c r="D259"/>
  <c r="C259"/>
  <c r="D258"/>
  <c r="C258"/>
  <c r="D257"/>
  <c r="C257"/>
  <c r="D256"/>
  <c r="C256"/>
  <c r="D255"/>
  <c r="C255"/>
  <c r="D254"/>
  <c r="C254"/>
  <c r="D253"/>
  <c r="C253"/>
  <c r="D252"/>
  <c r="C252"/>
  <c r="D251"/>
  <c r="C251"/>
  <c r="D250"/>
  <c r="C250"/>
  <c r="D249"/>
  <c r="C249"/>
  <c r="D248"/>
  <c r="C248"/>
  <c r="D247"/>
  <c r="C247"/>
  <c r="D246"/>
  <c r="C246"/>
  <c r="D245"/>
  <c r="C245"/>
  <c r="D244"/>
  <c r="C244"/>
  <c r="D243"/>
  <c r="C243"/>
  <c r="D242"/>
  <c r="C242"/>
  <c r="D241"/>
  <c r="C241"/>
  <c r="D240"/>
  <c r="C240"/>
  <c r="D239"/>
  <c r="C239"/>
  <c r="D238"/>
  <c r="C238"/>
  <c r="D237"/>
  <c r="C237"/>
  <c r="D236"/>
  <c r="C236"/>
  <c r="D235"/>
  <c r="C235"/>
  <c r="D234"/>
  <c r="C234"/>
  <c r="D233"/>
  <c r="C233"/>
  <c r="D232"/>
  <c r="C232"/>
  <c r="D231"/>
  <c r="C231"/>
  <c r="D230"/>
  <c r="C230"/>
  <c r="D229"/>
  <c r="C229"/>
  <c r="D228"/>
  <c r="C228"/>
  <c r="D227"/>
  <c r="C227"/>
  <c r="D226"/>
  <c r="C226"/>
  <c r="D225"/>
  <c r="C225"/>
  <c r="D224"/>
  <c r="C224"/>
  <c r="D223"/>
  <c r="C223"/>
  <c r="D222"/>
  <c r="C222"/>
  <c r="D221"/>
  <c r="C221"/>
  <c r="D220"/>
  <c r="C220"/>
  <c r="D219"/>
  <c r="C219"/>
  <c r="D218"/>
  <c r="C218"/>
  <c r="D217"/>
  <c r="C217"/>
  <c r="D216"/>
  <c r="C216"/>
  <c r="D215"/>
  <c r="C215"/>
  <c r="D214"/>
  <c r="C214"/>
  <c r="D213"/>
  <c r="C213"/>
  <c r="D212"/>
  <c r="C212"/>
  <c r="D211"/>
  <c r="C211"/>
  <c r="D210"/>
  <c r="C210"/>
  <c r="D209"/>
  <c r="C209"/>
  <c r="D208"/>
  <c r="C208"/>
  <c r="D207"/>
  <c r="C207"/>
  <c r="D206"/>
  <c r="C206"/>
  <c r="D205"/>
  <c r="C205"/>
  <c r="D204"/>
  <c r="C204"/>
  <c r="D203"/>
  <c r="C203"/>
  <c r="D202"/>
  <c r="C202"/>
  <c r="D201"/>
  <c r="C201"/>
  <c r="D200"/>
  <c r="C200"/>
  <c r="D199"/>
  <c r="C199"/>
  <c r="D198"/>
  <c r="C198"/>
  <c r="D197"/>
  <c r="C197"/>
  <c r="D196"/>
  <c r="C196"/>
  <c r="D195"/>
  <c r="C195"/>
  <c r="D194"/>
  <c r="C194"/>
  <c r="D193"/>
  <c r="C193"/>
  <c r="D192"/>
  <c r="C192"/>
  <c r="D191"/>
  <c r="C191"/>
  <c r="D190"/>
  <c r="C190"/>
  <c r="D189"/>
  <c r="C189"/>
  <c r="D188"/>
  <c r="C188"/>
  <c r="D187"/>
  <c r="C187"/>
  <c r="D186"/>
  <c r="C186"/>
  <c r="D185"/>
  <c r="C185"/>
  <c r="D184"/>
  <c r="C184"/>
  <c r="D183"/>
  <c r="C183"/>
  <c r="D182"/>
  <c r="C182"/>
  <c r="D181"/>
  <c r="C181"/>
  <c r="D180"/>
  <c r="C180"/>
  <c r="D179"/>
  <c r="C179"/>
  <c r="D178"/>
  <c r="C178"/>
  <c r="D177"/>
  <c r="C177"/>
  <c r="D176"/>
  <c r="C176"/>
  <c r="D175"/>
  <c r="C175"/>
  <c r="D174"/>
  <c r="C174"/>
  <c r="D173"/>
  <c r="C173"/>
  <c r="D172"/>
  <c r="C172"/>
  <c r="D171"/>
  <c r="C171"/>
  <c r="D170"/>
  <c r="C170"/>
  <c r="D169"/>
  <c r="C169"/>
  <c r="D168"/>
  <c r="C168"/>
  <c r="D167"/>
  <c r="C167"/>
  <c r="D166"/>
  <c r="C166"/>
  <c r="D165"/>
  <c r="C165"/>
  <c r="D164"/>
  <c r="C164"/>
  <c r="D163"/>
  <c r="C163"/>
  <c r="D162"/>
  <c r="C162"/>
  <c r="D161"/>
  <c r="C161"/>
  <c r="D160"/>
  <c r="C160"/>
  <c r="D159"/>
  <c r="C159"/>
  <c r="D158"/>
  <c r="C158"/>
  <c r="D157"/>
  <c r="C157"/>
  <c r="D156"/>
  <c r="C156"/>
  <c r="D155"/>
  <c r="C155"/>
  <c r="D154"/>
  <c r="C154"/>
  <c r="D153"/>
  <c r="C153"/>
  <c r="D152"/>
  <c r="C152"/>
  <c r="D151"/>
  <c r="C151"/>
  <c r="D150"/>
  <c r="C150"/>
  <c r="D149"/>
  <c r="C149"/>
  <c r="D148"/>
  <c r="C148"/>
  <c r="D147"/>
  <c r="C147"/>
  <c r="D146"/>
  <c r="C146"/>
  <c r="D145"/>
  <c r="C145"/>
  <c r="D144"/>
  <c r="C144"/>
  <c r="D143"/>
  <c r="C143"/>
  <c r="D142"/>
  <c r="C142"/>
  <c r="D141"/>
  <c r="C141"/>
  <c r="D140"/>
  <c r="C140"/>
  <c r="D139"/>
  <c r="C139"/>
  <c r="D138"/>
  <c r="C138"/>
  <c r="D137"/>
  <c r="C137"/>
  <c r="D136"/>
  <c r="C136"/>
  <c r="D135"/>
  <c r="C135"/>
  <c r="D134"/>
  <c r="C134"/>
  <c r="D133"/>
  <c r="C133"/>
  <c r="D132"/>
  <c r="C132"/>
  <c r="D131"/>
  <c r="C131"/>
  <c r="D130"/>
  <c r="C130"/>
  <c r="D129"/>
  <c r="C129"/>
  <c r="D128"/>
  <c r="C128"/>
  <c r="D127"/>
  <c r="C127"/>
  <c r="D126"/>
  <c r="C126"/>
  <c r="D125"/>
  <c r="C125"/>
  <c r="D124"/>
  <c r="C124"/>
  <c r="D123"/>
  <c r="C123"/>
  <c r="D122"/>
  <c r="C122"/>
  <c r="D121"/>
  <c r="C121"/>
  <c r="D120"/>
  <c r="C120"/>
  <c r="D119"/>
  <c r="C119"/>
  <c r="D118"/>
  <c r="C118"/>
  <c r="D117"/>
  <c r="C117"/>
  <c r="D116"/>
  <c r="C116"/>
  <c r="D115"/>
  <c r="C115"/>
  <c r="D114"/>
  <c r="C114"/>
  <c r="D113"/>
  <c r="C113"/>
  <c r="D112"/>
  <c r="C112"/>
  <c r="D111"/>
  <c r="C111"/>
  <c r="D110"/>
  <c r="C110"/>
  <c r="D109"/>
  <c r="C109"/>
  <c r="D108"/>
  <c r="C108"/>
  <c r="D107"/>
  <c r="C107"/>
  <c r="D106"/>
  <c r="C106"/>
  <c r="D105"/>
  <c r="C105"/>
  <c r="D104"/>
  <c r="C104"/>
  <c r="D103"/>
  <c r="C103"/>
  <c r="D102"/>
  <c r="C102"/>
  <c r="D101"/>
  <c r="C101"/>
  <c r="D100"/>
  <c r="C100"/>
  <c r="D99"/>
  <c r="C99"/>
  <c r="D98"/>
  <c r="C98"/>
  <c r="D97"/>
  <c r="C97"/>
  <c r="D96"/>
  <c r="C96"/>
  <c r="D95"/>
  <c r="C95"/>
  <c r="D94"/>
  <c r="C94"/>
  <c r="D93"/>
  <c r="C93"/>
  <c r="D92"/>
  <c r="C92"/>
  <c r="D91"/>
  <c r="C91"/>
  <c r="D90"/>
  <c r="C90"/>
  <c r="D89"/>
  <c r="C89"/>
  <c r="D88"/>
  <c r="C88"/>
  <c r="D87"/>
  <c r="C87"/>
  <c r="D86"/>
  <c r="C86"/>
  <c r="D85"/>
  <c r="C85"/>
  <c r="D84"/>
  <c r="C84"/>
  <c r="D83"/>
  <c r="C83"/>
  <c r="D82"/>
  <c r="C82"/>
  <c r="D81"/>
  <c r="C81"/>
  <c r="D80"/>
  <c r="C80"/>
  <c r="D79"/>
  <c r="C79"/>
  <c r="D78"/>
  <c r="C78"/>
  <c r="D77"/>
  <c r="C77"/>
  <c r="D76"/>
  <c r="C76"/>
  <c r="D75"/>
  <c r="C75"/>
  <c r="D74"/>
  <c r="C74"/>
  <c r="D73"/>
  <c r="C73"/>
  <c r="D72"/>
  <c r="C72"/>
  <c r="D71"/>
  <c r="C71"/>
  <c r="D70"/>
  <c r="C70"/>
  <c r="D69"/>
  <c r="C69"/>
  <c r="D68"/>
  <c r="C68"/>
  <c r="D67"/>
  <c r="C67"/>
  <c r="D66"/>
  <c r="C66"/>
  <c r="D65"/>
  <c r="C65"/>
  <c r="D64"/>
  <c r="C64"/>
  <c r="D63"/>
  <c r="C63"/>
  <c r="D62"/>
  <c r="C62"/>
  <c r="D61"/>
  <c r="C61"/>
  <c r="D60"/>
  <c r="C60"/>
  <c r="D59"/>
  <c r="C59"/>
  <c r="D58"/>
  <c r="C58"/>
  <c r="D57"/>
  <c r="C57"/>
  <c r="D56"/>
  <c r="C56"/>
  <c r="D55"/>
  <c r="C55"/>
  <c r="D54"/>
  <c r="C54"/>
  <c r="D53"/>
  <c r="C53"/>
  <c r="D52"/>
  <c r="C52"/>
  <c r="D51"/>
  <c r="C51"/>
  <c r="D50"/>
  <c r="C50"/>
  <c r="D49"/>
  <c r="C49"/>
  <c r="D48"/>
  <c r="C48"/>
  <c r="D47"/>
  <c r="C47"/>
  <c r="D46"/>
  <c r="C46"/>
  <c r="D45"/>
  <c r="C45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1"/>
  <c r="C31"/>
  <c r="D30"/>
  <c r="C30"/>
  <c r="D29"/>
  <c r="C29"/>
  <c r="D28"/>
  <c r="C28"/>
  <c r="D27"/>
  <c r="C27"/>
  <c r="D26"/>
  <c r="C26"/>
  <c r="D25"/>
  <c r="C25"/>
  <c r="D24"/>
  <c r="C24"/>
  <c r="D23"/>
  <c r="C23"/>
  <c r="D22"/>
  <c r="C22"/>
  <c r="D21"/>
  <c r="C21"/>
  <c r="D20"/>
  <c r="C20"/>
  <c r="D19"/>
  <c r="C19"/>
  <c r="D18"/>
  <c r="C18"/>
  <c r="D17"/>
  <c r="C17"/>
  <c r="D16"/>
  <c r="C16"/>
  <c r="D15"/>
  <c r="C15"/>
  <c r="D14"/>
  <c r="C14"/>
  <c r="D13"/>
  <c r="C13"/>
  <c r="D12"/>
  <c r="C12"/>
  <c r="D11"/>
  <c r="C11"/>
  <c r="D10"/>
  <c r="C10"/>
  <c r="D9"/>
  <c r="C9"/>
  <c r="D8"/>
  <c r="C8"/>
  <c r="D7"/>
  <c r="C7"/>
  <c r="D6"/>
  <c r="C6"/>
  <c r="D5"/>
  <c r="C5"/>
  <c r="D4"/>
  <c r="C4"/>
  <c r="D3"/>
  <c r="D5526" s="1"/>
  <c r="C3"/>
  <c r="C12002" i="1" l="1"/>
  <c r="C12000"/>
  <c r="C11998"/>
  <c r="C11996"/>
  <c r="C11994"/>
  <c r="C11992"/>
  <c r="C11990"/>
  <c r="C11988"/>
  <c r="C11986"/>
  <c r="C11984"/>
  <c r="C11982"/>
  <c r="C11980"/>
  <c r="C11978"/>
  <c r="C11976"/>
  <c r="C11974"/>
  <c r="C11972"/>
  <c r="C11970"/>
  <c r="C11968"/>
  <c r="C11966"/>
  <c r="C11964"/>
  <c r="C11962"/>
  <c r="C11960"/>
  <c r="C11958"/>
  <c r="C11956"/>
  <c r="C11954"/>
  <c r="C11952"/>
  <c r="C11950"/>
  <c r="C11948"/>
  <c r="C11946"/>
  <c r="C11944"/>
  <c r="C11942"/>
  <c r="C11940"/>
  <c r="C11938"/>
  <c r="C11936"/>
  <c r="C11934"/>
  <c r="C11932"/>
  <c r="C11930"/>
  <c r="C11928"/>
  <c r="C11926"/>
  <c r="C11924"/>
  <c r="C11922"/>
  <c r="C11920"/>
  <c r="C11918"/>
  <c r="C11916"/>
  <c r="C11914"/>
  <c r="C11912"/>
  <c r="C11910"/>
  <c r="C11908"/>
  <c r="C11906"/>
  <c r="C11904"/>
  <c r="C11902"/>
  <c r="C11900"/>
  <c r="C11898"/>
  <c r="C11896"/>
  <c r="C11894"/>
  <c r="C11892"/>
  <c r="C11890"/>
  <c r="C11888"/>
  <c r="C11886"/>
  <c r="C11884"/>
  <c r="C11882"/>
  <c r="C11880"/>
  <c r="C11878"/>
  <c r="C11876"/>
  <c r="C11874"/>
  <c r="C11872"/>
  <c r="C11870"/>
  <c r="C11868"/>
  <c r="C11866"/>
  <c r="C11864"/>
  <c r="C11862"/>
  <c r="C11860"/>
  <c r="C11858"/>
  <c r="C11856"/>
  <c r="C11854"/>
  <c r="C11852"/>
  <c r="C11850"/>
  <c r="C11848"/>
  <c r="C11846"/>
  <c r="C11844"/>
  <c r="C11842"/>
  <c r="C11840"/>
  <c r="C11838"/>
  <c r="C11836"/>
  <c r="C11834"/>
  <c r="C11832"/>
  <c r="C11830"/>
  <c r="C11828"/>
  <c r="C11826"/>
  <c r="C11824"/>
  <c r="C11822"/>
  <c r="C11820"/>
  <c r="C11818"/>
  <c r="C11816"/>
  <c r="C11814"/>
  <c r="C11812"/>
  <c r="C11810"/>
  <c r="C11808"/>
  <c r="C11806"/>
  <c r="C11804"/>
  <c r="C11802"/>
  <c r="C11800"/>
  <c r="C11798"/>
  <c r="C11796"/>
  <c r="C11794"/>
  <c r="C11792"/>
  <c r="C11790"/>
  <c r="C11788"/>
  <c r="C11786"/>
  <c r="C11784"/>
  <c r="C11782"/>
  <c r="C11780"/>
  <c r="C11778"/>
  <c r="C11776"/>
  <c r="C11774"/>
  <c r="C11772"/>
  <c r="C11770"/>
  <c r="C11768"/>
  <c r="C11766"/>
  <c r="C11764"/>
  <c r="C11762"/>
  <c r="C11760"/>
  <c r="C11758"/>
  <c r="C11756"/>
  <c r="C11754"/>
  <c r="C11752"/>
  <c r="C11750"/>
  <c r="C11748"/>
  <c r="C11746"/>
  <c r="C11744"/>
  <c r="C11742"/>
  <c r="C11740"/>
  <c r="C11738"/>
  <c r="C11736"/>
  <c r="C11734"/>
  <c r="C11732"/>
  <c r="C11730"/>
  <c r="C11728"/>
  <c r="C11726"/>
  <c r="C11724"/>
  <c r="C11722"/>
  <c r="C11720"/>
  <c r="C11718"/>
  <c r="C11716"/>
  <c r="C11714"/>
  <c r="C11712"/>
  <c r="C11710"/>
  <c r="C11708"/>
  <c r="C11706"/>
  <c r="C11704"/>
  <c r="C11702"/>
  <c r="C11700"/>
  <c r="C11698"/>
  <c r="C11696"/>
  <c r="C11694"/>
  <c r="C11692"/>
  <c r="C11690"/>
  <c r="C11688"/>
  <c r="C11686"/>
  <c r="C11684"/>
  <c r="C11682"/>
  <c r="C11680"/>
  <c r="C11678"/>
  <c r="C11676"/>
  <c r="C11674"/>
  <c r="C11672"/>
  <c r="C11670"/>
  <c r="C11668"/>
  <c r="C11666"/>
  <c r="C11664"/>
  <c r="C11662"/>
  <c r="C11660"/>
  <c r="C11658"/>
  <c r="C11656"/>
  <c r="C11654"/>
  <c r="C11652"/>
  <c r="C11650"/>
  <c r="C11648"/>
  <c r="C11646"/>
  <c r="C11644"/>
  <c r="C11642"/>
  <c r="C11640"/>
  <c r="C11638"/>
  <c r="C11636"/>
  <c r="C11634"/>
  <c r="C11632"/>
  <c r="C11630"/>
  <c r="C11628"/>
  <c r="C11626"/>
  <c r="C11624"/>
  <c r="C11622"/>
  <c r="C11620"/>
  <c r="C11618"/>
  <c r="C11616"/>
  <c r="C11614"/>
  <c r="C11612"/>
  <c r="C11610"/>
  <c r="C11608"/>
  <c r="C11606"/>
  <c r="C11604"/>
  <c r="C11602"/>
  <c r="C11600"/>
  <c r="C11598"/>
  <c r="C11596"/>
  <c r="C11594"/>
  <c r="C11592"/>
  <c r="C11590"/>
  <c r="C11588"/>
  <c r="C11586"/>
  <c r="C11584"/>
  <c r="C11582"/>
  <c r="C11580"/>
  <c r="C11578"/>
  <c r="C11576"/>
  <c r="C11574"/>
  <c r="C11572"/>
  <c r="C11570"/>
  <c r="C11568"/>
  <c r="C11566"/>
  <c r="C11564"/>
  <c r="C11562"/>
  <c r="C11560"/>
  <c r="C11558"/>
  <c r="C11556"/>
  <c r="C11554"/>
  <c r="C11552"/>
  <c r="C11550"/>
  <c r="C11548"/>
  <c r="C11546"/>
  <c r="C11544"/>
  <c r="C11542"/>
  <c r="C11540"/>
  <c r="C11538"/>
  <c r="C11536"/>
  <c r="C11534"/>
  <c r="C11532"/>
  <c r="C11530"/>
  <c r="C11528"/>
  <c r="C11526"/>
  <c r="C11524"/>
  <c r="C11522"/>
  <c r="C11520"/>
  <c r="C11518"/>
  <c r="C11516"/>
  <c r="C11514"/>
  <c r="C11512"/>
  <c r="C11510"/>
  <c r="C11508"/>
  <c r="C11506"/>
  <c r="C11504"/>
  <c r="C11502"/>
  <c r="C11500"/>
  <c r="C11498"/>
  <c r="C11496"/>
  <c r="C11494"/>
  <c r="C11492"/>
  <c r="C11490"/>
  <c r="C11488"/>
  <c r="C11486"/>
  <c r="C11484"/>
  <c r="C11482"/>
  <c r="C11480"/>
  <c r="C11478"/>
  <c r="C11476"/>
  <c r="C11474"/>
  <c r="C11472"/>
  <c r="C11470"/>
  <c r="C11468"/>
  <c r="C11466"/>
  <c r="C11464"/>
  <c r="C11462"/>
  <c r="C11460"/>
  <c r="C11458"/>
  <c r="C11456"/>
  <c r="C11454"/>
  <c r="C11452"/>
  <c r="C11450"/>
  <c r="C11448"/>
  <c r="C11446"/>
  <c r="C11444"/>
  <c r="C11442"/>
  <c r="C11440"/>
  <c r="C11438"/>
  <c r="C11436"/>
  <c r="C11434"/>
  <c r="C11432"/>
  <c r="C11430"/>
  <c r="C11428"/>
  <c r="C11426"/>
  <c r="C11424"/>
  <c r="C11422"/>
  <c r="C11420"/>
  <c r="C11418"/>
  <c r="C11416"/>
  <c r="C11414"/>
  <c r="C11412"/>
  <c r="C11410"/>
  <c r="C11408"/>
  <c r="C11406"/>
  <c r="C11404"/>
  <c r="C11402"/>
  <c r="C11400"/>
  <c r="C11398"/>
  <c r="C11396"/>
  <c r="C11394"/>
  <c r="C11392"/>
  <c r="C11390"/>
  <c r="C11388"/>
  <c r="C11386"/>
  <c r="C11384"/>
  <c r="C11382"/>
  <c r="C11380"/>
  <c r="C11378"/>
  <c r="C11376"/>
  <c r="C11374"/>
  <c r="C11372"/>
  <c r="C11370"/>
  <c r="C11368"/>
  <c r="C11366"/>
  <c r="C11364"/>
  <c r="C11362"/>
  <c r="C11360"/>
  <c r="C11358"/>
  <c r="C11356"/>
  <c r="C11354"/>
  <c r="C11352"/>
  <c r="C11350"/>
  <c r="C11348"/>
  <c r="C11346"/>
  <c r="C11344"/>
  <c r="C11342"/>
  <c r="C11340"/>
  <c r="C11338"/>
  <c r="C11336"/>
  <c r="C11334"/>
  <c r="C11332"/>
  <c r="C11330"/>
  <c r="C11328"/>
  <c r="C11326"/>
  <c r="C11324"/>
  <c r="C11322"/>
  <c r="C11320"/>
  <c r="C11318"/>
  <c r="C11316"/>
  <c r="C11314"/>
  <c r="C11312"/>
  <c r="C11310"/>
  <c r="C11308"/>
  <c r="C11306"/>
  <c r="C11304"/>
  <c r="C11302"/>
  <c r="C11300"/>
  <c r="C11298"/>
  <c r="C11296"/>
  <c r="C11294"/>
  <c r="C11292"/>
  <c r="C11290"/>
  <c r="C11288"/>
  <c r="C11286"/>
  <c r="C11284"/>
  <c r="C11282"/>
  <c r="C11280"/>
  <c r="C11278"/>
  <c r="C11276"/>
  <c r="C11274"/>
  <c r="C11272"/>
  <c r="C11270"/>
  <c r="C11268"/>
  <c r="C11266"/>
  <c r="C11264"/>
  <c r="C11262"/>
  <c r="C11260"/>
  <c r="C11258"/>
  <c r="C11256"/>
  <c r="C11254"/>
  <c r="C11252"/>
  <c r="C11250"/>
  <c r="C11248"/>
  <c r="C11246"/>
  <c r="C11244"/>
  <c r="C11242"/>
  <c r="C11240"/>
  <c r="C11238"/>
  <c r="C11237"/>
  <c r="C11235"/>
  <c r="C11233"/>
  <c r="C11231"/>
  <c r="C11229"/>
  <c r="C11227"/>
  <c r="C11225"/>
  <c r="C11223"/>
  <c r="C11221"/>
  <c r="C11219"/>
  <c r="C11217"/>
  <c r="C11215"/>
  <c r="C11213"/>
  <c r="C11211"/>
  <c r="C11209"/>
  <c r="C11207"/>
  <c r="C11205"/>
  <c r="C11203"/>
  <c r="C11201"/>
  <c r="C11199"/>
  <c r="C11197"/>
  <c r="C11195"/>
  <c r="C11193"/>
  <c r="C11191"/>
  <c r="C11189"/>
  <c r="C11187"/>
  <c r="C11185"/>
  <c r="C11183"/>
  <c r="C11181"/>
  <c r="C11179"/>
  <c r="C11177"/>
  <c r="C11175"/>
  <c r="C11173"/>
  <c r="C11171"/>
  <c r="C11169"/>
  <c r="C11167"/>
  <c r="C11165"/>
  <c r="C11163"/>
  <c r="C11161"/>
  <c r="C11159"/>
  <c r="C11157"/>
  <c r="C11155"/>
  <c r="C11153"/>
  <c r="C11151"/>
  <c r="C11149"/>
  <c r="C11147"/>
  <c r="C11145"/>
  <c r="C11143"/>
  <c r="C11141"/>
  <c r="C11139"/>
  <c r="C11137"/>
  <c r="C11135"/>
  <c r="C11133"/>
  <c r="C11131"/>
  <c r="C11129"/>
  <c r="C11127"/>
  <c r="C11125"/>
  <c r="C11123"/>
  <c r="C11121"/>
  <c r="C11119"/>
  <c r="C11117"/>
  <c r="C11115"/>
  <c r="C11113"/>
  <c r="C11111"/>
  <c r="C11109"/>
  <c r="C11107"/>
  <c r="C11105"/>
  <c r="C11103"/>
  <c r="C11101"/>
  <c r="C11099"/>
  <c r="C11097"/>
  <c r="C11095"/>
  <c r="C11093"/>
  <c r="C11091"/>
  <c r="C11089"/>
  <c r="C11087"/>
  <c r="C11085"/>
  <c r="C11083"/>
  <c r="C11081"/>
  <c r="C11079"/>
  <c r="C11077"/>
  <c r="C11075"/>
  <c r="C11073"/>
  <c r="C11071"/>
  <c r="C11069"/>
  <c r="C11067"/>
  <c r="C11065"/>
  <c r="C11063"/>
  <c r="C11061"/>
  <c r="C11059"/>
  <c r="C11057"/>
  <c r="C11055"/>
  <c r="C11053"/>
  <c r="C11051"/>
  <c r="C11049"/>
  <c r="C11047"/>
  <c r="C11045"/>
  <c r="C11043"/>
  <c r="C11041"/>
  <c r="C11039"/>
  <c r="C11037"/>
  <c r="C11035"/>
  <c r="C11033"/>
  <c r="C11031"/>
  <c r="C11029"/>
  <c r="C11027"/>
  <c r="C11025"/>
  <c r="C11023"/>
  <c r="C11021"/>
  <c r="C11019"/>
  <c r="C11017"/>
  <c r="C11015"/>
  <c r="C11013"/>
  <c r="C11011"/>
  <c r="C11009"/>
  <c r="C11007"/>
  <c r="C11005"/>
  <c r="C11003"/>
  <c r="C11001"/>
  <c r="C10999"/>
  <c r="C10997"/>
  <c r="C10995"/>
  <c r="C10993"/>
  <c r="C10991"/>
  <c r="C10989"/>
  <c r="C10987"/>
  <c r="C10985"/>
  <c r="C10983"/>
  <c r="C10981"/>
  <c r="C10979"/>
  <c r="C10977"/>
  <c r="C10975"/>
  <c r="C10973"/>
  <c r="C10971"/>
  <c r="C10969"/>
  <c r="C10967"/>
  <c r="C10965"/>
  <c r="C10963"/>
  <c r="C10961"/>
  <c r="C10959"/>
  <c r="C10957"/>
  <c r="C10955"/>
  <c r="C10953"/>
  <c r="C10951"/>
  <c r="C10949"/>
  <c r="C10947"/>
  <c r="C10945"/>
  <c r="C10943"/>
  <c r="C10941"/>
  <c r="C10939"/>
  <c r="C10937"/>
  <c r="C10935"/>
  <c r="C10933"/>
  <c r="C10931"/>
  <c r="C10929"/>
  <c r="C10927"/>
  <c r="C10925"/>
  <c r="C10923"/>
  <c r="C10921"/>
  <c r="C10919"/>
  <c r="C10917"/>
  <c r="C10915"/>
  <c r="C10913"/>
  <c r="C10911"/>
  <c r="C10909"/>
  <c r="C10907"/>
  <c r="C10905"/>
  <c r="C10903"/>
  <c r="C10901"/>
  <c r="C10899"/>
  <c r="C10897"/>
  <c r="C10895"/>
  <c r="C10893"/>
  <c r="C10891"/>
  <c r="C10889"/>
  <c r="C10887"/>
  <c r="C10885"/>
  <c r="C10883"/>
  <c r="C10881"/>
  <c r="C10879"/>
  <c r="C10877"/>
  <c r="C10875"/>
  <c r="C10873"/>
  <c r="C10871"/>
  <c r="C10869"/>
  <c r="C10867"/>
  <c r="C10865"/>
  <c r="C10863"/>
  <c r="C10861"/>
  <c r="C10859"/>
  <c r="C10857"/>
  <c r="C10855"/>
  <c r="C10853"/>
  <c r="C10851"/>
  <c r="C10849"/>
  <c r="C10847"/>
  <c r="C10845"/>
  <c r="C10843"/>
  <c r="C10841"/>
  <c r="C10839"/>
  <c r="C10837"/>
  <c r="C10835"/>
  <c r="C10833"/>
  <c r="C10831"/>
  <c r="C10829"/>
  <c r="C10827"/>
  <c r="C10825"/>
  <c r="C10823"/>
  <c r="C10821"/>
  <c r="C10819"/>
  <c r="C10817"/>
  <c r="C10815"/>
  <c r="C10813"/>
  <c r="C10811"/>
  <c r="C10809"/>
  <c r="C10807"/>
  <c r="C10805"/>
  <c r="C10803"/>
  <c r="C10801"/>
  <c r="C10799"/>
  <c r="C10797"/>
  <c r="C10795"/>
  <c r="C10793"/>
  <c r="C10791"/>
  <c r="C10789"/>
  <c r="C10787"/>
  <c r="C10785"/>
  <c r="C10783"/>
  <c r="C10781"/>
  <c r="C10779"/>
  <c r="C10777"/>
  <c r="C10775"/>
  <c r="C10773"/>
  <c r="C10771"/>
  <c r="C10769"/>
  <c r="C10767"/>
  <c r="C10765"/>
  <c r="C10763"/>
  <c r="C10761"/>
  <c r="C10759"/>
  <c r="C10757"/>
  <c r="C10755"/>
  <c r="C10753"/>
  <c r="C10751"/>
  <c r="C10749"/>
  <c r="C10747"/>
  <c r="C10745"/>
  <c r="C10743"/>
  <c r="C10741"/>
  <c r="C10739"/>
  <c r="C10737"/>
  <c r="C10735"/>
  <c r="C10733"/>
  <c r="C10731"/>
  <c r="C10729"/>
  <c r="C10727"/>
  <c r="C10725"/>
  <c r="C10723"/>
  <c r="C10721"/>
  <c r="C10719"/>
  <c r="C10717"/>
  <c r="C10715"/>
  <c r="C10713"/>
  <c r="C10711"/>
  <c r="C10709"/>
  <c r="C10707"/>
  <c r="C10705"/>
  <c r="C10703"/>
  <c r="C10701"/>
  <c r="C10699"/>
  <c r="C10697"/>
  <c r="C10695"/>
  <c r="C10693"/>
  <c r="C10691"/>
  <c r="C10689"/>
  <c r="C10687"/>
  <c r="C10685"/>
  <c r="C10683"/>
  <c r="C10681"/>
  <c r="C10679"/>
  <c r="C10677"/>
  <c r="C10675"/>
  <c r="C10673"/>
  <c r="C10671"/>
  <c r="C10669"/>
  <c r="C10667"/>
  <c r="C10665"/>
  <c r="C10663"/>
  <c r="C10661"/>
  <c r="C10659"/>
  <c r="C10657"/>
  <c r="C10655"/>
  <c r="C10653"/>
  <c r="C10651"/>
  <c r="C10649"/>
  <c r="C10647"/>
  <c r="C10645"/>
  <c r="C10643"/>
  <c r="C10641"/>
  <c r="C10639"/>
  <c r="C10637"/>
  <c r="C10635"/>
  <c r="C10633"/>
  <c r="C10631"/>
  <c r="C10629"/>
  <c r="C10627"/>
  <c r="C10625"/>
  <c r="C10623"/>
  <c r="C10621"/>
  <c r="C10619"/>
  <c r="C10617"/>
  <c r="C10615"/>
  <c r="C10613"/>
  <c r="C10611"/>
  <c r="C10609"/>
  <c r="C10607"/>
  <c r="C10605"/>
  <c r="C10603"/>
  <c r="C10601"/>
  <c r="C10599"/>
  <c r="C10597"/>
  <c r="C10595"/>
  <c r="C10593"/>
  <c r="C10591"/>
  <c r="C10589"/>
  <c r="C10587"/>
  <c r="C10585"/>
  <c r="C10583"/>
  <c r="C10581"/>
  <c r="C10579"/>
  <c r="C10577"/>
  <c r="C10575"/>
  <c r="C10573"/>
  <c r="C10571"/>
  <c r="C10569"/>
  <c r="C10567"/>
  <c r="C10565"/>
  <c r="C10563"/>
  <c r="C10561"/>
  <c r="C10559"/>
  <c r="C10557"/>
  <c r="C10555"/>
  <c r="C10553"/>
  <c r="C10551"/>
  <c r="C10549"/>
  <c r="C10547"/>
  <c r="C10545"/>
  <c r="C10543"/>
  <c r="C10541"/>
  <c r="C10539"/>
  <c r="C10537"/>
  <c r="C10535"/>
  <c r="C10533"/>
  <c r="C10531"/>
  <c r="C10529"/>
  <c r="C10527"/>
  <c r="C10525"/>
  <c r="C10523"/>
  <c r="C10521"/>
  <c r="C10519"/>
  <c r="C10517"/>
  <c r="C10515"/>
  <c r="C10513"/>
  <c r="C10511"/>
  <c r="C10509"/>
  <c r="C10507"/>
  <c r="C10505"/>
  <c r="C10503"/>
  <c r="C10501"/>
  <c r="C10499"/>
  <c r="C10497"/>
  <c r="C10495"/>
  <c r="C10493"/>
  <c r="C10491"/>
  <c r="C10489"/>
  <c r="C10487"/>
  <c r="C10485"/>
  <c r="C10483"/>
  <c r="C10481"/>
  <c r="C10479"/>
  <c r="C10477"/>
  <c r="C10475"/>
  <c r="C10473"/>
  <c r="C10471"/>
  <c r="C10469"/>
  <c r="C10467"/>
  <c r="C10465"/>
  <c r="C10463"/>
  <c r="C10461"/>
  <c r="C10459"/>
  <c r="C10457"/>
  <c r="C10455"/>
  <c r="C10453"/>
  <c r="C10451"/>
  <c r="C10449"/>
  <c r="C10447"/>
  <c r="C10445"/>
  <c r="C10443"/>
  <c r="C10441"/>
  <c r="C10439"/>
  <c r="C10437"/>
  <c r="C10435"/>
  <c r="C10433"/>
  <c r="C10431"/>
  <c r="C10429"/>
  <c r="C10427"/>
  <c r="C10425"/>
  <c r="C10423"/>
  <c r="C10421"/>
  <c r="C10419"/>
  <c r="C10417"/>
  <c r="C10415"/>
  <c r="C10413"/>
  <c r="C10411"/>
  <c r="C10409"/>
  <c r="C10407"/>
  <c r="C10405"/>
  <c r="C10403"/>
  <c r="C10401"/>
  <c r="C10399"/>
  <c r="C10397"/>
  <c r="C10395"/>
  <c r="C10393"/>
  <c r="C10391"/>
  <c r="C10389"/>
  <c r="C10387"/>
  <c r="C10385"/>
  <c r="C10383"/>
  <c r="C10381"/>
  <c r="C10379"/>
  <c r="C10377"/>
  <c r="C10375"/>
  <c r="C10373"/>
  <c r="C10371"/>
  <c r="C10369"/>
  <c r="C10367"/>
  <c r="C10365"/>
  <c r="C10363"/>
  <c r="C10361"/>
  <c r="C10359"/>
  <c r="C10357"/>
  <c r="C10355"/>
  <c r="C10353"/>
  <c r="C10351"/>
  <c r="C10349"/>
  <c r="C10347"/>
  <c r="C10345"/>
  <c r="C10343"/>
  <c r="C10341"/>
  <c r="C10339"/>
  <c r="C10337"/>
  <c r="C10335"/>
  <c r="C10333"/>
  <c r="C10331"/>
  <c r="C10329"/>
  <c r="C10327"/>
  <c r="C10325"/>
  <c r="C10323"/>
  <c r="C10321"/>
  <c r="C10319"/>
  <c r="C10317"/>
  <c r="C10315"/>
  <c r="C10313"/>
  <c r="C10311"/>
  <c r="C10309"/>
  <c r="C10307"/>
  <c r="C10305"/>
  <c r="C10303"/>
  <c r="C10301"/>
  <c r="C10299"/>
  <c r="C10292"/>
  <c r="C10290"/>
  <c r="C10288"/>
  <c r="C10286"/>
  <c r="C10284"/>
  <c r="C10282"/>
  <c r="C10280"/>
  <c r="C10278"/>
  <c r="C10276"/>
  <c r="C10274"/>
  <c r="C10272"/>
  <c r="C10270"/>
  <c r="C10268"/>
  <c r="C10266"/>
  <c r="C10264"/>
  <c r="C10262"/>
  <c r="C10260"/>
  <c r="C10258"/>
  <c r="C10256"/>
  <c r="C10254"/>
  <c r="C10252"/>
  <c r="C10250"/>
  <c r="C10248"/>
  <c r="C10246"/>
  <c r="C10244"/>
  <c r="C10242"/>
  <c r="C10240"/>
  <c r="C10238"/>
  <c r="C10236"/>
  <c r="C10234"/>
  <c r="C10232"/>
  <c r="C10230"/>
  <c r="C10228"/>
  <c r="C10226"/>
  <c r="C10224"/>
  <c r="C10222"/>
  <c r="C10220"/>
  <c r="C10218"/>
  <c r="C10216"/>
  <c r="C10214"/>
  <c r="C10212"/>
  <c r="C10210"/>
  <c r="C10208"/>
  <c r="C10206"/>
  <c r="C10204"/>
  <c r="C10202"/>
  <c r="C10200"/>
  <c r="C10198"/>
  <c r="C10196"/>
  <c r="C10194"/>
  <c r="C10192"/>
  <c r="C10190"/>
  <c r="C10188"/>
  <c r="C10186"/>
  <c r="C10184"/>
  <c r="C10182"/>
  <c r="C10180"/>
  <c r="C10178"/>
  <c r="C10176"/>
  <c r="C10174"/>
  <c r="C10172"/>
  <c r="C10170"/>
  <c r="C10168"/>
  <c r="C10166"/>
  <c r="C10164"/>
  <c r="C10162"/>
  <c r="C10160"/>
  <c r="C10158"/>
  <c r="C10156"/>
  <c r="C10154"/>
  <c r="C10152"/>
  <c r="C10150"/>
  <c r="C10148"/>
  <c r="C10146"/>
  <c r="C10144"/>
  <c r="C10142"/>
  <c r="C10140"/>
  <c r="C10138"/>
  <c r="C10136"/>
  <c r="C10134"/>
  <c r="C10132"/>
  <c r="C10130"/>
  <c r="C10128"/>
  <c r="C10126"/>
  <c r="C10124"/>
  <c r="C10122"/>
  <c r="C10120"/>
  <c r="C10118"/>
  <c r="C10116"/>
  <c r="C10114"/>
  <c r="C10112"/>
  <c r="C10110"/>
  <c r="C10108"/>
  <c r="C10106"/>
  <c r="C10104"/>
  <c r="C10102"/>
  <c r="C10100"/>
  <c r="C10098"/>
  <c r="C10096"/>
  <c r="C10094"/>
  <c r="C10092"/>
  <c r="C10090"/>
  <c r="C10088"/>
  <c r="C10086"/>
  <c r="C10084"/>
  <c r="C10082"/>
  <c r="C10080"/>
  <c r="C10078"/>
  <c r="C10076"/>
  <c r="C10074"/>
  <c r="C10072"/>
  <c r="C10070"/>
  <c r="C10068"/>
  <c r="C10066"/>
  <c r="C10064"/>
  <c r="C10062"/>
  <c r="C10060"/>
  <c r="C10058"/>
  <c r="C10056"/>
  <c r="C10054"/>
  <c r="C10052"/>
  <c r="C10050"/>
  <c r="C10048"/>
  <c r="C10046"/>
  <c r="C10044"/>
  <c r="C10042"/>
  <c r="C10040"/>
  <c r="C10038"/>
  <c r="C10036"/>
  <c r="C10034"/>
  <c r="C10032"/>
  <c r="C10030"/>
  <c r="C10028"/>
  <c r="C10026"/>
  <c r="C10024"/>
  <c r="C10022"/>
  <c r="C10020"/>
  <c r="C10018"/>
  <c r="C10016"/>
  <c r="C10014"/>
  <c r="C10012"/>
  <c r="C10010"/>
  <c r="C10008"/>
  <c r="C10006"/>
  <c r="C10004"/>
  <c r="C10002"/>
  <c r="C10000"/>
  <c r="C9998"/>
  <c r="C9996"/>
  <c r="C9994"/>
  <c r="C9992"/>
  <c r="C9990"/>
  <c r="C9988"/>
  <c r="C9986"/>
  <c r="C9984"/>
  <c r="C9982"/>
  <c r="C9980"/>
  <c r="C9978"/>
  <c r="C9976"/>
  <c r="C9974"/>
  <c r="C9972"/>
  <c r="C9970"/>
  <c r="C9968"/>
  <c r="C9966"/>
  <c r="C9964"/>
  <c r="C9962"/>
  <c r="C9960"/>
  <c r="C9958"/>
  <c r="C9956"/>
  <c r="C9954"/>
  <c r="C9952"/>
  <c r="C9950"/>
  <c r="C9948"/>
  <c r="C9946"/>
  <c r="C9944"/>
  <c r="C9942"/>
  <c r="C9940"/>
  <c r="C9938"/>
  <c r="C9936"/>
  <c r="C9934"/>
  <c r="C9932"/>
  <c r="C9930"/>
  <c r="C9928"/>
  <c r="C9926"/>
  <c r="C9924"/>
  <c r="C9922"/>
  <c r="C9920"/>
  <c r="C9918"/>
  <c r="C9916"/>
  <c r="C9914"/>
  <c r="C9912"/>
  <c r="C9910"/>
  <c r="C9908"/>
  <c r="C9906"/>
  <c r="C9904"/>
  <c r="C9902"/>
  <c r="C9900"/>
  <c r="C9898"/>
  <c r="C9896"/>
  <c r="C9894"/>
  <c r="C9892"/>
  <c r="C9890"/>
  <c r="C9888"/>
  <c r="C9886"/>
  <c r="C9884"/>
  <c r="C9882"/>
  <c r="C9880"/>
  <c r="C9878"/>
  <c r="C9876"/>
  <c r="C9874"/>
  <c r="C9872"/>
  <c r="C9870"/>
  <c r="C9868"/>
  <c r="C9866"/>
  <c r="C9864"/>
  <c r="C9862"/>
  <c r="C9860"/>
  <c r="C9858"/>
  <c r="C9856"/>
  <c r="C9854"/>
  <c r="C9852"/>
  <c r="C9850"/>
  <c r="C9848"/>
  <c r="C9846"/>
  <c r="C9844"/>
  <c r="C9842"/>
  <c r="C9840"/>
  <c r="C9838"/>
  <c r="C9836"/>
  <c r="C9834"/>
  <c r="C9832"/>
  <c r="C9830"/>
  <c r="C9828"/>
  <c r="C9826"/>
  <c r="C9824"/>
  <c r="C9822"/>
  <c r="C9820"/>
  <c r="C9818"/>
  <c r="C9816"/>
  <c r="C9814"/>
  <c r="C9812"/>
  <c r="C9810"/>
  <c r="C9808"/>
  <c r="C9806"/>
  <c r="C9804"/>
  <c r="C9802"/>
  <c r="C9800"/>
  <c r="C9798"/>
  <c r="C9796"/>
  <c r="C9794"/>
  <c r="C9792"/>
  <c r="C9790"/>
  <c r="C9718"/>
  <c r="C9716"/>
  <c r="C9714"/>
  <c r="C9712"/>
  <c r="C9710"/>
  <c r="C9708"/>
  <c r="C9706"/>
  <c r="C9704"/>
  <c r="C9702"/>
  <c r="C9700"/>
  <c r="C9698"/>
  <c r="C9696"/>
  <c r="C9694"/>
  <c r="C9692"/>
  <c r="C9690"/>
  <c r="C9688"/>
  <c r="C9686"/>
  <c r="C9684"/>
  <c r="C9682"/>
  <c r="C9680"/>
  <c r="C9678"/>
  <c r="C9676"/>
  <c r="C9674"/>
  <c r="C9672"/>
  <c r="C9670"/>
  <c r="C9668"/>
  <c r="C9666"/>
  <c r="C9664"/>
  <c r="C9662"/>
  <c r="C9660"/>
  <c r="C9658"/>
  <c r="C9656"/>
  <c r="C9654"/>
  <c r="C9652"/>
  <c r="C9650"/>
  <c r="C9648"/>
  <c r="C9646"/>
  <c r="C9644"/>
  <c r="C9642"/>
  <c r="C9640"/>
  <c r="C9638"/>
  <c r="C9636"/>
  <c r="C9634"/>
  <c r="C9632"/>
  <c r="C9630"/>
  <c r="C9628"/>
  <c r="C9626"/>
  <c r="C9624"/>
  <c r="C9622"/>
  <c r="C9620"/>
  <c r="C9618"/>
  <c r="C9616"/>
  <c r="C9614"/>
  <c r="C9612"/>
  <c r="C9610"/>
  <c r="C9608"/>
  <c r="C9606"/>
  <c r="C9604"/>
  <c r="C9602"/>
  <c r="C9600"/>
  <c r="C9598"/>
  <c r="C9596"/>
  <c r="C9594"/>
  <c r="C9592"/>
  <c r="C9590"/>
  <c r="C9588"/>
  <c r="C9586"/>
  <c r="C9584"/>
  <c r="C9582"/>
  <c r="C9580"/>
  <c r="C9578"/>
  <c r="C9576"/>
  <c r="C9574"/>
  <c r="C9572"/>
  <c r="C9570"/>
  <c r="C9568"/>
  <c r="C9566"/>
  <c r="C9564"/>
  <c r="C9562"/>
  <c r="C9560"/>
  <c r="C9558"/>
  <c r="C9556"/>
  <c r="C9554"/>
  <c r="C9552"/>
  <c r="C9550"/>
  <c r="C9548"/>
  <c r="C9546"/>
  <c r="C9544"/>
  <c r="C9542"/>
  <c r="C9540"/>
  <c r="C9538"/>
  <c r="C9536"/>
  <c r="C9534"/>
  <c r="C9532"/>
  <c r="C9530"/>
  <c r="C9528"/>
  <c r="C9526"/>
  <c r="C9524"/>
  <c r="C9522"/>
  <c r="C9520"/>
  <c r="C9518"/>
  <c r="C9516"/>
  <c r="C9514"/>
  <c r="C9512"/>
  <c r="C9510"/>
  <c r="C9508"/>
  <c r="C9506"/>
  <c r="C9504"/>
  <c r="C9502"/>
  <c r="C9500"/>
  <c r="C9498"/>
  <c r="C9496"/>
  <c r="C9494"/>
  <c r="C9492"/>
  <c r="C9490"/>
  <c r="C9488"/>
  <c r="C9486"/>
  <c r="C9484"/>
  <c r="C9482"/>
  <c r="C9480"/>
  <c r="C9478"/>
  <c r="C9476"/>
  <c r="C9474"/>
  <c r="C9472"/>
  <c r="C9470"/>
  <c r="C9468"/>
  <c r="C9466"/>
  <c r="C9464"/>
  <c r="C9462"/>
  <c r="C9460"/>
  <c r="C9458"/>
  <c r="C9456"/>
  <c r="C9454"/>
  <c r="C9452"/>
  <c r="C9450"/>
  <c r="C9448"/>
  <c r="C9446"/>
  <c r="C9444"/>
  <c r="C9442"/>
  <c r="C9440"/>
  <c r="C9438"/>
  <c r="C9436"/>
  <c r="C9434"/>
  <c r="C9432"/>
  <c r="C9430"/>
  <c r="C9428"/>
  <c r="C9426"/>
  <c r="C9424"/>
  <c r="C9422"/>
  <c r="C9420"/>
  <c r="C9418"/>
  <c r="C9416"/>
  <c r="C9414"/>
  <c r="C9412"/>
  <c r="C9410"/>
  <c r="C9408"/>
  <c r="C9406"/>
  <c r="C9404"/>
  <c r="C9402"/>
  <c r="C9400"/>
  <c r="C9398"/>
  <c r="C9396"/>
  <c r="C9394"/>
  <c r="C9392"/>
  <c r="C9390"/>
  <c r="C9388"/>
  <c r="C9386"/>
  <c r="C9384"/>
  <c r="C9382"/>
  <c r="C9380"/>
  <c r="C9378"/>
  <c r="C9376"/>
  <c r="C9374"/>
  <c r="C9372"/>
  <c r="C9370"/>
  <c r="C9368"/>
  <c r="C9366"/>
  <c r="C9364"/>
  <c r="C9362"/>
  <c r="C9360"/>
  <c r="C9358"/>
  <c r="C9356"/>
  <c r="C9354"/>
  <c r="C9352"/>
  <c r="C9350"/>
  <c r="C9348"/>
  <c r="C9346"/>
  <c r="C9344"/>
  <c r="C9342"/>
  <c r="C9340"/>
  <c r="C9338"/>
  <c r="C9336"/>
  <c r="C9334"/>
  <c r="C9332"/>
  <c r="C9330"/>
  <c r="C9328"/>
  <c r="C9326"/>
  <c r="C9324"/>
  <c r="C9322"/>
  <c r="C9320"/>
  <c r="C9318"/>
  <c r="C9316"/>
  <c r="C9314"/>
  <c r="C9312"/>
  <c r="C9310"/>
  <c r="C9308"/>
  <c r="C9306"/>
  <c r="C9304"/>
  <c r="C9302"/>
  <c r="C9300"/>
  <c r="C9298"/>
  <c r="C9296"/>
  <c r="C9294"/>
  <c r="C9292"/>
  <c r="C9290"/>
  <c r="C9288"/>
  <c r="C9286"/>
  <c r="C9284"/>
  <c r="C9282"/>
  <c r="C9280"/>
  <c r="C9278"/>
  <c r="C9276"/>
  <c r="C9274"/>
  <c r="C9272"/>
  <c r="C9270"/>
  <c r="C9268"/>
  <c r="C9266"/>
  <c r="C9264"/>
  <c r="C9262"/>
  <c r="C9260"/>
  <c r="C9258"/>
  <c r="C9256"/>
  <c r="C9254"/>
  <c r="C9252"/>
  <c r="C9250"/>
  <c r="C9248"/>
  <c r="C9246"/>
  <c r="C9244"/>
  <c r="C9242"/>
  <c r="C9240"/>
  <c r="C9238"/>
  <c r="C9236"/>
  <c r="C9234"/>
  <c r="C9232"/>
  <c r="C9230"/>
  <c r="C9228"/>
  <c r="C9226"/>
  <c r="C9224"/>
  <c r="C9222"/>
  <c r="C9220"/>
  <c r="C9218"/>
  <c r="C9216"/>
  <c r="C9214"/>
  <c r="C9212"/>
  <c r="C9210"/>
  <c r="C9208"/>
  <c r="C9206"/>
  <c r="C9204"/>
  <c r="C9202"/>
  <c r="C9200"/>
  <c r="C9198"/>
  <c r="C9196"/>
  <c r="C9194"/>
  <c r="C9192"/>
  <c r="C9190"/>
  <c r="C9188"/>
  <c r="C9186"/>
  <c r="C9184"/>
  <c r="C9182"/>
  <c r="C9180"/>
  <c r="C9178"/>
  <c r="C9176"/>
  <c r="C9174"/>
  <c r="C9172"/>
  <c r="C9170"/>
  <c r="C9168"/>
  <c r="C9166"/>
  <c r="C9164"/>
  <c r="C9162"/>
  <c r="C9160"/>
  <c r="C9158"/>
  <c r="C9156"/>
  <c r="C9154"/>
  <c r="C9152"/>
  <c r="C9150"/>
  <c r="C9148"/>
  <c r="C9146"/>
  <c r="C9144"/>
  <c r="C9142"/>
  <c r="C9140"/>
  <c r="C9138"/>
  <c r="C9136"/>
  <c r="C9134"/>
  <c r="C9132"/>
  <c r="C9130"/>
  <c r="C9128"/>
  <c r="C9126"/>
  <c r="C9124"/>
  <c r="C9122"/>
  <c r="C9120"/>
  <c r="C9118"/>
  <c r="C9116"/>
  <c r="C9114"/>
  <c r="C9112"/>
  <c r="C9110"/>
  <c r="C9108"/>
  <c r="C9106"/>
  <c r="C9104"/>
  <c r="C9102"/>
  <c r="C9100"/>
  <c r="C9098"/>
  <c r="C9096"/>
  <c r="C9094"/>
  <c r="C9092"/>
  <c r="C9090"/>
  <c r="C9088"/>
  <c r="C9086"/>
  <c r="C9084"/>
  <c r="C9082"/>
  <c r="C9080"/>
  <c r="C9078"/>
  <c r="C9076"/>
  <c r="C9074"/>
  <c r="C9072"/>
  <c r="C9070"/>
  <c r="C9068"/>
  <c r="C9066"/>
  <c r="C9064"/>
  <c r="C9062"/>
  <c r="C9060"/>
  <c r="C9058"/>
  <c r="C9056"/>
  <c r="C9054"/>
  <c r="C9052"/>
  <c r="C9050"/>
  <c r="C9048"/>
  <c r="C9046"/>
  <c r="C9044"/>
  <c r="C9042"/>
  <c r="C9040"/>
  <c r="C9038"/>
  <c r="C9036"/>
  <c r="C9034"/>
  <c r="C9032"/>
  <c r="C9030"/>
  <c r="C9028"/>
  <c r="C9026"/>
  <c r="C9024"/>
  <c r="C9022"/>
  <c r="C9020"/>
  <c r="C9018"/>
  <c r="C9016"/>
  <c r="C9014"/>
  <c r="C9012"/>
  <c r="C9010"/>
  <c r="C9008"/>
  <c r="C9006"/>
  <c r="C9004"/>
  <c r="C9002"/>
  <c r="C9000"/>
  <c r="C8998"/>
  <c r="C8996"/>
  <c r="C8994"/>
  <c r="C8992"/>
  <c r="C8990"/>
  <c r="C8988"/>
  <c r="C8986"/>
  <c r="C8984"/>
  <c r="C8982"/>
  <c r="C8980"/>
  <c r="C8978"/>
  <c r="C8976"/>
  <c r="C8974"/>
  <c r="C8972"/>
  <c r="C8970"/>
  <c r="C8968"/>
  <c r="C8966"/>
  <c r="C8964"/>
  <c r="C8962"/>
  <c r="C8960"/>
  <c r="C8958"/>
  <c r="C8956"/>
  <c r="C8954"/>
  <c r="C8952"/>
  <c r="C8950"/>
  <c r="C8948"/>
  <c r="C8946"/>
  <c r="C8944"/>
  <c r="C8942"/>
  <c r="C8940"/>
  <c r="C8938"/>
  <c r="C8936"/>
  <c r="C8934"/>
  <c r="C8932"/>
  <c r="C8930"/>
  <c r="C8928"/>
  <c r="C8926"/>
  <c r="C8924"/>
  <c r="C8922"/>
  <c r="C8920"/>
  <c r="C8918"/>
  <c r="C8916"/>
  <c r="C8914"/>
  <c r="C8912"/>
  <c r="C8910"/>
  <c r="C8908"/>
  <c r="C8906"/>
  <c r="C8904"/>
  <c r="C8902"/>
  <c r="C8900"/>
  <c r="C8898"/>
  <c r="C8896"/>
  <c r="C8894"/>
  <c r="C8892"/>
  <c r="C8890"/>
  <c r="C8888"/>
  <c r="C8886"/>
  <c r="C8884"/>
  <c r="C8882"/>
  <c r="C8880"/>
  <c r="C8878"/>
  <c r="C8876"/>
  <c r="C8874"/>
  <c r="C8872"/>
  <c r="C8870"/>
  <c r="C8868"/>
  <c r="C8866"/>
  <c r="C8864"/>
  <c r="C8862"/>
  <c r="C8860"/>
  <c r="C8858"/>
  <c r="C8856"/>
  <c r="C8854"/>
  <c r="C8852"/>
  <c r="C8850"/>
  <c r="C8848"/>
  <c r="C8846"/>
  <c r="C8844"/>
  <c r="C8842"/>
  <c r="C8840"/>
  <c r="C8838"/>
  <c r="C8836"/>
  <c r="C8834"/>
  <c r="C8832"/>
  <c r="C8830"/>
  <c r="C8828"/>
  <c r="C8826"/>
  <c r="C8824"/>
  <c r="C8822"/>
  <c r="C8820"/>
  <c r="C8818"/>
  <c r="C8816"/>
  <c r="C8814"/>
  <c r="C8812"/>
  <c r="C8810"/>
  <c r="C8808"/>
  <c r="C8806"/>
  <c r="C8804"/>
  <c r="C8802"/>
  <c r="C8800"/>
  <c r="C8798"/>
  <c r="C8796"/>
  <c r="C8794"/>
  <c r="C8792"/>
  <c r="C8790"/>
  <c r="C8788"/>
  <c r="C8786"/>
  <c r="C8784"/>
  <c r="C8782"/>
  <c r="C8780"/>
  <c r="C8778"/>
  <c r="C8776"/>
  <c r="C8774"/>
  <c r="C8772"/>
  <c r="C8770"/>
  <c r="C8768"/>
  <c r="C8766"/>
  <c r="C8764"/>
  <c r="C8762"/>
  <c r="C8760"/>
  <c r="C8758"/>
  <c r="C8756"/>
  <c r="C8754"/>
  <c r="C8752"/>
  <c r="C8750"/>
  <c r="C8748"/>
  <c r="C8746"/>
  <c r="C8744"/>
  <c r="C8742"/>
  <c r="C8740"/>
  <c r="C8738"/>
  <c r="C8736"/>
  <c r="C8734"/>
  <c r="C8732"/>
  <c r="C8730"/>
  <c r="C8728"/>
  <c r="C8726"/>
  <c r="C8724"/>
  <c r="C8722"/>
  <c r="C8720"/>
  <c r="C8718"/>
  <c r="C8716"/>
  <c r="C8714"/>
  <c r="C8712"/>
  <c r="C8710"/>
  <c r="C8708"/>
  <c r="C8706"/>
  <c r="C8704"/>
  <c r="C8702"/>
  <c r="C8700"/>
  <c r="C8698"/>
  <c r="C8696"/>
  <c r="C8694"/>
  <c r="C8692"/>
  <c r="C8690"/>
  <c r="C8688"/>
  <c r="C8686"/>
  <c r="C8684"/>
  <c r="C8682"/>
  <c r="C8680"/>
  <c r="C8678"/>
  <c r="C8676"/>
  <c r="C8674"/>
  <c r="C8672"/>
  <c r="C8670"/>
  <c r="C8668"/>
  <c r="C8666"/>
  <c r="C8664"/>
  <c r="C8662"/>
  <c r="C8660"/>
  <c r="C8658"/>
  <c r="C8656"/>
  <c r="C8654"/>
  <c r="C8652"/>
  <c r="C8650"/>
  <c r="C8648"/>
  <c r="C8646"/>
  <c r="C8644"/>
  <c r="C8642"/>
  <c r="C8640"/>
  <c r="C8638"/>
  <c r="C8636"/>
  <c r="C8634"/>
  <c r="C8632"/>
  <c r="C8630"/>
  <c r="C8628"/>
  <c r="C8626"/>
  <c r="C8624"/>
  <c r="C8622"/>
  <c r="C8620"/>
  <c r="C8618"/>
  <c r="C8616"/>
  <c r="C8614"/>
  <c r="C8612"/>
  <c r="C8610"/>
  <c r="C8608"/>
  <c r="C8606"/>
  <c r="C8604"/>
  <c r="C8602"/>
  <c r="C8600"/>
  <c r="C8598"/>
  <c r="C8596"/>
  <c r="C8594"/>
  <c r="C8592"/>
  <c r="C8590"/>
  <c r="C8588"/>
  <c r="C8586"/>
  <c r="C8584"/>
  <c r="C8582"/>
  <c r="C8580"/>
  <c r="C8578"/>
  <c r="C8576"/>
  <c r="C8574"/>
  <c r="C8572"/>
  <c r="C8570"/>
  <c r="C8568"/>
  <c r="C8566"/>
  <c r="C8564"/>
  <c r="C8562"/>
  <c r="C8560"/>
  <c r="C8558"/>
  <c r="C8556"/>
  <c r="C8554"/>
  <c r="C8552"/>
  <c r="C8550"/>
  <c r="C8548"/>
  <c r="C8546"/>
  <c r="C8544"/>
  <c r="C8542"/>
  <c r="C8540"/>
  <c r="C8538"/>
  <c r="C8536"/>
  <c r="C8534"/>
  <c r="C8532"/>
  <c r="C8530"/>
  <c r="C8528"/>
  <c r="C8526"/>
  <c r="C8524"/>
  <c r="C8522"/>
  <c r="C8520"/>
  <c r="C8518"/>
  <c r="C8516"/>
  <c r="C8514"/>
  <c r="C8512"/>
  <c r="C8510"/>
  <c r="C8508"/>
  <c r="C8506"/>
  <c r="C8504"/>
  <c r="C8502"/>
  <c r="C8500"/>
  <c r="C8498"/>
  <c r="C8496"/>
  <c r="C8494"/>
  <c r="C8492"/>
  <c r="C8490"/>
  <c r="C8488"/>
  <c r="C8486"/>
  <c r="C8484"/>
  <c r="C8482"/>
  <c r="C8480"/>
  <c r="C8478"/>
  <c r="C8476"/>
  <c r="C8474"/>
  <c r="C8472"/>
  <c r="C8470"/>
  <c r="C8468"/>
  <c r="C8466"/>
  <c r="C8464"/>
  <c r="C8462"/>
  <c r="C8460"/>
  <c r="C8458"/>
  <c r="C8456"/>
  <c r="C8454"/>
  <c r="C8452"/>
  <c r="C8450"/>
  <c r="C8448"/>
  <c r="C8446"/>
  <c r="C8444"/>
  <c r="C8442"/>
  <c r="C8440"/>
  <c r="C8438"/>
  <c r="C8436"/>
  <c r="C8434"/>
  <c r="C8432"/>
  <c r="C8430"/>
  <c r="C8428"/>
  <c r="C8426"/>
  <c r="C8424"/>
  <c r="C8422"/>
  <c r="C8420"/>
  <c r="C8418"/>
  <c r="C8416"/>
  <c r="C8414"/>
  <c r="C8412"/>
  <c r="C8410"/>
  <c r="C8408"/>
  <c r="C8406"/>
  <c r="C8404"/>
  <c r="C8402"/>
  <c r="C8400"/>
  <c r="C8398"/>
  <c r="C8396"/>
  <c r="C8394"/>
  <c r="C8392"/>
  <c r="C8390"/>
  <c r="C8388"/>
  <c r="C8386"/>
  <c r="C8384"/>
  <c r="C8382"/>
  <c r="C8380"/>
  <c r="C8378"/>
  <c r="C8376"/>
  <c r="C8374"/>
  <c r="C8372"/>
  <c r="C8370"/>
  <c r="C8368"/>
  <c r="C8366"/>
  <c r="C8364"/>
  <c r="C8362"/>
  <c r="C8360"/>
  <c r="C8358"/>
  <c r="C8356"/>
  <c r="C8354"/>
  <c r="C8352"/>
  <c r="C8350"/>
  <c r="C8348"/>
  <c r="C8346"/>
  <c r="C8344"/>
  <c r="C8342"/>
  <c r="C8340"/>
  <c r="C8338"/>
  <c r="C8336"/>
  <c r="C8334"/>
  <c r="C8332"/>
  <c r="C8330"/>
  <c r="C8328"/>
  <c r="C8326"/>
  <c r="C8324"/>
  <c r="C8322"/>
  <c r="C8320"/>
  <c r="C8318"/>
  <c r="C8316"/>
  <c r="C8314"/>
  <c r="C8312"/>
  <c r="C8310"/>
  <c r="C8308"/>
  <c r="C8306"/>
  <c r="C8304"/>
  <c r="C8302"/>
  <c r="C8300"/>
  <c r="C8298"/>
  <c r="C8296"/>
  <c r="C8294"/>
  <c r="C8292"/>
  <c r="C8290"/>
  <c r="C8288"/>
  <c r="C8286"/>
  <c r="C8284"/>
  <c r="C8282"/>
  <c r="C8280"/>
  <c r="C8278"/>
  <c r="C8276"/>
  <c r="C8274"/>
  <c r="C8272"/>
  <c r="C8270"/>
  <c r="C8268"/>
  <c r="C8266"/>
  <c r="C8264"/>
  <c r="C8262"/>
  <c r="C8260"/>
  <c r="C8258"/>
  <c r="C8256"/>
  <c r="C8254"/>
  <c r="C8252"/>
  <c r="C8250"/>
  <c r="C8248"/>
  <c r="C8246"/>
  <c r="C8244"/>
  <c r="C8242"/>
  <c r="C8240"/>
  <c r="C8238"/>
  <c r="C8236"/>
  <c r="C8234"/>
  <c r="C8232"/>
  <c r="C8230"/>
  <c r="C8228"/>
  <c r="C8226"/>
  <c r="C8224"/>
  <c r="C8222"/>
  <c r="C8220"/>
  <c r="C8218"/>
  <c r="C8216"/>
  <c r="C8214"/>
  <c r="C8212"/>
  <c r="C8210"/>
  <c r="C8208"/>
  <c r="C8206"/>
  <c r="C8204"/>
  <c r="C8202"/>
  <c r="C8200"/>
  <c r="C8198"/>
  <c r="C8196"/>
  <c r="C8194"/>
  <c r="C8192"/>
  <c r="C8190"/>
  <c r="C8188"/>
  <c r="C8186"/>
  <c r="C8184"/>
  <c r="C8182"/>
  <c r="C8180"/>
  <c r="C8178"/>
  <c r="C8176"/>
  <c r="C8174"/>
  <c r="C8172"/>
  <c r="C8170"/>
  <c r="C8168"/>
  <c r="C8166"/>
  <c r="C8164"/>
  <c r="C8162"/>
  <c r="C8160"/>
  <c r="C8158"/>
  <c r="C8156"/>
  <c r="C8154"/>
  <c r="C8152"/>
  <c r="C8150"/>
  <c r="C8148"/>
  <c r="C8146"/>
  <c r="C8144"/>
  <c r="C8142"/>
  <c r="C8140"/>
  <c r="C8138"/>
  <c r="C8136"/>
  <c r="C8134"/>
  <c r="C8132"/>
  <c r="C8125"/>
  <c r="C8123"/>
  <c r="C8121"/>
  <c r="C8119"/>
  <c r="C8117"/>
  <c r="C8115"/>
  <c r="C8113"/>
  <c r="C8111"/>
  <c r="C8109"/>
  <c r="C8107"/>
  <c r="C8105"/>
  <c r="C8103"/>
  <c r="C8101"/>
  <c r="C8099"/>
  <c r="C8097"/>
  <c r="C8095"/>
  <c r="C8093"/>
  <c r="C8091"/>
  <c r="C8089"/>
  <c r="C8087"/>
  <c r="C8085"/>
  <c r="C8083"/>
  <c r="C8081"/>
  <c r="C8079"/>
  <c r="C8077"/>
  <c r="C8075"/>
  <c r="C8073"/>
  <c r="C8071"/>
  <c r="C8069"/>
  <c r="C8067"/>
  <c r="C8065"/>
  <c r="C8063"/>
  <c r="C8061"/>
  <c r="C8059"/>
  <c r="C8057"/>
  <c r="C8055"/>
  <c r="C8053"/>
  <c r="C8051"/>
  <c r="C8049"/>
  <c r="C8047"/>
  <c r="C8045"/>
  <c r="C8043"/>
  <c r="C8041"/>
  <c r="C8039"/>
  <c r="C8037"/>
  <c r="C8035"/>
  <c r="C8033"/>
  <c r="C8031"/>
  <c r="C8029"/>
  <c r="C8027"/>
  <c r="C8025"/>
  <c r="C8023"/>
  <c r="C8021"/>
  <c r="C8019"/>
  <c r="C8017"/>
  <c r="C8015"/>
  <c r="C8013"/>
  <c r="C8011"/>
  <c r="C8009"/>
  <c r="C8007"/>
  <c r="C8005"/>
  <c r="C8003"/>
  <c r="C8001"/>
  <c r="C7999"/>
  <c r="C7997"/>
  <c r="C7995"/>
  <c r="C7993"/>
  <c r="C7991"/>
  <c r="C7989"/>
  <c r="C7987"/>
  <c r="C7985"/>
  <c r="C7983"/>
  <c r="C7981"/>
  <c r="C7979"/>
  <c r="C7977"/>
  <c r="C7975"/>
  <c r="C7973"/>
  <c r="C7971"/>
  <c r="C7969"/>
  <c r="C7967"/>
  <c r="C7965"/>
  <c r="C7963"/>
  <c r="C7961"/>
  <c r="C7959"/>
  <c r="C7957"/>
  <c r="C7955"/>
  <c r="C7953"/>
  <c r="C7951"/>
  <c r="C7949"/>
  <c r="C7947"/>
  <c r="C7945"/>
  <c r="C7943"/>
  <c r="C7941"/>
  <c r="C7939"/>
  <c r="C7937"/>
  <c r="C7935"/>
  <c r="C7933"/>
  <c r="C7931"/>
  <c r="C7929"/>
  <c r="C7927"/>
  <c r="C7925"/>
  <c r="C7923"/>
  <c r="C7921"/>
  <c r="C7919"/>
  <c r="C7917"/>
  <c r="C7915"/>
  <c r="C7913"/>
  <c r="C7911"/>
  <c r="C7909"/>
  <c r="C7907"/>
  <c r="C7905"/>
  <c r="C7903"/>
  <c r="C7901"/>
  <c r="C7899"/>
  <c r="C7897"/>
  <c r="C7895"/>
  <c r="C7893"/>
  <c r="C7891"/>
  <c r="C7889"/>
  <c r="C7887"/>
  <c r="C7885"/>
  <c r="C7883"/>
  <c r="C7881"/>
  <c r="C7879"/>
  <c r="C7877"/>
  <c r="C7875"/>
  <c r="C7873"/>
  <c r="C7871"/>
  <c r="C7869"/>
  <c r="C7867"/>
  <c r="C7865"/>
  <c r="C7863"/>
  <c r="C7861"/>
  <c r="C7859"/>
  <c r="C7857"/>
  <c r="C7855"/>
  <c r="C7853"/>
  <c r="C7851"/>
  <c r="C7849"/>
  <c r="C7847"/>
  <c r="C7845"/>
  <c r="C7843"/>
  <c r="C7841"/>
  <c r="C7839"/>
  <c r="C7837"/>
  <c r="C7835"/>
  <c r="C7833"/>
  <c r="C7831"/>
  <c r="C7829"/>
  <c r="C7827"/>
  <c r="C7825"/>
  <c r="C7823"/>
  <c r="C7821"/>
  <c r="C7819"/>
  <c r="C7817"/>
  <c r="C7815"/>
  <c r="C7813"/>
  <c r="C7811"/>
  <c r="C7809"/>
  <c r="C7807"/>
  <c r="C7805"/>
  <c r="C7803"/>
  <c r="C7801"/>
  <c r="C7799"/>
  <c r="C7797"/>
  <c r="C7795"/>
  <c r="C7793"/>
  <c r="C7791"/>
  <c r="C7789"/>
  <c r="C7787"/>
  <c r="C7785"/>
  <c r="C7783"/>
  <c r="C7781"/>
  <c r="C7779"/>
  <c r="C7777"/>
  <c r="C7775"/>
  <c r="C7773"/>
  <c r="C7771"/>
  <c r="C7769"/>
  <c r="C7767"/>
  <c r="C7765"/>
  <c r="C7763"/>
  <c r="C7761"/>
  <c r="C7759"/>
  <c r="C7757"/>
  <c r="C7755"/>
  <c r="C7753"/>
  <c r="C7751"/>
  <c r="C7749"/>
  <c r="C7747"/>
  <c r="C7745"/>
  <c r="C7743"/>
  <c r="C7741"/>
  <c r="C7739"/>
  <c r="C7737"/>
  <c r="C7735"/>
  <c r="C7733"/>
  <c r="C7731"/>
  <c r="C7729"/>
  <c r="C7727"/>
  <c r="C7725"/>
  <c r="C7723"/>
  <c r="C7721"/>
  <c r="C7719"/>
  <c r="C7717"/>
  <c r="C7715"/>
  <c r="C7713"/>
  <c r="C7711"/>
  <c r="C7709"/>
  <c r="C7707"/>
  <c r="C7705"/>
  <c r="C7703"/>
  <c r="C7701"/>
  <c r="C7699"/>
  <c r="C7697"/>
  <c r="C7695"/>
  <c r="C7693"/>
  <c r="C7691"/>
  <c r="C7689"/>
  <c r="C7687"/>
  <c r="C7685"/>
  <c r="C7683"/>
  <c r="C7681"/>
  <c r="C7679"/>
  <c r="C7677"/>
  <c r="C7675"/>
  <c r="C7673"/>
  <c r="C7671"/>
  <c r="C7669"/>
  <c r="C7667"/>
  <c r="C7665"/>
  <c r="C7663"/>
  <c r="C7661"/>
  <c r="C7659"/>
  <c r="C7657"/>
  <c r="C7655"/>
  <c r="C7653"/>
  <c r="C7651"/>
  <c r="C7649"/>
  <c r="C7647"/>
  <c r="C7645"/>
  <c r="C7643"/>
  <c r="C7641"/>
  <c r="C7639"/>
  <c r="C7637"/>
  <c r="C7635"/>
  <c r="C7633"/>
  <c r="C7631"/>
  <c r="C7629"/>
  <c r="C7627"/>
  <c r="C7625"/>
  <c r="C7623"/>
  <c r="C7621"/>
  <c r="C7619"/>
  <c r="C7617"/>
  <c r="C7615"/>
  <c r="C7613"/>
  <c r="C7611"/>
  <c r="C7609"/>
  <c r="C7607"/>
  <c r="C7605"/>
  <c r="C7603"/>
  <c r="C7601"/>
  <c r="C7599"/>
  <c r="C7597"/>
  <c r="C7595"/>
  <c r="C7593"/>
  <c r="C7591"/>
  <c r="C7589"/>
  <c r="C7587"/>
  <c r="C7585"/>
  <c r="C7583"/>
  <c r="C7581"/>
  <c r="C7579"/>
  <c r="C7577"/>
  <c r="C7575"/>
  <c r="C7573"/>
  <c r="C7571"/>
  <c r="C7569"/>
  <c r="C7567"/>
  <c r="C7565"/>
  <c r="C7563"/>
  <c r="C7561"/>
  <c r="C7559"/>
  <c r="C7557"/>
  <c r="C7555"/>
  <c r="C7553"/>
  <c r="C7551"/>
  <c r="C7549"/>
  <c r="C7547"/>
  <c r="C7545"/>
  <c r="C7543"/>
  <c r="C7541"/>
  <c r="C7539"/>
  <c r="C7537"/>
  <c r="C7535"/>
  <c r="C7533"/>
  <c r="C7531"/>
  <c r="C7529"/>
  <c r="C7527"/>
  <c r="C7525"/>
  <c r="C7523"/>
  <c r="C7521"/>
  <c r="C7519"/>
  <c r="C7517"/>
  <c r="C7515"/>
  <c r="C7513"/>
  <c r="C7511"/>
  <c r="C7509"/>
  <c r="C7507"/>
  <c r="C7505"/>
  <c r="C7503"/>
  <c r="C7501"/>
  <c r="C7499"/>
  <c r="C7497"/>
  <c r="C7495"/>
  <c r="C7493"/>
  <c r="C7491"/>
  <c r="C7489"/>
  <c r="C7487"/>
  <c r="C7485"/>
  <c r="C7483"/>
  <c r="C7481"/>
  <c r="C7479"/>
  <c r="C7477"/>
  <c r="C7475"/>
  <c r="C7473"/>
  <c r="C7471"/>
  <c r="C7469"/>
  <c r="C7467"/>
  <c r="C7465"/>
  <c r="C7463"/>
  <c r="C7461"/>
  <c r="C7459"/>
  <c r="C7457"/>
  <c r="C7455"/>
  <c r="C7453"/>
  <c r="C7451"/>
  <c r="C7449"/>
  <c r="C7447"/>
  <c r="C7445"/>
  <c r="C7443"/>
  <c r="C7441"/>
  <c r="C7439"/>
  <c r="C7437"/>
  <c r="C7435"/>
  <c r="C7433"/>
  <c r="C7431"/>
  <c r="C7429"/>
  <c r="C7427"/>
  <c r="C7425"/>
  <c r="C7423"/>
  <c r="C7421"/>
  <c r="C7419"/>
  <c r="C7417"/>
  <c r="C7415"/>
  <c r="C7413"/>
  <c r="C7411"/>
  <c r="C7409"/>
  <c r="C7407"/>
  <c r="C7405"/>
  <c r="C7403"/>
  <c r="C7401"/>
  <c r="C7399"/>
  <c r="C7397"/>
  <c r="C7395"/>
  <c r="C7393"/>
  <c r="C7391"/>
  <c r="C7389"/>
  <c r="C7387"/>
  <c r="C7385"/>
  <c r="C7383"/>
  <c r="C7381"/>
  <c r="C7379"/>
  <c r="C7377"/>
  <c r="C7375"/>
  <c r="C7373"/>
  <c r="C7371"/>
  <c r="C7369"/>
  <c r="C7367"/>
  <c r="C7365"/>
  <c r="C7363"/>
  <c r="C7361"/>
  <c r="C7359"/>
  <c r="C7357"/>
  <c r="C7355"/>
  <c r="C7353"/>
  <c r="C7351"/>
  <c r="C7349"/>
  <c r="C7347"/>
  <c r="C7345"/>
  <c r="C7343"/>
  <c r="C7341"/>
  <c r="C7339"/>
  <c r="C7337"/>
  <c r="C7335"/>
  <c r="C7333"/>
  <c r="C7331"/>
  <c r="C7329"/>
  <c r="C7327"/>
  <c r="C7325"/>
  <c r="C7323"/>
  <c r="C7322"/>
  <c r="C7320"/>
  <c r="C7318"/>
  <c r="C7316"/>
  <c r="C7314"/>
  <c r="C7312"/>
  <c r="C7310"/>
  <c r="C7308"/>
  <c r="C7306"/>
  <c r="C7304"/>
  <c r="C7302"/>
  <c r="C7300"/>
  <c r="C7298"/>
  <c r="C7296"/>
  <c r="C7294"/>
  <c r="C7292"/>
  <c r="C7290"/>
  <c r="C7288"/>
  <c r="C7286"/>
  <c r="C7284"/>
  <c r="C7282"/>
  <c r="C7280"/>
  <c r="C7278"/>
  <c r="C7276"/>
  <c r="C7274"/>
  <c r="C7272"/>
  <c r="C7270"/>
  <c r="C7268"/>
  <c r="C7266"/>
  <c r="C7264"/>
  <c r="C7262"/>
  <c r="C7260"/>
  <c r="C7258"/>
  <c r="C7256"/>
  <c r="C7254"/>
  <c r="C7252"/>
  <c r="C7250"/>
  <c r="C7248"/>
  <c r="C7246"/>
  <c r="C7244"/>
  <c r="C7242"/>
  <c r="C7240"/>
  <c r="C7238"/>
  <c r="C7236"/>
  <c r="C7234"/>
  <c r="C7232"/>
  <c r="C7230"/>
  <c r="C7228"/>
  <c r="C7226"/>
  <c r="C7224"/>
  <c r="C7222"/>
  <c r="C7220"/>
  <c r="C7218"/>
  <c r="C7216"/>
  <c r="C7214"/>
  <c r="C7212"/>
  <c r="C7210"/>
  <c r="C7208"/>
  <c r="C7206"/>
  <c r="C7204"/>
  <c r="C7202"/>
  <c r="C7200"/>
  <c r="C7198"/>
  <c r="C7196"/>
  <c r="C7194"/>
  <c r="C7192"/>
  <c r="C7190"/>
  <c r="C7188"/>
  <c r="C7186"/>
  <c r="C7184"/>
  <c r="C7182"/>
  <c r="C7180"/>
  <c r="C7178"/>
  <c r="C7176"/>
  <c r="C7174"/>
  <c r="C7172"/>
  <c r="C7170"/>
  <c r="C7168"/>
  <c r="C7166"/>
  <c r="C7164"/>
  <c r="C7162"/>
  <c r="C7160"/>
  <c r="C7158"/>
  <c r="C7156"/>
  <c r="C7154"/>
  <c r="C7152"/>
  <c r="C7150"/>
  <c r="C7148"/>
  <c r="C7146"/>
  <c r="C7144"/>
  <c r="C7142"/>
  <c r="C7140"/>
  <c r="C7138"/>
  <c r="C7136"/>
  <c r="C7134"/>
  <c r="C7132"/>
  <c r="C7130"/>
  <c r="C7128"/>
  <c r="C7126"/>
  <c r="C7124"/>
  <c r="C7122"/>
  <c r="C7120"/>
  <c r="C7118"/>
  <c r="C7116"/>
  <c r="C7114"/>
  <c r="C7112"/>
  <c r="C7110"/>
  <c r="C7108"/>
  <c r="C7106"/>
  <c r="C7104"/>
  <c r="C7102"/>
  <c r="C7100"/>
  <c r="C7098"/>
  <c r="C7096"/>
  <c r="C7094"/>
  <c r="C7092"/>
  <c r="C7090"/>
  <c r="C7088"/>
  <c r="C7086"/>
  <c r="C7084"/>
  <c r="C7082"/>
  <c r="C7080"/>
  <c r="C7078"/>
  <c r="C7076"/>
  <c r="C7074"/>
  <c r="C7072"/>
  <c r="C7070"/>
  <c r="C7068"/>
  <c r="C7066"/>
  <c r="C7064"/>
  <c r="C7062"/>
  <c r="C7060"/>
  <c r="C7058"/>
  <c r="C7056"/>
  <c r="C7054"/>
  <c r="C7052"/>
  <c r="C7050"/>
  <c r="C7048"/>
  <c r="C7046"/>
  <c r="C7044"/>
  <c r="C7042"/>
  <c r="C7040"/>
  <c r="C7038"/>
  <c r="C7036"/>
  <c r="C7034"/>
  <c r="C7032"/>
  <c r="C7030"/>
  <c r="C7028"/>
  <c r="C7026"/>
  <c r="C7024"/>
  <c r="C7022"/>
  <c r="C7020"/>
  <c r="C7018"/>
  <c r="C7016"/>
  <c r="C7014"/>
  <c r="C7012"/>
  <c r="C7010"/>
  <c r="C7008"/>
  <c r="C7006"/>
  <c r="C7004"/>
  <c r="C7002"/>
  <c r="C7000"/>
  <c r="C6998"/>
  <c r="C6996"/>
  <c r="C6994"/>
  <c r="C6992"/>
  <c r="C6990"/>
  <c r="C6988"/>
  <c r="C6986"/>
  <c r="C6984"/>
  <c r="C6982"/>
  <c r="C6980"/>
  <c r="C6978"/>
  <c r="C6976"/>
  <c r="C6974"/>
  <c r="C6972"/>
  <c r="C6970"/>
  <c r="C6968"/>
  <c r="C6966"/>
  <c r="C6964"/>
  <c r="C6962"/>
  <c r="C6960"/>
  <c r="C6958"/>
  <c r="C6956"/>
  <c r="C6954"/>
  <c r="C6952"/>
  <c r="C6950"/>
  <c r="C6948"/>
  <c r="C6946"/>
  <c r="C6944"/>
  <c r="C6942"/>
  <c r="C6940"/>
  <c r="C6938"/>
  <c r="C6936"/>
  <c r="C6934"/>
  <c r="C6932"/>
  <c r="C6930"/>
  <c r="C6928"/>
  <c r="C6926"/>
  <c r="C6924"/>
  <c r="C6922"/>
  <c r="C6920"/>
  <c r="C6918"/>
  <c r="C6916"/>
  <c r="C6914"/>
  <c r="C6912"/>
  <c r="C6910"/>
  <c r="C6908"/>
  <c r="C6906"/>
  <c r="C6904"/>
  <c r="C6902"/>
  <c r="C6900"/>
  <c r="C6898"/>
  <c r="C6896"/>
  <c r="C6894"/>
  <c r="C6892"/>
  <c r="C6890"/>
  <c r="C6888"/>
  <c r="C6886"/>
  <c r="C6884"/>
  <c r="C6882"/>
  <c r="C6880"/>
  <c r="C6878"/>
  <c r="C6876"/>
  <c r="C6874"/>
  <c r="C6872"/>
  <c r="C6870"/>
  <c r="C6868"/>
  <c r="C6866"/>
  <c r="C6864"/>
  <c r="C6862"/>
  <c r="C6860"/>
  <c r="C6858"/>
  <c r="C6856"/>
  <c r="C6854"/>
  <c r="C6852"/>
  <c r="C6850"/>
  <c r="C6848"/>
  <c r="C6846"/>
  <c r="C6844"/>
  <c r="C6842"/>
  <c r="C6840"/>
  <c r="C6838"/>
  <c r="C6836"/>
  <c r="C6834"/>
  <c r="C6832"/>
  <c r="C6830"/>
  <c r="C6828"/>
  <c r="C6826"/>
  <c r="C6824"/>
  <c r="C6822"/>
  <c r="C6820"/>
  <c r="C6818"/>
  <c r="C6816"/>
  <c r="C6814"/>
  <c r="C6812"/>
  <c r="C6810"/>
  <c r="C6808"/>
  <c r="C6806"/>
  <c r="C6804"/>
  <c r="C6802"/>
  <c r="C6800"/>
  <c r="C6798"/>
  <c r="C6796"/>
  <c r="C6794"/>
  <c r="C6792"/>
  <c r="C6790"/>
  <c r="C6788"/>
  <c r="C6786"/>
  <c r="C6784"/>
  <c r="C6782"/>
  <c r="C6780"/>
  <c r="C6778"/>
  <c r="C6776"/>
  <c r="C6774"/>
  <c r="C6772"/>
  <c r="C6770"/>
  <c r="C6768"/>
  <c r="C6766"/>
  <c r="C6764"/>
  <c r="C6762"/>
  <c r="C6760"/>
  <c r="C6758"/>
  <c r="C6756"/>
  <c r="C6754"/>
  <c r="C6752"/>
  <c r="C6750"/>
  <c r="C6748"/>
  <c r="C6746"/>
  <c r="C6744"/>
  <c r="C6742"/>
  <c r="C6740"/>
  <c r="C6738"/>
  <c r="C6736"/>
  <c r="C6734"/>
  <c r="C6732"/>
  <c r="C6730"/>
  <c r="C6728"/>
  <c r="C6726"/>
  <c r="C6724"/>
  <c r="C6722"/>
  <c r="C6720"/>
  <c r="C6718"/>
  <c r="C6716"/>
  <c r="C6714"/>
  <c r="C6712"/>
  <c r="C6710"/>
  <c r="C6708"/>
  <c r="C6706"/>
  <c r="C6704"/>
  <c r="C6702"/>
  <c r="C6700"/>
  <c r="C6698"/>
  <c r="C6696"/>
  <c r="C6694"/>
  <c r="C6692"/>
  <c r="C6690"/>
  <c r="C6688"/>
  <c r="C6686"/>
  <c r="C6684"/>
  <c r="C6682"/>
  <c r="C6680"/>
  <c r="C6678"/>
  <c r="C6676"/>
  <c r="C6674"/>
  <c r="C6672"/>
  <c r="C6670"/>
  <c r="C6668"/>
  <c r="C6666"/>
  <c r="C6664"/>
  <c r="C6662"/>
  <c r="C6660"/>
  <c r="C6658"/>
  <c r="C6656"/>
  <c r="C6654"/>
  <c r="C6652"/>
  <c r="C6650"/>
  <c r="C6648"/>
  <c r="C6646"/>
  <c r="C6644"/>
  <c r="C6642"/>
  <c r="C6640"/>
  <c r="C6638"/>
  <c r="C6636"/>
  <c r="C6634"/>
  <c r="C6632"/>
  <c r="C6630"/>
  <c r="C6628"/>
  <c r="C6626"/>
  <c r="C6624"/>
  <c r="C6622"/>
  <c r="C6620"/>
  <c r="C6618"/>
  <c r="C6616"/>
  <c r="C6614"/>
  <c r="C6612"/>
  <c r="C6610"/>
  <c r="C6608"/>
  <c r="C6606"/>
  <c r="C6604"/>
  <c r="C6602"/>
  <c r="C6600"/>
  <c r="C6598"/>
  <c r="C6596"/>
  <c r="C6594"/>
  <c r="C6592"/>
  <c r="C6590"/>
  <c r="C6588"/>
  <c r="C6586"/>
  <c r="C6584"/>
  <c r="C6582"/>
  <c r="C6580"/>
  <c r="C6578"/>
  <c r="C6576"/>
  <c r="C6574"/>
  <c r="C6572"/>
  <c r="C6570"/>
  <c r="C6568"/>
  <c r="C6566"/>
  <c r="C6564"/>
  <c r="C6562"/>
  <c r="C6560"/>
  <c r="C6558"/>
  <c r="C6556"/>
  <c r="C6554"/>
  <c r="C6552"/>
  <c r="C6550"/>
  <c r="C6548"/>
  <c r="C6546"/>
  <c r="C6544"/>
  <c r="C6542"/>
  <c r="C6540"/>
  <c r="C6538"/>
  <c r="C6536"/>
  <c r="C6534"/>
  <c r="C6532"/>
  <c r="C6530"/>
  <c r="C6528"/>
  <c r="C6526"/>
  <c r="C6524"/>
  <c r="C6522"/>
  <c r="C6520"/>
  <c r="C6518"/>
  <c r="C6516"/>
  <c r="C6514"/>
  <c r="C6512"/>
  <c r="C6510"/>
  <c r="C6508"/>
  <c r="C6506"/>
  <c r="C6504"/>
  <c r="C6502"/>
  <c r="C6500"/>
  <c r="C6498"/>
  <c r="C6496"/>
  <c r="C6494"/>
  <c r="C6492"/>
  <c r="C6490"/>
  <c r="C6488"/>
  <c r="C6486"/>
  <c r="C6484"/>
  <c r="C6482"/>
  <c r="C6480"/>
  <c r="C6478"/>
  <c r="C6476"/>
  <c r="C6474"/>
  <c r="C6472"/>
  <c r="C6470"/>
  <c r="C6468"/>
  <c r="C6466"/>
  <c r="C6464"/>
  <c r="C6462"/>
  <c r="C6460"/>
  <c r="C6458"/>
  <c r="C6456"/>
  <c r="C6454"/>
  <c r="C6452"/>
  <c r="C6450"/>
  <c r="C6448"/>
  <c r="C6446"/>
  <c r="C6444"/>
  <c r="C6442"/>
  <c r="C6440"/>
  <c r="C6438"/>
  <c r="C6436"/>
  <c r="C6434"/>
  <c r="C6432"/>
  <c r="C6430"/>
  <c r="C6428"/>
  <c r="C6426"/>
  <c r="C6424"/>
  <c r="C6422"/>
  <c r="C6420"/>
  <c r="C6418"/>
  <c r="C6416"/>
  <c r="C6414"/>
  <c r="C6412"/>
  <c r="C6410"/>
  <c r="C6408"/>
  <c r="C6406"/>
  <c r="C6404"/>
  <c r="C6402"/>
  <c r="C6400"/>
  <c r="C6398"/>
  <c r="C6396"/>
  <c r="C6394"/>
  <c r="C6392"/>
  <c r="C6390"/>
  <c r="C6388"/>
  <c r="C6386"/>
  <c r="C6384"/>
  <c r="C6382"/>
  <c r="C6380"/>
  <c r="C6378"/>
  <c r="C6376"/>
  <c r="C6374"/>
  <c r="C6372"/>
  <c r="C6370"/>
  <c r="C6368"/>
  <c r="C6366"/>
  <c r="C6364"/>
  <c r="C6362"/>
  <c r="C6360"/>
  <c r="C6358"/>
  <c r="C6356"/>
  <c r="C6354"/>
  <c r="C6352"/>
  <c r="C6350"/>
  <c r="C6348"/>
  <c r="C6346"/>
  <c r="C6344"/>
  <c r="C6342"/>
  <c r="C6340"/>
  <c r="C6338"/>
  <c r="C6336"/>
  <c r="C6334"/>
  <c r="C6332"/>
  <c r="C6330"/>
  <c r="C6328"/>
  <c r="C6326"/>
  <c r="C6324"/>
  <c r="C6322"/>
  <c r="C6320"/>
  <c r="C6318"/>
  <c r="C6316"/>
  <c r="C6314"/>
  <c r="C6312"/>
  <c r="C6310"/>
  <c r="C6308"/>
  <c r="C6306"/>
  <c r="C6304"/>
  <c r="C6302"/>
  <c r="C6300"/>
  <c r="C6298"/>
  <c r="C6296"/>
  <c r="C6294"/>
  <c r="C6292"/>
  <c r="C6290"/>
  <c r="C6288"/>
  <c r="C6286"/>
  <c r="C6284"/>
  <c r="C6282"/>
  <c r="C6280"/>
  <c r="C6278"/>
  <c r="C6276"/>
  <c r="C6274"/>
  <c r="C6272"/>
  <c r="C6270"/>
  <c r="C6268"/>
  <c r="C6266"/>
  <c r="C6264"/>
  <c r="C6262"/>
  <c r="C6260"/>
  <c r="C6258"/>
  <c r="C6256"/>
  <c r="C6254"/>
  <c r="C6252"/>
  <c r="C6250"/>
  <c r="C6248"/>
  <c r="C6246"/>
  <c r="C6244"/>
  <c r="C6242"/>
  <c r="C6240"/>
  <c r="C6238"/>
  <c r="C6236"/>
  <c r="C6234"/>
  <c r="C6232"/>
  <c r="C6230"/>
  <c r="C6228"/>
  <c r="C6226"/>
  <c r="C6224"/>
  <c r="C6222"/>
  <c r="C6220"/>
  <c r="C6218"/>
  <c r="C6216"/>
  <c r="C6214"/>
  <c r="C6212"/>
  <c r="C6210"/>
  <c r="C6208"/>
  <c r="C6206"/>
  <c r="C6204"/>
  <c r="C6202"/>
  <c r="C6200"/>
  <c r="C6198"/>
  <c r="C6196"/>
  <c r="C6194"/>
  <c r="C6192"/>
  <c r="C6190"/>
  <c r="C6188"/>
  <c r="C6186"/>
  <c r="C6184"/>
  <c r="C6182"/>
  <c r="C6180"/>
  <c r="C6178"/>
  <c r="C6176"/>
  <c r="C6174"/>
  <c r="C6172"/>
  <c r="C6170"/>
  <c r="C6168"/>
  <c r="C6166"/>
  <c r="C6164"/>
  <c r="C6162"/>
  <c r="C6160"/>
  <c r="C6158"/>
  <c r="C6156"/>
  <c r="C6154"/>
  <c r="C6152"/>
  <c r="C6150"/>
  <c r="C6148"/>
  <c r="C6146"/>
  <c r="C6144"/>
  <c r="C6142"/>
  <c r="C6140"/>
  <c r="C6138"/>
  <c r="C6136"/>
  <c r="C6134"/>
  <c r="C6132"/>
  <c r="C6130"/>
  <c r="C6128"/>
  <c r="C6126"/>
  <c r="C6124"/>
  <c r="C6122"/>
  <c r="C6120"/>
  <c r="C6118"/>
  <c r="C6116"/>
  <c r="C6114"/>
  <c r="C6112"/>
  <c r="C6110"/>
  <c r="C6108"/>
  <c r="C6106"/>
  <c r="C6104"/>
  <c r="C6102"/>
  <c r="C6100"/>
  <c r="C6098"/>
  <c r="C6096"/>
  <c r="C6094"/>
  <c r="C6092"/>
  <c r="C6090"/>
  <c r="C6088"/>
  <c r="C6086"/>
  <c r="C6084"/>
  <c r="C6082"/>
  <c r="C6080"/>
  <c r="C6078"/>
  <c r="C6076"/>
  <c r="C6074"/>
  <c r="C6072"/>
  <c r="C6070"/>
  <c r="C6068"/>
  <c r="C6066"/>
  <c r="C6064"/>
  <c r="C6062"/>
  <c r="C6060"/>
  <c r="C6058"/>
  <c r="C6056"/>
  <c r="C6054"/>
  <c r="C6052"/>
  <c r="C6050"/>
  <c r="C6048"/>
  <c r="C6046"/>
  <c r="C6044"/>
  <c r="C6042"/>
  <c r="C6040"/>
  <c r="C6038"/>
  <c r="C6036"/>
  <c r="C6034"/>
  <c r="C6032"/>
  <c r="C6030"/>
  <c r="C6028"/>
  <c r="C6026"/>
  <c r="C6024"/>
  <c r="C6022"/>
  <c r="C6020"/>
  <c r="C6018"/>
  <c r="C6016"/>
  <c r="C6014"/>
  <c r="C6012"/>
  <c r="C6010"/>
  <c r="C6008"/>
  <c r="C6006"/>
  <c r="C6004"/>
  <c r="C6002"/>
  <c r="C6000"/>
  <c r="C5998"/>
  <c r="C5996"/>
  <c r="C5994"/>
  <c r="C5992"/>
  <c r="C5990"/>
  <c r="C5988"/>
  <c r="C5986"/>
  <c r="C5984"/>
  <c r="C5982"/>
  <c r="C5980"/>
  <c r="C5978"/>
  <c r="C5976"/>
  <c r="C5974"/>
  <c r="C5972"/>
  <c r="C5970"/>
  <c r="C5968"/>
  <c r="C5966"/>
  <c r="C5964"/>
  <c r="C5962"/>
  <c r="C5960"/>
  <c r="C5958"/>
  <c r="C5956"/>
  <c r="C5954"/>
  <c r="C5952"/>
  <c r="C5950"/>
  <c r="C5948"/>
  <c r="C5946"/>
  <c r="C5944"/>
  <c r="C5942"/>
  <c r="C5940"/>
  <c r="C5938"/>
  <c r="C5936"/>
  <c r="C5934"/>
  <c r="C5932"/>
  <c r="C5930"/>
  <c r="C5928"/>
  <c r="C5926"/>
  <c r="C5924"/>
  <c r="C5922"/>
  <c r="C5920"/>
  <c r="C5918"/>
  <c r="C5916"/>
  <c r="C5914"/>
  <c r="C5912"/>
  <c r="C5910"/>
  <c r="C5908"/>
  <c r="C5906"/>
  <c r="C5904"/>
  <c r="C5902"/>
  <c r="C5900"/>
  <c r="C5898"/>
  <c r="C5896"/>
  <c r="C5894"/>
  <c r="C5892"/>
  <c r="C5890"/>
  <c r="C5888"/>
  <c r="C5886"/>
  <c r="C5884"/>
  <c r="C5882"/>
  <c r="C5880"/>
  <c r="C5878"/>
  <c r="C5876"/>
  <c r="C5874"/>
  <c r="C5872"/>
  <c r="C5870"/>
  <c r="C5868"/>
  <c r="C5866"/>
  <c r="C5864"/>
  <c r="C5862"/>
  <c r="C5860"/>
  <c r="C5858"/>
  <c r="C5856"/>
  <c r="C5854"/>
  <c r="C5852"/>
  <c r="C5850"/>
  <c r="C5848"/>
  <c r="C5846"/>
  <c r="C5844"/>
  <c r="C5842"/>
  <c r="C5840"/>
  <c r="C5838"/>
  <c r="C5836"/>
  <c r="C5834"/>
  <c r="C5832"/>
  <c r="C5830"/>
  <c r="C5828"/>
  <c r="C5826"/>
  <c r="C5824"/>
  <c r="C5822"/>
  <c r="C5820"/>
  <c r="C5818"/>
  <c r="C5816"/>
  <c r="C5814"/>
  <c r="C5812"/>
  <c r="C5810"/>
  <c r="C5808"/>
  <c r="C5806"/>
  <c r="C5804"/>
  <c r="C5802"/>
  <c r="C5800"/>
  <c r="C5798"/>
  <c r="C5796"/>
  <c r="C5794"/>
  <c r="C5792"/>
  <c r="C5790"/>
  <c r="C5788"/>
  <c r="C5786"/>
  <c r="C5784"/>
  <c r="C5782"/>
  <c r="C5780"/>
  <c r="C5778"/>
  <c r="C5776"/>
  <c r="C5774"/>
  <c r="C5772"/>
  <c r="C5770"/>
  <c r="C5768"/>
  <c r="C5766"/>
  <c r="C5764"/>
  <c r="C5762"/>
  <c r="C5760"/>
  <c r="C5758"/>
  <c r="C5756"/>
  <c r="C5754"/>
  <c r="C5752"/>
  <c r="C5750"/>
  <c r="C5748"/>
  <c r="C5746"/>
  <c r="C5744"/>
  <c r="C5742"/>
  <c r="C5740"/>
  <c r="C5738"/>
  <c r="C5736"/>
  <c r="C5734"/>
  <c r="C5732"/>
  <c r="C5730"/>
  <c r="C5728"/>
  <c r="C5726"/>
  <c r="C5724"/>
  <c r="C5722"/>
  <c r="C5720"/>
  <c r="C5718"/>
  <c r="C5716"/>
  <c r="C5714"/>
  <c r="C5712"/>
  <c r="C5710"/>
  <c r="C5708"/>
  <c r="C5706"/>
  <c r="C5704"/>
  <c r="C5702"/>
  <c r="C5700"/>
  <c r="C5698"/>
  <c r="C5696"/>
  <c r="C5694"/>
  <c r="C5692"/>
  <c r="C5690"/>
  <c r="C5688"/>
  <c r="C5686"/>
  <c r="C5684"/>
  <c r="C5682"/>
  <c r="C5680"/>
  <c r="C5678"/>
  <c r="C5676"/>
  <c r="C5674"/>
  <c r="C5672"/>
  <c r="C5670"/>
  <c r="C5668"/>
  <c r="C5666"/>
  <c r="C5664"/>
  <c r="C5662"/>
  <c r="C5660"/>
  <c r="C5658"/>
  <c r="C5656"/>
  <c r="C5654"/>
  <c r="C5652"/>
  <c r="C5650"/>
  <c r="C5648"/>
  <c r="C5646"/>
  <c r="C5644"/>
  <c r="C5642"/>
  <c r="C5640"/>
  <c r="C5638"/>
  <c r="C5636"/>
  <c r="C5634"/>
  <c r="C5632"/>
  <c r="C5630"/>
  <c r="C5628"/>
  <c r="C5626"/>
  <c r="C5624"/>
  <c r="C5622"/>
  <c r="C5620"/>
  <c r="C5618"/>
  <c r="C5616"/>
  <c r="C5614"/>
  <c r="C5612"/>
  <c r="C5610"/>
  <c r="C5608"/>
  <c r="C5606"/>
  <c r="C5604"/>
  <c r="C5602"/>
  <c r="C5600"/>
  <c r="C5598"/>
  <c r="C5596"/>
  <c r="C5594"/>
  <c r="C5592"/>
  <c r="C5590"/>
  <c r="C5588"/>
  <c r="C5586"/>
  <c r="C5584"/>
  <c r="C5582"/>
  <c r="C5580"/>
  <c r="C5578"/>
  <c r="C5576"/>
  <c r="C5574"/>
  <c r="C5572"/>
  <c r="C5570"/>
  <c r="C5568"/>
  <c r="C5566"/>
  <c r="C5564"/>
  <c r="C5562"/>
  <c r="C5560"/>
  <c r="C5558"/>
  <c r="C5556"/>
  <c r="C5554"/>
  <c r="C5552"/>
  <c r="C5550"/>
  <c r="C5548"/>
  <c r="C5546"/>
  <c r="C5544"/>
  <c r="C5542"/>
  <c r="C5540"/>
  <c r="C5538"/>
  <c r="C5536"/>
  <c r="C5534"/>
  <c r="C5532"/>
  <c r="C5530"/>
  <c r="C5528"/>
  <c r="C5526"/>
  <c r="C5524"/>
  <c r="C5522"/>
  <c r="C5520"/>
  <c r="C5518"/>
  <c r="C5516"/>
  <c r="C5514"/>
  <c r="C5512"/>
  <c r="C5510"/>
  <c r="C5508"/>
  <c r="C5506"/>
  <c r="C5504"/>
  <c r="C5502"/>
  <c r="C5500"/>
  <c r="C5498"/>
  <c r="C5496"/>
  <c r="C5494"/>
  <c r="C5492"/>
  <c r="C5490"/>
  <c r="C5488"/>
  <c r="C5486"/>
  <c r="C5484"/>
  <c r="C5482"/>
  <c r="C5480"/>
  <c r="C5478"/>
  <c r="C5476"/>
  <c r="C5474"/>
  <c r="C5472"/>
  <c r="C5470"/>
  <c r="C5468"/>
  <c r="C5466"/>
  <c r="C5464"/>
  <c r="C5462"/>
  <c r="C5460"/>
  <c r="C5458"/>
  <c r="C5456"/>
  <c r="C5454"/>
  <c r="C5452"/>
  <c r="C5450"/>
  <c r="C5448"/>
  <c r="C5446"/>
  <c r="C5444"/>
  <c r="C5442"/>
  <c r="C5440"/>
  <c r="C5438"/>
  <c r="C5436"/>
  <c r="C5434"/>
  <c r="C5432"/>
  <c r="C5430"/>
  <c r="C5428"/>
  <c r="C5426"/>
  <c r="C5424"/>
  <c r="C5422"/>
  <c r="C5420"/>
  <c r="C5418"/>
  <c r="C5416"/>
  <c r="C5414"/>
  <c r="C5412"/>
  <c r="C5410"/>
  <c r="C5408"/>
  <c r="C5406"/>
  <c r="C5404"/>
  <c r="C5402"/>
  <c r="C5400"/>
  <c r="C5398"/>
  <c r="C5396"/>
  <c r="C5394"/>
  <c r="C5392"/>
  <c r="C5390"/>
  <c r="C5388"/>
  <c r="C5386"/>
  <c r="C5384"/>
  <c r="C5382"/>
  <c r="C5380"/>
  <c r="C5378"/>
  <c r="C5376"/>
  <c r="C5374"/>
  <c r="C5372"/>
  <c r="C5370"/>
  <c r="C5368"/>
  <c r="C5366"/>
  <c r="C5364"/>
  <c r="C5362"/>
  <c r="C5360"/>
  <c r="C5358"/>
  <c r="C5356"/>
  <c r="C5354"/>
  <c r="C5352"/>
  <c r="C5350"/>
  <c r="C5348"/>
  <c r="C5346"/>
  <c r="C5344"/>
  <c r="C5342"/>
  <c r="C5340"/>
  <c r="C5338"/>
  <c r="C5336"/>
  <c r="C5334"/>
  <c r="C5332"/>
  <c r="C5330"/>
  <c r="C5328"/>
  <c r="C5326"/>
  <c r="C5324"/>
  <c r="C5322"/>
  <c r="C5320"/>
  <c r="C5318"/>
  <c r="C5316"/>
  <c r="C5314"/>
  <c r="C5312"/>
  <c r="C5310"/>
  <c r="C5308"/>
  <c r="C5306"/>
  <c r="C5304"/>
  <c r="C5302"/>
  <c r="C5300"/>
  <c r="C5298"/>
  <c r="C5296"/>
  <c r="C5294"/>
  <c r="C5292"/>
  <c r="C5290"/>
  <c r="C5288"/>
  <c r="C5286"/>
  <c r="C5284"/>
  <c r="C5282"/>
  <c r="C5280"/>
  <c r="C5278"/>
  <c r="C5276"/>
  <c r="C5274"/>
  <c r="C5272"/>
  <c r="C5270"/>
  <c r="C5268"/>
  <c r="C5266"/>
  <c r="C5264"/>
  <c r="C5262"/>
  <c r="C5260"/>
  <c r="C5258"/>
  <c r="C5256"/>
  <c r="C5254"/>
  <c r="C5252"/>
  <c r="C5250"/>
  <c r="C5248"/>
  <c r="C5246"/>
  <c r="C5244"/>
  <c r="C5242"/>
  <c r="C5240"/>
  <c r="C5238"/>
  <c r="C5236"/>
  <c r="C5234"/>
  <c r="C5232"/>
  <c r="C5230"/>
  <c r="C5228"/>
  <c r="C5226"/>
  <c r="C5224"/>
  <c r="C5222"/>
  <c r="C5220"/>
  <c r="C5218"/>
  <c r="C5216"/>
  <c r="C5214"/>
  <c r="C5212"/>
  <c r="C5210"/>
  <c r="C5208"/>
  <c r="C5206"/>
  <c r="C5204"/>
  <c r="C5202"/>
  <c r="C5200"/>
  <c r="C5198"/>
  <c r="C5196"/>
  <c r="C5194"/>
  <c r="C5192"/>
  <c r="C5190"/>
  <c r="C5188"/>
  <c r="C5186"/>
  <c r="C5184"/>
  <c r="C5182"/>
  <c r="C5180"/>
  <c r="C5178"/>
  <c r="C5176"/>
  <c r="C5174"/>
  <c r="C5172"/>
  <c r="C5170"/>
  <c r="C5168"/>
  <c r="C5166"/>
  <c r="C5164"/>
  <c r="C5162"/>
  <c r="C5160"/>
  <c r="C5159"/>
  <c r="C5157"/>
  <c r="C5155"/>
  <c r="C5153"/>
  <c r="C5151"/>
  <c r="C5149"/>
  <c r="C5147"/>
  <c r="C5145"/>
  <c r="C5143"/>
  <c r="C5141"/>
  <c r="C5139"/>
  <c r="C5137"/>
  <c r="C5135"/>
  <c r="C5133"/>
  <c r="C5131"/>
  <c r="C5129"/>
  <c r="C5127"/>
  <c r="C5125"/>
  <c r="C5123"/>
  <c r="C5121"/>
  <c r="C5119"/>
  <c r="C5117"/>
  <c r="C5115"/>
  <c r="C5113"/>
  <c r="C5111"/>
  <c r="C5109"/>
  <c r="C5107"/>
  <c r="C5105"/>
  <c r="C5103"/>
  <c r="C5101"/>
  <c r="C5099"/>
  <c r="C5097"/>
  <c r="C5095"/>
  <c r="C5093"/>
  <c r="C5091"/>
  <c r="C5089"/>
  <c r="C5087"/>
  <c r="C5085"/>
  <c r="C5083"/>
  <c r="C5081"/>
  <c r="C5079"/>
  <c r="C5077"/>
  <c r="C5075"/>
  <c r="C5073"/>
  <c r="C5071"/>
  <c r="C5069"/>
  <c r="C5067"/>
  <c r="C5065"/>
  <c r="C5063"/>
  <c r="C5061"/>
  <c r="C5059"/>
  <c r="C5057"/>
  <c r="C5055"/>
  <c r="C5053"/>
  <c r="C5051"/>
  <c r="C5049"/>
  <c r="C5047"/>
  <c r="C5045"/>
  <c r="C5043"/>
  <c r="C5041"/>
  <c r="C5039"/>
  <c r="C5037"/>
  <c r="C5035"/>
  <c r="C5033"/>
  <c r="C5031"/>
  <c r="C5029"/>
  <c r="C5027"/>
  <c r="C5025"/>
  <c r="C5023"/>
  <c r="C5021"/>
  <c r="C5019"/>
  <c r="C5017"/>
  <c r="C5015"/>
  <c r="C5013"/>
  <c r="C5011"/>
  <c r="C5009"/>
  <c r="C5007"/>
  <c r="C5005"/>
  <c r="C5003"/>
  <c r="C5001"/>
  <c r="C4999"/>
  <c r="C4997"/>
  <c r="C4995"/>
  <c r="C4993"/>
  <c r="C4991"/>
  <c r="C4989"/>
  <c r="C4987"/>
  <c r="C4985"/>
  <c r="C4983"/>
  <c r="C4981"/>
  <c r="C4979"/>
  <c r="C4977"/>
  <c r="C4975"/>
  <c r="C4973"/>
  <c r="C4971"/>
  <c r="C4969"/>
  <c r="C4967"/>
  <c r="C4965"/>
  <c r="C4963"/>
  <c r="C4961"/>
  <c r="C4959"/>
  <c r="C4957"/>
  <c r="C4955"/>
  <c r="C4953"/>
  <c r="C4951"/>
  <c r="C4949"/>
  <c r="C4947"/>
  <c r="C4945"/>
  <c r="C4943"/>
  <c r="C4941"/>
  <c r="C4939"/>
  <c r="C4937"/>
  <c r="C4935"/>
  <c r="C4933"/>
  <c r="C4931"/>
  <c r="C4929"/>
  <c r="C4927"/>
  <c r="C4925"/>
  <c r="C4923"/>
  <c r="C4921"/>
  <c r="C4919"/>
  <c r="C4917"/>
  <c r="C4915"/>
  <c r="C4913"/>
  <c r="C4911"/>
  <c r="C4909"/>
  <c r="C4907"/>
  <c r="C4905"/>
  <c r="C4903"/>
  <c r="C4901"/>
  <c r="C4899"/>
  <c r="C4897"/>
  <c r="C4895"/>
  <c r="C4893"/>
  <c r="C4891"/>
  <c r="C4889"/>
  <c r="C4887"/>
  <c r="C4885"/>
  <c r="C4883"/>
  <c r="C4881"/>
  <c r="C4879"/>
  <c r="C4877"/>
  <c r="C4875"/>
  <c r="C4873"/>
  <c r="C4871"/>
  <c r="C4869"/>
  <c r="C4867"/>
  <c r="C4865"/>
  <c r="C4863"/>
  <c r="C4861"/>
  <c r="C4859"/>
  <c r="C4857"/>
  <c r="C4855"/>
  <c r="C4853"/>
  <c r="C4851"/>
  <c r="C4849"/>
  <c r="C4847"/>
  <c r="C4845"/>
  <c r="C4843"/>
  <c r="C4841"/>
  <c r="C4839"/>
  <c r="C4837"/>
  <c r="C4835"/>
  <c r="C4833"/>
  <c r="C4831"/>
  <c r="C4829"/>
  <c r="C4827"/>
  <c r="C4825"/>
  <c r="C4823"/>
  <c r="C4821"/>
  <c r="C4819"/>
  <c r="C4817"/>
  <c r="C4815"/>
  <c r="C4813"/>
  <c r="C4811"/>
  <c r="C4809"/>
  <c r="C4807"/>
  <c r="C4805"/>
  <c r="C4803"/>
  <c r="C4801"/>
  <c r="C4799"/>
  <c r="C4797"/>
  <c r="C4795"/>
  <c r="C4793"/>
  <c r="C4791"/>
  <c r="C4789"/>
  <c r="C4787"/>
  <c r="C4785"/>
  <c r="C4783"/>
  <c r="C4781"/>
  <c r="C4779"/>
  <c r="C4777"/>
  <c r="C4775"/>
  <c r="C4773"/>
  <c r="C4771"/>
  <c r="C4769"/>
  <c r="C4767"/>
  <c r="C4765"/>
  <c r="C4763"/>
  <c r="C4761"/>
  <c r="C4759"/>
  <c r="C4757"/>
  <c r="C4755"/>
  <c r="C4753"/>
  <c r="C4751"/>
  <c r="C4749"/>
  <c r="C4747"/>
  <c r="C4745"/>
  <c r="C4743"/>
  <c r="C4741"/>
  <c r="C4739"/>
  <c r="C4737"/>
  <c r="C4735"/>
  <c r="C4733"/>
  <c r="C4731"/>
  <c r="C4729"/>
  <c r="C4727"/>
  <c r="C4725"/>
  <c r="C4723"/>
  <c r="C4721"/>
  <c r="C4719"/>
  <c r="C4717"/>
  <c r="C4715"/>
  <c r="C4713"/>
  <c r="C4711"/>
  <c r="C4709"/>
  <c r="C4707"/>
  <c r="C4705"/>
  <c r="C4703"/>
  <c r="C4701"/>
  <c r="C4699"/>
  <c r="C4697"/>
  <c r="C4695"/>
  <c r="C4693"/>
  <c r="C4691"/>
  <c r="C4689"/>
  <c r="C4687"/>
  <c r="C4685"/>
  <c r="C4683"/>
  <c r="C4681"/>
  <c r="C4679"/>
  <c r="C4677"/>
  <c r="C4675"/>
  <c r="C4673"/>
  <c r="C4671"/>
  <c r="C4669"/>
  <c r="C4667"/>
  <c r="C4665"/>
  <c r="C4663"/>
  <c r="C4661"/>
  <c r="C4659"/>
  <c r="C4657"/>
  <c r="C4655"/>
  <c r="C4653"/>
  <c r="C4651"/>
  <c r="C4649"/>
  <c r="C4647"/>
  <c r="C4645"/>
  <c r="C4643"/>
  <c r="C4641"/>
  <c r="C4639"/>
  <c r="C4637"/>
  <c r="C4635"/>
  <c r="C4633"/>
  <c r="C4631"/>
  <c r="C4629"/>
  <c r="C4627"/>
  <c r="C4625"/>
  <c r="C4623"/>
  <c r="C4621"/>
  <c r="C4619"/>
  <c r="C4617"/>
  <c r="C4615"/>
  <c r="C4613"/>
  <c r="C4611"/>
  <c r="C4609"/>
  <c r="C4607"/>
  <c r="C4605"/>
  <c r="C4603"/>
  <c r="C4601"/>
  <c r="C4599"/>
  <c r="C4597"/>
  <c r="C4595"/>
  <c r="C4593"/>
  <c r="C4591"/>
  <c r="C4589"/>
  <c r="C4587"/>
  <c r="C4585"/>
  <c r="C4583"/>
  <c r="C4581"/>
  <c r="C4579"/>
  <c r="C4577"/>
  <c r="C4575"/>
  <c r="C4573"/>
  <c r="C4571"/>
  <c r="C4569"/>
  <c r="C4567"/>
  <c r="C4565"/>
  <c r="C4563"/>
  <c r="C4561"/>
  <c r="C4559"/>
  <c r="C4557"/>
  <c r="C4555"/>
  <c r="C4553"/>
  <c r="C4551"/>
  <c r="C4549"/>
  <c r="C4547"/>
  <c r="C4545"/>
  <c r="C4543"/>
  <c r="C4541"/>
  <c r="C4539"/>
  <c r="C4537"/>
  <c r="C4535"/>
  <c r="C4533"/>
  <c r="C4531"/>
  <c r="C4529"/>
  <c r="C4527"/>
  <c r="C4525"/>
  <c r="C4523"/>
  <c r="C4521"/>
  <c r="C4519"/>
  <c r="C4517"/>
  <c r="C4515"/>
  <c r="C4513"/>
  <c r="C4511"/>
  <c r="C4509"/>
  <c r="C4507"/>
  <c r="C4505"/>
  <c r="C4503"/>
  <c r="C4501"/>
  <c r="C4499"/>
  <c r="C4497"/>
  <c r="C4495"/>
  <c r="C4493"/>
  <c r="C4491"/>
  <c r="C4489"/>
  <c r="C4487"/>
  <c r="C4485"/>
  <c r="C4483"/>
  <c r="C4481"/>
  <c r="C4479"/>
  <c r="C4477"/>
  <c r="C4475"/>
  <c r="C4473"/>
  <c r="C4471"/>
  <c r="C4469"/>
  <c r="C4467"/>
  <c r="C4465"/>
  <c r="C4463"/>
  <c r="C4461"/>
  <c r="C4459"/>
  <c r="C4457"/>
  <c r="C4455"/>
  <c r="C4453"/>
  <c r="C4451"/>
  <c r="C4449"/>
  <c r="C4447"/>
  <c r="C4445"/>
  <c r="C4443"/>
  <c r="C4441"/>
  <c r="C4439"/>
  <c r="C4437"/>
  <c r="C4435"/>
  <c r="C4433"/>
  <c r="C4431"/>
  <c r="C4429"/>
  <c r="C4427"/>
  <c r="C4425"/>
  <c r="C4423"/>
  <c r="C4421"/>
  <c r="C4419"/>
  <c r="C4417"/>
  <c r="C4415"/>
  <c r="C4413"/>
  <c r="C4411"/>
  <c r="C4409"/>
  <c r="C4407"/>
  <c r="C4405"/>
  <c r="C4403"/>
  <c r="C4401"/>
  <c r="C4399"/>
  <c r="C4397"/>
  <c r="C4395"/>
  <c r="C4393"/>
  <c r="C4391"/>
  <c r="C4389"/>
  <c r="C4387"/>
  <c r="C4385"/>
  <c r="C4383"/>
  <c r="C4381"/>
  <c r="C4379"/>
  <c r="C4377"/>
  <c r="C4375"/>
  <c r="C4373"/>
  <c r="C4371"/>
  <c r="C4369"/>
  <c r="C4367"/>
  <c r="C4365"/>
  <c r="C4363"/>
  <c r="C4361"/>
  <c r="C4359"/>
  <c r="C4357"/>
  <c r="C4355"/>
  <c r="C4353"/>
  <c r="C4351"/>
  <c r="C4349"/>
  <c r="C4347"/>
  <c r="C4345"/>
  <c r="C4343"/>
  <c r="C4341"/>
  <c r="C4339"/>
  <c r="C4337"/>
  <c r="C4335"/>
  <c r="C4333"/>
  <c r="C4331"/>
  <c r="C4329"/>
  <c r="C4327"/>
  <c r="C4325"/>
  <c r="C4323"/>
  <c r="C4321"/>
  <c r="C4319"/>
  <c r="C4317"/>
  <c r="C4315"/>
  <c r="C4313"/>
  <c r="C4311"/>
  <c r="C4309"/>
  <c r="C4307"/>
  <c r="C4305"/>
  <c r="C4303"/>
  <c r="C4301"/>
  <c r="C4299"/>
  <c r="C4297"/>
  <c r="C4295"/>
  <c r="C4293"/>
  <c r="C4291"/>
  <c r="C4289"/>
  <c r="C4287"/>
  <c r="C4285"/>
  <c r="C4283"/>
  <c r="C4281"/>
  <c r="C4279"/>
  <c r="C4277"/>
  <c r="C4275"/>
  <c r="C4273"/>
  <c r="C4271"/>
  <c r="C4269"/>
  <c r="C4267"/>
  <c r="C4265"/>
  <c r="C4263"/>
  <c r="C4261"/>
  <c r="C4259"/>
  <c r="C4257"/>
  <c r="C4255"/>
  <c r="C4253"/>
  <c r="C4251"/>
  <c r="C4249"/>
  <c r="C4247"/>
  <c r="C4245"/>
  <c r="C4243"/>
  <c r="C4241"/>
  <c r="C4239"/>
  <c r="C4237"/>
  <c r="C4235"/>
  <c r="C4233"/>
  <c r="C4231"/>
  <c r="C4229"/>
  <c r="C4227"/>
  <c r="C4225"/>
  <c r="C4223"/>
  <c r="C4221"/>
  <c r="C4219"/>
  <c r="C4217"/>
  <c r="C4215"/>
  <c r="C4213"/>
  <c r="C4211"/>
  <c r="C4209"/>
  <c r="C4207"/>
  <c r="C4205"/>
  <c r="C4203"/>
  <c r="C4201"/>
  <c r="C4199"/>
  <c r="C4197"/>
  <c r="C4195"/>
  <c r="C4193"/>
  <c r="C4191"/>
  <c r="C4189"/>
  <c r="C4187"/>
  <c r="C4185"/>
  <c r="C4183"/>
  <c r="C4181"/>
  <c r="C4179"/>
  <c r="C4177"/>
  <c r="C4175"/>
  <c r="C4173"/>
  <c r="C4171"/>
  <c r="C4169"/>
  <c r="C4167"/>
  <c r="C4165"/>
  <c r="C4163"/>
  <c r="C4161"/>
  <c r="C4159"/>
  <c r="C4157"/>
  <c r="C4155"/>
  <c r="C4153"/>
  <c r="C4151"/>
  <c r="C4149"/>
  <c r="C4147"/>
  <c r="C4145"/>
  <c r="C4143"/>
  <c r="C4141"/>
  <c r="C4139"/>
  <c r="C4137"/>
  <c r="C4135"/>
  <c r="C4133"/>
  <c r="C4131"/>
  <c r="C4129"/>
  <c r="C4127"/>
  <c r="C4125"/>
  <c r="C4123"/>
  <c r="C4121"/>
  <c r="C4119"/>
  <c r="C4117"/>
  <c r="C4115"/>
  <c r="C4113"/>
  <c r="C4111"/>
  <c r="C4109"/>
  <c r="C4107"/>
  <c r="C4105"/>
  <c r="C4103"/>
  <c r="C4101"/>
  <c r="C4099"/>
  <c r="C4097"/>
  <c r="C4095"/>
  <c r="C4093"/>
  <c r="C4091"/>
  <c r="C4089"/>
  <c r="C4087"/>
  <c r="C4085"/>
  <c r="C4083"/>
  <c r="C4081"/>
  <c r="C4079"/>
  <c r="C4077"/>
  <c r="C4075"/>
  <c r="C4073"/>
  <c r="C4071"/>
  <c r="C4069"/>
  <c r="C4067"/>
  <c r="C4065"/>
  <c r="C4063"/>
  <c r="C4061"/>
  <c r="C4059"/>
  <c r="C4057"/>
  <c r="C4055"/>
  <c r="C4053"/>
  <c r="C4051"/>
  <c r="C4049"/>
  <c r="C4047"/>
  <c r="C4045"/>
  <c r="C4043"/>
  <c r="C4041"/>
  <c r="C4039"/>
  <c r="C4037"/>
  <c r="C4035"/>
  <c r="C4033"/>
  <c r="C4031"/>
  <c r="C4029"/>
  <c r="C4027"/>
  <c r="C4025"/>
  <c r="C4023"/>
  <c r="C4021"/>
  <c r="C3938"/>
  <c r="C3936"/>
  <c r="C3934"/>
  <c r="C3932"/>
  <c r="C3930"/>
  <c r="C3928"/>
  <c r="C3926"/>
  <c r="C3924"/>
  <c r="C3922"/>
  <c r="C3920"/>
  <c r="C3918"/>
  <c r="C3916"/>
  <c r="C3914"/>
  <c r="C3912"/>
  <c r="C3910"/>
  <c r="C3908"/>
  <c r="C3906"/>
  <c r="C3904"/>
  <c r="C3902"/>
  <c r="C3900"/>
  <c r="C3898"/>
  <c r="C3896"/>
  <c r="C3894"/>
  <c r="C3892"/>
  <c r="C3890"/>
  <c r="C3888"/>
  <c r="C3886"/>
  <c r="C3884"/>
  <c r="C3882"/>
  <c r="C3880"/>
  <c r="C3878"/>
  <c r="C3876"/>
  <c r="C3874"/>
  <c r="C3872"/>
  <c r="C3870"/>
  <c r="C3868"/>
  <c r="C3866"/>
  <c r="C3864"/>
  <c r="C3862"/>
  <c r="C3860"/>
  <c r="C3858"/>
  <c r="C3856"/>
  <c r="C3854"/>
  <c r="C3852"/>
  <c r="C3850"/>
  <c r="C3848"/>
  <c r="C3846"/>
  <c r="C3844"/>
  <c r="C3842"/>
  <c r="C3840"/>
  <c r="C3838"/>
  <c r="C3836"/>
  <c r="C3834"/>
  <c r="C3832"/>
  <c r="C3830"/>
  <c r="C3828"/>
  <c r="C3826"/>
  <c r="C3824"/>
  <c r="C3822"/>
  <c r="C3820"/>
  <c r="C3818"/>
  <c r="C3816"/>
  <c r="C3814"/>
  <c r="C3812"/>
  <c r="C3810"/>
  <c r="C3808"/>
  <c r="C3806"/>
  <c r="C3804"/>
  <c r="C3802"/>
  <c r="C3800"/>
  <c r="C3798"/>
  <c r="C3796"/>
  <c r="C3794"/>
  <c r="C3792"/>
  <c r="C3790"/>
  <c r="C3788"/>
  <c r="C3786"/>
  <c r="C3784"/>
  <c r="C3782"/>
  <c r="C3780"/>
  <c r="C3778"/>
  <c r="C3776"/>
  <c r="C3774"/>
  <c r="C3772"/>
  <c r="C3770"/>
  <c r="C3768"/>
  <c r="C3766"/>
  <c r="C3764"/>
  <c r="C3762"/>
  <c r="C3760"/>
  <c r="C3758"/>
  <c r="C3756"/>
  <c r="C3754"/>
  <c r="C3752"/>
  <c r="C3750"/>
  <c r="C3748"/>
  <c r="C3746"/>
  <c r="C3744"/>
  <c r="C3742"/>
  <c r="C3740"/>
  <c r="C3738"/>
  <c r="C3736"/>
  <c r="I3735"/>
  <c r="C3734"/>
  <c r="C3732"/>
  <c r="C3730"/>
  <c r="C3728"/>
  <c r="C3726"/>
  <c r="C3724"/>
  <c r="C3722"/>
  <c r="C3720"/>
  <c r="C3718"/>
  <c r="C3716"/>
  <c r="C3714"/>
  <c r="C3712"/>
  <c r="C3710"/>
  <c r="C3708"/>
  <c r="C3706"/>
  <c r="C3704"/>
  <c r="C3702"/>
  <c r="C3700"/>
  <c r="C3698"/>
  <c r="C3696"/>
  <c r="C3694"/>
  <c r="C3692"/>
  <c r="C3690"/>
  <c r="C3688"/>
  <c r="C3686"/>
  <c r="C3684"/>
  <c r="C3682"/>
  <c r="C3680"/>
  <c r="C3678"/>
  <c r="C3676"/>
  <c r="C3674"/>
  <c r="C3672"/>
  <c r="C3670"/>
  <c r="C3668"/>
  <c r="C3666"/>
  <c r="C3664"/>
  <c r="C3662"/>
  <c r="C3660"/>
  <c r="C3658"/>
  <c r="C3656"/>
  <c r="C3654"/>
  <c r="C3652"/>
  <c r="C3650"/>
  <c r="C3648"/>
  <c r="C3646"/>
  <c r="C3644"/>
  <c r="C3642"/>
  <c r="C3640"/>
  <c r="C3638"/>
  <c r="C3636"/>
  <c r="C3634"/>
  <c r="C3632"/>
  <c r="C3630"/>
  <c r="C3628"/>
  <c r="C3626"/>
  <c r="C3624"/>
  <c r="C3622"/>
  <c r="C3620"/>
  <c r="C3618"/>
  <c r="C3616"/>
  <c r="C3614"/>
  <c r="C3612"/>
  <c r="C3610"/>
  <c r="C3608"/>
  <c r="C3606"/>
  <c r="C3604"/>
  <c r="C3602"/>
  <c r="C3600"/>
  <c r="C3598"/>
  <c r="C3596"/>
  <c r="C3594"/>
  <c r="C3592"/>
  <c r="C3590"/>
  <c r="C3588"/>
  <c r="C3586"/>
  <c r="C3584"/>
  <c r="C3582"/>
  <c r="C3580"/>
  <c r="C3578"/>
  <c r="C3576"/>
  <c r="C3574"/>
  <c r="C3572"/>
  <c r="C3570"/>
  <c r="C3568"/>
  <c r="C3566"/>
  <c r="C3564"/>
  <c r="C3562"/>
  <c r="C3560"/>
  <c r="C3558"/>
  <c r="C3556"/>
  <c r="C3554"/>
  <c r="C3552"/>
  <c r="C3550"/>
  <c r="C3548"/>
  <c r="C3546"/>
  <c r="C3544"/>
  <c r="C3542"/>
  <c r="C3540"/>
  <c r="C3538"/>
  <c r="C3536"/>
  <c r="C3534"/>
  <c r="C3532"/>
  <c r="C3530"/>
  <c r="C3528"/>
  <c r="C3526"/>
  <c r="C3524"/>
  <c r="C3522"/>
  <c r="C3520"/>
  <c r="C3518"/>
  <c r="C3516"/>
  <c r="C3514"/>
  <c r="C3512"/>
  <c r="C3510"/>
  <c r="C3508"/>
  <c r="C3506"/>
  <c r="C3504"/>
  <c r="C3502"/>
  <c r="C3500"/>
  <c r="C3498"/>
  <c r="C3496"/>
  <c r="C3494"/>
  <c r="C3492"/>
  <c r="C3490"/>
  <c r="C3488"/>
  <c r="C3486"/>
  <c r="C3484"/>
  <c r="C3482"/>
  <c r="C3480"/>
  <c r="C3478"/>
  <c r="C3476"/>
  <c r="C3474"/>
  <c r="C3472"/>
  <c r="C3470"/>
  <c r="C3468"/>
  <c r="C3466"/>
  <c r="C3464"/>
  <c r="C3462"/>
  <c r="C3460"/>
  <c r="C3458"/>
  <c r="C3456"/>
  <c r="C3454"/>
  <c r="C3452"/>
  <c r="C3450"/>
  <c r="C3448"/>
  <c r="C3446"/>
  <c r="C3444"/>
  <c r="C3442"/>
  <c r="C3440"/>
  <c r="C3438"/>
  <c r="C3436"/>
  <c r="C3434"/>
  <c r="C3432"/>
  <c r="C3430"/>
  <c r="C3428"/>
  <c r="C3426"/>
  <c r="C3424"/>
  <c r="C3422"/>
  <c r="C3420"/>
  <c r="C3418"/>
  <c r="C3416"/>
  <c r="C3414"/>
  <c r="C3412"/>
  <c r="C3410"/>
  <c r="C3408"/>
  <c r="C3406"/>
  <c r="C3404"/>
  <c r="C3402"/>
  <c r="C3400"/>
  <c r="C3398"/>
  <c r="C3396"/>
  <c r="C3394"/>
  <c r="C3392"/>
  <c r="C3390"/>
  <c r="C3388"/>
  <c r="C3386"/>
  <c r="C3384"/>
  <c r="C3382"/>
  <c r="C3380"/>
  <c r="C3378"/>
  <c r="C3376"/>
  <c r="C3374"/>
  <c r="C3372"/>
  <c r="C3370"/>
  <c r="C3368"/>
  <c r="C3366"/>
  <c r="C3364"/>
  <c r="C3362"/>
  <c r="C3360"/>
  <c r="C3358"/>
  <c r="C3356"/>
  <c r="C3354"/>
  <c r="C3352"/>
  <c r="C3350"/>
  <c r="C3348"/>
  <c r="C3346"/>
  <c r="C3344"/>
  <c r="C3342"/>
  <c r="C3340"/>
  <c r="C3338"/>
  <c r="C3336"/>
  <c r="C3334"/>
  <c r="C3332"/>
  <c r="C3330"/>
  <c r="C3328"/>
  <c r="C3326"/>
  <c r="C3324"/>
  <c r="C3322"/>
  <c r="C3320"/>
  <c r="C3318"/>
  <c r="C3316"/>
  <c r="C3314"/>
  <c r="C3312"/>
  <c r="C3310"/>
  <c r="C3308"/>
  <c r="C3306"/>
  <c r="C3304"/>
  <c r="C3302"/>
  <c r="C3300"/>
  <c r="C3298"/>
  <c r="C3296"/>
  <c r="C3294"/>
  <c r="C3292"/>
  <c r="C3290"/>
  <c r="C3288"/>
  <c r="C3286"/>
  <c r="C3284"/>
  <c r="C3282"/>
  <c r="C3280"/>
  <c r="C3278"/>
  <c r="C3276"/>
  <c r="C3274"/>
  <c r="C3272"/>
  <c r="C3270"/>
  <c r="C3268"/>
  <c r="C3266"/>
  <c r="C3264"/>
  <c r="C3262"/>
  <c r="C3260"/>
  <c r="C3258"/>
  <c r="C3256"/>
  <c r="C3254"/>
  <c r="C3252"/>
  <c r="C3250"/>
  <c r="C3248"/>
  <c r="C3246"/>
  <c r="C3244"/>
  <c r="C3242"/>
  <c r="C3240"/>
  <c r="C3238"/>
  <c r="C3236"/>
  <c r="C3234"/>
  <c r="C3232"/>
  <c r="C3230"/>
  <c r="C3228"/>
  <c r="C3226"/>
  <c r="C3224"/>
  <c r="C3222"/>
  <c r="C3220"/>
  <c r="C3218"/>
  <c r="C3216"/>
  <c r="C3214"/>
  <c r="C3212"/>
  <c r="C3210"/>
  <c r="C3208"/>
  <c r="C3206"/>
  <c r="C3204"/>
  <c r="C3202"/>
  <c r="C3200"/>
  <c r="C3198"/>
  <c r="C3196"/>
  <c r="C3194"/>
  <c r="C3192"/>
  <c r="C3190"/>
  <c r="C3188"/>
  <c r="C3186"/>
  <c r="C3184"/>
  <c r="C3182"/>
  <c r="C3180"/>
  <c r="C3178"/>
  <c r="C3176"/>
  <c r="C3174"/>
  <c r="C3172"/>
  <c r="C3170"/>
  <c r="C3168"/>
  <c r="C3166"/>
  <c r="C3164"/>
  <c r="C3162"/>
  <c r="C3160"/>
  <c r="C3158"/>
  <c r="C3156"/>
  <c r="C3154"/>
  <c r="C3152"/>
  <c r="C3150"/>
  <c r="C3148"/>
  <c r="C3146"/>
  <c r="C3144"/>
  <c r="C3142"/>
  <c r="C3140"/>
  <c r="C3138"/>
  <c r="C3136"/>
  <c r="C3134"/>
  <c r="C3132"/>
  <c r="C3130"/>
  <c r="C3128"/>
  <c r="C3126"/>
  <c r="C3124"/>
  <c r="C3122"/>
  <c r="C3120"/>
  <c r="C3118"/>
  <c r="C3116"/>
  <c r="C3114"/>
  <c r="C3112"/>
  <c r="C3110"/>
  <c r="C3108"/>
  <c r="C3106"/>
  <c r="C3104"/>
  <c r="C3102"/>
  <c r="C3100"/>
  <c r="C3098"/>
  <c r="C3096"/>
  <c r="C3094"/>
  <c r="C3092"/>
  <c r="C3090"/>
  <c r="C3088"/>
  <c r="C3086"/>
  <c r="C3084"/>
  <c r="C3082"/>
  <c r="C3080"/>
  <c r="C3078"/>
  <c r="C3076"/>
  <c r="C3074"/>
  <c r="C3072"/>
  <c r="C3070"/>
  <c r="C3068"/>
  <c r="C3066"/>
  <c r="C3064"/>
  <c r="C3062"/>
  <c r="C3060"/>
  <c r="C3058"/>
  <c r="C3056"/>
  <c r="C3054"/>
  <c r="C3052"/>
  <c r="C3050"/>
  <c r="C3048"/>
  <c r="C3046"/>
  <c r="C3044"/>
  <c r="C3042"/>
  <c r="C3040"/>
  <c r="C3038"/>
  <c r="C3036"/>
  <c r="C3034"/>
  <c r="C3032"/>
  <c r="C3030"/>
  <c r="C3028"/>
  <c r="C3026"/>
  <c r="C3024"/>
  <c r="C3022"/>
  <c r="C3020"/>
  <c r="C3018"/>
  <c r="C3016"/>
  <c r="C3014"/>
  <c r="C3012"/>
  <c r="C3010"/>
  <c r="C3008"/>
  <c r="C3006"/>
  <c r="C3004"/>
  <c r="C3002"/>
  <c r="C3000"/>
  <c r="C2998"/>
  <c r="C2996"/>
  <c r="C2994"/>
  <c r="C2992"/>
  <c r="C2990"/>
  <c r="C2988"/>
  <c r="C2986"/>
  <c r="C2984"/>
  <c r="C2982"/>
  <c r="C2980"/>
  <c r="C2978"/>
  <c r="C2976"/>
  <c r="C2974"/>
  <c r="C2972"/>
  <c r="C2970"/>
  <c r="C2968"/>
  <c r="C2966"/>
  <c r="C2964"/>
  <c r="C2962"/>
  <c r="C2960"/>
  <c r="C2958"/>
  <c r="C2956"/>
  <c r="C2954"/>
  <c r="C2952"/>
  <c r="C2950"/>
  <c r="C2948"/>
  <c r="C2946"/>
  <c r="C2944"/>
  <c r="C2942"/>
  <c r="C2940"/>
  <c r="C2938"/>
  <c r="C2936"/>
  <c r="C2934"/>
  <c r="C2932"/>
  <c r="C2930"/>
  <c r="C2928"/>
  <c r="C2926"/>
  <c r="C2924"/>
  <c r="C2922"/>
  <c r="C2920"/>
  <c r="C2918"/>
  <c r="C2916"/>
  <c r="C2914"/>
  <c r="C2912"/>
  <c r="C2910"/>
  <c r="C2908"/>
  <c r="C2906"/>
  <c r="C2904"/>
  <c r="C2902"/>
  <c r="C2900"/>
  <c r="C2898"/>
  <c r="C2896"/>
  <c r="C2894"/>
  <c r="C2892"/>
  <c r="C2890"/>
  <c r="C2888"/>
  <c r="C2886"/>
  <c r="C2884"/>
  <c r="C2882"/>
  <c r="C2880"/>
  <c r="C2878"/>
  <c r="C2876"/>
  <c r="C2874"/>
  <c r="C2872"/>
  <c r="C2870"/>
  <c r="C2868"/>
  <c r="C2866"/>
  <c r="C2864"/>
  <c r="C2862"/>
  <c r="C2860"/>
  <c r="C2858"/>
  <c r="C2856"/>
  <c r="C2854"/>
  <c r="C2852"/>
  <c r="C2850"/>
  <c r="C2848"/>
  <c r="C2846"/>
  <c r="C2844"/>
  <c r="C2842"/>
  <c r="C2840"/>
  <c r="C2838"/>
  <c r="C2836"/>
  <c r="C2834"/>
  <c r="C2832"/>
  <c r="C2830"/>
  <c r="C2828"/>
  <c r="C2826"/>
  <c r="C2824"/>
  <c r="C2822"/>
  <c r="C2820"/>
  <c r="C2818"/>
  <c r="C2816"/>
  <c r="C2814"/>
  <c r="C2812"/>
  <c r="C2810"/>
  <c r="C2808"/>
  <c r="C2806"/>
  <c r="C2804"/>
  <c r="C2802"/>
  <c r="C2800"/>
  <c r="C2798"/>
  <c r="C2796"/>
  <c r="C2794"/>
  <c r="C2792"/>
  <c r="C2790"/>
  <c r="C2788"/>
  <c r="C2786"/>
  <c r="C2784"/>
  <c r="C2782"/>
  <c r="C2780"/>
  <c r="C2778"/>
  <c r="C2776"/>
  <c r="C2774"/>
  <c r="C2772"/>
  <c r="C2770"/>
  <c r="C2768"/>
  <c r="C2766"/>
  <c r="C2764"/>
  <c r="C2762"/>
  <c r="C2760"/>
  <c r="C2758"/>
  <c r="C2756"/>
  <c r="C2754"/>
  <c r="C2752"/>
  <c r="C2750"/>
  <c r="C2748"/>
  <c r="C2746"/>
  <c r="C2744"/>
  <c r="C2742"/>
  <c r="C2740"/>
  <c r="C2738"/>
  <c r="C2736"/>
  <c r="C2734"/>
  <c r="C2732"/>
  <c r="C2730"/>
  <c r="C2728"/>
  <c r="C2726"/>
  <c r="C2724"/>
  <c r="C2722"/>
  <c r="C2720"/>
  <c r="C2718"/>
  <c r="C2716"/>
  <c r="C2714"/>
  <c r="C2712"/>
  <c r="C2710"/>
  <c r="C2708"/>
  <c r="C2706"/>
  <c r="C2704"/>
  <c r="C2702"/>
  <c r="C2700"/>
  <c r="C2698"/>
  <c r="C2696"/>
  <c r="C2694"/>
  <c r="C2692"/>
  <c r="C2690"/>
  <c r="C2688"/>
  <c r="C2686"/>
  <c r="C2684"/>
  <c r="C2682"/>
  <c r="C2680"/>
  <c r="C2678"/>
  <c r="C2676"/>
  <c r="C2674"/>
  <c r="C2672"/>
  <c r="C2670"/>
  <c r="C2668"/>
  <c r="C2666"/>
  <c r="C2664"/>
  <c r="C2662"/>
  <c r="C2660"/>
  <c r="C2658"/>
  <c r="C2656"/>
  <c r="C2654"/>
  <c r="C2652"/>
  <c r="C2650"/>
  <c r="C2648"/>
  <c r="C2646"/>
  <c r="C2644"/>
  <c r="C2642"/>
  <c r="C2640"/>
  <c r="C2638"/>
  <c r="C2636"/>
  <c r="C2634"/>
  <c r="C2632"/>
  <c r="C2630"/>
  <c r="C2628"/>
  <c r="C2626"/>
  <c r="C2624"/>
  <c r="C2622"/>
  <c r="C2620"/>
  <c r="C2618"/>
  <c r="C2616"/>
  <c r="C2614"/>
  <c r="C2612"/>
  <c r="C2610"/>
  <c r="C2608"/>
  <c r="C2606"/>
  <c r="C2604"/>
  <c r="C2602"/>
  <c r="C2600"/>
  <c r="C2598"/>
  <c r="C2596"/>
  <c r="C2594"/>
  <c r="C2592"/>
  <c r="C2590"/>
  <c r="C2588"/>
  <c r="C2586"/>
  <c r="C2584"/>
  <c r="C2582"/>
  <c r="C2580"/>
  <c r="C2578"/>
  <c r="C2576"/>
  <c r="C2574"/>
  <c r="C2572"/>
  <c r="C2570"/>
  <c r="C2568"/>
  <c r="C2566"/>
  <c r="C2564"/>
  <c r="C2562"/>
  <c r="C2560"/>
  <c r="C2558"/>
  <c r="C2556"/>
  <c r="C2554"/>
  <c r="C2552"/>
  <c r="C2550"/>
  <c r="C2548"/>
  <c r="C2546"/>
  <c r="C2544"/>
  <c r="C2542"/>
  <c r="C2540"/>
  <c r="C2538"/>
  <c r="C2536"/>
  <c r="C2534"/>
  <c r="C2532"/>
  <c r="C2530"/>
  <c r="C2528"/>
  <c r="C2526"/>
  <c r="C2524"/>
  <c r="C2522"/>
  <c r="C2520"/>
  <c r="C2518"/>
  <c r="C2516"/>
  <c r="C2514"/>
  <c r="C2512"/>
  <c r="C2510"/>
  <c r="C2508"/>
  <c r="C2506"/>
  <c r="C2504"/>
  <c r="C2502"/>
  <c r="C2500"/>
  <c r="C2498"/>
  <c r="C2496"/>
  <c r="C2494"/>
  <c r="C2492"/>
  <c r="C2490"/>
  <c r="C2488"/>
  <c r="C2486"/>
  <c r="C2484"/>
  <c r="C2482"/>
  <c r="C2480"/>
  <c r="C2478"/>
  <c r="C2476"/>
  <c r="C2474"/>
  <c r="C2472"/>
  <c r="C2470"/>
  <c r="C2468"/>
  <c r="C2466"/>
  <c r="C2464"/>
  <c r="C2462"/>
  <c r="C2460"/>
  <c r="C2458"/>
  <c r="C2456"/>
  <c r="C2454"/>
  <c r="C2452"/>
  <c r="C2450"/>
  <c r="C2448"/>
  <c r="C2446"/>
  <c r="C2444"/>
  <c r="C2442"/>
  <c r="C2440"/>
  <c r="C2438"/>
  <c r="C2436"/>
  <c r="C2434"/>
  <c r="C2432"/>
  <c r="C2430"/>
  <c r="C2428"/>
  <c r="C2426"/>
  <c r="C2424"/>
  <c r="C2422"/>
  <c r="C2420"/>
  <c r="C2418"/>
  <c r="C2416"/>
  <c r="C2414"/>
  <c r="C2412"/>
  <c r="C2410"/>
  <c r="C2408"/>
  <c r="C2406"/>
  <c r="C2404"/>
  <c r="C2402"/>
  <c r="C2400"/>
  <c r="C2398"/>
  <c r="C2396"/>
  <c r="C2394"/>
  <c r="C2392"/>
  <c r="C2390"/>
  <c r="C2388"/>
  <c r="C2386"/>
  <c r="C2384"/>
  <c r="C2382"/>
  <c r="C2380"/>
  <c r="C2378"/>
  <c r="C2376"/>
  <c r="C2374"/>
  <c r="C2372"/>
  <c r="C2370"/>
  <c r="C2368"/>
  <c r="C2366"/>
  <c r="C2364"/>
  <c r="C2362"/>
  <c r="C2360"/>
  <c r="C2358"/>
  <c r="C2356"/>
  <c r="C2354"/>
  <c r="C2352"/>
  <c r="C2350"/>
  <c r="C2348"/>
  <c r="C2346"/>
  <c r="C2344"/>
  <c r="C2342"/>
  <c r="C2340"/>
  <c r="C2338"/>
  <c r="C2336"/>
  <c r="C2334"/>
  <c r="C2332"/>
  <c r="C2330"/>
  <c r="C2328"/>
  <c r="C2326"/>
  <c r="C2324"/>
  <c r="C2322"/>
  <c r="C2320"/>
  <c r="C2318"/>
  <c r="C2316"/>
  <c r="C2314"/>
  <c r="C2312"/>
  <c r="C2310"/>
  <c r="C2308"/>
  <c r="C2306"/>
  <c r="C2304"/>
  <c r="C2302"/>
  <c r="C2300"/>
  <c r="C2298"/>
  <c r="C2296"/>
  <c r="C2294"/>
  <c r="C2292"/>
  <c r="C2290"/>
  <c r="C2288"/>
  <c r="C2286"/>
  <c r="C2284"/>
  <c r="C2282"/>
  <c r="C2280"/>
  <c r="C2278"/>
  <c r="C2276"/>
  <c r="C2274"/>
  <c r="C2272"/>
  <c r="C2270"/>
  <c r="C2268"/>
  <c r="C2266"/>
  <c r="C2264"/>
  <c r="C2262"/>
  <c r="C2260"/>
  <c r="C2258"/>
  <c r="C2256"/>
  <c r="C2254"/>
  <c r="C2252"/>
  <c r="C2250"/>
  <c r="C2248"/>
  <c r="C2246"/>
  <c r="C2244"/>
  <c r="C2242"/>
  <c r="C2240"/>
  <c r="C2238"/>
  <c r="C2236"/>
  <c r="C2234"/>
  <c r="C2232"/>
  <c r="C2230"/>
  <c r="C2228"/>
  <c r="C2226"/>
  <c r="C2224"/>
  <c r="C2222"/>
  <c r="C2220"/>
  <c r="C2218"/>
  <c r="C2216"/>
  <c r="C2214"/>
  <c r="C2212"/>
  <c r="C2210"/>
  <c r="C2208"/>
  <c r="C2206"/>
  <c r="C2204"/>
  <c r="C2202"/>
  <c r="C2200"/>
  <c r="C2198"/>
  <c r="C2196"/>
  <c r="C2194"/>
  <c r="C2192"/>
  <c r="C2190"/>
  <c r="C2188"/>
  <c r="C2186"/>
  <c r="C2184"/>
  <c r="C2182"/>
  <c r="C2180"/>
  <c r="C2178"/>
  <c r="C2176"/>
  <c r="C2174"/>
  <c r="C2172"/>
  <c r="C2170"/>
  <c r="C2168"/>
  <c r="C2166"/>
  <c r="C2164"/>
  <c r="C2162"/>
  <c r="C2160"/>
  <c r="C2158"/>
  <c r="C2156"/>
  <c r="C2154"/>
  <c r="C2152"/>
  <c r="C2150"/>
  <c r="C2148"/>
  <c r="C2146"/>
  <c r="C2144"/>
  <c r="C2142"/>
  <c r="C2140"/>
  <c r="C2138"/>
  <c r="C2136"/>
  <c r="C2134"/>
  <c r="C2132"/>
  <c r="C2130"/>
  <c r="C2128"/>
  <c r="C2126"/>
  <c r="C2124"/>
  <c r="C2122"/>
  <c r="C2120"/>
  <c r="C2118"/>
  <c r="C2116"/>
  <c r="C2114"/>
  <c r="C2112"/>
  <c r="C2110"/>
  <c r="C2108"/>
  <c r="C2106"/>
  <c r="C2104"/>
  <c r="C2102"/>
  <c r="C2100"/>
  <c r="C2098"/>
  <c r="C2096"/>
  <c r="C2094"/>
  <c r="C2092"/>
  <c r="C2090"/>
  <c r="C2088"/>
  <c r="C2086"/>
  <c r="C2084"/>
  <c r="C2082"/>
  <c r="C2080"/>
  <c r="C2078"/>
  <c r="C2076"/>
  <c r="C2074"/>
  <c r="C2072"/>
  <c r="C2070"/>
  <c r="C2068"/>
  <c r="C2066"/>
  <c r="C2064"/>
  <c r="C2062"/>
  <c r="C2060"/>
  <c r="C2058"/>
  <c r="C2056"/>
  <c r="C2054"/>
  <c r="C2052"/>
  <c r="C2050"/>
  <c r="C2048"/>
  <c r="C2046"/>
  <c r="C2044"/>
  <c r="C2042"/>
  <c r="C2040"/>
  <c r="C2038"/>
  <c r="C2036"/>
  <c r="C2034"/>
  <c r="C2032"/>
  <c r="C2030"/>
  <c r="C2028"/>
  <c r="C2026"/>
  <c r="C2024"/>
  <c r="C2022"/>
  <c r="C2020"/>
  <c r="C2018"/>
  <c r="C2016"/>
  <c r="C2014"/>
  <c r="C2012"/>
  <c r="C2010"/>
  <c r="C2008"/>
  <c r="C2006"/>
  <c r="C2004"/>
  <c r="C2002"/>
  <c r="C2000"/>
  <c r="C1998"/>
  <c r="C1996"/>
  <c r="C1994"/>
  <c r="C1992"/>
  <c r="C1990"/>
  <c r="C1988"/>
  <c r="C1986"/>
  <c r="C1984"/>
  <c r="C1982"/>
  <c r="C1980"/>
  <c r="C1978"/>
  <c r="C1976"/>
  <c r="C1974"/>
  <c r="C1972"/>
  <c r="C1970"/>
  <c r="C1968"/>
  <c r="C1966"/>
  <c r="C1964"/>
  <c r="C1962"/>
  <c r="C1960"/>
  <c r="C1958"/>
  <c r="C1956"/>
  <c r="C1954"/>
  <c r="C1952"/>
  <c r="C1950"/>
  <c r="C1948"/>
  <c r="C1946"/>
  <c r="C1944"/>
  <c r="C1942"/>
  <c r="C1940"/>
  <c r="C1938"/>
  <c r="C1936"/>
  <c r="C1934"/>
  <c r="C1932"/>
  <c r="C1930"/>
  <c r="C1928"/>
  <c r="C1926"/>
  <c r="C1924"/>
  <c r="C1922"/>
  <c r="C1920"/>
  <c r="C1918"/>
  <c r="C1916"/>
  <c r="C1914"/>
  <c r="C1912"/>
  <c r="C1910"/>
  <c r="C1908"/>
  <c r="C1906"/>
  <c r="C1904"/>
  <c r="C1902"/>
  <c r="C1900"/>
  <c r="C1898"/>
  <c r="C1896"/>
  <c r="C1894"/>
  <c r="C1892"/>
  <c r="C1890"/>
  <c r="C1888"/>
  <c r="C1886"/>
  <c r="C1884"/>
  <c r="C1882"/>
  <c r="C1880"/>
  <c r="C1878"/>
  <c r="C1876"/>
  <c r="C1874"/>
  <c r="C1872"/>
  <c r="C1870"/>
  <c r="C1868"/>
  <c r="C1866"/>
  <c r="C1864"/>
  <c r="C1862"/>
  <c r="C1860"/>
  <c r="C1858"/>
  <c r="C1856"/>
  <c r="C1854"/>
  <c r="C1852"/>
  <c r="C1850"/>
  <c r="C1848"/>
  <c r="C1846"/>
  <c r="C1844"/>
  <c r="C1842"/>
  <c r="C1840"/>
  <c r="C1838"/>
  <c r="C1836"/>
  <c r="C1834"/>
  <c r="C1832"/>
  <c r="C1830"/>
  <c r="C1828"/>
  <c r="C1826"/>
  <c r="C1824"/>
  <c r="C1822"/>
  <c r="C1820"/>
  <c r="C1818"/>
  <c r="C1816"/>
  <c r="C1814"/>
  <c r="C1812"/>
  <c r="C1810"/>
  <c r="C1808"/>
  <c r="C1806"/>
  <c r="C1804"/>
  <c r="C1802"/>
  <c r="C1800"/>
  <c r="C1798"/>
  <c r="C1796"/>
  <c r="C1794"/>
  <c r="C1792"/>
  <c r="C1790"/>
  <c r="C1788"/>
  <c r="C1786"/>
  <c r="C1784"/>
  <c r="C1782"/>
  <c r="C1780"/>
  <c r="C1778"/>
  <c r="C1776"/>
  <c r="C1774"/>
  <c r="C1772"/>
  <c r="C1770"/>
  <c r="C1768"/>
  <c r="C1766"/>
  <c r="C1764"/>
  <c r="C1762"/>
  <c r="C1760"/>
  <c r="C1758"/>
  <c r="C1756"/>
  <c r="C1754"/>
  <c r="C1752"/>
  <c r="C1750"/>
  <c r="C1748"/>
  <c r="C1746"/>
  <c r="C1744"/>
  <c r="C1742"/>
  <c r="C1740"/>
  <c r="C1738"/>
  <c r="C1736"/>
  <c r="C1734"/>
  <c r="C1732"/>
  <c r="C1730"/>
  <c r="C1728"/>
  <c r="C1726"/>
  <c r="C1724"/>
  <c r="C1722"/>
  <c r="C1720"/>
  <c r="C1718"/>
  <c r="C1716"/>
  <c r="C1714"/>
  <c r="C1712"/>
  <c r="C1710"/>
  <c r="C1708"/>
  <c r="C1706"/>
  <c r="C1704"/>
  <c r="C1702"/>
  <c r="C1700"/>
  <c r="C1698"/>
  <c r="C1696"/>
  <c r="C1694"/>
  <c r="C1692"/>
  <c r="C1690"/>
  <c r="C1688"/>
  <c r="C1686"/>
  <c r="C1684"/>
  <c r="C1682"/>
  <c r="C1680"/>
  <c r="C1678"/>
  <c r="C1676"/>
  <c r="C1674"/>
  <c r="C1672"/>
  <c r="C1670"/>
  <c r="C1668"/>
  <c r="C1666"/>
  <c r="C1664"/>
  <c r="C1662"/>
  <c r="C1660"/>
  <c r="C1658"/>
  <c r="C1656"/>
  <c r="C1654"/>
  <c r="C1652"/>
  <c r="C1650"/>
  <c r="C1648"/>
  <c r="C1646"/>
  <c r="C1644"/>
  <c r="C1642"/>
  <c r="C1640"/>
  <c r="C1638"/>
  <c r="C1636"/>
  <c r="C1634"/>
  <c r="C1632"/>
  <c r="C1630"/>
  <c r="C1628"/>
  <c r="C1626"/>
  <c r="C1624"/>
  <c r="C1622"/>
  <c r="C1620"/>
  <c r="C1618"/>
  <c r="C1616"/>
  <c r="C1614"/>
  <c r="C1612"/>
  <c r="C1610"/>
  <c r="C1608"/>
  <c r="C1606"/>
  <c r="C1604"/>
  <c r="C1602"/>
  <c r="C1600"/>
  <c r="C1598"/>
  <c r="C1596"/>
  <c r="C1594"/>
  <c r="C1592"/>
  <c r="C1590"/>
  <c r="C1588"/>
  <c r="C1586"/>
  <c r="C1584"/>
  <c r="C1582"/>
  <c r="C1580"/>
  <c r="C1578"/>
  <c r="C1576"/>
  <c r="C1574"/>
  <c r="C1572"/>
  <c r="C1570"/>
  <c r="C1568"/>
  <c r="C1566"/>
  <c r="C1564"/>
  <c r="C1562"/>
  <c r="C1560"/>
  <c r="C1558"/>
  <c r="C1556"/>
  <c r="C1554"/>
  <c r="C1552"/>
  <c r="C1550"/>
  <c r="C1548"/>
  <c r="C1546"/>
  <c r="C1544"/>
  <c r="C1542"/>
  <c r="C1540"/>
  <c r="C1538"/>
  <c r="C1536"/>
  <c r="C1534"/>
  <c r="C1532"/>
  <c r="C1530"/>
  <c r="C1528"/>
  <c r="C1526"/>
  <c r="C1524"/>
  <c r="C1522"/>
  <c r="C1520"/>
  <c r="C1518"/>
  <c r="C1516"/>
  <c r="C1514"/>
  <c r="C1512"/>
  <c r="C1510"/>
  <c r="C1508"/>
  <c r="C1506"/>
  <c r="C1504"/>
  <c r="C1502"/>
  <c r="C1500"/>
  <c r="C1498"/>
  <c r="C1496"/>
  <c r="C1494"/>
  <c r="C1492"/>
  <c r="C1490"/>
  <c r="C1488"/>
  <c r="C1486"/>
  <c r="C1484"/>
  <c r="C1482"/>
  <c r="C1480"/>
  <c r="C1478"/>
  <c r="C1476"/>
  <c r="C1474"/>
  <c r="C1472"/>
  <c r="C1470"/>
  <c r="C1468"/>
  <c r="C1466"/>
  <c r="C1464"/>
  <c r="C1462"/>
  <c r="C1460"/>
  <c r="C1458"/>
  <c r="C1456"/>
  <c r="C1454"/>
  <c r="C1452"/>
  <c r="C1450"/>
  <c r="C1448"/>
  <c r="C1446"/>
  <c r="C1444"/>
  <c r="C1442"/>
  <c r="C1440"/>
  <c r="C1438"/>
  <c r="C1436"/>
  <c r="C1434"/>
  <c r="C1432"/>
  <c r="C1430"/>
  <c r="C1428"/>
  <c r="C1426"/>
  <c r="C1424"/>
  <c r="C1422"/>
  <c r="C1420"/>
  <c r="C1418"/>
  <c r="C1416"/>
  <c r="C1414"/>
  <c r="C1412"/>
  <c r="C1410"/>
  <c r="C1408"/>
  <c r="C1406"/>
  <c r="C1404"/>
  <c r="C1402"/>
  <c r="C1400"/>
  <c r="C1398"/>
  <c r="C1396"/>
  <c r="C1394"/>
  <c r="C1392"/>
  <c r="C1390"/>
  <c r="C1388"/>
  <c r="C1386"/>
  <c r="C1384"/>
  <c r="C1382"/>
  <c r="C1380"/>
  <c r="C1378"/>
  <c r="C1376"/>
  <c r="C1374"/>
  <c r="C1372"/>
  <c r="C1370"/>
  <c r="C1368"/>
  <c r="C1366"/>
  <c r="C1364"/>
  <c r="C1362"/>
  <c r="C1360"/>
  <c r="C1358"/>
  <c r="C1356"/>
  <c r="C1354"/>
  <c r="C1352"/>
  <c r="C1350"/>
  <c r="C1348"/>
  <c r="C1346"/>
  <c r="C1344"/>
  <c r="C1342"/>
  <c r="C1340"/>
  <c r="C1338"/>
  <c r="C1336"/>
  <c r="C1334"/>
  <c r="C1332"/>
  <c r="C1330"/>
  <c r="C1328"/>
  <c r="C1326"/>
  <c r="C1324"/>
  <c r="C1322"/>
  <c r="C1320"/>
  <c r="C1318"/>
  <c r="C1316"/>
  <c r="C1314"/>
  <c r="C1312"/>
  <c r="C1310"/>
  <c r="C1308"/>
  <c r="C1306"/>
  <c r="C1304"/>
  <c r="C1302"/>
  <c r="C1300"/>
  <c r="C1298"/>
  <c r="C1296"/>
  <c r="C1294"/>
  <c r="C1292"/>
  <c r="C1290"/>
  <c r="C1288"/>
  <c r="C1286"/>
  <c r="C1284"/>
  <c r="C1282"/>
  <c r="C1280"/>
  <c r="C1278"/>
  <c r="C1276"/>
  <c r="C1274"/>
  <c r="C1272"/>
  <c r="C1270"/>
  <c r="C1268"/>
  <c r="C1266"/>
  <c r="C1264"/>
  <c r="C1262"/>
  <c r="C1260"/>
  <c r="C1258"/>
  <c r="C1256"/>
  <c r="C1254"/>
  <c r="C1252"/>
  <c r="C1250"/>
  <c r="C1248"/>
  <c r="C1246"/>
  <c r="C1244"/>
  <c r="C1242"/>
  <c r="C1240"/>
  <c r="C1238"/>
  <c r="C1236"/>
  <c r="C1234"/>
  <c r="C1232"/>
  <c r="C1230"/>
  <c r="C1228"/>
  <c r="C1226"/>
  <c r="C1224"/>
  <c r="C1222"/>
  <c r="C1220"/>
  <c r="C1218"/>
  <c r="C1216"/>
  <c r="C1214"/>
  <c r="C1212"/>
  <c r="C1210"/>
  <c r="C1208"/>
  <c r="C1206"/>
  <c r="C1204"/>
  <c r="C1202"/>
  <c r="C1200"/>
  <c r="C1198"/>
  <c r="C1196"/>
  <c r="C1194"/>
  <c r="C1192"/>
  <c r="C1190"/>
  <c r="C1188"/>
  <c r="C1186"/>
  <c r="C1184"/>
  <c r="C1182"/>
  <c r="C1180"/>
  <c r="C1178"/>
  <c r="C1176"/>
  <c r="C1174"/>
  <c r="C1172"/>
  <c r="C1170"/>
  <c r="C1168"/>
  <c r="C1166"/>
  <c r="C1164"/>
  <c r="C1162"/>
  <c r="C1160"/>
  <c r="C1158"/>
  <c r="C1156"/>
  <c r="C1154"/>
  <c r="C1152"/>
  <c r="C1150"/>
  <c r="C1148"/>
  <c r="C1146"/>
  <c r="C1144"/>
  <c r="C1142"/>
  <c r="C1140"/>
  <c r="C1138"/>
  <c r="C1136"/>
  <c r="C1134"/>
  <c r="C1132"/>
  <c r="C1130"/>
  <c r="C1128"/>
  <c r="C1126"/>
  <c r="C1124"/>
  <c r="C1122"/>
  <c r="C1120"/>
  <c r="C1118"/>
  <c r="C1116"/>
  <c r="C1114"/>
  <c r="C1112"/>
  <c r="C1110"/>
  <c r="C1108"/>
  <c r="C1106"/>
  <c r="C1104"/>
  <c r="C1102"/>
  <c r="C1100"/>
  <c r="C1098"/>
  <c r="C1096"/>
  <c r="C1094"/>
  <c r="C1092"/>
  <c r="C1090"/>
  <c r="C1088"/>
  <c r="C1086"/>
  <c r="C1084"/>
  <c r="C1082"/>
  <c r="C1080"/>
  <c r="C1078"/>
  <c r="C1076"/>
  <c r="C1074"/>
  <c r="C1072"/>
  <c r="C1070"/>
  <c r="C1068"/>
  <c r="C1066"/>
  <c r="C1064"/>
  <c r="C1062"/>
  <c r="C1060"/>
  <c r="C1058"/>
  <c r="C1056"/>
  <c r="C1054"/>
  <c r="C1052"/>
  <c r="C1050"/>
  <c r="C1048"/>
  <c r="C1046"/>
  <c r="C1044"/>
  <c r="C1042"/>
  <c r="C1040"/>
  <c r="C1038"/>
  <c r="C1036"/>
  <c r="C1034"/>
  <c r="C1032"/>
  <c r="C1030"/>
  <c r="C1028"/>
  <c r="C1026"/>
  <c r="C1024"/>
  <c r="C1022"/>
  <c r="C1020"/>
  <c r="C1018"/>
  <c r="C1016"/>
  <c r="C1014"/>
  <c r="C1012"/>
  <c r="C1010"/>
  <c r="C1008"/>
  <c r="C1006"/>
  <c r="C1004"/>
  <c r="C1002"/>
  <c r="C1000"/>
  <c r="C998"/>
  <c r="C996"/>
  <c r="C994"/>
  <c r="C992"/>
  <c r="C990"/>
  <c r="C988"/>
  <c r="C986"/>
  <c r="C984"/>
  <c r="C982"/>
  <c r="C980"/>
  <c r="C978"/>
  <c r="C976"/>
  <c r="C974"/>
  <c r="C972"/>
  <c r="C970"/>
  <c r="C968"/>
  <c r="C966"/>
  <c r="C964"/>
  <c r="C962"/>
  <c r="C960"/>
  <c r="C958"/>
  <c r="C956"/>
  <c r="C954"/>
  <c r="C952"/>
  <c r="C950"/>
  <c r="C948"/>
  <c r="C946"/>
  <c r="C944"/>
  <c r="C942"/>
  <c r="C940"/>
  <c r="C938"/>
  <c r="C936"/>
  <c r="C934"/>
  <c r="C932"/>
  <c r="C930"/>
  <c r="C928"/>
  <c r="C926"/>
  <c r="C924"/>
  <c r="C922"/>
  <c r="C920"/>
  <c r="C918"/>
  <c r="C916"/>
  <c r="C914"/>
  <c r="C912"/>
  <c r="C910"/>
  <c r="C908"/>
  <c r="C906"/>
  <c r="C904"/>
  <c r="C902"/>
  <c r="C900"/>
  <c r="C898"/>
  <c r="C896"/>
  <c r="C894"/>
  <c r="C892"/>
  <c r="C890"/>
  <c r="C888"/>
  <c r="C886"/>
  <c r="C884"/>
  <c r="C882"/>
  <c r="C880"/>
  <c r="C878"/>
  <c r="C876"/>
  <c r="C874"/>
  <c r="C872"/>
  <c r="C870"/>
  <c r="C868"/>
  <c r="C866"/>
  <c r="C864"/>
  <c r="C862"/>
  <c r="C860"/>
  <c r="C858"/>
  <c r="C856"/>
  <c r="C854"/>
  <c r="C852"/>
  <c r="C850"/>
  <c r="C848"/>
  <c r="C846"/>
  <c r="C844"/>
  <c r="C842"/>
  <c r="C840"/>
  <c r="C838"/>
  <c r="C836"/>
  <c r="C834"/>
  <c r="C832"/>
  <c r="C830"/>
  <c r="C828"/>
  <c r="C826"/>
  <c r="C824"/>
  <c r="C822"/>
  <c r="C820"/>
  <c r="C818"/>
  <c r="C816"/>
  <c r="C814"/>
  <c r="C812"/>
  <c r="C810"/>
  <c r="C808"/>
  <c r="C806"/>
  <c r="C804"/>
  <c r="C802"/>
  <c r="C800"/>
  <c r="C798"/>
  <c r="C796"/>
  <c r="C794"/>
  <c r="C792"/>
  <c r="C790"/>
  <c r="C788"/>
  <c r="C786"/>
  <c r="C784"/>
  <c r="C782"/>
  <c r="C780"/>
  <c r="C778"/>
  <c r="C776"/>
  <c r="C774"/>
  <c r="C772"/>
  <c r="C770"/>
  <c r="C768"/>
  <c r="C766"/>
  <c r="C764"/>
  <c r="C762"/>
  <c r="C760"/>
  <c r="C758"/>
  <c r="C756"/>
  <c r="C754"/>
  <c r="C752"/>
  <c r="C750"/>
  <c r="C748"/>
  <c r="C746"/>
  <c r="C744"/>
  <c r="C742"/>
  <c r="C740"/>
  <c r="C738"/>
  <c r="C736"/>
  <c r="C734"/>
  <c r="C732"/>
  <c r="C730"/>
  <c r="C728"/>
  <c r="C726"/>
  <c r="C724"/>
  <c r="C722"/>
  <c r="C720"/>
  <c r="C718"/>
  <c r="C716"/>
  <c r="C714"/>
  <c r="C712"/>
  <c r="C710"/>
  <c r="C708"/>
  <c r="C706"/>
  <c r="C704"/>
  <c r="C702"/>
  <c r="C700"/>
  <c r="C698"/>
  <c r="C696"/>
  <c r="C694"/>
  <c r="C692"/>
  <c r="C690"/>
  <c r="C688"/>
  <c r="C686"/>
  <c r="C684"/>
  <c r="C682"/>
  <c r="C680"/>
  <c r="C678"/>
  <c r="C676"/>
  <c r="C674"/>
  <c r="C672"/>
  <c r="C670"/>
  <c r="C668"/>
  <c r="C666"/>
  <c r="C664"/>
  <c r="C662"/>
  <c r="C660"/>
  <c r="C658"/>
  <c r="C656"/>
  <c r="C654"/>
  <c r="C652"/>
  <c r="C650"/>
  <c r="C648"/>
  <c r="C646"/>
  <c r="C644"/>
  <c r="C642"/>
  <c r="C640"/>
  <c r="C638"/>
  <c r="C636"/>
  <c r="C634"/>
  <c r="C632"/>
  <c r="C630"/>
  <c r="C628"/>
  <c r="C626"/>
  <c r="C624"/>
  <c r="C622"/>
  <c r="C620"/>
  <c r="C618"/>
  <c r="C616"/>
  <c r="C614"/>
  <c r="C612"/>
  <c r="C610"/>
  <c r="C608"/>
  <c r="C606"/>
  <c r="C604"/>
  <c r="C602"/>
  <c r="C600"/>
  <c r="C598"/>
  <c r="C596"/>
  <c r="C594"/>
  <c r="C592"/>
  <c r="C590"/>
  <c r="C588"/>
  <c r="C586"/>
  <c r="C584"/>
  <c r="C582"/>
  <c r="C580"/>
  <c r="C578"/>
  <c r="C576"/>
  <c r="C574"/>
  <c r="C572"/>
  <c r="C570"/>
  <c r="C568"/>
  <c r="C566"/>
  <c r="C564"/>
  <c r="C562"/>
  <c r="C560"/>
  <c r="C558"/>
  <c r="C556"/>
  <c r="C554"/>
  <c r="C552"/>
  <c r="C550"/>
  <c r="C548"/>
  <c r="C546"/>
  <c r="C544"/>
  <c r="C542"/>
  <c r="C540"/>
  <c r="C538"/>
  <c r="C536"/>
  <c r="C534"/>
  <c r="C532"/>
  <c r="C530"/>
  <c r="C528"/>
  <c r="C526"/>
  <c r="C524"/>
  <c r="C522"/>
  <c r="C520"/>
  <c r="C518"/>
  <c r="C516"/>
  <c r="C514"/>
  <c r="C512"/>
  <c r="C510"/>
  <c r="C508"/>
  <c r="C506"/>
  <c r="C504"/>
  <c r="C502"/>
  <c r="C500"/>
  <c r="C498"/>
  <c r="C496"/>
  <c r="C494"/>
  <c r="C492"/>
  <c r="C490"/>
  <c r="C488"/>
  <c r="C486"/>
  <c r="C484"/>
  <c r="C482"/>
  <c r="C480"/>
  <c r="C478"/>
  <c r="C476"/>
  <c r="C474"/>
  <c r="C472"/>
  <c r="C470"/>
  <c r="C468"/>
  <c r="C466"/>
  <c r="C464"/>
  <c r="C462"/>
  <c r="C460"/>
  <c r="C458"/>
  <c r="C456"/>
  <c r="C454"/>
  <c r="C452"/>
  <c r="C450"/>
  <c r="C448"/>
  <c r="C446"/>
  <c r="C444"/>
  <c r="C442"/>
  <c r="C440"/>
  <c r="C438"/>
  <c r="C436"/>
  <c r="C434"/>
  <c r="C432"/>
  <c r="C430"/>
  <c r="C428"/>
  <c r="C426"/>
  <c r="C424"/>
  <c r="C422"/>
  <c r="C420"/>
  <c r="C418"/>
  <c r="C416"/>
  <c r="C414"/>
  <c r="C412"/>
  <c r="C410"/>
  <c r="C408"/>
  <c r="C406"/>
  <c r="C404"/>
  <c r="C402"/>
  <c r="C400"/>
  <c r="C398"/>
  <c r="C396"/>
  <c r="C394"/>
  <c r="C392"/>
  <c r="C390"/>
  <c r="C388"/>
  <c r="C386"/>
  <c r="C384"/>
  <c r="C382"/>
  <c r="C380"/>
  <c r="C378"/>
  <c r="C376"/>
  <c r="C374"/>
  <c r="C372"/>
  <c r="C370"/>
  <c r="C368"/>
  <c r="C366"/>
  <c r="C364"/>
  <c r="C362"/>
  <c r="C360"/>
  <c r="C358"/>
  <c r="C356"/>
  <c r="C354"/>
  <c r="C352"/>
  <c r="C350"/>
  <c r="C348"/>
  <c r="C346"/>
  <c r="C344"/>
  <c r="C342"/>
  <c r="C340"/>
  <c r="C338"/>
  <c r="C336"/>
  <c r="C334"/>
  <c r="C332"/>
  <c r="C330"/>
  <c r="C328"/>
  <c r="C326"/>
  <c r="C324"/>
  <c r="C322"/>
  <c r="C320"/>
  <c r="C318"/>
  <c r="C316"/>
  <c r="C314"/>
  <c r="C312"/>
  <c r="C310"/>
  <c r="C308"/>
  <c r="C306"/>
  <c r="C304"/>
  <c r="C302"/>
  <c r="C300"/>
  <c r="C298"/>
  <c r="C296"/>
  <c r="C294"/>
  <c r="C292"/>
  <c r="C290"/>
  <c r="C288"/>
  <c r="C286"/>
  <c r="C284"/>
  <c r="C282"/>
  <c r="C280"/>
  <c r="C278"/>
  <c r="C276"/>
  <c r="C274"/>
  <c r="C272"/>
  <c r="C270"/>
  <c r="C268"/>
  <c r="C266"/>
  <c r="C264"/>
  <c r="C262"/>
  <c r="C260"/>
  <c r="C258"/>
  <c r="C256"/>
  <c r="C254"/>
  <c r="C252"/>
  <c r="C250"/>
  <c r="C248"/>
  <c r="C246"/>
  <c r="C244"/>
  <c r="C242"/>
  <c r="C240"/>
  <c r="C238"/>
  <c r="C236"/>
  <c r="C234"/>
  <c r="C232"/>
  <c r="C230"/>
  <c r="C228"/>
  <c r="C226"/>
  <c r="C224"/>
  <c r="C222"/>
  <c r="C220"/>
  <c r="C218"/>
  <c r="C216"/>
  <c r="C214"/>
  <c r="C212"/>
  <c r="C210"/>
  <c r="C208"/>
  <c r="C206"/>
  <c r="C204"/>
  <c r="C202"/>
  <c r="C200"/>
  <c r="C198"/>
  <c r="C196"/>
  <c r="C194"/>
  <c r="C192"/>
  <c r="C190"/>
  <c r="C188"/>
  <c r="C186"/>
  <c r="C184"/>
  <c r="C182"/>
  <c r="C180"/>
  <c r="C178"/>
  <c r="C176"/>
  <c r="C174"/>
  <c r="C172"/>
  <c r="C170"/>
  <c r="C168"/>
  <c r="C166"/>
  <c r="C164"/>
  <c r="C162"/>
  <c r="C160"/>
  <c r="C158"/>
  <c r="C156"/>
  <c r="C154"/>
  <c r="C152"/>
  <c r="C150"/>
  <c r="C148"/>
  <c r="C146"/>
  <c r="C144"/>
  <c r="C142"/>
  <c r="C140"/>
  <c r="C138"/>
  <c r="C136"/>
  <c r="C134"/>
  <c r="C132"/>
  <c r="C130"/>
  <c r="C128"/>
  <c r="C126"/>
  <c r="C124"/>
  <c r="C122"/>
  <c r="C120"/>
  <c r="C118"/>
  <c r="C116"/>
  <c r="C114"/>
  <c r="C112"/>
  <c r="C110"/>
  <c r="C108"/>
  <c r="C106"/>
  <c r="C104"/>
  <c r="C102"/>
  <c r="C100"/>
  <c r="C98"/>
  <c r="C96"/>
  <c r="C94"/>
  <c r="C92"/>
  <c r="C90"/>
  <c r="C88"/>
  <c r="C86"/>
  <c r="C84"/>
  <c r="C82"/>
  <c r="C80"/>
  <c r="C78"/>
  <c r="C76"/>
  <c r="C74"/>
  <c r="C72"/>
  <c r="C70"/>
  <c r="C68"/>
  <c r="C66"/>
  <c r="C64"/>
  <c r="C62"/>
  <c r="C60"/>
  <c r="C58"/>
  <c r="C56"/>
  <c r="C54"/>
  <c r="C52"/>
  <c r="C50"/>
  <c r="C48"/>
  <c r="C46"/>
  <c r="C44"/>
  <c r="C42"/>
  <c r="C40"/>
  <c r="C38"/>
  <c r="C36"/>
  <c r="C34"/>
  <c r="C32"/>
  <c r="C30"/>
  <c r="C28"/>
  <c r="C26"/>
  <c r="C24"/>
  <c r="C22"/>
  <c r="C20"/>
  <c r="C18"/>
  <c r="C16"/>
  <c r="C14"/>
  <c r="C12"/>
  <c r="C10"/>
  <c r="C8"/>
  <c r="C6"/>
  <c r="C4"/>
  <c r="C12003" l="1"/>
  <c r="C2827"/>
  <c r="C2829"/>
  <c r="C2831"/>
  <c r="C2833"/>
  <c r="C2835"/>
  <c r="C2837"/>
  <c r="C2839"/>
  <c r="C2841"/>
  <c r="C2843"/>
  <c r="C2845"/>
  <c r="C2847"/>
  <c r="C2849"/>
  <c r="C2851"/>
  <c r="C2853"/>
  <c r="C2855"/>
  <c r="C2857"/>
  <c r="C2859"/>
  <c r="C2861"/>
  <c r="C2863"/>
  <c r="C2865"/>
  <c r="C2867"/>
  <c r="C2869"/>
  <c r="C2871"/>
  <c r="C2873"/>
  <c r="C2875"/>
  <c r="C2877"/>
  <c r="C2879"/>
  <c r="C2881"/>
  <c r="C2883"/>
  <c r="C2885"/>
  <c r="C2887"/>
  <c r="C2889"/>
  <c r="C2891"/>
  <c r="C2893"/>
  <c r="C2895"/>
  <c r="C2897"/>
  <c r="C2899"/>
  <c r="C2901"/>
  <c r="C2903"/>
  <c r="C2905"/>
  <c r="C2907"/>
  <c r="C2909"/>
  <c r="C2911"/>
  <c r="C2913"/>
  <c r="C2915"/>
  <c r="C2917"/>
  <c r="C2919"/>
  <c r="C2921"/>
  <c r="C2923"/>
  <c r="C2925"/>
  <c r="C2927"/>
  <c r="C2929"/>
  <c r="C2931"/>
  <c r="C2933"/>
  <c r="C2935"/>
  <c r="C2937"/>
  <c r="C2939"/>
  <c r="C2941"/>
  <c r="C2943"/>
  <c r="C2945"/>
  <c r="C2947"/>
  <c r="C2949"/>
  <c r="C2951"/>
  <c r="C2953"/>
  <c r="C2955"/>
  <c r="C2957"/>
  <c r="C2959"/>
  <c r="C2961"/>
  <c r="C2963"/>
  <c r="C2965"/>
  <c r="C2967"/>
  <c r="C2969"/>
  <c r="C2971"/>
  <c r="C2973"/>
  <c r="C2975"/>
  <c r="C2977"/>
  <c r="C2979"/>
  <c r="C2981"/>
  <c r="C2983"/>
  <c r="C2985"/>
  <c r="C2987"/>
  <c r="C2989"/>
  <c r="C2991"/>
  <c r="C2993"/>
  <c r="C2995"/>
  <c r="C2997"/>
  <c r="C2999"/>
  <c r="C3001"/>
  <c r="C3003"/>
  <c r="C3005"/>
  <c r="C3007"/>
  <c r="C3009"/>
  <c r="C3011"/>
  <c r="C3013"/>
  <c r="C3015"/>
  <c r="C3017"/>
  <c r="C3019"/>
  <c r="C3021"/>
  <c r="C3023"/>
  <c r="C3025"/>
  <c r="C3027"/>
  <c r="C3029"/>
  <c r="C3031"/>
  <c r="C3033"/>
  <c r="C3035"/>
  <c r="C3037"/>
  <c r="C3039"/>
  <c r="C3041"/>
  <c r="C3043"/>
  <c r="C3045"/>
  <c r="C3047"/>
  <c r="C3049"/>
  <c r="C3051"/>
  <c r="C3053"/>
  <c r="C3055"/>
  <c r="C3057"/>
  <c r="C3059"/>
  <c r="C3061"/>
  <c r="C3063"/>
  <c r="C3065"/>
  <c r="C3067"/>
  <c r="C3069"/>
  <c r="C3071"/>
  <c r="C3073"/>
  <c r="C3075"/>
  <c r="C3077"/>
  <c r="C3079"/>
  <c r="C3081"/>
  <c r="C3083"/>
  <c r="C3085"/>
  <c r="C3087"/>
  <c r="C3089"/>
  <c r="C3091"/>
  <c r="C3093"/>
  <c r="C3095"/>
  <c r="C3097"/>
  <c r="C3099"/>
  <c r="C3101"/>
  <c r="C3103"/>
  <c r="C3105"/>
  <c r="C3107"/>
  <c r="C3109"/>
  <c r="C3111"/>
  <c r="C3113"/>
  <c r="C3115"/>
  <c r="C3117"/>
  <c r="C3119"/>
  <c r="C3121"/>
  <c r="C3123"/>
  <c r="C3125"/>
  <c r="C3127"/>
  <c r="C3129"/>
  <c r="C3131"/>
  <c r="C3133"/>
  <c r="C3135"/>
  <c r="C3137"/>
  <c r="C3139"/>
  <c r="C3141"/>
  <c r="C3143"/>
  <c r="C3145"/>
  <c r="C3147"/>
  <c r="C3149"/>
  <c r="C3151"/>
  <c r="C3153"/>
  <c r="C3155"/>
  <c r="C3157"/>
  <c r="C3159"/>
  <c r="C3161"/>
  <c r="C3163"/>
  <c r="C3165"/>
  <c r="C3167"/>
  <c r="C3169"/>
  <c r="C3171"/>
  <c r="C3173"/>
  <c r="C3175"/>
  <c r="C3177"/>
  <c r="C3179"/>
  <c r="C3181"/>
  <c r="C3183"/>
  <c r="C3185"/>
  <c r="C3187"/>
  <c r="C3189"/>
  <c r="C3191"/>
  <c r="C3193"/>
  <c r="C3195"/>
  <c r="C3197"/>
  <c r="C3199"/>
  <c r="C3201"/>
  <c r="C3203"/>
  <c r="C3205"/>
  <c r="C3207"/>
  <c r="C3209"/>
  <c r="C3211"/>
  <c r="C3213"/>
  <c r="C3215"/>
  <c r="C3217"/>
  <c r="C3219"/>
  <c r="C3221"/>
  <c r="C3223"/>
  <c r="C3"/>
  <c r="C5"/>
  <c r="C7"/>
  <c r="C9"/>
  <c r="C11"/>
  <c r="C13"/>
  <c r="C15"/>
  <c r="C17"/>
  <c r="C19"/>
  <c r="C21"/>
  <c r="C23"/>
  <c r="C25"/>
  <c r="C27"/>
  <c r="C29"/>
  <c r="C31"/>
  <c r="C33"/>
  <c r="C35"/>
  <c r="C37"/>
  <c r="C39"/>
  <c r="C41"/>
  <c r="C43"/>
  <c r="C45"/>
  <c r="C47"/>
  <c r="C49"/>
  <c r="C51"/>
  <c r="C53"/>
  <c r="C55"/>
  <c r="C57"/>
  <c r="C59"/>
  <c r="C61"/>
  <c r="C63"/>
  <c r="C65"/>
  <c r="C67"/>
  <c r="C69"/>
  <c r="C71"/>
  <c r="C73"/>
  <c r="C75"/>
  <c r="C77"/>
  <c r="C79"/>
  <c r="C81"/>
  <c r="C83"/>
  <c r="C85"/>
  <c r="C87"/>
  <c r="C89"/>
  <c r="C91"/>
  <c r="C93"/>
  <c r="C95"/>
  <c r="C97"/>
  <c r="C99"/>
  <c r="C101"/>
  <c r="C103"/>
  <c r="C105"/>
  <c r="C107"/>
  <c r="C109"/>
  <c r="C111"/>
  <c r="C113"/>
  <c r="C115"/>
  <c r="C117"/>
  <c r="C119"/>
  <c r="C121"/>
  <c r="C123"/>
  <c r="C125"/>
  <c r="C127"/>
  <c r="C129"/>
  <c r="C131"/>
  <c r="C133"/>
  <c r="C135"/>
  <c r="C137"/>
  <c r="C139"/>
  <c r="C141"/>
  <c r="C143"/>
  <c r="C145"/>
  <c r="C147"/>
  <c r="C149"/>
  <c r="C151"/>
  <c r="C153"/>
  <c r="C155"/>
  <c r="C157"/>
  <c r="C159"/>
  <c r="C161"/>
  <c r="C163"/>
  <c r="C165"/>
  <c r="C167"/>
  <c r="C169"/>
  <c r="C171"/>
  <c r="C173"/>
  <c r="C175"/>
  <c r="C177"/>
  <c r="C179"/>
  <c r="C181"/>
  <c r="C183"/>
  <c r="C185"/>
  <c r="C187"/>
  <c r="C189"/>
  <c r="C191"/>
  <c r="C193"/>
  <c r="C195"/>
  <c r="C197"/>
  <c r="C199"/>
  <c r="C201"/>
  <c r="C203"/>
  <c r="C205"/>
  <c r="C207"/>
  <c r="C209"/>
  <c r="C211"/>
  <c r="C213"/>
  <c r="C215"/>
  <c r="C217"/>
  <c r="C219"/>
  <c r="C221"/>
  <c r="C223"/>
  <c r="C225"/>
  <c r="C227"/>
  <c r="C229"/>
  <c r="C231"/>
  <c r="C233"/>
  <c r="C235"/>
  <c r="C237"/>
  <c r="C239"/>
  <c r="C241"/>
  <c r="C243"/>
  <c r="C245"/>
  <c r="C247"/>
  <c r="C249"/>
  <c r="C251"/>
  <c r="C253"/>
  <c r="C255"/>
  <c r="C257"/>
  <c r="C259"/>
  <c r="C261"/>
  <c r="C263"/>
  <c r="C265"/>
  <c r="C267"/>
  <c r="C269"/>
  <c r="C271"/>
  <c r="C273"/>
  <c r="C275"/>
  <c r="C277"/>
  <c r="C279"/>
  <c r="C281"/>
  <c r="C283"/>
  <c r="C285"/>
  <c r="C287"/>
  <c r="C289"/>
  <c r="C291"/>
  <c r="C293"/>
  <c r="C295"/>
  <c r="C297"/>
  <c r="C299"/>
  <c r="C301"/>
  <c r="C303"/>
  <c r="C305"/>
  <c r="C307"/>
  <c r="C309"/>
  <c r="C311"/>
  <c r="C313"/>
  <c r="C315"/>
  <c r="C317"/>
  <c r="C319"/>
  <c r="C321"/>
  <c r="C323"/>
  <c r="C325"/>
  <c r="C327"/>
  <c r="C329"/>
  <c r="C331"/>
  <c r="C333"/>
  <c r="C335"/>
  <c r="C337"/>
  <c r="C339"/>
  <c r="C341"/>
  <c r="C343"/>
  <c r="C345"/>
  <c r="C347"/>
  <c r="C349"/>
  <c r="C351"/>
  <c r="C353"/>
  <c r="C355"/>
  <c r="C357"/>
  <c r="C359"/>
  <c r="C361"/>
  <c r="C363"/>
  <c r="C365"/>
  <c r="C367"/>
  <c r="C369"/>
  <c r="C371"/>
  <c r="C373"/>
  <c r="C375"/>
  <c r="C377"/>
  <c r="C379"/>
  <c r="C381"/>
  <c r="C383"/>
  <c r="C385"/>
  <c r="C387"/>
  <c r="C389"/>
  <c r="C391"/>
  <c r="C393"/>
  <c r="C395"/>
  <c r="C397"/>
  <c r="C399"/>
  <c r="C401"/>
  <c r="C403"/>
  <c r="C405"/>
  <c r="C407"/>
  <c r="C409"/>
  <c r="C411"/>
  <c r="C413"/>
  <c r="C415"/>
  <c r="C417"/>
  <c r="C419"/>
  <c r="C421"/>
  <c r="C423"/>
  <c r="C425"/>
  <c r="C427"/>
  <c r="C429"/>
  <c r="C431"/>
  <c r="C433"/>
  <c r="C435"/>
  <c r="C437"/>
  <c r="C439"/>
  <c r="C441"/>
  <c r="C443"/>
  <c r="C445"/>
  <c r="C447"/>
  <c r="C449"/>
  <c r="C451"/>
  <c r="C453"/>
  <c r="C455"/>
  <c r="C457"/>
  <c r="C459"/>
  <c r="C461"/>
  <c r="C463"/>
  <c r="C465"/>
  <c r="C467"/>
  <c r="C469"/>
  <c r="C471"/>
  <c r="C473"/>
  <c r="C475"/>
  <c r="C477"/>
  <c r="C479"/>
  <c r="C481"/>
  <c r="C483"/>
  <c r="C485"/>
  <c r="C487"/>
  <c r="C489"/>
  <c r="C491"/>
  <c r="C493"/>
  <c r="C495"/>
  <c r="C497"/>
  <c r="C499"/>
  <c r="C501"/>
  <c r="C503"/>
  <c r="C505"/>
  <c r="C507"/>
  <c r="C509"/>
  <c r="C511"/>
  <c r="C513"/>
  <c r="C515"/>
  <c r="C517"/>
  <c r="C519"/>
  <c r="C521"/>
  <c r="C523"/>
  <c r="C525"/>
  <c r="C527"/>
  <c r="C529"/>
  <c r="C531"/>
  <c r="C533"/>
  <c r="C535"/>
  <c r="C537"/>
  <c r="C539"/>
  <c r="C541"/>
  <c r="C543"/>
  <c r="C545"/>
  <c r="C547"/>
  <c r="C549"/>
  <c r="C551"/>
  <c r="C553"/>
  <c r="C555"/>
  <c r="C557"/>
  <c r="C559"/>
  <c r="C561"/>
  <c r="C563"/>
  <c r="C565"/>
  <c r="C567"/>
  <c r="C569"/>
  <c r="C571"/>
  <c r="C573"/>
  <c r="C575"/>
  <c r="C577"/>
  <c r="C579"/>
  <c r="C581"/>
  <c r="C583"/>
  <c r="C585"/>
  <c r="C587"/>
  <c r="C589"/>
  <c r="C591"/>
  <c r="C593"/>
  <c r="C595"/>
  <c r="C597"/>
  <c r="C599"/>
  <c r="C601"/>
  <c r="C603"/>
  <c r="C605"/>
  <c r="C607"/>
  <c r="C609"/>
  <c r="C611"/>
  <c r="C613"/>
  <c r="C615"/>
  <c r="C617"/>
  <c r="C619"/>
  <c r="C621"/>
  <c r="C623"/>
  <c r="C625"/>
  <c r="C627"/>
  <c r="C629"/>
  <c r="C631"/>
  <c r="C633"/>
  <c r="C635"/>
  <c r="C637"/>
  <c r="C639"/>
  <c r="C641"/>
  <c r="C643"/>
  <c r="C645"/>
  <c r="C647"/>
  <c r="C649"/>
  <c r="C651"/>
  <c r="C653"/>
  <c r="C655"/>
  <c r="C657"/>
  <c r="C659"/>
  <c r="C661"/>
  <c r="C663"/>
  <c r="C665"/>
  <c r="C667"/>
  <c r="C669"/>
  <c r="C671"/>
  <c r="C673"/>
  <c r="C675"/>
  <c r="C677"/>
  <c r="C679"/>
  <c r="C681"/>
  <c r="C683"/>
  <c r="C685"/>
  <c r="C687"/>
  <c r="C689"/>
  <c r="C691"/>
  <c r="C693"/>
  <c r="C695"/>
  <c r="C697"/>
  <c r="C699"/>
  <c r="C701"/>
  <c r="C703"/>
  <c r="C705"/>
  <c r="C707"/>
  <c r="C709"/>
  <c r="C711"/>
  <c r="C713"/>
  <c r="C715"/>
  <c r="C717"/>
  <c r="C719"/>
  <c r="C721"/>
  <c r="C723"/>
  <c r="C725"/>
  <c r="C727"/>
  <c r="C729"/>
  <c r="C731"/>
  <c r="C733"/>
  <c r="C735"/>
  <c r="C737"/>
  <c r="C739"/>
  <c r="C741"/>
  <c r="C743"/>
  <c r="C745"/>
  <c r="C747"/>
  <c r="C749"/>
  <c r="C751"/>
  <c r="C753"/>
  <c r="C755"/>
  <c r="C757"/>
  <c r="C759"/>
  <c r="C761"/>
  <c r="C763"/>
  <c r="C765"/>
  <c r="C767"/>
  <c r="C769"/>
  <c r="C771"/>
  <c r="C773"/>
  <c r="C775"/>
  <c r="C777"/>
  <c r="C779"/>
  <c r="C781"/>
  <c r="C783"/>
  <c r="C785"/>
  <c r="C787"/>
  <c r="C789"/>
  <c r="C791"/>
  <c r="C793"/>
  <c r="C795"/>
  <c r="C797"/>
  <c r="C799"/>
  <c r="C801"/>
  <c r="C803"/>
  <c r="C805"/>
  <c r="C807"/>
  <c r="C809"/>
  <c r="C811"/>
  <c r="C813"/>
  <c r="C815"/>
  <c r="C817"/>
  <c r="C819"/>
  <c r="C821"/>
  <c r="C823"/>
  <c r="C825"/>
  <c r="C827"/>
  <c r="C829"/>
  <c r="C831"/>
  <c r="C833"/>
  <c r="C835"/>
  <c r="C837"/>
  <c r="C839"/>
  <c r="C841"/>
  <c r="C843"/>
  <c r="C845"/>
  <c r="C847"/>
  <c r="C849"/>
  <c r="C851"/>
  <c r="C853"/>
  <c r="C855"/>
  <c r="C857"/>
  <c r="C859"/>
  <c r="C861"/>
  <c r="C863"/>
  <c r="C865"/>
  <c r="C867"/>
  <c r="C869"/>
  <c r="C871"/>
  <c r="C873"/>
  <c r="C875"/>
  <c r="C877"/>
  <c r="C879"/>
  <c r="C881"/>
  <c r="C883"/>
  <c r="C885"/>
  <c r="C887"/>
  <c r="C889"/>
  <c r="C891"/>
  <c r="C893"/>
  <c r="C895"/>
  <c r="C897"/>
  <c r="C899"/>
  <c r="C901"/>
  <c r="C903"/>
  <c r="C905"/>
  <c r="C907"/>
  <c r="C909"/>
  <c r="C911"/>
  <c r="C913"/>
  <c r="C915"/>
  <c r="C917"/>
  <c r="C919"/>
  <c r="C921"/>
  <c r="C923"/>
  <c r="C925"/>
  <c r="C927"/>
  <c r="C929"/>
  <c r="C931"/>
  <c r="C933"/>
  <c r="C935"/>
  <c r="C937"/>
  <c r="C939"/>
  <c r="C941"/>
  <c r="C943"/>
  <c r="C945"/>
  <c r="C947"/>
  <c r="C949"/>
  <c r="C951"/>
  <c r="C953"/>
  <c r="C955"/>
  <c r="C957"/>
  <c r="C959"/>
  <c r="C961"/>
  <c r="C963"/>
  <c r="C965"/>
  <c r="C967"/>
  <c r="C969"/>
  <c r="C971"/>
  <c r="C973"/>
  <c r="C975"/>
  <c r="C977"/>
  <c r="C979"/>
  <c r="C981"/>
  <c r="C983"/>
  <c r="C985"/>
  <c r="C987"/>
  <c r="C989"/>
  <c r="C991"/>
  <c r="C993"/>
  <c r="C995"/>
  <c r="C997"/>
  <c r="C999"/>
  <c r="C1001"/>
  <c r="C1003"/>
  <c r="C1005"/>
  <c r="C1007"/>
  <c r="C1009"/>
  <c r="C1011"/>
  <c r="C1013"/>
  <c r="C1015"/>
  <c r="C1017"/>
  <c r="C1019"/>
  <c r="C1021"/>
  <c r="C1023"/>
  <c r="C1025"/>
  <c r="C1027"/>
  <c r="C1029"/>
  <c r="C1031"/>
  <c r="C1033"/>
  <c r="C1035"/>
  <c r="C1037"/>
  <c r="C1039"/>
  <c r="C1041"/>
  <c r="C1043"/>
  <c r="C1045"/>
  <c r="C1047"/>
  <c r="C1049"/>
  <c r="C1051"/>
  <c r="C1053"/>
  <c r="C1055"/>
  <c r="C1057"/>
  <c r="C1059"/>
  <c r="C1061"/>
  <c r="C1063"/>
  <c r="C1065"/>
  <c r="C1067"/>
  <c r="C1069"/>
  <c r="C1071"/>
  <c r="C1073"/>
  <c r="C1075"/>
  <c r="C1077"/>
  <c r="C1079"/>
  <c r="C1081"/>
  <c r="C1083"/>
  <c r="C1085"/>
  <c r="C1087"/>
  <c r="C1089"/>
  <c r="C1091"/>
  <c r="C1093"/>
  <c r="C1095"/>
  <c r="C1097"/>
  <c r="C1099"/>
  <c r="C1101"/>
  <c r="C1103"/>
  <c r="C1105"/>
  <c r="C1107"/>
  <c r="C1109"/>
  <c r="C1111"/>
  <c r="C1113"/>
  <c r="C1115"/>
  <c r="C1117"/>
  <c r="C1119"/>
  <c r="C1121"/>
  <c r="C1123"/>
  <c r="C1125"/>
  <c r="C1127"/>
  <c r="C1129"/>
  <c r="C1131"/>
  <c r="C1133"/>
  <c r="C1135"/>
  <c r="C1137"/>
  <c r="C1139"/>
  <c r="C1141"/>
  <c r="C1143"/>
  <c r="C1145"/>
  <c r="C1147"/>
  <c r="C1149"/>
  <c r="C1151"/>
  <c r="C1153"/>
  <c r="C1155"/>
  <c r="C1157"/>
  <c r="C1159"/>
  <c r="C1161"/>
  <c r="C1163"/>
  <c r="C1165"/>
  <c r="C1167"/>
  <c r="C1169"/>
  <c r="C1171"/>
  <c r="C1173"/>
  <c r="C1175"/>
  <c r="C1177"/>
  <c r="C1179"/>
  <c r="C1181"/>
  <c r="C1183"/>
  <c r="C1185"/>
  <c r="C1187"/>
  <c r="C1189"/>
  <c r="C1191"/>
  <c r="C1193"/>
  <c r="C1195"/>
  <c r="C1197"/>
  <c r="C1199"/>
  <c r="C1201"/>
  <c r="C1203"/>
  <c r="C1205"/>
  <c r="C1207"/>
  <c r="C1209"/>
  <c r="C1211"/>
  <c r="C1213"/>
  <c r="C1215"/>
  <c r="C1217"/>
  <c r="C1219"/>
  <c r="C1221"/>
  <c r="C1223"/>
  <c r="C1225"/>
  <c r="C1227"/>
  <c r="C1229"/>
  <c r="C1231"/>
  <c r="C1233"/>
  <c r="C1235"/>
  <c r="C1237"/>
  <c r="C1239"/>
  <c r="C1241"/>
  <c r="C1243"/>
  <c r="C1245"/>
  <c r="C1247"/>
  <c r="C1249"/>
  <c r="C1251"/>
  <c r="C1253"/>
  <c r="C1255"/>
  <c r="C1257"/>
  <c r="C1259"/>
  <c r="C1261"/>
  <c r="C1263"/>
  <c r="C1265"/>
  <c r="C1267"/>
  <c r="C1269"/>
  <c r="C1271"/>
  <c r="C1273"/>
  <c r="C1275"/>
  <c r="C1277"/>
  <c r="C1279"/>
  <c r="C1281"/>
  <c r="C1283"/>
  <c r="C1285"/>
  <c r="C1287"/>
  <c r="C1289"/>
  <c r="C1291"/>
  <c r="C1293"/>
  <c r="C1295"/>
  <c r="C1297"/>
  <c r="C1299"/>
  <c r="C1301"/>
  <c r="C1303"/>
  <c r="C1305"/>
  <c r="C1307"/>
  <c r="C1309"/>
  <c r="C1311"/>
  <c r="C1313"/>
  <c r="C1315"/>
  <c r="C1317"/>
  <c r="C1319"/>
  <c r="C1321"/>
  <c r="C1323"/>
  <c r="C1325"/>
  <c r="C1327"/>
  <c r="C1329"/>
  <c r="C1331"/>
  <c r="C1333"/>
  <c r="C1335"/>
  <c r="C1337"/>
  <c r="C1339"/>
  <c r="C1341"/>
  <c r="C1343"/>
  <c r="C1345"/>
  <c r="C1347"/>
  <c r="C1349"/>
  <c r="C1351"/>
  <c r="C1353"/>
  <c r="C1355"/>
  <c r="C1357"/>
  <c r="C1359"/>
  <c r="C1361"/>
  <c r="C1363"/>
  <c r="C1365"/>
  <c r="C1367"/>
  <c r="C1369"/>
  <c r="C1371"/>
  <c r="C1373"/>
  <c r="C1375"/>
  <c r="C1377"/>
  <c r="C1379"/>
  <c r="C1381"/>
  <c r="C1383"/>
  <c r="C1385"/>
  <c r="C1387"/>
  <c r="C1389"/>
  <c r="C1391"/>
  <c r="C1393"/>
  <c r="C1395"/>
  <c r="C1397"/>
  <c r="C1399"/>
  <c r="C1401"/>
  <c r="C1403"/>
  <c r="C1405"/>
  <c r="C1407"/>
  <c r="C1409"/>
  <c r="C1411"/>
  <c r="C1413"/>
  <c r="C1415"/>
  <c r="C1417"/>
  <c r="C1419"/>
  <c r="C1421"/>
  <c r="C1423"/>
  <c r="C1425"/>
  <c r="C1427"/>
  <c r="C1429"/>
  <c r="C1431"/>
  <c r="C1433"/>
  <c r="C1435"/>
  <c r="C1437"/>
  <c r="C1439"/>
  <c r="C1441"/>
  <c r="C1443"/>
  <c r="C1445"/>
  <c r="C1447"/>
  <c r="C1449"/>
  <c r="C1451"/>
  <c r="C1453"/>
  <c r="C1455"/>
  <c r="C1457"/>
  <c r="C1459"/>
  <c r="C1461"/>
  <c r="C1463"/>
  <c r="C1465"/>
  <c r="C1467"/>
  <c r="C1469"/>
  <c r="C1471"/>
  <c r="C1473"/>
  <c r="C1475"/>
  <c r="C1477"/>
  <c r="C1479"/>
  <c r="C1481"/>
  <c r="C1483"/>
  <c r="C1485"/>
  <c r="C1487"/>
  <c r="C1489"/>
  <c r="C1491"/>
  <c r="C1493"/>
  <c r="C1495"/>
  <c r="C1497"/>
  <c r="C1499"/>
  <c r="C1501"/>
  <c r="C1503"/>
  <c r="C1505"/>
  <c r="C1507"/>
  <c r="C1509"/>
  <c r="C1511"/>
  <c r="C1513"/>
  <c r="C1515"/>
  <c r="C1517"/>
  <c r="C1519"/>
  <c r="C1521"/>
  <c r="C1523"/>
  <c r="C1525"/>
  <c r="C1527"/>
  <c r="C1529"/>
  <c r="C1531"/>
  <c r="C1533"/>
  <c r="C1535"/>
  <c r="C1537"/>
  <c r="C1539"/>
  <c r="C1541"/>
  <c r="C1543"/>
  <c r="C1545"/>
  <c r="C1547"/>
  <c r="C1549"/>
  <c r="C1551"/>
  <c r="C1553"/>
  <c r="C1555"/>
  <c r="C1557"/>
  <c r="C1559"/>
  <c r="C1561"/>
  <c r="C1563"/>
  <c r="C1565"/>
  <c r="C1567"/>
  <c r="C1569"/>
  <c r="C1571"/>
  <c r="C1573"/>
  <c r="C1575"/>
  <c r="C1577"/>
  <c r="C1579"/>
  <c r="C1581"/>
  <c r="C1583"/>
  <c r="C1585"/>
  <c r="C1587"/>
  <c r="C1589"/>
  <c r="C1591"/>
  <c r="C1593"/>
  <c r="C1595"/>
  <c r="C1597"/>
  <c r="C1599"/>
  <c r="C1601"/>
  <c r="C1603"/>
  <c r="C1605"/>
  <c r="C1607"/>
  <c r="C1609"/>
  <c r="C1611"/>
  <c r="C1613"/>
  <c r="C1615"/>
  <c r="C1617"/>
  <c r="C1619"/>
  <c r="C1621"/>
  <c r="C1623"/>
  <c r="C1625"/>
  <c r="C1627"/>
  <c r="C1629"/>
  <c r="C1631"/>
  <c r="C1633"/>
  <c r="C1635"/>
  <c r="C1637"/>
  <c r="C1639"/>
  <c r="C1641"/>
  <c r="C1643"/>
  <c r="C1645"/>
  <c r="C1647"/>
  <c r="C1649"/>
  <c r="C1651"/>
  <c r="C1653"/>
  <c r="C1655"/>
  <c r="C1657"/>
  <c r="C1659"/>
  <c r="C1661"/>
  <c r="C1663"/>
  <c r="C1665"/>
  <c r="C1667"/>
  <c r="C1669"/>
  <c r="C1671"/>
  <c r="C1673"/>
  <c r="C1675"/>
  <c r="C1677"/>
  <c r="C1679"/>
  <c r="C1681"/>
  <c r="C1683"/>
  <c r="C1685"/>
  <c r="C1687"/>
  <c r="C1689"/>
  <c r="C1691"/>
  <c r="C1693"/>
  <c r="C1695"/>
  <c r="C1697"/>
  <c r="C1699"/>
  <c r="C1701"/>
  <c r="C1703"/>
  <c r="C1705"/>
  <c r="C1707"/>
  <c r="C1709"/>
  <c r="C1711"/>
  <c r="C1713"/>
  <c r="C1715"/>
  <c r="C1717"/>
  <c r="C1719"/>
  <c r="C1721"/>
  <c r="C1723"/>
  <c r="C1725"/>
  <c r="C1727"/>
  <c r="C1729"/>
  <c r="C1731"/>
  <c r="C1733"/>
  <c r="C1735"/>
  <c r="C1737"/>
  <c r="C1739"/>
  <c r="C1741"/>
  <c r="C1743"/>
  <c r="C1745"/>
  <c r="C1747"/>
  <c r="C1749"/>
  <c r="C1751"/>
  <c r="C1753"/>
  <c r="C1755"/>
  <c r="C1757"/>
  <c r="C1759"/>
  <c r="C1761"/>
  <c r="C1763"/>
  <c r="C1765"/>
  <c r="C1767"/>
  <c r="C1769"/>
  <c r="C1771"/>
  <c r="C1773"/>
  <c r="C1775"/>
  <c r="C1777"/>
  <c r="C1779"/>
  <c r="C1781"/>
  <c r="C1783"/>
  <c r="C1785"/>
  <c r="C1787"/>
  <c r="C1789"/>
  <c r="C1791"/>
  <c r="C1793"/>
  <c r="C1795"/>
  <c r="C1797"/>
  <c r="C1799"/>
  <c r="C1801"/>
  <c r="C1803"/>
  <c r="C1805"/>
  <c r="C1807"/>
  <c r="C1809"/>
  <c r="C1811"/>
  <c r="C1813"/>
  <c r="C1815"/>
  <c r="C1817"/>
  <c r="C1819"/>
  <c r="C1821"/>
  <c r="C1823"/>
  <c r="C1825"/>
  <c r="C1827"/>
  <c r="C1829"/>
  <c r="C1831"/>
  <c r="C1833"/>
  <c r="C1835"/>
  <c r="C1837"/>
  <c r="C1839"/>
  <c r="C1841"/>
  <c r="C1843"/>
  <c r="C1845"/>
  <c r="C1847"/>
  <c r="C1849"/>
  <c r="C1851"/>
  <c r="C1853"/>
  <c r="C1855"/>
  <c r="C1857"/>
  <c r="C1859"/>
  <c r="C1861"/>
  <c r="C1863"/>
  <c r="C1865"/>
  <c r="C1867"/>
  <c r="C1869"/>
  <c r="C1871"/>
  <c r="C1873"/>
  <c r="C1875"/>
  <c r="C1877"/>
  <c r="C1879"/>
  <c r="C1881"/>
  <c r="C1883"/>
  <c r="C1885"/>
  <c r="C1887"/>
  <c r="C1889"/>
  <c r="C1891"/>
  <c r="C1893"/>
  <c r="C1895"/>
  <c r="C1897"/>
  <c r="C1899"/>
  <c r="C1901"/>
  <c r="C1903"/>
  <c r="C1905"/>
  <c r="C1907"/>
  <c r="C1909"/>
  <c r="C1911"/>
  <c r="C1913"/>
  <c r="C1915"/>
  <c r="C1917"/>
  <c r="C1919"/>
  <c r="C1921"/>
  <c r="C1923"/>
  <c r="C1925"/>
  <c r="C1927"/>
  <c r="C1929"/>
  <c r="C1931"/>
  <c r="C1933"/>
  <c r="C1935"/>
  <c r="C1937"/>
  <c r="C1939"/>
  <c r="C1941"/>
  <c r="C1943"/>
  <c r="C1945"/>
  <c r="C1947"/>
  <c r="C1949"/>
  <c r="C1951"/>
  <c r="C1953"/>
  <c r="C1955"/>
  <c r="C1957"/>
  <c r="C1959"/>
  <c r="C1961"/>
  <c r="C1963"/>
  <c r="C1965"/>
  <c r="C1967"/>
  <c r="C1969"/>
  <c r="C1971"/>
  <c r="C1973"/>
  <c r="C1975"/>
  <c r="C1977"/>
  <c r="C1979"/>
  <c r="C1981"/>
  <c r="C1983"/>
  <c r="C1985"/>
  <c r="C1987"/>
  <c r="C1989"/>
  <c r="C1991"/>
  <c r="C1993"/>
  <c r="C1995"/>
  <c r="C1997"/>
  <c r="C1999"/>
  <c r="C2001"/>
  <c r="C2003"/>
  <c r="C2005"/>
  <c r="C2007"/>
  <c r="C2009"/>
  <c r="C2011"/>
  <c r="C2013"/>
  <c r="C2015"/>
  <c r="C2017"/>
  <c r="C2019"/>
  <c r="C2021"/>
  <c r="C2023"/>
  <c r="C2025"/>
  <c r="C2027"/>
  <c r="C2029"/>
  <c r="C2031"/>
  <c r="C2033"/>
  <c r="C2035"/>
  <c r="C2037"/>
  <c r="C2039"/>
  <c r="C2041"/>
  <c r="C2043"/>
  <c r="C2045"/>
  <c r="C2047"/>
  <c r="C2049"/>
  <c r="C2051"/>
  <c r="C2053"/>
  <c r="C2055"/>
  <c r="C2057"/>
  <c r="C2059"/>
  <c r="C2061"/>
  <c r="C2063"/>
  <c r="C2065"/>
  <c r="C2067"/>
  <c r="C2069"/>
  <c r="C2071"/>
  <c r="C2073"/>
  <c r="C2075"/>
  <c r="C2077"/>
  <c r="C2079"/>
  <c r="C2081"/>
  <c r="C2083"/>
  <c r="C2085"/>
  <c r="C2087"/>
  <c r="C2089"/>
  <c r="C2091"/>
  <c r="C2093"/>
  <c r="C2095"/>
  <c r="C2097"/>
  <c r="C2099"/>
  <c r="C2101"/>
  <c r="C2103"/>
  <c r="C2105"/>
  <c r="C2107"/>
  <c r="C2109"/>
  <c r="C2111"/>
  <c r="C2113"/>
  <c r="C2115"/>
  <c r="C2117"/>
  <c r="C2119"/>
  <c r="C2121"/>
  <c r="C2123"/>
  <c r="C2125"/>
  <c r="C2127"/>
  <c r="C2129"/>
  <c r="C2131"/>
  <c r="C2133"/>
  <c r="C2135"/>
  <c r="C2137"/>
  <c r="C2139"/>
  <c r="C2141"/>
  <c r="C2143"/>
  <c r="C2145"/>
  <c r="C2147"/>
  <c r="C2149"/>
  <c r="C2151"/>
  <c r="C2153"/>
  <c r="C2155"/>
  <c r="C2157"/>
  <c r="C2159"/>
  <c r="C2161"/>
  <c r="C2163"/>
  <c r="C2165"/>
  <c r="C2167"/>
  <c r="C2169"/>
  <c r="C2171"/>
  <c r="C2173"/>
  <c r="C2175"/>
  <c r="C2177"/>
  <c r="C2179"/>
  <c r="C2181"/>
  <c r="C2183"/>
  <c r="C2185"/>
  <c r="C2187"/>
  <c r="C2189"/>
  <c r="C2191"/>
  <c r="C2193"/>
  <c r="C2195"/>
  <c r="C2197"/>
  <c r="C2199"/>
  <c r="C2201"/>
  <c r="C2203"/>
  <c r="C2205"/>
  <c r="C2207"/>
  <c r="C2209"/>
  <c r="C2211"/>
  <c r="C2213"/>
  <c r="C2215"/>
  <c r="C2217"/>
  <c r="C2219"/>
  <c r="C2221"/>
  <c r="C2223"/>
  <c r="C2225"/>
  <c r="C2227"/>
  <c r="C2229"/>
  <c r="C2231"/>
  <c r="C2233"/>
  <c r="C2235"/>
  <c r="C2237"/>
  <c r="C2239"/>
  <c r="C2241"/>
  <c r="C2243"/>
  <c r="C2245"/>
  <c r="C2247"/>
  <c r="C2249"/>
  <c r="C2251"/>
  <c r="C2253"/>
  <c r="C2255"/>
  <c r="C2257"/>
  <c r="C2259"/>
  <c r="C2261"/>
  <c r="C2263"/>
  <c r="C2265"/>
  <c r="C2267"/>
  <c r="C2269"/>
  <c r="C2271"/>
  <c r="C2273"/>
  <c r="C2275"/>
  <c r="C2277"/>
  <c r="C2279"/>
  <c r="C2281"/>
  <c r="C2283"/>
  <c r="C2285"/>
  <c r="C2287"/>
  <c r="C2289"/>
  <c r="C2291"/>
  <c r="C2293"/>
  <c r="C2295"/>
  <c r="C2297"/>
  <c r="C2299"/>
  <c r="C2301"/>
  <c r="C2303"/>
  <c r="C2305"/>
  <c r="C2307"/>
  <c r="C2309"/>
  <c r="C2311"/>
  <c r="C2313"/>
  <c r="C2315"/>
  <c r="C2317"/>
  <c r="C2319"/>
  <c r="C2321"/>
  <c r="C2323"/>
  <c r="C2325"/>
  <c r="C2327"/>
  <c r="C2329"/>
  <c r="C2331"/>
  <c r="C2333"/>
  <c r="C2335"/>
  <c r="C2337"/>
  <c r="C2339"/>
  <c r="C2341"/>
  <c r="C2343"/>
  <c r="C2345"/>
  <c r="C2347"/>
  <c r="C2349"/>
  <c r="C2351"/>
  <c r="C2353"/>
  <c r="C2355"/>
  <c r="C2357"/>
  <c r="C2359"/>
  <c r="C2361"/>
  <c r="C2363"/>
  <c r="C2365"/>
  <c r="C2367"/>
  <c r="C2369"/>
  <c r="C2371"/>
  <c r="C2373"/>
  <c r="C2375"/>
  <c r="C2377"/>
  <c r="C2379"/>
  <c r="C2381"/>
  <c r="C2383"/>
  <c r="C2385"/>
  <c r="C2387"/>
  <c r="C2389"/>
  <c r="C2391"/>
  <c r="C2393"/>
  <c r="C2395"/>
  <c r="C2397"/>
  <c r="C2399"/>
  <c r="C2401"/>
  <c r="C2403"/>
  <c r="C2405"/>
  <c r="C2407"/>
  <c r="C2409"/>
  <c r="C2411"/>
  <c r="C2413"/>
  <c r="C2415"/>
  <c r="C2417"/>
  <c r="C2419"/>
  <c r="C2421"/>
  <c r="C2423"/>
  <c r="C2425"/>
  <c r="C2427"/>
  <c r="C2429"/>
  <c r="C2431"/>
  <c r="C2433"/>
  <c r="C2435"/>
  <c r="C2437"/>
  <c r="C2439"/>
  <c r="C2441"/>
  <c r="C2443"/>
  <c r="C2445"/>
  <c r="C2447"/>
  <c r="C2449"/>
  <c r="C2451"/>
  <c r="C2453"/>
  <c r="C2455"/>
  <c r="C2457"/>
  <c r="C2459"/>
  <c r="C2461"/>
  <c r="C2463"/>
  <c r="C2465"/>
  <c r="C2467"/>
  <c r="C2469"/>
  <c r="C2471"/>
  <c r="C2473"/>
  <c r="C2475"/>
  <c r="C2477"/>
  <c r="C2479"/>
  <c r="C2481"/>
  <c r="C2483"/>
  <c r="C2485"/>
  <c r="C2487"/>
  <c r="C2489"/>
  <c r="C2491"/>
  <c r="C2493"/>
  <c r="C2495"/>
  <c r="C2497"/>
  <c r="C2499"/>
  <c r="C2501"/>
  <c r="C2503"/>
  <c r="C2505"/>
  <c r="C2507"/>
  <c r="C2509"/>
  <c r="C2511"/>
  <c r="C2513"/>
  <c r="C2515"/>
  <c r="C2517"/>
  <c r="C2519"/>
  <c r="C2521"/>
  <c r="C2523"/>
  <c r="C2525"/>
  <c r="C2527"/>
  <c r="C2529"/>
  <c r="C2531"/>
  <c r="C2533"/>
  <c r="C2535"/>
  <c r="C2537"/>
  <c r="C2539"/>
  <c r="C2541"/>
  <c r="C2543"/>
  <c r="C2545"/>
  <c r="C2547"/>
  <c r="C2549"/>
  <c r="C2551"/>
  <c r="C2553"/>
  <c r="C2555"/>
  <c r="C2557"/>
  <c r="C2559"/>
  <c r="C2561"/>
  <c r="C2563"/>
  <c r="C2565"/>
  <c r="C2567"/>
  <c r="C2569"/>
  <c r="C2571"/>
  <c r="C2573"/>
  <c r="C2575"/>
  <c r="C2577"/>
  <c r="C2579"/>
  <c r="C2581"/>
  <c r="C2583"/>
  <c r="C2585"/>
  <c r="C2587"/>
  <c r="C2589"/>
  <c r="C2591"/>
  <c r="C2593"/>
  <c r="C2595"/>
  <c r="C2597"/>
  <c r="C2599"/>
  <c r="C2601"/>
  <c r="C2603"/>
  <c r="C2605"/>
  <c r="C2607"/>
  <c r="C2609"/>
  <c r="C2611"/>
  <c r="C2613"/>
  <c r="C2615"/>
  <c r="C2617"/>
  <c r="C2619"/>
  <c r="C2621"/>
  <c r="C2623"/>
  <c r="C2625"/>
  <c r="C2627"/>
  <c r="C2629"/>
  <c r="C2631"/>
  <c r="C2633"/>
  <c r="C2635"/>
  <c r="C2637"/>
  <c r="C2639"/>
  <c r="C2641"/>
  <c r="C2643"/>
  <c r="C2645"/>
  <c r="C2647"/>
  <c r="C2649"/>
  <c r="C2651"/>
  <c r="C2653"/>
  <c r="C2655"/>
  <c r="C2657"/>
  <c r="C2659"/>
  <c r="C2661"/>
  <c r="C2663"/>
  <c r="C2665"/>
  <c r="C2667"/>
  <c r="C2669"/>
  <c r="C2671"/>
  <c r="C2673"/>
  <c r="C2675"/>
  <c r="C2677"/>
  <c r="C2679"/>
  <c r="C2681"/>
  <c r="C2683"/>
  <c r="C2685"/>
  <c r="C2687"/>
  <c r="C2689"/>
  <c r="C2691"/>
  <c r="C2693"/>
  <c r="C2695"/>
  <c r="C2697"/>
  <c r="C2699"/>
  <c r="C2701"/>
  <c r="C2703"/>
  <c r="C2705"/>
  <c r="C2707"/>
  <c r="C2709"/>
  <c r="C2711"/>
  <c r="C2713"/>
  <c r="C2715"/>
  <c r="C2717"/>
  <c r="C2719"/>
  <c r="C2721"/>
  <c r="C2723"/>
  <c r="C2725"/>
  <c r="C2727"/>
  <c r="C2729"/>
  <c r="C2731"/>
  <c r="C2733"/>
  <c r="C2735"/>
  <c r="C2737"/>
  <c r="C2739"/>
  <c r="C2741"/>
  <c r="C2743"/>
  <c r="C2745"/>
  <c r="C2747"/>
  <c r="C2749"/>
  <c r="C2751"/>
  <c r="C2753"/>
  <c r="C2755"/>
  <c r="C2757"/>
  <c r="C2759"/>
  <c r="C2761"/>
  <c r="C2763"/>
  <c r="C2765"/>
  <c r="C2767"/>
  <c r="C2769"/>
  <c r="C2771"/>
  <c r="C2773"/>
  <c r="C2775"/>
  <c r="C2777"/>
  <c r="C2779"/>
  <c r="C2781"/>
  <c r="C2783"/>
  <c r="C2785"/>
  <c r="C2787"/>
  <c r="C2789"/>
  <c r="C2791"/>
  <c r="C2793"/>
  <c r="C2795"/>
  <c r="C2797"/>
  <c r="C2799"/>
  <c r="C2801"/>
  <c r="C2803"/>
  <c r="C2805"/>
  <c r="C2807"/>
  <c r="C2809"/>
  <c r="C2811"/>
  <c r="C2813"/>
  <c r="C2815"/>
  <c r="C2817"/>
  <c r="C2819"/>
  <c r="C2821"/>
  <c r="C2823"/>
  <c r="C2825"/>
  <c r="C3225"/>
  <c r="C3227"/>
  <c r="C3229"/>
  <c r="C3231"/>
  <c r="C3233"/>
  <c r="C3235"/>
  <c r="C3237"/>
  <c r="C3239"/>
  <c r="C3241"/>
  <c r="C3243"/>
  <c r="C3245"/>
  <c r="C3247"/>
  <c r="C3249"/>
  <c r="C3251"/>
  <c r="C3253"/>
  <c r="C3255"/>
  <c r="C3257"/>
  <c r="C3259"/>
  <c r="C3261"/>
  <c r="C3263"/>
  <c r="C3265"/>
  <c r="C3267"/>
  <c r="C3269"/>
  <c r="C3271"/>
  <c r="C3273"/>
  <c r="C3275"/>
  <c r="C3277"/>
  <c r="C3279"/>
  <c r="C3281"/>
  <c r="C3283"/>
  <c r="C3285"/>
  <c r="C3287"/>
  <c r="C3289"/>
  <c r="C3291"/>
  <c r="C3293"/>
  <c r="C3295"/>
  <c r="C3297"/>
  <c r="C3299"/>
  <c r="C3301"/>
  <c r="C3303"/>
  <c r="C3305"/>
  <c r="C3307"/>
  <c r="C3309"/>
  <c r="C3311"/>
  <c r="C3313"/>
  <c r="C3315"/>
  <c r="C3317"/>
  <c r="C3319"/>
  <c r="C3321"/>
  <c r="C3323"/>
  <c r="C3325"/>
  <c r="C3327"/>
  <c r="C3329"/>
  <c r="C3331"/>
  <c r="C3333"/>
  <c r="C3335"/>
  <c r="C3337"/>
  <c r="C3339"/>
  <c r="C3341"/>
  <c r="C3343"/>
  <c r="C3345"/>
  <c r="C3347"/>
  <c r="C3349"/>
  <c r="C3351"/>
  <c r="C3353"/>
  <c r="C3355"/>
  <c r="C3357"/>
  <c r="C3359"/>
  <c r="C3361"/>
  <c r="C3363"/>
  <c r="C3365"/>
  <c r="C3367"/>
  <c r="C3369"/>
  <c r="C3371"/>
  <c r="C3373"/>
  <c r="C3375"/>
  <c r="C3377"/>
  <c r="C3379"/>
  <c r="C3381"/>
  <c r="C3383"/>
  <c r="C3385"/>
  <c r="C3387"/>
  <c r="C3389"/>
  <c r="C3391"/>
  <c r="C3393"/>
  <c r="C3395"/>
  <c r="C3397"/>
  <c r="C3399"/>
  <c r="C3401"/>
  <c r="C3403"/>
  <c r="C3405"/>
  <c r="C3407"/>
  <c r="C3409"/>
  <c r="C3411"/>
  <c r="C3413"/>
  <c r="C3415"/>
  <c r="C3417"/>
  <c r="C3419"/>
  <c r="C3421"/>
  <c r="C3423"/>
  <c r="C3425"/>
  <c r="C3427"/>
  <c r="C3429"/>
  <c r="C3431"/>
  <c r="C3433"/>
  <c r="C3435"/>
  <c r="C3437"/>
  <c r="C3439"/>
  <c r="C3441"/>
  <c r="C3443"/>
  <c r="C3445"/>
  <c r="C3447"/>
  <c r="C3449"/>
  <c r="C3451"/>
  <c r="C3453"/>
  <c r="C3455"/>
  <c r="C3457"/>
  <c r="C3459"/>
  <c r="C3461"/>
  <c r="C3463"/>
  <c r="C3465"/>
  <c r="C3467"/>
  <c r="C3469"/>
  <c r="C3471"/>
  <c r="C3473"/>
  <c r="C3475"/>
  <c r="C3477"/>
  <c r="C3479"/>
  <c r="C3481"/>
  <c r="C3483"/>
  <c r="C3485"/>
  <c r="C3487"/>
  <c r="C3489"/>
  <c r="C3491"/>
  <c r="C3493"/>
  <c r="C3495"/>
  <c r="C3497"/>
  <c r="C3499"/>
  <c r="C3501"/>
  <c r="C3503"/>
  <c r="C3505"/>
  <c r="C3507"/>
  <c r="C3509"/>
  <c r="C3511"/>
  <c r="C3513"/>
  <c r="C3515"/>
  <c r="C3517"/>
  <c r="C3519"/>
  <c r="C3521"/>
  <c r="C3523"/>
  <c r="C3525"/>
  <c r="C3527"/>
  <c r="C3529"/>
  <c r="C3531"/>
  <c r="C3533"/>
  <c r="C3535"/>
  <c r="C3537"/>
  <c r="C3539"/>
  <c r="C3541"/>
  <c r="C3543"/>
  <c r="C3545"/>
  <c r="C3547"/>
  <c r="C3549"/>
  <c r="C3551"/>
  <c r="C3553"/>
  <c r="C3555"/>
  <c r="C3557"/>
  <c r="C3559"/>
  <c r="C3561"/>
  <c r="C3563"/>
  <c r="C3565"/>
  <c r="C3567"/>
  <c r="C3569"/>
  <c r="C3571"/>
  <c r="C3573"/>
  <c r="C3575"/>
  <c r="C3577"/>
  <c r="C3579"/>
  <c r="C3581"/>
  <c r="C3583"/>
  <c r="C3585"/>
  <c r="C3587"/>
  <c r="C3589"/>
  <c r="C3591"/>
  <c r="C3593"/>
  <c r="C3595"/>
  <c r="C3597"/>
  <c r="C3599"/>
  <c r="C3601"/>
  <c r="C3603"/>
  <c r="C3605"/>
  <c r="C3607"/>
  <c r="C3609"/>
  <c r="C3611"/>
  <c r="C3613"/>
  <c r="C3615"/>
  <c r="C3617"/>
  <c r="C3619"/>
  <c r="C3621"/>
  <c r="C3623"/>
  <c r="C3625"/>
  <c r="C3627"/>
  <c r="C3629"/>
  <c r="C3631"/>
  <c r="C3633"/>
  <c r="C3635"/>
  <c r="C3637"/>
  <c r="C3639"/>
  <c r="C3641"/>
  <c r="C3643"/>
  <c r="C3645"/>
  <c r="C3647"/>
  <c r="C3649"/>
  <c r="C3651"/>
  <c r="C3653"/>
  <c r="C3655"/>
  <c r="C3657"/>
  <c r="C3659"/>
  <c r="C3661"/>
  <c r="C3663"/>
  <c r="C3665"/>
  <c r="C3667"/>
  <c r="C3669"/>
  <c r="C3671"/>
  <c r="C3673"/>
  <c r="C3675"/>
  <c r="C3677"/>
  <c r="C3679"/>
  <c r="C3681"/>
  <c r="C3683"/>
  <c r="C3685"/>
  <c r="C3687"/>
  <c r="C3689"/>
  <c r="C3691"/>
  <c r="C3693"/>
  <c r="C3695"/>
  <c r="C3697"/>
  <c r="C3699"/>
  <c r="C3701"/>
  <c r="C3703"/>
  <c r="C3705"/>
  <c r="C3707"/>
  <c r="C3709"/>
  <c r="C3711"/>
  <c r="C3713"/>
  <c r="C3715"/>
  <c r="C3717"/>
  <c r="C3719"/>
  <c r="C3721"/>
  <c r="C3723"/>
  <c r="C3725"/>
  <c r="C3727"/>
  <c r="C3729"/>
  <c r="C3731"/>
  <c r="C3733"/>
  <c r="C3735"/>
  <c r="C3737"/>
  <c r="C3739"/>
  <c r="C3741"/>
  <c r="C3743"/>
  <c r="C3745"/>
  <c r="C3747"/>
  <c r="C3749"/>
  <c r="C3751"/>
  <c r="C3753"/>
  <c r="C3755"/>
  <c r="C3757"/>
  <c r="C3759"/>
  <c r="C3761"/>
  <c r="C3763"/>
  <c r="C3765"/>
  <c r="C3767"/>
  <c r="C3769"/>
  <c r="C3771"/>
  <c r="C3773"/>
  <c r="C3775"/>
  <c r="C3777"/>
  <c r="C3779"/>
  <c r="C3781"/>
  <c r="C3783"/>
  <c r="C3785"/>
  <c r="C3787"/>
  <c r="C3789"/>
  <c r="C3791"/>
  <c r="C3793"/>
  <c r="C3795"/>
  <c r="C3797"/>
  <c r="C3799"/>
  <c r="C3801"/>
  <c r="C3803"/>
  <c r="C3805"/>
  <c r="C3807"/>
  <c r="C3809"/>
  <c r="C3811"/>
  <c r="C3813"/>
  <c r="C3815"/>
  <c r="C3817"/>
  <c r="C3819"/>
  <c r="C3821"/>
  <c r="C3823"/>
  <c r="C3825"/>
  <c r="C3827"/>
  <c r="C3829"/>
  <c r="C3831"/>
  <c r="C3833"/>
  <c r="C3835"/>
  <c r="C3837"/>
  <c r="C3839"/>
  <c r="C3841"/>
  <c r="C3843"/>
  <c r="C3845"/>
  <c r="C3847"/>
  <c r="C3849"/>
  <c r="C3851"/>
  <c r="C3853"/>
  <c r="C3855"/>
  <c r="C3857"/>
  <c r="C3859"/>
  <c r="C3861"/>
  <c r="C3863"/>
  <c r="C3865"/>
  <c r="C3867"/>
  <c r="C3869"/>
  <c r="C3871"/>
  <c r="C3873"/>
  <c r="C3875"/>
  <c r="C3877"/>
  <c r="C3879"/>
  <c r="C3881"/>
  <c r="C3883"/>
  <c r="C3885"/>
  <c r="C3887"/>
  <c r="C3889"/>
  <c r="C3891"/>
  <c r="C3893"/>
  <c r="C3895"/>
  <c r="C3897"/>
  <c r="C3899"/>
  <c r="C3901"/>
  <c r="C3903"/>
  <c r="C3905"/>
  <c r="C3907"/>
  <c r="C3909"/>
  <c r="C3911"/>
  <c r="C3913"/>
  <c r="C3915"/>
  <c r="C3917"/>
  <c r="C3919"/>
  <c r="C3921"/>
  <c r="C3923"/>
  <c r="C3925"/>
  <c r="C3927"/>
  <c r="C3929"/>
  <c r="C3931"/>
  <c r="C3933"/>
  <c r="C3935"/>
  <c r="C3937"/>
  <c r="C3939"/>
  <c r="C4022"/>
  <c r="C4024"/>
  <c r="C4026"/>
  <c r="C4028"/>
  <c r="C4030"/>
  <c r="C4032"/>
  <c r="C4034"/>
  <c r="C4036"/>
  <c r="C4038"/>
  <c r="C4040"/>
  <c r="C4042"/>
  <c r="C4044"/>
  <c r="C4046"/>
  <c r="C4048"/>
  <c r="C4050"/>
  <c r="C4052"/>
  <c r="C4054"/>
  <c r="C4056"/>
  <c r="C4058"/>
  <c r="C4060"/>
  <c r="C4062"/>
  <c r="C4064"/>
  <c r="C4066"/>
  <c r="C4068"/>
  <c r="C4070"/>
  <c r="C4072"/>
  <c r="C4074"/>
  <c r="C4076"/>
  <c r="C4078"/>
  <c r="C4080"/>
  <c r="C4082"/>
  <c r="C4084"/>
  <c r="C4086"/>
  <c r="C4088"/>
  <c r="C4090"/>
  <c r="C4092"/>
  <c r="C4094"/>
  <c r="C4096"/>
  <c r="C4098"/>
  <c r="C4100"/>
  <c r="C4102"/>
  <c r="C4104"/>
  <c r="C4106"/>
  <c r="C4108"/>
  <c r="C4110"/>
  <c r="C4112"/>
  <c r="C4114"/>
  <c r="C4116"/>
  <c r="C4118"/>
  <c r="C4120"/>
  <c r="C4122"/>
  <c r="C4124"/>
  <c r="C4126"/>
  <c r="C4128"/>
  <c r="C4130"/>
  <c r="C4132"/>
  <c r="C4134"/>
  <c r="C4136"/>
  <c r="C4138"/>
  <c r="C4140"/>
  <c r="C4142"/>
  <c r="C4144"/>
  <c r="C4146"/>
  <c r="C4148"/>
  <c r="C4150"/>
  <c r="C4152"/>
  <c r="C4154"/>
  <c r="C4156"/>
  <c r="C4158"/>
  <c r="C4160"/>
  <c r="C4162"/>
  <c r="C4164"/>
  <c r="C4166"/>
  <c r="C4168"/>
  <c r="C4170"/>
  <c r="C4172"/>
  <c r="C4174"/>
  <c r="C4176"/>
  <c r="C4178"/>
  <c r="C4180"/>
  <c r="C4182"/>
  <c r="C4184"/>
  <c r="C4186"/>
  <c r="C4188"/>
  <c r="C4190"/>
  <c r="C4192"/>
  <c r="C4194"/>
  <c r="C4196"/>
  <c r="C4198"/>
  <c r="C4200"/>
  <c r="C4202"/>
  <c r="C4204"/>
  <c r="C4206"/>
  <c r="C4208"/>
  <c r="C4210"/>
  <c r="C4212"/>
  <c r="C4214"/>
  <c r="C4216"/>
  <c r="C4218"/>
  <c r="C4220"/>
  <c r="C4222"/>
  <c r="C4224"/>
  <c r="C4226"/>
  <c r="C4228"/>
  <c r="C4230"/>
  <c r="C4232"/>
  <c r="C4234"/>
  <c r="C4236"/>
  <c r="C4238"/>
  <c r="C4240"/>
  <c r="C4242"/>
  <c r="C4244"/>
  <c r="C4246"/>
  <c r="C4248"/>
  <c r="C4250"/>
  <c r="C4252"/>
  <c r="C4254"/>
  <c r="C4256"/>
  <c r="C4258"/>
  <c r="C4260"/>
  <c r="C4262"/>
  <c r="C4264"/>
  <c r="C4266"/>
  <c r="C4268"/>
  <c r="C4270"/>
  <c r="C4272"/>
  <c r="C4274"/>
  <c r="C4276"/>
  <c r="C4278"/>
  <c r="C4280"/>
  <c r="C4282"/>
  <c r="C4284"/>
  <c r="C4286"/>
  <c r="C4288"/>
  <c r="C4290"/>
  <c r="C4292"/>
  <c r="C4294"/>
  <c r="C4296"/>
  <c r="C4298"/>
  <c r="C4300"/>
  <c r="C4302"/>
  <c r="C4304"/>
  <c r="C4306"/>
  <c r="C4308"/>
  <c r="C4310"/>
  <c r="C4312"/>
  <c r="C4314"/>
  <c r="C4316"/>
  <c r="C4318"/>
  <c r="C4320"/>
  <c r="C4322"/>
  <c r="C4324"/>
  <c r="C4326"/>
  <c r="C4328"/>
  <c r="C4330"/>
  <c r="C4332"/>
  <c r="C4334"/>
  <c r="C4336"/>
  <c r="C4338"/>
  <c r="C4340"/>
  <c r="C4342"/>
  <c r="C4344"/>
  <c r="C4346"/>
  <c r="C4348"/>
  <c r="C4350"/>
  <c r="C4352"/>
  <c r="C4354"/>
  <c r="C4356"/>
  <c r="C4358"/>
  <c r="C4360"/>
  <c r="C4362"/>
  <c r="C4364"/>
  <c r="C4366"/>
  <c r="C4368"/>
  <c r="C4370"/>
  <c r="C4372"/>
  <c r="C4374"/>
  <c r="C4376"/>
  <c r="C4378"/>
  <c r="C4380"/>
  <c r="C4382"/>
  <c r="C4384"/>
  <c r="C4386"/>
  <c r="C4388"/>
  <c r="C4390"/>
  <c r="C4392"/>
  <c r="C4394"/>
  <c r="C4396"/>
  <c r="C4398"/>
  <c r="C4400"/>
  <c r="C4402"/>
  <c r="C4404"/>
  <c r="C4406"/>
  <c r="C4408"/>
  <c r="C4410"/>
  <c r="C4412"/>
  <c r="C4414"/>
  <c r="C4416"/>
  <c r="C4418"/>
  <c r="C4420"/>
  <c r="C4422"/>
  <c r="C4424"/>
  <c r="C4426"/>
  <c r="C4428"/>
  <c r="C4430"/>
  <c r="C4432"/>
  <c r="C4434"/>
  <c r="C4436"/>
  <c r="C4438"/>
  <c r="C4440"/>
  <c r="C4442"/>
  <c r="C4444"/>
  <c r="C4446"/>
  <c r="C4448"/>
  <c r="C4450"/>
  <c r="C4452"/>
  <c r="C4454"/>
  <c r="C4456"/>
  <c r="C4458"/>
  <c r="C4460"/>
  <c r="C4462"/>
  <c r="C4464"/>
  <c r="C4466"/>
  <c r="C4468"/>
  <c r="C4470"/>
  <c r="C4472"/>
  <c r="C4474"/>
  <c r="C4476"/>
  <c r="C4478"/>
  <c r="C4480"/>
  <c r="C4482"/>
  <c r="C4484"/>
  <c r="C4486"/>
  <c r="C4488"/>
  <c r="C4490"/>
  <c r="C4492"/>
  <c r="C4494"/>
  <c r="C4496"/>
  <c r="C4498"/>
  <c r="C4500"/>
  <c r="C4502"/>
  <c r="C4504"/>
  <c r="C4506"/>
  <c r="C4508"/>
  <c r="C4510"/>
  <c r="C4512"/>
  <c r="C4514"/>
  <c r="C4516"/>
  <c r="C4518"/>
  <c r="C4520"/>
  <c r="C4522"/>
  <c r="C4524"/>
  <c r="C4526"/>
  <c r="C4528"/>
  <c r="C4530"/>
  <c r="C4532"/>
  <c r="C4534"/>
  <c r="C4536"/>
  <c r="C4538"/>
  <c r="C4540"/>
  <c r="C4542"/>
  <c r="C4544"/>
  <c r="C4546"/>
  <c r="C4548"/>
  <c r="C4550"/>
  <c r="C4552"/>
  <c r="C4554"/>
  <c r="C4556"/>
  <c r="C4558"/>
  <c r="C4560"/>
  <c r="C4562"/>
  <c r="C4564"/>
  <c r="C4566"/>
  <c r="C4568"/>
  <c r="C4570"/>
  <c r="C4572"/>
  <c r="C4574"/>
  <c r="C4576"/>
  <c r="C4578"/>
  <c r="C4580"/>
  <c r="C4582"/>
  <c r="C4584"/>
  <c r="C4586"/>
  <c r="C4588"/>
  <c r="C4590"/>
  <c r="C4592"/>
  <c r="C4594"/>
  <c r="C4596"/>
  <c r="C4598"/>
  <c r="C4600"/>
  <c r="C4602"/>
  <c r="C4604"/>
  <c r="C4606"/>
  <c r="C4608"/>
  <c r="C4610"/>
  <c r="C4612"/>
  <c r="C4614"/>
  <c r="C4616"/>
  <c r="C4618"/>
  <c r="C4620"/>
  <c r="C4622"/>
  <c r="C4624"/>
  <c r="C4626"/>
  <c r="C4628"/>
  <c r="C4630"/>
  <c r="C4632"/>
  <c r="C4634"/>
  <c r="C4636"/>
  <c r="C4638"/>
  <c r="C4640"/>
  <c r="C4642"/>
  <c r="C4644"/>
  <c r="C4646"/>
  <c r="C4648"/>
  <c r="C4650"/>
  <c r="C4652"/>
  <c r="C4654"/>
  <c r="C4656"/>
  <c r="C4658"/>
  <c r="C4660"/>
  <c r="C4662"/>
  <c r="C4664"/>
  <c r="C4666"/>
  <c r="C4668"/>
  <c r="C4670"/>
  <c r="C4672"/>
  <c r="C4674"/>
  <c r="C4676"/>
  <c r="C4678"/>
  <c r="C4680"/>
  <c r="C4682"/>
  <c r="C4684"/>
  <c r="C4686"/>
  <c r="C4688"/>
  <c r="C4690"/>
  <c r="C4692"/>
  <c r="C4694"/>
  <c r="C4696"/>
  <c r="C4698"/>
  <c r="C4700"/>
  <c r="C4702"/>
  <c r="C4704"/>
  <c r="C4706"/>
  <c r="C4708"/>
  <c r="C4710"/>
  <c r="C4712"/>
  <c r="C4714"/>
  <c r="C4716"/>
  <c r="C4718"/>
  <c r="C4720"/>
  <c r="C4722"/>
  <c r="C4724"/>
  <c r="C4726"/>
  <c r="C4728"/>
  <c r="C4730"/>
  <c r="C4732"/>
  <c r="C4734"/>
  <c r="C4736"/>
  <c r="C4738"/>
  <c r="C4740"/>
  <c r="C4742"/>
  <c r="C4744"/>
  <c r="C4746"/>
  <c r="C4748"/>
  <c r="C4750"/>
  <c r="C4752"/>
  <c r="C4754"/>
  <c r="C4756"/>
  <c r="C4758"/>
  <c r="C4760"/>
  <c r="C4762"/>
  <c r="C4764"/>
  <c r="C4766"/>
  <c r="C4768"/>
  <c r="C4770"/>
  <c r="C4772"/>
  <c r="C4774"/>
  <c r="C4776"/>
  <c r="C4778"/>
  <c r="C4780"/>
  <c r="C4782"/>
  <c r="C4784"/>
  <c r="C4786"/>
  <c r="C4788"/>
  <c r="C4790"/>
  <c r="C4792"/>
  <c r="C4794"/>
  <c r="C4796"/>
  <c r="C4798"/>
  <c r="C4800"/>
  <c r="C4802"/>
  <c r="C4804"/>
  <c r="C4806"/>
  <c r="C4808"/>
  <c r="C4810"/>
  <c r="C4812"/>
  <c r="C4814"/>
  <c r="C4816"/>
  <c r="C4818"/>
  <c r="C4820"/>
  <c r="C4822"/>
  <c r="C4824"/>
  <c r="C4826"/>
  <c r="C4828"/>
  <c r="C4830"/>
  <c r="C4832"/>
  <c r="C4834"/>
  <c r="C4836"/>
  <c r="C4838"/>
  <c r="C4840"/>
  <c r="C4842"/>
  <c r="C4844"/>
  <c r="C4846"/>
  <c r="C4848"/>
  <c r="C4850"/>
  <c r="C4852"/>
  <c r="C4854"/>
  <c r="C4856"/>
  <c r="C4858"/>
  <c r="C4860"/>
  <c r="C4862"/>
  <c r="C4864"/>
  <c r="C4866"/>
  <c r="C4868"/>
  <c r="C4870"/>
  <c r="C4872"/>
  <c r="C4874"/>
  <c r="C4876"/>
  <c r="C4878"/>
  <c r="C4880"/>
  <c r="C4882"/>
  <c r="C4884"/>
  <c r="C4886"/>
  <c r="C4888"/>
  <c r="C4890"/>
  <c r="C4892"/>
  <c r="C4894"/>
  <c r="C4896"/>
  <c r="C4898"/>
  <c r="C4900"/>
  <c r="C4902"/>
  <c r="C4904"/>
  <c r="C4906"/>
  <c r="C4908"/>
  <c r="C4910"/>
  <c r="C4912"/>
  <c r="C4914"/>
  <c r="C4916"/>
  <c r="C4918"/>
  <c r="C4920"/>
  <c r="C4922"/>
  <c r="C4924"/>
  <c r="C4926"/>
  <c r="C4928"/>
  <c r="C4930"/>
  <c r="C4932"/>
  <c r="C4934"/>
  <c r="C4936"/>
  <c r="C4938"/>
  <c r="C4940"/>
  <c r="C4942"/>
  <c r="C4944"/>
  <c r="C4946"/>
  <c r="C4948"/>
  <c r="C4950"/>
  <c r="C4952"/>
  <c r="C4954"/>
  <c r="C4956"/>
  <c r="C4958"/>
  <c r="C4960"/>
  <c r="C4962"/>
  <c r="C4964"/>
  <c r="C4966"/>
  <c r="C4968"/>
  <c r="C4970"/>
  <c r="C4972"/>
  <c r="C4974"/>
  <c r="C4976"/>
  <c r="C4978"/>
  <c r="C4980"/>
  <c r="C4982"/>
  <c r="C4984"/>
  <c r="C4986"/>
  <c r="C4988"/>
  <c r="C4990"/>
  <c r="C4992"/>
  <c r="C4994"/>
  <c r="C4996"/>
  <c r="C4998"/>
  <c r="C5000"/>
  <c r="C5002"/>
  <c r="C5004"/>
  <c r="C5006"/>
  <c r="C5008"/>
  <c r="C5010"/>
  <c r="C5012"/>
  <c r="C5014"/>
  <c r="C5016"/>
  <c r="C5018"/>
  <c r="C5020"/>
  <c r="C5022"/>
  <c r="C5024"/>
  <c r="C5026"/>
  <c r="C5028"/>
  <c r="C5030"/>
  <c r="C5032"/>
  <c r="C5034"/>
  <c r="C5036"/>
  <c r="C5038"/>
  <c r="C5040"/>
  <c r="C5042"/>
  <c r="C5044"/>
  <c r="C5046"/>
  <c r="C5048"/>
  <c r="C5050"/>
  <c r="C5052"/>
  <c r="C5054"/>
  <c r="C5056"/>
  <c r="C5058"/>
  <c r="C5060"/>
  <c r="C5062"/>
  <c r="C5064"/>
  <c r="C5066"/>
  <c r="C5068"/>
  <c r="C5070"/>
  <c r="C5072"/>
  <c r="C5074"/>
  <c r="C5076"/>
  <c r="C5078"/>
  <c r="C5080"/>
  <c r="C5082"/>
  <c r="C5084"/>
  <c r="C5086"/>
  <c r="C5088"/>
  <c r="C5090"/>
  <c r="C5092"/>
  <c r="C5094"/>
  <c r="C5096"/>
  <c r="C5098"/>
  <c r="C5100"/>
  <c r="C5102"/>
  <c r="C5104"/>
  <c r="C5106"/>
  <c r="C5108"/>
  <c r="C5110"/>
  <c r="C5112"/>
  <c r="C5114"/>
  <c r="C5116"/>
  <c r="C5118"/>
  <c r="C5120"/>
  <c r="C5122"/>
  <c r="C5124"/>
  <c r="C5126"/>
  <c r="C5128"/>
  <c r="C5130"/>
  <c r="C5132"/>
  <c r="C5134"/>
  <c r="C5136"/>
  <c r="C5138"/>
  <c r="C5140"/>
  <c r="C5142"/>
  <c r="C5144"/>
  <c r="C5146"/>
  <c r="C5148"/>
  <c r="C5150"/>
  <c r="C5152"/>
  <c r="C5154"/>
  <c r="C5156"/>
  <c r="C5158"/>
  <c r="C6299"/>
  <c r="C6301"/>
  <c r="C6303"/>
  <c r="C6305"/>
  <c r="C6307"/>
  <c r="C6309"/>
  <c r="C6311"/>
  <c r="C6313"/>
  <c r="C6315"/>
  <c r="C6317"/>
  <c r="C6319"/>
  <c r="C6321"/>
  <c r="C6323"/>
  <c r="C6325"/>
  <c r="C6327"/>
  <c r="C6329"/>
  <c r="C6331"/>
  <c r="C6333"/>
  <c r="C6335"/>
  <c r="C6337"/>
  <c r="C6339"/>
  <c r="C6341"/>
  <c r="C6343"/>
  <c r="C6345"/>
  <c r="C6347"/>
  <c r="C6349"/>
  <c r="C6351"/>
  <c r="C6353"/>
  <c r="C6355"/>
  <c r="C6357"/>
  <c r="C6359"/>
  <c r="C6361"/>
  <c r="C6363"/>
  <c r="C6365"/>
  <c r="C6367"/>
  <c r="C6369"/>
  <c r="C6371"/>
  <c r="C6373"/>
  <c r="C6375"/>
  <c r="C6377"/>
  <c r="C6379"/>
  <c r="C6381"/>
  <c r="C6383"/>
  <c r="C6385"/>
  <c r="C6387"/>
  <c r="C6389"/>
  <c r="C6391"/>
  <c r="C6393"/>
  <c r="C6395"/>
  <c r="C6397"/>
  <c r="C6399"/>
  <c r="C6401"/>
  <c r="C6403"/>
  <c r="C6405"/>
  <c r="C6407"/>
  <c r="C6409"/>
  <c r="C6411"/>
  <c r="C6413"/>
  <c r="C6415"/>
  <c r="C6417"/>
  <c r="C6419"/>
  <c r="C6421"/>
  <c r="C6423"/>
  <c r="C6425"/>
  <c r="C6427"/>
  <c r="C6429"/>
  <c r="C6431"/>
  <c r="C6433"/>
  <c r="C6435"/>
  <c r="C6437"/>
  <c r="C6439"/>
  <c r="C6441"/>
  <c r="C6443"/>
  <c r="C6445"/>
  <c r="C6447"/>
  <c r="C6449"/>
  <c r="C6451"/>
  <c r="C6453"/>
  <c r="C6455"/>
  <c r="C6457"/>
  <c r="C6459"/>
  <c r="C6461"/>
  <c r="C6463"/>
  <c r="C6465"/>
  <c r="C6467"/>
  <c r="C6469"/>
  <c r="C6471"/>
  <c r="C6473"/>
  <c r="C6475"/>
  <c r="C6477"/>
  <c r="C6479"/>
  <c r="C6481"/>
  <c r="C6483"/>
  <c r="C6485"/>
  <c r="C6487"/>
  <c r="C6489"/>
  <c r="C6491"/>
  <c r="C6493"/>
  <c r="C6495"/>
  <c r="C6497"/>
  <c r="C6499"/>
  <c r="C6501"/>
  <c r="C6503"/>
  <c r="C6505"/>
  <c r="C6507"/>
  <c r="C6509"/>
  <c r="C6511"/>
  <c r="C6513"/>
  <c r="C6515"/>
  <c r="C6517"/>
  <c r="C6519"/>
  <c r="C6521"/>
  <c r="C6523"/>
  <c r="C6525"/>
  <c r="C6527"/>
  <c r="C6529"/>
  <c r="C6531"/>
  <c r="C6533"/>
  <c r="C6535"/>
  <c r="C6537"/>
  <c r="C6539"/>
  <c r="C6541"/>
  <c r="C6543"/>
  <c r="C6545"/>
  <c r="C6547"/>
  <c r="C6549"/>
  <c r="C6551"/>
  <c r="C6553"/>
  <c r="C6555"/>
  <c r="C6557"/>
  <c r="C6559"/>
  <c r="C6561"/>
  <c r="C6563"/>
  <c r="C6565"/>
  <c r="C6567"/>
  <c r="C6569"/>
  <c r="C6571"/>
  <c r="C6573"/>
  <c r="C6575"/>
  <c r="C6577"/>
  <c r="C6579"/>
  <c r="C6581"/>
  <c r="C6583"/>
  <c r="C6585"/>
  <c r="C6587"/>
  <c r="C6589"/>
  <c r="C6591"/>
  <c r="C6593"/>
  <c r="C6595"/>
  <c r="C6597"/>
  <c r="C6599"/>
  <c r="C6601"/>
  <c r="C6603"/>
  <c r="C6605"/>
  <c r="C6607"/>
  <c r="C6609"/>
  <c r="C6611"/>
  <c r="C6613"/>
  <c r="C6615"/>
  <c r="C6617"/>
  <c r="C6619"/>
  <c r="C6621"/>
  <c r="C6623"/>
  <c r="C6625"/>
  <c r="C6627"/>
  <c r="C6629"/>
  <c r="C6631"/>
  <c r="C6633"/>
  <c r="C6635"/>
  <c r="C6637"/>
  <c r="C6639"/>
  <c r="C6641"/>
  <c r="C6643"/>
  <c r="C6645"/>
  <c r="C6647"/>
  <c r="C6649"/>
  <c r="C6651"/>
  <c r="C6653"/>
  <c r="C6655"/>
  <c r="C6657"/>
  <c r="C6659"/>
  <c r="C6661"/>
  <c r="C6663"/>
  <c r="C6665"/>
  <c r="C6667"/>
  <c r="C6669"/>
  <c r="C6671"/>
  <c r="C6673"/>
  <c r="C6675"/>
  <c r="C6677"/>
  <c r="C6679"/>
  <c r="C6681"/>
  <c r="C6683"/>
  <c r="C6685"/>
  <c r="C6687"/>
  <c r="C6689"/>
  <c r="C6691"/>
  <c r="C6693"/>
  <c r="C6695"/>
  <c r="C6697"/>
  <c r="C6699"/>
  <c r="C6701"/>
  <c r="C6703"/>
  <c r="C6705"/>
  <c r="C6707"/>
  <c r="C6709"/>
  <c r="C6711"/>
  <c r="C6713"/>
  <c r="C6715"/>
  <c r="C6717"/>
  <c r="C6719"/>
  <c r="C6721"/>
  <c r="C6723"/>
  <c r="C6725"/>
  <c r="C6727"/>
  <c r="C6729"/>
  <c r="C6731"/>
  <c r="C6733"/>
  <c r="C6735"/>
  <c r="C6737"/>
  <c r="C6739"/>
  <c r="C6741"/>
  <c r="C6743"/>
  <c r="C6745"/>
  <c r="C6747"/>
  <c r="C6749"/>
  <c r="C6751"/>
  <c r="C6753"/>
  <c r="C6755"/>
  <c r="C6757"/>
  <c r="C6759"/>
  <c r="C6761"/>
  <c r="C6763"/>
  <c r="C6765"/>
  <c r="C6767"/>
  <c r="C6769"/>
  <c r="C6771"/>
  <c r="C6773"/>
  <c r="C6775"/>
  <c r="C6777"/>
  <c r="C6779"/>
  <c r="C6781"/>
  <c r="C6783"/>
  <c r="C6785"/>
  <c r="C6787"/>
  <c r="C6789"/>
  <c r="C6791"/>
  <c r="C6793"/>
  <c r="C6795"/>
  <c r="C6797"/>
  <c r="C6799"/>
  <c r="C6801"/>
  <c r="C6803"/>
  <c r="C6805"/>
  <c r="C6807"/>
  <c r="C6809"/>
  <c r="C6811"/>
  <c r="C6813"/>
  <c r="C6815"/>
  <c r="C6817"/>
  <c r="C6819"/>
  <c r="C6821"/>
  <c r="C6823"/>
  <c r="C6825"/>
  <c r="C6827"/>
  <c r="C6829"/>
  <c r="C6831"/>
  <c r="C6833"/>
  <c r="C6835"/>
  <c r="C6837"/>
  <c r="C6839"/>
  <c r="C6841"/>
  <c r="C6843"/>
  <c r="C6845"/>
  <c r="C6847"/>
  <c r="C6849"/>
  <c r="C6851"/>
  <c r="C6853"/>
  <c r="C6855"/>
  <c r="C6857"/>
  <c r="C6859"/>
  <c r="C6861"/>
  <c r="C6863"/>
  <c r="C6865"/>
  <c r="C6867"/>
  <c r="C6869"/>
  <c r="C6871"/>
  <c r="C6873"/>
  <c r="C6875"/>
  <c r="C6877"/>
  <c r="C6879"/>
  <c r="C6881"/>
  <c r="C6883"/>
  <c r="C6885"/>
  <c r="C6887"/>
  <c r="C6889"/>
  <c r="C6891"/>
  <c r="C6893"/>
  <c r="C6895"/>
  <c r="C6897"/>
  <c r="C6899"/>
  <c r="C6901"/>
  <c r="C6903"/>
  <c r="C6905"/>
  <c r="C6907"/>
  <c r="C6909"/>
  <c r="C6911"/>
  <c r="C6913"/>
  <c r="C6915"/>
  <c r="C6917"/>
  <c r="C6919"/>
  <c r="C6921"/>
  <c r="C6923"/>
  <c r="C6925"/>
  <c r="C6927"/>
  <c r="C6929"/>
  <c r="C6931"/>
  <c r="C6933"/>
  <c r="C6935"/>
  <c r="C6937"/>
  <c r="C6939"/>
  <c r="C6941"/>
  <c r="C6943"/>
  <c r="C6945"/>
  <c r="C6947"/>
  <c r="C6949"/>
  <c r="C6951"/>
  <c r="C6953"/>
  <c r="C6955"/>
  <c r="C6957"/>
  <c r="C6959"/>
  <c r="C6961"/>
  <c r="C6963"/>
  <c r="C6965"/>
  <c r="C6967"/>
  <c r="C6969"/>
  <c r="C6971"/>
  <c r="C6973"/>
  <c r="C6975"/>
  <c r="C6977"/>
  <c r="C6979"/>
  <c r="C6981"/>
  <c r="C6983"/>
  <c r="C6985"/>
  <c r="C6987"/>
  <c r="C6989"/>
  <c r="C6991"/>
  <c r="C6993"/>
  <c r="C6995"/>
  <c r="C6997"/>
  <c r="C6999"/>
  <c r="C7001"/>
  <c r="C7003"/>
  <c r="C7005"/>
  <c r="C7007"/>
  <c r="C7009"/>
  <c r="C7011"/>
  <c r="C7013"/>
  <c r="C7015"/>
  <c r="C7017"/>
  <c r="C7019"/>
  <c r="C7021"/>
  <c r="C7023"/>
  <c r="C7025"/>
  <c r="C7027"/>
  <c r="C7029"/>
  <c r="C7031"/>
  <c r="C7033"/>
  <c r="C7035"/>
  <c r="C7037"/>
  <c r="C7039"/>
  <c r="C7041"/>
  <c r="C7043"/>
  <c r="C7045"/>
  <c r="C7047"/>
  <c r="C7049"/>
  <c r="C7051"/>
  <c r="C7053"/>
  <c r="C7055"/>
  <c r="C7057"/>
  <c r="C7059"/>
  <c r="C5161"/>
  <c r="C5163"/>
  <c r="C5165"/>
  <c r="C5167"/>
  <c r="C5169"/>
  <c r="C5171"/>
  <c r="C5173"/>
  <c r="C5175"/>
  <c r="C5177"/>
  <c r="C5179"/>
  <c r="C5181"/>
  <c r="C5183"/>
  <c r="C5185"/>
  <c r="C5187"/>
  <c r="C5189"/>
  <c r="C5191"/>
  <c r="C5193"/>
  <c r="C5195"/>
  <c r="C5197"/>
  <c r="C5199"/>
  <c r="C5201"/>
  <c r="C5203"/>
  <c r="C5205"/>
  <c r="C5207"/>
  <c r="C5209"/>
  <c r="C5211"/>
  <c r="C5213"/>
  <c r="C5215"/>
  <c r="C5217"/>
  <c r="C5219"/>
  <c r="C5221"/>
  <c r="C5223"/>
  <c r="C5225"/>
  <c r="C5227"/>
  <c r="C5229"/>
  <c r="C5231"/>
  <c r="C5233"/>
  <c r="C5235"/>
  <c r="C5237"/>
  <c r="C5239"/>
  <c r="C5241"/>
  <c r="C5243"/>
  <c r="C5245"/>
  <c r="C5247"/>
  <c r="C5249"/>
  <c r="C5251"/>
  <c r="C5253"/>
  <c r="C5255"/>
  <c r="C5257"/>
  <c r="C5259"/>
  <c r="C5261"/>
  <c r="C5263"/>
  <c r="C5265"/>
  <c r="C5267"/>
  <c r="C5269"/>
  <c r="C5271"/>
  <c r="C5273"/>
  <c r="C5275"/>
  <c r="C5277"/>
  <c r="C5279"/>
  <c r="C5281"/>
  <c r="C5283"/>
  <c r="C5285"/>
  <c r="C5287"/>
  <c r="C5289"/>
  <c r="C5291"/>
  <c r="C5293"/>
  <c r="C5295"/>
  <c r="C5297"/>
  <c r="C5299"/>
  <c r="C5301"/>
  <c r="C5303"/>
  <c r="C5305"/>
  <c r="C5307"/>
  <c r="C5309"/>
  <c r="C5311"/>
  <c r="C5313"/>
  <c r="C5315"/>
  <c r="C5317"/>
  <c r="C5319"/>
  <c r="C5321"/>
  <c r="C5323"/>
  <c r="C5325"/>
  <c r="C5327"/>
  <c r="C5329"/>
  <c r="C5331"/>
  <c r="C5333"/>
  <c r="C5335"/>
  <c r="C5337"/>
  <c r="C5339"/>
  <c r="C5341"/>
  <c r="C5343"/>
  <c r="C5345"/>
  <c r="C5347"/>
  <c r="C5349"/>
  <c r="C5351"/>
  <c r="C5353"/>
  <c r="C5355"/>
  <c r="C5357"/>
  <c r="C5359"/>
  <c r="C5361"/>
  <c r="C5363"/>
  <c r="C5365"/>
  <c r="C5367"/>
  <c r="C5369"/>
  <c r="C5371"/>
  <c r="C5373"/>
  <c r="C5375"/>
  <c r="C5377"/>
  <c r="C5379"/>
  <c r="C5381"/>
  <c r="C5383"/>
  <c r="C5385"/>
  <c r="C5387"/>
  <c r="C5389"/>
  <c r="C5391"/>
  <c r="C5393"/>
  <c r="C5395"/>
  <c r="C5397"/>
  <c r="C5399"/>
  <c r="C5401"/>
  <c r="C5403"/>
  <c r="C5405"/>
  <c r="C5407"/>
  <c r="C5409"/>
  <c r="C5411"/>
  <c r="C5413"/>
  <c r="C5415"/>
  <c r="C5417"/>
  <c r="C5419"/>
  <c r="C5421"/>
  <c r="C5423"/>
  <c r="C5425"/>
  <c r="C5427"/>
  <c r="C5429"/>
  <c r="C5431"/>
  <c r="C5433"/>
  <c r="C5435"/>
  <c r="C5437"/>
  <c r="C5439"/>
  <c r="C5441"/>
  <c r="C5443"/>
  <c r="C5445"/>
  <c r="C5447"/>
  <c r="C5449"/>
  <c r="C5451"/>
  <c r="C5453"/>
  <c r="C5455"/>
  <c r="C5457"/>
  <c r="C5459"/>
  <c r="C5461"/>
  <c r="C5463"/>
  <c r="C5465"/>
  <c r="C5467"/>
  <c r="C5469"/>
  <c r="C5471"/>
  <c r="C5473"/>
  <c r="C5475"/>
  <c r="C5477"/>
  <c r="C5479"/>
  <c r="C5481"/>
  <c r="C5483"/>
  <c r="C5485"/>
  <c r="C5487"/>
  <c r="C5489"/>
  <c r="C5491"/>
  <c r="C5493"/>
  <c r="C5495"/>
  <c r="C5497"/>
  <c r="C5499"/>
  <c r="C5501"/>
  <c r="C5503"/>
  <c r="C5505"/>
  <c r="C5507"/>
  <c r="C5509"/>
  <c r="C5511"/>
  <c r="C5513"/>
  <c r="C5515"/>
  <c r="C5517"/>
  <c r="C5519"/>
  <c r="C5521"/>
  <c r="C5523"/>
  <c r="C5525"/>
  <c r="C5527"/>
  <c r="C5529"/>
  <c r="C5531"/>
  <c r="C5533"/>
  <c r="C5535"/>
  <c r="C5537"/>
  <c r="C5539"/>
  <c r="C5541"/>
  <c r="C5543"/>
  <c r="C5545"/>
  <c r="C5547"/>
  <c r="C5549"/>
  <c r="C5551"/>
  <c r="C5553"/>
  <c r="C5555"/>
  <c r="C5557"/>
  <c r="C5559"/>
  <c r="C5561"/>
  <c r="C5563"/>
  <c r="C5565"/>
  <c r="C5567"/>
  <c r="C5569"/>
  <c r="C5571"/>
  <c r="C5573"/>
  <c r="C5575"/>
  <c r="C5577"/>
  <c r="C5579"/>
  <c r="C5581"/>
  <c r="C5583"/>
  <c r="C5585"/>
  <c r="C5587"/>
  <c r="C5589"/>
  <c r="C5591"/>
  <c r="C5593"/>
  <c r="C5595"/>
  <c r="C5597"/>
  <c r="C5599"/>
  <c r="C5601"/>
  <c r="C5603"/>
  <c r="C5605"/>
  <c r="C5607"/>
  <c r="C5609"/>
  <c r="C5611"/>
  <c r="C5613"/>
  <c r="C5615"/>
  <c r="C5617"/>
  <c r="C5619"/>
  <c r="C5621"/>
  <c r="C5623"/>
  <c r="C5625"/>
  <c r="C5627"/>
  <c r="C5629"/>
  <c r="C5631"/>
  <c r="C5633"/>
  <c r="C5635"/>
  <c r="C5637"/>
  <c r="C5639"/>
  <c r="C5641"/>
  <c r="C5643"/>
  <c r="C5645"/>
  <c r="C5647"/>
  <c r="C5649"/>
  <c r="C5651"/>
  <c r="C5653"/>
  <c r="C5655"/>
  <c r="C5657"/>
  <c r="C5659"/>
  <c r="C5661"/>
  <c r="C5663"/>
  <c r="C5665"/>
  <c r="C5667"/>
  <c r="C5669"/>
  <c r="C5671"/>
  <c r="C5673"/>
  <c r="C5675"/>
  <c r="C5677"/>
  <c r="C5679"/>
  <c r="C5681"/>
  <c r="C5683"/>
  <c r="C5685"/>
  <c r="C5687"/>
  <c r="C5689"/>
  <c r="C5691"/>
  <c r="C5693"/>
  <c r="C5695"/>
  <c r="C5697"/>
  <c r="C5699"/>
  <c r="C5701"/>
  <c r="C5703"/>
  <c r="C5705"/>
  <c r="C5707"/>
  <c r="C5709"/>
  <c r="C5711"/>
  <c r="C5713"/>
  <c r="C5715"/>
  <c r="C5717"/>
  <c r="C5719"/>
  <c r="C5721"/>
  <c r="C5723"/>
  <c r="C5725"/>
  <c r="C5727"/>
  <c r="C5729"/>
  <c r="C5731"/>
  <c r="C5733"/>
  <c r="C5735"/>
  <c r="C5737"/>
  <c r="C5739"/>
  <c r="C5741"/>
  <c r="C5743"/>
  <c r="C5745"/>
  <c r="C5747"/>
  <c r="C5749"/>
  <c r="C5751"/>
  <c r="C5753"/>
  <c r="C5755"/>
  <c r="C5757"/>
  <c r="C5759"/>
  <c r="C5761"/>
  <c r="C5763"/>
  <c r="C5765"/>
  <c r="C5767"/>
  <c r="C5769"/>
  <c r="C5771"/>
  <c r="C5773"/>
  <c r="C5775"/>
  <c r="C5777"/>
  <c r="C5779"/>
  <c r="C5781"/>
  <c r="C5783"/>
  <c r="C5785"/>
  <c r="C5787"/>
  <c r="C5789"/>
  <c r="C5791"/>
  <c r="C5793"/>
  <c r="C5795"/>
  <c r="C5797"/>
  <c r="C5799"/>
  <c r="C5801"/>
  <c r="C5803"/>
  <c r="C5805"/>
  <c r="C5807"/>
  <c r="C5809"/>
  <c r="C5811"/>
  <c r="C5813"/>
  <c r="C5815"/>
  <c r="C5817"/>
  <c r="C5819"/>
  <c r="C5821"/>
  <c r="C5823"/>
  <c r="C5825"/>
  <c r="C5827"/>
  <c r="C5829"/>
  <c r="C5831"/>
  <c r="C5833"/>
  <c r="C5835"/>
  <c r="C5837"/>
  <c r="C5839"/>
  <c r="C5841"/>
  <c r="C5843"/>
  <c r="C5845"/>
  <c r="C5847"/>
  <c r="C5849"/>
  <c r="C5851"/>
  <c r="C5853"/>
  <c r="C5855"/>
  <c r="C5857"/>
  <c r="C5859"/>
  <c r="C5861"/>
  <c r="C5863"/>
  <c r="C5865"/>
  <c r="C5867"/>
  <c r="C5869"/>
  <c r="C5871"/>
  <c r="C5873"/>
  <c r="C5875"/>
  <c r="C5877"/>
  <c r="C5879"/>
  <c r="C5881"/>
  <c r="C5883"/>
  <c r="C5885"/>
  <c r="C5887"/>
  <c r="C5889"/>
  <c r="C5891"/>
  <c r="C5893"/>
  <c r="C5895"/>
  <c r="C5897"/>
  <c r="C5899"/>
  <c r="C5901"/>
  <c r="C5903"/>
  <c r="C5905"/>
  <c r="C5907"/>
  <c r="C5909"/>
  <c r="C5911"/>
  <c r="C5913"/>
  <c r="C5915"/>
  <c r="C5917"/>
  <c r="C5919"/>
  <c r="C5921"/>
  <c r="C5923"/>
  <c r="C5925"/>
  <c r="C5927"/>
  <c r="C5929"/>
  <c r="C5931"/>
  <c r="C5933"/>
  <c r="C5935"/>
  <c r="C5937"/>
  <c r="C5939"/>
  <c r="C5941"/>
  <c r="C5943"/>
  <c r="C5945"/>
  <c r="C5947"/>
  <c r="C5949"/>
  <c r="C5951"/>
  <c r="C5953"/>
  <c r="C5955"/>
  <c r="C5957"/>
  <c r="C5959"/>
  <c r="C5961"/>
  <c r="C5963"/>
  <c r="C5965"/>
  <c r="C5967"/>
  <c r="C5969"/>
  <c r="C5971"/>
  <c r="C5973"/>
  <c r="C5975"/>
  <c r="C5977"/>
  <c r="C5979"/>
  <c r="C5981"/>
  <c r="C5983"/>
  <c r="C5985"/>
  <c r="C5987"/>
  <c r="C5989"/>
  <c r="C5991"/>
  <c r="C5993"/>
  <c r="C5995"/>
  <c r="C5997"/>
  <c r="C5999"/>
  <c r="C6001"/>
  <c r="C6003"/>
  <c r="C6005"/>
  <c r="C6007"/>
  <c r="C6009"/>
  <c r="C6011"/>
  <c r="C6013"/>
  <c r="C6015"/>
  <c r="C6017"/>
  <c r="C6019"/>
  <c r="C6021"/>
  <c r="C6023"/>
  <c r="C6025"/>
  <c r="C6027"/>
  <c r="C6029"/>
  <c r="C6031"/>
  <c r="C6033"/>
  <c r="C6035"/>
  <c r="C6037"/>
  <c r="C6039"/>
  <c r="C6041"/>
  <c r="C6043"/>
  <c r="C6045"/>
  <c r="C6047"/>
  <c r="C6049"/>
  <c r="C6051"/>
  <c r="C6053"/>
  <c r="C6055"/>
  <c r="C6057"/>
  <c r="C6059"/>
  <c r="C6061"/>
  <c r="C6063"/>
  <c r="C6065"/>
  <c r="C6067"/>
  <c r="C6069"/>
  <c r="C6071"/>
  <c r="C6073"/>
  <c r="C6075"/>
  <c r="C6077"/>
  <c r="C6079"/>
  <c r="C6081"/>
  <c r="C6083"/>
  <c r="C6085"/>
  <c r="C6087"/>
  <c r="C6089"/>
  <c r="C6091"/>
  <c r="C6093"/>
  <c r="C6095"/>
  <c r="C6097"/>
  <c r="C6099"/>
  <c r="C6101"/>
  <c r="C6103"/>
  <c r="C6105"/>
  <c r="C6107"/>
  <c r="C6109"/>
  <c r="C6111"/>
  <c r="C6113"/>
  <c r="C6115"/>
  <c r="C6117"/>
  <c r="C6119"/>
  <c r="C6121"/>
  <c r="C6123"/>
  <c r="C6125"/>
  <c r="C6127"/>
  <c r="C6129"/>
  <c r="C6131"/>
  <c r="C6133"/>
  <c r="C6135"/>
  <c r="C6137"/>
  <c r="C6139"/>
  <c r="C6141"/>
  <c r="C6143"/>
  <c r="C6145"/>
  <c r="C6147"/>
  <c r="C6149"/>
  <c r="C6151"/>
  <c r="C6153"/>
  <c r="C6155"/>
  <c r="C6157"/>
  <c r="C6159"/>
  <c r="C6161"/>
  <c r="C6163"/>
  <c r="C6165"/>
  <c r="C6167"/>
  <c r="C6169"/>
  <c r="C6171"/>
  <c r="C6173"/>
  <c r="C6175"/>
  <c r="C6177"/>
  <c r="C6179"/>
  <c r="C6181"/>
  <c r="C6183"/>
  <c r="C6185"/>
  <c r="C6187"/>
  <c r="C6189"/>
  <c r="C6191"/>
  <c r="C6193"/>
  <c r="C6195"/>
  <c r="C6197"/>
  <c r="C6199"/>
  <c r="C6201"/>
  <c r="C6203"/>
  <c r="C6205"/>
  <c r="C6207"/>
  <c r="C6209"/>
  <c r="C6211"/>
  <c r="C6213"/>
  <c r="C6215"/>
  <c r="C6217"/>
  <c r="C6219"/>
  <c r="C6221"/>
  <c r="C6223"/>
  <c r="C6225"/>
  <c r="C6227"/>
  <c r="C6229"/>
  <c r="C6231"/>
  <c r="C6233"/>
  <c r="C6235"/>
  <c r="C6237"/>
  <c r="C6239"/>
  <c r="C6241"/>
  <c r="C6243"/>
  <c r="C6245"/>
  <c r="C6247"/>
  <c r="C6249"/>
  <c r="C6251"/>
  <c r="C6253"/>
  <c r="C6255"/>
  <c r="C6257"/>
  <c r="C6259"/>
  <c r="C6261"/>
  <c r="C6263"/>
  <c r="C6265"/>
  <c r="C6267"/>
  <c r="C6269"/>
  <c r="C6271"/>
  <c r="C6273"/>
  <c r="C6275"/>
  <c r="C6277"/>
  <c r="C6279"/>
  <c r="C6281"/>
  <c r="C6283"/>
  <c r="C6285"/>
  <c r="C6287"/>
  <c r="C6289"/>
  <c r="C6291"/>
  <c r="C6293"/>
  <c r="C6295"/>
  <c r="C6297"/>
  <c r="C7324"/>
  <c r="C7326"/>
  <c r="C7328"/>
  <c r="C7330"/>
  <c r="C7332"/>
  <c r="C7334"/>
  <c r="C7336"/>
  <c r="C7338"/>
  <c r="C7340"/>
  <c r="C7342"/>
  <c r="C7344"/>
  <c r="C7346"/>
  <c r="C7348"/>
  <c r="C7350"/>
  <c r="C7352"/>
  <c r="C7354"/>
  <c r="C7356"/>
  <c r="C7358"/>
  <c r="C7360"/>
  <c r="C7362"/>
  <c r="C7364"/>
  <c r="C7366"/>
  <c r="C7368"/>
  <c r="C7370"/>
  <c r="C7372"/>
  <c r="C7374"/>
  <c r="C7376"/>
  <c r="C7378"/>
  <c r="C7380"/>
  <c r="C7382"/>
  <c r="C7384"/>
  <c r="C7386"/>
  <c r="C7388"/>
  <c r="C7390"/>
  <c r="C7392"/>
  <c r="C7394"/>
  <c r="C7396"/>
  <c r="C7398"/>
  <c r="C7400"/>
  <c r="C7402"/>
  <c r="C7404"/>
  <c r="C7406"/>
  <c r="C7408"/>
  <c r="C7410"/>
  <c r="C7412"/>
  <c r="C7414"/>
  <c r="C7416"/>
  <c r="C7418"/>
  <c r="C7420"/>
  <c r="C7422"/>
  <c r="C7424"/>
  <c r="C7426"/>
  <c r="C7428"/>
  <c r="C7430"/>
  <c r="C7432"/>
  <c r="C7434"/>
  <c r="C7436"/>
  <c r="C7438"/>
  <c r="C7440"/>
  <c r="C7442"/>
  <c r="C7444"/>
  <c r="C7446"/>
  <c r="C7448"/>
  <c r="C7450"/>
  <c r="C7452"/>
  <c r="C7454"/>
  <c r="C7456"/>
  <c r="C7458"/>
  <c r="C7460"/>
  <c r="C7462"/>
  <c r="C7464"/>
  <c r="C7466"/>
  <c r="C7468"/>
  <c r="C7470"/>
  <c r="C7472"/>
  <c r="C7474"/>
  <c r="C7476"/>
  <c r="C7478"/>
  <c r="C7480"/>
  <c r="C7482"/>
  <c r="C7484"/>
  <c r="C7486"/>
  <c r="C7488"/>
  <c r="C7490"/>
  <c r="C7492"/>
  <c r="C7494"/>
  <c r="C7496"/>
  <c r="C7498"/>
  <c r="C7500"/>
  <c r="C7502"/>
  <c r="C7504"/>
  <c r="C7506"/>
  <c r="C7508"/>
  <c r="C7510"/>
  <c r="C7512"/>
  <c r="C7514"/>
  <c r="C7516"/>
  <c r="C7518"/>
  <c r="C7520"/>
  <c r="C7522"/>
  <c r="C7524"/>
  <c r="C7526"/>
  <c r="C7528"/>
  <c r="C7530"/>
  <c r="C7532"/>
  <c r="C7534"/>
  <c r="C7536"/>
  <c r="C7538"/>
  <c r="C7540"/>
  <c r="C7542"/>
  <c r="C7544"/>
  <c r="C7546"/>
  <c r="C7548"/>
  <c r="C7550"/>
  <c r="C7552"/>
  <c r="C7554"/>
  <c r="C7556"/>
  <c r="C7558"/>
  <c r="C7560"/>
  <c r="C7562"/>
  <c r="C7564"/>
  <c r="C7566"/>
  <c r="C7568"/>
  <c r="C7570"/>
  <c r="C7572"/>
  <c r="C7574"/>
  <c r="C7576"/>
  <c r="C7578"/>
  <c r="C7580"/>
  <c r="C7582"/>
  <c r="C7584"/>
  <c r="C7586"/>
  <c r="C7588"/>
  <c r="C7590"/>
  <c r="C7592"/>
  <c r="C7594"/>
  <c r="C7596"/>
  <c r="C7598"/>
  <c r="C7600"/>
  <c r="C7602"/>
  <c r="C7604"/>
  <c r="C7606"/>
  <c r="C7608"/>
  <c r="C7610"/>
  <c r="C7612"/>
  <c r="C7614"/>
  <c r="C7061"/>
  <c r="C7063"/>
  <c r="C7065"/>
  <c r="C7067"/>
  <c r="C7069"/>
  <c r="C7071"/>
  <c r="C7073"/>
  <c r="C7075"/>
  <c r="C7077"/>
  <c r="C7079"/>
  <c r="C7081"/>
  <c r="C7083"/>
  <c r="C7085"/>
  <c r="C7087"/>
  <c r="C7089"/>
  <c r="C7091"/>
  <c r="C7093"/>
  <c r="C7095"/>
  <c r="C7097"/>
  <c r="C7099"/>
  <c r="C7101"/>
  <c r="C7103"/>
  <c r="C7105"/>
  <c r="C7107"/>
  <c r="C7109"/>
  <c r="C7111"/>
  <c r="C7113"/>
  <c r="C7115"/>
  <c r="C7117"/>
  <c r="C7119"/>
  <c r="C7121"/>
  <c r="C7123"/>
  <c r="C7125"/>
  <c r="C7127"/>
  <c r="C7129"/>
  <c r="C7131"/>
  <c r="C7133"/>
  <c r="C7135"/>
  <c r="C7137"/>
  <c r="C7139"/>
  <c r="C7141"/>
  <c r="C7143"/>
  <c r="C7145"/>
  <c r="C7147"/>
  <c r="C7149"/>
  <c r="C7151"/>
  <c r="C7153"/>
  <c r="C7155"/>
  <c r="C7157"/>
  <c r="C7159"/>
  <c r="C7161"/>
  <c r="C7163"/>
  <c r="C7165"/>
  <c r="C7167"/>
  <c r="C7169"/>
  <c r="C7171"/>
  <c r="C7173"/>
  <c r="C7175"/>
  <c r="C7177"/>
  <c r="C7179"/>
  <c r="C7181"/>
  <c r="C7183"/>
  <c r="C7185"/>
  <c r="C7187"/>
  <c r="C7189"/>
  <c r="C7191"/>
  <c r="C7193"/>
  <c r="C7195"/>
  <c r="C7197"/>
  <c r="C7199"/>
  <c r="C7201"/>
  <c r="C7203"/>
  <c r="C7205"/>
  <c r="C7207"/>
  <c r="C7209"/>
  <c r="C7211"/>
  <c r="C7213"/>
  <c r="C7215"/>
  <c r="C7217"/>
  <c r="C7219"/>
  <c r="C7221"/>
  <c r="C7223"/>
  <c r="C7225"/>
  <c r="C7227"/>
  <c r="C7229"/>
  <c r="C7231"/>
  <c r="C7233"/>
  <c r="C7235"/>
  <c r="C7237"/>
  <c r="C7239"/>
  <c r="C7241"/>
  <c r="C7243"/>
  <c r="C7245"/>
  <c r="C7247"/>
  <c r="C7249"/>
  <c r="C7251"/>
  <c r="C7253"/>
  <c r="C7255"/>
  <c r="C7257"/>
  <c r="C7259"/>
  <c r="C7261"/>
  <c r="C7263"/>
  <c r="C7265"/>
  <c r="C7267"/>
  <c r="C7269"/>
  <c r="C7271"/>
  <c r="C7273"/>
  <c r="C7275"/>
  <c r="C7277"/>
  <c r="C7279"/>
  <c r="C7281"/>
  <c r="C7283"/>
  <c r="C7285"/>
  <c r="C7287"/>
  <c r="C7289"/>
  <c r="C7291"/>
  <c r="C7293"/>
  <c r="C7295"/>
  <c r="C7297"/>
  <c r="C7299"/>
  <c r="C7301"/>
  <c r="C7303"/>
  <c r="C7305"/>
  <c r="C7307"/>
  <c r="C7309"/>
  <c r="C7311"/>
  <c r="C7313"/>
  <c r="C7315"/>
  <c r="C7317"/>
  <c r="C7319"/>
  <c r="C7321"/>
  <c r="C8133"/>
  <c r="C8135"/>
  <c r="C8137"/>
  <c r="C8139"/>
  <c r="C8141"/>
  <c r="C8143"/>
  <c r="C8145"/>
  <c r="C8147"/>
  <c r="C8149"/>
  <c r="C8151"/>
  <c r="C8153"/>
  <c r="C8155"/>
  <c r="C8157"/>
  <c r="C8159"/>
  <c r="C8161"/>
  <c r="C8163"/>
  <c r="C8165"/>
  <c r="C8167"/>
  <c r="C8169"/>
  <c r="C8171"/>
  <c r="C8173"/>
  <c r="C8175"/>
  <c r="C8177"/>
  <c r="C8179"/>
  <c r="C8181"/>
  <c r="C8183"/>
  <c r="C8185"/>
  <c r="C8187"/>
  <c r="C8189"/>
  <c r="C8191"/>
  <c r="C8193"/>
  <c r="C8195"/>
  <c r="C8197"/>
  <c r="C8199"/>
  <c r="C8201"/>
  <c r="C8203"/>
  <c r="C8205"/>
  <c r="C8207"/>
  <c r="C8209"/>
  <c r="C8211"/>
  <c r="C8213"/>
  <c r="C8215"/>
  <c r="C8217"/>
  <c r="C8219"/>
  <c r="C8221"/>
  <c r="C8223"/>
  <c r="C8225"/>
  <c r="C8227"/>
  <c r="C8229"/>
  <c r="C8231"/>
  <c r="C8233"/>
  <c r="C8235"/>
  <c r="C8237"/>
  <c r="C8239"/>
  <c r="C8241"/>
  <c r="C8243"/>
  <c r="C8245"/>
  <c r="C8247"/>
  <c r="C8249"/>
  <c r="C8251"/>
  <c r="C8253"/>
  <c r="C8255"/>
  <c r="C8257"/>
  <c r="C8259"/>
  <c r="C8261"/>
  <c r="C8263"/>
  <c r="C8265"/>
  <c r="C8267"/>
  <c r="C8269"/>
  <c r="C8271"/>
  <c r="C8273"/>
  <c r="C8275"/>
  <c r="C8277"/>
  <c r="C8279"/>
  <c r="C8281"/>
  <c r="C8283"/>
  <c r="C8285"/>
  <c r="C8287"/>
  <c r="C8289"/>
  <c r="C8291"/>
  <c r="C8293"/>
  <c r="C8295"/>
  <c r="C8297"/>
  <c r="C8299"/>
  <c r="C8301"/>
  <c r="C8303"/>
  <c r="C8305"/>
  <c r="C8307"/>
  <c r="C8309"/>
  <c r="C8311"/>
  <c r="C7616"/>
  <c r="C7618"/>
  <c r="C7620"/>
  <c r="C7622"/>
  <c r="C7624"/>
  <c r="C7626"/>
  <c r="C7628"/>
  <c r="C7630"/>
  <c r="C7632"/>
  <c r="C7634"/>
  <c r="C7636"/>
  <c r="C7638"/>
  <c r="C7640"/>
  <c r="C7642"/>
  <c r="C7644"/>
  <c r="C7646"/>
  <c r="C7648"/>
  <c r="C7650"/>
  <c r="C7652"/>
  <c r="C7654"/>
  <c r="C7656"/>
  <c r="C7658"/>
  <c r="C7660"/>
  <c r="C7662"/>
  <c r="C7664"/>
  <c r="C7666"/>
  <c r="C7668"/>
  <c r="C7670"/>
  <c r="C7672"/>
  <c r="C7674"/>
  <c r="C7676"/>
  <c r="C7678"/>
  <c r="C7680"/>
  <c r="C7682"/>
  <c r="C7684"/>
  <c r="C7686"/>
  <c r="C7688"/>
  <c r="C7690"/>
  <c r="C7692"/>
  <c r="C7694"/>
  <c r="C7696"/>
  <c r="C7698"/>
  <c r="C7700"/>
  <c r="C7702"/>
  <c r="C7704"/>
  <c r="C7706"/>
  <c r="C7708"/>
  <c r="C7710"/>
  <c r="C7712"/>
  <c r="C7714"/>
  <c r="C7716"/>
  <c r="C7718"/>
  <c r="C7720"/>
  <c r="C7722"/>
  <c r="C7724"/>
  <c r="C7726"/>
  <c r="C7728"/>
  <c r="C7730"/>
  <c r="C7732"/>
  <c r="C7734"/>
  <c r="C7736"/>
  <c r="C7738"/>
  <c r="C7740"/>
  <c r="C7742"/>
  <c r="C7744"/>
  <c r="C7746"/>
  <c r="C7748"/>
  <c r="C7750"/>
  <c r="C7752"/>
  <c r="C7754"/>
  <c r="C7756"/>
  <c r="C7758"/>
  <c r="C7760"/>
  <c r="C7762"/>
  <c r="C7764"/>
  <c r="C7766"/>
  <c r="C7768"/>
  <c r="C7770"/>
  <c r="C7772"/>
  <c r="C7774"/>
  <c r="C7776"/>
  <c r="C7778"/>
  <c r="C7780"/>
  <c r="C7782"/>
  <c r="C7784"/>
  <c r="C7786"/>
  <c r="C7788"/>
  <c r="C7790"/>
  <c r="C7792"/>
  <c r="C7794"/>
  <c r="C7796"/>
  <c r="C7798"/>
  <c r="C7800"/>
  <c r="C7802"/>
  <c r="C7804"/>
  <c r="C7806"/>
  <c r="C7808"/>
  <c r="C7810"/>
  <c r="C7812"/>
  <c r="C7814"/>
  <c r="C7816"/>
  <c r="C7818"/>
  <c r="C7820"/>
  <c r="C7822"/>
  <c r="C7824"/>
  <c r="C7826"/>
  <c r="C7828"/>
  <c r="C7830"/>
  <c r="C7832"/>
  <c r="C7834"/>
  <c r="C7836"/>
  <c r="C7838"/>
  <c r="C7840"/>
  <c r="C7842"/>
  <c r="C7844"/>
  <c r="C7846"/>
  <c r="C7848"/>
  <c r="C7850"/>
  <c r="C7852"/>
  <c r="C7854"/>
  <c r="C7856"/>
  <c r="C7858"/>
  <c r="C7860"/>
  <c r="C7862"/>
  <c r="C7864"/>
  <c r="C7866"/>
  <c r="C7868"/>
  <c r="C7870"/>
  <c r="C7872"/>
  <c r="C7874"/>
  <c r="C7876"/>
  <c r="C7878"/>
  <c r="C7880"/>
  <c r="C7882"/>
  <c r="C7884"/>
  <c r="C7886"/>
  <c r="C7888"/>
  <c r="C7890"/>
  <c r="C7892"/>
  <c r="C7894"/>
  <c r="C7896"/>
  <c r="C7898"/>
  <c r="C7900"/>
  <c r="C7902"/>
  <c r="C7904"/>
  <c r="C7906"/>
  <c r="C7908"/>
  <c r="C7910"/>
  <c r="C7912"/>
  <c r="C7914"/>
  <c r="C7916"/>
  <c r="C7918"/>
  <c r="C7920"/>
  <c r="C7922"/>
  <c r="C7924"/>
  <c r="C7926"/>
  <c r="C7928"/>
  <c r="C7930"/>
  <c r="C7932"/>
  <c r="C7934"/>
  <c r="C7936"/>
  <c r="C7938"/>
  <c r="C7940"/>
  <c r="C7942"/>
  <c r="C7944"/>
  <c r="C7946"/>
  <c r="C7948"/>
  <c r="C7950"/>
  <c r="C7952"/>
  <c r="C7954"/>
  <c r="C7956"/>
  <c r="C7958"/>
  <c r="C7960"/>
  <c r="C7962"/>
  <c r="C7964"/>
  <c r="C7966"/>
  <c r="C7968"/>
  <c r="C7970"/>
  <c r="C7972"/>
  <c r="C7974"/>
  <c r="C7976"/>
  <c r="C7978"/>
  <c r="C7980"/>
  <c r="C7982"/>
  <c r="C7984"/>
  <c r="C7986"/>
  <c r="C7988"/>
  <c r="C7990"/>
  <c r="C7992"/>
  <c r="C7994"/>
  <c r="C7996"/>
  <c r="C7998"/>
  <c r="C8000"/>
  <c r="C8002"/>
  <c r="C8004"/>
  <c r="C8006"/>
  <c r="C8008"/>
  <c r="C8010"/>
  <c r="C8012"/>
  <c r="C8014"/>
  <c r="C8016"/>
  <c r="C8018"/>
  <c r="C8020"/>
  <c r="C8022"/>
  <c r="C8024"/>
  <c r="C8026"/>
  <c r="C8028"/>
  <c r="C8030"/>
  <c r="C8032"/>
  <c r="C8034"/>
  <c r="C8036"/>
  <c r="C8038"/>
  <c r="C8040"/>
  <c r="C8042"/>
  <c r="C8044"/>
  <c r="C8046"/>
  <c r="C8048"/>
  <c r="C8050"/>
  <c r="C8052"/>
  <c r="C8054"/>
  <c r="C8056"/>
  <c r="C8058"/>
  <c r="C8060"/>
  <c r="C8062"/>
  <c r="C8064"/>
  <c r="C8066"/>
  <c r="C8068"/>
  <c r="C8070"/>
  <c r="C8072"/>
  <c r="C8074"/>
  <c r="C8076"/>
  <c r="C8078"/>
  <c r="C8080"/>
  <c r="C8082"/>
  <c r="C8084"/>
  <c r="C8086"/>
  <c r="C8088"/>
  <c r="C8090"/>
  <c r="C8092"/>
  <c r="C8094"/>
  <c r="C8096"/>
  <c r="C8098"/>
  <c r="C8100"/>
  <c r="C8102"/>
  <c r="C8104"/>
  <c r="C8106"/>
  <c r="C8108"/>
  <c r="C8110"/>
  <c r="C8112"/>
  <c r="C8114"/>
  <c r="C8116"/>
  <c r="C8118"/>
  <c r="C8120"/>
  <c r="C8122"/>
  <c r="C8124"/>
  <c r="C8126"/>
  <c r="C9371"/>
  <c r="C9373"/>
  <c r="C9375"/>
  <c r="C9377"/>
  <c r="C9379"/>
  <c r="C9381"/>
  <c r="C9383"/>
  <c r="C9385"/>
  <c r="C9387"/>
  <c r="C9389"/>
  <c r="C9391"/>
  <c r="C9393"/>
  <c r="C9395"/>
  <c r="C9397"/>
  <c r="C9399"/>
  <c r="C9401"/>
  <c r="C9403"/>
  <c r="C9405"/>
  <c r="C9407"/>
  <c r="C9409"/>
  <c r="C9411"/>
  <c r="C9413"/>
  <c r="C9415"/>
  <c r="C9417"/>
  <c r="C9419"/>
  <c r="C9421"/>
  <c r="C9423"/>
  <c r="C9425"/>
  <c r="C9427"/>
  <c r="C9429"/>
  <c r="C9431"/>
  <c r="C9433"/>
  <c r="C9435"/>
  <c r="C9437"/>
  <c r="C9439"/>
  <c r="C9441"/>
  <c r="C9443"/>
  <c r="C9445"/>
  <c r="C9447"/>
  <c r="C9449"/>
  <c r="C9451"/>
  <c r="C9453"/>
  <c r="C9455"/>
  <c r="C9457"/>
  <c r="C9459"/>
  <c r="C9461"/>
  <c r="C9463"/>
  <c r="C9465"/>
  <c r="C9467"/>
  <c r="C9469"/>
  <c r="C9471"/>
  <c r="C9473"/>
  <c r="C9475"/>
  <c r="C9477"/>
  <c r="C9479"/>
  <c r="C9481"/>
  <c r="C9483"/>
  <c r="C9485"/>
  <c r="C9487"/>
  <c r="C9489"/>
  <c r="C9491"/>
  <c r="C9493"/>
  <c r="C9495"/>
  <c r="C9497"/>
  <c r="C9499"/>
  <c r="C9501"/>
  <c r="C9503"/>
  <c r="C9505"/>
  <c r="C9507"/>
  <c r="C9509"/>
  <c r="C9511"/>
  <c r="C9513"/>
  <c r="C9515"/>
  <c r="C9517"/>
  <c r="C9519"/>
  <c r="C9521"/>
  <c r="C9523"/>
  <c r="C9525"/>
  <c r="C9527"/>
  <c r="C9529"/>
  <c r="C9531"/>
  <c r="C9533"/>
  <c r="C9535"/>
  <c r="C9537"/>
  <c r="C9539"/>
  <c r="C9541"/>
  <c r="C9543"/>
  <c r="C9545"/>
  <c r="C9547"/>
  <c r="C9549"/>
  <c r="C9551"/>
  <c r="C9553"/>
  <c r="C9555"/>
  <c r="C9557"/>
  <c r="C9559"/>
  <c r="C9561"/>
  <c r="C9563"/>
  <c r="C9565"/>
  <c r="C9567"/>
  <c r="C9569"/>
  <c r="C9571"/>
  <c r="C9573"/>
  <c r="C9575"/>
  <c r="C9577"/>
  <c r="C9579"/>
  <c r="C9581"/>
  <c r="C9583"/>
  <c r="C9585"/>
  <c r="C9587"/>
  <c r="C9589"/>
  <c r="C9591"/>
  <c r="C9593"/>
  <c r="C9595"/>
  <c r="C9597"/>
  <c r="C9599"/>
  <c r="C9601"/>
  <c r="C9603"/>
  <c r="C9605"/>
  <c r="C9607"/>
  <c r="C9609"/>
  <c r="C9611"/>
  <c r="C9613"/>
  <c r="C9615"/>
  <c r="C9617"/>
  <c r="C9619"/>
  <c r="C9621"/>
  <c r="C9623"/>
  <c r="C9625"/>
  <c r="C9627"/>
  <c r="C9629"/>
  <c r="C9631"/>
  <c r="C9633"/>
  <c r="C9635"/>
  <c r="C9637"/>
  <c r="C9639"/>
  <c r="C9641"/>
  <c r="C9643"/>
  <c r="C9645"/>
  <c r="C9647"/>
  <c r="C9649"/>
  <c r="C9651"/>
  <c r="C9653"/>
  <c r="C9655"/>
  <c r="C9657"/>
  <c r="C9659"/>
  <c r="C9661"/>
  <c r="C9663"/>
  <c r="C9665"/>
  <c r="C9667"/>
  <c r="C9669"/>
  <c r="C9671"/>
  <c r="C9673"/>
  <c r="C9675"/>
  <c r="C9677"/>
  <c r="C9679"/>
  <c r="C9681"/>
  <c r="C9683"/>
  <c r="C9685"/>
  <c r="C9687"/>
  <c r="C9689"/>
  <c r="C9691"/>
  <c r="C9693"/>
  <c r="C9695"/>
  <c r="C9697"/>
  <c r="C9699"/>
  <c r="C9701"/>
  <c r="C9703"/>
  <c r="C9705"/>
  <c r="C9707"/>
  <c r="C9709"/>
  <c r="C9711"/>
  <c r="C9713"/>
  <c r="C9715"/>
  <c r="C9717"/>
  <c r="C9789"/>
  <c r="C9791"/>
  <c r="C9793"/>
  <c r="C9795"/>
  <c r="C9797"/>
  <c r="C9799"/>
  <c r="C9801"/>
  <c r="C9803"/>
  <c r="C9805"/>
  <c r="C9807"/>
  <c r="C9809"/>
  <c r="C9811"/>
  <c r="C9813"/>
  <c r="C9815"/>
  <c r="C9817"/>
  <c r="C9819"/>
  <c r="C9821"/>
  <c r="C9823"/>
  <c r="C9825"/>
  <c r="C9827"/>
  <c r="C9829"/>
  <c r="C9831"/>
  <c r="C9833"/>
  <c r="C9835"/>
  <c r="C9837"/>
  <c r="C9839"/>
  <c r="C9841"/>
  <c r="C9843"/>
  <c r="C9845"/>
  <c r="C9847"/>
  <c r="C9849"/>
  <c r="C9851"/>
  <c r="C9853"/>
  <c r="C9855"/>
  <c r="C9857"/>
  <c r="C9859"/>
  <c r="C9861"/>
  <c r="C9863"/>
  <c r="C9865"/>
  <c r="C9867"/>
  <c r="C9869"/>
  <c r="C9871"/>
  <c r="C9873"/>
  <c r="C9875"/>
  <c r="C9877"/>
  <c r="C9879"/>
  <c r="C9881"/>
  <c r="C9883"/>
  <c r="C9885"/>
  <c r="C9887"/>
  <c r="C9889"/>
  <c r="C9891"/>
  <c r="C9893"/>
  <c r="C9895"/>
  <c r="C9897"/>
  <c r="C9899"/>
  <c r="C9901"/>
  <c r="C9903"/>
  <c r="C9905"/>
  <c r="C9907"/>
  <c r="C9909"/>
  <c r="C9911"/>
  <c r="C9913"/>
  <c r="C9915"/>
  <c r="C9917"/>
  <c r="C9919"/>
  <c r="C9921"/>
  <c r="C9923"/>
  <c r="C9925"/>
  <c r="C9927"/>
  <c r="C9929"/>
  <c r="C8313"/>
  <c r="C8315"/>
  <c r="C8317"/>
  <c r="C8319"/>
  <c r="C8321"/>
  <c r="C8323"/>
  <c r="C8325"/>
  <c r="C8327"/>
  <c r="C8329"/>
  <c r="C8331"/>
  <c r="C8333"/>
  <c r="C8335"/>
  <c r="C8337"/>
  <c r="C8339"/>
  <c r="C8341"/>
  <c r="C8343"/>
  <c r="C8345"/>
  <c r="C8347"/>
  <c r="C8349"/>
  <c r="C8351"/>
  <c r="C8353"/>
  <c r="C8355"/>
  <c r="C8357"/>
  <c r="C8359"/>
  <c r="C8361"/>
  <c r="C8363"/>
  <c r="C8365"/>
  <c r="C8367"/>
  <c r="C8369"/>
  <c r="C8371"/>
  <c r="C8373"/>
  <c r="C8375"/>
  <c r="C8377"/>
  <c r="C8379"/>
  <c r="C8381"/>
  <c r="C8383"/>
  <c r="C8385"/>
  <c r="C8387"/>
  <c r="C8389"/>
  <c r="C8391"/>
  <c r="C8393"/>
  <c r="C8395"/>
  <c r="C8397"/>
  <c r="C8399"/>
  <c r="C8401"/>
  <c r="C8403"/>
  <c r="C8405"/>
  <c r="C8407"/>
  <c r="C8409"/>
  <c r="C8411"/>
  <c r="C8413"/>
  <c r="C8415"/>
  <c r="C8417"/>
  <c r="C8419"/>
  <c r="C8421"/>
  <c r="C8423"/>
  <c r="C8425"/>
  <c r="C8427"/>
  <c r="C8429"/>
  <c r="C8431"/>
  <c r="C8433"/>
  <c r="C8435"/>
  <c r="C8437"/>
  <c r="C8439"/>
  <c r="C8441"/>
  <c r="C8443"/>
  <c r="C8445"/>
  <c r="C8447"/>
  <c r="C8449"/>
  <c r="C8451"/>
  <c r="C8453"/>
  <c r="C8455"/>
  <c r="C8457"/>
  <c r="C8459"/>
  <c r="C8461"/>
  <c r="C8463"/>
  <c r="C8465"/>
  <c r="C8467"/>
  <c r="C8469"/>
  <c r="C8471"/>
  <c r="C8473"/>
  <c r="C8475"/>
  <c r="C8477"/>
  <c r="C8479"/>
  <c r="C8481"/>
  <c r="C8483"/>
  <c r="C8485"/>
  <c r="C8487"/>
  <c r="C8489"/>
  <c r="C8491"/>
  <c r="C8493"/>
  <c r="C8495"/>
  <c r="C8497"/>
  <c r="C8499"/>
  <c r="C8501"/>
  <c r="C8503"/>
  <c r="C8505"/>
  <c r="C8507"/>
  <c r="C8509"/>
  <c r="C8511"/>
  <c r="C8513"/>
  <c r="C8515"/>
  <c r="C8517"/>
  <c r="C8519"/>
  <c r="C8521"/>
  <c r="C8523"/>
  <c r="C8525"/>
  <c r="C8527"/>
  <c r="C8529"/>
  <c r="C8531"/>
  <c r="C8533"/>
  <c r="C8535"/>
  <c r="C8537"/>
  <c r="C8539"/>
  <c r="C8541"/>
  <c r="C8543"/>
  <c r="C8545"/>
  <c r="C8547"/>
  <c r="C8549"/>
  <c r="C8551"/>
  <c r="C8553"/>
  <c r="C8555"/>
  <c r="C8557"/>
  <c r="C8559"/>
  <c r="C8561"/>
  <c r="C8563"/>
  <c r="C8565"/>
  <c r="C8567"/>
  <c r="C8569"/>
  <c r="C8571"/>
  <c r="C8573"/>
  <c r="C8575"/>
  <c r="C8577"/>
  <c r="C8579"/>
  <c r="C8581"/>
  <c r="C8583"/>
  <c r="C8585"/>
  <c r="C8587"/>
  <c r="C8589"/>
  <c r="C8591"/>
  <c r="C8593"/>
  <c r="C8595"/>
  <c r="C8597"/>
  <c r="C8599"/>
  <c r="C8601"/>
  <c r="C8603"/>
  <c r="C8605"/>
  <c r="C8607"/>
  <c r="C8609"/>
  <c r="C8611"/>
  <c r="C8613"/>
  <c r="C8615"/>
  <c r="C8617"/>
  <c r="C8619"/>
  <c r="C8621"/>
  <c r="C8623"/>
  <c r="C8625"/>
  <c r="C8627"/>
  <c r="C8629"/>
  <c r="C8631"/>
  <c r="C8633"/>
  <c r="C8635"/>
  <c r="C8637"/>
  <c r="C8639"/>
  <c r="C8641"/>
  <c r="C8643"/>
  <c r="C8645"/>
  <c r="C8647"/>
  <c r="C8649"/>
  <c r="C8651"/>
  <c r="C8653"/>
  <c r="C8655"/>
  <c r="C8657"/>
  <c r="C8659"/>
  <c r="C8661"/>
  <c r="C8663"/>
  <c r="C8665"/>
  <c r="C8667"/>
  <c r="C8669"/>
  <c r="C8671"/>
  <c r="C8673"/>
  <c r="C8675"/>
  <c r="C8677"/>
  <c r="C8679"/>
  <c r="C8681"/>
  <c r="C8683"/>
  <c r="C8685"/>
  <c r="C8687"/>
  <c r="C8689"/>
  <c r="C8691"/>
  <c r="C8693"/>
  <c r="C8695"/>
  <c r="C8697"/>
  <c r="C8699"/>
  <c r="C8701"/>
  <c r="C8703"/>
  <c r="C8705"/>
  <c r="C8707"/>
  <c r="C8709"/>
  <c r="C8711"/>
  <c r="C8713"/>
  <c r="C8715"/>
  <c r="C8717"/>
  <c r="C8719"/>
  <c r="C8721"/>
  <c r="C8723"/>
  <c r="C8725"/>
  <c r="C8727"/>
  <c r="C8729"/>
  <c r="C8731"/>
  <c r="C8733"/>
  <c r="C8735"/>
  <c r="C8737"/>
  <c r="C8739"/>
  <c r="C8741"/>
  <c r="C8743"/>
  <c r="C8745"/>
  <c r="C8747"/>
  <c r="C8749"/>
  <c r="C8751"/>
  <c r="C8753"/>
  <c r="C8755"/>
  <c r="C8757"/>
  <c r="C8759"/>
  <c r="C8761"/>
  <c r="C8763"/>
  <c r="C8765"/>
  <c r="C8767"/>
  <c r="C8769"/>
  <c r="C8771"/>
  <c r="C8773"/>
  <c r="C8775"/>
  <c r="C8777"/>
  <c r="C8779"/>
  <c r="C8781"/>
  <c r="C8783"/>
  <c r="C8785"/>
  <c r="C8787"/>
  <c r="C8789"/>
  <c r="C8791"/>
  <c r="C8793"/>
  <c r="C8795"/>
  <c r="C8797"/>
  <c r="C8799"/>
  <c r="C8801"/>
  <c r="C8803"/>
  <c r="C8805"/>
  <c r="C8807"/>
  <c r="C8809"/>
  <c r="C8811"/>
  <c r="C8813"/>
  <c r="C8815"/>
  <c r="C8817"/>
  <c r="C8819"/>
  <c r="C8821"/>
  <c r="C8823"/>
  <c r="C8825"/>
  <c r="C8827"/>
  <c r="C8829"/>
  <c r="C8831"/>
  <c r="C8833"/>
  <c r="C8835"/>
  <c r="C8837"/>
  <c r="C8839"/>
  <c r="C8841"/>
  <c r="C8843"/>
  <c r="C8845"/>
  <c r="C8847"/>
  <c r="C8849"/>
  <c r="C8851"/>
  <c r="C8853"/>
  <c r="C8855"/>
  <c r="C8857"/>
  <c r="C8859"/>
  <c r="C8861"/>
  <c r="C8863"/>
  <c r="C8865"/>
  <c r="C8867"/>
  <c r="C8869"/>
  <c r="C8871"/>
  <c r="C8873"/>
  <c r="C8875"/>
  <c r="C8877"/>
  <c r="C8879"/>
  <c r="C8881"/>
  <c r="C8883"/>
  <c r="C8885"/>
  <c r="C8887"/>
  <c r="C8889"/>
  <c r="C8891"/>
  <c r="C8893"/>
  <c r="C8895"/>
  <c r="C8897"/>
  <c r="C8899"/>
  <c r="C8901"/>
  <c r="C8903"/>
  <c r="C8905"/>
  <c r="C8907"/>
  <c r="C8909"/>
  <c r="C8911"/>
  <c r="C8913"/>
  <c r="C8915"/>
  <c r="C8917"/>
  <c r="C8919"/>
  <c r="C8921"/>
  <c r="C8923"/>
  <c r="C8925"/>
  <c r="C8927"/>
  <c r="C8929"/>
  <c r="C8931"/>
  <c r="C8933"/>
  <c r="C8935"/>
  <c r="C8937"/>
  <c r="C8939"/>
  <c r="C8941"/>
  <c r="C8943"/>
  <c r="C8945"/>
  <c r="C8947"/>
  <c r="C8949"/>
  <c r="C8951"/>
  <c r="C8953"/>
  <c r="C8955"/>
  <c r="C8957"/>
  <c r="C8959"/>
  <c r="C8961"/>
  <c r="C8963"/>
  <c r="C8965"/>
  <c r="C8967"/>
  <c r="C8969"/>
  <c r="C8971"/>
  <c r="C8973"/>
  <c r="C8975"/>
  <c r="C8977"/>
  <c r="C8979"/>
  <c r="C8981"/>
  <c r="C8983"/>
  <c r="C8985"/>
  <c r="C8987"/>
  <c r="C8989"/>
  <c r="C8991"/>
  <c r="C8993"/>
  <c r="C8995"/>
  <c r="C8997"/>
  <c r="C8999"/>
  <c r="C9001"/>
  <c r="C9003"/>
  <c r="C9005"/>
  <c r="C9007"/>
  <c r="C9009"/>
  <c r="C9011"/>
  <c r="C9013"/>
  <c r="C9015"/>
  <c r="C9017"/>
  <c r="C9019"/>
  <c r="C9021"/>
  <c r="C9023"/>
  <c r="C9025"/>
  <c r="C9027"/>
  <c r="C9029"/>
  <c r="C9031"/>
  <c r="C9033"/>
  <c r="C9035"/>
  <c r="C9037"/>
  <c r="C9039"/>
  <c r="C9041"/>
  <c r="C9043"/>
  <c r="C9045"/>
  <c r="C9047"/>
  <c r="C9049"/>
  <c r="C9051"/>
  <c r="C9053"/>
  <c r="C9055"/>
  <c r="C9057"/>
  <c r="C9059"/>
  <c r="C9061"/>
  <c r="C9063"/>
  <c r="C9065"/>
  <c r="C9067"/>
  <c r="C9069"/>
  <c r="C9071"/>
  <c r="C9073"/>
  <c r="C9075"/>
  <c r="C9077"/>
  <c r="C9079"/>
  <c r="C9081"/>
  <c r="C9083"/>
  <c r="C9085"/>
  <c r="C9087"/>
  <c r="C9089"/>
  <c r="C9091"/>
  <c r="C9093"/>
  <c r="C9095"/>
  <c r="C9097"/>
  <c r="C9099"/>
  <c r="C9101"/>
  <c r="C9103"/>
  <c r="C9105"/>
  <c r="C9107"/>
  <c r="C9109"/>
  <c r="C9111"/>
  <c r="C9113"/>
  <c r="C9115"/>
  <c r="C9117"/>
  <c r="C9119"/>
  <c r="C9121"/>
  <c r="C9123"/>
  <c r="C9125"/>
  <c r="C9127"/>
  <c r="C9129"/>
  <c r="C9131"/>
  <c r="C9133"/>
  <c r="C9135"/>
  <c r="C9137"/>
  <c r="C9139"/>
  <c r="C9141"/>
  <c r="C9143"/>
  <c r="C9145"/>
  <c r="C9147"/>
  <c r="C9149"/>
  <c r="C9151"/>
  <c r="C9153"/>
  <c r="C9155"/>
  <c r="C9157"/>
  <c r="C9159"/>
  <c r="C9161"/>
  <c r="C9163"/>
  <c r="C9165"/>
  <c r="C9167"/>
  <c r="C9169"/>
  <c r="C9171"/>
  <c r="C9173"/>
  <c r="C9175"/>
  <c r="C9177"/>
  <c r="C9179"/>
  <c r="C9181"/>
  <c r="C9183"/>
  <c r="C9185"/>
  <c r="C9187"/>
  <c r="C9189"/>
  <c r="C9191"/>
  <c r="C9193"/>
  <c r="C9195"/>
  <c r="C9197"/>
  <c r="C9199"/>
  <c r="C9201"/>
  <c r="C9203"/>
  <c r="C9205"/>
  <c r="C9207"/>
  <c r="C9209"/>
  <c r="C9211"/>
  <c r="C9213"/>
  <c r="C9215"/>
  <c r="C9217"/>
  <c r="C9219"/>
  <c r="C9221"/>
  <c r="C9223"/>
  <c r="C9225"/>
  <c r="C9227"/>
  <c r="C9229"/>
  <c r="C9231"/>
  <c r="C9233"/>
  <c r="C9235"/>
  <c r="C9237"/>
  <c r="C9239"/>
  <c r="C9241"/>
  <c r="C9243"/>
  <c r="C9245"/>
  <c r="C9247"/>
  <c r="C9249"/>
  <c r="C9251"/>
  <c r="C9253"/>
  <c r="C9255"/>
  <c r="C9257"/>
  <c r="C9259"/>
  <c r="C9261"/>
  <c r="C9263"/>
  <c r="C9265"/>
  <c r="C9267"/>
  <c r="C9269"/>
  <c r="C9271"/>
  <c r="C9273"/>
  <c r="C9275"/>
  <c r="C9277"/>
  <c r="C9279"/>
  <c r="C9281"/>
  <c r="C9283"/>
  <c r="C9285"/>
  <c r="C9287"/>
  <c r="C9289"/>
  <c r="C9291"/>
  <c r="C9293"/>
  <c r="C9295"/>
  <c r="C9297"/>
  <c r="C9299"/>
  <c r="C9301"/>
  <c r="C9303"/>
  <c r="C9305"/>
  <c r="C9307"/>
  <c r="C9309"/>
  <c r="C9311"/>
  <c r="C9313"/>
  <c r="C9315"/>
  <c r="C9317"/>
  <c r="C9319"/>
  <c r="C9321"/>
  <c r="C9323"/>
  <c r="C9325"/>
  <c r="C9327"/>
  <c r="C9329"/>
  <c r="C9331"/>
  <c r="C9333"/>
  <c r="C9335"/>
  <c r="C9337"/>
  <c r="C9339"/>
  <c r="C9341"/>
  <c r="C9343"/>
  <c r="C9345"/>
  <c r="C9347"/>
  <c r="C9349"/>
  <c r="C9351"/>
  <c r="C9353"/>
  <c r="C9355"/>
  <c r="C9357"/>
  <c r="C9359"/>
  <c r="C9361"/>
  <c r="C9363"/>
  <c r="C9365"/>
  <c r="C9367"/>
  <c r="C9369"/>
  <c r="C10470"/>
  <c r="C10472"/>
  <c r="C10474"/>
  <c r="C10476"/>
  <c r="C10478"/>
  <c r="C10480"/>
  <c r="C10482"/>
  <c r="C10484"/>
  <c r="C10486"/>
  <c r="C10488"/>
  <c r="C10490"/>
  <c r="C10492"/>
  <c r="C10494"/>
  <c r="C10496"/>
  <c r="C10498"/>
  <c r="C10500"/>
  <c r="C10502"/>
  <c r="C10504"/>
  <c r="C10506"/>
  <c r="C10508"/>
  <c r="C10510"/>
  <c r="C10512"/>
  <c r="C10514"/>
  <c r="C10516"/>
  <c r="C10518"/>
  <c r="C10520"/>
  <c r="C10522"/>
  <c r="C10524"/>
  <c r="C10526"/>
  <c r="C10528"/>
  <c r="C10530"/>
  <c r="C10532"/>
  <c r="C10534"/>
  <c r="C10536"/>
  <c r="C10538"/>
  <c r="C10540"/>
  <c r="C10542"/>
  <c r="C10544"/>
  <c r="C10546"/>
  <c r="C10548"/>
  <c r="C10550"/>
  <c r="C10552"/>
  <c r="C10554"/>
  <c r="C10556"/>
  <c r="C10558"/>
  <c r="C10560"/>
  <c r="C10562"/>
  <c r="C10564"/>
  <c r="C10566"/>
  <c r="C10568"/>
  <c r="C10570"/>
  <c r="C10572"/>
  <c r="C10574"/>
  <c r="C10576"/>
  <c r="C10578"/>
  <c r="C10580"/>
  <c r="C10582"/>
  <c r="C10584"/>
  <c r="C10586"/>
  <c r="C10588"/>
  <c r="C10590"/>
  <c r="C10592"/>
  <c r="C10594"/>
  <c r="C10596"/>
  <c r="C10598"/>
  <c r="C10600"/>
  <c r="C10602"/>
  <c r="C10604"/>
  <c r="C10606"/>
  <c r="C10608"/>
  <c r="C10610"/>
  <c r="C10612"/>
  <c r="C10614"/>
  <c r="C10616"/>
  <c r="C10618"/>
  <c r="C10620"/>
  <c r="C10622"/>
  <c r="C10624"/>
  <c r="C10626"/>
  <c r="C10628"/>
  <c r="C10630"/>
  <c r="C10632"/>
  <c r="C10634"/>
  <c r="C10636"/>
  <c r="C10638"/>
  <c r="C10640"/>
  <c r="C10642"/>
  <c r="C10644"/>
  <c r="C10646"/>
  <c r="C10648"/>
  <c r="C10650"/>
  <c r="C10652"/>
  <c r="C10654"/>
  <c r="C10656"/>
  <c r="C10658"/>
  <c r="C10660"/>
  <c r="C10662"/>
  <c r="C10664"/>
  <c r="C10666"/>
  <c r="C10668"/>
  <c r="C10670"/>
  <c r="C10672"/>
  <c r="C10674"/>
  <c r="C10676"/>
  <c r="C10678"/>
  <c r="C10680"/>
  <c r="C10682"/>
  <c r="C10684"/>
  <c r="C10686"/>
  <c r="C10688"/>
  <c r="C10690"/>
  <c r="C10692"/>
  <c r="C10694"/>
  <c r="C10696"/>
  <c r="C10698"/>
  <c r="C10700"/>
  <c r="C10702"/>
  <c r="C10704"/>
  <c r="C10706"/>
  <c r="C10708"/>
  <c r="C10710"/>
  <c r="C10712"/>
  <c r="C10714"/>
  <c r="C10716"/>
  <c r="C10718"/>
  <c r="C10720"/>
  <c r="C10722"/>
  <c r="C10724"/>
  <c r="C10726"/>
  <c r="C10728"/>
  <c r="C10730"/>
  <c r="C10732"/>
  <c r="C10734"/>
  <c r="C10736"/>
  <c r="C10738"/>
  <c r="C10740"/>
  <c r="C10742"/>
  <c r="C10744"/>
  <c r="C10746"/>
  <c r="C10748"/>
  <c r="C10750"/>
  <c r="C10752"/>
  <c r="C10754"/>
  <c r="C10756"/>
  <c r="C10758"/>
  <c r="C10760"/>
  <c r="C10762"/>
  <c r="C10764"/>
  <c r="C10766"/>
  <c r="C10768"/>
  <c r="C10770"/>
  <c r="C10772"/>
  <c r="C10774"/>
  <c r="C10776"/>
  <c r="C10778"/>
  <c r="C10780"/>
  <c r="C10782"/>
  <c r="C10784"/>
  <c r="C10786"/>
  <c r="C10788"/>
  <c r="C10790"/>
  <c r="C10792"/>
  <c r="C10794"/>
  <c r="C10796"/>
  <c r="C10798"/>
  <c r="C10800"/>
  <c r="C10802"/>
  <c r="C10804"/>
  <c r="C10806"/>
  <c r="C10808"/>
  <c r="C10810"/>
  <c r="C10812"/>
  <c r="C10814"/>
  <c r="C10816"/>
  <c r="C10818"/>
  <c r="C9931"/>
  <c r="C9933"/>
  <c r="C9935"/>
  <c r="C9937"/>
  <c r="C9939"/>
  <c r="C9941"/>
  <c r="C9943"/>
  <c r="C9945"/>
  <c r="C9947"/>
  <c r="C9949"/>
  <c r="C9951"/>
  <c r="C9953"/>
  <c r="C9955"/>
  <c r="C9957"/>
  <c r="C9959"/>
  <c r="C9961"/>
  <c r="C9963"/>
  <c r="C9965"/>
  <c r="C9967"/>
  <c r="C9969"/>
  <c r="C9971"/>
  <c r="C9973"/>
  <c r="C9975"/>
  <c r="C9977"/>
  <c r="C9979"/>
  <c r="C9981"/>
  <c r="C9983"/>
  <c r="C9985"/>
  <c r="C9987"/>
  <c r="C9989"/>
  <c r="C9991"/>
  <c r="C9993"/>
  <c r="C9995"/>
  <c r="C9997"/>
  <c r="C9999"/>
  <c r="C10001"/>
  <c r="C10003"/>
  <c r="C10005"/>
  <c r="C10007"/>
  <c r="C10009"/>
  <c r="C10011"/>
  <c r="C10013"/>
  <c r="C10015"/>
  <c r="C10017"/>
  <c r="C10019"/>
  <c r="C10021"/>
  <c r="C10023"/>
  <c r="C10025"/>
  <c r="C10027"/>
  <c r="C10029"/>
  <c r="C10031"/>
  <c r="C10033"/>
  <c r="C10035"/>
  <c r="C10037"/>
  <c r="C10039"/>
  <c r="C10041"/>
  <c r="C10043"/>
  <c r="C10045"/>
  <c r="C10047"/>
  <c r="C10049"/>
  <c r="C10051"/>
  <c r="C10053"/>
  <c r="C10055"/>
  <c r="C10057"/>
  <c r="C10059"/>
  <c r="C10061"/>
  <c r="C10063"/>
  <c r="C10065"/>
  <c r="C10067"/>
  <c r="C10069"/>
  <c r="C10071"/>
  <c r="C10073"/>
  <c r="C10075"/>
  <c r="C10077"/>
  <c r="C10079"/>
  <c r="C10081"/>
  <c r="C10083"/>
  <c r="C10085"/>
  <c r="C10087"/>
  <c r="C10089"/>
  <c r="C10091"/>
  <c r="C10093"/>
  <c r="C10095"/>
  <c r="C10097"/>
  <c r="C10099"/>
  <c r="C10101"/>
  <c r="C10103"/>
  <c r="C10105"/>
  <c r="C10107"/>
  <c r="C10109"/>
  <c r="C10111"/>
  <c r="C10113"/>
  <c r="C10115"/>
  <c r="C10117"/>
  <c r="C10119"/>
  <c r="C10121"/>
  <c r="C10123"/>
  <c r="C10125"/>
  <c r="C10127"/>
  <c r="C10129"/>
  <c r="C10131"/>
  <c r="C10133"/>
  <c r="C10135"/>
  <c r="C10137"/>
  <c r="C10139"/>
  <c r="C10141"/>
  <c r="C10143"/>
  <c r="C10145"/>
  <c r="C10147"/>
  <c r="C10149"/>
  <c r="C10151"/>
  <c r="C10153"/>
  <c r="C10155"/>
  <c r="C10157"/>
  <c r="C10159"/>
  <c r="C10161"/>
  <c r="C10163"/>
  <c r="C10165"/>
  <c r="C10167"/>
  <c r="C10169"/>
  <c r="C10171"/>
  <c r="C10173"/>
  <c r="C10175"/>
  <c r="C10177"/>
  <c r="C10179"/>
  <c r="C10181"/>
  <c r="C10183"/>
  <c r="C10185"/>
  <c r="C10187"/>
  <c r="C10189"/>
  <c r="C10191"/>
  <c r="C10193"/>
  <c r="C10195"/>
  <c r="C10197"/>
  <c r="C10199"/>
  <c r="C10201"/>
  <c r="C10203"/>
  <c r="C10205"/>
  <c r="C10207"/>
  <c r="C10209"/>
  <c r="C10211"/>
  <c r="C10213"/>
  <c r="C10215"/>
  <c r="C10217"/>
  <c r="C10219"/>
  <c r="C10221"/>
  <c r="C10223"/>
  <c r="C10225"/>
  <c r="C10227"/>
  <c r="C10229"/>
  <c r="C10231"/>
  <c r="C10233"/>
  <c r="C10235"/>
  <c r="C10237"/>
  <c r="C10239"/>
  <c r="C10241"/>
  <c r="C10243"/>
  <c r="C10245"/>
  <c r="C10247"/>
  <c r="C10249"/>
  <c r="C10251"/>
  <c r="C10253"/>
  <c r="C10255"/>
  <c r="C10257"/>
  <c r="C10259"/>
  <c r="C10261"/>
  <c r="C10263"/>
  <c r="C10265"/>
  <c r="C10267"/>
  <c r="C10269"/>
  <c r="C10271"/>
  <c r="C10273"/>
  <c r="C10275"/>
  <c r="C10277"/>
  <c r="C10279"/>
  <c r="C10281"/>
  <c r="C10283"/>
  <c r="C10285"/>
  <c r="C10287"/>
  <c r="C10289"/>
  <c r="C10291"/>
  <c r="C10298"/>
  <c r="C10300"/>
  <c r="C10302"/>
  <c r="C10304"/>
  <c r="C10306"/>
  <c r="C10308"/>
  <c r="C10310"/>
  <c r="C10312"/>
  <c r="C10314"/>
  <c r="C10316"/>
  <c r="C10318"/>
  <c r="C10320"/>
  <c r="C10322"/>
  <c r="C10324"/>
  <c r="C10326"/>
  <c r="C10328"/>
  <c r="C10330"/>
  <c r="C10332"/>
  <c r="C10334"/>
  <c r="C10336"/>
  <c r="C10338"/>
  <c r="C10340"/>
  <c r="C10342"/>
  <c r="C10344"/>
  <c r="C10346"/>
  <c r="C10348"/>
  <c r="C10350"/>
  <c r="C10352"/>
  <c r="C10354"/>
  <c r="C10356"/>
  <c r="C10358"/>
  <c r="C10360"/>
  <c r="C10362"/>
  <c r="C10364"/>
  <c r="C10366"/>
  <c r="C10368"/>
  <c r="C10370"/>
  <c r="C10372"/>
  <c r="C10374"/>
  <c r="C10376"/>
  <c r="C10378"/>
  <c r="C10380"/>
  <c r="C10382"/>
  <c r="C10384"/>
  <c r="C10386"/>
  <c r="C10388"/>
  <c r="C10390"/>
  <c r="C10392"/>
  <c r="C10394"/>
  <c r="C10396"/>
  <c r="C10398"/>
  <c r="C10400"/>
  <c r="C10402"/>
  <c r="C10404"/>
  <c r="C10406"/>
  <c r="C10408"/>
  <c r="C10410"/>
  <c r="C10412"/>
  <c r="C10414"/>
  <c r="C10416"/>
  <c r="C10418"/>
  <c r="C10420"/>
  <c r="C10422"/>
  <c r="C10424"/>
  <c r="C10426"/>
  <c r="C10428"/>
  <c r="C10430"/>
  <c r="C10432"/>
  <c r="C10434"/>
  <c r="C10436"/>
  <c r="C10438"/>
  <c r="C10440"/>
  <c r="C10442"/>
  <c r="C10444"/>
  <c r="C10446"/>
  <c r="C10448"/>
  <c r="C10450"/>
  <c r="C10452"/>
  <c r="C10454"/>
  <c r="C10456"/>
  <c r="C10458"/>
  <c r="C10460"/>
  <c r="C10462"/>
  <c r="C10464"/>
  <c r="C10466"/>
  <c r="C10468"/>
  <c r="C10982"/>
  <c r="C10984"/>
  <c r="C10986"/>
  <c r="C10988"/>
  <c r="C10990"/>
  <c r="C10992"/>
  <c r="C10994"/>
  <c r="C10996"/>
  <c r="C10998"/>
  <c r="C11000"/>
  <c r="C11002"/>
  <c r="C11004"/>
  <c r="C11006"/>
  <c r="C11008"/>
  <c r="C11010"/>
  <c r="C11012"/>
  <c r="C11014"/>
  <c r="C11016"/>
  <c r="C11018"/>
  <c r="C11020"/>
  <c r="C11022"/>
  <c r="C11024"/>
  <c r="C11026"/>
  <c r="C11028"/>
  <c r="C11030"/>
  <c r="C11032"/>
  <c r="C11034"/>
  <c r="C11036"/>
  <c r="C11038"/>
  <c r="C11040"/>
  <c r="C11042"/>
  <c r="C11044"/>
  <c r="C11046"/>
  <c r="C11048"/>
  <c r="C11050"/>
  <c r="C11052"/>
  <c r="C11054"/>
  <c r="C11056"/>
  <c r="C11058"/>
  <c r="C11060"/>
  <c r="C11062"/>
  <c r="C11064"/>
  <c r="C11066"/>
  <c r="C11068"/>
  <c r="C11070"/>
  <c r="C11072"/>
  <c r="C11074"/>
  <c r="C11076"/>
  <c r="C11078"/>
  <c r="C11080"/>
  <c r="C11082"/>
  <c r="C11084"/>
  <c r="C11086"/>
  <c r="C11088"/>
  <c r="C11090"/>
  <c r="C11092"/>
  <c r="C11094"/>
  <c r="C11096"/>
  <c r="C11098"/>
  <c r="C11100"/>
  <c r="C11102"/>
  <c r="C11104"/>
  <c r="C11106"/>
  <c r="C11108"/>
  <c r="C11110"/>
  <c r="C11112"/>
  <c r="C11114"/>
  <c r="C11116"/>
  <c r="C11118"/>
  <c r="C11120"/>
  <c r="C11122"/>
  <c r="C11124"/>
  <c r="C11126"/>
  <c r="C11128"/>
  <c r="C11130"/>
  <c r="C11132"/>
  <c r="C11134"/>
  <c r="C11136"/>
  <c r="C11138"/>
  <c r="C11140"/>
  <c r="C11142"/>
  <c r="C11144"/>
  <c r="C11146"/>
  <c r="C11148"/>
  <c r="C11150"/>
  <c r="C11152"/>
  <c r="C11154"/>
  <c r="C11156"/>
  <c r="C11158"/>
  <c r="C11160"/>
  <c r="C11162"/>
  <c r="C11164"/>
  <c r="C11166"/>
  <c r="C11168"/>
  <c r="C11170"/>
  <c r="C11172"/>
  <c r="C11174"/>
  <c r="C11176"/>
  <c r="C11178"/>
  <c r="C11180"/>
  <c r="C11182"/>
  <c r="C11184"/>
  <c r="C11186"/>
  <c r="C11188"/>
  <c r="C11190"/>
  <c r="C11192"/>
  <c r="C11194"/>
  <c r="C11196"/>
  <c r="C11198"/>
  <c r="C11200"/>
  <c r="C11202"/>
  <c r="C11204"/>
  <c r="C11206"/>
  <c r="C11208"/>
  <c r="C11210"/>
  <c r="C11212"/>
  <c r="C11214"/>
  <c r="C11216"/>
  <c r="C11218"/>
  <c r="C11220"/>
  <c r="C11222"/>
  <c r="C11224"/>
  <c r="C11226"/>
  <c r="C11228"/>
  <c r="C11230"/>
  <c r="C11232"/>
  <c r="C11234"/>
  <c r="C11236"/>
  <c r="C10820"/>
  <c r="C10822"/>
  <c r="C10824"/>
  <c r="C10826"/>
  <c r="C10828"/>
  <c r="C10830"/>
  <c r="C10832"/>
  <c r="C10834"/>
  <c r="C10836"/>
  <c r="C10838"/>
  <c r="C10840"/>
  <c r="C10842"/>
  <c r="C10844"/>
  <c r="C10846"/>
  <c r="C10848"/>
  <c r="C10850"/>
  <c r="C10852"/>
  <c r="C10854"/>
  <c r="C10856"/>
  <c r="C10858"/>
  <c r="C10860"/>
  <c r="C10862"/>
  <c r="C10864"/>
  <c r="C10866"/>
  <c r="C10868"/>
  <c r="C10870"/>
  <c r="C10872"/>
  <c r="C10874"/>
  <c r="C10876"/>
  <c r="C10878"/>
  <c r="C10880"/>
  <c r="C10882"/>
  <c r="C10884"/>
  <c r="C10886"/>
  <c r="C10888"/>
  <c r="C10890"/>
  <c r="C10892"/>
  <c r="C10894"/>
  <c r="C10896"/>
  <c r="C10898"/>
  <c r="C10900"/>
  <c r="C10902"/>
  <c r="C10904"/>
  <c r="C10906"/>
  <c r="C10908"/>
  <c r="C10910"/>
  <c r="C10912"/>
  <c r="C10914"/>
  <c r="C10916"/>
  <c r="C10918"/>
  <c r="C10920"/>
  <c r="C10922"/>
  <c r="C10924"/>
  <c r="C10926"/>
  <c r="C10928"/>
  <c r="C10930"/>
  <c r="C10932"/>
  <c r="C10934"/>
  <c r="C10936"/>
  <c r="C10938"/>
  <c r="C10940"/>
  <c r="C10942"/>
  <c r="C10944"/>
  <c r="C10946"/>
  <c r="C10948"/>
  <c r="C10950"/>
  <c r="C10952"/>
  <c r="C10954"/>
  <c r="C10956"/>
  <c r="C10958"/>
  <c r="C10960"/>
  <c r="C10962"/>
  <c r="C10964"/>
  <c r="C10966"/>
  <c r="C10968"/>
  <c r="C10970"/>
  <c r="C10972"/>
  <c r="C10974"/>
  <c r="C10976"/>
  <c r="C10978"/>
  <c r="C10980"/>
  <c r="C11239"/>
  <c r="C11241"/>
  <c r="C11243"/>
  <c r="C11245"/>
  <c r="C11247"/>
  <c r="C11249"/>
  <c r="C11251"/>
  <c r="C11253"/>
  <c r="C11255"/>
  <c r="C11257"/>
  <c r="C11259"/>
  <c r="C11261"/>
  <c r="C11263"/>
  <c r="C11265"/>
  <c r="C11267"/>
  <c r="C11269"/>
  <c r="C11271"/>
  <c r="C11273"/>
  <c r="C11275"/>
  <c r="C11277"/>
  <c r="C11279"/>
  <c r="C11281"/>
  <c r="C11283"/>
  <c r="C11285"/>
  <c r="C11287"/>
  <c r="C11289"/>
  <c r="C11291"/>
  <c r="C11293"/>
  <c r="C11295"/>
  <c r="C11297"/>
  <c r="C11299"/>
  <c r="C11301"/>
  <c r="C11303"/>
  <c r="C11305"/>
  <c r="C11307"/>
  <c r="C11309"/>
  <c r="C11311"/>
  <c r="C11313"/>
  <c r="C11315"/>
  <c r="C11317"/>
  <c r="C11319"/>
  <c r="C11321"/>
  <c r="C11323"/>
  <c r="C11325"/>
  <c r="C11327"/>
  <c r="C11329"/>
  <c r="C11331"/>
  <c r="C11333"/>
  <c r="C11335"/>
  <c r="C11337"/>
  <c r="C11339"/>
  <c r="C11341"/>
  <c r="C11343"/>
  <c r="C11345"/>
  <c r="C11347"/>
  <c r="C11349"/>
  <c r="C11351"/>
  <c r="C11353"/>
  <c r="C11355"/>
  <c r="C11357"/>
  <c r="C11359"/>
  <c r="C11361"/>
  <c r="C11363"/>
  <c r="C11365"/>
  <c r="C11367"/>
  <c r="C11369"/>
  <c r="C11371"/>
  <c r="C11373"/>
  <c r="C11375"/>
  <c r="C11377"/>
  <c r="C11379"/>
  <c r="C11381"/>
  <c r="C11383"/>
  <c r="C11385"/>
  <c r="C11387"/>
  <c r="C11389"/>
  <c r="C11391"/>
  <c r="C11393"/>
  <c r="C11395"/>
  <c r="C11397"/>
  <c r="C11399"/>
  <c r="C11401"/>
  <c r="C11403"/>
  <c r="C11405"/>
  <c r="C11407"/>
  <c r="C11409"/>
  <c r="C11411"/>
  <c r="C11413"/>
  <c r="C11415"/>
  <c r="C11417"/>
  <c r="C11419"/>
  <c r="C11421"/>
  <c r="C11423"/>
  <c r="C11425"/>
  <c r="C11427"/>
  <c r="C11429"/>
  <c r="C11431"/>
  <c r="C11433"/>
  <c r="C11435"/>
  <c r="C11437"/>
  <c r="C11439"/>
  <c r="C11441"/>
  <c r="C11443"/>
  <c r="C11445"/>
  <c r="C11447"/>
  <c r="C11449"/>
  <c r="C11451"/>
  <c r="C11453"/>
  <c r="C11455"/>
  <c r="C11457"/>
  <c r="C11459"/>
  <c r="C11461"/>
  <c r="C11463"/>
  <c r="C11465"/>
  <c r="C11467"/>
  <c r="C11469"/>
  <c r="C11471"/>
  <c r="C11473"/>
  <c r="C11475"/>
  <c r="C11477"/>
  <c r="C11479"/>
  <c r="C11481"/>
  <c r="C11483"/>
  <c r="C11485"/>
  <c r="C11487"/>
  <c r="C11489"/>
  <c r="C11491"/>
  <c r="C11493"/>
  <c r="C11495"/>
  <c r="C11497"/>
  <c r="C11499"/>
  <c r="C11501"/>
  <c r="C11503"/>
  <c r="C11505"/>
  <c r="C11507"/>
  <c r="C11509"/>
  <c r="C11511"/>
  <c r="C11513"/>
  <c r="C11515"/>
  <c r="C11517"/>
  <c r="C11519"/>
  <c r="C11521"/>
  <c r="C11523"/>
  <c r="C11525"/>
  <c r="C11527"/>
  <c r="C11529"/>
  <c r="C11531"/>
  <c r="C11533"/>
  <c r="C11535"/>
  <c r="C11537"/>
  <c r="C11539"/>
  <c r="C11541"/>
  <c r="C11543"/>
  <c r="C11545"/>
  <c r="C11547"/>
  <c r="C11549"/>
  <c r="C11551"/>
  <c r="C11553"/>
  <c r="C11555"/>
  <c r="C11557"/>
  <c r="C11559"/>
  <c r="C11561"/>
  <c r="C11563"/>
  <c r="C11565"/>
  <c r="C11567"/>
  <c r="C11569"/>
  <c r="C11571"/>
  <c r="C11573"/>
  <c r="C11575"/>
  <c r="C11577"/>
  <c r="C11579"/>
  <c r="C11581"/>
  <c r="C11583"/>
  <c r="C11585"/>
  <c r="C11587"/>
  <c r="C11589"/>
  <c r="C11591"/>
  <c r="C11593"/>
  <c r="C11595"/>
  <c r="C11597"/>
  <c r="C11599"/>
  <c r="C11601"/>
  <c r="C11603"/>
  <c r="C11605"/>
  <c r="C11607"/>
  <c r="C11609"/>
  <c r="C11611"/>
  <c r="C11613"/>
  <c r="C11615"/>
  <c r="C11617"/>
  <c r="C11619"/>
  <c r="C11621"/>
  <c r="C11623"/>
  <c r="C11625"/>
  <c r="C11627"/>
  <c r="C11749"/>
  <c r="C11751"/>
  <c r="C11753"/>
  <c r="C11755"/>
  <c r="C11757"/>
  <c r="C11759"/>
  <c r="C11761"/>
  <c r="C11763"/>
  <c r="C11765"/>
  <c r="C11767"/>
  <c r="C11769"/>
  <c r="C11771"/>
  <c r="C11773"/>
  <c r="C11775"/>
  <c r="C11777"/>
  <c r="C11779"/>
  <c r="C11781"/>
  <c r="C11783"/>
  <c r="C11785"/>
  <c r="C11787"/>
  <c r="C11789"/>
  <c r="C11791"/>
  <c r="C11793"/>
  <c r="C11795"/>
  <c r="C11797"/>
  <c r="C11799"/>
  <c r="C11801"/>
  <c r="C11803"/>
  <c r="C11805"/>
  <c r="C11807"/>
  <c r="C11809"/>
  <c r="C11811"/>
  <c r="C11813"/>
  <c r="C11815"/>
  <c r="C11817"/>
  <c r="C11819"/>
  <c r="C11821"/>
  <c r="C11823"/>
  <c r="C11825"/>
  <c r="C11827"/>
  <c r="C11829"/>
  <c r="C11831"/>
  <c r="C11833"/>
  <c r="C11835"/>
  <c r="C11837"/>
  <c r="C11839"/>
  <c r="C11841"/>
  <c r="C11843"/>
  <c r="C11845"/>
  <c r="C11847"/>
  <c r="C11849"/>
  <c r="C11851"/>
  <c r="C11853"/>
  <c r="C11855"/>
  <c r="C11857"/>
  <c r="C11859"/>
  <c r="C11861"/>
  <c r="C11863"/>
  <c r="C11865"/>
  <c r="C11867"/>
  <c r="C11869"/>
  <c r="C11871"/>
  <c r="C11873"/>
  <c r="C11875"/>
  <c r="C11877"/>
  <c r="C11879"/>
  <c r="C11881"/>
  <c r="C11883"/>
  <c r="C11885"/>
  <c r="C11887"/>
  <c r="C11889"/>
  <c r="C11891"/>
  <c r="C11893"/>
  <c r="C11895"/>
  <c r="C11897"/>
  <c r="C11899"/>
  <c r="C11901"/>
  <c r="C11903"/>
  <c r="C11905"/>
  <c r="C11907"/>
  <c r="C11909"/>
  <c r="C11911"/>
  <c r="C11913"/>
  <c r="C11915"/>
  <c r="C11917"/>
  <c r="C11919"/>
  <c r="C11921"/>
  <c r="C11923"/>
  <c r="C11925"/>
  <c r="C11927"/>
  <c r="C11929"/>
  <c r="C11931"/>
  <c r="C11933"/>
  <c r="C11935"/>
  <c r="C11937"/>
  <c r="C11939"/>
  <c r="C11941"/>
  <c r="C11943"/>
  <c r="C11945"/>
  <c r="C11947"/>
  <c r="C11949"/>
  <c r="C11951"/>
  <c r="C11953"/>
  <c r="C11955"/>
  <c r="C11957"/>
  <c r="C11959"/>
  <c r="C11961"/>
  <c r="C11963"/>
  <c r="C11965"/>
  <c r="C11967"/>
  <c r="C11969"/>
  <c r="C11971"/>
  <c r="C11973"/>
  <c r="C11975"/>
  <c r="C11977"/>
  <c r="C11979"/>
  <c r="C11981"/>
  <c r="C11983"/>
  <c r="C11985"/>
  <c r="C11987"/>
  <c r="C11989"/>
  <c r="C11991"/>
  <c r="C11993"/>
  <c r="C11995"/>
  <c r="C11997"/>
  <c r="C11999"/>
  <c r="C12001"/>
  <c r="C11629"/>
  <c r="C11631"/>
  <c r="C11633"/>
  <c r="C11635"/>
  <c r="C11637"/>
  <c r="C11639"/>
  <c r="C11641"/>
  <c r="C11643"/>
  <c r="C11645"/>
  <c r="C11647"/>
  <c r="C11649"/>
  <c r="C11651"/>
  <c r="C11653"/>
  <c r="C11655"/>
  <c r="C11657"/>
  <c r="C11659"/>
  <c r="C11661"/>
  <c r="C11663"/>
  <c r="C11665"/>
  <c r="C11667"/>
  <c r="C11669"/>
  <c r="C11671"/>
  <c r="C11673"/>
  <c r="C11675"/>
  <c r="C11677"/>
  <c r="C11679"/>
  <c r="C11681"/>
  <c r="C11683"/>
  <c r="C11685"/>
  <c r="C11687"/>
  <c r="C11689"/>
  <c r="C11691"/>
  <c r="C11693"/>
  <c r="C11695"/>
  <c r="C11697"/>
  <c r="C11699"/>
  <c r="C11701"/>
  <c r="C11703"/>
  <c r="C11705"/>
  <c r="C11707"/>
  <c r="C11709"/>
  <c r="C11711"/>
  <c r="C11713"/>
  <c r="C11715"/>
  <c r="C11717"/>
  <c r="C11719"/>
  <c r="C11721"/>
  <c r="C11723"/>
  <c r="C11725"/>
  <c r="C11727"/>
  <c r="C11729"/>
  <c r="C11731"/>
  <c r="C11733"/>
  <c r="C11735"/>
  <c r="C11737"/>
  <c r="C11739"/>
  <c r="C11741"/>
  <c r="C11743"/>
  <c r="C11745"/>
  <c r="C11747"/>
</calcChain>
</file>

<file path=xl/comments1.xml><?xml version="1.0" encoding="utf-8"?>
<comments xmlns="http://schemas.openxmlformats.org/spreadsheetml/2006/main">
  <authors>
    <author>Author</author>
  </authors>
  <commentList>
    <comment ref="B2994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It will be return after failure as name is Satyabadi 
</t>
        </r>
      </text>
    </comment>
  </commentList>
</comments>
</file>

<file path=xl/sharedStrings.xml><?xml version="1.0" encoding="utf-8"?>
<sst xmlns="http://schemas.openxmlformats.org/spreadsheetml/2006/main" count="84803" uniqueCount="37011">
  <si>
    <t>Sl. No.</t>
  </si>
  <si>
    <t>Name of the farmer</t>
  </si>
  <si>
    <t>Weather small and Marginal Farmers (SMF)(Yes/No.)</t>
  </si>
  <si>
    <t>Area for which financial assistance approved(in hactare)</t>
  </si>
  <si>
    <t>Area for which financial assistance approved(inacre)</t>
  </si>
  <si>
    <t>Amount Paid</t>
  </si>
  <si>
    <t>Datye of payment</t>
  </si>
  <si>
    <t>Adityanarayan Sahu</t>
  </si>
  <si>
    <t>Attabira</t>
  </si>
  <si>
    <t>Ahalya Kalo W/o Jogendra Kalo R/o Attabira</t>
  </si>
  <si>
    <t xml:space="preserve">Akshya Bhoi </t>
  </si>
  <si>
    <t>Akshya. Biswal S/o Mohan Biswal R/o Attabira</t>
  </si>
  <si>
    <t>Alok Jaiswal S/o Jagadish Jaiswal R/o Attabira</t>
  </si>
  <si>
    <t>Anand Khadia S/o-</t>
  </si>
  <si>
    <t>Ananda  Padhan S/o Dulananda Padhan R/o Attabira</t>
  </si>
  <si>
    <t xml:space="preserve">Ananda Biswal </t>
  </si>
  <si>
    <t xml:space="preserve">Anita Padhan </t>
  </si>
  <si>
    <t>Arjun Bhoi S/o Premananda Bhoi R/o Dumerdhipa (Attabira)</t>
  </si>
  <si>
    <t>Arjun Bhue S/o Bipin Bhue  R/o Attabira</t>
  </si>
  <si>
    <t xml:space="preserve">Arjun Patel </t>
  </si>
  <si>
    <t>Arupa Padhan S/o Sakal Padhan R/o Attabira</t>
  </si>
  <si>
    <t>Ashadevi Jaiswal W/o Dwarika Prasad Jaiswal R/o Attabira</t>
  </si>
  <si>
    <t>Ashish Agrawal S/o Shib Ch.Agrawal R/o Panchgaon</t>
  </si>
  <si>
    <t>Babulal Banjara</t>
  </si>
  <si>
    <t xml:space="preserve">Baishakhu Sahu S/o Krushna Sahu R/o Rengali </t>
  </si>
  <si>
    <t>Basudev Sahi S/o Jadu Sahi R/o Palsada</t>
  </si>
  <si>
    <t>Bedapati Padhan S/o Aniruddha Padhan R/o Panchgaon</t>
  </si>
  <si>
    <t>Bhagabana Khadia S/o Dayananda Khadia R/o Attabira</t>
  </si>
  <si>
    <t>Bhagbati Naik</t>
  </si>
  <si>
    <t>Bhaktaram Biswal S/o Jagatram Biswal R/o Attabira</t>
  </si>
  <si>
    <t xml:space="preserve">Bhaktaram Khamari </t>
  </si>
  <si>
    <t>Bhaktaram Sahu S/o Debananda Sahu R/o Panchgaon</t>
  </si>
  <si>
    <t>Bharat Padhan S/o Dasarath Padhan R/o Dumerdhipa (Attabira)</t>
  </si>
  <si>
    <t>Bharati Barik D/o Jhumer Barik</t>
  </si>
  <si>
    <t>Bhiogilal Sahu S/o Naren Sahu R/o Attabira</t>
  </si>
  <si>
    <t>Bhismadev Behera S/o Narendra Behera R/o Attabira</t>
  </si>
  <si>
    <t xml:space="preserve">Bhubaneswar Sa </t>
  </si>
  <si>
    <t>Bhurua Rout S/o Ramlal Rout R/o Bhikampali</t>
  </si>
  <si>
    <t>Bidyadhar Khadia S/o Sankirttan Khadia R/o Chikhilapali</t>
  </si>
  <si>
    <t>Bihari Meher S/o Rabi Meher R/o Dumerdhipa</t>
  </si>
  <si>
    <t>Bijay Ku. Guha S/o Khagendra Guha</t>
  </si>
  <si>
    <t>Bijay Ku. Pradhan S/o Dulananda  Pradhan R/o Attabira</t>
  </si>
  <si>
    <t>Bijay kumar Guha S/o Khagendranath  Guha R/o Dumerdhipa (Attabira)</t>
  </si>
  <si>
    <t>Bijay Sahu S/o Debananda  Sahu R/o Panchgaon</t>
  </si>
  <si>
    <t xml:space="preserve">Bijaya Pujari S/o Lingaraj Pujhari R/o Brajrajnagar      </t>
  </si>
  <si>
    <t>Bijuli Khadia W/o Krushna Khadia R/o Nuadehi (Attabira)</t>
  </si>
  <si>
    <t xml:space="preserve">Bikram Padhan S/o Eka Padhan R/o Attabira </t>
  </si>
  <si>
    <t>Bilasini Harijan W/o Sukamini Harijan R/o Palsada</t>
  </si>
  <si>
    <t>Bimal Meher S/o Aniruddha Meher</t>
  </si>
  <si>
    <t>Binata Mistri W/o Basudev Mistri R/o Attabira</t>
  </si>
  <si>
    <t xml:space="preserve">Biswamitra Khamari </t>
  </si>
  <si>
    <t>Biswanath Khamari S/o Kunjabihari Khamari R/o Attabira</t>
  </si>
  <si>
    <t xml:space="preserve">Bodharam Naik S/o Akularam Naik R/o Kandadihi </t>
  </si>
  <si>
    <t>Budhan Patel S/o Parmeswar Patel R/o Renkuli</t>
  </si>
  <si>
    <t>Budhini Khadia W/o Jhumer Khadia R/o Attabira</t>
  </si>
  <si>
    <t xml:space="preserve">Chaitanya Sa S/o Rabi Sa R/o Attabira </t>
  </si>
  <si>
    <t>Chand Pr. Meher S/o Jugalal Meher R/o Palsada</t>
  </si>
  <si>
    <t>Chandrakala Sa ,W/o-Ghasiram Sa</t>
  </si>
  <si>
    <t>Chandrama Meher S/o Deba Meher (Palsada)</t>
  </si>
  <si>
    <t>Chandramani Khamari S/o Rajendra Khmari R/o Attabira</t>
  </si>
  <si>
    <t>Chandramani Pandey S/o Debananda Pandey R/o Dangua Pada (Attabira)</t>
  </si>
  <si>
    <t>Chandrasekhar Behera S/o Bishnu Behera R/o Attabira</t>
  </si>
  <si>
    <t>Chhabila Sahu S/o Bidu Sahu R/o Attabira</t>
  </si>
  <si>
    <t>Chhanda Charan Bhoi</t>
  </si>
  <si>
    <t>Dambarudhar Bishi S/o Kunjabihari Bisi R/o Bhikampali</t>
  </si>
  <si>
    <t>Dataram Sahu S/o Arta Sahu (Palsada)</t>
  </si>
  <si>
    <t>Dayakara Padhan S/o Bhagirathi Padhan R/o Panchgaon</t>
  </si>
  <si>
    <t>Dayanidhi Padhan S/o Drusti Padhan R/o Attabira</t>
  </si>
  <si>
    <t>Dayanidhi sahu S/o Ballabha Sahu R/o Attabira</t>
  </si>
  <si>
    <t>Dayanidhi Sahu S/o Basanta Sahu R/o Attabira</t>
  </si>
  <si>
    <t xml:space="preserve">Dayasagar Biswal S/o Purna Ch.R/o Attabira </t>
  </si>
  <si>
    <t>Dedadatta Nath S/o Krupasindhu Nath R/o Chikhilapali</t>
  </si>
  <si>
    <t xml:space="preserve">Dhukalu Barik S/o Iswar Barik R/o Jamkani, Belpahar </t>
  </si>
  <si>
    <t>Dileswar  Padhan S/o Durjan Padhan R/o Attabira</t>
  </si>
  <si>
    <t>Dolamani Pujari S/o Munu Pujari R/o Pujaripali</t>
  </si>
  <si>
    <t>Dolaram Pandey S/o Bipinbihari Pandey R/o Kapilapur</t>
  </si>
  <si>
    <t>Dukalu Pujari S/o Lingaraj Pujhari R/o Dumerdhipa (Attabira)</t>
  </si>
  <si>
    <t>Dukhishyam Rout S/o Mangal Rout R/o Bhikampali</t>
  </si>
  <si>
    <t>Dulamani Sahu S/o Sobharam Sahu R/o Dumerdhipa (Attabira)</t>
  </si>
  <si>
    <t>Dulari Bhoi W/o Biharilal Bhoi R/o Panchgaon</t>
  </si>
  <si>
    <t>Durga Prasad Jaiswal S/o Misrilal Jaiswal R/o Belpahar</t>
  </si>
  <si>
    <t>Duryodhan Ati S/o Basudev Ati R/o Attabira</t>
  </si>
  <si>
    <t>Fakira Khamari S/o Dhanurjaya Khamari R/o Attabira</t>
  </si>
  <si>
    <t>Gado Khadia S/o Sadhu Khadia R/o Attabira</t>
  </si>
  <si>
    <t>Gajanan Kaudi S/o Budu Kaudi R/o Attabira</t>
  </si>
  <si>
    <t>Gajanana Behera S/o Hrusikesh Behera Attabira</t>
  </si>
  <si>
    <t>Ganapati patel S/o Sadananda Patel R/o Attabira</t>
  </si>
  <si>
    <t>Gandhi Padhan S/o Kutukunu Padhan R/o Panchgaon</t>
  </si>
  <si>
    <t>Ganesh Meher S/o Sugri Meher R/o Palsada</t>
  </si>
  <si>
    <t xml:space="preserve">Ganesh Naik </t>
  </si>
  <si>
    <t>Ganesh Patel S/o Ananda Patel R/o Attabira</t>
  </si>
  <si>
    <t>Gayaram Biswal S/o Deba Biswal R/o Attabira</t>
  </si>
  <si>
    <t>Giridhari Padhan S/o Dirjodhan Padhan R/o Attabira</t>
  </si>
  <si>
    <t>Gokul Chandra Sa S/o Bhimasen Sa (Jharupada)</t>
  </si>
  <si>
    <t>Gokula Bhoi S/o Tikeswar Bhoi R/o Bhikampali</t>
  </si>
  <si>
    <t xml:space="preserve">Gopal Bhainsa S/o Undu Bhainsa Danguapada (Attabira) </t>
  </si>
  <si>
    <t xml:space="preserve">Gopal Darji </t>
  </si>
  <si>
    <t xml:space="preserve">Gouranga Sahu S/o Hemsagar Sahu R/o Attabira </t>
  </si>
  <si>
    <t>Gouri Shankar Padhan S/o Drusti Padhan R/o Attabira</t>
  </si>
  <si>
    <t>Gunanidhi Sahu  S/o Manbodh Sahu R/o Attabira</t>
  </si>
  <si>
    <t xml:space="preserve">Guru Prasad Singh </t>
  </si>
  <si>
    <t>Hari Sh. Seth S/o Nilambar Seth R/o Attabira</t>
  </si>
  <si>
    <t>Harinarayan Sahu S/o Dulamani Sahu R/o Bhikampali</t>
  </si>
  <si>
    <t>Hrushikesh Padhan,S/o-Duryodhan Padhan</t>
  </si>
  <si>
    <t>Indrajit Singhdeo S/o Rajani Singhdeo R/o Attabira</t>
  </si>
  <si>
    <t>Iswar Padhan S/o Salekram Padhan R/o Attabira</t>
  </si>
  <si>
    <t>Jadumani Khadia S/o Kenda Khadia R/o Attabira</t>
  </si>
  <si>
    <t>Jagabandhu Khamari S/o Hemsagar khamari R/o Attabira</t>
  </si>
  <si>
    <t>Jagannathia Khadia S/o Bhagabatia Khadia  R/o Attabira</t>
  </si>
  <si>
    <t>Jagdish Prasad Pujari</t>
  </si>
  <si>
    <t xml:space="preserve">Janaki Khadia </t>
  </si>
  <si>
    <t>Jarasandha Padhan S/o Niranjan</t>
  </si>
  <si>
    <t>Jay Ku.Bage S/o Khusiram Bage R/o Attabira</t>
  </si>
  <si>
    <t>Jaya Pradhan S/o Debananda Padhan R/o Attabira</t>
  </si>
  <si>
    <t>Jayprakash Meher S/o Dasarath Meher R/o Dumerdhipa</t>
  </si>
  <si>
    <t>Jayram Khadia S/o Siba Khadia R/o Nuadihi</t>
  </si>
  <si>
    <t xml:space="preserve">Jayram Padhan S/o Sakala padhan R/O Attabira    </t>
  </si>
  <si>
    <t>Jhasketan Sahu,</t>
  </si>
  <si>
    <t>Jibardhan Bhoi S/o Premananda Bhoi R/o Dumerdhipa(Attabira)</t>
  </si>
  <si>
    <t>Jitendra Ku. Sahu S/o Dinanath Sahu R/o Attabira.</t>
  </si>
  <si>
    <t xml:space="preserve">Jyoti BiswalW/o Vikash jaiswal R/o Attabira </t>
  </si>
  <si>
    <t xml:space="preserve">Kalpana Pujhari W/o Antaryami Pujari R/o Jampali </t>
  </si>
  <si>
    <t xml:space="preserve">Kanhu Ch. Namdeo S/o Netrananda Namdeo R/o Palsada </t>
  </si>
  <si>
    <t>Kartika Pradhan S/o Bhikari Pradhan  R/o Attabira</t>
  </si>
  <si>
    <t>Kartika Sa S/o Ballava  Sa R/o Attabira</t>
  </si>
  <si>
    <t xml:space="preserve">Kartikeswar Pandey S/o Gopal Pandey R/o Attabira </t>
  </si>
  <si>
    <t>Kartikeswar Sahu S/o Balaba Sahu R/o Attabira</t>
  </si>
  <si>
    <t xml:space="preserve">Karuna Banjara </t>
  </si>
  <si>
    <t>Kashiram Patel S/o Ananda Patel R/o Attabira</t>
  </si>
  <si>
    <t>Khantiram Bishi S/o Gansa Bishi R/o Rengali</t>
  </si>
  <si>
    <t>Khusiram Pradhan S/o Debananda Pradhan R/o Attabira</t>
  </si>
  <si>
    <t>Khusuru Khadia S/o Gudu Khadia R/o Attabira</t>
  </si>
  <si>
    <t xml:space="preserve">Krupasindhu Mishra </t>
  </si>
  <si>
    <t>Krupasindhu Sahu S/o Ghasia Sahu R/o Palsada</t>
  </si>
  <si>
    <t>Krushna Bhoi S/o Premananda Bhoi R/o Panchgaon</t>
  </si>
  <si>
    <t xml:space="preserve">Krushna Chandra Namdeo </t>
  </si>
  <si>
    <t>Kshirod Padhan S/o Manmath Padhan R/o Attabira</t>
  </si>
  <si>
    <t>Kshitiswar  Pujari S/o Munu Pujari R/o Pujaripali</t>
  </si>
  <si>
    <t>Kundamani Banzara S/o Gularam Banzara</t>
  </si>
  <si>
    <t xml:space="preserve">Kushasan Padhan </t>
  </si>
  <si>
    <t>Lalit Ku. Pujhari S/o Judhisthir Pujhari R/o Sarbahal, JSG.</t>
  </si>
  <si>
    <t>Lambodar Meher S/o Kandarpa Meher R/o Palsada</t>
  </si>
  <si>
    <t>Laxmi Padhan D/o Jarasandha Padhan R/o Attabira</t>
  </si>
  <si>
    <t>Laxminarayan Seth S/o Mushasadhi Seth R/o Attabira</t>
  </si>
  <si>
    <t xml:space="preserve">Lochan Meher S/o Jogindra Meher R/o Dumerdhipa </t>
  </si>
  <si>
    <t>Mahesh ku.padhan</t>
  </si>
  <si>
    <t>Makhanlal Padhan</t>
  </si>
  <si>
    <t>Malati Behera W/o Subash Behera R/o Khadiapada (Attabira)</t>
  </si>
  <si>
    <t>Manbodh Meher S/o Aniruddha Meher R/o Dumerdhipa (Attabira)</t>
  </si>
  <si>
    <t xml:space="preserve">Mandara Khadia </t>
  </si>
  <si>
    <t>Mangal Sahu D/o Haldhar Sahu R/o Attabira</t>
  </si>
  <si>
    <t>Mangalu Khadia S/o Kandari Khadia</t>
  </si>
  <si>
    <t>Manohar Kumar S/o Markand Kumar R/o Attabra</t>
  </si>
  <si>
    <t>Manohar Meher S/o Bhuru Meher R/o Palsada</t>
  </si>
  <si>
    <t>Matiram Barik S/o  Lekru Barik R/o Attabira</t>
  </si>
  <si>
    <t xml:space="preserve">Minchi Majhi </t>
  </si>
  <si>
    <t>Motilal Rout S/o Mangal Rout R/o Bhikampali</t>
  </si>
  <si>
    <t xml:space="preserve">Mukdam Barik S/o Pratap Barik R/o Attabira </t>
  </si>
  <si>
    <t>Munnalal Lal Kural S/o Biseswar Kural R/o Boirdadar, Raigarh</t>
  </si>
  <si>
    <t>Nakul Padhan S/o Madhia Padhan R/o Dumerdhipa (Attabira)</t>
  </si>
  <si>
    <t>Nandakishor Bhoi S/o Tapeswar Bhoi R/o Jharupada</t>
  </si>
  <si>
    <t>Nandalal Bhoi S/o Amarsingh Bhoi R/o Attabira</t>
  </si>
  <si>
    <t>Narayan Barik S/o Shankar Barik R/o Bijapali</t>
  </si>
  <si>
    <t>Narsing Bishi,</t>
  </si>
  <si>
    <t>Nidra Kisan W/o Maniram Kisan R/o Attabira</t>
  </si>
  <si>
    <t>Nikita Sahu D/o Rajani Sahu R/o Attabira</t>
  </si>
  <si>
    <t>Nilamani Pandey S/o Debananda Pandey R/o Attabira</t>
  </si>
  <si>
    <t>Nilamani Sahu S/o Chinu Sahu R/o Dumerdhipa (Attabira)</t>
  </si>
  <si>
    <t xml:space="preserve">Nilanchal Biswal S/o Sebakaram Biswal R/o Attabira </t>
  </si>
  <si>
    <t>Niranjan Meher S/o Dasarath Meher R/o Dumerdhipa (Attabira)</t>
  </si>
  <si>
    <t>Niranjan Padhan S/o Sebakram Padhan R/o Attabira</t>
  </si>
  <si>
    <t>Nityananda Banjara S/o Pilu Banjara   (Palsada)</t>
  </si>
  <si>
    <t>Nuadei Padhan D/o Purastam Padhan R/o Attabira</t>
  </si>
  <si>
    <t>Nunu Gouda S/o Chula Gouda R/o Kumar</t>
  </si>
  <si>
    <t>Pabitra Biswal W/o  Pyari Biswal R/o Attabira</t>
  </si>
  <si>
    <t>Pabitra Meher S/o Jogendra Meher R/o Dumerdhipa</t>
  </si>
  <si>
    <t>Palau Khadia S/o Bahadur Khadia R/o Nuadehi (Attabira)</t>
  </si>
  <si>
    <t>Panchanan Behera ,S/o Banmali Behera</t>
  </si>
  <si>
    <t>Panchanan Meher S/o Dhuba Meher R/o Palsada</t>
  </si>
  <si>
    <t xml:space="preserve">Panchanan Padhan S/o Chintamani Padhan R/o Attabira </t>
  </si>
  <si>
    <t>Pandaba Behera S/o Sitaram Behera R/o Attabira</t>
  </si>
  <si>
    <t>Parsu Biswal S/o Indra Biswal R/o Attabira</t>
  </si>
  <si>
    <t>Parsuram Padhan S/o Niranjan Padhan R/o Attabira</t>
  </si>
  <si>
    <t>Phudangalal KhadiaS/o Malia Khadia R/o Nuadehi (Attabira)</t>
  </si>
  <si>
    <t xml:space="preserve">Pitabas Padhan </t>
  </si>
  <si>
    <t>Prabhat Ku.Pandey S/o Gopal Pandey R/o Attabira</t>
  </si>
  <si>
    <t>Prabhti Pande W/o Chandramani Pande R/o Attabira</t>
  </si>
  <si>
    <t>Pradip Ku. Sahu S/o Dinanath Sahu R/o Attabira</t>
  </si>
  <si>
    <t>Prakash Ku. Sahu S/o Dileswar Sahu R/o Attabira</t>
  </si>
  <si>
    <t>Pramod Ku. Pradhan S/o Bedapati Pradhan R/o Dumerdhipa(Attabira)</t>
  </si>
  <si>
    <t>Premananda Padhan S/o Sakal Padhan R/o Attabira</t>
  </si>
  <si>
    <t>Premananda Patel S/o Ghanashyam Patel R/o Bhikampali</t>
  </si>
  <si>
    <t xml:space="preserve">Premananda Seth S/o Gajraj Seth R/o Palsada </t>
  </si>
  <si>
    <t>Puran Khadia S/o  Kunja Khadia R/o Sunakhain (Attabira)</t>
  </si>
  <si>
    <t>Purandar Padhan S/o Durjan Padhan R/o Attabira</t>
  </si>
  <si>
    <t>Purastam Bhoe S/o</t>
  </si>
  <si>
    <t xml:space="preserve">Purna Ch. Meher S/o Jogindra Meher R/o Attabira </t>
  </si>
  <si>
    <t>Purnadar Sa S/o Mahadev Sa R/o Dumerdhipa (Attabira)</t>
  </si>
  <si>
    <t>Purnima Patel W/o prakash Patel R/o keshaipali,Bargarh</t>
  </si>
  <si>
    <t xml:space="preserve">Puspanjali Pujhari D/o Seshadev Pujari R/o Dumerdhipa (Attabira) </t>
  </si>
  <si>
    <t>Radha Bisi W/o Kunjabihari Bisi R/o Chikhilapali</t>
  </si>
  <si>
    <t>Radheshyam Padhan S/o Kesaba Padhan R/o Panchgaon</t>
  </si>
  <si>
    <t xml:space="preserve">Ramchandra Padhan </t>
  </si>
  <si>
    <t>Ramesh Biswal S/o Rabindra Biswal R/o Attabira</t>
  </si>
  <si>
    <t>Ramesh Ch. Patel S/o Mina Patel R/o Bhikampali</t>
  </si>
  <si>
    <t>Ramesh Meher S/o Gopinath Meher R/o Dumerdhipa</t>
  </si>
  <si>
    <t>Ramesh Sa S/o Gopal Sa R/o Panchgaon</t>
  </si>
  <si>
    <t>Ramlal Meher S/o Samaru  Meher (Jharupada)</t>
  </si>
  <si>
    <t>Ranjan Ku Pradhan S/o Jaya Pradhan R/o Attabira</t>
  </si>
  <si>
    <t>Ranka Meher S/o Tike Meher R/o Palsada</t>
  </si>
  <si>
    <t>Ratha Khamari S/o Sahadev Khamari R/o Attabira</t>
  </si>
  <si>
    <t>Ratha Majhi</t>
  </si>
  <si>
    <t>Ritadebi Agrawal W/o Debiprasad Agrawal R/o Attabira</t>
  </si>
  <si>
    <t>Rohita Kumar Sahu S/o Daya Sahu R/o Attabira</t>
  </si>
  <si>
    <t>Rukmani Sidar W/o Rupdhar Sidar  R/o Attabira</t>
  </si>
  <si>
    <t>Sabitri Pattnaik W/o Dukhisyam Pattnaik R/o Bhikampali</t>
  </si>
  <si>
    <t>Sachidanand  Behera</t>
  </si>
  <si>
    <t xml:space="preserve">Safet Patel </t>
  </si>
  <si>
    <t>Sagaram Gouda S/o Ratha Gouda R/o Bhikampali</t>
  </si>
  <si>
    <t>Saheba Pradhan S/o Sakala Pradhan R/o Attabira</t>
  </si>
  <si>
    <t>Sahebram Sahu S/o Thandaram Sahu R/o Palsada</t>
  </si>
  <si>
    <t>Sakuntala Seth W/o Mangal Seth R/o Attabira</t>
  </si>
  <si>
    <t>Sambhu Khamari S/o Chandramani Khamari R/o Attabira</t>
  </si>
  <si>
    <t>Sambhu Nath S/o Bhismadev Nath  R/o Chikhilapali</t>
  </si>
  <si>
    <t>Sanat KumarPadhan S/o Bharat Padhan R/o Attabira</t>
  </si>
  <si>
    <t>Sanatan Khadia S/o Rushi Khadia R/o Sunakhan (Attabira)</t>
  </si>
  <si>
    <t>Sanjay Ku. Meher S/o Indramani Meher R/o Bhikampali</t>
  </si>
  <si>
    <t xml:space="preserve">Sanjukta Samantraya </t>
  </si>
  <si>
    <t>Sankirtan  Padhan S/o Bhagirathi Padhan R/o Panchgaon</t>
  </si>
  <si>
    <t>Santosh  Pradhan S/o Brundaban Padhan</t>
  </si>
  <si>
    <t>Santosh Barik S/o Maljhuli Barik R/o Chikhilapali</t>
  </si>
  <si>
    <t>Santosh Ku. Naik S/o</t>
  </si>
  <si>
    <t>Santu Banjara S/o Nankun Banjara R/o Palsada</t>
  </si>
  <si>
    <t>Saroj Ku. Naik S/o Beda Naik R/o Attabira</t>
  </si>
  <si>
    <t>Sashika Bhainsa,</t>
  </si>
  <si>
    <t>Satyaban Meher S/o Muni Meher R/o Dumerdhipa (Attabira)</t>
  </si>
  <si>
    <t>Satyanarayan Sahu S/o Krushnachandra Sahu R/o Attabira</t>
  </si>
  <si>
    <t>Shankha Pasayat,W/o Bhubaneswar Pasayat</t>
  </si>
  <si>
    <t>Shanti Sahi W/o Basudev Sahi R/o Palsada</t>
  </si>
  <si>
    <t>Shyam Ku. Sahu S/o Basant Sahu R/o Attabira</t>
  </si>
  <si>
    <t xml:space="preserve">Shyamsundar Khadia S/o Rathi Khadia R/o Nuadehi(Attabira) </t>
  </si>
  <si>
    <t>Shyamsundar Singhdeo S/o Ranjit Singhdeo R/o Bandhabahal</t>
  </si>
  <si>
    <t>Sita Naik W/o Dilip Naik R/o Attabira</t>
  </si>
  <si>
    <t>Snyasi Patra S/o Durbadala Patra R/o Attabira</t>
  </si>
  <si>
    <t>Souki Khadia S/o Bahadur Khadia</t>
  </si>
  <si>
    <t xml:space="preserve">Sribatsha Padhan </t>
  </si>
  <si>
    <t>Sricharan Sahu S/o Debananda Sahu R/o Panchgaon</t>
  </si>
  <si>
    <t>Srikara Sahu S/o Ganesh Sahu R/o Panchgaon</t>
  </si>
  <si>
    <t>Srimukha Khadia S/o Laxman Khadia R/o Chikhilapali</t>
  </si>
  <si>
    <t>Subal Barik S/o Shankar Barik R/o Bijapali</t>
  </si>
  <si>
    <t xml:space="preserve">Subash Ch. Khamari S/o Lalu Khamari R/o Attabira </t>
  </si>
  <si>
    <t>Subash Padhan S/o Ujagar Padhan R/o Dumerdhipa</t>
  </si>
  <si>
    <t>Subesh Ch. Majhi S/o Sridhara  Majhi R/o Ainlajharan Banharpali</t>
  </si>
  <si>
    <t>Sudam Ku.Padhan S/o Salekram Padhan  R/o Panchgaon</t>
  </si>
  <si>
    <t>Sudarshan  Khamari S/o Manbodh Khamari R/o Attabira</t>
  </si>
  <si>
    <t>Sudesna Naik D/o Ganesh Naik  R/o  Attabaira</t>
  </si>
  <si>
    <t xml:space="preserve">Sulochana Bhoi W/o </t>
  </si>
  <si>
    <t>Sunanda Sa  R/o Dumerdhipa</t>
  </si>
  <si>
    <t>Sundari Patel W/o Benudhar R/o Chikhilapali</t>
  </si>
  <si>
    <t>Suratha Barik S/o Shankar Barik R/o Bijapali</t>
  </si>
  <si>
    <t xml:space="preserve">Surendra Sidar </t>
  </si>
  <si>
    <t xml:space="preserve">Sushil Padhan S/o Chakradhar Padhan R/o Panchgaon </t>
  </si>
  <si>
    <t>Susila BanjaraW/o Hemanchal Banjara (Palsada)</t>
  </si>
  <si>
    <t>Susila Khadia W/o Durjan Khadia R/o Atabira</t>
  </si>
  <si>
    <t>Tejram Khamari S/o Harihar Khamari R/o Attabira</t>
  </si>
  <si>
    <t>Tenganu Rout S/o Samaru Rout R/o Bhikampali</t>
  </si>
  <si>
    <t>Tengnu Gouda S/o Ratha Gouda R/o Bhikampali</t>
  </si>
  <si>
    <t xml:space="preserve">Thabira Biswal S/o Sudarsan Biswal R/o Attabira </t>
  </si>
  <si>
    <t>Thandaram Khamari S/o Khedu Khamari R/o Attabira</t>
  </si>
  <si>
    <t>Tijomati Bajnjara W/o Madanlal Banjara</t>
  </si>
  <si>
    <t>Tilanjali Sahu W/o Prakash Sahu R/o Attabira</t>
  </si>
  <si>
    <t>Trahikara Patel S/o Nahar Patel R/o Bhikampali</t>
  </si>
  <si>
    <t>Tribeni Neti W/o Birendra Neti R/o Attabira</t>
  </si>
  <si>
    <t>Tribikram Pujari S/o Kutartha Pujari  R/o Pujaripali</t>
  </si>
  <si>
    <t>Upendra Barik S/o Shankar Barik R/o Bijapali</t>
  </si>
  <si>
    <t>Upendra Mishra S/o Ghanashyam Mishra R/o Attabira</t>
  </si>
  <si>
    <t>Vikash Jaiswal S/o Dwarika jaiswal R/o Attabira</t>
  </si>
  <si>
    <t>Virsingh Rathiya S/o Jhankar Rathia</t>
  </si>
  <si>
    <t>Arasti Khadia S/o Balmukund Khadia</t>
  </si>
  <si>
    <t>Basanta Bage S/o Milan Bage</t>
  </si>
  <si>
    <t>Bhikari Padhan S/o Jadaba Padhan</t>
  </si>
  <si>
    <t>Bhoklo Khadia S/o Juge Khadia</t>
  </si>
  <si>
    <t>Debarcahn Bisi S/o Bhola  Bisi</t>
  </si>
  <si>
    <t>Dileswar Sahu S/o Abhi Sahu</t>
  </si>
  <si>
    <t>Dilip Ku. Sa S/o Jaydratha Sa</t>
  </si>
  <si>
    <t>Ghasia Khadia S/o Dasarath Khadia</t>
  </si>
  <si>
    <t>Gopal Meher S/o Aniruddha Meher</t>
  </si>
  <si>
    <t xml:space="preserve">Gulapi Dash </t>
  </si>
  <si>
    <t>Harihar Das S/o Dwarika Das</t>
  </si>
  <si>
    <t>Kasta Bage</t>
  </si>
  <si>
    <t>Kshama Sa S/o Bidu Sa</t>
  </si>
  <si>
    <t>Kshyamasagar Mali S/o Goseinram Mali</t>
  </si>
  <si>
    <t>Makhanlal Meher S/o Aniruddha Meher</t>
  </si>
  <si>
    <t xml:space="preserve">Mohit Rout S/o Debananda Rout </t>
  </si>
  <si>
    <t xml:space="preserve">Munu Sahu </t>
  </si>
  <si>
    <t>Nanku Bage S/o Rajau Bage</t>
  </si>
  <si>
    <t>Narottam Khadia S/o Rengtu Khadia</t>
  </si>
  <si>
    <t>Nityanand Sahu S/o Ganeshram Sahu</t>
  </si>
  <si>
    <t>Panchanan Meher S/o Dau Meher</t>
  </si>
  <si>
    <t>Pitamber Biswal S/o Narottam  Biswal</t>
  </si>
  <si>
    <t>Ramayati Bage</t>
  </si>
  <si>
    <t>Sanat Sahu S/o Ganeshram Sahu</t>
  </si>
  <si>
    <t>Sarat Padhan</t>
  </si>
  <si>
    <t>Satyananda Sahu S/o Ganeshram Sahu</t>
  </si>
  <si>
    <t>Shyama Sahu</t>
  </si>
  <si>
    <t>Sanu Sahu</t>
  </si>
  <si>
    <t xml:space="preserve">Birendra Ku. Sahu </t>
  </si>
  <si>
    <t xml:space="preserve">Damodar Behera </t>
  </si>
  <si>
    <t>Dukalu Barik</t>
  </si>
  <si>
    <t xml:space="preserve">Indrajit Padhan </t>
  </si>
  <si>
    <t>Kesaba Ch. Padhan</t>
  </si>
  <si>
    <t>Madhusudan Meher</t>
  </si>
  <si>
    <t xml:space="preserve">Om Prakash Padhan </t>
  </si>
  <si>
    <t xml:space="preserve">Santosh Padhan </t>
  </si>
  <si>
    <t xml:space="preserve">Sibashankar Padhan </t>
  </si>
  <si>
    <t>Basanta Behera S/o Banmali Behera</t>
  </si>
  <si>
    <t>Bhakta Biswal S/o Mohana</t>
  </si>
  <si>
    <t>Chabila Sa S/o  Balabhadra Sa</t>
  </si>
  <si>
    <t>Chuladhar Sa S/o Khanda Sa</t>
  </si>
  <si>
    <t>Chuldhar Sa S/o Ganda  Sa R/o Jharupada</t>
  </si>
  <si>
    <t>Dani Satnami S/o Surtan Satnami (Jharupada)</t>
  </si>
  <si>
    <t>Dinanath Sahu S/o Basanta Ku. Sahu</t>
  </si>
  <si>
    <t>Ghanashyam Sahu S/o Sadhu Ch. Sahu</t>
  </si>
  <si>
    <t>Gopal Biswal S/o Nilambar Biswal</t>
  </si>
  <si>
    <t>Gulapi Dash W/o Hari Dash</t>
  </si>
  <si>
    <t>Indra Padhan S/o Dhuba Padhan</t>
  </si>
  <si>
    <t>Jayaram Khadia S/o Siba Khadia</t>
  </si>
  <si>
    <t>Jayram Bhansal S/o Jhagaru Bansal</t>
  </si>
  <si>
    <t>Kshyama Sa S/o Bidu Sa</t>
  </si>
  <si>
    <t>Laxminidhi Meher S/o Laxman Meher</t>
  </si>
  <si>
    <t xml:space="preserve">Rajkumar Sa </t>
  </si>
  <si>
    <t>Ramesh Ch. Biswal S/o Rabindra Biswal</t>
  </si>
  <si>
    <t>Ratan Bhoi S/o Kusha Bhoi</t>
  </si>
  <si>
    <t>Rathuram Khamari S/o Sahadev Khamari</t>
  </si>
  <si>
    <t>Rohita Sa S/o Dayanidhi Sa</t>
  </si>
  <si>
    <t>Sakuntala Pandey W/o Gopal Pandey</t>
  </si>
  <si>
    <t>Sanatan Padhan S/o Bharat Padhan</t>
  </si>
  <si>
    <t>Santosh Behera S/o Bishnu Behera</t>
  </si>
  <si>
    <t>Santosh Sa S/o Kshyamanidhi Sa</t>
  </si>
  <si>
    <t>Thandaram Behera S/o Sitaram Behera</t>
  </si>
  <si>
    <t>Uchhaba Biswal S/o Nilambar Biswal</t>
  </si>
  <si>
    <t>Kunja bihari Padhan S/o lingraj</t>
  </si>
  <si>
    <t>Abadha Kumari Namdeo Patua</t>
  </si>
  <si>
    <t>Amit Kumar Patel</t>
  </si>
  <si>
    <t>Atmaram Khamari</t>
  </si>
  <si>
    <t>Chandrakala Patel</t>
  </si>
  <si>
    <t>Gangadhar Sahu</t>
  </si>
  <si>
    <t>Gokul Chandra Sa</t>
  </si>
  <si>
    <t>Khetrapal Biswal</t>
  </si>
  <si>
    <t>Mangal Banjara</t>
  </si>
  <si>
    <t>Rajendra Sahu</t>
  </si>
  <si>
    <t>Rohit Pradhan</t>
  </si>
  <si>
    <t>Sanyasi Patra</t>
  </si>
  <si>
    <t>Saukilal Sahu</t>
  </si>
  <si>
    <t>Tokaram Meher</t>
  </si>
  <si>
    <t>Lalit Kumar Dhurua S/o Sanatan Dhurua R/o Banjipali</t>
  </si>
  <si>
    <t>Banjipali</t>
  </si>
  <si>
    <t>Abhimanyu Marei S/o Ujagar Marei R/o Banjipali</t>
  </si>
  <si>
    <t>Karmia Khadia S/o Bishnu Khadia R/o Bausenpali</t>
  </si>
  <si>
    <t>Suren Sa S/o Hemsagar Sa R/o Bijapali</t>
  </si>
  <si>
    <t>Saroj Kumar Dhurua S/o Sankar  Dhurua R/o Banjipali</t>
  </si>
  <si>
    <t xml:space="preserve">Fakira Giri S/o Mohan Giri R/o Banjipali </t>
  </si>
  <si>
    <t>Shyama Padhan W/o Mahadeba Padhan R/o Banjipali</t>
  </si>
  <si>
    <t>Kamaraja Duan S/o Ananda Duan R/o Bausenpali</t>
  </si>
  <si>
    <t>Hemakanti Dhurua W/o Prafulla Dhurua R/o Banjipali</t>
  </si>
  <si>
    <t>Phagulal Padhan S/o Bhagirathi  Padhan R/o Banjipali</t>
  </si>
  <si>
    <t>Udekar Paule S/o Sukhadev Paule  R/o Banjipali</t>
  </si>
  <si>
    <t>Pyara Dhurua W/o Surendra Dhurua R/o Bausenpali</t>
  </si>
  <si>
    <t>Purusottam Duan S/o Ananda Duan R/o Bausenpali</t>
  </si>
  <si>
    <t>Sanata Sahu S/o Jalasagar Sahu R/o Bausenpali</t>
  </si>
  <si>
    <t>Aananda Giri S/o Gobinda R/o Banjipali &amp; Others</t>
  </si>
  <si>
    <t>Ramratan Padhan S/o Suka Padhan R/o Banjipali</t>
  </si>
  <si>
    <t>Sanatan Dhurua S/o Kamla Dhurua R/o Banjipali</t>
  </si>
  <si>
    <t>Iswar Sa S/o Hemsagar Sa R/o Bijapali</t>
  </si>
  <si>
    <t>Gopal Padhan S/o Bhika  Padhan R/o Banjipali</t>
  </si>
  <si>
    <t>Gobina Seth S/o Nila Seth R/o Bausenpali</t>
  </si>
  <si>
    <t>Sodona Sidra S/o Kabi Sidar R/o Banjipali</t>
  </si>
  <si>
    <t>Sakuntala Besan W/o Dau Besan R/o Bausenpali</t>
  </si>
  <si>
    <t>Sandhya Dhurua W/o Kirtan Dhurua R/o Banjipali</t>
  </si>
  <si>
    <t>Sabitri Dhurua W/o Chaitan Dhurua R/o Banjipali</t>
  </si>
  <si>
    <t>Pankajini Bishi W/o Baidyanath Bishi R/o Banjiapli</t>
  </si>
  <si>
    <t>Sishupal Dhurua S/o Rupadhar Dhurua R/o Banjipali</t>
  </si>
  <si>
    <t>Sabitri Sidar</t>
  </si>
  <si>
    <t>Rajkishore Dhurua</t>
  </si>
  <si>
    <t>Purendra Sidar S/o Iswar Sidra R/o Banjipali</t>
  </si>
  <si>
    <t>Purna Sidar S/o Iswar Sidar R/o Banjipali</t>
  </si>
  <si>
    <t>Gokul Dhurua</t>
  </si>
  <si>
    <t>Bijaya Biswal S/o Duryodhan Biswal R/o Bijapali</t>
  </si>
  <si>
    <t>Bijapali</t>
  </si>
  <si>
    <t>Gangaram Barik R/o Bijaali Barik</t>
  </si>
  <si>
    <t>Surendra Ku Pradhan R/o Sagargapli</t>
  </si>
  <si>
    <t>Ghanashyam Biswal S/o Bhabani Biswal R/o Samarbaga</t>
  </si>
  <si>
    <t>Fakira Sahu S/o Kuni Sahu R/o Bijapali</t>
  </si>
  <si>
    <t>Hrushikesh Bhoi S/o Durjeyadhan Bahoi R/o Bijapali</t>
  </si>
  <si>
    <t>Jagmohan Padhan  S/o Mahonar Padhan R/o Bijapali</t>
  </si>
  <si>
    <t>Hari Barik S/o Sadhu Barik R/o Bijapali</t>
  </si>
  <si>
    <t>Rajani Bhoi D/o Bhaskara Bhoi  R/o Bijapali</t>
  </si>
  <si>
    <t>Surya Biswal S/o Bhagabatia Biswal R/o Bijapali</t>
  </si>
  <si>
    <t>Himanshu Padhan S/o Murali Padhan R/o Bijapali</t>
  </si>
  <si>
    <t>Achyut Padhan S/o Bhagat Padhan R/o Bijapali</t>
  </si>
  <si>
    <t>Janardhan Padhan S/o Murali Padhan R/o Bijapali</t>
  </si>
  <si>
    <t>Chandra Ku. Biswal S/o Bhagabatia Biswal R/o Bijapali</t>
  </si>
  <si>
    <t>Tasil Sahu S/o Tirtha Sahu R/o Bijapali</t>
  </si>
  <si>
    <t>Nilambar Sa S/o Chuleswar Sa R/o Bijapali</t>
  </si>
  <si>
    <t>Umakanta Juadi S/o  Ananda Juadi R/o Bijapali</t>
  </si>
  <si>
    <t>Subasini Padhan W/o Banchanidhi Padhan R/o Bijapali</t>
  </si>
  <si>
    <t>Chudamani Barik S/o Premananda Barik R/o Bijapali</t>
  </si>
  <si>
    <t>Lal Barik S/o Manda Barik R/o Manda Barik</t>
  </si>
  <si>
    <t>Ananda Giri S/o Gobinda Giri R/o Banjipali</t>
  </si>
  <si>
    <t>Ilabati Bhoi W/o Khetu Bhoi R/o Sukulali</t>
  </si>
  <si>
    <t>Chandramani Bhoi S/o Jayram Bhoi  R/o Bijapali</t>
  </si>
  <si>
    <t>Prafulla Sa S/o Kshyamanidhi Sa R/o Bijapali</t>
  </si>
  <si>
    <t>Mahadeb Barik S/o Kshamanidhi Barik R/o Bijapali</t>
  </si>
  <si>
    <t>Nityananda Barik S/o Bhagirathi Barik R/o Bijapali</t>
  </si>
  <si>
    <t>Satya Nanda Barik S/o Bahagirathi Barik R/o Bijapali</t>
  </si>
  <si>
    <t>Jagadish Bhoi S/o Bhagabana Bhoi R/o Bijapali</t>
  </si>
  <si>
    <t>Jibardhan Bhoi S/o Premananda Bhoi R/o Dumerdhipa</t>
  </si>
  <si>
    <t>Surendra Ku. Biswal S/o Gangadhar Biswal R/o Samarbaga</t>
  </si>
  <si>
    <t>Rabindra Biswal S/o Gunamani Biswal R/o Samarbaga</t>
  </si>
  <si>
    <t>Hrudananda Barik S/o Dhrub Barik R/o Bijapali</t>
  </si>
  <si>
    <t>Mitrabhanu Sa S/o Chandrasekhar Sa R/o Bijapali</t>
  </si>
  <si>
    <t>Gokulananda Padhan S/o Iswar Padhan R/o Bijapali</t>
  </si>
  <si>
    <t>Puspa Sa W/o Ananda Sa R/o Bijapali</t>
  </si>
  <si>
    <t>Arun Sa S/o Prafulla Sa R/o Bijapali</t>
  </si>
  <si>
    <t>Jitendra Ku. Sahu S/o Bhimasen Sahu R/o Lachhipali</t>
  </si>
  <si>
    <t>Narayan Sahu S/o Balaram Sahu R/o Bijapali</t>
  </si>
  <si>
    <t>Phagulal Padhan S/o Bhagirathi Padhan</t>
  </si>
  <si>
    <t>Sumanta Barik S/o Thandaram Barik R/o Bijapali</t>
  </si>
  <si>
    <t>Murali Bhoi S/o Tejaram Bhoi R/o Dumerdhipa</t>
  </si>
  <si>
    <t>Iswar Chandra Barik S/o Kumja Bihari Barik R/o Kureimal</t>
  </si>
  <si>
    <t>Tirtha Meher S/o Murali Meher R/o Palsada</t>
  </si>
  <si>
    <t>Kishori Barik W/o Iswar Barik R/o Kuremal</t>
  </si>
  <si>
    <t>Bhogilal Mahananda S/o Sukru Mahandnda R/o Jamgaon</t>
  </si>
  <si>
    <t>Bhaktaram Sahu S/o debananda Sahu R/o Panchgaon  (Dumerdhipa)</t>
  </si>
  <si>
    <t>Thabira Sa S/o  Ghasi Sa R/o Bijapali</t>
  </si>
  <si>
    <t>Namit Padhan S/o Gopinath Padhan R/o Bijapali</t>
  </si>
  <si>
    <t>Kailash Sahu S/o Krushna Chandra Sahu R/o Bijapali</t>
  </si>
  <si>
    <t>Rajkumar Sahu S/o Balaram Sahu R/o Bijapali</t>
  </si>
  <si>
    <t>Pandabram Gupta S/o Munuram Gupta R/o Bijapali</t>
  </si>
  <si>
    <t>Saroj Ku. Gupta S/o Pandabram Gupta R/o Bijapali</t>
  </si>
  <si>
    <t>Sanju Ku. Gupta S/o Pandabram Gupata R/o Bijapali</t>
  </si>
  <si>
    <t>Surath Barik S/o Shankar Barik R/o Bijapali</t>
  </si>
  <si>
    <t>Suresh Padhan S/o Saheba Padhan R/o Bijapali</t>
  </si>
  <si>
    <t>Bhubaneswar Meher S/o Anirudha Meher  R/o Dumerdhipa</t>
  </si>
  <si>
    <t>Dukhanasini Gupt W/o Pandabram Gupta R/o Bijapali</t>
  </si>
  <si>
    <t>Dasarath Barik S/o Bhagirathi Barik R/o Bijapali</t>
  </si>
  <si>
    <t>Biswamitra Bhoi S/o Hemsagar Bhoi R/o Bijapali</t>
  </si>
  <si>
    <t>Mahana Sa S/o Hajaru Sa R/o Bijapali</t>
  </si>
  <si>
    <t>Rama Sa S/o Niranjan Sa R/o Bijapali</t>
  </si>
  <si>
    <t>Sanjit Bhoi S/o Tejram Bhoi R/o Bijapali</t>
  </si>
  <si>
    <t>Prafulla Patel S/o Fakira Patel R/o Renkuli</t>
  </si>
  <si>
    <t>Sindhu Sa S/o Hajaru Sa R/o Bijapali</t>
  </si>
  <si>
    <t>Anakara Padhan S/o Bhagat Padhan R/o Bijapali</t>
  </si>
  <si>
    <t>Mukesh Padhan S/o Murali Padhan R/o Bijapali</t>
  </si>
  <si>
    <t>Manohar Padhan S/o Karunakar Padhan R/o Bijapali</t>
  </si>
  <si>
    <t>Arupa Padhan S/o Bhagat Padhan R/o Bijapali</t>
  </si>
  <si>
    <t>Dhaneswar Biswal S/o Bhagabatia Biswal R/o Bijapali</t>
  </si>
  <si>
    <t>Manijar Padhan S/o Karunakar Padhan R/o Sukulpali</t>
  </si>
  <si>
    <t>Lukeswar Sahu S/o Balaram Sahu R/o Bijapali</t>
  </si>
  <si>
    <t>Sanatram Padhan S/o Thabia Padhan R/o Bijapali</t>
  </si>
  <si>
    <t>Kishor Biswal S/o Bhagabatia Biswal R/o Bijapali</t>
  </si>
  <si>
    <t>Mahendri Barik W/o Neheru Barik R/o Bijapali</t>
  </si>
  <si>
    <t>Lochan Sahu S/o Balaram Sahu R/o Bijapali</t>
  </si>
  <si>
    <t>Ramanath Bisi S/o Padman Bishi R/o Bijapali</t>
  </si>
  <si>
    <t>Mithu Sa S/o Jatru Sa R/o Bijapali</t>
  </si>
  <si>
    <t>Binod Juadi S/o Nila Juadi  R/o Bijapali</t>
  </si>
  <si>
    <t>Satyananda Bishi S/o Lalsaheb Bishi R/o Bijapali</t>
  </si>
  <si>
    <t>Gajapati Bhoi  S/o Biswamitra Bhoi R/o Bijapali</t>
  </si>
  <si>
    <t>Sunil Padhan S/o Nrupalal Padhan R/o Bijapali</t>
  </si>
  <si>
    <t>Arjun Rana S/o Ghasi Rana R/o Bijapali</t>
  </si>
  <si>
    <t>Gopal Jayapuria S/o Dolamani Jayapuria R/o Bijapali</t>
  </si>
  <si>
    <t>Dillip Sa S/o Hajharu Sa R/o Bijapali</t>
  </si>
  <si>
    <t>Gita Biswal W/o Bijayala Biswal R/o Bijapali</t>
  </si>
  <si>
    <t>Rukmini Rana W/o Iswar Rana R/o Kuremal</t>
  </si>
  <si>
    <t>Mahima Bhoi W/o Jitendra Bhoi R/o Bijapali</t>
  </si>
  <si>
    <t>Muralidhar Sa S/o Kshyamanidhi Sa R/o Bijapali</t>
  </si>
  <si>
    <t>Ekadashia Barik S/o Hiradhar Barik R/o Bijapali</t>
  </si>
  <si>
    <t>Jamuna Bishi W/o Biswanath Bishi R/o Bijapali</t>
  </si>
  <si>
    <t>Pankajini Bishi R/o Bijapali</t>
  </si>
  <si>
    <t>Padmini Bhoi W/o Jannath Bhoi R/o Bijapali</t>
  </si>
  <si>
    <t>Biranchi Bhoi S/o Bahagabana Bhoi R/o Bijapali</t>
  </si>
  <si>
    <t>Murali Mehera S/o Bhima Behera R/o Palsada</t>
  </si>
  <si>
    <t>Rohita Barik S/o Budhantara Barik R/o Bijapali</t>
  </si>
  <si>
    <t>Duryodhan Biswal W/o Dileswar Biswal R/o Bijapali</t>
  </si>
  <si>
    <t>Dhanmati Sa W/o Rajendra Sa</t>
  </si>
  <si>
    <t>Sakhi Padhan W/o Iswar Ch. Padhan R/o Renkuli</t>
  </si>
  <si>
    <t>Surendra Dhurua S/o Kumar Dhurua</t>
  </si>
  <si>
    <t>Jugeswar Biswal S/o Lalbihari Biswal</t>
  </si>
  <si>
    <t>Sanat Ku. Singh S/o Ramchandra Singh</t>
  </si>
  <si>
    <t>Tejram Padhan S/o Murali Padhan</t>
  </si>
  <si>
    <t>Jitendra Bhoi S/o Natabara</t>
  </si>
  <si>
    <t>Chandrabhanu Bhoi S/o Banmali Bhoi</t>
  </si>
  <si>
    <t>Nakula Bhoi S/o Hemsagar Bhoi</t>
  </si>
  <si>
    <t>Khedu  Bhoi S/o Bhubana Bhoi R/o Patramal</t>
  </si>
  <si>
    <t>Madhusudan Jagat S/o Sanu Sahu R/o Mahasingh</t>
  </si>
  <si>
    <t>Kshamanidhi Sa S/o Dasharathi Sa</t>
  </si>
  <si>
    <t>Jogindra Sahu S/o dullava Sahu R/o Budula</t>
  </si>
  <si>
    <t>Fakira Sahu S/o Kesab Sahu</t>
  </si>
  <si>
    <t>Aditya Padhan S/o Bhagat Padhan</t>
  </si>
  <si>
    <t>Fagulal Padhan S/o Bhagirathi Padhan</t>
  </si>
  <si>
    <t>Jayananda Behera S/o Akshaya Kumar Behera R/o Attabira</t>
  </si>
  <si>
    <t>Bausenpali</t>
  </si>
  <si>
    <t>Jagnasenee Gupta W/o Sanjay Gupta R/o Nawapara</t>
  </si>
  <si>
    <t>Aintha Bagar S/o Budhoo Bagar R/o Dheknapali</t>
  </si>
  <si>
    <t>Sitaram sahu S/o Paramananda Sahu R/o Sukhadihi</t>
  </si>
  <si>
    <t>Sabitri Padhan W/o Suphal Padhan R/o Panchgaon</t>
  </si>
  <si>
    <t>Jyotis Sahu S/o Chairman Sahu R/o Nuadihi</t>
  </si>
  <si>
    <t>Thandaram Bhoi S/o Dasharathi Bhoi R/o Bausenpali</t>
  </si>
  <si>
    <t>Linga  Bhoi S/o Bishu Bhoi R/o Bausenpali</t>
  </si>
  <si>
    <t>Bihari Sahu S/o Anadi Sahu R/o Bausenpali</t>
  </si>
  <si>
    <t>Minakumari Bhoi W/o Madhusudan Bhoi R/o Bausenpali</t>
  </si>
  <si>
    <t>Laxman Padhan S/o Motiram Padhan</t>
  </si>
  <si>
    <t>Tankadhar Gardia S/o Chandan Gardia R/o Bausenpali</t>
  </si>
  <si>
    <t>Pyari Bhoi S/o Thakur Bhoi R/o Bausenpali</t>
  </si>
  <si>
    <t>Gunanidhi Bhoi S/o Debarchan Bhoi R/o Bausenpali</t>
  </si>
  <si>
    <t>Bijaya Bhoi W/o Karunakar Bhoi R/o Bausenpali</t>
  </si>
  <si>
    <t>Tasil Ku Bhoi S/o Jishu Ku Bhoi R/o Bausenpali</t>
  </si>
  <si>
    <t>Niranjan Padhan S/o Budhan Padhan R/o Bausenpali</t>
  </si>
  <si>
    <t>Anil Bhoi S/o Mitrabhanu Bhoi R/o Bausenpali</t>
  </si>
  <si>
    <t>Dukhanasan Besan S/o Rama Chandra Besan R/o Bausenpali</t>
  </si>
  <si>
    <t>Ashok Kumar Bhoi S/o Kshyamanidhi Bhoi R/o Bausenpali</t>
  </si>
  <si>
    <t>Satyabhama Duan W/o Ghasia  Duan R/o Bausenpali</t>
  </si>
  <si>
    <t>Kamaraja Duan S/o Ananda Duan R/o Bausenpali\</t>
  </si>
  <si>
    <t>Chairman Sahu S/o Dalei Sahu R/o Bausenpali</t>
  </si>
  <si>
    <t>Banchhanidhi Bhoi S/o Rajkumar Bhoi R/o Bausenpali</t>
  </si>
  <si>
    <t>Suresh Padhan S/o Budhana Padhan R/o Bausenpali</t>
  </si>
  <si>
    <t>Shesadeba Padhan S/o Budhana Padhan /R/o Bausenpali</t>
  </si>
  <si>
    <t>Rudra Charan Bhoi S/o Premananda Bhoi R/o Jogidhipa</t>
  </si>
  <si>
    <t>Lala Bhoi S/o Banamali Bhoi R/o Bausenpali</t>
  </si>
  <si>
    <t xml:space="preserve">Bali Bhoi S/o Tikeswar Bhoi R/o Bausenpali </t>
  </si>
  <si>
    <t>Narasingha Bhoi S/o Mohan Bhoi R/o Saraipali</t>
  </si>
  <si>
    <t>Laxmi Bhoi W/o Ghanashyam Bhoi R/o Bausenpali</t>
  </si>
  <si>
    <t>Krushna Chandar Ganda S/o Karmu Ganda R/o Bausenpali</t>
  </si>
  <si>
    <t>Suklamber Dila S/o Latho Dila R/o Bausenpali</t>
  </si>
  <si>
    <t>Keshab Chandra Sahu S/o Chitrasen Sahu R/o Katarbaga</t>
  </si>
  <si>
    <t>Hari Har Bhoi S/o Laksana Bhoi R/o Bausenpali</t>
  </si>
  <si>
    <t>Ramani Ranjan Bhoi S/o Kshitibhusan Bhoi R/o Bausenpali</t>
  </si>
  <si>
    <t>Dhuba Padhan S/o Bhaskara Padhan R/o Bausenpali</t>
  </si>
  <si>
    <t>Gunamnai Barik S/o Sankirtan Barik R/o Bausenpali</t>
  </si>
  <si>
    <t>Sahadeba Bhoi S/o Thabira Bhoi R/o Bausenpali</t>
  </si>
  <si>
    <t>Anusaya Sahu W/o Suresh Sahu R/o Bausenpali</t>
  </si>
  <si>
    <t>Satyanarayan Bhoi S/o Gokula Bhoi R/o Bausenapali</t>
  </si>
  <si>
    <t>Saroj Sahu S/o Cheyarman Sahu R/o Bausenpali</t>
  </si>
  <si>
    <t>Raju Bhoi S/o Khira Bihari  Bhoi R/o Bausenpali</t>
  </si>
  <si>
    <t>Arjun Sahu S/o Chearman Sahu R/o Bausenpali</t>
  </si>
  <si>
    <t>Bedabyas Kalo S/o Luburu Kalo R/o Samarbaga</t>
  </si>
  <si>
    <t>Dulamani Bhoi S/o Kshitibhusan Bhoi R/o Bausenpali</t>
  </si>
  <si>
    <t>Dhanurjay Bhoi S/o Bhagabana Bhoi R/o Bausnepali</t>
  </si>
  <si>
    <t>Dullava  Bhoi S/o Bhagabana Bhoi  R/o Bausenpali</t>
  </si>
  <si>
    <t>Manoj Barik S/o Nityananda Barik R/o Bijapali</t>
  </si>
  <si>
    <t>Prafulla  Duan S/o Thabaria Duan R/o Bausenpali</t>
  </si>
  <si>
    <t>Mitrabhanu Bhoi S/o Kshitibhusan Bhoi R/o Bausenpali</t>
  </si>
  <si>
    <t>Surendra Bhoi S/o Dasarathi Bhoi  R/o Bausenpali</t>
  </si>
  <si>
    <t>Pyara Dhurua W/o Surendra Dhura R/o Bausenpali</t>
  </si>
  <si>
    <t>Nirmal Sahu S/o Jaylal Sahu R/o Sukhadihi</t>
  </si>
  <si>
    <t>Gouri Bhoi S/o Yuyesti Bhoi R/o Bausenpali</t>
  </si>
  <si>
    <t>Sribatsa Bhoi S/o Gokula Bhoi R/o Bausenpali</t>
  </si>
  <si>
    <t>Sadananda Gidili S/o Bhudian Gidili R/o Sukhadihi</t>
  </si>
  <si>
    <t>Rajendra Barik S/o Tejram Barik R/o Bausenpali</t>
  </si>
  <si>
    <t>Taichun Sa S/o Sankirtan Sa R/o Bausenpali</t>
  </si>
  <si>
    <t>Ramesh Chandra Bhoi S/o Kshitibhusan Bhoi R/o Bausenpali</t>
  </si>
  <si>
    <t>Ghasiram Bhoi S/o Sadananda Bhoi R/o Bausenpali</t>
  </si>
  <si>
    <t>Goutam Dharei S/o  Uchhaba Dharei R/o Bausenpali</t>
  </si>
  <si>
    <t>Bishnu Priya Barik W/o Dayakara Barik R/o Bausenpali</t>
  </si>
  <si>
    <t>Hemsagar Bhoi S/o Kshamanidhi Bhoi R/o Bausenpali</t>
  </si>
  <si>
    <t>Sitaram Sahu S/o Rajib Sahu R/o Bausenpali</t>
  </si>
  <si>
    <t>Sunil Bhoi S/o Khageshwar Bhoi R/o Bausenpali</t>
  </si>
  <si>
    <t>Nityananda Barik S/o Bhagirathi Barik</t>
  </si>
  <si>
    <t>Tikeswar Sahu S/o Udekara Sahu R/o Bausenpali</t>
  </si>
  <si>
    <t>Lainga Khamari S/o Dhuba Khamari R/o Nachanmura</t>
  </si>
  <si>
    <t>Nanda Kishor Barik S/o Sankirtan Barik R/o Bausenpali</t>
  </si>
  <si>
    <t>Piyasa Besan S/o Jujesti Besan R/o Bausenpali</t>
  </si>
  <si>
    <t>Bibhutibhusan Duan S/o Fakira Duan R/o Machida</t>
  </si>
  <si>
    <t>Daulat Bhoi S/o Kshitibhusan Bhoi R/o Bausenpali</t>
  </si>
  <si>
    <t>Sumitra Barik W/o Ramlal Barik R/o Bausenpali</t>
  </si>
  <si>
    <t>Pankajini Bhoi W/o Jisu Ku Bhoi R/o Bausenpali</t>
  </si>
  <si>
    <t>Sauki Padhan S/o Bhaskara Padhan</t>
  </si>
  <si>
    <t>Rajib Dash S/o Sishupal Dash R/o Bausenpali</t>
  </si>
  <si>
    <t>Sakuntala Besan W/o Dau  Besan R/o Bausenpali</t>
  </si>
  <si>
    <t>Lalita Bhoi S/o Thakura Bhoi R/o Bausenpali</t>
  </si>
  <si>
    <t>Ukia Seth R/o Bausenpali</t>
  </si>
  <si>
    <t>Santanu Sa S/o Dutia Sa R/o Sukhadihi</t>
  </si>
  <si>
    <t>Iswar Gadatia S/o Sauki Gadatia R/o Badmal (Kanaktura)</t>
  </si>
  <si>
    <t>Madhusudan Jagat S/o Sanu Jagat R/o Mahasingh</t>
  </si>
  <si>
    <t>Manoj Kumar Duan S/o Fakira Duan</t>
  </si>
  <si>
    <t>Rebati Bhoi S/o  Loknath Bhoi</t>
  </si>
  <si>
    <t>Motilal Bhoi</t>
  </si>
  <si>
    <t>Linga Khamari S/o Dhuba, Nachenmura</t>
  </si>
  <si>
    <t>Prususottam Duan S/o Ananda Duan R/o Bausenpali</t>
  </si>
  <si>
    <t>Ramakanta Duan S/o Ananda Duan R/o Bausenpali</t>
  </si>
  <si>
    <t>Ramprasad Barik S/o Tejram Barik R/o Bausenpali</t>
  </si>
  <si>
    <t>Harsabardhan Sahu</t>
  </si>
  <si>
    <t>Sana Bagar</t>
  </si>
  <si>
    <t xml:space="preserve">Subasini Sa </t>
  </si>
  <si>
    <t>Laxman Ku.Pradhan S/o Biramani Pradhan R/o H. Katapali</t>
  </si>
  <si>
    <t>Jamgaon</t>
  </si>
  <si>
    <t>Janekram Mahanand S/o Rupadhar Mahanand R/o Jamgaon</t>
  </si>
  <si>
    <t>Bikram Padhan S/o Purna Ch. Padhan R/o Kalinagar</t>
  </si>
  <si>
    <t>Kedar Badhei S/o Laikhan Badhei R/o Adarshnagar</t>
  </si>
  <si>
    <t>Rajkumar Singh S/o Ramdayal Singh R/o  Lamtibahal</t>
  </si>
  <si>
    <t>Sandhyabali Padhan W/o Jibardhan (Lachhipali)</t>
  </si>
  <si>
    <t>Ganeshram Pradhan S/o Premananda  Pradhan R/o Padhandera (Jamgaon)</t>
  </si>
  <si>
    <t>Gokulananda Pradhan S/o Harihara Pradhan R/o Jamgaon</t>
  </si>
  <si>
    <t>Pramod Kumar Gartia S/o Kenda Gartia R/o Jamgaon</t>
  </si>
  <si>
    <t>Tanaya Pradhan W/o Rajendra Pradhan  R/o Jamgaon</t>
  </si>
  <si>
    <t>Mahendra Ku. Sai S/o Bijay Pratap Sai R/o Jamgaon</t>
  </si>
  <si>
    <t>Bhagabana Sahu S/o Sudhakar (Lachipali)</t>
  </si>
  <si>
    <t>Binod Ku.Padhan S/o Bhagabana Padhan R/o Lachhipali</t>
  </si>
  <si>
    <t>Sudhakar Sahu S/o Biswanath Sahu R/o Lachipali</t>
  </si>
  <si>
    <t>Saraswati Padhan D/o Dau Padhan R/o Sahasbaga</t>
  </si>
  <si>
    <t>Tikelal Padhan S/o Gangadhar Padhan R/o Padhandera</t>
  </si>
  <si>
    <t>Biplab Ku. Sai S/o Ashok Ku. Sai R/o Jamgaon</t>
  </si>
  <si>
    <t>Hemala Padhan S/o Dasarath Padhan R/o Jamgaon</t>
  </si>
  <si>
    <t>Gopala Padhan S/o Dina Padhan R/o Jamgaon</t>
  </si>
  <si>
    <t>Rakshya Padhan S/o Aniruddha Padhan R/o Jamgaon</t>
  </si>
  <si>
    <t>Jibardhan Padhan S/o Narayan Padhan R/o Lachipali</t>
  </si>
  <si>
    <t xml:space="preserve">Basanta Padhan S/o Janardhan Padhan R/o Jamgaon  </t>
  </si>
  <si>
    <t>Purnachandra Biswal S/o Aniruddha Biswal R/o Jorabaga</t>
  </si>
  <si>
    <t>Bhagabatia Padhan S/o Maheswar Padhan R/o Banharpali</t>
  </si>
  <si>
    <t>Surendra Padhan S/o Tikeswar Padhan R/o Jamgaon</t>
  </si>
  <si>
    <t>Prafulla Kumar Padhan S/o Loknath Padhan R/o Jamgaon</t>
  </si>
  <si>
    <t xml:space="preserve">Motilal Padhan S/o Puruasottam Padhan R/o Jamgaon </t>
  </si>
  <si>
    <t>Lekhu Dharei S/o Somanatha Dharei R/o Jamgaon</t>
  </si>
  <si>
    <t>Prafulla Dharei S/o Lekru Dharei R/o Jamgaon</t>
  </si>
  <si>
    <t>Himanshu Bhusan Padhan S/o Dambrudhar Padhan R/o Jamgaon</t>
  </si>
  <si>
    <t>Jogeshwara Pradhan S/o Harihara Pradhan R/o Padhandera (Jamgaon)</t>
  </si>
  <si>
    <t>Purna Ch. Padhan S/o Giridhari Padhan R/o Jamgaon (Padhandera)</t>
  </si>
  <si>
    <t>Sudam Mahananda S/o Mohan Mahananda R/o Kudabaga &amp; Others</t>
  </si>
  <si>
    <t>Tula Dhurua W/o Sugriba Dhurua R/o Jamgaon (Padhandera)</t>
  </si>
  <si>
    <t>Binod Bhoe S/o Shyamsundar Bhoe R/o Jamgaon (Padhandera)</t>
  </si>
  <si>
    <t>Ranjan Sai S/o Bhubaneswar Sai R/o Jamgaon</t>
  </si>
  <si>
    <t>Chandramani Padhan S/o Kashiram Padhan R/o Jamgaon</t>
  </si>
  <si>
    <t>Sulochana Bisi W/o Bhagabana Bisi R/o Jamgaon</t>
  </si>
  <si>
    <t>Sahadeb Padhan S/o Bidyadhar Padhan R/o Jamgaon</t>
  </si>
  <si>
    <t>Jayakumar Padhan S/o Gayadhira Padhan R/o Jamgaon</t>
  </si>
  <si>
    <t>Dolamani Padhan S/o Tularam Padhan R/o Jamgaon</t>
  </si>
  <si>
    <t>Dayasagar Padhan S/o Purna Padhan R/o Jamgaon</t>
  </si>
  <si>
    <t>Nandalala Mahananda S/o Rupadhar Mahananda R/o Jamgaon</t>
  </si>
  <si>
    <t>RabindrNath Sahoo S/o Damodar Sahoo R/o Lachipali</t>
  </si>
  <si>
    <t>Udit Ku. Bishi S/o Bhagabana Bishi R/o Jamgaon</t>
  </si>
  <si>
    <t>Padmalochana Behera S/o Judhisthir Behera R/o Jamgaon</t>
  </si>
  <si>
    <t>Usat Barik S/o Gobinda Barik R/o Jamgaon</t>
  </si>
  <si>
    <t>Rohit Padhan S/o Debaraj Padhan R/o Jamgaon</t>
  </si>
  <si>
    <t>Sahadeb Padhan S/o Kshetra Padhan R/o Jamgaon</t>
  </si>
  <si>
    <t>Bhagabatia Rohidas S/o Lochana Rohidas R/o Jamgaon</t>
  </si>
  <si>
    <t>Lingaraj Padhan S/o Mutralidhar Padhan R/o Jamgaon</t>
  </si>
  <si>
    <t>Braja Kishore Singh S/o Chaitanya Prasad Singh R/o Jamgaon</t>
  </si>
  <si>
    <t>Jayram Barik S/o Brusabha Barik R/o Jamgoan</t>
  </si>
  <si>
    <t>Khemanidhi Padhan S/o Chhabila Padhan R/o Jamgaon</t>
  </si>
  <si>
    <t>Khiteswara Padhana S/o Nabaghana  Padhan R/o Jamgaon</t>
  </si>
  <si>
    <t>Tularam Barik S/o Benudhar Barik R/o Jamgaon</t>
  </si>
  <si>
    <t>Batu Padhan S/o Tikeswar Padhan R/o Lachipali</t>
  </si>
  <si>
    <t>Suresh Ch.Sahu S/o Kumar Sahu  (Kutrapali)</t>
  </si>
  <si>
    <t>Harishankar Gartia S/o Kenda  Gartia R/o Jamgaon</t>
  </si>
  <si>
    <t xml:space="preserve">Jugilala Bhue S/o Ainthu  Bhue R/o Jamgaon </t>
  </si>
  <si>
    <t>Sanyasi Padhan S/o Alekh Padhan R/o Jamgaon</t>
  </si>
  <si>
    <t>Subash Ch. Panda S/o Brusabhanu Panda R/o Jamgaon</t>
  </si>
  <si>
    <t>Geeetanjali Gartia W/o Pramod Ku. Gartia R/o Jamgaon</t>
  </si>
  <si>
    <t>Arun Pandia S/o Ranjit Pandia R/o Jamgaon</t>
  </si>
  <si>
    <t>Khemaraj Padhan S/o Muni Padhan R/o Jamgaon</t>
  </si>
  <si>
    <t>Bramhakesh Padhana S/o Premananda Padhana R/o Jamgaon</t>
  </si>
  <si>
    <t>Jogeswara Padhana S/o Kamala Padhana R/o Jamgaon</t>
  </si>
  <si>
    <t>Jogindra Padhan  S/o  Bijaya Padhan R/o Jamgaon</t>
  </si>
  <si>
    <t>Padmalochana Padhana S/o Daya Padhana R/o Jamgaon</t>
  </si>
  <si>
    <t>Sahadeba Sa S/o Budharam Sa R/o Jamgaon</t>
  </si>
  <si>
    <t>Jaya Behera S/o Shankara Behera R/o Jamgaon</t>
  </si>
  <si>
    <t>Kailas Padhan S/o Hari Padhan R/o Jamgaon</t>
  </si>
  <si>
    <t>Bhaga Setha S/o Baleswara Setha R/o Jamgaon</t>
  </si>
  <si>
    <t>Anirudha Naeka S/o Sishu  Naeka R/o Jamgaon</t>
  </si>
  <si>
    <t>Bipinna Naeka S/o Anantaram Naeka R/o Jamgaon</t>
  </si>
  <si>
    <t>Parameswara Padhan S/o Sugriba Padhan R/o Jamgoan</t>
  </si>
  <si>
    <t>Ksetra Barika S/o Kurttibasa Barika R/o Lachhipali</t>
  </si>
  <si>
    <t>Dasarathi Pandey S/o Chandramani Pandey R/o Lachipali</t>
  </si>
  <si>
    <t>Dulendra Bishwala  S/o Palabha Bishwala R/o Jamgaon</t>
  </si>
  <si>
    <t>Biswamitra Padhan S/o Ganesh Padhan R/o Jamgaon</t>
  </si>
  <si>
    <t>Jayram Padhan S/o Dayanidhi Padhan R/o Jamgaon</t>
  </si>
  <si>
    <t>Kishor Bisi  S/o Dayanidhi  Bisi R/o Jamgaon</t>
  </si>
  <si>
    <t>Sumana Barika S/o Sangkiritana Barik R/o  (Padhandera)</t>
  </si>
  <si>
    <t>Tahasil Padhan S/o Rusi Padhan  R/o Jamgaon</t>
  </si>
  <si>
    <t>Lakhshyapati   Padhan S/o Santosa Padhan R/o Jamgaon</t>
  </si>
  <si>
    <t>Netrananda Barik S/o Dukhanashana Barik R/o Jamgaon</t>
  </si>
  <si>
    <t>Bikram Padhan S/o Anadi Padhan R/o Jamgaon</t>
  </si>
  <si>
    <t>Murali Khadia  S/o Dai Khadia  R/o Jamgaon</t>
  </si>
  <si>
    <t>Jaharu Naeka S/o Kalindra Naeka R/o Jamgaon</t>
  </si>
  <si>
    <t>Bidyadhar Rohidasa S/o Laba  Rohidasa R/o Jamgaon</t>
  </si>
  <si>
    <t>Chaitanya Bisi S/o Laba Bisi R/o Jamgaon (Padhandera)</t>
  </si>
  <si>
    <t>Jagadish Padhan S/o Dayanidhi Padhan R/o Jamgaon</t>
  </si>
  <si>
    <t>Sashibhusana Pradhana S/o Ganesa Pradhana R/o Jamgaon</t>
  </si>
  <si>
    <t>Hrudananda Padhan S/o Jogeswar Padhan R/o Jamgaon</t>
  </si>
  <si>
    <t>Suresh Padhana S/o Rama Padhan R/o Jamgaon</t>
  </si>
  <si>
    <t>Jatindra Barik S/o Netranand Barik R/o Jamgaon</t>
  </si>
  <si>
    <t>Sebakram Kalo S/o Dukha Kalo (Lachhipali)</t>
  </si>
  <si>
    <t>Dillip Sahu S/o Chakaban Sahu R/o Jamgaon</t>
  </si>
  <si>
    <t>Umesh Padhan S/o Murali Padhan R/o Samarbaga</t>
  </si>
  <si>
    <t>Sukanti Khamari W/o Rankamani Khamari R/o Jamgaon</t>
  </si>
  <si>
    <t>Bishwajit Gartia S/o Pramod Gartia</t>
  </si>
  <si>
    <t>Sweta Pasayat D/o Mukdam Pasayat R/o Jamgoan</t>
  </si>
  <si>
    <t>Desia Bhoi S/o Dala Bhoi R/o Jamgaon</t>
  </si>
  <si>
    <t>Ghasia Bhoe S/o Kumar Bhoe R/o Jamgaon</t>
  </si>
  <si>
    <t>Arjuna Padhan S/o Bidyadhar Padhan R/o Jamgaon</t>
  </si>
  <si>
    <t>Padma Bhue D/o Shraddhakar Bhue R/o Jamgaon</t>
  </si>
  <si>
    <t>Janek Padhan S/o Rama Padhan R/o Jamgaon</t>
  </si>
  <si>
    <t>Badan Kasipalia S/o Ganesh  Kasipalia R/o Jamgaon</t>
  </si>
  <si>
    <t>Ramesh Barik S/o Jibardhan Barik (Lachipali)</t>
  </si>
  <si>
    <t>Chahar Bishi S/o Rabi Bishi R/o Jamgaon</t>
  </si>
  <si>
    <t>Seshadev Padhan S/o Bhola Padhan R/o Jamgaon</t>
  </si>
  <si>
    <t>Mugadam Pasayat S/o Maheswar Pasayat R/o Jamgaon</t>
  </si>
  <si>
    <t>Jogindra Pasayat S/o Baleswar Pasayat R/o Jamgaon</t>
  </si>
  <si>
    <t>Shakuntala Devi W/o Ramdayal Singh R/o Lachipali</t>
  </si>
  <si>
    <t xml:space="preserve">Tebha Dhurua W/o Saukilal Dhurua R/o Jamgaon  </t>
  </si>
  <si>
    <t>Alekh Padhan S/o Rama Padhan R/o Jamgaon</t>
  </si>
  <si>
    <t>Jayram Barik S/o Sarttika Barik R/o Jamgaon</t>
  </si>
  <si>
    <t>Sankirttan Bishi S/o Lalsaheb  Bishi R/o Lachhipali</t>
  </si>
  <si>
    <t>Gokul Rohidas S/o Jadab Rohidas R/o Lachhipali</t>
  </si>
  <si>
    <t>Pusaru Chhayali S/o Bhika Chhayali R/o Lachhipali</t>
  </si>
  <si>
    <t>Gopinath Sai S/o Bijaya Pratap Sai R/o Jamgaon</t>
  </si>
  <si>
    <t>Bidyadhar Barik S/o Chakadola Barik R/o Jamgaon</t>
  </si>
  <si>
    <t>Kirtan Padhan S/o Mohan Padhan R/o Jamgaon</t>
  </si>
  <si>
    <t>Jaykrushna Padhan S/o Dayanidhi Padhan R/o Jamgaon</t>
  </si>
  <si>
    <t>Bhagirathi Padhan S/o Sankirtan Padhan R/o Sukalpali</t>
  </si>
  <si>
    <t>Ajit Padhan S/o Seshadeb Padhan R/o Jamgaon</t>
  </si>
  <si>
    <t xml:space="preserve">Lambodar Badhei S/o Laxmana Badhei R/o Jamgaon  </t>
  </si>
  <si>
    <t>Shankar Sa S/o Sukdeb Sa R/o Jamgaon</t>
  </si>
  <si>
    <t>Pichhalu Biswal S/o Purna Biswal (Ankuli)</t>
  </si>
  <si>
    <t>Lura Mahananda W/o Harischandra  Mahanand  R/o Jamgona</t>
  </si>
  <si>
    <t>Babaji Padhan S/o Parama Padhan R/o Jamgaon</t>
  </si>
  <si>
    <t>Shuklambar Hota S/o Janardan Hota R/o Jamgoan</t>
  </si>
  <si>
    <t>Sankar Sa S/o Sukdev Sa R/o Jamgaon</t>
  </si>
  <si>
    <t>Dolendra Ku. Padhan S/o Dileswar Padhan R/o Jamgaon</t>
  </si>
  <si>
    <t>Prafulla Barik  R/o Kureimal</t>
  </si>
  <si>
    <t xml:space="preserve">Dambarudhara Padhan S/o Jogeswar  Padhan R/o Jamgaon </t>
  </si>
  <si>
    <t>Sanatan  Padhan S/o Chandra Sekhar Padhan R/o Jamgaon</t>
  </si>
  <si>
    <t>Chandra Sekhar Padhan S/o Ujagar Padhan R/o Jamgaon</t>
  </si>
  <si>
    <t>Sanjay Ku.Padhan S/o Alekha Padhan R/o Jamgaon</t>
  </si>
  <si>
    <t>Anirudha Padhan S/o Nila Padhan</t>
  </si>
  <si>
    <t>Baraj Padhan S/o Tikeswar (Sahasbaga)</t>
  </si>
  <si>
    <t>Bhima Padhan S/o Mitrabhanu  Padhan R/o Sahasbaga</t>
  </si>
  <si>
    <t>Biramani Padhan S/o Sankirtan  Padhan R/o Sahasbaga</t>
  </si>
  <si>
    <t>Chhala Padhan S/o Dinabandhu  Padhan</t>
  </si>
  <si>
    <t xml:space="preserve">Gourahari  Khamari S/o Dasarath Khamari  </t>
  </si>
  <si>
    <t>Hazari Padhan S/o Aintha  (Khukhelmal)</t>
  </si>
  <si>
    <t>Jogindra Padhan S/o Bijay Padhan</t>
  </si>
  <si>
    <t>Karunakar Barik S/o Chamara Barik</t>
  </si>
  <si>
    <t>Kshirabihari Barik S/o Thabira Barik R/o Jamgaon</t>
  </si>
  <si>
    <t>Mangal Padhan S/o Ghasia  Padhan (Sahasbaga)</t>
  </si>
  <si>
    <t>Matiram Padhan S/o Purastam &amp; others (Debdaraha)</t>
  </si>
  <si>
    <t>Meheru Mahananda</t>
  </si>
  <si>
    <t>Narayan Padhan S/o Prabhakara Padhan</t>
  </si>
  <si>
    <t>Nila Majhi W/o Abhimanyu Majhi R/o Jamgaon</t>
  </si>
  <si>
    <t>Palou Khadia S/o Jadu Khadia</t>
  </si>
  <si>
    <t>Rabi Bhue S/o Braja   Bhoi</t>
  </si>
  <si>
    <t>Rukmani Naik W/o Nilanchal   Naik</t>
  </si>
  <si>
    <t>Sahadev Pradhan</t>
  </si>
  <si>
    <t>Sumana Barik S/o Benu (Padhandera)</t>
  </si>
  <si>
    <t>Surendra Padhan S/o Abadhuta (Lachhipali)</t>
  </si>
  <si>
    <t>Tanaya Pradhan &amp; Rajendra Pradhan</t>
  </si>
  <si>
    <t>Tejaram Barik S/o Krupa Barik</t>
  </si>
  <si>
    <t>Tikaram Padhan S/o Dayanidhi Padhan R/o Jamgaon</t>
  </si>
  <si>
    <t xml:space="preserve">Janekram Padhan S/o Kangalu Padhan R/o Padhandaera </t>
  </si>
  <si>
    <t>Jiten Padhan S/o Khageswar Padhan</t>
  </si>
  <si>
    <t>Srikara Padhan S/o Prabhakara Padhan R/o Jamgaon</t>
  </si>
  <si>
    <t>Murali Padhan S/o Narasingha Padhan</t>
  </si>
  <si>
    <t xml:space="preserve">Dukhanashan Barik S/o Netranand Barik </t>
  </si>
  <si>
    <t>Jaya Naik S/o Khemanidhi Naik</t>
  </si>
  <si>
    <t>Jayakumar Barik S/o Brusabha Barik</t>
  </si>
  <si>
    <t>Kusha Padhan S/o Purna Ch. Padhan (Sahasbaga)</t>
  </si>
  <si>
    <t>Malia Sa S/o Rushi Sa</t>
  </si>
  <si>
    <t>Kshirabihari Bishi, S/O- Thabira</t>
  </si>
  <si>
    <t>Tikaram Padhan, S/O- dayanadhi</t>
  </si>
  <si>
    <t>Sebati Padhan</t>
  </si>
  <si>
    <t>Ramalala Meher S/o Sambaru  Meher R/o Jharupda</t>
  </si>
  <si>
    <t>Jharupada</t>
  </si>
  <si>
    <t xml:space="preserve">Okil Banjara S/o Bhagirathi Banjara </t>
  </si>
  <si>
    <t>Binayak Bhoi S/o Sobharam Bhoi</t>
  </si>
  <si>
    <t xml:space="preserve">Purnami Meher W/o Krushna Meher </t>
  </si>
  <si>
    <t>Kundamani Banjara S/o Gularam Banjara</t>
  </si>
  <si>
    <t>Lalita Barik W/o Ghanashyama Barik R/o Jharupada</t>
  </si>
  <si>
    <t xml:space="preserve">Dilip Ku. Sa S/o Munu Sa                                                                                                                              </t>
  </si>
  <si>
    <t>Pramod Kumar Meher S/o Narayan  Meher</t>
  </si>
  <si>
    <t>Dutiya Satanami S/o Dani Satanami R/o Jharupada</t>
  </si>
  <si>
    <t>Hemsagar Satnami S/o Chakra Satnami R/o Jharupda</t>
  </si>
  <si>
    <t>Binod Satnami S/o Chatrubhuja Satnami R/o Jharupada</t>
  </si>
  <si>
    <t>Arjun Khadia S/o Sankritan Khadia R/o Jharupda</t>
  </si>
  <si>
    <t>Surubali Bhoi D/o Parakshit Bhoi R/o Jharupada</t>
  </si>
  <si>
    <t>Anam Singh S/o Beda Singh R/o Palsada</t>
  </si>
  <si>
    <t>Neheru Harijan S/o Dhurua Harijan R/o Jharupda</t>
  </si>
  <si>
    <t xml:space="preserve">Sukumari Satnami W/o Budhiaru Satnami </t>
  </si>
  <si>
    <t>Satiyananda Meher S/o Bodram Meher R/o Jharupda</t>
  </si>
  <si>
    <t>Usatram Sa S/o Sundar Sa</t>
  </si>
  <si>
    <t>Bishikeshan Satnami S/o Basudeb satnami</t>
  </si>
  <si>
    <t>Shankar Sahu S/o Kalachanda  Sahu R/o Palsada (1515)</t>
  </si>
  <si>
    <t>Pareswar Banjara S/o Baxi Banjara</t>
  </si>
  <si>
    <t>Betram Banjara S/o Baxi Banjara</t>
  </si>
  <si>
    <t>Datatram Sahu S/o Artta Sahu R/o Palsada</t>
  </si>
  <si>
    <t>Bodhram Meher S/o Agnisingh Meher R/o Jharupada</t>
  </si>
  <si>
    <t>Satyanarayan Bhoi S/o Nandkishor Bhoi</t>
  </si>
  <si>
    <t>Kshyasagar Bhoi S/o Sobharam Bhoi</t>
  </si>
  <si>
    <t>Gobardhan Banjara S/o Ram Pr. Banjara R/o Palsada</t>
  </si>
  <si>
    <t>Kishor Kumar Meher S/o Ram Chandra Meher R/o Jharupda</t>
  </si>
  <si>
    <t>Prasanna Sa S/o Kashta Sa</t>
  </si>
  <si>
    <t>Nityananda Banjara S/o Pilu Banjara</t>
  </si>
  <si>
    <t>Sahabram Bhoi S/o Sobharam Bhoi</t>
  </si>
  <si>
    <t>Gokul Ch. Sa S/o Dhuba Sa</t>
  </si>
  <si>
    <t>Upendra Bhoi S/o Parakhita Bhoi R/o Jharupada</t>
  </si>
  <si>
    <t>Ganeshram Sa S/o Dhuba Sa</t>
  </si>
  <si>
    <t xml:space="preserve">Debaki Sa W/o Ganesh Sa </t>
  </si>
  <si>
    <t>Chuldhar Sa S/o Ganda Sa</t>
  </si>
  <si>
    <t>Sanjay Kumar Sa S/o Chuldhar Sa</t>
  </si>
  <si>
    <t>Tikedau Satnami S/o Punau Satnami</t>
  </si>
  <si>
    <t>Bodhram satnami S/o Jageswar Satnami</t>
  </si>
  <si>
    <t>Subash Satnami S/o Dani Satnami</t>
  </si>
  <si>
    <t>Ratan Bhoi S/o Kuladhar Bhoi R/o Jharupada</t>
  </si>
  <si>
    <t>Santu Banjara S/o Nanku Banjara</t>
  </si>
  <si>
    <t>Nirmal Sa S/o Jayadrath Sa</t>
  </si>
  <si>
    <t>Sahebram Sahu S/o Thandaram Sahu</t>
  </si>
  <si>
    <t>Pandaba satnami S/o  Kundru Satnami</t>
  </si>
  <si>
    <t>Gulapi Biswal w/o Ratanlal Biswal</t>
  </si>
  <si>
    <t xml:space="preserve">Jhati Biwal S/o </t>
  </si>
  <si>
    <t>Prahallad Behera S/o Rupsingh Banjara</t>
  </si>
  <si>
    <t>Jagadish Sa S/o Bholal Sa</t>
  </si>
  <si>
    <t>Nandakishor Bhoi S/o Tapeswar Bhoi</t>
  </si>
  <si>
    <t>Jibardhan Meher S/o Purandar Meher R/o Jharupada</t>
  </si>
  <si>
    <t>Rabindra Bhue S/o Harishankar Bhue R/o Jharupada</t>
  </si>
  <si>
    <t>Bikash Bhoi S/o Upendra Kumar Bhoi R/o Jharupda</t>
  </si>
  <si>
    <t>Lalit Kumar Sidar S/o Brundaban Sidar R/o Katpali</t>
  </si>
  <si>
    <t xml:space="preserve">Gobardhan Behera S/o Rupsingh </t>
  </si>
  <si>
    <t>Basudeb Satnami S/o Hagru Satnami</t>
  </si>
  <si>
    <t>Dasharu Satnami S/o Tikedau Satnami R/o Jharupda</t>
  </si>
  <si>
    <t>Panchulal Rohidas S/o Kantha Rohidas R/o Jharupada</t>
  </si>
  <si>
    <t>Dhani Naik S/o Somanath Naik R/o Jharupada</t>
  </si>
  <si>
    <t>Dani Satanami S/o Surtan Satanami R/o Jharupada</t>
  </si>
  <si>
    <t>Akshya Bhoi S/o Sudarshan Bhoi R/o Jharupada</t>
  </si>
  <si>
    <t>Munu Sa S/o Chakra Sa  R/o Jharupada</t>
  </si>
  <si>
    <t>Chintamani Meher S/o Rudra Meher R/o Palsada</t>
  </si>
  <si>
    <t>Mamita Bhoi W/o Upendra Bhoi R/o Jharupada</t>
  </si>
  <si>
    <t>Jhasketan Satnami S/o Budhu Satnamri R/o Jharupda</t>
  </si>
  <si>
    <t>Mahendra Bhue S/o Gobinda Bhue R/o Palsada</t>
  </si>
  <si>
    <t>Mahatalal Sa S/o Bidu Sa</t>
  </si>
  <si>
    <t>Basanta Bhoi W/o Dhani Bhoi  R/o Jharupada</t>
  </si>
  <si>
    <t>Tejaram Sa S/o Bholal Sa</t>
  </si>
  <si>
    <t>Ramesh Khadia S/o Chitrasen Khadia R/o Jharupada</t>
  </si>
  <si>
    <t xml:space="preserve">Dibya Kishor Bhunya S/o Sukur Naik </t>
  </si>
  <si>
    <t>Arjuna Meher S/o Agnisingh Meher R/o Jharupada</t>
  </si>
  <si>
    <t>Nityananda Meher S/o Khusiram Meher R/o Jharupada</t>
  </si>
  <si>
    <t>Bhima Sa S/o Dhuba Sa</t>
  </si>
  <si>
    <t>Rayamati Bage</t>
  </si>
  <si>
    <t>Dhani Satnami S/o Surtan Satnami</t>
  </si>
  <si>
    <t xml:space="preserve">Dilip Khadia S/o Bhagabatia Khadia </t>
  </si>
  <si>
    <t>Hetram Satnami S/o Hagru Satnami</t>
  </si>
  <si>
    <t>Himanchal Sahu S/o Duryodhan Sahu</t>
  </si>
  <si>
    <t>Madan Satnami S/o Sebakram Satnami</t>
  </si>
  <si>
    <t>Mahadeb Meher S/o Gajindra Meher</t>
  </si>
  <si>
    <t xml:space="preserve">Nirashi Khadia S/o Budhu Khadia </t>
  </si>
  <si>
    <t>Rabi Satnami S/o Purna</t>
  </si>
  <si>
    <t>Satrughnna Khadia S/o Goutam Khadia</t>
  </si>
  <si>
    <t>Sauki Singh S/o Sankar Singh</t>
  </si>
  <si>
    <t>Shanti Barik S/o Lalmani Barik</t>
  </si>
  <si>
    <t>Sukdeb Satnami S/o Kunduru  Satnami</t>
  </si>
  <si>
    <t>Malati Satnami</t>
  </si>
  <si>
    <t>Jatru Pujharee S/o Ramji Pujharee R/o Tumapali (SNG)</t>
  </si>
  <si>
    <t>Jogidhipa</t>
  </si>
  <si>
    <t>Tankadhar Bhoi S/o Jogeswar Bhoi R/o Jogidhipa</t>
  </si>
  <si>
    <t>Samaru Bhoi S/o Jibardhan Bhoi R/o Jogidhipa</t>
  </si>
  <si>
    <t>Giridhari Bhoi S/o Jibardhan Bhoi R/o Jogidhipa</t>
  </si>
  <si>
    <t>Bhisma Bhoi S/o Padmalochan Bhoi R/o Jogidhipa</t>
  </si>
  <si>
    <t>Benudhar Bhoi S/o Durjyodhan Bhoi R/o Jogidhipa</t>
  </si>
  <si>
    <t xml:space="preserve">Jank Ram Bhanesal  S/o Juarmal Bhanesal R/o Kandadihi </t>
  </si>
  <si>
    <t>Bharat Bhoi S/o Duryodhan Bhoi R/o Jugidhipa</t>
  </si>
  <si>
    <t>Chintamani Bhoi S/o Duryodhan Bhoi R/o Jugidhipa</t>
  </si>
  <si>
    <t>Bhubaneswar Bhaisal S/o Juarmal Bhaisal R/o Kandadihi</t>
  </si>
  <si>
    <t>Bihari Rout S/o Ghundu Rout R/o Sukhadihi</t>
  </si>
  <si>
    <t>Premananda Bhoi S/o Gobardhan Bhoi R/o Jogidhipa</t>
  </si>
  <si>
    <t>Bodhoram Bhoi S/o Jibardhan Bhoi R/o Jogidhipa</t>
  </si>
  <si>
    <t>Gokul Chandra Bhoi S/o Gobardhan Bhoi R/o Jogidhipa</t>
  </si>
  <si>
    <t>Saraswati Bhue D/o Gandharba Bhue R/o Jogidhipa</t>
  </si>
  <si>
    <t>Kanhu Charan Rout S/o Ghundu Rout R/o Sukhadihi</t>
  </si>
  <si>
    <t>Biranchi Sahu S/o Indra</t>
  </si>
  <si>
    <t xml:space="preserve">Bideshi Bhainsal  S/o Dayanidhi Vill- Budula </t>
  </si>
  <si>
    <t>Minaketan Bhoi S/o Duryodhan Bhoi R/o Jogidhipa</t>
  </si>
  <si>
    <t xml:space="preserve">Nand Kishore Khamari S/o Nityananda Khamari R/o Malipali  </t>
  </si>
  <si>
    <t>Katarbaga</t>
  </si>
  <si>
    <t>Durga Prasad Jaiswal S/o Misrilal</t>
  </si>
  <si>
    <t>Jhas Ku. Khamari  S/o Harishankar Kharmari R/o Nachenmura</t>
  </si>
  <si>
    <t>Umesh Padhan S/o Hrusikesh Padhan R/o Katarbaga</t>
  </si>
  <si>
    <t>Ananda Ku. Padhan S/o Bishnu Padhan R/o Sahasbaga</t>
  </si>
  <si>
    <t>Jayaram Padhan S/o Mitrabhanu Padhan R/o Katarbaga</t>
  </si>
  <si>
    <t xml:space="preserve">Bhubaneswar Khamari S/o Bhisma  Khamari R/o Katarbaga </t>
  </si>
  <si>
    <t>Makunda Routh S/o Cuchhabila Routh R/o Katarbaga</t>
  </si>
  <si>
    <t>Bhogi Rout S/o Kangalu Rout R/o Katargaba</t>
  </si>
  <si>
    <t>Hatakeswar Sa S/o Maia Sa R/o Katarbaga</t>
  </si>
  <si>
    <t>Mahadeb  Barik S/o Bishu Barik R/o Katarbaga</t>
  </si>
  <si>
    <t>Naresh Padhan S/o Tikeshware Padhan R/o Katarbaga</t>
  </si>
  <si>
    <t>Gitanjali Padhan W/o Goura Padhan R/o Katarbaga</t>
  </si>
  <si>
    <t>Jananki Naik W/o Budhuram Naik R/o Katarbaga</t>
  </si>
  <si>
    <t>Maithili Padhan D/o Narayan Padhan R/o Katarbaga</t>
  </si>
  <si>
    <t>Dasarath Khamari S/o Bhubaneswar Khamari R/o Nachenmura</t>
  </si>
  <si>
    <t>Dhanpati Rout S/o Anama Rout R/o Katarbaga</t>
  </si>
  <si>
    <t>Cchanda Charan  Khamari S/o Bhubaneswar Khamari R/o Nachenmura</t>
  </si>
  <si>
    <t>Laba Padhan S/o Hrusikesh Padhan R/o Sahasbaga</t>
  </si>
  <si>
    <t>Fakir Mohan Sahu S/o Jogeswar Sahu R/o Ankuli</t>
  </si>
  <si>
    <t>Girisha Ku. Khamari S/o Harishankara Khamari R/o Nachenmura</t>
  </si>
  <si>
    <t xml:space="preserve">Giridhari Rout S/o Anama Rout R/o Katarbaga  </t>
  </si>
  <si>
    <t>Murali Padhan S/o Kishore Padhan R/o Machida</t>
  </si>
  <si>
    <t>Hadu Padhan S/o Ananda Padhan R/o Katarbaga</t>
  </si>
  <si>
    <t>Krushna Ch. Sahu S/o Chitrasen Sahu R/o Katarbaga</t>
  </si>
  <si>
    <t>Dolamani Padhan S/o Pandaba Padhan R/o Katarbaga</t>
  </si>
  <si>
    <t>Surendra Padhan  S/o Ganesh Padhan R/o Katarbaga</t>
  </si>
  <si>
    <t>Barun Khamari S/o Khgeswar Khamari R/o Katarbaga</t>
  </si>
  <si>
    <t>Chandra Ku. Barik S/o Bhairaba Barik R/o Katarbaga</t>
  </si>
  <si>
    <t>Jhagaru Sahu S/o Bhagaban Sahu R/o Katarbaga</t>
  </si>
  <si>
    <t>Keshaba Ch. Sahu S/o Chitrasen Sahu R/o Katarbaga</t>
  </si>
  <si>
    <t>Dileswari Padhan W/o Dolamani Padhan R/o Katarbaga</t>
  </si>
  <si>
    <t>Ananda Ch. Padhan S/o Ushatram Padhan R/o Katarbaga</t>
  </si>
  <si>
    <t>Dayasagar Dansana S/o Anama Dansana R/o Sahasbaga</t>
  </si>
  <si>
    <t>Ashish Agrawal S/o Shibcharan Agrawal R/o Panchgaon</t>
  </si>
  <si>
    <t>Makunda Pradhan S/o Nilambara   Pradhar R/o Katarbaga</t>
  </si>
  <si>
    <t>Bhogi Pradhan S/o Trilochan Pradhan R/o Katarbaga</t>
  </si>
  <si>
    <t>Laxmi Sahu W/o Kanhu Sahu R/o Katarbaga</t>
  </si>
  <si>
    <t>Kuber Khamari S/o Khageswar Khamari R/o Katarbaga</t>
  </si>
  <si>
    <t>Bhimsen Barik  S/o Prabhakar Barik R/o Katarbaga</t>
  </si>
  <si>
    <t>Ashok Padhan S/o Panchu Padhan R/o Katarbaga</t>
  </si>
  <si>
    <t>Chuladhara Sahu S/o Kunu Sahu R/o Mahasingh</t>
  </si>
  <si>
    <t>Brahmakesha Padhan S/o Premananda Padhan R/o Jamgaon</t>
  </si>
  <si>
    <t>Dolendra Biswal S/o Palabha Biswal R/o Jamgaon</t>
  </si>
  <si>
    <t>Bidyadhara Rohidas S/o Laba Rohida R/o Katarbaga</t>
  </si>
  <si>
    <t>Niamai Kharsel S/o Ganesh Kharsel R/o Katarbaga</t>
  </si>
  <si>
    <t>Jugia Rout S/o Kangalu Rout R/o Katarbaga</t>
  </si>
  <si>
    <t>Jadaba Sahoo S/o Laxman Sahoo R/o Katarbaga</t>
  </si>
  <si>
    <t xml:space="preserve">Bipin Khadia </t>
  </si>
  <si>
    <t>Chatru Padhan S/o Gangadhara Padhan R/o Sahasbaga</t>
  </si>
  <si>
    <t>Digree Mahananda S/o Paradeshi Mahananda R/o Jamgaon</t>
  </si>
  <si>
    <t>Tikeswari Padhan D/o Surendra Padhan R/o Katarbaga</t>
  </si>
  <si>
    <t>Rina Neti W/o Chandrasekhar Neti R/o Katarbaga</t>
  </si>
  <si>
    <t>Harihar Dansana S/o Gangadhar Dansana  R/o Sahasbaga</t>
  </si>
  <si>
    <t xml:space="preserve">Chamren Padhan W/o Parakhita Padhan R/o Katarbaga  </t>
  </si>
  <si>
    <t>Gokula Padhan S/o Hrusikesh Padhan R/o Katarbaga</t>
  </si>
  <si>
    <t>Anand Chhanchana S/o Panou Chhanchana R/o Katarbaga (Darridhipa)</t>
  </si>
  <si>
    <t xml:space="preserve">Makardhwaja Padhan S/o Luburu Padhan R/o Katarbaga </t>
  </si>
  <si>
    <t>Tula Seth W/o Budhu Seth R/o Katarbaga</t>
  </si>
  <si>
    <t>Bihari Padhan R/o Katarbaga</t>
  </si>
  <si>
    <t>Sasindra Mirdha S/o Munu Mirdha R/o Katarbaga</t>
  </si>
  <si>
    <t>Ganda Padhan S/o Sagar  Padhan R/o Sahasbaga</t>
  </si>
  <si>
    <t>Krushana Gaud S/o Chaitan Gaud R/o Katarbaga</t>
  </si>
  <si>
    <t>Goura Ch. Sahu S/o Rama Sahu R/o Katarbaga</t>
  </si>
  <si>
    <t>Suresh Padhan S/o Arjun Padhan R/o Katarbaga</t>
  </si>
  <si>
    <t>Narasingh Padhan S/o Jadumani Padhan R/o Ankuli</t>
  </si>
  <si>
    <t>China Padhan W/o Seshadeb Padhan R/o Katarbaga</t>
  </si>
  <si>
    <t>Baishnab Barik S/o Ratan Barik R/o Katarbaga</t>
  </si>
  <si>
    <t>Bhogadev Khamari S/o Raghunath Khamari R/o Nachenmura</t>
  </si>
  <si>
    <t>Gobardhan Padhan  S/o Maktari  Padhan R/o Sahasbaga &amp; Others</t>
  </si>
  <si>
    <t>Kartika Seth S/o Sankirtan Seth R/o Katarbaga</t>
  </si>
  <si>
    <t>Beda Bhue W/o Hemsagar Bhue R/o Katarbaga</t>
  </si>
  <si>
    <t>Thanda Padhan S/o Parakhit Padhan R/o Katarbaga</t>
  </si>
  <si>
    <t>Sati Padhan W/o Hadu Padhan R/o Katarbaga</t>
  </si>
  <si>
    <t>Laxman Padhan S/o Ganga Padhan R/o Katarbaga</t>
  </si>
  <si>
    <t>Indra Khamari S/o Bhisma Khamari R/o Katarbaga</t>
  </si>
  <si>
    <t>Laksmi Dansana W/o Motiram Dansana R/o Katarbaga</t>
  </si>
  <si>
    <t>Khira Sagar Khamari S/o Hari Shankar Khamari R/o Nachenmura</t>
  </si>
  <si>
    <t>Gosamani Khamari S/o Netrananda Khamari R/o Nachenmura</t>
  </si>
  <si>
    <t>Bilasini Papu D/o Alekh Papu R/o Katarbaga</t>
  </si>
  <si>
    <t>Bharat Dhurua S/o Budhu Dhurua R/o Katarbaga</t>
  </si>
  <si>
    <t>Rangabati Sa W/o Bhagabatia Sa R/o Katarbaga</t>
  </si>
  <si>
    <t xml:space="preserve">Jasobanti Padhan </t>
  </si>
  <si>
    <t>Satrughan Padhan S/o Purna Padhan R/o Samarbaga</t>
  </si>
  <si>
    <t>Ashok Padhan S/o Kusha Padhan R/o Sahasbaga</t>
  </si>
  <si>
    <t>Bhima Padhan S/o Mitrabhanu   (Sahasbaga)</t>
  </si>
  <si>
    <t>Bijili Khamari W/o Padman  Khamari R/o Nachanmura</t>
  </si>
  <si>
    <t>Brundaban Kalasa S/o Kartika Kalsa R/o Katarbaga (Mayurdhipa)</t>
  </si>
  <si>
    <t>Chandra Ku. Padhan S/o Tunu Padhan R/o Sahasbaga</t>
  </si>
  <si>
    <t xml:space="preserve">Goura Padhan S/o Ghasia  </t>
  </si>
  <si>
    <t>Janhabi Naeka W/o Soudagar Naeka R/o Mayuradhipa (Machida)</t>
  </si>
  <si>
    <t>Laxmi Dansana W/o Ganda</t>
  </si>
  <si>
    <t>Lekru Barik S/o Paramananda</t>
  </si>
  <si>
    <t>Linga Khamari S/o Dhuba (Nachenmura)</t>
  </si>
  <si>
    <t>Mohana Padhan S/o Anata Padhan R/o Sukhadihi</t>
  </si>
  <si>
    <t>Nandalal Barik S/o Rushi (Sahasbaga)</t>
  </si>
  <si>
    <t>Netrananda Sahu S/o Nidamani  Sahu R/o Katarbaga</t>
  </si>
  <si>
    <t>Nilamani Pandey S/o Arakhita Pandey R/o Sahasbaga</t>
  </si>
  <si>
    <t xml:space="preserve">Paradeshi Rout S/o Bhubaneswar Rout R/o Katarbaga  </t>
  </si>
  <si>
    <t>Prasna Ku. Sahu S/o Tikeswar Sahu R/o Katarbaga</t>
  </si>
  <si>
    <t>Tulachand Khamari S/o Bhubaneswar Khamari R/o Nachenmura</t>
  </si>
  <si>
    <t>Sushil Pradhan, S/O- ananda Pradhan</t>
  </si>
  <si>
    <t>Dilip Dansana S/o Motiram Dansana R/o Katarbaga</t>
  </si>
  <si>
    <t>Indramani Khamari S/o Bhismadeb Khamari</t>
  </si>
  <si>
    <t>Jadumani Majhi S/o Manijar</t>
  </si>
  <si>
    <t>Kishori Bhoi W/o Kruparam (Belpahar)</t>
  </si>
  <si>
    <t>Manu Chamar S/o Lengat</t>
  </si>
  <si>
    <t>Narendra Tihiria S/o Bishuba Tihiria R/o Lachhipali</t>
  </si>
  <si>
    <t xml:space="preserve">Nidhi Pap S/o Antaram </t>
  </si>
  <si>
    <t>Parakshita Padhan   S/o Bhagabana</t>
  </si>
  <si>
    <t>Pitambar Biswal S/o Sobharam Biswal R/o Katarbaga</t>
  </si>
  <si>
    <t>Prafulla Kumar Barik  S/o Santosh Barik R/o Katarbaga</t>
  </si>
  <si>
    <t>Prasan Ku. Sahu S/o Tila Sahu</t>
  </si>
  <si>
    <t>Ramesh Ch. Sahu S/o Parakshita Sahu R/o Sukahdihi</t>
  </si>
  <si>
    <t>Ramkumar Barik  S/o Paramananda Barik R/o Bhikampali</t>
  </si>
  <si>
    <t>Ramprasad Padhan S/o Mangal   Padhan R/o Katarbaga</t>
  </si>
  <si>
    <t>Sanjib Khamari S/o Indramani Khamari R/o Katarbaga</t>
  </si>
  <si>
    <t>Santi Majhi W/o Khatu Mahji R/o Katarbaga</t>
  </si>
  <si>
    <t>Santilalta Sahu W/o Jhagaru Sahu R/o Katarbaga</t>
  </si>
  <si>
    <t>Saroj Ku Khamari S/o Bhuban Khamari R/o Nachanmura</t>
  </si>
  <si>
    <t>Sebati Padhan W/o Pandaba Padhan R/o Katarbaga</t>
  </si>
  <si>
    <t>Subal Barik S/o Gouranga Barik R/o Katarbaga</t>
  </si>
  <si>
    <t>Sukru Munda S/o Basu   Munda</t>
  </si>
  <si>
    <t>Surendra Padhan S/o Chandrasekhar</t>
  </si>
  <si>
    <t>Sushanta Kumar Khamari S/o Nityananda Khamari R/o Nachenmura</t>
  </si>
  <si>
    <t>Tikeswar Sahu S/o Achyuta</t>
  </si>
  <si>
    <t>Madhu Padhan</t>
  </si>
  <si>
    <t>Antaryami Padhan</t>
  </si>
  <si>
    <t>Arnapurna Rout</t>
  </si>
  <si>
    <t>Ballabh Mirdha</t>
  </si>
  <si>
    <t>Bharatram Sahu</t>
  </si>
  <si>
    <t>Bhubaneswar Khamari</t>
  </si>
  <si>
    <t>Budharam Sa</t>
  </si>
  <si>
    <t>Daitari Rout</t>
  </si>
  <si>
    <t>Deb Mirdha</t>
  </si>
  <si>
    <t>Jugal Padhan</t>
  </si>
  <si>
    <t>Jugilal Padhan</t>
  </si>
  <si>
    <t>Narottam Kisan</t>
  </si>
  <si>
    <t>Neeta Sahu</t>
  </si>
  <si>
    <t>Nilamani Sa</t>
  </si>
  <si>
    <t>Nirakar padhan</t>
  </si>
  <si>
    <t>Niranjan Padhan</t>
  </si>
  <si>
    <t>Nirmal Kumar Padhan</t>
  </si>
  <si>
    <t>Nitynanda Khamari</t>
  </si>
  <si>
    <t>Prasanna Kumar Sahu</t>
  </si>
  <si>
    <t>Prasanta Kumar Khamari</t>
  </si>
  <si>
    <t xml:space="preserve">Raebari Kuda </t>
  </si>
  <si>
    <t>Raju Raut</t>
  </si>
  <si>
    <t>Ramesh Chandra Padhan</t>
  </si>
  <si>
    <t>Ratnakar Sa</t>
  </si>
  <si>
    <t>Sankirtan Sahoo</t>
  </si>
  <si>
    <t>Sitaram Padhan</t>
  </si>
  <si>
    <t>Surendra Padhan</t>
  </si>
  <si>
    <t>Sushama Biswal</t>
  </si>
  <si>
    <t>Teju Raut</t>
  </si>
  <si>
    <t>Tirtha Pande</t>
  </si>
  <si>
    <t>Trilochan Sahu</t>
  </si>
  <si>
    <t>Usatram Padhan</t>
  </si>
  <si>
    <t>Puspa Majhi</t>
  </si>
  <si>
    <t>Sanju Raut</t>
  </si>
  <si>
    <t>Panchu Padhan</t>
  </si>
  <si>
    <t>Doleswari Khamari W/o Murali Khamari R/o Kandadihi</t>
  </si>
  <si>
    <t>Kandadihi</t>
  </si>
  <si>
    <t>Janak Ram Bhanesal S/o Juarmal Bhanesal R/o Kandadihi</t>
  </si>
  <si>
    <t>Suresh Kumar Khamari S/o Natabar Khamari R/o Kandadihi</t>
  </si>
  <si>
    <t>Ghanashyam Khamari S/o Nitae Khamari R/o Kandadihi</t>
  </si>
  <si>
    <t>Ram Kumar Khamari S/o Trahikara Khamari R/o Kandadihi</t>
  </si>
  <si>
    <t>Chittaranjan Khamari S/o Suresh Kumar Khamari R/o Kandadihi</t>
  </si>
  <si>
    <t>Jharana Sa W/o Manoj Sa R/o Kandadihi</t>
  </si>
  <si>
    <t>Nidhi Kisan S/o Chandu Kisan R/o Kandadihi</t>
  </si>
  <si>
    <t>Budhram Nayak S/o Akuram Nayak R/o Kandadihi</t>
  </si>
  <si>
    <t>Abhimanyu Khamri S/o Rajaram Khamari R/o Kandadihi</t>
  </si>
  <si>
    <t>Subash Bhoe S/o Sauki Bhue R/o Kandadihi</t>
  </si>
  <si>
    <t>Bhumisuta Rout W/o Santosh Rout R/o Kandadihi</t>
  </si>
  <si>
    <t>Nilamani Kishan S/o Dukhunu Kishan R/o Kandadihi</t>
  </si>
  <si>
    <t>Bodhram Bhoi S/o Jibardhan Bhoi R/o Jogidhipa</t>
  </si>
  <si>
    <t>Tarani Khamari S/o Rohit Ram Khamari R/o Kandadihi</t>
  </si>
  <si>
    <t>Rukuni Rout W/o Nakul Rout R/o Kandadihi</t>
  </si>
  <si>
    <t>Rajaram Khamari S/o Pingal Khamari R/o Kandadihi</t>
  </si>
  <si>
    <t>Jayaram Khamari S/o Pingal Khamari R/o Kandadihi</t>
  </si>
  <si>
    <t>Parshuram Nayak S/o Lepa Nayak R/o Kandadihi</t>
  </si>
  <si>
    <t>Kia Urma W/o Karamsingh Urma R/o Kandadihi</t>
  </si>
  <si>
    <t>Rupabati Biswal D/o Dugu Biswal R/o Kandadihi</t>
  </si>
  <si>
    <t>Brundabati Badal W/o Malia Badal R/o Kandadihi</t>
  </si>
  <si>
    <t xml:space="preserve">Balmati Kisan W/o Dasru Kisan R/o Kandadihi </t>
  </si>
  <si>
    <t>Debaki Rout S/o Bhimsen Rout R/o Kandadihi</t>
  </si>
  <si>
    <t>Kirtan Chandra Bhainsal S/o Juarmal Bhainsal R/o Kandadihi</t>
  </si>
  <si>
    <t>Baman Khamari S/o Antaram Khamari R/o Kandadihi</t>
  </si>
  <si>
    <t>Nilima Khamari</t>
  </si>
  <si>
    <t>Arati Khamari</t>
  </si>
  <si>
    <t>Bhuj Biswal W/o Neheruram Biswal R/o Nayapara</t>
  </si>
  <si>
    <t>Ratnakar Khamari &amp; others S/o Janek &amp; others (Sukhadihi)</t>
  </si>
  <si>
    <t>Bhagirathi Sahu S/o Motiram Sahu R/o Devri</t>
  </si>
  <si>
    <t>Katapali</t>
  </si>
  <si>
    <t>Mahendra Khamari S/o Sadaram Kharmari R/o Banipahar</t>
  </si>
  <si>
    <t>Durga Pr. Jayswal S/o Mishrilal (Belpahar)</t>
  </si>
  <si>
    <t>Sanjay Pujhari S/o J. K. Pujhari R/o Kukurda</t>
  </si>
  <si>
    <t>Kishor Ch. Barik S/o Bhagabana Barik R/o Bhundupali</t>
  </si>
  <si>
    <t>Chuleswar Naik S/o Harihara Naik R/o Kolaibhal (Jamgaon)</t>
  </si>
  <si>
    <t>Tekram Padhan S/o Chamara Ram Padhan R/o Raigarh</t>
  </si>
  <si>
    <t>Harihar Khamari S/o Tirtha Khamari R/o Nime No. 3 Orient Colliary</t>
  </si>
  <si>
    <t>Hemakanti Bhoi W/o Chaitu Bhoi R/o Nuadihi</t>
  </si>
  <si>
    <t>Satyabadi Meher S/o Lingaraj  Meher R/o Palsada</t>
  </si>
  <si>
    <t>Nilabati Nayak W/o Jayakrushna Naik R/o Katapali</t>
  </si>
  <si>
    <t>Mangal Prasad Naik S/o Damodar Naik R/o Katapali</t>
  </si>
  <si>
    <t>Viswajeet Naik S/o Kishor Naik R/o Katapali</t>
  </si>
  <si>
    <t>Sameer Barik S/o Rathu Barik R/o Katapali</t>
  </si>
  <si>
    <t>Subasini Naik W/o Praphul Naik R/o Katapali</t>
  </si>
  <si>
    <t>Bodhalal Sahu S/o Luthuru Sahu R/o Katapali</t>
  </si>
  <si>
    <t>Bhakta Naik S/o Salikram Naik R/o Katapali</t>
  </si>
  <si>
    <t>Anita Naik D/o Premanand Naik R/o Katapali</t>
  </si>
  <si>
    <t>Susanta Kumar Tripathy S/o Vhik Tripathy R/o Katapalie</t>
  </si>
  <si>
    <t>Rajesh Sahu S/o Fakir Sahu R/o Ruchida (Bargarh)</t>
  </si>
  <si>
    <t>Dibya Swarup Naik S/o Sricharan Naik R/o Sewak</t>
  </si>
  <si>
    <t>Subrat Ku Naik S/o Pramod Ku Naik R/o Katapali</t>
  </si>
  <si>
    <t>Akshaya Ku. Tripathy S/o Rebati Tripathy R/o Katapali</t>
  </si>
  <si>
    <t>Manoram Barik W/o Ashok Barik R/o Katapali</t>
  </si>
  <si>
    <t>Anil Barik S/o Kapila Barik R/o Katpali</t>
  </si>
  <si>
    <t>Subash Barik S/o Kishor Barik R/o Bhundupali</t>
  </si>
  <si>
    <t>Ashok Barik S/o Kasiram Barik R/o Katapali</t>
  </si>
  <si>
    <t>Ananta Kumar Nayak S/o Pilli Naik R/o Katapali</t>
  </si>
  <si>
    <t>Gobardhan Barik S/o Kapila Barik R/o Katapali</t>
  </si>
  <si>
    <t>Nrupalal Naik S/o Sudam Naik R/o Katapali</t>
  </si>
  <si>
    <t>Narendra Pradhan S/o Satyabadi Pradhan R/o Katapali</t>
  </si>
  <si>
    <t>Kishor Kumar Sahu S/o Bhabagrahi Sahu R/o Bhanurkhol</t>
  </si>
  <si>
    <t xml:space="preserve">Braja Kishor Sa S/o Abhimanyu Sa R/o Katapali </t>
  </si>
  <si>
    <t>Nilamani Barik S/o Lakshapati Barik R/o Bhudupali</t>
  </si>
  <si>
    <t>Ekadasia Shatanami S/o Saharan Shatanami R/o Jharupada</t>
  </si>
  <si>
    <t>Thandaram Meher S/o Gobinda Meher R/o Katapali</t>
  </si>
  <si>
    <t>Sukram Rathia S/o Late Nanki Ratha R/o Uchchabhitihi</t>
  </si>
  <si>
    <t>Hariprasad Barik S/o Atmaram Barik R/o Nawapara</t>
  </si>
  <si>
    <t>Bhagvano Sa S/o Rohit Ku Sa R/o Nawapara</t>
  </si>
  <si>
    <t>Mithei Rathia S/o Jairam Rathia R/o Nawapara (C.G.)</t>
  </si>
  <si>
    <t>Janaki Deheri W/o Lingaraj Deheri R/o Nawapara</t>
  </si>
  <si>
    <t>Munuram Bhoi S/o Lambodar Bhoi R/o Katapali</t>
  </si>
  <si>
    <t>Panchu Ram Sahu S/o Bhagarathi Sahu R/o Bausenpali</t>
  </si>
  <si>
    <t>Sobharam Barik S/o Lakshapati Barik R/o Bhudupali</t>
  </si>
  <si>
    <t>Dasha Kanr R/o Girolpali</t>
  </si>
  <si>
    <t>Shankar Gond S/o Raja Gond R/o Katapali</t>
  </si>
  <si>
    <t>Radhankanta Padhi S/o Sripati Padhi R/o Katapali</t>
  </si>
  <si>
    <t>Rathu Barik  S/o Iswar Barik R/o Katapali</t>
  </si>
  <si>
    <t>Minketan Sa S/o Kshema Sa R/o Bausenpali</t>
  </si>
  <si>
    <t>Daulat Kumar Meher S/o Gajapati Meher  R/o Katapali</t>
  </si>
  <si>
    <t>Padmalochan Rana S/o Brushavanu Rana R/o Beleria,Chhatisgarh</t>
  </si>
  <si>
    <t xml:space="preserve">Phagu Charan Nayak S/o Karunakara Nayak </t>
  </si>
  <si>
    <t>Sitaram Das S/o Jatishankar Das R/o Katapali</t>
  </si>
  <si>
    <t>Ashok Kumar Naik S/o Deba Naik R/o Katapali</t>
  </si>
  <si>
    <t>Narottam Sahu S/o Udekara Sahu (Beleria)</t>
  </si>
  <si>
    <t>Keshab Chandra Sahu S/o Panchuram Sahu R/o Bausenpali</t>
  </si>
  <si>
    <t>Dayalu Khadia S/o Mana Khadia R/o Katapali</t>
  </si>
  <si>
    <t>Soudagar Pandey S/o Prahallad  Pandey R/o Girolpali</t>
  </si>
  <si>
    <t>Patalu Khadia S/o Etua Khadia R/o Bhundupali</t>
  </si>
  <si>
    <t>Sanatan Sahu S/o Laxman Sahu R/o Katapali</t>
  </si>
  <si>
    <t>Bhagatram Bhoi S/o Bira Bhoi</t>
  </si>
  <si>
    <t>Sevakram  Meher S/o Hadu Meher R/o Kanaktora</t>
  </si>
  <si>
    <t>Bimla Gond W/o Shankar Gond R/o Katapali</t>
  </si>
  <si>
    <t>Ladho Gond S/o Chakra Goud R/o Katapali</t>
  </si>
  <si>
    <t>Bhagabatia Meher S/o Raghunandan Meher R/o Katapali</t>
  </si>
  <si>
    <t>Budu Kuanr S/o Ganeshram Kuanr R/o Katapali &amp; Others</t>
  </si>
  <si>
    <t>Jadab Naik S/o Benudhar Naik R/o Katapali</t>
  </si>
  <si>
    <t>Santh Sa S/o Bata Sa R/o Katapali</t>
  </si>
  <si>
    <t>Kirtan Nayak S/o Nakul Nayak R/o Katapali</t>
  </si>
  <si>
    <t>Basudev Biswal S/o Pitabasa Biswal R/o Katapali</t>
  </si>
  <si>
    <t>Jayram Gardia S/o Narayan Gardia R/o Katapali</t>
  </si>
  <si>
    <t>Sushil Barik S/o Kishor  Barik R/o Bhunduapli</t>
  </si>
  <si>
    <t>Jagdish Kahdia S/o Manglu Khadia R/o Katapali</t>
  </si>
  <si>
    <t>Sashi Bhoi W/o Bhagatram Bhoi R/o Ektal</t>
  </si>
  <si>
    <t>Suresh Samal S/o Ramchandra Samal R/o Katapali</t>
  </si>
  <si>
    <t>Sushila Sahu S/o Lakhapati Sahu R/o Katapali</t>
  </si>
  <si>
    <t>Sebakram Sahu S/o Dhaleswar Sahu R/o Katapali</t>
  </si>
  <si>
    <t>Bharath Biswal S/o Pandaba Biswal  R/o Katapali</t>
  </si>
  <si>
    <t>Premanand Sa S/o Gokul Sa R/o Katapali</t>
  </si>
  <si>
    <t>Bhaskara Barik S/o Santosh Barik R/o Katapali</t>
  </si>
  <si>
    <t>Satrughan Biswal S/o Pandab Biswal R/o Katapali</t>
  </si>
  <si>
    <t>Purandar Meher S/o Raghubir Meher R/o Katapali</t>
  </si>
  <si>
    <t>Giridhari Sa  S/o Arun Sa R/o Katapali</t>
  </si>
  <si>
    <t>Ganeshram Meher S/o Lakhapati Meher R/o Katapali</t>
  </si>
  <si>
    <t>Madan Barik S/o Soukilal Barik R/o Katapali</t>
  </si>
  <si>
    <t>Mala Samal S/o Ramachandra Samal R/o Katapali</t>
  </si>
  <si>
    <t>Padmalochan Barik S/o Bihari Barik R/o Katapali</t>
  </si>
  <si>
    <t>Lalcharan Khadia S/o Raghu Khadia R/o Katapali</t>
  </si>
  <si>
    <t>Shankar Meher S/o Iswar Meher R/o Katapali</t>
  </si>
  <si>
    <t>Tarachand Sahu S/o Fakir Sahu R/o Katapali</t>
  </si>
  <si>
    <t>Hemanta Naik S/o Judhistir Naik R/o Katapali</t>
  </si>
  <si>
    <t>Santosh Barik S/o Parmeswar Barik R/o Katapali</t>
  </si>
  <si>
    <t>Ramesh Bhoi S/o Nandalal Bhoi R/o Katapali</t>
  </si>
  <si>
    <t>Sudarlal Biswal S/o Chakradhara Biswal R/o Katapali</t>
  </si>
  <si>
    <t>Jaynarayan Sahu S/o Harsha Sahu R/o Katapali</t>
  </si>
  <si>
    <t>Tengnu Barik S/o Nilamani Barik R/o Katapali</t>
  </si>
  <si>
    <t>Prakash Bhoi S/o Sitaram Bhoi R/o Katapali</t>
  </si>
  <si>
    <t>Sundarmati Gardia W/o Anand Gardia R/o Katapali</t>
  </si>
  <si>
    <t>Sulochana Sa W/o Ramprasad Sa R/o Katapali</t>
  </si>
  <si>
    <t>Milan Ghasi  S/o Rameswar Ghasi R/o Attabira</t>
  </si>
  <si>
    <t>Pradeep Padhi S/o Sripati Padhi R/o Katapali</t>
  </si>
  <si>
    <t>Biharialal Barik S/o Iswar Barik R/o Katapali</t>
  </si>
  <si>
    <t>Bindu Dip W/o Balaram Dip R/o Katapali</t>
  </si>
  <si>
    <t>Basanta Gand W/o Dhruba Gand R/o Katapali</t>
  </si>
  <si>
    <t>Parshuram Barik S/o Hari Barik R/o Katapali</t>
  </si>
  <si>
    <t>Mangalu Barik S/o Rama Barik R/o Katapali</t>
  </si>
  <si>
    <t>Nabin Nayak S/o Rahasabihari Nayak R/o Katapali</t>
  </si>
  <si>
    <t>Madhab Bhoi  S/o Gobinda Bhoi R/o Katapali</t>
  </si>
  <si>
    <t>Lekru Bhoi S/o Debananda Bhoi R/o Katapali</t>
  </si>
  <si>
    <t>Santosh Biswal S/o Pitabasa Biswal R/o Katapali</t>
  </si>
  <si>
    <t>Kuanarmati Sahu W/o Usatram Sahu R/o Katapali</t>
  </si>
  <si>
    <t>Pitambar Bhoi S/o Gourishankar Bhoi R/o Katapali</t>
  </si>
  <si>
    <t>Padma Sa D/o Sanatan Sa R/o Katapali (Share Croper)</t>
  </si>
  <si>
    <t>Siba Meher S/o Narasingha Meher R/o Katapali</t>
  </si>
  <si>
    <t>Rama Khamari S/o Benudhar Khamari R/o Katapali</t>
  </si>
  <si>
    <t>Bansidhar Kawar S/o Shantaram Kawar R/o Bhundupali</t>
  </si>
  <si>
    <t>Gokul Meher S/o Raghumani Meher R/o Katapali</t>
  </si>
  <si>
    <t>Paradesi Khadia S/o Kunu Khadia  R/o Katapali</t>
  </si>
  <si>
    <t>Sushila Barik W/o Chandra Barik R/o Katapali</t>
  </si>
  <si>
    <t>Lobha Sa W/o Kashiram Barik R/o Katapali</t>
  </si>
  <si>
    <t>Subash Chanda Kalo S/o Daitari Kalo R/o Katapali</t>
  </si>
  <si>
    <t>Nirakar Kalo R/o Katapali</t>
  </si>
  <si>
    <t>Gahala Barik S/o Lekru Barik  R/o Katapali</t>
  </si>
  <si>
    <t>Premananda Biswal S/o Kashiram Biswal R/o Katapali</t>
  </si>
  <si>
    <t>Labhta  Gond W/o  Sidar Gond R/o Katapali</t>
  </si>
  <si>
    <t>Chatrubhuja Naik S/o Bhagabana Naik R/o Katapali</t>
  </si>
  <si>
    <t>Kenda Satnami S/o Baharan  Satnamir R/o Jharupada</t>
  </si>
  <si>
    <t>Ramprasad Sa S/o Dukhu Sa R/o Katapali</t>
  </si>
  <si>
    <t>Kumudini Meher W/o Kalpa Meher R/o Belpahar</t>
  </si>
  <si>
    <t>Sabya Barik W/o Rathu Barik R/o Katapali</t>
  </si>
  <si>
    <t>Pankajini Biswal W/o Lala Biswal R/o Gopalpur</t>
  </si>
  <si>
    <t>Hari Buda S/o Thandaram Buda &amp; others (Dumerpali)</t>
  </si>
  <si>
    <t>Banbas Dash  S/o Jatishankar Dash R/o Belpahar</t>
  </si>
  <si>
    <t>Bhagatram Bhoi R/o Ektal Bhoi</t>
  </si>
  <si>
    <t>Bhagbatia Meher  S/o Raghubir Meher</t>
  </si>
  <si>
    <t>Bodhram  Sa S/o Nakul Sa</t>
  </si>
  <si>
    <t>Gulapi Khadia W/o Bhagabana Khadia R/o Bhudnuapali</t>
  </si>
  <si>
    <t>Kartika Bhoi W/o Ramachandra Bhoi</t>
  </si>
  <si>
    <t>Kasi Naik S/o Jarban Naik</t>
  </si>
  <si>
    <t>Naresh Naik S/o Jayakrushna Naik R/o Katapali</t>
  </si>
  <si>
    <t>Nata Naik S/o Jarban Naik</t>
  </si>
  <si>
    <t>Nityanada Naik S/o Jayakrushan Naik R/o Katapali</t>
  </si>
  <si>
    <t>Premlata Dash W/o Sitaram Dash</t>
  </si>
  <si>
    <t>Raghunath Meher S/o Jibardhan Meher</t>
  </si>
  <si>
    <t>Safet Sa S/o Luthuru Sa</t>
  </si>
  <si>
    <t>Shankar Gond S/o Ranjit Gond R/o Katapali</t>
  </si>
  <si>
    <t>Subodh Naik S/o Bhagabana Naik</t>
  </si>
  <si>
    <t>Upendra Sa S/o Sanatan Sa</t>
  </si>
  <si>
    <t>Mahendra Ganda S/o Dusti Ganda R/o Kumar</t>
  </si>
  <si>
    <t>Kumar</t>
  </si>
  <si>
    <t>Gahlobai Sa W/o Ajmbar Sa R/o Khairpali</t>
  </si>
  <si>
    <t>Kanchan Sahu W/o Chandra Mani Sahu R/o Gyatri Nagar (Lamtibahal)</t>
  </si>
  <si>
    <t>Motilal Pradhan S/o Lambodhar Pradhan R/o Rajpur (Katapali)</t>
  </si>
  <si>
    <t>Durga Pr. Jaiswal S/o Mishrilal Jaiswal</t>
  </si>
  <si>
    <t>Linga Sahu S/o Eka Sahu R/o Nakadera (Beheramunda) Dist: SNG</t>
  </si>
  <si>
    <t>Dilip Kumar Khamari S/o Seshadev Khamari R/o Kumar</t>
  </si>
  <si>
    <t>Rajani Gond S/o Akhe Gond R/o Kumar</t>
  </si>
  <si>
    <t>Jojana Gandha Gond W/o Late Pama Lochan Gond R/o Kumar</t>
  </si>
  <si>
    <t>Kanhei Biswal S/o Sukhasara Biswal R/o Kumar</t>
  </si>
  <si>
    <t>Matiram Biswal  S/o Nityananda Biswal R/o Deopali</t>
  </si>
  <si>
    <t>Padma Lochan Padhan S/o Jageswar Padhan R/o Kumar</t>
  </si>
  <si>
    <t>Tilakeswar Biswal S/o Nrupalal Biswal R/o Kumar</t>
  </si>
  <si>
    <t xml:space="preserve">Prabhakar Dhurua S/o Dinabandhu Dhurua R/o Attabira </t>
  </si>
  <si>
    <t>Prem Kumar Sa S/o Debaraj Sa S/o Kumar</t>
  </si>
  <si>
    <t>Manek Ram  Mirdha S/o Shobharm Mirdha R/o Kumar</t>
  </si>
  <si>
    <t>Jaya Khadia S/o Chaitram Khadia R/o Kumar</t>
  </si>
  <si>
    <t>Mangalu Padhan S/o Dharmu Padhan R/o Kumar</t>
  </si>
  <si>
    <t>Sarita Padhan D/o Radheshyam Padhan R/o Kumar</t>
  </si>
  <si>
    <t>Lekuru Padhan S/o Sebak Padhan R/o Attabira</t>
  </si>
  <si>
    <t>Chaitan Bhoi S/o Sankar Bhoi R/o Kumar</t>
  </si>
  <si>
    <t>Debendra Kumar Padhan S/o Padma Lochan Padhan R/o Kumar</t>
  </si>
  <si>
    <t>Gouranga Set S/o Haldhar Set R/o Deopali</t>
  </si>
  <si>
    <t>Gopal Sahu S/o Ramachandra  Sahu R/o Deopali</t>
  </si>
  <si>
    <t>Sundarlal Biswal S/o Gopinath Biswal R/o Kumar</t>
  </si>
  <si>
    <t>Sanjeet Padhan S/o Bhima Padhan R/o Kumar</t>
  </si>
  <si>
    <t>Dilip Kumar Sa S/o Jhagaru Sa R/o Kumar</t>
  </si>
  <si>
    <t>Banchhanidhi Sa S/o Saheb Sa R/o Kumar</t>
  </si>
  <si>
    <t>Manoj Kumar Singh S/o Bisambar Singh R/o Kumar</t>
  </si>
  <si>
    <t xml:space="preserve">Nirmal Singh Sidar S/o Mahendra Sidar R/o Attabira </t>
  </si>
  <si>
    <t>Aanand Pradhan S/o Bhim Pradhan R/o Kumar</t>
  </si>
  <si>
    <t>Jadhishthir Sahu S/o Ramachandra  Sahu R/o Deopali</t>
  </si>
  <si>
    <t>Chaitram Khadia S/o Thepa Khadia R/o Kumar</t>
  </si>
  <si>
    <t>Gobardhan Biswal S/o Sripati Biswal R/o Kumar</t>
  </si>
  <si>
    <t>Gangadhar Ganda  S/o Rameswar Ganda R/o Kumar</t>
  </si>
  <si>
    <t>Gokul Patel S/o Balmakunda Patel R/o Attabira</t>
  </si>
  <si>
    <t>Giridhari Padhan S/o Tengnu Padhan R/o Kumar</t>
  </si>
  <si>
    <t>Ghasi Padhan S/o Sartuka Padhan R/o Kumar</t>
  </si>
  <si>
    <t>Lalit Ganda S/o Lakpati Ganda R/o Kumar</t>
  </si>
  <si>
    <t>Debananda Kanr S/o Mala Kanr R/o Kumar (Limdihi)</t>
  </si>
  <si>
    <t>Haldhar Khadia S/o Muni Khadia R/o Kumar</t>
  </si>
  <si>
    <t>Sabitree Khadia W/o Niranjan Khadia R/o Kumar (Limdihi)</t>
  </si>
  <si>
    <t>Chitaram Khadia S/o Thepa Khadia R/o Kumar</t>
  </si>
  <si>
    <t>Jagatram Biswal S/o Lalu Biswal R/o Kumar</t>
  </si>
  <si>
    <t>Surendra Sa S/o Alekha Sa R/o Kumar</t>
  </si>
  <si>
    <t>Panadava Biswal S/o Sukasara Biswal R/o Kumar</t>
  </si>
  <si>
    <t>Dasarath Gand S/o Basudeb Gand R/o Kumar</t>
  </si>
  <si>
    <t>Jaya Chandra Sa S/o Rama Sa R/o Kumar</t>
  </si>
  <si>
    <t>Sundarlal Biswal S/o Achyut Biswal R/o Kumar</t>
  </si>
  <si>
    <t>Sashibhusan Seth S/o Jhara Seth R/o Kumar</t>
  </si>
  <si>
    <t>Ramesh Sa S/o Munsi Sa R/o Kumar</t>
  </si>
  <si>
    <t>Lingaraj Sa S/o Gangaram Sa R/o Tengnamal</t>
  </si>
  <si>
    <t>Mangalu Biswal S/o Muni Biswar R/o Kumar</t>
  </si>
  <si>
    <t>Saheba Biswal S/o Dasarath Biswal R/o Kumar</t>
  </si>
  <si>
    <t>Bijaylal Biswal S/o Sundarlal Biswal R/o Kumar</t>
  </si>
  <si>
    <t>Shibanand Naik S/o Kshirasagar Naik /R/o Kumar</t>
  </si>
  <si>
    <t>Hrudananda Sidar S/o Ramsingh Sidar R/o Deopali</t>
  </si>
  <si>
    <t>Patuari Sa S/o Labani Sa R/o Kumar</t>
  </si>
  <si>
    <t>Kshamanidhi  Biswal S/o Lalu Biswal R/o Kumar</t>
  </si>
  <si>
    <t>Mitru Padhan S/o Baishnaba Padhan R/o Kumar</t>
  </si>
  <si>
    <t>Bhula Dhurua S/o Chandan Dhurua R/o Kumar</t>
  </si>
  <si>
    <t>Tike Gand S/o Mangalu Gand R/o Kumar</t>
  </si>
  <si>
    <t>Sobharam Sa S/o Nirakar Sa R/o Kumar</t>
  </si>
  <si>
    <t>Madhu Sudan Sidar S/o Sidar Singh Sidar R/o Kumar</t>
  </si>
  <si>
    <t>Neheru Sa S/o Madhab Sa R/o Kumar</t>
  </si>
  <si>
    <t>Biranchi Dhurua S/o Chamru Dhurua R/o Kumar</t>
  </si>
  <si>
    <t>Tapeswar Sa S/o Thanda Sa R/o Kumar</t>
  </si>
  <si>
    <t>Ananda  Gond S/o Sauki Goud R/o Kumar</t>
  </si>
  <si>
    <t>Jogendranath Samrath  S/o Khedu Samrath R/o Kumar</t>
  </si>
  <si>
    <t>Hemsagar Padhan S/o Babaji Padhan R/o Kumar</t>
  </si>
  <si>
    <t>Dinabandhu Sa S/o Satrughan Sa R/o Attaibar</t>
  </si>
  <si>
    <t>Jayaram Bhoi S/o Sudarshan Bhoi R/o Kumar</t>
  </si>
  <si>
    <t>Jugilal Gond S/o Bishnu Gond R/o Kumar</t>
  </si>
  <si>
    <t>Janekram Mirdha S/o Sobha Mirdha R/o Kumar</t>
  </si>
  <si>
    <t>Souki Bhai S/o Keshaba Bhai R/o Kumar</t>
  </si>
  <si>
    <t>Khirasagar Padhan S/o Bishnu Padhan R/o Kumar</t>
  </si>
  <si>
    <t>Prabhakar Seth S/o Lambodar Seth R/o Kumar</t>
  </si>
  <si>
    <t>Maheswar Sa S/o Gajapati Sa R/o Kumar</t>
  </si>
  <si>
    <t>Pramod Sa S/o Bhaskara Sa R/o Kumar</t>
  </si>
  <si>
    <t>Sadhu Gond  S/o Rusi Gond R/o Kumar</t>
  </si>
  <si>
    <t>Laxman Kalo S/o Nirmal Kalo R/o Kumar</t>
  </si>
  <si>
    <t>Krushna Padhan S/o Baishnaba Padhan R/o Kumar</t>
  </si>
  <si>
    <t>Sitaram Sa S/o Nirakar Sa R/o Kumar</t>
  </si>
  <si>
    <t>Jagadish Sa  S/o Braja Sa R/o Kumar</t>
  </si>
  <si>
    <t>Bhubaneswar Samrath S/o Sahadev Padhan R/o Kumar</t>
  </si>
  <si>
    <t>Rajkumar Khadia S/o Chaitarm Khadia R/o Kumar (Limdihii)</t>
  </si>
  <si>
    <t>Mitrabhanu Sidar S/o Bhuru Sidar R/o Kumar</t>
  </si>
  <si>
    <t>Parashuram Sahara S/o Hari Ch. Sahara R/o Kumar</t>
  </si>
  <si>
    <t>Surja Kumar  Sa  S/o Thanda Sa R/o Kumar</t>
  </si>
  <si>
    <t>Sureswar Sa S/o Gajapati Sa R/o Kumar</t>
  </si>
  <si>
    <t>Buddhadev Padhan S/o Kshamanidhi Padhan R/o Kumar</t>
  </si>
  <si>
    <t>Anirudha Biswal S/o Kabir Biswal R/o Kumar</t>
  </si>
  <si>
    <t>Sedholata Mirdha D/o Gaju Mirdha R/o  Attabira</t>
  </si>
  <si>
    <t>Gokul  Biswal S/o Shiba Biswal R/o Kumar</t>
  </si>
  <si>
    <t>Subash Biswal S/o Sebakara Biswal R/o Kumar</t>
  </si>
  <si>
    <t>Muralidhar Sa S/o Puni Sa R/o Kumar</t>
  </si>
  <si>
    <t>Chandra Sekhar Padhan S/o Bishnu Padhan R/o Kumar</t>
  </si>
  <si>
    <t>Sesha Dhurua S/o Chandan Dhura R/o Kumar</t>
  </si>
  <si>
    <t>Usatram Padhan S/o Bhima Padhan R/o Kumar</t>
  </si>
  <si>
    <t>Usatram Biswal S/o Sukasara Biswal R/o Kumar</t>
  </si>
  <si>
    <t>Mayabati Gonda W/o Mehetar Gonda R/o Kumar</t>
  </si>
  <si>
    <t>Padman  Khadia S/o Budhu Khadia R/o Kumar (Limdihi)</t>
  </si>
  <si>
    <t>Bairagi Sa S/o Shyamsundar Sa R/o Kumar</t>
  </si>
  <si>
    <t>Lokeswar Padhan S/o Khedu Padhan R/o Kumar</t>
  </si>
  <si>
    <t>Premananda Sa S/o Chandrabhanu Sa R/o Kumar</t>
  </si>
  <si>
    <t>Chandrabasa Seth S/o Kali Seth R/o Kumar</t>
  </si>
  <si>
    <t>Rajkumar Biswal S/o Digri Biswal R/o Kumar</t>
  </si>
  <si>
    <t>Tikeswar Biswal S/o Sukasara Biswal R/o Kumar</t>
  </si>
  <si>
    <t xml:space="preserve">Lingaraj Sa S/o Trilochan Sa R/o Kumar </t>
  </si>
  <si>
    <t>Panka Biswal W/o Ram Pr.Biswal</t>
  </si>
  <si>
    <t>Bhagabatia Gond S/o Dusti Gond R/o Kumar</t>
  </si>
  <si>
    <t>Sansara Bagh S/o ManijarBagh R/o Kumar</t>
  </si>
  <si>
    <t>Prafulla Mallik S/o Jati Mallik R/o Deopali</t>
  </si>
  <si>
    <t>Dutia Singh W/o Gelha Singh R/o Kumar</t>
  </si>
  <si>
    <t>Benudhar Biswal S/o Gopal Biswal R/o Kumar</t>
  </si>
  <si>
    <t>Gaura Chandra Khamari S/o Parakshita Khamari R/o Kumar</t>
  </si>
  <si>
    <t>Prahallad Majhi S/o Nakul Majhi R/o Barjha</t>
  </si>
  <si>
    <t>Jayaram Sa S/o Dileswar Sa R/o Kumar</t>
  </si>
  <si>
    <t>Upendra Sahu S/o Ramachandra  Sahu R/o Deopali</t>
  </si>
  <si>
    <t>Bodhram Mirdha S/o Ujal Mirdha R/o Kumar</t>
  </si>
  <si>
    <t>Parbati Sa W/o Pabitra Sidra R/o Kumar</t>
  </si>
  <si>
    <t>Kirtan Biswal S/o Rushi Biswal R/o Kumar</t>
  </si>
  <si>
    <t>Purushottam  Biswal S/o Sebakara Biswal R/o Kumar</t>
  </si>
  <si>
    <t>Bhagaban Gonda S/o Parbhi Ganda R/o Kumar</t>
  </si>
  <si>
    <t>Hemsagar Biswal S/o Dasarath Biswal R/o Kumar</t>
  </si>
  <si>
    <t>Butu Seth S/o Kali Seth R/o Kumar</t>
  </si>
  <si>
    <t>Makhan Dhurua S/o Kandaru Dhurua R/o Kumar</t>
  </si>
  <si>
    <t>Sarash Kumar Bhoi S/o Jagabandhu Bhoi R/o Kumar</t>
  </si>
  <si>
    <t>Samaru Bhoi S/o Kalicharan Bhoi R/o Deopali</t>
  </si>
  <si>
    <t>Abhi Kumar Mallik S/o Kamal Mallik R/o Deopali</t>
  </si>
  <si>
    <t>Bhogiram Mallik S/o Budu Mallik R/o Deopali</t>
  </si>
  <si>
    <t>Bhagaban Padhan S/o Udian Padhan R/o Kumar</t>
  </si>
  <si>
    <t>Nira Padhan S/o Bishnu Padhan R/o Kumar</t>
  </si>
  <si>
    <t>Rajkumar Gond S/o Bodan Gond R/o Kumar</t>
  </si>
  <si>
    <t>Hema Padhan D/o Sankirtan Padhan R/o Kumar</t>
  </si>
  <si>
    <t>Lokanath Padhan S/o Satuka Padhan R/o Kumar</t>
  </si>
  <si>
    <t>Bhubaneswr Baiga S/o Balmakund Baiga R/o Kumar</t>
  </si>
  <si>
    <t>Bhogdev Padhan S/o Sankirtan Padhan R/o Kumar</t>
  </si>
  <si>
    <t>Anand Seth S/o Jhirlu Seth  R/o Kumar</t>
  </si>
  <si>
    <t>Alekh Sa S/o Rama Sa R/o Kumar</t>
  </si>
  <si>
    <t>Kshira Sagar Seth S/o Gouranga Seth R/o Kumar</t>
  </si>
  <si>
    <t>Krushna Chandra Khamari S/o Hari Khamari R/o Kumar</t>
  </si>
  <si>
    <t>Kailas Padhan S/o Tengnu Padhan R/o Kumar</t>
  </si>
  <si>
    <t xml:space="preserve">Bidyadhar Biswal S/o Rushi Biswal R/o Kumar </t>
  </si>
  <si>
    <t>Amrut Pradhan W/o Samaru Pradhan R/o Kumar</t>
  </si>
  <si>
    <t>Santosh Das S/o Laxman Das R/o Attabira</t>
  </si>
  <si>
    <t xml:space="preserve">Madhu Khadia S/o Jethu Khadia R/o Jampali </t>
  </si>
  <si>
    <t>Premananda Mallik S/o Gautam Mallik R/o Deopali</t>
  </si>
  <si>
    <t>Sushil Seth S/o Gurucharan Seth R/o Kumar</t>
  </si>
  <si>
    <t>Shyam Kumar Bhai S/o Fakira Bhai R/o Deopali</t>
  </si>
  <si>
    <t>Nunu Goud S/o Chul Goud R/o Kumar</t>
  </si>
  <si>
    <t>Karpur Dhurua W/o  Kuma Dhura R/o Kumar</t>
  </si>
  <si>
    <t>Jemadei Dhura W/o Sradhakara Dhurua  R/o Attabira</t>
  </si>
  <si>
    <t>Nankun Ganda W/o Banamali Gonda R/o Kumar</t>
  </si>
  <si>
    <t>Subal Padhan S/o Loknath Padhan R/o Kumar</t>
  </si>
  <si>
    <t>Madan Gond S/o Ranjit Gond R/o Katapali</t>
  </si>
  <si>
    <t>Huradananda Sa S/o Chandrabhanu Sa R/o Kumar</t>
  </si>
  <si>
    <t>Bhismadeb Biswal S/o Sukasara Biswal R/o Kumar</t>
  </si>
  <si>
    <t>Suresh Chandra Sa S/o Gunanidhi Sa R/o Kumar</t>
  </si>
  <si>
    <t>Bilash Padhan S/o Tengnu Padhan R/o Kumar</t>
  </si>
  <si>
    <t>Balaram Sa S/o Sankirtan Sa R/o Kumar</t>
  </si>
  <si>
    <t>Bhubaneswar Padhan S/o Dhanurjaya</t>
  </si>
  <si>
    <t>Hemsagar Seth S/o Gouranga Seth R/o Kumar</t>
  </si>
  <si>
    <t>Pankajini Gaud W/o Prafulla Goud R/o Kumar</t>
  </si>
  <si>
    <t>Bilasini Bhoi D/o Tikedau Dhurua R/o Attabira</t>
  </si>
  <si>
    <t>Ketaki Dhurua W/o Sukalu Dhurua R/o Attabira</t>
  </si>
  <si>
    <t>Santosh Kumar Naik S/o Juan Naik R/o Attabira</t>
  </si>
  <si>
    <t>Rabishankar Sa S/o Saukilal Sa R/o Kumar</t>
  </si>
  <si>
    <t>Suresh Pasdan S/o Dhanurjaya Padhan R/o Kumar</t>
  </si>
  <si>
    <t>Murari Sa S/o Saheba Sa R/o Kumar</t>
  </si>
  <si>
    <t>Santosh Sa S/o Jhagaru Sa R/o Kumar</t>
  </si>
  <si>
    <t>Sushila Sidar  D/o Samaru Sidar R/o Kumar</t>
  </si>
  <si>
    <t>Bhababi  Dunguri D/o  Sadhu Dungri R/o Deopali</t>
  </si>
  <si>
    <t>Kamala Mallik W/o Bindal Mallick R/o Deopali</t>
  </si>
  <si>
    <t>Sundarlal Padhan S/o Dhaneswar Padhan R/o Kumar</t>
  </si>
  <si>
    <t>Tara Patel W/o Chatur Patel R/o Kumar</t>
  </si>
  <si>
    <t>Baleswar Bag S/o Manijar Bag R/o Kumar</t>
  </si>
  <si>
    <t>Sahadebv Mirdha S/o Brushava Mirdha R/o Kumar</t>
  </si>
  <si>
    <t>Asok Pradhan S/o Narsingh Padhan R/o Kumar</t>
  </si>
  <si>
    <t>Bilasini Sa D/o Jageswar Sa R/o Kumar</t>
  </si>
  <si>
    <t>Bhagabati Padhan W/o Rengtu Padhan R/o Kumar</t>
  </si>
  <si>
    <t>Kshamanidhi Pradhan S/o Sartuka Pradhan R/o Kumar</t>
  </si>
  <si>
    <t>Rasika Sa S/o Bahadul Sa R/o Kumar</t>
  </si>
  <si>
    <t>Bhumisuta Ghasi W/o Biswanath Ghasi R/o Kumar</t>
  </si>
  <si>
    <t>Goutam Samarath S/o Bhubaneswar Samarath R/o Kumar</t>
  </si>
  <si>
    <t>Bansidhar Padhan S/o Chakra Padhan R/o Kumar</t>
  </si>
  <si>
    <t>Jagnyamati Ganda D/o Hina Ganda R/o Kumar &amp; Others</t>
  </si>
  <si>
    <t>Sagar Sa S/o Puni Sa R/o Kumar</t>
  </si>
  <si>
    <t>Kshyama Sagar Sa S/o Barja Sa R/o Kumar</t>
  </si>
  <si>
    <t>Sukamate Padhan W/o Bipatti Padhan R/o Kumar</t>
  </si>
  <si>
    <t>Dileswar Bishi  S/o Purna Bishi R/o Kumar</t>
  </si>
  <si>
    <t>Chandrabhanu Sidar S/o Bhuru Sidar R/o Kumar</t>
  </si>
  <si>
    <t>Mahadeb Mirdha S/o Bhaja Mirdha R/o Kumar</t>
  </si>
  <si>
    <t xml:space="preserve">Meheter Gand S/o Kunjal Gand R/o Kumar </t>
  </si>
  <si>
    <t>Saukilal Biswal S/o Rajaram Biswal R/o Kumar</t>
  </si>
  <si>
    <t>Dayanidhi Padhan S/o Sartuka Padhan R/o Kumar</t>
  </si>
  <si>
    <t>Nandalal Sa S/o Jaychandra Sa R/o Kumar</t>
  </si>
  <si>
    <t>Binod Kawar S/o Murali Kanwar R/o Kumar (Limdihi)</t>
  </si>
  <si>
    <t>Mahesram Kaanr S/o Tejram Kaanr R/o Kumar</t>
  </si>
  <si>
    <t>Subhadra Gand W/o Murali Gand R/o Kumar</t>
  </si>
  <si>
    <t>Arnabati Gond W/o Subchan Gond</t>
  </si>
  <si>
    <t>Chaitanya Gond S/o  Shankar Gond</t>
  </si>
  <si>
    <t>Muralidhar Ganda</t>
  </si>
  <si>
    <t>Anand Gand</t>
  </si>
  <si>
    <t>Ganesh Sa S/o Brundaban Sa</t>
  </si>
  <si>
    <t>Harachand  Biswal S/o Lalu Biswal</t>
  </si>
  <si>
    <t>Jayram Sa S/o dile Sa</t>
  </si>
  <si>
    <t>Sendolata Mirdha W/o Salekram Mirdha</t>
  </si>
  <si>
    <t>sanjay Dhurua S/o Panchu Dhurua</t>
  </si>
  <si>
    <t>Bidyadhar Sa S/o Puni Sa</t>
  </si>
  <si>
    <t>Birat Sa S/o Ganesh Sa R/o Kumar</t>
  </si>
  <si>
    <t>Gouda Ch. Khamari S/o Parakshita Khamari</t>
  </si>
  <si>
    <t>Gurendra Sa S/o Satrughan Sa</t>
  </si>
  <si>
    <t>Jayschandra Sa S/o Rama Ch. Sa</t>
  </si>
  <si>
    <t>Lalit Gond S/o Bhadro Gond</t>
  </si>
  <si>
    <t>Narain Singh Sidar S/o Ratansingh Sidar R/o J.S.P.L.(Raigarh)</t>
  </si>
  <si>
    <t>Pandaba Sa S/o Puni Sa</t>
  </si>
  <si>
    <t>Parsu Sahara S/o Hari Sh. Sahara</t>
  </si>
  <si>
    <t>Saukilal Sa S/o Basudeb Sa R/o Kumar</t>
  </si>
  <si>
    <t>Surya Ku. Khamari S/o Hari Khamari</t>
  </si>
  <si>
    <t>Tularam Dhurua S/o Debananda Dhurua R/o Attabira</t>
  </si>
  <si>
    <t>Ananda Padhan S/o Bhima Padhan</t>
  </si>
  <si>
    <t>Fakira Sa S/o Sankri Sa</t>
  </si>
  <si>
    <t>Sukru Gouda S/o Menha Gouda</t>
  </si>
  <si>
    <t>Sundarlal  Khadia S/o Thepa Khadia</t>
  </si>
  <si>
    <t>Lokeswar Padhan,S/O-</t>
  </si>
  <si>
    <t>Bansidhar Padhan</t>
  </si>
  <si>
    <t>Maheswar Sa</t>
  </si>
  <si>
    <t>Gokul Patel</t>
  </si>
  <si>
    <t>Madhaba Gadtia</t>
  </si>
  <si>
    <t>Rabindra Mallick</t>
  </si>
  <si>
    <t>Mahasingh</t>
  </si>
  <si>
    <t>Himansu Mohan Padhan S/o Dasarathi Padhan R/o Rajpur</t>
  </si>
  <si>
    <t>Bishikesan Deheria S/o Chhinu Deheria R/o QR No. BL-80 Basanti Colony RKL</t>
  </si>
  <si>
    <t>Dileswar Kusum S/o Sanatan Kusurm R/o Mahasingh</t>
  </si>
  <si>
    <t>Subham Sahu S/o Shubasha Sahu R/o Mahasingh</t>
  </si>
  <si>
    <t>Sushanta Kumar Khamari S/o Nityananda Khamari R/o Nachanmura</t>
  </si>
  <si>
    <t>Srinibas Barik S/o Baisnaba Barik R/o Nachanmura &amp; Others</t>
  </si>
  <si>
    <t>Shubasa Sahu S/o Giridhari Sahu R/o Mahasingh</t>
  </si>
  <si>
    <t>Chetadei Gond W/o Asadu Gond R/o Mahadingh</t>
  </si>
  <si>
    <t xml:space="preserve">Hemchandra Khamari S/o Gajapati Khamari R/o Nachenmora </t>
  </si>
  <si>
    <t>Bishi Gond S/o Mahadeba Gond R/o Mahasingha &amp; Others</t>
  </si>
  <si>
    <t>Chusadhar Padhan S/o Panu Padhan R/o Mahasingh</t>
  </si>
  <si>
    <t>Dhuba Padhan S/o Bhaskara Padhan R/o Bausenpali &amp; Others</t>
  </si>
  <si>
    <t>Minati Bhoi W/o Rajkumar Bhoi R/o Mahasingh</t>
  </si>
  <si>
    <t>Krushnachandra Sahu S/o Bodharam Sahu R/o Mahasingh</t>
  </si>
  <si>
    <t>Chudamani Kusum S/o Balabhadra Kusum R/o Mahasingh</t>
  </si>
  <si>
    <t>Bina Seth W/o Sanjaya Seth R/o Nachenmura</t>
  </si>
  <si>
    <t>Ashadu Ganda S/o Mahadeb Ganda R/o Mahasingh</t>
  </si>
  <si>
    <t>Kalpana Sidra W/o Jayram Sidra R/o Mahasingh</t>
  </si>
  <si>
    <t>Madhusudan Jagat S/o Sanu Jagat &amp; Others</t>
  </si>
  <si>
    <t>Maheswar Gond S/o Bhikha Gond R/o Mahasingh</t>
  </si>
  <si>
    <t>Sanatana Bag S/o Kusha Bag R/o Mahasingh</t>
  </si>
  <si>
    <t>Premkumar Ganda S/o Ashadu Ganda R/o Mahasingh</t>
  </si>
  <si>
    <t>Sunita Sahu W/o Sasakirttan Sahu R/o Katarbaga</t>
  </si>
  <si>
    <t>Budhan Chandra Sahu S/o Kunu Sahu R/o Mahasingh</t>
  </si>
  <si>
    <t>Gopabandhu Sahu S/o Giridhari Sahu R/o Mahasingh</t>
  </si>
  <si>
    <t>Punei Ganda W/o Chamaru Ganda R/o Mahasingh</t>
  </si>
  <si>
    <t>Goshamani Barik S/o Sagar Barik R/o Mahasingh</t>
  </si>
  <si>
    <t>Rama Sahu S/o Chandra Sahu R/o Mahasingh</t>
  </si>
  <si>
    <t>Narasingha Padhan S/o Jadumani Padhan R/o Ankuli</t>
  </si>
  <si>
    <t>Gahal Pradhan W/o Himansu Mohan Pradhan R/o Mahasingh</t>
  </si>
  <si>
    <t>Satyananda Khamari S/o Indramani Khamari R/o Nachenmura</t>
  </si>
  <si>
    <t>Nitya Nanda Barik S/o Dileswar Barik R/o Mahasingh</t>
  </si>
  <si>
    <t>Rebatikanta Khamari S/o Gajapati Khamari R/o Mahasingh</t>
  </si>
  <si>
    <t>Tejram Barik S/o Sansara Barik R/o Mahasingh &amp; Others</t>
  </si>
  <si>
    <t>Santosh Padhan S/o Panu  Padhan R/o Mahasingh &amp; Others</t>
  </si>
  <si>
    <t>Avimanyu Bhoi S/o Bhagabana Bhoi R/o Mahasingh</t>
  </si>
  <si>
    <t>Sabitri Majhi W/o Bhagbatia Majhi R/o Mahasingh</t>
  </si>
  <si>
    <t>Gurudeb Kusum S/o Rabi Kusum R/o Mahasingh</t>
  </si>
  <si>
    <t>Sanatan Kusum S/o Abhi Kusum R/o Mahasingh</t>
  </si>
  <si>
    <t>Nara Khadia S/o Kathu Khadia R/o Nachenmura</t>
  </si>
  <si>
    <t>Dulabati Seth D/o Chandramani Seth R/o Mahasingh</t>
  </si>
  <si>
    <t xml:space="preserve">Koushalya Kusum W/o Thabira Kusum R/o Mahasingh </t>
  </si>
  <si>
    <t>Benudhar Sahu S/o Kunu Sahu R/o Mahasingh</t>
  </si>
  <si>
    <t>Kishor Sahu S/o Bhikari Sahu R/o Mahadingh</t>
  </si>
  <si>
    <t>Gopala Ganda S/o Jana Ganda R/o Mahasingh</t>
  </si>
  <si>
    <t>Ananda Sahu S/o Nabina Sahu R/o Mahasingh</t>
  </si>
  <si>
    <t>Souki Singh S/o Makuru Singh R/o Mahasingh &amp; Others</t>
  </si>
  <si>
    <t>Budhadeb Sahu S/o Bhikari Charan Sahu R/o Mahasingh</t>
  </si>
  <si>
    <t>Sushila Ganda W/o Bishi Ganda R/o Mahasingh</t>
  </si>
  <si>
    <t>Sukmuni Barik S/o Bhagabana Barik R/o Ankuli</t>
  </si>
  <si>
    <t>Manglau Sahu S/o Jugi Sahu R/o Mahasingh</t>
  </si>
  <si>
    <t>Gouranga Barik S/o Dileswar Barik R/o Mahasingh</t>
  </si>
  <si>
    <t xml:space="preserve">Rajkumar Gond S/o Jaydeb Gond R/o Mahasingh </t>
  </si>
  <si>
    <t>Jugeswari Bhoi D/o Khetra Sahu R/o Jogidhipa</t>
  </si>
  <si>
    <t>Gosamani Khamari S/o Netrananda  Khamari R/o Nachenmura &amp; others</t>
  </si>
  <si>
    <t>Bramha Majhi S/o Dasha Majhi R/o Mahasingh</t>
  </si>
  <si>
    <t xml:space="preserve">Bishnu Gand S/o Dasha Gand R/o Mahasingh </t>
  </si>
  <si>
    <t>Satrughan Sahu S/o Kunu Sahu R/o Mahasingh</t>
  </si>
  <si>
    <t>Jitendra Khamari S/o Lalbihari Khamari R/o Nachamura &amp; Others</t>
  </si>
  <si>
    <t>Dinabandhu Sahu S/o Giridhari Sahu R/o Mahasingh</t>
  </si>
  <si>
    <t>Banshidhar Sahu S/o Giridhari Sahu R/o Mahasingh</t>
  </si>
  <si>
    <t xml:space="preserve">Radheshyam Sahu S/o Bhikari Sahu R/o Mahasingh </t>
  </si>
  <si>
    <t>Bishnu Majhi S/o Bhika Majhi</t>
  </si>
  <si>
    <t>Sanat Ku. Singh S/o Ram Ch. Singh (Renkuli)</t>
  </si>
  <si>
    <t>Haud Bag S/o Kusha Bag R/o Mahasingh</t>
  </si>
  <si>
    <t>Lalbihari Bag</t>
  </si>
  <si>
    <t>Ahalya Sahu D/o Parameswar Sahu R/o Mahasingh</t>
  </si>
  <si>
    <t>Arjun Neti S/o Kalindar (Renkuli)</t>
  </si>
  <si>
    <t>Keshaba Padhan S/o Udia Padhan</t>
  </si>
  <si>
    <t>Murali Padhan S/o Jadaba  Padhan</t>
  </si>
  <si>
    <t>Padma Kusum W/o Balabhadra Kusum &amp; others</t>
  </si>
  <si>
    <t>Digri Lal Chouhan  S/o Sripati Chouhan R/o Taraimal</t>
  </si>
  <si>
    <t>Machida</t>
  </si>
  <si>
    <t>Brajesh Tripathi S/o Lalit Mohan Tripathi R/o Pussore</t>
  </si>
  <si>
    <t>Basudev Sahu S/o Bhogilal Sahu R/o Daghora</t>
  </si>
  <si>
    <t>Debaraj Debang D/o Brundaban Debang R/o Machida</t>
  </si>
  <si>
    <t>Bhojraj Kalo S/o Dibakar Kalo R/o Gaghmunda (Lakhanpur)</t>
  </si>
  <si>
    <t>Dayaram  Sidar S/o Sunda  Sidar R/o Deopali</t>
  </si>
  <si>
    <t>Khitiswar  Pradhan S/o Kshatiram Padhanr R/o Machida</t>
  </si>
  <si>
    <t>Krushna Chandra Meher S/o Kshiteswar  Meher R/o Machida</t>
  </si>
  <si>
    <t>Madan Sahu S/o Caitan Sahu R/o Machida</t>
  </si>
  <si>
    <t>Neheru Sahu S/o Madhusudan Sahu R/o Nuadihi</t>
  </si>
  <si>
    <t>Hemsagar Khamari S/o Timan Khamari R/o Machida</t>
  </si>
  <si>
    <t>Jadab Padhan S/o Thabira Padhan R/o Nuadihi</t>
  </si>
  <si>
    <t>Girish Padhan S/o Jayram Padhan R/o Machida</t>
  </si>
  <si>
    <t>Kshetramani Bhoi S/o Premananda Bhoi R/o Machida</t>
  </si>
  <si>
    <t>Pradip Kumar Padhan S/o Suresh Padhan R/o Machida</t>
  </si>
  <si>
    <t>Birendra Kumar Sahu S/o Haihar Sahu R/o Machida</t>
  </si>
  <si>
    <t>Dolamani Padhan S/o Pareswar Padhan R/o Machida</t>
  </si>
  <si>
    <t>Fakira sahu S/o Kartika  Sahu R/o Machida</t>
  </si>
  <si>
    <t>Jayram Padhan S/o Dileswar Padhan R/o Machida</t>
  </si>
  <si>
    <t>bhi</t>
  </si>
  <si>
    <t>Minaketan Padhan S/o Siba Padhan R/o Sukalpali</t>
  </si>
  <si>
    <t>Brajamohan Bhoi S/o Baishnab Bhoi R/o Machida</t>
  </si>
  <si>
    <t>Janmajaya Dhurua S/o Madri Dhurua R/o Machida</t>
  </si>
  <si>
    <t>Gunanidhi Padhan S/o Judhisthir Padhan R/o Machida</t>
  </si>
  <si>
    <t>Keshab Gadtia S/o Judhistir Gadtia R/o Lakhanpur</t>
  </si>
  <si>
    <t>Mangalu Meher S/o Chaturbhuj Meher R/o Machida</t>
  </si>
  <si>
    <t>Narendra Gautia S/o Radhaballabh Gauntia R/o Deopali</t>
  </si>
  <si>
    <t>Chandrakala Sa W/o Lingraj Sa R/o Macihda</t>
  </si>
  <si>
    <t>Maktri Sahu S/o Budu Sahu R/o Machida</t>
  </si>
  <si>
    <t>Rebati Sa W/o Karttik Sa R/o Barjha</t>
  </si>
  <si>
    <t>Panchanan Padhan S/o Bishnu Padhan R/o Machida</t>
  </si>
  <si>
    <t>Gopala  Chandra Padhan S/o Bishnu Padhan R/o Machida</t>
  </si>
  <si>
    <t>Angad Sahu S/o Dibakar Sahu R/o Machida</t>
  </si>
  <si>
    <t>Suresh Padhan R/o Dileswar Padhan R/o Machida</t>
  </si>
  <si>
    <t>Bhagirathi Naik S/o Dileswar Niak R/o Machida</t>
  </si>
  <si>
    <t>Netrananda Sahu S/o Caitanya Sahu R/o Machida</t>
  </si>
  <si>
    <t>Prakash Chandra  Padhan S/o Khiteswar Padhan R/o Machida</t>
  </si>
  <si>
    <t>Bideshini Padhan W/o Jogannath Padhan R/o Machida</t>
  </si>
  <si>
    <t>Jagarnath Dhurua S/o Dileswar Dhurua R/o Machida</t>
  </si>
  <si>
    <t>Laba Bhoi S/o Hari Bhoi R/o Machida</t>
  </si>
  <si>
    <t>Padmini Bhue D/o Shib Prasad Padhan R/o Attabira</t>
  </si>
  <si>
    <t>Ganesh Mahananda S/o Basu Mahananda R/o Machida</t>
  </si>
  <si>
    <t>Bhagabatia Dhurua S/o Rameswar Dhurua R/o Machida</t>
  </si>
  <si>
    <t>Jogeswar Behera S/o Bhagbatia Behera R/o Machida</t>
  </si>
  <si>
    <t>Manbodh Padhan S/o Khetra Padhan R/o Machida</t>
  </si>
  <si>
    <t>Meghu Padhan S/o Tirtha Padhan R/o Nuadihi</t>
  </si>
  <si>
    <t>Krupasindhu Bhoi S/o Manijar Bhoi R/o Machida</t>
  </si>
  <si>
    <t>Panchanan Bhoi W/o Rajkumar Bhoi R/o Machida</t>
  </si>
  <si>
    <t>Motiram Sa S/o Baikuntha Sa R/o Barjha</t>
  </si>
  <si>
    <t>Nilamani Padhan   S/o Hari  Padhan R/o Machida</t>
  </si>
  <si>
    <t>Mohitram Dhurua S/o Medini Dhurua R/o Machida</t>
  </si>
  <si>
    <t>Lukeswar Dhurua S/o Madri Dhurua R/o Machida</t>
  </si>
  <si>
    <t>Hadu Kaudi S/o Ghasia Kaudi R/o Machida</t>
  </si>
  <si>
    <t>Gokul Chandra Bhoi S/o Gobardhan Bhoi</t>
  </si>
  <si>
    <t>Mamta Pujhari W/o Sarat Pujhari R/o Deopali</t>
  </si>
  <si>
    <t>Kishorilal Bhoi S/o Sahaba Bhoi R/o Machida</t>
  </si>
  <si>
    <t>Dullav  Seth S/o Ganda Seth R/o Machida</t>
  </si>
  <si>
    <t>Pabitra Kaudi S/o Brusaba Kaudi R/o Kanjijharan</t>
  </si>
  <si>
    <t>Bimbadhar Padhan S/o Pareswar Padhan R/o Ainlapali</t>
  </si>
  <si>
    <t xml:space="preserve">Debananda Bhoi S/o Ramachandra Bhoi R/o Macihda  </t>
  </si>
  <si>
    <t>Jageswar Padhan S/o Dileswra Padhan R/o Machida</t>
  </si>
  <si>
    <t>Hrushikesh Bhoi S/o Judhistir Bhoi R/o Machida</t>
  </si>
  <si>
    <t>Sanatram Bhoi S/o Kabiraj Bhoi R/o Machida</t>
  </si>
  <si>
    <t>Lura Sahu W/o Kartika Sahu R/o Machida</t>
  </si>
  <si>
    <t>Janardan Bhoi</t>
  </si>
  <si>
    <t>Kanhu charan Bhoi</t>
  </si>
  <si>
    <t>Phanindra Kumar Padhan</t>
  </si>
  <si>
    <t>Rajendra Gadtia</t>
  </si>
  <si>
    <t>Rudrapratap Padhan</t>
  </si>
  <si>
    <t>Sachidananda Padhan</t>
  </si>
  <si>
    <t>Sitaram Khamari</t>
  </si>
  <si>
    <t>Sricharan Sahu</t>
  </si>
  <si>
    <t>Tularam Swain</t>
  </si>
  <si>
    <t>Balaram Dhurua  S/o Dileswar  Dhurua</t>
  </si>
  <si>
    <t>Bishnu Seth S/o Ganda Seth</t>
  </si>
  <si>
    <t>Bodram sahu S/o Giridhari sahu</t>
  </si>
  <si>
    <t>Dasharath Sahu S/o Chhabila Sahu</t>
  </si>
  <si>
    <t>Hadu Sahu S/o Chaitan Sahu</t>
  </si>
  <si>
    <t>Kalindra Dansana S/o Dusti Dansana</t>
  </si>
  <si>
    <t>Khedu padhan S/o Tirtha padhan Padhan</t>
  </si>
  <si>
    <t>Kirtan Padhan S/o Tike  Padhan R/o Nuadihi</t>
  </si>
  <si>
    <t>Laba Bhoi</t>
  </si>
  <si>
    <t>Madan Mohan Singh S/o Hemachandra Singh</t>
  </si>
  <si>
    <t>Mahindra Kumar Padhan</t>
  </si>
  <si>
    <t>Malati Singh</t>
  </si>
  <si>
    <t>Netrananda Padhan S/o Khadu Padhan</t>
  </si>
  <si>
    <t>Pichalu singh S/o Khodaram singh</t>
  </si>
  <si>
    <t>Prasanna Sahu S/o Chaitan Sahu</t>
  </si>
  <si>
    <t>Premananda Bhoi S/o Kabiraj Bhoi</t>
  </si>
  <si>
    <t>Raghunandan Dhurua S/o Dileswar Dhurua</t>
  </si>
  <si>
    <t>Sabitri sahu w/o Radhesyam sahu</t>
  </si>
  <si>
    <t>sahadev Pujhari S/o Purna Ch. Pujhari</t>
  </si>
  <si>
    <t>SantoshBhoi</t>
  </si>
  <si>
    <t>Sanyasi Dhurua</t>
  </si>
  <si>
    <t>Saroj Padhan S/o Bishnu Padhan</t>
  </si>
  <si>
    <t>Sheshadev Sahu S/o Chaitan Sahu</t>
  </si>
  <si>
    <t>sobharam Majhi S/o Bhagirathi Majhi</t>
  </si>
  <si>
    <t>Subash Padhan S/o Rushi Padhan</t>
  </si>
  <si>
    <t xml:space="preserve">Sudam biswal S/o Ujal  biswal </t>
  </si>
  <si>
    <t>Swetram Dhurua S/o Medini Dhurua</t>
  </si>
  <si>
    <t>Tejamati Behera</t>
  </si>
  <si>
    <t>Tenganu Padhan S/o Sradhakara Padhan</t>
  </si>
  <si>
    <t>Trahikara Dhurua S/o Medini Dhurua</t>
  </si>
  <si>
    <t>Kartik majhi S/o Nakul majhi R/o Barjha</t>
  </si>
  <si>
    <t>Kshitswar Sahu S/o Chaitanya Sahu</t>
  </si>
  <si>
    <t>Rama Padhan S/o Bishnu Padhan</t>
  </si>
  <si>
    <t>Sacidananda jagad S/o Rajkumar jagad</t>
  </si>
  <si>
    <t>Saraswati Seth W/o Ratnakar, Sukalpali</t>
  </si>
  <si>
    <t>Tularam Padhan S/o Dileswra  Padhan</t>
  </si>
  <si>
    <t>Jagadish sahu S/o Kriparam  Sahu</t>
  </si>
  <si>
    <t>Jhas Kumar Khamari S/o Harishankar Khamari R/o Nachanmura</t>
  </si>
  <si>
    <t>Nachanmura</t>
  </si>
  <si>
    <t>Bishikesan Deheria S/o Chhinu Deheria R/o Basanti Colony Rourkela</t>
  </si>
  <si>
    <t>Nitya Nanda Khamari S/o Raghunatha Khamari R/o Nachanmura</t>
  </si>
  <si>
    <t>Dasarath Khamari S/o Bhubaneswar Khamari R/o Nachanmura</t>
  </si>
  <si>
    <t>Khir Sagar Deheria S/o Bisikeshan Deheria R/o Nachenmura</t>
  </si>
  <si>
    <t>Narasing Setha S/o Baikuntha Setha R/o Nachanmura &amp; Others</t>
  </si>
  <si>
    <t>Srinibas Barik S/o Baisnaba Barik R/o Nachanmura</t>
  </si>
  <si>
    <t>Basant Bhue S/o Dusta Bhue R/o Nachenmura</t>
  </si>
  <si>
    <t>Hemchandra Khamari S/o Gajapati Khamari R/o Nachanmura</t>
  </si>
  <si>
    <t>Girisha Kumar Khamari S/o Harishankara Khamari R/o Nachanmura</t>
  </si>
  <si>
    <t>Pitambar Bishi S/o Jogeswar Bishi R/o Nachanmura</t>
  </si>
  <si>
    <t>Nrupalal Khadia S/o Munku Khandia &amp; Others</t>
  </si>
  <si>
    <t>Gosamani Khamari S/o Netranand Khamari R/o Nachanmura</t>
  </si>
  <si>
    <t>Sagara Khamari S/o Dhuba Khamari  R/o Nachenmura</t>
  </si>
  <si>
    <t>Lingaraj Khamari S/o Lala Khamari R/o Nachanmura</t>
  </si>
  <si>
    <t>Nathuram Sidar S/o Mastaram Sidar R/o Nachanmura</t>
  </si>
  <si>
    <t>Bijili Khamari W/o Padman Khamari R/o Nachanmra &amp; others</t>
  </si>
  <si>
    <t>Kunjabihari Barik  S/o Nakul Barik R/o Nachanmura &amp; Others</t>
  </si>
  <si>
    <t xml:space="preserve">Satyananda Khamari S/o Indramani Khamari R/o Nachanmura </t>
  </si>
  <si>
    <t>Trilochana Sahu S/o Raghu Sahu R/o Nachanmura</t>
  </si>
  <si>
    <t>Khushiram Sahu S/o Parakshita Sahu R/o Nachanmura</t>
  </si>
  <si>
    <t>Jhai Setha W/o- Pyara Setha R/o Nachanmura</t>
  </si>
  <si>
    <t>Biranchi Bhoi S/o Bhima Bhoi R/o Nachenmura</t>
  </si>
  <si>
    <t>Debendra Khamari S/o Madhu Khamari R/o Palsada &amp; others</t>
  </si>
  <si>
    <t>Dasaratha Barik S/o Bidyadhar Barik R/o Nachanmura</t>
  </si>
  <si>
    <t>Bhogdev  Khamari S/o Raghunath Khamari R/o Nachanmura</t>
  </si>
  <si>
    <t>Lokeswar Khamari S/o Dhuba Khamari &amp; Others</t>
  </si>
  <si>
    <t>Rebatikanta Khamari S/o Gajapati Khamari R/o Nachanmura</t>
  </si>
  <si>
    <t>Khira Sagar Khamari S/o Harishankar Khamari R/o Nachanmura</t>
  </si>
  <si>
    <t>Nuadei Patel S/o Sankirtan Patel</t>
  </si>
  <si>
    <t>Sachidananda Seth S/o Madha Steh</t>
  </si>
  <si>
    <t>Runu Chamar S/o Madhu Chamar</t>
  </si>
  <si>
    <t>Trahikara Khadia</t>
  </si>
  <si>
    <t>Khiteswar Padhan, S/O- Motiram Padhan</t>
  </si>
  <si>
    <t>Nuadehi</t>
  </si>
  <si>
    <t>Netrananda Padhan, S/O- Khedu Padhan</t>
  </si>
  <si>
    <t>Arabinda Biswal S/o Babaji Biswal</t>
  </si>
  <si>
    <t>Hemsagar Kaudi, S/O- Ghasia Kaudi</t>
  </si>
  <si>
    <t>Iswar Sahu, S/O- Jagabandhu, R/O- Indarpur</t>
  </si>
  <si>
    <t xml:space="preserve">Keshaba Sahu, S/O- Fakira </t>
  </si>
  <si>
    <t>Mahadeb Padhan, S/O- Kaira Padhan</t>
  </si>
  <si>
    <t>Meghu Padhan, S/O- Tirtha</t>
  </si>
  <si>
    <t>Kamala Khadia, S/O- Rama Khadia</t>
  </si>
  <si>
    <t>Baleswar dhurua, S/O- Ujagar Dhurua</t>
  </si>
  <si>
    <t>Bhagatram Bishi, S/O- Rabi Bisi, R/O- Indarpur</t>
  </si>
  <si>
    <t>Bhismadeb Padhan, S/O- Manijar Padhan</t>
  </si>
  <si>
    <t>Dasaratha Bhoi, S/O- Kartika</t>
  </si>
  <si>
    <t>Jaydeb Naik, S/O- Kalindar</t>
  </si>
  <si>
    <t>Kashiram Sahu, S/O- Luthu Sahu</t>
  </si>
  <si>
    <t>Lalitmohan Tripathy, S/O- Sundarlal</t>
  </si>
  <si>
    <t>Lingaraj Sahu</t>
  </si>
  <si>
    <t>Tusharam Padhan</t>
  </si>
  <si>
    <t>Amrut Kuanr  W/o Chaenu Kuanr R/o Nuadihi</t>
  </si>
  <si>
    <t>Ananda Sahu S/o Hari Sahu R/o Nuadihi</t>
  </si>
  <si>
    <t>Basanta Padhan S/o Tikedau Padhan R/o Nuadihi</t>
  </si>
  <si>
    <t>Bhagabatia Padhan S/o Benudhar Padhan R/o Nuadihi</t>
  </si>
  <si>
    <t>Bhagat Sahu S/o Ishwar Sahu R/o Nuadihi</t>
  </si>
  <si>
    <t>Bhaktaram Padhan S/o Benudhar Padhan R/o Nuadihi</t>
  </si>
  <si>
    <t>Bharat Padhan S/o Ghanashyam Padhan R/o Indarpur</t>
  </si>
  <si>
    <t>Bijay Sahu S/o Musuru Sahu R/o Nuadihi</t>
  </si>
  <si>
    <t>Bodharam Sahu S/o Giridhari Sahu R/o Nuadihi</t>
  </si>
  <si>
    <t>Brundaban Samal S/o Lal Samal R/o Sukulpali</t>
  </si>
  <si>
    <t xml:space="preserve">Chamar Bishi S/o Rabi Bisshi R/o Jamgoan </t>
  </si>
  <si>
    <t>Chandrasekhar Samal S/o Narayan Samal R/o Nuadihi</t>
  </si>
  <si>
    <t>Chhinu Khadia S/o Budhu Khadia R/o Bausenpali</t>
  </si>
  <si>
    <t>Dasharatha Singh S/o Gajanana Singh R/o Machida</t>
  </si>
  <si>
    <t>Dayakara Barik S/o Jogeswar Barik R/o Banharpali</t>
  </si>
  <si>
    <t>Debananda Padhan S/o Brusahbhanu Padhan R/o Nuadihi</t>
  </si>
  <si>
    <t>Dulamani Samal S/o Lala Samal R/o Sukalpali</t>
  </si>
  <si>
    <t>Durojhan Kumbhar S/o Ugresan Kumbhar R/o Nuadihi</t>
  </si>
  <si>
    <t>Ghanashyam Padhan S/o Karunakara Padhan R/o Nuadihi</t>
  </si>
  <si>
    <t>Giri Padhan S/o Kangalu Padhan R/o Nuadhi</t>
  </si>
  <si>
    <t>Gobinda Seth S/o Nila Seth R/o Bausenpali</t>
  </si>
  <si>
    <t>Gouri Bhoi D/o Shyam Bhoi R/o Nuadihi</t>
  </si>
  <si>
    <t>Grucharan Samal S/o Lal Samal R/o Sukulpali</t>
  </si>
  <si>
    <t>Hrudananda Padhan S/o Bishnu Padhan R/o Nuadihi</t>
  </si>
  <si>
    <t>Jasobanti Badi W/o Padman Badi R/o Barjha</t>
  </si>
  <si>
    <t>Jibardhan Khadia S/o Baishnaba Khadia R/o Bausenpali</t>
  </si>
  <si>
    <t>Jogindra Giri S/o Bhagaban Giri R/o Banjipali</t>
  </si>
  <si>
    <t>Judhisthir Padhan S/o Kshetra Padhan R/o Machida</t>
  </si>
  <si>
    <t>Jyaram Padhan S/o Dileswar Padhan R/o Machida</t>
  </si>
  <si>
    <t>Kamala Khadia S/o Rama Khadia R/o Bausenpali</t>
  </si>
  <si>
    <t>Kirtan Padhan S/o Indra Padhan R/o Nuadihi</t>
  </si>
  <si>
    <t>Kirtan Padhan S/o Tike Padhan R/o Nuadihi</t>
  </si>
  <si>
    <t>Kshirodini Dash W/o Naresh Dash R/o Nuadhi</t>
  </si>
  <si>
    <t>Laba Seth S/o Suresh Seth R/o Sukulpali</t>
  </si>
  <si>
    <t>Lala Padhan S/o Brusabha Padhan R/o Nuadihi</t>
  </si>
  <si>
    <t>Manbodh Padhan S/o Kshetra Padhan R/o Machida</t>
  </si>
  <si>
    <t>Mathura Padhan W/o Pyari Padhan R/o Nuadihi</t>
  </si>
  <si>
    <t>Mila Sa S/o Jibardhan Sa R/o Nuadihi</t>
  </si>
  <si>
    <t>Murali Sahu S/o Dambaru Sahu R/o Nuadihi</t>
  </si>
  <si>
    <t>Nayan Sa S/o Kaira Sahu R/o Nuadihi</t>
  </si>
  <si>
    <t>Nilandri Baiga W/o Bhabagrahi Baiga R/o Sukulpali</t>
  </si>
  <si>
    <t>Nimai Padhan S/o Rudra Padhan R/o Nuadei</t>
  </si>
  <si>
    <t>Nirakar Padhan S/o Bhekla Padhan R/o Sukulpali</t>
  </si>
  <si>
    <t>Pabitra Padhan S/o Manijar Padhan R/o Sukulpali</t>
  </si>
  <si>
    <t>Pancha Biswal W/o Ujal Biswal R/o Machida</t>
  </si>
  <si>
    <t>Prabat Sa S/o Jayram Sa R/o Rengali</t>
  </si>
  <si>
    <t>Rajesh Tripathy S/o Lalit Mohan Tripathy R/o Nuadihi</t>
  </si>
  <si>
    <t>Rama Padhan S/o Bishnu Padhan R/o Machida ( Seven Share)</t>
  </si>
  <si>
    <t>Ratha Padhan S/o Karira Padhan R/o Nuadihi</t>
  </si>
  <si>
    <t>Resham Sahu S/o Chearman Sahu R/o Bausenpali</t>
  </si>
  <si>
    <t>Rohit Sahu S/o Fakira Sahu R/o Nuadihi</t>
  </si>
  <si>
    <t>Rukman Samal S/o Lala Samal R/o Nuadihi</t>
  </si>
  <si>
    <t>Safet Sahu W/o Phagu Sahu R/o Nuadihi</t>
  </si>
  <si>
    <t>Salekram Singh S/o Mangal Singh R/o Machida</t>
  </si>
  <si>
    <t>Sanyashi Bhoi S/o Khedu Bhoi R/o Sukulpali</t>
  </si>
  <si>
    <t>Sitaram Padhan S/o Indra Padhan R/o Nuadihi</t>
  </si>
  <si>
    <t>Subal Kumar S/o Giridhari Sahu R/o Nuadihi</t>
  </si>
  <si>
    <t>Surjakanti Dhurua W/o Abhayacharan Dhurua R/o Samarbaga</t>
  </si>
  <si>
    <t>Tularam Padhan S/o Dileswar Padhan R/o Machida</t>
  </si>
  <si>
    <t>Upendra Bisi S/o Bhagatram Bisi R/o Indarpur</t>
  </si>
  <si>
    <t>Upendra Ku Sahu S/o Iswar Sahu R/o Sukulpali</t>
  </si>
  <si>
    <t>Upendra Kumar Padhan S/o Dileswar Padhan R/o Machida</t>
  </si>
  <si>
    <t>Usat Padhan S/o Mangalu Padhan R/o Nuadihi</t>
  </si>
  <si>
    <t>Utpal Gual S/o R/o Indrapuri (Nuadihi)</t>
  </si>
  <si>
    <t>Muralidhar Khamari</t>
  </si>
  <si>
    <t>Panchagaon</t>
  </si>
  <si>
    <t>Rebatikanta Khamari S/o Gajapati Khamari R/o Nachenmura</t>
  </si>
  <si>
    <t>Hemchandra Khamari S/o Gajapati Khamari R/o Nachenmura</t>
  </si>
  <si>
    <t>Ganga Bhoi S/o Padmalochan Bhoi R/o Panchgoan</t>
  </si>
  <si>
    <t>Sadananda Sa S/o Munu Sa R/o Palsada</t>
  </si>
  <si>
    <t>Prasna Padhan S/o Sankar Padhan</t>
  </si>
  <si>
    <t>Purna chandra Behera</t>
  </si>
  <si>
    <t>Rajkumar Behera, S/O- sagara</t>
  </si>
  <si>
    <t>Chuldhar Sa S/o Ganda Sa R/o Jharupada</t>
  </si>
  <si>
    <t>Daleswar Sahu S/o Sadhu Ch. Sahu</t>
  </si>
  <si>
    <t>Ekadasia Patua S/o Loknath Patua R/o Dumerdhipa</t>
  </si>
  <si>
    <t>Sairendri Adha W/o Chakradhar Adha R/o Panchgaon</t>
  </si>
  <si>
    <t>Biranchi Padhan</t>
  </si>
  <si>
    <t>Lalit Meher</t>
  </si>
  <si>
    <t>Purandar Padhan</t>
  </si>
  <si>
    <t>Ahalya Padhan W/o Sanjog  Padhan R/o Panchgaon</t>
  </si>
  <si>
    <t>Ajit Kumar Bhoe S/o Manijhar Bhoe R/o Panchgaon</t>
  </si>
  <si>
    <t>Amrut Adha W/o Kalakara Adha R/o Panchgoan</t>
  </si>
  <si>
    <t>Ananta Behera S/o Subash Behera R/o Panchgaon</t>
  </si>
  <si>
    <t>Arjun Seth S/o Purusottam Seth r/o Palsada</t>
  </si>
  <si>
    <t>Ashish Agrawal S/o Shibcharan Agrawal R/o Panchgoan</t>
  </si>
  <si>
    <t>Atulya Padhan S/o Harachand, R/O- Bhaunrkhol</t>
  </si>
  <si>
    <t>Baidehi Adha W/o Bidyadhar Adha R/o Panchgaon</t>
  </si>
  <si>
    <t>Balaram Bhoi S/o Khedu Bhoi R/o G. L. High School Belpahar</t>
  </si>
  <si>
    <t>Basudeb Adha S/o Fakira Adha R/o Panchgaon</t>
  </si>
  <si>
    <t>Bhagabatia Bhoi S/o Budhan Bhoi R/o Panchagoan</t>
  </si>
  <si>
    <t>Bijay Pradhan S/o Chuleswar Pradhan R/o Panchgaon</t>
  </si>
  <si>
    <t>Bilasini Harijan W/o Sukamuni Harijan R/o Palsada</t>
  </si>
  <si>
    <t>Bilasini Sahu W/o Sadhaba Sahu R/o Panchgaon</t>
  </si>
  <si>
    <t>Bimal Kumar Pujhari S/o Dillip Kumar Pujhari R/o Pujharipali</t>
  </si>
  <si>
    <t>Brahma Behera S/o Makhanu Behera R/o Panchgaon</t>
  </si>
  <si>
    <t>Chandrama Meher D/o Deba Meher R/o Palsada</t>
  </si>
  <si>
    <t>Chuldhar Mandodari S/o Jagat Mandodari R/o Palsada</t>
  </si>
  <si>
    <t>Dambodar Ranbida S/o Gajapati Ranbida R/o Panchgaon</t>
  </si>
  <si>
    <t xml:space="preserve">Dayanidhi Bhoe S/o Kshyama Bhoi R/o Panchgoan </t>
  </si>
  <si>
    <t>Dulari Bhoi W/o Biharilal Bhoi R/o Panchgoan</t>
  </si>
  <si>
    <t>Dulendra Neti S/o Abhimanyu Neti R/o Reserve Police, Jharsuguda</t>
  </si>
  <si>
    <t>Durgaprasad Agrawal S/o Ram Kumar Agrawal R/o Panchgaon</t>
  </si>
  <si>
    <t xml:space="preserve">Dwitiya Bhoi S/o Samaru Bhoi R/o Panchgaon </t>
  </si>
  <si>
    <t>Gandhi  Padhan S/o Kutukunu Padhar R/o Panchgaon</t>
  </si>
  <si>
    <t>Gauri Namadeo W/o Krushnachandra Namadeo R/o Palsada</t>
  </si>
  <si>
    <t>Ghanashyam Meher S/o Rajendra Meher R/o Palsada</t>
  </si>
  <si>
    <t>Ghanashyam Sa S/o Chuleswar Sa R/o Jharupada</t>
  </si>
  <si>
    <t>Ghanashyam Sahu S/o Sadhu Ch. Sahu R/o Panchgaon</t>
  </si>
  <si>
    <t>Gobardhan Banjara R/o Dumepdhipa Banjara</t>
  </si>
  <si>
    <t>Hari Sh. Behera S/o Makhnu Behera R/o Panchgoan</t>
  </si>
  <si>
    <t>Hrusikesh Pradhan S/o Bhikari Pradhan R/o Panchgoan</t>
  </si>
  <si>
    <t>Jibardhan Bhoi S/o Premananda Bhoi R/o Panchgaon</t>
  </si>
  <si>
    <t>Kapila Padhan S/o Kutukunu Padhan R/o Panchgaon</t>
  </si>
  <si>
    <t>Khageswar Singh S/o Guruprasad Singh R/o Attabira</t>
  </si>
  <si>
    <t>Krushna Ch. Namdeo S/o Digambar Namdeo R/o Palsada</t>
  </si>
  <si>
    <t>Kundamani Banjari S/o Gula Banjari R/o Nayakpada</t>
  </si>
  <si>
    <t>Lalit Kumar Padhan S/o Sitaram Padhan R/o Panchgaon</t>
  </si>
  <si>
    <t>Lalit Ranbida S/o Jai Ranbida R/o Panchgaon</t>
  </si>
  <si>
    <t>Lingaraj Khamari S/o Laksapati Khamari R/o Nachenmura</t>
  </si>
  <si>
    <t>Mangara Bhoi W/o Bodhram Bhoi R/o Panchgaon</t>
  </si>
  <si>
    <t xml:space="preserve">Manju Bhoi S/o Premkumar Bhoi R/o Panchgaon </t>
  </si>
  <si>
    <t>Manoj Kumar Behera S/o Lajumani Behera R/o Panchgaon</t>
  </si>
  <si>
    <t>Mitra Bhanu Seth S/o Janakram Seth R/o Palsada</t>
  </si>
  <si>
    <t>Murali Meher S/o Bhima Meher R/o Rampur Coliary</t>
  </si>
  <si>
    <t>Nepal Mishra S/o Purna Ch. Mishra R/o Dist Welfare office Collectorate Building (JSG)</t>
  </si>
  <si>
    <t>Netra Bhoi S/o Kuldhar Bhoi R/o Panchgaon</t>
  </si>
  <si>
    <t>Padmalaya Bhoi W/o Kishor Bhoi R/o Panchgaon</t>
  </si>
  <si>
    <t>Pitabasa Padhan S/o Chakradhar Padhan R/o Duanmunda</t>
  </si>
  <si>
    <t>Prahallad  Padhan S/o Kutukunu Padhan R/o Panchgaon</t>
  </si>
  <si>
    <t>Pramod Ku. Mishra S/o Markanda Mishra R/o Kapilapur</t>
  </si>
  <si>
    <t>Premananda Seth S/o Gajaraj Seth R/o Palsada</t>
  </si>
  <si>
    <t>Premasila Mandodari W/o Judhistir Mandodari R/o Palsada</t>
  </si>
  <si>
    <t>Priyambada Bhoi D/o Sahebram Bhoi R/o Panchgoan</t>
  </si>
  <si>
    <t>Purandar Padhan S/o Jibardhan Padhan R/o Panchgaon</t>
  </si>
  <si>
    <t>Radheshyam Pradhan S/o Keshab Pradhan R/o Panchgaon</t>
  </si>
  <si>
    <t>Rajkumari Bhaisal W/o Tenganu Bhainsal R/o Panchgaon</t>
  </si>
  <si>
    <t>Ranjan Ku. Pradhan S/o Jay Prakash Pradhan R/o Panchgaon</t>
  </si>
  <si>
    <t>Resamlal Sahu S/o Gopal Sahu R/o Panchgaon</t>
  </si>
  <si>
    <t>Ritu Sahu W/o Sitarm Sahu R/o Panchgaon</t>
  </si>
  <si>
    <t>Saila Barik W/o Nityananda Barik R/o Panchgoan</t>
  </si>
  <si>
    <t>Sankara Bhue D/o Ujagar Bhue R/o Panchgaon</t>
  </si>
  <si>
    <t>Sankirtan Padhan S/o Bhagirathi Padhan R/o Panchgaon</t>
  </si>
  <si>
    <t>Sarba Saran Sa S/o Munu Sa R/o Jharupada</t>
  </si>
  <si>
    <t>Sashi Bhoi W/o Narottam Bhoi R/o Panchgaon</t>
  </si>
  <si>
    <t>Satyabhama Chouhan W/o Sukuram Chouhan R/o Dumerdhipa</t>
  </si>
  <si>
    <t>Saukilal Bhoi S/o Budhan Bhoi R/o Panchgoan</t>
  </si>
  <si>
    <t>Shankar Sahu S/o Kalachanda Sahu R/o Palsada</t>
  </si>
  <si>
    <t>Sibanand Padhan S/o Trilochan Padhan R/o Panchgaon</t>
  </si>
  <si>
    <t>Sridhar Sahu S/o Ganeshram Sa R/o Panchgaon</t>
  </si>
  <si>
    <t>Subash Ch. Sahu S/o Sadhu Ch. Sahu R/o Panchgaon</t>
  </si>
  <si>
    <t>Sudam Kumar Pradhan S/o Salekram Pradhan R/o Panchgaon</t>
  </si>
  <si>
    <t>Sujata Bhoi W/o Bharat Bhoi R/o Panchgaon</t>
  </si>
  <si>
    <t>Sukurtta Pap W/o Nandalal Pap R/o Panchgoan</t>
  </si>
  <si>
    <t>Sunanda Sa S/o Udhaba Sa R/o Attabira (Dumerdhipa)</t>
  </si>
  <si>
    <t>Supta Adha W/o Khundulu Adha R/o Panchgaon</t>
  </si>
  <si>
    <t>Suranga Padhan S/o Salekram Padhan R/o Panchgaon</t>
  </si>
  <si>
    <t>Suresh Agrawal S/o Narayan Agrawal R/o Dumerdhipa</t>
  </si>
  <si>
    <t>Sushil Bhoi S/o Fagu Bhoi R/o Panchgaon</t>
  </si>
  <si>
    <t>Sushil Padhan S/o Chakradhar Padhan R/o Panchgaon</t>
  </si>
  <si>
    <t>Tapeswar Ranbida S/o Kshetra Ranbida R/o Panchgaon</t>
  </si>
  <si>
    <t>Toleswar Bhoi S/o Samaru  Bhoi R/o Palsada</t>
  </si>
  <si>
    <t>Ugresan Bhoi S/o Japi Bhoi R/o Panchgaon</t>
  </si>
  <si>
    <t>Usatram Bhoi S/o Trachand Bhoi Panchgaon</t>
  </si>
  <si>
    <t xml:space="preserve">Gyanabrata Bhoi S/o Murali Bhoi </t>
  </si>
  <si>
    <t>Palsada</t>
  </si>
  <si>
    <t>Nityanand seth S/o Minketan</t>
  </si>
  <si>
    <t>Ganesh Meher S/o Dhoba Meher Palsada</t>
  </si>
  <si>
    <t>Dataram sahu S/o Artta Sahu</t>
  </si>
  <si>
    <t>Krupasindhu Sahu  S/o Ghasia Sahu</t>
  </si>
  <si>
    <t>Mitrabhanu Panda S/o Tirimaharaj</t>
  </si>
  <si>
    <t>Gobardhan Banjara S/o Ram Pr. Banjara R/o Panchpudgiya</t>
  </si>
  <si>
    <t>Bhagabat Pr. Sahu S/o Dataram</t>
  </si>
  <si>
    <t>Sebakram Bhoi S/o Minaketan</t>
  </si>
  <si>
    <t>Priyabrata Bhoi S/o Murali Bhoi R/O Palsada</t>
  </si>
  <si>
    <t>Rabindra Ku. Meher S/o Mutu Meher R/o Palsada</t>
  </si>
  <si>
    <t>Laba Padhan S/o Nakul Padhan R/o Sahasbaga</t>
  </si>
  <si>
    <t>Thandaram Panda S/o Trimaharaj Panda R/o Palsada</t>
  </si>
  <si>
    <t>Jitu Sahu S/o Ratha Sahu R/o Palsada</t>
  </si>
  <si>
    <t>Purnami Meher W/o Krushnna Meher R/o Palsada</t>
  </si>
  <si>
    <t>Lakhapati Meher S/o Indra</t>
  </si>
  <si>
    <t>Krushnabihari Sahu S/o Dataram</t>
  </si>
  <si>
    <t>Lalsehab Bhoi S/o Sudarsan Bhoi</t>
  </si>
  <si>
    <t xml:space="preserve">Muralidhar Bhoi S/o Rushav </t>
  </si>
  <si>
    <t>Mitrabhanu Seth S/o Janekram</t>
  </si>
  <si>
    <t>Jagannath Pr. Bhoi S/o Gangadhar Bhoi R/o Palsada</t>
  </si>
  <si>
    <t>Bhogdev Padhi  S/o Nilanchal Padhi</t>
  </si>
  <si>
    <t>Gangadhar Meher S/o Lambodhar Meher</t>
  </si>
  <si>
    <t>Khusiram Bhoi S/o Taleswar Bhoi</t>
  </si>
  <si>
    <t>Lukeswar Bhoi S/o Sudarshan Bhoi R/oPalsada</t>
  </si>
  <si>
    <t>Indramani Sahu S/o Dataram Sahu</t>
  </si>
  <si>
    <t>Jageswar Banjara &amp; others S/o Salekram Banjara</t>
  </si>
  <si>
    <t>Lambodar Meher S/o Kandarp Meher</t>
  </si>
  <si>
    <t>Nityanand Banjara  S/o Pilu</t>
  </si>
  <si>
    <t>Panchanan Meher S/o Dhuba</t>
  </si>
  <si>
    <t>Jagadish Pr. Mishra S/o Bansidhar Mishra</t>
  </si>
  <si>
    <t>Kanhucharan Namdeo S/o Netranand Namdeo</t>
  </si>
  <si>
    <t>Neheru Meher S/o Gangadhar</t>
  </si>
  <si>
    <t>Rabiratna Mishra S/o Mahan</t>
  </si>
  <si>
    <t>Ghanashyam Sa S/o Chuldhar Sa R/o Jharupada</t>
  </si>
  <si>
    <t>Ranka Meher S/o Tike</t>
  </si>
  <si>
    <t>Kanhu Seth S/o Sundar Seth R/o Palsada</t>
  </si>
  <si>
    <t>Prafulla Patel S/o Dhanurjaya Patel R/o Renkuli</t>
  </si>
  <si>
    <t>Bhimsen Meher S/o Chamra Meher R/o Palsada</t>
  </si>
  <si>
    <t xml:space="preserve">Goardhan Behera S/o Rupsing Behera </t>
  </si>
  <si>
    <t>Kanhu Sa  S/o Ghasia Sa</t>
  </si>
  <si>
    <t>Tapeswar Sa S/o Dibakar</t>
  </si>
  <si>
    <t>Dayakara Meher S/o Iswar Meher  R/o Palsada</t>
  </si>
  <si>
    <t>Duryodhan Ati S/o Manglu Ati R/o Attabira (Dumerdhipa)</t>
  </si>
  <si>
    <t>Arakhit Meher S/oSanyasi Meher R/o Palsada</t>
  </si>
  <si>
    <t>Aarakhit Meher S/o Sanyasi Meher R/o Palsada</t>
  </si>
  <si>
    <t>Anand Meher S/o Kandarpa Meher</t>
  </si>
  <si>
    <t>Chandrama Meher D/o Deba Meher</t>
  </si>
  <si>
    <t>chintamani Meher S/o Rudra Meher</t>
  </si>
  <si>
    <t>Gourishankar Naik S/o Goutam Naik R/o Renkuli</t>
  </si>
  <si>
    <t>Karuna Banjara S/o Panchuram Banjara R/o Panchpudgia</t>
  </si>
  <si>
    <t>Brundaban sa &amp; others S/o Anantram</t>
  </si>
  <si>
    <t>Amruta Meher D/oBhagbatia Meher R/o palsada</t>
  </si>
  <si>
    <t xml:space="preserve">Lura Luhura W/o Kaira Luhura </t>
  </si>
  <si>
    <t>Sahebram  Sahu S/o Thandaram Sahu R/o Palsada</t>
  </si>
  <si>
    <t xml:space="preserve">Sarswati Sagar W/o Sushil SagarR/ o Palsada </t>
  </si>
  <si>
    <t xml:space="preserve">Prahallad Behera S/o Rupsingh </t>
  </si>
  <si>
    <t>Chand Pr. Meher S/o Jugalal Meher</t>
  </si>
  <si>
    <t>Digri Meher S/o Dilip Meher R/o Palsada</t>
  </si>
  <si>
    <t>Gokul Meher S/o Jaga(Luhabaga)</t>
  </si>
  <si>
    <t>Nakul Meher S/o Jaga(Luhabaga)</t>
  </si>
  <si>
    <t>Tapeswar Biswal S/o Salekram</t>
  </si>
  <si>
    <t>Betaram Banjara</t>
  </si>
  <si>
    <t>Kalakanhu Meher</t>
  </si>
  <si>
    <t>Laxminarayan Kusum</t>
  </si>
  <si>
    <t>Chandra Meher S/o Bhagabatia</t>
  </si>
  <si>
    <t>chitra Meher</t>
  </si>
  <si>
    <t>Chuldhar Pasayat</t>
  </si>
  <si>
    <t>Danar Kusum</t>
  </si>
  <si>
    <t>Dibyaranjan Thapa S/o Lingaraj</t>
  </si>
  <si>
    <t>Dukalu Banjara</t>
  </si>
  <si>
    <t xml:space="preserve">Ganesh Meher S/o Sugri Meher </t>
  </si>
  <si>
    <t>Girish Biswal S/o Chaitanya</t>
  </si>
  <si>
    <t>Gokula Meher</t>
  </si>
  <si>
    <t>Hemanchal Banjara</t>
  </si>
  <si>
    <t>Kartika Behera S/o Paramanand</t>
  </si>
  <si>
    <t>Karuna Banjara</t>
  </si>
  <si>
    <t xml:space="preserve">Khusiram sahu  S/o Krupasindhu </t>
  </si>
  <si>
    <t>Kundamani Banjara S/o Gula</t>
  </si>
  <si>
    <t>Lingaraj Thapa S/o Jagatram</t>
  </si>
  <si>
    <t>Mahajan Mishra S/o Dayanidhi</t>
  </si>
  <si>
    <t>Nehru Meher</t>
  </si>
  <si>
    <t>Pandaba Meher</t>
  </si>
  <si>
    <t xml:space="preserve">Prahallad Meher S/o Butu </t>
  </si>
  <si>
    <t>Prasanna Thapa S/o Lingaraj</t>
  </si>
  <si>
    <t xml:space="preserve">Premanand Padhan S/o Kunja </t>
  </si>
  <si>
    <t>Purusottam Neti</t>
  </si>
  <si>
    <t>Satmati Gouda</t>
  </si>
  <si>
    <t xml:space="preserve">Dhaleswar Bhoi S/o Rushav </t>
  </si>
  <si>
    <t>Gyanabrata Bhoi S/o Murali Bhoi R/o Palsada</t>
  </si>
  <si>
    <t>Panchpugudia</t>
  </si>
  <si>
    <t>Kundamani Banzara S/o Gularam Banzara R/o Palsada</t>
  </si>
  <si>
    <t>Khusiram Bhoi S/o Taleswar Bhoi R/o Palsada</t>
  </si>
  <si>
    <t>Draupadi Behera W/o Kartik Beher R/o Palsada &amp; Others</t>
  </si>
  <si>
    <t>Gobardhan Banjara S/o Ramprasad Banjara R/o Palsada</t>
  </si>
  <si>
    <t>Dataram Sahu S/o Artta Sahu R/o Palsada</t>
  </si>
  <si>
    <t>Priyabrata  Bhoi S/o Murali Bhoi R/o Palsada</t>
  </si>
  <si>
    <t>Kaustuka Padhan S/o Sahadan Padhan R/o Palsada</t>
  </si>
  <si>
    <t>Santu Banjara S/o Nankund Banjara R/o Palsada</t>
  </si>
  <si>
    <t xml:space="preserve">Sansara Meher S/o Lingaraj Meher R/o Palsada </t>
  </si>
  <si>
    <t>Bhagbatia Neti</t>
  </si>
  <si>
    <t>Renkuli</t>
  </si>
  <si>
    <t>Shiba Meher S/o Bhuru Vill-Palsada</t>
  </si>
  <si>
    <t>Tapeswar Biswal S/o Salegram</t>
  </si>
  <si>
    <t>Tuleswar Khamari S/o Haldhar</t>
  </si>
  <si>
    <t>Girish Biswal S/o Chaitan Vill-Palsada</t>
  </si>
  <si>
    <t>Motiram Neti S/o Dasharath</t>
  </si>
  <si>
    <t>Mahendra Patel S/o Sadanan &amp; others</t>
  </si>
  <si>
    <t>Manoj Padhan S/o Sebakram</t>
  </si>
  <si>
    <t>Lochan Garia S/o Iswar Garia R/o Rekuli</t>
  </si>
  <si>
    <t>Murali Padhan S/o Jadab Padhan R/o Renkuli</t>
  </si>
  <si>
    <t xml:space="preserve">Prakash Charan Padhan S/o Murali Padhan R/o Renkuli </t>
  </si>
  <si>
    <t>Amar Singh S/o Jayaram Singh R/o Renkuli</t>
  </si>
  <si>
    <t>Laba Pradhan S/o Nakul Pradhan R/o Palsada</t>
  </si>
  <si>
    <t>Bikram Neti S/o Bhubaneswar Neti R/o Palsada</t>
  </si>
  <si>
    <t>Purusottam Neti S/o Dhanurjay R/o Renkuli &amp; others</t>
  </si>
  <si>
    <t>Gobinda Marei S/o Nakul Marei R/o Renkuli</t>
  </si>
  <si>
    <t>Chhabila Neti S/o Dhaniram Neti R/o Renkuli</t>
  </si>
  <si>
    <t>Kalpataru  Jued S/o Ghanashyam Jued R/o Renkuli &amp; Others</t>
  </si>
  <si>
    <t>Kishor Dash S/o Duan Dash R/o Renkuli</t>
  </si>
  <si>
    <t>Khirodini Singh W/o Karunakar Singh R/o Renkuli</t>
  </si>
  <si>
    <t>Jibardhan Thapa S/o Sobharam Thapa R/o Renkuli</t>
  </si>
  <si>
    <t>Kusha Patel S/o Uddhaba Patel R/o Renkuli</t>
  </si>
  <si>
    <t>Raghunath Biswal S/o Bidu Biswal R/o Renkuli</t>
  </si>
  <si>
    <t>Gangadhar Meher S/o Lamboddara Meher R/o Palsada</t>
  </si>
  <si>
    <t>Keshab Padhan S/o Udia Padhan R/o Renkuli</t>
  </si>
  <si>
    <t>Pitamber Bishi S/o Jogeswar Bishi R/o Nachenmura</t>
  </si>
  <si>
    <t>Loknatha Garia S/o Minaketan Garia R/o Nachenmura &amp; Othres</t>
  </si>
  <si>
    <t>Prabahakar Singh S/o Bidyadhar Singh R/o Renkuli</t>
  </si>
  <si>
    <t>Gaurishankar Naik S/o Gautam Naik R/o Renkuli</t>
  </si>
  <si>
    <t>Bidyalochan Thapa S/o Lingaraj Thapa</t>
  </si>
  <si>
    <t>Nanda Kishor Thapa S/o Maheswar Thapa R/o Renkuli</t>
  </si>
  <si>
    <t>Fulmati Neti W/o Narasingha Neti R/o Renkuli</t>
  </si>
  <si>
    <t>Sankirtan Bishi S/o Lal Saheb Bishi R/o Lachhipali</t>
  </si>
  <si>
    <t>Khageswar Naik S/o Netranand Nair r/o Renkuli</t>
  </si>
  <si>
    <t>Anuchhaya Singh D/o Dinamani Singh R/o Renkuli</t>
  </si>
  <si>
    <t>Suresh Ku. Singh S/o Ramchandra Singh R/o Renkuli</t>
  </si>
  <si>
    <t>Nabina Kalo S/o Mangalu Kalo R/o Renkuli</t>
  </si>
  <si>
    <t>Dhanurjaya Neti S/o Dasharath Neti R/o Renkuli</t>
  </si>
  <si>
    <t>Tilotama Das D/o Kishor Das R/o Rengali</t>
  </si>
  <si>
    <t>Nirmal Pr. Mishra S/o Markanda Mishra R/o Bhikampali</t>
  </si>
  <si>
    <t>Saraswti Mishra R/o Bhikampali</t>
  </si>
  <si>
    <t>Budhan Patel S/o Parmeswar Patel R/o Penkuli</t>
  </si>
  <si>
    <t>Sanat Ku. Singh S/o Ramchandra Singh R/o Renkuli</t>
  </si>
  <si>
    <t>Panchu Naik S/o Bishnu Naik R/o Renkuli</t>
  </si>
  <si>
    <t>Budhan Naik S/o Bishnu Naik R/o Renkuli</t>
  </si>
  <si>
    <t>Omprakash Mishra S/o Nirmal Mirshra R/o Bhikampali</t>
  </si>
  <si>
    <t>Prasana Thapa S/o Lingraj Thapa R/o Renkuli</t>
  </si>
  <si>
    <t>Ratha Meher S/o Bhuru Meher R/o Palsada</t>
  </si>
  <si>
    <t xml:space="preserve">Damodar Thapa S/o Sobharam Thapa R/o Renkuli  </t>
  </si>
  <si>
    <t>Sarju Pratap Singh S/o Jayaram Singh R/o Renkuli</t>
  </si>
  <si>
    <t>Prafulla Patel S/o Fakir Patel R/o Renkuli</t>
  </si>
  <si>
    <t>Bhagabatia Kaunr S/o Gadadhar Kaunr R/o Nachenmura &amp; Others</t>
  </si>
  <si>
    <t>Bhisma Neti S/o Ganesh  Neti R/o Renkuli</t>
  </si>
  <si>
    <t>Mahara Neti W/o Kalindar Neti R/o Renkuli</t>
  </si>
  <si>
    <t>Sadhanana Patel S/o Satyananda Patel R/o Renkuli</t>
  </si>
  <si>
    <t>Ramnath Bishi S/o Padman Bishi R/o Bijapali</t>
  </si>
  <si>
    <t>Pankajini Bishi W/o Bajanath Bishi R/o Bijapali</t>
  </si>
  <si>
    <t>Madhu Meher S/o Baisakhu Meher R/o Palsada</t>
  </si>
  <si>
    <t>Yudhisthir Mohapatra</t>
  </si>
  <si>
    <t>Rengali</t>
  </si>
  <si>
    <t>sushila Bhoe S/o Hajaru</t>
  </si>
  <si>
    <t>Pandabaram Gupta S/o Munuram</t>
  </si>
  <si>
    <t>Saroj Ku. Gupta S/o Pandabaram</t>
  </si>
  <si>
    <t>Kshyma Barik S/o Dhruba Barik R/o Bijapali</t>
  </si>
  <si>
    <t>Natabar Bhoi S/o Bhagaban</t>
  </si>
  <si>
    <t>Fakira Sahu S/o Kuni</t>
  </si>
  <si>
    <t>Chandramani Sahu S/o Chhatrapati Sahu</t>
  </si>
  <si>
    <t>Ajit Barik S/o Ramesh Barik R/o Bijapali</t>
  </si>
  <si>
    <t>Akhil Bisi S/o Falu Bisi R/o Rengali &amp; Others</t>
  </si>
  <si>
    <t>Ambika Pr. Agrawal S/o Ram Ku. Agrawal R/o War No.  -34</t>
  </si>
  <si>
    <t>Anand Sa S/o Loknath Sa R/o Rengali</t>
  </si>
  <si>
    <t>Anta Biswal S/o Rushi Biswal R/o Banharpali</t>
  </si>
  <si>
    <t>Ashim Padhan S/o Lalsahab Padhan R/o Rengali</t>
  </si>
  <si>
    <t>Baisaku Sahu S/o Tiknu Sahu R/o Rengali</t>
  </si>
  <si>
    <t>Bajrang Sahu S/o Anam Sahu R/o Rengali</t>
  </si>
  <si>
    <t>Banita Pashan W/o Hrudananda Padhan R/o Rengali</t>
  </si>
  <si>
    <t>Bhavani Pr. Agrawal S/o Ramkumar Agrawal R/o Kabir Chowk</t>
  </si>
  <si>
    <t>Binod  Sahu S/o Lala Sahu R/o Rengali</t>
  </si>
  <si>
    <t>Bishnuprasad Sahu S/o Gobinda Sahu R/o Rengali</t>
  </si>
  <si>
    <t>Chandra Ku Padhan S/o Dashrath Padhan  R/o Rengali</t>
  </si>
  <si>
    <t>Chandrakala Sa D/o  Premanand Sa R/o Rengali</t>
  </si>
  <si>
    <t>Chuldahar Sahu S/o Harihar Sahu R/o Attabira</t>
  </si>
  <si>
    <t>Dayanidhi Padhan S/o Sankirtan Padhan R/o Sukulpali</t>
  </si>
  <si>
    <t>Debarchan Rana S/o Japi Rana R/o Rengali</t>
  </si>
  <si>
    <t>Debi Pr. Agrawal S/o Ram Kumar Agrawal R/o Panchgaon</t>
  </si>
  <si>
    <t>Depak Kumar Meher S/o Bhubaneswar Meher r/o Dumerdhipa</t>
  </si>
  <si>
    <t>Dibakara Deheri S/o Dugu Deheri R/o Rengali</t>
  </si>
  <si>
    <t>Dilip Sahu S/o Tikunu Sahu  R/o Rengali</t>
  </si>
  <si>
    <t>Dolamani Bishi S/o Hrudananda Bishi R/o Rengali</t>
  </si>
  <si>
    <t>Dukhanashan Kumbhar R/o Rengali</t>
  </si>
  <si>
    <t>Dukhanasini Gupta W/o Pandabaram R/o Bijapali</t>
  </si>
  <si>
    <t>Durgaprasad Agrawal S/o Ram kumar Agrawal R/o Panchgaon</t>
  </si>
  <si>
    <t>Gouranga Rana S/o Kunja Rana R/o Rengali</t>
  </si>
  <si>
    <t>Hrusikesh Padhan S/o Durjodhan Padhan R/o Rengali</t>
  </si>
  <si>
    <t>Jageswar Padhan S/o Krushna Ch.Padhan  R/o Rengali</t>
  </si>
  <si>
    <t>Janmajaya Sahu S/o Lal Sahu  R/o Rengali</t>
  </si>
  <si>
    <t>Jasobanti Rana W/o Ramesh Rana R/o Rengali</t>
  </si>
  <si>
    <t>Jasobanti Sahu W/o Binod Sahu R/o Rengali</t>
  </si>
  <si>
    <t>Jaya Prasad Kumbhar S/o Krupasindhu Kumbhar</t>
  </si>
  <si>
    <t>Jayaram Sa S/o Tengnu Sa R/o Rengali</t>
  </si>
  <si>
    <t>Kailash Ch. Padhan S/o Chandramani Padhan R/o Bandhabahal</t>
  </si>
  <si>
    <t>Kailash Sa S/o Basudev  Sa  R/o Rengali</t>
  </si>
  <si>
    <t>Kandarpa Sahu S/o Ujwal Sahu R/o Rengali</t>
  </si>
  <si>
    <t>Kanhu Chanran Biswal S/o Anta Biswal R/o Banharpali</t>
  </si>
  <si>
    <t>Karampal Sahu  S/o Rama Sahu R/o Gandhinagar</t>
  </si>
  <si>
    <t>Khageswar Bisi S/o Dhaneswar Bisi R/o Rengali</t>
  </si>
  <si>
    <t>Khantiram Bishi S/o Ganesh Bishi R/o Rengali</t>
  </si>
  <si>
    <t>Kishor Sahu S/o Dhansae Sahu R/o Rengali</t>
  </si>
  <si>
    <t>Laksmi Prahan W/o Jagmoahan Pradhan R/o Baghmunda</t>
  </si>
  <si>
    <t>Lalit Kumar Pujari R/o Near Jagannath Temple Sarbahal</t>
  </si>
  <si>
    <t>Lalit Mohan Mahapatra S/o Rajendra Mahapatra R/o Rengali</t>
  </si>
  <si>
    <t>Lalita Padhan W/o Minketan Padhan R/o Attabira</t>
  </si>
  <si>
    <t>Linga Chamar S/o Purna Chamar R/o Attabira</t>
  </si>
  <si>
    <t>Madan Sundar Patra S/o Dwijabar Patra R/o Rengali</t>
  </si>
  <si>
    <t>Mamata Padhan W/o Girish Padhan R/o Sukalpali</t>
  </si>
  <si>
    <t>Mana Bodh Bishi S/o Fagu Bishi R/o Rengali</t>
  </si>
  <si>
    <t>Manoj Ku. Padhan S/o Minketan Padhan R/o Rengali</t>
  </si>
  <si>
    <t>Minaketan Padhan S/o Dasrathi Padhan R/o Rengali</t>
  </si>
  <si>
    <t>Naresh Ku Sahu S/o Ukelal Sahu R/o Rengali</t>
  </si>
  <si>
    <t>Neheru Padhan S/o Bhagarath Padhan R/o Sukulpali</t>
  </si>
  <si>
    <t>Nepal Sahu S/o Rama Sahu R/o Rengali</t>
  </si>
  <si>
    <t>Netra Nand Padhan W/o Judhistir Padhan R/o Rengali</t>
  </si>
  <si>
    <t>Nrupalal  Sahu S/o Ujal Sahu R/o Rengali</t>
  </si>
  <si>
    <t>Palou Sahu S/o Lachhaman Sahu R/o Rengali</t>
  </si>
  <si>
    <t>Rabiratna Padhan S/o Gangadhar Padhan R/o Rengali</t>
  </si>
  <si>
    <t>Ramani Sa S/o Tejram Sa  R/o Rengali</t>
  </si>
  <si>
    <t>Rudra Prasad Bishi R/o Rengali</t>
  </si>
  <si>
    <t>Rusabha Sahu S/o Kenda Sahu R/o Rengali</t>
  </si>
  <si>
    <t>Sabati Padhan D/o Gangadhar Padhan R/o Rengali</t>
  </si>
  <si>
    <t>Sangali Padhan W/o Indrajit Padhan R/o Rengali</t>
  </si>
  <si>
    <t>Sanju Ku. Gupta S/o Pandabram Gupta R/o Bijapali\</t>
  </si>
  <si>
    <t>Sanjukta Padhan W/o Janekram Padhan R/o Panchgaon</t>
  </si>
  <si>
    <t>Santosh Sa S/o Lingaraj Sa R/o Rengali</t>
  </si>
  <si>
    <t>Sanyasi Padhan S/o Durypdhan  Padhan R/o Rengali</t>
  </si>
  <si>
    <t>Shishupal Rana S/o Binod Rana R/o Rengali</t>
  </si>
  <si>
    <t>Shyamal Padhan S/o Daitari Padhan R/o Rengali</t>
  </si>
  <si>
    <t>Sitaram Padhan S/o Tika Padhan R/o Rengali</t>
  </si>
  <si>
    <t>Surendra Bishi S/o Pita Bishi R/o Rengali</t>
  </si>
  <si>
    <t>Surendra Sidar S/o Susti Sidar R/o Attabira</t>
  </si>
  <si>
    <t>Tetaku Padhan S/o Dayanidhi Padhan R/o Rengali</t>
  </si>
  <si>
    <t>Thakur Ram Sahu S/o Kelha Sahu R/o Rengali</t>
  </si>
  <si>
    <t>Tularam Padhan S/o Parsuram R/o Rengali</t>
  </si>
  <si>
    <t>Upendra Sahu S/o Gobardhan Sahu R/o Panchgaon</t>
  </si>
  <si>
    <t>Rajaram Khamari</t>
  </si>
  <si>
    <t>Sukhadihi</t>
  </si>
  <si>
    <t>Duaru Kisan S/o Laxman</t>
  </si>
  <si>
    <t>Baishnaba Dhurua S/o Jagat</t>
  </si>
  <si>
    <t>Parsuram Padhan S/o Bidyadhar</t>
  </si>
  <si>
    <t>Anil Bhoi S/o Ganapati Bhoi R/o Sukhadihi</t>
  </si>
  <si>
    <t>Anil Khamari S/o Taranisen Khamari R/o Kandadhi</t>
  </si>
  <si>
    <t>Ashok Dhurua S/o Bodram Dhurua  R/o Sukhadihi</t>
  </si>
  <si>
    <t>Babuli Kharsel S/o Birbal Kharsel R/o Sukhadihi</t>
  </si>
  <si>
    <t>Banmali Pande S/o Tirtha Pande R/o Sukhadihi</t>
  </si>
  <si>
    <t>Basudev Dhurua S/o Sricharan Dhurua R/o Sukhadihi</t>
  </si>
  <si>
    <t>Bhaktaram Bhoi S/o Dharamsingh Bhoi R/o Sukhadihi</t>
  </si>
  <si>
    <t>Bhubaneswar Bhaisa S/o Juarmal Bhainsa R/o Kandadihi</t>
  </si>
  <si>
    <t>Bhubaneswar Sahu S/o Asharam Sahu R/o Sukhadihi</t>
  </si>
  <si>
    <t>Birendra Bhue S/o Tirtha Bhue R/o Sukhadihi</t>
  </si>
  <si>
    <t>Bodharam Naik S/o Akularam Naik R/o Kandadihi</t>
  </si>
  <si>
    <t>Chabilal Gupta S/o Sadhuram Gupta R/o Kukurda</t>
  </si>
  <si>
    <t>Chuladhara Sahu S/o Sitaram Sahu R/o Sukhadihi</t>
  </si>
  <si>
    <t>Chuleshwar Khamari S/o Lal Bihari Khamari R/o Sukhadihi</t>
  </si>
  <si>
    <t>Dayalu Kalasa S/o Nirakar Kalasa R/o Sukhadihi</t>
  </si>
  <si>
    <t>Debananda Gidili S/o Udia Gidili R/o Sukhadihi</t>
  </si>
  <si>
    <t>Debananda Sahu S/o Sitaram Sahu R/o Sukhadihi</t>
  </si>
  <si>
    <t>Dhanurjay Biswal S/o Nilamani Biswal R/o Nawapara (C.G.)</t>
  </si>
  <si>
    <t>Dipak Khamari S/o Dulamani Khamari R/o Sukhadihi</t>
  </si>
  <si>
    <t>Dusta Marei S/o Satrughan Marei R/o Sukhadihi</t>
  </si>
  <si>
    <t>Fakira Raut S/o Kanhu Charn Raut R/o Sukhadihi</t>
  </si>
  <si>
    <t>Gangadhar Dhuura S/o Dinabandhu Dhurua R/o Sukhadihi</t>
  </si>
  <si>
    <t>Girish Chandra Sahu S/o Jhasketan Sahu R/o Sukhadihi</t>
  </si>
  <si>
    <t>Gosain Dhurua S/o Jogendra Dhurua R/o Sukhadihi</t>
  </si>
  <si>
    <t>Gunamani Marei S/o Chamara Marei R/o Sukhadihi</t>
  </si>
  <si>
    <t>Jagadis Khamari S/o Motiram Khamari R/o Sukahdihi</t>
  </si>
  <si>
    <t>Jayadeba Sahu S/o Durjyodhan Sahu R/o Sukhadihi</t>
  </si>
  <si>
    <t>Jayram Dhurua S/o Bhika Dhurua R/o Sukhadihi</t>
  </si>
  <si>
    <t>Jhasmanu Padhan S/o Ksmanidhi Padhan R/o Sukhadihi</t>
  </si>
  <si>
    <t>Jitendra Ku Sahu S/o Bhimsen Sahu R/o Lachhipali</t>
  </si>
  <si>
    <t>Jugeswar Sahu S/o Nidhi Sahu R/o Sukahadihi</t>
  </si>
  <si>
    <t>Kailash Bhue S/o Hiralal Bhue R/o Sukhadihi</t>
  </si>
  <si>
    <t>Kalicharan Dhurua S/o Jagat Dhurua R/o Sukhadihi</t>
  </si>
  <si>
    <t>Kanhu Charan Rout S/o Ghudu Rout R/o Sukhadihi</t>
  </si>
  <si>
    <t>Kanhu Mirdha S/o Kaera Mirdha R/o Sahasbaga</t>
  </si>
  <si>
    <t>Kshira Bihari Dhurua S/o Sricharan Dhurua R/o Sukhadihi</t>
  </si>
  <si>
    <t>Manuranjan Dhurua S/o Rasika Dhurua R/o Sukhadihi</t>
  </si>
  <si>
    <t>Minaketan Dhurua S/o Dsricharan Dhurua R/o Sukhadihi</t>
  </si>
  <si>
    <t>Motilal Padhan S/o Bimbadhar Padhan R/o Sukhadihi</t>
  </si>
  <si>
    <t>Nandalal Kishan S/o Chandra Kishan R/o Sukhadihi &amp; others</t>
  </si>
  <si>
    <t xml:space="preserve">Narasingha Bhoi S/o Mohan Bhoi R/o Sariapali </t>
  </si>
  <si>
    <t>Nirupama Khamari D/o Suresh Kumar Khamari R/o Kandadihi</t>
  </si>
  <si>
    <t>Nishamani Bhue S/o Chandrasekhar Bhue R/o Sukahdihi</t>
  </si>
  <si>
    <t>Nityananda Marei S/o Jethu Marei R/o Sukhadihi</t>
  </si>
  <si>
    <t>Padman Marei S/o Narayan Marei R/o Sukhadihi</t>
  </si>
  <si>
    <t>Panchu Sahu S/o Nidhi Sahu R/o Sukhadihi</t>
  </si>
  <si>
    <t>Pitabasha Bagha S/o Nandalal Bagha R/o Sukhadihi</t>
  </si>
  <si>
    <t>Pitambar Padhan S/o Iswar Padhan R/o Sukhadihi</t>
  </si>
  <si>
    <t>Prafulla Duan S/o Thabira Duan R/o Bausenpali</t>
  </si>
  <si>
    <t>Premananda Bhue S/o Benudhar Bhue R/o Sukhadihi</t>
  </si>
  <si>
    <t>Raghunatha Sahu S/o Narahari Sahu R/o Sukhadihi</t>
  </si>
  <si>
    <t>Rajaram Khamari S/o Pingal Jganari R/oKandhadihi</t>
  </si>
  <si>
    <t>Ramesh Chandra Sahu S/o Parakshita Sahu R/o Sukhadihi</t>
  </si>
  <si>
    <t>Ratnakar Khamari S/o Janekram Khamari R/o Sukhadihi</t>
  </si>
  <si>
    <t>Sadananda Bhoi S/o Benudhar Bhoi R/o Sukhadihi</t>
  </si>
  <si>
    <t>Sanand Pradhan R/o Machida</t>
  </si>
  <si>
    <t>Satyabati Padhan W/o Mahadeb Padhan R/o Sukhadihi</t>
  </si>
  <si>
    <t>Seshadev Khamari S/o Janakram Khamari R/o Sukhadihi</t>
  </si>
  <si>
    <t>Shashibhusan Birja S/o Chalia Birja R/o Sukahdihi</t>
  </si>
  <si>
    <t>Shyamsundar Sahu S/o Benudhar Sahu R/o Sukhadihi</t>
  </si>
  <si>
    <t>Sitaram Sahu S/o Parmananda Sahu R/o Sukhadihi</t>
  </si>
  <si>
    <t>Subhadra Sahu W/o Kanhu Charan Sahu R/o Sukhadihi</t>
  </si>
  <si>
    <t>Surendra Sahu S/o Nidhi Sahu R/o Sukhadihi</t>
  </si>
  <si>
    <t>Surya Kumar Padhan S/o Mohan Padhan R/o Sukahdihi</t>
  </si>
  <si>
    <t>Susanta Sa S/o Rohit Sa R/o Bausenpali</t>
  </si>
  <si>
    <t>Tapaswani Bhaynar D/o Sashibhudan Bhayanar R/o Sukhadihi</t>
  </si>
  <si>
    <t>Thandaram Prasada S/o Ishwar Prasad R/o Nawapara (C.G.)</t>
  </si>
  <si>
    <t>Uddhaba Sahu S/o Kashirama Sahu R/o Sukhadihi</t>
  </si>
  <si>
    <t>Vijay Kumar Behera S/o Jay Kumar Behera R/o Nawapara</t>
  </si>
  <si>
    <t>Nilakantha  Rahena S/o Sindhu Rehena R/o Sukulpali</t>
  </si>
  <si>
    <t>Sukalpali</t>
  </si>
  <si>
    <t>Laksmi  Padhan D/o Jagmohan , Baghamunda</t>
  </si>
  <si>
    <t>Ganesh Chandra Barik S/o Nityananda Barik R/o Sukulpali</t>
  </si>
  <si>
    <t>Giri Padhan S/o Kangalu Padhan R/o Nuadihi</t>
  </si>
  <si>
    <t>Baikuntha Barik S/o Rudra Barik R/o Sukulpali</t>
  </si>
  <si>
    <t>Rajkumar Seth S/o Tejram Seth R/o Sukulpali</t>
  </si>
  <si>
    <t>Ratni Bhoi W/o Ramachandra Bhoi R/o Ganesh Nagar</t>
  </si>
  <si>
    <t>Ilabati Bhoi W/o Khedu Bhoi R/o Sukulpali</t>
  </si>
  <si>
    <t>Padmamukha Rahena  S/o Nilakantha Rehena R/o Banjipali</t>
  </si>
  <si>
    <t>Tularam Rahena S/o Niladhar Rahena R/o Sukulpali</t>
  </si>
  <si>
    <t>Gokulananda Padhan S/o Chaitanya Padhan R/o Sukulpali</t>
  </si>
  <si>
    <t>Jashobanti Bhoi W/o Paramananda Bhoi R/o Sukulpali</t>
  </si>
  <si>
    <t>Minaketan Padhan S/o Siba Padhan R/o Sukulpali</t>
  </si>
  <si>
    <t>Sagar Padhan S/o Batakrushna Padhan R/o Sukulpali</t>
  </si>
  <si>
    <t>Sulochana Bhoi W/o Pandaba Bhoi R/o Bhanurkhol</t>
  </si>
  <si>
    <t>Resam Sahu S/o Chearman Sahu R/o Bausenpali</t>
  </si>
  <si>
    <t>Indramani Padhan S/o Iswar Padhan R/o Sukulpali</t>
  </si>
  <si>
    <t>Laingaraj Padhan S/o Batakrushna Padhan R/o Sukulpali</t>
  </si>
  <si>
    <t>Bibhuprasad Sahu S/o Gobnda Sahu R/o Rengali</t>
  </si>
  <si>
    <t>Thakur Pandey S/o Jayaram Pandey R/o Sukulpali</t>
  </si>
  <si>
    <t>Niladri Baiga W/o Bhabagrahi Baiga R/o Sukulpali</t>
  </si>
  <si>
    <t>Bihari Padhan S/o Chintamani Padhan R/o Sukulpali</t>
  </si>
  <si>
    <t>Pandaba Padhan S/o Siba Padhan R/o Sukulpali</t>
  </si>
  <si>
    <t>Digrilal Padhan S/o Sadhuram Padhan R/o Sukulpali</t>
  </si>
  <si>
    <t>Gangadhar  Barik S/o Pandaba Barik R/o Sukulpali</t>
  </si>
  <si>
    <t>Sukurta Bhoi W/o Bihari Bhoi R/o Sukulpali</t>
  </si>
  <si>
    <t>Bhagarathi Padhan S/o Sankirtan Padhan R/o Sukulpali</t>
  </si>
  <si>
    <t>Angad Sahu S/o Dibakar Sahu R/o Sukulpali</t>
  </si>
  <si>
    <t>Dulamani Samal S/o Lala Samal R/o Sukulpali</t>
  </si>
  <si>
    <t>Ranjit Biswal S/o Tikeswar Biswal R/o Sukulpali</t>
  </si>
  <si>
    <t xml:space="preserve">Krushan Bhoi S/o Dharma Bhoi R/o </t>
  </si>
  <si>
    <t>Chulamani Padhan S/o Bairagi Padhan R/o Sukulpali</t>
  </si>
  <si>
    <t>Kata Bhoi S/o Rushi Bhoi R/o Sukulpali</t>
  </si>
  <si>
    <t>Baidehi Bhoi W/o Palu Bhoi R/o Sukulpali</t>
  </si>
  <si>
    <t>Drupadi Padhan S/o Tetku Padhan R/o Rengali</t>
  </si>
  <si>
    <t>Mitrabhanu Padhan S/o Iswar Padhan R/o Sukulpali</t>
  </si>
  <si>
    <t>Manijar Padhan S/o Karunakara Padhan R/o Sukulpali</t>
  </si>
  <si>
    <t>Nrupalal Sahu S/o Ujal Sahu R/o Rengali</t>
  </si>
  <si>
    <t xml:space="preserve">Chhai Bhoi W/o Kailash Bhoi R/o Sukulpali </t>
  </si>
  <si>
    <t>Kasturi Bhoi D/o Nityananda Bhoi R/o Sukulpali</t>
  </si>
  <si>
    <t>Pratima Padhan W/o Nitayanad Padhan R/o Sukalpali</t>
  </si>
  <si>
    <t>Arun Sahu S/o Kadarpa Sahu R/o Rengali</t>
  </si>
  <si>
    <t>Ahalya Bhoi W/o Sradhakara Bhoi R/o Sukulpali</t>
  </si>
  <si>
    <t>Sudam Behera S/o Labani Behera R/o Sukulpali</t>
  </si>
  <si>
    <t>Narasingh Padhan S/o Batakrushna Padhan R/o Sukulpali</t>
  </si>
  <si>
    <t>Neheru Padhan S/o Bhagarathi Padhan R/o Sukulpali</t>
  </si>
  <si>
    <t>Redheshyam Pabia S/o Laluram Pabia R/o aadnuba</t>
  </si>
  <si>
    <t>Premanath Padhan S/o Rabiratna Padhan R/o Sukulpali</t>
  </si>
  <si>
    <t>Ahalya Khamari</t>
  </si>
  <si>
    <t>Ganagram Barik S/o Bhagairathi</t>
  </si>
  <si>
    <t>Haribandhu dhurua S/o Chhinu</t>
  </si>
  <si>
    <t>Jananrdan Padhan S/o Murali Padhan R/o Bijapali</t>
  </si>
  <si>
    <t>Jayaram Bhoi S/o Bhagabana Bhoi R/o Bijapali</t>
  </si>
  <si>
    <t>Kshitibhusan Das S/o Manbodh Das R/o Nuadihi</t>
  </si>
  <si>
    <t>Nimai Padhan S/o Siba Padhan</t>
  </si>
  <si>
    <t xml:space="preserve">Saja Padhan W/o Bhagairathi  Padhan </t>
  </si>
  <si>
    <t>Janmajaya Gadtia S/o Debarchan Gadia R/o Badrampia</t>
  </si>
  <si>
    <t>Tengnamal</t>
  </si>
  <si>
    <t>Bisikeshan Gadtia S/o Debarjan Gadtia R/o Badrampia</t>
  </si>
  <si>
    <t>Bihari Sa S/o Mangalu Sa R/o Tengnamal</t>
  </si>
  <si>
    <t>Rudra Pratap Gadtia S/o Bholanath Gadtia R/o Tengnamal</t>
  </si>
  <si>
    <t>Thakur Gadtia S/o Seban Gadtia R/o Tengnamal</t>
  </si>
  <si>
    <t>Santosh Gadtia S/o Debarchan Gadtia R/o Tengnamal</t>
  </si>
  <si>
    <t>Iswar Gadtia S/o Seban Gadtia R/o Tengnamal</t>
  </si>
  <si>
    <t>Karunakar Gadtia  S/o Seban Gadtia R/o Seban Gadia R/o Tengnamal</t>
  </si>
  <si>
    <t>Narendra Gadtia S/o Bhakt Gadia R/o Tengnamal</t>
  </si>
  <si>
    <t>Sabitri Bhoi W/o Bhagirathi Bhoi R/o Tengnamal</t>
  </si>
  <si>
    <t>Samaru Neti  S/o Iswar Neti R/o Tengnamal &amp; Others</t>
  </si>
  <si>
    <t>Milan Gadtia S/o Karunakara Gadtia R/o Tengnamal</t>
  </si>
  <si>
    <t>Chitrasen Gadtia S/o Dayanidhi Gadtia R/o Tengnamal</t>
  </si>
  <si>
    <t>Saheba Sa S/o Ugresan Sa R/o Tengnamal</t>
  </si>
  <si>
    <t>Lingaraj Sa S/o Gangaram Sa</t>
  </si>
  <si>
    <t>Bedamani Singh W/o Chandan Singh R/o Tengnamal</t>
  </si>
  <si>
    <t>Madhab Gadtia &amp; others S/o Arakshita</t>
  </si>
  <si>
    <t>Nuadei Gadtia W/o Chandrasekhar Gadia R/o Tengnamal</t>
  </si>
  <si>
    <t>Parakhit Gadtia S/o Nirakar Gadia R/o Tengnamal</t>
  </si>
  <si>
    <t>Khusiram Gadtia S/o Debarchan</t>
  </si>
  <si>
    <t>Judhistir Gartia S/o Nirakar</t>
  </si>
  <si>
    <t>Fagulal Gond S/o Tirtha &amp; others</t>
  </si>
  <si>
    <t>Dasrath Sa S/o Chandra Sa R/o Tengnamal</t>
  </si>
  <si>
    <t>Jugesti Gadia S/o Nijrakar Gadtia R/o Tengnamal</t>
  </si>
  <si>
    <t xml:space="preserve">Bairagi Bhue S/o Udia </t>
  </si>
  <si>
    <t>Arakhit Gadtia S/o Nirakar Gadia R/o Tengnamal</t>
  </si>
  <si>
    <t>Mandodari Gadtia W/o Kulamani Gadtia</t>
  </si>
  <si>
    <t>Pahatia Gond &amp; others S/o Chhabila</t>
  </si>
  <si>
    <t>Fubuli Bhue D/o Sridhar</t>
  </si>
  <si>
    <t>Keshabchandra Badi S/o Durjodhan Badi R/o Barjha</t>
  </si>
  <si>
    <t>Barjha</t>
  </si>
  <si>
    <t>Anama Goud S/o Mastaram Goud R/o Machida</t>
  </si>
  <si>
    <t>Minketan Sa S/o Hrudananda Sa R/o Barjha</t>
  </si>
  <si>
    <t>Sachidananda Jagat S/o Rajkumar Jagat R/o Barjha</t>
  </si>
  <si>
    <t>Jagadish Bhoi S/o Budhu Bhoi R/o Tengnamal</t>
  </si>
  <si>
    <t>Urkuli Majhi W/o Bhagarathi Majhi R/o Barjha</t>
  </si>
  <si>
    <t>Krushna Chandar Meher S/o Jogindra Meher R/o Barjha</t>
  </si>
  <si>
    <t>Ballaba Sandha S/o Linga Sandha R/o Barjha</t>
  </si>
  <si>
    <t>Urmila Gual D/o Linga Sandha R/o Kanjijharan</t>
  </si>
  <si>
    <t>Sitaram Naik S/o Nilambar Naik R/o Barjha</t>
  </si>
  <si>
    <t>Bimala Majhi  W/o Saukilal Majhi  R/o Machida</t>
  </si>
  <si>
    <t>Tulasa Naik W/o Loknath Naik R/o Barjha</t>
  </si>
  <si>
    <t>Lokanath Meher S/o Rajendra Meher R/o Barjha</t>
  </si>
  <si>
    <t>Souki Meher S/o Usta Meher R/o Barjha</t>
  </si>
  <si>
    <t>Maniram Bhosagar S/o Kusha Bhosagar R/o Barjha</t>
  </si>
  <si>
    <t>Ilabati Ganda W/o Presmsingh Ganda R/o Barjha</t>
  </si>
  <si>
    <t>Prasanta Ku Sa S/o Minaketan Sa R/o Barjha Barsti</t>
  </si>
  <si>
    <t>Parakshita Sa S/o Minaketan Sa R/o Barjah Basti</t>
  </si>
  <si>
    <t>Satyabati Pab</t>
  </si>
  <si>
    <t>Ahalya Majhi W/o Pabitra Majhi</t>
  </si>
  <si>
    <t>Ajodya Sa</t>
  </si>
  <si>
    <t>Ballab Sandha S/o Linga Sandha R/o Barjha</t>
  </si>
  <si>
    <t>Chuladhar Meher S/o Rajendra Meher</t>
  </si>
  <si>
    <t>Degri Meher S/o Rajendra Meher</t>
  </si>
  <si>
    <t>Gopala Ganda</t>
  </si>
  <si>
    <t>Hadu Sahu S/o Chaitanya Sahu &amp; Others</t>
  </si>
  <si>
    <t>Haladhar Majhi S/o Gokul Majhi</t>
  </si>
  <si>
    <t>Krushnachandra Bhoi S/o Seshadeb Bhoi</t>
  </si>
  <si>
    <t>Lalit Meher S/o Rajendra Meher</t>
  </si>
  <si>
    <t>Lochan Majhi S/o Gokul Majhi</t>
  </si>
  <si>
    <t>Matiram Sa S/o Baishnaba Sa</t>
  </si>
  <si>
    <t>Mitrabhanu Bhoi S/o Niranjan Bhoi</t>
  </si>
  <si>
    <t>Mukundam Bhoi S/o Bado Bhoi</t>
  </si>
  <si>
    <t>Muniram Bhoi F/o Dukalu Bhoi</t>
  </si>
  <si>
    <t>Nilambar Meher S/o Paraga Meher</t>
  </si>
  <si>
    <t>Prahalad Majhi S/o Nakul Majhi</t>
  </si>
  <si>
    <t>Seshadeba Bhoi S/o Loknath Bhoi</t>
  </si>
  <si>
    <t>Sobharam Majhi S/o Bhagirathi Majhi</t>
  </si>
  <si>
    <t>Sukurta Majhi W/o Raghu Majhi</t>
  </si>
  <si>
    <t xml:space="preserve">Madan Sa </t>
  </si>
  <si>
    <t xml:space="preserve">Sahadeb Meher </t>
  </si>
  <si>
    <t>Sukhiram Pandey S/o Dharmadev Pandey</t>
  </si>
  <si>
    <t>Sashibhusan Birja</t>
  </si>
  <si>
    <t>Purnanand Chouhan S/o Hari Chouhan R/o Dumormunda</t>
  </si>
  <si>
    <t>bhundupali</t>
  </si>
  <si>
    <t xml:space="preserve">Soudagar Chouhan S/o Ramcharan Chouhan R/o Duarmuda </t>
  </si>
  <si>
    <t>Lala Dip S/o Hari Dip R/o Kureimal</t>
  </si>
  <si>
    <t>Manoj Barik S/o Dinabandhu Barik R/o Bhundupali</t>
  </si>
  <si>
    <t>Subash  Barik S/o Kishor Barik R/o Bhundupali</t>
  </si>
  <si>
    <t>Suresh Kumar Barik S/o Kishorchandra Barik R/o Bhundupali</t>
  </si>
  <si>
    <t>Pratap Kawar S/o Tejram Kawar R/o Bhundupali</t>
  </si>
  <si>
    <t>Dilip Kumar Barik S/o Bishnu Barik R/o Bhundupali</t>
  </si>
  <si>
    <t>Prem Kumar Sa S/o Debaraj Sa R/o Kumar</t>
  </si>
  <si>
    <t>Ajay Kawar S/o Karam Kawar R/o Bhundupali</t>
  </si>
  <si>
    <t>Makanti Kawar W/o Bansi Kawar R/o Bhundupali</t>
  </si>
  <si>
    <t>Monhar Kumar S/o Markanda Kumar R/o Panchgaon</t>
  </si>
  <si>
    <t>Rohit Kumar Rathiya S/o Sahadev Rathia R/o Navapara</t>
  </si>
  <si>
    <t>Sukhram Rathia S/o Nanki Rathia R/o Raigarh</t>
  </si>
  <si>
    <t>Gulab Sarathi S/o Rameswar Sarathi R/o Nawapara</t>
  </si>
  <si>
    <t>Daitari Kewat S/o Rena Kewat R/o Bhundupali</t>
  </si>
  <si>
    <t>Sobharam Barik S/o Lakhpati Barik R/o Bhundupali</t>
  </si>
  <si>
    <t>Nilamani Barik S/o Lakhpati Barik R/o Bhundupali</t>
  </si>
  <si>
    <t>Sadram Kanr S/o Nanku Kanr R/o Bhundupali</t>
  </si>
  <si>
    <t>Ranjit Kuanr S/o Karam Kuanr R/o Bhundupali</t>
  </si>
  <si>
    <t>Sitaram Kuar S/o Kunda Kuar R/o Bhundupali</t>
  </si>
  <si>
    <t>Swetram Kaunr S/o Bhabichan Kuanr R/o Bhundupali</t>
  </si>
  <si>
    <t>Arjun Khadia S/o Dasarathi Khadia R/o Bhunduapli</t>
  </si>
  <si>
    <t>Akula Khadia S/o Nilamani Khadia R/o Bhudupali</t>
  </si>
  <si>
    <t>Fakira Khadia S/o Butia Khadia R/o Bhundupali</t>
  </si>
  <si>
    <t>Belmati Barik W/o Basudev Barik R/o Bhundupali</t>
  </si>
  <si>
    <t>Karmu Kuanr S/o Rukmini Kuanr R/o Bhudupali</t>
  </si>
  <si>
    <t>Champa Kur W/o Jagmohan Kur R/o Bhundupali</t>
  </si>
  <si>
    <t xml:space="preserve">Pramod Kuanr S/o Jogram Kuanr R/o Bhundupali </t>
  </si>
  <si>
    <t>Ramdash Kuanr S/o Daulat Kuanr R/o Bhundupali</t>
  </si>
  <si>
    <t>Sunei Goud S/o Dukalu Goud R/o Bundupali</t>
  </si>
  <si>
    <t>Jugal Kuanr S/o Birbal Kuanr R/o Bhundupali</t>
  </si>
  <si>
    <t>Etuaru Kuanr S/o Raghu Kaunr R/o Bhunduapali</t>
  </si>
  <si>
    <t>Kumar Kuanr S/o Laikhan Kuanr R/o Bhundupali</t>
  </si>
  <si>
    <t>Dhaniram Kuanr S/o Kartik Kuanr R/o Bhundupali</t>
  </si>
  <si>
    <t>Gana Kuanr  S/o Ghasiram Kuanr R/o Bhundupali</t>
  </si>
  <si>
    <t>Fakira Kuanr S/o Buchudu Kuanr R/o Bhundupali</t>
  </si>
  <si>
    <t>Karna Khadia S/o Sukru Khadia R/o Bhundupali</t>
  </si>
  <si>
    <t xml:space="preserve">Prabhakar Seth S/o Lambodar Seth R/o Kumar </t>
  </si>
  <si>
    <t>Pramod Kumar Sa S/o Bhaskar Sa R/o Kumar</t>
  </si>
  <si>
    <t>Dukhu Khadia S/o Chundia Khadia R/o Bhundupali</t>
  </si>
  <si>
    <t>Ramsingh Kuanr S/o Burandhar Kuanr R/o Bhundupali</t>
  </si>
  <si>
    <t>Chandrabhanu Goud S/o Kapil Goud R/o Bhundupali</t>
  </si>
  <si>
    <t>Chunu Khadia S/o Jaga Khadia R/o Bhundupali</t>
  </si>
  <si>
    <t>Maghu Kuanr S/o Lula Kuanr R/o Bhundupali</t>
  </si>
  <si>
    <t>Rohit Kumar Kuar S/o Bairagi Kuar R/o Bhundupali</t>
  </si>
  <si>
    <t>Nepal Kuanr S/o Bairagi Kuanr R/o Bhundupali</t>
  </si>
  <si>
    <t>Saniram  Kuanr S/o Khojit Kuanr R/o Bhundupali</t>
  </si>
  <si>
    <t>Madan Kuar S/o Daulat Kuar R/o Bhundupali</t>
  </si>
  <si>
    <t xml:space="preserve">Sunau Kuanr S/o Mainu Kaunr R/o Bhundupali </t>
  </si>
  <si>
    <t>Binod Sidar S/o Dhansingh Sidra R/o Bhundupali</t>
  </si>
  <si>
    <t>Thandaram Goud S/o Bhima Goud R/o Bhundupali</t>
  </si>
  <si>
    <t>Juglal Kuanr S/o Bairagi Kuanr R/o Bhundupali</t>
  </si>
  <si>
    <t>Dhruba Kuanr S/o Ganesh Kuanr R/o Bhundupali</t>
  </si>
  <si>
    <t>Subash Sidar S/o Karam Sidar R/o Bhundupali</t>
  </si>
  <si>
    <t>Jalandhar Kuanr S/o Thepa Kuanr R/o Bhundupali</t>
  </si>
  <si>
    <t>Gangadhar Sidar S/o Karam Sidar R/o Bhundupali</t>
  </si>
  <si>
    <t>Dukalu Kawar S/o Lula Kawar R/o Bhundupali</t>
  </si>
  <si>
    <t>Shyamlal Kuanr S/o Chaitu Kuanr R/o Bhudupali</t>
  </si>
  <si>
    <t>Jadu Kuar S/o Dhunuka Kuar R/o Bhundupali</t>
  </si>
  <si>
    <t>Chaitram Kuanr S/o Janak Kuanr R/o Bhundupali</t>
  </si>
  <si>
    <t>Punu Kuanr S/o Khojit Kuanr R/o Bhundupali</t>
  </si>
  <si>
    <t>Sadhu Kaunr S/o Ranga Kuanr R/o Bhundupali</t>
  </si>
  <si>
    <t>Ram Prasad Kuanr S/o Burandhar Kuanr R/o Bhundupali</t>
  </si>
  <si>
    <t>Nakul Kuanr S/o Rogha Kuanr R/o Bhundupali</t>
  </si>
  <si>
    <t>Satrughan Sidar  S/o Karam Sidar  R/o Bhundupali</t>
  </si>
  <si>
    <t>Nityanand Kuanr S/o Fulsingh Kuanr R/o Bhundupali</t>
  </si>
  <si>
    <t>Ananda Kuanr S/o Janakram Kuanr R/o Bhundupali</t>
  </si>
  <si>
    <t>Ram Prasad Khadia S/o Etua Khadia R/o Bhundupali</t>
  </si>
  <si>
    <t>Ratha Kuar S/o Paki Kuar R/o Bhundupali</t>
  </si>
  <si>
    <t>Lalu Kuanr S/o Janak Kuanr R/o Bhundupali</t>
  </si>
  <si>
    <t>Srimat Kuanr S/o Ram Prasad Kuanr R/o Bhundupali</t>
  </si>
  <si>
    <t>Radheshyam Pandey S/o Samaru Pandey R/o Bhundupali</t>
  </si>
  <si>
    <t>Chandramani Barik S/o Basudev Barik R/o Bhundupali</t>
  </si>
  <si>
    <t>Premdas Kuanr S/o Kailndar Kuanr R/o Bhundupali</t>
  </si>
  <si>
    <t>Amrut Kuanr S/o Braja Kuar R/o Bhundupali</t>
  </si>
  <si>
    <t>Kumbhakarna Kuanr S/o Ganesh Kuanr R/o Bhundupali</t>
  </si>
  <si>
    <t>Rathu Kuar S/o Budu Kawar R/o Bhundupali</t>
  </si>
  <si>
    <t>Nandalal Rout S/o Mangal Rout R/o Bhundupali</t>
  </si>
  <si>
    <t>Kushram Kuanr S/o Baleswar Kuanr R/o Bhudupali</t>
  </si>
  <si>
    <t>Kathlu Kuanr S/o Mahpat Kuanr R/o Bhundupali</t>
  </si>
  <si>
    <t>Ghasia Kuanr S/o Baiga Kuanr R/o Bhundupali</t>
  </si>
  <si>
    <t>Dukhu Khadia S/o Munu Khadia R/o Bhundupali</t>
  </si>
  <si>
    <t>Bharat Kuanr S/o Karam Kuanr R/o Bhundupali</t>
  </si>
  <si>
    <t>Ashok Kuanr S/o Nanku Kuanr R/o Bhundupali</t>
  </si>
  <si>
    <t>Sesha Dhurua S/o Chandan Dhurua R/o Kumar</t>
  </si>
  <si>
    <t>Bhujabal Gouda S/o Kalia Gouda R/o Bhundupali</t>
  </si>
  <si>
    <t>Mangali Rathia D/o Bhokalo Rathia R/o Muipapali</t>
  </si>
  <si>
    <t>Sanatram Kuar S/o Kalindra Kuar R/o Bhundupali</t>
  </si>
  <si>
    <t>Budeli Sidar W/o Bidyadhar Sidar R/o Bhundupali</t>
  </si>
  <si>
    <t>Premananda Sa S/o Paturai Sa R/o Kumar</t>
  </si>
  <si>
    <t>Raibari Kahdia D/o Sadhu Khadia R/o Bhundupali</t>
  </si>
  <si>
    <t>Ujala Khadia S/o Jaga Khadia R/o Bhundupali</t>
  </si>
  <si>
    <t>Miashrilal Kuanr S/o Ram Rrasad Kuanr R/o Bhundupali</t>
  </si>
  <si>
    <t>Parbati Khadia D/o Sadhuram Khadia R/o Bhundupali</t>
  </si>
  <si>
    <t>Gunu Kuanr S/o Birbal Kuanr R/o Bhundupali</t>
  </si>
  <si>
    <t>Bhanu Kuanr S/o Bhako Kuanr R/o Bhundupali</t>
  </si>
  <si>
    <t>Tejram Kuanr S/o Mitheilal Kuanr R/o Bhundupali</t>
  </si>
  <si>
    <t>Sribatsa Sidar S/o Karam Sidar R/o Bhundupali</t>
  </si>
  <si>
    <t>Mahesh  Kuanr S/o Chaturbhuja Kuanr R/o Bhundupali</t>
  </si>
  <si>
    <t>Ramesh Sidar S/o Kanhei Sidar R/o Bhundupali</t>
  </si>
  <si>
    <t>Charan Kuanr S/o Phulsingh Kuanr R/o Bhundupali</t>
  </si>
  <si>
    <t>Budu  Kuanr S/o Ganesh Kuanr R/o Bhundupali</t>
  </si>
  <si>
    <t>Harasram Kuanr S/o Munu Kuanr R/o Bhundupali</t>
  </si>
  <si>
    <t>Sukanti Kuanr D/o Mukutram Kuanr R/o Bhundupali</t>
  </si>
  <si>
    <t>Bhagatram Kuanr S/o Kalindar Kuanr R/o Bhudupali</t>
  </si>
  <si>
    <t>Niranjan Kuanr S/o Dhudu Kuanr R/o Bhundupali</t>
  </si>
  <si>
    <t>Raghu Kuanr S/o Laikhan Kuanr R/o Bhundupali</t>
  </si>
  <si>
    <t>Nanhu Kuanr S/o Janaki Kuanr R/o Bhundupali</t>
  </si>
  <si>
    <t>Dulukdas Kuanr S/o Kartika Kuanr R/o Bhundupali</t>
  </si>
  <si>
    <t>Sidar Kuanr S/o Agnu Kuanr R/o Bhundupali</t>
  </si>
  <si>
    <t>Harilal Kuanr S/o Fulsingh Kuanr R/o Bhundupali</t>
  </si>
  <si>
    <t>Tejram Kuanr S/o Samaru Kuanr R/o Bhundupali</t>
  </si>
  <si>
    <t>Daulat Kuanr  S/o Janak Kuanr R/o Bhundupali</t>
  </si>
  <si>
    <t>Munsi Sa S/o Kuber Sa R/o Kumar</t>
  </si>
  <si>
    <t>Birsingh Kuanr S/o Buchudu Kuanr R/o Bhundupali</t>
  </si>
  <si>
    <t>Hari Kuanr S/o Budga Kuanr R/o Girolpali</t>
  </si>
  <si>
    <t>Maniram Harijan S/o Milku Harijan R/o Bhundupali</t>
  </si>
  <si>
    <t>Nandalal Kanra S/o Ram Pr. Kanra R/o Bhundupali</t>
  </si>
  <si>
    <t>Rajkumar Kuanr S/o Jaysingh Kuanr R/o Bhundupali</t>
  </si>
  <si>
    <t>Sanat Kuanr S/o Khojit Kuanr R/o Bhundupali</t>
  </si>
  <si>
    <t>Nandlal Kawar S/o Banko Kawar R/o Bhundupali</t>
  </si>
  <si>
    <t>Saudagar Kaanra S/o Bite Kaanra R/o Bhundupali</t>
  </si>
  <si>
    <t>Muni Kuanr S/o Bhulka Kuanr R/o Bhundupali</t>
  </si>
  <si>
    <t>Balakram Kuanr  S/o Banmali Kuanr R/o Bhundupali</t>
  </si>
  <si>
    <t>Dasharath Kuanr S/o Ratan Kuanr R/o Bhundupali</t>
  </si>
  <si>
    <t>Lingaraj Sa S/o Trilochan Sa R/o Kumar</t>
  </si>
  <si>
    <t>Jayram Gardia S/o Naran Garida R/o Katapali</t>
  </si>
  <si>
    <t>Sushil Barik S/o Kishor Barik R/o Bhundupali</t>
  </si>
  <si>
    <t>Deban Khadia S/o Kusha Khadia R/o Bhundupali</t>
  </si>
  <si>
    <t>Dropadi Sa W/o Thabir Sa R/o Bhundupali</t>
  </si>
  <si>
    <t>Sugri Harijan S/o Jati Harijan R/o Bhundupali</t>
  </si>
  <si>
    <t>Ratha Gouda  S/o Dukalu Gouda R/o Bhundupali</t>
  </si>
  <si>
    <t>Ramsingh Kuanr S/o Laho Kuanr R/o Bhundupali</t>
  </si>
  <si>
    <t>Soukilal Sidar S/o Ladho Sidar R/o Bhundupali</t>
  </si>
  <si>
    <t>Kumar Singh Kuar S/o Sankri Kuar R/o Bhundupali</t>
  </si>
  <si>
    <t>Kumar Sing Kunar S/o Ragha Kunar R/o Bhundupali</t>
  </si>
  <si>
    <t>Kartika Deheria S/o Barja Deheria R/o Bhundupali</t>
  </si>
  <si>
    <t>Santosh Kuanr S/o Dhairam Kuanr R/o Bhundupali</t>
  </si>
  <si>
    <t>Sanjay Kuanr S/o Hemsagar Kuanr R/o Girolpali</t>
  </si>
  <si>
    <t>Premanand Kuanr S/o Rameswar Kuanr R/o Basenpali</t>
  </si>
  <si>
    <t>Krushna  Harijan S/o Baraja Harijan R/o Bhundupali</t>
  </si>
  <si>
    <t>Iswarchandra Sahu S/o Bhismadev Sahu R/o Bhundupali</t>
  </si>
  <si>
    <t>Radheshyam Kuanr S/o Rukdhar Kuanr R/o Bhundupali</t>
  </si>
  <si>
    <t>Upendra Barik S/o Gobinda Barik R/o Bhundupali</t>
  </si>
  <si>
    <t>Hurdananda Sa R/o Kumar</t>
  </si>
  <si>
    <t>Manram Kawar S/o Rupadhar Kawar R/o Bhundupali</t>
  </si>
  <si>
    <t>Pankajini Barik S/o Nilamani Barik R/o Bhundupali</t>
  </si>
  <si>
    <t>Bahadur Kawar S/o Bandha Kawar R/o Bhundupali</t>
  </si>
  <si>
    <t>Kartkika Khadia S/o Chhunu Khadia R/o Bhundupali</t>
  </si>
  <si>
    <t>Dhanpati Kaanra S/o Digri Kaanra R/o Bhundupali</t>
  </si>
  <si>
    <t>Sethamati Harijan W/o Maniram Harijan R/o Bhundupali</t>
  </si>
  <si>
    <t>Hiralal Rout S/o Mangalyat Rout R/o Bhundupali</t>
  </si>
  <si>
    <t>Bhagabati Kuanra D/o Sukru Kuanra R/o Basenpalie</t>
  </si>
  <si>
    <t>Santu Sidar D/o Kand Sidar R/o Bhudnupali</t>
  </si>
  <si>
    <t>Sansara Kaanr S/o Birsingh Kaanr R/o Bhundupali</t>
  </si>
  <si>
    <t>Urmila Bag W/o Nara Bag R/o Basenpali</t>
  </si>
  <si>
    <t>Harishankar Kuanr S/o Rajaram Kuanr R/o Bhundupali</t>
  </si>
  <si>
    <t>Bije Ku Kaar S/o Sankri Kaar R/o Bhundupali</t>
  </si>
  <si>
    <t>Punia Khadia S/o Dau Khadia R/o Bhundupali</t>
  </si>
  <si>
    <t>Padma Khadia W/o Ramlal Khadia R/o Bhunudpali</t>
  </si>
  <si>
    <t>Parbati Nishad  D/o Sudan Nishad R/o Bhundupali</t>
  </si>
  <si>
    <t>Nila Khadia S/o Bana</t>
  </si>
  <si>
    <t>Biju Kuarn S/o Lakeswar Kuanr R/o Bhundupali</t>
  </si>
  <si>
    <t>Tibiya Kannra W/o Pamprasad Kannra R/o Bhunduapli</t>
  </si>
  <si>
    <t>Milan Ghasi S/o Rameswar Ghasi R/o Bhundupali</t>
  </si>
  <si>
    <t>Sahadeb Kaanr S/o Bajarsingh Kaanr R/o Bhundupali</t>
  </si>
  <si>
    <t>Kalachand Singh S/o Hari Singh R/o Bhundupali</t>
  </si>
  <si>
    <t>Bijay Kumar Kunar S/o Karam Kunar R/o Bhudupali</t>
  </si>
  <si>
    <t>Mayenu Kuara S/o Bandko Kuara R/o Bhundupali</t>
  </si>
  <si>
    <t>Ramlal Kuanr S/o Chaitu Kuanr R/o Bhundupali</t>
  </si>
  <si>
    <t>Eturein Kuanr S/o Neheru Kuanr R/o Bhundupali</t>
  </si>
  <si>
    <t>Sanakumari Harijan W/o Angad Harijan R/o Bhundupali</t>
  </si>
  <si>
    <t>Gurubar Kuanr S/o Raghu Kaunr R/o Bhundupali</t>
  </si>
  <si>
    <t>Lili Kuanr S/o Raghu Kaunr R/o Bhundupali</t>
  </si>
  <si>
    <t>Rabindra Kuanr S/o Dhansingh Kuanr R/o Bhundupali</t>
  </si>
  <si>
    <t>Gangaram Kuanr S/o Nanku Kuanr R/o Bhundupali</t>
  </si>
  <si>
    <t>Mukutram Kuanr S/o Raghu Kuanr R/o Bhundupali</t>
  </si>
  <si>
    <t>Gulapi Kuanr D/o Nanku Kuanr R/o Bhudupali</t>
  </si>
  <si>
    <t>Sagara Barik S/o Hadu Barik R/o Bhundupali</t>
  </si>
  <si>
    <t>Dayanidhi Barik S/o Sagar Barik R/o Bhunduapli</t>
  </si>
  <si>
    <t>Gobinda Barik S/o Hadu Barik R/o Bhundupali</t>
  </si>
  <si>
    <t>Parakshita Kuanr S/o Bihari Kuanr R/o Bhundupali</t>
  </si>
  <si>
    <t>Nidra Kuanr D/o Hari Kuanr R/o Bhundupali</t>
  </si>
  <si>
    <t>Gurubaru Sidar S/o Raghu Sidar R/o Bhundupali</t>
  </si>
  <si>
    <t>Ramkumari Kuanr D/o Chandrabhanu Kuanr R/o Bhundupali</t>
  </si>
  <si>
    <t>Gangaram Goud S/o Mudha Goud R/o Girolpali</t>
  </si>
  <si>
    <t>Phagu Kaanra R/o Basenpali Kaanra</t>
  </si>
  <si>
    <t xml:space="preserve">Parakshita Kuanr </t>
  </si>
  <si>
    <t xml:space="preserve">Subhadra Kuanr </t>
  </si>
  <si>
    <t xml:space="preserve">Dewlal Dip </t>
  </si>
  <si>
    <t>Bishambar Kaunr</t>
  </si>
  <si>
    <t>Saranlal Kuar</t>
  </si>
  <si>
    <t xml:space="preserve">Tiharu Kuanr </t>
  </si>
  <si>
    <t xml:space="preserve">Usat Kalo </t>
  </si>
  <si>
    <t xml:space="preserve">Dinabandhu  Kuanr </t>
  </si>
  <si>
    <t>Chaitu Goud</t>
  </si>
  <si>
    <t>Murali Rout</t>
  </si>
  <si>
    <t>Gadro Sidar S/o Sankari Sidar</t>
  </si>
  <si>
    <t>Mohan Kuanr S/o Gudhu</t>
  </si>
  <si>
    <t>Mohit Kuanr S/o Bajar  Kuanr R/o Bhundupali</t>
  </si>
  <si>
    <t>Bhaktram Kawar S/o Bandko Kawar R/o Bhudupali</t>
  </si>
  <si>
    <t>Anandaram Kuanr</t>
  </si>
  <si>
    <t>Binod Sidar</t>
  </si>
  <si>
    <t>Nanku Kuanr</t>
  </si>
  <si>
    <t>Rajendra Prasad Barik</t>
  </si>
  <si>
    <t>Dilip Patel S/o Gokula  Patel R/o Kapilapur</t>
  </si>
  <si>
    <t>Bhikampali</t>
  </si>
  <si>
    <t>Kishor Pr. Mishra S/o Nakul Pr. Mishra</t>
  </si>
  <si>
    <t>Premvati Rathia W/o Dubraj Rathia R/o Sambalpuri (Raigarh)</t>
  </si>
  <si>
    <t>Angad Sahu S/o Asharam Sahu</t>
  </si>
  <si>
    <t>Arjun Padhan S/o Ghulu Padhan R/o Tahasil office Lakhanpur</t>
  </si>
  <si>
    <t>Sansara Kuanr S/o Samaru Kuanr R/o Bhikampali</t>
  </si>
  <si>
    <t>Iswar Chandra Bag S/o Laba Bag R/o Bhikampali</t>
  </si>
  <si>
    <t>Surendra Sahu S/o Jejeram Sahu R/o Bhikampali</t>
  </si>
  <si>
    <t>Alekha Sidar S/o Hari Sidar R/o Bhikampali</t>
  </si>
  <si>
    <t>Baisnab Sidar R/o Kapilapuar Sidar</t>
  </si>
  <si>
    <t>Bhubaneswar Sa S/o Amir Sa R/o Bhikampali</t>
  </si>
  <si>
    <t>Bhugdeb Sidar S/o Munudau Sidar R/o Bhikampali</t>
  </si>
  <si>
    <t>Daitari Kawar S/o Sadhu Kawar R/o Bhikampali</t>
  </si>
  <si>
    <t>Debendra Meher R/o Bhikampali</t>
  </si>
  <si>
    <t>Dhuba Kanar S/o Bhuru Kanar R/o Bhikampali</t>
  </si>
  <si>
    <t>Dileswar Meher S/o Barun Chandra Meher R/o Bhikampali</t>
  </si>
  <si>
    <t>Dilip Pujhari S/o Upendra Nath Pujhari R/o Pujharipali</t>
  </si>
  <si>
    <t>Dukalu Patel S/o Kirtan Patel R/o Bhikampali</t>
  </si>
  <si>
    <t>Duleswar Sidar S/o Budu Sidar R/o Bhikampali</t>
  </si>
  <si>
    <t>Fakir Kuanr S/o Panibudi Kuanr R/o Bhikampali</t>
  </si>
  <si>
    <t>Ghurau Sidar S/o Munu Sidar R/o Bhikampali</t>
  </si>
  <si>
    <t>Gulapi Kuanr D/o Munu Denglia W/o Sikari Kuanr</t>
  </si>
  <si>
    <t>Gurubari Sahu S/o Gangadhar Sahu R/o Bhikampali</t>
  </si>
  <si>
    <t>Jagnyabati Sidar W/o Suresh Sidar R/o Kapilapur</t>
  </si>
  <si>
    <t>Jamlal Sidar S/o Nakul Sidar R/o Bhikampali</t>
  </si>
  <si>
    <t>Jamuna Barik W/o Chintamani Barik R/o Bhikampali</t>
  </si>
  <si>
    <t>Jaynarayan Sahu S/o Asharam Sahu R/o Bhikampali</t>
  </si>
  <si>
    <t>Jugeswar Nath S/o Sashibusan Nath R/o Chikhilapali</t>
  </si>
  <si>
    <t>Kamal Pr. Mishra S/o Nakul Mishra</t>
  </si>
  <si>
    <t>Kamal Pr. Sahu S/o Gajendra Sahu R/o Bhikampali</t>
  </si>
  <si>
    <t>Karna Kaleswar S/o Prabhakar Kaleswar R/o Kapilapur</t>
  </si>
  <si>
    <t>Kathalu Mirhda S/o Makhan Mirdha R/o Bhikampali</t>
  </si>
  <si>
    <t>Kedarnath Sahu S/o Sarathi Sahu R/o Bhikampali</t>
  </si>
  <si>
    <t>Khageswar  Kanar  S/o Mangalu Kanar R/o Bhikampali</t>
  </si>
  <si>
    <t>Krupasindhu Nath S/o Badri Nath R/o Bhikampali</t>
  </si>
  <si>
    <t>Krushnachandra Chhatar S/o Jugsai Chhatar R/o Bhikampali</t>
  </si>
  <si>
    <t>Kshirod Kuanr S/o Bishunprasad Kuanr R/o Bhikampali</t>
  </si>
  <si>
    <t>Lokanath Kuanr S/o Niranjan Kuanr R/o Bhikampali</t>
  </si>
  <si>
    <t>Madhab Pandey S/o Bishnu Pr. Pandey R/o Bhikampali</t>
  </si>
  <si>
    <t>Mahendra Sidar S/o Ghurua Sidar R/o Bhikampali</t>
  </si>
  <si>
    <t>Mina sidar W/o Sanyasi Sidar R/o Bhikampali</t>
  </si>
  <si>
    <t>Mudhini Sidar W/o Labadu Sidar R/o Bhikampali</t>
  </si>
  <si>
    <t>Nuadei Sa D/o Makhan Sa R/o Bhikampali</t>
  </si>
  <si>
    <t>Omprakash Mishra S/o Nirmal Pr. Mishra</t>
  </si>
  <si>
    <t>Panchu Khadia S/o Chamara Khadia R/o Bhikampali</t>
  </si>
  <si>
    <t>Ranji Sidar S/o Chintamani Sidar R/o Bhiakampali</t>
  </si>
  <si>
    <t>Ratnabati Kuanr W/o Bishnu Kuanr R/o Bhikampali</t>
  </si>
  <si>
    <t>Rohita Kanar S/o Palau Kanar R/o Bhikampali</t>
  </si>
  <si>
    <t>Rukman Patel S/o Dirjodhan Patel R/o Bhikampali</t>
  </si>
  <si>
    <t>Ruksingh Sidar S/o Daulat Sidar R/o Jurda</t>
  </si>
  <si>
    <t>Sabitir Bagh S/o Mukdam Bagh R/o Bhikampali</t>
  </si>
  <si>
    <t>Sachidananda Pandey S/o Daitari Pandey R/o Kapilapur</t>
  </si>
  <si>
    <t>Sankar Sahu S/o Dasarathi Sahu R/o Bhikampali</t>
  </si>
  <si>
    <t>Saraswati Mishra W/o Nirmal Pr. Mishra</t>
  </si>
  <si>
    <t>Sarojini Patel W/o Dukalu Patel R/o Bhikampali</t>
  </si>
  <si>
    <t>Senapati Sidar S/o Janekram Sidar R/o Bhikampali</t>
  </si>
  <si>
    <t>Shanti Sidar S/o Mayaram Sidar R/o Bhikampali</t>
  </si>
  <si>
    <t>Shyam Kuanr S/o  Manbodh Kuanr R/o Bhikampali</t>
  </si>
  <si>
    <t>Sibalal Gonda S/o Chamaru Gonda</t>
  </si>
  <si>
    <t>Tapeswar Kuanr S/o Mangalu Kuanr R/o Bhikampali</t>
  </si>
  <si>
    <t>Tikeram Sahu S/o Jagnarayan Sahu R/o Bhikampali</t>
  </si>
  <si>
    <t>Tirtha Banjara S/o Atmaram Bajara R/o Kapilapur</t>
  </si>
  <si>
    <t>Ujagar Meher S/o Ganeshram Meher R/o Bhikampali</t>
  </si>
  <si>
    <t>Urmila Sidar W/o Pardesi Sidar</t>
  </si>
  <si>
    <t>Yudhistir Patel S/o Dirjodhan Patel R/o Bhikampali</t>
  </si>
  <si>
    <t>Sambhu Nath S/o Bhisma Dev Nath R/o Chikhilapali</t>
  </si>
  <si>
    <t>Tule Kuanr S/o Khadi Kuanr R/o Bhikampali</t>
  </si>
  <si>
    <t>Mahadev Sahu S/o Paramananda Sahu</t>
  </si>
  <si>
    <t>Lekru Khadia S/o Samaru Khadia</t>
  </si>
  <si>
    <t>Sushil Patel S/o Raga Patel</t>
  </si>
  <si>
    <t>Angad Sahu S/o Kashiram Sahu</t>
  </si>
  <si>
    <t>Balaram Rathia S/o Khasrat Rathia</t>
  </si>
  <si>
    <t>Darasingh Kuanr  S/o Dhuba Kuanr</t>
  </si>
  <si>
    <t>Dhuba Kuanr S/o Puru Kuanr</t>
  </si>
  <si>
    <t>Fakira Khadia S/o Munu Khadia</t>
  </si>
  <si>
    <t>Gedu Khadia S/o Faguna Khadia</t>
  </si>
  <si>
    <t>Gobardhan Kuanr S/o Dhuba Kuanr</t>
  </si>
  <si>
    <t>Gulapi Khadia W/o Bhanu Khadia</t>
  </si>
  <si>
    <t>Jaynarayan Sahu S/o Gangadhar Sahu</t>
  </si>
  <si>
    <t>Kunja Kuanr S/o Santosh Kuanr</t>
  </si>
  <si>
    <t>Manoj Ku. Patel S/o Rukmana Patel</t>
  </si>
  <si>
    <t>Mohit Rout</t>
  </si>
  <si>
    <t>Paharu Kuanr S/o Rama Kuanr</t>
  </si>
  <si>
    <t>Sakharam Goud S/o Ratha Goud</t>
  </si>
  <si>
    <t>Salegram Sidar S/o Budhubaru Sidar</t>
  </si>
  <si>
    <t>Sankar Sa S/o Mohan Sa</t>
  </si>
  <si>
    <t>Santara Kuanr  W/o Kunja Kuanr</t>
  </si>
  <si>
    <t>Shanti Kuanr W/o Budhbaru Kuanr</t>
  </si>
  <si>
    <t>Siba Kalo S/o Bipin Kalo</t>
  </si>
  <si>
    <t>Sishil Sahu S/o Sanu Sahu R/o Kapilapur</t>
  </si>
  <si>
    <t>Sukanti Sidar  W/o Jamlal Sidar R/o Bhikampali</t>
  </si>
  <si>
    <t>Thulesh Kuanr S/o Panibudi Kuanr</t>
  </si>
  <si>
    <t>Tikeswar Sahu S/o Mohan Sahu</t>
  </si>
  <si>
    <t>Timan Sahu S/o Mohan Sahu</t>
  </si>
  <si>
    <t>Ujagar Sahu S/o Brundaban Sahu</t>
  </si>
  <si>
    <t>Jugu Khadia</t>
  </si>
  <si>
    <t>Jogeswar Sidar</t>
  </si>
  <si>
    <t>Manoj Pujhari</t>
  </si>
  <si>
    <t>Nidri Yadaw W/o Bhagirathi  R/o Tarkela</t>
  </si>
  <si>
    <t>Basenpali</t>
  </si>
  <si>
    <t>Budhubaru Sidar S/o Ludu Sidar R/o Bhikampali</t>
  </si>
  <si>
    <t>Lalit Sa S/o Jahan Sa R/o Basenpali</t>
  </si>
  <si>
    <t>Sita Sa W/o Chhandasila Sa R/o Basenpali</t>
  </si>
  <si>
    <t>Niranjan Kuar S/o Amlal Kuar R/o Basenpali</t>
  </si>
  <si>
    <t>Harihar Sa S/o Kshyama Sa R/o Basenpali</t>
  </si>
  <si>
    <t>Minaketan Sa S/o Kshyama Sa R/o Basenpali</t>
  </si>
  <si>
    <t>Anantaram Sa S/o Sanu Sa R/o Basenpali</t>
  </si>
  <si>
    <t>Amruta Bag S/o Rengta Bag R/o Basenpali</t>
  </si>
  <si>
    <t>Rabi Sa S/o Lukeswar  Sa R/o Basenpali</t>
  </si>
  <si>
    <t>Bhabagrahi Kalo S/o Ghasia Kalo R/o Basenpali</t>
  </si>
  <si>
    <t>Laxmiprasad Kanar S/o Dileswar Kanar R/o Basenpali</t>
  </si>
  <si>
    <t>Saheb Kanar S/o Birsingh Kanar R/o Bausenpali</t>
  </si>
  <si>
    <t>Sukal Kanaar S/o Baisakhu Kanaar R/o Basenpali</t>
  </si>
  <si>
    <t>Bhagabana Sa S/o Uma Sa R/o Basenpali</t>
  </si>
  <si>
    <t>Nilanchal Kanar S/o Santosh Kanar R/o Basenpali</t>
  </si>
  <si>
    <t>Binod  Harijan S/o Chamra Harijan R/o Basenpali</t>
  </si>
  <si>
    <t>Sauki Harijan S/o Bahadur Harijan R/o Basenpali</t>
  </si>
  <si>
    <t>Suklambar Sa S/o Chhandasila Sa R/o Basenpali</t>
  </si>
  <si>
    <t>Jagamohan Kuanr S/o Bhamri Kuanr R/o Basenpali</t>
  </si>
  <si>
    <t>Naresh Kuanr S/o Bhaja Kuanr R/o Basnepali</t>
  </si>
  <si>
    <t>Rathu Kuanr S/o Kulita Kuanr R/o Basenpali</t>
  </si>
  <si>
    <t>Sebakram Sa S/o Min Sa R/o Basenpali</t>
  </si>
  <si>
    <t>Nanaku Kalo S/o Karnna Kalo R/o Basenpali</t>
  </si>
  <si>
    <t>Hari Kuanra S/o Ainthu Kanara R/o Basenpali</t>
  </si>
  <si>
    <t xml:space="preserve">Sanyashi  Kanar S/o Dega Kanar R/o Basenpali </t>
  </si>
  <si>
    <t>Nuadai Kanr W/o Nabin Kanr R/o Basenpali</t>
  </si>
  <si>
    <t>Rajindra Kawr S/o Sanat Kawr R/o Basenpali</t>
  </si>
  <si>
    <t>Phakir Sa S/o Sauki Sa R/o Basenpali</t>
  </si>
  <si>
    <t>Ashok Kuanr S/o Mahatram Kuanr R/o Bausenpali</t>
  </si>
  <si>
    <t>Sri Prasad Sa  S/o Sauki Sa R/o Bausenpali</t>
  </si>
  <si>
    <t>Gorekh Sa S/o Prema  Sa R/o Basenpali</t>
  </si>
  <si>
    <t>Rupdhar Kuanr S/o Abdhut Kuanr R/o Basenpali</t>
  </si>
  <si>
    <t>Man Kawr D/o Latha Kawr R/o Basenpali</t>
  </si>
  <si>
    <t>Maghura Kuar W/o Gurubaru Kuar R/o Basenpali</t>
  </si>
  <si>
    <t>Pitambar Kuanr S/o Ramcharan Kuanr R/o Basenpali</t>
  </si>
  <si>
    <t>Manoj Kanar S/o Kashi Kanar R/o Basenpali</t>
  </si>
  <si>
    <t>Bhogdev Kanar S/o Giridhari Kanar R/o Basenpali</t>
  </si>
  <si>
    <t>Harsh Kawar S/o Kartaram Kawar R/o Basenpali</t>
  </si>
  <si>
    <t>Bhabagrahi Sa S/o Gobardhan Sa R/o Basenpali</t>
  </si>
  <si>
    <t>Ramprasad Kuar S/o Kulita Kuar R/o Basenpali</t>
  </si>
  <si>
    <t>Bhagbatia  Kuwar S/o Giridhari Kuwar R/o Basenpali</t>
  </si>
  <si>
    <t>Budhu Kuanr S/o Lachhaman Kuanr R/o Basenpali</t>
  </si>
  <si>
    <t>Lalasaheb Kalo S/o Karna Kalo R/o Basenpali</t>
  </si>
  <si>
    <t>Barttu Kuanr S/o Fakira Kuanr R/o Basenpali</t>
  </si>
  <si>
    <t>Bodharam Kuanr S/o Birsingh Kuanr R/o Basenapli</t>
  </si>
  <si>
    <t>Aswini Kuanr S/o Mahatram Kuanr R/o Basenpali</t>
  </si>
  <si>
    <t>Netram Kuanr S/o Mahat Kuanr R/o Basenpali</t>
  </si>
  <si>
    <t>Ghasia Sa S/o Jhagaru Sa R/o Bausenpalie</t>
  </si>
  <si>
    <t>Akshya Kawar S/o Bandhan Kawar R/o Basenpali</t>
  </si>
  <si>
    <t>Dasarath Kaanra S/o Mahat Kaanra R/o Basenapali</t>
  </si>
  <si>
    <t>Iswar Kuanr S/o Ramcharan Kuanr R/o Bausenpali</t>
  </si>
  <si>
    <t>Sadananda Kaar  S/o Ramacharan Kaar R/o Basenpali</t>
  </si>
  <si>
    <t>Premanand Kawar S/o Rameswar Kawar R/o Basenpali</t>
  </si>
  <si>
    <t>Gharau Kannar S/o Dharam Kannar R/o Basenpali</t>
  </si>
  <si>
    <t>Ghurua Kaur S/o Dhaneswar Kaur R/o Basenpali</t>
  </si>
  <si>
    <t>Sada Sa S/o Mundru Sa R/o Basenpali</t>
  </si>
  <si>
    <t>Gyana Kuanr S/o Ramcharan Kuanr R/o Basenpali</t>
  </si>
  <si>
    <t>Rajendra Sa S/o Kandarpa Sa R/o Basenpali</t>
  </si>
  <si>
    <t>Swatkumar Kaanra S/o Janakram Kaanra R/o Basenpali</t>
  </si>
  <si>
    <t>Nirmal Kaanra  S/o Janekram Kaanra R/o Basenpali</t>
  </si>
  <si>
    <t>Nanda Ku. Kuanr S/o Janakram Kuanr R/o Basenpali</t>
  </si>
  <si>
    <t>Santaram Kuanr R/o Basenpali</t>
  </si>
  <si>
    <t>Bhakta Prasad Kunr S/o Tulas Kunr R/o Basenpali</t>
  </si>
  <si>
    <t>Jagadish Sa S/o Sada Sa R/o Basenpali</t>
  </si>
  <si>
    <t>Narottam Sa S/o Shyamala Sa R/o Basenapali</t>
  </si>
  <si>
    <t>Ramakanta Kawar R/o Basenpali</t>
  </si>
  <si>
    <t>Syaman Kalo W/o Murali Kalo R/o Basenpali</t>
  </si>
  <si>
    <t>Bilasmati Sa W/o Bishnu Sa R/o Basenpali</t>
  </si>
  <si>
    <t>Gurubaru Kaanra S/o Kalindra Kaanra R/o Basenpali</t>
  </si>
  <si>
    <t>Trutiya Kalo W/o Ramlal Kalo R/o Basenpali</t>
  </si>
  <si>
    <t>Phagu Kaanra S/o Kusum Kaanra R/o Basenpali</t>
  </si>
  <si>
    <t>Ramei Kaanra S/o Chakra Kaanra R/o Basenpali</t>
  </si>
  <si>
    <t>Gangaram Kuanr S/o Barik Kuanr</t>
  </si>
  <si>
    <t>Debananda Kuanr S/o Negi Kuanr</t>
  </si>
  <si>
    <t>Sushila Kaanr</t>
  </si>
  <si>
    <t>Kunu Kaanr S/o Butia Kuanr</t>
  </si>
  <si>
    <t>Aswini Kawar</t>
  </si>
  <si>
    <t>Ghanamati Kaanra</t>
  </si>
  <si>
    <t>Jayaram Kanra</t>
  </si>
  <si>
    <t>Rupadhar Kanar</t>
  </si>
  <si>
    <t>Bishnu Sa</t>
  </si>
  <si>
    <t>Pingro Kanar</t>
  </si>
  <si>
    <t>Bidyadhar Kanra</t>
  </si>
  <si>
    <t xml:space="preserve">Ganesh Kuanr </t>
  </si>
  <si>
    <t>Bahadur Sa S/o Jadab Sa</t>
  </si>
  <si>
    <t>Harihar Kuanr S/o Biran Kuanr</t>
  </si>
  <si>
    <t>Pancharam Sa S/o Bhaga Sa</t>
  </si>
  <si>
    <t>Ram Ch. Kuanr S/o Dhubei Kuanr</t>
  </si>
  <si>
    <t>Asman Kuanr</t>
  </si>
  <si>
    <t xml:space="preserve">Harihar Sa </t>
  </si>
  <si>
    <t xml:space="preserve">Rudra Padhan </t>
  </si>
  <si>
    <t>Deopali</t>
  </si>
  <si>
    <t>Lalit Mallik</t>
  </si>
  <si>
    <t xml:space="preserve">Akshaya Kumar Sahu </t>
  </si>
  <si>
    <t xml:space="preserve">Durga Pr. Jaiswal </t>
  </si>
  <si>
    <t xml:space="preserve">Sushil Ku. Swain </t>
  </si>
  <si>
    <t xml:space="preserve">Pramod Kumar Sahu </t>
  </si>
  <si>
    <t xml:space="preserve">Jayram Sahu </t>
  </si>
  <si>
    <t>Krushna Sahu S/o Padhiari Sahu R/o Deopali</t>
  </si>
  <si>
    <t>Dayaram Sidar S/o Sundar Sidar R/o Nuapada</t>
  </si>
  <si>
    <t>Basanta Behera S/o Kandarpa Behera R/o Deopali</t>
  </si>
  <si>
    <t>Taranisen Dhurua S/o Ujal Dhurua R/o Deopali</t>
  </si>
  <si>
    <t>Panchanan  Bag S/o Okila Bag R/o Aintapada (Lakhnapur)</t>
  </si>
  <si>
    <t>Dillip Kumar Sahu S/o Janmajey Sahu R/o Deopali</t>
  </si>
  <si>
    <t xml:space="preserve">Atish Kumar Sahu </t>
  </si>
  <si>
    <t>Gangadhar Bhoi S/o Parsuram Bhoi R/o Deopali</t>
  </si>
  <si>
    <t>Dayanidhi Sahu S/o Laxmana Sahu R/o Deopali</t>
  </si>
  <si>
    <t>Brajamohan Bhoi S/o Sri Baishnab Bhoi R/o Machida</t>
  </si>
  <si>
    <t>Kesaba Bhoi S/o Ghana Bhoi R/o Deopali</t>
  </si>
  <si>
    <t>Kabita Mahanandia D/o Akur Mahanandia R/o Bhanurkhol</t>
  </si>
  <si>
    <t>Subal Sahu S/o Manbodh Sahu R/o Deopali</t>
  </si>
  <si>
    <t>Dubraj Pujari S/o Anama Pujari R/o Deopali</t>
  </si>
  <si>
    <t>Anama Goud S/o Mastaram Padhan R/o Machida</t>
  </si>
  <si>
    <t>Bihari Swain S/o Chaitanya Swain R/o Deopali</t>
  </si>
  <si>
    <t>Kshitswar Swain S/o Chiitanya Swain R/o Deopali</t>
  </si>
  <si>
    <t>Gajindra Sahu S/o Budram Sahu R/o Deopali</t>
  </si>
  <si>
    <t>Balaram Sahu S/o Dasharath Sahu R/o Deopali</t>
  </si>
  <si>
    <t>Suratha Sahu R/o Deopali Sahu</t>
  </si>
  <si>
    <t>Lambodar  Mallik S/o Thakur Mallik R/o Deopali</t>
  </si>
  <si>
    <t>Gopal Sahu S/o Ramchandra Sahu R/o Deopali</t>
  </si>
  <si>
    <t>Rajindra Sahu S/o Sagara Sahu R/o Deopali</t>
  </si>
  <si>
    <t>Sukanti Bishwala W/o Kshiteshwar Bishwal</t>
  </si>
  <si>
    <t>Gunamani Pandey S/o Srikara Pandey R/o Deopali</t>
  </si>
  <si>
    <t>Rajesh Kumar Sahu S/o Janmejaya Sahu R/o Deopali</t>
  </si>
  <si>
    <t>Indramani Padhan S/o Dushasan Padhan R/o Deopali</t>
  </si>
  <si>
    <t>Seera Padhan S/o Dukhia Padhan R/o Deopali</t>
  </si>
  <si>
    <t>Ashok Kumar Sahu S/o Gouri Sh. Sahu R/o Deopali</t>
  </si>
  <si>
    <t>Hemsagar  Bhoi S/o Parsuram Bhoi R/o Rengali</t>
  </si>
  <si>
    <t>Sribachha Pradhan S/o Chitrasen Pradhan R/o Deopali</t>
  </si>
  <si>
    <t>Ratha Sahu S/o Parakshita Sahu R/o Deopali</t>
  </si>
  <si>
    <t>Kishor Sahu S/o Karunakar Sahu R/o Deopali</t>
  </si>
  <si>
    <t>Kishor Ku. Sahu S/o Bhabagrahi Sahu R/o Bhanurkhol</t>
  </si>
  <si>
    <t>Pli Lal Sidar S/o Sundar Sidar R/o HND 51 Vijaypur Boirdad</t>
  </si>
  <si>
    <t>Rakshapal Dehari S/o Jaynaryan Dehari R/o Nuapada (C.G.)</t>
  </si>
  <si>
    <t>Jayanarayan Deheri S/o Dambaru Deheri</t>
  </si>
  <si>
    <t xml:space="preserve">Lura Dehari W/o Jaynaryan Dehari R/o Nuapara (C.G.) </t>
  </si>
  <si>
    <t>Kartika Dhunguri R/o Deopali</t>
  </si>
  <si>
    <t>Sabitri Naik W/o Ghula Naik R/o Deopali</t>
  </si>
  <si>
    <t>Luchana Kaerili W/o Dulachan Mahanandia R/o Rengali</t>
  </si>
  <si>
    <t>Bisakha Kumbhar S/o Alekha Kumbhar R/o Deopali</t>
  </si>
  <si>
    <t>Chandra Biswal S/o Sampati Biswal R/o Deopali</t>
  </si>
  <si>
    <t>Ghutu Malik S/o Pusal Mallick R/o Deopali</t>
  </si>
  <si>
    <t>Bebi Pujhari W/o Krushna Pujhari R/o Deopali</t>
  </si>
  <si>
    <t>Anuama Sahu W/o Jadu Sahu R/o Deopali</t>
  </si>
  <si>
    <t>Arun Sahu S/o Kandarpa Sahu  R/o Rengali</t>
  </si>
  <si>
    <t>Rejendra Padhan S/o Hrudanana Padhan R/o Deopali</t>
  </si>
  <si>
    <t>Krushna Kumbhar S/o Manbodh Kumbhar R/o Rengali</t>
  </si>
  <si>
    <t>Rudra Pr. Bisi S/o Ganesh Bisi R/o Rengali</t>
  </si>
  <si>
    <t>Kharu Kandha S/o Luru Khanda R/o Deopali</t>
  </si>
  <si>
    <t>Binod Kumar Sa S/o Lala Sa R/o Rengali</t>
  </si>
  <si>
    <t>Santilata  Dhurua S/o Bhujbal Dhura R/o Deopali</t>
  </si>
  <si>
    <t>Safed Sahu W/o Dulamani Sahu R/o Deopali</t>
  </si>
  <si>
    <t>Rebati Sahu D/o Daya Sahu R/o Deopali</t>
  </si>
  <si>
    <t>Saheba Sahu S/o Dile Sahu R/o Deopali</t>
  </si>
  <si>
    <t>Gulapli Padhan W/o Sugri Padhan R/o Dopali</t>
  </si>
  <si>
    <t>Taranisen Padhan S/o Prahallad Padhan R/o Deopali</t>
  </si>
  <si>
    <t>Suresh Sahu S/o Hadu Sahu R/o Deopali</t>
  </si>
  <si>
    <t>Lingaraj Sahu S/o Banmali Sahu R/o Deopali</t>
  </si>
  <si>
    <t>Dashrath Sahu R/o Kalia Sahu R/o Deopali</t>
  </si>
  <si>
    <t>Budhadev Pujhari S/o Bira Pujhari R/o Deopali</t>
  </si>
  <si>
    <t>Raigadia Dhurua S/o Sukhiram Dhurua R/o Deopali</t>
  </si>
  <si>
    <t>Bahadul Sahu S/o Ananta Sahu R/o Deopali</t>
  </si>
  <si>
    <t>Ramani Ranjan Sahu S/o Jarban Sahu R/o Deopali</t>
  </si>
  <si>
    <t>Abhikumar Mallik S/o Kamal Mallik R/o Deopali</t>
  </si>
  <si>
    <t xml:space="preserve">Phakira Bhue S/o Kalicharan Bhue R/o Deopali </t>
  </si>
  <si>
    <t>Dasarath Padhan S/o Hanu Padhan  R/o Deopali</t>
  </si>
  <si>
    <t>Udhaba Padhan S/o Hanu Padhan R/o Deopali</t>
  </si>
  <si>
    <t>Chandramani Singh R/o Deopali</t>
  </si>
  <si>
    <t>Hari Singh S/o Baishnaba Singh R/o Deopali</t>
  </si>
  <si>
    <t>Upendra Sahu S/o Ramchandra Sahu R/o Deopali</t>
  </si>
  <si>
    <t>Janekram Dila S/o Arakhita Dila R/o Deopali</t>
  </si>
  <si>
    <t>Janaki Dila W/o Lali Dila R/o Deopali</t>
  </si>
  <si>
    <t>Tebha Sahu W/o Gouranga Sahu R/o Deopali</t>
  </si>
  <si>
    <t>Shatpathi Sahu S/o Bhagirathi Sahu R/o Deopali</t>
  </si>
  <si>
    <t>Surubali Padhan S/o Santosh Padhan R/o Deopali</t>
  </si>
  <si>
    <t>Ambika Padhan D/o Latho Padhan R/o Deopali</t>
  </si>
  <si>
    <t>Bhimram Sahu S/o Ananda Sahu R/o Deopali</t>
  </si>
  <si>
    <t>Barun Sahu S/o Ananda Sahu R/o Deopali</t>
  </si>
  <si>
    <t>Belakaei Behera S/o Mukti Behera R/o Deopali</t>
  </si>
  <si>
    <t>Sundar Bhoe S/o Sadhu Bhoe R/o Deopali</t>
  </si>
  <si>
    <t>Sunil Kumar Sahu S/o Janmajaya Sahu R/o Deopali</t>
  </si>
  <si>
    <t>Ajay Sahu S/o Anant Sahu R/o Deopali</t>
  </si>
  <si>
    <t>Jatin Sahu S/o Ratha Sahu R/o Deopali</t>
  </si>
  <si>
    <t>Jagabandhu Sahu S/o Narayan Sahu R/o Deopali</t>
  </si>
  <si>
    <t>Arun Kumar Sahu S/o Gouri Sh. Sahu R/o Deopali</t>
  </si>
  <si>
    <t>Hrudananda Padhan S/o Bhubana Padhan R/o Deopali</t>
  </si>
  <si>
    <t>Tapeswar Biswal S/o Nityananda Biswal R/o Deopali</t>
  </si>
  <si>
    <t>Sumanta Biswal S/o Nityananda Biswal R/o Deopali</t>
  </si>
  <si>
    <t>Jagadish Padhan S/o Indra Padhan R/o Deopali</t>
  </si>
  <si>
    <t>Chitrasen Padhan S/o Hariram Padhan R/o Deopali</t>
  </si>
  <si>
    <t>Bipin Sahu S/o Bhikari Sahu R/o Deopali</t>
  </si>
  <si>
    <t>Bhagabatia Sahu S/o Makhan Sahu R/o Deopali</t>
  </si>
  <si>
    <t>Tikram Swain S/o Bhagabana Swain R/o Deopali</t>
  </si>
  <si>
    <t>Premananda Mallik S/o Goutam Mallik R/o Deopali</t>
  </si>
  <si>
    <t>Kalpana Rath W/o Nirmal Rath R/o Deopali</t>
  </si>
  <si>
    <t>Lura Singh W/o Ballava Singh R/o Deopali</t>
  </si>
  <si>
    <t>Tirtha Khamari S/o Lakhpati Khamari R/o Deopali</t>
  </si>
  <si>
    <t>Jagannath Sahu S/o Gandhi Sahu R/o Deopali</t>
  </si>
  <si>
    <t>Jagannath Behera S/o Mukti Behera R/o Deopali</t>
  </si>
  <si>
    <t>Binod Bihari Sahu S/o Nahara Sahu R/o Deopali</t>
  </si>
  <si>
    <t>Kumodini Sahu W/o Ugresan Sahu R/o Deopali</t>
  </si>
  <si>
    <t>Chuladhar Sahu S/o Karunakar Sahu R/o Deopali</t>
  </si>
  <si>
    <t>Senehalata Sahu W/o Sanyasi Sahu R/o Deopali</t>
  </si>
  <si>
    <t>Jadhistir Sahu S/o Ramchandra Sahu R/o Deopali</t>
  </si>
  <si>
    <t>Lal Bihari Sahu S/o Punku Sahu R/o Deopali</t>
  </si>
  <si>
    <t>Benudhar Sahu S/o Atmaram Sahu R/o Deopali</t>
  </si>
  <si>
    <t>Yajna Narayan Bhoi</t>
  </si>
  <si>
    <t>Kartika Khamari</t>
  </si>
  <si>
    <t>Jitendra Bhoi S/o Parsuram Bhoi</t>
  </si>
  <si>
    <t>Bhabagrahi Sahu S/o Abhimanyu Sahu R/o Deopali</t>
  </si>
  <si>
    <t>Tularam Swain S/o Chaitanya Swain</t>
  </si>
  <si>
    <t>Nrupalal Sahu S/o Ganda Sahu</t>
  </si>
  <si>
    <t>Balmati Dhurua W/o Pujari Dhurua</t>
  </si>
  <si>
    <t>Jibardhan Swain S/o Chaitanya Swain</t>
  </si>
  <si>
    <t>Bhagirathi Pujhari S/o Nilamani Pujari</t>
  </si>
  <si>
    <t>Purastam Sahu S/o Dasarath Sahu</t>
  </si>
  <si>
    <t>Jogendra Sahu S/o Kartika Sahu</t>
  </si>
  <si>
    <t>Surendri Sahu W/o Mahendra Sahu R/o Deopali</t>
  </si>
  <si>
    <t>Nruparaj Sahu S/o Gouri sh.  Sahu</t>
  </si>
  <si>
    <t>Pradeep Ku. Biswal S/o Surendra Biswal</t>
  </si>
  <si>
    <t>Aintha Khamari S/o Dhanurjaya Khamari</t>
  </si>
  <si>
    <t>Bino Sahu W/o Bibhisan Sahu</t>
  </si>
  <si>
    <t>Premananda sahu S/o Gouri Sh. Sahu</t>
  </si>
  <si>
    <t xml:space="preserve">Kumudini Sahu </t>
  </si>
  <si>
    <t>Mitaram Biswal</t>
  </si>
  <si>
    <t>Pabitra Sahu</t>
  </si>
  <si>
    <t>Amrut Kuanr  S/o Bajar Kuanr R/o Bhundupali</t>
  </si>
  <si>
    <t>Girolpali</t>
  </si>
  <si>
    <t>Anandaram Kuanr S/o Kartika, R/o Bhundupali</t>
  </si>
  <si>
    <t>Anantaram Sa S/o Somnath Sa, R/O- Basenpali</t>
  </si>
  <si>
    <t>Babaji Kuanr S/o Jharu Kuanr R/o Girolpali</t>
  </si>
  <si>
    <t>Bahadur Sa S/o Jadab Sa R/o Girolpali</t>
  </si>
  <si>
    <t>Bhim Kuanr S/o Mangal, R/O- Girolpali</t>
  </si>
  <si>
    <t>Bije Ku Kaar S/o Shankari Kaar R/o Bhundupali</t>
  </si>
  <si>
    <t>Binod Sidar S/o Dhansingh Sidar R/o Bhundupali</t>
  </si>
  <si>
    <t>Bodia Kuanr S/o Baya, R/O- Girolpali</t>
  </si>
  <si>
    <t>Bodia Kuanr S/o Bahya, R/O- Girolpali</t>
  </si>
  <si>
    <t>Brundamati Kuanr W/o Dileswar Kuanr,  R/O- Girolpali</t>
  </si>
  <si>
    <t>Chaitu Goud S/o Kapila  Goud, R/O- Bhundupali</t>
  </si>
  <si>
    <t>Chakara Kaunra S/o Rishu Kaunra, R/O- Girolpli</t>
  </si>
  <si>
    <t>Chamara Naik S/o Bahadur Naik, R/O- Girolpli</t>
  </si>
  <si>
    <t>Champabati Kuanr W/o Rabi Kuanr, R/O- Baidapali (C.G)</t>
  </si>
  <si>
    <t>Damodar Kuanr S/o Lachhaman Kuanr  R/O- Girolpli</t>
  </si>
  <si>
    <t>Dhaniram Kuanr S/o Kartika Kuanar,  R/O- Bhundupali</t>
  </si>
  <si>
    <t>Dharmu Kuanr S/o Thunku Kuanr R/O- Girolpali</t>
  </si>
  <si>
    <t>Dulukdas Kuanr, S/o Kartika Kuanr, R/O- Bhundupali</t>
  </si>
  <si>
    <t>Fakira Kuanr S/o Panibudi Kuanr,  R/O-  Bhikampali</t>
  </si>
  <si>
    <t>Ganeshram Kanwar R/o Basenpali</t>
  </si>
  <si>
    <t>Ghasia Kuanr S/o Mandhar Kuanr,  R/O- Girolpali</t>
  </si>
  <si>
    <t>Gopal Kuanr S/o Lachaman Kuanr,  R/O- Girolpli</t>
  </si>
  <si>
    <t>Gopi Harijan S/o Padum Harijan,  R/O- Girolpli</t>
  </si>
  <si>
    <t>Gulu Naik S/o-Ghasia Naik  R/o Girolpali</t>
  </si>
  <si>
    <t>Gurubari Kawar W/o Kethlo Kawar,  R/O- Girolpli</t>
  </si>
  <si>
    <t>Hadu Kawar S/o Dusakar Kawar,  R/O- Girolpli</t>
  </si>
  <si>
    <t>Hari Kuanr S/o Budga Kuanr,  R/O- Girolpali</t>
  </si>
  <si>
    <t>Harsha Kanra S/o Manadhar, R/O- Girolpali</t>
  </si>
  <si>
    <t>Horilal  Rathi S/o Rajkumar Rathi R/o Bhundupali</t>
  </si>
  <si>
    <t>Iswar Kuanr S/o Ludhuru Kuanr,  R/O- Girolpali</t>
  </si>
  <si>
    <t>Jagatram Kawar, S/o Ghutu Kawar R/o Girolpali</t>
  </si>
  <si>
    <t>Jagmohan Kuanr S/o Mangalu Kuanr,  R/O- Girolpli</t>
  </si>
  <si>
    <t>Jayalal Kuanr S/o Bairagi, R/o Bhundupali</t>
  </si>
  <si>
    <t>Karamdas Kuanr S/o Kathalu Kuanr,  R/O- Girolpali</t>
  </si>
  <si>
    <t>Kartika Kawar, S/o Somnath Kawar,  R/O- Girolpli</t>
  </si>
  <si>
    <t>Kusha Kuanr S/o Mangal Kuanr,  R/O- Girolpli</t>
  </si>
  <si>
    <t>Lala Thethuar S/o Dakshinaram Thethuar,  R/O- Girolpli</t>
  </si>
  <si>
    <t>Madhu Kaanra S/o Ganeshram Kaanra R/o Girolpali</t>
  </si>
  <si>
    <t>Mahesh Kuanr S/o Chatur Kuanr,  R/O- Girolpli</t>
  </si>
  <si>
    <t>Munchu Harijan S/o Ratna Harijan R/o Girolpali</t>
  </si>
  <si>
    <t>Mena Kuanr S/o Dau Kanr,  R/O- Girolpli</t>
  </si>
  <si>
    <t>Mohit Kuanr, S/o Bajar Kuanr, Bhundupali</t>
  </si>
  <si>
    <t>Murali Harijan S/o- Narendra Harian,  R/O- Girolpali</t>
  </si>
  <si>
    <t>Nanki Kuanr S/o Kalindar,  R/O- Girolpli</t>
  </si>
  <si>
    <t>Narayan Kawar, S/o Budga Kawar,  R/O- Girolpali</t>
  </si>
  <si>
    <t>Naresh Kuanr S/o Mithai Kuanr R/o Girolpali</t>
  </si>
  <si>
    <t>Nepal Kuanr S/o Bairagi Kuanr,  R/O- Girolpli</t>
  </si>
  <si>
    <t>Netram Kuanr S/o Mahat Kuanr, R/O- Bausenpali</t>
  </si>
  <si>
    <t>Nidra Kuanr W/o Ram Kumar Kuanr R/o Girolpali</t>
  </si>
  <si>
    <t>Panchuram Sahu S/o Bhagarathi Sahu, R/O- Bausenpali</t>
  </si>
  <si>
    <t>Pandit Kuanr S/o shyamlal Kuanr,  R/O- Girolpli</t>
  </si>
  <si>
    <t>Parhsu Kaanra,  S/o Mandhar Kaanra,  R/O- Girolpli</t>
  </si>
  <si>
    <t>Phakira Harijan, S/o Padma Harijan,  R/O- Girolpli</t>
  </si>
  <si>
    <t>Pitambar Harijan S/o Padu Harijan,  R/O- Girolpali</t>
  </si>
  <si>
    <t>Punu Kuanr S/o Khojit Kuanr, R/O- Bhundupali</t>
  </si>
  <si>
    <t>Puran Kuanr S/o Sitaram Kuanr,  R/O- Girolpli</t>
  </si>
  <si>
    <t>Rabindra Kuanr S/o Dhansingh Kuanr, R/O- Bhundupali</t>
  </si>
  <si>
    <t>Raigadia Kuanr S/o Laxman Kuanr,  R/O- Girolpli</t>
  </si>
  <si>
    <t>Ramcharan Harijan S/o Basu Harijan, R/O- Girolpali</t>
  </si>
  <si>
    <t>Ratan Harijan  S/o Dharanidhar Harijan, R/O- Girolpali</t>
  </si>
  <si>
    <t>Rohit Harijan S/o Bairagi Harijah R/o Girolpali</t>
  </si>
  <si>
    <t xml:space="preserve">Rohit Kumar Kuanr S/o Bairagi Kuanr, R/O- Bhundupali </t>
  </si>
  <si>
    <t>Sahadeb Kaanra S/o Bajar Kaanra, R/O- Bhundupali</t>
  </si>
  <si>
    <t>Sri Saheba Kuanr S/o Mangalu Kuanr, R/O- Girolpali</t>
  </si>
  <si>
    <t>Saniram Kuanr S/o Khojit Kuanr, R/O- Bhundupali</t>
  </si>
  <si>
    <t>Sanjay Kuanr S/o Hemsagar Kuanr, R/O- Girolpali</t>
  </si>
  <si>
    <t>Shankar Sa S/o Bhagarathi Sa R/o Basenpali</t>
  </si>
  <si>
    <t>Santosh Sa S/o Bahadul Sa,  R/O- Girolpali</t>
  </si>
  <si>
    <t>Saraswati Kawar R/o Girolpali</t>
  </si>
  <si>
    <t>Satrughna Kuanr S/o Gurubaru Kuanr R/O-Bausenpali</t>
  </si>
  <si>
    <t>Saukilal Sidar S/o Lodha Sidar R/o Griolpali</t>
  </si>
  <si>
    <t>Selu Kawar S/o-, R/O- Girolpali Jadab Kawar</t>
  </si>
  <si>
    <t>Shankar  Sa S/o Bahadul Sa R/o Girolpali</t>
  </si>
  <si>
    <t>Subash Kuanr, S/o- Jharu Kuanr,  R/O- Girolpli</t>
  </si>
  <si>
    <t>Sukhi  Kuanr S/o Dau Kuanr, R/O- Girolpali</t>
  </si>
  <si>
    <t>Talesashar Kuanr, S/o-Nandalal Kuanr, R/o Girolpli</t>
  </si>
  <si>
    <t>Thandaram Harijan S/o Budhu Harijan,  R/O- Girolpali</t>
  </si>
  <si>
    <t>Trilochan Kuanr, S/o- Kalindar Kuanr,  R/O- Girolpli</t>
  </si>
  <si>
    <t>Upasi Kaanra W/o Bhaganba Kaanra R/o Girolpali</t>
  </si>
  <si>
    <t>Urkali Kuanra, W/O- Pandit Kuanra,  R/O- Girolpali</t>
  </si>
  <si>
    <t>Ushabati Kuanr D/o Manbodh Kuanr  R/O- Bhikampali</t>
  </si>
  <si>
    <t>Gurubari Kawar W/o Bijay Kawar R/o Girolpali</t>
  </si>
  <si>
    <t>Satyabati Kuanr W/o Dalu Kuanr R/o Girolpali</t>
  </si>
  <si>
    <t>Mango Kuanr W/o Dhaneswar Kuanr</t>
  </si>
  <si>
    <t>Dasharath Kawar S/o Mahat Kawar R/o Girolpali</t>
  </si>
  <si>
    <t>Sukal Kuar S/o Baisakhu Kuar R/o Girolpali</t>
  </si>
  <si>
    <t>Shyamlal Kumbhar  S/o Samaru Kumbhar R/o Baleria (C.G.)</t>
  </si>
  <si>
    <t>Ananta Sa S/o Bahadul Sa R/o Girolpali</t>
  </si>
  <si>
    <t>Thuyan Kuanr S/o Firu Kuanr</t>
  </si>
  <si>
    <t xml:space="preserve">Bhagyabati Kuanr </t>
  </si>
  <si>
    <t>Taleswar Kuanr</t>
  </si>
  <si>
    <t>Mithailal Rana</t>
  </si>
  <si>
    <t>Rajkishor Kawar</t>
  </si>
  <si>
    <t xml:space="preserve">Dinabandhu Kuanr </t>
  </si>
  <si>
    <t>Thulesh Kawar</t>
  </si>
  <si>
    <t>Sukun Kaanra</t>
  </si>
  <si>
    <t>Sitarani Padhi</t>
  </si>
  <si>
    <t>Phagani Harijan</t>
  </si>
  <si>
    <t>Motilal Harijan S/o Jhati Harijan R/o Raigarh</t>
  </si>
  <si>
    <t>Angara Kaunr S/o Dasharathi  Kaunr R/o Girolpali</t>
  </si>
  <si>
    <t>Ashok Sidar S/o Ghasia Sidar R/o Kapilapur</t>
  </si>
  <si>
    <t>Jampali</t>
  </si>
  <si>
    <t>Baisnab Sidar S/o Purna Sidar R/o Kapilapur</t>
  </si>
  <si>
    <t>Bhagabana Khadia S/o Jidhan Khadia R/o Kapilapur</t>
  </si>
  <si>
    <t>Bijaya Patel S/o Judhistir Patel R/o Kapilapur</t>
  </si>
  <si>
    <t>Dilip Kumar Pujhari S/o Upendranath Pujhari R/o Kapilapur</t>
  </si>
  <si>
    <t>Eka Sidar S/o Phiru Sidar R/o Kapilapur</t>
  </si>
  <si>
    <t>Ekadasia Argal S/o Guju Argal R/o Kapilapur</t>
  </si>
  <si>
    <t>Gainuram Kishan S/o Pandu Kishan R/o Jampali</t>
  </si>
  <si>
    <t>Gajanan Patel S/o Bihari Patel R/o Chikhilapali</t>
  </si>
  <si>
    <t>Gajindra Patel S/o Krushna Patel R/o Kapilapur</t>
  </si>
  <si>
    <t>Hrudananda Patel S/o Duleswar Patel R/o Kapilapur</t>
  </si>
  <si>
    <t>Jadab Patel S/o Sujan Patel R/o Madhabandh (SBP)</t>
  </si>
  <si>
    <t>Jadu Patel S/o Sagara Patel R/o Kapilapur</t>
  </si>
  <si>
    <t xml:space="preserve">Kamal Prasad Mishra S/o  Nakul Mishra R/o Kujalpara (SBP) </t>
  </si>
  <si>
    <t>Khirasagar Patel S/o Nakul Patel R/o Kapilapur</t>
  </si>
  <si>
    <t>Kishor Prasad Mishra S/o Nakul Prasad Mishra R/o Kapilapur</t>
  </si>
  <si>
    <t>Lekru Kishan S/o Gobinda Kishan R/o Jampali</t>
  </si>
  <si>
    <t>Manohar Patel S/o Eka Patel R/o Kapilapur</t>
  </si>
  <si>
    <t>Nimai Patel S/o Phiru Patel R/o Kapilapur</t>
  </si>
  <si>
    <t>Niranjan Padhan S/o Bhimasen Padhan R/o Kapilapur</t>
  </si>
  <si>
    <t>Nirmal Prasad Mishra S/o Markanda Mishra R/o Bhikampali</t>
  </si>
  <si>
    <t>Nitai Patel S/o Bhogilal Patel R/o Kapilapur</t>
  </si>
  <si>
    <t>Pradeep Ku. Mishra S/o Markanda Mishra R/o Kapilapur</t>
  </si>
  <si>
    <t>Parmod Ku. Mishra S/o Markanda Mishra R/o Kapilapur</t>
  </si>
  <si>
    <t>Prasanta Kumar Nanda S/o Sushil Kumar Nanda R/o Loknath Bhawan Buromal Trinath Medical Store</t>
  </si>
  <si>
    <t xml:space="preserve">Premananda Patel S/o Dileswar Patel R/o Kapilapur </t>
  </si>
  <si>
    <t>Premananda Patel S/o Tikeswar Patel R/o Kapilapur</t>
  </si>
  <si>
    <t>Radhakanta Patel S/o Babu Patel R/o Madhabandh</t>
  </si>
  <si>
    <t>Rajanikanta Patel S/o Bihari Patel R/o Kapilapur</t>
  </si>
  <si>
    <t>Rama Kanta Patel S/o Dadu Patel R/o Chikhilapali</t>
  </si>
  <si>
    <t>Rohit Kumar Patel S/o Gokul Patel R/o Kapilapur</t>
  </si>
  <si>
    <t>Rohit Majhi S/o Deheri Majhi R/o Pujharipali</t>
  </si>
  <si>
    <t>Rukman Patel S/o Duryodhan Patel R/o Bhikampali</t>
  </si>
  <si>
    <t>Samaru Khadia S/o Nagapuria Khadia R/o Dunguri (Ambabana)</t>
  </si>
  <si>
    <t>Sandeep Patel S/o Nitai Patel R/o Ekatali</t>
  </si>
  <si>
    <t>Santosh Argal S/o Pabitra Argal R/o Dy Supdt of Police Beheramal , Jharsuguda</t>
  </si>
  <si>
    <t>Saukilal Padhan S/o Ghulu Padhan R/o Jampali</t>
  </si>
  <si>
    <t xml:space="preserve">Sitaram Khadia S/o Mangalu Khadia  R/o Jampali </t>
  </si>
  <si>
    <t>Suru Majhi S/o Rahasa Majhi R/o Jampali</t>
  </si>
  <si>
    <t>Trilochan Kalo S/o Kunyja Kalo R/o Kapilapur</t>
  </si>
  <si>
    <t>Ujal Sahu S/o Usat Sahu R/o Kapilapur</t>
  </si>
  <si>
    <t>Yudhisthir Patel S/o Durjodhan Patel R/o Bhikampali</t>
  </si>
  <si>
    <t>Babulal Padhan S/o Loknath Padhan R/o Kadamghat</t>
  </si>
  <si>
    <t>Kadamghat</t>
  </si>
  <si>
    <t>Birendra Bhoa S/o Dinu Bhoa R/o Kadamghat</t>
  </si>
  <si>
    <t>Danardhan Padhan S/o Raghu Padhan R/o Kadamghat</t>
  </si>
  <si>
    <t>Dinu Bhoi S/o Harihar Bhoi R/o Kadamghat</t>
  </si>
  <si>
    <t>Dutiya Deheri S/o Dulamani Deheri R/o Kadamghat</t>
  </si>
  <si>
    <t>Hadu Padhan S/o Loknath Padhan R/o Kadamghat</t>
  </si>
  <si>
    <t>Hari Hara Padhan S/o Loknath Padhan R/o Kadamghat</t>
  </si>
  <si>
    <t>Kodali Sudhasri W/o Kodali Vara Prasad R/o Deopali</t>
  </si>
  <si>
    <t>Kodali Vara Prasad S/o Kodali Mallika Arjun R/o Deopali (Limdihi)</t>
  </si>
  <si>
    <t>Kunta Kawar  W/o Budhi Kawar R/o Basenpali</t>
  </si>
  <si>
    <t>Prakash Singh S/o Late Ramsakal Singh R/o Kadamghat</t>
  </si>
  <si>
    <t>Raghu Padhan S/o Sobharam Padhan R/o Kadamghat</t>
  </si>
  <si>
    <t>Sankar Padhan S/o Kanhu Padhan R/o Kadamghat</t>
  </si>
  <si>
    <t>Souki Padhan S/o Sobharam Padhan R/o Kadamghat</t>
  </si>
  <si>
    <t>Sushil Padhan S/o Raghu Padhan R/o Kadamghat</t>
  </si>
  <si>
    <t>Tirtha Padhan S/o Loknath Padhan R/o Kadamghat</t>
  </si>
  <si>
    <t>Dulamani Mahanand S/o Ghasia Mahanand R/o Telen</t>
  </si>
  <si>
    <t>Telen</t>
  </si>
  <si>
    <t>Gajpati Majhi S/o Harsa Majhi R/o Telen</t>
  </si>
  <si>
    <t>Jashobanti Bhoi W/o Dubaraja Bhoi R/o Telen</t>
  </si>
  <si>
    <t>Kirttan Kartta S/o Bhima Kartta R/o Telen</t>
  </si>
  <si>
    <t>Kulamani Mahananda S/o Ghasia Mahananda R/o Telen</t>
  </si>
  <si>
    <t>Maktari Majhi  S/o Harsa Majhi R/o Telen</t>
  </si>
  <si>
    <t>Naranga Majhi W/o Lakapati Majhi R/o Telen</t>
  </si>
  <si>
    <t>Radheshyam Singh S/o Ramjanam Singh R/o Kureimal</t>
  </si>
  <si>
    <t>Rengatu Majhi S/o Harsa Majhi R/o Telen</t>
  </si>
  <si>
    <t>Sakuntala Sidar F- Rushi Gond</t>
  </si>
  <si>
    <t>Sauki Lal Padhan S/o Gangadhar Padhan R/o Telen</t>
  </si>
  <si>
    <t>Tikelal Padhan S/o Gangadhar Padhan R/o Telen</t>
  </si>
  <si>
    <t xml:space="preserve">Udhab Banchhor  S/o Sriram Banchhor </t>
  </si>
  <si>
    <t>Tika Ram Patel S/o Daniram Patel R/o Kapilapur</t>
  </si>
  <si>
    <t>chikhilapali</t>
  </si>
  <si>
    <t>Meghanad Patel S/o Puranjan Patel R/o Chikhilapali</t>
  </si>
  <si>
    <t>Rajendra Prasad Nath S/o Judhisthir Nath R/o Ganeshnagar (Kudam)</t>
  </si>
  <si>
    <t>Tapeswar Patel S/o Labdhar Patel R/o Remja (BRJN)</t>
  </si>
  <si>
    <t>Kasta Bage S/o Chhunu Bage R/o Chikhilapali</t>
  </si>
  <si>
    <t>Tribikram Padhee S/o Krupasindhu Padhee R/o Sarandamal</t>
  </si>
  <si>
    <t>Amulya Kumar Nath S/o Dol Nath R/o Kapilapur</t>
  </si>
  <si>
    <t>Panchanan Meher S/o Ganesh Meher R/o Bhikampali</t>
  </si>
  <si>
    <t>Debadutta Nath S/o Krupasindhu Nath R/o Chikhilapali</t>
  </si>
  <si>
    <t>Nabin Nath S/o Dola Nath R/o Chikhilapali</t>
  </si>
  <si>
    <t>Gobardhan Nath S/o Kshitibhusan Nath</t>
  </si>
  <si>
    <t>Dambaru Dhar Bishi S/o Kunja Bishi R/o Bhikampali</t>
  </si>
  <si>
    <t>Sambhu Nath S/o Bhismadeb Nath R/o Kapilapur</t>
  </si>
  <si>
    <t>Bhisma Dev Behera S/o Narendra Behera R/o Attabira (Sonakhan)</t>
  </si>
  <si>
    <t>Bipin Nath S/o Dolgobind Nath R/o Chikhilapali</t>
  </si>
  <si>
    <t>Krupasindhu Nath S/o Badri Nath R/o Chikhilapali</t>
  </si>
  <si>
    <t>Medini Kumar Meher S/o Nathu Meher R/o Bhikampali</t>
  </si>
  <si>
    <t>Jayanarayana Sahu S/o Gangaram Sahu R/o Bhikampali</t>
  </si>
  <si>
    <t>Ujagar Meher S/o Ganeshram Meher R/o Bhjkampali</t>
  </si>
  <si>
    <t>Tosharam Patel S/o Chandan Patel R/o Chikhilapali</t>
  </si>
  <si>
    <t>Rukman Patel S/o Durgandha Patel</t>
  </si>
  <si>
    <t>Dataram Meher S/o Barun Ch. Meher R/o Bhikampali</t>
  </si>
  <si>
    <t>Soukilal Patel S/o Kunjabana Patel R/o Chikhilapali</t>
  </si>
  <si>
    <t>Nirmal Chandar Nath S/o Bharat Nath R/o Chikhilapali</t>
  </si>
  <si>
    <t>Chakradhar Rout S/o Brundaban Rouut R/o Bhikampali</t>
  </si>
  <si>
    <t>Dilip Nath S/o Bharat Nath R/o Chikhilapali</t>
  </si>
  <si>
    <t>Debendra Meher S/o Ganeshram Meher R/o Bhikampali</t>
  </si>
  <si>
    <t>Makhan Nath S/o Bhola Nath R/o Chikhilapali</t>
  </si>
  <si>
    <t>Fbage</t>
  </si>
  <si>
    <t>Purna Ch. Nath S/o Dolagobinda Nath R/o Chikhilapali</t>
  </si>
  <si>
    <t>Sushil Patel S/o Raga Patel R/o Chikhilapali</t>
  </si>
  <si>
    <t>Lalindra Patel S/o Rushi Patel\ R/o Chikhilapali</t>
  </si>
  <si>
    <t>Tikeswar Sahu S/o Mahan Sahu R/o Bhikampali</t>
  </si>
  <si>
    <t>Giridhari Kaleswar S/o Prabhakar Kaleswar R/o Kapilapur</t>
  </si>
  <si>
    <t>Gulap Chandra Gond S/o Ujal Gond (Migrated)</t>
  </si>
  <si>
    <t>Aswini Pujari  R/o Pujaripali Pujari</t>
  </si>
  <si>
    <t>Thayanath Meher S/o Dataram Meher</t>
  </si>
  <si>
    <t>Sahadev Meher S/o Mangalu Meher R/o Bhikampali</t>
  </si>
  <si>
    <t>Kanhei Charan Patel S/o Tiknu Patel R/o Chikhilapali</t>
  </si>
  <si>
    <t>Dolamani Patel S/o Harekrushna Patel R/o Chikhilapali</t>
  </si>
  <si>
    <t>Mahendra Nath S/o Bharat Nath R/o Chikhilapali</t>
  </si>
  <si>
    <t>Premsila Patel W/o Premlal Patel R/o Chikhilapali</t>
  </si>
  <si>
    <t>Narendra Kumar Nath S/o Bharat Nath R/o Chikhilapali</t>
  </si>
  <si>
    <t>Kartika Patel S/o Kunjabana Patel R/o Chikhilapali</t>
  </si>
  <si>
    <t>Nilanchal Patel S/o Dhani Patel R/o Chikhilapali</t>
  </si>
  <si>
    <t>Giridhari Patel S/o Rushi Patel R/o Chikhilapali</t>
  </si>
  <si>
    <t>Dile Dhurua S/o Bijee Singh Dhurua R/o Chikhilapali</t>
  </si>
  <si>
    <t>Surati Gonda S/o Kartika Gonda R/o Chikhilapali</t>
  </si>
  <si>
    <t>Bhamara Khadia S/o Dhuba Khadia R/o Chikhilapali</t>
  </si>
  <si>
    <t>Laxman Dhurua S/o Dhaniram Dhurua R/o Chikhilpali</t>
  </si>
  <si>
    <t>Kumar Khadia S/o Dhuba Khadia R/o Chikhilpali</t>
  </si>
  <si>
    <t>Padman Patel S/o Sampad Patel R/o Chikhilapali</t>
  </si>
  <si>
    <t>Pichalu Rana S/o Budhu Rana  R/o Chikhilapali</t>
  </si>
  <si>
    <t>Madhusudan Gond S/o Fakira Gond R/o Bhikampali</t>
  </si>
  <si>
    <t>Khirod Kawar S/o Bishnu Pr. Kawar  R/o Bhikampali</t>
  </si>
  <si>
    <t>Bhubaneswar Patel S/o Kartika Patel R/o Kapilapur</t>
  </si>
  <si>
    <t>Gurubari Singh W/o Bhagbatia Singh R/o Bhikampali</t>
  </si>
  <si>
    <t>Mahatlal Thethar S/o Ankur Thethar R/o Bhikampali</t>
  </si>
  <si>
    <t>Lachaman Patel S/o Sameet Patel R/o Chikhilapali</t>
  </si>
  <si>
    <t>Basanta Gonda S/o Thandaram Gonda R/o Chikhilapali</t>
  </si>
  <si>
    <t>Gado Khadia S/o Sadhu Khadia R/o Sunakhaen (Attabira)</t>
  </si>
  <si>
    <t>Mahadeb Ganda S/o Dharma Ganda R/o Chikhilapali</t>
  </si>
  <si>
    <t>Niranjan Gonda S/o Gadoro Gonda R/o Chikhilapali</t>
  </si>
  <si>
    <t>Bhagabatia Dhurua S/o Ranjit Dhurua R/o Chikhilapali</t>
  </si>
  <si>
    <t>Nruparaj Patel S/o Eka Patel R/o Chikhilapali</t>
  </si>
  <si>
    <t>Purushottam Meher S/o Sara Meher R/o Bhikampali</t>
  </si>
  <si>
    <t>Bishikesan Patel S/o Sampat Patel R/o Chikhilapali</t>
  </si>
  <si>
    <t>Dhani Bhuya S/o Samaru Bhuya R/o Chikhilapali</t>
  </si>
  <si>
    <t>Hemabati Patel W/o Rohita Patel R/o Kapilapur</t>
  </si>
  <si>
    <t>Manoranjan Patel S/o Sansar Patel  R/o Chikhilapali</t>
  </si>
  <si>
    <t>Manoj Pujari S/o Kshyamanidhi Pujari R/o Chikhilpali</t>
  </si>
  <si>
    <t>Mana Patel S/o Tijau  Patel R/o Bhikampali</t>
  </si>
  <si>
    <t>Sukhishyam Pattanaik S/o Girijashankar Pattnaik R/o Bhikampali</t>
  </si>
  <si>
    <t>Mahendra Patel S/o Bansilal Patel R/o Chikhilapali</t>
  </si>
  <si>
    <t>Hari Gond S/o Lalu Gond R/o Chikhilapali</t>
  </si>
  <si>
    <t>Bartu Ganda S/o Kartika Ganda R/o Chikhilapali</t>
  </si>
  <si>
    <t>Dasa Kuar S/o Gobardhan Kuar R/o Chikhilapali</t>
  </si>
  <si>
    <t>Prafulla Patel S/o Fakira Patel  R/o Renkuli</t>
  </si>
  <si>
    <t>Souki Barik S/o Kunja Barik R/o Chikhialpali</t>
  </si>
  <si>
    <t>Jayakrushna Nath S/o Chandra Sekhar Nath R/o Chikhilapali</t>
  </si>
  <si>
    <t>Lalit Gond S/o Bhadra Gond R/o Chikhilapali</t>
  </si>
  <si>
    <t>Kshirodra  Patel S/o Chaitanya Patel R/o Chikhilapali</t>
  </si>
  <si>
    <t>Nakul Ganda S/o Birbal Ganda R/o Chikhilpali</t>
  </si>
  <si>
    <t>Nirakar Meher S/o Bisikesan Meher R/o Bhikampali</t>
  </si>
  <si>
    <t>Salekram Nath S/o Sashibhusan Nath R/o Chikhilapali</t>
  </si>
  <si>
    <t>Lalasaheb Nath R/o Chikhilapali</t>
  </si>
  <si>
    <t>Bodharam Patel S/o Bhajan Patel R/o Chikhilapali</t>
  </si>
  <si>
    <t>Prafulla Ku. Nath S/o Bharat Nath R/o Chikhilapali</t>
  </si>
  <si>
    <t>Sujata Nath W/o Amulya  Kumar Nath R/o Chikhilapali</t>
  </si>
  <si>
    <t>Motilal Patel S/o Sampet Patel R/o Chikhilapali</t>
  </si>
  <si>
    <t>Laxmi Dhurua W/o Panchu Dhurua R/o Chikhilapali</t>
  </si>
  <si>
    <t>Ghanashyam Meher S/o Dhruba Meher R/o Chikhilapali</t>
  </si>
  <si>
    <t>Siblal Ganda S/o Chamru Ganda R/o Bhikampali</t>
  </si>
  <si>
    <t>Durga Prasad Sidar S/o Sankhya Sidar R/o Chikhilapali</t>
  </si>
  <si>
    <t>Karpur Kuanr S/o Dhoba Kuanr R/o Chikhilapali</t>
  </si>
  <si>
    <t>Parameswar Nath S/o Panchanan Nath\ R/o Chikhilapali</t>
  </si>
  <si>
    <t>Madhuri Nath W/o Makhan Nath R/o Chikhilapali</t>
  </si>
  <si>
    <t>Dayasagar Nath R/o Chikhilapali</t>
  </si>
  <si>
    <t>Rupadhar Patel S/o Dinabandhu Patel R/o Chikhilapali</t>
  </si>
  <si>
    <t>Akura Kawar S/o Dhuba Kawar R/o Chikhilapali</t>
  </si>
  <si>
    <t>Uddhab Patel S/o Sukru Patel R/o Chikhilapali</t>
  </si>
  <si>
    <t>Tikeswar Patel S/o Kartika Patel R/o Chikhilapali</t>
  </si>
  <si>
    <t>Sundarlal Seth S/o Bhikari Seth R/o Chikhilapali</t>
  </si>
  <si>
    <t>Harinarayan Sahu S/o Dolamani Sahu R/o Bhikampali</t>
  </si>
  <si>
    <t>Dileswari Nath W/o Purnachandra Nath R/o Chikhilapali</t>
  </si>
  <si>
    <t>Pankajini Nath W/o Sambhu Nath R/o Chikhilapali</t>
  </si>
  <si>
    <t>Jamuna Rana W/o Pichalu Rana R/o Chikhilapali</t>
  </si>
  <si>
    <t>Rukmani Rana W/o Kirtan Rana R/o Chikhilapali</t>
  </si>
  <si>
    <t>Kasturi Patel W/o Kurtibas Patel R/o Chikhilapali</t>
  </si>
  <si>
    <t>Aditya Luhura S/o Brushabhanu Luhura R/o Chikhilapali</t>
  </si>
  <si>
    <t>Naresh Nath R/o Chikhilapali</t>
  </si>
  <si>
    <t>Sandip Ku Patel S/o Premananda Patel R/o Kapilapur</t>
  </si>
  <si>
    <t>Gomati Patel W/o Raga Patel R/o Chikhilapali</t>
  </si>
  <si>
    <t>Manohar Patel S/o Tirtha Patel R/o Chikhilapali</t>
  </si>
  <si>
    <t>Chainmati Banjara W/o Manbodh Banjara</t>
  </si>
  <si>
    <t>Sanat Ku. Patel S/o Purna Ch. Patel R/o Chikhilapali</t>
  </si>
  <si>
    <t>Banita Nath W/o Bipin Nath R/o Chikhilapali</t>
  </si>
  <si>
    <t>Ahilaya Patel W/o Laxmikant Patel R/o Putkapur (G.G.)</t>
  </si>
  <si>
    <t>Bhisma  Patel</t>
  </si>
  <si>
    <t>Sanatan Meher</t>
  </si>
  <si>
    <t>Saroj Nanda</t>
  </si>
  <si>
    <t>Saukilal Patel</t>
  </si>
  <si>
    <t>Adtitya Kumar sahu</t>
  </si>
  <si>
    <t>Basanta Patel</t>
  </si>
  <si>
    <t>Ghurua Khadia</t>
  </si>
  <si>
    <t>Kamalesh Prasad Singh</t>
  </si>
  <si>
    <t>Keshab Chandra Meher</t>
  </si>
  <si>
    <t>Lalit Gond</t>
  </si>
  <si>
    <t>Nepala Patel</t>
  </si>
  <si>
    <t>Radhakanta Patel</t>
  </si>
  <si>
    <t>Rajendra Kumar Nath</t>
  </si>
  <si>
    <t>Safed Patel</t>
  </si>
  <si>
    <t>Sauki Barik</t>
  </si>
  <si>
    <t>Sishubati Gond</t>
  </si>
  <si>
    <t>Tapeswar Nath</t>
  </si>
  <si>
    <t>Dukhishyam Pattnaik</t>
  </si>
  <si>
    <t>Lalsaheb Nath</t>
  </si>
  <si>
    <t>Mangalu Nath</t>
  </si>
  <si>
    <t>Mukunda Nath</t>
  </si>
  <si>
    <t>Palau Khadia</t>
  </si>
  <si>
    <t>Srikanta Patel</t>
  </si>
  <si>
    <t>Makardhwaj Dhurua</t>
  </si>
  <si>
    <t>Antaram Mahapatra</t>
  </si>
  <si>
    <t>Chhabila Patel</t>
  </si>
  <si>
    <t>Dana Bage</t>
  </si>
  <si>
    <t>Jamlal Kuanr</t>
  </si>
  <si>
    <t>Debashis Nath</t>
  </si>
  <si>
    <t>Dileswar Bage</t>
  </si>
  <si>
    <t>Dileswar Meher</t>
  </si>
  <si>
    <t xml:space="preserve">Maghu Khadia </t>
  </si>
  <si>
    <t>Padampur</t>
  </si>
  <si>
    <t>Aditya Pujhari S/o Daitari Pujhari R/o Jampali</t>
  </si>
  <si>
    <t>Jethu Khadia S/o Bahadur Khadia R/o Jampali</t>
  </si>
  <si>
    <t>Dilip Kumar Pujhari</t>
  </si>
  <si>
    <t>Jugal Khadia</t>
  </si>
  <si>
    <t>Kshitiswar Pujhari</t>
  </si>
  <si>
    <t>Lokanath Pujhari</t>
  </si>
  <si>
    <t>Madhu Khadia</t>
  </si>
  <si>
    <t>Prafulla Pujhari</t>
  </si>
  <si>
    <t>Tribrikram Pujhari</t>
  </si>
  <si>
    <t>Debendra Padhan</t>
  </si>
  <si>
    <t>Ujalpur</t>
  </si>
  <si>
    <t>Akur Rohidas</t>
  </si>
  <si>
    <t>BijayMunda @ Taisun</t>
  </si>
  <si>
    <t>Binu munda @ singh digi</t>
  </si>
  <si>
    <t>Bisangi Purty</t>
  </si>
  <si>
    <t>Bisangi Singh Purty</t>
  </si>
  <si>
    <t>Dula bhoi</t>
  </si>
  <si>
    <t>Dume Purty</t>
  </si>
  <si>
    <t>Durga Titingel</t>
  </si>
  <si>
    <t>Jyotsna Purty</t>
  </si>
  <si>
    <t>Mangal Banra</t>
  </si>
  <si>
    <t>Surendra Kisan</t>
  </si>
  <si>
    <t>Santosh Dhurua</t>
  </si>
  <si>
    <t>Harihar Kisan</t>
  </si>
  <si>
    <t>Rajani Marei</t>
  </si>
  <si>
    <t>Souki Kisan</t>
  </si>
  <si>
    <t>Chandramani Rout</t>
  </si>
  <si>
    <t>Liakhai</t>
  </si>
  <si>
    <t>Dhanmati Khadia</t>
  </si>
  <si>
    <t>Kousalya Khadia</t>
  </si>
  <si>
    <t>Rangadhar Dilla</t>
  </si>
  <si>
    <t>Sritima dilla</t>
  </si>
  <si>
    <t>Sarijini Kua</t>
  </si>
  <si>
    <t>Budhuram Khadia</t>
  </si>
  <si>
    <t>Chaitram Khadia</t>
  </si>
  <si>
    <t xml:space="preserve">Chandramani Rout </t>
  </si>
  <si>
    <t>Dinabandhu Khadia</t>
  </si>
  <si>
    <t xml:space="preserve">Ghurua Khadia </t>
  </si>
  <si>
    <t>Kishor Khanda</t>
  </si>
  <si>
    <t>krushna Chandra Khadia</t>
  </si>
  <si>
    <t xml:space="preserve">Nilamani Rout </t>
  </si>
  <si>
    <t>Niranjan Dilla</t>
  </si>
  <si>
    <t>Pradeep Dilla</t>
  </si>
  <si>
    <t>Raghunath Khadia</t>
  </si>
  <si>
    <t>Ramachandra Khanda</t>
  </si>
  <si>
    <t>Ramdayal khadia</t>
  </si>
  <si>
    <t>Trilochan Dilla</t>
  </si>
  <si>
    <t>Goura khadia</t>
  </si>
  <si>
    <t>Kishor Khadia</t>
  </si>
  <si>
    <t>Panu Khadia</t>
  </si>
  <si>
    <t>Sama Khadia</t>
  </si>
  <si>
    <t>San Khadia</t>
  </si>
  <si>
    <t>Rabindra Naik</t>
  </si>
  <si>
    <t>Dhauramunda</t>
  </si>
  <si>
    <t>Alekh ram Sa</t>
  </si>
  <si>
    <t>Budhu Rana</t>
  </si>
  <si>
    <t>Dukhuchand Sa</t>
  </si>
  <si>
    <t>Dushan sa</t>
  </si>
  <si>
    <t>Kanti Naik</t>
  </si>
  <si>
    <t xml:space="preserve">Parsuram giri </t>
  </si>
  <si>
    <t>Prakash Naik</t>
  </si>
  <si>
    <t>Rathi Naik</t>
  </si>
  <si>
    <t>Sushila Devi sukla</t>
  </si>
  <si>
    <t xml:space="preserve">Uma Naik </t>
  </si>
  <si>
    <t>Fakira Khadia</t>
  </si>
  <si>
    <t>Shanty Sha</t>
  </si>
  <si>
    <t>Tikeswari Khadia</t>
  </si>
  <si>
    <t xml:space="preserve">Tikeswari Naik </t>
  </si>
  <si>
    <t>Dasrath Khadia</t>
  </si>
  <si>
    <t>Kartika Khadia</t>
  </si>
  <si>
    <t>Sanatan sa</t>
  </si>
  <si>
    <t>Duryodhan Sa</t>
  </si>
  <si>
    <t>Ramesh Ch. Sa</t>
  </si>
  <si>
    <t>A. Rajmanikam Achari</t>
  </si>
  <si>
    <t>Pipilimal</t>
  </si>
  <si>
    <t>Lurabati Sa</t>
  </si>
  <si>
    <t>Bikash Ku. Agrawal</t>
  </si>
  <si>
    <t>Banita ping</t>
  </si>
  <si>
    <t>Ttrilochan Ping</t>
  </si>
  <si>
    <t>Truptimayee Sa</t>
  </si>
  <si>
    <t>Bijay Naik</t>
  </si>
  <si>
    <t>Manoj Kurmi</t>
  </si>
  <si>
    <t>Jayram Barik</t>
  </si>
  <si>
    <t>Bighun Kharsel</t>
  </si>
  <si>
    <t>Rajib Biswal</t>
  </si>
  <si>
    <t>Bhagbana Bhoi</t>
  </si>
  <si>
    <t xml:space="preserve">Pramod Padhan </t>
  </si>
  <si>
    <t>Biswamitra Mirdha</t>
  </si>
  <si>
    <t>Trinath Padhan</t>
  </si>
  <si>
    <t xml:space="preserve">saroj Ku. Meher </t>
  </si>
  <si>
    <t xml:space="preserve">Tankadhar Ray </t>
  </si>
  <si>
    <t>Hiralal Kalo</t>
  </si>
  <si>
    <t>Chakradhar Biswal</t>
  </si>
  <si>
    <t>Nurpamani Padhan</t>
  </si>
  <si>
    <t xml:space="preserve">Satrughan Padhan </t>
  </si>
  <si>
    <t>Ujagar Padhan</t>
  </si>
  <si>
    <t>Krushna Ch. Sa</t>
  </si>
  <si>
    <t>Mali Kisan</t>
  </si>
  <si>
    <t>Jhasketan Sahu</t>
  </si>
  <si>
    <t>Hara Majhi</t>
  </si>
  <si>
    <t>Shila Bhoi</t>
  </si>
  <si>
    <t>Tejram Barik</t>
  </si>
  <si>
    <t>Cheedu bagarti</t>
  </si>
  <si>
    <t>Chudamani  Bagarti</t>
  </si>
  <si>
    <t>Dugu Bagarti</t>
  </si>
  <si>
    <t>Rudra Bagarti</t>
  </si>
  <si>
    <t>Chintamani Badhei</t>
  </si>
  <si>
    <t xml:space="preserve">Sunita Biswal </t>
  </si>
  <si>
    <t>Kuber Padhan</t>
  </si>
  <si>
    <t>Prafulla Ku. Padhan</t>
  </si>
  <si>
    <t>Hemanta Biswal</t>
  </si>
  <si>
    <t>Djraj Biswal</t>
  </si>
  <si>
    <t>Pabitra ping</t>
  </si>
  <si>
    <t>Premanidhi Biswal</t>
  </si>
  <si>
    <t>Jiten Biswal</t>
  </si>
  <si>
    <t>Arjun Padhan</t>
  </si>
  <si>
    <t>Jaikrushna Naik</t>
  </si>
  <si>
    <t>Jasoda Dansana</t>
  </si>
  <si>
    <t>Sanyasi Bisi</t>
  </si>
  <si>
    <t>Jasik Bisi</t>
  </si>
  <si>
    <t>Subal Ch.  Sahu</t>
  </si>
  <si>
    <t>Lakshapati Padhan</t>
  </si>
  <si>
    <t>Kabita majhi</t>
  </si>
  <si>
    <t>Jagdish Sa</t>
  </si>
  <si>
    <t>Lalit Kumar Hasti</t>
  </si>
  <si>
    <t>Ganesh Padhan</t>
  </si>
  <si>
    <t>Dijraj Biswal</t>
  </si>
  <si>
    <t>Ramesh Badhei</t>
  </si>
  <si>
    <t>Sanjay Padhan</t>
  </si>
  <si>
    <t>Sashibhusan Ping</t>
  </si>
  <si>
    <t>Dibya Kumar Padhan</t>
  </si>
  <si>
    <t>Nabin Chandra Chand</t>
  </si>
  <si>
    <t>Murali Raksa</t>
  </si>
  <si>
    <t xml:space="preserve">Jalandhar Ping </t>
  </si>
  <si>
    <t xml:space="preserve">Rajeswari Padhan &amp; Suresh ch. Pradhan </t>
  </si>
  <si>
    <t>Bipin bihari Sahu</t>
  </si>
  <si>
    <t>Hemsagar Padhan</t>
  </si>
  <si>
    <t>Makardhwaj Chand</t>
  </si>
  <si>
    <t>Sabitri Padhan</t>
  </si>
  <si>
    <t>Phula Ping</t>
  </si>
  <si>
    <t>Ramakanta padhan</t>
  </si>
  <si>
    <t>Khirod Giri</t>
  </si>
  <si>
    <t>Purnami raksa</t>
  </si>
  <si>
    <t>Madhu Rai</t>
  </si>
  <si>
    <t>Madhu Mahar</t>
  </si>
  <si>
    <t>Chudamani Dansana</t>
  </si>
  <si>
    <t xml:space="preserve">Sahadev Bhoi </t>
  </si>
  <si>
    <t>Dayanidhi Sa</t>
  </si>
  <si>
    <t>Hemsagar Bhoi</t>
  </si>
  <si>
    <t>Suresh padhan</t>
  </si>
  <si>
    <t>Sansara Padhan</t>
  </si>
  <si>
    <t>Santosh Sahu</t>
  </si>
  <si>
    <t>Binadan Padhan</t>
  </si>
  <si>
    <t>Kailash Sa</t>
  </si>
  <si>
    <t>Sansara Sa</t>
  </si>
  <si>
    <t>Tikenath Badhai</t>
  </si>
  <si>
    <t>Subhasini Padhan</t>
  </si>
  <si>
    <t>Surekha Raksha</t>
  </si>
  <si>
    <t>Ram Bhoi</t>
  </si>
  <si>
    <t>Krushna Sahu</t>
  </si>
  <si>
    <t>Purnachandra Lohar</t>
  </si>
  <si>
    <t>Sarita Kumari</t>
  </si>
  <si>
    <t xml:space="preserve">Kandarpa padhan </t>
  </si>
  <si>
    <t xml:space="preserve">Kastu Ping </t>
  </si>
  <si>
    <t>Gunamani Kurmi</t>
  </si>
  <si>
    <t>Gopal Meher</t>
  </si>
  <si>
    <t>Brundaban Padhan</t>
  </si>
  <si>
    <t>Bilasha Sahu</t>
  </si>
  <si>
    <t>Jasobanti Singh, Durga Prasad Singh</t>
  </si>
  <si>
    <t>Ulap</t>
  </si>
  <si>
    <t>Mandodari Roy</t>
  </si>
  <si>
    <t>Satyabati Luhar</t>
  </si>
  <si>
    <t>Debananda Singh</t>
  </si>
  <si>
    <t>Jemadei Bir</t>
  </si>
  <si>
    <t>Kalpabata Das</t>
  </si>
  <si>
    <t>Mahabir Singh</t>
  </si>
  <si>
    <t>Saroj Ku. Das</t>
  </si>
  <si>
    <t>Sumanta Ku. Das</t>
  </si>
  <si>
    <t>Tikeswar Singh</t>
  </si>
  <si>
    <t>Khulchand Singh</t>
  </si>
  <si>
    <t>Manoj Ku Das</t>
  </si>
  <si>
    <t>Chudamani Singh</t>
  </si>
  <si>
    <t>Dileswar Singh</t>
  </si>
  <si>
    <t>Avin adha</t>
  </si>
  <si>
    <t>chhualiberna</t>
  </si>
  <si>
    <t>Bhujaraj Barik</t>
  </si>
  <si>
    <t>Bisiketan Padhan</t>
  </si>
  <si>
    <t>Duryodhan Sahu</t>
  </si>
  <si>
    <t>Dhanamati Padhan</t>
  </si>
  <si>
    <t>Fagu Khamari</t>
  </si>
  <si>
    <t>Janekram Sahu</t>
  </si>
  <si>
    <t>Jayamani Rohidas</t>
  </si>
  <si>
    <t>Khelabati Barik</t>
  </si>
  <si>
    <t>Lalit Mohan Sahu</t>
  </si>
  <si>
    <t>Mishrilal Sahu</t>
  </si>
  <si>
    <t>Udian Kalo</t>
  </si>
  <si>
    <t>Akur Sahu</t>
  </si>
  <si>
    <t xml:space="preserve">Anand Khamari </t>
  </si>
  <si>
    <t>Anil Ku. Pradhan</t>
  </si>
  <si>
    <t>Bhabani Padhan</t>
  </si>
  <si>
    <t>Bijay Ku. Padhan</t>
  </si>
  <si>
    <t>Bilasini Barik</t>
  </si>
  <si>
    <t>Chaitanya Khamari</t>
  </si>
  <si>
    <t>Champek sahu</t>
  </si>
  <si>
    <t>Dambaru Rohidas</t>
  </si>
  <si>
    <t>Dasrath Kalo</t>
  </si>
  <si>
    <t>Dasrathi Kalo</t>
  </si>
  <si>
    <t>Dinabandhu Pradhan</t>
  </si>
  <si>
    <t>Gajendra Kalo</t>
  </si>
  <si>
    <t>Ganesh Marei</t>
  </si>
  <si>
    <t>Gokul Nandan Pradhan</t>
  </si>
  <si>
    <t>Gouranga Rohidas</t>
  </si>
  <si>
    <t>Gunamani Sahu</t>
  </si>
  <si>
    <t xml:space="preserve">Harihar Kalo </t>
  </si>
  <si>
    <t>Iswar Chandra Padhan</t>
  </si>
  <si>
    <t>janmajay Padhan</t>
  </si>
  <si>
    <t>janmajay Sahu</t>
  </si>
  <si>
    <t>Kailash Sahu</t>
  </si>
  <si>
    <t>Kapil adha</t>
  </si>
  <si>
    <t>Kirti Padhan</t>
  </si>
  <si>
    <t>Kishor Ch. Sa</t>
  </si>
  <si>
    <t>lambodar Rohidas</t>
  </si>
  <si>
    <t>Laxman Ku. Sahu</t>
  </si>
  <si>
    <t>Lukeswar Sahu</t>
  </si>
  <si>
    <t>Nabin Ku. Khamari</t>
  </si>
  <si>
    <t>Naksia Gayasa</t>
  </si>
  <si>
    <t>Netrananda Adha</t>
  </si>
  <si>
    <t>Nilamani Sahu</t>
  </si>
  <si>
    <t>Prabina Sahu</t>
  </si>
  <si>
    <t>Prasanta Padhan</t>
  </si>
  <si>
    <t>Rabiratna Naik</t>
  </si>
  <si>
    <t>Ranjan Pradhan</t>
  </si>
  <si>
    <t>Rukmini Barik</t>
  </si>
  <si>
    <t>Sanjib ku. Pradhan</t>
  </si>
  <si>
    <t>Sushama Rohidas</t>
  </si>
  <si>
    <t>Tankadhar Khamari</t>
  </si>
  <si>
    <t>Taruna padhan</t>
  </si>
  <si>
    <t>Bikash Pradhan</t>
  </si>
  <si>
    <t>Bilasini Khamari</t>
  </si>
  <si>
    <t>Brajamohan Pradhan</t>
  </si>
  <si>
    <t>Lakhpati Padhan</t>
  </si>
  <si>
    <t>Om Prakash Pradhan</t>
  </si>
  <si>
    <t>Parmananda Khamari</t>
  </si>
  <si>
    <t>Srendra  Sahu</t>
  </si>
  <si>
    <t xml:space="preserve">Subalaya Kalo </t>
  </si>
  <si>
    <t>Tikeswar Sa</t>
  </si>
  <si>
    <t>Kuilaru Kalo</t>
  </si>
  <si>
    <t>Surekha Raksa</t>
  </si>
  <si>
    <t>Sushil Sahu</t>
  </si>
  <si>
    <t>Baidehi Naik</t>
  </si>
  <si>
    <t>Raghumani Barik</t>
  </si>
  <si>
    <t>Suresh Padhan</t>
  </si>
  <si>
    <t>Tankadhar Pradhan</t>
  </si>
  <si>
    <t>Basanti Naik</t>
  </si>
  <si>
    <t>Belpahar</t>
  </si>
  <si>
    <t>manoj Kurmi</t>
  </si>
  <si>
    <t>Pitabas Budhia</t>
  </si>
  <si>
    <t>Radhaballabh Meher</t>
  </si>
  <si>
    <t>Rajani Khadia</t>
  </si>
  <si>
    <t>Ramesh Khadia</t>
  </si>
  <si>
    <t>Santosini Khadia</t>
  </si>
  <si>
    <t>Sebati pradhan</t>
  </si>
  <si>
    <t>Agasti Marei</t>
  </si>
  <si>
    <t>Babulal Biswal</t>
  </si>
  <si>
    <t>Bhagbati kisan</t>
  </si>
  <si>
    <t>Budhadeb Marai</t>
  </si>
  <si>
    <t>Dasarath padhan</t>
  </si>
  <si>
    <t>Gangabati Bag</t>
  </si>
  <si>
    <t>Gangadhar Pandey</t>
  </si>
  <si>
    <t>Gunasagar Padhan</t>
  </si>
  <si>
    <t>Gurucharan Kisan</t>
  </si>
  <si>
    <t>Jadumani Padhan</t>
  </si>
  <si>
    <t>jangyeswar Pradhan</t>
  </si>
  <si>
    <t>Jugeswar Sa</t>
  </si>
  <si>
    <t xml:space="preserve">Kapil Kisan </t>
  </si>
  <si>
    <t>Karunakar Padhan</t>
  </si>
  <si>
    <t>Khusilal Padhan</t>
  </si>
  <si>
    <t>Krushna Ch. Padhan</t>
  </si>
  <si>
    <t>Premsagar padhan</t>
  </si>
  <si>
    <t>Raghu Naik</t>
  </si>
  <si>
    <t>Shib Charan Padhan</t>
  </si>
  <si>
    <t>Trilochan kisan</t>
  </si>
  <si>
    <t>Narsingh Pruseth</t>
  </si>
  <si>
    <t>Premanidhi Padhan</t>
  </si>
  <si>
    <t>Tikanath Pradhan</t>
  </si>
  <si>
    <t>Akura Rohidas</t>
  </si>
  <si>
    <t>Alekha Sahoo</t>
  </si>
  <si>
    <t>Anantaram Padhan</t>
  </si>
  <si>
    <t>Bana Suren</t>
  </si>
  <si>
    <t>Basudeb Padhan</t>
  </si>
  <si>
    <t xml:space="preserve">Benudhar Padhan </t>
  </si>
  <si>
    <t>Bhanumati Mirdha</t>
  </si>
  <si>
    <t>Bhgbana Bag</t>
  </si>
  <si>
    <t>Bijay Mirdha</t>
  </si>
  <si>
    <t>Brushab Majhi</t>
  </si>
  <si>
    <t>Chedu Prasad Sukla</t>
  </si>
  <si>
    <t>Dasrathi Beriha</t>
  </si>
  <si>
    <t>Dayanidhi Padhan</t>
  </si>
  <si>
    <t>Dhaneswar Beriha</t>
  </si>
  <si>
    <t>Dharmaraj Ping</t>
  </si>
  <si>
    <t>Dropati kisan</t>
  </si>
  <si>
    <t xml:space="preserve">Dubraj Niak </t>
  </si>
  <si>
    <t>Dukhu kIsan</t>
  </si>
  <si>
    <t>Dwari ping</t>
  </si>
  <si>
    <t>Ganesh Naik</t>
  </si>
  <si>
    <t>Gopinath Padhan</t>
  </si>
  <si>
    <t>Hari Tanti</t>
  </si>
  <si>
    <t>Harishankar Biswal</t>
  </si>
  <si>
    <t>Hemalata Naik</t>
  </si>
  <si>
    <t xml:space="preserve">Hiradhar Budula </t>
  </si>
  <si>
    <t>Hiradhar Majhi</t>
  </si>
  <si>
    <t>Jadumani Dhurua</t>
  </si>
  <si>
    <t>Jagdish Ch. Meher</t>
  </si>
  <si>
    <t xml:space="preserve">Janmajay Padhan </t>
  </si>
  <si>
    <t>jishu Khadia</t>
  </si>
  <si>
    <t>Kainfula Beriha</t>
  </si>
  <si>
    <t>Kanta kanta</t>
  </si>
  <si>
    <t>Khageswar Pradhan</t>
  </si>
  <si>
    <t>Kishor Ch. Meher</t>
  </si>
  <si>
    <t>Krushna ch. Behera</t>
  </si>
  <si>
    <t>Kshyamasila Majhi</t>
  </si>
  <si>
    <t>Lambodar Rohidas</t>
  </si>
  <si>
    <t>Madan Majhi</t>
  </si>
  <si>
    <t>Madha Ping</t>
  </si>
  <si>
    <t>Mahadev Khamari</t>
  </si>
  <si>
    <t>Manoj Ku. Meher</t>
  </si>
  <si>
    <t>Munu Barla</t>
  </si>
  <si>
    <t>Niranjan Biswal</t>
  </si>
  <si>
    <t>Nityananda Beriha</t>
  </si>
  <si>
    <t>Pabitra Ping</t>
  </si>
  <si>
    <t>Parsuram budula</t>
  </si>
  <si>
    <t>Prafulla Padhan</t>
  </si>
  <si>
    <t>Prahallad Biswal</t>
  </si>
  <si>
    <t>Purna Ch. Budula</t>
  </si>
  <si>
    <t>Rajesh Kachhi</t>
  </si>
  <si>
    <t xml:space="preserve">Ram ku. Budula </t>
  </si>
  <si>
    <t>Raymati Khadia</t>
  </si>
  <si>
    <t>Sanatan Toppo</t>
  </si>
  <si>
    <t>Sanjib Ku. Pradhan</t>
  </si>
  <si>
    <t>Sankar Padhan</t>
  </si>
  <si>
    <t>Saroj Ku. Sahoo</t>
  </si>
  <si>
    <t>Saroj Ping</t>
  </si>
  <si>
    <t>Sasindra Padhan</t>
  </si>
  <si>
    <t>Shradhkar Ping</t>
  </si>
  <si>
    <t>Shyamlal Agrawal</t>
  </si>
  <si>
    <t>Sridhar Budula</t>
  </si>
  <si>
    <t>Sukru Khadia</t>
  </si>
  <si>
    <t>Sumita Sa</t>
  </si>
  <si>
    <t xml:space="preserve">Surendra Khadia </t>
  </si>
  <si>
    <t>Suru Khadia</t>
  </si>
  <si>
    <t>Sushil Kerketa</t>
  </si>
  <si>
    <t>Sushil Padhan</t>
  </si>
  <si>
    <t>Sushila Devi Sukla</t>
  </si>
  <si>
    <t>Tapankanta Jena</t>
  </si>
  <si>
    <t>Tapaswini padhan</t>
  </si>
  <si>
    <t>Tilottama Kishan</t>
  </si>
  <si>
    <t>Yudhisthir Padhan</t>
  </si>
  <si>
    <t>Bedabyas Bhoi</t>
  </si>
  <si>
    <t>Dhaneswar kisan</t>
  </si>
  <si>
    <t>Dulamani Patra</t>
  </si>
  <si>
    <t>Madhab Ch. Pradhan &amp; Sukanti Padhan</t>
  </si>
  <si>
    <t>Nandalal Kisan</t>
  </si>
  <si>
    <t>Nrupalal Kishan</t>
  </si>
  <si>
    <t xml:space="preserve">Tejram Padhan </t>
  </si>
  <si>
    <t>Anantaram Budula</t>
  </si>
  <si>
    <t>Barun Ping</t>
  </si>
  <si>
    <t>Bhuska Khadia</t>
  </si>
  <si>
    <t>Bijay Khadia</t>
  </si>
  <si>
    <t>Harsha Budula</t>
  </si>
  <si>
    <t>Jyoti ping</t>
  </si>
  <si>
    <t>Kumar Majhi</t>
  </si>
  <si>
    <t>Raju Majhi</t>
  </si>
  <si>
    <t>Ramakanta Ping</t>
  </si>
  <si>
    <t>Ramesh Majhi</t>
  </si>
  <si>
    <t>Siblal Khadia</t>
  </si>
  <si>
    <t>Sobhagini ping</t>
  </si>
  <si>
    <t>Tarun Ping</t>
  </si>
  <si>
    <t>Padmini Pradhan</t>
  </si>
  <si>
    <t>Sanatan Naik</t>
  </si>
  <si>
    <t xml:space="preserve">Santosh Ku. Kachhi </t>
  </si>
  <si>
    <t>Saroj Kumar Khamari</t>
  </si>
  <si>
    <t>Sri Gopal Meher</t>
  </si>
  <si>
    <t>Ramesh Ku. Jaiswal</t>
  </si>
  <si>
    <t>Bartap</t>
  </si>
  <si>
    <t>Druba charan bhoi</t>
  </si>
  <si>
    <t>Manoj Padhan</t>
  </si>
  <si>
    <t>Chhabila Badhai</t>
  </si>
  <si>
    <t>Mamta Badhei</t>
  </si>
  <si>
    <t>Surat kumara</t>
  </si>
  <si>
    <t>Tarun kumar  Badhei</t>
  </si>
  <si>
    <t>Aintha Bhainsa</t>
  </si>
  <si>
    <t>Bedabyas Sahu</t>
  </si>
  <si>
    <t>Bijili Sa</t>
  </si>
  <si>
    <t>Dasrathi Badhei</t>
  </si>
  <si>
    <t>Dhananjay Bhue</t>
  </si>
  <si>
    <t>Dhananjay Mirig</t>
  </si>
  <si>
    <t>Dhanurjaya Bhoi</t>
  </si>
  <si>
    <t>Fakira Ping</t>
  </si>
  <si>
    <t>Goura ch. Padhan</t>
  </si>
  <si>
    <t>Linga Bhoi</t>
  </si>
  <si>
    <t>Madhu Mirig</t>
  </si>
  <si>
    <t>Nirakar Munda</t>
  </si>
  <si>
    <t>Nirmala Munda</t>
  </si>
  <si>
    <t>Prativa Badhei</t>
  </si>
  <si>
    <t>Prithwiraj Singhdeo</t>
  </si>
  <si>
    <t>Pruthiraj Padhan</t>
  </si>
  <si>
    <t>Rabindra Padhan</t>
  </si>
  <si>
    <t>Rajkumar Pattanaik</t>
  </si>
  <si>
    <t>Sarat Ch. Padhan</t>
  </si>
  <si>
    <t>Sarojini Padhan</t>
  </si>
  <si>
    <t>Sradhakara  Sa</t>
  </si>
  <si>
    <t>Sunafula Chaudhuri</t>
  </si>
  <si>
    <t>Surendra Kalo</t>
  </si>
  <si>
    <t>Tejraj Badhai</t>
  </si>
  <si>
    <t>Tikeswar Pradhan</t>
  </si>
  <si>
    <t>Umesh Ku. Khamari</t>
  </si>
  <si>
    <t>Urbasi Sa</t>
  </si>
  <si>
    <t>Arun Ku. Patra</t>
  </si>
  <si>
    <t>Gopinath Majhi</t>
  </si>
  <si>
    <t>Bhagaban Pradhan</t>
  </si>
  <si>
    <t>Dambarudhar Badhei</t>
  </si>
  <si>
    <t>Gitanjali Padhan</t>
  </si>
  <si>
    <t>Kapila Bdhei</t>
  </si>
  <si>
    <t>Krushna Ch Bhoi</t>
  </si>
  <si>
    <t xml:space="preserve">Santosa Majhi </t>
  </si>
  <si>
    <t>Mamata Sa</t>
  </si>
  <si>
    <t>Upendra Sahu</t>
  </si>
  <si>
    <t xml:space="preserve">Chintamani Majhi </t>
  </si>
  <si>
    <t>Banmali Jagat</t>
  </si>
  <si>
    <t>Debaki Bhue</t>
  </si>
  <si>
    <t>kunu Kisan</t>
  </si>
  <si>
    <t>Nalini Padhan</t>
  </si>
  <si>
    <t>Rupendra Sa</t>
  </si>
  <si>
    <t>Sitaram Kanta</t>
  </si>
  <si>
    <t>Jadu Mirig</t>
  </si>
  <si>
    <t>Tarun Mirig</t>
  </si>
  <si>
    <t>Cahurimahul</t>
  </si>
  <si>
    <t>Minakshi Rout</t>
  </si>
  <si>
    <t>Mohan Khadia</t>
  </si>
  <si>
    <t>Chandrabhanu Majhi</t>
  </si>
  <si>
    <t>Gokulananda  Naik</t>
  </si>
  <si>
    <t>Nura naik</t>
  </si>
  <si>
    <t>Sushila Bhainsa</t>
  </si>
  <si>
    <t>Jagarnath Khadia</t>
  </si>
  <si>
    <t>Jagdish chandra meher</t>
  </si>
  <si>
    <t>Kailash Ch. Bhoi</t>
  </si>
  <si>
    <t>Lalit mohan Trust Fund through hanuman para</t>
  </si>
  <si>
    <t>Sitaram Rout</t>
  </si>
  <si>
    <t>Subash Rout</t>
  </si>
  <si>
    <t>Tosh Kumar Giri</t>
  </si>
  <si>
    <t>Naresh Khadia</t>
  </si>
  <si>
    <t>Bharat Giri</t>
  </si>
  <si>
    <t xml:space="preserve">Kasturi Neti </t>
  </si>
  <si>
    <t>Kunti Benia</t>
  </si>
  <si>
    <t>Arjun pandey</t>
  </si>
  <si>
    <t>Grindola</t>
  </si>
  <si>
    <t>Bibhisan patra</t>
  </si>
  <si>
    <t>Dambarudhar Sahu</t>
  </si>
  <si>
    <t>Fakira sahu</t>
  </si>
  <si>
    <t>Haldhar sahu</t>
  </si>
  <si>
    <t xml:space="preserve">Jayananda Badhei </t>
  </si>
  <si>
    <t>Jibardhan Sahu</t>
  </si>
  <si>
    <t>Kishor sahu</t>
  </si>
  <si>
    <t>Niranjan Sahu</t>
  </si>
  <si>
    <t>Puspabati Sahu</t>
  </si>
  <si>
    <t xml:space="preserve">Seshadeb Sahu </t>
  </si>
  <si>
    <t>Mahadeb Rohidas</t>
  </si>
  <si>
    <t>Damayanti Sahu</t>
  </si>
  <si>
    <t>Ashok Kumar  Sahu</t>
  </si>
  <si>
    <t>Dola Gobinda Badhei</t>
  </si>
  <si>
    <t>Hemakanta badhei</t>
  </si>
  <si>
    <t>Hemanta Ku. Sahu</t>
  </si>
  <si>
    <t>Mohn Patra</t>
  </si>
  <si>
    <t>Premsagar Sa</t>
  </si>
  <si>
    <t>Ramakanta Badhei</t>
  </si>
  <si>
    <t>Sishir Sahu</t>
  </si>
  <si>
    <t>Suresh Raudia</t>
  </si>
  <si>
    <t>Bikram Sahu</t>
  </si>
  <si>
    <t>Lokeswar badhei</t>
  </si>
  <si>
    <t>Rahul Ku. Pradhan</t>
  </si>
  <si>
    <t>Rubi Pradhan</t>
  </si>
  <si>
    <t>Mahendra Kharsel</t>
  </si>
  <si>
    <t>Agasti Sa</t>
  </si>
  <si>
    <t>Arati Sa</t>
  </si>
  <si>
    <t>Jagarnath sa</t>
  </si>
  <si>
    <t>Jaydev Rahadia</t>
  </si>
  <si>
    <t>Kasturi Sahu</t>
  </si>
  <si>
    <t>Laxman Pandey</t>
  </si>
  <si>
    <t>Urmila Sa</t>
  </si>
  <si>
    <t>Jayadeb Biswal</t>
  </si>
  <si>
    <t>Banjari</t>
  </si>
  <si>
    <t>Lata Biswal</t>
  </si>
  <si>
    <t>Madhusudan Padhan</t>
  </si>
  <si>
    <t xml:space="preserve">Ajodhya Raut </t>
  </si>
  <si>
    <t>Ashna Tapan</t>
  </si>
  <si>
    <t>Ashoka padhan</t>
  </si>
  <si>
    <t>Dhanamali Kumura</t>
  </si>
  <si>
    <t>Dillip Ku. Raut</t>
  </si>
  <si>
    <t>Dulari marei</t>
  </si>
  <si>
    <t>Gurubari Bhainsa</t>
  </si>
  <si>
    <t>Laksmi Bhaensa</t>
  </si>
  <si>
    <t>Malati Dhurua</t>
  </si>
  <si>
    <t>Manbodh Kumura</t>
  </si>
  <si>
    <t>Nityanand Raut</t>
  </si>
  <si>
    <t>Premlata Padhan</t>
  </si>
  <si>
    <t>Sabita Bhoi</t>
  </si>
  <si>
    <t>Pradeep ku.Biswal</t>
  </si>
  <si>
    <t>Ankar padhan</t>
  </si>
  <si>
    <t xml:space="preserve">Atmabodh Kumura </t>
  </si>
  <si>
    <t>Bhaskar Charan Bhoi</t>
  </si>
  <si>
    <t>Biranchi Kisan</t>
  </si>
  <si>
    <t>Chaturbhuja Bhoi</t>
  </si>
  <si>
    <t>Deepak Majhi</t>
  </si>
  <si>
    <t>Deepanjali Bhoi</t>
  </si>
  <si>
    <t>Dinabandhu Padhan</t>
  </si>
  <si>
    <t xml:space="preserve">Ekanandda Sahu </t>
  </si>
  <si>
    <t>Elabati Pradhan</t>
  </si>
  <si>
    <t>Fagu kisan</t>
  </si>
  <si>
    <t>Gajendra Padhan</t>
  </si>
  <si>
    <t>Gajindra kisan</t>
  </si>
  <si>
    <t xml:space="preserve">Goutam Kisan </t>
  </si>
  <si>
    <t>Gunananda Bhoi</t>
  </si>
  <si>
    <t>Hrudananda Bhoi</t>
  </si>
  <si>
    <t xml:space="preserve">Jasobanti Negi </t>
  </si>
  <si>
    <t xml:space="preserve">Jharana Majhi </t>
  </si>
  <si>
    <t xml:space="preserve">Jhasketan Padhan </t>
  </si>
  <si>
    <t>Jogendra Majhi</t>
  </si>
  <si>
    <t>Kailash Majhi</t>
  </si>
  <si>
    <t>Kalyani Bariha</t>
  </si>
  <si>
    <t>Kshirod Padhan</t>
  </si>
  <si>
    <t>Lambodar padhan</t>
  </si>
  <si>
    <t>Lingaraj padhan</t>
  </si>
  <si>
    <t>Lukeswari Padhan</t>
  </si>
  <si>
    <t>Manoranjan Rout</t>
  </si>
  <si>
    <t>Mohan Ch. Padhan</t>
  </si>
  <si>
    <t>Mukteswar majhi</t>
  </si>
  <si>
    <t xml:space="preserve">Muralidhar Padhan </t>
  </si>
  <si>
    <t>Nirmal Bhoi</t>
  </si>
  <si>
    <t>Prusottam Bhoi</t>
  </si>
  <si>
    <t>Ramgopal Bhoi</t>
  </si>
  <si>
    <t>Sanatan Padhan</t>
  </si>
  <si>
    <t>Sanjay Singh</t>
  </si>
  <si>
    <t>Sevakram Bhoi</t>
  </si>
  <si>
    <t>Tanu kisan</t>
  </si>
  <si>
    <t>Umeshananda Bhoi</t>
  </si>
  <si>
    <t>Parsuram Bhoi</t>
  </si>
  <si>
    <t xml:space="preserve">Temsagar Sahu </t>
  </si>
  <si>
    <t>Bhikhari bhoi</t>
  </si>
  <si>
    <t>Bhogabilas Padhan</t>
  </si>
  <si>
    <t>Dubraj Bhoi</t>
  </si>
  <si>
    <t>Laxman Padhan</t>
  </si>
  <si>
    <t xml:space="preserve">Saheb Raut </t>
  </si>
  <si>
    <t xml:space="preserve">Upendra Padhan </t>
  </si>
  <si>
    <t>Bipin Kisan</t>
  </si>
  <si>
    <t>Dilip Kisan</t>
  </si>
  <si>
    <t>Hurdananda Kishan</t>
  </si>
  <si>
    <t xml:space="preserve">Ramesh Singh </t>
  </si>
  <si>
    <t>Kudaloi</t>
  </si>
  <si>
    <t>Tophan Sa</t>
  </si>
  <si>
    <t>Gopinath Pandey</t>
  </si>
  <si>
    <t>Kedarnath Patel</t>
  </si>
  <si>
    <t>Rabindra Guaal</t>
  </si>
  <si>
    <t>Ranjit Samrath</t>
  </si>
  <si>
    <t xml:space="preserve">Satyanarayan Kalo </t>
  </si>
  <si>
    <t>Loknath Padhan</t>
  </si>
  <si>
    <t xml:space="preserve">Surat Kumura </t>
  </si>
  <si>
    <t xml:space="preserve">Ajit Ku. Majhi </t>
  </si>
  <si>
    <t xml:space="preserve">Ashok kumar  Majhi </t>
  </si>
  <si>
    <t xml:space="preserve">Bijay Munda </t>
  </si>
  <si>
    <t>Binapani Majhi</t>
  </si>
  <si>
    <t>Biranchi Sahoo</t>
  </si>
  <si>
    <t>Dasrath Bag</t>
  </si>
  <si>
    <t>Dayananda bag</t>
  </si>
  <si>
    <t>Ghanashyam Padhan</t>
  </si>
  <si>
    <t>Hidayat Khan</t>
  </si>
  <si>
    <t>Isak Tapan</t>
  </si>
  <si>
    <t>Jayananda Bag</t>
  </si>
  <si>
    <t>Kamala Rout</t>
  </si>
  <si>
    <t>Kapil Bhoi</t>
  </si>
  <si>
    <t>Krushna Ch. Rath</t>
  </si>
  <si>
    <t>Krushna Ch. Singh</t>
  </si>
  <si>
    <t>Kshetramani Sahu</t>
  </si>
  <si>
    <t>Kulamani Bhoi</t>
  </si>
  <si>
    <t>Mani Bhoi</t>
  </si>
  <si>
    <t>Murali Padhan</t>
  </si>
  <si>
    <t>Muralidhar Majhi</t>
  </si>
  <si>
    <t>Narayan Patel</t>
  </si>
  <si>
    <t xml:space="preserve">Narayana  Sahu </t>
  </si>
  <si>
    <t>Nepal Singh</t>
  </si>
  <si>
    <t>Omprakash Padhan</t>
  </si>
  <si>
    <t xml:space="preserve">Panchanan Majhi </t>
  </si>
  <si>
    <t xml:space="preserve">Panchanana Bag </t>
  </si>
  <si>
    <t xml:space="preserve">Purna Ch. Sa </t>
  </si>
  <si>
    <t>Ramprasad Sahu</t>
  </si>
  <si>
    <t xml:space="preserve">Ranjit Singh </t>
  </si>
  <si>
    <t>Satamati Hau</t>
  </si>
  <si>
    <t xml:space="preserve">Saukilal Sahu </t>
  </si>
  <si>
    <t>Sriya Naik</t>
  </si>
  <si>
    <t>Subasini Hau</t>
  </si>
  <si>
    <t>Sudha Hau</t>
  </si>
  <si>
    <t>Sumitra Bhainsa</t>
  </si>
  <si>
    <t>Sunil Ku. Kandulana</t>
  </si>
  <si>
    <t>Suratha Nayak</t>
  </si>
  <si>
    <t xml:space="preserve">Surendra Sahu </t>
  </si>
  <si>
    <t>Susil Hau</t>
  </si>
  <si>
    <t>Tankadhar Ray</t>
  </si>
  <si>
    <t>Usata sahu</t>
  </si>
  <si>
    <t>Asisan angariya</t>
  </si>
  <si>
    <t>Chaitan munda</t>
  </si>
  <si>
    <t xml:space="preserve">Jiren Barik </t>
  </si>
  <si>
    <t>Jogindra Majhi</t>
  </si>
  <si>
    <t xml:space="preserve">Kishor Nag </t>
  </si>
  <si>
    <t>Sitaram Singh</t>
  </si>
  <si>
    <t>Bhojraja Sahu</t>
  </si>
  <si>
    <t>Amin  Munda</t>
  </si>
  <si>
    <t>Amin Patel</t>
  </si>
  <si>
    <t>Aniyasa Tapan</t>
  </si>
  <si>
    <t>Arati Seth</t>
  </si>
  <si>
    <t>Bahadul Dhal</t>
  </si>
  <si>
    <t>Balarama  Sa</t>
  </si>
  <si>
    <t xml:space="preserve">Barun ku.Majhi </t>
  </si>
  <si>
    <t>Basudeb Dhal</t>
  </si>
  <si>
    <t>Bedamati Majhi</t>
  </si>
  <si>
    <t>Bibeka nanda Padhan</t>
  </si>
  <si>
    <t>Bilsan Kandulana</t>
  </si>
  <si>
    <t>Biranchi Setha</t>
  </si>
  <si>
    <t>Bisweswar Patel</t>
  </si>
  <si>
    <t>Chaturbhuj Dhal</t>
  </si>
  <si>
    <t>Dasrath Biswal</t>
  </si>
  <si>
    <t>Dayadhara Bhoi</t>
  </si>
  <si>
    <t>Dhaneswar Majhi</t>
  </si>
  <si>
    <t>Fakiruddin  Khan</t>
  </si>
  <si>
    <t>Grisi Gudia</t>
  </si>
  <si>
    <t>Himadri Padhan</t>
  </si>
  <si>
    <t>Jagadish Patel</t>
  </si>
  <si>
    <t>Jaikrushna Patel</t>
  </si>
  <si>
    <t xml:space="preserve">Janaki Pinga </t>
  </si>
  <si>
    <t>Madhabi Dansan</t>
  </si>
  <si>
    <t>Martha Hatipata</t>
  </si>
  <si>
    <t>Masdhani Baru</t>
  </si>
  <si>
    <t>Nila Majhi</t>
  </si>
  <si>
    <t>Nila Pinga</t>
  </si>
  <si>
    <t>Nuadei Majhi</t>
  </si>
  <si>
    <t>Padmalochan Majhi</t>
  </si>
  <si>
    <t>Parakshit Patel</t>
  </si>
  <si>
    <t>Prati mohana  Bhoi</t>
  </si>
  <si>
    <t>Purnna figa</t>
  </si>
  <si>
    <t xml:space="preserve">Rajesh Kisan </t>
  </si>
  <si>
    <t>Rajindra Dhala</t>
  </si>
  <si>
    <t>Sarat  Thakur</t>
  </si>
  <si>
    <t>Satyanarayan patel</t>
  </si>
  <si>
    <t>Sesabati Bhoi</t>
  </si>
  <si>
    <t>Sitaram Bag</t>
  </si>
  <si>
    <t>Subash Dhal</t>
  </si>
  <si>
    <t>Subasini  Baga</t>
  </si>
  <si>
    <t>Subasini Majhi</t>
  </si>
  <si>
    <t>Sukru Padhan</t>
  </si>
  <si>
    <t>Suru Tirki</t>
  </si>
  <si>
    <t>Tapaswini Majhi</t>
  </si>
  <si>
    <t>Tarun  Majhi</t>
  </si>
  <si>
    <t>Tikeswari Padhan</t>
  </si>
  <si>
    <t xml:space="preserve">Umakanta Badhei </t>
  </si>
  <si>
    <t xml:space="preserve">Debarchan Khamari </t>
  </si>
  <si>
    <t>Jitendriya Pradhan</t>
  </si>
  <si>
    <t>Murali Dhal</t>
  </si>
  <si>
    <t>Nandighosh Patel</t>
  </si>
  <si>
    <t>Subasini Dhurua</t>
  </si>
  <si>
    <t>Anil Ku. Nanda</t>
  </si>
  <si>
    <t>Bhima Naik</t>
  </si>
  <si>
    <t>Chaitanya Majhi</t>
  </si>
  <si>
    <t>Gomati Bhoi</t>
  </si>
  <si>
    <t>Madhu Ray</t>
  </si>
  <si>
    <t>Pradep Goura</t>
  </si>
  <si>
    <t xml:space="preserve">Surendra Ku. Majhi </t>
  </si>
  <si>
    <t>Vasa Munda</t>
  </si>
  <si>
    <t xml:space="preserve">Rayan Surin </t>
  </si>
  <si>
    <t xml:space="preserve">Shankar Ping </t>
  </si>
  <si>
    <t>Suru Munda</t>
  </si>
  <si>
    <t>Taranjini Hau</t>
  </si>
  <si>
    <t>SHIBA SA</t>
  </si>
  <si>
    <t>Yes</t>
  </si>
  <si>
    <t>Kushraloi</t>
  </si>
  <si>
    <t xml:space="preserve">dhaneswar sa </t>
  </si>
  <si>
    <t>UPASHI BERIHA</t>
  </si>
  <si>
    <t>DUBURAJ SA</t>
  </si>
  <si>
    <t>PARBATI DHURUA</t>
  </si>
  <si>
    <t xml:space="preserve">HARI SA </t>
  </si>
  <si>
    <t xml:space="preserve">SEBATI NAIK </t>
  </si>
  <si>
    <t xml:space="preserve">BASANTA BISHI </t>
  </si>
  <si>
    <t xml:space="preserve">PABITRA SA </t>
  </si>
  <si>
    <t xml:space="preserve">AMID GHUSI </t>
  </si>
  <si>
    <t xml:space="preserve">KAMAL ADHA </t>
  </si>
  <si>
    <t xml:space="preserve">JAYADEV ADHA </t>
  </si>
  <si>
    <t xml:space="preserve">BHAKTA SA </t>
  </si>
  <si>
    <t xml:space="preserve">Dingar Sandha </t>
  </si>
  <si>
    <t>Gunanidhi Bishi</t>
  </si>
  <si>
    <t xml:space="preserve">Janardan Sandha </t>
  </si>
  <si>
    <t xml:space="preserve">Ashok Sandha </t>
  </si>
  <si>
    <t>SANJAY SANDHA</t>
  </si>
  <si>
    <t xml:space="preserve">Banshidhar Beriha </t>
  </si>
  <si>
    <t xml:space="preserve">Pabitra Gidili </t>
  </si>
  <si>
    <t xml:space="preserve">UTTAM BISHI </t>
  </si>
  <si>
    <t xml:space="preserve">PRAHLAD BENIA </t>
  </si>
  <si>
    <t xml:space="preserve">bhamar bariha </t>
  </si>
  <si>
    <t xml:space="preserve">SUBHADRA ROUT </t>
  </si>
  <si>
    <t xml:space="preserve"> GOBINDA SA </t>
  </si>
  <si>
    <t>JAYRAM SA</t>
  </si>
  <si>
    <t xml:space="preserve"> kirtan sa </t>
  </si>
  <si>
    <t xml:space="preserve">BAISHAKHU SA </t>
  </si>
  <si>
    <t xml:space="preserve">ROHIT SA </t>
  </si>
  <si>
    <t>NUADEI BARIHA</t>
  </si>
  <si>
    <t xml:space="preserve">suren sa </t>
  </si>
  <si>
    <t>HARINDRA SA</t>
  </si>
  <si>
    <t xml:space="preserve">MANU BENIA </t>
  </si>
  <si>
    <t xml:space="preserve">JOSEF MUNDA </t>
  </si>
  <si>
    <t xml:space="preserve">BIDYADHAR SA </t>
  </si>
  <si>
    <t xml:space="preserve">PRAFUL PRADHAN </t>
  </si>
  <si>
    <t xml:space="preserve">INDRA ORAM </t>
  </si>
  <si>
    <t xml:space="preserve">KEHABA BISHI </t>
  </si>
  <si>
    <t xml:space="preserve">RAMANI SA </t>
  </si>
  <si>
    <t>Tahasil Bhaisal</t>
  </si>
  <si>
    <t xml:space="preserve">NEHERU SA </t>
  </si>
  <si>
    <t xml:space="preserve">KHIROD SA </t>
  </si>
  <si>
    <t>NILANCHAL BAGAR</t>
  </si>
  <si>
    <t xml:space="preserve">jayakrushna sa </t>
  </si>
  <si>
    <t xml:space="preserve">Panu Benia </t>
  </si>
  <si>
    <t>JHASKETAN ADHA</t>
  </si>
  <si>
    <t>KRUSHNA SA</t>
  </si>
  <si>
    <t>NARAYAN BISI</t>
  </si>
  <si>
    <t>BHIMA BUDA</t>
  </si>
  <si>
    <t>GOKULANANDA SA</t>
  </si>
  <si>
    <t xml:space="preserve">RAMESH ORAM </t>
  </si>
  <si>
    <t xml:space="preserve">BIRANCHI DHURUA </t>
  </si>
  <si>
    <t>Lakshmi dhurua</t>
  </si>
  <si>
    <t xml:space="preserve">JAGANNATH SHA </t>
  </si>
  <si>
    <t xml:space="preserve">LALJI ORAM </t>
  </si>
  <si>
    <t>Jayprakash Sandha</t>
  </si>
  <si>
    <t>Rukmani sandha</t>
  </si>
  <si>
    <t>narayan oram</t>
  </si>
  <si>
    <t>DOLAMANI SA</t>
  </si>
  <si>
    <t xml:space="preserve">PRANLAL ORAM </t>
  </si>
  <si>
    <t xml:space="preserve">SATYANANDA BISHI </t>
  </si>
  <si>
    <t xml:space="preserve">Baistamb Dhurua </t>
  </si>
  <si>
    <t xml:space="preserve">CHANDRABATI ORAM </t>
  </si>
  <si>
    <t>ballabi sandha</t>
  </si>
  <si>
    <t xml:space="preserve">DUTI MUNDA </t>
  </si>
  <si>
    <t xml:space="preserve">NALANI SHA </t>
  </si>
  <si>
    <t>SARA ORAM</t>
  </si>
  <si>
    <t xml:space="preserve">Jagannath Oram </t>
  </si>
  <si>
    <t xml:space="preserve">DIPA SA </t>
  </si>
  <si>
    <t>NIRANJAN BANCHHOR</t>
  </si>
  <si>
    <t xml:space="preserve">PRAMOD BENIA </t>
  </si>
  <si>
    <t xml:space="preserve">GURBARI SA </t>
  </si>
  <si>
    <t>SUNITA BENIA</t>
  </si>
  <si>
    <t>MANOBADHA ORAM</t>
  </si>
  <si>
    <t xml:space="preserve">Khulamani Sa </t>
  </si>
  <si>
    <t xml:space="preserve">RITA LOHAR </t>
  </si>
  <si>
    <t>NEPAL SA</t>
  </si>
  <si>
    <t>SUKRA ORAM</t>
  </si>
  <si>
    <t>KAMAL ADA</t>
  </si>
  <si>
    <t xml:space="preserve">Bira Benia </t>
  </si>
  <si>
    <t xml:space="preserve">JAGANNATH NAIK </t>
  </si>
  <si>
    <t xml:space="preserve">sudhir kumar padhan </t>
  </si>
  <si>
    <t>Sarandamal</t>
  </si>
  <si>
    <t xml:space="preserve">Jitendra Padhan </t>
  </si>
  <si>
    <t>RUKMINI PADHAN</t>
  </si>
  <si>
    <t xml:space="preserve">Bimala  Kumura </t>
  </si>
  <si>
    <t>Fakir Charan Padhee</t>
  </si>
  <si>
    <t>PRAMOD ROHIDAS</t>
  </si>
  <si>
    <t>TANKADHAR ROHIDAS</t>
  </si>
  <si>
    <t>BHAGABAN ROHIDAS</t>
  </si>
  <si>
    <t>rajaram padhee</t>
  </si>
  <si>
    <t>Salekram Bhue</t>
  </si>
  <si>
    <t xml:space="preserve">Sabitri Panigrahi </t>
  </si>
  <si>
    <t>Salegram Naik</t>
  </si>
  <si>
    <t>gopal padhi</t>
  </si>
  <si>
    <t xml:space="preserve">Dronacharya  Padhi </t>
  </si>
  <si>
    <t>SUSIL KU. NAYAK</t>
  </si>
  <si>
    <t xml:space="preserve">manoranjan Sa </t>
  </si>
  <si>
    <t>Tapaswini Naik W/o Krushnaji</t>
  </si>
  <si>
    <t>Bidesi Buda</t>
  </si>
  <si>
    <t xml:space="preserve">LILIMA PADHI </t>
  </si>
  <si>
    <t>PRAHALLAD RAUT</t>
  </si>
  <si>
    <t xml:space="preserve">Surya Kumar Padhee </t>
  </si>
  <si>
    <t xml:space="preserve">Tribikram Padhi </t>
  </si>
  <si>
    <t>DILIP PADHEE</t>
  </si>
  <si>
    <t xml:space="preserve">Makaradhawaj Padhi </t>
  </si>
  <si>
    <t xml:space="preserve">Sanjib Sa </t>
  </si>
  <si>
    <t xml:space="preserve">sulochana rout </t>
  </si>
  <si>
    <t xml:space="preserve">SUJIT ROUT </t>
  </si>
  <si>
    <t xml:space="preserve">Gadhan Guru </t>
  </si>
  <si>
    <t xml:space="preserve">Premsagar Padhi </t>
  </si>
  <si>
    <t>Durgananda Sa</t>
  </si>
  <si>
    <t>Ranjit Tihadi</t>
  </si>
  <si>
    <t>harilal padhee</t>
  </si>
  <si>
    <t xml:space="preserve">Antaram sa </t>
  </si>
  <si>
    <t xml:space="preserve">Subhakeshi Behera </t>
  </si>
  <si>
    <t>Sukeshi Behera</t>
  </si>
  <si>
    <t xml:space="preserve">BHAKTA SUNANI </t>
  </si>
  <si>
    <t>INDRABATI TRIPATHY</t>
  </si>
  <si>
    <t>Binakar Naik</t>
  </si>
  <si>
    <t xml:space="preserve">Kusha Gardia </t>
  </si>
  <si>
    <t xml:space="preserve">GadhanaGuru </t>
  </si>
  <si>
    <t xml:space="preserve">Lalit Kumura </t>
  </si>
  <si>
    <t xml:space="preserve">DHANESWAR GARDIA </t>
  </si>
  <si>
    <t>Ajit Deheri</t>
  </si>
  <si>
    <t xml:space="preserve">Santosh Marei </t>
  </si>
  <si>
    <t xml:space="preserve">Brundaban Mandodari </t>
  </si>
  <si>
    <t xml:space="preserve">DULANA DHURUA </t>
  </si>
  <si>
    <t xml:space="preserve">Nepal  Raudia </t>
  </si>
  <si>
    <t>RENUKA RAUDIA</t>
  </si>
  <si>
    <t xml:space="preserve">Tirlochan Mandodari </t>
  </si>
  <si>
    <t>PHULA NAIK</t>
  </si>
  <si>
    <t xml:space="preserve">lochan behera </t>
  </si>
  <si>
    <t xml:space="preserve">kali Seth </t>
  </si>
  <si>
    <t xml:space="preserve">Bhagabatia Seth </t>
  </si>
  <si>
    <t>Banamali Pradhan</t>
  </si>
  <si>
    <t xml:space="preserve">Biranchi Kaloo </t>
  </si>
  <si>
    <t xml:space="preserve">Dillip Kumar Panigrahi </t>
  </si>
  <si>
    <t>KRISHNA CHARAN BHOI</t>
  </si>
  <si>
    <t>Chitabodh Sa</t>
  </si>
  <si>
    <t>BRUSAKETU KHAMARI</t>
  </si>
  <si>
    <t>MOTILAL KHAMARI</t>
  </si>
  <si>
    <t>Sitaram Padhee S/o Birabar</t>
  </si>
  <si>
    <t xml:space="preserve">Suresh Chandra  Padhi </t>
  </si>
  <si>
    <t>Kamadev Padhee</t>
  </si>
  <si>
    <t xml:space="preserve">NIRODH RAUT </t>
  </si>
  <si>
    <t xml:space="preserve">Subash Padhi </t>
  </si>
  <si>
    <t>RAJKISHOR BEHERA</t>
  </si>
  <si>
    <t xml:space="preserve">Prahallad Padhi </t>
  </si>
  <si>
    <t xml:space="preserve">Ashok  Pal </t>
  </si>
  <si>
    <t xml:space="preserve">MANBODH TANDAKAR </t>
  </si>
  <si>
    <t xml:space="preserve">Kanhei Padhi </t>
  </si>
  <si>
    <t>Rantosh Mirig</t>
  </si>
  <si>
    <t xml:space="preserve">Jhumerlal Bhoi </t>
  </si>
  <si>
    <t xml:space="preserve">SALEGRAM BHOI </t>
  </si>
  <si>
    <t xml:space="preserve">JADUMANI GARDIA  </t>
  </si>
  <si>
    <t xml:space="preserve">Antaryami Naik </t>
  </si>
  <si>
    <t xml:space="preserve">Jhumerlal Nayak </t>
  </si>
  <si>
    <t xml:space="preserve">Sankirtan Naik </t>
  </si>
  <si>
    <t>Aswini Kumar Padhee</t>
  </si>
  <si>
    <t>DAMODAR PADHEE</t>
  </si>
  <si>
    <t>Sashibhusan Padhee S/o arjun</t>
  </si>
  <si>
    <t>Rabindra Nath Padhi</t>
  </si>
  <si>
    <t xml:space="preserve">Jugendra Pradhan </t>
  </si>
  <si>
    <t>Labanidhar Rout</t>
  </si>
  <si>
    <t>Jhasketan Sa</t>
  </si>
  <si>
    <t xml:space="preserve">pradeep kumar sahu </t>
  </si>
  <si>
    <t xml:space="preserve">Mohan Naik </t>
  </si>
  <si>
    <t xml:space="preserve">Suryanarayan Satpathy </t>
  </si>
  <si>
    <t>NARAYAN PRASADH BESAN S/O-SANKARLAL BESAN</t>
  </si>
  <si>
    <t xml:space="preserve">GANGADHAR SA </t>
  </si>
  <si>
    <t>Godabari Padhi</t>
  </si>
  <si>
    <t xml:space="preserve">Karunakara Naik </t>
  </si>
  <si>
    <t>Gouri Shankar Deheri</t>
  </si>
  <si>
    <t xml:space="preserve">sanjay kumar padhee </t>
  </si>
  <si>
    <t xml:space="preserve">GHASIA PADHEE </t>
  </si>
  <si>
    <t>Manorama Dubey</t>
  </si>
  <si>
    <t xml:space="preserve">Hrusikesh Guru </t>
  </si>
  <si>
    <t>laxman kumar padhee</t>
  </si>
  <si>
    <t xml:space="preserve">Prasnna Kumar Nayak </t>
  </si>
  <si>
    <t xml:space="preserve">Jogindra Padhi </t>
  </si>
  <si>
    <t xml:space="preserve">AMAR PADHI </t>
  </si>
  <si>
    <t xml:space="preserve">Himansu Naik </t>
  </si>
  <si>
    <t xml:space="preserve">Nandalal Naik </t>
  </si>
  <si>
    <t xml:space="preserve">PRASANNA KUMAR PADHEE </t>
  </si>
  <si>
    <t>Rajindra Padhi</t>
  </si>
  <si>
    <t>dilip kumar padhi</t>
  </si>
  <si>
    <t xml:space="preserve">Rabi Rohidas </t>
  </si>
  <si>
    <t xml:space="preserve">Prabin Biswal </t>
  </si>
  <si>
    <t>Gopal Padhi</t>
  </si>
  <si>
    <t>Jitendra Sahu</t>
  </si>
  <si>
    <t xml:space="preserve">Manohar Roudia </t>
  </si>
  <si>
    <t>Sankar Naik</t>
  </si>
  <si>
    <t xml:space="preserve">prafulla kumar padhee </t>
  </si>
  <si>
    <t xml:space="preserve">RAMKRUSHNA PADHEE </t>
  </si>
  <si>
    <t xml:space="preserve">Chaturbhuja Naik </t>
  </si>
  <si>
    <t xml:space="preserve">TARUN PADHAN </t>
  </si>
  <si>
    <t xml:space="preserve">ANANTA KALO </t>
  </si>
  <si>
    <t>kailash padhi</t>
  </si>
  <si>
    <t xml:space="preserve">SANTANU BHAINSA </t>
  </si>
  <si>
    <t xml:space="preserve">Bidesi Kishan </t>
  </si>
  <si>
    <t>kulamani Kishan</t>
  </si>
  <si>
    <t xml:space="preserve">MIHIR SUNA </t>
  </si>
  <si>
    <t xml:space="preserve">Bharat Kisan </t>
  </si>
  <si>
    <t>Mangal Ghantara s/o Janardan</t>
  </si>
  <si>
    <t xml:space="preserve">BRUNDABAN BEHERA </t>
  </si>
  <si>
    <t>Bhagabati Bhoi</t>
  </si>
  <si>
    <t xml:space="preserve">Phagu sa </t>
  </si>
  <si>
    <t>Paramananda sahu</t>
  </si>
  <si>
    <t xml:space="preserve">NILAMANI GARDIA </t>
  </si>
  <si>
    <t>kishor chandra rout</t>
  </si>
  <si>
    <t>Debanand Routia</t>
  </si>
  <si>
    <t>RAMAKANTA MAHANANDA</t>
  </si>
  <si>
    <t>Tapa Kishan</t>
  </si>
  <si>
    <t xml:space="preserve">Ugrasen Sa </t>
  </si>
  <si>
    <t>Bhismadeb Padhi</t>
  </si>
  <si>
    <t xml:space="preserve">saroj kanisan </t>
  </si>
  <si>
    <t xml:space="preserve">sitaram kanta </t>
  </si>
  <si>
    <t xml:space="preserve">Dipananjali Adha </t>
  </si>
  <si>
    <t xml:space="preserve">MALEGRAM PADHAN  </t>
  </si>
  <si>
    <t xml:space="preserve">Upendra Padhi </t>
  </si>
  <si>
    <t>Sheshadev Padhee</t>
  </si>
  <si>
    <t xml:space="preserve">Manbodh Padhi </t>
  </si>
  <si>
    <t xml:space="preserve">Anita sa </t>
  </si>
  <si>
    <t xml:space="preserve">Biranchi Naik </t>
  </si>
  <si>
    <t>BAILOCHAN  SHA</t>
  </si>
  <si>
    <t xml:space="preserve">ANIL PADHEE </t>
  </si>
  <si>
    <t xml:space="preserve">Manoj Chhatria </t>
  </si>
  <si>
    <t xml:space="preserve">Rabi Birganthia </t>
  </si>
  <si>
    <t xml:space="preserve">jagadish pasayat </t>
  </si>
  <si>
    <t xml:space="preserve">Prahallad Bhoe </t>
  </si>
  <si>
    <t xml:space="preserve">Narendra Padhan </t>
  </si>
  <si>
    <t xml:space="preserve">Dolamani sa </t>
  </si>
  <si>
    <t xml:space="preserve">Surendra Sa </t>
  </si>
  <si>
    <t>MADHABIKA RAUDIA</t>
  </si>
  <si>
    <t xml:space="preserve">Gomati Chamar </t>
  </si>
  <si>
    <t xml:space="preserve">Janaki Bhue </t>
  </si>
  <si>
    <t xml:space="preserve">BHAGABANA ORAM  </t>
  </si>
  <si>
    <t xml:space="preserve">laxman bhue </t>
  </si>
  <si>
    <t xml:space="preserve">Jyotish kumar sha </t>
  </si>
  <si>
    <t xml:space="preserve">maheswar pujhari </t>
  </si>
  <si>
    <t xml:space="preserve">Sansara Kanta </t>
  </si>
  <si>
    <t xml:space="preserve">Minaketan Sa </t>
  </si>
  <si>
    <t>Ghanashyam Sa</t>
  </si>
  <si>
    <t xml:space="preserve">Surendra Naik </t>
  </si>
  <si>
    <t>Akula Padhee</t>
  </si>
  <si>
    <t xml:space="preserve">Prasanta Kumar Padhee </t>
  </si>
  <si>
    <t xml:space="preserve">ABHINDRA KUMBHAR </t>
  </si>
  <si>
    <t xml:space="preserve">GYANA RANJAN PADHEE  </t>
  </si>
  <si>
    <t xml:space="preserve">JAGABANDHU ROHIDASH </t>
  </si>
  <si>
    <t xml:space="preserve">Ramakrushna Behera </t>
  </si>
  <si>
    <t>bhuri rohidas</t>
  </si>
  <si>
    <t>MANGAL MINZ</t>
  </si>
  <si>
    <t>MANGAL NAYAK</t>
  </si>
  <si>
    <t>SHUKADEBA ROHIDAS</t>
  </si>
  <si>
    <t>Satyananda sa</t>
  </si>
  <si>
    <t xml:space="preserve">BHIKHARI NAIK </t>
  </si>
  <si>
    <t xml:space="preserve">AVINAYA BHAINSA </t>
  </si>
  <si>
    <t xml:space="preserve">Karma Sa </t>
  </si>
  <si>
    <t xml:space="preserve">Atmaram Naik </t>
  </si>
  <si>
    <t xml:space="preserve">Kruttibas Ati </t>
  </si>
  <si>
    <t xml:space="preserve">LALITA PADHEE </t>
  </si>
  <si>
    <t xml:space="preserve">bijesh kumar padhee </t>
  </si>
  <si>
    <t xml:space="preserve">Mitrabhanu Sa </t>
  </si>
  <si>
    <t xml:space="preserve">SUDARSHAN RAUT </t>
  </si>
  <si>
    <t xml:space="preserve">Gopi Behera </t>
  </si>
  <si>
    <t xml:space="preserve">ASHOK PADHI </t>
  </si>
  <si>
    <t xml:space="preserve">Rudra Prasad Behera </t>
  </si>
  <si>
    <t>Purandar Bhoi</t>
  </si>
  <si>
    <t>Dolagobinda Pasayat</t>
  </si>
  <si>
    <t xml:space="preserve">GOUTAM KHAMARI </t>
  </si>
  <si>
    <t>Pandari</t>
  </si>
  <si>
    <t xml:space="preserve">DEBENDRA SETH </t>
  </si>
  <si>
    <t>PREM BHOI</t>
  </si>
  <si>
    <t>RAJENDRA SETH</t>
  </si>
  <si>
    <t>CHANDRAMANI LUHA</t>
  </si>
  <si>
    <t>KAISHABA SA</t>
  </si>
  <si>
    <t>Saroj kumar Bhoi</t>
  </si>
  <si>
    <t xml:space="preserve">KAPIRAJ MALLIK </t>
  </si>
  <si>
    <t>Jagadish Buda</t>
  </si>
  <si>
    <t xml:space="preserve">NIRMAL BAG </t>
  </si>
  <si>
    <t>KESABA BHOI</t>
  </si>
  <si>
    <t>RAJANI SAHU</t>
  </si>
  <si>
    <t xml:space="preserve">KRUSHNA BANKA </t>
  </si>
  <si>
    <t>NIRMAL MAJHI</t>
  </si>
  <si>
    <t xml:space="preserve">BHAKTA RAM PADHAN </t>
  </si>
  <si>
    <t xml:space="preserve">MADHU NAIK </t>
  </si>
  <si>
    <t xml:space="preserve">THALADHAR PADHAN </t>
  </si>
  <si>
    <t>NALINI SAHU</t>
  </si>
  <si>
    <t>Padmini Sahu</t>
  </si>
  <si>
    <t>KISHOR GANIK</t>
  </si>
  <si>
    <t xml:space="preserve">KISHOR BHUE </t>
  </si>
  <si>
    <t xml:space="preserve">Durgam Kishan  </t>
  </si>
  <si>
    <t xml:space="preserve">BHAGBAN PADHAN </t>
  </si>
  <si>
    <t>LUKDHAR PADHAN</t>
  </si>
  <si>
    <t xml:space="preserve">DEBANANDA KHAMARI </t>
  </si>
  <si>
    <t xml:space="preserve">LALSAHEB PADHAN </t>
  </si>
  <si>
    <t>SISO MIRDHA</t>
  </si>
  <si>
    <t xml:space="preserve">SOUKILAL PADHAN </t>
  </si>
  <si>
    <t xml:space="preserve">CHAITANYA KUMAR PADHAN </t>
  </si>
  <si>
    <t xml:space="preserve">LAKSHMAN ROHIDAS </t>
  </si>
  <si>
    <t xml:space="preserve">MAKARADHWAJ MALIK </t>
  </si>
  <si>
    <t xml:space="preserve">Abhin Ganik </t>
  </si>
  <si>
    <t xml:space="preserve">JOGENDRA BAG </t>
  </si>
  <si>
    <t xml:space="preserve">AKSHAY KUMAR PRADHAN </t>
  </si>
  <si>
    <t xml:space="preserve">Birendra Sahu </t>
  </si>
  <si>
    <t xml:space="preserve">SACHIDANANDA PADHAN </t>
  </si>
  <si>
    <t>LAMBODAR SAHU</t>
  </si>
  <si>
    <t xml:space="preserve">DILESWARI PADHAN </t>
  </si>
  <si>
    <t xml:space="preserve">subasini padhan </t>
  </si>
  <si>
    <t xml:space="preserve">BALARAM MIRDHA </t>
  </si>
  <si>
    <t xml:space="preserve">sima sahu </t>
  </si>
  <si>
    <t xml:space="preserve">ARJUN ROHIDAS </t>
  </si>
  <si>
    <t xml:space="preserve">NAKUL KISHAN </t>
  </si>
  <si>
    <t xml:space="preserve">DILESWAR KARTA </t>
  </si>
  <si>
    <t>Pradeep sahu</t>
  </si>
  <si>
    <t xml:space="preserve">RAJKUMAR SAHU </t>
  </si>
  <si>
    <t xml:space="preserve">RAJENDRA BISWAL </t>
  </si>
  <si>
    <t xml:space="preserve">SEMANTA BISWAL </t>
  </si>
  <si>
    <t xml:space="preserve">TAMAL SAHU </t>
  </si>
  <si>
    <t xml:space="preserve">Bhabani shankar Naik </t>
  </si>
  <si>
    <t xml:space="preserve">Bidyadhar Mirdha </t>
  </si>
  <si>
    <t xml:space="preserve">SHRIKARA PRADHAN </t>
  </si>
  <si>
    <t xml:space="preserve">Mangal Padhan </t>
  </si>
  <si>
    <t xml:space="preserve">MOHAN PADHAN </t>
  </si>
  <si>
    <t xml:space="preserve">Nilamani Naik </t>
  </si>
  <si>
    <t>JAYRAM PANDEY</t>
  </si>
  <si>
    <t xml:space="preserve">SURENDRA SAHU </t>
  </si>
  <si>
    <t xml:space="preserve">KUNTALA PADHAN </t>
  </si>
  <si>
    <t xml:space="preserve">Gajendra Naik </t>
  </si>
  <si>
    <t xml:space="preserve">SULOCHANA BAG </t>
  </si>
  <si>
    <t>Mathura Bhue</t>
  </si>
  <si>
    <t>KUMODINI BISWAL</t>
  </si>
  <si>
    <t xml:space="preserve">LALITA KISAN </t>
  </si>
  <si>
    <t xml:space="preserve">Balamati Pandey </t>
  </si>
  <si>
    <t>KUNTALA BAG</t>
  </si>
  <si>
    <t xml:space="preserve">SITARAM PUJHARI </t>
  </si>
  <si>
    <t>Bilasini Padhan</t>
  </si>
  <si>
    <t xml:space="preserve">SRITULA PADHAN </t>
  </si>
  <si>
    <t xml:space="preserve">SEBATI BISWAL </t>
  </si>
  <si>
    <t xml:space="preserve">AKURA BISWAL </t>
  </si>
  <si>
    <t xml:space="preserve">NILA PADHAN </t>
  </si>
  <si>
    <t xml:space="preserve">DROPADI PADHAN </t>
  </si>
  <si>
    <t xml:space="preserve">URKULI SETH </t>
  </si>
  <si>
    <t xml:space="preserve">SUKURTTA BHUE </t>
  </si>
  <si>
    <t xml:space="preserve">Rupanarayana Sahu  </t>
  </si>
  <si>
    <t xml:space="preserve">BASANTI PADHAN </t>
  </si>
  <si>
    <t>kumodini sahu</t>
  </si>
  <si>
    <t xml:space="preserve">Motiram Kisan </t>
  </si>
  <si>
    <t xml:space="preserve">GOUTAM PADHAN </t>
  </si>
  <si>
    <t xml:space="preserve">SHRINIBAS SAHU </t>
  </si>
  <si>
    <t xml:space="preserve">NARESH PADHAN </t>
  </si>
  <si>
    <t xml:space="preserve">KRUSHNA BHAENSAL </t>
  </si>
  <si>
    <t xml:space="preserve">NITYANANDA SAHU </t>
  </si>
  <si>
    <t xml:space="preserve">Laldhari  Karta </t>
  </si>
  <si>
    <t xml:space="preserve">KOUSALYA KISAN </t>
  </si>
  <si>
    <t>PANKAJINI SAHU</t>
  </si>
  <si>
    <t xml:space="preserve">JAYNARAYAN PATRA </t>
  </si>
  <si>
    <t>RAGHU NAIK</t>
  </si>
  <si>
    <t>Gariba Sahu</t>
  </si>
  <si>
    <t xml:space="preserve">Gangadhar Meher </t>
  </si>
  <si>
    <t>ADITYA KUMAR SAHU</t>
  </si>
  <si>
    <t>DAMBODAR MEHER</t>
  </si>
  <si>
    <t>BHABANI PADHAN</t>
  </si>
  <si>
    <t xml:space="preserve">ANUPAMA SAHU </t>
  </si>
  <si>
    <t xml:space="preserve">Sanjib kumar  Sahu </t>
  </si>
  <si>
    <t>Dhananjay Sha</t>
  </si>
  <si>
    <t xml:space="preserve">budharam sahu </t>
  </si>
  <si>
    <t>KISHOR PRADHAN</t>
  </si>
  <si>
    <t xml:space="preserve">DUBARAJ PADHAN </t>
  </si>
  <si>
    <t xml:space="preserve">KASTUBHA SAHU </t>
  </si>
  <si>
    <t xml:space="preserve">NABAGHANA MEHER </t>
  </si>
  <si>
    <t>HEMSAGAR SA</t>
  </si>
  <si>
    <t>KARNA KISHAN</t>
  </si>
  <si>
    <t>Apurba Sahu</t>
  </si>
  <si>
    <t xml:space="preserve">SURENDRA BHUE </t>
  </si>
  <si>
    <t>Upendra kartta</t>
  </si>
  <si>
    <t xml:space="preserve">Biswa Pradhan </t>
  </si>
  <si>
    <t>Paresh chandra sahu</t>
  </si>
  <si>
    <t>sapan ku pradhan</t>
  </si>
  <si>
    <t>ANJALI SAHU</t>
  </si>
  <si>
    <t xml:space="preserve">Gouranga Pradhan </t>
  </si>
  <si>
    <t>ASHTAMI PADHAN</t>
  </si>
  <si>
    <t xml:space="preserve">prakash kumar sahu </t>
  </si>
  <si>
    <t>Niranjan Naik</t>
  </si>
  <si>
    <t>SATYANARAYAN SAHU</t>
  </si>
  <si>
    <t xml:space="preserve">Manasa Ranjan Sahu </t>
  </si>
  <si>
    <t xml:space="preserve">Dinesh Maharana </t>
  </si>
  <si>
    <t xml:space="preserve">PRASANTA KUMAR SAHU </t>
  </si>
  <si>
    <t xml:space="preserve">BAIDEHI NAIK </t>
  </si>
  <si>
    <t>SUBASINI GOUNTIA</t>
  </si>
  <si>
    <t xml:space="preserve">JAGANNATH KISHAN </t>
  </si>
  <si>
    <t xml:space="preserve">Purandar Padhan </t>
  </si>
  <si>
    <t xml:space="preserve">RADHAKANTA MALIK </t>
  </si>
  <si>
    <t xml:space="preserve">Rankamani Padhan  </t>
  </si>
  <si>
    <t xml:space="preserve">BRUNDABATI PADHAN </t>
  </si>
  <si>
    <t xml:space="preserve">BHARATI SA </t>
  </si>
  <si>
    <t>JAYANTI BAG</t>
  </si>
  <si>
    <t xml:space="preserve">Anandini Bag </t>
  </si>
  <si>
    <t xml:space="preserve">PRABIN KUMAR SAHU </t>
  </si>
  <si>
    <t>DIPANJALI BHOI</t>
  </si>
  <si>
    <t xml:space="preserve">SUSHILA MEHER </t>
  </si>
  <si>
    <t xml:space="preserve">RAGHUNANDAN BAG </t>
  </si>
  <si>
    <t xml:space="preserve">Arabinda Padhan </t>
  </si>
  <si>
    <t>GIRI NAIK</t>
  </si>
  <si>
    <t xml:space="preserve">Baishnaba Padhan </t>
  </si>
  <si>
    <t xml:space="preserve">Debadhi Padhan </t>
  </si>
  <si>
    <t>Saroj kumar  Padhan</t>
  </si>
  <si>
    <t xml:space="preserve">PANCHANAN SAHU </t>
  </si>
  <si>
    <t xml:space="preserve">KRUSHNA CHANDRA SAHU </t>
  </si>
  <si>
    <t xml:space="preserve">BALLABHA SAHU </t>
  </si>
  <si>
    <t xml:space="preserve">Dillip Buda </t>
  </si>
  <si>
    <t>HIRABATI MIRIG</t>
  </si>
  <si>
    <t xml:space="preserve">Premananda Sahu </t>
  </si>
  <si>
    <t xml:space="preserve">Belamati kisan </t>
  </si>
  <si>
    <t xml:space="preserve">Artatrana Meher  </t>
  </si>
  <si>
    <t xml:space="preserve">KUMODINI PADHAN </t>
  </si>
  <si>
    <t xml:space="preserve">SUSMITA SAHU </t>
  </si>
  <si>
    <t xml:space="preserve">SURESH CHANDRA SAHU </t>
  </si>
  <si>
    <t>RAM CHANDRA MEHER</t>
  </si>
  <si>
    <t>Sanjib Sahu</t>
  </si>
  <si>
    <t>KHETRA MOHAN PADHAN</t>
  </si>
  <si>
    <t>Remanda</t>
  </si>
  <si>
    <t>MUNSER MAHAMMAD</t>
  </si>
  <si>
    <t xml:space="preserve">BIJAYA KUMAR PANDEY </t>
  </si>
  <si>
    <t xml:space="preserve">UPENDRA KALO </t>
  </si>
  <si>
    <t xml:space="preserve">Gobardhan Behera </t>
  </si>
  <si>
    <t>ABDUL JAHID KHAN</t>
  </si>
  <si>
    <t>KAILASH NAIK</t>
  </si>
  <si>
    <t>SHINIBASH BHOI</t>
  </si>
  <si>
    <t xml:space="preserve">SANKIRTAN SA  </t>
  </si>
  <si>
    <t xml:space="preserve">chandra sekhar dhurua </t>
  </si>
  <si>
    <t>PURNA CH BEHERA</t>
  </si>
  <si>
    <t>BISWAMITRA BHOI</t>
  </si>
  <si>
    <t xml:space="preserve">balaram bhoi  </t>
  </si>
  <si>
    <t>LATIKA KISHAN</t>
  </si>
  <si>
    <t xml:space="preserve">Prasanta Ku. Padhan </t>
  </si>
  <si>
    <t xml:space="preserve">SATRUGHAN GANIK </t>
  </si>
  <si>
    <t xml:space="preserve">PRAHALLAD DHURUA </t>
  </si>
  <si>
    <t xml:space="preserve">LAKSHMAN DHURUA </t>
  </si>
  <si>
    <t xml:space="preserve">RAMESH RANA </t>
  </si>
  <si>
    <t xml:space="preserve">LINGARAJ SA </t>
  </si>
  <si>
    <t>BIRAT BHOI</t>
  </si>
  <si>
    <t xml:space="preserve">DILIP DHURUA </t>
  </si>
  <si>
    <t xml:space="preserve">GARIBA SA </t>
  </si>
  <si>
    <t xml:space="preserve">chandra khamari </t>
  </si>
  <si>
    <t>NATHA RANA</t>
  </si>
  <si>
    <t xml:space="preserve">BINODINI BHOI </t>
  </si>
  <si>
    <t xml:space="preserve">Arta Padhan </t>
  </si>
  <si>
    <t xml:space="preserve">HEMSAGAR SA </t>
  </si>
  <si>
    <t>TRILOCHAN PADHAN</t>
  </si>
  <si>
    <t xml:space="preserve">NARAD MAJHI </t>
  </si>
  <si>
    <t>BHAGABANA BIRGANTHIA</t>
  </si>
  <si>
    <t xml:space="preserve">TULA KISAN </t>
  </si>
  <si>
    <t xml:space="preserve">Shantilata Dhurua </t>
  </si>
  <si>
    <t xml:space="preserve">PADMINI MAJHI </t>
  </si>
  <si>
    <t xml:space="preserve">PUSPA DEHERI </t>
  </si>
  <si>
    <t xml:space="preserve">Padma bhue </t>
  </si>
  <si>
    <t>PURNA CHANDRA DALEI</t>
  </si>
  <si>
    <t xml:space="preserve">jogesh  kumura </t>
  </si>
  <si>
    <t xml:space="preserve">MANORANJAN KALO </t>
  </si>
  <si>
    <t>HRUSIKESH KHILEI</t>
  </si>
  <si>
    <t xml:space="preserve">Sunasira Rana </t>
  </si>
  <si>
    <t xml:space="preserve">SINOD DHURUA </t>
  </si>
  <si>
    <t>CHANDRACHARAN DHURUA</t>
  </si>
  <si>
    <t xml:space="preserve">JANMAJAYA DHURUA </t>
  </si>
  <si>
    <t>SANANDA DHARUA</t>
  </si>
  <si>
    <t xml:space="preserve">HARISHANKAR BHUE </t>
  </si>
  <si>
    <t xml:space="preserve">Ramesh Padhan </t>
  </si>
  <si>
    <t xml:space="preserve">MUKUND BIRGANTHIA </t>
  </si>
  <si>
    <t xml:space="preserve">JADUMANI DHURUA </t>
  </si>
  <si>
    <t xml:space="preserve">SAYBANI HATI </t>
  </si>
  <si>
    <t xml:space="preserve">DAYA BHAINSAL </t>
  </si>
  <si>
    <t xml:space="preserve">GAIDU RANA </t>
  </si>
  <si>
    <t xml:space="preserve">SANJAY DHURUA </t>
  </si>
  <si>
    <t>kartika dhurua</t>
  </si>
  <si>
    <t xml:space="preserve">TAPASWINI DHURUA </t>
  </si>
  <si>
    <t xml:space="preserve">PITAMBAR SA </t>
  </si>
  <si>
    <t xml:space="preserve">GOPINATH KISAN </t>
  </si>
  <si>
    <t xml:space="preserve">PHULAMALIA KISHAN </t>
  </si>
  <si>
    <t xml:space="preserve">NANDALAL DHURUA </t>
  </si>
  <si>
    <t xml:space="preserve">SHANKHABATI NAIK </t>
  </si>
  <si>
    <t xml:space="preserve">Lalit Dhurua,   S/o Minaketana  </t>
  </si>
  <si>
    <t xml:space="preserve">MANABODH DHURUA </t>
  </si>
  <si>
    <t>MITRABHANU BIRGANTHIA</t>
  </si>
  <si>
    <t>PRASHANTA NAIK</t>
  </si>
  <si>
    <t>DUKHU DHURUA</t>
  </si>
  <si>
    <t xml:space="preserve">PRASNA KISHAN </t>
  </si>
  <si>
    <t xml:space="preserve">NIRMAL KISAN </t>
  </si>
  <si>
    <t>JAYANTA SA</t>
  </si>
  <si>
    <t>bhagabati dhurua</t>
  </si>
  <si>
    <t xml:space="preserve">TILACHANDRA PADHAN </t>
  </si>
  <si>
    <t>BRUNDABAN DHURUA</t>
  </si>
  <si>
    <t xml:space="preserve">MAGARA GANIK </t>
  </si>
  <si>
    <t>SULOCHANA BAG</t>
  </si>
  <si>
    <t xml:space="preserve">Sachida Kisan   </t>
  </si>
  <si>
    <t>CHAKRASEKHAR BADHEI</t>
  </si>
  <si>
    <t xml:space="preserve">TULAMANI PADHAN </t>
  </si>
  <si>
    <t>SAPN KISHAN</t>
  </si>
  <si>
    <t xml:space="preserve">BHAGABATI DHURUA </t>
  </si>
  <si>
    <t xml:space="preserve">ghuma dharua </t>
  </si>
  <si>
    <t xml:space="preserve">lalita padhan </t>
  </si>
  <si>
    <t>DEBAKI BHOI</t>
  </si>
  <si>
    <t>BIJAYA SANDHA</t>
  </si>
  <si>
    <t>MATHURA SA</t>
  </si>
  <si>
    <t>SURESH  SA</t>
  </si>
  <si>
    <t xml:space="preserve">PHULA KISAN </t>
  </si>
  <si>
    <t>SOLOCHANA DHURUA</t>
  </si>
  <si>
    <t>SIB KUMURA</t>
  </si>
  <si>
    <t xml:space="preserve">Makarji Bisi </t>
  </si>
  <si>
    <t xml:space="preserve">BIMAL DALEI </t>
  </si>
  <si>
    <t xml:space="preserve">RUKSHANA KHAN </t>
  </si>
  <si>
    <t>subhadra behera</t>
  </si>
  <si>
    <t xml:space="preserve">NEPAL DHURUA </t>
  </si>
  <si>
    <t xml:space="preserve">MALATI HALDI </t>
  </si>
  <si>
    <t xml:space="preserve">ASHA KISHAN </t>
  </si>
  <si>
    <t xml:space="preserve">MANABODHA SENAPATI </t>
  </si>
  <si>
    <t>CHATURBHUJA RANA</t>
  </si>
  <si>
    <t>BRUNDABAN SENAPATI</t>
  </si>
  <si>
    <t>MADHUSUDAN SENAPATI</t>
  </si>
  <si>
    <t>ABHAYA SENAPATI</t>
  </si>
  <si>
    <t>ASHOK SENAPATI</t>
  </si>
  <si>
    <t xml:space="preserve">Khirod Chandra Sahu </t>
  </si>
  <si>
    <t>SUKADEV RANA</t>
  </si>
  <si>
    <t>NARAYAN BHUE</t>
  </si>
  <si>
    <t>HAJARI PADHAN</t>
  </si>
  <si>
    <t>CHINTAMANI BHOI</t>
  </si>
  <si>
    <t xml:space="preserve">Subhasha Chandra  Dhura </t>
  </si>
  <si>
    <t>Adeswar Majhi</t>
  </si>
  <si>
    <t xml:space="preserve">NARESH BHOI </t>
  </si>
  <si>
    <t xml:space="preserve">ARUN BHOI </t>
  </si>
  <si>
    <t>BISHNU PRASAD DHURUA</t>
  </si>
  <si>
    <t>SUBASINI RANA</t>
  </si>
  <si>
    <t xml:space="preserve">Lalit Kumar Sa </t>
  </si>
  <si>
    <t>HABIB KHAN ANSARI</t>
  </si>
  <si>
    <t xml:space="preserve">NARAYAN PRADHAN </t>
  </si>
  <si>
    <t>BIRANCHI DHURUA</t>
  </si>
  <si>
    <t xml:space="preserve">Basanti Dhurua </t>
  </si>
  <si>
    <t>UCHHAB SENAPATI</t>
  </si>
  <si>
    <t xml:space="preserve">SEETA BHOI </t>
  </si>
  <si>
    <t xml:space="preserve">RAJABATI DHURUA </t>
  </si>
  <si>
    <t>HEMASAGAR SA</t>
  </si>
  <si>
    <t xml:space="preserve">ABHIMANYU PADHAN </t>
  </si>
  <si>
    <t xml:space="preserve">mitu sahu </t>
  </si>
  <si>
    <t xml:space="preserve">SIBAPRASAD ORAM </t>
  </si>
  <si>
    <t xml:space="preserve">Prafulla Kumar  Sahu </t>
  </si>
  <si>
    <t xml:space="preserve">UTTAM KUMAR PRADHAN </t>
  </si>
  <si>
    <t xml:space="preserve">SATYANARAYAN PADHAN </t>
  </si>
  <si>
    <t>BIPIN KUMAR NAIK</t>
  </si>
  <si>
    <t xml:space="preserve">UPENDRA KARTTA </t>
  </si>
  <si>
    <t xml:space="preserve">SAROJ KUMAR SA </t>
  </si>
  <si>
    <t xml:space="preserve">DHRUBA CHARAN NAIK </t>
  </si>
  <si>
    <t>MAKARDAWAJ PRADHAN</t>
  </si>
  <si>
    <t xml:space="preserve">PREMANANDA RANA </t>
  </si>
  <si>
    <t>SRIKANTA BIRGANTHIA</t>
  </si>
  <si>
    <t xml:space="preserve">BIPLABA KUMAR PADHAN </t>
  </si>
  <si>
    <t xml:space="preserve">MITRABHANU SA </t>
  </si>
  <si>
    <t xml:space="preserve">BHUBANESWAR SAHU </t>
  </si>
  <si>
    <t xml:space="preserve">GURU CHARAN SAH </t>
  </si>
  <si>
    <t xml:space="preserve">BISWAMITRA PADHAN </t>
  </si>
  <si>
    <t xml:space="preserve">ANTARAM PADHAN </t>
  </si>
  <si>
    <t xml:space="preserve">RAJESH PRADHAN </t>
  </si>
  <si>
    <t xml:space="preserve">MENAKA SA </t>
  </si>
  <si>
    <t xml:space="preserve">BHUMISUTA DHURUA </t>
  </si>
  <si>
    <t xml:space="preserve">BenudhR Padhan   </t>
  </si>
  <si>
    <t>Budharam Kishan</t>
  </si>
  <si>
    <t>SITARAM SENAPATI</t>
  </si>
  <si>
    <t xml:space="preserve">UPENDRA BHOI </t>
  </si>
  <si>
    <t xml:space="preserve">UMESH PRASAD DHURUA </t>
  </si>
  <si>
    <t>JANHABI BEHERA W/O-ASHOK BEHERA</t>
  </si>
  <si>
    <t xml:space="preserve">KANHEI SA </t>
  </si>
  <si>
    <t xml:space="preserve">DOLAMANI BHOI </t>
  </si>
  <si>
    <t xml:space="preserve">BHARAT KISHAN </t>
  </si>
  <si>
    <t>MAKHUNU BHUE</t>
  </si>
  <si>
    <t>HARSHA BARDHAN SA</t>
  </si>
  <si>
    <t xml:space="preserve">BINOD SA </t>
  </si>
  <si>
    <t xml:space="preserve">JANANANDA RANA </t>
  </si>
  <si>
    <t>SUDHANSHU SA</t>
  </si>
  <si>
    <t xml:space="preserve">HRUSHIKESH BHOI </t>
  </si>
  <si>
    <t xml:space="preserve">Ratan kumar padhan </t>
  </si>
  <si>
    <t xml:space="preserve">SURUCHI SA </t>
  </si>
  <si>
    <t xml:space="preserve">Prasanta Kumar Padhan </t>
  </si>
  <si>
    <t xml:space="preserve">BISHIKESHAN KISHAN </t>
  </si>
  <si>
    <t xml:space="preserve">KSHIROD CHANDRA PADHAN </t>
  </si>
  <si>
    <t xml:space="preserve">MITRABHANU KISHAN </t>
  </si>
  <si>
    <t>SABYASACHI SA</t>
  </si>
  <si>
    <t xml:space="preserve">ANIL BHOI </t>
  </si>
  <si>
    <t xml:space="preserve">RAMAKANTA MAJHI </t>
  </si>
  <si>
    <t xml:space="preserve">Kanti Ganik </t>
  </si>
  <si>
    <t xml:space="preserve">DILESWAR BHOI  </t>
  </si>
  <si>
    <t xml:space="preserve">chintamani sa </t>
  </si>
  <si>
    <t>PURANDAR BISWAL</t>
  </si>
  <si>
    <t xml:space="preserve">santoshini kisan </t>
  </si>
  <si>
    <t xml:space="preserve">ahalya bhoi </t>
  </si>
  <si>
    <t xml:space="preserve">NALINI PANDEY </t>
  </si>
  <si>
    <t>GAJENDRA RANA</t>
  </si>
  <si>
    <t xml:space="preserve">NAIRUTA KANTA </t>
  </si>
  <si>
    <t xml:space="preserve">JAYARAM BHOI </t>
  </si>
  <si>
    <t xml:space="preserve">SABIRAN BIBI  </t>
  </si>
  <si>
    <t>BAIRAGI KISHAN</t>
  </si>
  <si>
    <t xml:space="preserve">BEDABYAS PRADHAN </t>
  </si>
  <si>
    <t>DILLIP BUDA</t>
  </si>
  <si>
    <t xml:space="preserve">SUDHANANDA NAIK </t>
  </si>
  <si>
    <t xml:space="preserve">SUKADEB BHOI </t>
  </si>
  <si>
    <t xml:space="preserve">PREMANANDA  SAHU </t>
  </si>
  <si>
    <t xml:space="preserve">RAJARAM NAIK </t>
  </si>
  <si>
    <t xml:space="preserve">PRASANNA BHOI </t>
  </si>
  <si>
    <t xml:space="preserve">GURUDEV BISHI </t>
  </si>
  <si>
    <t>SUBASINI PRADHAN</t>
  </si>
  <si>
    <t xml:space="preserve">KHATAKURI KISHAN </t>
  </si>
  <si>
    <t xml:space="preserve">BHANU MAT KISAN </t>
  </si>
  <si>
    <t>BHAGABAT SA</t>
  </si>
  <si>
    <t xml:space="preserve">CHAKANANDA SENAPATI  </t>
  </si>
  <si>
    <t>KRUSHNA CHANDRA KHAMARI S/O-RABINDRA KHAMARI</t>
  </si>
  <si>
    <t>Khadam</t>
  </si>
  <si>
    <t>Narotham Padhan S/o Debraj</t>
  </si>
  <si>
    <t>SRIDHAR SA</t>
  </si>
  <si>
    <t>Parkhita Sha S/o Lakhapati</t>
  </si>
  <si>
    <t>SHOBHARAMA PRADHAN</t>
  </si>
  <si>
    <t>Abhimanyu Padhan</t>
  </si>
  <si>
    <t>Achyutananda Padhan S/o Jharu</t>
  </si>
  <si>
    <t>BHABANISHANKAR PATRA</t>
  </si>
  <si>
    <t>JASHOBANTI NETI</t>
  </si>
  <si>
    <t xml:space="preserve"> Jayanti Kalo</t>
  </si>
  <si>
    <t>Jogesh pradhan</t>
  </si>
  <si>
    <t>Kalyani Padhan W/o Prasna</t>
  </si>
  <si>
    <t>laxmi khamari</t>
  </si>
  <si>
    <t xml:space="preserve"> Maheswar Dansana</t>
  </si>
  <si>
    <t>PRADIP KUMAR KARALI</t>
  </si>
  <si>
    <t>Prasanna kumar pradhan s/o- sambhu charan pradhan</t>
  </si>
  <si>
    <t>Satyabati kusum</t>
  </si>
  <si>
    <t>Srikanta Patra</t>
  </si>
  <si>
    <t>Tankadhar Sa S/o Khageswar</t>
  </si>
  <si>
    <t>Banchhanidhi sa</t>
  </si>
  <si>
    <t xml:space="preserve">ARJUN PRADHAN </t>
  </si>
  <si>
    <t>chaturbhuja Padhan S/o Madhusudan</t>
  </si>
  <si>
    <t>Abhimanyu Padhan  S/O-radhakant padhan</t>
  </si>
  <si>
    <t>ANIL PADHAN S/O-TARANI PADHAN</t>
  </si>
  <si>
    <t>ARAKHIT PADHAN S/O-NITYANAD PADHAN</t>
  </si>
  <si>
    <t>ASHA PADHAN W/O-CHANDRASENA PADHAN</t>
  </si>
  <si>
    <t>Atmaram Padhan S/o Baikuntha</t>
  </si>
  <si>
    <t>BASANTI ATTI W/O-KSHAMASHIL ATTI</t>
  </si>
  <si>
    <t>Bijaya Khamari s/o-nilakantha khamari</t>
  </si>
  <si>
    <t>BUDHADEB KHAMARI S/O-UJAGAR KHAMARI</t>
  </si>
  <si>
    <t>Dayanidhi behera s/o-kartik behera</t>
  </si>
  <si>
    <t>Dhirendra padhan s/o-Murali padhan</t>
  </si>
  <si>
    <t>Dinamani khamari s/o -Bidyadhar khamari</t>
  </si>
  <si>
    <t>DOLAKUMARI DANSANA W/O-MURALI DANSANA</t>
  </si>
  <si>
    <t>GANGADHARA PADHAN</t>
  </si>
  <si>
    <t>Gokulanand Padhan s/o Utsaba</t>
  </si>
  <si>
    <t xml:space="preserve">Gopal seth s/o-khedu seth </t>
  </si>
  <si>
    <t xml:space="preserve"> Himansu padhan s/o- Hadu padhan</t>
  </si>
  <si>
    <t>HRUSHIKESH SA S/O-UDEKAR SA</t>
  </si>
  <si>
    <t>niladri padhan s/o-alekha pradhan</t>
  </si>
  <si>
    <t xml:space="preserve">PRAFULLA KUMAR SA </t>
  </si>
  <si>
    <t>Prahallad Dhurua S/o Samaru</t>
  </si>
  <si>
    <t>Premsagar Padhan S/o Narendra</t>
  </si>
  <si>
    <t>promod khandit</t>
  </si>
  <si>
    <t>RAJ KUMAR PADHAN S/O-PURANDAR PADHAN</t>
  </si>
  <si>
    <t>Ranjan Patra S/o Krupasindhu</t>
  </si>
  <si>
    <t>Sachidananda padhan</t>
  </si>
  <si>
    <t>Satrughan padhan</t>
  </si>
  <si>
    <t>SATYANARAYAN SETH</t>
  </si>
  <si>
    <t>Shiba Padhan S/o Rushi</t>
  </si>
  <si>
    <t>TANKA DHAR SHA S/O-BAILOCHAN SHA</t>
  </si>
  <si>
    <t>UMESH CHANDRA PADHAN S/O-KUNJARAM PADHAN</t>
  </si>
  <si>
    <t>BIJAYA KUMAR DHURUA S/O-SUDARSAN DHURUA</t>
  </si>
  <si>
    <t>TARACHAND BHOI</t>
  </si>
  <si>
    <t>Kshyamasila patra</t>
  </si>
  <si>
    <t xml:space="preserve"> sarat kumar padhan</t>
  </si>
  <si>
    <t>MOHAN PATRA</t>
  </si>
  <si>
    <t>BALLAVA SUTHIAR</t>
  </si>
  <si>
    <t>Balanda</t>
  </si>
  <si>
    <t>BALRAM BOGAR S/O-RUSHI BAGAR</t>
  </si>
  <si>
    <t>BASANTA PADHAN S/O-DAYARAM PADHAN</t>
  </si>
  <si>
    <t>BEDAMATI PADHAN S/O-BHETA PADHAN</t>
  </si>
  <si>
    <t>BIDIO BADHAI S/O-KANDARPA BADHAI</t>
  </si>
  <si>
    <t>BIRENDRA BAG S/O-GANGADHAR BAG</t>
  </si>
  <si>
    <t>CHATURBHUJA PADHAN S/O-BINOD PADHAN</t>
  </si>
  <si>
    <t>DASARATH GANIK S/O-ABHIN GANIK</t>
  </si>
  <si>
    <t>DEBANANDA KHAMARI S/O-NRUPA KHAMARI</t>
  </si>
  <si>
    <t>DINESH CHANDRA PADHAN S/O-BIDYADHAR PADHAN</t>
  </si>
  <si>
    <t>DUBARAJ BISHI S/O-PANKU BISHI</t>
  </si>
  <si>
    <t>DURBICHHA SINGH S/O-ISWAR SINGH</t>
  </si>
  <si>
    <t>GANDARAM PADHAN S/O-KSHYETRA PADHAN</t>
  </si>
  <si>
    <t>GURUCHARAN BHOI S/O-MIKETAN BHOI</t>
  </si>
  <si>
    <t>JADU MAJHI S/O-SADHU MAJHI</t>
  </si>
  <si>
    <t>JAGANNATH MIRDHA S/O-LALU MIRDHA</t>
  </si>
  <si>
    <t>KANHUCHARAN SINGH S/O-BIBHISANA SINGH</t>
  </si>
  <si>
    <t>KISHOR BHUE S/O-HIRALAL BHUE</t>
  </si>
  <si>
    <t>KUNDAL GHUSI S/O-DUGU GHUSI</t>
  </si>
  <si>
    <t>KURTIBAS SAHU S/O-BALAVHADRA SAHU</t>
  </si>
  <si>
    <t>LAXMAN MAJHI S/O-BIRA MAJHI</t>
  </si>
  <si>
    <t>MADHU MAJHI D/O-SADHU MAJHI</t>
  </si>
  <si>
    <t>MAHENDRA MIRDHAS/O-ARJUN MIRDHA</t>
  </si>
  <si>
    <t>PADMANABH GANIKS/O-GARJAN GANIK</t>
  </si>
  <si>
    <t>PUSHPANJALI BHUE  C/O-PRAHALAD  BHUE</t>
  </si>
  <si>
    <t>PUSHPANJALI GANIK S/O-GANESH GANIK</t>
  </si>
  <si>
    <t>RAMPRASAD GURU S/O-BHAGIRATHI GURU</t>
  </si>
  <si>
    <t>RATNA URMA S/O-AGASTI URMA</t>
  </si>
  <si>
    <t>SAR BHOI S/O-KAMPAL BHOI</t>
  </si>
  <si>
    <t>SARASWATI GURU S/O-SHATRUGHAN GURU</t>
  </si>
  <si>
    <t>SURENDRA BAGAR S/O-GHANASHYAM BAGAR</t>
  </si>
  <si>
    <t>SURENDRA BHOI</t>
  </si>
  <si>
    <t>DULLABH DHURUA S/O-BHAJA DHURUA</t>
  </si>
  <si>
    <t>KISHORI KARALI S/O-BUDHU GOND</t>
  </si>
  <si>
    <t>SANJIB BHOI S/O-BALARAM BHOI</t>
  </si>
  <si>
    <t>PARSHURAM PADHAN S/O-DURYODHAN PADHAN</t>
  </si>
  <si>
    <t>BAIKUNTHA SINGH</t>
  </si>
  <si>
    <t>DEBENDRA KUMURA S/O-PARAKSHIT KUMURA</t>
  </si>
  <si>
    <t>KAILASHINI BISI S/O-GOPAL BISI</t>
  </si>
  <si>
    <t>DEBADHI CHARAN PADHAN S/O-BIHARI PADHAN</t>
  </si>
  <si>
    <t>RADHAKANTA PADHAN S/O-TIKESWAR PADHAN</t>
  </si>
  <si>
    <t>GOBARDHAN PADHAN</t>
  </si>
  <si>
    <t>BHAMARAJ KHADIA S/O-RATAN KHADIA</t>
  </si>
  <si>
    <t>Patrapali</t>
  </si>
  <si>
    <t>MAHENDRA GOUNTIA S/O-MURALI GOUNTIA</t>
  </si>
  <si>
    <t>BALARAM KANTA</t>
  </si>
  <si>
    <t>DILESWAR BISWAL S/O-SURU BISWAL</t>
  </si>
  <si>
    <t>RABINDRA SAHU S/O-NIRANJAN SAHU</t>
  </si>
  <si>
    <t>AJAYA BHUE S/O-SHASHI BHUE</t>
  </si>
  <si>
    <t>BILASINI GANIK S/O-BHARAT GANIK</t>
  </si>
  <si>
    <t>GANESH RAM SAHU</t>
  </si>
  <si>
    <t>JAGANNATH GANIK S/O-BENU GANIK</t>
  </si>
  <si>
    <t>RAJAN KHADIA S/O-BANAMALI KHADIA</t>
  </si>
  <si>
    <t>SUMITRA BHOI S/O-JOGINDRA BHOI</t>
  </si>
  <si>
    <t>ALEKHRAM SAHU S/O-NIRANJAN SAHU</t>
  </si>
  <si>
    <t>BHAGABANA BHOI S/O-ACHUTA BHOI</t>
  </si>
  <si>
    <t>ABHIMANYU SAHU</t>
  </si>
  <si>
    <t>AKRUR BISWAL</t>
  </si>
  <si>
    <t>AMULYA SAHU</t>
  </si>
  <si>
    <t>BHUNDU KHADIA S/O-JEDHU KHADIA</t>
  </si>
  <si>
    <t>BINODINI SAHU S/O-PABITRA SAHU</t>
  </si>
  <si>
    <t>BIPIN PUJHARI</t>
  </si>
  <si>
    <t>GHASIRAM BHUE  S/O-DHUBABHUE</t>
  </si>
  <si>
    <t>JASODA KANTA</t>
  </si>
  <si>
    <t>KOUSHALYA SAHU S/O-NARAHARI SAHU</t>
  </si>
  <si>
    <t>KUMAR MAHANANDA  S/O-GURUJU MAHANANDA</t>
  </si>
  <si>
    <t>MEGHU GANIK S/O-KUNJA GANIK</t>
  </si>
  <si>
    <t>MUNU KHADIA</t>
  </si>
  <si>
    <t>PREMA GANIK S/O-UKULU GANIK</t>
  </si>
  <si>
    <t>RAMA GANIK S/O-NIRANJAN</t>
  </si>
  <si>
    <t>RAMAKRUSHNA GOUNTIA</t>
  </si>
  <si>
    <t>SOBHARAM SAHU</t>
  </si>
  <si>
    <t>UMESH BISWAL</t>
  </si>
  <si>
    <t>ABHIN PADHAN S/O-JAGE PADHAN</t>
  </si>
  <si>
    <t>Kutripali</t>
  </si>
  <si>
    <t>BHRAMAR PADHAN S/O-JALADHAR PADHAN</t>
  </si>
  <si>
    <t>MANGAL PADHAN S/O-SANOD PADHAN</t>
  </si>
  <si>
    <t>CHUDAMANI PADHAN S/O-INDRA  PADHAN</t>
  </si>
  <si>
    <t>SUSHEEL KUMAR BARLA S/O-SULEMAN BARLA</t>
  </si>
  <si>
    <t>ARUNDHATI DIP S/O-SUDEB DIP</t>
  </si>
  <si>
    <t>BIDYADHAR SA S/O-DOU SA</t>
  </si>
  <si>
    <t>BIHARI RAHADIA S/O-DHANESWAR RAHADIA</t>
  </si>
  <si>
    <t>BILASINI BARIHA S/O-BELAL BARIHA</t>
  </si>
  <si>
    <t>DHANMATI BUDA S/O-ANIRUDHA KALO</t>
  </si>
  <si>
    <t>JANANI PADHAN S/O-TEJARAM PADHAN</t>
  </si>
  <si>
    <t>LALITA BARIHA S/O-LAKSHMANA BARIHA</t>
  </si>
  <si>
    <t>MINA PADHAN S/O-BANAMALI PADHAN</t>
  </si>
  <si>
    <t>PRATIBHA SA S/O-BIRANCHI BARIK</t>
  </si>
  <si>
    <t>RUKMANI KHARASEL S/O-KUBAL KHARSEL</t>
  </si>
  <si>
    <t>SANTOSINI PADHAN S/O-BHASKARA PADHAN</t>
  </si>
  <si>
    <t>SASHIBHUSHAN PADHAN S/O-KUNJA PADHAN</t>
  </si>
  <si>
    <t>TULABATI BUDA S/O-BUDHU BUDA</t>
  </si>
  <si>
    <t>SURYA PADHAN S/O-AKURA PADHAN</t>
  </si>
  <si>
    <t>AMULYA SAHU S/O-NIRANJAN SAHU</t>
  </si>
  <si>
    <t>ALEKHA RAM SAHU</t>
  </si>
  <si>
    <t>BIRESH KUMAR PADHAN S/O-MAGATIRI PADHAN</t>
  </si>
  <si>
    <t>Banaharpail</t>
  </si>
  <si>
    <t>HEMSAGAR SETH</t>
  </si>
  <si>
    <t>KHATU SETH</t>
  </si>
  <si>
    <t>LINGARAJ SUNANI</t>
  </si>
  <si>
    <t>RAGHUMANI KANTA</t>
  </si>
  <si>
    <t>RAMPRASAD KANTA S/O-GIRI KANTA</t>
  </si>
  <si>
    <t>RATU SETH</t>
  </si>
  <si>
    <t>GOURACHANDRA KALO S/O-SIDDHESWAR</t>
  </si>
  <si>
    <t>LEENA PANDA W/O-SUBRAT PANDA</t>
  </si>
  <si>
    <t>MAHESWAR PADHAN S/O-KULDHAR</t>
  </si>
  <si>
    <t>SANATAN PUJHARI</t>
  </si>
  <si>
    <t>SHANKAR KALO S/O-BUDHU</t>
  </si>
  <si>
    <t>SIDDHARTHA SHANKAR PANDA S/O-PURUSOTTAM PANDA</t>
  </si>
  <si>
    <t>GAJAPATI NAIK S/O-NATABAR NAIK</t>
  </si>
  <si>
    <t>BHANU SETH S/O-NAREN SETH</t>
  </si>
  <si>
    <t>HARI BAGARTY S/O-PARA</t>
  </si>
  <si>
    <t>JAGADISH SETH S/O-SHANKAR</t>
  </si>
  <si>
    <t>LAMBODAR BHOI S/O-SARBESWAR</t>
  </si>
  <si>
    <t xml:space="preserve">MENAKSHI PANDA W/O-PURUSOTTAM </t>
  </si>
  <si>
    <t>NARAYAN SETH</t>
  </si>
  <si>
    <t>Hotananda Panda</t>
  </si>
  <si>
    <t>ASHOK KUMAR SAHU S/O-MITRABHANU SAHU</t>
  </si>
  <si>
    <t>Barihapali</t>
  </si>
  <si>
    <t>DAYA SAGAR CHOUDHURI</t>
  </si>
  <si>
    <t>DEBADATTA BISHI S/O- MATESWAR BISHI</t>
  </si>
  <si>
    <t>TAPAS BARIK S/O-JOGINDRA BARIK</t>
  </si>
  <si>
    <t>UPENDRA KALO S/O-USMAN KALO</t>
  </si>
  <si>
    <t>TRUPTIMEEY SHA D/O-LUKESWAR SHA</t>
  </si>
  <si>
    <t>BINDULATA CHOUDHURY</t>
  </si>
  <si>
    <t>SULOCHANA PRADHAN W/O-BIRANCHI PRADHAN</t>
  </si>
  <si>
    <t>SHIBA BARIK S/O-NANDALAL BARIK</t>
  </si>
  <si>
    <t>PABITRA SA S/O-BHAGBATIA SA</t>
  </si>
  <si>
    <t>BASANTI SA W/O-SUKADEB SA</t>
  </si>
  <si>
    <t>BHAGABATI BISHI W/O-NITYANANDA BAGAR</t>
  </si>
  <si>
    <t>BIBHISAN BAGAR S/O-NITYANANDA BAGAR</t>
  </si>
  <si>
    <t>BINAYAK BHOI S/O-MADHAB CHANDRA BHOI</t>
  </si>
  <si>
    <t>KOSHALYA PADHAN W/O-SANYASHI PADHAN</t>
  </si>
  <si>
    <t>KUNTALA BARIK W/O-SANTOSH BARIK</t>
  </si>
  <si>
    <t>KURESHINI BISHI D/O-LABA BISHI</t>
  </si>
  <si>
    <t>LALITA CHOUDHURI W/O-SURENDRA CHOUDHURI</t>
  </si>
  <si>
    <t>MAKUNDA PADHAN S/O-SUNIL PADHAN</t>
  </si>
  <si>
    <t>MANJARI PADHAN D/O-GOUTAM PADHAN</t>
  </si>
  <si>
    <t>MANJULATA BISHI D/O-DURWADAL BISHI</t>
  </si>
  <si>
    <t>MANORAMA BARIK W/O-MANBODH BARIK</t>
  </si>
  <si>
    <t>NILABATI BISHI W/O-KESHAB BISHI</t>
  </si>
  <si>
    <t>NRUPALAL BARIK S/O-CHAKRA BARIK</t>
  </si>
  <si>
    <t>SANTOSHINI KISAN S/O-KESHAB KISAN</t>
  </si>
  <si>
    <t>SANTOSHINI PADHAN D/O-BHIKARI PADHAN</t>
  </si>
  <si>
    <t>SOUBHAGI SA W/O-ANANDA SA</t>
  </si>
  <si>
    <t>TOSHAMATI BISHI W/O-NILAMANI BISHI</t>
  </si>
  <si>
    <t>ANANDA SAHU S/O-CHATURBHUJA SAHU</t>
  </si>
  <si>
    <t>ASHOK BHUE S/O-SANKAR BHUE</t>
  </si>
  <si>
    <t>BABITA BAGAR W/O-SANTOSH BAGAR</t>
  </si>
  <si>
    <t>BINATI BISI S/O-BISWANATH BISI</t>
  </si>
  <si>
    <t>DILLIP BHUE S/O-BANA BHUE</t>
  </si>
  <si>
    <t>KALYANI PADHAN S/O-BHAKTARAM PRADHAN</t>
  </si>
  <si>
    <t>KAMALA PADHAN W/O-KAMAL PADHAN</t>
  </si>
  <si>
    <t>MAHESWAR SAHU S/O-DHRUBA SAHU</t>
  </si>
  <si>
    <t>MANDAKINI BISHI W/O-SADHU SAHU</t>
  </si>
  <si>
    <t>MINKETAN PADHAN S/O-BAISHNABA PADHAN</t>
  </si>
  <si>
    <t>PHANINDRA CHOUDHURY  S/O-BUDHAN CHOUDHURY</t>
  </si>
  <si>
    <t>PREMANANDA SAHU S/O-CHATURBHUJA SAHU</t>
  </si>
  <si>
    <t>RAHASA BISHI S/O-KABI BISHI</t>
  </si>
  <si>
    <t>SUBASH CHANDRA CHOUDHURY  S/O-GANESH CHOUDHURY</t>
  </si>
  <si>
    <t>TULABATI PRADHAN</t>
  </si>
  <si>
    <t>JANOJ CHOUDHURY S/O-NARAYAN CHOUDHURY</t>
  </si>
  <si>
    <t>RAMESWAR  SAHU S/O-DHRUBA SAHU</t>
  </si>
  <si>
    <t>Safet Majhi</t>
  </si>
  <si>
    <t>JAYDEV KU KANTA S/O-SUKRU KANTA</t>
  </si>
  <si>
    <t>Bandbahal</t>
  </si>
  <si>
    <t>GHANASHYAM SINGH S/O-BIJAYLAL SINGH</t>
  </si>
  <si>
    <t>KRISHNA CH. SINGH S/O-BHIMSEN SINGH</t>
  </si>
  <si>
    <t>BIHARI SETH  S/O-BALAMUKUNDA SETH</t>
  </si>
  <si>
    <t>BINOD BAGH S/O-TIRTHA BAGH</t>
  </si>
  <si>
    <t>BRUNDABAN SA S/O-DURYA SA</t>
  </si>
  <si>
    <t>GANESHARAMA MAJHI S/O-SANKIRTTAN MAJHI</t>
  </si>
  <si>
    <t>MEDINI KUMAR SINGH S/O-PURANDHAR SINGH</t>
  </si>
  <si>
    <t>NIRANJAN KARALI S/O-BHASKAR KARALI</t>
  </si>
  <si>
    <t>PARAMANANDA SAHU S/O-RUSHAV SAHU</t>
  </si>
  <si>
    <t>RAMPRASAD SHA S/O-UTSABA SHA</t>
  </si>
  <si>
    <t>SUBHANATH KAUDI S/O-SOMANATH KAUDI</t>
  </si>
  <si>
    <t>SURENDRA SETH S/O-DHANU SETH</t>
  </si>
  <si>
    <t>TANKADHAR GOND S/O-SAHADEV GOND</t>
  </si>
  <si>
    <t>TAPASYA KARLI S/O-RENGUTU KARALI</t>
  </si>
  <si>
    <t>UPENDRA MAJHI S/O-NIRAKARA MAJHI</t>
  </si>
  <si>
    <t>KISHOR KU. SINGH S/O-K SINGH</t>
  </si>
  <si>
    <t>ACHYUTA SAHU</t>
  </si>
  <si>
    <t>ARUN KUMAR SINGH S/O-DAYASAGAR SINGH</t>
  </si>
  <si>
    <t>ASHOK KUMAR SINGH S/O-DAITARI PRASAD SINGH</t>
  </si>
  <si>
    <t>HRUSIKESHA PUJHARI S/O-JUGI PUJHARI</t>
  </si>
  <si>
    <t>JAMUNA BIRAGANTHIA S/O-KAHNEI KARALI</t>
  </si>
  <si>
    <t>KAILASH KAUDI S/O-PALAU KAUDI</t>
  </si>
  <si>
    <t>KISHORI DEEP S/O-HEMSAGAR  DEEP</t>
  </si>
  <si>
    <t>LALAMANI SINGH  S/O-GOKULA NANDA SINGH</t>
  </si>
  <si>
    <t>PRAFULLA KUMAR SINGH S/O-PURANDHAR SINGH</t>
  </si>
  <si>
    <t>PRAFULLA PRADHAN S/O-BHABANI SHANKAR PADHAN</t>
  </si>
  <si>
    <t>PRASANNA KUMAR SINGH S/O-PURANDHAR SINGH</t>
  </si>
  <si>
    <t>RANJAN KUMAR SINGH S/O-MEDINI SINGH</t>
  </si>
  <si>
    <t>SANJAY KUMAR SINGH S/O-DAITARI SINGH</t>
  </si>
  <si>
    <t>TARUN KUMAR SINGH S/O-DAYASAGAR SINGH</t>
  </si>
  <si>
    <t>DHANAMATI BHOI S/O-TIKENATH BHOI</t>
  </si>
  <si>
    <t>ARJUN MAJHI</t>
  </si>
  <si>
    <t>RAMANI RANJANI SAHU S/O-SURU SAHU</t>
  </si>
  <si>
    <t>RAMESH SETH S/O-MADAN SETH</t>
  </si>
  <si>
    <t>SANJAY PRADHAN S/O-KRUSHNA PADHAN</t>
  </si>
  <si>
    <t>GANGADHAR SETH S/O-PURNA CHANDRA SETH</t>
  </si>
  <si>
    <t>BAHABALA SA S/O-BHAGATRAM PADHAN</t>
  </si>
  <si>
    <t>talenpali</t>
  </si>
  <si>
    <t>BAISHNAB KHAMARI S/O-SUKADEB KHAMARI</t>
  </si>
  <si>
    <t>DAKESWAR PRADHAN S/O-GURUDEV PRADHAN</t>
  </si>
  <si>
    <t>GARIB SA S/O-NAKUL SA</t>
  </si>
  <si>
    <t>GOUTAM URMA S/O-RATANA</t>
  </si>
  <si>
    <t>JIBADHAN PADHAN S/O-HANMADAN PAD</t>
  </si>
  <si>
    <t>JOGENDRA SA S/O-SITARAM SA</t>
  </si>
  <si>
    <t>KHIROD BISHI S/O-MURALI BISHI</t>
  </si>
  <si>
    <t>KULAMANI KHAMARI S/O-ISWAR KHAMARI</t>
  </si>
  <si>
    <t>MANBODH SAHU</t>
  </si>
  <si>
    <t>NRUPATI SA W/O-JALANDHAR SA</t>
  </si>
  <si>
    <t>PATRAS LIPI S/O-MAGRA LIPI</t>
  </si>
  <si>
    <t>RABINDRA SA S/O-PARSHURAM SA</t>
  </si>
  <si>
    <t>SATYANANDA BISI S/O-DAMODAR BISHI</t>
  </si>
  <si>
    <t>SAUKI KHAMARI S/O-BHAKTA KHAMARI</t>
  </si>
  <si>
    <t>SRADHAKAR BISHI S/O-BHABAGRAHI BISHI</t>
  </si>
  <si>
    <t>SURESHINI PADHAN W/O-DEBANANDA PADHAN</t>
  </si>
  <si>
    <t>TILOTTAMA SA W/O-DILIP SA</t>
  </si>
  <si>
    <t>KUNJA PRADHAN S/O-AINTHA PADHAN</t>
  </si>
  <si>
    <t>PATA KHAMARI W/O-TEJRAM KHAMARI</t>
  </si>
  <si>
    <t>PRASANTA KUMAR  SAHU</t>
  </si>
  <si>
    <t>RASILA SA W/O-HRUDANANDA SA</t>
  </si>
  <si>
    <t>SASINDRA PRADHAN S/O-BAISHNAV PRADHAN</t>
  </si>
  <si>
    <t>SUKADEB MAHANANDA S/O-KHAGESWAR MAHANANDA</t>
  </si>
  <si>
    <t>YOUDHISTIR SA S/O-TIRTHA</t>
  </si>
  <si>
    <t>GOSEIN KHAMARI S/O-SUKDEV KHAMARI</t>
  </si>
  <si>
    <t>SITARAM KHAMARI S/O-DEBARCHAN KHAMARI</t>
  </si>
  <si>
    <t>ACHUTA SAHU S/O-BIDESHI SAHU</t>
  </si>
  <si>
    <t>AKURA KHARSEL S/O-KALA GOUDA</t>
  </si>
  <si>
    <t>BALARAM SAHU S/O-BAISHNAV SAHU</t>
  </si>
  <si>
    <t>DAMBARUDHAR BHOI S/O-PITABASA</t>
  </si>
  <si>
    <t>DILESWAR PADHAN S/O-DUBARAJ PADHAN</t>
  </si>
  <si>
    <t>DILESWAR PATRA S/O-SALEGRAM</t>
  </si>
  <si>
    <t>DINANATH PRADHAN S/O-PARSHURAM PADAN</t>
  </si>
  <si>
    <t>GOURA HARI PATRA S/O-SANTOSH PATRA</t>
  </si>
  <si>
    <t>JADUMANI BARIK S/O-RUSHI BARIK</t>
  </si>
  <si>
    <t>JAGANNATH ORAM S/O-MAKHANU ORAM</t>
  </si>
  <si>
    <t>JAPINDRA PADHAN S/O-DEBA PADHAN</t>
  </si>
  <si>
    <t>KAILASH PADHAN S/O-AINTHA PADHAN</t>
  </si>
  <si>
    <t>KSHAMASHIL PADHAN S/O-JANEKRAM</t>
  </si>
  <si>
    <t>MINIKETAN KHAMARI S/O-HARACHAND</t>
  </si>
  <si>
    <t>NIRAKARA KHAMARI S/O-MAKTARI KHAMARI</t>
  </si>
  <si>
    <t>PRAFULLA PRADHAN S/O-MUKTESWAR PRADHAN</t>
  </si>
  <si>
    <t>PRASANTA SA S/O-RAGHUMANI SA</t>
  </si>
  <si>
    <t>RANJEET BHOI S/O-SANKIRTAN BHOI</t>
  </si>
  <si>
    <t>ROHITASWAR BARIK S/O-JADUMANI BARIK</t>
  </si>
  <si>
    <t>SANJUKTA BISHI W/O-SHRADHAKAR BISHI</t>
  </si>
  <si>
    <t>SASHI URMA S/O-UGRESAN URMA</t>
  </si>
  <si>
    <t>SUDARSHAN PADHAN S/O-KRUSHNA CH. PADHAN</t>
  </si>
  <si>
    <t>SURANDRI BISHI D/O-BHABA BISHI</t>
  </si>
  <si>
    <t>TIMA BAGH S/O-PARAMESWAR</t>
  </si>
  <si>
    <t>BASUDEV SA S/O-RAGHUMANI SA</t>
  </si>
  <si>
    <t>BHARAT BISHI S/O-JUDHISTIR BISHI</t>
  </si>
  <si>
    <t>BHOJRAJ KHAMARI  S/O-DURYODHAN KHAMARI</t>
  </si>
  <si>
    <t>BIKRAM SAHU S/O-NATHA SAHU</t>
  </si>
  <si>
    <t>BINODINI BISI W/O-KULAMANI BISHI</t>
  </si>
  <si>
    <t>CHAITANY KHARSEL S/O-KRUSHNA CH. KHARSEL</t>
  </si>
  <si>
    <t>CHANDAN KHAMARI W/O-GOSAIN KHAMARI</t>
  </si>
  <si>
    <t>KSHYAMASAGAR BISHI S/O-SADHU CHARAN BISHI</t>
  </si>
  <si>
    <t>BHAGAT BHOI S/O-SANATAN BHOI</t>
  </si>
  <si>
    <t>Bhutia</t>
  </si>
  <si>
    <t>BHAJAN SA S/O-SUJAL SA</t>
  </si>
  <si>
    <t>BUTIA PADHAN S/O-BALABHADARA PADHAN</t>
  </si>
  <si>
    <t>DHANURYA BISWAL  S/O-PITAMBER BISWAL</t>
  </si>
  <si>
    <t>GANGADHAR SA S/O-KRUSHNA SA</t>
  </si>
  <si>
    <t>GOURANGA DANI S/O-BAJRANG DANI</t>
  </si>
  <si>
    <t>JAGANNATH BHOI S/O-KALPA BHOI</t>
  </si>
  <si>
    <t>JOSHILA KHADIA S/O-DAU KHADIA</t>
  </si>
  <si>
    <t>LALADHAR SA S/O-KRUSHNA SA</t>
  </si>
  <si>
    <t>LOKANATH SA S/O-KHEDA SA</t>
  </si>
  <si>
    <t>NANDALAL DHURUA S/O-DILESWAR BHOI</t>
  </si>
  <si>
    <t>NISHAMANI PADHAN S/O-BALABHADARA PADHAN</t>
  </si>
  <si>
    <t>PANCHANAN ADHA S/O-TAPESWAR ADHA</t>
  </si>
  <si>
    <t>RADHAKANTA MAJHI S/O-BIMBADHAR MAJHI</t>
  </si>
  <si>
    <t>RAMESH CHANDRA PADHAN S/O-SANTI PADHAN</t>
  </si>
  <si>
    <t>RUKMANI PANDA W/O-NARAYAN PANDA</t>
  </si>
  <si>
    <t>SACHINDRA KALO S/O-CHUDAMANI KALO</t>
  </si>
  <si>
    <t>SATYANARAYAN NAIK S/O-FAKIRA NAIK</t>
  </si>
  <si>
    <t>SUBASINI SA D/O-RUSHI SA</t>
  </si>
  <si>
    <t>SANTOSH BERIHA S/O-CHANDRA MANI BERIHA</t>
  </si>
  <si>
    <t>ALEKHA PADHAN S/O-HARACHAND PADHAN</t>
  </si>
  <si>
    <t>LOKNATH BADHAI S/O-MURALI BADHAI</t>
  </si>
  <si>
    <t>KSHIRA SAGAR BISHI S/O-KRUSHNACHANDRA BISHI</t>
  </si>
  <si>
    <t>LALIT KUMAR PRADHAN S/O-FAKIR CHANDRA PRADHAN</t>
  </si>
  <si>
    <t>PREMANANDA BISWAL S/O-SANATAN BISWAL</t>
  </si>
  <si>
    <t>BAILOCHAN BISI S/O-GUDUM BISI</t>
  </si>
  <si>
    <t>BHABANI SHANKAR GURU S/O-MAYADHAR GURU</t>
  </si>
  <si>
    <t>BISWANATH KHAMARI S/O-BHARAT KHAMARI</t>
  </si>
  <si>
    <t>CHAITANYA BHOI S/O-DILESWAR  BHOI</t>
  </si>
  <si>
    <t>MITU PADHAN S/O-BALABHADARA PADHAN</t>
  </si>
  <si>
    <t>RUKMANI BHOI W/O-RAMA BHOI</t>
  </si>
  <si>
    <t>UMESH CHANDRA SA S/O-DEBANANDA SA</t>
  </si>
  <si>
    <t>ABHIN KUMAR BISHI S/O-BISHIKESAN BISHI</t>
  </si>
  <si>
    <t>ADHABA SA S/O-BISIKESHAN SA</t>
  </si>
  <si>
    <t>BEDAMATI BHAINSAL W/O-KARTIK BHAINSAL</t>
  </si>
  <si>
    <t>DEBARCHAN PADHAN S/O-BALABHADRA PADHAN</t>
  </si>
  <si>
    <t>GOURANGA BHOI S/O-BHIMA BHOI</t>
  </si>
  <si>
    <t>LABA SA S/O-TIRTHABASI SA</t>
  </si>
  <si>
    <t>MAKARDHWAJ SA S/O-BHISMAJAYA SA</t>
  </si>
  <si>
    <t>MAMTA SA W/O-AMIRUDHA SA</t>
  </si>
  <si>
    <t>MURALI SA S/O-TIRTHABASI SA</t>
  </si>
  <si>
    <t>NABH SA S/O-JAHARU SA</t>
  </si>
  <si>
    <t>NARESH DHURUA S/O-AKURA DHURUA</t>
  </si>
  <si>
    <t>NARESH SA S/O-BHAGABATIA SA</t>
  </si>
  <si>
    <t>PUSPA BUDA W/O-DEBANANDA BUDA</t>
  </si>
  <si>
    <t>RABINDRA DHURUA S/O-DILESWAR BHOI</t>
  </si>
  <si>
    <t>SRICHARAN DHURUA S/O-RASANANDA DHURUA</t>
  </si>
  <si>
    <t>BHIMSEN RANA S/O-JANEKRAM RANA</t>
  </si>
  <si>
    <t>DEBANANDA MAJHI S/O-GANDHI</t>
  </si>
  <si>
    <t>Kirarama</t>
  </si>
  <si>
    <t>ANIL ROUT S/O- JAYASHANKAR ROUT</t>
  </si>
  <si>
    <t>ATUL PADHAN S/O-KUSHA</t>
  </si>
  <si>
    <t>GAJRAJ SINGH S/O-GOURISHANKAR SINGH</t>
  </si>
  <si>
    <t>JOGINDRA TANDIA S/O-UJAGAR TANDIA</t>
  </si>
  <si>
    <t>MAHENDRA SA S/O-JANAKA SA</t>
  </si>
  <si>
    <t>SANJIB SA S/O- NRUPALAL SA</t>
  </si>
  <si>
    <t>CHITBODH SA S/O-GANESH SA</t>
  </si>
  <si>
    <t>ARJUN KISHAN S/O- SHYAMA KISHAN</t>
  </si>
  <si>
    <t>ASTAM KISHAN S/O- SHAMA KISHAN</t>
  </si>
  <si>
    <t>BASANTA KUMAR SINGH S/O- GOURI SHANKAR SINGH</t>
  </si>
  <si>
    <t>BHAGABATI KISHAN S/O- PANCHAMA KISHAN</t>
  </si>
  <si>
    <t>BINODLAL SINGH S/O- DINANATH SINGH</t>
  </si>
  <si>
    <t>BRUNDABATI SA W/O- PRASANNA</t>
  </si>
  <si>
    <t>CHOLODEV SA S/O- MITRABHANU SA</t>
  </si>
  <si>
    <t>DASAMI KISHAN W/O- BIPIN LISHAN</t>
  </si>
  <si>
    <t>DILLIP TANDIA S/O- RANJIT TANDIA</t>
  </si>
  <si>
    <t>GANGADHAR SA S/O- PARAMESWAR</t>
  </si>
  <si>
    <t>HIRALAL SAHU S/O-JIBARDHAN SAHU</t>
  </si>
  <si>
    <t>JAYANTI PADHAN W/O-HIMADRI PADHAN</t>
  </si>
  <si>
    <t>JAYANTI ROUT D/O-KUNJABIHARI ROUT</t>
  </si>
  <si>
    <t>JAYARAM KISHAN S/O- GEJA KISHAN</t>
  </si>
  <si>
    <t>JHARU KISHAN S/O-DASARATH KISHAN</t>
  </si>
  <si>
    <t>JITENDRA SAHU S/O-KRUSHNA CHANDRA SAHU</t>
  </si>
  <si>
    <t xml:space="preserve">JYOTISH KUMAR SHA S/O- GURUCHARAN </t>
  </si>
  <si>
    <t>KARTIK TANDIA S/O-NUANDEO TANDIA</t>
  </si>
  <si>
    <t>KRUPA TANDIA S/O- UJAGAR</t>
  </si>
  <si>
    <t>KRUSHNA DAU S/O- GOBARDHAN DAU</t>
  </si>
  <si>
    <t>LALITA SETH W/O- UJAL</t>
  </si>
  <si>
    <t>LAXMAN KUMAR SINGH S/O- PRASANNA</t>
  </si>
  <si>
    <t>MINAKETAN SA S/O-CHANDRA SA</t>
  </si>
  <si>
    <t>NABIN KUMAR RAY S/O- JITENDRA RAY</t>
  </si>
  <si>
    <t>NETRANANDA MAJHI S/O- GANDHI</t>
  </si>
  <si>
    <t>NIRANJAN KISHAN S/O-BIDYADHAR</t>
  </si>
  <si>
    <t>NIRMAL DAU S/O- KIRTAN</t>
  </si>
  <si>
    <t xml:space="preserve">PARAMANANDA SAHU S/O- RUSHABA </t>
  </si>
  <si>
    <t>RANJIT KISHAN S/0-DHILU KISHAN</t>
  </si>
  <si>
    <t>RASANANDA BHUE S/O- KESABA</t>
  </si>
  <si>
    <t>SIBA SHANKAR SINGH S/O-PRASANNA</t>
  </si>
  <si>
    <t>SURENDRA SA S/O-LAXMAN</t>
  </si>
  <si>
    <t>UPENDRA KISHAN S/O- PRASAD KISHAN</t>
  </si>
  <si>
    <t>KAUSHAL ROUT S/O-ASHOK ROUT</t>
  </si>
  <si>
    <t>KHULU KISHAN S/O- GANJIA</t>
  </si>
  <si>
    <t>LALIT GANDHEI S/O- SANTOSH</t>
  </si>
  <si>
    <t>SANATAN PADHAN S/0-ABHIRAM PADHAN</t>
  </si>
  <si>
    <t>SAROJ PADHAN</t>
  </si>
  <si>
    <t>AINTHA BHAINSAL  S/O-DHANESWAR</t>
  </si>
  <si>
    <t>Bragad</t>
  </si>
  <si>
    <t>ANTARYAMI GHUSI S/O-JHARU GHUSI</t>
  </si>
  <si>
    <t>BIRANCHI KHARASEL S/O-SANKAR KHARSEL</t>
  </si>
  <si>
    <t>CHAITANYA NAIK S/O-PITALU</t>
  </si>
  <si>
    <t>CHATURBHUJA NAIK  S/O-BAHADUR NAIK</t>
  </si>
  <si>
    <t>GIRIJA PADHAN S/O-SRICHARAN</t>
  </si>
  <si>
    <t>HARI BHOISAL</t>
  </si>
  <si>
    <t>HEMANTA DILLA S/O-HABI DILLA</t>
  </si>
  <si>
    <t>HIRALAL BHAISAL S/O-KUNA BHAISAL</t>
  </si>
  <si>
    <t>KALANTAR NAIK S/O-BARJA NAIK</t>
  </si>
  <si>
    <t>MAHADEB BHAINSAL S/O-BUDHU</t>
  </si>
  <si>
    <t>MUKESH NAIK  S/O-PALANTAR</t>
  </si>
  <si>
    <t>RAMPRASAD BHAINSAL S/O-BISHI</t>
  </si>
  <si>
    <t>SAJANI KHARSEL</t>
  </si>
  <si>
    <t>SURU GAHIR S/O-RUSHI GAHIR</t>
  </si>
  <si>
    <t>SURU NAIK S/O-TIMAN</t>
  </si>
  <si>
    <t>TARUNI SA S/O-KARMA SA</t>
  </si>
  <si>
    <t>UPENDRA BHAINSAL</t>
  </si>
  <si>
    <t>RAJABATI SA</t>
  </si>
  <si>
    <t>SUSIL BHAINSAL</t>
  </si>
  <si>
    <t>BEDAMATI BHAINSAL S/O-KARTIK BHAINSAL</t>
  </si>
  <si>
    <t>DHINA NAIK  S/O-DUSASAN</t>
  </si>
  <si>
    <t>KHIRAMIT NAIK</t>
  </si>
  <si>
    <t>MAHENDRA BHAINSAL</t>
  </si>
  <si>
    <t>RUPA NAIK S/O-DINA NAIK</t>
  </si>
  <si>
    <t>SHYAMA BERIHA</t>
  </si>
  <si>
    <t>TAPASWINI SA S/O-CHANDRAMANI SA</t>
  </si>
  <si>
    <t>Sunari</t>
  </si>
  <si>
    <t>BALADEV BISHI S/O-CHARAN BISHI</t>
  </si>
  <si>
    <t>BINDA PANDEY W/O-LOKANATH PANDEY</t>
  </si>
  <si>
    <t>GAYATRI PANDA W/O-PRASANNA PANDA</t>
  </si>
  <si>
    <t>GULAMALI SAHU W/O-RATHANGA SAHU</t>
  </si>
  <si>
    <t>JANANI SA D/O-KOILI SA</t>
  </si>
  <si>
    <t>KUNTI SA W/O-KRUSHNA SA</t>
  </si>
  <si>
    <t>LAKSHMI NAIK W/O-DURYODHAN NAIK</t>
  </si>
  <si>
    <t>MAHIMA NAIK D/O-KAMAL LOCHAN NAIK</t>
  </si>
  <si>
    <t>NILADRI SHA S/O-NIRANJAN SHA</t>
  </si>
  <si>
    <t>PARSHURAM SAHU S/O-UPENDRA SAHU</t>
  </si>
  <si>
    <t>PHALGUNI PRADHAN S/O-BHAGA PRADHAN</t>
  </si>
  <si>
    <t>PHULA SA D/O-GOURANGA SA</t>
  </si>
  <si>
    <t>SABITRI ROHIDAS W/O-RABI ROHIDAS</t>
  </si>
  <si>
    <t>SADANANDA BHOI S/O-BHARAT BHOI</t>
  </si>
  <si>
    <t>SARASWATI SA W/O-SUNDARU SA</t>
  </si>
  <si>
    <t>TANKADHAR KALO S/O-DHANANJAYA KALO</t>
  </si>
  <si>
    <t>UKALO BHOI S/O-DUKHU BHOI</t>
  </si>
  <si>
    <t>UPASI SA W/O-JOGINDRA SA</t>
  </si>
  <si>
    <t>UMESH CHANDRA SATPATHY S/O-BIDYADHAR SATPATHY</t>
  </si>
  <si>
    <t>ASHOK KUMAR PATI S/O-DURGA PRASAD PATI</t>
  </si>
  <si>
    <t>CHATURBHUJA SAHU S/O-BANAMALI SAHU</t>
  </si>
  <si>
    <t>JAGADISH SATPATHY S/O-NILAMBAR SATPATHY</t>
  </si>
  <si>
    <t>SHIBA PRASAD SATPATHY S/O-PARSURAM SATPATHY</t>
  </si>
  <si>
    <t>SUBASH CHANDRA SATPATHY S/O-PRAFULLA SATPATHY</t>
  </si>
  <si>
    <t>SUDHANSU SEKHAR SAHU S/O-CHATURBHUJA SAHU</t>
  </si>
  <si>
    <t>ANJALI SAHU W/O-ROHIT KUMAR SAHU</t>
  </si>
  <si>
    <t>ATISH KUMAR SAHU S/O-CHATURBHUJA SAHU</t>
  </si>
  <si>
    <t>BHISHMA DEV SAHU S/O-RAJENDRA SAHU</t>
  </si>
  <si>
    <t>DAKSHYA KUMAR BHOI S/O-UPENDRA BHOI</t>
  </si>
  <si>
    <t>DUTI PANDEY S/O-KRUSHNA CHANDRA PANDEY</t>
  </si>
  <si>
    <t>GHANSHYAM KUMURA S/O-GAJINDRA KUMURA</t>
  </si>
  <si>
    <t>HEMABATI BISHI W/O-NIMAI BISHI</t>
  </si>
  <si>
    <t>JANANI BARIK W/O-PURNA BARIK</t>
  </si>
  <si>
    <t>KRUPASINDU BARAHA S/O-BASUDEB BARAHA</t>
  </si>
  <si>
    <t>MALLI BISI  D/O-BACHA BISHI</t>
  </si>
  <si>
    <t>MANDAKINI SAHU D/O-DUHSHASAN SAHU</t>
  </si>
  <si>
    <t>MURALIDHAR PANDA S/O-LAMBODHAR PANDA</t>
  </si>
  <si>
    <t>NUADEI BISHI W/O-TAHASIL BISHI</t>
  </si>
  <si>
    <t>PANKAJINI BARIK W/O-ACHYUTA SAHU</t>
  </si>
  <si>
    <t>PUNYABATI BAGAR W/O-TEJARAM BAGAR</t>
  </si>
  <si>
    <t>SAROJINI BABU W/O-JAGADISH BABU</t>
  </si>
  <si>
    <t>SEBATI BARIK W/O-BHUJA BARIK</t>
  </si>
  <si>
    <t>SHIBA KUMAR PATI S/O-DURGA PRASAD PATI</t>
  </si>
  <si>
    <t>UMA DEI W/O-UPENDRA BHOI</t>
  </si>
  <si>
    <t>AKSHAYA KUMAR SAHU S/O-SUKRU SAHU</t>
  </si>
  <si>
    <t>BHAGABATI PRADHAN W/O-BAIKUNTHA PRADHAN</t>
  </si>
  <si>
    <t>BILASINI SAHU W/O-HEMSAGAR SAHU</t>
  </si>
  <si>
    <t>DEBANANDA BARIK S/O-SIBA BARIK</t>
  </si>
  <si>
    <t>DHIRENDRA KUMAR BHOI S/O-BHUBANESWAR BHOI</t>
  </si>
  <si>
    <t>KRUSHNA CHANDRA PRADHAN S/O-CHANDRAMANI PRADHAN</t>
  </si>
  <si>
    <t>MALAYA KUMAR SAHU S/O-BHISMADEB SAHU</t>
  </si>
  <si>
    <t>PRASANNA BHOI S/O-DINABANDHU BHOI</t>
  </si>
  <si>
    <t>RAJENDRA BARIK S/O-GANESH BARIK</t>
  </si>
  <si>
    <t>RAMBHABATI BHOI W/O-MURALI BHOI</t>
  </si>
  <si>
    <t>RAMESH CHANDRA SATPATHY S/O-BIDYADHAR SATPATHY</t>
  </si>
  <si>
    <t>SAUDAMINI PASAYAT W/O-SURENDRA PASAYAT</t>
  </si>
  <si>
    <t>SUSHAMA SAHU W/O-PRAMOD SAHU</t>
  </si>
  <si>
    <t>TARACHANDA PADHAN S/O-NAKALI PADHAN</t>
  </si>
  <si>
    <t>TULA KALO W/O-DAITARI KALO</t>
  </si>
  <si>
    <t>UMESH CHANDRA PATI S/O-DURGA PRASAD PATI</t>
  </si>
  <si>
    <t>ALEKHRAM SAHU S/O-NIRANJAN</t>
  </si>
  <si>
    <t>AMAR BHOI S/O-MAKARDHWAJ BHOI</t>
  </si>
  <si>
    <t>GADADHAR SETH S/O-BISHIKESHAN SETH</t>
  </si>
  <si>
    <t>HIRARAM SAHU S/O-PABITRA SAHU</t>
  </si>
  <si>
    <t>TILOTAMA TANDIA W/O-DILESWAR TANDIA</t>
  </si>
  <si>
    <t>UDIA SAHU S/O-MURALI SAHU</t>
  </si>
  <si>
    <t>SURESH CHANDRA SAHU S/O-CHAITANYA SAHU</t>
  </si>
  <si>
    <t>ANANDINI KUMURA W/O-SANATAN KUMURA</t>
  </si>
  <si>
    <t>KISHORE CHANDRA SATPATHY</t>
  </si>
  <si>
    <t>MANORANJAN MISHRA S/O-DHANANJAY MISHRA</t>
  </si>
  <si>
    <t>NILIMA BISHI D/O-NILESWAR BISHI</t>
  </si>
  <si>
    <t>SANYASI SATPATHY</t>
  </si>
  <si>
    <t>SUBHARAM SAHU</t>
  </si>
  <si>
    <t>Narendra Sahu S/o Palau</t>
  </si>
  <si>
    <t>Dudolsingha</t>
  </si>
  <si>
    <t>Akila  Sohula S/o Badan</t>
  </si>
  <si>
    <t>Birbatsa Bhoi S/o Santi</t>
  </si>
  <si>
    <t>Gobinda Ch. Sahu S/o Lokeswar</t>
  </si>
  <si>
    <t>Gupeswari  Sahu S/o Gobind ch.</t>
  </si>
  <si>
    <t>Khaturam Pruseth S/o Sashi</t>
  </si>
  <si>
    <t>Loknath Sahu S/o Durga</t>
  </si>
  <si>
    <t>Nityananda Rana S/o Ramkumar</t>
  </si>
  <si>
    <t>Purandar Behera S/o Kuber</t>
  </si>
  <si>
    <t>Rajkumar Suhula S/o Dama</t>
  </si>
  <si>
    <t>Sanjay Pandey S/o Santosh</t>
  </si>
  <si>
    <t>SanjibRana S/o Ramkumar</t>
  </si>
  <si>
    <t xml:space="preserve">Sarat Kumar Pruseth S/o </t>
  </si>
  <si>
    <t>Ukia Sa  S/o Baikuntha</t>
  </si>
  <si>
    <t xml:space="preserve">Subash Chandra Sahu S/o </t>
  </si>
  <si>
    <t>Ajay Singh S/o Rejendra</t>
  </si>
  <si>
    <t xml:space="preserve">Baikuntha Pruseth S/o </t>
  </si>
  <si>
    <t>Dayanidhi Karali S/o Sukal</t>
  </si>
  <si>
    <t>Drupadi Pandey S/o Dayananda</t>
  </si>
  <si>
    <t>Dwaraka Karali S/o Mudha</t>
  </si>
  <si>
    <t>Gobardhan Bhainsa S/o Palau</t>
  </si>
  <si>
    <t>Kailash Pruseth  S/o Akshya</t>
  </si>
  <si>
    <t>Lingaraj Pruseth S/o Purusottam</t>
  </si>
  <si>
    <t>Manas Pruseth S/o Lingaraj</t>
  </si>
  <si>
    <t xml:space="preserve">Netrananda Pruseth S/o Upendra Pruseth </t>
  </si>
  <si>
    <t>Radhakanta Behera  S/o Pabi</t>
  </si>
  <si>
    <t>Santilata Pruseth W/o Sunil</t>
  </si>
  <si>
    <t xml:space="preserve">Santosh pruseth S/o </t>
  </si>
  <si>
    <t xml:space="preserve">Santoshini pruseth S/o Sarat Pruseth </t>
  </si>
  <si>
    <t>Sarada Sahu S/o Loknath</t>
  </si>
  <si>
    <t>Saroj Kumar Pruseth S/o Lingaraj</t>
  </si>
  <si>
    <t xml:space="preserve">Satyanarayan Suhula S/o </t>
  </si>
  <si>
    <t>Shyamsundar Pruseth s/o Purusottam</t>
  </si>
  <si>
    <t>Somnath Das S/o Ramchandra</t>
  </si>
  <si>
    <t>sukanti Pruseth W/o Shyamsundar</t>
  </si>
  <si>
    <t>Surubali Pruseth W/o Kailash</t>
  </si>
  <si>
    <t>Santosh Seth S/o Khedu</t>
  </si>
  <si>
    <t xml:space="preserve">Machindra Singh S/o Sirapati Singh </t>
  </si>
  <si>
    <t>Nanda Kishor Sahu S/o Hrusikesh</t>
  </si>
  <si>
    <t>Mrutunjaya Pruseth S/o Abhiram</t>
  </si>
  <si>
    <t>Babulal Seth S/o Late Ghasia</t>
  </si>
  <si>
    <t>Baiyanti Sahu S/o Hemsagar</t>
  </si>
  <si>
    <t>Bilasini Karali W/o Dhanesti</t>
  </si>
  <si>
    <t>Brundabati Routh  W/o Parameswar</t>
  </si>
  <si>
    <t>Gopinath Seth  S/o Ghycya</t>
  </si>
  <si>
    <t>Gurudeb Mahanand S/o Madan Mohan</t>
  </si>
  <si>
    <t>Lukesh Chandra Mahanand S/o Late Gopala</t>
  </si>
  <si>
    <t>Sarju Paule S/o Sital</t>
  </si>
  <si>
    <t>Subhashini Behera W/o Bhishma</t>
  </si>
  <si>
    <t xml:space="preserve">Kailash Neti S/o Mahadev Neti </t>
  </si>
  <si>
    <t>Aluri Seth</t>
  </si>
  <si>
    <t>Bharat Kariali S/o Mana</t>
  </si>
  <si>
    <t>Bibhuti Pruseth S/o Jagadish</t>
  </si>
  <si>
    <t>Bikash  Pruseth S/o Rabindra</t>
  </si>
  <si>
    <t>Biranchi Pruseth S/o Loknath</t>
  </si>
  <si>
    <t>Chaitanya Sahu S/o Brajamohan</t>
  </si>
  <si>
    <t>Dasarath Behera S/o Purandar</t>
  </si>
  <si>
    <t>Debadutta Pandey S/o Sakha</t>
  </si>
  <si>
    <t>Gobinda Kaudi S/o Santosh</t>
  </si>
  <si>
    <t>Haripriya Sahu W/o Lambodhar</t>
  </si>
  <si>
    <t>Harischandra Sahu S/o Kunjabihari</t>
  </si>
  <si>
    <t>Harishankar Sahu S/o Gobind Ch.</t>
  </si>
  <si>
    <t>Hemlata Pruseth W/o Sudam</t>
  </si>
  <si>
    <t>Jasobanti Sahu S/o Hrudananda</t>
  </si>
  <si>
    <t>Jayananda Pandey S/o Lambodar</t>
  </si>
  <si>
    <t>Jogindra Ganda S/o Janekram</t>
  </si>
  <si>
    <t>Karuna Sahu S/o Parsu</t>
  </si>
  <si>
    <t>Karunakar Sahu S/o Parsuram</t>
  </si>
  <si>
    <t>Kishor Ch. Sahu S/o Hrusikesh</t>
  </si>
  <si>
    <t>Kulamani Pruseth S/o Abhiram</t>
  </si>
  <si>
    <t>Laba Sahu S/o Lokeswar</t>
  </si>
  <si>
    <t>Lalit Pande S/o Ajodhya</t>
  </si>
  <si>
    <t>Laxmi Pr. Sahu S/o Hrusikesh</t>
  </si>
  <si>
    <t>Laxmidhar Sahu S/o Pitambar</t>
  </si>
  <si>
    <t>Loknath Pandey S/o Lambodar</t>
  </si>
  <si>
    <t>Mamata Sahu W/ Nandakishor</t>
  </si>
  <si>
    <t>Mukteswa Bag S/o Pareswar</t>
  </si>
  <si>
    <t>Munu Gardia S/o Nimai</t>
  </si>
  <si>
    <t>Murali Sahu S/o Dhoba</t>
  </si>
  <si>
    <t xml:space="preserve">Nitamini Kanhu Ch. Sahu </t>
  </si>
  <si>
    <t>Nuadei sahu W/o Bidesi</t>
  </si>
  <si>
    <t>Parakhit Sahu S/o Gouranga</t>
  </si>
  <si>
    <t xml:space="preserve">Phakira Rana S/o Raghu Rana </t>
  </si>
  <si>
    <t>Pitambar Sahu</t>
  </si>
  <si>
    <t>Pradeep  Pruseth S/o jagannath</t>
  </si>
  <si>
    <t>Priyabati  Urma W/o Kedar</t>
  </si>
  <si>
    <t>Rabindra Pruseth S/o Abhiram</t>
  </si>
  <si>
    <t>Rajesh Pandey S/o Binod</t>
  </si>
  <si>
    <t>Raju pruseth S/o Sarat</t>
  </si>
  <si>
    <t>Ramsaran Sahu S/o Dwarika</t>
  </si>
  <si>
    <t xml:space="preserve">Sagara out S/o </t>
  </si>
  <si>
    <t>Satyananda Rana S/p Bhagirath</t>
  </si>
  <si>
    <t xml:space="preserve">Saukinanda Behera S/o Hajari Behera </t>
  </si>
  <si>
    <t>Soudamini Sahu W/o Ramdas</t>
  </si>
  <si>
    <t>Sricharan deep S/o Satyabhama</t>
  </si>
  <si>
    <t>Sudam Pruseth S/o Jagannath</t>
  </si>
  <si>
    <t>Sukanti pandey W/o Sakha</t>
  </si>
  <si>
    <t>Upendra Rohidas S/o Madhu</t>
  </si>
  <si>
    <t>Urkulu Paule S/o Musa</t>
  </si>
  <si>
    <t>Watchman Seth S/o Bhagabatia</t>
  </si>
  <si>
    <t>Ujagar Urma S/o Karunakar</t>
  </si>
  <si>
    <t>Kalyani Sahu W/o Nirmal</t>
  </si>
  <si>
    <t>Bikram Chand S/o Jethu</t>
  </si>
  <si>
    <t>Sehadev  S/o Jugi</t>
  </si>
  <si>
    <t>Arkhita S/o Gouranga</t>
  </si>
  <si>
    <t>Baidehi Sahu S/o Pitambar</t>
  </si>
  <si>
    <t>Dayasagar Sahu S/o Suru</t>
  </si>
  <si>
    <t>Gouranga Sahu S/o Manbodh</t>
  </si>
  <si>
    <t>Ramdas Sahu S/o Digambar</t>
  </si>
  <si>
    <t>Saraswati Sahu W/o Gouranga</t>
  </si>
  <si>
    <t>Tikechand Sahu S/o Banmali</t>
  </si>
  <si>
    <t>Lalita Sahu W/o Karunakar</t>
  </si>
  <si>
    <t>Somanath Sahu S/o Sadananda</t>
  </si>
  <si>
    <t>surendra Kaudi S/o Bhakta</t>
  </si>
  <si>
    <t>Gunanidhi Pandey S/o Sakha</t>
  </si>
  <si>
    <t>Dipendra kumar Sa S/o- kailash</t>
  </si>
  <si>
    <t>Negipali</t>
  </si>
  <si>
    <t>Durga Barbhoya S/o sadhu</t>
  </si>
  <si>
    <t>Meherun Khan S/o Hamid Hussain</t>
  </si>
  <si>
    <t>Pitambar sa S/o- Gouranga</t>
  </si>
  <si>
    <t>Rudra Majhi S/o Bijilal, Telenpali</t>
  </si>
  <si>
    <t>Gajendra Sa S/o Biju</t>
  </si>
  <si>
    <t>Amar Rohidas S/o Ude</t>
  </si>
  <si>
    <t>Benu Oram</t>
  </si>
  <si>
    <t xml:space="preserve">Bishnu Prasad sa S/o- Gouranga </t>
  </si>
  <si>
    <t xml:space="preserve">Chandraserkhar Sa  S/o- Prabhakara </t>
  </si>
  <si>
    <t>Chhotelal Rohidas S/o-  Sastu</t>
  </si>
  <si>
    <t xml:space="preserve">Debananda sa S/o-Rabishankar Naik </t>
  </si>
  <si>
    <t>Gandhi Naik S/o Sundar</t>
  </si>
  <si>
    <t>Hemsagar Sa S/o- Nityananda</t>
  </si>
  <si>
    <t xml:space="preserve">Jogindra Sa S/o- Gangadhar sa </t>
  </si>
  <si>
    <t>Krushna Oram S/o-Dhuchu</t>
  </si>
  <si>
    <t>Krushna Rohidas S/o-Akshya</t>
  </si>
  <si>
    <t>Lalu Kareit S/o Sansara</t>
  </si>
  <si>
    <t>Lochan Rohidas S/o Hari</t>
  </si>
  <si>
    <t>Mitrabhanu Padhan S/o Cheru</t>
  </si>
  <si>
    <t xml:space="preserve">Neherulal Sohela S/o- Indra </t>
  </si>
  <si>
    <t>Pancham Rohidas S/o Sastu</t>
  </si>
  <si>
    <t>Prafulla Biswal</t>
  </si>
  <si>
    <t>Rabi sankar Sa S/o- Debananda</t>
  </si>
  <si>
    <t>Raj kumari Rohidas W/o- Laxman</t>
  </si>
  <si>
    <t>Raj kumari Rohidas W/o- Pancham</t>
  </si>
  <si>
    <t>Rama Rohidas S/o Akshya</t>
  </si>
  <si>
    <t xml:space="preserve">Sanatan Bhoi S/o-Bhagabatia Bhoe </t>
  </si>
  <si>
    <t>Soit  Rohidas S/o Akshya</t>
  </si>
  <si>
    <t xml:space="preserve">Suresh Chandra sa S/o- Tirtha </t>
  </si>
  <si>
    <t>Tarun Suhura S/o Kolha</t>
  </si>
  <si>
    <t>Tikenath Sa S/o- Gouranga</t>
  </si>
  <si>
    <t>Tikeswar  Kalet  S/o- Sansara</t>
  </si>
  <si>
    <t>Upendra Sa S/o- Kamala</t>
  </si>
  <si>
    <t>Sadhu Rohidas S/o Hari</t>
  </si>
  <si>
    <t>Chudamani Padhan S/o-</t>
  </si>
  <si>
    <t>Islam Khan S/o Jaharu</t>
  </si>
  <si>
    <t>Iswar Oram S/o Chutia</t>
  </si>
  <si>
    <t>Bhima Buda S/o Murali</t>
  </si>
  <si>
    <t>Asi Akram Khan S/o- Inat</t>
  </si>
  <si>
    <t xml:space="preserve">Basanta Sa s/o </t>
  </si>
  <si>
    <t>Bhagbati padhan  w/o- Raju Padhan</t>
  </si>
  <si>
    <t>Debananda Seth S/o Ramesh</t>
  </si>
  <si>
    <t>Dipak  Nagaria S/o- Bhagbana</t>
  </si>
  <si>
    <t>Hemananda Thakur S/o Bidesi</t>
  </si>
  <si>
    <t>Jadumani Naik S/o Asudev</t>
  </si>
  <si>
    <t>Khujar Sa S/o- Madhab</t>
  </si>
  <si>
    <t>Kumari Sa S/o- Samarya</t>
  </si>
  <si>
    <t>Minaketan Sa S/o Chandra</t>
  </si>
  <si>
    <t>Netrananda Sa S/o-Chakradhar</t>
  </si>
  <si>
    <t xml:space="preserve">Padmalaya Padhan W/o-Ramesh Padhan </t>
  </si>
  <si>
    <t xml:space="preserve">Padmalochan Sa </t>
  </si>
  <si>
    <t>Premsila Sa W/o- Jugindra</t>
  </si>
  <si>
    <t>Rahasa Sa S/o Gadadhar</t>
  </si>
  <si>
    <t>Surata  Kalo S/o Abhimanyu</t>
  </si>
  <si>
    <t>Akura Adha s/o Chaitanya</t>
  </si>
  <si>
    <t>Dutiya patel S/o- Rupadhar</t>
  </si>
  <si>
    <t>Baldev Sa S/o- Karunakar</t>
  </si>
  <si>
    <t xml:space="preserve">Biharilal Patua S/o- Sasibhusan </t>
  </si>
  <si>
    <t>Biramani Sa S/o-Sujan</t>
  </si>
  <si>
    <t>Dhaneswar Rohidas  S/o-chaitanya</t>
  </si>
  <si>
    <t>Dusmanta  Patua S/o-Sudarsan</t>
  </si>
  <si>
    <t>Gopal Patua S/o- Sasibhusan</t>
  </si>
  <si>
    <t>Harachand Padhan S/o Sukru</t>
  </si>
  <si>
    <t xml:space="preserve">Jagyasini padhan </t>
  </si>
  <si>
    <t xml:space="preserve">Jatidra sa S/o- Sundarmani </t>
  </si>
  <si>
    <t>Jaymangal Sa S/o Ainthu</t>
  </si>
  <si>
    <t>Kiya Rohidas W/o Akshya</t>
  </si>
  <si>
    <t>Nakul Sa S/o Chandrasekhar</t>
  </si>
  <si>
    <t>Nityananda Padhan S/o-  Salegram</t>
  </si>
  <si>
    <t>Pandu Patra S/o Dhari</t>
  </si>
  <si>
    <t xml:space="preserve">Parsuram Pandey S/o- Bhima </t>
  </si>
  <si>
    <t xml:space="preserve">Prafulla Rohidas S/o- Sankirtan </t>
  </si>
  <si>
    <t>Sankhabati Sa D/o- Lingraj</t>
  </si>
  <si>
    <t>Satyaseni Sa W/o- Karna</t>
  </si>
  <si>
    <t>Shiba Rohidas S/o -Sastu</t>
  </si>
  <si>
    <t>Sita Rohidas S/o- Bhuri</t>
  </si>
  <si>
    <t xml:space="preserve">Sunaphula Rohidas W/o- Abdhut </t>
  </si>
  <si>
    <t>Sundarmani sa S/o- Bideshi</t>
  </si>
  <si>
    <t xml:space="preserve">Sunil Sa S/o -Thibu </t>
  </si>
  <si>
    <t>Uddhab Rohidas S/o- Kastu</t>
  </si>
  <si>
    <t xml:space="preserve">Udia Nagaria S/o- Bhagbana </t>
  </si>
  <si>
    <t>Usha Rohidas W/o- Uddhab</t>
  </si>
  <si>
    <t>Usha Rohidas</t>
  </si>
  <si>
    <t>Ashok Kumar Sa S/o- Bhikha</t>
  </si>
  <si>
    <t>Barika Sa S/o- Bhikha</t>
  </si>
  <si>
    <t>Budhu Sa S/o Prahallad</t>
  </si>
  <si>
    <t>Dhanurjaya Nagaria S/o Gokulananda</t>
  </si>
  <si>
    <t>Hemanta Sah s/o- Minketan</t>
  </si>
  <si>
    <t>Magsira sa S/o-Bhikha</t>
  </si>
  <si>
    <t>Millan Nagaria S/o Udia</t>
  </si>
  <si>
    <t>Naren Oram S/o- Mangara</t>
  </si>
  <si>
    <t xml:space="preserve">Sanatan Hara S/o- Gidion </t>
  </si>
  <si>
    <t xml:space="preserve">Upendra Sa S/o- Kailash </t>
  </si>
  <si>
    <t xml:space="preserve">Uttam S/o- Kusha </t>
  </si>
  <si>
    <t xml:space="preserve">Anand Padhan S/o- Purandra </t>
  </si>
  <si>
    <t>Bhuri Rohidas S/o- Kastu</t>
  </si>
  <si>
    <t xml:space="preserve">Ghanasyam Nagaria S/o-Udian Nagria </t>
  </si>
  <si>
    <t>Premananda Sa S/o-Bhikha</t>
  </si>
  <si>
    <t xml:space="preserve">Siba Rohidas </t>
  </si>
  <si>
    <t>Nabin Ku. Dhurua S/o Sudarshan</t>
  </si>
  <si>
    <t>Santosh Rohidas S/o- Arkhita</t>
  </si>
  <si>
    <t>Dinabandhu Sa S/o Janma</t>
  </si>
  <si>
    <t>Saraswati Thakur D/o- Basik</t>
  </si>
  <si>
    <t>Jadumani Seth S/o Bhagabana</t>
  </si>
  <si>
    <t>Solpali</t>
  </si>
  <si>
    <t>Bhagachan Bagar S/o Swapna</t>
  </si>
  <si>
    <t>Bhakta Bhue S/o Bansidhar</t>
  </si>
  <si>
    <t>Bhimsen Rohidas S/o-Shiba</t>
  </si>
  <si>
    <t>Bhojraj Bathai S/o-Madhusudan</t>
  </si>
  <si>
    <t>Bideshi Dhurua  S/o- Sankirtan</t>
  </si>
  <si>
    <t>Binodini Seth W/o-jadumani</t>
  </si>
  <si>
    <t>Chaitanya Dharua S/o Hani</t>
  </si>
  <si>
    <t>Chakradhar Mallik S/o Manglu</t>
  </si>
  <si>
    <t>Dharanidhar Mallik S/o- Narahari</t>
  </si>
  <si>
    <t>Fanindra Seth S/o satrughan</t>
  </si>
  <si>
    <t>Hirabati Bhoi</t>
  </si>
  <si>
    <t>Krushna Chandra Bhoi S/o- Lalit</t>
  </si>
  <si>
    <t>Krushna Dalei S/o- Madhusudan</t>
  </si>
  <si>
    <t>Padmatola Dhurua</t>
  </si>
  <si>
    <t>Palau Hati S/o - Dinabandhu</t>
  </si>
  <si>
    <t xml:space="preserve">Rupamani Bhoi </t>
  </si>
  <si>
    <t>Sabitri Dansana  D/o-Janardan</t>
  </si>
  <si>
    <t>Satrughan Seth S/o Chandra Sekhar</t>
  </si>
  <si>
    <t>Shibananda Pandey S/o- Basnta</t>
  </si>
  <si>
    <t>Sripati Dhurua S/o- Manbodh</t>
  </si>
  <si>
    <t>Suresh pandey S/o- Debraj</t>
  </si>
  <si>
    <t>Arabinda Seth S/o Madhab Ch.</t>
  </si>
  <si>
    <t>Bela  Seth W/o Satrughan</t>
  </si>
  <si>
    <t>Ganeshram Seth S/o Bhagabana</t>
  </si>
  <si>
    <t>Gangadhar Bhue S/o -kandarpa</t>
  </si>
  <si>
    <t>Bharati Bhoi D/o-Rahasa</t>
  </si>
  <si>
    <t>Dusmanta Seth S/o Satrughan</t>
  </si>
  <si>
    <t>Phanindra kumar mallik S/o- Narahari</t>
  </si>
  <si>
    <t>Amarish Dhurua S/o Abhimanyu</t>
  </si>
  <si>
    <t>Anusuya Seth W/o-Fanindra</t>
  </si>
  <si>
    <t>Aswini Seth S/o Madhab Ch.</t>
  </si>
  <si>
    <t>Bhagabatia Bhoi S/o Lambodar</t>
  </si>
  <si>
    <t>Bhagabana Biswal S/o-</t>
  </si>
  <si>
    <t>Bijay Mallik S/o Rushiraj</t>
  </si>
  <si>
    <t>Dashrath Pande S/o- Debraj</t>
  </si>
  <si>
    <t>Diptimaye kalo W/o-Dinesh</t>
  </si>
  <si>
    <t xml:space="preserve">Dukhanasan Biswal S/o-Purna </t>
  </si>
  <si>
    <t>Jamuna Mallik W/o-Narahari</t>
  </si>
  <si>
    <t xml:space="preserve">Jhasketan Seth S/o-Ganeshram Seth </t>
  </si>
  <si>
    <t>Kairu Seth S/o-Kunjaram</t>
  </si>
  <si>
    <t>Kamalini Pande W/o- Basata</t>
  </si>
  <si>
    <t>Nirupama Seth W/o-Arabinda</t>
  </si>
  <si>
    <t>Prashanta Deheri</t>
  </si>
  <si>
    <t>Sabitri Deheri D/o-Nilandri</t>
  </si>
  <si>
    <t xml:space="preserve">Shiba Rohidas </t>
  </si>
  <si>
    <t xml:space="preserve">Shri Sishir kumar Dehury S/o-Kautuka </t>
  </si>
  <si>
    <t>Nimai Charan Pandey S/o Jigindra</t>
  </si>
  <si>
    <t>Padmanava Seth S/o Satrughan</t>
  </si>
  <si>
    <t>Prasna Patel S/o Dingar</t>
  </si>
  <si>
    <t>Ramesh Mallik S/o- Narahari</t>
  </si>
  <si>
    <t>Debanada Badhei S/o-Rushi</t>
  </si>
  <si>
    <t>Aswini Biswal S/o-Durga Prasad</t>
  </si>
  <si>
    <t>Hemananda Thakur S/o Bideshi</t>
  </si>
  <si>
    <t>manjulata Thakur W/o-Hemananda</t>
  </si>
  <si>
    <t xml:space="preserve">Salegram pradhan </t>
  </si>
  <si>
    <t>Raghunath Bhue</t>
  </si>
  <si>
    <t>Sahajbahal</t>
  </si>
  <si>
    <t>Rabinarayan Pandey s/o Pardesi</t>
  </si>
  <si>
    <t>Basanta Bhue S/o Pura</t>
  </si>
  <si>
    <t>Bijaya Bag s/o Sanu</t>
  </si>
  <si>
    <t>Budhuram Bhue</t>
  </si>
  <si>
    <t>Dashmi Naik</t>
  </si>
  <si>
    <t>Dhananjaya Bhoi</t>
  </si>
  <si>
    <t>Gobardhan Seth s/o Purnachandra</t>
  </si>
  <si>
    <t>Hem Bhue w/o -Narayana</t>
  </si>
  <si>
    <t>Hiralal Kalet</t>
  </si>
  <si>
    <t>Jadumani Bhue s/o -Pura</t>
  </si>
  <si>
    <t>Jamuna Bhue W/o Jadumani</t>
  </si>
  <si>
    <t>Kalpana Bhainsal</t>
  </si>
  <si>
    <t>Kshirod  Singh s/oBanchanidhi</t>
  </si>
  <si>
    <t>Kuntali Bhoi</t>
  </si>
  <si>
    <t>Laxmi Bhoi ,W/o Jenamani</t>
  </si>
  <si>
    <t>Man Bhue</t>
  </si>
  <si>
    <t>Nalani Biswal ,W/o Bhubana</t>
  </si>
  <si>
    <t>Naren Kalo s/o Maharagu</t>
  </si>
  <si>
    <t>Nepura Bhue w/o- Rajendra</t>
  </si>
  <si>
    <t>Niranjan Bhoi s/o Rasamani</t>
  </si>
  <si>
    <t>Paradeshi Bag s/o Bairagi</t>
  </si>
  <si>
    <t>Pradip Kumar Sahu s/o Purnachandra</t>
  </si>
  <si>
    <t>Purushottam Bhoi s/o Niranjan</t>
  </si>
  <si>
    <t>Raghunandan Panda s/o Radhakanta</t>
  </si>
  <si>
    <t>Rajendra Bhoi S/o Phagunu</t>
  </si>
  <si>
    <t>Rathu Bhue s/o Tirtha</t>
  </si>
  <si>
    <t>Ratnakar Bhoi</t>
  </si>
  <si>
    <t>Sanat Kumar Sahu s/o Nilanchal</t>
  </si>
  <si>
    <t>Santosh Kumar Bhoi s/o Narayana</t>
  </si>
  <si>
    <t>Somnath Bhoi S/o-Judhistir Bhoi</t>
  </si>
  <si>
    <t>Subashini Kalo F/o Santosh</t>
  </si>
  <si>
    <t>Sumitra Biswal</t>
  </si>
  <si>
    <t>Sundara Bhue</t>
  </si>
  <si>
    <t>Suresh Bagh s/o Anadi Ganda</t>
  </si>
  <si>
    <t>Sureswari Biswal</t>
  </si>
  <si>
    <t>Sushil Bhoi S/o-Arjun</t>
  </si>
  <si>
    <t>Tejendra Kumar Mallik</t>
  </si>
  <si>
    <t>Upenndra Negi s/o- Godabari</t>
  </si>
  <si>
    <t>Jatindra Singh s/o Khirod</t>
  </si>
  <si>
    <t>Ramesh Chandra Bhoi s/o Kapileswar</t>
  </si>
  <si>
    <t>Gangadhar Bhoi</t>
  </si>
  <si>
    <t>Sartuka Sahu</t>
  </si>
  <si>
    <t>Banmali Pandey s/o Guru</t>
  </si>
  <si>
    <t>Bharat Chandra Sahu s/o Madhaba</t>
  </si>
  <si>
    <t>Gitanjali Sahu d/o- Chaturbhuja</t>
  </si>
  <si>
    <t>Jamuna Mallik</t>
  </si>
  <si>
    <t>Kishor Kumar Bhoi s/o-Narayan</t>
  </si>
  <si>
    <t>Panchanan Badhei</t>
  </si>
  <si>
    <t>Sibanath Bhue</t>
  </si>
  <si>
    <t>Sovanath Bhoi</t>
  </si>
  <si>
    <t>Abhindra Kumbhar</t>
  </si>
  <si>
    <t>Achuta Sahu s/o Bidesi</t>
  </si>
  <si>
    <t xml:space="preserve">Chakanayana Biswal </t>
  </si>
  <si>
    <t>Kalyani Chand</t>
  </si>
  <si>
    <t>Nityananda Singh</t>
  </si>
  <si>
    <t>Tapeswar Kaleth</t>
  </si>
  <si>
    <t>Tejendra Bhoi S/o- Loknath</t>
  </si>
  <si>
    <t>Aditya Padhan S/o Upendra</t>
  </si>
  <si>
    <t>Singhaipali</t>
  </si>
  <si>
    <t>Akshya Padhan</t>
  </si>
  <si>
    <t>Alekha Padhan</t>
  </si>
  <si>
    <t>Arjun Seth S/o Baishnav</t>
  </si>
  <si>
    <t>Bilasa Mirdha W/o Maglu</t>
  </si>
  <si>
    <t>Brundabati Padhan W/o Pichalu</t>
  </si>
  <si>
    <t>Chaturbhuja Bag S/o Binakar</t>
  </si>
  <si>
    <t>Chintamani Dhurua S/o Kumar</t>
  </si>
  <si>
    <t xml:space="preserve">Damayanti Sahu D/o Basanta Ku. Sahu </t>
  </si>
  <si>
    <t>Debendra Bag S/o Tahasil</t>
  </si>
  <si>
    <t>Gangadhar Padhan S/o Bhaktanidhi</t>
  </si>
  <si>
    <t xml:space="preserve">Ghanashyam Bag S/o Astama </t>
  </si>
  <si>
    <t xml:space="preserve">Gunanidhi Padhan S/o Debananda  </t>
  </si>
  <si>
    <t xml:space="preserve">Hadu Dhurua S/o </t>
  </si>
  <si>
    <t>Hiradhar Padhan  S/o Dani</t>
  </si>
  <si>
    <t>Hrudananda Sahu S/o Suratha</t>
  </si>
  <si>
    <t>Indrajit Padhan S/o Rudra pratap</t>
  </si>
  <si>
    <t>Iswar Bhoi S/o Dibakar</t>
  </si>
  <si>
    <t>Jatindra Sahu S/o Chhelia</t>
  </si>
  <si>
    <t>Jhadeswar Sahu S/o Rahas Bihari</t>
  </si>
  <si>
    <t>Kedanath Sahu S/o Iswar</t>
  </si>
  <si>
    <t>Kedar Bag S/o Ramchandara</t>
  </si>
  <si>
    <t>Khitesh Ku. Sahu S/o Thabira</t>
  </si>
  <si>
    <t>Kunjabana Mirdha S/o Sureswar</t>
  </si>
  <si>
    <t>Lalit Padhan S/o Panchanan</t>
  </si>
  <si>
    <t xml:space="preserve">Laxman bhoi S/o Dinabandhu Bhue  </t>
  </si>
  <si>
    <t>Madhusudan Bhue S/o Gobinda</t>
  </si>
  <si>
    <t>Manbodh Padhan S/o Kampal</t>
  </si>
  <si>
    <t>Minaketan Sahu S/o Uttar Ku.</t>
  </si>
  <si>
    <t>Nagara Bhue S/o Prajapati Vill-Barngamal</t>
  </si>
  <si>
    <t>Naresh Ch. Sahu S/o Rajindra</t>
  </si>
  <si>
    <t>Nilini Mirdha w/o Nabin</t>
  </si>
  <si>
    <t xml:space="preserve">Nishamani Padhan S/o </t>
  </si>
  <si>
    <t>Pabitra Bag S/o Ramchandra</t>
  </si>
  <si>
    <t>Panchanan Sahu S/o Rushi</t>
  </si>
  <si>
    <t>Prahallad Barik S/o Nilakantha</t>
  </si>
  <si>
    <t>Prahita Padhan S/o Upendra</t>
  </si>
  <si>
    <t xml:space="preserve">Prasanta Sahu S/o Panchanan </t>
  </si>
  <si>
    <t>Premraj Sahu</t>
  </si>
  <si>
    <t>Purna Bhue</t>
  </si>
  <si>
    <t xml:space="preserve"> Rabi Mirdha S/o  Dileswar</t>
  </si>
  <si>
    <t>Ramani Ranjan Dharua S/o Jayadeb</t>
  </si>
  <si>
    <t>Ramesh Bhue S/o Purna</t>
  </si>
  <si>
    <t>Ramesh Bhue S/o Sradhakar</t>
  </si>
  <si>
    <t>Rohita Padhan S/o Upendra</t>
  </si>
  <si>
    <t>Sahadev Dhurua S/o Kumar</t>
  </si>
  <si>
    <t xml:space="preserve">Samaru Bag S/o Ghasiram Bag  </t>
  </si>
  <si>
    <t xml:space="preserve">Sesadev Padhan </t>
  </si>
  <si>
    <t xml:space="preserve">Somyaranjan Seth </t>
  </si>
  <si>
    <t>Soukilal Majhi S/o Bidyadhar</t>
  </si>
  <si>
    <t>Subash Ch. Sahu S/o Rajindra</t>
  </si>
  <si>
    <t>Suresh Ch. Sahu S/o Tajndra</t>
  </si>
  <si>
    <t>Sureswar Mirdha S/o Sudarshan</t>
  </si>
  <si>
    <t xml:space="preserve">Sushma Bhoi   D/o Aakula </t>
  </si>
  <si>
    <t>Swarn Padhan S/o Palau</t>
  </si>
  <si>
    <t>Tankamani Dharua S/o Rajkumar</t>
  </si>
  <si>
    <t>Upendra Bhoi S/o Sradhakar</t>
  </si>
  <si>
    <t>Sarbesh Kumar Sahu  S/o Thabir Ch.</t>
  </si>
  <si>
    <t>Balaram Mahapatra S/o Dibakara</t>
  </si>
  <si>
    <t>Malikram Mahapatra S/o Ksgyama kar</t>
  </si>
  <si>
    <t>Girish Ch. Sahu S/o Rajindra</t>
  </si>
  <si>
    <t>Tirthadatta padhan S/o Milan</t>
  </si>
  <si>
    <t>Ranjit Dhurua W/o Prakash</t>
  </si>
  <si>
    <t>Achyuta Sahu S/o Ugresan</t>
  </si>
  <si>
    <t xml:space="preserve">Prasanna Kumar Biswal S/o Harachand </t>
  </si>
  <si>
    <t>Sahit Padhan S/o Upendra</t>
  </si>
  <si>
    <t>Sobhabati Padhan W/o Dayasagar</t>
  </si>
  <si>
    <t xml:space="preserve">Bhagban Sahu </t>
  </si>
  <si>
    <t>Ramela</t>
  </si>
  <si>
    <t>Prasnata  Munda S/o Gajapati Munda (Badsarua)</t>
  </si>
  <si>
    <t>Tankadhar Ganik S/o Chandrasekhar (Charmal)</t>
  </si>
  <si>
    <t>Gurudeva Bhoi</t>
  </si>
  <si>
    <t>Agasti Badhai</t>
  </si>
  <si>
    <t>Ajatini Meher</t>
  </si>
  <si>
    <t>Antaram Padhan S/o-Ramprasad Padhan</t>
  </si>
  <si>
    <t>Arjun Majhi S/o Lochan (Sianpali)</t>
  </si>
  <si>
    <t>Ashok Bhoi S/o Sitaram</t>
  </si>
  <si>
    <t>Balaram Munda</t>
  </si>
  <si>
    <t>Basudeb Panda S/o Radhekrushna (Badsarua)</t>
  </si>
  <si>
    <t>Benu Gahir S/o Sadashiba (Sianpali)</t>
  </si>
  <si>
    <t>Benudhar Meher</t>
  </si>
  <si>
    <t>Bhagban Majhi</t>
  </si>
  <si>
    <t>Bhagirathi Sahu</t>
  </si>
  <si>
    <t>Bhikari Chhatar S/o Milan (Ghusra)</t>
  </si>
  <si>
    <t>Bhimsen Sahu</t>
  </si>
  <si>
    <t>Bidyadhar Kishan</t>
  </si>
  <si>
    <t>Bikram Khamari S/o Gosain (Barkanipali)</t>
  </si>
  <si>
    <t>Bikram Podh S/o-Bhagabana Podh</t>
  </si>
  <si>
    <t xml:space="preserve">Bikram Sahu </t>
  </si>
  <si>
    <t>Bilasa Mahanandia</t>
  </si>
  <si>
    <t>Binod Ranbida S/o-Amulya</t>
  </si>
  <si>
    <t>Binodini Dutia Chand D/o- Baisnab</t>
  </si>
  <si>
    <t>Biranchi Ganik S/o Bhagabatia (Charmal)</t>
  </si>
  <si>
    <t>Biswajit Sahu S/o Ramesh (Fatapali)</t>
  </si>
  <si>
    <t>Bui Ganik</t>
  </si>
  <si>
    <t>Chakradhar Ganik S/o Baishnab (Charmal)</t>
  </si>
  <si>
    <t>Chaturbhuja Badhai</t>
  </si>
  <si>
    <t>Chaturbhuja Kalet S/o Santosh (Charmal)</t>
  </si>
  <si>
    <t>Chintamani Ganik (Charmal)</t>
  </si>
  <si>
    <t>Chudamani Pradhan</t>
  </si>
  <si>
    <t>Daupadi Ranbida</t>
  </si>
  <si>
    <t>Dayanidhi Meher S/o-Ganjan Meher</t>
  </si>
  <si>
    <t>Dayasagar Behera S/o Basudeb (Tetelkudli)</t>
  </si>
  <si>
    <t>Debananda Bhue S/o Bikram (Pudhipali)</t>
  </si>
  <si>
    <t>Debendra Pradhan</t>
  </si>
  <si>
    <t>Debendra Prushti</t>
  </si>
  <si>
    <t>Dhanamali Ganik  (Charmal)</t>
  </si>
  <si>
    <t>Dileswar Mahanandia</t>
  </si>
  <si>
    <t>Dubraj Gahir</t>
  </si>
  <si>
    <t xml:space="preserve">Durga Munda </t>
  </si>
  <si>
    <t>Ghanashyam Ganik</t>
  </si>
  <si>
    <t xml:space="preserve">Ghanashyam Majhi </t>
  </si>
  <si>
    <t>Gobardhan Meher</t>
  </si>
  <si>
    <t>Gobind Kalet</t>
  </si>
  <si>
    <t>Gobinda Munda</t>
  </si>
  <si>
    <t>Golbadan Bhue S/o Thutka (Sianpali)</t>
  </si>
  <si>
    <t>Gunamani Gahir S/o Sudarshan (Sianpali)</t>
  </si>
  <si>
    <t>Harihar Sahu</t>
  </si>
  <si>
    <t>Harischandra Sahu S/o Ugresan (Thuropali)</t>
  </si>
  <si>
    <t>Harish Chandra Sahu S/o-Ugresan Sahu</t>
  </si>
  <si>
    <t>Harishankar Sahu S/o-Dhanurja Sahu</t>
  </si>
  <si>
    <t>Hemachandra Gahir</t>
  </si>
  <si>
    <t>Hrudananda Sahu</t>
  </si>
  <si>
    <t>Hrushikesh Ganik</t>
  </si>
  <si>
    <t>Hrusikesh Ganik S/o Bihari (Charmal)</t>
  </si>
  <si>
    <t>Ichhanand Ganik S/o Gokulananda(Charmal)</t>
  </si>
  <si>
    <t>Iswar  Bag S/o Budhu (Charmal)</t>
  </si>
  <si>
    <t>Jagdish Badhai</t>
  </si>
  <si>
    <t>Janardan Badhai</t>
  </si>
  <si>
    <t>Janmajay Padhan S/o-Bishnuprasad</t>
  </si>
  <si>
    <t>Janmenjay Bhoi</t>
  </si>
  <si>
    <t>Jayaram Meher S/o Danara (Ghusra)</t>
  </si>
  <si>
    <t>Jhadeswar Sahu</t>
  </si>
  <si>
    <t>Jubraj Sahu S/o Bhupati</t>
  </si>
  <si>
    <t>Kabiraj Gahir</t>
  </si>
  <si>
    <t>Kalindra Bhoi S/o Durge Bhoi (Charmal)</t>
  </si>
  <si>
    <t>Kaushalya Kishan</t>
  </si>
  <si>
    <t>Kirtan Suhula S/o Makhunu</t>
  </si>
  <si>
    <t>Krushan Chand</t>
  </si>
  <si>
    <t>Krushna Dora S/o Manglu (Ghusra)</t>
  </si>
  <si>
    <t>Kulamani Chand S/o Hira (Charmal)</t>
  </si>
  <si>
    <t>Labanga Padhan</t>
  </si>
  <si>
    <t>Lakshman Kisan S/o Shyamsundar (Bagbahal)</t>
  </si>
  <si>
    <t>Lalit Kisan S/o Bhagabana (Bagbahal)</t>
  </si>
  <si>
    <t>Lalit Sahu S/o-Himansu SahU</t>
  </si>
  <si>
    <t>Laxmi Bhoi S/o Harachand (Sianpali)</t>
  </si>
  <si>
    <t>Makardhwaj Behera</t>
  </si>
  <si>
    <t>Makradhavaj Mahananda</t>
  </si>
  <si>
    <t>Milan Pradhan</t>
  </si>
  <si>
    <t>Mukesh Ganik</t>
  </si>
  <si>
    <t>Munu Behera S/o-Sama Behera</t>
  </si>
  <si>
    <t>Murali Majhi</t>
  </si>
  <si>
    <t>Mururu Munda</t>
  </si>
  <si>
    <t>Narahari Bhoi</t>
  </si>
  <si>
    <t>Narayan Padhan</t>
  </si>
  <si>
    <t>Nilambar Bhue S/o Durge (Charmal)</t>
  </si>
  <si>
    <t>Nilanchal Sahu</t>
  </si>
  <si>
    <t>Nityananda Bhoi</t>
  </si>
  <si>
    <t>Nityananda Padhan S/o Shankar (Bagbahal)</t>
  </si>
  <si>
    <t>Padmabati Ganik</t>
  </si>
  <si>
    <t>Padmasini ganik</t>
  </si>
  <si>
    <t>Padmini Bhoi</t>
  </si>
  <si>
    <t>Pankaj Bhoi</t>
  </si>
  <si>
    <t>Pankaj Kishan S/o Krushna</t>
  </si>
  <si>
    <t>Parsuram Gupta S/o Arjun (Fatapali)</t>
  </si>
  <si>
    <t>Pradeep Bhue S/o Sitaram (Fatapali)</t>
  </si>
  <si>
    <t>Prafulla Bag</t>
  </si>
  <si>
    <t>Premananda Bhoi</t>
  </si>
  <si>
    <t>Purnami Chhuria D/o-Satrughan</t>
  </si>
  <si>
    <t>Purusottam Bhoi</t>
  </si>
  <si>
    <t>Radha Kanta Ganik</t>
  </si>
  <si>
    <t>Radhakanta Badhai</t>
  </si>
  <si>
    <t>Radhika Gahir W/o Sudarshan (Sianpali)</t>
  </si>
  <si>
    <t>Rajani Padhan W/o-Ramchandra</t>
  </si>
  <si>
    <t>Ramadhin Ganik</t>
  </si>
  <si>
    <t>Ranjit Kishan</t>
  </si>
  <si>
    <t>Ruturaj Sahu S/o Ratnakar</t>
  </si>
  <si>
    <t>Sabita Sahu</t>
  </si>
  <si>
    <t>Sabitri Meher (Ghusra)</t>
  </si>
  <si>
    <t>Sahadeb Padhan S/o Janakram (Bagbahal)</t>
  </si>
  <si>
    <t>Santosh Munda</t>
  </si>
  <si>
    <t>Santosh Sahu S/o-Jogi Sahu</t>
  </si>
  <si>
    <t>Saroj Kumar Prusti S/o- Bansidhar Prusti</t>
  </si>
  <si>
    <t>Sashibhusandutia Chand</t>
  </si>
  <si>
    <t>Satyananda Bhoi S/o Ghanashyam Bhoi (Bhoipada)</t>
  </si>
  <si>
    <t>Satyanarayan Ganik</t>
  </si>
  <si>
    <t>Sebati  Majhi W/o Gobinda (Sianpali)</t>
  </si>
  <si>
    <t>Shradhakar Sahu S/O-Hemachandra</t>
  </si>
  <si>
    <t>Sibaram Muda</t>
  </si>
  <si>
    <t>Soudagar Kishan</t>
  </si>
  <si>
    <t>Srimata Bhoi S/o Chamara</t>
  </si>
  <si>
    <t>Sudan Dutia chand S/o Ghasia</t>
  </si>
  <si>
    <t>Sudra Ganik S/o Brusabha</t>
  </si>
  <si>
    <t>Sukanti Bag W/o- Abadut Bag</t>
  </si>
  <si>
    <t>Suratha Pharua</t>
  </si>
  <si>
    <t>Suresh Argali S/o Durjyodhan (Sianpali)</t>
  </si>
  <si>
    <t>Suresh Ganik</t>
  </si>
  <si>
    <t>Tapaswini Chand S/o Dasarathi</t>
  </si>
  <si>
    <t>Tarun Kishor Barik S/o-Prahallad</t>
  </si>
  <si>
    <t>Tikeswar. Bhoi  (Badsarua)</t>
  </si>
  <si>
    <t>Radhakanta Pati</t>
  </si>
  <si>
    <t>Bhubana Padhan S/o Dhanu (Koltikra)</t>
  </si>
  <si>
    <t xml:space="preserve">Tejeram Bhoi </t>
  </si>
  <si>
    <t>Dhananjaya Sahu S/o Agasti (Katatikira)</t>
  </si>
  <si>
    <t>Aswini Kumar Pati S/o Bhubaneswar</t>
  </si>
  <si>
    <t>Harihar Kishan S/o Daitari</t>
  </si>
  <si>
    <t>Kshira Sagar Sahu</t>
  </si>
  <si>
    <t>Nakul Ranbida S/o Cheru (Charmal)</t>
  </si>
  <si>
    <t>Hiraram Ganik S/o Bhagabana (Charmal)</t>
  </si>
  <si>
    <t>Jhasketan Bhoi</t>
  </si>
  <si>
    <t>Akshya Bhoi</t>
  </si>
  <si>
    <t>Bhikari Meher S/o Chandramani (Ghusra)</t>
  </si>
  <si>
    <t>Debendra Badhai S/o Khetramani (Badhaipada)</t>
  </si>
  <si>
    <t>Gajindra Dutia Chand S/o Ghasia (Charmal)</t>
  </si>
  <si>
    <t>Jishushankar Sahu S/o-Mahendra Sahu</t>
  </si>
  <si>
    <t>Kalakati Bhoi W/o-Judhisthir Bhoi</t>
  </si>
  <si>
    <t>Kishor Luha S/o- Mohan Luha</t>
  </si>
  <si>
    <t>Tarun Ganik S/o-Basudeb</t>
  </si>
  <si>
    <t>Himansu Ku Panda S/o-Rankamani Panda</t>
  </si>
  <si>
    <t>Hrushikesh Pati S/o-Antaram Pati</t>
  </si>
  <si>
    <t>Hrusikesh Pati</t>
  </si>
  <si>
    <t>Gobinda Sahu S/o-Arakhita</t>
  </si>
  <si>
    <t>Hemanta Ku. Pradhan</t>
  </si>
  <si>
    <t>Tilia</t>
  </si>
  <si>
    <t>Khirodini Singh W/o Rupadhar</t>
  </si>
  <si>
    <t>Maguni Bag S/o Gourisankar Bagar (Bhagabanpali)</t>
  </si>
  <si>
    <t>Pradeep Das S/o Arjun</t>
  </si>
  <si>
    <t>Sukanti Badi W/o Madan</t>
  </si>
  <si>
    <t>Jugeswar sa S/o Samaru (Pudhipali)</t>
  </si>
  <si>
    <t>Susanta Naik S/o Parakshita (Bhagabanpali)</t>
  </si>
  <si>
    <t xml:space="preserve">Rabinarayan pandey S/o </t>
  </si>
  <si>
    <t>Aadikanda Biswal S/o Parsuram (Nuapada)</t>
  </si>
  <si>
    <t>Aditya Prasad Padhan S/o Hadi</t>
  </si>
  <si>
    <t>Akura Bhoi S/o Rajan (Nuapada)</t>
  </si>
  <si>
    <t>Anata Bhoi  S/o Jaharu</t>
  </si>
  <si>
    <t>Anil Bhoi S/o Jugeswar</t>
  </si>
  <si>
    <t>Arjun Sahu S/o Thiladar (Katatikira)</t>
  </si>
  <si>
    <t>Artatrana Biswal S/o Prahallad</t>
  </si>
  <si>
    <t xml:space="preserve">Basudeb Padhan S/o </t>
  </si>
  <si>
    <t>Bedabyas Pradhan S/o Rajendra</t>
  </si>
  <si>
    <t>Bhabani Shankar Padhan</t>
  </si>
  <si>
    <t>Bhagirathi Padhan  S/o Kandarpa</t>
  </si>
  <si>
    <t>Bhagirathi Sahu S/o Agasti</t>
  </si>
  <si>
    <t>Bijaya Kumar Pradhan</t>
  </si>
  <si>
    <t>Bilasini Sahu</t>
  </si>
  <si>
    <t>Birakisor Majhi</t>
  </si>
  <si>
    <t>Bisakha Biswal S/o Hema</t>
  </si>
  <si>
    <t>Buddhadeb Pradhan</t>
  </si>
  <si>
    <t>Budhuram Padhan</t>
  </si>
  <si>
    <t>Chandrakala Biswal W/o Kailash</t>
  </si>
  <si>
    <t>Chandrakanta Padhan S/o Samaru</t>
  </si>
  <si>
    <t>Charurbhuja Padhan S/o Fakir</t>
  </si>
  <si>
    <t>Cheru Sahu S/o Dhanurya</t>
  </si>
  <si>
    <t xml:space="preserve">Chintamani Padhan S/o </t>
  </si>
  <si>
    <t>Chitta Mani Pradhan</t>
  </si>
  <si>
    <t>Damayanti Sahu S/o Sanantan</t>
  </si>
  <si>
    <t>Dataram Majhi S/o Kirtan</t>
  </si>
  <si>
    <t>Debananda Bhoi S/o Bikram (Pudhipali)</t>
  </si>
  <si>
    <t>Debananda Singh S/o Bijaya</t>
  </si>
  <si>
    <t>Debendra Padhan S/o Bishnu Prasad</t>
  </si>
  <si>
    <t>Debendra Prusti S/o Harihar</t>
  </si>
  <si>
    <t>Deepak Kumar Pradhan</t>
  </si>
  <si>
    <t>Dhaniram Majhi S/o Aintha (Fatapali)</t>
  </si>
  <si>
    <t>Dileswar Bhue S/oSamaru Bhue S(Nuapada)</t>
  </si>
  <si>
    <t>Dinabandhu Bhoi S/o Iswara</t>
  </si>
  <si>
    <t>Dolamani Pradhan</t>
  </si>
  <si>
    <t>Droapdi Bhue S/o Iswar (Nuapada)</t>
  </si>
  <si>
    <t>Dukha Bhoi W/o Narayan</t>
  </si>
  <si>
    <t>Durga Padhan S/o Tankadhar (Tetelkudli)</t>
  </si>
  <si>
    <t>Ekambra Padhan S/o Arta</t>
  </si>
  <si>
    <t>Faguni Bag  S/o Chamara</t>
  </si>
  <si>
    <t>Fakira Sahu S/o Dhananjaya (Katatikira)</t>
  </si>
  <si>
    <t>Ganeshram Padhan</t>
  </si>
  <si>
    <t>Gangaram Sahu S/o Deba</t>
  </si>
  <si>
    <t>Ghanashyam Sahu S/o Manbodh (Katatikira)</t>
  </si>
  <si>
    <t>Girish Ch. Pujhari S/o Bhagabana</t>
  </si>
  <si>
    <t>Gobinda  Padhan S/o Artatrana</t>
  </si>
  <si>
    <t>Gokulananda Sahu S/o Basudeb Sahu</t>
  </si>
  <si>
    <t>Gopalmani Pradhan S/o Mangala</t>
  </si>
  <si>
    <t>Gopinath  Padhan S/o Sankarsan (Tetelkudli)</t>
  </si>
  <si>
    <t>Goutam Padhan S/o Munibara</t>
  </si>
  <si>
    <t xml:space="preserve">Gulapi Nag </t>
  </si>
  <si>
    <t>Hajari Padhan S/o Agasti</t>
  </si>
  <si>
    <t>Hrudananda  Rout S/o Thunku (Nuapada)</t>
  </si>
  <si>
    <t>Iswar Mahananda S/o Akura</t>
  </si>
  <si>
    <t>Iswari Sahu W/o Ghanashyam</t>
  </si>
  <si>
    <t>Jabanswa Dash S/o Kamdeb</t>
  </si>
  <si>
    <t>Jadumani Padhan S/o Manglu</t>
  </si>
  <si>
    <t>Jagadish Sahu S/o Ramesh Ch.</t>
  </si>
  <si>
    <t>Jagarnnath Bag  S/o Giridhari</t>
  </si>
  <si>
    <t>Jajnanarayan . Guru S/o Khsyama</t>
  </si>
  <si>
    <t>Jajnaseni  Biswal S/o Ganda (Bhagabanpali)</t>
  </si>
  <si>
    <t>Jalandhar Mahananda S/o Akura</t>
  </si>
  <si>
    <t>Jatimdra Padhan</t>
  </si>
  <si>
    <t>Jayadeb Sahu S/o Tankadhar</t>
  </si>
  <si>
    <t xml:space="preserve">Jayaprakash Sahu </t>
  </si>
  <si>
    <t>Jaydeb bhoi</t>
  </si>
  <si>
    <t xml:space="preserve">Jhasketan Bhoi </t>
  </si>
  <si>
    <t>Jhumer Sahu</t>
  </si>
  <si>
    <t>Jira Bhoi W/o Bikram</t>
  </si>
  <si>
    <t>Jogendra Singh S/o Nabeen</t>
  </si>
  <si>
    <t>Judhistir Bhue</t>
  </si>
  <si>
    <t>Jugeswar Sahani S/o Rushman (Katatikira)</t>
  </si>
  <si>
    <t>Jujanti Padhan</t>
  </si>
  <si>
    <t>Kailash Padhan S/o Mangal</t>
  </si>
  <si>
    <t>Kakaya Sahu W/o Bhulanath</t>
  </si>
  <si>
    <t>Kalyani Bhoi</t>
  </si>
  <si>
    <t>Kedar Padhan</t>
  </si>
  <si>
    <t>Keshba Pradhan</t>
  </si>
  <si>
    <t>Kesshab Bhoi</t>
  </si>
  <si>
    <t>Khirod Chandra Das</t>
  </si>
  <si>
    <t>Khirod Padhan S/o Madhu</t>
  </si>
  <si>
    <t>Khirod Singh s/o Bipin</t>
  </si>
  <si>
    <t>Kishor Padhan S/o Udenath</t>
  </si>
  <si>
    <t xml:space="preserve">Kishori Bhoi </t>
  </si>
  <si>
    <t>Kshyamasagar Bhue S/o Keshu</t>
  </si>
  <si>
    <t>Lalita Sahani</t>
  </si>
  <si>
    <t xml:space="preserve">Lambodhar Biswal S/o </t>
  </si>
  <si>
    <t>Latabana Padhan S/o Daitari</t>
  </si>
  <si>
    <t>Laxman Bhoi S/o Tikeswar</t>
  </si>
  <si>
    <t>Lingaraj Sahu S/o Suresh (Bhagabanapali)</t>
  </si>
  <si>
    <t>Lokeswar Singh</t>
  </si>
  <si>
    <t>Loknath Pradhan</t>
  </si>
  <si>
    <t>Madhab Padhan S/o Manglu</t>
  </si>
  <si>
    <t>Mahan Padhan S/o Agasti</t>
  </si>
  <si>
    <t>Mahendra Padhan S/o Udedneth</t>
  </si>
  <si>
    <t>Makardhwaja Kalo</t>
  </si>
  <si>
    <t>Manbhanjan  Dash W/o Nilambar</t>
  </si>
  <si>
    <t>Manbodh Biswal S/o Sundar</t>
  </si>
  <si>
    <t>Manoranjan Padhan S/o Udenath (Katatikira)</t>
  </si>
  <si>
    <t>Mantri Bhoi S/o Sachida (Nuapada)</t>
  </si>
  <si>
    <t>Mathura Padhan</t>
  </si>
  <si>
    <t xml:space="preserve">Mohini Sahani </t>
  </si>
  <si>
    <t>Namita Padhan D/o Radhakanta</t>
  </si>
  <si>
    <t>Nilambar Pasayat S/o Sapna</t>
  </si>
  <si>
    <t>Nilanchal Sahu S/o Thiladar</t>
  </si>
  <si>
    <t xml:space="preserve">Nirakar Bhoi </t>
  </si>
  <si>
    <t>Padmalochan Padhan</t>
  </si>
  <si>
    <t xml:space="preserve">Padmini Bhoi </t>
  </si>
  <si>
    <t>Pankaj Bhoi S/o Ani Bhoi (Pudhipali)</t>
  </si>
  <si>
    <t>Pankajini Rout W/o Surendra</t>
  </si>
  <si>
    <t>Parameswar Biswal</t>
  </si>
  <si>
    <t xml:space="preserve">Phula Biswal </t>
  </si>
  <si>
    <t>Poulsti sahu</t>
  </si>
  <si>
    <t>Prakash Padhan S/o  Kishor</t>
  </si>
  <si>
    <t>Pranaya Das S/o Arjun</t>
  </si>
  <si>
    <t>Prasna Biswal S/o Parsuram</t>
  </si>
  <si>
    <t>Premananda Padhan S/o Bhonath</t>
  </si>
  <si>
    <t>Purna Chandra Padhan S/o Tarini</t>
  </si>
  <si>
    <t>Purusottam Bhoi S/o BIKRAM Bhoi</t>
  </si>
  <si>
    <t>Rabindra Pradhan S/o Srinibas</t>
  </si>
  <si>
    <t>Rabiratna Bhoi S/o Samaru</t>
  </si>
  <si>
    <t>Raghumani Pradhan</t>
  </si>
  <si>
    <t>Raghunath Biswal S/o Hemchandra (Nuapada)</t>
  </si>
  <si>
    <t>Rajendra Bhoi</t>
  </si>
  <si>
    <t xml:space="preserve">Rakesh Padhan  S/o </t>
  </si>
  <si>
    <t>Ramesh Biswal S/o Bipin Biswal (Bhagabanpali)</t>
  </si>
  <si>
    <t>Ramesh Chandra Bag S/o Krushna Chandra</t>
  </si>
  <si>
    <t>Ramesh Dash S/o Dullava</t>
  </si>
  <si>
    <t>Ramesh Padhan</t>
  </si>
  <si>
    <t>Rasanda Pradhan</t>
  </si>
  <si>
    <t>Rebati Ganik F-Salegram Biswal (Nuapada)</t>
  </si>
  <si>
    <t>Rohita Dash</t>
  </si>
  <si>
    <t xml:space="preserve">Rudradev Padhan </t>
  </si>
  <si>
    <t>Rupa  Bhoi S/o Nira</t>
  </si>
  <si>
    <t>Rupadhar Sahu S/o Hemchandra (Katatikira)</t>
  </si>
  <si>
    <t>Sabitri Singh W/o Swarna Singh</t>
  </si>
  <si>
    <t>Sadanand Bhue S/o Sartuka</t>
  </si>
  <si>
    <t xml:space="preserve">Sadananda Padhan S/o </t>
  </si>
  <si>
    <t>Sagar Nag S/o Kunja Bihari Nag</t>
  </si>
  <si>
    <t>Saheba Biswal S/o Munu (Bhagabanpali)</t>
  </si>
  <si>
    <t>Samari Pradhan</t>
  </si>
  <si>
    <t>Samaru Gardia S/o Benu</t>
  </si>
  <si>
    <t>Samaru Padhan S/o Surat (Pudhipali)</t>
  </si>
  <si>
    <t>Sanatan Ganik S/o Bahadur</t>
  </si>
  <si>
    <t>Sanatan Sahu S/o Biranchi (Pudhipali)</t>
  </si>
  <si>
    <t xml:space="preserve">Sanjukta Sa W/o Anirudha </t>
  </si>
  <si>
    <t>Santosh Dehury S/o Jaykrushna</t>
  </si>
  <si>
    <t>Saroj Kumar Padhan  S/o Mahendra</t>
  </si>
  <si>
    <t xml:space="preserve">Sita Deheri </t>
  </si>
  <si>
    <t>Somnath Bhoi</t>
  </si>
  <si>
    <t>Sradhakar Sahu S/o Hemchandra (Katatikira)</t>
  </si>
  <si>
    <t>Srinibas Padhan s/o Fakir</t>
  </si>
  <si>
    <t xml:space="preserve">Subash Ch. Sahu  </t>
  </si>
  <si>
    <t>subhanan Sahu S/o</t>
  </si>
  <si>
    <t>Sukahadananda Padhan</t>
  </si>
  <si>
    <t xml:space="preserve">Sukanti sahu W/o Subash Ch. Sahu </t>
  </si>
  <si>
    <t>Sulochana Mahanand  S/o Chudamani</t>
  </si>
  <si>
    <t>Sundarlal Padhan S/o Gobardhan Padhan (Tetelkudli)</t>
  </si>
  <si>
    <t>Supara Bhoi D/o Bidyadhar Bhue</t>
  </si>
  <si>
    <t>Surendra Dash S/o Milan</t>
  </si>
  <si>
    <t>Suresh Sahani S/o Bisikeshan (Katatikira)</t>
  </si>
  <si>
    <t>Suresh Singhi S/o Mukteswar</t>
  </si>
  <si>
    <t>Sureswar Biswal S/o Gopinath (Bhagabanpali)</t>
  </si>
  <si>
    <t>Tankadhar Nag S/o Sudarshan</t>
  </si>
  <si>
    <t>Tarun Ku. Prusti S/o Bansidhar</t>
  </si>
  <si>
    <t>Tarun Padhan</t>
  </si>
  <si>
    <t>Tikelal Bhoi S/o Kamal (Tetelkudli)</t>
  </si>
  <si>
    <t>Tribikram Pradhan S/o Premananda</t>
  </si>
  <si>
    <t xml:space="preserve">Trilochan Padhan S/o Gurudeba </t>
  </si>
  <si>
    <t xml:space="preserve">Trinath Pradhan </t>
  </si>
  <si>
    <t>Bideshini Padhan W/o Durjodhan</t>
  </si>
  <si>
    <t>Dinabndhu Nag S/o Kunjabihari (Nuapada)</t>
  </si>
  <si>
    <t>Dubraj Padhan S/o Suresh Ch.</t>
  </si>
  <si>
    <t>Kailash Ch. Sahu S/o Latabana (Barkanipali)</t>
  </si>
  <si>
    <t>Premananda Bagarti S/o Ganeswar</t>
  </si>
  <si>
    <t>Rasantula Padhan</t>
  </si>
  <si>
    <t>Subasini Sahu</t>
  </si>
  <si>
    <t>Maguni Bag S/o Madan (Bhagabanpali)</t>
  </si>
  <si>
    <t xml:space="preserve">Somnath Padhan </t>
  </si>
  <si>
    <t>Sudam Padhan S/o Trinath</t>
  </si>
  <si>
    <t>Sulochana Rout W/o Saran</t>
  </si>
  <si>
    <t>Nabaghana Bhoi S/o Rajan</t>
  </si>
  <si>
    <t>Bhargabi Padhan</t>
  </si>
  <si>
    <t>Bhinsen Sahu S/o Hemachandra</t>
  </si>
  <si>
    <t>Lingaraj Biswal S/o Undu (Nuapada)</t>
  </si>
  <si>
    <t>Shibanath Bhoi</t>
  </si>
  <si>
    <t>Ansuman  Bhoi S/o Netrananda Vill-Telenpali</t>
  </si>
  <si>
    <t>Jadumani Kalo S/o Sudama (Bhagabanpali)</t>
  </si>
  <si>
    <t>Janyamaja Bhoi S/o Netranand  (Nuapada)</t>
  </si>
  <si>
    <t>Mamata  Bagar S/o Munu (Bhagabanpali)</t>
  </si>
  <si>
    <t>Manish Biswal S/o Jayaram</t>
  </si>
  <si>
    <t>Baikuntha Bhoi S/o Netrananda (Nuapada)</t>
  </si>
  <si>
    <t xml:space="preserve">Dileswar  Pradhan </t>
  </si>
  <si>
    <t>Nalini Bhoi W/o  Nimai (Belpahar MausiMandir )</t>
  </si>
  <si>
    <t>Dasarathi Padhan</t>
  </si>
  <si>
    <t>Dugumani Padhan S/o Durjyodhan</t>
  </si>
  <si>
    <t>Jagnyaseni Padhan W/o Manager (Katatikira)</t>
  </si>
  <si>
    <t>Judhistir Nag</t>
  </si>
  <si>
    <t>Muralidhar Padhan S/o Khundulu</t>
  </si>
  <si>
    <t>Sanjaya Kumar Pradhan</t>
  </si>
  <si>
    <t>Sankarsan Padhan S/o Motilal</t>
  </si>
  <si>
    <t>Santosh Kumar Pradhan</t>
  </si>
  <si>
    <t>Sidhe Bhue S/o Bahadur</t>
  </si>
  <si>
    <t>Subash Bhoi  S/o Rathu</t>
  </si>
  <si>
    <t>Bhabani Shankar bhoi</t>
  </si>
  <si>
    <t>Bidyadhar Barik</t>
  </si>
  <si>
    <t>Biki Bhoi S/o Baikuntha</t>
  </si>
  <si>
    <t>Bilasini Bag</t>
  </si>
  <si>
    <t>Deba   Sahu S/o Khundulu (Katatikira)</t>
  </si>
  <si>
    <t>Godabari Padhan</t>
  </si>
  <si>
    <t>Gourahari Padhan S/o Ghasiram</t>
  </si>
  <si>
    <t>jamini Pradhan</t>
  </si>
  <si>
    <t xml:space="preserve">Loknath Bhue S/o Paltu </t>
  </si>
  <si>
    <t>Maithili Padhhan W/o Ramesh Padhan  (Tetelkudli)</t>
  </si>
  <si>
    <t>Mukta Pradhan</t>
  </si>
  <si>
    <t>Nrupalal Rout S/o Harishankar</t>
  </si>
  <si>
    <t>Premananda Bhoi S/o Chainu</t>
  </si>
  <si>
    <t>Rajendra Kuamr Satpathy S/o Durga</t>
  </si>
  <si>
    <t xml:space="preserve">Rebati Bagar W/o Nityananda </t>
  </si>
  <si>
    <t>Sabita Bag W/o Tikeswar</t>
  </si>
  <si>
    <t>Santoshni Bhoi</t>
  </si>
  <si>
    <t>Sesha  Singh S/o Aatanga (Pudhipali)</t>
  </si>
  <si>
    <t>Srikanta Padhan S/o Manoranjan</t>
  </si>
  <si>
    <t>Taruni Pradhan W/o Gouri shankar</t>
  </si>
  <si>
    <t>Tikeswar Bag S/o Dugumani (Nuapada)</t>
  </si>
  <si>
    <t>Uddhaba Sahu S/o Debadutta (Katatikira)</t>
  </si>
  <si>
    <t>Umesh Chandra Sahu S/o Rushav (Nuapada)</t>
  </si>
  <si>
    <t>Swarna Singh D/o Brushava</t>
  </si>
  <si>
    <t>Manorama  Padhan S/o Ratnakar</t>
  </si>
  <si>
    <t>Gulapi Naik W/o Bhara</t>
  </si>
  <si>
    <t>Purusottam Bhoi S/oManbodh Bhoi</t>
  </si>
  <si>
    <t>Jugeswar Majhi S/o Kirtan</t>
  </si>
  <si>
    <t>Santanu Singh S/o Rupadhar (Adhapara)</t>
  </si>
  <si>
    <t>Motilal Padhan S/o Thakura</t>
  </si>
  <si>
    <t>Gulu Pradhan S/o Sidheswar Padhan (Pudhipali)</t>
  </si>
  <si>
    <t>Hemraj Pradhan S/o Kailash</t>
  </si>
  <si>
    <t>Mrutyunjaya Bhue S/o Sukhadev</t>
  </si>
  <si>
    <t xml:space="preserve">Niranjan Biswal </t>
  </si>
  <si>
    <t xml:space="preserve">Purandar Chhuria S/o Uttam Chhuria </t>
  </si>
  <si>
    <t>Yagyanarayan  Padhan</t>
  </si>
  <si>
    <t xml:space="preserve">Soumyarani Satpathy W/o Raju </t>
  </si>
  <si>
    <t>Artaram  Pujhari S/o Mukteswar</t>
  </si>
  <si>
    <t>Gudhiali</t>
  </si>
  <si>
    <t>Subrat Dhurua S/o-  Rahasa</t>
  </si>
  <si>
    <t>Abhiram Mirig S/o Goutam</t>
  </si>
  <si>
    <t>Akil Sohula S/o Badan</t>
  </si>
  <si>
    <t>Akur Mirig S/o Janmajaya</t>
  </si>
  <si>
    <t>Basanta Mirig S/o Suren</t>
  </si>
  <si>
    <t>Bharat Bag S/o- Surendri</t>
  </si>
  <si>
    <t>Chinta mani Sa S/o- Kapila</t>
  </si>
  <si>
    <t xml:space="preserve">Dinesh Kumar mali S/o- Jaymangal Mali </t>
  </si>
  <si>
    <t xml:space="preserve">Jatiram Mirig S/o Gokula </t>
  </si>
  <si>
    <t>Mahendra Rout S/o- Baishakhu</t>
  </si>
  <si>
    <t>Nrupala Pujhari S/o- Khedar</t>
  </si>
  <si>
    <t xml:space="preserve">Phakira Parikshya </t>
  </si>
  <si>
    <t>Prahallad Mirig S/o Gokula</t>
  </si>
  <si>
    <t>Purandar Behera S/o- Kuber</t>
  </si>
  <si>
    <t>Raghumani Pandey S/o Jujesti</t>
  </si>
  <si>
    <t>Rohita Urma S/o- Ganpati</t>
  </si>
  <si>
    <t xml:space="preserve">Rupesh Kumar Sahu S/o </t>
  </si>
  <si>
    <t>Sarat Kumar Pruseth S/o- Bhimsen</t>
  </si>
  <si>
    <t>Saroj Rohidas S/o Upendra</t>
  </si>
  <si>
    <t>Satrughan Neti s/o Bibhisan</t>
  </si>
  <si>
    <t xml:space="preserve">Sukanti Mallik W/o-Mukteswar Mallik </t>
  </si>
  <si>
    <t>Susanta Mirig S/o Suren</t>
  </si>
  <si>
    <t>Umakanti Neti W/0- Dillip</t>
  </si>
  <si>
    <t>Subash Chandra Sahu S/o- Sankar</t>
  </si>
  <si>
    <t>Somnath Bag S/0- Latu</t>
  </si>
  <si>
    <t xml:space="preserve">Dinesh Kumar Sahu </t>
  </si>
  <si>
    <t>Akshya Kumar Padhan S/o- Ranjit</t>
  </si>
  <si>
    <t>Anirudha Pujari S/o Kuru</t>
  </si>
  <si>
    <t xml:space="preserve">Baikuntha Pruseth S/o- Chandrasekhar </t>
  </si>
  <si>
    <t>Dropadi  Behera W/o-Kishor</t>
  </si>
  <si>
    <t>Hirakanta Urma S/o Sankirtan</t>
  </si>
  <si>
    <t>Jagyaseni  Bag W/o Dina</t>
  </si>
  <si>
    <t>Khirod Urma S/o-  Bhimsen</t>
  </si>
  <si>
    <t>Labanidhar Urma S/o Trilochan</t>
  </si>
  <si>
    <t>Netrananda Pruseth  S/o- upendra</t>
  </si>
  <si>
    <t>Prasanta Mirid S/o Suren</t>
  </si>
  <si>
    <t>Radhakanta Behera S/o Pabitra</t>
  </si>
  <si>
    <t xml:space="preserve">Rajesh Kumar Sahu S/o- </t>
  </si>
  <si>
    <t xml:space="preserve">Saroj Urma S/o-Bhimsen Urma </t>
  </si>
  <si>
    <t>satyanarayan Suhula  S/o Lingaraj</t>
  </si>
  <si>
    <t>saukilal Sahu S/o sankarajit</t>
  </si>
  <si>
    <t>Pichhalu Pruseth S/o- Prahallad</t>
  </si>
  <si>
    <t>Chudamani Rohidas S/o- Bailochan</t>
  </si>
  <si>
    <t>Kalyani Sahu W/o- Jiteswar</t>
  </si>
  <si>
    <t>Abhimanyu Pruseth S/o Hemchandra</t>
  </si>
  <si>
    <t>Soudagar Sahu S/o Sankara</t>
  </si>
  <si>
    <t xml:space="preserve">Krishna Sohela S/o handabadan </t>
  </si>
  <si>
    <t>Anuri sahu W/o Harischandra</t>
  </si>
  <si>
    <t>Ashok Urma S/0- Bhimsen</t>
  </si>
  <si>
    <t>Aswini Paule S/o-Rahas Paule</t>
  </si>
  <si>
    <t>Bideshi Sahu S/o Palau</t>
  </si>
  <si>
    <t>Binaya Kumar Pruseth S/o- Rabindra</t>
  </si>
  <si>
    <t>Chaitany Sahu S/o- Brajamohan</t>
  </si>
  <si>
    <t>Danara Suhura S/o Dalu</t>
  </si>
  <si>
    <t>Dasami Mahanand W/o Jagmohan</t>
  </si>
  <si>
    <t>Dhruba Charan Mirig S/o- Akura</t>
  </si>
  <si>
    <t>Durga Prasad Gardia S/o- Deheri</t>
  </si>
  <si>
    <t>Gobinda kaudi S/o- Santosh</t>
  </si>
  <si>
    <t xml:space="preserve">Gurudev Mahanand </t>
  </si>
  <si>
    <t>Harish Chandra Sahu S/o- Sundara</t>
  </si>
  <si>
    <t>Hrusikesh  Guru s/o Nilabar</t>
  </si>
  <si>
    <t>Jagamohan Mahanand S/o- Gobinda</t>
  </si>
  <si>
    <t xml:space="preserve">Jasobanti Sahu W/o Hrudananda </t>
  </si>
  <si>
    <t>Jayadeb Ati S/oChandrasekhar</t>
  </si>
  <si>
    <t>Karunakar sahu S/o- Patual</t>
  </si>
  <si>
    <t>Kishor Pruseth S/o Arjun</t>
  </si>
  <si>
    <t>Krushna Ch. Pandey S/o Narasingh</t>
  </si>
  <si>
    <t>Kulmani Pruseth S/o Abhiram</t>
  </si>
  <si>
    <t xml:space="preserve">Laba Sahu S/o-Jiteswar sahu </t>
  </si>
  <si>
    <t>Loknath Pandey s/o Lambodar</t>
  </si>
  <si>
    <t xml:space="preserve">Machindra Singh S/o- Sripati Singh </t>
  </si>
  <si>
    <t xml:space="preserve">Maheswar Pujhari S/o- Gajendra </t>
  </si>
  <si>
    <t>Pradeep Pruseth S/o Arjun</t>
  </si>
  <si>
    <t>Rabindra Pruseth</t>
  </si>
  <si>
    <t>Raghunath Bag S/o- Latu</t>
  </si>
  <si>
    <t xml:space="preserve">Ramdas Sahu S/o-Digambar </t>
  </si>
  <si>
    <t>Ramsaran sahu S/o dwarika</t>
  </si>
  <si>
    <t>Sankarlal Urma S/o Lakshyapati Urma</t>
  </si>
  <si>
    <t>Saukinanda Behera S/o-  Hajari</t>
  </si>
  <si>
    <t>Siddhi Chhatria S/o Samaru</t>
  </si>
  <si>
    <t>Sricharan Deep S/o Satyabhama</t>
  </si>
  <si>
    <t>Subham Urma S/o- Lochan</t>
  </si>
  <si>
    <t xml:space="preserve">Sudam Pujhari S/o-Nakul Pujari </t>
  </si>
  <si>
    <t>Sudama Pruseth S/o Jagannath</t>
  </si>
  <si>
    <t xml:space="preserve">Sumita Pruseth W/o- Mrutunjaya Pruseth </t>
  </si>
  <si>
    <t>Tankadhar PadhanS/o-Kartika Padhan S/o Bejibandh</t>
  </si>
  <si>
    <t>Ujagar Urma S/o- Karunakar</t>
  </si>
  <si>
    <t xml:space="preserve">Balaram Pradhan S/o- Surya kumar </t>
  </si>
  <si>
    <t>Mangalu Dhurua S/o Samaru</t>
  </si>
  <si>
    <t>Padman Mirig S/o Gokul</t>
  </si>
  <si>
    <t xml:space="preserve">Prahallad Kishan </t>
  </si>
  <si>
    <t>Purna Ch. Rohidas S/o Madhu</t>
  </si>
  <si>
    <t>Bhisamadev Sahu  S/o- Parsuram</t>
  </si>
  <si>
    <t>Pradip Ku. Sahu s/o Ramchandra</t>
  </si>
  <si>
    <t>Saraswati Suhula W/o- Gouranga</t>
  </si>
  <si>
    <t>TikechandSahu S/o Banmali</t>
  </si>
  <si>
    <t xml:space="preserve">Somnath Sahu S/o Sadanan </t>
  </si>
  <si>
    <t>Jayaprakash Sahu (Badsarua)</t>
  </si>
  <si>
    <t>Rampella</t>
  </si>
  <si>
    <t>Kishor Jagdala S/o</t>
  </si>
  <si>
    <t>Mohan kumar Gupta</t>
  </si>
  <si>
    <t>Ramkrushna Naik S/o Hrushikesh (Dengsargi)</t>
  </si>
  <si>
    <t>Sanjaya Kumar Khamari</t>
  </si>
  <si>
    <t>Satyananda Singh S/o Aitha</t>
  </si>
  <si>
    <t xml:space="preserve">Susanta Kumar Naik </t>
  </si>
  <si>
    <t>Kailash Ch. Sahu S/o Lataban (Barkanipali)</t>
  </si>
  <si>
    <t>Ashok  Bhoi s/o Abhi Bhoi</t>
  </si>
  <si>
    <t xml:space="preserve">Bhubaneswar Padhan S/o </t>
  </si>
  <si>
    <t>Hrudananda Chand (Charpali)</t>
  </si>
  <si>
    <t>Santosini Bhue W/o Suresh Ch.</t>
  </si>
  <si>
    <t>Hemabati Sah W/o Dambarudhar</t>
  </si>
  <si>
    <t xml:space="preserve"> Banchanidhi Padhan</t>
  </si>
  <si>
    <t xml:space="preserve"> Lalita Sahu</t>
  </si>
  <si>
    <t>Achutananda Sahu S/o Jadaba</t>
  </si>
  <si>
    <t>Aditya Sa</t>
  </si>
  <si>
    <t>Okil Kisan S/o Lal (Paknamunda)</t>
  </si>
  <si>
    <t>Akula Sahu S/o Ujagar</t>
  </si>
  <si>
    <t>Alok Kumar Trupathy</t>
  </si>
  <si>
    <t>Amalua Hotta S/o  Dubaraj</t>
  </si>
  <si>
    <t>Ananad Rohidas</t>
  </si>
  <si>
    <t xml:space="preserve">Ananada Kumar Tripathy S/o </t>
  </si>
  <si>
    <t>Anantaram Khamari S/o Santosh (Dasrupali)</t>
  </si>
  <si>
    <t>Anirudha Rohidas S/o Ganga</t>
  </si>
  <si>
    <t>Anusuya Bhoi D/o Radheshyam Bhue (Kurmimal)</t>
  </si>
  <si>
    <t>Arabinda Tripathy S/o Artatrana (Bisiutka)</t>
  </si>
  <si>
    <t>Arati Bhue W/o Kishor Bhue (Kurmimal)</t>
  </si>
  <si>
    <t>Arun Kumar Bhoi</t>
  </si>
  <si>
    <t xml:space="preserve">Ashish Padhan </t>
  </si>
  <si>
    <t>Ashok Khamari S/o Radhakanta</t>
  </si>
  <si>
    <t>Aswini Senapati S/o Rasbihari</t>
  </si>
  <si>
    <t xml:space="preserve">Avilash Mishra </t>
  </si>
  <si>
    <t xml:space="preserve">Baidei Bhoe </t>
  </si>
  <si>
    <t>Balaram Kishan</t>
  </si>
  <si>
    <t>Barun Mallik S/o Dugu</t>
  </si>
  <si>
    <t>Basanti Bhoi</t>
  </si>
  <si>
    <t>Bedabyash  Padhan S/o Cheru (Tilia)</t>
  </si>
  <si>
    <t>Bhakta  Prasad Bag S/o Dama</t>
  </si>
  <si>
    <t>Bharat Padhan</t>
  </si>
  <si>
    <t>Bhargarbi  Padhi</t>
  </si>
  <si>
    <t>Bhaskar Bhue S/o  Surya</t>
  </si>
  <si>
    <t>Bhismadeb Sahu S/o Balaram (Barkanipali)</t>
  </si>
  <si>
    <t>Bhismadev Bhue</t>
  </si>
  <si>
    <t>Bhumisuta Naik</t>
  </si>
  <si>
    <t>Bidyadhar Naik</t>
  </si>
  <si>
    <t>Bijaya Naik S/o Lingaraj (Charpali)</t>
  </si>
  <si>
    <t xml:space="preserve">Bijayananda Senapati S/o </t>
  </si>
  <si>
    <t>Biseswar Mirdha</t>
  </si>
  <si>
    <t xml:space="preserve">Biswajit Sahu </t>
  </si>
  <si>
    <t>Brundabati Mallik  (Bisiutka)</t>
  </si>
  <si>
    <t xml:space="preserve">Chandan Bhoi </t>
  </si>
  <si>
    <t>Chaturbhja Bhoi S/oGangadhar Bhue (Kurmimal)</t>
  </si>
  <si>
    <t>Chudamani Padhan</t>
  </si>
  <si>
    <t>Daimati Bhue W/o Murali (Barkanipali)</t>
  </si>
  <si>
    <t>Dayasagar Chand S/o Udekara (Charpali)</t>
  </si>
  <si>
    <t>Dayasagar Guru S/o Bisikeshan (Charpali)</t>
  </si>
  <si>
    <t>Dhalendra  Rohidas S/o Aintha (Kurmimal)</t>
  </si>
  <si>
    <t>Dhaneswar Ray</t>
  </si>
  <si>
    <t>Dharmananda Bhoi S/o Sukram (Kurmimal)</t>
  </si>
  <si>
    <t>Dharmananda Sahu S/o Murali(Fatapali)</t>
  </si>
  <si>
    <t>Dileswar Mallik S/o Khedu (Pipilikani)</t>
  </si>
  <si>
    <t xml:space="preserve">Dilip Ku. Padhan </t>
  </si>
  <si>
    <t>Dilip Kumar Tripaty</t>
  </si>
  <si>
    <t>Dolagobinda Chand</t>
  </si>
  <si>
    <t>Dolagobinda Sa</t>
  </si>
  <si>
    <t>Durjyodhan Padhan S/o Digambar (Barkanipali)</t>
  </si>
  <si>
    <t>Duryadhan Bhoi</t>
  </si>
  <si>
    <t>Dwarika Chhuria S/o Sundar (Dasrupali)</t>
  </si>
  <si>
    <t>Dwaru Mallik S/o Padman (Barpali)</t>
  </si>
  <si>
    <t>Dwitiya Mallik S/o Chandra Sekhar (Barpali)</t>
  </si>
  <si>
    <t>Fakir Mohan Tripathy</t>
  </si>
  <si>
    <t>Gahadu Bagarti S/o Dashru</t>
  </si>
  <si>
    <t>Ganesh Tripathy S/o Rahasa (Barpali)</t>
  </si>
  <si>
    <t>Gangadhar Khamari S/o chandan (Dasrupali)</t>
  </si>
  <si>
    <t>Gayatri  Bhoi S/o Dinu Bhue (Charpali)</t>
  </si>
  <si>
    <t xml:space="preserve">Gayatri Tripathy W/o </t>
  </si>
  <si>
    <t>Gobardhan Sa S/o Shiba (Barpali)</t>
  </si>
  <si>
    <t>Gobinda Parikshya S/o Sankar</t>
  </si>
  <si>
    <t>Golbadan Bhoi S/o Prahallad</t>
  </si>
  <si>
    <t>Gopinath Padhan S/o Kshetra (Barkanipali)</t>
  </si>
  <si>
    <t>Harihar Mirdha S/o Dasarathi (Paknamunda)</t>
  </si>
  <si>
    <t>Harishchandra Sahu</t>
  </si>
  <si>
    <t>Hemanta  Kumar Bhue S/o Ketan</t>
  </si>
  <si>
    <t>Hemanta  Patel S/o Samarjaya</t>
  </si>
  <si>
    <t>Hemanta Barik S/o Ananda</t>
  </si>
  <si>
    <t>Hemanta Mallik S/o Jogendra</t>
  </si>
  <si>
    <t xml:space="preserve">Hrudananda Sahu S/o Khetramani  </t>
  </si>
  <si>
    <t>Hrusikesh  Padhan S/o Basudeb (Salepali)</t>
  </si>
  <si>
    <t xml:space="preserve">Hrusikesh Naik </t>
  </si>
  <si>
    <t>Indramani Naik S/o Gajpati (Kiakata)</t>
  </si>
  <si>
    <t>Jagdish Sahu  S/o Trilochan (Bagmunda)</t>
  </si>
  <si>
    <t>Jalandhar  Padhan S/o Narottam</t>
  </si>
  <si>
    <t>Janardhan Sahu S/o Fakira</t>
  </si>
  <si>
    <t>Jatindra Sahu S/o Pitambar</t>
  </si>
  <si>
    <t>Jayabihari Mirdha S/o Bhanu (Bisiutka)</t>
  </si>
  <si>
    <t>Jayakumari Pruseth W/o Chakradhar (Barpali)</t>
  </si>
  <si>
    <t>Jayaram  Ganik S/o Nirakar (Barkanipali)</t>
  </si>
  <si>
    <t>Jeebardhan Khamari</t>
  </si>
  <si>
    <t xml:space="preserve">Jibadhan Sa S/o </t>
  </si>
  <si>
    <t>Joigesh Chandra Sahu</t>
  </si>
  <si>
    <t xml:space="preserve">Kailash Ch. Tripathy </t>
  </si>
  <si>
    <t>Kalpana Naik W/o Jagdish</t>
  </si>
  <si>
    <t>Kalpana Padhan</t>
  </si>
  <si>
    <t>Kanata {Padhan S/o Suresh</t>
  </si>
  <si>
    <t>Kartika Bhoe S/o Dingar Vill-Mahulpali</t>
  </si>
  <si>
    <t>Kedar Sahu S/o Fakir</t>
  </si>
  <si>
    <t>Khageswar Sa S/o Nisamani Sa</t>
  </si>
  <si>
    <t>Kiran Bhoi S/o Srihari Bhue  (Kurmimal)</t>
  </si>
  <si>
    <t>Kiranchi Bhue S/o Sarathi (Kurmimal)</t>
  </si>
  <si>
    <t>Kishor Mirdha S/o Sankirtan</t>
  </si>
  <si>
    <t xml:space="preserve">Kishor Padhan </t>
  </si>
  <si>
    <t>Kishori Majhi W/o Madhaba</t>
  </si>
  <si>
    <t>Krushna Chandra  Badhai S/o Anta Badhai (Fatapali)</t>
  </si>
  <si>
    <t>Krutartha Tripathy S/o Rabindra</t>
  </si>
  <si>
    <t>Kshyamasagar Bagarti s/o Satyananda</t>
  </si>
  <si>
    <t>Kutartha Tripathy S/o Bisikeshan (Bisiutka)</t>
  </si>
  <si>
    <t>Labangalata Tripathy W/o Artatrana (Bisiutka)</t>
  </si>
  <si>
    <t>Labani Bag S/o Hajaru (Barpali)</t>
  </si>
  <si>
    <t xml:space="preserve">Lachhaman Padhan </t>
  </si>
  <si>
    <t>Lakshmi Bagarti</t>
  </si>
  <si>
    <t>Lalit Bhoi</t>
  </si>
  <si>
    <t>Lalit Jena S/o Khageswar (Dasrupali)</t>
  </si>
  <si>
    <t>Lingaraj Naik S/o Narottam (Charpali)</t>
  </si>
  <si>
    <t xml:space="preserve">Lokeswar Sahu  S/o </t>
  </si>
  <si>
    <t>Maktari padhan</t>
  </si>
  <si>
    <t>Manabhanjana Sahu</t>
  </si>
  <si>
    <t>Manbodh Sah S/o durjodhan</t>
  </si>
  <si>
    <t>Mangal Mirdha S/o Sitaram</t>
  </si>
  <si>
    <t xml:space="preserve">Mani Bagar S/o </t>
  </si>
  <si>
    <t>Mantri Bhoi s/o sachida</t>
  </si>
  <si>
    <t>Mitrabhanu Bagarti S/o Dasru (Barpali)</t>
  </si>
  <si>
    <t>Mohan Naik S/o  Fakira</t>
  </si>
  <si>
    <t>Muralidhar Patel S/o Madhusudan (Barpali)</t>
  </si>
  <si>
    <t>Narendra Ku. Naik S/o Hajari</t>
  </si>
  <si>
    <t xml:space="preserve">Naresh Padhan </t>
  </si>
  <si>
    <t>Nilamani Tripathy S/o Krupasindhu</t>
  </si>
  <si>
    <t>Nimei Behera S/o Golbadan</t>
  </si>
  <si>
    <t xml:space="preserve">Nimei Bhoi </t>
  </si>
  <si>
    <t>Niranjan Pujari S/o Pranab</t>
  </si>
  <si>
    <t>Nityananda Khamari S/o Baishnab (Dasrupali)</t>
  </si>
  <si>
    <t>Padmalochan Mahanand S/o Akur (Talberna)</t>
  </si>
  <si>
    <t>Padmalochan Sahu S/o Mukteswar (Fatapali)</t>
  </si>
  <si>
    <t>Panchanda Senapti S/o Hajari  (Barpali)</t>
  </si>
  <si>
    <t>Parsuram Gupta S/o Arjun</t>
  </si>
  <si>
    <t>Pingul Rohidas</t>
  </si>
  <si>
    <t>Prafulla Sa S/o Khageswar</t>
  </si>
  <si>
    <t>Prahallad Rohidas S/o Khalai (Charpali)</t>
  </si>
  <si>
    <t>Pranab Ku. Pujhari S/o Rabindranath (Barpali)</t>
  </si>
  <si>
    <t>Prasanna kumar Bhoi  S/o Aniruddha (Barkanipali)</t>
  </si>
  <si>
    <t>Prasanna Senapati S/o Rasbihari</t>
  </si>
  <si>
    <t>Purandhar Mirdha S/o Nilamani (Bisiutka)</t>
  </si>
  <si>
    <t xml:space="preserve">Purandra Bhoi S/o </t>
  </si>
  <si>
    <t>Purna Ch. Nayak  S/o Hajari (Barpali)</t>
  </si>
  <si>
    <t>Purna chandra Khamari</t>
  </si>
  <si>
    <t xml:space="preserve">Purna chandra Sahu </t>
  </si>
  <si>
    <t xml:space="preserve">Purnami Churia </t>
  </si>
  <si>
    <t>Puspa Sahu</t>
  </si>
  <si>
    <t>Raghunandan Panda S/o Radhakanta</t>
  </si>
  <si>
    <t xml:space="preserve">Rajanikanta     Mishra                 </t>
  </si>
  <si>
    <t>Rajendra Bhue S/o Dukhu</t>
  </si>
  <si>
    <t>Ramaprasad Bagarti</t>
  </si>
  <si>
    <t>Ramesh Padhan S/o Gopinath Padhan  (Salepali)</t>
  </si>
  <si>
    <t>Ramesh Rout</t>
  </si>
  <si>
    <t>Ramrathi  Bhoi  S/o Kailash (Dengsargi)</t>
  </si>
  <si>
    <t>Ranjan Behera  (Barpali)</t>
  </si>
  <si>
    <t xml:space="preserve">Ranjit Naik </t>
  </si>
  <si>
    <t>Rasbihari Sahu</t>
  </si>
  <si>
    <t>Retanjali Nayak</t>
  </si>
  <si>
    <t>Rushi Mallik S/o Trilochan (Bisiutka)</t>
  </si>
  <si>
    <t>Ruturaj Sahu S/o Ratnakar (Fatapali)</t>
  </si>
  <si>
    <t xml:space="preserve">Sabita Pnada </t>
  </si>
  <si>
    <t>Sabitri Biswal  W/o Ashok (Bishiutka)</t>
  </si>
  <si>
    <t>Sabitri Mallik W/o Satyanarayan</t>
  </si>
  <si>
    <t>Sachidananda  Naik S/o Narayan (Bisiutka)</t>
  </si>
  <si>
    <t>Sachindra Chhuria S/o Nata (Bisiutka)</t>
  </si>
  <si>
    <t>Sadananda Bag S/o Chakra</t>
  </si>
  <si>
    <t xml:space="preserve">Sadananda Bhoi </t>
  </si>
  <si>
    <t>Saebani Mirdha S/o Bisikeshan Mirdha  (Bisiutka)</t>
  </si>
  <si>
    <t>Sahadev Padhan S/o Uttara</t>
  </si>
  <si>
    <t>Saheb Sa S/o Gurudeb Sa (Nuapali)</t>
  </si>
  <si>
    <t>Samari Padhan S/o Sri charan</t>
  </si>
  <si>
    <t>Sana Luha S/o Pardeshi (Kurmimal)</t>
  </si>
  <si>
    <t>Sanatan Mallick(Bisiutka)</t>
  </si>
  <si>
    <t xml:space="preserve">Sanjaya Kumar Mirdha S/o Harihar </t>
  </si>
  <si>
    <t>Sanjit Bhoi S/o Jala (Kurmimal)</t>
  </si>
  <si>
    <t xml:space="preserve">Sanjukta Chand </t>
  </si>
  <si>
    <t>Santosh Bag</t>
  </si>
  <si>
    <t>Santosh Patel (Charpali)</t>
  </si>
  <si>
    <t>Santosh Sahu S/o Agsti  (Barkanipali)</t>
  </si>
  <si>
    <t>Santoshini Sahu</t>
  </si>
  <si>
    <t xml:space="preserve">Santoshni Mallick </t>
  </si>
  <si>
    <t>Satyanarayan Mallin S/o Harsa (Bisiutka)</t>
  </si>
  <si>
    <t xml:space="preserve">Sebati sahu </t>
  </si>
  <si>
    <t>Shiba Mahakur S/o Braja (Nuapali)</t>
  </si>
  <si>
    <t>Sitaram Mallik S/o Harsha</t>
  </si>
  <si>
    <t>Srinibash Bag S/o Jayram</t>
  </si>
  <si>
    <t>Subash Bhoi S/o Kamalu</t>
  </si>
  <si>
    <t>Subidha Bibi W/o Md. Indrahim (Bisiutka)</t>
  </si>
  <si>
    <t>Sukamani Padhan S/o Narottam</t>
  </si>
  <si>
    <t xml:space="preserve">Sumati Mirdha </t>
  </si>
  <si>
    <t>Sunatan Bag S/o Rama Bag (Gopipali)</t>
  </si>
  <si>
    <t>Surath  Bag  (Gopipali)</t>
  </si>
  <si>
    <t>Suratha Rohidas S/o Ganga</t>
  </si>
  <si>
    <t>Surendra Behera S/o Iswar (Barpali)</t>
  </si>
  <si>
    <t>Surendra Bhoi s/o Santosh Bhoi</t>
  </si>
  <si>
    <t>Surendra Ku. Padhi</t>
  </si>
  <si>
    <t>Surendra Tripathy S/o Bhubaneswar (Bisiutka)</t>
  </si>
  <si>
    <t>Suresh Ganik S/o Nirakar</t>
  </si>
  <si>
    <t>Susama Bhoi(Bisiutka)</t>
  </si>
  <si>
    <t>Susanta Bhoi</t>
  </si>
  <si>
    <t>Tanaya Sahu</t>
  </si>
  <si>
    <t xml:space="preserve">Tankadhar Padhan S/o Suchita </t>
  </si>
  <si>
    <t>Tankadhar Sahu S/o Bhagabana (Barkanipali)</t>
  </si>
  <si>
    <t>Tapaswini Naik W/o Ramahari</t>
  </si>
  <si>
    <t>Tapimani Chand F- Bhagirathi</t>
  </si>
  <si>
    <t xml:space="preserve">Tarun Bhoi  </t>
  </si>
  <si>
    <t>Tarun kumar Prusty</t>
  </si>
  <si>
    <t>Tejendra Kumar Mallik S/o Satyanarayan</t>
  </si>
  <si>
    <t>Thana sundar Sahu s/o Mahendra</t>
  </si>
  <si>
    <t>TirthaBasi Mallik</t>
  </si>
  <si>
    <t>Tribikram  Sa</t>
  </si>
  <si>
    <t>Tula Bhoi</t>
  </si>
  <si>
    <t>Tula Chand</t>
  </si>
  <si>
    <t xml:space="preserve">Udekara Naik </t>
  </si>
  <si>
    <t>Udhhab Sahu s/o Debadatta</t>
  </si>
  <si>
    <t>Umesh Biswal s/o Jogindra Biswal</t>
  </si>
  <si>
    <t xml:space="preserve">Umesh Naik S/o </t>
  </si>
  <si>
    <t>Umesh Rohidas(Barpali)</t>
  </si>
  <si>
    <t>Nakul Khamari</t>
  </si>
  <si>
    <t xml:space="preserve">Netrananda Mirdha S/o </t>
  </si>
  <si>
    <t>Janmajaya Barik</t>
  </si>
  <si>
    <t>Sairendrri Mohapatra</t>
  </si>
  <si>
    <t>Sanjit Sahu S/o Loknath</t>
  </si>
  <si>
    <t>Umakanta Luha S/o Sana</t>
  </si>
  <si>
    <t>Prafulla Ku. Naik S/o Lingaraj</t>
  </si>
  <si>
    <t>Prakash Ch. Pujhari s/o Rabindranath</t>
  </si>
  <si>
    <t>Somnath Pujhari s/o Jagdish Pujhari</t>
  </si>
  <si>
    <t>Mahabir Panda S/o Kunjaban</t>
  </si>
  <si>
    <t>Saudamini panigrahi</t>
  </si>
  <si>
    <t xml:space="preserve">Jugeswar Naik </t>
  </si>
  <si>
    <t>Raghunandan Naik</t>
  </si>
  <si>
    <t xml:space="preserve">Sripati Sah S/o Khageswar Sa </t>
  </si>
  <si>
    <t>Kishor Luha S/o Prabhakar (Thoropali)</t>
  </si>
  <si>
    <t xml:space="preserve">Sanoshni Pradhan </t>
  </si>
  <si>
    <t>Jenamani Pradhan</t>
  </si>
  <si>
    <t>Nimai Charan Kalo</t>
  </si>
  <si>
    <t>Pardesi Bhoi</t>
  </si>
  <si>
    <t>Pramod Senapati S/o Rasbihari</t>
  </si>
  <si>
    <t>Goparanjan Mallik S/o Rama</t>
  </si>
  <si>
    <t xml:space="preserve">Pankaj Bankar </t>
  </si>
  <si>
    <t>Ashok Kumar Hota S/o Dubraj</t>
  </si>
  <si>
    <t>Jasobanti Rout</t>
  </si>
  <si>
    <t>Bhusan Chandra Hota</t>
  </si>
  <si>
    <t>Antaryami  Padhi (Raghunath (Nuapali)</t>
  </si>
  <si>
    <t xml:space="preserve">Balamakunda Kisan S/o Thiba </t>
  </si>
  <si>
    <t>Bedabyas Bhoi S/o Harishankar</t>
  </si>
  <si>
    <t>Chhandacharan Sahu S/o Mukti</t>
  </si>
  <si>
    <t>Chitaranjan Pujhari s/o Pramod Pujhari</t>
  </si>
  <si>
    <t>Gobinda Sahu</t>
  </si>
  <si>
    <t xml:space="preserve">Khudu Naik  </t>
  </si>
  <si>
    <t xml:space="preserve">Krushna Chandra  Sahu S/o Judhistir </t>
  </si>
  <si>
    <t>Pradeep Ku. Nayak S/o Hari Shankar (Charpali)</t>
  </si>
  <si>
    <t>Raghunandan Tripathy S/o Ramesh</t>
  </si>
  <si>
    <t>Rajendra Ku. Naik S/o Hajari</t>
  </si>
  <si>
    <t>Sankirtan Tripathy S/o Danardan</t>
  </si>
  <si>
    <t>Surendra Kumar Naik S/o Hajari</t>
  </si>
  <si>
    <t>Tarani Padhan</t>
  </si>
  <si>
    <t>Umakanta Panda S/o Byomkesh</t>
  </si>
  <si>
    <t xml:space="preserve">Amulya Pardhan s/o Biran Ch. </t>
  </si>
  <si>
    <t>Anil Karali S/o Bhaskara</t>
  </si>
  <si>
    <t>Atosh Bagarti s/o Ram Prasad</t>
  </si>
  <si>
    <t>Bhojarj Majhi S/o Akadasia (Salepali)</t>
  </si>
  <si>
    <t>Chaturbhuja Chandel S/o Kamala</t>
  </si>
  <si>
    <t>Denish Sahu S/o Minaketan  (Fatapali)</t>
  </si>
  <si>
    <t xml:space="preserve">Dilip Sahu S/o </t>
  </si>
  <si>
    <t>Gakul Khamari</t>
  </si>
  <si>
    <t>Gangadhar Tripathy S/o Goutam</t>
  </si>
  <si>
    <t>Gunamani Padhan S/o Narottam</t>
  </si>
  <si>
    <t>Gunanidhi Naik</t>
  </si>
  <si>
    <t xml:space="preserve">Gurudeva Mirdha </t>
  </si>
  <si>
    <t xml:space="preserve">Jagdish Naik S/o Narayan </t>
  </si>
  <si>
    <t>Jishusankar Sahu s/o Mahendra Sahu</t>
  </si>
  <si>
    <t>Jogeswar Sahu S/o Hajaru (Barkanipali)</t>
  </si>
  <si>
    <t>Keshaba Chandra Padhan</t>
  </si>
  <si>
    <t>Kishor Sahu S/o Ptambar</t>
  </si>
  <si>
    <t>Kishori Bhue  w/o Kamala Bhoi</t>
  </si>
  <si>
    <t>Kshyamasila Mallik S/o Parsu (Bishiutka)</t>
  </si>
  <si>
    <t>Kumudini Sahu Wo Chaturbhuja</t>
  </si>
  <si>
    <t>Loknath Sahu S/o Fakir (Fatapali)</t>
  </si>
  <si>
    <t xml:space="preserve">Mamata Pradhan W/o Rajendra Padhan </t>
  </si>
  <si>
    <t>Manbodh Tripathy S/o Kunjabihari (Bishiutka)</t>
  </si>
  <si>
    <t>Nityananda Bagar</t>
  </si>
  <si>
    <t>Panchanan Mirdha S/o Sudarshan (Bisiutka)</t>
  </si>
  <si>
    <t>Premsila uttarkabat W/o Chamsila</t>
  </si>
  <si>
    <t>Puruspttam out S/o Gopal Vill-Kiakata</t>
  </si>
  <si>
    <t>Rabi Kisan S/o Chaitu (Barpali)</t>
  </si>
  <si>
    <t>Rabindra Kumar Naik</t>
  </si>
  <si>
    <t>Rajindra Deheri S/o Haldhar (Kurmimal)</t>
  </si>
  <si>
    <t>Ramkrishana Singh S/o Nandakishor</t>
  </si>
  <si>
    <t>Sanat Malik S/o Ghasia (Barpali)</t>
  </si>
  <si>
    <t>Sangram Keshari Sahoo</t>
  </si>
  <si>
    <t>Sitaram  Nayak S/o Radhakanta(Bisiutka)</t>
  </si>
  <si>
    <t>Sudarsan Bagar S/o Abadhuta (Gopipali)</t>
  </si>
  <si>
    <t xml:space="preserve">Suresh Padhan </t>
  </si>
  <si>
    <t>Tapas Ranjan Senapati S/o Prasanna</t>
  </si>
  <si>
    <t>Tour Barik S/o Sagar</t>
  </si>
  <si>
    <t>Padmolachan Padhan S/o Pitambar</t>
  </si>
  <si>
    <t>Sekh naimuddin alli S/o Khalilulla</t>
  </si>
  <si>
    <t>Santosh Kumar Hota</t>
  </si>
  <si>
    <t xml:space="preserve">Binapani Sahu Wo Sushil </t>
  </si>
  <si>
    <t>Jasoda Mallik  W/o Banamali Mallik (Bisiutka)</t>
  </si>
  <si>
    <t>Kunti sahu W/o Narendra Sahu (Barkanipali)</t>
  </si>
  <si>
    <t>Krushna Chandra Padhan</t>
  </si>
  <si>
    <t>Aditya Kumar Pradhan s/o Jenamani</t>
  </si>
  <si>
    <t>Binod Bihari Pani</t>
  </si>
  <si>
    <t>Narendra Bag S/o Ganda</t>
  </si>
  <si>
    <t>Pradeep Padhan</t>
  </si>
  <si>
    <t>Brundaban Chattar</t>
  </si>
  <si>
    <t>Ajit Kumar  Mallik S/o Goparanjan</t>
  </si>
  <si>
    <t xml:space="preserve">Prasanta Kumar Mishra </t>
  </si>
  <si>
    <t>Lokesh Chandra Padhan</t>
  </si>
  <si>
    <t>Surendra Kanta</t>
  </si>
  <si>
    <t>Padmini Tripathy</t>
  </si>
  <si>
    <t xml:space="preserve"> Khirod bihari Dhara</t>
  </si>
  <si>
    <t>Braja Kishaore Sahu S/o Kasinath (Tilia)</t>
  </si>
  <si>
    <t>Kanakalata Tripathy</t>
  </si>
  <si>
    <t xml:space="preserve">Lingaraj Kishan </t>
  </si>
  <si>
    <t xml:space="preserve">Sumanta Kumar Panda </t>
  </si>
  <si>
    <t>Akshya Kumar  Parikshya S/o Chintamani</t>
  </si>
  <si>
    <t>Badimal</t>
  </si>
  <si>
    <t>Tapeswar  Pujhari S/o Mukteswar</t>
  </si>
  <si>
    <t>Arun Mirig S/o Janmajaya</t>
  </si>
  <si>
    <t xml:space="preserve">Dhany Mirig S/o Pabitra Mirig  </t>
  </si>
  <si>
    <t>Jayananda Rohidas S/o Arjun</t>
  </si>
  <si>
    <t>Nrupalal Pujhari S/o Kheda</t>
  </si>
  <si>
    <t>Phakira Parikshya S/o Banamali</t>
  </si>
  <si>
    <t>Ranjit Sa Sa S/o Pitabas Sa</t>
  </si>
  <si>
    <t>Rupesh Ku. Sahu S/o Ramsaran</t>
  </si>
  <si>
    <t>Sadan Mirig S/o Shyam</t>
  </si>
  <si>
    <t>SaleKram Bhoi S/o Biseswar</t>
  </si>
  <si>
    <t>Sukanti Malik W/o Bhaskar</t>
  </si>
  <si>
    <t>Dinesh Ku. Sahu S/o Ramsaran</t>
  </si>
  <si>
    <t>Rashmi Sahu W/o- Dinesh</t>
  </si>
  <si>
    <t>Prasanta Pandey S/o Undu</t>
  </si>
  <si>
    <t>Rajesh Kumar Sahu S/o Ramsaran</t>
  </si>
  <si>
    <t>Sashikala Raut W/o Shiba</t>
  </si>
  <si>
    <t>Suren Miriga, Luhura Miriga</t>
  </si>
  <si>
    <t>Baiyanti Sahu W/o Akanan</t>
  </si>
  <si>
    <t>Krishna charan Bhoi S/o Braja</t>
  </si>
  <si>
    <t>Santosh Mirig S/o- Fuljogi</t>
  </si>
  <si>
    <t>Rahasa Pouly S/o Jadaba</t>
  </si>
  <si>
    <t>Ruupadhar Singh S/o- Giridhari</t>
  </si>
  <si>
    <t xml:space="preserve"> Laba Sahu</t>
  </si>
  <si>
    <t>Anirudha Mirig S/o Padman</t>
  </si>
  <si>
    <t xml:space="preserve">Ashok  Sahu S/o Dhuba </t>
  </si>
  <si>
    <t>Dalimba Sahu W/o Jagannath</t>
  </si>
  <si>
    <t>Krushna  Chandra Pande S/o Narasingha</t>
  </si>
  <si>
    <t>Lochan Sahu S/o Damodar</t>
  </si>
  <si>
    <t>Maheswar  Pujhari S/o Lalu</t>
  </si>
  <si>
    <t>Mithila Neti W/o Mitru</t>
  </si>
  <si>
    <t xml:space="preserve">Padamabati Sahu S/o Harish Chandra Sahu </t>
  </si>
  <si>
    <t>Phulmati Paule W/o Jaganath</t>
  </si>
  <si>
    <t>Prafulla Paule S/o Rahasa</t>
  </si>
  <si>
    <t>Prahallad Bhoi S/o Krushna Chandra</t>
  </si>
  <si>
    <t xml:space="preserve">Prasana Bhoi S/o Krushna </t>
  </si>
  <si>
    <t>Radhakanta Sa S/o  Ranjit</t>
  </si>
  <si>
    <t>Ramachandra Sahu S/o Hajari</t>
  </si>
  <si>
    <t>Rantosh Mirig S/o Nepal</t>
  </si>
  <si>
    <t>Soudamini sahu W/o Ramdas</t>
  </si>
  <si>
    <t xml:space="preserve">Sudam Pujhari Nakula Pujh S/o- ari  </t>
  </si>
  <si>
    <t>Sumitra Sahu D/o Ramchandra</t>
  </si>
  <si>
    <t>Balaram Pradhan S/o Kishor</t>
  </si>
  <si>
    <t xml:space="preserve"> Manoj Kumar Sahu S/o </t>
  </si>
  <si>
    <t xml:space="preserve">Pradeep kumar Sahu S/o Ramcharan </t>
  </si>
  <si>
    <t>Somnath Sahu S/o Sadanand</t>
  </si>
  <si>
    <t>Mamata sahu W/o Rupesh</t>
  </si>
  <si>
    <t>Binod Kunar S/o Sankirtan</t>
  </si>
  <si>
    <t xml:space="preserve">Dasrath bhoi S/o </t>
  </si>
  <si>
    <t>Kishor Chinda S/o Saukilal Chinda</t>
  </si>
  <si>
    <t>Mainabati Bhue W/o Tengnu (Temparypada)</t>
  </si>
  <si>
    <t>Manbodha Senapati (Brajrajnagar)</t>
  </si>
  <si>
    <t>Minaketan Seth S/o Dhruba Charan</t>
  </si>
  <si>
    <t>Sanat Ku. Senapati</t>
  </si>
  <si>
    <t>Jeeba Kisan S/o Bhaskar</t>
  </si>
  <si>
    <t>Abhishek  Purohit S/o Harihar</t>
  </si>
  <si>
    <t>Alekh Biswal S/o Bighna</t>
  </si>
  <si>
    <t>Anadi Padhan S/o Keshan Padhan</t>
  </si>
  <si>
    <t>Anamika Seth S/o Sukhadev</t>
  </si>
  <si>
    <t>Arjun Bhue S/o Bana</t>
  </si>
  <si>
    <t>Artatrana Bhoi S/o Anjan</t>
  </si>
  <si>
    <t xml:space="preserve">Ashok Bhoi S/o Bhakti </t>
  </si>
  <si>
    <t>Baisakhu Kishan</t>
  </si>
  <si>
    <t>Balamakunda Kishan S/o Chamru (Barpali)</t>
  </si>
  <si>
    <t>Barun Kisan S/o Nira</t>
  </si>
  <si>
    <t>Basanta Kunar S/o Samaru</t>
  </si>
  <si>
    <t xml:space="preserve">Bhagirathi Kumura S/o Chandra </t>
  </si>
  <si>
    <t>Bhaktaram Sa S/o Baishnab (Bhoipali)</t>
  </si>
  <si>
    <t>Bhaskara Bhue S/o Sadhu</t>
  </si>
  <si>
    <t>Bhimsen Majhi S/o Purusottam</t>
  </si>
  <si>
    <t>Bhumisuta Majhi W/o Susanta</t>
  </si>
  <si>
    <t>Bibhisan Bhue S/o Budha</t>
  </si>
  <si>
    <t>Bideshi  Dhurua S/o Sankirtan (Katatikra)</t>
  </si>
  <si>
    <t>Bideshi Kishan S/o Subrat</t>
  </si>
  <si>
    <t>Bideshi Kunar S/o Samaru</t>
  </si>
  <si>
    <t>Bidyadhar Singh S/o Dasarathi</t>
  </si>
  <si>
    <t xml:space="preserve">Bilasa Kishan </t>
  </si>
  <si>
    <t xml:space="preserve">Biranchi Kishan S/o Maheswar </t>
  </si>
  <si>
    <t>Brundabana Kumura S/o Nakula</t>
  </si>
  <si>
    <t>Brundabati Singh W/o Giridhari</t>
  </si>
  <si>
    <t>Budhu  Kisan S/o Taya</t>
  </si>
  <si>
    <t>Chamara Senapati S/o Bisikeshan</t>
  </si>
  <si>
    <t>Chaturbhuja Kumura S/o HemantaKumura  (Sardhapali)</t>
  </si>
  <si>
    <t>Chintamani Naik S/o dileswar</t>
  </si>
  <si>
    <t>Chitrasen Kaunr S/o Laxman</t>
  </si>
  <si>
    <t>Chotelal Padhan S/o Krupasindhu</t>
  </si>
  <si>
    <t>Dasa Kishan S/o Satrughan</t>
  </si>
  <si>
    <t>Dashmati Kishan W/o Sashi</t>
  </si>
  <si>
    <t>Durga Kishan S/o Sukha</t>
  </si>
  <si>
    <t>Dushasan Kishan S/o Jogi Kishan (Temparypada)</t>
  </si>
  <si>
    <t>Gajara Bhoi S/o Bhaja</t>
  </si>
  <si>
    <t>Gajraj Padhan</t>
  </si>
  <si>
    <t>Guju Kisan S/o Chita</t>
  </si>
  <si>
    <t xml:space="preserve">Hemanta Bhoi S/o Jadu Bhue </t>
  </si>
  <si>
    <t>Iswar Kisan S/o Siba</t>
  </si>
  <si>
    <t xml:space="preserve">Jadav Rohidas S/o Trilochan Rohidas </t>
  </si>
  <si>
    <t>Jayaram Kuanr S/o Kshyamasila</t>
  </si>
  <si>
    <t xml:space="preserve">Kandarpa Kishan S/o </t>
  </si>
  <si>
    <t xml:space="preserve">Kartika Kishan S/o Balaram </t>
  </si>
  <si>
    <t>Kartika Kuanr  S/o Bikram</t>
  </si>
  <si>
    <t xml:space="preserve">Krushnaguru Seth S/o Badal </t>
  </si>
  <si>
    <t>Kuladhar Biswal s/o Hare Krushna</t>
  </si>
  <si>
    <t>Kulamani Dhurua S/o Manbodh</t>
  </si>
  <si>
    <t>Laxman Kaunr S/o Pati</t>
  </si>
  <si>
    <t>Lembu Rohidas S/o Milan</t>
  </si>
  <si>
    <t>Madhusudan Senapati</t>
  </si>
  <si>
    <t>Mahendra Kishan S/o Gupteswar Kisan</t>
  </si>
  <si>
    <t xml:space="preserve">Mangani Bhoi D/o Makhnu </t>
  </si>
  <si>
    <t>Mantri Bhue S/o Ganda</t>
  </si>
  <si>
    <t>Mohini Padhan W/o Tikeswari</t>
  </si>
  <si>
    <t>Nalita kishan W/o Barun</t>
  </si>
  <si>
    <t>Narayan Bhainsha S/o Mitrabhanu</t>
  </si>
  <si>
    <t>Naren Kisan S/o Kala</t>
  </si>
  <si>
    <t>Nilamani Padhan s/o Rudra</t>
  </si>
  <si>
    <t>Nilambar Barik S/o Chaitnya</t>
  </si>
  <si>
    <t>Nira Bhoi S/o Chamara</t>
  </si>
  <si>
    <t>Nirajbandhu Bhoi s/o Jadumani</t>
  </si>
  <si>
    <t>Niranjan Kaunr S/o Satyananda</t>
  </si>
  <si>
    <t xml:space="preserve">Nishila Kharsel </t>
  </si>
  <si>
    <t>Nuadei Kharsel F- Dibakara</t>
  </si>
  <si>
    <t>Pabitra KishanS/o Fakira</t>
  </si>
  <si>
    <t>Parbati Bhoi W/o Chamara</t>
  </si>
  <si>
    <t>Parsuram Kisan S/o Mudna</t>
  </si>
  <si>
    <t>Prafulla Bhoi S/o Sanatan</t>
  </si>
  <si>
    <t xml:space="preserve">Prafulla Biswal S/o Premsil </t>
  </si>
  <si>
    <t>Pramod Senapati</t>
  </si>
  <si>
    <t>Prasanta Kumar Padhi S/o Judhister</t>
  </si>
  <si>
    <t>Purandar Sahu S/o Madan (Barikdera)</t>
  </si>
  <si>
    <t xml:space="preserve">Puspanjali Chouhan </t>
  </si>
  <si>
    <t xml:space="preserve">Putuki Kumura D/o Sahadeb </t>
  </si>
  <si>
    <t>Raghuvir Kunar S/o Hiralal</t>
  </si>
  <si>
    <t xml:space="preserve">Rahasa Bhoi S/o bUddhab Bhoi </t>
  </si>
  <si>
    <t>Raju Kishan S/o Baisakhu</t>
  </si>
  <si>
    <t>Ramsila Pasayat W/o Sagar (Kantatikra)</t>
  </si>
  <si>
    <t>Ranjit Senapati S/o Madhusudan</t>
  </si>
  <si>
    <t>Ratnakar Bhoi  S/o Gura (Katatikra)</t>
  </si>
  <si>
    <t>Rukmana Bhoi S/o Ananda</t>
  </si>
  <si>
    <t>Samaru Kaunr S/o Juga</t>
  </si>
  <si>
    <t>Sananda Bhue S/o Banka</t>
  </si>
  <si>
    <t xml:space="preserve">Sanjukta Purohit W/o Harihar Purohit  </t>
  </si>
  <si>
    <t>Sankirtan Bhoi S/o Arjun</t>
  </si>
  <si>
    <t>Santosh Kumar Senapati S/o Judhister</t>
  </si>
  <si>
    <t>Shiba Dharua S/o Ekadasia</t>
  </si>
  <si>
    <t>Sripati Biswal S/o Bighna</t>
  </si>
  <si>
    <t>Sukun Ganik D/o Makhanu</t>
  </si>
  <si>
    <t xml:space="preserve">Suresh Kisan S/o Biranchi </t>
  </si>
  <si>
    <t>Suresh Kisan S/o Hota</t>
  </si>
  <si>
    <t>Suresh Kishan S/o Hota</t>
  </si>
  <si>
    <t>Sushant Ku. Majhi S/o Bhimasen</t>
  </si>
  <si>
    <t xml:space="preserve">Sushila Kunwar W/o Dibakar </t>
  </si>
  <si>
    <t>Taranisen Chouhan S/o Gajendra</t>
  </si>
  <si>
    <t>Tila Rohidas S/o Milan</t>
  </si>
  <si>
    <t>Tritiya Dhurua W/o Bimasen</t>
  </si>
  <si>
    <t>Ugresan Kuanr S/o Sukru</t>
  </si>
  <si>
    <t xml:space="preserve">Ujal Bhoi S/o Budhu </t>
  </si>
  <si>
    <t>Pratima Thakur &amp; others</t>
  </si>
  <si>
    <t>Bedabyas Kuanr S/o Sankirtan</t>
  </si>
  <si>
    <t>Bhagbati Rout W/o Dibakar</t>
  </si>
  <si>
    <t>Bhagwana Kuanr S/o Iswar</t>
  </si>
  <si>
    <t>Bilasini Bhoi</t>
  </si>
  <si>
    <t>Gunanidhi Barik S/o Chaitanya</t>
  </si>
  <si>
    <t>Kailash Kuanr S/o Dubraj</t>
  </si>
  <si>
    <t>Kunjabana kunar S/o Sukru</t>
  </si>
  <si>
    <t>Nrupa Bhoi S/o Kastu</t>
  </si>
  <si>
    <t>Srinivas Naik S/o Judhistir</t>
  </si>
  <si>
    <t>Janmajay Barik S/o Basudeb</t>
  </si>
  <si>
    <t>Mahesh  Kishan S/o Dushasan (Temparypada)</t>
  </si>
  <si>
    <t>Amulya Barik S/o Jaleswar</t>
  </si>
  <si>
    <t>Bhagirathi Bhainsa S/o Khetra Vill- Barikdera</t>
  </si>
  <si>
    <t>Gulabadan Nayak</t>
  </si>
  <si>
    <t>Bibhu tendu Panda S/o Khageswar (Sambalpur)</t>
  </si>
  <si>
    <t xml:space="preserve">Jayram Kuanr S/o Sukha </t>
  </si>
  <si>
    <t>Rasanta Majhi S/o Bhimsen</t>
  </si>
  <si>
    <t>Bijay Mirdha  S/o Arjun</t>
  </si>
  <si>
    <t>Sankar Buda</t>
  </si>
  <si>
    <t>Aswini Nayak S/o Nrupamani</t>
  </si>
  <si>
    <t>Chaitu Kishan S/o Matar</t>
  </si>
  <si>
    <t>Chintamani Barik S/o Bhagabana Barik S/o(Barikdera)</t>
  </si>
  <si>
    <t>Dillip kumar bhainsha S/o dasrath</t>
  </si>
  <si>
    <t>Harihara Kishan S/o Daitari</t>
  </si>
  <si>
    <t>Jayakrushna kunar S/o Gangadhar Kuar</t>
  </si>
  <si>
    <t>Jayaram Biswal S/o Agasti</t>
  </si>
  <si>
    <t>Kunjaban a  Buda S/o Niranjan Buda  (Bhoipali)</t>
  </si>
  <si>
    <t>Padma  Kishan W/o Ramakanta (Kishanpada)</t>
  </si>
  <si>
    <t>Pakei Senapati W/o Rahasa</t>
  </si>
  <si>
    <t>Sankhabati Sa D/o Lingaraj</t>
  </si>
  <si>
    <t>Sebati Kaudi W/o Dibakar</t>
  </si>
  <si>
    <t>Suressini Pujhari W/o Sanat</t>
  </si>
  <si>
    <t>Prasanat Kumar Barik</t>
  </si>
  <si>
    <t>Keshaba Barik S/o Chaityana</t>
  </si>
  <si>
    <t>Motilal Senapati S/o Brajamohan</t>
  </si>
  <si>
    <t xml:space="preserve">Nabi Bhoi S/o Ranjit Bhoi </t>
  </si>
  <si>
    <t>Tejraj Kuanr S/o Chainu</t>
  </si>
  <si>
    <t>Arati Panda W/o Bibhutendu</t>
  </si>
  <si>
    <t xml:space="preserve">Sudhir Ku. Seth S/o Dhruba Ch. </t>
  </si>
  <si>
    <t>Surat ram Bhoi S/o Dhanpati</t>
  </si>
  <si>
    <t>Alok Senapati</t>
  </si>
  <si>
    <t>Prasanna kumar Nath S/o Limgraj</t>
  </si>
  <si>
    <t>Rajaram Senapati S/o Pitambar</t>
  </si>
  <si>
    <t>Artaram Biswal S/o. Achyutanand</t>
  </si>
  <si>
    <t>Basupali</t>
  </si>
  <si>
    <t>Babirani Senapati W/ Khyamanidhi</t>
  </si>
  <si>
    <t>Bhakchan Bagar S/o Swapna</t>
  </si>
  <si>
    <t>Chakradhar Mallik S/o Mangalu</t>
  </si>
  <si>
    <t>Fakir Charan Padhee S/o Basudeb</t>
  </si>
  <si>
    <t>Gouri Barik W/o Jagdish</t>
  </si>
  <si>
    <t>Jagadish Barik S/o Cihiru (Bejibandh)</t>
  </si>
  <si>
    <t>Janmajaya Barik S/o. Basudeb</t>
  </si>
  <si>
    <t>Jatindra Barik S/o. Sishu</t>
  </si>
  <si>
    <t>Jatindra Padhi S/o Kunja Bihari</t>
  </si>
  <si>
    <t>Kaushalya  Sa W/ Kusha</t>
  </si>
  <si>
    <t>Krushna Chandra Pradhan S/o Tirtharaj</t>
  </si>
  <si>
    <t>Krushna Dalei S/o Madhusudan</t>
  </si>
  <si>
    <t>Linga Dalei S/o. Madhusudan</t>
  </si>
  <si>
    <t>Manoranjan Padhi S/o. Puranjan</t>
  </si>
  <si>
    <t>Nandlal Senapati S/o Debraj</t>
  </si>
  <si>
    <t>Pramod Rohidas  S/o Laxman</t>
  </si>
  <si>
    <t>Rabindra Barik S/o Laldhari</t>
  </si>
  <si>
    <t>Ramesh Sahu S/o Aintha</t>
  </si>
  <si>
    <t>Sadasiv Padhan S/o. Gokul</t>
  </si>
  <si>
    <t>Saila  Sa D/o. Balia Padhan</t>
  </si>
  <si>
    <t>Satyanarayan Mallik S/o Manglu</t>
  </si>
  <si>
    <t>Sesadeb Padhan S/o. Jogindra</t>
  </si>
  <si>
    <t>Souki Biswal S/o Daitari</t>
  </si>
  <si>
    <t>Sudarshan Naik S/o Jaydeb</t>
  </si>
  <si>
    <t>Sujata Dhar W/o Nandalal</t>
  </si>
  <si>
    <t xml:space="preserve">Sukanti Senapati W/o Harachand </t>
  </si>
  <si>
    <t xml:space="preserve">Gunanidhi Barik S/o Chaitnya </t>
  </si>
  <si>
    <t>Manoj Rohidas S/o Laxman</t>
  </si>
  <si>
    <t>Dinesh Kumar Senapati S/o Mahesh</t>
  </si>
  <si>
    <t>Drona Padhi S/o Dharani</t>
  </si>
  <si>
    <t>Gopinath Rana S/o Ratanlal</t>
  </si>
  <si>
    <t>lakshman Rana S/o Ratanlal Rana</t>
  </si>
  <si>
    <t>Satyanarayan Padhan</t>
  </si>
  <si>
    <t>Fakir Mohan Sahu S/o Swarna</t>
  </si>
  <si>
    <t>Sureswari Panigrahi</t>
  </si>
  <si>
    <t>Aditya senapati S/o Harachand</t>
  </si>
  <si>
    <t>Akshya Kuamr Dash S/o Nityananda</t>
  </si>
  <si>
    <t>Akula Padhi S/o Satyanarayan</t>
  </si>
  <si>
    <t>Amit Padhan S/o Ranjeet</t>
  </si>
  <si>
    <t>Amruta Senapati W/o Debraj</t>
  </si>
  <si>
    <t>Asha Rani Mallik</t>
  </si>
  <si>
    <t>Ashok Senapati S/o Debraj</t>
  </si>
  <si>
    <t>Baidehi Padhan F- Kshyamasila Barik</t>
  </si>
  <si>
    <t>Barun Sa S/o. Arasti</t>
  </si>
  <si>
    <t>Bhagaban Biswal S/o. Dukhanasan</t>
  </si>
  <si>
    <t>Bhagabana Senapati S/o Debraj</t>
  </si>
  <si>
    <t>Bikash Padhi S/o Santosh</t>
  </si>
  <si>
    <t>Binod Naik S/o Jaydev</t>
  </si>
  <si>
    <t>Chaturbhuja Panigrahi S/o Bidyadhar</t>
  </si>
  <si>
    <t xml:space="preserve">Chintamani Barik S/o Bhagabana Barik </t>
  </si>
  <si>
    <t>Dukhanasan Biswal S/o Purna Ch.</t>
  </si>
  <si>
    <t xml:space="preserve">Ganesh Padhan S/o Trilochan Padhan </t>
  </si>
  <si>
    <t>Gopal Tiwari</t>
  </si>
  <si>
    <t>Hiralal Senapati S/o Debraj</t>
  </si>
  <si>
    <t>Jashobanti Biswal W/o. Antaryami</t>
  </si>
  <si>
    <t>Jugeswar Padhan S/o. Brusabhanu</t>
  </si>
  <si>
    <t>Laxmi Prasad Naik S/o Debadutta</t>
  </si>
  <si>
    <t xml:space="preserve">Mahesh Kumar Senapati S/o Rabinarayan Senapati  </t>
  </si>
  <si>
    <t>Manoj Ku. Padhi S/o. Nrupalal</t>
  </si>
  <si>
    <t>Motilal Senapati S/o Debaraj</t>
  </si>
  <si>
    <t>Nasib kumar Senapati S/o Jawaharlal</t>
  </si>
  <si>
    <t>Parsuram Behera S/o Purna Ch.</t>
  </si>
  <si>
    <t xml:space="preserve">Prabhas Kumar Padhi S/o Santosh </t>
  </si>
  <si>
    <t>Pradeep Kumar Neti S/o Chakradhar</t>
  </si>
  <si>
    <t>Purna Ch. Padhan S/o Kalakara</t>
  </si>
  <si>
    <t>Rabindranath Padhi S/o Radhaballabh</t>
  </si>
  <si>
    <t>Raghunandan  Naik S/o Uttam</t>
  </si>
  <si>
    <t>Ram Pr. Biswal S/o achuta</t>
  </si>
  <si>
    <t>Ranjit Naik S/o Debadatta</t>
  </si>
  <si>
    <t>Rupei Senapati W/o Purusottam</t>
  </si>
  <si>
    <t>Santosh  Kumar Padhi S/o Judhister</t>
  </si>
  <si>
    <t>Santosh Ku. Biswal S/o Durga Prasad</t>
  </si>
  <si>
    <t>Santosh Kumar Padhan S/o Trilochan</t>
  </si>
  <si>
    <t>Santosini Naik W/o Sudarshan</t>
  </si>
  <si>
    <t>Saroj Kumar Biswal S/o. Dukhanasan</t>
  </si>
  <si>
    <t>Subasha Patra S/o Madhu</t>
  </si>
  <si>
    <t>Sunil Kumar Padhan S/o Satyanarayan</t>
  </si>
  <si>
    <t>Surndra Nailk S/o Late Debadatta</t>
  </si>
  <si>
    <t>Susanta ku. Padhi S/o. Fakir</t>
  </si>
  <si>
    <t>Tejram Rana S/o Kamallal</t>
  </si>
  <si>
    <t>Bideshi Biswal S/o. Durga Prasad</t>
  </si>
  <si>
    <t>Gyanaranjan Padhi S/o. Puranjan</t>
  </si>
  <si>
    <t>Rabindra kumar Naik S/o Uttam</t>
  </si>
  <si>
    <t>Aswini Biswal S/o. Durga Prasad</t>
  </si>
  <si>
    <t>Dataram Senapati S/o Kampal</t>
  </si>
  <si>
    <t>Prasana Kumar Padhi S/o Judhisthir</t>
  </si>
  <si>
    <t>Rajaram Senapati S/o Kampal</t>
  </si>
  <si>
    <t>Salegram  Padhan S/o Purna</t>
  </si>
  <si>
    <t>Sujit ku. Padhi S/o. Fakir</t>
  </si>
  <si>
    <t>Bidyadhar Patjoshi</t>
  </si>
  <si>
    <t>Kumbharbandh</t>
  </si>
  <si>
    <t>Loknath Sa S/o Chandra Sekhar Sa  (Ainlapali)</t>
  </si>
  <si>
    <t>Manoranjan Kalo S/o Manindra</t>
  </si>
  <si>
    <t>Sahebram Naik S/o Indra (Katapali)</t>
  </si>
  <si>
    <t>Lingaraj Kishan</t>
  </si>
  <si>
    <t>Gajindra Padhan S/o Mangal</t>
  </si>
  <si>
    <t>Kamal Lochan Karali  S/o Arkhita Karali</t>
  </si>
  <si>
    <t>Abhimanyu Sa S/o Kiabath</t>
  </si>
  <si>
    <t>Abhin Ch. Pandia S/o Lengat</t>
  </si>
  <si>
    <t>Achutananda Thakur S/o Naren</t>
  </si>
  <si>
    <t>Amulya Adha S/o Ratan</t>
  </si>
  <si>
    <t>Anam Bhoi S/o Kelha Bhoi</t>
  </si>
  <si>
    <t>Ananda Bhoi S/o Bnaka</t>
  </si>
  <si>
    <t>Arjun Bhue</t>
  </si>
  <si>
    <t>Arun Ku. Panda S/o Shankar Prasad (Rajgangpur)</t>
  </si>
  <si>
    <t>Astami Bag W/o Debadhi</t>
  </si>
  <si>
    <t>Aswini Adha S/o Kunjabana</t>
  </si>
  <si>
    <t>Baikuntah  Mahakur S/o Gobardhan</t>
  </si>
  <si>
    <t>Baisakhu Roudia S/o Bhaskara (Bhoipali)</t>
  </si>
  <si>
    <t>Bajaru Bhoi S/o Brahma</t>
  </si>
  <si>
    <t>Baladeb Barik S/o Rupdhar</t>
  </si>
  <si>
    <t>Balaram Mirdha S/o Narayan Mirdha  (Ainlapali)</t>
  </si>
  <si>
    <t>Balaram Oram S/oChamru Oram (Khuntbandh)</t>
  </si>
  <si>
    <t>Banamali Padhan S/o Nitya</t>
  </si>
  <si>
    <t>Basanta Rout S/o Niranjan</t>
  </si>
  <si>
    <t xml:space="preserve">Bhabishankar Rout S/o </t>
  </si>
  <si>
    <t xml:space="preserve">Bhagabana Mirdha S/o Murali </t>
  </si>
  <si>
    <t>Bhagatram Chhatria S/o Dashi</t>
  </si>
  <si>
    <t xml:space="preserve">Bhugi Bhoi </t>
  </si>
  <si>
    <t>Bibhisan Churia S/o Ledha</t>
  </si>
  <si>
    <t>Bibhisan Sa S/o Kirtan</t>
  </si>
  <si>
    <t>Bidyadhar Karali  S/o Gainu</t>
  </si>
  <si>
    <t>Bilasini Adha F- Purna Ch. (Bhoipali)</t>
  </si>
  <si>
    <t>Bimal Ku. Panda</t>
  </si>
  <si>
    <t>Biseswar Mirdha S/o Gobinda Ch. (Paknamunda)</t>
  </si>
  <si>
    <t>Champa Mirdha S/o Kheda (Falsamunda)</t>
  </si>
  <si>
    <t xml:space="preserve">Chandrika Bhoi </t>
  </si>
  <si>
    <t xml:space="preserve">Chaturbhuja Bhue S/o Kelha </t>
  </si>
  <si>
    <t>Chaturbhuja Buda S/o Cheru (Ailapali)</t>
  </si>
  <si>
    <t>Chotellal Bag S/o Bhagirathi</t>
  </si>
  <si>
    <t>Damayanti Panda S/o Jayabihari</t>
  </si>
  <si>
    <t>Dayananda Thakur S/o Narayan</t>
  </si>
  <si>
    <t>Debendra Padhan S/o Khageswar</t>
  </si>
  <si>
    <t>Dhaneswar Ray S/o Gokul</t>
  </si>
  <si>
    <t>Dhukhanasan Karali S//o Sudhir</t>
  </si>
  <si>
    <t>Dinabandhu Chhuria S/o Jagadish</t>
  </si>
  <si>
    <t>Dinesh Padhan S/o  Maktari</t>
  </si>
  <si>
    <t>Dukhanasan Biswal S/o Raghumani</t>
  </si>
  <si>
    <t>Dulu Bhue S/o Samaru</t>
  </si>
  <si>
    <t>Durga Pr. Yhakur</t>
  </si>
  <si>
    <t>Durgaprasd Bag S/o Chhadiren</t>
  </si>
  <si>
    <t>Durjodhan Khamari</t>
  </si>
  <si>
    <t xml:space="preserve">Gajapati Rajhans S/o Dhanu </t>
  </si>
  <si>
    <t>Gobardhan Podh S/o Pratiman (Ainlapali)</t>
  </si>
  <si>
    <t xml:space="preserve">Golabati Barik W/o Janmajaya </t>
  </si>
  <si>
    <t>Gopinath Bhoi S/o Kunu</t>
  </si>
  <si>
    <t>Gulapi Sa W/o Barun</t>
  </si>
  <si>
    <t>Haradhan Dube S/o Budhu</t>
  </si>
  <si>
    <t>Hari Shankar Sa S/o Bhagirathi (Ainlapali)</t>
  </si>
  <si>
    <t>Haribandhu Senapati S/o Nityananda (Dengsargi)</t>
  </si>
  <si>
    <t>Harihar Mirdha S/o Dasarathi</t>
  </si>
  <si>
    <t>Hemanta Kumar  Panda S/o Sarat (Sarbahal, Jsg)</t>
  </si>
  <si>
    <t>Himansu Sekhar Panda</t>
  </si>
  <si>
    <t>Hrudananda Thakur S/o Kunjabihari</t>
  </si>
  <si>
    <t>Hrusikesh Singh</t>
  </si>
  <si>
    <t>Jabir Khan S/o Munu Khan (Ainlapali)</t>
  </si>
  <si>
    <t>Jayabihari Bag S/o Kanhu Charan (Ainlapali), Jaikrushna  Bag S/o Barun</t>
  </si>
  <si>
    <t>Jayadeb Adha S/o Sankirtan (Katapali)</t>
  </si>
  <si>
    <t>Jayakrushna Bag</t>
  </si>
  <si>
    <t xml:space="preserve">Jayakumari Bag </t>
  </si>
  <si>
    <t>Jhunitha  Bag</t>
  </si>
  <si>
    <t>Jibardhan Adha S/o Somnath</t>
  </si>
  <si>
    <t>Jugeswar Biswal S/o Mayadhar</t>
  </si>
  <si>
    <t>Kailash Chand S/o Sanu (Khuntbandh)</t>
  </si>
  <si>
    <t>Kalpana Bhainsal S/o Laxman</t>
  </si>
  <si>
    <t>Kalyani Bhainsha  W/o Kapila</t>
  </si>
  <si>
    <t xml:space="preserve">Kamallochan Biswal </t>
  </si>
  <si>
    <t xml:space="preserve">Kapilendra Pradhan S/o Ramesh </t>
  </si>
  <si>
    <t>Kartika Padhan  S/o Sanichar</t>
  </si>
  <si>
    <t xml:space="preserve">Kaushalya Karali </t>
  </si>
  <si>
    <t>Kedar Pradhan S/o Nityananda</t>
  </si>
  <si>
    <t>Keshab Barik S/o Chaitanya</t>
  </si>
  <si>
    <t>khageswar Biswal S/o Mayadhar</t>
  </si>
  <si>
    <t>Kulamani Rai S/o Jayadeb</t>
  </si>
  <si>
    <t>Kumarmani Mirdha S/o Debananda</t>
  </si>
  <si>
    <t>Kunja Bihari Khamari S/o Meghu (Pipilikani)</t>
  </si>
  <si>
    <t>Kuntala Sa F- Ratan Buda (Ainlapali)</t>
  </si>
  <si>
    <t>Lalit Thakur</t>
  </si>
  <si>
    <t xml:space="preserve">Manbodh Bhoi S/o Gopinath </t>
  </si>
  <si>
    <t>Manoj Kumar Bhoi S/o Indrabilas Sahu</t>
  </si>
  <si>
    <t xml:space="preserve">Meghu Bhoi S/o Nakul Bhoi </t>
  </si>
  <si>
    <t xml:space="preserve">Mitra Buda S/o </t>
  </si>
  <si>
    <t>Mitrabhanu Bagarti S/o Dasru (Charpali)</t>
  </si>
  <si>
    <t>Munu Adha S/o Somnath</t>
  </si>
  <si>
    <t>Naba kumar Sahu S/o Indrabilash Sahu</t>
  </si>
  <si>
    <t>Nalini Bag</t>
  </si>
  <si>
    <t>Nandalal Bag S/o Bhagirathi</t>
  </si>
  <si>
    <t xml:space="preserve">Narayan  Mirdha S/o Baisakhu </t>
  </si>
  <si>
    <t>Narayan sa S/o Paltu (Ainthapali)</t>
  </si>
  <si>
    <t>Narendra Negi</t>
  </si>
  <si>
    <t>Narendra Sa S/o Pichalu ,Purnami Padhan w/o Indra</t>
  </si>
  <si>
    <t>Nepal Karali S/o Gokul</t>
  </si>
  <si>
    <t>Netrananda Ray</t>
  </si>
  <si>
    <t xml:space="preserve">Nilambar Barik S/o Chaitanya </t>
  </si>
  <si>
    <t>Nilandri badhai W/o Bhonath</t>
  </si>
  <si>
    <t>Nilima Panda</t>
  </si>
  <si>
    <t>Nira Bag S/o Sibalal</t>
  </si>
  <si>
    <t xml:space="preserve">Niranjan Biswal S/o Kunduru </t>
  </si>
  <si>
    <t>Nrupalal Bhoi S/o Seswar Bhoi</t>
  </si>
  <si>
    <t>Nrupalal Bhue S/o Biseswar (Bhoipali)</t>
  </si>
  <si>
    <t>Okila Kisan S/o Lal (Palsamunda)</t>
  </si>
  <si>
    <t>Pabitra Bhue S/oGobardhan Bhue (Dengsargi)</t>
  </si>
  <si>
    <t>Padmabati Sa S/o  Biranchi</t>
  </si>
  <si>
    <t>Pardesi Bag S/o Bairagi</t>
  </si>
  <si>
    <t>Pitabasa Bhoi S/o gobardhan</t>
  </si>
  <si>
    <t>Pitambar Bhoi S//o Nakul</t>
  </si>
  <si>
    <t>Pradeep Kumar Panda S/o Byomakesh</t>
  </si>
  <si>
    <t>Pradeep Kumar Pujhari S//o Ramcharan</t>
  </si>
  <si>
    <t>Pradeep Kumar Sahu S/o</t>
  </si>
  <si>
    <t>Prakash  Khamari</t>
  </si>
  <si>
    <t>Prakash Bhoi S/o Nityananda</t>
  </si>
  <si>
    <t xml:space="preserve">Prakash Mahakud S/o Chaturbhuja </t>
  </si>
  <si>
    <t>Pramchand Thakur S/o Gokul Ch.</t>
  </si>
  <si>
    <t>Purna ch Adha S/o Lataban</t>
  </si>
  <si>
    <t>Purna Ch. Mallik S/o Bhagbatia</t>
  </si>
  <si>
    <t xml:space="preserve">Purnadar Sa S/o Luku </t>
  </si>
  <si>
    <t>Rabindra Barik S/o Laldhar</t>
  </si>
  <si>
    <t>Rabindra Bhoi</t>
  </si>
  <si>
    <t>Rabindra Sa S/o Bhulaman (Ainlapali)</t>
  </si>
  <si>
    <t>Raghu Bhoi S/o Budhu</t>
  </si>
  <si>
    <t>Raghumani Barik S/o Nityananda</t>
  </si>
  <si>
    <t>Rajaram Bhainsal</t>
  </si>
  <si>
    <t>Ramakanta Thakur S/o Santosh</t>
  </si>
  <si>
    <t>Ramhari Mirdha S/o Malia</t>
  </si>
  <si>
    <t>Rebati Bhoi</t>
  </si>
  <si>
    <t xml:space="preserve">Rima  Sunani W/o Ramprasad Sunani </t>
  </si>
  <si>
    <t xml:space="preserve">Romancha Barik S/o Judhistir </t>
  </si>
  <si>
    <t xml:space="preserve">Sabir Khan </t>
  </si>
  <si>
    <t>Sabitri Bhue</t>
  </si>
  <si>
    <t>Sahadev Biswal</t>
  </si>
  <si>
    <t>Samal  Ku. Panda S/o Hrusikesh</t>
  </si>
  <si>
    <t>Samaru Sahu S/o Dambru</t>
  </si>
  <si>
    <t>Sanichar Padhan S/o Dinesh (Bhoipali)</t>
  </si>
  <si>
    <t>Sanjukta Khamari W/o Barun Khamari</t>
  </si>
  <si>
    <t xml:space="preserve">Santilata Thakur W/o Madhaba Thakur </t>
  </si>
  <si>
    <t>Santosh Bhoi S/o Gopinath</t>
  </si>
  <si>
    <t xml:space="preserve">Santoshini Bhoi </t>
  </si>
  <si>
    <t>Sashi Bhusan Kisan S/o Madhusudan</t>
  </si>
  <si>
    <t>Satrughan Sa S/o dhanu</t>
  </si>
  <si>
    <t xml:space="preserve">Satyabati Padhan D/o Fakir </t>
  </si>
  <si>
    <t xml:space="preserve">Satyananda Bag S/oGopinath Bag </t>
  </si>
  <si>
    <t>Shiba Mahakur S/o Sribatsa (Nuapali)</t>
  </si>
  <si>
    <t>Souricharan Rohidas S/o Bajaru</t>
  </si>
  <si>
    <t>Srikanta Barik S/o Raghumani</t>
  </si>
  <si>
    <t xml:space="preserve">Sripati Adha  S/o Somanath </t>
  </si>
  <si>
    <t>Subasini Thakur</t>
  </si>
  <si>
    <t>Sukanti Mishra</t>
  </si>
  <si>
    <t>Sumati Mirdha S/o Muni</t>
  </si>
  <si>
    <t xml:space="preserve">Surya Prasad  Thakur </t>
  </si>
  <si>
    <t>Tankadhar Bhoi S/o Gobinda</t>
  </si>
  <si>
    <t>Tankadhar Thakur</t>
  </si>
  <si>
    <t>Tapaswini Rout D/o Parakhita</t>
  </si>
  <si>
    <t xml:space="preserve">Tejraj Rout S/o </t>
  </si>
  <si>
    <t>Trinath Bhoi S/o Purna</t>
  </si>
  <si>
    <t>Tusaballav Padhan S/o Kunjaban (Padapali)</t>
  </si>
  <si>
    <t>Uddhab Padhan S/o Tunku (Bhoipali)</t>
  </si>
  <si>
    <t>Uddhaba Dubey S/o Purna (Katapali)</t>
  </si>
  <si>
    <t>Umesh Barik S/o Laxman</t>
  </si>
  <si>
    <t>Gobinda Ray S/o Hrusikesh</t>
  </si>
  <si>
    <t>Pramod Kalo S/o Indra</t>
  </si>
  <si>
    <t>Sushant Ku. Majhi S/o Bhimsen</t>
  </si>
  <si>
    <t>Benudhra  Khamari S/o Bhakta Chandra</t>
  </si>
  <si>
    <t xml:space="preserve">Bhubaneswar Barik S/o Jogindra </t>
  </si>
  <si>
    <t>Girija Prasad  Thakur S/o Tankadhar</t>
  </si>
  <si>
    <t>Purosottam Rout s/o Gopal</t>
  </si>
  <si>
    <t>Sanjaya Kumar Barik S/o Ramesh</t>
  </si>
  <si>
    <t>Tanaya Panigrahi</t>
  </si>
  <si>
    <t>Suresh  Ch. Barik S/o Laxman</t>
  </si>
  <si>
    <t>Narottam Sa S/o Kunu</t>
  </si>
  <si>
    <t>Abhishek Badapanada Ao Gobina</t>
  </si>
  <si>
    <t>Amulya Barik</t>
  </si>
  <si>
    <t>Damayanti Barik</t>
  </si>
  <si>
    <t>Ghanashyam Bag S/o Phagulal</t>
  </si>
  <si>
    <t xml:space="preserve">Gunamani Pradhan S/o Ugresan Padhan  </t>
  </si>
  <si>
    <t>Krushna Chnadra Bhoi</t>
  </si>
  <si>
    <t>Natha Karali S/o Mukha</t>
  </si>
  <si>
    <t>Nilamani Panda S/o Sitakanta</t>
  </si>
  <si>
    <t xml:space="preserve">Sebaram Panda S/o Giridhari Panda </t>
  </si>
  <si>
    <t xml:space="preserve">Jagyasini Mishra </t>
  </si>
  <si>
    <t xml:space="preserve">Salil Kumar Panda S/o </t>
  </si>
  <si>
    <t>Ambika Prasad Panda S/o Bipinbihari</t>
  </si>
  <si>
    <t>Bibhudendu Panda S/o Debi Prasad Panda (Sambalpur)</t>
  </si>
  <si>
    <t>Jyosna Hota W/o Bhusan Ch.</t>
  </si>
  <si>
    <t>Prakash Kumar Panda S/o Ramesh</t>
  </si>
  <si>
    <t>Protisha Panda S/o Ramesh</t>
  </si>
  <si>
    <t xml:space="preserve">Rabindranath Panda </t>
  </si>
  <si>
    <t>Sibasis Hota S/o Bhusan</t>
  </si>
  <si>
    <t>Sitaram Mishra S/o Nilakantha (Sambalpur)</t>
  </si>
  <si>
    <t>Bharat Bhainsa S/o Kapila</t>
  </si>
  <si>
    <t>Bijaya Padhi</t>
  </si>
  <si>
    <t>Niranjan Dansana S/o Bisikeshan</t>
  </si>
  <si>
    <t xml:space="preserve">Sabitri Buda D/o Purna Ch. </t>
  </si>
  <si>
    <t>Sricharan Patjoshi S/o Minaketan</t>
  </si>
  <si>
    <t>Bhugdeb  Buda S/o Dhuba</t>
  </si>
  <si>
    <t xml:space="preserve">Damodar Badhai S/o Chaturbhuja </t>
  </si>
  <si>
    <t xml:space="preserve">Dharmapada Khamari S/o Tribikram </t>
  </si>
  <si>
    <t>Geeta Rout</t>
  </si>
  <si>
    <t>Gobinda Ch. Sahu S/o Manbodh</t>
  </si>
  <si>
    <t>Harekrushna Thakur S/o Achutananda</t>
  </si>
  <si>
    <t>Jagyaseni Pradhan</t>
  </si>
  <si>
    <t>Kailash Khamari S/o Radhakanta</t>
  </si>
  <si>
    <t>Kiran Ku. Barik</t>
  </si>
  <si>
    <t>Lalit Mohan Barik S/o Jogindra</t>
  </si>
  <si>
    <t xml:space="preserve">Madhusudan Patjoshi  </t>
  </si>
  <si>
    <t>Motilal Pradhan S/o Fagu</t>
  </si>
  <si>
    <t>Nabin Bhoi</t>
  </si>
  <si>
    <t>Nabin Bhue S/o Shankar Bhue</t>
  </si>
  <si>
    <t>Phalguni Ch.Singh S/o Tapeswar (Darlipali)</t>
  </si>
  <si>
    <t xml:space="preserve">Prasanta Kumar Barik S/o Bodharam Barik </t>
  </si>
  <si>
    <t xml:space="preserve">Premsagar Khamari S/o Duryodhan </t>
  </si>
  <si>
    <t>Sauki  Padhan S/o Dirjoo (Pipilikani)</t>
  </si>
  <si>
    <t>Sunita Patjoshi F- Nisamani</t>
  </si>
  <si>
    <t>Akura Sa S/o Jayasohan</t>
  </si>
  <si>
    <t>Bidyadhar Barik S/o Gobinda</t>
  </si>
  <si>
    <t>Dayasagar Bag S/o Labina Bag (Ainlapali)</t>
  </si>
  <si>
    <t>Dilip Ku. Thakur S/o Purna Ch.</t>
  </si>
  <si>
    <t>Jhasketan Padhan S/o Gajendra</t>
  </si>
  <si>
    <t xml:space="preserve">Kishor Kumar Panda S/o </t>
  </si>
  <si>
    <t>Lingaraj Singh S/o Aniruddha (Ainlapali)</t>
  </si>
  <si>
    <t>Mahendra Bhoi S/o Bansidhar</t>
  </si>
  <si>
    <t>Nabin Ch. Pandia S/o Lengat</t>
  </si>
  <si>
    <t>Ramprasad Pandey S/o Brundaban</t>
  </si>
  <si>
    <t xml:space="preserve">Sanjay Kumar Panda </t>
  </si>
  <si>
    <t>Sumitra Churia W/o Basista</t>
  </si>
  <si>
    <t xml:space="preserve">Ajit Kumar Mallik S/o </t>
  </si>
  <si>
    <t>Prasanta Mishra S/o Bhabagrahi</t>
  </si>
  <si>
    <t>Susanta Kumar Panda S/o Nisikanta</t>
  </si>
  <si>
    <t>Sudhansu Bhusan Panda</t>
  </si>
  <si>
    <t>Ahalya Panda</t>
  </si>
  <si>
    <t>Ajit Kumar mIshra</t>
  </si>
  <si>
    <t xml:space="preserve">Ananda Barik S/o Judhistir </t>
  </si>
  <si>
    <t>Bhusan Ch. Hota S/o Sankarsan (Sambalpur)</t>
  </si>
  <si>
    <t>Binapani  Panda (Sambalpur)</t>
  </si>
  <si>
    <t xml:space="preserve">Deep Ranjan Panda S/o </t>
  </si>
  <si>
    <t>Gopal Ch Ray S/o Hrusikesh</t>
  </si>
  <si>
    <t>Manoj Ku. Hota S/o Prafulla</t>
  </si>
  <si>
    <t>Narayani Panda S/o Keshi</t>
  </si>
  <si>
    <t>Padmalaya Panda F- Ramhari (Hirakud)</t>
  </si>
  <si>
    <t>Pradeep Patjoshi</t>
  </si>
  <si>
    <t>Pramod Ku. Patjoshi S/o Surendar</t>
  </si>
  <si>
    <t>Prasanna Kumar Ray S/o Hrusikesh</t>
  </si>
  <si>
    <t>Rashmirekha Hota S/o Bhusan</t>
  </si>
  <si>
    <t>Sabyasaci panda S/o Prafulla</t>
  </si>
  <si>
    <t>Sakuntala Panda W/o Nisikanta</t>
  </si>
  <si>
    <t>Sanata Kumar Panda S/o Nisikanta</t>
  </si>
  <si>
    <t>Sirish Ch. Mishra S/o Brundaban</t>
  </si>
  <si>
    <t>Sishir Ku. Panda</t>
  </si>
  <si>
    <t xml:space="preserve">Sitaram  Panda S/o Giridhari Panda </t>
  </si>
  <si>
    <t xml:space="preserve">Sitarani Padhi D/o Ratnakar </t>
  </si>
  <si>
    <t>Tikeswari Singh</t>
  </si>
  <si>
    <t>Abhinash Sa S/o Rabinath</t>
  </si>
  <si>
    <t>Dalgaon</t>
  </si>
  <si>
    <t>Aditya Sa S/o Ramesh Ch.</t>
  </si>
  <si>
    <t>Akshya Kumar  Sa S/o Sibnath</t>
  </si>
  <si>
    <t>Akshya Kumar Dash S/o- Nityanada</t>
  </si>
  <si>
    <t xml:space="preserve">Alekh Biswal S/o </t>
  </si>
  <si>
    <t>Anamika Seth S/o Sukdeb</t>
  </si>
  <si>
    <t>Ananda Padhan S/o Nilakantha</t>
  </si>
  <si>
    <t xml:space="preserve">Anup kumar Sa S/o </t>
  </si>
  <si>
    <t>Arjun Kisan S/o Kaitalu</t>
  </si>
  <si>
    <t>Arjun Themeria S/o Jibardhan</t>
  </si>
  <si>
    <t>Ashok Padhan</t>
  </si>
  <si>
    <t>Ashok Rout S/o Dayananda</t>
  </si>
  <si>
    <t>Astami Sa W/o Madan</t>
  </si>
  <si>
    <t>Aswini Biswal s/o Durgaprasad</t>
  </si>
  <si>
    <t>Baikuntha Biswal</t>
  </si>
  <si>
    <t xml:space="preserve">Baikuntha Dhurua </t>
  </si>
  <si>
    <t>Baisakhu Mahakur S/o Kailash</t>
  </si>
  <si>
    <t>Balaram Bhoi S/o Bhakta</t>
  </si>
  <si>
    <t>Baldeb Barik S/o Madan</t>
  </si>
  <si>
    <t>Basanta Padhi S/o Jatindra</t>
  </si>
  <si>
    <t>Basudev Mallik S/o Nityananda</t>
  </si>
  <si>
    <t>Bhabani Seth S/o Bharat</t>
  </si>
  <si>
    <t>Bhabani Shankar Behera S/o Dubraj</t>
  </si>
  <si>
    <t>Bhagaban Sa S/o Narendra</t>
  </si>
  <si>
    <t>Bhagabana Biswal S/o Dukhanasan</t>
  </si>
  <si>
    <t>Bhagabati Sa S/o Chainu</t>
  </si>
  <si>
    <t xml:space="preserve">Bhagbana Mallik S/o Dayanadhi </t>
  </si>
  <si>
    <t>Bhagbana Rohidas S/o Ratha</t>
  </si>
  <si>
    <t>Bhagirathi Padhan S/o Sanjib</t>
  </si>
  <si>
    <t>Bhagirathi Rohidas</t>
  </si>
  <si>
    <t>Bhajaman Padhan S/o Chamaru</t>
  </si>
  <si>
    <t>Bhakta Bhue  s/o Bansidhar</t>
  </si>
  <si>
    <t>Bhikari Bagar S/o Hadu</t>
  </si>
  <si>
    <t>Bhikari Bhoi</t>
  </si>
  <si>
    <t>Bhojraj  S/o Madeswar</t>
  </si>
  <si>
    <t>Bhubaneswar Bag</t>
  </si>
  <si>
    <t>Bhubaneswar Barik S/o Jogindra</t>
  </si>
  <si>
    <t>Bhugdeb Buda S/o Dhuba</t>
  </si>
  <si>
    <t xml:space="preserve">Bhuri Rohidas </t>
  </si>
  <si>
    <t>Bibekananda Bari S/o Chakradhar</t>
  </si>
  <si>
    <t>Bibhusan Sa S/o Durga</t>
  </si>
  <si>
    <t>Bideshi Bhoi</t>
  </si>
  <si>
    <t>Bideshi Sa S/o Chamara</t>
  </si>
  <si>
    <t>Bijay Ku. Pandey  S/o Deb</t>
  </si>
  <si>
    <t>Bijay Mallik So rushiraj</t>
  </si>
  <si>
    <t>Bijaya kumar Dhurua</t>
  </si>
  <si>
    <t>Bijaya Pandey S/o Shankar</t>
  </si>
  <si>
    <t>Bijaya Sa S/o Chandra sekhar</t>
  </si>
  <si>
    <t>Bilasini Adha D/o Purna Ch.</t>
  </si>
  <si>
    <t>Bilasini Rohidash</t>
  </si>
  <si>
    <t>Binod Bihari Sa S/o Sibanath</t>
  </si>
  <si>
    <t>Bipinbihari Kathar s/o Candramani</t>
  </si>
  <si>
    <t>Biranchi Bhathei S/o Maheswar</t>
  </si>
  <si>
    <t>Biranchi Padhan S/o Ainthu</t>
  </si>
  <si>
    <t>Birbal Padhan</t>
  </si>
  <si>
    <t xml:space="preserve">Birendra Dhurua  S/o Madh </t>
  </si>
  <si>
    <t>Bishnu Pr. Sa S/o Gouranga</t>
  </si>
  <si>
    <t>Biswamitra Rohidash</t>
  </si>
  <si>
    <t>Brahma Rohidas S/o Udekar</t>
  </si>
  <si>
    <t>Brajamohan Patel S/o Benudhar</t>
  </si>
  <si>
    <t>Budhram Padhan S/o Chhala</t>
  </si>
  <si>
    <t>Chaitanya Sa S/o Ratnakar</t>
  </si>
  <si>
    <t>Chandra Kanta Sa S/o</t>
  </si>
  <si>
    <t>Chaturbhuja Padhan S/o Purna Ch.</t>
  </si>
  <si>
    <t xml:space="preserve">Chaturbhuja Raudia </t>
  </si>
  <si>
    <t>Cheru Pandia S/o Parsu</t>
  </si>
  <si>
    <t xml:space="preserve">Chhotelal Rohidas S/o Sastu </t>
  </si>
  <si>
    <t xml:space="preserve">Chitrasen Dhurua S/o </t>
  </si>
  <si>
    <t>Chitrasen Sa S/o Ratnakar</t>
  </si>
  <si>
    <t xml:space="preserve">Chittaranjan Dhurua S/o </t>
  </si>
  <si>
    <t>Chudamani Padhan S/o Tapeswar</t>
  </si>
  <si>
    <t>Dakeswar Ranbida S/o Pandaru</t>
  </si>
  <si>
    <t>Dambrudhar Bhue S/o Benudhar</t>
  </si>
  <si>
    <t>Damodar Dhurua</t>
  </si>
  <si>
    <t>Dasarath Pande S/o-Debaraj</t>
  </si>
  <si>
    <t>Dasarathi Patel S/o Panchanan</t>
  </si>
  <si>
    <t>Debaki Sa W/o Prahallad</t>
  </si>
  <si>
    <t>Debarchan Padhan S/o Salekram</t>
  </si>
  <si>
    <t>Dhanmati Padhan W/o Drubacharan</t>
  </si>
  <si>
    <t>Dhanmati Sa</t>
  </si>
  <si>
    <t>Dharani  Bhoi S/o Kartika</t>
  </si>
  <si>
    <t>Dharanidhar Mallik S/o Narahari</t>
  </si>
  <si>
    <t>Dhukhanasan Patel S/o Panchanan</t>
  </si>
  <si>
    <t>Dibyasekhar Dhurua S/o Darshan</t>
  </si>
  <si>
    <t>Dileswar Rohidas</t>
  </si>
  <si>
    <t>Dillip kumar  Patel S/o Agharia</t>
  </si>
  <si>
    <t>Dipendra Kumar Sa S/o Kailash Ch. Sa</t>
  </si>
  <si>
    <t xml:space="preserve">Dipendra kumasr Sa S/o Kailash Ch. Sa </t>
  </si>
  <si>
    <t>Diptimaye Kalo W/o Dinesh</t>
  </si>
  <si>
    <t>dukhanasan Biswal S/o Purna ch.</t>
  </si>
  <si>
    <t>Dulabati Dhurua</t>
  </si>
  <si>
    <t>Duryodhan Dhurua</t>
  </si>
  <si>
    <t>Dutia Sa S/o Nityananda</t>
  </si>
  <si>
    <t>Gajendra Padhan S/o Bisa</t>
  </si>
  <si>
    <t>Gajendra Sa S/o Hara</t>
  </si>
  <si>
    <t>Gajindra Mahakud S/o Dayanidhi</t>
  </si>
  <si>
    <t>Ganesh Bag S/o Kamalakanta</t>
  </si>
  <si>
    <t>Ganesh Padhan S/oTrilochan</t>
  </si>
  <si>
    <t>Ganeswar Kaunr S/o Abdhut</t>
  </si>
  <si>
    <t>Gitanjali Mahakud W/o Gajendra</t>
  </si>
  <si>
    <t>Godabari dhurua W/o Nilamani</t>
  </si>
  <si>
    <t>Gokula Patel S/o Bidyadhar</t>
  </si>
  <si>
    <t>Gokulananda Sa S/o Hara</t>
  </si>
  <si>
    <t>Golbadan Padhan S/o Muktiswar</t>
  </si>
  <si>
    <t xml:space="preserve">Gopabandhu Bag S/o Rajendra </t>
  </si>
  <si>
    <t>Gopal Dhurua s/o Ramakrushna</t>
  </si>
  <si>
    <t>Gopinath Padhan S/o Ganda</t>
  </si>
  <si>
    <t>Gulapi Adha W/o Gurudeb</t>
  </si>
  <si>
    <t>Gurkha Bagar S/o Parma</t>
  </si>
  <si>
    <t>Guru Ch. Sa S/o Debakarnna</t>
  </si>
  <si>
    <t>Gurubari Padhan W/o Barun  Dhuba</t>
  </si>
  <si>
    <t>Hadu Kishan S/o Hadu</t>
  </si>
  <si>
    <t xml:space="preserve">Haraprasad Sah </t>
  </si>
  <si>
    <t>Hari Sh. Mallik S/o Chandan</t>
  </si>
  <si>
    <t>Harihar Adha S/o Sankirtan</t>
  </si>
  <si>
    <t>Hemanta Bhoi</t>
  </si>
  <si>
    <t xml:space="preserve">Hemsagar Biswal S/o Kuldhar Biswal </t>
  </si>
  <si>
    <t>Hirabati Chhuria W/o Mukuna</t>
  </si>
  <si>
    <t>Hrushikesh Dhurua S/o udia</t>
  </si>
  <si>
    <t>Hrushikesh Seth S/o Debarchan</t>
  </si>
  <si>
    <t>Hrusikesh Rohidas s/o Iswara</t>
  </si>
  <si>
    <t>Iswar Rohidas S/o Ujagar</t>
  </si>
  <si>
    <t xml:space="preserve">Jagabandhu Rohidas </t>
  </si>
  <si>
    <t>Jagadish Sa S/o Aintha</t>
  </si>
  <si>
    <t>Jagdish  Patel S/o Bida</t>
  </si>
  <si>
    <t>Jandeb Dhurua S/o Iswar</t>
  </si>
  <si>
    <t>Janmajaya Bswal S/o Bhagirathi</t>
  </si>
  <si>
    <t xml:space="preserve">Jayakrushna Kuanr S/o Ganga dhar Kuanr </t>
  </si>
  <si>
    <t>Jayanarayan Patel S/o Panchanan</t>
  </si>
  <si>
    <t>Jemabati Mallik w/o Sesadev Mallik</t>
  </si>
  <si>
    <t>Jibardhan Sa S/o Karna</t>
  </si>
  <si>
    <t xml:space="preserve">Jogendra Padshan S/o Janekram Padhan </t>
  </si>
  <si>
    <t>Jugal Kishor Padhan S/o Asaram</t>
  </si>
  <si>
    <t>Jugi Rohidas S/o Sastu</t>
  </si>
  <si>
    <t>Kailash Ch. Sa S/o Durjan</t>
  </si>
  <si>
    <t>Kailsah Ch. Sa hu S/o Bimbadhar</t>
  </si>
  <si>
    <t>Kalia Dhurua</t>
  </si>
  <si>
    <t xml:space="preserve">Kamalini Pande W/o-Basanta </t>
  </si>
  <si>
    <t>Kandarpa  Padhan S/o Ainthu</t>
  </si>
  <si>
    <t>Kapendra Raudia S/o Chaturbhuja</t>
  </si>
  <si>
    <t xml:space="preserve">Kasturi dhurua W/o </t>
  </si>
  <si>
    <t>Khagewar Sa S/o Prafulla</t>
  </si>
  <si>
    <t>Kharabela Sa S/o Bisweswar</t>
  </si>
  <si>
    <t xml:space="preserve">Khirod Seth S/o </t>
  </si>
  <si>
    <t>Kirtan Bag S/o Rajendra</t>
  </si>
  <si>
    <t>Kishor Hati</t>
  </si>
  <si>
    <t>Kishor Kumar Kathar S/o Bipinbihari</t>
  </si>
  <si>
    <t xml:space="preserve">Kishor Padhan S/o Duryodhan Padhan </t>
  </si>
  <si>
    <t xml:space="preserve">Kousalya Dhurua s/o Vakolo </t>
  </si>
  <si>
    <t>Krushna Ch. Sa S/o Chaitanya</t>
  </si>
  <si>
    <t>Krushna Dhurua  S/o Hanumanta</t>
  </si>
  <si>
    <t>Krushnaguru Seth S/o Badal</t>
  </si>
  <si>
    <t>Kumari Sa W/o Samarya</t>
  </si>
  <si>
    <t>Kundan Sa S/o Hara</t>
  </si>
  <si>
    <t>Kunjabana Behera</t>
  </si>
  <si>
    <t xml:space="preserve">Kunti Patel W/o </t>
  </si>
  <si>
    <t>Kuunjabana Buda</t>
  </si>
  <si>
    <t>Labanglata Patel</t>
  </si>
  <si>
    <t>Lalatendu keshari Sa S/o Surath</t>
  </si>
  <si>
    <t>Lalit Barik S/o Jogindra</t>
  </si>
  <si>
    <t>Lalita  sa W/o Duryodhan</t>
  </si>
  <si>
    <t>Lallit Padhan S/o Fagun</t>
  </si>
  <si>
    <t>Lambodar Oram S/o Samara</t>
  </si>
  <si>
    <t>Lata Deep  D/o Chintasmani</t>
  </si>
  <si>
    <t>Lima Sah W/o Chahala</t>
  </si>
  <si>
    <t>Lingaraj Bishi S/o Ghasia</t>
  </si>
  <si>
    <t xml:space="preserve">Loknath Sah S/o Damodar </t>
  </si>
  <si>
    <t>Machindra Kisan S/o Munu</t>
  </si>
  <si>
    <t>Madia Bagar</t>
  </si>
  <si>
    <t>Mahendra Behera S/o Bhabi sh.</t>
  </si>
  <si>
    <t>Mahendra Biswal S/o Pramanand</t>
  </si>
  <si>
    <t>Mahendra Sahu S/o Purusottam</t>
  </si>
  <si>
    <t>Manbodh Sa s/o Duryodhana</t>
  </si>
  <si>
    <t>Manikya Mahanand w/o Nilambar</t>
  </si>
  <si>
    <t>Markanda Dhurua S/o Labani</t>
  </si>
  <si>
    <t>Menaka Sa W/o Gurucharan</t>
  </si>
  <si>
    <t>Minaketan Seth S/o Dhruba Ch.</t>
  </si>
  <si>
    <t>Minketan Behera S/o Sagar</t>
  </si>
  <si>
    <t>Munku Patel S/o Benudhar</t>
  </si>
  <si>
    <t>Munu Oram S/o Budhu</t>
  </si>
  <si>
    <t>Murali     Sa S/o Dambaru</t>
  </si>
  <si>
    <t>Muralidhar Mallik  S/o Narahari</t>
  </si>
  <si>
    <t>MuralidharMallik s/o Narahari</t>
  </si>
  <si>
    <t>Nakul Barabhaya S/o Ranjan</t>
  </si>
  <si>
    <t>Narayan Bishi S/o Debraj</t>
  </si>
  <si>
    <t>Naresh Buda S/o Ramchandra</t>
  </si>
  <si>
    <t>Netrananda Adha S/o Sankirtan</t>
  </si>
  <si>
    <t>Nilambar Barik S/o Chaitanya</t>
  </si>
  <si>
    <t>Nimai Bhoi S/o Ganeswar</t>
  </si>
  <si>
    <t>Nimai Charan Pandy^ S/o-Jogendra</t>
  </si>
  <si>
    <t xml:space="preserve">Nirmal Dhurua S/o Singhasan dhurua </t>
  </si>
  <si>
    <t>Nrupalal Dhurua S/o Labani</t>
  </si>
  <si>
    <t>Padmabati Besan W/o Jayaram</t>
  </si>
  <si>
    <t>Padmalaya Kumura S/o Gobardhan</t>
  </si>
  <si>
    <t>Padmalochan Sa S/o Dayasagar</t>
  </si>
  <si>
    <t>Paguram Bhoi S/o Khemasila</t>
  </si>
  <si>
    <t>Panchanan Patel S/o Taja</t>
  </si>
  <si>
    <t>Panikano Mallik S/o Bidyadhar</t>
  </si>
  <si>
    <t>Pitambar Sa S/o Gouranga</t>
  </si>
  <si>
    <t xml:space="preserve">Pradeep Biswal </t>
  </si>
  <si>
    <t>Prafulla Biswal s/o Premsil</t>
  </si>
  <si>
    <t>Prahallad Padhan S/o Cheru</t>
  </si>
  <si>
    <t xml:space="preserve">Pramita Sa W/o Chaturbhuja Sa </t>
  </si>
  <si>
    <t>Prasana Padhan S/o Bhuban</t>
  </si>
  <si>
    <t>Prasanna Naik S/o Jadumani</t>
  </si>
  <si>
    <t>Prasanta Behera S/o Bailochan</t>
  </si>
  <si>
    <t xml:space="preserve">Prasanta Kumar Barik S/o Bodhram </t>
  </si>
  <si>
    <t>Pula Bhue D/o Sanatan</t>
  </si>
  <si>
    <t>Rabinath Sa</t>
  </si>
  <si>
    <t>Rabindar Sahu S/o Purastam</t>
  </si>
  <si>
    <t>Radhakanta Padhan S/o Benu</t>
  </si>
  <si>
    <t>Rajendra Dhurua S/o Sahadeb</t>
  </si>
  <si>
    <t>Rajesh Ku. Padhan S/o Purna Ch.</t>
  </si>
  <si>
    <t xml:space="preserve">Rajkumar Malik </t>
  </si>
  <si>
    <t>Rajkumar Rohidas W/o Laxman Rohidas</t>
  </si>
  <si>
    <t>Raju Sa S/o Dhuba</t>
  </si>
  <si>
    <t>Ram Pr. Sa S/o Dalganjan</t>
  </si>
  <si>
    <t>Ramakanta Bag S/o Dhandev</t>
  </si>
  <si>
    <t>Ramakanta Bhoi S/o Jagdish</t>
  </si>
  <si>
    <t>Ramani Ranjan Dhurua s/o Mangal</t>
  </si>
  <si>
    <t>Ramchandra Rohidas S/o Sanatan</t>
  </si>
  <si>
    <t>Ramesh  Chandra Barik S/o Laxman</t>
  </si>
  <si>
    <t>Ramesh Mallik S/o Narahari</t>
  </si>
  <si>
    <t>Ramkrushna Thapa S/o Ganda</t>
  </si>
  <si>
    <t>Ratha Rohidash s/o Mayadhar</t>
  </si>
  <si>
    <t xml:space="preserve">Ratu Padhan S/o Pramod Padhan </t>
  </si>
  <si>
    <t>Rohit Ku. Patel S/o Agharia</t>
  </si>
  <si>
    <t>Rudra Sa S/o Suru</t>
  </si>
  <si>
    <t xml:space="preserve">Rukmini Behera </t>
  </si>
  <si>
    <t>Rupendra Biswal S/o Janmajaya</t>
  </si>
  <si>
    <t>Rupeswar Sa S/o Duryodhan</t>
  </si>
  <si>
    <t xml:space="preserve">Sabirri Sahu W/o Lalusa </t>
  </si>
  <si>
    <t>Sabitri Rohidas W/o Rabi</t>
  </si>
  <si>
    <t>Sabyarani Kathar W/o Bipin Bihari</t>
  </si>
  <si>
    <t>Sahadev Sha S/o Sangar</t>
  </si>
  <si>
    <t>Sakuntala uanra W/o Ganesh</t>
  </si>
  <si>
    <t>Salegram Bhoi</t>
  </si>
  <si>
    <t>Salegram Negi</t>
  </si>
  <si>
    <t>Samaru Bhoi S/o Bhikari</t>
  </si>
  <si>
    <t>Samaru Padhan S/o Mangalu</t>
  </si>
  <si>
    <t>Sanat Barik S/o Judhistir</t>
  </si>
  <si>
    <t>Sanjay Padhan S/o Tankadhar</t>
  </si>
  <si>
    <t xml:space="preserve">Sanjib Luha S/o Minjo </t>
  </si>
  <si>
    <t xml:space="preserve">Sanjib Padhan S/o Bhagirathi  </t>
  </si>
  <si>
    <t>Sankar  Buda S/o Ramchandra</t>
  </si>
  <si>
    <t>Santi Patel</t>
  </si>
  <si>
    <t xml:space="preserve">Santosh Padhan S/o Rama Padhan </t>
  </si>
  <si>
    <t>Santoshini Sa W/o Satyanarayan Sa</t>
  </si>
  <si>
    <t>Sanyasi Padhan S/o Narayan</t>
  </si>
  <si>
    <t>Saradha Dip S/o Chimntamani</t>
  </si>
  <si>
    <t xml:space="preserve">Saroj Biswal S/o Jayaram </t>
  </si>
  <si>
    <t>Saroj Biswal S/o Jayaram Biswal</t>
  </si>
  <si>
    <t>Saroj Singh S/o Phulagiri</t>
  </si>
  <si>
    <t>Sashi Sa</t>
  </si>
  <si>
    <t>Satrughan Mallik S/o Dayanidhi</t>
  </si>
  <si>
    <t>Satyanarayan Hati S/o Bhikha</t>
  </si>
  <si>
    <t>Satyanarayan Sa</t>
  </si>
  <si>
    <t>Satyaseni Sa W/o- Karma</t>
  </si>
  <si>
    <t>Sebati Rohidas</t>
  </si>
  <si>
    <t>Shankar Buda</t>
  </si>
  <si>
    <t>Shiba Rohidas S/o Sastu</t>
  </si>
  <si>
    <t xml:space="preserve">Shibashankar Behera S/o </t>
  </si>
  <si>
    <t>Shriya Bhoi</t>
  </si>
  <si>
    <t>Souki Biswal S/o Giridhari</t>
  </si>
  <si>
    <t>Sricharan Padhan S/o Rama Ch.</t>
  </si>
  <si>
    <t>Srikanta Saha  S/o Lalu</t>
  </si>
  <si>
    <t>Srimati Bisi D/o Dija</t>
  </si>
  <si>
    <t>Sritula Sa D/o Kshetra</t>
  </si>
  <si>
    <t>Subal Bhoi S/o Dwaru</t>
  </si>
  <si>
    <t>Sukhshyam Bhoi S/o Jujesti</t>
  </si>
  <si>
    <t>Sukru Padhan S/o Kamal</t>
  </si>
  <si>
    <t>Sulochana Dhurua S/o Makardhwaj</t>
  </si>
  <si>
    <t>Sunafula Rohidas</t>
  </si>
  <si>
    <t xml:space="preserve">Sunasira Rohidas </t>
  </si>
  <si>
    <t>Surendra Sahu S/o Purastam</t>
  </si>
  <si>
    <t>Suresh  pande s/o Debraj</t>
  </si>
  <si>
    <t>Suresh Buda S/o Ram chandra</t>
  </si>
  <si>
    <t>Suresh Ch Sa</t>
  </si>
  <si>
    <t>Suresh Kisan S/o Matia</t>
  </si>
  <si>
    <t>Suresh Sa S/o Kirtan</t>
  </si>
  <si>
    <t xml:space="preserve">Surndra Biswal s/o Laxmidhar Biswal </t>
  </si>
  <si>
    <t>Susila Naik W/o Hiranya</t>
  </si>
  <si>
    <t>Tanaya Biswal W/o Sanjeev</t>
  </si>
  <si>
    <t xml:space="preserve">Tankadhar Rohidas S/o Rama </t>
  </si>
  <si>
    <t>Tarulata Bhoi W/o Ranjit</t>
  </si>
  <si>
    <t>Taruna Bhoi S/o Dasa</t>
  </si>
  <si>
    <t>Tejendra Behera  S/o Dubraj</t>
  </si>
  <si>
    <t>Tija Patel s/o Baladev</t>
  </si>
  <si>
    <t>Tikenath Sa S/o Ganeswar</t>
  </si>
  <si>
    <t>Tiklal kumar  padhan s/o Purnachandra</t>
  </si>
  <si>
    <t>Tribikram Sa S/o Nishamani</t>
  </si>
  <si>
    <t>Trilochan Raudia</t>
  </si>
  <si>
    <t>Ude Rohidas S/o Mayadhar</t>
  </si>
  <si>
    <t>Ugresan  Sa S/o Durga</t>
  </si>
  <si>
    <t xml:space="preserve">Umakanta Panda S/o Byomakesh </t>
  </si>
  <si>
    <t>Upendra Sa S/o Kailash Ch.</t>
  </si>
  <si>
    <t>Usha Rohidas W/o Iswar</t>
  </si>
  <si>
    <t>Tularam Sahu S/O-Dubraj</t>
  </si>
  <si>
    <t>pipilikani</t>
  </si>
  <si>
    <t>Hemanta  Naik S/o Shiba Prasad</t>
  </si>
  <si>
    <t>Nabin Badhei</t>
  </si>
  <si>
    <t>Ramakrishna  Naik</t>
  </si>
  <si>
    <t>Sudeshana Padhan</t>
  </si>
  <si>
    <t>Bharat Sahu s/o-Puran</t>
  </si>
  <si>
    <t>Jitendra Padhan S/o-Arjun</t>
  </si>
  <si>
    <t>Ramsaran Bhoi S/o-Tiknu</t>
  </si>
  <si>
    <t>Sanjukta Padhan W/o-Rajendraprasad</t>
  </si>
  <si>
    <t xml:space="preserve">Sudhir kumar Padhans/o-Rajendra </t>
  </si>
  <si>
    <t>Sushanta Ku Naik S/o-Harihar Naik</t>
  </si>
  <si>
    <t>Chakra Sahu S/o-Puran</t>
  </si>
  <si>
    <t>Gajendra Padhan S/o Mangal</t>
  </si>
  <si>
    <t>Ajay ku Bagarty</t>
  </si>
  <si>
    <t>Akshya Pradhan S/O Radhakanta</t>
  </si>
  <si>
    <t>Akur Padhan S/o Gosain</t>
  </si>
  <si>
    <t>Anjan Ku pasayat S/o-Jayananda</t>
  </si>
  <si>
    <t>Antaram  Mallik S/o-Panchanan</t>
  </si>
  <si>
    <t>Arbinda Barik S/o Chakradhar</t>
  </si>
  <si>
    <t>Arun Sahu S/o Sagar</t>
  </si>
  <si>
    <t>Ashabati Nayak</t>
  </si>
  <si>
    <t>Ashok Badek</t>
  </si>
  <si>
    <t xml:space="preserve">Ashok Kumar Mallick </t>
  </si>
  <si>
    <t>Balaram Oram S/o Kapalu</t>
  </si>
  <si>
    <t>Bandeba Chhatar (Khutbandh)</t>
  </si>
  <si>
    <t xml:space="preserve">Banmali Padhan S/o Nityananda </t>
  </si>
  <si>
    <t>Bharat Mallik S/o Baisakhu</t>
  </si>
  <si>
    <t>Bhikari Charan Dash</t>
  </si>
  <si>
    <t>Bhonath Badhei S/o Dusashan</t>
  </si>
  <si>
    <t>Bilasini Gardia S/o Kanhu Charan</t>
  </si>
  <si>
    <t>Binod Khamari S/o Palou</t>
  </si>
  <si>
    <t>Biranchi Pradhan</t>
  </si>
  <si>
    <t>Bishikesan Urma</t>
  </si>
  <si>
    <t xml:space="preserve">Brundaban Senapati </t>
  </si>
  <si>
    <t>Chaitu Bagar S/o Dugu</t>
  </si>
  <si>
    <t>Chakradhar Barik S/o Bhikha</t>
  </si>
  <si>
    <t>Chamara Senapati S/o-Bisikeshan</t>
  </si>
  <si>
    <t>Chandrika Bhoi W/o-Bilasa</t>
  </si>
  <si>
    <t>Chhananda Badhei s/0-satyananda</t>
  </si>
  <si>
    <t>Chintamani Badhai S/o Karunakar</t>
  </si>
  <si>
    <t>Chintamani Padhan S/o-Mukteswar</t>
  </si>
  <si>
    <t>Deabnanda Barik S/o Kina</t>
  </si>
  <si>
    <t xml:space="preserve">Debaraj Pradhan </t>
  </si>
  <si>
    <t xml:space="preserve">Dhananjay Patel </t>
  </si>
  <si>
    <t>Dilip Bag S/o Gangaram</t>
  </si>
  <si>
    <t>Dilip Kumar Barik</t>
  </si>
  <si>
    <t xml:space="preserve">Dilip kumar Mirdha </t>
  </si>
  <si>
    <t>Dinabandhu Pradhan S/O-Sagara</t>
  </si>
  <si>
    <t>Dinesh Mali</t>
  </si>
  <si>
    <t>Fakira  Barik S/o Kina Barik</t>
  </si>
  <si>
    <t>Ganesh Guru S/o Harishankar</t>
  </si>
  <si>
    <t>Ganesh Rohidas S/o Prahallad</t>
  </si>
  <si>
    <t>Gobinda Patel</t>
  </si>
  <si>
    <t>Gopal Patel S/o Janmajaya</t>
  </si>
  <si>
    <t>Hajari  Kishan S/o Kate</t>
  </si>
  <si>
    <t>Hajari Pradhan S/o-Mitrabhanu</t>
  </si>
  <si>
    <t>Haribandhu Senapati S/o Nityananda</t>
  </si>
  <si>
    <t>Hrusikesh  Patel S/o Prahallad</t>
  </si>
  <si>
    <t>Ishwar Kishan</t>
  </si>
  <si>
    <t xml:space="preserve">Jagadish Barik </t>
  </si>
  <si>
    <t>Jagadish Barik S/o Chihiru (Bejibandh)</t>
  </si>
  <si>
    <t>Janmajaya Barik S/O Chandrasekhar</t>
  </si>
  <si>
    <t>Jasobanti Barik W/o Chakradhar</t>
  </si>
  <si>
    <t>Jaya Rohidas</t>
  </si>
  <si>
    <t>Jayakrushna Chhatar S/o Banchanidhi</t>
  </si>
  <si>
    <t>Jayananda Pasayat S/o- Baisnaba</t>
  </si>
  <si>
    <t>Jibardhan Badhei S/o Hrusikesh</t>
  </si>
  <si>
    <t>Judhisthir Sahu S/o Sagar</t>
  </si>
  <si>
    <t>Kailash Barik</t>
  </si>
  <si>
    <t>Kailash Chand s/0-Thira</t>
  </si>
  <si>
    <t>Kalpana Naik W/o-Jagdish Naik</t>
  </si>
  <si>
    <t>kamal padhan s/0-janakram</t>
  </si>
  <si>
    <t xml:space="preserve">Kanhu Charan Chanchhan S/o Pitambar </t>
  </si>
  <si>
    <t>Kedar Padhan S/o Nityananda</t>
  </si>
  <si>
    <t>Kiaphula Barik W/o Balaram</t>
  </si>
  <si>
    <t>Kishor Sahu S/o Satyananda</t>
  </si>
  <si>
    <t>Krushna Gardia S/o-Bishnu</t>
  </si>
  <si>
    <t>Kshirod Dansana S/o Bhika</t>
  </si>
  <si>
    <t>Kumar Pradhan S/o-Nityananda</t>
  </si>
  <si>
    <t>Labanya Bariha W/o-Akur</t>
  </si>
  <si>
    <t>Ladhu Oram S/o Kapalu</t>
  </si>
  <si>
    <t xml:space="preserve">lalit Bagarty </t>
  </si>
  <si>
    <t>Lalit mohan Padhan  (Padapali)</t>
  </si>
  <si>
    <t>Lalit Padhan S/o Uttam</t>
  </si>
  <si>
    <t xml:space="preserve">Laxmi Bag </t>
  </si>
  <si>
    <t>Madhab Podh S/o Harishankar (Khutbandh)</t>
  </si>
  <si>
    <t>Madhusudan Senapati S/o Duryodhan (Dengsargi)</t>
  </si>
  <si>
    <t xml:space="preserve">Manbodh Bhoi </t>
  </si>
  <si>
    <t>Manbodh Kishan</t>
  </si>
  <si>
    <t>Mihir Senapati  S/o Satyananda</t>
  </si>
  <si>
    <t>Minakshi Pradhanw/o-Banamali</t>
  </si>
  <si>
    <t>Mithun Kishan</t>
  </si>
  <si>
    <t>Mitrabhanu Bhue S/o Ratnakar</t>
  </si>
  <si>
    <t>Mritunjaya Patel S/o-Sashibhusan</t>
  </si>
  <si>
    <t>Murali Pradhan S/o-Sagara</t>
  </si>
  <si>
    <t>Nabin patel s/o- debarchan</t>
  </si>
  <si>
    <t>Nandalal patel s/o-Nilambar</t>
  </si>
  <si>
    <t>Nandini Pradhan</t>
  </si>
  <si>
    <t>Narayan Kishan S/o-Mayadhar Kishan</t>
  </si>
  <si>
    <t>Niranjan Podh S/o Raghu (Khutbandh)</t>
  </si>
  <si>
    <t>Padmalochan Sahu S/o-manbodh</t>
  </si>
  <si>
    <t>Pancham Barik S/O-Jayasingh</t>
  </si>
  <si>
    <t>Parakhita Mirdha s/o-sankirtan</t>
  </si>
  <si>
    <t>Parkhita mirdha</t>
  </si>
  <si>
    <t>Pradeep Ku. Senapati S/o Dayanidhi</t>
  </si>
  <si>
    <t>Pradip Dash S/o Baldev</t>
  </si>
  <si>
    <t>Prahallad  Padhan S/o-Sagar</t>
  </si>
  <si>
    <t>Prahallad Rohidas S/o Bhagabatia</t>
  </si>
  <si>
    <t>Prakash  Khamari S/o Dharmapada</t>
  </si>
  <si>
    <t xml:space="preserve">Prasanna bhoi s/o-Bhikari Bhue </t>
  </si>
  <si>
    <t>Prasanta khamari</t>
  </si>
  <si>
    <t>Purandar Behera</t>
  </si>
  <si>
    <t>Puspanjali Pradhan W/O Amarendra</t>
  </si>
  <si>
    <t xml:space="preserve">Rabindra Barik S/o- </t>
  </si>
  <si>
    <t xml:space="preserve">Rabindra Padhan </t>
  </si>
  <si>
    <t>Radhakanta Sahu</t>
  </si>
  <si>
    <t xml:space="preserve">Radhakanta Sahu </t>
  </si>
  <si>
    <t>Rajendra Kahamari S/o Budhu</t>
  </si>
  <si>
    <t xml:space="preserve">Ramani ranjan pradhan </t>
  </si>
  <si>
    <t>Ramesh Naik S/o- Mangal Naik</t>
  </si>
  <si>
    <t>Ratna Chhatar S/o Kastu</t>
  </si>
  <si>
    <t>Rupamani Bhoi</t>
  </si>
  <si>
    <t>Salegram Kishans/o-dama</t>
  </si>
  <si>
    <t>Samarjya Karali S/o Sudhir</t>
  </si>
  <si>
    <t>Sanatan Chhatar S/o Ainthu</t>
  </si>
  <si>
    <t xml:space="preserve">Sanjay Naik s/o Premsagar  </t>
  </si>
  <si>
    <t xml:space="preserve">Sanjib Pasayat S/o Jayananda  </t>
  </si>
  <si>
    <t xml:space="preserve">Santosh Chhatar </t>
  </si>
  <si>
    <t xml:space="preserve">Santosini Bhue W/o Suresh Ch. </t>
  </si>
  <si>
    <t>Saroj Ku Pradhan S/o- Ishwar</t>
  </si>
  <si>
    <t xml:space="preserve">Sashi Padhan </t>
  </si>
  <si>
    <t xml:space="preserve">Saurabha Padhan </t>
  </si>
  <si>
    <t>Shiba Shankar Majhi S/o Jibardhan</t>
  </si>
  <si>
    <t xml:space="preserve">Sitaram Senapati </t>
  </si>
  <si>
    <t>Surendra Badhei S/o Rajaram</t>
  </si>
  <si>
    <t>Surendra Gardia S/o Laba</t>
  </si>
  <si>
    <t xml:space="preserve">Susila Naik </t>
  </si>
  <si>
    <t>Taruni Barik</t>
  </si>
  <si>
    <t>Tejendra Ku. Khamari S/o Karunakar</t>
  </si>
  <si>
    <t>Tikenath Padhan S/o Janakram</t>
  </si>
  <si>
    <t>Tilottama Barik</t>
  </si>
  <si>
    <t>Tulabati Badhei W/o-Dusashan</t>
  </si>
  <si>
    <t>Tulsi Bag d/o-sudarsan</t>
  </si>
  <si>
    <t>Tusaballav Pradhan S/o-Kunjabana</t>
  </si>
  <si>
    <t>Dolamani Sahu S/o Santosh</t>
  </si>
  <si>
    <t>Gunanidhi Barik</t>
  </si>
  <si>
    <t>Krushna Ch. Padhan S/o Tirtharaj</t>
  </si>
  <si>
    <t>Krushnachandra Padhan S/o Tirtharaj Padhan</t>
  </si>
  <si>
    <t>Rohita Majhi</t>
  </si>
  <si>
    <t>Abhiram Mishra</t>
  </si>
  <si>
    <t>Basanti Padhan W/o-Dayanidhi</t>
  </si>
  <si>
    <t>Bishnupriya Padhan W/o-Lokanath</t>
  </si>
  <si>
    <t>Janmajaya Barik  S/o Basudev</t>
  </si>
  <si>
    <t>Ratnakar Bhainsa S/o Bhagirathi</t>
  </si>
  <si>
    <t>Sadhu Padhan S/o Dukhu</t>
  </si>
  <si>
    <t>Srikant Deheria S/o-Raghumani</t>
  </si>
  <si>
    <t>Jibadhana Sahoo s/o-Dubraj</t>
  </si>
  <si>
    <t xml:space="preserve">Rajaram Senapati </t>
  </si>
  <si>
    <t>Sabita Bag w/o Bijaya</t>
  </si>
  <si>
    <t>Ajit Kumar Mishra</t>
  </si>
  <si>
    <t>Amulya Barik S/o-Jaleswar</t>
  </si>
  <si>
    <t>Chakra Gardia S/o- Bishnu</t>
  </si>
  <si>
    <t>Dayanidhi Pradhan</t>
  </si>
  <si>
    <t>Goura hari pradhan s/o-kunjaban</t>
  </si>
  <si>
    <t xml:space="preserve">Harendra Ku Pradhan </t>
  </si>
  <si>
    <t>Kanta Padhan S/o Arjun</t>
  </si>
  <si>
    <t>Nabin Dash</t>
  </si>
  <si>
    <t>Narayan Sahu S/o Dileswar</t>
  </si>
  <si>
    <t>Santanu Naik</t>
  </si>
  <si>
    <t>Saroj  Pradhan S/o- Narendra</t>
  </si>
  <si>
    <t>Sricharan Naik S/o Parsuram (Begeinala)</t>
  </si>
  <si>
    <t xml:space="preserve">Surendra Oram </t>
  </si>
  <si>
    <t>Umesh Sanghai</t>
  </si>
  <si>
    <t>Dilip Mirdha  S/o Candrasekhar (Bejibandh)</t>
  </si>
  <si>
    <t>Gunanidhi Naik s/0-haribola</t>
  </si>
  <si>
    <t>Jayadhan Mirdha S/O-Ratan</t>
  </si>
  <si>
    <t xml:space="preserve">Manoj Ku Pradhan S/o-Jajati </t>
  </si>
  <si>
    <t>Mohan Naik S/o Mahananda Naik (Belpahar, Jamkani)</t>
  </si>
  <si>
    <t>Ramprasad Barik s/0-achyutnand</t>
  </si>
  <si>
    <t>Sukanti Mirdha W/o_Sshyam Sundar</t>
  </si>
  <si>
    <t>Abhimanue Padhan S/o Radhakanta</t>
  </si>
  <si>
    <t>Akshaya Majhi S/o Shiv shankar (Bejibandh)</t>
  </si>
  <si>
    <t>Anand Ku Sahu S/o-Arun Sahu</t>
  </si>
  <si>
    <t>Ananda Sahu S/O-Ramesh Sahu</t>
  </si>
  <si>
    <t xml:space="preserve">Anjali Dash D/o Prafulla Ku.  </t>
  </si>
  <si>
    <t>Ashwini kumar sahu s/o-Kishor ku sahu</t>
  </si>
  <si>
    <t>Aswini Ku. Naik S/o Nrupamani</t>
  </si>
  <si>
    <t>Baladeb Barik S/o Rupadhar</t>
  </si>
  <si>
    <t>Batu Padhan S/o Gobardhan</t>
  </si>
  <si>
    <t>Benudhar Gardia s/o-Purna Gardia</t>
  </si>
  <si>
    <t>Bhakta Raj Tandia</t>
  </si>
  <si>
    <t>Bhudev Sahu S/o Satyananda</t>
  </si>
  <si>
    <t>Bhujabati Pradhan d/o-Jhagudu</t>
  </si>
  <si>
    <t>Bibekananda Barik</t>
  </si>
  <si>
    <t>Bidyadhar Chand S/o-Prahallad</t>
  </si>
  <si>
    <t xml:space="preserve">Bijaya Nayak S/o Premsagar    </t>
  </si>
  <si>
    <t>Binodini Bhue w/o-Banamali</t>
  </si>
  <si>
    <t>Biswamitraq Padhan S/o Niranjan</t>
  </si>
  <si>
    <t>Chamara Bhue S/o Jadaba</t>
  </si>
  <si>
    <t>Chamara Naik</t>
  </si>
  <si>
    <t>Chintamani Barik S/o Bhagabana</t>
  </si>
  <si>
    <t>Choudhuri Barik s/o-Tirtha</t>
  </si>
  <si>
    <t>Dasarath Suna S/o Sundar (Bejibandh)</t>
  </si>
  <si>
    <t>Debendra Bag S/o Shiblal</t>
  </si>
  <si>
    <t>Deepak padhan s/0-Khadia</t>
  </si>
  <si>
    <t>Dharmapada Khamari S/o Bikram</t>
  </si>
  <si>
    <t>Dillip Ku Barik S/o- Choudhuri</t>
  </si>
  <si>
    <t>Dulamani Pradhan s/o-Jhagudu</t>
  </si>
  <si>
    <t>Fakirmohan Sahoo S/o Hari</t>
  </si>
  <si>
    <t>Gajindra Barik S/o Sishu</t>
  </si>
  <si>
    <t>Gulap Bag S/O- Biranchi Bag</t>
  </si>
  <si>
    <t>Gurubari saw/o-Budhuram</t>
  </si>
  <si>
    <t>Harihara Pradha S/o-Chandramani</t>
  </si>
  <si>
    <t>Jayakumar Bagarti S/o-Pabitramohan</t>
  </si>
  <si>
    <t>Kakar Sahuw/o-Upendra</t>
  </si>
  <si>
    <t>Ketaki Padhan</t>
  </si>
  <si>
    <t>Krushna Ch. Bagh S/o Manglu (Khuntbandh)</t>
  </si>
  <si>
    <t>Ksirod Padhan S/o Radhakanta</t>
  </si>
  <si>
    <t>Lalit Badhai S/o Budhuram Bhoi (Khutbandh)</t>
  </si>
  <si>
    <t>Loknath Badhai S/o Dashrath (Bejibandh)</t>
  </si>
  <si>
    <t>Madhu Khamari S/o Palau Khamari</t>
  </si>
  <si>
    <t>Malegram padhan S/o-Chhabila</t>
  </si>
  <si>
    <t>Manbodh Pradhan S/o-Gosain</t>
  </si>
  <si>
    <t>Mangal Majhi</t>
  </si>
  <si>
    <t>Manju Pradhan W/o-Abani Pradhan</t>
  </si>
  <si>
    <t>Mitrabhanu Dash S/o Syamsundar</t>
  </si>
  <si>
    <t>Motilal Padhan S/o Fagu</t>
  </si>
  <si>
    <t>Motilal Senapatis/o-Ramachandra</t>
  </si>
  <si>
    <t>Nabin Kishan</t>
  </si>
  <si>
    <t>Nalini Badhei W/o Lalit</t>
  </si>
  <si>
    <t>Nalini Padhan W/o Motilal</t>
  </si>
  <si>
    <t>Nalini Pradhanw/o-Dulamani</t>
  </si>
  <si>
    <t>Namita Majhi W/o-Khirod Majhi</t>
  </si>
  <si>
    <t>Nanda krushna Mishra</t>
  </si>
  <si>
    <t>Narendra Khamari S/o Deb</t>
  </si>
  <si>
    <t>Nirmal Sahu S/o Aintha (Bejibandh)</t>
  </si>
  <si>
    <t>Pabitra Barik S/o Chihira</t>
  </si>
  <si>
    <t>Pabitra Mohan Bagarti S/o Malia</t>
  </si>
  <si>
    <t xml:space="preserve">Panchananda Padhan S/o Daitari </t>
  </si>
  <si>
    <t>Pintu Barik S/o Balaram</t>
  </si>
  <si>
    <t>Pradee Ku Neti S/o Chakradhar</t>
  </si>
  <si>
    <t xml:space="preserve">Prafulla Dash s/o Mitrabhanu  </t>
  </si>
  <si>
    <t>Pramod Padhan S/o Thakur</t>
  </si>
  <si>
    <t xml:space="preserve">Prasanna Dash S/o Mitrabhanu  </t>
  </si>
  <si>
    <t>Premsagar Naik S/o Jibardhan</t>
  </si>
  <si>
    <t>Rabindra sahu S/O-Dharanidhar</t>
  </si>
  <si>
    <t>Rahasa Majhi S/o Harisankar</t>
  </si>
  <si>
    <t>Rameswar Sahu S/o Chudamani (Bejibandh)</t>
  </si>
  <si>
    <t>Sabitri Naik W/O-Purna</t>
  </si>
  <si>
    <t>Sabya rani Padhans/o-Hiralal</t>
  </si>
  <si>
    <t>Sadananda Sahu S/O- Ramesh</t>
  </si>
  <si>
    <t>Sagara Padhan S/o Satyanarayan</t>
  </si>
  <si>
    <t>Saila Barik w/0-panchanan</t>
  </si>
  <si>
    <t xml:space="preserve">Samaru Sahu S/o Baishnab </t>
  </si>
  <si>
    <t>Sanjib Pradhan S/o-Ishwar</t>
  </si>
  <si>
    <t>Santosh Ku. Sahu S/o Barun</t>
  </si>
  <si>
    <t>Santosini Bag D/O-Radha</t>
  </si>
  <si>
    <t xml:space="preserve">Sarat Ch. Padhan S/o Dasarath </t>
  </si>
  <si>
    <t>Saroj kumar Kalet</t>
  </si>
  <si>
    <t>Saroj kumar sahu</t>
  </si>
  <si>
    <t>Satyananda Kishan S/o Samaru</t>
  </si>
  <si>
    <t xml:space="preserve">Saukilal Badhai S/o Dibakar </t>
  </si>
  <si>
    <t>Shyamsundar Rohidas</t>
  </si>
  <si>
    <t>Subhadra Dharua W/o Natha</t>
  </si>
  <si>
    <t>Sujata Biswal S/o Thala Mallik (Khutbandh)</t>
  </si>
  <si>
    <t>Sundarmani Padhan</t>
  </si>
  <si>
    <t>Sundarmani Padhan  S/o-Nityananda</t>
  </si>
  <si>
    <t xml:space="preserve">Surath Bhoi </t>
  </si>
  <si>
    <t>Suratha Padhan s/o-krushna</t>
  </si>
  <si>
    <t>Susanta Barik s/o-Parsna</t>
  </si>
  <si>
    <t>Tankadhar Padhan S/o Sanatan</t>
  </si>
  <si>
    <t>Tarun Pradhan S/o-Salekram</t>
  </si>
  <si>
    <t>Taruni Rohidas S/o Manbodh</t>
  </si>
  <si>
    <t>Trilochan Padhan S/o Jhadeswar</t>
  </si>
  <si>
    <t>Upendra Sahoo S/o Upendra Sahu</t>
  </si>
  <si>
    <t>Aditya Sahoo</t>
  </si>
  <si>
    <t xml:space="preserve">Akshya Badhei S/o Sauki  </t>
  </si>
  <si>
    <t>Akshya Kumar Naik</t>
  </si>
  <si>
    <t>Arun Kumar Badhei S/o Sauki</t>
  </si>
  <si>
    <t>Bidhyadhar Barik S/o Govinda</t>
  </si>
  <si>
    <t>Chinamali Gardia W/o  Murali</t>
  </si>
  <si>
    <t>Chintamani Sahoo S/O-Santosh</t>
  </si>
  <si>
    <t>Debendra Pradhan S/o-Arjun</t>
  </si>
  <si>
    <t>Deepanjali Badhai w/o-akshya</t>
  </si>
  <si>
    <t>Dushmanta Pradhan S/o- Raghumani</t>
  </si>
  <si>
    <t>Jagannath  Seth</t>
  </si>
  <si>
    <t>Janaki Khamari w/o-Arjun</t>
  </si>
  <si>
    <t>Manjulata Pradhan</t>
  </si>
  <si>
    <t>Netrananda Badhei S/o Benudhar (Khuntbandh)</t>
  </si>
  <si>
    <t>Nimai Ch. Padhan</t>
  </si>
  <si>
    <t xml:space="preserve">Rukmana Sahu </t>
  </si>
  <si>
    <t xml:space="preserve">Sameer kumar Padhans/o-Rajendra </t>
  </si>
  <si>
    <t>Sanat kumar Senapati</t>
  </si>
  <si>
    <t>Srikanta Khamari S/o Jitendra</t>
  </si>
  <si>
    <t>Subash Patra S/o Madhu Patra</t>
  </si>
  <si>
    <t xml:space="preserve">Somaraj Barik </t>
  </si>
  <si>
    <t>Haribola Dash   S/o Baldev</t>
  </si>
  <si>
    <t>Kailash neti s/o-Mahadeb</t>
  </si>
  <si>
    <t>Nabina Padhan W/o- Gosain</t>
  </si>
  <si>
    <t>Murali bhoi s/o-Bhikari</t>
  </si>
  <si>
    <t>Radhesyam Khamari S/o Dakeswar</t>
  </si>
  <si>
    <t>Bhaskara Bhue S/o Sonu (Khutbandh)</t>
  </si>
  <si>
    <t>Kishor Ch Barik S/o-Kartika</t>
  </si>
  <si>
    <t>Kishor chandra Bariks/o-Kartika</t>
  </si>
  <si>
    <t>Ashok Sahu S/o Laldhari</t>
  </si>
  <si>
    <t xml:space="preserve">Bhugdev Sa </t>
  </si>
  <si>
    <t>Prahallad Kishan S/o Bisha</t>
  </si>
  <si>
    <t>Premananda Padhan S/o Nityananda</t>
  </si>
  <si>
    <t>Sagar Barik S/o Dayanidhi</t>
  </si>
  <si>
    <t xml:space="preserve">Fakira Barik S/o Tirtha </t>
  </si>
  <si>
    <t>Kamal kishor sanghai</t>
  </si>
  <si>
    <t>Antaryami Pradhan s/o-Krupa</t>
  </si>
  <si>
    <t>Hiralal Padhan S/o Fagu</t>
  </si>
  <si>
    <t>Jajati Padhan  S/o Gautam (Padapali)</t>
  </si>
  <si>
    <t>Narayan Barik S/o Kartika (BRJN)</t>
  </si>
  <si>
    <t>Narendra Padhan S/o Ramadhin</t>
  </si>
  <si>
    <t>Ratnakar Pradhan S/o- Kumarmani</t>
  </si>
  <si>
    <t>Satyanarayan Seth S/o Bira</t>
  </si>
  <si>
    <t>Surendra Sahu S/o Dhansingh</t>
  </si>
  <si>
    <t>Minati Panda. PS/o Binod Bihari(Sambalpur)</t>
  </si>
  <si>
    <t>Barpali</t>
  </si>
  <si>
    <t>Ajaya Kumar Khamari S/o Bikram Khamari  (Barkanipali)</t>
  </si>
  <si>
    <t>Sanat kumar Senapati S/o Madhusudan</t>
  </si>
  <si>
    <t>Tikeswar Senapati S/o Devi Prasad</t>
  </si>
  <si>
    <t>Abdul Yar khan</t>
  </si>
  <si>
    <t>Abhimanyu Chand S/o Natbar (Balijangha)</t>
  </si>
  <si>
    <t>Achyut Mahapatra M/o Kaikya</t>
  </si>
  <si>
    <t>Aditya Prusty S/o Gobinda (Balijangha)</t>
  </si>
  <si>
    <t>Aditya Seth S/o Gopala</t>
  </si>
  <si>
    <t>Akshya  Padhan S/o Nilandri</t>
  </si>
  <si>
    <t xml:space="preserve">Akshya kumar badhai  S/o Chitananda Badhai S/o </t>
  </si>
  <si>
    <t>Anand Rohidas S/o Arjun</t>
  </si>
  <si>
    <t>Anand Kumr Tripathy S/o Abhimanyu (Bisiutka)</t>
  </si>
  <si>
    <t>Ashok Kumar Nag S/o Bibhishan</t>
  </si>
  <si>
    <t>Aswini Naik S/o Radheshyam</t>
  </si>
  <si>
    <t>Aswini Nayak S/o Radhyam</t>
  </si>
  <si>
    <t>Badrinarayan Prusty S/o Gobinda (Balijangha)</t>
  </si>
  <si>
    <t>Banchanidhi Padhan S/o Daitari (Gopipali)</t>
  </si>
  <si>
    <t>Banchhanidhi Padhan S/o Sakul</t>
  </si>
  <si>
    <t>Barun ChauduryS/o Ganesh (Charpali)</t>
  </si>
  <si>
    <t>Basudev Bhoi S/o Ujagar (Balijhanga)</t>
  </si>
  <si>
    <t>Bedamati Sa W/o Benudhar (Barkanipali)</t>
  </si>
  <si>
    <t>Bhabani Shankar Padhan S/o Sabri Narayan (Barkanipali)</t>
  </si>
  <si>
    <t xml:space="preserve">Bhagbana Bag S/o Harish </t>
  </si>
  <si>
    <t xml:space="preserve">Bidyananda Badhai S/o Durjodhan </t>
  </si>
  <si>
    <t>Bijaya Padhan S/o Dulamani</t>
  </si>
  <si>
    <t xml:space="preserve">Bikash Tripathy </t>
  </si>
  <si>
    <t>Bishnu Prasad  Patel S/o Sakul</t>
  </si>
  <si>
    <t>Budharam Seth S/o Harachand</t>
  </si>
  <si>
    <t xml:space="preserve">Daitari Senapti </t>
  </si>
  <si>
    <t>Deepak Nayak S/o Radheshyam (Balijangha)</t>
  </si>
  <si>
    <t>Dillip Bishi S/o Guljar</t>
  </si>
  <si>
    <t>Dillip kumar Padhan S/o Dhaneswar (Barkanipali)</t>
  </si>
  <si>
    <t>Dulamani Bhue S/o Akshya (Mahulpali)</t>
  </si>
  <si>
    <t xml:space="preserve">Duaru Mallik S/o Padman </t>
  </si>
  <si>
    <t>Dubaraj Hota S/o Gouranga</t>
  </si>
  <si>
    <t>Ful Chand S/o Kamal</t>
  </si>
  <si>
    <t>Gajan Nayak S/o Dayasagar</t>
  </si>
  <si>
    <t xml:space="preserve">Ganesh Tripathy  </t>
  </si>
  <si>
    <t xml:space="preserve">Gahadu Bagarti S/o Dasru </t>
  </si>
  <si>
    <t>Gayasuddin Mohammad S/o Ruph Mohammad</t>
  </si>
  <si>
    <t>Gurudev Padhan S/o Hari Sh.</t>
  </si>
  <si>
    <t>Harihar Khamari S/o Chamar (Barkanipali)</t>
  </si>
  <si>
    <t>Harischandra Padhan S/o Danar</t>
  </si>
  <si>
    <t>Ismail Azad Khan S/o Lokman</t>
  </si>
  <si>
    <t>Jagadish Naik S/o Radheshyam</t>
  </si>
  <si>
    <t>Jagannath Badhai S/o Sadananda</t>
  </si>
  <si>
    <t xml:space="preserve">Jajin Naik </t>
  </si>
  <si>
    <t>Jasobanti Padhan W/o Fakira</t>
  </si>
  <si>
    <t>Kailash Sahu S/o Latabana (Barkanipali)</t>
  </si>
  <si>
    <t>Kailash chandraTripathy S/o Goutam</t>
  </si>
  <si>
    <t>Kairu Naik S/o Khedu</t>
  </si>
  <si>
    <t>Kanhu Chhuria S/o Hari Shankar</t>
  </si>
  <si>
    <t>Kashinath  sahu S/o Abdhut</t>
  </si>
  <si>
    <t>Khatu  Patel S/o Janak (Charpali)</t>
  </si>
  <si>
    <t>Khirod Chandra  ChhuriaW/o Kanhu</t>
  </si>
  <si>
    <t>Khshirod Padhan S/o Madhu</t>
  </si>
  <si>
    <t>Kirtan  Patel S/o Purna (Kudaloi)</t>
  </si>
  <si>
    <t>Kishor Churia S/o Minaketan</t>
  </si>
  <si>
    <t>Krushna  chandra Pandey S/o Hazari (Bisiutka)</t>
  </si>
  <si>
    <t>Kshirod Singh S/o Banchanidhi</t>
  </si>
  <si>
    <t>Krutartha Tripathy S/o Bisikeshan (Bisiutka)</t>
  </si>
  <si>
    <t xml:space="preserve">Kyamtulla Khan </t>
  </si>
  <si>
    <t>Laibana Padhan</t>
  </si>
  <si>
    <t xml:space="preserve">Laxminarayan Prusty S/o Gobinda </t>
  </si>
  <si>
    <t>Lingaraj Chand S/o Narottam</t>
  </si>
  <si>
    <t>Lingaraj Naik S/o Narottam</t>
  </si>
  <si>
    <t>Madan Padhan S/o manabhanjan</t>
  </si>
  <si>
    <t>Madhusudan Patel</t>
  </si>
  <si>
    <t>Madhusudan Patel S/o Lakshya</t>
  </si>
  <si>
    <t>Mahendri Padhan W/o Dhruba Padhan  (Balijhangha)</t>
  </si>
  <si>
    <t>Maktari Pradhan S/o Natabar</t>
  </si>
  <si>
    <t>Maligram  Bagar</t>
  </si>
  <si>
    <t xml:space="preserve">Mitrabhanu Bagarti S/o Dasru </t>
  </si>
  <si>
    <t>Muralidhar Patel S/o Sankirtan</t>
  </si>
  <si>
    <t>Nawab Khan</t>
  </si>
  <si>
    <t>Namita Senapati W/o Pradeep</t>
  </si>
  <si>
    <t>Narendra Patel S/o Jayamangal Patel S/o Batu</t>
  </si>
  <si>
    <t>Narottam Naik</t>
  </si>
  <si>
    <t xml:space="preserve">Nimai Prusty S/oBadrinarayan Prusty </t>
  </si>
  <si>
    <t>Nirmal Prusti S/o Badrinarayan</t>
  </si>
  <si>
    <t>Nityananda Tripathy S/o Bhuban (Balijangha)</t>
  </si>
  <si>
    <t>Padmanava  Rohidas S/o Manu (Charpali)</t>
  </si>
  <si>
    <t>Panchanan Padhan</t>
  </si>
  <si>
    <t>Panchanan Senapati S/io Hiralal</t>
  </si>
  <si>
    <t>Pradeep Senapati S/o Dayanidhi</t>
  </si>
  <si>
    <t>Prasanna Singh S/o Gokula</t>
  </si>
  <si>
    <t>Rabindra Chand S/o Narottam</t>
  </si>
  <si>
    <t>Radhakanta Tripathy S/o Bhubaneswar</t>
  </si>
  <si>
    <t>Rameswari Sahu F- Kasinath</t>
  </si>
  <si>
    <t>Ranjan Behera S/o Harihar</t>
  </si>
  <si>
    <t>Rudrakshya Bhoi S/o Hrusikesh</t>
  </si>
  <si>
    <t>Rukmani Seth W/o Sunasira(Balijangha)</t>
  </si>
  <si>
    <t>Sahazad Khan  S/o fazal</t>
  </si>
  <si>
    <t xml:space="preserve">Samsuddin Khan S/o Fazlei </t>
  </si>
  <si>
    <t>Sanjay Kumar Kunwar S/o Nityananda</t>
  </si>
  <si>
    <t>Sanjaya Kumar Naik S/o Jalandhar Naik S/o Naren</t>
  </si>
  <si>
    <t>Santosh Bhue S/o Sankirtan (Balijangha)</t>
  </si>
  <si>
    <t>Santosh Sahu S/o Agasti (Barkanipali)</t>
  </si>
  <si>
    <t>Saraswati padhan W/o Dilamni</t>
  </si>
  <si>
    <t xml:space="preserve">Satyananda Padhan </t>
  </si>
  <si>
    <t xml:space="preserve">Saukilal  Senapati </t>
  </si>
  <si>
    <t>Shib Majhi</t>
  </si>
  <si>
    <t>Sibam  Tripathy S/o Ramesh</t>
  </si>
  <si>
    <t>Sita Deheri W/o Surya</t>
  </si>
  <si>
    <t>Sitaram Senapati S/o Kapileswar</t>
  </si>
  <si>
    <t>Srimukha Chhuria S/o Banamali</t>
  </si>
  <si>
    <t>Subasini Padhan W/o panchanan</t>
  </si>
  <si>
    <t>Sunasira Seth S/o Gopala</t>
  </si>
  <si>
    <t>Surendra Behera  S/o Harihar</t>
  </si>
  <si>
    <t>Surendra Patel S/o Parsuram</t>
  </si>
  <si>
    <t>surendra Seth S/o Bhairab (Balijangha)</t>
  </si>
  <si>
    <t>Surendra tripathy S/o Bhubaneswar</t>
  </si>
  <si>
    <t>Suresh Bhue S/o Nilamani Bhue</t>
  </si>
  <si>
    <t>Sushil Kumar Karali S/o Bhaskar(Kumbharbandh)</t>
  </si>
  <si>
    <t xml:space="preserve">susila Patel S/o Bhagbata </t>
  </si>
  <si>
    <t>Tapimani Chand S/o Dasarathi</t>
  </si>
  <si>
    <t>Tulasi Padhan S/o Gopi</t>
  </si>
  <si>
    <t xml:space="preserve">Yakat tulla Khan </t>
  </si>
  <si>
    <t>Jatindra Singh S/o Kshirod Singh</t>
  </si>
  <si>
    <t>Jayananda Rohidas S/o Bikram</t>
  </si>
  <si>
    <t>Jayanti  Rohidas  W/o Hemsagar</t>
  </si>
  <si>
    <t>Musuru  Rohidas S/o Bikram</t>
  </si>
  <si>
    <t>Akshaya Kumar Sahu S/o Sukru</t>
  </si>
  <si>
    <t>Asutosh Naik S/o Narayana</t>
  </si>
  <si>
    <t>Galandhar Naik S/o Narayan</t>
  </si>
  <si>
    <t>Jalandhar Naik S/o Narayan</t>
  </si>
  <si>
    <t>Jeetendra Patel S/o Bijaya Kumar</t>
  </si>
  <si>
    <t>Mahendra Kumar patel S/o Bijay Kumar</t>
  </si>
  <si>
    <t>Pradeep Ku. Naik S/o Krushnadi</t>
  </si>
  <si>
    <t>Rambha Chand W/o Birbal</t>
  </si>
  <si>
    <t xml:space="preserve">Saroj Chand S/o Kamal </t>
  </si>
  <si>
    <t>Suresh Padhan S/o Narottam (Gopipali)</t>
  </si>
  <si>
    <t>Surya Chand S/o Nishamani</t>
  </si>
  <si>
    <t>Umakanta  Naik S/o Raghunandan Naik</t>
  </si>
  <si>
    <t xml:space="preserve">judhistir Nayak </t>
  </si>
  <si>
    <t>Ashok kumar hota S/o Dubraj</t>
  </si>
  <si>
    <t>Bharat Chandra Sahu S/o Madhab</t>
  </si>
  <si>
    <t>Hrumatulla Khan S/o Bil Khairat Khan</t>
  </si>
  <si>
    <t>Rajaram Sahu S/o Madhab Ch.</t>
  </si>
  <si>
    <t>Uchhab Senapati S/o Bidyadhar</t>
  </si>
  <si>
    <t>Aditya Prasad Meher S/o Dayasagar</t>
  </si>
  <si>
    <t>Arkhita Kumar Patel S/o Muralidhar</t>
  </si>
  <si>
    <t>Arun Kumar patel S/o Muralidhar</t>
  </si>
  <si>
    <t>Bhaktabandhu Patel S/o Madhusudan</t>
  </si>
  <si>
    <t>Bhaktubandhu Patel</t>
  </si>
  <si>
    <t>Dayasagar Maher S/o Purna Ch.</t>
  </si>
  <si>
    <t>Kutartha Chand S/o Chandramani (Charpali)</t>
  </si>
  <si>
    <t>Mohan Seth S/o Panika</t>
  </si>
  <si>
    <t>Nakul Barabhaya s/o Ranjan</t>
  </si>
  <si>
    <t>Parakshita Patel S/o Muralidhar</t>
  </si>
  <si>
    <t>Prasanna Kumar Senapati S/o Rahasa</t>
  </si>
  <si>
    <t>Raghu Nikhandia S/o Laxmi</t>
  </si>
  <si>
    <t>Santosh Karali S/o Sukhadev</t>
  </si>
  <si>
    <t>Agasti Bhue S/o Lokanath (Balijhanga)</t>
  </si>
  <si>
    <t xml:space="preserve">Amresh Kumar Nayak S/o Dayasagar Naik </t>
  </si>
  <si>
    <t>Bhojraj Majhi S/o Ekadasi(Salepali)</t>
  </si>
  <si>
    <t>Dayasagar Nayak S/o Gagan Bihari Naik (Balijhanga)</t>
  </si>
  <si>
    <t>Gayadhar Kanta</t>
  </si>
  <si>
    <t>Jalandhar Pradhan S/o Rabiratna (Gopipali)</t>
  </si>
  <si>
    <t>Kamalini Naik W/o Jagadish (Balijangha)</t>
  </si>
  <si>
    <t>Kanhu Charan Panda S/o Durjyodhan</t>
  </si>
  <si>
    <t>Khudu Nayak  S/o Kartika</t>
  </si>
  <si>
    <t>Loknath Bagar S//o Nityananda(Gopipali)</t>
  </si>
  <si>
    <t>Mahendra Bhue S/o Bansidhar</t>
  </si>
  <si>
    <t xml:space="preserve">Nalini patel S/o Banchanidhi </t>
  </si>
  <si>
    <t>Neherulal Naik S/o radheshyam</t>
  </si>
  <si>
    <t>Nityananda Singh S/o Kshirod</t>
  </si>
  <si>
    <t>Rajesh kumar Panda S/o kanhu ch.</t>
  </si>
  <si>
    <t>Sagara Bhue S/o Jogindra</t>
  </si>
  <si>
    <t>Sanat kumar Sahu S/o Nilanchal</t>
  </si>
  <si>
    <t>Santoshini Chand W/o Abhimanyu</t>
  </si>
  <si>
    <t>Santosini  Pradhan W/o Phagulal</t>
  </si>
  <si>
    <t>Santipriya Meher W/o Dayasagar</t>
  </si>
  <si>
    <t>Sekh Naimuddin Khan S/o Khalilulle</t>
  </si>
  <si>
    <t>jagdish satnami S/o Basudev</t>
  </si>
  <si>
    <t>Shiba Shankar Pradhan S/o Balaram</t>
  </si>
  <si>
    <t>Ramakanta Naik S/o Raghu</t>
  </si>
  <si>
    <t>Bijay Patel S/o sukul</t>
  </si>
  <si>
    <t>Binapani Panda W/o Khirod</t>
  </si>
  <si>
    <t>Debendra Panda  S/o Kulamani</t>
  </si>
  <si>
    <t>jainab Khatun W/o Abdul</t>
  </si>
  <si>
    <t>Nepal Nayak S/o Harish Ch.</t>
  </si>
  <si>
    <t>Gangadhar Tripathy</t>
  </si>
  <si>
    <t xml:space="preserve">Radhakanta Padhan </t>
  </si>
  <si>
    <t>Baghmunda</t>
  </si>
  <si>
    <t xml:space="preserve">Bhojraj Kalo  </t>
  </si>
  <si>
    <t xml:space="preserve">Biranchi Padhan </t>
  </si>
  <si>
    <t xml:space="preserve">Dolamani Biswal </t>
  </si>
  <si>
    <t>Laksmana Khamara</t>
  </si>
  <si>
    <t xml:space="preserve">Mahendra Padhan </t>
  </si>
  <si>
    <t>Pradeep Ku. Biswal</t>
  </si>
  <si>
    <t xml:space="preserve">Jadaba Sa </t>
  </si>
  <si>
    <t xml:space="preserve">Loknath Pradhan </t>
  </si>
  <si>
    <t xml:space="preserve">Abhin Biswal </t>
  </si>
  <si>
    <t xml:space="preserve">Aintha Banchhor </t>
  </si>
  <si>
    <t xml:space="preserve">Basudev Biswal </t>
  </si>
  <si>
    <t xml:space="preserve">Bedabyas Padhan </t>
  </si>
  <si>
    <t>Bhabani Seth</t>
  </si>
  <si>
    <t>Bhaga Singh</t>
  </si>
  <si>
    <t xml:space="preserve">Bibhuti Biswal </t>
  </si>
  <si>
    <t xml:space="preserve">Brundaban Sa </t>
  </si>
  <si>
    <t>Brundabati Biswal</t>
  </si>
  <si>
    <t xml:space="preserve">Chandra Sa </t>
  </si>
  <si>
    <t xml:space="preserve">Chintamani Sa </t>
  </si>
  <si>
    <t xml:space="preserve">Dakshya Banchhor </t>
  </si>
  <si>
    <t>Dasmi Sahu</t>
  </si>
  <si>
    <t>Debadatta Bishwal</t>
  </si>
  <si>
    <t xml:space="preserve">Debarchan Padhan </t>
  </si>
  <si>
    <t>Dhaja Padhan</t>
  </si>
  <si>
    <t xml:space="preserve">Dhuba Padhan </t>
  </si>
  <si>
    <t xml:space="preserve">Dillip Baega </t>
  </si>
  <si>
    <t xml:space="preserve">Gayatri Khamari </t>
  </si>
  <si>
    <t xml:space="preserve">Gobardhan Sahu </t>
  </si>
  <si>
    <t xml:space="preserve">Gulapi Sahu </t>
  </si>
  <si>
    <t xml:space="preserve">Gun  Biswal </t>
  </si>
  <si>
    <t xml:space="preserve">Harihar Banchhor </t>
  </si>
  <si>
    <t xml:space="preserve">Harihar Sahu </t>
  </si>
  <si>
    <t xml:space="preserve">Harischandra Padhan </t>
  </si>
  <si>
    <t>Hemanta Deheri</t>
  </si>
  <si>
    <t xml:space="preserve">Hemasagar Sahu </t>
  </si>
  <si>
    <t xml:space="preserve">Hiteswari Sa </t>
  </si>
  <si>
    <t xml:space="preserve">Jogindra Panda </t>
  </si>
  <si>
    <t xml:space="preserve">Kamal Ku. Padhan </t>
  </si>
  <si>
    <t xml:space="preserve">Karunakar Sa </t>
  </si>
  <si>
    <t xml:space="preserve">Krushna Padhan </t>
  </si>
  <si>
    <t>Kshyamasila Padhan</t>
  </si>
  <si>
    <t xml:space="preserve">Lalita Bhainsal </t>
  </si>
  <si>
    <t xml:space="preserve">Maktari Thethuar </t>
  </si>
  <si>
    <t xml:space="preserve">Manijar Padhan </t>
  </si>
  <si>
    <t xml:space="preserve">Manoj Pasayat </t>
  </si>
  <si>
    <t xml:space="preserve">Nandir Banchhor </t>
  </si>
  <si>
    <t xml:space="preserve">Narayan Biswal  </t>
  </si>
  <si>
    <t xml:space="preserve">Narayan Padhan </t>
  </si>
  <si>
    <t xml:space="preserve">Narendra Ku. Badhei </t>
  </si>
  <si>
    <t xml:space="preserve">Netrananda Panda </t>
  </si>
  <si>
    <t>Nimai Ch. Sahu</t>
  </si>
  <si>
    <t xml:space="preserve">Nityananda Padhan </t>
  </si>
  <si>
    <t>Pramod Bagar</t>
  </si>
  <si>
    <t xml:space="preserve">Premananda Sahu  </t>
  </si>
  <si>
    <t xml:space="preserve">Rabi Bhainsal </t>
  </si>
  <si>
    <t xml:space="preserve">Rajeeb Ku. Pradhan </t>
  </si>
  <si>
    <t xml:space="preserve">Rushi Gardia </t>
  </si>
  <si>
    <t>Sabitri Seth</t>
  </si>
  <si>
    <t xml:space="preserve">Sanjukta Kalo </t>
  </si>
  <si>
    <t>Satyananda Sahoo</t>
  </si>
  <si>
    <t>Saudu Seth</t>
  </si>
  <si>
    <t xml:space="preserve">Sumanta Padhan  </t>
  </si>
  <si>
    <t>Sumati Bhaisal</t>
  </si>
  <si>
    <t xml:space="preserve">Sushanta Kumar Pradhan </t>
  </si>
  <si>
    <t xml:space="preserve">Sushanta Kumar Pradhan  </t>
  </si>
  <si>
    <t xml:space="preserve">Tankadhar padhan </t>
  </si>
  <si>
    <t xml:space="preserve">Tankadhar Sahu </t>
  </si>
  <si>
    <t xml:space="preserve">Tejram Kalo </t>
  </si>
  <si>
    <t xml:space="preserve">Tirtha Sahu </t>
  </si>
  <si>
    <t xml:space="preserve">Trilochan Padhan </t>
  </si>
  <si>
    <t xml:space="preserve">Trilochan Sahu </t>
  </si>
  <si>
    <t xml:space="preserve">Upasi Banchhor </t>
  </si>
  <si>
    <t xml:space="preserve">Iswar Padhan </t>
  </si>
  <si>
    <t xml:space="preserve">Jibardhan Panda </t>
  </si>
  <si>
    <t xml:space="preserve">Upendra Banchhor </t>
  </si>
  <si>
    <t>Ahalya Sahu</t>
  </si>
  <si>
    <t xml:space="preserve">Bhaktaram Padhan  </t>
  </si>
  <si>
    <t xml:space="preserve">Gouranga Biswal </t>
  </si>
  <si>
    <t xml:space="preserve">Harachand Padhan  </t>
  </si>
  <si>
    <t xml:space="preserve">Iswar Banchhor </t>
  </si>
  <si>
    <t xml:space="preserve">Satyanand Gardia </t>
  </si>
  <si>
    <t xml:space="preserve">Seshdev Padhan </t>
  </si>
  <si>
    <t xml:space="preserve">Fagundra Padhan </t>
  </si>
  <si>
    <t xml:space="preserve">Tankadhar Padhan </t>
  </si>
  <si>
    <t>Deba Sahu S/o Ujagar</t>
  </si>
  <si>
    <t>Rudra Padhan S/o Kahar</t>
  </si>
  <si>
    <t>Dilip Padhan S/o Bihari</t>
  </si>
  <si>
    <t>Dukhu Gardia S/o Dau</t>
  </si>
  <si>
    <t>Cheru Pab  s/o Basu</t>
  </si>
  <si>
    <t>Kalamani Padhan S/o Mandhata</t>
  </si>
  <si>
    <t>Jagabandhu Adha s/o Pardesi</t>
  </si>
  <si>
    <t>Bihari Padhan S/o Kapila</t>
  </si>
  <si>
    <t xml:space="preserve">Karna Singh S/o Sanyasi </t>
  </si>
  <si>
    <t>Bhojraj Sahu s/o Ujagar</t>
  </si>
  <si>
    <t>Durjyodhan Padhan S/o Cheru</t>
  </si>
  <si>
    <t>Purnanand sa s/o Raja (Jharsuguda)</t>
  </si>
  <si>
    <t>Gobardhan Sahu S/o Manbodh(Adpt.)</t>
  </si>
  <si>
    <t>Sumanta PadhanS/oKunjabana</t>
  </si>
  <si>
    <t>Bhaga Dhurua  S/o Baisakhu</t>
  </si>
  <si>
    <t>Tagarmani Padhan S/o Gouri Shankar</t>
  </si>
  <si>
    <t>Tules Biswal S/o Lingaraj</t>
  </si>
  <si>
    <t xml:space="preserve">Premanand Rout S/o satyanand </t>
  </si>
  <si>
    <t>Nrupa Banchhor s/o Sarbe</t>
  </si>
  <si>
    <t>Ghasia Sa S/o Danara</t>
  </si>
  <si>
    <t>Tritha Pradhan S/o Gokula</t>
  </si>
  <si>
    <t>Sitaram Das S/o Gajapati</t>
  </si>
  <si>
    <t>Gourachandra Banchhor S/o chandan</t>
  </si>
  <si>
    <t xml:space="preserve">Narendra Banchhor S/o Mangalu </t>
  </si>
  <si>
    <t>Jadaba Suhura S/o Mohan</t>
  </si>
  <si>
    <t>Safar Khan S/o Abdul</t>
  </si>
  <si>
    <t>Kailash Banchhor s/o Lochan</t>
  </si>
  <si>
    <t>Mukesh Kumar /o Jadumani</t>
  </si>
  <si>
    <t>Ramakanta Padhan S/o Dirjodhan</t>
  </si>
  <si>
    <t>Radhakanta Padhan S/o Narayan</t>
  </si>
  <si>
    <t>Samaru Banchhor  S/o Jibardhan</t>
  </si>
  <si>
    <t xml:space="preserve">Ramakanta Neti </t>
  </si>
  <si>
    <t>Singharpur</t>
  </si>
  <si>
    <t xml:space="preserve">Rohit Ku. Padhan </t>
  </si>
  <si>
    <t>Sribatsa   Padhan</t>
  </si>
  <si>
    <t xml:space="preserve">Bhojaraj Kalo </t>
  </si>
  <si>
    <t>Bisikesan Padhan</t>
  </si>
  <si>
    <t xml:space="preserve">Brajnev Chowdhury </t>
  </si>
  <si>
    <t xml:space="preserve">Chamara Munda </t>
  </si>
  <si>
    <t xml:space="preserve">Diryodhan Biswal </t>
  </si>
  <si>
    <t xml:space="preserve">Kedarnath Shoo </t>
  </si>
  <si>
    <t xml:space="preserve">Nirmal Khanda </t>
  </si>
  <si>
    <t xml:space="preserve">Chandrakanta Biswal </t>
  </si>
  <si>
    <t xml:space="preserve">Dayasagar Barik </t>
  </si>
  <si>
    <t xml:space="preserve">Dileswar Biswal </t>
  </si>
  <si>
    <t>Dinabandhu Rout</t>
  </si>
  <si>
    <t xml:space="preserve">Jangyneswar Biswal </t>
  </si>
  <si>
    <t xml:space="preserve">Maghanada Sahu </t>
  </si>
  <si>
    <t xml:space="preserve">Nityananda Barik </t>
  </si>
  <si>
    <t xml:space="preserve">Ananda Barik </t>
  </si>
  <si>
    <t xml:space="preserve">Bairagi Bag </t>
  </si>
  <si>
    <t>Barun Barik</t>
  </si>
  <si>
    <t xml:space="preserve">Benga Kishan </t>
  </si>
  <si>
    <t xml:space="preserve">Bhanumati Padhan </t>
  </si>
  <si>
    <t xml:space="preserve">Bhikari Ch. Sahu </t>
  </si>
  <si>
    <t xml:space="preserve">Bidyadhar Padhan </t>
  </si>
  <si>
    <t>Bikram Biswal</t>
  </si>
  <si>
    <t xml:space="preserve">Bindo Pujhari </t>
  </si>
  <si>
    <t>Brundaban Mirdha</t>
  </si>
  <si>
    <t>Brushabhanu Khanda</t>
  </si>
  <si>
    <t xml:space="preserve">Chamar Bhoe </t>
  </si>
  <si>
    <t xml:space="preserve">Cheranga Mirdha </t>
  </si>
  <si>
    <t xml:space="preserve">Dhananjaya Padhan </t>
  </si>
  <si>
    <t xml:space="preserve">Dillip Ku. Sahu </t>
  </si>
  <si>
    <t xml:space="preserve">Dolamani Biswal  </t>
  </si>
  <si>
    <t xml:space="preserve">Dolamani Padhan </t>
  </si>
  <si>
    <t xml:space="preserve">Dubaraj Sahu </t>
  </si>
  <si>
    <t xml:space="preserve">Gadadhar Pradhan </t>
  </si>
  <si>
    <t>Gajaraj Barik</t>
  </si>
  <si>
    <t xml:space="preserve">Gobinda Padhan </t>
  </si>
  <si>
    <t xml:space="preserve">Gopal Munda </t>
  </si>
  <si>
    <t xml:space="preserve">Harabati Munda </t>
  </si>
  <si>
    <t xml:space="preserve">Harihara Mishra </t>
  </si>
  <si>
    <t xml:space="preserve">Haripriya Banchhor </t>
  </si>
  <si>
    <t xml:space="preserve">Hemalata Padhan </t>
  </si>
  <si>
    <t>Jadumani Adha</t>
  </si>
  <si>
    <t xml:space="preserve">Janani Barik </t>
  </si>
  <si>
    <t xml:space="preserve">Jasobanta Barik </t>
  </si>
  <si>
    <t xml:space="preserve">Jaya Biswal </t>
  </si>
  <si>
    <t xml:space="preserve">Jayanti Bhoi </t>
  </si>
  <si>
    <t xml:space="preserve">Jogindra Dhurua </t>
  </si>
  <si>
    <t xml:space="preserve">Kailsash Khanda </t>
  </si>
  <si>
    <t>Kamala Lochan Pradhan</t>
  </si>
  <si>
    <t xml:space="preserve">Karim Munda </t>
  </si>
  <si>
    <t xml:space="preserve">Kishor Ch. Dhurua </t>
  </si>
  <si>
    <t xml:space="preserve">Lochan Sa </t>
  </si>
  <si>
    <t xml:space="preserve">Madan Khanda </t>
  </si>
  <si>
    <t xml:space="preserve">Madan Ku. Singhi </t>
  </si>
  <si>
    <t xml:space="preserve">Madhu Bhue </t>
  </si>
  <si>
    <t xml:space="preserve">Malaya Ku.  Acharya </t>
  </si>
  <si>
    <t xml:space="preserve">Mantri Sa </t>
  </si>
  <si>
    <t xml:space="preserve">Manu Biswal </t>
  </si>
  <si>
    <t>Nandini Bhoi</t>
  </si>
  <si>
    <t xml:space="preserve">Naresh Pujhari </t>
  </si>
  <si>
    <t>Nisamani Kalo</t>
  </si>
  <si>
    <t>Pabitra Padhan</t>
  </si>
  <si>
    <t>Prasanta Ku. Padhan</t>
  </si>
  <si>
    <t xml:space="preserve">Ram Krishna Gardia </t>
  </si>
  <si>
    <t xml:space="preserve">Ramakanti Bag </t>
  </si>
  <si>
    <t xml:space="preserve">Ranjendri Chhuria </t>
  </si>
  <si>
    <t xml:space="preserve">Sadananda Bagara </t>
  </si>
  <si>
    <t>Sanantan Sa</t>
  </si>
  <si>
    <t xml:space="preserve">Sankirtan Gardia </t>
  </si>
  <si>
    <t>Sarada Deheri</t>
  </si>
  <si>
    <t xml:space="preserve">Sasmita Khanda </t>
  </si>
  <si>
    <t xml:space="preserve">Shubha Bhue </t>
  </si>
  <si>
    <t xml:space="preserve">Sindhu Biswal </t>
  </si>
  <si>
    <t xml:space="preserve">Subasini Bag </t>
  </si>
  <si>
    <t xml:space="preserve">Subhashri Sahu </t>
  </si>
  <si>
    <t xml:space="preserve">Sumitra Barik </t>
  </si>
  <si>
    <t xml:space="preserve">Suru Charan Bhoi </t>
  </si>
  <si>
    <t>Sushama Gardia</t>
  </si>
  <si>
    <t xml:space="preserve">Tankadhar Bhoi </t>
  </si>
  <si>
    <t xml:space="preserve">Tekamani Barik </t>
  </si>
  <si>
    <t xml:space="preserve">Tikeswar Padhan </t>
  </si>
  <si>
    <t xml:space="preserve">Ananta Bhoi </t>
  </si>
  <si>
    <t xml:space="preserve">Bibhisan Biswal </t>
  </si>
  <si>
    <t xml:space="preserve">Chaturdasi Bhue </t>
  </si>
  <si>
    <t xml:space="preserve">Diksheet Biswal </t>
  </si>
  <si>
    <t>Judhisthir Rahudia</t>
  </si>
  <si>
    <t>Lura Padhan</t>
  </si>
  <si>
    <t xml:space="preserve">Mahendra Biswal  </t>
  </si>
  <si>
    <t xml:space="preserve">Sarojini Bag </t>
  </si>
  <si>
    <t>Urkuli Rohidas</t>
  </si>
  <si>
    <t>Dasaratha Bhoi</t>
  </si>
  <si>
    <t xml:space="preserve">Tuleswar Biswal </t>
  </si>
  <si>
    <t xml:space="preserve">Nilamani Padhan </t>
  </si>
  <si>
    <t xml:space="preserve">Kuntala Mirddha </t>
  </si>
  <si>
    <t xml:space="preserve">Mitrabhanu Bagar </t>
  </si>
  <si>
    <t>Indrajit Biswal S/o Bhoga</t>
  </si>
  <si>
    <t>Kalabati Barik</t>
  </si>
  <si>
    <t xml:space="preserve">Netrananda Biswal  S/o Sradhakar </t>
  </si>
  <si>
    <t>Janani Bhoe D/o Bando</t>
  </si>
  <si>
    <t xml:space="preserve">Mangalu Gardia </t>
  </si>
  <si>
    <t>Meghanad Sahu S/o Naren</t>
  </si>
  <si>
    <t>Nityananda Bag</t>
  </si>
  <si>
    <t>Siblal Biswal S/o Kastu</t>
  </si>
  <si>
    <t>Sikha Banchhor S/o Satia</t>
  </si>
  <si>
    <t>Gouri Shankar Sahu S/o Rushi</t>
  </si>
  <si>
    <t>Chandradas Bhoi W/o Sitaram</t>
  </si>
  <si>
    <t>Netra Rohidas S/o Bansidhar</t>
  </si>
  <si>
    <t>Santosini Pattanik W/o Surendra</t>
  </si>
  <si>
    <t>Sanatan Biswal</t>
  </si>
  <si>
    <t xml:space="preserve">Lokeswar Barik </t>
  </si>
  <si>
    <t>Nandighos Sa</t>
  </si>
  <si>
    <t>Bhutulu Padhan  S/o chhabila</t>
  </si>
  <si>
    <t>Kedarnath Sahu</t>
  </si>
  <si>
    <t>Purna Barik S/o Bidyadhar</t>
  </si>
  <si>
    <t>Kirtan Khanda (Chamar) s/o Manohar</t>
  </si>
  <si>
    <t>Janani Dhurua</t>
  </si>
  <si>
    <t xml:space="preserve">Debraj Bhoi </t>
  </si>
  <si>
    <t>Bhaurkhol</t>
  </si>
  <si>
    <t xml:space="preserve">Tapaswini Padhan </t>
  </si>
  <si>
    <t xml:space="preserve">Bhikari Charan Marai </t>
  </si>
  <si>
    <t>Atulya Padhan</t>
  </si>
  <si>
    <t>Bhubaneswar Pradhan</t>
  </si>
  <si>
    <t xml:space="preserve">Bipracharan Munda </t>
  </si>
  <si>
    <t xml:space="preserve">Budhadeba Padhan </t>
  </si>
  <si>
    <t>Chamara Munda</t>
  </si>
  <si>
    <t xml:space="preserve">Gobardhan Padhan </t>
  </si>
  <si>
    <t xml:space="preserve">Harachand Padhan </t>
  </si>
  <si>
    <t xml:space="preserve">Kirtan Padhan </t>
  </si>
  <si>
    <t xml:space="preserve">Madhaba Munda </t>
  </si>
  <si>
    <t xml:space="preserve">Maheswar Bhainsal </t>
  </si>
  <si>
    <t>Pradeep Pradhan</t>
  </si>
  <si>
    <t>Srimat Lohar</t>
  </si>
  <si>
    <t xml:space="preserve">Srinivas Bhoi </t>
  </si>
  <si>
    <t xml:space="preserve">Indra Pradhan  </t>
  </si>
  <si>
    <t>Khirodh Bihari Padhan</t>
  </si>
  <si>
    <t>Kshirod Bihari Pradhan</t>
  </si>
  <si>
    <t xml:space="preserve">Jamuna Padhan </t>
  </si>
  <si>
    <t xml:space="preserve">Abhimanyu Pradhan </t>
  </si>
  <si>
    <t xml:space="preserve">Alekh Padhan </t>
  </si>
  <si>
    <t xml:space="preserve">Basanti Bhainsal </t>
  </si>
  <si>
    <t xml:space="preserve">Chandramani  Padhan </t>
  </si>
  <si>
    <t xml:space="preserve">Janani Munda </t>
  </si>
  <si>
    <t>Kalakanhu Padhan</t>
  </si>
  <si>
    <t xml:space="preserve">Kshireshwari Pradhan </t>
  </si>
  <si>
    <t xml:space="preserve">Kulamani Pradhan </t>
  </si>
  <si>
    <t xml:space="preserve">Laxman Munda </t>
  </si>
  <si>
    <t xml:space="preserve">Madan Mohan Pandey </t>
  </si>
  <si>
    <t xml:space="preserve">Madhab pradhan </t>
  </si>
  <si>
    <t>Motiram Padhan</t>
  </si>
  <si>
    <t xml:space="preserve">Narayan  Munda </t>
  </si>
  <si>
    <t xml:space="preserve">Narottam Bishi </t>
  </si>
  <si>
    <t xml:space="preserve">Nilanchal Pradhan </t>
  </si>
  <si>
    <t xml:space="preserve">Nirmal pradhan </t>
  </si>
  <si>
    <t>Padha Munda</t>
  </si>
  <si>
    <t xml:space="preserve">Purandar Bhoe </t>
  </si>
  <si>
    <t xml:space="preserve">Raimati Munda </t>
  </si>
  <si>
    <t xml:space="preserve">Rajakumari Bhaensh </t>
  </si>
  <si>
    <t>Rajendra Pani</t>
  </si>
  <si>
    <t xml:space="preserve">Rama Barik </t>
  </si>
  <si>
    <t xml:space="preserve">Ramakanta Barik </t>
  </si>
  <si>
    <t>Ramsagar Bhainsa</t>
  </si>
  <si>
    <t xml:space="preserve">Rohit Kumar Pradhan </t>
  </si>
  <si>
    <t xml:space="preserve">Sabita Munda </t>
  </si>
  <si>
    <t xml:space="preserve">Saila Kumar Pradhan </t>
  </si>
  <si>
    <t xml:space="preserve">Samari Munda </t>
  </si>
  <si>
    <t xml:space="preserve">Sanatan Bhoi </t>
  </si>
  <si>
    <t>Sanatan Bhoi S/o Hari</t>
  </si>
  <si>
    <t xml:space="preserve">Shibashankar Dansana </t>
  </si>
  <si>
    <t xml:space="preserve">Sulochana Bhoi </t>
  </si>
  <si>
    <t xml:space="preserve">Swarna Kumar Mirdha </t>
  </si>
  <si>
    <t xml:space="preserve">Tahasil Padhan </t>
  </si>
  <si>
    <t xml:space="preserve">Trilochan Saraf </t>
  </si>
  <si>
    <t xml:space="preserve">Uttam Bisi </t>
  </si>
  <si>
    <t xml:space="preserve">Hemsagar Munda  </t>
  </si>
  <si>
    <t xml:space="preserve">Sudam Biswal </t>
  </si>
  <si>
    <t xml:space="preserve">Gopal Rout </t>
  </si>
  <si>
    <t xml:space="preserve">Suresh Bhoi </t>
  </si>
  <si>
    <t>Sebati Pradhan</t>
  </si>
  <si>
    <t>Sananda Bag S/o Rajaram</t>
  </si>
  <si>
    <t>Judhisthir Jagdala S/o Arjuna</t>
  </si>
  <si>
    <t>Byasadeva Padhan S/o Bhagat</t>
  </si>
  <si>
    <t>Iswar Padhan S/o Jadumani Padhan</t>
  </si>
  <si>
    <t>Kalamani Padhan S/o Tribikram</t>
  </si>
  <si>
    <t>Kashiram Padhan S/o Dibakar</t>
  </si>
  <si>
    <t>Lalita Sa W/o Bansidhar</t>
  </si>
  <si>
    <t>Manbodh Padhan S/o Seshadev</t>
  </si>
  <si>
    <t>Kartika Bhoe S/o Parsuram</t>
  </si>
  <si>
    <t>Mahendra Bag S/o Ananda</t>
  </si>
  <si>
    <t>Akura Mahananda</t>
  </si>
  <si>
    <t>Gopal Padhan S/o Benudhar</t>
  </si>
  <si>
    <t>Bhaskara Padhan S/o Jayaballabh</t>
  </si>
  <si>
    <t>Sagar Padhan S/o Janak</t>
  </si>
  <si>
    <t>Surath Mirdha S/o Swarna</t>
  </si>
  <si>
    <t>Shankar Padhan S/o Panchanan</t>
  </si>
  <si>
    <t>Kailash Meher</t>
  </si>
  <si>
    <t>Sagarpali</t>
  </si>
  <si>
    <t xml:space="preserve">Nityananda Khanda  </t>
  </si>
  <si>
    <t xml:space="preserve">Raju Pradhan </t>
  </si>
  <si>
    <t xml:space="preserve">Satyanarayan Pradhan </t>
  </si>
  <si>
    <t>Biren Mitra Behera</t>
  </si>
  <si>
    <t xml:space="preserve">Ganesh Pujhari </t>
  </si>
  <si>
    <t xml:space="preserve">Gita Hao </t>
  </si>
  <si>
    <t xml:space="preserve">Jagadish Pradhan </t>
  </si>
  <si>
    <t>Manas Rnjan Pradhan S/o Bhaskar</t>
  </si>
  <si>
    <t xml:space="preserve">Manoj Ku Pradhan </t>
  </si>
  <si>
    <t>Mohan Ch. Pradhan</t>
  </si>
  <si>
    <t xml:space="preserve">Niranjan Dansana  </t>
  </si>
  <si>
    <t xml:space="preserve">Premadhani Kerketa </t>
  </si>
  <si>
    <t xml:space="preserve">Satya Bikash Padhan </t>
  </si>
  <si>
    <t>Surendra Pradhan</t>
  </si>
  <si>
    <t>Upendra Ku. Pradhan</t>
  </si>
  <si>
    <t xml:space="preserve">Bhabani Patra   </t>
  </si>
  <si>
    <t xml:space="preserve">Brusabha Seth </t>
  </si>
  <si>
    <t xml:space="preserve">Brusabhanu Khanda </t>
  </si>
  <si>
    <t xml:space="preserve">Dinesh  Ku Padhan </t>
  </si>
  <si>
    <t xml:space="preserve">Dolamani Bhoi </t>
  </si>
  <si>
    <t xml:space="preserve">Ganesh Khanda </t>
  </si>
  <si>
    <t xml:space="preserve">Hiranya Meher </t>
  </si>
  <si>
    <t xml:space="preserve">Janmejaya Kalo   </t>
  </si>
  <si>
    <t xml:space="preserve">Janmejaya Kalo  </t>
  </si>
  <si>
    <t>Jibana Munda</t>
  </si>
  <si>
    <t>Kaibalya Bhoe</t>
  </si>
  <si>
    <t xml:space="preserve">Kailash Khanda </t>
  </si>
  <si>
    <t>Kamal Lochan Pradhan</t>
  </si>
  <si>
    <t>Kumari Ho</t>
  </si>
  <si>
    <t xml:space="preserve">Mahadev seth </t>
  </si>
  <si>
    <t xml:space="preserve">Motiram Jagadalla </t>
  </si>
  <si>
    <t xml:space="preserve">Nilamani Chhuria </t>
  </si>
  <si>
    <t xml:space="preserve">Nilambar Khanda </t>
  </si>
  <si>
    <t xml:space="preserve">Nilambar Padhan </t>
  </si>
  <si>
    <t xml:space="preserve">Nrupa Khanda </t>
  </si>
  <si>
    <t xml:space="preserve">Prabhakar Pujari </t>
  </si>
  <si>
    <t xml:space="preserve">Punandan Ku. Pradhan </t>
  </si>
  <si>
    <t xml:space="preserve">Purandar Bhoi </t>
  </si>
  <si>
    <t xml:space="preserve">Raejndra Pani </t>
  </si>
  <si>
    <t xml:space="preserve">Ramakanta Khanda </t>
  </si>
  <si>
    <t xml:space="preserve">Rohita Patra </t>
  </si>
  <si>
    <t>Rudra Khanda</t>
  </si>
  <si>
    <t xml:space="preserve">Sanju Chhuria </t>
  </si>
  <si>
    <t>Santosh Pandey</t>
  </si>
  <si>
    <t xml:space="preserve">Saraswati Mirdha </t>
  </si>
  <si>
    <t xml:space="preserve">Saroj Kumar Hao </t>
  </si>
  <si>
    <t xml:space="preserve">Shibaji Behera </t>
  </si>
  <si>
    <t>Sitam Pradhan</t>
  </si>
  <si>
    <t>Subash Khanda</t>
  </si>
  <si>
    <t xml:space="preserve">Surendra Mirdha </t>
  </si>
  <si>
    <t xml:space="preserve">Tikeswar Pradhan </t>
  </si>
  <si>
    <t xml:space="preserve">Umesh Kishan </t>
  </si>
  <si>
    <t>Akshya Ku Padhan</t>
  </si>
  <si>
    <t>Bhumisuta Khanda</t>
  </si>
  <si>
    <t>Budhu Mirdha</t>
  </si>
  <si>
    <t>Chandarmani Chatar,   S/o Hadu</t>
  </si>
  <si>
    <t>Dinabandhu Behera S/o Purnachandra</t>
  </si>
  <si>
    <t>Faguni Khanda</t>
  </si>
  <si>
    <t>Geeta Patra</t>
  </si>
  <si>
    <t xml:space="preserve">Hiralal Meher </t>
  </si>
  <si>
    <t>Indrajit sahu</t>
  </si>
  <si>
    <t>Jayadev Bhue</t>
  </si>
  <si>
    <t xml:space="preserve">Jemadei Khanda </t>
  </si>
  <si>
    <t xml:space="preserve">Sesadeba Padhan </t>
  </si>
  <si>
    <t xml:space="preserve">Uma Behera </t>
  </si>
  <si>
    <t xml:space="preserve">Debendra  Behera </t>
  </si>
  <si>
    <t xml:space="preserve">Saroj Kumar Behera </t>
  </si>
  <si>
    <t>Ramesh Ch. Pradhan</t>
  </si>
  <si>
    <t>Pradeep Ku. Padhan S/o Muralidhar</t>
  </si>
  <si>
    <t>Chameli Padhan W/o Lalsaheba</t>
  </si>
  <si>
    <t xml:space="preserve">Basanti Padhan W/o Purna Padhan </t>
  </si>
  <si>
    <t>Rahas Bania,  S/o Chandrabhanu</t>
  </si>
  <si>
    <t>Mandakini Dansana D/o Niranjan</t>
  </si>
  <si>
    <t xml:space="preserve">Parameswara Dansana S/o Niranjan </t>
  </si>
  <si>
    <t>Chakra Patra S/o Nilakantha</t>
  </si>
  <si>
    <t>Chaitu Munda S/o Budhu</t>
  </si>
  <si>
    <t>Trilochan Khanda S/o Nrupa</t>
  </si>
  <si>
    <t>Dusila Padhan w/o Jayaballabha</t>
  </si>
  <si>
    <t>Khageswar Meher S/o Basu</t>
  </si>
  <si>
    <t>Udiyan Padhan W/o Muralidhar</t>
  </si>
  <si>
    <t>Bhaskara Pradhan</t>
  </si>
  <si>
    <r>
      <t>Jitendra P</t>
    </r>
    <r>
      <rPr>
        <sz val="11"/>
        <color rgb="FFFF0000"/>
        <rFont val="Calibri"/>
        <family val="2"/>
        <scheme val="minor"/>
      </rPr>
      <t>r</t>
    </r>
    <r>
      <rPr>
        <sz val="11"/>
        <color theme="1"/>
        <rFont val="Calibri"/>
        <family val="2"/>
        <scheme val="minor"/>
      </rPr>
      <t>adhan</t>
    </r>
  </si>
  <si>
    <t>Beena Mirdha</t>
  </si>
  <si>
    <t>Kholijamkani</t>
  </si>
  <si>
    <t xml:space="preserve">Jhima Munda </t>
  </si>
  <si>
    <t>Sakuntala Bag</t>
  </si>
  <si>
    <t xml:space="preserve">Sudarsan Jamudalia </t>
  </si>
  <si>
    <t>Hemsagar Munda</t>
  </si>
  <si>
    <t>Madhu Jamdulia</t>
  </si>
  <si>
    <t>Supa Kuda S/o Kusa</t>
  </si>
  <si>
    <t>Pruthiraj Munda S/o Ghasiram</t>
  </si>
  <si>
    <t>Subash Ch. Pradhan</t>
  </si>
  <si>
    <t>Thebra</t>
  </si>
  <si>
    <t xml:space="preserve">Kulamani Padhan </t>
  </si>
  <si>
    <t xml:space="preserve">Aswinee Kumar Pradhan </t>
  </si>
  <si>
    <t xml:space="preserve">Subash Deep </t>
  </si>
  <si>
    <t xml:space="preserve">Bhubaneswara Padhan </t>
  </si>
  <si>
    <t xml:space="preserve">Brejnep Choudhury </t>
  </si>
  <si>
    <t xml:space="preserve">Kapil Bhoi </t>
  </si>
  <si>
    <t xml:space="preserve">Madhusudan Padhan </t>
  </si>
  <si>
    <t xml:space="preserve">Motilal Munda </t>
  </si>
  <si>
    <t xml:space="preserve">Narayana Badhei </t>
  </si>
  <si>
    <t>Rukamani Biswal</t>
  </si>
  <si>
    <t xml:space="preserve">Rukmani Biswal </t>
  </si>
  <si>
    <t xml:space="preserve">Amulya Kumar dila </t>
  </si>
  <si>
    <t xml:space="preserve">Anita Kalo </t>
  </si>
  <si>
    <t xml:space="preserve">Atmaram Padhan  </t>
  </si>
  <si>
    <t xml:space="preserve">Baikuntha kisan </t>
  </si>
  <si>
    <t>Bajrang Padhan</t>
  </si>
  <si>
    <t>Basudev Urma</t>
  </si>
  <si>
    <t xml:space="preserve">Bedabyas Chhatria </t>
  </si>
  <si>
    <t xml:space="preserve">Bhagarathi Bhoi   </t>
  </si>
  <si>
    <t xml:space="preserve">Bharati Chaudhuri  </t>
  </si>
  <si>
    <t xml:space="preserve">Bhugdeb Chatria </t>
  </si>
  <si>
    <t xml:space="preserve">Biharilal Pande </t>
  </si>
  <si>
    <t xml:space="preserve">Biswamitra Khanda </t>
  </si>
  <si>
    <t xml:space="preserve">Budhuram Kalo </t>
  </si>
  <si>
    <t xml:space="preserve">Chhabila Munda </t>
  </si>
  <si>
    <t xml:space="preserve">Dayanidhi Biswal </t>
  </si>
  <si>
    <t xml:space="preserve">Dillip Kumar Pradhan </t>
  </si>
  <si>
    <t>Dilushwar Bishwal</t>
  </si>
  <si>
    <t xml:space="preserve">Dukhu Munda </t>
  </si>
  <si>
    <t>Fakir Mohan Padhan</t>
  </si>
  <si>
    <t xml:space="preserve">Ghasia Bhoi </t>
  </si>
  <si>
    <t>Giridhari Pradhan</t>
  </si>
  <si>
    <t xml:space="preserve">Gobinda Kishan </t>
  </si>
  <si>
    <t xml:space="preserve">Jadaba Bhue </t>
  </si>
  <si>
    <t xml:space="preserve">Jadumani Adha </t>
  </si>
  <si>
    <t xml:space="preserve">Judhistira Padhan </t>
  </si>
  <si>
    <t xml:space="preserve">Kia Padhan </t>
  </si>
  <si>
    <t xml:space="preserve">Kulamani Bhoi </t>
  </si>
  <si>
    <t xml:space="preserve">Lura Padhan </t>
  </si>
  <si>
    <t>Madan Khanda</t>
  </si>
  <si>
    <t xml:space="preserve">Malaya Choudhury </t>
  </si>
  <si>
    <t xml:space="preserve">Motiranjan Padhan </t>
  </si>
  <si>
    <t>Nabin Padhan</t>
  </si>
  <si>
    <t xml:space="preserve">Nilanchal Padhan </t>
  </si>
  <si>
    <t>Nirupama Pradhan</t>
  </si>
  <si>
    <t xml:space="preserve">Purandara Padhan </t>
  </si>
  <si>
    <t>Pustam Mallik</t>
  </si>
  <si>
    <t xml:space="preserve">Rasika Deep </t>
  </si>
  <si>
    <t xml:space="preserve">Rasmiranjan Padhan </t>
  </si>
  <si>
    <t>Rudra Pratap Biswal</t>
  </si>
  <si>
    <t xml:space="preserve">Sahu Munda </t>
  </si>
  <si>
    <t xml:space="preserve">Santra Ada  </t>
  </si>
  <si>
    <t>Sebakram Khanda</t>
  </si>
  <si>
    <t xml:space="preserve">Sirjakanti Pnade </t>
  </si>
  <si>
    <t xml:space="preserve">Subash Khanda </t>
  </si>
  <si>
    <t>Subharm Mahananda</t>
  </si>
  <si>
    <t xml:space="preserve">Sudharam Jamudulia  </t>
  </si>
  <si>
    <t>Sufeth Kilasamia</t>
  </si>
  <si>
    <t xml:space="preserve">Sujata Sahu </t>
  </si>
  <si>
    <t>Surendra Munda</t>
  </si>
  <si>
    <t>Sushila Sa</t>
  </si>
  <si>
    <t xml:space="preserve">Thandaram Padhan </t>
  </si>
  <si>
    <t xml:space="preserve">Trilochan Khanda  </t>
  </si>
  <si>
    <t xml:space="preserve">Ananda Jaypuria </t>
  </si>
  <si>
    <t xml:space="preserve">Anjana Mundan </t>
  </si>
  <si>
    <t xml:space="preserve">Basudeba Sa </t>
  </si>
  <si>
    <t xml:space="preserve">Bhumisuta Khanda </t>
  </si>
  <si>
    <t xml:space="preserve">Faguni Khanda </t>
  </si>
  <si>
    <t xml:space="preserve">Indrajit Sahu </t>
  </si>
  <si>
    <t xml:space="preserve">Jeherulal Sa </t>
  </si>
  <si>
    <t xml:space="preserve">Nirmal Sa </t>
  </si>
  <si>
    <t>Biranchi Munda</t>
  </si>
  <si>
    <t xml:space="preserve">Nabindra Adha </t>
  </si>
  <si>
    <t xml:space="preserve">Sanat Kumar Pradhan </t>
  </si>
  <si>
    <t>Amarjit  Padhan S/o Narottam</t>
  </si>
  <si>
    <t>Baraj Barik S/o Dataram</t>
  </si>
  <si>
    <t>Dasaratha Munda S/o Degusama</t>
  </si>
  <si>
    <t>Dolamani S/o Brusabhanu</t>
  </si>
  <si>
    <t>Gobardhan Munda S/o Sadhaba</t>
  </si>
  <si>
    <t>Sail Ku. Padhan S/o Motiram</t>
  </si>
  <si>
    <t>Sanjib Choudhury S/o Binod</t>
  </si>
  <si>
    <t>Manoj Choudhury S/o Bipin</t>
  </si>
  <si>
    <t>Suresh Padhan S/o Dhrub</t>
  </si>
  <si>
    <t>Satyajit Padhan S/o Narottam</t>
  </si>
  <si>
    <t>Kandarpa Kalser S/o Jagannath</t>
  </si>
  <si>
    <t>Biranchi Kishan  S/o Ramchandra</t>
  </si>
  <si>
    <t xml:space="preserve">Padmalochan Padhan </t>
  </si>
  <si>
    <t>Binodini sahu W/o Akur</t>
  </si>
  <si>
    <t>Amrut manjari Padhan W/o Fakirmohan</t>
  </si>
  <si>
    <t>Debadutta Padhan S/o Hema Chand</t>
  </si>
  <si>
    <t>Dolagobinda Biswal S/o Dambarudhara</t>
  </si>
  <si>
    <t xml:space="preserve">Gopinath Deep S/o Srimukha </t>
  </si>
  <si>
    <t xml:space="preserve">Saroj Ku. Padhan S/o Bhubaneswara  </t>
  </si>
  <si>
    <t>Tikeswar Padhan s/o Udhab</t>
  </si>
  <si>
    <t xml:space="preserve">Gouranga Padhan,   S/o Faguna </t>
  </si>
  <si>
    <t xml:space="preserve">Naren Hati  S/o Anama Ganda  </t>
  </si>
  <si>
    <t>Saroj Ku. Padhan S/o Gobardhan</t>
  </si>
  <si>
    <t>Umesh Ch. Padhan S/o Rupaballava</t>
  </si>
  <si>
    <t>Kirtanya Khanda</t>
  </si>
  <si>
    <t>Makunda Khanda</t>
  </si>
  <si>
    <t>Mukunda Khanda</t>
  </si>
  <si>
    <t>Mukunda Mirdha</t>
  </si>
  <si>
    <t>Purna Chandra Deep</t>
  </si>
  <si>
    <t>Girdhari Naik</t>
  </si>
  <si>
    <t>Beheramal</t>
  </si>
  <si>
    <t xml:space="preserve">Haripriya Naik </t>
  </si>
  <si>
    <t xml:space="preserve">Jagannath Mirdha </t>
  </si>
  <si>
    <t>Jhaspati kuanr</t>
  </si>
  <si>
    <t xml:space="preserve">Mahini Pandey </t>
  </si>
  <si>
    <t xml:space="preserve">Manjari Padhn </t>
  </si>
  <si>
    <t>Sabitri Singh</t>
  </si>
  <si>
    <t xml:space="preserve">Sanju Sahu </t>
  </si>
  <si>
    <t xml:space="preserve">Sarojini Behra </t>
  </si>
  <si>
    <t xml:space="preserve">Susanta Bhoi </t>
  </si>
  <si>
    <t>Purusottam Thakur</t>
  </si>
  <si>
    <t xml:space="preserve">Bijay Kuanr </t>
  </si>
  <si>
    <t xml:space="preserve">Chatrubhuja Bag </t>
  </si>
  <si>
    <t>Manbodh Naik</t>
  </si>
  <si>
    <t xml:space="preserve">Gobardhan Bhoi </t>
  </si>
  <si>
    <t xml:space="preserve">Pankajini Bagarti </t>
  </si>
  <si>
    <t>Bhubaneswar Naik</t>
  </si>
  <si>
    <t xml:space="preserve">Jatindra Ku. Dixit </t>
  </si>
  <si>
    <t xml:space="preserve">Prakash Ku. Dikshit </t>
  </si>
  <si>
    <t xml:space="preserve">Rahas Bihari Dixit </t>
  </si>
  <si>
    <t>Ram Naresh Dixit</t>
  </si>
  <si>
    <t xml:space="preserve">Debendra Hati </t>
  </si>
  <si>
    <t xml:space="preserve">Dhaneswar Padhan </t>
  </si>
  <si>
    <t>Kartika Kisan</t>
  </si>
  <si>
    <t xml:space="preserve">Kirtan Pradhan </t>
  </si>
  <si>
    <t xml:space="preserve">Dhanurjay Pradhan </t>
  </si>
  <si>
    <t xml:space="preserve">Hrudananda Naik </t>
  </si>
  <si>
    <t xml:space="preserve">Krupa Naik  </t>
  </si>
  <si>
    <t xml:space="preserve">Sadananda Kumura </t>
  </si>
  <si>
    <t xml:space="preserve">Antaram Rana </t>
  </si>
  <si>
    <t xml:space="preserve">Arati Munda </t>
  </si>
  <si>
    <t xml:space="preserve">Baishakhu Sa </t>
  </si>
  <si>
    <t>Barun Mirdha</t>
  </si>
  <si>
    <t xml:space="preserve">Basudev Padhan </t>
  </si>
  <si>
    <t>Bhaktaram Naik</t>
  </si>
  <si>
    <t xml:space="preserve">Bikram Kishan </t>
  </si>
  <si>
    <t xml:space="preserve">Daitari Naik </t>
  </si>
  <si>
    <t xml:space="preserve">Dileswar Padhan </t>
  </si>
  <si>
    <t xml:space="preserve">Gunanidhi Kuanr </t>
  </si>
  <si>
    <t xml:space="preserve">Hari Ch. Naik </t>
  </si>
  <si>
    <t>Janani Dixit</t>
  </si>
  <si>
    <t xml:space="preserve">Jashobanta Kuanr </t>
  </si>
  <si>
    <t xml:space="preserve">Kandarpa Padhan </t>
  </si>
  <si>
    <t xml:space="preserve">Khanu Charan Kuanr </t>
  </si>
  <si>
    <t>Kirttan Kuanr</t>
  </si>
  <si>
    <t xml:space="preserve">Lalit Naik </t>
  </si>
  <si>
    <t>Loknath Padhan S/o Krushna</t>
  </si>
  <si>
    <t xml:space="preserve">Madhumita Naik  </t>
  </si>
  <si>
    <t xml:space="preserve">Mahesh Chandra Naik </t>
  </si>
  <si>
    <t xml:space="preserve">Mohan Rohidas </t>
  </si>
  <si>
    <t xml:space="preserve">Parsuram Seth </t>
  </si>
  <si>
    <t>Pramoda Naik</t>
  </si>
  <si>
    <t xml:space="preserve">Premananda Kuanr </t>
  </si>
  <si>
    <t xml:space="preserve">Premasini Mirdha </t>
  </si>
  <si>
    <t xml:space="preserve">Radhakanta Dixit </t>
  </si>
  <si>
    <t xml:space="preserve">Radhasym Rana </t>
  </si>
  <si>
    <t xml:space="preserve">Rajaram Rana </t>
  </si>
  <si>
    <t xml:space="preserve">Rekha Naik </t>
  </si>
  <si>
    <t>Sabitri Kuanr</t>
  </si>
  <si>
    <t xml:space="preserve">Sanjay Rana </t>
  </si>
  <si>
    <t>Shyam Sundar Kuanr</t>
  </si>
  <si>
    <t xml:space="preserve">Snhakanti Sa </t>
  </si>
  <si>
    <t xml:space="preserve">Subal Naik </t>
  </si>
  <si>
    <t xml:space="preserve">Sudam Kuannra </t>
  </si>
  <si>
    <t xml:space="preserve">Sukadev Padhan </t>
  </si>
  <si>
    <t xml:space="preserve">Surendra Kumar  Rana </t>
  </si>
  <si>
    <t>Susanta Padhan</t>
  </si>
  <si>
    <t xml:space="preserve">Tapaswini Kaanra </t>
  </si>
  <si>
    <t xml:space="preserve">Nirakar Rohidas </t>
  </si>
  <si>
    <t xml:space="preserve">Khirod Ku. Dixit  </t>
  </si>
  <si>
    <t xml:space="preserve">Upendra Kumar Dixit </t>
  </si>
  <si>
    <t>Gopinath Kunar</t>
  </si>
  <si>
    <t xml:space="preserve">Krushna Behera </t>
  </si>
  <si>
    <t xml:space="preserve">Murali Padhan  </t>
  </si>
  <si>
    <t xml:space="preserve">Sanjaya Kuanr </t>
  </si>
  <si>
    <t>Nilanchal  Dixit</t>
  </si>
  <si>
    <t xml:space="preserve">Basanti Naik </t>
  </si>
  <si>
    <t xml:space="preserve">Bhuja Rana </t>
  </si>
  <si>
    <t xml:space="preserve">Dibakar Pandey </t>
  </si>
  <si>
    <t xml:space="preserve">Gobinda Kuanr </t>
  </si>
  <si>
    <t xml:space="preserve">Guru Ch. Naik </t>
  </si>
  <si>
    <t xml:space="preserve">Krushna Chandra Kuanr </t>
  </si>
  <si>
    <t xml:space="preserve">Kunjabihari Naik </t>
  </si>
  <si>
    <t>Makardhwaj Rana</t>
  </si>
  <si>
    <t xml:space="preserve">Parakhit Naik </t>
  </si>
  <si>
    <t xml:space="preserve">Prabhakar Padhan  </t>
  </si>
  <si>
    <t xml:space="preserve">Prdeep Kumar Padhan </t>
  </si>
  <si>
    <t>Satrughan Munda</t>
  </si>
  <si>
    <t xml:space="preserve">Durjodhan Naik </t>
  </si>
  <si>
    <t>Dubraj Kisan   S/o Kate</t>
  </si>
  <si>
    <t>Janani Padhan W/o Santosh</t>
  </si>
  <si>
    <t xml:space="preserve">Jatindra Bagarti S/o Chaitanya </t>
  </si>
  <si>
    <t xml:space="preserve">Jethu Lohar S/o Ujagar  </t>
  </si>
  <si>
    <t>Jujesti Lohra   S/o Dasru</t>
  </si>
  <si>
    <t xml:space="preserve">Mangal Lohar  S/o Kapila  </t>
  </si>
  <si>
    <t>Mithila Kisan S/o Mangalu</t>
  </si>
  <si>
    <t>Mitrabhanu Bagarti S/o Jujisthi</t>
  </si>
  <si>
    <t>Sukru Majhi S/o Daitari</t>
  </si>
  <si>
    <t>Urmila Dhurua S/o Bhagabatia</t>
  </si>
  <si>
    <t xml:space="preserve">Netranand Goud S/o Durjodhan </t>
  </si>
  <si>
    <t>Nidhi Padhan S/o Thakur</t>
  </si>
  <si>
    <t>Kishor Kuanr S/o Chakra</t>
  </si>
  <si>
    <t>Kuntala Bisi s/o Balaram</t>
  </si>
  <si>
    <t>Bhaskara Naik S/o Dhanu</t>
  </si>
  <si>
    <t>Raghu Bag S/o Parsu</t>
  </si>
  <si>
    <t>Prasana Bhue S/o-Bhagbati</t>
  </si>
  <si>
    <t>Iswar Kisan S/o Janekram</t>
  </si>
  <si>
    <t>Sanjay Ku. Dixit S/o Rahas</t>
  </si>
  <si>
    <t xml:space="preserve">Anil Khadia </t>
  </si>
  <si>
    <t>Gobindpur</t>
  </si>
  <si>
    <t>Kalakanhu Naik</t>
  </si>
  <si>
    <t xml:space="preserve">Saita Sahu </t>
  </si>
  <si>
    <t xml:space="preserve">Miteswar Kharsel </t>
  </si>
  <si>
    <t>Pramod Kumar Kharsel</t>
  </si>
  <si>
    <t xml:space="preserve">Bandana Naik </t>
  </si>
  <si>
    <t>Basanta Kumar Biswal</t>
  </si>
  <si>
    <t>Bikram Rohidas</t>
  </si>
  <si>
    <t xml:space="preserve">Binaya Gardia </t>
  </si>
  <si>
    <t xml:space="preserve">Dutiya Naik </t>
  </si>
  <si>
    <t>Gangaram Sahu</t>
  </si>
  <si>
    <t xml:space="preserve">Ghanashyam Naik </t>
  </si>
  <si>
    <t>Goparanjan Biswal</t>
  </si>
  <si>
    <t xml:space="preserve">Gouri Biswal </t>
  </si>
  <si>
    <t xml:space="preserve">Gurubari Khadia </t>
  </si>
  <si>
    <t xml:space="preserve">Hrudananda Padhan </t>
  </si>
  <si>
    <t xml:space="preserve">Krushna Chandra Sahu </t>
  </si>
  <si>
    <t xml:space="preserve">Lalita Biswal </t>
  </si>
  <si>
    <t xml:space="preserve">Madan Dhuruwa </t>
  </si>
  <si>
    <t>Madan Naik</t>
  </si>
  <si>
    <t xml:space="preserve">Manas Biswal </t>
  </si>
  <si>
    <t xml:space="preserve">Manbodh Dhurua </t>
  </si>
  <si>
    <t xml:space="preserve">Muralidhar Biswal </t>
  </si>
  <si>
    <t>Nabarang Naik</t>
  </si>
  <si>
    <t>Naresh Naik</t>
  </si>
  <si>
    <t>Nepal Bagarti</t>
  </si>
  <si>
    <t xml:space="preserve">Nuadei Khadia </t>
  </si>
  <si>
    <t>Pabitra Biswal</t>
  </si>
  <si>
    <t xml:space="preserve">Pankajini Khamari </t>
  </si>
  <si>
    <t>Parameswar Naik</t>
  </si>
  <si>
    <t xml:space="preserve">Pareswar Biswal </t>
  </si>
  <si>
    <t xml:space="preserve">Prasanna Sahu </t>
  </si>
  <si>
    <t xml:space="preserve">Prasanta Kumar Pradhan </t>
  </si>
  <si>
    <t xml:space="preserve">Premsila Naik </t>
  </si>
  <si>
    <t xml:space="preserve">Purna Chandra Naik </t>
  </si>
  <si>
    <t xml:space="preserve">Rabindra Biswal </t>
  </si>
  <si>
    <t xml:space="preserve">Raghu Rohidas </t>
  </si>
  <si>
    <t>Ramani Ranjan Biswal</t>
  </si>
  <si>
    <t xml:space="preserve">Sahadev Biswal </t>
  </si>
  <si>
    <t xml:space="preserve">Sanatan Naik </t>
  </si>
  <si>
    <t xml:space="preserve">Suren Padhan </t>
  </si>
  <si>
    <t xml:space="preserve">Suresh Chandra Sahu </t>
  </si>
  <si>
    <t>Surya Pratap Singh</t>
  </si>
  <si>
    <t xml:space="preserve">Tapaswini Naik </t>
  </si>
  <si>
    <t xml:space="preserve">Trinath Naik </t>
  </si>
  <si>
    <t>Dibya Kumar Kharsel</t>
  </si>
  <si>
    <t xml:space="preserve">Gobardhan Biswal </t>
  </si>
  <si>
    <t xml:space="preserve">Nanki Mirdha </t>
  </si>
  <si>
    <t>Suklabati Mirdha</t>
  </si>
  <si>
    <t>Purandar Negi</t>
  </si>
  <si>
    <t>Tankadhar Padhan</t>
  </si>
  <si>
    <t>Ananda Ch. Kharsel S/oUgrasen</t>
  </si>
  <si>
    <t>Gajapati Kharsel</t>
  </si>
  <si>
    <t>Hemanta Naik, S/o Meghanad</t>
  </si>
  <si>
    <t>Mitu Kharsel</t>
  </si>
  <si>
    <t xml:space="preserve">Rajnikant Kharsel S/o Nila </t>
  </si>
  <si>
    <t>Bhabani Sankar Naik</t>
  </si>
  <si>
    <t>Bhikari Samrath</t>
  </si>
  <si>
    <t xml:space="preserve">Gopal Bagarti </t>
  </si>
  <si>
    <t>Lekru Padhan, Bhima Padhan, Gosei Padhan, Pandaba Padhan, Chalana Padhan S/o Judhistir</t>
  </si>
  <si>
    <t>Tejram Naik S/o Parameswar</t>
  </si>
  <si>
    <t>Uttam Negi</t>
  </si>
  <si>
    <t xml:space="preserve">Biharilal Patel </t>
  </si>
  <si>
    <t>Kutrapali</t>
  </si>
  <si>
    <t>Chabila Rohidash</t>
  </si>
  <si>
    <t xml:space="preserve">Jibarhan Pradhan </t>
  </si>
  <si>
    <t xml:space="preserve">Saroj Kumar Pradhan </t>
  </si>
  <si>
    <t xml:space="preserve">Sudarshan Padhan </t>
  </si>
  <si>
    <t xml:space="preserve">Dharitri Bhoi </t>
  </si>
  <si>
    <t xml:space="preserve">Kalpana Biswal </t>
  </si>
  <si>
    <t xml:space="preserve">Lalit Ku sidar </t>
  </si>
  <si>
    <t xml:space="preserve">Ugarasen Padhan </t>
  </si>
  <si>
    <t xml:space="preserve">Kastuei Bhoi </t>
  </si>
  <si>
    <t>Nabin Ku. Sahu</t>
  </si>
  <si>
    <t>Bairagi Padhan</t>
  </si>
  <si>
    <t xml:space="preserve">Balaram Padhan </t>
  </si>
  <si>
    <t xml:space="preserve">Debaki Biswal </t>
  </si>
  <si>
    <t xml:space="preserve">Dibya Biswal </t>
  </si>
  <si>
    <t xml:space="preserve">Dillip kumar Padhan </t>
  </si>
  <si>
    <t xml:space="preserve">Gajanan Dansana </t>
  </si>
  <si>
    <t>Goura Chandra  Behera</t>
  </si>
  <si>
    <t xml:space="preserve">Harihara Biswal </t>
  </si>
  <si>
    <t xml:space="preserve">Ketaki Seth </t>
  </si>
  <si>
    <t xml:space="preserve">Khanu Bishwal </t>
  </si>
  <si>
    <t xml:space="preserve">Kumari Samarath </t>
  </si>
  <si>
    <t>Mahadeb Patel</t>
  </si>
  <si>
    <t>Mandodari Mishra</t>
  </si>
  <si>
    <t>Nata Kuumar Bhoi S/o Hrusikesh</t>
  </si>
  <si>
    <t>Parameswar Sahu S/o Brajamohan</t>
  </si>
  <si>
    <t xml:space="preserve">Prafulla Naik </t>
  </si>
  <si>
    <t xml:space="preserve">Prasna Kumar Sahu </t>
  </si>
  <si>
    <t xml:space="preserve">Purnachandra Padhan  </t>
  </si>
  <si>
    <t xml:space="preserve">Rajani Bhoi </t>
  </si>
  <si>
    <t xml:space="preserve">Rama Sa </t>
  </si>
  <si>
    <t xml:space="preserve">Sanjukta Bhoi </t>
  </si>
  <si>
    <t>Saraswati Barika</t>
  </si>
  <si>
    <t xml:space="preserve">Sesadev Bhoi </t>
  </si>
  <si>
    <t xml:space="preserve">Suresti Behera </t>
  </si>
  <si>
    <t xml:space="preserve">Uttar Kumar Bhoi </t>
  </si>
  <si>
    <t xml:space="preserve">Fakir Padhan  </t>
  </si>
  <si>
    <t>Amina Padhan S/o Narayan Padhan</t>
  </si>
  <si>
    <t>Krushnachandra Padhan S/o Sankar</t>
  </si>
  <si>
    <t>Surendra Dansana S/o Ugresan  (Kadamdihi)</t>
  </si>
  <si>
    <t>Iswar Bhoi S/o Minaketan</t>
  </si>
  <si>
    <t>Benudhar Padhan S/o Krushna Ch.</t>
  </si>
  <si>
    <t>Jayram Padhan S/o Narahari</t>
  </si>
  <si>
    <t>Bhagarathi Bhoe S/o Prabhakar</t>
  </si>
  <si>
    <t>Chaitanya Bhoe S/o Judhisthir</t>
  </si>
  <si>
    <t>Lakhmi Bhoe W/o Hrusikesh, Iswara Bhoe, Sesadeba Bhoe S/o Minaketan Bhoe</t>
  </si>
  <si>
    <t>Lekru Gond</t>
  </si>
  <si>
    <t>Narottam Bhoe S/o Durjodhan</t>
  </si>
  <si>
    <t>Biharilal Patel</t>
  </si>
  <si>
    <t>Kadamdihi</t>
  </si>
  <si>
    <t xml:space="preserve">Subham Naik </t>
  </si>
  <si>
    <t>Purnami pradhan</t>
  </si>
  <si>
    <t xml:space="preserve">Pradeep Ku Biswal </t>
  </si>
  <si>
    <t>Sahdeb Mirdha</t>
  </si>
  <si>
    <t xml:space="preserve">Khiteswar Biswal </t>
  </si>
  <si>
    <t>Gopal chandrar Bagarti</t>
  </si>
  <si>
    <t xml:space="preserve">Hrudanala Biswal </t>
  </si>
  <si>
    <t xml:space="preserve">Hrudananda Biswal </t>
  </si>
  <si>
    <t xml:space="preserve">Gunamani Biswal </t>
  </si>
  <si>
    <t>Gunamani Biswal</t>
  </si>
  <si>
    <t xml:space="preserve">Debendra Sahu </t>
  </si>
  <si>
    <t>Dharahidhar Biswal</t>
  </si>
  <si>
    <t xml:space="preserve">Binaya Biswal </t>
  </si>
  <si>
    <t xml:space="preserve">Deepak kumar Naik </t>
  </si>
  <si>
    <t xml:space="preserve">Ghanasyam Naik </t>
  </si>
  <si>
    <t>Chaturbhuja Padhan</t>
  </si>
  <si>
    <t xml:space="preserve">Ajodhya Bhainsal </t>
  </si>
  <si>
    <t xml:space="preserve">Jamuna Bhainsal </t>
  </si>
  <si>
    <t xml:space="preserve">Kishor padhan </t>
  </si>
  <si>
    <t xml:space="preserve">Akshya kumar Dansana </t>
  </si>
  <si>
    <t xml:space="preserve">Usharani Biswal </t>
  </si>
  <si>
    <t>Sebati Kaudi</t>
  </si>
  <si>
    <t>Mahadeba Patel</t>
  </si>
  <si>
    <t>Mancham Sa</t>
  </si>
  <si>
    <t>Ramachandra Biswal</t>
  </si>
  <si>
    <t xml:space="preserve">Sankirtan Patel </t>
  </si>
  <si>
    <t xml:space="preserve">Sunabha Patel </t>
  </si>
  <si>
    <t xml:space="preserve">Bijay Biswal </t>
  </si>
  <si>
    <t>Siba Biswal</t>
  </si>
  <si>
    <t xml:space="preserve">Dibya Ranjan Barik </t>
  </si>
  <si>
    <t xml:space="preserve">Panchanana Bagarti </t>
  </si>
  <si>
    <t xml:space="preserve">Harihar Biswal </t>
  </si>
  <si>
    <t xml:space="preserve">Nityananda Bhainsal </t>
  </si>
  <si>
    <t xml:space="preserve">Manichandra Biswal </t>
  </si>
  <si>
    <t xml:space="preserve">Nirmal Rana </t>
  </si>
  <si>
    <t>Debarchan Rana S/o Janaki</t>
  </si>
  <si>
    <t>Durlabha Harijan S/o Bishnu (Kadamdihi)</t>
  </si>
  <si>
    <t xml:space="preserve">Gokul Chandra Naik &amp; Others Prafulla Naik S/o Nrupalal  </t>
  </si>
  <si>
    <t>Prafulla Ku Naik   S/o Nrupalal (Kadamdihi)</t>
  </si>
  <si>
    <t xml:space="preserve">Rambilas Patel </t>
  </si>
  <si>
    <t>Sanatan Bhoe S/o Gokul &amp; Others</t>
  </si>
  <si>
    <t xml:space="preserve">Subanatha Munda S/o Maghi, </t>
  </si>
  <si>
    <t xml:space="preserve">Subhanatha Munda S/o Maghi </t>
  </si>
  <si>
    <t>Surendra Dansena S/o Ugresan (Kadamdihi)</t>
  </si>
  <si>
    <t>Hrudanala Patel</t>
  </si>
  <si>
    <t xml:space="preserve">Suren Naik S/o Biranchi </t>
  </si>
  <si>
    <t>Barun Munda</t>
  </si>
  <si>
    <t>Bethijharan</t>
  </si>
  <si>
    <t xml:space="preserve">Premji Jayswal </t>
  </si>
  <si>
    <t xml:space="preserve">Asomani Padhan </t>
  </si>
  <si>
    <t xml:space="preserve">Sanjit Banchor </t>
  </si>
  <si>
    <t xml:space="preserve">Ambika Padhan </t>
  </si>
  <si>
    <t>Narendra Bhainsal</t>
  </si>
  <si>
    <t xml:space="preserve">Sumanta Bagarti </t>
  </si>
  <si>
    <t xml:space="preserve">Surya Munda </t>
  </si>
  <si>
    <t xml:space="preserve">Samira Padhan </t>
  </si>
  <si>
    <t>Dinabandhu Bagarti</t>
  </si>
  <si>
    <t xml:space="preserve">Efrem Munda </t>
  </si>
  <si>
    <t xml:space="preserve">Babaji Bhoi </t>
  </si>
  <si>
    <t xml:space="preserve">Samsan Barla </t>
  </si>
  <si>
    <t xml:space="preserve">Narahari Padhan </t>
  </si>
  <si>
    <t xml:space="preserve">Indrajit padhan </t>
  </si>
  <si>
    <t xml:space="preserve">Ranjan Padhan </t>
  </si>
  <si>
    <t xml:space="preserve">Kishor Bariha </t>
  </si>
  <si>
    <t xml:space="preserve">Bibeka Bhuya </t>
  </si>
  <si>
    <t xml:space="preserve">Ramachandra Bagarti </t>
  </si>
  <si>
    <t>Narasingha Badhei</t>
  </si>
  <si>
    <t>Baby Badhai</t>
  </si>
  <si>
    <t xml:space="preserve">Gopinatha Kaudi </t>
  </si>
  <si>
    <t xml:space="preserve">Suresh Kaudi </t>
  </si>
  <si>
    <t xml:space="preserve">Pabitra Padhan </t>
  </si>
  <si>
    <t xml:space="preserve">Pitar Munda </t>
  </si>
  <si>
    <t>Santi Naik W/o Chini Naik</t>
  </si>
  <si>
    <t xml:space="preserve">Basanta Bagarti </t>
  </si>
  <si>
    <t>Kamala Dhurua</t>
  </si>
  <si>
    <t xml:space="preserve">Surati Bhainsal </t>
  </si>
  <si>
    <t xml:space="preserve">Krushna Badhai </t>
  </si>
  <si>
    <t xml:space="preserve">Sandhya Bag </t>
  </si>
  <si>
    <t xml:space="preserve">Gintanjali sa </t>
  </si>
  <si>
    <t xml:space="preserve">Surya Dhurua </t>
  </si>
  <si>
    <t xml:space="preserve">Binod Dhurua </t>
  </si>
  <si>
    <t>Sankhyakari Bhoe</t>
  </si>
  <si>
    <t xml:space="preserve">Dropodee Munda </t>
  </si>
  <si>
    <t xml:space="preserve">Khuribati Parua </t>
  </si>
  <si>
    <t xml:space="preserve">Nilandri Dhurua </t>
  </si>
  <si>
    <t>Sachit padhan W/o Badan padhan</t>
  </si>
  <si>
    <t>Bansidhara Dhuruwa S/o Akshaya</t>
  </si>
  <si>
    <t>Gobinda Naik S/o Rushi</t>
  </si>
  <si>
    <t>Laba Dhurua,  S/o Arjun</t>
  </si>
  <si>
    <t>Madhu Dhurua S/o Sankirtan</t>
  </si>
  <si>
    <t>Sahdeb Ghusi S/o Rameswar</t>
  </si>
  <si>
    <t>Susanta Panua S/o Lekru</t>
  </si>
  <si>
    <t>Laxmidhar Padnan S/o Asomani padhan</t>
  </si>
  <si>
    <t xml:space="preserve">Dropadi Sahu </t>
  </si>
  <si>
    <t>Dudugaon</t>
  </si>
  <si>
    <t xml:space="preserve">Bikram Sa </t>
  </si>
  <si>
    <t xml:space="preserve">Hemsagar Sa </t>
  </si>
  <si>
    <t>Khagapati Chhachhan</t>
  </si>
  <si>
    <t xml:space="preserve">Subham  Naik </t>
  </si>
  <si>
    <t xml:space="preserve">Gobinda Kaudi </t>
  </si>
  <si>
    <t>Tikelal Sa</t>
  </si>
  <si>
    <t xml:space="preserve">Sabita Barik </t>
  </si>
  <si>
    <t xml:space="preserve">Subanti Padhan </t>
  </si>
  <si>
    <t xml:space="preserve">Bedabyasa Padhan </t>
  </si>
  <si>
    <t xml:space="preserve">Sital Haladi </t>
  </si>
  <si>
    <t xml:space="preserve">Akshya Kumar  Dansana </t>
  </si>
  <si>
    <t xml:space="preserve">Sanjukta Barik </t>
  </si>
  <si>
    <t>Dhanamani Barik</t>
  </si>
  <si>
    <t>Dhrubacharan Sa</t>
  </si>
  <si>
    <t xml:space="preserve">Lingaraj Sa </t>
  </si>
  <si>
    <t xml:space="preserve">Bhisma Padhan </t>
  </si>
  <si>
    <t xml:space="preserve">Jagdish Sa  </t>
  </si>
  <si>
    <t xml:space="preserve">Kishor Khanda </t>
  </si>
  <si>
    <t>Hrudananda Pasayat</t>
  </si>
  <si>
    <t xml:space="preserve">Binod Sa </t>
  </si>
  <si>
    <t>Nilambar Khanda</t>
  </si>
  <si>
    <t xml:space="preserve">Laxman Dansana </t>
  </si>
  <si>
    <t>Prasanta Kumar Sahu</t>
  </si>
  <si>
    <t xml:space="preserve">Rohita Sahu </t>
  </si>
  <si>
    <t xml:space="preserve">Kangalu Biswal </t>
  </si>
  <si>
    <t xml:space="preserve">Rajakumari Padhan </t>
  </si>
  <si>
    <t xml:space="preserve">Bibhishan Barik </t>
  </si>
  <si>
    <t xml:space="preserve">Gajanan Dhurua </t>
  </si>
  <si>
    <t xml:space="preserve">Bedabyas Dhurua </t>
  </si>
  <si>
    <t>Gajanan Dansana S/o Kalachand Dansana</t>
  </si>
  <si>
    <t xml:space="preserve">Seshadev Kaudi  S/o Jogeswar Kaudi </t>
  </si>
  <si>
    <t xml:space="preserve">Sadananda Dhurua </t>
  </si>
  <si>
    <t xml:space="preserve">Shashi  Bhusan Khanda </t>
  </si>
  <si>
    <t>Ballava Bhoi</t>
  </si>
  <si>
    <t xml:space="preserve">Rabindra Karali </t>
  </si>
  <si>
    <t xml:space="preserve">Ugre Kisan </t>
  </si>
  <si>
    <t xml:space="preserve">Sunafula Meher </t>
  </si>
  <si>
    <t xml:space="preserve">Santi Sahu </t>
  </si>
  <si>
    <t xml:space="preserve">Gintanjali Sa </t>
  </si>
  <si>
    <t xml:space="preserve">Sureswaari Sa  </t>
  </si>
  <si>
    <t xml:space="preserve">Kasturam Biswal </t>
  </si>
  <si>
    <t xml:space="preserve">Akshya Sa </t>
  </si>
  <si>
    <t xml:space="preserve">Achutananda Sa </t>
  </si>
  <si>
    <t>Sankhyakari Bhue</t>
  </si>
  <si>
    <t xml:space="preserve">Ramakanta Sa </t>
  </si>
  <si>
    <t>Dhrupati Meher W/o Panu (Sagarpali)</t>
  </si>
  <si>
    <t>Dibakara Meher, S/o Panu</t>
  </si>
  <si>
    <t>Netrananda Sa S/o Kasyap</t>
  </si>
  <si>
    <t xml:space="preserve">Harischandra Sa S/o Arjuna, </t>
  </si>
  <si>
    <t xml:space="preserve">Bhuja Sa  W/o Ananda </t>
  </si>
  <si>
    <t>Gokulananda Negi</t>
  </si>
  <si>
    <t>Jagannath Dhurua S/o Ramachandra</t>
  </si>
  <si>
    <t>Jagdish Dhurua S/o Nandalal(Dudugaon)</t>
  </si>
  <si>
    <t>Jita Dhurua S/o Manradh</t>
  </si>
  <si>
    <t xml:space="preserve">Kunjabana Padhan S/o Bhugdeb </t>
  </si>
  <si>
    <t>Lukeswar Padhan S/o Karunakara, M</t>
  </si>
  <si>
    <t>Mahendra Munda S/o Subanya  (Kadamdihi)</t>
  </si>
  <si>
    <t>Rajendra Dhurua</t>
  </si>
  <si>
    <t>Iswara Bagar</t>
  </si>
  <si>
    <t xml:space="preserve">Manabodh Dhurua S/o Kulamani Dhurua </t>
  </si>
  <si>
    <t>Krushn Ch. Sa S/o Dhaniram</t>
  </si>
  <si>
    <t>Harischandra Sa,S/O- Arjuna</t>
  </si>
  <si>
    <t>Banchhanidhi Biswal</t>
  </si>
  <si>
    <t>Kasturama Biswal</t>
  </si>
  <si>
    <t>Lukeswar Sa</t>
  </si>
  <si>
    <t>Banchha Biswal</t>
  </si>
  <si>
    <t xml:space="preserve">Goutama Sa,  S/o Purnachandra </t>
  </si>
  <si>
    <t>Madhusudan Padhan S/o Dhaniram</t>
  </si>
  <si>
    <t>Sanatan Bagara S/o Ghasiram</t>
  </si>
  <si>
    <t>Raksapal Sa S/o Purna Ch.Sa</t>
  </si>
  <si>
    <t>Lingaraj Sa, S/O- sachi</t>
  </si>
  <si>
    <t xml:space="preserve">Anil Khadia S/o Kandru Khadia  </t>
  </si>
  <si>
    <t>Bhaurachaka</t>
  </si>
  <si>
    <t>Rajendra Padhan S/o Prahallad</t>
  </si>
  <si>
    <t>Bhugadeb Biswal S/o Soukilal</t>
  </si>
  <si>
    <t>Basanta Ku. Biswal S/o Aristi</t>
  </si>
  <si>
    <t>Ramani Ranjan Biswal S/o Basant</t>
  </si>
  <si>
    <t>Baisakhu Khadia S/o Nidhi</t>
  </si>
  <si>
    <t>Bibhuti Ranjan Biswal  S/o Basant</t>
  </si>
  <si>
    <t>Gobardhan Biswal S/o Babaji</t>
  </si>
  <si>
    <t>Gangaram Sahu S/o Bhubana</t>
  </si>
  <si>
    <t>Abadhuta Sahu   S/o Chhala</t>
  </si>
  <si>
    <t>Parsuram Bhainsal</t>
  </si>
  <si>
    <t>Pitabasa Padhan S/o Kshyama</t>
  </si>
  <si>
    <t xml:space="preserve">Nandalal Padhan  S/o Dileswar  </t>
  </si>
  <si>
    <t xml:space="preserve">Banchanidhi Biswal S/o Bhagat  </t>
  </si>
  <si>
    <t>Elo Gardia</t>
  </si>
  <si>
    <t>Krushna Chandra Padhan S/o Susila</t>
  </si>
  <si>
    <t>Sahadev Biswal S/o Kusha</t>
  </si>
  <si>
    <t xml:space="preserve">Sanyasi Gardia </t>
  </si>
  <si>
    <t>Asharam Sa S/o Abhimanyu</t>
  </si>
  <si>
    <t>Rabindra Biswal S/o Ujal</t>
  </si>
  <si>
    <t>Muralidhar Biswal S/o Kusha</t>
  </si>
  <si>
    <t xml:space="preserve">Lalita Sahu S/o Tikeswar Sahu </t>
  </si>
  <si>
    <t>Soukilal Biswal</t>
  </si>
  <si>
    <t xml:space="preserve">Ranjan Khadia S/o Suru  </t>
  </si>
  <si>
    <t xml:space="preserve">Putuli Khadia D/o Soukilal </t>
  </si>
  <si>
    <t>Pabitra Biswal S/o Brusabha</t>
  </si>
  <si>
    <t>Basanti Khadia W/o Netra</t>
  </si>
  <si>
    <t>Subala Gardia S/o Jugi</t>
  </si>
  <si>
    <t xml:space="preserve">Suren Padhan S/o Manglu </t>
  </si>
  <si>
    <t>Himalaya Padhan</t>
  </si>
  <si>
    <t>Balaram Biswal S/o Kusha</t>
  </si>
  <si>
    <t>Gangaram Sahu S/o Raghu</t>
  </si>
  <si>
    <t>Usatram Biswal  S/o Chaitanya</t>
  </si>
  <si>
    <t>Manbodh Kharsel S/o Jhati</t>
  </si>
  <si>
    <t>Ramkrushna Patel</t>
  </si>
  <si>
    <t xml:space="preserve">Dubaraj Dharua S/o Ujagar  </t>
  </si>
  <si>
    <t>Gouri Shankar Padhan S/o Gunasagar</t>
  </si>
  <si>
    <t>Lakhanpur</t>
  </si>
  <si>
    <t>Dinabandhu Rohidas</t>
  </si>
  <si>
    <t>Rabindra Patra</t>
  </si>
  <si>
    <t xml:space="preserve">Aniruddha Bhue S/o Bhuja </t>
  </si>
  <si>
    <t>Dileswar Kalo &amp; others</t>
  </si>
  <si>
    <t>Chaturbhuja Padhan  S/o Shankar</t>
  </si>
  <si>
    <t>Kirtan Padhan S/o Nimbhdhar</t>
  </si>
  <si>
    <t xml:space="preserve">Kedar Padhan S/o Goutam </t>
  </si>
  <si>
    <t>Bideshi Bag S/o Santosh</t>
  </si>
  <si>
    <t>Klachand Sahoo S/o Khetu</t>
  </si>
  <si>
    <t>Kulamani Kumura</t>
  </si>
  <si>
    <t>Pancham Bag S/o Okil</t>
  </si>
  <si>
    <t>Uderam Munda  S/o Samara</t>
  </si>
  <si>
    <t xml:space="preserve">Pitabas Pradhan </t>
  </si>
  <si>
    <t>Nilamani Sa S/o Buti</t>
  </si>
  <si>
    <t>Durga Prasad Padhan S/o Dugu</t>
  </si>
  <si>
    <t>Bhaktaram Dhurua</t>
  </si>
  <si>
    <t>Sadananda Chhatria</t>
  </si>
  <si>
    <t>Jhumerlal Hati S/o Bhagirathi</t>
  </si>
  <si>
    <t xml:space="preserve">Chemakanta  Padhan S/o Chakradhar </t>
  </si>
  <si>
    <t>Trinath Meher S/o Janmajaya Meher</t>
  </si>
  <si>
    <t>Purusottam Kusum S/o Mishra</t>
  </si>
  <si>
    <t>Ingrej Bhoi S/o Panchnarayan</t>
  </si>
  <si>
    <t>Dolagobinda Padhan S/o Gangadhar</t>
  </si>
  <si>
    <t>Brundabati Sahu</t>
  </si>
  <si>
    <t>Sachidananda Panigrahi S/o Sribatsa</t>
  </si>
  <si>
    <t>Tara Sahu W/o Jagannath</t>
  </si>
  <si>
    <t>Motiram Barik  S/o Lokanath</t>
  </si>
  <si>
    <t>Jugal Kalo  S/o Baikuntha</t>
  </si>
  <si>
    <t xml:space="preserve">Surendra Ku. Behera S/o Madan </t>
  </si>
  <si>
    <t>Padmalochan Sahu S/o Gopinath</t>
  </si>
  <si>
    <t>Anuradha Kalo  F- Basudeb</t>
  </si>
  <si>
    <t>Tikeswar Padhan S/o Muralidhar</t>
  </si>
  <si>
    <t xml:space="preserve">Benudhar Bhue S/o Kandarpa </t>
  </si>
  <si>
    <t xml:space="preserve">Pdmabati Barik W/o Lokanath </t>
  </si>
  <si>
    <t>Nisamani Kalo S/o Chitra</t>
  </si>
  <si>
    <t>Padmalochan Padhan S/o Jayashankr</t>
  </si>
  <si>
    <t>Balaram Padhan S/o Birabar</t>
  </si>
  <si>
    <t>Achyutananda Kishan S/o Shibalal</t>
  </si>
  <si>
    <t xml:space="preserve">Thandaram Sahu S/o Netrananda </t>
  </si>
  <si>
    <t>Chatrubhuja Sa S/o Dayanidhi</t>
  </si>
  <si>
    <t>Bilasini Padhan W/o Nilamani</t>
  </si>
  <si>
    <t>Dasami Pandey W/o Kheda &amp; others</t>
  </si>
  <si>
    <t>Brajamohan Padhan S/o Santosh &amp; others</t>
  </si>
  <si>
    <t>Sabita Padhan W/o Shankar</t>
  </si>
  <si>
    <t>Makardhwaj Bag</t>
  </si>
  <si>
    <t>Harihar Mishra S/o Karunakar</t>
  </si>
  <si>
    <t>Dinabndhu Dhurua S/o Jadu &amp; others</t>
  </si>
  <si>
    <t xml:space="preserve">Premananda Pradhan S/o Dubaraj </t>
  </si>
  <si>
    <t xml:space="preserve">Agasti Majhi S/o Lakshyapati </t>
  </si>
  <si>
    <t>Padmalochan Bhoi S/o Benudhar</t>
  </si>
  <si>
    <t>Sunasira Meher S/o Janekram</t>
  </si>
  <si>
    <t>Gobardhan  Bhoi  S/o Nirakar</t>
  </si>
  <si>
    <t>Iswar Bhoi  S/o Durjyodhan</t>
  </si>
  <si>
    <t>Rahasa Sa S/o Duryodhan</t>
  </si>
  <si>
    <t>Milu Munda S/o Sukram</t>
  </si>
  <si>
    <t>Gurubachan Kusum S/o Mana</t>
  </si>
  <si>
    <t>Bhagabatia Seth S/o Lambodar</t>
  </si>
  <si>
    <t>Buddhadev Kalo S/o Sanichar</t>
  </si>
  <si>
    <t xml:space="preserve">Maghu Kishan S/o Dukhaman </t>
  </si>
  <si>
    <t>Rajamani Kalo S/o Niranjan</t>
  </si>
  <si>
    <t>Nepal Kalo S/o Ananda</t>
  </si>
  <si>
    <t>Gaura Meher</t>
  </si>
  <si>
    <t>Durlabh Meher S/o Lingaraj</t>
  </si>
  <si>
    <t>Surubali Dhurua W/o Manijar</t>
  </si>
  <si>
    <t>Pabitra Bag S/o Khedu</t>
  </si>
  <si>
    <t>Sukru Bhoi S/o Khada</t>
  </si>
  <si>
    <t>Soukilal Sa S/o Nilamani</t>
  </si>
  <si>
    <t>Padmalochan Padhan S/o Bhubaneswar</t>
  </si>
  <si>
    <t>Makardhwaj Padhan S/o Dingara</t>
  </si>
  <si>
    <t>Kishor Ch. Dhurua S/o Mitrabhanu</t>
  </si>
  <si>
    <t>Bihari Kalo S/o Rasika</t>
  </si>
  <si>
    <t xml:space="preserve">Bharat Chhatria S/o Dinabandhu  </t>
  </si>
  <si>
    <t>Duaru Padhan S/o Rusi</t>
  </si>
  <si>
    <t xml:space="preserve">Sanjay Kumar Bhoi S/o Gangadhar </t>
  </si>
  <si>
    <t xml:space="preserve">Umakant Pradhan S/o Lingaraj  </t>
  </si>
  <si>
    <t>Satyanand Baga S/o Haldhar</t>
  </si>
  <si>
    <t xml:space="preserve">Subash Chandra Hati S/o Bibhisan Hati   </t>
  </si>
  <si>
    <t>Pandaba Padhan S/o Arjun</t>
  </si>
  <si>
    <t>Bhupati Bhusan Sahu S/0 Fakira</t>
  </si>
  <si>
    <t>Abadhuta Dhurua S/o Mahadeba</t>
  </si>
  <si>
    <t xml:space="preserve">Kamala Majhi S/o Suna </t>
  </si>
  <si>
    <t xml:space="preserve">Lokeswar Pradhan S/o Sashibhusan </t>
  </si>
  <si>
    <t xml:space="preserve">Balaram Hati  S/o Bisikeshan </t>
  </si>
  <si>
    <t>Judhisthir Bag S/o Laba</t>
  </si>
  <si>
    <t>Dharmudash Munda s/o Milu</t>
  </si>
  <si>
    <t xml:space="preserve">Premananda Padhan S/o Kuda Padhan </t>
  </si>
  <si>
    <t>Prabhasini Munda W/o Jayadeb</t>
  </si>
  <si>
    <t>Kumudini Chhatria W/o Bhagirathi</t>
  </si>
  <si>
    <t>Dileswar Padhan</t>
  </si>
  <si>
    <t xml:space="preserve">Ramprasad Kalo S/o Sridhar </t>
  </si>
  <si>
    <t xml:space="preserve">Ramesh Padhana S/o Krushna </t>
  </si>
  <si>
    <t>Dolagobinda Chhatria S/o Ghanashyam</t>
  </si>
  <si>
    <t>Lingaraj Panigrahi S/o Judhisthira</t>
  </si>
  <si>
    <t>Janani PadhanW/o Debiprasad</t>
  </si>
  <si>
    <t>Subasini Padhan W/o Tikeswar</t>
  </si>
  <si>
    <t>Ganesh Ram Munda S/o Malu</t>
  </si>
  <si>
    <t xml:space="preserve">Lilabati Padhn S/o Sebakram </t>
  </si>
  <si>
    <t>Chandsekhar Bag S/o Udhab</t>
  </si>
  <si>
    <t>Jagannath Padhan S/o Sudam</t>
  </si>
  <si>
    <t>Gabar Dhurua W/o Diba</t>
  </si>
  <si>
    <t xml:space="preserve">Jogindra Chhatria S/o Mitru </t>
  </si>
  <si>
    <t>Bhagabatia Padhan S/o Budal</t>
  </si>
  <si>
    <t>Trilochan Sahu S/o Janekram</t>
  </si>
  <si>
    <t>Sukanti Padhan D/o Shankara</t>
  </si>
  <si>
    <t xml:space="preserve">Sagara Padhan W/o Haldhar Padhan  </t>
  </si>
  <si>
    <t>Mahendra Kumar Bhoi S/o Banamali</t>
  </si>
  <si>
    <t xml:space="preserve">Trilochan Buda </t>
  </si>
  <si>
    <t xml:space="preserve">Dushila Biswal </t>
  </si>
  <si>
    <t>Nityananda Barik S/o Dullabha</t>
  </si>
  <si>
    <t>Nirakar Padhan S/o Chamru</t>
  </si>
  <si>
    <t>Harabati Naik W/o Ghanashyam</t>
  </si>
  <si>
    <t>Hrusikesh Khamari</t>
  </si>
  <si>
    <t>Prabhakara Bag</t>
  </si>
  <si>
    <t>Minaketan Padhan S/o Biranchi</t>
  </si>
  <si>
    <t>Jayadeb Pandey</t>
  </si>
  <si>
    <t>Sanu Munda S/o Makla</t>
  </si>
  <si>
    <t>Tikis Sa S/o Nilamani</t>
  </si>
  <si>
    <t>Sradhakara Bhoi S/o Dhuba</t>
  </si>
  <si>
    <t>Fekan Prasad Jaiswal S/o Sarju Prasad</t>
  </si>
  <si>
    <t xml:space="preserve">Ramanchan Pasayat S/o Kamal Lochan </t>
  </si>
  <si>
    <t>Dasarath Munda  S/o Raja</t>
  </si>
  <si>
    <t>Fagu Padhan &amp; others S/o Sukru</t>
  </si>
  <si>
    <t>Mandakini Panigrahi W/o Bharat</t>
  </si>
  <si>
    <t>Sitaram Bhoi S/o Tenganu</t>
  </si>
  <si>
    <t xml:space="preserve">Dayanidhi Bhoi S/o Sasthi Baiga </t>
  </si>
  <si>
    <t xml:space="preserve">Dhoba Bhainsa S/o Satrughana </t>
  </si>
  <si>
    <t xml:space="preserve">Gajapati Dhurua  S/o Bibhisan </t>
  </si>
  <si>
    <t xml:space="preserve">Bidyadhar Majhi S/o Rupadhar </t>
  </si>
  <si>
    <t>Narendra Kumar  Padhan S/o Chhabila</t>
  </si>
  <si>
    <t>Debadutta Meher S/o Janekram</t>
  </si>
  <si>
    <t>Kuldhar  Dhurua   S/o Basudeb</t>
  </si>
  <si>
    <t xml:space="preserve">Khirabati Pandey W/o Ganeshram  </t>
  </si>
  <si>
    <t>Hrusikesh Dehery</t>
  </si>
  <si>
    <t xml:space="preserve">Mukti Padhan S/o Purna Ch. </t>
  </si>
  <si>
    <t xml:space="preserve">Nrupalal Seth S/o Ganeshram </t>
  </si>
  <si>
    <t>Kirtan Chhatriya</t>
  </si>
  <si>
    <t xml:space="preserve">Janekram Kishan </t>
  </si>
  <si>
    <t xml:space="preserve">Basanta Kalo </t>
  </si>
  <si>
    <t>Maa Samaleswari Trust Board</t>
  </si>
  <si>
    <t>Mdhusudan Meher S/o Fagu</t>
  </si>
  <si>
    <t>Sabitri Barik D/o Tika</t>
  </si>
  <si>
    <t xml:space="preserve">Lalita Bhoi </t>
  </si>
  <si>
    <t>Jaganath Padhan S/o Maheswar</t>
  </si>
  <si>
    <t>Milu Munda S/o Buchuru</t>
  </si>
  <si>
    <t>Benudhar Kharsel &amp; others S/o Abadhuta</t>
  </si>
  <si>
    <t>Bimbadhar Bagar</t>
  </si>
  <si>
    <t>Bipin Bihari Kharsel S/o Achyuta</t>
  </si>
  <si>
    <t>Chandra Sekhan Dhurua S/o Dharmu</t>
  </si>
  <si>
    <t>Gopilal Saraph S/o Bhugadeb</t>
  </si>
  <si>
    <t>Mahendra Padhan S/o Natha</t>
  </si>
  <si>
    <t>Rukuni Bhoi w/o Kongress</t>
  </si>
  <si>
    <t>Jayanarayan Mishra</t>
  </si>
  <si>
    <t xml:space="preserve">Sadhu Charan Sahu S/o Sasibhusan </t>
  </si>
  <si>
    <t>Sushanta Hati S/o Gourinanda</t>
  </si>
  <si>
    <t>Narendra Pradhan</t>
  </si>
  <si>
    <t>Trinath Tripathy</t>
  </si>
  <si>
    <t>Pitambar Mishra</t>
  </si>
  <si>
    <t>Rajani Bhoe W/o Rusikesh Bhoe (AdaPada)</t>
  </si>
  <si>
    <t>Mauliberna</t>
  </si>
  <si>
    <t>Brusaketu Khamari</t>
  </si>
  <si>
    <t>Usha Gochare</t>
  </si>
  <si>
    <t>Bharat Kumar Bisswal S/o Saukilal</t>
  </si>
  <si>
    <t>Hrusikesha Bhoe S/o Bhimasena (Arapara)</t>
  </si>
  <si>
    <t>Jagadish Padhan S/o Chamar</t>
  </si>
  <si>
    <t>Nityananda  Bhoe S/o Daya Bhoe</t>
  </si>
  <si>
    <t xml:space="preserve">Sachidananda Panigrahi S/o Sribatsa </t>
  </si>
  <si>
    <t>Bihari Padhan S/o Hira</t>
  </si>
  <si>
    <t>Tikeswar Padhan S/o Muriladhar</t>
  </si>
  <si>
    <t>Bodharama Meher S/o Kunja Bihari</t>
  </si>
  <si>
    <t>Balarama Padhan S/o Birbara Padhan</t>
  </si>
  <si>
    <t>Chaturbhuja Sa</t>
  </si>
  <si>
    <t>Sahadev Sa  S/o Daitari</t>
  </si>
  <si>
    <t>Udhaba Sa S/o Biswamitra</t>
  </si>
  <si>
    <t>Keshab Gadtia S/o Judhisthir</t>
  </si>
  <si>
    <t>Madha Sa S/o Selu</t>
  </si>
  <si>
    <t>Panhanan Bagar S/o Tikeswar</t>
  </si>
  <si>
    <t>Bhagabatia Majhi S/o Laba Majhi</t>
  </si>
  <si>
    <t>Basu Kumura S/o Bhagbatia</t>
  </si>
  <si>
    <t>Abhimanue Padhan S/o Arjuna</t>
  </si>
  <si>
    <t xml:space="preserve">Mathura Dhuruwa S/o Karna Dhuruwa </t>
  </si>
  <si>
    <t>Mahendra Biswal S/o Purusottam Biswal</t>
  </si>
  <si>
    <t>Basista Padhan S/o Hari</t>
  </si>
  <si>
    <t>Jayprakash Jayswal S/o Kapurchandra</t>
  </si>
  <si>
    <t>Bikrama Padhan, S/o Dhanurjaya Padhan</t>
  </si>
  <si>
    <t>Suresini Biswal W/o Bipin</t>
  </si>
  <si>
    <t xml:space="preserve"> Kalakhanu S/o Gangadhara Padhan  </t>
  </si>
  <si>
    <t xml:space="preserve">Kalakhanu Padhan S/o Gangadhara  </t>
  </si>
  <si>
    <t>Pandaba Padhan</t>
  </si>
  <si>
    <t>Raghumani Sa S/o Sanyashi</t>
  </si>
  <si>
    <t xml:space="preserve">Nilanchal Padhan S/o  Bhagabana Padhan  </t>
  </si>
  <si>
    <t>Syamasundara Padhan S/o Lalmani</t>
  </si>
  <si>
    <t xml:space="preserve">Antaram Padhan S/o  Gariba Padhan </t>
  </si>
  <si>
    <t>Ugresan  Ping  S/o Braja</t>
  </si>
  <si>
    <t>Omprakash Jaiswal S/o Kapurchand</t>
  </si>
  <si>
    <t xml:space="preserve">Pabitra Sa S/o  Ekadasiya Sa  </t>
  </si>
  <si>
    <t>Swarna Kumar Mirdha S/o Mangalu</t>
  </si>
  <si>
    <t>Mishra Kishan S/o Parkhit</t>
  </si>
  <si>
    <t>Prasanna Biiswal S/o Gunamani</t>
  </si>
  <si>
    <t>Fhekan Prasad Jayswal S/o Suruju Prasad Jayswal (Nijaga)</t>
  </si>
  <si>
    <t>Surekha Sa</t>
  </si>
  <si>
    <t>Lingaraj Panigrahi S/o Judhistir</t>
  </si>
  <si>
    <t xml:space="preserve">Tasil Majhi S/o Sukru Majhi </t>
  </si>
  <si>
    <t>Tapaswini Sa</t>
  </si>
  <si>
    <t xml:space="preserve">Hamir Sa S/o Durjodhan Sa </t>
  </si>
  <si>
    <t>Madhusudan Meher So Phagu Meher</t>
  </si>
  <si>
    <t>Sukhawntidevi Gawande</t>
  </si>
  <si>
    <t>Asadhu Karali</t>
  </si>
  <si>
    <t>Bikrama Seth S/o Manabodha</t>
  </si>
  <si>
    <t>Arjun Kishan</t>
  </si>
  <si>
    <t>Kabiraja Bhudiya S/o Netrananda</t>
  </si>
  <si>
    <t xml:space="preserve">Kulamani Padhan, Bihari S/o Hiralal </t>
  </si>
  <si>
    <t>Mahadev Padhan S/o Ganesh</t>
  </si>
  <si>
    <t>Ramani Padhan &amp; others</t>
  </si>
  <si>
    <t>Pankajini Padhan</t>
  </si>
  <si>
    <t>Benudhar Kharsel</t>
  </si>
  <si>
    <t xml:space="preserve">Durlabha Meher S/o Lingaraja </t>
  </si>
  <si>
    <t>Makardhwaja Sa S/o Sanatana Sa</t>
  </si>
  <si>
    <t>Basudeba Padhan S/o Ganesha</t>
  </si>
  <si>
    <t>Himanshu Sekhar Mandali S/o Durjodhana</t>
  </si>
  <si>
    <t>Premananda Padhan &amp; Others S/o Chakradhara Padhan</t>
  </si>
  <si>
    <t>Rajani Bhoi W/o Hrushikesh</t>
  </si>
  <si>
    <t>Pikol</t>
  </si>
  <si>
    <t>Jeebrdhan Kishan</t>
  </si>
  <si>
    <t>Kirtan Padhan</t>
  </si>
  <si>
    <t xml:space="preserve">Dhabaleswar Bag </t>
  </si>
  <si>
    <t>Nimai Charan Pradhan</t>
  </si>
  <si>
    <t>Sanjay Kumar Pradhan S/o Jayaram</t>
  </si>
  <si>
    <t>Bharat Kumar Biswal S/o Saukilal</t>
  </si>
  <si>
    <t>Okil Biswal S/o Dhukhu</t>
  </si>
  <si>
    <t>Debadhi Mirdha  S/o Satrughna</t>
  </si>
  <si>
    <t>Bhagarathi Kisan S/o Bibhisan</t>
  </si>
  <si>
    <t>Padmalochana Sahu S/o Gopinatha</t>
  </si>
  <si>
    <t>Uddhaba Padhan S/o Ranjit</t>
  </si>
  <si>
    <t>Balaram Padhan</t>
  </si>
  <si>
    <t xml:space="preserve">Thandaram Sahu S/o Netrananda  </t>
  </si>
  <si>
    <t>Sahadev Sa S/o Daitari</t>
  </si>
  <si>
    <t xml:space="preserve">Abhin Chandra Majhi S/o Teyalish  </t>
  </si>
  <si>
    <t>Tunu Padhan S/o Dhaniram</t>
  </si>
  <si>
    <t>Basanti Kuanar D/o Kulamani</t>
  </si>
  <si>
    <t>Purusottam Bhainsal S/o Bhakta</t>
  </si>
  <si>
    <t>Mahendra Biswal S/o Gunamani</t>
  </si>
  <si>
    <t xml:space="preserve">Bikram Padhan  </t>
  </si>
  <si>
    <t>Santoshini Podha</t>
  </si>
  <si>
    <t xml:space="preserve">Bhupati Bhusan Sahu S/o Fakira </t>
  </si>
  <si>
    <t xml:space="preserve">Rajendra Kumura S/o  Anadi </t>
  </si>
  <si>
    <t>Premananda Padhan S/o Kudha</t>
  </si>
  <si>
    <t>Jayanarayan Kumura S/o SURYALAL</t>
  </si>
  <si>
    <t>Ramakanta Bag</t>
  </si>
  <si>
    <t xml:space="preserve">Laksmi Dhurua W/o Anada  </t>
  </si>
  <si>
    <t>Sunu Baga S/o Bira</t>
  </si>
  <si>
    <t xml:space="preserve">Sita Bhue W/o Sukuram  </t>
  </si>
  <si>
    <t>Lalu Majhi S/o Laxmi Charan</t>
  </si>
  <si>
    <t xml:space="preserve">Ksira Dhurua W/o Jagadish  </t>
  </si>
  <si>
    <t>Nilakantha Naik S/o Kunu</t>
  </si>
  <si>
    <t xml:space="preserve">Gobinda Dhurua S/o Sabada </t>
  </si>
  <si>
    <t>Ude Bag S/o Bira</t>
  </si>
  <si>
    <t>Jagnnath Padhan S/o Sudama</t>
  </si>
  <si>
    <t xml:space="preserve">Luchan Dhurua S/oBirabara </t>
  </si>
  <si>
    <t xml:space="preserve">Sarbeswar Bisi S/o Madhiya </t>
  </si>
  <si>
    <t>Padman Podh S/o Ganda</t>
  </si>
  <si>
    <t>Ramesh Bag  S/o Bikram</t>
  </si>
  <si>
    <t>Bijaya Lal Kumura S/o Sanyashi</t>
  </si>
  <si>
    <t>Mayadhar Munda</t>
  </si>
  <si>
    <t>Purnachandra Padhan</t>
  </si>
  <si>
    <t xml:space="preserve">Trilochan Sahu S/o Janekram  </t>
  </si>
  <si>
    <t>Nama Kumura S/o Sureswar</t>
  </si>
  <si>
    <t>Santosh Banka M/o Gunarubati</t>
  </si>
  <si>
    <t>Mishra Kishan</t>
  </si>
  <si>
    <t>Prafulla Kumar Kullu S/o Benedikt</t>
  </si>
  <si>
    <t xml:space="preserve">Chandramai Marei S/o Satyanda Marei </t>
  </si>
  <si>
    <t>Udhba Marei</t>
  </si>
  <si>
    <t>Barnabas Mundu S/o Joseph Mundu</t>
  </si>
  <si>
    <t xml:space="preserve">Khirbati Pande w/o Ganesharam Pande  </t>
  </si>
  <si>
    <t>Shakti Bhue S/o Dhanu</t>
  </si>
  <si>
    <t>Subala Bhoe S/o Bipin Bhoe,</t>
  </si>
  <si>
    <t>Iswar Banchhor</t>
  </si>
  <si>
    <t xml:space="preserve">Puspanjali Munda </t>
  </si>
  <si>
    <t>Sumati Dhurua</t>
  </si>
  <si>
    <t>Sabitri Majhi</t>
  </si>
  <si>
    <t>Akhe Bag, S/O- Braja Bag</t>
  </si>
  <si>
    <t xml:space="preserve">Bikram Sahu S/o Kandarpa Sahu, </t>
  </si>
  <si>
    <t>Chandrakanti Kumura W/o Bikram Kumura</t>
  </si>
  <si>
    <t>Dambarudhar Sahoo S/o Hari</t>
  </si>
  <si>
    <t>Hema Bagh W/o Akhaya Bagh</t>
  </si>
  <si>
    <t>Parsuram Sahu S/o Nilambar</t>
  </si>
  <si>
    <t>Sumitra Bagh W/o Bhakta Bagh</t>
  </si>
  <si>
    <t>Mandakini Panigrahi</t>
  </si>
  <si>
    <t xml:space="preserve">Bhika Majhi S/o Sadhu. </t>
  </si>
  <si>
    <t xml:space="preserve">Makdali Samat D/o Maris </t>
  </si>
  <si>
    <t xml:space="preserve">Bana Bhoe </t>
  </si>
  <si>
    <t xml:space="preserve">Pradeep Sa S/o Jhati Sa </t>
  </si>
  <si>
    <t>Soldia</t>
  </si>
  <si>
    <t>Sanyasi Khamari S/o Hrusikesh Khamari</t>
  </si>
  <si>
    <t>Janek Kalo S/o Ghanashyam</t>
  </si>
  <si>
    <t>Mukh Adha W/o Ashadhu Adha</t>
  </si>
  <si>
    <t>Golapi Adha W/o Gurudev Adha</t>
  </si>
  <si>
    <t>Sankirtan sa s/o Jaga</t>
  </si>
  <si>
    <t>Sukram Sa s/o Buda</t>
  </si>
  <si>
    <t>Akshya Adha S/o Tritiya Adha</t>
  </si>
  <si>
    <t>Kedar Bhoi S/o Bhagabati</t>
  </si>
  <si>
    <t>Surendra Sahu S/o Ghanasyam</t>
  </si>
  <si>
    <t>Nishamani Kalo S/o Chitasen Kalo</t>
  </si>
  <si>
    <t>Mohan Rohidas  S/o Paradeshi (Beheramal)</t>
  </si>
  <si>
    <t>Alekha Sahu S/o Mangulu Sahu</t>
  </si>
  <si>
    <t>Balaram Padhan S/o Manbodh Padhan</t>
  </si>
  <si>
    <t xml:space="preserve">Gulu Bagar S/o Mahendra Bagar </t>
  </si>
  <si>
    <t>Bachan Kalo S/o Srimukha</t>
  </si>
  <si>
    <t>Narayan  Khamari S/o Asaram</t>
  </si>
  <si>
    <t>Tejram Bhoi S/o Jaysankar</t>
  </si>
  <si>
    <t xml:space="preserve">Bhagabana Ada  S/o Thibu  </t>
  </si>
  <si>
    <t>Pradeep Khamar S/o Dhaniram</t>
  </si>
  <si>
    <t>Dubaraj Bishi S/o Chandramani Bishi</t>
  </si>
  <si>
    <t>Tarani Padhan S/o Rajaram Padhan</t>
  </si>
  <si>
    <t>Naratan Adha S/o Satyananda Adha</t>
  </si>
  <si>
    <t>Prafulla Khamari S/o Narayan</t>
  </si>
  <si>
    <t>Dingar Padhan S/o Rajaram</t>
  </si>
  <si>
    <t>Satyanarayan Sahu S/o Ghanasyam</t>
  </si>
  <si>
    <t>Chitanya Prasad Padhan S/o Sahadev Padhan</t>
  </si>
  <si>
    <t>Dipak kumar Sa S/o Bito Sa</t>
  </si>
  <si>
    <t>Lambodar Majhi S/o Bishnu Majhi</t>
  </si>
  <si>
    <t>Radhakanta Majhi s/o Lambodar</t>
  </si>
  <si>
    <t>Sukati Sa D/o Brajamohan Sa</t>
  </si>
  <si>
    <t>Sanyasi Sa S/o Bidyadhar</t>
  </si>
  <si>
    <t xml:space="preserve">Bijya Sa S/o Dhaneswar Sa </t>
  </si>
  <si>
    <t xml:space="preserve">Jitendra Khamari S/o Srikanta Khamari </t>
  </si>
  <si>
    <t>Muralidhar Adha S/o Biranchi Adha</t>
  </si>
  <si>
    <t>Sisya Sa</t>
  </si>
  <si>
    <t>Bhabani Sa S/o Sarjan Sa</t>
  </si>
  <si>
    <t>Srikara Adha S/o Uedr Adha</t>
  </si>
  <si>
    <t>Geetanjali Kalo</t>
  </si>
  <si>
    <t xml:space="preserve">Kamala Kalo W/o Antaram Kalo </t>
  </si>
  <si>
    <t>Srimati Kalo D/o Ghanashyam</t>
  </si>
  <si>
    <t>Rabindra Sahu S/o Fakira Sahu</t>
  </si>
  <si>
    <t xml:space="preserve">Jageswar Sa </t>
  </si>
  <si>
    <t xml:space="preserve">Lotak Kalo S/o srimukha Kalo </t>
  </si>
  <si>
    <t>Satyananda  Adha  S/o Lochan Adha</t>
  </si>
  <si>
    <t>Dubaraj Adha S/o Turachu Adha</t>
  </si>
  <si>
    <t>Ashok Adha S/o Duta Adha</t>
  </si>
  <si>
    <t>Bhakta Sa S/o Mutu</t>
  </si>
  <si>
    <t>Sntosh Khamari</t>
  </si>
  <si>
    <t>Ashok Ku. Kisan S/o Balabhadra</t>
  </si>
  <si>
    <t>Khirasagar Sa</t>
  </si>
  <si>
    <t>Ashok Adha, S.O-Dutiya Adha</t>
  </si>
  <si>
    <t>Biswa Padhan</t>
  </si>
  <si>
    <t>Karlajori</t>
  </si>
  <si>
    <t>Riswa Padhan S/o Prasadi</t>
  </si>
  <si>
    <t xml:space="preserve">Radhakanta Panigrahi </t>
  </si>
  <si>
    <t>Prabhakar Bag s/o Raidhara Kuda</t>
  </si>
  <si>
    <t xml:space="preserve">Narayana Karali S/o Paradesi </t>
  </si>
  <si>
    <t xml:space="preserve">Sunil Ku Padhan S/o Bimba </t>
  </si>
  <si>
    <t>Nepal Padhan s/o Sesha Padhan</t>
  </si>
  <si>
    <t xml:space="preserve">Bharat Padhan S/oHrusikesh Padhan </t>
  </si>
  <si>
    <t>Dharma Sahu S/o Jegesti Sahu</t>
  </si>
  <si>
    <t>Chintamani Bhoi S/o Pratiman Bhoi</t>
  </si>
  <si>
    <t>Kusha Padhan S/o Parama</t>
  </si>
  <si>
    <t>Srikanta Majhi S/o Machindra</t>
  </si>
  <si>
    <t>Ashok Padhan S/o Gopal</t>
  </si>
  <si>
    <t>Satyananda Padhan S/o Dirjyodhan</t>
  </si>
  <si>
    <t>Dukhanaasan Padhan S/o Bharat Padhan</t>
  </si>
  <si>
    <t>Gariba  Nayak s/o Karnakar Nayak</t>
  </si>
  <si>
    <t>Griba Naik</t>
  </si>
  <si>
    <t>Naresh Padhan S/o Gopal Padhan</t>
  </si>
  <si>
    <t>Bidyadhar Bhuyan S/o Bhagirathi Bhuyan</t>
  </si>
  <si>
    <t>Dileswar Dishri S/o Ratnakar Dishri</t>
  </si>
  <si>
    <t xml:space="preserve">Ambika padhan w/o Madhaba Padhan   </t>
  </si>
  <si>
    <t>Sushanta Ku. Padhan S/o Biswa Padhaan</t>
  </si>
  <si>
    <t>Laba Padhan s/o Paramanada Padhan</t>
  </si>
  <si>
    <t>Rajib Dishri S/o Khyamasila Dishri</t>
  </si>
  <si>
    <t>Banamali Padhan</t>
  </si>
  <si>
    <t>Mitra Bhanu Khamari S/o Jaya</t>
  </si>
  <si>
    <t>Khalipali</t>
  </si>
  <si>
    <t xml:space="preserve">Biswa pradhan S/o Premanand Paradesi </t>
  </si>
  <si>
    <t>Jugal kishor padhan S/o Kirtana Padhan</t>
  </si>
  <si>
    <t>Amit Disri S/o Tahasil Disri</t>
  </si>
  <si>
    <t>Bhabani sankar Bhoi S/o Mahadeb Bhoi</t>
  </si>
  <si>
    <t>Narendra Bhoi S/o Samrath</t>
  </si>
  <si>
    <t>Nepal Padhan</t>
  </si>
  <si>
    <t>Rajkumar Sahu S/o Jagdish Sahu</t>
  </si>
  <si>
    <t>Dharma Sahu &amp; others S/o Judhistir</t>
  </si>
  <si>
    <t>Rajendra Padhan  S/o Tobaraj</t>
  </si>
  <si>
    <t>Kusha Padhan</t>
  </si>
  <si>
    <t>Srikanta majhi S/o Machindra Majhi</t>
  </si>
  <si>
    <t>Jagabandhu Padhan</t>
  </si>
  <si>
    <t>Demani Badhei  W/ositaram badhai</t>
  </si>
  <si>
    <t>Pradip padhan s/o Ananda padhan</t>
  </si>
  <si>
    <t>Ambika padhan s/o Madhaba padhan</t>
  </si>
  <si>
    <t>Koushalya kumura</t>
  </si>
  <si>
    <t>Laba Padhan S/o Paramananda</t>
  </si>
  <si>
    <t>Bijay Chouder, s/o Nidhi Chouder</t>
  </si>
  <si>
    <t>Chaitanya padhan S/o pravakar padhan</t>
  </si>
  <si>
    <t>Khageswar Sahu S/o Biranchi</t>
  </si>
  <si>
    <t>Narayan Karali s/o Paradesi karali</t>
  </si>
  <si>
    <t>Sanat sandha S/o Purna Sandha,</t>
  </si>
  <si>
    <t>Arjun choudher S/o Dibakar choudher</t>
  </si>
  <si>
    <t>Sudeshana Sahu  S/o Debendra Sahu</t>
  </si>
  <si>
    <t>Nirakar Bishi S/o Ghasia Bishi</t>
  </si>
  <si>
    <t>Jaydeb Oram S/o Ramachandra Oram</t>
  </si>
  <si>
    <t>Achutananda S/o Judhisthir</t>
  </si>
  <si>
    <t>Bibhudatta Padhan S/o Suru</t>
  </si>
  <si>
    <t>Samarbaga</t>
  </si>
  <si>
    <t>Ghanashyam Biswal S/o Krupasindhu</t>
  </si>
  <si>
    <t>Gobinda Chandra  Sahu S/o Bidyadhar</t>
  </si>
  <si>
    <t>Dileswar Kharsel</t>
  </si>
  <si>
    <t>Bipin Biswal s/o Judhistir</t>
  </si>
  <si>
    <t>Narayan Pradhan S/o Muralidhar</t>
  </si>
  <si>
    <t>Jagadish Patta</t>
  </si>
  <si>
    <t xml:space="preserve">Sachidananda Biswal </t>
  </si>
  <si>
    <t>Bansidhar Biswal S/o Jujisty</t>
  </si>
  <si>
    <t xml:space="preserve">Nimai Padhan S/o Muralidhar </t>
  </si>
  <si>
    <t>Usatram Biswal S/o Daya</t>
  </si>
  <si>
    <t>Jagadish Padhan S/o Prahallad</t>
  </si>
  <si>
    <t>Gariba Sahu S/o Lokeswar</t>
  </si>
  <si>
    <t>Anadi Chhatria S/o Padman</t>
  </si>
  <si>
    <t xml:space="preserve">Pitabasa Padhan S/o Kshyama </t>
  </si>
  <si>
    <t>Arjun  Sa s/o Parsuram</t>
  </si>
  <si>
    <t>Bihari Padhan</t>
  </si>
  <si>
    <t>Rodan Panchbhaya S/o Akula Ganda</t>
  </si>
  <si>
    <t>Narendra Biswal S/o Gokul</t>
  </si>
  <si>
    <t>Hrusikesh Padhan S/o Nilamani</t>
  </si>
  <si>
    <t>Trilochan Biswal S/o Judhishthir</t>
  </si>
  <si>
    <t>Nilambar Padhan S/o Gouranga</t>
  </si>
  <si>
    <t>Bihari Bhoe S/o Sankirtan</t>
  </si>
  <si>
    <t xml:space="preserve">Kulamani Bhoi S/o Ganesh ram </t>
  </si>
  <si>
    <t>Sarat Chandra  Biswal S/o Harihar</t>
  </si>
  <si>
    <t>Arjun Sahu S/o Ugajar</t>
  </si>
  <si>
    <t>Ghanshyam Padhan S/o Dharmu</t>
  </si>
  <si>
    <t>Ananta Patta S/o Tribas</t>
  </si>
  <si>
    <t xml:space="preserve">Binodini Chhatria W/o Dhuba Chhatria </t>
  </si>
  <si>
    <t xml:space="preserve">Anil Padhan S/o Chatrubhuja Padhan   </t>
  </si>
  <si>
    <t>Umesh  Padhan S/o Muralidhar</t>
  </si>
  <si>
    <t>Meena Dhurua W/o Rajindra</t>
  </si>
  <si>
    <t>Nadi Padhan S/o Gouranga</t>
  </si>
  <si>
    <t>Nilabati Khadia W/o Shibalal</t>
  </si>
  <si>
    <t>Santi Naik W/o Chini</t>
  </si>
  <si>
    <t>Gobardhan BhoiS/o Sradhakar</t>
  </si>
  <si>
    <t>Bibekananda Kharsel S/o Minaketn</t>
  </si>
  <si>
    <t>Dolendra Kumar Biswal S/o Harihar</t>
  </si>
  <si>
    <t>Dubaraj Bishi S/o Gobinda</t>
  </si>
  <si>
    <t>Dhani Khadia S/o Santosh</t>
  </si>
  <si>
    <t xml:space="preserve">Fakira Khadia S/o Ram </t>
  </si>
  <si>
    <t xml:space="preserve">Chhitelall Khadia </t>
  </si>
  <si>
    <t>Jagyan Sahoo</t>
  </si>
  <si>
    <t>Nityananda Biswal S/o Gajapati</t>
  </si>
  <si>
    <t>Narayan Kalo</t>
  </si>
  <si>
    <t>Shsnksr Padhan</t>
  </si>
  <si>
    <t>Giridhari Biswal</t>
  </si>
  <si>
    <t>Narasingha Padhan</t>
  </si>
  <si>
    <t>Dhanurjaya Padhan S/o Prahallad</t>
  </si>
  <si>
    <t>Pankajini Chhatria</t>
  </si>
  <si>
    <t>Parsuram Singh S/o Gandhi</t>
  </si>
  <si>
    <t xml:space="preserve">Premaji Bhoi </t>
  </si>
  <si>
    <t>Ramakanta Sahu</t>
  </si>
  <si>
    <t>Benudhar Bhoi S/o Sankari</t>
  </si>
  <si>
    <t>Guru Ch. Padhan</t>
  </si>
  <si>
    <t>Hiradhar Padhan S/o Prahallad</t>
  </si>
  <si>
    <t>Motiram Kharsel  S/o Kunjabana</t>
  </si>
  <si>
    <t>Premjilal Bhue S/o Panchanan</t>
  </si>
  <si>
    <t>Sakha Padhan S/o Rudra</t>
  </si>
  <si>
    <t>Arta Khadia S/o Kartika &amp; others</t>
  </si>
  <si>
    <t>Khiteswar Panchbhaya</t>
  </si>
  <si>
    <t>Pardeep Sahu S/o Gobinda</t>
  </si>
  <si>
    <t>Premananda Padhan</t>
  </si>
  <si>
    <t>Rabindra Biswal</t>
  </si>
  <si>
    <t>Ratan Besan S/o Radman</t>
  </si>
  <si>
    <t>Subharam Khadia S/o Mangara</t>
  </si>
  <si>
    <t>Surendra Biswal S/o Gangadhar</t>
  </si>
  <si>
    <t>Mangalu Deheri S/o Purastam</t>
  </si>
  <si>
    <t>Kuremal</t>
  </si>
  <si>
    <t xml:space="preserve">Banako Padhan S/o Chintamani </t>
  </si>
  <si>
    <t>Ushatram Barik</t>
  </si>
  <si>
    <t>Bullu kumar Barik</t>
  </si>
  <si>
    <t>Manoj Padhan S/o Maktiri</t>
  </si>
  <si>
    <t>Ugresan Barik S/o Dasarath</t>
  </si>
  <si>
    <t>Tikelal Padhan S/o Gangadhar</t>
  </si>
  <si>
    <t>Jayaram Barik S/o Bhim</t>
  </si>
  <si>
    <t>Alekh Padhan S/o Timan</t>
  </si>
  <si>
    <t>Narayan Barik &amp; others S/o Bhugadeb</t>
  </si>
  <si>
    <t xml:space="preserve">Gokul Ch. Barik S/o Hrudananda </t>
  </si>
  <si>
    <t>Biswamabar Barik S/o Baisnaba</t>
  </si>
  <si>
    <t>Sushila Padhan W/o Tikeswar &amp; others</t>
  </si>
  <si>
    <t>Tikelal Padhan S/o Bhola</t>
  </si>
  <si>
    <t>Fagulal Barik S/o Hari &amp; others</t>
  </si>
  <si>
    <t>Seshadeb Padhan S/o Sadhu</t>
  </si>
  <si>
    <t>Duryodhan Sahu S/o Garib</t>
  </si>
  <si>
    <t>Bikram Kharsel S/o Bisha</t>
  </si>
  <si>
    <t>Chingaru Dharai S/o Goutam</t>
  </si>
  <si>
    <t>Ghanashyam Biswal S/o Purna Ch.</t>
  </si>
  <si>
    <t>Mangra Khadia S/o Dukalu</t>
  </si>
  <si>
    <t>Bodharam Barik  S/o Bhima</t>
  </si>
  <si>
    <t>Bajarang Khadia S/o Souki</t>
  </si>
  <si>
    <t>Gopal  Bhainsa S/o Madhu</t>
  </si>
  <si>
    <t>Upendra Barik S/o Bhugadeb</t>
  </si>
  <si>
    <t>Prafulla Barik S/o Jugeswar</t>
  </si>
  <si>
    <t>Laxman Barik S/o debadhi</t>
  </si>
  <si>
    <t>Aditya Barik S/o Iswar</t>
  </si>
  <si>
    <t>Parsuram Barik S/o Hrudananda</t>
  </si>
  <si>
    <t>Dhanmani Barik S/o Arjun</t>
  </si>
  <si>
    <t>Krupasindhu Barik S/o Hrudananda</t>
  </si>
  <si>
    <t>Subhadra Barik</t>
  </si>
  <si>
    <t>Sitaram Singh S/o Ramjanam</t>
  </si>
  <si>
    <t>Safet Khadia W/o Dhukhu</t>
  </si>
  <si>
    <t xml:space="preserve">Iswar Ch. Barik S/o Kunja Bihari </t>
  </si>
  <si>
    <t>Sushama Rout W/o Hemsagar</t>
  </si>
  <si>
    <t>Dibakara Banchhor S/o Chandan</t>
  </si>
  <si>
    <t>Kishori  Barik W/o Iswar</t>
  </si>
  <si>
    <t>Udekar Barik S/o Bhugadeb</t>
  </si>
  <si>
    <t>Dilip Sahu S/o Gariba</t>
  </si>
  <si>
    <t>Gulsan Khadia</t>
  </si>
  <si>
    <t>Sanishchara Khadia</t>
  </si>
  <si>
    <t>Shankar Padhan</t>
  </si>
  <si>
    <t>Arakshita Khadia</t>
  </si>
  <si>
    <t>Jayaram Khadia</t>
  </si>
  <si>
    <t>Rudramani Barik S/o Kunjabihari</t>
  </si>
  <si>
    <t>Tosharam Barik S.o Bim</t>
  </si>
  <si>
    <t>Rajaram Khamari S/o Pingal</t>
  </si>
  <si>
    <t>Chaturbhuja  Barik S/o Gokul</t>
  </si>
  <si>
    <t>Rajkishor Barik s/o Bhogilal</t>
  </si>
  <si>
    <t>Radhakanta Sahu S/o Jibardhan</t>
  </si>
  <si>
    <t>Chandramani Barik S/o Arjun</t>
  </si>
  <si>
    <t>Lengat Padhan S/o Dolamani</t>
  </si>
  <si>
    <t>Mahadeb Biswal S/o Babaji</t>
  </si>
  <si>
    <t>Rama Khadia S/o Gosain</t>
  </si>
  <si>
    <t>Ananda Kharsel S/o Bisha</t>
  </si>
  <si>
    <t>Iswar Makar S/o Khageswar</t>
  </si>
  <si>
    <t>Jatindra Padhan S/o Trilochan</t>
  </si>
  <si>
    <t>Jhargaon</t>
  </si>
  <si>
    <t>Sradhakar Padhan S/o Benudhar</t>
  </si>
  <si>
    <t xml:space="preserve">Abhinna ku Biswal S/o Laba </t>
  </si>
  <si>
    <t xml:space="preserve">Chitrasen Bhue, Jayabihari Bhue S/o Sukadeb  </t>
  </si>
  <si>
    <t>Ramprasad Padhan S/o Arakshita</t>
  </si>
  <si>
    <t>Fakir Padhan S/o Dileswar</t>
  </si>
  <si>
    <t>Suresh Chandra Sahu S/o Kumara Sahu</t>
  </si>
  <si>
    <t>Pareswar Sanmani S/o Pichalu</t>
  </si>
  <si>
    <t xml:space="preserve">Gajanan Biswal S/o Netranand Biswal  </t>
  </si>
  <si>
    <t xml:space="preserve">Brusabhanu Biswal S/o ghandhi </t>
  </si>
  <si>
    <t>Jagadish Panda S/o Gobinda</t>
  </si>
  <si>
    <t xml:space="preserve">Makardhwaj Barik S/o Debadhi </t>
  </si>
  <si>
    <t>Abdhut Sahu S/o Kapil</t>
  </si>
  <si>
    <t>Balaram Padhan S/o Sagar</t>
  </si>
  <si>
    <t>Ashok Ku. Panda S/o Gobinda</t>
  </si>
  <si>
    <t>Prasanna ku Sahu S/o Kumaramani</t>
  </si>
  <si>
    <t>Khirod Biswal S/o Sibharam</t>
  </si>
  <si>
    <t xml:space="preserve">Pardip Barik S/o Premanand Barik </t>
  </si>
  <si>
    <t>Aswini Barik</t>
  </si>
  <si>
    <t>Subash Barik S/o Dharanidhar Barik</t>
  </si>
  <si>
    <t>Padmini Dhurua W/o Gokul  Dhurua</t>
  </si>
  <si>
    <t xml:space="preserve">Mahodra Dhurua W/o Bhaktaram Bhue </t>
  </si>
  <si>
    <t xml:space="preserve">Sabitri Padha W/o Dilip Padhan </t>
  </si>
  <si>
    <t>Sadhu Padhan S/o Ujagar</t>
  </si>
  <si>
    <t>Bijay Biswal S/o Khageswar</t>
  </si>
  <si>
    <t>Prahalad Barik S/o chabila Barik</t>
  </si>
  <si>
    <t xml:space="preserve">Tribikram Biswal &amp; others S/o Khageswar  </t>
  </si>
  <si>
    <t xml:space="preserve">Dipak ku Biswal S/o Rajendra Biswal </t>
  </si>
  <si>
    <t>Nirmal Ch. Padhan,   S/o Ballabhi</t>
  </si>
  <si>
    <t>Birendra Biswal  S/o Sobharam</t>
  </si>
  <si>
    <t>Dulamani Barik S/o Premananda</t>
  </si>
  <si>
    <t xml:space="preserve">Tejaram Padhan S/o Jogilal  </t>
  </si>
  <si>
    <t xml:space="preserve">Bodharam Bhoi S/o Kshyamanidhi </t>
  </si>
  <si>
    <t>Mahendra Sahu</t>
  </si>
  <si>
    <t xml:space="preserve">Chadananda Sahu S/o Abadhuta  </t>
  </si>
  <si>
    <t>Parsuram Singh S/o Narasingha &amp; others</t>
  </si>
  <si>
    <t>Muralidhar Padhan S/o Sagar</t>
  </si>
  <si>
    <t>Sudarshan Barik S/o Debadhi</t>
  </si>
  <si>
    <t>Rajib Sahu S/o Kuber</t>
  </si>
  <si>
    <t>Rohit padhan S/o Baishnab Padhan</t>
  </si>
  <si>
    <t xml:space="preserve">Dhananjaya Padhan S/o Hemsagar </t>
  </si>
  <si>
    <t>Subasini Bhoi</t>
  </si>
  <si>
    <t xml:space="preserve">Prafulla Padhan S/o Hemsagar </t>
  </si>
  <si>
    <t xml:space="preserve">Benudhar Barik S/o Sishu  </t>
  </si>
  <si>
    <t>Bhim Bhue S/o Nabaghan</t>
  </si>
  <si>
    <t>Bishnu Kharsel S/o Keshab</t>
  </si>
  <si>
    <t>Chaturbhuj Bhoi S/o Ratnakar</t>
  </si>
  <si>
    <t>Debananda Biswal S/o Khageswar</t>
  </si>
  <si>
    <t>Gandhi Biswal S/o Ujal</t>
  </si>
  <si>
    <t>Kumarmani Sahu</t>
  </si>
  <si>
    <t>Nadia Biswal S/o Ujal</t>
  </si>
  <si>
    <t>Ramsingh Sidar S/o Ujagar &amp; others</t>
  </si>
  <si>
    <t>Sakharam Bhue S/o Jajal &amp; others</t>
  </si>
  <si>
    <t>saukilal Singh S/o Gandhi</t>
  </si>
  <si>
    <t>Motiram Padhan S/o Purusottam</t>
  </si>
  <si>
    <t>Debdarha</t>
  </si>
  <si>
    <t>Sudam Barik s/o Bishi Barik</t>
  </si>
  <si>
    <t>Gokul ch bariks/o Hrudanand</t>
  </si>
  <si>
    <t>Seshadev Padhan S/o Sadhu padhan</t>
  </si>
  <si>
    <t>Laxman Barik S/o Debadhi Barik</t>
  </si>
  <si>
    <t>Parsuram Barik S/o Hrudanand</t>
  </si>
  <si>
    <t>Gouri Sankar Padhan S/o Purusottam padhan</t>
  </si>
  <si>
    <t>Tikeswar Naik S/o Jayabihari</t>
  </si>
  <si>
    <t>Makaedwaj Padhan S/o Pursottam</t>
  </si>
  <si>
    <t>Dasarath Nunchuria</t>
  </si>
  <si>
    <t>Krushna Barik S/o Bhagirathi</t>
  </si>
  <si>
    <t>Nilamani Barik s/o Arjun Barik</t>
  </si>
  <si>
    <t>Jay Krushna Barik S/o Hrudanand</t>
  </si>
  <si>
    <t xml:space="preserve">Rajaram Khamari </t>
  </si>
  <si>
    <t>Yudhisthir  Padhan S/o Minaketan</t>
  </si>
  <si>
    <t>Chhuikanch</t>
  </si>
  <si>
    <t>Laxman Bhyuanr S/o Kamal Lochan &amp; others</t>
  </si>
  <si>
    <t>Souki Bagar S/o Dhubal</t>
  </si>
  <si>
    <t>Suresh Bagar S/o Malia</t>
  </si>
  <si>
    <t>Gangadhi Padhan S/o Narasingha</t>
  </si>
  <si>
    <t>Minaketan Padhan S/o Dukhanasan</t>
  </si>
  <si>
    <t>Pabitra Padhan S/o Narasingha</t>
  </si>
  <si>
    <t>Samaru Bhuyanr S/o Mati &amp; others</t>
  </si>
  <si>
    <t>Linga Padhan S/o Ujal</t>
  </si>
  <si>
    <t>Krushna Bagar S/o Malia &amp; others</t>
  </si>
  <si>
    <t>Dina Bhuyanr S/o Brushabh</t>
  </si>
  <si>
    <t>Brundabati Padhan W/o Jujesti</t>
  </si>
  <si>
    <t>Lala Ganda Vill- Kuremal</t>
  </si>
  <si>
    <t>Sitaram Bhuyanr S/o Timan &amp; others</t>
  </si>
  <si>
    <t>Saita Sahu W/o-Alekha Sahu</t>
  </si>
  <si>
    <t>Kudabaga</t>
  </si>
  <si>
    <t>Dhanpati Khadia S/o Kush</t>
  </si>
  <si>
    <t>Sankirtan Kharsel S/o Bipra</t>
  </si>
  <si>
    <t>Basudeb Rana   S/o Jogindra</t>
  </si>
  <si>
    <t>Padmanav Majhi S/o-Hemsagar</t>
  </si>
  <si>
    <t>Madhusudan Rana S/o Bimaleswar</t>
  </si>
  <si>
    <t>Gurudeb Negi S/o Jayaram</t>
  </si>
  <si>
    <t>Golbadan Garia S/o Basudeb</t>
  </si>
  <si>
    <t>Minaketan Negi S/o Dridasingha Negi</t>
  </si>
  <si>
    <t>Durga Rana &amp; others S/o Benu</t>
  </si>
  <si>
    <t>Brundaban Bhoi S/o Bhaklo</t>
  </si>
  <si>
    <t xml:space="preserve"> Rajkumar Rana S/o-Jibardhan Rana</t>
  </si>
  <si>
    <t>Subash Ch. Patra S/o Rajindra patra</t>
  </si>
  <si>
    <t xml:space="preserve">Sanatan Negi S/oSadhuram Negi </t>
  </si>
  <si>
    <t xml:space="preserve">Balabhadra Negi S/o Ratan  </t>
  </si>
  <si>
    <t>Bhagbatia Chhatria S/o Bhika</t>
  </si>
  <si>
    <t>Krushna Chandra Sahu S/o Brusav</t>
  </si>
  <si>
    <t>Surath Gardia S/o Punya</t>
  </si>
  <si>
    <t>Sandhyarani Samrath D/o Prabhakar</t>
  </si>
  <si>
    <t>Raghu  Rohidas  S/o Lakhe</t>
  </si>
  <si>
    <t>Jashobanti Gardia W/o-Panchanan</t>
  </si>
  <si>
    <t>Jhasketan Rana S/o Santosh Rana</t>
  </si>
  <si>
    <t>Jagdish Rohidash S/o-Sukadeb Rohidas</t>
  </si>
  <si>
    <t>Sanjita Negi W/o Ranjit Negi</t>
  </si>
  <si>
    <t>Padmabati Bag W/o Sundara Malia Bag</t>
  </si>
  <si>
    <t>Gurubari Negi W/o-Ratan</t>
  </si>
  <si>
    <t xml:space="preserve">Pankajini Mahanand W/o-Udit Mahananda </t>
  </si>
  <si>
    <t xml:space="preserve">Janani Negi W/o-Arakhit Negi </t>
  </si>
  <si>
    <t xml:space="preserve">Upasi Negi W/o Mangalu Negi </t>
  </si>
  <si>
    <t>Kshirabati Rana W/o Gayadhar</t>
  </si>
  <si>
    <t>Budhuram Bhoi  S/o Baleswar</t>
  </si>
  <si>
    <t>Sundar Malia Bag S/o Banamali &amp; others</t>
  </si>
  <si>
    <t>Sumitra Majhi</t>
  </si>
  <si>
    <t>Basanti Gardia W/o-Aksha Gardia</t>
  </si>
  <si>
    <t xml:space="preserve">Balaram NegiS/o-Dhado  </t>
  </si>
  <si>
    <t>Mohan Mahananda &amp; others S/o Manbodh</t>
  </si>
  <si>
    <t>Ramadhin Rana</t>
  </si>
  <si>
    <t xml:space="preserve">Sanatan Rana S/o Kailash Rana, </t>
  </si>
  <si>
    <t xml:space="preserve">Udamati Kishan </t>
  </si>
  <si>
    <t>Lajpat Padhan s/o Suresh Padhan</t>
  </si>
  <si>
    <t>Manarani Chhatria W/o Baisakhu Mirdha</t>
  </si>
  <si>
    <t>Shantilata Rohidas W/o Kumar mani</t>
  </si>
  <si>
    <t>Gopal Chamar S/o Sakhe</t>
  </si>
  <si>
    <t>Ranjan Bag</t>
  </si>
  <si>
    <t>Chinimani Patnia,  S/o Ratnakar</t>
  </si>
  <si>
    <t>Jibardhan Majhi S/o Arjun</t>
  </si>
  <si>
    <t>Thandaram Mallik S/o Shankar</t>
  </si>
  <si>
    <t>Ganda Sa S/o Nirakar</t>
  </si>
  <si>
    <t xml:space="preserve"> 15-07-2016</t>
  </si>
  <si>
    <t>Sardha</t>
  </si>
  <si>
    <t>Tapeswar Singh S/o-Dharam</t>
  </si>
  <si>
    <t>Kamal Singh W/o Natabar, Tapeswar Singh S/o Dharam</t>
  </si>
  <si>
    <t xml:space="preserve">prafulla sa s/oNiranjan Sa </t>
  </si>
  <si>
    <t>Ganeswar Sidar S/o Nila Sidar</t>
  </si>
  <si>
    <t>Saroj Mishra S/o Benudhar</t>
  </si>
  <si>
    <t>sagru bhoi s/o-lekru bhoi</t>
  </si>
  <si>
    <t>Premananda Mishra S/o Tikeswar</t>
  </si>
  <si>
    <t>Dirjyodhan Sa, Rajaram Sa S/o Fagu Sa</t>
  </si>
  <si>
    <t>Jayaprakash Mishra S/o Tikeswar</t>
  </si>
  <si>
    <t>Jejeram Kalo S/o Sankara</t>
  </si>
  <si>
    <t>Rupsingh Puta S/o Bhagat</t>
  </si>
  <si>
    <t>Dharam Singh Puta S/o Usat</t>
  </si>
  <si>
    <t>Jalandhar Sa S/o Mukti</t>
  </si>
  <si>
    <t>Jagannathia Sa S/o Bairagi</t>
  </si>
  <si>
    <t>Jagannathia Sahu S/o Bairagi</t>
  </si>
  <si>
    <t>Dataram Sahu S/o Brushabhanu</t>
  </si>
  <si>
    <t>Bodalal Naik S/o Ananda</t>
  </si>
  <si>
    <t>Bihari Naik S/o Anand Naik</t>
  </si>
  <si>
    <t>Manohar Naik S/o Bihari Naik</t>
  </si>
  <si>
    <t xml:space="preserve">Laxman Puta &amp; others S/o Dani </t>
  </si>
  <si>
    <t>Asharam Padhan S/o Kuber</t>
  </si>
  <si>
    <t>Sanjay Mishra S/o Benudhar</t>
  </si>
  <si>
    <t>Dulamani Padhan S/o Dambaru</t>
  </si>
  <si>
    <t>Ujagar Sa S/o Dhuba</t>
  </si>
  <si>
    <t>Jage Puta S/o Pichhalu</t>
  </si>
  <si>
    <t>Sanu Gond ,Purandar Gond S/o-Durjodhan Gond</t>
  </si>
  <si>
    <t xml:space="preserve"> Akur Kalo S/o-Dhanurjaya Kalo</t>
  </si>
  <si>
    <t>Jayaram Padhan S/o Souki Padhan</t>
  </si>
  <si>
    <t>Digambar Pasayat S/o- Dhuba and others</t>
  </si>
  <si>
    <t>achyut Kalo S/o-Dhanurjaya Kalo</t>
  </si>
  <si>
    <t>Kartika Bhoi &amp; others S/o Juga</t>
  </si>
  <si>
    <t>dinabandhu padhan s/o-balaram</t>
  </si>
  <si>
    <t>sapna padhan s/o-hadu</t>
  </si>
  <si>
    <t>baishakhu padhan s/o-hadu</t>
  </si>
  <si>
    <t>suresh pota s/o-narasingh</t>
  </si>
  <si>
    <t>bodram pota s/o-mohan pota</t>
  </si>
  <si>
    <t>Chhelia Bhoi S/o Sankirtan</t>
  </si>
  <si>
    <t>Kunja Bhoi S/o Iswar &amp; others</t>
  </si>
  <si>
    <t>Sunil Mishra &amp; others S/o-Sanyasi Mishra</t>
  </si>
  <si>
    <t>Sashiraj Puta S/o Mohan Puta</t>
  </si>
  <si>
    <t>KALI CHARAN MEHER, S/O- KUNJABIHARI MEHER</t>
  </si>
  <si>
    <t>Kanaktora</t>
  </si>
  <si>
    <t>Iswarchandra Meher s/o-Kshyamanidhi</t>
  </si>
  <si>
    <t xml:space="preserve">BRUNDABAN MEHER S/O TEKARAM MEHER </t>
  </si>
  <si>
    <t xml:space="preserve">JAYARAM PADHAN S/O BUDHU PADHAN </t>
  </si>
  <si>
    <t xml:space="preserve">GOVINDA SAHU S/O TIRTHARAJ SAHU </t>
  </si>
  <si>
    <t>CHANDRAMANI MEHER, S/O- KUNJABIHARI MEHER</t>
  </si>
  <si>
    <t>RABINDRA BEHERA S/O DHANESWAR BEHERA</t>
  </si>
  <si>
    <t xml:space="preserve">KASTA MEHER S/O KHAGESWAR MEHER </t>
  </si>
  <si>
    <t>JIBARDHAN PADHAN, S/O- RAMCHANDRA PADHAN</t>
  </si>
  <si>
    <t>PARIKAR PADHAN, S/O- RAMCHANDRA PADHAN</t>
  </si>
  <si>
    <t xml:space="preserve">BAIRAGI SA S/O GODRO SA </t>
  </si>
  <si>
    <t>SATYABADI MEHER S/ONABAGHAN MEHRER</t>
  </si>
  <si>
    <t xml:space="preserve">AJODHYA CHAINI S/O SANSAR CHAINI </t>
  </si>
  <si>
    <t>BHUBANWSWAR SAHU, S/O- HIRADHAR SAHU</t>
  </si>
  <si>
    <t>BHODRAM BHOI S/O PURNA BHOI</t>
  </si>
  <si>
    <t>BISHIRAM KUSUM, S/O- AMARSING KUSUM</t>
  </si>
  <si>
    <t xml:space="preserve">BARUN MALLIK S/O NITAI MALLIK </t>
  </si>
  <si>
    <t>BHUBANESWAR SAHU S/O SUKDEV SAHU</t>
  </si>
  <si>
    <t xml:space="preserve">BIJAY MEHER S/O DUKHU MEHER </t>
  </si>
  <si>
    <t xml:space="preserve">ANJANA KALYARI W/O BRAJAMOHAN KALYARI </t>
  </si>
  <si>
    <t>BABAJI BHOI, S/O- ARJUN BHOI</t>
  </si>
  <si>
    <t>Basanta Bhoi s/o- Sanishchar</t>
  </si>
  <si>
    <t>BAISAKHU  KALYARI S/O BAISAKHU KALYARI</t>
  </si>
  <si>
    <t>BODHARAM MEHER S/O HARI MEHER</t>
  </si>
  <si>
    <t>BHOJPAL SAHU S/O PURNA SAHU</t>
  </si>
  <si>
    <t>SANATAN RANA S/O KRUPA RANA</t>
  </si>
  <si>
    <t>SANKARSHAN BHOI S/O HIRADHAR BHOI</t>
  </si>
  <si>
    <t xml:space="preserve">AMRUT SIDAR S/O RAJKUMAR SIDAR </t>
  </si>
  <si>
    <t>UDIYA BAG S/O NIRANJAN BAG</t>
  </si>
  <si>
    <t>BABAJI KALYARI, S/O- JAGABANDHU KALYARI</t>
  </si>
  <si>
    <t>BODHARAM DHURUA S/O SUGRI DHURUA</t>
  </si>
  <si>
    <t xml:space="preserve">GARJAN BHOI S/O DILESWAR BHOI </t>
  </si>
  <si>
    <t>BALESWAR ROUT S/O CHABILA ROUT</t>
  </si>
  <si>
    <t xml:space="preserve">ARJUN SIDAR S/O NARAYAN SIDAR </t>
  </si>
  <si>
    <t>Brundaban Bhoi s/o-Nirakar</t>
  </si>
  <si>
    <t xml:space="preserve">NILAMBAR  KLAYARI S/O PIRTHI KALYARI </t>
  </si>
  <si>
    <t>ALEKHA BHOI, S/O- RUPDHAR BHOI</t>
  </si>
  <si>
    <t xml:space="preserve">ALEKH SA S/O THABIRA SA </t>
  </si>
  <si>
    <t>SUNIL MEHER S/O JOGENDRA MEHER</t>
  </si>
  <si>
    <t xml:space="preserve">ARUN SINDEO S/O SAHADEV SINDEO </t>
  </si>
  <si>
    <t>MAKARADHWAJ SA S/O HEMANCHAL SA</t>
  </si>
  <si>
    <t>BIHARI BHOI S/O BASANTA BHOI</t>
  </si>
  <si>
    <t xml:space="preserve">AMBIKA SA D/O SRIRAM </t>
  </si>
  <si>
    <t>AMILAL KALO, MUNU NISHAD</t>
  </si>
  <si>
    <t xml:space="preserve">LALIT KALYARI S/O BRAJ KALYARI </t>
  </si>
  <si>
    <t xml:space="preserve">DILIP KU BISWAL S/O MUNU BISWAL </t>
  </si>
  <si>
    <t>RAMKUMAR MEHER S/O HARI MEHRER</t>
  </si>
  <si>
    <t>Padmalochan meher s/o-Madhusudan</t>
  </si>
  <si>
    <t xml:space="preserve">ROHITA BHOE S/O NANU BHOE </t>
  </si>
  <si>
    <t>RAMCHANDRA BISWAL S/O BHIKHARI BISWAL</t>
  </si>
  <si>
    <t>DUKHU MEHER S/O JWALA PRASAD MEHER</t>
  </si>
  <si>
    <t xml:space="preserve">JOGENDRA MEHER S/O CHANDAN MEHER </t>
  </si>
  <si>
    <t>MAKARDHARAJ BISWAL, S/O- KARUNAKAR BISWAL</t>
  </si>
  <si>
    <t xml:space="preserve">SAVITRI MEHR S/O TUNU MEHER </t>
  </si>
  <si>
    <t xml:space="preserve">JHASKETAN SAHU S/O DAYANIDHI SAHU </t>
  </si>
  <si>
    <t xml:space="preserve">PURANDAR SA S/O SUNDAR SA </t>
  </si>
  <si>
    <t xml:space="preserve">MAKUND SAHU S/O TIRTHARAJSAHU </t>
  </si>
  <si>
    <t xml:space="preserve">SITARAM BHOI  S/O PARIKSHIT BHOI </t>
  </si>
  <si>
    <t xml:space="preserve">BASHANTA MEHER S/O TUKARAM MEHER </t>
  </si>
  <si>
    <t>USATRAM PADHAN, GOKUL PADHAN</t>
  </si>
  <si>
    <t>Chandrasekhar Padhan s/o-Dhaneswar</t>
  </si>
  <si>
    <t>SURYA KU MEHER</t>
  </si>
  <si>
    <t xml:space="preserve">SANTHALALMEHER S/O GANESHRAM MEHER </t>
  </si>
  <si>
    <t>BHAKTABANDHU SAHU S/0 BHOGILAL SAHU</t>
  </si>
  <si>
    <t>SANTOSH KUMAR SHAU, S/O- GHANASHYAM SAHU</t>
  </si>
  <si>
    <t>JAGADISH SA, S/O-MARKAND SA</t>
  </si>
  <si>
    <t>SHYAMLAL MEHER, S/O- LAXMAN MEHER</t>
  </si>
  <si>
    <t>SAHEBA PADHAN S/O RATNA PADHAN</t>
  </si>
  <si>
    <t xml:space="preserve">NAROTTAM SIDAR S/O GANESH RAM GANDA </t>
  </si>
  <si>
    <t xml:space="preserve">NIRANJAN BARIK S/O SAUKI BARIK </t>
  </si>
  <si>
    <t xml:space="preserve">SOUKI BISWAL S/O GANESH BISWAL </t>
  </si>
  <si>
    <t xml:space="preserve">DILIPKU.SAHU S/O GHANASHYAM SAHU </t>
  </si>
  <si>
    <t xml:space="preserve">PREMANANDA SINDEO S/O SHADEV SINDEO </t>
  </si>
  <si>
    <t xml:space="preserve">SANJAY MEHER S/O DUKHU MEHER </t>
  </si>
  <si>
    <t xml:space="preserve">Mukesh Meher s/o- Madhusudan </t>
  </si>
  <si>
    <t>PRADEEP KUMAR CHAINI S/O LOKHONATH CHAINI</t>
  </si>
  <si>
    <t xml:space="preserve">SURESH KUMAR MEHER  S/O DUKHU MEHER </t>
  </si>
  <si>
    <t xml:space="preserve">DAMBARUDHAR SA S/O HRUSHIKES SA </t>
  </si>
  <si>
    <t xml:space="preserve">NAROTTAM BISWAL S/O MAHAKI BISWAL </t>
  </si>
  <si>
    <t>KRUSHNA ROUT S/O ABHIRAM ROUT</t>
  </si>
  <si>
    <t>LAMBODHAR SAHU, S/O- KHEDU SAHU</t>
  </si>
  <si>
    <t>SEVAKRAM SAHU S/O SUKDEV SAHU</t>
  </si>
  <si>
    <t xml:space="preserve">SATYANANDA SIADR S/O ISWAR SIDAR </t>
  </si>
  <si>
    <t>PREMANAND SAHU S/O JAYDEV SAHU</t>
  </si>
  <si>
    <t>Rahas Padhan s/o-Haribandhu</t>
  </si>
  <si>
    <t>PRAHALLAD SAHU, S/O- SANTOSH SAHU</t>
  </si>
  <si>
    <t>DOLENDRA BISWAL, S/O- MOTILAL BISWAL</t>
  </si>
  <si>
    <t>SAROJ KUMAR BHOI, S/O- NIRAKAR BHOI</t>
  </si>
  <si>
    <t>Narendra Padhan s/o-Haribandhu</t>
  </si>
  <si>
    <t xml:space="preserve">JANMAJAY PADHAN S/O BATA PADHAN </t>
  </si>
  <si>
    <t>HADU SAHU S/O PURNA SAHU</t>
  </si>
  <si>
    <t>RASIKA PADHAN, S/O- NARAYAN PADHAN</t>
  </si>
  <si>
    <t>TEJRAM MEHER S/O DAYANIDHI MEHER</t>
  </si>
  <si>
    <t xml:space="preserve">SURESH KU MEHER S/O TEKARAM MEHER </t>
  </si>
  <si>
    <t>SANJU MEHER, W/O- DOLAMANI MEHER</t>
  </si>
  <si>
    <t>LALIIT NARAYAN MEHER S/O HANUMAN MEHER</t>
  </si>
  <si>
    <t xml:space="preserve">DHANESWAR BHOI S/O PURNACHANDRA BHOI </t>
  </si>
  <si>
    <t>LACHHAMAN SAHU S/O NILAMANI SAHU</t>
  </si>
  <si>
    <t>RUSHABA PADHAN, S/O- NARAYAN PADHAN</t>
  </si>
  <si>
    <t>TUNU MEHER S/O JWALAPRASAD MEHER</t>
  </si>
  <si>
    <t>GOVINDA MEHER S/O KAHNU MEHER</t>
  </si>
  <si>
    <t xml:space="preserve">BHAGABATIA BISHI S/O USATRAM BISHI </t>
  </si>
  <si>
    <t>DEBA NAIK, S/O- SALEKRAM NAIK</t>
  </si>
  <si>
    <t>DAYASAGAR ROUT S/O ANANTARAM ROUT</t>
  </si>
  <si>
    <t xml:space="preserve">JADUMANI SIADRS/O RAJU SIADR </t>
  </si>
  <si>
    <t xml:space="preserve">SIBA ROUT S/O CHABILA ROUT </t>
  </si>
  <si>
    <t>CHATURBHUYA SA S/O NICHAL</t>
  </si>
  <si>
    <t>PABAN BAG, S/O- LUSURU BAG</t>
  </si>
  <si>
    <t>NANDA NAIK, S/O- SHIBA NAIK</t>
  </si>
  <si>
    <t>GUDIA SHANKAR MEHER, SO- LAXMANA MEHER</t>
  </si>
  <si>
    <t>SANATAN RANA, S/O- LATE KRUPA RANA</t>
  </si>
  <si>
    <t xml:space="preserve">CHANDRAKISHOR BHOI S/O GOUTAM BHOI </t>
  </si>
  <si>
    <t xml:space="preserve">HALDHAR SIDAR S/O BAISHAKHU SIDAR </t>
  </si>
  <si>
    <t>PAINTURAM NAIK, S/O- JEJEMANI NAIK</t>
  </si>
  <si>
    <t xml:space="preserve">HEMANCHAL GOND S/O SATAR GOND </t>
  </si>
  <si>
    <t>SADARAM MEHER S/O KESHAB MEHER</t>
  </si>
  <si>
    <t>SADARAM NAIK S/O MAKARDHWAJ NAIK</t>
  </si>
  <si>
    <t>SANKER SIDAR, S/O- BALI BHOI</t>
  </si>
  <si>
    <t xml:space="preserve">BUDHAN SIDAR S/O RAMESWAR SIDAR </t>
  </si>
  <si>
    <t xml:space="preserve">DEBADHI MEHER S/O NABAGHAN MEHER </t>
  </si>
  <si>
    <t>DUKHU NAIK, S/O- SAHADEVRAM NAIK</t>
  </si>
  <si>
    <t xml:space="preserve">KAMALA KALO S/O BAISHNABA KALO </t>
  </si>
  <si>
    <t xml:space="preserve">UMESH PADHAN S/O HEMANCHAL PADHAN </t>
  </si>
  <si>
    <t>DUSMANTA SA, S/O- HEMSAGAR SA</t>
  </si>
  <si>
    <t>DASHARATH MIRDHA, S/O- ASHADU MIRDHA</t>
  </si>
  <si>
    <t xml:space="preserve">DUARU MIRDHA S/O RATNA MIRDHA </t>
  </si>
  <si>
    <t>DUARU PADHAN, S/O- NARAYAN PADHAN</t>
  </si>
  <si>
    <t xml:space="preserve">GANESHRAM MEHER S/O BIHARILAL MEHER </t>
  </si>
  <si>
    <t>GOGENDRA BISWAL, S/O- MOTILAL BISWAL</t>
  </si>
  <si>
    <t xml:space="preserve">KARTEKESWAR MEHER S/O BANCHHANIDHI MEHER </t>
  </si>
  <si>
    <t>MAITHILI BISWAL, H- DOLENDRA BISWAL</t>
  </si>
  <si>
    <t>BENUDHAR SIDAR, S/O- GANESHRAM SIDAR</t>
  </si>
  <si>
    <t xml:space="preserve">SAIRENDRI KALO D/O BAISHNAB PANDEY </t>
  </si>
  <si>
    <t xml:space="preserve">SIBANARAYAN BHOI S/O SNATOSH BHOI </t>
  </si>
  <si>
    <t xml:space="preserve">Tilottama Padhan w/o-Bhupati </t>
  </si>
  <si>
    <t>CHITRASENI SAHU, W/O- ASHOK SAHU</t>
  </si>
  <si>
    <t>LAXMI SIDAR D/O GHASANIN SINGH</t>
  </si>
  <si>
    <t>Bijaylakhami Meher d/o-Toshram</t>
  </si>
  <si>
    <t>JHANKAD SAHU S/O BHOGILAL SAHU</t>
  </si>
  <si>
    <t xml:space="preserve">SOUKI ROUT S/O DEVA ROUT </t>
  </si>
  <si>
    <t xml:space="preserve">SANYASI SA S/O TAPAN SA </t>
  </si>
  <si>
    <t xml:space="preserve">SEVAKRAM PADHAN S/O HEMANCHAL PADHAN </t>
  </si>
  <si>
    <t>ALEKHA BISWAL S/O MANOHAR BISWAL</t>
  </si>
  <si>
    <t xml:space="preserve">KUNJABIHARI MEHER S/O TEKARAM MEHER </t>
  </si>
  <si>
    <t xml:space="preserve">KIUNJABIHARI MEHER S/OTEKARAM MEHER </t>
  </si>
  <si>
    <t xml:space="preserve">SUSIL KUMAR MEHER S/O TEKARAM MEHER </t>
  </si>
  <si>
    <t xml:space="preserve">Mohan Meher s/o-Madhusudan </t>
  </si>
  <si>
    <t xml:space="preserve">LALIT PADHAN S/O SADHABA PADHAN </t>
  </si>
  <si>
    <t xml:space="preserve">HARIBANDHU PADHAN S/O BATA PADHAN </t>
  </si>
  <si>
    <t>Mahendra kumar Dash s/o-Nilambar</t>
  </si>
  <si>
    <t>HIRADHAR SAHU, S/O- SANSARA SAHU</t>
  </si>
  <si>
    <t>HOMSINGH GOND, S/O- DULU GOND</t>
  </si>
  <si>
    <t xml:space="preserve">PANU SAHU S/O SATRUGHAN SAHU </t>
  </si>
  <si>
    <t>ROHIT KUMAR PADHAN, S/O- DHANE PADHAN</t>
  </si>
  <si>
    <t>MILAN KALYARI S/O TIRTHA KALYARI</t>
  </si>
  <si>
    <t>BUDHU BISWAL S/O RAMCHANDRA BISWAL</t>
  </si>
  <si>
    <t>KARUNAKAR SA, MANU SA</t>
  </si>
  <si>
    <t>SRIRAM SA, S/O- HEMANCHAL SA</t>
  </si>
  <si>
    <t xml:space="preserve">GUNSAGAR SA S/O HRUSIKES SA </t>
  </si>
  <si>
    <t>Rajesh Meher s/o- Punu Meher</t>
  </si>
  <si>
    <t>Madhusudan Meher s/o-Jwalaprasad</t>
  </si>
  <si>
    <t>JHARU MEHER, S/O- BASA MEHER</t>
  </si>
  <si>
    <t xml:space="preserve">SURESH MEHER S/O NIRAKAR MEHER </t>
  </si>
  <si>
    <t>MOHIT BHOA S/O MILU BHOA</t>
  </si>
  <si>
    <t xml:space="preserve">BHASKARA SETH S/O PARIKSHIT SETH </t>
  </si>
  <si>
    <t xml:space="preserve">SHANKAR SETH S/O PANIBUDI SETH </t>
  </si>
  <si>
    <t>MAHENDRA PRASAD CHONI S/O SANSAR CHONI</t>
  </si>
  <si>
    <t>HRUSHIKESH SAHU S/O DINABANDHU SAHU</t>
  </si>
  <si>
    <t>NETRANADA SA, S/O- HRUSIKESH SA</t>
  </si>
  <si>
    <t xml:space="preserve">KUSHASAHU S/O MUSARU SAHU </t>
  </si>
  <si>
    <t xml:space="preserve">ISWAR KALYARI S/O DINABANDHU KALYARI </t>
  </si>
  <si>
    <t>PRAHALLAD NAIK S/O SALIKRAM NAIK</t>
  </si>
  <si>
    <t>RAMALAL NAIK, S/O- SRICHARAN NAIK</t>
  </si>
  <si>
    <t>KALACHANDRA SAHU S/O BHOGILAL SAHU</t>
  </si>
  <si>
    <t>SUKRU PADHAN, S/O- GANESH PADHAN</t>
  </si>
  <si>
    <t>NANDANI DHURUA S/O ROHIT DHURUA</t>
  </si>
  <si>
    <t>KIRTIRAM MANDAL, S/O- GUHA MANDAL</t>
  </si>
  <si>
    <t>NITAI SA, S/O- SHANKAR SA</t>
  </si>
  <si>
    <t>GOURACHANDRA MEHER S/O KANHU MEHER</t>
  </si>
  <si>
    <t xml:space="preserve">NITYANANDA SIADRA S/O ISWAR SIADR </t>
  </si>
  <si>
    <t>SAGARU PADHAN, S/O- RAMCHANDRA PADHAN</t>
  </si>
  <si>
    <t xml:space="preserve">DEBANAND MEHER S/O SAMBHU MEHER </t>
  </si>
  <si>
    <t>RAMADASH MEHER S/O KESHAB MEHER</t>
  </si>
  <si>
    <t xml:space="preserve">HRUDANANDA BISWAL S/O SANTOSH BISWAL </t>
  </si>
  <si>
    <t>SADANANDA BISWAL S/O SANTOSH</t>
  </si>
  <si>
    <t>Buddhu Meher s/o-Jwalaprasad</t>
  </si>
  <si>
    <t xml:space="preserve">GOKUL PADHAN S/O PARAMESWAR PADHAN </t>
  </si>
  <si>
    <t>GANGARAM BHOI, S/O- PRAHALLAD BHOI</t>
  </si>
  <si>
    <t>MISHRA URMA, S/O- FAKIRA URMA</t>
  </si>
  <si>
    <t xml:space="preserve">PUNU MEHER S/O  JWALA PRASAD MEHER </t>
  </si>
  <si>
    <t>PREMBATI SIDAR, SELU GOND</t>
  </si>
  <si>
    <t>RUDRAPRATAP MEHER S/O BHIMA MEHER</t>
  </si>
  <si>
    <t>PRADEEP SAHU S/O DAYANIDHI SAHU</t>
  </si>
  <si>
    <t xml:space="preserve">CHUDAMANI SAHU S/O DAYANIDHI SAHU </t>
  </si>
  <si>
    <t xml:space="preserve">BUDHU SIADR S/O RAJU SIADR </t>
  </si>
  <si>
    <t>LALAT BARIK, S/O- LEKRU BARIK</t>
  </si>
  <si>
    <t>NIRAKAR BHOI, S/O- RUPDHAR BHOI</t>
  </si>
  <si>
    <t xml:space="preserve">GOBARDHAN ROUT S/O ABHIRAM ROUT </t>
  </si>
  <si>
    <t>BHIKARI MEHER, S/O- BARUN MEHER</t>
  </si>
  <si>
    <t>LALAN SAHU S/O DAYANIDHI SAHU</t>
  </si>
  <si>
    <t>KRUSHNA CHANDRA MEHER, S/O- JHARU MEHER</t>
  </si>
  <si>
    <t xml:space="preserve">SANTI MEHER W/O DURJODHAN MEHER </t>
  </si>
  <si>
    <t xml:space="preserve">JAYRAM PADHAN S/O RATNA PADHAN </t>
  </si>
  <si>
    <t xml:space="preserve">SANJAY KUMAR MEHER S/O BHAJARAM MEHER </t>
  </si>
  <si>
    <t>Jogeswar Padhans/o-Dhaneswar</t>
  </si>
  <si>
    <t>SURU MEHER, S/O- KHAGESWAR MEHER</t>
  </si>
  <si>
    <t xml:space="preserve">LOKESWAS SA S/O NANDE SA </t>
  </si>
  <si>
    <t xml:space="preserve">TOSHARAM SA S/O DAMBARUDHAR SA </t>
  </si>
  <si>
    <t>TUKARAM MEHER, S/O- DAYANIDHI MEHER</t>
  </si>
  <si>
    <t>MAKARDHAR KARI LYARI S/O DALU KALY</t>
  </si>
  <si>
    <t>SURESH RANA, S/O- SANATAN RANA</t>
  </si>
  <si>
    <t xml:space="preserve">DEBAKI BISWAL W/O MAHAKI BISWAL </t>
  </si>
  <si>
    <t xml:space="preserve">RITU KUMAR BHOI S/O BASANTA BHOI </t>
  </si>
  <si>
    <t>NRUPA GOND, S/O- SEETA GOND</t>
  </si>
  <si>
    <t xml:space="preserve">GOUTTAM PADHAN S/O TENGNU PADHAN </t>
  </si>
  <si>
    <t xml:space="preserve">JAYAMATI SAHU D/O KRUPARAM SAHU </t>
  </si>
  <si>
    <t>GURUCHARAN BISWAL, S/O- GANESH BISWAL</t>
  </si>
  <si>
    <t>JUDHISTIR BISWAL, S/O- RAMACHANDRA BISWAL</t>
  </si>
  <si>
    <t xml:space="preserve">VIRAT BISWAL S/O MAKARDHAR BISWAL </t>
  </si>
  <si>
    <t>Pramod Singhdeo</t>
  </si>
  <si>
    <t>Laxminarayan Meher</t>
  </si>
  <si>
    <t>Lingaraj Meher</t>
  </si>
  <si>
    <t>Chandrasekhar Meher</t>
  </si>
  <si>
    <t>Minketan Sahu</t>
  </si>
  <si>
    <t>Mukteswar Sahu</t>
  </si>
  <si>
    <t>NANDALAL SETH</t>
  </si>
  <si>
    <t>Rupeswar Sahu</t>
  </si>
  <si>
    <t>Muralidhar Pujhari S/o-Karunakar</t>
  </si>
  <si>
    <t>Kusmel</t>
  </si>
  <si>
    <t>MAGSIRA MEHER, S/O- DAYASAGAR MEHER</t>
  </si>
  <si>
    <t>BALLABA SA, S/O- GULALU SA</t>
  </si>
  <si>
    <t xml:space="preserve">Banshi Ganda s/o-Tikeshwar </t>
  </si>
  <si>
    <t>Dasarath Seth s/o-Daya</t>
  </si>
  <si>
    <t>GIRIDHARI SA, S/O- BAISHNAB SA</t>
  </si>
  <si>
    <t xml:space="preserve">Siddhu Chamars/o-Raghu </t>
  </si>
  <si>
    <t xml:space="preserve">Ganesh Khamari s/o-Dani </t>
  </si>
  <si>
    <t>Dular Ganda s/o-Bhukha</t>
  </si>
  <si>
    <t>CHAMAR SINGH SIDAR, S/O- KHULA SIDAR</t>
  </si>
  <si>
    <t>Gobinda Naik s/o-Usta</t>
  </si>
  <si>
    <t>PANCHU MEHER, S/O- KANJA MEHER</t>
  </si>
  <si>
    <t xml:space="preserve">Danara Ganda s/o-Mena </t>
  </si>
  <si>
    <t xml:space="preserve">Chaturbhuja Naik s/o- Aitha </t>
  </si>
  <si>
    <t>Mangal Behera s/o-Bhagabatia</t>
  </si>
  <si>
    <t>THANDARAM SA, S/O- TAPI SA</t>
  </si>
  <si>
    <t>Souki Pap S/o-Fagu</t>
  </si>
  <si>
    <t xml:space="preserve">Bhagabatia Meher s/o-Budhu </t>
  </si>
  <si>
    <t xml:space="preserve">Bhaskar Bhoi s/o-Meghu </t>
  </si>
  <si>
    <t>KRUSHNA CHANDRA BARIK, S/O- DAU BARIK</t>
  </si>
  <si>
    <t>RAMLAL SA, S/O- BANCHA SA</t>
  </si>
  <si>
    <t>CHAMARU PANDEY, S/O- LUKESWAR PANDEY</t>
  </si>
  <si>
    <t>SAHADEB KALO, S/O- MUNURU KALO</t>
  </si>
  <si>
    <t>Tarachand Tihiria s/o-Baya</t>
  </si>
  <si>
    <t>BBULAL BHOI, S/O- SIBA BHOI</t>
  </si>
  <si>
    <t>NIRMAL BARIK, S/O- LEKURU BARIK</t>
  </si>
  <si>
    <t xml:space="preserve">Parsu Bhainsal  s/o-Dukhu </t>
  </si>
  <si>
    <t>Antar Padhan s/o-Gosein</t>
  </si>
  <si>
    <t xml:space="preserve">Bhuri Bhoi s/o-Kashi </t>
  </si>
  <si>
    <t>CHATURBHUJ PUJARI, S/O- JUDHISTIRA PUJARI</t>
  </si>
  <si>
    <t>KISHOR BHOI, S/O- KARUNAKAR BHOI</t>
  </si>
  <si>
    <t xml:space="preserve">Nimai Naik s/o-Sahadeb </t>
  </si>
  <si>
    <t xml:space="preserve">Sukru Meher s/o-Ganda </t>
  </si>
  <si>
    <t>PRASANTA SA, S/O-KURTARTHA SA</t>
  </si>
  <si>
    <t xml:space="preserve">BIJAY BARIK S/O BAISHNAB BARI </t>
  </si>
  <si>
    <t>RAJANIKANTA SA,S/O-BRAJALAL SA</t>
  </si>
  <si>
    <t>SUNIL KU SA,S/O-RAJANI KANTA SA</t>
  </si>
  <si>
    <t>PRABINA SA,S/O-GOURI SANKAR SA</t>
  </si>
  <si>
    <t>SUBASH KHAMARI,S/O-MOHAN KHAMARI</t>
  </si>
  <si>
    <t xml:space="preserve">PRADEEP KUMAR SAHU S/O ATMARAM SHU </t>
  </si>
  <si>
    <t xml:space="preserve">CHATURBHUJA PADHAN S/O SAHEBA PADHAN </t>
  </si>
  <si>
    <t>SANJAY MEHER S/O DUKHU MEHER</t>
  </si>
  <si>
    <t xml:space="preserve">SANTANU SA S/O DUTIYA SA </t>
  </si>
  <si>
    <t>NARAYAN BIRA, S/O- SAGAR BIRA</t>
  </si>
  <si>
    <t>LAXMAN MAJHI, S/O-ISWAR MAJHI</t>
  </si>
  <si>
    <t>SYAMAGHAN BHIYANRA S/O GANGADHAR BHIYANR</t>
  </si>
  <si>
    <t>SITARAM BHIYANR S/O GANGADHAR BHIYANR</t>
  </si>
  <si>
    <t>GURUCHARAN BAG S/O LACHAMAN BAG</t>
  </si>
  <si>
    <t xml:space="preserve">SAROJ KUMAR SA S/O SAMARU SA </t>
  </si>
  <si>
    <t>BALARAM KHAMARI, S/O-KHEDU KHAMARI</t>
  </si>
  <si>
    <t xml:space="preserve">TRINATH PADHAN S/O SATRI PDHAN </t>
  </si>
  <si>
    <t>BHAGABATI SINHA GANDA S/O BHUGADAB SINHA GANDA</t>
  </si>
  <si>
    <t>KRUSHNA CHANDRA PADHAN,S/O-PITABAS PADHAN</t>
  </si>
  <si>
    <t>ISWAR MAJI,S/O-TENGANU MAJHI</t>
  </si>
  <si>
    <t>UDDAB SA, S/O-BRAJALAL SA</t>
  </si>
  <si>
    <t>GURUCHARAN ROUT,S/O-HAZARU</t>
  </si>
  <si>
    <t xml:space="preserve">BHAGBATIA SA S/O GURUCHARAN SA </t>
  </si>
  <si>
    <t>BHAGLATI SA, S/O-GURUNCHARAN SA</t>
  </si>
  <si>
    <t>DIGREE DHURUA S/O BHAGABAN DHURUA</t>
  </si>
  <si>
    <t xml:space="preserve">DIBAKARA DHURUA S/O BHAGABAN DHURUA </t>
  </si>
  <si>
    <t xml:space="preserve">RAMLAL PADHAN S/O DANAI PADHAN </t>
  </si>
  <si>
    <t xml:space="preserve">SHANKAR PADHAN S/O RAMLAL PADHAN </t>
  </si>
  <si>
    <t>ATMARAM SAHU S/O NARAYAN SAHU</t>
  </si>
  <si>
    <t>SAMARU SA S/O BHAKALO SA</t>
  </si>
  <si>
    <t>DASH CHHURA, S/O MOHIT KU.CHHURA</t>
  </si>
  <si>
    <t>CHINU BARIK S/O DAU BARIK</t>
  </si>
  <si>
    <t>RAMKUMAR SA, S/O-KURTRATHA SA</t>
  </si>
  <si>
    <t>Date of payment</t>
  </si>
  <si>
    <t xml:space="preserve">CHATUR PADHAN S/O JRJARAM PADHAN </t>
  </si>
  <si>
    <t>KURTARTHA SA, S/O-DAMODAR  SA</t>
  </si>
  <si>
    <t xml:space="preserve">ARJUN BADEK S/O CHINTA BADEK </t>
  </si>
  <si>
    <t xml:space="preserve">SANYASHI DAS S/O BALAK DAS </t>
  </si>
  <si>
    <t xml:space="preserve">SABHAKARA DHURUA S/O BHAGABAN DHURUA </t>
  </si>
  <si>
    <t>CHAKANAN SA S/O UKALO</t>
  </si>
  <si>
    <t>LAT BARIK S/O LEKRU BARIK</t>
  </si>
  <si>
    <t xml:space="preserve">SAUKI GANDA ,S/O-TIKINU GANDA </t>
  </si>
  <si>
    <t>GURUBARI BHOI ,S/O-SAVATHI BHOI</t>
  </si>
  <si>
    <t xml:space="preserve">DHANESWAR PADHAN S/O BODHARAM PADHAN </t>
  </si>
  <si>
    <t>SHYAM KHAMARI, S/O-TRILOCHAN KHAMARI</t>
  </si>
  <si>
    <t>CHAITANYAKHAMARI, S/O-KHEDU KHAMARI</t>
  </si>
  <si>
    <t>BENUDHAR SAHU S/O PURANDAR</t>
  </si>
  <si>
    <t>SHYMLALSA, S/O-BRAJALAL SA</t>
  </si>
  <si>
    <t xml:space="preserve">TULARAM PADHAN S/O DULAMANI PADHAN </t>
  </si>
  <si>
    <t>PURNA KHAMARI, S/O-DHUBA KHAMARI</t>
  </si>
  <si>
    <t>SHIBILAL SA ,S/O-BRAJALAL SA</t>
  </si>
  <si>
    <t xml:space="preserve"> DEVSHAM BADAK,S/O-CHINTA BADAK</t>
  </si>
  <si>
    <t>DHANURJAYA KHAMARI S/O LAXMAN KHAMARI</t>
  </si>
  <si>
    <t>TIKESWAR KHAMARI, S/O-DHUBA KHAMARI</t>
  </si>
  <si>
    <t xml:space="preserve">RADHAKANTA CHHURA S/O MOHIT CHHURA </t>
  </si>
  <si>
    <t>BISIKESHAN PADHAN S/O BHALAVHADRA PADHAN</t>
  </si>
  <si>
    <t>SABITA SA</t>
  </si>
  <si>
    <t xml:space="preserve">KALPABATI SA S/O JADAV SA </t>
  </si>
  <si>
    <t>TARUN SA ,S/O-GOURI SANKAR SA</t>
  </si>
  <si>
    <t xml:space="preserve">UMESH KHAMARI S/O MOHAN KHAMARI </t>
  </si>
  <si>
    <t>Phulendu Badan Sa</t>
  </si>
  <si>
    <t>Hiradhar Mirdha, S/o-Kirtichandra</t>
  </si>
  <si>
    <t>Charpali</t>
  </si>
  <si>
    <t>Kirtichandra Mirdha, S/o-Brajamohan</t>
  </si>
  <si>
    <t>Bikram Behera, S/o-Rajendra</t>
  </si>
  <si>
    <t>Panchanan Biswal, S/o-Narayan</t>
  </si>
  <si>
    <t>Salekaram Sagar, S/o-Golap</t>
  </si>
  <si>
    <t>Upendra Kalyari, S/o- Angira</t>
  </si>
  <si>
    <t>Manabodh Mirdha, S/o-Ballabhi</t>
  </si>
  <si>
    <t>Narendra deheri, S/o-Parana</t>
  </si>
  <si>
    <t>Pitambar Mirdha, S/o-Shyamsundar</t>
  </si>
  <si>
    <t>Thandaram Padhan, S/o-Arjun</t>
  </si>
  <si>
    <t xml:space="preserve">Chudamani Padhan, S/o-Dhananjay </t>
  </si>
  <si>
    <t>Kailash Deheri, S/o-Dinabandhu</t>
  </si>
  <si>
    <t>Gulathu Sahu, S/o-Fakira</t>
  </si>
  <si>
    <t>Tandaram Seth, S/o- Gambher</t>
  </si>
  <si>
    <t>Gambher Seth, S/o-Bhalabadra</t>
  </si>
  <si>
    <t>Raju Seth, S/o- Chakra</t>
  </si>
  <si>
    <t>Sadananda Sahu, S/o-Mangalu Sahu</t>
  </si>
  <si>
    <t>Amar Seth, S/o-Balabhadra</t>
  </si>
  <si>
    <t>Trinath Mahananda, S/o- Lomodar</t>
  </si>
  <si>
    <t>Sahadeb Majhi, S/o-Pandaba</t>
  </si>
  <si>
    <t>Sushil Deheri, S/o-Parshuram</t>
  </si>
  <si>
    <t>Hrushikesh  Sahu, S/o-Mangalu</t>
  </si>
  <si>
    <t>Debananda Sagar, S/o-Gunanidhi</t>
  </si>
  <si>
    <t>Sheshdev Biswal, S/o-Ude</t>
  </si>
  <si>
    <t>Chandra Bagarti, S/o-Batei</t>
  </si>
  <si>
    <t>Kishor Sa, S/o-Ghanashyam</t>
  </si>
  <si>
    <t>Sweta Padhan, S/o- Dugu</t>
  </si>
  <si>
    <t>Samrat Deheri, S/o- Ganesh</t>
  </si>
  <si>
    <t>Golbadhan Deheri, S/o-Jagatram</t>
  </si>
  <si>
    <t>Dani Deheri, S/o-Gouranga</t>
  </si>
  <si>
    <t>Mnoj Kumar Deheri, S/o-Bhogilal</t>
  </si>
  <si>
    <t>Rupananda Sagar</t>
  </si>
  <si>
    <t xml:space="preserve">Gangaram Barik, S/o-Lekuru </t>
  </si>
  <si>
    <t>Chandramani Deheri, S/o-Lambodhar</t>
  </si>
  <si>
    <t xml:space="preserve">Niranjan Deheri, S/o- Dugu </t>
  </si>
  <si>
    <t>Bhagabana Sahu, S/o-Duryodhan</t>
  </si>
  <si>
    <t>Yasobanti Kalyari, W/o-Ganesh</t>
  </si>
  <si>
    <t>Upendra Biswal, S/o-Fakira</t>
  </si>
  <si>
    <t>Koushlya Deheri, D/o- Duejodhan</t>
  </si>
  <si>
    <t>Rohit Bagarti, S/o- Batei</t>
  </si>
  <si>
    <t>Prahlad majhi, S/o-Shakala</t>
  </si>
  <si>
    <t>Panu Biswal, S/o-Dugu</t>
  </si>
  <si>
    <t>Pradeep KUMAR deheri, S/o- Dukalu</t>
  </si>
  <si>
    <t>Bhima Padhan, S/o- Khageswar</t>
  </si>
  <si>
    <t>Suchitra Deheri, W/o-Bubana</t>
  </si>
  <si>
    <t>Dhaneswar Sagar, S/o-Sarthak Sagar</t>
  </si>
  <si>
    <t>Baikuntha Majhi, S/o-Balakrushna</t>
  </si>
  <si>
    <t>Gurucharan Biswal, S/o-Pratap</t>
  </si>
  <si>
    <t>Bhogilal Suna, S/o-Janmajaya</t>
  </si>
  <si>
    <t>Neheru Bhue, S/o- Bidyapati</t>
  </si>
  <si>
    <t>Matilal Mirdha, S/o-Bhushan</t>
  </si>
  <si>
    <t>Shrikara Deheri, S/o-Indra</t>
  </si>
  <si>
    <t>Bineswari Deheri, H/0- Pradip Deheri</t>
  </si>
  <si>
    <t>Hemabati deheri, W/o-Premananda</t>
  </si>
  <si>
    <t>Binod Sagar, S/o-Sushil</t>
  </si>
  <si>
    <t>Urmila Seth, S/o-Jhumer</t>
  </si>
  <si>
    <t xml:space="preserve">Balabhadra Pere, Purna </t>
  </si>
  <si>
    <t>Ramesh Sa, S/o-Brundaban Sa</t>
  </si>
  <si>
    <t>Girya Kumbhar, H/o- Bhogilal</t>
  </si>
  <si>
    <t xml:space="preserve">Danda Gardia, S/o-Bhuru </t>
  </si>
  <si>
    <t>Kartika Kalyari, S/o-Badi</t>
  </si>
  <si>
    <t>Sumati Mirdha, W/o- Faguram</t>
  </si>
  <si>
    <t>Brundabati Deheri, H/o-Gujurat</t>
  </si>
  <si>
    <t>Chandramani mjhi, S/o-Sapna</t>
  </si>
  <si>
    <t>Kandarpa Deheri, S/o- Ganesh</t>
  </si>
  <si>
    <t>Sumitra Ganda, S/o-Panika</t>
  </si>
  <si>
    <t xml:space="preserve">Jayadev Mirdha, S/o-Manu </t>
  </si>
  <si>
    <t>Mayadhar Mirdha, S/o- Ramkrushna</t>
  </si>
  <si>
    <t>sukdev bhoi</t>
  </si>
  <si>
    <t>chatiyan bhoi</t>
  </si>
  <si>
    <t>purandhar bhoi</t>
  </si>
  <si>
    <t>Dasru Ganda S/o Jaypal and others</t>
  </si>
  <si>
    <t>Rengtu Mirdha S/o Madan &amp; others</t>
  </si>
  <si>
    <t>Bhakta Barik S/o Buchudu</t>
  </si>
  <si>
    <t>Jagannath Biswal &amp; others Vill- Samarbaga</t>
  </si>
  <si>
    <t>prabhat ku bhoi</t>
  </si>
  <si>
    <t>sorui biswal</t>
  </si>
  <si>
    <t>goutam barik</t>
  </si>
  <si>
    <t>Nilambar harijan S/o Harihar</t>
  </si>
  <si>
    <t>Bihari lal Padhan S/o Sadhab</t>
  </si>
  <si>
    <t>Basanta Bhoi S/o Sanischar</t>
  </si>
  <si>
    <t>sadhu sa</t>
  </si>
  <si>
    <t>jayanta sa</t>
  </si>
  <si>
    <t>Chakra Bhue S/o Chala &amp; others</t>
  </si>
  <si>
    <t>Indra Padhan, Surat Padhan S/o Kartik</t>
  </si>
  <si>
    <t>siaram khadia</t>
  </si>
  <si>
    <t>birsingh bhoi</t>
  </si>
  <si>
    <t>Saranga Padhan S/o Babaji</t>
  </si>
  <si>
    <t>sahadev kisan</t>
  </si>
  <si>
    <t>Chhinu mirdha S/o Joge</t>
  </si>
  <si>
    <t>Dharmendra Bhoi &amp; others S/o Harihar</t>
  </si>
  <si>
    <t xml:space="preserve">Surekha Chand </t>
  </si>
  <si>
    <t>usta khadia s/oPanibudi &amp; others</t>
  </si>
  <si>
    <t>Ramchandra Khadia S/o Rengta</t>
  </si>
  <si>
    <t>bishnu mirdha &amp; others S/o Ratan</t>
  </si>
  <si>
    <t>Dwaru Mirdha &amp; others S/o Ratan</t>
  </si>
  <si>
    <t>Radhe Khadia S/o Ladha</t>
  </si>
  <si>
    <t>Rohit Karta S/o Tengnu &amp;others</t>
  </si>
  <si>
    <t>uttam khamari</t>
  </si>
  <si>
    <t>Bhaskara Biswal S/o Hari</t>
  </si>
  <si>
    <t xml:space="preserve">Shiba Padhan S/o Pandava </t>
  </si>
  <si>
    <t>Balakram Bhoi &amp; others S/o Fagu</t>
  </si>
  <si>
    <t>Shankara Kisan S/o Dasa</t>
  </si>
  <si>
    <t>Balki mirdha S/o Siba and others</t>
  </si>
  <si>
    <t>ugresan pandey</t>
  </si>
  <si>
    <t xml:space="preserve">abdhut padhan s/obailochan </t>
  </si>
  <si>
    <t>Jayaprakash Padhan S/o Souki</t>
  </si>
  <si>
    <t>Nabin Padhan S/o Souki</t>
  </si>
  <si>
    <t>Saroj Padhan D/o Souki a</t>
  </si>
  <si>
    <t>Nitiyananda Padhan S/o Pandava</t>
  </si>
  <si>
    <t>Rama Padhan S/o Pandava</t>
  </si>
  <si>
    <t>Jayadeb Sahu S/o Ballabh</t>
  </si>
  <si>
    <t>Bodhram Deheri ,Munku Deheri S/o Dileswar</t>
  </si>
  <si>
    <t>Fagulal Mirdha &amp; others S/o Lepa</t>
  </si>
  <si>
    <t>Souki Bhoi S/o Parakshita</t>
  </si>
  <si>
    <t xml:space="preserve">kishori chand w/oKunja </t>
  </si>
  <si>
    <t>lalit majhi</t>
  </si>
  <si>
    <t>Undu Khadia S/o Lalu</t>
  </si>
  <si>
    <t>Santosh kaliyari S/o Gobardhan</t>
  </si>
  <si>
    <t>Lukeswar Padhan S/o Biranchi</t>
  </si>
  <si>
    <t>niranjan majhi</t>
  </si>
  <si>
    <t>Chhala Khamari S/o Kutartha</t>
  </si>
  <si>
    <t>Lakhendra Bhoi S/o Parakshita</t>
  </si>
  <si>
    <t>Sabhakar padhan</t>
  </si>
  <si>
    <t>Subas Bhoe S/o- Uddhab</t>
  </si>
  <si>
    <t>Rajkumar jhakar S/o Dhanu</t>
  </si>
  <si>
    <t>Nilamani Ganda S/o Laro</t>
  </si>
  <si>
    <t>Fakira Barik S/o Buchudu</t>
  </si>
  <si>
    <t>Fultuli kisa S/o Ugre</t>
  </si>
  <si>
    <t>Trilochan Bhoi</t>
  </si>
  <si>
    <t>Dinabandhu Padhan S/o Bata</t>
  </si>
  <si>
    <t>Pichalu Bhoe S/o Laxman &amp; others</t>
  </si>
  <si>
    <t>Faguram Bhoi</t>
  </si>
  <si>
    <t>Anadi Padhan S/o Babaji</t>
  </si>
  <si>
    <t>giridhari bhoi</t>
  </si>
  <si>
    <t>Upendra Padhan S/o Biranchi</t>
  </si>
  <si>
    <t>Chatra Padhan S/o Babaji</t>
  </si>
  <si>
    <t>Resham Bhoi and others S/o Hanu</t>
  </si>
  <si>
    <t>Gouranga Bhoi S/o Sanischar</t>
  </si>
  <si>
    <t>Shiblal Bhue S/o Santosh &amp; others</t>
  </si>
  <si>
    <t>dayanidhi Pandey S/o Fagu</t>
  </si>
  <si>
    <t>bhugadeb bhoi</t>
  </si>
  <si>
    <t>leru biswal s/o banmali</t>
  </si>
  <si>
    <t>nirmal Kalo S/o ghasia &amp; others</t>
  </si>
  <si>
    <t>bijay bhoi</t>
  </si>
  <si>
    <t>balram kisan D/o Debanand</t>
  </si>
  <si>
    <t>janak bhoi</t>
  </si>
  <si>
    <t>Daitari beson S/o Krushna &amp; others</t>
  </si>
  <si>
    <t>dileswar padhan</t>
  </si>
  <si>
    <t xml:space="preserve">kuldhar bhoi s/oKshyamanidhi </t>
  </si>
  <si>
    <t>Babaji Padhan S/o Palou &amp; others</t>
  </si>
  <si>
    <t xml:space="preserve">danardan sa s/oTrinath </t>
  </si>
  <si>
    <t>Janmajaya Padhan S/o Bata</t>
  </si>
  <si>
    <t xml:space="preserve">mahendra Padhan  S/o Mangalu </t>
  </si>
  <si>
    <t>Nrupalal bhoi</t>
  </si>
  <si>
    <t>Jiten Bhoi</t>
  </si>
  <si>
    <t>Gobinda Bhoi</t>
  </si>
  <si>
    <t>Rohit Chand   S/o-Kunjabana</t>
  </si>
  <si>
    <t>Amapali</t>
  </si>
  <si>
    <t>Sanyasi Deheri S/o Biranchi</t>
  </si>
  <si>
    <t>Kapileswar Padhan S/o-Dugu</t>
  </si>
  <si>
    <t>Chudamani Barik S/o Bishnu</t>
  </si>
  <si>
    <t>Ramchandra Barik S/o-Menha</t>
  </si>
  <si>
    <t>Kirtan Deheri S/o Gourishankar</t>
  </si>
  <si>
    <t>pabitra Deheri S/o-Jugeswar</t>
  </si>
  <si>
    <t>Subasini Padhan W/O-Minaketan</t>
  </si>
  <si>
    <t>Rabinarayan Deheri S/o Jajal</t>
  </si>
  <si>
    <t>Rabi Narayan Deheri</t>
  </si>
  <si>
    <t>Keshaba nistar S/o-Pabitra</t>
  </si>
  <si>
    <t>Kuber Naik S/o Ghasia</t>
  </si>
  <si>
    <t>Krushna Padhan S/o Soukilal</t>
  </si>
  <si>
    <t xml:space="preserve"> Siba Pandey S/o-Guna</t>
  </si>
  <si>
    <t>Milan Gond S/o Jala</t>
  </si>
  <si>
    <t>Gangaram Barik S/o Lekru</t>
  </si>
  <si>
    <t>Subal Mahanand and others S/o Jaydhar</t>
  </si>
  <si>
    <t>Sahitya Deheri S/o Hari</t>
  </si>
  <si>
    <t>Saroj Ku. Deheri S/o Rabi Narayan</t>
  </si>
  <si>
    <t>Binda Sa S/o-Hemsagar</t>
  </si>
  <si>
    <t>Ekalabya Khamari S/o Ghasia</t>
  </si>
  <si>
    <t>Kamal Padhan S/o Soukilal</t>
  </si>
  <si>
    <t>Gouranga Pandey S/o-Guna</t>
  </si>
  <si>
    <t>Jamuna Deheri W/o Bharat</t>
  </si>
  <si>
    <t>Markanda Khamari S/o-Ghasi</t>
  </si>
  <si>
    <t xml:space="preserve">Lura pandey W/o chelia </t>
  </si>
  <si>
    <t>Subal Deheri S/o Dileswar</t>
  </si>
  <si>
    <t xml:space="preserve"> Nakula Barik S/o-Menha </t>
  </si>
  <si>
    <t>Upendra Padhan and others S/o Soukilal Padhan</t>
  </si>
  <si>
    <t xml:space="preserve">Chandrabhanu Barik S/o Basudev </t>
  </si>
  <si>
    <t>Samaru Tazen H/o-Ainla Tazen</t>
  </si>
  <si>
    <t>Ramesh Sa S/o Brundaban</t>
  </si>
  <si>
    <t>Ganpati tethuar S/o-Ghasia</t>
  </si>
  <si>
    <t>Iswar Deheri S/o Dinabandhu</t>
  </si>
  <si>
    <t>Ballav Padhan &amp; others S/o Dugu</t>
  </si>
  <si>
    <t>Nehru Sa S/o Hemsagar Sa</t>
  </si>
  <si>
    <t xml:space="preserve">Bijay sa S/o-Anand </t>
  </si>
  <si>
    <t>Pandab Padhan  S/o Goutam Padhan</t>
  </si>
  <si>
    <t>Bhikari Deheri S/o Duba Deheri</t>
  </si>
  <si>
    <t>Bindu Sa S/o Hemsagar</t>
  </si>
  <si>
    <t>Bhikari Tazen S/o Lalia</t>
  </si>
  <si>
    <t>Alekh Deheri S/o Kunjabihari</t>
  </si>
  <si>
    <t>Arakhita Padhan S/o Tika</t>
  </si>
  <si>
    <t>Ashok Deheri S/o Janek</t>
  </si>
  <si>
    <t>Bandobasta Deheri S/o Harachand</t>
  </si>
  <si>
    <t>Bikram Deheri  S/o Gunanidhi</t>
  </si>
  <si>
    <t xml:space="preserve">Chandra Barik S/o Manglu </t>
  </si>
  <si>
    <t>Ganesh Deheri S/o Jugidhar</t>
  </si>
  <si>
    <t xml:space="preserve">Kali Khamari S/o Budhu </t>
  </si>
  <si>
    <t>Kandarpa Padhan</t>
  </si>
  <si>
    <t>Kartika Barik S/o Bishnu</t>
  </si>
  <si>
    <t>Kinkar Deheri S/o Jugsai</t>
  </si>
  <si>
    <t>Panchanan Padhan S/o Goutam Padhan</t>
  </si>
  <si>
    <t xml:space="preserve">Prabhakar Kahamari S/o Dhani </t>
  </si>
  <si>
    <t>Pradeep Deheri S/o Gunanidhi</t>
  </si>
  <si>
    <t xml:space="preserve">Prahallad Pandey S/o Chhelia </t>
  </si>
  <si>
    <t>Rabi Barik</t>
  </si>
  <si>
    <t xml:space="preserve">Rabi Padhan </t>
  </si>
  <si>
    <t>Saheb Barik S/o Sankar</t>
  </si>
  <si>
    <t>Santosh Biswal</t>
  </si>
  <si>
    <t>Subash Deheri  S/o Sital</t>
  </si>
  <si>
    <t>Suresh Ku. Deheri  S/o Dileswar</t>
  </si>
  <si>
    <t>Thadaram Deheri S/o Jugsai</t>
  </si>
  <si>
    <t>Udekara Deheri</t>
  </si>
  <si>
    <t>Ukaru Khamari S/o Dhani Khamari</t>
  </si>
  <si>
    <t>Ganesh Deheri S/o Thakur</t>
  </si>
  <si>
    <t>Sukanti Padhan S/o Budhan</t>
  </si>
  <si>
    <t>Uakaru Khamari S/o Dhani</t>
  </si>
  <si>
    <t>Girdhari Padhan</t>
  </si>
  <si>
    <t>Giridhari Padhan</t>
  </si>
  <si>
    <t>Pithinda</t>
  </si>
  <si>
    <t>Gourahari Deheri S/o Souki</t>
  </si>
  <si>
    <t>Madhusudan Behera S/o Dinabandhu</t>
  </si>
  <si>
    <t xml:space="preserve">MAHENDRA THETHUAR S/OABHIMANYU THETHUAR </t>
  </si>
  <si>
    <t>Deepak Ku. Deheri S/o Bipin Bihari</t>
  </si>
  <si>
    <t xml:space="preserve">Jalandhar Kalo s/o-Dayanidhi </t>
  </si>
  <si>
    <t>Prahalad Padhan s/o-Kashab</t>
  </si>
  <si>
    <t>Kumarmani Padhan s/o-Bhudev</t>
  </si>
  <si>
    <t>Mahadeb Kalo s/o-Balamakunda</t>
  </si>
  <si>
    <t xml:space="preserve">Bharat Nag s/o-Damaru </t>
  </si>
  <si>
    <t xml:space="preserve">Jadumani Deheri S/o Bhogila </t>
  </si>
  <si>
    <t>Subal Deheria S/o Mantri</t>
  </si>
  <si>
    <t>Rohit Chand S/o Ghasia</t>
  </si>
  <si>
    <t>Jayanta Sa S/o Satyananda</t>
  </si>
  <si>
    <t xml:space="preserve">Gobinda Sahu s/o-Balaram </t>
  </si>
  <si>
    <t>Ashok Bargayat S/o Neheru</t>
  </si>
  <si>
    <t>Goutam Rana S/o Dayanidhi</t>
  </si>
  <si>
    <t>Daitari Deheri S/o Selu</t>
  </si>
  <si>
    <t>Tankadhar Deheri S/o Jogendra</t>
  </si>
  <si>
    <t>Panchu Padhan s/o-Paltan</t>
  </si>
  <si>
    <t>Pyari Bargayat S/o Rabi</t>
  </si>
  <si>
    <t>SUKALWATI GOND, S/O- BISHIKESHAN GON</t>
  </si>
  <si>
    <t>RANAJIT SIDAR S/O RAJABIHARI SIDAR</t>
  </si>
  <si>
    <t xml:space="preserve">MURALIDHARPADHAN S/O FAKIR PADHAN </t>
  </si>
  <si>
    <t xml:space="preserve">CHAKRADHAR MEHER S/O ARJUN MEHER </t>
  </si>
  <si>
    <t xml:space="preserve">KALICHARAN MEHER SD/O KUNJA MEHER </t>
  </si>
  <si>
    <t>SHYAMLAL MEHER S/O LAXMAN MEHER</t>
  </si>
  <si>
    <t>MUKTESWAR MEHER S/O PADMALOCHAN MEHER</t>
  </si>
  <si>
    <t xml:space="preserve"> JAGANNATH DEHERI S/O GAURANGA DEHERI </t>
  </si>
  <si>
    <t xml:space="preserve">BASUDEB MEHER S/O GAYADHAR MEHER </t>
  </si>
  <si>
    <t xml:space="preserve">RUDRA KUMAR SAHU S/O BASUDEB SAHU </t>
  </si>
  <si>
    <t>BABAJI BHOI S/O ARJUN BHOI</t>
  </si>
  <si>
    <t>THAKURDEV PADHAN S/O ANTA PADHAN</t>
  </si>
  <si>
    <t xml:space="preserve">KHAGESWAR PADHAN SO/SAMARU PADHAN </t>
  </si>
  <si>
    <t>Karna Suna s/o-Baishneb</t>
  </si>
  <si>
    <t xml:space="preserve">Ujagar Kumbhar s/o-Tilakaram </t>
  </si>
  <si>
    <t xml:space="preserve">PANDAVA S/O GIRIDHARI SA </t>
  </si>
  <si>
    <t xml:space="preserve">NAROTAM MAJHI S/OPREMANANDA MAJHI </t>
  </si>
  <si>
    <t>KISHO MEHER S/O DUKHU MEHER</t>
  </si>
  <si>
    <t xml:space="preserve">NANDA DEHERI S/O KALIRAM DEHERI </t>
  </si>
  <si>
    <t>Bhramara Dhurua s/o-Nandalal</t>
  </si>
  <si>
    <t xml:space="preserve">Murali Bhue s/o- Indra </t>
  </si>
  <si>
    <t>JAYAKRUSHNA MEHER S/O PURUSUTTAM MEHER</t>
  </si>
  <si>
    <t xml:space="preserve">GAURANGA GAND S/O MUNAKU GAND </t>
  </si>
  <si>
    <t xml:space="preserve">ABHIMANYU MEHER S/O TIKESWAR MEHER </t>
  </si>
  <si>
    <t xml:space="preserve">MANGALU MEHER S/O KUNJA MEHER </t>
  </si>
  <si>
    <t>Ichhabati Mahananda D/o-Paban</t>
  </si>
  <si>
    <t xml:space="preserve">SMARU PADHAN S/O LAXMAN PADHAN </t>
  </si>
  <si>
    <t>Sabitri Bhue w/o-Balaram Bhue</t>
  </si>
  <si>
    <t xml:space="preserve">DAMODAR PADHAN S/O DURJODHAN PADHAN </t>
  </si>
  <si>
    <t xml:space="preserve">Kasturi Dhurua s/o-Bastiram </t>
  </si>
  <si>
    <t>GHANASHYAM BHOI S/O BAIRAGI BHOI</t>
  </si>
  <si>
    <t xml:space="preserve">Basanta Padhan s/o-Paltan </t>
  </si>
  <si>
    <t xml:space="preserve">AMRUTLAL S/O BHAGA SA </t>
  </si>
  <si>
    <t xml:space="preserve">GOKUL MEHERS/O JAGABANDU MEHER </t>
  </si>
  <si>
    <t>DEBANANDA SIDARS/O RANJIT SIDAR</t>
  </si>
  <si>
    <t>Premananda Padhan  s/o-Paltan</t>
  </si>
  <si>
    <t>Durgacharan Dhurua s/o-Hiralal</t>
  </si>
  <si>
    <t>Sahadev Suna s/o-Bishnu</t>
  </si>
  <si>
    <t xml:space="preserve">BHAJA GOND S/O RATAN GOND </t>
  </si>
  <si>
    <t>BISWAMBAR SIDAR S/O KAHNU SIDAR</t>
  </si>
  <si>
    <t xml:space="preserve">SHUKRU PADHAN S/O GANESH PADHAN </t>
  </si>
  <si>
    <t xml:space="preserve">KAPILENDRA PADHAN S/O FAKIR PADHA </t>
  </si>
  <si>
    <t xml:space="preserve">Purnnabasi  Padhan d/o-Fakira </t>
  </si>
  <si>
    <t xml:space="preserve">Neheru Padhan s/o-Balaram </t>
  </si>
  <si>
    <t xml:space="preserve">GOBINDA MEHER S/O PURUSUTTAM MEHER </t>
  </si>
  <si>
    <t xml:space="preserve">Subal Luha s/o-Dirjyodhan </t>
  </si>
  <si>
    <t>Chandrasekhar Padhan s/o-Paltan</t>
  </si>
  <si>
    <t>Rudra Padhan s/o-Saukilal</t>
  </si>
  <si>
    <t>BHAKTABANDHU DHURUA S/O RAMA DHURUA</t>
  </si>
  <si>
    <t>Akura Sahu s/o-Giridhari</t>
  </si>
  <si>
    <t xml:space="preserve">DILESWAR MEHER S/O TEKADHARMEHER </t>
  </si>
  <si>
    <t>ALEKS SA S/O THABIR SA</t>
  </si>
  <si>
    <t xml:space="preserve">TANGUNU MEHER S/O TEJARAM MEHER </t>
  </si>
  <si>
    <t xml:space="preserve">ROHINI BEHERA S/O RABINDRA BEHERA </t>
  </si>
  <si>
    <t xml:space="preserve">BRUNDABATI MEHER W/OTENGUNU MEHER </t>
  </si>
  <si>
    <t>Tikenani Dhurua W/o-Nandalal</t>
  </si>
  <si>
    <t xml:space="preserve">Kartika Sa s/o-Sobharam </t>
  </si>
  <si>
    <t>PRATAP SIDAR S/O GILAP ISADR</t>
  </si>
  <si>
    <t xml:space="preserve">Agni Dhurua s/o- Banshidhar </t>
  </si>
  <si>
    <t>SURITALAL DEHERI S/OMANTRI DEHERI</t>
  </si>
  <si>
    <t>BANDHURAM SIDAR S/O SAMARU SIDAR</t>
  </si>
  <si>
    <t xml:space="preserve">RAMESH SA S/O DHANURJAYA SA </t>
  </si>
  <si>
    <t>Sahani Chanda s/o-Ananda</t>
  </si>
  <si>
    <t xml:space="preserve">TARUNI PADHAN S/O THAKURDEV PADHAN </t>
  </si>
  <si>
    <t>Abadhut Padhan s/o-Saukilal</t>
  </si>
  <si>
    <t xml:space="preserve">NAKUL MEHER S/O JAGABANDHU MEHER </t>
  </si>
  <si>
    <t xml:space="preserve">SITARAM DEHERI S/O DOLAMANI DEHERI </t>
  </si>
  <si>
    <t xml:space="preserve">JANABATI PADHAN W/O THAKURDEV PADHAN </t>
  </si>
  <si>
    <t>Chintamani Deheri S/o Ananta</t>
  </si>
  <si>
    <t>Sushil Bargat S/o Neheru</t>
  </si>
  <si>
    <t>Rajendra Behera S/o Fakira</t>
  </si>
  <si>
    <t>Jhasketan Sai S/o Bhaja</t>
  </si>
  <si>
    <t>Raju Seth S/o Chakra</t>
  </si>
  <si>
    <t>Upendra Chand S/o Kasta</t>
  </si>
  <si>
    <t>Shribatsa Deheria S/o Miracha</t>
  </si>
  <si>
    <t>Khageswar Rana S/o Bipin</t>
  </si>
  <si>
    <t>Ambika Rana S/o Thibu</t>
  </si>
  <si>
    <t>Lapteswar Deheri S/o Dukhu</t>
  </si>
  <si>
    <t>Dukalu Deheria S/o Tekaru</t>
  </si>
  <si>
    <t>Lingaraj Deheri S/o Akula</t>
  </si>
  <si>
    <t>Satyananda Sa S/o Bhaja</t>
  </si>
  <si>
    <t>Manoj Ku. Bargei S/o Neheru</t>
  </si>
  <si>
    <t>Bhamara Deheri S/o Akula</t>
  </si>
  <si>
    <t>Bishnu Prasad Sa S/o Dau</t>
  </si>
  <si>
    <t>Premsagar Deheri S/o Kartika</t>
  </si>
  <si>
    <t>Niranjan Kalo S/o Bhagabatia</t>
  </si>
  <si>
    <t>Upendra Seth S/o Chakra</t>
  </si>
  <si>
    <t>Jayakumar Deheri S/o Mahadev</t>
  </si>
  <si>
    <t>Naresh Deheri S/o Aniruddha</t>
  </si>
  <si>
    <t>Prasanna Deheria S/o Jugia</t>
  </si>
  <si>
    <t>Anam Deheria S/o Miracha</t>
  </si>
  <si>
    <t>Purna Ch. Deheria S/o hajaru</t>
  </si>
  <si>
    <t>Gulapram Deheri S/o Basudeb</t>
  </si>
  <si>
    <t>Gangadhar Sa S/o Munukulal</t>
  </si>
  <si>
    <t>Munu Suna S/o Bajru</t>
  </si>
  <si>
    <t>Debarchan Biswal S/o Panu</t>
  </si>
  <si>
    <t>Jejeram Deheri S/o Nepal</t>
  </si>
  <si>
    <t>Tengnu Sa S/o Bali</t>
  </si>
  <si>
    <t>Ranjit Deheria S/o Suresh</t>
  </si>
  <si>
    <t>Mahana Rana S/o Dayanidhi</t>
  </si>
  <si>
    <t>Santosh Rana S/o Bhaga</t>
  </si>
  <si>
    <t>Achyut Deheri S/o Bishnu</t>
  </si>
  <si>
    <t>Sridhar Deheri S/o Sauki</t>
  </si>
  <si>
    <t>Akshya Deheri S/o Sapna</t>
  </si>
  <si>
    <t xml:space="preserve">Dhruba Charan Biswal S/o Lalit </t>
  </si>
  <si>
    <t>Bhima Sagar S/o Dukhu</t>
  </si>
  <si>
    <t>Parsuram Behera S/o Dinabandhu</t>
  </si>
  <si>
    <t>Kailash Rana S/o Chaturbhuja</t>
  </si>
  <si>
    <t>Bihari Sahu S/o Baguru</t>
  </si>
  <si>
    <t>Tapeswar Urma S/o Maguni</t>
  </si>
  <si>
    <t>Janek Deheri S/o Kakara</t>
  </si>
  <si>
    <t>Laxman Rana S/o Keshaba</t>
  </si>
  <si>
    <t>Srimat Rana S/o Gajapati</t>
  </si>
  <si>
    <t>Bipin Rana S/o Thakur</t>
  </si>
  <si>
    <t>Bhagabana Patra S/o Shyambihari</t>
  </si>
  <si>
    <t>Sukamani Rana S/o Keshaba</t>
  </si>
  <si>
    <t xml:space="preserve">Bhisma Deheri S/o Balaram </t>
  </si>
  <si>
    <t>Sitaram Deheria S/o Chintamani</t>
  </si>
  <si>
    <t>Jugeswar Mali S/o Bhagirathi</t>
  </si>
  <si>
    <t xml:space="preserve">Fagu Bhoi S/o Palou </t>
  </si>
  <si>
    <t>Kshitibhusan Deheri S/o Bhogilal</t>
  </si>
  <si>
    <t>Purna Ch. Dash S/o Barun Ch. Dash</t>
  </si>
  <si>
    <t>Jugilal deheri S/o Ratna</t>
  </si>
  <si>
    <t>Dilip Deheri S/o Tankadhar</t>
  </si>
  <si>
    <t>Gobinda Sa S/o Dau</t>
  </si>
  <si>
    <t>Suresh Rana S/o Rameswar</t>
  </si>
  <si>
    <t>Moti Rana S/o Thakur</t>
  </si>
  <si>
    <t>Panchami Rana S/o Motilal</t>
  </si>
  <si>
    <t>Sahadeb Sa S/o Munukulal</t>
  </si>
  <si>
    <t>Mahadeba Deheri S/o Akula</t>
  </si>
  <si>
    <t>Ananta Deheri S/o Jadumani</t>
  </si>
  <si>
    <t>Naresh Rana S/o Duan</t>
  </si>
  <si>
    <t>Laxman Deheri S/o Rameswar</t>
  </si>
  <si>
    <t>Bikul Deheri S/o Kalia</t>
  </si>
  <si>
    <t>Sundarmani Mallick S/o Bhagirathi</t>
  </si>
  <si>
    <t>Sitaram Mallick S/o Baraj</t>
  </si>
  <si>
    <t>Meghanath Mallick S/o Manohar</t>
  </si>
  <si>
    <t>Tularam Deheri S/o Dirjyodhan</t>
  </si>
  <si>
    <t>Srimukha Rana S/o Gajapati</t>
  </si>
  <si>
    <t>Mohan Sa S/o Sobharam</t>
  </si>
  <si>
    <t>Darshan Rana S/o Nandalal</t>
  </si>
  <si>
    <t>Chandramani Kalo S/o Dinasagar</t>
  </si>
  <si>
    <t>Debananda Sa S/o Nakula</t>
  </si>
  <si>
    <t>Nadiabasi Bag S/o Ganda</t>
  </si>
  <si>
    <t>Aswini Deheri S/o Sanatan</t>
  </si>
  <si>
    <t>Jayamangal Deheri S/o Sanantan</t>
  </si>
  <si>
    <t>Achyut Thethuar S/o Natabar</t>
  </si>
  <si>
    <t>Chuleswar Thethuar S/o Abhimanyu</t>
  </si>
  <si>
    <t>Bisesh Deheri S/o Chudamani</t>
  </si>
  <si>
    <t>Sagara Deheri S/o Kakara</t>
  </si>
  <si>
    <t>Linga Padhan S/o Bhugadeb</t>
  </si>
  <si>
    <t>Benu Bishi S/o Luburu</t>
  </si>
  <si>
    <t>Karunakar Deheri S/o Dhani</t>
  </si>
  <si>
    <t>Sobharam Deheri S/o Dirjyodhan</t>
  </si>
  <si>
    <t>Menha Deheria S/o Fagu</t>
  </si>
  <si>
    <t>Kashiram Deheri S/o Bansidhar</t>
  </si>
  <si>
    <t>Pramod Thethuar S/o Markanda</t>
  </si>
  <si>
    <t>Arakhita Deheri S/o Ramlal</t>
  </si>
  <si>
    <t>Nakul Khamari S/o Sukru</t>
  </si>
  <si>
    <t>Lekru Sa S/o Uchhaba</t>
  </si>
  <si>
    <t>Kishor Thethuar S/o Markanda</t>
  </si>
  <si>
    <t>Arakhita Rana S/o Luthuru</t>
  </si>
  <si>
    <t>Bhima Sa S/o Tirtha</t>
  </si>
  <si>
    <t>Thandaram Deheri S/o Nichal</t>
  </si>
  <si>
    <t>Nageswar Sahu S/o Dasha</t>
  </si>
  <si>
    <t>Bhagirathi Deheri S/o Karunakar</t>
  </si>
  <si>
    <t>Sara Deheri S/o Rabi</t>
  </si>
  <si>
    <t>SukadebDeheri S/o Akul</t>
  </si>
  <si>
    <t>Dutiya Deheri S/o Arshu</t>
  </si>
  <si>
    <t>Gopal Deheri S/o Bishikeshan</t>
  </si>
  <si>
    <t>Jogendra Deheri S/o Saheba</t>
  </si>
  <si>
    <t>Abhimanyu Mahananda S/o Gokul</t>
  </si>
  <si>
    <t>Arjun Deheri S/o Jadumani</t>
  </si>
  <si>
    <t>Kalia Sahu S/o Usta</t>
  </si>
  <si>
    <t>Nirupama Deheria S/o Jadumani</t>
  </si>
  <si>
    <t>Ajatmil Biswal S/o Bihari</t>
  </si>
  <si>
    <t>Chandrama Mallick W/o Miniketan</t>
  </si>
  <si>
    <t>Banabas Deheri S/o Dukhu</t>
  </si>
  <si>
    <t>Udiyan Deheri S/o Bhogilal</t>
  </si>
  <si>
    <t>Hirachandra Deheri S/o Sara</t>
  </si>
  <si>
    <t>Arabinda Deheri S/o Jadumani</t>
  </si>
  <si>
    <t>Rajeeb Kalo S/o Niranjan</t>
  </si>
  <si>
    <t>Rajkumar Deheri S/o Lingaraj</t>
  </si>
  <si>
    <t>Ahalya Deheria D/o Arjun</t>
  </si>
  <si>
    <t>Mayadhar Suna S/o Isha</t>
  </si>
  <si>
    <t>Khirkumari Deheri D/o Jadumani</t>
  </si>
  <si>
    <t>Sapna Deheri S/o Rabi</t>
  </si>
  <si>
    <t>Manbodh Deheria S/o Selu</t>
  </si>
  <si>
    <t>Sahadev Mahanand S/o Haldhar</t>
  </si>
  <si>
    <t>Sanju Sa S/o Satyananda</t>
  </si>
  <si>
    <t>Hrushikesh Rana S/o Chakradhar</t>
  </si>
  <si>
    <t>Amresh Deheri S/o Arakhita</t>
  </si>
  <si>
    <t>Bhisma Rana S/o Chakradhar</t>
  </si>
  <si>
    <t>Chintamani Bishi S/o Jagabandhu</t>
  </si>
  <si>
    <t>Banchhanidhi Bhoi S/o Purandar</t>
  </si>
  <si>
    <t>Pyari Suna S/o Balabhadrta</t>
  </si>
  <si>
    <t>Kumod Deheri S/o Sanatan</t>
  </si>
  <si>
    <t>Maljuli Mallick W/o Prafulla</t>
  </si>
  <si>
    <t>Sarojini Mallick W/o Amarsingh</t>
  </si>
  <si>
    <t>Amarsingh Mallick S/o Rameswar</t>
  </si>
  <si>
    <t>Durua Deheria S/o Laku</t>
  </si>
  <si>
    <t>Madhan Sa S/o Gouranga</t>
  </si>
  <si>
    <t>Lekru Mallick S/o Bhubaneswar</t>
  </si>
  <si>
    <t>Giridhari Kalo S/o Rama</t>
  </si>
  <si>
    <t>Ashok Rohidas S/o Prabhakar</t>
  </si>
  <si>
    <t>Soudagar Rohidas S/o Goutam</t>
  </si>
  <si>
    <t>Dukhu Rana S/o Bhukunu</t>
  </si>
  <si>
    <t>Dustideb Deheri S/o Ratna</t>
  </si>
  <si>
    <t xml:space="preserve">Chudamani Rana S/o Rameswar </t>
  </si>
  <si>
    <t>Sanatan Deheria S/o Miracha</t>
  </si>
  <si>
    <t>Tika Deheria S/o Mercha</t>
  </si>
  <si>
    <t>Iswar Sa S/o Bhagabatia</t>
  </si>
  <si>
    <t>Parakhit Mallick S/o Sanichar</t>
  </si>
  <si>
    <t>Dasarath Bishi S/o Dubaraj</t>
  </si>
  <si>
    <t xml:space="preserve">NIDHI KALO S/O BAISHNAB KALO </t>
  </si>
  <si>
    <t>Sagara Sa S/o Khukha</t>
  </si>
  <si>
    <t>Gita Thethuar D/o Surja Kumar</t>
  </si>
  <si>
    <t xml:space="preserve">LAMBODAR SAHU S/O KHEDU SAHU </t>
  </si>
  <si>
    <t xml:space="preserve">NIRANJAN PADHAN S/O SANKAR PADHAN </t>
  </si>
  <si>
    <t>Santosh deheri S/o Thandaram</t>
  </si>
  <si>
    <t>Kandarpa Thethuar S/o Natwar</t>
  </si>
  <si>
    <t>kshyamasagar ranbida s/o-banshi</t>
  </si>
  <si>
    <t>Simlia</t>
  </si>
  <si>
    <t>uajal gond s/o-manktu ganda</t>
  </si>
  <si>
    <t>sunil sa s/o-neheru sa</t>
  </si>
  <si>
    <t>ujal gonda s/o-mangalu gonda</t>
  </si>
  <si>
    <t xml:space="preserve">prabin padhan s/o-gopinath </t>
  </si>
  <si>
    <t>duta sa s/o-bangali sa</t>
  </si>
  <si>
    <t>manoj sa s/o-sanatan sa</t>
  </si>
  <si>
    <t>balaram padhan</t>
  </si>
  <si>
    <t>sanatan sahu s/o-lakhiyapati sahu</t>
  </si>
  <si>
    <t xml:space="preserve">ramesh sa </t>
  </si>
  <si>
    <t>basanti sa</t>
  </si>
  <si>
    <t>kartika pap s/o-budhu pap</t>
  </si>
  <si>
    <t>meghnath sa s/o-pyari sa</t>
  </si>
  <si>
    <t>shrabana ku. Mahapatra s/o-dukhu mahapatra</t>
  </si>
  <si>
    <t>mangatu ganda s/o-jogi singh</t>
  </si>
  <si>
    <t>matilal sa s/o-chandrabhanu</t>
  </si>
  <si>
    <t>makar ram sa s/o-pileswar sa</t>
  </si>
  <si>
    <t>chaitannya sa</t>
  </si>
  <si>
    <t xml:space="preserve">gunanidhi sa s/o-bhagban </t>
  </si>
  <si>
    <t>subash ranbida s/o-lekru ranbida</t>
  </si>
  <si>
    <t>lekru gond s/o-kenda gond</t>
  </si>
  <si>
    <t>kisor sa s/o-sankirtan sa</t>
  </si>
  <si>
    <t>santosh gond s/o-bhubneswar gond</t>
  </si>
  <si>
    <t>satya ku. Gond s/o-kirtibasha</t>
  </si>
  <si>
    <t xml:space="preserve">bhima sa </t>
  </si>
  <si>
    <t xml:space="preserve">amrut sa </t>
  </si>
  <si>
    <t>dasharatha sa s/o-kaleswar sa</t>
  </si>
  <si>
    <t xml:space="preserve">aniruddha sa </t>
  </si>
  <si>
    <t xml:space="preserve">chamra sa </t>
  </si>
  <si>
    <t>usat sa s/o-fakir sa</t>
  </si>
  <si>
    <t>samaru padhan s/o-mangalu</t>
  </si>
  <si>
    <t>giridhari padhan s/o-lala padhan</t>
  </si>
  <si>
    <t>balaram  pap</t>
  </si>
  <si>
    <t>ashok sa</t>
  </si>
  <si>
    <t>nityananda sa s/o-chamra sa</t>
  </si>
  <si>
    <t xml:space="preserve">bipin padhan </t>
  </si>
  <si>
    <t>sahadeb gonda s/o-anadi gonda</t>
  </si>
  <si>
    <t>sapna pap s/o-brushaba pap</t>
  </si>
  <si>
    <t>santaram sa s/o-dina sa</t>
  </si>
  <si>
    <t>lalmohan sa s/o-satyabadi</t>
  </si>
  <si>
    <t>ganesh ganda s/o-tihilu ganda</t>
  </si>
  <si>
    <t xml:space="preserve">antaram sa </t>
  </si>
  <si>
    <t>chhabila sa s/o-pileswar sa</t>
  </si>
  <si>
    <t xml:space="preserve">bhotmmati gond </t>
  </si>
  <si>
    <t xml:space="preserve">bhugi sa </t>
  </si>
  <si>
    <t>ketki sa w/o-fakira sa</t>
  </si>
  <si>
    <t xml:space="preserve">arjun patel </t>
  </si>
  <si>
    <t xml:space="preserve">ganesh padhan s/o-prabin </t>
  </si>
  <si>
    <t xml:space="preserve">rajkumar sa </t>
  </si>
  <si>
    <t>subedi pap s.o-brushaba pap</t>
  </si>
  <si>
    <t xml:space="preserve">bihari sa </t>
  </si>
  <si>
    <t>indra sa s/o-tila</t>
  </si>
  <si>
    <t>guna sa s/o-aasa sa</t>
  </si>
  <si>
    <t>hara sa s/o-gelha</t>
  </si>
  <si>
    <t>prahallad sa s/o-fulchan sa</t>
  </si>
  <si>
    <t>meghlal ganda s/o-satya kumar ganda</t>
  </si>
  <si>
    <t>sovaram sa s/o-lalmohan sa</t>
  </si>
  <si>
    <t xml:space="preserve">bali sa </t>
  </si>
  <si>
    <t xml:space="preserve">balaram sa </t>
  </si>
  <si>
    <t>fagulal sa s/o-neteram sa</t>
  </si>
  <si>
    <t>sulochan gond s/o-meghu ganda</t>
  </si>
  <si>
    <t>drujodhan padhan s/o-naban</t>
  </si>
  <si>
    <t>pyari sa s/o-hrushikesh</t>
  </si>
  <si>
    <t xml:space="preserve">bhagaban sing </t>
  </si>
  <si>
    <t xml:space="preserve">bhima padhan </t>
  </si>
  <si>
    <t xml:space="preserve">balaran ganda </t>
  </si>
  <si>
    <t>sapna ranbida s/o-makhnu ranbida</t>
  </si>
  <si>
    <t xml:space="preserve">bhubwneswar padhan </t>
  </si>
  <si>
    <t xml:space="preserve">rajib gond </t>
  </si>
  <si>
    <t>khira pap d/o-suresh pap</t>
  </si>
  <si>
    <t xml:space="preserve">bisi pap </t>
  </si>
  <si>
    <t>sribarsa pap s/o-bhagaban pap</t>
  </si>
  <si>
    <t>gopala sa s/o-mangalu sa</t>
  </si>
  <si>
    <t>suryakanti kalo h/o-bhubaneswar</t>
  </si>
  <si>
    <t>mina sa d/o-bhagban</t>
  </si>
  <si>
    <t>ostaram sa s/o-pileswar</t>
  </si>
  <si>
    <t>jhasketan sa s/o-balaram sa</t>
  </si>
  <si>
    <t>lalit mohan padhan s/o-lala padhan</t>
  </si>
  <si>
    <t>manglu sa s/o-rabi sa</t>
  </si>
  <si>
    <t>sovaram sa s/o-iswara sa</t>
  </si>
  <si>
    <t>jibardhan sa s/o-prameswar sa</t>
  </si>
  <si>
    <t>karkita pujari s/o-dhaneswar</t>
  </si>
  <si>
    <t>iswar sa s/o-basudeb sa</t>
  </si>
  <si>
    <t>makardhwaj sa s/o-angad</t>
  </si>
  <si>
    <t>lokeswar sa s/o-resham sa</t>
  </si>
  <si>
    <t>prabhati sa d/o-sukhiram sa</t>
  </si>
  <si>
    <t xml:space="preserve">bikram sa </t>
  </si>
  <si>
    <t xml:space="preserve">arjun sa </t>
  </si>
  <si>
    <t>raj kumarsa s/o-kalapram sa</t>
  </si>
  <si>
    <t>nilanchal sa s/o-bali sa</t>
  </si>
  <si>
    <t>radheshyam gonda s/o-parshuram</t>
  </si>
  <si>
    <t>hiralal sa s/o-chandra bhanu sa</t>
  </si>
  <si>
    <t xml:space="preserve">bhurua sa </t>
  </si>
  <si>
    <t xml:space="preserve">ratan sa </t>
  </si>
  <si>
    <t xml:space="preserve">nakula gonda </t>
  </si>
  <si>
    <t>ugresan sa s/o-hala sa</t>
  </si>
  <si>
    <t>jhagru pab s/o-budhu</t>
  </si>
  <si>
    <t xml:space="preserve">riroti sidar </t>
  </si>
  <si>
    <t>Girisha Chandra Sa</t>
  </si>
  <si>
    <t>Goutam Sa</t>
  </si>
  <si>
    <t>Jayakumar Padhan</t>
  </si>
  <si>
    <t>Parameswra Sa</t>
  </si>
  <si>
    <t>Tejram Ganda</t>
  </si>
  <si>
    <t>Chaturbhuja bhoi s/o purandara</t>
  </si>
  <si>
    <t>Remta</t>
  </si>
  <si>
    <t>Manjula panda d/o pramod ku.</t>
  </si>
  <si>
    <t>Teja panigrahi s/o dambarudhar</t>
  </si>
  <si>
    <t>Nilakantha padhan s/o budhadeb</t>
  </si>
  <si>
    <t>Basudev padhan s/o bairagi</t>
  </si>
  <si>
    <t>Sovadra ganda s/o angad</t>
  </si>
  <si>
    <t>Sumati murchhulia s/o angad</t>
  </si>
  <si>
    <t>Ashvin meher s/o himanchal</t>
  </si>
  <si>
    <t>Lalita padhan w/o raj</t>
  </si>
  <si>
    <t xml:space="preserve">Raj padhan s/o suru </t>
  </si>
  <si>
    <t>Nrupa padhan s/o raj padhan</t>
  </si>
  <si>
    <t>Gouranga padhan s/o dataram</t>
  </si>
  <si>
    <t>Aniruddha barik s/o suresh barik</t>
  </si>
  <si>
    <t>Sahadev dash s/o dutikrushna</t>
  </si>
  <si>
    <t xml:space="preserve">Tikeswar padhan s/o prahallad </t>
  </si>
  <si>
    <t xml:space="preserve">Dukhu padhan s/o phagu </t>
  </si>
  <si>
    <t>Basudeb barik s/o harideb</t>
  </si>
  <si>
    <t>Sabitri barik w/o basudeb</t>
  </si>
  <si>
    <t>Bata khamari s/o dukhu khamari</t>
  </si>
  <si>
    <t>Naresh padhan s/o harihar</t>
  </si>
  <si>
    <t>Kunjabihari padhan s/o hrusikesh</t>
  </si>
  <si>
    <t xml:space="preserve">Aluri dash d/o ekadashia </t>
  </si>
  <si>
    <t xml:space="preserve">Gayatri biswal s/o dingar biswal </t>
  </si>
  <si>
    <t>Kanhu charan khamari s/o gunasagar</t>
  </si>
  <si>
    <t xml:space="preserve">Khageswar padhan s/o hrusikesh </t>
  </si>
  <si>
    <t>Parameshwar padhan s/o hrusikesh</t>
  </si>
  <si>
    <t xml:space="preserve">Dipti chandra padhan s/o panchulal </t>
  </si>
  <si>
    <t>Raghunath bhoi s/o baghu bhoi</t>
  </si>
  <si>
    <t>Sanatan sa s/o sridhar sa</t>
  </si>
  <si>
    <t>Krupa padhan s/o bhukulu</t>
  </si>
  <si>
    <t>Bilasini padhan w/o diptichandra</t>
  </si>
  <si>
    <t xml:space="preserve">Sanjaya padhan s/o gopal padhan </t>
  </si>
  <si>
    <t>Nityananda sahu s/o jogeswar</t>
  </si>
  <si>
    <t>Samanta kumar padhan s/o dayanidhi</t>
  </si>
  <si>
    <t>Chudamani urma s/o dusta</t>
  </si>
  <si>
    <t xml:space="preserve">Nirmal padhan s/o sanyasi </t>
  </si>
  <si>
    <t>Shyamal padhan s/o tikeswar</t>
  </si>
  <si>
    <t xml:space="preserve">Subash chandra padhan s/o dukhu </t>
  </si>
  <si>
    <t>Upendra chouhan s/o gambhira</t>
  </si>
  <si>
    <t>Chandrahas sa s/o chhelia sa</t>
  </si>
  <si>
    <t>Hemanta mishra s/o gaurishankar</t>
  </si>
  <si>
    <t xml:space="preserve">Srikanta mishra s/o gourishankar </t>
  </si>
  <si>
    <t xml:space="preserve">Sauki panigrahi s/o mangalu </t>
  </si>
  <si>
    <t xml:space="preserve">Pratap sahi s/o debarchan </t>
  </si>
  <si>
    <t xml:space="preserve">Debarchan sahi s/o shankar </t>
  </si>
  <si>
    <t>Chandramani panigrahi s/o akura</t>
  </si>
  <si>
    <t>Suresh barik s/o narattam barik</t>
  </si>
  <si>
    <t>Gajananda sa s/o kumar sa</t>
  </si>
  <si>
    <t xml:space="preserve">Shrinibas padhaan s/o narayana </t>
  </si>
  <si>
    <t>Subodha mishra s/o pyarimohan</t>
  </si>
  <si>
    <t>Anantaram mishra s/o pyari mohan</t>
  </si>
  <si>
    <t>Sanyasi padhan s/o bairagi</t>
  </si>
  <si>
    <t>Debarchan sa s/o kumar</t>
  </si>
  <si>
    <t>Minister bhoi s/o gajabati bhoi</t>
  </si>
  <si>
    <t>Bana urma s/o durjan urma</t>
  </si>
  <si>
    <t xml:space="preserve">Mangalu panigrahi s/o jagabandhu </t>
  </si>
  <si>
    <t>Gurucharan khamari s/o anadi</t>
  </si>
  <si>
    <t>Chhelia padhan s/o gelha</t>
  </si>
  <si>
    <t>Gopal padhan s/o gelha</t>
  </si>
  <si>
    <t>Nepal padhan s/o gelha</t>
  </si>
  <si>
    <t>Rajesh bhoi s/o lekru bhoi</t>
  </si>
  <si>
    <t>Gulapram deheri s/o basudev</t>
  </si>
  <si>
    <t>Goutam biswal s/o shashi</t>
  </si>
  <si>
    <t>Okilla padhan s/o purushouttam</t>
  </si>
  <si>
    <t xml:space="preserve">Rebati padhan w/o hiralal </t>
  </si>
  <si>
    <t xml:space="preserve">Dolamani padhan s/o urath </t>
  </si>
  <si>
    <t xml:space="preserve">Mahabir padhan s/o janak </t>
  </si>
  <si>
    <t xml:space="preserve">Chandra mani bhoi s/o parsuram </t>
  </si>
  <si>
    <t>Brushadhwaj mishra s/o ganda</t>
  </si>
  <si>
    <t xml:space="preserve">Buddhadev sahu s/o pitamber </t>
  </si>
  <si>
    <t>Sumati padhan w/o rameswar</t>
  </si>
  <si>
    <t xml:space="preserve">Gobinda padhan s/o santos </t>
  </si>
  <si>
    <t>Lata mahapatra d/o dhuba</t>
  </si>
  <si>
    <t>Pandab padhan s/o chakra</t>
  </si>
  <si>
    <t>Manabodh bhue s/o jagamohana</t>
  </si>
  <si>
    <t>Gouranga harijan s/o hemsagar</t>
  </si>
  <si>
    <t>mohit kumar bhoi s/o dirjo</t>
  </si>
  <si>
    <t xml:space="preserve">Balaram padhan s/o sanatan </t>
  </si>
  <si>
    <t>Thakur padhan s/o dhuba</t>
  </si>
  <si>
    <t>Budhu meher s/o nata meher</t>
  </si>
  <si>
    <t xml:space="preserve">Daya padhan s/o bhogilal </t>
  </si>
  <si>
    <t xml:space="preserve">birbal padhan s/o tikeswar </t>
  </si>
  <si>
    <t xml:space="preserve">Jagada sahu s/o chandan </t>
  </si>
  <si>
    <t>Balaram padhan s/o bhukhal</t>
  </si>
  <si>
    <t>Iswar chandra sa s/o banchha sa</t>
  </si>
  <si>
    <t>Durjodhan gardia s/o kunjala</t>
  </si>
  <si>
    <t>Haribandhu bag s/o fakir</t>
  </si>
  <si>
    <t>Tengunu singh s/o jethu</t>
  </si>
  <si>
    <t>Prashna padhan s/o ganesh</t>
  </si>
  <si>
    <t>Ramachandra ganda s/o lokeswar</t>
  </si>
  <si>
    <t>Dillip kumar padhan s/o chudamani</t>
  </si>
  <si>
    <t xml:space="preserve">Sadhu singh s/o jethu </t>
  </si>
  <si>
    <t>Prasanta sa s/o kartika sa</t>
  </si>
  <si>
    <t>Gurunath biswal s/o hari</t>
  </si>
  <si>
    <t xml:space="preserve">Nabin padhan s/o bhogilal </t>
  </si>
  <si>
    <t xml:space="preserve">Atmaram padhan s/o dayanidhi </t>
  </si>
  <si>
    <t>Dolamani mohapatra s/o gokul</t>
  </si>
  <si>
    <t xml:space="preserve">Sadananda sahu s/o nilamani </t>
  </si>
  <si>
    <t>Narayana bhoi s/o bishi</t>
  </si>
  <si>
    <t xml:space="preserve">Tikeswar gardia s/o ramkrushna </t>
  </si>
  <si>
    <t xml:space="preserve">Nityananda sahi s/o mohan </t>
  </si>
  <si>
    <t>Neheru biswal s/o malia</t>
  </si>
  <si>
    <t>Bihari sa s/o chamara sa</t>
  </si>
  <si>
    <t>Satynanda sa s/o kumar</t>
  </si>
  <si>
    <t>Sukru padhan s/o hatia padhan</t>
  </si>
  <si>
    <t>Salekram padhan s/o parag</t>
  </si>
  <si>
    <t>Prakas padhan s/o shrinibas</t>
  </si>
  <si>
    <t>Narayana padhan s/o madan</t>
  </si>
  <si>
    <t>Jayram padhan s/o bhogilal</t>
  </si>
  <si>
    <t>Chandrasena sa s/o sahadev sa</t>
  </si>
  <si>
    <t>Mahesh panigrhi s/o akura</t>
  </si>
  <si>
    <t>Panchulal padhan s/o bansidhar</t>
  </si>
  <si>
    <t>Sarathi padhan s/o bhukulu</t>
  </si>
  <si>
    <t>Sauki bhoe s/o brudaban bhoe</t>
  </si>
  <si>
    <t>Patiram panda s/o ghasia panda</t>
  </si>
  <si>
    <t xml:space="preserve">Sanatan khamari s/o anadi </t>
  </si>
  <si>
    <t>Kulamani seth s/o sapana</t>
  </si>
  <si>
    <t>Nitai padhan s/o souki</t>
  </si>
  <si>
    <t>Kalachand panigrahi s/o ghasi</t>
  </si>
  <si>
    <t>Saheba padhan s/o thabir</t>
  </si>
  <si>
    <t>Radha barik d/o Mahan pasayat</t>
  </si>
  <si>
    <t xml:space="preserve">Sukru padhan s/o balaram </t>
  </si>
  <si>
    <t>Manohar sa s/o bhage sa</t>
  </si>
  <si>
    <t>Manohar sahu s/o bhage sahu</t>
  </si>
  <si>
    <t>Nirashi bhoi d/o selu</t>
  </si>
  <si>
    <t>Rama sa s/o dasharath</t>
  </si>
  <si>
    <t xml:space="preserve">Suresh khamari s/o hemsagar </t>
  </si>
  <si>
    <t>Digreelal sahu s/o hrushikesh</t>
  </si>
  <si>
    <t>Debasish sahu s/o digreelal</t>
  </si>
  <si>
    <t>Nageswar sahu s/o dasha sahu</t>
  </si>
  <si>
    <t>Bhugadev sahu s/o keshi sahu</t>
  </si>
  <si>
    <t xml:space="preserve">Kshitibhusan bhoi s/o mishter </t>
  </si>
  <si>
    <t>Khitibhusan bhoi s/o mishtar</t>
  </si>
  <si>
    <t>Ganda majhi s/o jagu majhi</t>
  </si>
  <si>
    <t>Prafulla bhoi s/o narayana</t>
  </si>
  <si>
    <t>Kartika khamari s/o dukhu</t>
  </si>
  <si>
    <t>Satrughan khamari s/o sarttik</t>
  </si>
  <si>
    <t>Sagar urma s/o durjan</t>
  </si>
  <si>
    <t>Suren padhan s/o ghasia</t>
  </si>
  <si>
    <t xml:space="preserve">Niranjan biswal s/o lekra </t>
  </si>
  <si>
    <t>Ramesh padhan s/o kshiteswar</t>
  </si>
  <si>
    <t>Sudarsan padhan s/o hrusikesh</t>
  </si>
  <si>
    <t>Pandaba biswal s/o ramachandra</t>
  </si>
  <si>
    <t>Ashok bhoi s/o pandaba bhoi</t>
  </si>
  <si>
    <t>Udekara bhoi s/o nilamani bhoi</t>
  </si>
  <si>
    <t>Kuhuru naik s/o fakira naik</t>
  </si>
  <si>
    <t xml:space="preserve">Sapta padhan w/o karunakar </t>
  </si>
  <si>
    <t>Nabin barik s/o khetra barik</t>
  </si>
  <si>
    <t xml:space="preserve">Susama padhan w/o balaram </t>
  </si>
  <si>
    <t>Sukdev padhan s/o munu</t>
  </si>
  <si>
    <t>Sachida sahu s/o chandan</t>
  </si>
  <si>
    <t>Kirti sahu s/o chandan</t>
  </si>
  <si>
    <t xml:space="preserve">Hadu khamari s/o janekram </t>
  </si>
  <si>
    <t xml:space="preserve">Sabita padhan s/o kailash </t>
  </si>
  <si>
    <t>Babaji panigrahi s/o  ghasi</t>
  </si>
  <si>
    <t>Bodram bhoi s/o dashru</t>
  </si>
  <si>
    <t>Rahas sa s/o shridhara sa</t>
  </si>
  <si>
    <t xml:space="preserve">Arati panigrahi d/o ramachandra </t>
  </si>
  <si>
    <t>Pratap patei s/o purnachandra</t>
  </si>
  <si>
    <t xml:space="preserve">Ustaram mohapatra s/o jibarddhan </t>
  </si>
  <si>
    <t>Ramesh padhan s/o harihar</t>
  </si>
  <si>
    <t>Budha padhan s/o gangadhar</t>
  </si>
  <si>
    <t>Sheshadeb sa s/o kumar sa</t>
  </si>
  <si>
    <t>Bhagatram bhoi s/o chitrasen bhoi</t>
  </si>
  <si>
    <t>Ghasia padhan s/o arjun padhan</t>
  </si>
  <si>
    <t>Sauki khamari s/o janekram</t>
  </si>
  <si>
    <t>Jagatram bhoi s/o chitrasen bhoi</t>
  </si>
  <si>
    <t>Parsuram bhoi s/o chitrsen</t>
  </si>
  <si>
    <t>Upendra bhoi s/o sudhakara bhoi</t>
  </si>
  <si>
    <t>Ujagar bhoi s/o mana</t>
  </si>
  <si>
    <t>Prmananda buda s/o kala buda</t>
  </si>
  <si>
    <t xml:space="preserve">Narayna padhan s/o chhinu </t>
  </si>
  <si>
    <t>Nepala sahu s/o hadu</t>
  </si>
  <si>
    <t>Gopala sahu s/o hadu</t>
  </si>
  <si>
    <t>Gobardhan padhan s/o dukhu</t>
  </si>
  <si>
    <t xml:space="preserve">Barister bhoi s/o gajapati bhoi </t>
  </si>
  <si>
    <t>Jibarddhan biswal s/o ramachandra</t>
  </si>
  <si>
    <t>Krushnachandra naik s/o pualu</t>
  </si>
  <si>
    <t>Baishnav naik s/o goura</t>
  </si>
  <si>
    <t>Bikash padhan s/o siba</t>
  </si>
  <si>
    <t>Prakash padhan s/o siba</t>
  </si>
  <si>
    <t>Siba padhan s/o achyut</t>
  </si>
  <si>
    <t xml:space="preserve">Indra padhan w/o biranchi </t>
  </si>
  <si>
    <t>Sangita padhan d/o bhalavadra</t>
  </si>
  <si>
    <t>Sachidananda panigrahi s/o mangalu</t>
  </si>
  <si>
    <t>Ghanashyam padhan s/o jadu</t>
  </si>
  <si>
    <t>Tejram sahu s/o chandan</t>
  </si>
  <si>
    <t xml:space="preserve">Shiba sa s/o sadhu sa </t>
  </si>
  <si>
    <t>Haribandhu padhan s/o bhugilal</t>
  </si>
  <si>
    <t>Bhagabatia bhoi s/o chandrashekhar</t>
  </si>
  <si>
    <t>Chaitanya sahi s/o mohan</t>
  </si>
  <si>
    <t>Narashingha padhan s/o hatia</t>
  </si>
  <si>
    <t>Ghasian bag s/o munu bag</t>
  </si>
  <si>
    <t>Satynanda sahi s/o mohan</t>
  </si>
  <si>
    <t>Munu padhan s/o arjun</t>
  </si>
  <si>
    <t>Siba sa s/o paraga sa</t>
  </si>
  <si>
    <t xml:space="preserve">Sribatsa padhan s/o hadu </t>
  </si>
  <si>
    <t>Hadu padhan s/o dashrath</t>
  </si>
  <si>
    <t>Bajanath bhoi s/o Baghu bhoi</t>
  </si>
  <si>
    <t>Jagannath bhoi s/o baghu bhoi</t>
  </si>
  <si>
    <t>Subash bhoi s/o baghu bhoi</t>
  </si>
  <si>
    <t>Gorekh bhoi s/o baghu bhoi</t>
  </si>
  <si>
    <t>Madhu padhan s/o Santos padhan</t>
  </si>
  <si>
    <t>Chandan sahu s/o arkit sahu</t>
  </si>
  <si>
    <t>Mati biswal s/o ramachandra</t>
  </si>
  <si>
    <t>Panchu padhan s/o phagu</t>
  </si>
  <si>
    <t>Saroj padhan s/o benu padhan</t>
  </si>
  <si>
    <t>Nandalal padhan s/o bisi</t>
  </si>
  <si>
    <t>Lalat sahu s/o buddha</t>
  </si>
  <si>
    <t>Dingar biswal s/o ganda biswal</t>
  </si>
  <si>
    <t>Akash padhan s/o kalachand</t>
  </si>
  <si>
    <t>Kalachand padhan s/o chhabila</t>
  </si>
  <si>
    <t>Aswini padhan s/o kshiteswar</t>
  </si>
  <si>
    <t>Digrilal padhan s/o kshiteswar</t>
  </si>
  <si>
    <t xml:space="preserve">Gajanan padhan s/o kshiteswar </t>
  </si>
  <si>
    <t xml:space="preserve">Hemadil padhan s/o kshiteswar </t>
  </si>
  <si>
    <t>Nirmal padhan s/o kshiteswar</t>
  </si>
  <si>
    <t>Panchanan padhan s/o kshiteswar</t>
  </si>
  <si>
    <t>Dayanidhi padhan s/o nakul</t>
  </si>
  <si>
    <t>Padman sa s/o saejun sa</t>
  </si>
  <si>
    <t xml:space="preserve">Madhusudan padhan s/o sebak </t>
  </si>
  <si>
    <t>Golek padhan s/o paraga</t>
  </si>
  <si>
    <t>Umesh padhan s/o salekram</t>
  </si>
  <si>
    <t xml:space="preserve">Thandaram sa s/o markanda </t>
  </si>
  <si>
    <t>Nimai padhan s/o okila</t>
  </si>
  <si>
    <t xml:space="preserve">Nirmal padhan s/o tikeswar </t>
  </si>
  <si>
    <t xml:space="preserve">Biranchi padhan s/o panchulal </t>
  </si>
  <si>
    <t>Puranjan sahi s/o shankar sahi</t>
  </si>
  <si>
    <t>Kalkatia sa s/o trijata sa</t>
  </si>
  <si>
    <t xml:space="preserve">Nilamber sahu s/o hari </t>
  </si>
  <si>
    <t>Jotsna khamari d/o karunakar padhan</t>
  </si>
  <si>
    <t>Budhu padhan s/o dukhunu</t>
  </si>
  <si>
    <t>Pabitra padhan s/o raja</t>
  </si>
  <si>
    <t>Rakshyapal padhan s/o chandrabhanu</t>
  </si>
  <si>
    <t>Magara padhan s/o rakshyapal</t>
  </si>
  <si>
    <t>Chaturbhuja padhan s/o bhukhla</t>
  </si>
  <si>
    <t>Deepak padhan s/o gajanan</t>
  </si>
  <si>
    <t xml:space="preserve">Pandaba sahu s/o fakira sahu </t>
  </si>
  <si>
    <t>Prasanna Kumar Barik</t>
  </si>
  <si>
    <t>DEBADHI PADHAN, S/O- PURANDAR PADHAN</t>
  </si>
  <si>
    <t>Baddhara</t>
  </si>
  <si>
    <t>KHEDU KHAMARI, S/O- GUNCHU KHAMARI</t>
  </si>
  <si>
    <t xml:space="preserve">Lukeswar Bhoi s/o-Jagadhan </t>
  </si>
  <si>
    <t xml:space="preserve">Bimbadhar Bhoi s/o-Dukalu </t>
  </si>
  <si>
    <t>BHARAT CHANDRA BHOI, S/O- BRAHMA BHOI</t>
  </si>
  <si>
    <t>HARI KHAMARI, S/O- CHANDAN KHAMARI</t>
  </si>
  <si>
    <t xml:space="preserve">Goutam Bhoi s/o-Prahallad </t>
  </si>
  <si>
    <t xml:space="preserve">Bhagabatia Bhoi s/o-Santos </t>
  </si>
  <si>
    <t>TEJRAM BHOI, S/O- HIRADHAR BHOI</t>
  </si>
  <si>
    <t xml:space="preserve">Krushan Bhoi s/o-Dileswar </t>
  </si>
  <si>
    <t>Mahendra Barik s/o-Doulat</t>
  </si>
  <si>
    <t>SUSHAMA KHAMARI, S/O- MUSURU KHAMARI</t>
  </si>
  <si>
    <t>DEBANAN PADHAN, S/O- KANHAI PADHAN</t>
  </si>
  <si>
    <t>NIRMAL KHAMARI, S/O- PURNA CHANDRA KHAMARI</t>
  </si>
  <si>
    <t>SOBHARAM KHAMARI, S/O- NARAYAN KHAMARI</t>
  </si>
  <si>
    <t>SUKADEV PADHAN, S/O- BADHAN PADHAN</t>
  </si>
  <si>
    <t xml:space="preserve">Sukadev Padhan s/o-Buda </t>
  </si>
  <si>
    <t xml:space="preserve">Sumanta Seth s/o-Budhu </t>
  </si>
  <si>
    <t>LINGARAJ PADHAN, S/O- DAMODAR PADHAN</t>
  </si>
  <si>
    <t>BHIKARI PADHAN, S/O- JADAV PADHAN</t>
  </si>
  <si>
    <t>Mandhar Padhan s/o-Nrupa</t>
  </si>
  <si>
    <t>Bodram Rout s/o-Nanaki</t>
  </si>
  <si>
    <t>DUKHU KHAMARI, S/O- PARESWAR KHAMARI</t>
  </si>
  <si>
    <t>KHATU PADHAN, S/O- HIRADHAR PADHAN</t>
  </si>
  <si>
    <t>KSHIRASAGAR KHAMARI, S/O- DUKHU KHAMARI</t>
  </si>
  <si>
    <t>BAIKUNTHANATH KHAMARI, S/O- BUDHU KHAMRI</t>
  </si>
  <si>
    <t>Sakhi khamari s/o-Udhaba</t>
  </si>
  <si>
    <t xml:space="preserve">Budhu Khamari s/o- Pareswar </t>
  </si>
  <si>
    <t xml:space="preserve">Nityananda Padhan s/o- Lalu </t>
  </si>
  <si>
    <t xml:space="preserve">Gauranga Padhan s/o-Chainu </t>
  </si>
  <si>
    <t xml:space="preserve">Rajkumar Padhan s/o-Tularam </t>
  </si>
  <si>
    <t>Niranjan Meher s/o-Dambaru</t>
  </si>
  <si>
    <t>JANMAJAY PADHAN, S/O- BATA PADHAN</t>
  </si>
  <si>
    <t>MANAN PADHAN, S/O- RAMCHANDRA PADHAN</t>
  </si>
  <si>
    <t>GIRIDHARI PADHAN, S/O- GHANASHYAM PADHAN</t>
  </si>
  <si>
    <t>GANESH BHOI, S/O- JAGANNATH BHOI</t>
  </si>
  <si>
    <t>Nande Padhan s/o-Ramachandra</t>
  </si>
  <si>
    <t>Dullav Gouda s/o-Nanaki</t>
  </si>
  <si>
    <t xml:space="preserve">Hemkumar Padhan s/o-Sanantan  </t>
  </si>
  <si>
    <t>MAHENDRA SAMRATHA, MANGALU SAMRATHA</t>
  </si>
  <si>
    <t xml:space="preserve">Bidyadhara Khamari s/o-Purusotam </t>
  </si>
  <si>
    <t>KISHOR BHOI, S/O- LUCHAN BHOI</t>
  </si>
  <si>
    <t>Bhakta Khamari s/o-Pandav</t>
  </si>
  <si>
    <t>GANGADHAR PADHAN, S/O- LINGARAJ PADHAN</t>
  </si>
  <si>
    <t>Sudam Padhan s/o- Digree</t>
  </si>
  <si>
    <t>BHAGAWAN PADHAN, S/O- RASBIHARI PADHAN</t>
  </si>
  <si>
    <t>Haribandhu Padhan s/o-Bata</t>
  </si>
  <si>
    <t>BASUDEV MEHER, S/O- DASARATH MEHER</t>
  </si>
  <si>
    <t>Benudhar Padhan s/o-Makhan</t>
  </si>
  <si>
    <t>Jagamohan Deheri s/o-Balmakunda</t>
  </si>
  <si>
    <t>PANCHU BHOI, S/O- TASAMAN BHOI</t>
  </si>
  <si>
    <t>RAMA BHOI, S/O- DURJU BHOI</t>
  </si>
  <si>
    <t>KIRTAN PADHAN, S/O- KANHAI PADHAN</t>
  </si>
  <si>
    <t xml:space="preserve">Balaram bhoi s/o-Narasingh </t>
  </si>
  <si>
    <t>MAITHILA KANDHA, W/O- GAJADHAR KANDHA</t>
  </si>
  <si>
    <t>SAHADEV BHOI, S/O- RAGHU BHOI</t>
  </si>
  <si>
    <t>Nakul Sa s/o- Budhu</t>
  </si>
  <si>
    <t>KAMAL BHOI, S/O- ALEKHA BHOI</t>
  </si>
  <si>
    <t>Brundaban Bhoi s/o- Nirakar</t>
  </si>
  <si>
    <t xml:space="preserve">Gulap Padhan s/o-Dingar </t>
  </si>
  <si>
    <t>MANGLU SAMARATH, S/O- GOPAL SAMRATH</t>
  </si>
  <si>
    <t xml:space="preserve">Rabi Khamari s/o-Pareswar </t>
  </si>
  <si>
    <t>BHANURAM BHOI, S/O- HIRADHAN BHOI</t>
  </si>
  <si>
    <t>BISAMBAR BAGARTI, S/O- SUKRU BAGARTI</t>
  </si>
  <si>
    <t xml:space="preserve">Sauki Padhan s/o-Dingar </t>
  </si>
  <si>
    <t>BAISHNAB BHOI, S/O- RAGHU BHOI</t>
  </si>
  <si>
    <t xml:space="preserve">Bihari Bhoi s/o- Daitari </t>
  </si>
  <si>
    <t xml:space="preserve">Purnananda Bhoi s/o-Giridhari </t>
  </si>
  <si>
    <t xml:space="preserve">Bashidhar Bhois/o-Natabar </t>
  </si>
  <si>
    <t>JYOTSNA PADHAN, D/O- HEMSAGAR PADHAN</t>
  </si>
  <si>
    <t xml:space="preserve">Kumari Seth d/o-Ganesh </t>
  </si>
  <si>
    <t>BALLABA BHOI, S/O- RAGHU BHOI</t>
  </si>
  <si>
    <t xml:space="preserve">Bhagabatia Padhan s/o-Jayram </t>
  </si>
  <si>
    <t>PURNA BHOI, S/O- MANBODH BHOI</t>
  </si>
  <si>
    <t>Jagannatha Keunta s/o-Radhamani</t>
  </si>
  <si>
    <t xml:space="preserve">Trinath Khamari s/o-Purastham </t>
  </si>
  <si>
    <t>Chinilal behera s/o arjun</t>
  </si>
  <si>
    <t xml:space="preserve">Niranjana Bhoi s/o-Tekaru </t>
  </si>
  <si>
    <t>TEJRAM SA, S/O- BUDHU SA</t>
  </si>
  <si>
    <t>Sanyasi Padhan s/o-Ananta Padhan</t>
  </si>
  <si>
    <t xml:space="preserve">gokul sahu </t>
  </si>
  <si>
    <t>Mohadi</t>
  </si>
  <si>
    <t>taruni sahu</t>
  </si>
  <si>
    <t>jayabanta sahu</t>
  </si>
  <si>
    <t>ramani ranjan sahu</t>
  </si>
  <si>
    <t>gaytri padhan</t>
  </si>
  <si>
    <t>janardana panda</t>
  </si>
  <si>
    <t>nityananda sahu</t>
  </si>
  <si>
    <t>basudeb sahu</t>
  </si>
  <si>
    <t>sushil sahu</t>
  </si>
  <si>
    <t>pritymai pradhan</t>
  </si>
  <si>
    <t>tripura bhoi</t>
  </si>
  <si>
    <t>jharana sahu w/o-durga charan sahu</t>
  </si>
  <si>
    <t xml:space="preserve">nidhi bhoi </t>
  </si>
  <si>
    <t>harachan Sahu</t>
  </si>
  <si>
    <t>jadumani padhan</t>
  </si>
  <si>
    <t>chatubhuj sahu</t>
  </si>
  <si>
    <t>gouranga sahu</t>
  </si>
  <si>
    <t>sudam padhan</t>
  </si>
  <si>
    <t>chandramani sahu</t>
  </si>
  <si>
    <t>nandalal sahu</t>
  </si>
  <si>
    <t>gurucharan sahu</t>
  </si>
  <si>
    <t>madhab sahu</t>
  </si>
  <si>
    <t>dasharath sahu</t>
  </si>
  <si>
    <t>nabin dash</t>
  </si>
  <si>
    <t>dasharath sa</t>
  </si>
  <si>
    <t>thandaram sahu</t>
  </si>
  <si>
    <t>chaturbhuj padhan</t>
  </si>
  <si>
    <t>banshidhar bhoi</t>
  </si>
  <si>
    <t>resham sahu</t>
  </si>
  <si>
    <t>gopika gartia</t>
  </si>
  <si>
    <t>bijaya bhoi</t>
  </si>
  <si>
    <t xml:space="preserve">sadananda bhue </t>
  </si>
  <si>
    <t>minketan singh</t>
  </si>
  <si>
    <t>manoj sahu</t>
  </si>
  <si>
    <t>mahadeba bhoi</t>
  </si>
  <si>
    <t>panchanan sa</t>
  </si>
  <si>
    <t>brushava bhoi</t>
  </si>
  <si>
    <t>sitaram pradhan</t>
  </si>
  <si>
    <t>digiri sahu</t>
  </si>
  <si>
    <t>okila pandey</t>
  </si>
  <si>
    <t>anta padhan</t>
  </si>
  <si>
    <t>rupanan bhoi</t>
  </si>
  <si>
    <t>ghanshyam padhan</t>
  </si>
  <si>
    <t>lukeswar padhan</t>
  </si>
  <si>
    <t>motilal sahu</t>
  </si>
  <si>
    <t>bijli bhoi</t>
  </si>
  <si>
    <t>kruparam sahu</t>
  </si>
  <si>
    <t>bhikhari bhoi</t>
  </si>
  <si>
    <t>bhumisuta sahu</t>
  </si>
  <si>
    <t>laxmana padhan</t>
  </si>
  <si>
    <t>bhogilal sahu</t>
  </si>
  <si>
    <t>mahadeba padhan</t>
  </si>
  <si>
    <t>dhanpati sahu</t>
  </si>
  <si>
    <t>gourishankar sahu</t>
  </si>
  <si>
    <t>sapteswari bhoi</t>
  </si>
  <si>
    <t>suresh sahu</t>
  </si>
  <si>
    <t xml:space="preserve">Satyananda biswal s/o Lingaraj </t>
  </si>
  <si>
    <t>Sareipali</t>
  </si>
  <si>
    <t>Narsingha bhoi s/o mohana</t>
  </si>
  <si>
    <t xml:space="preserve">Anantaram bhoi </t>
  </si>
  <si>
    <t>Raghunath bhoi s/o baghu</t>
  </si>
  <si>
    <t>Rabishankar gadatia s/o niranjan</t>
  </si>
  <si>
    <t xml:space="preserve">Tirtha gadatia s/o purastam </t>
  </si>
  <si>
    <t>Suresh sahu s/o durjodhan</t>
  </si>
  <si>
    <t>Jita bhoi s/o mohana</t>
  </si>
  <si>
    <t>Gobardhan rajahansa s/o Khageswar</t>
  </si>
  <si>
    <t>Gunanidhi rajahansa s/o bhojaraj</t>
  </si>
  <si>
    <t>Prafulla gadatia s/o bas gadatia</t>
  </si>
  <si>
    <t>Dhaneswar biswal s/o debananda</t>
  </si>
  <si>
    <t>Lala rajahansa s/o chitra</t>
  </si>
  <si>
    <t>Sani majhi s/o gadadhar majhi</t>
  </si>
  <si>
    <t>Bhagbana sahu s/o durjodhan</t>
  </si>
  <si>
    <t>Janekram barik s/o ashamati</t>
  </si>
  <si>
    <t xml:space="preserve">Samaru bhoi s/o mohana </t>
  </si>
  <si>
    <t xml:space="preserve">Gouranga bhoi s/o mangalu </t>
  </si>
  <si>
    <t>Dayasagar singh s/o lochan</t>
  </si>
  <si>
    <t>Bhakta sidar s/o munu</t>
  </si>
  <si>
    <t xml:space="preserve">Purandhar bhoi s/o bhima </t>
  </si>
  <si>
    <t>Lingaraj bhoi s/o mangalu</t>
  </si>
  <si>
    <t>Dhubani gadatia d/o Lakhpati</t>
  </si>
  <si>
    <t>Gokul gartia s/o purnachandra</t>
  </si>
  <si>
    <t>Rupananda biswal s/o satynada</t>
  </si>
  <si>
    <t>Tikaram bhoi s/o ghanashyam</t>
  </si>
  <si>
    <t>Dhaneswar bhoi s/o sankirtan</t>
  </si>
  <si>
    <t>Laxminarayan bhoi s/o jala</t>
  </si>
  <si>
    <t>Sanysi bhoi s/o budhan</t>
  </si>
  <si>
    <t xml:space="preserve">Bajanath bhoi </t>
  </si>
  <si>
    <t>Bajanath bhoi</t>
  </si>
  <si>
    <t xml:space="preserve">Jaganath bhoi s/o baghu </t>
  </si>
  <si>
    <t>Subash bhoi s/o baghu</t>
  </si>
  <si>
    <t>Gorekh bhoi s/o baghu</t>
  </si>
  <si>
    <t>Garekha bhoi s/o baghu</t>
  </si>
  <si>
    <t>Narasingha biswal s/o debananda</t>
  </si>
  <si>
    <t>Purnananda barik s/o ashamati</t>
  </si>
  <si>
    <t>Gopal negi s/o Gulthu</t>
  </si>
  <si>
    <t xml:space="preserve">Adhikari negi </t>
  </si>
  <si>
    <t xml:space="preserve">Jugal kishor biswal s/o tillottama </t>
  </si>
  <si>
    <t>Govinda negi s/o mani negi</t>
  </si>
  <si>
    <t xml:space="preserve">Trilochan bhoi s/o Ramprsad </t>
  </si>
  <si>
    <t>Lingaraj bhoi s/o jalandhar</t>
  </si>
  <si>
    <t xml:space="preserve">Daitari negi s/o gulthu </t>
  </si>
  <si>
    <t>Girdhari negi s/o gulthu</t>
  </si>
  <si>
    <t>Nakul majhi s/o chhabil</t>
  </si>
  <si>
    <t xml:space="preserve">Balaram bhue </t>
  </si>
  <si>
    <t>Sunder shyam bhoi s/o balmukund</t>
  </si>
  <si>
    <t>Sahadeb majhi s/o pandaba</t>
  </si>
  <si>
    <t xml:space="preserve">Khiteswar bhoi s/o mohana </t>
  </si>
  <si>
    <t>Gaurahari bhue s/o chudamani</t>
  </si>
  <si>
    <t>Gourahari Bhue s/o Chudamani</t>
  </si>
  <si>
    <t>Premananda biswal s/o sudam</t>
  </si>
  <si>
    <t>Netrananda sahu s/o Ganeshram</t>
  </si>
  <si>
    <t>Gunsagar gadatia s/o basa</t>
  </si>
  <si>
    <t>Jalandhar bhoi s/o duryodhan</t>
  </si>
  <si>
    <t xml:space="preserve">Tikaram biswal s/o debananda </t>
  </si>
  <si>
    <t xml:space="preserve">laba bhoi s/o balmukund </t>
  </si>
  <si>
    <t>Dillip kumar sahu s/o bhagbana</t>
  </si>
  <si>
    <t>Golap bhoi s/o diryodhan bhoi</t>
  </si>
  <si>
    <t>Jabahalal bhoi s/o golap</t>
  </si>
  <si>
    <t>Kusha bhoi s/o balmukunda</t>
  </si>
  <si>
    <t xml:space="preserve">Rohit sahu s/o jhumer </t>
  </si>
  <si>
    <t>Sukhasoda</t>
  </si>
  <si>
    <t>Bhismadeb gaud s/o fakir</t>
  </si>
  <si>
    <t xml:space="preserve">Hemasagar sahu s/o lochan </t>
  </si>
  <si>
    <t>Subash sikari s/o panika</t>
  </si>
  <si>
    <t>Ramlal shikari s/o rabi</t>
  </si>
  <si>
    <t>sanjeev dansana s/o balaram</t>
  </si>
  <si>
    <t>Sukla padhan s/o samaru</t>
  </si>
  <si>
    <t>Shukla padhan s/o samaru</t>
  </si>
  <si>
    <t>Kanhu padhan s/o mangalu</t>
  </si>
  <si>
    <t>Tejram padhan s/o mangalu</t>
  </si>
  <si>
    <t>Tularam pande s/o ranajit</t>
  </si>
  <si>
    <t>Banka bihari baiga s/o soukilal</t>
  </si>
  <si>
    <t>Tikam suna s/o dasarath</t>
  </si>
  <si>
    <t xml:space="preserve">Jagatram sahu s/o Pyari </t>
  </si>
  <si>
    <t>Pandaba dansana s/o mitru</t>
  </si>
  <si>
    <t xml:space="preserve">Harihar shikari s/o rabi </t>
  </si>
  <si>
    <t>Ghanashyam samarath s/o chaitanya</t>
  </si>
  <si>
    <t>Shradhakara padhan s/o sukalu</t>
  </si>
  <si>
    <t>Tikaram bhoe s/o hira bhoe</t>
  </si>
  <si>
    <t>Doulat goud s/o fakir</t>
  </si>
  <si>
    <t>Giridhari pande s/o pitabasa</t>
  </si>
  <si>
    <t>Bhagatram pande s/o pitabas</t>
  </si>
  <si>
    <t>Kshamasagar sahu s/o jageswar</t>
  </si>
  <si>
    <t>Ghurua majhia s/o sauki</t>
  </si>
  <si>
    <t>Raghunath pande s/o kumar</t>
  </si>
  <si>
    <t>Pandaba harijan s/o tirtha</t>
  </si>
  <si>
    <t>Basudeb majhi s/o gokul</t>
  </si>
  <si>
    <t>Gosain sahu s/o dharani</t>
  </si>
  <si>
    <t xml:space="preserve">Chaitanya samarath s/o parshu </t>
  </si>
  <si>
    <t>Jharu sahu s/o giridhari sahu</t>
  </si>
  <si>
    <t>Samaru padhan s/o mangalu</t>
  </si>
  <si>
    <t>Usat padhan s/o budhan</t>
  </si>
  <si>
    <t>Lekru padhan s/o budhan</t>
  </si>
  <si>
    <t xml:space="preserve">Resam sahu s/o pyari </t>
  </si>
  <si>
    <t>Mohana sikari s/o panika</t>
  </si>
  <si>
    <t>Premananda padhan s/o endra</t>
  </si>
  <si>
    <t>Bikal samarath s/o parshu</t>
  </si>
  <si>
    <t>Alekh goud s/o fakir</t>
  </si>
  <si>
    <t>Balaram padhan s/o budhan</t>
  </si>
  <si>
    <t>Chhhabila sahu s/o deba sahu</t>
  </si>
  <si>
    <t xml:space="preserve">Kumar sahu s/o Budhan </t>
  </si>
  <si>
    <t>Dubaraj ganda s/o chinguru</t>
  </si>
  <si>
    <t>Manbodh nayak s/o ghasi</t>
  </si>
  <si>
    <t xml:space="preserve">Dasaratha sahoo s/o brahma </t>
  </si>
  <si>
    <t xml:space="preserve">Lokeswar sahu  s/o lochan </t>
  </si>
  <si>
    <t>Neheru sahu s/o lochan</t>
  </si>
  <si>
    <t>Sahadeb bhoe s/o chandramani</t>
  </si>
  <si>
    <t>Dambaru sahu s/o deba</t>
  </si>
  <si>
    <t>Bhabani shankar majhi s/o shyam sunder</t>
  </si>
  <si>
    <t>Loknath dansana s/o gajanan</t>
  </si>
  <si>
    <t xml:space="preserve">Bhisma sahu s/o neheru </t>
  </si>
  <si>
    <t>Premananda nikhunian s/o sunder</t>
  </si>
  <si>
    <t>Bailochan bhoe s/o chandramani</t>
  </si>
  <si>
    <t>Motiram sahu s/o dinabandhu</t>
  </si>
  <si>
    <t>Seshkumar sahu s/o sudershan</t>
  </si>
  <si>
    <t>Banshi sahu s/o puurnna</t>
  </si>
  <si>
    <t>Badhei sahu s/o Girdhari</t>
  </si>
  <si>
    <t>Milan kalyari s/o taru</t>
  </si>
  <si>
    <t>Mohana dansana s/o harishankar</t>
  </si>
  <si>
    <t xml:space="preserve">Rajakumari pande d/o ganesh </t>
  </si>
  <si>
    <t>Kalachand pande s/o danapat</t>
  </si>
  <si>
    <t>Narottam dau s/o samaru</t>
  </si>
  <si>
    <t>Jagadish sahu s/o bhagirathi</t>
  </si>
  <si>
    <t>Budhan sahu s/o deba</t>
  </si>
  <si>
    <t>Ujagar majhia s/o sauki</t>
  </si>
  <si>
    <t>Surath sing s/o tuluram</t>
  </si>
  <si>
    <t>Basudeb sing s/o tularam</t>
  </si>
  <si>
    <t>Rohita danasana s/o sudarsan</t>
  </si>
  <si>
    <t>Ganash ganda s/o bhutulu</t>
  </si>
  <si>
    <t>Bhagabana sing s/o tularam</t>
  </si>
  <si>
    <t>bhojaraj sahu s/o pandab</t>
  </si>
  <si>
    <t>Indra ganda s/o urmila ganda</t>
  </si>
  <si>
    <t xml:space="preserve">Sahadeb ganda s/o tiharu </t>
  </si>
  <si>
    <t xml:space="preserve">Upendra sahu s/o Sudarsan </t>
  </si>
  <si>
    <t xml:space="preserve">Maheswar padhan s/o nila </t>
  </si>
  <si>
    <t>Sridhar sahu s/o narayana</t>
  </si>
  <si>
    <t>Pareswar padhan s/o nila</t>
  </si>
  <si>
    <t>Ghanashyam goud s/o fakir</t>
  </si>
  <si>
    <t>Jageswar sahu s/o sauki</t>
  </si>
  <si>
    <t>Thandaram bhoe s/o hira</t>
  </si>
  <si>
    <t xml:space="preserve">Bodhram sa s/o gandhi sa </t>
  </si>
  <si>
    <t>Lalit sahu s/o purnachandra</t>
  </si>
  <si>
    <t>Mahendra nikhandia s/o daulat</t>
  </si>
  <si>
    <t xml:space="preserve">Panchulal padhan s/o sara </t>
  </si>
  <si>
    <t>Chantipali</t>
  </si>
  <si>
    <t xml:space="preserve">Dambodar sa s/o debananda </t>
  </si>
  <si>
    <t xml:space="preserve">Suratha biswal s/o bihari biswal </t>
  </si>
  <si>
    <t>Panchanan biswal s/o narayana</t>
  </si>
  <si>
    <t xml:space="preserve">Chuladhar sa s/o sagar </t>
  </si>
  <si>
    <t xml:space="preserve">Chaitu sab s/o faganu </t>
  </si>
  <si>
    <t>Tirtha gartia s/o purastam</t>
  </si>
  <si>
    <t>Narendra deheri s/o purna</t>
  </si>
  <si>
    <t>Shripati marai s/obrushabhanu</t>
  </si>
  <si>
    <t>Trinath biswal s/o fakira</t>
  </si>
  <si>
    <t xml:space="preserve">Bihari biswal s/o Chandramani </t>
  </si>
  <si>
    <t>Jagyseni biswal w/o anadi</t>
  </si>
  <si>
    <t>Binodini biswal d/o fakira</t>
  </si>
  <si>
    <t>Dinesh kumar pradhan s/o bhagabat</t>
  </si>
  <si>
    <t xml:space="preserve">Bandobasta sa s/o jadaba </t>
  </si>
  <si>
    <t>Praphulla gadatia s/o basa</t>
  </si>
  <si>
    <t xml:space="preserve">Dani deheri s/o gouranga </t>
  </si>
  <si>
    <t>Satyanarayana majhi s/o jibardhan</t>
  </si>
  <si>
    <t xml:space="preserve">Dhaneswar biswal s/o debananda </t>
  </si>
  <si>
    <t xml:space="preserve">Malati bagarti w/o ghanashyam </t>
  </si>
  <si>
    <t>Shiba sa s/o bhalabhadra</t>
  </si>
  <si>
    <t>Anadi sa s/o jhumer</t>
  </si>
  <si>
    <t xml:space="preserve">Kaeru bagarti s/o Ichchha </t>
  </si>
  <si>
    <t xml:space="preserve">Kuber sa s/o dinabandhu </t>
  </si>
  <si>
    <t>Laxman sa s/o ramchandra</t>
  </si>
  <si>
    <t xml:space="preserve">Sahadeb khamari s/o Lambodar </t>
  </si>
  <si>
    <t>Dolamani sa s/o lukeswar</t>
  </si>
  <si>
    <t>Gurucharan biswal s/o kshyamanidhi</t>
  </si>
  <si>
    <t xml:space="preserve">Gurucharan bagarti s/o asaram </t>
  </si>
  <si>
    <t>Upendra biswal s/o fakira</t>
  </si>
  <si>
    <t xml:space="preserve">Thandaram padhan s/o arjun </t>
  </si>
  <si>
    <t>Daysagar singh s/o lochan</t>
  </si>
  <si>
    <t xml:space="preserve">Kaushalya deheri d/o durjodhan </t>
  </si>
  <si>
    <t xml:space="preserve">Prahallad majhi s/o sakala </t>
  </si>
  <si>
    <t>Nabin kumar biswal s/o chhelia</t>
  </si>
  <si>
    <t>Punya biswal d/o manbodh</t>
  </si>
  <si>
    <t>Surya kumar gadatia s/o manbodh</t>
  </si>
  <si>
    <t>Pradeep kumar deheri s/o dukalu</t>
  </si>
  <si>
    <t>Thandaram sa s/o chaitu</t>
  </si>
  <si>
    <t>Dhubani gadatia w/o khiteswar</t>
  </si>
  <si>
    <t>Bhima padhan s/o khageswar</t>
  </si>
  <si>
    <t xml:space="preserve">Banchhanidhi sa s/o shiba </t>
  </si>
  <si>
    <t xml:space="preserve">Bipin sa s/o shiba </t>
  </si>
  <si>
    <t xml:space="preserve">Harihar seth s/o elo </t>
  </si>
  <si>
    <t xml:space="preserve">Suchitra deheria d/o Bhubana </t>
  </si>
  <si>
    <t xml:space="preserve">Swades sa s/o thandaram </t>
  </si>
  <si>
    <t>Sanyasi sa s/o ramachandra</t>
  </si>
  <si>
    <t>Hemabati deheri d/o  satyananda</t>
  </si>
  <si>
    <t>Golbadan deheri s/o jagatram</t>
  </si>
  <si>
    <t xml:space="preserve">Chandramani majhi s/o sapna </t>
  </si>
  <si>
    <t>Bilasini ganda w/o saniram</t>
  </si>
  <si>
    <t xml:space="preserve">Haribandhu sa s/o Kirtan </t>
  </si>
  <si>
    <t>Gobindagopal biswal s/o Jibardhan</t>
  </si>
  <si>
    <t xml:space="preserve">Narayana biswal s/o Kesaba </t>
  </si>
  <si>
    <t xml:space="preserve">Urmila padhan d/o dibakara </t>
  </si>
  <si>
    <t>Surya kumar behera s/o jagabandhu</t>
  </si>
  <si>
    <t>Kailash deheria s/o dinabandhu</t>
  </si>
  <si>
    <t xml:space="preserve">Benudhar sa s/o debananda </t>
  </si>
  <si>
    <t>Gobardhan sa s/o chaitu sa</t>
  </si>
  <si>
    <t xml:space="preserve">Sumitra sing d/o panika </t>
  </si>
  <si>
    <t xml:space="preserve">Gobardhan gadatia s/o nirakar </t>
  </si>
  <si>
    <t>Tosharam biswal s/o dayanidhi</t>
  </si>
  <si>
    <t>Dayanidhi biswal s/o tika</t>
  </si>
  <si>
    <t xml:space="preserve">Thandaram bagarti s/o saukilal </t>
  </si>
  <si>
    <t>Madhu padhan s/o- Santosh</t>
  </si>
  <si>
    <t xml:space="preserve">Dinesh padhan s/o madhu </t>
  </si>
  <si>
    <t xml:space="preserve">Janardan sa s/o kirtan </t>
  </si>
  <si>
    <t xml:space="preserve">Niladri gupta w/o rohit </t>
  </si>
  <si>
    <t>Dahana singh s/o  tapi</t>
  </si>
  <si>
    <t xml:space="preserve">Hrusikesh sa s/o lochan </t>
  </si>
  <si>
    <t xml:space="preserve">Balakram sa s/o  benudhar </t>
  </si>
  <si>
    <t>Chamara mirdha s/o shankar</t>
  </si>
  <si>
    <t>Premananda padhan s/o lambodar</t>
  </si>
  <si>
    <t>Shibashankar gartia s/o harihar</t>
  </si>
  <si>
    <t>Trinath mahanandia s/o lamboder</t>
  </si>
  <si>
    <t xml:space="preserve">Hiradhar sa s/o debananda </t>
  </si>
  <si>
    <t xml:space="preserve">Hiralal pasaet s/o Mahadeb </t>
  </si>
  <si>
    <t>Krushna chandra Gartia s/o arjun</t>
  </si>
  <si>
    <t>Manohar bhoi s/o jal</t>
  </si>
  <si>
    <t>Lingaraj biswal s/o durjodhan</t>
  </si>
  <si>
    <t>Goutam biswal s/o luburu</t>
  </si>
  <si>
    <t xml:space="preserve">Sahadev biswal s/o dileswar </t>
  </si>
  <si>
    <t xml:space="preserve">Sahadev biswal s/o durjodhan </t>
  </si>
  <si>
    <t>Sheshdev biswal s/o ude</t>
  </si>
  <si>
    <t xml:space="preserve">Dolamani sa s/o jadaba </t>
  </si>
  <si>
    <t>Kishor sa s/o ghanashyam</t>
  </si>
  <si>
    <t>Purna behera s/o bhaktu</t>
  </si>
  <si>
    <t xml:space="preserve">Shukadev padhan s/o Bairagi </t>
  </si>
  <si>
    <t>Chikhili</t>
  </si>
  <si>
    <t>Bata khamari s/o dukhu</t>
  </si>
  <si>
    <t>Kanhucharan khamari s/o gunasagar</t>
  </si>
  <si>
    <t>Hemananda bhoi s/o munu</t>
  </si>
  <si>
    <t>Prahallad bhoi s/o kunjaram</t>
  </si>
  <si>
    <t>Bangali sahu s/o bairagi</t>
  </si>
  <si>
    <t>Bana urma s/o durjan</t>
  </si>
  <si>
    <t>Janmajay kumbhar s/o kunda</t>
  </si>
  <si>
    <t>Bisambar kua s/o bhikhari</t>
  </si>
  <si>
    <t>kamal prasad naik s/o gunamani</t>
  </si>
  <si>
    <t>Markanda khamari s/o dukhu</t>
  </si>
  <si>
    <t>Bihari naik s/o ananda</t>
  </si>
  <si>
    <t>Ananda naik s/o dasa</t>
  </si>
  <si>
    <t>Anil kumar bhoi s/o satyananda</t>
  </si>
  <si>
    <t>Sanatan khamari s/o anadi</t>
  </si>
  <si>
    <t xml:space="preserve">Bhuja deheri s/o subas chandra </t>
  </si>
  <si>
    <t>rasananda bhoi s/o lakshman</t>
  </si>
  <si>
    <t>Jogeswar bhoi s/o mana</t>
  </si>
  <si>
    <t>Gurudeb bhoi s/o keshaba</t>
  </si>
  <si>
    <t xml:space="preserve">Gurudeb bhue s/o kesab </t>
  </si>
  <si>
    <t>Kshitibhushan bhoi s/o mister</t>
  </si>
  <si>
    <t>Karttik khamari s/o dukhu</t>
  </si>
  <si>
    <t xml:space="preserve">Satrughan khamari s/o sartika </t>
  </si>
  <si>
    <t>Abhilash urma s/o sagar</t>
  </si>
  <si>
    <t>Bhagat naik s/o parag</t>
  </si>
  <si>
    <t>Gouranga bhoi s/o mangalu</t>
  </si>
  <si>
    <t xml:space="preserve">Souki sa s/o thabira </t>
  </si>
  <si>
    <t xml:space="preserve">Pyari naik s/o Sukru </t>
  </si>
  <si>
    <t xml:space="preserve">Dukhi khamari s/o sitaram </t>
  </si>
  <si>
    <t>Kuhuru naik s/o fakir</t>
  </si>
  <si>
    <t>Nabin barik s/o kshetra</t>
  </si>
  <si>
    <t xml:space="preserve">Arjun padhan s/o rameswar </t>
  </si>
  <si>
    <t>Nityanand bhoi s/o santosh</t>
  </si>
  <si>
    <t>Lingaraj bhue s/o mangalu</t>
  </si>
  <si>
    <t>Ganesh sahu s/o atma</t>
  </si>
  <si>
    <t xml:space="preserve">Biranchi padhan s/o pandu </t>
  </si>
  <si>
    <t>Pandaba naik s/o parameswar</t>
  </si>
  <si>
    <t>Bhagatram bhoi s/o chitrasen</t>
  </si>
  <si>
    <t>Santos naik s/o ude</t>
  </si>
  <si>
    <t>Jagatram bhoi s/o chitrasen</t>
  </si>
  <si>
    <t>Parsuram bhoi s/o chitrasen</t>
  </si>
  <si>
    <t>Harishankar deheri s/o dugu</t>
  </si>
  <si>
    <t xml:space="preserve">Gopala sahu s/o hadu </t>
  </si>
  <si>
    <t>Nepal sahu s/o hadu</t>
  </si>
  <si>
    <t xml:space="preserve">Hadu sahu s/o krushna </t>
  </si>
  <si>
    <t xml:space="preserve">Gorekh padhan s/o narayana </t>
  </si>
  <si>
    <t>Bhogilal bhoi s/o gosain</t>
  </si>
  <si>
    <t xml:space="preserve">Baishnav naik s/o goura </t>
  </si>
  <si>
    <t xml:space="preserve">Mukti bhoi s/o jibardhan </t>
  </si>
  <si>
    <t>Shishupal bhoi s/o kalindar</t>
  </si>
  <si>
    <t>Tikeswar kua s/o bhikhari</t>
  </si>
  <si>
    <t>Belal bhoi s/o bidyadhar</t>
  </si>
  <si>
    <t xml:space="preserve">Lalat sahu s/o budhu </t>
  </si>
  <si>
    <t>Gaytri padhan s/o sitaram</t>
  </si>
  <si>
    <t>Bhakal Naik S/o Bete</t>
  </si>
  <si>
    <t>Kanjijharan</t>
  </si>
  <si>
    <t>Udhab Padhan S/o Jogeswar</t>
  </si>
  <si>
    <t>Panchanan Padhan S/o Babana</t>
  </si>
  <si>
    <t>Raghu Ganda S/o Indrajit</t>
  </si>
  <si>
    <t xml:space="preserve">Tarulal Ganda s/o-fagu </t>
  </si>
  <si>
    <t xml:space="preserve">Budhan Rout S/o Bati </t>
  </si>
  <si>
    <t>Nirmala Ganda S/o Ganeshram</t>
  </si>
  <si>
    <t>Prafulla Ganda S/o Amardash</t>
  </si>
  <si>
    <t>Dukhu Ganda S/o Indrajit &amp; others</t>
  </si>
  <si>
    <t>Ramlal Rout S/o Bati</t>
  </si>
  <si>
    <t>Gangadghar Rout S/o Jhagru</t>
  </si>
  <si>
    <t xml:space="preserve">Gayadhar Rout S/o Palau </t>
  </si>
  <si>
    <t>Lingaraj Padhan S/o Damodar</t>
  </si>
  <si>
    <t>Sundarlal Bhuyan S/o Baiga</t>
  </si>
  <si>
    <t xml:space="preserve">Kalyani Padhan D/o-Sadhuram </t>
  </si>
  <si>
    <t>Brushava Kaudi H/o Urmila</t>
  </si>
  <si>
    <t>Jadab Padhan S/o Jageswar</t>
  </si>
  <si>
    <t xml:space="preserve">Jhagru Rout S/o Chandra singh </t>
  </si>
  <si>
    <t>Krupa Padhan S/o Lingaraj</t>
  </si>
  <si>
    <t>Bhagabati Rout W/o Budhan</t>
  </si>
  <si>
    <t>Prafulla Padhan S/o Barun</t>
  </si>
  <si>
    <t xml:space="preserve">Sitaram Ganda S/o Amardas </t>
  </si>
  <si>
    <t>Rabindra Padhan S/o-Barun</t>
  </si>
  <si>
    <t>Akshya Bir S/o Bihari</t>
  </si>
  <si>
    <t>Surath Bir S/o Jayaram</t>
  </si>
  <si>
    <t>Bhadru Rout S/o-Sankar</t>
  </si>
  <si>
    <t>Bhagabatia Kandha S/o Uddhaba &amp; others</t>
  </si>
  <si>
    <t xml:space="preserve">Chinilal Padhan S/o Damodar </t>
  </si>
  <si>
    <t>Hadu Bhuyan S/o Sukru</t>
  </si>
  <si>
    <t>Nandalal Bag S/o Panbudi &amp; others</t>
  </si>
  <si>
    <t>Puranlal Ganda S/o-Fagu</t>
  </si>
  <si>
    <t>Tushakar Bisi S/o Santosh</t>
  </si>
  <si>
    <t>Nandapali</t>
  </si>
  <si>
    <t>Shiv Prasad Nisad S/o-Gopi Nisad</t>
  </si>
  <si>
    <t>Prahallad Bisi</t>
  </si>
  <si>
    <t>Tirtha Sahu S/o Giridhari</t>
  </si>
  <si>
    <t>Saroj Naik S/o-Bidydhar Naik</t>
  </si>
  <si>
    <t>Debanan Baarik S/o-Ugre</t>
  </si>
  <si>
    <t>Mohan Sahu S/o Giridhari Sahu</t>
  </si>
  <si>
    <t>Subal Sa S/o-Ghanashyam</t>
  </si>
  <si>
    <t>Khiteswar Sa S/o Madhab</t>
  </si>
  <si>
    <t>Pichhalu Pandey S/o Chhinu</t>
  </si>
  <si>
    <t>Chakanan Barik S/o-Ugresan</t>
  </si>
  <si>
    <t>Jhagru Sahu  S/o Bhola</t>
  </si>
  <si>
    <t>Barun Sahu a S/o-Kirodi</t>
  </si>
  <si>
    <t>Dhaleswar Sa S/o Jaydeb</t>
  </si>
  <si>
    <t>Damodar Kasipalia</t>
  </si>
  <si>
    <t xml:space="preserve">Panchanan Barik S/o-ugre </t>
  </si>
  <si>
    <t xml:space="preserve">Danardan Sa S/o-Gangaram </t>
  </si>
  <si>
    <t>Gunanidhi Barik S/o-Soukilal</t>
  </si>
  <si>
    <t>Ujagar Bhue S/o Bhuban</t>
  </si>
  <si>
    <t>Tekaram Barik S/o Ugre</t>
  </si>
  <si>
    <t>Premananda Sa S/o Madhab</t>
  </si>
  <si>
    <t>Brajamohan Padhan S/o-Balabhadra</t>
  </si>
  <si>
    <t>Bati Sahu W/o-Madan Sahu</t>
  </si>
  <si>
    <t>Indrajeet Rout S/o-Bara Rout</t>
  </si>
  <si>
    <t>Parsu Khamari</t>
  </si>
  <si>
    <t>Bihari Bisi S/o jibardhan</t>
  </si>
  <si>
    <t>Chaturbhuja Sa S/o-Gangaram</t>
  </si>
  <si>
    <t xml:space="preserve">Jagdish Sa  S/o-Dashrath </t>
  </si>
  <si>
    <t xml:space="preserve">Dhruba Barik S/o-Soukilal </t>
  </si>
  <si>
    <t>Mohit Barik S/o-Soukilal</t>
  </si>
  <si>
    <t>Anadi Sa S/o-Pustam Sa</t>
  </si>
  <si>
    <t>Bhujial sa S/o indra</t>
  </si>
  <si>
    <t>Balakram Sa S/o-Jaydev</t>
  </si>
  <si>
    <t>Kanta Padhan S/o-Kashiram</t>
  </si>
  <si>
    <t xml:space="preserve">Brajakishor Nayak S/o-Murali </t>
  </si>
  <si>
    <t>Hemsagar Bishi S/o-Rama</t>
  </si>
  <si>
    <t>Chitra sen SahuS/o-Damodar</t>
  </si>
  <si>
    <t>Chaitu Bhue s/o-Danardan</t>
  </si>
  <si>
    <t xml:space="preserve">Linga Bhue S/o-Premanand Bhoe </t>
  </si>
  <si>
    <t>Sushanta Padhan S/o-Kashiram</t>
  </si>
  <si>
    <t xml:space="preserve">Chudamani Sa S/o-Balaram </t>
  </si>
  <si>
    <t>Chhelia Bisi S/o Hajaru</t>
  </si>
  <si>
    <t>Jaydeb Sa</t>
  </si>
  <si>
    <t>Brajamohan padhan</t>
  </si>
  <si>
    <t>Dhaleswar Sa</t>
  </si>
  <si>
    <t>BIJAY BARIK, S/O- BAISHNAB BARIK</t>
  </si>
  <si>
    <t>Kuhakunda</t>
  </si>
  <si>
    <t>FAKIRA MEHER, S/O- KUNJABIHARI MEHER</t>
  </si>
  <si>
    <t>DURU MIRDHA, S/O- RATAN MIDHA</t>
  </si>
  <si>
    <t>DUKHU MEHER, JWALA PRASAD MEHER</t>
  </si>
  <si>
    <t>NARAYNA BIRA, S/O- SAGARA GANDA</t>
  </si>
  <si>
    <t>SURENDRA BARIK, S/O- NIRANJAN BARIK</t>
  </si>
  <si>
    <t>DUKALU PADHAN,M S/O- KAPIL PADHAN</t>
  </si>
  <si>
    <t>JANMAJAYA PADHAN, S/O- BATA PADHAN</t>
  </si>
  <si>
    <t>SOBHAKAR BHOI,S/O- HARI BHOI</t>
  </si>
  <si>
    <t>BUDHU PADHAN, S/O- MUKA PADHAN</t>
  </si>
  <si>
    <t>BABULAL HARIJAN, S/O- CHITRA HARIJAN</t>
  </si>
  <si>
    <t>PANCHA PADHAN, S/O- ASHOK PADHAN</t>
  </si>
  <si>
    <t>DUSTI MIRDHA, S/O- BANSIDHAR MIRDHA</t>
  </si>
  <si>
    <t>BHAGABAN KISSAN, S/O- RUSI KISSAN</t>
  </si>
  <si>
    <t>Chaturtha Bira s/o-Akul</t>
  </si>
  <si>
    <t>RAGHU KISSAN, S/O- BANSIDHAR MIRDHA</t>
  </si>
  <si>
    <t>GAYADHAR MIRDHA, S/O- RUSI KISAN</t>
  </si>
  <si>
    <t xml:space="preserve">Judhisther Padhan s/o-Mahadev </t>
  </si>
  <si>
    <t>DIGRELAL PADHAN, S/O- MAHADEB PADHAN</t>
  </si>
  <si>
    <t>ROHIT BARIK, S/O-GANESH BARIK</t>
  </si>
  <si>
    <t>SUBASH PADHAN, S/O- BAIRAGI PADHAN</t>
  </si>
  <si>
    <t>KHEMANIDHI PADHAN, S/O- BADI PADHAN</t>
  </si>
  <si>
    <t>GOUTAM PADHAN, S/O- BADI PADHAN</t>
  </si>
  <si>
    <t>JIBARDHAN PADHAN, S/O- RAMACHANDRA PADHAN</t>
  </si>
  <si>
    <t>ANAND GOND, S/O- BHAGBATIA GOND</t>
  </si>
  <si>
    <t>GUNANIDHI SA, S/O- AKULA SA</t>
  </si>
  <si>
    <t>BHIJRAM BARIK, S/O- CHHINU BARIK</t>
  </si>
  <si>
    <t>SUSHANTA KUMAR DASH, S/O- MAHENDRA DASH</t>
  </si>
  <si>
    <t>LURA BARIK, S/O- DEBA BARIK</t>
  </si>
  <si>
    <t>CHATURBHUJA PADHAN, S/O- JEJERAM PADHAN</t>
  </si>
  <si>
    <t>JEJERAM PADHAN, S/O- BISWANATH PADHAN</t>
  </si>
  <si>
    <t>KALIA PADHAN, S/O- MUKA PADHAN</t>
  </si>
  <si>
    <t>ATMARAM PADHAN, S/O- BISWANATH PADHAN</t>
  </si>
  <si>
    <t>PARIKARA PADHAN, S/O- RAMACHANDRA PADHAN</t>
  </si>
  <si>
    <t>SAGARA PADHAN, S/O- RAMCHANDRA PADHAN</t>
  </si>
  <si>
    <t>KRUTARTHA SA, S/O- DAMODAR SA</t>
  </si>
  <si>
    <t>ASHOK PADHAN, S/O- SURESH PADHAN</t>
  </si>
  <si>
    <t>MANBODH BARIK, S/O- SHANKAR BARIK</t>
  </si>
  <si>
    <t>RAMKRUSHNA BARIK, S/O- PALLABH BARIK</t>
  </si>
  <si>
    <t>CHANDRAKANTI PADHAN, W/O- GOUTAM PADHAN</t>
  </si>
  <si>
    <t>BHUGILAL BIRA, S/O- THAKUR BIRA</t>
  </si>
  <si>
    <t>GURUCHARAN PADHAN, S/O- ASHARAM PADHAN</t>
  </si>
  <si>
    <t>BIRAT BHOI, S/O- BASUDEV BHOI</t>
  </si>
  <si>
    <t>SATRUGHAN BARIK, S/O- LEKRU BARIK</t>
  </si>
  <si>
    <t>AJIT BARIK, S/O- SAMARU BARIK</t>
  </si>
  <si>
    <t>BIRAT BHOI, S/O- SRIKARA BHOI</t>
  </si>
  <si>
    <t>GOBARDHAN SA, S/O- AKUL SA</t>
  </si>
  <si>
    <t>RAJARAM PADHAN, S/O- KHEMANIDHI PADHAN</t>
  </si>
  <si>
    <t>HEMSAGAR BHOI. S/O- HAJARU BHOI</t>
  </si>
  <si>
    <t>HIRADHAR PADHAN, S/O- MAHADEB PADHAN</t>
  </si>
  <si>
    <t>BENUDHAR KISAN, S/O- SAGARA KISAN</t>
  </si>
  <si>
    <t>SUDAM KISHAN, S/O- JAYDEV KISHAN</t>
  </si>
  <si>
    <t>ASHADHU DEEP, S/O- KAHARU DEEP</t>
  </si>
  <si>
    <t>JHITU PADHAN, S/O- MUKA PADHAN</t>
  </si>
  <si>
    <t>THANDA BARIK, S/O- SUKRU BARIK</t>
  </si>
  <si>
    <t>BASUDEB BHOI, S/O- HAJARU BHOI</t>
  </si>
  <si>
    <t>NIRANJAN SA, S/O- AKUL SA</t>
  </si>
  <si>
    <t>ASHARAM PADHAN, S/O- KAPILA PADHAN</t>
  </si>
  <si>
    <t>JAGNNATH PADHAN, S/O- ASHARAM PADHAN</t>
  </si>
  <si>
    <t>BHAGABANA PADHAN, S/O- MAHADEB PADHAN</t>
  </si>
  <si>
    <t>CHHABILA MEHER, S/O- DAYANIDHI MEHER</t>
  </si>
  <si>
    <t>MILAN BARIK, S/O- CHHINU BARIK</t>
  </si>
  <si>
    <t>MOUZI PADHAN, S/O- MAHADEB PADHAN</t>
  </si>
  <si>
    <t>RAMESH SA, S/O-AKUL SA</t>
  </si>
  <si>
    <t>TIRTHA BHOI, S/O- HADU BHOI</t>
  </si>
  <si>
    <t>Lingaraj Naik, S/O- Sahadev</t>
  </si>
  <si>
    <t>Abhaya kumar Panda s/o-Bhikhari</t>
  </si>
  <si>
    <t>Muralipali</t>
  </si>
  <si>
    <t xml:space="preserve">Prafulla Panda s/o-Bhikhari </t>
  </si>
  <si>
    <t xml:space="preserve">Prabhat Kara so- Madhumani </t>
  </si>
  <si>
    <t>Alekha Panda s/o-Bhikhari ch.Panda</t>
  </si>
  <si>
    <t>Uchita Padhan s/o-Panibudi</t>
  </si>
  <si>
    <t>Rajendra Sa s/o-Budhan Sahu</t>
  </si>
  <si>
    <t>Gopanidhi Biswal s/o-Santosh</t>
  </si>
  <si>
    <t xml:space="preserve">Parakshit Padhan s/o-Goutam </t>
  </si>
  <si>
    <t xml:space="preserve">Satyananda Biswal s/o- Lingaraj </t>
  </si>
  <si>
    <t xml:space="preserve">Ramesh ku. Panda s/o- Bhikhari </t>
  </si>
  <si>
    <t xml:space="preserve">Bata khamari S/0-Dukhu </t>
  </si>
  <si>
    <t>Dambodar Sa s/o-Debananda</t>
  </si>
  <si>
    <t>Gourhari Bhue s/o-Ghashiram</t>
  </si>
  <si>
    <t>Gitanjali Dhurua D/o- Premananda</t>
  </si>
  <si>
    <t xml:space="preserve">Jadumani Padhan s/o-Panibudi </t>
  </si>
  <si>
    <t xml:space="preserve">Keshi Salma s/o-Chamara </t>
  </si>
  <si>
    <t>Bajanath Sa s/o-Dahu</t>
  </si>
  <si>
    <t>Rupchan Sa S/o-Ganesh Sa</t>
  </si>
  <si>
    <t xml:space="preserve">Rameswar Sa s/o- Dukalu </t>
  </si>
  <si>
    <t>Bhaktabandhu sa s/o -Shiba</t>
  </si>
  <si>
    <t>Madhumani Kara s/o-Ghasia Kara</t>
  </si>
  <si>
    <t>Bhugadeba Sa s/o-Jidhan Sa</t>
  </si>
  <si>
    <t>Kanta Kara w/o-Nilamani Kara</t>
  </si>
  <si>
    <t>Bhagbatia Naik s/o- Lochan Naik</t>
  </si>
  <si>
    <t xml:space="preserve">Jita Bhoi s/o-Mohana </t>
  </si>
  <si>
    <t>Lekru Sa s/o- Shankar</t>
  </si>
  <si>
    <t>Sanu Sa s/o- Gasia</t>
  </si>
  <si>
    <t xml:space="preserve">Mangalu Dansana s/o-Babana </t>
  </si>
  <si>
    <t>Tikesan Sa s/o-Motilal</t>
  </si>
  <si>
    <t>Gouri Shankar Matiari s/o- Bhima</t>
  </si>
  <si>
    <t>Premananda Dansana Bishi</t>
  </si>
  <si>
    <t xml:space="preserve">Gokul Sa  so-Shiba </t>
  </si>
  <si>
    <t xml:space="preserve">Mohar Sa s/o- Ushatram </t>
  </si>
  <si>
    <t xml:space="preserve">Sudam Chandra Seth s/o-Gobinda </t>
  </si>
  <si>
    <t>Dinesh Padhan s/o-Brajakishor</t>
  </si>
  <si>
    <t>Narayana Garia s/o- Baishakhu</t>
  </si>
  <si>
    <t xml:space="preserve">Lalit Sa s/o- Bhikshyananda </t>
  </si>
  <si>
    <t xml:space="preserve">Parsuram Sa s/o-Tularam </t>
  </si>
  <si>
    <t>Chaturbhuja Padhan s/o-Brushabhanu</t>
  </si>
  <si>
    <t>Daimati Bhue  s/o- Dhoba</t>
  </si>
  <si>
    <t>Goutam Padhan s/o-Rama Padhan</t>
  </si>
  <si>
    <t>Jagabandhu Bhoi s/o-Juge</t>
  </si>
  <si>
    <t xml:space="preserve">Kartika Bag s/o-Gourahari </t>
  </si>
  <si>
    <t>Sauki Bag s/O-kalachan Bag</t>
  </si>
  <si>
    <t>Pandaba sa s/o-Purnanda Sa</t>
  </si>
  <si>
    <t xml:space="preserve">Rambha Sa w/o-Thandaram </t>
  </si>
  <si>
    <t>Dhaneshwar Padhan s/o- Ramchandra</t>
  </si>
  <si>
    <t xml:space="preserve">Dhaneshwar Biswal s/o-Debananda </t>
  </si>
  <si>
    <t>Nabakishor Padhan S/O-Tikal</t>
  </si>
  <si>
    <t xml:space="preserve">Prahallad Sa s/o-Jidhan </t>
  </si>
  <si>
    <t xml:space="preserve">Makunda Garia s/o-Sanda </t>
  </si>
  <si>
    <t>Padman Salma s/o-Chamra salma</t>
  </si>
  <si>
    <t xml:space="preserve">Shashibhushan Bag s/o- Khiteswar </t>
  </si>
  <si>
    <t xml:space="preserve">Bhagabana Sahu s/o- Bhagabana </t>
  </si>
  <si>
    <t>Premananda Dhurua s/o- Bhagirathi</t>
  </si>
  <si>
    <t>Sasi bhusan Bhue s/o-Gouranga</t>
  </si>
  <si>
    <t xml:space="preserve">Sasi  Bhuai s/o-Gouranga </t>
  </si>
  <si>
    <t>Chakradhar Sa S/o- Sobharam Sa</t>
  </si>
  <si>
    <t>Chuladhar Sa s/o-Sagar Sa</t>
  </si>
  <si>
    <t xml:space="preserve">Dau Sa s/o-Banchha </t>
  </si>
  <si>
    <t xml:space="preserve">Mahadev Dansana s/o-Sukru </t>
  </si>
  <si>
    <t>Jethu Sa s/o-Tilochan Sa</t>
  </si>
  <si>
    <t>Upendra Biswal s/o-Fakira</t>
  </si>
  <si>
    <t xml:space="preserve">Karttika Khamari s/o-Dukhu </t>
  </si>
  <si>
    <t xml:space="preserve">Satrughan khamari s/o-Sartik </t>
  </si>
  <si>
    <t>Samaru Bhoi s/o-Mohana</t>
  </si>
  <si>
    <t xml:space="preserve">Nabakishor Sa s/o- Harful </t>
  </si>
  <si>
    <t xml:space="preserve">Tulsi Sa s/o-Sobharam </t>
  </si>
  <si>
    <t>Ranjan Sa S/o-Dasharath</t>
  </si>
  <si>
    <t>Banchhanidhi Biswal s/o-Santosh</t>
  </si>
  <si>
    <t>Sulochana Bhue W/o-Duryodhan Bhue</t>
  </si>
  <si>
    <t xml:space="preserve">Sriram Sa s/o- Rathi </t>
  </si>
  <si>
    <t>Bandobasta Padhan s/o-Dataram</t>
  </si>
  <si>
    <t xml:space="preserve">Sudarshan Sa s/o- Bhikshyananda  </t>
  </si>
  <si>
    <t>Ashok Padhan s/o- Dataram</t>
  </si>
  <si>
    <t>Tengunu Padhan s/o-Fagu Padhan</t>
  </si>
  <si>
    <t>Prasanna ku. Suna s/o-Rabi shankar</t>
  </si>
  <si>
    <t xml:space="preserve">Juge Seth s/o-Gadoro </t>
  </si>
  <si>
    <t>Godabari Biswal d/o-Santosh</t>
  </si>
  <si>
    <t>Tilotama Panday d/o-Hari Dansana</t>
  </si>
  <si>
    <t>Surekha Raut w/o Bira</t>
  </si>
  <si>
    <t>Chandrashekher Sa  s/o- Ghutu Sa</t>
  </si>
  <si>
    <t>Dhaniram Sa S/O-Ushatram</t>
  </si>
  <si>
    <t xml:space="preserve">Debendra Padhan,S/O-Brajakishor </t>
  </si>
  <si>
    <t>Mahadev Sa s/o- Puta Sa</t>
  </si>
  <si>
    <t>Bishakha Suna s/o-Dina Suna</t>
  </si>
  <si>
    <t>Pandaba sa s/o-Sanyasi  Sa</t>
  </si>
  <si>
    <t>Pandaba Sa s/o- Sanyasi</t>
  </si>
  <si>
    <t xml:space="preserve">Dashru Garia s/o-Dinu </t>
  </si>
  <si>
    <t xml:space="preserve">Prabhat Biswal s/o-Sanyasi </t>
  </si>
  <si>
    <t xml:space="preserve">Rajkishor Padhan S/O-Ramchandra </t>
  </si>
  <si>
    <t xml:space="preserve">Naren Padhan S/o- Arjun </t>
  </si>
  <si>
    <t>Laxminarayan Bhue s/o-Jala</t>
  </si>
  <si>
    <t>Sanyasi Bhoi s/o- Budhan Bhoi</t>
  </si>
  <si>
    <t xml:space="preserve">Kartika Sahu s/o-Fakira </t>
  </si>
  <si>
    <t xml:space="preserve">Suren Bhue s/o-Dhaneswar </t>
  </si>
  <si>
    <t>Benudhar Sa s/o- Debananda</t>
  </si>
  <si>
    <t xml:space="preserve">Nabin Sa s/o-Subala </t>
  </si>
  <si>
    <t xml:space="preserve">Toshram Biswal s/o-Dayanidhi </t>
  </si>
  <si>
    <t>Dayanidhi  Biswal s/o-Tika Biswal</t>
  </si>
  <si>
    <t xml:space="preserve">Sanyasi Padhan s/o-Dukalu </t>
  </si>
  <si>
    <t>Balakram Sa S/o-Benudhar</t>
  </si>
  <si>
    <t>Puran Malliks/o-Jala</t>
  </si>
  <si>
    <t xml:space="preserve">Dinda Bag s/o-Jagadish </t>
  </si>
  <si>
    <t xml:space="preserve">Parsu Dansana s/o-Satyananda </t>
  </si>
  <si>
    <t xml:space="preserve">Trilochan Bhoi s/o-Ramprasad </t>
  </si>
  <si>
    <t xml:space="preserve">Sadananda Suna s/o- Kartika </t>
  </si>
  <si>
    <t xml:space="preserve">Danardan Padhan s/o-Basu </t>
  </si>
  <si>
    <t xml:space="preserve">Daeitari Negi s/o-Gulthu </t>
  </si>
  <si>
    <t>Balram Bhoi s/o-Nilamani  Bag</t>
  </si>
  <si>
    <t>Khitaswar bhoi s/o- Mohana bhoi</t>
  </si>
  <si>
    <t>Manohar Bhue s/o-Jala</t>
  </si>
  <si>
    <t xml:space="preserve">Debananda Sa s/o-Dashrathi </t>
  </si>
  <si>
    <t>Rohita Sa s/o-Bhogilal</t>
  </si>
  <si>
    <t>Manglu Sa s/o-Rabi</t>
  </si>
  <si>
    <t xml:space="preserve">Kedarnath Saw s/o-Mohar </t>
  </si>
  <si>
    <t xml:space="preserve">Ashok Bag s/o-Bhikhari </t>
  </si>
  <si>
    <t xml:space="preserve">Gajanan Padhan s/o-Chakra </t>
  </si>
  <si>
    <t>Santosh Padhan s/o-Dingar</t>
  </si>
  <si>
    <t>Shambhu Matiary s/o- Bhima</t>
  </si>
  <si>
    <t>Dayanidhi  Biswal s/o-Santosh</t>
  </si>
  <si>
    <t xml:space="preserve">Lukeswar Padhan s/o-Tike </t>
  </si>
  <si>
    <t>Benupani Padhan s/o- Dataram Padhan</t>
  </si>
  <si>
    <t>Nabajala Bag s/o-Tike Bag</t>
  </si>
  <si>
    <t xml:space="preserve">Udemani Padhan s/o- Dataram </t>
  </si>
  <si>
    <t xml:space="preserve">Sahadev Biswal s/o- Durjodhan </t>
  </si>
  <si>
    <t>Saroj kumar Pradhan s/o- Tikila</t>
  </si>
  <si>
    <t>Purnachandra Padhan s/o-Chamasingh</t>
  </si>
  <si>
    <t>Ananta ku. Kumbhar s/o-Purna</t>
  </si>
  <si>
    <t>Debananda Behera s/o-Jaladhar</t>
  </si>
  <si>
    <t xml:space="preserve">Bhikhari Bag s/o-Shukru </t>
  </si>
  <si>
    <t xml:space="preserve">Ekadashia Pradhan s/o-Mitu </t>
  </si>
  <si>
    <t>Gopala Gartia s/o- Trinath</t>
  </si>
  <si>
    <t xml:space="preserve">Muralidhar Biswal s/o-Goutam </t>
  </si>
  <si>
    <t xml:space="preserve">Narottam Suna s/o-Kunjabana </t>
  </si>
  <si>
    <t xml:space="preserve">Rabishankar Suna s/o- Bihari </t>
  </si>
  <si>
    <t xml:space="preserve">Rikunta Bag s/o- Bhikhari </t>
  </si>
  <si>
    <t xml:space="preserve">Sabita Chand s/o-Nila </t>
  </si>
  <si>
    <t xml:space="preserve">Sabitri Bag w/o-Narasingha </t>
  </si>
  <si>
    <t xml:space="preserve">Subash Chandra Padhan s/o-Tikal </t>
  </si>
  <si>
    <t xml:space="preserve">Sunasa Bagaer s/o-lekara </t>
  </si>
  <si>
    <t>Surat sa s/o-Jidhan</t>
  </si>
  <si>
    <t xml:space="preserve">Thandaram Dhurua s/o- Premananda </t>
  </si>
  <si>
    <t xml:space="preserve">RENUKA SAHU W/O BODHALAL SAHU </t>
  </si>
  <si>
    <t>Luhabaga</t>
  </si>
  <si>
    <t xml:space="preserve">GOKUL SAHU S/O BASUDEB SAHU </t>
  </si>
  <si>
    <t xml:space="preserve">GOUTAM SAHU S/O RAMLAL </t>
  </si>
  <si>
    <t xml:space="preserve">MANGALU GOND S/O PHULASIN GOND </t>
  </si>
  <si>
    <t xml:space="preserve">PRADEEP Sa S/O NICHAL SA </t>
  </si>
  <si>
    <t xml:space="preserve">CHITRA SA S/O NICHAL SA </t>
  </si>
  <si>
    <t xml:space="preserve">KSHATRIYA SA S/O PANIKA SA </t>
  </si>
  <si>
    <t xml:space="preserve">RIHIT GAND S/O RIBA GAND </t>
  </si>
  <si>
    <t xml:space="preserve">BIDYADHAR GANDA S/O CHHINU GANDA </t>
  </si>
  <si>
    <t xml:space="preserve">MANGULU MEHER S/O KUNJABAHARI MEHER </t>
  </si>
  <si>
    <t xml:space="preserve">MUKUNDA MEHER S/O PURUSUTTAM MEHER </t>
  </si>
  <si>
    <t xml:space="preserve">MANGALU SA S/O GIRIDHARI SA </t>
  </si>
  <si>
    <t xml:space="preserve">PANIKA SA S/O CHINTAMANI SA </t>
  </si>
  <si>
    <t>KAMANDAR MEHER S/O DINBANDHU MEHER</t>
  </si>
  <si>
    <t>LEKRU SAS/O BRUSAB SA</t>
  </si>
  <si>
    <t xml:space="preserve">MANOJ SAHU S/O BODHALAL SAHU </t>
  </si>
  <si>
    <t xml:space="preserve">BISHNAPRAMAD BAIGA S/O NILAKANTHA BAIGA </t>
  </si>
  <si>
    <t>KASHTA MEHER S/O KHAGESWAR MEHER</t>
  </si>
  <si>
    <t>SURESH MEHER S/O NIRAKAR MEHER</t>
  </si>
  <si>
    <t xml:space="preserve">BHIKARI MEHER S/O BARUN  MEHER </t>
  </si>
  <si>
    <t xml:space="preserve">SURU MEHER SO/ KHAGESWAR MEHER </t>
  </si>
  <si>
    <t xml:space="preserve">URVASHI MEHER S/O HEMANCHAL MEHER </t>
  </si>
  <si>
    <t>CHAKRADHAR MEHER S/O ARJUN MEHER</t>
  </si>
  <si>
    <t xml:space="preserve">GAJAPATI MEHER S/O GADADHAR MEHER </t>
  </si>
  <si>
    <t>Bhubaneswar Padhan</t>
  </si>
  <si>
    <t>saktiswar kuanr s/o-indra</t>
  </si>
  <si>
    <t>Dhulunda</t>
  </si>
  <si>
    <t>jajnyaseni kuanr w/o-sakti kuanr</t>
  </si>
  <si>
    <t>Benudhar deheri s/o bidyadhar</t>
  </si>
  <si>
    <t xml:space="preserve">kapileswar padhan s/o dugu </t>
  </si>
  <si>
    <t xml:space="preserve">gopalkrushna biswal s/o-ghuturam </t>
  </si>
  <si>
    <t>Thakuraram behera s/o mukha</t>
  </si>
  <si>
    <t>Nabin biswal s/o mohan biswal</t>
  </si>
  <si>
    <t>Bhismadeb biswal s/o narasingh</t>
  </si>
  <si>
    <t>Monoj kumar biswal s/o bhismadeb</t>
  </si>
  <si>
    <t>lingaraj behera s/o-ganesh behera</t>
  </si>
  <si>
    <t xml:space="preserve">Bijaya kumar sa s/o ananda </t>
  </si>
  <si>
    <t>Mira rao w/o luku</t>
  </si>
  <si>
    <t>gagan biswal s/o-makhanu biswal</t>
  </si>
  <si>
    <t>Danardan meher s/o nitai</t>
  </si>
  <si>
    <t>bodharam biswal s/o-mahadev</t>
  </si>
  <si>
    <t>kunjabihari meher s/o-chamara</t>
  </si>
  <si>
    <t>Harekrushna biswal s/o ghutu</t>
  </si>
  <si>
    <t>lalit sa s/o-bhikhyanda sa</t>
  </si>
  <si>
    <t>Premananda meher s/o chamara</t>
  </si>
  <si>
    <t>bharat biswal s/o-ananda biswal</t>
  </si>
  <si>
    <t>tusakara biswal s/o-binod biswal</t>
  </si>
  <si>
    <t xml:space="preserve">gobarwdhan bisi s/o-raghu </t>
  </si>
  <si>
    <t xml:space="preserve">ramesh biswal s/o-sashibhushan </t>
  </si>
  <si>
    <t>santosh bhoi s/o-kunjal bhoi</t>
  </si>
  <si>
    <t>debarchchan biswal s/o-panu</t>
  </si>
  <si>
    <t>tikesan biswal s/o-majhala</t>
  </si>
  <si>
    <t>Hadu biswal s/o sashi biswal</t>
  </si>
  <si>
    <t>harisankar sahu s/0-sulava sahu</t>
  </si>
  <si>
    <t>parasuram sa s/o-tularam sa</t>
  </si>
  <si>
    <t>sahadeb  sa s/o-bisikesan sa</t>
  </si>
  <si>
    <t>kulamani samal s/o-sahadev samal</t>
  </si>
  <si>
    <t>ashok purohit s/o-radhakanta</t>
  </si>
  <si>
    <t>rupchan biswal s/o-panu biswal</t>
  </si>
  <si>
    <t>bhumisuta rao s/o farira rao</t>
  </si>
  <si>
    <t>samarat deheri s/o-ganesh deheri</t>
  </si>
  <si>
    <t>Prahallad sahu s/o sureswari</t>
  </si>
  <si>
    <t>Gangaram barik s/o lekru</t>
  </si>
  <si>
    <t>Sadhabi sahu s/o buti</t>
  </si>
  <si>
    <t>gunanadhi seth s/o-chakra seth</t>
  </si>
  <si>
    <t>Gagan bihari biswal s/o bhagbana</t>
  </si>
  <si>
    <t>hadu padhan s/o-sahadev</t>
  </si>
  <si>
    <t>gobarwdhan das s/o-harihar</t>
  </si>
  <si>
    <t>jambo bisi w/o-kalia bisi</t>
  </si>
  <si>
    <t xml:space="preserve">subaschandra biswal s/o-rupananda </t>
  </si>
  <si>
    <t>shiba sa s/o balabhadra sa</t>
  </si>
  <si>
    <t>Bodram bishi s/o khageswar</t>
  </si>
  <si>
    <t>Shankaru bisi s/o danardan bisi</t>
  </si>
  <si>
    <t>sudarasan bhoi s/o-giridhari</t>
  </si>
  <si>
    <t>Rabinandan bag s/o salekram</t>
  </si>
  <si>
    <t xml:space="preserve">Rabinandan bag s/o sumati </t>
  </si>
  <si>
    <t>Jagannath meher s/o prbhakara</t>
  </si>
  <si>
    <t xml:space="preserve">Dinabandhu biswal s/o santos </t>
  </si>
  <si>
    <t>Shankar sahu s/o asaram</t>
  </si>
  <si>
    <t>ratnakar biswal s/o-hardu biswal</t>
  </si>
  <si>
    <t>nilambar das s/o milan das</t>
  </si>
  <si>
    <t>belal padhan s/o-sundarlal padhan</t>
  </si>
  <si>
    <t>narayan sa s/o-bihari sa</t>
  </si>
  <si>
    <t>fhakir rao s/o-rabindra rao</t>
  </si>
  <si>
    <t>panchanan biswal s/o narayana biswal</t>
  </si>
  <si>
    <t>Hrusikesh deheri s/o iswar</t>
  </si>
  <si>
    <t>Kartika padhan s/o dukhu</t>
  </si>
  <si>
    <t xml:space="preserve">rudracharan biswal s/o-gopalkrushna </t>
  </si>
  <si>
    <t>satyanarayan bhoi s/o-gokul</t>
  </si>
  <si>
    <t>Ashok padhan s/o basudeb</t>
  </si>
  <si>
    <t>salekaram sagar s/o-gulap sagar</t>
  </si>
  <si>
    <t>Sahanu suna s/o Kaibalya</t>
  </si>
  <si>
    <t>harachand sa s/o-bhakta sa</t>
  </si>
  <si>
    <t xml:space="preserve">lakheswar sa s/o-parameswar </t>
  </si>
  <si>
    <t>belal sagar s/o-bhima sagar</t>
  </si>
  <si>
    <t>judhisthir biswal s/o-abhimanyu</t>
  </si>
  <si>
    <t>ballar deheri s/o-dhaneswar deheri</t>
  </si>
  <si>
    <t>Manabhanjan seth s/o bhima</t>
  </si>
  <si>
    <t>sanyasi biswal s/o-luburu</t>
  </si>
  <si>
    <t>jay kumar biswal s/o-swapneshwar</t>
  </si>
  <si>
    <t>sapan meher s/o-jayram meher</t>
  </si>
  <si>
    <t>tapan meher s/o-jayaram meher</t>
  </si>
  <si>
    <t>khetramohan sa s/o-bhupadev</t>
  </si>
  <si>
    <t>seban naik s/o-bhajan naik</t>
  </si>
  <si>
    <t xml:space="preserve">Tarun biswal s/o saukilal </t>
  </si>
  <si>
    <t>surabali nayak s/o usat nayak</t>
  </si>
  <si>
    <t>Hrushikesh suna s/o purusouttam</t>
  </si>
  <si>
    <t>Panchu meher s/o Chhala meher</t>
  </si>
  <si>
    <t>balmakund sa s/o-khshiram sa</t>
  </si>
  <si>
    <t xml:space="preserve">Kishore padhan s/o purnachandra </t>
  </si>
  <si>
    <t>sara deheri s/o-rabi deheri</t>
  </si>
  <si>
    <t>Ananda bisi s/o Benudhar bisi</t>
  </si>
  <si>
    <t>sapna mahji s/o-dushashan majhi</t>
  </si>
  <si>
    <t xml:space="preserve">Sanuja meher s/o nityananda </t>
  </si>
  <si>
    <t>ghanashyam biswal s/o-bedi biswal</t>
  </si>
  <si>
    <t>Shreenibas biswal s/o dileswar</t>
  </si>
  <si>
    <t xml:space="preserve">Bidyadhar pasayat s/o santos </t>
  </si>
  <si>
    <t>bimbadhar sa s/o-purushotam sa</t>
  </si>
  <si>
    <t>brundabati sa s/o raghunath sa</t>
  </si>
  <si>
    <t>drupati barik d/o-narada nayak</t>
  </si>
  <si>
    <t>kshiteswar pujari s/o purnachandra</t>
  </si>
  <si>
    <t>henabati biswal d/o-dhoba padhan</t>
  </si>
  <si>
    <t>duryodhan biswal s/o-lingaraj</t>
  </si>
  <si>
    <t xml:space="preserve">Tankadhar suna s/o thakuraram </t>
  </si>
  <si>
    <t>Tankadhar sa s/o guna</t>
  </si>
  <si>
    <t>harichandra biswal s/o-luburu biswal</t>
  </si>
  <si>
    <t>ganesh biswal s/o-narasingh biswal</t>
  </si>
  <si>
    <t>krushna rao s/o-dhukhi rao</t>
  </si>
  <si>
    <t>hemsagar rao s/o-dukhi rao</t>
  </si>
  <si>
    <t>karunakar padhan s/o-purnchandra</t>
  </si>
  <si>
    <t>Santosh biswal s/o arjun</t>
  </si>
  <si>
    <t xml:space="preserve">Santos biswal s/o arjun </t>
  </si>
  <si>
    <t>Gulapram meher s/o hrushikesh</t>
  </si>
  <si>
    <t>judhisthir biswal s/o-makardwaja</t>
  </si>
  <si>
    <t>Brushab suna s/o Arjun</t>
  </si>
  <si>
    <t>tahasil biswal s/o-budharam biswal</t>
  </si>
  <si>
    <t>ghanashyam bishi s/o mangal bishi</t>
  </si>
  <si>
    <t>ganashyam bishi s/o mangal bishi</t>
  </si>
  <si>
    <t>janaki seth w/o jeebardhan seth</t>
  </si>
  <si>
    <t>panu biswal s/o-dugu biswal</t>
  </si>
  <si>
    <t>Manoranjan s/o jugilal</t>
  </si>
  <si>
    <t>sudarasan sa s/o-bhikyanda sa</t>
  </si>
  <si>
    <t>Saheba biswal s/o makhnu</t>
  </si>
  <si>
    <t xml:space="preserve">Jugilal rao s/o abhi rao </t>
  </si>
  <si>
    <t>debachchan padhans/o-chintamani</t>
  </si>
  <si>
    <t xml:space="preserve">sitaram padhans/o-tusakar </t>
  </si>
  <si>
    <t>kairu sa s/o-makhunu sa</t>
  </si>
  <si>
    <t xml:space="preserve">Biswanath meher s/o janakram </t>
  </si>
  <si>
    <t>Dolamani rao s/o lakhpati</t>
  </si>
  <si>
    <t>Bhanumati bhoi d/o lakhpati</t>
  </si>
  <si>
    <t>Dukhi bhue s/o munu</t>
  </si>
  <si>
    <t>Sanantan kalo s/o dhubai</t>
  </si>
  <si>
    <t>makaradhwaj das s/o-bansidhar</t>
  </si>
  <si>
    <t>sukumari naik w/o-udhaba naik</t>
  </si>
  <si>
    <t>sukamari naik s/o ganesh naik</t>
  </si>
  <si>
    <t>udhaba naik s/o-ghasiram naik</t>
  </si>
  <si>
    <t>dular singh sagar s/o-iswar sagar</t>
  </si>
  <si>
    <t>Santosh meher s/o chhala meher</t>
  </si>
  <si>
    <t>ballava naik s/o ramcharan naik</t>
  </si>
  <si>
    <t>sarswati sahu s/o-arjun sahu</t>
  </si>
  <si>
    <t>sahadeb sa s/o-usat sa</t>
  </si>
  <si>
    <t xml:space="preserve">raj kishor biswal s/o-gangaram </t>
  </si>
  <si>
    <t>bhogilal sa s/o-dolamani sa</t>
  </si>
  <si>
    <t>banabas deheri s/o-dukhu deheri</t>
  </si>
  <si>
    <t>ghanashyam deheri s/o lingaraj deheri</t>
  </si>
  <si>
    <t>Gopal biswal s/o thakur bihari</t>
  </si>
  <si>
    <t>usat sa s/o-chamra sa</t>
  </si>
  <si>
    <t>Aswini biswal s/o rabishanker</t>
  </si>
  <si>
    <t>bikol mahananda s/o-haldharr</t>
  </si>
  <si>
    <t>niranjan bhoi s/o-motiram bhoi</t>
  </si>
  <si>
    <t>Nirakar pandey s/o harsa</t>
  </si>
  <si>
    <t xml:space="preserve">Fakira bishi s/o niranjan </t>
  </si>
  <si>
    <t>Sarojini kumbhar s/o jaganthia</t>
  </si>
  <si>
    <t>sanju pasaet w/o-abhimanyu pasaet</t>
  </si>
  <si>
    <t>samaru padhan s/o-dadulu padhan</t>
  </si>
  <si>
    <t>hemsagar bhoi s/o-biranchi bhoi</t>
  </si>
  <si>
    <t>nidhi bhoi s/o-biranchi bhoi</t>
  </si>
  <si>
    <t>lalit bhoi s/o-biranchi bhoi</t>
  </si>
  <si>
    <t>durajodhan bhoi s/o-biranchi bhoi</t>
  </si>
  <si>
    <t>Sukanti bhoi d/o budhan</t>
  </si>
  <si>
    <t xml:space="preserve">sagar sa s/o-bhukh sa </t>
  </si>
  <si>
    <t>Purnachandra bhue s/o kunja</t>
  </si>
  <si>
    <t>Rushi bisi s/o lamboder</t>
  </si>
  <si>
    <t>jambobati patel w/o shyamsunder</t>
  </si>
  <si>
    <t>bipin sa s/osiba sa</t>
  </si>
  <si>
    <t xml:space="preserve">Radheshyam seth s/o gangadhar </t>
  </si>
  <si>
    <t>indrajit biswal s/o-giri biswal</t>
  </si>
  <si>
    <t>tribikram pujari s/o-kutartha pujari</t>
  </si>
  <si>
    <t xml:space="preserve">Shankaru biswal s/o nilamber </t>
  </si>
  <si>
    <t>krushna sahu s/o jagadish sahu</t>
  </si>
  <si>
    <t>purna chandra sahu s/o-nrupati</t>
  </si>
  <si>
    <t>Rohini bag d/o gangaram bag</t>
  </si>
  <si>
    <t>sabita biswal w/o-gurucharan biswal</t>
  </si>
  <si>
    <t>kshira sagar s/o-kanku singh</t>
  </si>
  <si>
    <t>balaram meher s/o-mana meher</t>
  </si>
  <si>
    <t>brundabati deheri w/o-gujarat deheri</t>
  </si>
  <si>
    <t>brajgopal purohit s/o-jagadish</t>
  </si>
  <si>
    <t xml:space="preserve">hateswar padhan s/o-mukunda </t>
  </si>
  <si>
    <t>sudan bania s/o-gusei bania</t>
  </si>
  <si>
    <t>aswini kumar deheri s/o-benudhar</t>
  </si>
  <si>
    <t>jayram sa s/o-ganasyam</t>
  </si>
  <si>
    <t>kshamasila meher s/o-chamara</t>
  </si>
  <si>
    <t>Narasigha deheri s/o bidydhar</t>
  </si>
  <si>
    <t xml:space="preserve">samrat padhan s/o-debrachchan </t>
  </si>
  <si>
    <t xml:space="preserve">silajit padhan s/o-chintamani </t>
  </si>
  <si>
    <t>fakir rao s/o-rabindra rao</t>
  </si>
  <si>
    <t>Ballavbh kumar Dehery</t>
  </si>
  <si>
    <t>Ballav Kumar Dehury</t>
  </si>
  <si>
    <t>Belal Padhan</t>
  </si>
  <si>
    <t>Narayana Sa</t>
  </si>
  <si>
    <t>Ratnakar Biswal</t>
  </si>
  <si>
    <t>Linga Padhan S/o Durjyodhan</t>
  </si>
  <si>
    <t>Kiritmal</t>
  </si>
  <si>
    <t>Balaram Sa S/o Akura</t>
  </si>
  <si>
    <t>Ugajar Barik S/o Duan</t>
  </si>
  <si>
    <t>Sakuntala Padhan W/o Basudeb &amp; others</t>
  </si>
  <si>
    <t>Bijulibati Sa W/o Jagabandhu</t>
  </si>
  <si>
    <t>Sanyasi Padhan S/o Benu</t>
  </si>
  <si>
    <t>Chintamani Sidar S/o Sukhiram</t>
  </si>
  <si>
    <t xml:space="preserve">Purusottam Padhan S/o Pita </t>
  </si>
  <si>
    <t>Daya sidar S/o Bhagabat</t>
  </si>
  <si>
    <t>Ananda Padhan S/o Basudeb</t>
  </si>
  <si>
    <t>Punnya Singh W/o Sundar</t>
  </si>
  <si>
    <t>Bhikari Ch. Khamari S/o Jethu</t>
  </si>
  <si>
    <t xml:space="preserve">Mayadhar Kok S/o Rajendra </t>
  </si>
  <si>
    <t xml:space="preserve">Nandalal Bisi S/o Asharam </t>
  </si>
  <si>
    <t>Surja Mishra S/o Trahikara</t>
  </si>
  <si>
    <t>Nilakantha Seth S/o Dharmu</t>
  </si>
  <si>
    <t>Neheru Seth S/o Ramprasad</t>
  </si>
  <si>
    <t>Nepal Barik</t>
  </si>
  <si>
    <t>Chandramani Padhan &amp; other</t>
  </si>
  <si>
    <t>Sundar Gond S/o Parikshit</t>
  </si>
  <si>
    <t>Manglu Padhan S/o Pati</t>
  </si>
  <si>
    <t>Snehalata Padhan D/o Munu</t>
  </si>
  <si>
    <t>Sansara Seth S/o Paban</t>
  </si>
  <si>
    <t>Suphal Sa S/o Akura</t>
  </si>
  <si>
    <t>Parbati Chhura D/o Sundar</t>
  </si>
  <si>
    <t>Basudeb Sahara S/o Kechkecha</t>
  </si>
  <si>
    <t>Mahendra Puri S/o Pandab</t>
  </si>
  <si>
    <t>Bhgilal Padhan S/o Janakram</t>
  </si>
  <si>
    <t>Tarani Padhan S/o Shradhakara</t>
  </si>
  <si>
    <t xml:space="preserve">Basudeb Padhan S/o Lukeswar </t>
  </si>
  <si>
    <t xml:space="preserve">Bhogilal Padhan S/o Janakram </t>
  </si>
  <si>
    <t>Bhopal Barik S/o Duan</t>
  </si>
  <si>
    <t>Ghanashyam Padhan S/o Ramchandra (Mohadi)</t>
  </si>
  <si>
    <t>Jayadeb Padhan S/o Jhagaru</t>
  </si>
  <si>
    <t>Jyoshna Padhan D/o Karunakar</t>
  </si>
  <si>
    <t>Kriparam Sahu S/o Sesha</t>
  </si>
  <si>
    <t>Motilal sahu S/o Satyabadi (Mohadi)</t>
  </si>
  <si>
    <t>Naresh Padhan S/o Bhaskara</t>
  </si>
  <si>
    <t>Nepal Barik S/o Duan</t>
  </si>
  <si>
    <t>Ramlal Padhan S/o Arjun</t>
  </si>
  <si>
    <t>Sanat Padhan S/o Jageswar</t>
  </si>
  <si>
    <t>Tikaram Padhan S/o Shradhakara</t>
  </si>
  <si>
    <t xml:space="preserve">Tulsa Gond S/o Jagannath </t>
  </si>
  <si>
    <t>Goutam Pande</t>
  </si>
  <si>
    <t>Iswara Padhan</t>
  </si>
  <si>
    <t>Jogeswar Padhan</t>
  </si>
  <si>
    <t>Nabaghana Padhan</t>
  </si>
  <si>
    <t>Alekhram sahu</t>
  </si>
  <si>
    <t>Prasanta Kumar Sa, S/0-Sanu</t>
  </si>
  <si>
    <t>Kandheikela</t>
  </si>
  <si>
    <t>Sani Padhan, S/o- Karunakara</t>
  </si>
  <si>
    <t>Surjyakanta Mahapatra, S/o- Ajodhya</t>
  </si>
  <si>
    <t>Shribatsha Mahapatra, S/o-Ajodhya</t>
  </si>
  <si>
    <t xml:space="preserve">Dasarath Padhan, S/o-Caitanya </t>
  </si>
  <si>
    <t>Bhutto Behera, S/o- Upendra</t>
  </si>
  <si>
    <t>Dinesh Barik, S/o- Maheswar</t>
  </si>
  <si>
    <t>Dilip Mahapatra, S/o Ajodhya</t>
  </si>
  <si>
    <t>budhadeb panigrahi s/o parsuram</t>
  </si>
  <si>
    <t>saukilal padhan s/o jadav padhan</t>
  </si>
  <si>
    <t xml:space="preserve">Sebarchan Padhan, S/o-Nandalal </t>
  </si>
  <si>
    <t>Narayan Sa, Panchulal</t>
  </si>
  <si>
    <t>Panchulal Sa, S/o-Diryodhan</t>
  </si>
  <si>
    <t xml:space="preserve">Sapna Barik, S/o-Muktiswar </t>
  </si>
  <si>
    <t>Chhabilal Sa, s/o-Urkuli</t>
  </si>
  <si>
    <t>Harihar Barik, Bhimsen</t>
  </si>
  <si>
    <t>Ramani Ranjan Barik, S/o- Gobardhan</t>
  </si>
  <si>
    <t>Deepika Mishra, W/o-Bichitrananda</t>
  </si>
  <si>
    <t>Kasturi Padhan, w/o- dayanidhi</t>
  </si>
  <si>
    <t>Himanshu Behera, S/o- Benudhar</t>
  </si>
  <si>
    <t xml:space="preserve">Shyama Sa, S/o-Lachhaman </t>
  </si>
  <si>
    <t xml:space="preserve">madhaba bhoi s/o halu </t>
  </si>
  <si>
    <t>Gopinath Seth, S/o-Banamali</t>
  </si>
  <si>
    <t>Ranjit Barik, S/o- Gobardhan</t>
  </si>
  <si>
    <t>khite padhan, S/o- Sitaram</t>
  </si>
  <si>
    <t xml:space="preserve">Bhairaba Barik, S/o- Gouranga </t>
  </si>
  <si>
    <t>Puroshottam Barik, S/o-Muni</t>
  </si>
  <si>
    <t>Hukum Barik, S/o-Dakeswar</t>
  </si>
  <si>
    <t xml:space="preserve">goutam padhan s/o narayan </t>
  </si>
  <si>
    <t>Trinath Sahu, S/o-Nilamani</t>
  </si>
  <si>
    <t>Debarchan Barik, S/o- Khetra</t>
  </si>
  <si>
    <t>Santosh Behera, S/o-Kartika</t>
  </si>
  <si>
    <t>santoshini bhoi w/o madhab</t>
  </si>
  <si>
    <t>Sarthak Padhan, S/o- Lochan</t>
  </si>
  <si>
    <t>Jagannath Sa, S/o-Jayprakash</t>
  </si>
  <si>
    <t>Narendra Ku Seth, S/o-Sanatan</t>
  </si>
  <si>
    <t>Suresini Barik, D/o-Salekram</t>
  </si>
  <si>
    <t>Ajaya Barik</t>
  </si>
  <si>
    <t>Dut Sa, S/o-Bangali</t>
  </si>
  <si>
    <t xml:space="preserve">Janaki Sa, W/o-Hrushikesh </t>
  </si>
  <si>
    <t xml:space="preserve">Anil Behera, S/o-Gunakar </t>
  </si>
  <si>
    <t>Gunakar Behera, S/o-Badi</t>
  </si>
  <si>
    <t>shyam sa s/o miniketan sa</t>
  </si>
  <si>
    <t>tejram behera s/o sahadeb</t>
  </si>
  <si>
    <t>Saroj Ku Behera, Bihari</t>
  </si>
  <si>
    <t>Krushna Ch. Mahapatra, S/o-Tengnu</t>
  </si>
  <si>
    <t>Nidrabati Barik, W/- Rakhyapal</t>
  </si>
  <si>
    <t>Gobinda Ganda, S/o- Shukadeb</t>
  </si>
  <si>
    <t>Bijaya Barik, S/o-Nirakar</t>
  </si>
  <si>
    <t>belalsen barik s/o ballabi</t>
  </si>
  <si>
    <t>rajendra khamari s/o raghubir</t>
  </si>
  <si>
    <t xml:space="preserve">Bipin Barik, S/o-Brusabhanu </t>
  </si>
  <si>
    <t>ramesh barik s/o bairagi</t>
  </si>
  <si>
    <t>Salehram Barik, S/o-Rushi</t>
  </si>
  <si>
    <t>sadhabi sa w/o premananda</t>
  </si>
  <si>
    <t>sahadeb behera s/o badi</t>
  </si>
  <si>
    <t>pichhalu khamari s/o rama</t>
  </si>
  <si>
    <t>ramkumar sa s/o premananda</t>
  </si>
  <si>
    <t xml:space="preserve">kalachan sa s/o premanad sa </t>
  </si>
  <si>
    <t>bidu sa s/o ugree sa</t>
  </si>
  <si>
    <t>Kailash Ch. Barik, S/o-Maheswar</t>
  </si>
  <si>
    <t>Sushil Padhan, S/o- Dayanidhi</t>
  </si>
  <si>
    <t>Jitendra Padhan, S/o- Dasarath</t>
  </si>
  <si>
    <t xml:space="preserve">Maheswar Barik, So-Karunakar </t>
  </si>
  <si>
    <t>Anil Sa, S/o- Prahallad</t>
  </si>
  <si>
    <t>anil kumar barik s/o jadab barik</t>
  </si>
  <si>
    <t>Gajanan Khamari, S/o-Benudhar</t>
  </si>
  <si>
    <t>Bihari Behera, S/o- Shukru</t>
  </si>
  <si>
    <t>angad barik s/o jadab</t>
  </si>
  <si>
    <t>Motiram Barik, S/o-Balamukunda</t>
  </si>
  <si>
    <t>Pyari Barik, S/o-Nirakar</t>
  </si>
  <si>
    <t>Paradesi Khadia, S/o-Kathalu</t>
  </si>
  <si>
    <t>Rajendra Sa, S/o-Ram Prasad Sa</t>
  </si>
  <si>
    <t>biswajit barik s/o murali</t>
  </si>
  <si>
    <t>chandrajit barik s\o murali</t>
  </si>
  <si>
    <t>Gobardhan Behera, S/o-Bihari</t>
  </si>
  <si>
    <t>Saraswati Sahu, W/o- Nilamani</t>
  </si>
  <si>
    <t>Arati Padhan,</t>
  </si>
  <si>
    <t>Gula Padhan, W/o- Sugri</t>
  </si>
  <si>
    <t>Bodram Padhan, S/o-Premshankar</t>
  </si>
  <si>
    <t>nabin bhoi s/o purandhar</t>
  </si>
  <si>
    <t>Kashiram Khamari, S/o- Dataram</t>
  </si>
  <si>
    <t>Panchu Barik, s/o-patia</t>
  </si>
  <si>
    <t>judhistira sa s/o motilal sa</t>
  </si>
  <si>
    <t>jhudhistir sa s/o motilal</t>
  </si>
  <si>
    <t>chini Sa, S/o-Ganda Sa</t>
  </si>
  <si>
    <t xml:space="preserve">dukhu padhan s/o kirtan </t>
  </si>
  <si>
    <t>Paleswar Padhan, S/o-Mangulu</t>
  </si>
  <si>
    <t xml:space="preserve">dhanurja padhan s/o </t>
  </si>
  <si>
    <t>manoj barik s/o bodlal</t>
  </si>
  <si>
    <t>saroj barik s/o balaram</t>
  </si>
  <si>
    <t xml:space="preserve">Muktiswar Barik, S/o-Jarabani </t>
  </si>
  <si>
    <t>Sumitra Barik, W/o- Santosh</t>
  </si>
  <si>
    <t xml:space="preserve">Gouranga Barik, S/o- Lala </t>
  </si>
  <si>
    <t>Madhu Padhan, S/o-Santosh</t>
  </si>
  <si>
    <t>Gouranga Barik, S/o- Dau</t>
  </si>
  <si>
    <t>Nakul Barik, S/o-Ghanashyam</t>
  </si>
  <si>
    <t xml:space="preserve"> Dinesh Barik, S/o- Nakul</t>
  </si>
  <si>
    <t>Dakeswar behera, S/o- Upendra</t>
  </si>
  <si>
    <t>Dhaneswar Behera, S/o- Upendra</t>
  </si>
  <si>
    <t>Rohit Behera, s/o-Manohar</t>
  </si>
  <si>
    <t xml:space="preserve">Nalaram Urma, S/o-Dukalu </t>
  </si>
  <si>
    <t>Hementa seth, S/o-Khirsagar</t>
  </si>
  <si>
    <t>Muktiswar Sa, s/o-Urkuli Sa</t>
  </si>
  <si>
    <t>Muktiswar Sa, s/o-Bimbadhar</t>
  </si>
  <si>
    <t>Pana Barik, S/o-Gopala</t>
  </si>
  <si>
    <t>Sita Barik,w/o-sapana</t>
  </si>
  <si>
    <t>Sapana Barik, S/o-Muktiswar</t>
  </si>
  <si>
    <t xml:space="preserve">Sharadha Khadia, S/o-Chhinu </t>
  </si>
  <si>
    <t>Lakshmi Padhan, W/o-Tankadhar</t>
  </si>
  <si>
    <t>Gnanashyam Padhan, S/o- Usta</t>
  </si>
  <si>
    <t>Hemsagar Barik, S/o- Nirakar</t>
  </si>
  <si>
    <t xml:space="preserve"> Gajanan Sa, S/o-Gurucharan</t>
  </si>
  <si>
    <t xml:space="preserve">Lalit Ku. Sa, Bhikari </t>
  </si>
  <si>
    <t>Bhikhari Padhan, S/o-Tengunu</t>
  </si>
  <si>
    <t>Jitandra Behera, S/o-Manohae</t>
  </si>
  <si>
    <t>Gopala Khamari, S/o-Mangalu</t>
  </si>
  <si>
    <t>Hadu Sahara, S/o- Manabodh</t>
  </si>
  <si>
    <t>Kamal Mahapatra, S/o-Shribatsa</t>
  </si>
  <si>
    <t>Shantanu Pradhan, S/o- Krushna</t>
  </si>
  <si>
    <t xml:space="preserve">Okila Sa, Nilamani </t>
  </si>
  <si>
    <t>Santosh Barik, S,o-Muktiswar</t>
  </si>
  <si>
    <t>Parbati Barik, W/o-Rahita</t>
  </si>
  <si>
    <t>Sunil Kumar Gupta, S/o- Vishnucharan</t>
  </si>
  <si>
    <t>Belmati Barik, w/o-Motiram</t>
  </si>
  <si>
    <t>julirani padhan, W/o-Dileswar</t>
  </si>
  <si>
    <t>Hemabati Padhan, W/o-Sanyashi</t>
  </si>
  <si>
    <t>Hema Khamari, S/o-Tankadhar Padhan</t>
  </si>
  <si>
    <t>Harachand Sahu, S/o-Bhima</t>
  </si>
  <si>
    <t xml:space="preserve">Raju Padhan S/o-Dhananjay </t>
  </si>
  <si>
    <t>Urbasi Padhan, W/o- Shesha</t>
  </si>
  <si>
    <t xml:space="preserve">Prasanna Khamari, S/o-Dileswar </t>
  </si>
  <si>
    <t>Subasini Sa, W/o- Makardhaj</t>
  </si>
  <si>
    <t>Dasarath Padhan, S/o-Sanyasi</t>
  </si>
  <si>
    <t>Dayasagar Padhan, S/o-Krushna</t>
  </si>
  <si>
    <t>Krushna Padhan, S/o-Balaram</t>
  </si>
  <si>
    <t xml:space="preserve">Madhuri Khamari W/o Kishor </t>
  </si>
  <si>
    <t>Ahalya Barik</t>
  </si>
  <si>
    <t>Ghanashyam Barik, S/o-Malia</t>
  </si>
  <si>
    <t>jayanta Bania, S/o- Santosh</t>
  </si>
  <si>
    <t>Saptasila Sahu, W/o- Sidheswar</t>
  </si>
  <si>
    <t xml:space="preserve">Snehalata Sa, W/o- Santosh </t>
  </si>
  <si>
    <t>Chitra Majhi, S/o-Sudarshan</t>
  </si>
  <si>
    <t>Sambhu Padhan, S/o-Ballabhi</t>
  </si>
  <si>
    <t>Nrupa Khadia, S/o-Darbaru</t>
  </si>
  <si>
    <t>Padmanabha Sa, S/o -Sanu</t>
  </si>
  <si>
    <t>Maheswar Khadia, S/o- Paranu</t>
  </si>
  <si>
    <t xml:space="preserve">Makunda Behera, S/o-Sauki </t>
  </si>
  <si>
    <t>Ganesh Khadia, S/o- Paranu</t>
  </si>
  <si>
    <t>Chandrasekhar Khadia, S/o-Paranu</t>
  </si>
  <si>
    <t xml:space="preserve">Panchu Padhan, S/o-Jharu </t>
  </si>
  <si>
    <t>Manohar Pradhan, S/o-Balaram</t>
  </si>
  <si>
    <t>Ghanashyam Sa, S/o Dukhu</t>
  </si>
  <si>
    <t>Hardhan Barik, S/o-Kshetra</t>
  </si>
  <si>
    <t>Ramesh Padhan, S/o-Phagulal</t>
  </si>
  <si>
    <t>Neera Sahu, W/o- Alekha</t>
  </si>
  <si>
    <t>Debaraj Khamari, S/o-Ballabhi</t>
  </si>
  <si>
    <t>Sitaram Khadia, S/o-Chamaru</t>
  </si>
  <si>
    <t>Sapana Khadia, S/o-Panibudi</t>
  </si>
  <si>
    <t>Pradip Sa, S/o-Ashok</t>
  </si>
  <si>
    <t>Chandrakanti Padhan, W/o-Paleswar</t>
  </si>
  <si>
    <t>Ananta Khamari, S/o Benudhar</t>
  </si>
  <si>
    <t>Lalbahadur Padhan, S/o-Bhurua</t>
  </si>
  <si>
    <t>Jagannath Bania, S/o- Santosh</t>
  </si>
  <si>
    <t>Archana Padhan S/o- Gajanan</t>
  </si>
  <si>
    <t>Brundaban Bhoi, S/o-Bhoklo</t>
  </si>
  <si>
    <t>Ustaram Barik, S/o-Debarchan</t>
  </si>
  <si>
    <t xml:space="preserve">Suresh Pujhari, S/o- Dambodhar </t>
  </si>
  <si>
    <t>Atmaram Padhan</t>
  </si>
  <si>
    <t>Sabitri Sa, W/o-Madhab</t>
  </si>
  <si>
    <t>Ranjan Bhoi, S/o-Bidyadhar</t>
  </si>
  <si>
    <t xml:space="preserve">Mangalu Behera, S/o- Eka Dasia </t>
  </si>
  <si>
    <t>Jagadish Bania, S/o- Santosh</t>
  </si>
  <si>
    <t xml:space="preserve">Mahendra Urma, s/o-Dhaniram </t>
  </si>
  <si>
    <t>Mita Urma, D/o- Kalakara</t>
  </si>
  <si>
    <t>Subanti KhamariW/o- Tarani</t>
  </si>
  <si>
    <t>Lal Barik S/o- Rabi</t>
  </si>
  <si>
    <t>Gunanidhi Padhan, S/o-Balaki</t>
  </si>
  <si>
    <t>Rakhyapal Barik, S/o-Budhadeb</t>
  </si>
  <si>
    <t>Durgacharan Sahu, S/o- Haldhar</t>
  </si>
  <si>
    <t>Muniram Sa, S/o- Hari</t>
  </si>
  <si>
    <t>Anjan Ku Mahapatra, S/o- Lalitmohan</t>
  </si>
  <si>
    <t>Sitaram Padhan, S/o- Benudhar</t>
  </si>
  <si>
    <t>Padmini Mahapatra, S/o- Dilip</t>
  </si>
  <si>
    <t xml:space="preserve">Bhikhari Sa, S/o-Pilau </t>
  </si>
  <si>
    <t>Ballabha Barik, s/o-Ujagar</t>
  </si>
  <si>
    <t>Brundaban Barik, S/o-Anantaram</t>
  </si>
  <si>
    <t>Maheswar Sahu, S/o- Laxman</t>
  </si>
  <si>
    <t xml:space="preserve">Jayanta Pradhan, S/o- Dasarath </t>
  </si>
  <si>
    <t>Ananda Barik, S/o-Patia</t>
  </si>
  <si>
    <t>Jayanta Padhan, S/o-Dasarath</t>
  </si>
  <si>
    <t>Jadumani Padhan, S/o- Butu</t>
  </si>
  <si>
    <t>Chaturbhuj Sahu, Bhim</t>
  </si>
  <si>
    <t>Laxman Bania, S/o- Santosh</t>
  </si>
  <si>
    <t xml:space="preserve">Saraswatiee Padhan, W/o-Hrusikesh </t>
  </si>
  <si>
    <t>Siba Padhan, Ballabhi</t>
  </si>
  <si>
    <t>Padmalaya Padhan, W/o- Rabi</t>
  </si>
  <si>
    <t>Chakananda Sa, S/o- Gurucharan</t>
  </si>
  <si>
    <t>Chaitanya Sahu, S/o- Dhanapati</t>
  </si>
  <si>
    <t>Nila Sa, W/o- Kshetra Sa</t>
  </si>
  <si>
    <t>Doulat Padhan, S/o-Giridhari</t>
  </si>
  <si>
    <t>Lingaraj Padhan, S/o-Doulat</t>
  </si>
  <si>
    <t xml:space="preserve">Ananta Barik, S/o- Pandaba </t>
  </si>
  <si>
    <t>Linga Sa, S/o-Markanda</t>
  </si>
  <si>
    <t>Arjun Sa, S/o- Fakira</t>
  </si>
  <si>
    <t>Shukru Urma, S/o- Palata Urma</t>
  </si>
  <si>
    <t>Bhima Khadia, S/o-Lakheswar</t>
  </si>
  <si>
    <t>Kunda Khadia, S/o-Chhinu</t>
  </si>
  <si>
    <t>Teka Khadia, S/o-Bisunu</t>
  </si>
  <si>
    <t>Shraban Sa, S/o-Gajendra</t>
  </si>
  <si>
    <t>Gobardhan Barik, S/o-Purama</t>
  </si>
  <si>
    <t>suryakumar khamari s/o raghubir</t>
  </si>
  <si>
    <t>Suresh Barik, S/o- Narottam</t>
  </si>
  <si>
    <t>Saroj Mishra, S/o-Benudhar</t>
  </si>
  <si>
    <t xml:space="preserve">Piaari Behera, S/o- Shukru </t>
  </si>
  <si>
    <t>sudhansu khamari s/o suryakumar</t>
  </si>
  <si>
    <t>pradip kumar sa s/o gouranga</t>
  </si>
  <si>
    <t xml:space="preserve">Ramesh Barik, S/o-Nakul </t>
  </si>
  <si>
    <t xml:space="preserve">Rabi Shankar Barik, S/o-Jadaba </t>
  </si>
  <si>
    <t>rabishankar barik s/o jadab</t>
  </si>
  <si>
    <t>Sahadeb Behera, S/o-Ujal</t>
  </si>
  <si>
    <t>Rabi Sa, S/o-Bimbadhar</t>
  </si>
  <si>
    <t>sanyashi padhan s/o dukhu</t>
  </si>
  <si>
    <t>Sai Kasipalia, W/o-Astaram</t>
  </si>
  <si>
    <t>Ghanashyam Barik, S/o-Fagulal</t>
  </si>
  <si>
    <t>Basudev Sa, S/o-Doulat</t>
  </si>
  <si>
    <t>Udhhab Sahu, S/o-Dhanapati</t>
  </si>
  <si>
    <t xml:space="preserve">Mangalu Khamari, S/o-Pitabas </t>
  </si>
  <si>
    <t>Bhikhari Barik, S/o-Sugri</t>
  </si>
  <si>
    <t>Arjun Barik, S/o-Tikeswar</t>
  </si>
  <si>
    <t>Makunda Khamari, S/o- Parakshit</t>
  </si>
  <si>
    <t>Gajanan Padhan, S/o- Ballabhi</t>
  </si>
  <si>
    <t>Ujagar Seth, S/o-Sarkirtan</t>
  </si>
  <si>
    <t>Linga Bhoi, S/o- Bhaskar Bhoi</t>
  </si>
  <si>
    <t>Mohan sahara, S/o- Premananda</t>
  </si>
  <si>
    <t>Kumar Khadia, S/o-Lakhan</t>
  </si>
  <si>
    <t>Dasarath Padhan, S/o- Lakha</t>
  </si>
  <si>
    <t>Chhelia Deheri, Khetra</t>
  </si>
  <si>
    <t>Debananda Badik, S/o-Benudhar</t>
  </si>
  <si>
    <t xml:space="preserve">Lekeru Bhoi, S/o- Beda </t>
  </si>
  <si>
    <t>Madhu Sa, S/o- Bhrusabhanu</t>
  </si>
  <si>
    <t>Balaram Bhoi, S/o- Sachidananda</t>
  </si>
  <si>
    <t>Siba Bhoi, S/o- Muktiswar</t>
  </si>
  <si>
    <t>Diba Khadia, S/o- Ganda Khadia</t>
  </si>
  <si>
    <t>Madhu Behera, S/o-Hajaru</t>
  </si>
  <si>
    <t xml:space="preserve">dayanidhi khadia s/o palu </t>
  </si>
  <si>
    <t xml:space="preserve">Lekeru Khadia, S/o-Brushaha </t>
  </si>
  <si>
    <t>prahallad padhan s/o nilamani padhan</t>
  </si>
  <si>
    <t>Akshya Padhan, S/o- Ghasia</t>
  </si>
  <si>
    <t>sudam behera s/o jethu behera</t>
  </si>
  <si>
    <t>chaturbhuja behera s/o jethu</t>
  </si>
  <si>
    <t>Bansidhar Bhoi, S/o-Chhinu</t>
  </si>
  <si>
    <t>Bhugau Majhi, S/o- Tularam</t>
  </si>
  <si>
    <t>Purnananda Mishra, S/o-Tikeswar</t>
  </si>
  <si>
    <t>Premananda Bhoi, S/o-Bangali</t>
  </si>
  <si>
    <t>Santosh Bhoi, S/o- Menha Bhoi</t>
  </si>
  <si>
    <t xml:space="preserve">dhrubcharan padhan s/o karunakar </t>
  </si>
  <si>
    <t>Mohan Sing Majhi, S/o-Tankadhar</t>
  </si>
  <si>
    <t>Naresh Padhan, S/o-Sukadeb</t>
  </si>
  <si>
    <t>Ajodhya Majhia</t>
  </si>
  <si>
    <t>Puran Majhia, S/o-Kaitu</t>
  </si>
  <si>
    <t>Hemanta Sa, S/o- Rakshapala sa</t>
  </si>
  <si>
    <t>Jayachandra Sa, S/o- Tangnu</t>
  </si>
  <si>
    <t>Makhanlal Barik, S/o-Palou</t>
  </si>
  <si>
    <t xml:space="preserve">Mishrilal Patra, S/o-dataram </t>
  </si>
  <si>
    <t>Chandiram Barik, S/o-Chhalia</t>
  </si>
  <si>
    <t>kirti padhan s/o beda</t>
  </si>
  <si>
    <t>Bhogilal Majhi, S/o- Sahebaga</t>
  </si>
  <si>
    <t>Narsingha Khamari, S/o-Pitabasa</t>
  </si>
  <si>
    <t>nurpalal sa s/o muniram</t>
  </si>
  <si>
    <t>santosh bhue s/o gobinda</t>
  </si>
  <si>
    <t>Neheru Jal s/o-Kechakara Jal</t>
  </si>
  <si>
    <t>Pradeep Sahu, S/o-Harachand</t>
  </si>
  <si>
    <t>Bodharam Sahu, S/o-Pustam</t>
  </si>
  <si>
    <t>Dukalu Khadia, S/o- Dhani</t>
  </si>
  <si>
    <t>Leku Naik, S/o-Bhaja</t>
  </si>
  <si>
    <t>Subash Padhan, S/o- Bhurua</t>
  </si>
  <si>
    <t>Rajesh Bhoi, S/o-Hrudananda</t>
  </si>
  <si>
    <t xml:space="preserve">Tejram Sahu, S/o- Kanhu </t>
  </si>
  <si>
    <t>Bihari Bhoi, Samaru</t>
  </si>
  <si>
    <t>Ashok Barik, S/o-Bhimsen</t>
  </si>
  <si>
    <t>Dukhi Khadia/ W/o-Lakhpati</t>
  </si>
  <si>
    <t>Gurubari Khamari, W/o- Uttam</t>
  </si>
  <si>
    <t>krushna chandra das s/o kartik</t>
  </si>
  <si>
    <t>jugeswar tripathy s/o nandalal</t>
  </si>
  <si>
    <t>Ghasia Bhoi, S/o-Dukhu</t>
  </si>
  <si>
    <t>Daitari Pasayet, S/o-Sukamani</t>
  </si>
  <si>
    <t>Surya Ku. Bancor, S/o-Saheba</t>
  </si>
  <si>
    <t>Gopala Padhan, S/o- Hamanchal</t>
  </si>
  <si>
    <t>Samaru Khadia, S/o- Rushi Khadia</t>
  </si>
  <si>
    <t xml:space="preserve">Shyamlal Deheri, S/o- Upendra </t>
  </si>
  <si>
    <t>Kapil Padhan S/o-Bambei</t>
  </si>
  <si>
    <t xml:space="preserve">Tapeswar Padhan, S/o-Beda </t>
  </si>
  <si>
    <t>Anjana Khamari, S/o-Bhagabatia</t>
  </si>
  <si>
    <t>Khusiram Barik. S/o- Pabitra Barik</t>
  </si>
  <si>
    <t>Kabi Majhia, S/o-Lalkumar</t>
  </si>
  <si>
    <t xml:space="preserve">makuru majhia s/o hadu </t>
  </si>
  <si>
    <t>Baikuntha Majhia, S/o- Mangalu</t>
  </si>
  <si>
    <t>arjun khamari s/o tikeswar</t>
  </si>
  <si>
    <t>Satyabaan sa, S/o-Makta</t>
  </si>
  <si>
    <t>Jasobanti Barik, W/o-Gobardhan</t>
  </si>
  <si>
    <t>Biresan Naik, S/o-Sukru</t>
  </si>
  <si>
    <t>Panchanan Sa, S/o-Kshetra</t>
  </si>
  <si>
    <t xml:space="preserve">Krushna Khamari, S/o-Benu </t>
  </si>
  <si>
    <t>Purandhar Padhan, S/o-Duryadhan</t>
  </si>
  <si>
    <t>Sanyasi Sa, S/o- Bhagi</t>
  </si>
  <si>
    <t>Hemanta Barik, S/o- Narottam</t>
  </si>
  <si>
    <t>Gangaram Barik, S/o- Narottam</t>
  </si>
  <si>
    <t xml:space="preserve">Nepal Barik, S/o- Buddhadeb </t>
  </si>
  <si>
    <t>Bhugi Majhi, S/o-Lambodhar</t>
  </si>
  <si>
    <t>nepal khamari s/o manglu khamari</t>
  </si>
  <si>
    <t>shashibhusan khamari s/o raghubir</t>
  </si>
  <si>
    <t>Nilamani Behera, S/o- Raghu</t>
  </si>
  <si>
    <t xml:space="preserve">laxman barik s/o nakul </t>
  </si>
  <si>
    <t>Sebakara Khadia, S/o- Lekeru</t>
  </si>
  <si>
    <t>Lakshmi Padhan, W/o- Trinath</t>
  </si>
  <si>
    <t>Sureswari Bisi, S/o-Ekadasia</t>
  </si>
  <si>
    <t>Anadi Padhan, S/o-Sitaram</t>
  </si>
  <si>
    <t>Pabitra Padhan, W/o- Sambhu</t>
  </si>
  <si>
    <t>Fagun Khadia, S/o- Ghasia</t>
  </si>
  <si>
    <t>Pyari Naik, S/o-Sukru</t>
  </si>
  <si>
    <t xml:space="preserve">Lakshmi Barik, W/o-Rabi </t>
  </si>
  <si>
    <t>Nabin Barik, S/o- kshetra</t>
  </si>
  <si>
    <t>purandhar khadia s/o dayanidhi</t>
  </si>
  <si>
    <t>bishikeshan kalo s/o manbod kalo</t>
  </si>
  <si>
    <t>Lakshmi Bag, W/o-Gopal</t>
  </si>
  <si>
    <t>Bhima Padhan, S/o-Sansara</t>
  </si>
  <si>
    <t xml:space="preserve">Padmini Khamari, W/o- Debraj </t>
  </si>
  <si>
    <t>Mangal Barik, S/o-Achyut</t>
  </si>
  <si>
    <t xml:space="preserve">murari khmari s/o tikeswar </t>
  </si>
  <si>
    <t>Hema Khamari, w/o-Mastar</t>
  </si>
  <si>
    <t>Trutiya Khadia, W/o-Dhruba</t>
  </si>
  <si>
    <t>biranchi barik s/o ballabi</t>
  </si>
  <si>
    <t>Reena Bhoi, D/o-Annirudha</t>
  </si>
  <si>
    <t>Lalit Pradhan W/o-Phagulal</t>
  </si>
  <si>
    <t>Sushama Khamari, W/o- Biranchi</t>
  </si>
  <si>
    <t xml:space="preserve">Tarulata Padhan, W/o-Arjun </t>
  </si>
  <si>
    <t>Sanichar Behera, S/o-Hajaru</t>
  </si>
  <si>
    <t>Iswari Sa, W/o-Gajananda</t>
  </si>
  <si>
    <t>Gulapi Khadia, S/o- Narasing</t>
  </si>
  <si>
    <t>Sapteswari Bhoi, W/o-Gouranga</t>
  </si>
  <si>
    <t>Shankar Barik, S/o- Lala</t>
  </si>
  <si>
    <t xml:space="preserve">Shukla Khadia, S/o-Arakshit </t>
  </si>
  <si>
    <t>Surendra Barik, S/o-Narasing</t>
  </si>
  <si>
    <t>Chandrama Behera, W/o-Jhasaketan</t>
  </si>
  <si>
    <t>iswara bhoi s/o bhubaneswar</t>
  </si>
  <si>
    <t>Sanatan Behera, S/o-Bihari</t>
  </si>
  <si>
    <t>Sansara Padhan S/o-Indra</t>
  </si>
  <si>
    <t>Kumari Padhan, W/o-Bhagbaan</t>
  </si>
  <si>
    <t xml:space="preserve">anand kumar sahnra s/o babulal </t>
  </si>
  <si>
    <t>Gobinda Barik, S/o-Chandantula</t>
  </si>
  <si>
    <t>Banita Barik,W/o- Nabin</t>
  </si>
  <si>
    <t>lata sahanra   w/o pahilman</t>
  </si>
  <si>
    <t xml:space="preserve">mangal padhan s/o karunakar </t>
  </si>
  <si>
    <t xml:space="preserve">Kumar Mahapatra, S/o- Tengnu </t>
  </si>
  <si>
    <t>Lakha Barik, S/o-Saheb</t>
  </si>
  <si>
    <t>Tejkumari Deheri, W/o-Tejram</t>
  </si>
  <si>
    <t>kishore barik s/o nandalal</t>
  </si>
  <si>
    <t>Chandrakanti Barik, S/o- Krushna</t>
  </si>
  <si>
    <t xml:space="preserve">rita pasayat w/o surendra </t>
  </si>
  <si>
    <t>Sabitri Khamari, W/o- Kalector</t>
  </si>
  <si>
    <t>Rajkumar Sa, s/o-Minaketan Sa</t>
  </si>
  <si>
    <t>Purnima Bania, W/o-Mohan</t>
  </si>
  <si>
    <t>Budha Padhan, S/o- Jharu Padhan</t>
  </si>
  <si>
    <t>Sanjukta Barik, S/o-Rajaram</t>
  </si>
  <si>
    <t>shatrughna Padhan, S/o-Bhim</t>
  </si>
  <si>
    <t>bairagi barik s/o bisei barik</t>
  </si>
  <si>
    <t>rohita barik s/o bairagi</t>
  </si>
  <si>
    <t>Suresini Padhan, W/o- Manohar</t>
  </si>
  <si>
    <t>Gulabati Majhia, W/o Bhula</t>
  </si>
  <si>
    <t>gouranga sa s/o dhuku sa</t>
  </si>
  <si>
    <t>jagadish sa s/o dhuku sa</t>
  </si>
  <si>
    <t>sanu padhan s/o murti</t>
  </si>
  <si>
    <t>debananda barik s/o ananda</t>
  </si>
  <si>
    <t>santi barik w/o ghasia</t>
  </si>
  <si>
    <t>rudra padhan s/o ghasiram</t>
  </si>
  <si>
    <t xml:space="preserve">shubhakeshi behera w/o manglu behera </t>
  </si>
  <si>
    <t>ranjit sa s/o motilal sa</t>
  </si>
  <si>
    <t>balaram behera s/o narasingha</t>
  </si>
  <si>
    <t>Saheba Ram Barik, S/o-Fagu Barik</t>
  </si>
  <si>
    <t>sebakram barik s/o ballabi</t>
  </si>
  <si>
    <t>padma padhan w/o trinatha padan</t>
  </si>
  <si>
    <t>sebati padhan w/o gopinath padhan</t>
  </si>
  <si>
    <t xml:space="preserve">panchu barik s/o jadu </t>
  </si>
  <si>
    <t>sunil barik s/o jadu</t>
  </si>
  <si>
    <t>Ashok sa, S/o-Bhikhari</t>
  </si>
  <si>
    <t>Tejaram Barik, S/o- Purna</t>
  </si>
  <si>
    <t xml:space="preserve">Upendra Behera, S/o-Tisman </t>
  </si>
  <si>
    <t>Balaram Padhan, S/o-Dukhu</t>
  </si>
  <si>
    <t xml:space="preserve">Jalandhar Sa, S/o-Lachhaman </t>
  </si>
  <si>
    <t>Ghasiram Padhan S/o- Niranjan</t>
  </si>
  <si>
    <t>Swadesh Barik, S/o- Narasingha</t>
  </si>
  <si>
    <t>Thaniram Khamari, S/o- Padman</t>
  </si>
  <si>
    <t>Sankirttan Seth, S/0- Chhatra</t>
  </si>
  <si>
    <t>Shyam Padhan, S/o-Gobardhan</t>
  </si>
  <si>
    <t xml:space="preserve">Manabodh Padhan, S/0Jharu </t>
  </si>
  <si>
    <t>Prahallad Sa, S/o-Lachhaman</t>
  </si>
  <si>
    <t xml:space="preserve">Rabi Padhan, S/o- Ustaram </t>
  </si>
  <si>
    <t>Narasingha Seth, S/o-Mitra</t>
  </si>
  <si>
    <t>Nepala Sa, S/o- Chudamani</t>
  </si>
  <si>
    <t>Bairi Ganda, S/o- Lana Ganda</t>
  </si>
  <si>
    <t>Dasharathi Padhan, W/o-Gunanidhi</t>
  </si>
  <si>
    <t xml:space="preserve">Karna Padhan S/o-Kutunu </t>
  </si>
  <si>
    <t>Tirtha Barik, S/o-Narottam</t>
  </si>
  <si>
    <t>Durga Padhan, S/o-Hrusikesh</t>
  </si>
  <si>
    <t>Sachi Barik,W/o- Parshuram</t>
  </si>
  <si>
    <t>Jasobanti Barik, W/o-Maheswar</t>
  </si>
  <si>
    <t>Rama Bhoi, S/o-Bhikhari</t>
  </si>
  <si>
    <t>Kishor Padhan, S/o-Usta</t>
  </si>
  <si>
    <t xml:space="preserve">Kangalu Sa, S/o-Phaganu </t>
  </si>
  <si>
    <t>Fjanmajaya</t>
  </si>
  <si>
    <t>Gopinath Behera, s/o-Manohar</t>
  </si>
  <si>
    <t>Agni Kumar Mishra, S/o-Narasingha</t>
  </si>
  <si>
    <t>Akambara Sa, S/o-Shyama</t>
  </si>
  <si>
    <t>Ashish Mishra, S/o- Bhubaneswar</t>
  </si>
  <si>
    <t>Budhadeb Barik, S/o- Goutam</t>
  </si>
  <si>
    <t>chandrajit khamari s/o rajendra</t>
  </si>
  <si>
    <t>Chaturbhuja Bhoi, S/O-Purandar</t>
  </si>
  <si>
    <t>Gajanan Barik, S/o- Fagulal</t>
  </si>
  <si>
    <t>Janmajaya Sahu S/o Ghasia</t>
  </si>
  <si>
    <t>Jugeswar Padhan S/o-Nabaghana</t>
  </si>
  <si>
    <t>Chaturbhuja Padhan, S/o- Kanhu</t>
  </si>
  <si>
    <t>Ashok Kumar Seth</t>
  </si>
  <si>
    <t>Chandrasekhar Khamari</t>
  </si>
  <si>
    <t>Ichha Barik</t>
  </si>
  <si>
    <t>Kareni Sahu</t>
  </si>
  <si>
    <t>Prashanata Padhan</t>
  </si>
  <si>
    <t>Sl.
No.</t>
  </si>
  <si>
    <t xml:space="preserve">Name of the farmer </t>
  </si>
  <si>
    <t>Whether Small &amp; Marginal Farmer (SMF)</t>
  </si>
  <si>
    <t>Amount paid</t>
  </si>
  <si>
    <t>Name of the Village</t>
  </si>
  <si>
    <t>Achutanand Nayak</t>
  </si>
  <si>
    <t>12.07.2016</t>
  </si>
  <si>
    <t>Sarangloi</t>
  </si>
  <si>
    <t>Achutananda Naik</t>
  </si>
  <si>
    <t>Achutananda Seth</t>
  </si>
  <si>
    <t>Akadasia Behera</t>
  </si>
  <si>
    <t>Akbar Patel</t>
  </si>
  <si>
    <t>Alekh Naik</t>
  </si>
  <si>
    <t>Alekha Patel</t>
  </si>
  <si>
    <t>ALEKHA SA</t>
  </si>
  <si>
    <t>06.10.2016</t>
  </si>
  <si>
    <t>Alekha Sahu</t>
  </si>
  <si>
    <t>Anadi Charan Naik</t>
  </si>
  <si>
    <t>Anadi Sa</t>
  </si>
  <si>
    <t>Anil Bhoi</t>
  </si>
  <si>
    <t>02.08.2016</t>
  </si>
  <si>
    <t>Anil Neti</t>
  </si>
  <si>
    <t>Anirudha Jaypuria</t>
  </si>
  <si>
    <t>ANTARJYMI PRADHAN</t>
  </si>
  <si>
    <t>28.07.2016</t>
  </si>
  <si>
    <t>Apurnna Naik</t>
  </si>
  <si>
    <t>Arakshit Behera</t>
  </si>
  <si>
    <t>Arun Set</t>
  </si>
  <si>
    <t>Ashok Kumar Sahu</t>
  </si>
  <si>
    <t>Bablu Sahu</t>
  </si>
  <si>
    <t>Babru Dhurua</t>
  </si>
  <si>
    <t>Babulu Naik</t>
  </si>
  <si>
    <t>Baidehi Sahu</t>
  </si>
  <si>
    <t>Basant Sahu</t>
  </si>
  <si>
    <t>Basudeb Seth</t>
  </si>
  <si>
    <t>Basudeba Sahu</t>
  </si>
  <si>
    <t>Bedabysa Naik</t>
  </si>
  <si>
    <t>Benudhar Neti</t>
  </si>
  <si>
    <t>Benudhar Sa</t>
  </si>
  <si>
    <t>Bhabani Shankar Jaypuria</t>
  </si>
  <si>
    <t>Bhabani Shankar Sa</t>
  </si>
  <si>
    <t>Bhadra Jaypuria</t>
  </si>
  <si>
    <t>Bhagaban Neti</t>
  </si>
  <si>
    <t>Bhajan Deheria</t>
  </si>
  <si>
    <t>Bhanumati Behera</t>
  </si>
  <si>
    <t>Bharati Behera</t>
  </si>
  <si>
    <t>Bhaskar Sahu</t>
  </si>
  <si>
    <t>Bhesaja Kisan</t>
  </si>
  <si>
    <t>Bhishmadeb Sa</t>
  </si>
  <si>
    <t>Bhubaneswar Neti</t>
  </si>
  <si>
    <t>Bhubaneswar Sa</t>
  </si>
  <si>
    <t>Bibhishan Seth</t>
  </si>
  <si>
    <t>Bikram  Seth</t>
  </si>
  <si>
    <t>Bilasini Patel</t>
  </si>
  <si>
    <t>Bimala Majhi</t>
  </si>
  <si>
    <t>Bimala Sahu</t>
  </si>
  <si>
    <t>Binay Kumar Pandey</t>
  </si>
  <si>
    <t>Binod Kuanr</t>
  </si>
  <si>
    <t>Binod Naik</t>
  </si>
  <si>
    <t>Binod Sunani</t>
  </si>
  <si>
    <t>Bipin Naik</t>
  </si>
  <si>
    <t>Birakeshor Samartha</t>
  </si>
  <si>
    <t>Birendra Naik</t>
  </si>
  <si>
    <t>Bishnu Sahoo</t>
  </si>
  <si>
    <t>Buddhadeb Behera</t>
  </si>
  <si>
    <t>Budha Behera</t>
  </si>
  <si>
    <t>Budha Kuanra</t>
  </si>
  <si>
    <t>Budhamati Sa</t>
  </si>
  <si>
    <t>CHAITANYA SAHU</t>
  </si>
  <si>
    <t>01.09.2016</t>
  </si>
  <si>
    <t>Chandan Kumar Seth</t>
  </si>
  <si>
    <t>Chaturbhuja Naik</t>
  </si>
  <si>
    <t>Chaturbhuja Sahu</t>
  </si>
  <si>
    <t>Chemanta Kumar Behera</t>
  </si>
  <si>
    <t>Chhabila Naik</t>
  </si>
  <si>
    <t>Chintamani Darka</t>
  </si>
  <si>
    <t>Chintamani Narang</t>
  </si>
  <si>
    <t>Cholakanta Behera</t>
  </si>
  <si>
    <t>Chudamani Naik</t>
  </si>
  <si>
    <t>Dalaganjan Padhan</t>
  </si>
  <si>
    <t>Dashami Sa</t>
  </si>
  <si>
    <t>Dasharath Sa</t>
  </si>
  <si>
    <t>Debanand Deep</t>
  </si>
  <si>
    <t>Debananda Sahu</t>
  </si>
  <si>
    <t>DEBARCHAN NAIK</t>
  </si>
  <si>
    <t>Deepak Naik</t>
  </si>
  <si>
    <t>Dhaneshwar Neti</t>
  </si>
  <si>
    <t>DHANESWAR NETI</t>
  </si>
  <si>
    <t>Dhaneswar Sa</t>
  </si>
  <si>
    <t>Dharmendra Behera</t>
  </si>
  <si>
    <t>Dibya  Patel</t>
  </si>
  <si>
    <t>Dileshar Sahu</t>
  </si>
  <si>
    <t>Dilip Behera</t>
  </si>
  <si>
    <t>Dillip Kumar Naik</t>
  </si>
  <si>
    <t>Droupadi Sa</t>
  </si>
  <si>
    <t>Drugacharan Majhi</t>
  </si>
  <si>
    <t>Dukhabandhu Narang</t>
  </si>
  <si>
    <t>Dullabha Kalo</t>
  </si>
  <si>
    <t>Durjodhan Makar</t>
  </si>
  <si>
    <t>DURYODHAN BEHERA</t>
  </si>
  <si>
    <t>Dushasan Neti</t>
  </si>
  <si>
    <t>Dushmanta Behera</t>
  </si>
  <si>
    <t>Fakir Badal</t>
  </si>
  <si>
    <t>FAKIR BEHERA</t>
  </si>
  <si>
    <t>Gajamati Dihiria</t>
  </si>
  <si>
    <t xml:space="preserve">GAJINDRA MAJHI </t>
  </si>
  <si>
    <t>Ganesh Behera</t>
  </si>
  <si>
    <t>Ganeshram Patel</t>
  </si>
  <si>
    <t>Ghanasyama Paule</t>
  </si>
  <si>
    <t>Giridhari Seth</t>
  </si>
  <si>
    <t>Girish Chandra Naik</t>
  </si>
  <si>
    <t>Godabari Behera</t>
  </si>
  <si>
    <t>Gokul Kuanr</t>
  </si>
  <si>
    <t>Gokulanand Sa</t>
  </si>
  <si>
    <t>Golap Sahu</t>
  </si>
  <si>
    <t>Gopal Behera</t>
  </si>
  <si>
    <t>Gouri Naik</t>
  </si>
  <si>
    <t>Guhalu Kuanra</t>
  </si>
  <si>
    <t>Gulap Pruseth</t>
  </si>
  <si>
    <t>Gunanidhi Patel</t>
  </si>
  <si>
    <t>Hareswari Patra</t>
  </si>
  <si>
    <t>Hemakanti Sa</t>
  </si>
  <si>
    <t>Hemasagar Behera</t>
  </si>
  <si>
    <t>Hemsagar Sahu</t>
  </si>
  <si>
    <t>Hrushikesh Deep</t>
  </si>
  <si>
    <t>Hrushikesh Naik</t>
  </si>
  <si>
    <t>Iswar Naik</t>
  </si>
  <si>
    <t>Jagabandhu Darka</t>
  </si>
  <si>
    <t>Jagamohan Sa</t>
  </si>
  <si>
    <t>Jagannath Seth</t>
  </si>
  <si>
    <t>Jagindra Narang</t>
  </si>
  <si>
    <t>Janani Kalo</t>
  </si>
  <si>
    <t>Janmajaya Bhoi</t>
  </si>
  <si>
    <t>Janmajaya Naik</t>
  </si>
  <si>
    <t>Jayakumar Pruseth</t>
  </si>
  <si>
    <t>Jenamani Sahu</t>
  </si>
  <si>
    <t>Jhaspriya Sa</t>
  </si>
  <si>
    <t>JITENDRIYA PRUSETH</t>
  </si>
  <si>
    <t>Jitendriya Sahu</t>
  </si>
  <si>
    <t>Jogindra Kumar Naik</t>
  </si>
  <si>
    <t>Judhisthir Behera</t>
  </si>
  <si>
    <t>Judhisthir Sa</t>
  </si>
  <si>
    <t>Jugal kishor Naik</t>
  </si>
  <si>
    <t>Jujesti Kisan</t>
  </si>
  <si>
    <t>Kalkati Naik</t>
  </si>
  <si>
    <t>Kanhei Sa</t>
  </si>
  <si>
    <t>Kapil Seth</t>
  </si>
  <si>
    <t>Karan Kumar Naik</t>
  </si>
  <si>
    <t>Karnna Sa</t>
  </si>
  <si>
    <t>Kashtu Naek</t>
  </si>
  <si>
    <t>Kasturi Behera</t>
  </si>
  <si>
    <t>Keshab Sa</t>
  </si>
  <si>
    <t>Keshaba Sahu</t>
  </si>
  <si>
    <t>Khatkuri Majhi</t>
  </si>
  <si>
    <t>Khetra Mohan Majhi</t>
  </si>
  <si>
    <t>Khirabati Deep</t>
  </si>
  <si>
    <t>Khirod Chandra Sahu</t>
  </si>
  <si>
    <t>Khitiraj Patel</t>
  </si>
  <si>
    <t>Kiran Pruseth</t>
  </si>
  <si>
    <t>Kirttan Sahu</t>
  </si>
  <si>
    <t>Kishor Ch. Sahu</t>
  </si>
  <si>
    <t>Kishor Naik</t>
  </si>
  <si>
    <t>Koutuk Pruset</t>
  </si>
  <si>
    <t>Krushna Chandra Patel</t>
  </si>
  <si>
    <t>Kshirod  Patel</t>
  </si>
  <si>
    <t>Kshirod Dihiria</t>
  </si>
  <si>
    <t>Kshiroda Chandra Sa</t>
  </si>
  <si>
    <t>Kshirsagar Behera</t>
  </si>
  <si>
    <t>Kuber Naik</t>
  </si>
  <si>
    <t>Kumar Kuanra</t>
  </si>
  <si>
    <t>Labanidhar Kaudi</t>
  </si>
  <si>
    <t>Labanidhar Naik</t>
  </si>
  <si>
    <t>Lajita Naik</t>
  </si>
  <si>
    <t>Lalit Kumar Seth</t>
  </si>
  <si>
    <t>Lalit Sahu</t>
  </si>
  <si>
    <t>Lambodar Kuanra</t>
  </si>
  <si>
    <t>Lambodar Sa</t>
  </si>
  <si>
    <t>Laxaman Kumar Bisi</t>
  </si>
  <si>
    <t>Lingaraj Kuanra</t>
  </si>
  <si>
    <t>Lingaraj Pusei</t>
  </si>
  <si>
    <t>Lukeswar Dip</t>
  </si>
  <si>
    <t>Lukeswar Majhi</t>
  </si>
  <si>
    <t>Mahindra Behera</t>
  </si>
  <si>
    <t>Mahindra Patel</t>
  </si>
  <si>
    <t>Mahindra Sahu</t>
  </si>
  <si>
    <t>Makaradhwaj Naik</t>
  </si>
  <si>
    <t>Manabhanjan Naik</t>
  </si>
  <si>
    <t>MANAS RANJAN NAIK</t>
  </si>
  <si>
    <t>Manikya Patel</t>
  </si>
  <si>
    <t>Manoj Kumar Dansena</t>
  </si>
  <si>
    <t>MANOJ KUMAR NAIK</t>
  </si>
  <si>
    <t>Manoj Patra</t>
  </si>
  <si>
    <t>Manoj Sa</t>
  </si>
  <si>
    <t>Mathuramohan Naik</t>
  </si>
  <si>
    <t>Matilal Patra</t>
  </si>
  <si>
    <t>Meghanad Jaypuria</t>
  </si>
  <si>
    <t>Mina Sa</t>
  </si>
  <si>
    <t>Minaketan Sa</t>
  </si>
  <si>
    <t>Mithula Badal</t>
  </si>
  <si>
    <t>Mitrabhanu Patel</t>
  </si>
  <si>
    <t>Mitrabhanu Sahu</t>
  </si>
  <si>
    <t>Motilal Dhurua</t>
  </si>
  <si>
    <t>Motiratna Behera</t>
  </si>
  <si>
    <t>Mouni datta Patel</t>
  </si>
  <si>
    <t>Mukteswara Jayapuria</t>
  </si>
  <si>
    <t>Munu Behera</t>
  </si>
  <si>
    <t>Murali Neti</t>
  </si>
  <si>
    <t>Muralidhar Sahu</t>
  </si>
  <si>
    <t>Nagendra Seth</t>
  </si>
  <si>
    <t>Nakul Darka</t>
  </si>
  <si>
    <t>Nakul Sa</t>
  </si>
  <si>
    <t>Nalindra Sa</t>
  </si>
  <si>
    <t>NILAMBAR NAIK</t>
  </si>
  <si>
    <t>NIRANJAN JAYPURIA</t>
  </si>
  <si>
    <t>Nityanand Jayapuria</t>
  </si>
  <si>
    <t>Nrupalal Sahu</t>
  </si>
  <si>
    <t>Padam Kumar Naik</t>
  </si>
  <si>
    <t>Padmalochan Darka</t>
  </si>
  <si>
    <t>Paialasti Naik</t>
  </si>
  <si>
    <t>Pankaj Kumar Behera</t>
  </si>
  <si>
    <t>Paramanand Darka</t>
  </si>
  <si>
    <t>Parshu Neti</t>
  </si>
  <si>
    <t>Parwati Naik</t>
  </si>
  <si>
    <t>phagu Neti</t>
  </si>
  <si>
    <t>PINTU NAIK</t>
  </si>
  <si>
    <t>Pitambar Patel</t>
  </si>
  <si>
    <t>Pradeep Kumar Behera</t>
  </si>
  <si>
    <t>Pradip Kumar Naik</t>
  </si>
  <si>
    <t>Pradip Neti</t>
  </si>
  <si>
    <t>Prafulla Kumar Nag</t>
  </si>
  <si>
    <t>Prafulla Kumar Sahu</t>
  </si>
  <si>
    <t>Prahallad Jagat</t>
  </si>
  <si>
    <t>Prakash Deep</t>
  </si>
  <si>
    <t>Prakshit Seth</t>
  </si>
  <si>
    <t>Praphul Naik</t>
  </si>
  <si>
    <t>Prasanta Kumar Patel</t>
  </si>
  <si>
    <t>Prashna Marei</t>
  </si>
  <si>
    <t>Prashna Neti</t>
  </si>
  <si>
    <t>Premal Dihiria</t>
  </si>
  <si>
    <t>Punya Paule</t>
  </si>
  <si>
    <t>Purandar Sa</t>
  </si>
  <si>
    <t>Purandhar Sunani</t>
  </si>
  <si>
    <t>Purnachandra Bhoi</t>
  </si>
  <si>
    <t>Pyari Narang</t>
  </si>
  <si>
    <t>Rabindra Behera</t>
  </si>
  <si>
    <t>Rabindra Kumar Pandey</t>
  </si>
  <si>
    <t>Raghu Sa</t>
  </si>
  <si>
    <t>Rahit Kumar Bag</t>
  </si>
  <si>
    <t>Rajib Kumar Behera</t>
  </si>
  <si>
    <t>RAJIBA NAIK</t>
  </si>
  <si>
    <t>Rajkumari Bhoi</t>
  </si>
  <si>
    <t>Ramesh Dihiria</t>
  </si>
  <si>
    <t>Ramesh Patel</t>
  </si>
  <si>
    <t>Rameswar Sahu</t>
  </si>
  <si>
    <t>Ramratan Kisan</t>
  </si>
  <si>
    <t>Rixon Sahu</t>
  </si>
  <si>
    <t>Rohan Sahu</t>
  </si>
  <si>
    <t>Rohit Kumar Sahu</t>
  </si>
  <si>
    <t>Rupananda Jayapuria</t>
  </si>
  <si>
    <t>Sabitri Sa</t>
  </si>
  <si>
    <t>Sahadeb Jaipuria</t>
  </si>
  <si>
    <t>Sahadeb Samartha</t>
  </si>
  <si>
    <t>Sahebani Naik</t>
  </si>
  <si>
    <t>Sahev Pasayat</t>
  </si>
  <si>
    <t>SANATAN SAHU</t>
  </si>
  <si>
    <t>Sanjib Behera</t>
  </si>
  <si>
    <t>Santanu Kumar Sahu</t>
  </si>
  <si>
    <t>Santosh Kumar Naik</t>
  </si>
  <si>
    <t>Santosh Prusei</t>
  </si>
  <si>
    <t>Saroj Behera</t>
  </si>
  <si>
    <t>Saroj Kumar Sahu</t>
  </si>
  <si>
    <t>Sarojini Behera</t>
  </si>
  <si>
    <t>Sashi Narang</t>
  </si>
  <si>
    <t>Siba Sahu</t>
  </si>
  <si>
    <t>Sobharam Dihiria</t>
  </si>
  <si>
    <t>Sobharam Sa</t>
  </si>
  <si>
    <t>Subasini Kisan</t>
  </si>
  <si>
    <t>Sukadeb Sahu</t>
  </si>
  <si>
    <t>Sumant Sa</t>
  </si>
  <si>
    <t>Sumanta Sa</t>
  </si>
  <si>
    <t>Sundar Sa</t>
  </si>
  <si>
    <t>SURENDRA MAJHI</t>
  </si>
  <si>
    <t>Suresh Chandra Patel</t>
  </si>
  <si>
    <t>Susanta Seth</t>
  </si>
  <si>
    <t>Tankadhar Dihiria</t>
  </si>
  <si>
    <t>Tankadhar Naik</t>
  </si>
  <si>
    <t>Tapan Seth</t>
  </si>
  <si>
    <t>Thanaram Behera</t>
  </si>
  <si>
    <t>Tukeswar Sahu</t>
  </si>
  <si>
    <t xml:space="preserve">Tulabati </t>
  </si>
  <si>
    <t>Tularam Behera</t>
  </si>
  <si>
    <t>Tularam Naik</t>
  </si>
  <si>
    <t>Tularam Pruseth</t>
  </si>
  <si>
    <t>Tularam Sa</t>
  </si>
  <si>
    <t>Tulendra Patel</t>
  </si>
  <si>
    <t>Tulendra Sa</t>
  </si>
  <si>
    <t>Udekar Pandey</t>
  </si>
  <si>
    <t>Udhab Charan Patel</t>
  </si>
  <si>
    <t>Ujagar Sa</t>
  </si>
  <si>
    <t>Umesh Chnadra Patel</t>
  </si>
  <si>
    <t>Upasi Sa</t>
  </si>
  <si>
    <t>Upendra Dharuaa</t>
  </si>
  <si>
    <t>Upendra Patel</t>
  </si>
  <si>
    <t>Ushabati  Bag</t>
  </si>
  <si>
    <t>Majurdima</t>
  </si>
  <si>
    <t>Ajit Kumar Pruseth</t>
  </si>
  <si>
    <t>Ambrut Naik</t>
  </si>
  <si>
    <t>28.7.2016</t>
  </si>
  <si>
    <t>Anil Kumar Singh</t>
  </si>
  <si>
    <t>Ashok Kumar Patel</t>
  </si>
  <si>
    <t>Aswini Patel</t>
  </si>
  <si>
    <t>Balaram Naik</t>
  </si>
  <si>
    <t>Balindra Naik</t>
  </si>
  <si>
    <t>Basanta Naik</t>
  </si>
  <si>
    <t>Basudeb Jayapuria</t>
  </si>
  <si>
    <t>Benudhar patel</t>
  </si>
  <si>
    <t>Bharati Samartha</t>
  </si>
  <si>
    <t>Bhupendra prasad Singh</t>
  </si>
  <si>
    <t>Bihari Besan</t>
  </si>
  <si>
    <t>Binodini Naik</t>
  </si>
  <si>
    <t>Bipin bihari Patel</t>
  </si>
  <si>
    <t>Bisal Prasad Singh</t>
  </si>
  <si>
    <t>Bishaka Patel</t>
  </si>
  <si>
    <t>Bishnu Chamar</t>
  </si>
  <si>
    <t>Bishnudhar Naik</t>
  </si>
  <si>
    <t>Bui Pandey</t>
  </si>
  <si>
    <t>Chakradhar Rohidas</t>
  </si>
  <si>
    <t>Chamaru Kisan</t>
  </si>
  <si>
    <t>Chamaru Naik</t>
  </si>
  <si>
    <t>Chandini Seth</t>
  </si>
  <si>
    <t>Chhaganlal Naik</t>
  </si>
  <si>
    <t>Chhanda charan Das</t>
  </si>
  <si>
    <t>Chhatrapatisingh naik</t>
  </si>
  <si>
    <t>Chintamani Singh</t>
  </si>
  <si>
    <t>Chudamani Neti</t>
  </si>
  <si>
    <t>Debadatta Pruseth</t>
  </si>
  <si>
    <t>Debaki Behera</t>
  </si>
  <si>
    <t>Dhanurya Naik</t>
  </si>
  <si>
    <t>Dhruba Patel</t>
  </si>
  <si>
    <t>Dibakara Naik</t>
  </si>
  <si>
    <t>Dillip Ku. Pruseth</t>
  </si>
  <si>
    <t>Dillip KumarPatel</t>
  </si>
  <si>
    <t>Duryodhan Pradhan</t>
  </si>
  <si>
    <t>Gangadhar Dashbaya</t>
  </si>
  <si>
    <t>Gautam Naik</t>
  </si>
  <si>
    <t>Ghanashyam Naik</t>
  </si>
  <si>
    <t>Ghanasyam Pruseth</t>
  </si>
  <si>
    <t>Giridhari Naik</t>
  </si>
  <si>
    <t>Gokulananda Pradhan</t>
  </si>
  <si>
    <t>Gomati Naik</t>
  </si>
  <si>
    <t>Gopal Naik</t>
  </si>
  <si>
    <t>Gopal Rohidas</t>
  </si>
  <si>
    <t>Gopini Amat</t>
  </si>
  <si>
    <t>Gouri sankar Naik</t>
  </si>
  <si>
    <t>Haresh Naik</t>
  </si>
  <si>
    <t>Harihar Nayak</t>
  </si>
  <si>
    <t>Harish chandra Naik</t>
  </si>
  <si>
    <t>Hemakanti Jayapuria</t>
  </si>
  <si>
    <t>Hemsagar Naik</t>
  </si>
  <si>
    <t>Hrudananda Singh</t>
  </si>
  <si>
    <t>Indraduyamn Negi</t>
  </si>
  <si>
    <t>Jadumani Naik</t>
  </si>
  <si>
    <t>Jagat Mochi</t>
  </si>
  <si>
    <t>Jahara Besan</t>
  </si>
  <si>
    <t>Jaimanta Kumar Patel</t>
  </si>
  <si>
    <t>Jalandhar Naik</t>
  </si>
  <si>
    <t>Jatendra Naik</t>
  </si>
  <si>
    <t>Jay kumar Naik</t>
  </si>
  <si>
    <t>Jayanarayan Sahu</t>
  </si>
  <si>
    <t>Jayanti Naik</t>
  </si>
  <si>
    <t>Jibardhan Patra</t>
  </si>
  <si>
    <t>Judhisthir Das</t>
  </si>
  <si>
    <t>Jyotamanjari Set</t>
  </si>
  <si>
    <t>Keshaba Naik</t>
  </si>
  <si>
    <t>Ketaki jaipuria</t>
  </si>
  <si>
    <t>Khatu Kisan</t>
  </si>
  <si>
    <t>Krushna Chandra Pruseth</t>
  </si>
  <si>
    <t>Krushna Rohidas</t>
  </si>
  <si>
    <t>Krushnachandra Singh</t>
  </si>
  <si>
    <t>Kshirasagar Sahoo</t>
  </si>
  <si>
    <t>Kshiroda Naik</t>
  </si>
  <si>
    <t>Kulamani Singh</t>
  </si>
  <si>
    <t>Kumudini Singh</t>
  </si>
  <si>
    <t>Lata Naik</t>
  </si>
  <si>
    <t>Laxman Naik</t>
  </si>
  <si>
    <t>Laxmidhar Ping</t>
  </si>
  <si>
    <t>Lukeswar Naik</t>
  </si>
  <si>
    <t>Madhusudan Behera</t>
  </si>
  <si>
    <t>Maharagi Neti</t>
  </si>
  <si>
    <t>Mahendra Naik</t>
  </si>
  <si>
    <t>Maheswar Gandha</t>
  </si>
  <si>
    <t>Manabhangi Kisan</t>
  </si>
  <si>
    <t>Manadhar Pruseth</t>
  </si>
  <si>
    <t>Manjalu Negi</t>
  </si>
  <si>
    <t>Manoj Kumar Das</t>
  </si>
  <si>
    <t>Mina Kishan</t>
  </si>
  <si>
    <t>Mohan Kisan</t>
  </si>
  <si>
    <t>Murali Patel</t>
  </si>
  <si>
    <t>Muralidhar Parua</t>
  </si>
  <si>
    <t>Nabin Kumar Naik</t>
  </si>
  <si>
    <t>Narahari Sahu</t>
  </si>
  <si>
    <t>Narayan Besan</t>
  </si>
  <si>
    <t>Naresh Kumar Sahu</t>
  </si>
  <si>
    <t>Nityananda Sa</t>
  </si>
  <si>
    <t>Pabitra Naik</t>
  </si>
  <si>
    <t>Poonam Patel</t>
  </si>
  <si>
    <t>Prabhasini Dash</t>
  </si>
  <si>
    <t>Prabhasini Patel</t>
  </si>
  <si>
    <t>Pradip Kumar Patel</t>
  </si>
  <si>
    <t>Prasanta Sahu</t>
  </si>
  <si>
    <t>Premasagar Naik</t>
  </si>
  <si>
    <t>Premsagar Amat</t>
  </si>
  <si>
    <t>Puni Naik</t>
  </si>
  <si>
    <t>Purnachandra Sahu</t>
  </si>
  <si>
    <t>Puspamanjari Singh</t>
  </si>
  <si>
    <t>Rabindra Patel</t>
  </si>
  <si>
    <t>Rajib Kumar Naik</t>
  </si>
  <si>
    <t>Rambha Naik</t>
  </si>
  <si>
    <t>Ramesh Chandra Pruseth</t>
  </si>
  <si>
    <t>Rameshwar</t>
  </si>
  <si>
    <t>Rupanand Naik</t>
  </si>
  <si>
    <t>Rupeswar Kisan</t>
  </si>
  <si>
    <t>Rushi Patel</t>
  </si>
  <si>
    <t>Sa Karunakar</t>
  </si>
  <si>
    <t>Sabitri Naik</t>
  </si>
  <si>
    <t>Samir  Patel</t>
  </si>
  <si>
    <t>Sanjay Kumar Naik</t>
  </si>
  <si>
    <t>Sanjukta singh</t>
  </si>
  <si>
    <t>Santosini Naik</t>
  </si>
  <si>
    <t>Saroj Jaypuria</t>
  </si>
  <si>
    <t>Saroj Kumar Naik</t>
  </si>
  <si>
    <t>Sarojini Patel</t>
  </si>
  <si>
    <t>Satrughan Jayapuria</t>
  </si>
  <si>
    <t>Satrughana Chamara</t>
  </si>
  <si>
    <t>Shankar Naik</t>
  </si>
  <si>
    <t>Sheshadeb Pruseth</t>
  </si>
  <si>
    <t>Shiba Naik</t>
  </si>
  <si>
    <t>Sradhakar Naik</t>
  </si>
  <si>
    <t>Subham Patel</t>
  </si>
  <si>
    <t>Sujit Kumar Pruseth</t>
  </si>
  <si>
    <t>Sukeshi Naik</t>
  </si>
  <si>
    <t>Sukru Naik</t>
  </si>
  <si>
    <t>Sumitra Sahoo</t>
  </si>
  <si>
    <t>Sunil Kumar Naik</t>
  </si>
  <si>
    <t>Thana sundar Jayapuria</t>
  </si>
  <si>
    <t>Tikeswar Amat</t>
  </si>
  <si>
    <t>Tila Podh</t>
  </si>
  <si>
    <t>Ukia Sa</t>
  </si>
  <si>
    <t>Umakanta Behera</t>
  </si>
  <si>
    <t>Umakanti Rohidas</t>
  </si>
  <si>
    <t>Upendra Naik</t>
  </si>
  <si>
    <t>Achuta Behera</t>
  </si>
  <si>
    <t>Aitapali</t>
  </si>
  <si>
    <t>Achyutananda Sahu</t>
  </si>
  <si>
    <t>Alok Kumar Singh</t>
  </si>
  <si>
    <t>Ananda Mishra</t>
  </si>
  <si>
    <t>Anantaram Bhukta</t>
  </si>
  <si>
    <t>Anatha Oram</t>
  </si>
  <si>
    <t>Arjun Naik</t>
  </si>
  <si>
    <t>Ashok Behera</t>
  </si>
  <si>
    <t>Ashok Meher</t>
  </si>
  <si>
    <t>Astami Bhoi</t>
  </si>
  <si>
    <t>Babulal Oram</t>
  </si>
  <si>
    <t>Baby Naik</t>
  </si>
  <si>
    <t>Bagartti kumar Basanta</t>
  </si>
  <si>
    <t>Baidehi Jhankar</t>
  </si>
  <si>
    <t>Baleswar Kisan</t>
  </si>
  <si>
    <t>Bana Oram</t>
  </si>
  <si>
    <t>Banchhanidhi Sahoo</t>
  </si>
  <si>
    <t>Bandita Sahoo</t>
  </si>
  <si>
    <t>Basant Patel</t>
  </si>
  <si>
    <t>Bedamati Buda</t>
  </si>
  <si>
    <t>Benudhar Adha</t>
  </si>
  <si>
    <t>Benudhar Singh Naik</t>
  </si>
  <si>
    <t>Bhabani Shankar Behera</t>
  </si>
  <si>
    <t>Bhakta Krushna Thakur</t>
  </si>
  <si>
    <t>Bharat Chandra Mahanand</t>
  </si>
  <si>
    <t>Bhaskara Naik</t>
  </si>
  <si>
    <t>Bhojaraj Behera</t>
  </si>
  <si>
    <t>Bhuleswar Bhanja</t>
  </si>
  <si>
    <t>Bhupal Chandra Jaypuria</t>
  </si>
  <si>
    <t>Bijaya Buda</t>
  </si>
  <si>
    <t>Binod Buda</t>
  </si>
  <si>
    <t>Bipin Bihari Jhankar</t>
  </si>
  <si>
    <t>Biramitra Buraha</t>
  </si>
  <si>
    <t>Biranchi Mahananda</t>
  </si>
  <si>
    <t>Bruhaspati Mishra</t>
  </si>
  <si>
    <t>Brundabati Oram</t>
  </si>
  <si>
    <t>Brushabhanu Behera</t>
  </si>
  <si>
    <t>Budani Oram</t>
  </si>
  <si>
    <t>Burah kumar pramod</t>
  </si>
  <si>
    <t>Chandramani Behera</t>
  </si>
  <si>
    <t>Charuchand Buda</t>
  </si>
  <si>
    <t>Chhabil kumar Sahoo</t>
  </si>
  <si>
    <t>Chini Oram</t>
  </si>
  <si>
    <t>Chini Pandey</t>
  </si>
  <si>
    <t>Chintamani Naik</t>
  </si>
  <si>
    <t>Chintamani Rohidas</t>
  </si>
  <si>
    <t>Chitrasen Naik</t>
  </si>
  <si>
    <t>Chudangadeb Naik</t>
  </si>
  <si>
    <t>Danardan Jaypuria</t>
  </si>
  <si>
    <t>Dasharath Naik</t>
  </si>
  <si>
    <t>Dasharu Munda</t>
  </si>
  <si>
    <t>Dayakar Meher</t>
  </si>
  <si>
    <t>Debarchan Rana</t>
  </si>
  <si>
    <t>Dhanurjya Singh</t>
  </si>
  <si>
    <t>Dhukabandhu Jaypuria</t>
  </si>
  <si>
    <t>Dillip Buda</t>
  </si>
  <si>
    <t>Dinesh  Naik</t>
  </si>
  <si>
    <t>Dipak Sa</t>
  </si>
  <si>
    <t>Doulata Bhanja</t>
  </si>
  <si>
    <t>Droupadi Bhukta</t>
  </si>
  <si>
    <t>Dubaraj Behera</t>
  </si>
  <si>
    <t>Dulachand Meher</t>
  </si>
  <si>
    <t>Durga Oram</t>
  </si>
  <si>
    <t>Durgacharan Naik</t>
  </si>
  <si>
    <t>Duryodhan Naik</t>
  </si>
  <si>
    <t>Dusmanta Naik</t>
  </si>
  <si>
    <t>Fulamati Behera</t>
  </si>
  <si>
    <t>Gajindra Meher</t>
  </si>
  <si>
    <t>Gauranga charan Seth</t>
  </si>
  <si>
    <t>Gobardhan Thakur</t>
  </si>
  <si>
    <t>Golak Chandra Jayapuria</t>
  </si>
  <si>
    <t>Guindi Oram</t>
  </si>
  <si>
    <t>Gunanidhi Behera</t>
  </si>
  <si>
    <t>Gunanidhi Buda</t>
  </si>
  <si>
    <t>Harachand Meher</t>
  </si>
  <si>
    <t>Harachand Naik</t>
  </si>
  <si>
    <t>Hem Jayapuriaa</t>
  </si>
  <si>
    <t>Hemanta Kumar Meher</t>
  </si>
  <si>
    <t>Hemasagar Naik</t>
  </si>
  <si>
    <t>Hrukesh Meher</t>
  </si>
  <si>
    <t>Hrushikesh Seth</t>
  </si>
  <si>
    <t>Jadumani Mehera</t>
  </si>
  <si>
    <t>Jagabandhu Sa</t>
  </si>
  <si>
    <t>Jagdish Behera</t>
  </si>
  <si>
    <t>Jalandhar Jayapuria</t>
  </si>
  <si>
    <t>Jashoda Naik</t>
  </si>
  <si>
    <t>Jasobanti Jayapuria</t>
  </si>
  <si>
    <t>Jayakanti Oram</t>
  </si>
  <si>
    <t>Jayamangala Khanda</t>
  </si>
  <si>
    <t>Jayashri Singh Naik</t>
  </si>
  <si>
    <t>Jhasketan Thakur</t>
  </si>
  <si>
    <t>Jitendra Buda</t>
  </si>
  <si>
    <t>Jitendra kumar Bhukta</t>
  </si>
  <si>
    <t>Jogendra Rana</t>
  </si>
  <si>
    <t>Jogindra Bhukta</t>
  </si>
  <si>
    <t>Jogindra Jayapuria</t>
  </si>
  <si>
    <t>Jugeshar Behera</t>
  </si>
  <si>
    <t>Jugeswar Singh</t>
  </si>
  <si>
    <t>Kalakar Jayapuria</t>
  </si>
  <si>
    <t>Kalakara Oram</t>
  </si>
  <si>
    <t>Kantalu Oram</t>
  </si>
  <si>
    <t>Karnakar Singh</t>
  </si>
  <si>
    <t>Karunakar Pinga</t>
  </si>
  <si>
    <t>Kedar Bhanja</t>
  </si>
  <si>
    <t>Kesharaj Behera</t>
  </si>
  <si>
    <t>Kishor  Jaypuria</t>
  </si>
  <si>
    <t>Kishor Oram</t>
  </si>
  <si>
    <t>Kishor Panda</t>
  </si>
  <si>
    <t>Kishorimani Jhankar</t>
  </si>
  <si>
    <t>Krushna Chandra Meher</t>
  </si>
  <si>
    <t>Kunjabihari Naik</t>
  </si>
  <si>
    <t>Laba Behera</t>
  </si>
  <si>
    <t>Lakhan Oram</t>
  </si>
  <si>
    <t>Laxman Sunani</t>
  </si>
  <si>
    <t>Laxman Thakur</t>
  </si>
  <si>
    <t>Laxmidhar Mangaraj</t>
  </si>
  <si>
    <t>Lochana Samartha</t>
  </si>
  <si>
    <t>Lokendra kumar Jaypuria</t>
  </si>
  <si>
    <t>Luchani Naik</t>
  </si>
  <si>
    <t>Lukeswari Jayapuria</t>
  </si>
  <si>
    <t>Mahendra Oram</t>
  </si>
  <si>
    <t>Mahendra Rana</t>
  </si>
  <si>
    <t>Maithili Thakur</t>
  </si>
  <si>
    <t>Makardhwaj Naik</t>
  </si>
  <si>
    <t>Manamohan Thakur</t>
  </si>
  <si>
    <t>Mangal Naik</t>
  </si>
  <si>
    <t>Mangalu Pandey</t>
  </si>
  <si>
    <t>Mangalu Thakur</t>
  </si>
  <si>
    <t>Manjulata Panda</t>
  </si>
  <si>
    <t>Manoranjan Mahanand</t>
  </si>
  <si>
    <t>Mina Sahoo</t>
  </si>
  <si>
    <t>Mita Naik</t>
  </si>
  <si>
    <t>Mithila Majhi</t>
  </si>
  <si>
    <t>Mithun Jhankar</t>
  </si>
  <si>
    <t>Mitrabhanu Naik</t>
  </si>
  <si>
    <t>Mohan Dhurua</t>
  </si>
  <si>
    <t>Mohan Singh Naik</t>
  </si>
  <si>
    <t>Motilal Behera</t>
  </si>
  <si>
    <t>Nabin Oram</t>
  </si>
  <si>
    <t>Naik kumar Santosh</t>
  </si>
  <si>
    <t>Narendra Naik</t>
  </si>
  <si>
    <t>Narsingh Meher</t>
  </si>
  <si>
    <t>Neheru Jayapuria</t>
  </si>
  <si>
    <t>Niranjan Bhukta</t>
  </si>
  <si>
    <t>Panchanan Buda</t>
  </si>
  <si>
    <t>Pankaj kumar Behera</t>
  </si>
  <si>
    <t>Parameswar Behera</t>
  </si>
  <si>
    <t>Pradeep kumar Bhukta</t>
  </si>
  <si>
    <t>Pradeep Kumar Naik</t>
  </si>
  <si>
    <t>Prafulla Kumar Buda</t>
  </si>
  <si>
    <t>Pratibhama Jhankar</t>
  </si>
  <si>
    <t>Premasila Meher</t>
  </si>
  <si>
    <t>Premsagar Sahu</t>
  </si>
  <si>
    <t>Premshila Amat</t>
  </si>
  <si>
    <t>Pritisagar Jayapuria</t>
  </si>
  <si>
    <t>Punyabati Bagerty</t>
  </si>
  <si>
    <t>Purnachandra  Naek</t>
  </si>
  <si>
    <t>Purnachandra Sunani</t>
  </si>
  <si>
    <t>Puskara Jhankar</t>
  </si>
  <si>
    <t>Puspanjali Bhanja</t>
  </si>
  <si>
    <t>Putuli Jhankar</t>
  </si>
  <si>
    <t>Rabindra Oram</t>
  </si>
  <si>
    <t>Rajesh Oram</t>
  </si>
  <si>
    <t>Rajkumari Thakur</t>
  </si>
  <si>
    <t>Ramakanta Kanta</t>
  </si>
  <si>
    <t>Ranjit Mahananda</t>
  </si>
  <si>
    <t>Rupananda Behera</t>
  </si>
  <si>
    <t>Samaru Oram</t>
  </si>
  <si>
    <t>Sanatan Bhukta</t>
  </si>
  <si>
    <t>Sankarshan Sunani</t>
  </si>
  <si>
    <t>Santosh  Behera</t>
  </si>
  <si>
    <t>Santosh Naik</t>
  </si>
  <si>
    <t>Saraju Oram</t>
  </si>
  <si>
    <t>Saudamini Dhar</t>
  </si>
  <si>
    <t>Senapati Chamar</t>
  </si>
  <si>
    <t>Sheshadev Sunani</t>
  </si>
  <si>
    <t>Shibasankar Pasayat</t>
  </si>
  <si>
    <t>Shibashankar Behera</t>
  </si>
  <si>
    <t>Shyamsundar Seth</t>
  </si>
  <si>
    <t>Sita Naik</t>
  </si>
  <si>
    <t>Subash  Meher</t>
  </si>
  <si>
    <t>Subnath Bhanj</t>
  </si>
  <si>
    <t>Sudarshan Oram</t>
  </si>
  <si>
    <t>Sukra Oram</t>
  </si>
  <si>
    <t>Sumitra Dhar</t>
  </si>
  <si>
    <t>Surat Jhankar</t>
  </si>
  <si>
    <t>Surendra Singh</t>
  </si>
  <si>
    <t>Suresh Oram</t>
  </si>
  <si>
    <t>Susanta Oram</t>
  </si>
  <si>
    <t>Tankadhar Jhankar</t>
  </si>
  <si>
    <t>Tapan Kumar Mishra</t>
  </si>
  <si>
    <t>Thanakishore Buda</t>
  </si>
  <si>
    <t>Thanasundar Bagartti</t>
  </si>
  <si>
    <t>Tikeswar Meher</t>
  </si>
  <si>
    <t>Tikeswari Naik</t>
  </si>
  <si>
    <t>Trilochan Naik</t>
  </si>
  <si>
    <t>Trinath Thakur</t>
  </si>
  <si>
    <t>Umashankar Mahanand</t>
  </si>
  <si>
    <t>Upasi Behera</t>
  </si>
  <si>
    <t>Urmila Naik</t>
  </si>
  <si>
    <t>Vikari Naik</t>
  </si>
  <si>
    <t>abdul munam khan</t>
  </si>
  <si>
    <t>22.07.2016</t>
  </si>
  <si>
    <t>Sahaspur</t>
  </si>
  <si>
    <t>abhya kumar choudhury</t>
  </si>
  <si>
    <t>achutananda sahu</t>
  </si>
  <si>
    <t>akhil rohidas</t>
  </si>
  <si>
    <t>akhya kumar patel</t>
  </si>
  <si>
    <t>akshaya kumar patel</t>
  </si>
  <si>
    <t>alekha kichindia</t>
  </si>
  <si>
    <t>amresh kumar naik</t>
  </si>
  <si>
    <t>anand kumar das</t>
  </si>
  <si>
    <t>anta choudhury</t>
  </si>
  <si>
    <t>arun kumar naik</t>
  </si>
  <si>
    <t>ashok ku naik</t>
  </si>
  <si>
    <t>ashok kumar naik</t>
  </si>
  <si>
    <t>azad kumar patel</t>
  </si>
  <si>
    <t>balaram naik</t>
  </si>
  <si>
    <t>bali munda</t>
  </si>
  <si>
    <t>balmati kisan</t>
  </si>
  <si>
    <t>banmali rohidas</t>
  </si>
  <si>
    <t>barla cecilia</t>
  </si>
  <si>
    <t>barna munda</t>
  </si>
  <si>
    <t>basanta  naik</t>
  </si>
  <si>
    <t>benudhar patel</t>
  </si>
  <si>
    <t>bhabani munda</t>
  </si>
  <si>
    <t>bhabani shankar naik</t>
  </si>
  <si>
    <t>bhagbana patel</t>
  </si>
  <si>
    <t>bhanumati patel</t>
  </si>
  <si>
    <t>binapani choudhury</t>
  </si>
  <si>
    <t>binapani patel</t>
  </si>
  <si>
    <t>binod rohidas</t>
  </si>
  <si>
    <t>binodini patel</t>
  </si>
  <si>
    <t>bipin bihari choudhury</t>
  </si>
  <si>
    <t>biranchi patel</t>
  </si>
  <si>
    <t>birju munda</t>
  </si>
  <si>
    <t>buddhadeb hati</t>
  </si>
  <si>
    <t>chaitanya naik</t>
  </si>
  <si>
    <t>chaitanya patel</t>
  </si>
  <si>
    <t>chamar khadia</t>
  </si>
  <si>
    <t>chandrakanti choudhury</t>
  </si>
  <si>
    <t>chaturbhuja kisan</t>
  </si>
  <si>
    <t>chhagan pradhan</t>
  </si>
  <si>
    <t>darasing munda</t>
  </si>
  <si>
    <t>debanand kisan</t>
  </si>
  <si>
    <t>debanand patel</t>
  </si>
  <si>
    <t>debasis rana</t>
  </si>
  <si>
    <t>debendra pradhan</t>
  </si>
  <si>
    <t>dhaneswar patel</t>
  </si>
  <si>
    <t>dibya kishor patel</t>
  </si>
  <si>
    <t>digambar tajan bag</t>
  </si>
  <si>
    <t>dileswar patel</t>
  </si>
  <si>
    <t>dillip kumar nayak</t>
  </si>
  <si>
    <t>dulamani hati</t>
  </si>
  <si>
    <t>durgacharan pasayat</t>
  </si>
  <si>
    <t>fajulal khan</t>
  </si>
  <si>
    <t>firoj patel</t>
  </si>
  <si>
    <t>gandhiram patel</t>
  </si>
  <si>
    <t>ganesh rohidas</t>
  </si>
  <si>
    <t>ghanashyam naik</t>
  </si>
  <si>
    <t>giridhari patel</t>
  </si>
  <si>
    <t>godabari choudhury</t>
  </si>
  <si>
    <t>gokul chandra tripathy</t>
  </si>
  <si>
    <t>gopabandhu leheri</t>
  </si>
  <si>
    <t>gopi kisan</t>
  </si>
  <si>
    <t>goutam kansarali</t>
  </si>
  <si>
    <t>goutam Tandia</t>
  </si>
  <si>
    <t>gunamani patel</t>
  </si>
  <si>
    <t>gurucharan naik</t>
  </si>
  <si>
    <t>haresh chandra tripathy</t>
  </si>
  <si>
    <t>hiren kumar patel</t>
  </si>
  <si>
    <t>hrudanand patel</t>
  </si>
  <si>
    <t>Hrudananda Rohidas</t>
  </si>
  <si>
    <t>jadumani paule</t>
  </si>
  <si>
    <t>jadumani rana</t>
  </si>
  <si>
    <t>jagamohan kak</t>
  </si>
  <si>
    <t>jagamohan patel</t>
  </si>
  <si>
    <t>jagat jiban patel</t>
  </si>
  <si>
    <t>jagdish tripathy</t>
  </si>
  <si>
    <t>jamuna jayapuria</t>
  </si>
  <si>
    <t>jamuna ku. Patel</t>
  </si>
  <si>
    <t>janma khadia</t>
  </si>
  <si>
    <t>jasomati leheri</t>
  </si>
  <si>
    <t>jayadratha majhi</t>
  </si>
  <si>
    <t>jayamangal patel</t>
  </si>
  <si>
    <t>Jemadei Sahu</t>
  </si>
  <si>
    <t>josna mayee patel</t>
  </si>
  <si>
    <t>jugeswar ramani</t>
  </si>
  <si>
    <t>kabi khadia</t>
  </si>
  <si>
    <t>kabindra neti</t>
  </si>
  <si>
    <t>kalyani pasayat</t>
  </si>
  <si>
    <t>Kalyani patel</t>
  </si>
  <si>
    <t>kamala rana</t>
  </si>
  <si>
    <t>kandarpa bhoi</t>
  </si>
  <si>
    <t>kanhu charan naik</t>
  </si>
  <si>
    <t>kanhu charan patel</t>
  </si>
  <si>
    <t>keshba bag</t>
  </si>
  <si>
    <t>khetra mohan dansana</t>
  </si>
  <si>
    <t>khirod chandra naik</t>
  </si>
  <si>
    <t>khujar kisan</t>
  </si>
  <si>
    <t>khulendra makar</t>
  </si>
  <si>
    <t>kishor ch. Hota</t>
  </si>
  <si>
    <t>krushna ch. Bag</t>
  </si>
  <si>
    <t>krushna chandra naik</t>
  </si>
  <si>
    <t>krushna chandra patel</t>
  </si>
  <si>
    <t>kulamani patel</t>
  </si>
  <si>
    <t>kumadini sahu</t>
  </si>
  <si>
    <t>labani dhar leheri</t>
  </si>
  <si>
    <t>labani dhar patel</t>
  </si>
  <si>
    <t>lakshya munda</t>
  </si>
  <si>
    <t>Lal Bihari Leheri</t>
  </si>
  <si>
    <t>lalit gandha</t>
  </si>
  <si>
    <t>lalita dutiachand</t>
  </si>
  <si>
    <t>lalu kak</t>
  </si>
  <si>
    <t>laxman kumar patel</t>
  </si>
  <si>
    <t>laxman leheri</t>
  </si>
  <si>
    <t>lelin naik</t>
  </si>
  <si>
    <t>lila sagar dash</t>
  </si>
  <si>
    <t>Lilip kumar patel</t>
  </si>
  <si>
    <t>loknath behera</t>
  </si>
  <si>
    <t>madhabi choudhury</t>
  </si>
  <si>
    <t>maghu munda</t>
  </si>
  <si>
    <t>maharagi makar</t>
  </si>
  <si>
    <t>mahendra tripathy</t>
  </si>
  <si>
    <t>maheswar khadia</t>
  </si>
  <si>
    <t>maithili naik</t>
  </si>
  <si>
    <t>manabodh patel</t>
  </si>
  <si>
    <t>manika gandha</t>
  </si>
  <si>
    <t>manohar dansena</t>
  </si>
  <si>
    <t>manoj munda</t>
  </si>
  <si>
    <t>manoj patel</t>
  </si>
  <si>
    <t>mitrabhanu patel</t>
  </si>
  <si>
    <t>motilal behera</t>
  </si>
  <si>
    <t>munuku kichindia</t>
  </si>
  <si>
    <t>nabin kumar patel</t>
  </si>
  <si>
    <t>nabin rohidas</t>
  </si>
  <si>
    <t>Naik Yudhisthir</t>
  </si>
  <si>
    <t>narayan patel</t>
  </si>
  <si>
    <t>narayan tajan</t>
  </si>
  <si>
    <t>narmada naik</t>
  </si>
  <si>
    <t>nilagiri dansena</t>
  </si>
  <si>
    <t>nilakantha naik</t>
  </si>
  <si>
    <t>nimai charan patel</t>
  </si>
  <si>
    <t>nirojini patel</t>
  </si>
  <si>
    <t>nirupama naik</t>
  </si>
  <si>
    <t>nityanand naik</t>
  </si>
  <si>
    <t>nrupalal bhue</t>
  </si>
  <si>
    <t>nrupalal rajhans</t>
  </si>
  <si>
    <t>pabitra mohan patel</t>
  </si>
  <si>
    <t>pabitra patel</t>
  </si>
  <si>
    <t>padmini patel</t>
  </si>
  <si>
    <t>palet patel</t>
  </si>
  <si>
    <t>pankaj kumar naik</t>
  </si>
  <si>
    <t>Pankajini Gandha</t>
  </si>
  <si>
    <t>phulendra pandey</t>
  </si>
  <si>
    <t>pradip kumar patel</t>
  </si>
  <si>
    <t xml:space="preserve">prafulla pradhan </t>
  </si>
  <si>
    <t>prakash ranjan patel</t>
  </si>
  <si>
    <t>premsagar rana</t>
  </si>
  <si>
    <t>purnachandra bhoi</t>
  </si>
  <si>
    <t>purnima patel</t>
  </si>
  <si>
    <t>purusottam rajhansa</t>
  </si>
  <si>
    <t>puspalata patel</t>
  </si>
  <si>
    <t>rabindra naik</t>
  </si>
  <si>
    <t>rabiratna munda</t>
  </si>
  <si>
    <t>ramachandra patel</t>
  </si>
  <si>
    <t>ramesh ch. Patel</t>
  </si>
  <si>
    <t>rohit kumar agrawal</t>
  </si>
  <si>
    <t>rohitaswa patel</t>
  </si>
  <si>
    <t>ronak choudhury</t>
  </si>
  <si>
    <t>rupanand naik</t>
  </si>
  <si>
    <t>sabitri patel</t>
  </si>
  <si>
    <t>saheba  nayak</t>
  </si>
  <si>
    <t>sakuntala naik</t>
  </si>
  <si>
    <t>sambaru munda</t>
  </si>
  <si>
    <t>sanjay kumar patel</t>
  </si>
  <si>
    <t>sankar patel</t>
  </si>
  <si>
    <t>santanu patel</t>
  </si>
  <si>
    <t>santanu rajhansa</t>
  </si>
  <si>
    <t>santi lata naik</t>
  </si>
  <si>
    <t>santisila patel</t>
  </si>
  <si>
    <t>santosh ku.patel</t>
  </si>
  <si>
    <t>santosh munda</t>
  </si>
  <si>
    <t>sanu gandha</t>
  </si>
  <si>
    <t>sanu kisan</t>
  </si>
  <si>
    <t>sapne gandha</t>
  </si>
  <si>
    <t>sarat chandra sahu</t>
  </si>
  <si>
    <t>saroj kumar patel</t>
  </si>
  <si>
    <t>sashi tajan</t>
  </si>
  <si>
    <t>sashibhusan choudhury</t>
  </si>
  <si>
    <t>satyanarayan jayapuria</t>
  </si>
  <si>
    <t>sauki patel</t>
  </si>
  <si>
    <t>seema patel</t>
  </si>
  <si>
    <t>sibani khadia</t>
  </si>
  <si>
    <t>soubhagya patel</t>
  </si>
  <si>
    <t>sradhakara bhainsa</t>
  </si>
  <si>
    <t>srimanta kumar naik</t>
  </si>
  <si>
    <t>sriya naik</t>
  </si>
  <si>
    <t>sudarsan dansana</t>
  </si>
  <si>
    <t>sudharani patel</t>
  </si>
  <si>
    <t>sukram khadia</t>
  </si>
  <si>
    <t>sukru khadia</t>
  </si>
  <si>
    <t>sumanta patel</t>
  </si>
  <si>
    <t xml:space="preserve">suna munda </t>
  </si>
  <si>
    <t>sunil ku patel</t>
  </si>
  <si>
    <t>sunil ku tripathy</t>
  </si>
  <si>
    <t>supresh kumar naik</t>
  </si>
  <si>
    <t>suraj ku.nayak</t>
  </si>
  <si>
    <t>suraj sahu</t>
  </si>
  <si>
    <t>suratha patel</t>
  </si>
  <si>
    <t>surendra kumar patel</t>
  </si>
  <si>
    <t>suresh ch. rana</t>
  </si>
  <si>
    <t>sushanti patel</t>
  </si>
  <si>
    <t>sushil kumar patel</t>
  </si>
  <si>
    <t>swarnalata patel</t>
  </si>
  <si>
    <t>tajan munda</t>
  </si>
  <si>
    <t>tankadhar choudhury</t>
  </si>
  <si>
    <t>Tapaswini Patel</t>
  </si>
  <si>
    <t>thepa munda</t>
  </si>
  <si>
    <t>tirtha kisan</t>
  </si>
  <si>
    <t>trilochan khadia</t>
  </si>
  <si>
    <t>tuleswari naik</t>
  </si>
  <si>
    <t>ujagar naik</t>
  </si>
  <si>
    <t>ujagar seth</t>
  </si>
  <si>
    <t>utkal kumar patel</t>
  </si>
  <si>
    <t>Akash tripathy</t>
  </si>
  <si>
    <t>17.06.2016</t>
  </si>
  <si>
    <t>Ramachhipidihi</t>
  </si>
  <si>
    <t>akshya kumar nayak</t>
  </si>
  <si>
    <t>amiya kumar naik</t>
  </si>
  <si>
    <t>amresh naik</t>
  </si>
  <si>
    <t>anjana naik</t>
  </si>
  <si>
    <t>arati naik</t>
  </si>
  <si>
    <t>arjun kisan</t>
  </si>
  <si>
    <t>askhaya kumura</t>
  </si>
  <si>
    <t>atilal kisan</t>
  </si>
  <si>
    <t>babulal kisan</t>
  </si>
  <si>
    <t>bachan kisan</t>
  </si>
  <si>
    <t>balmik jaypuriaa</t>
  </si>
  <si>
    <t>banmali Gandha</t>
  </si>
  <si>
    <t>bhagaban kuanr</t>
  </si>
  <si>
    <t>bhagabana naik</t>
  </si>
  <si>
    <t>bhagirathi nasik</t>
  </si>
  <si>
    <t>bhakta charan naik</t>
  </si>
  <si>
    <t>bhaskara bag</t>
  </si>
  <si>
    <t>bibhuti bhusan kishan</t>
  </si>
  <si>
    <t>bijaya naik</t>
  </si>
  <si>
    <t>bilas majhi</t>
  </si>
  <si>
    <t>binod chandra naik</t>
  </si>
  <si>
    <t>bishnu majhi</t>
  </si>
  <si>
    <t>budhuram kisan</t>
  </si>
  <si>
    <t>chabila kisan</t>
  </si>
  <si>
    <t>chandra sekhar naik</t>
  </si>
  <si>
    <t>chandrahasa majhi</t>
  </si>
  <si>
    <t>dambrudhar kisan</t>
  </si>
  <si>
    <t>dasarathi dhurua</t>
  </si>
  <si>
    <t>debashish naik</t>
  </si>
  <si>
    <t>dhanurjay sagar</t>
  </si>
  <si>
    <t>dilip bag</t>
  </si>
  <si>
    <t>gajindra kisan</t>
  </si>
  <si>
    <t>gitanjali kansarali</t>
  </si>
  <si>
    <t>gobinda chandra dhurua</t>
  </si>
  <si>
    <t>gobinda kisan</t>
  </si>
  <si>
    <t>gokul kisan</t>
  </si>
  <si>
    <t>gourahari naik</t>
  </si>
  <si>
    <t>gouranga dansana</t>
  </si>
  <si>
    <t>gunakanta naik</t>
  </si>
  <si>
    <t>Hare krushna naik</t>
  </si>
  <si>
    <t>indra kisan</t>
  </si>
  <si>
    <t>jagannath majhi</t>
  </si>
  <si>
    <t>jagannath naik</t>
  </si>
  <si>
    <t>jay narayan naik</t>
  </si>
  <si>
    <t>jayadeb kisan</t>
  </si>
  <si>
    <t>jayakrisna dihiria</t>
  </si>
  <si>
    <t>jayaram jaypuria</t>
  </si>
  <si>
    <t>jayaram kansarali</t>
  </si>
  <si>
    <t>jenamani tripathy</t>
  </si>
  <si>
    <t>jhasketan bag</t>
  </si>
  <si>
    <t>jugeswar kishan</t>
  </si>
  <si>
    <t>kamala naik</t>
  </si>
  <si>
    <t>kapila kisan</t>
  </si>
  <si>
    <t>kapila majhi</t>
  </si>
  <si>
    <t>karna kusum</t>
  </si>
  <si>
    <t>kartika kisan</t>
  </si>
  <si>
    <t>karuna kar sagar</t>
  </si>
  <si>
    <t>kastu kisan</t>
  </si>
  <si>
    <t>kedar kumar naik</t>
  </si>
  <si>
    <t>keshaba naik</t>
  </si>
  <si>
    <t>khirod dhurua</t>
  </si>
  <si>
    <t>kishor chandra naik</t>
  </si>
  <si>
    <t>Krupasindhu Naik</t>
  </si>
  <si>
    <t>krushnachandra dhurua</t>
  </si>
  <si>
    <t>lata naik</t>
  </si>
  <si>
    <t>lingaraj naik</t>
  </si>
  <si>
    <t>mahadev naik</t>
  </si>
  <si>
    <t>mahendra dansana</t>
  </si>
  <si>
    <t>maheswar kisan</t>
  </si>
  <si>
    <t>mahima sagar</t>
  </si>
  <si>
    <t>makunda dihuria</t>
  </si>
  <si>
    <t>manbhangi naik</t>
  </si>
  <si>
    <t>manbodh kisan</t>
  </si>
  <si>
    <t>manmohan kansarali</t>
  </si>
  <si>
    <t>manohar sagar</t>
  </si>
  <si>
    <t>manoj kumar naik</t>
  </si>
  <si>
    <t>mishra kisan</t>
  </si>
  <si>
    <t>Mr B B Nayak</t>
  </si>
  <si>
    <t>Mr. bhagirathi kansarali</t>
  </si>
  <si>
    <t>Mr. harichandra kisan</t>
  </si>
  <si>
    <t>Mr. jagabandhu kansarali</t>
  </si>
  <si>
    <t>Mr. juge kisan</t>
  </si>
  <si>
    <t>Mr. ranjan kasarali</t>
  </si>
  <si>
    <t>Mrs sureshwari tripathy</t>
  </si>
  <si>
    <t>Nayak kumar basant</t>
  </si>
  <si>
    <t>niranjan naik</t>
  </si>
  <si>
    <t>niranjan sagar</t>
  </si>
  <si>
    <t>nuadei dhurua</t>
  </si>
  <si>
    <t>padmanav naik</t>
  </si>
  <si>
    <t>pancha kishan</t>
  </si>
  <si>
    <t>parakhit kansarali</t>
  </si>
  <si>
    <t>pareswar kisan</t>
  </si>
  <si>
    <t>pareswar mahananda</t>
  </si>
  <si>
    <t>parsanta kumar kisan</t>
  </si>
  <si>
    <t>phaganu kisan</t>
  </si>
  <si>
    <t>pita bagh</t>
  </si>
  <si>
    <t>piti kisan</t>
  </si>
  <si>
    <t>pradeep kumar tripathy</t>
  </si>
  <si>
    <t>pradyumna naik</t>
  </si>
  <si>
    <t>prafulla kumar naik</t>
  </si>
  <si>
    <t>premaji naik</t>
  </si>
  <si>
    <t>premananda naik</t>
  </si>
  <si>
    <t>purna chandra majhi</t>
  </si>
  <si>
    <t>rabi kisan</t>
  </si>
  <si>
    <t>raisara kisan</t>
  </si>
  <si>
    <t>rajkumari naik</t>
  </si>
  <si>
    <t>raju kisan</t>
  </si>
  <si>
    <t>ramani kanta naik</t>
  </si>
  <si>
    <t>ramesh chandra naik</t>
  </si>
  <si>
    <t>rameswar kisan</t>
  </si>
  <si>
    <t>ranjan kumar naik</t>
  </si>
  <si>
    <t>ranjaya naik</t>
  </si>
  <si>
    <t>romancha sagar</t>
  </si>
  <si>
    <t>sabitry deep</t>
  </si>
  <si>
    <t>sadanand Bag</t>
  </si>
  <si>
    <t xml:space="preserve">sagar suresh chandra </t>
  </si>
  <si>
    <t>sanjib kumar naik</t>
  </si>
  <si>
    <t>sarojini majhi</t>
  </si>
  <si>
    <t>shiba kisan</t>
  </si>
  <si>
    <t>shobhabati kisan</t>
  </si>
  <si>
    <t>Smt kumari tripathy</t>
  </si>
  <si>
    <t>Smt laxmi dihiria</t>
  </si>
  <si>
    <t>smt sukanti naik</t>
  </si>
  <si>
    <t>smt sunaphula naik</t>
  </si>
  <si>
    <t>snehalata naik</t>
  </si>
  <si>
    <t>subhasini gandha</t>
  </si>
  <si>
    <t>surendra kisan</t>
  </si>
  <si>
    <t>sushila kisan</t>
  </si>
  <si>
    <t>tanaya kumar naik</t>
  </si>
  <si>
    <t>taranisen majhi</t>
  </si>
  <si>
    <t>tikeswar dip</t>
  </si>
  <si>
    <t>upendra naik</t>
  </si>
  <si>
    <t>ACHYUTANANDA BEHERA</t>
  </si>
  <si>
    <t>Khuntamal</t>
  </si>
  <si>
    <t>AJODHYA SAHU</t>
  </si>
  <si>
    <t>AKBAR SAHU</t>
  </si>
  <si>
    <t>AKHYA KUMAR PATTNAYAK</t>
  </si>
  <si>
    <t>ALEKHA KISAN</t>
  </si>
  <si>
    <t>ANI MUNDA</t>
  </si>
  <si>
    <t>ANTARAM BAG</t>
  </si>
  <si>
    <t>ARAKSHIT BEHERA</t>
  </si>
  <si>
    <t>ARNNALATA BEHERA</t>
  </si>
  <si>
    <t>ARUNDHATI PRUSETH</t>
  </si>
  <si>
    <t>ASHOK SAHU</t>
  </si>
  <si>
    <t>BABULAL PATEL</t>
  </si>
  <si>
    <t>BAIDEHI PATEL</t>
  </si>
  <si>
    <t>BAISAKHU MUNDA</t>
  </si>
  <si>
    <t>BAISHNAB CHARAN PANIGRAHI</t>
  </si>
  <si>
    <t>BALARAM KHARSEL</t>
  </si>
  <si>
    <t>BASAMATI SAHU</t>
  </si>
  <si>
    <t>BASANTI KUMURA</t>
  </si>
  <si>
    <t>BASANTI SETH</t>
  </si>
  <si>
    <t>BEDABYASA KISAN</t>
  </si>
  <si>
    <t>BENUDHAR PATEL</t>
  </si>
  <si>
    <t>BENUDHAR SAHU</t>
  </si>
  <si>
    <t>BHABANI SHANKAR SAHU</t>
  </si>
  <si>
    <t>BHABANISHANKAR KISAN</t>
  </si>
  <si>
    <t>BHAGABAN SAHU</t>
  </si>
  <si>
    <t>BHANUMATI KISAN</t>
  </si>
  <si>
    <t>BHIKA PANCHBHAGYA</t>
  </si>
  <si>
    <t>BHIKHARI CHARAN PANIGRAHI</t>
  </si>
  <si>
    <t>BHUBANESWAR JAYAPURIA</t>
  </si>
  <si>
    <t>BHUBANESWAR SAHU</t>
  </si>
  <si>
    <t>BHUJADHAR PATEL</t>
  </si>
  <si>
    <t>BIBHUTI PATEL</t>
  </si>
  <si>
    <t>BIDHYADHAR BUDULA</t>
  </si>
  <si>
    <t>BIDYADHAR NAIK</t>
  </si>
  <si>
    <t>BIGYANANDA BEHERA</t>
  </si>
  <si>
    <t>BIJILA KISAN</t>
  </si>
  <si>
    <t>BIMAL PATEL</t>
  </si>
  <si>
    <t>BINAYA KUMAR PATEL</t>
  </si>
  <si>
    <t>BINODINI NAIK</t>
  </si>
  <si>
    <t>BIPIN BIHARI PANIGARAHI</t>
  </si>
  <si>
    <t>BISHNU KISAN</t>
  </si>
  <si>
    <t>BISWANATH KISAN</t>
  </si>
  <si>
    <t>BYASADEB KISAN</t>
  </si>
  <si>
    <t>CHAKRADHAR GARDIAA</t>
  </si>
  <si>
    <t>CHETANAND BEHERA</t>
  </si>
  <si>
    <t>CHHABILA NAIK</t>
  </si>
  <si>
    <t>CHINTAMANI SAHU</t>
  </si>
  <si>
    <t>CHINTAMANI SETH</t>
  </si>
  <si>
    <t>CHITRASEN PANCHABHAYA</t>
  </si>
  <si>
    <t>DAYASAGAR PAULE</t>
  </si>
  <si>
    <t>DEBANANDA DEEP</t>
  </si>
  <si>
    <t>DHANESWARI BEHERA</t>
  </si>
  <si>
    <t>DHANIRAM SAHU</t>
  </si>
  <si>
    <t>DHARANI DHAR PANIGRAHI</t>
  </si>
  <si>
    <t>DHIRIJA SAHU</t>
  </si>
  <si>
    <t>DILIP BHAISHA</t>
  </si>
  <si>
    <t>DILLIP KISAN</t>
  </si>
  <si>
    <t>DILLIP MUNDA</t>
  </si>
  <si>
    <t>DROPADI KHARSEL</t>
  </si>
  <si>
    <t>DUTIA KISHAN</t>
  </si>
  <si>
    <t>FAKIR MOHAN NAIK</t>
  </si>
  <si>
    <t>GAJINDRA BAG</t>
  </si>
  <si>
    <t>GANESH KISAN</t>
  </si>
  <si>
    <t>GHANASHYAM PAULE</t>
  </si>
  <si>
    <t>GIRIDHARI SAHU</t>
  </si>
  <si>
    <t>GIRINDRA SAHU</t>
  </si>
  <si>
    <t>GOBARDHAN MAKAR</t>
  </si>
  <si>
    <t>GOBARDHAN PANCHABHAYA</t>
  </si>
  <si>
    <t>GOBINDA JAYAPURIA</t>
  </si>
  <si>
    <t>GODABARI JAGAT</t>
  </si>
  <si>
    <t>GOKUL CHANDRA SAHU</t>
  </si>
  <si>
    <t>GOURANGA SAHU</t>
  </si>
  <si>
    <t>GULBADAN PANCHBHAYA</t>
  </si>
  <si>
    <t>GUNANIDHI PATEL</t>
  </si>
  <si>
    <t>GURUDEB SAHU</t>
  </si>
  <si>
    <t>HAREKRUSHANA PANCHABHAYA</t>
  </si>
  <si>
    <t>HARIPRIYA BEHERA</t>
  </si>
  <si>
    <t>HARISINGH NAIK</t>
  </si>
  <si>
    <t>HEMASAGAR SAHU</t>
  </si>
  <si>
    <t>HEMCHANDRA PATEL</t>
  </si>
  <si>
    <t>HIRABATI NAIK</t>
  </si>
  <si>
    <t>HRUDANAND SETH</t>
  </si>
  <si>
    <t>HURSHIKESH DEEP</t>
  </si>
  <si>
    <t>JADUMANI SAHU</t>
  </si>
  <si>
    <t>JAGABANDHU SAHU</t>
  </si>
  <si>
    <t>JAMUNA MUNDA</t>
  </si>
  <si>
    <t>JAPI KALO</t>
  </si>
  <si>
    <t>JASHODA BEHERA</t>
  </si>
  <si>
    <t>JASODA SAHU</t>
  </si>
  <si>
    <t>JAYADEV BEHERA</t>
  </si>
  <si>
    <t>JAYAMANGAL KISAN</t>
  </si>
  <si>
    <t>JAYANTI NAIK</t>
  </si>
  <si>
    <t>JENAMANI SAHU</t>
  </si>
  <si>
    <t>JHASKETAN SETH</t>
  </si>
  <si>
    <t>JOGENDRA NAIK</t>
  </si>
  <si>
    <t>JOGINDRA CHAIAHAN</t>
  </si>
  <si>
    <t>JOGINDRA LUHURA</t>
  </si>
  <si>
    <t>JOGINDRA NAIK</t>
  </si>
  <si>
    <t>JUDHISHTHIR SAHU</t>
  </si>
  <si>
    <t>JUGAL KISAN</t>
  </si>
  <si>
    <t>JUGALKISHOR SAHU</t>
  </si>
  <si>
    <t>JUGESWAR KHARSEL</t>
  </si>
  <si>
    <t>JUGESWAR SAHU</t>
  </si>
  <si>
    <t>JUGINDRA LUHURA</t>
  </si>
  <si>
    <t>KAETAN PATEL</t>
  </si>
  <si>
    <t>KALIA KISAN</t>
  </si>
  <si>
    <t>KAMALI MUNDA</t>
  </si>
  <si>
    <t>KAPIL JAGAT</t>
  </si>
  <si>
    <t>KAPILA KISAN</t>
  </si>
  <si>
    <t>KAPILENDRA SAHU</t>
  </si>
  <si>
    <t>KAPUR DIP</t>
  </si>
  <si>
    <t>KARTTIK BEHERA</t>
  </si>
  <si>
    <t>KESHAB BARIK</t>
  </si>
  <si>
    <t>KETAKI SAHU</t>
  </si>
  <si>
    <t>KHAGESWAR KHARSEL</t>
  </si>
  <si>
    <t>KHEDA CHANDRA BEHERA</t>
  </si>
  <si>
    <t>KHIRASAGAR SAHU</t>
  </si>
  <si>
    <t>KHIROD CHANDRA SAHU</t>
  </si>
  <si>
    <t>KHULANA SAHU</t>
  </si>
  <si>
    <t>KISAN BISRA</t>
  </si>
  <si>
    <t>KISHOR CH. SAHU</t>
  </si>
  <si>
    <t>KISHOR CHANDRA KISAN</t>
  </si>
  <si>
    <t>KISHOR PATEL</t>
  </si>
  <si>
    <t>KISHORI KISAN</t>
  </si>
  <si>
    <t>KISHORI NAIK</t>
  </si>
  <si>
    <t>KRIPA KISHAN</t>
  </si>
  <si>
    <t>KRUSHNA CHANDRA SAHU</t>
  </si>
  <si>
    <t>KSHAMASILA JAYAPURIA</t>
  </si>
  <si>
    <t>KSHAYAMASHILA KISAN</t>
  </si>
  <si>
    <t>KSHIRABATI DEEP</t>
  </si>
  <si>
    <t>KUMARMANI KHARSEL</t>
  </si>
  <si>
    <t>KUNTALA SAHU</t>
  </si>
  <si>
    <t>LABANIDHAR NAIK</t>
  </si>
  <si>
    <t>LALIT BHOI</t>
  </si>
  <si>
    <t>LALITA BHAINSA</t>
  </si>
  <si>
    <t>LALITA CHOUHAN</t>
  </si>
  <si>
    <t>LALU MUNDA</t>
  </si>
  <si>
    <t>LEENA BARIHA</t>
  </si>
  <si>
    <t>LOCHAN KISAN</t>
  </si>
  <si>
    <t>LOKANATH PATTANAYAK</t>
  </si>
  <si>
    <t>LUKESWAR DEEP</t>
  </si>
  <si>
    <t>LUKESWAR SAHU</t>
  </si>
  <si>
    <t>MADAN SUNDAR PRUSETH</t>
  </si>
  <si>
    <t>MAHADEB KISAN</t>
  </si>
  <si>
    <t>MAHENDRA KISAN</t>
  </si>
  <si>
    <t>MALI PATEL</t>
  </si>
  <si>
    <t>MANBHANJAN SINGH</t>
  </si>
  <si>
    <t>MANBODH PRUSETH</t>
  </si>
  <si>
    <t>MANBODHA SAHU</t>
  </si>
  <si>
    <t>MANGALA KISAN</t>
  </si>
  <si>
    <t>MANOJ KISAN</t>
  </si>
  <si>
    <t>MANOJ NAIK</t>
  </si>
  <si>
    <t>MEGHANAND JAYAPURIA</t>
  </si>
  <si>
    <t>MILKU KISAN</t>
  </si>
  <si>
    <t>MINAKETAN KISAN</t>
  </si>
  <si>
    <t>MINKETAN KISAN</t>
  </si>
  <si>
    <t>MINKETAN SAHU</t>
  </si>
  <si>
    <t>MITRABHANU SAHU</t>
  </si>
  <si>
    <t>MOHANA PATEL</t>
  </si>
  <si>
    <t>MUNU GOUD</t>
  </si>
  <si>
    <t>MURALI DHAR SAHU</t>
  </si>
  <si>
    <t>NABIN KUMAR NAIK</t>
  </si>
  <si>
    <t>NAKUL KISAN</t>
  </si>
  <si>
    <t>NARAYAN BEHERA</t>
  </si>
  <si>
    <t>NARAYAN SAHU</t>
  </si>
  <si>
    <t>NARENDRA BEHERA</t>
  </si>
  <si>
    <t>NARESH  BEHERA</t>
  </si>
  <si>
    <t>NATH PATEL</t>
  </si>
  <si>
    <t>NILADRI PATEL</t>
  </si>
  <si>
    <t>NILAMANI NAIK</t>
  </si>
  <si>
    <t>NIMICHARAN SAHU</t>
  </si>
  <si>
    <t>NIRANJAN SAHU</t>
  </si>
  <si>
    <t>NIRANJAN SETH</t>
  </si>
  <si>
    <t>NIRMAL SAHU</t>
  </si>
  <si>
    <t>NIRUPAMA KALO</t>
  </si>
  <si>
    <t>NRUPALAL KISAN</t>
  </si>
  <si>
    <t>OMPRAKASH NAIK</t>
  </si>
  <si>
    <t>OMPRAKASH SAHU</t>
  </si>
  <si>
    <t>PABITRA PATTA</t>
  </si>
  <si>
    <t>PADMABATI KALO</t>
  </si>
  <si>
    <t>PADMINI KISAN</t>
  </si>
  <si>
    <t>PADMINI SAHU</t>
  </si>
  <si>
    <t>PALASTI SAHU</t>
  </si>
  <si>
    <t>PARAKSHITA KISAN</t>
  </si>
  <si>
    <t>PARESWAR KISAN</t>
  </si>
  <si>
    <t>PHULA KISAN</t>
  </si>
  <si>
    <t>PITAMBAR NAIK</t>
  </si>
  <si>
    <t>PRAFULLA MUNDA</t>
  </si>
  <si>
    <t>PRASANA KUMAR KISAN</t>
  </si>
  <si>
    <t>PRATAP CHANDRA PATEL</t>
  </si>
  <si>
    <t>PREMANANDA PATEL</t>
  </si>
  <si>
    <t>PREMSILA PODH</t>
  </si>
  <si>
    <t>PURAN KAUDI</t>
  </si>
  <si>
    <t>PURNACHANDRA PANCHBHAYA</t>
  </si>
  <si>
    <t>PURUSOTTAM SAHU</t>
  </si>
  <si>
    <t>PUSPALATA SAHU</t>
  </si>
  <si>
    <t>RABIRATAN SETH</t>
  </si>
  <si>
    <t>RADHE SHYAM KISAN</t>
  </si>
  <si>
    <t>RAEMATI KISAN</t>
  </si>
  <si>
    <t>RAGHU DILA</t>
  </si>
  <si>
    <t>RAHESA BIHARI PANIGRAHI</t>
  </si>
  <si>
    <t>RAJAN MUNDA</t>
  </si>
  <si>
    <t>RAJEEB KUMAR  SAHU</t>
  </si>
  <si>
    <t>RAJESH BEHERA</t>
  </si>
  <si>
    <t>RAJINDRA NAIK</t>
  </si>
  <si>
    <t>RAJKUMARI MUNDA</t>
  </si>
  <si>
    <t>RAMESWAR CHAUHAN</t>
  </si>
  <si>
    <t>RAMESWAR SAHU</t>
  </si>
  <si>
    <t>RAMJEEPRASAD PRADHAN</t>
  </si>
  <si>
    <t>RASANAND NAIK</t>
  </si>
  <si>
    <t>RASANANDA KUMBHAR</t>
  </si>
  <si>
    <t>RASMITA MUNDA</t>
  </si>
  <si>
    <t>RATNA KISAN</t>
  </si>
  <si>
    <t>ROHIT KUMAR SAHU</t>
  </si>
  <si>
    <t>ROHITA POULE</t>
  </si>
  <si>
    <t>ROHITASWAN KISAN</t>
  </si>
  <si>
    <t>RUDRESWAR SAHU</t>
  </si>
  <si>
    <t>RUKMANI PATEL</t>
  </si>
  <si>
    <t>RUKMANI SAHU</t>
  </si>
  <si>
    <t>RUPADHAR DIP</t>
  </si>
  <si>
    <t>RUPANAND BEHERA</t>
  </si>
  <si>
    <t>RUPANANDA NAIK</t>
  </si>
  <si>
    <t>RUSHI KISAN</t>
  </si>
  <si>
    <t>RUSHSI KISAN</t>
  </si>
  <si>
    <t>SABITRI KISAN</t>
  </si>
  <si>
    <t>SABITRI SAHU</t>
  </si>
  <si>
    <t>SABYASACHI SAHU</t>
  </si>
  <si>
    <t>SACHIDANANDA BHANJA</t>
  </si>
  <si>
    <t>SAGARA BEHERA</t>
  </si>
  <si>
    <t>SAHADEB NAIK</t>
  </si>
  <si>
    <t>SAHARA MUNDA</t>
  </si>
  <si>
    <t xml:space="preserve">SAMA </t>
  </si>
  <si>
    <t>SANANTAN KHARSEL</t>
  </si>
  <si>
    <t>SANATAN JAGAT</t>
  </si>
  <si>
    <t>SANATAN MUNDA</t>
  </si>
  <si>
    <t>SANATAN SUHULA</t>
  </si>
  <si>
    <t>SANTOSH MUNDA</t>
  </si>
  <si>
    <t>SANTOSH SAHU</t>
  </si>
  <si>
    <t>SAPNESWAR KISAN</t>
  </si>
  <si>
    <t>SARASWATI PATEL</t>
  </si>
  <si>
    <t>SARBE KISAN</t>
  </si>
  <si>
    <t>SARBESWAR BEHERA</t>
  </si>
  <si>
    <t>SAROJ KUMAR PATTANAIK</t>
  </si>
  <si>
    <t>SATRUGHAN DANSANA</t>
  </si>
  <si>
    <t>SATRUGHAN KISAN</t>
  </si>
  <si>
    <t>SEBATI DIP</t>
  </si>
  <si>
    <t>SESHADEB KISAN</t>
  </si>
  <si>
    <t>SESHADEB SAHU</t>
  </si>
  <si>
    <t>SESHADEV BHAINSA</t>
  </si>
  <si>
    <t>SHRIBATSA BARIHA</t>
  </si>
  <si>
    <t>SIBLAL KISAN</t>
  </si>
  <si>
    <t>SITA PANCHABHAYA</t>
  </si>
  <si>
    <t>SUBHAKAR BEHERA</t>
  </si>
  <si>
    <t>SUDAN MUNDA</t>
  </si>
  <si>
    <t>SUDARSAN KISAN</t>
  </si>
  <si>
    <t>SUDHIRA PODHA</t>
  </si>
  <si>
    <t>SUKRU SAHU</t>
  </si>
  <si>
    <t>SURAT GHASI</t>
  </si>
  <si>
    <t>SURENDRA SETH</t>
  </si>
  <si>
    <t>SURESH MUNDA</t>
  </si>
  <si>
    <t>SUSHIL KISAN</t>
  </si>
  <si>
    <t>TAPISA PATEL</t>
  </si>
  <si>
    <t>TRILOCHAN SAHU</t>
  </si>
  <si>
    <t>TRINATH PATTANAYAK</t>
  </si>
  <si>
    <t xml:space="preserve">TULABATI </t>
  </si>
  <si>
    <t>TULAMANI PRADHAN</t>
  </si>
  <si>
    <t>UDAYA NATH KALO</t>
  </si>
  <si>
    <t>UKIA KISAN</t>
  </si>
  <si>
    <t>UNDU SETH</t>
  </si>
  <si>
    <t>UPENDRA KISAN</t>
  </si>
  <si>
    <t>USATRAM KISAN</t>
  </si>
  <si>
    <t>USATRAM PRUSETH</t>
  </si>
  <si>
    <t>USHABATI BAG</t>
  </si>
  <si>
    <t>ajit kumar naik</t>
  </si>
  <si>
    <t>Chandinimal</t>
  </si>
  <si>
    <t>anita naik</t>
  </si>
  <si>
    <t>anjali naik</t>
  </si>
  <si>
    <t>bhisma khadia</t>
  </si>
  <si>
    <t>bhumisuta choudhury</t>
  </si>
  <si>
    <t>binod naik</t>
  </si>
  <si>
    <t>binodini naik</t>
  </si>
  <si>
    <t>bipin bihari naik</t>
  </si>
  <si>
    <t>bipin karta</t>
  </si>
  <si>
    <t>chinki rani naik</t>
  </si>
  <si>
    <t>dasmat kharsel</t>
  </si>
  <si>
    <t>deepak kumar naik</t>
  </si>
  <si>
    <t>dibya naik</t>
  </si>
  <si>
    <t>dinu kisan</t>
  </si>
  <si>
    <t>dwarika prasad naik</t>
  </si>
  <si>
    <t>gurudev patel</t>
  </si>
  <si>
    <t>ishwar kharsel</t>
  </si>
  <si>
    <t>kailash chandra naik</t>
  </si>
  <si>
    <t>keshaba chandra karta</t>
  </si>
  <si>
    <t>kulamani naik</t>
  </si>
  <si>
    <t>lincon naik</t>
  </si>
  <si>
    <t>maharagi sahu</t>
  </si>
  <si>
    <t>mani karta</t>
  </si>
  <si>
    <t>mansur khadia</t>
  </si>
  <si>
    <t>meghamalhar naik</t>
  </si>
  <si>
    <t>mithila naik</t>
  </si>
  <si>
    <t>nabin chandra naik</t>
  </si>
  <si>
    <t>nilima naik</t>
  </si>
  <si>
    <t>pabitra kisan</t>
  </si>
  <si>
    <t>pankaja kumar naik</t>
  </si>
  <si>
    <t>pradeep kumar naik</t>
  </si>
  <si>
    <t>prakash chandra naik</t>
  </si>
  <si>
    <t>pramod kumar naik</t>
  </si>
  <si>
    <t>Prasadi sunani</t>
  </si>
  <si>
    <t>pratapini naik</t>
  </si>
  <si>
    <t>puran ch.  kharsel</t>
  </si>
  <si>
    <t>pushpak kumar naik</t>
  </si>
  <si>
    <t>radha kisan</t>
  </si>
  <si>
    <t>raj kumar naik</t>
  </si>
  <si>
    <t>ramesh naik</t>
  </si>
  <si>
    <t>rinki rani naik</t>
  </si>
  <si>
    <t>rupananda naik</t>
  </si>
  <si>
    <t>sabita kharsel</t>
  </si>
  <si>
    <t>sahasramani naik</t>
  </si>
  <si>
    <t>sankirttan bhainsa</t>
  </si>
  <si>
    <t>santosh kharsel</t>
  </si>
  <si>
    <t>santosh naik</t>
  </si>
  <si>
    <t>saroj kumar naik</t>
  </si>
  <si>
    <t>shrikara kisan</t>
  </si>
  <si>
    <t>sitaram pan</t>
  </si>
  <si>
    <t>srinibash patel</t>
  </si>
  <si>
    <t>sugyanee patel</t>
  </si>
  <si>
    <t>sumanta naik</t>
  </si>
  <si>
    <t>Sunil kumar kharsel</t>
  </si>
  <si>
    <t>surachi naik</t>
  </si>
  <si>
    <t>surendra kumar naik</t>
  </si>
  <si>
    <t>surendri patel</t>
  </si>
  <si>
    <t>sushanta kumar naik</t>
  </si>
  <si>
    <t>tapodhan naik</t>
  </si>
  <si>
    <t>tapodhana jayapuria</t>
  </si>
  <si>
    <t>thuleswari naik</t>
  </si>
  <si>
    <t>Tupichandra naik</t>
  </si>
  <si>
    <t>ukia kisan</t>
  </si>
  <si>
    <t>uma shankar naik</t>
  </si>
  <si>
    <t>anita kishan</t>
  </si>
  <si>
    <t>Barhamusa</t>
  </si>
  <si>
    <t>anjali urma</t>
  </si>
  <si>
    <t>anjana kisan</t>
  </si>
  <si>
    <t>balaram kalo</t>
  </si>
  <si>
    <t>baru kalo</t>
  </si>
  <si>
    <t>bhagirathi kishan</t>
  </si>
  <si>
    <t>denanand kalo</t>
  </si>
  <si>
    <t>dhanamati majhi</t>
  </si>
  <si>
    <t>dinabandhu kisan</t>
  </si>
  <si>
    <t>dmanisa tappo</t>
  </si>
  <si>
    <t>durjyadhan sunani</t>
  </si>
  <si>
    <t>dutiya kisan</t>
  </si>
  <si>
    <t>hari kisan</t>
  </si>
  <si>
    <t>jagabandhu kisan</t>
  </si>
  <si>
    <t>janmajay sunani</t>
  </si>
  <si>
    <t>jeheru kisan</t>
  </si>
  <si>
    <t>karuna kisan</t>
  </si>
  <si>
    <t>kashtu kisan</t>
  </si>
  <si>
    <t>keshab kisan</t>
  </si>
  <si>
    <t>khama kisan</t>
  </si>
  <si>
    <t>khati kisan</t>
  </si>
  <si>
    <t>koili kisan</t>
  </si>
  <si>
    <t>krushna kalo</t>
  </si>
  <si>
    <t>laxmidhar kisan</t>
  </si>
  <si>
    <t>madhab Kisan</t>
  </si>
  <si>
    <t>mahendra kalo</t>
  </si>
  <si>
    <t>milu kishan</t>
  </si>
  <si>
    <t>nabin chandra Naik</t>
  </si>
  <si>
    <t>naren kishan</t>
  </si>
  <si>
    <t>nilambar naik</t>
  </si>
  <si>
    <t>panchanan naik</t>
  </si>
  <si>
    <t>prabha kisan</t>
  </si>
  <si>
    <t>purna chandra naik</t>
  </si>
  <si>
    <t>puspanjali urma</t>
  </si>
  <si>
    <t>rabindra nath naik</t>
  </si>
  <si>
    <t>rase kisan</t>
  </si>
  <si>
    <t>ratnakar kisan</t>
  </si>
  <si>
    <t>samel munda</t>
  </si>
  <si>
    <t>santosh kisan</t>
  </si>
  <si>
    <t>srikara kisan</t>
  </si>
  <si>
    <t>sudan kisan</t>
  </si>
  <si>
    <t>sundar kishan</t>
  </si>
  <si>
    <t>sundarmani majhi</t>
  </si>
  <si>
    <t>tejabanta naik</t>
  </si>
  <si>
    <t>tharendra naik</t>
  </si>
  <si>
    <t>tularam khilei</t>
  </si>
  <si>
    <t>tularam kisan</t>
  </si>
  <si>
    <t>ajad patel</t>
  </si>
  <si>
    <t>Bandhpali</t>
  </si>
  <si>
    <t>ajit kumar badal</t>
  </si>
  <si>
    <t xml:space="preserve">alekh patel </t>
  </si>
  <si>
    <t>alekha patel</t>
  </si>
  <si>
    <t>anand kumar agrawal</t>
  </si>
  <si>
    <t>Ashok  Patel</t>
  </si>
  <si>
    <t>balabhadra neti</t>
  </si>
  <si>
    <t>bhabani naik</t>
  </si>
  <si>
    <t>bhagabana rana</t>
  </si>
  <si>
    <t>bhakta makar</t>
  </si>
  <si>
    <t>bhubanswar kaudi</t>
  </si>
  <si>
    <t>binod kumar agrawal</t>
  </si>
  <si>
    <t>birakishor ganda</t>
  </si>
  <si>
    <t>brahma ganda</t>
  </si>
  <si>
    <t>chandramani choudhury</t>
  </si>
  <si>
    <t>chintamani daraka</t>
  </si>
  <si>
    <t>chitta gadatia</t>
  </si>
  <si>
    <t>daulat kumar dash</t>
  </si>
  <si>
    <t>dileswar choudhury</t>
  </si>
  <si>
    <t>dinabandhu makar</t>
  </si>
  <si>
    <t>dola shankar rana</t>
  </si>
  <si>
    <t>durjodhan makar</t>
  </si>
  <si>
    <t>ghanashyam choudhury</t>
  </si>
  <si>
    <t>gita patel</t>
  </si>
  <si>
    <t>gurudeb rana</t>
  </si>
  <si>
    <t>haresh choudhury</t>
  </si>
  <si>
    <t>hemanta kumar choudhury</t>
  </si>
  <si>
    <t>himadri patel</t>
  </si>
  <si>
    <t xml:space="preserve">jashoda makar </t>
  </si>
  <si>
    <t>jaspal choudhury</t>
  </si>
  <si>
    <t>jeebananda makar</t>
  </si>
  <si>
    <t>jhagadu dansana</t>
  </si>
  <si>
    <t>kailash choudhury</t>
  </si>
  <si>
    <t>kalakar seth</t>
  </si>
  <si>
    <t>kanak bhue</t>
  </si>
  <si>
    <t>karunakar patel</t>
  </si>
  <si>
    <t xml:space="preserve">kedarnath patel </t>
  </si>
  <si>
    <t>kshirod naik</t>
  </si>
  <si>
    <t>kuber choudhury</t>
  </si>
  <si>
    <t xml:space="preserve">kunduru makar </t>
  </si>
  <si>
    <t>lalindra naik</t>
  </si>
  <si>
    <t>laxmi sahu</t>
  </si>
  <si>
    <t>lelin choudhury</t>
  </si>
  <si>
    <t>lina choudhury</t>
  </si>
  <si>
    <t>milan patel</t>
  </si>
  <si>
    <t>mukteswar patel</t>
  </si>
  <si>
    <t>murlidhar agrawala</t>
  </si>
  <si>
    <t>narayan naik</t>
  </si>
  <si>
    <t>niranjan makar</t>
  </si>
  <si>
    <t>Nirupama Choudhury</t>
  </si>
  <si>
    <t>padman makar</t>
  </si>
  <si>
    <t>pinku patel</t>
  </si>
  <si>
    <t>prafulla  kumar das</t>
  </si>
  <si>
    <t>prem shankar sahu</t>
  </si>
  <si>
    <t>pruthiraj patel</t>
  </si>
  <si>
    <t>pursotama sahu</t>
  </si>
  <si>
    <t>rabindra nayak</t>
  </si>
  <si>
    <t>rabiratna rana</t>
  </si>
  <si>
    <t>rajkumar sahu</t>
  </si>
  <si>
    <t>rajkumari patel</t>
  </si>
  <si>
    <t>rama chandra patel</t>
  </si>
  <si>
    <t>rameswar naik</t>
  </si>
  <si>
    <t>ranjan kumar patel</t>
  </si>
  <si>
    <t xml:space="preserve">ratnakara sahu </t>
  </si>
  <si>
    <t>rukchand kudi</t>
  </si>
  <si>
    <t>rupabati rana</t>
  </si>
  <si>
    <t>sadananda neti</t>
  </si>
  <si>
    <t>salil kumar  patel</t>
  </si>
  <si>
    <t>samir kumar patel</t>
  </si>
  <si>
    <t>sankar sahu</t>
  </si>
  <si>
    <t>saraswati teli</t>
  </si>
  <si>
    <t>satyananda neti</t>
  </si>
  <si>
    <t>satybati patel</t>
  </si>
  <si>
    <t xml:space="preserve">shukru kaudi </t>
  </si>
  <si>
    <t>sricharan naik</t>
  </si>
  <si>
    <t>sudeshna naik</t>
  </si>
  <si>
    <t xml:space="preserve">sunil kumar patel </t>
  </si>
  <si>
    <t>surendra choudhury</t>
  </si>
  <si>
    <t>surendra kumar nayak</t>
  </si>
  <si>
    <t>tokraj sahu</t>
  </si>
  <si>
    <t>udhabcharan Patel</t>
  </si>
  <si>
    <t>adweita kumar nayak</t>
  </si>
  <si>
    <t>Aitapada</t>
  </si>
  <si>
    <t>ajit sunani</t>
  </si>
  <si>
    <t xml:space="preserve">arjun kisan </t>
  </si>
  <si>
    <t>bharati sahoo</t>
  </si>
  <si>
    <t>Bidyadhar kisan</t>
  </si>
  <si>
    <t>bipin kisan</t>
  </si>
  <si>
    <t>bira kishor kisan</t>
  </si>
  <si>
    <t>chandra bhanu sahu</t>
  </si>
  <si>
    <t>chintamani sahu</t>
  </si>
  <si>
    <t>chudamani kaudi</t>
  </si>
  <si>
    <t>debaki seth</t>
  </si>
  <si>
    <t>duryodhan sahu</t>
  </si>
  <si>
    <t>gajindra sahu</t>
  </si>
  <si>
    <t>ganesh kisan</t>
  </si>
  <si>
    <t>gangadhar kisan</t>
  </si>
  <si>
    <t>gelabati sahu</t>
  </si>
  <si>
    <t>gobinda chandra sahu</t>
  </si>
  <si>
    <t>hemanta kumar pruseth</t>
  </si>
  <si>
    <t>jay mangal kisan</t>
  </si>
  <si>
    <t>kailasini bag</t>
  </si>
  <si>
    <t>kalakar kisan</t>
  </si>
  <si>
    <t>ketaki sunani</t>
  </si>
  <si>
    <t>kishor chandar kisan</t>
  </si>
  <si>
    <t>kokil sahu</t>
  </si>
  <si>
    <t>lingaraj sahu</t>
  </si>
  <si>
    <t>lochan kisan</t>
  </si>
  <si>
    <t>nakul kisan</t>
  </si>
  <si>
    <t>nirakar kisan</t>
  </si>
  <si>
    <t>niranjan sahu</t>
  </si>
  <si>
    <t>prabha bhainsa</t>
  </si>
  <si>
    <t>prafulla kisan</t>
  </si>
  <si>
    <t>prakash kumar sahu</t>
  </si>
  <si>
    <t>prasna kumar kisan</t>
  </si>
  <si>
    <t>purastam sahu</t>
  </si>
  <si>
    <t>puspabati kaudi</t>
  </si>
  <si>
    <t>radhe shyam kisan</t>
  </si>
  <si>
    <t>rajendra kisan</t>
  </si>
  <si>
    <t>ramesh chandra sahu</t>
  </si>
  <si>
    <t>rohit kumar kisan</t>
  </si>
  <si>
    <t>saroj kumar sahu</t>
  </si>
  <si>
    <t>satyanarayan kisan</t>
  </si>
  <si>
    <t>sebati Bhainsa</t>
  </si>
  <si>
    <t>seshamani bhainsa</t>
  </si>
  <si>
    <t>shesadev kisan</t>
  </si>
  <si>
    <t>sumitra sahu</t>
  </si>
  <si>
    <t>tularam sahu</t>
  </si>
  <si>
    <t>upendra kisan</t>
  </si>
  <si>
    <t>Ajaya Kumar Patel</t>
  </si>
  <si>
    <t>Sudung</t>
  </si>
  <si>
    <t>Arjun Kisan</t>
  </si>
  <si>
    <t>Aruna Deo</t>
  </si>
  <si>
    <t>Ashok Kumar Deo</t>
  </si>
  <si>
    <t>Balabhadra Kisan</t>
  </si>
  <si>
    <t>Balmati Kisan</t>
  </si>
  <si>
    <t>Bhubane Kishan</t>
  </si>
  <si>
    <t>Biju Kumar
Choudhury</t>
  </si>
  <si>
    <t>Biswajit Behera</t>
  </si>
  <si>
    <t>Bite Kisan</t>
  </si>
  <si>
    <t>Budu Rout</t>
  </si>
  <si>
    <t>Buduni Sahu</t>
  </si>
  <si>
    <t>Chamar Budula</t>
  </si>
  <si>
    <t>Chhatralal Kisan</t>
  </si>
  <si>
    <t>Chiranjibi Deo</t>
  </si>
  <si>
    <t>Choudhury raj kumar</t>
  </si>
  <si>
    <t>Fula Kisan</t>
  </si>
  <si>
    <t>Gobarddhan Pradhan</t>
  </si>
  <si>
    <t>Gupteshwar Budula</t>
  </si>
  <si>
    <t>Guru prasad Deo</t>
  </si>
  <si>
    <t>Haresh  Deo</t>
  </si>
  <si>
    <t>Jitu Kisan</t>
  </si>
  <si>
    <t>Kamakara Balua</t>
  </si>
  <si>
    <t>Kastucharan Bagh</t>
  </si>
  <si>
    <t>Keshaba Kisan</t>
  </si>
  <si>
    <t>Kirtan Kisan</t>
  </si>
  <si>
    <t>Kumodini Kisan</t>
  </si>
  <si>
    <t>Lambodar Jaypuria</t>
  </si>
  <si>
    <t>Lata Kak</t>
  </si>
  <si>
    <t>Mahendra Kisan</t>
  </si>
  <si>
    <t>Manohar Kisan</t>
  </si>
  <si>
    <t>Minaketan Kisan</t>
  </si>
  <si>
    <t>Miss Nrupati Naik</t>
  </si>
  <si>
    <t>Mr Akbar Patel</t>
  </si>
  <si>
    <t>Mr Antaram Kisan</t>
  </si>
  <si>
    <t>Mr Aswini Kumar Budula</t>
  </si>
  <si>
    <t>Mr Balabhadra
Jaypuria</t>
  </si>
  <si>
    <t>Mr Balaram Kisan</t>
  </si>
  <si>
    <t>Mr Banshidhar 
Jaypuria</t>
  </si>
  <si>
    <t>Mr Basant Jaypuria</t>
  </si>
  <si>
    <t>Mr Basudev Budula</t>
  </si>
  <si>
    <t>Mr Bhanu Kisan</t>
  </si>
  <si>
    <t>Mr Bhikari Bagh</t>
  </si>
  <si>
    <t>Mr Bhikari Jaypuria</t>
  </si>
  <si>
    <t>Mr Bhojraj Jayapuria</t>
  </si>
  <si>
    <t>Mr Bhubaneswar
Chamar</t>
  </si>
  <si>
    <t>Mr Bibhuprasad Naik</t>
  </si>
  <si>
    <t>Mr Bikram kisan</t>
  </si>
  <si>
    <t>Mr Bikram Kisan</t>
  </si>
  <si>
    <t>Mr Binod  Kumar Budula</t>
  </si>
  <si>
    <t>Mr Binodbihari Deo</t>
  </si>
  <si>
    <t>Mr Bishnu Bagh</t>
  </si>
  <si>
    <t>Mr Bishnu Priya Deo</t>
  </si>
  <si>
    <t>Mr Biswanath Bag</t>
  </si>
  <si>
    <t>Mr Budheswar Naik</t>
  </si>
  <si>
    <t>Mr Budhuram Kisan</t>
  </si>
  <si>
    <t>Mr Chabil  Kishan</t>
  </si>
  <si>
    <t>Mr Chakhuru Kisan</t>
  </si>
  <si>
    <t>Mr Chakradhar Bag</t>
  </si>
  <si>
    <t>Mr Chandrabhanu
Budula</t>
  </si>
  <si>
    <t>Mr Chhabila Kisan</t>
  </si>
  <si>
    <t>Mr Chhagan Kisan</t>
  </si>
  <si>
    <t>Mr Chintamani Jypuria</t>
  </si>
  <si>
    <t>Mr Damashankar Kisan</t>
  </si>
  <si>
    <t>Mr Debananda Jayapuria</t>
  </si>
  <si>
    <t>Mr Dharmendar Deo</t>
  </si>
  <si>
    <t>Mr Dileswar Chamar</t>
  </si>
  <si>
    <t>mr Durjan Munda</t>
  </si>
  <si>
    <t>Mr Etuaa Munda</t>
  </si>
  <si>
    <t>Mr Gajendra Kisan</t>
  </si>
  <si>
    <t>Mr Gajindra Kisan</t>
  </si>
  <si>
    <t>Mr Ghasia Budula</t>
  </si>
  <si>
    <t>Mr Ghasiram Sunani</t>
  </si>
  <si>
    <t>Mr Gokul Kisan</t>
  </si>
  <si>
    <t>Mr Gouranga charan Ray</t>
  </si>
  <si>
    <t>Mr Haresh Podh</t>
  </si>
  <si>
    <t>Mr Janmajay Bag</t>
  </si>
  <si>
    <t>Mr Janmajaya
Chamar</t>
  </si>
  <si>
    <t>Mr Jayaram Kisan</t>
  </si>
  <si>
    <t>Mr Jayasing Kisan</t>
  </si>
  <si>
    <t>Mr Jenamani 
Panchabhaya</t>
  </si>
  <si>
    <t>Mr Jugeswar sahu</t>
  </si>
  <si>
    <t>Mr Kahnei Majhi</t>
  </si>
  <si>
    <t>Mr Kalakar Budula</t>
  </si>
  <si>
    <t>Mr Kalakar Kishan</t>
  </si>
  <si>
    <t>Mr Kamal Lochan Bagh</t>
  </si>
  <si>
    <t>Mr Karna Jaypuria</t>
  </si>
  <si>
    <t>Mr Kartika Kisan</t>
  </si>
  <si>
    <t>Mr Keshab Jaypuria</t>
  </si>
  <si>
    <t>Mr Khedu Kisan</t>
  </si>
  <si>
    <t>Mr Khulendra Patel</t>
  </si>
  <si>
    <t>Mr Kshirasagar Budula</t>
  </si>
  <si>
    <t>Mr Kuber Jaipuria</t>
  </si>
  <si>
    <t>Mr Kunjabihari Ray</t>
  </si>
  <si>
    <t>Mr Kusa Kisan</t>
  </si>
  <si>
    <t>Mr Laikhan Kishan</t>
  </si>
  <si>
    <t>Mr Lambodar Jayapuria</t>
  </si>
  <si>
    <t>Mr Lambodar
Choudhury</t>
  </si>
  <si>
    <t>Mr Laxman Jaypuria</t>
  </si>
  <si>
    <t>Mr Lokanath Sahu</t>
  </si>
  <si>
    <t>Mr Madan Kisan</t>
  </si>
  <si>
    <t>Mr Meghanad Jaypuria</t>
  </si>
  <si>
    <t>Mr Mitrabhanu Sahu</t>
  </si>
  <si>
    <t>Mr Nabin bagh</t>
  </si>
  <si>
    <t>Mr Nabin Jaypuria</t>
  </si>
  <si>
    <t>Mr Nabin Kisan</t>
  </si>
  <si>
    <t>Mr Nandakishor Deo</t>
  </si>
  <si>
    <t>Mr Nepal Jaypuria</t>
  </si>
  <si>
    <t>Mr Nirakar Dihiria</t>
  </si>
  <si>
    <t>Mr Pabitra Kishan</t>
  </si>
  <si>
    <t>Mr Pabitra Patel</t>
  </si>
  <si>
    <t>Mr Pabitramohan
Sahu</t>
  </si>
  <si>
    <t>Mr Padmalochan Jaypuria</t>
  </si>
  <si>
    <t xml:space="preserve">Mr Parameswar Kisan </t>
  </si>
  <si>
    <t>Mr Pareswar
Panchabhaya</t>
  </si>
  <si>
    <t>Mr Prakash kumar Deo</t>
  </si>
  <si>
    <t>Mr Prasanna Kumar Bagh</t>
  </si>
  <si>
    <t>Mr Purusottam Kishan</t>
  </si>
  <si>
    <t>Mr Rabi kisan</t>
  </si>
  <si>
    <t>Mr Rabindra Naik</t>
  </si>
  <si>
    <t>Mr Rahasyaraj Deo</t>
  </si>
  <si>
    <t>Mr Rajkumar Jaypuria</t>
  </si>
  <si>
    <t>Mr Rakhi Kisan</t>
  </si>
  <si>
    <t>Mr Ramesh Kamar</t>
  </si>
  <si>
    <t>Mr Rashi Kisan</t>
  </si>
  <si>
    <t>Mr Rath Kisan</t>
  </si>
  <si>
    <t>Mr Rupan Jaypuria</t>
  </si>
  <si>
    <t>Mr Rupeshar Chamar</t>
  </si>
  <si>
    <t>Mr Sagar Kisan</t>
  </si>
  <si>
    <t>Mr Sanatan Badhei</t>
  </si>
  <si>
    <t>Mr Sanatan Kisan</t>
  </si>
  <si>
    <t>Mr Sanjay Kumar Patel</t>
  </si>
  <si>
    <t xml:space="preserve">Mr Sankar Kisan </t>
  </si>
  <si>
    <t>Mr Sankirttan Kisan</t>
  </si>
  <si>
    <t>Mr Saroj Kishan</t>
  </si>
  <si>
    <t>Mr Sashi Kisan</t>
  </si>
  <si>
    <t>Mr Satrughan Pradhan</t>
  </si>
  <si>
    <t>Mr Satyanarayan Deo</t>
  </si>
  <si>
    <t>Mr Shama  Kisan</t>
  </si>
  <si>
    <t>Mr Shibanarayan Deo</t>
  </si>
  <si>
    <t>Mr Sirkara Pradhan</t>
  </si>
  <si>
    <t>Mr Sitaram Khadia</t>
  </si>
  <si>
    <t>Mr Srikant Sahu</t>
  </si>
  <si>
    <t>Mr Srimangal  Deo</t>
  </si>
  <si>
    <t>Mr Sudan Kisan</t>
  </si>
  <si>
    <t>Mr Sudarshan Kisan</t>
  </si>
  <si>
    <t>Mr Sukhaman Kisan</t>
  </si>
  <si>
    <t>Mr Surendra Kisan</t>
  </si>
  <si>
    <t>Mr Tarulata Sahu</t>
  </si>
  <si>
    <t>Mr Tasil Kumar Deo</t>
  </si>
  <si>
    <t>Mr Tofan Chamar</t>
  </si>
  <si>
    <t>Mr Tulashyam Sahu</t>
  </si>
  <si>
    <t>Mr Ude Naik</t>
  </si>
  <si>
    <t>Mr Upendra Bag</t>
  </si>
  <si>
    <t>Mr Yudhisthir
Choudhury</t>
  </si>
  <si>
    <t>Mrs Bhagabati Patel</t>
  </si>
  <si>
    <t>Mrs Hemabati Kisan</t>
  </si>
  <si>
    <t>Mrs Iswar Budula</t>
  </si>
  <si>
    <t>Mrs Jharana Sahu</t>
  </si>
  <si>
    <t>Mrs Kasturi Kisan</t>
  </si>
  <si>
    <t>Mrs Khedi Kishan</t>
  </si>
  <si>
    <t>Mrs Kumari Jayapuria</t>
  </si>
  <si>
    <t>Mrs Kunjalata Panchabhaya</t>
  </si>
  <si>
    <t>Mrs Lalita Naik</t>
  </si>
  <si>
    <t>Mrs Mali Kisan</t>
  </si>
  <si>
    <t>Mrs Nilabati Jaypuria</t>
  </si>
  <si>
    <t>Mrs Parbati Kisan</t>
  </si>
  <si>
    <t>Mrs Pushpalata Kisan</t>
  </si>
  <si>
    <t>Mrs Raymati Kisan</t>
  </si>
  <si>
    <t>Mrs Rita Sahu</t>
  </si>
  <si>
    <t>Mrs Sabita Kisan</t>
  </si>
  <si>
    <t>Mrs Sanjukta Kisan</t>
  </si>
  <si>
    <t>Mrs Shantilata Naik</t>
  </si>
  <si>
    <t>Mrs Sukanti Budula</t>
  </si>
  <si>
    <t>Mrs Sumati Kisan</t>
  </si>
  <si>
    <t>Mrs Sushama Kisan</t>
  </si>
  <si>
    <t>Mrs Tuleswari Sahu</t>
  </si>
  <si>
    <t>Ms Sabitri Kisan</t>
  </si>
  <si>
    <t>Murali Kisan</t>
  </si>
  <si>
    <t>Padmini Deo</t>
  </si>
  <si>
    <t>Pankajini Deo</t>
  </si>
  <si>
    <t xml:space="preserve">Parameswar Bagh </t>
  </si>
  <si>
    <t>Parsuram Deo</t>
  </si>
  <si>
    <t>Prasanta Kumar Bagh</t>
  </si>
  <si>
    <t>Prashanta Kumar Deo</t>
  </si>
  <si>
    <t>Rabi Kisan</t>
  </si>
  <si>
    <t>Rabinarayan Deo</t>
  </si>
  <si>
    <t>Rajkumari Ray</t>
  </si>
  <si>
    <t>Rameswar Budula</t>
  </si>
  <si>
    <t>Ratani Kisan</t>
  </si>
  <si>
    <t>Ratnakara Deo</t>
  </si>
  <si>
    <t>Rushikesh Bagh</t>
  </si>
  <si>
    <t xml:space="preserve">Sachitra Kisan </t>
  </si>
  <si>
    <t>Sagara Kisan</t>
  </si>
  <si>
    <t>Sanatan Munda</t>
  </si>
  <si>
    <t>Sarojini Kisan</t>
  </si>
  <si>
    <t>Sitosh Kisan</t>
  </si>
  <si>
    <t>Smt Debjani choudhury</t>
  </si>
  <si>
    <t>Smt Priya  Jaypuriaa</t>
  </si>
  <si>
    <t>Tularam kisan</t>
  </si>
  <si>
    <t>Anirudha Bagh</t>
  </si>
  <si>
    <t>Nuagaon</t>
  </si>
  <si>
    <t>Chandra Bag</t>
  </si>
  <si>
    <t>Duryadhan Gandha</t>
  </si>
  <si>
    <t>Fakir Kisan</t>
  </si>
  <si>
    <t>Lingaraj Dhurua</t>
  </si>
  <si>
    <t>Maithili Dhurua</t>
  </si>
  <si>
    <t>Prafulla Rohidas</t>
  </si>
  <si>
    <t>Ramesh Munda</t>
  </si>
  <si>
    <t>Suresh Bagh</t>
  </si>
  <si>
    <t>Dasami Kisan</t>
  </si>
  <si>
    <t>Karmapada</t>
  </si>
  <si>
    <t>Dileswar Naik</t>
  </si>
  <si>
    <t>Jiblu Khadia</t>
  </si>
  <si>
    <t>Kishori Naik</t>
  </si>
  <si>
    <t>Kitan Khadia</t>
  </si>
  <si>
    <t>Kumar Khadia</t>
  </si>
  <si>
    <t>Kunti Khadia</t>
  </si>
  <si>
    <t>Mina Kisan</t>
  </si>
  <si>
    <t xml:space="preserve">Ranak Kisan </t>
  </si>
  <si>
    <t>Rimis Kisan</t>
  </si>
  <si>
    <t>Sanatan Khadia</t>
  </si>
  <si>
    <t>Shiblal Khadia</t>
  </si>
  <si>
    <t>Subharam Kisan</t>
  </si>
  <si>
    <t>Sumitra Kharsel</t>
  </si>
  <si>
    <t>Abhimanyu Naik</t>
  </si>
  <si>
    <t>Kukerama</t>
  </si>
  <si>
    <t>Abila Kumura</t>
  </si>
  <si>
    <t>Arakshita  Gandha</t>
  </si>
  <si>
    <t>Arjun Mohan Majhi</t>
  </si>
  <si>
    <t>Aswini Nayak</t>
  </si>
  <si>
    <t>Baneswar Naik</t>
  </si>
  <si>
    <t>Bedamati Kumura</t>
  </si>
  <si>
    <t>Bhabani Sankar Kumura</t>
  </si>
  <si>
    <t>Bhagirathi Luhura</t>
  </si>
  <si>
    <t>Bharat majhi</t>
  </si>
  <si>
    <t>Bhimsen Naik</t>
  </si>
  <si>
    <t>Bholanath Naik</t>
  </si>
  <si>
    <t>Bipin Bihari Naik</t>
  </si>
  <si>
    <t>Biranchi Bagh</t>
  </si>
  <si>
    <t>Biswamitra Gandha</t>
  </si>
  <si>
    <t>Chakradhar Naik</t>
  </si>
  <si>
    <t>Dambrudhar Behera</t>
  </si>
  <si>
    <t>DaraSingh Naik</t>
  </si>
  <si>
    <t>Dayananda Luhura</t>
  </si>
  <si>
    <t>Dhaneswar Naik</t>
  </si>
  <si>
    <t>Dhanmati Kisan</t>
  </si>
  <si>
    <t>Duburu Rohidas</t>
  </si>
  <si>
    <t>Durydhan Pan</t>
  </si>
  <si>
    <t>Dutia Majhi</t>
  </si>
  <si>
    <t>Ganesh chandra Pan</t>
  </si>
  <si>
    <t>ganesh Kisan</t>
  </si>
  <si>
    <t>Gokul Gandha</t>
  </si>
  <si>
    <t>Gopinath Naik</t>
  </si>
  <si>
    <t>Gulabadan Kumura</t>
  </si>
  <si>
    <t>Hrudananda Naik</t>
  </si>
  <si>
    <t>Janhabi Behera</t>
  </si>
  <si>
    <t>Jatindra kisan</t>
  </si>
  <si>
    <t>Kailash ch Naik</t>
  </si>
  <si>
    <t>kailash Naik</t>
  </si>
  <si>
    <t>Karttik Kisan</t>
  </si>
  <si>
    <t>Ketan Behera</t>
  </si>
  <si>
    <t>Khirodini Naik</t>
  </si>
  <si>
    <t>Kuber Gandha</t>
  </si>
  <si>
    <t>Kulamani Naik</t>
  </si>
  <si>
    <t>Kumod Naik</t>
  </si>
  <si>
    <t>Kunu Majhi</t>
  </si>
  <si>
    <t>Laba Kisan</t>
  </si>
  <si>
    <t>Lal Bihari Padhi</t>
  </si>
  <si>
    <t>Lalit majhi</t>
  </si>
  <si>
    <t>Madhab Singh Naik</t>
  </si>
  <si>
    <t>Mangal Kumura</t>
  </si>
  <si>
    <t>manoj Majhi</t>
  </si>
  <si>
    <t>Mohan Naik</t>
  </si>
  <si>
    <t>Moujilal Naik</t>
  </si>
  <si>
    <t>Munu Kumura</t>
  </si>
  <si>
    <t>Nagendra Kumar Mishra</t>
  </si>
  <si>
    <t>Nalin Chandra Naik</t>
  </si>
  <si>
    <t>Nalini Kisan</t>
  </si>
  <si>
    <t>Nanadalal Naik</t>
  </si>
  <si>
    <t>Pabitramohan Naik</t>
  </si>
  <si>
    <t>Peshabar Naik</t>
  </si>
  <si>
    <t>Pitambar Pan</t>
  </si>
  <si>
    <t>Prafulla Kumar Pandey</t>
  </si>
  <si>
    <t>Pramila Gandha</t>
  </si>
  <si>
    <t>Premashila Naik</t>
  </si>
  <si>
    <t>Purnami Gandha</t>
  </si>
  <si>
    <t>Rabindra Dhurua</t>
  </si>
  <si>
    <t>Raghunath Naik</t>
  </si>
  <si>
    <t>Rajesh Munda</t>
  </si>
  <si>
    <t>Ranga Gandha</t>
  </si>
  <si>
    <t>Ranjit Singh Naik</t>
  </si>
  <si>
    <t>Rasa Kisan</t>
  </si>
  <si>
    <t>Ratan Kisan</t>
  </si>
  <si>
    <t>Rohit Majhi</t>
  </si>
  <si>
    <t>Rushikesh Naik</t>
  </si>
  <si>
    <t>Sampatti Kumura</t>
  </si>
  <si>
    <t>Sandhya Neti</t>
  </si>
  <si>
    <t>Sankirtan Darka</t>
  </si>
  <si>
    <t>Shahadeb Naik</t>
  </si>
  <si>
    <t>Shyamlal Kisan</t>
  </si>
  <si>
    <t>Shyamsundar Naik</t>
  </si>
  <si>
    <t>Sibalal Kisan</t>
  </si>
  <si>
    <t>Srikar Kisan</t>
  </si>
  <si>
    <t>Sundar Majhi</t>
  </si>
  <si>
    <t>Surat Mahananda</t>
  </si>
  <si>
    <t>Suresh Luhura</t>
  </si>
  <si>
    <t>Tagaramala Naik</t>
  </si>
  <si>
    <t>Tanu Dhurua</t>
  </si>
  <si>
    <t>Tejraj Naik</t>
  </si>
  <si>
    <t>Trilochan  naik</t>
  </si>
  <si>
    <t>Trilochan Kisan</t>
  </si>
  <si>
    <t>Trishula Neti</t>
  </si>
  <si>
    <t>Uddhaba Naik</t>
  </si>
  <si>
    <t>Aajub Bud</t>
  </si>
  <si>
    <t>Badduduriam</t>
  </si>
  <si>
    <t>Achutananda Dhurua</t>
  </si>
  <si>
    <t>Ailus Bud</t>
  </si>
  <si>
    <t>Ajodhya Singh</t>
  </si>
  <si>
    <t>Amrit Bud</t>
  </si>
  <si>
    <t>Anandamasi Bud</t>
  </si>
  <si>
    <t>Anima Naik</t>
  </si>
  <si>
    <t>Anupama Marehi</t>
  </si>
  <si>
    <t>Ashok Kumar Naik</t>
  </si>
  <si>
    <t>Bahalen Bud</t>
  </si>
  <si>
    <t>Baidyanath Patel</t>
  </si>
  <si>
    <t>Bailochan Bariha</t>
  </si>
  <si>
    <t>Bailochan Naik</t>
  </si>
  <si>
    <t>Baladev Naik</t>
  </si>
  <si>
    <t>Basanta Kharsel</t>
  </si>
  <si>
    <t>Basudev Lugun</t>
  </si>
  <si>
    <t>Bhagat Lugun</t>
  </si>
  <si>
    <t>Bhagirathi Khichiri</t>
  </si>
  <si>
    <t>Bhagirathi Naik</t>
  </si>
  <si>
    <t>Bhairabi singh Naik</t>
  </si>
  <si>
    <t>Bharat Sa</t>
  </si>
  <si>
    <t>Bhaskara Bhainsa</t>
  </si>
  <si>
    <t>Bibhisan Khitir</t>
  </si>
  <si>
    <t>Bibhishan Naik</t>
  </si>
  <si>
    <t>Bilasi Tidu</t>
  </si>
  <si>
    <t>Bilasini Lugun</t>
  </si>
  <si>
    <t>Binodini Choudhury</t>
  </si>
  <si>
    <t>Biradhar Lugun</t>
  </si>
  <si>
    <t>Bisakha Patel</t>
  </si>
  <si>
    <t>Braja Dhurua</t>
  </si>
  <si>
    <t>Butu Bhainsa</t>
  </si>
  <si>
    <t>Chaitanya Patel</t>
  </si>
  <si>
    <t>Chandia Lugun</t>
  </si>
  <si>
    <t>Chandrama Bhainsa</t>
  </si>
  <si>
    <t>Chitra Naik</t>
  </si>
  <si>
    <t>Chudamani Khichiri</t>
  </si>
  <si>
    <t>Dambaru Lugun</t>
  </si>
  <si>
    <t>Dambarudhar Bag</t>
  </si>
  <si>
    <t>Darasingh Naik</t>
  </si>
  <si>
    <t>Dasarath Bhainsa</t>
  </si>
  <si>
    <t>Dashami Lugun</t>
  </si>
  <si>
    <t>Dayanidhi Gardia</t>
  </si>
  <si>
    <t>Debanand Patel</t>
  </si>
  <si>
    <t>Dhani Kisan</t>
  </si>
  <si>
    <t>Dhankuanra Bud</t>
  </si>
  <si>
    <t>Dhiren Dhurua</t>
  </si>
  <si>
    <t>Dibyasingh Choudhury</t>
  </si>
  <si>
    <t>Dileswar Dhurua</t>
  </si>
  <si>
    <t>Dilip kumar Patel</t>
  </si>
  <si>
    <t>Dillip Gardia</t>
  </si>
  <si>
    <t>Dubaraj Dhurua</t>
  </si>
  <si>
    <t>Dujjodhan Majhi</t>
  </si>
  <si>
    <t>Dulari Buda</t>
  </si>
  <si>
    <t>Gadadhar Choudhury</t>
  </si>
  <si>
    <t>Gajindra Bhainsa</t>
  </si>
  <si>
    <t>Gajindra Majhi</t>
  </si>
  <si>
    <t>Ganesh Chandra Panigrahi</t>
  </si>
  <si>
    <t>Ganga Paulay</t>
  </si>
  <si>
    <t>Giridhari Makar</t>
  </si>
  <si>
    <t>Gokula Khichiri</t>
  </si>
  <si>
    <t>Golapi Majhi</t>
  </si>
  <si>
    <t>Gopinath Bhainsa</t>
  </si>
  <si>
    <t>Goutam Dhurua</t>
  </si>
  <si>
    <t>Heran Burh</t>
  </si>
  <si>
    <t>Hiralal sa</t>
  </si>
  <si>
    <t>Ilias Munda</t>
  </si>
  <si>
    <t>Israel Bud</t>
  </si>
  <si>
    <t>Iswar Sa</t>
  </si>
  <si>
    <t>Jabalen Bud</t>
  </si>
  <si>
    <t>Jagadish Naik</t>
  </si>
  <si>
    <t>Jagat Khichiri</t>
  </si>
  <si>
    <t>Janekram Bhainsa</t>
  </si>
  <si>
    <t>Jasabant Naik</t>
  </si>
  <si>
    <t>Jayamangal Tidu</t>
  </si>
  <si>
    <t>Jayaram Khichiri</t>
  </si>
  <si>
    <t>Jaydev Nayak</t>
  </si>
  <si>
    <t>Jeekrushna Choudhury</t>
  </si>
  <si>
    <t>Jemamagrita Bud</t>
  </si>
  <si>
    <t>Jikuanra Lugun</t>
  </si>
  <si>
    <t>Jitu Leheri</t>
  </si>
  <si>
    <t>Jogendra Sa</t>
  </si>
  <si>
    <t>Jolen Bud</t>
  </si>
  <si>
    <t>Judhishthir Dhurua</t>
  </si>
  <si>
    <t>Judhistir Naik</t>
  </si>
  <si>
    <t>Kailash Chandra Naik</t>
  </si>
  <si>
    <t>Kalia Bhainsa</t>
  </si>
  <si>
    <t>Kalicharan Bhumij</t>
  </si>
  <si>
    <t>Kaliyan Bud</t>
  </si>
  <si>
    <t>Kamlus Buda</t>
  </si>
  <si>
    <t>Kapil Bhainsa</t>
  </si>
  <si>
    <t>Kasturi Lugun</t>
  </si>
  <si>
    <t>Khageswar Majhi</t>
  </si>
  <si>
    <t>Khedu Makar</t>
  </si>
  <si>
    <t>Kishor Dhurua</t>
  </si>
  <si>
    <t>Kokila Lugun</t>
  </si>
  <si>
    <t>Krushnachandra Makar</t>
  </si>
  <si>
    <t>Kshamashil Pan</t>
  </si>
  <si>
    <t>Kshirod Chandra Patel</t>
  </si>
  <si>
    <t>Kshirod jhankar</t>
  </si>
  <si>
    <t>kumakuni Sa</t>
  </si>
  <si>
    <t>Kumar Kissan</t>
  </si>
  <si>
    <t>Labani Khichiri</t>
  </si>
  <si>
    <t>Lauren Bud</t>
  </si>
  <si>
    <t>Laxmidhar Sa</t>
  </si>
  <si>
    <t>Lokanath Marei</t>
  </si>
  <si>
    <t>Loknath Naik</t>
  </si>
  <si>
    <t>Luthar Bud</t>
  </si>
  <si>
    <t>Madhu Lugun</t>
  </si>
  <si>
    <t>Maini Bud</t>
  </si>
  <si>
    <t xml:space="preserve">Majhi Rameswar </t>
  </si>
  <si>
    <t>Mamita Kumari Patel</t>
  </si>
  <si>
    <t>Manbadh Dhurua</t>
  </si>
  <si>
    <t>Markash Bud</t>
  </si>
  <si>
    <t>Menaka Bhainsa</t>
  </si>
  <si>
    <t>Mina Sandel</t>
  </si>
  <si>
    <t>Minaketan Naik</t>
  </si>
  <si>
    <t>Mitrabhanu Khichiri</t>
  </si>
  <si>
    <t>Mohan Kumar Naik</t>
  </si>
  <si>
    <t>Mohanlal Sa</t>
  </si>
  <si>
    <t>Mukteswar Seth</t>
  </si>
  <si>
    <t>Munu Lugun</t>
  </si>
  <si>
    <t>Nabin Jayapuria</t>
  </si>
  <si>
    <t>Naiman Tidu</t>
  </si>
  <si>
    <t>Nandi Lugun</t>
  </si>
  <si>
    <t>Narottam Khichiri</t>
  </si>
  <si>
    <t>Netra Lugun</t>
  </si>
  <si>
    <t>Netra Pan</t>
  </si>
  <si>
    <t>Niranjan Bud</t>
  </si>
  <si>
    <t>Nirmal Naik</t>
  </si>
  <si>
    <t>Nrupa Khichiri</t>
  </si>
  <si>
    <t>Nrupati Majhi</t>
  </si>
  <si>
    <t>Pabitra Behera</t>
  </si>
  <si>
    <t>Padmalochan Sa</t>
  </si>
  <si>
    <t>Pare Lugun</t>
  </si>
  <si>
    <t>Parsuram Majhi</t>
  </si>
  <si>
    <t>Pati Lugun</t>
  </si>
  <si>
    <t>Patras Bud</t>
  </si>
  <si>
    <t>Pradeep Kumar Panigrahi</t>
  </si>
  <si>
    <t>Pradip Choudhury</t>
  </si>
  <si>
    <t>Prakash Chandra Panigrahi</t>
  </si>
  <si>
    <t>Pramila Bhainsa</t>
  </si>
  <si>
    <t>Premsuk Bud</t>
  </si>
  <si>
    <t>Purnakanti Dhurua</t>
  </si>
  <si>
    <t>Rabi Bud</t>
  </si>
  <si>
    <t>Rabichandra Bariha</t>
  </si>
  <si>
    <t>Rabindra Bariha</t>
  </si>
  <si>
    <t>Rahil Bud</t>
  </si>
  <si>
    <t>Rajesh Rohidas</t>
  </si>
  <si>
    <t>Ramanath Naik</t>
  </si>
  <si>
    <t>Ramesh Sa</t>
  </si>
  <si>
    <t>Rameswar Kissan</t>
  </si>
  <si>
    <t>Ramprasad Bhainsa</t>
  </si>
  <si>
    <t>Ranjitsingh Naik</t>
  </si>
  <si>
    <t>Ratna Lugun</t>
  </si>
  <si>
    <t>Rinku kumar Panigrahi</t>
  </si>
  <si>
    <t>Rukmani Bhainsa</t>
  </si>
  <si>
    <t>Rupas Bud</t>
  </si>
  <si>
    <t>Sabha Bud</t>
  </si>
  <si>
    <t>sabya Choudhury</t>
  </si>
  <si>
    <t>Sailya Dhurua</t>
  </si>
  <si>
    <t>Sajan Kumar Sa</t>
  </si>
  <si>
    <t>Salman Hemram</t>
  </si>
  <si>
    <t>Samuel Hemram</t>
  </si>
  <si>
    <t>Sana Kerketta</t>
  </si>
  <si>
    <t>Sandeswar Choudury</t>
  </si>
  <si>
    <t>Sanichar Lugun</t>
  </si>
  <si>
    <t>Sanjeet Kumar Naik</t>
  </si>
  <si>
    <t>Sanjog Lugun</t>
  </si>
  <si>
    <t>Sanju Samartha</t>
  </si>
  <si>
    <t>Sankirtan Majhi</t>
  </si>
  <si>
    <t>Sansar Uinsha</t>
  </si>
  <si>
    <t>Santosh Lugun</t>
  </si>
  <si>
    <t>Sarbesari Bhainsa</t>
  </si>
  <si>
    <t>Shanu Kharsel</t>
  </si>
  <si>
    <t>Sita Patel</t>
  </si>
  <si>
    <t>Sudarsan Lugun</t>
  </si>
  <si>
    <t>Sudarshan Kisan</t>
  </si>
  <si>
    <t>Sujata Patel</t>
  </si>
  <si>
    <t>Sukram Lugun</t>
  </si>
  <si>
    <t>Sunasir Naik</t>
  </si>
  <si>
    <t>Suresh Bhainsa</t>
  </si>
  <si>
    <t>Sushanta Kumar Patel</t>
  </si>
  <si>
    <t>Susil Bud</t>
  </si>
  <si>
    <t>Tankeswar Naik</t>
  </si>
  <si>
    <t>Tirthabasi Patel</t>
  </si>
  <si>
    <t>Umabti Marai</t>
  </si>
  <si>
    <t>Upendra behera</t>
  </si>
  <si>
    <t>Ajanta Chardia</t>
  </si>
  <si>
    <t>Pakelpada</t>
  </si>
  <si>
    <t>Akshya Choudhury</t>
  </si>
  <si>
    <t>Akshya Ku Naik</t>
  </si>
  <si>
    <t>Alok Dhurua</t>
  </si>
  <si>
    <t>Amul Munda</t>
  </si>
  <si>
    <t>Anadi Kisan</t>
  </si>
  <si>
    <t>Anil kumar Patel</t>
  </si>
  <si>
    <t>Anjan Kumar Naik</t>
  </si>
  <si>
    <t>Anuradha Bariha</t>
  </si>
  <si>
    <t>Apin Kisan</t>
  </si>
  <si>
    <t>Ashok Khadia</t>
  </si>
  <si>
    <t>Baidyanath Naik</t>
  </si>
  <si>
    <t>Baidyanath Padhi</t>
  </si>
  <si>
    <t>Banamali Goud</t>
  </si>
  <si>
    <t>Banamali kisan</t>
  </si>
  <si>
    <t>Bapi  Tripathy</t>
  </si>
  <si>
    <t>Barna Kisan</t>
  </si>
  <si>
    <t>Basudev Kisan</t>
  </si>
  <si>
    <t>Basudev Sa</t>
  </si>
  <si>
    <t>Bedamati Naik</t>
  </si>
  <si>
    <t>Bhagabati Dhurua</t>
  </si>
  <si>
    <t>Bhanumati Naik</t>
  </si>
  <si>
    <t>Bhik Naik</t>
  </si>
  <si>
    <t>Bhika Kisan</t>
  </si>
  <si>
    <t>Bhismadev Naik</t>
  </si>
  <si>
    <t>Bhubane kisan</t>
  </si>
  <si>
    <t>Bhubane Kisan</t>
  </si>
  <si>
    <t>Bibhisan Patel</t>
  </si>
  <si>
    <t>Bibhishan Kisan</t>
  </si>
  <si>
    <t>Bichanda Kisan</t>
  </si>
  <si>
    <t>Bijay kumar Naik</t>
  </si>
  <si>
    <t>Bijuli  Khadia</t>
  </si>
  <si>
    <t>Bikad Kisan</t>
  </si>
  <si>
    <t>Binod Kisan</t>
  </si>
  <si>
    <t>Binodini Kisan</t>
  </si>
  <si>
    <t>Bisaya Bhoi</t>
  </si>
  <si>
    <t>Bishnupriya Marai</t>
  </si>
  <si>
    <t>Bisnu Dharua</t>
  </si>
  <si>
    <t>Biswasi Munda</t>
  </si>
  <si>
    <t>Brishabhanu Naik</t>
  </si>
  <si>
    <t>Bundelal Kisan</t>
  </si>
  <si>
    <t>Chandan Leheri</t>
  </si>
  <si>
    <t>Chandra Khadia</t>
  </si>
  <si>
    <t>Chandra sekhar Naik</t>
  </si>
  <si>
    <t>Chandrasekhar Kisan</t>
  </si>
  <si>
    <t>Chetaka Patel</t>
  </si>
  <si>
    <t>Chitrasen Chhura</t>
  </si>
  <si>
    <t>Daitari Majhi</t>
  </si>
  <si>
    <t>Debananda Hans</t>
  </si>
  <si>
    <t>Debananda Kisan</t>
  </si>
  <si>
    <t>Debit Munda</t>
  </si>
  <si>
    <t>Dhaneswar Chardia</t>
  </si>
  <si>
    <t>Dharamsing Khadia</t>
  </si>
  <si>
    <t>Dharani Kisan</t>
  </si>
  <si>
    <t>Dharmendra Rana</t>
  </si>
  <si>
    <t>Dhirendra Naik</t>
  </si>
  <si>
    <t>Dhurua Sibanarayan</t>
  </si>
  <si>
    <t>Dileswar naik</t>
  </si>
  <si>
    <t>Dileswar Rana</t>
  </si>
  <si>
    <t>Dileswar Sa</t>
  </si>
  <si>
    <t>Dillip Chardia</t>
  </si>
  <si>
    <t>Dina Kisan</t>
  </si>
  <si>
    <t>Dinabandhu Majhi</t>
  </si>
  <si>
    <t>Dirga Naik</t>
  </si>
  <si>
    <t>Dolaram Behera</t>
  </si>
  <si>
    <t>Duaru Kisan</t>
  </si>
  <si>
    <t>Dukhu Kisan</t>
  </si>
  <si>
    <t>Dukhu kisan</t>
  </si>
  <si>
    <t>Durjyodhan Pati</t>
  </si>
  <si>
    <t>Etua Khadia</t>
  </si>
  <si>
    <t>Gadadhar  Patel</t>
  </si>
  <si>
    <t>Gajendra Kisan</t>
  </si>
  <si>
    <t>Gajindra Chardia</t>
  </si>
  <si>
    <t>Gajindra Dansana</t>
  </si>
  <si>
    <t>Ganesh Chhura</t>
  </si>
  <si>
    <t>Gangadhar Kisan</t>
  </si>
  <si>
    <t>Gopinath Kisan</t>
  </si>
  <si>
    <t>Gouri Kisan</t>
  </si>
  <si>
    <t>Goutam Patel</t>
  </si>
  <si>
    <t>Gulu Kisan</t>
  </si>
  <si>
    <t>Gurucharan Naik</t>
  </si>
  <si>
    <t>Harachand Kishan</t>
  </si>
  <si>
    <t>Harendra kisan</t>
  </si>
  <si>
    <t>Hemasagar Pradhan</t>
  </si>
  <si>
    <t>Hiralal Charadiaa</t>
  </si>
  <si>
    <t>Hiramani Patel</t>
  </si>
  <si>
    <t>Iswar kishan</t>
  </si>
  <si>
    <t>Jagabandhu Kisan</t>
  </si>
  <si>
    <t>Jagadish Choudhury</t>
  </si>
  <si>
    <t>Jagamohan Kisan</t>
  </si>
  <si>
    <t>Jagyanseni Hans</t>
  </si>
  <si>
    <t>Jakrias Milkan Munda</t>
  </si>
  <si>
    <t>Jala Kisan</t>
  </si>
  <si>
    <t>Janma kisan</t>
  </si>
  <si>
    <t>Janmajay Naik</t>
  </si>
  <si>
    <t>Janmajaya Kisan</t>
  </si>
  <si>
    <t>Jashobanti Naik</t>
  </si>
  <si>
    <t>Jayadev Chhura</t>
  </si>
  <si>
    <t>Jayakumari  Patel</t>
  </si>
  <si>
    <t>Jayamangala Chhura</t>
  </si>
  <si>
    <t>Jayamini Kisan</t>
  </si>
  <si>
    <t>Jayasing Dhurua</t>
  </si>
  <si>
    <t>Jenga Kisan</t>
  </si>
  <si>
    <t>Jhasketan Dansana</t>
  </si>
  <si>
    <t>Jibardhan  Padhan</t>
  </si>
  <si>
    <t>Jitendra Naik</t>
  </si>
  <si>
    <t>Jogindra Naik</t>
  </si>
  <si>
    <t>Judhister Chardia</t>
  </si>
  <si>
    <t>Judhisthir Naik</t>
  </si>
  <si>
    <t>Judhisthir Rohidas</t>
  </si>
  <si>
    <t>jugal kisan</t>
  </si>
  <si>
    <t>Jugeswar Kisan</t>
  </si>
  <si>
    <t>Jyotishree Naik</t>
  </si>
  <si>
    <t>Jyotsna Chardia</t>
  </si>
  <si>
    <t>Kadru Kisan</t>
  </si>
  <si>
    <t>Kailash Chhura</t>
  </si>
  <si>
    <t>Kalakar Chardiaa</t>
  </si>
  <si>
    <t>Kalakara Kisan</t>
  </si>
  <si>
    <t>Kalakati Bag</t>
  </si>
  <si>
    <t>Kalkati Kisan</t>
  </si>
  <si>
    <t>Kandra Kisan</t>
  </si>
  <si>
    <t>Kapil Majhi</t>
  </si>
  <si>
    <t>Kapila Kisan</t>
  </si>
  <si>
    <t>Karam chand Dansana</t>
  </si>
  <si>
    <t>Karmu Kisan</t>
  </si>
  <si>
    <t>Kartik Kisan</t>
  </si>
  <si>
    <t>Keshab chandra naik</t>
  </si>
  <si>
    <t>Khirod sa</t>
  </si>
  <si>
    <t>Kishor chandra Naik</t>
  </si>
  <si>
    <t>Kokil chandra Patel</t>
  </si>
  <si>
    <t>Koushalya  Naik</t>
  </si>
  <si>
    <t>Krushna Kisan</t>
  </si>
  <si>
    <t>Krushna Majhi</t>
  </si>
  <si>
    <t>Kshirodchandra Badi</t>
  </si>
  <si>
    <t>Kubercharan Chhura</t>
  </si>
  <si>
    <t>Kumar Kisan</t>
  </si>
  <si>
    <t>Kunti  Khadia</t>
  </si>
  <si>
    <t>Labanidhar kisan</t>
  </si>
  <si>
    <t>Lakshmi Kisan</t>
  </si>
  <si>
    <t>Lalita Patel</t>
  </si>
  <si>
    <t>Laxman kisan</t>
  </si>
  <si>
    <t>Laxminarayan Naik</t>
  </si>
  <si>
    <t>Lokesh Choudhury</t>
  </si>
  <si>
    <t>Lukeswar Rohidas</t>
  </si>
  <si>
    <t>Madhusudan Bariha</t>
  </si>
  <si>
    <t>Mahindra Naik</t>
  </si>
  <si>
    <t>Maithili patel</t>
  </si>
  <si>
    <t>Makund Patel</t>
  </si>
  <si>
    <t>Mamata Chhura</t>
  </si>
  <si>
    <t>Manbodh Kisan</t>
  </si>
  <si>
    <t>Mandakini Naik</t>
  </si>
  <si>
    <t>Manorama Dansana</t>
  </si>
  <si>
    <t>Mathura Chhura</t>
  </si>
  <si>
    <t>Milan Majhi</t>
  </si>
  <si>
    <t>Milan Naik</t>
  </si>
  <si>
    <t>Minketan Naik</t>
  </si>
  <si>
    <t>Mishra Kisan</t>
  </si>
  <si>
    <t>Murali Dhurua</t>
  </si>
  <si>
    <t>Murari Naik</t>
  </si>
  <si>
    <t>Mutu  Majhi</t>
  </si>
  <si>
    <t>Nabin Kisan</t>
  </si>
  <si>
    <t>Nabin kisan</t>
  </si>
  <si>
    <t>Nabina Pradhan</t>
  </si>
  <si>
    <t>Narendra Dhurua</t>
  </si>
  <si>
    <t>Naresh Patel</t>
  </si>
  <si>
    <t>Nari Kisan</t>
  </si>
  <si>
    <t>Natabar Dhurua</t>
  </si>
  <si>
    <t>Netranand Chhura</t>
  </si>
  <si>
    <t>Niali Khadia</t>
  </si>
  <si>
    <t>Nila Kisan</t>
  </si>
  <si>
    <t>Nilabati Chhura</t>
  </si>
  <si>
    <t>Nirakar Mishra</t>
  </si>
  <si>
    <t>Nirakar Naik</t>
  </si>
  <si>
    <t>Nisfuri Kisan</t>
  </si>
  <si>
    <t>Pabitra Dhurua</t>
  </si>
  <si>
    <t>Pabitra Kisan</t>
  </si>
  <si>
    <t>Pabitra kisan</t>
  </si>
  <si>
    <t>Pabitra Patel</t>
  </si>
  <si>
    <t>Padamalabhasingh Naik</t>
  </si>
  <si>
    <t>Padmanabha Naik</t>
  </si>
  <si>
    <t>Padmani kisan</t>
  </si>
  <si>
    <t>Pancham Kishan</t>
  </si>
  <si>
    <t>Pandav Kisan</t>
  </si>
  <si>
    <t>Pankaj kumar Pradhan</t>
  </si>
  <si>
    <t>parameswar kisan</t>
  </si>
  <si>
    <t>Pareswar Kisan</t>
  </si>
  <si>
    <t>Parsu Kisan</t>
  </si>
  <si>
    <t>Phakir Naik</t>
  </si>
  <si>
    <t>Prafulla Choudhury</t>
  </si>
  <si>
    <t>Prafulla Kumar Dhurua</t>
  </si>
  <si>
    <t>Prafulla singh Naik</t>
  </si>
  <si>
    <t>Prakash chandra Pradhan</t>
  </si>
  <si>
    <t>Prakash Kisan</t>
  </si>
  <si>
    <t>Pramod Kumar Dhurua</t>
  </si>
  <si>
    <t>Pratap keshari Pradhan</t>
  </si>
  <si>
    <t>Pratham Khadia</t>
  </si>
  <si>
    <t>Premanand Naik</t>
  </si>
  <si>
    <t>Premanand sa</t>
  </si>
  <si>
    <t>Premasila Pradhan</t>
  </si>
  <si>
    <t>Premchand Kisan</t>
  </si>
  <si>
    <t>Premji  Patel</t>
  </si>
  <si>
    <t>Premsagar Kisan</t>
  </si>
  <si>
    <t>Puran Kisan</t>
  </si>
  <si>
    <t>Purna chandra Naik</t>
  </si>
  <si>
    <t>Purnachandra Hans</t>
  </si>
  <si>
    <t>Puspa Khadia</t>
  </si>
  <si>
    <t>Rabi Dhurua</t>
  </si>
  <si>
    <t>Rabindra Kisan</t>
  </si>
  <si>
    <t>Radhe Kisan</t>
  </si>
  <si>
    <t>Rajendra Badi</t>
  </si>
  <si>
    <t>Rajindra Kisan</t>
  </si>
  <si>
    <t>Rajindra Rohidas</t>
  </si>
  <si>
    <t>Ramesha Chandra Naik</t>
  </si>
  <si>
    <t>Rina Naik</t>
  </si>
  <si>
    <t>Rinkan kumar Tripathy</t>
  </si>
  <si>
    <t>Rohit Kisan</t>
  </si>
  <si>
    <t>Rohita Rana</t>
  </si>
  <si>
    <t>Rukmani Patel</t>
  </si>
  <si>
    <t>Sabita  Khadia</t>
  </si>
  <si>
    <t>Sabita Kisan</t>
  </si>
  <si>
    <t>Sachidananda Naik</t>
  </si>
  <si>
    <t>Sadanand Naik</t>
  </si>
  <si>
    <t>Sahadeb Kisan</t>
  </si>
  <si>
    <t>Sakuntala Kisan</t>
  </si>
  <si>
    <t>Sama Kisan</t>
  </si>
  <si>
    <t>Sanatan  Khadia</t>
  </si>
  <si>
    <t>Sanjib Kumar Tripathy</t>
  </si>
  <si>
    <t>Sankar Kisan</t>
  </si>
  <si>
    <t>Sankarsan Kisan</t>
  </si>
  <si>
    <t>Sankarsan Patel</t>
  </si>
  <si>
    <t>Sankra Kisan</t>
  </si>
  <si>
    <t>Santanu Patel</t>
  </si>
  <si>
    <t>Santosh Kisan</t>
  </si>
  <si>
    <t>sanu Kisan</t>
  </si>
  <si>
    <t>Sanurya Rohidas</t>
  </si>
  <si>
    <t>Sapne Kisan</t>
  </si>
  <si>
    <t>Saroj kumar Tripathy</t>
  </si>
  <si>
    <t>Satyanarayan Naik</t>
  </si>
  <si>
    <t>Seshadeb Patel</t>
  </si>
  <si>
    <t>Shashi Naik</t>
  </si>
  <si>
    <t>Shib Chhura</t>
  </si>
  <si>
    <t>Shibalal  Khadia</t>
  </si>
  <si>
    <t>Shribatsa Majhi</t>
  </si>
  <si>
    <t>Shyamsundar Choudhury</t>
  </si>
  <si>
    <t>Sibani Khadia</t>
  </si>
  <si>
    <t>Siblal Kisan</t>
  </si>
  <si>
    <t>Sognath Kisan</t>
  </si>
  <si>
    <t>Soubhagya Patel</t>
  </si>
  <si>
    <t>Soudamini Kisan</t>
  </si>
  <si>
    <t>Sudarsan Patel</t>
  </si>
  <si>
    <t>Sudhar Mundu</t>
  </si>
  <si>
    <t>Sudhir Kumar Naik</t>
  </si>
  <si>
    <t>Sujata Lakra</t>
  </si>
  <si>
    <t>Sukle Kisan</t>
  </si>
  <si>
    <t>Sukun Kisan</t>
  </si>
  <si>
    <t>Sumita Kisan</t>
  </si>
  <si>
    <t>Sumitra Pradhan</t>
  </si>
  <si>
    <t>Sundar Kisan</t>
  </si>
  <si>
    <t>Sunil kumar patel</t>
  </si>
  <si>
    <t>Sunima Sahu</t>
  </si>
  <si>
    <t>Suren Naik</t>
  </si>
  <si>
    <t>Surya Kumar Padhi</t>
  </si>
  <si>
    <t>Susama Dhurua</t>
  </si>
  <si>
    <t>Tarulata kisan</t>
  </si>
  <si>
    <t>Tejkumar Naik</t>
  </si>
  <si>
    <t>Thanasundar Naik</t>
  </si>
  <si>
    <t>Thibru Khadia</t>
  </si>
  <si>
    <t>Tikeswar Kisan</t>
  </si>
  <si>
    <t>Tikeswari Kisan</t>
  </si>
  <si>
    <t>Tinu kisan</t>
  </si>
  <si>
    <t>Tirtha Kisan</t>
  </si>
  <si>
    <t>Tribeni Dhurua</t>
  </si>
  <si>
    <t>Trinath Kisan</t>
  </si>
  <si>
    <t>Tularam Kishan</t>
  </si>
  <si>
    <t>Tularam naik</t>
  </si>
  <si>
    <t>Tuleswar Naik</t>
  </si>
  <si>
    <t>Udeswar Kisan</t>
  </si>
  <si>
    <t>Ugrasen Naik</t>
  </si>
  <si>
    <t>Ugresan Kissan</t>
  </si>
  <si>
    <t>Ugresan Patel</t>
  </si>
  <si>
    <t>Ujala kisan</t>
  </si>
  <si>
    <t>Umesh chandra Naik</t>
  </si>
  <si>
    <t>Umeshchandra Dhurua</t>
  </si>
  <si>
    <t>Umeshchandra Naik</t>
  </si>
  <si>
    <t>Urshila Kerketta</t>
  </si>
  <si>
    <t>Usatram Kisan</t>
  </si>
  <si>
    <t>Adel Rana</t>
  </si>
  <si>
    <t>Kadodarha</t>
  </si>
  <si>
    <t>Ananta Kumar Choudhury</t>
  </si>
  <si>
    <t>Babulal Majhi</t>
  </si>
  <si>
    <t>Bagaranga Ghatual</t>
  </si>
  <si>
    <t>Baiju Kisan</t>
  </si>
  <si>
    <t>Baishnab Rohidas</t>
  </si>
  <si>
    <t>Banamali Rohidas</t>
  </si>
  <si>
    <t>Banchanidhi Rana</t>
  </si>
  <si>
    <t>Bhabani Ghatual</t>
  </si>
  <si>
    <t>Bhagatram Rohidas</t>
  </si>
  <si>
    <t>Bhikari bhainsa</t>
  </si>
  <si>
    <t>Bhubindra Bagar</t>
  </si>
  <si>
    <t>Biranchi Kanta</t>
  </si>
  <si>
    <t>Birbal Rohidas</t>
  </si>
  <si>
    <t>Bishwanath Satmallick</t>
  </si>
  <si>
    <t>Brusabhanu Satmallick</t>
  </si>
  <si>
    <t>Budhadeb Nayak</t>
  </si>
  <si>
    <t>Chitrasen naik</t>
  </si>
  <si>
    <t>Dalaganjan Bhainsa</t>
  </si>
  <si>
    <t>Danara Bhainsa</t>
  </si>
  <si>
    <t>Debendra Rana</t>
  </si>
  <si>
    <t>Dharmendra Choudhury</t>
  </si>
  <si>
    <t>Dubaraj Bagar</t>
  </si>
  <si>
    <t>durbacharan Satmallick</t>
  </si>
  <si>
    <t>Durjan Bhainsa</t>
  </si>
  <si>
    <t>Ganesh Rohidas</t>
  </si>
  <si>
    <t>Ghanashyam Satamallick</t>
  </si>
  <si>
    <t>Gopinath kishan</t>
  </si>
  <si>
    <t>Gulapi Majhi</t>
  </si>
  <si>
    <t>Hareswar Ghatual</t>
  </si>
  <si>
    <t>Harihar Bagar</t>
  </si>
  <si>
    <t>Hrudananda Rana</t>
  </si>
  <si>
    <t>Jasman Choudhury</t>
  </si>
  <si>
    <t>Jayadev Rohidas</t>
  </si>
  <si>
    <t>Jenamani Naik</t>
  </si>
  <si>
    <t>Kalakar rohidas</t>
  </si>
  <si>
    <t>Kausahlya Malik</t>
  </si>
  <si>
    <t>Khageswar Bhainsa</t>
  </si>
  <si>
    <t>Kishor Chandra chaudhury</t>
  </si>
  <si>
    <t>Kumar Bhainsa</t>
  </si>
  <si>
    <t>Lalit mohan kanta</t>
  </si>
  <si>
    <t>Laxman Rana</t>
  </si>
  <si>
    <t>Lilandri Satmallick</t>
  </si>
  <si>
    <t>Luburu Mallick</t>
  </si>
  <si>
    <t>Mirashankar Thakur</t>
  </si>
  <si>
    <t>Munuku Bhainsa</t>
  </si>
  <si>
    <t>Naresh Rana</t>
  </si>
  <si>
    <t>Nirakar Ghatual</t>
  </si>
  <si>
    <t>Nrupalal Choudhury</t>
  </si>
  <si>
    <t>Nrupamani Bhainsa</t>
  </si>
  <si>
    <t>Pancham Bagar</t>
  </si>
  <si>
    <t>Parsuram Ghatual</t>
  </si>
  <si>
    <t>Parsuram Kisan</t>
  </si>
  <si>
    <t>Praful Majhi</t>
  </si>
  <si>
    <t>Prafulla kumar Pandey</t>
  </si>
  <si>
    <t>Prasna Majhi</t>
  </si>
  <si>
    <t>Rabinarayan Behera</t>
  </si>
  <si>
    <t>Raibari Majhi</t>
  </si>
  <si>
    <t>Rajendra Kisan</t>
  </si>
  <si>
    <t>Rama Kisan</t>
  </si>
  <si>
    <t>Rameswar Majhi</t>
  </si>
  <si>
    <t>Rasanand Dila</t>
  </si>
  <si>
    <t>Rupanand Dila</t>
  </si>
  <si>
    <t>Sadanand Satmallik</t>
  </si>
  <si>
    <t>Sakuntala Dila</t>
  </si>
  <si>
    <t>Santosh Bhainsa</t>
  </si>
  <si>
    <t>Santosh Kanta</t>
  </si>
  <si>
    <t>Santosh Majhi</t>
  </si>
  <si>
    <t>Sarat Satamallick</t>
  </si>
  <si>
    <t>Satyabati Satmallik</t>
  </si>
  <si>
    <t>Shakuntala Kisan</t>
  </si>
  <si>
    <t>Shankar Kanta</t>
  </si>
  <si>
    <t>Shibalal Kisan</t>
  </si>
  <si>
    <t>Shrikara Kanta</t>
  </si>
  <si>
    <t>Siba Thakur</t>
  </si>
  <si>
    <t>Somnath choudhury</t>
  </si>
  <si>
    <t>Sribatsa Bagar</t>
  </si>
  <si>
    <t>Sricharan Kanta</t>
  </si>
  <si>
    <t>Srinibas Kanta</t>
  </si>
  <si>
    <t>Sukanti Mallick</t>
  </si>
  <si>
    <t>Sukhadeb Satmallick</t>
  </si>
  <si>
    <t>Sumendra Ghatual</t>
  </si>
  <si>
    <t>Sutradhar Kaudi</t>
  </si>
  <si>
    <t>Taranisen Rana</t>
  </si>
  <si>
    <t>Tikanath Rana</t>
  </si>
  <si>
    <t>Trinath kisan</t>
  </si>
  <si>
    <t>Umesh Chandra Naik</t>
  </si>
  <si>
    <t>Amit Utpal Kandulana</t>
  </si>
  <si>
    <t>Nandamunda</t>
  </si>
  <si>
    <t>Ashrita Dungdung</t>
  </si>
  <si>
    <t>Banaventura Ekka</t>
  </si>
  <si>
    <t>Benediek Kisan</t>
  </si>
  <si>
    <t>Bimal Goud</t>
  </si>
  <si>
    <t>Chhabila Goud</t>
  </si>
  <si>
    <t>Deepak Kumar Naik</t>
  </si>
  <si>
    <t>Durjodhan Leheri</t>
  </si>
  <si>
    <t>Gabrel Surin</t>
  </si>
  <si>
    <t>Giridhari Leheri</t>
  </si>
  <si>
    <t>Krushna Chandra Makar</t>
  </si>
  <si>
    <t>Kulamani Choudhury</t>
  </si>
  <si>
    <t>Lakshmi Pradhan</t>
  </si>
  <si>
    <t>Lubura Oram</t>
  </si>
  <si>
    <t>Luis Kisan</t>
  </si>
  <si>
    <t>Madan Pradhan</t>
  </si>
  <si>
    <t>Niradhar goud</t>
  </si>
  <si>
    <t>Nrupa singh naik</t>
  </si>
  <si>
    <t>Rajesh Bhainsha</t>
  </si>
  <si>
    <t>Ramani Vainsa</t>
  </si>
  <si>
    <t>Randha Cherua</t>
  </si>
  <si>
    <t>Sarat Pan</t>
  </si>
  <si>
    <t>Shibanarayan Kisan</t>
  </si>
  <si>
    <t>Surubali Naik</t>
  </si>
  <si>
    <t>Susen Munda</t>
  </si>
  <si>
    <t>Tihilu Oram</t>
  </si>
  <si>
    <t>Asharam Kisan</t>
  </si>
  <si>
    <t>Khajurikhaman</t>
  </si>
  <si>
    <t>Banamali Kisan</t>
  </si>
  <si>
    <t>Basanta kisan</t>
  </si>
  <si>
    <t>Bibhisan Kisan</t>
  </si>
  <si>
    <t>Chandra Kisan</t>
  </si>
  <si>
    <t>Chhabila Kisan</t>
  </si>
  <si>
    <t>Chhagan Kisan</t>
  </si>
  <si>
    <t>Dashami Kisan</t>
  </si>
  <si>
    <t>Dinabandhu Kisan</t>
  </si>
  <si>
    <t>Diryo Kisan</t>
  </si>
  <si>
    <t>Dubaraj Kisan</t>
  </si>
  <si>
    <t>Golapi Kisan</t>
  </si>
  <si>
    <t>Gopinath Karali</t>
  </si>
  <si>
    <t>Haresh Kisan</t>
  </si>
  <si>
    <t>Hari Kisan</t>
  </si>
  <si>
    <t>Hrudananda Kisan</t>
  </si>
  <si>
    <t>Ignes Kisan</t>
  </si>
  <si>
    <t>Jaynanda Kisan</t>
  </si>
  <si>
    <t>Jogindra Kisan</t>
  </si>
  <si>
    <t>Kanak Kisan</t>
  </si>
  <si>
    <t>Keshab Kisan</t>
  </si>
  <si>
    <t>Khulana Kisan</t>
  </si>
  <si>
    <t>Kulamani Kisan</t>
  </si>
  <si>
    <t>Labanidhar Majhi</t>
  </si>
  <si>
    <t>Mangal Kisan</t>
  </si>
  <si>
    <t>Manjulata Kisan</t>
  </si>
  <si>
    <t>Narasinha Kisan</t>
  </si>
  <si>
    <t>Nidra Kisan</t>
  </si>
  <si>
    <t>Pati Kisan</t>
  </si>
  <si>
    <t>Pradeep Kisan</t>
  </si>
  <si>
    <t>Prashna Kisan</t>
  </si>
  <si>
    <t>Pratima Karali</t>
  </si>
  <si>
    <t>Premjib Kisan</t>
  </si>
  <si>
    <t>Purna Kisan</t>
  </si>
  <si>
    <t>Ratani kisan</t>
  </si>
  <si>
    <t>Rupan Kisan</t>
  </si>
  <si>
    <t>Sashibhushan Kisan</t>
  </si>
  <si>
    <t>Shrikar Kishan</t>
  </si>
  <si>
    <t>Sib Kisan</t>
  </si>
  <si>
    <t>Sindhu Kisan</t>
  </si>
  <si>
    <t>Subhaskara Kisan</t>
  </si>
  <si>
    <t>Suresh Kisan</t>
  </si>
  <si>
    <t>Susanta Kisan</t>
  </si>
  <si>
    <t>Tapaswini Kisan</t>
  </si>
  <si>
    <t>Tularam Kisan</t>
  </si>
  <si>
    <t>Uttam Kishan</t>
  </si>
  <si>
    <t>Kankakumar</t>
  </si>
  <si>
    <t>Balabhadra Rana</t>
  </si>
  <si>
    <t>Bhasa Munda</t>
  </si>
  <si>
    <t>Bhikha Kisan</t>
  </si>
  <si>
    <t>Bijay Ekka</t>
  </si>
  <si>
    <t>Bijaya Kumar Ping</t>
  </si>
  <si>
    <t>Binod Kishan</t>
  </si>
  <si>
    <t>Birakishore Patel</t>
  </si>
  <si>
    <t>Biranchi Chhatria</t>
  </si>
  <si>
    <t>Chaitanya Kalo</t>
  </si>
  <si>
    <t>Dasaru Goud</t>
  </si>
  <si>
    <t>Dhaneswar Kisan</t>
  </si>
  <si>
    <t>Dhansingh Patel</t>
  </si>
  <si>
    <t>Dileswar Kisan</t>
  </si>
  <si>
    <t>Dillip Kisan</t>
  </si>
  <si>
    <t>Duniya Kumar Munda</t>
  </si>
  <si>
    <t>Durgaprasad Patel</t>
  </si>
  <si>
    <t>Durjyadhan Chhatria</t>
  </si>
  <si>
    <t>Gabrel Bhengra</t>
  </si>
  <si>
    <t>Ganeshram Kisan</t>
  </si>
  <si>
    <t>Gopal Kisan</t>
  </si>
  <si>
    <t>Gunamani Naik</t>
  </si>
  <si>
    <t>Haleyany Lugun</t>
  </si>
  <si>
    <t>Haresh Kumar Naik</t>
  </si>
  <si>
    <t>Hari Naik</t>
  </si>
  <si>
    <t>Hemabati Naik</t>
  </si>
  <si>
    <t>Jiwan Hemram</t>
  </si>
  <si>
    <t>Kelha Seth</t>
  </si>
  <si>
    <t>Kishor Kisan</t>
  </si>
  <si>
    <t>Kshiradhar Naik</t>
  </si>
  <si>
    <t>Madan Mohan Dhurua</t>
  </si>
  <si>
    <t>Mahiswar Kisan</t>
  </si>
  <si>
    <t>Mangalu Kisan</t>
  </si>
  <si>
    <t>Mangalu Patta</t>
  </si>
  <si>
    <t>Manohar Rana</t>
  </si>
  <si>
    <t>Marsalan Kandulna</t>
  </si>
  <si>
    <t>Mukunda Kisan</t>
  </si>
  <si>
    <t>Muniram Goud</t>
  </si>
  <si>
    <t>Nrupalal naik</t>
  </si>
  <si>
    <t>Padmabati Kisan</t>
  </si>
  <si>
    <t>Phakirmohan Naik</t>
  </si>
  <si>
    <t>Pintu Kumar Majhi</t>
  </si>
  <si>
    <t>Pradeep Kumar Patel</t>
  </si>
  <si>
    <t>Prasanna Kumar Patel</t>
  </si>
  <si>
    <t>Premashila Kisan</t>
  </si>
  <si>
    <t>Purnachandra Patel</t>
  </si>
  <si>
    <t>Purushottam Dhurua</t>
  </si>
  <si>
    <t>R Kishan</t>
  </si>
  <si>
    <t>Rajendra Kumar Naik</t>
  </si>
  <si>
    <t>Ramesh Chandra Patel</t>
  </si>
  <si>
    <t>Ramprasad Naik</t>
  </si>
  <si>
    <t>Ranjit Kisan</t>
  </si>
  <si>
    <t>Ratnakar Naik</t>
  </si>
  <si>
    <t>Sankirtan Rana</t>
  </si>
  <si>
    <t>Sashinanda Naik</t>
  </si>
  <si>
    <t>Senapati patel</t>
  </si>
  <si>
    <t>Shankar Behera</t>
  </si>
  <si>
    <t>Sitaram Kisan</t>
  </si>
  <si>
    <t>Sugar Lugun</t>
  </si>
  <si>
    <t>Sukanti Kisan</t>
  </si>
  <si>
    <t>surendra Kisan</t>
  </si>
  <si>
    <t>Suresh Chhatria</t>
  </si>
  <si>
    <t>Suresh Rana</t>
  </si>
  <si>
    <t>Sureshan Marahi</t>
  </si>
  <si>
    <t>Tarani Naik</t>
  </si>
  <si>
    <t>Thanasundar Patta</t>
  </si>
  <si>
    <t>Tikeswar Patel</t>
  </si>
  <si>
    <t>Tikeswar Rana</t>
  </si>
  <si>
    <t>Tuni Munda</t>
  </si>
  <si>
    <t>Umesh Chandra patel</t>
  </si>
  <si>
    <t>Upendra Chhatria</t>
  </si>
  <si>
    <t>Yugeswar Rana</t>
  </si>
  <si>
    <t>Abhimanyu kisan</t>
  </si>
  <si>
    <t>Talmunda</t>
  </si>
  <si>
    <t>ABHIMANYU ROUT</t>
  </si>
  <si>
    <t>Abhin Kumar Patel</t>
  </si>
  <si>
    <t>ADITYA KUMAR PUROHIT</t>
  </si>
  <si>
    <t>Agatha Dungdung</t>
  </si>
  <si>
    <t>AJIT PATEL</t>
  </si>
  <si>
    <t>AKHIL BHUE</t>
  </si>
  <si>
    <t>AKSHAYA KUMAR PATEL</t>
  </si>
  <si>
    <t>Alok Ranjan Hota</t>
  </si>
  <si>
    <t>ANJAN KUMAR NAIK</t>
  </si>
  <si>
    <t>ARNA PURNA DASH</t>
  </si>
  <si>
    <t>Artatrana Purohit</t>
  </si>
  <si>
    <t>Arun Bag</t>
  </si>
  <si>
    <t>ARUN KUMAR NAIK</t>
  </si>
  <si>
    <t>Ashim Kumar Patel</t>
  </si>
  <si>
    <t>ASWANI KUMAR MAREHI</t>
  </si>
  <si>
    <t>AYODHYA KAMAR</t>
  </si>
  <si>
    <t>BANAMALI DHURUA</t>
  </si>
  <si>
    <t>BANESWAR KISAN</t>
  </si>
  <si>
    <t>Basudev Patel</t>
  </si>
  <si>
    <t>Becember Neti</t>
  </si>
  <si>
    <t>BEHERA NIRAKAR</t>
  </si>
  <si>
    <t>BHAGABATI JAGAT</t>
  </si>
  <si>
    <t>BHAGIRATHI KISAN</t>
  </si>
  <si>
    <t>BHALERIA EKKA</t>
  </si>
  <si>
    <t>BHESAJ PRADHAN</t>
  </si>
  <si>
    <t>BHIKHA KISAN</t>
  </si>
  <si>
    <t>BHOJRAJ PATEL</t>
  </si>
  <si>
    <t>BHOLANATH MARAHI</t>
  </si>
  <si>
    <t>Bhuban Munda</t>
  </si>
  <si>
    <t>BHUGESWAR BAMNIA</t>
  </si>
  <si>
    <t>BHULESWAR KISAN</t>
  </si>
  <si>
    <t>BIJE KHADIA</t>
  </si>
  <si>
    <t>Bikash kumar Naik</t>
  </si>
  <si>
    <t>BILASHA MAJHI</t>
  </si>
  <si>
    <t>BINOD BIHARI PATEL</t>
  </si>
  <si>
    <t>BIPIN BIHARI NAIK</t>
  </si>
  <si>
    <t>BIRAMANGAL RANA</t>
  </si>
  <si>
    <t>BIRANCHI BAMNIA</t>
  </si>
  <si>
    <t>BIRANCHI NARAYAN PADHI</t>
  </si>
  <si>
    <t>Birendra Ku. Choudhury</t>
  </si>
  <si>
    <t>Chaitanya Meher</t>
  </si>
  <si>
    <t>Champa Kumura</t>
  </si>
  <si>
    <t>Chandramani Dash</t>
  </si>
  <si>
    <t>CHEMA KISAN</t>
  </si>
  <si>
    <t>CHITRASEN PASAYAT</t>
  </si>
  <si>
    <t>DASHAMI NAIK</t>
  </si>
  <si>
    <t>DAYAMANTA MAJHI</t>
  </si>
  <si>
    <t>DEBANANDA HANS</t>
  </si>
  <si>
    <t>DEBARCHAN BHUKTA</t>
  </si>
  <si>
    <t>DEBRAJ PATEL</t>
  </si>
  <si>
    <t>December Patel</t>
  </si>
  <si>
    <t>Deepak Kumar Patel</t>
  </si>
  <si>
    <t>Deepanjali Nayak</t>
  </si>
  <si>
    <t>Dhan Kumar Munda</t>
  </si>
  <si>
    <t>DHANESWAR KHADIA</t>
  </si>
  <si>
    <t>Dibya Sankar Meher</t>
  </si>
  <si>
    <t>Dibysankar Patel</t>
  </si>
  <si>
    <t>DILESWAR MAJHI</t>
  </si>
  <si>
    <t>DILESWAR PATEL</t>
  </si>
  <si>
    <t>Dillip Naik</t>
  </si>
  <si>
    <t>DOLAGOBINDA RANA</t>
  </si>
  <si>
    <t>DUTIA KISAN</t>
  </si>
  <si>
    <t>FAKIR PATTA</t>
  </si>
  <si>
    <t>Gabrel Munda</t>
  </si>
  <si>
    <t>Gagindra Sunani</t>
  </si>
  <si>
    <t>Ganesh chandra Patel</t>
  </si>
  <si>
    <t>GHANASHYAM MAJHI</t>
  </si>
  <si>
    <t>Ghanashyam naik</t>
  </si>
  <si>
    <t>GIRIDHARI PATEL</t>
  </si>
  <si>
    <t>Gobinda Mishra</t>
  </si>
  <si>
    <t>GOKUL PATEL</t>
  </si>
  <si>
    <t>GOKULA JAGAT</t>
  </si>
  <si>
    <t>GOKULA SHANDHANI</t>
  </si>
  <si>
    <t>GOKULANANDA PATEL</t>
  </si>
  <si>
    <t>Gopa Kisan</t>
  </si>
  <si>
    <t>GOPAL KISAN</t>
  </si>
  <si>
    <t>GOUTAM GANDHA</t>
  </si>
  <si>
    <t>GOUTAM ROHIDAS</t>
  </si>
  <si>
    <t>GULU KISAN</t>
  </si>
  <si>
    <t>Gunamani Urma</t>
  </si>
  <si>
    <t>HARI KISAN</t>
  </si>
  <si>
    <t>HARINDRA ROHIDAS</t>
  </si>
  <si>
    <t>Ichharam Kansarali</t>
  </si>
  <si>
    <t>INDRAMANI PATEL</t>
  </si>
  <si>
    <t>ISHWAR KISAN</t>
  </si>
  <si>
    <t>Issu Behera</t>
  </si>
  <si>
    <t>JAGADIS SUNANI</t>
  </si>
  <si>
    <t>jagatram Meher</t>
  </si>
  <si>
    <t>JALA KISAN</t>
  </si>
  <si>
    <t>JANHABI NETI</t>
  </si>
  <si>
    <t>JANMAJAA DHURUA</t>
  </si>
  <si>
    <t>JANMAJAYA SUNANI</t>
  </si>
  <si>
    <t>JASHODA ROHIDAS</t>
  </si>
  <si>
    <t>Jatin Marei</t>
  </si>
  <si>
    <t>Jatindra Ku Nayak</t>
  </si>
  <si>
    <t>JAYAKUMARI SANDHANI</t>
  </si>
  <si>
    <t>JAYANARAYAN PATEL</t>
  </si>
  <si>
    <t>Jhasa Kitin Gandha</t>
  </si>
  <si>
    <t>JHASKETAN PATTNAIK</t>
  </si>
  <si>
    <t>JITENDRA KISAN</t>
  </si>
  <si>
    <t>JOGENDRA CHHURA</t>
  </si>
  <si>
    <t>JUGESHAR PATEL</t>
  </si>
  <si>
    <t>JUGESWARI NAIK</t>
  </si>
  <si>
    <t>Kamal Bamnian</t>
  </si>
  <si>
    <t>Kamal Bhoi</t>
  </si>
  <si>
    <t>KATI KISAN</t>
  </si>
  <si>
    <t>Katurthan Khadia</t>
  </si>
  <si>
    <t>KHATU KISHAN</t>
  </si>
  <si>
    <t>KHIR SINDHU ROHIDAS</t>
  </si>
  <si>
    <t>Khirod Kalo</t>
  </si>
  <si>
    <t>KHUJAR PATEL</t>
  </si>
  <si>
    <t>KHULANA PRADHAN</t>
  </si>
  <si>
    <t>KIRAN HOTA</t>
  </si>
  <si>
    <t>KIRAN KUMAR MAJHI</t>
  </si>
  <si>
    <t>KIRTAN NETI</t>
  </si>
  <si>
    <t>Kishor Chandra  Naik</t>
  </si>
  <si>
    <t>KISHORE KUMAR PATEL</t>
  </si>
  <si>
    <t>Kisori Naik</t>
  </si>
  <si>
    <t>Krurshna chandra Naik</t>
  </si>
  <si>
    <t>KRUSHNA CH HOTA</t>
  </si>
  <si>
    <t>KSHIROD KISAN</t>
  </si>
  <si>
    <t>Kuber Khadia</t>
  </si>
  <si>
    <t>KULAMANI KALO</t>
  </si>
  <si>
    <t>KULAMANI NAIK</t>
  </si>
  <si>
    <t>Kulamani Patel</t>
  </si>
  <si>
    <t>kumar Sanjay Patel</t>
  </si>
  <si>
    <t>KUMOD CHANDRA PATEL</t>
  </si>
  <si>
    <t>KUMOD DAS</t>
  </si>
  <si>
    <t>LALIT MOHAN PATEL</t>
  </si>
  <si>
    <t>Lalmati pan</t>
  </si>
  <si>
    <t>LANKESWARI SENAPATI</t>
  </si>
  <si>
    <t>LATA PATEL</t>
  </si>
  <si>
    <t>LOKANATH PATEL</t>
  </si>
  <si>
    <t>LUBHANETRI PATEL</t>
  </si>
  <si>
    <t>MAHENDRA RANA</t>
  </si>
  <si>
    <t>Maheswar Kisan</t>
  </si>
  <si>
    <t>MAMATA BAMNIA</t>
  </si>
  <si>
    <t>MANBODH PRADHAN</t>
  </si>
  <si>
    <t>Manoj Kumar Padhi</t>
  </si>
  <si>
    <t>MATE MUNDA</t>
  </si>
  <si>
    <t>MAYABATI MUNDA</t>
  </si>
  <si>
    <t>MILI PATEL</t>
  </si>
  <si>
    <t>Minakumari Majhi</t>
  </si>
  <si>
    <t>Mitrabhanu Mishra</t>
  </si>
  <si>
    <t>Mohana Neti</t>
  </si>
  <si>
    <t xml:space="preserve">MUKTESWAR PATEL </t>
  </si>
  <si>
    <t>NABIL KUMAR PATEL</t>
  </si>
  <si>
    <t>NABIN BAMNIA</t>
  </si>
  <si>
    <t>NABIN KISHOR PATEL</t>
  </si>
  <si>
    <t>NALINI Naik</t>
  </si>
  <si>
    <t>NARENDRA PATEL</t>
  </si>
  <si>
    <t>NARMADA PATEL</t>
  </si>
  <si>
    <t>NETRANANDA PATEL</t>
  </si>
  <si>
    <t>Nilabati Naik</t>
  </si>
  <si>
    <t>Nimei charan  Patel</t>
  </si>
  <si>
    <t>Nirmal Kumar Patel</t>
  </si>
  <si>
    <t>Nirmal Patel</t>
  </si>
  <si>
    <t>NRUPALAL MUNDA</t>
  </si>
  <si>
    <t>Nrupalal Patel</t>
  </si>
  <si>
    <t>Nuadei sunani</t>
  </si>
  <si>
    <t>PABITRA MAJHI</t>
  </si>
  <si>
    <t>Parbati Khadia</t>
  </si>
  <si>
    <t>PATEL KUMAR KUBER</t>
  </si>
  <si>
    <t>Patel Kumar Somaya</t>
  </si>
  <si>
    <t>Patel ranjan Prakash</t>
  </si>
  <si>
    <t>Pinku Ku. Padhi</t>
  </si>
  <si>
    <t>PINKU PATEL</t>
  </si>
  <si>
    <t>Pitabasa Naik</t>
  </si>
  <si>
    <t>Poulasti patel</t>
  </si>
  <si>
    <t>PRAFULA NAIK</t>
  </si>
  <si>
    <t>PRAKASH KUMAR NAIK</t>
  </si>
  <si>
    <t>Prakash Marai</t>
  </si>
  <si>
    <t>pramod Ku Dhar</t>
  </si>
  <si>
    <t>Pramod Naik</t>
  </si>
  <si>
    <t>PRASADI SUNANI</t>
  </si>
  <si>
    <t>PRASANTA KUMAR NAIK</t>
  </si>
  <si>
    <t>PRASANTA PATEL</t>
  </si>
  <si>
    <t xml:space="preserve">PREMALATA SAGAR </t>
  </si>
  <si>
    <t>PREMASAGAR MAJHI</t>
  </si>
  <si>
    <t>PUNIA MUNDA</t>
  </si>
  <si>
    <t>Puran Munda</t>
  </si>
  <si>
    <t>PURUSOTTAM MARAI</t>
  </si>
  <si>
    <t>RAGHU KISAN</t>
  </si>
  <si>
    <t>RAGHU NATH GARDIA</t>
  </si>
  <si>
    <t>Raghu nath Munda</t>
  </si>
  <si>
    <t>RAJENDRA KISAN</t>
  </si>
  <si>
    <t>Rajin Dhurua</t>
  </si>
  <si>
    <t>RAJKUMAR NAIK</t>
  </si>
  <si>
    <t>RAJU KHADIA</t>
  </si>
  <si>
    <t>RAJU KISAN</t>
  </si>
  <si>
    <t>Rama kisan</t>
  </si>
  <si>
    <t>RAMACHANDRA MARAI</t>
  </si>
  <si>
    <t>RAMESH EKKA</t>
  </si>
  <si>
    <t>RAMESH KUMAR PATEL</t>
  </si>
  <si>
    <t>Ramkumar Khadia</t>
  </si>
  <si>
    <t>RANAJIT KHADIA</t>
  </si>
  <si>
    <t>Ranjan Kumar Naik</t>
  </si>
  <si>
    <t>Ranjay Kumar Patel</t>
  </si>
  <si>
    <t>Ranjit Naik</t>
  </si>
  <si>
    <t>Ratnakar Kisan</t>
  </si>
  <si>
    <t>RATNAKAR PATEL</t>
  </si>
  <si>
    <t>Rohit Neti</t>
  </si>
  <si>
    <t>ROHITA RANA</t>
  </si>
  <si>
    <t>RUKAMAN ATI</t>
  </si>
  <si>
    <t>RUPESH AGRAWAL</t>
  </si>
  <si>
    <t>SABITRI GARDIA</t>
  </si>
  <si>
    <t>SADASIVA PATEL</t>
  </si>
  <si>
    <t>SAHADEB MAREI</t>
  </si>
  <si>
    <t>Salil kumar Naik</t>
  </si>
  <si>
    <t>SANATAN KISAN</t>
  </si>
  <si>
    <t>Sanatan Kisan</t>
  </si>
  <si>
    <t>SANSARA SUNANI</t>
  </si>
  <si>
    <t>SANTOSH KISAN</t>
  </si>
  <si>
    <t>SANTOSH MAJHI</t>
  </si>
  <si>
    <t>SANTOSH MAREI</t>
  </si>
  <si>
    <t>Sarif Kumar Naik</t>
  </si>
  <si>
    <t>SAROJ KUMAR PATEL</t>
  </si>
  <si>
    <t>SAROJ MAJHI</t>
  </si>
  <si>
    <t>Satyabati Kanar</t>
  </si>
  <si>
    <t>SAUDAMINI PATEL</t>
  </si>
  <si>
    <t>Saukini Naik</t>
  </si>
  <si>
    <t>SAUKINI PATEL</t>
  </si>
  <si>
    <t>SHANKAR MAJHI</t>
  </si>
  <si>
    <t>SHARADHAKAR MAJHI</t>
  </si>
  <si>
    <t>Shiba Munda</t>
  </si>
  <si>
    <t>SHIBANARAYAN PATEL</t>
  </si>
  <si>
    <t>SINDHIA KALO</t>
  </si>
  <si>
    <t>sita Urma</t>
  </si>
  <si>
    <t>SITARAM JAYPURIA</t>
  </si>
  <si>
    <t>SMT KALASTI NAIK</t>
  </si>
  <si>
    <t>SMT SABITRI PATTA</t>
  </si>
  <si>
    <t>Sobharam pasayat</t>
  </si>
  <si>
    <t>SOMNATH CHOUDHURY</t>
  </si>
  <si>
    <t>SUBAN KHADIA</t>
  </si>
  <si>
    <t>Sudan Khadia</t>
  </si>
  <si>
    <t>SUDHIR RANJAN PATEL</t>
  </si>
  <si>
    <t>SUKRU JAYAPURIA</t>
  </si>
  <si>
    <t>Sukumar Marai</t>
  </si>
  <si>
    <t>SUNDAR KISAN</t>
  </si>
  <si>
    <t>SUNDARMANI THAKUR</t>
  </si>
  <si>
    <t>SUNIL KUMAR PATEL</t>
  </si>
  <si>
    <t>Supak Kumar Patel</t>
  </si>
  <si>
    <t>SURAJ PATEL</t>
  </si>
  <si>
    <t>Surendra Nati</t>
  </si>
  <si>
    <t>SURESH CHANDRA NAIK</t>
  </si>
  <si>
    <t>SURESH KUMAR PATEL</t>
  </si>
  <si>
    <t>SURESH MAJHI</t>
  </si>
  <si>
    <t>SURJAY SUNANI</t>
  </si>
  <si>
    <t>SURJAYA KU DASH</t>
  </si>
  <si>
    <t>SURJYU PANA</t>
  </si>
  <si>
    <t>SUSHANTA BHAINSA</t>
  </si>
  <si>
    <t>Sushil Naik</t>
  </si>
  <si>
    <t>SUSIL KUMAR PATEL</t>
  </si>
  <si>
    <t>Swagat kumar Naik</t>
  </si>
  <si>
    <t>TANKADHAR MAREI</t>
  </si>
  <si>
    <t>Tankadhar pradhan</t>
  </si>
  <si>
    <t>Tankadhar Rana</t>
  </si>
  <si>
    <t>TAPAN KUMAR PUROHIT</t>
  </si>
  <si>
    <t>TARINI PATEL</t>
  </si>
  <si>
    <t>TEJARAJ MAJHI</t>
  </si>
  <si>
    <t>Tekachand Meher</t>
  </si>
  <si>
    <t>TIKESH KU AGRAWALL</t>
  </si>
  <si>
    <t>TIKESWAR PATEL</t>
  </si>
  <si>
    <t>TRINATHA PATTNAIK</t>
  </si>
  <si>
    <t>TULARAM SHANDANI</t>
  </si>
  <si>
    <t>ugresan Kisan</t>
  </si>
  <si>
    <t>Urmila Majhi</t>
  </si>
  <si>
    <t>VESAHA GARDIA</t>
  </si>
  <si>
    <t>Abhiram kisan</t>
  </si>
  <si>
    <t>Tileimal</t>
  </si>
  <si>
    <t>Ambira Naik</t>
  </si>
  <si>
    <t>Ashok choudhary</t>
  </si>
  <si>
    <t>Basanta kumar choudhury</t>
  </si>
  <si>
    <t>Benudhar Kisan</t>
  </si>
  <si>
    <t>Bhaskar kishan</t>
  </si>
  <si>
    <t>Bhikari Kisan</t>
  </si>
  <si>
    <t>Bishwanath Satmallik</t>
  </si>
  <si>
    <t>Brushabhanu Choudhury</t>
  </si>
  <si>
    <t>Budhadeba Nayak</t>
  </si>
  <si>
    <t>Budhu ram Oram</t>
  </si>
  <si>
    <t>Chaitanya Kisan</t>
  </si>
  <si>
    <t>Chaturtha Kisan</t>
  </si>
  <si>
    <t>chintamani choudhury</t>
  </si>
  <si>
    <t>Chitrasin Naik</t>
  </si>
  <si>
    <t xml:space="preserve">Choudhury Hemsagar </t>
  </si>
  <si>
    <t>Chudamani Bhainsa</t>
  </si>
  <si>
    <t>Deepanjali Ganda</t>
  </si>
  <si>
    <t>Dhaneswar  Oram</t>
  </si>
  <si>
    <t>Dharani kisan</t>
  </si>
  <si>
    <t>Drona choudhuri</t>
  </si>
  <si>
    <t>Duleswar Koudi</t>
  </si>
  <si>
    <t>Dusasan Kisan</t>
  </si>
  <si>
    <t>Fulamani Kisan</t>
  </si>
  <si>
    <t>Gajadhar Gouda</t>
  </si>
  <si>
    <t>Gajadhar Vainsa</t>
  </si>
  <si>
    <t>Gajendra  Oram</t>
  </si>
  <si>
    <t>Gobardhan Oram</t>
  </si>
  <si>
    <t>GOURISHANKAR CHOUDHURY</t>
  </si>
  <si>
    <t>Gurucharan Kishan</t>
  </si>
  <si>
    <t>Hara Kisan</t>
  </si>
  <si>
    <t>Harichand Oram</t>
  </si>
  <si>
    <t>Jagatram kisan</t>
  </si>
  <si>
    <t>Jasaman choudhury</t>
  </si>
  <si>
    <t>Jayaram Kisan</t>
  </si>
  <si>
    <t>Jayasagar choudhury</t>
  </si>
  <si>
    <t>Jhalia kisan</t>
  </si>
  <si>
    <t>Kalakar Kishan</t>
  </si>
  <si>
    <t>Kamal lochan choudhury</t>
  </si>
  <si>
    <t>Kapil Kisan</t>
  </si>
  <si>
    <t xml:space="preserve">Kapila Kisan </t>
  </si>
  <si>
    <t>Kartika  Kisan</t>
  </si>
  <si>
    <t>Ketan choudhury</t>
  </si>
  <si>
    <t>Khirod bihari  Kumura</t>
  </si>
  <si>
    <t>Kishor chandra choudhury</t>
  </si>
  <si>
    <t>Krutibas choudhury</t>
  </si>
  <si>
    <t>Kumar   Bhainsa</t>
  </si>
  <si>
    <t>Kuntala Kisan</t>
  </si>
  <si>
    <t>Labanidhar Kisan</t>
  </si>
  <si>
    <t>Lalishree choudhury</t>
  </si>
  <si>
    <t>Lalita    naik</t>
  </si>
  <si>
    <t>Lambodar choudhury</t>
  </si>
  <si>
    <t>Madhusudan choudhury</t>
  </si>
  <si>
    <t>Madhusudan Naik</t>
  </si>
  <si>
    <t>Maithili Naik</t>
  </si>
  <si>
    <t>Majhi Rameswar</t>
  </si>
  <si>
    <t>Manoj kumar Naik</t>
  </si>
  <si>
    <t>Mithun choudhury</t>
  </si>
  <si>
    <t>Mohin Oram</t>
  </si>
  <si>
    <t>Nabaghana Bhainsa</t>
  </si>
  <si>
    <t>Nagendra kumar Mishra</t>
  </si>
  <si>
    <t>Nath Kisan</t>
  </si>
  <si>
    <t>Nilamani choudhury</t>
  </si>
  <si>
    <t>Nindua Oram</t>
  </si>
  <si>
    <t>Niranjan Kisan</t>
  </si>
  <si>
    <t>Padmini kisan</t>
  </si>
  <si>
    <t>Pandaba Kisan</t>
  </si>
  <si>
    <t>Parameswar Bhainsa</t>
  </si>
  <si>
    <t>Pareswar Bhainsa</t>
  </si>
  <si>
    <t xml:space="preserve">Parsuram Ghatual </t>
  </si>
  <si>
    <t>PARSURAM KISAN</t>
  </si>
  <si>
    <t>Parsuram Patta</t>
  </si>
  <si>
    <t>Phulamati Naik</t>
  </si>
  <si>
    <t>Prahallad Oram</t>
  </si>
  <si>
    <t>Pramodini oram</t>
  </si>
  <si>
    <t>Prasanta kumar choudhury</t>
  </si>
  <si>
    <t>Purasankar Choudhury</t>
  </si>
  <si>
    <t>Raedhar Bhainsa</t>
  </si>
  <si>
    <t>Rajesh Bhainsa</t>
  </si>
  <si>
    <t>RANJIT CHOUDHURY</t>
  </si>
  <si>
    <t>Rathi Kishan</t>
  </si>
  <si>
    <t>Ratnakar naik</t>
  </si>
  <si>
    <t>Sahadev Oram</t>
  </si>
  <si>
    <t>Sambaru Kisan</t>
  </si>
  <si>
    <t>Sankar Oram</t>
  </si>
  <si>
    <t>Sankirttan Kisan</t>
  </si>
  <si>
    <t>Saraswati Kisan</t>
  </si>
  <si>
    <t>Saroj kumar  naik</t>
  </si>
  <si>
    <t>Sishir kumar Choudhury</t>
  </si>
  <si>
    <t>Sobhasingh Naik</t>
  </si>
  <si>
    <t>Sribatsa Choudhury</t>
  </si>
  <si>
    <t>Subasu Oram</t>
  </si>
  <si>
    <t>sudarshan  kisan</t>
  </si>
  <si>
    <t>sugri Kisan</t>
  </si>
  <si>
    <t>Sunderlal Choudhury</t>
  </si>
  <si>
    <t>Suratram kisan</t>
  </si>
  <si>
    <t>Sushila Naik</t>
  </si>
  <si>
    <t>Thandadeb Bhainsa</t>
  </si>
  <si>
    <t>Trinath Ghatual</t>
  </si>
  <si>
    <t>Tuleswar Kisan</t>
  </si>
  <si>
    <t>yugeswar choudhury</t>
  </si>
  <si>
    <t>Yugindra Naik</t>
  </si>
  <si>
    <t>abhimanyu patel</t>
  </si>
  <si>
    <t>Mudrajore</t>
  </si>
  <si>
    <t>ADITYA PATEL</t>
  </si>
  <si>
    <t>AJAY KUMAR PATEL</t>
  </si>
  <si>
    <t>AKBAR PATEL</t>
  </si>
  <si>
    <t>AMARA RANA</t>
  </si>
  <si>
    <t>ANANTA RAM GOUD</t>
  </si>
  <si>
    <t>ANIRUDHA PATEL</t>
  </si>
  <si>
    <t>ARUN KHADIA</t>
  </si>
  <si>
    <t>ARUN RANA</t>
  </si>
  <si>
    <t>BADRI NARAYAN PATEL</t>
  </si>
  <si>
    <t>BAISAKHU KHADIA</t>
  </si>
  <si>
    <t>BALABHADRA ADH</t>
  </si>
  <si>
    <t>BALABHADRA KUMURA</t>
  </si>
  <si>
    <t>BALARAM PATEL</t>
  </si>
  <si>
    <t>BANA MUNDA</t>
  </si>
  <si>
    <t>BANITA PATEL</t>
  </si>
  <si>
    <t>BASANT PATEL</t>
  </si>
  <si>
    <t>BASANTA KUMAR NAIK</t>
  </si>
  <si>
    <t>BASANTA PATEL</t>
  </si>
  <si>
    <t>BASANTA SAHU</t>
  </si>
  <si>
    <t>BASUDEV BAG</t>
  </si>
  <si>
    <t>BEDAMATI NAIK</t>
  </si>
  <si>
    <t>BEDAMATI PATEL</t>
  </si>
  <si>
    <t>BENUDHAR NAIK</t>
  </si>
  <si>
    <t>BHABANI SHANKAR CHOUDHURY</t>
  </si>
  <si>
    <t>Bhabanisankar Kumura</t>
  </si>
  <si>
    <t>BHELENDRA KANTA</t>
  </si>
  <si>
    <t>BHUJAN BHAINSA</t>
  </si>
  <si>
    <t>BHULESWAR MUNDA</t>
  </si>
  <si>
    <t>BIBHISHAN ADA</t>
  </si>
  <si>
    <t>BIDYADHAR BHUKTA</t>
  </si>
  <si>
    <t>BIDYANAND KUMURA</t>
  </si>
  <si>
    <t>BIGHNE GHASI</t>
  </si>
  <si>
    <t>BIJAY KUMAR PATEL</t>
  </si>
  <si>
    <t>BIJERAM MUNDA</t>
  </si>
  <si>
    <t>BIKRAM PATEL</t>
  </si>
  <si>
    <t>BIMAL BHARASAGAR</t>
  </si>
  <si>
    <t>BINATA RANA</t>
  </si>
  <si>
    <t>BINAYA PATEL</t>
  </si>
  <si>
    <t>BINOD GHASI</t>
  </si>
  <si>
    <t>BINOD KALO</t>
  </si>
  <si>
    <t>BIRABHADRA NAIK</t>
  </si>
  <si>
    <t>BISHNU PRASAD PATEL</t>
  </si>
  <si>
    <t>BISHUNU CHHATRIA</t>
  </si>
  <si>
    <t>BISI CHANDRA PATEL</t>
  </si>
  <si>
    <t>BRAHMANAND PATEL</t>
  </si>
  <si>
    <t>BRAJAMOHAN BAG</t>
  </si>
  <si>
    <t>BRUSHABHANU BAG</t>
  </si>
  <si>
    <t>BRUSHABHANU DANDAPATA</t>
  </si>
  <si>
    <t>BRUSHABHANU NAIK</t>
  </si>
  <si>
    <t>CHANDATULA GHASI</t>
  </si>
  <si>
    <t>CHHABILA MEHER</t>
  </si>
  <si>
    <t>CHHAGANLAL RANA</t>
  </si>
  <si>
    <t>CHINTAMANI KANTA</t>
  </si>
  <si>
    <t>CHITRASEN CHOUDHURY</t>
  </si>
  <si>
    <t>CHUDAMANI LARIA</t>
  </si>
  <si>
    <t>CHUDAMANI RANA</t>
  </si>
  <si>
    <t>DAMBARUDHAR JAYAPURIA</t>
  </si>
  <si>
    <t>DAMBARUDHAR KANTA</t>
  </si>
  <si>
    <t>DAYANIDHI PATEL</t>
  </si>
  <si>
    <t>DEBANANDA DIHIRIA</t>
  </si>
  <si>
    <t>DEBENDRA KU SAHU</t>
  </si>
  <si>
    <t>DEBENDRA RANBIDA</t>
  </si>
  <si>
    <t>DEKARAN RANA</t>
  </si>
  <si>
    <t>DHABALESWAR RANA</t>
  </si>
  <si>
    <t>DHANAMATI PATEL</t>
  </si>
  <si>
    <t>DHANESWAR  SAMARTHA</t>
  </si>
  <si>
    <t>DHANMATI LARIA</t>
  </si>
  <si>
    <t>Dhirendra Kumar Sahu</t>
  </si>
  <si>
    <t>DILESWAR BAG</t>
  </si>
  <si>
    <t>DILESWAR NAIK</t>
  </si>
  <si>
    <t>DILIP RANA</t>
  </si>
  <si>
    <t>DILLIP KUMAR PATEL</t>
  </si>
  <si>
    <t>DINABANDHU PATEL</t>
  </si>
  <si>
    <t>DISI PATEL</t>
  </si>
  <si>
    <t>DISI SETH</t>
  </si>
  <si>
    <t>DUBARAJ JAYAPURIA</t>
  </si>
  <si>
    <t>DULARI BAG</t>
  </si>
  <si>
    <t>DURGANANDA JAYAPURIA</t>
  </si>
  <si>
    <t>DURYODHAN RANA</t>
  </si>
  <si>
    <t>DUSHASAN RANA</t>
  </si>
  <si>
    <t>DUSMANTA DIHIRIA</t>
  </si>
  <si>
    <t>FAKIR LARIA</t>
  </si>
  <si>
    <t>FAKIR MOHAN PATEL</t>
  </si>
  <si>
    <t>FALINNDRA PATEL</t>
  </si>
  <si>
    <t>GAJAMATI PATEL</t>
  </si>
  <si>
    <t>GANANATH BAG</t>
  </si>
  <si>
    <t>GANGADHAR PATEL</t>
  </si>
  <si>
    <t>GIRIDHARI RANA</t>
  </si>
  <si>
    <t>GOBARDHAN PATEL</t>
  </si>
  <si>
    <t>GOURI DAS</t>
  </si>
  <si>
    <t>GULAPA PATEL</t>
  </si>
  <si>
    <t>GUMAN KANTA</t>
  </si>
  <si>
    <t>GUNA SAGAR KUMURA</t>
  </si>
  <si>
    <t>GURU BHAINSA</t>
  </si>
  <si>
    <t>GURUDEB RANA</t>
  </si>
  <si>
    <t>HAJARI JAYAPURIA</t>
  </si>
  <si>
    <t>HAMID PATEL</t>
  </si>
  <si>
    <t>HARA LARIAA</t>
  </si>
  <si>
    <t>HAREKRUSHNA PATEL</t>
  </si>
  <si>
    <t>HARESH CHANDRA PATEL</t>
  </si>
  <si>
    <t>HARISHA CHANDRA RANA</t>
  </si>
  <si>
    <t>HEMANANDA LARIA</t>
  </si>
  <si>
    <t>HEMANTA SAGAR KUMURA</t>
  </si>
  <si>
    <t>HEMASAGAR PATEL</t>
  </si>
  <si>
    <t>hiralal rana</t>
  </si>
  <si>
    <t>JADUMANI LARIA</t>
  </si>
  <si>
    <t>JAGADISH PATEL</t>
  </si>
  <si>
    <t>JAGDISH NAIK</t>
  </si>
  <si>
    <t>JALANDHAR JAYAPURIA</t>
  </si>
  <si>
    <t>JAMBABATI MAHANANDIA</t>
  </si>
  <si>
    <t>JANHABI PATEL</t>
  </si>
  <si>
    <t>JANMAJAYA JAYAPURIA</t>
  </si>
  <si>
    <t>JAYAKUMAR RANA</t>
  </si>
  <si>
    <t>JAYANTI PATEL</t>
  </si>
  <si>
    <t>JAYKRUSHNA RANA</t>
  </si>
  <si>
    <t>JEMANTA KANTA</t>
  </si>
  <si>
    <t>JHARU MUNDA</t>
  </si>
  <si>
    <t>JITENDRA NAIK</t>
  </si>
  <si>
    <t>JUDHISTIRA PATEL</t>
  </si>
  <si>
    <t>JUGAL KISHORE BESAN</t>
  </si>
  <si>
    <t>JUGESWAR PATEL</t>
  </si>
  <si>
    <t>JULKA KISAN</t>
  </si>
  <si>
    <t>KAMAL BHOI</t>
  </si>
  <si>
    <t>KAMALINI PATEL</t>
  </si>
  <si>
    <t>KANTI PATEL</t>
  </si>
  <si>
    <t>KARTIKESWAR RANA</t>
  </si>
  <si>
    <t>KARUNAKAR BHAINSA</t>
  </si>
  <si>
    <t>KARUNAKAR KUMURA</t>
  </si>
  <si>
    <t>KASTURI RANA</t>
  </si>
  <si>
    <t>KEDAR PATEL</t>
  </si>
  <si>
    <t>KESHAB JAYAPURIA</t>
  </si>
  <si>
    <t>KESHAB NAIK</t>
  </si>
  <si>
    <t>KHADI DIHIRIA</t>
  </si>
  <si>
    <t>KHAGESWAR NIKHANDA</t>
  </si>
  <si>
    <t>KHATU KHADIA</t>
  </si>
  <si>
    <t>KHIRA SINDHU BEHERA</t>
  </si>
  <si>
    <t>KHIROD MEHER</t>
  </si>
  <si>
    <t>KSHETRAMOHAN PATEL</t>
  </si>
  <si>
    <t>KSHIRABATI JAYAPURIA</t>
  </si>
  <si>
    <t>KSHIRENDRA RANA</t>
  </si>
  <si>
    <t>KSHIROD KANTA</t>
  </si>
  <si>
    <t>KSHIRODHAR PATEL</t>
  </si>
  <si>
    <t>KSHYAMASILA PATEL</t>
  </si>
  <si>
    <t>KSHYAMASILA RANA</t>
  </si>
  <si>
    <t>08.12.2016</t>
  </si>
  <si>
    <t>KSHYMASILA PATEL</t>
  </si>
  <si>
    <t>KUNI RANA</t>
  </si>
  <si>
    <t>LAKSHMI KISAN</t>
  </si>
  <si>
    <t>LAKSHMI PATEL</t>
  </si>
  <si>
    <t>LALIT BAG</t>
  </si>
  <si>
    <t>LAMBODHAR KANTA</t>
  </si>
  <si>
    <t>LAXMAN PATEL</t>
  </si>
  <si>
    <t>LAXMIDHAR SA</t>
  </si>
  <si>
    <t>LINGARAJ MAJHI</t>
  </si>
  <si>
    <t>LOCHAN PATEL</t>
  </si>
  <si>
    <t>LOKESWAR NAIK</t>
  </si>
  <si>
    <t>MADHU MUNDA</t>
  </si>
  <si>
    <t>MADHUSUDAN CHOUDHURY</t>
  </si>
  <si>
    <t xml:space="preserve">MADHUSUDAN RANA </t>
  </si>
  <si>
    <t>MAHENDRA NAIK</t>
  </si>
  <si>
    <t>MANABODH LARIA</t>
  </si>
  <si>
    <t>MANAS KUMAR SAHU</t>
  </si>
  <si>
    <t>MANGALA GARDIA</t>
  </si>
  <si>
    <t>MANGLU MAJHI</t>
  </si>
  <si>
    <t>MANI DIHIRIA</t>
  </si>
  <si>
    <t>MANI LARIA</t>
  </si>
  <si>
    <t>MANOJ KUMAR RANA</t>
  </si>
  <si>
    <t>MANOJ PRADHAN</t>
  </si>
  <si>
    <t>MANORANJAN KUMURA</t>
  </si>
  <si>
    <t>milan kumar patel</t>
  </si>
  <si>
    <t>MINA RANA</t>
  </si>
  <si>
    <t>MINAKETAN PATEL</t>
  </si>
  <si>
    <t>MITHUN PATEL</t>
  </si>
  <si>
    <t>MOHANLAL PATEL</t>
  </si>
  <si>
    <t>MUKTA RANA</t>
  </si>
  <si>
    <t>MUKTESWARI RANA</t>
  </si>
  <si>
    <t>NALINI NAIK</t>
  </si>
  <si>
    <t>NARASINGHA RANA</t>
  </si>
  <si>
    <t>NARENDRA KU.NAIK</t>
  </si>
  <si>
    <t>NEHERU PATEL</t>
  </si>
  <si>
    <t>NETRANANDA DIHIRIA</t>
  </si>
  <si>
    <t>NILAMANI PATEL</t>
  </si>
  <si>
    <t>NILENDRI RANA</t>
  </si>
  <si>
    <t>NRUPALAL PATEL</t>
  </si>
  <si>
    <t>NRUPATI RANA</t>
  </si>
  <si>
    <t>PABITRA KUMAR</t>
  </si>
  <si>
    <t>PABITRA NAIK</t>
  </si>
  <si>
    <t>PABITRA PATEL</t>
  </si>
  <si>
    <t>PADMA KUMAR NAIK</t>
  </si>
  <si>
    <t>PADMALOCHAN KUA</t>
  </si>
  <si>
    <t>PADMALOCHAN PATEL</t>
  </si>
  <si>
    <t>PANCHANAN NAG</t>
  </si>
  <si>
    <t>PARADESHIA MUNDA</t>
  </si>
  <si>
    <t>PARSURAM KANTA</t>
  </si>
  <si>
    <t>PINTU SETH</t>
  </si>
  <si>
    <t>PITAMBER PATEL</t>
  </si>
  <si>
    <t>PRABHAKAR RANA</t>
  </si>
  <si>
    <t>PRABHASINI RANA</t>
  </si>
  <si>
    <t>PRADEEP KHADIA</t>
  </si>
  <si>
    <t>PRAFULLA CHOUDHURY</t>
  </si>
  <si>
    <t>PRAHALLADA JAYPURIA</t>
  </si>
  <si>
    <t>PRAKASH KU.CHOUDHURY</t>
  </si>
  <si>
    <t>PRAKASH PATEL</t>
  </si>
  <si>
    <t>PRAMANANDA BHAINSA</t>
  </si>
  <si>
    <t>PRAMOD PATEL</t>
  </si>
  <si>
    <t>PRASANNA KUMAR PATEL</t>
  </si>
  <si>
    <t>PRASANNA MUNDA</t>
  </si>
  <si>
    <t>PREM SAGAR KUA</t>
  </si>
  <si>
    <t>PREMANANDA KANTA</t>
  </si>
  <si>
    <t>PURNA NAIK</t>
  </si>
  <si>
    <t>PURNACHANDRA ADHA</t>
  </si>
  <si>
    <t>PUROSATTAM RANA</t>
  </si>
  <si>
    <t>PUSHKAR KANTA</t>
  </si>
  <si>
    <t>RADHA BALLAVA MEHER</t>
  </si>
  <si>
    <t>RAGHUNANDAN MEHER</t>
  </si>
  <si>
    <t>RAIDU PATEL</t>
  </si>
  <si>
    <t>RAJESH AGRAWAL</t>
  </si>
  <si>
    <t>RAJKUMAR PATEL</t>
  </si>
  <si>
    <t>RAMESH DIHIRIA</t>
  </si>
  <si>
    <t>RAMPRASAD LARIA</t>
  </si>
  <si>
    <t>RANJIT PATEL</t>
  </si>
  <si>
    <t>REBATI BAH</t>
  </si>
  <si>
    <t>ROHITA KUMAR RANA</t>
  </si>
  <si>
    <t xml:space="preserve">ROMANCHA  RANA </t>
  </si>
  <si>
    <t>RUKMAN RANA</t>
  </si>
  <si>
    <t>RUKMANANDA PATEL</t>
  </si>
  <si>
    <t>RUKMINI PATEL</t>
  </si>
  <si>
    <t>RUPADHAR PATEL</t>
  </si>
  <si>
    <t>RUPANAND NAIK</t>
  </si>
  <si>
    <t>RUSI PATEL</t>
  </si>
  <si>
    <t>SABITA PATEL</t>
  </si>
  <si>
    <t>SAKUNTALA BAG</t>
  </si>
  <si>
    <t>SAKUNTALA PATEL</t>
  </si>
  <si>
    <t>SAMBARU RANBIDA</t>
  </si>
  <si>
    <t>SAMEER KUMAR PATEL</t>
  </si>
  <si>
    <t>SANATAN KHADIA</t>
  </si>
  <si>
    <t>SANATATA PATEL</t>
  </si>
  <si>
    <t>SANJAY KUMAR PATEL</t>
  </si>
  <si>
    <t>SANJIB KUMAR PATEL</t>
  </si>
  <si>
    <t>SANKARSAN PATEL</t>
  </si>
  <si>
    <t>SANTOSH KUMAR BESAN</t>
  </si>
  <si>
    <t>SAROJ KHADIA</t>
  </si>
  <si>
    <t>SAROJ KUMAR AGRAWAL</t>
  </si>
  <si>
    <t>SATYANARYAN BAG</t>
  </si>
  <si>
    <t>SHANKAR SAN PATEL</t>
  </si>
  <si>
    <t>SHANU KHADIA</t>
  </si>
  <si>
    <t>SHESADEB BAG</t>
  </si>
  <si>
    <t>SHESHADEB LARIA</t>
  </si>
  <si>
    <t>SHISHAR KU. PANIGRAHI</t>
  </si>
  <si>
    <t>SIKENDRA NAIK</t>
  </si>
  <si>
    <t>SITA LARIA</t>
  </si>
  <si>
    <t>SOMBARU KHADIA</t>
  </si>
  <si>
    <t>SOUBHAGYA KANTA</t>
  </si>
  <si>
    <t>SRIKAR MAJHI</t>
  </si>
  <si>
    <t>SUBESH RANA</t>
  </si>
  <si>
    <t>SUBHA BAG</t>
  </si>
  <si>
    <t>SUBODINI PATEL</t>
  </si>
  <si>
    <t>SUCHITRA PATEL</t>
  </si>
  <si>
    <t>SUDARSAN BEHERA</t>
  </si>
  <si>
    <t>SUJAN KHADIA</t>
  </si>
  <si>
    <t>SUNDARMANI PATEL</t>
  </si>
  <si>
    <t>SURESH AGRAWAL</t>
  </si>
  <si>
    <t>SURYAKANTA KUMURA</t>
  </si>
  <si>
    <t>TANKADHAR PATEL</t>
  </si>
  <si>
    <t>TANKARDHAR JAYPURIA</t>
  </si>
  <si>
    <t>TANURYA PATEL</t>
  </si>
  <si>
    <t>TAPAS KUMAR PATEL</t>
  </si>
  <si>
    <t>TAPASWINI BHUKTA</t>
  </si>
  <si>
    <t>TARANISEN BAG</t>
  </si>
  <si>
    <t>THABIRA PATEL</t>
  </si>
  <si>
    <t>THAKIT KHADIA</t>
  </si>
  <si>
    <t>THEPA KHADIA</t>
  </si>
  <si>
    <t>Thibaru Khadia</t>
  </si>
  <si>
    <t>TIKESWAR BAG</t>
  </si>
  <si>
    <t>TRILOCHAN DAS</t>
  </si>
  <si>
    <t>TUKUDHAR KUMURA</t>
  </si>
  <si>
    <t>TULACHAND PATEL</t>
  </si>
  <si>
    <t>TULAMANI PATEL</t>
  </si>
  <si>
    <t>TULARAM PATEL</t>
  </si>
  <si>
    <t>TULARAM RANA</t>
  </si>
  <si>
    <t>TULASI BAG</t>
  </si>
  <si>
    <t>UDEKAR PATEL</t>
  </si>
  <si>
    <t>UMA PATEL</t>
  </si>
  <si>
    <t>UMESH CHANDRA RANA</t>
  </si>
  <si>
    <t>UPENDRA KUAA</t>
  </si>
  <si>
    <t>UPENDRA KUMAR NAIK</t>
  </si>
  <si>
    <t>UPENDRA PATEL</t>
  </si>
  <si>
    <t>DOLAMANI NARANAG</t>
  </si>
  <si>
    <t>Gouribud</t>
  </si>
  <si>
    <t>HRUSHIKESH PATEL</t>
  </si>
  <si>
    <t>ISWAR CHANDRA ROUDIA</t>
  </si>
  <si>
    <t>LABANIDHAR PATEL</t>
  </si>
  <si>
    <t>MANOJ KUMAR PATEL</t>
  </si>
  <si>
    <t>MELAK BIHARI PATEL</t>
  </si>
  <si>
    <t>RAJESH PATEL</t>
  </si>
  <si>
    <t>SHIBULAL KISAN</t>
  </si>
  <si>
    <t>AADRA KUSUM</t>
  </si>
  <si>
    <t>Niktimal</t>
  </si>
  <si>
    <t>AATMARAM BHARASAGAR</t>
  </si>
  <si>
    <t>ABHAYA KISAN</t>
  </si>
  <si>
    <t>ABHIMANYU KHARSEL</t>
  </si>
  <si>
    <t>AHALYA GURU</t>
  </si>
  <si>
    <t>AMIYA BEHERA</t>
  </si>
  <si>
    <t>ARAKSHIT KISAN</t>
  </si>
  <si>
    <t>ARATI AGRAWAL</t>
  </si>
  <si>
    <t>ARATI MANDODARI</t>
  </si>
  <si>
    <t>ARJUN KISAN</t>
  </si>
  <si>
    <t>ASHADHU ROHIDASH</t>
  </si>
  <si>
    <t>ASHOK ROHIDAS</t>
  </si>
  <si>
    <t>BABLU BEHERA</t>
  </si>
  <si>
    <t>BABULAL KISAN</t>
  </si>
  <si>
    <t>BABULAL KISHAN</t>
  </si>
  <si>
    <t>BABULU SAHU</t>
  </si>
  <si>
    <t>BADHRIKA BEHERA</t>
  </si>
  <si>
    <t>BAIJU PRADHAN</t>
  </si>
  <si>
    <t>BAIKUNTHA BABU</t>
  </si>
  <si>
    <t>BAIKUNTHA DILA</t>
  </si>
  <si>
    <t>BAIKUNTHA KHARSEL</t>
  </si>
  <si>
    <t>BAISAKHU KISAN</t>
  </si>
  <si>
    <t>BALABHADRA MAREI</t>
  </si>
  <si>
    <t>BALADEB KISAN</t>
  </si>
  <si>
    <t>BALARAM DILA</t>
  </si>
  <si>
    <t>BALU MAKAR</t>
  </si>
  <si>
    <t>BANMALI KISAN</t>
  </si>
  <si>
    <t>BANSI KISAN</t>
  </si>
  <si>
    <t>BARUN SINGH</t>
  </si>
  <si>
    <t>BASANTA KECHHU</t>
  </si>
  <si>
    <t>BASUDEB BHOI</t>
  </si>
  <si>
    <t>BASUDEV BEHERA</t>
  </si>
  <si>
    <t>BASUDEV SA</t>
  </si>
  <si>
    <t>BEDABYAS BHOI</t>
  </si>
  <si>
    <t>BEDAMATI BEHERA</t>
  </si>
  <si>
    <t>BEDAMATI DILA</t>
  </si>
  <si>
    <t>BHAABANA  BHOI</t>
  </si>
  <si>
    <t>BHABANI SHANKAR RAUT</t>
  </si>
  <si>
    <t>BHADRA KISAN</t>
  </si>
  <si>
    <t>BHAGBATIA ROHIDAS</t>
  </si>
  <si>
    <t>BHAJAN MAJHI</t>
  </si>
  <si>
    <t>BHAKTA MAJHI</t>
  </si>
  <si>
    <t>BHAKTARAM BEHERA</t>
  </si>
  <si>
    <t>BHASKAR KISAN</t>
  </si>
  <si>
    <t>BHIKHA KISHAN</t>
  </si>
  <si>
    <t>BHIKHARI KISAN</t>
  </si>
  <si>
    <t>BHISMA KARALI</t>
  </si>
  <si>
    <t>BHUBANE KISAN</t>
  </si>
  <si>
    <t>BIDYADHAR MAREI</t>
  </si>
  <si>
    <t>BIGYNANAND KARALI</t>
  </si>
  <si>
    <t>BIJAY KU. KHARSEL</t>
  </si>
  <si>
    <t>BIJAY SA</t>
  </si>
  <si>
    <t>BIJENDRA KISAN</t>
  </si>
  <si>
    <t>BIKRAM KISAN</t>
  </si>
  <si>
    <t>BIKRAM MANDODARI</t>
  </si>
  <si>
    <t>BIMAL KUMAR PADHEE</t>
  </si>
  <si>
    <t>BINOD BEHERA</t>
  </si>
  <si>
    <t>BINODINI CHAHUAN</t>
  </si>
  <si>
    <t>BIPIN BANCHOR</t>
  </si>
  <si>
    <t>BIPIN KISAN</t>
  </si>
  <si>
    <t>BIPIN MAHANANDA</t>
  </si>
  <si>
    <t>BIPIN PRADHAN</t>
  </si>
  <si>
    <t>BIRANCHI MAREI</t>
  </si>
  <si>
    <t>BIRENDRA KISAN</t>
  </si>
  <si>
    <t>BISESWAR BARIHA</t>
  </si>
  <si>
    <t>BISHIKESAN BADI</t>
  </si>
  <si>
    <t>BISHNUPRIYA PATEL</t>
  </si>
  <si>
    <t>BISMAT KISAN</t>
  </si>
  <si>
    <t>BISWAMITRA CHOUDHURY</t>
  </si>
  <si>
    <t>BRAJAMOHAN DILA</t>
  </si>
  <si>
    <t>BRUNDABANA BANCHOR</t>
  </si>
  <si>
    <t>BUDDHADEV BEHERA</t>
  </si>
  <si>
    <t>BUDUNI KHICHIDI</t>
  </si>
  <si>
    <t>BULABULI SETH</t>
  </si>
  <si>
    <t>CHAITANYA DHURUA</t>
  </si>
  <si>
    <t>CHAITANYA ROHIDAS</t>
  </si>
  <si>
    <t>CHANDRA ROHIDAS</t>
  </si>
  <si>
    <t>CHANDRA SEKHAR BARIHA</t>
  </si>
  <si>
    <t>CHANDRA SHEKHAR BARIHA</t>
  </si>
  <si>
    <t>CHANDRAMANI DILA</t>
  </si>
  <si>
    <t>CHANDRAMANI KISAN</t>
  </si>
  <si>
    <t>CHANDRASEKHAR BEHERA</t>
  </si>
  <si>
    <t>CHANDRASEKHAR BHOI</t>
  </si>
  <si>
    <t>CHERU MAJHI</t>
  </si>
  <si>
    <t>CHHABIL KISAN</t>
  </si>
  <si>
    <t>CHHATRAKANTI SINGH</t>
  </si>
  <si>
    <t>CHHBIL DILA</t>
  </si>
  <si>
    <t>CHIRANJI KISAN</t>
  </si>
  <si>
    <t>CHITRA ROHIDAS</t>
  </si>
  <si>
    <t>CHITRASEN DILA</t>
  </si>
  <si>
    <t>DAITARI BEHERA</t>
  </si>
  <si>
    <t>DAITARI DILA</t>
  </si>
  <si>
    <t>DAKESWAR BAG</t>
  </si>
  <si>
    <t>DAKSHYA PRADHAN</t>
  </si>
  <si>
    <t>DAMBARU DILA</t>
  </si>
  <si>
    <t>DAMBARUDHAR KISAN</t>
  </si>
  <si>
    <t>DAMBARUDHAR SAHOO</t>
  </si>
  <si>
    <t>DASMATI NAIK</t>
  </si>
  <si>
    <t>DASMI BEHERA</t>
  </si>
  <si>
    <t>DAYANIDHI DILA</t>
  </si>
  <si>
    <t>DEBANAND PUJHARI</t>
  </si>
  <si>
    <t>DEBARCHAN BEHERA</t>
  </si>
  <si>
    <t>DEBARCHAN JAYAPURIA</t>
  </si>
  <si>
    <t>DEBARCHAN MAJHI</t>
  </si>
  <si>
    <t>DEBENDRA KUMAR SAHU</t>
  </si>
  <si>
    <t>DHANAMATI BAG</t>
  </si>
  <si>
    <t>DHANESWAR KISAN</t>
  </si>
  <si>
    <t>DHANIRAM BEHERA</t>
  </si>
  <si>
    <t>DHANURYAKISAN</t>
  </si>
  <si>
    <t>DHARAMASINGH KISAN</t>
  </si>
  <si>
    <t>DHARANI KISAN</t>
  </si>
  <si>
    <t>DHARANI ROHIDAS</t>
  </si>
  <si>
    <t>DIGAMBER BARIHA</t>
  </si>
  <si>
    <t>DILESWAR BARIHA</t>
  </si>
  <si>
    <t>DILESWAR DILA</t>
  </si>
  <si>
    <t>DILESWAR KARALI</t>
  </si>
  <si>
    <t>DILESWAR SAHU</t>
  </si>
  <si>
    <t>DILESWARI BARIHA</t>
  </si>
  <si>
    <t>DILIP AGRAWAL</t>
  </si>
  <si>
    <t>DILIP KARTTA</t>
  </si>
  <si>
    <t>DOLAGANJAN JAYAPURIA</t>
  </si>
  <si>
    <t>DOLAMANI MANDODARI</t>
  </si>
  <si>
    <t>DOLENDRA KU SAHASIA</t>
  </si>
  <si>
    <t>DUBRAJ BABU</t>
  </si>
  <si>
    <t>DUBRAJ BARIHA</t>
  </si>
  <si>
    <t>DUKHU KISAN</t>
  </si>
  <si>
    <t>DUKHURAM AGRAWAL</t>
  </si>
  <si>
    <t>DULENDRA KISAN</t>
  </si>
  <si>
    <t>DURGA PRASAD NAIK</t>
  </si>
  <si>
    <t>DURGAPRASAD NAIK</t>
  </si>
  <si>
    <t>DURYODHAN SA</t>
  </si>
  <si>
    <t>DURYODHANA BARIHA</t>
  </si>
  <si>
    <t>FAGNU KISAN</t>
  </si>
  <si>
    <t>FAGU KISAN</t>
  </si>
  <si>
    <t>FAGUNI MAHANANDA</t>
  </si>
  <si>
    <t>FAKIRA KISAN</t>
  </si>
  <si>
    <t>FULAMATI BEHERA</t>
  </si>
  <si>
    <t>FUNU KISAN</t>
  </si>
  <si>
    <t>GAJENDRA KARALI</t>
  </si>
  <si>
    <t>GANESHRAM AGRAWAL</t>
  </si>
  <si>
    <t>GANGADHAR NAIK</t>
  </si>
  <si>
    <t>GHANASHYAM KUSUM</t>
  </si>
  <si>
    <t>GHANASHYAM MANDODARI</t>
  </si>
  <si>
    <t>GITANJALI NAIK</t>
  </si>
  <si>
    <t>GOBARDHAN JAYAPURIA</t>
  </si>
  <si>
    <t>GOBARDHAN PRADHAN</t>
  </si>
  <si>
    <t>GOBINDA BEHERA</t>
  </si>
  <si>
    <t>GOBINDA MAJHI</t>
  </si>
  <si>
    <t>GOBINDA SUSANI</t>
  </si>
  <si>
    <t>GOKUL KISAN</t>
  </si>
  <si>
    <t>GOLAP KISAN</t>
  </si>
  <si>
    <t>GOMATI ROHIDAS</t>
  </si>
  <si>
    <t>GOUTAM BARIHA</t>
  </si>
  <si>
    <t>GUNANIDHI KHADIA</t>
  </si>
  <si>
    <t>GUNASAGAR SAHU</t>
  </si>
  <si>
    <t>GURUBARI BEHERA</t>
  </si>
  <si>
    <t>GURUCHARAN BEHERA</t>
  </si>
  <si>
    <t>GURUCHARAN KISAN</t>
  </si>
  <si>
    <t>HALADHAR SAHASIA</t>
  </si>
  <si>
    <t>HARACHAND DHURUA</t>
  </si>
  <si>
    <t>HARACHAND KISAN</t>
  </si>
  <si>
    <t>HARAPRASAD KHARSEL</t>
  </si>
  <si>
    <t>HAREKRISHNA BHOI</t>
  </si>
  <si>
    <t>HAREKRUSHNA BHOE</t>
  </si>
  <si>
    <t>HARENDRA KISAN</t>
  </si>
  <si>
    <t>HARENDRA KUMAR SAHU</t>
  </si>
  <si>
    <t>HARESH KUMAR MAJHI</t>
  </si>
  <si>
    <t>HARIHAR DILA</t>
  </si>
  <si>
    <t>HEMABATI NARANGA</t>
  </si>
  <si>
    <t>HEMANAND BEHERA</t>
  </si>
  <si>
    <t>HEMANAND KISAN</t>
  </si>
  <si>
    <t>HEMANTA KUMAR CHOUDHURY</t>
  </si>
  <si>
    <t>HEMANTA SETH</t>
  </si>
  <si>
    <t>HRUDANANDA KISAN</t>
  </si>
  <si>
    <t>HRUSHIKESH BHOI</t>
  </si>
  <si>
    <t>HRUSHIKESH JAYAPURIA</t>
  </si>
  <si>
    <t>HRUSHIKESH KHARSEL</t>
  </si>
  <si>
    <t>HRUSHIKESH PANI</t>
  </si>
  <si>
    <t>HRUSIKESH DILA</t>
  </si>
  <si>
    <t>INDRADYUMNA KISAN</t>
  </si>
  <si>
    <t>ISWAR MAJHI</t>
  </si>
  <si>
    <t>JADUMANI BEHERA</t>
  </si>
  <si>
    <t>JAGA PRADHAN</t>
  </si>
  <si>
    <t>JAGANNATH KUSUM</t>
  </si>
  <si>
    <t>JAGYANSENEE DHURUA</t>
  </si>
  <si>
    <t>JANAK JAYAPURIA</t>
  </si>
  <si>
    <t>JANEK ROUT</t>
  </si>
  <si>
    <t>JANMAJAY JAYAPURIA</t>
  </si>
  <si>
    <t>JASOBANTI BARIHA</t>
  </si>
  <si>
    <t>JAY KUMAR BAG</t>
  </si>
  <si>
    <t>JAYA KUMAR NAYAK</t>
  </si>
  <si>
    <t>JAYAKRUSHNA MAJHI</t>
  </si>
  <si>
    <t>JAYANANDA KHICHIDI</t>
  </si>
  <si>
    <t>JAYANANDA RAY</t>
  </si>
  <si>
    <t>JAYANTI BARIHA</t>
  </si>
  <si>
    <t>JAYANTI DILA</t>
  </si>
  <si>
    <t>JAYANTI KISAN</t>
  </si>
  <si>
    <t>JAYASHANKAR BEHERA</t>
  </si>
  <si>
    <t>JAYKRUSHNA BABU</t>
  </si>
  <si>
    <t>JAYKUMAR KARALI</t>
  </si>
  <si>
    <t>JEHARU SAHU</t>
  </si>
  <si>
    <t>JEMADEI NETI</t>
  </si>
  <si>
    <t>JITENDRA KHICHIDI</t>
  </si>
  <si>
    <t>JOGESWAR SAHU</t>
  </si>
  <si>
    <t>JOGINDRA PRADHAN</t>
  </si>
  <si>
    <t>JUGAL KISHORE BEHERA</t>
  </si>
  <si>
    <t>JUGAL KISHORE KISAN</t>
  </si>
  <si>
    <t>JUGESWAR KISAN</t>
  </si>
  <si>
    <t>KAILAS DILA</t>
  </si>
  <si>
    <t>KAILASH CHANDRA PADHEE</t>
  </si>
  <si>
    <t>KALAKARA KISAN</t>
  </si>
  <si>
    <t>KALIA PRADHAN</t>
  </si>
  <si>
    <t>KAMAL LOCHAN SINGH</t>
  </si>
  <si>
    <t>KAMALA JAYAPURIA</t>
  </si>
  <si>
    <t>KAPIL BHOI</t>
  </si>
  <si>
    <t>KAPILENDRA DAS</t>
  </si>
  <si>
    <t>KARTIKA BEHERA</t>
  </si>
  <si>
    <t>KARTTIKA KISAN</t>
  </si>
  <si>
    <t>KARTTIKA NAIK</t>
  </si>
  <si>
    <t>KARUNAKAR BARIHA</t>
  </si>
  <si>
    <t>KASTU KISAN</t>
  </si>
  <si>
    <t>KATRINA KULU</t>
  </si>
  <si>
    <t>KESHAB CHANDRA DARKA</t>
  </si>
  <si>
    <t>KHAGESWAR BAG</t>
  </si>
  <si>
    <t>KHAGESWAR DILA</t>
  </si>
  <si>
    <t>KHAGESWAR JAYAPURIA</t>
  </si>
  <si>
    <t>KHAGESWAR KISAN</t>
  </si>
  <si>
    <t>KHAGESWAR MANDODARI</t>
  </si>
  <si>
    <t>KHARENDRA PATEL</t>
  </si>
  <si>
    <t>KHATU PRADHAN</t>
  </si>
  <si>
    <t>KHETRA KISAN</t>
  </si>
  <si>
    <t>KHIRASINDHU DHURUA</t>
  </si>
  <si>
    <t>KHITRABASI KARALI</t>
  </si>
  <si>
    <t>KHUJAR RANA</t>
  </si>
  <si>
    <t>KISHOR CHANDRA SAHOO</t>
  </si>
  <si>
    <t>KRUSHNA ROHIDAS</t>
  </si>
  <si>
    <t>KSHIRA SAGAR KISAN</t>
  </si>
  <si>
    <t>KSHIRABATI SAHU</t>
  </si>
  <si>
    <t>KSHIRASAGAR SAHOO</t>
  </si>
  <si>
    <t>KSHIROD DILA</t>
  </si>
  <si>
    <t>KSHYAMASILA BEHERA</t>
  </si>
  <si>
    <t>KUILI PING</t>
  </si>
  <si>
    <t>KULAMANI ROHIDAS</t>
  </si>
  <si>
    <t>KULUDA RAM AGARWAL</t>
  </si>
  <si>
    <t>KUNJABAN BANACHHUR</t>
  </si>
  <si>
    <t>KURTTI KISAN</t>
  </si>
  <si>
    <t>KUSA SA</t>
  </si>
  <si>
    <t>LABA SA</t>
  </si>
  <si>
    <t>LABANGA BEHERA</t>
  </si>
  <si>
    <t>LAKSHYA KISAN</t>
  </si>
  <si>
    <t>LALAT KISHOR JAYAPURIA</t>
  </si>
  <si>
    <t>LALINDRA KISAN</t>
  </si>
  <si>
    <t>LALIT KISAN</t>
  </si>
  <si>
    <t>LALITA BERIHA</t>
  </si>
  <si>
    <t>LAMBODARA BANCHHUR</t>
  </si>
  <si>
    <t>LANKESWAR BHIM</t>
  </si>
  <si>
    <t>LAXMIDHAR BARIHA</t>
  </si>
  <si>
    <t>LAXMIDHAR BEHERA</t>
  </si>
  <si>
    <t>LAXMIDHAR KISAN</t>
  </si>
  <si>
    <t>LINGARAJ KISAN</t>
  </si>
  <si>
    <t>LOHIT BHOI</t>
  </si>
  <si>
    <t>LUKESWAR KUSUM</t>
  </si>
  <si>
    <t>MADHUSUDAN MAJHI</t>
  </si>
  <si>
    <t>MADHUSUDAN PADHI</t>
  </si>
  <si>
    <t>MADHUSUDHAN BHOI</t>
  </si>
  <si>
    <t>MAHADEB BEHERA</t>
  </si>
  <si>
    <t>MAHARAGI LARIA</t>
  </si>
  <si>
    <t>MAHESWAR ROHIDAS</t>
  </si>
  <si>
    <t>MAKUND PRADHAN</t>
  </si>
  <si>
    <t>MAKUNDA KHADIA</t>
  </si>
  <si>
    <t>MALLI KISAN</t>
  </si>
  <si>
    <t>MALLI MAJHI</t>
  </si>
  <si>
    <t>MAMATA ROHIDAS</t>
  </si>
  <si>
    <t>MANDODARI BHUE</t>
  </si>
  <si>
    <t>MANGALU KISAN</t>
  </si>
  <si>
    <t>MANI KISAN</t>
  </si>
  <si>
    <t>MANOJ  KUMAR KHARSEL</t>
  </si>
  <si>
    <t>MANORANJAN BARIHA</t>
  </si>
  <si>
    <t>MANORANJAN KISAN</t>
  </si>
  <si>
    <t>MITRABHANU BEHERA</t>
  </si>
  <si>
    <t>MITRABHANU KISAN</t>
  </si>
  <si>
    <t xml:space="preserve">MITRABHANU PRADHAN </t>
  </si>
  <si>
    <t>MOHAN BEHERA</t>
  </si>
  <si>
    <t>MUKTESWAR ROUT</t>
  </si>
  <si>
    <t>MUNIRAM BARIHA</t>
  </si>
  <si>
    <t>MUNU BEHERA</t>
  </si>
  <si>
    <t>MUNUKU BANCHHUR</t>
  </si>
  <si>
    <t>MURALI KISAN</t>
  </si>
  <si>
    <t>NABIN KUMAR BARIHA</t>
  </si>
  <si>
    <t>NABIN SANDHA</t>
  </si>
  <si>
    <t>NAKUL DILA</t>
  </si>
  <si>
    <t>NARASINGHA PRADHAN</t>
  </si>
  <si>
    <t>NARASINH PRADHAN</t>
  </si>
  <si>
    <t>NARENDRA DILA</t>
  </si>
  <si>
    <t>NARENDRA KISAN</t>
  </si>
  <si>
    <t>NARENDRA RAY</t>
  </si>
  <si>
    <t>NARENDRA SETH</t>
  </si>
  <si>
    <t>NARENDRA SINGH</t>
  </si>
  <si>
    <t>NARESH MAHANAND</t>
  </si>
  <si>
    <t>NETRANANDA RANBIDA</t>
  </si>
  <si>
    <t>NIDRABATI KISAN</t>
  </si>
  <si>
    <t>NILABATI KARALI</t>
  </si>
  <si>
    <t>NILAMANI KISAN</t>
  </si>
  <si>
    <t>NINDRA KISAN</t>
  </si>
  <si>
    <t>NIRANJAN BEHERA</t>
  </si>
  <si>
    <t>NIRANJAN KHADIA</t>
  </si>
  <si>
    <t>NIRASI MAJHI</t>
  </si>
  <si>
    <t>NIRMAL NAIK</t>
  </si>
  <si>
    <t>NIRMALA KUMAR PADHEE</t>
  </si>
  <si>
    <t>NISHAMANI BARIHA</t>
  </si>
  <si>
    <t>NRUPA DILA</t>
  </si>
  <si>
    <t>PABITRA BAG</t>
  </si>
  <si>
    <t>PABITRA BEHERA</t>
  </si>
  <si>
    <t>PABITRA DILA</t>
  </si>
  <si>
    <t>PABITRA KISAN</t>
  </si>
  <si>
    <t>PABITRA MAHANANDA</t>
  </si>
  <si>
    <t>PADMABATI BARIHA</t>
  </si>
  <si>
    <t>PALLAB SAHASIA</t>
  </si>
  <si>
    <t>PANCHANAN NAIK</t>
  </si>
  <si>
    <t>PANKAJ  CHARAN KARALI</t>
  </si>
  <si>
    <t>PARAMESHWAR KARALI</t>
  </si>
  <si>
    <t>PARESWAR JAYAPURIA</t>
  </si>
  <si>
    <t>PARIKHIT PUJHARI</t>
  </si>
  <si>
    <t>PARKSHIT</t>
  </si>
  <si>
    <t>PHULMATI DANSANA</t>
  </si>
  <si>
    <t>PRAFULLA  KUMAR BHOI</t>
  </si>
  <si>
    <t>PRAFULLA KISAN</t>
  </si>
  <si>
    <t>PRAFULLA PATEL</t>
  </si>
  <si>
    <t>PRAMILA TANDIA</t>
  </si>
  <si>
    <t>PRAMODINI PANI</t>
  </si>
  <si>
    <t>PRAPHULLA KISAN</t>
  </si>
  <si>
    <t>PRASANNA KISAN</t>
  </si>
  <si>
    <t>PRASANTA KISAN</t>
  </si>
  <si>
    <t>PRASHANNA BHOI</t>
  </si>
  <si>
    <t>PRASHNA BARIHA</t>
  </si>
  <si>
    <t>PRASHNA BEHERA</t>
  </si>
  <si>
    <t>PRATIMA KISAN</t>
  </si>
  <si>
    <t>PREMA ROHIDAS</t>
  </si>
  <si>
    <t>PREMBIHARI DAS</t>
  </si>
  <si>
    <t>PREMCHAND KHARSEL</t>
  </si>
  <si>
    <t>PURA KISAN</t>
  </si>
  <si>
    <t>PURNA DILA</t>
  </si>
  <si>
    <t>PURNAMI PRADHAN</t>
  </si>
  <si>
    <t>PUROHIT KARALI</t>
  </si>
  <si>
    <t>PUSKARA KISAN</t>
  </si>
  <si>
    <t>PUSPA KARALI</t>
  </si>
  <si>
    <t>RABI BARIHA</t>
  </si>
  <si>
    <t>RABI DHURIA</t>
  </si>
  <si>
    <t>RABINDRA BEHERA</t>
  </si>
  <si>
    <t>RABINDRA DILA</t>
  </si>
  <si>
    <t>RAJU AGRAWAL</t>
  </si>
  <si>
    <t>RAJU ROHIDAS</t>
  </si>
  <si>
    <t>RAMANI BEHERA</t>
  </si>
  <si>
    <t>RAMANI JAYAPURIA</t>
  </si>
  <si>
    <t>RAMESH CH SAHOO</t>
  </si>
  <si>
    <t>RAMESH CHANDRA SAHU</t>
  </si>
  <si>
    <t>RAMESH NAIK</t>
  </si>
  <si>
    <t>RAMESWAR MAREI</t>
  </si>
  <si>
    <t>RANAJIT ROHIDAS</t>
  </si>
  <si>
    <t>RATNAKAR ROHIDAS</t>
  </si>
  <si>
    <t>REBATI ROHIDAS</t>
  </si>
  <si>
    <t>REBEN KHADIA</t>
  </si>
  <si>
    <t>REETA NAIK</t>
  </si>
  <si>
    <t>ROMANCHA PRADHAN</t>
  </si>
  <si>
    <t>ROMANCHA SAHASIA</t>
  </si>
  <si>
    <t>RSHABH KISAN</t>
  </si>
  <si>
    <t>RUKAMAN BABU</t>
  </si>
  <si>
    <t>RUPANAND PRADHAN</t>
  </si>
  <si>
    <t>RUPDHAR SAHU</t>
  </si>
  <si>
    <t>SABITRI BAG</t>
  </si>
  <si>
    <t>SABTRI KISAN</t>
  </si>
  <si>
    <t>SAGAR BEHERA</t>
  </si>
  <si>
    <t>SAGAR BHOI</t>
  </si>
  <si>
    <t>SAHADEB BEHERA</t>
  </si>
  <si>
    <t>SAHADEBA KISAN</t>
  </si>
  <si>
    <t>SAHADEV KISAN</t>
  </si>
  <si>
    <t>SANATAN BEHERA</t>
  </si>
  <si>
    <t>SANJIB PRADHAN</t>
  </si>
  <si>
    <t>SANJULATA DILA</t>
  </si>
  <si>
    <t>SANKAR BEHERA</t>
  </si>
  <si>
    <t>SANKAR NAIK</t>
  </si>
  <si>
    <t>SANKIRTAN ROHIDAS</t>
  </si>
  <si>
    <t>SANKIRTTAN DEHERI</t>
  </si>
  <si>
    <t>SANTOSH PRADHAN</t>
  </si>
  <si>
    <t>SANTOSH SAHASIA</t>
  </si>
  <si>
    <t>SAPNESWAR DILA</t>
  </si>
  <si>
    <t>SARASWATI BEHERA</t>
  </si>
  <si>
    <t>SAROJ ROUT</t>
  </si>
  <si>
    <t>SAROJKUMAR BAGH</t>
  </si>
  <si>
    <t>SASHIBHUSAN MANDADARI</t>
  </si>
  <si>
    <t>SASHIBHUSAN SAHU</t>
  </si>
  <si>
    <t>SASI KISAN</t>
  </si>
  <si>
    <t>SAYABA JAYAPURIA</t>
  </si>
  <si>
    <t>SESADEV SAHASIA</t>
  </si>
  <si>
    <t>SESHADEB DILA</t>
  </si>
  <si>
    <t>SESHADEB RANBIDA</t>
  </si>
  <si>
    <t>SHANKAR DHURUA</t>
  </si>
  <si>
    <t>SHANTI KHARSEL</t>
  </si>
  <si>
    <t>SHANTILATA RAY</t>
  </si>
  <si>
    <t>SHASI KHARSEL</t>
  </si>
  <si>
    <t>SHYAM KISAN</t>
  </si>
  <si>
    <t>SITARAM DILA</t>
  </si>
  <si>
    <t>SRABAN KUMAR KARALI</t>
  </si>
  <si>
    <t>SRITULA KISAN</t>
  </si>
  <si>
    <t>SUBASINI KISAN</t>
  </si>
  <si>
    <t>SUBHADRA DHURUA</t>
  </si>
  <si>
    <t>SUBHASINI ROHIDAS</t>
  </si>
  <si>
    <t>SUBRATA KISAN</t>
  </si>
  <si>
    <t>SUENDRA ROHIDAS</t>
  </si>
  <si>
    <t>SUJIT KUMAR ROUT</t>
  </si>
  <si>
    <t>SUJIT ROUT</t>
  </si>
  <si>
    <t>SUNDAR SUNANI</t>
  </si>
  <si>
    <t>SUNIA KISAN</t>
  </si>
  <si>
    <t>SUNIL BARIHA</t>
  </si>
  <si>
    <t>SURAT DILA</t>
  </si>
  <si>
    <t>SURENDRA  KUMAR SAHU</t>
  </si>
  <si>
    <t>SURENDRA KISAN</t>
  </si>
  <si>
    <t>SURENDRA MANDODARI</t>
  </si>
  <si>
    <t>SURENDRA SAHU</t>
  </si>
  <si>
    <t>SURESH BEHERA</t>
  </si>
  <si>
    <t>SURESH KHICHIDI</t>
  </si>
  <si>
    <t>SURESH KUMAR BEHERA</t>
  </si>
  <si>
    <t>SURESWARI BABU</t>
  </si>
  <si>
    <t>SUSHANTA KISAN</t>
  </si>
  <si>
    <t>SUSHANTA MAREI</t>
  </si>
  <si>
    <t>SUSHANTA PADHI</t>
  </si>
  <si>
    <t>SUSILA JAYAPURIA</t>
  </si>
  <si>
    <t>SWARNE KISAN</t>
  </si>
  <si>
    <t>TANKADHAR BABU</t>
  </si>
  <si>
    <t>TANKADHAR NAIK</t>
  </si>
  <si>
    <t>TARUN KISAN</t>
  </si>
  <si>
    <t>TIRTHABASI DILA</t>
  </si>
  <si>
    <t>TIRTHABASI KISAN</t>
  </si>
  <si>
    <t>TOFAN BARIHA</t>
  </si>
  <si>
    <t>TRILOCHAN PAN</t>
  </si>
  <si>
    <t>TULA KISAN</t>
  </si>
  <si>
    <t>TULARAM DILA</t>
  </si>
  <si>
    <t>TULASI BARIHA</t>
  </si>
  <si>
    <t>UDDHAB BEHERA</t>
  </si>
  <si>
    <t>UMESH NAIK</t>
  </si>
  <si>
    <t>UPASI DILA</t>
  </si>
  <si>
    <t>UPENDRA BEHERA</t>
  </si>
  <si>
    <t>UPENDRA BHOI</t>
  </si>
  <si>
    <t>UPENDRA JAYAPURIA</t>
  </si>
  <si>
    <t>UTTAM KUMAR BARIHA</t>
  </si>
  <si>
    <t>YOJANA BEHERA</t>
  </si>
  <si>
    <t>ADWEITA KUMAR NAIK</t>
  </si>
  <si>
    <t>Kulemura</t>
  </si>
  <si>
    <t>AJAYA KUMAR NAIK</t>
  </si>
  <si>
    <t>AJIT KUMAR NAIK</t>
  </si>
  <si>
    <t>AJIT MAHANANDA</t>
  </si>
  <si>
    <t>AJIT PRUSETH</t>
  </si>
  <si>
    <t>AKSHAY PATEL</t>
  </si>
  <si>
    <t>AKSHAYA KUMAR NAIK</t>
  </si>
  <si>
    <t>ALEKHA CHANDRA PATEL</t>
  </si>
  <si>
    <t>ALEKHA GARDIA</t>
  </si>
  <si>
    <t>ALOK KUMAR PATEL</t>
  </si>
  <si>
    <t>AMIYA KUMAR PATEL</t>
  </si>
  <si>
    <t>AMULYA SETH</t>
  </si>
  <si>
    <t>ANANDA SAHU</t>
  </si>
  <si>
    <t>ANANTA KISAN</t>
  </si>
  <si>
    <t>ANANTA MAJHI</t>
  </si>
  <si>
    <t>ANANTARAM NAIK</t>
  </si>
  <si>
    <t>ANIL KUMAR NAYAK</t>
  </si>
  <si>
    <t>ANIL KUMAR SAHU</t>
  </si>
  <si>
    <t>ANIRUDHA RAJHANS</t>
  </si>
  <si>
    <t>ANIT KIRAN NAIK</t>
  </si>
  <si>
    <t>APURBA SAHU</t>
  </si>
  <si>
    <t>ARABINDA TANTI</t>
  </si>
  <si>
    <t>ARATI NAIK</t>
  </si>
  <si>
    <t>ARNAPURNA PATEL</t>
  </si>
  <si>
    <t>ARUN PUJHARI</t>
  </si>
  <si>
    <t>ASHISH KUMAR PRUSETH</t>
  </si>
  <si>
    <t>ASHOK KUMAR NAIK</t>
  </si>
  <si>
    <t>ASHUTOSH PATEL</t>
  </si>
  <si>
    <t>ASTAMI KISAN</t>
  </si>
  <si>
    <t>BADRI NARAYAN NAIK</t>
  </si>
  <si>
    <t>BALABHADRA KISAN</t>
  </si>
  <si>
    <t>BALARAM PANDEY</t>
  </si>
  <si>
    <t>BANU KISAN</t>
  </si>
  <si>
    <t>BASANTA KARTA</t>
  </si>
  <si>
    <t>BHABANI GARDIA</t>
  </si>
  <si>
    <t>BHAGABATI SAHU</t>
  </si>
  <si>
    <t>BHAGIRATHI NAIK</t>
  </si>
  <si>
    <t>BHARAT KISAN</t>
  </si>
  <si>
    <t>BHARTH KISAN</t>
  </si>
  <si>
    <t>BHESAJ PATEL</t>
  </si>
  <si>
    <t>BHESAJA SOHELA</t>
  </si>
  <si>
    <t>BHIKA SETH</t>
  </si>
  <si>
    <t>BHIKARI NAIK</t>
  </si>
  <si>
    <t>BHOJARAJ BARIHA</t>
  </si>
  <si>
    <t>BHRAMAR MAHANANDA</t>
  </si>
  <si>
    <t>BHULANAND NAIK</t>
  </si>
  <si>
    <t>BHUMISUTA TANTI</t>
  </si>
  <si>
    <t>BHURISHRABA PRUSETH</t>
  </si>
  <si>
    <t>BIDYADHAR KHARSEL</t>
  </si>
  <si>
    <t>BIDYADHAR MAHANAND</t>
  </si>
  <si>
    <t>BIHARI PATEL</t>
  </si>
  <si>
    <t>BIJILI KISAN</t>
  </si>
  <si>
    <t>BIJU KISAN</t>
  </si>
  <si>
    <t>BIKASH PATEL</t>
  </si>
  <si>
    <t>BILASA RANA</t>
  </si>
  <si>
    <t>BINOD SAGAR PATEL</t>
  </si>
  <si>
    <t>BIPIN KALSER</t>
  </si>
  <si>
    <t>BIRANCHI KISAN</t>
  </si>
  <si>
    <t>BISHRABA PATEL</t>
  </si>
  <si>
    <t>BISIKESAN DEHERI</t>
  </si>
  <si>
    <t>BRAHMANANDA SAHU</t>
  </si>
  <si>
    <t>BRAJA MOHAN SAHU</t>
  </si>
  <si>
    <t>BUDHNI SAHU</t>
  </si>
  <si>
    <t>BUDHRAM KISAN</t>
  </si>
  <si>
    <t>BUNDE NAIK</t>
  </si>
  <si>
    <t>BYOMKESH PATEL</t>
  </si>
  <si>
    <t>CHANDAN MAHANANDA</t>
  </si>
  <si>
    <t>CHANDRA SEKHAR MAGAR</t>
  </si>
  <si>
    <t>CHANDRA SEKHAR NAIK</t>
  </si>
  <si>
    <t>CHANDRASEKHAR DHURUA</t>
  </si>
  <si>
    <t>CHHABILA KISAN</t>
  </si>
  <si>
    <t>CHILU KISAN</t>
  </si>
  <si>
    <t>CHITRASEN NAIK</t>
  </si>
  <si>
    <t>CHUDAMANI PATEL</t>
  </si>
  <si>
    <t>CHULESWAR PATEL</t>
  </si>
  <si>
    <t>CHULESWARI RANA</t>
  </si>
  <si>
    <t>DAMBRUDHAR PANDEY</t>
  </si>
  <si>
    <t>DAYANIDHI BAGH</t>
  </si>
  <si>
    <t>DAYANIDHI BEHERA</t>
  </si>
  <si>
    <t xml:space="preserve">DEBAKI SAHU </t>
  </si>
  <si>
    <t>DEBALAL KISAN</t>
  </si>
  <si>
    <t>DEBANANDA BARIHA</t>
  </si>
  <si>
    <t>DEBARCHAN KISAN</t>
  </si>
  <si>
    <t>DEBASHREE NAIK</t>
  </si>
  <si>
    <t>DEEPAK BARIHA</t>
  </si>
  <si>
    <t>DEEPAK KUMAR PATEL</t>
  </si>
  <si>
    <t>DHANESWAR PRADHAN</t>
  </si>
  <si>
    <t>DHANESWAR RAUDIA</t>
  </si>
  <si>
    <t>DHANESWAR SOHELA</t>
  </si>
  <si>
    <t>DHEBAR KISAN</t>
  </si>
  <si>
    <t>DHUBA KISAN</t>
  </si>
  <si>
    <t>DIBYA PATEL</t>
  </si>
  <si>
    <t>DILESWAR KISAN</t>
  </si>
  <si>
    <t>DILIP KUMAR PATEL</t>
  </si>
  <si>
    <t>DILIP PATEL</t>
  </si>
  <si>
    <t>DINESH CHANDRA PATEL</t>
  </si>
  <si>
    <t>DIPTIRANI PATEL</t>
  </si>
  <si>
    <t>DITISWARI SAHOO</t>
  </si>
  <si>
    <t>DOLAGOBINDA NAIK</t>
  </si>
  <si>
    <t>DR PATEL ROHITASWA</t>
  </si>
  <si>
    <t>DROPATI NAIK</t>
  </si>
  <si>
    <t>DULENDRA PATEL</t>
  </si>
  <si>
    <t>DURGACHARAN NAIK</t>
  </si>
  <si>
    <t>GAGAN BIHARI PATEL</t>
  </si>
  <si>
    <t>GAJINDRA KISAN</t>
  </si>
  <si>
    <t>GIRIJA PATEL</t>
  </si>
  <si>
    <t>GITANJALI PATEL</t>
  </si>
  <si>
    <t>GOBIND CHANDRA PANDEY</t>
  </si>
  <si>
    <t>GOKULANANDA KALO</t>
  </si>
  <si>
    <t>GOKULANANDA SAHU</t>
  </si>
  <si>
    <t>GUNASAGAR RANA</t>
  </si>
  <si>
    <t>GUPTA CHANDRA PATEL</t>
  </si>
  <si>
    <t>GURU CHARAN MAKAR</t>
  </si>
  <si>
    <t>HARESH PATEL</t>
  </si>
  <si>
    <t>HARILAL PATEL</t>
  </si>
  <si>
    <t>HARISHANKAR PATEL</t>
  </si>
  <si>
    <t>HEMSAGAR SAHU</t>
  </si>
  <si>
    <t>HIRANYA JAIPURIA</t>
  </si>
  <si>
    <t>HRUDANANDA BARIHA</t>
  </si>
  <si>
    <t>INDRANI SAHU</t>
  </si>
  <si>
    <t>ISHWAR ROUDIA</t>
  </si>
  <si>
    <t>ISWAR KANTA</t>
  </si>
  <si>
    <t>ISWAR PRASAD DEHERI</t>
  </si>
  <si>
    <t>JADUMANI KALO</t>
  </si>
  <si>
    <t>JAGADISH JAYAPURIA</t>
  </si>
  <si>
    <t>JAGADISH PRUSHTE</t>
  </si>
  <si>
    <t>JAMUNA KISAN</t>
  </si>
  <si>
    <t>JANAKI NAIK</t>
  </si>
  <si>
    <t>JANAKI PATEL</t>
  </si>
  <si>
    <t>JANEK TAJEN</t>
  </si>
  <si>
    <t>JANGYA KUMAR  PATEL</t>
  </si>
  <si>
    <t>JASHOBANTI PRUSETH</t>
  </si>
  <si>
    <t>JATIN PATEL</t>
  </si>
  <si>
    <t>JAYAKUMAR KANTA</t>
  </si>
  <si>
    <t>JAYAMINI NAIK</t>
  </si>
  <si>
    <t>JAYASINGH PATEL</t>
  </si>
  <si>
    <t>JAYKUMARI PATEL</t>
  </si>
  <si>
    <t>JAYMANGAL KISAN</t>
  </si>
  <si>
    <t>JAYNARAYAN NAIK</t>
  </si>
  <si>
    <t>JAYSING MAKAR</t>
  </si>
  <si>
    <t>JIBESH CHANDRA BEHERA</t>
  </si>
  <si>
    <t>JITENDRIYA KALO</t>
  </si>
  <si>
    <t>JUDHISHTHIR KISAN</t>
  </si>
  <si>
    <t>JUDHISTHIR DEHERI</t>
  </si>
  <si>
    <t>JUGAL KISHOR MAHANAND</t>
  </si>
  <si>
    <t>JUJESTI KANTA</t>
  </si>
  <si>
    <t>JYOTI MANJARI NAYAK</t>
  </si>
  <si>
    <t>K C SAHU</t>
  </si>
  <si>
    <t>KAILASH CHANDRA SAHU</t>
  </si>
  <si>
    <t>KAILASH KHARSEL</t>
  </si>
  <si>
    <t>KANCHANA PATEL</t>
  </si>
  <si>
    <t>KANDARPA DHURUA</t>
  </si>
  <si>
    <t>KARTIKA KISAN</t>
  </si>
  <si>
    <t>KHAGESWAR NIKHAND</t>
  </si>
  <si>
    <t>KHATI KISAN</t>
  </si>
  <si>
    <t>KHEDU KISAN</t>
  </si>
  <si>
    <t>KHETRAMANI NAIK</t>
  </si>
  <si>
    <t>KHIROD KANTA</t>
  </si>
  <si>
    <t>KHULENDRA PATEL</t>
  </si>
  <si>
    <t>KISHOR CHANDRA PATEL</t>
  </si>
  <si>
    <t xml:space="preserve">KISHOR SAHU </t>
  </si>
  <si>
    <t>KISHORI PRUSETH</t>
  </si>
  <si>
    <t>KRISHNACHANDRA NAIK</t>
  </si>
  <si>
    <t>KSHIRASAGAR KHANDA</t>
  </si>
  <si>
    <t>KUMAR MAHANANDA</t>
  </si>
  <si>
    <t>KUMUDINI SAHOO</t>
  </si>
  <si>
    <t>KUNJA BHAINSA</t>
  </si>
  <si>
    <t>KUNJA KISAN</t>
  </si>
  <si>
    <t>KUNU KISAN</t>
  </si>
  <si>
    <t>LABANI KISAN</t>
  </si>
  <si>
    <t>LACHI KISAN</t>
  </si>
  <si>
    <t>LALIT MOHAN KHANDA</t>
  </si>
  <si>
    <t>LAMBODHAR BHAINSA</t>
  </si>
  <si>
    <t>LANKESWAR NAIK</t>
  </si>
  <si>
    <t>LATA SAHOO</t>
  </si>
  <si>
    <t>LINGARAJ KARTA</t>
  </si>
  <si>
    <t>LINKAN NAIK</t>
  </si>
  <si>
    <t>LOCHANA PATEL</t>
  </si>
  <si>
    <t>LOKNATH KISAN</t>
  </si>
  <si>
    <t>LUBHA PATEL</t>
  </si>
  <si>
    <t>LUCHUNA NAIK</t>
  </si>
  <si>
    <t>MAHARAGU GARDIA</t>
  </si>
  <si>
    <t>MAITHILI SAHU</t>
  </si>
  <si>
    <t>MAMATA MANJARI SAHU</t>
  </si>
  <si>
    <t>MANOHAR KALO</t>
  </si>
  <si>
    <t>MANOJ MAKAR</t>
  </si>
  <si>
    <t>MINA PATEL</t>
  </si>
  <si>
    <t>MINAKETAN KARALI</t>
  </si>
  <si>
    <t>MINAKETAN NAIK</t>
  </si>
  <si>
    <t>MINKETAN SAHOO</t>
  </si>
  <si>
    <t>MITRABHANU DEHERI</t>
  </si>
  <si>
    <t>MITRABHANU KARTA</t>
  </si>
  <si>
    <t>MITRABHANU PATEL</t>
  </si>
  <si>
    <t>MITRABHANU SETH</t>
  </si>
  <si>
    <t>MOHAN BAGH</t>
  </si>
  <si>
    <t>MOHINI MAHANANDA</t>
  </si>
  <si>
    <t>MOHINI SATPATHY</t>
  </si>
  <si>
    <t>MOTILAL KECHHU</t>
  </si>
  <si>
    <t>MURALI DHAR PATEL</t>
  </si>
  <si>
    <t>MURALIDHAR NAIK</t>
  </si>
  <si>
    <t>NABIN KUMAR KARTA</t>
  </si>
  <si>
    <t>NABIN KUMAR SAHU</t>
  </si>
  <si>
    <t>NABINA DEHERI</t>
  </si>
  <si>
    <t>NALIN PATEL</t>
  </si>
  <si>
    <t>NALINDRA KUMAR PATEL</t>
  </si>
  <si>
    <t>NALINI RANA</t>
  </si>
  <si>
    <t>NATU SOHELA</t>
  </si>
  <si>
    <t>NEPAL CHANDRA NAIK</t>
  </si>
  <si>
    <t>NILIMA KANTA</t>
  </si>
  <si>
    <t>NIRANJAN KARTA</t>
  </si>
  <si>
    <t>NIRANJAN PRUSETH</t>
  </si>
  <si>
    <t>NIRANTAR GOSAIN</t>
  </si>
  <si>
    <t>NISPURI BAG</t>
  </si>
  <si>
    <t>NITYA NANDA GOUD</t>
  </si>
  <si>
    <t>NUADEI RAJHANS</t>
  </si>
  <si>
    <t>PADMINI PATEL</t>
  </si>
  <si>
    <t>PANA KISAN</t>
  </si>
  <si>
    <t>PANCHANAN PATEL</t>
  </si>
  <si>
    <t>PARAKSHIT SAHU</t>
  </si>
  <si>
    <t>PARAMANANDA SA</t>
  </si>
  <si>
    <t>PARAMANANDA SAHU</t>
  </si>
  <si>
    <t>PARBATI NAIK</t>
  </si>
  <si>
    <t>PHULATOLI NAIK</t>
  </si>
  <si>
    <t>POULASTI PATEL</t>
  </si>
  <si>
    <t>PRADEEP KUMAR NAIK</t>
  </si>
  <si>
    <t>PRADEEP KUMAR PATEL</t>
  </si>
  <si>
    <t>PRASANNA KUMAR  PATEL</t>
  </si>
  <si>
    <t>PRASANNA NAIK</t>
  </si>
  <si>
    <t>PRASANTA KUMAR PATEL</t>
  </si>
  <si>
    <t>PUNLING PATEL</t>
  </si>
  <si>
    <t>PURNACHANDRA KANTA</t>
  </si>
  <si>
    <t>PURNNACHANDRA PATEL</t>
  </si>
  <si>
    <t>PURUSOTTAM PATEL</t>
  </si>
  <si>
    <t>PUSPA KANTA</t>
  </si>
  <si>
    <t>RABINDRA PATEL</t>
  </si>
  <si>
    <t>RABITA SAHU</t>
  </si>
  <si>
    <t>RADHAMANI NAIK</t>
  </si>
  <si>
    <t>RAGHURAM NAYAK</t>
  </si>
  <si>
    <t>RAIBARI SETH</t>
  </si>
  <si>
    <t>RAJ KISAN</t>
  </si>
  <si>
    <t>RAJENDRA BHOI</t>
  </si>
  <si>
    <t>RAJENDRA PATEL</t>
  </si>
  <si>
    <t>RAKESH PATEL</t>
  </si>
  <si>
    <t>RAMANIRANJAN DEHERY</t>
  </si>
  <si>
    <t>RAMESH SAHU</t>
  </si>
  <si>
    <t>RAMLAL KISAN</t>
  </si>
  <si>
    <t>RASHMITA SAHU</t>
  </si>
  <si>
    <t>ROHIT PATEL</t>
  </si>
  <si>
    <t>ROHITA NAIK</t>
  </si>
  <si>
    <t>ROSHAN KUMAR PRUSETH</t>
  </si>
  <si>
    <t>RUCHILA MAHANAND</t>
  </si>
  <si>
    <t>RUDRA PATEL</t>
  </si>
  <si>
    <t>RUPESWAR PRISETH</t>
  </si>
  <si>
    <t>RUPESWAR RANA</t>
  </si>
  <si>
    <t>SABYA NAIK</t>
  </si>
  <si>
    <t>SADANANDA BHAINSA</t>
  </si>
  <si>
    <t>SADANANDA PATEL</t>
  </si>
  <si>
    <t xml:space="preserve">SAHOO KUMAR PRADEEP </t>
  </si>
  <si>
    <t>SAMBIT KUMAR PATEL</t>
  </si>
  <si>
    <t>SAMESH KUMAR PATEL</t>
  </si>
  <si>
    <t>SAMIR KISAN</t>
  </si>
  <si>
    <t>SAMIR KUMAR NAIK</t>
  </si>
  <si>
    <t>SANATAN GARDIA</t>
  </si>
  <si>
    <t>SANJAYA KU PATEL</t>
  </si>
  <si>
    <t>SANJAYA SAHU</t>
  </si>
  <si>
    <t>SANJIT KUMAR NAIK</t>
  </si>
  <si>
    <t>SANKAR DEHERI</t>
  </si>
  <si>
    <t>SANKAR KISAN</t>
  </si>
  <si>
    <t>SANKIRTAN KARTA</t>
  </si>
  <si>
    <t>SANTOSH KUMAR MAKAR</t>
  </si>
  <si>
    <t>SAROJ KISAN</t>
  </si>
  <si>
    <t>SASHI GARDIA</t>
  </si>
  <si>
    <t>SASHI KISAN</t>
  </si>
  <si>
    <t>SATYANARAYAN PATEL</t>
  </si>
  <si>
    <t>SEBATI PATEL</t>
  </si>
  <si>
    <t>SELEKHA GARDIA</t>
  </si>
  <si>
    <t>SHARAT CHANDRA PATEL</t>
  </si>
  <si>
    <t>SHYAM SUNDAR SETH</t>
  </si>
  <si>
    <t>SITARAM BHAINSA</t>
  </si>
  <si>
    <t>SNEHALATA KANTA</t>
  </si>
  <si>
    <t>SOBHARAM BHOI</t>
  </si>
  <si>
    <t>SRADHAKAR BHAINSA</t>
  </si>
  <si>
    <t>SRIDHAR KHANDA</t>
  </si>
  <si>
    <t>SUBODHA MAKAR</t>
  </si>
  <si>
    <t>SUBRAT MAJHI</t>
  </si>
  <si>
    <t>SUBRAT PATEL</t>
  </si>
  <si>
    <t>SUDAM CHARAN SAHU</t>
  </si>
  <si>
    <t>SUDARSAN BAG</t>
  </si>
  <si>
    <t>SUDEEP KUMAR PATEL</t>
  </si>
  <si>
    <t>SUGYANEE PATEL</t>
  </si>
  <si>
    <t>SUKANTA NAIK</t>
  </si>
  <si>
    <t>SUKANTI NAIK</t>
  </si>
  <si>
    <t>SUKANTI NARANG</t>
  </si>
  <si>
    <t>SUKANTI SAHU</t>
  </si>
  <si>
    <t>SUMANTA PRUSETH</t>
  </si>
  <si>
    <t>SUMANTA SAHU</t>
  </si>
  <si>
    <t>SUMITRA PATEL</t>
  </si>
  <si>
    <t>SUNIL PATEL</t>
  </si>
  <si>
    <t>SURAJ KUMAR NAIK</t>
  </si>
  <si>
    <t>SURAMA PATEL</t>
  </si>
  <si>
    <t>SURENDRA PATEL</t>
  </si>
  <si>
    <t>SURESH CHANDRA SAHU</t>
  </si>
  <si>
    <t>SURESH KISAN</t>
  </si>
  <si>
    <t>SURYA KUMAR SAHU</t>
  </si>
  <si>
    <t>SUSANTA KUMAR SAHU</t>
  </si>
  <si>
    <t>SUSHIL PATEL</t>
  </si>
  <si>
    <t>SUSIL KUMAR NAIK</t>
  </si>
  <si>
    <t>TANKADHAR RAJHANS</t>
  </si>
  <si>
    <t>TAPAN KUMAR NAIK</t>
  </si>
  <si>
    <t>TAPASYA BEHERA</t>
  </si>
  <si>
    <t>TARANISEN MAHANAND</t>
  </si>
  <si>
    <t>TARANISEN PANDEY</t>
  </si>
  <si>
    <t>TARULATA NAIK</t>
  </si>
  <si>
    <t>TARULATA PATEL</t>
  </si>
  <si>
    <t>TELIS KUMAR NAIK</t>
  </si>
  <si>
    <t>TILOTAMA NAIK</t>
  </si>
  <si>
    <t>TIRAMANI MAHANAND</t>
  </si>
  <si>
    <t>TRUPTIMAYEE NAIK</t>
  </si>
  <si>
    <t>TULABATI NAIK</t>
  </si>
  <si>
    <t>TULARAM KISAN</t>
  </si>
  <si>
    <t>TULASA BAG</t>
  </si>
  <si>
    <t>TULASA SAHU</t>
  </si>
  <si>
    <t>UDE CHANDRA KALO</t>
  </si>
  <si>
    <t>UDIT PATEL</t>
  </si>
  <si>
    <t>UKIA MAJHI</t>
  </si>
  <si>
    <t>UMAKANTA NAIK</t>
  </si>
  <si>
    <t>UPENDRA KUMAR KATA</t>
  </si>
  <si>
    <t>URMILA BEHERA</t>
  </si>
  <si>
    <t>ABHIMANYU LUHA</t>
  </si>
  <si>
    <t>Sanduduriam</t>
  </si>
  <si>
    <t>AGNI KUMAR CHOUDHURY</t>
  </si>
  <si>
    <t>ALEKHA BANCHOR</t>
  </si>
  <si>
    <t>AMIT KUMAR NAYAK</t>
  </si>
  <si>
    <t>BABULU DANSANA</t>
  </si>
  <si>
    <t>BAGABATI TAJEN</t>
  </si>
  <si>
    <t>BANSHI PATEL</t>
  </si>
  <si>
    <t>BENUDHAR JAYPURIA</t>
  </si>
  <si>
    <t>Bhika Tajan</t>
  </si>
  <si>
    <t>BHIKA TAJAN</t>
  </si>
  <si>
    <t>BIPIN BIHARI CHOUDHURY</t>
  </si>
  <si>
    <t>BIRANCHI BAG</t>
  </si>
  <si>
    <t>BUDHURAM CHOUDHURY</t>
  </si>
  <si>
    <t>CHATURBHUJ KUA</t>
  </si>
  <si>
    <t>CHHABILA KUMAR CHOUDHURY</t>
  </si>
  <si>
    <t>CHINTAMANI BHAINSA</t>
  </si>
  <si>
    <t>DEBANANDA BHAINSA</t>
  </si>
  <si>
    <t>DEBANANDA CHOUDHURY</t>
  </si>
  <si>
    <t>Dugumani Patel</t>
  </si>
  <si>
    <t>GANGADEV CHOUDHURY</t>
  </si>
  <si>
    <t>GOURI SHANKAR RAI</t>
  </si>
  <si>
    <t>HARACHAND BHOI</t>
  </si>
  <si>
    <t>HARIHAR DANSANA</t>
  </si>
  <si>
    <t>HEMABATI BHOI</t>
  </si>
  <si>
    <t>HEMANT KUMAR CHOUDHURY</t>
  </si>
  <si>
    <t>HRUDANANDA BHOI</t>
  </si>
  <si>
    <t>ISWAR DANSANA</t>
  </si>
  <si>
    <t>ISWAR PATEL</t>
  </si>
  <si>
    <t>JAGABANDHU BHOI</t>
  </si>
  <si>
    <t>JAGABANDHU DANSANA</t>
  </si>
  <si>
    <t>JALANDHAR LUHA</t>
  </si>
  <si>
    <t>JAYANTI KARTA</t>
  </si>
  <si>
    <t>Jayaprakash Choudhury</t>
  </si>
  <si>
    <t>JHASKETAN PATEL</t>
  </si>
  <si>
    <t>JOGINDRA CHHACHHAN</t>
  </si>
  <si>
    <t>JOSHOBANTI CHOUDHURY</t>
  </si>
  <si>
    <t>KANDARPA PATEL</t>
  </si>
  <si>
    <t>KANKAN JAYAPURIA</t>
  </si>
  <si>
    <t>KARUNAKAR NAIK</t>
  </si>
  <si>
    <t>KHIROD KUMAR CHOUDHURY</t>
  </si>
  <si>
    <t>KSHAMAANIDHI PATEL</t>
  </si>
  <si>
    <t>KSHAMASHILA NAYAK</t>
  </si>
  <si>
    <t>KSHIROD PATEL</t>
  </si>
  <si>
    <t>LALINDRA CHHACHHAN</t>
  </si>
  <si>
    <t>MAKARADHWAJ DANSANA</t>
  </si>
  <si>
    <t>MANI SUNDAR CHOUDHURY</t>
  </si>
  <si>
    <t>mantu patel</t>
  </si>
  <si>
    <t>MARKANDA JAYAPURIA</t>
  </si>
  <si>
    <t>MITRABAHANU PATEL</t>
  </si>
  <si>
    <t>Mouzi Bag</t>
  </si>
  <si>
    <t>MUKNDA NAG</t>
  </si>
  <si>
    <t>MUKTA KHICHIDI</t>
  </si>
  <si>
    <t>Nabin Bag</t>
  </si>
  <si>
    <t>NABIN KUMAR CHOUDHURY</t>
  </si>
  <si>
    <t>NARASINGH PUJHARI</t>
  </si>
  <si>
    <t>NARENDRA MAKAR</t>
  </si>
  <si>
    <t>NILAMANI BHOI</t>
  </si>
  <si>
    <t>PADMA LOCHAN PATEL</t>
  </si>
  <si>
    <t>Padmalochn Patel</t>
  </si>
  <si>
    <t>PARAKSHIT NAIK</t>
  </si>
  <si>
    <t>PINKU NAIK</t>
  </si>
  <si>
    <t>PRAKASH LUHA</t>
  </si>
  <si>
    <t>PRASANNA CHOUDHURY</t>
  </si>
  <si>
    <t>PRATAP CHOUDHURY</t>
  </si>
  <si>
    <t>Purna ch Naik</t>
  </si>
  <si>
    <t>RABINDRA LUHA</t>
  </si>
  <si>
    <t>RABIRATN PUJHARI</t>
  </si>
  <si>
    <t>RAJENDRA CHOUDHURY</t>
  </si>
  <si>
    <t>Rajib lochan Patel</t>
  </si>
  <si>
    <t>RAJIB SANDHA</t>
  </si>
  <si>
    <t>RUPANANDA CHOUDHURY</t>
  </si>
  <si>
    <t>Sachidanand Bag</t>
  </si>
  <si>
    <t>Sadanand Choudhury</t>
  </si>
  <si>
    <t>SANTOSH NAYAK</t>
  </si>
  <si>
    <t>SANTOSHINI CHOUDHURY</t>
  </si>
  <si>
    <t>Satyabadi Patel</t>
  </si>
  <si>
    <t>SEBATI KHARSEL</t>
  </si>
  <si>
    <t>SHANKAR DANSANA</t>
  </si>
  <si>
    <t>SHANTILATA CHOUDHURY</t>
  </si>
  <si>
    <t>SHASHI BHUSAN PATEL</t>
  </si>
  <si>
    <t>Shibasagar Bhainsa</t>
  </si>
  <si>
    <t>SMT DOLANETRI CHOUDHURY</t>
  </si>
  <si>
    <t>SOBHARAM PATEL</t>
  </si>
  <si>
    <t>SRIBATSHA BAG</t>
  </si>
  <si>
    <t>SRIMANTA KUMAR NAYAK</t>
  </si>
  <si>
    <t>SUGAYNI BAG</t>
  </si>
  <si>
    <t>SURAT PATEL</t>
  </si>
  <si>
    <t>SUSHAMA BHAINSHA</t>
  </si>
  <si>
    <t>TARAKANTA DANSANA</t>
  </si>
  <si>
    <t>Trilochan chudhury</t>
  </si>
  <si>
    <t>UMESH BAG</t>
  </si>
  <si>
    <t>UPAMA PATEL</t>
  </si>
  <si>
    <t>ABHIMANYU  PATEL</t>
  </si>
  <si>
    <t>Bhatlaida</t>
  </si>
  <si>
    <t>ABINASH  KUMAR  PATEL</t>
  </si>
  <si>
    <t>ACHYUTANANDA  PATEL</t>
  </si>
  <si>
    <t>AHALYA PRUSETH</t>
  </si>
  <si>
    <t>AINTHA  KUMBHAR</t>
  </si>
  <si>
    <t>ajit  kumar  patel</t>
  </si>
  <si>
    <t>ALEKH BEHERA</t>
  </si>
  <si>
    <t>Alekha chandra  Naik</t>
  </si>
  <si>
    <t>Alok  Kumar   Naik</t>
  </si>
  <si>
    <t>AMIYA  KUMAR PATEL</t>
  </si>
  <si>
    <t>Anadi   Behera</t>
  </si>
  <si>
    <t>anil  kisan</t>
  </si>
  <si>
    <t>ANNAPURNA  GOUNTIA</t>
  </si>
  <si>
    <t>ANTARAM  BAG</t>
  </si>
  <si>
    <t>ARUN  KUMAR PATEL</t>
  </si>
  <si>
    <t>ASHILYA KUMAR PATEL</t>
  </si>
  <si>
    <t>BADRINARAYAN  NAIK</t>
  </si>
  <si>
    <t>BALARAM  KUMBHAR</t>
  </si>
  <si>
    <t>BANMALI SAHU</t>
  </si>
  <si>
    <t>barada  patel</t>
  </si>
  <si>
    <t>BASUDEB  ROHIDAS</t>
  </si>
  <si>
    <t>Basudev  Mahapatrea</t>
  </si>
  <si>
    <t>BHABANI  MAJHI</t>
  </si>
  <si>
    <t>Bhagaban  Puruseth</t>
  </si>
  <si>
    <t>BHAGIRATHI  SA</t>
  </si>
  <si>
    <t>BHARATI  SAHU</t>
  </si>
  <si>
    <t>BHIKHA  KUMBHAR</t>
  </si>
  <si>
    <t>BHISMADEV  BUDULA</t>
  </si>
  <si>
    <t>Bigananda  Maroei</t>
  </si>
  <si>
    <t>BIJAY  KUMAR  BEHERA</t>
  </si>
  <si>
    <t>BILAS  KISAN</t>
  </si>
  <si>
    <t>Bimal Patel</t>
  </si>
  <si>
    <t>BINA  PATEL</t>
  </si>
  <si>
    <t>BINOD  BIHARI  KISAN</t>
  </si>
  <si>
    <t>BINOD  BIHARI  PATEL</t>
  </si>
  <si>
    <t>BINOD  MAHANANDA</t>
  </si>
  <si>
    <t xml:space="preserve">BINOD KISNA </t>
  </si>
  <si>
    <t>binodbihari  naik</t>
  </si>
  <si>
    <t>BINODINI  PATEL</t>
  </si>
  <si>
    <t>BIPINBIHARI  PATEL</t>
  </si>
  <si>
    <t>BIRENDRA   ROHIDAS</t>
  </si>
  <si>
    <t>Birendra  Naik</t>
  </si>
  <si>
    <t xml:space="preserve">BISHNU PRASAD PRUSETH </t>
  </si>
  <si>
    <t>BISIKESHAN  KHICHIDI</t>
  </si>
  <si>
    <t>BRAJAMOHAN  KISAN</t>
  </si>
  <si>
    <t>budhadeba  kisan</t>
  </si>
  <si>
    <t>byasadeb  patel</t>
  </si>
  <si>
    <t>CHAITANYA  KUMBHAR</t>
  </si>
  <si>
    <t>CHANDRAMA  PATEL</t>
  </si>
  <si>
    <t>CHINTAMANI  KUMBHAR</t>
  </si>
  <si>
    <t>Chintamani  Patel</t>
  </si>
  <si>
    <t>Daitari  Naik</t>
  </si>
  <si>
    <t>Damodar   Pruseth</t>
  </si>
  <si>
    <t>Dayanidhi   Kalo</t>
  </si>
  <si>
    <t>debadatta  patel</t>
  </si>
  <si>
    <t>DEBANAND  NAIK</t>
  </si>
  <si>
    <t>DEBENDRA  BHIO</t>
  </si>
  <si>
    <t>DEBENDRA  KUMAR  PATEL</t>
  </si>
  <si>
    <t>Deepak   Naik</t>
  </si>
  <si>
    <t>DEEPIKA  PATEL</t>
  </si>
  <si>
    <t>DHANANJAY  BEHERA</t>
  </si>
  <si>
    <t>DHURBA  SAHU</t>
  </si>
  <si>
    <t>DIGAMBAR  PRADHAN</t>
  </si>
  <si>
    <t>dileswar  dutichand</t>
  </si>
  <si>
    <t>Dileswar  Mahapatra</t>
  </si>
  <si>
    <t>DILESWARI NAIK</t>
  </si>
  <si>
    <t>DILESWRA  KISAN</t>
  </si>
  <si>
    <t>DILLIP  KUMAR  PATEL</t>
  </si>
  <si>
    <t>dillip  kumar naik</t>
  </si>
  <si>
    <t xml:space="preserve">DINESH KISAN </t>
  </si>
  <si>
    <t>DOLAMANI  PATEL</t>
  </si>
  <si>
    <t>DRUPADI  PRADHAN</t>
  </si>
  <si>
    <t>dukhanasan  majhi</t>
  </si>
  <si>
    <t>dula  kumura</t>
  </si>
  <si>
    <t>DULARAM  BEHERA</t>
  </si>
  <si>
    <t>durga  kisan</t>
  </si>
  <si>
    <t>Durjaya  Marai</t>
  </si>
  <si>
    <t>DUSMANTA  BHOI</t>
  </si>
  <si>
    <t>GAJANAN  NAIK</t>
  </si>
  <si>
    <t>GHANASHYAM  CHAND</t>
  </si>
  <si>
    <t>GHANASHYAM  NAIK</t>
  </si>
  <si>
    <t xml:space="preserve">GHASIA KISHAN </t>
  </si>
  <si>
    <t>girdhari  kumura</t>
  </si>
  <si>
    <t>GIRIDHARI  PATEL</t>
  </si>
  <si>
    <t>GIRIKISHOR  KISAN</t>
  </si>
  <si>
    <t>GOLAP  CHANDRA  PATEL</t>
  </si>
  <si>
    <t>GOLAPA  PATEL</t>
  </si>
  <si>
    <t>GOPAL  KRISHNA  PATEL</t>
  </si>
  <si>
    <t>gunanidhi  patel</t>
  </si>
  <si>
    <t>GUNANIDHI  PATEL</t>
  </si>
  <si>
    <t>guptachandra  patel</t>
  </si>
  <si>
    <t>gurucharan  kisan</t>
  </si>
  <si>
    <t>harachand pasayat</t>
  </si>
  <si>
    <t>hemsagar  naik</t>
  </si>
  <si>
    <t>HIMANSHU KU. PATEL</t>
  </si>
  <si>
    <t>himansu Patel</t>
  </si>
  <si>
    <t>jagadish chandra  tiwari</t>
  </si>
  <si>
    <t>JAGANNATH  CHAND</t>
  </si>
  <si>
    <t>JAGANNATH  PATEL</t>
  </si>
  <si>
    <t>jamuna  behera</t>
  </si>
  <si>
    <t>JANEKARAM  KHADIA</t>
  </si>
  <si>
    <t>jangyasen  naik</t>
  </si>
  <si>
    <t>JANMAJAY  PATEL</t>
  </si>
  <si>
    <t>JANMAJAYA    SAHU</t>
  </si>
  <si>
    <t>JAYA  KUMARI  SAHU</t>
  </si>
  <si>
    <t>JAYANTA  KUMAR PATEL</t>
  </si>
  <si>
    <t>JHASAKETAN  ROHIDAS</t>
  </si>
  <si>
    <t>JHASAKETANA  KISAN</t>
  </si>
  <si>
    <t>Jhasketan  Gardia</t>
  </si>
  <si>
    <t>JITENDRIYA  NAIK</t>
  </si>
  <si>
    <t>JOGINDRA  SA</t>
  </si>
  <si>
    <t>JOSHIP  PATEL</t>
  </si>
  <si>
    <t>JUGAL  KISHORE  PATEL</t>
  </si>
  <si>
    <t>JUGESWAR  RANBIDA</t>
  </si>
  <si>
    <t>jujeshti  kisan</t>
  </si>
  <si>
    <t>Kamala  Pruseth</t>
  </si>
  <si>
    <t xml:space="preserve">KANAK PARUA </t>
  </si>
  <si>
    <t>KANAKALATA  PATEL</t>
  </si>
  <si>
    <t>KEDAR  KHICHIRI</t>
  </si>
  <si>
    <t>KEDAR  PATEL</t>
  </si>
  <si>
    <t>KEDAR  SAHU</t>
  </si>
  <si>
    <t>keshabchandra  patel</t>
  </si>
  <si>
    <t>KHATU  DANSANA</t>
  </si>
  <si>
    <t>KHETRA  KISAN</t>
  </si>
  <si>
    <t>KHIROD  CHANDRA  NAIK</t>
  </si>
  <si>
    <t>KIRANSINGH  PATEL</t>
  </si>
  <si>
    <t>KISHOR  BEHERA</t>
  </si>
  <si>
    <t>KISHOR  CHANDRA KISAN</t>
  </si>
  <si>
    <t>KISHOR  RANBIDA</t>
  </si>
  <si>
    <t>KOUSALYA  NAIK</t>
  </si>
  <si>
    <t>KRUSHNA  CHANDRA   SA</t>
  </si>
  <si>
    <t>KRUSHNA  CHANDRA  BHOI</t>
  </si>
  <si>
    <t>kshmasila  naik</t>
  </si>
  <si>
    <t>KUBER  DHURUA</t>
  </si>
  <si>
    <t>KUNJA  KISAN</t>
  </si>
  <si>
    <t>Kuntala  Behera</t>
  </si>
  <si>
    <t>LABANI  KISAN</t>
  </si>
  <si>
    <t>Labanidhar  Nayak</t>
  </si>
  <si>
    <t>LAKSHMIDHAR  KISAN</t>
  </si>
  <si>
    <t>lalatendu  naik</t>
  </si>
  <si>
    <t>LALITA   PRUSETH</t>
  </si>
  <si>
    <t>LAMBODAR  PRUSETH</t>
  </si>
  <si>
    <t>LAXMI  PATEL</t>
  </si>
  <si>
    <t>Leena   Patel</t>
  </si>
  <si>
    <t>lili  naik</t>
  </si>
  <si>
    <t>LOKANATH   PRUSETH</t>
  </si>
  <si>
    <t>LOKANATH  PATEL</t>
  </si>
  <si>
    <t>LUBHABATI  NAIK</t>
  </si>
  <si>
    <t>MADHUSUDAN  NAIK</t>
  </si>
  <si>
    <t>MAHENDRA  KUMAR PATEL</t>
  </si>
  <si>
    <t>MAHESWAR  PING</t>
  </si>
  <si>
    <t>MAKARDHWAJ  DHURUA</t>
  </si>
  <si>
    <t>Malli   Patel</t>
  </si>
  <si>
    <t>MAMATA  MAJHI</t>
  </si>
  <si>
    <t>MANI  KISAN</t>
  </si>
  <si>
    <t>manohar  dutiyachand</t>
  </si>
  <si>
    <t>manoj  dutiachand</t>
  </si>
  <si>
    <t xml:space="preserve">MATILAL KISAN </t>
  </si>
  <si>
    <t>MEERA  CHOUDHURY</t>
  </si>
  <si>
    <t>mitrabhanu  naik</t>
  </si>
  <si>
    <t>mitrabhanu  patel</t>
  </si>
  <si>
    <t>MOHANLAL  KISAN</t>
  </si>
  <si>
    <t>Mr mukteswar  naik</t>
  </si>
  <si>
    <t>NABIN  KISAN</t>
  </si>
  <si>
    <t>Nabin  kumar  Naik</t>
  </si>
  <si>
    <t>NABIN  KUMAR  PATEL</t>
  </si>
  <si>
    <t>NABIN  PATEL</t>
  </si>
  <si>
    <t>NABIN  ROHIDAS</t>
  </si>
  <si>
    <t>NAKUL  BHOI</t>
  </si>
  <si>
    <t>NARAYAN  DUTIYACHAND</t>
  </si>
  <si>
    <t>NARESH  KUMAR  PATEL</t>
  </si>
  <si>
    <t>netramani  kisan</t>
  </si>
  <si>
    <t>NETRAMANI  PATEL</t>
  </si>
  <si>
    <t>NILAMANI  PATEL</t>
  </si>
  <si>
    <t>nilambar  seth</t>
  </si>
  <si>
    <t>NIRAD  KUMAR  NAIK</t>
  </si>
  <si>
    <t>NIRAKAR   PATEL</t>
  </si>
  <si>
    <t>NIROJ  KUMAR  PATEL</t>
  </si>
  <si>
    <t>NISIKANTA  PATEL</t>
  </si>
  <si>
    <t>padmabati  sahu</t>
  </si>
  <si>
    <t>PADMINI  PRUSETH</t>
  </si>
  <si>
    <t>PAPATLAL  BHOI</t>
  </si>
  <si>
    <t>PARAMANANDA  SAHU</t>
  </si>
  <si>
    <t>patel  dc &amp;  saukini</t>
  </si>
  <si>
    <t>patel  kumar  adit</t>
  </si>
  <si>
    <t>PATEL CHANDRA PRATAP</t>
  </si>
  <si>
    <t>PATEL PRASANNA KUMAR</t>
  </si>
  <si>
    <t>PITAMBAR SAHU</t>
  </si>
  <si>
    <t>PRABHAT  NAYAK</t>
  </si>
  <si>
    <t>PRADIP  KUMAR PATEL</t>
  </si>
  <si>
    <t>PRAFULLA  KUMAR PATEL</t>
  </si>
  <si>
    <t>pramod  behera</t>
  </si>
  <si>
    <t>prasanna  kisan</t>
  </si>
  <si>
    <t>Prasanta  Patel</t>
  </si>
  <si>
    <t>PRASHANA  KUMAR  BEHERA</t>
  </si>
  <si>
    <t>PRATIVA  KISAN</t>
  </si>
  <si>
    <t>PREMANANDA  NAIK</t>
  </si>
  <si>
    <t>priyambada naik</t>
  </si>
  <si>
    <t>pruthibiraj patel</t>
  </si>
  <si>
    <t>PURNAMI  NAIK</t>
  </si>
  <si>
    <t>PURNNAMI  KISAN</t>
  </si>
  <si>
    <t>puspa  naik</t>
  </si>
  <si>
    <t>RACHANA  KISAN</t>
  </si>
  <si>
    <t>RADHIKA  NAIK</t>
  </si>
  <si>
    <t>RAIBARI  MAJHI</t>
  </si>
  <si>
    <t>RAJENDRA  KISAN</t>
  </si>
  <si>
    <t>RAJESH  KUMAR  PATEL</t>
  </si>
  <si>
    <t>RAJIB  PATEL</t>
  </si>
  <si>
    <t>Raju  Marai</t>
  </si>
  <si>
    <t>RAJU  PATEL</t>
  </si>
  <si>
    <t>RAMAI  CHARAN  NAIK</t>
  </si>
  <si>
    <t>RAMAKANT  TIWARI</t>
  </si>
  <si>
    <t>RANJAN KUMAR  PATEL</t>
  </si>
  <si>
    <t>rebatimohan  patel</t>
  </si>
  <si>
    <t>ROHIT  KUMAR  KISHAN</t>
  </si>
  <si>
    <t>rohit  kumar  patel</t>
  </si>
  <si>
    <t>ROHIT KUMAR KISAN</t>
  </si>
  <si>
    <t>RUBI  NAIK</t>
  </si>
  <si>
    <t xml:space="preserve">SA JAMADAR  </t>
  </si>
  <si>
    <t>SABITA  MAJHI</t>
  </si>
  <si>
    <t>SABITRI  PATEL</t>
  </si>
  <si>
    <t>sakuntala  kisan</t>
  </si>
  <si>
    <t>samir  kumar  patel</t>
  </si>
  <si>
    <t>SANAT  KU.  PATEL</t>
  </si>
  <si>
    <t>SANATAN  KISAN</t>
  </si>
  <si>
    <t>Sanjib Kumar Patel</t>
  </si>
  <si>
    <t>SANJUKTA  PATEL</t>
  </si>
  <si>
    <t>SANTILATA SAHU</t>
  </si>
  <si>
    <t>santosh  kisan</t>
  </si>
  <si>
    <t>santosh  kumar  naik</t>
  </si>
  <si>
    <t>SANTOSH  KUMAR  PATEL</t>
  </si>
  <si>
    <t>SANTOSH  KUMAR PATEL</t>
  </si>
  <si>
    <t>SANTOSH  ROHIDAS</t>
  </si>
  <si>
    <t>Saphina  Patel</t>
  </si>
  <si>
    <t>SARASWATI  KISSAN</t>
  </si>
  <si>
    <t>SARAT  KUMAR  NAIK</t>
  </si>
  <si>
    <t>Sarathi  Marai</t>
  </si>
  <si>
    <t>SAROJ  KISAN</t>
  </si>
  <si>
    <t>SAROJ  KUMAR  NAIK</t>
  </si>
  <si>
    <t>SAROJINI SAHU</t>
  </si>
  <si>
    <t>sashibhusan  naik</t>
  </si>
  <si>
    <t>Satyananda  Pruseth</t>
  </si>
  <si>
    <t>saukilal  naik</t>
  </si>
  <si>
    <t>shantilata  patel</t>
  </si>
  <si>
    <t>SMT BASANTA  NAIK</t>
  </si>
  <si>
    <t xml:space="preserve">SOBHARAM KISAN </t>
  </si>
  <si>
    <t>SRI GANESH  PATEL</t>
  </si>
  <si>
    <t>sribanta  patel</t>
  </si>
  <si>
    <t>Srikanta  Naik</t>
  </si>
  <si>
    <t>srikanta  patel</t>
  </si>
  <si>
    <t>Srimanta  Mahananda</t>
  </si>
  <si>
    <t>SRIMUD  DUTIYACHAND</t>
  </si>
  <si>
    <t>Subash  Kumar   Naik</t>
  </si>
  <si>
    <t>subhas  kumar  patel</t>
  </si>
  <si>
    <t>SUBRAT  KUMAR  PATEL</t>
  </si>
  <si>
    <t>SUDAN  KISAN</t>
  </si>
  <si>
    <t>Sudeep kishor   Naik</t>
  </si>
  <si>
    <t>sudharma  patel</t>
  </si>
  <si>
    <t>SUGYANI  KUMAR  PATEL</t>
  </si>
  <si>
    <t>SUJIT  KUMAR  NAK</t>
  </si>
  <si>
    <t>Sujit  kumar  Patel</t>
  </si>
  <si>
    <t>SUKANTI  SAHU</t>
  </si>
  <si>
    <t xml:space="preserve">SUKUMANI PRUSETH </t>
  </si>
  <si>
    <t>suman  kumar  patel</t>
  </si>
  <si>
    <t>SUMATI  BARA</t>
  </si>
  <si>
    <t>SUNIL  KUMAR  PATEL</t>
  </si>
  <si>
    <t>SUNITA  KHADIA</t>
  </si>
  <si>
    <t>SURABHI   DWITIYACHAND</t>
  </si>
  <si>
    <t>SURAVI  NAIK</t>
  </si>
  <si>
    <t>SURENDRA  PATEL</t>
  </si>
  <si>
    <t>SURESH  CHANDRA  NAIK</t>
  </si>
  <si>
    <t>SURESH  KHICHIRI</t>
  </si>
  <si>
    <t>SURESH  KUMBHAR</t>
  </si>
  <si>
    <t>suruchi  patel</t>
  </si>
  <si>
    <t>SUSHANTA  KUMAR  PATEL</t>
  </si>
  <si>
    <t>SUSMITA  NAIK</t>
  </si>
  <si>
    <t>T K  PATEL</t>
  </si>
  <si>
    <t>TRIBANDHU SAHOO</t>
  </si>
  <si>
    <t xml:space="preserve">UDDHAB MAJHI </t>
  </si>
  <si>
    <t>UGRASEN PASAYAT</t>
  </si>
  <si>
    <t>UMABATI  PATEL</t>
  </si>
  <si>
    <t>umakant  naik</t>
  </si>
  <si>
    <t>umashankar  pradhan</t>
  </si>
  <si>
    <t>umashankar  tiwari</t>
  </si>
  <si>
    <t>UPENDRA  KALO</t>
  </si>
  <si>
    <t>UPENDRA  KUMAR  PATEL</t>
  </si>
  <si>
    <t>UPENDRA  PATEL</t>
  </si>
  <si>
    <t xml:space="preserve">URMILLA KISA </t>
  </si>
  <si>
    <t>AMRUT MEHER</t>
  </si>
  <si>
    <t>Muradipali</t>
  </si>
  <si>
    <t>ARJUN ROHIDAS</t>
  </si>
  <si>
    <t>ARKHITA BESAN</t>
  </si>
  <si>
    <t>ASHOK KUMAR MAJHI</t>
  </si>
  <si>
    <t>ASHOK NAIK</t>
  </si>
  <si>
    <t>ASHOK PING</t>
  </si>
  <si>
    <t>BADRINARAYAN NAYAK</t>
  </si>
  <si>
    <t>BEDBYAS LARIA</t>
  </si>
  <si>
    <t>BHABAGRAHI NAIK</t>
  </si>
  <si>
    <t>BHIMASEN NAIK</t>
  </si>
  <si>
    <t xml:space="preserve">BIRANCHI KISAN </t>
  </si>
  <si>
    <t>BISHAKHA PATEL</t>
  </si>
  <si>
    <t>BRAJA MOHAN KISAN</t>
  </si>
  <si>
    <t>CHAITANYA NAIK</t>
  </si>
  <si>
    <t>CHAKRAM KISAN</t>
  </si>
  <si>
    <t>CHANDRASEKHAR NAIK</t>
  </si>
  <si>
    <t>CHATURBHUJA NAYAK</t>
  </si>
  <si>
    <t xml:space="preserve">DARASINGH KISAN </t>
  </si>
  <si>
    <t>GANDA KISHAN</t>
  </si>
  <si>
    <t>GELAMANI MAREI</t>
  </si>
  <si>
    <t>GIRIDHARI PANDEY</t>
  </si>
  <si>
    <t>GURU CHARANKISAN</t>
  </si>
  <si>
    <t>INDRAMANI MEHER</t>
  </si>
  <si>
    <t>JAGANNATH NAIK</t>
  </si>
  <si>
    <t>JOGINDRA DHURUA</t>
  </si>
  <si>
    <t>KANCHAN NAIK</t>
  </si>
  <si>
    <t>KASHTU KISAN</t>
  </si>
  <si>
    <t>KEDAR MAJHI</t>
  </si>
  <si>
    <t>KISHOR CHANDRA SAHU</t>
  </si>
  <si>
    <t>KISHOR CHHATRIA</t>
  </si>
  <si>
    <t>KISHOR KUMAR NAIK</t>
  </si>
  <si>
    <t>KRUSHNA CHANDRA KISAN</t>
  </si>
  <si>
    <t>LADU KISAN</t>
  </si>
  <si>
    <t>LAL KISHAN</t>
  </si>
  <si>
    <t>LALIT NAIK</t>
  </si>
  <si>
    <t>LAXMIDHAR SANDHA</t>
  </si>
  <si>
    <t>LOCHAN MEHER</t>
  </si>
  <si>
    <t>MAHENDRA MAJHI</t>
  </si>
  <si>
    <t>MAHESWAR KISAN</t>
  </si>
  <si>
    <t xml:space="preserve">MANI KISAN </t>
  </si>
  <si>
    <t>MAUJA KISAN</t>
  </si>
  <si>
    <t>MILAN PRADHAN</t>
  </si>
  <si>
    <t>MOHANA KISAN</t>
  </si>
  <si>
    <t>MURALIDHAR CHHATRIA</t>
  </si>
  <si>
    <t>NABAKISHORE NAIK</t>
  </si>
  <si>
    <t>NARENDRA MAREI</t>
  </si>
  <si>
    <t>NETRA KISAN</t>
  </si>
  <si>
    <t>NRUPALAL NAYAK</t>
  </si>
  <si>
    <t>PADMALOCHAN KISAN</t>
  </si>
  <si>
    <t>PADU KISAN</t>
  </si>
  <si>
    <t>PARMESWAR CHARDIA</t>
  </si>
  <si>
    <t>PARSU BUDA</t>
  </si>
  <si>
    <t>PREMANANDA ROUT</t>
  </si>
  <si>
    <t>PURNA CHANDRA  KISAN</t>
  </si>
  <si>
    <t>PUSPALATA KISAN</t>
  </si>
  <si>
    <t>RAJINDRA KISAN</t>
  </si>
  <si>
    <t>RAMLAL ROUT</t>
  </si>
  <si>
    <t>RASANANDA KISAN</t>
  </si>
  <si>
    <t>ROHIT NAIK</t>
  </si>
  <si>
    <t>SAHADEV SANDHA</t>
  </si>
  <si>
    <t>SAHEBARAM MAHANANDIA</t>
  </si>
  <si>
    <t>SANKIRTAN KISAN</t>
  </si>
  <si>
    <t>SANTOSH NAIK</t>
  </si>
  <si>
    <t>SARASWATI KISAN</t>
  </si>
  <si>
    <t>SAROJINI ROHIDAS</t>
  </si>
  <si>
    <t>SATYABAN KISAN</t>
  </si>
  <si>
    <t>SHESHADEB SANDHA</t>
  </si>
  <si>
    <t>SUBHASINI KISAN</t>
  </si>
  <si>
    <t>SUDRESAN KISAN</t>
  </si>
  <si>
    <t>SUMANTA KUMAR NAYAK</t>
  </si>
  <si>
    <t>SUSANTA BAG</t>
  </si>
  <si>
    <t>TANKADHAR NAYAK</t>
  </si>
  <si>
    <t>TEJRAJ KISAN</t>
  </si>
  <si>
    <t>THANASUNDAR NAYAK</t>
  </si>
  <si>
    <t>UPENDRA MEHER</t>
  </si>
  <si>
    <t>rebati kuanra</t>
  </si>
  <si>
    <t>Kankmal</t>
  </si>
  <si>
    <t>sahadeb naik</t>
  </si>
  <si>
    <t>bhuraj dandsana</t>
  </si>
  <si>
    <t>nabin dandsana</t>
  </si>
  <si>
    <t>kalpana naik</t>
  </si>
  <si>
    <t>mitrabhanu naik</t>
  </si>
  <si>
    <t>purnachandra mahananda</t>
  </si>
  <si>
    <t>shasi mahananda</t>
  </si>
  <si>
    <t>parama adha</t>
  </si>
  <si>
    <t>ramesh adha</t>
  </si>
  <si>
    <t>debarchchan mahanandia</t>
  </si>
  <si>
    <t>miniketan buda</t>
  </si>
  <si>
    <t xml:space="preserve">benudhar adha </t>
  </si>
  <si>
    <t>gouri shankar naik</t>
  </si>
  <si>
    <t xml:space="preserve">indra naik </t>
  </si>
  <si>
    <t>naren naik</t>
  </si>
  <si>
    <t>biranchi mahananda</t>
  </si>
  <si>
    <t>Bhubane jayapuria</t>
  </si>
  <si>
    <t>mohan oram</t>
  </si>
  <si>
    <t>kshetri patel</t>
  </si>
  <si>
    <t>munu patel</t>
  </si>
  <si>
    <t>purnami patel</t>
  </si>
  <si>
    <t>karunakar nag</t>
  </si>
  <si>
    <t>purna chandra Patel</t>
  </si>
  <si>
    <t>jagadish Mahananda</t>
  </si>
  <si>
    <t>sombaru sa</t>
  </si>
  <si>
    <t>manoranjan rout</t>
  </si>
  <si>
    <t>golapi naik</t>
  </si>
  <si>
    <t>nandalal Mahananda</t>
  </si>
  <si>
    <t>chaitanya sandha</t>
  </si>
  <si>
    <t>harekrushna naik</t>
  </si>
  <si>
    <t>uttam naik</t>
  </si>
  <si>
    <t>ashillaya choudhury</t>
  </si>
  <si>
    <t>rajani dansena</t>
  </si>
  <si>
    <t>chandan naik</t>
  </si>
  <si>
    <t>somnath naik</t>
  </si>
  <si>
    <t>mukteswar adha</t>
  </si>
  <si>
    <t>bhabani patel</t>
  </si>
  <si>
    <t>dev shankar patel</t>
  </si>
  <si>
    <t>jayashankar patel</t>
  </si>
  <si>
    <t>shubhashankar patel</t>
  </si>
  <si>
    <t>sibasankar patel</t>
  </si>
  <si>
    <t>suresh  chandra patel</t>
  </si>
  <si>
    <t>haresh mahanandia</t>
  </si>
  <si>
    <t>kshamashil mahanand</t>
  </si>
  <si>
    <t>pratap kumar patel</t>
  </si>
  <si>
    <t>pravat kumar patel</t>
  </si>
  <si>
    <t>uchhab patel</t>
  </si>
  <si>
    <t>pradeep kumar mahanand</t>
  </si>
  <si>
    <t>suresh mahanand</t>
  </si>
  <si>
    <t>jaya narayan patel</t>
  </si>
  <si>
    <t>kamini ranbida</t>
  </si>
  <si>
    <t>satyananda dandsana</t>
  </si>
  <si>
    <t>padma buda</t>
  </si>
  <si>
    <t>umakanta patel</t>
  </si>
  <si>
    <t>mahindra patel</t>
  </si>
  <si>
    <t>harishankar adha</t>
  </si>
  <si>
    <t>iswar adha</t>
  </si>
  <si>
    <t>sanatan adha</t>
  </si>
  <si>
    <t>chandra dandasena</t>
  </si>
  <si>
    <t>khageswar patel</t>
  </si>
  <si>
    <t>Jayanarayan patel</t>
  </si>
  <si>
    <t>lambodar chaudhuri</t>
  </si>
  <si>
    <t>kumod patel</t>
  </si>
  <si>
    <t>laxman patel</t>
  </si>
  <si>
    <t>pradip patel</t>
  </si>
  <si>
    <t>girija naik</t>
  </si>
  <si>
    <t>danardan kalo</t>
  </si>
  <si>
    <t>binaya kumar patel</t>
  </si>
  <si>
    <t>aswini kumar patel</t>
  </si>
  <si>
    <t>barun patel</t>
  </si>
  <si>
    <t>bhabani shankar patel</t>
  </si>
  <si>
    <t>chudamani naik</t>
  </si>
  <si>
    <t>daitari Patel</t>
  </si>
  <si>
    <t>Dhaniram naik</t>
  </si>
  <si>
    <t>jalandhar patel</t>
  </si>
  <si>
    <t>japi naik</t>
  </si>
  <si>
    <t>krishna chandra dandsana</t>
  </si>
  <si>
    <t>kshirod dandasena</t>
  </si>
  <si>
    <t>laxmi narayan patel</t>
  </si>
  <si>
    <t xml:space="preserve">mr patel chinta mani </t>
  </si>
  <si>
    <t>Padamani Patel</t>
  </si>
  <si>
    <t>padmabati naik</t>
  </si>
  <si>
    <t>pankaj  patel</t>
  </si>
  <si>
    <t>santoshinee patel</t>
  </si>
  <si>
    <t>saroj patel</t>
  </si>
  <si>
    <t>sarojini naik</t>
  </si>
  <si>
    <t>sribachha dandsena</t>
  </si>
  <si>
    <t>sripati Patel</t>
  </si>
  <si>
    <t>sukanti banachhor</t>
  </si>
  <si>
    <t>sundarmani patel</t>
  </si>
  <si>
    <t xml:space="preserve">AGASTI JAYPURIA </t>
  </si>
  <si>
    <t>Panpali</t>
  </si>
  <si>
    <t xml:space="preserve">ALOK KUMAR SINGH </t>
  </si>
  <si>
    <t>ASHOK MEHER</t>
  </si>
  <si>
    <t>BASANTA SINGH</t>
  </si>
  <si>
    <t>BHARAT CHANDRA MAHANAND</t>
  </si>
  <si>
    <t>BHARAT CHANDRA MEHER</t>
  </si>
  <si>
    <t xml:space="preserve">BHUPAL CHANDRA JAYPURIA </t>
  </si>
  <si>
    <t>BIDHUMUKHI DIHIRIA</t>
  </si>
  <si>
    <t>BIPIN CHANDRA BUDA</t>
  </si>
  <si>
    <t>BIRANCHI MAHANANDA</t>
  </si>
  <si>
    <t>chandramani jayapuria</t>
  </si>
  <si>
    <t>CHARUCHAND BUDA</t>
  </si>
  <si>
    <t>danardan jaypuria</t>
  </si>
  <si>
    <t>DUBARAJ SINGH</t>
  </si>
  <si>
    <t xml:space="preserve">GOLAKA CHANDRA JAYAPURIA </t>
  </si>
  <si>
    <t>GOURI SHANKAR GANDHA</t>
  </si>
  <si>
    <t xml:space="preserve">HARICHANDRA JAYA\PURIA </t>
  </si>
  <si>
    <t>JAIPURIA GOBARDHAN</t>
  </si>
  <si>
    <t>KESHAB GANDHA</t>
  </si>
  <si>
    <t xml:space="preserve">KSHIRA SAGAR SINGH </t>
  </si>
  <si>
    <t>KSHYAMASILA SUNANI</t>
  </si>
  <si>
    <t>LABANGA JAYPURIA</t>
  </si>
  <si>
    <t>LABANGALATA SINGH</t>
  </si>
  <si>
    <t>LALIT PRASAD SINGH</t>
  </si>
  <si>
    <t xml:space="preserve">LEMBOKANTA JAYPURIA </t>
  </si>
  <si>
    <t>MAHENDRA JAYAPURIA</t>
  </si>
  <si>
    <t>MAHENDRA MAHANANDA</t>
  </si>
  <si>
    <t xml:space="preserve">MANAMAUJI GANDHA </t>
  </si>
  <si>
    <t>MEGHALATA BESAN</t>
  </si>
  <si>
    <t xml:space="preserve">MILA JAYAPURIA </t>
  </si>
  <si>
    <t>NABIN CHANDRA GANDHA</t>
  </si>
  <si>
    <t>NARAHARI MAHANANDA</t>
  </si>
  <si>
    <t>PARAMESWAR SINGH</t>
  </si>
  <si>
    <t>PAULASTI KUMAR JAYAPURIA</t>
  </si>
  <si>
    <t>PRAKASH DIP</t>
  </si>
  <si>
    <t>PREMANANDA SINGH</t>
  </si>
  <si>
    <t xml:space="preserve">PRITI RANJAN BUDA </t>
  </si>
  <si>
    <t>PRITISAGAR JAYAPURIA</t>
  </si>
  <si>
    <t>RADHACHARAN BUDA</t>
  </si>
  <si>
    <t>RAMBHABATI JAYAPURIA</t>
  </si>
  <si>
    <t>ROHIT  MAHANANDA</t>
  </si>
  <si>
    <t>sabita mahanand</t>
  </si>
  <si>
    <t>SANATAN MAHANANDA</t>
  </si>
  <si>
    <t>SARAT CHANDRA PANCHALI</t>
  </si>
  <si>
    <t>SNEHALATA BESAN</t>
  </si>
  <si>
    <t xml:space="preserve">TARANI JAYAPURIA </t>
  </si>
  <si>
    <t>TRIBIKRAM SINGH</t>
  </si>
  <si>
    <t>TULARAM MEHER</t>
  </si>
  <si>
    <t xml:space="preserve">UPENDRA JAYPURIA </t>
  </si>
  <si>
    <t>ACHARYA MAJHI</t>
  </si>
  <si>
    <t>Odiapali</t>
  </si>
  <si>
    <t>AINTHA KISAN</t>
  </si>
  <si>
    <t>ANITA RANBIDA</t>
  </si>
  <si>
    <t>ANUPAMA KISAN</t>
  </si>
  <si>
    <t>APUCHA PATEL</t>
  </si>
  <si>
    <t>ARUNA GANDHA</t>
  </si>
  <si>
    <t xml:space="preserve">ARUNA LUHA </t>
  </si>
  <si>
    <t>ASHOK KISAN</t>
  </si>
  <si>
    <t>ASHOK KUMAR KISAN</t>
  </si>
  <si>
    <t>ASHOK KUMAR MEHER</t>
  </si>
  <si>
    <t xml:space="preserve">BAIJAYANTI PATEL </t>
  </si>
  <si>
    <t>BAISNAB BAG</t>
  </si>
  <si>
    <t>BARUN KU.MEHER</t>
  </si>
  <si>
    <t>BASANTI NAIK</t>
  </si>
  <si>
    <t>BASUDEB BARIHA</t>
  </si>
  <si>
    <t>BASUDEV JAYAPURIA</t>
  </si>
  <si>
    <t>BASUDEv PAULE</t>
  </si>
  <si>
    <t>BHABANI SANKAR MEHER</t>
  </si>
  <si>
    <t>BHARATHA  KISAN</t>
  </si>
  <si>
    <t>BHISHMA MEHER</t>
  </si>
  <si>
    <t>BHISMADEV  NAIK</t>
  </si>
  <si>
    <t>BHOJRAJ BARIHA</t>
  </si>
  <si>
    <t>BIDYADHAR KISAN</t>
  </si>
  <si>
    <t>BIJAYA GANDHA</t>
  </si>
  <si>
    <t>BILAL KHAN</t>
  </si>
  <si>
    <t>BILASINI PAULE</t>
  </si>
  <si>
    <t>BINAYA KUMAR GANDHA</t>
  </si>
  <si>
    <t>BINODINI DHURUA</t>
  </si>
  <si>
    <t>BIPINCHANDRA BUDA</t>
  </si>
  <si>
    <t>BIRENDRA GANDHA</t>
  </si>
  <si>
    <t>BISAKHA KISAN</t>
  </si>
  <si>
    <t>BISESWAR PAULE</t>
  </si>
  <si>
    <t>BISHESWAR PATEL</t>
  </si>
  <si>
    <t>BISHIKESHAN KAUDI</t>
  </si>
  <si>
    <t>BISHNA PRIYA NAIK</t>
  </si>
  <si>
    <t>BISHNU PRASAD PRUSETH</t>
  </si>
  <si>
    <t>BULBULI BUDA</t>
  </si>
  <si>
    <t>CHAITANYA MEHER</t>
  </si>
  <si>
    <t>CHANDAN SINGH KISAN</t>
  </si>
  <si>
    <t>CHANDRABATI LUHA</t>
  </si>
  <si>
    <t xml:space="preserve">CHANDRAMANI SETH </t>
  </si>
  <si>
    <t>CHINTAMANI  MAHANANDA</t>
  </si>
  <si>
    <t>DASMATI KISAN</t>
  </si>
  <si>
    <t>DHANU KISAN</t>
  </si>
  <si>
    <t>DHANURJAYA MAJHI</t>
  </si>
  <si>
    <t>DHRUBA CHARAN MEHER</t>
  </si>
  <si>
    <t>DHUKHU KISAN</t>
  </si>
  <si>
    <t>DIBYALOCHAN ORAM</t>
  </si>
  <si>
    <t>Dileswar Kusum</t>
  </si>
  <si>
    <t>DILESWAR LUHA</t>
  </si>
  <si>
    <t>DILESWARI KISAN</t>
  </si>
  <si>
    <t>DILLIP KUMAR BAGH</t>
  </si>
  <si>
    <t>DINU KISAN</t>
  </si>
  <si>
    <t>DURJODHAN PAULE</t>
  </si>
  <si>
    <t>DURJYODHAN DIHIRIA</t>
  </si>
  <si>
    <t>DURYODHAN KISAN</t>
  </si>
  <si>
    <t>GAJINDRA KALO</t>
  </si>
  <si>
    <t>GANESARAM MEHER</t>
  </si>
  <si>
    <t>GANESH DIHIRIA</t>
  </si>
  <si>
    <t>GANGABATI PATEL</t>
  </si>
  <si>
    <t>GAURISHANKAR MEHER</t>
  </si>
  <si>
    <t>GHANASHYAM MEHER</t>
  </si>
  <si>
    <t>GIRDHARI LUHA</t>
  </si>
  <si>
    <t>GITADEI</t>
  </si>
  <si>
    <t>GOBINDA KHANDA</t>
  </si>
  <si>
    <t>GOLAP MEHER</t>
  </si>
  <si>
    <t>GOPAL MEHER</t>
  </si>
  <si>
    <t>GOURANGA LUHA</t>
  </si>
  <si>
    <t>GRUDEB KHADIA</t>
  </si>
  <si>
    <t>GULAPI KISAN</t>
  </si>
  <si>
    <t>GUPTA CHANDRA  DIHIRIA</t>
  </si>
  <si>
    <t>HARESH NAIK</t>
  </si>
  <si>
    <t>HEMA KISAN</t>
  </si>
  <si>
    <t>HEMAKNTI NAIK</t>
  </si>
  <si>
    <t>HEMANTA MEHER</t>
  </si>
  <si>
    <t>HEMSAGAR KISAN</t>
  </si>
  <si>
    <t>HINDU KISAN</t>
  </si>
  <si>
    <t>HIRALAL  MEHER</t>
  </si>
  <si>
    <t>HRUDANANDA JAYAPURIYA</t>
  </si>
  <si>
    <t>HRUSHIKESH LUHA</t>
  </si>
  <si>
    <t>ISWAR KHANDA</t>
  </si>
  <si>
    <t>ISWAR KISAN</t>
  </si>
  <si>
    <t>JADAB KHANDA</t>
  </si>
  <si>
    <t>JAGABANDHU BILANG</t>
  </si>
  <si>
    <t>JAGABANDHU KALO</t>
  </si>
  <si>
    <t>JAGADISH MAHANAND</t>
  </si>
  <si>
    <t>JAGATRAM KISAN</t>
  </si>
  <si>
    <t>JAHARU ORAM</t>
  </si>
  <si>
    <t>JANEKRAM KHADIA</t>
  </si>
  <si>
    <t>JAYA KUMAR MEHER</t>
  </si>
  <si>
    <t>JAYANTI GANDHA</t>
  </si>
  <si>
    <t>JEHERU KISAN</t>
  </si>
  <si>
    <t>JHASAKETAN BARIHA</t>
  </si>
  <si>
    <t>JUGAL KISHOR KALO</t>
  </si>
  <si>
    <t>JUGALKISHOR MEHER</t>
  </si>
  <si>
    <t>KADAMBINI GANDHA</t>
  </si>
  <si>
    <t>KALIA KISSAN</t>
  </si>
  <si>
    <t>KAMAL LOCHAN KISAN</t>
  </si>
  <si>
    <t>Kamala Behera</t>
  </si>
  <si>
    <t>KANDARPA MEHER</t>
  </si>
  <si>
    <t>Kartik Kusum</t>
  </si>
  <si>
    <t>KESHAB CHANDRA MEHER</t>
  </si>
  <si>
    <t>KETAKI MAHANANDA</t>
  </si>
  <si>
    <t>KHAGESWAR LUHA</t>
  </si>
  <si>
    <t>KHELARAM MEHER</t>
  </si>
  <si>
    <t>KHULANA PAULE</t>
  </si>
  <si>
    <t>KIRTAN KISAN</t>
  </si>
  <si>
    <t>KISHOR MEHER</t>
  </si>
  <si>
    <t>KSHIROD NAIK</t>
  </si>
  <si>
    <t>KUMOD JAYAPURIYA</t>
  </si>
  <si>
    <t>KUNTALA KISAN</t>
  </si>
  <si>
    <t>KUNU PRADHAN</t>
  </si>
  <si>
    <t>LABANGA JAYAPURIA</t>
  </si>
  <si>
    <t>LABANYA GURU</t>
  </si>
  <si>
    <t>LAEKHAN ORAM</t>
  </si>
  <si>
    <t xml:space="preserve">LALIT ORAM </t>
  </si>
  <si>
    <t>LALITA MONAN NAIK</t>
  </si>
  <si>
    <t>LALITA NAIK</t>
  </si>
  <si>
    <t>LALU ORAM</t>
  </si>
  <si>
    <t>LOCHAN BILUNG</t>
  </si>
  <si>
    <t>LUCHAN DHURUA</t>
  </si>
  <si>
    <t>LUCHAN KISAN</t>
  </si>
  <si>
    <t>LUKESWAR KISAN</t>
  </si>
  <si>
    <t>MADHUSMITA MAHANAND</t>
  </si>
  <si>
    <t>MAHABIR MEHER</t>
  </si>
  <si>
    <t>MAHENDRA KAUDI</t>
  </si>
  <si>
    <t>MAHESWAR PING</t>
  </si>
  <si>
    <t>MALLI KHANDA</t>
  </si>
  <si>
    <t>MANGALU KHADIA</t>
  </si>
  <si>
    <t>MANJULATA NAIK</t>
  </si>
  <si>
    <t>MANOJ KUMAR KISAN</t>
  </si>
  <si>
    <t>MATHURA MAREI</t>
  </si>
  <si>
    <t>MEERA CHOUDHURY</t>
  </si>
  <si>
    <t>MEHER LALIT KUMAR</t>
  </si>
  <si>
    <t>MITU KISAN</t>
  </si>
  <si>
    <t>MONAJ KUMAR  MEHER</t>
  </si>
  <si>
    <t>MR GURUCHARAN SAHU</t>
  </si>
  <si>
    <t>MURALIDHAR DIHIRIA</t>
  </si>
  <si>
    <t>NABIN PATEL</t>
  </si>
  <si>
    <t>NAMITA KHANDA</t>
  </si>
  <si>
    <t>NARAYAN MEHER</t>
  </si>
  <si>
    <t>Narottam Buda</t>
  </si>
  <si>
    <t>NETRAMNANDA PATEL</t>
  </si>
  <si>
    <t>NETRANANDA JAYAPURIYA</t>
  </si>
  <si>
    <t>NILESWAR JAYAPURIA</t>
  </si>
  <si>
    <t>NILLA KISAN</t>
  </si>
  <si>
    <t>NIRANJAN PATEL</t>
  </si>
  <si>
    <t>NIRMAL KUMAR PATEL</t>
  </si>
  <si>
    <t>NISIKANTA PATEL</t>
  </si>
  <si>
    <t>NITYANANDA NAIK</t>
  </si>
  <si>
    <t>NURA GANDHA</t>
  </si>
  <si>
    <t>PABITRA BARIHA</t>
  </si>
  <si>
    <t>PALASTA MEHER</t>
  </si>
  <si>
    <t>PITABAS DHARUAA</t>
  </si>
  <si>
    <t>PRABHAT BARIHA</t>
  </si>
  <si>
    <t>PRAKASH CHANDRA MEHER</t>
  </si>
  <si>
    <t>PRAMOD KU MEHER</t>
  </si>
  <si>
    <t>PRATAP NAIK</t>
  </si>
  <si>
    <t>PRITIRANJAN BUDA</t>
  </si>
  <si>
    <t>PURANA CH. MEHER</t>
  </si>
  <si>
    <t>PURNA CH. JAYAPURIA</t>
  </si>
  <si>
    <t>PUSKAR DHURUAA</t>
  </si>
  <si>
    <t>RABI KISAN</t>
  </si>
  <si>
    <t>RABINDRA KALO</t>
  </si>
  <si>
    <t>RADHAMOHAN  KHARSEL</t>
  </si>
  <si>
    <t>RAGHUNATH MEHER</t>
  </si>
  <si>
    <t>RAJAKUMARI  NAIK</t>
  </si>
  <si>
    <t>RAJAN KUMAR NAIK</t>
  </si>
  <si>
    <t>RASANAND KISAN</t>
  </si>
  <si>
    <t>RASANAND MAJHI</t>
  </si>
  <si>
    <t>RATNA MINJI</t>
  </si>
  <si>
    <t>ROHIT KUMAR KISHAN</t>
  </si>
  <si>
    <t>RUPESH GANDHA</t>
  </si>
  <si>
    <t>RUPESWAR NAIK</t>
  </si>
  <si>
    <t>RUSI LUHA</t>
  </si>
  <si>
    <t>SACHIDA MEHER</t>
  </si>
  <si>
    <t>SADANANDA MEHER</t>
  </si>
  <si>
    <t>SAIBANI ORAM</t>
  </si>
  <si>
    <t>SAYAD KALIMULLAH KHAN</t>
  </si>
  <si>
    <t>SEBATI NAIK</t>
  </si>
  <si>
    <t>SHIBALAL KISAN</t>
  </si>
  <si>
    <t xml:space="preserve">SHUDRESHWAR NAIK </t>
  </si>
  <si>
    <t>SHYAMAL KU PATEL</t>
  </si>
  <si>
    <t>SHYAMLAL KISSAN</t>
  </si>
  <si>
    <t>SIRIA MINJ</t>
  </si>
  <si>
    <t>SOBHARAM KISAN</t>
  </si>
  <si>
    <t>SUBASH JAYAPURIA</t>
  </si>
  <si>
    <t>SUDARSHAN KISAN</t>
  </si>
  <si>
    <t>SUKANTA  BARIHA</t>
  </si>
  <si>
    <t>SUKRU NAIK</t>
  </si>
  <si>
    <t>SUMATI ORAM</t>
  </si>
  <si>
    <t>SURENDRA PAULE</t>
  </si>
  <si>
    <t>SURJA KISHAN</t>
  </si>
  <si>
    <t>SURUCHI NAIK</t>
  </si>
  <si>
    <t>SUSHILA KISAN</t>
  </si>
  <si>
    <t>TARABATI BEHERA</t>
  </si>
  <si>
    <t>TARABATI KISAN</t>
  </si>
  <si>
    <t>THANASUNDAR  KALO</t>
  </si>
  <si>
    <t>THUBULU KISAN</t>
  </si>
  <si>
    <t>TRIBIKRAM MEHER</t>
  </si>
  <si>
    <t>ULASHA NAIK</t>
  </si>
  <si>
    <t>USAT KALO</t>
  </si>
  <si>
    <t>USHABATI KISAN</t>
  </si>
  <si>
    <t>UTTAM KHANDA</t>
  </si>
  <si>
    <t>AHIGANJAN SAHOO</t>
  </si>
  <si>
    <t>Laikera</t>
  </si>
  <si>
    <t>AJAYA  KUMAR SARAF</t>
  </si>
  <si>
    <t>AJAYA KHARSEL</t>
  </si>
  <si>
    <t>AJIT KUMAR AMAT</t>
  </si>
  <si>
    <t>ALOK KUMAR SAH</t>
  </si>
  <si>
    <t>AMITAV KUMAR PATEL</t>
  </si>
  <si>
    <t>ANADI MEHER</t>
  </si>
  <si>
    <t>ANANDARAM SAHU</t>
  </si>
  <si>
    <t>ANIL KUMAR SARAF</t>
  </si>
  <si>
    <t>ANJUKTA BEHERA</t>
  </si>
  <si>
    <t>ARJUN KUMAR MEHERA</t>
  </si>
  <si>
    <t>ARJUN MEHER</t>
  </si>
  <si>
    <t>ARUN KUMAR BEHERA</t>
  </si>
  <si>
    <t>ARUN MEHER</t>
  </si>
  <si>
    <t>ASHOK SETH</t>
  </si>
  <si>
    <t>BABITA BEHERA</t>
  </si>
  <si>
    <t>BABLU NAIK</t>
  </si>
  <si>
    <t>BAIBA MAREHI</t>
  </si>
  <si>
    <t>BAIDEHI SAHU</t>
  </si>
  <si>
    <t>BANAMALI MISHRA</t>
  </si>
  <si>
    <t>BANAMALI NAIK</t>
  </si>
  <si>
    <t xml:space="preserve">BASANT MEHER </t>
  </si>
  <si>
    <t xml:space="preserve">BASANTA PAULE </t>
  </si>
  <si>
    <t>BAYADHAR SAHU</t>
  </si>
  <si>
    <t>BENUDHAR MEHER</t>
  </si>
  <si>
    <t>BHAGBATI MAHANANDA</t>
  </si>
  <si>
    <t>BHESAJA DIP</t>
  </si>
  <si>
    <t>BHOLANATH SAHU</t>
  </si>
  <si>
    <t>BHUBANESWAR BEHERA</t>
  </si>
  <si>
    <t>BHUBANESWAR KATARI</t>
  </si>
  <si>
    <t>BHUBANESWAR RAY</t>
  </si>
  <si>
    <t>BHUPAL CHANDRA BEHERA</t>
  </si>
  <si>
    <t>BIDESHI BEHERA</t>
  </si>
  <si>
    <t>BIJAY KUMAR MISHRA</t>
  </si>
  <si>
    <t>BIJAYLAXMI MAHER</t>
  </si>
  <si>
    <t>BIJE RAM BEHERA</t>
  </si>
  <si>
    <t>BIKASH CHANDRA NAIK</t>
  </si>
  <si>
    <t>BIKRAM PRASAD SAHU</t>
  </si>
  <si>
    <t xml:space="preserve">BINODINI DHURUA </t>
  </si>
  <si>
    <t>BIPIN BIHARI BEHERA</t>
  </si>
  <si>
    <t>BIRENDRA BEHERA</t>
  </si>
  <si>
    <t>BIRENDRA MANANDIA</t>
  </si>
  <si>
    <t>BISHWASHANKAR NAIK</t>
  </si>
  <si>
    <t>BRAJA KISHORE BABOO</t>
  </si>
  <si>
    <t xml:space="preserve">BRUNDABAN MEHERA </t>
  </si>
  <si>
    <t>BUDHARAY SAHU</t>
  </si>
  <si>
    <t>CHANDRAMANI SAHU</t>
  </si>
  <si>
    <t>CHUNILAL BEHERA</t>
  </si>
  <si>
    <t>DASHARATHA SAHU</t>
  </si>
  <si>
    <t>DAYAKAR MEHER</t>
  </si>
  <si>
    <t>DAYASAGAR SARAF</t>
  </si>
  <si>
    <t>DEBANAND AMATA</t>
  </si>
  <si>
    <t>DEBENDRA SARAF</t>
  </si>
  <si>
    <t>DHANANJAYA MEHER</t>
  </si>
  <si>
    <t xml:space="preserve">DHANURYA NETI </t>
  </si>
  <si>
    <t>DHIRENDRA SARAF</t>
  </si>
  <si>
    <t>DIBA PRAKASH NAIK</t>
  </si>
  <si>
    <t>DIBAKAR NAIK</t>
  </si>
  <si>
    <t>DIBYASHANKAR NAIK</t>
  </si>
  <si>
    <t>DILESWAR KUANAR</t>
  </si>
  <si>
    <t>DILLIP KU BEHERA</t>
  </si>
  <si>
    <t>DUBRAJ SAHU</t>
  </si>
  <si>
    <t>FAKIR CHARAN SAHU</t>
  </si>
  <si>
    <t xml:space="preserve">FAKIRA MEHER </t>
  </si>
  <si>
    <t>G.ALOK KUMAR BEHERA</t>
  </si>
  <si>
    <t>GAGAN MEHER</t>
  </si>
  <si>
    <t>GANESH MAHANAND</t>
  </si>
  <si>
    <t xml:space="preserve">GANGADHAR MEHER </t>
  </si>
  <si>
    <t>GESAMANI SAHOO</t>
  </si>
  <si>
    <t>GESHTAMANI SAHU</t>
  </si>
  <si>
    <t>GHANASHYAM DHURUA</t>
  </si>
  <si>
    <t>GIRIDHARI MEHER</t>
  </si>
  <si>
    <t>GOLAK BIHARI MEHER</t>
  </si>
  <si>
    <t>GOMATI KHARSEL</t>
  </si>
  <si>
    <t>GOPAL CHANDRA PATEL</t>
  </si>
  <si>
    <t>GORKHA KISSAN</t>
  </si>
  <si>
    <t>GUPTA KUMAR BEHERA</t>
  </si>
  <si>
    <t>GURUCHARAN SETH</t>
  </si>
  <si>
    <t>HARACHANDA BEHERA</t>
  </si>
  <si>
    <t>HARISH CHANDRA BEHERA</t>
  </si>
  <si>
    <t>HARISHANKAR BEHERA</t>
  </si>
  <si>
    <t>HAVALDAR DAMBARUDHAR BEHERA</t>
  </si>
  <si>
    <t>HEMA SAGAR BEHERA</t>
  </si>
  <si>
    <t>HEMALATA SAHU</t>
  </si>
  <si>
    <t>HIMADRI SARAF</t>
  </si>
  <si>
    <t>HIMANSU NAIK</t>
  </si>
  <si>
    <t>HIRABATI SA</t>
  </si>
  <si>
    <t>HIRALAL BANI</t>
  </si>
  <si>
    <t>HRUDANANDA PATEL</t>
  </si>
  <si>
    <t>HUNKAR NETI</t>
  </si>
  <si>
    <t>ISHVAR DHURUAA</t>
  </si>
  <si>
    <t>JADABA MEHER</t>
  </si>
  <si>
    <t>JAGADISH NAIK</t>
  </si>
  <si>
    <t>JAMBOBATI NAIK</t>
  </si>
  <si>
    <t>JANMEJAYA MAJHI</t>
  </si>
  <si>
    <t>JAY SHANKAR  NAIK</t>
  </si>
  <si>
    <t>JAYADISH RAY</t>
  </si>
  <si>
    <t>JUDHISTIR SA</t>
  </si>
  <si>
    <t>JUGAL SET</t>
  </si>
  <si>
    <t>JYOTSNA MAYEE SARAF</t>
  </si>
  <si>
    <t>KAILAS CHANDRA BEHERA</t>
  </si>
  <si>
    <t>KAILASH CHANDRA NAIK</t>
  </si>
  <si>
    <t>KATALU BHOI</t>
  </si>
  <si>
    <t xml:space="preserve">KAUSIKA PATEL </t>
  </si>
  <si>
    <t>KHAIR NETI</t>
  </si>
  <si>
    <t>KHETRAMANI RAY</t>
  </si>
  <si>
    <t>KHUSILAL SARAF</t>
  </si>
  <si>
    <t xml:space="preserve">KISHOR CHANDRA SAHU </t>
  </si>
  <si>
    <t xml:space="preserve">KISHOR JAYPURIA </t>
  </si>
  <si>
    <t>KISHOR RANA</t>
  </si>
  <si>
    <t>KRUSHANA CHANDRA SARAF</t>
  </si>
  <si>
    <t>KULAMANI SAHU</t>
  </si>
  <si>
    <t>KUNJABIHARI PATEL</t>
  </si>
  <si>
    <t xml:space="preserve">LABANI MEHER </t>
  </si>
  <si>
    <t xml:space="preserve">LALIT  MEHER </t>
  </si>
  <si>
    <t>LALIT BARIHA</t>
  </si>
  <si>
    <t>LAMBODAR PATEL</t>
  </si>
  <si>
    <t>LAXMAN KU MEHER</t>
  </si>
  <si>
    <t xml:space="preserve">LAXMIDHAR MEHER </t>
  </si>
  <si>
    <t>LINGARAJ NAIK</t>
  </si>
  <si>
    <t>LOCHANI PAULE</t>
  </si>
  <si>
    <t>LUKESWAR BEHERA</t>
  </si>
  <si>
    <t>MAHANDRALAL BANI</t>
  </si>
  <si>
    <t>MAHENDRA MARAI</t>
  </si>
  <si>
    <t xml:space="preserve">MAHESWAR  SAHU </t>
  </si>
  <si>
    <t>MAHESWAR NAIK</t>
  </si>
  <si>
    <t>MANABODHA PATEL</t>
  </si>
  <si>
    <t>MANAMAUJI SAHOO</t>
  </si>
  <si>
    <t>MANOJ KUMAR BEHERA</t>
  </si>
  <si>
    <t>MANOJ RANA</t>
  </si>
  <si>
    <t xml:space="preserve">MARKANDA MEHER </t>
  </si>
  <si>
    <t>MEGHANAD NETI</t>
  </si>
  <si>
    <t>MILAN KUMAR BEHERA</t>
  </si>
  <si>
    <t>MINOKETAN SA</t>
  </si>
  <si>
    <t>MOTILAL BEHERA</t>
  </si>
  <si>
    <t>MOTILAL PATEL</t>
  </si>
  <si>
    <t xml:space="preserve">MURALI DHAR MEHER </t>
  </si>
  <si>
    <t>NAIK TANKADHAR</t>
  </si>
  <si>
    <t>NAROTTAM BEHERA</t>
  </si>
  <si>
    <t>NAROTTAM MAHANANDA</t>
  </si>
  <si>
    <t>NAROTTAM PUROHIT</t>
  </si>
  <si>
    <t>NILABATI SAHU</t>
  </si>
  <si>
    <t>NIMAI CHARAN NAIK</t>
  </si>
  <si>
    <t>NRUPALAL MEHER</t>
  </si>
  <si>
    <t>PAN NAIK</t>
  </si>
  <si>
    <t>PANKAJINI BEHERA</t>
  </si>
  <si>
    <t>PARKSHIT NAIK</t>
  </si>
  <si>
    <t>PRADIP KUMAR BABU</t>
  </si>
  <si>
    <t>PRADIP KUMAR BEHERA</t>
  </si>
  <si>
    <t>PRADIP KUMAR SAHU</t>
  </si>
  <si>
    <t xml:space="preserve">PRADIP MEHER </t>
  </si>
  <si>
    <t>PRAMOD KUMAR BEHERA</t>
  </si>
  <si>
    <t>PRASANNA KUMAR NAIK</t>
  </si>
  <si>
    <t>PRASANNA KUMAR SARAF</t>
  </si>
  <si>
    <t>PRATAP PATEL</t>
  </si>
  <si>
    <t>PREMANAND MAHANA</t>
  </si>
  <si>
    <t>26.05.2016</t>
  </si>
  <si>
    <t>PREMSAGAR BEHERA</t>
  </si>
  <si>
    <t>PURNACHANDRA MAJHI</t>
  </si>
  <si>
    <t>PURNACHANDRA NAIK</t>
  </si>
  <si>
    <t>PUSPALATA PATEL</t>
  </si>
  <si>
    <t>PUSPANJALI BEHERA</t>
  </si>
  <si>
    <t xml:space="preserve">RABINARAYAN MEHER </t>
  </si>
  <si>
    <t>RABIRATNA NAIK</t>
  </si>
  <si>
    <t>RAIBARI PRUSETH</t>
  </si>
  <si>
    <t>RAMAKANTA NAIK</t>
  </si>
  <si>
    <t>RAMESH CHANDRA BEHERA</t>
  </si>
  <si>
    <t>RAMESH CHANDRA KUANR</t>
  </si>
  <si>
    <t>RAMESH CHANDRA MEHER</t>
  </si>
  <si>
    <t>RAMESH CHANDRA PATEL</t>
  </si>
  <si>
    <t>RAMESH MEHER</t>
  </si>
  <si>
    <t>RANGALAL BEHERA</t>
  </si>
  <si>
    <t>RANJAN BEHERA</t>
  </si>
  <si>
    <t>RANJAN KUMAR PATEL</t>
  </si>
  <si>
    <t>RANJITA SAHOO</t>
  </si>
  <si>
    <t>RASMITA NAIK</t>
  </si>
  <si>
    <t>RATANI BEHERA</t>
  </si>
  <si>
    <t>RINA NAIK</t>
  </si>
  <si>
    <t xml:space="preserve">ROHIT  MEHER </t>
  </si>
  <si>
    <t xml:space="preserve">ROHIT KUMAR MEHER </t>
  </si>
  <si>
    <t>SACHINDRA SARAF</t>
  </si>
  <si>
    <t>SADANAND BEHERA</t>
  </si>
  <si>
    <t xml:space="preserve">SAMIR MEHER </t>
  </si>
  <si>
    <t>SAMIR PATEL</t>
  </si>
  <si>
    <t>SANATAN BARIHA</t>
  </si>
  <si>
    <t>SANJAY KUMAR NAIK</t>
  </si>
  <si>
    <t>SANTILATA MEHER '</t>
  </si>
  <si>
    <t>SANTOSH KUMAR BEHERA</t>
  </si>
  <si>
    <t>SANTOSH KUMAR MEHER</t>
  </si>
  <si>
    <t>SANTOSH KUMAR NAIK</t>
  </si>
  <si>
    <t>SANTOSHINI NAIK</t>
  </si>
  <si>
    <t>SARASWATI MAHANAND</t>
  </si>
  <si>
    <t>SARASWATI RANA</t>
  </si>
  <si>
    <t>SAROJINI BEHERA</t>
  </si>
  <si>
    <t>SATYA PRAKASH NAIK</t>
  </si>
  <si>
    <t>SATYANARAYAN NAIK</t>
  </si>
  <si>
    <t>SAUDAGAR MEHER</t>
  </si>
  <si>
    <t>SAUKI PATEL</t>
  </si>
  <si>
    <t>SAYAD KALLIMULLA KHAN</t>
  </si>
  <si>
    <t>26.5.2016</t>
  </si>
  <si>
    <t>SHANTILATA ROUT</t>
  </si>
  <si>
    <t>SHIB ROHIDAS</t>
  </si>
  <si>
    <t>SHIBANI PATEL</t>
  </si>
  <si>
    <t>SHYAM SHANKAR NAIK</t>
  </si>
  <si>
    <t>SIDDHARTH NAIK</t>
  </si>
  <si>
    <t>SUBASINI SARAF</t>
  </si>
  <si>
    <t>SUDAM MEHER</t>
  </si>
  <si>
    <t>SUKHA MEHER</t>
  </si>
  <si>
    <t xml:space="preserve">SUKRU PAULE </t>
  </si>
  <si>
    <t>SULOCHAN NAIK</t>
  </si>
  <si>
    <t>SUNIL CHANDRA SAHU</t>
  </si>
  <si>
    <t>SUNIL KUMAR BEHERA</t>
  </si>
  <si>
    <t>SUNIL SAHU</t>
  </si>
  <si>
    <t>SURENDRA BEHERA</t>
  </si>
  <si>
    <t xml:space="preserve">SURESWAR MEHER </t>
  </si>
  <si>
    <t>SUSANTA  KUMAR BEHERA</t>
  </si>
  <si>
    <t>SUSHANT SAHOO</t>
  </si>
  <si>
    <t>SUSHILA NAIK</t>
  </si>
  <si>
    <t>SUSIL KUMAR BEHERA</t>
  </si>
  <si>
    <t>SWARNALATA BEHERA</t>
  </si>
  <si>
    <t xml:space="preserve">TANKADHAR MEHER </t>
  </si>
  <si>
    <t>TANMAYA KUMAR NAIK</t>
  </si>
  <si>
    <t xml:space="preserve">TAPAS KUMAR BEHERA </t>
  </si>
  <si>
    <t>TARANISEN BEHERA</t>
  </si>
  <si>
    <t>TARANISEN NAYAK</t>
  </si>
  <si>
    <t>TEJARAJ BEHERA</t>
  </si>
  <si>
    <t>THANASUNDAR SETH</t>
  </si>
  <si>
    <t>TIKESWAR MEHER</t>
  </si>
  <si>
    <t>TIKESWAR SAHU</t>
  </si>
  <si>
    <t>TRIBENI NAIK</t>
  </si>
  <si>
    <t xml:space="preserve">TULESWAR MEHER </t>
  </si>
  <si>
    <t xml:space="preserve">UPENDRA MEHER </t>
  </si>
  <si>
    <t>URMILA SAHU</t>
  </si>
  <si>
    <t>USHABATI NAIK</t>
  </si>
  <si>
    <t xml:space="preserve">ananta kumar kissan </t>
  </si>
  <si>
    <t>Rengalbeda</t>
  </si>
  <si>
    <t>Anantaram Rana</t>
  </si>
  <si>
    <t xml:space="preserve">Arnnapurna Kua </t>
  </si>
  <si>
    <t>Ashok Kumar patel</t>
  </si>
  <si>
    <t>Babulal Kisan</t>
  </si>
  <si>
    <t>baleswaar kisan</t>
  </si>
  <si>
    <t>banamali patel</t>
  </si>
  <si>
    <t>Bandhuram Patel</t>
  </si>
  <si>
    <t>benudhar kua</t>
  </si>
  <si>
    <t>bhagabana kisan</t>
  </si>
  <si>
    <t>bhakti kisan</t>
  </si>
  <si>
    <t>Bharat Patel</t>
  </si>
  <si>
    <t>Bhaskara Kisan</t>
  </si>
  <si>
    <t>Bhesaja kumar Patel</t>
  </si>
  <si>
    <t>bhumisuta naik</t>
  </si>
  <si>
    <t>Bijay Basanta Nayak</t>
  </si>
  <si>
    <t xml:space="preserve">Biji Kisan </t>
  </si>
  <si>
    <t>Binod Patel</t>
  </si>
  <si>
    <t>Bishnu Narayan  Patel</t>
  </si>
  <si>
    <t>Bubun Patel</t>
  </si>
  <si>
    <t>Bulu Naik</t>
  </si>
  <si>
    <t>bulu patel</t>
  </si>
  <si>
    <t>bunbanaswar patel</t>
  </si>
  <si>
    <t>Chaitu Kisan</t>
  </si>
  <si>
    <t>chetabati rana</t>
  </si>
  <si>
    <t>Chhanda charan Rana</t>
  </si>
  <si>
    <t>Chitrasen Kisan</t>
  </si>
  <si>
    <t>Dasharath Patel</t>
  </si>
  <si>
    <t xml:space="preserve">dasharathi kisan </t>
  </si>
  <si>
    <t>Debabrat mahananda</t>
  </si>
  <si>
    <t xml:space="preserve">debaki pradhan </t>
  </si>
  <si>
    <t>Debarchan Patel</t>
  </si>
  <si>
    <t xml:space="preserve">debarchan rana </t>
  </si>
  <si>
    <t>Deeleswar Rana</t>
  </si>
  <si>
    <t>dhani</t>
  </si>
  <si>
    <t>dhanurjaya kisan</t>
  </si>
  <si>
    <t>Dibyalochan Bhuyan</t>
  </si>
  <si>
    <t>dillip kisan</t>
  </si>
  <si>
    <t xml:space="preserve">Dillip Rana </t>
  </si>
  <si>
    <t xml:space="preserve">Dinabandhu Raksha </t>
  </si>
  <si>
    <t xml:space="preserve">dipak rana </t>
  </si>
  <si>
    <t>Dola mani Rana</t>
  </si>
  <si>
    <t>Dolagobinda kua</t>
  </si>
  <si>
    <t xml:space="preserve">Duberam Kua </t>
  </si>
  <si>
    <t>Durgacharan Patel</t>
  </si>
  <si>
    <t>Faganu chadia</t>
  </si>
  <si>
    <t>Fakira Patel</t>
  </si>
  <si>
    <t>Gaijindra Patel</t>
  </si>
  <si>
    <t>ganda kisan</t>
  </si>
  <si>
    <t>ghanashyam patel</t>
  </si>
  <si>
    <t>ghasi kishan</t>
  </si>
  <si>
    <t>Gobar Kisan</t>
  </si>
  <si>
    <t xml:space="preserve">Golap Patel </t>
  </si>
  <si>
    <t>gunamani kisan</t>
  </si>
  <si>
    <t>Gunamani Patel</t>
  </si>
  <si>
    <t>haresh patel</t>
  </si>
  <si>
    <t>hemabati patel</t>
  </si>
  <si>
    <t>Hemasagar Kisan</t>
  </si>
  <si>
    <t>Iswar Chandra Patel</t>
  </si>
  <si>
    <t xml:space="preserve">iswar kua </t>
  </si>
  <si>
    <t>jadu kisan</t>
  </si>
  <si>
    <t>Jayaram Patel</t>
  </si>
  <si>
    <t>Jhasketan rana</t>
  </si>
  <si>
    <t xml:space="preserve">jitendra kisan </t>
  </si>
  <si>
    <t xml:space="preserve">jogendra rana </t>
  </si>
  <si>
    <t>judhistir patel</t>
  </si>
  <si>
    <t>jugeswar patel</t>
  </si>
  <si>
    <t xml:space="preserve">kailash behera </t>
  </si>
  <si>
    <t xml:space="preserve">Kailasini rana </t>
  </si>
  <si>
    <t>Kanchan Naik</t>
  </si>
  <si>
    <t>Karnakar Kumura</t>
  </si>
  <si>
    <t>karttik kisan</t>
  </si>
  <si>
    <t>Karuna Raksa</t>
  </si>
  <si>
    <t>Kashtu Kisan</t>
  </si>
  <si>
    <t xml:space="preserve">khetrabasi kisan </t>
  </si>
  <si>
    <t>Kiroti Kumura</t>
  </si>
  <si>
    <t>Krupanidhi Rana</t>
  </si>
  <si>
    <t xml:space="preserve">krushna chandra kisan </t>
  </si>
  <si>
    <t>Krushna seth</t>
  </si>
  <si>
    <t>Kumarmani Kisan</t>
  </si>
  <si>
    <t xml:space="preserve">kumbhakarna seth </t>
  </si>
  <si>
    <t>laxmi naik</t>
  </si>
  <si>
    <t>laxmidhar patel</t>
  </si>
  <si>
    <t>luva patel</t>
  </si>
  <si>
    <t>Luxeswar Kisan</t>
  </si>
  <si>
    <t>madan mohan patel</t>
  </si>
  <si>
    <t xml:space="preserve">madhusudan meher </t>
  </si>
  <si>
    <t>mahendra kumura</t>
  </si>
  <si>
    <t xml:space="preserve">Mahendra rana </t>
  </si>
  <si>
    <t>Makharji Kisan</t>
  </si>
  <si>
    <t>manbodh patel</t>
  </si>
  <si>
    <t>Manohar Patel</t>
  </si>
  <si>
    <t>Maya Kisan</t>
  </si>
  <si>
    <t xml:space="preserve">milan kisan </t>
  </si>
  <si>
    <t>Mitrabhanu patel</t>
  </si>
  <si>
    <t>Mrs Punyabati Patel</t>
  </si>
  <si>
    <t xml:space="preserve">Murlidhar kua </t>
  </si>
  <si>
    <t>Nabin Kumar Patel</t>
  </si>
  <si>
    <t>Narendra Patel</t>
  </si>
  <si>
    <t>Nityananda Patel</t>
  </si>
  <si>
    <t xml:space="preserve">Nrupalal seth </t>
  </si>
  <si>
    <t xml:space="preserve">om prakash  rana </t>
  </si>
  <si>
    <t xml:space="preserve">pabitra kisan </t>
  </si>
  <si>
    <t>Padmanava Kisan</t>
  </si>
  <si>
    <t>Padmini Rana</t>
  </si>
  <si>
    <t>Patel Jayananda</t>
  </si>
  <si>
    <t xml:space="preserve">Pitambar Rana </t>
  </si>
  <si>
    <t>Prabin Kumar Nayak</t>
  </si>
  <si>
    <t>Prafulla Kumar Rana</t>
  </si>
  <si>
    <t xml:space="preserve">prasanna kisan </t>
  </si>
  <si>
    <t xml:space="preserve">pratap patel </t>
  </si>
  <si>
    <t>pravakar rana</t>
  </si>
  <si>
    <t xml:space="preserve">Premanand Rana </t>
  </si>
  <si>
    <t>Purnanand Patel</t>
  </si>
  <si>
    <t xml:space="preserve">raj kumar rana </t>
  </si>
  <si>
    <t>Rajendra marehi</t>
  </si>
  <si>
    <t>rajendra patel</t>
  </si>
  <si>
    <t>rama Kisan</t>
  </si>
  <si>
    <t>ramaprasad kisan</t>
  </si>
  <si>
    <t>rambhabati kisan</t>
  </si>
  <si>
    <t>ramkrishna bag</t>
  </si>
  <si>
    <t xml:space="preserve">ranjan kumar naik </t>
  </si>
  <si>
    <t>ratni kisan</t>
  </si>
  <si>
    <t>Renuka Nayak</t>
  </si>
  <si>
    <t>Rikpal Patel</t>
  </si>
  <si>
    <t>Rukman Mahanand</t>
  </si>
  <si>
    <t>Rupadhar Patel</t>
  </si>
  <si>
    <t>Rupesh Naik</t>
  </si>
  <si>
    <t xml:space="preserve">sada kisan </t>
  </si>
  <si>
    <t>Sadhhakar Kisan</t>
  </si>
  <si>
    <t xml:space="preserve">salegram Rana </t>
  </si>
  <si>
    <t>sanatan patel</t>
  </si>
  <si>
    <t>Sandhya Naik</t>
  </si>
  <si>
    <t>sandhyarani patel</t>
  </si>
  <si>
    <t>sanjib purohit</t>
  </si>
  <si>
    <t>Sanjulata Patel</t>
  </si>
  <si>
    <t>sankirtan kisan</t>
  </si>
  <si>
    <t xml:space="preserve">santosh kumar kisan </t>
  </si>
  <si>
    <t>Sanu Kisan</t>
  </si>
  <si>
    <t>Saroj Kumar Patel</t>
  </si>
  <si>
    <t>Satyanarayan Patel</t>
  </si>
  <si>
    <t>Seshadhar Kua</t>
  </si>
  <si>
    <t>shankar patel</t>
  </si>
  <si>
    <t>Sitaram Patel</t>
  </si>
  <si>
    <t>Souki Patel</t>
  </si>
  <si>
    <t>Sudarsan KIsan</t>
  </si>
  <si>
    <t>sudeep kumar purohit</t>
  </si>
  <si>
    <t>Sudeep Patel</t>
  </si>
  <si>
    <t>sujit kumar patel</t>
  </si>
  <si>
    <t>Sumanta Patel</t>
  </si>
  <si>
    <t>Sunil Kumar Patel</t>
  </si>
  <si>
    <t>Surendra patel</t>
  </si>
  <si>
    <t>surubali kisan</t>
  </si>
  <si>
    <t>Susil Kumar Kissan</t>
  </si>
  <si>
    <t>susmita naik</t>
  </si>
  <si>
    <t>Tejaraj Patel</t>
  </si>
  <si>
    <t>Tikanu Kisan</t>
  </si>
  <si>
    <t xml:space="preserve">tirtha kisan </t>
  </si>
  <si>
    <t xml:space="preserve">tulasa rana </t>
  </si>
  <si>
    <t xml:space="preserve">tulashi kisan </t>
  </si>
  <si>
    <t>udhab kisan</t>
  </si>
  <si>
    <t>udhab patel</t>
  </si>
  <si>
    <t>udit patel</t>
  </si>
  <si>
    <t>ugresan kumura</t>
  </si>
  <si>
    <t>Umakanta Rana</t>
  </si>
  <si>
    <t>Ashok Naik</t>
  </si>
  <si>
    <t>Karla</t>
  </si>
  <si>
    <t>Babulal Chhatria</t>
  </si>
  <si>
    <t>Banamali Naik</t>
  </si>
  <si>
    <t>Baru Kisan</t>
  </si>
  <si>
    <t>bijali behera</t>
  </si>
  <si>
    <t>Debendra Patel</t>
  </si>
  <si>
    <t>Droupadi Naik</t>
  </si>
  <si>
    <t>Ganeswar Naik</t>
  </si>
  <si>
    <t>Goutam Kahrsel</t>
  </si>
  <si>
    <t>Hiralal Patel</t>
  </si>
  <si>
    <t>Jagdish Kisan</t>
  </si>
  <si>
    <t>Jashoda Thakur</t>
  </si>
  <si>
    <t>Jayadhar Kisan</t>
  </si>
  <si>
    <t>Jayananda Sahu</t>
  </si>
  <si>
    <t>Jugeswar Chhatria</t>
  </si>
  <si>
    <t>Kanshla Thakur</t>
  </si>
  <si>
    <t>Karpur Roudia</t>
  </si>
  <si>
    <t>Krushna Makar</t>
  </si>
  <si>
    <t>Kumar Chhatria</t>
  </si>
  <si>
    <t>Lalit naik</t>
  </si>
  <si>
    <t>Laxman Chhatria</t>
  </si>
  <si>
    <t>Littee</t>
  </si>
  <si>
    <t>Malati Naik</t>
  </si>
  <si>
    <t>Motiram Sahu</t>
  </si>
  <si>
    <t>Mr. Rajesh Kumar Patel</t>
  </si>
  <si>
    <t>Munu Seth</t>
  </si>
  <si>
    <t>Nalini Naik</t>
  </si>
  <si>
    <t>Padmalochan Naik</t>
  </si>
  <si>
    <t>Parameswar Chhatria</t>
  </si>
  <si>
    <t>Rajaram Sahu</t>
  </si>
  <si>
    <t>Rambha Makar</t>
  </si>
  <si>
    <t>Rameswar Bag</t>
  </si>
  <si>
    <t>Rebati Naik</t>
  </si>
  <si>
    <t>Santosh Kaudi</t>
  </si>
  <si>
    <t>SHUKAMATI BAG</t>
  </si>
  <si>
    <t>Shyamsundar Sahu</t>
  </si>
  <si>
    <t>Smita Patel</t>
  </si>
  <si>
    <t>Srimati Chardia</t>
  </si>
  <si>
    <t>Sujaya Kumar Patel</t>
  </si>
  <si>
    <t>Sumati Bhainsa</t>
  </si>
  <si>
    <t>Sundarlal Chhatria</t>
  </si>
  <si>
    <t>Trilochan Jayapuria</t>
  </si>
  <si>
    <t>Tulabati Kisan</t>
  </si>
  <si>
    <t>Tularam Patel</t>
  </si>
  <si>
    <t>Umesh Chandra Patel</t>
  </si>
  <si>
    <t>Upendra Seth</t>
  </si>
  <si>
    <t>Yudhistir Jayapuria</t>
  </si>
  <si>
    <t>Balmati Majhi</t>
  </si>
  <si>
    <t>Baiganbud</t>
  </si>
  <si>
    <t>Bijaya Budula</t>
  </si>
  <si>
    <t>Binod Mirig</t>
  </si>
  <si>
    <t>Chandra Majhi</t>
  </si>
  <si>
    <t>Dasaru Budula</t>
  </si>
  <si>
    <t>Dileswar Majhi</t>
  </si>
  <si>
    <t>Giridhari Budula</t>
  </si>
  <si>
    <t>Haripriya Rohidas</t>
  </si>
  <si>
    <t>Hita Jayapuria</t>
  </si>
  <si>
    <t>Hrushikesh Pradhan</t>
  </si>
  <si>
    <t>Ishwara Majhi</t>
  </si>
  <si>
    <t>Jagabandhu Bag</t>
  </si>
  <si>
    <t>Jayanti Besan</t>
  </si>
  <si>
    <t>Jethu Mirig</t>
  </si>
  <si>
    <t>judhistir jaypuria</t>
  </si>
  <si>
    <t>Jugeswar Jayapuria</t>
  </si>
  <si>
    <t>Kalika jayapuria</t>
  </si>
  <si>
    <t>Kangalu Budula</t>
  </si>
  <si>
    <t>Karmu Bag</t>
  </si>
  <si>
    <t>Kaushalya Majhi</t>
  </si>
  <si>
    <t>Kedar Naranga</t>
  </si>
  <si>
    <t>Kumari Mirig</t>
  </si>
  <si>
    <t>Kutama Kumar Majhi</t>
  </si>
  <si>
    <t>Labani Jayapuria</t>
  </si>
  <si>
    <t>Lakindra Kua</t>
  </si>
  <si>
    <t>LAMBODHAR BAKHARA</t>
  </si>
  <si>
    <t>Laxmi Majhi</t>
  </si>
  <si>
    <t>Luchan Majhi</t>
  </si>
  <si>
    <t>Lukeswar Mirig</t>
  </si>
  <si>
    <t>Luthu Kujur</t>
  </si>
  <si>
    <t>Malaya basanta Jayapuria</t>
  </si>
  <si>
    <t>Marcel Barla</t>
  </si>
  <si>
    <t>Miche Majhi</t>
  </si>
  <si>
    <t>Mitrabhanu Bakra</t>
  </si>
  <si>
    <t>NABIN EKKA</t>
  </si>
  <si>
    <t>Phiroj Jayapuria</t>
  </si>
  <si>
    <t>Pitabasa Mirig</t>
  </si>
  <si>
    <t>Premananda Podh</t>
  </si>
  <si>
    <t>Purushottam Deheria</t>
  </si>
  <si>
    <t>Puskar Budula</t>
  </si>
  <si>
    <t>Rajendra Majhi</t>
  </si>
  <si>
    <t>Ranga Majhi</t>
  </si>
  <si>
    <t>Ruplal Budula</t>
  </si>
  <si>
    <t>Rushabha Budula</t>
  </si>
  <si>
    <t>Sambaru Majhi</t>
  </si>
  <si>
    <t>Sanatan deheria</t>
  </si>
  <si>
    <t>Sapneswar Majhi</t>
  </si>
  <si>
    <t>Saroj Tandia</t>
  </si>
  <si>
    <t>Sarojini Majhi</t>
  </si>
  <si>
    <t>Sashi Dihiria</t>
  </si>
  <si>
    <t>Sashi Majhi</t>
  </si>
  <si>
    <t>Satyabhama Nadar</t>
  </si>
  <si>
    <t>SOMABANTA JAYPURIA</t>
  </si>
  <si>
    <t>Somabanta Singhi</t>
  </si>
  <si>
    <t>Sukha Bag</t>
  </si>
  <si>
    <t>Tejraj Mirig</t>
  </si>
  <si>
    <t>Umakanta Majhi</t>
  </si>
  <si>
    <t>Umalan Barla</t>
  </si>
  <si>
    <t>aspati dhan</t>
  </si>
  <si>
    <t>Banki</t>
  </si>
  <si>
    <t>babulu naik</t>
  </si>
  <si>
    <t>baishnaba budula</t>
  </si>
  <si>
    <t>bhaskar bag</t>
  </si>
  <si>
    <t>bijaya kisan</t>
  </si>
  <si>
    <t>Dambarudhar kisan</t>
  </si>
  <si>
    <t>dashami kishan</t>
  </si>
  <si>
    <t>dayananda kisan</t>
  </si>
  <si>
    <t>deepak kisan</t>
  </si>
  <si>
    <t>dharani ping</t>
  </si>
  <si>
    <t>fakir budula</t>
  </si>
  <si>
    <t>haya budula</t>
  </si>
  <si>
    <t>jagatram budula</t>
  </si>
  <si>
    <t>jhasketan pan</t>
  </si>
  <si>
    <t>jugeswar kisan</t>
  </si>
  <si>
    <t>jyosna bag</t>
  </si>
  <si>
    <t>kailas naik</t>
  </si>
  <si>
    <t>kasturi kisan</t>
  </si>
  <si>
    <t>keshari ping</t>
  </si>
  <si>
    <t>khaira kechu</t>
  </si>
  <si>
    <t>krushna majhi</t>
  </si>
  <si>
    <t>kshemashila sohela</t>
  </si>
  <si>
    <t>lakshin budula</t>
  </si>
  <si>
    <t>lalu bag</t>
  </si>
  <si>
    <t>malli majhi</t>
  </si>
  <si>
    <t>mishre kisan</t>
  </si>
  <si>
    <t>mitrabhanu budula</t>
  </si>
  <si>
    <t>munu budula</t>
  </si>
  <si>
    <t>Naren Kisan</t>
  </si>
  <si>
    <t>narendra budula</t>
  </si>
  <si>
    <t>narottam kisan</t>
  </si>
  <si>
    <t>parameswar budula</t>
  </si>
  <si>
    <t>parbati bag</t>
  </si>
  <si>
    <t>patra kishan</t>
  </si>
  <si>
    <t>pitabas bag</t>
  </si>
  <si>
    <t>prakshit budula</t>
  </si>
  <si>
    <t>purnami kisan</t>
  </si>
  <si>
    <t>radha budula</t>
  </si>
  <si>
    <t>rajendra budula</t>
  </si>
  <si>
    <t>rajesh ainda</t>
  </si>
  <si>
    <t>rajesh banchhur</t>
  </si>
  <si>
    <t>rajkumari budula</t>
  </si>
  <si>
    <t>rameswar balua</t>
  </si>
  <si>
    <t>ratan kisan</t>
  </si>
  <si>
    <t>romancha budula</t>
  </si>
  <si>
    <t>sanatan naik</t>
  </si>
  <si>
    <t>satrughan kisan</t>
  </si>
  <si>
    <t>shibalal bag</t>
  </si>
  <si>
    <t>shibashankar badal</t>
  </si>
  <si>
    <t>shraddhakar budula</t>
  </si>
  <si>
    <t>shyam sundar bagh</t>
  </si>
  <si>
    <t>subasini naik</t>
  </si>
  <si>
    <t>subhadra bag</t>
  </si>
  <si>
    <t>surendra budula</t>
  </si>
  <si>
    <t>thomas lakra</t>
  </si>
  <si>
    <t>tikeswar budula</t>
  </si>
  <si>
    <t>umesh kisan</t>
  </si>
  <si>
    <t>abhijit naik</t>
  </si>
  <si>
    <t>Pakelkhol</t>
  </si>
  <si>
    <t>ambobati naik</t>
  </si>
  <si>
    <t>antaram kisan</t>
  </si>
  <si>
    <t>arjun naik</t>
  </si>
  <si>
    <t>arjun pradhan</t>
  </si>
  <si>
    <t>baidyanath naik</t>
  </si>
  <si>
    <t>bali pradhan</t>
  </si>
  <si>
    <t>bhaskar naik</t>
  </si>
  <si>
    <t>bikram naik</t>
  </si>
  <si>
    <t>bimala dhurua</t>
  </si>
  <si>
    <t>chintamani pradhan</t>
  </si>
  <si>
    <t>chudamani</t>
  </si>
  <si>
    <t>dharanidhar naik</t>
  </si>
  <si>
    <t>dusmanta neti</t>
  </si>
  <si>
    <t>faganu naik</t>
  </si>
  <si>
    <t>hemanta kumar naik</t>
  </si>
  <si>
    <t>hrudanand naik</t>
  </si>
  <si>
    <t>indra dhurua</t>
  </si>
  <si>
    <t>jagadish pradhan</t>
  </si>
  <si>
    <t>jagat mochi</t>
  </si>
  <si>
    <t>jambodei naik</t>
  </si>
  <si>
    <t>jamuna pradhan</t>
  </si>
  <si>
    <t>jaya bagh</t>
  </si>
  <si>
    <t>jayasingh naik</t>
  </si>
  <si>
    <t>jhasindra naik</t>
  </si>
  <si>
    <t>jitendra naik</t>
  </si>
  <si>
    <t>judhistir naik</t>
  </si>
  <si>
    <t>julirani naik</t>
  </si>
  <si>
    <t>kainfula dhurua</t>
  </si>
  <si>
    <t>kamala kisan</t>
  </si>
  <si>
    <t>khageswar pradhan</t>
  </si>
  <si>
    <t>khirod naik</t>
  </si>
  <si>
    <t>kumar naik</t>
  </si>
  <si>
    <t>kumari majhi</t>
  </si>
  <si>
    <t>kumod pradhan</t>
  </si>
  <si>
    <t>luchana dhurua</t>
  </si>
  <si>
    <t>manasi kisan</t>
  </si>
  <si>
    <t>mani naik</t>
  </si>
  <si>
    <t>manoj dhurua</t>
  </si>
  <si>
    <t>mira naik</t>
  </si>
  <si>
    <t>motilal naik</t>
  </si>
  <si>
    <t>mukteswar majhi</t>
  </si>
  <si>
    <t>nakul naik</t>
  </si>
  <si>
    <t>pankaj singh</t>
  </si>
  <si>
    <t>pitabasa</t>
  </si>
  <si>
    <t>prasanta naik</t>
  </si>
  <si>
    <t>purna chandra pradhan</t>
  </si>
  <si>
    <t>purusottam naik</t>
  </si>
  <si>
    <t>raedhar naik</t>
  </si>
  <si>
    <t>rajani pradhan</t>
  </si>
  <si>
    <t>rajendra naik</t>
  </si>
  <si>
    <t>rama majhi</t>
  </si>
  <si>
    <t>rangalata dhurua</t>
  </si>
  <si>
    <t>ranjan dhurua</t>
  </si>
  <si>
    <t>rebati naik</t>
  </si>
  <si>
    <t>rukmani pradhan</t>
  </si>
  <si>
    <t>rupanjali samatha</t>
  </si>
  <si>
    <t>rupdhar pradhan</t>
  </si>
  <si>
    <t>saibeni bhue</t>
  </si>
  <si>
    <t>sanjaya ku naik</t>
  </si>
  <si>
    <t>sarat pradhan</t>
  </si>
  <si>
    <t>shugri pradhan</t>
  </si>
  <si>
    <t>sures pata</t>
  </si>
  <si>
    <t>susil pradhan</t>
  </si>
  <si>
    <t>tikeswar naik</t>
  </si>
  <si>
    <t>uttreswar naik</t>
  </si>
  <si>
    <t>baneswar kisan</t>
  </si>
  <si>
    <t>Routbahal</t>
  </si>
  <si>
    <t xml:space="preserve">banshi mahananda </t>
  </si>
  <si>
    <t>bedamati majhi</t>
  </si>
  <si>
    <t>bisnutula budula</t>
  </si>
  <si>
    <t>chetak budula</t>
  </si>
  <si>
    <t>dasaratha kisan</t>
  </si>
  <si>
    <t>diaman budula</t>
  </si>
  <si>
    <t>dushasan budula</t>
  </si>
  <si>
    <t>ganga kisan</t>
  </si>
  <si>
    <t>gopal budula</t>
  </si>
  <si>
    <t>jyotiranjan budula</t>
  </si>
  <si>
    <t>karunakar bhinsa</t>
  </si>
  <si>
    <t>kastu Budula</t>
  </si>
  <si>
    <t>kissan kuntala</t>
  </si>
  <si>
    <t>kuntala pradhan</t>
  </si>
  <si>
    <t>laban budula</t>
  </si>
  <si>
    <t>mahendra kisan</t>
  </si>
  <si>
    <t>mahi kisan</t>
  </si>
  <si>
    <t>mahindra budula</t>
  </si>
  <si>
    <t>minaketan budula</t>
  </si>
  <si>
    <t>murali kisan</t>
  </si>
  <si>
    <t>nabin kisan</t>
  </si>
  <si>
    <t>nabin ping</t>
  </si>
  <si>
    <t>pane kisan</t>
  </si>
  <si>
    <t>phagunu kisan</t>
  </si>
  <si>
    <t>phakor kisan</t>
  </si>
  <si>
    <t>ramji budula</t>
  </si>
  <si>
    <t>sadananda budula</t>
  </si>
  <si>
    <t>sadhu budula</t>
  </si>
  <si>
    <t>sahadeb budula</t>
  </si>
  <si>
    <t>satyabati kechhu</t>
  </si>
  <si>
    <t>subarna budula</t>
  </si>
  <si>
    <t>sujan topa</t>
  </si>
  <si>
    <t>tike kisan</t>
  </si>
  <si>
    <t>trilochan budula</t>
  </si>
  <si>
    <t>Arjun Seth</t>
  </si>
  <si>
    <t>Tapagunja</t>
  </si>
  <si>
    <t>Bailuchan Kahrsel</t>
  </si>
  <si>
    <t>Balaram Gardia</t>
  </si>
  <si>
    <t>Banamali Kharsel</t>
  </si>
  <si>
    <t>Benudhar Naik</t>
  </si>
  <si>
    <t>Bhabani Kharsel</t>
  </si>
  <si>
    <t>Bholeswar Bhoi</t>
  </si>
  <si>
    <t>Bhubaneswar Bhoi</t>
  </si>
  <si>
    <t>Bhupendri Bagha</t>
  </si>
  <si>
    <t>Bidyadhar Bhainsa</t>
  </si>
  <si>
    <t>Binod Majhi</t>
  </si>
  <si>
    <t>Biranchi Majhi</t>
  </si>
  <si>
    <t>Dashami Dhurua</t>
  </si>
  <si>
    <t>Dasrath Majhi</t>
  </si>
  <si>
    <t>Dasru bagh</t>
  </si>
  <si>
    <t>DhanurYa Naik</t>
  </si>
  <si>
    <t>Dutiya Seth</t>
  </si>
  <si>
    <t>Gajaraj Marei</t>
  </si>
  <si>
    <t>Ganeswar Bhoi</t>
  </si>
  <si>
    <t>Gobinda Chandra Bagh</t>
  </si>
  <si>
    <t>Hari Bagh</t>
  </si>
  <si>
    <t>jagabandhu Dhurua</t>
  </si>
  <si>
    <t>Kapil Bagh</t>
  </si>
  <si>
    <t>Kumar Bhoi</t>
  </si>
  <si>
    <t>Lachhindra Bahinsa</t>
  </si>
  <si>
    <t>Lalindra Bhoi</t>
  </si>
  <si>
    <t>Manejar Kisan</t>
  </si>
  <si>
    <t>Meghanad Dansana</t>
  </si>
  <si>
    <t>Mitrabhanu Kahrsel</t>
  </si>
  <si>
    <t>Padambati Naik</t>
  </si>
  <si>
    <t>Pradip Bagh</t>
  </si>
  <si>
    <t>Prafulla Seth</t>
  </si>
  <si>
    <t>Pramod Bariha</t>
  </si>
  <si>
    <t>Prashanna Kumar Naik</t>
  </si>
  <si>
    <t>PYARI MARKEY</t>
  </si>
  <si>
    <t>Sadananda Danku</t>
  </si>
  <si>
    <t>Sadananda Naik</t>
  </si>
  <si>
    <t>saroj Bagh</t>
  </si>
  <si>
    <t>Satrughan Atti</t>
  </si>
  <si>
    <t>Sebati Atti</t>
  </si>
  <si>
    <t>Sukanti Naik</t>
  </si>
  <si>
    <t>Sulakshani Naik</t>
  </si>
  <si>
    <t>Sumit Samad</t>
  </si>
  <si>
    <t>Sushil Chandra Naik</t>
  </si>
  <si>
    <t>Tapan Kumar Atti</t>
  </si>
  <si>
    <t>Thomas Barla</t>
  </si>
  <si>
    <t>Tintus Lomga</t>
  </si>
  <si>
    <t>Trilochan Behera</t>
  </si>
  <si>
    <t>Uttam Bhoi</t>
  </si>
  <si>
    <t>abhin kanta</t>
  </si>
  <si>
    <t>Dudukabahal</t>
  </si>
  <si>
    <t>amruta naik</t>
  </si>
  <si>
    <t>anirudha sunani</t>
  </si>
  <si>
    <t>anjali bhue</t>
  </si>
  <si>
    <t>baidehi kharsel</t>
  </si>
  <si>
    <t>basanta pradhan</t>
  </si>
  <si>
    <t>basudeb kuanar</t>
  </si>
  <si>
    <t>bhakt das kumura</t>
  </si>
  <si>
    <t>bhakta bandhu pradhan</t>
  </si>
  <si>
    <t>bhakti makar</t>
  </si>
  <si>
    <t>bhartta kalo</t>
  </si>
  <si>
    <t>bhuban kalo</t>
  </si>
  <si>
    <t>bhubaneswar naik</t>
  </si>
  <si>
    <t>bimal sahoo</t>
  </si>
  <si>
    <t>bimala sa</t>
  </si>
  <si>
    <t>chabila makar</t>
  </si>
  <si>
    <t>chaitan makar</t>
  </si>
  <si>
    <t>chaitanya sahu</t>
  </si>
  <si>
    <t>daimati kuanar</t>
  </si>
  <si>
    <t>dambaru sahu</t>
  </si>
  <si>
    <t>danardan kharsel</t>
  </si>
  <si>
    <t>danardan sunani</t>
  </si>
  <si>
    <t>darka srikanta</t>
  </si>
  <si>
    <t>denish kumar nayak</t>
  </si>
  <si>
    <t>devaraj kallo</t>
  </si>
  <si>
    <t>dhanurya pasayat</t>
  </si>
  <si>
    <t>dileswar pradhan</t>
  </si>
  <si>
    <t>droupadi kanta</t>
  </si>
  <si>
    <t>dushmanta ku dhurua</t>
  </si>
  <si>
    <t>ganesh ram naik</t>
  </si>
  <si>
    <t>golap dhurua</t>
  </si>
  <si>
    <t>guru charan pradhan</t>
  </si>
  <si>
    <t>harendra dhurua</t>
  </si>
  <si>
    <t>hari makar</t>
  </si>
  <si>
    <t>hrudananda majhi</t>
  </si>
  <si>
    <t>jagnyaseni naik</t>
  </si>
  <si>
    <t>janak kuanr</t>
  </si>
  <si>
    <t>janmajaya kalo</t>
  </si>
  <si>
    <t>jayakrushna neti</t>
  </si>
  <si>
    <t>jayanarayan naik</t>
  </si>
  <si>
    <t>jhasketan naik</t>
  </si>
  <si>
    <t>jyosana dhurua</t>
  </si>
  <si>
    <t>kanaklata naik</t>
  </si>
  <si>
    <t>kartikeshvar dhurua</t>
  </si>
  <si>
    <t>kasturi majhi</t>
  </si>
  <si>
    <t>keshba chandra naik</t>
  </si>
  <si>
    <t>kiabati kalo</t>
  </si>
  <si>
    <t>kokila chandra dhurua</t>
  </si>
  <si>
    <t>koshalaya kumura</t>
  </si>
  <si>
    <t>krupasindhu makar</t>
  </si>
  <si>
    <t>kumari naik</t>
  </si>
  <si>
    <t>kumudini kalo</t>
  </si>
  <si>
    <t>kuntala sa</t>
  </si>
  <si>
    <t>lalita dhurua</t>
  </si>
  <si>
    <t>lokanath naik</t>
  </si>
  <si>
    <t>madhu mangal sa</t>
  </si>
  <si>
    <t>mahadeb kalo</t>
  </si>
  <si>
    <t>manoranjan naik</t>
  </si>
  <si>
    <t>mathura sa</t>
  </si>
  <si>
    <t>milu kumar naik</t>
  </si>
  <si>
    <t>mithun kumura</t>
  </si>
  <si>
    <t>muralidhar kallo</t>
  </si>
  <si>
    <t>nabin kumar dhurua</t>
  </si>
  <si>
    <t>nalini kalo</t>
  </si>
  <si>
    <t>nalini naik</t>
  </si>
  <si>
    <t>netrananda kuanr</t>
  </si>
  <si>
    <t>nimain charan naik</t>
  </si>
  <si>
    <t>nrupalal dhurua</t>
  </si>
  <si>
    <t>padmini kanta</t>
  </si>
  <si>
    <t>pakani sunani</t>
  </si>
  <si>
    <t>panu darka</t>
  </si>
  <si>
    <t>pramila kalo</t>
  </si>
  <si>
    <t>purna chandra bariha</t>
  </si>
  <si>
    <t>purustam kharsel</t>
  </si>
  <si>
    <t>puspalata kharsel</t>
  </si>
  <si>
    <t>puspanjali naik</t>
  </si>
  <si>
    <t>raghu ram kanta</t>
  </si>
  <si>
    <t>raimati sahu</t>
  </si>
  <si>
    <t>rajkumari sa</t>
  </si>
  <si>
    <t>ramprasad sunani</t>
  </si>
  <si>
    <t>ranjit sa</t>
  </si>
  <si>
    <t>rutu sagar naik</t>
  </si>
  <si>
    <t>sanjukta majhi</t>
  </si>
  <si>
    <t>sebati pradhan</t>
  </si>
  <si>
    <t>shobharam naik</t>
  </si>
  <si>
    <t>shreesha darka</t>
  </si>
  <si>
    <t>shricharan kalo</t>
  </si>
  <si>
    <t>sonu dhurua</t>
  </si>
  <si>
    <t>soraj kumar bhanda</t>
  </si>
  <si>
    <t>sukadeb pradhan</t>
  </si>
  <si>
    <t>sumita bariha</t>
  </si>
  <si>
    <t>suratha kalo</t>
  </si>
  <si>
    <t>surendra neti</t>
  </si>
  <si>
    <t>suru makar</t>
  </si>
  <si>
    <t>sushila dhurua</t>
  </si>
  <si>
    <t>tapaswini naik</t>
  </si>
  <si>
    <t>tikeswar bhanda</t>
  </si>
  <si>
    <t>tikeswari dhurua</t>
  </si>
  <si>
    <t>tirtha neti</t>
  </si>
  <si>
    <t>Amit Kumar Naik</t>
  </si>
  <si>
    <t>Kuanrmal</t>
  </si>
  <si>
    <t>Arati Naik</t>
  </si>
  <si>
    <t>Ashish Kumar Naik</t>
  </si>
  <si>
    <t>Ashwini Kumar Patel</t>
  </si>
  <si>
    <t>Basanta Behera</t>
  </si>
  <si>
    <t>Bimala Kharsel</t>
  </si>
  <si>
    <t>Biranchi Naik</t>
  </si>
  <si>
    <t>Darka Srikanta</t>
  </si>
  <si>
    <t>Debarchan Naik</t>
  </si>
  <si>
    <t>Devlal Samartha</t>
  </si>
  <si>
    <t>Dhrubaraj Naik</t>
  </si>
  <si>
    <t>Dolagobinda Dudum</t>
  </si>
  <si>
    <t>Dushmanta Patel</t>
  </si>
  <si>
    <t>Hrushikesh Majhi</t>
  </si>
  <si>
    <t>Jayaram Dhurua</t>
  </si>
  <si>
    <t>Jugalkishor Rout</t>
  </si>
  <si>
    <t>Karunakar Naik</t>
  </si>
  <si>
    <t>Keshabachandra Patel</t>
  </si>
  <si>
    <t>Khageswar Patel</t>
  </si>
  <si>
    <t>Khedu Chhatria</t>
  </si>
  <si>
    <t>Koushik Naik</t>
  </si>
  <si>
    <t>Kumari Rout</t>
  </si>
  <si>
    <t>Lakshman Naik</t>
  </si>
  <si>
    <t>Lambodar Majhi</t>
  </si>
  <si>
    <t>Lili Naik</t>
  </si>
  <si>
    <t>Lokendra Rout</t>
  </si>
  <si>
    <t>Madhusudan Rout</t>
  </si>
  <si>
    <t>Mahendra Patel</t>
  </si>
  <si>
    <t>Malaya Kumar Naik</t>
  </si>
  <si>
    <t>Manoj Kumar Dash</t>
  </si>
  <si>
    <t>Mishra Majhi</t>
  </si>
  <si>
    <t>MOHINI NAIK</t>
  </si>
  <si>
    <t>Naami Kumura</t>
  </si>
  <si>
    <t>NabinNaik</t>
  </si>
  <si>
    <t>Netrananda Patel</t>
  </si>
  <si>
    <t>Nihar Ranjan Naik</t>
  </si>
  <si>
    <t>Padmabati Patel</t>
  </si>
  <si>
    <t>Prafulla Kumar Patel</t>
  </si>
  <si>
    <t>Pramod Patel</t>
  </si>
  <si>
    <t>Raju Kharsel</t>
  </si>
  <si>
    <t>Ranjan Kumar Bag</t>
  </si>
  <si>
    <t>Rohit Kumar Naik</t>
  </si>
  <si>
    <t>Sambaru Rout</t>
  </si>
  <si>
    <t>Samira Kumar Naik</t>
  </si>
  <si>
    <t>sorojini parua</t>
  </si>
  <si>
    <t>Sribasha Kisan</t>
  </si>
  <si>
    <t>Styananda Rout</t>
  </si>
  <si>
    <t>Subash Chandra Bag</t>
  </si>
  <si>
    <t>Sukanta Kumar Patel</t>
  </si>
  <si>
    <t>Sulochana Karta</t>
  </si>
  <si>
    <t>Sumanta Kumar Patel</t>
  </si>
  <si>
    <t>Sumitra Naik</t>
  </si>
  <si>
    <t>Suru chandra Patel</t>
  </si>
  <si>
    <t>Susil Kumura</t>
  </si>
  <si>
    <t>Tejraj Kumura</t>
  </si>
  <si>
    <t>Tribhuban Behera</t>
  </si>
  <si>
    <t>Uchhab Samartha</t>
  </si>
  <si>
    <t>Udaya Kumar Patel</t>
  </si>
  <si>
    <t>Umakanta Dash</t>
  </si>
  <si>
    <t>Ushti Budula</t>
  </si>
  <si>
    <t>ajit kymar naik</t>
  </si>
  <si>
    <t>Ganjudihi</t>
  </si>
  <si>
    <t>Arjun Chhatria</t>
  </si>
  <si>
    <t>baijayanti pan</t>
  </si>
  <si>
    <t>bhagirathi chatriaa</t>
  </si>
  <si>
    <t>bhikhari naik</t>
  </si>
  <si>
    <t>bijaya kumar naik</t>
  </si>
  <si>
    <t>binod majhi</t>
  </si>
  <si>
    <t>biranchi chhatria</t>
  </si>
  <si>
    <t>brundanati bagh</t>
  </si>
  <si>
    <t>chaitanya chhatria</t>
  </si>
  <si>
    <t>chandan nikhandia</t>
  </si>
  <si>
    <t>Debagaru Banchhar</t>
  </si>
  <si>
    <t>deepak chandra panda</t>
  </si>
  <si>
    <t>dekaran budula</t>
  </si>
  <si>
    <t>durga charan kisan</t>
  </si>
  <si>
    <t>giridhari chhatria</t>
  </si>
  <si>
    <t>gomati chhatria</t>
  </si>
  <si>
    <t>gouranga  rana</t>
  </si>
  <si>
    <t>gourishankar rana</t>
  </si>
  <si>
    <t>Gourishankar rohidas</t>
  </si>
  <si>
    <t>hemasagar budula</t>
  </si>
  <si>
    <t>indra gour</t>
  </si>
  <si>
    <t>jhasaketan pradhan</t>
  </si>
  <si>
    <t>jitendra kumar patel</t>
  </si>
  <si>
    <t>kamala chhatria</t>
  </si>
  <si>
    <t>kedar sa</t>
  </si>
  <si>
    <t>krushna pradhan</t>
  </si>
  <si>
    <t>kuber majhi</t>
  </si>
  <si>
    <t>lakshmi chhatria</t>
  </si>
  <si>
    <t>lalindra majhi</t>
  </si>
  <si>
    <t>madan kumar hansa</t>
  </si>
  <si>
    <t>mahadeb kisan</t>
  </si>
  <si>
    <t>mahendra ku patel</t>
  </si>
  <si>
    <t>mahendra pan</t>
  </si>
  <si>
    <t>mahindra kisan</t>
  </si>
  <si>
    <t>mahiram rana</t>
  </si>
  <si>
    <t>maini kisan</t>
  </si>
  <si>
    <t>makara dhwaj chhatria</t>
  </si>
  <si>
    <t>manjita patel</t>
  </si>
  <si>
    <t>milu kisan</t>
  </si>
  <si>
    <t>mohan majhi</t>
  </si>
  <si>
    <t>mukta chhatria</t>
  </si>
  <si>
    <t>murari chhatria</t>
  </si>
  <si>
    <t>nalin chandra naik</t>
  </si>
  <si>
    <t>nandakishor kusua</t>
  </si>
  <si>
    <t>nandalal pan</t>
  </si>
  <si>
    <t>nelson lomga</t>
  </si>
  <si>
    <t>p n patel</t>
  </si>
  <si>
    <t>parameshswar majhi</t>
  </si>
  <si>
    <t>prahallad kisan</t>
  </si>
  <si>
    <t>pratap negi</t>
  </si>
  <si>
    <t>purusottam budula</t>
  </si>
  <si>
    <t>rabinanda  khadia</t>
  </si>
  <si>
    <t>rajanath barua</t>
  </si>
  <si>
    <t>rajkumari majhi</t>
  </si>
  <si>
    <t>rambhabati patel</t>
  </si>
  <si>
    <t>ramchandra chhatria</t>
  </si>
  <si>
    <t>rameswar majhi</t>
  </si>
  <si>
    <t>rasanand patel</t>
  </si>
  <si>
    <t>rebati patel</t>
  </si>
  <si>
    <t>rupaechand lukhua</t>
  </si>
  <si>
    <t>sakuntala jayapuria</t>
  </si>
  <si>
    <t>sanatan budula</t>
  </si>
  <si>
    <t>sanatan chhatria</t>
  </si>
  <si>
    <t>sangita lehri</t>
  </si>
  <si>
    <t>sankirtan hans</t>
  </si>
  <si>
    <t>sankirtan naik</t>
  </si>
  <si>
    <t>saraswati majhi</t>
  </si>
  <si>
    <t>sashi chhatria</t>
  </si>
  <si>
    <t>sashikanta patel</t>
  </si>
  <si>
    <t>shyamsundar budula</t>
  </si>
  <si>
    <t xml:space="preserve">sitaram bhinasa             </t>
  </si>
  <si>
    <t>sorojini chatriaa</t>
  </si>
  <si>
    <t>srikar kisan</t>
  </si>
  <si>
    <t>subanath naik</t>
  </si>
  <si>
    <t>sukamati rout</t>
  </si>
  <si>
    <t>sukha chhatria</t>
  </si>
  <si>
    <t>sukha kechhu</t>
  </si>
  <si>
    <t>sundar majhi</t>
  </si>
  <si>
    <t>surat kisan</t>
  </si>
  <si>
    <t>suren rohidas</t>
  </si>
  <si>
    <t>sushanta patel</t>
  </si>
  <si>
    <t>sushila majhi</t>
  </si>
  <si>
    <t>swapneswar majhi</t>
  </si>
  <si>
    <t>taruna  rohidas</t>
  </si>
  <si>
    <t>tirtha bag</t>
  </si>
  <si>
    <t>Abhimanyu Sunani</t>
  </si>
  <si>
    <t>Jammal</t>
  </si>
  <si>
    <t>Anadi Budula</t>
  </si>
  <si>
    <t>Ananda Kisan</t>
  </si>
  <si>
    <t>Arakhit Kisan</t>
  </si>
  <si>
    <t>Arjun Budula</t>
  </si>
  <si>
    <t>Arjun Pinga</t>
  </si>
  <si>
    <t>babulal budula</t>
  </si>
  <si>
    <t>6.10.2016</t>
  </si>
  <si>
    <t>Babulal Patel</t>
  </si>
  <si>
    <t>Bachan Kisan</t>
  </si>
  <si>
    <t>Baliya Kisan</t>
  </si>
  <si>
    <t>BANARJEE BUDULA</t>
  </si>
  <si>
    <t>Banita Budula</t>
  </si>
  <si>
    <t>Bhagaban Budula</t>
  </si>
  <si>
    <t>Bhairab Hansa</t>
  </si>
  <si>
    <t>Bhakti Kisan</t>
  </si>
  <si>
    <t>bhubane budula</t>
  </si>
  <si>
    <t>Bhubaneswar Budula</t>
  </si>
  <si>
    <t>Bidyadhar Budula</t>
  </si>
  <si>
    <t>Binod Kumar Majhi</t>
  </si>
  <si>
    <t>Chandramani Budula</t>
  </si>
  <si>
    <t>Chinta Budula</t>
  </si>
  <si>
    <t>Dashami Hans</t>
  </si>
  <si>
    <t xml:space="preserve">dileshar rohidas </t>
  </si>
  <si>
    <t>drupati kisan</t>
  </si>
  <si>
    <t>Dukhi Budula</t>
  </si>
  <si>
    <t>Durga Kisan</t>
  </si>
  <si>
    <t>Dutiaa Pradhan</t>
  </si>
  <si>
    <t>Fulatuli Kisan</t>
  </si>
  <si>
    <t>Gobinda Kisan</t>
  </si>
  <si>
    <t xml:space="preserve">Golapi Kisan </t>
  </si>
  <si>
    <t>Gula Budula</t>
  </si>
  <si>
    <t>Gulabadan Budula</t>
  </si>
  <si>
    <t>Gulabadan Gidili</t>
  </si>
  <si>
    <t>Gunanidhi Budula</t>
  </si>
  <si>
    <t>hara budula</t>
  </si>
  <si>
    <t>Hara Pinga</t>
  </si>
  <si>
    <t>Hari Hansa</t>
  </si>
  <si>
    <t>Hira Majhi</t>
  </si>
  <si>
    <t>indumati bag</t>
  </si>
  <si>
    <t>Jagadish Budula</t>
  </si>
  <si>
    <t>Jagamohan Budula</t>
  </si>
  <si>
    <t>Jagbandhu Majhi</t>
  </si>
  <si>
    <t>Jaideba Budula</t>
  </si>
  <si>
    <t>Janma Majhi</t>
  </si>
  <si>
    <t>JAY Kisan</t>
  </si>
  <si>
    <t>Jayanarayan Gandha</t>
  </si>
  <si>
    <t>Jugeswar Budula</t>
  </si>
  <si>
    <t>Kaenta Budula</t>
  </si>
  <si>
    <t>Kailash Budula</t>
  </si>
  <si>
    <t>kailash ping</t>
  </si>
  <si>
    <t>Karmu Majhi</t>
  </si>
  <si>
    <t>Kashala Budula</t>
  </si>
  <si>
    <t>Kaya Kisan</t>
  </si>
  <si>
    <t>Khati Budula</t>
  </si>
  <si>
    <t>Krushna Budula</t>
  </si>
  <si>
    <t>Kumar mani Minz</t>
  </si>
  <si>
    <t>Kumari Kisan</t>
  </si>
  <si>
    <t>Kumarmani Budula</t>
  </si>
  <si>
    <t>Lachaman Budala</t>
  </si>
  <si>
    <t>Lakshmi Budula</t>
  </si>
  <si>
    <t>Loknath Hans</t>
  </si>
  <si>
    <t>Madan sundar minz</t>
  </si>
  <si>
    <t>Mahendra Budula</t>
  </si>
  <si>
    <t>Mathura Kisan</t>
  </si>
  <si>
    <t>milaku budula</t>
  </si>
  <si>
    <t>Milaku Budula</t>
  </si>
  <si>
    <t>Mina Budula</t>
  </si>
  <si>
    <t>Mitra Kisan</t>
  </si>
  <si>
    <t>mohan kisan</t>
  </si>
  <si>
    <t>Nabin Kumar Budula</t>
  </si>
  <si>
    <t>Nakul Budula</t>
  </si>
  <si>
    <t>Narayan Hans</t>
  </si>
  <si>
    <t>Nasiban Pinga</t>
  </si>
  <si>
    <t>Nathalal Hansa</t>
  </si>
  <si>
    <t>Netramani Budula</t>
  </si>
  <si>
    <t>Nilu Budula</t>
  </si>
  <si>
    <t>Nityanand Pradhan</t>
  </si>
  <si>
    <t>Nrupalal Budula</t>
  </si>
  <si>
    <t xml:space="preserve">pabitramohan budula </t>
  </si>
  <si>
    <t>Panu Kisan</t>
  </si>
  <si>
    <t>Parbati Budula</t>
  </si>
  <si>
    <t>phul budula</t>
  </si>
  <si>
    <t>Prabha Budula</t>
  </si>
  <si>
    <t>Rajesh Budula</t>
  </si>
  <si>
    <t>Rajkumari Ganda</t>
  </si>
  <si>
    <t xml:space="preserve">ram ratan budula </t>
  </si>
  <si>
    <t>Ramchandra Ping</t>
  </si>
  <si>
    <t>Ramtula Budula</t>
  </si>
  <si>
    <t>Rebati Hansa</t>
  </si>
  <si>
    <t>reena budula</t>
  </si>
  <si>
    <t>Reeta Budula</t>
  </si>
  <si>
    <t>Sabar Budula</t>
  </si>
  <si>
    <t>Sahadev Budula</t>
  </si>
  <si>
    <t>Sana Kisan</t>
  </si>
  <si>
    <t>Sanibari Bag</t>
  </si>
  <si>
    <t>Sanjaya Kisan</t>
  </si>
  <si>
    <t>Sanjulata Chhatria</t>
  </si>
  <si>
    <t>Satyanarayan Budula</t>
  </si>
  <si>
    <t>Satyaram Kisan</t>
  </si>
  <si>
    <t>shasi Kisan</t>
  </si>
  <si>
    <t>Shibalal Budula</t>
  </si>
  <si>
    <t>Shyamlal Budula</t>
  </si>
  <si>
    <t>Sibalal Tapo</t>
  </si>
  <si>
    <t>Sita Budula</t>
  </si>
  <si>
    <t>Sitaya Minz</t>
  </si>
  <si>
    <t>Soukini Budula</t>
  </si>
  <si>
    <t>Srikar Budula</t>
  </si>
  <si>
    <t>Subar Budula</t>
  </si>
  <si>
    <t>Subha Majhi</t>
  </si>
  <si>
    <t>Subrati Budula</t>
  </si>
  <si>
    <t>Sudarsan Minj</t>
  </si>
  <si>
    <t>Sujata Majhi</t>
  </si>
  <si>
    <t>Sukadev Kishan</t>
  </si>
  <si>
    <t>sukarama budula</t>
  </si>
  <si>
    <t>Sukru Budula</t>
  </si>
  <si>
    <t>sulochana sunani</t>
  </si>
  <si>
    <t>Sunita Budula</t>
  </si>
  <si>
    <t>Surekha Budula</t>
  </si>
  <si>
    <t>Surendra Budula</t>
  </si>
  <si>
    <t>Suresh Hans</t>
  </si>
  <si>
    <t>Susanta Kishan</t>
  </si>
  <si>
    <t>Thilu Kisan</t>
  </si>
  <si>
    <t>Tirtha Budula</t>
  </si>
  <si>
    <t>Tulabati Majhi</t>
  </si>
  <si>
    <t>Tulabati Minz</t>
  </si>
  <si>
    <t>Ugresan Kisan</t>
  </si>
  <si>
    <t>Uma Kisan</t>
  </si>
  <si>
    <t>Upendra Budula</t>
  </si>
  <si>
    <t>Urmila Minj</t>
  </si>
  <si>
    <t>Ahalya Naik</t>
  </si>
  <si>
    <t>Babuchhipidihi</t>
  </si>
  <si>
    <t>Akshya Kumar Patel</t>
  </si>
  <si>
    <t>Amin Chhatria</t>
  </si>
  <si>
    <t>Anand Rohidas</t>
  </si>
  <si>
    <t>ANANDRAM BHOI</t>
  </si>
  <si>
    <t>Anant Rohidas</t>
  </si>
  <si>
    <t>Baidyanath Ping</t>
  </si>
  <si>
    <t>Basanta Chhatria</t>
  </si>
  <si>
    <t>Basanta Kumar Kaudi</t>
  </si>
  <si>
    <t>Basudev Kartta</t>
  </si>
  <si>
    <t>Bhagabana Kisan</t>
  </si>
  <si>
    <t>Bhagabati Naik</t>
  </si>
  <si>
    <t>Bhakta Rohidas</t>
  </si>
  <si>
    <t>Bhanjan Naik</t>
  </si>
  <si>
    <t>Bidyadhar Khanda</t>
  </si>
  <si>
    <t>Bidyadhar Kisan</t>
  </si>
  <si>
    <t>Bijay Budula</t>
  </si>
  <si>
    <t>Binati Naik</t>
  </si>
  <si>
    <t>Binod Budula</t>
  </si>
  <si>
    <t>Biramitra Rana</t>
  </si>
  <si>
    <t>BIRSA CHHATRIA</t>
  </si>
  <si>
    <t>Bisheswar Kallo</t>
  </si>
  <si>
    <t>Bishnu  Sa</t>
  </si>
  <si>
    <t>Bishnu Rajhans</t>
  </si>
  <si>
    <t>Bishnutula Budula</t>
  </si>
  <si>
    <t>Budhabari Chhatria</t>
  </si>
  <si>
    <t>Budhuram Chhatria</t>
  </si>
  <si>
    <t>Bui Kisan</t>
  </si>
  <si>
    <t>Bunde Kishan</t>
  </si>
  <si>
    <t>Chandra Ksihan</t>
  </si>
  <si>
    <t>Chhabila Rohidas</t>
  </si>
  <si>
    <t>Chudamani Patel</t>
  </si>
  <si>
    <t>Chunu Kisan</t>
  </si>
  <si>
    <t>dasharath kaudi</t>
  </si>
  <si>
    <t>Dashia Chhatria</t>
  </si>
  <si>
    <t>Dayanadhi Naik</t>
  </si>
  <si>
    <t>Debachan Kisan</t>
  </si>
  <si>
    <t>Debalal Budula</t>
  </si>
  <si>
    <t>Debanand Marehi</t>
  </si>
  <si>
    <t>Dhaleswar Kalo</t>
  </si>
  <si>
    <t>Dharmu Rohidas</t>
  </si>
  <si>
    <t>Dhirendra Kumar Naik</t>
  </si>
  <si>
    <t>DILESWARI KUMURA</t>
  </si>
  <si>
    <t>DRUPATI BUDULA</t>
  </si>
  <si>
    <t>Dugu Chhatria</t>
  </si>
  <si>
    <t>Duhkhabandhu Chhatria</t>
  </si>
  <si>
    <t>Dusamanta Naik</t>
  </si>
  <si>
    <t>Dushasan Kumura</t>
  </si>
  <si>
    <t>Dutia Rohidas</t>
  </si>
  <si>
    <t>Dutiya Rana</t>
  </si>
  <si>
    <t>GAJAPATI NAIK</t>
  </si>
  <si>
    <t>Gajiendra Nayak</t>
  </si>
  <si>
    <t>Geetanjali Seth</t>
  </si>
  <si>
    <t>Gokul Chandra Balua</t>
  </si>
  <si>
    <t>Gouttam Majhi</t>
  </si>
  <si>
    <t>Gulabadan Chhatria</t>
  </si>
  <si>
    <t>Gunasagar Majhi</t>
  </si>
  <si>
    <t>Gunasagar Patel</t>
  </si>
  <si>
    <t>Guru Rohidas</t>
  </si>
  <si>
    <t>Gurucharan Balua</t>
  </si>
  <si>
    <t>Hala  Rohidas</t>
  </si>
  <si>
    <t>Hari sankar Naik</t>
  </si>
  <si>
    <t>Harishankar Dhurua</t>
  </si>
  <si>
    <t>Hemsagar Patel</t>
  </si>
  <si>
    <t>Indumati Chhatria</t>
  </si>
  <si>
    <t>Indumati Rohidas</t>
  </si>
  <si>
    <t>Iswar Chandra Balua</t>
  </si>
  <si>
    <t>Jagabandhu Kalo</t>
  </si>
  <si>
    <t>Jagadish Badal</t>
  </si>
  <si>
    <t>Jaganarayan Singh</t>
  </si>
  <si>
    <t>Jagannath Budula</t>
  </si>
  <si>
    <t>Jagannath Kisan</t>
  </si>
  <si>
    <t>Jagu Kisan</t>
  </si>
  <si>
    <t>Jaisingh Kisan</t>
  </si>
  <si>
    <t>Janhbi Sa</t>
  </si>
  <si>
    <t>JAPESWAR ROHIDAS</t>
  </si>
  <si>
    <t>Jashobanti Kuanr</t>
  </si>
  <si>
    <t>Jashobanti Sa</t>
  </si>
  <si>
    <t>Jasobanti Kuanr</t>
  </si>
  <si>
    <t>Jayadeb Naik</t>
  </si>
  <si>
    <t>Jeherulal Kisan</t>
  </si>
  <si>
    <t>Jhasketan Naik</t>
  </si>
  <si>
    <t>Jhulana sundari Patel</t>
  </si>
  <si>
    <t>Jitendra Budula</t>
  </si>
  <si>
    <t>Judhistir Sa</t>
  </si>
  <si>
    <t>Kahnu Munda</t>
  </si>
  <si>
    <t>Kalpana Behera</t>
  </si>
  <si>
    <t>Kamala Paula</t>
  </si>
  <si>
    <t>Kamalini Kisan</t>
  </si>
  <si>
    <t>KAMLA ROHIDAS</t>
  </si>
  <si>
    <t>Kandap Dhurua</t>
  </si>
  <si>
    <t>Karam Sikal Sa</t>
  </si>
  <si>
    <t>Karna Chhatria</t>
  </si>
  <si>
    <t>Kartika Majhi</t>
  </si>
  <si>
    <t>Karu Chamar</t>
  </si>
  <si>
    <t>Karuna Karta</t>
  </si>
  <si>
    <t>Kedar Bhanj</t>
  </si>
  <si>
    <t>KESHAB DARKA</t>
  </si>
  <si>
    <t>Keshaba Chandra Pradhan</t>
  </si>
  <si>
    <t>Kshireswar Rajahansa</t>
  </si>
  <si>
    <t>Kshyamanidhi Rajahansa</t>
  </si>
  <si>
    <t>Kumarmani Karta</t>
  </si>
  <si>
    <t>Kumuda Rohidas</t>
  </si>
  <si>
    <t>Labanidhar Chhatria</t>
  </si>
  <si>
    <t>Labanidhar Sa</t>
  </si>
  <si>
    <t>Lal Kisan</t>
  </si>
  <si>
    <t>Lalit Mohan Sa</t>
  </si>
  <si>
    <t>Lavika Pan</t>
  </si>
  <si>
    <t>Lukeswari Kumura</t>
  </si>
  <si>
    <t>MADHUSUDAN MAREI</t>
  </si>
  <si>
    <t>Madhusudan Neti</t>
  </si>
  <si>
    <t>MAHESWAR DARKA</t>
  </si>
  <si>
    <t>Manoj Kumar Naik</t>
  </si>
  <si>
    <t>MANOJ KUMURA</t>
  </si>
  <si>
    <t>Minaketan Suhula</t>
  </si>
  <si>
    <t>Mitrabhanu Kisan</t>
  </si>
  <si>
    <t>Mohan Majhi</t>
  </si>
  <si>
    <t>Mohini Naik</t>
  </si>
  <si>
    <t>Mukesh Kumar Patel</t>
  </si>
  <si>
    <t>Muktabati Patel</t>
  </si>
  <si>
    <t>Muntu Naik</t>
  </si>
  <si>
    <t>Nabin Kishor Kumura</t>
  </si>
  <si>
    <t>Naik Swapneswar</t>
  </si>
  <si>
    <t>Narayan Kisan</t>
  </si>
  <si>
    <t>Narendra Kumar Sa</t>
  </si>
  <si>
    <t>Narendra Majhi</t>
  </si>
  <si>
    <t>Neheru Behera</t>
  </si>
  <si>
    <t>Netra Kisan</t>
  </si>
  <si>
    <t>NIDHIBAN BEHERA</t>
  </si>
  <si>
    <t>Nilambar Marai</t>
  </si>
  <si>
    <t>Nira Chhatria</t>
  </si>
  <si>
    <t>Nrip Majhi</t>
  </si>
  <si>
    <t>Nrupalal Bishi</t>
  </si>
  <si>
    <t>Nrupati Kaudi</t>
  </si>
  <si>
    <t>Padmini Kisan</t>
  </si>
  <si>
    <t>Paneswar Rohidas</t>
  </si>
  <si>
    <t>Pankaj Priset</t>
  </si>
  <si>
    <t>Parameswar Pradhan</t>
  </si>
  <si>
    <t>Pareswar Chhatria</t>
  </si>
  <si>
    <t>Phulamati Kisan</t>
  </si>
  <si>
    <t>Pintu Majhi</t>
  </si>
  <si>
    <t>Pirobati Rakasa</t>
  </si>
  <si>
    <t>Pitambar Kisan</t>
  </si>
  <si>
    <t>Prabha Kisan</t>
  </si>
  <si>
    <t>Pradip Kisan</t>
  </si>
  <si>
    <t>Prahallad Karta</t>
  </si>
  <si>
    <t>PRAMA ROHIDAS</t>
  </si>
  <si>
    <t>Pramila Naik</t>
  </si>
  <si>
    <t>Premalata Kisan</t>
  </si>
  <si>
    <t>PUCHE CHARDIA</t>
  </si>
  <si>
    <t>Purna Naek</t>
  </si>
  <si>
    <t>Purnachandra Naik</t>
  </si>
  <si>
    <t>Puspa Kisan</t>
  </si>
  <si>
    <t>Rabindra Kumar Majhi</t>
  </si>
  <si>
    <t>Rabindra Kumura</t>
  </si>
  <si>
    <t>RADHAKANTA NAEK</t>
  </si>
  <si>
    <t>Raimati Kisan</t>
  </si>
  <si>
    <t>Rajindra Chhatria</t>
  </si>
  <si>
    <t>Rajkumar Chhatria</t>
  </si>
  <si>
    <t>Rajkumari Kisan</t>
  </si>
  <si>
    <t>Ramani Kaudi</t>
  </si>
  <si>
    <t>Rathi Kisan</t>
  </si>
  <si>
    <t>Rebati Bhanja</t>
  </si>
  <si>
    <t>Reman Chhatria</t>
  </si>
  <si>
    <t>Rohit Kumar Bhoi</t>
  </si>
  <si>
    <t>Rukmani Naik</t>
  </si>
  <si>
    <t>Sabita Sa</t>
  </si>
  <si>
    <t>Sadananda Rohidas</t>
  </si>
  <si>
    <t>Saebani Chhatria</t>
  </si>
  <si>
    <t>Saibeni Majhi</t>
  </si>
  <si>
    <t>Sakila Kisan</t>
  </si>
  <si>
    <t>Sambaru Kaudi</t>
  </si>
  <si>
    <t>Sanatan Chhatria</t>
  </si>
  <si>
    <t>Sanatan Kumura</t>
  </si>
  <si>
    <t>Sanatan Pruseth</t>
  </si>
  <si>
    <t>Sanjay Kumar Patel</t>
  </si>
  <si>
    <t>Sanjit Hemram</t>
  </si>
  <si>
    <t>Sanjukta Chardia</t>
  </si>
  <si>
    <t>Santosh Chhatria</t>
  </si>
  <si>
    <t>Santosh Rohidas</t>
  </si>
  <si>
    <t>Saroj Kumar Chhatria</t>
  </si>
  <si>
    <t xml:space="preserve">Sashi </t>
  </si>
  <si>
    <t>Satyanarayan Bisi</t>
  </si>
  <si>
    <t>Sebati Chhatria</t>
  </si>
  <si>
    <t>Sebati Naik</t>
  </si>
  <si>
    <t>Sebati Suhula</t>
  </si>
  <si>
    <t>Shiba Chhatria</t>
  </si>
  <si>
    <t>Shobharam Naik</t>
  </si>
  <si>
    <t>Shrimangal Majhi</t>
  </si>
  <si>
    <t>Shuvaram Kalo</t>
  </si>
  <si>
    <t>Siu nandan Singh</t>
  </si>
  <si>
    <t>Srimati Chhatria</t>
  </si>
  <si>
    <t>Subash Chandra Balua</t>
  </si>
  <si>
    <t>Subrat Kumar Patel</t>
  </si>
  <si>
    <t>Sudam Chhatria</t>
  </si>
  <si>
    <t>Sudama Naik</t>
  </si>
  <si>
    <t>Sudarsan Naik</t>
  </si>
  <si>
    <t>Sudarshan Chhatria</t>
  </si>
  <si>
    <t>sudr kisan</t>
  </si>
  <si>
    <t>Sugri Rohidas</t>
  </si>
  <si>
    <t>Sukanti Dhurua</t>
  </si>
  <si>
    <t>Sumati Rajahansa</t>
  </si>
  <si>
    <t>Surabhi Majhi</t>
  </si>
  <si>
    <t>Surendra Jayapuria</t>
  </si>
  <si>
    <t>Surendra Kumura</t>
  </si>
  <si>
    <t>Suresh Patel</t>
  </si>
  <si>
    <t>Sushil Chamar</t>
  </si>
  <si>
    <t>Tankadhar Rajahansa</t>
  </si>
  <si>
    <t>Tilottama Kisan</t>
  </si>
  <si>
    <t>Tilottama Naik</t>
  </si>
  <si>
    <t>Tilu Rohidas</t>
  </si>
  <si>
    <t>TRIBIKRAM KARTA</t>
  </si>
  <si>
    <t>Tubuna Patel</t>
  </si>
  <si>
    <t>Ucchhab Naik</t>
  </si>
  <si>
    <t>Ukiaa Naik</t>
  </si>
  <si>
    <t>Upindra Kisan</t>
  </si>
  <si>
    <t>Urmila Bag</t>
  </si>
  <si>
    <t>Urmila Patel</t>
  </si>
  <si>
    <t>Whether Small &amp; Marginal Farmer (SMF) (Yes/No)</t>
  </si>
  <si>
    <t>Area for which financial assistan approved in Ac.</t>
  </si>
  <si>
    <t>Name of the village</t>
  </si>
  <si>
    <t>Bhajraj khanda</t>
  </si>
  <si>
    <t>Samasingha</t>
  </si>
  <si>
    <t>Sujit khanda</t>
  </si>
  <si>
    <t>Meghnath khanda</t>
  </si>
  <si>
    <t>Debraj khanda</t>
  </si>
  <si>
    <t>Narasingha sahu</t>
  </si>
  <si>
    <t>pichhalu chand</t>
  </si>
  <si>
    <t>chetabati biswal</t>
  </si>
  <si>
    <t>Premanand biswal</t>
  </si>
  <si>
    <t xml:space="preserve">krushna biswal </t>
  </si>
  <si>
    <t>Ratnakara pradhan</t>
  </si>
  <si>
    <t>Chaturbhuja pradhan</t>
  </si>
  <si>
    <t>Drupati pradhan</t>
  </si>
  <si>
    <t>Dilip pradhan</t>
  </si>
  <si>
    <t>Jagdish pradhan</t>
  </si>
  <si>
    <t>Padmanav patel</t>
  </si>
  <si>
    <t xml:space="preserve">Labanga dehuri </t>
  </si>
  <si>
    <t>Bipadbhanjana sahu</t>
  </si>
  <si>
    <t>Lalit ku. Sahu</t>
  </si>
  <si>
    <t>Kishore ch. Sahu</t>
  </si>
  <si>
    <t>Jiten ku. Sahu</t>
  </si>
  <si>
    <t>Hrusikesh senapati</t>
  </si>
  <si>
    <t>Biharilal pradhan</t>
  </si>
  <si>
    <t>Balaram padhan</t>
  </si>
  <si>
    <t>prafulla padhan</t>
  </si>
  <si>
    <t>Jara bariha</t>
  </si>
  <si>
    <t>Rajesh k. Neti</t>
  </si>
  <si>
    <t>Tuleswar patel</t>
  </si>
  <si>
    <t>Suresh ku. Sahu</t>
  </si>
  <si>
    <t>Munuku munda</t>
  </si>
  <si>
    <t>Alok patel</t>
  </si>
  <si>
    <t>Ghanashyam patel</t>
  </si>
  <si>
    <t>Gokuleswar patel</t>
  </si>
  <si>
    <t>Bedabyas patel</t>
  </si>
  <si>
    <t>Gurudeb patel</t>
  </si>
  <si>
    <t>Kandarpa patel</t>
  </si>
  <si>
    <t>Banamali bhue</t>
  </si>
  <si>
    <t>Samal Naik</t>
  </si>
  <si>
    <t>Dhananjaya Naik</t>
  </si>
  <si>
    <t>Radheshyam naik</t>
  </si>
  <si>
    <t>Ramsankar naik</t>
  </si>
  <si>
    <t>Parbati bhoi</t>
  </si>
  <si>
    <t>sanatan bhoi</t>
  </si>
  <si>
    <t>Budh adeb pradhan</t>
  </si>
  <si>
    <t>karma rohidas</t>
  </si>
  <si>
    <t>satyapriya seth</t>
  </si>
  <si>
    <t xml:space="preserve">Atulya chand </t>
  </si>
  <si>
    <t xml:space="preserve">Baikunth patel </t>
  </si>
  <si>
    <t>Prasanta patel</t>
  </si>
  <si>
    <t>Sou ki patel</t>
  </si>
  <si>
    <t>Purna patel</t>
  </si>
  <si>
    <t>Aswini patel</t>
  </si>
  <si>
    <t>Jayabihari sahu</t>
  </si>
  <si>
    <t>Harisankar sahu</t>
  </si>
  <si>
    <t xml:space="preserve">Ramesh ch. Sahu </t>
  </si>
  <si>
    <t>Bedbyas sahu</t>
  </si>
  <si>
    <t>Haldar sahu</t>
  </si>
  <si>
    <t>Raju sahu</t>
  </si>
  <si>
    <t>Santosh patel</t>
  </si>
  <si>
    <t>Sushil naik</t>
  </si>
  <si>
    <t>Dharamsingh dhurua</t>
  </si>
  <si>
    <t>Lingaraj chand</t>
  </si>
  <si>
    <t>Pradip pradhan</t>
  </si>
  <si>
    <t>Tulsi pradhan</t>
  </si>
  <si>
    <t>Rabiratna pradhan</t>
  </si>
  <si>
    <t>Narendra Barik</t>
  </si>
  <si>
    <t>Madhukar senapati</t>
  </si>
  <si>
    <t>Umakanta patel</t>
  </si>
  <si>
    <t>Bhaskara patel</t>
  </si>
  <si>
    <t>Jatindra ku. Pruseth</t>
  </si>
  <si>
    <t>Lepha kisan</t>
  </si>
  <si>
    <t>Fakirmohan sahu</t>
  </si>
  <si>
    <t>Biswanath patel</t>
  </si>
  <si>
    <t>Kalpana patel</t>
  </si>
  <si>
    <t>Aparna patel</t>
  </si>
  <si>
    <t>Sukmuni bhoe</t>
  </si>
  <si>
    <t>Golapi pradhan</t>
  </si>
  <si>
    <t>Minketan sahu</t>
  </si>
  <si>
    <t>Chetabati rout</t>
  </si>
  <si>
    <t>Tularam pradhan</t>
  </si>
  <si>
    <t>Lurabati padhan</t>
  </si>
  <si>
    <t>Sankirtan padhan</t>
  </si>
  <si>
    <t>Panchami kumura</t>
  </si>
  <si>
    <t>Arna mahanand</t>
  </si>
  <si>
    <t>Omkarmal sahu</t>
  </si>
  <si>
    <t>Umesh ku. Sahu</t>
  </si>
  <si>
    <t>Rasbihari sahu</t>
  </si>
  <si>
    <t>Prakash sahu</t>
  </si>
  <si>
    <t>Santosini patel</t>
  </si>
  <si>
    <t>Jagdis ch. Patel</t>
  </si>
  <si>
    <t>Gopinath sahu</t>
  </si>
  <si>
    <t>Narendra sahu</t>
  </si>
  <si>
    <t>Rupanand Biswal</t>
  </si>
  <si>
    <t>Jayakrush na Biswal</t>
  </si>
  <si>
    <t>Rupanand patel</t>
  </si>
  <si>
    <t>Sachindra patel</t>
  </si>
  <si>
    <t>Lingraj patel</t>
  </si>
  <si>
    <t>Pramod ku.patel</t>
  </si>
  <si>
    <t>Nepal padhan</t>
  </si>
  <si>
    <t>Bhikari pruseth</t>
  </si>
  <si>
    <t>Lokhnath banchhore</t>
  </si>
  <si>
    <t>Pitambar rana</t>
  </si>
  <si>
    <t>Bisodhanand sahu</t>
  </si>
  <si>
    <t>Khirod ch. Pujari</t>
  </si>
  <si>
    <t>Purna ch. Padhan</t>
  </si>
  <si>
    <t>Pateth padhan</t>
  </si>
  <si>
    <t>Dukhi padhan</t>
  </si>
  <si>
    <t>Gitanjali padhan</t>
  </si>
  <si>
    <t>subharam padhan</t>
  </si>
  <si>
    <t>Dolachandra Rohidas</t>
  </si>
  <si>
    <t>Dasaratha Rohidas</t>
  </si>
  <si>
    <t>Dasaratha Banchhore</t>
  </si>
  <si>
    <t>Mandakini padhan</t>
  </si>
  <si>
    <t>Jatin ku. Naik</t>
  </si>
  <si>
    <t>Laxman naik</t>
  </si>
  <si>
    <t>Josada kalo</t>
  </si>
  <si>
    <t>Ramesh ku. Patel</t>
  </si>
  <si>
    <t>Debendra ku. Patel</t>
  </si>
  <si>
    <t>Haresh ch. Patel</t>
  </si>
  <si>
    <t>Biswanath munda</t>
  </si>
  <si>
    <t>Rasananda Bagar</t>
  </si>
  <si>
    <t>Dasamaita Banchhor</t>
  </si>
  <si>
    <t>Madhusudan Bagar</t>
  </si>
  <si>
    <t>Suryakanti behera</t>
  </si>
  <si>
    <t>Sashi pradhan</t>
  </si>
  <si>
    <t>Janmajaya pradhan</t>
  </si>
  <si>
    <t>Bhagbana pradhan</t>
  </si>
  <si>
    <t>Harachand pradhan</t>
  </si>
  <si>
    <t>Radhakanta pradhan</t>
  </si>
  <si>
    <t>snehalata behera</t>
  </si>
  <si>
    <t>Duryodhan kalo</t>
  </si>
  <si>
    <t xml:space="preserve">Gupeswar chand </t>
  </si>
  <si>
    <t>Purna chandra chand</t>
  </si>
  <si>
    <t>santosh ku. Majhi</t>
  </si>
  <si>
    <t>Prakasini patel</t>
  </si>
  <si>
    <t>Binod bihari patel</t>
  </si>
  <si>
    <t>Salegram Banchhor</t>
  </si>
  <si>
    <t>Mayaram sahu</t>
  </si>
  <si>
    <t>Niranjan pradhan</t>
  </si>
  <si>
    <t>Jiban Bariha</t>
  </si>
  <si>
    <t>Jadumani pradhan</t>
  </si>
  <si>
    <t>santosh ku. Pujari</t>
  </si>
  <si>
    <t>sabita hati</t>
  </si>
  <si>
    <t>Giridhari Rohidas</t>
  </si>
  <si>
    <t>Mala majhi</t>
  </si>
  <si>
    <t>Pitabasa kisan</t>
  </si>
  <si>
    <t xml:space="preserve">Laxmi sami </t>
  </si>
  <si>
    <t>chaturbhuja pradhan</t>
  </si>
  <si>
    <t>Gobinda pradhan</t>
  </si>
  <si>
    <t>Subrata senapati</t>
  </si>
  <si>
    <t>Jenamani Rohidas</t>
  </si>
  <si>
    <t>Bida pradhan</t>
  </si>
  <si>
    <t>Nepal Bhainsa</t>
  </si>
  <si>
    <t>Dinabandhu chamar</t>
  </si>
  <si>
    <t>Hemanta ku. Patel</t>
  </si>
  <si>
    <t>sanatan Raxa</t>
  </si>
  <si>
    <t>Sobhagini sunani</t>
  </si>
  <si>
    <t>Pradeep ku. Patel</t>
  </si>
  <si>
    <t>Laket ku. Patel</t>
  </si>
  <si>
    <t>Jayanarayan Biswal</t>
  </si>
  <si>
    <t>Alekh padhan</t>
  </si>
  <si>
    <t>Iswar kisan</t>
  </si>
  <si>
    <t>Sobhakara Naik</t>
  </si>
  <si>
    <t>Premanada naik</t>
  </si>
  <si>
    <t>Aswini bhoi</t>
  </si>
  <si>
    <t>Riswal parua</t>
  </si>
  <si>
    <t>Balaram parua</t>
  </si>
  <si>
    <t>Rukmani patel</t>
  </si>
  <si>
    <t>Chetananda sahu</t>
  </si>
  <si>
    <t>Lochan padhan</t>
  </si>
  <si>
    <t>Hemanta mallik</t>
  </si>
  <si>
    <t>Baishnaba Bagar</t>
  </si>
  <si>
    <t>Jogeswar Rohidas</t>
  </si>
  <si>
    <t>Rashmirekha Naik</t>
  </si>
  <si>
    <t>Pankajini pujari</t>
  </si>
  <si>
    <t>Lochan bariha</t>
  </si>
  <si>
    <t>kuna padhan</t>
  </si>
  <si>
    <t xml:space="preserve">Pichhalu mallika </t>
  </si>
  <si>
    <t>Urmila sahu</t>
  </si>
  <si>
    <t>Debraj senapati</t>
  </si>
  <si>
    <t>Sameer Ranjan Senapati</t>
  </si>
  <si>
    <t>Jyotimanjari naik</t>
  </si>
  <si>
    <t>Kedarnath patel</t>
  </si>
  <si>
    <t>Bailochan Rohidas</t>
  </si>
  <si>
    <t>Chetanand patel</t>
  </si>
  <si>
    <t>chandramani khadia</t>
  </si>
  <si>
    <t>Sikanta patel</t>
  </si>
  <si>
    <t>Khirasin dhu kalo</t>
  </si>
  <si>
    <t>Jayakumari naik</t>
  </si>
  <si>
    <t>Balaram pandey</t>
  </si>
  <si>
    <t>Dambodar padhan</t>
  </si>
  <si>
    <t>Dipan  ku. Naik</t>
  </si>
  <si>
    <t>Ramprasad sahu</t>
  </si>
  <si>
    <t>chetabati sahu</t>
  </si>
  <si>
    <t>Sidheswar senapati</t>
  </si>
  <si>
    <t xml:space="preserve">Golap ch. Patel </t>
  </si>
  <si>
    <t>Jayasankar Naik</t>
  </si>
  <si>
    <t>giri dhari bariha</t>
  </si>
  <si>
    <t>lokesh bhoi</t>
  </si>
  <si>
    <t>ashok patel</t>
  </si>
  <si>
    <t>sankiri kisan</t>
  </si>
  <si>
    <t>tirtha padhan</t>
  </si>
  <si>
    <t>shaym sundar bhanja</t>
  </si>
  <si>
    <t>anada padhan</t>
  </si>
  <si>
    <t>kishor kumar sahu</t>
  </si>
  <si>
    <t>biranchi khadia</t>
  </si>
  <si>
    <t>madhusudan khadia</t>
  </si>
  <si>
    <t>gulbadan khadia</t>
  </si>
  <si>
    <t>durga khadia</t>
  </si>
  <si>
    <t>chitan sahu</t>
  </si>
  <si>
    <t>hrudanand jayapuria</t>
  </si>
  <si>
    <t>jajti jayapuria</t>
  </si>
  <si>
    <t>kausal jayapuria</t>
  </si>
  <si>
    <t>surat naik</t>
  </si>
  <si>
    <t>lelin kumar patel</t>
  </si>
  <si>
    <t>narayan buda</t>
  </si>
  <si>
    <t>prasanna pruseth</t>
  </si>
  <si>
    <t>umesh chandra panda</t>
  </si>
  <si>
    <t>nilanchala bihari naik</t>
  </si>
  <si>
    <t>ajodhya bihari naik</t>
  </si>
  <si>
    <t>hiradhar beriha</t>
  </si>
  <si>
    <t>bedabyash beriha</t>
  </si>
  <si>
    <t>akshya beriha</t>
  </si>
  <si>
    <t>khirod bhue</t>
  </si>
  <si>
    <t>tirnath bhue</t>
  </si>
  <si>
    <t>rupadhar bhue</t>
  </si>
  <si>
    <t>ashok kumar guru</t>
  </si>
  <si>
    <t>kumadini bhoi</t>
  </si>
  <si>
    <t>manoj bhoi</t>
  </si>
  <si>
    <t>sanjib bhoi</t>
  </si>
  <si>
    <t>dayanidhi bhoi</t>
  </si>
  <si>
    <t>panchami kumura</t>
  </si>
  <si>
    <t>hrudananda patel</t>
  </si>
  <si>
    <t>harihar patel</t>
  </si>
  <si>
    <t>meghanath patel</t>
  </si>
  <si>
    <t>jatindra kumar patel</t>
  </si>
  <si>
    <t>manoj kumar patel</t>
  </si>
  <si>
    <t>krupasindhi bariha</t>
  </si>
  <si>
    <t>babulal naik</t>
  </si>
  <si>
    <t>bhogi sahu</t>
  </si>
  <si>
    <t>baikuntha rohidas</t>
  </si>
  <si>
    <t>giribara rohidas</t>
  </si>
  <si>
    <t>santosh rohidas</t>
  </si>
  <si>
    <t>jaya nanda naik</t>
  </si>
  <si>
    <t>sushila sahu</t>
  </si>
  <si>
    <t>tularam patel</t>
  </si>
  <si>
    <t>rupesh kumar patel</t>
  </si>
  <si>
    <t>pramod padhan</t>
  </si>
  <si>
    <t xml:space="preserve">ramesh chandra rana </t>
  </si>
  <si>
    <t>nitya nanda rana</t>
  </si>
  <si>
    <t>sabitri rana</t>
  </si>
  <si>
    <t>giri dhari rana</t>
  </si>
  <si>
    <t>budhu ram padhan</t>
  </si>
  <si>
    <t>gopi biswal</t>
  </si>
  <si>
    <t>manbodh khamari</t>
  </si>
  <si>
    <t>manju rani sahu</t>
  </si>
  <si>
    <t>ramesh chandra padhan</t>
  </si>
  <si>
    <t>dharani dhar padhan</t>
  </si>
  <si>
    <t>sanjaya kumar sahu</t>
  </si>
  <si>
    <t>panchanan patel</t>
  </si>
  <si>
    <t>rasananda patel</t>
  </si>
  <si>
    <t>guru biswal</t>
  </si>
  <si>
    <t>surendra naik</t>
  </si>
  <si>
    <t>dibakara kua</t>
  </si>
  <si>
    <t>harisankar sahu</t>
  </si>
  <si>
    <t>hemsagar sahu</t>
  </si>
  <si>
    <t>jagyasini naik</t>
  </si>
  <si>
    <t>binod bihari  nayak</t>
  </si>
  <si>
    <t>kailash kalo</t>
  </si>
  <si>
    <t>rudrakhya patel</t>
  </si>
  <si>
    <t>santosh kumar patel</t>
  </si>
  <si>
    <t>bharat chandra padhan</t>
  </si>
  <si>
    <t>manbodh padhan</t>
  </si>
  <si>
    <t>haresh padhan</t>
  </si>
  <si>
    <t>tikeswar padhan</t>
  </si>
  <si>
    <t>jayanarayan patel</t>
  </si>
  <si>
    <t>bhagya bati patel</t>
  </si>
  <si>
    <t>jyotish chandra patel</t>
  </si>
  <si>
    <t>deepak kumar patel</t>
  </si>
  <si>
    <t>dilip kumar patel</t>
  </si>
  <si>
    <t>ranjit patel</t>
  </si>
  <si>
    <t>biranchi kumar patel</t>
  </si>
  <si>
    <t>jeheru barik</t>
  </si>
  <si>
    <t>basanta kumar bhainsa</t>
  </si>
  <si>
    <t>raghu nath bhoi</t>
  </si>
  <si>
    <t>sisir kumar sahu</t>
  </si>
  <si>
    <t>sundar lal sahu</t>
  </si>
  <si>
    <t>subasini sahu</t>
  </si>
  <si>
    <t>bibhuti bhusan patel</t>
  </si>
  <si>
    <t>satyanarayan patel</t>
  </si>
  <si>
    <t>parakshita patel</t>
  </si>
  <si>
    <t>jogeswar patel</t>
  </si>
  <si>
    <t>gulapi patel</t>
  </si>
  <si>
    <t>rajani ranjan kalo</t>
  </si>
  <si>
    <t>chandra bagar</t>
  </si>
  <si>
    <t>bishnu prasad nath</t>
  </si>
  <si>
    <t>sarat chandra naik</t>
  </si>
  <si>
    <t xml:space="preserve">pradip pradhan </t>
  </si>
  <si>
    <t>benu dhar sahu</t>
  </si>
  <si>
    <t>sanjib sahu</t>
  </si>
  <si>
    <t>sradhakara bhoi</t>
  </si>
  <si>
    <t>luchan padhan</t>
  </si>
  <si>
    <t>khirod pradhan</t>
  </si>
  <si>
    <t>prabhakara pradhan</t>
  </si>
  <si>
    <t>iswar kisan</t>
  </si>
  <si>
    <t>dulachand pradhan</t>
  </si>
  <si>
    <t>bhisma pradhan</t>
  </si>
  <si>
    <t>kumar pradhan</t>
  </si>
  <si>
    <t>khira kisan</t>
  </si>
  <si>
    <t>daitari pradhan</t>
  </si>
  <si>
    <t xml:space="preserve">mahendra pradhan </t>
  </si>
  <si>
    <t>parbati patel</t>
  </si>
  <si>
    <t>sarat padhan</t>
  </si>
  <si>
    <t>dolamani padhan</t>
  </si>
  <si>
    <t>murali padhan</t>
  </si>
  <si>
    <t>tofan kalo</t>
  </si>
  <si>
    <t>dhoba dhurua</t>
  </si>
  <si>
    <t>khadia nag</t>
  </si>
  <si>
    <t>kishori chhatria</t>
  </si>
  <si>
    <t>rupananda parua</t>
  </si>
  <si>
    <t>bishnu rohidas</t>
  </si>
  <si>
    <t>rai singh majhi</t>
  </si>
  <si>
    <t>tapaswini kisan</t>
  </si>
  <si>
    <t>duryodhan kisan</t>
  </si>
  <si>
    <t>srikara padhan</t>
  </si>
  <si>
    <t>kirati kumar bag</t>
  </si>
  <si>
    <t>tuleswar rohidas</t>
  </si>
  <si>
    <t>sebaka patta</t>
  </si>
  <si>
    <t xml:space="preserve">jagannath bagar </t>
  </si>
  <si>
    <t>prasadi bhue</t>
  </si>
  <si>
    <t>kunda bhue</t>
  </si>
  <si>
    <t>rebati patta</t>
  </si>
  <si>
    <t>judhistir pradhan</t>
  </si>
  <si>
    <t>chita padhan</t>
  </si>
  <si>
    <t>dasmi rohidas</t>
  </si>
  <si>
    <t>madhusudan kisan</t>
  </si>
  <si>
    <t>ghanashyam bhoi</t>
  </si>
  <si>
    <t>jadumani pradhan</t>
  </si>
  <si>
    <t>hajari biswal</t>
  </si>
  <si>
    <t>gitanjali sahu</t>
  </si>
  <si>
    <t>satyanarayan sahu</t>
  </si>
  <si>
    <t>gobinda majhi</t>
  </si>
  <si>
    <t>dinabandhu bagar</t>
  </si>
  <si>
    <t>durga pradhan</t>
  </si>
  <si>
    <t>kishor chandra pradhan</t>
  </si>
  <si>
    <t>kartika majhi</t>
  </si>
  <si>
    <t>bhaskara majhi</t>
  </si>
  <si>
    <t>bhikha chhachhan</t>
  </si>
  <si>
    <t>ganesh chhachhan</t>
  </si>
  <si>
    <t>bikram majhi</t>
  </si>
  <si>
    <t>suresh padhan</t>
  </si>
  <si>
    <t>lokeswar rohidas</t>
  </si>
  <si>
    <t>premlata sahu</t>
  </si>
  <si>
    <t>kambhupani patel</t>
  </si>
  <si>
    <t>suresh majhi</t>
  </si>
  <si>
    <t>ajaya kumar sahu</t>
  </si>
  <si>
    <t>diglu majhi</t>
  </si>
  <si>
    <t>dasarath majhi</t>
  </si>
  <si>
    <t>goutam naik</t>
  </si>
  <si>
    <t>loknath patel</t>
  </si>
  <si>
    <t>bidyadhar padhan</t>
  </si>
  <si>
    <t>kodanda padhan</t>
  </si>
  <si>
    <t>bipin majhi</t>
  </si>
  <si>
    <t>gouranga kalo</t>
  </si>
  <si>
    <t xml:space="preserve">saroj kumar patel </t>
  </si>
  <si>
    <t xml:space="preserve">jita biswal </t>
  </si>
  <si>
    <t>janmajaya majhi</t>
  </si>
  <si>
    <t>kanhu charan buda</t>
  </si>
  <si>
    <t>dusmanta patel</t>
  </si>
  <si>
    <t>susanta patel</t>
  </si>
  <si>
    <t>judhisthir rohidas</t>
  </si>
  <si>
    <t>sradhakara padhan</t>
  </si>
  <si>
    <t>khirod rohidas</t>
  </si>
  <si>
    <t>niranjan senapati</t>
  </si>
  <si>
    <t>dilip kumar senapati</t>
  </si>
  <si>
    <t xml:space="preserve">tanka dhar kua </t>
  </si>
  <si>
    <t>abhin sahu</t>
  </si>
  <si>
    <t>krushna chandra nanda</t>
  </si>
  <si>
    <t>tularam senapati</t>
  </si>
  <si>
    <t>tikeswari jhankar</t>
  </si>
  <si>
    <t>alok khanda</t>
  </si>
  <si>
    <t>bhagaban padhan</t>
  </si>
  <si>
    <t>kunjabihari nag</t>
  </si>
  <si>
    <t>bhaskara padhan</t>
  </si>
  <si>
    <t>haripriya patel</t>
  </si>
  <si>
    <t>jamuna patel</t>
  </si>
  <si>
    <t>sankri pradhan</t>
  </si>
  <si>
    <t>hrudananda jayapuria</t>
  </si>
  <si>
    <t>kunti singh bariha</t>
  </si>
  <si>
    <t>jajati jayapuria</t>
  </si>
  <si>
    <t>tankadhar rohidas</t>
  </si>
  <si>
    <t>ritesh kumar sahu</t>
  </si>
  <si>
    <t>sarathi naik</t>
  </si>
  <si>
    <t>laxmi dhar patel</t>
  </si>
  <si>
    <t>bedabyash padhan</t>
  </si>
  <si>
    <t>debraj gountia</t>
  </si>
  <si>
    <t>amiya kumar patel</t>
  </si>
  <si>
    <t>Biswajit kisan</t>
  </si>
  <si>
    <t>Gajindra kalo</t>
  </si>
  <si>
    <t>Sodamal</t>
  </si>
  <si>
    <t>sankirtan Budula</t>
  </si>
  <si>
    <t>Muralidhar Budula</t>
  </si>
  <si>
    <t>Dhani kisan</t>
  </si>
  <si>
    <t>Jagabandhu patel</t>
  </si>
  <si>
    <t>shibnarayan patel</t>
  </si>
  <si>
    <t>Biharilal Bag</t>
  </si>
  <si>
    <t>Muralidhar Bag</t>
  </si>
  <si>
    <t>Ramesh patel</t>
  </si>
  <si>
    <t>Tankadhar Ranbida</t>
  </si>
  <si>
    <t>Gouranga naik</t>
  </si>
  <si>
    <t>sushil mohan kalo</t>
  </si>
  <si>
    <t>Sumati naik</t>
  </si>
  <si>
    <t>Pabirta mohan patel</t>
  </si>
  <si>
    <t>Chitaranjan patel</t>
  </si>
  <si>
    <t>Sudhansu ku. Patel</t>
  </si>
  <si>
    <t>kanhu ch. Patel</t>
  </si>
  <si>
    <t>Ramesh naik</t>
  </si>
  <si>
    <t>Rdhabhalab Naik</t>
  </si>
  <si>
    <t>Duaru Naik</t>
  </si>
  <si>
    <t>saradhakara bhoi</t>
  </si>
  <si>
    <t>prakash ku.patel</t>
  </si>
  <si>
    <t>Manoj ku. Patel</t>
  </si>
  <si>
    <t>Sumanta Majhi</t>
  </si>
  <si>
    <t>Arjun Rohidas</t>
  </si>
  <si>
    <t>Menaka patel</t>
  </si>
  <si>
    <t>Guru chhatria</t>
  </si>
  <si>
    <t>Sukumuni Ksan</t>
  </si>
  <si>
    <t>Rupananda Das</t>
  </si>
  <si>
    <t>Makunda sahu</t>
  </si>
  <si>
    <t>Gourahari chhatria</t>
  </si>
  <si>
    <t>Suresh chhatria</t>
  </si>
  <si>
    <t>Jayanta ku. Patel</t>
  </si>
  <si>
    <t>Biharilal patel</t>
  </si>
  <si>
    <t>Janhabi patel</t>
  </si>
  <si>
    <t>Sitaram patel</t>
  </si>
  <si>
    <t>santosini choudhari</t>
  </si>
  <si>
    <t>Kanaka manjari patel</t>
  </si>
  <si>
    <t>Trulata Naik</t>
  </si>
  <si>
    <t>Babulu Choudhari</t>
  </si>
  <si>
    <t>santilata naik</t>
  </si>
  <si>
    <t>Anta Dhurua</t>
  </si>
  <si>
    <t>Suresh ku. Patel</t>
  </si>
  <si>
    <t>Susanta patel</t>
  </si>
  <si>
    <t>Pradip ku. Das</t>
  </si>
  <si>
    <t>Gourisankar naik</t>
  </si>
  <si>
    <t>Baldeb kisan</t>
  </si>
  <si>
    <t>Laxminarayan patel</t>
  </si>
  <si>
    <t>Sankar Bag</t>
  </si>
  <si>
    <t>Bandhuram patel</t>
  </si>
  <si>
    <t>Aswini ku. Patel</t>
  </si>
  <si>
    <t>Tularam pujari</t>
  </si>
  <si>
    <t>Benupani Mahapatra</t>
  </si>
  <si>
    <t>Sukanti Bhoi</t>
  </si>
  <si>
    <t>katalu Bhoe</t>
  </si>
  <si>
    <t>Nirmal ku. Patel</t>
  </si>
  <si>
    <t>Basanti karali</t>
  </si>
  <si>
    <t>Danamati Bhainsa</t>
  </si>
  <si>
    <t>Andaram Bhainsa</t>
  </si>
  <si>
    <t>Radhaballav Bhainsa</t>
  </si>
  <si>
    <t>Umesh Bhainsa</t>
  </si>
  <si>
    <t>Subhash Bhainsha</t>
  </si>
  <si>
    <t>Amruta Bhainsa</t>
  </si>
  <si>
    <t>Pabitra Bhainsa</t>
  </si>
  <si>
    <t>purushottam Bhainsa</t>
  </si>
  <si>
    <t>Benupani Mahaptra</t>
  </si>
  <si>
    <t>Anirudha patel</t>
  </si>
  <si>
    <t>kanhu ch. Prusti</t>
  </si>
  <si>
    <t>Udhaba prusti</t>
  </si>
  <si>
    <t>Gopal prusti</t>
  </si>
  <si>
    <t>Shyam sundar prusti</t>
  </si>
  <si>
    <t>Manoranjan prusti</t>
  </si>
  <si>
    <t>Shyamsundar prusti</t>
  </si>
  <si>
    <t>Bishnu narayan prusti</t>
  </si>
  <si>
    <t>Sahebani prusti</t>
  </si>
  <si>
    <t xml:space="preserve">Janardhan prusti </t>
  </si>
  <si>
    <t>Dhruba ch. Patel</t>
  </si>
  <si>
    <t>Gopabandhu patel</t>
  </si>
  <si>
    <t>kedar Ranbida</t>
  </si>
  <si>
    <t>Apurna patel</t>
  </si>
  <si>
    <t>Amruta kisan</t>
  </si>
  <si>
    <t>Nabin naik</t>
  </si>
  <si>
    <t>Sradhakar patel</t>
  </si>
  <si>
    <t>kamala kanta</t>
  </si>
  <si>
    <t>sushil ku. Patel</t>
  </si>
  <si>
    <t>pardhia majhi</t>
  </si>
  <si>
    <t>jayanaren badi</t>
  </si>
  <si>
    <t>Nirod ku. Patel</t>
  </si>
  <si>
    <t xml:space="preserve">Rupananda Bhainsal </t>
  </si>
  <si>
    <t>Gobindaram patel</t>
  </si>
  <si>
    <t>Suresh ch. Bahuk</t>
  </si>
  <si>
    <t>Omkar prasad patel</t>
  </si>
  <si>
    <t>Sapna patel</t>
  </si>
  <si>
    <t>Lalbihari patel</t>
  </si>
  <si>
    <t xml:space="preserve">kishore ch. Patel </t>
  </si>
  <si>
    <t>murali dhar sahu</t>
  </si>
  <si>
    <t>dayamati kalo</t>
  </si>
  <si>
    <t>Chandramani bhainsa</t>
  </si>
  <si>
    <t>kapilendra patel</t>
  </si>
  <si>
    <t>Ramesh ku. Badi</t>
  </si>
  <si>
    <t>chaitan badi</t>
  </si>
  <si>
    <t>raturam majhi</t>
  </si>
  <si>
    <t>Tularam majhi</t>
  </si>
  <si>
    <t>Suresh kisan</t>
  </si>
  <si>
    <t>prasanta ku. Patel</t>
  </si>
  <si>
    <t>Alhadini patel</t>
  </si>
  <si>
    <t>Reshma patel</t>
  </si>
  <si>
    <t>Ula Badi</t>
  </si>
  <si>
    <t>Ramprasad majhi</t>
  </si>
  <si>
    <t>Mahendra Bhainsa</t>
  </si>
  <si>
    <t>Parmeswar seth</t>
  </si>
  <si>
    <t>kalpana patel</t>
  </si>
  <si>
    <t>kunjabihari patel</t>
  </si>
  <si>
    <t>Dhaniram patel</t>
  </si>
  <si>
    <t>Bishakha kanta</t>
  </si>
  <si>
    <t>Bhagbana kisan</t>
  </si>
  <si>
    <t>Ratan majhi</t>
  </si>
  <si>
    <t>Pankajini patel</t>
  </si>
  <si>
    <t>atua munda</t>
  </si>
  <si>
    <t>Indra ghu gar</t>
  </si>
  <si>
    <t>Nabin rohidas</t>
  </si>
  <si>
    <t>Sundar Rohiodas</t>
  </si>
  <si>
    <t>kamal chhatria</t>
  </si>
  <si>
    <t>Nirmal ch. Patel</t>
  </si>
  <si>
    <t>jharana dhurua</t>
  </si>
  <si>
    <t>kandarpa chhatria</t>
  </si>
  <si>
    <t>Harekrushna naik</t>
  </si>
  <si>
    <t xml:space="preserve">Aiban Bag </t>
  </si>
  <si>
    <t>Lalmohan bhoe</t>
  </si>
  <si>
    <t>Debaki mahapatra</t>
  </si>
  <si>
    <t xml:space="preserve">Jagnyasini sunani </t>
  </si>
  <si>
    <t>Janmajaya kalo</t>
  </si>
  <si>
    <t>Subash ch. Majhi</t>
  </si>
  <si>
    <t>Niranjan karali</t>
  </si>
  <si>
    <t>Harihar karali</t>
  </si>
  <si>
    <t>bedabyas Dhurua</t>
  </si>
  <si>
    <t>Bhakti Budula</t>
  </si>
  <si>
    <t>Bhagabatia seth</t>
  </si>
  <si>
    <t>Sachitanand Rohidas</t>
  </si>
  <si>
    <t>Madhusudan Rohidas</t>
  </si>
  <si>
    <t>julios Naik</t>
  </si>
  <si>
    <t>Daitari Balua</t>
  </si>
  <si>
    <t>Debendra Badi</t>
  </si>
  <si>
    <t>Himansu mirga</t>
  </si>
  <si>
    <t>kishori mirga</t>
  </si>
  <si>
    <t>Bikram mirga</t>
  </si>
  <si>
    <t>Chintamani mirga</t>
  </si>
  <si>
    <t>Anjali Rohidas</t>
  </si>
  <si>
    <t xml:space="preserve">Giridhari munda </t>
  </si>
  <si>
    <t>parkhita Bahuka</t>
  </si>
  <si>
    <t>Sanatan kalo</t>
  </si>
  <si>
    <t>surat munda</t>
  </si>
  <si>
    <t>Dilip ku. Patel</t>
  </si>
  <si>
    <t>Chandrama chhachan</t>
  </si>
  <si>
    <t>Chandrasekhar nai</t>
  </si>
  <si>
    <t>Bikash ku. Patel</t>
  </si>
  <si>
    <t>Baladeb majhi</t>
  </si>
  <si>
    <t>Daitari Rohidas</t>
  </si>
  <si>
    <t>Mansi Balua</t>
  </si>
  <si>
    <t>Dasaratha budula</t>
  </si>
  <si>
    <t>Janmajaya budula</t>
  </si>
  <si>
    <t>Tapan ku. Patnaik</t>
  </si>
  <si>
    <t>Netranand patel</t>
  </si>
  <si>
    <t>Ratnakara patel</t>
  </si>
  <si>
    <t>Bhimsen dhurua</t>
  </si>
  <si>
    <t>Krupa Dhurua</t>
  </si>
  <si>
    <t>Basudeb dhurua</t>
  </si>
  <si>
    <t>surati bag</t>
  </si>
  <si>
    <t>Pratap ku. Patel</t>
  </si>
  <si>
    <t>bhakta bandhu prusti</t>
  </si>
  <si>
    <t>gopabandhu prusti</t>
  </si>
  <si>
    <t>amruta rohidas</t>
  </si>
  <si>
    <t>premsagar singh</t>
  </si>
  <si>
    <t>bhagat ram badi</t>
  </si>
  <si>
    <t>bidesi parua</t>
  </si>
  <si>
    <t>bhikha majhi</t>
  </si>
  <si>
    <t>ugresan majhi</t>
  </si>
  <si>
    <t>sukanti pattnaik</t>
  </si>
  <si>
    <t>jayanti budula</t>
  </si>
  <si>
    <t>ichha nanda rohidas</t>
  </si>
  <si>
    <t>niranjan karali</t>
  </si>
  <si>
    <t>kalia munda</t>
  </si>
  <si>
    <t>budhuram munda</t>
  </si>
  <si>
    <t>harihar karali</t>
  </si>
  <si>
    <t>umesh sahu</t>
  </si>
  <si>
    <t>kartikeswar sahu</t>
  </si>
  <si>
    <t>purnachandra parekha</t>
  </si>
  <si>
    <t>Nilamabar majhi</t>
  </si>
  <si>
    <t>Babulu majhi</t>
  </si>
  <si>
    <t>gopi parua</t>
  </si>
  <si>
    <t>mansira kisan</t>
  </si>
  <si>
    <t>Dukhunu kisan</t>
  </si>
  <si>
    <t xml:space="preserve">suresh majhi </t>
  </si>
  <si>
    <t>Harachand majhi</t>
  </si>
  <si>
    <t>prafulla kumar patel</t>
  </si>
  <si>
    <t>Narayan patel</t>
  </si>
  <si>
    <t>Baji kuanr</t>
  </si>
  <si>
    <t xml:space="preserve">Ranjana patel </t>
  </si>
  <si>
    <t>jayanaran patel</t>
  </si>
  <si>
    <t>Bikash kumar patel</t>
  </si>
  <si>
    <t>Debendra patel</t>
  </si>
  <si>
    <t>Rajendra nayak</t>
  </si>
  <si>
    <t>parameswar nayak</t>
  </si>
  <si>
    <t>malaya kumar patel</t>
  </si>
  <si>
    <t>jayadev kisan</t>
  </si>
  <si>
    <t>kumadini bag</t>
  </si>
  <si>
    <t>manjari sahu</t>
  </si>
  <si>
    <t>parameswar majhi</t>
  </si>
  <si>
    <t>parkhita badi</t>
  </si>
  <si>
    <t>bhamabati pata</t>
  </si>
  <si>
    <t>sanatana patta</t>
  </si>
  <si>
    <t>sarojini patta</t>
  </si>
  <si>
    <t>baikuntha patel</t>
  </si>
  <si>
    <t>nispari kisan</t>
  </si>
  <si>
    <t>kandarpa kisan</t>
  </si>
  <si>
    <t>kailash kisan</t>
  </si>
  <si>
    <t>kalia kisan</t>
  </si>
  <si>
    <t>baisakhu majhi</t>
  </si>
  <si>
    <t>nitya nanda majhi</t>
  </si>
  <si>
    <t>jadu mani naik</t>
  </si>
  <si>
    <t>narendra patel</t>
  </si>
  <si>
    <t>santosh kumar sahu</t>
  </si>
  <si>
    <t>dilsen naik</t>
  </si>
  <si>
    <t xml:space="preserve">sankara meher </t>
  </si>
  <si>
    <t>cheru kuanr</t>
  </si>
  <si>
    <t>rajani majhi</t>
  </si>
  <si>
    <t>chintamani munda</t>
  </si>
  <si>
    <t>sankritan kisan</t>
  </si>
  <si>
    <t>ugechand kisan</t>
  </si>
  <si>
    <t>gopal majhi</t>
  </si>
  <si>
    <t xml:space="preserve">narayan behera </t>
  </si>
  <si>
    <t xml:space="preserve">lingaraj behera </t>
  </si>
  <si>
    <t>Subal Behera</t>
  </si>
  <si>
    <t>khageswar bahuk</t>
  </si>
  <si>
    <t>rathi lal majhi</t>
  </si>
  <si>
    <t>rabi goud</t>
  </si>
  <si>
    <t>rabi narayan kalo</t>
  </si>
  <si>
    <t>saubhagya kalo</t>
  </si>
  <si>
    <t>kamala kumar kalo</t>
  </si>
  <si>
    <t>budela kalo</t>
  </si>
  <si>
    <t>ashok kalo</t>
  </si>
  <si>
    <t>samakanta bariha</t>
  </si>
  <si>
    <t>ramakanta bariha</t>
  </si>
  <si>
    <t>banbihari patel</t>
  </si>
  <si>
    <t>rohit pujhari</t>
  </si>
  <si>
    <t>premshila pujhari</t>
  </si>
  <si>
    <t>rup dhar pujhari</t>
  </si>
  <si>
    <t>manaranjan kalo</t>
  </si>
  <si>
    <t>rupananda kalo</t>
  </si>
  <si>
    <t>santosh kalo</t>
  </si>
  <si>
    <t>premsagar dhurua</t>
  </si>
  <si>
    <t>bidesi dhurua</t>
  </si>
  <si>
    <t xml:space="preserve">biswajit munda </t>
  </si>
  <si>
    <t>khirod munda</t>
  </si>
  <si>
    <t>taranisen munda</t>
  </si>
  <si>
    <t>chandra mani bhainsa</t>
  </si>
  <si>
    <t>shanti dhurua</t>
  </si>
  <si>
    <t>rajesh dhurua</t>
  </si>
  <si>
    <t>malti patta</t>
  </si>
  <si>
    <t>khatu dhurua</t>
  </si>
  <si>
    <t>milu padhan</t>
  </si>
  <si>
    <t>buda mali marei</t>
  </si>
  <si>
    <t>aila dhurua</t>
  </si>
  <si>
    <t>alok kumar patel</t>
  </si>
  <si>
    <t>tikeswari bag</t>
  </si>
  <si>
    <t>ramani bag</t>
  </si>
  <si>
    <t>pichhalu bag</t>
  </si>
  <si>
    <t>Rajamani kisan</t>
  </si>
  <si>
    <t>sitaram kanta</t>
  </si>
  <si>
    <t>dukhabandhu chhatria</t>
  </si>
  <si>
    <t>Daya sagar chhatria</t>
  </si>
  <si>
    <t>rajendra matiari</t>
  </si>
  <si>
    <t>shib narayan seth</t>
  </si>
  <si>
    <t>jaya mangal kanta</t>
  </si>
  <si>
    <t>sobharam patel</t>
  </si>
  <si>
    <t>Bhakta bandhu prusti</t>
  </si>
  <si>
    <t>Rekha pattnaik</t>
  </si>
  <si>
    <t>prafulla chandra pattnaik</t>
  </si>
  <si>
    <t>chandan kumar pattnaik</t>
  </si>
  <si>
    <t>suresh chandra bahuk</t>
  </si>
  <si>
    <t>pramod naik</t>
  </si>
  <si>
    <t>Bhabini sankar naik</t>
  </si>
  <si>
    <t>Balaram patel</t>
  </si>
  <si>
    <t>Ashok thakur</t>
  </si>
  <si>
    <t>Dharanidhar sunani</t>
  </si>
  <si>
    <t>Rajkumar Patel</t>
  </si>
  <si>
    <t>Soudamini Patel</t>
  </si>
  <si>
    <t>Banita Patel</t>
  </si>
  <si>
    <t>S Pandkimal</t>
  </si>
  <si>
    <t>Ramchandra Kisan</t>
  </si>
  <si>
    <t>Sudan Kisan</t>
  </si>
  <si>
    <t>Siba Kisan</t>
  </si>
  <si>
    <t>Chakradhar Kisan</t>
  </si>
  <si>
    <t>Sushanta Kisan</t>
  </si>
  <si>
    <t>Parkhita Kisan</t>
  </si>
  <si>
    <t>Barun Kumar Bag</t>
  </si>
  <si>
    <t>Hajari Kisan</t>
  </si>
  <si>
    <t xml:space="preserve">Gobinda Kisan </t>
  </si>
  <si>
    <t>Baisnaba Kisan</t>
  </si>
  <si>
    <t>Bhagarathi Kisan</t>
  </si>
  <si>
    <t>Bunde Kisan</t>
  </si>
  <si>
    <t>Khita Chandra Kisan</t>
  </si>
  <si>
    <t>Asamati Kisan</t>
  </si>
  <si>
    <t>Raja Kisan</t>
  </si>
  <si>
    <t>Promod Kisan</t>
  </si>
  <si>
    <t>Jay Kishor Kisan</t>
  </si>
  <si>
    <t>Bata Kisan</t>
  </si>
  <si>
    <t>Daitari Kisan</t>
  </si>
  <si>
    <t>Baisakhu Kisan</t>
  </si>
  <si>
    <t>Khetri Kisan</t>
  </si>
  <si>
    <t>Lalit Kisan</t>
  </si>
  <si>
    <t>Jayanti Kisan</t>
  </si>
  <si>
    <t xml:space="preserve">Bisi Kisan </t>
  </si>
  <si>
    <t>Indrajit Kisan</t>
  </si>
  <si>
    <t>Bimala Kisan</t>
  </si>
  <si>
    <t>Butia Kisan</t>
  </si>
  <si>
    <t>Jagal Kisan</t>
  </si>
  <si>
    <t>Sargu Kisan</t>
  </si>
  <si>
    <t>Madhu Kisan</t>
  </si>
  <si>
    <t>Durga Thakur</t>
  </si>
  <si>
    <t>Rupanand Thakur</t>
  </si>
  <si>
    <t>Lokanath Thakur</t>
  </si>
  <si>
    <t>Bholanath Thakur</t>
  </si>
  <si>
    <t>Sriram Kisan</t>
  </si>
  <si>
    <t>Jaykumar Kisan</t>
  </si>
  <si>
    <t>Dasru Kisan</t>
  </si>
  <si>
    <t>Bhagbana Kisan</t>
  </si>
  <si>
    <t>Jagadish Kisan</t>
  </si>
  <si>
    <t>Rupanand Kisan</t>
  </si>
  <si>
    <t>Anup Pate</t>
  </si>
  <si>
    <t>Somraj Patel</t>
  </si>
  <si>
    <t>Anjan Kumar Patel</t>
  </si>
  <si>
    <t>Shankara Kisan</t>
  </si>
  <si>
    <t>Gurudev Kisan</t>
  </si>
  <si>
    <t>Padman Kumar Koak</t>
  </si>
  <si>
    <t>Sachita Kisan</t>
  </si>
  <si>
    <t>Krutibas Kisan</t>
  </si>
  <si>
    <t>Khetra Kisan</t>
  </si>
  <si>
    <t>Khirod Kisan</t>
  </si>
  <si>
    <t>Bhadri Kisan</t>
  </si>
  <si>
    <t>Sadha Kisan</t>
  </si>
  <si>
    <t>Janaki Kisan</t>
  </si>
  <si>
    <t>Abhimanyu Thakur</t>
  </si>
  <si>
    <t>Arjun Thakur</t>
  </si>
  <si>
    <t>Surjayanath Kisan</t>
  </si>
  <si>
    <t>Bhajana Kisan</t>
  </si>
  <si>
    <t>Dhanurjaya Kisan</t>
  </si>
  <si>
    <t>Tapaswani Thakur</t>
  </si>
  <si>
    <t>Balmukund Kisan</t>
  </si>
  <si>
    <t>Dropadi Kisan</t>
  </si>
  <si>
    <t>Santosini Kisan</t>
  </si>
  <si>
    <t>Tina Kisan</t>
  </si>
  <si>
    <t>Debaki Kisan</t>
  </si>
  <si>
    <t>Prafulla Ch. Kisan</t>
  </si>
  <si>
    <t>Jhasketan Kisan</t>
  </si>
  <si>
    <t>Misiri Kisan</t>
  </si>
  <si>
    <t>Mangata Kisan</t>
  </si>
  <si>
    <t>Jayaprakash Kisan</t>
  </si>
  <si>
    <t>Subhakumari Bag</t>
  </si>
  <si>
    <t>Sumitra Kisan</t>
  </si>
  <si>
    <t>Chudamani Kisan</t>
  </si>
  <si>
    <t>Baneswar Kisan</t>
  </si>
  <si>
    <t>Bipin Bihari Mirdha</t>
  </si>
  <si>
    <t>Satyananda Kisan</t>
  </si>
  <si>
    <t>NITYANANDA PAREKH</t>
  </si>
  <si>
    <t>Kulihamal</t>
  </si>
  <si>
    <t>KUMODBANDHU RANBIDA</t>
  </si>
  <si>
    <t>HEMASAGAR NAIK</t>
  </si>
  <si>
    <t>JAYRAM PARUA</t>
  </si>
  <si>
    <t>DALA PARUA</t>
  </si>
  <si>
    <t>MANOJ JAYPURIA</t>
  </si>
  <si>
    <t>RAJESH SINGH THAKUR</t>
  </si>
  <si>
    <t>INDUMATI BOHI</t>
  </si>
  <si>
    <t>MANBODH PATEL</t>
  </si>
  <si>
    <t>KIRTAN JOGI</t>
  </si>
  <si>
    <t>DURYODHAN JOGI</t>
  </si>
  <si>
    <t>JUDHISTIR NATH</t>
  </si>
  <si>
    <t>BIHARI ROHIDAS</t>
  </si>
  <si>
    <t>JHARANA DHURUA</t>
  </si>
  <si>
    <t>LIMA ROHIDAS</t>
  </si>
  <si>
    <t>JADRATH SENAPATI</t>
  </si>
  <si>
    <t>RATAN NAIK</t>
  </si>
  <si>
    <t>KURSNA SAHU</t>
  </si>
  <si>
    <t>KAMALA BHUE</t>
  </si>
  <si>
    <t>DAMODARA BOHI</t>
  </si>
  <si>
    <t>SUBARNA BHUE</t>
  </si>
  <si>
    <t>PADMABATI MAJHI</t>
  </si>
  <si>
    <t>SITAKANTA JOGI</t>
  </si>
  <si>
    <t>TRIBENI BOHI</t>
  </si>
  <si>
    <t>MOHAN SUNDAR NAIK</t>
  </si>
  <si>
    <t>MANGLU NAIK</t>
  </si>
  <si>
    <t>SYAM SUNDAR NAIK</t>
  </si>
  <si>
    <t>NETRANANDA NAIK</t>
  </si>
  <si>
    <t>TULESWAR ROUTH</t>
  </si>
  <si>
    <t>DAYANIDHI NAIK</t>
  </si>
  <si>
    <t>TULESWARI BAG</t>
  </si>
  <si>
    <t>KHITI CH NAIK</t>
  </si>
  <si>
    <t>PABITRA MOHAN NAIK</t>
  </si>
  <si>
    <t>BASANTA NAIK</t>
  </si>
  <si>
    <t>SITARAM KISAN</t>
  </si>
  <si>
    <t>TUKARAM SATBHIYA</t>
  </si>
  <si>
    <t>SRIMANTA BAG</t>
  </si>
  <si>
    <t>SESADEV SINGH</t>
  </si>
  <si>
    <t>GURUDEV KISAN</t>
  </si>
  <si>
    <t>RAMESWAR KISAN</t>
  </si>
  <si>
    <t>PARAMANAND KISAN</t>
  </si>
  <si>
    <t>BISNUPRASAD KISAN</t>
  </si>
  <si>
    <t>SUBNATH KISAN</t>
  </si>
  <si>
    <t>PARKHITA KISAN</t>
  </si>
  <si>
    <t>INDRAJIT KISAN</t>
  </si>
  <si>
    <t>SATRUGHAN NAIK</t>
  </si>
  <si>
    <t>PRADEEP ROUTH</t>
  </si>
  <si>
    <t>TARANISEN LARIA</t>
  </si>
  <si>
    <t>TIKESWAR SETH</t>
  </si>
  <si>
    <t>SIBLAL PRADHAN</t>
  </si>
  <si>
    <t>NILANDRI PRADHAN</t>
  </si>
  <si>
    <t>NEPAL BOHI</t>
  </si>
  <si>
    <t>DASHARATH KISAN</t>
  </si>
  <si>
    <t>UJAGAR DHURUA</t>
  </si>
  <si>
    <t>JAYDEB ROHIDAS</t>
  </si>
  <si>
    <t>SANKRA KISAM</t>
  </si>
  <si>
    <t>KUNTALA NAIK</t>
  </si>
  <si>
    <t>DHUBI NAIK</t>
  </si>
  <si>
    <t>BISNUPRASD BOHI</t>
  </si>
  <si>
    <t>BALMUKUNDA BUDULA</t>
  </si>
  <si>
    <t>TUSARKANTA NAIK</t>
  </si>
  <si>
    <t>JAYRAM ROHIDAS</t>
  </si>
  <si>
    <t>DESRAJ BHOI</t>
  </si>
  <si>
    <t>ADITYA NETI</t>
  </si>
  <si>
    <t>BIJAY KUMAR NAIK</t>
  </si>
  <si>
    <t>RAMESH KU NAIK</t>
  </si>
  <si>
    <t>DILIP KU NAIK</t>
  </si>
  <si>
    <t>PRASANTA KU NAIK</t>
  </si>
  <si>
    <t>KRUSHNA CH NAIK</t>
  </si>
  <si>
    <t>GHANASHYAM JOGI</t>
  </si>
  <si>
    <t>SANATAN NAIK</t>
  </si>
  <si>
    <t>KRUSHNA CH BHOI</t>
  </si>
  <si>
    <t>HEMA NAIK</t>
  </si>
  <si>
    <t>SUBHRAKESI ROHIDAS</t>
  </si>
  <si>
    <t>SUNAPHULA ROHIDAS</t>
  </si>
  <si>
    <t>DEBASIS ROHIDAS</t>
  </si>
  <si>
    <t>DAYANIDHI ROHIDAS</t>
  </si>
  <si>
    <t>SURENDRA KU NAIK</t>
  </si>
  <si>
    <t>BHUPENDRA NAIK</t>
  </si>
  <si>
    <t>PANKAJINIKALO</t>
  </si>
  <si>
    <t>ISWARI KISAN</t>
  </si>
  <si>
    <t>JASODA NAIK</t>
  </si>
  <si>
    <t>BILASINI DHURUA</t>
  </si>
  <si>
    <t>SIBA KISAN</t>
  </si>
  <si>
    <t xml:space="preserve">PURNA CH ROHIDAS </t>
  </si>
  <si>
    <t xml:space="preserve">SACHIDANANDA MAREI </t>
  </si>
  <si>
    <t>RAMESH BAG</t>
  </si>
  <si>
    <t>BAIKUNTHA PUJARI</t>
  </si>
  <si>
    <t>TRILOCHAN MAJHI</t>
  </si>
  <si>
    <t>KANTILATA NAIK</t>
  </si>
  <si>
    <t>RBIRATNA BHOI</t>
  </si>
  <si>
    <t>DOLACHAND NAIK</t>
  </si>
  <si>
    <t>BALARAM KISAN</t>
  </si>
  <si>
    <t>DUJYO ROHIDAS</t>
  </si>
  <si>
    <t>DEBANANDA NAIK</t>
  </si>
  <si>
    <t>BANSINDHAR NAIK</t>
  </si>
  <si>
    <t>MITU ROHIDAS</t>
  </si>
  <si>
    <t>JAGARAJ BHOI</t>
  </si>
  <si>
    <t>PRADEEP BHOI</t>
  </si>
  <si>
    <t>ATULYA KU BHOI</t>
  </si>
  <si>
    <t>LALBAHDUR SING BHOI</t>
  </si>
  <si>
    <t>SRIBASHA KHARSEL</t>
  </si>
  <si>
    <t>GURUCHARAN KHARSEL</t>
  </si>
  <si>
    <t>DHANUJYA KHARSEL</t>
  </si>
  <si>
    <t>PRAFULA KISAN</t>
  </si>
  <si>
    <t>GURUDEV JOGI</t>
  </si>
  <si>
    <t>DALIMA LUHA</t>
  </si>
  <si>
    <t>SAMIR KU NAIK</t>
  </si>
  <si>
    <t>DAMBARUDHAR NAIK</t>
  </si>
  <si>
    <t>PITAMBAR BHOI</t>
  </si>
  <si>
    <t>DUKHABANDHU BHOI</t>
  </si>
  <si>
    <t>GOBARDHAN NAIK</t>
  </si>
  <si>
    <t>DHANESWAR NAIK</t>
  </si>
  <si>
    <t>BINAYA KU NAIK</t>
  </si>
  <si>
    <t>BEDABYAS SUNANI</t>
  </si>
  <si>
    <t>AMRUTA LUHURA</t>
  </si>
  <si>
    <t>SAROJINI JAGAT</t>
  </si>
  <si>
    <t>GOURNGA NAIK</t>
  </si>
  <si>
    <t>KHADI KHICHIDI</t>
  </si>
  <si>
    <t>BISIKESHAN NAIK</t>
  </si>
  <si>
    <t>JUDHISTIR DHURUA</t>
  </si>
  <si>
    <t>NUADEI PAREKH</t>
  </si>
  <si>
    <t>SAMBARU KISAN</t>
  </si>
  <si>
    <t>MOHAN BAG</t>
  </si>
  <si>
    <t>DINESH KU NAIK</t>
  </si>
  <si>
    <t>SADANANDA MAJHI</t>
  </si>
  <si>
    <t>PRATAP CH BHOI</t>
  </si>
  <si>
    <t>SAIRENDRI ROHIDAS</t>
  </si>
  <si>
    <t>PANCHANAN PRADHAN</t>
  </si>
  <si>
    <t>KUMUDINI KISAN</t>
  </si>
  <si>
    <t>LILIMA RANBIDA</t>
  </si>
  <si>
    <t>HARIPRIYA NAIK</t>
  </si>
  <si>
    <t>BEDABYAS NAIK</t>
  </si>
  <si>
    <t>PREMSAGAR BHOI</t>
  </si>
  <si>
    <t>SUKDEV KISAN</t>
  </si>
  <si>
    <t>JAMATI KHARSEL</t>
  </si>
  <si>
    <t>RATHI KISAN</t>
  </si>
  <si>
    <t>GOPAL MAJHI</t>
  </si>
  <si>
    <t>FAKIRMOHAN BHOI</t>
  </si>
  <si>
    <t>Jamchuan</t>
  </si>
  <si>
    <t>SUKRU KISAN</t>
  </si>
  <si>
    <t>KUNDA KISAN</t>
  </si>
  <si>
    <t>BENU KISAN</t>
  </si>
  <si>
    <t>PADMALOCHAN KAU</t>
  </si>
  <si>
    <t>BHUPENDRA KAU</t>
  </si>
  <si>
    <t>INDRA KISAN</t>
  </si>
  <si>
    <t>ASAMATI BAG</t>
  </si>
  <si>
    <t>DUAN CHHATRIA</t>
  </si>
  <si>
    <t>PUSPA KISAN</t>
  </si>
  <si>
    <t>Jaladihi</t>
  </si>
  <si>
    <t>SANATAN PRADHAN</t>
  </si>
  <si>
    <t>HRUSHIKESH KISAN</t>
  </si>
  <si>
    <t>PRASAD PRADHAN</t>
  </si>
  <si>
    <t>BHARAT MAHANANDIA</t>
  </si>
  <si>
    <t>JUGAL PRADHAN</t>
  </si>
  <si>
    <t>PARAMESWAR PRADHAN</t>
  </si>
  <si>
    <t>JAGABANDHU PADHAN</t>
  </si>
  <si>
    <t>PRAMOD PRADHAN</t>
  </si>
  <si>
    <t>LEFA KISAN</t>
  </si>
  <si>
    <t>BIKASH PADHAN</t>
  </si>
  <si>
    <t>SATIA PRADHAN</t>
  </si>
  <si>
    <t>SUNADA KUMAR PATEL</t>
  </si>
  <si>
    <t>JHARU KISAN</t>
  </si>
  <si>
    <t>GANESH BERIHA</t>
  </si>
  <si>
    <t>RAJINDRA BERIHA</t>
  </si>
  <si>
    <t>PARAMANANDA PRADHAN</t>
  </si>
  <si>
    <t>GURU KISAN</t>
  </si>
  <si>
    <t>SARAT KU PRADHAN</t>
  </si>
  <si>
    <t>SESAN PRADHAN</t>
  </si>
  <si>
    <t>KASTU MAJHI</t>
  </si>
  <si>
    <t>CHITRA PRADHAN</t>
  </si>
  <si>
    <t>HALA KISAN</t>
  </si>
  <si>
    <t>DEBARCHAN PRADHAN</t>
  </si>
  <si>
    <t>PARAKHITA PRADHAN</t>
  </si>
  <si>
    <t>SUKUDEV PRADHAN</t>
  </si>
  <si>
    <t>AMULYA LUHA</t>
  </si>
  <si>
    <t>KALAKARA PRADHAN</t>
  </si>
  <si>
    <t xml:space="preserve">PABITRA KISAN </t>
  </si>
  <si>
    <t>SATRUGHAN BAG</t>
  </si>
  <si>
    <t>BIRA PRADHAN</t>
  </si>
  <si>
    <t>MINAKETAN BAG</t>
  </si>
  <si>
    <t>DIBAKAR MAHAPATRA</t>
  </si>
  <si>
    <t>Amnapali</t>
  </si>
  <si>
    <t>GANESHRAM KARALI</t>
  </si>
  <si>
    <t>GURUPRASAD ROUT</t>
  </si>
  <si>
    <t>ANIRUDHA SINGH</t>
  </si>
  <si>
    <t>DHANI SINGH</t>
  </si>
  <si>
    <t>PADMINI KANTA</t>
  </si>
  <si>
    <t>JOSHNA RANBIDA</t>
  </si>
  <si>
    <t>DILIP MUNDA</t>
  </si>
  <si>
    <t>PADMAKANTA SAHU</t>
  </si>
  <si>
    <t>TOKARAM SAHU</t>
  </si>
  <si>
    <t>SIBAPRASD SAHU</t>
  </si>
  <si>
    <t>DURYODHAN KARALI</t>
  </si>
  <si>
    <t>RINA RANI SAHU</t>
  </si>
  <si>
    <t>DINABANDHU PRADHAN</t>
  </si>
  <si>
    <t>TARUSILA BAG</t>
  </si>
  <si>
    <t>JOSOBANTA BAG</t>
  </si>
  <si>
    <t>JAYMANGAL KANTA</t>
  </si>
  <si>
    <t>BHABANISANKAR KANTA</t>
  </si>
  <si>
    <t>BANMALI SUNANI</t>
  </si>
  <si>
    <t>GOBARDHAN KALO</t>
  </si>
  <si>
    <t>GANESH PANDEY</t>
  </si>
  <si>
    <t>BIPIN BIHARI PANDEY</t>
  </si>
  <si>
    <t>JAGYANBATI PANDEY</t>
  </si>
  <si>
    <t>BHAGBANA MUNDA</t>
  </si>
  <si>
    <t>BHAKTIRAM MUNDA</t>
  </si>
  <si>
    <t>GANESHRAM KALO</t>
  </si>
  <si>
    <t>KUNTAL SAHU</t>
  </si>
  <si>
    <t>KHATURAM KALO</t>
  </si>
  <si>
    <t>SUREKHI SINGH</t>
  </si>
  <si>
    <t>BHAGARATH JAGDALA</t>
  </si>
  <si>
    <t>MACINDRA KANTA</t>
  </si>
  <si>
    <t>TEJRAM MAHANAND</t>
  </si>
  <si>
    <t>CHANDRABHANU MAHANAND</t>
  </si>
  <si>
    <t>NAREN KALO</t>
  </si>
  <si>
    <t>BHAGBAN SAHU</t>
  </si>
  <si>
    <t>HEMSAGAR BAG</t>
  </si>
  <si>
    <t>HARACHAND BAG</t>
  </si>
  <si>
    <t>JAGYASINI NAIK</t>
  </si>
  <si>
    <t>DUBRAJ MUNDA</t>
  </si>
  <si>
    <t>DASARATH MUNDA</t>
  </si>
  <si>
    <t>SAMBARU MUNDA</t>
  </si>
  <si>
    <t>KHETRBASI MUNDA</t>
  </si>
  <si>
    <t>RAHASA MUNDA</t>
  </si>
  <si>
    <t>PREMSAGAR KANTA</t>
  </si>
  <si>
    <t>JUDHISTIR KANTA</t>
  </si>
  <si>
    <t>SURENDRA KANTA</t>
  </si>
  <si>
    <t>JAYANARAYAN KANTA</t>
  </si>
  <si>
    <t>JIBARDHAN SAHU</t>
  </si>
  <si>
    <t>HRUSHIKESH BINDAHNI</t>
  </si>
  <si>
    <t>ARKHITA BINDHANI</t>
  </si>
  <si>
    <t>SASHI MALUA</t>
  </si>
  <si>
    <t>BIRANCHI KARALI</t>
  </si>
  <si>
    <t>ANAMA JAYAPURIA</t>
  </si>
  <si>
    <t>TRILOCHAN KANTA</t>
  </si>
  <si>
    <t>PUROSTAM KANTA</t>
  </si>
  <si>
    <t>SOBHARAM KANTA</t>
  </si>
  <si>
    <t>KINKAR SAHU</t>
  </si>
  <si>
    <t>BHUPENDRA BAG</t>
  </si>
  <si>
    <t>TARANGINI BINDHANI</t>
  </si>
  <si>
    <t>BISIKESH TANTI</t>
  </si>
  <si>
    <t>SUKAMUNI MAHANANDA</t>
  </si>
  <si>
    <t>TAPAS KU BINDHANI</t>
  </si>
  <si>
    <t>BHIKARI CHARAN BINDHANI</t>
  </si>
  <si>
    <t>RAMA MUNDA</t>
  </si>
  <si>
    <t>BANAMALI PANDEY</t>
  </si>
  <si>
    <t>DURYODHAN SAHU</t>
  </si>
  <si>
    <t>SURAVI PANDEY</t>
  </si>
  <si>
    <t>SATYNARAYAN SINGH</t>
  </si>
  <si>
    <t>Mangrapali</t>
  </si>
  <si>
    <t>PREMSAGAR SINGH</t>
  </si>
  <si>
    <t>PRASNTA KU SINGH</t>
  </si>
  <si>
    <t>NIRANJAN SANDHA</t>
  </si>
  <si>
    <t>LALIT MAJHI</t>
  </si>
  <si>
    <t>DHURBA CHARAN PRADHAN</t>
  </si>
  <si>
    <t>BHAGBANA BAG</t>
  </si>
  <si>
    <t>LABA KISAN</t>
  </si>
  <si>
    <t>PANCHANAN BAG</t>
  </si>
  <si>
    <t>PRAFULA KU BAG</t>
  </si>
  <si>
    <t>GOBINDA BAG</t>
  </si>
  <si>
    <t>KHUJARA CHHATRIA</t>
  </si>
  <si>
    <t>NABIN BAG</t>
  </si>
  <si>
    <t>BISWAKARA PRADHAN</t>
  </si>
  <si>
    <t>DEBENDRA PRADHAN</t>
  </si>
  <si>
    <t>ARAKHITA KARALI</t>
  </si>
  <si>
    <t>SADANANDA SANDHA</t>
  </si>
  <si>
    <t>Kusumdihi</t>
  </si>
  <si>
    <t>PANCHANAN SANDHA</t>
  </si>
  <si>
    <t>RAJKUMAR MAJHI</t>
  </si>
  <si>
    <t>KHEDA MAJHI</t>
  </si>
  <si>
    <t>BISTU MAJHI</t>
  </si>
  <si>
    <t>MAKUNDA MAJHI</t>
  </si>
  <si>
    <t>DHANESWAR MAJHI</t>
  </si>
  <si>
    <t>PANCHAM NAIK</t>
  </si>
  <si>
    <t>JAGADISH SINGH THAKUR</t>
  </si>
  <si>
    <t>CHITRASEN BANCHHOR</t>
  </si>
  <si>
    <t>BISEKESHAN SANDHA</t>
  </si>
  <si>
    <t>JAGANNATH BAGAR</t>
  </si>
  <si>
    <t>BHABANI PRADHAN</t>
  </si>
  <si>
    <t>BHADLU MAJHI</t>
  </si>
  <si>
    <t>NABIN CH MAJHI</t>
  </si>
  <si>
    <t>BIJAYA KU MAJHI</t>
  </si>
  <si>
    <t>MITRABHANU MAJHI</t>
  </si>
  <si>
    <t>MINKETAN MAJHI</t>
  </si>
  <si>
    <t>TULARAM MAJHI</t>
  </si>
  <si>
    <t>BIDESI MAJHI</t>
  </si>
  <si>
    <t>PRASNTA MAJHI</t>
  </si>
  <si>
    <t>SIBASHANKAR MAJHI</t>
  </si>
  <si>
    <t>CHAMARA MAJHI</t>
  </si>
  <si>
    <t>RUPANANDA MAJHI</t>
  </si>
  <si>
    <t>SUBHARAJ SANDHA</t>
  </si>
  <si>
    <t>BUDHARAJ SANDHA`</t>
  </si>
  <si>
    <t>CHAITU MAJHI</t>
  </si>
  <si>
    <t>SOBHABATI MAJHI</t>
  </si>
  <si>
    <t>BAISAKHU MAJHI</t>
  </si>
  <si>
    <t>MOHANLAL MAJHI</t>
  </si>
  <si>
    <t>PRAMANANDA MAJHI</t>
  </si>
  <si>
    <t>JAYDRA SENAPATI</t>
  </si>
  <si>
    <t>BAIKUNTHA NATH  SENAPATI</t>
  </si>
  <si>
    <t>TULARAM BEHERA</t>
  </si>
  <si>
    <t>NANHEN RAM SAHU</t>
  </si>
  <si>
    <t xml:space="preserve">ANIL NANDA SAHU </t>
  </si>
  <si>
    <t>HIRAAL SAHU</t>
  </si>
  <si>
    <t xml:space="preserve">LOKANATH DHURUA </t>
  </si>
  <si>
    <t>HIRAN DHURUA</t>
  </si>
  <si>
    <t>JENAMANI BHOI</t>
  </si>
  <si>
    <t>HEMASAGAR DHURUA</t>
  </si>
  <si>
    <t>DILESWAR BOHI</t>
  </si>
  <si>
    <t>SOUDAGAR MAJHI</t>
  </si>
  <si>
    <t>MITU MAJHI</t>
  </si>
  <si>
    <t>JYOTISH CHANDRA PATEL</t>
  </si>
  <si>
    <t>SITARAM BAG</t>
  </si>
  <si>
    <t>DULARI MAJHI</t>
  </si>
  <si>
    <t>KEDARNATH PATEL</t>
  </si>
  <si>
    <t>MAHESWAR BAG</t>
  </si>
  <si>
    <t>DASMI MAJHI</t>
  </si>
  <si>
    <t>Birakeshore Patel</t>
  </si>
  <si>
    <t>Guchhapali</t>
  </si>
  <si>
    <t>Balaram Patel</t>
  </si>
  <si>
    <t>Bishnudev Pujhari</t>
  </si>
  <si>
    <t>Atish pujhari</t>
  </si>
  <si>
    <t>Jatendra Seth</t>
  </si>
  <si>
    <t>Anand Seth</t>
  </si>
  <si>
    <t>Dillip Ku- Naik</t>
  </si>
  <si>
    <t>Pradeep Ku- Naik</t>
  </si>
  <si>
    <t>Drupadi Chardia</t>
  </si>
  <si>
    <t>Hajari marehi</t>
  </si>
  <si>
    <t>Nityananda Marei</t>
  </si>
  <si>
    <t>Mitrabhanu Kalo</t>
  </si>
  <si>
    <t>Dilip Pujari</t>
  </si>
  <si>
    <t>Pradip Pujari</t>
  </si>
  <si>
    <t>subodh patel</t>
  </si>
  <si>
    <t>suresh chandra patel</t>
  </si>
  <si>
    <t>kishore ch patel</t>
  </si>
  <si>
    <t>anita dansana</t>
  </si>
  <si>
    <t>Niranjan jaypuria</t>
  </si>
  <si>
    <t>Chitra kalo</t>
  </si>
  <si>
    <t>Ramaniranjan jaypuria</t>
  </si>
  <si>
    <t>Sanjukta patel</t>
  </si>
  <si>
    <t>Jatin chardia</t>
  </si>
  <si>
    <t>Minketa naik</t>
  </si>
  <si>
    <t>Amokh bairee ganjan naik</t>
  </si>
  <si>
    <t>Sabitri sa</t>
  </si>
  <si>
    <t>Siblal patel</t>
  </si>
  <si>
    <t>Narsingha patel</t>
  </si>
  <si>
    <t>Kusadhaja beria</t>
  </si>
  <si>
    <t>Sripati dansana</t>
  </si>
  <si>
    <t>Dama dansanna</t>
  </si>
  <si>
    <t>Chaturbhuja patel</t>
  </si>
  <si>
    <t>Pankaja naik</t>
  </si>
  <si>
    <t>Jhulana naik</t>
  </si>
  <si>
    <t>Subrat naik</t>
  </si>
  <si>
    <t>Nagendra naik</t>
  </si>
  <si>
    <t>Arati naik</t>
  </si>
  <si>
    <t>Ashiman Naik</t>
  </si>
  <si>
    <t>nandalal patel</t>
  </si>
  <si>
    <t>Pakhit patel</t>
  </si>
  <si>
    <t>Lokhnath patel</t>
  </si>
  <si>
    <t>Harekrusana patel</t>
  </si>
  <si>
    <t>Bipin Chardia</t>
  </si>
  <si>
    <t>Laxmi kumura</t>
  </si>
  <si>
    <t>Nabin chardia</t>
  </si>
  <si>
    <t>Gobinda chardia</t>
  </si>
  <si>
    <t>Sashibhusan kumura</t>
  </si>
  <si>
    <t>Santosh ku. Dansana</t>
  </si>
  <si>
    <t>Sujata naik</t>
  </si>
  <si>
    <t>Bijili kalo</t>
  </si>
  <si>
    <t>Dusmanta kalo</t>
  </si>
  <si>
    <t>Sitaram kalo</t>
  </si>
  <si>
    <t>Sumanta sunani</t>
  </si>
  <si>
    <t>Mahendra kalo</t>
  </si>
  <si>
    <t>Damanti dansana</t>
  </si>
  <si>
    <t>sishama sa</t>
  </si>
  <si>
    <t>Fulchand munda</t>
  </si>
  <si>
    <t>Atua munda</t>
  </si>
  <si>
    <t>kartika munda</t>
  </si>
  <si>
    <t>Timan patel</t>
  </si>
  <si>
    <t>sunil patel</t>
  </si>
  <si>
    <t>kishore ch. Naik</t>
  </si>
  <si>
    <t>jayakanti patel</t>
  </si>
  <si>
    <t>Bhairab ch. Naik</t>
  </si>
  <si>
    <t>Ashok ku. Naik</t>
  </si>
  <si>
    <t>Asutosh pujhari</t>
  </si>
  <si>
    <t>uma pujari</t>
  </si>
  <si>
    <t>Udaya pujari</t>
  </si>
  <si>
    <t>sushil ku. Pujari</t>
  </si>
  <si>
    <t>kesaba patel</t>
  </si>
  <si>
    <t>krushna ch. Patel</t>
  </si>
  <si>
    <t>kishore patel</t>
  </si>
  <si>
    <t>jagatram kanta</t>
  </si>
  <si>
    <t>saheba jayapuria</t>
  </si>
  <si>
    <t>Makaradhaj sa</t>
  </si>
  <si>
    <t>jayalal nayak</t>
  </si>
  <si>
    <t>Siblal nayak</t>
  </si>
  <si>
    <t>mangal nayak</t>
  </si>
  <si>
    <t>Abhimanyu kalo</t>
  </si>
  <si>
    <t>Anirodha kalo</t>
  </si>
  <si>
    <t>Jayamangal kalo</t>
  </si>
  <si>
    <t>Nabin kalo</t>
  </si>
  <si>
    <t>Binati kalo</t>
  </si>
  <si>
    <t>Debensra naik</t>
  </si>
  <si>
    <t>chintamani guru</t>
  </si>
  <si>
    <t>sadip kumura</t>
  </si>
  <si>
    <t>phulamati dansana</t>
  </si>
  <si>
    <t>mukteswar dansana</t>
  </si>
  <si>
    <t>Neheru dansana</t>
  </si>
  <si>
    <t>susanta ku. Naik</t>
  </si>
  <si>
    <t>kampal Bhoi</t>
  </si>
  <si>
    <t>Barun ku. Ranbida</t>
  </si>
  <si>
    <t>Nrupalal bhaji</t>
  </si>
  <si>
    <t>Hemachandra dansana</t>
  </si>
  <si>
    <t>Raghunath chardia</t>
  </si>
  <si>
    <t>Tilottama Ranbida</t>
  </si>
  <si>
    <t>Dharadhar kumura</t>
  </si>
  <si>
    <t>santoshini sahu</t>
  </si>
  <si>
    <t>maithili patta</t>
  </si>
  <si>
    <t>Gopal chandra sahu</t>
  </si>
  <si>
    <t>jayanta ku. Chardia</t>
  </si>
  <si>
    <t>Padmatola kumura</t>
  </si>
  <si>
    <t>Trilochan dansana</t>
  </si>
  <si>
    <t>subrata chardia</t>
  </si>
  <si>
    <t>Ahalya Bag</t>
  </si>
  <si>
    <t>Tapaswi ku.naik</t>
  </si>
  <si>
    <t>Chakradhar naik</t>
  </si>
  <si>
    <t>Makundaram Naik</t>
  </si>
  <si>
    <t>Budhadeb naik</t>
  </si>
  <si>
    <t>karunakara naik</t>
  </si>
  <si>
    <t>Birendra patel</t>
  </si>
  <si>
    <t>Santosh pradhan</t>
  </si>
  <si>
    <t>Chandra Sekhar Patel</t>
  </si>
  <si>
    <t>Bhograpali</t>
  </si>
  <si>
    <t>Avmanyau Kisan</t>
  </si>
  <si>
    <t>Monahar Thakur</t>
  </si>
  <si>
    <t>Bholanath Kaudi</t>
  </si>
  <si>
    <t>Baidehi Thakur</t>
  </si>
  <si>
    <t>Rabun Thakur</t>
  </si>
  <si>
    <t>Golbadan Dansana</t>
  </si>
  <si>
    <t>Kshetra Mohan Thakur</t>
  </si>
  <si>
    <t>Kulamani kisan</t>
  </si>
  <si>
    <t>Jogendra budula</t>
  </si>
  <si>
    <t>Udiana Kisan</t>
  </si>
  <si>
    <t>Chetaram Patel</t>
  </si>
  <si>
    <t>Pitaram Patel</t>
  </si>
  <si>
    <t>Bhagirathi Patel</t>
  </si>
  <si>
    <t>Dasrath patel</t>
  </si>
  <si>
    <t>baidehi Thakur</t>
  </si>
  <si>
    <t>Kshirod Ch- Patel</t>
  </si>
  <si>
    <t>Prafulla atel</t>
  </si>
  <si>
    <t>Bishnu Thakur</t>
  </si>
  <si>
    <t>Gunanidhi Thakur</t>
  </si>
  <si>
    <t>Hemraj Bomdia</t>
  </si>
  <si>
    <t>Santosh Patel</t>
  </si>
  <si>
    <t>Jaleswar patel</t>
  </si>
  <si>
    <t>Mitra bhanu Patel</t>
  </si>
  <si>
    <t>Lingaraj Patel</t>
  </si>
  <si>
    <t>Bhagabati Beson</t>
  </si>
  <si>
    <t>Biranchi Patel</t>
  </si>
  <si>
    <t>Hiran Patel</t>
  </si>
  <si>
    <t>Monahar Patel</t>
  </si>
  <si>
    <t>Chutarbhuja Patel</t>
  </si>
  <si>
    <t>Jayram patel</t>
  </si>
  <si>
    <t>Parakshita Kisan</t>
  </si>
  <si>
    <t>Bishnu Prasad Kisan</t>
  </si>
  <si>
    <t>Iswar kaudi</t>
  </si>
  <si>
    <t>Muktaswar Patel</t>
  </si>
  <si>
    <t>Ketaki Patel</t>
  </si>
  <si>
    <t>Dasuru Bomdia</t>
  </si>
  <si>
    <t>Sradhakar Bomdia</t>
  </si>
  <si>
    <t>Ashok patel</t>
  </si>
  <si>
    <t>Barun Tandia</t>
  </si>
  <si>
    <t>Ganesh ram Kaudi</t>
  </si>
  <si>
    <t>Jethu Kaudi</t>
  </si>
  <si>
    <t>Sribatchan Kisan</t>
  </si>
  <si>
    <t>Purna ch- Patel</t>
  </si>
  <si>
    <t>Bimbadhar Das</t>
  </si>
  <si>
    <t>Trilotchan Thakur</t>
  </si>
  <si>
    <t>Chandrasekhar Patel</t>
  </si>
  <si>
    <t>Giridhari Patel</t>
  </si>
  <si>
    <t>Apurba Bomdia</t>
  </si>
  <si>
    <t>Dasharu bomdia</t>
  </si>
  <si>
    <t>santosh patel</t>
  </si>
  <si>
    <t>Indumati Patel</t>
  </si>
  <si>
    <t>Kirtan Bag</t>
  </si>
  <si>
    <t>Ganjermal</t>
  </si>
  <si>
    <t>Charan Padhan</t>
  </si>
  <si>
    <t>Chintamani Kisan</t>
  </si>
  <si>
    <t>nishamani budula</t>
  </si>
  <si>
    <t>Ashok Ku Budul;a</t>
  </si>
  <si>
    <t>madhusudan bag</t>
  </si>
  <si>
    <t>Sadanand Budula</t>
  </si>
  <si>
    <t xml:space="preserve">Rajendra Budula </t>
  </si>
  <si>
    <t>Gobinda Padhan</t>
  </si>
  <si>
    <t>Chitra Prahan</t>
  </si>
  <si>
    <t>Sradha Kisan</t>
  </si>
  <si>
    <t>Rabindra Chhatria</t>
  </si>
  <si>
    <t xml:space="preserve">Pramod Chhatria </t>
  </si>
  <si>
    <t>Mohanlal Chhatria</t>
  </si>
  <si>
    <t>Ramlal Padhan</t>
  </si>
  <si>
    <t>Kushan Ch Luha</t>
  </si>
  <si>
    <t>Niranjan Luha</t>
  </si>
  <si>
    <t xml:space="preserve">Khushiram Chhatria </t>
  </si>
  <si>
    <t>balaram Majhi</t>
  </si>
  <si>
    <t>gangaram Kisan</t>
  </si>
  <si>
    <t>Menaka Naik</t>
  </si>
  <si>
    <t>Labanidhar Padhan</t>
  </si>
  <si>
    <t>Shanti Pradhan</t>
  </si>
  <si>
    <t>Aswini Padhan</t>
  </si>
  <si>
    <t xml:space="preserve">Khirod Pradhan </t>
  </si>
  <si>
    <t>Bishnu Kua</t>
  </si>
  <si>
    <t>Abdut Padhan</t>
  </si>
  <si>
    <t>Sujan Ranbida</t>
  </si>
  <si>
    <t>Lambodar Pradhan</t>
  </si>
  <si>
    <t>Pasudev Pahan</t>
  </si>
  <si>
    <t>Sadashib Ranbidaa</t>
  </si>
  <si>
    <t xml:space="preserve">Sambhulal Pradhan </t>
  </si>
  <si>
    <t>Sanatan Pradhan</t>
  </si>
  <si>
    <t>Rajendra Chardia</t>
  </si>
  <si>
    <t>Jitendra Marei</t>
  </si>
  <si>
    <t>Bhagbana Pradhan</t>
  </si>
  <si>
    <t>Mahendra Jaypuria</t>
  </si>
  <si>
    <t>Ghanashyam Pradhan</t>
  </si>
  <si>
    <t>Ashok Kumar Kisan</t>
  </si>
  <si>
    <t xml:space="preserve">Lalit Mohan Chhatria </t>
  </si>
  <si>
    <t>Sanjib Chhatria</t>
  </si>
  <si>
    <t xml:space="preserve">Umakanta Chhatria </t>
  </si>
  <si>
    <t>Bhabani Kisan</t>
  </si>
  <si>
    <t>Dhubenbud</t>
  </si>
  <si>
    <t>Srimangal Kisan</t>
  </si>
  <si>
    <t>Purnami Kisan</t>
  </si>
  <si>
    <t>Rangalata Kisan</t>
  </si>
  <si>
    <t>Ratha Kisan</t>
  </si>
  <si>
    <t>Bipin Bhoi</t>
  </si>
  <si>
    <t>Jayamangal Bhoi</t>
  </si>
  <si>
    <t>Nrasingha Kisan</t>
  </si>
  <si>
    <t>Prashna Dansana</t>
  </si>
  <si>
    <t>Sarat Banchhor</t>
  </si>
  <si>
    <t>Nilamani Banchhor</t>
  </si>
  <si>
    <t>Bainaba Kisan</t>
  </si>
  <si>
    <t>Jaya Nag</t>
  </si>
  <si>
    <t>Prasana Nag</t>
  </si>
  <si>
    <t>Bantel Kisan</t>
  </si>
  <si>
    <t>Harihar Naik</t>
  </si>
  <si>
    <t>Prahallad Patel</t>
  </si>
  <si>
    <t>Dutiya Sandha</t>
  </si>
  <si>
    <t>Bhagbana Nag</t>
  </si>
  <si>
    <t>Bhujana Kisan</t>
  </si>
  <si>
    <t>Janake Kisan</t>
  </si>
  <si>
    <t xml:space="preserve">Shayama Masanta </t>
  </si>
  <si>
    <t>Koushalya Naik</t>
  </si>
  <si>
    <t>Satrughan Banchhor</t>
  </si>
  <si>
    <t>Balaram Kisan</t>
  </si>
  <si>
    <t>Bansidhar Bhoi</t>
  </si>
  <si>
    <t>Balaram Jhara</t>
  </si>
  <si>
    <t>Ashis Kumar Naik</t>
  </si>
  <si>
    <t>Madhaba Chandra Pandey</t>
  </si>
  <si>
    <t>Sriram Patel</t>
  </si>
  <si>
    <t>Diptesh Kumar Patel</t>
  </si>
  <si>
    <t>Srikara Kisan</t>
  </si>
  <si>
    <t>Jabandhu Kisan</t>
  </si>
  <si>
    <t>Agasi Kisan</t>
  </si>
  <si>
    <t>Abhimanyu Kisan</t>
  </si>
  <si>
    <t>Gitanjali Patel</t>
  </si>
  <si>
    <t>Rajkumar Dhrua</t>
  </si>
  <si>
    <t>Rajendra Dash</t>
  </si>
  <si>
    <t>Gurudeba Parekh</t>
  </si>
  <si>
    <t>Ganesh Kisan</t>
  </si>
  <si>
    <t>Balmukunda Kisan</t>
  </si>
  <si>
    <t>Rajib Kisan</t>
  </si>
  <si>
    <t>Narasingha Kisan</t>
  </si>
  <si>
    <t>Sisir Kumar Patel</t>
  </si>
  <si>
    <t>Lalita Naik`</t>
  </si>
  <si>
    <t>Singheimunda</t>
  </si>
  <si>
    <t>Janardan Naik</t>
  </si>
  <si>
    <t>Pankaj Naik</t>
  </si>
  <si>
    <t>Sujit Naik</t>
  </si>
  <si>
    <t>Prakash Ku. Patel</t>
  </si>
  <si>
    <t>Bikash Ku. Patel</t>
  </si>
  <si>
    <t>Akshy ku. Nayak</t>
  </si>
  <si>
    <t>Sushil Ku. Naik</t>
  </si>
  <si>
    <t>Kusal Mahanand</t>
  </si>
  <si>
    <t>Singhibahal</t>
  </si>
  <si>
    <t>Padmini Mahanand</t>
  </si>
  <si>
    <t>Chakradhar Mahanand</t>
  </si>
  <si>
    <t>Lukeswari Mahanand</t>
  </si>
  <si>
    <t>Umakanta Naik</t>
  </si>
  <si>
    <t>Labanidhar Patel</t>
  </si>
  <si>
    <t>Gopal ch. Patel</t>
  </si>
  <si>
    <t>Shibani Naik</t>
  </si>
  <si>
    <t>Sakuntala Naik</t>
  </si>
  <si>
    <t>Dubraj Jayapuria</t>
  </si>
  <si>
    <t>Hemanta ku. Rout</t>
  </si>
  <si>
    <t>Haresh ku. Naik</t>
  </si>
  <si>
    <t>Gyaneswar Nati</t>
  </si>
  <si>
    <t>Bhishmadev patel</t>
  </si>
  <si>
    <t>Sujata patel</t>
  </si>
  <si>
    <t>Gokulanand Naik</t>
  </si>
  <si>
    <t>Jogendra Bhainsa</t>
  </si>
  <si>
    <t>Pramod ku. Patel</t>
  </si>
  <si>
    <t>Sunil naik</t>
  </si>
  <si>
    <t>Umesh ch. Naik</t>
  </si>
  <si>
    <t>Birancha Naik</t>
  </si>
  <si>
    <t>Suman Naik</t>
  </si>
  <si>
    <t>Prakash ku. Patel</t>
  </si>
  <si>
    <t>Kishor ku. Patel</t>
  </si>
  <si>
    <t>Bhabanisankar patel</t>
  </si>
  <si>
    <t>Puna ch. patel</t>
  </si>
  <si>
    <t>Golapa badhei</t>
  </si>
  <si>
    <t>Saroj Badhei</t>
  </si>
  <si>
    <t>Bedvyas Naik</t>
  </si>
  <si>
    <t>Sudip ku. Naik</t>
  </si>
  <si>
    <t>Tarachand naik</t>
  </si>
  <si>
    <t>Paikapada</t>
  </si>
  <si>
    <t>Tarulata patel</t>
  </si>
  <si>
    <t>Tilochan naik</t>
  </si>
  <si>
    <t>Nityananda naik</t>
  </si>
  <si>
    <t>Sriraj ku. Naik</t>
  </si>
  <si>
    <t>Prasana naik</t>
  </si>
  <si>
    <t>Adwait ku. Naik</t>
  </si>
  <si>
    <t>Mahendra naik</t>
  </si>
  <si>
    <t>Pradip naik</t>
  </si>
  <si>
    <t>Bipin bihari naik</t>
  </si>
  <si>
    <t>Satyanand kaudi</t>
  </si>
  <si>
    <t>Natha kaudi</t>
  </si>
  <si>
    <t>Natabar naik</t>
  </si>
  <si>
    <t>Premalata mahanand</t>
  </si>
  <si>
    <t>Jagannath mahanand</t>
  </si>
  <si>
    <t>Pratap kishori saraf</t>
  </si>
  <si>
    <t>Chandan singh</t>
  </si>
  <si>
    <t>Trilochan naik</t>
  </si>
  <si>
    <t>Bhubeneswar naik</t>
  </si>
  <si>
    <t>Reema patel</t>
  </si>
  <si>
    <t>Niranjan patel</t>
  </si>
  <si>
    <t>Deepak ku. Patel</t>
  </si>
  <si>
    <t>Bedbyas patel</t>
  </si>
  <si>
    <t>Harichandra naik</t>
  </si>
  <si>
    <t>Pabitra naik</t>
  </si>
  <si>
    <t>Sanyasi naik</t>
  </si>
  <si>
    <t>Jayadev naik</t>
  </si>
  <si>
    <t>Upendra naik</t>
  </si>
  <si>
    <t>Jibardhan naik</t>
  </si>
  <si>
    <t>Dilip naik</t>
  </si>
  <si>
    <t>Lokhnath naik</t>
  </si>
  <si>
    <t>Janek naik</t>
  </si>
  <si>
    <t>Sandip naik</t>
  </si>
  <si>
    <t>Sameer ku. Patel</t>
  </si>
  <si>
    <t>Salil ku. Patel</t>
  </si>
  <si>
    <t>Gunanidhi patel</t>
  </si>
  <si>
    <t>Sangram kesari patel</t>
  </si>
  <si>
    <t>Pitambar naik</t>
  </si>
  <si>
    <t>Madhusudan dihiria</t>
  </si>
  <si>
    <t>Surendra ku. Pradhan</t>
  </si>
  <si>
    <t>Pruthiraj naik</t>
  </si>
  <si>
    <t>Balaram Banchhor</t>
  </si>
  <si>
    <t>Prasana mahanand</t>
  </si>
  <si>
    <t>Saukini naik</t>
  </si>
  <si>
    <t>Surendra naik</t>
  </si>
  <si>
    <t>Kunu amat</t>
  </si>
  <si>
    <t>Mithila patel</t>
  </si>
  <si>
    <t>Tapan naik</t>
  </si>
  <si>
    <t>Bibekanand Amat</t>
  </si>
  <si>
    <t>Dhanabanta Amat</t>
  </si>
  <si>
    <t>Pranaya Amat</t>
  </si>
  <si>
    <t>Jadab Amat</t>
  </si>
  <si>
    <t>Padmanav Amat</t>
  </si>
  <si>
    <t>Sashibhusan Amat</t>
  </si>
  <si>
    <t>Kartik Am at</t>
  </si>
  <si>
    <t>Saheba Amat</t>
  </si>
  <si>
    <t>Sukanti sohela</t>
  </si>
  <si>
    <t>Bimal Bhanja</t>
  </si>
  <si>
    <t>Kandarpa Ganda</t>
  </si>
  <si>
    <t>Rabi Bhanja</t>
  </si>
  <si>
    <t>Maheswar Bhanja</t>
  </si>
  <si>
    <t>Somnath bhanja</t>
  </si>
  <si>
    <t>Dutia Amat</t>
  </si>
  <si>
    <t>Sashi bhusan amat</t>
  </si>
  <si>
    <t>Mukteswar patel</t>
  </si>
  <si>
    <t>Pramod patel</t>
  </si>
  <si>
    <t>Kishor ch.Naik</t>
  </si>
  <si>
    <t>Manjulata naik</t>
  </si>
  <si>
    <t>Nabin Mahanand</t>
  </si>
  <si>
    <t>Pabitra Mahanand</t>
  </si>
  <si>
    <t>Narottam mahanand</t>
  </si>
  <si>
    <t>Santosh Amat</t>
  </si>
  <si>
    <t>Lalmohan Amat</t>
  </si>
  <si>
    <t>Rebati majhi</t>
  </si>
  <si>
    <t>Presh ku. Patel</t>
  </si>
  <si>
    <t>chudamani patel</t>
  </si>
  <si>
    <t>Sandeep naik</t>
  </si>
  <si>
    <t>Raj kumari Naik</t>
  </si>
  <si>
    <t>Madhusudan Amat</t>
  </si>
  <si>
    <t>Gobardhan Amat</t>
  </si>
  <si>
    <t>Nityananda Amat</t>
  </si>
  <si>
    <t>Jagadish Amat</t>
  </si>
  <si>
    <t>Romancha Amat</t>
  </si>
  <si>
    <t>Natabara Naik</t>
  </si>
  <si>
    <t>Sanjit Naik</t>
  </si>
  <si>
    <t>Prasanta Naik</t>
  </si>
  <si>
    <t>Niraj ku. Naik</t>
  </si>
  <si>
    <t>Sarat ku. Naik</t>
  </si>
  <si>
    <t>Sanjit ku. Naik</t>
  </si>
  <si>
    <t>Purna ch. Naik</t>
  </si>
  <si>
    <t>Luku naik</t>
  </si>
  <si>
    <t>Surendra na</t>
  </si>
  <si>
    <t>Birendra ku. Naik</t>
  </si>
  <si>
    <t>Iswar ch. Naik</t>
  </si>
  <si>
    <t>Pratap Rana</t>
  </si>
  <si>
    <t>Dayanidhi naik</t>
  </si>
  <si>
    <t>Ganeshram Rana</t>
  </si>
  <si>
    <t>Suresh ch. Naik</t>
  </si>
  <si>
    <t>Sadananda naik</t>
  </si>
  <si>
    <t>Ganeshram Kaudi</t>
  </si>
  <si>
    <t>Chihuru Kaudi</t>
  </si>
  <si>
    <t>Motilal Kaudi</t>
  </si>
  <si>
    <t>Rasuta patel</t>
  </si>
  <si>
    <t>Ramesh ch. Naik</t>
  </si>
  <si>
    <t>Tapaswin patel</t>
  </si>
  <si>
    <t>Swami charan patel</t>
  </si>
  <si>
    <t>Alekh charan patel</t>
  </si>
  <si>
    <t>Nilendri patel</t>
  </si>
  <si>
    <t>Nalin ku.patel</t>
  </si>
  <si>
    <t>Taru ku. Patel</t>
  </si>
  <si>
    <t>Amita patel</t>
  </si>
  <si>
    <t>Lajita patel</t>
  </si>
  <si>
    <t>Jagabandhu Kaudi</t>
  </si>
  <si>
    <t>Chandrajit Naik</t>
  </si>
  <si>
    <t>Natha Kaudi</t>
  </si>
  <si>
    <t>Dasamati patel</t>
  </si>
  <si>
    <t>Bapun Amat</t>
  </si>
  <si>
    <t>Haresh ku. Patel</t>
  </si>
  <si>
    <t>Rajesh ku. Patel</t>
  </si>
  <si>
    <t>Milan naik</t>
  </si>
  <si>
    <t>Brunadaban chand</t>
  </si>
  <si>
    <t>Mamata naik</t>
  </si>
  <si>
    <t>Arun naik</t>
  </si>
  <si>
    <t>Ghanashyam majhi</t>
  </si>
  <si>
    <t>Sadananda Dandasena</t>
  </si>
  <si>
    <t>Golapi Amat</t>
  </si>
  <si>
    <t>Banamali kaudi</t>
  </si>
  <si>
    <t>Sumitra kaudi</t>
  </si>
  <si>
    <t>Kishor ch. Das</t>
  </si>
  <si>
    <t>Tanaya naik</t>
  </si>
  <si>
    <t>Madhusudan naik</t>
  </si>
  <si>
    <t>Anil naik</t>
  </si>
  <si>
    <t>Pradip Rana`</t>
  </si>
  <si>
    <t>Nirakar naik</t>
  </si>
  <si>
    <t>Iswar dihiria</t>
  </si>
  <si>
    <t>Bhabani dhiria</t>
  </si>
  <si>
    <t>Jayprakash saraf</t>
  </si>
  <si>
    <t>Debadattata saraf</t>
  </si>
  <si>
    <t>Ukia naik</t>
  </si>
  <si>
    <t>Tanu naik</t>
  </si>
  <si>
    <t>Ranjan ku. Naik</t>
  </si>
  <si>
    <t>Madansundar nayak</t>
  </si>
  <si>
    <t>Butupali</t>
  </si>
  <si>
    <t>Hemanta nayak</t>
  </si>
  <si>
    <t>Dushmanta nayak</t>
  </si>
  <si>
    <t>Hrudanand nayak</t>
  </si>
  <si>
    <t>Bhuneswar nayak</t>
  </si>
  <si>
    <t>Bipinbihari nayak</t>
  </si>
  <si>
    <t>Sushanta ku. Nayak</t>
  </si>
  <si>
    <t>Dilip ku. Nayak</t>
  </si>
  <si>
    <t>Sabyasachi naik</t>
  </si>
  <si>
    <t>Binati naik</t>
  </si>
  <si>
    <t>Bikash. Ku. Patel</t>
  </si>
  <si>
    <t>Manoj ku. Pandey</t>
  </si>
  <si>
    <t>Sundarmani pandey</t>
  </si>
  <si>
    <t>Satyanarayan nayak</t>
  </si>
  <si>
    <t>Jhasketan nayak</t>
  </si>
  <si>
    <t>Harihar nayak</t>
  </si>
  <si>
    <t>Ramesh ch. Nayak</t>
  </si>
  <si>
    <t>Krupasindhu bhainsa</t>
  </si>
  <si>
    <t>phulamani nayak</t>
  </si>
  <si>
    <t>Nrupalal nayak</t>
  </si>
  <si>
    <t>Badrinarayan nayak</t>
  </si>
  <si>
    <t>Candra bhanu jayapuria</t>
  </si>
  <si>
    <t>Tribikram naik</t>
  </si>
  <si>
    <t>Dusala gouda</t>
  </si>
  <si>
    <t>Jibardhan patel</t>
  </si>
  <si>
    <t>Anjan ku. Pandey</t>
  </si>
  <si>
    <t>Nabinkishor pandey</t>
  </si>
  <si>
    <t>Nabinkishor Naik</t>
  </si>
  <si>
    <t>Jitananda nayak</t>
  </si>
  <si>
    <t>Shrikanta nayak</t>
  </si>
  <si>
    <t>Sumanta ku. Nayak</t>
  </si>
  <si>
    <t>Gopal ch. Nayak</t>
  </si>
  <si>
    <t>Bhikari ch. Nayak</t>
  </si>
  <si>
    <t>Prasanta ku. Nayak</t>
  </si>
  <si>
    <t>Candra sekhar nayak</t>
  </si>
  <si>
    <t>Sukhdev hati</t>
  </si>
  <si>
    <t>Prabhakar hati</t>
  </si>
  <si>
    <t>Niranjan rohidas</t>
  </si>
  <si>
    <t>Binaya ku. Naik</t>
  </si>
  <si>
    <t>Sandesh ku. Naik</t>
  </si>
  <si>
    <t>Ashok ku. Patel</t>
  </si>
  <si>
    <t>Ashya ku. Patel</t>
  </si>
  <si>
    <t>Jasobanti jaypuria</t>
  </si>
  <si>
    <t>Jagadish jaypuria</t>
  </si>
  <si>
    <t>Abhimanyu patel</t>
  </si>
  <si>
    <t>Tankadhar jayapuria</t>
  </si>
  <si>
    <t>Jadu mani pandey</t>
  </si>
  <si>
    <t>Jugalkishor jaypuria</t>
  </si>
  <si>
    <t>Ashok dash</t>
  </si>
  <si>
    <t>Purusottam pandey</t>
  </si>
  <si>
    <t>Tankadhar naik</t>
  </si>
  <si>
    <t>Dolamani jaypuria</t>
  </si>
  <si>
    <t>Gangadhar nayak</t>
  </si>
  <si>
    <t>Kedanda Jayapuria</t>
  </si>
  <si>
    <t>Chetananda nayak</t>
  </si>
  <si>
    <t>Biranchi nayak</t>
  </si>
  <si>
    <t>Narayan nayak</t>
  </si>
  <si>
    <t>Santosh nayak</t>
  </si>
  <si>
    <t>Prabin ku. Nayak</t>
  </si>
  <si>
    <t>Sradhakar hati</t>
  </si>
  <si>
    <t>Umesh ch. Patel</t>
  </si>
  <si>
    <t>Nabin kishor pandey</t>
  </si>
  <si>
    <t>Reeta pandey</t>
  </si>
  <si>
    <t>Suresh ch. Pandey</t>
  </si>
  <si>
    <t>Sairendri pandey</t>
  </si>
  <si>
    <t>Manoj sohela</t>
  </si>
  <si>
    <t>Aswini sohala</t>
  </si>
  <si>
    <t>Dilip sohela</t>
  </si>
  <si>
    <t>Kuber Bhainsa</t>
  </si>
  <si>
    <t>Mahendra sohela</t>
  </si>
  <si>
    <t>Biranchi sohela</t>
  </si>
  <si>
    <t>Sanatan sohela</t>
  </si>
  <si>
    <t>Dibyasankar pandey</t>
  </si>
  <si>
    <t>Arun pandey</t>
  </si>
  <si>
    <t>Krushna sohela</t>
  </si>
  <si>
    <t>Keshaba sohela</t>
  </si>
  <si>
    <t>Rajesh ku. Sohela</t>
  </si>
  <si>
    <t>Janaki rohidas</t>
  </si>
  <si>
    <t>Rabindra ku. Pandey</t>
  </si>
  <si>
    <t>Ghanasyam pandey</t>
  </si>
  <si>
    <t>Soukini nayak</t>
  </si>
  <si>
    <t>Subrat ku. Pandey</t>
  </si>
  <si>
    <t>Giridhari pandey</t>
  </si>
  <si>
    <t>Ranjit ku. Pandey</t>
  </si>
  <si>
    <t>Prafulla Ku Pandey</t>
  </si>
  <si>
    <t>Prallad Pandey</t>
  </si>
  <si>
    <t>Pramod Pandey</t>
  </si>
  <si>
    <t>Debanarayan saraf</t>
  </si>
  <si>
    <t>Raghunathpali</t>
  </si>
  <si>
    <t>Karnakar sahu</t>
  </si>
  <si>
    <t>Natabara sahu</t>
  </si>
  <si>
    <t>Motilal padhan</t>
  </si>
  <si>
    <t>Jayaram padhan</t>
  </si>
  <si>
    <t>Sudarsan saraf</t>
  </si>
  <si>
    <t>Kanhei sahu</t>
  </si>
  <si>
    <t>Bhagban padhan</t>
  </si>
  <si>
    <t>Sadananda padhan</t>
  </si>
  <si>
    <t>Bidesi saraf</t>
  </si>
  <si>
    <t>Gopal mahanand</t>
  </si>
  <si>
    <t>Prakash ch. Sahu</t>
  </si>
  <si>
    <t>Jibardhan padhan</t>
  </si>
  <si>
    <t>Jotish padhan</t>
  </si>
  <si>
    <t>Kumar badhei</t>
  </si>
  <si>
    <t>Hiralal padhan</t>
  </si>
  <si>
    <t>Sunil ku. Padhi</t>
  </si>
  <si>
    <t>Sachitanand padhi</t>
  </si>
  <si>
    <t>Jhasketan pradhan</t>
  </si>
  <si>
    <t>Haribansa pradhan</t>
  </si>
  <si>
    <t>Dibyakishor pradhan</t>
  </si>
  <si>
    <t>Haribansa sahu</t>
  </si>
  <si>
    <t>Sibasankar padhan</t>
  </si>
  <si>
    <t>Aswini padhan</t>
  </si>
  <si>
    <t>Omprakash sahu</t>
  </si>
  <si>
    <t>Kamal ku. Saraf</t>
  </si>
  <si>
    <t>Prasanta saraf</t>
  </si>
  <si>
    <t>Rohita padhan</t>
  </si>
  <si>
    <t>Bishmadev pradhan</t>
  </si>
  <si>
    <t>Nabin padhan</t>
  </si>
  <si>
    <t>Ramprasad Padhan</t>
  </si>
  <si>
    <t>Golapi padhan</t>
  </si>
  <si>
    <t>Muralidhar padhan</t>
  </si>
  <si>
    <t>Dolamani sahu</t>
  </si>
  <si>
    <t>Hariprasad sahu</t>
  </si>
  <si>
    <t>Lingaraj Badhei</t>
  </si>
  <si>
    <t>Aswini sahu</t>
  </si>
  <si>
    <t>Basu dev padhan</t>
  </si>
  <si>
    <t>Saraswati saraf</t>
  </si>
  <si>
    <t>Chandrabhanu sahu</t>
  </si>
  <si>
    <t>Brajamohan barik</t>
  </si>
  <si>
    <t>Karunakshya meher</t>
  </si>
  <si>
    <t>Tejraj pradhan</t>
  </si>
  <si>
    <t>Bhujraj meher</t>
  </si>
  <si>
    <t>Dhabaleswar sahu</t>
  </si>
  <si>
    <t>Jayanarayan padhan</t>
  </si>
  <si>
    <t>Dhanamanta bhoi</t>
  </si>
  <si>
    <t>Somyaranjan pradhan</t>
  </si>
  <si>
    <t>Nabin meher</t>
  </si>
  <si>
    <t>Rabiratan behera</t>
  </si>
  <si>
    <t>Giridhari padhan</t>
  </si>
  <si>
    <t>Pitambar padhan</t>
  </si>
  <si>
    <t>Bishnupriya seth</t>
  </si>
  <si>
    <t>Insrajit seth</t>
  </si>
  <si>
    <t>Arjun sahu</t>
  </si>
  <si>
    <t>Laxminarayan Mishra</t>
  </si>
  <si>
    <t>Panchannan Mishra</t>
  </si>
  <si>
    <t>Dhaniram padhan</t>
  </si>
  <si>
    <t>Babulal saraf</t>
  </si>
  <si>
    <t>Dileswar sahu</t>
  </si>
  <si>
    <t>Sumati padhan</t>
  </si>
  <si>
    <t>Pankajini bhoi</t>
  </si>
  <si>
    <t>Atmaram barik</t>
  </si>
  <si>
    <t>Trilochan padhan</t>
  </si>
  <si>
    <t>Mukteswar maishra</t>
  </si>
  <si>
    <t>Rukmini saraf</t>
  </si>
  <si>
    <t>Barun saraf</t>
  </si>
  <si>
    <t>Judhistir saraf</t>
  </si>
  <si>
    <t>Rajkumar meher</t>
  </si>
  <si>
    <t>Pradip ku. Padhan</t>
  </si>
  <si>
    <t>Prakash ch. Padhan</t>
  </si>
  <si>
    <t>Bipin bihari padhan</t>
  </si>
  <si>
    <t>Judhistir rana</t>
  </si>
  <si>
    <t>Sanjaya ku. Padhan</t>
  </si>
  <si>
    <t>Dasaratha sahu</t>
  </si>
  <si>
    <t>Chakradhari saraf</t>
  </si>
  <si>
    <t>Jagamohan meher</t>
  </si>
  <si>
    <t>Bimal pradhan</t>
  </si>
  <si>
    <t>Sachitanand padhan</t>
  </si>
  <si>
    <t>Chaitanya sahu</t>
  </si>
  <si>
    <t>Gopinath padhan</t>
  </si>
  <si>
    <t>Dropadi khamari</t>
  </si>
  <si>
    <t>Khirasindhu bariha</t>
  </si>
  <si>
    <t>Jayasree sahu</t>
  </si>
  <si>
    <t>Milan padhan</t>
  </si>
  <si>
    <t>Jayanarayan nayak</t>
  </si>
  <si>
    <t>Suryanarayan padhan</t>
  </si>
  <si>
    <t>Sundar mani padhan</t>
  </si>
  <si>
    <t>Sabita padhan</t>
  </si>
  <si>
    <t>Dharmu padhan</t>
  </si>
  <si>
    <t>Sashibhusan padhan</t>
  </si>
  <si>
    <t>Sastha barik</t>
  </si>
  <si>
    <t>Parsuram dhurua</t>
  </si>
  <si>
    <t>Okil padhan</t>
  </si>
  <si>
    <t>Tankadhar padhan</t>
  </si>
  <si>
    <t>Ghanashyam padhan</t>
  </si>
  <si>
    <t>Birat badhei</t>
  </si>
  <si>
    <t>Santilata badhei</t>
  </si>
  <si>
    <t>Tejra Badhei</t>
  </si>
  <si>
    <t>Seshadev sahu</t>
  </si>
  <si>
    <t>Bijaya ku. Sahu</t>
  </si>
  <si>
    <t>Dibyasankar pasayat</t>
  </si>
  <si>
    <t>Rabindra pasayat</t>
  </si>
  <si>
    <t>Krushna ch. Barik</t>
  </si>
  <si>
    <t>Digambar barik</t>
  </si>
  <si>
    <t>Ashok ku. Padhan</t>
  </si>
  <si>
    <t>Jatindra padhan</t>
  </si>
  <si>
    <t>Gulapi behera</t>
  </si>
  <si>
    <t>Bhabani padhan</t>
  </si>
  <si>
    <t>Nilambar padhan</t>
  </si>
  <si>
    <t>Gouranga padhan</t>
  </si>
  <si>
    <t>Nalini dhurua</t>
  </si>
  <si>
    <t>Abhiram padhan</t>
  </si>
  <si>
    <t>Bhaktaram padhan</t>
  </si>
  <si>
    <t>Santilata  padhan</t>
  </si>
  <si>
    <t>Kalpana padhan</t>
  </si>
  <si>
    <t>Jasobanti naik</t>
  </si>
  <si>
    <t>Ambika rout</t>
  </si>
  <si>
    <t>Ramchandra saraf</t>
  </si>
  <si>
    <t>Chaturbhuja sahu</t>
  </si>
  <si>
    <t>Nepal saraf</t>
  </si>
  <si>
    <t>Ashutosh saraf</t>
  </si>
  <si>
    <t>Sasta ku. Sahu</t>
  </si>
  <si>
    <t>Barun ch. saraf</t>
  </si>
  <si>
    <t>Chaitnya kharsel</t>
  </si>
  <si>
    <t>Nityanand padhan</t>
  </si>
  <si>
    <t>Baikuntha meher</t>
  </si>
  <si>
    <t>Nimai ch saraf</t>
  </si>
  <si>
    <t>Manoj ku. Saraf</t>
  </si>
  <si>
    <t>Sashibhusan saraf</t>
  </si>
  <si>
    <t>Ashis padhan</t>
  </si>
  <si>
    <t>Manoranjan padhan</t>
  </si>
  <si>
    <t>Tirthabasi padhan</t>
  </si>
  <si>
    <t>Kartik sahu</t>
  </si>
  <si>
    <t>Pustam sahu</t>
  </si>
  <si>
    <t>Arkshit sahu</t>
  </si>
  <si>
    <t>Saleram padhan</t>
  </si>
  <si>
    <t>Radhakanta sahu</t>
  </si>
  <si>
    <t>Kishor pasayat</t>
  </si>
  <si>
    <t>Uddhaba barik</t>
  </si>
  <si>
    <t>Dhirendra poadhan</t>
  </si>
  <si>
    <t>Bhajan padhan</t>
  </si>
  <si>
    <t>Pitabas padhan</t>
  </si>
  <si>
    <t>Suresh ch. Padhan</t>
  </si>
  <si>
    <t>Menika neti</t>
  </si>
  <si>
    <t>Bhubaneswar padhan</t>
  </si>
  <si>
    <t>Lalit sahu</t>
  </si>
  <si>
    <t>Binod rout</t>
  </si>
  <si>
    <t>Anil ku. Pradhan</t>
  </si>
  <si>
    <t>Madan pujhari</t>
  </si>
  <si>
    <t>Janekram padhan</t>
  </si>
  <si>
    <t>Kuber padhan</t>
  </si>
  <si>
    <t>Bulu sahu</t>
  </si>
  <si>
    <t>Lilamaya saraf</t>
  </si>
  <si>
    <t>Paresh ku. Sahu</t>
  </si>
  <si>
    <t>Ram Bhainsa</t>
  </si>
  <si>
    <t>Raju saraf</t>
  </si>
  <si>
    <t>sabita saraf</t>
  </si>
  <si>
    <t>Gobardhan saraf</t>
  </si>
  <si>
    <t>Manjari padhan</t>
  </si>
  <si>
    <t>Bilash padhan</t>
  </si>
  <si>
    <t>Rajkumar padhan</t>
  </si>
  <si>
    <t>Sanjib ku. Padhan</t>
  </si>
  <si>
    <t>Dileswar makar</t>
  </si>
  <si>
    <t>Nimai ch behera</t>
  </si>
  <si>
    <t>Anil ku. Sahu</t>
  </si>
  <si>
    <t>Dhruba ch. Sahu</t>
  </si>
  <si>
    <t>Kishori makar</t>
  </si>
  <si>
    <t>Ganesh padhan</t>
  </si>
  <si>
    <t>Krushna ch. Padhan</t>
  </si>
  <si>
    <t>Dubraj padhan</t>
  </si>
  <si>
    <t>Saroj ku. Padhan</t>
  </si>
  <si>
    <t>Rajaram padhan</t>
  </si>
  <si>
    <t>Salegram padhan</t>
  </si>
  <si>
    <t>Bishakha padhan</t>
  </si>
  <si>
    <t>Aswini ku. Padhan</t>
  </si>
  <si>
    <t>Indrani saraf</t>
  </si>
  <si>
    <t>Gourisankar sahu</t>
  </si>
  <si>
    <t>Jadab sahu</t>
  </si>
  <si>
    <t>Umesh ku. Bhoi</t>
  </si>
  <si>
    <t>Rupesh ch. Saraf</t>
  </si>
  <si>
    <t>Rajib lochan saraf</t>
  </si>
  <si>
    <t>Sastha ku. Sahu</t>
  </si>
  <si>
    <t>Baishna naik</t>
  </si>
  <si>
    <t>saheba saraf</t>
  </si>
  <si>
    <t>Sanjaya saraf</t>
  </si>
  <si>
    <t>Lata ghu gar</t>
  </si>
  <si>
    <t>Anadi padhan</t>
  </si>
  <si>
    <t>Debanand padhan</t>
  </si>
  <si>
    <t>Chinmaya padhan</t>
  </si>
  <si>
    <t>Madan behera</t>
  </si>
  <si>
    <t>Bhabindra bhoi</t>
  </si>
  <si>
    <t>Surendra padhan</t>
  </si>
  <si>
    <t>Jadumani padhan</t>
  </si>
  <si>
    <t>Brajamohan sahu</t>
  </si>
  <si>
    <t>Mahima sahu</t>
  </si>
  <si>
    <t>Nrupalal padhan</t>
  </si>
  <si>
    <t>santilata padhan</t>
  </si>
  <si>
    <t>Baishnaba sahu</t>
  </si>
  <si>
    <t>Prakash ku. Seth</t>
  </si>
  <si>
    <t>Manabhanjan padhan</t>
  </si>
  <si>
    <t>Mahabirprasad saraf</t>
  </si>
  <si>
    <t>Subrat saraf</t>
  </si>
  <si>
    <t>Asotosh saraf</t>
  </si>
  <si>
    <t>Debendra padhan</t>
  </si>
  <si>
    <t>Sankarmani Bhainsa</t>
  </si>
  <si>
    <t>Ashok ku. Meher</t>
  </si>
  <si>
    <t>Mohananda Meher</t>
  </si>
  <si>
    <t>Gokulanand padhan</t>
  </si>
  <si>
    <t>Chandra sekhar sahu</t>
  </si>
  <si>
    <t>Subingya sahu</t>
  </si>
  <si>
    <t>Sidheswar behera</t>
  </si>
  <si>
    <t>Motiram padhan</t>
  </si>
  <si>
    <t>Kishor ch padhan</t>
  </si>
  <si>
    <t>Nilakantha dhurua</t>
  </si>
  <si>
    <t>Rahasa Behera</t>
  </si>
  <si>
    <t>Dileswar mahapatra</t>
  </si>
  <si>
    <t>Ramesh padhan</t>
  </si>
  <si>
    <t>Naresh padhan</t>
  </si>
  <si>
    <t>Sarat padhan</t>
  </si>
  <si>
    <t>Biranchi pasayat</t>
  </si>
  <si>
    <t>Umakanta padhan</t>
  </si>
  <si>
    <t>chaitanya meher</t>
  </si>
  <si>
    <t>Mahan Dhurua</t>
  </si>
  <si>
    <t>Anand Dhurua</t>
  </si>
  <si>
    <t>Barun ch Saraf</t>
  </si>
  <si>
    <t>Duryodhan Bhoi</t>
  </si>
  <si>
    <t>Banamali Saraf</t>
  </si>
  <si>
    <t>Iswari prasad Purohit</t>
  </si>
  <si>
    <t>Ritesh ranjan Saraf</t>
  </si>
  <si>
    <t>Bibhutibhusan Meher</t>
  </si>
  <si>
    <t>Sadashiv Behera</t>
  </si>
  <si>
    <t>Ranjan Patel</t>
  </si>
  <si>
    <t>Chandra bhanu Meher</t>
  </si>
  <si>
    <t>Suresh ch. Saraf</t>
  </si>
  <si>
    <t>Jitendra ku sahu</t>
  </si>
  <si>
    <t>Bilasa Padhan</t>
  </si>
  <si>
    <t>Anjan ku Meher</t>
  </si>
  <si>
    <t>Sankirtan Makar</t>
  </si>
  <si>
    <t>Daitari Mishra</t>
  </si>
  <si>
    <t>Kshirod ch Dash</t>
  </si>
  <si>
    <t>Santi Rout</t>
  </si>
  <si>
    <t>Sarat ch mishra</t>
  </si>
  <si>
    <t>Karunakshya Meher</t>
  </si>
  <si>
    <t>Mahendra Bhoe</t>
  </si>
  <si>
    <t>Sukhdev Sahu</t>
  </si>
  <si>
    <t>Pradeep ku Saraf</t>
  </si>
  <si>
    <t>Rabiratna Behera</t>
  </si>
  <si>
    <t>Jyoti Saraf</t>
  </si>
  <si>
    <t>Jaynarayan Padhan</t>
  </si>
  <si>
    <t>Basanti Padhan</t>
  </si>
  <si>
    <t>Bhupendra ku Sahu</t>
  </si>
  <si>
    <t>Mohanlal Sahu</t>
  </si>
  <si>
    <t>Rekhabati Sahu</t>
  </si>
  <si>
    <t>Kishor Sahu</t>
  </si>
  <si>
    <t>Debanand Sahu</t>
  </si>
  <si>
    <t>Chandramani Padhan</t>
  </si>
  <si>
    <t>Lelin Padhan</t>
  </si>
  <si>
    <t>Premanand Padhan</t>
  </si>
  <si>
    <t>Binod Ku Padhan</t>
  </si>
  <si>
    <t>Dolamani Padhan</t>
  </si>
  <si>
    <t>Chintamani Padhan</t>
  </si>
  <si>
    <t>Manoj ku Padhan</t>
  </si>
  <si>
    <t>Narattam Purohit</t>
  </si>
  <si>
    <t>Baishnav Padhan</t>
  </si>
  <si>
    <t>Bidyadhar Behera</t>
  </si>
  <si>
    <t>Prakash ku Seth</t>
  </si>
  <si>
    <t>Thakur Meher</t>
  </si>
  <si>
    <t>Jaibihari patra</t>
  </si>
  <si>
    <t>Ranjan ku Meher</t>
  </si>
  <si>
    <t>Pushpanjali Padhan</t>
  </si>
  <si>
    <t>Satyanand Kaudi</t>
  </si>
  <si>
    <t>Bhabanisankar Kaudi</t>
  </si>
  <si>
    <t>Kaleswar Sahu</t>
  </si>
  <si>
    <t>Krushna ch Barik</t>
  </si>
  <si>
    <t>Ratan Kaudi</t>
  </si>
  <si>
    <t>Keshab Padhan</t>
  </si>
  <si>
    <t>Prakash ch Padhan</t>
  </si>
  <si>
    <t>Banamali Kaudi</t>
  </si>
  <si>
    <t>Chitnya Barik</t>
  </si>
  <si>
    <t>Pitabasa Padhan</t>
  </si>
  <si>
    <t>Mitrabhanu Padhan</t>
  </si>
  <si>
    <t>Tapsil Padhan</t>
  </si>
  <si>
    <t>Ramaniranjan Padhan</t>
  </si>
  <si>
    <t>Ajit ku Sahu</t>
  </si>
  <si>
    <t>Loknath sahu</t>
  </si>
  <si>
    <t>Surendra Ku Sahu</t>
  </si>
  <si>
    <t>Ashish Ku Sahu</t>
  </si>
  <si>
    <t>Haribansh Saraf</t>
  </si>
  <si>
    <t>Birbikram Saraf</t>
  </si>
  <si>
    <t>Chandrabhanu Saraf</t>
  </si>
  <si>
    <t>Purusottam Behera</t>
  </si>
  <si>
    <t>Ganesh patel,s/o-Ugresah patel</t>
  </si>
  <si>
    <t>Pokharasale</t>
  </si>
  <si>
    <t>jalandhar Naik,s/o-Tularam Naik</t>
  </si>
  <si>
    <t>Gunamani Mahananda ,S/o- Abhimanyu Mahanada</t>
  </si>
  <si>
    <t>Ramani ranjan Patel ,S/o-Mohan chan. Patel</t>
  </si>
  <si>
    <t>Jugeswar Naik,s/o-madhusudan naik</t>
  </si>
  <si>
    <t>Chaitanya Behera ,s/o-Daitari behera</t>
  </si>
  <si>
    <t>Rebat Behera ,S/o-Daitari Behera</t>
  </si>
  <si>
    <t>Subash ch naik ,s/o-Rasanand Naik</t>
  </si>
  <si>
    <t>Sridhar Majhi ,s/o-Dasaru majhi</t>
  </si>
  <si>
    <t>Taru Patel,s/o-Bhabani patel</t>
  </si>
  <si>
    <t>Bhimsen sahu ,s/o-Kartik Sahu</t>
  </si>
  <si>
    <t>Umesh sahu ,s/o-Paresar Sahu</t>
  </si>
  <si>
    <t>Rupananda naik ,s/o-Niranjan naik</t>
  </si>
  <si>
    <t>Harihar jagat,S/o-Kruti jagat</t>
  </si>
  <si>
    <t>Jayanarayan Patel,s/o-Mohan patel</t>
  </si>
  <si>
    <t>Sanjaya ku patel ,s/o-Dubraj patel</t>
  </si>
  <si>
    <t>Birendra ku patel ,s/o-Nilamani Patel</t>
  </si>
  <si>
    <t>santos ku patel ,s/o-dubraj Patel</t>
  </si>
  <si>
    <t>Nakul Bhoi ,s/o-Pitambar Patel</t>
  </si>
  <si>
    <t>Premlata Naik,S/o-Gokul naik</t>
  </si>
  <si>
    <t>raghu kisan,S/o-naga kisan</t>
  </si>
  <si>
    <t>jugal Kisor patel,s/o-pabitra patel</t>
  </si>
  <si>
    <t>Rukman patel ,s/o-pabitra patel</t>
  </si>
  <si>
    <t>Taruni sen Patel,s/o-pabitra patel</t>
  </si>
  <si>
    <t>shivlal Goud ,s/o-upendra goud</t>
  </si>
  <si>
    <t>Khatu chandra singh Naik,s/o-Paramanand Naik</t>
  </si>
  <si>
    <t>Raghumani Patel ,s/o-lalit Patel</t>
  </si>
  <si>
    <t>Pirobati naik ,s/o-Diledhar naik</t>
  </si>
  <si>
    <t>Mitrabhanu Karali ,s/o-Puran karali</t>
  </si>
  <si>
    <t>Sesadeb Bag ,S/o-Bal Bag</t>
  </si>
  <si>
    <t>Bhuleswar Bag ,S/o-Binod Bag</t>
  </si>
  <si>
    <t>Indra bag ,s/o-Shayamsundar Bag</t>
  </si>
  <si>
    <t>Dhramsingh Naik,s/o-satrughana Naik</t>
  </si>
  <si>
    <t>Kesab naik,s/o-Satrughana naik</t>
  </si>
  <si>
    <t>Sadanand Naik,s/o-Satrughana naik</t>
  </si>
  <si>
    <t>Nilamamber Naik ,s/o-Mohan Naik</t>
  </si>
  <si>
    <t>Durjodhan Naik,s/o-Masuru naik</t>
  </si>
  <si>
    <t>Gajindra Naik,s/o-Markanda Naik</t>
  </si>
  <si>
    <t>Parama Dila ,S/o-Sricharan  Dila</t>
  </si>
  <si>
    <t>Nrusingh Naik,s/o-Ghanashyam Naik</t>
  </si>
  <si>
    <t>Hemanta naik ,S/o-Ghanashyam Naik</t>
  </si>
  <si>
    <t>Sumanta Naik,s/o-Ghanashyam Naik</t>
  </si>
  <si>
    <t>Ugresan Patel ,s/o-Bigneswar Patel</t>
  </si>
  <si>
    <t>Haripriya patel,W/o-Kunjabihari Patel</t>
  </si>
  <si>
    <t>Bhachal Kusum ,s/o-Bisnu Kusum</t>
  </si>
  <si>
    <t>Santi Majhi,D/o-Punia Majhi</t>
  </si>
  <si>
    <t>Dillip Ku Naik,s/o-Nabin Naik</t>
  </si>
  <si>
    <t>Kuntala Naik ,w/o-Kuber Naik</t>
  </si>
  <si>
    <t>Kuber Naik ,s/o-Gokul</t>
  </si>
  <si>
    <t>Suresh Majhi ,s/o-Madha Majhi</t>
  </si>
  <si>
    <t>Debananda Naik,s/o-Gurucharan Naik</t>
  </si>
  <si>
    <t>Dharamsingh Naik,S/o-Gurucharan Naik</t>
  </si>
  <si>
    <t>Shyamsundar Naik,s/o-Mahadev Naik</t>
  </si>
  <si>
    <t>Sulochana Naik,D/o-Dhana Naik</t>
  </si>
  <si>
    <t>Baikuntha Senapati,s/o-Lokanath Senapati</t>
  </si>
  <si>
    <t>Debendra Ku Senapati ,s/o-Baikuntha Nath Senapati</t>
  </si>
  <si>
    <t>Sanatan Sahu ,s/o-Jaikumar Sahu</t>
  </si>
  <si>
    <t>Mandakini Sahu ,W/o-Sanatan Sahu</t>
  </si>
  <si>
    <t>Mahendra Buda,s/o-Pareswar Pan</t>
  </si>
  <si>
    <t>Ramani Bag ,s/o-Indra Bag</t>
  </si>
  <si>
    <t>Gajendra Naik,s/o-Markanda Nik</t>
  </si>
  <si>
    <t>Brusaba Khichidi ,s/o-Kathu Khichidi</t>
  </si>
  <si>
    <t>Kiabati bag ,s/o-Raghu bag</t>
  </si>
  <si>
    <t>Sadananda Majhi ,s/o-Bhaga Majhi</t>
  </si>
  <si>
    <t>Ganesa Kisan,S/o-ramesh kisan</t>
  </si>
  <si>
    <t>Premlata Majhi ,s/o-Suru majhi</t>
  </si>
  <si>
    <t>Gaji bag ,s/o-Tula Bag</t>
  </si>
  <si>
    <t>Kumud Ch naik ,s/o-Shyam Ku naik</t>
  </si>
  <si>
    <t>Ganesh Naik,s/o-Arjun Naik</t>
  </si>
  <si>
    <t>Subrat Naik ,s/o-Arjun naik</t>
  </si>
  <si>
    <t>Harendra sahu,s/o-Danara Sahu</t>
  </si>
  <si>
    <t>Chakradhar Sahu ,s/o-Danar Sahu</t>
  </si>
  <si>
    <t>Duba Sahu,s/o-Nisamani sahu</t>
  </si>
  <si>
    <t>Jasobanta sahu ,S/o-Chudamani Sahu</t>
  </si>
  <si>
    <t>Bijaya Sahu,s\o-Chudamani Sahu</t>
  </si>
  <si>
    <t>Rajani Sahu, s/o-Chudamani Sahu</t>
  </si>
  <si>
    <t>Gouri shankar Sahu,S/o-Daitari Sahu</t>
  </si>
  <si>
    <t>Hemsagar sahu,S/o-Daitari sahu</t>
  </si>
  <si>
    <t>Jayadev sahu.S/o-Daitari Sahu</t>
  </si>
  <si>
    <t>Rajesh kumar Patel,S/o-Dubraj Patel</t>
  </si>
  <si>
    <t>Prakash Chandra Patel.S/o-Dubraj Patel</t>
  </si>
  <si>
    <t>Praffula Patel,S/o-Mahendra</t>
  </si>
  <si>
    <t>Pradumna Patel, S/o-Mahendra Patel</t>
  </si>
  <si>
    <t>Gomati Naik,S/o-Gadhar naik</t>
  </si>
  <si>
    <t>Balaram naik, S/o-Dibyashankar naik</t>
  </si>
  <si>
    <t>Kishor naik, S/o-Brundaban naik</t>
  </si>
  <si>
    <t>Gopabandhu kumra s/o- Ganesh Kumra</t>
  </si>
  <si>
    <t>Ananta kumra s/o-Ganesh kumra</t>
  </si>
  <si>
    <t>Suresh Chandra Naik, S/o-Nabin chandra naik</t>
  </si>
  <si>
    <t>Laxman naik,s/o-pitambar Naik</t>
  </si>
  <si>
    <t>Ghanashayam naik,S/o- Pitambar naik</t>
  </si>
  <si>
    <t>Gangabhanu naik.S/o-Rameswar naik</t>
  </si>
  <si>
    <t>Parakhit naik,S/o-Rameswar Naik</t>
  </si>
  <si>
    <t>Basanta Kumar Patel,S/o-Purnachandra Patel</t>
  </si>
  <si>
    <t>Madhusadan kusum,s/o-kamal Kusum</t>
  </si>
  <si>
    <t>Chatyana naik,S/o-Satrughan Naik</t>
  </si>
  <si>
    <t>Kishan Kumar Nayak               S/o-Ajodhya Nayak</t>
  </si>
  <si>
    <t>Prakhit Makar,s/o-Laxman makar</t>
  </si>
  <si>
    <t>Pawan Kusam,S/o-Bishnu kusam</t>
  </si>
  <si>
    <t>Jasobanti Gounda,S/o-kamal Gounda</t>
  </si>
  <si>
    <t>Kuntala Gounda ,S/o-Ghanashayam Gounda</t>
  </si>
  <si>
    <t>Maltuna Gardia,S/o-Bana Bag</t>
  </si>
  <si>
    <t>Gitika Mahanand,W/o-Rasanand Gounda</t>
  </si>
  <si>
    <t>Mala Singha,S/o-Ramchandra singha</t>
  </si>
  <si>
    <t>Mahima singh,W/o-Chamra singha</t>
  </si>
  <si>
    <t>Kalpana makar,W/o-Tarundhar Makar</t>
  </si>
  <si>
    <t>Mangalu makar,S/o-tarundhra Makar</t>
  </si>
  <si>
    <t>Jombabati makar,W/o-bhika Makar</t>
  </si>
  <si>
    <t>Bojan ku naik,S/o-Loknath Naik</t>
  </si>
  <si>
    <t>Hauhar Naik,s/o-Kuyamani naik</t>
  </si>
  <si>
    <t>Dileswar Naik ,s/o-Kayamani Naik</t>
  </si>
  <si>
    <t>Arati patel ,s/o- Gajadhar Nayak</t>
  </si>
  <si>
    <t>Promodini Patel,S/o-Jangayasini Patel</t>
  </si>
  <si>
    <t>Prassana Ku Patel,S/o-Mitrabhanu patel</t>
  </si>
  <si>
    <t>Tulya sahu ,S/o-Sidheswar Sahu</t>
  </si>
  <si>
    <t>Dutia Bhoi, s/o-Angad Bhoi</t>
  </si>
  <si>
    <t>Damburudhar naik,S/o-Rupasingh naik</t>
  </si>
  <si>
    <t>Pradip Ku patel ,s/o-Mitrabhanu Patel</t>
  </si>
  <si>
    <t>Prasanta Ku patel,s/o-Mitrabhanu Patel</t>
  </si>
  <si>
    <t>Prabha Patel ,s/o-Mitra bhanu patel</t>
  </si>
  <si>
    <t>Pitabas Pelha ,S/o-Jugeswar Pelha</t>
  </si>
  <si>
    <t>Golbadan Kusum S/o-Shardha Kusum</t>
  </si>
  <si>
    <t>Purusottam Kusum ,s/o-Bhaja Kusum</t>
  </si>
  <si>
    <t>Jayadev Sahu,s/o-Daitari sahu</t>
  </si>
  <si>
    <t>Ramesh Naik,s/o-Nabin Ch Naik</t>
  </si>
  <si>
    <t>Jadumani sahu,S/o-Anirudha Sahu</t>
  </si>
  <si>
    <t>Dhanurya Mahand,S/o-Jagadhar Mahand</t>
  </si>
  <si>
    <t>Seshadev Behera ,S/O-Dayatri Behera</t>
  </si>
  <si>
    <t>Shibanarayan Naik,S/o-Nursingha Naik</t>
  </si>
  <si>
    <t>Tikeswari Naik,D/o-Trilochan Naik</t>
  </si>
  <si>
    <t>Aswini Patel,S/o-Sachidanand Patel</t>
  </si>
  <si>
    <t>Ashok Patel,S/o-Sachidananda Patel</t>
  </si>
  <si>
    <t>Promod Kumar Patel,S/O-Brusha Patel</t>
  </si>
  <si>
    <t>Hrudananda Patel,S/O-Mukteswar Patel</t>
  </si>
  <si>
    <t>Jaramani Patel,D/O-Kunja Patel</t>
  </si>
  <si>
    <t>Kishor Chandra Patel,S/O-Brajamohan Patel</t>
  </si>
  <si>
    <t>Santosh Kumar Patel,S/O-Kumar Patel</t>
  </si>
  <si>
    <t>Kailash Chandra Majhi,S/O-Durjodhan Majhi</t>
  </si>
  <si>
    <t>Jenamani Majhi,S/O-Durjodhan Majhi</t>
  </si>
  <si>
    <t>Dharanidhar Sahu,S/O-Arjun Sahu</t>
  </si>
  <si>
    <t>Narasingha Naik,S/O-Bansidhar Naik</t>
  </si>
  <si>
    <t>Sarita MahaKud W/o-Surendra Mahakud</t>
  </si>
  <si>
    <t>Jyoti Manjari  Naik,W/O-Gandhiram Naik</t>
  </si>
  <si>
    <t>Saroj Kumar Nayak,S/O-Shibashankar Nayak</t>
  </si>
  <si>
    <t>Mangal Chhachhan S/o-Loknath Chhachhan</t>
  </si>
  <si>
    <t>Sashi Majhi S/o-Gountia Majhi</t>
  </si>
  <si>
    <t>Bira Majhi S/o-Chainu Majhi</t>
  </si>
  <si>
    <t>Phaganu Kisan S/o-Lalit Kisan</t>
  </si>
  <si>
    <t>Suresh Kisan S/o-Madan Kisan</t>
  </si>
  <si>
    <t>Jugala Kisor Naik,S/O-Bansidhar Naik</t>
  </si>
  <si>
    <t>Surendra Mahakul S/o-Arkshita Mahakul</t>
  </si>
  <si>
    <t>Jugal Kisor Majhi S/o-Ghasiram Majhi</t>
  </si>
  <si>
    <t>Mahendra Kisan S/o-Lalit Kisan</t>
  </si>
  <si>
    <t>Mithun Pradhan                        S/o-Kshetramohan Pradhan</t>
  </si>
  <si>
    <t>Bedabyas Sahu S/o-Sashibhusa Sahu</t>
  </si>
  <si>
    <t>Sashibhusa Sahu S/oChala Sahu</t>
  </si>
  <si>
    <t>Sura Kisan S/o-Kusha Kisan</t>
  </si>
  <si>
    <t>Bishnu Majhi S/o-Naga Majhi</t>
  </si>
  <si>
    <t>Ramesh Kisan S/o-Bhadri Kisan</t>
  </si>
  <si>
    <t>Sundar Kisan S/o-Tali Kisan</t>
  </si>
  <si>
    <t>Gandaram Kisan S/o-Shyam Sundar Kisan</t>
  </si>
  <si>
    <t>Ghanashyam Kisan S/o-Kshetra Kisan</t>
  </si>
  <si>
    <t>Subash Ku Naik S/o-Seshadeb Naik</t>
  </si>
  <si>
    <t>Nabin Ku Naik S/o-Seshadeb Naik</t>
  </si>
  <si>
    <t>Lingaraj Patel S/o Basudeb Patel</t>
  </si>
  <si>
    <t>Budhrai Patel S/o-Paramananda Patel</t>
  </si>
  <si>
    <t>Baidehi Patel D/o-Madhusudan Naik</t>
  </si>
  <si>
    <t>Chandra Skhar Patel S/o-Budhurai Patel</t>
  </si>
  <si>
    <t>Sumanta Kumar Patel S/o-Pratap Patel</t>
  </si>
  <si>
    <t>Puspanjali Nayak D/o-Bidyadhar Patel</t>
  </si>
  <si>
    <t>Arati Patel D/o-Bidyadhar Patel</t>
  </si>
  <si>
    <t>Ranjan Pate S/o-Gulbadan Patel</t>
  </si>
  <si>
    <t>Rasmikata Patel S/o-Gulbadan Patel</t>
  </si>
  <si>
    <t>Seshadev Patel S/o-Budharai Patel</t>
  </si>
  <si>
    <t>Samir Kumar Patel S/o-Labanidhar Patel</t>
  </si>
  <si>
    <t>Haricharan Patel S/o-Bhibisan Patel</t>
  </si>
  <si>
    <t>Chiranjilal Patel S/o-Kuber Patel</t>
  </si>
  <si>
    <t>Ranjit Kumar Patel S/o-Chiranjilal Patel</t>
  </si>
  <si>
    <t>Upama Patel D/o-Bhabani Shankar Patel</t>
  </si>
  <si>
    <t>Sunima Patel D/o-Bhabani Shankar Patel</t>
  </si>
  <si>
    <t>Dipti Patel D/o-Haresh Ku Patel</t>
  </si>
  <si>
    <t>Sudeep Kishor Naik S/o-Bhabani Shankar Naik</t>
  </si>
  <si>
    <t>Haresh Kumar Patel S/o-Dibya Shankar Patel</t>
  </si>
  <si>
    <t>Golbadan Patel S/o-Trilochan Patel</t>
  </si>
  <si>
    <t>Prasanta Kumar Naik S/o-Labanidhar Naik</t>
  </si>
  <si>
    <t>Abhimanue Patel S/o-Nityananda Patel</t>
  </si>
  <si>
    <t>Jaynarayan Naik S/o-Raising Naik</t>
  </si>
  <si>
    <t>Lukeswar Patel S/o-Niranjan Patel</t>
  </si>
  <si>
    <t>Nrupamani Patel S/o-Dharanidha Patel</t>
  </si>
  <si>
    <t>Sehasila Naik S/o-Harsbardhan naik</t>
  </si>
  <si>
    <t>Jyotimanjari Nayak D/o-Jaydrath Nayak</t>
  </si>
  <si>
    <t>Purnami Patel D/o-Bharat Naik</t>
  </si>
  <si>
    <t>Suresh Patel S/o-Dharanidhar Patel</t>
  </si>
  <si>
    <t>Kirti Chandra Patel S/o-Sadashiba Patel</t>
  </si>
  <si>
    <t>Narasingh Patel S/o-Sadashiba Patel</t>
  </si>
  <si>
    <t>Siblal Patel S/o-Sadashiba Patel</t>
  </si>
  <si>
    <t>Dilip Patel S/o-Sadasiba Patel</t>
  </si>
  <si>
    <t>Nab Kumr Patel S/o-Kirtichandra Patel</t>
  </si>
  <si>
    <t>Manabodha Pujhari S/o-Bamadeba Pujhari</t>
  </si>
  <si>
    <t>Biranchi Kisan S/o-Madhu Kisan</t>
  </si>
  <si>
    <t>Jadumani Patel S/o-Maheswar Patel</t>
  </si>
  <si>
    <t>Sripati patel S/o-Chakradhar Patel</t>
  </si>
  <si>
    <t>Maithili Deheri W/o-Kshetri Deheri</t>
  </si>
  <si>
    <t>Dropadi Kisan W/o-Nakul Kisan</t>
  </si>
  <si>
    <t>Ratna Kisan S/o-Das Kisan</t>
  </si>
  <si>
    <t>Harchand Kisan S/o-Pradhan Kisan</t>
  </si>
  <si>
    <t>Dubraj Kisan S/o-Khedu Kisan</t>
  </si>
  <si>
    <t>Gopal Kisan s/o-Chaitanya Kisan</t>
  </si>
  <si>
    <t>NepalKisan s/o-Chaitanya Kisan</t>
  </si>
  <si>
    <t>Gangadhar Kisan S/o-Ude Kisan</t>
  </si>
  <si>
    <t>Jayram kisan S/o-Chaitanya Kisan</t>
  </si>
  <si>
    <t>Gobardhan Kisan S/o-Arjun Kisan</t>
  </si>
  <si>
    <t>Bhagabana Kisan S/o-Chamar Kisan</t>
  </si>
  <si>
    <t>Bisikeshan Kisan S/o-Mahindra Kisan</t>
  </si>
  <si>
    <t>Munuku Kisan S/o-Lothro Kisan</t>
  </si>
  <si>
    <t>Sashibhusan Kisan S/o-Sudan Kisan</t>
  </si>
  <si>
    <t>Gobinda Kisan S/o-Mana Kisan</t>
  </si>
  <si>
    <t>Tarani Patel S/o-Jaisingh Patel</t>
  </si>
  <si>
    <t>Arhatram Patel S/o-Tarani Patel</t>
  </si>
  <si>
    <t>Padmanabha Patel S/o-Nrupalal Patel</t>
  </si>
  <si>
    <t>Krushna Chandra Patel S/o-Arjun Patel</t>
  </si>
  <si>
    <t>Prabhat Ku Patel S/o-Nrupalal Patel</t>
  </si>
  <si>
    <t>Rupananda Patel S/o-Pabitra Patel</t>
  </si>
  <si>
    <t>Laxman Patel S/o-Pabitra Patel</t>
  </si>
  <si>
    <t>Santosh Ku Patel S/o-Balmakunda Patel</t>
  </si>
  <si>
    <t>Pujashree Patel S/o-Santosh Ku Patel</t>
  </si>
  <si>
    <t>Amit Kumar Patel S/o-Santosh Kumar Patel</t>
  </si>
  <si>
    <t>Bhamar Kisa S/o-Ganesh Kisan</t>
  </si>
  <si>
    <t>Shanibari Kisan W/o-Phaguni Kisan</t>
  </si>
  <si>
    <t>Sarat Kumar Patel S/o-Gopinath Patel</t>
  </si>
  <si>
    <t>Bedbyas Patel S/o-Gopinath Pate</t>
  </si>
  <si>
    <t>Sukesini Patel D/o-Hursi Patel</t>
  </si>
  <si>
    <t>Mahendra Patel S/o-Sadananda Patel</t>
  </si>
  <si>
    <t>Kartika Kisan S/o-Bhurkala Kisan</t>
  </si>
  <si>
    <t>Rita Chidhury D/o-Gobindaram Naik</t>
  </si>
  <si>
    <t>Bhrambar Kisan S/o-Ganeswar Kisan</t>
  </si>
  <si>
    <t>Harachanda Kisan S/o-Manbhar Kisan</t>
  </si>
  <si>
    <t>Udhab Kisan S/o-Kastu Kisan</t>
  </si>
  <si>
    <t>Satrughan Patel S/o-Prallada Pali</t>
  </si>
  <si>
    <t>Ajit Kumar Patel S/o-Satrughan Patel</t>
  </si>
  <si>
    <t>Sripati patel S/o-Chhaga Patel</t>
  </si>
  <si>
    <t>Janhabi Naik D/o-Paramananda Patel</t>
  </si>
  <si>
    <t>Jaykumar Naik S/o-Sushanta Kumar Naik</t>
  </si>
  <si>
    <t>Jitendar Kisan S/o-Durga Kisan</t>
  </si>
  <si>
    <t>Anantaram Parua S/o-Sudarshan Parua</t>
  </si>
  <si>
    <t>Bipin Bhainsa S/o-Bibisan Bhainsa</t>
  </si>
  <si>
    <t>Pradip Bhainsa S/o-Surat Bhainsa</t>
  </si>
  <si>
    <t>Tarani bhainsa S/o-Satyananda Gouda</t>
  </si>
  <si>
    <t>Gobardhan Kisan S/o-Sura Kisan</t>
  </si>
  <si>
    <t>Sabita Bhainsa D/o-Arjun Jaria</t>
  </si>
  <si>
    <t>Purusottam Bhainsa S/o-Prasna Bhainsa</t>
  </si>
  <si>
    <t>Kshayamanidhi Bhainsa S/o-Bidyadha Goud</t>
  </si>
  <si>
    <t>Minketan Bhainsa S/o-Bidyadha Goud</t>
  </si>
  <si>
    <t>Lalit mohan patel so-/Ramraj patel</t>
  </si>
  <si>
    <t>Dambarudhar patel so/-Balaram patel</t>
  </si>
  <si>
    <t>Sashil kumar rao So/-Kuber</t>
  </si>
  <si>
    <t>Debendra kumar patel so/-Sachinanda patel</t>
  </si>
  <si>
    <t>Meghanad Naik So/-Bhagirathi Naik</t>
  </si>
  <si>
    <t>Dukhabandhu rao So/-Nilambar rao</t>
  </si>
  <si>
    <t>Narendra naik So/-Tejaram naik</t>
  </si>
  <si>
    <t>Kartikeswar patel So/-Dhaneswar patel</t>
  </si>
  <si>
    <t>Mahendra patel So/-Dhaneswar patel</t>
  </si>
  <si>
    <t>Kulamani patel So/-Chandrabhanu patel</t>
  </si>
  <si>
    <t>Kalpabata Patel So/-Yudhisthir patel</t>
  </si>
  <si>
    <t>Smt ujal patel Do/-Laba naik</t>
  </si>
  <si>
    <t>Jabit patel So/-Sankar patel</t>
  </si>
  <si>
    <t>Pradeep kumar disandhi</t>
  </si>
  <si>
    <t>Nabin chandra patel So/-Parameswaar patel</t>
  </si>
  <si>
    <t>Amitabh patel Nabin chandra patel</t>
  </si>
  <si>
    <t>Hari kisanSo/-Tuni kisan</t>
  </si>
  <si>
    <t>Barun kumar patel So/-Satyabati patel</t>
  </si>
  <si>
    <t>Purnami Makar Do/Khara kardi</t>
  </si>
  <si>
    <t>Sitaram sahu So/Debanand sahu</t>
  </si>
  <si>
    <t>Krushna chandra naik So/Chandrasekhar naik</t>
  </si>
  <si>
    <t>Prasanta kumar naikSo/-Chandrasekhar naik</t>
  </si>
  <si>
    <t>Abhimanyu bhainsa So/Kuli Goud</t>
  </si>
  <si>
    <t>Ranjita Bhainsa So/Girendra kaudi</t>
  </si>
  <si>
    <t>Nurpa Rout So/Dhaneswar Rout</t>
  </si>
  <si>
    <t>Dasrath Rout So/Khetra Rout</t>
  </si>
  <si>
    <t>Arjun Bhainsa So/Bhagaban Bhainsa</t>
  </si>
  <si>
    <t>Shankar Makar So/Mukteswar Makar</t>
  </si>
  <si>
    <t>Kalachanda Sahoo So/Shashibhusan sahoo</t>
  </si>
  <si>
    <t>Jadumani Naik So/Iswar Chandra Naik</t>
  </si>
  <si>
    <t>Narottam Purohit So/Gorbadhan Purohit</t>
  </si>
  <si>
    <t>Sobharam majhi So/Manikar majhi</t>
  </si>
  <si>
    <t>Uday chandra naik so/Karttik naik</t>
  </si>
  <si>
    <t>Shankar Majhi So/Sugrison majhi</t>
  </si>
  <si>
    <t>Prem majhi So/Dinabandhu majhi</t>
  </si>
  <si>
    <t>Kutunu Kisan S/o-Sukha Kisan</t>
  </si>
  <si>
    <t>Manasi Kisan S/o-Jhiriga Kisan</t>
  </si>
  <si>
    <t>Maheswar Kisan S/o-Jugia Kisan</t>
  </si>
  <si>
    <t>Nata Kisana S/0-Jila Kisan</t>
  </si>
  <si>
    <t>Badrinarayan Patel S/o-Sachindra Patel</t>
  </si>
  <si>
    <t>Sabitri Patel D/o-Murali Patel</t>
  </si>
  <si>
    <t>Sukanti Patel D/o-Narayan Patel</t>
  </si>
  <si>
    <t>Deepak Patel S/o-Badrinarayan Patel</t>
  </si>
  <si>
    <t>Chhudamani Dehuri S/o-Banamali Dehuri</t>
  </si>
  <si>
    <t>Padmabati Dehuri S/o-Bidesi Dehuri</t>
  </si>
  <si>
    <t>Kalakara Bhainsa S/o-Chandan Bhainsa</t>
  </si>
  <si>
    <t>Tasil Dansana S/o-Mitu Dansana</t>
  </si>
  <si>
    <t>Kunu Dansana S/o-Mitu Dansana</t>
  </si>
  <si>
    <t>Ghanashyam Raut S/o-Ludhu Raut</t>
  </si>
  <si>
    <t>Jugeswar Bhainsa S/o-Bharat Bhainsa</t>
  </si>
  <si>
    <t>Hiran Bhainsa S/o-Kulamani Bhainsa</t>
  </si>
  <si>
    <t>Nabin Bhainsa S/o-Kueeli Bhainsa</t>
  </si>
  <si>
    <t>Kueeli Goud S/o-Chala Goud</t>
  </si>
  <si>
    <t>Tikeswar Bhainsa S/o-Kueeli Goud</t>
  </si>
  <si>
    <t>Mohan Bag                                        S/o-Butia Bag</t>
  </si>
  <si>
    <t>Gamhapali</t>
  </si>
  <si>
    <t>Rasmi Kumar Patel                       S/o-Dayasagar Patel</t>
  </si>
  <si>
    <t>Raghuram Nayak                         S/o-Iswar Chandra Nayak</t>
  </si>
  <si>
    <t>Santosh Kumar Patel                   S/o-Kumar patel</t>
  </si>
  <si>
    <t>Basanta Naik                                 S/o-Sripati Naik</t>
  </si>
  <si>
    <t>Parakhita Makar                          S/o-Laxman Makar</t>
  </si>
  <si>
    <t>Nakuleswar Sahoo                     S/o-Janakaram Sahoo</t>
  </si>
  <si>
    <t>Jugeswar Patel                            S/o-Pratap Patel</t>
  </si>
  <si>
    <t>Bhaktaram Bhoi                         S/o-Pramod Bhoi</t>
  </si>
  <si>
    <t>Kulamani Bhoi                            S/o-Digambar bhoi</t>
  </si>
  <si>
    <t>Dileswar Naik                             S/o-Kshyamanidhi Naik</t>
  </si>
  <si>
    <t>Bijaya Kumar Naik                         S/o-Loknath Naik</t>
  </si>
  <si>
    <t>Taranisen Sahu                          S/o-Sindhusagar Sahu</t>
  </si>
  <si>
    <t>Chandrasekhar Naik S/o-Mayadhar Naik</t>
  </si>
  <si>
    <t>Bijaya Kumar Naik                      S/o-Loknath Naik</t>
  </si>
  <si>
    <t>Dharanidhar Patel                      S/o-Aintha Patel</t>
  </si>
  <si>
    <t>Agadhu Patel                              S/o-Satyanan Patel</t>
  </si>
  <si>
    <t>Nabin Bhoi                                 S/o-Purnachandra Bhoi</t>
  </si>
  <si>
    <t>Budhuram Bhue                          S/o-Dibyasing Bhue</t>
  </si>
  <si>
    <t>Sibasankar Naik                         S/o-Mangalu Naik</t>
  </si>
  <si>
    <t>Mahadev Naik                            S/o-Mangalu Naik</t>
  </si>
  <si>
    <t>Nakul Naik                                 S/o-Manglu Naik</t>
  </si>
  <si>
    <t>Mahendra Munda                      S/o-Krushna Munda</t>
  </si>
  <si>
    <t>Bhaskar Munda                          S/o-Jhika Munda</t>
  </si>
  <si>
    <t>Janmajay Patel                          S/o-Bhisnu Patel</t>
  </si>
  <si>
    <t>Tikeswar Naik                            S/o-Shyamsundar Naik</t>
  </si>
  <si>
    <t>Satyanarayan Naik                    S/o-Prasanna Naik</t>
  </si>
  <si>
    <t>Kumodini Naik                          W/o-Prasanna Naik</t>
  </si>
  <si>
    <t>Bhupendra Patel                        S/o-Bibhisan Patel</t>
  </si>
  <si>
    <t>Neta Naik                                  W/o-Prasanna Naik</t>
  </si>
  <si>
    <t>Ranjit patel                                  S/o-Usad Patel</t>
  </si>
  <si>
    <t>Kshetra Pradhan                         S/o-Banamali Pradhan</t>
  </si>
  <si>
    <t>Panchanan Pradhan                   S/o-Gurkha Pradhan</t>
  </si>
  <si>
    <t>Niladri Pradhan                          S/o-Shyamsundar Pradhan</t>
  </si>
  <si>
    <t>Shibalal Pradhan                        S/o-Chamara Pradhan</t>
  </si>
  <si>
    <t>Khageswar Nayak                       S/o-Niranjan Nayak</t>
  </si>
  <si>
    <t>Subodh naik                                S/o-Chabila Naik</t>
  </si>
  <si>
    <t>Rita Naik                                    D/o-Basudeb Naik</t>
  </si>
  <si>
    <t>Rushubha Patel                           S/o-Pitambar Naik</t>
  </si>
  <si>
    <t>Laxman Nayak                              S/o-Pitambar Naik</t>
  </si>
  <si>
    <t>Ghanashyam Naik                               S/o-Pitambar Naik</t>
  </si>
  <si>
    <t>Balaram Naik                              S/o-Dibyasankar Naik</t>
  </si>
  <si>
    <t>Parkshita Naik                            S/o-Rameswar Naik</t>
  </si>
  <si>
    <t>Gangabhanu Nayak                          S/o-Rameswar Nayak</t>
  </si>
  <si>
    <t>Janaka Kunar                                       S/o-Natha Kunar</t>
  </si>
  <si>
    <t>Rupesh Pradhan                         S/o-Rabinarayan Pradhan</t>
  </si>
  <si>
    <t>Rabinarayan Pradhan                      S/o-Budhurai Bhoi</t>
  </si>
  <si>
    <t>Dhruba Kumar Naik                    S/o-Brundaban Naik</t>
  </si>
  <si>
    <t>Suruju Kumar Naik                     S/o-Brundaban Naik</t>
  </si>
  <si>
    <t>Sauk Kumar Naik                        S/o-Dhruba Kumar Naik</t>
  </si>
  <si>
    <t>Kumuda Chandra Naik              S/o-Shyam Kumar Naik</t>
  </si>
  <si>
    <t>Sanjit Rohidas                            S/o-Nityanand Rohidas</t>
  </si>
  <si>
    <t>Pirobati Sa                                      D/o-Satrughan Seth</t>
  </si>
  <si>
    <t>Banamali Seth                                  S/o-Laxman Seth</t>
  </si>
  <si>
    <t>Sheshadev Seth                          S/o-Nilamani Seth</t>
  </si>
  <si>
    <t>Bhujaraj Seth                               S/o-Sambaru Seth</t>
  </si>
  <si>
    <t>Suresh Chandra Naik                          S/o-Biranchi Naik</t>
  </si>
  <si>
    <t>Sushanta Naik                             S/o-Biranchi Naik</t>
  </si>
  <si>
    <t>Ganesh Prasad Naik                              S/o-Arjun Naik</t>
  </si>
  <si>
    <t>Subrata Naik                               S/o-Bipin Bihari Naik</t>
  </si>
  <si>
    <t>Pitabasa Pelha                              S/o-Jogeshwar Pelha</t>
  </si>
  <si>
    <t>Janma Bhainsa                           S/o-Gajendra Bhainsha</t>
  </si>
  <si>
    <t>Girija Naik                                         W/o-Siblal Naik</t>
  </si>
  <si>
    <t>Jayaram Parua                           S/o-Dhanurja Parua</t>
  </si>
  <si>
    <t>Kabita Patel                                      W/o-Hemananda Patel</t>
  </si>
  <si>
    <t>Hemasagar Sahu                         S/o-Pitambar Sahu</t>
  </si>
  <si>
    <t>Saroj Kumar Sahu                         S/o-Bidyadhar Sahu</t>
  </si>
  <si>
    <t>Indramani Sahu                                  S/o-Bidyadhar Sahu</t>
  </si>
  <si>
    <t>Shankarsan Sahu                       S/o-Bidyadhar Sahu</t>
  </si>
  <si>
    <t>Dillip Sahu                                    S/o-Bidyadhar Sahu</t>
  </si>
  <si>
    <t>Suresh Chandra Naik                          S/o-Nabin Chandra Naik</t>
  </si>
  <si>
    <t>Ramesh Kumar Naik                  S/o-Nabin Chandra Naik</t>
  </si>
  <si>
    <t>Dillip Kumar Naik                         S/o-Nabin Chandra Naik</t>
  </si>
  <si>
    <t>Purastam Chhachhan                   S/o-Munsi Chhachhan</t>
  </si>
  <si>
    <t>Rajesh Kumar Patel                           S/o-Duburaj Patel</t>
  </si>
  <si>
    <t>Banabihari Chhachhan               S/o-Jagabandhu Chhachhan</t>
  </si>
  <si>
    <t>Manabodh Naik                            S/o-Shyam Kumar Naik</t>
  </si>
  <si>
    <t>Harihar Naik                                   S/o-Kshyamanidhi Naik</t>
  </si>
  <si>
    <t>Dhaneswar Patel                                S/o-Dambarudhar Patel</t>
  </si>
  <si>
    <t>Sabita Patel                                   D/o-Dhaneswwar Patel</t>
  </si>
  <si>
    <t>Sunita Patel                                      D/o-Dhaneswar Patel</t>
  </si>
  <si>
    <t>Mantu Patel                                   S/o- Nabin Patel</t>
  </si>
  <si>
    <t>Rupananda Naik                                S/o-Niranjan Naik</t>
  </si>
  <si>
    <t>Sadananda Naik                             S/o-Niranjan Naik</t>
  </si>
  <si>
    <t>Gajadhar Naik                                S/o-Niranjan Naik</t>
  </si>
  <si>
    <t>Kamal Kharsel                                      S/o-Harachand Kharsel</t>
  </si>
  <si>
    <t>Nirat Kumar Kharsel                             S/o-Minketan Kharsel</t>
  </si>
  <si>
    <t>Bikash Naik                                     S/o-Jagabandhu Naik</t>
  </si>
  <si>
    <t>Prakash Naik                                 S/o-Jagabandhu Naik</t>
  </si>
  <si>
    <t>Debanchal Naik                                   S/o-Narohari Naik</t>
  </si>
  <si>
    <t>Rinku Patel                                           S/o-Parkshita Patel</t>
  </si>
  <si>
    <t>Bindusagar Patel                       S/o-Dutia Patel</t>
  </si>
  <si>
    <t>Sashi Patel                                       S/o-Sukru Patel</t>
  </si>
  <si>
    <t>Kshetra Mohan Naik                   S/o-Iswar Naik</t>
  </si>
  <si>
    <t>Pramod Kumar Patel                    S/o-Brushabhanu Patel</t>
  </si>
  <si>
    <t>Shibnarayan Nayak                 S/o-Nrusingha Nayak</t>
  </si>
  <si>
    <t>Niranjan Bhoi                                    S/o-Mina Bhoi</t>
  </si>
  <si>
    <t>Rathi Bhoi                                   S/o-Judhistir Bhoi</t>
  </si>
  <si>
    <t>Debendra Bhoi                            S/o-Ratni Bhoi</t>
  </si>
  <si>
    <t>Saibini Bhue                               S/o-Dayasagar Bhue</t>
  </si>
  <si>
    <t>Bharati Naik                                     D/o-Mohan Naik</t>
  </si>
  <si>
    <t>Rajib Bhainsa                                   S/o-Basanta Bhainsa</t>
  </si>
  <si>
    <t>Biranchi Munda                               S/o-Tapu Munda</t>
  </si>
  <si>
    <t>Sanu Kisan                                          S/o-Khedu Kisan</t>
  </si>
  <si>
    <t>Rupeswar Naik                              S/o-Niranjan Kisan</t>
  </si>
  <si>
    <t>Naren Kisan                                   S/o-Niranjan Kisan</t>
  </si>
  <si>
    <t>Bharat Singh Naik                    S/o- Mangalsingh Naik</t>
  </si>
  <si>
    <t>Subas Singh                                        W/o-Swrna Singh</t>
  </si>
  <si>
    <t>Sishu Chhachhan                        S/o-Sundar Chhachhan</t>
  </si>
  <si>
    <t>Damodar Bhoi                          S/o-Chandramani Bhoi</t>
  </si>
  <si>
    <t>Jagadish Kisan                           S/o-Sahadeb Kisan</t>
  </si>
  <si>
    <t>Sukanta Naik                                     S/o-Ratha Naik</t>
  </si>
  <si>
    <t>Ghashi Kishan                                   S/o-Bando Kisan</t>
  </si>
  <si>
    <t>Sukanta Naik                                 S/o-Bimod Naik</t>
  </si>
  <si>
    <t>Prakash Chandra Patel           S/o-Duburaj Patel</t>
  </si>
  <si>
    <t>Surendra Naik                                S/o-Rasanand Naik</t>
  </si>
  <si>
    <t>Manbodha Patel                      S/o-Mudal Patel</t>
  </si>
  <si>
    <t>Nrupa Chhachhan                        S/o-Ghasia Chhachhan</t>
  </si>
  <si>
    <t>Santosh Bhue                              S/o-Rathi Bhue</t>
  </si>
  <si>
    <t>Gobardhan Bhue                     S/o-Gouri Bhue</t>
  </si>
  <si>
    <t>Sunafula Munda                       W/o-Jati Munda</t>
  </si>
  <si>
    <t>Madhu Munda                         S/o-Ludha Munda</t>
  </si>
  <si>
    <t>Pradip Bhainsa                         S/o-Tirtha Bhainsa</t>
  </si>
  <si>
    <t>Sakuntala Naik                         W/o-Balaram Naik</t>
  </si>
  <si>
    <t>Mohan Naik                                S/o-Rajendra Naik</t>
  </si>
  <si>
    <t>Kalakara Naik                              S/o-Baladeb Naik</t>
  </si>
  <si>
    <t>Shibasankar Nayak                           S/o-Shyam Sundar Nayak</t>
  </si>
  <si>
    <t>Deepak Kumar Patel               S/o-Sukanta Patel</t>
  </si>
  <si>
    <t>Bhabanishankar Patel                S/o-Ramakrushna Patel</t>
  </si>
  <si>
    <t>Prasanta Kumar Patel             S/o-Bhabanishankar Patel</t>
  </si>
  <si>
    <t>Sukanta Kumar Patel              S/o-Bhabanishankar Patel</t>
  </si>
  <si>
    <t>Rebati Dhurua                          W/o-Bhima Dhurua</t>
  </si>
  <si>
    <t>Manoj Mandodari                   S/o-Dala Mandodari</t>
  </si>
  <si>
    <t>Ashok Naik                                S/o-Minketan Naik</t>
  </si>
  <si>
    <t>Sanjib Naik                                   S/o-Bimod Naik</t>
  </si>
  <si>
    <t>Bhojraj Sahu                                S/o-Hemasagar Sahu</t>
  </si>
  <si>
    <t>Dayasagar Patel                         S/o-Krupasindhu Patel</t>
  </si>
  <si>
    <t>Jadumani Naik                           S/o-Iswar Chandra Naik</t>
  </si>
  <si>
    <t>Pradumna Kumar Patel             S/o-Mahendra Patel</t>
  </si>
  <si>
    <t>Prafulla Kumar Patel                S/o-Mahendra Patel</t>
  </si>
  <si>
    <t>Susmita Pradhan                        W/o-Lalindra Pradhan</t>
  </si>
  <si>
    <t>Labani Singh                                S/o-Kartika Singh</t>
  </si>
  <si>
    <t>Anita Naik                                   W/o-Pabitra Naik</t>
  </si>
  <si>
    <t>Tankadhar Naik                           S/o-Rasanand Naik</t>
  </si>
  <si>
    <t>Jayakrusna Patel                          S/o-Krupasindhu Patel</t>
  </si>
  <si>
    <t>Mithila Naik                              W/o-Harihar Naik</t>
  </si>
  <si>
    <t>Tankadhar Chhachhan S/o-Chaitu Chhachhan</t>
  </si>
  <si>
    <t>Trinatha Naik                               S/o-Sudarsan Naik</t>
  </si>
  <si>
    <t>Tirtah Naik                                     S/o-Sudarsan Naik</t>
  </si>
  <si>
    <t>Baisnab Rohidas                         S/o-Sugri Rohidas</t>
  </si>
  <si>
    <t>Binod Rohidas                                     S/o-Sudarshan Rohidas</t>
  </si>
  <si>
    <t>Sahadeb Rohidas                             S/o-Sudarshan Rohidas</t>
  </si>
  <si>
    <t>Rajindra Rohidas                             S/o-Sudarshan Rohidas</t>
  </si>
  <si>
    <t>Dilip Kumar Rohidas                    S/o-Arkshita Rohidas</t>
  </si>
  <si>
    <t>Arkshita Kharsel                          S/o-Khedu Kharsel</t>
  </si>
  <si>
    <t>Mathurua Dhurua                           S/o-Sadhu Neti</t>
  </si>
  <si>
    <t>Baishnab Patel                              S/o-Abhimanyu Patel</t>
  </si>
  <si>
    <t>Jyotimanjari Naik                        W/o-Gandhiram Naik</t>
  </si>
  <si>
    <t>Nimain Naik                               S/o-Purnachandra Naik</t>
  </si>
  <si>
    <t>Sanatan Patel                               S/o-Manohar Patel</t>
  </si>
  <si>
    <t>Prasanna Kumar Patel            S/o-Mitrabhanu Patel</t>
  </si>
  <si>
    <t>Pradipta Kumar Patel                    S/o-Mitrabhanu Patel</t>
  </si>
  <si>
    <t>Prasanta Kumar Patel                    S/o-Mitrabhanu Patel</t>
  </si>
  <si>
    <t>Prabhat Kumar Patel                 S/o-Mitrabhanu Patel</t>
  </si>
  <si>
    <t>Promodini Patel                            W/o-Prasanna Patel</t>
  </si>
  <si>
    <t>Arati Patel                                W/o-Prasanta Kumar Patel</t>
  </si>
  <si>
    <t>Narsingha Nayak                     S/o-Banshidhar Nayak</t>
  </si>
  <si>
    <t>Jugal Kishor Naik                       S/o-Banshidhar Naik</t>
  </si>
  <si>
    <t>Sunu Kumari Behera               W/o-Shibashankar Behera</t>
  </si>
  <si>
    <t>Harishankar Sahu                        S/o-Kshetramohan Sahu</t>
  </si>
  <si>
    <t>Krushna Chandra Naik           S/o-Chandrasekhar Naik</t>
  </si>
  <si>
    <t>Prasanta Kumar Naik              S/o-Chandrasekhar Naik</t>
  </si>
  <si>
    <t>Baidyanath Naik                           S/o-Netramani Naik</t>
  </si>
  <si>
    <t>Biswanath Nayak                      S/o-Netramani Naik</t>
  </si>
  <si>
    <t>Fakir Kisan                                 S/o-Lalu Kisan</t>
  </si>
  <si>
    <t>Hemananda Majhi S/o-Baisu Kisan</t>
  </si>
  <si>
    <t>Amati</t>
  </si>
  <si>
    <t>Sunil Ku Sing Naik S/o-Ghanashyam Sing Naik</t>
  </si>
  <si>
    <t>santosh Kisan S/o-Laikhan Kisan</t>
  </si>
  <si>
    <t>raghu Kisan S/o- Chamar Kisan</t>
  </si>
  <si>
    <t>Chamar Kisan S/o-Gainda Kisan</t>
  </si>
  <si>
    <t>Mishra Majhi S/o-Lachhman Majhi</t>
  </si>
  <si>
    <t>Hari Kisan S/o- Tila Kisan</t>
  </si>
  <si>
    <t>Lalit Kisan S/o-Laichan Kisan</t>
  </si>
  <si>
    <t>Jaya Kisan S/o-Lalit Kisan</t>
  </si>
  <si>
    <t>Dubaraj Kisan S/o-Suru Kisan</t>
  </si>
  <si>
    <t>Iswar Kisan S/o-PhaguKisan</t>
  </si>
  <si>
    <t>Thakur Kisan S/o-Phagu Kisan</t>
  </si>
  <si>
    <t>Panu Kisan S/o-Sundar Kisan</t>
  </si>
  <si>
    <t>Saheb Kisan S/o-Sapne Kisan</t>
  </si>
  <si>
    <t>Lokeswae Naik S/o-Dibyaraj Naik</t>
  </si>
  <si>
    <t>Hara Kisan S/0-Brunda Kisan</t>
  </si>
  <si>
    <t>Ashok Kisan S/o-Rameswar Kisan</t>
  </si>
  <si>
    <t>Purushattam Seth S/o-Sansar Seth</t>
  </si>
  <si>
    <t>Chandra Shekhar Seth S/o-Shradhakar Seth</t>
  </si>
  <si>
    <t>Kshirodra Naik S/o-Bidya Naik</t>
  </si>
  <si>
    <t>Budharam Naik S/o-Bidya Naik</t>
  </si>
  <si>
    <t>Purna Chandra Behera S/o-Ganeshram Behera</t>
  </si>
  <si>
    <t>Sanjay Behera S/o-Thanasundar Behera</t>
  </si>
  <si>
    <t>Dashrath Naik S/o-Lokeswar Naik</t>
  </si>
  <si>
    <t>Saubhagya Naik S/o-Lokeswar Naik</t>
  </si>
  <si>
    <t>Akshya Kumar Naik S/o-Dibyaraj Naik</t>
  </si>
  <si>
    <t>Kalinga Naik S/o-Dasharathi Naik</t>
  </si>
  <si>
    <t>Babaji Naik S/o-Gokulanand Naik</t>
  </si>
  <si>
    <t>Gokulananda Naik S/o-Sachidanand Naik</t>
  </si>
  <si>
    <t>Binati Patel W/o-Pradipta Patel</t>
  </si>
  <si>
    <t>Khatu Bagar S/o-Krupa Bagar</t>
  </si>
  <si>
    <t>Manbodh Majhi S/o-Chaitanya Majhi</t>
  </si>
  <si>
    <t>Kalia Kisan S/o-Kusha Kisan</t>
  </si>
  <si>
    <t>Rajendra Kisan S/o-ira Kisan</t>
  </si>
  <si>
    <t>Madar Kisan S/o-Gunia Kisan</t>
  </si>
  <si>
    <t>Surenra Naik S/o- Lalit Moha Naik</t>
  </si>
  <si>
    <t>Dhanurya Naik S/o-Lalit Mohan Naik</t>
  </si>
  <si>
    <t>Bismani Naik W/o-Dhanurjaya Naik</t>
  </si>
  <si>
    <t>Sitaram Naik S/o-Lalitmohan Nak</t>
  </si>
  <si>
    <t>Janata Naik S/o-Upendra Nak</t>
  </si>
  <si>
    <t>Pabitra Naik S/o-Bhuleswar Naik</t>
  </si>
  <si>
    <t>Makunda Majhi S/o-Gopi Majhi</t>
  </si>
  <si>
    <t>Bhubane Majhi S/o-Naga Majhi</t>
  </si>
  <si>
    <t>Ramesh Majhi S/o-Kati Kisan</t>
  </si>
  <si>
    <t>Sahdev Kisan S/o-Kalia Kisan</t>
  </si>
  <si>
    <t>Jagadish Kisan S/o-Kalo Kisan</t>
  </si>
  <si>
    <t>Sulesan Kisan S/o-Bahadur isan</t>
  </si>
  <si>
    <t>Jadumani Kisan S/o-Bahadur Kisan</t>
  </si>
  <si>
    <t>Dibakar KisanS/o-Nara Kisan</t>
  </si>
  <si>
    <t>Tiha Kisan S/o-Chainu Kisan</t>
  </si>
  <si>
    <t>Gopal Patel S/o-Dhaneswar Patel</t>
  </si>
  <si>
    <t>Pradipta chandra Patel S/o-Banamali Patel</t>
  </si>
  <si>
    <t>Prafulla Patel S/o-Banamali Patel</t>
  </si>
  <si>
    <t>Rajkishor Patel S/o-Niranjan Patel</t>
  </si>
  <si>
    <t>Jogindra Kisan S/o-Panbudi Kisan</t>
  </si>
  <si>
    <t>Manoj Kisan S/o- Tirtha Kisan</t>
  </si>
  <si>
    <t>Kapil kisan S/o-Jalu Kisan</t>
  </si>
  <si>
    <t>Hiro Kisan S/o- Ghane Kisan</t>
  </si>
  <si>
    <t>Prafulla Kisan S/o-Shibu Kisan</t>
  </si>
  <si>
    <t>Nari Kisan S/o-Fagu Kisan</t>
  </si>
  <si>
    <t>Harihar Kisan S/o-Budha Kisan</t>
  </si>
  <si>
    <t>Raidhar Kisan S/o-Shankar Kisan</t>
  </si>
  <si>
    <t>Saudamini Majhi S/o-Maneswar Majhi</t>
  </si>
  <si>
    <t>Bhabani Dhurua S/o-Banamali Dhurua</t>
  </si>
  <si>
    <t>Kulamani Pradhan S/o- Ananta Kisan</t>
  </si>
  <si>
    <t>Ganesh Sa S/o-Bishnu Sa</t>
  </si>
  <si>
    <t>Janmagaya sa S/o-Chayabati Dansana</t>
  </si>
  <si>
    <t>Rabinarayan PatelS/o-Sashihusa Patel</t>
  </si>
  <si>
    <t>Dileswar Patel S/o-Sashibhusan Patel</t>
  </si>
  <si>
    <t>Kartika Patel S/o-Sashibhusan Patel</t>
  </si>
  <si>
    <t>Ranjit Patel/Bhubaneswar Patel</t>
  </si>
  <si>
    <t>Rabinra Mahapatra S/o-Sashi Mahapatra</t>
  </si>
  <si>
    <t>Suresh Mahapara S/o-Swapne Mahapatra</t>
  </si>
  <si>
    <t>Pramod Mahapatra S/o-Swapne Mahapatra</t>
  </si>
  <si>
    <t>Dutia Rohidas S/o-Bhubana Rohidas</t>
  </si>
  <si>
    <t>Satyananda Rohidas S/o-Kunja Chamar</t>
  </si>
  <si>
    <t>Rushaba Rohidas S/o-Mangulu Rohidas</t>
  </si>
  <si>
    <t>Narayan Majhi S/o-benu Majhi</t>
  </si>
  <si>
    <t>Jagyasini Patel S/o-Banamali Patel</t>
  </si>
  <si>
    <t>Biranchi Rohidas S/o-Ratha Rohidas</t>
  </si>
  <si>
    <t>Santosh Rohidas S/o-Kunja Rohidas</t>
  </si>
  <si>
    <t>Ratna Ganda S/o-Dhukhu Ganda</t>
  </si>
  <si>
    <t>Niran Majhi S/o-Bhikha Majhi</t>
  </si>
  <si>
    <t>Benu Kisan S/o- Khuni Kisan</t>
  </si>
  <si>
    <t>Dhirendra Kisan S/o- Bhudharam Kisan</t>
  </si>
  <si>
    <t>Apin Kisan S/o- Rame Kisan</t>
  </si>
  <si>
    <t>Narasingh kisan S/o-Baneswar Kisan</t>
  </si>
  <si>
    <t>Biswanath S/o-Mukta Kisan</t>
  </si>
  <si>
    <t>Ghasiram Kisan S/o-Mukte Kisan</t>
  </si>
  <si>
    <t>Dolgobinda Kusum S/o-Kurti Kusum</t>
  </si>
  <si>
    <t>Purna Chandra Kusum S/o-Kurti Kusum</t>
  </si>
  <si>
    <t>Sahabeb Kusum S/o-Kurti Kusum</t>
  </si>
  <si>
    <t>Prakhita Bag S/o-Jayanta Bag</t>
  </si>
  <si>
    <t>Prahat Ranjan Kisan S/o-Sashi Kisan</t>
  </si>
  <si>
    <t>Nabaghana Bag S/o-Ghasia Bag</t>
  </si>
  <si>
    <t>Renudhar Majhi S/o-Dambarudhar Majhi</t>
  </si>
  <si>
    <t>Sumitra Majhi W/o-Heren Majhi</t>
  </si>
  <si>
    <t>Shanti Majhi W/o-Manegar Majhi</t>
  </si>
  <si>
    <t>Niranjan Majhi S/o- Janmaja Majhi</t>
  </si>
  <si>
    <t>Ashok Chhatria S/o-Chudamani Kisan</t>
  </si>
  <si>
    <t>Dileswar Rohidas S/o-Satyananda Rohidas</t>
  </si>
  <si>
    <t>Lalita Makar W/o-Laxman Makar</t>
  </si>
  <si>
    <t>Manohar Kisan S/o-Gunian Kisan</t>
  </si>
  <si>
    <t>Gobinda Rana S/o-Shyam Rana</t>
  </si>
  <si>
    <t>Magan Pan S/o-Pareswar Pan</t>
  </si>
  <si>
    <t>Kumodini Rana W/o-Jagadish Rana</t>
  </si>
  <si>
    <t>Raisingh Bag S/o-Panchu Bag</t>
  </si>
  <si>
    <t>Bikash Kusum S/o-Surti Kusum</t>
  </si>
  <si>
    <t>Jagannath Kisan S/o-Chainu Kisan</t>
  </si>
  <si>
    <t>Parameswar Kisan S/o-Chainu Kisan</t>
  </si>
  <si>
    <t>Durga Kisan S/o-Chainu Kisan</t>
  </si>
  <si>
    <t>Rabi Rohidas S/o-Purassottam Rohidas</t>
  </si>
  <si>
    <t>Gunanidhi Patel  S/o-Laxman Patel</t>
  </si>
  <si>
    <t>Ludung</t>
  </si>
  <si>
    <t>Seema Patrl D/o-Loknath Patel</t>
  </si>
  <si>
    <t>Saroj Patel S/o-Gunanidhi Patel</t>
  </si>
  <si>
    <t>Dusmanta Bag S/o-Sashi Bag</t>
  </si>
  <si>
    <t>Santosh Bag S/o-Dharurjay Bag</t>
  </si>
  <si>
    <t>Kshirodra Bag S/o-Dharurjay</t>
  </si>
  <si>
    <t>Ghaneswar Bag S/o-Dhanurjay Bag</t>
  </si>
  <si>
    <t>Milan Kumar Patel S/o-Bipin Bihari Patel</t>
  </si>
  <si>
    <t>Dharnidhar Patel S/o-Rajdhar Patel</t>
  </si>
  <si>
    <t>Nabin Kumar Patel S/o-Laxmidhar Patel</t>
  </si>
  <si>
    <t>Sushil Kumar Patel S/o-Laxmidhar Patel</t>
  </si>
  <si>
    <t>Harihar Naik S/o-Kshyamanidhi Naik</t>
  </si>
  <si>
    <t>Suman Kumar Patel S/o-Nabin Kumar Patel</t>
  </si>
  <si>
    <t>Parsuram Patel S/o-Rasanand Patel</t>
  </si>
  <si>
    <t>Surendra Kumar Patel S/o-Bailochan Patel</t>
  </si>
  <si>
    <t>Tribeni Patel W/o-Jayadrath Patel</t>
  </si>
  <si>
    <t>Hamit Kumar Patel S/o-Parsuram Patel</t>
  </si>
  <si>
    <t>Amiya Patel S/o-Parsuram Patel</t>
  </si>
  <si>
    <t>Santosh Naik S/o-Jayram Naik</t>
  </si>
  <si>
    <t>Bhagbana Kisan S/o-Sundar Kisan</t>
  </si>
  <si>
    <t>Birendra Patel S/o-Bhishmadev Patel</t>
  </si>
  <si>
    <t>Bhupendra Patel S/o-Bhishmadev Patel</t>
  </si>
  <si>
    <t>Sudam Patel S/o-Jugeswar Patel</t>
  </si>
  <si>
    <t>Achyutananda Patel S/o-Satrughan Patel</t>
  </si>
  <si>
    <t>Binit Kumar Patel S/o-Achyutananada Patel</t>
  </si>
  <si>
    <t>Sambit Kumar Patel S/o-Achyutananda Patel</t>
  </si>
  <si>
    <t>Tritha Patel S/o-Satrughan Patel</t>
  </si>
  <si>
    <t>Kshirabati Karali W/o-Ghanashyam Karali</t>
  </si>
  <si>
    <t>Sashi Bag S/o-Labani Bag</t>
  </si>
  <si>
    <t>Jayanti Patel W/o-Sarat Patel</t>
  </si>
  <si>
    <t>Mitrabhanu Patel S/o-Bhuleswar Patel</t>
  </si>
  <si>
    <t>Harendra Behera S/o-Dhaneswar Behera</t>
  </si>
  <si>
    <t>Baisnab Charan Patel S/o-Bhagirathi Patel</t>
  </si>
  <si>
    <t>Sunil Kumar Patel S/o-Achyutanand Patel</t>
  </si>
  <si>
    <t>Santosh Kumar Behera S/o-Dhaneswar Behera</t>
  </si>
  <si>
    <t>Tikeswar Kisan S/o-Jagannath Kisan</t>
  </si>
  <si>
    <t>Shyama Kisan S/o-Jala Kisan</t>
  </si>
  <si>
    <t>Dhanurja Mahanand S/o-Gajadhar Mahanand</t>
  </si>
  <si>
    <t>Subhagini Patel w/o-Parsuram Patel</t>
  </si>
  <si>
    <t>Mandhar Kisan S/o-Uddhab Kisan</t>
  </si>
  <si>
    <t>Bishnu Chandra Kisan S/o-Chandan Kisan</t>
  </si>
  <si>
    <t>Rohit Kumar Ping S/o-Bishnu Chandra Kisan</t>
  </si>
  <si>
    <t>Adit Kisan S/o-Banamali Kisan</t>
  </si>
  <si>
    <t>Naresh Kumar Patel S/o-Bhabani Patel</t>
  </si>
  <si>
    <t>Bhojram Patel S/o-Krushna ch Patel</t>
  </si>
  <si>
    <t>Tularam Kisan S/o-Upendra Kisan</t>
  </si>
  <si>
    <t>Ranjit Kisan S/o-Purun Kisan</t>
  </si>
  <si>
    <t>Sumanta Kumar Patel S/o-Iswar Ch Patel</t>
  </si>
  <si>
    <t>Taranisen Patel S/o-Jujesti Patel</t>
  </si>
  <si>
    <t>Rameswar Chhachhan S/o-Gunjan chhachhan</t>
  </si>
  <si>
    <t>Baikuntha Kisan S/o-Budhu Kisan</t>
  </si>
  <si>
    <t>Luchan Kisan S/o-Rajindra Kisan</t>
  </si>
  <si>
    <t>Basista Kisan S/o-Bhudu Kisan</t>
  </si>
  <si>
    <t>Sarat ch Kisan S/o-Baisakhu Kisan</t>
  </si>
  <si>
    <t>Rajendra Kisan S/o-Dhaneswar Kisan</t>
  </si>
  <si>
    <t>Sushanta Kumar Kisan S/o-bhagbana kisan</t>
  </si>
  <si>
    <t>pintu kisan s/o-Krushna Kisan</t>
  </si>
  <si>
    <t>Puspalata Behera S/o-Jagatram Behera</t>
  </si>
  <si>
    <t>Susanta Naik S/o-Santosh Naik</t>
  </si>
  <si>
    <t>Lilima Naik W/o-Susanta Naik</t>
  </si>
  <si>
    <t>Juli Patel W/o-Ramesh Patel</t>
  </si>
  <si>
    <t>Sanjiv Kumar Patel S/o-Tirtha atel</t>
  </si>
  <si>
    <t>Bhabani Shankar Patel S/o-Krushna Ch. Patel</t>
  </si>
  <si>
    <t>Arun Patel S/o-Jaydev Patel</t>
  </si>
  <si>
    <t>Gitanjali Patel W/o-Arun Patel</t>
  </si>
  <si>
    <t>Biswajit Kisan S/o-Pabitra Kisan</t>
  </si>
  <si>
    <t>Anjana Patel S/o-Bipin Patel</t>
  </si>
  <si>
    <t>Chainya Kisan S/o-Dhaneswar Kisan</t>
  </si>
  <si>
    <t>Lata Patel S/o-Dharanidhar Patel</t>
  </si>
  <si>
    <t>Tankadhar Naik S/o-Abhiram Naik</t>
  </si>
  <si>
    <t>Dolamani Naik S/o-Tankadhar Naik</t>
  </si>
  <si>
    <t>Bhupendra Naik S/o-Tankadhar naik</t>
  </si>
  <si>
    <t>Bhanumati Naik D/o-Tankadhar Naik</t>
  </si>
  <si>
    <t>Kiabati Naik W/o-Bimbadhar Naik</t>
  </si>
  <si>
    <t>Dileswar Naik S/o-Kshyamanidhi Naik</t>
  </si>
  <si>
    <t>Sambari Kisan S/o-Budha Kisan</t>
  </si>
  <si>
    <t>Mahima Kisan S/o-Haresh Kisan</t>
  </si>
  <si>
    <t>Bibhuti Bhusan Behera S/o-Suresh Ch. Behera</t>
  </si>
  <si>
    <t>Alekha Kisan S/o-Iswar Kisan</t>
  </si>
  <si>
    <t>Chiranji Kisan S/o-Dhaneswar Kisan</t>
  </si>
  <si>
    <t>Sumati Kisan W/o-Prasanta Kisan</t>
  </si>
  <si>
    <t>Jitendra Behera S/o-Dhaneswar Behera</t>
  </si>
  <si>
    <t>Mitrabhanu Behera S/o-Govinda Behera</t>
  </si>
  <si>
    <t>Loknath Seth S/o-Sapneswar Seth</t>
  </si>
  <si>
    <t>Khujara Naik S/o-Harihar Naik</t>
  </si>
  <si>
    <t>Mahendra Kisan S/o-Chamara Kisan</t>
  </si>
  <si>
    <t>Hemananda Kisan S/o-Mahendar Kisan</t>
  </si>
  <si>
    <t>Gajendra Kisan S/o-Chamara</t>
  </si>
  <si>
    <t>Prafulla Ku. Patel S/o-Tularam Patel</t>
  </si>
  <si>
    <t>Hemananda Patel S/o-Prafulla Ku.Patel</t>
  </si>
  <si>
    <t>Gouranga Naik S/o-Satyananda Naik</t>
  </si>
  <si>
    <t>Benudhar Bhoi S/o-Siblal Bhoi</t>
  </si>
  <si>
    <t>Khageswar Bhoi S/o-Siblal Bhoi</t>
  </si>
  <si>
    <t>Tankadhar Bhoi S/o-L.T. Siblal Bhoi</t>
  </si>
  <si>
    <t>Jagadish Kumura S/o Kabul Kumura</t>
  </si>
  <si>
    <t>Gobardhan Kumura S/o Kabul Kumura</t>
  </si>
  <si>
    <t>Jayanaryan Kumura S/o Kabul Kumura</t>
  </si>
  <si>
    <t>Indumati Goud S/o Mahendra Goud</t>
  </si>
  <si>
    <t>Manoranjan Bhoi S/o Bhojaram Bhoi</t>
  </si>
  <si>
    <t>Bhojaram Bhoi S/o Gopal Ch. Bhoi</t>
  </si>
  <si>
    <t>Premalata Sahu W/o Kumar Sahu</t>
  </si>
  <si>
    <t>Lembuswar Patel S/o Sidheswar Patel</t>
  </si>
  <si>
    <t>Ghanashyam Patel S/o Sidheswar Patel</t>
  </si>
  <si>
    <t>Sitharam patel S/o Sidheswar Patel</t>
  </si>
  <si>
    <t>Bhajanlal Patel S/o Lembuswar Patel</t>
  </si>
  <si>
    <t>Bhugol Patel S/o Ghanasyam Patel</t>
  </si>
  <si>
    <t>Arnapurna Patel W/o Sitaram Patel</t>
  </si>
  <si>
    <t>Bijaya Kumar Mahapatra S/o Brushabhanu Mahapatra</t>
  </si>
  <si>
    <t>Aniya Kumar Mahapatra S/o Brushabhanu Mahapatra</t>
  </si>
  <si>
    <t>Sarat Kumar Mahapatra S/o Brushabhanu Mahapatra</t>
  </si>
  <si>
    <t>Bimal Kumar Mahapatra S/o Sarat Kumar Mahapatra</t>
  </si>
  <si>
    <t>Bijay Kumar Naik S/o Rupadhar Naik</t>
  </si>
  <si>
    <t>Sebati Patel S/o Kirtan Patel</t>
  </si>
  <si>
    <t>Sandhyarani Seth W/o Chandrasekhar Seth</t>
  </si>
  <si>
    <t>Padmini Seth W/o Kousika Seth</t>
  </si>
  <si>
    <t>Pabitra Dhurua S/o Jayadev Dhurua</t>
  </si>
  <si>
    <t>Kumodini Dhurua W/o Abdut Dhurua</t>
  </si>
  <si>
    <t>Lochan Dhurua S/o Jaydev Dhurua</t>
  </si>
  <si>
    <t>Bipin Dhurua S/o Bhojraj Dhurua</t>
  </si>
  <si>
    <t>Ghanasyam Sahu S/o Kirtan Sahu</t>
  </si>
  <si>
    <t>Kumar Sahu S/o Sankirtan Sahu</t>
  </si>
  <si>
    <t>Sadasiba Sahu S/o Kanhu ch. Sahu</t>
  </si>
  <si>
    <t>Kshirendra Patel S/o Temeswar Patel</t>
  </si>
  <si>
    <t>Lambodar Kumura S/o- Uttam Kumura</t>
  </si>
  <si>
    <t>Susil Kisan S/o-Tirtha Kisan</t>
  </si>
  <si>
    <t>Ganeshram Patel S/o-Bhubaneswar Patel</t>
  </si>
  <si>
    <t>Abhimanyu Makar S/o-Janmajay Makar</t>
  </si>
  <si>
    <t>Sumati Naik W/o-Himadri Naik</t>
  </si>
  <si>
    <t>Dilip Kumar Naik S/o-Paremeswar Naik</t>
  </si>
  <si>
    <t>Dipti Seth D/o-Sadasiba Seth</t>
  </si>
  <si>
    <t>Satyabati Kisan W/o-Tikeswar Kisan</t>
  </si>
  <si>
    <t>Kedar Dhurua S/o-Luchan Dhurua</t>
  </si>
  <si>
    <t>Sahadev Majhi S/o-Kalia Majhi</t>
  </si>
  <si>
    <t>Budharaya Bhoi S/o-Gouranga Bhoi</t>
  </si>
  <si>
    <t>Madan Bhoi S/o-Pareswar Bhoi</t>
  </si>
  <si>
    <t>Dhubendra Sahoo S/o-Chiranji Sahoo</t>
  </si>
  <si>
    <t>Panchanan Bag S/o-Hrusi Bag</t>
  </si>
  <si>
    <t>Debendra Bhoi S/o-Swarna Bhoi</t>
  </si>
  <si>
    <t>Meena Bhoi W/o-Narendra Bhoi</t>
  </si>
  <si>
    <t>Paramananda Bhoi S/o-Digadhan Bhoi</t>
  </si>
  <si>
    <t>Debendra Sahu S/o-Chiranji Sahu</t>
  </si>
  <si>
    <t>Dileswar Sahu S/o-Chiranji Sahu</t>
  </si>
  <si>
    <t>Sanatan Sahu S/o-Chiranji Sahu</t>
  </si>
  <si>
    <t>Udhab Seth S/o-Khatu Seth</t>
  </si>
  <si>
    <t>Purusottam Seth S/o-Khatu Seth</t>
  </si>
  <si>
    <t>Narendra Bhoi S/o-Sarna Bhoi</t>
  </si>
  <si>
    <t>Ramesh Majhi S/o-Mahendra Bhoi</t>
  </si>
  <si>
    <t>Haresh Kisan S/o-Labani Kisan</t>
  </si>
  <si>
    <t>Satyabhama Kisan S/o-Babulal Kisan</t>
  </si>
  <si>
    <t>Pramila Kisan w/o-Bishnu Kisan</t>
  </si>
  <si>
    <t>Prasana Kisan S/o-Chiranga Kisan</t>
  </si>
  <si>
    <t>Phaganu Kisan S/o-Cheranga Kisan</t>
  </si>
  <si>
    <t>Sarojini Kisan S/o-Mohan Kisan</t>
  </si>
  <si>
    <t>Rajendra Kisan S/o-Banamali Kisan</t>
  </si>
  <si>
    <t>Anadi Kisan S/o-Mayadhar Kisan</t>
  </si>
  <si>
    <t>Gurucharan Kisan S/o-Mayadhar Kisan</t>
  </si>
  <si>
    <t>Satyanarayan Naik S/o-Prasanna Naik</t>
  </si>
  <si>
    <t>Lingaraj Karali S/o-Dhanurjaya Kisan</t>
  </si>
  <si>
    <t>Buddhadav Kisan S/o-Sansar Kisan</t>
  </si>
  <si>
    <t>Birendra Kisan S/o-Shyam Kisan</t>
  </si>
  <si>
    <t>Sundar Kisan S/o-Bariha Kisan</t>
  </si>
  <si>
    <t>Pirobati Kisan W/o-Phagu Kisan</t>
  </si>
  <si>
    <t>Bichitra Naik W/o-Govinda Naik</t>
  </si>
  <si>
    <t>Manoj Kumar Patel S/o-Trilochan Patel</t>
  </si>
  <si>
    <t>Santosh Kisan S/o-Laxman Kisan</t>
  </si>
  <si>
    <t>Debaki Patel D/o-Biranchi Patel</t>
  </si>
  <si>
    <t>Jayadeb isan S/o-Buduli Kisan</t>
  </si>
  <si>
    <t>Rajesh Kisan S/o-Ganda Kisan</t>
  </si>
  <si>
    <t>Sukru Kisan S/o-Ganda Kisan</t>
  </si>
  <si>
    <t>Pabitra Kisan S/o Minketan Kisan</t>
  </si>
  <si>
    <t>Mangalu Kisan S/o-Landu Kisan</t>
  </si>
  <si>
    <t>Ghasi Kisan S/o-Ainthu Kisan</t>
  </si>
  <si>
    <t>Sada Kisan                   S/o-Naga Kisan</t>
  </si>
  <si>
    <t>Khatu Kisan S/o-Matha Kisan/son</t>
  </si>
  <si>
    <t>Dashrath Kisan S/o-Sudarshan Kisan</t>
  </si>
  <si>
    <t>Rabi Kisan S/o-Puran Kisan</t>
  </si>
  <si>
    <t>Sudarshan Kisan S/o-Fagu Kisan</t>
  </si>
  <si>
    <t>Prasana Kisan S/o-Budali Kisan</t>
  </si>
  <si>
    <t>Lalit Kisan S/o-Dukhu Kisan</t>
  </si>
  <si>
    <t>Sanjib Kisan S/o-Khada Kisan</t>
  </si>
  <si>
    <t>Niranjan Ping S/o-Sui Kisan</t>
  </si>
  <si>
    <t>Surabhi Kisan S/o-Sukamani Kisan</t>
  </si>
  <si>
    <t>Shashi Kisan s/o-Parsu Kisan</t>
  </si>
  <si>
    <t>Bhubaneswar Goud S/o-Bidyadhar Goud</t>
  </si>
  <si>
    <t>Pitambar Kisan S/o-Gobardhan kisan</t>
  </si>
  <si>
    <t>Gulbadan Kisan S/o-Gobardhan Kisan</t>
  </si>
  <si>
    <t>Raisara Kisan S/o-Rebun Kisan</t>
  </si>
  <si>
    <t>Kashtu Kisan S/o-Khedu Kisan</t>
  </si>
  <si>
    <t>Durga Kisan S/o-Barja Kisan</t>
  </si>
  <si>
    <t>Raidhar Kisan S/o-Barja Kisan</t>
  </si>
  <si>
    <t>Naren Kisan S/o-Tularam Kisan</t>
  </si>
  <si>
    <t>Gajendra Kisan S/o-Paidu Kisan</t>
  </si>
  <si>
    <t>Jagabandhu Kisan S/o-Khedu Kisan</t>
  </si>
  <si>
    <t>Parameswar Kisan S/o-Bhadra Kisan</t>
  </si>
  <si>
    <t>Sapneswar Kisan S/o-Bhadra Kisan</t>
  </si>
  <si>
    <t>Sabita Kisan D/o-Mangulu Kisan</t>
  </si>
  <si>
    <t>Rajani Kisan D/o-Mangulu Kisan</t>
  </si>
  <si>
    <t>Mangulu Kisan S/o-Bhaga Kisan</t>
  </si>
  <si>
    <t>Surendra Kisan S/o-Bhola Kisan</t>
  </si>
  <si>
    <t>Hari Kisan S/o-Baisakhu Kisan</t>
  </si>
  <si>
    <t>Gobinda Kisan S/o-Putura Kisan</t>
  </si>
  <si>
    <t>Janma Kisan S/o-Chilika Kisan</t>
  </si>
  <si>
    <t>Netramani Kisan S/o-Khale Kisan</t>
  </si>
  <si>
    <t>Kumodini Kisan D/o-Kastu Kisan</t>
  </si>
  <si>
    <t>Ramsharan Kisan S/o-Biranchi Kisan</t>
  </si>
  <si>
    <t>Susanta Kisan S/o-Gobardhan Kisan</t>
  </si>
  <si>
    <t>Keshari Kisan s/o-Gobardhan Kisan</t>
  </si>
  <si>
    <t>Kirtan Ping S/o-Swarne Ping</t>
  </si>
  <si>
    <t>Daksha Sahu S/o-Sansara Sahu</t>
  </si>
  <si>
    <t>Manaranjan Sahu S/o-Rajib Sahu</t>
  </si>
  <si>
    <t>Chhabila Sahu S/o-Sansar Sahu</t>
  </si>
  <si>
    <t>Milu Sahu S/o-Sansar Sahu</t>
  </si>
  <si>
    <t>Naresh Kumar Sahu S/o-Rajib Sahu</t>
  </si>
  <si>
    <t>Jitendra Sahu S/o-Janardhan Sahu</t>
  </si>
  <si>
    <t>Munu Sahu S/o-Krushna Ch. Sahu</t>
  </si>
  <si>
    <t>Sanatan Sahu S/o-Krushna Ch.Sahu</t>
  </si>
  <si>
    <t>Nandakishor Sahu S/o-Mandhata Sahu</t>
  </si>
  <si>
    <t>Laxmidhar Sahu S/o-Ramaniranjan Sahu</t>
  </si>
  <si>
    <t>Kshirod Kumar Sahu S/o-Parakshita Sahu</t>
  </si>
  <si>
    <t>Umesh Ch. Sahu S/o-Ramaniranjan Sahu</t>
  </si>
  <si>
    <t>Pradip Ku Sahu S/o-Keshab Sahu</t>
  </si>
  <si>
    <t>Premasila Sahu W/o-Indrajit Sahu</t>
  </si>
  <si>
    <t>Ashok Ku Sahu S/o-Rasananda Sahu</t>
  </si>
  <si>
    <t>Ganesh Sahu S/o-Subal Ch. Sahu</t>
  </si>
  <si>
    <t>Rajesh Ku Sahu S/o-Subal Sahu</t>
  </si>
  <si>
    <t>Karanakar Dila S/o-Khita Dila</t>
  </si>
  <si>
    <t>Purna Ch.Dila S/o-Karnakar Dila</t>
  </si>
  <si>
    <t>Kulamani Pattnayak S/o-Sapneswar Pattnayak</t>
  </si>
  <si>
    <t>Aditya Ku. Pattnayak S/o-Kulamani Pattnayak</t>
  </si>
  <si>
    <t>Dhanurjay Ku Sahu S/o-Radha Balhab Sahu</t>
  </si>
  <si>
    <t>Gadadhar Sahu S/o-Purna Ch.Sahu</t>
  </si>
  <si>
    <t>Niranjan Sahu S/o-Purna Ch. Sahu</t>
  </si>
  <si>
    <t>Gopal Ch.Sahu S/o-Pareswar Sahu</t>
  </si>
  <si>
    <t>Aswini Ku Sahu S/o-Pareswa Sahu</t>
  </si>
  <si>
    <t>Kapilendra Sahu S/o-Purnachandra Sahu</t>
  </si>
  <si>
    <t>Ananda Sahu S/o-Sambhu Sahu</t>
  </si>
  <si>
    <t>Gobinda Sahu S/o-Duryodhan Sahu</t>
  </si>
  <si>
    <t>Harihar Sahu S/o-Duryodhan Sahu</t>
  </si>
  <si>
    <t>Padmalochan Karali S/o-Tila Pan</t>
  </si>
  <si>
    <t>Jamuna Sahu W/o-Satyanarayan Sahu</t>
  </si>
  <si>
    <t>Biranchi Sahu S/o-Sugri Sahu</t>
  </si>
  <si>
    <t>Jayanarayan Sahu S/o-Pabitra Sahu</t>
  </si>
  <si>
    <t>Jaskitan Sahu S/o-Nityananda Sahu</t>
  </si>
  <si>
    <t>Sachi Sahu  S/o-Buddhu Sahu</t>
  </si>
  <si>
    <t>Baikuntha Sahu S/o-Himadri Sahu</t>
  </si>
  <si>
    <t>Bishnu Dila S/o-Karunakar Dila</t>
  </si>
  <si>
    <t>Kausika Sahu S/o-Baikuntha Sahu</t>
  </si>
  <si>
    <t>Laxman Kharsel S/o-Pratap Kharsel</t>
  </si>
  <si>
    <t>Lingaraj Patel S/o-Maheswar Patel</t>
  </si>
  <si>
    <t>Rangadhar Sahu S/o-Bhubaneswar Sahu</t>
  </si>
  <si>
    <t>Ranjukta Sahu W/o-Rangadhar Sahu</t>
  </si>
  <si>
    <t>Susil Kumar Sahu S/o-Satyanarayan Sahu</t>
  </si>
  <si>
    <t>Ghasiram Sahu S/o- Radha Nath Sahu</t>
  </si>
  <si>
    <t>Arta Taran Sahu S/o-Girishankar Sahu</t>
  </si>
  <si>
    <t>Prakash Sahu S/o-Girisankar Sahu</t>
  </si>
  <si>
    <t>Binod bihari Sahu S/o-Jagabandhu Sahu</t>
  </si>
  <si>
    <t>Nrupalal Sahu S/o-Kailash Ch. Sahu</t>
  </si>
  <si>
    <t>Tejraj Sahu S/o-Kailash Sahu</t>
  </si>
  <si>
    <t>Chudamani Patel S/o-Pabitra Patel</t>
  </si>
  <si>
    <t>Pabitra Patel S/o-Lachhman Patel</t>
  </si>
  <si>
    <t>Dutia Kisan S/o-Machu Kisan</t>
  </si>
  <si>
    <t>Santosh Karali S/o-Bhadri Karali</t>
  </si>
  <si>
    <t>Kherod Karali S/o-Bhadri Karali</t>
  </si>
  <si>
    <t>Kanchan Kisan S/o-Kartika Kisan</t>
  </si>
  <si>
    <t>Dharamsing Kisan S/o-Thabo Kisan</t>
  </si>
  <si>
    <t>Dhaneswar Kisan s/o-Bhagirathi Kisan</t>
  </si>
  <si>
    <t>Madhu Patel S/o-Dhaneswar Patel</t>
  </si>
  <si>
    <t>Dhanurjya Bhainsa S/o-Rushi Bhainsa</t>
  </si>
  <si>
    <t>Drupati Kisan S/o-Naren Kisan</t>
  </si>
  <si>
    <t>Subash Ch. Ping S/o-Bhakta Ping</t>
  </si>
  <si>
    <t>Madhabi Ping W/o-Subash Ping</t>
  </si>
  <si>
    <t>Paremeswar Kisan S/o-Bhikha Kisan</t>
  </si>
  <si>
    <t>Bhikha Kisan S/o-Charu Kisan</t>
  </si>
  <si>
    <t>Prasanta Ku Naik S/o-Chandra Sekhar Naik</t>
  </si>
  <si>
    <t>Krushna Ch. Naik S/o-Chandra Sekhar Naik</t>
  </si>
  <si>
    <t>Nakulewar Sahu S/o-Janekram Sahu</t>
  </si>
  <si>
    <t>Bhagabana Pradhan S/o-Luchan Pardhan</t>
  </si>
  <si>
    <t>Prabhat Ranjan Kisan S/o-Sashi Kisan</t>
  </si>
  <si>
    <t>Durpati Sahu W/o-Jayanaran Sahu</t>
  </si>
  <si>
    <t>Susanta Sahu S/o-Raghuram Sahu</t>
  </si>
  <si>
    <t>Manoj Kumar Sahoo S/o-Raghuram Sahu</t>
  </si>
  <si>
    <t>Mangulu Patel S/o-Sasi nanda Patel</t>
  </si>
  <si>
    <t>Bhamar Bag S/o-Budhu Bag</t>
  </si>
  <si>
    <t>Ugrasan Bag S/o-Budhu Bag</t>
  </si>
  <si>
    <t>Hemalata Bag W/o-Bhamar Bag</t>
  </si>
  <si>
    <t>Ugresan Sahu S/o-Bhagabana Sahu</t>
  </si>
  <si>
    <t>Niranjan Pradhan S/o-Kutru Pradhan</t>
  </si>
  <si>
    <t>Deheri Kisan S/o-Meachu Kisan</t>
  </si>
  <si>
    <t>Prasana Kisan S/o-Tinku Kisan</t>
  </si>
  <si>
    <t>Luku Bag S/o-Bhega Bag</t>
  </si>
  <si>
    <t>Bhadri Karali S/o-Dambrudhr Karali</t>
  </si>
  <si>
    <t>Dusmanta Pujhari S/o-Promod Ku Pujhari</t>
  </si>
  <si>
    <t>Sushanta Pujhari S/o-Pramod Ku Pujhari</t>
  </si>
  <si>
    <t>Prasanta Pujhari S/o-Promod Ku Pujhari</t>
  </si>
  <si>
    <t>Kshetra Mohan Naik S/o-Iswar Ch. Naik</t>
  </si>
  <si>
    <t>Dileswar Karali S/o-Laxmidhar Karali</t>
  </si>
  <si>
    <t>Chitra Sahu W/o-Nablu Sahu</t>
  </si>
  <si>
    <t>Sadananda Majhi S/o-Bhagaban Majhi</t>
  </si>
  <si>
    <t>Radha Chhachhan W/o-Angad Chhachan</t>
  </si>
  <si>
    <t>Sabita Kisan D/o-Machuru Kisan</t>
  </si>
  <si>
    <t>Bhuleswar Bag S/o-Mohi Bag</t>
  </si>
  <si>
    <t>Mahendra Sahu S/o-Dhuba Charan Sahu</t>
  </si>
  <si>
    <t>Bhabani Kisan S/o-Santosh Kisan</t>
  </si>
  <si>
    <t>Champabati Kumura W/o-Kunjabihari Kumura</t>
  </si>
  <si>
    <t>Lalin Kumura S/o-Ratnakar Kumura</t>
  </si>
  <si>
    <t>Shridhar Kumura S/o-Sahadeb Kumura</t>
  </si>
  <si>
    <t>Ratnakar Kumura S/o-Satyananda Kumura</t>
  </si>
  <si>
    <t>Krutibas Kisan S/o-Karunakar Kisan</t>
  </si>
  <si>
    <t>Machru Kisan S/o-Baldeb Kisan</t>
  </si>
  <si>
    <t>Bijay Kisan S/o-Rameswar Kisan</t>
  </si>
  <si>
    <t>Padmini Kisan S/o-Alekha Kisan</t>
  </si>
  <si>
    <t>Niranjan Kisan S/o-Madhu Kisan</t>
  </si>
  <si>
    <t>Rushi Kisan s/o-Ram Kisan</t>
  </si>
  <si>
    <t>Kshetra Kisan S/o-Duyna Kisan</t>
  </si>
  <si>
    <t>Katuru Kisan S/o-Mainu Kisan</t>
  </si>
  <si>
    <t>Rajendra Patel S/o-Miniketan Patel</t>
  </si>
  <si>
    <t>Bajendra Patel S/o-Miniketan Patel</t>
  </si>
  <si>
    <t>Kalpana Patel W/o-Bajindra Patel</t>
  </si>
  <si>
    <t>Jagadish Patel S/o-Kasinath Patel</t>
  </si>
  <si>
    <t>Priyabati Kisan W/o-Funu Kisan</t>
  </si>
  <si>
    <t>Parabati Kisan D/o-Chanku  Kisan</t>
  </si>
  <si>
    <t>Kshirod Kisan S/o-Shridhar Kisan</t>
  </si>
  <si>
    <t>Satyabati Kisan W/o-Govind Kisan</t>
  </si>
  <si>
    <t>Hiran Majhi s/o-Loknath Majhi</t>
  </si>
  <si>
    <t>Kulamani Kisan S/o-Ludha Kisan</t>
  </si>
  <si>
    <t>Ratnakar Pradhan S/o-Shyam Pradhan</t>
  </si>
  <si>
    <t>Binodini Bag Wo/-Chamara Bag</t>
  </si>
  <si>
    <t>Funu Kisan S/o-Khusi kisan</t>
  </si>
  <si>
    <t>Jagadish majhi so/-Timan majhi</t>
  </si>
  <si>
    <t>Tularam sahoo S/o-Bhramarabar sahoo</t>
  </si>
  <si>
    <t>Budhadevb sahu So/-Bhishmadeb sahu</t>
  </si>
  <si>
    <t>Dharani sahu so/-kumarmani sahu</t>
  </si>
  <si>
    <t>Harihar Sahoo S/o-Duryodhan Sahoo</t>
  </si>
  <si>
    <t>Binod Pradhan S/o-Ganda Pradhan</t>
  </si>
  <si>
    <t>Prafulla Pradhan S/o-Suresh Pradhan</t>
  </si>
  <si>
    <t>Desi Bag S/o-Ghasia Bag</t>
  </si>
  <si>
    <t>Debendra Bag S/o- Gandaram Bag</t>
  </si>
  <si>
    <t>Rajanikanta Bag S/o-Chamar Bag</t>
  </si>
  <si>
    <t>Bidyadhar Sahoo S/o-Rusabha Sahoo</t>
  </si>
  <si>
    <t>Rukeswar Kisan S/o-Fagu Kisan</t>
  </si>
  <si>
    <t>Chandra Pradhan S/o-Gopi Pradhan</t>
  </si>
  <si>
    <t>Ranjit Bag S/o-Gokul Chandra Bag</t>
  </si>
  <si>
    <t>Jayakumari Kisan W/o-Rusi Kisan</t>
  </si>
  <si>
    <t>Kanti Pradhan S/o-Raidhar Pradhan</t>
  </si>
  <si>
    <t>Umakanta Bag S/o-Shyamsundar Bag</t>
  </si>
  <si>
    <t>Sukesi Pradhan S/o-Sahadeb Pradhan</t>
  </si>
  <si>
    <t>Bhagaban Pattnayak S/o-Purnachandra Pattnayak</t>
  </si>
  <si>
    <t>Sashmita Kisan S/o-Nabaratna Kisan</t>
  </si>
  <si>
    <t>Fakir Kisan S/o-Madhu sudan Kisan</t>
  </si>
  <si>
    <t>Dinu Pradhan S/o-Banthu Pradhan</t>
  </si>
  <si>
    <t>Malaya Patel S/o-Harachand Patel</t>
  </si>
  <si>
    <t>Jamini Naik W/o-Tegroj Naik</t>
  </si>
  <si>
    <t>Arti Bag W/o-Dileswar Bag</t>
  </si>
  <si>
    <t>Subhadra Patel W/o-Lingaraj Patel</t>
  </si>
  <si>
    <t>Sanyasi Rana S/o-Nandalal Rana</t>
  </si>
  <si>
    <t>Dhanurjay Sahoo S/o-Durjodhan Sahoo</t>
  </si>
  <si>
    <t>Sarojini Jayapuria D/o-Labanidhar Ganda</t>
  </si>
  <si>
    <t>Dhaneswar Karali S/o-Laxmidhar Karali</t>
  </si>
  <si>
    <t>Jayanta Karali s/o-Aintha Ganda</t>
  </si>
  <si>
    <t>Ramakanta Pujhari S/o-Dibyraj Pujhari</t>
  </si>
  <si>
    <t>Ranjit Pujhari S/o-Manoj Pujhari</t>
  </si>
  <si>
    <t>Subas Rana S/o-Abhimanue Rana</t>
  </si>
  <si>
    <t>Jagyasini Patel W/o-Maheswar Patel</t>
  </si>
  <si>
    <t>Dukhubandhu Patel S/o-Harachanda Patel</t>
  </si>
  <si>
    <t>Arundhati Kisan W/o-Pravhat Ranjan Kisan</t>
  </si>
  <si>
    <t>Tarani Kisan D/o-Fagu Kisan</t>
  </si>
  <si>
    <t>Kanhai Mishra S/o-Ganesh Ram Mishra</t>
  </si>
  <si>
    <t>Ambika Mishra W/o-Bicram Mishra</t>
  </si>
  <si>
    <t>Bishnu Priya mishra W/o-Gobinda Mishra</t>
  </si>
  <si>
    <t>Panchanan Rana S0/-Swarna Rana</t>
  </si>
  <si>
    <t>Ashok kuar patel So/-Bhagirathi patel</t>
  </si>
  <si>
    <t>Rajani patelW/o-Jagadish ch. Patel</t>
  </si>
  <si>
    <t>Shankar patel S/o-Biranchi patel</t>
  </si>
  <si>
    <t>Premsagar patel S/o-Biranchi patel</t>
  </si>
  <si>
    <t>Sarat Chandra Patel S/o-Janmajay patel</t>
  </si>
  <si>
    <t>Rahul kumar patel s/o-Bhojram patel</t>
  </si>
  <si>
    <t>Mahendra patel so/-sadanand patel</t>
  </si>
  <si>
    <t>Raidhar kisan So/-Chili kisan</t>
  </si>
  <si>
    <t>Kumodini Naik W/o-Santosh Naik</t>
  </si>
  <si>
    <t>Gobind Kisan S/o- Charu Kisan</t>
  </si>
  <si>
    <t>Manmath Narayan Singh, S/o- Lalrajendra Singh</t>
  </si>
  <si>
    <t>Karnakar Bag s/o-Ghasia Bag</t>
  </si>
  <si>
    <t>Lariapali</t>
  </si>
  <si>
    <t>Jagadish Sahu S/o-Shashibhushan Sahu</t>
  </si>
  <si>
    <t>Jogendra Sahu S/o-Jagish sahu</t>
  </si>
  <si>
    <t>Shashibhushan sahu S/o-Chhala Sahu</t>
  </si>
  <si>
    <t>Ramani Patel S/o-Ratnakar patel</t>
  </si>
  <si>
    <t>Krushna Chandra Dila S/o-Sudre Dila</t>
  </si>
  <si>
    <t>Surendra Dila S/o-Sudre Dila</t>
  </si>
  <si>
    <t>Hemananda Dila S/o-Tankadhar Dila</t>
  </si>
  <si>
    <t>Bidyadhar Dila S/o-Manbodh Dila</t>
  </si>
  <si>
    <t>Gurucharan Parua S/o-Durjan Parua</t>
  </si>
  <si>
    <t>Jay Krushna Bag S/o-Baneswar Bag</t>
  </si>
  <si>
    <t>Madan Kisan S/o-Badi Kisan</t>
  </si>
  <si>
    <t>Girdhari Kisan S/o-Sudan Kisan</t>
  </si>
  <si>
    <t>Jagabandhu Kisan S/o-Bade Kisan</t>
  </si>
  <si>
    <t>Nakuleswar Sahu S/o Janekram Sahu</t>
  </si>
  <si>
    <t>Jayadev Dila S/o-Mukteswar Dila</t>
  </si>
  <si>
    <t>Tankadhar Patel S/o-Baneswar Patel</t>
  </si>
  <si>
    <t>Hirabati Patel W/o-Tankadhar Patel</t>
  </si>
  <si>
    <t>Parakhita Makar S/o-Laxman Makar</t>
  </si>
  <si>
    <t>Pabitra Patel S/o-Raisingh Patel</t>
  </si>
  <si>
    <t>Ulas Parua/Wo-Bishnu Parua</t>
  </si>
  <si>
    <t>Kamala Parua W/o-Kandha Parua</t>
  </si>
  <si>
    <t>Dutia Chandra Seth S/o-Ujjal Kumar Seth</t>
  </si>
  <si>
    <t>Kalakara Patel S/o-Raisingh Patel</t>
  </si>
  <si>
    <t>Dubraj Parua S/o-Mukte Parua</t>
  </si>
  <si>
    <t>Siria Parua S/o</t>
  </si>
  <si>
    <t>Premasila Patel D/o-Maghu Patel</t>
  </si>
  <si>
    <t>Shiba Jayapuria S/o-Sara Jaypuria</t>
  </si>
  <si>
    <t>Jagadish Kisan S/o-Shyamsundar Kisan</t>
  </si>
  <si>
    <t>Dharmendar Kisan S/o-Tanka Kisan</t>
  </si>
  <si>
    <t>Khageswar Kisan S/o-JugeswarKisan</t>
  </si>
  <si>
    <t>Sabitri Naik D/o-Sapneswar Naik</t>
  </si>
  <si>
    <t>Deb Naik S/o-Daru Naik</t>
  </si>
  <si>
    <t>Dakshadhar Patel S/o-Bidhyadhar Patel</t>
  </si>
  <si>
    <t>Purusottam Naik S/o-Durjodhan Naik</t>
  </si>
  <si>
    <t>Gauranga Parua S/o-Laikhan Parua</t>
  </si>
  <si>
    <t>Rame Kisan S/o-Dasa Kisan</t>
  </si>
  <si>
    <t>Rameswar Sahu S/o-Puran Sahu</t>
  </si>
  <si>
    <t>Durga charan Sahu S/o-Ganesh Ram Sahu</t>
  </si>
  <si>
    <t>Harihar behera s/o-Loknath Behera</t>
  </si>
  <si>
    <t>Jaymangal Kisan S/o-Baisu Kisan</t>
  </si>
  <si>
    <t>Ghasia Kisan S/o-Sundar kisan</t>
  </si>
  <si>
    <t>Ukia Kisan S/o-Pati Kisan</t>
  </si>
  <si>
    <t>Geetanjali Patel D/o-Raghunath Patel</t>
  </si>
  <si>
    <t>Nakul Kisan S/o-Sundar Kisan</t>
  </si>
  <si>
    <t>Suresh kisan S/o-Mangalu Kisan</t>
  </si>
  <si>
    <t>Mahendra Kisan S/o-Khedu Kisan</t>
  </si>
  <si>
    <t>Senapati Kisan S/o-Raidhar kisan</t>
  </si>
  <si>
    <t>Raidhar Kisan S/o-Butia Kisan</t>
  </si>
  <si>
    <t>Pabitra Parua S/o-Laxman Parua</t>
  </si>
  <si>
    <t>Harabati patel S/o-Tankadhar Patel</t>
  </si>
  <si>
    <t>Manbodh Pradhan  S/o-Bishnu Pradhan</t>
  </si>
  <si>
    <t>Banudhar Kisan S/o-Arjun Kisan</t>
  </si>
  <si>
    <t>Jayasingha Kisan S/o-Mandhar Kisan</t>
  </si>
  <si>
    <t>Gangadhar Kisan s/o-Mandhar Kisan</t>
  </si>
  <si>
    <t>Iswar Parua S/o-Mahal Parua</t>
  </si>
  <si>
    <t>Dhane Kisan S/o-Dibya Kisan</t>
  </si>
  <si>
    <t>Sabitri Makar S/o-Chintamani Makar</t>
  </si>
  <si>
    <t>Nilambar Parua S/o-Satrughan Parua</t>
  </si>
  <si>
    <t>Mitra Parua S/o-Sapneswar Parua</t>
  </si>
  <si>
    <t>Pradip Parua S/o-Bunde Parua</t>
  </si>
  <si>
    <t>Dhuba Pradhan S/o-Lima Pradhan</t>
  </si>
  <si>
    <t>Bata Seth S/o-Sudan Seth</t>
  </si>
  <si>
    <t>Rupananda Patel S/o-Dhaneswar Patel</t>
  </si>
  <si>
    <t>Jaykrushna Bag S/o-Baneswar Bag</t>
  </si>
  <si>
    <t>Rushman Patel S/o-Rupananda Patel</t>
  </si>
  <si>
    <t>Mahendra Patel S/o-Khageswar Patel</t>
  </si>
  <si>
    <t>Bhagaban Kisan S/o-Kalakara Kisan</t>
  </si>
  <si>
    <t>Binod Bihari Sahu S/o-Dayanidhi Sahu</t>
  </si>
  <si>
    <t>Santi Kandara S/o-Rameswar Kandara</t>
  </si>
  <si>
    <t>Tarani Seth S/o-Laba Seth</t>
  </si>
  <si>
    <t>Duarath Pradhan S/o-Narasingha Pradhan</t>
  </si>
  <si>
    <t>Dileswar Kisan S/o-Dhani Kisan</t>
  </si>
  <si>
    <t>Dasarath Pradhan S/o-Narasingha Pradhan</t>
  </si>
  <si>
    <t>Bidyadhar Pradhan S/o-Lima Pradhan</t>
  </si>
  <si>
    <t>Nageswar Kisan S/o-Gobinda Kisan</t>
  </si>
  <si>
    <t>Kasi Chhatria S/o-Sundar Chhatria</t>
  </si>
  <si>
    <t>Laxmi Bag W/o-Basanta Bag</t>
  </si>
  <si>
    <t>Budhu Nun (Kisan) S/o-Kurti kisan</t>
  </si>
  <si>
    <t>Mukesh Kisan S/o-Gobinda Kisan</t>
  </si>
  <si>
    <t>Baijanti Dila S/o-Debarchan Dila</t>
  </si>
  <si>
    <t>Kalakara Kisan S/0-Mangala Kisan</t>
  </si>
  <si>
    <t>Rinki Kisan S/o-Indra kisan</t>
  </si>
  <si>
    <t>Bhuban Dhurua S/o-Brundaban dhurua</t>
  </si>
  <si>
    <t>Bharat Naik S/o-Ugrasan Naik</t>
  </si>
  <si>
    <t>Ratani Kisan S/o-Tika Kisan</t>
  </si>
  <si>
    <t>Tika Kisan S/o-Sanatan Kisan</t>
  </si>
  <si>
    <t>Saroj Dila S/o-Suban Dila</t>
  </si>
  <si>
    <t>Sriya Seth S/o-Ugrawal Set</t>
  </si>
  <si>
    <t>Shyamsundar seth S/o-Sujan Seth</t>
  </si>
  <si>
    <t>Nandalal Seth S/o-Sujan Seth</t>
  </si>
  <si>
    <t>Bidia Dhurua S/o Dirjoy Dhurua</t>
  </si>
  <si>
    <t>Benudhar Dhurua S/o Dirjoy Dhurua</t>
  </si>
  <si>
    <t>Gokul Patel S/o Mandal Patel</t>
  </si>
  <si>
    <t>Aswini Kumar Dila S/o-Nrupa Dila</t>
  </si>
  <si>
    <t>Pitabas Dila S/o-Sujan Dila</t>
  </si>
  <si>
    <t>Durjodhan Sahu S/o-Kshetra Mohan Sahu</t>
  </si>
  <si>
    <t>Dhanurjya Patel S/o-Mandala Patel</t>
  </si>
  <si>
    <t>Nirakar Parua S/o-Khura Parua</t>
  </si>
  <si>
    <t>Niranjan Parua S/o-Khuru Paru</t>
  </si>
  <si>
    <t>Ukia Prua W/oRupadhar Parua</t>
  </si>
  <si>
    <t>Nila Parua S/o-Khuru Parua</t>
  </si>
  <si>
    <t>Maheswar Patel S/o-Mandala Patel</t>
  </si>
  <si>
    <t>Kshirodra Patel S/o-Mandala Patel</t>
  </si>
  <si>
    <t>Nabin Patel S/o-Iswar Patel</t>
  </si>
  <si>
    <t>Jayakrushna Kisan S/o-Lachman Kisan</t>
  </si>
  <si>
    <t>Suryakanti Sahu S/o-Srikanta Sahu</t>
  </si>
  <si>
    <t>Harishankar Sahu S/o-Kshetra Mohan Sahu</t>
  </si>
  <si>
    <t>Parbati Sahu w/o- Harisankar Sahu</t>
  </si>
  <si>
    <t>Sunukumari Sahu d/o Harisankar Sahu</t>
  </si>
  <si>
    <t>Ganesh Kisan s/o Rajendra Kisan</t>
  </si>
  <si>
    <t>Satyanarayan Naik s/o Prasnna Naik</t>
  </si>
  <si>
    <t>Jgabandhu Kisan s/o Bade kisan</t>
  </si>
  <si>
    <t>Fagani Kisan s/o Duba Kisan</t>
  </si>
  <si>
    <t>Santosh Kharsel s/o Kumar Kharsel</t>
  </si>
  <si>
    <t>Hara Sahu s/o Baikuntha Sahu</t>
  </si>
  <si>
    <t>Dillip Kumar Naik s/o Nabin Chandra Naik</t>
  </si>
  <si>
    <t>Santilata Kisan D/o Jayadhar Kisan</t>
  </si>
  <si>
    <t>Lalin Kumar Behera s/o Siba Sankar Behera</t>
  </si>
  <si>
    <t>Bibhishan Naik s/o Jgabandhu Naik</t>
  </si>
  <si>
    <t>Aswini Kumar Sahu S/o-Maheswra Sahu</t>
  </si>
  <si>
    <t>Dukhu Makars/o Biseswar Makar</t>
  </si>
  <si>
    <t>Sures Chandra Naik s/o Nabin Chandra Naik</t>
  </si>
  <si>
    <t>Dillip Kumar Sahu s/o Baikuntha Sahu</t>
  </si>
  <si>
    <t>Kumuda Chandra Naik s/o Shyam Kumar Naik</t>
  </si>
  <si>
    <t>Locanath Sahu s/o-Satrughan Sahu</t>
  </si>
  <si>
    <t>Jayanrayana Sahu s/o- Pabitra mohan Sahu</t>
  </si>
  <si>
    <t>Anirudh Pradhan s/o-Fakir Pradhan</t>
  </si>
  <si>
    <t>Tarun Kumar Sahu s/o-Pabitra Sahu</t>
  </si>
  <si>
    <t>Mahendra Bag s/o-Budhu Bag</t>
  </si>
  <si>
    <t>Susmity Kisan s/o-Nabaratna Kisan</t>
  </si>
  <si>
    <t>Gula[I Makar w/o-Minaketan Makar</t>
  </si>
  <si>
    <t>Nardeep Kisan s/o-Shyamsundar Kisan</t>
  </si>
  <si>
    <t>Satybati Parua w/o-Nabin Parua</t>
  </si>
  <si>
    <t>Bhikari Chandra Patel s/o-Ratna Patel</t>
  </si>
  <si>
    <t>Artatrana Sahoo s/o-Girisankar Sahoo</t>
  </si>
  <si>
    <t>Chndra Bhanu Mishra s/o-Birabicaram Mishra</t>
  </si>
  <si>
    <t>Koushik Mishra s/o-Birabickram Misra</t>
  </si>
  <si>
    <t>Fagu Kisan s/o-Khudu Kisan</t>
  </si>
  <si>
    <t>Niranjan Kisan s/o- Kutaru Kisan</t>
  </si>
  <si>
    <t>Rupanand Patel                                 S/o-Biseswar Patel</t>
  </si>
  <si>
    <t>Kundurusingha</t>
  </si>
  <si>
    <t>Pradeep Patel,                                    S/o-Tularam Patel</t>
  </si>
  <si>
    <t>Durga nanda Patel,                           S/o-Biseswar Patel</t>
  </si>
  <si>
    <t>Suresh Patel                                     S/o-Jugeswar patel</t>
  </si>
  <si>
    <t>Surendra Patel                                    S/o-Jugeswar Patel</t>
  </si>
  <si>
    <t>Birendra Patel                                    S/o-Jugeswar patel</t>
  </si>
  <si>
    <t>Sudeshna Patel W/o-Surendra patel</t>
  </si>
  <si>
    <t>Jogendra Patel, S/o-Sitaram Patel</t>
  </si>
  <si>
    <t>Lingaraj Patel,S/o-Sitaram Patel</t>
  </si>
  <si>
    <t>Sukanti Patel S/o-Padmalochan patel</t>
  </si>
  <si>
    <t>Raghunarayan Ranbida S/o-Narottam Ranbida</t>
  </si>
  <si>
    <t>Sricharan Kharsel S/o-Manglu Kharsel</t>
  </si>
  <si>
    <t>Rajkumari Bhainsa S/o-Manglu Goud</t>
  </si>
  <si>
    <t>Jagadish Bhainsa S/o-Uttam Bhainsa</t>
  </si>
  <si>
    <t>Susanta Patel S/o-Bhuleswar Patel</t>
  </si>
  <si>
    <t>Sushil Kumar Patel S/o-Bhuleswar Patel/Son</t>
  </si>
  <si>
    <t>Bhuleswar Patel  S/o- Iswar Patel</t>
  </si>
  <si>
    <t>Dilip Kumar Patel S/o- Iswar Patel</t>
  </si>
  <si>
    <t>Bhagirathi Sunani S/o-Sankarsan Sunani</t>
  </si>
  <si>
    <t>Hemasagar Dhurua S/o-Nityanand Dhurua</t>
  </si>
  <si>
    <t>Hiran Dhurua S/o-Satyanand Dhurua</t>
  </si>
  <si>
    <t>Lokanath Dhurua S/o-Satyanand Dhurua</t>
  </si>
  <si>
    <t>Jenamani Bhoi S/o-Srikara Bhoi</t>
  </si>
  <si>
    <t>Dileswar Bhoi S/o-Srikara Bhoi</t>
  </si>
  <si>
    <t>Prafulla Kumar Majhi S/o-Balaki Majhi</t>
  </si>
  <si>
    <t>Pankajini Majhi D/o-Pabitra Majhi</t>
  </si>
  <si>
    <t>Arjun Naik S/o-Mahendra Naik</t>
  </si>
  <si>
    <t>Khujara Naik S/o-Puran Naik</t>
  </si>
  <si>
    <t>Bailochan Kisan S/o- Iswar Kisan</t>
  </si>
  <si>
    <t>Laxmi Patel  W/o- Shankar Patel</t>
  </si>
  <si>
    <t>Khatu Kharsel S/o-Jaladhara Kharsel</t>
  </si>
  <si>
    <t>Kailash Kharsel S/o-Jaladhara Kharsel</t>
  </si>
  <si>
    <t>Rajendra Kisan S/o-Tirtha Kisan</t>
  </si>
  <si>
    <t>Ratu Kisan S/o-Tirtha Kisan</t>
  </si>
  <si>
    <t>Prasna Kisan S/o-Sudan Kisan</t>
  </si>
  <si>
    <t>Budhadev Chhatria S/o-Bhikha Chhatria</t>
  </si>
  <si>
    <t>Dinabandhu Chhatria S/o-Bhikha Chhatria</t>
  </si>
  <si>
    <t>Gurekh Chandra Naik S/o-Purna Chandra Naik</t>
  </si>
  <si>
    <t>Phagun Chhatria S/o-Gontia Kisan</t>
  </si>
  <si>
    <t>Jasobanti Naik W/o-Ganesh ch Naik</t>
  </si>
  <si>
    <t>Jagadish Naik S/o-Nrupalal Naik</t>
  </si>
  <si>
    <t>Maheswar Naik S/o-Denga Naik</t>
  </si>
  <si>
    <t>Dubaraj Naik S/o-Purna Chandra Naik</t>
  </si>
  <si>
    <t>Rukmani Naik W/o-Dubraj Naik</t>
  </si>
  <si>
    <t>Dhabaleswar Naik S/o-Gajapati Naik</t>
  </si>
  <si>
    <t>Shyam Sundar Naik S/o-Giridhari Naik</t>
  </si>
  <si>
    <t>Mangulu Naik S/o-Dasia Naik</t>
  </si>
  <si>
    <t>Harishankar Naik S/o-Gokul Naik</t>
  </si>
  <si>
    <t>Gajendra Sahasia S/o-Tikeswar Sahasia</t>
  </si>
  <si>
    <t>Saroj Kumar Naik S/o-Nabin Chandra Naik</t>
  </si>
  <si>
    <t>Dileswar Patel S/o-Markanda Patel</t>
  </si>
  <si>
    <t>Ugrason Patel S/o-Narahari Patel</t>
  </si>
  <si>
    <t>Durjodhan Patel S/o-Markanda Patel</t>
  </si>
  <si>
    <t>Panchanan Dhurua S/o-Gulbadan Dhurua</t>
  </si>
  <si>
    <t>Saroj Dhurua S/o-Golbadan Dhurua</t>
  </si>
  <si>
    <t>Pabitra Dhurua S/o-Ghanashyan Durua</t>
  </si>
  <si>
    <t>Khirodra Dhurua S/o-Janardan Dhurua</t>
  </si>
  <si>
    <t>Madhaba Dhurua S/o-Indra Dhurua</t>
  </si>
  <si>
    <t>Koushika Dhurua S/o-Ghanashyam Dhurua</t>
  </si>
  <si>
    <t>Gobind Naik S/o-Harichandan Naik</t>
  </si>
  <si>
    <t>Baldev Dhurua S/o- Anirudha Dhurua</t>
  </si>
  <si>
    <t>Ghanashyam Dhurua S/o-Satrughan Dhurua</t>
  </si>
  <si>
    <t>Kasturi Dhurua S/o-W/o-Omkar Dhurua</t>
  </si>
  <si>
    <t>Bishnu Jaypuria S/o-Bhagbana Jaypuria</t>
  </si>
  <si>
    <t>Mani Mahanand S/o-Chamaren Mahanandia</t>
  </si>
  <si>
    <t>Rupanand Bhoi S/o-Sudarsan Bhoi</t>
  </si>
  <si>
    <t>Ashok Dhurua S/o-Dasara Dhurua</t>
  </si>
  <si>
    <t>Satyabhama Naik S/o-Srikara Bhoi</t>
  </si>
  <si>
    <t>Painika Naik S/o-Prahalad Naik</t>
  </si>
  <si>
    <t>Jagdhan Naik S/o-Bimbadhar Naik</t>
  </si>
  <si>
    <t>Kshirabati Naik S/o-Jagadhan Naik</t>
  </si>
  <si>
    <t>Girish Kumar Naik S/o-Gauranga Naik</t>
  </si>
  <si>
    <t>Dibyshankar Naik</t>
  </si>
  <si>
    <t>Bisheswar Jayapuria S/o-Bansidhar Jayapuri</t>
  </si>
  <si>
    <t>Sarojini Naik W/o-Binod Naik</t>
  </si>
  <si>
    <t>Sumanta Kumar Patel S/o-Hrudanand Patel</t>
  </si>
  <si>
    <t>Tiknov Patel S/o-Hrudanand Patel</t>
  </si>
  <si>
    <t>Hrudanand Patel S/o-Mukteswar Patel</t>
  </si>
  <si>
    <t>Ramani Ranjan Naik S/o-Muralidhar Naik</t>
  </si>
  <si>
    <t>Manjatan Naik S/o-Murali Naik</t>
  </si>
  <si>
    <t>Bhumisuta Naik S/o-Parameswar Naik</t>
  </si>
  <si>
    <t>Bedabyas Bhoi S/o-Premsagar Bhoi</t>
  </si>
  <si>
    <t>Jyotish Chandra Bhoi S/o-Premsagar Bhoi</t>
  </si>
  <si>
    <t>Minketan Naik S/o-Bhupasingh Naik</t>
  </si>
  <si>
    <t>Keshab Dhurua S/o-Minketan Dhurua</t>
  </si>
  <si>
    <t>Minketan Dhurua S/o-Tila Dhurua</t>
  </si>
  <si>
    <t>Rabinarayan Dhurua S/o-Kuber Dhurua</t>
  </si>
  <si>
    <t>Laxmidhar Dhurua S/o-Bhuleswar Dhurua</t>
  </si>
  <si>
    <t>Bansidhar Naik S/o-Kartik Naik</t>
  </si>
  <si>
    <t>Anirudha Naik S/o-Laxmidhar Naik</t>
  </si>
  <si>
    <t>Hrushikesh Bhoi S/o-Rupeswar Bhoi</t>
  </si>
  <si>
    <t>Sundarmani Mahananda S/o-Srikara Mahananda</t>
  </si>
  <si>
    <t>Pradeep Kharsel S/o-Jayaram Kharsel</t>
  </si>
  <si>
    <t>Hite Nag S/o-Kshetra Nag</t>
  </si>
  <si>
    <t>Raju Nag S/o-Rupanand Nag</t>
  </si>
  <si>
    <t>Dilip Laria S/o-Sarat Laria</t>
  </si>
  <si>
    <t>Hrudanand Panday S/o-Madhusudan Panday</t>
  </si>
  <si>
    <t>Dhanamani Panday S/o-Parmananda Panday</t>
  </si>
  <si>
    <t>Radhika Nayak D/o-Krupasindhu Nayak</t>
  </si>
  <si>
    <t>Kalakara Nayak S/o-Gurudev Nayak</t>
  </si>
  <si>
    <t>Gobardhan Dhurua S/o-Somnath Dhurua</t>
  </si>
  <si>
    <t>Purna Chandra Chhachhan S/o-Rajendra Chhachhan</t>
  </si>
  <si>
    <t>Mangobinda Chhachhan S/o-Rajendra Chhachhan</t>
  </si>
  <si>
    <t>Janmajay Chhachhan S/o-Bala Ganda</t>
  </si>
  <si>
    <t>Tularam Chhachhan S/o-Khatu Chhachhan</t>
  </si>
  <si>
    <t>Radha Chhachhan W/o-Mahendra Chhachhan</t>
  </si>
  <si>
    <t>Laxman Chhachhan S/o-Lalit Chhachhan</t>
  </si>
  <si>
    <t>Tularam Majhi S/o-Kastu Majhi</t>
  </si>
  <si>
    <t>Kaita Majhi                W/o-Binod Majhi</t>
  </si>
  <si>
    <t>Kain Majhi                W/o-Rasa Bag</t>
  </si>
  <si>
    <t>Sadhu Pan S/o-Kartika Pan</t>
  </si>
  <si>
    <t>Dileswari Jaypuria D/o-Chandrabhanu Jaypuria</t>
  </si>
  <si>
    <t>Haripriya Jaypuria S/o-Dibyashankar Jaypuria</t>
  </si>
  <si>
    <t>Jagadish Kisan S/o-Tirtha Kisan</t>
  </si>
  <si>
    <t>Bhartha Kisan S/o-Jethu Kisan</t>
  </si>
  <si>
    <t>Kumar Chhachhan S/o-Bhadra Ganda</t>
  </si>
  <si>
    <t>Gitanjali Chhachhan W/o-Kirtan Chhachhan</t>
  </si>
  <si>
    <t>Bhubaneswar Dhurua S/o-Mouzram Dhurua</t>
  </si>
  <si>
    <t>Ranjan Dhurua S/o-Mouzram Dhurua</t>
  </si>
  <si>
    <t>Nabin Kisan S/o-Aibana Kisan</t>
  </si>
  <si>
    <t>Srimati Bagar S/o-Hari Sunani</t>
  </si>
  <si>
    <t>Narendra Naik S/o-Bhikha Naik</t>
  </si>
  <si>
    <t>Ratilal Majhi S/o-Mudhalal Majhi</t>
  </si>
  <si>
    <t>Jugeswar Kisan S/o-Aiban Kisan</t>
  </si>
  <si>
    <t>Rukman Pande S/o-Mitrabhanu Pande</t>
  </si>
  <si>
    <t>Gitanjali Dhurua W/o-Laxmidhar Dhurua</t>
  </si>
  <si>
    <t>Naren Bhoi S/o-Rupanand Bhoi</t>
  </si>
  <si>
    <t>Purnachandra Chhachhan S/o-Rajindra Chhanchhan</t>
  </si>
  <si>
    <t>Kumuradihi</t>
  </si>
  <si>
    <t>Ganda Budula S/o-Jatia Budula</t>
  </si>
  <si>
    <t>Kaita Majhi w/o-Binod Majhi</t>
  </si>
  <si>
    <t>Kain majhi w/o-Labanidhar majhi</t>
  </si>
  <si>
    <t>Tularam majhi s/o-kastu Majhi</t>
  </si>
  <si>
    <t>Subash kansrali s/o-Shankar Kansrali</t>
  </si>
  <si>
    <t>Shadhu pan s/o-Kartika pan</t>
  </si>
  <si>
    <t>Baneswar Majhi s/o-Dhou majhi</t>
  </si>
  <si>
    <t>Pramod Jayapuria s/o-Jagdish Jayapuria</t>
  </si>
  <si>
    <t>Haripriya Jayapuria W/o-Dibyashankar Jayapuria</t>
  </si>
  <si>
    <t>Dileswari Jayapuria D/o-Chandra Bhanu Jayapuria</t>
  </si>
  <si>
    <t>Prasna Kisan s/o-Sudan Kisan</t>
  </si>
  <si>
    <t>Dhukhabandhau Chhatria s/o-Sudan Kisan</t>
  </si>
  <si>
    <t>Dinabandhu Chhatria s/o-Bhikha Chhatria</t>
  </si>
  <si>
    <t>Buddhadev Chhatria s/o-Bhikha Chhatria</t>
  </si>
  <si>
    <t>Shankar Kisan s/o-Balki Kisan</t>
  </si>
  <si>
    <t>Chandia Kisan s/o- Raghu Kisan</t>
  </si>
  <si>
    <t>Bhaga Kisan s/o- Raghu Kisan</t>
  </si>
  <si>
    <t>Dutia Kisan s/0-sitia Kisan</t>
  </si>
  <si>
    <t>Ratilal Kisan S/o-Mudhal Majhi</t>
  </si>
  <si>
    <t>Radha Chatria W/o-Mahendra Chhatria</t>
  </si>
  <si>
    <t>Dutia Chandra Bhoi s/o-Angad Bhoi</t>
  </si>
  <si>
    <t>Tila Kisan s/o-Gajindra Kisan</t>
  </si>
  <si>
    <t>Jagatram Naik s/o-Manbodh Naik</t>
  </si>
  <si>
    <t>Sanjukta Naik w/o-Tejram Naik</t>
  </si>
  <si>
    <t>Bhagatram Naik s/o-Manbodh Naik</t>
  </si>
  <si>
    <t>Radheshyam Naik s/o-Baikuntha Naik</t>
  </si>
  <si>
    <t>Lokanath Naik s/o-Judhistir Naik</t>
  </si>
  <si>
    <t>Rabi Naik</t>
  </si>
  <si>
    <t>Ramesh ch. Naik s/o-kumarmani Naik</t>
  </si>
  <si>
    <t>Bipin Naik s/o-Satrughan Naik</t>
  </si>
  <si>
    <t>Maheswara naik s/o-Karunakar naik</t>
  </si>
  <si>
    <t>Rohit Naik s/o-Bhuleswar Naik</t>
  </si>
  <si>
    <t>Jenamani naik s/0-Shushkara Naik</t>
  </si>
  <si>
    <t>Rajkumar Bhoi s/o-Narasingh Bhoi</t>
  </si>
  <si>
    <t>Jugeswar Chhachhan s/o-Abhin Chhachhan</t>
  </si>
  <si>
    <t>Dharamsingh Naik s/o-Satyanand naik</t>
  </si>
  <si>
    <t>Malia Naik s/o-Atmaram Naik</t>
  </si>
  <si>
    <t>Kailash Majhi S/o- Naresh Majhi</t>
  </si>
  <si>
    <t>Rupendra Majhi s/o-Naren Majhi</t>
  </si>
  <si>
    <t>Kanaka Bhoi s/o-Manohar Majhi</t>
  </si>
  <si>
    <t>Arjun Naik S/o-Rameswar Naik</t>
  </si>
  <si>
    <t>Tarun kisan s/o-Jayaram Kisan</t>
  </si>
  <si>
    <t>Jayasingh Naik s/o-Golbadan naik</t>
  </si>
  <si>
    <t>Sushil ku Naik s/o-Jayasingh Naik</t>
  </si>
  <si>
    <t>Pradeep Kumar Chhachhan s/o-Dasharathi Chhachhan</t>
  </si>
  <si>
    <t>Laxmikanta pujhari So/-Saroj Pujhari</t>
  </si>
  <si>
    <t>Jhirlapali</t>
  </si>
  <si>
    <t>Subodh Pujhari So/-Dibyaraj Pujhari</t>
  </si>
  <si>
    <t>Rajesh Kumar Pujhari S/o-Khirod Chandra Pujhari</t>
  </si>
  <si>
    <t>Manoj pujhari So/-Dibyaraj Pujhari</t>
  </si>
  <si>
    <t>Biranchi BahidarSo/Kasinath Bahidar</t>
  </si>
  <si>
    <t>Giridhari Patel So/-PabitraPatel</t>
  </si>
  <si>
    <t>Kartika Mahananda S/o-Brajamohan Mahananda</t>
  </si>
  <si>
    <t>Surendra Sahu S/o-Jayadeb Sahu</t>
  </si>
  <si>
    <t>Shesadeb Sahu S/o-Banamali Bag</t>
  </si>
  <si>
    <t>Bhuleswar Bagh S/o-Binod Bagh</t>
  </si>
  <si>
    <t>Niranjan Bhainsa S/o-Sobharam Bhainsa</t>
  </si>
  <si>
    <t>Gobinda Bhainsa S/o-Niranjan bhainsa</t>
  </si>
  <si>
    <t>Saila Bhainsa S/o-Rushi Bhainsa</t>
  </si>
  <si>
    <t>Kastu Behera S/o-Ghansia Behhera</t>
  </si>
  <si>
    <t>Rajesh Jaypuria S/o-Dubraj Jaypuria</t>
  </si>
  <si>
    <t>Indra Bagh S/o-Shyamsundar Bag</t>
  </si>
  <si>
    <t>Ghanashyam Jaypuria S/o-Sashi Jaypuria</t>
  </si>
  <si>
    <t>Kalpa Bata Patel S/o-Judhistir Patel</t>
  </si>
  <si>
    <t>Prabin Kishor Patel S/o-Kalpabata Patel</t>
  </si>
  <si>
    <t>Pranaya Kishor Patel S/o-Kalpabata Patel</t>
  </si>
  <si>
    <t>Kulamani patel S/o-Chandramabi Patel</t>
  </si>
  <si>
    <t>Bishal patel S/o-Kulamani Patel</t>
  </si>
  <si>
    <t>Ramani ranjan Patel S/o-Mohan Chandra Patel</t>
  </si>
  <si>
    <t>Binodini Jayapuria W/o-Bibhishan Jaypuria</t>
  </si>
  <si>
    <t>Mitrabhanu Karali S/o-Purnachandra Karali</t>
  </si>
  <si>
    <t>Dhruba Buda S/o-Tila Buda</t>
  </si>
  <si>
    <t>Subhash Chandra Naik S/o-Rasanand Naik</t>
  </si>
  <si>
    <t>Binodini Das W/o-Abhimanyu Das</t>
  </si>
  <si>
    <t>Lataban Jaypuria S/o-Mukunda Jaypuria</t>
  </si>
  <si>
    <t>Bhikhari Naik S/o-Anirudhha Naik</t>
  </si>
  <si>
    <t>Bhabani Naik S/o-Dharanidhar Naik</t>
  </si>
  <si>
    <t>Pintu Naik S/o-Pandu Naik</t>
  </si>
  <si>
    <t>Ganesh Naik S/o-Pandu Naik</t>
  </si>
  <si>
    <t>Paremeswar naik S/o-Abduth Naik</t>
  </si>
  <si>
    <t>Jagyasini Patel W/o-Bipin Patel</t>
  </si>
  <si>
    <t>Sujit Naik S/o-Ashok Naik</t>
  </si>
  <si>
    <t>Jaynarayan Patel S/o-Mohan Chandra Patel</t>
  </si>
  <si>
    <t>Puran Majhi S/o-Budhu Majhi</t>
  </si>
  <si>
    <t>Suresh Majhi S/o-Gopal Majhi</t>
  </si>
  <si>
    <t>Sabitri Naik W/o-Ashok naik</t>
  </si>
  <si>
    <t>Nabin Majhi S/o-Kanhu Majhi</t>
  </si>
  <si>
    <t>Binay Kumar Naik S/o-Budharaj Naik</t>
  </si>
  <si>
    <t>Sanjay Kumar Naik S/o-Budharaj naik</t>
  </si>
  <si>
    <t>Kabita Pandey W/o-Bijay Kumar Naik</t>
  </si>
  <si>
    <t>Bincho Bag D/o-Tiknu Majhi</t>
  </si>
  <si>
    <t>Sridhar Majhi S/o-Dashru Kisan</t>
  </si>
  <si>
    <t>Dharma Majhi S/o-Sukhdev Majhi</t>
  </si>
  <si>
    <t>Kapilas Majhi S/o-Sukhdev Majhi</t>
  </si>
  <si>
    <t>Durjodhan majhi S/o-Dashru Kisan</t>
  </si>
  <si>
    <t>Tapaswini Kisan W/o-Fakir Kisan</t>
  </si>
  <si>
    <t>Gobinda Kisan S/o-Fakir Kisan</t>
  </si>
  <si>
    <t>Nabaratna Kisan S/o-Shashi Kisan</t>
  </si>
  <si>
    <t>Jenamani Majhi S/o-Durjodhan Majhi</t>
  </si>
  <si>
    <t>Debaki Naik D/o-Subarna Naik</t>
  </si>
  <si>
    <t>Debanand naik S/o-Sambaru naik</t>
  </si>
  <si>
    <t>Bichitra Dansana S/o-Dhaneswar Dansana</t>
  </si>
  <si>
    <t>Pramita Chhatria D/o-Satrughan Chhatria</t>
  </si>
  <si>
    <t>Sushma majhi W/o-Gopal Majhi</t>
  </si>
  <si>
    <t>Janhabi Patel W/o- Manbodh Patel</t>
  </si>
  <si>
    <t>Lina Patel W/o-Upendra Patel</t>
  </si>
  <si>
    <t>Bedamati Bhanja D/o-Hira Pan</t>
  </si>
  <si>
    <t>Rajani Chhatria S/o-Madhukar Chhatria</t>
  </si>
  <si>
    <t>Sudip Kishor Naik S/o- Bhabani Chandra naik</t>
  </si>
  <si>
    <t>Subash Kishor Naik S/o-Sheshadev Naik</t>
  </si>
  <si>
    <t>Mathura Naik W/o-Sri Charan Naik</t>
  </si>
  <si>
    <t>Subhash Chandra Bhanja S/o-Ramji Bhanja</t>
  </si>
  <si>
    <t>Deepti Patel W/o-Haresh Kumar patel</t>
  </si>
  <si>
    <t>Tanaya patel D/o-Sripati Patel</t>
  </si>
  <si>
    <t>Janmajay Bhoi S/o-Banmali Bhoi</t>
  </si>
  <si>
    <t>Netranand Patel S/o-Basudev Patel</t>
  </si>
  <si>
    <t>Narendra Kumar Patel S/o-Hrudanand Patel</t>
  </si>
  <si>
    <t>Manoj Kumar patel S/o-Rajani Ranjan patel</t>
  </si>
  <si>
    <t>Anup kumar patel S/o-Rajani Ranjan Patel</t>
  </si>
  <si>
    <t>Satish Kumar Patel S/oManoj Ku. Patel</t>
  </si>
  <si>
    <t>Nitesh  kumar Patel S/o-Anup Kumar Patel</t>
  </si>
  <si>
    <t>Ramesh Kumar Patel S/o-Netranand Patel</t>
  </si>
  <si>
    <t>Binod Bihari Patel S/o-Chandra Shekhar Patel</t>
  </si>
  <si>
    <t>Pankajini Patel W/o-Binod Bihari Patel</t>
  </si>
  <si>
    <t>Swaraj Kumar Patel S/o-Binod Bihari Patel</t>
  </si>
  <si>
    <t>Sanjay Kumar Naik S/o-Suresh Chandra  naik</t>
  </si>
  <si>
    <t>Suresh Chandra  naik S/o-Mitrabhanu Naik</t>
  </si>
  <si>
    <t>Shushil Kumar Naik S/o-Mitrabhanu Naik</t>
  </si>
  <si>
    <t>Meghanad Naik S/o-Bhagirathi Naik</t>
  </si>
  <si>
    <t>Laxman Patel S/o-Bharat Chandra Patel</t>
  </si>
  <si>
    <t>Jaikrushna Patel S/o-Laxman Patel</t>
  </si>
  <si>
    <t>Prafulla Ku Nayak           S/o-Shibanarayan Nayak</t>
  </si>
  <si>
    <t>Saukini Nayak                W/o-Prafulla Ku Nayak</t>
  </si>
  <si>
    <t>Bijaya Kumar Nayak       S/o-Shibanarayan Nayak</t>
  </si>
  <si>
    <t>Ankita Nayak                  D/o-Prafulla Kumar Nayak</t>
  </si>
  <si>
    <t>Naresh Rao                      S/o-Dayanidhi Rao</t>
  </si>
  <si>
    <t>Sundarmani Rao             S/o-Ramprasad Rao</t>
  </si>
  <si>
    <t>Amit Kumar Rao             S/o-Ramprasad Rao</t>
  </si>
  <si>
    <t>Dileswar Patel                      S/o-Laxman Patel</t>
  </si>
  <si>
    <t>Debananda Patel                  S/o-Laxman Patel</t>
  </si>
  <si>
    <t>Surubali Patel                     S/o-Laxman Patel</t>
  </si>
  <si>
    <t>Asit Ku Rao                     S/o-Suhil Rao</t>
  </si>
  <si>
    <t>Lalit Mohan Patel                  S/o-Ramraj Patel</t>
  </si>
  <si>
    <t>Rajesh Rao                        S/o-Haladhar Rao</t>
  </si>
  <si>
    <t>Ramakanta Patel               S/o-Lalit Mohan Patel</t>
  </si>
  <si>
    <t>Rusendra Patel                 S/o-Santosh Patel</t>
  </si>
  <si>
    <t>Nilambar Rao                     S/o-gosai Rao</t>
  </si>
  <si>
    <t>Prasanta Sa                     S/o-Iswar Sa</t>
  </si>
  <si>
    <t>Jagnya Bhainsa                  W/o-Mishra Bhainsa</t>
  </si>
  <si>
    <t>Narasingha Bhainsa                  S/o-Shriram Bhainsa</t>
  </si>
  <si>
    <t>Suraj Bhainsa                  S/o-Shriram Bhainsa</t>
  </si>
  <si>
    <t>Bharati Pruseth               D/o-Banamali Sa</t>
  </si>
  <si>
    <t>Dali Sa                             W/o-Prasanta Sa</t>
  </si>
  <si>
    <t>Akshya Patel                    S/o-Barun Patel</t>
  </si>
  <si>
    <t>Banamali Sa                    S/o-Dhaneswar Sa</t>
  </si>
  <si>
    <t>Bhubaneswar Rana            S/o-Yudhistir Rana</t>
  </si>
  <si>
    <t>Haresh Ku Patel                S/o-Suklamani Patel</t>
  </si>
  <si>
    <t>Nirmal Kumar Patel        S/o-Sukadev Patel</t>
  </si>
  <si>
    <t>Sukadev Patel                 S/o-Minaketan Patel</t>
  </si>
  <si>
    <t>Paresh Patel                     S/o-Sukla Patel</t>
  </si>
  <si>
    <t>Roshan Kumar Patel         S/o-Makunda Patel</t>
  </si>
  <si>
    <t>Jagannath Kisan                S/o-Bali Kisan</t>
  </si>
  <si>
    <t>Sushil Kumar Rao             S/o-Kuber Rao</t>
  </si>
  <si>
    <t>Sambarana Rao              S/o-Pabitra Rao</t>
  </si>
  <si>
    <t>Dukhabandu Rao                S/o-Nilambar Rao</t>
  </si>
  <si>
    <t>Pramod Chandra Patel      S/o-Radhamohan Patel</t>
  </si>
  <si>
    <t>Rojirani Choudhury           W/o-Naresh Patel</t>
  </si>
  <si>
    <t>Lalita Patel                      W/o-Pramod patel</t>
  </si>
  <si>
    <t>Naresh Patel                    S/o-Pramod Patel</t>
  </si>
  <si>
    <t>Makunda Patel                  S/o-Nrupalal Patel</t>
  </si>
  <si>
    <t>Manabodha Chhatria         S/o-Kartik Chhatria</t>
  </si>
  <si>
    <t>Sachidananda Patel           S/o-Arjun Patel</t>
  </si>
  <si>
    <t>Salil Patel                          S/o-Sachidananda Patel</t>
  </si>
  <si>
    <t>Prafulla Ku Patel              S/o-Yudhistir Patel</t>
  </si>
  <si>
    <t>Kulamani Patel                   S/o-Iswar Patel</t>
  </si>
  <si>
    <t>Arun Ku. Dani                  S/o-Krushna Chandra Dani</t>
  </si>
  <si>
    <t>Krushna Chandra Dani   S/o-Ramachandra dani</t>
  </si>
  <si>
    <t>Atip Ku. Patel                  S/o-Dirjeswar Patel</t>
  </si>
  <si>
    <t>Chandra Kanta Patel       S/o-Tankadhar Patel</t>
  </si>
  <si>
    <t>Kumari Patel                    W/o-Mahindra Patel</t>
  </si>
  <si>
    <t>Sanjaya Ku. Patel             S/o-Dubraj Patel</t>
  </si>
  <si>
    <t>Bhagabati Patel             W/o-Dubraj Patel</t>
  </si>
  <si>
    <t>Santosh Ku Patel            S/o-Dubraj Patel</t>
  </si>
  <si>
    <t>Niranjan Kisan                 S/o-Biranchi Kisan</t>
  </si>
  <si>
    <t>Jayprakash Patel S/o-Rupanand Patel</t>
  </si>
  <si>
    <t>Nabin Chandra Patel S/o-Kanhu Charan Patel</t>
  </si>
  <si>
    <t>Janaki Patel W/o-Nandlal Patel</t>
  </si>
  <si>
    <t>Nandalal Patel S/o-Laxmidhar patel</t>
  </si>
  <si>
    <t>Hare krushna Dansana S/o-Khatu</t>
  </si>
  <si>
    <t>Kartikeswar Patel S/o-Dhaneswar Patel</t>
  </si>
  <si>
    <t>Chinmay Kumar Patel S/o-Jatindra Kumar Patel</t>
  </si>
  <si>
    <t>Subhasini Patel W/o-Jatindra Ku. Patel</t>
  </si>
  <si>
    <t>Dayanidhi Nayak S/o-Trilochan naik</t>
  </si>
  <si>
    <t>Raghumani Patel s/o- Lalit Patel</t>
  </si>
  <si>
    <t>Mahesh Kumar Dansana s/o-Khatu</t>
  </si>
  <si>
    <t>Khalu Dansanas/o-Jogeswar</t>
  </si>
  <si>
    <t>Harichandan Seth s/o- Kabi Seth</t>
  </si>
  <si>
    <t>Nalin Kisan s/o- Suban Kisan</t>
  </si>
  <si>
    <t>Mahendra Patel s/o Dhaneswar</t>
  </si>
  <si>
    <t>Bisambar Seth s/o- Kasha Seth</t>
  </si>
  <si>
    <t>Rabi Seth S/o-Kasha Seth</t>
  </si>
  <si>
    <t>Santosh Kumar Patel s/o- Dubaraj Patel</t>
  </si>
  <si>
    <t>Sanjay Kumar Patel s/o-Dubaraj Patel</t>
  </si>
  <si>
    <t>Nispuri Patel s/o- Purnachandra Patel</t>
  </si>
  <si>
    <t>Mukteswar Patel s/o- Dubraj Patel</t>
  </si>
  <si>
    <t>do</t>
  </si>
  <si>
    <t>Bedabyas Patel s/o-Baladeb Patel</t>
  </si>
  <si>
    <t>Ashok Kumar Patels/o-Srinibas Patel</t>
  </si>
  <si>
    <t>Pratap Kumar Patel s/o- Srinibas Patel</t>
  </si>
  <si>
    <t>Padma Kishor Naik s/o - Pabitra Nayak</t>
  </si>
  <si>
    <t>Susanta Naik s/o- Pitamber Naik</t>
  </si>
  <si>
    <t>Gopal Krishna Patta/Seshadeb Patel</t>
  </si>
  <si>
    <t>Anuchhaya Patel D/o-Parameswar Patel</t>
  </si>
  <si>
    <t>Nishamani Patel D/o-Parasuram Patel</t>
  </si>
  <si>
    <t>Aditya Kumar Patel S/o-Jogeswar Patel</t>
  </si>
  <si>
    <t>Ranjan Ku Patel S/o-Balaram Patel</t>
  </si>
  <si>
    <t>Arjun Patel S/o-Muralidhar Patel</t>
  </si>
  <si>
    <t>Sukanti Patel D/o-Gunanidhi Patel</t>
  </si>
  <si>
    <t>Suresh Chandra Patel S/o-Shyamsundar Patel</t>
  </si>
  <si>
    <t>Jaykumar Nayak S/o-Sushanta Nayak</t>
  </si>
  <si>
    <t>Shakti Bhusan Sethi S/o-Achutananda Sethi</t>
  </si>
  <si>
    <t>Nirakar Patel S/o-Niranjan Patel</t>
  </si>
  <si>
    <t>Hemsagar KhatiS/o- Ghanashyam khati</t>
  </si>
  <si>
    <t>Hemanta Kumar houdhury S/o-Prafulla Kumar Choudhry</t>
  </si>
  <si>
    <t>Bhujaram Patel S/o-Hrusikesh Patel</t>
  </si>
  <si>
    <t>Karunakar Majhi S/o-Iswar Majhi</t>
  </si>
  <si>
    <t>Hemanta Bag S/o-Ranjit Bag</t>
  </si>
  <si>
    <t>Purna Chatria S/o-Munku Chatria</t>
  </si>
  <si>
    <t>Narendra Naik S/o-Tejram Naik</t>
  </si>
  <si>
    <t>Dhruba chandra Bhoi S/o-Alekha Bhoi</t>
  </si>
  <si>
    <t>Gangiya Patel S/o-Rupadhar Patel</t>
  </si>
  <si>
    <t>Dillip Ku Patel S/o-Gangaya Patel</t>
  </si>
  <si>
    <t>Nabin Ku Patel S/o-Gangaya Patel</t>
  </si>
  <si>
    <t>Hitendra Ku Patel S/o-Gangaya Patel</t>
  </si>
  <si>
    <t>Sobhagya Patel S/o-Gangaya Patel</t>
  </si>
  <si>
    <t>Santanu Ku Patel S/o-Sobhagya Patel S/o-Gangaya Patel</t>
  </si>
  <si>
    <t>Dutia Chand Naik S/o-Pitambar Naik</t>
  </si>
  <si>
    <t>Mathura Gardia S/o-Ban Gardia</t>
  </si>
  <si>
    <t>Pradip Ku Disandhi S/o-Saratram Dasandhi</t>
  </si>
  <si>
    <t>Lokesh Dhani S/o-Krushna Chandra Dani</t>
  </si>
  <si>
    <t>Amitab Patel S/o-Nabin Chandar Patel</t>
  </si>
  <si>
    <t>Nabin Chandar Patel S/o-Parameswar Patel</t>
  </si>
  <si>
    <t>Chandini Meher</t>
  </si>
  <si>
    <t>Bipin Bihari Pujhari</t>
  </si>
  <si>
    <t>Hemananda Patel S/o-Paramananda Patel</t>
  </si>
  <si>
    <t>Braj Rana S/o-Megha Rana</t>
  </si>
  <si>
    <t>Bhabani Shankar Pattnaik</t>
  </si>
  <si>
    <t>Abhimanyu Patel S/o-Parag Patel</t>
  </si>
  <si>
    <t>Santosh Kumar Patel s/o-Kumar Patel</t>
  </si>
  <si>
    <t>Kishore Ch Patel S/o-Brajamohan Patel</t>
  </si>
  <si>
    <t>Bhubaneswar Patel S/o-Kabidananda Patel</t>
  </si>
  <si>
    <t>Agniswar Patel S/o-Kabidananda Patel</t>
  </si>
  <si>
    <t>Kailash Ku Patel s/o-Bhubaneswar Patel</t>
  </si>
  <si>
    <t>Sobhabani Patel S/o-Dayanidhi Patel</t>
  </si>
  <si>
    <t>Suban Dhuruaa s/o-Dinabandhu Dhurua</t>
  </si>
  <si>
    <t>Sanjayaban Dhurua S/o-Dinabandhu Dhurua</t>
  </si>
  <si>
    <t>Mahendra Badi S/o-Ghasi Badi</t>
  </si>
  <si>
    <t>Sadananda Patel S/o-Basudeb Patel</t>
  </si>
  <si>
    <t>Basanta Ku Patel S/o-Sadananda Patel</t>
  </si>
  <si>
    <t>Sovabati Patel W/o-Biseswar Patel</t>
  </si>
  <si>
    <t>Nalini Patel S/o-Biseswar Patel</t>
  </si>
  <si>
    <t>Ashis Rana S/o-Parasuram Rana</t>
  </si>
  <si>
    <t>Jugeswar Rana S/o-Dinababdhu Rana</t>
  </si>
  <si>
    <t>Kanaka Sandha S/0-Gopal Sunani</t>
  </si>
  <si>
    <t>Basanta Ku Naik S/o- Dayandhi Naik</t>
  </si>
  <si>
    <t>Rohit Ku Naik s/o-Dayandhi Naik</t>
  </si>
  <si>
    <t>Milabha Naik W/o-Rohit Ku naik</t>
  </si>
  <si>
    <t>Jatindra Ku patel S/o-Sachidananda Patel</t>
  </si>
  <si>
    <t>Ganesh Ram Patel So-Laxmidhar Patel</t>
  </si>
  <si>
    <t>Kausika Bhoi S/o-Alkha Bhoi</t>
  </si>
  <si>
    <t>Laxmidhar Patel S/o-Balaram Patel</t>
  </si>
  <si>
    <t>Rajkishor Patel S/o-Dayanidhi Patel</t>
  </si>
  <si>
    <t>Manjulata Patel D/o-Puran Patel</t>
  </si>
  <si>
    <t>Nabin chandar Raut S/o-Badi Raut</t>
  </si>
  <si>
    <t>Madhukar Chhatria S/o-Munku Chhatria</t>
  </si>
  <si>
    <t>Hala Chhatria S/o-Bariha Chhatria</t>
  </si>
  <si>
    <t>Manbodh Chhatria S/o-Kartika Chhatria</t>
  </si>
  <si>
    <t>Jagatram Naik S/o-Chandra Sekhar naik</t>
  </si>
  <si>
    <t>Ashwani Ku Naik S/o-Jagatram Naik</t>
  </si>
  <si>
    <t>Arun Ku Naik S/o- Digambar Naik</t>
  </si>
  <si>
    <t>Debananda Chhatia S/o-Chainu Kisan</t>
  </si>
  <si>
    <t>Chhala Chhatria S/o-Ashadu Chhatria</t>
  </si>
  <si>
    <t>Nilamani Naik,          s/o-Sadananda Naik</t>
  </si>
  <si>
    <t>J pandkimal</t>
  </si>
  <si>
    <t>Bijaya Sunani,.s/o-Sankari sunani</t>
  </si>
  <si>
    <t>Bablu Sunani,s/o-Bipin  Sunani</t>
  </si>
  <si>
    <t>Josabanta Naik ,s/o- Brajamohan naik</t>
  </si>
  <si>
    <t>Santosh Khichidi ,          s/o- Brajamohan Khichidi</t>
  </si>
  <si>
    <t>Bhojaram naik,s/o-Lokanath naik</t>
  </si>
  <si>
    <t>Dayanidhi Pujhari ,s/o-Minch Pujhari</t>
  </si>
  <si>
    <t>Haresh Bhoinsa ,s/o-Khetri Bhainsa</t>
  </si>
  <si>
    <t>Debarchan patel ,s/o-Sidheswar patel</t>
  </si>
  <si>
    <t>Pratima Bag ,s/o-Mohansingh Khichidi</t>
  </si>
  <si>
    <t>Hemanta Patel ,s/o-Chiranji Patel</t>
  </si>
  <si>
    <t>Chiranjilal Patel ,s/o-Kuber Patel</t>
  </si>
  <si>
    <t>Chitan Pujhari ,s/o-Biseswar Patel</t>
  </si>
  <si>
    <t>Khirod pujhari,s/o-Mitra Pujhari</t>
  </si>
  <si>
    <t>Haripriya Patel ,w/o-Haresh Patel</t>
  </si>
  <si>
    <t>Dukhabandhu Luha,s/o-Biswanath Luha</t>
  </si>
  <si>
    <t>Ramakanta Luha,s/o-Biswanath Luha</t>
  </si>
  <si>
    <t>Gurucharan Jayapuria ,s/o-Samar Jayapuria</t>
  </si>
  <si>
    <t>Partab Luha ,s/o-sobharam Ganda</t>
  </si>
  <si>
    <t>Jagadish pujhari,s/o-Harish pujhari</t>
  </si>
  <si>
    <t>Nityanand Sunani ,s/o-tikeswar sunani</t>
  </si>
  <si>
    <t>Saita sunani D/o-Bigne Sunani</t>
  </si>
  <si>
    <t>Satyananda sunani ,s/o-Tikeswari Sunani</t>
  </si>
  <si>
    <t>Cheru pujhari ,s/o-Parsu pujhari</t>
  </si>
  <si>
    <t>Chandramani Pujhari,s/o-Goutam Pujhari</t>
  </si>
  <si>
    <t>Romancha Jayapuria ,s/o-Goutam Jayapuria</t>
  </si>
  <si>
    <t>Jituram gardia ,s/o-Rupadhar gardia</t>
  </si>
  <si>
    <t>Rohit patel,s/o-Harish Chandra patel</t>
  </si>
  <si>
    <t>Tikeswar dansana,s/o-Gopal Dansana</t>
  </si>
  <si>
    <t>Dayanidhi luha,s/o-Khageswar Luha</t>
  </si>
  <si>
    <t>Tularam naik,s/o-Parameswar Luha</t>
  </si>
  <si>
    <t>Dibyasankar patel,s/o-upendra patel</t>
  </si>
  <si>
    <t>Ashok Ku patel,s/o-Parameswar naik</t>
  </si>
  <si>
    <t>Parbati naik,W/o-ashok naik</t>
  </si>
  <si>
    <t>Dolbihari patel,s/o-parameswar patel</t>
  </si>
  <si>
    <t>Sikhanjali patel,W/o-dibyasankar patel</t>
  </si>
  <si>
    <t>Gayatri naik,s/o-Suresh naik</t>
  </si>
  <si>
    <t>Susil Pujhari,s/o-Rusi pujhari</t>
  </si>
  <si>
    <t>Muralidhar naik,s/o-Narayan naik</t>
  </si>
  <si>
    <t>Manbhangi Patel,D/o-Biranchi Patel</t>
  </si>
  <si>
    <t>Baitarani jayapuria,s/o-Damrudhar Jayapuria</t>
  </si>
  <si>
    <t>Baidehi Pujhari,w/o-Khirod Pujhari</t>
  </si>
  <si>
    <t>Prasanta naik,s/o-udaya Naik</t>
  </si>
  <si>
    <t>Asmini naik,s/o-Bhubaneswar naik</t>
  </si>
  <si>
    <t>Manoj ku patel,s/o-bhagirathi naik</t>
  </si>
  <si>
    <t>Kujabihari naik,s/o-Mukunda naik</t>
  </si>
  <si>
    <t>Sitaram Jayapuria,s/o-BIkha jayapuria</t>
  </si>
  <si>
    <t>Sitaram Jayapuria,s/o-BHIkha jayapuria</t>
  </si>
  <si>
    <t>Prafula Naik,s/o-Sadhu naik</t>
  </si>
  <si>
    <t>Padmini Behera ,W/o-dutia behera</t>
  </si>
  <si>
    <t>Bajindra Patel,s/o-Miniketan patel</t>
  </si>
  <si>
    <t>Basanta Naik,s/o-Adbhuta naik</t>
  </si>
  <si>
    <t>Bimbadhar jayapuria,s/o-makunda jayapuria</t>
  </si>
  <si>
    <t>Purna Chandra Jayapuria,s/o-Amara Jayapuiria</t>
  </si>
  <si>
    <t>Ugresan Patel,s/o-Saytabadi patel</t>
  </si>
  <si>
    <t>Upendra patel,s/o-Biranchi patel</t>
  </si>
  <si>
    <t>Labanidhar patel ,S/o-paneswar Patel</t>
  </si>
  <si>
    <t>Khira naik,D/o-Rupeswar naik</t>
  </si>
  <si>
    <t>Sshi Magar,s/o-Subanath magar</t>
  </si>
  <si>
    <t>Gopinath Khichidi,s/o-dasaratha khichidi</t>
  </si>
  <si>
    <t>Banabasi Bhoi,s/o-Amana naik</t>
  </si>
  <si>
    <t>Sripati naik,s/o-Baji naik</t>
  </si>
  <si>
    <t>Phula Patel,D/o-Chandra sekhar patel</t>
  </si>
  <si>
    <t>Kalabati Luha,W/o-nileswar Patel</t>
  </si>
  <si>
    <t>Pirobati Jayapuria,D/o-Nilambar Luha</t>
  </si>
  <si>
    <t>Upama Patel,W/o-Mitrabhanu patel</t>
  </si>
  <si>
    <t>Bhubaneswar patel,s/o-Akadesia Patel</t>
  </si>
  <si>
    <t>Lalit Patel,s/o-Khageswar patel</t>
  </si>
  <si>
    <t>Dharanidhar Patel,s/o-Biranchi Patel</t>
  </si>
  <si>
    <t>Shrikanta Nayak,s/o-Padmakishor Nayak</t>
  </si>
  <si>
    <t>Chitrasen Jayapuria,s/o-Judhistir Jayapuria</t>
  </si>
  <si>
    <t>Sukanti Pujhari ,s/o-Biswambar Pujhari</t>
  </si>
  <si>
    <t>Sadananda Luha S/o-sobharam Luha</t>
  </si>
  <si>
    <t>Sumitra Naik,s/o-Ajit Naik</t>
  </si>
  <si>
    <t>Kunu naik ,s/o-Karti ka naik</t>
  </si>
  <si>
    <t>Sanatan Pujhari ,s/o-Jhiblala Pujhari</t>
  </si>
  <si>
    <t>Sukru Patel,s/o-Pareswar Patel</t>
  </si>
  <si>
    <t>Narayana Pujhari,s/o-Chakradhar Pujhari</t>
  </si>
  <si>
    <t>Lalit Behera,s/o-Labani Behera</t>
  </si>
  <si>
    <t>Khatu Behera,S/o-Labanidhar Behera</t>
  </si>
  <si>
    <t>Hrudananda Pujhari,s/o-Rusi Pujhari</t>
  </si>
  <si>
    <t>Bhagabati Khichidi,s/o-Khedu Khichidi</t>
  </si>
  <si>
    <t>Umesh patel,s/o-Jaramani patel</t>
  </si>
  <si>
    <t>Sabiti Naik,W/o-Bhubane Naik</t>
  </si>
  <si>
    <t>mani naik,s/o-Kartika naik</t>
  </si>
  <si>
    <t>Karna Naik,s/o-Sadananada  naik</t>
  </si>
  <si>
    <t>Purita Jamdulia,s/o-sukru ganda</t>
  </si>
  <si>
    <t>Lilima Naik,s/o-Abhi Naik</t>
  </si>
  <si>
    <t>Hita Khanda ,s/o-sadhu Khanda</t>
  </si>
  <si>
    <t>Parakhita Khanda,s/o-sadu khanda</t>
  </si>
  <si>
    <t>Shankhabati Naik,W/o-Mohanlal naik</t>
  </si>
  <si>
    <t>Binaya naik,s/o-Divya Naik</t>
  </si>
  <si>
    <t>Nakul Patel,s/o-sukru Patel</t>
  </si>
  <si>
    <t>Hemanada Jayapuria,s/o-Bichananda Jayapuria</t>
  </si>
  <si>
    <t>Jugeswar Jyapuria,s/o-amara Jayapuria</t>
  </si>
  <si>
    <t>Mamata Ptael,s/o-dayanidhi patel</t>
  </si>
  <si>
    <t>Minketan Patel,s/o-Jogeswar Patel</t>
  </si>
  <si>
    <t>Judhistir Patel,s/o-Daudullav Patel</t>
  </si>
  <si>
    <t>Chandrika naik,D/o-Kishor Sing Naik</t>
  </si>
  <si>
    <t>Nandini Naik,D/o-Kishor Sing naik</t>
  </si>
  <si>
    <t>Begam Kumari Naik.D\o-Kishor Sing Naik</t>
  </si>
  <si>
    <t>Ratna Kanti Naik,D/o-Kishor Sing Naik</t>
  </si>
  <si>
    <t>Kuber Pujhari,S/o-Hiralal Pujhari</t>
  </si>
  <si>
    <t>Chaitan Pujhari,S/o-Bisambar Pujhari</t>
  </si>
  <si>
    <t>Sunita patel,S/o-Dayanadhi Patel</t>
  </si>
  <si>
    <t>Susama bhaisa,S/o-Mohan Sing Bhaisa</t>
  </si>
  <si>
    <t>Sripati Naik,S/o-Satyabadi Naik</t>
  </si>
  <si>
    <t>Usha Karta,S/o-Bala Khichidi</t>
  </si>
  <si>
    <t>dharini luha,S/o-Kastu Luha</t>
  </si>
  <si>
    <t>Satya nand naik,s/o-Diga Naik</t>
  </si>
  <si>
    <t>Dolabhari patel,S/o-sasidhar Patel</t>
  </si>
  <si>
    <t>Narendra Patel,Paneswar Patel</t>
  </si>
  <si>
    <t>Padmalochan Patel,S/o-Jogeswar Patel</t>
  </si>
  <si>
    <t>Kanti Luha,S/o-Rghunath luha</t>
  </si>
  <si>
    <t>Nandini Karta,S/o- Babulal Karta</t>
  </si>
  <si>
    <t>Rajindra naik,S/o-niranjan naik</t>
  </si>
  <si>
    <t>Mohini Luha,S/o-Milu Luha</t>
  </si>
  <si>
    <t>Satrughan Sunani,S/o-Jagannath sunani</t>
  </si>
  <si>
    <t>Lukeswari Sahasia,s/o-Dolendra Sahasia</t>
  </si>
  <si>
    <t>Pramanand Khichidi,S/O-Ramprasad Khichiri</t>
  </si>
  <si>
    <t>Dileswar Patel,S/o-Madan patel</t>
  </si>
  <si>
    <t>Janaka Patel,W/O-Tirtha Patel</t>
  </si>
  <si>
    <t>Iswar Patel,S/O-Suban Patel</t>
  </si>
  <si>
    <t>Luchani Patel,S/O-Lalit Patel</t>
  </si>
  <si>
    <t>Kubar Bag,S/O-Jayanand Naik</t>
  </si>
  <si>
    <t>Rupanand Panda,S/O-Pabitra Panda</t>
  </si>
  <si>
    <t>Sebati Khersel,W/O-Nanda Kishor Kharsal</t>
  </si>
  <si>
    <t>Indu Jayapuria,D/O-Meghanath Gond</t>
  </si>
  <si>
    <t>Debandra Naik,S/O-Jayadev Naik</t>
  </si>
  <si>
    <t>Prustam Naik,S/O-Khatara Naik</t>
  </si>
  <si>
    <t>Champaka Patel,S/O-Janmayajaya Patel</t>
  </si>
  <si>
    <t>Basanta Naik,S/O-Lambodara Naik</t>
  </si>
  <si>
    <t>Gobardhan Naik,S/O-Suresh Naik</t>
  </si>
  <si>
    <t>Damru Naik,S/O-Khedu Naik</t>
  </si>
  <si>
    <t>Barun Kumar naik,S/o-Jharu Naik</t>
  </si>
  <si>
    <t>Bablu Dansana,S/O-Gopala Dansana</t>
  </si>
  <si>
    <t>Prasanta Khichiri,S/O-Jeherulal Khichiri</t>
  </si>
  <si>
    <t>Matilal Khichiri,S/O-Bidyadhar khichiri</t>
  </si>
  <si>
    <t>Manchand luha,S/O-Niranjan Luha</t>
  </si>
  <si>
    <t>Praffrula Kumar Nayak,s/-Shibnarayan Nayak</t>
  </si>
  <si>
    <t>Naraendra naik,S/O-Tejram Naik</t>
  </si>
  <si>
    <t>Meghanath Naik,S/O-Bhagirathi Naik</t>
  </si>
  <si>
    <t>Jagatram Naik,S/O-Chandra Sekhar Naik</t>
  </si>
  <si>
    <t>Dutia Chand Naik,S/O-Pitambar Naik</t>
  </si>
  <si>
    <t>Samay Patel,S/O-Kumuda Chandra Patel</t>
  </si>
  <si>
    <t>Sabitri Patel,W/O-Manoj Kumar Patel</t>
  </si>
  <si>
    <t>Dropadi Patel,W/o-Kumuda Patel</t>
  </si>
  <si>
    <t>Dileswar kisan S/o-Daitari Kisan</t>
  </si>
  <si>
    <t>Dhegurjore</t>
  </si>
  <si>
    <t>Laxman kisan S/o-Hari Kisan</t>
  </si>
  <si>
    <t>Sitaram kisan S/o-Hari Kisan</t>
  </si>
  <si>
    <t>Bipin Kisan S/o-Hari Kisan</t>
  </si>
  <si>
    <t>Baisakhu Kisan S/o-Mitu Kisan</t>
  </si>
  <si>
    <t>Chamara Kisan S/o-Mitu Kisan</t>
  </si>
  <si>
    <t>Gobardhan Kisan S/o-Kantha Kisan</t>
  </si>
  <si>
    <t>Dharmu Kisan S/o-Chainu Kisan</t>
  </si>
  <si>
    <t>Sriram Kisan S/o-Khaira Kisan</t>
  </si>
  <si>
    <t>Mara Kisan S/o-Jayram Kisan</t>
  </si>
  <si>
    <t>Krushna Chandra Kisan S/o-Jadu Kisan</t>
  </si>
  <si>
    <t>Indramani Kisan S/o-Hareram Kisan</t>
  </si>
  <si>
    <t>Kulamani Kisan S/o-Baladev Kisan</t>
  </si>
  <si>
    <t>Kulamani Kisan S/o-Munu Kisan</t>
  </si>
  <si>
    <t>Kanhei Kisan S/o-Nrupa Kisan</t>
  </si>
  <si>
    <t>Mahendra Kisan S/o- Sapne Kisan</t>
  </si>
  <si>
    <t>Baidehi Kisan D/o-Dubrj kisan</t>
  </si>
  <si>
    <t>Umakanta Kisan S/o-Dhuba Kisan</t>
  </si>
  <si>
    <t>Kuma Kisan S/o-Dasarath Kisan</t>
  </si>
  <si>
    <t>Rushi Kisan S/o-Kalakara Kisan</t>
  </si>
  <si>
    <t>Jema Kisan D/o-Parvati Kisan</t>
  </si>
  <si>
    <t>Jugeswar Kisan D/o-Birenra Kisan</t>
  </si>
  <si>
    <t>Ghasia Kisan S/o-Mangala Kisan</t>
  </si>
  <si>
    <t>Luchan Kisan S/o-Dagu Kisan</t>
  </si>
  <si>
    <t>Saroj Sandha S/o-Agni sandha</t>
  </si>
  <si>
    <t>Duryodhan Sahu S/0-Kshetramohan sau</t>
  </si>
  <si>
    <t>Dukhu Makar S/0-Biseswar Makar</t>
  </si>
  <si>
    <t>Ratnakar Sahu S/o-Shiblal sahu</t>
  </si>
  <si>
    <t>Nakuleswar Sahu S/o-Janekram  sahu</t>
  </si>
  <si>
    <t>Tankadhar Sahu S/o-Gopal Sahu</t>
  </si>
  <si>
    <t>Bairagidihi</t>
  </si>
  <si>
    <t>Urkuli Sahu D/o-Chamara Sahu</t>
  </si>
  <si>
    <t>Ratnakar Naik S/o-Ramchandra Naik</t>
  </si>
  <si>
    <t>Karnakar Bag S/o-Ghasia Bag</t>
  </si>
  <si>
    <t>Laxman Kumar Sahu S/o-Shibalal Sahu</t>
  </si>
  <si>
    <t>Ratnakar Sahu S/o-Shibalal Sahu</t>
  </si>
  <si>
    <t>Nilambar Saoo S/o-Bichhalal Sahoo</t>
  </si>
  <si>
    <t>Bhubana Sahu S/o-Bichhalal Sahoo</t>
  </si>
  <si>
    <t>Narendra Sahu S/o-Bichhalal Sahoo</t>
  </si>
  <si>
    <t>Suresh Kumar Sahu S/o-Bichhilal Sahu</t>
  </si>
  <si>
    <t>Satrughan Sahu S/o-Bichhilal Sahu</t>
  </si>
  <si>
    <t>Hansadhawja Sahu S/o-Bichhilal Sahu</t>
  </si>
  <si>
    <t>Gangadhar Sahu S/o-Baikuntha Shu</t>
  </si>
  <si>
    <t>Dillip Kumar Sahu S/o-Baikuntha Shu</t>
  </si>
  <si>
    <t>Gokuleswar Sahu S/o-Janekram Sahu</t>
  </si>
  <si>
    <t>Ashok Sahu S/o-Biguleswar Sahu</t>
  </si>
  <si>
    <t>Shashi Bhusan Sahu S/o-Chhala Sahu</t>
  </si>
  <si>
    <t>Sanjib Sahu S/o-Nukuleswar Sahu</t>
  </si>
  <si>
    <t>Duryodhan Sahu S/o-Ksheytri Mohan Sahu</t>
  </si>
  <si>
    <t>Dillip Kumar Rohidas S/o-Arakshit Rohidas</t>
  </si>
  <si>
    <t>Sumanta ku Patel s/o-Hrudananda patel</t>
  </si>
  <si>
    <t>Badbahal</t>
  </si>
  <si>
    <t>Hrudanand Patel,s/o-mukteswar Patel</t>
  </si>
  <si>
    <t>Saudamini patel,w/o-Hrudananda Patel</t>
  </si>
  <si>
    <t>Tiknov patel, S/o-Hrudanand patel</t>
  </si>
  <si>
    <t>Lata Naik ,s/o-Kartika Patel</t>
  </si>
  <si>
    <t>Shakha Patel,D/o-Kartika patel</t>
  </si>
  <si>
    <t>Khedu Makar,s/o-Chhuria Makar</t>
  </si>
  <si>
    <t>Pabitra Kisan, s/o-Tularam Kisan</t>
  </si>
  <si>
    <t>Ugrasen patel, s/o-Narahari patel</t>
  </si>
  <si>
    <t>Nispuri Dila ,w/o-Judhistir Dila</t>
  </si>
  <si>
    <t>Ramesh kisan ,s/o-sapne kiasn</t>
  </si>
  <si>
    <t>Shibu chhatria ,s/o-Naren Chhatria</t>
  </si>
  <si>
    <t>Brundaban chhatria</t>
  </si>
  <si>
    <t>Shima chhatria ,S/o-Naren Chhatria</t>
  </si>
  <si>
    <t>Rajesh Kisan ,s/0-Tularam Kisan</t>
  </si>
  <si>
    <t>Kedar Chandra Patel,s/o-Balaram patel</t>
  </si>
  <si>
    <t>Satrughana Sunani ,s/o-Tularam sunani</t>
  </si>
  <si>
    <t>Jagannath Patel,s/o-Narahari Patel</t>
  </si>
  <si>
    <t>Prafulla Patel ,s/o-Kshayamanidhi Patel</t>
  </si>
  <si>
    <t>Pradeep patel,s/o-Kshayamanidhi Patel</t>
  </si>
  <si>
    <t>prasanta Patel ,s/o-Kshayamanidhi Patel</t>
  </si>
  <si>
    <t>Duryadhan Patel,s/o- Markanda Patel</t>
  </si>
  <si>
    <t>Sita Kisan ,W/o-Mahadeba Kisan</t>
  </si>
  <si>
    <t>Mahadeba Kisan ,s/o-barika kisan</t>
  </si>
  <si>
    <t>Butia Kisan ,s/o-Madhu kisan</t>
  </si>
  <si>
    <t>Ganesh Chandra Patel,s/o-Benudhar patel</t>
  </si>
  <si>
    <t>Parsuram Makar ,s/o-Birbal Makar</t>
  </si>
  <si>
    <t>Himansu Patel,s/o-Mahendra Patel</t>
  </si>
  <si>
    <t>Sudhansu Patel, S/o-Mahendra patel</t>
  </si>
  <si>
    <t>Debendra  Kisan ,s/o-Shridhar Kisan</t>
  </si>
  <si>
    <t>Shricharan Rohidash,s/o-Tirtha  Rohidash</t>
  </si>
  <si>
    <t>Bhabani kisan ,s/o-Pandaru Kisan</t>
  </si>
  <si>
    <t>Shrikanta Patel,s/o-Biranchi Patel</t>
  </si>
  <si>
    <t>Dutia Kisan,S/o-Chhuta kisan</t>
  </si>
  <si>
    <t>Niranjan Mahanandia,s/o-sudu Mahanandia</t>
  </si>
  <si>
    <t>Golapi Kisan ,s/o-Sudarshan Kisan</t>
  </si>
  <si>
    <t>Seshamohan Sunani,s/o-Durjyana Gouda</t>
  </si>
  <si>
    <t>Nraupalal Kisan ,s/o-Shridhar Kisan</t>
  </si>
  <si>
    <t>Sunil Kisan ,s/o-Jayaram Kisan</t>
  </si>
  <si>
    <t>Lokanath Makar ,s/o-Shriran Makar</t>
  </si>
  <si>
    <t>Shiblal Pandey ,s/o-Khageswar Pandey</t>
  </si>
  <si>
    <t>Dileswar  ,s/o-Markanda Patel</t>
  </si>
  <si>
    <t>Surendra Manandia ,s/o-Kumar Mahanandia</t>
  </si>
  <si>
    <t>Gunamani kisan,s/o-Tularam kisan</t>
  </si>
  <si>
    <t>Manchanda Kisan,s/o-Bhaga kisan</t>
  </si>
  <si>
    <t>Chudamani kisan,s/o-Bhaga kisan</t>
  </si>
  <si>
    <t>ashok mahanandia,s/o-kumarmani mahanandia</t>
  </si>
  <si>
    <t>Kiran Patel ,S/o-Himansu Patel</t>
  </si>
  <si>
    <t>Parbati kisan, w/o-sashi Kisan</t>
  </si>
  <si>
    <t>Nabin kisan ,s/o-Tila Kisan</t>
  </si>
  <si>
    <t>Shankar Patel ,s/o-Dukhu patel</t>
  </si>
  <si>
    <t>Haraprasad patel,s/o-dukhu patel</t>
  </si>
  <si>
    <t>Lingaraj Patel,s/o-basudev patel</t>
  </si>
  <si>
    <t>Shankar Kisan ,s/o-Balki Kisan</t>
  </si>
  <si>
    <t>Prashana Kisan,s/o-Sudan Kisan</t>
  </si>
  <si>
    <t>Dukhabandhu Kisan, s/o-Sudan Chhatria</t>
  </si>
  <si>
    <t>Bhaga Kisan ,s/o-Raghu kisan</t>
  </si>
  <si>
    <t>Dinabandhu chhatria, s/o-Bhikha chhatria</t>
  </si>
  <si>
    <t>Chandia Kisan ,s/o-raghu Kisan</t>
  </si>
  <si>
    <t>Tila kisan ,s/o-Gajindra Kisan</t>
  </si>
  <si>
    <t>Bikramaditya patel ,s/o-Gobinda Patel</t>
  </si>
  <si>
    <t>Sudarsan Kisan,s/o-ainthu kisan</t>
  </si>
  <si>
    <t>Marakhan Kisan,s/o-pandaru kisan</t>
  </si>
  <si>
    <t>Prabhu kisan,s/o-gaji kisan</t>
  </si>
  <si>
    <t>Shabada kisan,s/o-gosai kisan</t>
  </si>
  <si>
    <t>Kshirod kisan ,s/o-Lokanath kisan</t>
  </si>
  <si>
    <t>Arjun kisan ,s/o-luchan kisan</t>
  </si>
  <si>
    <t>shankar kisan ,s/o-raisar kisan</t>
  </si>
  <si>
    <t>surendra kisan ,s/o-lokanath kisan</t>
  </si>
  <si>
    <t>danara kisan,s/o-gaji kisan</t>
  </si>
  <si>
    <t>madan kisan ,s/o-rayesar kisan</t>
  </si>
  <si>
    <t>bhagbana kisan ,s/o-pandaru kisan</t>
  </si>
  <si>
    <t>bhursa kisan ,s/o-pandaru kisan</t>
  </si>
  <si>
    <t>budhadeb chhatria ,s/o-bhikha chhatria</t>
  </si>
  <si>
    <t>Shridhar kisan ,s/o-Bahadul Kisan</t>
  </si>
  <si>
    <t>Phhulamani kisan ,s/o-mangalu kisan</t>
  </si>
  <si>
    <t>Bipin patel ,s/o-parameswar patel</t>
  </si>
  <si>
    <t>Rudrakhya patel ,s/o-parameswar patel</t>
  </si>
  <si>
    <t>Santosh ku patel ,s/o-paramesar patel</t>
  </si>
  <si>
    <t>Ashok patel ,s/o-parameswar patel</t>
  </si>
  <si>
    <t>Binod patel ,s/o- paramewar patel</t>
  </si>
  <si>
    <t>Kunjabana patel,s/o-parameswar patel</t>
  </si>
  <si>
    <t>Gajindra kisan ,s/o-laikhan kisan</t>
  </si>
  <si>
    <t>Bhesaja patel ,s/o-basudev patel</t>
  </si>
  <si>
    <t>Panchanand kisan ,s/o-janma kisan</t>
  </si>
  <si>
    <t>Smita patel  ,w/o- Bikramaditya patel</t>
  </si>
  <si>
    <t>suresh chandra patel ,s/o-mani sundar patel</t>
  </si>
  <si>
    <t>Bikash chandra patel ,s/o-suresh patel</t>
  </si>
  <si>
    <t>Prakash ku patel ,s/o-suresh patel</t>
  </si>
  <si>
    <t>Shrikara balua ,s/o-jagabandhu balua</t>
  </si>
  <si>
    <t>Bhagbani kisan ,s/o-pandaru kisan</t>
  </si>
  <si>
    <t>Dayanand kisan , s/o-iswar kisan</t>
  </si>
  <si>
    <t>Bhagbati kisan , w/o-kampal kisan</t>
  </si>
  <si>
    <t>Gitanjali Chhachhan ,w/o-kirtan chhachhan</t>
  </si>
  <si>
    <t>Sunajharia</t>
  </si>
  <si>
    <t>Ghana Kisan</t>
  </si>
  <si>
    <t>Pitabas Dhurua</t>
  </si>
  <si>
    <t>Sarojini Dhurua</t>
  </si>
  <si>
    <t>Lochani Kisan</t>
  </si>
  <si>
    <t>Nrupa Kisan</t>
  </si>
  <si>
    <t>Dolamani Naik</t>
  </si>
  <si>
    <t>Jayakrushna Marei</t>
  </si>
  <si>
    <t>Prabhat Marei</t>
  </si>
  <si>
    <t>Bisheshwar Gukhura</t>
  </si>
  <si>
    <t>Syamsundar Gukhura</t>
  </si>
  <si>
    <t>Bisnupriya Dhurua</t>
  </si>
  <si>
    <t>Bibekanand Dhurua</t>
  </si>
  <si>
    <t>Kumudini Kumura</t>
  </si>
  <si>
    <t>Sureswari Perua</t>
  </si>
  <si>
    <t>Satyabhama Dhurua</t>
  </si>
  <si>
    <t>Gobardhan Perua</t>
  </si>
  <si>
    <t>Purna Chandra Perua</t>
  </si>
  <si>
    <t>Biseswar Gukhura</t>
  </si>
  <si>
    <t>Gunamani Dhurua</t>
  </si>
  <si>
    <t>Bunde Dhurua</t>
  </si>
  <si>
    <t>Mitrabhanu Dhurua</t>
  </si>
  <si>
    <t>Minketan Dhurua</t>
  </si>
  <si>
    <t>Saraswati Dhurua</t>
  </si>
  <si>
    <t>Abhiram Perua</t>
  </si>
  <si>
    <t>Dayanidhi Perua</t>
  </si>
  <si>
    <t>Belal Gukhura</t>
  </si>
  <si>
    <t>Shasi Gukhura</t>
  </si>
  <si>
    <t>Lalit Koudi</t>
  </si>
  <si>
    <t>Kalpana Patel</t>
  </si>
  <si>
    <t>Magilal Parua</t>
  </si>
  <si>
    <t>Shukuru Kisan</t>
  </si>
  <si>
    <t>Siriapali</t>
  </si>
  <si>
    <t>Aintha Tanty</t>
  </si>
  <si>
    <t>Prasant Patel</t>
  </si>
  <si>
    <t>Bhakta Singh</t>
  </si>
  <si>
    <t>Netra Ganda</t>
  </si>
  <si>
    <t>Sukanta Dip</t>
  </si>
  <si>
    <t>Krupasindhu Singh</t>
  </si>
  <si>
    <t>Bhagat Makar</t>
  </si>
  <si>
    <t>Dutia Kisan</t>
  </si>
  <si>
    <t>Para Kisan</t>
  </si>
  <si>
    <t>Chamara Kisan</t>
  </si>
  <si>
    <t>Chitra Kisan</t>
  </si>
  <si>
    <t>Bihari Kisan</t>
  </si>
  <si>
    <t>Bishikesan Kisan</t>
  </si>
  <si>
    <t>Madgay Kisan</t>
  </si>
  <si>
    <t>Khiradhar Jhankar</t>
  </si>
  <si>
    <t>Mahendra Jhankar</t>
  </si>
  <si>
    <t>Kashinath Mohanty</t>
  </si>
  <si>
    <t>Manoranjan Naik</t>
  </si>
  <si>
    <t>Abhimanya Naik</t>
  </si>
  <si>
    <t>JanmaJay Naik</t>
  </si>
  <si>
    <t>Dile Kisan</t>
  </si>
  <si>
    <t>Manglal Parua</t>
  </si>
  <si>
    <t>Satyanand Jhankar</t>
  </si>
  <si>
    <t>Dallabi Bhue</t>
  </si>
  <si>
    <t>Abhimanya Patel</t>
  </si>
  <si>
    <t>Raimati Patel</t>
  </si>
  <si>
    <t>Bipin Patel</t>
  </si>
  <si>
    <t>Keshab Patel</t>
  </si>
  <si>
    <t>Kastucharan Patel</t>
  </si>
  <si>
    <t>Murali Bagarti</t>
  </si>
  <si>
    <t>Mangala Ping</t>
  </si>
  <si>
    <t>Indrani kisan</t>
  </si>
  <si>
    <t>Sanjeet Ping</t>
  </si>
  <si>
    <t>Buttia Kisan</t>
  </si>
  <si>
    <t>Radha Kisan</t>
  </si>
  <si>
    <t>Iswar Ping</t>
  </si>
  <si>
    <t>Jayamani Mahanand</t>
  </si>
  <si>
    <t>Kadali Kumbhar</t>
  </si>
  <si>
    <t>Bhagirathi Tanty</t>
  </si>
  <si>
    <t>Sudharsan Naik</t>
  </si>
  <si>
    <t>Sobhakar Naik</t>
  </si>
  <si>
    <t>Dibakar Naik</t>
  </si>
  <si>
    <t>Chetanand Sahu</t>
  </si>
  <si>
    <t>Cheru Ghaghar</t>
  </si>
  <si>
    <t>sribatsa Patel</t>
  </si>
  <si>
    <t>Ratanakar Rout</t>
  </si>
  <si>
    <t>Pramod Kumar Patnaik</t>
  </si>
  <si>
    <t>Krushana Chandra Patel</t>
  </si>
  <si>
    <t>Bhakta Meher</t>
  </si>
  <si>
    <t>Bhaskar Patel</t>
  </si>
  <si>
    <t>Indra patel</t>
  </si>
  <si>
    <t>Sukanti Patel</t>
  </si>
  <si>
    <t>Barun Patel</t>
  </si>
  <si>
    <t>Puspanjali Patel</t>
  </si>
  <si>
    <t>Arjun singh</t>
  </si>
  <si>
    <t>Jadumani Patel</t>
  </si>
  <si>
    <t>Sabitri Patel</t>
  </si>
  <si>
    <t>jAyaKrushana Patel</t>
  </si>
  <si>
    <t>Falguni Patel</t>
  </si>
  <si>
    <t>Bijay Kumar Patel</t>
  </si>
  <si>
    <t>Premanand Patel</t>
  </si>
  <si>
    <t>Santosh Negi</t>
  </si>
  <si>
    <t>Maheswar Negi</t>
  </si>
  <si>
    <t>Kalyani Behera</t>
  </si>
  <si>
    <t>Narottam Singh</t>
  </si>
  <si>
    <t>Dharanidhar Mahar</t>
  </si>
  <si>
    <t>Bimbadhar Mahar</t>
  </si>
  <si>
    <t>Arun Mahar</t>
  </si>
  <si>
    <t>Subal Mahar</t>
  </si>
  <si>
    <t>Rajendra Mahar</t>
  </si>
  <si>
    <t>Haresh Patel</t>
  </si>
  <si>
    <t>Parusottam Patel</t>
  </si>
  <si>
    <t>Laxman Mahar</t>
  </si>
  <si>
    <t>Birnal Patel</t>
  </si>
  <si>
    <t>Janlandhar Ghugar</t>
  </si>
  <si>
    <t>Malabati Naik</t>
  </si>
  <si>
    <t>Dulamani Behera</t>
  </si>
  <si>
    <t>suresh Patel</t>
  </si>
  <si>
    <t>Shankar Patel</t>
  </si>
  <si>
    <t>Sashibhusan Patel</t>
  </si>
  <si>
    <t>Hrudanand Patel</t>
  </si>
  <si>
    <t>Sauki Patel</t>
  </si>
  <si>
    <t>Gopabandhu Patel</t>
  </si>
  <si>
    <t>Dinabandhu Patel</t>
  </si>
  <si>
    <t>DukhaBandhu Patel</t>
  </si>
  <si>
    <t>Dharanidhar Patel</t>
  </si>
  <si>
    <t>Nityanand Patel</t>
  </si>
  <si>
    <t>Sunil Naik</t>
  </si>
  <si>
    <t>Narayan Negi</t>
  </si>
  <si>
    <t>Lokanath Kalo</t>
  </si>
  <si>
    <t>Gobardhan negi</t>
  </si>
  <si>
    <t>Lalu Kisan</t>
  </si>
  <si>
    <t>Bijay Sharma</t>
  </si>
  <si>
    <t>Krushana Sharma</t>
  </si>
  <si>
    <t>Ananta Patel</t>
  </si>
  <si>
    <t>Raghumni Patel</t>
  </si>
  <si>
    <t>Sukanta Patel</t>
  </si>
  <si>
    <t>Nabin Patel</t>
  </si>
  <si>
    <t>Hemanta Patel</t>
  </si>
  <si>
    <t>Jayanta Seth</t>
  </si>
  <si>
    <t>Khetraman Patel</t>
  </si>
  <si>
    <t>Bideshi Patel</t>
  </si>
  <si>
    <t>Sundarmani Patel</t>
  </si>
  <si>
    <t>Makardharaj Patel</t>
  </si>
  <si>
    <t>Haldhar Patel</t>
  </si>
  <si>
    <t>Labani Patel</t>
  </si>
  <si>
    <t>Dhunuraj Patel</t>
  </si>
  <si>
    <t>Tulsi Naik</t>
  </si>
  <si>
    <t>Janardan Singh</t>
  </si>
  <si>
    <t>Judhistir Singh</t>
  </si>
  <si>
    <t>Parameswar Patel</t>
  </si>
  <si>
    <t>Arjun Dhurua</t>
  </si>
  <si>
    <t>Harishankar Naik</t>
  </si>
  <si>
    <t>Khymasila Naik</t>
  </si>
  <si>
    <t>Gokul Kisan</t>
  </si>
  <si>
    <t>Premanand Behera</t>
  </si>
  <si>
    <t>Sobhakanta Naik</t>
  </si>
  <si>
    <t>Krushna Tanty</t>
  </si>
  <si>
    <t>Mini Patel</t>
  </si>
  <si>
    <t>Kishor Ch. Sunani</t>
  </si>
  <si>
    <t>Sardul tanty</t>
  </si>
  <si>
    <t>Damodar Tanty</t>
  </si>
  <si>
    <t>Kuder Kisan</t>
  </si>
  <si>
    <t>Kumadini Karta</t>
  </si>
  <si>
    <t>Sanatan Gahir</t>
  </si>
  <si>
    <t>Shrikar Kisan</t>
  </si>
  <si>
    <t>Mande Kisan</t>
  </si>
  <si>
    <t>Sagar Bag</t>
  </si>
  <si>
    <t>Rasia Bag</t>
  </si>
  <si>
    <t>Mandal Kisan</t>
  </si>
  <si>
    <t>Ghasia Ghugar</t>
  </si>
  <si>
    <t>Sakuntala Bhue</t>
  </si>
  <si>
    <t>Rengalpali</t>
  </si>
  <si>
    <t>Kedar Singh Naik</t>
  </si>
  <si>
    <t>Kumar dhurua</t>
  </si>
  <si>
    <t>Kunu Dhurua</t>
  </si>
  <si>
    <t>Nilamani Dhurua</t>
  </si>
  <si>
    <t>Nrupamani Dhurua</t>
  </si>
  <si>
    <t>Chandrashekhar Sunani</t>
  </si>
  <si>
    <t>Hirakant Naik</t>
  </si>
  <si>
    <t>Padamabati Bhue</t>
  </si>
  <si>
    <t>Bidesi Dhurua</t>
  </si>
  <si>
    <t>Sairendri Marei</t>
  </si>
  <si>
    <t>Suresh Ch. Padhan</t>
  </si>
  <si>
    <t>Chandarbhanu Sarap</t>
  </si>
  <si>
    <t>Girfidhar Dhurua</t>
  </si>
  <si>
    <t>Mahima Bhainsa</t>
  </si>
  <si>
    <t>Aswani Bhainsa</t>
  </si>
  <si>
    <t>Nitynanad Bhainsa</t>
  </si>
  <si>
    <t>Panchanan Bhainsa</t>
  </si>
  <si>
    <t>Satyanands Bhainsa</t>
  </si>
  <si>
    <t>Sadanand Bhainsa</t>
  </si>
  <si>
    <t>Padmalochan Dhurua</t>
  </si>
  <si>
    <t>Jogendra Neti</t>
  </si>
  <si>
    <t>Sahadev Patel</t>
  </si>
  <si>
    <t>Harihar Banchhur</t>
  </si>
  <si>
    <t>Krushana Ch. Naik</t>
  </si>
  <si>
    <t>Kumar Mani Bhainsa</t>
  </si>
  <si>
    <t>prafula Bhainsa</t>
  </si>
  <si>
    <t>Saibani Bahinsa</t>
  </si>
  <si>
    <t>Chudamani Bhue</t>
  </si>
  <si>
    <t>Rina Padhan</t>
  </si>
  <si>
    <t>Premananda Pasayat</t>
  </si>
  <si>
    <t>Sunamali Dhurua</t>
  </si>
  <si>
    <t>Krushana ch. Dhurua</t>
  </si>
  <si>
    <t>Damodar Banchhor</t>
  </si>
  <si>
    <t>Jayanarayan Padhan</t>
  </si>
  <si>
    <t>Sasibhusan Padhan</t>
  </si>
  <si>
    <t>Srikara Chhan</t>
  </si>
  <si>
    <t>Laxminaryan Sarap</t>
  </si>
  <si>
    <t>Bharat Ch. Saraph</t>
  </si>
  <si>
    <t>Lalita Behera</t>
  </si>
  <si>
    <t>Janma Bhainsa</t>
  </si>
  <si>
    <t>Debaki Sunani</t>
  </si>
  <si>
    <t>Sankritan Banchhor</t>
  </si>
  <si>
    <t>Santosh Banchhor</t>
  </si>
  <si>
    <t>Prahalad Kisan</t>
  </si>
  <si>
    <t>Kishor Ch. Patel</t>
  </si>
  <si>
    <t>Narendra Sarap</t>
  </si>
  <si>
    <t>Tikeswar Saraf</t>
  </si>
  <si>
    <t>Surendra saraf</t>
  </si>
  <si>
    <t>Kulamani Mahanand</t>
  </si>
  <si>
    <t>Aswani Behera</t>
  </si>
  <si>
    <t>Kapila Behera</t>
  </si>
  <si>
    <t>Muralidhar Behera</t>
  </si>
  <si>
    <t>Jagadish Padhan</t>
  </si>
  <si>
    <t>Suryandra Bhoi</t>
  </si>
  <si>
    <t>Rupdhar Kisan</t>
  </si>
  <si>
    <t>Pabitra saraph</t>
  </si>
  <si>
    <t>Nirmal Saraph</t>
  </si>
  <si>
    <t>Laxminaryan Misra</t>
  </si>
  <si>
    <t>Rajendra Bag</t>
  </si>
  <si>
    <t>Debendra Bag</t>
  </si>
  <si>
    <t>Sukdev Chhtria</t>
  </si>
  <si>
    <t>Premsila Banchhor</t>
  </si>
  <si>
    <t>Bachan Mahanand</t>
  </si>
  <si>
    <t>Dilip Bhainsa</t>
  </si>
  <si>
    <t>Judhistir Mahanand</t>
  </si>
  <si>
    <t>Himansu Patel</t>
  </si>
  <si>
    <t>Bijaya Patel</t>
  </si>
  <si>
    <t>suresh Ch. Bhoi</t>
  </si>
  <si>
    <t>Subsani Banchhor</t>
  </si>
  <si>
    <t>Krusna Padhan</t>
  </si>
  <si>
    <t>Gulabati Bhoi</t>
  </si>
  <si>
    <t>Kapilas Rout</t>
  </si>
  <si>
    <t>Gulapi Makar</t>
  </si>
  <si>
    <t>Kailash Banchhor</t>
  </si>
  <si>
    <t>Dolamani Dhurua</t>
  </si>
  <si>
    <t>Sudarshan Bag</t>
  </si>
  <si>
    <t>Jayabihan Patra</t>
  </si>
  <si>
    <t>Anjana Naik</t>
  </si>
  <si>
    <t>Hemalata Padhan</t>
  </si>
  <si>
    <t>Gudeswar Mahanand</t>
  </si>
  <si>
    <t>Ananda Saraph</t>
  </si>
  <si>
    <t>Bhismadev Patel</t>
  </si>
  <si>
    <t>Sachitanand patel</t>
  </si>
  <si>
    <t>Jabindra Patel</t>
  </si>
  <si>
    <t>Bijaya Ku. Patel</t>
  </si>
  <si>
    <t>Trilochan Mahanand</t>
  </si>
  <si>
    <t>Genamani Naik</t>
  </si>
  <si>
    <t>Hurdanand Patel</t>
  </si>
  <si>
    <t>Gobindaram Patel</t>
  </si>
  <si>
    <t>Bhabanisankar Patel</t>
  </si>
  <si>
    <t>Satrughan bhainsa</t>
  </si>
  <si>
    <t>Nuapali</t>
  </si>
  <si>
    <t>Dukhabandhu Naik</t>
  </si>
  <si>
    <t>Abhaya Kumar Naik</t>
  </si>
  <si>
    <t>Khirasagar Patel</t>
  </si>
  <si>
    <t>Tikayat Sohela</t>
  </si>
  <si>
    <t>Sarojini Bhainsa</t>
  </si>
  <si>
    <t>Dutia Patel</t>
  </si>
  <si>
    <t>Chamar Kisan</t>
  </si>
  <si>
    <t>Surya Chandra Bhoi</t>
  </si>
  <si>
    <t>Jagadish Panda</t>
  </si>
  <si>
    <t>Radhakanta Panda</t>
  </si>
  <si>
    <t>Ganesh Panigrahi</t>
  </si>
  <si>
    <t>Bhabasagar Patel</t>
  </si>
  <si>
    <t>Nakul Patel</t>
  </si>
  <si>
    <t>Geetanjali Patel</t>
  </si>
  <si>
    <t>Abhinsundar Naik</t>
  </si>
  <si>
    <t>Gopabandhu Naik</t>
  </si>
  <si>
    <t>Satish Kumar Naik</t>
  </si>
  <si>
    <t>Gelhirani Naik</t>
  </si>
  <si>
    <t>Sulachana Patel</t>
  </si>
  <si>
    <t>Jilabati Patel</t>
  </si>
  <si>
    <t>Rohit Padhan</t>
  </si>
  <si>
    <t>Ramani ranjan Padhan</t>
  </si>
  <si>
    <t>Pramod sahu</t>
  </si>
  <si>
    <t>Panchanand Sunani</t>
  </si>
  <si>
    <t>Birendra Kumar Naik</t>
  </si>
  <si>
    <t>Nityanand Naik</t>
  </si>
  <si>
    <t>Bibhisan Naik</t>
  </si>
  <si>
    <t>Bhabani Shankar Patel</t>
  </si>
  <si>
    <t>Purna Chandra Patel</t>
  </si>
  <si>
    <t>Maheswar Patel</t>
  </si>
  <si>
    <t>Malia naik</t>
  </si>
  <si>
    <t>Jenamani naik</t>
  </si>
  <si>
    <t>Baishnaba Naik</t>
  </si>
  <si>
    <t>Sasmita Behera</t>
  </si>
  <si>
    <t>Bedbyas Behera</t>
  </si>
  <si>
    <t>Jhasketan Behera</t>
  </si>
  <si>
    <t>Padman Patel</t>
  </si>
  <si>
    <t>Nimaicharan Patel</t>
  </si>
  <si>
    <t>Jhabindra Patel</t>
  </si>
  <si>
    <t>Daitari Patel</t>
  </si>
  <si>
    <t>Jugal kishor Patel</t>
  </si>
  <si>
    <t>Dolagobind Patel</t>
  </si>
  <si>
    <t>Netranand Padhan</t>
  </si>
  <si>
    <t>Kuntala Patel</t>
  </si>
  <si>
    <t>Bharat Chandra Patel</t>
  </si>
  <si>
    <t>Sagar Dhurua</t>
  </si>
  <si>
    <t xml:space="preserve">Kapil Dhurua </t>
  </si>
  <si>
    <t>Mahendra Dhurua</t>
  </si>
  <si>
    <t>Dayasagar Perua</t>
  </si>
  <si>
    <t>Sahadev Perua</t>
  </si>
  <si>
    <t>Lalit Kaudi</t>
  </si>
  <si>
    <t>Jasobanta Kumar Bhoi</t>
  </si>
  <si>
    <t>Bhagaban Dash</t>
  </si>
  <si>
    <t>Khirasagar Naik</t>
  </si>
  <si>
    <t>Josada Naik</t>
  </si>
  <si>
    <t>Biswamitra Naik</t>
  </si>
  <si>
    <t>Drupati Naik</t>
  </si>
  <si>
    <t>Lalit Samantha</t>
  </si>
  <si>
    <t>Khunapali</t>
  </si>
  <si>
    <t>Birkishor Samantha</t>
  </si>
  <si>
    <t>Jaisingh Samantha</t>
  </si>
  <si>
    <t>Iswar Sahu</t>
  </si>
  <si>
    <t>Raghunatha khamari</t>
  </si>
  <si>
    <t>Bhasakar sahu</t>
  </si>
  <si>
    <t>Ram sahu</t>
  </si>
  <si>
    <t>Ujagar Sahu</t>
  </si>
  <si>
    <t>bijaya Sahu</t>
  </si>
  <si>
    <t>Murali Banchhur</t>
  </si>
  <si>
    <t>Rupanand Banchhur</t>
  </si>
  <si>
    <t>Ujagar Banchhur</t>
  </si>
  <si>
    <t>Pandab Sahu</t>
  </si>
  <si>
    <t>Nandalal sahu</t>
  </si>
  <si>
    <t>Janmanjaya Sahu</t>
  </si>
  <si>
    <t>Dolamani Biswal</t>
  </si>
  <si>
    <t>Hrudanand Sahu</t>
  </si>
  <si>
    <t>Judhistir Sahu</t>
  </si>
  <si>
    <t>Radheshyam Sahu</t>
  </si>
  <si>
    <t>Susanta Sahu</t>
  </si>
  <si>
    <t>Dibakar Sahu</t>
  </si>
  <si>
    <t>Nirasi Naik</t>
  </si>
  <si>
    <t>Sashibhusan Bhoi</t>
  </si>
  <si>
    <t>Narendra Padhan</t>
  </si>
  <si>
    <t>Bindu Oram</t>
  </si>
  <si>
    <t>Giridhari Banchhur</t>
  </si>
  <si>
    <t>Udeshan Banchhur</t>
  </si>
  <si>
    <t>Jogeswar Makar</t>
  </si>
  <si>
    <t>Tikeswar Banchhur</t>
  </si>
  <si>
    <t>Biranchi Banchhur</t>
  </si>
  <si>
    <t>Saheb Guru</t>
  </si>
  <si>
    <t>Bipin Guru</t>
  </si>
  <si>
    <t>Malati Guru</t>
  </si>
  <si>
    <t>Muni Guru</t>
  </si>
  <si>
    <t>Cheru Guru</t>
  </si>
  <si>
    <t>Bikram sahu</t>
  </si>
  <si>
    <t>Pradeep Ku. Sahu</t>
  </si>
  <si>
    <t>Nakul sahu</t>
  </si>
  <si>
    <t>Kailash Neti</t>
  </si>
  <si>
    <t>Satya Rout</t>
  </si>
  <si>
    <t>Ekadashia sahu</t>
  </si>
  <si>
    <t>Akshya naik</t>
  </si>
  <si>
    <t>Baidehi Rohidas</t>
  </si>
  <si>
    <t>Chaturbhuja Guru</t>
  </si>
  <si>
    <t>Kishore Pradhan</t>
  </si>
  <si>
    <t>Jeheru Bhoi</t>
  </si>
  <si>
    <t>Mandakini sahu</t>
  </si>
  <si>
    <t>Kalkati Behera</t>
  </si>
  <si>
    <t>Puspanjali Barik</t>
  </si>
  <si>
    <t>Jagamohan Meher</t>
  </si>
  <si>
    <t>Jaganand Sahu</t>
  </si>
  <si>
    <t>Padamanad Sahu</t>
  </si>
  <si>
    <t>Saheb Dila</t>
  </si>
  <si>
    <t>Saheb Naik</t>
  </si>
  <si>
    <t>Hrushikesh Sahu</t>
  </si>
  <si>
    <t>Moharani Meher</t>
  </si>
  <si>
    <t>Hiralal Behera</t>
  </si>
  <si>
    <t>Kanhu Padhan</t>
  </si>
  <si>
    <t>Kumar Badhei</t>
  </si>
  <si>
    <t>Amit Bhainsa</t>
  </si>
  <si>
    <t>Bhagabana Kalo</t>
  </si>
  <si>
    <t>Kumar sahu</t>
  </si>
  <si>
    <t>Saroj Padhan</t>
  </si>
  <si>
    <t>Rabindra Bisi</t>
  </si>
  <si>
    <t>Kelendamal</t>
  </si>
  <si>
    <t>Syamsundar Naik</t>
  </si>
  <si>
    <t>Parmananda Sahu</t>
  </si>
  <si>
    <t>Rahsa Sahu</t>
  </si>
  <si>
    <t>Dharanidhar Sahu</t>
  </si>
  <si>
    <t>Basant Kanta</t>
  </si>
  <si>
    <t>Ramesh Dhurua</t>
  </si>
  <si>
    <t>Udekara Dila</t>
  </si>
  <si>
    <t>Baichandra Luha</t>
  </si>
  <si>
    <t>nalini Luha</t>
  </si>
  <si>
    <t>Kedarsing Naik</t>
  </si>
  <si>
    <t>Sukru Meher</t>
  </si>
  <si>
    <t>Alok ranjan Patel</t>
  </si>
  <si>
    <t>Pinti Patel</t>
  </si>
  <si>
    <t>Bhuban Meher</t>
  </si>
  <si>
    <t>Uchchhab Set</t>
  </si>
  <si>
    <t>Trinath Dila</t>
  </si>
  <si>
    <t>Hiralal Kisan</t>
  </si>
  <si>
    <t>Khegeswar Patel</t>
  </si>
  <si>
    <t>Ranjit Patel</t>
  </si>
  <si>
    <t>Dileswar Patel</t>
  </si>
  <si>
    <t>Indrajit Bhoi</t>
  </si>
  <si>
    <t>Biranchi Bhoi</t>
  </si>
  <si>
    <t>Achyutananda Bhoi</t>
  </si>
  <si>
    <t>Tikeswar Bhoi</t>
  </si>
  <si>
    <t>Abhi Nikhandia</t>
  </si>
  <si>
    <t>Mahendra Rohidas</t>
  </si>
  <si>
    <t>Rabi Rohidas</t>
  </si>
  <si>
    <t>Tikanu Bag</t>
  </si>
  <si>
    <t>Raghunath Dansana</t>
  </si>
  <si>
    <t>Dinabandhu Dansana</t>
  </si>
  <si>
    <t>Subrat Naik</t>
  </si>
  <si>
    <t>Munkoo Naik</t>
  </si>
  <si>
    <t>dayabanta Dansana</t>
  </si>
  <si>
    <t>Umakanta Dansana</t>
  </si>
  <si>
    <t>Basudev Meher</t>
  </si>
  <si>
    <t>Champabati Ganda</t>
  </si>
  <si>
    <t>Prafull kumar patel</t>
  </si>
  <si>
    <t>Jugal Kishor Patel</t>
  </si>
  <si>
    <t>Nandini Patel</t>
  </si>
  <si>
    <t>Arun kumar Patel</t>
  </si>
  <si>
    <t>Subash Chandra patel</t>
  </si>
  <si>
    <t>Anand kumar Patel</t>
  </si>
  <si>
    <t>Ramratan Bag</t>
  </si>
  <si>
    <t>Dambarudhar Dihiria</t>
  </si>
  <si>
    <t>Jeheru Kalo</t>
  </si>
  <si>
    <t>Jagadish Sahu</t>
  </si>
  <si>
    <t>Manjulata Sahu</t>
  </si>
  <si>
    <t>Purna chandra Bhoi</t>
  </si>
  <si>
    <t>Bhubana Bhoi</t>
  </si>
  <si>
    <t>Minakitan Routh</t>
  </si>
  <si>
    <t>Gobardhan Sahu</t>
  </si>
  <si>
    <t>Bhuban Kisan</t>
  </si>
  <si>
    <t>Banamali Luha</t>
  </si>
  <si>
    <t>Brundaban Kisan</t>
  </si>
  <si>
    <t>Muya Kisan</t>
  </si>
  <si>
    <t>Shrimangal Kisan</t>
  </si>
  <si>
    <t>Ratna Kisan</t>
  </si>
  <si>
    <t>Natabar Bhoi</t>
  </si>
  <si>
    <t>Banshidhar Bhoi</t>
  </si>
  <si>
    <t>Prema Kisan</t>
  </si>
  <si>
    <t>Padman Kisan</t>
  </si>
  <si>
    <t>Jethu Kisan</t>
  </si>
  <si>
    <t>Nrupramani Kisan</t>
  </si>
  <si>
    <t>Kunti Kisan</t>
  </si>
  <si>
    <t>Lakshmidhar Kumura</t>
  </si>
  <si>
    <t>Rohit Kumura</t>
  </si>
  <si>
    <t>Sambharu Bhainsa</t>
  </si>
  <si>
    <t>Umakanta Kisan</t>
  </si>
  <si>
    <t>Khati Kisan</t>
  </si>
  <si>
    <t>Sanjay Kisan</t>
  </si>
  <si>
    <t>Kailash Pan</t>
  </si>
  <si>
    <t>Siba Prasad Meher</t>
  </si>
  <si>
    <t>Bijaya kumar meher</t>
  </si>
  <si>
    <t>Khirdhar Meher</t>
  </si>
  <si>
    <t>Sitaram Meher</t>
  </si>
  <si>
    <t>Soudagar Naik</t>
  </si>
  <si>
    <t>Banamali Meher</t>
  </si>
  <si>
    <t>Gouranga Meher</t>
  </si>
  <si>
    <t>Goutam Bhoi</t>
  </si>
  <si>
    <t>Jyotshna Meher</t>
  </si>
  <si>
    <t>Bhagabati Seth</t>
  </si>
  <si>
    <t>Banabasi kisan</t>
  </si>
  <si>
    <t>Pyarilal Gardia</t>
  </si>
  <si>
    <t>Baisnaba meher</t>
  </si>
  <si>
    <t>sadananda Kisan</t>
  </si>
  <si>
    <t>Budhuram Set</t>
  </si>
  <si>
    <t>Gobardhan Buda</t>
  </si>
  <si>
    <t>Nepal Naik</t>
  </si>
  <si>
    <t>Purushottam Naik</t>
  </si>
  <si>
    <t>Purushottam Behera</t>
  </si>
  <si>
    <t>Ujagar Naik</t>
  </si>
  <si>
    <t>Rajendra Rohidas</t>
  </si>
  <si>
    <t>Gokula Naik</t>
  </si>
  <si>
    <t>Nabin Naik</t>
  </si>
  <si>
    <t>Brahmananda Sahu</t>
  </si>
  <si>
    <t>Umakanta Patel</t>
  </si>
  <si>
    <t>Prabhata Naik</t>
  </si>
  <si>
    <t>Tularam Bhoi</t>
  </si>
  <si>
    <t>Raghu Rohidas</t>
  </si>
  <si>
    <t>Kumar Rohidas</t>
  </si>
  <si>
    <t>Dhanurja Rohidas</t>
  </si>
  <si>
    <t>Jayanarayan Meher</t>
  </si>
  <si>
    <t>Haripriya Meher</t>
  </si>
  <si>
    <t>Kabita Patel</t>
  </si>
  <si>
    <t>Bhaskara Routh</t>
  </si>
  <si>
    <t>Talindra Bhainsa</t>
  </si>
  <si>
    <t>Kshyamasila Routh</t>
  </si>
  <si>
    <t>Hemanand Meher</t>
  </si>
  <si>
    <t>Manoranjan Routh</t>
  </si>
  <si>
    <t>Jayananda Rohidas</t>
  </si>
  <si>
    <t>Jaykumari Dansana</t>
  </si>
  <si>
    <t>Jayanti Bhoi</t>
  </si>
  <si>
    <t>Bedbyas Kalo</t>
  </si>
  <si>
    <t>Subrat Kumar Marai</t>
  </si>
  <si>
    <t>Nirmala Marai</t>
  </si>
  <si>
    <t>Chudamani Rohidas</t>
  </si>
  <si>
    <t>Shobaram Nikhandia</t>
  </si>
  <si>
    <t>Nabin Chandra Meher</t>
  </si>
  <si>
    <t>Tamar Rohidas</t>
  </si>
  <si>
    <t>Sukdev Chhatria</t>
  </si>
  <si>
    <t>Prafulla Kisan</t>
  </si>
  <si>
    <t>Kelenda</t>
  </si>
  <si>
    <t>Khatu kalo</t>
  </si>
  <si>
    <t>Auni Kisan</t>
  </si>
  <si>
    <t>Benudhar kalo</t>
  </si>
  <si>
    <t>Laxmi naik</t>
  </si>
  <si>
    <t>Goutam oram</t>
  </si>
  <si>
    <t>Jagadish Kalo</t>
  </si>
  <si>
    <t>Jaya kumar dudula</t>
  </si>
  <si>
    <t>Bishakha Kalo</t>
  </si>
  <si>
    <t>Chintamani Kalo</t>
  </si>
  <si>
    <t>Swarnalata Kalo</t>
  </si>
  <si>
    <t>Santimani Meher</t>
  </si>
  <si>
    <t>Kandarpa Meher</t>
  </si>
  <si>
    <t>Bijram Meher</t>
  </si>
  <si>
    <t>Madan Meher</t>
  </si>
  <si>
    <t>Hemanta Kisan</t>
  </si>
  <si>
    <t>Sitram Meher</t>
  </si>
  <si>
    <t>Mahan Kisan</t>
  </si>
  <si>
    <t>Susila Kisan</t>
  </si>
  <si>
    <t>Bas Kisan</t>
  </si>
  <si>
    <t>Manika Kisan</t>
  </si>
  <si>
    <t>Sarojani naik</t>
  </si>
  <si>
    <t>Goutam Kisan</t>
  </si>
  <si>
    <t>Parbati Kisan</t>
  </si>
  <si>
    <t>Sahadeb Meher</t>
  </si>
  <si>
    <t>Bhumisuta Kisan</t>
  </si>
  <si>
    <t>Dukhabati Ekka</t>
  </si>
  <si>
    <t>Dinesh Barik</t>
  </si>
  <si>
    <t>Jagdish oram</t>
  </si>
  <si>
    <t>Bholanath meher</t>
  </si>
  <si>
    <t>Bijaya ku. Meher</t>
  </si>
  <si>
    <t>shibaprasaad meher</t>
  </si>
  <si>
    <t>Kshiradhar Meher</t>
  </si>
  <si>
    <t>Kanduru Kisan</t>
  </si>
  <si>
    <t>Harisankar kalo</t>
  </si>
  <si>
    <t>Jayakumar Kisan</t>
  </si>
  <si>
    <t>Rukmani Meher</t>
  </si>
  <si>
    <t>saheba Kisan</t>
  </si>
  <si>
    <t>Gopal Oram</t>
  </si>
  <si>
    <t>Netranand Bhainsa</t>
  </si>
  <si>
    <t>soudagar Meher</t>
  </si>
  <si>
    <t>Banamali Oram</t>
  </si>
  <si>
    <t>Khiradhar Bag</t>
  </si>
  <si>
    <t>Pramod naik</t>
  </si>
  <si>
    <t>Panchanan Misra</t>
  </si>
  <si>
    <t>Kshamasila Rout</t>
  </si>
  <si>
    <t>Jayaprakash Rout</t>
  </si>
  <si>
    <t>Jaga Kisan</t>
  </si>
  <si>
    <t>Tulamani Kalo</t>
  </si>
  <si>
    <t>Sarajini Kisan</t>
  </si>
  <si>
    <t>Tribikram Padhan</t>
  </si>
  <si>
    <t>Loknath Kisan</t>
  </si>
  <si>
    <t>Aswini Seth</t>
  </si>
  <si>
    <t>Lalita Seth</t>
  </si>
  <si>
    <t>Lalit Samaratha</t>
  </si>
  <si>
    <t>Chintamini Padhan</t>
  </si>
  <si>
    <t>Daktar Pradhan</t>
  </si>
  <si>
    <t>Mahendra Padhan</t>
  </si>
  <si>
    <t>Prakask Padhan</t>
  </si>
  <si>
    <t>Sadanand Padhan</t>
  </si>
  <si>
    <t>Phakir Padhan</t>
  </si>
  <si>
    <t>Gopal Padhan</t>
  </si>
  <si>
    <t>Achytunanad padhan</t>
  </si>
  <si>
    <t>Mitrabhanu Pradhan</t>
  </si>
  <si>
    <t>Parkhit padhan</t>
  </si>
  <si>
    <t>Dhabaleswar padhan</t>
  </si>
  <si>
    <t>ashok Padhan</t>
  </si>
  <si>
    <t>Jatindra Padhan</t>
  </si>
  <si>
    <t>Soumemdra Panda</t>
  </si>
  <si>
    <t>Iswari Padhan</t>
  </si>
  <si>
    <t>Ramesh Pradhan</t>
  </si>
  <si>
    <t>Bharat Ch. Kuanr</t>
  </si>
  <si>
    <t>Lakshmi Naryan Mishra</t>
  </si>
  <si>
    <t>Tribikram padhan</t>
  </si>
  <si>
    <t>Josna Barik</t>
  </si>
  <si>
    <t>Pitabas Pradhan</t>
  </si>
  <si>
    <t>Damayanti Padhan</t>
  </si>
  <si>
    <t>Ekadasi Pradhan</t>
  </si>
  <si>
    <t>Ramani Pradhan</t>
  </si>
  <si>
    <t>Nalin Padhan</t>
  </si>
  <si>
    <t>Bedabyas Padhan</t>
  </si>
  <si>
    <t>Giridharai Padhan</t>
  </si>
  <si>
    <t>Chakradhar Padhan</t>
  </si>
  <si>
    <t>Saila Padhan</t>
  </si>
  <si>
    <t>Kabul Dila</t>
  </si>
  <si>
    <t>Jogeshr Padhan</t>
  </si>
  <si>
    <t>Rupanand Padhan</t>
  </si>
  <si>
    <t>Alekha padhan</t>
  </si>
  <si>
    <t>Manabhajan Seth</t>
  </si>
  <si>
    <t>Romancha Pujhari</t>
  </si>
  <si>
    <t>Gobinda Dila</t>
  </si>
  <si>
    <t>Ganesh Ch. Patel</t>
  </si>
  <si>
    <t>Gudigaon</t>
  </si>
  <si>
    <t>Sinod Ku. patel</t>
  </si>
  <si>
    <t>Kailash Patel</t>
  </si>
  <si>
    <t>Kishor Ku. Dhurua</t>
  </si>
  <si>
    <t>Dinesh Ku. Nag</t>
  </si>
  <si>
    <t>Sadasib Nag</t>
  </si>
  <si>
    <t>Adikanta Nag</t>
  </si>
  <si>
    <t>Prashana Kisan</t>
  </si>
  <si>
    <t>Nilakantha Kalo</t>
  </si>
  <si>
    <t>Indrajit Patel</t>
  </si>
  <si>
    <t>Tejraj Biragadia</t>
  </si>
  <si>
    <t>Dile KIsan</t>
  </si>
  <si>
    <t>Parmanand Padhan</t>
  </si>
  <si>
    <t>Premsila Pandey</t>
  </si>
  <si>
    <t>GOPAL Kisan</t>
  </si>
  <si>
    <t>Purnachandra Kisan</t>
  </si>
  <si>
    <t>Jitendra Patel</t>
  </si>
  <si>
    <t>Ashok Kumar Banchor</t>
  </si>
  <si>
    <t>Prabhakar kishan</t>
  </si>
  <si>
    <t>Sadanand Kisan</t>
  </si>
  <si>
    <t>Minketan Patel</t>
  </si>
  <si>
    <t>Sasibhusan Patel</t>
  </si>
  <si>
    <t>Jhasketan Patel</t>
  </si>
  <si>
    <t>Kartika Kalo</t>
  </si>
  <si>
    <t>Dubraj Kalo</t>
  </si>
  <si>
    <t>Duryodhan Kalo</t>
  </si>
  <si>
    <t>Kshamasila Birgathia</t>
  </si>
  <si>
    <t>Kulamani Birgathia</t>
  </si>
  <si>
    <t>Gugal KIsor Kalo</t>
  </si>
  <si>
    <t>Parkhita Kalo</t>
  </si>
  <si>
    <t>Biranchi Neti</t>
  </si>
  <si>
    <t>Duruba Patel</t>
  </si>
  <si>
    <t>Daitari Banchhor</t>
  </si>
  <si>
    <t>Dukha Patel</t>
  </si>
  <si>
    <t>Sambaru Patel</t>
  </si>
  <si>
    <t>Manoj Patel</t>
  </si>
  <si>
    <t>Keshab ch. Patel</t>
  </si>
  <si>
    <t>Jaydeb Pujhari</t>
  </si>
  <si>
    <t>Chandra Sekhar Pujhari</t>
  </si>
  <si>
    <t>Chandrahasya Marei</t>
  </si>
  <si>
    <t>Susanta Ku. Maei</t>
  </si>
  <si>
    <t>Sanadhar Tandia</t>
  </si>
  <si>
    <t>Swarttan Kanta</t>
  </si>
  <si>
    <t>Arjun Dansana</t>
  </si>
  <si>
    <t>Dibya Dansana</t>
  </si>
  <si>
    <t>Sundar Sunani</t>
  </si>
  <si>
    <t>Bidyadhar Kalo</t>
  </si>
  <si>
    <t>Pradip Patel</t>
  </si>
  <si>
    <t>Manikaram Hinjal</t>
  </si>
  <si>
    <t>Kalakanhu Patel</t>
  </si>
  <si>
    <t>Dasharath Jhankar</t>
  </si>
  <si>
    <t>Giridhari Jhankar</t>
  </si>
  <si>
    <t>Subhasini Pradhan</t>
  </si>
  <si>
    <t>Belmati Patel</t>
  </si>
  <si>
    <t>Susanta Patel</t>
  </si>
  <si>
    <t>Sadanand Ganda</t>
  </si>
  <si>
    <t>Raju Balua</t>
  </si>
  <si>
    <t>Narotam Patel</t>
  </si>
  <si>
    <t>Sradhakar Patel</t>
  </si>
  <si>
    <t>Avinsundar Naik</t>
  </si>
  <si>
    <t>Harihar Negi</t>
  </si>
  <si>
    <t>Bhagabati Darka</t>
  </si>
  <si>
    <t>Dusasan Patel</t>
  </si>
  <si>
    <t>Chandra KIsan</t>
  </si>
  <si>
    <t>Sanatan Chand</t>
  </si>
  <si>
    <t>Damodar Patel</t>
  </si>
  <si>
    <t>Dambodar Patel</t>
  </si>
  <si>
    <t>Rebati Rohidas</t>
  </si>
  <si>
    <t>Santosh BIrgathia</t>
  </si>
  <si>
    <t>Laxmi Patel</t>
  </si>
  <si>
    <t>Oileswar Patel</t>
  </si>
  <si>
    <t>Omprakash Patel</t>
  </si>
  <si>
    <t>Sontosini Patel</t>
  </si>
  <si>
    <t>Mandakini Patel</t>
  </si>
  <si>
    <t>Sanjay ku. Patel</t>
  </si>
  <si>
    <t>Champabati Patel</t>
  </si>
  <si>
    <t>Purusottam Kanta</t>
  </si>
  <si>
    <t>Ambira Rohidas</t>
  </si>
  <si>
    <t>Syamsundar Kalo</t>
  </si>
  <si>
    <t>Dileswar Kalo</t>
  </si>
  <si>
    <t>Nabin Ch. Patel</t>
  </si>
  <si>
    <t>Ramancha Patel</t>
  </si>
  <si>
    <t>Tularam Bhainsa</t>
  </si>
  <si>
    <t>Niranjan Banchhor</t>
  </si>
  <si>
    <t>Jitendra ku. Patel</t>
  </si>
  <si>
    <t>Tejraj Patel</t>
  </si>
  <si>
    <t>Susanta Buda</t>
  </si>
  <si>
    <t>Munulal Patel</t>
  </si>
  <si>
    <t>Kumodini Patel</t>
  </si>
  <si>
    <t>Arjun Kalo</t>
  </si>
  <si>
    <t>Satyanand Kisan</t>
  </si>
  <si>
    <t>Nabin Dhurua</t>
  </si>
  <si>
    <t>Parmanpur</t>
  </si>
  <si>
    <t>Ashokshankar Naik</t>
  </si>
  <si>
    <t>Biswanath Patel</t>
  </si>
  <si>
    <t>Premasila Patel</t>
  </si>
  <si>
    <t>Rajesh Padhan</t>
  </si>
  <si>
    <t>Bhagabani Ganda</t>
  </si>
  <si>
    <t>Khyamasila Mahapatra</t>
  </si>
  <si>
    <t>Bibhisan Bag</t>
  </si>
  <si>
    <t>Bishnu Kisan</t>
  </si>
  <si>
    <t>Gurucharan Padhan</t>
  </si>
  <si>
    <t>Satyaban Padhan</t>
  </si>
  <si>
    <t>Gelendra Bhue</t>
  </si>
  <si>
    <t>Gurucharan Pandey</t>
  </si>
  <si>
    <t>Khadia Pandey</t>
  </si>
  <si>
    <t>Apna Bhoe</t>
  </si>
  <si>
    <t>Dillip Padhan</t>
  </si>
  <si>
    <t>Shukru Kaudi</t>
  </si>
  <si>
    <t>Bigyanand Bhainsa</t>
  </si>
  <si>
    <t>Bhikaricharan Sahu</t>
  </si>
  <si>
    <t>Gurucharan Bhoi</t>
  </si>
  <si>
    <t>Sanatan Sahu</t>
  </si>
  <si>
    <t>Gobardhan Kisan</t>
  </si>
  <si>
    <t>Rushi Kisan</t>
  </si>
  <si>
    <t>Sontosh Kumar Behera</t>
  </si>
  <si>
    <t>Sukanta Padhan</t>
  </si>
  <si>
    <t>Manbodh Padhan</t>
  </si>
  <si>
    <t>Suravi Padhan</t>
  </si>
  <si>
    <t>Sarojini Naik</t>
  </si>
  <si>
    <t>Rushi Kumar Naik</t>
  </si>
  <si>
    <t>Bibhuti Naik</t>
  </si>
  <si>
    <t>Thala Chandra Padhan</t>
  </si>
  <si>
    <t>Ghasia Ghughar</t>
  </si>
  <si>
    <t>Prem Singh</t>
  </si>
  <si>
    <t>Radhakanta Mahapatra</t>
  </si>
  <si>
    <t>Dhanikar Padhan</t>
  </si>
  <si>
    <t>Khyamasila Bhoe</t>
  </si>
  <si>
    <t>Manchit Kisan</t>
  </si>
  <si>
    <t>Mahadev Padhan</t>
  </si>
  <si>
    <t>Jaykrushna Padhan</t>
  </si>
  <si>
    <t>Sumati Bag</t>
  </si>
  <si>
    <t>Sashibhusan Bag</t>
  </si>
  <si>
    <t>Hemsagar Kisan</t>
  </si>
  <si>
    <t>Kumarmani sahu</t>
  </si>
  <si>
    <t>Indrabilas Kisan</t>
  </si>
  <si>
    <t>Bikram kisan</t>
  </si>
  <si>
    <t>Sanatan Bag</t>
  </si>
  <si>
    <t>Harischandra Gardia</t>
  </si>
  <si>
    <t>Bhubaneswar Gardia</t>
  </si>
  <si>
    <t>Prabhakar Padhan</t>
  </si>
  <si>
    <t>Nityanand Padhan</t>
  </si>
  <si>
    <t>Rahasbihari Padhan</t>
  </si>
  <si>
    <t>Jenamani Kisan</t>
  </si>
  <si>
    <t>Ahalya Meher</t>
  </si>
  <si>
    <t>Bhadi Kisan</t>
  </si>
  <si>
    <t>Raghunath Kumura</t>
  </si>
  <si>
    <t>Dambarudhar Meher</t>
  </si>
  <si>
    <t>Bhismadeb Bag</t>
  </si>
  <si>
    <t>Indra Kisan</t>
  </si>
  <si>
    <t>Ganeshram Sahu</t>
  </si>
  <si>
    <t>Ashok Sahu</t>
  </si>
  <si>
    <t>Kirtan sahu</t>
  </si>
  <si>
    <t>Naren Sahu</t>
  </si>
  <si>
    <t>Bhabanishankar Naik</t>
  </si>
  <si>
    <t>Munubui Naik</t>
  </si>
  <si>
    <t>Bhabani Dhurua</t>
  </si>
  <si>
    <t>Satyabati Naik</t>
  </si>
  <si>
    <t>Bharat Naik</t>
  </si>
  <si>
    <t>Baikuntha Bhoi</t>
  </si>
  <si>
    <t>Mitrabhanu Bhoi</t>
  </si>
  <si>
    <t>Mangal Bhoi</t>
  </si>
  <si>
    <t>Chutelal Meher</t>
  </si>
  <si>
    <t>Babulal Meher</t>
  </si>
  <si>
    <t>Sachidanand Meher</t>
  </si>
  <si>
    <t>Sukhamani Sahu</t>
  </si>
  <si>
    <t>Mahadeb Sahu</t>
  </si>
  <si>
    <t>Kanti Sahu</t>
  </si>
  <si>
    <t>Keshab Rohidas</t>
  </si>
  <si>
    <t>Sabitri Rohidas</t>
  </si>
  <si>
    <t>Niranjan Dhurua</t>
  </si>
  <si>
    <t>Kirtan Barik</t>
  </si>
  <si>
    <t>Bedanati Seth</t>
  </si>
  <si>
    <t>Baikuntha Padhan</t>
  </si>
  <si>
    <t>Anil Padhan</t>
  </si>
  <si>
    <t>Somnath Padhan</t>
  </si>
  <si>
    <t>Maheswar Padhan</t>
  </si>
  <si>
    <t>Bhimsen Padhan</t>
  </si>
  <si>
    <t>Shibaprasad Padhan</t>
  </si>
  <si>
    <t>Dukhabandhu Padhan</t>
  </si>
  <si>
    <t>Gurudeb Padhan</t>
  </si>
  <si>
    <t>Mangal Padhan</t>
  </si>
  <si>
    <t>Lingraj Padhan</t>
  </si>
  <si>
    <t>Muralidhar Padhan</t>
  </si>
  <si>
    <t>Kishor Padhan</t>
  </si>
  <si>
    <t>Umesh Padhan</t>
  </si>
  <si>
    <t>Narottam Padhan</t>
  </si>
  <si>
    <t>Sribatsa Padhan</t>
  </si>
  <si>
    <t>Sanjeeb Badhei</t>
  </si>
  <si>
    <t>Dibakar Seth</t>
  </si>
  <si>
    <t>Bijaya Kumar Padhan</t>
  </si>
  <si>
    <t>Ashok Kumar Padhan</t>
  </si>
  <si>
    <t>Khatu Biswal</t>
  </si>
  <si>
    <t>Nandalal Padhan</t>
  </si>
  <si>
    <t>Tarulata Sahu</t>
  </si>
  <si>
    <t>Bipin Sahu</t>
  </si>
  <si>
    <t>Urkuli Sahu</t>
  </si>
  <si>
    <t>Kuili Dhurua</t>
  </si>
  <si>
    <t>Pramila Kisan</t>
  </si>
  <si>
    <t>Bemanand Behera</t>
  </si>
  <si>
    <t>Agasti Kisan</t>
  </si>
  <si>
    <t>Parakhit Kisan</t>
  </si>
  <si>
    <t>Dashi Kisan</t>
  </si>
  <si>
    <t>Khanda Kisan</t>
  </si>
  <si>
    <t>Aditya Prasad Padhan</t>
  </si>
  <si>
    <t>Thakur Padhan</t>
  </si>
  <si>
    <t>Sudam Kisan</t>
  </si>
  <si>
    <t>Gunadeb Bag</t>
  </si>
  <si>
    <t>Urbasi Parekh</t>
  </si>
  <si>
    <t>ViraAnarendra Pratap Singh</t>
  </si>
  <si>
    <t>Murali sahu</t>
  </si>
  <si>
    <t>Kishori Kisan</t>
  </si>
  <si>
    <t>Raghumani Sahu</t>
  </si>
  <si>
    <t>Lalit Ping</t>
  </si>
  <si>
    <t>Dileswar Bhoi</t>
  </si>
  <si>
    <t>Jugeswar Bhoi</t>
  </si>
  <si>
    <t>Kishor Meher</t>
  </si>
  <si>
    <t>Josabanta Padhan</t>
  </si>
  <si>
    <t>Padmini Naik</t>
  </si>
  <si>
    <t>Ranjan Sahu</t>
  </si>
  <si>
    <t>Bishnu Padhan</t>
  </si>
  <si>
    <t>Rama chandra Mahapatra</t>
  </si>
  <si>
    <t>Lalmani Kisan</t>
  </si>
  <si>
    <t>Prasant Kumar Pradhan</t>
  </si>
  <si>
    <t>Mahendra Kumar Padhan</t>
  </si>
  <si>
    <t>Rashi Rohidas</t>
  </si>
  <si>
    <t>Indrabilas Padhan</t>
  </si>
  <si>
    <t>Saroj Sahu</t>
  </si>
  <si>
    <t>Kishor Kumar Dhurua</t>
  </si>
  <si>
    <t>Madan Behera</t>
  </si>
  <si>
    <t>Surjakantia Neti</t>
  </si>
  <si>
    <t>Pradip Bhainsal</t>
  </si>
  <si>
    <t>Lachhi Bhainsal</t>
  </si>
  <si>
    <t>Nimain Charan Bhainsal</t>
  </si>
  <si>
    <t>Piro Bhainsal</t>
  </si>
  <si>
    <t>Chhabil Bhainsa</t>
  </si>
  <si>
    <t>Bibeka Bhainsal</t>
  </si>
  <si>
    <t>Maheswar Bhoi</t>
  </si>
  <si>
    <t>Mayadhar Khanda</t>
  </si>
  <si>
    <t>Chudamani Bhainsal</t>
  </si>
  <si>
    <t>Sankar Rohidas</t>
  </si>
  <si>
    <t>Ramachandra Saraf</t>
  </si>
  <si>
    <t>Trileswar sahu</t>
  </si>
  <si>
    <t>Sujit Bhainsal</t>
  </si>
  <si>
    <t>Klohapatra set</t>
  </si>
  <si>
    <t>Trilochan Meher</t>
  </si>
  <si>
    <t>Soudagar Bhusan</t>
  </si>
  <si>
    <t>Gokulananda Rohidas</t>
  </si>
  <si>
    <t>Arakhit Padhan</t>
  </si>
  <si>
    <t>Debendra Sahu</t>
  </si>
  <si>
    <t>Prasanna kumar Bag</t>
  </si>
  <si>
    <t>Murari Prasad Seth</t>
  </si>
  <si>
    <t>Chandra sagar Panda</t>
  </si>
  <si>
    <t>Nabin kumar Sahu</t>
  </si>
  <si>
    <t>Prabati Padhan</t>
  </si>
  <si>
    <t>Biswadev Padhan</t>
  </si>
  <si>
    <t>Prafulla Bhusand</t>
  </si>
  <si>
    <t>Sushanta Padhan</t>
  </si>
  <si>
    <t>Dhanikar padhan</t>
  </si>
  <si>
    <t>Jhasketan Padhan</t>
  </si>
  <si>
    <t>Paramananda Padhan</t>
  </si>
  <si>
    <t>Madhusudan padhan</t>
  </si>
  <si>
    <t>Sanjaya kumar Sahu</t>
  </si>
  <si>
    <t>Dubraj Padhan</t>
  </si>
  <si>
    <t>Padmalaya Sahu</t>
  </si>
  <si>
    <t>Ashok kumar Sahu</t>
  </si>
  <si>
    <t>Makund Biswal</t>
  </si>
  <si>
    <t>Dhuba Dhurua</t>
  </si>
  <si>
    <t>Ratnamani Meher</t>
  </si>
  <si>
    <t>Mukund Bhainsal</t>
  </si>
  <si>
    <t>Subala Bhoi</t>
  </si>
  <si>
    <t>Nrupamani Padhan</t>
  </si>
  <si>
    <t>Mandakini Mafidar</t>
  </si>
  <si>
    <t>Satyaban Mafidar</t>
  </si>
  <si>
    <t>Mahendra Neti</t>
  </si>
  <si>
    <t>Chhabil Padhan</t>
  </si>
  <si>
    <t>Sujata Badhei</t>
  </si>
  <si>
    <t>Purna Chandra Karali</t>
  </si>
  <si>
    <t>Dayasagar Sahu</t>
  </si>
  <si>
    <t>Kumodini Padhan</t>
  </si>
  <si>
    <t>Tularam Bhainsal</t>
  </si>
  <si>
    <t>Gajidra Dila</t>
  </si>
  <si>
    <t>Ganeshram Bhainsal</t>
  </si>
  <si>
    <t>Sabita Khamari</t>
  </si>
  <si>
    <t>Puspanjali Padhan</t>
  </si>
  <si>
    <t>Jayanti Padhan</t>
  </si>
  <si>
    <t>Nabakishor Padhan</t>
  </si>
  <si>
    <t>Sushil kumar Dila</t>
  </si>
  <si>
    <t>Bhojraj Padhan</t>
  </si>
  <si>
    <t>Suren kumar Padhan</t>
  </si>
  <si>
    <t>Suruchi Dhurua</t>
  </si>
  <si>
    <t>Mukesh Bhainsal</t>
  </si>
  <si>
    <t>Aswini kumar Padhan</t>
  </si>
  <si>
    <t>Hrushikesh Rohidas</t>
  </si>
  <si>
    <t>Parameswar Rohidas</t>
  </si>
  <si>
    <t>Subhadra Bhainsal</t>
  </si>
  <si>
    <t>Loknath padhan</t>
  </si>
  <si>
    <t>Neheru Bhoi</t>
  </si>
  <si>
    <t>Bahabala Bhoi</t>
  </si>
  <si>
    <t>Mangala Bhoi</t>
  </si>
  <si>
    <t>Sup Chhachhan</t>
  </si>
  <si>
    <t>Neheru Bhusan</t>
  </si>
  <si>
    <t>Achhutananda Padhan</t>
  </si>
  <si>
    <t>Tularam Bhusand</t>
  </si>
  <si>
    <t>Binod Dila</t>
  </si>
  <si>
    <t>Purna Chandra Chhachhan</t>
  </si>
  <si>
    <t>Jayabihari Padhan</t>
  </si>
  <si>
    <t>Balabhadra Kandara</t>
  </si>
  <si>
    <t>Anantram Padhan</t>
  </si>
  <si>
    <t>Sarojini Biswal</t>
  </si>
  <si>
    <t>Nirbasi Neti</t>
  </si>
  <si>
    <t>Balmiki Neti</t>
  </si>
  <si>
    <t>Kanti Padhan</t>
  </si>
  <si>
    <t>Pravasini Padhan</t>
  </si>
  <si>
    <t>Rupesh Saraf</t>
  </si>
  <si>
    <t>Manabhanjan Biswal</t>
  </si>
  <si>
    <t>Basant Jhakar</t>
  </si>
  <si>
    <t>Purnima Jhakar</t>
  </si>
  <si>
    <t>Gokula Rohidas</t>
  </si>
  <si>
    <t>Keshaba chandra Padhan</t>
  </si>
  <si>
    <t>Sagar Padhan</t>
  </si>
  <si>
    <t>Prakash Pradhan</t>
  </si>
  <si>
    <t>Birakisor Samartha</t>
  </si>
  <si>
    <t>Rajesh kumar and Dinesh Kumar Mafidar</t>
  </si>
  <si>
    <t>Purna chandra Mafidar</t>
  </si>
  <si>
    <t>Krushna Chandra Kaudi</t>
  </si>
  <si>
    <t>Jurabati Padhan</t>
  </si>
  <si>
    <t>Satrughan Padhan</t>
  </si>
  <si>
    <t>Jayakishor Meher</t>
  </si>
  <si>
    <t>Madan Padhan</t>
  </si>
  <si>
    <t>Minketan Dila</t>
  </si>
  <si>
    <t>Nrupalal Padhan</t>
  </si>
  <si>
    <t>Gouri Sankar Bhainsal</t>
  </si>
  <si>
    <t>Pankajani Jhakar</t>
  </si>
  <si>
    <t>Rebati Dhurua</t>
  </si>
  <si>
    <t>Rahasa Padhan</t>
  </si>
  <si>
    <t>Bhabagrahi padhan</t>
  </si>
  <si>
    <t>Lalit Kumar Padhan</t>
  </si>
  <si>
    <t>Gourisankar Padhan</t>
  </si>
  <si>
    <t>Gaja Chandel</t>
  </si>
  <si>
    <t>Tareikela</t>
  </si>
  <si>
    <t>Tarani Chandel</t>
  </si>
  <si>
    <t>Tirtha Pradhan</t>
  </si>
  <si>
    <t>Dutiya Bagar</t>
  </si>
  <si>
    <t>Arjun Bagar</t>
  </si>
  <si>
    <t>Dhanurjaya Bisi</t>
  </si>
  <si>
    <t>Subash Ch. Patta</t>
  </si>
  <si>
    <t>Janardan Patta</t>
  </si>
  <si>
    <t>Dharanidhar Gardia</t>
  </si>
  <si>
    <t>Kapila Majhi</t>
  </si>
  <si>
    <t>Kailash Pujari</t>
  </si>
  <si>
    <t>Gopala Majhi</t>
  </si>
  <si>
    <t>Hrusikesh Bhainsa</t>
  </si>
  <si>
    <t>Kamala Majhi</t>
  </si>
  <si>
    <t>Subrata Singh Naik</t>
  </si>
  <si>
    <t>Aswini Singh Naik</t>
  </si>
  <si>
    <t>Sita Singh</t>
  </si>
  <si>
    <t>Kailash Singh Naik</t>
  </si>
  <si>
    <t>Barik Dila</t>
  </si>
  <si>
    <t>Gouranga Parekh</t>
  </si>
  <si>
    <t>Dinabandhu Dhurua</t>
  </si>
  <si>
    <t>Hiteswari  Parekh</t>
  </si>
  <si>
    <t>Mitra Deheria</t>
  </si>
  <si>
    <t>Dabaraja Deheria</t>
  </si>
  <si>
    <t>Abhi Deheria</t>
  </si>
  <si>
    <t>Rukman Deheria</t>
  </si>
  <si>
    <t>Iswar Mahanandia</t>
  </si>
  <si>
    <t>Pitambr Mahanandia</t>
  </si>
  <si>
    <t>Fakir Mahanandia</t>
  </si>
  <si>
    <t>Gobardhan Mahanandia</t>
  </si>
  <si>
    <t>Loknath Mahanandia</t>
  </si>
  <si>
    <t>Bhojraj Mahanandia</t>
  </si>
  <si>
    <t>Baleswar Mahanandia</t>
  </si>
  <si>
    <t>Prafulla Mahanandia</t>
  </si>
  <si>
    <t>Dubaraj Mahanandia</t>
  </si>
  <si>
    <t>Saraswati Parekh</t>
  </si>
  <si>
    <t>Jagyasini Patta</t>
  </si>
  <si>
    <t>Chandrakanta Majhi</t>
  </si>
  <si>
    <t>Abadhta Majhi</t>
  </si>
  <si>
    <t>Chittaranjan Rout</t>
  </si>
  <si>
    <t>Satyananda Majhi</t>
  </si>
  <si>
    <t>Chhabila Majhi</t>
  </si>
  <si>
    <t>Renu Majhi</t>
  </si>
  <si>
    <t>Lalita Majhi</t>
  </si>
  <si>
    <t>Adimula Majhi</t>
  </si>
  <si>
    <t>Udhaba Bisi</t>
  </si>
  <si>
    <t>Santosh Bisi</t>
  </si>
  <si>
    <t>Dashru Parua</t>
  </si>
  <si>
    <t>Srimangal Bagar</t>
  </si>
  <si>
    <t>Gajindra Bagar</t>
  </si>
  <si>
    <t>Ramani Dansana</t>
  </si>
  <si>
    <t>Indra Bag</t>
  </si>
  <si>
    <t>Gurucharan Parua</t>
  </si>
  <si>
    <t>Dashru Majhi</t>
  </si>
  <si>
    <t>Purna Dila</t>
  </si>
  <si>
    <t>Sailendra Ku. Ray</t>
  </si>
  <si>
    <t>Ramprsad Pradhan</t>
  </si>
  <si>
    <t>Susanta Bagarti</t>
  </si>
  <si>
    <t>Subasini Bagarti</t>
  </si>
  <si>
    <t>Hajari Bagar</t>
  </si>
  <si>
    <t>Pitambar Parua</t>
  </si>
  <si>
    <t>Srikara Pradhan</t>
  </si>
  <si>
    <t>Bala Bhoi</t>
  </si>
  <si>
    <t>Nilamani Paule</t>
  </si>
  <si>
    <t>Kalakanhu Paule</t>
  </si>
  <si>
    <t>Iswar Majhi</t>
  </si>
  <si>
    <t>Surendra Khichidi</t>
  </si>
  <si>
    <t>Pramod Parua</t>
  </si>
  <si>
    <t>Binod Parua</t>
  </si>
  <si>
    <t>Bhabanishankar Ray</t>
  </si>
  <si>
    <t>Sadananda Kisan</t>
  </si>
  <si>
    <t>Dukhu Dudung</t>
  </si>
  <si>
    <t>Nikanta Dudung</t>
  </si>
  <si>
    <t>Khatu Dudung</t>
  </si>
  <si>
    <t>Nilamani Majhi</t>
  </si>
  <si>
    <t>Subasini Naik</t>
  </si>
  <si>
    <t>Bhajamati Dansana</t>
  </si>
  <si>
    <t>Swarna Kaudi</t>
  </si>
  <si>
    <t>Baleswar Dila</t>
  </si>
  <si>
    <t>Nrupa Pradhan</t>
  </si>
  <si>
    <t>Balaram Bag</t>
  </si>
  <si>
    <t>Nitya Pradhan</t>
  </si>
  <si>
    <t>Chandrasekhar Majhi</t>
  </si>
  <si>
    <t>Patel Pradhan</t>
  </si>
  <si>
    <t>Bhaskar Majhi</t>
  </si>
  <si>
    <t>Subhakar Majhi</t>
  </si>
  <si>
    <t>Prasanta Bag</t>
  </si>
  <si>
    <t>Fakira Majhi</t>
  </si>
  <si>
    <t>Gangadhar Bag</t>
  </si>
  <si>
    <t>Lalitendu Sahu</t>
  </si>
  <si>
    <t>Shasibhusan Pradhan</t>
  </si>
  <si>
    <t>Hemsagar Pradhan</t>
  </si>
  <si>
    <t>Matual Dhurua</t>
  </si>
  <si>
    <t>Loknatha Bhainsa</t>
  </si>
  <si>
    <t>Jayaram Bhainsa</t>
  </si>
  <si>
    <t>Pramod Bhainsa</t>
  </si>
  <si>
    <t>Pradeep Bhainsa`</t>
  </si>
  <si>
    <t>Niranjan Bag</t>
  </si>
  <si>
    <t>Sadhu Naik</t>
  </si>
  <si>
    <t>Krushna Ch. Patta</t>
  </si>
  <si>
    <t>Baliyara Padhan</t>
  </si>
  <si>
    <t>Hiralal Majhi</t>
  </si>
  <si>
    <t>Asharam Seth</t>
  </si>
  <si>
    <t>Suresh Majhi</t>
  </si>
  <si>
    <t>Ekadasia Luha</t>
  </si>
  <si>
    <t>Jagadisha Pradhan</t>
  </si>
  <si>
    <t>Dillip Pradhan</t>
  </si>
  <si>
    <t>Bidyadhar Pradhan</t>
  </si>
  <si>
    <t>Muralidhar Pradhan</t>
  </si>
  <si>
    <t>Suren Bagar</t>
  </si>
  <si>
    <t>Pankajini Bagar</t>
  </si>
  <si>
    <t>Bhabani Bagar</t>
  </si>
  <si>
    <t>Mouz Pradhan</t>
  </si>
  <si>
    <t>Bharati Rout</t>
  </si>
  <si>
    <t>Birendra Mohapatra</t>
  </si>
  <si>
    <t>Kolabira</t>
  </si>
  <si>
    <t>Amruta Singh</t>
  </si>
  <si>
    <t>Kishori Samartha</t>
  </si>
  <si>
    <t>Raibari Behera</t>
  </si>
  <si>
    <t>Dileswar Behera</t>
  </si>
  <si>
    <t>Sitaram Rana</t>
  </si>
  <si>
    <t>Binodini Rana</t>
  </si>
  <si>
    <t>Bhibuti Bhusan Mishra</t>
  </si>
  <si>
    <t>Kailash Ch- Satpathy</t>
  </si>
  <si>
    <t>Chintamani Sahu</t>
  </si>
  <si>
    <t>Karmu Chardia</t>
  </si>
  <si>
    <t>Ratu Khadia</t>
  </si>
  <si>
    <t>Rushi Sahu</t>
  </si>
  <si>
    <t>Daharu Khadia</t>
  </si>
  <si>
    <t>Manoj Kumura</t>
  </si>
  <si>
    <t>Sanjeeb Hota</t>
  </si>
  <si>
    <t>Lingaraj Hota</t>
  </si>
  <si>
    <t>Debasis Singh Thakur</t>
  </si>
  <si>
    <t>Netranand Das</t>
  </si>
  <si>
    <t>Bidyadhar Budla</t>
  </si>
  <si>
    <t>Bansidhar Budla</t>
  </si>
  <si>
    <t>Dillip  Banchoor</t>
  </si>
  <si>
    <t>Bhakta Krushna Mahapatra</t>
  </si>
  <si>
    <t>Parsuram Naik</t>
  </si>
  <si>
    <t>Dhirendra Bhanja</t>
  </si>
  <si>
    <t>Khegaswar Ray</t>
  </si>
  <si>
    <t>Aswani Ray</t>
  </si>
  <si>
    <t>Bimal Mahapatra</t>
  </si>
  <si>
    <t>Amiya Mahapatra</t>
  </si>
  <si>
    <t>Ajit Mahapatra</t>
  </si>
  <si>
    <t>Amit Mahapatra</t>
  </si>
  <si>
    <t>Bhisma Dev Hota</t>
  </si>
  <si>
    <t>Shiba Kisan</t>
  </si>
  <si>
    <t>Nityanand Kisan</t>
  </si>
  <si>
    <t>Suru Kisan</t>
  </si>
  <si>
    <t>Manu Kisan</t>
  </si>
  <si>
    <t>Sarat Mahapatra</t>
  </si>
  <si>
    <t xml:space="preserve">Banmali Kunar </t>
  </si>
  <si>
    <t>Sanjaya Ku Das</t>
  </si>
  <si>
    <t>Kishori Chuhan</t>
  </si>
  <si>
    <t>Jagdish Bhoi</t>
  </si>
  <si>
    <t>Khatu Bag</t>
  </si>
  <si>
    <t>Paramaswar Behera</t>
  </si>
  <si>
    <t>Sukanta Sahu</t>
  </si>
  <si>
    <t>Promod Mishra</t>
  </si>
  <si>
    <t>Ramesh Sahu</t>
  </si>
  <si>
    <t>Panchannan Rana</t>
  </si>
  <si>
    <t>Bansidhar Bhanja</t>
  </si>
  <si>
    <t>Giridhari Rana</t>
  </si>
  <si>
    <t>Badri Narayan Rana</t>
  </si>
  <si>
    <t>Ajit Ku- Mishra</t>
  </si>
  <si>
    <t>Anil Ku Behera</t>
  </si>
  <si>
    <t>Arun Ku- Behera</t>
  </si>
  <si>
    <t>Dillip Hota</t>
  </si>
  <si>
    <t>Janmajaya Bohidar</t>
  </si>
  <si>
    <t>Kriti Ch- Bohidar</t>
  </si>
  <si>
    <t>Chinmaya Bohidar</t>
  </si>
  <si>
    <t>Bir Amarandra pratap Singh</t>
  </si>
  <si>
    <t>Dhramaraj Singh</t>
  </si>
  <si>
    <t>Manmatha Narayan Singh</t>
  </si>
  <si>
    <t>Rudra Pratap Singh</t>
  </si>
  <si>
    <t>Man bhajan Singh</t>
  </si>
  <si>
    <t>Shasta Ku Sahu</t>
  </si>
  <si>
    <t>Srikar Bag</t>
  </si>
  <si>
    <t>Dusasan Kumura</t>
  </si>
  <si>
    <t>Binod Samartha</t>
  </si>
  <si>
    <t>Pankajini Majhi</t>
  </si>
  <si>
    <t>Sanjaya Ku- Pujari</t>
  </si>
  <si>
    <t xml:space="preserve">Bijaya Ku- Puari </t>
  </si>
  <si>
    <t>Santosh Pujari</t>
  </si>
  <si>
    <t>Prafulla Majhi</t>
  </si>
  <si>
    <t>Baneswar Majhi</t>
  </si>
  <si>
    <t>Gobind Ch- Dhurua</t>
  </si>
  <si>
    <t>Gobind Ch- Bhoi</t>
  </si>
  <si>
    <t>Jangya Singh</t>
  </si>
  <si>
    <t>Salit kuanar</t>
  </si>
  <si>
    <t>Debendra ku. Satpathy</t>
  </si>
  <si>
    <t>Nakul prasad Mishra</t>
  </si>
  <si>
    <t>Narendra ku. Satpathy</t>
  </si>
  <si>
    <t>Lochan Bhanja</t>
  </si>
  <si>
    <t>Nityananda samartha</t>
  </si>
  <si>
    <t>Shakti Bhusan sethi</t>
  </si>
  <si>
    <t>Susanta ku. Purohit</t>
  </si>
  <si>
    <t>Bandhuram Singh</t>
  </si>
  <si>
    <t>Binod Bihari Hota</t>
  </si>
  <si>
    <t xml:space="preserve">Indrani Hota </t>
  </si>
  <si>
    <t>Sara Bhainsa</t>
  </si>
  <si>
    <t>Khatkuri Mahanandia</t>
  </si>
  <si>
    <t>Drupadi Bhanja</t>
  </si>
  <si>
    <t>Salegram Bhanja</t>
  </si>
  <si>
    <t>Ananda Mahapatra</t>
  </si>
  <si>
    <t>Artatrana Mahapatra</t>
  </si>
  <si>
    <t>Sananda Mahapatra</t>
  </si>
  <si>
    <t>Haragobinda Mahapatra</t>
  </si>
  <si>
    <t>Saroj ku. Mahapatra</t>
  </si>
  <si>
    <t>Pallav Mahapatra</t>
  </si>
  <si>
    <t>Duryodhan Chardia</t>
  </si>
  <si>
    <t>Padmini chardia</t>
  </si>
  <si>
    <t>Santosh Dalae</t>
  </si>
  <si>
    <t>Prakash ch. Hota</t>
  </si>
  <si>
    <t>Gobardhan Ray</t>
  </si>
  <si>
    <t>Surja Khadia</t>
  </si>
  <si>
    <t>Ramesh khadia</t>
  </si>
  <si>
    <t>Chintamani kumura</t>
  </si>
  <si>
    <t>Goutam kumura</t>
  </si>
  <si>
    <t>Balaram kumura</t>
  </si>
  <si>
    <t>Manisundar kumura</t>
  </si>
  <si>
    <t>Prasuram kumura</t>
  </si>
  <si>
    <t>Gaya Khadia</t>
  </si>
  <si>
    <t>Suranatha Khadia</t>
  </si>
  <si>
    <t>Gujuru Khadia</t>
  </si>
  <si>
    <t>Parme khadia</t>
  </si>
  <si>
    <t>Fula khadia</t>
  </si>
  <si>
    <t>Lukhanath khadia</t>
  </si>
  <si>
    <t>Shankar khadia</t>
  </si>
  <si>
    <t>Patel khadia</t>
  </si>
  <si>
    <t>Birkishor kerketa</t>
  </si>
  <si>
    <t>Dukhlu khadia</t>
  </si>
  <si>
    <t>Lochani marai</t>
  </si>
  <si>
    <t>Surendra Tandakar</t>
  </si>
  <si>
    <t>Sushil ku. Mishra</t>
  </si>
  <si>
    <t>Digdhan Goukhura</t>
  </si>
  <si>
    <t xml:space="preserve">Kamal ch. Bhanja </t>
  </si>
  <si>
    <t>Mathura Bhanja</t>
  </si>
  <si>
    <t>Dalimba Das</t>
  </si>
  <si>
    <t>Prabhabati pandey</t>
  </si>
  <si>
    <t>Biranchi Budula</t>
  </si>
  <si>
    <t>Bansidhar Budula</t>
  </si>
  <si>
    <t>Anjan kisan</t>
  </si>
  <si>
    <t>Rushi  Banchhor</t>
  </si>
  <si>
    <t>Upendra sandha</t>
  </si>
  <si>
    <t>Omprakash pujari</t>
  </si>
  <si>
    <t>Bishnu pujari</t>
  </si>
  <si>
    <t>Basanta ku. Sahu</t>
  </si>
  <si>
    <t>Dalimba sahu</t>
  </si>
  <si>
    <t>Sukanta sahu</t>
  </si>
  <si>
    <t>Surya ku. Behera</t>
  </si>
  <si>
    <t>Satyanarayan das</t>
  </si>
  <si>
    <t>Susanta Ray</t>
  </si>
  <si>
    <t>Dasaratha Ray</t>
  </si>
  <si>
    <t>Samarendra Ray</t>
  </si>
  <si>
    <t>Panchanan ray</t>
  </si>
  <si>
    <t>Premsen Ray</t>
  </si>
  <si>
    <t>Bhagbana Ray</t>
  </si>
  <si>
    <t>Rajendra das</t>
  </si>
  <si>
    <t>Rabindra das</t>
  </si>
  <si>
    <t>Nilambar Ranbida</t>
  </si>
  <si>
    <t>Ajit ku Mishra</t>
  </si>
  <si>
    <t>Sujit ku Mishra</t>
  </si>
  <si>
    <t>Nakul Mishra</t>
  </si>
  <si>
    <t>Lalit Khadia</t>
  </si>
  <si>
    <t>Amanchraj Singh</t>
  </si>
  <si>
    <t>Sushila Kumura</t>
  </si>
  <si>
    <t>Narottam Purohit</t>
  </si>
  <si>
    <t>Khirod Bhanja</t>
  </si>
  <si>
    <t>Bhagirathi Pradhan</t>
  </si>
  <si>
    <t>Salhepali</t>
  </si>
  <si>
    <t>Dashrathi Pradhan</t>
  </si>
  <si>
    <t>Bidyadhar pradhan</t>
  </si>
  <si>
    <t>Umashankar Sahu</t>
  </si>
  <si>
    <t>Abhi Bag</t>
  </si>
  <si>
    <t>Sontosh ku Sunani</t>
  </si>
  <si>
    <t>Laxmi prasad Majhi</t>
  </si>
  <si>
    <t>Pabitra baga</t>
  </si>
  <si>
    <t>Murali dhara pradhan</t>
  </si>
  <si>
    <t>Mondo Baga</t>
  </si>
  <si>
    <t>Bhima Majhi</t>
  </si>
  <si>
    <t>Sagara Bag</t>
  </si>
  <si>
    <t>Jagadish Pradhan</t>
  </si>
  <si>
    <t>Bishnu Bag</t>
  </si>
  <si>
    <t>Debarchan Bag</t>
  </si>
  <si>
    <t>Harachand Kisan</t>
  </si>
  <si>
    <t>Madhusudan bag</t>
  </si>
  <si>
    <t>Prasanta ku Pradhan</t>
  </si>
  <si>
    <t>Durjodhan Dhan</t>
  </si>
  <si>
    <t>Atamaram Pradhan</t>
  </si>
  <si>
    <t>Binod Pradhan</t>
  </si>
  <si>
    <t>Dambaru dhar Naik</t>
  </si>
  <si>
    <t>Bhakta Pradhan</t>
  </si>
  <si>
    <t>Nimai ch padhan</t>
  </si>
  <si>
    <t>Kishor padhan</t>
  </si>
  <si>
    <t>krushna ch Patta</t>
  </si>
  <si>
    <t>Rajani neti</t>
  </si>
  <si>
    <t>Parsu bag</t>
  </si>
  <si>
    <t>Mangal ping</t>
  </si>
  <si>
    <t>Rahansa Padhan</t>
  </si>
  <si>
    <t>Gorekha Jayapuria</t>
  </si>
  <si>
    <t>Biranchi Bag</t>
  </si>
  <si>
    <t>Karna Ping</t>
  </si>
  <si>
    <t>Sradha ping</t>
  </si>
  <si>
    <t>Gouri chhatria</t>
  </si>
  <si>
    <t>Pabitra Majhi</t>
  </si>
  <si>
    <t>Janmajaya Sunani</t>
  </si>
  <si>
    <t>Pradip Sunani</t>
  </si>
  <si>
    <t>Sitaram Pradhan</t>
  </si>
  <si>
    <t>Banbasi bag</t>
  </si>
  <si>
    <t>Abhin Padhan</t>
  </si>
  <si>
    <t>Hrusikesh Bag</t>
  </si>
  <si>
    <t>Manbodh Bag</t>
  </si>
  <si>
    <t>Suru Sunani</t>
  </si>
  <si>
    <t>Mangal Bhue</t>
  </si>
  <si>
    <t>Dillip Bag</t>
  </si>
  <si>
    <t>Kailasini Bisi</t>
  </si>
  <si>
    <t>Ramani Padhan</t>
  </si>
  <si>
    <t>Ujagara Bag</t>
  </si>
  <si>
    <t>Padmabati Bag</t>
  </si>
  <si>
    <t>Bishi Majhi</t>
  </si>
  <si>
    <t>Upendra Kisan</t>
  </si>
  <si>
    <t>Kunja Padhan</t>
  </si>
  <si>
    <t>Lingaraj Naik</t>
  </si>
  <si>
    <t>Lambodar Sahu</t>
  </si>
  <si>
    <t>Surabhi Padhan</t>
  </si>
  <si>
    <t>Sradhakara Kisan</t>
  </si>
  <si>
    <t>Rajindra Majhi</t>
  </si>
  <si>
    <t>Sadhu bag</t>
  </si>
  <si>
    <t>Gourishankar bag</t>
  </si>
  <si>
    <t>Krushna bag</t>
  </si>
  <si>
    <t>Rajindra Bisi</t>
  </si>
  <si>
    <t>Rabindra Bag</t>
  </si>
  <si>
    <t>Sebati Jay</t>
  </si>
  <si>
    <t xml:space="preserve">Shiblal Majhi </t>
  </si>
  <si>
    <t>Sanyasipali</t>
  </si>
  <si>
    <t>Khyamasila Chardia</t>
  </si>
  <si>
    <t>Budhabari Kisan</t>
  </si>
  <si>
    <t>Mani Bag</t>
  </si>
  <si>
    <t>Tularam Mahanandia</t>
  </si>
  <si>
    <t>Nrupamani Chardia</t>
  </si>
  <si>
    <t>Fagu Chardia</t>
  </si>
  <si>
    <t>Durjodhan Patra</t>
  </si>
  <si>
    <t>Nrupalal Majhi</t>
  </si>
  <si>
    <t>Khirodhar Bhanja</t>
  </si>
  <si>
    <t>Dijal Majhi</t>
  </si>
  <si>
    <t>Sanatan Majhi</t>
  </si>
  <si>
    <t>Gourishankar Bag</t>
  </si>
  <si>
    <t>Lingaraj Bag</t>
  </si>
  <si>
    <t>Rache Kisan</t>
  </si>
  <si>
    <t>Parameswar Majhi</t>
  </si>
  <si>
    <t>Janmajaya Majhi</t>
  </si>
  <si>
    <t>Bhikha Majhi</t>
  </si>
  <si>
    <t>Harisankar Budula</t>
  </si>
  <si>
    <t>Jugal Majhi</t>
  </si>
  <si>
    <t>Kasinath Laria</t>
  </si>
  <si>
    <t>Jayadeb Majhi</t>
  </si>
  <si>
    <t xml:space="preserve">Saroj Majhi </t>
  </si>
  <si>
    <t>Satrughan Mahanandia</t>
  </si>
  <si>
    <t>Mahana Majhi</t>
  </si>
  <si>
    <t>Joutuka Majhi</t>
  </si>
  <si>
    <t>Anjan Kisan</t>
  </si>
  <si>
    <t>Durjodhan Chardia</t>
  </si>
  <si>
    <t>Dhirendra Satpathy</t>
  </si>
  <si>
    <t>Ukia Budula</t>
  </si>
  <si>
    <t>Munu Kisan</t>
  </si>
  <si>
    <t>Sanjukta Rani das</t>
  </si>
  <si>
    <t>Uddhaba Bhoi</t>
  </si>
  <si>
    <t>Dandabuda</t>
  </si>
  <si>
    <t>Santosh Ku. Behera</t>
  </si>
  <si>
    <t>Aswini Sahu</t>
  </si>
  <si>
    <t>Rupdhar Patel</t>
  </si>
  <si>
    <t>Jagyaseni Patel</t>
  </si>
  <si>
    <t>Harisankar Singh</t>
  </si>
  <si>
    <t>Gourisankar Singh</t>
  </si>
  <si>
    <t>Bihari Kandara</t>
  </si>
  <si>
    <t>Umakanti Singh</t>
  </si>
  <si>
    <t>Biswajit Sahu</t>
  </si>
  <si>
    <t>Bhadri Kandara</t>
  </si>
  <si>
    <t>Ramprasad Pradhan</t>
  </si>
  <si>
    <t>Nandalal Pradhan</t>
  </si>
  <si>
    <t>Hari Seth</t>
  </si>
  <si>
    <t>Mitrabhanu Kandara</t>
  </si>
  <si>
    <t>Ashok Ku. Padhan</t>
  </si>
  <si>
    <t>Mandhata Bhue</t>
  </si>
  <si>
    <t>Sanat Singh</t>
  </si>
  <si>
    <t>Badrinarayan Rana</t>
  </si>
  <si>
    <t>Susajit Sahu</t>
  </si>
  <si>
    <t>Nrupamani Singh</t>
  </si>
  <si>
    <t>Manbodh Sahu</t>
  </si>
  <si>
    <t>Mathura Biswal</t>
  </si>
  <si>
    <t>Tularam Goud</t>
  </si>
  <si>
    <t>Dileswar Jayapuria</t>
  </si>
  <si>
    <t>Chudamani Sahu</t>
  </si>
  <si>
    <t>Jogeswar Bhoi</t>
  </si>
  <si>
    <t>Biranchi Kandara</t>
  </si>
  <si>
    <t>Krishna Ch. Kandara</t>
  </si>
  <si>
    <t>Chaitanya Sahu</t>
  </si>
  <si>
    <t>Dularam Padhan</t>
  </si>
  <si>
    <t>Thayanand Padhan</t>
  </si>
  <si>
    <t>Sushil Kumar Sahu</t>
  </si>
  <si>
    <t>Sarat Sahu</t>
  </si>
  <si>
    <t>Bijay Kumar Pradhan</t>
  </si>
  <si>
    <t>Sanjay Pradhan</t>
  </si>
  <si>
    <t>Manoj Ku. Pradhan</t>
  </si>
  <si>
    <t>Shenhalata Padhan</t>
  </si>
  <si>
    <t>Lokanath Singh</t>
  </si>
  <si>
    <t>Sugyan Singh</t>
  </si>
  <si>
    <t>Pradeep KU. Singh</t>
  </si>
  <si>
    <t>Girish Chandra Bhoi</t>
  </si>
  <si>
    <t>Janhabi Patel</t>
  </si>
  <si>
    <t>Bhojraj Patel</t>
  </si>
  <si>
    <t>Ashok Ku. Sahu</t>
  </si>
  <si>
    <t>Kalakar Bhoi</t>
  </si>
  <si>
    <t>Harishankar Marai</t>
  </si>
  <si>
    <t>Droupadi Patel</t>
  </si>
  <si>
    <t>Dalimba Luha</t>
  </si>
  <si>
    <t>Chintamani Makar</t>
  </si>
  <si>
    <t>Mangulu Seth</t>
  </si>
  <si>
    <t>Shenha Kumar Padhan</t>
  </si>
  <si>
    <t>Nirakar Padhan</t>
  </si>
  <si>
    <t>Bhagirathi Padhan</t>
  </si>
  <si>
    <t>Bharat Kumar Banchhor</t>
  </si>
  <si>
    <t>Khirod Bhoi</t>
  </si>
  <si>
    <t>Kishor Bhue</t>
  </si>
  <si>
    <t>Kesaba Padhan</t>
  </si>
  <si>
    <t>Surendra Kumar Sahu</t>
  </si>
  <si>
    <t>Poulasti Patel</t>
  </si>
  <si>
    <t>Pulasya Patel</t>
  </si>
  <si>
    <t>Bholanath Patel</t>
  </si>
  <si>
    <t>Bhagatram Padhan</t>
  </si>
  <si>
    <t>Premsila Padhan</t>
  </si>
  <si>
    <t>Rabilal Singh</t>
  </si>
  <si>
    <t>Bilasa Pan</t>
  </si>
  <si>
    <t>Subasini Padhan</t>
  </si>
  <si>
    <t>Satha Ku. Sahu</t>
  </si>
  <si>
    <t>Arjun Sahu</t>
  </si>
  <si>
    <t>Jogendra Padhan</t>
  </si>
  <si>
    <t>Bedabyas Patel</t>
  </si>
  <si>
    <t>Hrushikesh Patel</t>
  </si>
  <si>
    <t>Bhaktabandhu Badi</t>
  </si>
  <si>
    <t>Area (in acre) for which financial assistance approved</t>
  </si>
  <si>
    <t>Name of the Block</t>
  </si>
  <si>
    <t>Total Numbers of farmers received input subsidy</t>
  </si>
  <si>
    <t>Total Area  in Acre</t>
  </si>
  <si>
    <t>kolabira</t>
  </si>
  <si>
    <t xml:space="preserve">Jharsuguda </t>
  </si>
  <si>
    <t>Total</t>
  </si>
  <si>
    <t>Kirmira</t>
  </si>
  <si>
    <t>villagewise Sl No</t>
  </si>
  <si>
    <t>Name of the Farmer</t>
  </si>
  <si>
    <t>Whether small and Marginal Farmer(SMF)(Yes/No)</t>
  </si>
  <si>
    <t>Date of Payment</t>
  </si>
  <si>
    <t>Area For which financial assistance approved(in Acre)</t>
  </si>
  <si>
    <t>Ajay Ku Naik</t>
  </si>
  <si>
    <t>No</t>
  </si>
  <si>
    <t>Alok Ku Sahu</t>
  </si>
  <si>
    <t>31/8/2016</t>
  </si>
  <si>
    <t>Amruta Behera</t>
  </si>
  <si>
    <t>Amulya Jayapuria</t>
  </si>
  <si>
    <t>Amulya Ku Naik</t>
  </si>
  <si>
    <t>Anil Naik</t>
  </si>
  <si>
    <t>Anjan Ku Patel</t>
  </si>
  <si>
    <t>Arati Patel</t>
  </si>
  <si>
    <t>Arjun Meher</t>
  </si>
  <si>
    <t>Arun Ku Patel</t>
  </si>
  <si>
    <t>Arun Pandey</t>
  </si>
  <si>
    <t>Asha Saraf</t>
  </si>
  <si>
    <t>Asim Ku Sahu</t>
  </si>
  <si>
    <t>Aswini Panigrahi</t>
  </si>
  <si>
    <t>Babula Kumar Patri</t>
  </si>
  <si>
    <t>Bachan Bag</t>
  </si>
  <si>
    <t>Baidehi Pandey</t>
  </si>
  <si>
    <t>Baiju Munda</t>
  </si>
  <si>
    <t>Baji Majhi</t>
  </si>
  <si>
    <t>Baneswar Ping</t>
  </si>
  <si>
    <t>Basu Munda</t>
  </si>
  <si>
    <t>Bhabani Chhatria</t>
  </si>
  <si>
    <t>Bhabani Sh Pandey</t>
  </si>
  <si>
    <t>Bhabani Shankar Sahu</t>
  </si>
  <si>
    <t>Bhagabati devi Naik</t>
  </si>
  <si>
    <t>Bhagirathi Pasayat</t>
  </si>
  <si>
    <t>Bhakta Prasad Khanda</t>
  </si>
  <si>
    <t>Bheda Chandra Sahu</t>
  </si>
  <si>
    <t>Bhikari Charan Nayak</t>
  </si>
  <si>
    <t>Bhojaram Patel</t>
  </si>
  <si>
    <t>Bholanath Choudhury</t>
  </si>
  <si>
    <t>Bhuban Ping</t>
  </si>
  <si>
    <t>Bhupati Choudhury</t>
  </si>
  <si>
    <t>Bibekananda Behera</t>
  </si>
  <si>
    <t>Bidyadhar Ping</t>
  </si>
  <si>
    <t>Bijaya Ku Patel</t>
  </si>
  <si>
    <t>Bijili Munda</t>
  </si>
  <si>
    <t>Biju Munda</t>
  </si>
  <si>
    <t>Bila Kishan</t>
  </si>
  <si>
    <t>Biranchi Sohela</t>
  </si>
  <si>
    <t>Bishikeshan Chhatria</t>
  </si>
  <si>
    <t>Biswambhar Patel</t>
  </si>
  <si>
    <t>Budhabari Munda</t>
  </si>
  <si>
    <t>Budhamati Dhurua</t>
  </si>
  <si>
    <t>Bunde Bag</t>
  </si>
  <si>
    <t>Chaitu Munda</t>
  </si>
  <si>
    <t>Chakradhar Behera</t>
  </si>
  <si>
    <t>Chandrakala Seth</t>
  </si>
  <si>
    <t>Chanku Kisan</t>
  </si>
  <si>
    <t>Chintamani Choudhury</t>
  </si>
  <si>
    <t>Chittaranjan Ping</t>
  </si>
  <si>
    <t>Chodaganga Behera</t>
  </si>
  <si>
    <t>Dambarudhar Behera</t>
  </si>
  <si>
    <t>Dambarudhar Majhi</t>
  </si>
  <si>
    <t>Dambrudhar Patel</t>
  </si>
  <si>
    <t>Dasru Dehuri</t>
  </si>
  <si>
    <t>Debakarna Rohidas</t>
  </si>
  <si>
    <t>Debanand Dila</t>
  </si>
  <si>
    <t>Debananda Rana</t>
  </si>
  <si>
    <t>Debraj Pujhari</t>
  </si>
  <si>
    <t>Dharanidhar Pandey</t>
  </si>
  <si>
    <t>Dhirija Sahu</t>
  </si>
  <si>
    <t>Dibyakishor Panigrahi</t>
  </si>
  <si>
    <t>Dibyashankar Kisan</t>
  </si>
  <si>
    <t>Dinesh Kumar Amat</t>
  </si>
  <si>
    <t>Dingarlal Dila</t>
  </si>
  <si>
    <t>Dirbal Ping</t>
  </si>
  <si>
    <t>Dirdha Mahanand</t>
  </si>
  <si>
    <t>Droupadi Ping</t>
  </si>
  <si>
    <t>Dukhabandhu Sahu</t>
  </si>
  <si>
    <t>Duryodhan Behera</t>
  </si>
  <si>
    <t>Duryodhan Meher</t>
  </si>
  <si>
    <t>Dutiachand Naik</t>
  </si>
  <si>
    <t>Fakir Mohan Barik</t>
  </si>
  <si>
    <t>Ganapati Pandey</t>
  </si>
  <si>
    <t>Ganda Kisan</t>
  </si>
  <si>
    <t>Ganeshram Meher</t>
  </si>
  <si>
    <t>Ganga Munda</t>
  </si>
  <si>
    <t>Ganthia Bag</t>
  </si>
  <si>
    <t>Ghanashyam Meher</t>
  </si>
  <si>
    <t>Ghanashyam Pandey</t>
  </si>
  <si>
    <t>Giridhari Pandey</t>
  </si>
  <si>
    <t>Girija Seth</t>
  </si>
  <si>
    <t>Gobardhan Rana</t>
  </si>
  <si>
    <t>Gokulananda Das</t>
  </si>
  <si>
    <t>Hemsagar Behera</t>
  </si>
  <si>
    <t>Hemsagar Parua</t>
  </si>
  <si>
    <t>Hemsagar Singh</t>
  </si>
  <si>
    <t>Himansu Panigrahi</t>
  </si>
  <si>
    <t>Hitesh Sahu</t>
  </si>
  <si>
    <t>Iswar Ch Naik</t>
  </si>
  <si>
    <t>Jabananda Meher</t>
  </si>
  <si>
    <t>Jadaba Meher</t>
  </si>
  <si>
    <t>Jadumani Sahu</t>
  </si>
  <si>
    <t>Jagabandhu Beriha</t>
  </si>
  <si>
    <t>Jagarnnath Behera</t>
  </si>
  <si>
    <t>Jajati Keshari Patel</t>
  </si>
  <si>
    <t>Jajna Ati</t>
  </si>
  <si>
    <t>Janmajay Patel</t>
  </si>
  <si>
    <t>Japa Munda</t>
  </si>
  <si>
    <t>Jasobanta Singh</t>
  </si>
  <si>
    <t>Jasobanti Pandey</t>
  </si>
  <si>
    <t>Jayanta Ping</t>
  </si>
  <si>
    <t>Jayanti Jayapuria</t>
  </si>
  <si>
    <t>Jaynarayan Pandey</t>
  </si>
  <si>
    <t>Jenamani Pandey</t>
  </si>
  <si>
    <t>Jethu Dhurua</t>
  </si>
  <si>
    <t>Jhasanand Kisan</t>
  </si>
  <si>
    <t>Jitendra Kisan</t>
  </si>
  <si>
    <t>Jitendriya Bag</t>
  </si>
  <si>
    <t>Jitendriya Naik</t>
  </si>
  <si>
    <t>Jugal Kishor Jaypuria</t>
  </si>
  <si>
    <t>Jyotimanjari Patel</t>
  </si>
  <si>
    <t>Jyotsna Naik</t>
  </si>
  <si>
    <t>Kailash Ch Behera</t>
  </si>
  <si>
    <t>Kalpana Naik</t>
  </si>
  <si>
    <t>Kalpendra Singh</t>
  </si>
  <si>
    <t>Kapila Budula</t>
  </si>
  <si>
    <t>Karunakar Amat</t>
  </si>
  <si>
    <t>Karunakar Dehuri</t>
  </si>
  <si>
    <t>Kati Nun</t>
  </si>
  <si>
    <t>Keshab Ch Pasayat</t>
  </si>
  <si>
    <t>Keshabananda Sahu</t>
  </si>
  <si>
    <t>Ketaki JAYAPURIA</t>
  </si>
  <si>
    <t>Khatu Munda</t>
  </si>
  <si>
    <t>Kishor Ch Sahu</t>
  </si>
  <si>
    <t>Kishor Ku Naik</t>
  </si>
  <si>
    <t>Kodandadhar Behera</t>
  </si>
  <si>
    <t>Krupasindhu Pandey</t>
  </si>
  <si>
    <t>Krushna Ch Amat</t>
  </si>
  <si>
    <t>Krushna ch Naik</t>
  </si>
  <si>
    <t>Krushna Ch Saraf</t>
  </si>
  <si>
    <t>Krushna Munda</t>
  </si>
  <si>
    <t>Kshileswari Patel</t>
  </si>
  <si>
    <t>Kshyamasagar Sahu</t>
  </si>
  <si>
    <t>Kunja Bihari Patel</t>
  </si>
  <si>
    <t>Kuntala Das</t>
  </si>
  <si>
    <t>Kunu Chardia</t>
  </si>
  <si>
    <t>Lado Kisan</t>
  </si>
  <si>
    <t>Lakshman Choudhury</t>
  </si>
  <si>
    <t>Lakshmi Behera</t>
  </si>
  <si>
    <t>Lakshmi Dila</t>
  </si>
  <si>
    <t>Lakshmidhar Meher</t>
  </si>
  <si>
    <t>Lataban Pandey</t>
  </si>
  <si>
    <t>Lelin Ku Patel</t>
  </si>
  <si>
    <t>Lochan Behera</t>
  </si>
  <si>
    <t>Lochan Hati</t>
  </si>
  <si>
    <t>Loknath Bag</t>
  </si>
  <si>
    <t>Lokraj Mahanandia</t>
  </si>
  <si>
    <t>Madan Sundar Choudhury</t>
  </si>
  <si>
    <t>Mahendri Majhi</t>
  </si>
  <si>
    <t>Mana Munda</t>
  </si>
  <si>
    <t>Manbodh Khadia</t>
  </si>
  <si>
    <t>Mandeb Ping</t>
  </si>
  <si>
    <t>Mangalu Munda</t>
  </si>
  <si>
    <t>Manoj Ku Behera</t>
  </si>
  <si>
    <t>Manoj ku Pandey</t>
  </si>
  <si>
    <t>Manoj Ku Panigrahi</t>
  </si>
  <si>
    <t>Markanda Meher</t>
  </si>
  <si>
    <t>Meena Bag</t>
  </si>
  <si>
    <t>Mitra Munda</t>
  </si>
  <si>
    <t>Mitrabhanu Seth</t>
  </si>
  <si>
    <t>Mohanlal Choudhury</t>
  </si>
  <si>
    <t>Mohini Patel</t>
  </si>
  <si>
    <t>Mukesh Patel</t>
  </si>
  <si>
    <t>Mukte Ping</t>
  </si>
  <si>
    <t>Mukteswar Behera</t>
  </si>
  <si>
    <t>Mukteswar Parua</t>
  </si>
  <si>
    <t>Nabin Kishor Naik</t>
  </si>
  <si>
    <t>Nabin Kishor Pandey</t>
  </si>
  <si>
    <t>Nabin Ping</t>
  </si>
  <si>
    <t>Nalini Behera</t>
  </si>
  <si>
    <t>Nepal Ch Behera</t>
  </si>
  <si>
    <t>Nidhi Munda</t>
  </si>
  <si>
    <t>Niladri Behera</t>
  </si>
  <si>
    <t>Nilanchal Mahanandia</t>
  </si>
  <si>
    <t>Nira Kisan</t>
  </si>
  <si>
    <t>Nira Ping</t>
  </si>
  <si>
    <t>Niranjan Majhi</t>
  </si>
  <si>
    <t>Nirmal Ch Patel</t>
  </si>
  <si>
    <t>Nirmal Kumar Sahu</t>
  </si>
  <si>
    <t>Nrupamani Sahu</t>
  </si>
  <si>
    <t>Padmabati Behera</t>
  </si>
  <si>
    <t>Padmabati Naik</t>
  </si>
  <si>
    <t>Padu Kisan</t>
  </si>
  <si>
    <t>Pani Kisan</t>
  </si>
  <si>
    <t>Parameswar Bhitiria</t>
  </si>
  <si>
    <t>Paresh Ku Behera</t>
  </si>
  <si>
    <t>Phula Munda</t>
  </si>
  <si>
    <t>Phulendra Patel</t>
  </si>
  <si>
    <t>Pitambar Ping</t>
  </si>
  <si>
    <t>Prabhabati Podh</t>
  </si>
  <si>
    <t>Prakash Ku Naik</t>
  </si>
  <si>
    <t>Prakash Ku Patel</t>
  </si>
  <si>
    <t>Pramod Bag</t>
  </si>
  <si>
    <t>Pramod Ku Sahu</t>
  </si>
  <si>
    <t>Pramod Ping</t>
  </si>
  <si>
    <t>Premshila Naik</t>
  </si>
  <si>
    <t>Purnachandra Amat</t>
  </si>
  <si>
    <t>Rahasa Munda</t>
  </si>
  <si>
    <t>Raibari Dehuri</t>
  </si>
  <si>
    <t>Rajat Kumar Sahu</t>
  </si>
  <si>
    <t>Rajesh Ku Patel</t>
  </si>
  <si>
    <t>Rajeswari Chhatria</t>
  </si>
  <si>
    <t>Rajindra Munda</t>
  </si>
  <si>
    <t>Rajindra Patel</t>
  </si>
  <si>
    <t>Rajkumar Pandey</t>
  </si>
  <si>
    <t>Ramakanta Buda</t>
  </si>
  <si>
    <t>Ramani Patel</t>
  </si>
  <si>
    <t>Ramesh Ch Meher</t>
  </si>
  <si>
    <t>Ramesh Ch Patel</t>
  </si>
  <si>
    <t>Ramlal Singh</t>
  </si>
  <si>
    <t>Ramsingh Munda</t>
  </si>
  <si>
    <t>Ranjit Pandey</t>
  </si>
  <si>
    <t>Rashmikanta Patel</t>
  </si>
  <si>
    <t>Ratan Ku Patel</t>
  </si>
  <si>
    <t>Ratnakar Sahu</t>
  </si>
  <si>
    <t>Rohit Ku Behera</t>
  </si>
  <si>
    <t>Rohitanand Dila</t>
  </si>
  <si>
    <t>Rupa Hati</t>
  </si>
  <si>
    <t>Rupanand Behera</t>
  </si>
  <si>
    <t>Rupanand Patel</t>
  </si>
  <si>
    <t>Rupanand Sahu</t>
  </si>
  <si>
    <t>Rupeswar Behera</t>
  </si>
  <si>
    <t>Sabitri Behera</t>
  </si>
  <si>
    <t>Sachidananda Behera</t>
  </si>
  <si>
    <t>Samir Meher</t>
  </si>
  <si>
    <t>Sanjaya Ku Buda</t>
  </si>
  <si>
    <t>Sanjaya Ku Patel</t>
  </si>
  <si>
    <t>Sanjukta Budula</t>
  </si>
  <si>
    <t>Santosh Ku Patel</t>
  </si>
  <si>
    <t>Saraswati Seth</t>
  </si>
  <si>
    <t>Saroj Ku Nayak</t>
  </si>
  <si>
    <t>Sashi Chhatria</t>
  </si>
  <si>
    <t>Sashibhusan Pruseth</t>
  </si>
  <si>
    <t>Sasmita Dila</t>
  </si>
  <si>
    <t>Satu Meher</t>
  </si>
  <si>
    <t>Satyabati Kisan</t>
  </si>
  <si>
    <t>Sebati Sahu</t>
  </si>
  <si>
    <t>Seema Patel</t>
  </si>
  <si>
    <t>Shailabala Parekh</t>
  </si>
  <si>
    <t>Shanti Mahanandia</t>
  </si>
  <si>
    <t>Shiblal Kisan</t>
  </si>
  <si>
    <t>Shraddhakar Patel</t>
  </si>
  <si>
    <t>Shyamkar Parua</t>
  </si>
  <si>
    <t>Siddheswar Panigrahi</t>
  </si>
  <si>
    <t>Sidhu Kisan</t>
  </si>
  <si>
    <t>Sikindra Kisan</t>
  </si>
  <si>
    <t>Snehalata Patel</t>
  </si>
  <si>
    <t>Sobhakar Behera</t>
  </si>
  <si>
    <t>Sobharam Ping</t>
  </si>
  <si>
    <t>Sridhar Kharsel</t>
  </si>
  <si>
    <t>Stalin Ku Patel</t>
  </si>
  <si>
    <t>Subasini Patel</t>
  </si>
  <si>
    <t>Subhasini Kisan</t>
  </si>
  <si>
    <t>Subhranta Ku Patel</t>
  </si>
  <si>
    <t>Subrat Ku Pandey</t>
  </si>
  <si>
    <t>Sudip Kumar Choudhury</t>
  </si>
  <si>
    <t>Sugri Kisan</t>
  </si>
  <si>
    <t>Sugyani KU Pandey</t>
  </si>
  <si>
    <t>Sujata Amat</t>
  </si>
  <si>
    <t>Sukanta Dehuri</t>
  </si>
  <si>
    <t>Sukanti Kharsel</t>
  </si>
  <si>
    <t>Sukumar Nayak</t>
  </si>
  <si>
    <t>Sukumari Munda</t>
  </si>
  <si>
    <t>Sumati Kisan</t>
  </si>
  <si>
    <t>Sunil Ku Patel</t>
  </si>
  <si>
    <t>Surendranath Pujari</t>
  </si>
  <si>
    <t>Suresh Buda</t>
  </si>
  <si>
    <t>Suresh Ch Pandey</t>
  </si>
  <si>
    <t>Suresh Pandey</t>
  </si>
  <si>
    <t>Suresh Sahu</t>
  </si>
  <si>
    <t>Surya Rana</t>
  </si>
  <si>
    <t>Sushanta Bag</t>
  </si>
  <si>
    <t>Sushil Ku Naik</t>
  </si>
  <si>
    <t>Sushil Ku Pandey</t>
  </si>
  <si>
    <t>Sushil Ku Panigrahi</t>
  </si>
  <si>
    <t>Sushila Munda</t>
  </si>
  <si>
    <t>Tankeswar Dhurua</t>
  </si>
  <si>
    <t>Tapaswini Dash</t>
  </si>
  <si>
    <t>Tapaswini Raksha</t>
  </si>
  <si>
    <t>Tarani Kisan</t>
  </si>
  <si>
    <t>Taranisen Amat</t>
  </si>
  <si>
    <t>Taranisen Naik</t>
  </si>
  <si>
    <t>Taranisen Podh</t>
  </si>
  <si>
    <t>Tekchand Sahu</t>
  </si>
  <si>
    <t>Thakur Pan</t>
  </si>
  <si>
    <t>Tikeswar Naik</t>
  </si>
  <si>
    <t>Tiket Buda</t>
  </si>
  <si>
    <t>Tingu Munda</t>
  </si>
  <si>
    <t>Trilochan Munda</t>
  </si>
  <si>
    <t>Trilochan Ping</t>
  </si>
  <si>
    <t>Tularam Munda</t>
  </si>
  <si>
    <t>Tulasi Prasad Barik</t>
  </si>
  <si>
    <t>Ullasa Kisan</t>
  </si>
  <si>
    <t>Uma Naik</t>
  </si>
  <si>
    <t>Umesh Ch Patel</t>
  </si>
  <si>
    <t>Urmila Sahu</t>
  </si>
  <si>
    <t>Yasobanta Singh</t>
  </si>
  <si>
    <t>Yogesh Ku Amat</t>
  </si>
  <si>
    <t>Yogindra Behera</t>
  </si>
  <si>
    <t>Yudhisthir Barik</t>
  </si>
  <si>
    <t>Netranand Behera</t>
  </si>
  <si>
    <t>Sakuntala Patel</t>
  </si>
  <si>
    <t>Achyutananda Neti</t>
  </si>
  <si>
    <t>Halkadhipa</t>
  </si>
  <si>
    <t>Basudev Naik</t>
  </si>
  <si>
    <t>Basudev Neti</t>
  </si>
  <si>
    <t>Bihari singh Naik</t>
  </si>
  <si>
    <t>Bilash Kumar Naik</t>
  </si>
  <si>
    <t>Bisambar Naik</t>
  </si>
  <si>
    <t>Biseswar Naik</t>
  </si>
  <si>
    <t>Bisikesan Naik</t>
  </si>
  <si>
    <t>Bisnu Prasad Naik</t>
  </si>
  <si>
    <t>Dilip Kumar neti</t>
  </si>
  <si>
    <t>Dutia Neti</t>
  </si>
  <si>
    <t>Gokulanand Bhoi</t>
  </si>
  <si>
    <t>Hadu Naik</t>
  </si>
  <si>
    <t>Harischandra Patel</t>
  </si>
  <si>
    <t>Ichchabati Naik</t>
  </si>
  <si>
    <t>Jadumani naik</t>
  </si>
  <si>
    <t>Jharana Paule</t>
  </si>
  <si>
    <t>Kalakara naik</t>
  </si>
  <si>
    <t>Kishori Patel</t>
  </si>
  <si>
    <t>Krushna chandra Patel</t>
  </si>
  <si>
    <t>Labanidhar Bhoi</t>
  </si>
  <si>
    <t>Mahadev Naik</t>
  </si>
  <si>
    <t>Mahendra Bhoi</t>
  </si>
  <si>
    <t>Manbhangi Naik</t>
  </si>
  <si>
    <t>Meghnad Patel</t>
  </si>
  <si>
    <t>Mina Kumari naik</t>
  </si>
  <si>
    <t>Nrupamani Naik</t>
  </si>
  <si>
    <t>Pratap Singh Naik</t>
  </si>
  <si>
    <t>Rajendra Naik</t>
  </si>
  <si>
    <t>Ramabati Kisan</t>
  </si>
  <si>
    <t>Sahadev Naik</t>
  </si>
  <si>
    <t>Sankar Kharsel</t>
  </si>
  <si>
    <t>Sankitan Kharsel</t>
  </si>
  <si>
    <t>Sarada Prasad Naik</t>
  </si>
  <si>
    <t>Saroj Kharsel</t>
  </si>
  <si>
    <t>Satyanand Majhi</t>
  </si>
  <si>
    <t>Subhash Ch Naik</t>
  </si>
  <si>
    <t>Subodh Patel</t>
  </si>
  <si>
    <t>Sunil Kharsel</t>
  </si>
  <si>
    <t>Surath Patel</t>
  </si>
  <si>
    <t>Surendra singh Bariha</t>
  </si>
  <si>
    <t>Sushanta Prasad Naik</t>
  </si>
  <si>
    <t>Tarachand Bhoi</t>
  </si>
  <si>
    <t>Tila Neti</t>
  </si>
  <si>
    <t>Ugresan Naik</t>
  </si>
  <si>
    <t>Umesh Kumar Neti</t>
  </si>
  <si>
    <t>ABHIN BARIHA</t>
  </si>
  <si>
    <t>Naxapali</t>
  </si>
  <si>
    <t>AGNU KULU</t>
  </si>
  <si>
    <t>AKSHYA KUMAR BHAINSA</t>
  </si>
  <si>
    <t>AKSHYA NAIK</t>
  </si>
  <si>
    <t>ALEKHA RANA</t>
  </si>
  <si>
    <t>31/4/2016</t>
  </si>
  <si>
    <t>AMULYA KUMAR NAIK</t>
  </si>
  <si>
    <t>ANAND BESAN</t>
  </si>
  <si>
    <t>ANGAD SANE</t>
  </si>
  <si>
    <t>ANITA BUDA</t>
  </si>
  <si>
    <t>ARJUN PARUA</t>
  </si>
  <si>
    <t>ARTA KUMAR PATEL</t>
  </si>
  <si>
    <t>ARUN KUMAR PUJHARI</t>
  </si>
  <si>
    <t>ARUN MAHANANDA</t>
  </si>
  <si>
    <t>ASHOK  KUMAR PATEL</t>
  </si>
  <si>
    <t>ASHOK MAHANANDA</t>
  </si>
  <si>
    <t>BAIJANTI PARUA</t>
  </si>
  <si>
    <t>BAJRANGA BHAINSA</t>
  </si>
  <si>
    <t>BALDEBV MAHANANDA</t>
  </si>
  <si>
    <t>BANMALI KHADIA</t>
  </si>
  <si>
    <t>BARUN KUMAR NAIK</t>
  </si>
  <si>
    <t>BASANT KUMAR PATEL</t>
  </si>
  <si>
    <t>BASIA KHADIA</t>
  </si>
  <si>
    <t>BEDAMATI JAIPURIA</t>
  </si>
  <si>
    <t>BEDMATI BAG</t>
  </si>
  <si>
    <t>Bhabani Behera</t>
  </si>
  <si>
    <t>BHABANI SHANKAR BHAINSA</t>
  </si>
  <si>
    <t>BHABANI SHANKAR NAIK</t>
  </si>
  <si>
    <t>BHAGABANA NAIK</t>
  </si>
  <si>
    <t>BHAGARATHI PANDEY</t>
  </si>
  <si>
    <t>BHAGIRATHI BHAINSA</t>
  </si>
  <si>
    <t>BHARAMARBAR MAHANANDA</t>
  </si>
  <si>
    <t>BHARAT CHANDRA NAIK</t>
  </si>
  <si>
    <t>BHARAT MAKAR</t>
  </si>
  <si>
    <t>BHARAT SUNANI</t>
  </si>
  <si>
    <t>BHESAJA MAHANAND</t>
  </si>
  <si>
    <t>BHIMADEB NAIK</t>
  </si>
  <si>
    <t>BHIMSEN PARUA</t>
  </si>
  <si>
    <t>BHISHMADEB MAHANANDA</t>
  </si>
  <si>
    <t>BHISMADEV BEHERA</t>
  </si>
  <si>
    <t>BHUBANESWAR DANSANA</t>
  </si>
  <si>
    <t>BHUBANESWAR MAHANANDA</t>
  </si>
  <si>
    <t>BIHARI JAYAPURIA</t>
  </si>
  <si>
    <t>BIJAYA KUMAR PATEL</t>
  </si>
  <si>
    <t>BIJU RANA</t>
  </si>
  <si>
    <t>31/08/2016</t>
  </si>
  <si>
    <t>BIKASH RANA</t>
  </si>
  <si>
    <t>BILASINI MAHANANDA</t>
  </si>
  <si>
    <t>BINOD BAG</t>
  </si>
  <si>
    <t>BIPIN BIHARI BAG</t>
  </si>
  <si>
    <t>BIPIN KERAKETA</t>
  </si>
  <si>
    <t>BIPIN SETH</t>
  </si>
  <si>
    <t>BIRPATHA KUA</t>
  </si>
  <si>
    <t>BISWABIHARI DEHERIA</t>
  </si>
  <si>
    <t>BRUSHABHANU RANA</t>
  </si>
  <si>
    <t>BUDDHADEB KALO</t>
  </si>
  <si>
    <t>BUI BEHERA</t>
  </si>
  <si>
    <t>CHAITANYA MUNDA</t>
  </si>
  <si>
    <t>CHAKARADHAR PATEL</t>
  </si>
  <si>
    <t>CHAKARADHAR RANA</t>
  </si>
  <si>
    <t>CHANDRAMA DANSENA</t>
  </si>
  <si>
    <t>CHEKABADAN BESAN</t>
  </si>
  <si>
    <t>CHHABIL JAYAPURIA</t>
  </si>
  <si>
    <t>CHHATRADHAR BEHERA</t>
  </si>
  <si>
    <t>CHULAMANI MAJHI</t>
  </si>
  <si>
    <t>CHULESWAR NAIK</t>
  </si>
  <si>
    <t>DAMA MAHANANDA</t>
  </si>
  <si>
    <t>DAMBARUDHAR BEHERA</t>
  </si>
  <si>
    <t>Dambarudhar Choudhury</t>
  </si>
  <si>
    <t>DAMBARUDHAR GARDIA</t>
  </si>
  <si>
    <t>DAMBARUDHAR PARUA</t>
  </si>
  <si>
    <t>DAMODAR BESAN</t>
  </si>
  <si>
    <t>Dasmati Ghusi</t>
  </si>
  <si>
    <t>DAYANIDHI JAYAPURIA</t>
  </si>
  <si>
    <t>DAYASAGAR BESAN</t>
  </si>
  <si>
    <t>DEBAKI GARDIA</t>
  </si>
  <si>
    <t>DEBRAJ NAIK</t>
  </si>
  <si>
    <t>DHANMALI BAG</t>
  </si>
  <si>
    <t>DHARANIDHAR BHAINSA</t>
  </si>
  <si>
    <t>DIGADHAN MAHANAND</t>
  </si>
  <si>
    <t>DIGIDI MUNDA</t>
  </si>
  <si>
    <t>DILESWAR BHAINSA</t>
  </si>
  <si>
    <t>DILESWAR MAHJI</t>
  </si>
  <si>
    <t>DILLIP KUMRA PANDEY</t>
  </si>
  <si>
    <t>DILLIP PATEL</t>
  </si>
  <si>
    <t>DINABANDHU BEHERA</t>
  </si>
  <si>
    <t>DOLAGOBINDA JAYPURIA</t>
  </si>
  <si>
    <t>DRUPATI PING</t>
  </si>
  <si>
    <t>DULARI KALO</t>
  </si>
  <si>
    <t>DULLAV MAJHI</t>
  </si>
  <si>
    <t>DURJODHAN MAJHI</t>
  </si>
  <si>
    <t>DURJYODHAN NAIK</t>
  </si>
  <si>
    <t>DUSHMANTA MAHANANDA</t>
  </si>
  <si>
    <t>DYANIDHI NAIK</t>
  </si>
  <si>
    <t>FAGUA MUNDA</t>
  </si>
  <si>
    <t>GANGADHAR MAHANANDA</t>
  </si>
  <si>
    <t>GANGADHAR MAOHAPATRA</t>
  </si>
  <si>
    <t>GANGADHAR NETI</t>
  </si>
  <si>
    <t>GEETA NAIK</t>
  </si>
  <si>
    <t>GIRI SHANKAR BEHERA</t>
  </si>
  <si>
    <t>GIRIDHARI JAGAT</t>
  </si>
  <si>
    <t>GITA PODH</t>
  </si>
  <si>
    <t>GOBINDA PING</t>
  </si>
  <si>
    <t>JOGENDRA MAHANANDA</t>
  </si>
  <si>
    <t>GOKULANAND MAHANAND</t>
  </si>
  <si>
    <t>GULU MUNDA</t>
  </si>
  <si>
    <t>GUNANIDHI BHAINSA</t>
  </si>
  <si>
    <t>GUNANIDHI MAHANANDA</t>
  </si>
  <si>
    <t>GUNASAGAR PARUA</t>
  </si>
  <si>
    <t>GUNASAGAR PATEL</t>
  </si>
  <si>
    <t>HARENDRA JAGAT</t>
  </si>
  <si>
    <t>HARERAM BEHERA</t>
  </si>
  <si>
    <t>HARIHAR SETH</t>
  </si>
  <si>
    <t>HEMA MAHANAND</t>
  </si>
  <si>
    <t>HEMAKANTA PARUA</t>
  </si>
  <si>
    <t>HEMANANDA NAIK</t>
  </si>
  <si>
    <t>HEMSAGAR KALO</t>
  </si>
  <si>
    <t>HIMANSHU MAHAVARA</t>
  </si>
  <si>
    <t>HIRALAL PANDEY</t>
  </si>
  <si>
    <t>HRUDA MAHANANDA</t>
  </si>
  <si>
    <t>HRUSHIKESH BEHERA</t>
  </si>
  <si>
    <t>INDUMATI BEHERA</t>
  </si>
  <si>
    <t>JANMAJAY RABIDA</t>
  </si>
  <si>
    <t>JANMAJAY SINGH</t>
  </si>
  <si>
    <t>JASOBANTI PATEL</t>
  </si>
  <si>
    <t>JAYA MAHANANDA</t>
  </si>
  <si>
    <t>JAYANTI PRUSETH</t>
  </si>
  <si>
    <t>JAYRAM MUNDA</t>
  </si>
  <si>
    <t>JETHU MUNDA</t>
  </si>
  <si>
    <t>JUIPHULA BHAINSA</t>
  </si>
  <si>
    <t>KAILASH RAXA</t>
  </si>
  <si>
    <t>KALABATI BESAN</t>
  </si>
  <si>
    <t>KALIA KULU</t>
  </si>
  <si>
    <t>KALICHARAN BAG</t>
  </si>
  <si>
    <t>KAMAL BEHERA</t>
  </si>
  <si>
    <t>KAMAL KULU</t>
  </si>
  <si>
    <t>KANAKA BAG</t>
  </si>
  <si>
    <t>KANAKA NAIK</t>
  </si>
  <si>
    <t>KARTIKA ROHIDAS</t>
  </si>
  <si>
    <t>KEDAR BAG</t>
  </si>
  <si>
    <t>KEDAR NAIK</t>
  </si>
  <si>
    <t>KESHABA BEHERA</t>
  </si>
  <si>
    <t>KHADI MUNDA</t>
  </si>
  <si>
    <t>KHATU RANA</t>
  </si>
  <si>
    <t>Khirabati Naik</t>
  </si>
  <si>
    <t>KHIRADHAR PARUA</t>
  </si>
  <si>
    <t>KHIRASAGAR NAIK</t>
  </si>
  <si>
    <t>KHIROD PATEL</t>
  </si>
  <si>
    <t>KHIROD PODH</t>
  </si>
  <si>
    <t>KHUJARA PODH</t>
  </si>
  <si>
    <t>KHURURAM PARUA</t>
  </si>
  <si>
    <t>KIA BUDULA</t>
  </si>
  <si>
    <t>KOUSHALYA NAIK</t>
  </si>
  <si>
    <t>KOUSIK KALO</t>
  </si>
  <si>
    <t>KRUSHNACHANDRA BEHERA</t>
  </si>
  <si>
    <t>KSAHMASILA MAJHI</t>
  </si>
  <si>
    <t>KUMUDINI PATEL</t>
  </si>
  <si>
    <t>KUNTALA PING</t>
  </si>
  <si>
    <t>KUNTARAJ PANDEY</t>
  </si>
  <si>
    <t>KUNTI PATEL</t>
  </si>
  <si>
    <t>KUNTULA BUDULA</t>
  </si>
  <si>
    <t>Kushal Chandra Naik</t>
  </si>
  <si>
    <t>LACHHMAN NAIK</t>
  </si>
  <si>
    <t>LAKSHMAN RANA</t>
  </si>
  <si>
    <t>LALIT RANA</t>
  </si>
  <si>
    <t>LALITMOHAN NAIK</t>
  </si>
  <si>
    <t>LAMBODAR BHAINSA</t>
  </si>
  <si>
    <t>LATIKA BAG</t>
  </si>
  <si>
    <t>LAXMAN BHAINSSA</t>
  </si>
  <si>
    <t>LINGARAJ KALO</t>
  </si>
  <si>
    <t>LINGRAJ MAHAVHARA</t>
  </si>
  <si>
    <t>LOKANATH BEHERA</t>
  </si>
  <si>
    <t>LUBURU MAHANANDA</t>
  </si>
  <si>
    <t>MADHU BAG</t>
  </si>
  <si>
    <t>MADHUSUDAN PANDEY</t>
  </si>
  <si>
    <t>MAHADEB PATEL</t>
  </si>
  <si>
    <t>MAHENDRA BESAN</t>
  </si>
  <si>
    <t>MAHENDRA GARDIA</t>
  </si>
  <si>
    <t>MAHENDRA PANDEY</t>
  </si>
  <si>
    <t>MAMATA BEHERA</t>
  </si>
  <si>
    <t>MAMATA BHAINSA</t>
  </si>
  <si>
    <t>MANURAY BESAN</t>
  </si>
  <si>
    <t>MATHURA BESAN</t>
  </si>
  <si>
    <t>MATHURA KANTA</t>
  </si>
  <si>
    <t>MAYADHAR MAHANANDA</t>
  </si>
  <si>
    <t>MINKETAN BAG</t>
  </si>
  <si>
    <t>MITRABHANU PARUA</t>
  </si>
  <si>
    <t>MITRABHANU RANA</t>
  </si>
  <si>
    <t>MUKTESWAR BARIHA</t>
  </si>
  <si>
    <t>MURALIDHAR RANA</t>
  </si>
  <si>
    <t>NABIN RAKSHA</t>
  </si>
  <si>
    <t>NARAYAN NAIK</t>
  </si>
  <si>
    <t>NARAYAN PATEL</t>
  </si>
  <si>
    <t>NARENDRA KUMAR MAHANANDA</t>
  </si>
  <si>
    <t>NARESH JAYPURIA</t>
  </si>
  <si>
    <t>NEPAL NAIK</t>
  </si>
  <si>
    <t>NILAMANI BEHERA</t>
  </si>
  <si>
    <t>NIRANJAN MAREI</t>
  </si>
  <si>
    <t>NISHAMANI SOHELA</t>
  </si>
  <si>
    <t>NOHIT KALO</t>
  </si>
  <si>
    <t>NRUPA PARUA</t>
  </si>
  <si>
    <t>NRUPALAL  KHICHIDI</t>
  </si>
  <si>
    <t>PADMALOCHAN KALO</t>
  </si>
  <si>
    <t>PADMATOLI KALO</t>
  </si>
  <si>
    <t>PANCHAM PRADHAN</t>
  </si>
  <si>
    <t>PARAKSHITA MAHANAND</t>
  </si>
  <si>
    <t>PARSURAM RANBIDA</t>
  </si>
  <si>
    <t>PHULAKUMAR MAHANAND</t>
  </si>
  <si>
    <t>PHULENDRA PRADHAN</t>
  </si>
  <si>
    <t>PIROBATI SOHELA</t>
  </si>
  <si>
    <t>PITABASA KAK</t>
  </si>
  <si>
    <t>POSARAM PODH</t>
  </si>
  <si>
    <t>PRADEEP PATEL</t>
  </si>
  <si>
    <t>PRADIP RANA</t>
  </si>
  <si>
    <t>PRAFULLA BUDULA</t>
  </si>
  <si>
    <t>PRAFULLA NAIK</t>
  </si>
  <si>
    <t>PRAKASH MAHANANDA</t>
  </si>
  <si>
    <t>PRAKASH SAHU</t>
  </si>
  <si>
    <t>PRAMOD MAJHI</t>
  </si>
  <si>
    <t>PRAMOD PRUSETH</t>
  </si>
  <si>
    <t>PRASANTA RANA</t>
  </si>
  <si>
    <t>PRASNA MUNDA</t>
  </si>
  <si>
    <t>PRATAP KALO</t>
  </si>
  <si>
    <t>PREM  MAHANANDA</t>
  </si>
  <si>
    <t>PREMANAND MAHAVARA</t>
  </si>
  <si>
    <t>PURNACHANDRA BHAINSA</t>
  </si>
  <si>
    <t>PURNACHANDRA MAHANANDA</t>
  </si>
  <si>
    <t>PUROHIT MAHANANDA</t>
  </si>
  <si>
    <t>PURUSOTTAM MAHANANDA</t>
  </si>
  <si>
    <t>RABINDRA GAJAT</t>
  </si>
  <si>
    <t>RABINDRA RANA</t>
  </si>
  <si>
    <t>RAJENDRA JAIPURIA</t>
  </si>
  <si>
    <t>RAJENDRA KAUDI</t>
  </si>
  <si>
    <t>RAJINDRA DEHERI</t>
  </si>
  <si>
    <t>RAJINDRA KHICHIDI</t>
  </si>
  <si>
    <t>RAMESH KULU</t>
  </si>
  <si>
    <t>RAMESH MAJHI</t>
  </si>
  <si>
    <t>RAMESWAR BUDULA</t>
  </si>
  <si>
    <t>REBATI RANA</t>
  </si>
  <si>
    <t>ROHIT RANA</t>
  </si>
  <si>
    <t>RUDRA NARAYAN PATEL</t>
  </si>
  <si>
    <t>RUDRA SAHU</t>
  </si>
  <si>
    <t>SABAD DEHERIA</t>
  </si>
  <si>
    <t>SABIT PATEL</t>
  </si>
  <si>
    <t>SABITRI MAJHI</t>
  </si>
  <si>
    <t>SAITA BHAINSA</t>
  </si>
  <si>
    <t>SAMEER KUMAR MAHANAND</t>
  </si>
  <si>
    <t>SAMEER KUMAR NAIK</t>
  </si>
  <si>
    <t>SANATAN BAG</t>
  </si>
  <si>
    <t>SANATAN JAYPURIA</t>
  </si>
  <si>
    <t>SANATAN PATEL</t>
  </si>
  <si>
    <t>SANJEEBKUMAR SETH</t>
  </si>
  <si>
    <t>SANKRI KALO</t>
  </si>
  <si>
    <t>SANTANU PARUA</t>
  </si>
  <si>
    <t>SANTOSH KUMAR PATEL</t>
  </si>
  <si>
    <t>SANTOSH SETH</t>
  </si>
  <si>
    <t>SARANGA RAKSHA</t>
  </si>
  <si>
    <t>SARASWATI SINGH</t>
  </si>
  <si>
    <t>Sarat Ku Patel</t>
  </si>
  <si>
    <t>SARAT KUMAR PATEL</t>
  </si>
  <si>
    <t>SARTIT MAHANAND</t>
  </si>
  <si>
    <t>SARUJ SETH</t>
  </si>
  <si>
    <t>SASHIBHUSAN NAIK</t>
  </si>
  <si>
    <t>SHANKAR PRUSETH</t>
  </si>
  <si>
    <t>SHIBA KUMAR MAJHI</t>
  </si>
  <si>
    <t>SIBLAL BHAINSA</t>
  </si>
  <si>
    <t>SITA SINGH</t>
  </si>
  <si>
    <t>SITARAM BEHERA</t>
  </si>
  <si>
    <t>SRIDHAR BHAINSA</t>
  </si>
  <si>
    <t>SUBARNNA MAJHI</t>
  </si>
  <si>
    <t>SUBASH BEHERA</t>
  </si>
  <si>
    <t>SUBASINI DHURUA</t>
  </si>
  <si>
    <t>SUJIAT BAG</t>
  </si>
  <si>
    <t>SUKHAMATI MAJHI</t>
  </si>
  <si>
    <t>SURENDRA KALO</t>
  </si>
  <si>
    <t>SURENDRA MAHANANDA</t>
  </si>
  <si>
    <t>SURENDRA RANA</t>
  </si>
  <si>
    <t>SURESH PARUA</t>
  </si>
  <si>
    <t>SURST NAG</t>
  </si>
  <si>
    <t>SURYANARAYAN PATEL</t>
  </si>
  <si>
    <t>Sushil Ku Nayak</t>
  </si>
  <si>
    <t>SUSHIL KUMAR PATEL</t>
  </si>
  <si>
    <t>TAPAN KUMAR BAG</t>
  </si>
  <si>
    <t>TARANI SAHU</t>
  </si>
  <si>
    <t>TARUN KUMRA NAIK</t>
  </si>
  <si>
    <t>TEKCHAND NAIK</t>
  </si>
  <si>
    <t>THANDARAM BEHERA</t>
  </si>
  <si>
    <t>TIKESWAR SUNANI</t>
  </si>
  <si>
    <t>TIMAN KULU</t>
  </si>
  <si>
    <t>TRIBIKRAM BEHERA</t>
  </si>
  <si>
    <t>TRILOCHAN BAG</t>
  </si>
  <si>
    <t>TRILOCHAN NAIK</t>
  </si>
  <si>
    <t>TRINATH NAIK</t>
  </si>
  <si>
    <t>TULARAM NAIK</t>
  </si>
  <si>
    <t>UCHCHHAB MAJHI</t>
  </si>
  <si>
    <t>UJAL KULU</t>
  </si>
  <si>
    <t>UMABATI BESAN</t>
  </si>
  <si>
    <t>UMESH RANA</t>
  </si>
  <si>
    <t>Achyuta Munda</t>
  </si>
  <si>
    <t>Bidmal</t>
  </si>
  <si>
    <t>Akash Mahanand</t>
  </si>
  <si>
    <t>Amruta Badhei</t>
  </si>
  <si>
    <t>Arakshit Patel</t>
  </si>
  <si>
    <t>Baidyanath Parua</t>
  </si>
  <si>
    <t>Balaram Behera</t>
  </si>
  <si>
    <t>Banmali Pradhan</t>
  </si>
  <si>
    <t>Bansidhar Sunani</t>
  </si>
  <si>
    <t>Bhabani Patel</t>
  </si>
  <si>
    <t>Bhagabati Behera</t>
  </si>
  <si>
    <t>Bhaskar Sa</t>
  </si>
  <si>
    <t>Bhikhari Parua</t>
  </si>
  <si>
    <t>Bhisma Sa</t>
  </si>
  <si>
    <t>Bhismadev Behera</t>
  </si>
  <si>
    <t>Bihari Parua</t>
  </si>
  <si>
    <t>Biju Naik</t>
  </si>
  <si>
    <t>Bina Pruseth</t>
  </si>
  <si>
    <t>Binodini Behera</t>
  </si>
  <si>
    <t>Bipin Hati</t>
  </si>
  <si>
    <t>Bipin Pradhan</t>
  </si>
  <si>
    <t>Biranchi Ku Behera</t>
  </si>
  <si>
    <t>Biseswar Parua</t>
  </si>
  <si>
    <t>Budhubari Parua</t>
  </si>
  <si>
    <t>Chaitanya Parua</t>
  </si>
  <si>
    <t>Chandra Behera</t>
  </si>
  <si>
    <t>Chandramani Bag</t>
  </si>
  <si>
    <t>chaturbhuja Mahanand</t>
  </si>
  <si>
    <t>Chhabila Jayapuria</t>
  </si>
  <si>
    <t>Chitrasen Parua</t>
  </si>
  <si>
    <t>Daitari Pradhan</t>
  </si>
  <si>
    <t>Dalaganjan Sa</t>
  </si>
  <si>
    <t>Dambarudhar Naik</t>
  </si>
  <si>
    <t>Dambarudhar Pruseth</t>
  </si>
  <si>
    <t>Dasrath Pradhan</t>
  </si>
  <si>
    <t>Dayanidhi Behera</t>
  </si>
  <si>
    <t>Debaki Mahanand</t>
  </si>
  <si>
    <t>Debjani singh naik</t>
  </si>
  <si>
    <t>Dhaneswar Behera</t>
  </si>
  <si>
    <t>Dibakar Patel</t>
  </si>
  <si>
    <t>Dillip Kumar Gandha</t>
  </si>
  <si>
    <t>Dillip Parua</t>
  </si>
  <si>
    <t>Dina Munda</t>
  </si>
  <si>
    <t>Droupadi Behera</t>
  </si>
  <si>
    <t>Durga Charan Behera</t>
  </si>
  <si>
    <t>Dusasan guru</t>
  </si>
  <si>
    <t>Dwitiya Behera</t>
  </si>
  <si>
    <t>Ganesh Bag</t>
  </si>
  <si>
    <t>Ganeshram Behera</t>
  </si>
  <si>
    <t>Garudadhwaj Behera</t>
  </si>
  <si>
    <t>Garudadhwaj singh naik</t>
  </si>
  <si>
    <t>Gelasini Naik</t>
  </si>
  <si>
    <t>Ghanashyam Kua</t>
  </si>
  <si>
    <t>Ghasiram Bag</t>
  </si>
  <si>
    <t>Girindra Mahanand</t>
  </si>
  <si>
    <t>Girishankar Pruseth</t>
  </si>
  <si>
    <t>Gobardhan Podh</t>
  </si>
  <si>
    <t>Gobardhan Rout</t>
  </si>
  <si>
    <t>Gulu Parua</t>
  </si>
  <si>
    <t>Gunanidhi Munda</t>
  </si>
  <si>
    <t>Gurucharan Kharsel</t>
  </si>
  <si>
    <t>Hemsagar singh naik</t>
  </si>
  <si>
    <t>Hiran singh naik</t>
  </si>
  <si>
    <t>Hrushikesh Buda</t>
  </si>
  <si>
    <t>Indrajit Nag</t>
  </si>
  <si>
    <t>Jagadish Behera</t>
  </si>
  <si>
    <t>Jasobanta Mahanand</t>
  </si>
  <si>
    <t>Jayanarayan Behera</t>
  </si>
  <si>
    <t>Jenamani Behera</t>
  </si>
  <si>
    <t>Jitendra Raksa</t>
  </si>
  <si>
    <t>Jogindr singh naik</t>
  </si>
  <si>
    <t>Judhisthir Pruseth</t>
  </si>
  <si>
    <t>Kailash ch Bag</t>
  </si>
  <si>
    <t>Kailash Seth</t>
  </si>
  <si>
    <t>Kalabati Naik</t>
  </si>
  <si>
    <t>Kalakara Pradhan</t>
  </si>
  <si>
    <t>Kalanchi Pradhan</t>
  </si>
  <si>
    <t>Kamal Mahanand</t>
  </si>
  <si>
    <t>Kanaka Bag</t>
  </si>
  <si>
    <t>Kapurchand Kua</t>
  </si>
  <si>
    <t>Kartika Naik</t>
  </si>
  <si>
    <t>Kartika Sa</t>
  </si>
  <si>
    <t>Kedar Parua</t>
  </si>
  <si>
    <t>Keshab Jayapuria</t>
  </si>
  <si>
    <r>
      <t>Ketaki Mahanand(</t>
    </r>
    <r>
      <rPr>
        <b/>
        <sz val="12"/>
        <color rgb="FF000000"/>
        <rFont val="Calibri"/>
        <family val="2"/>
        <scheme val="minor"/>
      </rPr>
      <t>Bulu</t>
    </r>
    <r>
      <rPr>
        <sz val="12"/>
        <color theme="1"/>
        <rFont val="Calibri"/>
        <family val="2"/>
        <scheme val="minor"/>
      </rPr>
      <t>)</t>
    </r>
  </si>
  <si>
    <t>Khadi Munda</t>
  </si>
  <si>
    <t>Khatu Hati</t>
  </si>
  <si>
    <t>Khatu Pradhan</t>
  </si>
  <si>
    <t>Khedu Ch Behera</t>
  </si>
  <si>
    <t>Khulendra Banchhor</t>
  </si>
  <si>
    <t>Kirti Ku Patel</t>
  </si>
  <si>
    <t>Kishor Ch Bag</t>
  </si>
  <si>
    <t>Kishor Munda</t>
  </si>
  <si>
    <t>Krupanidhi Parua</t>
  </si>
  <si>
    <t>Krushna Ch Patel</t>
  </si>
  <si>
    <t>Kshamanidhi Mahavara</t>
  </si>
  <si>
    <t>Kshirodra Podh</t>
  </si>
  <si>
    <t>Kshymasila Pruseth</t>
  </si>
  <si>
    <t>31/08/16</t>
  </si>
  <si>
    <t>Kuber Parua</t>
  </si>
  <si>
    <t>Kumar Hati</t>
  </si>
  <si>
    <t>Laba Jayapuria</t>
  </si>
  <si>
    <t>Lakshmidhar Patel</t>
  </si>
  <si>
    <t>Lalindra Behera</t>
  </si>
  <si>
    <t>Lalit singh naik</t>
  </si>
  <si>
    <t>Lambodhar Behera</t>
  </si>
  <si>
    <t>Lelin Sa</t>
  </si>
  <si>
    <t>Lokeswar Behera</t>
  </si>
  <si>
    <t>Maharagu Patel</t>
  </si>
  <si>
    <t>Mahendra Gardia</t>
  </si>
  <si>
    <t>Mahendra Pruseth</t>
  </si>
  <si>
    <t>Maithili Pruseth</t>
  </si>
  <si>
    <t>Manaswi Gardia</t>
  </si>
  <si>
    <t>Meena Patel</t>
  </si>
  <si>
    <t>Mina Patel</t>
  </si>
  <si>
    <t>Mitrabhanu Sa</t>
  </si>
  <si>
    <t>Mohan Behera</t>
  </si>
  <si>
    <t>Nabin Parua</t>
  </si>
  <si>
    <t>Nabin Pradhan</t>
  </si>
  <si>
    <t>Nalin Ch Behera</t>
  </si>
  <si>
    <t>Narahari Banchhor</t>
  </si>
  <si>
    <t>Narottam Parua</t>
  </si>
  <si>
    <t>Nepal Banchhor</t>
  </si>
  <si>
    <t>Phagni Mahanand</t>
  </si>
  <si>
    <t>Pradeep Parua</t>
  </si>
  <si>
    <t>Prafulla Parua</t>
  </si>
  <si>
    <t>Prafulla singh naik</t>
  </si>
  <si>
    <t>Prahallad Parua</t>
  </si>
  <si>
    <t>Pramod Jhankar</t>
  </si>
  <si>
    <t>Pramodini Mahanand</t>
  </si>
  <si>
    <t>Prema Mahanand</t>
  </si>
  <si>
    <t>Puran Behera</t>
  </si>
  <si>
    <t>Purna chandra Pradhan</t>
  </si>
  <si>
    <t>Purnami Gardia</t>
  </si>
  <si>
    <t>Purnami Pradhan</t>
  </si>
  <si>
    <t>Purushottam Banchhor</t>
  </si>
  <si>
    <t>Pusani Jhankar</t>
  </si>
  <si>
    <t>Rajkumar Badhei</t>
  </si>
  <si>
    <t>Rajkumar Bag</t>
  </si>
  <si>
    <t>Ramesh Behera</t>
  </si>
  <si>
    <t>Rupeswar Naik</t>
  </si>
  <si>
    <t>Sachidanand Behera</t>
  </si>
  <si>
    <t>Sachidananda Parua</t>
  </si>
  <si>
    <t>Sadanand Sa</t>
  </si>
  <si>
    <t>Sanatan Ghugar</t>
  </si>
  <si>
    <t>Sanjaya Parua</t>
  </si>
  <si>
    <t>Saroj Ku Parua</t>
  </si>
  <si>
    <t>Satya Singh</t>
  </si>
  <si>
    <t>Satyanand Parua</t>
  </si>
  <si>
    <t>Satyanarayan Bag</t>
  </si>
  <si>
    <t>Satyanarayan Banchhor</t>
  </si>
  <si>
    <t>Satyanarayan Parua</t>
  </si>
  <si>
    <t>Sebati Parua</t>
  </si>
  <si>
    <t>Seshadeb Pruseth</t>
  </si>
  <si>
    <t>Shiba Pande</t>
  </si>
  <si>
    <t>Shivsankar Pandey</t>
  </si>
  <si>
    <t>Sibjit Nag</t>
  </si>
  <si>
    <t>Sishupal Pruseth</t>
  </si>
  <si>
    <t>Sita Behera</t>
  </si>
  <si>
    <t>Sridhar Pradhan</t>
  </si>
  <si>
    <t>Sukru Pruseth</t>
  </si>
  <si>
    <t>Surendra Bag</t>
  </si>
  <si>
    <t>Surendra Kumar Patel</t>
  </si>
  <si>
    <t>Surendra singh naik</t>
  </si>
  <si>
    <t>Tankadhar Behera</t>
  </si>
  <si>
    <t>Tankadhar Patel</t>
  </si>
  <si>
    <t>Tarani Patel</t>
  </si>
  <si>
    <t>Taranisen Urma</t>
  </si>
  <si>
    <t>Tulasiram Munda</t>
  </si>
  <si>
    <t>Tulsa Parua</t>
  </si>
  <si>
    <t>Tulsi Hati</t>
  </si>
  <si>
    <t>Uddhab Ch Gardia</t>
  </si>
  <si>
    <t>Upendra Nag</t>
  </si>
  <si>
    <t>Yudhisthir Behera</t>
  </si>
  <si>
    <t>Dharam Sing</t>
  </si>
  <si>
    <t>Bhoidihi</t>
  </si>
  <si>
    <t>Goutam Gandha</t>
  </si>
  <si>
    <t>Dhruba Gardia</t>
  </si>
  <si>
    <t>Dileswari Bhoi</t>
  </si>
  <si>
    <t>Mohan Tandia</t>
  </si>
  <si>
    <t>Janma Nag</t>
  </si>
  <si>
    <t>Rajesh Mandodari</t>
  </si>
  <si>
    <t>Bhaskara Bag</t>
  </si>
  <si>
    <t>Pitabasa Pradhan</t>
  </si>
  <si>
    <t>Manika Kua</t>
  </si>
  <si>
    <t>Kshyamasila Bhoi</t>
  </si>
  <si>
    <t>Sashidhar Bhoi</t>
  </si>
  <si>
    <t>Kalakar Podha</t>
  </si>
  <si>
    <t>Rajaram Bhoi</t>
  </si>
  <si>
    <t>Ukia Mandodari</t>
  </si>
  <si>
    <t>Mitu Tandia</t>
  </si>
  <si>
    <t>Pilu Majhi</t>
  </si>
  <si>
    <t>Bhagabati Bharasagar</t>
  </si>
  <si>
    <t>Kokil Gandha</t>
  </si>
  <si>
    <t>Gakul Chandra Majhi</t>
  </si>
  <si>
    <t>Khirodra Singh</t>
  </si>
  <si>
    <t>Tejraj Singh</t>
  </si>
  <si>
    <t>Sudarshan Naik</t>
  </si>
  <si>
    <t>Bartikra</t>
  </si>
  <si>
    <t>Ekadasia Kamar</t>
  </si>
  <si>
    <t>Urmila Nag</t>
  </si>
  <si>
    <t>Shanti Mahanand</t>
  </si>
  <si>
    <t>Saraspali</t>
  </si>
  <si>
    <t>Raju Kumar Mhanandia</t>
  </si>
  <si>
    <t>Niroj Kumar Patel</t>
  </si>
  <si>
    <t>Sunil Bag</t>
  </si>
  <si>
    <t>Puspa Bag</t>
  </si>
  <si>
    <t>Rajani Patel</t>
  </si>
  <si>
    <t>Harachand Patel</t>
  </si>
  <si>
    <t>Mina Thakur</t>
  </si>
  <si>
    <t>Adibas Bag</t>
  </si>
  <si>
    <t>Surubali Majhi</t>
  </si>
  <si>
    <t>Bhabani Sankar Patel</t>
  </si>
  <si>
    <t>Chitrasen Bag</t>
  </si>
  <si>
    <t>Diaali Mahji</t>
  </si>
  <si>
    <t>Satyabati Bag</t>
  </si>
  <si>
    <t>Purna Chandra Makar</t>
  </si>
  <si>
    <t>Birendra Kumar Patel</t>
  </si>
  <si>
    <t>Shiblal Bag</t>
  </si>
  <si>
    <t>Benu Bag</t>
  </si>
  <si>
    <t>Janmajay Majhi</t>
  </si>
  <si>
    <t>MIshra Ping</t>
  </si>
  <si>
    <t>Sanshara Ping</t>
  </si>
  <si>
    <t>Budhram Ganda</t>
  </si>
  <si>
    <t>Mahendra Bag</t>
  </si>
  <si>
    <t>Motilal Makar</t>
  </si>
  <si>
    <t>Rajaram Beg</t>
  </si>
  <si>
    <t>Dhanmati Majhi</t>
  </si>
  <si>
    <t>Arjun Bag</t>
  </si>
  <si>
    <t>Laxman Patel</t>
  </si>
  <si>
    <t>Basanta Kahali</t>
  </si>
  <si>
    <t>Jugeswar Makar</t>
  </si>
  <si>
    <t>Lataban Patel</t>
  </si>
  <si>
    <t>Karunakar Patel</t>
  </si>
  <si>
    <t>Biswanath Badmiri</t>
  </si>
  <si>
    <t>Raibari Patel</t>
  </si>
  <si>
    <t>Labmodar Patel</t>
  </si>
  <si>
    <t>Kuni Makar</t>
  </si>
  <si>
    <t>Jasoda Makar</t>
  </si>
  <si>
    <t>Kumbhakarna Chila</t>
  </si>
  <si>
    <t>Bidesi Bag</t>
  </si>
  <si>
    <t>Surendra Nath Marei</t>
  </si>
  <si>
    <t>Dura Balua</t>
  </si>
  <si>
    <t>Sukeshi Pradhan</t>
  </si>
  <si>
    <t>Chudamani Bag</t>
  </si>
  <si>
    <t>Manoj Bag</t>
  </si>
  <si>
    <t>Banamali Bag</t>
  </si>
  <si>
    <t>Butia Bag</t>
  </si>
  <si>
    <t>Shankar Bag</t>
  </si>
  <si>
    <t>Pabitra Bag</t>
  </si>
  <si>
    <t>Mathura Makar</t>
  </si>
  <si>
    <t>Paramananda Majhi</t>
  </si>
  <si>
    <t>Baldeb Dila</t>
  </si>
  <si>
    <t>Doctor Badmiri</t>
  </si>
  <si>
    <t>Shrikara Bag</t>
  </si>
  <si>
    <t>Kshirod Kumar Patel</t>
  </si>
  <si>
    <t>Halapali Patel</t>
  </si>
  <si>
    <t>Jayadeb DIla</t>
  </si>
  <si>
    <t>Nrupa Bag</t>
  </si>
  <si>
    <t>Gurucharan Rohodas</t>
  </si>
  <si>
    <t>Brundanban De</t>
  </si>
  <si>
    <t>Bikram Majhi</t>
  </si>
  <si>
    <t>Kishor Chandra Makar</t>
  </si>
  <si>
    <t>Sasindra Makar</t>
  </si>
  <si>
    <t>Jayaram Besan</t>
  </si>
  <si>
    <t>Pratap Chandra Naik</t>
  </si>
  <si>
    <t>Kankramunda</t>
  </si>
  <si>
    <t>Amar Naik</t>
  </si>
  <si>
    <t>Jagabandhu Kachharia</t>
  </si>
  <si>
    <t>Sarat Chandra Raxa</t>
  </si>
  <si>
    <t>Janaki Bagar</t>
  </si>
  <si>
    <t>Jharana Bagar</t>
  </si>
  <si>
    <t>Judhisthir Patel</t>
  </si>
  <si>
    <t>Yudhisthir Raxa</t>
  </si>
  <si>
    <t>Kshirod Set</t>
  </si>
  <si>
    <t>Shukru Set</t>
  </si>
  <si>
    <t>Abhaya Naik</t>
  </si>
  <si>
    <t>Ashok Kumar Jamdalia</t>
  </si>
  <si>
    <t>Biranji Rakasa</t>
  </si>
  <si>
    <t>Manoranjan Rakasa</t>
  </si>
  <si>
    <t>Gopal Rakisa</t>
  </si>
  <si>
    <t>Trutiya Kachhiria</t>
  </si>
  <si>
    <t>Ugagar Ping</t>
  </si>
  <si>
    <t>Arabinda Kumar Naik</t>
  </si>
  <si>
    <t>Prakasini Naik</t>
  </si>
  <si>
    <t>Chandra Sekher Raxa</t>
  </si>
  <si>
    <t>Motiram Patel</t>
  </si>
  <si>
    <t>Sadhu Kachharia</t>
  </si>
  <si>
    <t>Ramakumar Rakasa</t>
  </si>
  <si>
    <t>Asharam Rakasa</t>
  </si>
  <si>
    <t>Sanjib kumar Naik</t>
  </si>
  <si>
    <t>Bhulanath Makar</t>
  </si>
  <si>
    <t>Benudhar Raksa</t>
  </si>
  <si>
    <t>Abhiram Bagar</t>
  </si>
  <si>
    <t>Golak Patel</t>
  </si>
  <si>
    <t>Nabin Chandra Patel</t>
  </si>
  <si>
    <t>Chnadrabhanu Patel</t>
  </si>
  <si>
    <t>Hamdi Kumar Patel</t>
  </si>
  <si>
    <t>Jayasankar Patel</t>
  </si>
  <si>
    <t>Jayanarayan Patel</t>
  </si>
  <si>
    <t>Parakshit Raxa</t>
  </si>
  <si>
    <t>Samod Naik</t>
  </si>
  <si>
    <t>Basudev Kachharit</t>
  </si>
  <si>
    <t>Shiba Makar</t>
  </si>
  <si>
    <t>Alok Kumar Patel</t>
  </si>
  <si>
    <t>Rupesh Raksa</t>
  </si>
  <si>
    <t>Prabhakara kachharia</t>
  </si>
  <si>
    <t>Aswini kumar</t>
  </si>
  <si>
    <t>Janmejay Patel</t>
  </si>
  <si>
    <t>Satyabati Makar</t>
  </si>
  <si>
    <t>Prakashini Naik</t>
  </si>
  <si>
    <t>Banamali Raxa</t>
  </si>
  <si>
    <t>Jaya Chandra Gardia</t>
  </si>
  <si>
    <t>Dhutra</t>
  </si>
  <si>
    <t>Shrimati Behera</t>
  </si>
  <si>
    <t>Tapeswer Tandia</t>
  </si>
  <si>
    <t>Durga Charan Bag</t>
  </si>
  <si>
    <t>Surendra Kujur</t>
  </si>
  <si>
    <t>Sankar Sa</t>
  </si>
  <si>
    <t>Gopal Dihiria</t>
  </si>
  <si>
    <t>Madan Bag</t>
  </si>
  <si>
    <t>Shrikanta Dihiria</t>
  </si>
  <si>
    <t>Biranchi Magar</t>
  </si>
  <si>
    <t>Barik Tandia</t>
  </si>
  <si>
    <t>Trinath Kharsel</t>
  </si>
  <si>
    <t>Kailasha Bag</t>
  </si>
  <si>
    <t>Ratilal Ping</t>
  </si>
  <si>
    <t>Jogindra Tandia</t>
  </si>
  <si>
    <t>Kashtu Ping</t>
  </si>
  <si>
    <t>Gurucharan Bag</t>
  </si>
  <si>
    <t>Saraswati Tandia</t>
  </si>
  <si>
    <t>Hrusikes Kujur</t>
  </si>
  <si>
    <t>Bisikeshan Ping</t>
  </si>
  <si>
    <t>Amin Pradhan</t>
  </si>
  <si>
    <t>Kartika Halua</t>
  </si>
  <si>
    <t>Lingaraj Sas</t>
  </si>
  <si>
    <t>Bhagabana Halua</t>
  </si>
  <si>
    <t>Jaharlal Gardia</t>
  </si>
  <si>
    <t>Nityananda Dansana</t>
  </si>
  <si>
    <t>Bhubaneswar Dansana</t>
  </si>
  <si>
    <t>Bholanath Sa</t>
  </si>
  <si>
    <t>Hemananda Sa</t>
  </si>
  <si>
    <t>Chandrabati Tanty</t>
  </si>
  <si>
    <t>Pusottam Sa</t>
  </si>
  <si>
    <t>Parshuram Ping</t>
  </si>
  <si>
    <t>Rameshchandra Sa</t>
  </si>
  <si>
    <t>Mangal Sa</t>
  </si>
  <si>
    <t>Satyabhama Sa</t>
  </si>
  <si>
    <t>Ramsundar Keshari</t>
  </si>
  <si>
    <t>Lalit Rana</t>
  </si>
  <si>
    <t>Tankadhar Dandapat</t>
  </si>
  <si>
    <t>Kastu Gardia</t>
  </si>
  <si>
    <t>Abhiram Buda</t>
  </si>
  <si>
    <t>Motilal Kharsel</t>
  </si>
  <si>
    <t>Purna Sa</t>
  </si>
  <si>
    <t>Dutia Pradhan</t>
  </si>
  <si>
    <t>Ganga Prasad Keshree</t>
  </si>
  <si>
    <t>Iswar Chandra Buda</t>
  </si>
  <si>
    <t>Jalsai Chawhan</t>
  </si>
  <si>
    <t>Sadananda Balua</t>
  </si>
  <si>
    <t>Sukamani Bag</t>
  </si>
  <si>
    <t>Jugal Kishor Bag</t>
  </si>
  <si>
    <t>Nalindra Bhainsa</t>
  </si>
  <si>
    <t>Minaketan Gardia</t>
  </si>
  <si>
    <t>Babuli Behera</t>
  </si>
  <si>
    <t>Chittaranjan Tandia</t>
  </si>
  <si>
    <t>Chandra Sekhar Buda</t>
  </si>
  <si>
    <t>Mangal Buda</t>
  </si>
  <si>
    <t>Bishikeshan Kujur</t>
  </si>
  <si>
    <t>Jagdish Bag</t>
  </si>
  <si>
    <t>Durjodhan Sa</t>
  </si>
  <si>
    <t>Kishor Chandra Sa</t>
  </si>
  <si>
    <t>Jhasaketan Kalo</t>
  </si>
  <si>
    <t>Kedar Kalo</t>
  </si>
  <si>
    <t>Sabitri Buda</t>
  </si>
  <si>
    <t>Jenamani Buda</t>
  </si>
  <si>
    <t>Sapna Tandia</t>
  </si>
  <si>
    <t>Paramananda Pradhan</t>
  </si>
  <si>
    <t>Goswami Deep</t>
  </si>
  <si>
    <t>Anil Kumar Sa</t>
  </si>
  <si>
    <t>Bholanath Mahananda</t>
  </si>
  <si>
    <t>Sudhansu Besan</t>
  </si>
  <si>
    <t>Arda</t>
  </si>
  <si>
    <t>Gopinath Sa</t>
  </si>
  <si>
    <t>Jugeswar Bharasagar</t>
  </si>
  <si>
    <t>Bipin Dhurua</t>
  </si>
  <si>
    <t>Phulmati Rana</t>
  </si>
  <si>
    <t>Ganesh Ghusi</t>
  </si>
  <si>
    <t>Gangadhar Pradhan</t>
  </si>
  <si>
    <t>Sakuntla Jena</t>
  </si>
  <si>
    <t>Nepal Dhurua</t>
  </si>
  <si>
    <t>Pabitra Sa</t>
  </si>
  <si>
    <t>Sisir Jena</t>
  </si>
  <si>
    <t>Shricharan Rana</t>
  </si>
  <si>
    <t>Dilip Kumar Majhi</t>
  </si>
  <si>
    <t>Basudebv Pradhan</t>
  </si>
  <si>
    <t>Manbhola Tandia</t>
  </si>
  <si>
    <t>Tapas Kumar Sahu</t>
  </si>
  <si>
    <t>Pradip Sahu</t>
  </si>
  <si>
    <t>Dhubra Charan Dash</t>
  </si>
  <si>
    <t>Himandra Gardia</t>
  </si>
  <si>
    <t>Pradeep Kumar Pujhari</t>
  </si>
  <si>
    <t>Hrusikesh Naik</t>
  </si>
  <si>
    <t>Khageswar Rana</t>
  </si>
  <si>
    <t>Mali Bag</t>
  </si>
  <si>
    <t>Dipil Kumar Rana</t>
  </si>
  <si>
    <t>Ashok Kumar Rana</t>
  </si>
  <si>
    <t>Basudev Ghusi</t>
  </si>
  <si>
    <t>Surat Kumar Naik</t>
  </si>
  <si>
    <t>Tapaswapani Bag</t>
  </si>
  <si>
    <t>Rasananda Bhoi</t>
  </si>
  <si>
    <t>Suresh Naik</t>
  </si>
  <si>
    <t>Shiba Prasad Naik</t>
  </si>
  <si>
    <t>Arakhita Panchabhaya</t>
  </si>
  <si>
    <t>Sukesh Naik</t>
  </si>
  <si>
    <t>Prabina Kumar Naik</t>
  </si>
  <si>
    <t>Sankritan Dihiria</t>
  </si>
  <si>
    <t>Arnapurna Dihiria</t>
  </si>
  <si>
    <t>Chintamani Budula</t>
  </si>
  <si>
    <t>Nabaghana Kachharia</t>
  </si>
  <si>
    <t>Sasthi Dihiria</t>
  </si>
  <si>
    <t>Barik Naik</t>
  </si>
  <si>
    <t>Debaki Pradhan</t>
  </si>
  <si>
    <t>Gulap Ghusi</t>
  </si>
  <si>
    <t>Gopal Chandra Majhi</t>
  </si>
  <si>
    <t>Panchanan Bharasagar</t>
  </si>
  <si>
    <t>Dhaneswar Bag</t>
  </si>
  <si>
    <t>Purusottam Bag</t>
  </si>
  <si>
    <t>Amiya Kumar Naik</t>
  </si>
  <si>
    <t>Janekram Kisan</t>
  </si>
  <si>
    <t>Chaitanya Dihiria</t>
  </si>
  <si>
    <t>Narottam Gardia</t>
  </si>
  <si>
    <t>Murari prasad Gardia</t>
  </si>
  <si>
    <t>Hrudanand Gardia</t>
  </si>
  <si>
    <t>Rajesh kumar Behera</t>
  </si>
  <si>
    <t>Gajindra Rana</t>
  </si>
  <si>
    <t>Tilottama Tripathy</t>
  </si>
  <si>
    <t>Saroj kumar Nayak</t>
  </si>
  <si>
    <t>Krishnachandra Tandia</t>
  </si>
  <si>
    <t>Surendra Bhue</t>
  </si>
  <si>
    <t>Gobind Sahu</t>
  </si>
  <si>
    <t>Anjulata Naik</t>
  </si>
  <si>
    <t>Tulabati Singh</t>
  </si>
  <si>
    <t>Lingraj Mahavara</t>
  </si>
  <si>
    <t>Suresh Kumar Nayak</t>
  </si>
  <si>
    <t>Amit Patel</t>
  </si>
  <si>
    <t>Fakir Mohan Pujari</t>
  </si>
  <si>
    <t>Prakash Bhue</t>
  </si>
  <si>
    <t>Shibabrata Dash</t>
  </si>
  <si>
    <t>Koustubhmani Dash</t>
  </si>
  <si>
    <t>Gajindra Behera</t>
  </si>
  <si>
    <t>Pamod Kumar Sahu</t>
  </si>
  <si>
    <t>Tarachand Buda</t>
  </si>
  <si>
    <t>Krupasindhu Buda</t>
  </si>
  <si>
    <t>Govinda Kalo</t>
  </si>
  <si>
    <t>Ranju Lata Bhera</t>
  </si>
  <si>
    <t>Fakir Mohan Dash</t>
  </si>
  <si>
    <t>Sobharam Naik</t>
  </si>
  <si>
    <t>Ajaya Kumar Swain</t>
  </si>
  <si>
    <t>Gobardhan Behera</t>
  </si>
  <si>
    <t>Panchanan Mahananda</t>
  </si>
  <si>
    <t>Parakshit Besan</t>
  </si>
  <si>
    <t>Chaturbhuja Podha</t>
  </si>
  <si>
    <t>Bhagabana Naik</t>
  </si>
  <si>
    <t>Lalit Naik</t>
  </si>
  <si>
    <t>Bansidhar Majhi</t>
  </si>
  <si>
    <t>Artatrana Bag</t>
  </si>
  <si>
    <t>Rohit Kumar Bag</t>
  </si>
  <si>
    <t>Mandodari Samartha</t>
  </si>
  <si>
    <t>Basanta Dihiria</t>
  </si>
  <si>
    <t>Bhisma Bag</t>
  </si>
  <si>
    <t>Chunilal Behera</t>
  </si>
  <si>
    <t>Shriyabati Behera</t>
  </si>
  <si>
    <t>Gulbadan Majhi</t>
  </si>
  <si>
    <t>Dinabandhu Mahji</t>
  </si>
  <si>
    <t>Hema Naik</t>
  </si>
  <si>
    <t>Uttar Jayapuria</t>
  </si>
  <si>
    <t>Ghanashyam Tandia</t>
  </si>
  <si>
    <t>Praphulla Behera</t>
  </si>
  <si>
    <t>Kshitibilas Behera</t>
  </si>
  <si>
    <t>Haldhar Behera</t>
  </si>
  <si>
    <t>Bhismadev Tandia</t>
  </si>
  <si>
    <t>Falguni Pradhan</t>
  </si>
  <si>
    <t>Dilip Pradhan</t>
  </si>
  <si>
    <t>Dhanmati Bakhara</t>
  </si>
  <si>
    <t>Dahana Naik</t>
  </si>
  <si>
    <t>Chudamani Behera</t>
  </si>
  <si>
    <t>Mangal Behera</t>
  </si>
  <si>
    <t>Kamala Bag</t>
  </si>
  <si>
    <t>Mohan Bag</t>
  </si>
  <si>
    <t>Lelin Naik</t>
  </si>
  <si>
    <t>Bhabagrahi Dash</t>
  </si>
  <si>
    <t>Kumarendra Sing</t>
  </si>
  <si>
    <t>Rajib Jena</t>
  </si>
  <si>
    <t>Trilochan Kalo</t>
  </si>
  <si>
    <t>Kshirondra Tandia</t>
  </si>
  <si>
    <t>Sudan Kahali</t>
  </si>
  <si>
    <t>Gokul Kahali</t>
  </si>
  <si>
    <t>Manas Dihiria</t>
  </si>
  <si>
    <t>Arun Kumar Pradhan</t>
  </si>
  <si>
    <t>Tapas Dhiria</t>
  </si>
  <si>
    <t>Gubadan Bhainsa</t>
  </si>
  <si>
    <t>Ujagar Jayapuria</t>
  </si>
  <si>
    <t>Manoj Jena</t>
  </si>
  <si>
    <t>Taranisen Buda</t>
  </si>
  <si>
    <t>Muktakeswar Naik</t>
  </si>
  <si>
    <t>Dambarudhar Pujhari</t>
  </si>
  <si>
    <t>Mira Naik</t>
  </si>
  <si>
    <t>Girish Pradhan</t>
  </si>
  <si>
    <t>Kanabala Behera</t>
  </si>
  <si>
    <t>Bishal Tanti</t>
  </si>
  <si>
    <t>Hotasing Bag</t>
  </si>
  <si>
    <t>Bhimasen Gardia</t>
  </si>
  <si>
    <t>Haripriya Sahu</t>
  </si>
  <si>
    <t>Dhruba Jagat</t>
  </si>
  <si>
    <t>Mukteswar Gardia</t>
  </si>
  <si>
    <t>Dukhabandhu Samartha</t>
  </si>
  <si>
    <t>Tikeswar Ghusi</t>
  </si>
  <si>
    <t>Ashok Bag</t>
  </si>
  <si>
    <t>Duryodhan Jena</t>
  </si>
  <si>
    <t>Satrughan Pradhan</t>
  </si>
  <si>
    <t>Sumati Dihiria</t>
  </si>
  <si>
    <t>Shibalal Sa</t>
  </si>
  <si>
    <t>Pramod Sing</t>
  </si>
  <si>
    <t>Thakit Chandra Behera</t>
  </si>
  <si>
    <t>Khati Dila</t>
  </si>
  <si>
    <t>Kasturi Ran</t>
  </si>
  <si>
    <t>Binod Kumar Naik</t>
  </si>
  <si>
    <t>Sananda Kahali</t>
  </si>
  <si>
    <t>Ahalya Sa</t>
  </si>
  <si>
    <t>Alekha Kumura</t>
  </si>
  <si>
    <t>Purusottam Naik</t>
  </si>
  <si>
    <t>Premananda Chura</t>
  </si>
  <si>
    <t>Akhila Charan Bakara</t>
  </si>
  <si>
    <t>Yamani Kanta Pradhan</t>
  </si>
  <si>
    <t>Sukanti Sa</t>
  </si>
  <si>
    <t>Rajendra Gardia</t>
  </si>
  <si>
    <t>Surendra Naik</t>
  </si>
  <si>
    <t>Santosh Kumar Sahu</t>
  </si>
  <si>
    <t>Aswini Dandapat</t>
  </si>
  <si>
    <t>Rukmana Kumar Naik</t>
  </si>
  <si>
    <t>Kishor Kumar Pradhan</t>
  </si>
  <si>
    <t>Kailash Jena</t>
  </si>
  <si>
    <t>Surendra Kumar Jena</t>
  </si>
  <si>
    <t>Jagabandhu Pradhan</t>
  </si>
  <si>
    <t>Kshetrabasi Bag</t>
  </si>
  <si>
    <t>Kuthartha Jena</t>
  </si>
  <si>
    <t>Parbati Sing</t>
  </si>
  <si>
    <t>Susila Naik</t>
  </si>
  <si>
    <t>Kanti Dandapat</t>
  </si>
  <si>
    <t>Matuli Podha</t>
  </si>
  <si>
    <t>Ranjit Sahu</t>
  </si>
  <si>
    <t>Kumudini Chura</t>
  </si>
  <si>
    <t>Manikara Seth</t>
  </si>
  <si>
    <t>Manoj Pradhan</t>
  </si>
  <si>
    <t>Sanjib Kumar Behera</t>
  </si>
  <si>
    <t>Nirakar Kalo</t>
  </si>
  <si>
    <t>Braja Mohan Sahu</t>
  </si>
  <si>
    <t>Abhimanyu Bhoi</t>
  </si>
  <si>
    <t>Nabin Bhue</t>
  </si>
  <si>
    <t>Binodbihari sa</t>
  </si>
  <si>
    <t>Loknath Sing Naik</t>
  </si>
  <si>
    <t>Menaka Rana</t>
  </si>
  <si>
    <t>Satyabati Rana</t>
  </si>
  <si>
    <t>Chhan Budula</t>
  </si>
  <si>
    <t>Dhanamati Patel</t>
  </si>
  <si>
    <t>Rushi Naik</t>
  </si>
  <si>
    <t>Purna Chandra Rana</t>
  </si>
  <si>
    <t>Binod Kalo</t>
  </si>
  <si>
    <t>Sanatan Mishra</t>
  </si>
  <si>
    <t>Dharanidhar Podha</t>
  </si>
  <si>
    <t>Netranand Rana</t>
  </si>
  <si>
    <t>Debananda Kahali</t>
  </si>
  <si>
    <t>Ghanashyam Seth</t>
  </si>
  <si>
    <t>Kshirod Podh</t>
  </si>
  <si>
    <t>Narendra Jena</t>
  </si>
  <si>
    <t>Sanjit Kumar Makar</t>
  </si>
  <si>
    <t>Prasana Set</t>
  </si>
  <si>
    <t>Duhkhindra Swain</t>
  </si>
  <si>
    <t>Lura Seth</t>
  </si>
  <si>
    <t>Bilas Sa</t>
  </si>
  <si>
    <t>Bhabani Bhoi</t>
  </si>
  <si>
    <t>Bhaktram Seth</t>
  </si>
  <si>
    <t>Sanjib Kalo</t>
  </si>
  <si>
    <t>Sapneswar Gardia</t>
  </si>
  <si>
    <t>Gobind Rana</t>
  </si>
  <si>
    <t>Nabin Ghusi</t>
  </si>
  <si>
    <t>Budhadev Sahu</t>
  </si>
  <si>
    <t>Pankaj Kumura</t>
  </si>
  <si>
    <t>Kedara Bag</t>
  </si>
  <si>
    <t>Sashidhar Kachria</t>
  </si>
  <si>
    <t>Manoj Swain</t>
  </si>
  <si>
    <t>Kartika Rana</t>
  </si>
  <si>
    <t>Amruta Gardia</t>
  </si>
  <si>
    <t>Jogindra Kachharia</t>
  </si>
  <si>
    <t>Murlidhar Behera</t>
  </si>
  <si>
    <t>Anarkali Bag</t>
  </si>
  <si>
    <t>Kailas Behera</t>
  </si>
  <si>
    <t>Akshaya Kumar Sahoo</t>
  </si>
  <si>
    <t>Anand Kahali</t>
  </si>
  <si>
    <t>Bijay Mohan Sahu</t>
  </si>
  <si>
    <t>Sabita Swain</t>
  </si>
  <si>
    <t>Kapileswar Naik</t>
  </si>
  <si>
    <t>Chandra sekhar Rana</t>
  </si>
  <si>
    <t>Tikeswar Sahu</t>
  </si>
  <si>
    <t>Sankhyakari Bhoi</t>
  </si>
  <si>
    <t>Gourang Sahu</t>
  </si>
  <si>
    <t>Saheba Majhi</t>
  </si>
  <si>
    <t>Dakeswari Swain</t>
  </si>
  <si>
    <t>Man Dihiria</t>
  </si>
  <si>
    <t>Ranjita Kalo</t>
  </si>
  <si>
    <t>Bidyadhar Dhurua</t>
  </si>
  <si>
    <t>Pankajini Bag</t>
  </si>
  <si>
    <t>Pankaj Kumar Dash</t>
  </si>
  <si>
    <t>Aswani Kumar Naik</t>
  </si>
  <si>
    <t>Laxmidhar Dihiria</t>
  </si>
  <si>
    <t>Nilambar Bag</t>
  </si>
  <si>
    <t>Basanti Jena</t>
  </si>
  <si>
    <t>Kanak Naik</t>
  </si>
  <si>
    <t>Fulendra Gardia</t>
  </si>
  <si>
    <t>Hari Gardia</t>
  </si>
  <si>
    <t>Jayanti Podh</t>
  </si>
  <si>
    <t>Pramod kumar Naik</t>
  </si>
  <si>
    <t>Nityananda Jena</t>
  </si>
  <si>
    <t>Bikash Chandra Swain</t>
  </si>
  <si>
    <t>Prabhati Bag</t>
  </si>
  <si>
    <t>Maheswara Podha</t>
  </si>
  <si>
    <t>Ambubati Bag</t>
  </si>
  <si>
    <t>Tularam Pradhan</t>
  </si>
  <si>
    <t>Iswar Bhoi</t>
  </si>
  <si>
    <t>Minaketan Pan</t>
  </si>
  <si>
    <t>Tularam Bhue</t>
  </si>
  <si>
    <t>Jaimini Gardia</t>
  </si>
  <si>
    <t>Judhistir Bakhara</t>
  </si>
  <si>
    <t>Mr Digdhan Bag</t>
  </si>
  <si>
    <t>Manas Ranjan Sahu</t>
  </si>
  <si>
    <t>Dasarath Podh</t>
  </si>
  <si>
    <t>Tapaswini Podh</t>
  </si>
  <si>
    <t>Soudagar Bhue</t>
  </si>
  <si>
    <t>Bodharam Behera</t>
  </si>
  <si>
    <t>Paramananda Gardia</t>
  </si>
  <si>
    <t>Mahendra Kachharia</t>
  </si>
  <si>
    <t>Nityananda Kachharia</t>
  </si>
  <si>
    <t>Nepala Kachharia</t>
  </si>
  <si>
    <t>Bharat Bharasagar</t>
  </si>
  <si>
    <t>Shibashankar Bhue</t>
  </si>
  <si>
    <t>Sarat Chandra Sahu</t>
  </si>
  <si>
    <t>Lalit Gardia</t>
  </si>
  <si>
    <t>Jagadanand Podh</t>
  </si>
  <si>
    <t>Dileswar Bhue</t>
  </si>
  <si>
    <t>Antaram Bhue</t>
  </si>
  <si>
    <t>Purandar Bhue</t>
  </si>
  <si>
    <t>Surendra Singh Naik</t>
  </si>
  <si>
    <t>Kalakar Kachharia</t>
  </si>
  <si>
    <t>Dibyalochan Dhurua</t>
  </si>
  <si>
    <t>Lepatan sahu</t>
  </si>
  <si>
    <t>DIbya Sankar Seth</t>
  </si>
  <si>
    <t>Bhagabana Swain</t>
  </si>
  <si>
    <t>Lalit bohi</t>
  </si>
  <si>
    <t>Budhadev Samartha</t>
  </si>
  <si>
    <t>Sanjib Kumar Naik</t>
  </si>
  <si>
    <t>Binod Kumar Jena</t>
  </si>
  <si>
    <t>Hamira Gardia</t>
  </si>
  <si>
    <t>Milan Meher</t>
  </si>
  <si>
    <t>Nirakar bohi</t>
  </si>
  <si>
    <t>Bhupal Behera</t>
  </si>
  <si>
    <t>Premlata Bag</t>
  </si>
  <si>
    <t>Mini Rohidas</t>
  </si>
  <si>
    <t>Jagadisha Tandia</t>
  </si>
  <si>
    <t>Hubisa dash</t>
  </si>
  <si>
    <t>Ambika Dihiria</t>
  </si>
  <si>
    <t>Lalmohan Dihiria</t>
  </si>
  <si>
    <t>Mahendra SIng Naik</t>
  </si>
  <si>
    <t>Ambika Naik</t>
  </si>
  <si>
    <t>Chandrabhanu Podh</t>
  </si>
  <si>
    <t>Gaya Pan</t>
  </si>
  <si>
    <t>Habil Gardia</t>
  </si>
  <si>
    <t>gurubari seth</t>
  </si>
  <si>
    <t>Surendra Bhoi</t>
  </si>
  <si>
    <t>Tosnath Gardia</t>
  </si>
  <si>
    <t>Chandramani Gardia</t>
  </si>
  <si>
    <t>Madhab budula</t>
  </si>
  <si>
    <t>Pritam Kumar Naik</t>
  </si>
  <si>
    <t>Sujitendra Sing Naik</t>
  </si>
  <si>
    <t>Ram Podh</t>
  </si>
  <si>
    <t>Bhujmati Sing</t>
  </si>
  <si>
    <t>Bira Bhoi</t>
  </si>
  <si>
    <t>Paramesthi Naik</t>
  </si>
  <si>
    <t>Nakula Kumura</t>
  </si>
  <si>
    <t>Nakula Gardia</t>
  </si>
  <si>
    <t>Sumkanti Podha</t>
  </si>
  <si>
    <t>Rabindra Kumar Behera</t>
  </si>
  <si>
    <t>Gopi Budula</t>
  </si>
  <si>
    <t>Sribatsa Gardia</t>
  </si>
  <si>
    <t>Kausalya Dhurua</t>
  </si>
  <si>
    <t>Chandra Bhanu Dila</t>
  </si>
  <si>
    <t>Natabar Dihiria</t>
  </si>
  <si>
    <t>Gulthu Dihiria</t>
  </si>
  <si>
    <t>Saroj Sing</t>
  </si>
  <si>
    <t>Kuldip Bag</t>
  </si>
  <si>
    <t>Tambradhwaj Bharasagar</t>
  </si>
  <si>
    <t>Alok Kumar Seth</t>
  </si>
  <si>
    <t>Kedarnath Dash</t>
  </si>
  <si>
    <t>Tara Bag</t>
  </si>
  <si>
    <t>Nilambar Dhurua</t>
  </si>
  <si>
    <t>Sudha Sinng Bag</t>
  </si>
  <si>
    <t>Shib Narayan Bag</t>
  </si>
  <si>
    <t>Bhagabati Bag</t>
  </si>
  <si>
    <t>Parameswar Sahu</t>
  </si>
  <si>
    <t>Kshetra Budula</t>
  </si>
  <si>
    <t>Sukumani Budula</t>
  </si>
  <si>
    <t>Pranati Tandia</t>
  </si>
  <si>
    <t>Biswaranjan Tandia</t>
  </si>
  <si>
    <t>Kedar Naik</t>
  </si>
  <si>
    <t>Madhu Sudan Seth</t>
  </si>
  <si>
    <t>Nityananda Kaudi</t>
  </si>
  <si>
    <t>Janmajay Bag</t>
  </si>
  <si>
    <t>Khageswar Mahapatra</t>
  </si>
  <si>
    <t>Thakit Chandra Gokhara</t>
  </si>
  <si>
    <t>Sasidhar Podha</t>
  </si>
  <si>
    <t>Laxaman Kumar Behera</t>
  </si>
  <si>
    <t>Birendra Kumar Behera</t>
  </si>
  <si>
    <t>Shibasankar Buda</t>
  </si>
  <si>
    <t>Hrusikesh Gardia</t>
  </si>
  <si>
    <t>Nityananda Rana</t>
  </si>
  <si>
    <t>Bahadur Majhi</t>
  </si>
  <si>
    <t>Rabindra Kumar Jena</t>
  </si>
  <si>
    <t>Upasi naik</t>
  </si>
  <si>
    <t>A Baghdihi</t>
  </si>
  <si>
    <t>Shibanarayan Patel</t>
  </si>
  <si>
    <t>Jhasananda Patel</t>
  </si>
  <si>
    <t>Surendra Patel</t>
  </si>
  <si>
    <t>Premananda Gardia</t>
  </si>
  <si>
    <t>Saroj chandra Patel</t>
  </si>
  <si>
    <t>Lata Patel</t>
  </si>
  <si>
    <t>Premji Mahananda</t>
  </si>
  <si>
    <t>Biranchi mahananda</t>
  </si>
  <si>
    <t>Dilip Buda</t>
  </si>
  <si>
    <t>Santosini Patel</t>
  </si>
  <si>
    <t>Rabishankar Patel</t>
  </si>
  <si>
    <t>Laxmidhar Patel</t>
  </si>
  <si>
    <t>Lalit Mohan Patel</t>
  </si>
  <si>
    <t>Santanu kumar Patel</t>
  </si>
  <si>
    <t>Sanatan Rout</t>
  </si>
  <si>
    <t>Panchami Rout</t>
  </si>
  <si>
    <t>tapan Rout</t>
  </si>
  <si>
    <t>Gopal Rout</t>
  </si>
  <si>
    <t>Nirupama Rout</t>
  </si>
  <si>
    <t>Rabindra Rout</t>
  </si>
  <si>
    <t>Dileswar Rout</t>
  </si>
  <si>
    <t>Umashankar Rout</t>
  </si>
  <si>
    <t>Pramodini mahananda</t>
  </si>
  <si>
    <t>Dirwdha Mahananda</t>
  </si>
  <si>
    <t>Sarat kumar Patel</t>
  </si>
  <si>
    <t>Dambarudhar Patel</t>
  </si>
  <si>
    <t>Subodh kumar Patel</t>
  </si>
  <si>
    <t>Satyam Patel</t>
  </si>
  <si>
    <t>Prafulla Sendria</t>
  </si>
  <si>
    <t>biswanath Patel</t>
  </si>
  <si>
    <t>Birendra Patel</t>
  </si>
  <si>
    <t>Kalyani Patel</t>
  </si>
  <si>
    <t>Ugresan Mahananda</t>
  </si>
  <si>
    <t>Kirti ku patel</t>
  </si>
  <si>
    <t>Sanjib ku Patel</t>
  </si>
  <si>
    <t>Lochan Mahananda</t>
  </si>
  <si>
    <t>Sundarmani mahananda</t>
  </si>
  <si>
    <t>Sukanti nag</t>
  </si>
  <si>
    <t>Sampati mahananda</t>
  </si>
  <si>
    <t>Surama Pandey</t>
  </si>
  <si>
    <t>Debarchan Sa</t>
  </si>
  <si>
    <t>Hrudananda Sa</t>
  </si>
  <si>
    <t>Basanti Sa</t>
  </si>
  <si>
    <t>Upendra Sa</t>
  </si>
  <si>
    <t>Arun Kumar Sa</t>
  </si>
  <si>
    <t>Uttam Sa</t>
  </si>
  <si>
    <t>Hari Sa</t>
  </si>
  <si>
    <t>Sarang Sa</t>
  </si>
  <si>
    <t>Purusottam Sa</t>
  </si>
  <si>
    <t>Debaki Sa</t>
  </si>
  <si>
    <t>Krushna Sa</t>
  </si>
  <si>
    <t>Mahana Sa</t>
  </si>
  <si>
    <t>Laxman Sa</t>
  </si>
  <si>
    <t>Dhirendra Chhachhan</t>
  </si>
  <si>
    <t>Jaykrushna Naik</t>
  </si>
  <si>
    <t>Dibya Shankar Naik</t>
  </si>
  <si>
    <t>Murlidhar Naik</t>
  </si>
  <si>
    <t>Golapa Bhainsa</t>
  </si>
  <si>
    <t>Dasru Sa</t>
  </si>
  <si>
    <t>Tapaswini Singh</t>
  </si>
  <si>
    <t>Laibana Naik</t>
  </si>
  <si>
    <t>Rahindra Naik</t>
  </si>
  <si>
    <t>Rukman Karta</t>
  </si>
  <si>
    <t>Samir Karta</t>
  </si>
  <si>
    <t>Jasoda Raksa</t>
  </si>
  <si>
    <t>Laxman Karta</t>
  </si>
  <si>
    <t>Chandrabhanu Buda</t>
  </si>
  <si>
    <t>Aishanya Sa</t>
  </si>
  <si>
    <t>Trutiya Naik</t>
  </si>
  <si>
    <t>Bhagbana Naik</t>
  </si>
  <si>
    <t>Jagadananda Naik</t>
  </si>
  <si>
    <t>Dasmi Banchhor</t>
  </si>
  <si>
    <t>Sanjay Sa</t>
  </si>
  <si>
    <t>Birendra Sa</t>
  </si>
  <si>
    <t>Sudama Sa</t>
  </si>
  <si>
    <t>Kumar Sa</t>
  </si>
  <si>
    <t>Belar Sa</t>
  </si>
  <si>
    <t>Lalmuni Sa</t>
  </si>
  <si>
    <t>Surendra Sa</t>
  </si>
  <si>
    <t>Tarun Sa</t>
  </si>
  <si>
    <t>Tapan Kumar Sa</t>
  </si>
  <si>
    <t>Netranand Sa</t>
  </si>
  <si>
    <t>Prasna Sa</t>
  </si>
  <si>
    <t>Arjun Parua</t>
  </si>
  <si>
    <t>Dulamani Sa</t>
  </si>
  <si>
    <t>Maghilal Sa</t>
  </si>
  <si>
    <t>Hrudananda Behera</t>
  </si>
  <si>
    <t>Dusasan Guru</t>
  </si>
  <si>
    <t>Baneshwar Pujari</t>
  </si>
  <si>
    <t>Dibya Lochan Pujari</t>
  </si>
  <si>
    <t>Achuta Sa</t>
  </si>
  <si>
    <t>Dhanu Dila</t>
  </si>
  <si>
    <t>Padmatuli Raksa</t>
  </si>
  <si>
    <t>Dhaniram Dila</t>
  </si>
  <si>
    <t>Mamata Patel</t>
  </si>
  <si>
    <t>Kailash Behera</t>
  </si>
  <si>
    <t>Sushanta Naik</t>
  </si>
  <si>
    <t>Jugeshwar naik</t>
  </si>
  <si>
    <t>Baidyanath behera</t>
  </si>
  <si>
    <t>Hema Sa</t>
  </si>
  <si>
    <t>Dasarath Sa</t>
  </si>
  <si>
    <t>Lalin Sa</t>
  </si>
  <si>
    <t>Shankar Sa</t>
  </si>
  <si>
    <t>Pradip Sa</t>
  </si>
  <si>
    <t>Saroj Sa</t>
  </si>
  <si>
    <t>Labani Sa</t>
  </si>
  <si>
    <t>Bhagbati Sa</t>
  </si>
  <si>
    <t>Mal Gudam Sa</t>
  </si>
  <si>
    <t>Sauki Sa</t>
  </si>
  <si>
    <t>Chouban Sa</t>
  </si>
  <si>
    <t>Sarbati Sa</t>
  </si>
  <si>
    <t>Aswini Kumar Rout</t>
  </si>
  <si>
    <t>Sudip sa</t>
  </si>
  <si>
    <t>Krutibas Singh</t>
  </si>
  <si>
    <t>Bajrang Bagar</t>
  </si>
  <si>
    <t>Dileshwar Rout</t>
  </si>
  <si>
    <t>Goutam Bag</t>
  </si>
  <si>
    <t>Chandramani makar</t>
  </si>
  <si>
    <t>Bhalku Sadani</t>
  </si>
  <si>
    <t>Jharmal</t>
  </si>
  <si>
    <t>Khaira Sadani</t>
  </si>
  <si>
    <t>Harekrushna Patel</t>
  </si>
  <si>
    <t>Binod Sa</t>
  </si>
  <si>
    <t>Ashok Sa</t>
  </si>
  <si>
    <t>Amoj Sa</t>
  </si>
  <si>
    <t>Jayanarayan Pradhan</t>
  </si>
  <si>
    <t>Satyabati Rohidas</t>
  </si>
  <si>
    <t>Kulamani Rohidas</t>
  </si>
  <si>
    <t>Taleshwar Naik</t>
  </si>
  <si>
    <t>Dileshwar Naik</t>
  </si>
  <si>
    <t>Jemsingh Naik</t>
  </si>
  <si>
    <t>Bhedmani Naik</t>
  </si>
  <si>
    <t>Narbina Choudhury</t>
  </si>
  <si>
    <t>Nirakar Podha</t>
  </si>
  <si>
    <t>Baidehi Podh</t>
  </si>
  <si>
    <t>Chhatar Dhurua</t>
  </si>
  <si>
    <t>Parakhit Dhurua</t>
  </si>
  <si>
    <t>Bhaktaram Bag</t>
  </si>
  <si>
    <t>Rabi Bag</t>
  </si>
  <si>
    <t>Ghanashyam Bag</t>
  </si>
  <si>
    <t>Binod Bihari Bag</t>
  </si>
  <si>
    <t>Shyamlal Bag</t>
  </si>
  <si>
    <t>Subha Chandra Bag</t>
  </si>
  <si>
    <t>Siddheshwar Bag</t>
  </si>
  <si>
    <t>Indra Banchhor</t>
  </si>
  <si>
    <t>Surati Bishwal</t>
  </si>
  <si>
    <t>Lalindra Pradhan</t>
  </si>
  <si>
    <t>Hari Pradhan</t>
  </si>
  <si>
    <t>Pabitra Pradhan</t>
  </si>
  <si>
    <t>Upendra Singh Naik</t>
  </si>
  <si>
    <t>Biju Rana</t>
  </si>
  <si>
    <t>Pradeep Naik</t>
  </si>
  <si>
    <t>Shrikanta Dandapath</t>
  </si>
  <si>
    <t>Sundarmani Dandapath</t>
  </si>
  <si>
    <t>Anirudhha Podh</t>
  </si>
  <si>
    <t>Abhiram Bishwal</t>
  </si>
  <si>
    <t>Upendra Bishwal</t>
  </si>
  <si>
    <t>Dinabandhu Adha</t>
  </si>
  <si>
    <t>Ketuchandra Naik</t>
  </si>
  <si>
    <t>Alpana Pandey</t>
  </si>
  <si>
    <t>Ashok Kumar Behera</t>
  </si>
  <si>
    <t>Padman Podh</t>
  </si>
  <si>
    <t>Anand Podh</t>
  </si>
  <si>
    <t>Dipanti Rohidas</t>
  </si>
  <si>
    <t>Jayanand Rohidas</t>
  </si>
  <si>
    <t>Jethu Rohidas</t>
  </si>
  <si>
    <t>Satrughna  Dhurua</t>
  </si>
  <si>
    <t>Shicharan Dhurua</t>
  </si>
  <si>
    <t>Harendra Choudhury</t>
  </si>
  <si>
    <t>Bholanath Podh</t>
  </si>
  <si>
    <t>Rilif Singh Naik</t>
  </si>
  <si>
    <t>Chhabileshwar Naik</t>
  </si>
  <si>
    <t>Ramakanta Naik</t>
  </si>
  <si>
    <t>Kharoram Naik</t>
  </si>
  <si>
    <t>Dambarudhar Gokhura</t>
  </si>
  <si>
    <t>Kartik Majhi</t>
  </si>
  <si>
    <t>Arun Mahanand</t>
  </si>
  <si>
    <t>Judhistir Behera</t>
  </si>
  <si>
    <t>Sushil Bag</t>
  </si>
  <si>
    <t>Bhuleshwar Podh</t>
  </si>
  <si>
    <t>Debarchan Rohidas</t>
  </si>
  <si>
    <t>Surendra Podh</t>
  </si>
  <si>
    <t>Sanjeeb Kumar Patel</t>
  </si>
  <si>
    <t>Biranchi Behera</t>
  </si>
  <si>
    <t>Panchanan Behera</t>
  </si>
  <si>
    <t>Ilabati Naik</t>
  </si>
  <si>
    <t>Jugeshwar Naik</t>
  </si>
  <si>
    <t>ekanta Behera</t>
  </si>
  <si>
    <t>Sundarmani Naik</t>
  </si>
  <si>
    <t>Ketki Naik</t>
  </si>
  <si>
    <t>Satyananda Bhue</t>
  </si>
  <si>
    <t>Sarasmal</t>
  </si>
  <si>
    <t>Tankadhar Bhue</t>
  </si>
  <si>
    <t>Balaram Bhue</t>
  </si>
  <si>
    <t>Dilemani Bhoi</t>
  </si>
  <si>
    <t>Bhimsen Bhoi</t>
  </si>
  <si>
    <t>Jenamani Bhoi</t>
  </si>
  <si>
    <t>Dutiasen Bhoi</t>
  </si>
  <si>
    <t>Rameshwar Naik</t>
  </si>
  <si>
    <t>KrushnaChandra Pradhan</t>
  </si>
  <si>
    <t>Shaligram Pradhan</t>
  </si>
  <si>
    <t>Janekram Padhan</t>
  </si>
  <si>
    <t>Sanu Padhan</t>
  </si>
  <si>
    <t>Kumar Naik</t>
  </si>
  <si>
    <t>Phagulal Naik</t>
  </si>
  <si>
    <t>Mardgadi Padhan</t>
  </si>
  <si>
    <t>Indramani Naik</t>
  </si>
  <si>
    <t>Sukanta Naik</t>
  </si>
  <si>
    <t>Ishwar Naik</t>
  </si>
  <si>
    <t>Sapna Naik</t>
  </si>
  <si>
    <t>Krushna Naik</t>
  </si>
  <si>
    <t>Dubaraj Bhainsa</t>
  </si>
  <si>
    <t>Manoj Bhue</t>
  </si>
  <si>
    <t>Prasna Kharsel</t>
  </si>
  <si>
    <t>Jaysingh Kharsel</t>
  </si>
  <si>
    <t>Sujan Kharsel</t>
  </si>
  <si>
    <t>Debraj Pradhan</t>
  </si>
  <si>
    <t>Laxmi Dhurua</t>
  </si>
  <si>
    <t>Taranisen kalo</t>
  </si>
  <si>
    <t>Phulia Oram</t>
  </si>
  <si>
    <t>Buta Kalo</t>
  </si>
  <si>
    <t>Sarswati Kisan</t>
  </si>
  <si>
    <t>Michu Kisan</t>
  </si>
  <si>
    <t>Khirod Chandra Patel</t>
  </si>
  <si>
    <t>Sharada Patel</t>
  </si>
  <si>
    <t>Bedbyas Patel</t>
  </si>
  <si>
    <t>Sarat Chandra Patel</t>
  </si>
  <si>
    <t>Yudhistir Patel</t>
  </si>
  <si>
    <t>Sartika kalo</t>
  </si>
  <si>
    <t>Santosh Parua</t>
  </si>
  <si>
    <t>Bihari Naik</t>
  </si>
  <si>
    <t>Keshab Chandra Pandey</t>
  </si>
  <si>
    <t>Dibya Shankar Pandey</t>
  </si>
  <si>
    <t>Purnami Pandey</t>
  </si>
  <si>
    <t>Dullav Khamari</t>
  </si>
  <si>
    <t>Ramesh Chandra Naik</t>
  </si>
  <si>
    <t>Meera Patel</t>
  </si>
  <si>
    <t>Akshya ku Patel</t>
  </si>
  <si>
    <t>Kishor Ch.Patel</t>
  </si>
  <si>
    <t>Jenamani Neti</t>
  </si>
  <si>
    <t>Kulamani Neti</t>
  </si>
  <si>
    <t>Baikuntha Neti</t>
  </si>
  <si>
    <t>Akrur Neti</t>
  </si>
  <si>
    <t>Purnachandra Rout</t>
  </si>
  <si>
    <t>Ghanashyam Patel</t>
  </si>
  <si>
    <t>Madhukara patel</t>
  </si>
  <si>
    <t>Saraswati Patel</t>
  </si>
  <si>
    <t>Gourishankar Patel</t>
  </si>
  <si>
    <t>Loknath Patel</t>
  </si>
  <si>
    <t>Sudeep Besan</t>
  </si>
  <si>
    <t>Bijeram Patel</t>
  </si>
  <si>
    <t>Rukmini Naik</t>
  </si>
  <si>
    <t>Pradeep kumar Naik</t>
  </si>
  <si>
    <t>Vesaj kumar Patel</t>
  </si>
  <si>
    <t>Bishnucharan Besan</t>
  </si>
  <si>
    <t>Kshirabati Patel</t>
  </si>
  <si>
    <t>Santosh kumar Patel</t>
  </si>
  <si>
    <t>Pramodini Patel</t>
  </si>
  <si>
    <t>Karuna sagar Patel</t>
  </si>
  <si>
    <t>Rabiratna Patel</t>
  </si>
  <si>
    <t>Bipin Bihari Patel</t>
  </si>
  <si>
    <t>Sanu Hati</t>
  </si>
  <si>
    <t>Bude hati</t>
  </si>
  <si>
    <t>Banu Hati</t>
  </si>
  <si>
    <t>Kalakara Hati</t>
  </si>
  <si>
    <t>Sahadev Hati</t>
  </si>
  <si>
    <t>Dhanwantaree Patel</t>
  </si>
  <si>
    <t>Kishor Patel</t>
  </si>
  <si>
    <t>Ghosamani Patel</t>
  </si>
  <si>
    <t>Gokulananda Patel</t>
  </si>
  <si>
    <t>Bhishmadev Patel</t>
  </si>
  <si>
    <t>Iswari Patel</t>
  </si>
  <si>
    <t>Shibashankar Patel</t>
  </si>
  <si>
    <t>Harekrishna Patel</t>
  </si>
  <si>
    <t>Premananda Patel</t>
  </si>
  <si>
    <t>Roshan Patel</t>
  </si>
  <si>
    <t>Kedar Besan</t>
  </si>
  <si>
    <t>Duguru Besan</t>
  </si>
  <si>
    <t>Tiketram Patel</t>
  </si>
  <si>
    <t>Muralidhar Patel</t>
  </si>
  <si>
    <t>Ranjeet Patel</t>
  </si>
  <si>
    <t>Sadhucharan Patel</t>
  </si>
  <si>
    <t>Ragani Patel</t>
  </si>
  <si>
    <t>Anita Naik</t>
  </si>
  <si>
    <t>Srikara kisan</t>
  </si>
  <si>
    <t>Prahallad Kisan</t>
  </si>
  <si>
    <t>Kabi seul</t>
  </si>
  <si>
    <t>Lalu Patel</t>
  </si>
  <si>
    <t>Bisnupriya Patel</t>
  </si>
  <si>
    <t>Udit Patel</t>
  </si>
  <si>
    <t>Sasmita Naik</t>
  </si>
  <si>
    <t>Harishchandra Patel</t>
  </si>
  <si>
    <t>Pradeep ku bag</t>
  </si>
  <si>
    <t>Tekachand Patel</t>
  </si>
  <si>
    <t>Kandrapa mani Patel</t>
  </si>
  <si>
    <t>Tularam Mangar</t>
  </si>
  <si>
    <t>Pravakar Mangar</t>
  </si>
  <si>
    <t>munu jagat</t>
  </si>
  <si>
    <t>Chintamani Patel</t>
  </si>
  <si>
    <t>Panchanan Gukhura</t>
  </si>
  <si>
    <t>Parameswar gukhura</t>
  </si>
  <si>
    <t>Sriram gokhura</t>
  </si>
  <si>
    <t>Sushil ku Patel</t>
  </si>
  <si>
    <t>Anantaram Rohidas</t>
  </si>
  <si>
    <t>tamar Rohidas</t>
  </si>
  <si>
    <t>Birendra Seul</t>
  </si>
  <si>
    <t>Binod sa</t>
  </si>
  <si>
    <t>Thakurpada</t>
  </si>
  <si>
    <t>Lalit Sa</t>
  </si>
  <si>
    <t>Shibashankar Sa</t>
  </si>
  <si>
    <t>Madhu Sa</t>
  </si>
  <si>
    <t>Raju sa</t>
  </si>
  <si>
    <t>Amoj sa</t>
  </si>
  <si>
    <t>Manoj SA</t>
  </si>
  <si>
    <t>Sunadei Buda</t>
  </si>
  <si>
    <t>Buddhadev Bhoi</t>
  </si>
  <si>
    <t>Minakshi Bhoi</t>
  </si>
  <si>
    <t>Gourishankar Bhoi</t>
  </si>
  <si>
    <t>bhikari Pradhan</t>
  </si>
  <si>
    <t>Kanchan ku Dansana</t>
  </si>
  <si>
    <t>Bibhuti Biswal</t>
  </si>
  <si>
    <t>Narayan Sa</t>
  </si>
  <si>
    <t>Surat Naik</t>
  </si>
  <si>
    <t>Pradeep naik</t>
  </si>
  <si>
    <t>Sukradev pradhan</t>
  </si>
  <si>
    <t>bhismajit Pradhan</t>
  </si>
  <si>
    <t>Prafulla Sa</t>
  </si>
  <si>
    <t>Biswamitra Choudhury</t>
  </si>
  <si>
    <t>Ganeshram Pradhan</t>
  </si>
  <si>
    <t>Gobardhan Pradhan</t>
  </si>
  <si>
    <t>Sukru Pradhan</t>
  </si>
  <si>
    <t>madan pradhan</t>
  </si>
  <si>
    <t>Aswini Biswal</t>
  </si>
  <si>
    <t>Kshirod ch Biswal</t>
  </si>
  <si>
    <t>Dhiren Biswal</t>
  </si>
  <si>
    <t>Bihari ch Biswal</t>
  </si>
  <si>
    <t>Mitrabhanu naik</t>
  </si>
  <si>
    <t>baisnaba Marei</t>
  </si>
  <si>
    <t>Binod poule</t>
  </si>
  <si>
    <t>RamPrasad Naik</t>
  </si>
  <si>
    <t>Gajindra Naik</t>
  </si>
  <si>
    <t>Atmaram naik</t>
  </si>
  <si>
    <t>Jagannath naik</t>
  </si>
  <si>
    <t>Karunakara Bhoi</t>
  </si>
  <si>
    <t>Harendra Choudhiri</t>
  </si>
  <si>
    <t>Gajadhar Biswal</t>
  </si>
  <si>
    <t>Abhiram Biswal</t>
  </si>
  <si>
    <t>Upendra Biswal</t>
  </si>
  <si>
    <t>Sarita Pradhan</t>
  </si>
  <si>
    <t>Tarani Gokhara</t>
  </si>
  <si>
    <t>Naren gukhura</t>
  </si>
  <si>
    <t>Goutam Pradhan</t>
  </si>
  <si>
    <t>Arna Pradhan</t>
  </si>
  <si>
    <t>Bhalupatra</t>
  </si>
  <si>
    <t>Jahatram Rohidas</t>
  </si>
  <si>
    <t>Parameswar mahananda</t>
  </si>
  <si>
    <t>Arakhit Mahananda</t>
  </si>
  <si>
    <t>Bhabani Shankar Naik</t>
  </si>
  <si>
    <t>Kasturi Patel</t>
  </si>
  <si>
    <t>Balaram Jayapuria</t>
  </si>
  <si>
    <t>Surat jayapuria</t>
  </si>
  <si>
    <t>Gupteswar Kaudi</t>
  </si>
  <si>
    <t>Akshya kumar nayak</t>
  </si>
  <si>
    <t>Akhil kumar Nayak</t>
  </si>
  <si>
    <t>Suvendu Naik</t>
  </si>
  <si>
    <t>Bhojraj Naik</t>
  </si>
  <si>
    <t>Ramesh ch Naik</t>
  </si>
  <si>
    <t>Thandaram Naik</t>
  </si>
  <si>
    <t>Durga Prasad Nun</t>
  </si>
  <si>
    <t>Gopal kisan</t>
  </si>
  <si>
    <t>Dubraj Kisan</t>
  </si>
  <si>
    <t>Susama Naik</t>
  </si>
  <si>
    <t>Chusamani Nayak</t>
  </si>
  <si>
    <t>Biswambar naik</t>
  </si>
  <si>
    <t>Prakash Patel</t>
  </si>
  <si>
    <t>Janakram Patel</t>
  </si>
  <si>
    <t>Soukini Naik</t>
  </si>
  <si>
    <t>Dutia kisan</t>
  </si>
  <si>
    <t>Rupananda kalo</t>
  </si>
  <si>
    <t>Ajay kalo</t>
  </si>
  <si>
    <t>Khira Kalo</t>
  </si>
  <si>
    <t>Meghanad Naik</t>
  </si>
  <si>
    <t>Bharatchandra Naik</t>
  </si>
  <si>
    <t>Rushi kumar Naik</t>
  </si>
  <si>
    <t>Manjita Naik</t>
  </si>
  <si>
    <t>Jenamani Patel</t>
  </si>
  <si>
    <t>Nrupamani Patel</t>
  </si>
  <si>
    <t>Suresh ch Naik</t>
  </si>
  <si>
    <t>Sunil ku Naik</t>
  </si>
  <si>
    <t>Arabinda Naik</t>
  </si>
  <si>
    <t>Lachhaman Jayapuria</t>
  </si>
  <si>
    <t>Gopal jayapuria</t>
  </si>
  <si>
    <t>Anirudhha Jayapuria</t>
  </si>
  <si>
    <t>Srimangal Rohidas</t>
  </si>
  <si>
    <t>Jitan Rohidas</t>
  </si>
  <si>
    <t>Tularam Rohidas</t>
  </si>
  <si>
    <t>Jatindra Gukhura</t>
  </si>
  <si>
    <t>Binapani Patel</t>
  </si>
  <si>
    <t>Badri Ati</t>
  </si>
  <si>
    <t>Digambar Ati</t>
  </si>
  <si>
    <t>Dubraj Patel</t>
  </si>
  <si>
    <t>Gajindra Patel</t>
  </si>
  <si>
    <t>Birendra ku Patel</t>
  </si>
  <si>
    <t>Munu Neti</t>
  </si>
  <si>
    <t>Padman Neti</t>
  </si>
  <si>
    <t>Pabitra Neti</t>
  </si>
  <si>
    <t>Pradeep Ku Patel</t>
  </si>
  <si>
    <t>Barun ku Naik</t>
  </si>
  <si>
    <t>Durbasa patel</t>
  </si>
  <si>
    <t>Rasananda Patel</t>
  </si>
  <si>
    <t>Sushanta ku Patel</t>
  </si>
  <si>
    <t>Subrat sen Patel</t>
  </si>
  <si>
    <t>Kumudini Patel</t>
  </si>
  <si>
    <t>Sandipta ku nayak</t>
  </si>
  <si>
    <t>Deba kumar pandey</t>
  </si>
  <si>
    <t>Aditya naik</t>
  </si>
  <si>
    <t>Judhisthir Pandey</t>
  </si>
  <si>
    <t>Ramakanta pandey</t>
  </si>
  <si>
    <t>Damayanti Pandey</t>
  </si>
  <si>
    <t>Lalin Pandey</t>
  </si>
  <si>
    <t>Dolamani Pandey</t>
  </si>
  <si>
    <t>Kishor ch naik</t>
  </si>
  <si>
    <t>Sukadeb naik</t>
  </si>
  <si>
    <t>Bhrat Ch Naik</t>
  </si>
  <si>
    <t>Pabitra Rohidas</t>
  </si>
  <si>
    <t>Mukteswar Rohidas</t>
  </si>
  <si>
    <t>Kuntala Rohidas</t>
  </si>
  <si>
    <t>Amiya ku patel</t>
  </si>
  <si>
    <t>Goutam Rohidas</t>
  </si>
  <si>
    <t>Rajesh ku naik</t>
  </si>
  <si>
    <t>Naresh ku naik</t>
  </si>
  <si>
    <t>Srimanta Naik</t>
  </si>
  <si>
    <t>Lalit mohan Naik</t>
  </si>
  <si>
    <t>Abhiram Patel</t>
  </si>
  <si>
    <t>Krushna ch Patel</t>
  </si>
  <si>
    <t>Kailash ch Patel</t>
  </si>
  <si>
    <t>Ashok Patel</t>
  </si>
  <si>
    <t>Jagannath Patel</t>
  </si>
  <si>
    <t>Ramesh ch Patel</t>
  </si>
  <si>
    <t>Nityananda Naik</t>
  </si>
  <si>
    <t>Biswajit Naik</t>
  </si>
  <si>
    <t>Durjodhan Patel</t>
  </si>
  <si>
    <t>Golap  Naik</t>
  </si>
  <si>
    <t>Gitanjali Kisan</t>
  </si>
  <si>
    <t>Haladhar Naik</t>
  </si>
  <si>
    <t>Jyotsna Patel</t>
  </si>
  <si>
    <t>Birendra kumar naik</t>
  </si>
  <si>
    <t>manoj ku Naik</t>
  </si>
  <si>
    <t>Souman Naik</t>
  </si>
  <si>
    <t>Jiten Naik</t>
  </si>
  <si>
    <t>Durjodhan Kisan</t>
  </si>
  <si>
    <t>Mukteswar Kisan</t>
  </si>
  <si>
    <t>Ranjit Rohidas</t>
  </si>
  <si>
    <t>Dibyalochan Naik</t>
  </si>
  <si>
    <t>Harendra Rohidas</t>
  </si>
  <si>
    <t>Mahadei Rohidas</t>
  </si>
  <si>
    <t>Bhismadev Ranbida</t>
  </si>
  <si>
    <t>Chudamani naik</t>
  </si>
  <si>
    <t>Shrikant Naik</t>
  </si>
  <si>
    <t>Khatkuri Patel</t>
  </si>
  <si>
    <t>Urbashi Patel</t>
  </si>
  <si>
    <t>Nabin Ch Naik</t>
  </si>
  <si>
    <t>Kshirod bihari Rohidas</t>
  </si>
  <si>
    <t>Makarjit Rohidas</t>
  </si>
  <si>
    <t>Chandan Rohidas</t>
  </si>
  <si>
    <t>Raghunathnath Naik</t>
  </si>
  <si>
    <t>Kanchan Choudhury</t>
  </si>
  <si>
    <t>Antaram Ping</t>
  </si>
  <si>
    <t>Tumbadihi</t>
  </si>
  <si>
    <t>Dukhabandhu Kharsel</t>
  </si>
  <si>
    <t>Bhubaneswar Kharsel</t>
  </si>
  <si>
    <t>Tiknu Bag</t>
  </si>
  <si>
    <t>Gopal Balua</t>
  </si>
  <si>
    <t>Gurucharan Majhi</t>
  </si>
  <si>
    <t>Kuntala kujur</t>
  </si>
  <si>
    <t>Kamli Majhi</t>
  </si>
  <si>
    <t>Kanti Majhi</t>
  </si>
  <si>
    <t>Dasarath Majhi</t>
  </si>
  <si>
    <t>Faganu Majhi</t>
  </si>
  <si>
    <t>Dutia majhi</t>
  </si>
  <si>
    <t>Bisikesan Majhi</t>
  </si>
  <si>
    <t>Basanta Kisan</t>
  </si>
  <si>
    <t>Nara Ping</t>
  </si>
  <si>
    <t>Bijay Bag</t>
  </si>
  <si>
    <t>Dibakara bag</t>
  </si>
  <si>
    <t>Sanyasi Bag</t>
  </si>
  <si>
    <t>Amin chandra bag</t>
  </si>
  <si>
    <t>Suder Ping</t>
  </si>
  <si>
    <t>Suresh Ping</t>
  </si>
  <si>
    <t>Rajaram Ping</t>
  </si>
  <si>
    <t>Madan sundar Chhatria</t>
  </si>
  <si>
    <t>Satrughan bag</t>
  </si>
  <si>
    <t>Gulbadan Bag</t>
  </si>
  <si>
    <t>Mitu Kechhu</t>
  </si>
  <si>
    <t>Ganesh bag</t>
  </si>
  <si>
    <t>Tarachand Shandha</t>
  </si>
  <si>
    <t>Pitamal</t>
  </si>
  <si>
    <t>Netra Laria</t>
  </si>
  <si>
    <t>Puran Laria</t>
  </si>
  <si>
    <t>Gobardhan Laria</t>
  </si>
  <si>
    <t>Krushna chandra Pradhan</t>
  </si>
  <si>
    <t>Bideshi Naik</t>
  </si>
  <si>
    <t>Shaligram padhan</t>
  </si>
  <si>
    <t>Cheru Adha</t>
  </si>
  <si>
    <t>Bhagabati patel</t>
  </si>
  <si>
    <t>Jatin Kumar Patel</t>
  </si>
  <si>
    <t>Jitesh Kumar Patel</t>
  </si>
  <si>
    <t>Naren chhatria</t>
  </si>
  <si>
    <t>Nuru Chhatria</t>
  </si>
  <si>
    <t>Harishankar Kalo</t>
  </si>
  <si>
    <t>Lalu Kalo</t>
  </si>
  <si>
    <t>Hira Buda</t>
  </si>
  <si>
    <t>Sagar Kisan</t>
  </si>
  <si>
    <t>Budhu Rohidas</t>
  </si>
  <si>
    <t>Durlav Khamari</t>
  </si>
  <si>
    <t>Tuasi Goud</t>
  </si>
  <si>
    <t>Santosh Laria</t>
  </si>
  <si>
    <t>Chintamani Laria</t>
  </si>
  <si>
    <t>Sushil Laria</t>
  </si>
  <si>
    <t>Chaitan Laria</t>
  </si>
  <si>
    <t>Ramakanta Adha</t>
  </si>
  <si>
    <t>Iswar Budula</t>
  </si>
  <si>
    <t>Bhubaneswar Kisan</t>
  </si>
  <si>
    <t>Mitrabar Swain</t>
  </si>
  <si>
    <t>Sialrama</t>
  </si>
  <si>
    <t>Phakir Swain</t>
  </si>
  <si>
    <t>Biswal budula</t>
  </si>
  <si>
    <t>Bishikesan Naik</t>
  </si>
  <si>
    <t>Bhagirathi Choudhuri</t>
  </si>
  <si>
    <t>Ghasian Kua</t>
  </si>
  <si>
    <t>Akrur kumar Patel</t>
  </si>
  <si>
    <t>Hazari Tajan</t>
  </si>
  <si>
    <t>Ashok Bhoi</t>
  </si>
  <si>
    <t>Ramesh Kumar Jamdulia</t>
  </si>
  <si>
    <t>Dusasan Jamdulia</t>
  </si>
  <si>
    <t>Aswini Parekh</t>
  </si>
  <si>
    <t>Chitrasen Parekh</t>
  </si>
  <si>
    <t>Dipachandra Parekh</t>
  </si>
  <si>
    <t>Kushal Parekh</t>
  </si>
  <si>
    <t>Gobinda Parekh</t>
  </si>
  <si>
    <t>Dolamani Parekh</t>
  </si>
  <si>
    <t>Damodar Parekh</t>
  </si>
  <si>
    <t>Parameswar Parekh</t>
  </si>
  <si>
    <t>Nilachal naik</t>
  </si>
  <si>
    <t>Dusmanta Marei</t>
  </si>
  <si>
    <t>Kishor Tajan</t>
  </si>
  <si>
    <t>Lukindra Nag</t>
  </si>
  <si>
    <t>Makunda Nag</t>
  </si>
  <si>
    <t>Machhindra Nag</t>
  </si>
  <si>
    <t>Gopinath Nag</t>
  </si>
  <si>
    <t>Mahendra Nag</t>
  </si>
  <si>
    <t>Harendra Naik</t>
  </si>
  <si>
    <t>Surendra kumar naik</t>
  </si>
  <si>
    <t>Janmajya Dhurua</t>
  </si>
  <si>
    <t>Kshirod chandra Naik</t>
  </si>
  <si>
    <t>Jogindra Parekha</t>
  </si>
  <si>
    <t>Baidehi Parekh</t>
  </si>
  <si>
    <t>Hiradhar Bakhara</t>
  </si>
  <si>
    <t>Lochan pradhan</t>
  </si>
  <si>
    <t>Khatu hati</t>
  </si>
  <si>
    <t>Sukru Mahananda</t>
  </si>
  <si>
    <t>Surendra bakhara</t>
  </si>
  <si>
    <t>Srinibas Pradhan</t>
  </si>
  <si>
    <t>Kumarmani Pradhan</t>
  </si>
  <si>
    <t>Rudra Dhurua</t>
  </si>
  <si>
    <t>Gajapati Pradhan</t>
  </si>
  <si>
    <t>Madhusudan Bhoi</t>
  </si>
  <si>
    <t>Rusimuni Majhi</t>
  </si>
  <si>
    <t>Trinath Tajan</t>
  </si>
  <si>
    <t>Parama tajan</t>
  </si>
  <si>
    <t>Bhurishaba Pradhan</t>
  </si>
  <si>
    <t>Kalachanda Pradhan</t>
  </si>
  <si>
    <t>Kedar Pradhan</t>
  </si>
  <si>
    <t>Judhisthir Dhurua</t>
  </si>
  <si>
    <t>Tularam Buda</t>
  </si>
  <si>
    <t>Arjun Majhi</t>
  </si>
  <si>
    <t>Chandra bhanu Naik</t>
  </si>
  <si>
    <t>Kshamashila Bhoi</t>
  </si>
  <si>
    <t>Hrushikesh Bhoi</t>
  </si>
  <si>
    <t>Shankar tajan</t>
  </si>
  <si>
    <t>Rukman Bakhara</t>
  </si>
  <si>
    <t>Kailash Bakhara</t>
  </si>
  <si>
    <t>Ashok ku Bakhara</t>
  </si>
  <si>
    <t>Rangalal Bakhara</t>
  </si>
  <si>
    <t>Mitra Bakhara</t>
  </si>
  <si>
    <t>Bharati Tajan</t>
  </si>
  <si>
    <t>Arun Tajan</t>
  </si>
  <si>
    <t>Lingaraj Bhoi</t>
  </si>
  <si>
    <t>Minaketan Swain</t>
  </si>
  <si>
    <t>Maidhyan tajan</t>
  </si>
  <si>
    <t>Khira Tajan</t>
  </si>
  <si>
    <t>Sanurja Jamudalia</t>
  </si>
  <si>
    <t>Laxmidhar Jamdulia</t>
  </si>
  <si>
    <t>Manoj kumar Bhoi</t>
  </si>
  <si>
    <t>Rintu naik</t>
  </si>
  <si>
    <t>Mangalu naik</t>
  </si>
  <si>
    <t>Chaturbhuja budula</t>
  </si>
  <si>
    <t>Jayaram Bhoi</t>
  </si>
  <si>
    <t>Rabindra ku naik</t>
  </si>
  <si>
    <t>Abhinanda bhoi</t>
  </si>
  <si>
    <t>Rahasa bihari meher</t>
  </si>
  <si>
    <t>Padmabati Jamdulia</t>
  </si>
  <si>
    <t>Prasanta naik</t>
  </si>
  <si>
    <t>Santosh naik</t>
  </si>
  <si>
    <t>Abhimanyu Budula</t>
  </si>
  <si>
    <t>Mangal Bakhara</t>
  </si>
  <si>
    <t>Prasanna ku Bag</t>
  </si>
  <si>
    <t>Dileswar mangar</t>
  </si>
  <si>
    <t>Koshanta Marei</t>
  </si>
  <si>
    <t>Rasa Dhan</t>
  </si>
  <si>
    <t>Kadobahal</t>
  </si>
  <si>
    <t>Parameswar Dhan</t>
  </si>
  <si>
    <t>Sushanta kumar 
Dhan</t>
  </si>
  <si>
    <t>Indrajit Bhainsa</t>
  </si>
  <si>
    <t>Dahushasan Bhainsa</t>
  </si>
  <si>
    <t>Sadananda Bhainsa</t>
  </si>
  <si>
    <t>Giridhari Bhainsa</t>
  </si>
  <si>
    <t>Jagananda Bhainsa</t>
  </si>
  <si>
    <t>Jangyasini bhainsa</t>
  </si>
  <si>
    <t>karunakar Bhainsa</t>
  </si>
  <si>
    <t>Gita Bhainsa</t>
  </si>
  <si>
    <t>Ramesh bhainsa</t>
  </si>
  <si>
    <t>Abhi Bhainsa</t>
  </si>
  <si>
    <t>Sanatan Bhainsa</t>
  </si>
  <si>
    <t>Ananda Bhainsa</t>
  </si>
  <si>
    <t>Kasturi Bhainsa</t>
  </si>
  <si>
    <t>Mohanlal Bhainsa</t>
  </si>
  <si>
    <t>Gitanjali Bhainsa</t>
  </si>
  <si>
    <t>Shibalal Bag</t>
  </si>
  <si>
    <t>Babulal Bag</t>
  </si>
  <si>
    <t>Surendra Kechhu</t>
  </si>
  <si>
    <t>Trilochan singh naik</t>
  </si>
  <si>
    <t>Kedarnath singh naik</t>
  </si>
  <si>
    <t>Kamalakanta singh naik</t>
  </si>
  <si>
    <t>Jagadishsingh naik</t>
  </si>
  <si>
    <t>Praphul Kansarali</t>
  </si>
  <si>
    <t>Madha Kechhu</t>
  </si>
  <si>
    <t>Suresh Kechhu</t>
  </si>
  <si>
    <t>Raghu Kechhu</t>
  </si>
  <si>
    <t>Balamakunda Budula</t>
  </si>
  <si>
    <t>Rajkumar bag</t>
  </si>
  <si>
    <t>Bimbadhar bag</t>
  </si>
  <si>
    <t>Bidyadhar Dila</t>
  </si>
  <si>
    <t>Purastam sa</t>
  </si>
  <si>
    <t>Jayanarayan kechhu</t>
  </si>
  <si>
    <t>Prafulla Kechhu</t>
  </si>
  <si>
    <t>Tisarat Bhainsa</t>
  </si>
  <si>
    <t>Kshamasila Bhainsa</t>
  </si>
  <si>
    <t>Ratana Bhainsa</t>
  </si>
  <si>
    <t>Sanjay ping</t>
  </si>
  <si>
    <t>Munku Ping</t>
  </si>
  <si>
    <t>Chitranjaya sa</t>
  </si>
  <si>
    <t>Rupananda Pradhan</t>
  </si>
  <si>
    <t>Lalit kumar Sa</t>
  </si>
  <si>
    <t>Mitra Kechhu</t>
  </si>
  <si>
    <t>Raju Kechhu</t>
  </si>
  <si>
    <t>Purusottam Kechhu</t>
  </si>
  <si>
    <t>Purnachandra Sa</t>
  </si>
  <si>
    <t>Kunjabihari sa</t>
  </si>
  <si>
    <t>Golak sa</t>
  </si>
  <si>
    <t>Thamar singh</t>
  </si>
  <si>
    <t>Girishankar Sa</t>
  </si>
  <si>
    <t>Suvadra kisan</t>
  </si>
  <si>
    <t>Renu Rout</t>
  </si>
  <si>
    <t>Sharmachandra Bag</t>
  </si>
  <si>
    <t>Bhola Bag</t>
  </si>
  <si>
    <t>Bhursimal</t>
  </si>
  <si>
    <t>Birakishor Negi</t>
  </si>
  <si>
    <t>Lalita Kisan</t>
  </si>
  <si>
    <t>Ashok kumar Patel</t>
  </si>
  <si>
    <t>Daimati Bhoi</t>
  </si>
  <si>
    <t>Rameswar Bhoi</t>
  </si>
  <si>
    <t>Dalaganjan kaudi</t>
  </si>
  <si>
    <t>Sundarmani Kaudi</t>
  </si>
  <si>
    <t>Sanjeeb kumar Seul</t>
  </si>
  <si>
    <t>Ghasia Naik</t>
  </si>
  <si>
    <t>Tilotama bhoi</t>
  </si>
  <si>
    <t>Nilambar Bhoi</t>
  </si>
  <si>
    <t>Parameswar Bhoi</t>
  </si>
  <si>
    <t>Ilabati Neti</t>
  </si>
  <si>
    <t>Raturam Bhoi</t>
  </si>
  <si>
    <t>Bedabyas bhoi</t>
  </si>
  <si>
    <t>Barun Bhoi</t>
  </si>
  <si>
    <t>Sitaram Bhoi</t>
  </si>
  <si>
    <t>Padmalochan Bhoi</t>
  </si>
  <si>
    <t>Baishnab Kisan</t>
  </si>
  <si>
    <t>Dibyalochan Parekh</t>
  </si>
  <si>
    <t>Ganda naik</t>
  </si>
  <si>
    <t>Bishnucharan Naik</t>
  </si>
  <si>
    <t>Chudamani Bhoi</t>
  </si>
  <si>
    <t>Bishnupriya Patel</t>
  </si>
  <si>
    <t>Dhaneswar Kaudi</t>
  </si>
  <si>
    <t>Sribachchha Kaudi</t>
  </si>
  <si>
    <t>Tilotama Naik</t>
  </si>
  <si>
    <t>Munu Naik</t>
  </si>
  <si>
    <t>Ashok Seth</t>
  </si>
  <si>
    <t>Rajib kumar Patel</t>
  </si>
  <si>
    <t>Umesh chandra Patel</t>
  </si>
  <si>
    <t>Bisikesan Patel</t>
  </si>
  <si>
    <t>Ranjit kaudi</t>
  </si>
  <si>
    <t>Surat kaudi</t>
  </si>
  <si>
    <t>Kesab Kaudi</t>
  </si>
  <si>
    <t>Khirod Neti</t>
  </si>
  <si>
    <t>Sankrajit Naik</t>
  </si>
  <si>
    <t>Basudeb Bhoi</t>
  </si>
  <si>
    <t>Srinibash Patel</t>
  </si>
  <si>
    <t>Sridhar Seth</t>
  </si>
  <si>
    <t>gajendra bhoi</t>
  </si>
  <si>
    <t>Chintamani patel</t>
  </si>
  <si>
    <t>Rabiratna Neti</t>
  </si>
  <si>
    <t>GOBARDDHA NPRADHAN</t>
  </si>
  <si>
    <t>Dumerdihi</t>
  </si>
  <si>
    <t>PADMAN ADHA</t>
  </si>
  <si>
    <t>RAMAKANTA ADHA</t>
  </si>
  <si>
    <t>SAMKULA ADHA</t>
  </si>
  <si>
    <t>Ramesh Laria</t>
  </si>
  <si>
    <t>PURAN LARIA</t>
  </si>
  <si>
    <t>CHANDRA BHANU LARIA</t>
  </si>
  <si>
    <t>MADURA LARIA</t>
  </si>
  <si>
    <t>SANTOSH LARIA</t>
  </si>
  <si>
    <t>THABIRA ADHA</t>
  </si>
  <si>
    <t>RUSHI ADHA</t>
  </si>
  <si>
    <t>CHERU ADHA</t>
  </si>
  <si>
    <t>BRUNDABAN ADHA</t>
  </si>
  <si>
    <t>Tarachand Goud</t>
  </si>
  <si>
    <t>Bungaberna</t>
  </si>
  <si>
    <t>Durjyodhan Singh</t>
  </si>
  <si>
    <t>Sagar Rohidas</t>
  </si>
  <si>
    <t>Niranjan Kechhu</t>
  </si>
  <si>
    <t>Dambarudhar Singh</t>
  </si>
  <si>
    <t>Kumar Budula</t>
  </si>
  <si>
    <t>Urmila Budula</t>
  </si>
  <si>
    <t>Atulya Jal</t>
  </si>
  <si>
    <t>Kartika Budula</t>
  </si>
  <si>
    <t>Badi Budula</t>
  </si>
  <si>
    <t>UPENDRA DHURUA</t>
  </si>
  <si>
    <t>yes</t>
  </si>
  <si>
    <t>Sulehi</t>
  </si>
  <si>
    <t>ANADI DHURUA</t>
  </si>
  <si>
    <t>RAJKUMARI NAIK</t>
  </si>
  <si>
    <t>PURUSOTTAM NAIK</t>
  </si>
  <si>
    <t>JOGESWAR BAG</t>
  </si>
  <si>
    <t>BANMALI RAKSHA</t>
  </si>
  <si>
    <t>GOPAL DHURUA</t>
  </si>
  <si>
    <t>RUKDHAR SA</t>
  </si>
  <si>
    <t>SANJIT KUMAR PATEL</t>
  </si>
  <si>
    <t>BHASKAR CHANDRA PATEL</t>
  </si>
  <si>
    <t>PIROBATI ADHA</t>
  </si>
  <si>
    <t>PRATIMA SA</t>
  </si>
  <si>
    <t>PURNIMA SETH</t>
  </si>
  <si>
    <t>NARENDRA SA</t>
  </si>
  <si>
    <t>PANKAJINI SA</t>
  </si>
  <si>
    <t>NETRAMANI SETH</t>
  </si>
  <si>
    <t>KRUSHNA DHURUA</t>
  </si>
  <si>
    <t>JAYASINGH PINGA</t>
  </si>
  <si>
    <t>NIMAI SA</t>
  </si>
  <si>
    <t>BANABASI DALDALIA</t>
  </si>
  <si>
    <t>MAHOSADHI JAYAPURIA</t>
  </si>
  <si>
    <t>RAJENDRA KALO</t>
  </si>
  <si>
    <t>KALPANA BHOI</t>
  </si>
  <si>
    <t>RADHESHYAM PATEL</t>
  </si>
  <si>
    <t>BINOD  BIHARI PATEL</t>
  </si>
  <si>
    <t>SURENDRA NETI</t>
  </si>
  <si>
    <t>BANMALI NETI</t>
  </si>
  <si>
    <t>DINABANDHU NETI</t>
  </si>
  <si>
    <t>PADMAN NAIK</t>
  </si>
  <si>
    <t>NARIN KUMAR MAJHI</t>
  </si>
  <si>
    <t>SURENDRA BAINSA</t>
  </si>
  <si>
    <t>TAJRAM BHAINSA</t>
  </si>
  <si>
    <t>SACHITA BHAINSA</t>
  </si>
  <si>
    <t>BIRABAR BHAINSA</t>
  </si>
  <si>
    <t>SRIKANTA CHHANCHAN</t>
  </si>
  <si>
    <t>HARI CHHANCHAN</t>
  </si>
  <si>
    <t>BISHNU SA</t>
  </si>
  <si>
    <t>AJODHYA SA</t>
  </si>
  <si>
    <t>BICHITRASEN KALO</t>
  </si>
  <si>
    <t>NABINA NAIK</t>
  </si>
  <si>
    <t>JOGESWAR NAIK</t>
  </si>
  <si>
    <t>SANKAR JAYAPURIA</t>
  </si>
  <si>
    <t>JOGESWAR JAYAPURIA</t>
  </si>
  <si>
    <t>BALRAM JAYAPURIA</t>
  </si>
  <si>
    <t>MANCHAN MAJHI</t>
  </si>
  <si>
    <t>BIRANCHI KUMAR MAJHI</t>
  </si>
  <si>
    <t>HARIHAR KALO</t>
  </si>
  <si>
    <t>AKILA  NAIK</t>
  </si>
  <si>
    <t>RAMA PODH</t>
  </si>
  <si>
    <t>DHARANIDHAR PODH</t>
  </si>
  <si>
    <t>MANSI NAIK</t>
  </si>
  <si>
    <t>MADAN NAIK</t>
  </si>
  <si>
    <t>ANTARAM NAIK</t>
  </si>
  <si>
    <t>CHANDRAMANI NAIK</t>
  </si>
  <si>
    <t>MAKARDHWAJA NAIK</t>
  </si>
  <si>
    <t>DIBYA SINGH  NAIK</t>
  </si>
  <si>
    <t>PRAMOD NAIK</t>
  </si>
  <si>
    <t>SAROJ KUMAR NAIK</t>
  </si>
  <si>
    <t>FIROJ NAIK</t>
  </si>
  <si>
    <t>BANMALI NAIK</t>
  </si>
  <si>
    <t>SASMITA DHURUA</t>
  </si>
  <si>
    <t>SHANKAR JAYAPURIA</t>
  </si>
  <si>
    <t>JUDHISTHIR GHASI</t>
  </si>
  <si>
    <t>SHANKAR NAIK</t>
  </si>
  <si>
    <t>PRATIMA NAIK</t>
  </si>
  <si>
    <t>RANJIT GARDIA</t>
  </si>
  <si>
    <t>MALLI GARDIA</t>
  </si>
  <si>
    <t>SUNIL PRASAD AGRAWAL</t>
  </si>
  <si>
    <t>JAGADISH AGRAWAL</t>
  </si>
  <si>
    <t>TIKECHAND NAIK</t>
  </si>
  <si>
    <t>MINKETAN NAIK</t>
  </si>
  <si>
    <t>JOGESWAR DHURUA</t>
  </si>
  <si>
    <t>SADANANDA NAIK</t>
  </si>
  <si>
    <t>JAYANANDA NAIK</t>
  </si>
  <si>
    <t>MAHENDRA BAG</t>
  </si>
  <si>
    <t>HARACHAND SETH</t>
  </si>
  <si>
    <t>SIROJI NAIK</t>
  </si>
  <si>
    <t>BIRANCHI NAIK</t>
  </si>
  <si>
    <t>JAYANAD CHURA</t>
  </si>
  <si>
    <t>RAMESH DHURUA</t>
  </si>
  <si>
    <t>SHURJJLAL SA</t>
  </si>
  <si>
    <t>NAMITA SA</t>
  </si>
  <si>
    <t>MANGAL PANDEY</t>
  </si>
  <si>
    <t>SARAT CHANDRA PANDEY</t>
  </si>
  <si>
    <t>BINODINI PANDEY</t>
  </si>
  <si>
    <t>SUSHIL KUMAR PANDEY</t>
  </si>
  <si>
    <t>RAJINDRA KALO</t>
  </si>
  <si>
    <t>SUSHAMA KALO</t>
  </si>
  <si>
    <t>SAIBINI KALO</t>
  </si>
  <si>
    <t>LATA KALO</t>
  </si>
  <si>
    <t>GULBADAN KALO</t>
  </si>
  <si>
    <t>SACHIDANANDA PATEL</t>
  </si>
  <si>
    <t>SURESH CHANDRA PATEL</t>
  </si>
  <si>
    <t>SUDAM MAJHI</t>
  </si>
  <si>
    <t>JUJESTI ADHA</t>
  </si>
  <si>
    <t>DRUPADI ADHA</t>
  </si>
  <si>
    <t>RUPDHAR ADHA</t>
  </si>
  <si>
    <t>HRUDANANDA NAIK</t>
  </si>
  <si>
    <t>SANKHALATA NAIK</t>
  </si>
  <si>
    <t>SHHETAL PATEL</t>
  </si>
  <si>
    <t>BIPIN BIHARI PATEL</t>
  </si>
  <si>
    <t>RANJAN PATEL</t>
  </si>
  <si>
    <t>HEMANTA SA</t>
  </si>
  <si>
    <t>BIDYADHAR  PATEL</t>
  </si>
  <si>
    <t>SANTAN PATEL</t>
  </si>
  <si>
    <t>SUYAKANTI APTEL</t>
  </si>
  <si>
    <t>SUMANTA KUMAR PATEL</t>
  </si>
  <si>
    <t>ASHWINEE KUMAR PATEL</t>
  </si>
  <si>
    <t>RAMESH PATEL</t>
  </si>
  <si>
    <t>BINAY PATEL</t>
  </si>
  <si>
    <t>AJAYA KUMAR PATEL</t>
  </si>
  <si>
    <t>NARAYAN BAG</t>
  </si>
  <si>
    <t>KANTALU SA</t>
  </si>
  <si>
    <t>RINKI MAJHI</t>
  </si>
  <si>
    <t>DUKHATRI NAIK</t>
  </si>
  <si>
    <t>MOHAN DHURUA</t>
  </si>
  <si>
    <t>KARUNAKAR DHURUA</t>
  </si>
  <si>
    <t>MALLI RAKSHA</t>
  </si>
  <si>
    <t>SAMIR KUMAR PATEL</t>
  </si>
  <si>
    <t>JANMAYA PATEL</t>
  </si>
  <si>
    <t>SHIBA DHURUA</t>
  </si>
  <si>
    <t>CHINTRANANDA NAIK</t>
  </si>
  <si>
    <t>BEDAPRAKSH NAIK</t>
  </si>
  <si>
    <t>DASHARATHI NAIK</t>
  </si>
  <si>
    <t>JHAISNDRA NAIK</t>
  </si>
  <si>
    <t>KANHU CHARAN NAIK</t>
  </si>
  <si>
    <t>RAMESH CHANDRA NAIK</t>
  </si>
  <si>
    <t>RUKMANI NAIK</t>
  </si>
  <si>
    <t>JOGESWAR PATEL</t>
  </si>
  <si>
    <t>BIJAYA  PATEL</t>
  </si>
  <si>
    <t>NETRANAND PATEL</t>
  </si>
  <si>
    <t>SURENDRA  KUMAR PATEL</t>
  </si>
  <si>
    <t>BALA KAUDI</t>
  </si>
  <si>
    <t>SUKANTI PRUSTI</t>
  </si>
  <si>
    <t>DULESWARI SA</t>
  </si>
  <si>
    <t>KRUPASINDHU SAHU</t>
  </si>
  <si>
    <t>PARAMANANDA KALO</t>
  </si>
  <si>
    <t>GOKUL   PATEL</t>
  </si>
  <si>
    <t>TULSIDAS NAIK</t>
  </si>
  <si>
    <t>SARASWATI NAIK</t>
  </si>
  <si>
    <t>PRADIP KALO</t>
  </si>
  <si>
    <t>KUMUDINI NAIK</t>
  </si>
  <si>
    <t>SITA NAIK</t>
  </si>
  <si>
    <t>PABITRA SEKHAR NAIK</t>
  </si>
  <si>
    <t>MANU SEKHAR NAIK</t>
  </si>
  <si>
    <t>KHATU NAIK</t>
  </si>
  <si>
    <t>SRIKANTA NAIK</t>
  </si>
  <si>
    <t>DUKHANASHAN PATEL</t>
  </si>
  <si>
    <t>ABHIMANYU NAIK</t>
  </si>
  <si>
    <t>JASHOBANTI NAIK</t>
  </si>
  <si>
    <t>SACHIDANANDA NAIK</t>
  </si>
  <si>
    <t>NARASINGH ADA</t>
  </si>
  <si>
    <t>DHANIRAM BAG</t>
  </si>
  <si>
    <t>PUSPA BAG</t>
  </si>
  <si>
    <t>LAXMIDHAR SETH</t>
  </si>
  <si>
    <t>PRAFULLA KUMAR PATEL</t>
  </si>
  <si>
    <t>DEBAKI NAIK</t>
  </si>
  <si>
    <t>SHARAT NAIK</t>
  </si>
  <si>
    <t>ASHOK DHURUA</t>
  </si>
  <si>
    <t>SULOCHANA NAIK</t>
  </si>
  <si>
    <t>KAILASH BUDA</t>
  </si>
  <si>
    <t>SANTOSH CHINDRA</t>
  </si>
  <si>
    <t>DILIP KUMAR DAS</t>
  </si>
  <si>
    <t>SRIKANTA SAHOO</t>
  </si>
  <si>
    <t>KISHOR NAIK</t>
  </si>
  <si>
    <t>PREMLATA PATEL</t>
  </si>
  <si>
    <t>Pankaj Patel</t>
  </si>
  <si>
    <t>NARENDRA RANA</t>
  </si>
  <si>
    <t>SUDAM CHANDRA SAHOO</t>
  </si>
  <si>
    <t>MADANMOHAN NAIK</t>
  </si>
  <si>
    <t>UMAKANTA PODH</t>
  </si>
  <si>
    <t>GIRISH PODH</t>
  </si>
  <si>
    <t>DEBENDRA BAG</t>
  </si>
  <si>
    <t>BINOD PATEL</t>
  </si>
  <si>
    <t>SANKIRTTAN BUDULA</t>
  </si>
  <si>
    <t>GITARANI SAHU</t>
  </si>
  <si>
    <t>MANI BUDULA</t>
  </si>
  <si>
    <t>BALMATI PING</t>
  </si>
  <si>
    <t>SHOBHA CHANDRA BHARASAGAR</t>
  </si>
  <si>
    <t>BIRANCHI MAJHI</t>
  </si>
  <si>
    <t>TIKESWAR BUDULA</t>
  </si>
  <si>
    <t>SURESH CHANDRASAHOO</t>
  </si>
  <si>
    <t>SHANKAR SAHOO</t>
  </si>
  <si>
    <t>PRABHASINI SAHOO</t>
  </si>
  <si>
    <t>SARASWATI MAJHI</t>
  </si>
  <si>
    <t>SUBASH CHANDRA NAIK</t>
  </si>
  <si>
    <t>MOHIT PATEL</t>
  </si>
  <si>
    <t>ROHIT KUMAR NAIK</t>
  </si>
  <si>
    <t>Mitrabhanu Bag</t>
  </si>
  <si>
    <t>Deopan</t>
  </si>
  <si>
    <t>Nayan Chhatria</t>
  </si>
  <si>
    <t>Kumarmani Majhi</t>
  </si>
  <si>
    <t>Bhikeshwar Majhi</t>
  </si>
  <si>
    <t>Kendha Majhi</t>
  </si>
  <si>
    <t>Karpur Majhi</t>
  </si>
  <si>
    <t>Sudarshan Majhi</t>
  </si>
  <si>
    <t>Biswajit Majhi</t>
  </si>
  <si>
    <t>Premashila Majhi</t>
  </si>
  <si>
    <t>Pradip Kumar Chhatria</t>
  </si>
  <si>
    <t>Chaturbhuja Chhatria</t>
  </si>
  <si>
    <t>Bisikesan Chhatria</t>
  </si>
  <si>
    <t>Bipin Chhatria</t>
  </si>
  <si>
    <t>Gokul Chandra Chhatria</t>
  </si>
  <si>
    <t>gupi Chhatria</t>
  </si>
  <si>
    <t>Madhaba Chandra Chhatria</t>
  </si>
  <si>
    <t>Bisanja Chhatria</t>
  </si>
  <si>
    <t>Bisakha Kisan</t>
  </si>
  <si>
    <t>Arun Chhatria</t>
  </si>
  <si>
    <t>Ashok Kumar Chhatria</t>
  </si>
  <si>
    <t>Arakshit Chhatria</t>
  </si>
  <si>
    <t>Gunamani Chhatria</t>
  </si>
  <si>
    <t>Trinatha Chhatria</t>
  </si>
  <si>
    <t>Bidyadhar Bag</t>
  </si>
  <si>
    <t>Saibani Chhatria</t>
  </si>
  <si>
    <t>Chapa Majhi</t>
  </si>
  <si>
    <t>Bane Chhatria</t>
  </si>
  <si>
    <t>Madini Chhatria</t>
  </si>
  <si>
    <t>Sadanand Bag</t>
  </si>
  <si>
    <t>Deblal Bag</t>
  </si>
  <si>
    <t>Sribatsa Chhatria</t>
  </si>
  <si>
    <t>Rameshwar Chhatria</t>
  </si>
  <si>
    <t>Balkrushna Chhatria</t>
  </si>
  <si>
    <t>Purnami Chhatria</t>
  </si>
  <si>
    <t>Mutu Dhan</t>
  </si>
  <si>
    <t>Prahallad Gandha</t>
  </si>
  <si>
    <t>Nilendra Bag</t>
  </si>
  <si>
    <t>Bimbadhara Bag</t>
  </si>
  <si>
    <t>Dharitri Gandha</t>
  </si>
  <si>
    <t>Ishwar Bag</t>
  </si>
  <si>
    <t>Gajendra Bag</t>
  </si>
  <si>
    <t>Shradhhakara Bag</t>
  </si>
  <si>
    <t>Biseswar Kisan</t>
  </si>
  <si>
    <t>Paltani Gandha</t>
  </si>
  <si>
    <t>Basu Budula</t>
  </si>
  <si>
    <t>Manoj Kumar  Naik</t>
  </si>
  <si>
    <t>Budhhadeb Bag</t>
  </si>
  <si>
    <t>Bodhram Bag</t>
  </si>
  <si>
    <t>Gupi Chhatria</t>
  </si>
  <si>
    <t>Babulal Jaypuria</t>
  </si>
  <si>
    <t>Sagar Budula</t>
  </si>
  <si>
    <t>Dusasan Chhatria</t>
  </si>
  <si>
    <t>Sakuntala Chhatria</t>
  </si>
  <si>
    <t>Gandaram Chhatria</t>
  </si>
  <si>
    <t>Mohanlal Podh</t>
  </si>
  <si>
    <t>Umakanta Podh</t>
  </si>
  <si>
    <t>Srikara Dudum</t>
  </si>
  <si>
    <t>Raturam Chhatria</t>
  </si>
  <si>
    <t>Purusottam Chhatria</t>
  </si>
  <si>
    <t>Kokila Gandha</t>
  </si>
  <si>
    <t>Lachhindra Chhatria</t>
  </si>
  <si>
    <t>Baleshwar Majhi</t>
  </si>
  <si>
    <t>Traranisen Gandha</t>
  </si>
  <si>
    <t>Laxman Majhi</t>
  </si>
  <si>
    <t>Gokul Majhi</t>
  </si>
  <si>
    <t>Ruplal Majhi</t>
  </si>
  <si>
    <t>Bhuban Bag</t>
  </si>
  <si>
    <t>Gobardhan Bag</t>
  </si>
  <si>
    <t>Rambilas Bag</t>
  </si>
  <si>
    <t>Bimla Chhatria</t>
  </si>
  <si>
    <t>Suru Budula</t>
  </si>
  <si>
    <t>Chintamani Bag</t>
  </si>
  <si>
    <t>Suren Bag</t>
  </si>
  <si>
    <t>Phakira Kisan</t>
  </si>
  <si>
    <t>Krushnachandra Budula</t>
  </si>
  <si>
    <t>Maheshram Chhatria</t>
  </si>
  <si>
    <t>Sumitra Chhatria</t>
  </si>
  <si>
    <t>Tapan Kumar Chhatria</t>
  </si>
  <si>
    <t>Rajendra Chhatria</t>
  </si>
  <si>
    <t>Maheshwar Kisan</t>
  </si>
  <si>
    <t>Ghasian Gandha</t>
  </si>
  <si>
    <t>Jhasketan Chhatria</t>
  </si>
  <si>
    <t>Sabita Pradhan</t>
  </si>
  <si>
    <t>Baleswar Mahar</t>
  </si>
  <si>
    <t>Sharma Chandra Bag</t>
  </si>
  <si>
    <t>Purna Chandra Bag</t>
  </si>
  <si>
    <t>Haldhar Chhatria</t>
  </si>
  <si>
    <t>Kunti Chhatria</t>
  </si>
  <si>
    <t>Bedmati Chhatria</t>
  </si>
  <si>
    <t>Bahada Chhatria</t>
  </si>
  <si>
    <t>Sanatan Ping</t>
  </si>
  <si>
    <t>Shyamsundar Kansarali</t>
  </si>
  <si>
    <t>AMIT KUMAR MAHAPATRA</t>
  </si>
  <si>
    <t>Chandrapur</t>
  </si>
  <si>
    <t>BIKASH MAHAPATRA</t>
  </si>
  <si>
    <t>MADAN PATRA</t>
  </si>
  <si>
    <t>MAHENDRA KHILEI</t>
  </si>
  <si>
    <t>HARIPRIYA KHILEI</t>
  </si>
  <si>
    <t>JOGESWAR DETH</t>
  </si>
  <si>
    <t>PABITRA PANDEY</t>
  </si>
  <si>
    <t>LINGARAJ KHILEI</t>
  </si>
  <si>
    <t>ROMANCHA SETH</t>
  </si>
  <si>
    <t>KESHRI ROHIDAS</t>
  </si>
  <si>
    <t>RATILAL DEORIA</t>
  </si>
  <si>
    <t>CHINTAMANI BEHERA</t>
  </si>
  <si>
    <t>RUSHI NAIK</t>
  </si>
  <si>
    <t>KUTURA RAKSHA</t>
  </si>
  <si>
    <t>FALGUNI MUNDA</t>
  </si>
  <si>
    <t>SUKESH NAIK</t>
  </si>
  <si>
    <t>BHAKTARAM KUMBHAR</t>
  </si>
  <si>
    <t>TULARAM PRADHAN</t>
  </si>
  <si>
    <t>MOTILAL PING</t>
  </si>
  <si>
    <t>CHANDRAMANI PING</t>
  </si>
  <si>
    <t>LALIT PING</t>
  </si>
  <si>
    <t>JAGADANANDA NAIK</t>
  </si>
  <si>
    <t>UMA SHANKAR AGRAWAL</t>
  </si>
  <si>
    <t>BIJAY kumar AGRAWAL</t>
  </si>
  <si>
    <t>NARESH CHANDRA AGRAWAL</t>
  </si>
  <si>
    <t>DASHRU BUDULA</t>
  </si>
  <si>
    <t>BISWAJIT MAJHI</t>
  </si>
  <si>
    <t>PABITRA BUDULA</t>
  </si>
  <si>
    <t>PREMANANDA NUN</t>
  </si>
  <si>
    <t>NAROTTAM PING</t>
  </si>
  <si>
    <t>KUMARMANI PING</t>
  </si>
  <si>
    <t>BIHARI PRADHAN</t>
  </si>
  <si>
    <t>SURENDRA NAIK</t>
  </si>
  <si>
    <t>GOKULA KHARSEL</t>
  </si>
  <si>
    <t>MANORANJAN NAIK</t>
  </si>
  <si>
    <t>LAXMAN JAMDOLIA</t>
  </si>
  <si>
    <t>MUMU BUDULA</t>
  </si>
  <si>
    <t>SASI BUDULA</t>
  </si>
  <si>
    <t>LADRO LUHA</t>
  </si>
  <si>
    <t>TULOKANTI SETH</t>
  </si>
  <si>
    <t>BIRANCHI PING</t>
  </si>
  <si>
    <t>JAYASINGH PING</t>
  </si>
  <si>
    <t>KHIRODRA SINGH</t>
  </si>
  <si>
    <t>TEJRAJ SINGH</t>
  </si>
  <si>
    <t>KHETRA BUDULA</t>
  </si>
  <si>
    <t>DAITARI BAG</t>
  </si>
  <si>
    <t>KAUSHIKA NAIK</t>
  </si>
  <si>
    <t>THIRTHA BAG</t>
  </si>
  <si>
    <t>AJU BAG</t>
  </si>
  <si>
    <t>ABHI BUDULA</t>
  </si>
  <si>
    <t>PARSHU PING</t>
  </si>
  <si>
    <t>RAITAR KUMURA</t>
  </si>
  <si>
    <t>PRASHANNA BHAINSAL</t>
  </si>
  <si>
    <t>KUNU JAMDULIA</t>
  </si>
  <si>
    <t>MILKU PING</t>
  </si>
  <si>
    <t>BALIK PRADHAN</t>
  </si>
  <si>
    <t>RAGHU SETH</t>
  </si>
  <si>
    <t>RUSHI MAJHI</t>
  </si>
  <si>
    <t>BAIKUNTHA PING</t>
  </si>
  <si>
    <t>KRUPASINDHU TANTY</t>
  </si>
  <si>
    <t>TILA ROHIDAS</t>
  </si>
  <si>
    <t>RAHASA PRADHAN</t>
  </si>
  <si>
    <t>MISHRA PRADHAN</t>
  </si>
  <si>
    <t>SUDARSHAN DUDUM</t>
  </si>
  <si>
    <t>PAL ROHIDAS</t>
  </si>
  <si>
    <t>DIBYA ROHIDAS</t>
  </si>
  <si>
    <t>ANJAN BAG</t>
  </si>
  <si>
    <t>PURNNACHANDRA CHHATRIA</t>
  </si>
  <si>
    <t>DHARMU JAMDULIA</t>
  </si>
  <si>
    <t>CHAKRA DHAN</t>
  </si>
  <si>
    <t>SAMBHU PRASAD AGRAWAL</t>
  </si>
  <si>
    <t>MAHABIR AGRAWAL</t>
  </si>
  <si>
    <t>RUSHIKESH NAIK</t>
  </si>
  <si>
    <t>SABITA DUDUM</t>
  </si>
  <si>
    <t>LAXMI NUN</t>
  </si>
  <si>
    <t>SITARAM PING</t>
  </si>
  <si>
    <t>KAMA BUDUDLA</t>
  </si>
  <si>
    <t>ASHOK NUN</t>
  </si>
  <si>
    <t>GANESHDHAR ADHA</t>
  </si>
  <si>
    <t>BABULAL ADHA</t>
  </si>
  <si>
    <t>DHANSESWAR PING</t>
  </si>
  <si>
    <t>PURNNACHANDRA BAG</t>
  </si>
  <si>
    <t>KAMALA ROHIDAS</t>
  </si>
  <si>
    <t>DUBRAJ PATEL</t>
  </si>
  <si>
    <t>KISHORI ROHIDAS</t>
  </si>
  <si>
    <t>GANESH KUMAR PING</t>
  </si>
  <si>
    <t>CHITRA PING</t>
  </si>
  <si>
    <t>SANATAN PING</t>
  </si>
  <si>
    <t>ARJUN   PING</t>
  </si>
  <si>
    <t>MADHUSUDAN PRADHAN</t>
  </si>
  <si>
    <t>KHIRODRA SA</t>
  </si>
  <si>
    <t>HAREKRUSHNNA NAIK</t>
  </si>
  <si>
    <t>KARTIKKA PING</t>
  </si>
  <si>
    <t>ASHWINI PRADHAN</t>
  </si>
  <si>
    <t>CHANDRABATI PING</t>
  </si>
  <si>
    <t>KANTA ROHIDAS</t>
  </si>
  <si>
    <t>AKSHYA KUMAR BUDULA</t>
  </si>
  <si>
    <t>Mangradihi</t>
  </si>
  <si>
    <t>DEBAKI BUDULA</t>
  </si>
  <si>
    <t>ALEKHA BUDULA</t>
  </si>
  <si>
    <t>PHAKIR BUDULA</t>
  </si>
  <si>
    <t>GIRIDHARI BAG</t>
  </si>
  <si>
    <t>JAGYASINI BAG</t>
  </si>
  <si>
    <t>MADHAB CHANDRA CHHATRIA</t>
  </si>
  <si>
    <t>GANESHRAM BAG</t>
  </si>
  <si>
    <t>SURESH CHANDRA MAJHI</t>
  </si>
  <si>
    <t>KENDA MAJHI</t>
  </si>
  <si>
    <t>SHIBA CHARAN BAG</t>
  </si>
  <si>
    <t>KASIA BUDULA</t>
  </si>
  <si>
    <t>CHINTAMANI PING</t>
  </si>
  <si>
    <t>BHUMI MAJHI</t>
  </si>
  <si>
    <t>DEBLAL BAG</t>
  </si>
  <si>
    <t>BISHNU MAJHI</t>
  </si>
  <si>
    <t>DINABANDHU MAJHI</t>
  </si>
  <si>
    <t>PARA KISAN</t>
  </si>
  <si>
    <t>SUDHE KISAN</t>
  </si>
  <si>
    <t>DILESWAR BUDULA</t>
  </si>
  <si>
    <t>INDRAMANI BUDULA</t>
  </si>
  <si>
    <t>RANGABATI BUDULA</t>
  </si>
  <si>
    <t>LAIKHAN BAG</t>
  </si>
  <si>
    <t>SURENDRA BUDULA</t>
  </si>
  <si>
    <t>RAIBARI MAJHI</t>
  </si>
  <si>
    <t>SUKAL MAJHI</t>
  </si>
  <si>
    <t>HALDHAR MAJHI</t>
  </si>
  <si>
    <t>GURUCHARAN BAG</t>
  </si>
  <si>
    <t>GUNAMANI BAG</t>
  </si>
  <si>
    <t>BIKRAM PRADHAN</t>
  </si>
  <si>
    <t>PINTU BUDULA</t>
  </si>
  <si>
    <t>RAGHU BUDULA</t>
  </si>
  <si>
    <t>HALDHAR CHHATRIA</t>
  </si>
  <si>
    <t>ANIIRODH BUDULA</t>
  </si>
  <si>
    <t>GHANASHYAM BUDULA</t>
  </si>
  <si>
    <t>GANESH PRADHAN</t>
  </si>
  <si>
    <t>Dhengurjore</t>
  </si>
  <si>
    <t>DHABALESWAR PRADHAN</t>
  </si>
  <si>
    <t>BUDULI SETH</t>
  </si>
  <si>
    <t>CHITRASEN KALO</t>
  </si>
  <si>
    <t>JAYADHAR KALO</t>
  </si>
  <si>
    <t>GHESWARU MUNDA</t>
  </si>
  <si>
    <t>NUADEI PRADHAN</t>
  </si>
  <si>
    <t>DAYANIDHI ADHA</t>
  </si>
  <si>
    <t>LAXMIDHAR ADHA</t>
  </si>
  <si>
    <t>RAMESH PRADHAN</t>
  </si>
  <si>
    <t>DILESWAR PRADHAN</t>
  </si>
  <si>
    <t>BISESWAR KALO</t>
  </si>
  <si>
    <t>ANANGA UDAYA KALO</t>
  </si>
  <si>
    <t>SHANTI BUDA</t>
  </si>
  <si>
    <t>KSHYAMASHILA BARIHA</t>
  </si>
  <si>
    <t>JHULEN KUANR</t>
  </si>
  <si>
    <t>KAILASH KUANR</t>
  </si>
  <si>
    <t>JHASKETAN PRADHAN</t>
  </si>
  <si>
    <t>BRUNDABAN KALO</t>
  </si>
  <si>
    <t>GIRIBAR ADHA</t>
  </si>
  <si>
    <t>GHANSHYAM ADHA</t>
  </si>
  <si>
    <t>GHANSHYAM MAJHI</t>
  </si>
  <si>
    <t>SUKANTI KALO</t>
  </si>
  <si>
    <t>Chitrasen Banchhor</t>
  </si>
  <si>
    <t>Chakbuda</t>
  </si>
  <si>
    <t>Jadumani Banchhor</t>
  </si>
  <si>
    <t>Tarani Banchhor</t>
  </si>
  <si>
    <t>Jaybhagya Patel</t>
  </si>
  <si>
    <t>Panchanan Pradhan</t>
  </si>
  <si>
    <t>Tarun Kumar Thakur</t>
  </si>
  <si>
    <t>Sambod Banchhor</t>
  </si>
  <si>
    <t>Baikuntha Banchhor</t>
  </si>
  <si>
    <t>Manoranjan Pradhan</t>
  </si>
  <si>
    <t>Parmeshwar Pradhan</t>
  </si>
  <si>
    <t>Sarat Kumar Seth</t>
  </si>
  <si>
    <t>Lalit Bariha</t>
  </si>
  <si>
    <t>Dutianand Pradhan</t>
  </si>
  <si>
    <t>Ranjit Pradhan</t>
  </si>
  <si>
    <t>Sachindra pradhan</t>
  </si>
  <si>
    <t>Dhanurjay bariha</t>
  </si>
  <si>
    <t>Bachan Bariha</t>
  </si>
  <si>
    <t>Lakhindra Pradhan</t>
  </si>
  <si>
    <t>Aditya Pradhan</t>
  </si>
  <si>
    <t>Chandra Sekhar Seth</t>
  </si>
  <si>
    <t>Purusottam Pradhan</t>
  </si>
  <si>
    <t>Sobharam Pradhan</t>
  </si>
  <si>
    <t>Gurucharan Goud</t>
  </si>
  <si>
    <t>Jitram Pradhan</t>
  </si>
  <si>
    <t>Dipendra Pradhan</t>
  </si>
  <si>
    <t>Jugeshwar Pradhan</t>
  </si>
  <si>
    <t>Mahindri Pradhan</t>
  </si>
  <si>
    <t>Suban Pradhan</t>
  </si>
  <si>
    <t>Harekrushna Pradhan</t>
  </si>
  <si>
    <t>Jawaharlal Rath</t>
  </si>
  <si>
    <t>Jitendriya Mishra</t>
  </si>
  <si>
    <t>Arjun Mishra</t>
  </si>
  <si>
    <t>Gulabati Mishra</t>
  </si>
  <si>
    <t>Bhimsen Mishra</t>
  </si>
  <si>
    <t>Tilendra Pradhan</t>
  </si>
  <si>
    <t>Antaram Pradhan</t>
  </si>
  <si>
    <t>RABINDRA KUMAR PRADHAN</t>
  </si>
  <si>
    <t>Medinipur</t>
  </si>
  <si>
    <t>SUSHANTA NETI</t>
  </si>
  <si>
    <t>UPENDRA NETI</t>
  </si>
  <si>
    <t>SUKANTI NETI</t>
  </si>
  <si>
    <t>PITAMBAR BAG</t>
  </si>
  <si>
    <t>MUKTESHWAR BHUE</t>
  </si>
  <si>
    <t>RAJULAL NETI</t>
  </si>
  <si>
    <t>SUSHIL KARTA</t>
  </si>
  <si>
    <t>DASHARATH BAG</t>
  </si>
  <si>
    <t>Achutanand dila</t>
  </si>
  <si>
    <t>14/07/2016</t>
  </si>
  <si>
    <t>Khadangadihi</t>
  </si>
  <si>
    <t>Baneswar Chhatria</t>
  </si>
  <si>
    <t>14/07/2017</t>
  </si>
  <si>
    <t>Basant Bag</t>
  </si>
  <si>
    <t>14/07/2018</t>
  </si>
  <si>
    <t>Bhagabana Kuanr</t>
  </si>
  <si>
    <t>14/07/2019</t>
  </si>
  <si>
    <t>Chudamani Sohela</t>
  </si>
  <si>
    <t>14/07/2020</t>
  </si>
  <si>
    <t>Debendra Parua</t>
  </si>
  <si>
    <t>14/07/2021</t>
  </si>
  <si>
    <t>Ghanashyam Parua</t>
  </si>
  <si>
    <t>Karnakar Parua</t>
  </si>
  <si>
    <t>14/7/2016</t>
  </si>
  <si>
    <t>mangilal Dila</t>
  </si>
  <si>
    <t>14/7/2017</t>
  </si>
  <si>
    <t>Nilamani Chhatria</t>
  </si>
  <si>
    <t>14/7/2018</t>
  </si>
  <si>
    <t>Panchami bag</t>
  </si>
  <si>
    <t>14/7/2019</t>
  </si>
  <si>
    <t>Premanand Besan</t>
  </si>
  <si>
    <t>14/7/2020</t>
  </si>
  <si>
    <t>Rambha Podh</t>
  </si>
  <si>
    <t>14/7/2021</t>
  </si>
  <si>
    <t>Sashi Parua</t>
  </si>
  <si>
    <t>14/7/2022</t>
  </si>
  <si>
    <t>Sasidhar Bag</t>
  </si>
  <si>
    <t>14/7/2023</t>
  </si>
  <si>
    <t>Shraban Kumar badhan</t>
  </si>
  <si>
    <t>14/7/2024</t>
  </si>
  <si>
    <t>sishu chandra dila</t>
  </si>
  <si>
    <t>14/7/2025</t>
  </si>
  <si>
    <t>Srikant bag</t>
  </si>
  <si>
    <t>14/7/2026</t>
  </si>
  <si>
    <t>Nrupa Ping</t>
  </si>
  <si>
    <t>Kuluthmal</t>
  </si>
  <si>
    <t>Abhilas Patel</t>
  </si>
  <si>
    <t>Abhimanyu Kharsel</t>
  </si>
  <si>
    <t>Alekh Raksa</t>
  </si>
  <si>
    <t>Amin Ping</t>
  </si>
  <si>
    <t>AnimeshPatel</t>
  </si>
  <si>
    <t>14/07/2022</t>
  </si>
  <si>
    <t>Ashok Kumura</t>
  </si>
  <si>
    <t>14/07/2023</t>
  </si>
  <si>
    <t>14/07/2024</t>
  </si>
  <si>
    <t>Baisakhu majhi</t>
  </si>
  <si>
    <t>14/07/2025</t>
  </si>
  <si>
    <t>Baisakhu Parua</t>
  </si>
  <si>
    <t>14/07/2026</t>
  </si>
  <si>
    <t>Bali Dhan</t>
  </si>
  <si>
    <t>14/07/2027</t>
  </si>
  <si>
    <t>bayadhar sahu</t>
  </si>
  <si>
    <t>14/07/2028</t>
  </si>
  <si>
    <t>Bedbyas Bhainsa</t>
  </si>
  <si>
    <t>14/07/2029</t>
  </si>
  <si>
    <t>Bhabani bhainsa</t>
  </si>
  <si>
    <t>14/07/2030</t>
  </si>
  <si>
    <t>Bhagbati Bag</t>
  </si>
  <si>
    <t>Bhagirathi Pandey</t>
  </si>
  <si>
    <t>14/07/2032</t>
  </si>
  <si>
    <t>Bharat Ping</t>
  </si>
  <si>
    <t>14/07/2033</t>
  </si>
  <si>
    <t>Bheba sagar Naik</t>
  </si>
  <si>
    <t>14/07/2034</t>
  </si>
  <si>
    <t>Bhupendra Kumar Mishra</t>
  </si>
  <si>
    <t>14/07/2035</t>
  </si>
  <si>
    <t>Binata karta</t>
  </si>
  <si>
    <t>14/07/2036</t>
  </si>
  <si>
    <t>Chandrakant Jaipuria</t>
  </si>
  <si>
    <t>14/07/2038</t>
  </si>
  <si>
    <t>Chandrasekhar Goud</t>
  </si>
  <si>
    <t>14/07/2039</t>
  </si>
  <si>
    <t>chudamani sahu</t>
  </si>
  <si>
    <t>14/07/2040</t>
  </si>
  <si>
    <t>Dambarudhar Karta</t>
  </si>
  <si>
    <t>Dasrath Ping</t>
  </si>
  <si>
    <t>14/07/2042</t>
  </si>
  <si>
    <t>14/07/2043</t>
  </si>
  <si>
    <t>Dhruba Naik</t>
  </si>
  <si>
    <t>14/07/2044</t>
  </si>
  <si>
    <t>Dilip Karta</t>
  </si>
  <si>
    <t>14/07/2046</t>
  </si>
  <si>
    <t>Duleswari jaipuria</t>
  </si>
  <si>
    <t>14/07/2047</t>
  </si>
  <si>
    <t>Durga Dhan</t>
  </si>
  <si>
    <t>14/07/2048</t>
  </si>
  <si>
    <t>Duryodhan Bhainsa</t>
  </si>
  <si>
    <t>14/07/2049</t>
  </si>
  <si>
    <t>14/07/2050</t>
  </si>
  <si>
    <t>Gajindra Dhan</t>
  </si>
  <si>
    <t>14/07/2051</t>
  </si>
  <si>
    <t>Giridhari raksa</t>
  </si>
  <si>
    <t>Girija naik</t>
  </si>
  <si>
    <t>14/07/2053</t>
  </si>
  <si>
    <t>Gulbadan Kisan</t>
  </si>
  <si>
    <t>14/07/2054</t>
  </si>
  <si>
    <t>Gurbari Naik</t>
  </si>
  <si>
    <t>14/07/2056</t>
  </si>
  <si>
    <t>Hrudanand patel</t>
  </si>
  <si>
    <t>14/07/2057</t>
  </si>
  <si>
    <t>Jairam Kisan</t>
  </si>
  <si>
    <t>14/07/2058</t>
  </si>
  <si>
    <t>Jayakrisna Bag</t>
  </si>
  <si>
    <t>14/07/2059</t>
  </si>
  <si>
    <t>Jayanta Bhainsa</t>
  </si>
  <si>
    <t>14/07/2060</t>
  </si>
  <si>
    <t>Jitendra Kumar Mishra</t>
  </si>
  <si>
    <t>14/07/2061</t>
  </si>
  <si>
    <t>Jitendria Ku Singh</t>
  </si>
  <si>
    <t>14/07/2062</t>
  </si>
  <si>
    <t>Judhistir Patel</t>
  </si>
  <si>
    <t>14/07/2063</t>
  </si>
  <si>
    <t>Kailash naik</t>
  </si>
  <si>
    <t>14/07/2064</t>
  </si>
  <si>
    <t>kamala Kisan</t>
  </si>
  <si>
    <t>14/07/2065</t>
  </si>
  <si>
    <t>kartik Kisan</t>
  </si>
  <si>
    <t>14/07/2066</t>
  </si>
  <si>
    <t>Kastu Raksa</t>
  </si>
  <si>
    <t>14/07/2067</t>
  </si>
  <si>
    <t>Keshab Chandra Jaipuria</t>
  </si>
  <si>
    <t>14/07/2068</t>
  </si>
  <si>
    <t>Khageswar Ping</t>
  </si>
  <si>
    <t>14/07/2069</t>
  </si>
  <si>
    <t>Khetri Dhan</t>
  </si>
  <si>
    <t>14/07/2070</t>
  </si>
  <si>
    <t>Khirodra ping</t>
  </si>
  <si>
    <t>14/07/2071</t>
  </si>
  <si>
    <t>Khujar Ping</t>
  </si>
  <si>
    <t>14/07/2072</t>
  </si>
  <si>
    <t>Kishor Ch sahu</t>
  </si>
  <si>
    <t>14/07/2073</t>
  </si>
  <si>
    <t>Krupachandra Ping</t>
  </si>
  <si>
    <t>14/07/2074</t>
  </si>
  <si>
    <t>Krushna Seth</t>
  </si>
  <si>
    <t>14/07/2075</t>
  </si>
  <si>
    <t>Kulamani bhainsa</t>
  </si>
  <si>
    <t>14/07/2076</t>
  </si>
  <si>
    <t>Kunjabihari naik</t>
  </si>
  <si>
    <t>14/07/2077</t>
  </si>
  <si>
    <t>Laba Naik</t>
  </si>
  <si>
    <t>14/07/2078</t>
  </si>
  <si>
    <t>Latika Kharsel</t>
  </si>
  <si>
    <t>14/07/2079</t>
  </si>
  <si>
    <t>Laxman Jaipuria</t>
  </si>
  <si>
    <t>14/07/2080</t>
  </si>
  <si>
    <t>laxman Neti</t>
  </si>
  <si>
    <t>14/07/2081</t>
  </si>
  <si>
    <t>Lukeswar Paule</t>
  </si>
  <si>
    <t>14/07/2082</t>
  </si>
  <si>
    <t>Mahendra Dhan</t>
  </si>
  <si>
    <t>14/07/2083</t>
  </si>
  <si>
    <t>Mahendra raksa</t>
  </si>
  <si>
    <t>14/07/2084</t>
  </si>
  <si>
    <t>Maheswar Naik</t>
  </si>
  <si>
    <t>14/07/2085</t>
  </si>
  <si>
    <t>mangalu bhainsa</t>
  </si>
  <si>
    <t>14/07/2087</t>
  </si>
  <si>
    <t>Manoj jaipuria</t>
  </si>
  <si>
    <t>14/07/2088</t>
  </si>
  <si>
    <t>Mansi Kisan</t>
  </si>
  <si>
    <t>14/07/2089</t>
  </si>
  <si>
    <t>Mishra Dhan</t>
  </si>
  <si>
    <t>14/07/2090</t>
  </si>
  <si>
    <t>14/07/2091</t>
  </si>
  <si>
    <t>Mukteswar Kharsel</t>
  </si>
  <si>
    <t>14/07/2092</t>
  </si>
  <si>
    <t>Mukteswar Paule</t>
  </si>
  <si>
    <t>14/07/2093</t>
  </si>
  <si>
    <t>Muralidhar Naik</t>
  </si>
  <si>
    <t>Nabin Kumar sane</t>
  </si>
  <si>
    <t>14/07/2095</t>
  </si>
  <si>
    <t>Narayan Khandit</t>
  </si>
  <si>
    <t>.</t>
  </si>
  <si>
    <t>14/07/2096</t>
  </si>
  <si>
    <t>Naren neti</t>
  </si>
  <si>
    <t>14/07/2097</t>
  </si>
  <si>
    <t>Netramani bhainsa</t>
  </si>
  <si>
    <t>14/07/2098</t>
  </si>
  <si>
    <t>Nrupa Bhainsa</t>
  </si>
  <si>
    <t>14/07/2099</t>
  </si>
  <si>
    <t>Padmanav Naik</t>
  </si>
  <si>
    <t>Pancham Neti</t>
  </si>
  <si>
    <t>14/07/2101</t>
  </si>
  <si>
    <t>Pandu Ping</t>
  </si>
  <si>
    <t>14/07/2102</t>
  </si>
  <si>
    <t>Pankaj kumura</t>
  </si>
  <si>
    <t>14/07/2103</t>
  </si>
  <si>
    <t>Pareswar Ping</t>
  </si>
  <si>
    <t>14/07/2104</t>
  </si>
  <si>
    <t>Pradeep Kumar Sahu</t>
  </si>
  <si>
    <t>14/07/2105</t>
  </si>
  <si>
    <t>Pradeep Patel</t>
  </si>
  <si>
    <t>14/07/2106</t>
  </si>
  <si>
    <t>prafulla Kisan</t>
  </si>
  <si>
    <t>14/07/2107</t>
  </si>
  <si>
    <t>Prem Karta</t>
  </si>
  <si>
    <t>14/07/2108</t>
  </si>
  <si>
    <t>Premanand Goud</t>
  </si>
  <si>
    <t>14/07/2109</t>
  </si>
  <si>
    <t>14/07/2110</t>
  </si>
  <si>
    <t>Radeshyam Mishra</t>
  </si>
  <si>
    <t>14/07/2111</t>
  </si>
  <si>
    <t>Rameswar Kisan</t>
  </si>
  <si>
    <t>14/07/2112</t>
  </si>
  <si>
    <t>Rasanand Bhoi</t>
  </si>
  <si>
    <t>14/07/2113</t>
  </si>
  <si>
    <t>14/07/2114</t>
  </si>
  <si>
    <t>Rushi Dhan</t>
  </si>
  <si>
    <t>14/07/2115</t>
  </si>
  <si>
    <t>Rushu Kisan</t>
  </si>
  <si>
    <t>14/07/2116</t>
  </si>
  <si>
    <t>Sankar raksa</t>
  </si>
  <si>
    <t>14/07/2117</t>
  </si>
  <si>
    <t>14/07/2118</t>
  </si>
  <si>
    <t>Shiba Ping</t>
  </si>
  <si>
    <t>14/07/2119</t>
  </si>
  <si>
    <t>Shiblal Bhainsa</t>
  </si>
  <si>
    <t>14/07/2120</t>
  </si>
  <si>
    <t>14/07/2121</t>
  </si>
  <si>
    <t>Sri Babulal Ping</t>
  </si>
  <si>
    <t>14/07/2122</t>
  </si>
  <si>
    <t>Sridhar Dhan</t>
  </si>
  <si>
    <t>14/07/2123</t>
  </si>
  <si>
    <t>Srikara naik</t>
  </si>
  <si>
    <t>14/07/2124</t>
  </si>
  <si>
    <t>Sugri Bhainsa</t>
  </si>
  <si>
    <t>14/07/2125</t>
  </si>
  <si>
    <t>suresh Kisan</t>
  </si>
  <si>
    <t>14/07/2126</t>
  </si>
  <si>
    <t>14/07/2127</t>
  </si>
  <si>
    <t>Suru Dhurua</t>
  </si>
  <si>
    <t>14/07/2128</t>
  </si>
  <si>
    <t>Susanta sahu</t>
  </si>
  <si>
    <t>14/07/2129</t>
  </si>
  <si>
    <t>14/07/2130</t>
  </si>
  <si>
    <t>Ude Ping</t>
  </si>
  <si>
    <t>14/07/2131</t>
  </si>
  <si>
    <t>Ujal Neti</t>
  </si>
  <si>
    <t>14/07/2132</t>
  </si>
  <si>
    <t>Ukiaa Kamar</t>
  </si>
  <si>
    <t>14/07/2133</t>
  </si>
  <si>
    <t>Urbasi Raksa</t>
  </si>
  <si>
    <t>14/07/2134</t>
  </si>
  <si>
    <t>Gurlabahal</t>
  </si>
  <si>
    <t>Dilip Naik</t>
  </si>
  <si>
    <t>Dutia Kaudi</t>
  </si>
  <si>
    <t>Gayatri Agarwal</t>
  </si>
  <si>
    <t>Girija Naik</t>
  </si>
  <si>
    <t>Gopal Patel</t>
  </si>
  <si>
    <t>Jasobanti Patel</t>
  </si>
  <si>
    <t>Manoj Agrawal</t>
  </si>
  <si>
    <t>Mita Patel</t>
  </si>
  <si>
    <t>Muralidhar naik</t>
  </si>
  <si>
    <t>14/07/2031</t>
  </si>
  <si>
    <t>Prafulla Naik</t>
  </si>
  <si>
    <t>Prakash Kumar Naik</t>
  </si>
  <si>
    <t>Premsankar Patel</t>
  </si>
  <si>
    <t>Purnami Naik</t>
  </si>
  <si>
    <t>14/07/2037</t>
  </si>
  <si>
    <t>Raj Kumari Naik</t>
  </si>
  <si>
    <t>Rinkulal Agrawal</t>
  </si>
  <si>
    <t>Sashibusan Patel</t>
  </si>
  <si>
    <t>14/07/2041</t>
  </si>
  <si>
    <t>Srikanta Kumar Naik</t>
  </si>
  <si>
    <t>Sujit Patel</t>
  </si>
  <si>
    <t>Chamradihi</t>
  </si>
  <si>
    <t>Bibhisan Bhainsa</t>
  </si>
  <si>
    <t>Bise Bhainsa</t>
  </si>
  <si>
    <t>Biswanath agrawal</t>
  </si>
  <si>
    <t>Brahma Raksa</t>
  </si>
  <si>
    <t>Chintamani Sandha</t>
  </si>
  <si>
    <t>Chitrasen Kharsel</t>
  </si>
  <si>
    <t>dayasagar Bhainsa</t>
  </si>
  <si>
    <t>Deband Bhainsa</t>
  </si>
  <si>
    <t>Digambar bhainsa</t>
  </si>
  <si>
    <t>judhistir Bhainsa</t>
  </si>
  <si>
    <t>Dukhabandhu Podh</t>
  </si>
  <si>
    <t>Dutia Karta</t>
  </si>
  <si>
    <t>Gakul Bhainsa</t>
  </si>
  <si>
    <t>Ganesh bhainsa</t>
  </si>
  <si>
    <t>Geeta Kaudi</t>
  </si>
  <si>
    <t>Gobinda Bhainsa</t>
  </si>
  <si>
    <t>Goutam bhainsa</t>
  </si>
  <si>
    <t>Hiralal Dhan</t>
  </si>
  <si>
    <t>Iswar Kisan</t>
  </si>
  <si>
    <t>jagannath Bhainsa</t>
  </si>
  <si>
    <t>Jageshwar Dhan</t>
  </si>
  <si>
    <t>Janmajaya Dhan</t>
  </si>
  <si>
    <t>Jogeswar Bhainsa</t>
  </si>
  <si>
    <t>Kailash Chandra Bhainsa</t>
  </si>
  <si>
    <t>Krupanidhi Bhainsa</t>
  </si>
  <si>
    <t>Kulamani Bhainsa</t>
  </si>
  <si>
    <t>14/07/2045</t>
  </si>
  <si>
    <t>Kulamani naik</t>
  </si>
  <si>
    <t>Kulamani Sahu</t>
  </si>
  <si>
    <t>Kumarmani raksa</t>
  </si>
  <si>
    <t>Kumud Kumar Naik</t>
  </si>
  <si>
    <t>Kuntala Bhainsa</t>
  </si>
  <si>
    <t>Laxman Khandayat</t>
  </si>
  <si>
    <t>Loknath bhainsa</t>
  </si>
  <si>
    <t>14/07/2052</t>
  </si>
  <si>
    <t>Manbodh bhainsa</t>
  </si>
  <si>
    <t>Natbar agrawal</t>
  </si>
  <si>
    <t>14/07/2055</t>
  </si>
  <si>
    <t>Netramani sandha</t>
  </si>
  <si>
    <t>Niranjan Dhan</t>
  </si>
  <si>
    <t>Pabitra bhainsa</t>
  </si>
  <si>
    <t>Pareswari Bhainsa</t>
  </si>
  <si>
    <t>Pintu bhainsa</t>
  </si>
  <si>
    <t>Pitabas Kak</t>
  </si>
  <si>
    <t>Prafulla Bhainsa</t>
  </si>
  <si>
    <t>Prahlad Besan</t>
  </si>
  <si>
    <t>Premsagar Bhainsa</t>
  </si>
  <si>
    <t>Ramratan Bhainsa</t>
  </si>
  <si>
    <t>Ratu Bhainsa</t>
  </si>
  <si>
    <t>Sabitri Kisan</t>
  </si>
  <si>
    <t>Satyakanti Kusum</t>
  </si>
  <si>
    <t>Satyanarayan Bhainsa</t>
  </si>
  <si>
    <t>Siddhe bhainsa</t>
  </si>
  <si>
    <t>Sushil Bhainsa</t>
  </si>
  <si>
    <t>Tarabati Bhainsa</t>
  </si>
  <si>
    <t>Basu Majhi</t>
  </si>
  <si>
    <t>13/06/2016</t>
  </si>
  <si>
    <t>Jharmunda</t>
  </si>
  <si>
    <t>Ghasia Kishan</t>
  </si>
  <si>
    <t>13/06/2017</t>
  </si>
  <si>
    <t>Niranjan Kishan</t>
  </si>
  <si>
    <t>13/06/2018</t>
  </si>
  <si>
    <t>Anandalal Mirdha</t>
  </si>
  <si>
    <t>13/06/2019</t>
  </si>
  <si>
    <t>13/06/2020</t>
  </si>
  <si>
    <t>AshokBag</t>
  </si>
  <si>
    <t>13/06/2021</t>
  </si>
  <si>
    <t>Basudev Majhi</t>
  </si>
  <si>
    <t>13/06/2022</t>
  </si>
  <si>
    <t>Bhagbati behera</t>
  </si>
  <si>
    <t>13/06/2023</t>
  </si>
  <si>
    <t>13/06/2024</t>
  </si>
  <si>
    <t>Binod Behera</t>
  </si>
  <si>
    <t>13/06/2025</t>
  </si>
  <si>
    <t>Bira Rohidas</t>
  </si>
  <si>
    <t>13/06/2026</t>
  </si>
  <si>
    <t>Birendra Behera</t>
  </si>
  <si>
    <t>13/06/2027</t>
  </si>
  <si>
    <t>Chabila Parua</t>
  </si>
  <si>
    <t>13/06/2028</t>
  </si>
  <si>
    <t>Chandrama Parua</t>
  </si>
  <si>
    <t>13/06/2029</t>
  </si>
  <si>
    <t>Dasrath behera</t>
  </si>
  <si>
    <t>13/06/2030</t>
  </si>
  <si>
    <t>Dayanidhi  parua</t>
  </si>
  <si>
    <t>13/06/2031</t>
  </si>
  <si>
    <t>13/06/2032</t>
  </si>
  <si>
    <t>Debananda Kishan</t>
  </si>
  <si>
    <t>13/06/2033</t>
  </si>
  <si>
    <t>Dhaneswar Kishan</t>
  </si>
  <si>
    <t>13/06/2034</t>
  </si>
  <si>
    <t>Dhanmati Naik</t>
  </si>
  <si>
    <t>13/06/2035</t>
  </si>
  <si>
    <t>Dharani Dhan</t>
  </si>
  <si>
    <t>13/06/2036</t>
  </si>
  <si>
    <t>13/06/2037</t>
  </si>
  <si>
    <t>Dileswar Kumura</t>
  </si>
  <si>
    <t>13/06/2038</t>
  </si>
  <si>
    <t>Dolamani kisan</t>
  </si>
  <si>
    <t>13/06/2039</t>
  </si>
  <si>
    <t>Dubraj Behera</t>
  </si>
  <si>
    <t>13/06/2040</t>
  </si>
  <si>
    <t>Dukhabandhu behera</t>
  </si>
  <si>
    <t>13/06/2041</t>
  </si>
  <si>
    <t>Dulesh Chandra Behera</t>
  </si>
  <si>
    <t>13/06/2042</t>
  </si>
  <si>
    <t>Ekadasia Rana</t>
  </si>
  <si>
    <t>13/06/2043</t>
  </si>
  <si>
    <t>Gajananda Pradhan</t>
  </si>
  <si>
    <t>13/06/2044</t>
  </si>
  <si>
    <t>Gajindra Parua</t>
  </si>
  <si>
    <t>13/06/2045</t>
  </si>
  <si>
    <t>Gangadhar Budula</t>
  </si>
  <si>
    <t>13/06/2046</t>
  </si>
  <si>
    <t>Gauranga Pradhan</t>
  </si>
  <si>
    <t>13/06/2047</t>
  </si>
  <si>
    <t>Ghanashyam Behera</t>
  </si>
  <si>
    <t>13/06/2048</t>
  </si>
  <si>
    <t>Ghaneswar kisan</t>
  </si>
  <si>
    <t>13/06/2049</t>
  </si>
  <si>
    <t>Ghasia Bagh</t>
  </si>
  <si>
    <t>13/06/2050</t>
  </si>
  <si>
    <t>Giridhari chhatria</t>
  </si>
  <si>
    <t>13/06/2051</t>
  </si>
  <si>
    <t>Gita Mhanandia</t>
  </si>
  <si>
    <t>13/06/2052</t>
  </si>
  <si>
    <t>Gobardhan Mahanand</t>
  </si>
  <si>
    <t>13/06/2053</t>
  </si>
  <si>
    <t>13/06/2054</t>
  </si>
  <si>
    <t>Gopal majhi</t>
  </si>
  <si>
    <t>13/06/2055</t>
  </si>
  <si>
    <t>Gopinath Kishan</t>
  </si>
  <si>
    <t>13/06/2056</t>
  </si>
  <si>
    <t>Harachand Kaudi</t>
  </si>
  <si>
    <t>13/06/2057</t>
  </si>
  <si>
    <t>Harihar behera</t>
  </si>
  <si>
    <t>13/06/2058</t>
  </si>
  <si>
    <t>Hikamat bagh</t>
  </si>
  <si>
    <t>13/06/2059</t>
  </si>
  <si>
    <t>13/06/2060</t>
  </si>
  <si>
    <t>Hrudananda Parua</t>
  </si>
  <si>
    <t>13/06/2061</t>
  </si>
  <si>
    <t>Indramani Behera</t>
  </si>
  <si>
    <t>13/06/2062</t>
  </si>
  <si>
    <t>Indramani Majhi</t>
  </si>
  <si>
    <t>13/06/2063</t>
  </si>
  <si>
    <t>Jaie Kisan</t>
  </si>
  <si>
    <t>13/06/2064</t>
  </si>
  <si>
    <t>Janmajay Sahu</t>
  </si>
  <si>
    <t>13/06/2065</t>
  </si>
  <si>
    <t>Jasoda buda</t>
  </si>
  <si>
    <t>13/06/2066</t>
  </si>
  <si>
    <t>Jaya banchor</t>
  </si>
  <si>
    <t>13/06/2067</t>
  </si>
  <si>
    <t>Jugeswar Behera</t>
  </si>
  <si>
    <t>13/06/2068</t>
  </si>
  <si>
    <t>Jyotish Chandra Behera</t>
  </si>
  <si>
    <t>13/06/2069</t>
  </si>
  <si>
    <t>Kamla Majhi</t>
  </si>
  <si>
    <t>13/06/2070</t>
  </si>
  <si>
    <t>kamlakant Behera</t>
  </si>
  <si>
    <t>13/06/2071</t>
  </si>
  <si>
    <t>Kartika Bagh</t>
  </si>
  <si>
    <t>13/06/2072</t>
  </si>
  <si>
    <t>Karuna Bag</t>
  </si>
  <si>
    <t>13/06/2073</t>
  </si>
  <si>
    <t>Keshaba Bagh</t>
  </si>
  <si>
    <t>13/06/2074</t>
  </si>
  <si>
    <t>Khatu Majhi</t>
  </si>
  <si>
    <t>13/06/2075</t>
  </si>
  <si>
    <t>Khirod Majhi</t>
  </si>
  <si>
    <t>13/06/2076</t>
  </si>
  <si>
    <t>Kiranbala Bag</t>
  </si>
  <si>
    <t>13/06/2077</t>
  </si>
  <si>
    <t>Kishor Pradhan</t>
  </si>
  <si>
    <t>13/06/2078</t>
  </si>
  <si>
    <t>Kamala Rana</t>
  </si>
  <si>
    <t>13/06/2079</t>
  </si>
  <si>
    <t>13/06/2080</t>
  </si>
  <si>
    <t>Lachu Majhi</t>
  </si>
  <si>
    <t>13/06/2081</t>
  </si>
  <si>
    <t>Maahadev Rana</t>
  </si>
  <si>
    <t>13/06/2082</t>
  </si>
  <si>
    <t>Mahendra Parua</t>
  </si>
  <si>
    <t>13/06/2083</t>
  </si>
  <si>
    <t>Maheswar bagh</t>
  </si>
  <si>
    <t>13/06/2084</t>
  </si>
  <si>
    <t>Mandakini Kishan</t>
  </si>
  <si>
    <t>13/06/2085</t>
  </si>
  <si>
    <t>Manoj Kumar Mahanand</t>
  </si>
  <si>
    <t>13/06/2086</t>
  </si>
  <si>
    <t>Matadin Sharma</t>
  </si>
  <si>
    <t>13/06/2087</t>
  </si>
  <si>
    <t>Milan Chachhan</t>
  </si>
  <si>
    <t>13/06/2088</t>
  </si>
  <si>
    <t>Mitra Bagh</t>
  </si>
  <si>
    <t>13/06/2089</t>
  </si>
  <si>
    <t>Mohan sa</t>
  </si>
  <si>
    <t>13/06/2090</t>
  </si>
  <si>
    <t>Nagar Dhan</t>
  </si>
  <si>
    <t>13/06/2091</t>
  </si>
  <si>
    <t>Nakul Kalo</t>
  </si>
  <si>
    <t>13/06/2092</t>
  </si>
  <si>
    <t>Nakul Rana</t>
  </si>
  <si>
    <t>13/06/2093</t>
  </si>
  <si>
    <t>Netrananda Kisan</t>
  </si>
  <si>
    <t>13/06/2094</t>
  </si>
  <si>
    <t>Netrananda Sahu</t>
  </si>
  <si>
    <t>13/06/2095</t>
  </si>
  <si>
    <t>Nila Bag</t>
  </si>
  <si>
    <t>13/06/2096</t>
  </si>
  <si>
    <t>Nilachal behera</t>
  </si>
  <si>
    <t>13/06/2097</t>
  </si>
  <si>
    <t>13/06/2098</t>
  </si>
  <si>
    <t>Niranjan Behera</t>
  </si>
  <si>
    <t>13/06/2099</t>
  </si>
  <si>
    <t>Nirasi dhan</t>
  </si>
  <si>
    <t>13/06/2100</t>
  </si>
  <si>
    <t>Nitei Majhi</t>
  </si>
  <si>
    <t>13/06/2101</t>
  </si>
  <si>
    <t>Nityananda kisan</t>
  </si>
  <si>
    <t>13/06/2102</t>
  </si>
  <si>
    <t>Pabitra behera</t>
  </si>
  <si>
    <t>13/06/2103</t>
  </si>
  <si>
    <t>13/06/2104</t>
  </si>
  <si>
    <t>Parameswar Parua</t>
  </si>
  <si>
    <t>13/06/2105</t>
  </si>
  <si>
    <t>13/06/2106</t>
  </si>
  <si>
    <t>Premanand behera</t>
  </si>
  <si>
    <t>13/06/2107</t>
  </si>
  <si>
    <t>Premananda Besan</t>
  </si>
  <si>
    <t>13/06/2108</t>
  </si>
  <si>
    <t>Purusotam sa</t>
  </si>
  <si>
    <t>13/06/2109</t>
  </si>
  <si>
    <t>13/06/2110</t>
  </si>
  <si>
    <t>Rabi Kishan</t>
  </si>
  <si>
    <t>13/06/2111</t>
  </si>
  <si>
    <t>Rabindra Rana</t>
  </si>
  <si>
    <t>13/06/2112</t>
  </si>
  <si>
    <t>Raisri majhi</t>
  </si>
  <si>
    <t>13/06/2113</t>
  </si>
  <si>
    <t>raj Kishore Behera</t>
  </si>
  <si>
    <t>13/06/2114</t>
  </si>
  <si>
    <t>Rajkumar Sa</t>
  </si>
  <si>
    <t>13/06/2115</t>
  </si>
  <si>
    <t>Ranjan Rana</t>
  </si>
  <si>
    <t>13/06/2116</t>
  </si>
  <si>
    <t>Ratnakar Behera</t>
  </si>
  <si>
    <t>13/06/2117</t>
  </si>
  <si>
    <t>Romancha Majhi</t>
  </si>
  <si>
    <t>13/06/2118</t>
  </si>
  <si>
    <t>Rupananda Rana</t>
  </si>
  <si>
    <t>13/06/2119</t>
  </si>
  <si>
    <t>Saadhu Rana</t>
  </si>
  <si>
    <t>13/06/2120</t>
  </si>
  <si>
    <t>Sadananda Kishan</t>
  </si>
  <si>
    <t>13/06/2121</t>
  </si>
  <si>
    <t>Sagar Dhan</t>
  </si>
  <si>
    <t>13/06/2122</t>
  </si>
  <si>
    <t>Sana Majhi</t>
  </si>
  <si>
    <t>13/06/2123</t>
  </si>
  <si>
    <t>Sanatan Rana</t>
  </si>
  <si>
    <t>13/06/2124</t>
  </si>
  <si>
    <t>Sanjib Kumar Kishan</t>
  </si>
  <si>
    <t>13/06/2125</t>
  </si>
  <si>
    <t>13/06/2126</t>
  </si>
  <si>
    <t>13/06/2127</t>
  </si>
  <si>
    <t>Santosh Makar</t>
  </si>
  <si>
    <t>13/06/2128</t>
  </si>
  <si>
    <t>Sarat Chandra Jayapuria</t>
  </si>
  <si>
    <t>13/06/2129</t>
  </si>
  <si>
    <t>Sarath Chandra Bagh</t>
  </si>
  <si>
    <t>13/06/2130</t>
  </si>
  <si>
    <t>sitaram Behera</t>
  </si>
  <si>
    <t>13/06/2131</t>
  </si>
  <si>
    <t>Smt. Janaki Raut</t>
  </si>
  <si>
    <t>13/06/2132</t>
  </si>
  <si>
    <t>13/06/2133</t>
  </si>
  <si>
    <t>13/06/2134</t>
  </si>
  <si>
    <t>Sudeb kisan</t>
  </si>
  <si>
    <t>13/06/2135</t>
  </si>
  <si>
    <t>Suman Balua</t>
  </si>
  <si>
    <t>13/06/2136</t>
  </si>
  <si>
    <t>Surendra Parua</t>
  </si>
  <si>
    <t>13/06/2137</t>
  </si>
  <si>
    <t>13/06/2138</t>
  </si>
  <si>
    <t>Surubali Kishan</t>
  </si>
  <si>
    <t>13/06/2139</t>
  </si>
  <si>
    <t>Tankadhar dhan</t>
  </si>
  <si>
    <t>13/06/2140</t>
  </si>
  <si>
    <t>Tapan Kumar Behera</t>
  </si>
  <si>
    <t>13/06/2141</t>
  </si>
  <si>
    <t>Tarangini Rana</t>
  </si>
  <si>
    <t>13/06/2142</t>
  </si>
  <si>
    <t>13/06/2143</t>
  </si>
  <si>
    <t>Ulasa majhi</t>
  </si>
  <si>
    <t>13/06/2144</t>
  </si>
  <si>
    <t>Upasi kaudi</t>
  </si>
  <si>
    <t>13/06/2145</t>
  </si>
  <si>
    <t>Usabati Majhi</t>
  </si>
  <si>
    <t>13/06/2146</t>
  </si>
  <si>
    <t>Baijapali</t>
  </si>
  <si>
    <t>Amin Kumar Majhi</t>
  </si>
  <si>
    <t>Apsari Kisan</t>
  </si>
  <si>
    <t>Ashok kumar singh Naik</t>
  </si>
  <si>
    <t>Manoranjan singh Naik</t>
  </si>
  <si>
    <t>babulal bag</t>
  </si>
  <si>
    <t>Balabhadra Naik</t>
  </si>
  <si>
    <t>Bhimsagar bag</t>
  </si>
  <si>
    <t>Bije majhi</t>
  </si>
  <si>
    <t>Manohar sehul</t>
  </si>
  <si>
    <t>Binata Kisan</t>
  </si>
  <si>
    <t>Bisnu Priya Naik</t>
  </si>
  <si>
    <t>Brajakishore singh naik</t>
  </si>
  <si>
    <t>Chato luha</t>
  </si>
  <si>
    <t>Dasrath Minz</t>
  </si>
  <si>
    <t>Daya Kisan</t>
  </si>
  <si>
    <t>Debanand Majhi</t>
  </si>
  <si>
    <t>Diga Sehul</t>
  </si>
  <si>
    <t>Dilip Agrawal</t>
  </si>
  <si>
    <t>Dinabandhu bag</t>
  </si>
  <si>
    <t>gananath Majhi</t>
  </si>
  <si>
    <t>ganesh Minz</t>
  </si>
  <si>
    <t>Rabi chandra naik</t>
  </si>
  <si>
    <t>Gangadhar Sehul</t>
  </si>
  <si>
    <t>Ghasiram Kisan</t>
  </si>
  <si>
    <t>Gobardhan Luha</t>
  </si>
  <si>
    <t>Harachand Luha</t>
  </si>
  <si>
    <t>Indumati naik</t>
  </si>
  <si>
    <t>Janmajaya Singh naik</t>
  </si>
  <si>
    <t>jasomati Ping</t>
  </si>
  <si>
    <t>Jhansi Naik</t>
  </si>
  <si>
    <t>Jhasketan pan</t>
  </si>
  <si>
    <t>Sukun Majhi</t>
  </si>
  <si>
    <t>Kuntala Majhi</t>
  </si>
  <si>
    <t>Labanidhar majhi</t>
  </si>
  <si>
    <t>Laisar bag</t>
  </si>
  <si>
    <t>Lalindra majhi</t>
  </si>
  <si>
    <t>Lalit bag</t>
  </si>
  <si>
    <t>lalit naik</t>
  </si>
  <si>
    <t>Lambodar bag</t>
  </si>
  <si>
    <t>Madan bag</t>
  </si>
  <si>
    <t>Mali Minz</t>
  </si>
  <si>
    <t>Malti Kisan</t>
  </si>
  <si>
    <t>Matilal majhi</t>
  </si>
  <si>
    <t>Mini Kisan</t>
  </si>
  <si>
    <t>Mithila mahanand</t>
  </si>
  <si>
    <t>Muni budula</t>
  </si>
  <si>
    <t>Munu naik</t>
  </si>
  <si>
    <t>natbar Minz</t>
  </si>
  <si>
    <t>Nila Kechhu</t>
  </si>
  <si>
    <t>Nuadei Naik</t>
  </si>
  <si>
    <t>Paniram Minz</t>
  </si>
  <si>
    <t>Pinki mahanand</t>
  </si>
  <si>
    <t>Prafulla Kumar Majhi</t>
  </si>
  <si>
    <t>Puran bag</t>
  </si>
  <si>
    <t>Puspa Minz</t>
  </si>
  <si>
    <t>Rabindra Kumar Singh Naik</t>
  </si>
  <si>
    <t>raj Kishore Majhi</t>
  </si>
  <si>
    <t>Rakesh Sinha</t>
  </si>
  <si>
    <t>Ramakanta mahanand</t>
  </si>
  <si>
    <t>Fulamani bag</t>
  </si>
  <si>
    <t>Rebati Pan</t>
  </si>
  <si>
    <t>14/07/2086</t>
  </si>
  <si>
    <t>Sankirtan Ping</t>
  </si>
  <si>
    <t>santisini singh</t>
  </si>
  <si>
    <t>saroj kumar Bag</t>
  </si>
  <si>
    <t>Shiblal majhi</t>
  </si>
  <si>
    <t>Sibala bag</t>
  </si>
  <si>
    <t>Sobharam Minz</t>
  </si>
  <si>
    <t>Somnath majhi</t>
  </si>
  <si>
    <t>Sraban Kumar Majhi</t>
  </si>
  <si>
    <t>14/07/2094</t>
  </si>
  <si>
    <t>Srimati sehul</t>
  </si>
  <si>
    <t>sunamani Singh naik</t>
  </si>
  <si>
    <t>Sundar mani naik</t>
  </si>
  <si>
    <t>sushant bag</t>
  </si>
  <si>
    <t>Susik bag</t>
  </si>
  <si>
    <t>14/07/2100</t>
  </si>
  <si>
    <t>Syamsundar bag</t>
  </si>
  <si>
    <t>tapeswar Minz</t>
  </si>
  <si>
    <t>Tiknu bag</t>
  </si>
  <si>
    <t>Tilotama Mahanand</t>
  </si>
  <si>
    <t>Uday chandra naik</t>
  </si>
  <si>
    <t>Chandramani chanchhan</t>
  </si>
  <si>
    <t>Bhimjore</t>
  </si>
  <si>
    <t>Asharam Parua</t>
  </si>
  <si>
    <t>Bansidhar Bag</t>
  </si>
  <si>
    <t>Subasini Bag C/O Bhabani Sankar Bag</t>
  </si>
  <si>
    <t>Bhaskar Budula</t>
  </si>
  <si>
    <t>Bhubaneswar budula</t>
  </si>
  <si>
    <t>Bimla Khichida</t>
  </si>
  <si>
    <t>Brundabati Kalo</t>
  </si>
  <si>
    <t>Buddadev Kachharia</t>
  </si>
  <si>
    <t>Chaitan Bag</t>
  </si>
  <si>
    <t>Chandra Budula</t>
  </si>
  <si>
    <t>Dhaneswar bag</t>
  </si>
  <si>
    <t>Dharmu budula</t>
  </si>
  <si>
    <t>Dileswar Bag</t>
  </si>
  <si>
    <t>Dileswar chachhan</t>
  </si>
  <si>
    <t>Fagunu Kisan</t>
  </si>
  <si>
    <t>Ganesh Chhatria</t>
  </si>
  <si>
    <t>Ganesh Majhi</t>
  </si>
  <si>
    <t>Ganesh Ping</t>
  </si>
  <si>
    <t>Ghana Chachhan</t>
  </si>
  <si>
    <t>Gita kechhu</t>
  </si>
  <si>
    <t>Gobind Munda</t>
  </si>
  <si>
    <t>Gobinda Budula</t>
  </si>
  <si>
    <t>Jayanta Parua</t>
  </si>
  <si>
    <t>Jhimabati bag(SMT Jhimo)</t>
  </si>
  <si>
    <t>Jogeswar Bag</t>
  </si>
  <si>
    <t>Kailasini Sa</t>
  </si>
  <si>
    <t>Kalabati Ping</t>
  </si>
  <si>
    <t>kalandar Munda</t>
  </si>
  <si>
    <t>kartik Ping</t>
  </si>
  <si>
    <t>karunakar Bag</t>
  </si>
  <si>
    <t>Khairi Bag</t>
  </si>
  <si>
    <t>Koutuk Parua</t>
  </si>
  <si>
    <t>Krusna Bag</t>
  </si>
  <si>
    <t>Krusna Chachhan</t>
  </si>
  <si>
    <t>Lalindra Bag</t>
  </si>
  <si>
    <t>madhab bag</t>
  </si>
  <si>
    <t>Manjulata Bag</t>
  </si>
  <si>
    <t>Mansi Majhi</t>
  </si>
  <si>
    <t>Mathura Bag</t>
  </si>
  <si>
    <t>Megha Munda</t>
  </si>
  <si>
    <t>Motiram Budula</t>
  </si>
  <si>
    <t>Mukteswar budula</t>
  </si>
  <si>
    <t>Nabin budula</t>
  </si>
  <si>
    <t>Narsingh Bag</t>
  </si>
  <si>
    <t>Panchanan Bag</t>
  </si>
  <si>
    <t>Paramanand bag</t>
  </si>
  <si>
    <t>Parsuram Ping</t>
  </si>
  <si>
    <t>Purnima kalo</t>
  </si>
  <si>
    <t>Rabishankar Parua</t>
  </si>
  <si>
    <t>Purnnami Ping</t>
  </si>
  <si>
    <t>Rajesh chachhan</t>
  </si>
  <si>
    <t>Ranga Ping</t>
  </si>
  <si>
    <t>Rushi Bag</t>
  </si>
  <si>
    <t>Sambaru Chhatria</t>
  </si>
  <si>
    <t>Pupin Dung Dung C/O santi Dudung</t>
  </si>
  <si>
    <t>santosh bag</t>
  </si>
  <si>
    <t>sartik Chachhan</t>
  </si>
  <si>
    <t>satrughan Kisan</t>
  </si>
  <si>
    <t>Siba Bag</t>
  </si>
  <si>
    <t>Siblal Bag</t>
  </si>
  <si>
    <t>Srimat chhatria</t>
  </si>
  <si>
    <t>Srimati Bag</t>
  </si>
  <si>
    <t>Srimati Minz</t>
  </si>
  <si>
    <t>Sudarsan Budula</t>
  </si>
  <si>
    <t>Sugri Chachhan</t>
  </si>
  <si>
    <t>Suman Bibi</t>
  </si>
  <si>
    <t>Sundermani Kisan</t>
  </si>
  <si>
    <t>Syamsundar Ping</t>
  </si>
  <si>
    <t>Teja Kisan</t>
  </si>
  <si>
    <t>Tikeswar Bag</t>
  </si>
  <si>
    <t>Amrut Dhurua</t>
  </si>
  <si>
    <t>Teledihi</t>
  </si>
  <si>
    <t>Anantaram Podh</t>
  </si>
  <si>
    <t>basamati sahu</t>
  </si>
  <si>
    <t>bhabani sankar Behera</t>
  </si>
  <si>
    <t>Bhagbati Behera</t>
  </si>
  <si>
    <t>Bhisma Parua</t>
  </si>
  <si>
    <t>Budhadev behera</t>
  </si>
  <si>
    <t>Chhabila Behera</t>
  </si>
  <si>
    <t>Daleswar Behera</t>
  </si>
  <si>
    <t>Dubraj Sahu</t>
  </si>
  <si>
    <t>Dukhabandhu Behera</t>
  </si>
  <si>
    <t>ghanashyam Seth</t>
  </si>
  <si>
    <t>Golapi Naik</t>
  </si>
  <si>
    <t>Gopal Kumra</t>
  </si>
  <si>
    <t>Guru Parua</t>
  </si>
  <si>
    <t>Haldhar Kuanr</t>
  </si>
  <si>
    <t>Hemsagar Dhurua</t>
  </si>
  <si>
    <t>Hiralal Parua</t>
  </si>
  <si>
    <t>Iswar Dhurua</t>
  </si>
  <si>
    <t>jay banchhor</t>
  </si>
  <si>
    <t>Kairu marei</t>
  </si>
  <si>
    <t>Kamla Parua</t>
  </si>
  <si>
    <t>Khetramani Podh</t>
  </si>
  <si>
    <t>Khirodhar Naik</t>
  </si>
  <si>
    <t>Kousalya Behera</t>
  </si>
  <si>
    <t>Kshetramani Kuanr</t>
  </si>
  <si>
    <t>Kumari Dhurua</t>
  </si>
  <si>
    <t>Labanidhar Kaunr</t>
  </si>
  <si>
    <t>Laxmi Kuanr</t>
  </si>
  <si>
    <t>Loknath Podh</t>
  </si>
  <si>
    <t>mahendra Podh</t>
  </si>
  <si>
    <t>Mandhar Naik</t>
  </si>
  <si>
    <t>Mudal naik</t>
  </si>
  <si>
    <t>Mukteswar Naik</t>
  </si>
  <si>
    <t>Padmalochan Behera</t>
  </si>
  <si>
    <t>Parameswar behera</t>
  </si>
  <si>
    <t>parikhit Dhurua</t>
  </si>
  <si>
    <t>Parikhit Kumura</t>
  </si>
  <si>
    <t>Premanad Behera</t>
  </si>
  <si>
    <t>Purnachandra Dhurua</t>
  </si>
  <si>
    <t>rabi Kisan</t>
  </si>
  <si>
    <t>Ratha Naik</t>
  </si>
  <si>
    <t>Sanatan naik</t>
  </si>
  <si>
    <t>sanatan Podh</t>
  </si>
  <si>
    <t>Santosh Behera</t>
  </si>
  <si>
    <t>sashi Podh</t>
  </si>
  <si>
    <t>Satyanand jaipuria</t>
  </si>
  <si>
    <t>Sebati jaipuria</t>
  </si>
  <si>
    <t>Sitaram Behera</t>
  </si>
  <si>
    <t>Somnath Behera</t>
  </si>
  <si>
    <t>Sukru marei</t>
  </si>
  <si>
    <t>Tekchand Badhei</t>
  </si>
  <si>
    <t>Teklal Behera</t>
  </si>
  <si>
    <t>Tilatama kalo</t>
  </si>
  <si>
    <t>Ahalya pradhan</t>
  </si>
  <si>
    <t>Bhaunra</t>
  </si>
  <si>
    <t>Babulal Behera</t>
  </si>
  <si>
    <t>Baikuntha Buda</t>
  </si>
  <si>
    <t>Benudhar Behera</t>
  </si>
  <si>
    <t>Benudhar Sing</t>
  </si>
  <si>
    <t>Bhagabati Sa</t>
  </si>
  <si>
    <t>Bholanath Pradhan</t>
  </si>
  <si>
    <t>Bhubaneswar Sahu</t>
  </si>
  <si>
    <t>Bideshi Kharsel</t>
  </si>
  <si>
    <t>Bimla Naik</t>
  </si>
  <si>
    <t>Birendra Pradhan</t>
  </si>
  <si>
    <t>Bishambar Naik</t>
  </si>
  <si>
    <t>Budhu Chamar</t>
  </si>
  <si>
    <t>Chaitanya Rohidas</t>
  </si>
  <si>
    <t>Chaitu Pradhan</t>
  </si>
  <si>
    <t>Chandra Sekhar Behera</t>
  </si>
  <si>
    <t>Chandra Sekhar Naik</t>
  </si>
  <si>
    <t>Chandramani Rohidas</t>
  </si>
  <si>
    <t>Chandramani singh</t>
  </si>
  <si>
    <t>Dahlu naik</t>
  </si>
  <si>
    <t>Khirasindhu sandha</t>
  </si>
  <si>
    <t>Dambaru Buda</t>
  </si>
  <si>
    <t>Dayananda Rana</t>
  </si>
  <si>
    <t>Debaki behera</t>
  </si>
  <si>
    <t>Debarchan Kisan</t>
  </si>
  <si>
    <t>Debendra Behera</t>
  </si>
  <si>
    <t>Debendra Naik</t>
  </si>
  <si>
    <t>Deepak Kumar Sahu</t>
  </si>
  <si>
    <t>Deepak Kumar Sandha</t>
  </si>
  <si>
    <t>Dhanmali Sandha</t>
  </si>
  <si>
    <t>dhanurjaya naik</t>
  </si>
  <si>
    <t>Dharmajit Rana</t>
  </si>
  <si>
    <t>Dibyalochan Bhainsa</t>
  </si>
  <si>
    <t>Dileswar Karta</t>
  </si>
  <si>
    <t>Dukhishyam Sahu</t>
  </si>
  <si>
    <t>Gadadhar Naik</t>
  </si>
  <si>
    <t>Ganesh Patel</t>
  </si>
  <si>
    <t>Ganesh Sa</t>
  </si>
  <si>
    <t>Gobardhan Parua</t>
  </si>
  <si>
    <t>Gobinda Buda</t>
  </si>
  <si>
    <t>Gokul chamar</t>
  </si>
  <si>
    <t>Gokulananda Chamar</t>
  </si>
  <si>
    <t>gokulananda naik</t>
  </si>
  <si>
    <t>Gopal Bag</t>
  </si>
  <si>
    <t>Gopiram Chamar</t>
  </si>
  <si>
    <t>Harekrushna Dehuria</t>
  </si>
  <si>
    <t>Hemakanta Buda</t>
  </si>
  <si>
    <t>Hemanta Kumar Patel</t>
  </si>
  <si>
    <t>hiralal dudung</t>
  </si>
  <si>
    <t>Jalandhar Kharsel</t>
  </si>
  <si>
    <t>Jamudei Singh</t>
  </si>
  <si>
    <t>jasowanti thakur</t>
  </si>
  <si>
    <t>Jonson Sahu</t>
  </si>
  <si>
    <t>Kailash Karta</t>
  </si>
  <si>
    <t>Kalia Patel</t>
  </si>
  <si>
    <t>kapila naik</t>
  </si>
  <si>
    <t>kartik chamar</t>
  </si>
  <si>
    <t>karunakar Buda</t>
  </si>
  <si>
    <t>Khatu Sandha</t>
  </si>
  <si>
    <t>Khirod Naik</t>
  </si>
  <si>
    <t>Kulamani Behera</t>
  </si>
  <si>
    <t>Kulamani Parua</t>
  </si>
  <si>
    <t>Kumar Makar</t>
  </si>
  <si>
    <t>Kunja Naik</t>
  </si>
  <si>
    <t>Lalit Bhainsa</t>
  </si>
  <si>
    <t>Linga Rohidas</t>
  </si>
  <si>
    <t>Mahendra pradhan</t>
  </si>
  <si>
    <t>Maheswar pradhan</t>
  </si>
  <si>
    <t>Mandulu Sa</t>
  </si>
  <si>
    <t>Minaketan Sandha</t>
  </si>
  <si>
    <t>Motilal Patel</t>
  </si>
  <si>
    <t>nabaghana Buda</t>
  </si>
  <si>
    <t>Nalini Kshor Kalo</t>
  </si>
  <si>
    <t>Narayan Singh</t>
  </si>
  <si>
    <t>Narrotam Behera</t>
  </si>
  <si>
    <t>Nirakar Sing</t>
  </si>
  <si>
    <t>Niranjan Kharsel</t>
  </si>
  <si>
    <t>Nirod Naik</t>
  </si>
  <si>
    <t>pabitra naik</t>
  </si>
  <si>
    <t>Padmalochan Sandha</t>
  </si>
  <si>
    <t>Padmini Chamar</t>
  </si>
  <si>
    <t>Pancham Kharsel</t>
  </si>
  <si>
    <t>Pankaj Deheri</t>
  </si>
  <si>
    <t>Parakshita Pradhan</t>
  </si>
  <si>
    <t>Parmeswar Pradhan</t>
  </si>
  <si>
    <t>Pradip Rohidas</t>
  </si>
  <si>
    <t>Prasahanta Pradhan</t>
  </si>
  <si>
    <t>Premananda Naik</t>
  </si>
  <si>
    <t>Puspalata Naik</t>
  </si>
  <si>
    <t>Rabindra Kharsel</t>
  </si>
  <si>
    <t>Radha Behera</t>
  </si>
  <si>
    <t>Rajeswari Behera</t>
  </si>
  <si>
    <t>Karunakar Buda</t>
  </si>
  <si>
    <t>Rambha Singh</t>
  </si>
  <si>
    <t>Rameswar Pradhan</t>
  </si>
  <si>
    <t>Rasananda Pradhan</t>
  </si>
  <si>
    <t>Rebun Sahu</t>
  </si>
  <si>
    <t>Ritesh Naik</t>
  </si>
  <si>
    <t>romancha patel</t>
  </si>
  <si>
    <t>Sabita Naik</t>
  </si>
  <si>
    <t>Sadhu Charan Karsel</t>
  </si>
  <si>
    <t>Sajan Kumar Patel</t>
  </si>
  <si>
    <t>Sanatan Patel</t>
  </si>
  <si>
    <t>14/07/2135</t>
  </si>
  <si>
    <t>Sanjit Singh</t>
  </si>
  <si>
    <t>14/07/2136</t>
  </si>
  <si>
    <t>Sankirtan Behera</t>
  </si>
  <si>
    <t>14/07/2137</t>
  </si>
  <si>
    <t>Satrughan Budula</t>
  </si>
  <si>
    <t>14/07/2138</t>
  </si>
  <si>
    <t>Shyam Sundar Karta</t>
  </si>
  <si>
    <t>14/07/2139</t>
  </si>
  <si>
    <t>Sitakant Naik</t>
  </si>
  <si>
    <t>14/07/2140</t>
  </si>
  <si>
    <t>Sriparsuram Naik</t>
  </si>
  <si>
    <t>14/07/2141</t>
  </si>
  <si>
    <t>Subasini Sa</t>
  </si>
  <si>
    <t>14/07/2142</t>
  </si>
  <si>
    <t>sudam sahu</t>
  </si>
  <si>
    <t>14/07/2143</t>
  </si>
  <si>
    <t>14/07/2144</t>
  </si>
  <si>
    <t>Surendra Kumar Parua</t>
  </si>
  <si>
    <t>14/07/2145</t>
  </si>
  <si>
    <t>Swarna Patel</t>
  </si>
  <si>
    <t>14/07/2146</t>
  </si>
  <si>
    <t>Tanka Rohidas</t>
  </si>
  <si>
    <t>14/07/2147</t>
  </si>
  <si>
    <t>Tapibar Neti</t>
  </si>
  <si>
    <t>14/07/2148</t>
  </si>
  <si>
    <t>tarani naik</t>
  </si>
  <si>
    <t>14/07/2149</t>
  </si>
  <si>
    <t>Tekchand Behera</t>
  </si>
  <si>
    <t>14/07/2150</t>
  </si>
  <si>
    <t>Tekchand Patel</t>
  </si>
  <si>
    <t>14/07/2151</t>
  </si>
  <si>
    <t>Trinath Buda</t>
  </si>
  <si>
    <t>14/07/2152</t>
  </si>
  <si>
    <t>Tulabati kisan</t>
  </si>
  <si>
    <t>14/07/2153</t>
  </si>
  <si>
    <t>tularam naik</t>
  </si>
  <si>
    <t>14/07/2154</t>
  </si>
  <si>
    <t>Uddhab Sahu</t>
  </si>
  <si>
    <t>14/07/2155</t>
  </si>
  <si>
    <t>Umakanta Bhoi</t>
  </si>
  <si>
    <t>14/07/2156</t>
  </si>
  <si>
    <t>Umesh Chandra Seth</t>
  </si>
  <si>
    <t>14/07/2157</t>
  </si>
  <si>
    <t>Urmila Behera</t>
  </si>
  <si>
    <t>14/07/2158</t>
  </si>
  <si>
    <t>abhimanyu budula</t>
  </si>
  <si>
    <t>Barpan</t>
  </si>
  <si>
    <t>abinash khalakho</t>
  </si>
  <si>
    <t>Ajit Kumar Patel</t>
  </si>
  <si>
    <t>Alekh Sahu</t>
  </si>
  <si>
    <t>alekha bhoi</t>
  </si>
  <si>
    <t>anjali bhoi</t>
  </si>
  <si>
    <t>anup kumar badhan</t>
  </si>
  <si>
    <t>ashok kumar tripathy</t>
  </si>
  <si>
    <t>ashwinee kumar patel</t>
  </si>
  <si>
    <t>babulal ping</t>
  </si>
  <si>
    <t>Baedu Bagh</t>
  </si>
  <si>
    <t>baikunatha mandodari</t>
  </si>
  <si>
    <t>baisakhu budula</t>
  </si>
  <si>
    <t>bajranga naik</t>
  </si>
  <si>
    <t>balram budula</t>
  </si>
  <si>
    <t>barshi majhi</t>
  </si>
  <si>
    <t>bedbyas kharsel</t>
  </si>
  <si>
    <t>benudhar naik</t>
  </si>
  <si>
    <t>bhukulu banchor</t>
  </si>
  <si>
    <t>bibhisan bhoi</t>
  </si>
  <si>
    <t>biranchi paule</t>
  </si>
  <si>
    <t>biseswar naik</t>
  </si>
  <si>
    <t>bishnu nun</t>
  </si>
  <si>
    <t>brundaban bhoi</t>
  </si>
  <si>
    <t>chakradhar naik</t>
  </si>
  <si>
    <t>chanda charan rana</t>
  </si>
  <si>
    <t>chandrasekhar naik</t>
  </si>
  <si>
    <t>chetaban kharsel</t>
  </si>
  <si>
    <t>chintamani kharsel</t>
  </si>
  <si>
    <t>chitrasen kharsel</t>
  </si>
  <si>
    <t>dambarudhar naik</t>
  </si>
  <si>
    <t>dasharathi kharsel</t>
  </si>
  <si>
    <t>debananda bhainsa</t>
  </si>
  <si>
    <t>dhaneswar nun</t>
  </si>
  <si>
    <t>dhanurjaya bhoi</t>
  </si>
  <si>
    <t>Dolgobinda dudum</t>
  </si>
  <si>
    <t>domanik khalakho</t>
  </si>
  <si>
    <t>dubraj behera</t>
  </si>
  <si>
    <t>dukhu pradhan</t>
  </si>
  <si>
    <t>dutia kartta</t>
  </si>
  <si>
    <t>dutiya majhi</t>
  </si>
  <si>
    <t>gajindra majhi</t>
  </si>
  <si>
    <t>gangadhar bhoi</t>
  </si>
  <si>
    <t>gaurishankar nath</t>
  </si>
  <si>
    <t>giridhari raksha</t>
  </si>
  <si>
    <t>giridhari tripathy</t>
  </si>
  <si>
    <t>gobinda chandra tripathy</t>
  </si>
  <si>
    <t>godabari patel</t>
  </si>
  <si>
    <t>golap bhoi</t>
  </si>
  <si>
    <t>golbadan kahali</t>
  </si>
  <si>
    <t>gorekh behera</t>
  </si>
  <si>
    <t>gunju budula</t>
  </si>
  <si>
    <t>guru nun</t>
  </si>
  <si>
    <t>gurucharan bag</t>
  </si>
  <si>
    <t>harekrushnna naik</t>
  </si>
  <si>
    <t>haresh rohidas</t>
  </si>
  <si>
    <t>harihar bhoi</t>
  </si>
  <si>
    <t>harishgankar ageawal</t>
  </si>
  <si>
    <t>hemabati khanda</t>
  </si>
  <si>
    <t>hemabati naik</t>
  </si>
  <si>
    <t>hemalal kartta</t>
  </si>
  <si>
    <t>hemsagar naik</t>
  </si>
  <si>
    <t>hiralal kartta</t>
  </si>
  <si>
    <t>jambobati kaudi</t>
  </si>
  <si>
    <t>jashobanta nun</t>
  </si>
  <si>
    <t>jaya krushna bhoi</t>
  </si>
  <si>
    <t>jayakumar khichida</t>
  </si>
  <si>
    <t>jaymangal bhoi</t>
  </si>
  <si>
    <t>jiban budula</t>
  </si>
  <si>
    <t>jiudistir ping</t>
  </si>
  <si>
    <t>judistir tripathy</t>
  </si>
  <si>
    <t>Kailash Raksa</t>
  </si>
  <si>
    <t>kailash rohidas</t>
  </si>
  <si>
    <t>kamala bhainsa</t>
  </si>
  <si>
    <t>kapil pradhan</t>
  </si>
  <si>
    <t>khirabati raksha</t>
  </si>
  <si>
    <t>khiridra raksha</t>
  </si>
  <si>
    <t>krushna chandra bag</t>
  </si>
  <si>
    <t>kulamani ram kahali</t>
  </si>
  <si>
    <t>lalit paule</t>
  </si>
  <si>
    <t>latika kharsel</t>
  </si>
  <si>
    <t>laxmipati naik</t>
  </si>
  <si>
    <t>lokanth patel</t>
  </si>
  <si>
    <t>madan budula</t>
  </si>
  <si>
    <t>madhulal ping</t>
  </si>
  <si>
    <t>mahabir pradhan</t>
  </si>
  <si>
    <t>mahendra patel</t>
  </si>
  <si>
    <t>maitheli kahali</t>
  </si>
  <si>
    <t>manbodh naik</t>
  </si>
  <si>
    <t>mathura prasad badhan</t>
  </si>
  <si>
    <t>muketeswar kharsel</t>
  </si>
  <si>
    <t>muketeswr paule</t>
  </si>
  <si>
    <t>muni majhi</t>
  </si>
  <si>
    <t>muniram rohids</t>
  </si>
  <si>
    <t>muralidhar agrawal</t>
  </si>
  <si>
    <t>nabin bag</t>
  </si>
  <si>
    <t>nabin bhoi</t>
  </si>
  <si>
    <t>nepal bhoi</t>
  </si>
  <si>
    <t>netranand patel</t>
  </si>
  <si>
    <t>nidra bag</t>
  </si>
  <si>
    <t>nihar kanta naik</t>
  </si>
  <si>
    <t>nilabati dhurua</t>
  </si>
  <si>
    <t>nilamber naik</t>
  </si>
  <si>
    <t>niranjan lakra</t>
  </si>
  <si>
    <t>nisha pradhan</t>
  </si>
  <si>
    <t>nrupa nun</t>
  </si>
  <si>
    <t>pabitra bhainsa</t>
  </si>
  <si>
    <t>pabitra majhi</t>
  </si>
  <si>
    <t>pabitra  paule</t>
  </si>
  <si>
    <t>padmalochan kahali</t>
  </si>
  <si>
    <t>parakhita rohidas</t>
  </si>
  <si>
    <t>parama majhi</t>
  </si>
  <si>
    <t>paramananda naik</t>
  </si>
  <si>
    <t>Parame Bagh</t>
  </si>
  <si>
    <t>parame baluaa</t>
  </si>
  <si>
    <t>parshu majhi</t>
  </si>
  <si>
    <t>phagnu bag</t>
  </si>
  <si>
    <t>phakir majhi</t>
  </si>
  <si>
    <t>prafulla patel</t>
  </si>
  <si>
    <t>pramod kumar patel</t>
  </si>
  <si>
    <t>purosottam agrawal</t>
  </si>
  <si>
    <t>rabindr kumar pati</t>
  </si>
  <si>
    <t>radheshyam kahrsel</t>
  </si>
  <si>
    <t>raisar nun</t>
  </si>
  <si>
    <t>raising kartta</t>
  </si>
  <si>
    <t>raj kharsel</t>
  </si>
  <si>
    <t>raj kumar agrawal</t>
  </si>
  <si>
    <t>ramesh chandra patel</t>
  </si>
  <si>
    <t>rameswar kharsel</t>
  </si>
  <si>
    <t>rasananda bhoi</t>
  </si>
  <si>
    <t>14/07/2159</t>
  </si>
  <si>
    <t>ratan bag</t>
  </si>
  <si>
    <t>14/07/2160</t>
  </si>
  <si>
    <t>ratnakar majhi</t>
  </si>
  <si>
    <t>14/07/2161</t>
  </si>
  <si>
    <t>ruduna mandodari</t>
  </si>
  <si>
    <t>14/07/2162</t>
  </si>
  <si>
    <t>rupananda majhi</t>
  </si>
  <si>
    <t>14/07/2163</t>
  </si>
  <si>
    <t>rupi lakra</t>
  </si>
  <si>
    <t>14/07/2164</t>
  </si>
  <si>
    <t>salbari bag</t>
  </si>
  <si>
    <t>14/07/2165</t>
  </si>
  <si>
    <t>samu bag</t>
  </si>
  <si>
    <t>14/07/2166</t>
  </si>
  <si>
    <t>sanatan dhurua</t>
  </si>
  <si>
    <t>14/07/2167</t>
  </si>
  <si>
    <t>14/07/2168</t>
  </si>
  <si>
    <t>sanjay tripathy</t>
  </si>
  <si>
    <t>14/07/2169</t>
  </si>
  <si>
    <t>14/07/2170</t>
  </si>
  <si>
    <t>14/07/2171</t>
  </si>
  <si>
    <t>santosh tripathy</t>
  </si>
  <si>
    <t>14/07/2172</t>
  </si>
  <si>
    <t>14/07/2173</t>
  </si>
  <si>
    <t>sashi bhusan dhurua</t>
  </si>
  <si>
    <t>14/07/2174</t>
  </si>
  <si>
    <t>sashtam pradhan</t>
  </si>
  <si>
    <t>14/07/2175</t>
  </si>
  <si>
    <t>14/07/2176</t>
  </si>
  <si>
    <t>satyabati naik</t>
  </si>
  <si>
    <t>sebati bhoi</t>
  </si>
  <si>
    <t>14/07/2178</t>
  </si>
  <si>
    <t>shankar agrawal</t>
  </si>
  <si>
    <t>14/07/2179</t>
  </si>
  <si>
    <t>Shankar Bagh</t>
  </si>
  <si>
    <t>14/07/2180</t>
  </si>
  <si>
    <t>shanu dhan</t>
  </si>
  <si>
    <t>14/07/2181</t>
  </si>
  <si>
    <t>shobharam majhi</t>
  </si>
  <si>
    <t>14/07/2182</t>
  </si>
  <si>
    <t>shri charan naik</t>
  </si>
  <si>
    <t>14/07/2183</t>
  </si>
  <si>
    <t>shyam sundar bag</t>
  </si>
  <si>
    <t>14/07/2184</t>
  </si>
  <si>
    <t>sita naik</t>
  </si>
  <si>
    <t>14/07/2185</t>
  </si>
  <si>
    <t>Smt.Janaki Raut</t>
  </si>
  <si>
    <t>14/07/2186</t>
  </si>
  <si>
    <t>srikrishna tripathy</t>
  </si>
  <si>
    <t>14/07/2187</t>
  </si>
  <si>
    <t>sudarshan bag</t>
  </si>
  <si>
    <t>14/07/2188</t>
  </si>
  <si>
    <t>sukanta patel</t>
  </si>
  <si>
    <t>14/07/2189</t>
  </si>
  <si>
    <t>14/07/2190</t>
  </si>
  <si>
    <t>14/07/2191</t>
  </si>
  <si>
    <t>Sundar Bagh</t>
  </si>
  <si>
    <t>14/07/2192</t>
  </si>
  <si>
    <t>surekha tripathy</t>
  </si>
  <si>
    <t>14/07/2193</t>
  </si>
  <si>
    <t>suresh dhan</t>
  </si>
  <si>
    <t>suresh ping</t>
  </si>
  <si>
    <t>14/07/2196</t>
  </si>
  <si>
    <t>suru pradhan</t>
  </si>
  <si>
    <t>14/07/2197</t>
  </si>
  <si>
    <t>suruchandra patel</t>
  </si>
  <si>
    <t>14/07/2198</t>
  </si>
  <si>
    <t>tejraj sahu</t>
  </si>
  <si>
    <t>14/07/2199</t>
  </si>
  <si>
    <t>thakur ping</t>
  </si>
  <si>
    <t>14/07/2200</t>
  </si>
  <si>
    <t>timan bag</t>
  </si>
  <si>
    <t>14/07/2201</t>
  </si>
  <si>
    <t>upendra kharsel</t>
  </si>
  <si>
    <t>14/07/2202</t>
  </si>
  <si>
    <t>uttam kumar badhann</t>
  </si>
  <si>
    <t>Aasharam Majhi</t>
  </si>
  <si>
    <t>Handatupa</t>
  </si>
  <si>
    <t>Abhiram Naik</t>
  </si>
  <si>
    <t>Ahalya Ping</t>
  </si>
  <si>
    <t>Ashok Kumar Ping</t>
  </si>
  <si>
    <t>Babulal Lun</t>
  </si>
  <si>
    <t>BaikunthaNaik</t>
  </si>
  <si>
    <t>Baishakhu Naik</t>
  </si>
  <si>
    <t>Baishnab Charan Ping</t>
  </si>
  <si>
    <t>Bajiram Naik</t>
  </si>
  <si>
    <t>Balaram Dudum</t>
  </si>
  <si>
    <t>Balmukund Majhi</t>
  </si>
  <si>
    <t>banmali naik</t>
  </si>
  <si>
    <t>Bariha Dudung</t>
  </si>
  <si>
    <t>Basanta Majhi</t>
  </si>
  <si>
    <t>Bedamati Ping</t>
  </si>
  <si>
    <t>Bhagaban Ping</t>
  </si>
  <si>
    <t>Bhagabana Majhi</t>
  </si>
  <si>
    <t>Bhakta Ping</t>
  </si>
  <si>
    <t>Bhaskara Ping</t>
  </si>
  <si>
    <t>BHIKHARI DHURUA</t>
  </si>
  <si>
    <t>Bhojaraj Parua</t>
  </si>
  <si>
    <t>Bhubana Lun</t>
  </si>
  <si>
    <t>Bidyadhar Chhatria</t>
  </si>
  <si>
    <t>Bidyadhar Podh</t>
  </si>
  <si>
    <t>Binod Lun</t>
  </si>
  <si>
    <t>BISHIKESAN NAIK</t>
  </si>
  <si>
    <t>Bubrubahan Majhi</t>
  </si>
  <si>
    <t>BUDDHADEB NAIK</t>
  </si>
  <si>
    <t>Chaitan Dhan</t>
  </si>
  <si>
    <t>Chakaradhar Parua</t>
  </si>
  <si>
    <t>Chamar Banchor</t>
  </si>
  <si>
    <t>Chinatmani Bhoi</t>
  </si>
  <si>
    <t>Daitari Dudum</t>
  </si>
  <si>
    <t>Damarudhar Parua</t>
  </si>
  <si>
    <t>Dayanidhi Parua</t>
  </si>
  <si>
    <t>Debananda Parua</t>
  </si>
  <si>
    <t>Dhanamati Naik</t>
  </si>
  <si>
    <t>Dhanu Dudum</t>
  </si>
  <si>
    <t>Digdhan Ping</t>
  </si>
  <si>
    <t>Dileswar Chhanchan</t>
  </si>
  <si>
    <t>Dileswari Sehul</t>
  </si>
  <si>
    <t>Dilip Kumar Kaudi</t>
  </si>
  <si>
    <t>Dilip Ping</t>
  </si>
  <si>
    <t>Dinabandhu dudum</t>
  </si>
  <si>
    <t>Dipak Mahananda</t>
  </si>
  <si>
    <t>Dr. Nityananda Ping</t>
  </si>
  <si>
    <t>Duba Ping</t>
  </si>
  <si>
    <t>Dukhi Ping</t>
  </si>
  <si>
    <t>Dulaganjan Luhar</t>
  </si>
  <si>
    <t>Dulara Ping</t>
  </si>
  <si>
    <t>Fula Ping</t>
  </si>
  <si>
    <t>Gajendra Lun</t>
  </si>
  <si>
    <t>Gop Pradhan</t>
  </si>
  <si>
    <t>Gopal Prasad Agrawal</t>
  </si>
  <si>
    <t>Harachand Ping</t>
  </si>
  <si>
    <t>Harchand Bhainsa</t>
  </si>
  <si>
    <t>Hari Ping</t>
  </si>
  <si>
    <t>Hemananda Kisan</t>
  </si>
  <si>
    <t>Hiradhar Parua</t>
  </si>
  <si>
    <t>HIRAN PARUA</t>
  </si>
  <si>
    <t>Hrudananda Ping</t>
  </si>
  <si>
    <t>Indarmani Majhi</t>
  </si>
  <si>
    <t>Jagabandhu Naik</t>
  </si>
  <si>
    <t>Janekram, Ping</t>
  </si>
  <si>
    <t>JANMAJAY DHURUA</t>
  </si>
  <si>
    <t>Jeharulal Budula</t>
  </si>
  <si>
    <t>Jenamani Lun</t>
  </si>
  <si>
    <t>JIBAN PODH</t>
  </si>
  <si>
    <t>Josna naik</t>
  </si>
  <si>
    <t>Kajali Bag</t>
  </si>
  <si>
    <t>Kamal Ping</t>
  </si>
  <si>
    <t>Karttika Ping</t>
  </si>
  <si>
    <t>KESHAB CHANDRA DUDUM</t>
  </si>
  <si>
    <t>Kirti Ping</t>
  </si>
  <si>
    <t>Kobid Chandra Naik</t>
  </si>
  <si>
    <t>Krushna Chandra Dudum</t>
  </si>
  <si>
    <t>Krushna Chandra Lun</t>
  </si>
  <si>
    <t>Kshetrabasi  Ping</t>
  </si>
  <si>
    <t>Kumarmani Parua</t>
  </si>
  <si>
    <t>Kuntala Bag</t>
  </si>
  <si>
    <t>Kunti Ping</t>
  </si>
  <si>
    <t>Kunu Podh</t>
  </si>
  <si>
    <t>Kusha Ping</t>
  </si>
  <si>
    <t>Lachaman Ping</t>
  </si>
  <si>
    <t>Laimani Bag</t>
  </si>
  <si>
    <t>Lambodar Bhoi</t>
  </si>
  <si>
    <t>Laxman Chatria</t>
  </si>
  <si>
    <t>Laxmi Bag</t>
  </si>
  <si>
    <t>Madanlal Agrawal</t>
  </si>
  <si>
    <t>Tula Banchhor</t>
  </si>
  <si>
    <t>Madhuri Ping</t>
  </si>
  <si>
    <t>Manbodh Mahanandaa</t>
  </si>
  <si>
    <t>MICHU BAG</t>
  </si>
  <si>
    <t>Milu majhi</t>
  </si>
  <si>
    <t>Mlli Bag</t>
  </si>
  <si>
    <t>Mohanlal Parua</t>
  </si>
  <si>
    <t>MOHINI PAULE</t>
  </si>
  <si>
    <t>Muralidhar Ping</t>
  </si>
  <si>
    <t>Nabal Kishor Badhan</t>
  </si>
  <si>
    <t>Nabin Kishore Parua</t>
  </si>
  <si>
    <t>Narasingh Bag</t>
  </si>
  <si>
    <t>NARAYAN LUN</t>
  </si>
  <si>
    <t>Nata Ping</t>
  </si>
  <si>
    <t>Nityanand Podh</t>
  </si>
  <si>
    <t>Om Prakash Badhan</t>
  </si>
  <si>
    <t>Pankaj Banchor</t>
  </si>
  <si>
    <t>PARAMANAND PING</t>
  </si>
  <si>
    <t>PARAMANANDA NAIK</t>
  </si>
  <si>
    <t>Parmeswar Ping</t>
  </si>
  <si>
    <t>Partha Parua</t>
  </si>
  <si>
    <t>Pitabas Naik</t>
  </si>
  <si>
    <t>Pitambar Budula</t>
  </si>
  <si>
    <t>Prabhakara Ping</t>
  </si>
  <si>
    <t>PURAN PARUA</t>
  </si>
  <si>
    <t>Purandar Ping</t>
  </si>
  <si>
    <t>Purusottam Majhi</t>
  </si>
  <si>
    <t>Rabindra Budla</t>
  </si>
  <si>
    <t>Rajan Naik</t>
  </si>
  <si>
    <t>Rajat Singh Naik</t>
  </si>
  <si>
    <t>Rajendra Dudum</t>
  </si>
  <si>
    <t>Rajesh Kumar Naik</t>
  </si>
  <si>
    <t>Ramnath Ping</t>
  </si>
  <si>
    <t>RANGA PING</t>
  </si>
  <si>
    <t>Ranjit Singh</t>
  </si>
  <si>
    <t>RUPAN PODH</t>
  </si>
  <si>
    <t>RUSHI PODH</t>
  </si>
  <si>
    <t>Sakuntala Ping</t>
  </si>
  <si>
    <t>Sanjukta Lun</t>
  </si>
  <si>
    <t>Santosh Sunani</t>
  </si>
  <si>
    <t>Sanu Ping</t>
  </si>
  <si>
    <t>Sapneswar Ping</t>
  </si>
  <si>
    <t>SARAT PRADHAN</t>
  </si>
  <si>
    <t>Sartik Chhachan</t>
  </si>
  <si>
    <t>SASHI BHUSAN NAIK</t>
  </si>
  <si>
    <t>Sashidhar Lun</t>
  </si>
  <si>
    <t>Sashidhar Parua</t>
  </si>
  <si>
    <t>Satyabhama Parua</t>
  </si>
  <si>
    <t>Shankhalata Ping</t>
  </si>
  <si>
    <t>shyam Sundar parua</t>
  </si>
  <si>
    <t>SIDDHESWAR PING</t>
  </si>
  <si>
    <t>Snehalata Kumura</t>
  </si>
  <si>
    <t>SOBHA PING</t>
  </si>
  <si>
    <t>Srimangal Majhi</t>
  </si>
  <si>
    <t>Subhasan Lun</t>
  </si>
  <si>
    <t>14/07/2177</t>
  </si>
  <si>
    <t>SUDARAM NAIK</t>
  </si>
  <si>
    <t>SUDHAKARA PING</t>
  </si>
  <si>
    <t>Sudramani ping</t>
  </si>
  <si>
    <t>Sugri Majhi</t>
  </si>
  <si>
    <t>Sukal Ping</t>
  </si>
  <si>
    <t>Sukuru Ping</t>
  </si>
  <si>
    <t>Sumitra Bag</t>
  </si>
  <si>
    <t>Sunder Minz</t>
  </si>
  <si>
    <t>Surendra Lun</t>
  </si>
  <si>
    <t>Surendra podh</t>
  </si>
  <si>
    <t>SURESH CHANDRA DUDUM</t>
  </si>
  <si>
    <t>Suresh Parua</t>
  </si>
  <si>
    <t>Swarnaswar Banchhor</t>
  </si>
  <si>
    <t>14/07/2194</t>
  </si>
  <si>
    <t>Tanuja Naik</t>
  </si>
  <si>
    <t>14/07/2195</t>
  </si>
  <si>
    <t>TARANISEN PARUA</t>
  </si>
  <si>
    <t>TEKBATI MAKAR</t>
  </si>
  <si>
    <t>Trilochan Budula</t>
  </si>
  <si>
    <t>Tularam Budula</t>
  </si>
  <si>
    <t>Tularam Parua</t>
  </si>
  <si>
    <t>Ugresan Ping</t>
  </si>
  <si>
    <t>Upendra Parua</t>
  </si>
  <si>
    <t>14/07/2203</t>
  </si>
  <si>
    <t>Upendra Ping</t>
  </si>
  <si>
    <t>14/07/2204</t>
  </si>
  <si>
    <t>Yudhisthir Naik</t>
  </si>
  <si>
    <t>14/07/2205</t>
  </si>
  <si>
    <t xml:space="preserve">Khata No. </t>
  </si>
  <si>
    <t>Name of the Recorded Tenant</t>
  </si>
  <si>
    <t xml:space="preserve">Name of the cultivator </t>
  </si>
  <si>
    <t>Weather Small &amp; Marginal Farmer(SMF)(yes/No)</t>
  </si>
  <si>
    <t>Area in A.c</t>
  </si>
  <si>
    <t>Bank details of the cultivator</t>
  </si>
  <si>
    <t>IFSC Code</t>
  </si>
  <si>
    <t>Date Of Payment</t>
  </si>
  <si>
    <t>Area in H.c</t>
  </si>
  <si>
    <t xml:space="preserve">Name of the Bank
Account No.
IFSC Code </t>
  </si>
  <si>
    <t>Paniki Gouda
&amp; others</t>
  </si>
  <si>
    <t>Sribas Gadual</t>
  </si>
  <si>
    <t>32161778728
SBI,
SBIN0010134</t>
  </si>
  <si>
    <t>Hirma</t>
  </si>
  <si>
    <t>242/71
242/37</t>
  </si>
  <si>
    <t>Tribeni Behera
Rebati Behera</t>
  </si>
  <si>
    <t>Bhakta Bandhu Behera
s/o- Tribeni Behera</t>
  </si>
  <si>
    <t>3984
Co-Operative Central
Bank</t>
  </si>
  <si>
    <t>Palau Bariha</t>
  </si>
  <si>
    <t>Gouranga Bariha
s/o-</t>
  </si>
  <si>
    <t xml:space="preserve">Janmajaya Gouda
&amp; others
</t>
  </si>
  <si>
    <t>Karttika Gadual
s/o- Kalakanhu Gadual</t>
  </si>
  <si>
    <t>32161778172
SBI
IFSC-SBIN0010134</t>
  </si>
  <si>
    <t>Subijn Gadual
s/o- Durlva Gadual</t>
  </si>
  <si>
    <t>84010847879
UGB, Badmal
(338)</t>
  </si>
  <si>
    <t>SBIN0RRUKGB</t>
  </si>
  <si>
    <t>Jayasingh Gouda
&amp; others</t>
  </si>
  <si>
    <t>Anita Bhainsa
w/o- Binod Bhainsa</t>
  </si>
  <si>
    <t>32161778058
SBI
IFSC- SBIN0010134</t>
  </si>
  <si>
    <t>Dhanu Dhurua
&amp; others</t>
  </si>
  <si>
    <t>Bipin Dhurua
s/o- Dhanu Dhurua</t>
  </si>
  <si>
    <t>84014000793
UGB
Badmal,(338)</t>
  </si>
  <si>
    <t>Minketan Dhurua
s/o- Late Dhanu Dhurua</t>
  </si>
  <si>
    <t>20172453502
SBI
IFSC-SBIN0000238</t>
  </si>
  <si>
    <t>Nilabati Gouda
 &amp;others</t>
  </si>
  <si>
    <t>Bhagban Pujhari
s/o- Chamar Pujhari</t>
  </si>
  <si>
    <t xml:space="preserve">32161777327
SBI
IFSC- SBIN0010134
</t>
  </si>
  <si>
    <t>242/109
78</t>
  </si>
  <si>
    <t>Dwan Dhurua
Judhistir Dhurua 
&amp; others</t>
  </si>
  <si>
    <t>Duan Dhurua
s/o- Jaladhar Dhurua</t>
  </si>
  <si>
    <t>5954
Mini Bank</t>
  </si>
  <si>
    <t>Bipin Pujhari
s/o- Shishubodh Pujhari</t>
  </si>
  <si>
    <t>32161778795
SBI
IFSC-SBIN0010134</t>
  </si>
  <si>
    <t>Bimbadhar Pujhari
s/o- Budhuram Pujhari</t>
  </si>
  <si>
    <t>32161778762
IFSC-SBIN0010134</t>
  </si>
  <si>
    <t>Ugresan Badhai</t>
  </si>
  <si>
    <t>Rabindra Badhai
s/o- Ugresen Badhai</t>
  </si>
  <si>
    <t>106410100040607
Andhra Bank
IFSC-ANDBO</t>
  </si>
  <si>
    <t>ANDB0001064</t>
  </si>
  <si>
    <t>242/758</t>
  </si>
  <si>
    <t>Sumod Dhurua</t>
  </si>
  <si>
    <t>Abhin Dhurua
s/o- Sumod Dhurua</t>
  </si>
  <si>
    <t>34848773587
SBI
IFSC-SBIN0010134</t>
  </si>
  <si>
    <t>124
189</t>
  </si>
  <si>
    <t>Palava Bariha &amp; others
Mulochan Bariha</t>
  </si>
  <si>
    <t>Ujagar Bariha
s/o- Mohan Bariha</t>
  </si>
  <si>
    <t>32161778955
SBI
IFSC- SBIN0010134</t>
  </si>
  <si>
    <t>242/701
242/703</t>
  </si>
  <si>
    <t>Shyam Sunder Seth
Shyam Sundar Seth &amp; otherss</t>
  </si>
  <si>
    <t>Kishan Seth
S/o- Shyam Sunder Seth</t>
  </si>
  <si>
    <t>20267363574
SBI
IFSC- SBIN0016128</t>
  </si>
  <si>
    <t>Gajananda Keunt</t>
  </si>
  <si>
    <t>Jaydhar Pandey
s/o- Gajanan Pandey</t>
  </si>
  <si>
    <t>34245855944
SBI
IFSC- SBIN0010134</t>
  </si>
  <si>
    <t>Nityanand Dhurua
&amp; others</t>
  </si>
  <si>
    <t>Mahendra Dhurua
s/o- Surendra Dhurua</t>
  </si>
  <si>
    <t>11346844236
SBI
IFSC- SBIN0000238</t>
  </si>
  <si>
    <t>Khyamashila Tewari</t>
  </si>
  <si>
    <t>Seshadev Tiwari
s/o- Purnachandra Tiwari</t>
  </si>
  <si>
    <t>30100100000069
Bank of Baroda</t>
  </si>
  <si>
    <t>BARB0JHASU</t>
  </si>
  <si>
    <t>Khageswar Seth</t>
  </si>
  <si>
    <t>Aseswar Seth
s/o- Purna Seth</t>
  </si>
  <si>
    <t>2229
co.op Mini bank
Badmal</t>
  </si>
  <si>
    <t>Debananda Bariha
&amp; others</t>
  </si>
  <si>
    <t>Debananda Bariha
s/o- Dharam Bariha</t>
  </si>
  <si>
    <t>84000415056
Utkal gramya bank
Badmal</t>
  </si>
  <si>
    <t>Kalindi Behera</t>
  </si>
  <si>
    <t>Judhisthir Behera
s/o- Kalindri Behera</t>
  </si>
  <si>
    <t>34165698708
SBI
IFSC- SBIN0016126</t>
  </si>
  <si>
    <t>Prafulla Dhrua</t>
  </si>
  <si>
    <t>Prafulla Dhrua
s/o- Jaladhar Dhrua</t>
  </si>
  <si>
    <t>34371640832
SBI
IFSC- SBIN0010134</t>
  </si>
  <si>
    <t>Gurubari Sahu</t>
  </si>
  <si>
    <t>Dubraj Sahu
s/o- Dasharratha Sahu</t>
  </si>
  <si>
    <t>20171410081
SBI
IFSC- SBIN0010134</t>
  </si>
  <si>
    <t>Pitamber Seth
&amp; others</t>
  </si>
  <si>
    <t>Mangalu Seth
s/o- Bhaskar Seth</t>
  </si>
  <si>
    <t>34245855387
SBI
IFSC-SBIN0010134</t>
  </si>
  <si>
    <t>Rupdhar Sahu</t>
  </si>
  <si>
    <t>Tekram Sahu
s/o- Radheshyam Sahu</t>
  </si>
  <si>
    <t>84014878815
UGB
IFSC-SBIN0RRUKGB</t>
  </si>
  <si>
    <t>4
242/936
242/937</t>
  </si>
  <si>
    <t>Arjun Pr. Birtia
-Do-
Parbati Birtia</t>
  </si>
  <si>
    <t>Bhagwan Pr.Tiwari
s/o- Arjun Pr. Tiwari</t>
  </si>
  <si>
    <t>11346829535
SBI
(238)</t>
  </si>
  <si>
    <t>SBIN0000238</t>
  </si>
  <si>
    <t>241
242/77
241</t>
  </si>
  <si>
    <t>Hira Sahu&amp; others
Rahbihari Sahu
Hira Sahu&amp; others</t>
  </si>
  <si>
    <t>Rahasabihari Sahu
&amp; Sebati Sahu</t>
  </si>
  <si>
    <t>354002010009658
Union Bank
IFSC- UBIN0535401</t>
  </si>
  <si>
    <t>241
242/05
242/06</t>
  </si>
  <si>
    <t>Hira Sahu &amp; others
Sankirtan Sahu
Sankirtan Sahu</t>
  </si>
  <si>
    <t>Sahadeb Sahu
s/o- Sankirttan Sahu</t>
  </si>
  <si>
    <t>34652003610
SBI
IFSC-SBIN0010134</t>
  </si>
  <si>
    <t>241
242/06
242/06</t>
  </si>
  <si>
    <t>Hira Sahu &amp; others
Somhirtan Sahu
Sankirtan Sahu</t>
  </si>
  <si>
    <t>Nakul Sahu
s/o- Sankirtan Sahu</t>
  </si>
  <si>
    <t>84008833315
UGB
IFSC-SBIN0RRUKGB</t>
  </si>
  <si>
    <t>Kandarpa Bariha</t>
  </si>
  <si>
    <t>Kshyamasila Bariha
s/o- Jayadhar Bariha</t>
  </si>
  <si>
    <t>4199
Co-op Mini bank
Badmal</t>
  </si>
  <si>
    <t>Modi Munda
&amp; others</t>
  </si>
  <si>
    <t>Gangaram Munda
s/o- Samaru Munda</t>
  </si>
  <si>
    <t>11346831588
SBI
IFSC-SBIN0000238</t>
  </si>
  <si>
    <t>limited to 2.00 Ha</t>
  </si>
  <si>
    <t>Mohan Sahu
&amp; others</t>
  </si>
  <si>
    <t>Rabindra Sahu
s/o- Panchanan Sahu</t>
  </si>
  <si>
    <t>30100100000564
Bank of Baroda</t>
  </si>
  <si>
    <t>Surendra Sahu
s/o- Panchanan Sahu</t>
  </si>
  <si>
    <t>30100100004334
Bank of  Baroda</t>
  </si>
  <si>
    <t>Kandarpa Bariha
&amp;others</t>
  </si>
  <si>
    <t>Gurudeb Bariha
s/o- Kandarpa Bariha</t>
  </si>
  <si>
    <t>84011047419
UGB
IFSC- SBIN0RRUKGB</t>
  </si>
  <si>
    <t>Kuru Dhurua
s/o- Sumodha Dhurua</t>
  </si>
  <si>
    <t>32161778569
SBI
IFSC- SBIN0010134</t>
  </si>
  <si>
    <t>91
242/934</t>
  </si>
  <si>
    <t>Duiraj Birtia &amp; others
Jikanlal Birtia &amp; others</t>
  </si>
  <si>
    <t>Jibanlal Birtia
s/o- Lingraj Birtia</t>
  </si>
  <si>
    <t xml:space="preserve">022053003876
Co-Op Central Bank
Jharsuguda
</t>
  </si>
  <si>
    <t>Madan Mohan Mishra
&amp; others</t>
  </si>
  <si>
    <t>Keshaw Tiwari
s/o- Nakul Tiwari</t>
  </si>
  <si>
    <t>30100100000306
Bank of Baroda</t>
  </si>
  <si>
    <t>242/651
242/1075</t>
  </si>
  <si>
    <t>Harihar Badhai
Tankadhar Badhai</t>
  </si>
  <si>
    <t>Tankadhar Badhai
s/o- Harihar badhai</t>
  </si>
  <si>
    <t>20173741317
SBI
IFSC-SBIN0016126</t>
  </si>
  <si>
    <t>Fakir Mohan Sahu
s/o- Dileshwar Sahu</t>
  </si>
  <si>
    <t>11346833143
SBI
IFSC-SBIN0000238</t>
  </si>
  <si>
    <t>Shankar Mahakud</t>
  </si>
  <si>
    <t>Bhagbatia Mahakud
s/o- Dharmsingh Mahakud</t>
  </si>
  <si>
    <t>84011064398
UGB
IFSC- SBIN0RRUKGB</t>
  </si>
  <si>
    <t>Loknath Birtia</t>
  </si>
  <si>
    <t>30100100000114
Bank of Baroda</t>
  </si>
  <si>
    <t>84000165911
UGB
IFSC- SBIN0RRUKGB</t>
  </si>
  <si>
    <t>Goutam Sahu
&amp; others</t>
  </si>
  <si>
    <t>Bhagirathi Sahu
s/o- Goutam Sahu</t>
  </si>
  <si>
    <t>30100100000648
Bank of Baroda</t>
  </si>
  <si>
    <t>242/212</t>
  </si>
  <si>
    <t>Nimai Sahu</t>
  </si>
  <si>
    <t>Nimai Sahu
s/o- Purushottam Sahu</t>
  </si>
  <si>
    <t>4795
Allahabad Bank</t>
  </si>
  <si>
    <t>Chapdhani Seth</t>
  </si>
  <si>
    <t>Bidesi Seth
s/o- Banudhar Seth</t>
  </si>
  <si>
    <t>171
Mini bank</t>
  </si>
  <si>
    <t>Hiradhar Seth
s/o- Karttika Seth</t>
  </si>
  <si>
    <t>1625
Mini Bank</t>
  </si>
  <si>
    <t>kampal Mahakud</t>
  </si>
  <si>
    <t>Kumodini mahakud
w/o- Hira Mahakud</t>
  </si>
  <si>
    <t>34848773860
SBI
IFSC- SBIN0010134</t>
  </si>
  <si>
    <t>Nilakantha Ganda</t>
  </si>
  <si>
    <t>Sankirtan Dhurua
s/o-Nilakantha Gand
s/o- Nakul Dhurua</t>
  </si>
  <si>
    <t>3544
Uco Bank</t>
  </si>
  <si>
    <t>UCBA0001892</t>
  </si>
  <si>
    <t>Gopal Ch. Mishra
s/o- Seshadeb Mishra</t>
  </si>
  <si>
    <t>30100100000478
Bank Of Baroda</t>
  </si>
  <si>
    <t>Indra Mahakud
&amp; others</t>
  </si>
  <si>
    <t>Kalayani Mahakud
s/o- Surath Mahakud</t>
  </si>
  <si>
    <t>34053612227
SBI
IFSC-SBIN0010134</t>
  </si>
  <si>
    <t>Subal Mahakud
s/o- Indra Mahakud</t>
  </si>
  <si>
    <t>84000188600
UGB
IFSC- SBIN0RRUKGB</t>
  </si>
  <si>
    <t>Sushila Mahakud
w/o- Maheswar Mahakud</t>
  </si>
  <si>
    <t>84003105187
UGB
IFSC- SBIN0RRUKGB</t>
  </si>
  <si>
    <t>Nidhi Badhai
&amp; others</t>
  </si>
  <si>
    <t>Sankar Badhai
s/o- Bidyadhar Badhai</t>
  </si>
  <si>
    <t>11346959519
SBI
0238</t>
  </si>
  <si>
    <t>117
242/118
242/78</t>
  </si>
  <si>
    <t>Nidhi Badhai &amp; others
Manbodh Badhai
-do-</t>
  </si>
  <si>
    <t>Manbadha Badhai
s/o- Dayanidhi Badhai</t>
  </si>
  <si>
    <t>03838
Co-op Central Bank
Jharsuguda</t>
  </si>
  <si>
    <t>Ahalya Birtia
&amp; others</t>
  </si>
  <si>
    <t xml:space="preserve">Mandali Tiwari
w/o- Radhakrishna Tiwari
</t>
  </si>
  <si>
    <t>1403010139762
United Bank Of India
IFSC- U7B10JRDK17</t>
  </si>
  <si>
    <t>UTIBOJRDK17</t>
  </si>
  <si>
    <t>Dayanidhi Patra</t>
  </si>
  <si>
    <t>Nimain Charan Patra
s/o- Jaya Krushna Patra</t>
  </si>
  <si>
    <t>557010110003177
Bank Of India</t>
  </si>
  <si>
    <t>BKID0005570</t>
  </si>
  <si>
    <t>78
79</t>
  </si>
  <si>
    <t>Judhistir Dhurua &amp; others
-do-</t>
  </si>
  <si>
    <t>Sivsagar Dhurua
s/o- Judhistir Sahu</t>
  </si>
  <si>
    <t>1359
Mini Bank</t>
  </si>
  <si>
    <t>Judhistir Dhurua 
&amp; others</t>
  </si>
  <si>
    <t>Raibata Dhurua
s/o- Sahadeb Dhurua</t>
  </si>
  <si>
    <t xml:space="preserve">11346852510
SBI
</t>
  </si>
  <si>
    <t>Madhri Bhoi</t>
  </si>
  <si>
    <t>Kailash Bhue
s/o- Dau Bhoi</t>
  </si>
  <si>
    <t>12338001934
UGB</t>
  </si>
  <si>
    <t>Lambodha Sahu
&amp; others</t>
  </si>
  <si>
    <t>Bishikesan Sahu
s/o- Lambodar Sahu</t>
  </si>
  <si>
    <t>354002010009572
UBI
IFSC- UBIN0535401</t>
  </si>
  <si>
    <t>Nabin Ch. Sahu
s/o- Nrupalal Sahu</t>
  </si>
  <si>
    <t>2218000100126630
IFSC-PUNB0221800</t>
  </si>
  <si>
    <t>Haripurna Dhurua
&amp; others</t>
  </si>
  <si>
    <t>Rohit Dhurua
s/o- Hrushi Dhurua</t>
  </si>
  <si>
    <t>30100100001869
Bank of Baroda</t>
  </si>
  <si>
    <t>Madri Bhue
 others</t>
  </si>
  <si>
    <t>Barun Bhoi
s/o- Geru Bhue</t>
  </si>
  <si>
    <t>12338003181
UGB</t>
  </si>
  <si>
    <t>Uttam Sahu
s/o- Dasarath Sahu</t>
  </si>
  <si>
    <t>34429296318
SBI</t>
  </si>
  <si>
    <t>SBIN0010134</t>
  </si>
  <si>
    <t>Saraswati Sahu
s/o- Harilal Sahu</t>
  </si>
  <si>
    <t>32833153384
SBI
IFSC-SBIN00002368</t>
  </si>
  <si>
    <t>Sarojini Sahu
w/o- Sobharam Sahu</t>
  </si>
  <si>
    <t>06360110051702
UCO Bank</t>
  </si>
  <si>
    <t>UCBA0000636</t>
  </si>
  <si>
    <t>Harsha Bariha</t>
  </si>
  <si>
    <t>Sebati Bariha
w/o- Banudhar Bariha</t>
  </si>
  <si>
    <t>11346960126
SBI
IFSC-SBIN0000238</t>
  </si>
  <si>
    <t>Mamata Bariha
w/o- Mitrabhanu Bariha</t>
  </si>
  <si>
    <t>84011590467
UGB
IFSC- SBIN0RRUKGB</t>
  </si>
  <si>
    <t>Tikeswari Bariha
w/o- Mangalu Bariha</t>
  </si>
  <si>
    <t>84012960654
UGB
IFSC- SBIN0RRUKGB</t>
  </si>
  <si>
    <t>Kandarpa Bariha
&amp; others</t>
  </si>
  <si>
    <t>Surubali Kalo
w/o- Millu Kalo</t>
  </si>
  <si>
    <t>84011827080
UGB
IFSC-SBIN0RRUKGB</t>
  </si>
  <si>
    <t>Saroj Ku. Sahu
s/o- Lalit Sahu</t>
  </si>
  <si>
    <t>31555987447
SBI
IFSC-SBIN0010134</t>
  </si>
  <si>
    <t>Nahara Karta
others</t>
  </si>
  <si>
    <t xml:space="preserve">Mahendra Karta
</t>
  </si>
  <si>
    <t>35357591677
SBI
IFSC- SBIN0010134</t>
  </si>
  <si>
    <t>242/944</t>
  </si>
  <si>
    <t>Bhogi Seth
&amp; others</t>
  </si>
  <si>
    <t>Bhogi Seth
s/o- Dhaniram Seth</t>
  </si>
  <si>
    <t xml:space="preserve">84010599641
UGB Balangir
</t>
  </si>
  <si>
    <t>Dhaneswar Bhoi</t>
  </si>
  <si>
    <t>Bidyadhar Bhoi
s/o- Soudagar Bhoi</t>
  </si>
  <si>
    <t>84013889216
UGB
IFSC- SBIN0RRUKGB</t>
  </si>
  <si>
    <t>242/522</t>
  </si>
  <si>
    <t>Sashi Behera</t>
  </si>
  <si>
    <t>Premsila Behera
w/o- Sasi Behera</t>
  </si>
  <si>
    <t>84008321114
UGB
IFSC- SBIN0RRUKGB</t>
  </si>
  <si>
    <t>Makunda Karta</t>
  </si>
  <si>
    <t>1396169
United Commercial Bank</t>
  </si>
  <si>
    <t>Chandra Sekhar Sa
others</t>
  </si>
  <si>
    <t>Fagu Sahu
s/o- Chandra Sekhar Sahu</t>
  </si>
  <si>
    <t>1403010102759
United Bank Of Inia</t>
  </si>
  <si>
    <t>UTBI0JR0K17</t>
  </si>
  <si>
    <t xml:space="preserve">Chhalia Bag
</t>
  </si>
  <si>
    <t>Pichhalu Bag
s/o- Chhalia Bag</t>
  </si>
  <si>
    <t>84022200169
UGB
IFSC- SBIN0RRUKGB</t>
  </si>
  <si>
    <t>Dubraj Seth
&amp; others</t>
  </si>
  <si>
    <t>Babrubahan Seth
s/o- Panchanan Seth</t>
  </si>
  <si>
    <t>84002455203
UGB
IFSC-SBIN0RRUKGB</t>
  </si>
  <si>
    <t>242/503
242/775
56</t>
  </si>
  <si>
    <t>Satrughan Seth
-do-
Chatrapati Seth &amp; otherss</t>
  </si>
  <si>
    <t>Goutam Seth
s/o- Satrughan Seth</t>
  </si>
  <si>
    <t>32933683331
SBI
IFSC-SBIN0000</t>
  </si>
  <si>
    <t>153
117</t>
  </si>
  <si>
    <t>Bishikeshan Badhai
Nidhi Badhai &amp; others</t>
  </si>
  <si>
    <t>Gopal Badhai
s/o- Bisikesan Badhai</t>
  </si>
  <si>
    <t>354002010110545
UBI</t>
  </si>
  <si>
    <t>UBIN0535401</t>
  </si>
  <si>
    <t>242/652</t>
  </si>
  <si>
    <t>Damodar Badhai</t>
  </si>
  <si>
    <t>Damodar Badhai
s/o- Thibru Badhai</t>
  </si>
  <si>
    <t>06360110009178
Uco Bank</t>
  </si>
  <si>
    <t>242/9</t>
  </si>
  <si>
    <t>Dilip Dhurua</t>
  </si>
  <si>
    <t>Dilip Dhurua
s/o- Duryadhan Dhurua</t>
  </si>
  <si>
    <t>544
Mini Bank</t>
  </si>
  <si>
    <t>242/211</t>
  </si>
  <si>
    <t>Mansi Mahakud</t>
  </si>
  <si>
    <t>Saraswati Mahakud
w/o- Mansi Mahakud</t>
  </si>
  <si>
    <t>34134859683
SBI</t>
  </si>
  <si>
    <t>Santara Behera</t>
  </si>
  <si>
    <t>Ranjit Behera
s/o- Brushbhanu Behera</t>
  </si>
  <si>
    <t>30100100001167
Bank Of Baroda</t>
  </si>
  <si>
    <t>134
178</t>
  </si>
  <si>
    <t>Fakira Sahu
Mohan Sahu &amp; others</t>
  </si>
  <si>
    <t>Subal Sahu
s/o-Fakira Sahu</t>
  </si>
  <si>
    <t>31969727831
SBI
IFSC- SBIN0010134</t>
  </si>
  <si>
    <t>Janak Seth</t>
  </si>
  <si>
    <t>Prasanta Ku. Seth
s/o- Hruda Chandra Seth</t>
  </si>
  <si>
    <t xml:space="preserve">31760940200
SBI
</t>
  </si>
  <si>
    <t>Bhagaban Seth
&amp; others</t>
  </si>
  <si>
    <t>Sushil Seth
s/o- Bhagaban Seth</t>
  </si>
  <si>
    <t>30100100002394
Bank Of Baroda</t>
  </si>
  <si>
    <t>Iswar Seth
s/o- Meghu Seth</t>
  </si>
  <si>
    <t>30100100001851
Bank Of baroda</t>
  </si>
  <si>
    <t>Dhaniram seth</t>
  </si>
  <si>
    <t>11346845592
SBI</t>
  </si>
  <si>
    <t>747/153
242
56</t>
  </si>
  <si>
    <t>Chapadhari Seth &amp; others
-do-
-do-</t>
  </si>
  <si>
    <t>Chouban Seth
s/o- Chapdhari Seth</t>
  </si>
  <si>
    <t>1403010101995
UBI</t>
  </si>
  <si>
    <t>Madhusudan Mahakud</t>
  </si>
  <si>
    <t>32661183267
SBI
IFSC- SBIN0010134</t>
  </si>
  <si>
    <t>242/648</t>
  </si>
  <si>
    <t>Ajdhya Sahu</t>
  </si>
  <si>
    <t>Laxman Sa
s/o- Kanhucharan Sa</t>
  </si>
  <si>
    <t>84001896599
UGB</t>
  </si>
  <si>
    <t>242/687</t>
  </si>
  <si>
    <t>Lalu Badhai</t>
  </si>
  <si>
    <t>Lalu Badhai
s/o- Kampal Badhai</t>
  </si>
  <si>
    <t>12338001821
UGB</t>
  </si>
  <si>
    <t>84
242/821</t>
  </si>
  <si>
    <t>Dileswar Sahu &amp; others
-do-</t>
  </si>
  <si>
    <t xml:space="preserve">Dileswar Sahu
s/o- Ude Sahu
</t>
  </si>
  <si>
    <t>022053004384
Co-Op
Central Bank</t>
  </si>
  <si>
    <t>242/112</t>
  </si>
  <si>
    <t>Santosh Luha
&amp; others</t>
  </si>
  <si>
    <t>Bhojraj Luha
s/o- Santosh Luha</t>
  </si>
  <si>
    <t>106410100002430
Andhra bank</t>
  </si>
  <si>
    <t>Dhaneswar Sahu
&amp; others</t>
  </si>
  <si>
    <t>Durga Sahu
s/o- Babaji Sahu</t>
  </si>
  <si>
    <t xml:space="preserve">740801011000766
Vijay Bank </t>
  </si>
  <si>
    <t>VIJB0007408</t>
  </si>
  <si>
    <t>242/1064</t>
  </si>
  <si>
    <t>Megharaj sahu &amp; otherss
Dhaneswar Sahu &amp; others</t>
  </si>
  <si>
    <t>Lataban Sahu</t>
  </si>
  <si>
    <t>UNITED bank Of India
1403010102612</t>
  </si>
  <si>
    <t>115/28
56</t>
  </si>
  <si>
    <t>Ghundu Lal Rana &amp; Other
-do-</t>
  </si>
  <si>
    <t>Ghundulal Rana
S/o- Premananda Rana</t>
  </si>
  <si>
    <t xml:space="preserve">84012948661
IFSC-SBIN0RRUKGB
</t>
  </si>
  <si>
    <t>Kherual</t>
  </si>
  <si>
    <t>115/179</t>
  </si>
  <si>
    <t>Durga Pr. Meher</t>
  </si>
  <si>
    <t>Durga Prasad Meher
S/o- Judhi Shtir Meher</t>
  </si>
  <si>
    <t>20213811577
IFSC- SBIN0016126</t>
  </si>
  <si>
    <t>Raghunath Meher</t>
  </si>
  <si>
    <t>Dileswar Meher
s/o- Raghubir Meher</t>
  </si>
  <si>
    <t>34235697057
SBIN0016126
SBI</t>
  </si>
  <si>
    <t>Narayan sahu</t>
  </si>
  <si>
    <t xml:space="preserve">Sanatan Rana
</t>
  </si>
  <si>
    <t>106410011092977
Andhra Bank</t>
  </si>
  <si>
    <t>Purna Chandra Meher
s/o- Raghubir Meher</t>
  </si>
  <si>
    <t>20627167641
Allahabad Bank</t>
  </si>
  <si>
    <t>115/12
3</t>
  </si>
  <si>
    <t>Sanu Ghugar
Sanu Ganda</t>
  </si>
  <si>
    <t>Sanu Ghugar
s/o- Arjun Ghugar</t>
  </si>
  <si>
    <t>022053004265
Co-op 
Central Bank</t>
  </si>
  <si>
    <t>Hemsagar Meher
s/o- Raghubir Meher</t>
  </si>
  <si>
    <t>11346793732
IFSC-SBIN0000238</t>
  </si>
  <si>
    <t>115/19
115/312</t>
  </si>
  <si>
    <t>Arakhit Bhainsa &amp; other
-do-</t>
  </si>
  <si>
    <t>Prahallad Bhainsa
s/o- Uret Bhainsa</t>
  </si>
  <si>
    <t>31023955830
SBI</t>
  </si>
  <si>
    <t>115/397</t>
  </si>
  <si>
    <t>Jambobati Raksa</t>
  </si>
  <si>
    <t>Nabin Chandra Raxa
s/o- Jambabati Raxa</t>
  </si>
  <si>
    <t>914010035999507
IFSC-UTIB0000493
Axis Bank</t>
  </si>
  <si>
    <t>Dukhu Rana &amp; Other</t>
  </si>
  <si>
    <t>Kousalya Rana
w/o- Dhukhabandhu Rana</t>
  </si>
  <si>
    <t>34071423341
IFSC-SBIN0016126
SBI</t>
  </si>
  <si>
    <t>Sudha Rana
s/o- Narayan Rana</t>
  </si>
  <si>
    <t>106410011092979
Andhra Bank</t>
  </si>
  <si>
    <t>Gajendra Raxa
&amp; Other</t>
  </si>
  <si>
    <t>Chandra Bhanu Raxa
s/o- Gajindra Raxa</t>
  </si>
  <si>
    <t>20214980918
IFSC- SBIN0016126
SBI</t>
  </si>
  <si>
    <t>Pabitra Bhainsa
s/o- uret Bhainsa</t>
  </si>
  <si>
    <t>34251300629
IFSC-SBIN0016126
SBI</t>
  </si>
  <si>
    <t>Bhagban Padhan
&amp; Other</t>
  </si>
  <si>
    <t>Sadananda Padhan
s/o- Sudarsan Padhan</t>
  </si>
  <si>
    <t>31479156168
SBI</t>
  </si>
  <si>
    <t>Sagar Bhainsa
&amp; Other</t>
  </si>
  <si>
    <t>Pramananda Bhainsa
s/o- Utter Bhainsa</t>
  </si>
  <si>
    <t>06360110046029
Uco Bank</t>
  </si>
  <si>
    <t>Nandalal Bhainsa
s/o- Achyut Bhainsa</t>
  </si>
  <si>
    <t>06360100006473
Uco Bank</t>
  </si>
  <si>
    <t>Barun Padhan
&amp; Other</t>
  </si>
  <si>
    <t>Kunu Patel
w/o- Bije Patel</t>
  </si>
  <si>
    <t>84013586845
IFSC- SBIN0RRUKGB</t>
  </si>
  <si>
    <t>Narayan Sahu
&amp; Other</t>
  </si>
  <si>
    <t>Jogendra Sa
s/o-</t>
  </si>
  <si>
    <t>4161
Mini bank</t>
  </si>
  <si>
    <t>Narayan  Sahu
&amp; Other</t>
  </si>
  <si>
    <t>Rajaram Sahu
s/o- Tejaram Sahu</t>
  </si>
  <si>
    <t>519
Mini Bank</t>
  </si>
  <si>
    <t>115/393</t>
  </si>
  <si>
    <t xml:space="preserve">Gunamani Naik
</t>
  </si>
  <si>
    <t>Gunamani Naik
s/o- Bikram Naik</t>
  </si>
  <si>
    <t>31632638412
SBI</t>
  </si>
  <si>
    <t>115/296</t>
  </si>
  <si>
    <t>Bikram Naik</t>
  </si>
  <si>
    <t>Bikram Naik
s/o- Khedu Naik</t>
  </si>
  <si>
    <t>11346915742
SBI</t>
  </si>
  <si>
    <t>115/540</t>
  </si>
  <si>
    <t>Rabindra Rohidas</t>
  </si>
  <si>
    <t>Rabindra Rohidas
S/o- Bhaskar Rohidas</t>
  </si>
  <si>
    <t>2218000100106858
IFSC-PUNB0221800
PNB</t>
  </si>
  <si>
    <t>115/443</t>
  </si>
  <si>
    <t>Joshmati Sahu
&amp; Other</t>
  </si>
  <si>
    <t>Bipad Bhanjan Sahu
h/o- Joshmati Sahu</t>
  </si>
  <si>
    <t>11346920149
IFSC- SBIN0000238
SBI</t>
  </si>
  <si>
    <t>115/322</t>
  </si>
  <si>
    <t>Jhasketan Patra
&amp; Other</t>
  </si>
  <si>
    <t>Jhasaketan Patra
s/o- Sitaram Patra</t>
  </si>
  <si>
    <t>32889595191
SBI
IFSC- SBIN0010134</t>
  </si>
  <si>
    <t>Rupbati Sahu
&amp; Other</t>
  </si>
  <si>
    <t>Baikuntha Sa
s/o- Gangadhan Sa</t>
  </si>
  <si>
    <t>84009503498
IFSC-
SBIN0RRUKGB</t>
  </si>
  <si>
    <t>22
25</t>
  </si>
  <si>
    <t>Purna Chanra Seth
Bhagirathi Seth &amp; otherss</t>
  </si>
  <si>
    <t>Madhai Seth
s/o- Purana Seth</t>
  </si>
  <si>
    <t>31331466601
SBI</t>
  </si>
  <si>
    <t>Ranjit kishan
&amp; others</t>
  </si>
  <si>
    <t>Surendra Kishan
s/o- Chamaru Kishan</t>
  </si>
  <si>
    <t>2022743958
SBI</t>
  </si>
  <si>
    <t>12
13</t>
  </si>
  <si>
    <t>Chhabila Ganda
-do-</t>
  </si>
  <si>
    <t>Jayamangal Jagat
s/o- Bali Jagat</t>
  </si>
  <si>
    <t>30527968469
SBI</t>
  </si>
  <si>
    <t>Gayaram Sahu</t>
  </si>
  <si>
    <t>Gayaram Sahu
s/o- Govinda Sahu</t>
  </si>
  <si>
    <t>2805108001812
Canara Bank</t>
  </si>
  <si>
    <t>Bipin Bihari Bhuyan
&amp; others</t>
  </si>
  <si>
    <t>Umesh Ch. Ray
s/o- Bipin Ray</t>
  </si>
  <si>
    <t>06360110000526
UCO Bank</t>
  </si>
  <si>
    <t>40/2</t>
  </si>
  <si>
    <t>Nityananda Panigrahi
&amp; others</t>
  </si>
  <si>
    <t>Madha Pr. Panigrahi
s/o- Tribikram Panigrahi</t>
  </si>
  <si>
    <t>30100100000987
Bank Of Baroda</t>
  </si>
  <si>
    <t>40/2
28
31</t>
  </si>
  <si>
    <t>Nityananda Panigrahi
&amp; others
Raja Dhara &amp; others
-do-</t>
  </si>
  <si>
    <t>Murari Pr. Panigrahi
S/o- Tribikram Panigrahi</t>
  </si>
  <si>
    <t>1403010104412
United Bank Of India</t>
  </si>
  <si>
    <t>36
40/4</t>
  </si>
  <si>
    <t>dashrath Naik
&amp; others</t>
  </si>
  <si>
    <t>Keshaba Jagat
s/o- Dinu Jagat</t>
  </si>
  <si>
    <t>11346783600
SBI
IFSC- SBIN0000238</t>
  </si>
  <si>
    <t>Khedu Suna
&amp; others</t>
  </si>
  <si>
    <t>Hira Panigrahi
w/o- Sripati Panigrahi</t>
  </si>
  <si>
    <t>84012966135
UGB
IFSC- SBIN0RRUKGB</t>
  </si>
  <si>
    <t xml:space="preserve">Madhusudan Panigrahi
s/o- Durga Pr. Panigrah
</t>
  </si>
  <si>
    <t>11324747817
SBI</t>
  </si>
  <si>
    <t>Sanatan Panigrahi
s/o- Late Durga Nanda Panigrahi</t>
  </si>
  <si>
    <t>11346915811
SBI
IFSC-SBIN0000238</t>
  </si>
  <si>
    <t>Padmanava Panigrahi
s/o- Durga Pr. Panigrahi</t>
  </si>
  <si>
    <t>84001508393
UGB
IFSC- SBIN0RRUKGB</t>
  </si>
  <si>
    <t>Sribatsa Ganda
&amp; others</t>
  </si>
  <si>
    <t>Sunafula Jagat
w/o- Srimukh Jagat</t>
  </si>
  <si>
    <t>12338006400
UGB</t>
  </si>
  <si>
    <t>Nath Seth</t>
  </si>
  <si>
    <t>Sitaram Seth
Radheshyam Seth
Jihanu Seth
Pabitra Seth</t>
  </si>
  <si>
    <t>12338008566
UGB</t>
  </si>
  <si>
    <t>40/19</t>
  </si>
  <si>
    <t>Jatian Ray</t>
  </si>
  <si>
    <t>Urmila Naik
s/o- Jitendra Ray</t>
  </si>
  <si>
    <t>84002051946
UGB</t>
  </si>
  <si>
    <t>Kaulash Chandra Sar
s/o- Gajapati Sar</t>
  </si>
  <si>
    <t>34725663305
SBI
IFSC- SBIN0010255</t>
  </si>
  <si>
    <t>Malli Ray
&amp; others</t>
  </si>
  <si>
    <t>Jagannath Ray
s/o- Akasha Ray</t>
  </si>
  <si>
    <t>34922985851
IFSC-SBIN0010134</t>
  </si>
  <si>
    <t>Mali ray
&amp; others</t>
  </si>
  <si>
    <t xml:space="preserve">Bhima Ray
s/o- Janmajaya Ray
</t>
  </si>
  <si>
    <t>84020840441
UGB
IFSC-SBIN0RRUKGB</t>
  </si>
  <si>
    <t>Khetra Kisan
s/o- Khage Kisan</t>
  </si>
  <si>
    <t>2805108005695
Canara Bank</t>
  </si>
  <si>
    <t>Jatindra Ray
s/o- Padmalochan Ray</t>
  </si>
  <si>
    <t>84001034331
UGB</t>
  </si>
  <si>
    <t>Malli Ray &amp; otherss</t>
  </si>
  <si>
    <t>Kshiti Ray
Sankirtan Ray
s/o-Linga Ray</t>
  </si>
  <si>
    <t>84001138284
UGB</t>
  </si>
  <si>
    <t>Ratnakar Ray
Maheswar Ray
Purandhar Ray</t>
  </si>
  <si>
    <t>106410100008595
Andhra Bank</t>
  </si>
  <si>
    <t>Motiram RaI
s/o- Bali Rai</t>
  </si>
  <si>
    <t>84000415078
UGB</t>
  </si>
  <si>
    <t>Harishankar Panigrahi</t>
  </si>
  <si>
    <t xml:space="preserve">Jagannath  Panigrahi
Dinesh Panigrahi
</t>
  </si>
  <si>
    <t>354002010107668
Union Bank</t>
  </si>
  <si>
    <t>Dashrath Naik &amp; others</t>
  </si>
  <si>
    <t>Brundaban Naik
s/o- Dasharathi Naik</t>
  </si>
  <si>
    <t>34888546489
SBI
IFSC-SBIN0010355</t>
  </si>
  <si>
    <t>Gopal Jagat 
s/o- Aintha Jagat</t>
  </si>
  <si>
    <t>30100100002090
Bank Of Baroda</t>
  </si>
  <si>
    <t>Brushaba Garia</t>
  </si>
  <si>
    <t>Sriram Garia
Motiram Garia
Bhaja Garia</t>
  </si>
  <si>
    <t>740801011001283
Vijaya bank</t>
  </si>
  <si>
    <t>Hari Shankar Panigrahi
&amp; others</t>
  </si>
  <si>
    <t>Rajiba Lochan Panigrahi
s/o- Gobardhan Panigrahi</t>
  </si>
  <si>
    <t>84010762542
UGB
IFSC-SBIN0RRUKGB</t>
  </si>
  <si>
    <t>Ahladini Sar
w/o- Surendra Dash @Sar</t>
  </si>
  <si>
    <t>0740104000040947
IDBI Bank
IFSC- IBKL0000740</t>
  </si>
  <si>
    <t>Satyananda Kishan
s/o- Ranjit Kishan</t>
  </si>
  <si>
    <t>33757880568
SBI</t>
  </si>
  <si>
    <t>Shashi Kisan
Lalit Kishan
w/o- Guna Kisan</t>
  </si>
  <si>
    <t>4425108000025
Canara Bank</t>
  </si>
  <si>
    <t>40/2
27</t>
  </si>
  <si>
    <t>Nityananda Panigrahi
&amp; others
-do-</t>
  </si>
  <si>
    <t>Raghunandan Panigrahi
Bharat Chandra panigrahi</t>
  </si>
  <si>
    <t>12338002484
UGB
IFSC- SBINORRUKGB</t>
  </si>
  <si>
    <t>Chhabila Ganda
&amp; others</t>
  </si>
  <si>
    <t>Ramani Ranjan Jagat
s/o- Duthiananda Jagat
Sumitra Jagat</t>
  </si>
  <si>
    <t>12338002428
UGB
IFSC-SBINORRUKGB</t>
  </si>
  <si>
    <t>Gouri Gouda 
&amp; others</t>
  </si>
  <si>
    <t>Dileswar Rabana
s/o- Gangadhar Rabana</t>
  </si>
  <si>
    <t>Sripati Panigrahi</t>
  </si>
  <si>
    <t>84009077195
UGB
IFSC-SBIN0RRUKGB</t>
  </si>
  <si>
    <t>411/630
42/22</t>
  </si>
  <si>
    <t>Lalit Seth
s/o- Judhistir Seth</t>
  </si>
  <si>
    <t>84020078105
UGB
IFSC- SBIN0RRUKGB</t>
  </si>
  <si>
    <t>Raghnandan Panigrahi
s/o- Nityananda Panigrahi</t>
  </si>
  <si>
    <t xml:space="preserve">12338002484
UGB
</t>
  </si>
  <si>
    <t xml:space="preserve">Madhusudan Kishan
</t>
  </si>
  <si>
    <t>914010007886150
Axis Bank
IFSC- UTIB0000493</t>
  </si>
  <si>
    <t>Sanatan Panigrahi
s/o- Gokula Panigrahi</t>
  </si>
  <si>
    <t>08360
CO-Op
Central Bank</t>
  </si>
  <si>
    <t>Shukuru Sahu &amp; Other</t>
  </si>
  <si>
    <t>Sukadeb Sahu
s/o- Chamara Sahu</t>
  </si>
  <si>
    <t>21630110083680
UCO Bank</t>
  </si>
  <si>
    <t>Jagabandhu Sahu
s/o- Ujagar Sahu</t>
  </si>
  <si>
    <t>32868714568
SBI</t>
  </si>
  <si>
    <t>142
153/235
153/37</t>
  </si>
  <si>
    <t>Shukuru Sahu &amp; Other
Samaru Sahu
-Do-</t>
  </si>
  <si>
    <t>Sambaru Sahu
s/o- Raghu Sahu</t>
  </si>
  <si>
    <t>30789647627
SBI</t>
  </si>
  <si>
    <t>Shukdev Sahu
&amp; Other</t>
  </si>
  <si>
    <t>Babulal Sahu
s/o- Raghu Sahu</t>
  </si>
  <si>
    <t>11346946306
SBI</t>
  </si>
  <si>
    <t>Sukdev Sahu
&amp; Other</t>
  </si>
  <si>
    <t>Manjulata Patra
w/o- Kunjaram Patra</t>
  </si>
  <si>
    <t>684802010001234
Union Bank</t>
  </si>
  <si>
    <t>142
53</t>
  </si>
  <si>
    <t>Shukru Sahu &amp; Other
Dasarathi Sahu</t>
  </si>
  <si>
    <t>Pradip Sahu
s/o- Bijay Sahu</t>
  </si>
  <si>
    <t>11405716536
SBI</t>
  </si>
  <si>
    <t>Kamal Sahu
&amp; Other</t>
  </si>
  <si>
    <t>Surendra Sahu
s/o- Birbal Sahu</t>
  </si>
  <si>
    <t>33988678319
SBI</t>
  </si>
  <si>
    <t>Prafulla Sahu
s/o- Kamal Sahu</t>
  </si>
  <si>
    <t>413802120000136
Union Bank</t>
  </si>
  <si>
    <t>Niranjan Pradhan</t>
  </si>
  <si>
    <t>Jagnyaseni Pradhan
w/o- Niranjan Pradhan</t>
  </si>
  <si>
    <t>684802010001209
Union Bank</t>
  </si>
  <si>
    <t>Gopal Kol</t>
  </si>
  <si>
    <t>Ratia Munda
s/o- Gopal Munda</t>
  </si>
  <si>
    <t>08752
Co-Op Central Bank JSG</t>
  </si>
  <si>
    <t>Muni Munda
s/o- Bhagban Munda</t>
  </si>
  <si>
    <t>413802120000380
Union Bank</t>
  </si>
  <si>
    <t>Munupali Munda
s/o- Puna Munda</t>
  </si>
  <si>
    <t>413802120000144
Union Bank</t>
  </si>
  <si>
    <t>Gouttam Biswal</t>
  </si>
  <si>
    <t>Ghasia Biswal
s/o- Goutam Biswal</t>
  </si>
  <si>
    <t>022053009131
Co-Op Central Bank, JSG</t>
  </si>
  <si>
    <t>Jitendra Biswal
s/o- Dharanidhar Biswal</t>
  </si>
  <si>
    <t>684802010001074
Union Bank</t>
  </si>
  <si>
    <t>Dinabandhu Munda
&amp; Other</t>
  </si>
  <si>
    <t>Dashmi Munda
s/o- Dilip Munda</t>
  </si>
  <si>
    <t>34206961447
SBI</t>
  </si>
  <si>
    <t>Gunanidhi Munda
s/o- Samaru Munda</t>
  </si>
  <si>
    <t>34452694387
SBI</t>
  </si>
  <si>
    <t>Shukru Kol</t>
  </si>
  <si>
    <t>Bira Munda
s/o- Jala Munda</t>
  </si>
  <si>
    <t>34708577812
SBI</t>
  </si>
  <si>
    <t>Ujal Biswal &amp; Other</t>
  </si>
  <si>
    <t>Gangadhar Biswal
Suresh Biswal</t>
  </si>
  <si>
    <t>33761032374
SBI</t>
  </si>
  <si>
    <t>Kshyamashila Biswal</t>
  </si>
  <si>
    <t>Chaitany Biswal
s/o- Kshyamasila Biswal</t>
  </si>
  <si>
    <t>34335650978
SBI</t>
  </si>
  <si>
    <t>Bhupesh Biswal
s/o- Upendra Biswal</t>
  </si>
  <si>
    <t>20104661045
SBI</t>
  </si>
  <si>
    <t>Lakshmi Biswal
w/o- Karunakar Biswal</t>
  </si>
  <si>
    <t>34049099002
SBI</t>
  </si>
  <si>
    <t>Hira Kumura</t>
  </si>
  <si>
    <t>Labanga Dhurua</t>
  </si>
  <si>
    <t>33750854828
SBI</t>
  </si>
  <si>
    <t>Malati Bhue
 Other</t>
  </si>
  <si>
    <t>Pradip Kuanar</t>
  </si>
  <si>
    <t>1909844115
Post Office</t>
  </si>
  <si>
    <t>110
153/24</t>
  </si>
  <si>
    <t>Madhabi Kalo &amp; Other
-do-</t>
  </si>
  <si>
    <t>Ghasia Kalo</t>
  </si>
  <si>
    <t>30897136946
SBI</t>
  </si>
  <si>
    <t xml:space="preserve">Baarth Kalo &amp; other
 </t>
  </si>
  <si>
    <t>Ganesh Munda
s/o- kalia Munda</t>
  </si>
  <si>
    <t>31686376278
SBI</t>
  </si>
  <si>
    <t>Budhu Kalo</t>
  </si>
  <si>
    <t>Benu Kalo
s/o- Butu Kalo</t>
  </si>
  <si>
    <t>84011450226
UGB</t>
  </si>
  <si>
    <t xml:space="preserve">Duryodhan Padhan
&amp; Other
 </t>
  </si>
  <si>
    <t>Sumod Padhan
s/o- Arjun Padhan</t>
  </si>
  <si>
    <t>413802120000271
Union Bank</t>
  </si>
  <si>
    <t>142
103
153/41</t>
  </si>
  <si>
    <t>Shukru Sahu &amp; Other
Mangalu Sahu
-do-</t>
  </si>
  <si>
    <t>Mangal Sahu
s/o- Bhagirathi Sahu</t>
  </si>
  <si>
    <t>11405703082
SBI</t>
  </si>
  <si>
    <t>128
127
129
153/15</t>
  </si>
  <si>
    <t>Laldhari Patra &amp; Other
-do-
-do-
-do-</t>
  </si>
  <si>
    <t>Jhasaketan Patra
s/o- Kishore Patra</t>
  </si>
  <si>
    <t>10597592706
Allhabad Bank</t>
  </si>
  <si>
    <t>Upendra Biswal
Kshyamasila Biswal</t>
  </si>
  <si>
    <t>20016660290
SBI</t>
  </si>
  <si>
    <t>Karunakar Biswal
Kshyamasila Biswal</t>
  </si>
  <si>
    <t>30868179883
SBI</t>
  </si>
  <si>
    <t>76
153/19
129</t>
  </si>
  <si>
    <t>Paramananda Patra
Ranjit Patra &amp; Others
Laldhari Patra &amp; Others</t>
  </si>
  <si>
    <t>Premraj Patra
s/o- Ranjit Patra</t>
  </si>
  <si>
    <t>354002010109094
Union Bank</t>
  </si>
  <si>
    <t>129
76
153/9</t>
  </si>
  <si>
    <t>Laldhari Patra &amp; Other
Premananda Patra
Ranjit Patra &amp; Others</t>
  </si>
  <si>
    <t>Janekram Patra &amp; Other</t>
  </si>
  <si>
    <t>33871307775
SBI</t>
  </si>
  <si>
    <t xml:space="preserve">Duryodhan Patra
&amp; Other
 </t>
  </si>
  <si>
    <t>Jay Patra
s/o- Bhogi Patra</t>
  </si>
  <si>
    <t>84021811624
UGB</t>
  </si>
  <si>
    <t>62
51</t>
  </si>
  <si>
    <t>Deba Kalo &amp; Other
Daimati &amp; others</t>
  </si>
  <si>
    <t>Kunti kalo
w/o- Surendra Kalo</t>
  </si>
  <si>
    <t>33176119444
SBI</t>
  </si>
  <si>
    <t>50
86</t>
  </si>
  <si>
    <t>Daya Goud
Purnamani Gouda &amp; Others</t>
  </si>
  <si>
    <t>Sanu Rout
s/o- Daya Rout</t>
  </si>
  <si>
    <t>84006275601
UGB</t>
  </si>
  <si>
    <t>153/18
67
129</t>
  </si>
  <si>
    <t>Premanidhi Patra
&amp; Other
Nalin Patra &amp; Other
Laldhari Patra &amp; Other</t>
  </si>
  <si>
    <t>Kandarpa Patra
s/o- Chandra Sekhar Patra</t>
  </si>
  <si>
    <t>A.C
413802120000100
Union Bank</t>
  </si>
  <si>
    <t>84
85</t>
  </si>
  <si>
    <t>Purnachandra Kuanr
&amp; Other
-do-</t>
  </si>
  <si>
    <t>Purna Ch. Kuanar
s/o- Nrupalal Kuanr</t>
  </si>
  <si>
    <t>5447
Mini Bank</t>
  </si>
  <si>
    <t>Daya Goud
Daya Goud</t>
  </si>
  <si>
    <t>Banudhar Rout
s/o- Daya Rout</t>
  </si>
  <si>
    <t>84006303232
UGB</t>
  </si>
  <si>
    <t>128
129</t>
  </si>
  <si>
    <t>Laldhari Patra &amp; Other
-do-</t>
  </si>
  <si>
    <t>Krupasagar Patra
s/o- Ananda Patra</t>
  </si>
  <si>
    <t>684802010001791
Union Bank</t>
  </si>
  <si>
    <t>128
129
45
153/22</t>
  </si>
  <si>
    <t>Laldhari Patra &amp; Other
-do-
Dileswar Singh
Shankar Patra</t>
  </si>
  <si>
    <t>Sankar Patra
s/o- Daitari Patra</t>
  </si>
  <si>
    <t>80462200004041
Syndicate Bank</t>
  </si>
  <si>
    <t>131
159</t>
  </si>
  <si>
    <t>Sankirtan Banjhal
&amp; Other
-do-</t>
  </si>
  <si>
    <t>Tankadhar Bhianar
s/o- Khatuswar Bhianar</t>
  </si>
  <si>
    <t>33060065350
SBI</t>
  </si>
  <si>
    <t>153/4
49
153/2
153/14</t>
  </si>
  <si>
    <t>Premraj Sahu
Hrukesh &amp; Other
-do-
-do-</t>
  </si>
  <si>
    <t>Budhayan Sahu
s/o- Premraj Sahu</t>
  </si>
  <si>
    <t>35030983993
SBI</t>
  </si>
  <si>
    <t>49
153/2
153/14
153/3</t>
  </si>
  <si>
    <t>Hrushikes  Sahu &amp; Other
-do-
-do-
-do-</t>
  </si>
  <si>
    <t>Kunjabihari Sahu
s/o- Tribikram Sahu</t>
  </si>
  <si>
    <t>31067933337
SBI</t>
  </si>
  <si>
    <t>Bikram Sahu &amp; Other</t>
  </si>
  <si>
    <t>Dibakar Sahu
s/o- Bhramarabar Sahu</t>
  </si>
  <si>
    <t>80462200026900
Syndicate Bank</t>
  </si>
  <si>
    <t>Shukru Sahu &amp; Other</t>
  </si>
  <si>
    <t>Saroj Sahu
s/o- Sribasta Sahu</t>
  </si>
  <si>
    <t>684802010001216
Union Bank</t>
  </si>
  <si>
    <t>ShukruSahu &amp; Other</t>
  </si>
  <si>
    <t>21630110053249
Uco Bank</t>
  </si>
  <si>
    <t>Ranja Gand &amp; Other</t>
  </si>
  <si>
    <t>Ashok Ku. Sahara</t>
  </si>
  <si>
    <t>32660424103
SBI</t>
  </si>
  <si>
    <t>Chandan Tula Chunchunia &amp; Other</t>
  </si>
  <si>
    <t>Bimbadhar Nunchuiria
s/o- Balamdita</t>
  </si>
  <si>
    <t>292500101002098
Corporation Bank</t>
  </si>
  <si>
    <t>Kshamasila Pradhan
s/o- Arakhita Pradhan</t>
  </si>
  <si>
    <t xml:space="preserve">12338011568
UGB </t>
  </si>
  <si>
    <t>Goutam Biswal
&amp; Other</t>
  </si>
  <si>
    <t>Prakash Biswal
s/o- Fakira Biswal</t>
  </si>
  <si>
    <t>022053009127
Co-Op Bank</t>
  </si>
  <si>
    <t>Ujjal Biswal</t>
  </si>
  <si>
    <t>Fakira Biswal</t>
  </si>
  <si>
    <t>5235
Mini Bank</t>
  </si>
  <si>
    <t>Goutam Biswal &amp; Other</t>
  </si>
  <si>
    <t xml:space="preserve">Jitendra Biswal
s/o- </t>
  </si>
  <si>
    <t>A.C
684802010001074
Union Bank</t>
  </si>
  <si>
    <t>Shribatsa Sahu &amp; Other</t>
  </si>
  <si>
    <t>Prashanta Ku. Sahu
s/o- Himadri Sahu</t>
  </si>
  <si>
    <t>684802010001549
Union Bank</t>
  </si>
  <si>
    <t>Garjan Ganda &amp; Other</t>
  </si>
  <si>
    <t>Dasarathi Tanti
s/o- Durjan Duhura</t>
  </si>
  <si>
    <t>11781965399
SBI</t>
  </si>
  <si>
    <t>Mahendra Ku. Sahu
&amp; Other</t>
  </si>
  <si>
    <t>Narendra Sahu
s/o- Birbal Sahu</t>
  </si>
  <si>
    <t>34735723874
SBI</t>
  </si>
  <si>
    <t>Thakur Pasayat</t>
  </si>
  <si>
    <t>Thakur Pasayat
s/o- Lakhpati Pasayat</t>
  </si>
  <si>
    <t>413802120000063
Union Bank</t>
  </si>
  <si>
    <t>153/35</t>
  </si>
  <si>
    <t>Anirudha Rohidas</t>
  </si>
  <si>
    <t>Harinarayan Rohidas
s/o- Hari</t>
  </si>
  <si>
    <t>84010099570
UGB</t>
  </si>
  <si>
    <t>19
59</t>
  </si>
  <si>
    <t>Krushna Patra
Duryodhan Patra
&amp; Other</t>
  </si>
  <si>
    <t>Kshirod Patra
s/o- Bidyar Patra</t>
  </si>
  <si>
    <t>33254515993
SBI</t>
  </si>
  <si>
    <t>Girijan Pasayat &amp; Other</t>
  </si>
  <si>
    <t>Umesh Pasayat
s/o- manoj Pasayat</t>
  </si>
  <si>
    <t>84010169391
UGB</t>
  </si>
  <si>
    <t>153/55</t>
  </si>
  <si>
    <t>Upendra Rout</t>
  </si>
  <si>
    <t>Upendra Rout
s/o- Kartika Rout</t>
  </si>
  <si>
    <t>354002010010467
Union Bank</t>
  </si>
  <si>
    <t>Rajendra Patra</t>
  </si>
  <si>
    <t>Prabhakar Patra
Rajendra Patra</t>
  </si>
  <si>
    <t>34222782754
SBI</t>
  </si>
  <si>
    <t>Pata Kuanar
&amp; Other</t>
  </si>
  <si>
    <t>Subash Kuanar
s/o- Giridhari Kuanr</t>
  </si>
  <si>
    <t>31195861455
SBI</t>
  </si>
  <si>
    <t>Khageswar Biswal</t>
  </si>
  <si>
    <t>Jashi Biswal
s/o- Khageswar Biswal</t>
  </si>
  <si>
    <t>31676498697
SBI</t>
  </si>
  <si>
    <t>Ramesh Biswal
s/o- Khageswar Biswal</t>
  </si>
  <si>
    <t>34653626330
SBI</t>
  </si>
  <si>
    <t>153/29</t>
  </si>
  <si>
    <t>Budhuram Seth
&amp; Other</t>
  </si>
  <si>
    <t>Samrat Seth
s/o- Sitaram Seth</t>
  </si>
  <si>
    <t>11781950280
SBI</t>
  </si>
  <si>
    <t>Basumati Munda</t>
  </si>
  <si>
    <t>Basumati Munda
w/o- Ganesh Munda</t>
  </si>
  <si>
    <t>911010055046750
Axis Bank</t>
  </si>
  <si>
    <t>Bhuja sahu</t>
  </si>
  <si>
    <t>Rudradev Sahu
s/o- Bhojraj Sahu</t>
  </si>
  <si>
    <t>11346922170
SBI</t>
  </si>
  <si>
    <t>153/45</t>
  </si>
  <si>
    <t>Rabi Munda</t>
  </si>
  <si>
    <t>Rabi Munda
s/o- Dali Munda</t>
  </si>
  <si>
    <t>413802120000097
Union Bank</t>
  </si>
  <si>
    <t>Dukhulu Bariha</t>
  </si>
  <si>
    <t>Hrushiekesh Bariha
s/o- Dukhulu Bariha</t>
  </si>
  <si>
    <t>897936
India Post</t>
  </si>
  <si>
    <t>Angad Suhura
s/o- garjan Suhura</t>
  </si>
  <si>
    <t>35030983960
SBI</t>
  </si>
  <si>
    <t>153/1
153/59</t>
  </si>
  <si>
    <t>Kalakar Sahu &amp; Other
-Do-</t>
  </si>
  <si>
    <t>Girish Ch. Sahu
s/o- Mangal Sahu</t>
  </si>
  <si>
    <t>11781946977
SBI</t>
  </si>
  <si>
    <t>Lakhyapati Ghasi
&amp; Other</t>
  </si>
  <si>
    <t>Tapasya Syee</t>
  </si>
  <si>
    <t>18920100003799
Uco Bank</t>
  </si>
  <si>
    <t>Giridhari Syee
s/o- Biranchi Nag</t>
  </si>
  <si>
    <t>11781952335
SBI</t>
  </si>
  <si>
    <t xml:space="preserve">Manoj Ku Nag
</t>
  </si>
  <si>
    <t>413802120000352
Union Bank</t>
  </si>
  <si>
    <t>Bimbadhar Patra
&amp; Other</t>
  </si>
  <si>
    <t>Akur Patra
s/o- Bhagban Patra</t>
  </si>
  <si>
    <t>413802010006108
Union Bank</t>
  </si>
  <si>
    <t>Nitu Sahu</t>
  </si>
  <si>
    <t>Abadhuta Sahu
s/o- Nityananda Sahu</t>
  </si>
  <si>
    <t>11405667496
SBI</t>
  </si>
  <si>
    <t>Ugresan Ganda</t>
  </si>
  <si>
    <t>Hotananda Bhoi
s/o- Bishikesan Bhoi</t>
  </si>
  <si>
    <t>684802010000945
Union Bank</t>
  </si>
  <si>
    <t>Babaji Adha &amp; Other</t>
  </si>
  <si>
    <t>Babaji Adha
s/o- Ghasia Adha</t>
  </si>
  <si>
    <t>33855777070
SBI</t>
  </si>
  <si>
    <t>9
153/43</t>
  </si>
  <si>
    <t>Indrajeet Sahu
Chintamani Sahu</t>
  </si>
  <si>
    <t>Sujata Sahu
s/o- Chintamani Sahu</t>
  </si>
  <si>
    <t>21630110054468
Uco Bank</t>
  </si>
  <si>
    <t>Purnami Sahu</t>
  </si>
  <si>
    <t>Kamal Sa
s/o- Dugu sa</t>
  </si>
  <si>
    <t>33812216811
SBI</t>
  </si>
  <si>
    <t>Purna Sahu &amp; Other</t>
  </si>
  <si>
    <t>Udhaba Sahu
s/o- Purna Sahu</t>
  </si>
  <si>
    <t>894078
Indian Post</t>
  </si>
  <si>
    <t>Purna Sahu
&amp; Other</t>
  </si>
  <si>
    <t>Tapasila Sahu
s/o- Makardhaj  Sahu</t>
  </si>
  <si>
    <t>32901115604
SBI</t>
  </si>
  <si>
    <t>23
27</t>
  </si>
  <si>
    <t>Ghanshyam Seth &amp; Other
Gokul Seth &amp; Other</t>
  </si>
  <si>
    <t>Ghanshyam Seth
s/o- Gokul Seth</t>
  </si>
  <si>
    <t>84007416553
UGB</t>
  </si>
  <si>
    <t>Tunu Kalo
&amp; Other</t>
  </si>
  <si>
    <t>Bilasini Kalo
w/o- Chaitanya Kalo</t>
  </si>
  <si>
    <t>34188282668
SBI</t>
  </si>
  <si>
    <t>153/46</t>
  </si>
  <si>
    <t>Rajendra Ganda</t>
  </si>
  <si>
    <t>Kailasini Bhoi
w/o- Bhagirathi Bhue</t>
  </si>
  <si>
    <t>34188283004
SBI</t>
  </si>
  <si>
    <t>Hira Kalo</t>
  </si>
  <si>
    <t>Bhisma Kalo
s/o- Hari kalo</t>
  </si>
  <si>
    <t>11781954636
SBI</t>
  </si>
  <si>
    <t>Babulal Kalo
s/o- Anantaram Kalo</t>
  </si>
  <si>
    <t>32713772992
SBI</t>
  </si>
  <si>
    <t>153/95
115</t>
  </si>
  <si>
    <t>Jabaharlal Suhura
Raidhar Gunda</t>
  </si>
  <si>
    <t>Jabaharlal Suhura
s/o- Raidhar Suhura</t>
  </si>
  <si>
    <t>32566336949
SBI</t>
  </si>
  <si>
    <t>153/27</t>
  </si>
  <si>
    <t>Indra Seth</t>
  </si>
  <si>
    <t>Haldhar Seth
s/o- Indrajit Seth</t>
  </si>
  <si>
    <t>1909737615
Indian Post</t>
  </si>
  <si>
    <t>Pandab Patra
s/o-Bimbadhar Patra</t>
  </si>
  <si>
    <t>413802120000042
Union bank</t>
  </si>
  <si>
    <t>Anantaram Adha
&amp; other</t>
  </si>
  <si>
    <t>Jagadish Adha
s/o-Dugu Adha</t>
  </si>
  <si>
    <t>84006275623
UGB</t>
  </si>
  <si>
    <t>Kalia Kalo</t>
  </si>
  <si>
    <t>Tilottama Kalo
s/o- Kalia Kalo</t>
  </si>
  <si>
    <t>34207224367
SBI</t>
  </si>
  <si>
    <t>Benudhar patra</t>
  </si>
  <si>
    <t>Tekchand Patra
s/o- Benudhar Patra</t>
  </si>
  <si>
    <t>022053009112
Co-Op Bank</t>
  </si>
  <si>
    <t>Nityand Sahu</t>
  </si>
  <si>
    <t>Dillip ku. Sahu
s/o- Nityananda Sahu</t>
  </si>
  <si>
    <t>20069935196
SBI</t>
  </si>
  <si>
    <t>9
142/60</t>
  </si>
  <si>
    <t>Indrajeet Sahu
Sukdev Sahu &amp; Other</t>
  </si>
  <si>
    <t>Prasanna Ku. Sahu
s/o- Indrajeet Sahu</t>
  </si>
  <si>
    <t>413802100000133
Union Bank</t>
  </si>
  <si>
    <t>Durjan Lahura
&amp; Other</t>
  </si>
  <si>
    <t>Akur Luhura
s/o- Harsa Luha</t>
  </si>
  <si>
    <t>18920100002530
uco Bank</t>
  </si>
  <si>
    <t>Dukhunu Barik</t>
  </si>
  <si>
    <t>Dukhunu Barik
s/o- Purna Barik</t>
  </si>
  <si>
    <t>413802120000155
Union Bank</t>
  </si>
  <si>
    <t>Masa Kalo</t>
  </si>
  <si>
    <t>Kishnu Munda
s/o- Etua Munda</t>
  </si>
  <si>
    <t>3096010661
SBI</t>
  </si>
  <si>
    <t>Sartuka Bhoi</t>
  </si>
  <si>
    <t>Bhopal Bhoi
s/o- Khageswar Bhoi</t>
  </si>
  <si>
    <t>11346975326
SBI</t>
  </si>
  <si>
    <t>Lal Kumar Singhdeo
&amp; Other</t>
  </si>
  <si>
    <t>Rajeeb Ku. Singhdeo
s/o- Lal Ku. Singhdeo</t>
  </si>
  <si>
    <t>292500101002672
Corp. Bank</t>
  </si>
  <si>
    <t>Sugri Adha</t>
  </si>
  <si>
    <t>Jogendra Adha
s/o- Sugri Adha</t>
  </si>
  <si>
    <t>84011308950
UGB</t>
  </si>
  <si>
    <t>Jama Seth</t>
  </si>
  <si>
    <t>Prafulla Badhai
s/o- Dahan Badhai</t>
  </si>
  <si>
    <t>32041164179
SBI</t>
  </si>
  <si>
    <t>Ram Chandra Mahapatra</t>
  </si>
  <si>
    <t>Chandrika Pratihari
w/o- Binabandhu Pratihari</t>
  </si>
  <si>
    <t>84020404573
UGB</t>
  </si>
  <si>
    <t>Dhaneswar padhan
&amp; Other</t>
  </si>
  <si>
    <t xml:space="preserve">Narendra Padhan
s/o- </t>
  </si>
  <si>
    <t>11346802353
SBI</t>
  </si>
  <si>
    <t>153/13</t>
  </si>
  <si>
    <t>Rama Patra</t>
  </si>
  <si>
    <t>Jayaram Patra
s/o- Dolamani Patra</t>
  </si>
  <si>
    <t>11405680814
SBI</t>
  </si>
  <si>
    <t>Rupesh Ku. Padhan</t>
  </si>
  <si>
    <t>11405718679
SBI</t>
  </si>
  <si>
    <t>153/28</t>
  </si>
  <si>
    <t>Purandar Seth
&amp; Other</t>
  </si>
  <si>
    <t>Karunakar Seth
s/o- Bhagirathi Seth</t>
  </si>
  <si>
    <t>354002010009259
UBI</t>
  </si>
  <si>
    <t>Mali Dhurua
&amp; Other
&amp; Other</t>
  </si>
  <si>
    <t>Pramod Bhue
s/o- Bhukhal Bhoe</t>
  </si>
  <si>
    <t>0740104000014094
IDBI</t>
  </si>
  <si>
    <t>108
37
153/16</t>
  </si>
  <si>
    <t>Mahadei Patra &amp; Other
Nalin Ptra
-do-</t>
  </si>
  <si>
    <t>Chaitany Padhan
s/o- Narayan Padhan</t>
  </si>
  <si>
    <t>11781967817
SBI</t>
  </si>
  <si>
    <t>63
147</t>
  </si>
  <si>
    <t>Kumbhakarna Tanty
Sebati Ganda &amp; Other</t>
  </si>
  <si>
    <t>Bharat Urma
s/o- Johindra Urma</t>
  </si>
  <si>
    <t>31067329765
SBI</t>
  </si>
  <si>
    <t>153/134</t>
  </si>
  <si>
    <t>Bimbadhar Naik
&amp; Other</t>
  </si>
  <si>
    <t>Bimbadhar Naik
s/o- Rahas Naik</t>
  </si>
  <si>
    <t>34756478554
SBI</t>
  </si>
  <si>
    <t>Niranjan Bhue</t>
  </si>
  <si>
    <t>Niranjan Bhoi
s/o- Dhuba Bhoi</t>
  </si>
  <si>
    <t>64
Mini Bank</t>
  </si>
  <si>
    <t>133
135</t>
  </si>
  <si>
    <t>Satyanand Bhue
-Do-</t>
  </si>
  <si>
    <t>Hemant Bhoi
s/o- Satyananda Bhoi</t>
  </si>
  <si>
    <t>34353208314
SBI</t>
  </si>
  <si>
    <t>153/119</t>
  </si>
  <si>
    <t>Nalini Naik
w/o- Bimbadhar Naik</t>
  </si>
  <si>
    <t>84016210552
UGB</t>
  </si>
  <si>
    <t>Ghasi Sahu</t>
  </si>
  <si>
    <t>Rabinarayan Patra
s/o- Kandarpa Patra</t>
  </si>
  <si>
    <t>32522433717
SBI</t>
  </si>
  <si>
    <t>Dukhishyam Patra
s/o- Rajindra Patra</t>
  </si>
  <si>
    <t>31485994077
SBI</t>
  </si>
  <si>
    <t>Laldhari Patra
&amp; Other</t>
  </si>
  <si>
    <t>Sanatan Patra
s/o- laldhari Patra</t>
  </si>
  <si>
    <t>0220530002622
Dist
Co-Op Bank</t>
  </si>
  <si>
    <t>3/2</t>
  </si>
  <si>
    <t>Panda Barih &amp; Other</t>
  </si>
  <si>
    <t>Rudra Bariha
s/o- Barun Bariha</t>
  </si>
  <si>
    <t>2218000100078199
PNB</t>
  </si>
  <si>
    <t>LuhurenKachher</t>
  </si>
  <si>
    <t>Mukesh Bariha
s/o- Bhuban Bariha</t>
  </si>
  <si>
    <t>2275
Mini Bank
Badmal</t>
  </si>
  <si>
    <t>Bhagabati Ray</t>
  </si>
  <si>
    <t>Jayballab Ray
s/o-Judhisthir Ray</t>
  </si>
  <si>
    <t>1020053
UCO Bank</t>
  </si>
  <si>
    <t>Dumermunda</t>
  </si>
  <si>
    <t>Kartika Ghusi</t>
  </si>
  <si>
    <t>Saibani Ghusi
w/o- Pabitra Ghusi</t>
  </si>
  <si>
    <t>34334059849
SBI</t>
  </si>
  <si>
    <t>Bighna Rai</t>
  </si>
  <si>
    <t>Ramani ranjan Rai
s/o- Tirtha Rai</t>
  </si>
  <si>
    <t>33928296262
SBI</t>
  </si>
  <si>
    <t>Khaga Bhoe</t>
  </si>
  <si>
    <t>Birendra Ku. Bhoi
s/o- Bhima Bhoi</t>
  </si>
  <si>
    <t>354002010010657
UBI</t>
  </si>
  <si>
    <t>69
15</t>
  </si>
  <si>
    <t>Nityanand Rakksa &amp; Other
Gangadhar Raksa</t>
  </si>
  <si>
    <t>Jadumani Raksa
s/o- Gangadhar Raksa</t>
  </si>
  <si>
    <t>34334059929
SBI</t>
  </si>
  <si>
    <t>82/5</t>
  </si>
  <si>
    <t>Gajanand Dalei</t>
  </si>
  <si>
    <t>Gajanand Dalei
s/o- Benudhar Dalei</t>
  </si>
  <si>
    <t>5524
Mini Bank</t>
  </si>
  <si>
    <t>Nila Ganda</t>
  </si>
  <si>
    <t>Bhramar Badi
s/o- Nila Badi</t>
  </si>
  <si>
    <t>31001841158
SBI</t>
  </si>
  <si>
    <t>Sartaka Bhoi</t>
  </si>
  <si>
    <t>Bhopal Bhoi
s/o- Khageswar Bhue</t>
  </si>
  <si>
    <t>Khira Rai</t>
  </si>
  <si>
    <t>Sushil Ku. Ray
s/o- Digri Ray</t>
  </si>
  <si>
    <t>11264858820
SBI</t>
  </si>
  <si>
    <t>82/2</t>
  </si>
  <si>
    <t>Mudgar Bhoi</t>
  </si>
  <si>
    <t>Panu Bhoi
s/o- Mugadar Bhoi</t>
  </si>
  <si>
    <t>11781959385
SBI</t>
  </si>
  <si>
    <t>Meghanad Bhoi</t>
  </si>
  <si>
    <t>Premsagar  Bhoi
s/o- Meghanad Bhoi</t>
  </si>
  <si>
    <t>11781959975
SBI</t>
  </si>
  <si>
    <t>Natbar Bhoi
&amp; Other</t>
  </si>
  <si>
    <t>Bisamber Bhue
s/o- Natabar Bhue</t>
  </si>
  <si>
    <t>798
Mini Bank</t>
  </si>
  <si>
    <t>Udhaba Ray
&amp; Other</t>
  </si>
  <si>
    <t>Dambrudhar Rae
s/o- Udhaba Rae</t>
  </si>
  <si>
    <t>413802010679325
UBI</t>
  </si>
  <si>
    <t>82/13
82/14
82/15</t>
  </si>
  <si>
    <t>Durga Majhi
-do-
-do-</t>
  </si>
  <si>
    <t>Durga Majhi
s/o- Purandar Majhi</t>
  </si>
  <si>
    <t>11264795663
SBI</t>
  </si>
  <si>
    <t>82/8</t>
  </si>
  <si>
    <t>Rabindra Raksha</t>
  </si>
  <si>
    <t>Rohindra Raksa
s/o- Sankar Raksa</t>
  </si>
  <si>
    <t>34196221478
IFSC-SBIN0010255</t>
  </si>
  <si>
    <t>48
49</t>
  </si>
  <si>
    <t>Bhagabati Ray
-do-</t>
  </si>
  <si>
    <t>Rabichandra Ray
s/o- Binayak ray</t>
  </si>
  <si>
    <t>11324732470
IFSC- SBIN0005335</t>
  </si>
  <si>
    <t>Kamala Bhoi</t>
  </si>
  <si>
    <t>Ananta Raksa</t>
  </si>
  <si>
    <t>Ananta Raksa
s/o- Karunakar Raksa</t>
  </si>
  <si>
    <t>143219
Uco Bank</t>
  </si>
  <si>
    <t>10
82/16</t>
  </si>
  <si>
    <t>Kirti Chandra Bhue
&amp; Other
Ramnath Rai</t>
  </si>
  <si>
    <t>Ramnath Ray
s/o- Dubraj Ray</t>
  </si>
  <si>
    <t>33723628474
SBI</t>
  </si>
  <si>
    <t>65
66</t>
  </si>
  <si>
    <t>Satyananda Bhoi
-do-</t>
  </si>
  <si>
    <t>Hemanta Bhoi
s/o- Satyananda Bhoi</t>
  </si>
  <si>
    <t>69
68</t>
  </si>
  <si>
    <t>Nityanand Raksa &amp; Other
-do-</t>
  </si>
  <si>
    <t>Rabi ratan Raksa
s/o- Nityananda Raksa</t>
  </si>
  <si>
    <t>84008319536
UGB</t>
  </si>
  <si>
    <t>Bidyadhar Meher
&amp; Other</t>
  </si>
  <si>
    <t>Bidyadhar Meher
s/o- Padman Meher</t>
  </si>
  <si>
    <t>18920100002423
Uco Bank</t>
  </si>
  <si>
    <t>Sitaram Teli
&amp; Other</t>
  </si>
  <si>
    <t>Sitaram Teli
s/o- Nrupa Teli</t>
  </si>
  <si>
    <t>84006267522
UGB</t>
  </si>
  <si>
    <t>Jajal Gouda
&amp; Other</t>
  </si>
  <si>
    <t>Benudhar Oujhari
s/o- Sukaram Pujhari</t>
  </si>
  <si>
    <t>20171408083
SBI
IFSC- SBIN0010134</t>
  </si>
  <si>
    <t>Sripura</t>
  </si>
  <si>
    <t>Khemasila Pujhari
s/o- Sishu Pujhari</t>
  </si>
  <si>
    <t>31526698155
SBI</t>
  </si>
  <si>
    <t>Lingraj Sahu</t>
  </si>
  <si>
    <t>Purusottam Sahu
s/o- Lingaraj Sahu</t>
  </si>
  <si>
    <t>2133
Mini Bank</t>
  </si>
  <si>
    <t>39
99</t>
  </si>
  <si>
    <t>Damodar Panigrahi
&amp; Other
Bidyadhar  Panigrahi</t>
  </si>
  <si>
    <t>Jagadish Chandra Panigrahi
s/o- Bidyadhar Panigrahi</t>
  </si>
  <si>
    <t>11346943940
SBI</t>
  </si>
  <si>
    <t>157/304</t>
  </si>
  <si>
    <t>Sudarsan Kisan</t>
  </si>
  <si>
    <t>Sudarshan Kisan
s/o- Butu Kisan</t>
  </si>
  <si>
    <t>32004941356
SBI</t>
  </si>
  <si>
    <t>Surendra Panigrahi
s/o- Gangadhar Panigrahi</t>
  </si>
  <si>
    <t>20043534319
SBI</t>
  </si>
  <si>
    <t>Pruthipal Tripathy
&amp; Other</t>
  </si>
  <si>
    <t>Prafulla Ku. Tripathy
s/o- Pruthipal Tripathy</t>
  </si>
  <si>
    <t>354002010007806
UBI
IFSC- UBIN0535401</t>
  </si>
  <si>
    <t>157/236</t>
  </si>
  <si>
    <t>Jayabihari Rohidas</t>
  </si>
  <si>
    <t>Bihari Rohidas
s/o- Dasharath Rohidas</t>
  </si>
  <si>
    <t>84000393801
UGB
IFSC- SBIN0RRUKGB</t>
  </si>
  <si>
    <t>Ajit Ku. Tripathy
&amp; Other</t>
  </si>
  <si>
    <t>Ajit Ku. Tripathy
s/o- Kartikeswar Tripathy</t>
  </si>
  <si>
    <t>34139255701
SBI
IFSC- SBIN00102505</t>
  </si>
  <si>
    <t>Mihir Ku. Tripathy
s/o- Brushabhanu Tripathy</t>
  </si>
  <si>
    <t>11346832661
SBI</t>
  </si>
  <si>
    <t>33
93</t>
  </si>
  <si>
    <t>Gouttam Gouda
Fakir Goud &amp; Other</t>
  </si>
  <si>
    <t>Goutam Goud
S/o- Late Fakir Goud</t>
  </si>
  <si>
    <t>33185960408
SBI</t>
  </si>
  <si>
    <t>Nityananda Padhi
&amp; Other</t>
  </si>
  <si>
    <t>Debendra Ku. Padhi
s/o- Chamar Padhi</t>
  </si>
  <si>
    <t>0740104000001762
IDBI</t>
  </si>
  <si>
    <t>147
148
90</t>
  </si>
  <si>
    <t>Shriya  Dhar &amp; Other
-do-
Purnachandra Dhara
&amp; Other</t>
  </si>
  <si>
    <t>Laxmi Narayan Dhara
s/o- Purna Dhar</t>
  </si>
  <si>
    <t>77
Mini Bank</t>
  </si>
  <si>
    <t>150
157/288</t>
  </si>
  <si>
    <t>Shib Narayan Panigrahi &amp; Other
Shib Narayan Panigrahi &amp; Other</t>
  </si>
  <si>
    <t>Basanta Ku. Panigrahi
s/o- Shiba Narayan panigrahi</t>
  </si>
  <si>
    <t>34088974435
SBI</t>
  </si>
  <si>
    <t>Sanatan Nath
&amp; Other</t>
  </si>
  <si>
    <t>Madhusudan Nath
s/o- Jogendra Nath</t>
  </si>
  <si>
    <t>10969285876
SBI</t>
  </si>
  <si>
    <t>Gouri Shankar Nath</t>
  </si>
  <si>
    <t>85
Mini Bank</t>
  </si>
  <si>
    <t>Umesh Nath
s/o- Jogendra Nath</t>
  </si>
  <si>
    <t>3744
Mini Bank</t>
  </si>
  <si>
    <t>Narayan Kisan
&amp; Other</t>
  </si>
  <si>
    <t>Phagunu Padhan
s/o- Nilu Pradhan</t>
  </si>
  <si>
    <t>20069933063
SBI</t>
  </si>
  <si>
    <t>Radheshyam Tripathy
&amp; Other</t>
  </si>
  <si>
    <t>Sanjib Ku. Tripathy
s/o- Radheshyam Tripathy</t>
  </si>
  <si>
    <t>31201265812
SBI</t>
  </si>
  <si>
    <t>108
34</t>
  </si>
  <si>
    <t>Bhanumati Biswal
&amp; Other
-do-</t>
  </si>
  <si>
    <t>Subir Ku. Panigrahi
s/o- Late Prasant Ku. Panigrahi</t>
  </si>
  <si>
    <t>32879132576
SBI</t>
  </si>
  <si>
    <t>Sanatan Nath &amp; Other</t>
  </si>
  <si>
    <t>Shib Shankar Nath
s/o- Late Sanatan Nath</t>
  </si>
  <si>
    <t>11346979002
SBI</t>
  </si>
  <si>
    <t>Bighnaraj Panigrahi
s/o- Prasanta Ku. Panigrahi</t>
  </si>
  <si>
    <t>31773002713
SBI</t>
  </si>
  <si>
    <t>Subrat Biswal
s/o- Gouri Shankar Biswal</t>
  </si>
  <si>
    <t>30399016514
SBI</t>
  </si>
  <si>
    <t>81
82</t>
  </si>
  <si>
    <t>Prabhakar Tripathy
Prabhakar Tihadi
&amp; Other</t>
  </si>
  <si>
    <t>Trinath Tripathy
s/o- Prabhakar Tripathy</t>
  </si>
  <si>
    <t>34233486923
IFSC-SBIN0010255
SBI</t>
  </si>
  <si>
    <t>Abhaya Biswal
s/o- Rabi Narayan Biswal</t>
  </si>
  <si>
    <t>420
Mini bank</t>
  </si>
  <si>
    <t>14
151</t>
  </si>
  <si>
    <t>Kunu Dube
Nimain Charan Dube &amp; Other</t>
  </si>
  <si>
    <t>Nimai Charan Dube
s/o- Sukdeb Dubey</t>
  </si>
  <si>
    <t>11346962678
IFSC- SBIN0000238</t>
  </si>
  <si>
    <t>151
14
157/319</t>
  </si>
  <si>
    <t>Nimain Charan Dube &amp; Other
Kunu Dube
Shnehalata Dube</t>
  </si>
  <si>
    <t>Mohini Mohan Dube
s/o- Sukdeb</t>
  </si>
  <si>
    <t>11346974515
SBI</t>
  </si>
  <si>
    <t>Rahas Bihari Dixit
S/o- Ananda Dixit</t>
  </si>
  <si>
    <t>Rahas Bihari Dixit</t>
  </si>
  <si>
    <t>08397
Co-Op Central Bank</t>
  </si>
  <si>
    <t>68
167</t>
  </si>
  <si>
    <t>Dhruba ku. Panda
-do-</t>
  </si>
  <si>
    <t>Shuvadendu Panda
s/o- Dhruba Ku. Panda</t>
  </si>
  <si>
    <t>20069933959
SBI</t>
  </si>
  <si>
    <t>Balabhdra Nayak
&amp; Other</t>
  </si>
  <si>
    <t>Rabinarayan Nayak
S/o- Krushna Chandra Nayak</t>
  </si>
  <si>
    <t>31549040824
SBI</t>
  </si>
  <si>
    <t>Gokulananda Panigrahi 
&amp; Other</t>
  </si>
  <si>
    <t>Akshya Ku. Panigrahi
s/o- Murali Panigrahi</t>
  </si>
  <si>
    <t>1426
Mini Bank</t>
  </si>
  <si>
    <t>157/153</t>
  </si>
  <si>
    <t>Dayanidhi Naik
&amp; Other</t>
  </si>
  <si>
    <t>Dayanidhi Naik
s/o- Kshorad Naik</t>
  </si>
  <si>
    <t>32011758261
SBI</t>
  </si>
  <si>
    <t>Jogendra Panigrahi
&amp; Other</t>
  </si>
  <si>
    <t>Lalit Panigrahi
s/o- jpgendra Panigrahi</t>
  </si>
  <si>
    <t>34325180301
SBI</t>
  </si>
  <si>
    <t>Ganga Narayan Tripathy
s/o- Iswar Tripathy</t>
  </si>
  <si>
    <t>022053009187
Co-Op
Central bank</t>
  </si>
  <si>
    <t>Kunjabihari Kalo
Kunjabihari Kalo</t>
  </si>
  <si>
    <t>Jagadish Kalo
A/o- Kunjabihari Kalo</t>
  </si>
  <si>
    <t>33857868149
IFSC-SBIN0010255
SBI</t>
  </si>
  <si>
    <t xml:space="preserve">Kunjabihari Kalo
</t>
  </si>
  <si>
    <t xml:space="preserve">Mihir Ku. Seth
s/o- Gopal Ch. Seth
</t>
  </si>
  <si>
    <t>06360100009045
Uco Bank</t>
  </si>
  <si>
    <t>157/60</t>
  </si>
  <si>
    <t>Kena Seth
&amp; Other</t>
  </si>
  <si>
    <t>Santosh Seth
S/o- Natabar Seth</t>
  </si>
  <si>
    <t>2099
Mini Bank</t>
  </si>
  <si>
    <t>Jayanarayan Tripathy
s/o- Radheshyam Tripathy</t>
  </si>
  <si>
    <t>4592
Mini Bank</t>
  </si>
  <si>
    <t>Ukta Sahu
s/o- Lingraj Sahu</t>
  </si>
  <si>
    <t>2134
Mini Bank</t>
  </si>
  <si>
    <t>Tribikram Sahu
s/o- Lingraj sahoo</t>
  </si>
  <si>
    <t>104
Mini Bank</t>
  </si>
  <si>
    <t>Nandalal Pujhari
s/o- Nrupalala Pujhari</t>
  </si>
  <si>
    <t>1403411
Post Office</t>
  </si>
  <si>
    <t>Mangolind Panda</t>
  </si>
  <si>
    <t xml:space="preserve">
 Mangobind Panda</t>
  </si>
  <si>
    <t>30685199829
SBI</t>
  </si>
  <si>
    <t>Dubraj Panigrahi
&amp; Other</t>
  </si>
  <si>
    <t>Kunjabihari Panigrahi
s/o- Lambodar Panigrahi</t>
  </si>
  <si>
    <t>30302189434
SBI</t>
  </si>
  <si>
    <t>Benarji Patra
&amp; Other</t>
  </si>
  <si>
    <t>Brundabam Patra
s/o- Bishnu Sankar Patra</t>
  </si>
  <si>
    <t>30971689922
SBI</t>
  </si>
  <si>
    <t>157/61
157/64</t>
  </si>
  <si>
    <t>Godabari panda
-do-</t>
  </si>
  <si>
    <t>padminee Panda
s/o- Bharat Panda</t>
  </si>
  <si>
    <t>2805101004216
canara Bank</t>
  </si>
  <si>
    <t>Indrabilas Panigrahi
s/o- Shribatsa Panigrahi</t>
  </si>
  <si>
    <t>11405717563
SBI
IFSC- SBIN0002110</t>
  </si>
  <si>
    <t>Prabhakar Tihada
&amp; Other</t>
  </si>
  <si>
    <t>Sushil Ku. Tripathy
so- Chintamani Tripathy</t>
  </si>
  <si>
    <t>11346849552
SBI</t>
  </si>
  <si>
    <t>Parameswar Pujhari
s/o- Sishu Pujhari</t>
  </si>
  <si>
    <t>31486213903
SBI</t>
  </si>
  <si>
    <t>Ekalaby Pujhari
s/o- Pankaj Pujhari</t>
  </si>
  <si>
    <t>35309767572
SBI</t>
  </si>
  <si>
    <t>157/316</t>
  </si>
  <si>
    <t>Mitu Naik</t>
  </si>
  <si>
    <t>Bishnu Naik
s/o- Mitu Naik</t>
  </si>
  <si>
    <t>33914502465
SBI</t>
  </si>
  <si>
    <t>Balamukund Kishan
&amp; Other</t>
  </si>
  <si>
    <t>Sadanand Kishan
s/o- Sankirtan Kishan</t>
  </si>
  <si>
    <t>678
Mini Bank</t>
  </si>
  <si>
    <t>Chintamani Bag
S/o- Ninu Bag</t>
  </si>
  <si>
    <t>674
Mini Bank</t>
  </si>
  <si>
    <t>Ganesh Kishan
s/o- Abhikisan</t>
  </si>
  <si>
    <t>265
Mini Bank</t>
  </si>
  <si>
    <t>157/204
157/205
157/243</t>
  </si>
  <si>
    <t>Guna Chandra Rohidas
Danardan Rohidas
Upendra Rohidas</t>
  </si>
  <si>
    <t>Upendra Rohidas
s/o- Gunachandra Rohidas</t>
  </si>
  <si>
    <t>520
Mini Bank</t>
  </si>
  <si>
    <t>Kshetra Pujhari
s/o- Sisu Pujhari</t>
  </si>
  <si>
    <t>30808564626
SBI</t>
  </si>
  <si>
    <t>Banamali Pujhari
s/o- Duryodhan Pujhari</t>
  </si>
  <si>
    <t>33397170769
SBI
IFSC-SBIN0000238</t>
  </si>
  <si>
    <t>157/258
157/259</t>
  </si>
  <si>
    <t>Ashok Rohidas
-do-</t>
  </si>
  <si>
    <t>Ashok Rohias
s/o- Ganeswar Rohidas</t>
  </si>
  <si>
    <t>84001940222
UGB
IFSC- SBIN0RRUKGB</t>
  </si>
  <si>
    <t>Bhikari Padhi</t>
  </si>
  <si>
    <t>Bhikari Padhi
s/o- Dhuba padhee</t>
  </si>
  <si>
    <t>30745981684
SBI</t>
  </si>
  <si>
    <t>157/217</t>
  </si>
  <si>
    <t>janmajay Rohidas</t>
  </si>
  <si>
    <t>Janmajay Rohidas
s/o- Sitaram Rohidas</t>
  </si>
  <si>
    <t>84001645137
UGB
IFSC- SBIN0RRUKGB</t>
  </si>
  <si>
    <t>Sankirtan Kishan</t>
  </si>
  <si>
    <t>Sankirtan Kishan
s/o- Guru Kisan</t>
  </si>
  <si>
    <t>34195857458
SBI</t>
  </si>
  <si>
    <t>Narayan Panigrahi
&amp; Other</t>
  </si>
  <si>
    <t>Binod Panigrahi
s/o- Narayan Panigrahi</t>
  </si>
  <si>
    <t>08514
Co- Op
Central bank</t>
  </si>
  <si>
    <t>157/278
157/277
157/279
157/238</t>
  </si>
  <si>
    <t>Padmalochan Rohidas
Padmalochan Rohidas
-do-
-do-</t>
  </si>
  <si>
    <t>Padmalochan Rohidas
S/o- Shibacharan Rohidas</t>
  </si>
  <si>
    <t>31567741375
SBI</t>
  </si>
  <si>
    <t>Saibani Tripathy
s/o- Paremeswar Tripathy</t>
  </si>
  <si>
    <t>11346958800
SBI</t>
  </si>
  <si>
    <t>Balamakunda Kishan
&amp; Other</t>
  </si>
  <si>
    <t>Subhadra Kishan</t>
  </si>
  <si>
    <t>84016240349
UGB</t>
  </si>
  <si>
    <t>Mansi Kishan</t>
  </si>
  <si>
    <t>Subhadra Kishan
s/o- Mansi Kishan</t>
  </si>
  <si>
    <t>84016240349
UGB
IFSC- SBIN0RRUKGB</t>
  </si>
  <si>
    <t>Aintha Kalo
&amp; Other</t>
  </si>
  <si>
    <t>Khageswar Kalo
s/o- Aintha Kalo</t>
  </si>
  <si>
    <t>4118
Co-Op 
Central bank</t>
  </si>
  <si>
    <t>157/226</t>
  </si>
  <si>
    <t>Keshab Chandra Rohidas
&amp; Other</t>
  </si>
  <si>
    <t>Keshaba Chandra Rohidas
s/o- Purna Chandra Rohidas</t>
  </si>
  <si>
    <t>30400257391
SBI</t>
  </si>
  <si>
    <t>157/349</t>
  </si>
  <si>
    <t>Rabi narayan Dixit</t>
  </si>
  <si>
    <t>Bikash Dixit
s/o- Rabinarayan Dixit</t>
  </si>
  <si>
    <t>33322916069
SBI
IFSC-SBIN0010255</t>
  </si>
  <si>
    <t>163
85</t>
  </si>
  <si>
    <t>Sairendra Narayan Panda &amp; Other
Prakash Panda
 &amp; Other</t>
  </si>
  <si>
    <t>Debendra Ku Panda
s/o- Suresh Ku. Panda</t>
  </si>
  <si>
    <t>30679120368
SBI</t>
  </si>
  <si>
    <t>157/179</t>
  </si>
  <si>
    <t>Sanatan kalo
&amp; Other</t>
  </si>
  <si>
    <t>Krushna Chandra Kalo
s/o- sanatan Kalo</t>
  </si>
  <si>
    <t>34722329307
SBI</t>
  </si>
  <si>
    <t>157/374
157/329</t>
  </si>
  <si>
    <t>Tribikram Padhi</t>
  </si>
  <si>
    <t>Tribikram Padhi
s/o- Purna Chandra Padhi</t>
  </si>
  <si>
    <t>146101000001480
IOB
IOBA0001461</t>
  </si>
  <si>
    <t>Narayan Kishan
&amp; Other</t>
  </si>
  <si>
    <t>Balaram Pradhan
s/o- Aintha Pradhan</t>
  </si>
  <si>
    <t>1882
Mini Bank</t>
  </si>
  <si>
    <t>157/399</t>
  </si>
  <si>
    <t>radhika Pradhan</t>
  </si>
  <si>
    <t>Bhaga Pradhan
s/o- Aintha Pradhan</t>
  </si>
  <si>
    <t>98
Mini Bank</t>
  </si>
  <si>
    <t>157/315
160</t>
  </si>
  <si>
    <t>Chaturbhuja Kalo
Upendra Kalo</t>
  </si>
  <si>
    <t>Chaturbhuja Kalo
s/o- Late Upendra Kalo</t>
  </si>
  <si>
    <t>34171144875
SBI
IFSC-SBIN0010255</t>
  </si>
  <si>
    <t>Muktiswar Padhi
&amp; Other</t>
  </si>
  <si>
    <t>Sudipta Ku. Padhi
s/o- Bharat Ch. Padhi</t>
  </si>
  <si>
    <t>34093896899
SBI
SBIN0010255</t>
  </si>
  <si>
    <t>157/206</t>
  </si>
  <si>
    <t>Karunakar Bhoi</t>
  </si>
  <si>
    <t>Ranjan Bhoi
s/o- Karunakar Bhoi</t>
  </si>
  <si>
    <t>34189454253
SBI</t>
  </si>
  <si>
    <t>157/207</t>
  </si>
  <si>
    <t>Padmn Rohidas</t>
  </si>
  <si>
    <t>Padman Rohidas
s/o- Jalandhar Rohidas</t>
  </si>
  <si>
    <t>33314052187
SBI
SBIN0010255</t>
  </si>
  <si>
    <t>Kulamani Pandey</t>
  </si>
  <si>
    <t>Kulamani pandey
s/o- Late Janandan Pandey</t>
  </si>
  <si>
    <t>33876943546
SBI
SBIN0010255</t>
  </si>
  <si>
    <t>Madhusudan panigrahi
&amp; Other</t>
  </si>
  <si>
    <t>Sachidanand Panigrahi
s/o- Kripasindhu Panigrahi</t>
  </si>
  <si>
    <t>33394727849
SBI
SBIN0009641</t>
  </si>
  <si>
    <t>Natrananda Sahu</t>
  </si>
  <si>
    <t>Netrananda Sahu
s/o- Ramchandra Sahu</t>
  </si>
  <si>
    <t>34240209132
SBI
SBIN0010255</t>
  </si>
  <si>
    <t>Bhagbana kalo
&amp; Other</t>
  </si>
  <si>
    <t>Rama Kalo
s/o- Sanatan Kalo</t>
  </si>
  <si>
    <t>81
Mini Bank</t>
  </si>
  <si>
    <t>Bijay Naik
s/o- Debani Naik</t>
  </si>
  <si>
    <t>1568
Mini Bank</t>
  </si>
  <si>
    <t>157/194</t>
  </si>
  <si>
    <t>Gunasagar Rohidas</t>
  </si>
  <si>
    <t>Gunasagar Rohidas
s/o- Santrik Rohidas</t>
  </si>
  <si>
    <t xml:space="preserve">441
Mini Bank
</t>
  </si>
  <si>
    <t>157/499</t>
  </si>
  <si>
    <t>Santosh Ku. Kisan</t>
  </si>
  <si>
    <t>Santosh ku. Kisan
s/o- Raghumani Kisan</t>
  </si>
  <si>
    <t>11346880241
SBI
SBIN0000238</t>
  </si>
  <si>
    <t>157/25
143
144</t>
  </si>
  <si>
    <t>Gajindra Rohidas
Shyam Sunder Chamar
-do-</t>
  </si>
  <si>
    <t>Gajindra Rohidas
s/o- Shyam Sunder Rohidas</t>
  </si>
  <si>
    <t>167
Mini Bank</t>
  </si>
  <si>
    <t>Uttam Kisan
s/o- Subanath Kisan</t>
  </si>
  <si>
    <t>1968
LF-73/18
Mini Bank</t>
  </si>
  <si>
    <t>157/476
157/392
157/386</t>
  </si>
  <si>
    <t>Sapneswar Tanti
Miotilal Tanti
Upama Tanti</t>
  </si>
  <si>
    <t>Swapneswar Tanty
s/o- Ratan Tanty</t>
  </si>
  <si>
    <t>11346921530
SBI</t>
  </si>
  <si>
    <t>Padmasini Panigrahi</t>
  </si>
  <si>
    <t>Rajesh panigrahi
s/o- Rabi ratan panigrahi</t>
  </si>
  <si>
    <t>34328296017
SBI</t>
  </si>
  <si>
    <t>Harishankar panigrahi</t>
  </si>
  <si>
    <t>Fakir Mohan padhi
s/o- Hari Shankar Padhi</t>
  </si>
  <si>
    <t>11346802502
SBI</t>
  </si>
  <si>
    <t>Bishnu Bhanja &amp; Other
-do-</t>
  </si>
  <si>
    <t>Rup narayan Bhanja
s/o- Sukmani Bhanja</t>
  </si>
  <si>
    <t>5939
Mini Bank</t>
  </si>
  <si>
    <t>Rampur</t>
  </si>
  <si>
    <t>Chamara Goud
&amp; Other</t>
  </si>
  <si>
    <t>Madhab Goud
s/o- Chamar Goud</t>
  </si>
  <si>
    <t>20103691741
SBI</t>
  </si>
  <si>
    <t xml:space="preserve">Paramananda Rout
</t>
  </si>
  <si>
    <t>Purusottam Rout
s/o- paramanand</t>
  </si>
  <si>
    <t>34315555206
SBI</t>
  </si>
  <si>
    <t>Bimbadhar Seth
&amp; Other</t>
  </si>
  <si>
    <t>Byasader Seth
s/o- Bimbadhar Seth</t>
  </si>
  <si>
    <t>32695510592
SBI</t>
  </si>
  <si>
    <t>Trilochan Meher
&amp; Other</t>
  </si>
  <si>
    <t>Suva Ch. Meher
s/o- Daitari Meher</t>
  </si>
  <si>
    <t>11781962467
SBI</t>
  </si>
  <si>
    <t>Sonu Majhi</t>
  </si>
  <si>
    <t>Arun Kumar majhi
s/o- Gujara Majhi</t>
  </si>
  <si>
    <t>700
Mini Bank</t>
  </si>
  <si>
    <t>72/37</t>
  </si>
  <si>
    <t>Shamar Marai</t>
  </si>
  <si>
    <t>Jagamohan Marai
s/o-  Bansidhar Marai</t>
  </si>
  <si>
    <t>34979940416
SBI</t>
  </si>
  <si>
    <t>Kartika Bhanga &amp; Other</t>
  </si>
  <si>
    <t>Biswanath Kalo
s/o- Danurjya Kalo</t>
  </si>
  <si>
    <t>35338618129
SBI</t>
  </si>
  <si>
    <t>72/13</t>
  </si>
  <si>
    <t>Janmjay Ray
&amp; Other</t>
  </si>
  <si>
    <t>Jamnmyajay Ray
s/o- Judhistir Ray</t>
  </si>
  <si>
    <t>11264804192
SBI</t>
  </si>
  <si>
    <t>72/13
72/94</t>
  </si>
  <si>
    <t>Janmjay Ray &amp; Other
Jay Ballab Ray</t>
  </si>
  <si>
    <t>Jayaballab Ray</t>
  </si>
  <si>
    <t>413802010004133
UBI</t>
  </si>
  <si>
    <t>Chhai Seth</t>
  </si>
  <si>
    <t>Apurba Seth
s/o- Khatu Seth</t>
  </si>
  <si>
    <t>34204333185
SBI</t>
  </si>
  <si>
    <t>Sushila Majhi</t>
  </si>
  <si>
    <t>Baruna Majhi
s/o- Suran Majhi</t>
  </si>
  <si>
    <t>32796597761
SBI</t>
  </si>
  <si>
    <t>Ujagar Ganda
&amp; Other</t>
  </si>
  <si>
    <t>Sudarsan Urma
s/o- Gouri Shankar Urma</t>
  </si>
  <si>
    <t>18920110018019
Uco Bank</t>
  </si>
  <si>
    <t>Ray Majhi
&amp; Other</t>
  </si>
  <si>
    <t>Lily Majhi
s/o- Prahallad Majhi</t>
  </si>
  <si>
    <t>34315549757
SBI</t>
  </si>
  <si>
    <t>72/92
72/41</t>
  </si>
  <si>
    <t>Rahindra Raksha
Shankar Gouda</t>
  </si>
  <si>
    <t>Rahindra Raksha@ Goud
s/o- Hari Shankar Gouda</t>
  </si>
  <si>
    <t>31718168696
SBI</t>
  </si>
  <si>
    <t>Chamaru Majhi
&amp; Other</t>
  </si>
  <si>
    <t>Nityananda Mahhi
s/o- Kunja Majhi</t>
  </si>
  <si>
    <t>84012697569
UGB</t>
  </si>
  <si>
    <t>Naba Kishore Bhanja
s/o- Gouri Shankar Bhanja</t>
  </si>
  <si>
    <t>34171202953
SBI</t>
  </si>
  <si>
    <t>Surendra Ku. Bhanja
s/o-Bhagbana Bhanja</t>
  </si>
  <si>
    <t>146101000001653
IOB</t>
  </si>
  <si>
    <t>Mohan Majhi
s/o- Purandar Majhi</t>
  </si>
  <si>
    <t>18920100002555
Uco Bank</t>
  </si>
  <si>
    <t>72/44</t>
  </si>
  <si>
    <t>Bideshini Ray</t>
  </si>
  <si>
    <t>Bidesini Ray
s/o- Rabi Chandra Rai</t>
  </si>
  <si>
    <t>34521187303
SBI</t>
  </si>
  <si>
    <t>73/12
72/85
4</t>
  </si>
  <si>
    <t>Uttar Ku. Bhanja
-do-
-do-</t>
  </si>
  <si>
    <t>Pramanda Bhanja
s/o- Uttar Ku. Bhanja</t>
  </si>
  <si>
    <t>5206
Mini Bank</t>
  </si>
  <si>
    <t>Ganeswar Rout
&amp; Other</t>
  </si>
  <si>
    <t>Amit Ku. Singh
s/o- Lalit Singh</t>
  </si>
  <si>
    <t>29250010101002725
co-op Bank</t>
  </si>
  <si>
    <t>Paremeswar Ray</t>
  </si>
  <si>
    <t>Tribikaram ray
s/o- Parmeswar Ray</t>
  </si>
  <si>
    <t>8977516
Post Office</t>
  </si>
  <si>
    <t>Jayshankar Rout
&amp; Other</t>
  </si>
  <si>
    <t>Raghunand Rout
s/o- Hari Shankar Rout</t>
  </si>
  <si>
    <t>10746850398
SBI</t>
  </si>
  <si>
    <t>Raghunath Keunt</t>
  </si>
  <si>
    <t>Jhina Dalei
w/o- Gajanan Dalei</t>
  </si>
  <si>
    <t>5468
Mini Bank</t>
  </si>
  <si>
    <t xml:space="preserve">Haladhara Ray
s/o- </t>
  </si>
  <si>
    <t>UCO Bank
005265</t>
  </si>
  <si>
    <t>72/117
59</t>
  </si>
  <si>
    <t>Raghu Meher &amp; Other
Radhika Meher</t>
  </si>
  <si>
    <t>Raghu Meher
s/o- Rayadhar Meher</t>
  </si>
  <si>
    <t>11204839828
SBI</t>
  </si>
  <si>
    <t>72/114</t>
  </si>
  <si>
    <t>Chandra Sekhar Marai
&amp; Other</t>
  </si>
  <si>
    <t>Minaketan Marai
s/o- Bhagirathi Marai</t>
  </si>
  <si>
    <t>34146792190
SBI</t>
  </si>
  <si>
    <t>70
71</t>
  </si>
  <si>
    <t>Sudhakar Singh &amp; Other
-do-</t>
  </si>
  <si>
    <t>Jay Dev Singh
s/o- Ugrasen Singh</t>
  </si>
  <si>
    <t>32647198464
SBI</t>
  </si>
  <si>
    <t>Sudhakar Singh
&amp; Other</t>
  </si>
  <si>
    <t>Bhabagrahi Singh
s/o- Sudhakar Singh</t>
  </si>
  <si>
    <t>002478
Uco Bank</t>
  </si>
  <si>
    <t>72/126</t>
  </si>
  <si>
    <t>Gajpati Raksha</t>
  </si>
  <si>
    <t>Rabindra Raksha
s/o- Gajapati Raksa</t>
  </si>
  <si>
    <t>4888
Mini Bank</t>
  </si>
  <si>
    <t>72/8</t>
  </si>
  <si>
    <t>Rabi Marai</t>
  </si>
  <si>
    <t>Sairendra Marai
w/o- Rabi Marai</t>
  </si>
  <si>
    <t>34040139125
SBI</t>
  </si>
  <si>
    <t>Rai Majhi
&amp; Other</t>
  </si>
  <si>
    <t>Janata Majhi
s/o- Parsuram Majhi</t>
  </si>
  <si>
    <t>33217334819
SBI</t>
  </si>
  <si>
    <t>Damodar Baghel
&amp; Other</t>
  </si>
  <si>
    <t>Tiknath Singh
s/o- Arnek Baghel @ Singh</t>
  </si>
  <si>
    <t>11264851290
SBI</t>
  </si>
  <si>
    <t>Bhawani Shankar Baghel
s/o- Jagannath Baghel</t>
  </si>
  <si>
    <t>34207224957
SBI</t>
  </si>
  <si>
    <t>72/14</t>
  </si>
  <si>
    <t>Rohit Ku. Baghel
s/o- Purandar Baghel</t>
  </si>
  <si>
    <t>30594125702
SBI</t>
  </si>
  <si>
    <t>Pitabash Baghel</t>
  </si>
  <si>
    <t>Loknath Baghel
s/o- Pitabas Baghel</t>
  </si>
  <si>
    <t>02350101011866
Uco Bank</t>
  </si>
  <si>
    <t>72/42</t>
  </si>
  <si>
    <t>Chudamani Kumura</t>
  </si>
  <si>
    <t>Hemlata Kumura
w/o- Chudamani Kumura</t>
  </si>
  <si>
    <t>11346958797
SBI</t>
  </si>
  <si>
    <t>18
72/99</t>
  </si>
  <si>
    <t>Hastiram Seth
-do-</t>
  </si>
  <si>
    <t>Hastiram Seth
s/o- Chhala Seth</t>
  </si>
  <si>
    <t>30724942594
SBI</t>
  </si>
  <si>
    <t>Ramesh Pradhan
&amp; Other</t>
  </si>
  <si>
    <t>Bishnu Pradhan
s/o- Nunadhar Pradhan</t>
  </si>
  <si>
    <t>413802120000268
UBI</t>
  </si>
  <si>
    <t>72/40</t>
  </si>
  <si>
    <t>Bairagi Singh</t>
  </si>
  <si>
    <t>Shweta Ku. Singh
s/o- Bairagi Singh</t>
  </si>
  <si>
    <t>413802010680357
UBI</t>
  </si>
  <si>
    <t>72/93
72/121</t>
  </si>
  <si>
    <t>Dugu Dhurua
-do-</t>
  </si>
  <si>
    <t>Dugu Dhurua
s/o- laba Dhurua</t>
  </si>
  <si>
    <t>10856822241
SBI</t>
  </si>
  <si>
    <t>30
76</t>
  </si>
  <si>
    <t>Debamani Bhramarbar Ray
&amp; Other
-do-</t>
  </si>
  <si>
    <t>Rabi Ku. Singhdeo
s/o- Lal Kumar Singhdeo</t>
  </si>
  <si>
    <t>33584547634
SBI</t>
  </si>
  <si>
    <t>Natbar Bhoi</t>
  </si>
  <si>
    <t>Bisambar Bhue
S/o- Natbar Bhue</t>
  </si>
  <si>
    <t>789
Mini Bank</t>
  </si>
  <si>
    <t>Hargouri Ray</t>
  </si>
  <si>
    <t>Parsuram Ray
s/o- Markanda Ray</t>
  </si>
  <si>
    <t>413802010001108
UBI</t>
  </si>
  <si>
    <t>Haragouri Ray</t>
  </si>
  <si>
    <t>TimenSingh 
Tribeni Singh
s/o- Markanda Singh@ Ray</t>
  </si>
  <si>
    <t>11346915276
SBI</t>
  </si>
  <si>
    <t>72/88
5</t>
  </si>
  <si>
    <t>Gopinath Raxsa
Karumal gouda</t>
  </si>
  <si>
    <t>Gopinath Raksa
s/o- Karunakar raksa</t>
  </si>
  <si>
    <t>5479
Mini Bank</t>
  </si>
  <si>
    <t>Bidyadhar Meher</t>
  </si>
  <si>
    <t>Barun Meher</t>
  </si>
  <si>
    <t>33051260396
SBI</t>
  </si>
  <si>
    <t>Kamal Lochan Urma
s/o- Karpan Urma</t>
  </si>
  <si>
    <t>354002010107043
UBI</t>
  </si>
  <si>
    <t>72/20</t>
  </si>
  <si>
    <t xml:space="preserve">Barun Meher
</t>
  </si>
  <si>
    <t>72/87</t>
  </si>
  <si>
    <t>Ananta Raksha</t>
  </si>
  <si>
    <t>Kartika Bhanga&amp; Other</t>
  </si>
  <si>
    <t>Rabiban Kalo
s/o- Sankirtan Kalo</t>
  </si>
  <si>
    <t>34131911025
SBI</t>
  </si>
  <si>
    <t>68
77/7
69
77/8
77/39</t>
  </si>
  <si>
    <t>Sankar Sahu
-do-
-do-
-do-
-do-</t>
  </si>
  <si>
    <t>Shankar sahu
s/o- Ganeshar Sahoo</t>
  </si>
  <si>
    <t>06360100002927
Uco Bank</t>
  </si>
  <si>
    <t>Malda</t>
  </si>
  <si>
    <t>Sugri Biswal</t>
  </si>
  <si>
    <t>Kamalu Biswal
s/o- Sugri Biswal</t>
  </si>
  <si>
    <t>5450
Mini Bank</t>
  </si>
  <si>
    <t>Gopi Padhan
&amp; Other</t>
  </si>
  <si>
    <t>Jagindra Padhan
s/o- Gopinath Padhan</t>
  </si>
  <si>
    <t>022053008122
Dist
Co-Op Central Bank</t>
  </si>
  <si>
    <t>Govinda Padhan
s/o- Lakani Padhan</t>
  </si>
  <si>
    <t>2962
mini Bank</t>
  </si>
  <si>
    <t>Ulash Jagat</t>
  </si>
  <si>
    <t>Hrushikesh Jagat
s/o- Bidyadhar Jagat</t>
  </si>
  <si>
    <t>11346850782
SBI</t>
  </si>
  <si>
    <t>77/109</t>
  </si>
  <si>
    <t>lakkpati Patra</t>
  </si>
  <si>
    <t>Suresh patra
s/o- Lakpati Patra</t>
  </si>
  <si>
    <t>33152277168
SBI</t>
  </si>
  <si>
    <t>Baida Kisan
&amp; Other</t>
  </si>
  <si>
    <t>Sami Kisan
s/o- khulu Kisan</t>
  </si>
  <si>
    <t>02350101015160
Uco bank</t>
  </si>
  <si>
    <t>62
77/14
77/114
25</t>
  </si>
  <si>
    <t>Ranjit Singh
-do-
-do-
Ghashia Thakur</t>
  </si>
  <si>
    <t>Ranjit Singh
s/o- Bhagirathi Singh</t>
  </si>
  <si>
    <t>84011569796
UGB</t>
  </si>
  <si>
    <t>77/3</t>
  </si>
  <si>
    <t>Nrupalal Singh</t>
  </si>
  <si>
    <t>Laxman Singh
s/o- Late Nrupalal Singh</t>
  </si>
  <si>
    <t>02350110038000
Uco Bank</t>
  </si>
  <si>
    <t>Malia Kisan
&amp; Other</t>
  </si>
  <si>
    <t>Pramod Kisan
s/o- Kadia Kisan</t>
  </si>
  <si>
    <t>33134822049
SBI</t>
  </si>
  <si>
    <t>Dakhi Kisan
w/o- Gobardhan Kisan</t>
  </si>
  <si>
    <t>84013112332
UGB</t>
  </si>
  <si>
    <t>Kedar Kisan
s/o- Laba Kisan</t>
  </si>
  <si>
    <t>1032981
Indian Post</t>
  </si>
  <si>
    <t>Galu Ganda
&amp; Other</t>
  </si>
  <si>
    <t>Sushil Tanti
s/o- Bhibisen Tanti</t>
  </si>
  <si>
    <t>5655
Mini Bank</t>
  </si>
  <si>
    <t>Gulu Ganda
&amp; Other</t>
  </si>
  <si>
    <t>Dhanamali Tanty
s/o- Ugresan Tanty</t>
  </si>
  <si>
    <t>30100100001904
Bank Of Baroda</t>
  </si>
  <si>
    <t>77/21
77/12</t>
  </si>
  <si>
    <t>Rupnarayan Singh
-do-</t>
  </si>
  <si>
    <t>Rupnarayan Singh
s/o- Laxman Singh</t>
  </si>
  <si>
    <t>20107498278
SBI</t>
  </si>
  <si>
    <t>77/119</t>
  </si>
  <si>
    <t>Koushalya Kisan
w/o- Surath Kisan</t>
  </si>
  <si>
    <t>43970100001733
Bank Of Baroda</t>
  </si>
  <si>
    <t>39
63</t>
  </si>
  <si>
    <t>Parkhit Sahu
Ramesh Biswal &amp; Other</t>
  </si>
  <si>
    <t>Pramod Sahu
s/o- Parakhita Sahu</t>
  </si>
  <si>
    <t>354002010107184
UBI</t>
  </si>
  <si>
    <t>Ramesh Biswal
&amp; Other</t>
  </si>
  <si>
    <t>Rabichandra Sahu
s/o- Makhanu Sahu</t>
  </si>
  <si>
    <t>34206961572
SBI</t>
  </si>
  <si>
    <t>Krushna Kisan
s/o- Ladro Kisan</t>
  </si>
  <si>
    <t>30976822393
SBI</t>
  </si>
  <si>
    <t>Shasibhusan Kisan
s/o- Budhu Kisan</t>
  </si>
  <si>
    <t>5944
Mini Bank</t>
  </si>
  <si>
    <t>77/45
77/46</t>
  </si>
  <si>
    <t>Rajanikant Sahu
-do-</t>
  </si>
  <si>
    <t>Sushanta Sahu
s/o- Rajnikanta Sahu</t>
  </si>
  <si>
    <t>06360110014134
Uco bank</t>
  </si>
  <si>
    <t>Shankar sahu
&amp; Other</t>
  </si>
  <si>
    <t>Rajani Sahoo
s/o- Paramanand Sahu</t>
  </si>
  <si>
    <t>11264828103
SBI</t>
  </si>
  <si>
    <t>Lochan jagat</t>
  </si>
  <si>
    <t>Chandra Sekhar Jagat
s/o- Lochan Jagat</t>
  </si>
  <si>
    <t>30681172051
SBI</t>
  </si>
  <si>
    <t>Kartik Singh</t>
  </si>
  <si>
    <t>Sudam Singh
s/o- Gokulanand Singh</t>
  </si>
  <si>
    <t>343155554961
SBI</t>
  </si>
  <si>
    <t>Laxman Kisan
&amp; Other</t>
  </si>
  <si>
    <t>Gopi Kisan
s/o- Lachhaman Kisan</t>
  </si>
  <si>
    <t>112464799146
SBI</t>
  </si>
  <si>
    <t>Bhagban Seth
&amp; Other</t>
  </si>
  <si>
    <t>Dileswar Seth
s/o- Parmeswar Seth</t>
  </si>
  <si>
    <t>5702
Mini Bank</t>
  </si>
  <si>
    <t>Niranjan Singh
&amp; Other</t>
  </si>
  <si>
    <t>Sundarmani Singh
s/o- Dharanidhar  Singh</t>
  </si>
  <si>
    <t>5701
Mini Bank</t>
  </si>
  <si>
    <t>Purushtam Kisan
&amp; Other</t>
  </si>
  <si>
    <t>Bipin Kisan
s/o- Kusha Kisan</t>
  </si>
  <si>
    <t>5538
Mini Bank</t>
  </si>
  <si>
    <t>Pitabash Singh
&amp; Other</t>
  </si>
  <si>
    <t>Raghunandan Singh
s/o- Pitabasa Singh</t>
  </si>
  <si>
    <t>34206961617
SBI</t>
  </si>
  <si>
    <t>31
79</t>
  </si>
  <si>
    <t>Tulshi Dhurua
&amp; Other
Kumar Dhurua 
&amp; Other</t>
  </si>
  <si>
    <t>Chandrama Neti
w/o- Kalacharan Neti</t>
  </si>
  <si>
    <t>31589015620
SBI</t>
  </si>
  <si>
    <t>Bimbadhar Dhurua
s/o- Jay Singh Dhurua</t>
  </si>
  <si>
    <t>32472959619
SBI</t>
  </si>
  <si>
    <t>Surekha Dhurua
s/o- Rukman Dhurua</t>
  </si>
  <si>
    <t>35160484181
SBI</t>
  </si>
  <si>
    <t>Bhagabatia Gouda</t>
  </si>
  <si>
    <t>Balaram Bhoi
S/o- Satyanand Bhoi</t>
  </si>
  <si>
    <t>07631740000225
HDFC</t>
  </si>
  <si>
    <t>77/23</t>
  </si>
  <si>
    <t>Arnnapurna Dubey
&amp; Other</t>
  </si>
  <si>
    <t>Purandar Dubay
s/o- Pratap Dubay</t>
  </si>
  <si>
    <t>34315554950
SBI</t>
  </si>
  <si>
    <t>30
77/5</t>
  </si>
  <si>
    <t>Dhuba Naik
-do-</t>
  </si>
  <si>
    <t>Dhuba Naik
S/o- Jibadhan Naik</t>
  </si>
  <si>
    <t>32949084747
SBI</t>
  </si>
  <si>
    <t>77/111</t>
  </si>
  <si>
    <t>Anand Patra</t>
  </si>
  <si>
    <t>Ashok Ku. Patra
s/o- Ananda Patra</t>
  </si>
  <si>
    <t>11405681830
SBI</t>
  </si>
  <si>
    <t>Birbar Chuhan
&amp; Other</t>
  </si>
  <si>
    <t>Rajendra Chouhan
s/o- jayanarayan Chouhan</t>
  </si>
  <si>
    <t>06360100006292
Uco Bank</t>
  </si>
  <si>
    <t>77/15</t>
  </si>
  <si>
    <t>Padmanava Sahu</t>
  </si>
  <si>
    <t>Motiram Sahu
s/o- Pitamber Sahu</t>
  </si>
  <si>
    <t>18920110005965
Uco bank</t>
  </si>
  <si>
    <t>77/20
33
52</t>
  </si>
  <si>
    <t>Krushna Mohan Singh &amp; Other
Dillip Singh &amp; Other
Bhagban Singh &amp; Other</t>
  </si>
  <si>
    <t>Alekh Singh
s/o- Dillip Singh</t>
  </si>
  <si>
    <t>84014433853
UGB</t>
  </si>
  <si>
    <t>77/110</t>
  </si>
  <si>
    <t>Panchanan patra</t>
  </si>
  <si>
    <t>rajendra Patra
s/o- Panchanan patra</t>
  </si>
  <si>
    <t>11264828363
SBI</t>
  </si>
  <si>
    <t>3
15
77/25</t>
  </si>
  <si>
    <t>Ainthu Padhan
&amp; Other
Ushant Padhan
-do-</t>
  </si>
  <si>
    <t>Ramani Ranjan Padhan
s/o- Suresh Padhan</t>
  </si>
  <si>
    <t>20215389209
SBI</t>
  </si>
  <si>
    <t>Mitrabhanu Singh
&amp; Other</t>
  </si>
  <si>
    <t>Kunti Singh
s/o- Debadullab Singh</t>
  </si>
  <si>
    <t>354002010109246
UBI</t>
  </si>
  <si>
    <t>Bisi Kisan
s/o- Tirtha  Kisan</t>
  </si>
  <si>
    <t>18920100002610
Uco bank</t>
  </si>
  <si>
    <t>Lalit Seth
s/o- Mukti Seth</t>
  </si>
  <si>
    <t>11346822642
SBI</t>
  </si>
  <si>
    <t>Biral Naik
&amp; Other</t>
  </si>
  <si>
    <t>Sukanti Naik
D/o- Biral Naik</t>
  </si>
  <si>
    <t>34188283128
SBI</t>
  </si>
  <si>
    <t>Sripati Singh
s/o- Dharanidhar Singh</t>
  </si>
  <si>
    <t>5459
Mini Bank</t>
  </si>
  <si>
    <t>Sarat Chouhan
s/o- Purna Ch. Chouhan</t>
  </si>
  <si>
    <t>33517959239
SBI</t>
  </si>
  <si>
    <t xml:space="preserve">
Munu Seth
&amp; Other</t>
  </si>
  <si>
    <t>Munu Seth
s/o- Arjur Seth</t>
  </si>
  <si>
    <t>11346971467
SBI</t>
  </si>
  <si>
    <t>Jadumani Padhan
s/o- Dharma Singh Padhan</t>
  </si>
  <si>
    <t>33217363443
SBI</t>
  </si>
  <si>
    <t>9
10
11</t>
  </si>
  <si>
    <t>Udit Pratap Singh
&amp; Other
-do-
-do</t>
  </si>
  <si>
    <t>Chandrakanti Singh
w/o- Prafulla Singh</t>
  </si>
  <si>
    <t>20081727135
SBI</t>
  </si>
  <si>
    <t>77/31
77/32
77/47
77/18
5
77/34</t>
  </si>
  <si>
    <t>Tejraj Singh
-do-
-do-
-do-
Anirudha Singh
-do-</t>
  </si>
  <si>
    <t>Tejraj Singh
s/o- Anirudh Singh</t>
  </si>
  <si>
    <t>11264846950
SBI</t>
  </si>
  <si>
    <t>77/26</t>
  </si>
  <si>
    <t>Dambarudhar Seth</t>
  </si>
  <si>
    <t>Dambarudhar Seth
s/o- Hari Seth</t>
  </si>
  <si>
    <t>5463
Mini Bank</t>
  </si>
  <si>
    <t>Udit Pratap Singh
&amp; Other</t>
  </si>
  <si>
    <t>Narendra Singh
s/o- Bipin Singh</t>
  </si>
  <si>
    <t>31894783093
SBI</t>
  </si>
  <si>
    <t>Rohit Ku. Singh
s/o- Jagat Mohan Singh</t>
  </si>
  <si>
    <t>31672937786
SBI</t>
  </si>
  <si>
    <t>29
4</t>
  </si>
  <si>
    <t>Durgaprasad Biswal
Anirudha Biswal</t>
  </si>
  <si>
    <t>Iswar Biswal
S/o- Durgaprasad Biswal</t>
  </si>
  <si>
    <t>0740104000024259
lDBI Bank</t>
  </si>
  <si>
    <t>Kumbhari</t>
  </si>
  <si>
    <t>4
3
61</t>
  </si>
  <si>
    <t>Anirudha Biswal &amp; Others
Premsila Biswal</t>
  </si>
  <si>
    <t>Saroj Biswal
S/o- Prafulla Biswal</t>
  </si>
  <si>
    <t>06360100007779
Uco Bank, Jsg</t>
  </si>
  <si>
    <t>Gayaram Sahu &amp; Others</t>
  </si>
  <si>
    <t>Gayaram Sahu
S/o-Gobinda Sahu</t>
  </si>
  <si>
    <t>2805108001812
Canara Bank, Jsg</t>
  </si>
  <si>
    <t>Parakhit Sahu &amp; Others</t>
  </si>
  <si>
    <t>Ramadhin Rout
S/o- Baikuntha Rout</t>
  </si>
  <si>
    <t>740801011001210
Vijaya Bank, Jsg</t>
  </si>
  <si>
    <t>Satrughan Pradhan &amp; Others</t>
  </si>
  <si>
    <t>Baijayanti Pradhan
W/o- Satrughana Pradhan</t>
  </si>
  <si>
    <t>84004719924
UGB, Badmal</t>
  </si>
  <si>
    <t>43
86/55
86/55</t>
  </si>
  <si>
    <t>Parakhit Sahu &amp; Others
Nimai Sahu
Nimai Sahu</t>
  </si>
  <si>
    <t>Nimai Sahu
S/o- Parkhita Sahu</t>
  </si>
  <si>
    <t>33946575243
SBI, Thelkuli</t>
  </si>
  <si>
    <t>Jadumani Barik</t>
  </si>
  <si>
    <t>Jagnyasini Seth
W/o- Jogi Barik</t>
  </si>
  <si>
    <t>84014718089
UGB, Badmal</t>
  </si>
  <si>
    <t>Aswini Kumar Panda &amp; Others</t>
  </si>
  <si>
    <t>Lalit Kumar Panda</t>
  </si>
  <si>
    <t>11346803130
SBI, Jharsuguda</t>
  </si>
  <si>
    <t>Nisamani Bhoi</t>
  </si>
  <si>
    <t>Jaykrushna Bhoi
S/o- Nishamani Bhoi</t>
  </si>
  <si>
    <t>30100100003499
Bank of Baroda</t>
  </si>
  <si>
    <t xml:space="preserve">86/88
</t>
  </si>
  <si>
    <t>Jagannath Bhainsa</t>
  </si>
  <si>
    <t>08357
C-op Central Bank Ltd.</t>
  </si>
  <si>
    <t>78
70</t>
  </si>
  <si>
    <t>Rebati Bagar &amp; Others</t>
  </si>
  <si>
    <t>Dasarath Bagar
S/o- Sukru Bagar</t>
  </si>
  <si>
    <t>1619
Mini Bank, Badmal</t>
  </si>
  <si>
    <t>Harishankar Panigrahi &amp; Others</t>
  </si>
  <si>
    <t xml:space="preserve">Dinesh Panigrahi
</t>
  </si>
  <si>
    <t>354002010107668
Union Bank, Jsg</t>
  </si>
  <si>
    <t>Rajib Lochan Panigrahi</t>
  </si>
  <si>
    <t>84010762542
UGB, Jsg</t>
  </si>
  <si>
    <t>Kalachand Majhi</t>
  </si>
  <si>
    <t>Machhindra Majhi
S/o- Kalachand Majhi</t>
  </si>
  <si>
    <t>06360110034590
UCO Bank, Jsg</t>
  </si>
  <si>
    <t>86/18</t>
  </si>
  <si>
    <t>Ghasia Sahu</t>
  </si>
  <si>
    <t>Jaydev Sahu
Ghasia Sahu</t>
  </si>
  <si>
    <t>740801011001240
Vijaya Bank, Jsg</t>
  </si>
  <si>
    <t>Upendra Panigrahi</t>
  </si>
  <si>
    <t>Madhusudan Panigrahi
Manbodh Panigrahi
Subodh Panigrahi</t>
  </si>
  <si>
    <t>06360100004946
UCO Bank, Jsg</t>
  </si>
  <si>
    <t>Chamara Garia &amp; Others</t>
  </si>
  <si>
    <t>Gopal Garia &amp; Others</t>
  </si>
  <si>
    <t>06360100007760
UCO, Bank</t>
  </si>
  <si>
    <t>86/12</t>
  </si>
  <si>
    <t>Sashi Garia</t>
  </si>
  <si>
    <t xml:space="preserve">Sashi Garia </t>
  </si>
  <si>
    <t>354002010008515
Union Bank, Jsg</t>
  </si>
  <si>
    <t>86/20</t>
  </si>
  <si>
    <t>Neheru Bagarti</t>
  </si>
  <si>
    <t>06360100007091
UCO Bank, Jharsuguda</t>
  </si>
  <si>
    <t>Chamara Kishan</t>
  </si>
  <si>
    <t>Surendra Kisan,
s/O-Late Chamara Kisan</t>
  </si>
  <si>
    <t>20227473953
SBI, Jsg</t>
  </si>
  <si>
    <t>Trilochan Gouda</t>
  </si>
  <si>
    <t>Pasindar Garia</t>
  </si>
  <si>
    <t>5565
Mini Bank, Badmal</t>
  </si>
  <si>
    <t>Dukhu Sahu &amp; Others</t>
  </si>
  <si>
    <t>Bhaktaram Sahu,
S/o-Jagabandhu Sahu</t>
  </si>
  <si>
    <t>11264784403
SBI, Jharsuguda</t>
  </si>
  <si>
    <t>Raja Bhoi &amp; Others</t>
  </si>
  <si>
    <t>Rabindra Bhoi
Raghumani Bhoi
Arakhita Bhoi</t>
  </si>
  <si>
    <t>4599
Mini Bank, Badmal</t>
  </si>
  <si>
    <t>Prasadi Garia</t>
  </si>
  <si>
    <t>Jayram Garia,
S/o-Dayanidhi Garia</t>
  </si>
  <si>
    <t>106410100014790
Andra Bank
IFSC- ANDB0001064</t>
  </si>
  <si>
    <t>Hari Garia</t>
  </si>
  <si>
    <t>Budhuram Garia
Ghanashyam Garia</t>
  </si>
  <si>
    <t>740801011001305
Vijaya Bank, Jsg</t>
  </si>
  <si>
    <t>Rupadhar Sahu</t>
  </si>
  <si>
    <t>Jagadish Sahu,
S/o-Ghasia Sahu</t>
  </si>
  <si>
    <t>354002010009638
Union Bank of India,Jsg</t>
  </si>
  <si>
    <t>86/79</t>
  </si>
  <si>
    <t>Sanu Garia</t>
  </si>
  <si>
    <t>Chaturbhuja Garia,
s/O-Rajkumar Garia</t>
  </si>
  <si>
    <t>106410021026475
Andra Bank</t>
  </si>
  <si>
    <t>Sibachha Sahu
S/o- Muktari Sahu</t>
  </si>
  <si>
    <t>Sribatsa Sahu</t>
  </si>
  <si>
    <t>740801011001291
Vijaya Bank, Jsg</t>
  </si>
  <si>
    <t>Kruti Bhunya</t>
  </si>
  <si>
    <t>Siba shankar Naik</t>
  </si>
  <si>
    <t>4425108000023
Canara Bank, Jsg</t>
  </si>
  <si>
    <t>Chamara Gouda</t>
  </si>
  <si>
    <t>Bhakta Kaudi,
s/O-Aditya Kaudi</t>
  </si>
  <si>
    <t>20016661997
SBI, Jharsuguda</t>
  </si>
  <si>
    <t>Bhagabatia Koudi</t>
  </si>
  <si>
    <t>5154
Mini Bank, Badmal</t>
  </si>
  <si>
    <t>52
53</t>
  </si>
  <si>
    <t>Basudev Birtia
-DO-</t>
  </si>
  <si>
    <t>Shankar Prasad Birtia</t>
  </si>
  <si>
    <t>20287514601
SBI, Jharsuguda</t>
  </si>
  <si>
    <t>Mitrabhanu Birtia</t>
  </si>
  <si>
    <t>Parbati Birtia</t>
  </si>
  <si>
    <t>11346838244
SBI, Jharsuguda</t>
  </si>
  <si>
    <t>86/83</t>
  </si>
  <si>
    <t>Ghundulal Rana</t>
  </si>
  <si>
    <t>84012948661
UGB, Badmal, Jharsuguda</t>
  </si>
  <si>
    <t>Ekadasia Sahu</t>
  </si>
  <si>
    <t>4859
Mini Bank, Badmal</t>
  </si>
  <si>
    <t>86/78</t>
  </si>
  <si>
    <t>Radheshyam Garia</t>
  </si>
  <si>
    <t>5901
Alhabad Bank
Jharsuguda</t>
  </si>
  <si>
    <t>Roheni Sahu &amp; Others</t>
  </si>
  <si>
    <t>Krushna Chandra Sahu</t>
  </si>
  <si>
    <t>30100100001879
Bank of Baroda
Jharsuguda</t>
  </si>
  <si>
    <t>86/87</t>
  </si>
  <si>
    <t>Rukmani Rohidas</t>
  </si>
  <si>
    <t>50082189088
Alhabad Bank
Jharsuguda</t>
  </si>
  <si>
    <t>Madan Mohan Mishra</t>
  </si>
  <si>
    <t>Keshab Tiwari</t>
  </si>
  <si>
    <t>Giridharoi Makar
S/o- Benudhar Makar</t>
  </si>
  <si>
    <t>KukurJangha</t>
  </si>
  <si>
    <t>Kukurjangha</t>
  </si>
  <si>
    <t>Raju Rout
S/o- Mutru Rout</t>
  </si>
  <si>
    <t>Pitambar Barik
S/o- Shyam Barik</t>
  </si>
  <si>
    <t>Dulab Kumar Singha</t>
  </si>
  <si>
    <t>Benudhar Pujhari</t>
  </si>
  <si>
    <t>Agun Singh</t>
  </si>
  <si>
    <t>Pradeep Singh</t>
  </si>
  <si>
    <t>Akshya Kumar Mishra</t>
  </si>
  <si>
    <t>Madhusudan Kisan</t>
  </si>
  <si>
    <t>Haripriya Rout
W/o- Late- Bhika Rout</t>
  </si>
  <si>
    <t>Jogendra Sa
S/o- Narayan Sa</t>
  </si>
  <si>
    <t>Sitaram Sahu
S/o- Dusman Sahu</t>
  </si>
  <si>
    <t>Rashbihari Dixit
S/o- Parkshit Dixit</t>
  </si>
  <si>
    <t>Subhadra Sahu
D/o- Sukru Sahu</t>
  </si>
  <si>
    <t>Gangadhar Singh</t>
  </si>
  <si>
    <t>Sanjukta Singh
W/o- Sheshadeb Singh</t>
  </si>
  <si>
    <t>Ratnakar Sahu
S/o- Ladu Sahu</t>
  </si>
  <si>
    <t>Narendra Sahu</t>
  </si>
  <si>
    <t>Tikeswari Sahu</t>
  </si>
  <si>
    <t>Krushnadas Upadhaya</t>
  </si>
  <si>
    <t>Kshyamanidhi Sahu</t>
  </si>
  <si>
    <t>Ganesh Chandra Bhoi</t>
  </si>
  <si>
    <t>Goutam Seth</t>
  </si>
  <si>
    <t>Khirod Pasayat
Hari Pasayat</t>
  </si>
  <si>
    <t>Purnima Sanghai</t>
  </si>
  <si>
    <t>Fakira Rohidas
S/o- Santosh Rohidas</t>
  </si>
  <si>
    <t>Shanti Kumura
W/o- Raghu Kumura</t>
  </si>
  <si>
    <t>Fula Dhurua
W/o- Ganesh Dhurua</t>
  </si>
  <si>
    <t>Prem Sagar Sahu</t>
  </si>
  <si>
    <t>Mrutunjya Adha
S/o- Rajendra Adha</t>
  </si>
  <si>
    <t>Ladu Rohidas
S/o- Labani Rohidas</t>
  </si>
  <si>
    <t>Khatu Rohidas</t>
  </si>
  <si>
    <t>Lingaraj Rohidas</t>
  </si>
  <si>
    <t>Pitambar Rohidas</t>
  </si>
  <si>
    <t>Raju Rohidas</t>
  </si>
  <si>
    <t>Nilambar Rohidas</t>
  </si>
  <si>
    <t>Kishore Rohidas</t>
  </si>
  <si>
    <t>Prasanna Kisan
S/o- Bidua Kisan</t>
  </si>
  <si>
    <t>Nandu Rohidas
S/o- Loknath Rohidas</t>
  </si>
  <si>
    <t>Swarnamayee Dixit</t>
  </si>
  <si>
    <t>Braja Kishore Dixit
S/o- Parakhit Dixit</t>
  </si>
  <si>
    <t>Supriti Padhee
W/o- Manoj Kumar Dixit</t>
  </si>
  <si>
    <t>Manoj Kumar Dixit</t>
  </si>
  <si>
    <t>Prahallad Rohidas</t>
  </si>
  <si>
    <t>Anil Kumar Upadhaya</t>
  </si>
  <si>
    <t>Krushna das Sahu</t>
  </si>
  <si>
    <t>Gourishankar Dixit</t>
  </si>
  <si>
    <t>Radhamadhab Pradhan
S/o- Ganesh Padhan</t>
  </si>
  <si>
    <t>Munu Rohidas</t>
  </si>
  <si>
    <t>Jay rohidas
S/o- Duba Rohidas</t>
  </si>
  <si>
    <t>Ramnath Ray</t>
  </si>
  <si>
    <t>Bipada Bhanjan Sahu
Achutyananda Shau</t>
  </si>
  <si>
    <t>Sashibhusan Patra
Antarjyami Patra</t>
  </si>
  <si>
    <t>Amulya Tripathy</t>
  </si>
  <si>
    <t xml:space="preserve">Bikram Barik
S/o- Prahallad Barik
</t>
  </si>
  <si>
    <t>Sashi Barik
S/o- Prahallad Barik</t>
  </si>
  <si>
    <t>Mantri Rout &amp; Others</t>
  </si>
  <si>
    <t>Rajendra Ghusi 
S/o- Ainthu Ghusi</t>
  </si>
  <si>
    <t>34074836162
SBI, Jsg</t>
  </si>
  <si>
    <t>Badmal</t>
  </si>
  <si>
    <t>85
11</t>
  </si>
  <si>
    <t>Mantri Rout 
Kangalu Sahu</t>
  </si>
  <si>
    <t>Parsuram Ghusi
S/o- Kangalu Ghusi</t>
  </si>
  <si>
    <t>4349
Mini Bank, Badmal</t>
  </si>
  <si>
    <t>Mohan Sahu</t>
  </si>
  <si>
    <t>Mohanlal Sahu
S/o- Late Suratha Sahu</t>
  </si>
  <si>
    <t>20173739920
SBI, Jsg</t>
  </si>
  <si>
    <t>Sumi Kisan &amp; Others</t>
  </si>
  <si>
    <t>Sanatan Mirdha
S/o- Shankar Kisan</t>
  </si>
  <si>
    <t>51
Mini Bank, Badmal</t>
  </si>
  <si>
    <t>Sukanti Sahu</t>
  </si>
  <si>
    <t>Gokul Sahu
S/o- Manijann Sahu</t>
  </si>
  <si>
    <t>022053008275
Co-Op Central Bank Ltd</t>
  </si>
  <si>
    <t>Kartika Sahu and Others</t>
  </si>
  <si>
    <t>Sribas Sahu
S/o- Kartik Sahu</t>
  </si>
  <si>
    <t>2805101002471
Kanara Bank , Jsg</t>
  </si>
  <si>
    <t>Mohan Seth</t>
  </si>
  <si>
    <t>Samaru Seth
S/o- Budhuram Seth</t>
  </si>
  <si>
    <t>12338006658
Mini Bank, Badmal</t>
  </si>
  <si>
    <t>28
29</t>
  </si>
  <si>
    <t>Ghasia Meher</t>
  </si>
  <si>
    <t>Hrusikesh Meher
S/o- Ghasia Meher</t>
  </si>
  <si>
    <t>740801011001136
Vijay Bank, Jsg</t>
  </si>
  <si>
    <t>Balmukund Sahu</t>
  </si>
  <si>
    <t>Jaykrushna Sahu
S/o- Dhananjay Sahu</t>
  </si>
  <si>
    <t>0740104000084224/82428941</t>
  </si>
  <si>
    <t>Parmeswar Kisan
S/o- bishnu Kisan</t>
  </si>
  <si>
    <t>4242
Mini Bank, Badmal</t>
  </si>
  <si>
    <t>Mantri Rout &amp; Othjers</t>
  </si>
  <si>
    <t>Laxman Ghusi</t>
  </si>
  <si>
    <t>4277
Mini Bank, Badmal</t>
  </si>
  <si>
    <t>105
46</t>
  </si>
  <si>
    <t xml:space="preserve">Satyananda Sahu &amp; Others
Janmajaya SAhu
</t>
  </si>
  <si>
    <t>Debanand Sahu
S/o- Upendra Sahu</t>
  </si>
  <si>
    <t>32286616811
SBI, Jharsuguda</t>
  </si>
  <si>
    <t>Mantri Sahu &amp; Others</t>
  </si>
  <si>
    <t>Harabati Ghusi
W/o- Chandrabhanu Ghusi</t>
  </si>
  <si>
    <t>3055
Mini Bank, Badmal</t>
  </si>
  <si>
    <t xml:space="preserve">Satyananda Sahu &amp; Others
Janmajaya Sahu
</t>
  </si>
  <si>
    <t>Byasdev Sahu
S/o- Janmajaya Sahu</t>
  </si>
  <si>
    <t>Mini Bank, Badmal
25</t>
  </si>
  <si>
    <t>Bamdev Naik &amp; Others</t>
  </si>
  <si>
    <t>Bimbadhar Naik
S/o- Rahas Naik</t>
  </si>
  <si>
    <t>34756478554
SBI, Jharsuguda</t>
  </si>
  <si>
    <t>Bidyadhar Naik
S/o- Sankirtan Naik</t>
  </si>
  <si>
    <t>84017251600
UGB, Badmal</t>
  </si>
  <si>
    <t>Bimbadhar Naik &amp; Others</t>
  </si>
  <si>
    <t>Parkhit Naik
S/o- Jaydev Naik</t>
  </si>
  <si>
    <t>3999
Mini Bank, Badmal</t>
  </si>
  <si>
    <t>Sadhu Naik
S/o- Arakhita Naik</t>
  </si>
  <si>
    <t>4462
Mini Bank, Badmal</t>
  </si>
  <si>
    <t>78
126/709</t>
  </si>
  <si>
    <t>Khetramani Meher</t>
  </si>
  <si>
    <t>Khetramani Meher
S/o- Biswanath Meher</t>
  </si>
  <si>
    <t>3189
Mini Bank, Badmal</t>
  </si>
  <si>
    <t>Jogeswar Sahu</t>
  </si>
  <si>
    <t>80
Mini Bank, Badmal</t>
  </si>
  <si>
    <t>Bideshi Nath &amp; Others</t>
  </si>
  <si>
    <t>Sujata Nath
W/o- Aswini Nath</t>
  </si>
  <si>
    <t>84001996446
UGB, Badmal</t>
  </si>
  <si>
    <t>Tumbkela</t>
  </si>
  <si>
    <t>90/78</t>
  </si>
  <si>
    <t>Lalit Seth</t>
  </si>
  <si>
    <t>Lalit Seth
S/o- Sankirtan Seth</t>
  </si>
  <si>
    <t>1446-220/9
Mini Bank, Sripura</t>
  </si>
  <si>
    <t>Harihar Bhainsa &amp; Others</t>
  </si>
  <si>
    <t>Japamali Bhanisa</t>
  </si>
  <si>
    <t>2086382586
Central Bank of India</t>
  </si>
  <si>
    <t>99/24</t>
  </si>
  <si>
    <t>Ludhu Chamar</t>
  </si>
  <si>
    <t>Bideshi Meher
S/o- Kepa Meher</t>
  </si>
  <si>
    <t>914010054330091
Axis Bank Jsg</t>
  </si>
  <si>
    <t>Kishore Rohidas
S/o- Bira Rohidas</t>
  </si>
  <si>
    <t>84000637272
UGB, Badmal</t>
  </si>
  <si>
    <t>Paramananda Ganda</t>
  </si>
  <si>
    <t>Bishwadhar Ghughar</t>
  </si>
  <si>
    <t>914010045640541
Axis Bank, Jsg</t>
  </si>
  <si>
    <t>Bidya Chamar &amp; Others</t>
  </si>
  <si>
    <t>Ghasia Rohidas
Dillip Rohidas</t>
  </si>
  <si>
    <t>84000509602
UGB, Badmal</t>
  </si>
  <si>
    <t>Sanicharan Dhurua</t>
  </si>
  <si>
    <t>146101000001566
Indian Oversis Bank, Jsg</t>
  </si>
  <si>
    <t>Markanda Bhainsa</t>
  </si>
  <si>
    <t>Premnidhi Bhainsa</t>
  </si>
  <si>
    <t>01190018432
SBI, Jharsuguda</t>
  </si>
  <si>
    <t>Kartik  Nath &amp; others</t>
  </si>
  <si>
    <t>Gobinda Chandra Nath</t>
  </si>
  <si>
    <t>1208501554-5
UGB, Jharsuguda</t>
  </si>
  <si>
    <t>17
99/17</t>
  </si>
  <si>
    <t>Kashi Chamar</t>
  </si>
  <si>
    <t>Motilal Meher</t>
  </si>
  <si>
    <t>3832
Co-Op. Central Bank Ltd.</t>
  </si>
  <si>
    <t>99/18</t>
  </si>
  <si>
    <t>Manbodh Panigrahi</t>
  </si>
  <si>
    <t>Manbodh Panigrahi
S/o- Upendra Panigrahi</t>
  </si>
  <si>
    <t>25590100015689
Bank of Baroda</t>
  </si>
  <si>
    <t>80
99/22
99/51
99/28</t>
  </si>
  <si>
    <t>Muturu Chamar
Premsagar Meher &amp; Others
Ishwar Rohidas &amp; Others
Iswar Rohidas</t>
  </si>
  <si>
    <t>Lalit Rohidas
S/o- Gunasagar Rohidas</t>
  </si>
  <si>
    <t>4425101000092
Kanara Bank, Jharsuguda</t>
  </si>
  <si>
    <t>99/153</t>
  </si>
  <si>
    <t>Bahadur Kisan</t>
  </si>
  <si>
    <t>Jasoda Pradhan
W/o- Bahadur Pradhan</t>
  </si>
  <si>
    <t>30338392875
SBI, Jharsuguda</t>
  </si>
  <si>
    <t>Giridhari Bagan &amp; Other</t>
  </si>
  <si>
    <t>Bideshi Bagar</t>
  </si>
  <si>
    <t>11346925579
SBI, Jharsuguda</t>
  </si>
  <si>
    <t>Dhanamali Seth</t>
  </si>
  <si>
    <t>Lal Bihari Seth
S/o- Dhanamali Seth</t>
  </si>
  <si>
    <t xml:space="preserve"> 32375274842
SBI, Jharsuguda
</t>
  </si>
  <si>
    <t>Kunjabihari Seth</t>
  </si>
  <si>
    <t>3010010001840
Bank of Baroda</t>
  </si>
  <si>
    <t>Anadi Chamar</t>
  </si>
  <si>
    <t>Koushalya Rohidas
W/o- Haldhar Rohidas</t>
  </si>
  <si>
    <t>354002010109421
Union Bank of India</t>
  </si>
  <si>
    <t xml:space="preserve">90
99/36
99/126
</t>
  </si>
  <si>
    <t>Sanatan Nath</t>
  </si>
  <si>
    <t>Sanatan Nath
S/o- Dubraj Nath</t>
  </si>
  <si>
    <t>354002010009305
Union Bank of India, Jsg</t>
  </si>
  <si>
    <t>Rahas Seth</t>
  </si>
  <si>
    <t>Hrudanand Seth</t>
  </si>
  <si>
    <t>1746
Mini Bank, Badmal</t>
  </si>
  <si>
    <t>99/64</t>
  </si>
  <si>
    <t>Balram Bhainsa &amp; Others</t>
  </si>
  <si>
    <t>Balram Bhainsa</t>
  </si>
  <si>
    <t>30100100001502
Bank of Baroda, Jsg</t>
  </si>
  <si>
    <t>Deben Padhan</t>
  </si>
  <si>
    <t>Jagadish Padhan
S/o- Deben Padhan</t>
  </si>
  <si>
    <t>34508611150
SBI, Samasingha</t>
  </si>
  <si>
    <t>Durgaprasad seth</t>
  </si>
  <si>
    <t>Durga seth
S/o- Rahas Seth</t>
  </si>
  <si>
    <t>12338006057
UGB, Badmal</t>
  </si>
  <si>
    <t>Abhiram Singh &amp; Others</t>
  </si>
  <si>
    <t>Mahendra Singh
S/o- Chhabiram Singh</t>
  </si>
  <si>
    <t>06360100005808
Uco Bank
IFSC- UCBA0000636</t>
  </si>
  <si>
    <t>Pandripather</t>
  </si>
  <si>
    <t>Chandra Sekhar Sahu &amp; Others</t>
  </si>
  <si>
    <t>Sakhi Sahu
W/o- Bhubaneswar Sahu</t>
  </si>
  <si>
    <t>06360110035542
Uco Bank</t>
  </si>
  <si>
    <t>Tuladhar Sahu
S/o- Lambodhar Sahu</t>
  </si>
  <si>
    <t>106410011001459
Andra Bank</t>
  </si>
  <si>
    <t>145/26
145/21
145/76
145/125
145/91
145/19</t>
  </si>
  <si>
    <t xml:space="preserve">Chatur Rohidas &amp; Others
Sukru Rohidas &amp; Others
</t>
  </si>
  <si>
    <t>Chatura Rohidas
S/o- Shukru Rohidas</t>
  </si>
  <si>
    <t>911010033417741
Axis Bank Limited</t>
  </si>
  <si>
    <t>Jayanti Singh
D/o- Mahendra Singh</t>
  </si>
  <si>
    <t>2711477904
Kotak Mahindra Bank
IFSC- KKBK0007321</t>
  </si>
  <si>
    <t>Deonarayan Singh</t>
  </si>
  <si>
    <t>84017341233
Utkal Grameen Bank</t>
  </si>
  <si>
    <t>Kishori Singh &amp; Others</t>
  </si>
  <si>
    <t>Sulendra Singh
S/o- Mitrabhanu Singh</t>
  </si>
  <si>
    <t>292500101000198
Corporation Bank
IFSC- CORP0002925</t>
  </si>
  <si>
    <t>Manbodh Gouda &amp; Others</t>
  </si>
  <si>
    <t>Krushna Chandra Sandha
S/o- Luchan Sandha</t>
  </si>
  <si>
    <t>06360100000751
Uco Bank</t>
  </si>
  <si>
    <t>Dilip Sandha
S/o- Bhula Sandha</t>
  </si>
  <si>
    <t xml:space="preserve">2218000100080255
Punjab National Bank
</t>
  </si>
  <si>
    <t>103
145/296</t>
  </si>
  <si>
    <t>Manbodh Sandha &amp; Others</t>
  </si>
  <si>
    <t>Pankajini Sandha
W/o- Basanta Sandha</t>
  </si>
  <si>
    <t>84018284078
Utkal Gramin Bank</t>
  </si>
  <si>
    <t>145/212
145/185</t>
  </si>
  <si>
    <t>Hemsagar Kisan
S/o- Mutula Kisan</t>
  </si>
  <si>
    <t>0740104000052562/77028745
IDBI Bank
IFSC- IBKLoooo740</t>
  </si>
  <si>
    <t>145/60
145/120
145/186
145/366
145/359
145/21</t>
  </si>
  <si>
    <t>Bibhisan Rohidas
Sukru Rohidas
Ramesh Rohidas &amp; Others
Ramesh Rohidas &amp; Others
Sukru Rohidas &amp; Others</t>
  </si>
  <si>
    <t>Bibhisan Rohidas</t>
  </si>
  <si>
    <t>11346970134
State Bank Of India, Jsg</t>
  </si>
  <si>
    <t xml:space="preserve">39
</t>
  </si>
  <si>
    <t>Chaitan Sahu</t>
  </si>
  <si>
    <t>740801241000333
Vijaya Bank
IFSC-VIJB0007408</t>
  </si>
  <si>
    <t>119
145/172
120</t>
  </si>
  <si>
    <t>Sadananda Kisan &amp; Others
Sagar Kisan &amp; Others
Sadananda Kisan &amp; Others</t>
  </si>
  <si>
    <t>Sagar Kisan
S/o- Munuku Kisan</t>
  </si>
  <si>
    <t>2595
Mini Bank, badmal</t>
  </si>
  <si>
    <t>145/26
138
137
145/21
145/19</t>
  </si>
  <si>
    <t xml:space="preserve">Chatur Rohidas &amp; Others
Sukru Rohidas &amp; Others
Sukru Rohidas
Sukru Rohidas
Chatur Rohidas
</t>
  </si>
  <si>
    <t>Dulan Rohidas</t>
  </si>
  <si>
    <t>84009233511
Utkal Gramin Bank
IFSC- SBIN0RRUKGB</t>
  </si>
  <si>
    <t>Pancham Singh</t>
  </si>
  <si>
    <t>Bhubaneswar Singh
S/o- Gourishankar Singh</t>
  </si>
  <si>
    <t>5252
Mini Bank, Badmal</t>
  </si>
  <si>
    <t>145/160
145/64</t>
  </si>
  <si>
    <t>Chaitanya Rohidas
S/o- Sukru Rohidas</t>
  </si>
  <si>
    <t>31599876983
SBI, Jharsuguda</t>
  </si>
  <si>
    <t>41
64</t>
  </si>
  <si>
    <t>Jayadeb Pradhan &amp; Others</t>
  </si>
  <si>
    <t>Jibardhan Pradhan
S/o- Dayanidhi Pradhan</t>
  </si>
  <si>
    <t>106410100012923
Andra Bank
IFSC- ANDB0001064</t>
  </si>
  <si>
    <t>Ramesh Chandra Pradhan</t>
  </si>
  <si>
    <t>84018996404
UGB, Badmal</t>
  </si>
  <si>
    <t>1440
Uco Bank</t>
  </si>
  <si>
    <t>Chakradhan Chamar &amp; Others</t>
  </si>
  <si>
    <t>Phakir Rohidas
S/o- Santosh Rohidas</t>
  </si>
  <si>
    <t>106410100004784
Andra Bank</t>
  </si>
  <si>
    <t>Baishnaba Kalo &amp; Others</t>
  </si>
  <si>
    <t>Parsuram Kalo
S/o- Baji Kalo</t>
  </si>
  <si>
    <t>11346975905
SBI, Jsg</t>
  </si>
  <si>
    <t>Ghaseswar Sandha
S/o- Nityananda Sandha</t>
  </si>
  <si>
    <t>20279707830
SBI, JSG</t>
  </si>
  <si>
    <t>Hrudananda Singh 
S/o- Gajendra Singh</t>
  </si>
  <si>
    <t>106410100044889
Andra Bank
IFSC- ANDB0001064</t>
  </si>
  <si>
    <t>119
120</t>
  </si>
  <si>
    <t>Sadananda Kisan &amp; Others</t>
  </si>
  <si>
    <t>84016798915
UGB, Badmal</t>
  </si>
  <si>
    <t>138
137
139
145/45
145/21</t>
  </si>
  <si>
    <t>Shukru Rohidas &amp; Others</t>
  </si>
  <si>
    <t>Kisan Rohidas
S/o- Sukru Rohidas</t>
  </si>
  <si>
    <t>04193
 Co-Operative Central Bank Ltd</t>
  </si>
  <si>
    <t>145/54</t>
  </si>
  <si>
    <t>Badlu Sa</t>
  </si>
  <si>
    <t>Badlu Sha
S/o- Anuchita Sha</t>
  </si>
  <si>
    <t>4019000400017561
Punjab National Bank</t>
  </si>
  <si>
    <t>15
16
17</t>
  </si>
  <si>
    <t>Kshyamasila Sahu &amp; Others</t>
  </si>
  <si>
    <t>Sitaram Sahu
S/o- Kshyamasila Sahu</t>
  </si>
  <si>
    <t>84009044499 
UGB, Jsg</t>
  </si>
  <si>
    <t>39
145/66</t>
  </si>
  <si>
    <t>Chandra Sekhar Sahu &amp; Others
Ujal Sahu</t>
  </si>
  <si>
    <t>Krutibasa Sahu
S/o- Ujala Sahu</t>
  </si>
  <si>
    <t>5612
Co-Op Central Bank Ltd</t>
  </si>
  <si>
    <t>145/238
145/235</t>
  </si>
  <si>
    <t xml:space="preserve">Bimbadhar Kharsel &amp; others
</t>
  </si>
  <si>
    <t>Bimbadhar Kharsel</t>
  </si>
  <si>
    <t>11346939183
Statebank of India</t>
  </si>
  <si>
    <t>Ladu Sahu &amp; Others</t>
  </si>
  <si>
    <t>Bharat Sahu
S/o- Ladu Sahu</t>
  </si>
  <si>
    <t>12338002053
UGB, JSG</t>
  </si>
  <si>
    <t>45
146</t>
  </si>
  <si>
    <t>Jogendra Kala
Jogendra Jhankar</t>
  </si>
  <si>
    <t>Tanaya Kalo
W/o- Sahadev Kalo</t>
  </si>
  <si>
    <t>84014503538
UGB, Jharsuguda</t>
  </si>
  <si>
    <t>97
77</t>
  </si>
  <si>
    <t>Bhaktaram Singh &amp; Others
Purnachandra Singh &amp; Others</t>
  </si>
  <si>
    <t>Nabin Kumar Singh
S/o- Purnachandra singh</t>
  </si>
  <si>
    <t>910010006805703
Axis Bank</t>
  </si>
  <si>
    <t>Khedu Kisan</t>
  </si>
  <si>
    <t>Anchu Kisan</t>
  </si>
  <si>
    <t>84000157784
UGB Badmal</t>
  </si>
  <si>
    <t>Manjara Rabana &amp; Others</t>
  </si>
  <si>
    <t>Dayasagar Rabana
S/o- Purna Rabana</t>
  </si>
  <si>
    <t>354002010005279
Union Bank</t>
  </si>
  <si>
    <t>Ghasia Gardia</t>
  </si>
  <si>
    <t>Paban Gardia
Fakira Gardia</t>
  </si>
  <si>
    <t>84015203363
UGB Badmal</t>
  </si>
  <si>
    <t>Ghasian Tanty</t>
  </si>
  <si>
    <t>Kishore Gardia</t>
  </si>
  <si>
    <t>11346940199
SBI, Jharsuguda</t>
  </si>
  <si>
    <t>145/68
145/118</t>
  </si>
  <si>
    <t>Jeheru Rohidas</t>
  </si>
  <si>
    <t>Dharmu Rohidas
S/o- Jeheru Rohidas</t>
  </si>
  <si>
    <t>106410100004720
Andra Bank</t>
  </si>
  <si>
    <t>8
37</t>
  </si>
  <si>
    <t xml:space="preserve">Ushabati Sahu
</t>
  </si>
  <si>
    <t>Basant Sahu
S/o- Satyananda Sahu</t>
  </si>
  <si>
    <t>12338008690
UGB, Badmal, Jsg</t>
  </si>
  <si>
    <t>145/41</t>
  </si>
  <si>
    <t>Khatu Chamar</t>
  </si>
  <si>
    <t>413802010006301
Union Bank of India
IFSC- UBIN 0541389</t>
  </si>
  <si>
    <t xml:space="preserve">145/150
145/29
</t>
  </si>
  <si>
    <t>Ugrasen Rohidas
Kartika Rohidas</t>
  </si>
  <si>
    <t>Raju Rohidas
S/o- Sartikka Rohidas</t>
  </si>
  <si>
    <t>7637000400003459
Punjab National Bank</t>
  </si>
  <si>
    <t>145/22</t>
  </si>
  <si>
    <t>Manikar Rohidas</t>
  </si>
  <si>
    <t>Munu Rohidas
S/o- Manikar Rohidas</t>
  </si>
  <si>
    <t>32903474140
SBI, Jsg</t>
  </si>
  <si>
    <t>145/27
137
138</t>
  </si>
  <si>
    <t>Kisan Rohidas</t>
  </si>
  <si>
    <t>Kisan  Rohidas</t>
  </si>
  <si>
    <t>04193</t>
  </si>
  <si>
    <t>Udhab Jagat</t>
  </si>
  <si>
    <t>Udhhaba Bhoi</t>
  </si>
  <si>
    <t>1240
Mini Bank, Badmal</t>
  </si>
  <si>
    <t>Beherapali</t>
  </si>
  <si>
    <t>67/05</t>
  </si>
  <si>
    <t>Parsuram Kalo</t>
  </si>
  <si>
    <t>Premanand Kalo
S/o- Parsuram Kalo</t>
  </si>
  <si>
    <t>4425108000626
Kanara Bank, Jharsuguda</t>
  </si>
  <si>
    <t>Narasingha Pradhan</t>
  </si>
  <si>
    <t>4352
Mini Bank, Badmal</t>
  </si>
  <si>
    <t>67/72</t>
  </si>
  <si>
    <t>Achutya Kandara</t>
  </si>
  <si>
    <t>2971
Mini Bank, Badmal</t>
  </si>
  <si>
    <t>67/13</t>
  </si>
  <si>
    <t>413802010006301
Union Bank of India</t>
  </si>
  <si>
    <t>Jasobanti Sahu</t>
  </si>
  <si>
    <t>Umakanta Sahu</t>
  </si>
  <si>
    <t>354002010009806
Union Bank of India</t>
  </si>
  <si>
    <t>67/22
67/134
36</t>
  </si>
  <si>
    <t>Basanta Kumar Sahu
Phulmati Sahu</t>
  </si>
  <si>
    <t>Basanta Sahu
Satyananda Sahu</t>
  </si>
  <si>
    <t>12338008690
Utkal Gramya Bank, JSg</t>
  </si>
  <si>
    <t>67/51
67/126</t>
  </si>
  <si>
    <t>84006076229
Utkal Gramya Bank, Jsg</t>
  </si>
  <si>
    <t xml:space="preserve">Shukru Adha
</t>
  </si>
  <si>
    <t>Tankadhara Adha
S/o- Bidyadhar Adha</t>
  </si>
  <si>
    <t>02338008599
Utkal Gramin Bank, Jsg</t>
  </si>
  <si>
    <t>67/52</t>
  </si>
  <si>
    <t>Harihar Sahu
S/o-  Katechhala Sahu</t>
  </si>
  <si>
    <t>11346852677
SBI, Jsg</t>
  </si>
  <si>
    <t>Banchanidhi Sahu</t>
  </si>
  <si>
    <t>354002010108103
Union Bank of India,JSG</t>
  </si>
  <si>
    <t>67/375</t>
  </si>
  <si>
    <t>Bikash Kumar Nanda</t>
  </si>
  <si>
    <t>Akshya Nanda</t>
  </si>
  <si>
    <t>84006060139
Utkal Gramya Bank, Badmal</t>
  </si>
  <si>
    <t>67/18</t>
  </si>
  <si>
    <t>Achut Bhue</t>
  </si>
  <si>
    <t>Sulochana Bhue</t>
  </si>
  <si>
    <t>84006076116
Utkal Gramya Bank, JSg</t>
  </si>
  <si>
    <t>67/117</t>
  </si>
  <si>
    <t>Kishore Chandra Rohidas</t>
  </si>
  <si>
    <t>7655
Co-Operative Central Bank
Branch- 022053007655</t>
  </si>
  <si>
    <t>67/104
67/07</t>
  </si>
  <si>
    <t xml:space="preserve">Labani Rohidas </t>
  </si>
  <si>
    <t>Makardhaj Rohidas</t>
  </si>
  <si>
    <t>31054044659
SBI, Jharsuguda</t>
  </si>
  <si>
    <t>67/378
67/336</t>
  </si>
  <si>
    <t>Prasanna Kisan</t>
  </si>
  <si>
    <t>106410027200101
Andra Bank
IFSC- ANDB0001064</t>
  </si>
  <si>
    <t>Somnath Chamar &amp; others</t>
  </si>
  <si>
    <t>Ananda Rohidas</t>
  </si>
  <si>
    <t>08138
Co-Operative Central Bank</t>
  </si>
  <si>
    <t>67/369</t>
  </si>
  <si>
    <t>Loknath Rohidas</t>
  </si>
  <si>
    <t>01384
Co-Operative Central Bank, Jsg</t>
  </si>
  <si>
    <t>Ghana Chamar &amp; others</t>
  </si>
  <si>
    <t>Ghanashyam Rohidas</t>
  </si>
  <si>
    <t>08957
Co-operative central Bank, Jsg</t>
  </si>
  <si>
    <t>26
25</t>
  </si>
  <si>
    <t>Dubraj Badhei</t>
  </si>
  <si>
    <t>Purnachandra Badhei
S/o- Dubraj Badhei</t>
  </si>
  <si>
    <t>2218000100019451
Punjab National Bank
IFSC- PUNB 0221800</t>
  </si>
  <si>
    <t>67/141
67/348
67/379</t>
  </si>
  <si>
    <t>Bhikari Charan Panda</t>
  </si>
  <si>
    <t>Bhikari Charan Panda
S/o- Bansidhar Panda</t>
  </si>
  <si>
    <t>30100100002060
Bank of Baroda, Jsg</t>
  </si>
  <si>
    <t>67/366
67/53
67/54
23</t>
  </si>
  <si>
    <t>Jasobanti Panda
Shuvendu Sekhar Panda
Durgaprasad Panda</t>
  </si>
  <si>
    <t>Jasobanti Panda
W/o- Bansidhar Panda</t>
  </si>
  <si>
    <t>84018243246
Utkal Gramya Bank
IFSC- SBINoRRUKGB</t>
  </si>
  <si>
    <t>67/335</t>
  </si>
  <si>
    <t>Sashi Chamar</t>
  </si>
  <si>
    <t>Lingaraj Rohidas
S/o- Sashi Chamar</t>
  </si>
  <si>
    <t>106410100005
Andra Bank Jsg</t>
  </si>
  <si>
    <t>Jagannath Mahaprabhu through
Mahanta Brahmhananda Das</t>
  </si>
  <si>
    <t>Mahanta Bramhananda Das</t>
  </si>
  <si>
    <t>84000430142
Utkal Gramya Bank, Badmal, Jsg</t>
  </si>
  <si>
    <t>Suresh Pradhan
Brundabati Pradhan
s/o- Bhakti Pradhan</t>
  </si>
  <si>
    <t>15004019000100015007
PNB Brajrajnagar</t>
  </si>
  <si>
    <t>Brjn-1</t>
  </si>
  <si>
    <t>16</t>
  </si>
  <si>
    <t>Asharam Khamari</t>
  </si>
  <si>
    <t>Soukiballav Khamari &amp; 
Keshaba Khamari
S/o-Rudraksha Khamari</t>
  </si>
  <si>
    <t>21020110031728
11324723817</t>
  </si>
  <si>
    <t>Brjn-2</t>
  </si>
  <si>
    <t>56</t>
  </si>
  <si>
    <t>Khirod Khamari</t>
  </si>
  <si>
    <t>Manoranjan Khamari,
S/o-Kshirod Khamari</t>
  </si>
  <si>
    <t>08822
SBI Co-op Central Bank
Jsg Branch</t>
  </si>
  <si>
    <t>249
248
112</t>
  </si>
  <si>
    <t>Mahendra Khamari &amp; others
Mahendra Khamari
-do-</t>
  </si>
  <si>
    <t>Bibhuti Bhusan Khamari,
S/o-Mahendra Khamari</t>
  </si>
  <si>
    <t>21020110014264
UCO bank Gandhichowk</t>
  </si>
  <si>
    <t>621/1179</t>
  </si>
  <si>
    <t>Bijay Kumar Hota</t>
  </si>
  <si>
    <t>Bijay Kumar Hota,
S/o-Niranjan Hota</t>
  </si>
  <si>
    <t>11264786692
SBI Brjn</t>
  </si>
  <si>
    <t>300</t>
  </si>
  <si>
    <t>Sachidananda Biraganthia &amp; otheers</t>
  </si>
  <si>
    <t>Netrananda Biraganthia,
S/o-Machindra Biraganthia</t>
  </si>
  <si>
    <t>21020110027240
Uco Bank Gandhichowk</t>
  </si>
  <si>
    <t>301</t>
  </si>
  <si>
    <t>Chandra Biraganthia,
S/o-Golabadan Biraganthia</t>
  </si>
  <si>
    <t>21020110030028
UCO Bank Gandhichowk</t>
  </si>
  <si>
    <t>621/105</t>
  </si>
  <si>
    <t>Pujhari Badhei</t>
  </si>
  <si>
    <t>Pujhari Badhei,
S/o-Khedu Badhei</t>
  </si>
  <si>
    <t>11264825907
SBI Brjn</t>
  </si>
  <si>
    <t>621/237</t>
  </si>
  <si>
    <t>Kishor Kumar Majhi</t>
  </si>
  <si>
    <t>Kishor Kumar Majhi,
S/o-Satyananda Majhi</t>
  </si>
  <si>
    <t>11324725757
SBI Brjn</t>
  </si>
  <si>
    <t>229, 45, 621/957, 621/66, 621/131
621/197</t>
  </si>
  <si>
    <t>Bhubaneswar Badhai &amp; others
-do
-do
Lalita Badhai</t>
  </si>
  <si>
    <t>Kailash Chandra Badhai,
S/o-Samaru Badhai</t>
  </si>
  <si>
    <t>1009592
UCO bank Gandhichowk</t>
  </si>
  <si>
    <t>621/310</t>
  </si>
  <si>
    <t>Rahas Badhai</t>
  </si>
  <si>
    <t>Rahas Bihari,
S/o-Samaru Badhai</t>
  </si>
  <si>
    <t>11324719244
SBI Brajrajnagar</t>
  </si>
  <si>
    <t xml:space="preserve">238
</t>
  </si>
  <si>
    <t>Makardwaj Badhai</t>
  </si>
  <si>
    <t>Hrushikesh Badhai,
S/o-Chudamani Badhai</t>
  </si>
  <si>
    <t>11324717021
Sbi Brjn G.M.Office</t>
  </si>
  <si>
    <t>257, 621/1146, 621/1012, 621/174, 621/539</t>
  </si>
  <si>
    <t>Mukteswar Rana</t>
  </si>
  <si>
    <t>Gobinda Chanda Rana,
S/o-Mukteswar Rana</t>
  </si>
  <si>
    <t>11324731726
SBI Brjn, G.M.Office</t>
  </si>
  <si>
    <t>Basudev Pradhan</t>
  </si>
  <si>
    <t>Basudev Pradhan,
S/o-Benudhar Pradhan</t>
  </si>
  <si>
    <t>11264783261
SBI Brajrajnagar</t>
  </si>
  <si>
    <t>Mukteswar Rana &amp; others</t>
  </si>
  <si>
    <t>Pradip Rana</t>
  </si>
  <si>
    <t>16922191027813
OBC Brajrajnagar</t>
  </si>
  <si>
    <t>Nirakar Badhai &amp; others</t>
  </si>
  <si>
    <t>Iswari Prasad Badhai,
S/o-Goutam Badhai</t>
  </si>
  <si>
    <t>18910100003978
Uco bank
Orient Colliery</t>
  </si>
  <si>
    <t>Tribikram Padhan &amp; others</t>
  </si>
  <si>
    <t>Sagra Pradhan,
S/o-Chhelia Pradhan</t>
  </si>
  <si>
    <t>11264834138
SBI Brajrajnagar</t>
  </si>
  <si>
    <t xml:space="preserve">Lokeswar Badhai,
</t>
  </si>
  <si>
    <t>Lokeswar Badhai,
S/o-Harachandra Badhai</t>
  </si>
  <si>
    <t>Co-operative Central Bank
09059</t>
  </si>
  <si>
    <t>Bhima Sahu &amp; others</t>
  </si>
  <si>
    <t>Rabindra Sahu,
S/o-dhantari Sahu</t>
  </si>
  <si>
    <t>21020110034699
Uco Bank Gandhichowk</t>
  </si>
  <si>
    <t>Daman Badhai</t>
  </si>
  <si>
    <t>Nakul Badhai,
S/o-Daman Badhai</t>
  </si>
  <si>
    <t>11324717032
SBI Brajrajnagar
G.M.Office</t>
  </si>
  <si>
    <t>Raghunath Sahu</t>
  </si>
  <si>
    <t>Hrushikesh Sahu,
S/o-raghunath Sahu</t>
  </si>
  <si>
    <t>10856840384
SBI Jharsuguda</t>
  </si>
  <si>
    <t>Ukia Behera &amp; others</t>
  </si>
  <si>
    <t>Bijay Kumar Behera
S/o-Bhagirathi Behera</t>
  </si>
  <si>
    <t>30233017686
SBI</t>
  </si>
  <si>
    <t>621/652</t>
  </si>
  <si>
    <t xml:space="preserve">Durjodhan Behera,
</t>
  </si>
  <si>
    <t>Durjodhan Behera,
S/o-Krutibas Behera</t>
  </si>
  <si>
    <t>07904
Co-operative Central Bank, sambalpur</t>
  </si>
  <si>
    <t>Fakira Badhai &amp; others</t>
  </si>
  <si>
    <t>Janhabi Bhoi,
W/o-Goutam Bhoi</t>
  </si>
  <si>
    <t>11264869740
SBI Brajrajnagar</t>
  </si>
  <si>
    <t>621/482</t>
  </si>
  <si>
    <t>Milku Kaudi</t>
  </si>
  <si>
    <t>Lingaraj Kaudi,
S/o-Milku Kaudi</t>
  </si>
  <si>
    <t>11324740414
SBI Brajrajnagar,
Near G.M. Office</t>
  </si>
  <si>
    <t>621/730</t>
  </si>
  <si>
    <t>Hemakanti Bhoi</t>
  </si>
  <si>
    <t>Hemakanti Bhoi,
W/o-Chaitu Bhoi</t>
  </si>
  <si>
    <t>20303439150
SBI Brajrajnagar
G.M.Office</t>
  </si>
  <si>
    <t>621/92
118</t>
  </si>
  <si>
    <t>Tirtha Khamari</t>
  </si>
  <si>
    <t>Kunu Khamari,
S/o-Tirtha Khamari</t>
  </si>
  <si>
    <t>11264856695
SBI Brajrajnagar</t>
  </si>
  <si>
    <t>Tirtha Khamari &amp; others</t>
  </si>
  <si>
    <t>Arjun Badhai,
S/o-Gopal Badhai &amp; others</t>
  </si>
  <si>
    <t>21020110015155
UCO Bank Gandhichowk</t>
  </si>
  <si>
    <t>Lulu Sahu</t>
  </si>
  <si>
    <t>Janjyaseni Sahu,
Dutia Sahu</t>
  </si>
  <si>
    <t>16922191013144
OBC Brajrajnagar</t>
  </si>
  <si>
    <t>Siddeswar Badhai &amp; others</t>
  </si>
  <si>
    <t>Dileswar Badhai,
S/o-Dharanidhar Badhai</t>
  </si>
  <si>
    <t>11324716991
SBI Brajrajnagar,
Near G.M.Office</t>
  </si>
  <si>
    <t>Hemanta Kumar Hota</t>
  </si>
  <si>
    <t>Hemanta Kumar Hota,
S/o-Khageswar Hota</t>
  </si>
  <si>
    <t>08882
Co-operative Central Bank
Jharsuguda Branch</t>
  </si>
  <si>
    <t>Mahendar Sahu,
S/o-Abdhut Sahu</t>
  </si>
  <si>
    <t>07572
Dist Co-operative Central Bank Ltd. Jharsuguda</t>
  </si>
  <si>
    <t>Tribikram Sahu &amp; others</t>
  </si>
  <si>
    <t>Lalit Kumar Sahu,
S/o-Parsuram Sahu</t>
  </si>
  <si>
    <t>21020100001397
UCO bank Gandhichowk</t>
  </si>
  <si>
    <t>621/812</t>
  </si>
  <si>
    <t>Hirabati Sa</t>
  </si>
  <si>
    <t>Hirabati Sa,
W/o-Parsuram Sa</t>
  </si>
  <si>
    <t>21020100001832
UCO Bank, Gandhichowk</t>
  </si>
  <si>
    <t>Dhaniriya Singh &amp; others</t>
  </si>
  <si>
    <t>Pramila Singh,
W/o-Dhananjaya Singh</t>
  </si>
  <si>
    <t>31836653937
SBI Brajrajnagar</t>
  </si>
  <si>
    <t>Surendra Padhan &amp; others</t>
  </si>
  <si>
    <t>Mahesh Chandra Padhan,
S/o-Surendra Pradhan</t>
  </si>
  <si>
    <t>16922191008058
OBC Bank, Brajrajnagar</t>
  </si>
  <si>
    <t>187
188</t>
  </si>
  <si>
    <t>Fakira Badhai,
S/o-Arjun Badhai</t>
  </si>
  <si>
    <t>21020110045626
UCO Bank Gandhichowk</t>
  </si>
  <si>
    <t>621/587</t>
  </si>
  <si>
    <t>Paidasti Badhai</t>
  </si>
  <si>
    <t>Paulasti Badhai,
S/o-Sukru Badhai</t>
  </si>
  <si>
    <t>11264823035
SBI Brajrajnagar</t>
  </si>
  <si>
    <t>621/277</t>
  </si>
  <si>
    <t>Giridhari Badhai</t>
  </si>
  <si>
    <t>Giridhari Badhai
S/o-Purnachandra Badhei</t>
  </si>
  <si>
    <t>11324717101
SBI Brajrajnagar</t>
  </si>
  <si>
    <t>336, 44, 27</t>
  </si>
  <si>
    <t>Subhdra Khamari &amp; others</t>
  </si>
  <si>
    <t>Nabakishore Pradhan,
S/o-Rahas Bihari Pradhan</t>
  </si>
  <si>
    <t>11264817996
SBI Brajrajnagar</t>
  </si>
  <si>
    <t>75
621/471</t>
  </si>
  <si>
    <t>Ghasia Badhai &amp; others
Hrukesh Badhai</t>
  </si>
  <si>
    <t>Hrushikesh Badhai,
S/o-Ghasia Badhai</t>
  </si>
  <si>
    <t>11324742412,
SBI Brajrajnagar,
MCL evening Branch</t>
  </si>
  <si>
    <t>Laba sahu &amp; others</t>
  </si>
  <si>
    <t>Sumitra Sahu,
W/o-Indrajit Sahu</t>
  </si>
  <si>
    <t>32008675967
SBI Brajrajnagar,
MCL evening Branch</t>
  </si>
  <si>
    <t>621/1020</t>
  </si>
  <si>
    <t>Bhagabati Rout &amp; others</t>
  </si>
  <si>
    <t>Arjun Pradhan,
S/o-Abhiram Pradhan</t>
  </si>
  <si>
    <t>11324729795
SBI Brajrajnagar
Near G.M.Office</t>
  </si>
  <si>
    <t>Jagadish Prasad Sahu,
S/o-Sashibhusan Sahu</t>
  </si>
  <si>
    <t>11324738993
SBI Brajrajnagar</t>
  </si>
  <si>
    <t>Premananda Sahu,
S/o-Aintha Sahu &amp; others</t>
  </si>
  <si>
    <t>21020110028612
UCO Bank Gandhichowk</t>
  </si>
  <si>
    <t>Keshaba Chandra Pradhan &amp; others</t>
  </si>
  <si>
    <t>Keshaba Chandra Pradhan,
S/o-Bijay Kumar Pradhan</t>
  </si>
  <si>
    <t>30548424264
SBI Brajrajnagar,
MCL evening Branch</t>
  </si>
  <si>
    <t>Lalit Mohan Bhoi &amp; others</t>
  </si>
  <si>
    <t>Rudra Narayan Bhoi,
S/o-Lalit Bhoi</t>
  </si>
  <si>
    <t>16922191010877
OBC Brajrajnagar</t>
  </si>
  <si>
    <t>Lalit Mohan Bhoi,
S/o-Late Hrudanand Bhoi</t>
  </si>
  <si>
    <t>30252615640,
SBI Brajrajnagar,
MCL evening Branch</t>
  </si>
  <si>
    <t>Lokeswar Hota</t>
  </si>
  <si>
    <t>Mahendra Hota,
S/o-Lokeswar Hota</t>
  </si>
  <si>
    <t>30638494468,
SBI Brajrajnagar,
MCL evening Branch</t>
  </si>
  <si>
    <t>93
270</t>
  </si>
  <si>
    <t>Jayaballav Sahu &amp; others
Kiafula Majhi &amp; others</t>
  </si>
  <si>
    <t>Dileswar Majhi &amp; Kiafula Majhi,
S/o-Lokeswar Majhi</t>
  </si>
  <si>
    <t>32423278968, SBI Brajrajnagar
MCL evening Branch</t>
  </si>
  <si>
    <t>Dina Sahu,
S/o-Purna Sahu</t>
  </si>
  <si>
    <t>18910100004173
UCO Bank Orient Colliery</t>
  </si>
  <si>
    <t>Ushabati Sahu,
W/o-Khageswar Sahu</t>
  </si>
  <si>
    <t>31791723494,
SBI Brajrajnagar,
MCL evening Branch</t>
  </si>
  <si>
    <t>Iswar Chandra Khamari,
S/o-Tejraj Khamari</t>
  </si>
  <si>
    <t>32328189656,
SBI Brajrajnagar,
MCL evening Branch</t>
  </si>
  <si>
    <t>188
118</t>
  </si>
  <si>
    <t>Subasini Khamari,
W/o-Gajaraj Khamari</t>
  </si>
  <si>
    <t>21023211002680
UCO Bank, Gandhichowk</t>
  </si>
  <si>
    <t>Ramanath Khamari,
S/o-Kumod Khamari</t>
  </si>
  <si>
    <t>21023211002437
UCO Bank, Gandhichowk</t>
  </si>
  <si>
    <t>Sanatan Khamari</t>
  </si>
  <si>
    <t>Indrabilash Khamari,
S?o-Sanatan Khamari</t>
  </si>
  <si>
    <t>02350110022481
UCO Bank ,Brjn</t>
  </si>
  <si>
    <t>621/56</t>
  </si>
  <si>
    <t>Ksheti Patra &amp; others</t>
  </si>
  <si>
    <t>Sarojini Patra &amp; Khiti Patra
W/o-Khiti Patra</t>
  </si>
  <si>
    <t>1085
UCO Bank G.M Offices</t>
  </si>
  <si>
    <t>351
352</t>
  </si>
  <si>
    <t>Lalit Mohan Bhoi &amp; others
-do-</t>
  </si>
  <si>
    <t>Dambarudhar Bhoi,
S/o-Hrudananda Bhoi</t>
  </si>
  <si>
    <t>16922191032206
OBC Gandhichowk</t>
  </si>
  <si>
    <t>191
192</t>
  </si>
  <si>
    <t>Baladev Behera</t>
  </si>
  <si>
    <t>Shiba Prasad Behera,
S/o-Late Baladev Behera</t>
  </si>
  <si>
    <t>11346925976
SBI Jharsuguda</t>
  </si>
  <si>
    <t>Sapneswar Pradhan &amp; others</t>
  </si>
  <si>
    <t>Jayanarayan Pradhan,
S/o-Jharu Pradhan</t>
  </si>
  <si>
    <t xml:space="preserve">11324741826
Brajrajnagar
MCL evening Branch
</t>
  </si>
  <si>
    <t>Sanatan Khamari &amp; others</t>
  </si>
  <si>
    <t>Hrudanand Khamari,
S/o-Mitheilal Khamari</t>
  </si>
  <si>
    <t>21020110002315
Uco Gandhichowk</t>
  </si>
  <si>
    <t>Basumati Pasayat &amp; others</t>
  </si>
  <si>
    <t>Debendra Pasayat,
S/o-Mukteswar Pasayat</t>
  </si>
  <si>
    <t>21020110021279
UCO Gandhichowk</t>
  </si>
  <si>
    <t>339
72</t>
  </si>
  <si>
    <t>Sureswari Patra &amp; others
Golabati Sahu &amp; others</t>
  </si>
  <si>
    <t>Narayan Sahu,
S/o-Dileshwhara Sahu</t>
  </si>
  <si>
    <t>34259525545
SBI, Brajrajnagar</t>
  </si>
  <si>
    <t>Chhatish Bhoi &amp; others</t>
  </si>
  <si>
    <t>Chhatish Bhoi,
S/o-Giridhari Bhoi</t>
  </si>
  <si>
    <t>413802010003589
Union Bank, Brajrajnagar</t>
  </si>
  <si>
    <t>92</t>
  </si>
  <si>
    <t>Jayaballav Sahu &amp; others</t>
  </si>
  <si>
    <t>Rajendra Pradhan,
S/o-Daitari Pradhan</t>
  </si>
  <si>
    <t>11264828374
SBI Brajrajnagar</t>
  </si>
  <si>
    <t>233</t>
  </si>
  <si>
    <t>Bhubaneswar Padhan &amp; others</t>
  </si>
  <si>
    <t>Rabindra Pradhan,
S/o-Bhubaneswar Pradhan</t>
  </si>
  <si>
    <t>21020110010211
UCO Gandhichowk</t>
  </si>
  <si>
    <t>233
19</t>
  </si>
  <si>
    <t>Bhubaneswar Padhan &amp; others
Uttam Padhan &amp; others</t>
  </si>
  <si>
    <t xml:space="preserve">Jenamani Pradhan,
S/o-Mangal Pradhan
</t>
  </si>
  <si>
    <t xml:space="preserve">34278161786
Brajrajnagar
MCL evening Branch
</t>
  </si>
  <si>
    <t>Pitambar Pradhan,
S/o-Baladev Pradhan</t>
  </si>
  <si>
    <t>16922191004975
OBC Brajrajnagar</t>
  </si>
  <si>
    <t>254</t>
  </si>
  <si>
    <t>Mitrabhanu Bishi &amp; others</t>
  </si>
  <si>
    <t>Mitrabhanu Bishi,
S/o-Bikala Bisi</t>
  </si>
  <si>
    <t>003053007015
Sambalpur C0-oparative Central Bank Ltd.</t>
  </si>
  <si>
    <t>621/829</t>
  </si>
  <si>
    <t>Iswari Pradhan,
S/o-Benudhar Pradhan</t>
  </si>
  <si>
    <t>11346811812
SBI Jharsuguda</t>
  </si>
  <si>
    <t>Dinamani Pradhan,
S/o-Gobardhan Pradhan</t>
  </si>
  <si>
    <t>11264794841
SBI Brajrajnagar</t>
  </si>
  <si>
    <t>93</t>
  </si>
  <si>
    <t>Kishor Kumar Sahu,
S/o-Prasna Kumar Sahu</t>
  </si>
  <si>
    <t xml:space="preserve">11324732980
Brajrajnagar
MCL evening Branch
</t>
  </si>
  <si>
    <t>Shesadev Sahoo,
S/o-Muralidhar Sahoo</t>
  </si>
  <si>
    <t>21020110012567
UCO Gandhichowk</t>
  </si>
  <si>
    <t>239</t>
  </si>
  <si>
    <t>Makunda Khamari</t>
  </si>
  <si>
    <t>Bishnu Khamari,
S/o-Hira Khamari</t>
  </si>
  <si>
    <t>16922191006818
OBC Brajrajnagar</t>
  </si>
  <si>
    <t>Rabindra Sahu,
S/o-Suresh Sahu</t>
  </si>
  <si>
    <t>001893
UCO Gandhichowk</t>
  </si>
  <si>
    <t>120</t>
  </si>
  <si>
    <t>Tribikram Pradhan &amp; others</t>
  </si>
  <si>
    <t>Manoranjan Pradhan,
S/o-Ashram Pradhan</t>
  </si>
  <si>
    <t>16922281002188
OBC Brajrajnagar</t>
  </si>
  <si>
    <t>92
93</t>
  </si>
  <si>
    <t>Jayaballav Sahu &amp; others
-do-</t>
  </si>
  <si>
    <t>Mr Jadunath Sahu,
S/o-Rasabihari Sahu</t>
  </si>
  <si>
    <t>1006385
UCO Brajrajnagar</t>
  </si>
  <si>
    <t>Bhabagrahi Pradhan,
S/o-Fakira Pradhan</t>
  </si>
  <si>
    <t>21020110004333
UCO Gandhichowk</t>
  </si>
  <si>
    <t>307
621/626</t>
  </si>
  <si>
    <t>Sanatan Khamari &amp; others
Kashinath Khamari</t>
  </si>
  <si>
    <t>Kashinath Khamari,
S/o-Fakira Khamari</t>
  </si>
  <si>
    <t>21020100000157
Uco Bank, Gandhichowk</t>
  </si>
  <si>
    <t>235
236
317</t>
  </si>
  <si>
    <t>Bhiojraj Sahu
-do-
Sana Kumar Sahu &amp; Others</t>
  </si>
  <si>
    <t>Mukteswar Sahu,
S/o-Bundia Sahu</t>
  </si>
  <si>
    <t>20016624308,
Brajrajnagar
MCL evening Branch</t>
  </si>
  <si>
    <t>53
215</t>
  </si>
  <si>
    <t>Kshirendri Badhai
Brushabha Badhai &amp; others</t>
  </si>
  <si>
    <t>Panchanan Badhai,
S/o-Bhaktacharan Badhai</t>
  </si>
  <si>
    <t>11264822098
SBI Brajrajnagar</t>
  </si>
  <si>
    <t>307</t>
  </si>
  <si>
    <t>Banshidhar Khamari,
S/o-Harihar Khamari</t>
  </si>
  <si>
    <t>11264782654
SBI Brajrajnagar</t>
  </si>
  <si>
    <t>Gobinda Chandra Sahu,
S/o-Manabodh Sahu</t>
  </si>
  <si>
    <t>30094509582
SBI Brajrajnagar</t>
  </si>
  <si>
    <t>Khirod Sahu,
S/o-Dharanidhar Sahu</t>
  </si>
  <si>
    <t>21020110042199
UCO Gandhichowk</t>
  </si>
  <si>
    <t>305</t>
  </si>
  <si>
    <t>Sanatan Bisi &amp; others</t>
  </si>
  <si>
    <t>Debendra Kumar Bishi
S/o-Dibakar Bishi</t>
  </si>
  <si>
    <t>1013723
UCO brajrajnagar</t>
  </si>
  <si>
    <t>621/1176</t>
  </si>
  <si>
    <t>Sananda Kumar Bishi</t>
  </si>
  <si>
    <t>Sananda Kumar Bishi,
S/o-Late Santosh Bishi</t>
  </si>
  <si>
    <t>11264834955
SBI Brajrajnagar</t>
  </si>
  <si>
    <t>621/1252</t>
  </si>
  <si>
    <t>Baikuntha Sahu</t>
  </si>
  <si>
    <t>Baikuntha Sahu,
S/o-Tarachand Sahu</t>
  </si>
  <si>
    <t>11264781774
SBI Brajrajnagar</t>
  </si>
  <si>
    <t>621/1253</t>
  </si>
  <si>
    <t>Gobardhan Sahu &amp; others</t>
  </si>
  <si>
    <t>Gobardhan Sahu,
S/o-Gopal Sahu</t>
  </si>
  <si>
    <t>11264857496
SBI Brajrajnagar</t>
  </si>
  <si>
    <t>197
198</t>
  </si>
  <si>
    <t>Brajmohan Bhoi &amp; others
-do-</t>
  </si>
  <si>
    <t>Ghanashyam Bhoi,
S/o-Jogindra Bhoi</t>
  </si>
  <si>
    <t>02350110038864
UCO Brajrajnagar</t>
  </si>
  <si>
    <t>5
621/62</t>
  </si>
  <si>
    <t>Brajmohan Bhoi 
Pramila Bhoi</t>
  </si>
  <si>
    <t>Pramila Bhoi,
W/o-Braj Mohan Bhoi</t>
  </si>
  <si>
    <t>02350110021873
UCO Brajrajnagar</t>
  </si>
  <si>
    <t>342</t>
  </si>
  <si>
    <t>Shesadev Bhoi &amp; others</t>
  </si>
  <si>
    <t>Lokeswar Bhoi,
S/o-Puran Bhoi</t>
  </si>
  <si>
    <t>02350101007197
UCO Brajrajnagar</t>
  </si>
  <si>
    <t>Gangadhara Bhoi,
S/o-Mr. Jogeswar Bhoi</t>
  </si>
  <si>
    <t>02350110021880
UCO Brajrajnagar</t>
  </si>
  <si>
    <t>299</t>
  </si>
  <si>
    <t>Sankar Sahu &amp; others</t>
  </si>
  <si>
    <t>Sunil Kumar Sahu,
S/o-Kanhei Sahu</t>
  </si>
  <si>
    <t>11264844089
SBI Brajrajnagar</t>
  </si>
  <si>
    <t>64</t>
  </si>
  <si>
    <t>Rambhadei Dash &amp; others</t>
  </si>
  <si>
    <t>Harihar Das,
S/o-Krishna Chandra Das</t>
  </si>
  <si>
    <t>11264801033
SBI Brajrajnagar</t>
  </si>
  <si>
    <t>Manash Ranjan dash,
S/o-Krushna Chandra Dash</t>
  </si>
  <si>
    <t>16922191001264
OBC Brajrajnagar</t>
  </si>
  <si>
    <t>621/645
234</t>
  </si>
  <si>
    <t>Harihar Sahu &amp; others
Bhubaneswar Sahu &amp; Others</t>
  </si>
  <si>
    <t>Harihar Sahu,
S/o-Bhubaneswar Sahu</t>
  </si>
  <si>
    <t>11264801135
SBI Brajrajnagar</t>
  </si>
  <si>
    <t>621/647</t>
  </si>
  <si>
    <t>Gunanidhi Sahu &amp; others</t>
  </si>
  <si>
    <t>Gunanidhi Sahu,
S/o-Bhubaneswar Sahu</t>
  </si>
  <si>
    <t>11264800039
SBI Brajrajnagar</t>
  </si>
  <si>
    <t>Prakash Chandra Sahu,
S/o-Suresh Sahu</t>
  </si>
  <si>
    <t>16922191000779
OBC Brajrajnagar</t>
  </si>
  <si>
    <t>268</t>
  </si>
  <si>
    <t>Ratna Sahu &amp; others</t>
  </si>
  <si>
    <t>Chintamani Sahu,
S/o-Tikanath Sahu</t>
  </si>
  <si>
    <t>21020110036563
UCO Gandhichowk</t>
  </si>
  <si>
    <t>Laxmi Bhoi,
W/o-Gangadhar Bhoi</t>
  </si>
  <si>
    <t>20016625596
SBI Brajrajnagar</t>
  </si>
  <si>
    <t>336
44
27</t>
  </si>
  <si>
    <t>Subhadra Khamari
Gandani Majhi &amp; Others
Kenekhar Khamari</t>
  </si>
  <si>
    <t>Hrudanand Majhi,
S/o-Goutam Majhi</t>
  </si>
  <si>
    <t>11324747839
Brajrajnagar
MCL evening Branch</t>
  </si>
  <si>
    <t>221</t>
  </si>
  <si>
    <t>Bhagabana Padhan &amp; others</t>
  </si>
  <si>
    <t>Mahima Pradhan</t>
  </si>
  <si>
    <t>16922191000403
OBC Brajrajnagar</t>
  </si>
  <si>
    <t>80</t>
  </si>
  <si>
    <t>Chandrasekhar Pasayat</t>
  </si>
  <si>
    <t>Tanuja Pasayat
D/o-Tiknath pasayat</t>
  </si>
  <si>
    <t>20225227122
SBI Brjn, MCL Campus</t>
  </si>
  <si>
    <t>205</t>
  </si>
  <si>
    <t>Balamukunda Dash</t>
  </si>
  <si>
    <t>Narottam Dash,
S/o-Balamukunda Dash</t>
  </si>
  <si>
    <t>21020110040881
UCO Gandhichowk</t>
  </si>
  <si>
    <t>Harihar Pradhan,
S/o-Tribikram Pradhan</t>
  </si>
  <si>
    <t>11346880514
SBI Gandghora</t>
  </si>
  <si>
    <t>Jadaba Sahoo,
S/o-Jamini Sahu</t>
  </si>
  <si>
    <t>21020100000339
UCO gandhichowk</t>
  </si>
  <si>
    <t>621/686</t>
  </si>
  <si>
    <t>Akrur Sahoo</t>
  </si>
  <si>
    <t>Akrur Sahoo,
S/o-Salegram Sahoo</t>
  </si>
  <si>
    <t>022053008355
Sambalpur Dist Co-operative Central Bank Ltd</t>
  </si>
  <si>
    <t>305/701</t>
  </si>
  <si>
    <t>Suresh Padhan
s/o- Brundabati Pradhan</t>
  </si>
  <si>
    <t>1500(PNB)
4019000100015007</t>
  </si>
  <si>
    <t>Brjn-3</t>
  </si>
  <si>
    <t>305/206</t>
  </si>
  <si>
    <t>Dayananda Rohidas</t>
  </si>
  <si>
    <t xml:space="preserve">Dayananda Rohidas
S/o- Sankirtan Rohidas
</t>
  </si>
  <si>
    <t xml:space="preserve">11264792753
SBI
</t>
  </si>
  <si>
    <t>Giridhari Chamar</t>
  </si>
  <si>
    <t>lalit Rohidas
s/o-Ugrasen Rohidas</t>
  </si>
  <si>
    <t>08891
Dist Co-Op
Central Bank</t>
  </si>
  <si>
    <t xml:space="preserve">Bundi Chamar
s/o- Nila Chamar
</t>
  </si>
  <si>
    <t>Lalit Mohan Bhoi
&amp; Other</t>
  </si>
  <si>
    <t xml:space="preserve">Lalit Mohan Bhoi
s/o- Hrudananda Bhoi
</t>
  </si>
  <si>
    <t>Dambarudhar Bhoi
s/o-Hrudananda Bhoi</t>
  </si>
  <si>
    <t>16922191032206
OBC</t>
  </si>
  <si>
    <t>Bidya Dhar Goud</t>
  </si>
  <si>
    <t>Mani Rout
s/o-Kalia Rout</t>
  </si>
  <si>
    <t xml:space="preserve">16922191041918
OBC
</t>
  </si>
  <si>
    <t>Jay Ballav Sahu
&amp; Other</t>
  </si>
  <si>
    <t xml:space="preserve">Shanti Lata Majhi
D/o- Lokeswar Majhi
</t>
  </si>
  <si>
    <t>16922281002263
OBC</t>
  </si>
  <si>
    <t>71
72</t>
  </si>
  <si>
    <t xml:space="preserve">Mr.jadunath Sahu
s/o- Rasabihari Sahu
</t>
  </si>
  <si>
    <t>1006385
Uco Bank</t>
  </si>
  <si>
    <t>Jay Ballav Sahu &amp; Other
-do-</t>
  </si>
  <si>
    <t>Bhabagrahi Pradhan
s/o- Fakira Pradhan</t>
  </si>
  <si>
    <t>21020110004333
Uco Bank</t>
  </si>
  <si>
    <t>Bhubaneswar Padhan
&amp; Other</t>
  </si>
  <si>
    <t>Rabindra Pradhans/o- Bhubaneswar Pradhan</t>
  </si>
  <si>
    <t>21020110010211
Uco Bank</t>
  </si>
  <si>
    <t>Khirod Sahu
s/o- Dharanidharsahu</t>
  </si>
  <si>
    <t>21020110042199
Uco Bank</t>
  </si>
  <si>
    <t>Chaitu Khadia</t>
  </si>
  <si>
    <t>Subash Khadia
s/o- Baishakhu Khadia</t>
  </si>
  <si>
    <t>21020110005293
Uco Bank</t>
  </si>
  <si>
    <t xml:space="preserve">Satyanarayan Singh
</t>
  </si>
  <si>
    <t>Babulal Singh
s/o- Satyanarayan Singh</t>
  </si>
  <si>
    <t>Bundia</t>
  </si>
  <si>
    <t>Naresh Singh
s/o- Harilal Singh</t>
  </si>
  <si>
    <t xml:space="preserve">5
</t>
  </si>
  <si>
    <t>Giridhari Naik
s/o- Kumod Naik</t>
  </si>
  <si>
    <t>31669645315
SBI  BANDHBAHAL</t>
  </si>
  <si>
    <t>Baliput</t>
  </si>
  <si>
    <t>7
8
33/11</t>
  </si>
  <si>
    <t>Chandra Bhoi
Chandra Bhoi
Ramsia Bhoi &amp; Others</t>
  </si>
  <si>
    <t>Ramsia Bhoi
s/o- Chandra Bhoi</t>
  </si>
  <si>
    <t>413802010680753
Union Bank BRJN</t>
  </si>
  <si>
    <t>8 ,6
33/4</t>
  </si>
  <si>
    <t>Chandra Bhoi
Sanuojya Bhoi</t>
  </si>
  <si>
    <t>Sanuj Bhoi
s/o- Drusti Bhoi</t>
  </si>
  <si>
    <t>18920100003322
Uco bank Rampur coilary</t>
  </si>
  <si>
    <t>Dharmu Padhan
&amp; Other</t>
  </si>
  <si>
    <t>Makunda Pradhan
s/o- Jeebandhan Pradhan</t>
  </si>
  <si>
    <t>18910100002864
Uco bank Oriant Coilary</t>
  </si>
  <si>
    <t>Birbar Bhoi</t>
  </si>
  <si>
    <t>Santosh Ku. Bhoi
s/o- Abhimanya Bhoi</t>
  </si>
  <si>
    <t>10707945742
SBI SAMDA BELPAHAR</t>
  </si>
  <si>
    <t>18
33/16</t>
  </si>
  <si>
    <t>Bisnu Singh &amp; Other
Dinabandhu Naik</t>
  </si>
  <si>
    <t>Barun Naik
s/o- Dinabandhu Naik</t>
  </si>
  <si>
    <t>536302010143182
Union Bank BANDHBAHAL</t>
  </si>
  <si>
    <t>20
33/22</t>
  </si>
  <si>
    <t>Bhojraj Naik
&amp; Other
Narayan Naik</t>
  </si>
  <si>
    <t>Narayan Naik
s/o- Bhojraj Naik</t>
  </si>
  <si>
    <t>10707937264
SBI SAMDA BELPAHAR</t>
  </si>
  <si>
    <t>Medini Padhan
&amp; Other</t>
  </si>
  <si>
    <t>Thakur Pradhan
s/o- pruthipal Pradhan</t>
  </si>
  <si>
    <t>10746848936
SBI BANDHBAHAL</t>
  </si>
  <si>
    <t>Kshitindra Pradhan
s/o- Pruthipal Pradhan</t>
  </si>
  <si>
    <t>1935628301
CBI TRC BELPAHAR</t>
  </si>
  <si>
    <t>Rahasbihari Naik</t>
  </si>
  <si>
    <t>Jagannath Naik
s/o- Rahasbihari Naik</t>
  </si>
  <si>
    <t>2916
Union Bank BRJN</t>
  </si>
  <si>
    <t>27
28</t>
  </si>
  <si>
    <t>Sharadha naik &amp; Other</t>
  </si>
  <si>
    <t>Narendra Naik
s/o- Dhaneswar Naik</t>
  </si>
  <si>
    <t>3978
Uco Bank Rampur  Coilary</t>
  </si>
  <si>
    <t>33/2</t>
  </si>
  <si>
    <t>Debanand Pradhan
&amp; Other</t>
  </si>
  <si>
    <t>Sushanta Ku. Pradhan
s/o- Lokeswr Pradhan</t>
  </si>
  <si>
    <t>20097467927
SBI BANDHBAHAL</t>
  </si>
  <si>
    <t>33/5</t>
  </si>
  <si>
    <t>Bhaktiram Pandey</t>
  </si>
  <si>
    <t>Bhaktiram Pandey
s/o- Jogeswar Pandey</t>
  </si>
  <si>
    <t>10707921061
SBI</t>
  </si>
  <si>
    <t>33/24</t>
  </si>
  <si>
    <t>Judhisthir Naik
&amp; Other</t>
  </si>
  <si>
    <t>Madhab Chandra Pradhan
S/o- Debendra Pradhan</t>
  </si>
  <si>
    <t>30922586549
SBI BANDHBAHAL</t>
  </si>
  <si>
    <t>33/25</t>
  </si>
  <si>
    <t>Ramesh Sahu
s/o- Rup Sahu</t>
  </si>
  <si>
    <t>4738
Uco Bank Rampur Coilary</t>
  </si>
  <si>
    <t>33/31</t>
  </si>
  <si>
    <t>Jayasini Pradhan
&amp; Other</t>
  </si>
  <si>
    <t>Chhatrapati Pradhan
s/o- Late Mahabir Pradhan</t>
  </si>
  <si>
    <t>11264859028
SBI  BRJN</t>
  </si>
  <si>
    <t>Ajodhya Sahu</t>
  </si>
  <si>
    <t>Dolamani Sahu
s/o- Ajodhya Sahu</t>
  </si>
  <si>
    <t>31720757347
SBI SAMDA , BELPAHAR</t>
  </si>
  <si>
    <t>Ainlapali</t>
  </si>
  <si>
    <t>15
28
41/13</t>
  </si>
  <si>
    <t>Chintami Goud &amp; Other
Bibar Rout
Mani Kaidi</t>
  </si>
  <si>
    <t>Jugeswar Kaudi
s/o- Mani Kaudi</t>
  </si>
  <si>
    <t>32589108972
SBI BANDHBAHAL</t>
  </si>
  <si>
    <t>Dinu Bagar
&amp; Other</t>
  </si>
  <si>
    <t>Brushabhanu Bagar
s/o- Duryodhan Bagar</t>
  </si>
  <si>
    <t>23333211000983
Uco Bank RAMPUR COILARY</t>
  </si>
  <si>
    <t>Netrananda Padhan
&amp; Other</t>
  </si>
  <si>
    <t>Netrananda Padhan
s/o- Anirudha Pradhan</t>
  </si>
  <si>
    <t>31650464508
SBI BANDHBAHAL</t>
  </si>
  <si>
    <t>Paremeswar Bagar
&amp; Other</t>
  </si>
  <si>
    <t>Paremeswar Bagar
s/o- Ratanu Bagar</t>
  </si>
  <si>
    <t>16922191027950
OBC</t>
  </si>
  <si>
    <t>Bibhisan padhan
&amp; Other</t>
  </si>
  <si>
    <t>Gourishankar Pradhan
s/o- Dulendra Pradhan</t>
  </si>
  <si>
    <t>23330110007327
Uco Bank</t>
  </si>
  <si>
    <t>Baikuntha Sahu
&amp; Other</t>
  </si>
  <si>
    <t>Jagannath Sahoo
Dalimba sahoo
father- Kaikuntha Sahu</t>
  </si>
  <si>
    <t>129151
Uco Bank BRJN</t>
  </si>
  <si>
    <t>41/2
41/11
41/26</t>
  </si>
  <si>
    <t>Hemsagar Sahu
-do-
-do-</t>
  </si>
  <si>
    <t>Akanan Sahu
s/o- Hema Sagar Sahu</t>
  </si>
  <si>
    <t>11346819301
SBI JSG</t>
  </si>
  <si>
    <t>41/12
41/25
41/38</t>
  </si>
  <si>
    <t>Temsagar Sahu
-do-
-do</t>
  </si>
  <si>
    <t>Temsagar Sahu
Sebati sahu
S/o-Suru sahu</t>
  </si>
  <si>
    <t>413802010005500
Union Bank  BRJN</t>
  </si>
  <si>
    <t>41/19</t>
  </si>
  <si>
    <t>Achytanand Seth
&amp; Other</t>
  </si>
  <si>
    <t>Taruni San Seth
Rukmani Seth
S/o- Narayan Seth</t>
  </si>
  <si>
    <t>11264846734
SBI  BRJN</t>
  </si>
  <si>
    <t>41/22</t>
  </si>
  <si>
    <t>Baban Padhan</t>
  </si>
  <si>
    <t>nabin Pradhan
s/o- baban Pradhan</t>
  </si>
  <si>
    <t>18920100002516
Uco Bank Rmpur Coilary</t>
  </si>
  <si>
    <t>41/24</t>
  </si>
  <si>
    <t>Chandramani Padhan
Cheru Padhan</t>
  </si>
  <si>
    <t>Sairendri Pradhan
w/o- Parsuram Pradhan</t>
  </si>
  <si>
    <t>3333211001737
Uco Bank Rampur Coilary</t>
  </si>
  <si>
    <t>41/36</t>
  </si>
  <si>
    <t>Anirudhha Naik
&amp; Other</t>
  </si>
  <si>
    <t>Subash Naik
s/o- Laba Naik</t>
  </si>
  <si>
    <t>18920100004236
Uco Bank Rampur Coilary</t>
  </si>
  <si>
    <t>41/37</t>
  </si>
  <si>
    <t>Baidehi Sahu
s/o- dayasagar sahu</t>
  </si>
  <si>
    <t>23330110003237
Uco Bank Rampur Coilary</t>
  </si>
  <si>
    <t>41/39</t>
  </si>
  <si>
    <t>Bidya sagar Sahu</t>
  </si>
  <si>
    <t>Bidyadhar sahu
s/o- Suru Sahu</t>
  </si>
  <si>
    <t>11264786148
SBI  BRJN</t>
  </si>
  <si>
    <t>41/34</t>
  </si>
  <si>
    <t>Premsagar Sahu
s/o- Suru sahu</t>
  </si>
  <si>
    <t>31517277965
SBI  BRJN</t>
  </si>
  <si>
    <t>41/59
41/77</t>
  </si>
  <si>
    <t>Kartikeswar Kaudi
&amp; Other</t>
  </si>
  <si>
    <t>Makardhwaj Kaudi
s/o- Bisweswar Kaudi</t>
  </si>
  <si>
    <t>11264878937
SBI  BRJN</t>
  </si>
  <si>
    <t>Kshitendra Padhan
s/o- Pruthipal Pradhan</t>
  </si>
  <si>
    <t>1935628301
Central Bank Belpahar</t>
  </si>
  <si>
    <t>Katapali-A</t>
  </si>
  <si>
    <t>27
65
70/30
33</t>
  </si>
  <si>
    <t>Jagabandhu Sahu &amp; Other
Dubraj Pradhan
Sakruta Pradhan &amp; Other</t>
  </si>
  <si>
    <t>Tiknath Padhan
s/o- Ghanashyam Pradhan</t>
  </si>
  <si>
    <t>11264879872
SBI BRJN</t>
  </si>
  <si>
    <t>59
70/23</t>
  </si>
  <si>
    <t xml:space="preserve">Laba Padhan
Homeswar Padhan </t>
  </si>
  <si>
    <t>Homeswar Padhan
S/o-Laba padhan</t>
  </si>
  <si>
    <t>1935681886
CBI Belpahar</t>
  </si>
  <si>
    <t xml:space="preserve">Shradhakar Padhan
</t>
  </si>
  <si>
    <t>Subash Chandra Pradhan
s/o- Kubera Pradhan</t>
  </si>
  <si>
    <t>10746848845
SBI Bandhbahal</t>
  </si>
  <si>
    <t>Sakruta Pradhan
&amp; Other</t>
  </si>
  <si>
    <t>Narasingha Bhoi
s/o- Khedu Bhoi</t>
  </si>
  <si>
    <t>21020110035023
Uco Bank G C</t>
  </si>
  <si>
    <t>Kishor Chandra Padhan
s/o- Sanatanu padhan</t>
  </si>
  <si>
    <t xml:space="preserve">18920100003071
Uco Bank 
Rmpur Coilary </t>
  </si>
  <si>
    <t>77/44</t>
  </si>
  <si>
    <t>Makardhwaj Pradhan
s/o- Surendra Pradhan</t>
  </si>
  <si>
    <t>10746862315
SBI Bandhbahal</t>
  </si>
  <si>
    <t>Tebhaphuda Pradhan
&amp; Other</t>
  </si>
  <si>
    <t>Sushanta Ku. Pradhan
s/o- Lokeswar Pradhan</t>
  </si>
  <si>
    <t>20097467927
SBI Bandhbahal</t>
  </si>
  <si>
    <t>34
70/53</t>
  </si>
  <si>
    <t>Chhatrapati Pradhan
Jayaswini Pradhan</t>
  </si>
  <si>
    <t>Chhatrapati Pradhan
S/o- Mahabir Pradhan</t>
  </si>
  <si>
    <t>11264859028
SBI BRJN</t>
  </si>
  <si>
    <t>Ghasiram Pradhan &amp; Other</t>
  </si>
  <si>
    <t>Ghasiram Pradhan
s/o Jogendra Pradhan</t>
  </si>
  <si>
    <t xml:space="preserve">11264798007
SBI, </t>
  </si>
  <si>
    <t>Arjun Naik and others</t>
  </si>
  <si>
    <t>Santosh Naik 
S/o-Arjun Naik</t>
  </si>
  <si>
    <t xml:space="preserve">
 21023211000044</t>
  </si>
  <si>
    <t>Udekar Ganda S/o-Taman Ganda</t>
  </si>
  <si>
    <t>Banmali Sagar 
S/o-Tinku Sagar</t>
  </si>
  <si>
    <t xml:space="preserve">16922191003459             
</t>
  </si>
  <si>
    <t>kainti Naik  &amp; others</t>
  </si>
  <si>
    <t xml:space="preserve">Sushama Patel 
W/o-Brundaban </t>
  </si>
  <si>
    <t xml:space="preserve">30659944163
</t>
  </si>
  <si>
    <t>Tapaswini Naik 
S/o-Brundaban Naik</t>
  </si>
  <si>
    <t xml:space="preserve">31704364050
</t>
  </si>
  <si>
    <t>Brundaban Naik 
S/o-Kahnu Naik</t>
  </si>
  <si>
    <t xml:space="preserve">30653409143
</t>
  </si>
  <si>
    <t>38
39</t>
  </si>
  <si>
    <t>Chudamani Naik and others</t>
  </si>
  <si>
    <t>Giridhari Naik , 
Dinabandhu Naik</t>
  </si>
  <si>
    <t xml:space="preserve">20083814005
</t>
  </si>
  <si>
    <t xml:space="preserve">Karunakar Badhai  S/o-Dambarudhar </t>
  </si>
  <si>
    <t>Kishor Chandra Badhai S/o- Karunakar</t>
  </si>
  <si>
    <t xml:space="preserve">12060011184 
</t>
  </si>
  <si>
    <t>Kalindra Gond S/o- Chandra Gond</t>
  </si>
  <si>
    <t>Kumudini Dhurua W/o-Hemsagar Dhurua</t>
  </si>
  <si>
    <t xml:space="preserve">32019361186
</t>
  </si>
  <si>
    <t>khiradripriya Sai W/o-Jagarnath Sai</t>
  </si>
  <si>
    <t>Subhendu Narayan S/o-Arabinda Pratap Singh Deo</t>
  </si>
  <si>
    <t xml:space="preserve">20016625711
</t>
  </si>
  <si>
    <t>21,23</t>
  </si>
  <si>
    <t xml:space="preserve">Gopala Dhurua and others </t>
  </si>
  <si>
    <t>Sharma Dhurua S/o- Prama Dhurua</t>
  </si>
  <si>
    <t xml:space="preserve">21023211000297 
</t>
  </si>
  <si>
    <t>21, 23</t>
  </si>
  <si>
    <t>Raghu Dhurua S/o-Gopal Dhurua</t>
  </si>
  <si>
    <t xml:space="preserve">21023211000563
</t>
  </si>
  <si>
    <t>Udhab Dhurua S/o-Kunu Dhurua</t>
  </si>
  <si>
    <t xml:space="preserve">21020110025512
</t>
  </si>
  <si>
    <t>Gouri Ganda and others</t>
  </si>
  <si>
    <t>Kusha Badi S/o- Dinabandhu Badi</t>
  </si>
  <si>
    <t xml:space="preserve">16922191015636
</t>
  </si>
  <si>
    <t>Pramod  Kumar Badi S/o- Karna Badi</t>
  </si>
  <si>
    <t xml:space="preserve">11324717123
</t>
  </si>
  <si>
    <t>34
35
36
104/8
104/105
106
108</t>
  </si>
  <si>
    <t>Panchanan Bisi 
S/o- Chandra Bisi
-do-
-do-
Panchanan Bisi 
S/o- Chandra Bisi</t>
  </si>
  <si>
    <t>Panchanan Bisi S/o- Chandra Bisi</t>
  </si>
  <si>
    <t xml:space="preserve">12060033345
</t>
  </si>
  <si>
    <t>Jagmohan Dhurua S/o- Natabara</t>
  </si>
  <si>
    <t>Bhagabana Dhurua S/o- Jagmohan Dhurua</t>
  </si>
  <si>
    <t xml:space="preserve">12060056385
</t>
  </si>
  <si>
    <t>45
46</t>
  </si>
  <si>
    <t>Dileswar Sa and others
-do-</t>
  </si>
  <si>
    <t>Iswar Sa S/o-Dileswar Sa</t>
  </si>
  <si>
    <t xml:space="preserve">21023211000068
</t>
  </si>
  <si>
    <t>Mangal Sahu S/o- Dileswar Sahu</t>
  </si>
  <si>
    <t xml:space="preserve">84005432667
</t>
  </si>
  <si>
    <t>Durgacharan Bagar S/o-Ratan Bagar</t>
  </si>
  <si>
    <t>Kshyamasila Bagar S/o-Durga Charan Bagar</t>
  </si>
  <si>
    <t xml:space="preserve">12060057742
</t>
  </si>
  <si>
    <t>Dhubani Bhainsa W/o- Mastaram Bhainsa</t>
  </si>
  <si>
    <t>Gokul Bhainsa S/o- Rajendra Bhainsa</t>
  </si>
  <si>
    <t xml:space="preserve">12060048160
</t>
  </si>
  <si>
    <t>52
83</t>
  </si>
  <si>
    <t>Dhubani Bhainsa W/o- Mastaram Bhainsa
Mastaram Bhainsa S/o- Tika Bhainsa</t>
  </si>
  <si>
    <t>Dulanand Bhainsa S/o- Pitamber Bhainsa</t>
  </si>
  <si>
    <t xml:space="preserve">21020110027097
</t>
  </si>
  <si>
    <t xml:space="preserve">Natabara Patel and others </t>
  </si>
  <si>
    <t>Dusmana Patel 
S/o- Sadanand Patel</t>
  </si>
  <si>
    <t xml:space="preserve">30852089770
</t>
  </si>
  <si>
    <t>Jalandhar Patel 
S/o- Natabar Patel</t>
  </si>
  <si>
    <t xml:space="preserve">16922191009246
</t>
  </si>
  <si>
    <t>56
57</t>
  </si>
  <si>
    <t>Kalindra Dhurua
-do-</t>
  </si>
  <si>
    <t>Gokulanand Dhurua S/o- Jogindra Dhurua</t>
  </si>
  <si>
    <t xml:space="preserve">16922191037393
</t>
  </si>
  <si>
    <t xml:space="preserve">Parmeswar Badhai and others </t>
  </si>
  <si>
    <t>Sabharam Badhai S/o- Parmeswar Badhai</t>
  </si>
  <si>
    <t xml:space="preserve">21023211000570
</t>
  </si>
  <si>
    <t>11
102</t>
  </si>
  <si>
    <t>Parmeswar Badhai and others 
Sundar Badhai S/o- Balaram Badhai</t>
  </si>
  <si>
    <t>Parsuram Badhai S/o- Sundar badhai</t>
  </si>
  <si>
    <t xml:space="preserve">16922191028780
</t>
  </si>
  <si>
    <t>Debarchan Badhai S/o- Sundar Badhai</t>
  </si>
  <si>
    <t xml:space="preserve">12060011912
</t>
  </si>
  <si>
    <t>71
73
74
104/143</t>
  </si>
  <si>
    <t>Biharilal Sai and others</t>
  </si>
  <si>
    <t>Labani Kumar Sai S/o- Lingaraj Sai</t>
  </si>
  <si>
    <t xml:space="preserve">16922121008370
</t>
  </si>
  <si>
    <t>Ghanashyam Bhoi and others</t>
  </si>
  <si>
    <t xml:space="preserve">Balaram Bhoi S/o- Dubraj Bhoi </t>
  </si>
  <si>
    <t xml:space="preserve">12060019820
</t>
  </si>
  <si>
    <t>Polisti Kumar  Bhoi S/o- Budhuram Bhoi</t>
  </si>
  <si>
    <t xml:space="preserve">84006401309
</t>
  </si>
  <si>
    <t>76
104/110</t>
  </si>
  <si>
    <t>Ghanashyam Bhoi and others
Ghanashyam Bhoi and others</t>
  </si>
  <si>
    <t>Tankadhar Bhoi S/o- Budharam Bhoi</t>
  </si>
  <si>
    <t xml:space="preserve">16922191025130
</t>
  </si>
  <si>
    <t>Tularam Bhoi S/o- Bhagirathi</t>
  </si>
  <si>
    <t xml:space="preserve">12060051412
</t>
  </si>
  <si>
    <t>76
37</t>
  </si>
  <si>
    <t xml:space="preserve">Ghanashyam Bhoi and others
Chandra Bhoi S/o- Balandra Bhoi </t>
  </si>
  <si>
    <t>Aswini Bhoi S/o-Sundramani Bhoi</t>
  </si>
  <si>
    <t xml:space="preserve">16922011000125
</t>
  </si>
  <si>
    <t>104/113
108</t>
  </si>
  <si>
    <t>Purusottam Bhoi s/o- Ugrasen Bhoi
Ugrasne Bhoi S/o - Chandra Bhoi</t>
  </si>
  <si>
    <t>Purusottam Bhoi s/o- Ugrasen Bhoi</t>
  </si>
  <si>
    <t xml:space="preserve">11264826376
</t>
  </si>
  <si>
    <t>104/130</t>
  </si>
  <si>
    <t>Tankadhar Podh S/o-U jagar Podh</t>
  </si>
  <si>
    <t xml:space="preserve">21020110007891 
</t>
  </si>
  <si>
    <t>Mohan Padhai and others</t>
  </si>
  <si>
    <t>Surendra Ku. Badhai S/o- Chhabiram Badhai</t>
  </si>
  <si>
    <t xml:space="preserve">16922191008348
</t>
  </si>
  <si>
    <t>87
88</t>
  </si>
  <si>
    <t>Latabana Badhai 
S/o- Dambaru Badhai
Latabana Badhai 
S/o- Dambaru Badhai</t>
  </si>
  <si>
    <t>Minketan Badhai 
S/o- Madhusudan Badhai</t>
  </si>
  <si>
    <t xml:space="preserve">16922121008325
</t>
  </si>
  <si>
    <t>Latabana Badhai S/o- Dambaru Badhai</t>
  </si>
  <si>
    <t>Soudamini Badhai S/o- Minketan Badhai</t>
  </si>
  <si>
    <t xml:space="preserve">16922191041529
</t>
  </si>
  <si>
    <t>92
93
104/79</t>
  </si>
  <si>
    <t>Satyabhama Sai W/o- Pratap Chandra
-do-
-do-</t>
  </si>
  <si>
    <t>Kunjabihari SinghLlalu S/o- Raghunath Sngh</t>
  </si>
  <si>
    <t xml:space="preserve">12060011106
</t>
  </si>
  <si>
    <t>94
95
104/79</t>
  </si>
  <si>
    <t>Sadhsib Majhi S/o- Jaider Majhi
-do-
-do-</t>
  </si>
  <si>
    <t>Sabita Majhi W/o- Tankadhar Majhi</t>
  </si>
  <si>
    <t xml:space="preserve">12060017288
</t>
  </si>
  <si>
    <t>Shankar Majhi S/o- Sadashib Majhi 
-do
-do-</t>
  </si>
  <si>
    <t>Tarani sen Majhi S/o- Shankar Majhi</t>
  </si>
  <si>
    <t xml:space="preserve">16922191014318
</t>
  </si>
  <si>
    <t>104/141
104/1
36</t>
  </si>
  <si>
    <t>Rahasbihari Bisi S/o- Murali Bisi
-do-
Chandra Bishi &amp; Others</t>
  </si>
  <si>
    <t>Rahasbihari Bisi S/o- Murali Bisi</t>
  </si>
  <si>
    <t>11264875641
SBI</t>
  </si>
  <si>
    <t>Akshya Ku. Pasjoshi S/o- Bhairahti Patjoshi</t>
  </si>
  <si>
    <t xml:space="preserve">11264777847
</t>
  </si>
  <si>
    <t>104/48
104/49</t>
  </si>
  <si>
    <t>Chhabiram Badhai S/o- Dhanurjaya 
-do-</t>
  </si>
  <si>
    <t>Bimbadhar Badhei S/o- Chhabiram</t>
  </si>
  <si>
    <t xml:space="preserve">16922121008264
</t>
  </si>
  <si>
    <t>104/134
104/135</t>
  </si>
  <si>
    <t>Gunabant Bhainsa S/o- Rajendra
-do-</t>
  </si>
  <si>
    <t>Bhelamani Bhainsa S/o- Gunabanta</t>
  </si>
  <si>
    <t xml:space="preserve">30220755458
</t>
  </si>
  <si>
    <t>104/168
104/114
98
54</t>
  </si>
  <si>
    <t>Amar Padhan S/o-Okil  Padhan
Bhamar Padhan &amp; Other
Shradharkar Padhan &amp; Other</t>
  </si>
  <si>
    <t>Amar Pradhan S/o-Okil  Padhan</t>
  </si>
  <si>
    <t xml:space="preserve">16922191045046
</t>
  </si>
  <si>
    <t>Nakul Padhan &amp; others</t>
  </si>
  <si>
    <t>Thakur Pradhan S/o- Amar Pradhan</t>
  </si>
  <si>
    <t xml:space="preserve">33037114547
</t>
  </si>
  <si>
    <t>Ptabash Badhai 
S/o-Purandhar Badhai</t>
  </si>
  <si>
    <t>Pitabasa Badhai 
S/o-Purandhar Badhai</t>
  </si>
  <si>
    <t xml:space="preserve">12060030300
</t>
  </si>
  <si>
    <t>Jogesh Badhai and others</t>
  </si>
  <si>
    <t>Gurucharan Seth S/o-Bhagrathi</t>
  </si>
  <si>
    <t xml:space="preserve">12060058655
</t>
  </si>
  <si>
    <t>Bhama Singh &amp; others</t>
  </si>
  <si>
    <t xml:space="preserve">Dayanidgi  Singh S/o- Ujal Singh </t>
  </si>
  <si>
    <t xml:space="preserve">16922191035832 </t>
  </si>
  <si>
    <t>Goudmal</t>
  </si>
  <si>
    <t>Dambarudhar Sdingh S/o- Bhajan Singh</t>
  </si>
  <si>
    <t xml:space="preserve">84008337328 </t>
  </si>
  <si>
    <t>Lal Kishor Ch. Sai S/o-Chudamani Sai</t>
  </si>
  <si>
    <t>Kishor Ch. Sai S/o- Chudamani Sai</t>
  </si>
  <si>
    <t>08895 
The Sbp Dist Co-op Cent Bank</t>
  </si>
  <si>
    <t>71/83
71/84</t>
  </si>
  <si>
    <t>Nrupendra Ku. Sai S/o- Kishor Ch. Padmasekhar Sai S/o- Kishor Ch. Sai</t>
  </si>
  <si>
    <t>Padma Sekhar Sai S/o- Kishor Ch. Sai.</t>
  </si>
  <si>
    <t xml:space="preserve">16922191039090
</t>
  </si>
  <si>
    <t>71/8</t>
  </si>
  <si>
    <t>Dileswar Meher S/o-Dasarathi Meher</t>
  </si>
  <si>
    <t>Rajib Meher S/o- Dileswar Meher</t>
  </si>
  <si>
    <t xml:space="preserve">12060016422
</t>
  </si>
  <si>
    <t>32
71/70
71/62</t>
  </si>
  <si>
    <t>Phakira Meher S/o- Danau Meher
Kailash Meher S/o-Phakir Meher
-do-</t>
  </si>
  <si>
    <t>Kailash Meher S/o-Phakir Meher</t>
  </si>
  <si>
    <t xml:space="preserve">11324726240
</t>
  </si>
  <si>
    <t>71/25
71/66
71/23</t>
  </si>
  <si>
    <t>Sukanti Meher w/o- Sankirtan Meher 
-do-
-do-</t>
  </si>
  <si>
    <t>Sankirtan Meher S/o- Bideshi Meher</t>
  </si>
  <si>
    <t>02350110001059</t>
  </si>
  <si>
    <t>Bichhu Khadia(others)</t>
  </si>
  <si>
    <t>Dhaneswar Khadia S/o- Bichhu Khadia</t>
  </si>
  <si>
    <t xml:space="preserve">16922011000460
</t>
  </si>
  <si>
    <t>Chamar Katar S/o-Ratna</t>
  </si>
  <si>
    <t>Goutam Katar S/o-Chamar</t>
  </si>
  <si>
    <t xml:space="preserve">16922121001807
</t>
  </si>
  <si>
    <t>Sumitra Ganda w/o-Shradharkar</t>
  </si>
  <si>
    <t>Kuntala Karali W/o- Shobharam</t>
  </si>
  <si>
    <t xml:space="preserve">16922191013427
</t>
  </si>
  <si>
    <t>Purudhar Pradhan S/o-Chandrasekhar Pradhan</t>
  </si>
  <si>
    <t>Purundar Pradhan S/o-Chandrasekhar Pradhan</t>
  </si>
  <si>
    <t xml:space="preserve">12060008681
</t>
  </si>
  <si>
    <t>71/11</t>
  </si>
  <si>
    <t>Mukunda Pradhan S/o-Jiburdhan Pradhan</t>
  </si>
  <si>
    <t xml:space="preserve">18910100002864
</t>
  </si>
  <si>
    <t>Bhimasahu S/o-Basudev Sahu</t>
  </si>
  <si>
    <t>Sakuntala Sahu W/o-Sundarmuni Sahu</t>
  </si>
  <si>
    <t xml:space="preserve">31489375462
</t>
  </si>
  <si>
    <t>71/2</t>
  </si>
  <si>
    <t>Karunakar Sahu S/o-Bhim Sahu</t>
  </si>
  <si>
    <t>Rengtu Sahu S/o-Bhima Sahu</t>
  </si>
  <si>
    <t xml:space="preserve">32969027253
</t>
  </si>
  <si>
    <t>Kunjabana Meher S/o- Ghasiram</t>
  </si>
  <si>
    <t>Abhiram Meher 
S/o- Kunjabana</t>
  </si>
  <si>
    <t xml:space="preserve">912010009050377
</t>
  </si>
  <si>
    <t>Rankata</t>
  </si>
  <si>
    <t>Rajaram Meher 
S/o- Kunjabana</t>
  </si>
  <si>
    <t xml:space="preserve">16922191006412
</t>
  </si>
  <si>
    <t>Dhanu Katar S/o-Kumar</t>
  </si>
  <si>
    <t>Sundarmani Katar 
S/o-Dhanu Katar</t>
  </si>
  <si>
    <t xml:space="preserve">11324723294
</t>
  </si>
  <si>
    <t>Nilamber Meher S/o-Minaketan &amp; Others</t>
  </si>
  <si>
    <t>Bhabanishankar Meher S/o-Purna Meher</t>
  </si>
  <si>
    <t xml:space="preserve">30810666238
</t>
  </si>
  <si>
    <t>Birju Dhurua S/o-Khagasu</t>
  </si>
  <si>
    <t>Lukeshwar Dhurua 
S/o- Kulamani</t>
  </si>
  <si>
    <t xml:space="preserve">21020110030721
</t>
  </si>
  <si>
    <t>Bhaka Goud S/o-Nalia</t>
  </si>
  <si>
    <t>Ujagar Dila S/o-Bhakta</t>
  </si>
  <si>
    <t xml:space="preserve">12060030945
</t>
  </si>
  <si>
    <t>Bhadra Kisan S/o- Ghmbha</t>
  </si>
  <si>
    <t>Jagdish Kisan 
S/o- Lalmohan</t>
  </si>
  <si>
    <t xml:space="preserve">12060024998
</t>
  </si>
  <si>
    <t>Sudarshan Dhurua S/o-Rajib Dhurua</t>
  </si>
  <si>
    <t>Gunamani Dhurua 
S/o- Sudarshan</t>
  </si>
  <si>
    <t xml:space="preserve">12060033684
</t>
  </si>
  <si>
    <t>48
46</t>
  </si>
  <si>
    <t>Sudarshan Kisan S/o-Chaitany
-do-</t>
  </si>
  <si>
    <t>Sahadev Kisan</t>
  </si>
  <si>
    <t xml:space="preserve">12060042555
</t>
  </si>
  <si>
    <t>48/38</t>
  </si>
  <si>
    <t>Japa Katar S/o- Chamara</t>
  </si>
  <si>
    <t>Bhagbana Katar 
S/o- Deba Katar</t>
  </si>
  <si>
    <t xml:space="preserve">16922191023006
</t>
  </si>
  <si>
    <t>48/29
15
16
17</t>
  </si>
  <si>
    <t>Gajendra Dhurua S/o-Jalandhar
Dileswar Dhurua &amp; others
-do-
-do-</t>
  </si>
  <si>
    <t>Gajendra Dhurua S/o- Jalandhar</t>
  </si>
  <si>
    <t xml:space="preserve">21020110006375
</t>
  </si>
  <si>
    <t>48/9</t>
  </si>
  <si>
    <t>Sukaram Meher S/o- Satyanand</t>
  </si>
  <si>
    <t xml:space="preserve">16922191005385
</t>
  </si>
  <si>
    <t>48/10
48/39</t>
  </si>
  <si>
    <t>Langalata Meher W/o-Satyanand 
Styanand Meher S/o Kartika Meher</t>
  </si>
  <si>
    <t>Satyanand Meher S/o- Kartika Meher</t>
  </si>
  <si>
    <t xml:space="preserve">84000972902
</t>
  </si>
  <si>
    <t>48/13</t>
  </si>
  <si>
    <t>KrushanChandra Meher S/o-Hemchand Meher</t>
  </si>
  <si>
    <t>Dambarudhar Meher S/o- Bhikari</t>
  </si>
  <si>
    <t xml:space="preserve">21020610004289
</t>
  </si>
  <si>
    <t>48/33</t>
  </si>
  <si>
    <t>Suku Bhainsal S/o- Kasiram</t>
  </si>
  <si>
    <t xml:space="preserve">12060012994
</t>
  </si>
  <si>
    <t>48/36</t>
  </si>
  <si>
    <t>Shanar Kisan S/o-Bulu</t>
  </si>
  <si>
    <t>Champa Kisan W/o- Ananda</t>
  </si>
  <si>
    <t xml:space="preserve">16922121003450
</t>
  </si>
  <si>
    <t>48/37</t>
  </si>
  <si>
    <t>Subhadra Kisan W/o- Shankar</t>
  </si>
  <si>
    <t>Ananda Kisan S/o- Shankar</t>
  </si>
  <si>
    <t xml:space="preserve">84000369528
</t>
  </si>
  <si>
    <t>Labani Goud S/o- Malia Goud</t>
  </si>
  <si>
    <t>Basudev Rout S/o- Chandra Shekhar</t>
  </si>
  <si>
    <t xml:space="preserve">12060016670
</t>
  </si>
  <si>
    <t>Bade Kisan S/o- Butia</t>
  </si>
  <si>
    <t>Surubali Kisan W/o- Ratilal</t>
  </si>
  <si>
    <t xml:space="preserve">16922191017791
</t>
  </si>
  <si>
    <t>Banmali Gond S/o- Shamkar</t>
  </si>
  <si>
    <t>Sanjukta Bhoi W/o-Banmali Bhoi</t>
  </si>
  <si>
    <t xml:space="preserve">16922121006451
</t>
  </si>
  <si>
    <t>19
49</t>
  </si>
  <si>
    <t>Dash Katar S/o- Kumar 
-do-</t>
  </si>
  <si>
    <t>Shatrughna Katar S/o- Dash Katar</t>
  </si>
  <si>
    <t xml:space="preserve">84011454367
</t>
  </si>
  <si>
    <t>48/40</t>
  </si>
  <si>
    <t>Rangabati Majhi w/o- Keshaba</t>
  </si>
  <si>
    <t xml:space="preserve">Bhim Kishan S/o- Keshaba </t>
  </si>
  <si>
    <t xml:space="preserve">16922191030257
</t>
  </si>
  <si>
    <t>13
14</t>
  </si>
  <si>
    <t>Dileswar Dhurua &amp; others
-do-</t>
  </si>
  <si>
    <t>Dileswar Dhurua S/o- Shyamsundar</t>
  </si>
  <si>
    <t xml:space="preserve">4019000400006231
</t>
  </si>
  <si>
    <t>Braja Kisan S/o- Brahma</t>
  </si>
  <si>
    <t>Jogindra Kisan 
S/o- Tikeswar</t>
  </si>
  <si>
    <t xml:space="preserve">16922191014295
</t>
  </si>
  <si>
    <t>Mani Dhurua S/o- Jalandhar</t>
  </si>
  <si>
    <t>11834822749</t>
  </si>
  <si>
    <t>Nayak Ganda S/o- Khadasu Ganda</t>
  </si>
  <si>
    <t>Sadananda Dhurua S/o- Hala Dhurua</t>
  </si>
  <si>
    <t xml:space="preserve">16922191026304
</t>
  </si>
  <si>
    <t>48/2</t>
  </si>
  <si>
    <t>Chhui Bhoi S/o- Bhaga Bhoi</t>
  </si>
  <si>
    <t>Chandrumani Bhoi</t>
  </si>
  <si>
    <t xml:space="preserve">12060011593 UGB </t>
  </si>
  <si>
    <t>1
2</t>
  </si>
  <si>
    <t>Arjun Majhi S/o- Rama Majhi
-do-</t>
  </si>
  <si>
    <t>Parmeswar Majhi S/o-Nakul Majhi</t>
  </si>
  <si>
    <t xml:space="preserve">16922121001753
</t>
  </si>
  <si>
    <t>Kandakuda</t>
  </si>
  <si>
    <t>Arjun Majhi S/o- Rama Majhi</t>
  </si>
  <si>
    <t>Pitabas Majhi S/o-</t>
  </si>
  <si>
    <t xml:space="preserve">16922191021064
</t>
  </si>
  <si>
    <t>Pareswar Majhi S/o-Nakshal  Majhi</t>
  </si>
  <si>
    <t xml:space="preserve">16922191022979
</t>
  </si>
  <si>
    <t>Gariba Bhoi S/o-Laxman Bhoi</t>
  </si>
  <si>
    <t>Karttika Bho S/o- Ratan bhoi</t>
  </si>
  <si>
    <t xml:space="preserve">16922121000701
</t>
  </si>
  <si>
    <t>Sankirtan Dhurua, S/o- Dehri Dhurua</t>
  </si>
  <si>
    <t>Shashibhusan Dhurua  S/o-Dayanidhi Dhurua</t>
  </si>
  <si>
    <t xml:space="preserve">84002025042
</t>
  </si>
  <si>
    <t>Panchanan Pradhan S/o-Sankirtan Pradhan</t>
  </si>
  <si>
    <t>Koushalya Pradhan S/o-ShrikaraBagarti</t>
  </si>
  <si>
    <t xml:space="preserve">16922191039977
</t>
  </si>
  <si>
    <t>Nurpa Pradhan S/o- Kirtan Pradhan</t>
  </si>
  <si>
    <t xml:space="preserve">12060056840
</t>
  </si>
  <si>
    <t>Bhagirathi Majhi S/o- Ganjia Majhi</t>
  </si>
  <si>
    <t>Indrabati Naik S/o- Bharathi Majhi</t>
  </si>
  <si>
    <t xml:space="preserve">16922121006178
</t>
  </si>
  <si>
    <t>Laxmidhar Neti S/o- Swapna Neti</t>
  </si>
  <si>
    <t xml:space="preserve">3324782502
</t>
  </si>
  <si>
    <t>Raghumani Dhurua S/o- Sundar Dhurua</t>
  </si>
  <si>
    <t>Netranand Dhurua S/o-Raghumani Dhurua</t>
  </si>
  <si>
    <t xml:space="preserve">84000062449
</t>
  </si>
  <si>
    <t>Pabitra Dhurua S/o- Raghumani Dhurua</t>
  </si>
  <si>
    <t xml:space="preserve">16922191043141
</t>
  </si>
  <si>
    <t>Chitrasen Dhurua S/o- Raghumani Dhurua</t>
  </si>
  <si>
    <t xml:space="preserve">31990851248
</t>
  </si>
  <si>
    <t>Jageswari Dhurua D/o- Bachan Dhurua</t>
  </si>
  <si>
    <t xml:space="preserve">12060024182
</t>
  </si>
  <si>
    <t>Gadadhar Dhurua S/o-Bhakta Dhurua</t>
  </si>
  <si>
    <t xml:space="preserve">12060024647
</t>
  </si>
  <si>
    <t>Rushan Dhurua S/o-</t>
  </si>
  <si>
    <t xml:space="preserve">12060056862
</t>
  </si>
  <si>
    <t>17/2</t>
  </si>
  <si>
    <t>Kumari Majhi w/o-Bhagrathi Majhi</t>
  </si>
  <si>
    <t>Netranand Naik S/o- Mani Naik</t>
  </si>
  <si>
    <t xml:space="preserve">16922121000350
</t>
  </si>
  <si>
    <t>Sudarlal Patjoshi S/o- Late Kunjabana</t>
  </si>
  <si>
    <t>Chandnimal</t>
  </si>
  <si>
    <t>Chandrakanti Rohidas</t>
  </si>
  <si>
    <t>Dhaniram Rohidas S/o- Puran Rohidas</t>
  </si>
  <si>
    <t>ORBC0101692</t>
  </si>
  <si>
    <t>Ketaki Sahu W/o- Late Sanatan Sahu</t>
  </si>
  <si>
    <t>SBIN0004702</t>
  </si>
  <si>
    <t>Gokul Sahu S/o- Padma Lochan Sahu</t>
  </si>
  <si>
    <t>Janna Naik S/o-Antaram Naik</t>
  </si>
  <si>
    <t>UCBA0002361</t>
  </si>
  <si>
    <t>Lingaraj Sahu S/o-Raghumani Sahu</t>
  </si>
  <si>
    <t>SBIN0005335</t>
  </si>
  <si>
    <t>Lakshapati Badhei S/o- Dasratha Badhei</t>
  </si>
  <si>
    <t>Sanjukta Badhei W/o-Lakshapati Badhei</t>
  </si>
  <si>
    <t>Sudama Pradhan S/o-Jogindra Pradhan</t>
  </si>
  <si>
    <t>Tuleswar Rana S/o-Parmanand Rana</t>
  </si>
  <si>
    <t>Hrudanand Seth S/o-Kasi Seth</t>
  </si>
  <si>
    <t>INDIA POST</t>
  </si>
  <si>
    <t>Subodh Patra S/o- Tunu Patra</t>
  </si>
  <si>
    <t>Radhakanta Barik S/o-Kireswar Barik</t>
  </si>
  <si>
    <t>Mahindra Barik S/o-Purandhar Barik</t>
  </si>
  <si>
    <t>Umabatee Pradhan W/o- Ude Pradhan</t>
  </si>
  <si>
    <t>Kalyani Pradhan W/o- Parmeswar Pradhan</t>
  </si>
  <si>
    <t>Fakir Badhei S/o- Maheswar Badhei</t>
  </si>
  <si>
    <t>UBIN0541389</t>
  </si>
  <si>
    <t>Dayanidhi Pradhan S/o- Mukti Pradhan</t>
  </si>
  <si>
    <t>Kishor chandra Pradhan S/o- Narsingh Pradhan</t>
  </si>
  <si>
    <t>Arjun Pradhan S/o- Narsingh Pradhan</t>
  </si>
  <si>
    <t>Miankhi Pradhan W/o- Sanjaya Pradhan</t>
  </si>
  <si>
    <t>Trilochan Seth S/o- Kashi Seth</t>
  </si>
  <si>
    <t>IndrajIt Seth S/o- Mohan Seth</t>
  </si>
  <si>
    <t>Lokeswar Pradhan S/o- Kapila Pradhan</t>
  </si>
  <si>
    <t>UCBA0002102</t>
  </si>
  <si>
    <t xml:space="preserve">Iswar Pradhan S/o- Kapila Pradhan </t>
  </si>
  <si>
    <t>Sunil Ku. Pradhan S/o- Rajendra Pradhan</t>
  </si>
  <si>
    <t>Bhaskar Pradhan S/o- Dasarath Pradhan</t>
  </si>
  <si>
    <t>Ranjit Pradhan S/o- Pabitra Pradhan</t>
  </si>
  <si>
    <t>Dinamani Badhei S/o-Maheswra Badhei</t>
  </si>
  <si>
    <t>Kanha Sahu S/o- Lingaraj Sahu</t>
  </si>
  <si>
    <t>Mahesbar Rohidas S/o- Shankar Rohidas</t>
  </si>
  <si>
    <t>Romancha rohidas  Gobinda Rohidas</t>
  </si>
  <si>
    <t>Motiram Rohidas S/o- Gobinda Rahidas</t>
  </si>
  <si>
    <t>SBIN0002111</t>
  </si>
  <si>
    <t>Bhaktaram Padhan S/o- Tinku Padhan</t>
  </si>
  <si>
    <t>Laxaman Rohidas S/o- Duryodhan Rohidas</t>
  </si>
  <si>
    <t>Susanta Rohidas S/o- Dayanidhi Rohidas</t>
  </si>
  <si>
    <t>Harish Ch. Rohidas S/o- Dasi Rohidas</t>
  </si>
  <si>
    <t>UCBAOOO1891</t>
  </si>
  <si>
    <t xml:space="preserve">Balram Pradhan S/o- Bhikari Charan Pradhan </t>
  </si>
  <si>
    <t>Padmalochan Rohiodas S/o-Chhabila Rohidas</t>
  </si>
  <si>
    <t xml:space="preserve">Harish Ch. Sahu S/o- Raghumani Sahu </t>
  </si>
  <si>
    <t>Rajindra Rohidas S/o- Dasi Rohidas</t>
  </si>
  <si>
    <t>Akrura pradhan S/o- Munu Pradhan</t>
  </si>
  <si>
    <t>Rohit Pradhan S/o- Ram Chandra Pradhan</t>
  </si>
  <si>
    <t>Chinmayee Sahu W/o- Lingaraj Sahu</t>
  </si>
  <si>
    <t xml:space="preserve">Satya Bhama Pradhan S/o- Bihari pradhan </t>
  </si>
  <si>
    <t>Kamala pradhan W/o-Rohit Pradhan</t>
  </si>
  <si>
    <t>Mini Seth W/o- Jogal</t>
  </si>
  <si>
    <t>Tikenath Rohidas S/o- Jogi Rohidas</t>
  </si>
  <si>
    <t>Parbati Sa W/o- Soukilal Sa</t>
  </si>
  <si>
    <t>Balram Padhan S/o- Bhubaneswar Padhan</t>
  </si>
  <si>
    <t>Debarchan Rohidas S/o-Puran Rohidas</t>
  </si>
  <si>
    <t>Kulamani Barik S/o- Late Arjun</t>
  </si>
  <si>
    <t>Santilata Barik</t>
  </si>
  <si>
    <t>Raghunath Barik
Seemadei Barik</t>
  </si>
  <si>
    <t>Bibekananda Rohidas</t>
  </si>
  <si>
    <t>Tikeswar Rohidas</t>
  </si>
  <si>
    <t>Johana Rohidas</t>
  </si>
  <si>
    <t>Jayprakash Pradhan</t>
  </si>
  <si>
    <t>Dileswar Rana S/o-Late Ghundu</t>
  </si>
  <si>
    <t>Nalani Sagar</t>
  </si>
  <si>
    <t>Bir Kishor Bhainsa</t>
  </si>
  <si>
    <t>Kshati Padhan</t>
  </si>
  <si>
    <t>Purnachandra Barik</t>
  </si>
  <si>
    <t>53
57
58</t>
  </si>
  <si>
    <t>Nandalal Sai S/o- Prashna Sai
Prashna Sai S/o Ghanashyam Sai
-do-</t>
  </si>
  <si>
    <t>Nrupalal Sai S/o- Prashna Sai</t>
  </si>
  <si>
    <t xml:space="preserve">16922191019719 OBC </t>
  </si>
  <si>
    <t>Kechhobahal</t>
  </si>
  <si>
    <t>16
80</t>
  </si>
  <si>
    <t>Ganesh Prasad &amp; others
Rushi Sahu &amp; others</t>
  </si>
  <si>
    <t>Panchanan Khamari S/o- Rajendra Khamari</t>
  </si>
  <si>
    <t xml:space="preserve">1206000919-6
</t>
  </si>
  <si>
    <t>Rushi Sahu &amp; others</t>
  </si>
  <si>
    <t>Tahalu sahu
S/o Rajendra Sahoo</t>
  </si>
  <si>
    <t xml:space="preserve">16922191041277
</t>
  </si>
  <si>
    <t>Jagabandhu Patjoshi</t>
  </si>
  <si>
    <t>Sudarlal Patjoshi</t>
  </si>
  <si>
    <t xml:space="preserve">12060008647
</t>
  </si>
  <si>
    <t>103/4
103/17</t>
  </si>
  <si>
    <t>Gobinda Rohidas S/o- Munu Rohidas 
Romancha Rohidas &amp; others</t>
  </si>
  <si>
    <t>Romancha Rohidas S/o- Gobindram Rohidas</t>
  </si>
  <si>
    <t xml:space="preserve">1206000859-1
</t>
  </si>
  <si>
    <t>Bidhyadhar Neti S/o- Sahadev Netti</t>
  </si>
  <si>
    <t>Rupak Ku. Majhi SD/o- Budhram Majhi</t>
  </si>
  <si>
    <t>34034223652  SBI</t>
  </si>
  <si>
    <t>Chhabila Pandey S/o- Dusman pandey</t>
  </si>
  <si>
    <t>Shahadev Pandey S/o-Mohan Pandey</t>
  </si>
  <si>
    <t xml:space="preserve">33562546818
</t>
  </si>
  <si>
    <t>Tankadha Ganda Sitaram Ganda (Others)</t>
  </si>
  <si>
    <t>Tankabuda Sagar s/o-Tirtha Budasagar</t>
  </si>
  <si>
    <t xml:space="preserve">12060036028
</t>
  </si>
  <si>
    <t>Baisnasa Sa S/o-Paradhi Sa</t>
  </si>
  <si>
    <t>Premasila Sa S/o- Kalindra Sa</t>
  </si>
  <si>
    <t xml:space="preserve">16922121008837
</t>
  </si>
  <si>
    <t>Nandlal Sai &amp; others</t>
  </si>
  <si>
    <t>Kuntala Sai S/o- Nandalal Sai</t>
  </si>
  <si>
    <t xml:space="preserve">16922191019795
</t>
  </si>
  <si>
    <t>Sebati Bhoi W/o- Kamaphela Bhoi</t>
  </si>
  <si>
    <t>Ranjit Bhoi S/o-Girijasankar Bhoi</t>
  </si>
  <si>
    <t xml:space="preserve">32043157499
</t>
  </si>
  <si>
    <t>97
103/73</t>
  </si>
  <si>
    <t>Chhatrananda S/o- Tikanath Bhoi
-do-</t>
  </si>
  <si>
    <t>Chhatrananda S/o- Tikanath Bhoi</t>
  </si>
  <si>
    <t xml:space="preserve">12060018952
</t>
  </si>
  <si>
    <t>Jageswar Rout S/o-Satyabati Rout</t>
  </si>
  <si>
    <t xml:space="preserve">Dayasagar Rout S/o Jogeswar Rout </t>
  </si>
  <si>
    <t xml:space="preserve">12060033786
</t>
  </si>
  <si>
    <t>Tirtha Sahu others</t>
  </si>
  <si>
    <t>Jadumani Naik S/o- Braja Naik</t>
  </si>
  <si>
    <t xml:space="preserve">31765530153
</t>
  </si>
  <si>
    <t>46
11</t>
  </si>
  <si>
    <t>Tirtha Sahu others
Khedu sahu S/o-Beriha Naik</t>
  </si>
  <si>
    <t>Kulamani Naik S/o-Deriha Naik</t>
  </si>
  <si>
    <t xml:space="preserve">16922191021576
</t>
  </si>
  <si>
    <t>Hutadhar Sa &amp; others</t>
  </si>
  <si>
    <t>Pabitra Sa S/o- Chamara Sa</t>
  </si>
  <si>
    <t xml:space="preserve">16922191019061
</t>
  </si>
  <si>
    <t>Gobardhan Padhan &amp; others</t>
  </si>
  <si>
    <t>Ananda Pradhan S/o- Siddaratha Pradhan</t>
  </si>
  <si>
    <t xml:space="preserve">20083814389
</t>
  </si>
  <si>
    <t>Minati Pradhan W/o-Ashok Pradhan</t>
  </si>
  <si>
    <t xml:space="preserve">16922191028582
</t>
  </si>
  <si>
    <t>Giridhari Pradhan S/o- Pasitra Pradhan</t>
  </si>
  <si>
    <t xml:space="preserve">84000465109 </t>
  </si>
  <si>
    <t>Kshirod Pradhan S/o- Pabitra Pradhan</t>
  </si>
  <si>
    <t>961550(Postal)
BRJN</t>
  </si>
  <si>
    <t>Dulamani Pradhan S/o- Rajendra Pradhan</t>
  </si>
  <si>
    <t xml:space="preserve">12060031064 </t>
  </si>
  <si>
    <t xml:space="preserve">Himadri Pradhan D/o- Premanand Pradhan </t>
  </si>
  <si>
    <t xml:space="preserve">12060031075
</t>
  </si>
  <si>
    <t>Kodanda Pradhan S/o- Mitrabhanu Pradhan</t>
  </si>
  <si>
    <t xml:space="preserve">32517380908 </t>
  </si>
  <si>
    <t>Pitamber Pradhan S/o- Tirka Pradhan</t>
  </si>
  <si>
    <t xml:space="preserve">12060055553 </t>
  </si>
  <si>
    <t>Gopinath Pradhan S/o- Tirka Pradhan</t>
  </si>
  <si>
    <t xml:space="preserve">12060034065 </t>
  </si>
  <si>
    <t>40
73</t>
  </si>
  <si>
    <t>Jasobati Pradhan S/o- Janardhan Pradhan
Malu Pradhan D/o- Hursha Pradhan</t>
  </si>
  <si>
    <t>Dambarudhar Sahu S/o- Nrupamani Sahu</t>
  </si>
  <si>
    <t xml:space="preserve">12060032488 </t>
  </si>
  <si>
    <t>Jasobanti Pradhan &amp; others</t>
  </si>
  <si>
    <t xml:space="preserve">Sita Pradhan W/o-Dwitaananda Pradhan </t>
  </si>
  <si>
    <t xml:space="preserve">33593191822 </t>
  </si>
  <si>
    <t>Sugribur Padhan &amp; others</t>
  </si>
  <si>
    <t>Bhaktaram Pradhan S/o- Durjan Pradhan</t>
  </si>
  <si>
    <t>956553 Post A/c
BRJN</t>
  </si>
  <si>
    <t>Nishabati Sahu &amp; others</t>
  </si>
  <si>
    <t>Kshati Padhan W/o- Jayanand Padhan</t>
  </si>
  <si>
    <t xml:space="preserve">16922191019368 </t>
  </si>
  <si>
    <t>Chandra bhanu Sa S/o- Kushadhar Sa</t>
  </si>
  <si>
    <t xml:space="preserve">84002808329 </t>
  </si>
  <si>
    <t>Nishabati Sa &amp; others</t>
  </si>
  <si>
    <t>Bhagban Sa S/o-Kusha Sa</t>
  </si>
  <si>
    <t xml:space="preserve">12060026349 </t>
  </si>
  <si>
    <t>Hotadar Sa S/o-Basuded Sa</t>
  </si>
  <si>
    <t>Lalita Sa W/o- Pabitra Sa</t>
  </si>
  <si>
    <t xml:space="preserve">32250453616
</t>
  </si>
  <si>
    <t>Nira Sahu W/o-Parma &amp; others</t>
  </si>
  <si>
    <t>Nishabati Sa W/o- Tuladhar</t>
  </si>
  <si>
    <t xml:space="preserve">8400004719-2 </t>
  </si>
  <si>
    <t>Gangadhar Ganda &amp; others</t>
  </si>
  <si>
    <t>Ahalya Budhasagar</t>
  </si>
  <si>
    <t xml:space="preserve">1206003511-6 </t>
  </si>
  <si>
    <t>Shankar Jagat &amp; others</t>
  </si>
  <si>
    <t>Tuskara Jagat</t>
  </si>
  <si>
    <t>959585
BRJN</t>
  </si>
  <si>
    <t>Gothal Sha S/o- Abhdhut &amp; others</t>
  </si>
  <si>
    <t>Pata Pradhan W/o- Kata</t>
  </si>
  <si>
    <t xml:space="preserve">33883033718
</t>
  </si>
  <si>
    <t>2
97</t>
  </si>
  <si>
    <t>Anantarana Bhoi &amp; others
Sebati Bhua W/o-Kampal</t>
  </si>
  <si>
    <t>Karunakar Bhoi S/o- Anantaram</t>
  </si>
  <si>
    <t xml:space="preserve">21020110011997
</t>
  </si>
  <si>
    <t>Nandakishore Rout S/o- Madhu Rout</t>
  </si>
  <si>
    <t xml:space="preserve">Bhumisuta Rout W/o- Lingaraj </t>
  </si>
  <si>
    <t xml:space="preserve">16922191031490
</t>
  </si>
  <si>
    <t xml:space="preserve">31
</t>
  </si>
  <si>
    <t>Chandra Padhan &amp; others
-do-</t>
  </si>
  <si>
    <t>Sukanti Padhan</t>
  </si>
  <si>
    <t>16922191021705</t>
  </si>
  <si>
    <t>Radha Gouda W/o- Parameswara &amp; others</t>
  </si>
  <si>
    <t xml:space="preserve">Padma Bag W/o- Rajendra </t>
  </si>
  <si>
    <t xml:space="preserve">12060028824 </t>
  </si>
  <si>
    <t>Parbati Bhensa w/o- Parsuram</t>
  </si>
  <si>
    <t xml:space="preserve">8401495694-2
</t>
  </si>
  <si>
    <t>Padmalochan Bag S/o- Rajendra Bag</t>
  </si>
  <si>
    <t xml:space="preserve">21020110028902
</t>
  </si>
  <si>
    <t>Nanandalal  Sai s/o- Prusanna &amp; Others</t>
  </si>
  <si>
    <t>Kuntala Sai W/o- Late Nanandalal</t>
  </si>
  <si>
    <t>Lambodhar kalo S/o- Madan Kalo</t>
  </si>
  <si>
    <t>Balaram Kalo S/o- Lamodar Kalo</t>
  </si>
  <si>
    <t xml:space="preserve">84000200742 </t>
  </si>
  <si>
    <t>Sebati Bhoi W/o- Kkaupal Bhoi</t>
  </si>
  <si>
    <t>Bhagarathi Bhoi</t>
  </si>
  <si>
    <t xml:space="preserve">21020110003312
</t>
  </si>
  <si>
    <t>Gobardhan Pradhan &amp; others</t>
  </si>
  <si>
    <t>Amlanjyoti Pradhan</t>
  </si>
  <si>
    <t xml:space="preserve">30766956289
</t>
  </si>
  <si>
    <t>4,5,6
172/71</t>
  </si>
  <si>
    <t>Akur Pasayat 
Judhistir pasayt
S/o-Duryodhan Pasayat
Ganeshram Pasyat
S/o- akur Pasayat</t>
  </si>
  <si>
    <t>Ganeshram Pasayat
S/o-Akur Pasayat</t>
  </si>
  <si>
    <t xml:space="preserve">11346915899
</t>
  </si>
  <si>
    <t>Chichinda</t>
  </si>
  <si>
    <t>8
10
172/14</t>
  </si>
  <si>
    <t>Anirudh Chinta and 
others
-do-
Kailash Chandra Naik,
S/o-Netrananda Naik</t>
  </si>
  <si>
    <t>Kailash Ch. Naik
S/o- Netra Nanda naik</t>
  </si>
  <si>
    <t xml:space="preserve">11264806213
</t>
  </si>
  <si>
    <t>Nrupamani Naik
S/o-Bidyadhar Naik</t>
  </si>
  <si>
    <t xml:space="preserve">Nrupamani Naik
S/o-Shyamsundar Naik
</t>
  </si>
  <si>
    <t xml:space="preserve">216301501615
</t>
  </si>
  <si>
    <t>Abhiram Patel and others</t>
  </si>
  <si>
    <t>Akshaya Kumar Patel
S/o-Sakirtan patel</t>
  </si>
  <si>
    <t xml:space="preserve">11264777767
</t>
  </si>
  <si>
    <t>20
115</t>
  </si>
  <si>
    <t>Kalia Khadia And others
Mangara Khadia and others</t>
  </si>
  <si>
    <t>Durjyodhan Mirdha
S/o-Manglu Mirdha</t>
  </si>
  <si>
    <t xml:space="preserve">Labani Seth
S/o-Narahari </t>
  </si>
  <si>
    <t>Nityananda Seth
S/o-Bholanath seth</t>
  </si>
  <si>
    <t xml:space="preserve">11346896320
</t>
  </si>
  <si>
    <t>Shyamsundar Kalo
S/o-Jayasingh Kalo</t>
  </si>
  <si>
    <t>Nirakar Bhoi S/o Dayanidhi Bhoi</t>
  </si>
  <si>
    <t xml:space="preserve">11346904966
</t>
  </si>
  <si>
    <t>Makradhar Das
S/o-sankirtan</t>
  </si>
  <si>
    <t>Makardhwaj Dash
S/o-sankirtan</t>
  </si>
  <si>
    <t>022053009137
SBP DIST CO OP CENT BANK</t>
  </si>
  <si>
    <t>132,172/79</t>
  </si>
  <si>
    <t>Brusava Patel and others
Jadaba Ch. Patel</t>
  </si>
  <si>
    <t>Jadab Ch. Patel
S/o- Madhusudan Patel</t>
  </si>
  <si>
    <t>22053008220
SBP DIST CO OP CENT BANK</t>
  </si>
  <si>
    <t>172/9</t>
  </si>
  <si>
    <t>Dambaru Dhar Naik
S/o- Kesaba Naik</t>
  </si>
  <si>
    <t xml:space="preserve">11346798458
</t>
  </si>
  <si>
    <t>Nilachal Patel and others</t>
  </si>
  <si>
    <t>Santi Naik 
w/o- Nilachal Naik</t>
  </si>
  <si>
    <t xml:space="preserve">16922191041086
</t>
  </si>
  <si>
    <t>Tarabati Dansena and others</t>
  </si>
  <si>
    <t>Banamali Dansena
S/o-Mithailal Dansena</t>
  </si>
  <si>
    <t xml:space="preserve">84000654301
</t>
  </si>
  <si>
    <t>Sankirtan Patel
Abhiram Patel</t>
  </si>
  <si>
    <t>Chandramani Patel 
S/o-Sankirtan Patel</t>
  </si>
  <si>
    <t xml:space="preserve">11264791001
</t>
  </si>
  <si>
    <t>Maheswar Patel
and others</t>
  </si>
  <si>
    <t>Santosh  Kumar Patel
S/o-Munku Patel</t>
  </si>
  <si>
    <t>Rushi Naik
S/o-Kunjabihari naik</t>
  </si>
  <si>
    <t>Maithali Naik
W/o Shiba Naik</t>
  </si>
  <si>
    <t xml:space="preserve">84017186526
</t>
  </si>
  <si>
    <t>17,172/11
79,80</t>
  </si>
  <si>
    <t>Kapila Patel
S/o- Basudev Patel
Nilabati Patel
S/o-Kapila and others</t>
  </si>
  <si>
    <t>Bhabani Sankar Patel
S/o- Kapila Patel</t>
  </si>
  <si>
    <t xml:space="preserve">11264866375
</t>
  </si>
  <si>
    <t>26,28</t>
  </si>
  <si>
    <t>Kula mani Patel and others</t>
  </si>
  <si>
    <t>Himansu Sekhar Patel
S/o-Kuber Patel</t>
  </si>
  <si>
    <t xml:space="preserve">022053009113
SBP DIST  CO OP CENT </t>
  </si>
  <si>
    <t>Harekrishna Patel
S/o- Kuber Patel</t>
  </si>
  <si>
    <t xml:space="preserve">11834821019
</t>
  </si>
  <si>
    <t>Dusmanta Patel
S/o-Kuber Patel</t>
  </si>
  <si>
    <t xml:space="preserve">12060027058
</t>
  </si>
  <si>
    <t>Chaitan Patel
S/o-Khagrswar Patel</t>
  </si>
  <si>
    <t>Parsuram Patel
S/o-Gokulananda Patel</t>
  </si>
  <si>
    <t xml:space="preserve">18910100001319
</t>
  </si>
  <si>
    <t>Dasrath Sahu and others</t>
  </si>
  <si>
    <t>Braja Sahu 
S/o- Manbodh Sahu</t>
  </si>
  <si>
    <t xml:space="preserve">16922191037348
</t>
  </si>
  <si>
    <t>Teja Naik
S/o-Brundaban Naik</t>
  </si>
  <si>
    <t>Kamla Naik
W/o- Lingaraj Naik</t>
  </si>
  <si>
    <t xml:space="preserve">32034114626
</t>
  </si>
  <si>
    <t>54,172/77,172/76</t>
  </si>
  <si>
    <t>Jogendra Naik
S/o-Madhukar Naik</t>
  </si>
  <si>
    <t>Hemanta Kumar  Naik
S/o-Jugindar Naik</t>
  </si>
  <si>
    <t xml:space="preserve">30100100001499
</t>
  </si>
  <si>
    <t>Tilakram Naik
and others</t>
  </si>
  <si>
    <t>Tarulata Patel 
W/o-Dinamani Patel</t>
  </si>
  <si>
    <t xml:space="preserve">21020100001935
</t>
  </si>
  <si>
    <t>Dhanurjaya das and others</t>
  </si>
  <si>
    <t>Girija shankar Dash
S/o- Harekrushna Dash</t>
  </si>
  <si>
    <t xml:space="preserve">1855010006620
</t>
  </si>
  <si>
    <t>Jubraj Gond and others</t>
  </si>
  <si>
    <t>Prasanta Bhoi
S/o- Khetramani  Bhoi</t>
  </si>
  <si>
    <t xml:space="preserve">216301504503
</t>
  </si>
  <si>
    <t>72 
172/93</t>
  </si>
  <si>
    <t>Nila Bhainsa
Lalindra BhainsaS/o-Nilamani Bhainsa</t>
  </si>
  <si>
    <t>Lalindra Bhaisa
S/o-Nilamani Bhainsa</t>
  </si>
  <si>
    <t xml:space="preserve">18910100002889
</t>
  </si>
  <si>
    <t>Nilamani Buda and others</t>
  </si>
  <si>
    <t>Sovaram Buda
S/o-Nilamani Buda</t>
  </si>
  <si>
    <t xml:space="preserve">30249613591
</t>
  </si>
  <si>
    <t>Pabitra Ganda
S/o-Sahadev Ganda
-do-</t>
  </si>
  <si>
    <t>Maharangi Jayapuria
D/o- Pabitra Buda</t>
  </si>
  <si>
    <t xml:space="preserve">16922191032381
</t>
  </si>
  <si>
    <t>Purusottam Patel
S/o- Jayaram Patel</t>
  </si>
  <si>
    <t>Pramod Patel
S/o-Purusottam Patel</t>
  </si>
  <si>
    <t>08484
SBP DIST CO OP CENT BANK JSG</t>
  </si>
  <si>
    <t>Parsuram Patel and others</t>
  </si>
  <si>
    <t>Ganesram Patel 
S/o-Parsuram patel</t>
  </si>
  <si>
    <t xml:space="preserve">16922121013510
</t>
  </si>
  <si>
    <t>Dinabandhu Barik and others
Narayan Das
S/o- Ramachandra Das</t>
  </si>
  <si>
    <t>Hemlata Barik 
W/o- Upendra Barik</t>
  </si>
  <si>
    <t xml:space="preserve">12060060540
</t>
  </si>
  <si>
    <t>92,93</t>
  </si>
  <si>
    <t>Fakir Patel and others</t>
  </si>
  <si>
    <t>Jagyaseni Patel 
D/o- Fakir Patel</t>
  </si>
  <si>
    <t>952185
CHICHINDA</t>
  </si>
  <si>
    <t>51,169,
172/8,
172/82
172/190</t>
  </si>
  <si>
    <t>Haldhar Patel and others
Jagyaseni Patel
W/o-Haldhar Patel
Haldhar Patel,
S/o-Rukmana Patel</t>
  </si>
  <si>
    <t>Haldhar Patel,
S/o-Rukmana Patel</t>
  </si>
  <si>
    <t xml:space="preserve">11834820989
</t>
  </si>
  <si>
    <t>55,172/75,97,32</t>
  </si>
  <si>
    <t>Tengnu Mahanandia
So-Birgel and others</t>
  </si>
  <si>
    <t>Nepal Mahanandia
S/o-Nandalal Mahanandia</t>
  </si>
  <si>
    <t xml:space="preserve">84019825370
</t>
  </si>
  <si>
    <t>Budha Ganda 
W/o- Sudarsan Ganda
Sudarsan Budasagar
S/o- Makunda</t>
  </si>
  <si>
    <t>Sachidananda Budasagar
S/o-Makhnu Budasagar</t>
  </si>
  <si>
    <t xml:space="preserve">34794362838
</t>
  </si>
  <si>
    <t>101, 134</t>
  </si>
  <si>
    <t xml:space="preserve">Basnaba Patel and others
Laxmidhar Patel,
S/o-Sarathi Patel
</t>
  </si>
  <si>
    <t>Basudev Patel
S/o-Kishori Patel</t>
  </si>
  <si>
    <t xml:space="preserve">32048770670
</t>
  </si>
  <si>
    <t>Manichar Patel,
S/o-Gangadhar Patel</t>
  </si>
  <si>
    <t>Suresh Patel,
S/o-Manohar Patel</t>
  </si>
  <si>
    <t xml:space="preserve">31564401535
</t>
  </si>
  <si>
    <t>111
138</t>
  </si>
  <si>
    <t>Maheswar Patel and others
Lambodar Sahu,
S/o-Prahallad Sahu</t>
  </si>
  <si>
    <t xml:space="preserve">Tularam Patel </t>
  </si>
  <si>
    <t xml:space="preserve">11346977210
</t>
  </si>
  <si>
    <t>Markanda Patel,
S/o-Anantaram Patel</t>
  </si>
  <si>
    <t>Prakhati Patel,
S/o-Brushabhanu Patel</t>
  </si>
  <si>
    <t xml:space="preserve">10969309660
</t>
  </si>
  <si>
    <t>Mandhata Goud,
S/o-Biswanath</t>
  </si>
  <si>
    <t xml:space="preserve">
Upendra Bhaensa</t>
  </si>
  <si>
    <t xml:space="preserve">16922121007991
</t>
  </si>
  <si>
    <t>Mukunda Raksa,
S/o-Rengta Raksa</t>
  </si>
  <si>
    <t>Jagannath Raksha,
S/o-Mukund Raksha</t>
  </si>
  <si>
    <t xml:space="preserve">33053522613
</t>
  </si>
  <si>
    <t>Lambodar Sahu,
S/o-Padmalochan Sahu</t>
  </si>
  <si>
    <t>Kailash Chandra Sahu,
S/o-Narayan Sahu</t>
  </si>
  <si>
    <t>795
SBP DIST CO OP CENT BANK JSG</t>
  </si>
  <si>
    <t xml:space="preserve">Lubhabati Sah
</t>
  </si>
  <si>
    <t>Lubha Sahoo
W/o-Saroj Sahoo</t>
  </si>
  <si>
    <t xml:space="preserve">34677513997
</t>
  </si>
  <si>
    <t>Sudarshan das,
S/o-Narasingh</t>
  </si>
  <si>
    <t>Narayan Das,
S/o-Ramchandra Das</t>
  </si>
  <si>
    <t xml:space="preserve">12060058145
</t>
  </si>
  <si>
    <t>Hari Sahu
S/0 Somnath</t>
  </si>
  <si>
    <t>Mahendra sahoo
S/O Rajkumar Sahu</t>
  </si>
  <si>
    <t xml:space="preserve">34867683454
</t>
  </si>
  <si>
    <t>172/87</t>
  </si>
  <si>
    <t>Minku Mirdha,
S/o-Manglu Mirdha</t>
  </si>
  <si>
    <t xml:space="preserve">16922191030998
</t>
  </si>
  <si>
    <t>Ulku Khadia,
S/o-Manbodh Khadia,</t>
  </si>
  <si>
    <t>Basanti Khadia,</t>
  </si>
  <si>
    <t xml:space="preserve">84001646301
</t>
  </si>
  <si>
    <t>172/194</t>
  </si>
  <si>
    <t>Sudhansu Sahu,
S/o-Upendra Sahu</t>
  </si>
  <si>
    <t xml:space="preserve">20083813793
</t>
  </si>
  <si>
    <t>172/191</t>
  </si>
  <si>
    <t>Sapna Tandia,
W/o-Durjodhan Tandia</t>
  </si>
  <si>
    <t>08860
SBP DIST CO OP CENT BANK</t>
  </si>
  <si>
    <t>172/81</t>
  </si>
  <si>
    <t>Dillip Patel,
S/o- Haldhar Patel</t>
  </si>
  <si>
    <t>Dillip Kumar Patel,
S/o- Haldhar Patel</t>
  </si>
  <si>
    <t xml:space="preserve">30651848923
</t>
  </si>
  <si>
    <t>Dashrathi Sahu &amp; others</t>
  </si>
  <si>
    <t>Arjun Sahu,
S/o-Gajapati Sahu</t>
  </si>
  <si>
    <t xml:space="preserve">22296657894
</t>
  </si>
  <si>
    <t>Gouri Naik,
D/o-Markanda Patel</t>
  </si>
  <si>
    <t xml:space="preserve">84003158640
</t>
  </si>
  <si>
    <t>Dasaru gond&amp;others</t>
  </si>
  <si>
    <t>Dutia dhurua
S/o Dasaru dhurua</t>
  </si>
  <si>
    <t xml:space="preserve">16922121010168
</t>
  </si>
  <si>
    <t>Naikdihi</t>
  </si>
  <si>
    <t>19/4</t>
  </si>
  <si>
    <t>Japa katar
s/o chamara katar</t>
  </si>
  <si>
    <t>Bhagabana katar
S/o Deba katar</t>
  </si>
  <si>
    <t>19/7,19/20,19/18.</t>
  </si>
  <si>
    <t>Gajendra Dhurua
S/o jalandhar dhurua</t>
  </si>
  <si>
    <t>Kartik Sa
S/O Ganyadhar Sa</t>
  </si>
  <si>
    <t>Loknath Sa
S/O Kartik Sa</t>
  </si>
  <si>
    <t xml:space="preserve">84004126515
</t>
  </si>
  <si>
    <t>Ghusuramunda</t>
  </si>
  <si>
    <t>4,5</t>
  </si>
  <si>
    <t>Gajindra Bag &amp; Others</t>
  </si>
  <si>
    <t>Upendra Bagh
S/O Iswar bagh</t>
  </si>
  <si>
    <t xml:space="preserve">84000864318
</t>
  </si>
  <si>
    <t>Indramani Bag, 
S/O Anu Bag</t>
  </si>
  <si>
    <t xml:space="preserve">
12060015247</t>
  </si>
  <si>
    <t>Guna Kalo
S/O Uja Kalo</t>
  </si>
  <si>
    <t>Binata Sa
D/o Nikha Sa</t>
  </si>
  <si>
    <t xml:space="preserve">16922191029671
</t>
  </si>
  <si>
    <t>Gokul Sa
S/O Gobardhan Sa</t>
  </si>
  <si>
    <t>Kamal Sa
S/O Gokul Sa</t>
  </si>
  <si>
    <t>958000
Post Office</t>
  </si>
  <si>
    <t>Biranchi Sa
s/o Gokul Sa</t>
  </si>
  <si>
    <t>12060010824</t>
  </si>
  <si>
    <t>Mangal Sa
S/O Gokul Sa</t>
  </si>
  <si>
    <t xml:space="preserve">16922121002125
</t>
  </si>
  <si>
    <t>Jalandhar Sa &amp; Others</t>
  </si>
  <si>
    <t>Durjodhan Sa
S/O Jalandhar Sa</t>
  </si>
  <si>
    <t xml:space="preserve">84000175340
</t>
  </si>
  <si>
    <t>Sushil sa s/o Khadia sa</t>
  </si>
  <si>
    <t xml:space="preserve">16922281000740
</t>
  </si>
  <si>
    <t>junkli sa w/o jayamath sa</t>
  </si>
  <si>
    <t>Sebati sa s/o Basudev sa</t>
  </si>
  <si>
    <t xml:space="preserve">16922121013299
</t>
  </si>
  <si>
    <t xml:space="preserve">dasaru sa s/o banmali sa </t>
  </si>
  <si>
    <t xml:space="preserve">Rabindra sa s/o Khulu sa </t>
  </si>
  <si>
    <t xml:space="preserve">16922191015339
</t>
  </si>
  <si>
    <t>Geeta sa w/o Ramesh sa</t>
  </si>
  <si>
    <t xml:space="preserve">12060024068
</t>
  </si>
  <si>
    <t>Dinabandhu Baik &amp; Others</t>
  </si>
  <si>
    <t xml:space="preserve">Rabindra barik S/O Dinabandhu barik </t>
  </si>
  <si>
    <t xml:space="preserve">16922121008271
</t>
  </si>
  <si>
    <t>Balmukund baeek 
s/o narayan bareek</t>
  </si>
  <si>
    <t xml:space="preserve">11264876054
</t>
  </si>
  <si>
    <t>20,37</t>
  </si>
  <si>
    <t>Digambar sai 
S/o Damburadhar sai
Sri Raghunath mahaprbhu</t>
  </si>
  <si>
    <t>Pradeep sai 
s/o Digambar sai</t>
  </si>
  <si>
    <t xml:space="preserve">16922171001401
</t>
  </si>
  <si>
    <t>Dibakar padhan&amp; Others</t>
  </si>
  <si>
    <t>Ratakar pradhan
S/o Dibakar pradhan</t>
  </si>
  <si>
    <t xml:space="preserve">16922191025932
</t>
  </si>
  <si>
    <t>37,21</t>
  </si>
  <si>
    <t>Raghnath mahaprabhu
Dibakar pradhan &amp;others</t>
  </si>
  <si>
    <t>Tapasil pradhan
S/o Jharu pradhan</t>
  </si>
  <si>
    <t xml:space="preserve">16922121000374
</t>
  </si>
  <si>
    <t>21,37</t>
  </si>
  <si>
    <t>Kishor pradahn
s/o Bhutulu pradahn</t>
  </si>
  <si>
    <t xml:space="preserve">16922191026885
</t>
  </si>
  <si>
    <t>Naryan sa &amp; others</t>
  </si>
  <si>
    <t xml:space="preserve">Ashok sa 
S/onarayan sa </t>
  </si>
  <si>
    <t xml:space="preserve">
12060055417</t>
  </si>
  <si>
    <t>Khirod Sa
S/o Narayan sa</t>
  </si>
  <si>
    <t xml:space="preserve">16922281000825
</t>
  </si>
  <si>
    <t>Nikhe Sa
S/o Laba Sa</t>
  </si>
  <si>
    <t>Sankirtan Sha
S/o nikhe sha</t>
  </si>
  <si>
    <t xml:space="preserve">
84002747807
</t>
  </si>
  <si>
    <t>Phulinda naik
S/o Sadhaba naik</t>
  </si>
  <si>
    <t>Chudamani Rout 
S/o khatrumohan rout</t>
  </si>
  <si>
    <t xml:space="preserve">84000126799
</t>
  </si>
  <si>
    <t>Boyarathi seth
&amp;others</t>
  </si>
  <si>
    <t>Ramani dansena
S/o kusha dansena</t>
  </si>
  <si>
    <t xml:space="preserve">12060055235
</t>
  </si>
  <si>
    <t>Ranjita sa
&amp; Others</t>
  </si>
  <si>
    <t>Jadumani sa
S/o Ranjit sa</t>
  </si>
  <si>
    <t xml:space="preserve">12060010475
</t>
  </si>
  <si>
    <t>Lalit sa 
S/o Dibakur sa</t>
  </si>
  <si>
    <t xml:space="preserve">16922191030714
</t>
  </si>
  <si>
    <t>Luburu Pradan
S/o Srikar padhan</t>
  </si>
  <si>
    <t>Prabhakar pradhan
S/o Dasarath pradhan</t>
  </si>
  <si>
    <t xml:space="preserve">16922191024973
</t>
  </si>
  <si>
    <t>35/11</t>
  </si>
  <si>
    <t>Raghunath Mahaprabhu</t>
  </si>
  <si>
    <t>Janmajay 
S/o Lingaraj sa</t>
  </si>
  <si>
    <t xml:space="preserve">11324732550
</t>
  </si>
  <si>
    <t>Raghu bag
S/o Sahadeb bag</t>
  </si>
  <si>
    <t xml:space="preserve">
12060055304</t>
  </si>
  <si>
    <t>Ratnakar rana 
S/o Ugrasen rana</t>
  </si>
  <si>
    <t xml:space="preserve">16922121001470
</t>
  </si>
  <si>
    <t>Santosh pradhan
S/o Gunnidhi Pradhan</t>
  </si>
  <si>
    <t xml:space="preserve">16922121008059
</t>
  </si>
  <si>
    <t>Pramod barik
S/o Balmukund barik</t>
  </si>
  <si>
    <t xml:space="preserve">16922281000429
</t>
  </si>
  <si>
    <t>Kshyamasila sa
S/o Kalindra sa</t>
  </si>
  <si>
    <t xml:space="preserve">84001185348
</t>
  </si>
  <si>
    <t>Nepal bag
S/o Bigul bag</t>
  </si>
  <si>
    <t xml:space="preserve">16922121008516
</t>
  </si>
  <si>
    <t>Surendra sa
S/o kamulu sa</t>
  </si>
  <si>
    <t xml:space="preserve">16922121002019
</t>
  </si>
  <si>
    <t>Kedar adha
S/o bidu adha</t>
  </si>
  <si>
    <t xml:space="preserve">12060018566
</t>
  </si>
  <si>
    <t>Hari bag
S/o Man bag</t>
  </si>
  <si>
    <t>Binod bag
S/o Bigul bag</t>
  </si>
  <si>
    <t xml:space="preserve">12060055257
</t>
  </si>
  <si>
    <t xml:space="preserve">Karuna Barik </t>
  </si>
  <si>
    <t xml:space="preserve">16922281000986
</t>
  </si>
  <si>
    <t>263/64</t>
  </si>
  <si>
    <t>Dhaneswar Ksum
S/o-Mayadhar Kusum</t>
  </si>
  <si>
    <t>Mr M. K Kusum
S/o-Jogeswar Kusum</t>
  </si>
  <si>
    <t>30601240233
SBI</t>
  </si>
  <si>
    <t>Talpatia</t>
  </si>
  <si>
    <t>263/129</t>
  </si>
  <si>
    <t>Hemanta Kumar Patel &amp;others</t>
  </si>
  <si>
    <t>Dirup Kumar Patel
S/o-Hemanta Patel</t>
  </si>
  <si>
    <t>Canara Bank
3391101002656</t>
  </si>
  <si>
    <t>263/175</t>
  </si>
  <si>
    <t>Durga Prasad Dash
S/o-Chintamani Dash</t>
  </si>
  <si>
    <t>Lobhangini Choudhry
S/o-</t>
  </si>
  <si>
    <t>6307392805
Indian Bank</t>
  </si>
  <si>
    <t>263/176</t>
  </si>
  <si>
    <t>Sukanti Choudhury</t>
  </si>
  <si>
    <t>6307392826
Indian Bank</t>
  </si>
  <si>
    <t>263/225</t>
  </si>
  <si>
    <t>Rabinarayan Rohidas
S/o-Parsuram Rohidas</t>
  </si>
  <si>
    <t>Rabinaryan Rohidas
S/o-</t>
  </si>
  <si>
    <t>08769
Central Bank</t>
  </si>
  <si>
    <t>Manbodh Chamar
Madhusudan Chamar
S/o-Markanda Chamar</t>
  </si>
  <si>
    <t>Sadananda Rohidas
S/o-Budum Rohidas</t>
  </si>
  <si>
    <t>1062
Mini Bank</t>
  </si>
  <si>
    <t>Saheb Rohidas
S/o-Budum Chamar</t>
  </si>
  <si>
    <t>557010110007383
Bank of india</t>
  </si>
  <si>
    <t>Ghasiram Patel</t>
  </si>
  <si>
    <t>Ghasiram Patel
S/o-Rama Patel</t>
  </si>
  <si>
    <t>SBI
11346759225</t>
  </si>
  <si>
    <t>Pradeep kumar Patel
S/o-</t>
  </si>
  <si>
    <t>557010110000939
Bank of India</t>
  </si>
  <si>
    <t>LaxmiPriya Patel</t>
  </si>
  <si>
    <t>3428441235
Central Bank of India</t>
  </si>
  <si>
    <t>250
209</t>
  </si>
  <si>
    <t>Sumati Patel
S/o-Sitaram Patel</t>
  </si>
  <si>
    <t>31096940408
SBI</t>
  </si>
  <si>
    <t>Sumati Patel
W/o-Ramchandra Patel</t>
  </si>
  <si>
    <t xml:space="preserve">Pinkal Kumar Patel </t>
  </si>
  <si>
    <t>2086392221
Centra Bank Of India</t>
  </si>
  <si>
    <t>Kampani Mahapatra &amp; others</t>
  </si>
  <si>
    <t>Makunda Mahapatra</t>
  </si>
  <si>
    <t>11346872047
SBI</t>
  </si>
  <si>
    <t>Susanta Mahapatra</t>
  </si>
  <si>
    <t>3183116527
Central Bank of India</t>
  </si>
  <si>
    <t>Annand Mahapatra</t>
  </si>
  <si>
    <t>0740104000074
IDBI Bank</t>
  </si>
  <si>
    <t>Parsuram Patra</t>
  </si>
  <si>
    <t>6310028158
Indian Bank</t>
  </si>
  <si>
    <t>263/178</t>
  </si>
  <si>
    <t>Nimish Naik
S/o-Lalit Mohan Naik</t>
  </si>
  <si>
    <t>8248
CO.Op Central Bank of India</t>
  </si>
  <si>
    <t>Jasoda Naik
W/o-Lalit Mohan Naik</t>
  </si>
  <si>
    <t>06360100004103
UCO Bank</t>
  </si>
  <si>
    <t>263/157
263/149
263/145</t>
  </si>
  <si>
    <t>Bhagbana Patel
S/o-Jaya Krushna Patel</t>
  </si>
  <si>
    <t>Bhagbana Patel
S/o-Jayakrushna Patel</t>
  </si>
  <si>
    <t>2218000100060710
Punjab National Bank</t>
  </si>
  <si>
    <t>Hema Kanta
S/o-Dharani Ganda</t>
  </si>
  <si>
    <t>Rishikishan Kanta</t>
  </si>
  <si>
    <t>06360110029015
UCO Bank</t>
  </si>
  <si>
    <t>263/33</t>
  </si>
  <si>
    <t>Sishupal Gouda
S/o- Gobardhan goda</t>
  </si>
  <si>
    <t>Sabitri Bhainsa
S/o-Rasananda Bhaisa</t>
  </si>
  <si>
    <t xml:space="preserve">557010110006676
Bank of India </t>
  </si>
  <si>
    <t>Gobinda Sahu Benudhar Sahu
S/o-Jubraj Sahu</t>
  </si>
  <si>
    <t>Benudhar Sahu
S/o-Jubraj Sahu</t>
  </si>
  <si>
    <t>6285575378
Indian Bank</t>
  </si>
  <si>
    <t>Dambarudhar Tanty
S/o-Budhu Tanty</t>
  </si>
  <si>
    <t xml:space="preserve">Dolamani Mohananda 
S/o- Dambarudhar Tanty </t>
  </si>
  <si>
    <t>942139260
Indian Bank</t>
  </si>
  <si>
    <t>199
70</t>
  </si>
  <si>
    <t>Muktesawr Gonda
Jala Tanty
S/o-Umedharam Tanty</t>
  </si>
  <si>
    <t>Mukteswar Mahanandia
S/o-Jala Ganda</t>
  </si>
  <si>
    <t>11346791247  
SBI</t>
  </si>
  <si>
    <t>263/54</t>
  </si>
  <si>
    <t>Bhulki Rana
W/o-Tularam Ram</t>
  </si>
  <si>
    <t>Bhulki Rana
W/o- Tularam Rana</t>
  </si>
  <si>
    <t>1658
Mini Bank</t>
  </si>
  <si>
    <t>Shiba Naik S/o- Rajendra Naik</t>
  </si>
  <si>
    <t>Ashwini Kumar Naik 
S/o-Sibaprasad Naik</t>
  </si>
  <si>
    <t>SBI 
33460230763</t>
  </si>
  <si>
    <t>263/153</t>
  </si>
  <si>
    <t xml:space="preserve">Bisnaba Raut bS/o- Atmaram Raut </t>
  </si>
  <si>
    <t>Rajaraj Raut</t>
  </si>
  <si>
    <t xml:space="preserve">SBI
11346877997
</t>
  </si>
  <si>
    <t>Salagnam Naik and others</t>
  </si>
  <si>
    <t>Sambhuprasad Naik</t>
  </si>
  <si>
    <t>20215389345
SBI</t>
  </si>
  <si>
    <t xml:space="preserve">18
75
</t>
  </si>
  <si>
    <t>Kulamani Gnda
Jastananda Tandia</t>
  </si>
  <si>
    <t>Hiralal Tandia</t>
  </si>
  <si>
    <t>30745918113
SBI</t>
  </si>
  <si>
    <t>87
263/66</t>
  </si>
  <si>
    <t>Thabira Naik
Damburudhar Naik
Trilochan Naik</t>
  </si>
  <si>
    <t>Trilochan Naik
S/o-Lambodara Naik</t>
  </si>
  <si>
    <t>30246533322
SBI</t>
  </si>
  <si>
    <t>Gulabati Patel and others</t>
  </si>
  <si>
    <t>Umabati Patel
and Ashok
S/o-Dibyaraj Patel</t>
  </si>
  <si>
    <t>31522621061
SBI</t>
  </si>
  <si>
    <t>Sudam Patel and others</t>
  </si>
  <si>
    <t>Sudam Patel</t>
  </si>
  <si>
    <t>50261845096
Allhabad Bank
IFSC272531</t>
  </si>
  <si>
    <t>Subal Patel
S/o-Duryadhan Patel</t>
  </si>
  <si>
    <t xml:space="preserve">11346808854
SBI
</t>
  </si>
  <si>
    <t>Gomati patel
W/o-Dubraj Patel</t>
  </si>
  <si>
    <t>Debananda Patel
S/o-</t>
  </si>
  <si>
    <t>30868258734
SBI</t>
  </si>
  <si>
    <t>Hala Ganda
S/o-Umedh Ganda</t>
  </si>
  <si>
    <t>Kamala Mahananda
S/o-Bishnu Mahananda</t>
  </si>
  <si>
    <t>8400367332-1
UGB
Badheimunda</t>
  </si>
  <si>
    <t>Budhua Oram</t>
  </si>
  <si>
    <t>Munulal Oram and Khati
S/o-Budhua Oram</t>
  </si>
  <si>
    <t>11346868393
SBI JSG</t>
  </si>
  <si>
    <t>Bansidhar Sahu and Sahu</t>
  </si>
  <si>
    <t>Lalit Kumar Sahu
S/o-Bansidhar Sahu</t>
  </si>
  <si>
    <t xml:space="preserve">354002010009225
Union Bank of India
</t>
  </si>
  <si>
    <t>Purnachandra Sahu and others</t>
  </si>
  <si>
    <t>Pradeep Kumar Sahu
S/o-Manoratha Sahu</t>
  </si>
  <si>
    <t>20267363336
SBI</t>
  </si>
  <si>
    <t>Khatu Sahu
S/o-</t>
  </si>
  <si>
    <t>557010110002020
Bank of India</t>
  </si>
  <si>
    <t>Bhagirathi Naik
S/o- Khedu Naik</t>
  </si>
  <si>
    <t>Krishnachandra Naik
S/o-</t>
  </si>
  <si>
    <t>11346909363
SBI JSG</t>
  </si>
  <si>
    <t>Bhgirathi Naik
S/o-Khedu Naik</t>
  </si>
  <si>
    <t>Brajendra Naik</t>
  </si>
  <si>
    <t>6184624684
Indian Bank
IFSC.Beheramal</t>
  </si>
  <si>
    <t>167
263/69</t>
  </si>
  <si>
    <t>Bhaktaram Tanty</t>
  </si>
  <si>
    <t>Satyabhama Urma</t>
  </si>
  <si>
    <t>31736221515
SBI JSG</t>
  </si>
  <si>
    <t>Giridhari Seth and Others</t>
  </si>
  <si>
    <t>Bhubaneswar Seth</t>
  </si>
  <si>
    <t>06645-272442
Sarbahal</t>
  </si>
  <si>
    <t>Girijasankar Naik</t>
  </si>
  <si>
    <t xml:space="preserve">10799464753
SBI
</t>
  </si>
  <si>
    <t>95
96</t>
  </si>
  <si>
    <t>Dhanurjaya Sahu and others</t>
  </si>
  <si>
    <t>Dhanurjaya Sahu</t>
  </si>
  <si>
    <t>909260593
Indian Bank</t>
  </si>
  <si>
    <t>Arjun Kumar Naik</t>
  </si>
  <si>
    <t>6266683875
Indian Bank
Beheramal</t>
  </si>
  <si>
    <t xml:space="preserve">Harihar Naik </t>
  </si>
  <si>
    <t>6172964374
Indian Bank
Beheramal</t>
  </si>
  <si>
    <t>263/150</t>
  </si>
  <si>
    <t>Judhisthir Mahapatra</t>
  </si>
  <si>
    <t>Aswini Kumar Mahapatra</t>
  </si>
  <si>
    <t>6341893967
Indian Bank
Beheramal</t>
  </si>
  <si>
    <t>129
191</t>
  </si>
  <si>
    <t>Bajur Tanty
Mali Tanty
D/o-Budha Tanty</t>
  </si>
  <si>
    <t>Bisakha Churia</t>
  </si>
  <si>
    <t>6308595520
Indian Bank 
Beheramal</t>
  </si>
  <si>
    <t>Amit Kumar Mahapatra</t>
  </si>
  <si>
    <t>557010110001476
Bank of India
JSG</t>
  </si>
  <si>
    <t>Madan Mohan Tanty</t>
  </si>
  <si>
    <t>Dileswar Mahananda</t>
  </si>
  <si>
    <t xml:space="preserve">6303810259
Indian bank 
</t>
  </si>
  <si>
    <t>263/128</t>
  </si>
  <si>
    <t>697197375
Indian Bank
Beheramal</t>
  </si>
  <si>
    <t>Sudarsan Naik
S/o- Krutibasa Naik</t>
  </si>
  <si>
    <t>Gulapi Naik</t>
  </si>
  <si>
    <t>6305574716
indian Bank</t>
  </si>
  <si>
    <t>Nrupalal Naik</t>
  </si>
  <si>
    <t>3307829712
Central Bank of India</t>
  </si>
  <si>
    <t>Utkal Naik</t>
  </si>
  <si>
    <t>914010041367523
Axis Bank</t>
  </si>
  <si>
    <t>Basudev Bag
S/o- Haricharan Bag and others</t>
  </si>
  <si>
    <t>Manglu Bag</t>
  </si>
  <si>
    <t xml:space="preserve">05499
CO-OP-Central Bank
</t>
  </si>
  <si>
    <t>Kailash Chandra Bag
S/o-Ghanashyam Bag</t>
  </si>
  <si>
    <t xml:space="preserve">074010400005552
IDBI Bank
</t>
  </si>
  <si>
    <t>Chaitanya Bag</t>
  </si>
  <si>
    <t>1094
Mini Bank Durlaga</t>
  </si>
  <si>
    <t>Chandrasarat Bag</t>
  </si>
  <si>
    <t>11346769540
SBI</t>
  </si>
  <si>
    <t>263/282</t>
  </si>
  <si>
    <t>Sankar Prasad Tanty</t>
  </si>
  <si>
    <t>11346844521
SBI</t>
  </si>
  <si>
    <t>Raghunath Naik
S/o-Sabadram Naik</t>
  </si>
  <si>
    <t>Jagnya Kumar Naik
S/o-Raghunath Naik</t>
  </si>
  <si>
    <t>11346849201
SBI JSG</t>
  </si>
  <si>
    <t>263/152
263/181
263/30
263/31</t>
  </si>
  <si>
    <t>Saraswati Tanty
W/o-Sankar Prasad Tanty</t>
  </si>
  <si>
    <t>Saraswati Tannty
W/o-Sankar Prasad Tanty</t>
  </si>
  <si>
    <t>2805108005664
Canara Bank
JSG</t>
  </si>
  <si>
    <t>Girdhari Patel
S/o-Gadadhar Patel</t>
  </si>
  <si>
    <t>Sushila Patel</t>
  </si>
  <si>
    <t>6006655186
Indian Bank</t>
  </si>
  <si>
    <t>Deepak Narayan Naik
S/o-Jagnya Kumar Naik</t>
  </si>
  <si>
    <t>557010110002276
Bank of India JSG</t>
  </si>
  <si>
    <t>Khadu Kalo
S/o- Mansa Kalo</t>
  </si>
  <si>
    <t xml:space="preserve">Satya Narayan Kalo
</t>
  </si>
  <si>
    <t>472
MiniBank
Durlaga</t>
  </si>
  <si>
    <t>Basanta Kalo</t>
  </si>
  <si>
    <t>1416
Mini Bank of 
Durlaga</t>
  </si>
  <si>
    <t>Labanidhar Sahu
S/o-Daya Sahu</t>
  </si>
  <si>
    <t>Renuka Sahu</t>
  </si>
  <si>
    <t>6349636945Indian Bank JSG</t>
  </si>
  <si>
    <t>Hara Sahu</t>
  </si>
  <si>
    <t>557010110004618
Bank of India JSG</t>
  </si>
  <si>
    <t>Sankarsan Naik
S/o-Rajendra Naik</t>
  </si>
  <si>
    <t>Digambar Naik</t>
  </si>
  <si>
    <t xml:space="preserve">11346908406
</t>
  </si>
  <si>
    <t>263/274</t>
  </si>
  <si>
    <t>Dasarath Sarma and others</t>
  </si>
  <si>
    <t>Rajesh kumar Sharma</t>
  </si>
  <si>
    <t>08126
District Co-oprative
Centrall Bank Ltd
SBP</t>
  </si>
  <si>
    <t>Binya Kumar Sharma</t>
  </si>
  <si>
    <t>08123
District Co-oprative
Centrall Bank Ltd
SBP</t>
  </si>
  <si>
    <t>263/174</t>
  </si>
  <si>
    <t>Dasrath Sarma and others</t>
  </si>
  <si>
    <t>Ajya Kumar Sharma</t>
  </si>
  <si>
    <t>8124
Central Bank of India</t>
  </si>
  <si>
    <t>Dasrath Sarma</t>
  </si>
  <si>
    <t>2218000100106469
Punjab National Bank
JSG</t>
  </si>
  <si>
    <t>Panika Naik
S/o-Udaya Ram Naik and others</t>
  </si>
  <si>
    <t>Ajit Kumar Naik</t>
  </si>
  <si>
    <t>0740104000030180
IDBI Bank JSG</t>
  </si>
  <si>
    <t>557010110001318
Bank of India
JSG</t>
  </si>
  <si>
    <t>Golapi Naik
W/o-Gunanidhi Naik</t>
  </si>
  <si>
    <t>6305574716
Indian Bank 
Beheramal</t>
  </si>
  <si>
    <t>Anil Kumar Naik
S/o-Mahabir Naik</t>
  </si>
  <si>
    <t>11346840504
SBI JSG</t>
  </si>
  <si>
    <t>Sunil Naik
S/o-Mahabir Naik</t>
  </si>
  <si>
    <t>6383861867
Indian Bank</t>
  </si>
  <si>
    <t>Swarna Lata Naik
W/o-Surendra Naik</t>
  </si>
  <si>
    <t>557010110001471
Bank of India</t>
  </si>
  <si>
    <t>Bimbadhar Naik</t>
  </si>
  <si>
    <t>Ambika Naik
W/o-Bimbadhar Naik</t>
  </si>
  <si>
    <t>2399
Sanchaya Jama Pass Bahi
Durlaga</t>
  </si>
  <si>
    <t>Dilip kumar Naik</t>
  </si>
  <si>
    <t>557010110001194
Bank Of India</t>
  </si>
  <si>
    <t>557010110001154
BOI</t>
  </si>
  <si>
    <t>557010510001462
BOI</t>
  </si>
  <si>
    <t>61
48
47
32</t>
  </si>
  <si>
    <t>Jagannath Khandelwal</t>
  </si>
  <si>
    <t>Purusottam Khandelwal 
S/o-Jaganath Rai Khandelwal</t>
  </si>
  <si>
    <t>11346777277
SBI JSG</t>
  </si>
  <si>
    <t>Chintamani Patel
S/o-Dambarudhar patel</t>
  </si>
  <si>
    <t>Barun Patel
S/o-Chintamani Patel</t>
  </si>
  <si>
    <t>61916191278699
Indian Bank
Beheramal</t>
  </si>
  <si>
    <t>S. Patel
W/o-Ramesh Patel</t>
  </si>
  <si>
    <t xml:space="preserve">30557285308
SBI </t>
  </si>
  <si>
    <t xml:space="preserve">Rohit Patel
</t>
  </si>
  <si>
    <t xml:space="preserve">845221543
</t>
  </si>
  <si>
    <t>263/262</t>
  </si>
  <si>
    <t>Abhimanyu Patel
S/o- Kandarpa Patel</t>
  </si>
  <si>
    <t>6306772955
Indian Bank</t>
  </si>
  <si>
    <t>263/102</t>
  </si>
  <si>
    <t>Kanhucharan Rana
S/o-Kesab Rana</t>
  </si>
  <si>
    <t>Kanhucharan Rana
S//o-Kesab Rana</t>
  </si>
  <si>
    <t>557072610000011
Bank of India</t>
  </si>
  <si>
    <t>Tejraj Naik
S/o-Gopal Naik</t>
  </si>
  <si>
    <t>Ekalabya Naik
S/o-Gourisankar Naik</t>
  </si>
  <si>
    <t>30520946554
SBI JSG</t>
  </si>
  <si>
    <t>Sunil Naik
S/o-Gourisankar Naik</t>
  </si>
  <si>
    <t>6171896030
Indian Bank
Beheramal</t>
  </si>
  <si>
    <t>022053009128
Central Bank</t>
  </si>
  <si>
    <t>Dileswar Naik
S/o-Hrusikesh Naik</t>
  </si>
  <si>
    <t xml:space="preserve">3133000100064892
</t>
  </si>
  <si>
    <t>Yasobanta NaikS/o-Hrusikesh Naik</t>
  </si>
  <si>
    <t xml:space="preserve">3133000100056361
</t>
  </si>
  <si>
    <t>93
263/138
263/216</t>
  </si>
  <si>
    <t>Duryodhan Naik
S/o-Kurtibasa Naik
Chayakanta Naik
Duryodhan Nai
Romancha Ku. Naik
S/o-Chyakanta Naik</t>
  </si>
  <si>
    <t>Romanch Ku.Naik S/o- Chayakanta Naik</t>
  </si>
  <si>
    <t>08579
Central Bank</t>
  </si>
  <si>
    <t>24
23</t>
  </si>
  <si>
    <t>Khedi Sahu
S/o-Jethi Sahu</t>
  </si>
  <si>
    <t>Satyabadi Sah
S/o-Gurucharan Sah</t>
  </si>
  <si>
    <t xml:space="preserve">30773840083
</t>
  </si>
  <si>
    <t>Trilochan Choudhury
S/o-Samat Ram Choudhury</t>
  </si>
  <si>
    <t xml:space="preserve">Tarakanta Naik
</t>
  </si>
  <si>
    <t>11264861956
SBI BRJN</t>
  </si>
  <si>
    <t>Nakul Sahu
S/o-Kutnu Sahu</t>
  </si>
  <si>
    <t>Kshyamasila Sahu
S/o-Nandi Sahu</t>
  </si>
  <si>
    <t xml:space="preserve">11346915855
</t>
  </si>
  <si>
    <t>Manu Mahananda
S/o-Tiknu Mahananda</t>
  </si>
  <si>
    <t>Dukhushayam Mahananda</t>
  </si>
  <si>
    <t xml:space="preserve">3603948131
</t>
  </si>
  <si>
    <t>114
8</t>
  </si>
  <si>
    <t>Pramoda Panda
W/o- Tarachand Panda
Urbasi Panda
D/o-Tarachand Panda&amp; others</t>
  </si>
  <si>
    <t>Rasmiranjan Chaini
S/o- Biswanath Chaini</t>
  </si>
  <si>
    <t xml:space="preserve">20252150142
</t>
  </si>
  <si>
    <t>Omkarmala Choudhury
S/o- Premananda Choudhury
&amp; others</t>
  </si>
  <si>
    <t>Choudhury Onkarlal
S/o-Premananda Choudhury</t>
  </si>
  <si>
    <t>11346907912
SBI JSG</t>
  </si>
  <si>
    <t>67
69</t>
  </si>
  <si>
    <t>Jalandhar Patel
S/o-Hiradhar Patel</t>
  </si>
  <si>
    <t xml:space="preserve">Nilakanta Patel
</t>
  </si>
  <si>
    <t>11346807816
SBI JSG</t>
  </si>
  <si>
    <t>148
20</t>
  </si>
  <si>
    <t>Bimbadhar Patel
S/o-Hiradhar Patel
Khiradhar Patel S/o- Bimbadhar Patel</t>
  </si>
  <si>
    <t>Khiradhar Patel &amp;
Annapurna Patel</t>
  </si>
  <si>
    <t>11346807157
SBI JSG</t>
  </si>
  <si>
    <t>32
258</t>
  </si>
  <si>
    <t>Gopinath Sahu S/o- Dayaram Sahu
Hari Sahu S/o- Raghu Sahu Othes</t>
  </si>
  <si>
    <t>Beni Madhab Sahu S/o- Kulamani Sahu</t>
  </si>
  <si>
    <t xml:space="preserve">30745134149  </t>
  </si>
  <si>
    <t>Hari Sahu S/o- Raghu Sahu Othes</t>
  </si>
  <si>
    <t xml:space="preserve"> Kulamani Sahu  S/o-</t>
  </si>
  <si>
    <t>30985063024  SBI JSG</t>
  </si>
  <si>
    <t>Dasudeb Sahu S/o-  Tarinisen Sahu</t>
  </si>
  <si>
    <t xml:space="preserve">32543062097 </t>
  </si>
  <si>
    <t>Dilip KU. Sahu S/o-</t>
  </si>
  <si>
    <t>6096112563
 Indian Bank</t>
  </si>
  <si>
    <t>Chandra Sekhar Sahu
S/o- Krupa Sahu</t>
  </si>
  <si>
    <t>Jasoda Sahu
W/o-Sitaram Sahu</t>
  </si>
  <si>
    <t>31160762545
SBI JSG</t>
  </si>
  <si>
    <t>Jayadev Sahu
S/o-Janakram sahu</t>
  </si>
  <si>
    <t>557010110007006
BOI JSG</t>
  </si>
  <si>
    <t>263/51</t>
  </si>
  <si>
    <t>Barjan Kahali
S/o--Sugrib Kahali</t>
  </si>
  <si>
    <t>Naresh Kumar Kahali
S/- Barjan Ku. Kahali</t>
  </si>
  <si>
    <t>228000100079684
PUNB JSG</t>
  </si>
  <si>
    <t>Jaga Mohan Mahananda</t>
  </si>
  <si>
    <t xml:space="preserve">10746872742
SBI </t>
  </si>
  <si>
    <t>Malabati Kahali</t>
  </si>
  <si>
    <t>Gomati Makar</t>
  </si>
  <si>
    <t>557010110010357
BOI</t>
  </si>
  <si>
    <t>205
77
106/74</t>
  </si>
  <si>
    <t>Ratanlal Khandelwal
S/o-Devraj khandelwal
Narendra Sakunia
S/o-Ratanlal Sakunia</t>
  </si>
  <si>
    <t>Narendra Sakunia
S/o-Ratanlal Sakunia</t>
  </si>
  <si>
    <t xml:space="preserve">32870448512
</t>
  </si>
  <si>
    <t>263/222</t>
  </si>
  <si>
    <t>Bikash Mahapatra
S/o-Maakunda Mahapatra</t>
  </si>
  <si>
    <t>3693023561
Indian Bank</t>
  </si>
  <si>
    <t>263/169</t>
  </si>
  <si>
    <t>Sri Hariprasad Sakunia
S/o-Bhajan lal Sakunia</t>
  </si>
  <si>
    <t>Sandeep Sakunia
S/o-Ratanlal Sakunia</t>
  </si>
  <si>
    <t xml:space="preserve">354002010108187
</t>
  </si>
  <si>
    <t>Banwari lal Sarma
S/o- Udayaram Sarma</t>
  </si>
  <si>
    <t>Ananta ku. Sarma
S/o-</t>
  </si>
  <si>
    <t>11346851210
SBIJSG</t>
  </si>
  <si>
    <t>Bishnu Prasad Sarma
S/o-</t>
  </si>
  <si>
    <t>1403010100512
United Bank of India
JSG</t>
  </si>
  <si>
    <t>Umakanta Naik
S/o-Janmajya Naik</t>
  </si>
  <si>
    <t>6204310123
Indian Bank</t>
  </si>
  <si>
    <t>88,89,44,</t>
  </si>
  <si>
    <t>Dwarika Das Khandelwal
and others</t>
  </si>
  <si>
    <t>Sitaram Khandelwal
S/o-</t>
  </si>
  <si>
    <t>SB-3765
UGB</t>
  </si>
  <si>
    <t>Chaitanya Naik
S/o-Rajendra Naik</t>
  </si>
  <si>
    <t>Kishor Naik
S/o-</t>
  </si>
  <si>
    <t>6188606036
Indian Bank</t>
  </si>
  <si>
    <t>115-Prhallad Dehuri
S/o-Rupadhar Dehuri 211,212--Rupadhar Dehuri S/o-Jadu Dehuri</t>
  </si>
  <si>
    <t>Rabichandra Dehuri
S/o-</t>
  </si>
  <si>
    <t>2792
Sanchaya Jam Pass Book</t>
  </si>
  <si>
    <t>Dukhu Oram S/o-Bilei Oram And others</t>
  </si>
  <si>
    <t>Mangal Oram
S/o-</t>
  </si>
  <si>
    <t>11346947184
SBI JSG</t>
  </si>
  <si>
    <t xml:space="preserve">Takal Oram
</t>
  </si>
  <si>
    <t>06360110029251
UCO Bank</t>
  </si>
  <si>
    <t>Kirtan Oram
S/o-</t>
  </si>
  <si>
    <t xml:space="preserve">31154933474
SBI </t>
  </si>
  <si>
    <t>Santosh Oram</t>
  </si>
  <si>
    <t>3168353920
Central Bank</t>
  </si>
  <si>
    <t>Majhi Oram S/o-Budhu Oram</t>
  </si>
  <si>
    <t>Bati Oram</t>
  </si>
  <si>
    <t>2041
Sanchya Jama Pass Book</t>
  </si>
  <si>
    <t>Phulamati Sahu 
S/o-Bhanumati Sahu</t>
  </si>
  <si>
    <t>Panchanan Sahu
S/o-</t>
  </si>
  <si>
    <t>06360110033661
UCO Bank</t>
  </si>
  <si>
    <t>Somnath Sahu
S/o-</t>
  </si>
  <si>
    <t>34255951442
SBI</t>
  </si>
  <si>
    <t>234,263/182</t>
  </si>
  <si>
    <t>Sasi Bhusan and others</t>
  </si>
  <si>
    <t>Kartika Sahu</t>
  </si>
  <si>
    <t>11346911340
SBI</t>
  </si>
  <si>
    <t>Krusna Chandra Naik and others</t>
  </si>
  <si>
    <t>Jhulana Naik
W/o-Bijayananda Naik</t>
  </si>
  <si>
    <t>32873759794
SBI</t>
  </si>
  <si>
    <t>Basanta Naik
S/o-Rajendra Naik</t>
  </si>
  <si>
    <t>03830
Co-Op Central Bank</t>
  </si>
  <si>
    <t>Ghanashyam Naik
Sankar Naik</t>
  </si>
  <si>
    <t>Sankar Naik
S/o-Rajendra Naik</t>
  </si>
  <si>
    <t>207
Mini Bank</t>
  </si>
  <si>
    <t xml:space="preserve">Manoj Choudhary
</t>
  </si>
  <si>
    <t>Udhaba Naik &amp; others
S/o-Ananda Naik</t>
  </si>
  <si>
    <t xml:space="preserve">Sandeep Kumar Naik
</t>
  </si>
  <si>
    <t>20264375538</t>
  </si>
  <si>
    <t>Tangarpali</t>
  </si>
  <si>
    <t>Upendra Naik &amp; others</t>
  </si>
  <si>
    <t>11346799665</t>
  </si>
  <si>
    <t>Minati Naik</t>
  </si>
  <si>
    <t>3540020101095749</t>
  </si>
  <si>
    <t>Company Mohapatra,
Debcharan Mahapatra &amp; others</t>
  </si>
  <si>
    <t>Mukunda Mahapatra</t>
  </si>
  <si>
    <t>11346872047</t>
  </si>
  <si>
    <t>Krushna Tany
S/o-Boda Tanty</t>
  </si>
  <si>
    <t>Kudanda Besan</t>
  </si>
  <si>
    <t>Gamiya Munda&amp; Others</t>
  </si>
  <si>
    <t>Munuku Munda</t>
  </si>
  <si>
    <t>63507086851</t>
  </si>
  <si>
    <t>Ashok Munda</t>
  </si>
  <si>
    <t>6305335790</t>
  </si>
  <si>
    <t>Mukta Munda</t>
  </si>
  <si>
    <t>34499820591</t>
  </si>
  <si>
    <t>Gulu Oram,
S/o-Kadu Oram,
Binka Oram,
S/o-Udo Oram</t>
  </si>
  <si>
    <t>Sabitri Oram</t>
  </si>
  <si>
    <t>557010110005302</t>
  </si>
  <si>
    <t>Dutia Oram</t>
  </si>
  <si>
    <t>557010510001127</t>
  </si>
  <si>
    <t>24,25</t>
  </si>
  <si>
    <t>Goutam Naik,
S/o-Hari Gopal Naik</t>
  </si>
  <si>
    <t>Kamini Choudhury</t>
  </si>
  <si>
    <t>557010110006638</t>
  </si>
  <si>
    <t>16,30</t>
  </si>
  <si>
    <t>Khata No 16-Khati Ganda,
S/o-Mukunda Das,
Khata No. 30-Ghasi Ganda,
S/o-Shyam Ganda</t>
  </si>
  <si>
    <t>Sushma Buda</t>
  </si>
  <si>
    <t>106410100034776</t>
  </si>
  <si>
    <t xml:space="preserve">Jabada Oram,
S/o-Kado Oram,
</t>
  </si>
  <si>
    <t>Krushna Chandra Oram,
S/o-Jugal Oram</t>
  </si>
  <si>
    <t>20173750728
SBI</t>
  </si>
  <si>
    <t>Krushna Oram,
S/o-Kamal Oram</t>
  </si>
  <si>
    <t>20229269124
SBI</t>
  </si>
  <si>
    <t>Jay Shankar Naik,
S/o-Baladev Naik</t>
  </si>
  <si>
    <t>Surjit Naik</t>
  </si>
  <si>
    <t>354002010106194</t>
  </si>
  <si>
    <t>10
11
37
42
47</t>
  </si>
  <si>
    <t>Upendra Naik &amp; others
Upendra Naik &amp; others
Janmajaya Naik &amp; others
S/o-Dambanu Naik
Taranga Naik,
S/o-Gokulananda Naik &amp; others
Taranga Naik,
S/o-Gokulananda Naik &amp; others
Dukhishyam Naik,
S/o-Gangadhar Naik, &amp; others</t>
  </si>
  <si>
    <t>Tulabati NaIk</t>
  </si>
  <si>
    <t>68013413464
Bank Of India</t>
  </si>
  <si>
    <t>Debrchan Naik</t>
  </si>
  <si>
    <t>6303947433
Indian Bank</t>
  </si>
  <si>
    <t>34069740499
SBI</t>
  </si>
  <si>
    <t>Sujit Kumar Naik</t>
  </si>
  <si>
    <t>6173852319
Indian Bank</t>
  </si>
  <si>
    <t>Abani Naik</t>
  </si>
  <si>
    <t>6302982672
Indian Bank</t>
  </si>
  <si>
    <t>Aswini Kumar Naik</t>
  </si>
  <si>
    <t>6303289289</t>
  </si>
  <si>
    <t>Kodandadhar Naik</t>
  </si>
  <si>
    <t>30856444235</t>
  </si>
  <si>
    <t>Aditya Kumar Naik</t>
  </si>
  <si>
    <t>11346854006</t>
  </si>
  <si>
    <t>Naik Yuvraj</t>
  </si>
  <si>
    <t>11346866898</t>
  </si>
  <si>
    <t>S.K.Naik</t>
  </si>
  <si>
    <t>30385238590</t>
  </si>
  <si>
    <t>Soni Kumar Naik,
S/o-Kishor Naik</t>
  </si>
  <si>
    <t>20200466098</t>
  </si>
  <si>
    <t>Dinabandhu Naik,
S/o-Sadram Naik,
Dibakar Naik,
S/o-Kandarpa Naik</t>
  </si>
  <si>
    <t>Sushanta Kumar Naik</t>
  </si>
  <si>
    <t>30933062736</t>
  </si>
  <si>
    <t>6305691545</t>
  </si>
  <si>
    <t>55701011006618</t>
  </si>
  <si>
    <t>Somanath Naik</t>
  </si>
  <si>
    <t>31969260912</t>
  </si>
  <si>
    <t>Shrusti Naik</t>
  </si>
  <si>
    <t>557010110003100</t>
  </si>
  <si>
    <t>51
106/102</t>
  </si>
  <si>
    <t>Narahari Naik &amp; others,
S/o-Anandram Naik
Gajendra Naik,
Anandram Naik</t>
  </si>
  <si>
    <t>Rupesh Kumar Naik</t>
  </si>
  <si>
    <t>30333027908</t>
  </si>
  <si>
    <t>Dipak Kumar Naik</t>
  </si>
  <si>
    <t>6303808761</t>
  </si>
  <si>
    <t>Binod Charan Naik</t>
  </si>
  <si>
    <t>871293324</t>
  </si>
  <si>
    <t>Janekram Naik,
S/o-Nrupamani Naik</t>
  </si>
  <si>
    <t>30217954324
SBI</t>
  </si>
  <si>
    <t>Bajuni Oram,
W/o-Kuba Oram</t>
  </si>
  <si>
    <t>6187215840</t>
  </si>
  <si>
    <t>Rama Oram</t>
  </si>
  <si>
    <t>34627121433</t>
  </si>
  <si>
    <t>Bhagarathi Naik,
S/o-Harichandan Naik</t>
  </si>
  <si>
    <t>Satyaranjan Naik</t>
  </si>
  <si>
    <t>20252148316</t>
  </si>
  <si>
    <t xml:space="preserve">Malakan Naik,
S/o-Baldev Naik
</t>
  </si>
  <si>
    <t>Anil Kumar Naik</t>
  </si>
  <si>
    <t>106410011092200</t>
  </si>
  <si>
    <t>75
106/48</t>
  </si>
  <si>
    <t>Mohan Chandra Naik,
S/o-Niladri Bihari Naik
Umesh Chandra Naik,
Kamlesh Kumar Naik,
S/o-Mohan Chandra Naik</t>
  </si>
  <si>
    <t>Mohan Chandra Naik</t>
  </si>
  <si>
    <t>78</t>
  </si>
  <si>
    <t>Gulapi Naik
W/o-Pabitra Naik</t>
  </si>
  <si>
    <t>Nirmal Ku. Naik</t>
  </si>
  <si>
    <t>11346799439</t>
  </si>
  <si>
    <t>88</t>
  </si>
  <si>
    <t>Sasidhar Naik and others
S/o-Kunjaram Naik</t>
  </si>
  <si>
    <t>Sahebini Naik</t>
  </si>
  <si>
    <t>08994</t>
  </si>
  <si>
    <t>Pradeep Ku. Naik</t>
  </si>
  <si>
    <t>08811</t>
  </si>
  <si>
    <t>Khagapati Naik</t>
  </si>
  <si>
    <t>6384447720</t>
  </si>
  <si>
    <t>85 ,97</t>
  </si>
  <si>
    <t>Urbasi Naik 
W/o-Labani Naik and others 
Sahebram Naik
S/o-Sahadev Naik</t>
  </si>
  <si>
    <t>Rajkumar Naik</t>
  </si>
  <si>
    <t>11346799723</t>
  </si>
  <si>
    <t>11346837705</t>
  </si>
  <si>
    <t>Urbasi Naik</t>
  </si>
  <si>
    <t>11346837647</t>
  </si>
  <si>
    <t>80,58</t>
  </si>
  <si>
    <t>Ramachandra Naik
S/o- Jayadev Ganda and others
Baladev Ganda and others</t>
  </si>
  <si>
    <t>Prafula Ku. Tanty</t>
  </si>
  <si>
    <t>557010510001588</t>
  </si>
  <si>
    <t>Sankar Naik
S/o-Daitari Naik</t>
  </si>
  <si>
    <t>Purandar Naik</t>
  </si>
  <si>
    <t>557010110001930</t>
  </si>
  <si>
    <t>Saranna Munda
S/o-Bholse Munda</t>
  </si>
  <si>
    <t>Shriya Munda</t>
  </si>
  <si>
    <t>933576290</t>
  </si>
  <si>
    <t>Ulesh kumar Munda</t>
  </si>
  <si>
    <t>6261413019</t>
  </si>
  <si>
    <t>Sansar Dash</t>
  </si>
  <si>
    <t>Madhab Chandra Das</t>
  </si>
  <si>
    <t>03965</t>
  </si>
  <si>
    <t>Pratap chandra Das</t>
  </si>
  <si>
    <t>6303725501</t>
  </si>
  <si>
    <t>Parmeshwar Ganda,
S/o-Madhusudan Ganda &amp; others</t>
  </si>
  <si>
    <t>Saroj Kumar Mahananda</t>
  </si>
  <si>
    <t>32039975884</t>
  </si>
  <si>
    <t>106/28</t>
  </si>
  <si>
    <t>Madri Moule,
S/o-Chandra Paule</t>
  </si>
  <si>
    <t>20282285461</t>
  </si>
  <si>
    <t>106/38 106/214</t>
  </si>
  <si>
    <t>Purna Chandra Nag</t>
  </si>
  <si>
    <t>Kuber Nag</t>
  </si>
  <si>
    <t>11346797908</t>
  </si>
  <si>
    <t>106/44</t>
  </si>
  <si>
    <t>Dibya Lochan Naik,
S/o-Rajendra Naik</t>
  </si>
  <si>
    <t>Nikhil Kumar Naik</t>
  </si>
  <si>
    <t>32758936788</t>
  </si>
  <si>
    <t>106/64</t>
  </si>
  <si>
    <t>Jadava Bhainsa,
S/o-Dhaneswar Bhainsa</t>
  </si>
  <si>
    <t>Abhimanyu Bhainsa</t>
  </si>
  <si>
    <t>34021385096</t>
  </si>
  <si>
    <t>Khirasindhu Bhainsa</t>
  </si>
  <si>
    <t>31144077435</t>
  </si>
  <si>
    <t>106/68</t>
  </si>
  <si>
    <t>Ambika Parekh,
S/o-Nandadu Parekh</t>
  </si>
  <si>
    <t>Ambika Parekh</t>
  </si>
  <si>
    <t>6303801448</t>
  </si>
  <si>
    <t>106/77</t>
  </si>
  <si>
    <t>Bhagbana Patel,
S/o-Jay Krushna PAtel</t>
  </si>
  <si>
    <t>Bhagbana Patel</t>
  </si>
  <si>
    <t>2218000100060710</t>
  </si>
  <si>
    <t>106/46</t>
  </si>
  <si>
    <t>Kuntala Rohidas,
W/o-Dayasagar Rohidas</t>
  </si>
  <si>
    <t>30089925645</t>
  </si>
  <si>
    <t>106/48</t>
  </si>
  <si>
    <t>Umesh Chandra Naik,
Kamlesh Kumar Naik,
S/o-Mohan Chandra Naik and others</t>
  </si>
  <si>
    <t>11346800311</t>
  </si>
  <si>
    <t>Girjanan &amp; Umesh Chandra Naik</t>
  </si>
  <si>
    <t>11346954511</t>
  </si>
  <si>
    <t>106/50</t>
  </si>
  <si>
    <t>Abhir Oram,
S/o-Badhia Oram</t>
  </si>
  <si>
    <t>Ajay Oram</t>
  </si>
  <si>
    <t>557010110006901</t>
  </si>
  <si>
    <t>106/52</t>
  </si>
  <si>
    <t>Manglu Oram</t>
  </si>
  <si>
    <t>106410011092168</t>
  </si>
  <si>
    <t>Lilly Oram,
S/o-Kada Oram &amp; others</t>
  </si>
  <si>
    <t>Abhira Oram</t>
  </si>
  <si>
    <t>20234200324</t>
  </si>
  <si>
    <t>106/118</t>
  </si>
  <si>
    <t>Bighnesh Prasad Naik, 
S/o-Jaychand Naik</t>
  </si>
  <si>
    <t>Prakash Chandra Naik</t>
  </si>
  <si>
    <t>30688213468</t>
  </si>
  <si>
    <t>106/119</t>
  </si>
  <si>
    <t>Sunil Kumar Naik, 
S/o-Debananda Naik</t>
  </si>
  <si>
    <t>Sunil Kumar Naik &amp; Subarna Manjari Patel</t>
  </si>
  <si>
    <t>11348873459</t>
  </si>
  <si>
    <t>106/123</t>
  </si>
  <si>
    <t>Kailash Chandra Besan,
S/o-Sanjaya Besan</t>
  </si>
  <si>
    <t>Kailash Besan</t>
  </si>
  <si>
    <t>6303951552</t>
  </si>
  <si>
    <t>Jaynandan Naik,
S/o-Mahadev Naik</t>
  </si>
  <si>
    <t>Achyutananda Naik</t>
  </si>
  <si>
    <t>10856832861</t>
  </si>
  <si>
    <t>11346799790</t>
  </si>
  <si>
    <t>106/185</t>
  </si>
  <si>
    <t>Amulya Naik, Nimish Naik,
S/o-Lalit Mohan Naik &amp; others</t>
  </si>
  <si>
    <t>Amulya Kumar Naik</t>
  </si>
  <si>
    <t>4690</t>
  </si>
  <si>
    <t>106/186</t>
  </si>
  <si>
    <t>Jajati Kumar Naik</t>
  </si>
  <si>
    <t>910010040858370</t>
  </si>
  <si>
    <t>Sujit Prasanna Naik</t>
  </si>
  <si>
    <t>6379261403</t>
  </si>
  <si>
    <t>106/187</t>
  </si>
  <si>
    <t>Hemanta Kumar Naik</t>
  </si>
  <si>
    <t>10969303953</t>
  </si>
  <si>
    <t>Rajkishor Naik</t>
  </si>
  <si>
    <t>914010005092199</t>
  </si>
  <si>
    <t>Manoj Naik</t>
  </si>
  <si>
    <t>914010048149419</t>
  </si>
  <si>
    <t>Tarun Kumar Naik</t>
  </si>
  <si>
    <t>0595010122887</t>
  </si>
  <si>
    <t>106/202, 106/110, 106/107, 27</t>
  </si>
  <si>
    <t xml:space="preserve">Kh No.106/202-Jitendra Dash,
S/o-Ghanashyam Dash
Kh No.106/110-Parbati Dash,
W/o-Jitendriya Dash
Kh No.106/107-Jitendra Dash, 
S/o-Ghanashyam Dash
Kh No.27- Ghanashyam Dash,
S/o-Satyabadi Dash
</t>
  </si>
  <si>
    <t>Jitendriya Dash</t>
  </si>
  <si>
    <t>10384670440
SBI KALUNGA</t>
  </si>
  <si>
    <t>106/43</t>
  </si>
  <si>
    <t>Sunil Kumar Pattanaik</t>
  </si>
  <si>
    <t>10254
Utkal Graymya Bank</t>
  </si>
  <si>
    <t>106/191</t>
  </si>
  <si>
    <t>Bikash Mohapatra</t>
  </si>
  <si>
    <t>6393023561
Indian Bank</t>
  </si>
  <si>
    <t>Nrupamani Naik &amp; others</t>
  </si>
  <si>
    <t>10969341593
SBI</t>
  </si>
  <si>
    <t>Jayanta Kumar Naik</t>
  </si>
  <si>
    <t>10969289654
SBI</t>
  </si>
  <si>
    <t>109692981
SBI</t>
  </si>
  <si>
    <t>106/117</t>
  </si>
  <si>
    <t>Suresh chandra Nayak
S/o-Jayachandra Nayak</t>
  </si>
  <si>
    <t>20037948454
Laida SBI</t>
  </si>
  <si>
    <t>Aintha Tasab, S/o - Chhala Tajab
Satyananda Tajab, S/o -Bhikari Tasab</t>
  </si>
  <si>
    <t>Khetramohan Tajan, 
S/O - Aintha Tajan</t>
  </si>
  <si>
    <t>BOI, Jsg
557010110007938</t>
  </si>
  <si>
    <t>Talmal</t>
  </si>
  <si>
    <t>Aintha Patel, Kanhu Patel, 
S/O Mukunda Patel</t>
  </si>
  <si>
    <t>Gunanidhi Patel,
 S/O - Aintha Patel</t>
  </si>
  <si>
    <t xml:space="preserve">32998563051
</t>
  </si>
  <si>
    <t>Ajodhya Meher, Dambru Meher, Sahadeb Meher, S/O- Bhula Meher and Others</t>
  </si>
  <si>
    <t>Gokul Meher, 
S/O Ajodhya Meher</t>
  </si>
  <si>
    <t xml:space="preserve">20224166611
</t>
  </si>
  <si>
    <t>Premshila Meher, 
D/O Chula Sekhar, Meher</t>
  </si>
  <si>
    <t>34024148450
SBIN0000238</t>
  </si>
  <si>
    <t>Tiknu Meher, 
S/O - Khatkuri Meher</t>
  </si>
  <si>
    <t>557010110005982
Jsg, BOI</t>
  </si>
  <si>
    <t>Ramesh Meher
S/O Banmali Meher</t>
  </si>
  <si>
    <t>32477875257
Jsg SBI</t>
  </si>
  <si>
    <t>Arnapurna Meher</t>
  </si>
  <si>
    <t xml:space="preserve">11745652197
</t>
  </si>
  <si>
    <t>Golapi Meher</t>
  </si>
  <si>
    <t>6318372024
Indian Bank Beheramal</t>
  </si>
  <si>
    <t>.Chakradhar Meher, 
S/O - Banmali Meher</t>
  </si>
  <si>
    <t xml:space="preserve">84005196096
</t>
  </si>
  <si>
    <t>7
9</t>
  </si>
  <si>
    <t>Indra Kisan, Hagrudhar Kisan, Jagu Kisan, S/O Sapna Kisan</t>
  </si>
  <si>
    <t>Prafulla Bag, 
S/O Jagmohan Bag</t>
  </si>
  <si>
    <t xml:space="preserve">84005196093
</t>
  </si>
  <si>
    <t>Khadia Bag S/o- Budhu Bag</t>
  </si>
  <si>
    <t>Hemsagar Bag 
S/o- Indra Bag</t>
  </si>
  <si>
    <t>557010110005871
Jsg, BOI</t>
  </si>
  <si>
    <t>14
15
55</t>
  </si>
  <si>
    <t>Karunakar Naik
s/o-Gangadhar Naik
Janhabi Naik
W/o- Dambarudhar Naik and others</t>
  </si>
  <si>
    <t>Karunakar Naik
s/o-Gangadhar Naik</t>
  </si>
  <si>
    <t>11346859059 
SBI JSG</t>
  </si>
  <si>
    <t xml:space="preserve">Khageswar Seth S/o- Purusottam Seth </t>
  </si>
  <si>
    <t>Trilochan Seth 
S/o- Dinabandhu Seth</t>
  </si>
  <si>
    <t>557010110005569 
BOI Beharamal</t>
  </si>
  <si>
    <t xml:space="preserve">Hrudananda Seth 
S/o- Dinabandhu Seth </t>
  </si>
  <si>
    <t>557010110005399 
BOI Beharamal</t>
  </si>
  <si>
    <t xml:space="preserve"> Indrajit Seth 
S/o- Golap seth </t>
  </si>
  <si>
    <t>2805108223172 
Canara Bank</t>
  </si>
  <si>
    <t>27, 34</t>
  </si>
  <si>
    <t>Gulu Seth S/o- Rama Seth</t>
  </si>
  <si>
    <t>Bhesaj seth 
S/o- Golap Seth</t>
  </si>
  <si>
    <t>557010110005974 BOI Behaeramal</t>
  </si>
  <si>
    <t>Jannath Seth 
S/o- Golap Seth</t>
  </si>
  <si>
    <t>557010110002495 BOI Beheramal</t>
  </si>
  <si>
    <t xml:space="preserve">Jaladhar Urmal S/o- Bilo Urmal Others </t>
  </si>
  <si>
    <t>Upendra Urmal</t>
  </si>
  <si>
    <t xml:space="preserve">06360110032398 </t>
  </si>
  <si>
    <t>Chema Ganda S/o- Luduru Ganda</t>
  </si>
  <si>
    <t>Khita chhachhan   S/o-</t>
  </si>
  <si>
    <t xml:space="preserve">3368143936  </t>
  </si>
  <si>
    <t>Jagannath Rai Khandewal S/o- Ganapati Khandelwal others</t>
  </si>
  <si>
    <t>Rajib Sakunia 
S/o- Jumerlala Sakunia</t>
  </si>
  <si>
    <t xml:space="preserve">557010110003465 
BOI </t>
  </si>
  <si>
    <t>DO</t>
  </si>
  <si>
    <t xml:space="preserve">Sitaram Khandelwal S/o- </t>
  </si>
  <si>
    <t>SB3765 
UGB JSG</t>
  </si>
  <si>
    <t>Jogendra Majhi S/o- Kairu Majhi</t>
  </si>
  <si>
    <t>Jogendra Majhi 
S/o- Kairu Majhi</t>
  </si>
  <si>
    <t xml:space="preserve">34071496842 </t>
  </si>
  <si>
    <t>Ramaniranjan Pande others</t>
  </si>
  <si>
    <t xml:space="preserve">Drubachar Pande </t>
  </si>
  <si>
    <t xml:space="preserve">08264 
co. operative Central Bank </t>
  </si>
  <si>
    <t xml:space="preserve">Dukhu Pasayat S/o- Sapan Pasayat </t>
  </si>
  <si>
    <t>Abhinash Pasayat 
S/o- Jagadish Pasayat</t>
  </si>
  <si>
    <t>557010110007181 
BOI Beheramal</t>
  </si>
  <si>
    <t xml:space="preserve">Jima Kisan S/o- Laba Kisan Others </t>
  </si>
  <si>
    <t>Anuram Ch. Ping 
S/o- Parkhit Ping</t>
  </si>
  <si>
    <t xml:space="preserve">20224168201 </t>
  </si>
  <si>
    <t xml:space="preserve">Duryodhan Naik 
S/o- Chandra Naik &amp; others </t>
  </si>
  <si>
    <t>Rukmana Naik s/o-</t>
  </si>
  <si>
    <t>34658333916</t>
  </si>
  <si>
    <t xml:space="preserve">Ramesh Naik 
S/o- golap Naik </t>
  </si>
  <si>
    <t>84009530761 
UGB JSG</t>
  </si>
  <si>
    <t>Purusottam Naik 
S/o- Gopal Naik</t>
  </si>
  <si>
    <t xml:space="preserve">20200464987 </t>
  </si>
  <si>
    <t xml:space="preserve">Raghunath Naik S/o- </t>
  </si>
  <si>
    <t>08258 Co. Operative Central Bank</t>
  </si>
  <si>
    <t xml:space="preserve">Krupasindhu Naik 
S/o-Jayanarayan Naik </t>
  </si>
  <si>
    <t>557010110009462 
BOI Beheramal</t>
  </si>
  <si>
    <t xml:space="preserve">Anju Naik 
S/o- Parmeswar naik </t>
  </si>
  <si>
    <t xml:space="preserve">32517436410 </t>
  </si>
  <si>
    <t>84 , 236/66, 215</t>
  </si>
  <si>
    <t>84-Dhanurjay Naik S/o- Bidhyadhar Naik 236/66 - Nabin cH. Naik  215- sapna Naik S/o- Bidhyadhar naik</t>
  </si>
  <si>
    <t xml:space="preserve">Nabin Naik 
S/o- Dubaraj Naik </t>
  </si>
  <si>
    <t xml:space="preserve">11346849686 </t>
  </si>
  <si>
    <t xml:space="preserve">Tutia Kisan S/o- Mangal Kisan </t>
  </si>
  <si>
    <t xml:space="preserve">Pala majhi 
S/o- Dutia Majhi </t>
  </si>
  <si>
    <t xml:space="preserve">557010110005853  
BOI Beheramal </t>
  </si>
  <si>
    <t xml:space="preserve">Dhanuswar Naik S/o- Bidhyadhar Naik </t>
  </si>
  <si>
    <t>Lingraj naik 
S/o- Bhajbani sankar Naik</t>
  </si>
  <si>
    <t>31584478979 
SBI Arda</t>
  </si>
  <si>
    <t>92
8</t>
  </si>
  <si>
    <t>Nirasi Bag
W/o-Indra Bag
Indra Kishan
S/o-sapna kishan</t>
  </si>
  <si>
    <t>Deben Kishan
S/o-Jugeswar Kishan</t>
  </si>
  <si>
    <t>28051010002298
Canara Bank</t>
  </si>
  <si>
    <t>Niladri Meher,Nandabala Meher
S/o-Kandra Meher</t>
  </si>
  <si>
    <t>Kirtiram Meher 
s/o-Niladri Meher</t>
  </si>
  <si>
    <t>2391 
Sanchya Jama Pass book Durlaga</t>
  </si>
  <si>
    <t>Khageswar Meher
S/o-Mandalal Meher</t>
  </si>
  <si>
    <t>30533979574
SBI Ardas</t>
  </si>
  <si>
    <t>Parmananda kesariS/o-Mahadev kesari</t>
  </si>
  <si>
    <t>Ramsundar Kesari 
S/o- Paramananda Kesari</t>
  </si>
  <si>
    <t>11745618554
SBI Arda</t>
  </si>
  <si>
    <t>Paramananda Meher,Laba Meher
S/o-Nanu Meher and others</t>
  </si>
  <si>
    <t>Tikeswar Meher
S/o-Parama Meher</t>
  </si>
  <si>
    <t>31011329862
SBI Arda</t>
  </si>
  <si>
    <t>Pili Kisori W/o- Ramananda Kisori,Shyam Sundar Kesari</t>
  </si>
  <si>
    <t>Rajaram Kesari
S/o-Bidyanath Kesari</t>
  </si>
  <si>
    <t xml:space="preserve">20165603569
</t>
  </si>
  <si>
    <t>Pichharu Chardia S/o-Barhia Chardia,Munki Chardia and others</t>
  </si>
  <si>
    <t>Khusbanta Kishan 
S/o- Dayanidhi Kishan</t>
  </si>
  <si>
    <t>557010110006178
BOI Beheramal</t>
  </si>
  <si>
    <t>105
95
103
236/91
236/103
236/104</t>
  </si>
  <si>
    <t>Pichharu Chardia 
S/o-Barhia Chardia, Munki Chardia and others
Picharu Kisan others
Picharu Kisan S/O Bariha Kisan
-do-</t>
  </si>
  <si>
    <t>Lingaraj Chardia
S/o-Sudarsan Chardia</t>
  </si>
  <si>
    <t xml:space="preserve">557010110005408
</t>
  </si>
  <si>
    <t>Phagna Kishan S/o-Manglu Kishan</t>
  </si>
  <si>
    <t>Ugrasen Ping 
S/o- Sadhu Ping</t>
  </si>
  <si>
    <t>55701011005406
BOI Beheramal</t>
  </si>
  <si>
    <t>132
131</t>
  </si>
  <si>
    <t>Brundaban Meher and others S/o-Baisnaba Meher</t>
  </si>
  <si>
    <t>Bikash Ku. Meher</t>
  </si>
  <si>
    <t>3429091015
Central Bank of India</t>
  </si>
  <si>
    <t>113
114
115</t>
  </si>
  <si>
    <t>Baladev Mahanand S/o-Haldhar Mahanand and others</t>
  </si>
  <si>
    <t>Bhalamati Mahananda</t>
  </si>
  <si>
    <t>3386527515
Central Bank of India</t>
  </si>
  <si>
    <t>Mohini Mahananda</t>
  </si>
  <si>
    <t>3386526929
Central Bank of India</t>
  </si>
  <si>
    <t>Bani Majhi,Dhanu Majhi ,Mutu Majhi S/o-Banthu Majhi and others</t>
  </si>
  <si>
    <t>Bhogdeba Kisan</t>
  </si>
  <si>
    <t>557010110005560
BIO</t>
  </si>
  <si>
    <t>Biranchi Majhi
S/o- Hira Majhi</t>
  </si>
  <si>
    <t>557010110007687
BOI Beheramal S</t>
  </si>
  <si>
    <t>236/28
236/59
152</t>
  </si>
  <si>
    <t>Bhodeb Kisan
S/o-Dasia Kisan</t>
  </si>
  <si>
    <t>Hemsagar Majhi
S/o- Motu Majhi</t>
  </si>
  <si>
    <t>557010110005627
BOI Beheramal</t>
  </si>
  <si>
    <t>133
49
173</t>
  </si>
  <si>
    <t>Brundaban Patel
S/o-Parsuram Patel</t>
  </si>
  <si>
    <t>Jaynarayan Patel and santosini Patel S/O-Sachidananda Patel</t>
  </si>
  <si>
    <t xml:space="preserve">10856844287
SBI Arda
</t>
  </si>
  <si>
    <t>Mitrabhanu Patel 
S/o- Gokulananda Patel</t>
  </si>
  <si>
    <t xml:space="preserve">11346807577
SBI JSG
</t>
  </si>
  <si>
    <t>Moti Ram Patel and Rohan Ku. Patel S/o- Gokulananda Patel</t>
  </si>
  <si>
    <t>11745619614
SBI Arda</t>
  </si>
  <si>
    <t>Janmajya Patel</t>
  </si>
  <si>
    <t>11346806834
SBI JSG</t>
  </si>
  <si>
    <t>Janmajya Patel,Laxmi PatelS/o-Debananda Patel</t>
  </si>
  <si>
    <t>Aswini Ku. Patel
S/o- Janmajya patel</t>
  </si>
  <si>
    <t>20627186234
Allhabad Bank JSGs</t>
  </si>
  <si>
    <t>1333
49
173</t>
  </si>
  <si>
    <t>Mitrabghanu Patel, Chandrabhanu Patel and others</t>
  </si>
  <si>
    <t>Gopabandhu Patel S/o- Sachitananda Patel</t>
  </si>
  <si>
    <t>557010110004041
BOI</t>
  </si>
  <si>
    <t>Bhagabana Naik and others</t>
  </si>
  <si>
    <t xml:space="preserve">Kesab Ch. Naik
S/o-Krusna Naik </t>
  </si>
  <si>
    <t>557010110009505
Boi Beheramal</t>
  </si>
  <si>
    <t>Sata Naik</t>
  </si>
  <si>
    <t>2602 Sanchaya Jama Pass Book</t>
  </si>
  <si>
    <t>Bishnu Patel S/o-Bhulku Patel</t>
  </si>
  <si>
    <t xml:space="preserve">022053008261
CO-OP-Central Bank </t>
  </si>
  <si>
    <t>Jayasankar patel</t>
  </si>
  <si>
    <t>11755613907 SBI</t>
  </si>
  <si>
    <t>146
148</t>
  </si>
  <si>
    <t>Bhagabana Naik and others
Bhanumati Patel 
W/o-Mukteswar Patel and others</t>
  </si>
  <si>
    <t>Pabitramohan Patel 
S/o- Bhulku Patel</t>
  </si>
  <si>
    <t>31804553452 SBI JSG TOWN</t>
  </si>
  <si>
    <t>Manglu Budlu,Tila Budla S/o- Murali Budla and others</t>
  </si>
  <si>
    <t>Saibani Budla</t>
  </si>
  <si>
    <t>557010110003727BOI Beheramal</t>
  </si>
  <si>
    <t>Bhanumati Patel W/o-Mukteswar Patel and others</t>
  </si>
  <si>
    <t>Abanikanta Patel 
S/o- Bhulku Patel</t>
  </si>
  <si>
    <t>08257 Central Banks</t>
  </si>
  <si>
    <t>Minketan Patel 
S/o- Bhulku Patel</t>
  </si>
  <si>
    <t>2383 Sanchya jama Pass book</t>
  </si>
  <si>
    <t xml:space="preserve">Jayasankar Patel
S/o- Bhulku Patel </t>
  </si>
  <si>
    <t>11745613907 Sbi</t>
  </si>
  <si>
    <t>Kesab Ch. Patel</t>
  </si>
  <si>
    <t>493010100042884</t>
  </si>
  <si>
    <t>170
171</t>
  </si>
  <si>
    <t>Mohan Patel,Judhistir Patel S/o- Gobinda Patel and others</t>
  </si>
  <si>
    <t>Judhistir Patel 
S/o- Gobinda Patel</t>
  </si>
  <si>
    <t>12085044666 UGB JSg</t>
  </si>
  <si>
    <t>Mahendra patel 
S/o- Gobinda Patel</t>
  </si>
  <si>
    <t>12085045310 UGB JSGs</t>
  </si>
  <si>
    <t>Guna nIdhi Naik ,Sairendri Patel,Sachila Patel and others</t>
  </si>
  <si>
    <t>1133 Allhabad Bank</t>
  </si>
  <si>
    <t>Mandhar Bag,Aita Bag,Gundru bag S/o-Tiding Bag</t>
  </si>
  <si>
    <t>Saraswati Oram 
W/o- Malia Oram</t>
  </si>
  <si>
    <t>557010110009789 BOI Beheramal</t>
  </si>
  <si>
    <t>186
111</t>
  </si>
  <si>
    <t>Ramkumar Kesari, Rajaram Kesari others
Bajanath Bani S/o- Mathura Bania</t>
  </si>
  <si>
    <t>Kapurchand Kesari</t>
  </si>
  <si>
    <t>11745613985</t>
  </si>
  <si>
    <t>Laxman Meher,Nabaghana Meher S/o-Jidru Meher and Others</t>
  </si>
  <si>
    <t>Tekchand Meher 
S/o-Laxman Meher</t>
  </si>
  <si>
    <t>557010110005980 
Beheramal BOI</t>
  </si>
  <si>
    <t>Makunda Meher S/o- Dina Meher</t>
  </si>
  <si>
    <t>Jaganath Meher</t>
  </si>
  <si>
    <t>1703 Mini Bank Durlaga</t>
  </si>
  <si>
    <t>Muni Chardia 
S/o-Ram Chardia</t>
  </si>
  <si>
    <t>Padmalochan Kisan</t>
  </si>
  <si>
    <t xml:space="preserve">30821665080 </t>
  </si>
  <si>
    <t xml:space="preserve">175
176
239
</t>
  </si>
  <si>
    <t>Minketan Naik and others
S/o-Bidyanath Naik</t>
  </si>
  <si>
    <t>Surendra Naik 
S/o-Minketan Naik</t>
  </si>
  <si>
    <t>08263 
Central Bank of India
CO-OP</t>
  </si>
  <si>
    <t>Ugrasen Naik 
S/o- Minketan Naik</t>
  </si>
  <si>
    <t>557010110006036 BOI Beheramal</t>
  </si>
  <si>
    <t>Pradeep Naik 
S/o- Minketan Naik</t>
  </si>
  <si>
    <t>3684 Central Bank of India</t>
  </si>
  <si>
    <t>Bedbyas Naik 
S/o- Minketan Naik</t>
  </si>
  <si>
    <t>557010110006034 BIO</t>
  </si>
  <si>
    <t xml:space="preserve">Bhubaneswar Naik </t>
  </si>
  <si>
    <t>80462200003073</t>
  </si>
  <si>
    <t xml:space="preserve">3386570582 
</t>
  </si>
  <si>
    <t>Debsingh Naik 
S/o-Jayadev Naik</t>
  </si>
  <si>
    <t>07885 Central Bank</t>
  </si>
  <si>
    <t>56
174</t>
  </si>
  <si>
    <t>Minketan Naik ,Jayadev Naik,Chintamani Naik S/o-Bidyadhar Naik</t>
  </si>
  <si>
    <t>Susanta Ku. Naik 
S/o- Hari Ch. Naik</t>
  </si>
  <si>
    <t>20627190818 
ALLA0210480</t>
  </si>
  <si>
    <t>3387127844 
Central Bank Of India</t>
  </si>
  <si>
    <t>Umes Ch. Naik 
S/o- Chintamani Naik</t>
  </si>
  <si>
    <t>557010110005979 
BOI Beheramal</t>
  </si>
  <si>
    <t>Divya Sankar Naik</t>
  </si>
  <si>
    <t>30899215272 
SBI Arda</t>
  </si>
  <si>
    <t>Dolagobinda Naik 
S/o-Gajaraj Naik</t>
  </si>
  <si>
    <t xml:space="preserve">32947086633 
</t>
  </si>
  <si>
    <t>Gajaraj Naik 
S/o-Jayadev Naik</t>
  </si>
  <si>
    <t>007949 
UCO Bank</t>
  </si>
  <si>
    <t>Janmajya Naik and others S/o-Muralidhar Naik and others</t>
  </si>
  <si>
    <t>Janmajya Naik  
S/o-Muralidhar Naik</t>
  </si>
  <si>
    <t>557010110001503</t>
  </si>
  <si>
    <t>Ashok Ku. Naik 
S/o- Muralidhar naik</t>
  </si>
  <si>
    <t>11346873448</t>
  </si>
  <si>
    <t>Subarna Naik S/o-</t>
  </si>
  <si>
    <t>557010110001653</t>
  </si>
  <si>
    <t>206
210</t>
  </si>
  <si>
    <t>Jhadeswar Mahadev Sebyat Lochan Thanapati S/o-Duba  Thanapati</t>
  </si>
  <si>
    <t xml:space="preserve">Rohiteswar Mahapatra 
S/o-Lochan Mahapatra </t>
  </si>
  <si>
    <t xml:space="preserve">820905676 
</t>
  </si>
  <si>
    <t xml:space="preserve">3448403454 </t>
  </si>
  <si>
    <t xml:space="preserve">Prasanta Mahapatra </t>
  </si>
  <si>
    <t xml:space="preserve">3442197162 </t>
  </si>
  <si>
    <t>Lata Kishan, Asha Kishan D/o-Labha Kisan, Mohan Kisan and others</t>
  </si>
  <si>
    <t>Lata Bag D/o Labha Kishan</t>
  </si>
  <si>
    <t>557010110007806</t>
  </si>
  <si>
    <t>210
211</t>
  </si>
  <si>
    <t>Satya naryan Bania and others S/o-Manbodh Bania</t>
  </si>
  <si>
    <t>Bijaya Lal Bania 
S/o-Manbodh Bania</t>
  </si>
  <si>
    <t xml:space="preserve">11346910493 </t>
  </si>
  <si>
    <t>Radhasham Kesari 
S/O-Arjun Kashri</t>
  </si>
  <si>
    <t xml:space="preserve">3442007626
</t>
  </si>
  <si>
    <t>Sataynanda Ganda S/O-Bhikari Ganda</t>
  </si>
  <si>
    <t>Bagabati Tajan</t>
  </si>
  <si>
    <t>2046 Sanchya Jama Pass Book Durlaga</t>
  </si>
  <si>
    <t>218
236/94
236/159
236/378
212</t>
  </si>
  <si>
    <t>Sasidhar Patel S/o- satyabadi Patel</t>
  </si>
  <si>
    <t>Sasidhar Patel 
S/o- satyabadi Patel</t>
  </si>
  <si>
    <t>11346808707 
SBI JSG</t>
  </si>
  <si>
    <t>Barjan Kahali S/o- Sugriba Kahali</t>
  </si>
  <si>
    <t>Naresh Ku. Kahali</t>
  </si>
  <si>
    <t>2218000100079684 PNB JSG</t>
  </si>
  <si>
    <t>Sudarsan Kahali</t>
  </si>
  <si>
    <t>Tankadhar Kahali</t>
  </si>
  <si>
    <t xml:space="preserve">557010110004256
</t>
  </si>
  <si>
    <t>Hira Budula S/O-Samaru Budula Other</t>
  </si>
  <si>
    <t>Raj kumar Budula 
S/o- Gokula Budula</t>
  </si>
  <si>
    <t>11745630922 
SBIArda</t>
  </si>
  <si>
    <t>Dileswar Budula 
S/O-Gobinda Budula</t>
  </si>
  <si>
    <t xml:space="preserve">3386590350
</t>
  </si>
  <si>
    <t>Bana Budula 
S/o-Raishing Kishan</t>
  </si>
  <si>
    <t xml:space="preserve">3386590780
</t>
  </si>
  <si>
    <t>Hari Meher
S/o-Bhuban Meher</t>
  </si>
  <si>
    <t>Urmila Meher
W/o-Sasidhar Meher</t>
  </si>
  <si>
    <t>3386477652</t>
  </si>
  <si>
    <t>Parkhit Kisan 
S/o-Lubru Kisan</t>
  </si>
  <si>
    <t xml:space="preserve">20224166713 </t>
  </si>
  <si>
    <t>Hem Patel,Sushil Patel
S/o-Kamal Lochan Patel</t>
  </si>
  <si>
    <t>Sebati Patel
W/o-Nityananda Patel</t>
  </si>
  <si>
    <t>31436271523</t>
  </si>
  <si>
    <t>236/3
236/90</t>
  </si>
  <si>
    <t>Gopal Meher, Gopi Meher S/o- Niladri Meher</t>
  </si>
  <si>
    <t>Gopal Meher 
S/o- Niladri Meher</t>
  </si>
  <si>
    <t>11346873426 
SBI JSG</t>
  </si>
  <si>
    <t>236/42
236/80
236/48
236/50</t>
  </si>
  <si>
    <t>Dileswari sahu S/o-Bacha sahu</t>
  </si>
  <si>
    <t>Dileswari sahu 
S/o-Bacha sahu</t>
  </si>
  <si>
    <t>11346840297 
SBI JSG</t>
  </si>
  <si>
    <t>236/44
236/45</t>
  </si>
  <si>
    <t>Bhaktaram Kisan S/o-Pardu Kisan and others</t>
  </si>
  <si>
    <t>Kesaba Kisan 
S/o-Bhaktaram Bolua</t>
  </si>
  <si>
    <t>1651 
Mini bank</t>
  </si>
  <si>
    <t>236/46
80</t>
  </si>
  <si>
    <t xml:space="preserve">Kumari Kisan w/o- Tileswar kisan
Dunki Kisan W/o- Ludru kisan </t>
  </si>
  <si>
    <t>Dileswar Nun 
S/o- Tikeswar Balua</t>
  </si>
  <si>
    <t xml:space="preserve">557010110005565 </t>
  </si>
  <si>
    <t>236/82</t>
  </si>
  <si>
    <t>Siblal kisan S/o-Dasru Kisan</t>
  </si>
  <si>
    <t>Siblal kisan 
S/o-Dasru Kisan</t>
  </si>
  <si>
    <t xml:space="preserve">11745645000 </t>
  </si>
  <si>
    <t xml:space="preserve">
236/85
236/173</t>
  </si>
  <si>
    <t>Dayanidhi Patel S/o-Sobharam Patel</t>
  </si>
  <si>
    <t>Dayanidhi Patel 
S/o-Aetha Patel</t>
  </si>
  <si>
    <t xml:space="preserve">33379511704 </t>
  </si>
  <si>
    <t>236/02
236/225</t>
  </si>
  <si>
    <t>Parsuram Patel and others
Jayasingh Budla S/o- Parma Budla</t>
  </si>
  <si>
    <t>Jaya Singh Budla 
S/o- Parma Budla</t>
  </si>
  <si>
    <t>1696 Mini Bank</t>
  </si>
  <si>
    <t>102
236/55
236/83
236/107</t>
  </si>
  <si>
    <t>Parbati patel S/o- Dasrathi patel ,Susil Ku. PatelS/o- rajendra ku. Patel</t>
  </si>
  <si>
    <t>Susil Ku. Patel 
S/o- rajendra patel</t>
  </si>
  <si>
    <t xml:space="preserve">30701364594 </t>
  </si>
  <si>
    <t>236/114
236/109</t>
  </si>
  <si>
    <t>Kanhai Naik S/o- Abadhuta Naik</t>
  </si>
  <si>
    <t>Kanhai Naik 
S/o- Abadhuta Naik</t>
  </si>
  <si>
    <t xml:space="preserve">84009525809 
</t>
  </si>
  <si>
    <t>236/10
236/143
236/171</t>
  </si>
  <si>
    <t>Thiba Ping S/o-Kunda Ping
Ujagar Ping S/o-Milku Ping</t>
  </si>
  <si>
    <t>Ujagar Ping 
S/o-Milku Ping</t>
  </si>
  <si>
    <t>11745633945 SBIN0009542</t>
  </si>
  <si>
    <t>236/157</t>
  </si>
  <si>
    <t>Judhistir Kisan S/o- Puruda Kisan</t>
  </si>
  <si>
    <t>Chamar Kisan 
S/o- Judhistir kisan</t>
  </si>
  <si>
    <t xml:space="preserve">106410100008647 Andhra Bank JSG </t>
  </si>
  <si>
    <t>236/172</t>
  </si>
  <si>
    <t>Durlava Ch. Meher S/o- mayadhar Meher</t>
  </si>
  <si>
    <t>Dola Chandra Meher S/o-Mayadhar Meher</t>
  </si>
  <si>
    <t>146101000001914  Andhra Bank</t>
  </si>
  <si>
    <t>236/188
135
236/190</t>
  </si>
  <si>
    <t>Sri Charan Kisan s/o- Banamali Kisan
Budhu kisan S/o-Bhagna kisan
Bisakha Budla W/o- NilaMani Kisan</t>
  </si>
  <si>
    <t>Sricharan Kishan S/o-Banamali Kishan</t>
  </si>
  <si>
    <t xml:space="preserve">557010110005466
</t>
  </si>
  <si>
    <t>Bisakha Balua and Bisikesan Budula</t>
  </si>
  <si>
    <t xml:space="preserve">11745615393 </t>
  </si>
  <si>
    <t>236/74
236/145
236/192</t>
  </si>
  <si>
    <t xml:space="preserve">Basudeb Meher S/o-Udyaram Meher
</t>
  </si>
  <si>
    <t xml:space="preserve">Basudeb Meher 
S/o-Udyaram Meher
</t>
  </si>
  <si>
    <t xml:space="preserve">11346793493 </t>
  </si>
  <si>
    <t>236/7
236/9
236/193</t>
  </si>
  <si>
    <t>SachitaNanda Patel S/o- Brundaban Patel and Others
JayaNarayan Patel and others
Gopabandhu patel S/o- Sachitananda Patel</t>
  </si>
  <si>
    <t>Rupesh Patel 
S/o- Gopabandhu Patel</t>
  </si>
  <si>
    <t xml:space="preserve">20234207579 </t>
  </si>
  <si>
    <t>236/163
236/199</t>
  </si>
  <si>
    <t xml:space="preserve">Anjana Pattanaik W/o-Jayasankar Patel </t>
  </si>
  <si>
    <t>Asis Patel 
S/o- Jayasankar Patel</t>
  </si>
  <si>
    <t xml:space="preserve">33426731400 </t>
  </si>
  <si>
    <t>236/196
236/197</t>
  </si>
  <si>
    <t>Malika Naik w/o- KisoreChandra Naik</t>
  </si>
  <si>
    <t>Malika Naik 
w/o- KisoreChandra Naik</t>
  </si>
  <si>
    <t>11346958356 SBI JSG</t>
  </si>
  <si>
    <t>236/201</t>
  </si>
  <si>
    <t>Kisore Ch Naik S/o-Trilochan Naik</t>
  </si>
  <si>
    <t>Kisore Ch Naik 
S/o-Trilochan Naik</t>
  </si>
  <si>
    <t>11346843118 
SBI JSG</t>
  </si>
  <si>
    <t>236/213</t>
  </si>
  <si>
    <t>Nirupama Patel w/o- Ranjan Patel</t>
  </si>
  <si>
    <t>Nirupama Patel 
w/o- Ranjan Patel</t>
  </si>
  <si>
    <t>006318 
UCO Banks</t>
  </si>
  <si>
    <t>236/220</t>
  </si>
  <si>
    <t>Binod Patel S/o- Rajendra Patel</t>
  </si>
  <si>
    <t>Binod Patel 
S/o- Rajendra Patel</t>
  </si>
  <si>
    <t xml:space="preserve">11346806073 </t>
  </si>
  <si>
    <t>236/221</t>
  </si>
  <si>
    <t>Manabhangi Meher W/o-Parmeswar Meher</t>
  </si>
  <si>
    <t>Manabhangi Meher 
W/o-Parmeswar Meher</t>
  </si>
  <si>
    <t>557010110007093 
BOI Beheramal</t>
  </si>
  <si>
    <t>236/338
236/382</t>
  </si>
  <si>
    <t>Gunanidhi Patel S/o- Aitha Patel</t>
  </si>
  <si>
    <t>Gunanidhi Patel 
S/o- Aitha Patel</t>
  </si>
  <si>
    <t xml:space="preserve">32998563051 </t>
  </si>
  <si>
    <t>236/160
236/380</t>
  </si>
  <si>
    <t xml:space="preserve">Lingraj Patel ,Susil Ku. Patel S/o-Sasidhar patel
</t>
  </si>
  <si>
    <t>Susil Ku. Patel 
S/o-Sasidhar Patel</t>
  </si>
  <si>
    <t>11346809110 
SBI JSG</t>
  </si>
  <si>
    <t>236/379</t>
  </si>
  <si>
    <t>Lingraj Patel S/o-sasidhar Patel</t>
  </si>
  <si>
    <t>Lingraj Patel 
S/o-sasidhar Patel</t>
  </si>
  <si>
    <t>10746846632 
SBI Bandhbahal</t>
  </si>
  <si>
    <t>236/248</t>
  </si>
  <si>
    <t>Radha Krushna Patel S/o- Rukdhar Patel</t>
  </si>
  <si>
    <t>Radha Krushna Patel 
S/o- Rukdhar [patel</t>
  </si>
  <si>
    <t xml:space="preserve">32477891133 </t>
  </si>
  <si>
    <t>25
236/65
236/147
236/150
236/330</t>
  </si>
  <si>
    <t>Khatu Chamar S/o-Chiu Chamar
Tankadhar Chamar S/o-Khatu Chamar
Laxman Rohidas S/o-Khatu Rohidas</t>
  </si>
  <si>
    <t>Tankadhar Rohidas 
S/o-Khatu Rohidas</t>
  </si>
  <si>
    <t>11745620878 
SBI Arda</t>
  </si>
  <si>
    <t>Laxman Rohidas 
S/o- Khatu Rohidas</t>
  </si>
  <si>
    <t>557010110007616 
BOI Beheramal</t>
  </si>
  <si>
    <t>236/335</t>
  </si>
  <si>
    <t>Subrat Naik S/o- Ghanashyam Naik</t>
  </si>
  <si>
    <t>Subrat Naik 
S/o- Ghanashyam Naik</t>
  </si>
  <si>
    <t xml:space="preserve">557010110005232 </t>
  </si>
  <si>
    <t>236/437</t>
  </si>
  <si>
    <t>Ghanashyam Naik S/o- Baneswar Naik</t>
  </si>
  <si>
    <t>Ghanashyam Naik 
S/o- Baneswar Naik</t>
  </si>
  <si>
    <t>3386480042</t>
  </si>
  <si>
    <t>236/456
107</t>
  </si>
  <si>
    <t>Dasrath Patel S/o-Khiradhar Patel 
Purnami Patel W/o-Purandhar Patel</t>
  </si>
  <si>
    <t>Dasrath Patel 
S/o-Khirdhar Patel</t>
  </si>
  <si>
    <t>31470631586 
SBI Bamra</t>
  </si>
  <si>
    <t>236/465</t>
  </si>
  <si>
    <t>Bijaya Ku. Saw S/o- Santosh ku.Saw</t>
  </si>
  <si>
    <t>Bijaya Ku. Saw 
S/o- Santosh ku.Saw</t>
  </si>
  <si>
    <t>30944466362 SBI</t>
  </si>
  <si>
    <t>236/471</t>
  </si>
  <si>
    <t>Gopinath Meher S/o- Niladri Meher</t>
  </si>
  <si>
    <t>Gopinath Meher 
S/o- Niladri Meher</t>
  </si>
  <si>
    <t xml:space="preserve">11346898113 </t>
  </si>
  <si>
    <t>236/481</t>
  </si>
  <si>
    <t>Sunita Patel W/o- Abni Ku. Naik</t>
  </si>
  <si>
    <t>Sunita Patel 
W/o- Abni Ku. Naik</t>
  </si>
  <si>
    <t xml:space="preserve">10969265746 </t>
  </si>
  <si>
    <t>236/483</t>
  </si>
  <si>
    <t>Minakhi patel W/o- Jugal Patel</t>
  </si>
  <si>
    <t>Minakhi patel 
W/o- Jugal Patel</t>
  </si>
  <si>
    <t xml:space="preserve">
11777798923</t>
  </si>
  <si>
    <t>236/487</t>
  </si>
  <si>
    <t>Guru Kisan S/o- Banamali Kisan</t>
  </si>
  <si>
    <t>Gurucharan Kisan 
S/o-Banamali Kisan</t>
  </si>
  <si>
    <t xml:space="preserve">3389908100 </t>
  </si>
  <si>
    <t>236/334</t>
  </si>
  <si>
    <t>Shibsagar Naik,
S/o-Patayat Naik</t>
  </si>
  <si>
    <t xml:space="preserve">34631378212
</t>
  </si>
  <si>
    <t>236/497</t>
  </si>
  <si>
    <t>Hemsagar Naik, Shibsagar Naik, Jayasagar Naik,
S/o-Patayat Naik</t>
  </si>
  <si>
    <t xml:space="preserve">Abanikumar, Naik
S/o-Hemsagar Naik,
</t>
  </si>
  <si>
    <t xml:space="preserve">31339403450
SBI Arda
</t>
  </si>
  <si>
    <t>Tripurari Ku Naik,
S/o-Dukhisymam Naik</t>
  </si>
  <si>
    <t xml:space="preserve">
3386569293
</t>
  </si>
  <si>
    <t>198, 199, 197, 200, 202, 201, 214, 20</t>
  </si>
  <si>
    <t>Lambodar Naik,
S/o-Madhusudan Naik &amp; others, 
Khata No.214-Satrughan Naik,
S/o-Labanidhar Naik,
Khata No.20-Kirtiram Naik,
S/o-Keshaba Naik</t>
  </si>
  <si>
    <t>Surendra Kumar Naik,
S/o-Banchhari Naik</t>
  </si>
  <si>
    <t>2805101003995
CANARA Bank, Jharsuguda</t>
  </si>
  <si>
    <t>Barun Ku. Naik</t>
  </si>
  <si>
    <t>146101000002129
Indian Overseas Bank</t>
  </si>
  <si>
    <t>Rashmi Patel 
S/o-Manit Patel</t>
  </si>
  <si>
    <t>31750467775
SBI Arda</t>
  </si>
  <si>
    <t>Satyaban Naik
S/o-Shradhakar Naik</t>
  </si>
  <si>
    <t>84002260337
UGB, Jharsuguda</t>
  </si>
  <si>
    <t>Jaykrushna Naik,
S/o-Shradhakara Naik</t>
  </si>
  <si>
    <t xml:space="preserve">11346798899
</t>
  </si>
  <si>
    <t>Kirtiram Naik,
S/o-Keshaba Naik</t>
  </si>
  <si>
    <t>31073619968
SBI, Jharsuguda</t>
  </si>
  <si>
    <t>Taranisen Naik,
S/o-Nittyananda Naik</t>
  </si>
  <si>
    <t>5408
Central Bank</t>
  </si>
  <si>
    <t xml:space="preserve">3386480042
</t>
  </si>
  <si>
    <t>Santosh Naik,
S/o-Dubaraj Naik</t>
  </si>
  <si>
    <t>30952281586
SBI, Arda</t>
  </si>
  <si>
    <t>Tapsil Naik, 
S/o-Dubraj Naik</t>
  </si>
  <si>
    <t xml:space="preserve">3387119572
</t>
  </si>
  <si>
    <t>Atish Ku Naik,
S/o-Subash Naik</t>
  </si>
  <si>
    <t xml:space="preserve">20282284728
</t>
  </si>
  <si>
    <t>Anjali Naik
W/o-Taranisen Naik</t>
  </si>
  <si>
    <t>2805101003689
CANARA Bank</t>
  </si>
  <si>
    <t>Madhaba Chandra Naik
S/o-Rameswar Naik</t>
  </si>
  <si>
    <t>11745621099
SBI, Arda</t>
  </si>
  <si>
    <t>Debachandra Naik,
S/o-Rameswar Naik,</t>
  </si>
  <si>
    <t xml:space="preserve">84009724098
</t>
  </si>
  <si>
    <t>Jay Sagara Naik,
Patayat Naik</t>
  </si>
  <si>
    <t xml:space="preserve">30256864738
</t>
  </si>
  <si>
    <t>Jambobati Naik,
S/o-Loknath Naik</t>
  </si>
  <si>
    <t>2338
Sanchayajama Passbook</t>
  </si>
  <si>
    <t>Bimbadhar Meher,
S/o-Pallaba Meher</t>
  </si>
  <si>
    <t>Kodanda Meher,
S/o-Jagannath Meher,</t>
  </si>
  <si>
    <t>32061019162
SBI, Arda</t>
  </si>
  <si>
    <t>20224166940
Indian bank</t>
  </si>
  <si>
    <t>236/466</t>
  </si>
  <si>
    <t>Alok Kumar Patel,
S/o-Nityananda</t>
  </si>
  <si>
    <t xml:space="preserve">11346871939
</t>
  </si>
  <si>
    <t>236/468</t>
  </si>
  <si>
    <t>Binapani Naik,
W/o-Shibsagar Naik</t>
  </si>
  <si>
    <t xml:space="preserve">34624210032
</t>
  </si>
  <si>
    <t>192, 194, 195</t>
  </si>
  <si>
    <t>Janmajaya Naik, 
Ashok Kumar Naik &amp; others</t>
  </si>
  <si>
    <t>Janmajaya Naik, 
S/o-Muralidhar Naik</t>
  </si>
  <si>
    <t xml:space="preserve">557010110001503
</t>
  </si>
  <si>
    <t>Ashok Kumar Naik,
S/o-Muralidhar Naik</t>
  </si>
  <si>
    <t xml:space="preserve">11346873448
</t>
  </si>
  <si>
    <t>Subarna Naik,
W/o-Janmajaya Naik</t>
  </si>
  <si>
    <t>551010110001653
BOI</t>
  </si>
  <si>
    <t>103/108</t>
  </si>
  <si>
    <t>Binodini patel 
W/o- Krushna Ch. Patel</t>
  </si>
  <si>
    <t>3423691789
Central Bank of india</t>
  </si>
  <si>
    <t>Saletikra</t>
  </si>
  <si>
    <t>103/177</t>
  </si>
  <si>
    <t>Jogeswar patel
S/o-Abhiram Patel</t>
  </si>
  <si>
    <t>Mahendra patel
S/o-Jogeswar patel</t>
  </si>
  <si>
    <t>823683048
Indian Bank</t>
  </si>
  <si>
    <t>103/169</t>
  </si>
  <si>
    <t>Krushna Ch. Patel
S/o-Jogeswar patel</t>
  </si>
  <si>
    <t>Babk of Indian 557010110007615</t>
  </si>
  <si>
    <t>103/170</t>
  </si>
  <si>
    <t>Aswini Patel
S/o- Jogeswar patel</t>
  </si>
  <si>
    <t>870346811
Indian Bank</t>
  </si>
  <si>
    <t>103/53</t>
  </si>
  <si>
    <t>Niranjan Urma
S/o-  Suku Urma</t>
  </si>
  <si>
    <t>Bhama
D/o-Niranjan Urma</t>
  </si>
  <si>
    <t>UCBO Bank06360100007339</t>
  </si>
  <si>
    <t>103/176</t>
  </si>
  <si>
    <t>Jaya Kumari patel
S/o- Ruchidananda patel</t>
  </si>
  <si>
    <t>SBI 32873781481</t>
  </si>
  <si>
    <t>103/43</t>
  </si>
  <si>
    <t>Swapneswar Urmal
S/o-sidhi Urmal</t>
  </si>
  <si>
    <t>Tapaswini Urmal
S/o-Sidhi Urmal</t>
  </si>
  <si>
    <t>SBI 31843987440</t>
  </si>
  <si>
    <t>103/83</t>
  </si>
  <si>
    <t>Durbadal Mahanand
S/o-Chamara Mahananda</t>
  </si>
  <si>
    <t>Nilima Mahananda
W/o-Chemananda Dhiria</t>
  </si>
  <si>
    <t>SBI 32060817571</t>
  </si>
  <si>
    <t>103/76</t>
  </si>
  <si>
    <t>Smt Kabita Patel
W/o-Biranchi Patel 
Madan Patel
W/o-Giridhari patel</t>
  </si>
  <si>
    <t>Biranchi patel
S/o-Giridhari Patel</t>
  </si>
  <si>
    <t>Bank of India 557010110007781</t>
  </si>
  <si>
    <t>103/41</t>
  </si>
  <si>
    <t>Sitaram Tanty
S/o- Baliki Tanty</t>
  </si>
  <si>
    <t>SBI 11346836020</t>
  </si>
  <si>
    <t>Mitu Ganda
Ghasia ganda
S/o-Tirtha Ganda</t>
  </si>
  <si>
    <t xml:space="preserve">Lochan Mahanandia
S/o-ghasia mahanandia
</t>
  </si>
  <si>
    <t>Cantral Bank of India 
3424629312</t>
  </si>
  <si>
    <t xml:space="preserve">Fakir Buda
</t>
  </si>
  <si>
    <t>Cantal Bank of India3424630633</t>
  </si>
  <si>
    <t>Gulbadan Naik
S/o-Ramesh Naik
Bharat Naik and others</t>
  </si>
  <si>
    <t>Ambabati Nayak
W/o- Kunja Bihari nayak</t>
  </si>
  <si>
    <t>SBI
11346800912</t>
  </si>
  <si>
    <t>Kausika Naik
S/o-Jaya Krushna Naik</t>
  </si>
  <si>
    <t xml:space="preserve"> Sanchaya Bank Durlaga2531</t>
  </si>
  <si>
    <t>Rupabati Nayak
W/o-</t>
  </si>
  <si>
    <t>SBI 
11346976953</t>
  </si>
  <si>
    <t>Nirupama Naik</t>
  </si>
  <si>
    <t>Indian Bank
733378819</t>
  </si>
  <si>
    <t>Johadswara morai
S/o- Bhagbana Morai</t>
  </si>
  <si>
    <t>Golapi Morai
W/o-Gansaram Morai</t>
  </si>
  <si>
    <t>557010110007082</t>
  </si>
  <si>
    <t>Kubera Patel and others</t>
  </si>
  <si>
    <t>Ganeshram Morai
S/o-Ghasiram Morai</t>
  </si>
  <si>
    <t>Ghasiram Morai
S/o-Narayan Morai</t>
  </si>
  <si>
    <t>Ratnakar Morai
S/o- Khetrapal Morai</t>
  </si>
  <si>
    <t xml:space="preserve">Bhojraj Bhoi
</t>
  </si>
  <si>
    <t>1403010102741</t>
  </si>
  <si>
    <t>98
65</t>
  </si>
  <si>
    <t>Sudarsan Sahu
S/o-Laxman Sahu &amp; others</t>
  </si>
  <si>
    <t>Hemsagar Pruset
S/o-Madhusudan Pruset</t>
  </si>
  <si>
    <t>557010110007224</t>
  </si>
  <si>
    <t>Sudarsan Dhurua
S/o-Diban Dhurua and others</t>
  </si>
  <si>
    <t>Dipti Jayapuria
W/o-Sundar Jayapuria</t>
  </si>
  <si>
    <t>SBI 
34051322540</t>
  </si>
  <si>
    <t>Tarachand patel
s/o-Palava Patel</t>
  </si>
  <si>
    <t>Keshaba patel</t>
  </si>
  <si>
    <t>SBI 
20267363041</t>
  </si>
  <si>
    <t>97
29</t>
  </si>
  <si>
    <t>Sudarsan chamar
Ghana chamar
Sudarsan Chamar
S/o-Kunja chamar</t>
  </si>
  <si>
    <t>Madhu Rohidas
S/o-Sudarsan Rohidas</t>
  </si>
  <si>
    <t>55010110001949</t>
  </si>
  <si>
    <t>Nilabati Bihari
D/o- Baleswar Bihari</t>
  </si>
  <si>
    <t>Sakuntala Magar
W/o-Baisakhu Magar</t>
  </si>
  <si>
    <t>06360110010471</t>
  </si>
  <si>
    <t>Jasoda Das</t>
  </si>
  <si>
    <t>Lalita Das
W/o-Chema Das</t>
  </si>
  <si>
    <t>Samarchan Paba
S/o-Negi Paba</t>
  </si>
  <si>
    <t>Budhuram Bhoi
S/o-Satri Bhoi</t>
  </si>
  <si>
    <t>557010110007237</t>
  </si>
  <si>
    <t>Ude Deheria
Sarathi Deuria</t>
  </si>
  <si>
    <t>Bhagbana Deheria
S/o-Mukunda Deheria</t>
  </si>
  <si>
    <t>103/159</t>
  </si>
  <si>
    <t>Jaganath rohidas</t>
  </si>
  <si>
    <t>Jaganath Rohidas</t>
  </si>
  <si>
    <t>Jubraj Patel
Rusi patel</t>
  </si>
  <si>
    <t xml:space="preserve">Lupteswar patel
S/o-Dubraj Patel </t>
  </si>
  <si>
    <t>32
49</t>
  </si>
  <si>
    <t xml:space="preserve">Chamar Sahu 
S/o- Hari Sahu </t>
  </si>
  <si>
    <t>Arjun sahu
S/o-chamar Sahu</t>
  </si>
  <si>
    <t>Gangadhar Patel
S/o- Manbodh patel</t>
  </si>
  <si>
    <t>Mukshya Patel &amp; 
Panchami patel</t>
  </si>
  <si>
    <t>103/56
92</t>
  </si>
  <si>
    <t>Baidehi Rohidas
W/o- shyamsundar Rohidas
Shyam Rohidas
S/o-Lochan Rohidas</t>
  </si>
  <si>
    <t>Ganes Rohidas
S/o- Shyam Sundar Rohidas</t>
  </si>
  <si>
    <t>103/87</t>
  </si>
  <si>
    <t>Hadku Kisan
S/o-Kunu Kisan</t>
  </si>
  <si>
    <t>Pabitra Kisan
S/o- Hadku Kisan</t>
  </si>
  <si>
    <t>103/88</t>
  </si>
  <si>
    <t>Fhultuli Kisan
W/o- Suklal Kisan</t>
  </si>
  <si>
    <t xml:space="preserve">Mushya patel
</t>
  </si>
  <si>
    <t>Indian Bank 871217218</t>
  </si>
  <si>
    <t>Samarchan Paba 
S/o- Negi Paba</t>
  </si>
  <si>
    <t>Budharam Bhoi
S/o-Satri Bhoi</t>
  </si>
  <si>
    <t xml:space="preserve"> Bank of India 557010110007237</t>
  </si>
  <si>
    <t>Ranjit Ganda 
S/o- Purna Ganda and others</t>
  </si>
  <si>
    <t>Ranjit Mahanand 
S/o- Purna Mahananda</t>
  </si>
  <si>
    <t>Cental B.I 
3377805154</t>
  </si>
  <si>
    <t>Aithakhai Pandey
S/o- Gajraj Majhi</t>
  </si>
  <si>
    <t>Tapeswar Majhi
S/o- Banchanidhi Majhi</t>
  </si>
  <si>
    <t>SBI 
11346857766</t>
  </si>
  <si>
    <t>103/174</t>
  </si>
  <si>
    <t>Hemsagar Patel,
Fakira Patel,Other</t>
  </si>
  <si>
    <t>Indramani Patel S/o Khirodh Ch Patel</t>
  </si>
  <si>
    <t>SBI 
11346806743</t>
  </si>
  <si>
    <t>103/54,58</t>
  </si>
  <si>
    <t>Trilochan Tanti 
S/O Khetralal Tanti</t>
  </si>
  <si>
    <t>Ghanshyam Tanti 
S/O-Trilochan Tanty</t>
  </si>
  <si>
    <t>SBI 
34496006209</t>
  </si>
  <si>
    <t>103/57,14,
13,103/7</t>
  </si>
  <si>
    <t>Dilaswari Mandodhari 
S/o sukdav Mandodhari Other</t>
  </si>
  <si>
    <t>Dileswar Mahanadi 
S/o -Sukdev Mandadhari</t>
  </si>
  <si>
    <t>06360110035436 
UCO Bank</t>
  </si>
  <si>
    <t>Harachand Sen and others</t>
  </si>
  <si>
    <t>Shricharan Sen
S/o-Minaketana Sen</t>
  </si>
  <si>
    <t>847755992
Indian Bank</t>
  </si>
  <si>
    <t>Kusa Kisan
S/o-Sadha kisan</t>
  </si>
  <si>
    <t>Padmalochan Kisan
S/o-Chandra Sekhar kisan</t>
  </si>
  <si>
    <t>557010110002023
BOI</t>
  </si>
  <si>
    <t>Chala kisan,
S/o-Bhadra Kisan</t>
  </si>
  <si>
    <t>Pramod Kisan</t>
  </si>
  <si>
    <t xml:space="preserve">3429551199,
</t>
  </si>
  <si>
    <t>Durlaga</t>
  </si>
  <si>
    <t>73, 74, 75</t>
  </si>
  <si>
    <t>Tekchand Naik,
S/o-Kandarpa Naik &amp; others</t>
  </si>
  <si>
    <t xml:space="preserve">869946652
Indian Bank
</t>
  </si>
  <si>
    <t>Lakshman Kisan,
Ludhuru Kisan,
S/o-Chumunu Kisan</t>
  </si>
  <si>
    <t>Nandu Kisan,
S/o-Shankar Kisan</t>
  </si>
  <si>
    <t xml:space="preserve">919398882
</t>
  </si>
  <si>
    <t>Linga Jhankar
S/o- Lachman Jhankar</t>
  </si>
  <si>
    <t>Laxman kalo
S/o- Bikundha kalo</t>
  </si>
  <si>
    <t>1045
Mini Bank Durlaga</t>
  </si>
  <si>
    <t>Kartika kisan 
S/o- Ludha Kisan</t>
  </si>
  <si>
    <t xml:space="preserve">Durga Minz
</t>
  </si>
  <si>
    <t>153/727</t>
  </si>
  <si>
    <t>Durga Charan Gardia
S/o-Janardhan Gardia</t>
  </si>
  <si>
    <t xml:space="preserve">11346886152
</t>
  </si>
  <si>
    <t>Chandrabati Ganda
W/o-Kasta Ganda</t>
  </si>
  <si>
    <t>Ramprasad Gardia
S/o-Dukhiram Gardia</t>
  </si>
  <si>
    <t xml:space="preserve">557010110007109
Bank of India
</t>
  </si>
  <si>
    <t>Brajabandhu Das 
S/o- Loknath Das</t>
  </si>
  <si>
    <t>Meena Das
W/o-Akhya  Charan Das</t>
  </si>
  <si>
    <t xml:space="preserve">20263978275
</t>
  </si>
  <si>
    <t>153/728</t>
  </si>
  <si>
    <t>Budhadev Gardia
S/o- Janardhan Gardia</t>
  </si>
  <si>
    <t>572
Mini Bank Durlaga</t>
  </si>
  <si>
    <t>153/70</t>
  </si>
  <si>
    <t>Sailesuta Deuria
W/o-Siblal Deuria</t>
  </si>
  <si>
    <t xml:space="preserve">31698970881
</t>
  </si>
  <si>
    <t>Nerta nanda Naik
S/o- Mohan Naik</t>
  </si>
  <si>
    <t xml:space="preserve">35246953432
</t>
  </si>
  <si>
    <t>Jaldhar patel and others</t>
  </si>
  <si>
    <t xml:space="preserve">Khiradhar Patel
</t>
  </si>
  <si>
    <t>11346807157
SBI</t>
  </si>
  <si>
    <t>Nilakantha Patel</t>
  </si>
  <si>
    <t>11346807816
SBI</t>
  </si>
  <si>
    <t>153/718</t>
  </si>
  <si>
    <t>Nairakar Pink
S/o- Kanti Pink</t>
  </si>
  <si>
    <t>557010110005725
Bank Of india</t>
  </si>
  <si>
    <t>153/425</t>
  </si>
  <si>
    <t>Ganda Kisan
S/o- Brusava Kisan</t>
  </si>
  <si>
    <t>Ganda Ping
S/o- Brusava Kisan</t>
  </si>
  <si>
    <t xml:space="preserve">557010110008809
Bank of India 
</t>
  </si>
  <si>
    <t>Bidyadhar Goud 
S/o- Landu Goudand others</t>
  </si>
  <si>
    <t>Devananda Kaudi
S/o-</t>
  </si>
  <si>
    <t>425
Mini Bank Durlaga</t>
  </si>
  <si>
    <t>Sridhar Kaudi
S/o-Manglu Kaudi</t>
  </si>
  <si>
    <t>106410100013393
Andhra Bank
ANDB0001064</t>
  </si>
  <si>
    <t>Jayadhar Kisan
S/o-Sukru Kisan</t>
  </si>
  <si>
    <t>Kumar kisan
S/o- Dukhu kisan</t>
  </si>
  <si>
    <t>31665251051
SBI</t>
  </si>
  <si>
    <t>Jibardhan Ganda
S/o-Bhuban Ganda 
Baisnaba Ganda and Kothers</t>
  </si>
  <si>
    <t>Kisore Gardia
S/o-Baisnaba Gardia</t>
  </si>
  <si>
    <t xml:space="preserve">3428447601
CBOI
</t>
  </si>
  <si>
    <t>153/275</t>
  </si>
  <si>
    <t>Musavar Kalo
S/o- Purandhar kalo</t>
  </si>
  <si>
    <t xml:space="preserve">2165
Mini Bank Durlaga
</t>
  </si>
  <si>
    <t>153/128</t>
  </si>
  <si>
    <t>Ashok Ku. Mahapatra 
S/o- Rudra Narayan Mahapatra</t>
  </si>
  <si>
    <t xml:space="preserve">33064282486
</t>
  </si>
  <si>
    <t>Hemanta Kahali 
S/o- Balmukunda Kahali</t>
  </si>
  <si>
    <t xml:space="preserve">11346951156
</t>
  </si>
  <si>
    <t>Annapurna Patel 
D/o- Balaki Patel and others</t>
  </si>
  <si>
    <t>Kesab patel 
S/o-Tarachand Patel</t>
  </si>
  <si>
    <t>20267363041
SBI</t>
  </si>
  <si>
    <t>Bishnu Priya Patel
S/o-Khirod Patel</t>
  </si>
  <si>
    <t>34349365395
SBI</t>
  </si>
  <si>
    <t xml:space="preserve">Jenamani patel 
</t>
  </si>
  <si>
    <t>11346806936
SBI</t>
  </si>
  <si>
    <t>153/605
153/7</t>
  </si>
  <si>
    <t>Barjan Kahali 
S/o- Sugriba Kahali</t>
  </si>
  <si>
    <t>Nares Ku. Kahali</t>
  </si>
  <si>
    <t>2218000100079684
Punjab Bank</t>
  </si>
  <si>
    <t>Laxman Besan
S/o-Biju Kisan</t>
  </si>
  <si>
    <t>Chamaru Besan</t>
  </si>
  <si>
    <t xml:space="preserve">557010110007417
Bank of India
</t>
  </si>
  <si>
    <t>Dusasan Besan
S/o-Dasarath Besan</t>
  </si>
  <si>
    <t>20252155221
SBI</t>
  </si>
  <si>
    <t>Hemsagar Besan 
S/o- Laxman Besan</t>
  </si>
  <si>
    <t>557010110008581
Bank of India</t>
  </si>
  <si>
    <t>Mohanlal Besan 
S/o- Laxman Besan</t>
  </si>
  <si>
    <t>557010110007410B
Bank of India</t>
  </si>
  <si>
    <t>Ghanashyam Naik
S/o-Kesab Naik</t>
  </si>
  <si>
    <t>Bhubaneswar Naik
S/o- Ghanashyan Naik</t>
  </si>
  <si>
    <t>1403010101077
United Bank of India</t>
  </si>
  <si>
    <t>Pyari Lal Naik 
S/O Banamali Naik</t>
  </si>
  <si>
    <t>6057341168
India Bank</t>
  </si>
  <si>
    <t xml:space="preserve">Basanta Ku Naik
S/o Rajandra Naik </t>
  </si>
  <si>
    <t>Co-op cental Bank of Uindia 
03830</t>
  </si>
  <si>
    <t>Sankar Naik
S/o- Rajendra Naik</t>
  </si>
  <si>
    <t>207
Mini Bank Durlaga</t>
  </si>
  <si>
    <t xml:space="preserve">Baidehi tanty 
W/o-Mahadev Tanty </t>
  </si>
  <si>
    <t>Chintamani Besan 
S/o- Janak Ram Besan</t>
  </si>
  <si>
    <t>1067
Mini Bank Durlaga</t>
  </si>
  <si>
    <t>Balmukunda Naik 
S/o- Bhagirathi Naik</t>
  </si>
  <si>
    <t>Om Prakash Naik 
S/o- Kamal Lochan Naik</t>
  </si>
  <si>
    <t xml:space="preserve">6057288238
</t>
  </si>
  <si>
    <t>Sivacharan Naik
S/o-Lubradhar Naik</t>
  </si>
  <si>
    <t>32372912529
SBI</t>
  </si>
  <si>
    <t>102
137</t>
  </si>
  <si>
    <t>Balmukunda Naik 
S/o- Bhagirathi Naik
Laxman Naik and others
S/o-Dasrath Naik</t>
  </si>
  <si>
    <t>Nimai Charan Naik 
S/o- Khyamasila Naik</t>
  </si>
  <si>
    <t>11346902404
SBI</t>
  </si>
  <si>
    <t xml:space="preserve">Rupdhar Naik
</t>
  </si>
  <si>
    <t>022053008153
Central bank</t>
  </si>
  <si>
    <t>Sunanda Naik
S/o- Khertamani Naik</t>
  </si>
  <si>
    <t>046801518617
ICICI Bank</t>
  </si>
  <si>
    <t xml:space="preserve">Tejraj Naik
</t>
  </si>
  <si>
    <t>910010017277849
Axis Bank</t>
  </si>
  <si>
    <t>153/151</t>
  </si>
  <si>
    <t>Prativa Kalo
W/o- Omkar Kalo</t>
  </si>
  <si>
    <t>1102
Mini Bank Durlaga</t>
  </si>
  <si>
    <t xml:space="preserve">Tika kisan ,Duba Kisan
S/o-Kunu Kisan
</t>
  </si>
  <si>
    <t xml:space="preserve">Sudes Kisan </t>
  </si>
  <si>
    <t>587
Mini Bank Durlaga</t>
  </si>
  <si>
    <t>Sures kisan 
S/o- Devraj Kisan</t>
  </si>
  <si>
    <t>3429343699
Central Bank of India</t>
  </si>
  <si>
    <t xml:space="preserve">Chitaranjan Kisan
</t>
  </si>
  <si>
    <t xml:space="preserve">3429552046
Central Bank of India
</t>
  </si>
  <si>
    <t>Brajabasi Kaudi
S/o- Dhansingh Kaudi</t>
  </si>
  <si>
    <t xml:space="preserve">Bansidhar kaudi 
S/o- Nageswar Kaudi </t>
  </si>
  <si>
    <t xml:space="preserve">557010110007107
Bank of India </t>
  </si>
  <si>
    <t>Rajakumar Bhainsa
S/o-Gobinda Bhainsa</t>
  </si>
  <si>
    <t>557010110007178
Bank of Indias</t>
  </si>
  <si>
    <t>Ram Ray Kalo S/o- Bhagat kalo</t>
  </si>
  <si>
    <t xml:space="preserve">Sidheswar Kalo
</t>
  </si>
  <si>
    <t>55701051000777
BOI</t>
  </si>
  <si>
    <t>Manohar Kalo</t>
  </si>
  <si>
    <t>183
Mini Bank Durlaga</t>
  </si>
  <si>
    <t>Manoranjan Kalo</t>
  </si>
  <si>
    <t>11346785529
SBI</t>
  </si>
  <si>
    <t>Udit Pratap Kalo</t>
  </si>
  <si>
    <t>11346894935
SBI</t>
  </si>
  <si>
    <t>153/426,
112,98</t>
  </si>
  <si>
    <t>Sudharani Das
W/o- Sawpneswar Das
Bairagi Das
S/o- Chintamani Das</t>
  </si>
  <si>
    <t>Sameer Das 
S/o-Swapneswar Das</t>
  </si>
  <si>
    <t xml:space="preserve">20263977872
</t>
  </si>
  <si>
    <t>Tikeswar Kalo 
S/o- Mohan Kalo</t>
  </si>
  <si>
    <t>Tusar Kanta Kalo
S/o-</t>
  </si>
  <si>
    <t>30879863850
SBI</t>
  </si>
  <si>
    <t>9140100356333142
Axis Bank</t>
  </si>
  <si>
    <t>Sanatan Kalo
S/o-</t>
  </si>
  <si>
    <t>914010035633032
Axis Bank</t>
  </si>
  <si>
    <t>Khageswar Kalo
S/o-</t>
  </si>
  <si>
    <t>557010110004305
Bank of India</t>
  </si>
  <si>
    <t>Tapan Ku. Kalo</t>
  </si>
  <si>
    <t>20252154089
SBI</t>
  </si>
  <si>
    <t xml:space="preserve">Lal Mithei Kalo 
 </t>
  </si>
  <si>
    <t>11346899659
SBI</t>
  </si>
  <si>
    <t>30,54,55,56,57</t>
  </si>
  <si>
    <t>Khetrabara Naik
s/o- Krusna Ch. Naik ,Chandra Sekhar Naik and others</t>
  </si>
  <si>
    <t>Anjya Naik
S/o-Biswa Mitra Naik</t>
  </si>
  <si>
    <t>20252152399
SBI</t>
  </si>
  <si>
    <t>30,54,55,56,58</t>
  </si>
  <si>
    <t>Sankar Prasad Naik</t>
  </si>
  <si>
    <t>022053008269
Central Bank</t>
  </si>
  <si>
    <t>30,54,55,56,59</t>
  </si>
  <si>
    <t>Ramesh Ch. Naik
S/o- Chandra Sekhar Naik</t>
  </si>
  <si>
    <t>11346938033
SBI</t>
  </si>
  <si>
    <t>30,54,55,56,60</t>
  </si>
  <si>
    <t>Resma Naik
W/o-Jotis Naik</t>
  </si>
  <si>
    <t>35200988854
SBI</t>
  </si>
  <si>
    <t>3295698142Central Bank of India</t>
  </si>
  <si>
    <t xml:space="preserve">Jotis Ku. Naik
</t>
  </si>
  <si>
    <t>914010034075109
Axis Bank</t>
  </si>
  <si>
    <t xml:space="preserve">Prasant Ku. Naik
</t>
  </si>
  <si>
    <t>11346886221
SBI</t>
  </si>
  <si>
    <t xml:space="preserve">Gunanidhi Naik
</t>
  </si>
  <si>
    <t xml:space="preserve">3416324922
</t>
  </si>
  <si>
    <t xml:space="preserve">Drupati Naik
</t>
  </si>
  <si>
    <t xml:space="preserve">3429089947
</t>
  </si>
  <si>
    <t>Tarun Ku. Naik</t>
  </si>
  <si>
    <t>557010110002114
BOI</t>
  </si>
  <si>
    <t>Manbodh Chamar and others</t>
  </si>
  <si>
    <t>Chihnaru Rohidas
S/o- Bisa Rohidas</t>
  </si>
  <si>
    <t>557010110006792
Bank of Indias</t>
  </si>
  <si>
    <t>Nila Rohidas
S/o- Bisa Rohidas</t>
  </si>
  <si>
    <t>557010110006794
BOI</t>
  </si>
  <si>
    <t>27,28,29</t>
  </si>
  <si>
    <t>Kesab Ch. Naik
S/o-Krutibasa Naik</t>
  </si>
  <si>
    <t xml:space="preserve">Nityananda Patel
</t>
  </si>
  <si>
    <t>9912
United bank of India</t>
  </si>
  <si>
    <t>Mukteswar Naik
S/o- Mahendra Naik</t>
  </si>
  <si>
    <t>20282288825SBI</t>
  </si>
  <si>
    <t>Murali Dhar Naik
S/o- Trilochan Naik</t>
  </si>
  <si>
    <t>06360110048375
UCO Bank</t>
  </si>
  <si>
    <t>Sabita Patel
S/o-Kesab Patel</t>
  </si>
  <si>
    <t>11346808457
SBI</t>
  </si>
  <si>
    <t>105 ,37</t>
  </si>
  <si>
    <t>BimbaDhar Jhankar 
S/o- Manas Jhankar</t>
  </si>
  <si>
    <t>472
Mini Bank Durlaga</t>
  </si>
  <si>
    <t xml:space="preserve">Basanta Kalo 
</t>
  </si>
  <si>
    <t>1416
Mini Bank Durlaga</t>
  </si>
  <si>
    <t>81,80,
153/67
153/65
153/174</t>
  </si>
  <si>
    <t>Dasa Kisan
S/o-Budhu Kisan and others</t>
  </si>
  <si>
    <t>Gobinda Kisan
S/o-Bala Kisan</t>
  </si>
  <si>
    <t>557010510000938 Bank of India</t>
  </si>
  <si>
    <t>81,80,
153/67
153/65
153/175</t>
  </si>
  <si>
    <t xml:space="preserve">Janabati Kishan </t>
  </si>
  <si>
    <t>2897
Mini Bank Durlaga</t>
  </si>
  <si>
    <t>81,80,
153/67
153/65
153/176</t>
  </si>
  <si>
    <t>Sudara Kisan 
S/o- Bhoklo Kisan</t>
  </si>
  <si>
    <t>557010110007398
BOI</t>
  </si>
  <si>
    <t>81,80,
153/67
153/65
153/177</t>
  </si>
  <si>
    <t>Srikara kisan
S/o- dasa kisan</t>
  </si>
  <si>
    <t>692 Mini Bank Durlaga</t>
  </si>
  <si>
    <t>81,80,
153/67
153/65
153/178</t>
  </si>
  <si>
    <t>Manoranjan Kisan</t>
  </si>
  <si>
    <t>2563 mini Bank Durlaga</t>
  </si>
  <si>
    <t>81,80,
153/67
153/65
153/179</t>
  </si>
  <si>
    <t xml:space="preserve">Jagnya kisan
</t>
  </si>
  <si>
    <t>911010038074967
Axis Banks</t>
  </si>
  <si>
    <t>81,80,
153/67
153/65
153/180</t>
  </si>
  <si>
    <t xml:space="preserve">Bhgabati kisan 
</t>
  </si>
  <si>
    <t>1390 Mini Banks</t>
  </si>
  <si>
    <t>81,80,
153/67
153/65
153/181</t>
  </si>
  <si>
    <t>Binod kisan
S/o- Susant Besan</t>
  </si>
  <si>
    <t>909010037558050
Axis Banks</t>
  </si>
  <si>
    <t>81,80,
153/67
153/65
153/182</t>
  </si>
  <si>
    <t>Ramesh Kisan
S/o- Khedu kisan</t>
  </si>
  <si>
    <t>2565 Mini Bank Durlaga</t>
  </si>
  <si>
    <t>81,80,
153/67
153/65
153/183</t>
  </si>
  <si>
    <t>Purna Kisan
S/o- Dhan singh Kisan</t>
  </si>
  <si>
    <t>2548 Mini Bank Durlaga</t>
  </si>
  <si>
    <t>81,80,
153/67
153/65
153/184</t>
  </si>
  <si>
    <t xml:space="preserve">Katia Kisan 
S/o- Satrughan Kisan </t>
  </si>
  <si>
    <t>557010110005971
BOI</t>
  </si>
  <si>
    <t>Jogeswar Jhankar 
S/o- Dhaneswar Jhankar</t>
  </si>
  <si>
    <t>Chanda charan kalo
S/o-Bhakta Ram kalo</t>
  </si>
  <si>
    <t>557010110007105
BOI</t>
  </si>
  <si>
    <t>Ganda Sahu
S/o-Madan Sahu</t>
  </si>
  <si>
    <t>Mangal sahu
S/o-Maniram Sahu</t>
  </si>
  <si>
    <t>33915819960
SBI</t>
  </si>
  <si>
    <t>Kula Mani Sahu
S/o-Gajadhar Sahu</t>
  </si>
  <si>
    <t>08070CBIN</t>
  </si>
  <si>
    <t xml:space="preserve">Jagyasini Sahu
</t>
  </si>
  <si>
    <t>3429522500
CBIN</t>
  </si>
  <si>
    <t>Santosh Sahu
S/o- Jadaba Sahu</t>
  </si>
  <si>
    <t xml:space="preserve">740801011001350
Vijaya Bank
</t>
  </si>
  <si>
    <t>157
85</t>
  </si>
  <si>
    <t>Taranga Ganda
S/o-Dharani Ganda</t>
  </si>
  <si>
    <t>Kanaka Mahanandia
D/oDharani Dhar Ganda</t>
  </si>
  <si>
    <t>3429507127
CBIN</t>
  </si>
  <si>
    <t>Dambaru Dhar Naik
S/o- Mukteswar Naik</t>
  </si>
  <si>
    <t xml:space="preserve">Nepolion Naik
</t>
  </si>
  <si>
    <t>11346831259
SBI</t>
  </si>
  <si>
    <t>Kumudini Patel
W/o-Manoranjan Naik</t>
  </si>
  <si>
    <t>32373301971
SBI</t>
  </si>
  <si>
    <t>Malaya Naik
S/o-Jagyan Singh Naik</t>
  </si>
  <si>
    <t>20173750194
SBIN0016128</t>
  </si>
  <si>
    <t>Manvangi Naik 
S/O-Karna Naik Other</t>
  </si>
  <si>
    <t>Durga Charan Naik 
S/O-Puran Charan Naik</t>
  </si>
  <si>
    <t>20267365276 
S.B.I</t>
  </si>
  <si>
    <t xml:space="preserve">Lingarag Naik 
S/O-Purna Chandra Naik </t>
  </si>
  <si>
    <t>20172454539 
SBI</t>
  </si>
  <si>
    <t>Pabitra Naik 
S/o-Purna chandra Naik</t>
  </si>
  <si>
    <t>20267365232 
SBI</t>
  </si>
  <si>
    <t>Arun Naik 
S/o-Ekanta Naik</t>
  </si>
  <si>
    <t>2218000400093645
Panjab Bank</t>
  </si>
  <si>
    <t>Tarani Naik 
S/o-Ekanta Naik</t>
  </si>
  <si>
    <t>20173750263
SBI</t>
  </si>
  <si>
    <t xml:space="preserve">Raj Kishor Naik </t>
  </si>
  <si>
    <t>3177926992 
Central Bank</t>
  </si>
  <si>
    <t>815767531 
Indian Bank</t>
  </si>
  <si>
    <t>Chhanda charan Naik 
S/O Sobharam Naik</t>
  </si>
  <si>
    <t>11346856514 
SBI</t>
  </si>
  <si>
    <t>Manbodh Kahali
S/o Chinta mani Kahali Other</t>
  </si>
  <si>
    <t>Dushashan Kahali 
S/o-Harsharam Kahali</t>
  </si>
  <si>
    <t>3428448707 
Central Bank</t>
  </si>
  <si>
    <t>Ranjan Kahali 
S/O-Dutia Kahali</t>
  </si>
  <si>
    <t>3429423644 
Cantral Bank</t>
  </si>
  <si>
    <t>Bhika Kishan 
S/o Laba Kishan other</t>
  </si>
  <si>
    <t xml:space="preserve">Benudhar Kishan 
</t>
  </si>
  <si>
    <t>557010110007076 Bank of India</t>
  </si>
  <si>
    <t>Bhubanswar Patel 
S/oRamcandra Patel</t>
  </si>
  <si>
    <t>Taranisen Patel 
S/o-Upendra Patel</t>
  </si>
  <si>
    <t>11346809267 
SBI</t>
  </si>
  <si>
    <t>Fakira Mohan Patel 
S/o-Bhubanswer Patel</t>
  </si>
  <si>
    <t>11346914385
SBI</t>
  </si>
  <si>
    <t>Tankadhar Patel 
S/o-Chanran Patel</t>
  </si>
  <si>
    <t>11346809223 
SBI</t>
  </si>
  <si>
    <t xml:space="preserve">Prabhat Kumar Patel </t>
  </si>
  <si>
    <t>808137529 
Indian bank</t>
  </si>
  <si>
    <t>Naresh Kumar Kahali 
S/o-Barjan Kahali</t>
  </si>
  <si>
    <t>2218000100079684 Punjab Bank</t>
  </si>
  <si>
    <t>Paramanda Kahali 
S/o-Satrughan Kahali</t>
  </si>
  <si>
    <t>20229268653
SBI</t>
  </si>
  <si>
    <t>Tankadhar Kahali 
S/o-Gobardhan Kahali</t>
  </si>
  <si>
    <t>557010110004256
Bank of india</t>
  </si>
  <si>
    <t>Barjo Kalo 
S/oRamsay Kalo other</t>
  </si>
  <si>
    <t xml:space="preserve">Durga Bhuyan 
</t>
  </si>
  <si>
    <t>11346773964 
SBI</t>
  </si>
  <si>
    <t>Tikaswar Kalo 
S/oMohan Kalo other</t>
  </si>
  <si>
    <t xml:space="preserve">Mukunda Kalo </t>
  </si>
  <si>
    <t>1547 
Mini Bank Durlaga</t>
  </si>
  <si>
    <t>Pancha Besan 
W/o Bijaram Besan other</t>
  </si>
  <si>
    <t>Banakumari Besan W/oGobardhan Besan</t>
  </si>
  <si>
    <t>557010110007111
Bank of India</t>
  </si>
  <si>
    <t>Dhrrubaraj Besan 
S/o-Suban Besan</t>
  </si>
  <si>
    <t>557010110007197
Bank of India</t>
  </si>
  <si>
    <t>Nuadai Besan 
S/o-Bamadev Besan</t>
  </si>
  <si>
    <t>3451889851 
Cantral Bank of India</t>
  </si>
  <si>
    <t>Budhuram Besan 
S/o-Suban Besan</t>
  </si>
  <si>
    <t>557010110007210
BKID0005570</t>
  </si>
  <si>
    <t xml:space="preserve">Maheswer Besan 
</t>
  </si>
  <si>
    <t>11346835902
SBI</t>
  </si>
  <si>
    <t xml:space="preserve">Budhadev Besan </t>
  </si>
  <si>
    <t>106410011000911 andhra Bank</t>
  </si>
  <si>
    <t>Sumitra Buda 
W/o-Ksherod Kumar Buda</t>
  </si>
  <si>
    <t>557010510000781 Bank of India</t>
  </si>
  <si>
    <t xml:space="preserve">Rajkumar Besan </t>
  </si>
  <si>
    <t>2555 
Mini Bank Durlaga</t>
  </si>
  <si>
    <t>Pratima Besan 
W/o-Chintamani Besan</t>
  </si>
  <si>
    <t>557010110007184 Bank of (India</t>
  </si>
  <si>
    <t>Dolamani Besan 
S/o-Chintamani Besan</t>
  </si>
  <si>
    <t>3429536782 
Central Bank India</t>
  </si>
  <si>
    <t>Manglu Besan 
S/o Basudev Besan</t>
  </si>
  <si>
    <t>557010110008652 Bank of India</t>
  </si>
  <si>
    <t>Sushila Pradhan
W/o-Jaysankar Pradhan and others</t>
  </si>
  <si>
    <t>Sushanta pradhan
S/o-Jhumarlal Pradhan</t>
  </si>
  <si>
    <t>3370590981
CBIN0283309
Central Bank of india</t>
  </si>
  <si>
    <t>Panchapada</t>
  </si>
  <si>
    <t>251
414</t>
  </si>
  <si>
    <t>Dhanurjay Sahu &amp; others 
Bhaskara Sahu and others</t>
  </si>
  <si>
    <t>Kundan Sahu
S/o- Bipin Bihari Sahu</t>
  </si>
  <si>
    <t>30575986436
SBIN0000238
SBI</t>
  </si>
  <si>
    <t>501
487</t>
  </si>
  <si>
    <t xml:space="preserve">Romancha Patel
S/o-Abhiram patel
Radha Naik,Manu Naik
D/o-Padman Naik   
 </t>
  </si>
  <si>
    <t>Sabita Patel</t>
  </si>
  <si>
    <t>11346841155</t>
  </si>
  <si>
    <t xml:space="preserve">Jugeswar Patel
S/o-Hariram Patel </t>
  </si>
  <si>
    <t>Nrupalal Patel
S/o-Jogeswar Patel</t>
  </si>
  <si>
    <t>557010110007656
BKID0005570
Bank of India</t>
  </si>
  <si>
    <t>Kirtan Sahu
S/o-Ratnakar Sahu</t>
  </si>
  <si>
    <t>Ashok Sahu
S/o-Kirtan Sahu</t>
  </si>
  <si>
    <t>557010110001567
Bank of India</t>
  </si>
  <si>
    <t>861/424
311
861/844</t>
  </si>
  <si>
    <t>Shantilata Ati W/o-Taphsil Ati
Prabhakar Ati S/o- Purusottam Ati
Taphsil Ati and others</t>
  </si>
  <si>
    <t>Bijaya Ati 
W/o-Romancha Ati</t>
  </si>
  <si>
    <t>35109735489
SBI JSG
SBIN0000238</t>
  </si>
  <si>
    <t>Arnapurna Bag
W/o-Purna chandra Bag</t>
  </si>
  <si>
    <t>Arnapurna Bag
W/o-Purna Chandra Bag</t>
  </si>
  <si>
    <t>1403010149600
United Bank of India</t>
  </si>
  <si>
    <t>861/132</t>
  </si>
  <si>
    <t>Bana Oram
S/o-Birsa Oram</t>
  </si>
  <si>
    <t>Nilamani Oram
S/o-Bana Oram</t>
  </si>
  <si>
    <t>50142865438
Allabad Bank</t>
  </si>
  <si>
    <t>861/212
278
283</t>
  </si>
  <si>
    <t xml:space="preserve">Sanjib Kumar Patel and others
Nilabati Patel
W/o-jayaram Patel
Nilabati Patel &amp; others </t>
  </si>
  <si>
    <t>Sanjay Kumar Patel
S/o-Saraswati Patel</t>
  </si>
  <si>
    <t>11346917397
SBI JSG
SBIN0000238</t>
  </si>
  <si>
    <t>861/1033</t>
  </si>
  <si>
    <t>Tejraj Patel
S/o-Biseswar Patel</t>
  </si>
  <si>
    <t>Khetra Mohan Patel
S/o-Tejraj Patel</t>
  </si>
  <si>
    <t>2805101001050
Canara Bank</t>
  </si>
  <si>
    <t>283
241
437</t>
  </si>
  <si>
    <t>Nilabati Patel and others
Duryodhan Patel
S/o-Madhusudan Pate
Madhusudan Patel
 &amp; Others</t>
  </si>
  <si>
    <t>Binod kumar Patel
s/o -Duryodhan Patel</t>
  </si>
  <si>
    <t>12085020430</t>
  </si>
  <si>
    <t>Nilabati Patel and others</t>
  </si>
  <si>
    <t>Manoj Kumar Patel</t>
  </si>
  <si>
    <t>11346855533</t>
  </si>
  <si>
    <t>283
284</t>
  </si>
  <si>
    <t>20234203585</t>
  </si>
  <si>
    <t>Bipin Bihari Patel
Jaybihari Patel
S/o-Bholanath patel</t>
  </si>
  <si>
    <t xml:space="preserve">Surendra Patel
S/o-Bipin Patel
</t>
  </si>
  <si>
    <t>20234203585
SBIN0016128
SBI</t>
  </si>
  <si>
    <t>Khapmadhar Patel 
S/o-Bansidhar Patel</t>
  </si>
  <si>
    <t>Himansu patel</t>
  </si>
  <si>
    <t>11346806696
SBI JSG
SBIN0000238</t>
  </si>
  <si>
    <t>Bhagatram Patel
S/o-Loknath Patel &amp; others</t>
  </si>
  <si>
    <t>KamalChandra patel
S/o-Chhabila patel</t>
  </si>
  <si>
    <t>20627173621
Allahabad Bank
ALLA0210480</t>
  </si>
  <si>
    <t>Kamal Lochan Patel
S/o-Dubraj Patel</t>
  </si>
  <si>
    <t>Sushila  Patel
W/o-Dubanah Patel</t>
  </si>
  <si>
    <t>11346968557
SBI JSG</t>
  </si>
  <si>
    <t>861/109</t>
  </si>
  <si>
    <t>Muralidhar Bhainsa &amp; others</t>
  </si>
  <si>
    <t>Suresh Chandra Bhainsal
S/o-Parameswar bhainsal</t>
  </si>
  <si>
    <t>11264844942
SBIN0004702
SBIN,BRJN</t>
  </si>
  <si>
    <t xml:space="preserve">Khema Kishan </t>
  </si>
  <si>
    <t>Baleswar kisan
S/o-Mado kisan</t>
  </si>
  <si>
    <t>557010510001475
BKI0005570
Bank of India</t>
  </si>
  <si>
    <t>Jubraj Patel ,Jitendra Patel
S/o-Chandra Sekhar Patel &amp; others</t>
  </si>
  <si>
    <t>Manoj Kumar Patel 
S/o-Bedabyasa Patel</t>
  </si>
  <si>
    <t>11346855533
SBIN0000238</t>
  </si>
  <si>
    <t>Saurabha Patel
Hrudananda Patel</t>
  </si>
  <si>
    <t>32636161855
SBIN0006421</t>
  </si>
  <si>
    <t>Jagatram Ganda &amp; Others</t>
  </si>
  <si>
    <t>Harekrushna Magar</t>
  </si>
  <si>
    <t>20282284751
SBI</t>
  </si>
  <si>
    <t>861/1034
547</t>
  </si>
  <si>
    <t>Shyam Sundar Patel
S/o-Biseswar Patel</t>
  </si>
  <si>
    <t>Niroj Kumar Patel
S/o- Kodanda Patel</t>
  </si>
  <si>
    <t>6112144353
Indian Bank</t>
  </si>
  <si>
    <t>61
53
59</t>
  </si>
  <si>
    <t>Priyananda Patel and others
Kuber Patel and others
Kuber Patel others</t>
  </si>
  <si>
    <t>Kailash Chandra Patel
S/o-Priyananda Patel</t>
  </si>
  <si>
    <t xml:space="preserve"> 11346914294
SBI JSG
SBIN0000238</t>
  </si>
  <si>
    <t>Trilochan Sahu and others
Chamar Sahu
S/o-Hari Sahu</t>
  </si>
  <si>
    <t>Arjun sahu
S/o-Chamar Sahu</t>
  </si>
  <si>
    <t>3400109875</t>
  </si>
  <si>
    <t>Jagat Ram Ganda</t>
  </si>
  <si>
    <t>Gokul Magar
S/o-Jagat Ram Magar</t>
  </si>
  <si>
    <t>557010110001589
Bank of India</t>
  </si>
  <si>
    <t>Masta Ram Patel
Giridhari Patel and others</t>
  </si>
  <si>
    <t>Anil Kumar patel
S/o-Baldeb Patel</t>
  </si>
  <si>
    <t xml:space="preserve">11346852826
SBI </t>
  </si>
  <si>
    <t>Tularam Sahu
S/o-Akur Sahu</t>
  </si>
  <si>
    <t>Chudamani Sahu
S/o-Tularam Sahu</t>
  </si>
  <si>
    <t>557010110001271
Bank of India</t>
  </si>
  <si>
    <t>861/1245</t>
  </si>
  <si>
    <t>Sribanta Naik
S/o-Kunjabana Naik</t>
  </si>
  <si>
    <t>Mahendra Naik 
S/o-Sribanta Naik</t>
  </si>
  <si>
    <t>11346799133
SBI JSG</t>
  </si>
  <si>
    <t>Sahadeb Ganda
S/o-Chamara ganda</t>
  </si>
  <si>
    <t>Jagannath Rohidas
S/o-Khadia Rohidas</t>
  </si>
  <si>
    <t>879318445
Indian Bank</t>
  </si>
  <si>
    <t>861/964</t>
  </si>
  <si>
    <t>Suru Kisan
S/o-Dubraj Kishan</t>
  </si>
  <si>
    <t>557010110007467
Bank of India</t>
  </si>
  <si>
    <t>861/690</t>
  </si>
  <si>
    <t>Bipin Kisan and others</t>
  </si>
  <si>
    <t>Bipin Kisan
S/o-Madan Kisan</t>
  </si>
  <si>
    <t>11346915389
SBI</t>
  </si>
  <si>
    <t>433
861/687</t>
  </si>
  <si>
    <t>Madan Kishan ,Pene Kishan
S/o-Thelu Kishan
Jaharulal Kishan
S/o-Madan kishan</t>
  </si>
  <si>
    <t>Jaharulal Kisan
S/o-Madan Kisan</t>
  </si>
  <si>
    <t>557010110009338
Bank of india</t>
  </si>
  <si>
    <t>Mayan Kishan and others</t>
  </si>
  <si>
    <t>Netra Kisan
S/o-Dubraj Kisan</t>
  </si>
  <si>
    <t>557010510001609
BKID0005570
Bank of India</t>
  </si>
  <si>
    <t>861/432</t>
  </si>
  <si>
    <t>Muni Kishan
S/o-Dubraj Kishan</t>
  </si>
  <si>
    <t>Ajaya Kisan
S/o- Muni Kisan</t>
  </si>
  <si>
    <t>30443641266
SBI</t>
  </si>
  <si>
    <t>861/685</t>
  </si>
  <si>
    <t>Sidhu Kishan
S/o-Bhajamana kishan</t>
  </si>
  <si>
    <t>Sidhu Kisan
S/o-Bhajaman Kisan</t>
  </si>
  <si>
    <t>557010110009337
Bank of India</t>
  </si>
  <si>
    <t xml:space="preserve">861/688
861/490
</t>
  </si>
  <si>
    <t>Babulal Kishan
S/o-Madan Kishan and others
Babulal Kishan
S/o-Madan Kishan
Dhaneswar Kishan
&amp;others</t>
  </si>
  <si>
    <t>Babulal Kisan
S/o-Madan Kisan</t>
  </si>
  <si>
    <t>11346787446
SBI</t>
  </si>
  <si>
    <t>861/651</t>
  </si>
  <si>
    <t>Ruchita Kishan
S/o-Kunda Kishan</t>
  </si>
  <si>
    <t>Ruchita Kisan
So-Kunda Kisan</t>
  </si>
  <si>
    <t>11346836609
SBI</t>
  </si>
  <si>
    <t>861/689</t>
  </si>
  <si>
    <t xml:space="preserve"> Ranjit Kishan
S/o-Madan Kishan  and others</t>
  </si>
  <si>
    <t>Ranjit Kisan
S/o- Madan Kisan</t>
  </si>
  <si>
    <t>20252148510
SBI
SBIN0016128</t>
  </si>
  <si>
    <t>861/1364</t>
  </si>
  <si>
    <t>Dhaneswar Kishan
S/o-Ghasiram Kishan</t>
  </si>
  <si>
    <t>Ramlal Kisan
S/o-Bhrusaba Kisan</t>
  </si>
  <si>
    <t>557010510001508
Bank of India</t>
  </si>
  <si>
    <t>861/1363
469</t>
  </si>
  <si>
    <t>Ram Gopal Kisan&amp;other</t>
  </si>
  <si>
    <t>Ram Gopal Kisan
s/o- brshabha Kisan</t>
  </si>
  <si>
    <t>11346788348</t>
  </si>
  <si>
    <t>861/425</t>
  </si>
  <si>
    <t>Sukulal Budula
S/o-Chandra Budula</t>
  </si>
  <si>
    <t>33370545437
SBIN0000238
SBI</t>
  </si>
  <si>
    <t>861/682</t>
  </si>
  <si>
    <t>Bidyadhar Kishan
S/o- Siblal Kishan</t>
  </si>
  <si>
    <t>Bidyadhar Kisan
S/o-Siblal Kisan</t>
  </si>
  <si>
    <t>557010110010354
BKID0005570
Bank of India</t>
  </si>
  <si>
    <t>Chandra Kishan and others</t>
  </si>
  <si>
    <t>Fakira Kisan
S/o-Liati Kisan</t>
  </si>
  <si>
    <t>12085048435
Balangir Anchalik
Gramya Bank</t>
  </si>
  <si>
    <t>861/4</t>
  </si>
  <si>
    <t>Haldhar Kisan
S/o-Kalia Kisan</t>
  </si>
  <si>
    <t>06360100007295
UCO BANK</t>
  </si>
  <si>
    <t>Manti Kisan
S/o-Kalia Kisan</t>
  </si>
  <si>
    <t>557010510001463</t>
  </si>
  <si>
    <t>Kishor Kisan
S/o-Ghana Kisan</t>
  </si>
  <si>
    <t>557010110004069</t>
  </si>
  <si>
    <t>861/686</t>
  </si>
  <si>
    <t>Pabitra Kishan
S/o-Hudku kishan</t>
  </si>
  <si>
    <t>Pabitra  Kisan
S/o-Hudku Kisan</t>
  </si>
  <si>
    <t>11346788188
SBIN</t>
  </si>
  <si>
    <t>861/681
861/691</t>
  </si>
  <si>
    <t>Rajendra Kishan
  S/o-Siblal kishan
-do-</t>
  </si>
  <si>
    <t>Rajendra Kisan
S/o-Siblal Kisan</t>
  </si>
  <si>
    <t>557010510001215
BKID0005570
Bank of India</t>
  </si>
  <si>
    <t>Sankar Kishan &amp; others</t>
  </si>
  <si>
    <t>Rushi Kisan
S/o-Tima Kisan</t>
  </si>
  <si>
    <t>3379895986
CBIN0283300
Central Bank of India</t>
  </si>
  <si>
    <t>861/339</t>
  </si>
  <si>
    <t>Alekha Pradhan
S/o-Ramchandra pradhan</t>
  </si>
  <si>
    <t>Jema Dansena
D/o-Alekha Pradhan</t>
  </si>
  <si>
    <t>06360110041871</t>
  </si>
  <si>
    <t>861/13</t>
  </si>
  <si>
    <t>Mahendra Kishan
S/o-Budha Kishan</t>
  </si>
  <si>
    <t>Mahendra Kisan
S/o-Budha kishan</t>
  </si>
  <si>
    <t>557010110006965
Bank of India</t>
  </si>
  <si>
    <t>861/1362</t>
  </si>
  <si>
    <t>Chaitana Kishan
S/o-Shyam Sundar kishan</t>
  </si>
  <si>
    <t>Chaitan Kisan
S/o-Shyam Sundar Kisan</t>
  </si>
  <si>
    <t>557010510001507
Bank of India</t>
  </si>
  <si>
    <t>258
81
257</t>
  </si>
  <si>
    <t>Dhaneswar Majhi &amp; others
Khaga Kishan
S/o-Ghsi Kishan
 Dhaneswar Kisan and others</t>
  </si>
  <si>
    <t>Babulu Majhi
S/o-Anam Majhi</t>
  </si>
  <si>
    <t>557010110008269
BKID0005570
Bank of India</t>
  </si>
  <si>
    <t>861/684</t>
  </si>
  <si>
    <t>Jayaram Kisan &amp;others</t>
  </si>
  <si>
    <t xml:space="preserve">Lata Kisan W/o-Ganga Kisan
</t>
  </si>
  <si>
    <t>35306758276(statebank
of india
Ifsc:SBI N0000238</t>
  </si>
  <si>
    <t>Mangala KisanS/o-Kempa Kisan</t>
  </si>
  <si>
    <t>Hira Kisan 
S/o-Mangala Kisan</t>
  </si>
  <si>
    <t>557010510000854</t>
  </si>
  <si>
    <t>Kutru Kisan S/o-Ghasia Kisan</t>
  </si>
  <si>
    <t>Rukmani Kisan 
D/o-Suru Kisan</t>
  </si>
  <si>
    <t>11346919940(
State Bank Of India)</t>
  </si>
  <si>
    <t>861/233</t>
  </si>
  <si>
    <t>Bises oram Ranut Oram
s/o- Budh Oram</t>
  </si>
  <si>
    <t>Sushil Oram</t>
  </si>
  <si>
    <t>557010110009649
ifsc:BK1D0005570
(Bank Of India)</t>
  </si>
  <si>
    <t>861/293</t>
  </si>
  <si>
    <t>Parameswar Patel s/o- Radha Ballav Patel</t>
  </si>
  <si>
    <t>Parameswar Patel s/o- Radha
ballav patel</t>
  </si>
  <si>
    <t>80462210005912 
Syndicate Bank 
Mangal Bazar Jharsuguda</t>
  </si>
  <si>
    <t>861/294</t>
  </si>
  <si>
    <t>Kishor Patel s/o- Radha Ballav  Patel</t>
  </si>
  <si>
    <t>Kishor Patel S/o- Radha
ballav  Patel</t>
  </si>
  <si>
    <t>34292357272
ifsc: SBIN0000238
(state bank of india)</t>
  </si>
  <si>
    <t>Yadav Rout Daitari Rout s/o- 
Ghanashyam Rout</t>
  </si>
  <si>
    <t>Indramani Rout s/o-Daitari Rout</t>
  </si>
  <si>
    <t>06360100003778</t>
  </si>
  <si>
    <t>178
861/154
389</t>
  </si>
  <si>
    <t>Jadumani Naik s/o- Brundaban Naik
Debaki Naik w/o- Jadumani Naik
Brundaban Naik s/o-Makunda Naik</t>
  </si>
  <si>
    <t>Jadumani Naik 
s/o- Brundaban 
Naik</t>
  </si>
  <si>
    <t>6006927037 ifsc:IDIB
000J030
(Indian bank)</t>
  </si>
  <si>
    <t>Nandaram Patel s/o-Shyam 
sunder Patel</t>
  </si>
  <si>
    <t>Sunil patel s/o- Nandaram
patel</t>
  </si>
  <si>
    <t>869011957
(Indian Bank)</t>
  </si>
  <si>
    <t>861/292
861/1341
861/941
861/904
861/1484</t>
  </si>
  <si>
    <t>Lukteswar Patel s/o-Radha Ballav Patel
-do-
-do-
Tarulata Patel w/o- Binod patel
Lukteswar Patel s/o-Radha Ballav Patel</t>
  </si>
  <si>
    <t>Lukteswar Patel s/o- Radha
ballav Patel</t>
  </si>
  <si>
    <t>11346807408
(statebank of india)</t>
  </si>
  <si>
    <t>861/162</t>
  </si>
  <si>
    <t>Madhu Rohidas s/o-Sudarshan Rohidas</t>
  </si>
  <si>
    <t>Madhu Rohidas s/o-Sudarshan
Rohidas</t>
  </si>
  <si>
    <t>871328869
India Bank
Jharsuguda</t>
  </si>
  <si>
    <t>861/91
861/90</t>
  </si>
  <si>
    <t>Shyam oram s/o- Munge Oram
Mange Oram s/o- Tammi Oram</t>
  </si>
  <si>
    <t>Pramila Oram w/o-Govinda
oram d/o- Shyam Oram</t>
  </si>
  <si>
    <t>32250662904</t>
  </si>
  <si>
    <t>861/36</t>
  </si>
  <si>
    <t>Markanda Oram s/o- Ghasia Oram</t>
  </si>
  <si>
    <t>Ram Kandara s/o-Markanda Kandara</t>
  </si>
  <si>
    <t xml:space="preserve">
20627177820(Allaha
bad bank)</t>
  </si>
  <si>
    <t>503
425</t>
  </si>
  <si>
    <t>Lachhaman Oram ,S/o-Matanga Oram
Mangara Oram and others</t>
  </si>
  <si>
    <t>Madan Oram ,W/o-Rukmani Oram</t>
  </si>
  <si>
    <t>11501034199</t>
  </si>
  <si>
    <t>861/99</t>
  </si>
  <si>
    <t>Premananda Patel 
S/o-Hrushikesh patel</t>
  </si>
  <si>
    <t>Premananda Patel
S/o-Hrushikesh Patel</t>
  </si>
  <si>
    <t>14079101</t>
  </si>
  <si>
    <t>Markanda Kandura</t>
  </si>
  <si>
    <t>Rama Kandura</t>
  </si>
  <si>
    <t>20627177820</t>
  </si>
  <si>
    <t>Sumati Patel and others</t>
  </si>
  <si>
    <t>Jenamani Patel
S/o-Raghunath patel</t>
  </si>
  <si>
    <t>Khyamasila Naik and others</t>
  </si>
  <si>
    <t>Nandakishor Naik
S/o-Khetramani Naik</t>
  </si>
  <si>
    <t>11346799348
SBI Jsg</t>
  </si>
  <si>
    <t>Nimaicharan Naik
S/o-Khemashila Naik</t>
  </si>
  <si>
    <t>861/266
861/267</t>
  </si>
  <si>
    <t>Hemsagar Patel
-do-</t>
  </si>
  <si>
    <t>Nibas Patel
S/o-Hemsagar Patel</t>
  </si>
  <si>
    <t>11346861386
SBI</t>
  </si>
  <si>
    <t>861/747</t>
  </si>
  <si>
    <t>Dusmanta Naik and others</t>
  </si>
  <si>
    <t>Dusmanta Naik 
S/o-Chdamani Naik</t>
  </si>
  <si>
    <t>11346977720</t>
  </si>
  <si>
    <t>861/295
861/290</t>
  </si>
  <si>
    <t>Bedamati Patel
S/o-Hrusikesh Patel
Dubraj Patel
S/o-Bhabanisankar patel</t>
  </si>
  <si>
    <t>Dubraj Patel
S/o-Bhabanisankar Patel</t>
  </si>
  <si>
    <t>30578571279
SBIN0000238
SBI</t>
  </si>
  <si>
    <t>861/1032</t>
  </si>
  <si>
    <t>Kandarpa Patel
S/o-Kesaba Patel</t>
  </si>
  <si>
    <t>11346807066
SBI</t>
  </si>
  <si>
    <t>861/746</t>
  </si>
  <si>
    <t xml:space="preserve">Dusmanta Naik ,Lingraj Naik
S/o-Chudamani Naik
</t>
  </si>
  <si>
    <t>Dusmanta Naik and Devanandika Naik</t>
  </si>
  <si>
    <t>11346977720
SBI</t>
  </si>
  <si>
    <t>Sripati Rohidas s/o Kulamani Rohidas</t>
  </si>
  <si>
    <t>Nala Rohidas s/o- Sripati Rohidas
Gunasagar Rohidas,Hemasagar Rohidas s/o- Sripati Rohidas</t>
  </si>
  <si>
    <t xml:space="preserve">6266417767 IFSC-
IDIB000J030
(Indian Bank Jharsuguda)
</t>
  </si>
  <si>
    <t>Naka Oram s/o- Mana Oram &amp;other</t>
  </si>
  <si>
    <t>Bharat Oram s/o- Lochan Oram</t>
  </si>
  <si>
    <t>3386120</t>
  </si>
  <si>
    <t>Dhanurjya Sahu,Bipin Bihari Sahu
s/o- Bundaban Sahu</t>
  </si>
  <si>
    <t>Harekrushan Sahu s/o- Dhana
njaya Sahu</t>
  </si>
  <si>
    <t xml:space="preserve"> 3370583215 IFSC-
C131N1203309
(Central Bank
of India)</t>
  </si>
  <si>
    <t>861/1184
861/96</t>
  </si>
  <si>
    <t>Raghunath  Panigrahi s/o-Natabara Panigrahi
-do-</t>
  </si>
  <si>
    <t>Raghunath Panigrahi s/o- NatabaraPanigrahi</t>
  </si>
  <si>
    <t>11346805069 IFSC-
SBIN0000238</t>
  </si>
  <si>
    <t>861/1054
107</t>
  </si>
  <si>
    <t>Girija Patel s/o- Ekeswar Patel
Giridhari Patel s/o- Hariram Patel</t>
  </si>
  <si>
    <t xml:space="preserve">Ekeswar Patel
S/o- Giridhari Patel </t>
  </si>
  <si>
    <t>557010110002948
bank of india</t>
  </si>
  <si>
    <t>861/1050
861/730</t>
  </si>
  <si>
    <t>Manabhanjan Patel s/o-Ekeswar Patel
Aarnapurna Patel w/o-Manabhanjan Patel</t>
  </si>
  <si>
    <t>Manabhanjan Patel s/o- 
Ekeswar Patel</t>
  </si>
  <si>
    <t>557010510001214
bank of India</t>
  </si>
  <si>
    <t>861/1053</t>
  </si>
  <si>
    <t>Jaimani Patel w/o-Ekeswar Patel</t>
  </si>
  <si>
    <t>Jamini Patel</t>
  </si>
  <si>
    <t>557010110003555
bank of India</t>
  </si>
  <si>
    <t>398
861/159</t>
  </si>
  <si>
    <t>Bhagatram Patel s/o-Lokanath Patel &amp;other
Sebati Patel,W/o-Fakira Patel</t>
  </si>
  <si>
    <t>Dharant Dhar Patel s/o-Fakira Patel</t>
  </si>
  <si>
    <t>12085025008
UGB</t>
  </si>
  <si>
    <t>450
863</t>
  </si>
  <si>
    <t>Purna Kalo and others
-do-</t>
  </si>
  <si>
    <t>Purna Kalo
S/o-Madri Kalo</t>
  </si>
  <si>
    <t>32407503585
SBIN0000238
SBI</t>
  </si>
  <si>
    <t>861/1313</t>
  </si>
  <si>
    <t>Makardhwaj Sa,Bhugdeb Sa
S/o-Jagnya sa</t>
  </si>
  <si>
    <t>Makardwaj Sa
S/o-Jagnya Sa</t>
  </si>
  <si>
    <t>557010510001827
BKID0005570
Bank of India</t>
  </si>
  <si>
    <t>370
861/32</t>
  </si>
  <si>
    <t>Bisikesan Choudury
S/o-Bajuru Choudury
-do-</t>
  </si>
  <si>
    <t>Thabira Choudhury
S/o-Bisikesan Choudhury</t>
  </si>
  <si>
    <t>557010510001064
BKID0005570
Bank of India</t>
  </si>
  <si>
    <t>861/341</t>
  </si>
  <si>
    <t>Bihari Kishan
S/o-Mahaswar Kishan</t>
  </si>
  <si>
    <t>Bihari Kisan
S/o-Maheswar Kisan</t>
  </si>
  <si>
    <t>06360100007173</t>
  </si>
  <si>
    <t>861/772</t>
  </si>
  <si>
    <t>Ramesh Kumar Yadav
S/o-Nanda Kishore Yadav</t>
  </si>
  <si>
    <t>Ramesh Kumar Yadav
S/o-Nanda Kishor Yadav</t>
  </si>
  <si>
    <t>6193977208
Indian Bank</t>
  </si>
  <si>
    <t>861/626</t>
  </si>
  <si>
    <t>Sekhar Kumar Yadav s/o-Nanda Kishor Yadav</t>
  </si>
  <si>
    <t>Sekhar Kumar Yadav 
S/o-Nanda Kishor Yadav</t>
  </si>
  <si>
    <t>30100100002536
bank of india</t>
  </si>
  <si>
    <t>Madhusudan Patel
Banudhar Patel
Maniram Patel
s/o- Laxman Patel</t>
  </si>
  <si>
    <t>Prasanta Kumar Patel
s/o-Tularam Patel</t>
  </si>
  <si>
    <t>11346917658
IFSC :SBIN0000238
SBI</t>
  </si>
  <si>
    <t>Madhusudan Patel
Banudhar Patel
Maniram Patel
s/o-Laxman Patel</t>
  </si>
  <si>
    <t>Ranjit Patel 
s/o- Rekchand Patel</t>
  </si>
  <si>
    <t>30448118386
SBI</t>
  </si>
  <si>
    <t>Saheb Patel
s/o- Hariram Patel</t>
  </si>
  <si>
    <t>Alekh Patel
s/o- Sahebaram Patel</t>
  </si>
  <si>
    <t>2218000100104434
IFSC :PUNB0221800
Punjab bank of
india</t>
  </si>
  <si>
    <t>861/1538</t>
  </si>
  <si>
    <t>Subarna Patel
w/o- Ashok Patel</t>
  </si>
  <si>
    <t>31537178381
IFSC :SBIN0009652
SBI</t>
  </si>
  <si>
    <t>Ganda Kalo &amp;Other</t>
  </si>
  <si>
    <t>Mangal Kalo
s/o- Dukhu Kalo</t>
  </si>
  <si>
    <t>10856825649
IFSC : SBIN0000238
SBI</t>
  </si>
  <si>
    <t>Nilamani Sahu
Raghumani Sahu
s/o- Paramananda Sahu</t>
  </si>
  <si>
    <t>Baula Sahu
w/o- Ramesh Sahu</t>
  </si>
  <si>
    <t>31564885515
 SBI, Jharsuguda</t>
  </si>
  <si>
    <t>863
450</t>
  </si>
  <si>
    <t xml:space="preserve">Lochan Kalo &amp; other
Puran Kalo &amp; others </t>
  </si>
  <si>
    <t>Sudan Kalo 
s/o- Uchhaba kalo</t>
  </si>
  <si>
    <t>11346763785
IFSC: SBIN0000238
SBI</t>
  </si>
  <si>
    <t>Chintamani Patel
s/o- Kashiram Patel</t>
  </si>
  <si>
    <t>Sushanta Patel
s/o- Nisamani Patel</t>
  </si>
  <si>
    <t>911010004627551
(Axis  bank Ltd)</t>
  </si>
  <si>
    <t>Kamala Nai
Muralidhar Nai  &amp; other</t>
  </si>
  <si>
    <t>Jayshankar Nai
s/o- Muralidhar Nai</t>
  </si>
  <si>
    <t>557010510000809
IFSC:BKID005570
Bank Of India</t>
  </si>
  <si>
    <t>Trilochan Bhoe
s/o- Tika Bhoe</t>
  </si>
  <si>
    <t>Durga Bhoa
s/o- Lochan Bhoa</t>
  </si>
  <si>
    <t>3370557434
IFSC:CBIN028309
Central Bank of India</t>
  </si>
  <si>
    <t>861/524</t>
  </si>
  <si>
    <t>Pitambari Behera
W/o-Ashok kumar Behera</t>
  </si>
  <si>
    <t>Pitambari Behera 
W/o- Ashok Kumar Behera</t>
  </si>
  <si>
    <t>557010110001620
Bank of India</t>
  </si>
  <si>
    <t>861/291</t>
  </si>
  <si>
    <t>Tikayat Patel
S/o-Radhaballav Patel</t>
  </si>
  <si>
    <t>Sanjaya Patel 
S/o-Tikayat Patel</t>
  </si>
  <si>
    <t>11346861308
SBI</t>
  </si>
  <si>
    <t>Bimbadhar Patel
S/o-Bamadev Patel</t>
  </si>
  <si>
    <t>Dolagobinda Patel
&amp; Sukanti Patel
S/o-Bimbadhar Patel</t>
  </si>
  <si>
    <t>30980364275
SBI</t>
  </si>
  <si>
    <t>Bholanath Patel
S/o-Hariram Patel</t>
  </si>
  <si>
    <t>Judhisthir Patel
S/o-Bholanath Patel</t>
  </si>
  <si>
    <t>6284767708
IDBI000J030</t>
  </si>
  <si>
    <t>532
70</t>
  </si>
  <si>
    <t>Debananda Patel &amp; others
Kuldeep Patel 
S/o-Hariram Patel &amp;others</t>
  </si>
  <si>
    <t>Sadananda Patel
S/o-Sahadeb Patel</t>
  </si>
  <si>
    <t>557010110000535
Bank of India</t>
  </si>
  <si>
    <t>Bhaskar Sahu
Gunasagar Sahu
S/o-Jadu sahu</t>
  </si>
  <si>
    <t>Jitendra Sahu &amp; Susama</t>
  </si>
  <si>
    <t>11346819877
SBIN0000238
SBI JSG</t>
  </si>
  <si>
    <t>Fakir Mohan Sahu</t>
  </si>
  <si>
    <t>31239864379
SBIN0000238
SBI Jsg</t>
  </si>
  <si>
    <t>Anirudha Naik
S/o-Arjun Naik</t>
  </si>
  <si>
    <t>Khatu Naik
S/o-Anirudha Naik</t>
  </si>
  <si>
    <t>34302276180
SBIN0000238
SBI JSG</t>
  </si>
  <si>
    <t>861/181</t>
  </si>
  <si>
    <t>Sunita Patel
Sunita Patel
W/o-Kedarnath Patel</t>
  </si>
  <si>
    <t>Sunita Patel
W/o-Kedarnath Patel</t>
  </si>
  <si>
    <t xml:space="preserve">1403010145688
UTBIOJROK17
United Bank of India 
</t>
  </si>
  <si>
    <t>861/1258
861/210</t>
  </si>
  <si>
    <t>Gunasagr Patel
S/o-Baikuntha Patel
-do-</t>
  </si>
  <si>
    <t>Arkhit Patel</t>
  </si>
  <si>
    <t>06360110010457
UCO Bank</t>
  </si>
  <si>
    <t>861/1078
341</t>
  </si>
  <si>
    <t>Rajan Oram
S/o-Sanichar Oram
Bandhu Kel &amp; others
Thutha kel</t>
  </si>
  <si>
    <t>Rajan Oram
S/o-Sanichar Oram</t>
  </si>
  <si>
    <t>7884
UCO Bank</t>
  </si>
  <si>
    <t>Jaya gopal Munduda &amp; others</t>
  </si>
  <si>
    <t>Rajesh Munduda
S/o-Bhikulal Munduda</t>
  </si>
  <si>
    <t>5047
UCO Bank</t>
  </si>
  <si>
    <t>Prahallad Tanty
S/o- Laikhan Tanty</t>
  </si>
  <si>
    <t>Sukdev Kanta
S/o-Prahallad Kanta</t>
  </si>
  <si>
    <t>3419146478
CBIN0283309</t>
  </si>
  <si>
    <t>Braja Mohan Sahu
Agni Sahu Jagadesh
S/o-Narayan Sahu</t>
  </si>
  <si>
    <t>Gopal Sahu
S/o-Kesaba Sahu</t>
  </si>
  <si>
    <t>1403010104445
United Bank of India</t>
  </si>
  <si>
    <t>Pradep Sahu
S/o- Kesaba Sahu</t>
  </si>
  <si>
    <t>30495121620
SBI</t>
  </si>
  <si>
    <t>Mukeswar Sahu
S/o-Muralidhar Sahu</t>
  </si>
  <si>
    <t>3370577700
CBIN0283309
Centra Bank of india</t>
  </si>
  <si>
    <t>Laba sahu
S/o-Sananda Sahu</t>
  </si>
  <si>
    <t>Himadri Sahu
S/o- Harisankar Sahu</t>
  </si>
  <si>
    <t>868215078
Indian Bank of India</t>
  </si>
  <si>
    <t>861/1240</t>
  </si>
  <si>
    <t>Rabindra Rohidas
S/o-Bhaskara Rohidas</t>
  </si>
  <si>
    <t>22180001001006858
PUNB0221800
Punjab Bank</t>
  </si>
  <si>
    <t>156
564</t>
  </si>
  <si>
    <t>Chintamani Patel
s/o-Hiradhar patel 
Sukdeb Patel ,Chintamani Patel
S/o-Hiradhar Patel</t>
  </si>
  <si>
    <t>Ranjan Kumar Patel
S/o-Pitambar Patel</t>
  </si>
  <si>
    <t>11264832164
SBIN0004702
SBI Brjn</t>
  </si>
  <si>
    <t>s</t>
  </si>
  <si>
    <t>1067/245</t>
  </si>
  <si>
    <t>Dhaniram Munda S/o Padu Munda</t>
  </si>
  <si>
    <t>Suraj Munda
S/o-Dhaniram Munda</t>
  </si>
  <si>
    <t>SBI
35223412990
SBIN0016128</t>
  </si>
  <si>
    <t>Ekatali</t>
  </si>
  <si>
    <t>Bhula munda and Others</t>
  </si>
  <si>
    <t>sudam Munda
S/o-Harsa Munda</t>
  </si>
  <si>
    <t>SBI
2805108004813
CNRB0002805</t>
  </si>
  <si>
    <t>Kamala Munda S/o-sitaram Munda</t>
  </si>
  <si>
    <t>Bhikari Munda
S/o-Chua Munda</t>
  </si>
  <si>
    <t>SBI
30995351522
SBIN</t>
  </si>
  <si>
    <t>495
362</t>
  </si>
  <si>
    <t>Budhu Munda and Others
Dhobani Munda and Others</t>
  </si>
  <si>
    <t>Urmila Munda
D/o-Gadtia Munda</t>
  </si>
  <si>
    <t>9511533427
KKBK0007321</t>
  </si>
  <si>
    <t>Renuka Munda Others</t>
  </si>
  <si>
    <t>Sohan Munda
S/o-Budhuram Munda</t>
  </si>
  <si>
    <t>557010110001763</t>
  </si>
  <si>
    <t>Binod Munda
S/o-Lingraj Munda</t>
  </si>
  <si>
    <t>557010110003746</t>
  </si>
  <si>
    <t>Sambhu Barla
S/o-Jaymangal Munda</t>
  </si>
  <si>
    <t>1010506
Allabad Bank</t>
  </si>
  <si>
    <t>Nandalal Munda
S/o-Rama Munda</t>
  </si>
  <si>
    <t>06360100006177
UCO Bank ,JSG</t>
  </si>
  <si>
    <t>Maghu Munda</t>
  </si>
  <si>
    <t>Hiralal Munda
S/o-Maghu Munda</t>
  </si>
  <si>
    <t>20627187715
ALLA0210480
Alla Bank</t>
  </si>
  <si>
    <t>1067/123</t>
  </si>
  <si>
    <t xml:space="preserve">Gurucharan Munda
S/o-Budhu Munda
</t>
  </si>
  <si>
    <t>Gurucharan Munda
S/o-Budhu Munda</t>
  </si>
  <si>
    <t>3922
SBP Co-Op Bank</t>
  </si>
  <si>
    <t>449
530</t>
  </si>
  <si>
    <t>Banamali Munda
S/o-Duduram Munda
Bhutka Munda and others</t>
  </si>
  <si>
    <t>Siba Munda
S/o-Banamali Munda</t>
  </si>
  <si>
    <t>20627188232
ALLA0210480
Alla Bank</t>
  </si>
  <si>
    <t>Balku Munda and others</t>
  </si>
  <si>
    <t>Bhaktaram Munda
S/o-Chhotelal Munda</t>
  </si>
  <si>
    <t>06360110007242</t>
  </si>
  <si>
    <t>Bidesini  Munda
S/o- Bianar Munda</t>
  </si>
  <si>
    <t>Chhotelal Munda
S/o-Bianar Munda</t>
  </si>
  <si>
    <t>Narad Bhumij
S/o-Iswar Bhumij</t>
  </si>
  <si>
    <t>106410011092727
Andhra Bank</t>
  </si>
  <si>
    <t>Bhima Munda
S/o-Birsa Munda</t>
  </si>
  <si>
    <t>7216</t>
  </si>
  <si>
    <t>Birsingh Munda and others</t>
  </si>
  <si>
    <t>Ghana Munda
S/o-Dinabandhu Munda</t>
  </si>
  <si>
    <t>1010315
Allhabad Bank</t>
  </si>
  <si>
    <t>Mahadeb Munda
S/o-Ladu Munda</t>
  </si>
  <si>
    <t>1403010102331
United Bank Of India</t>
  </si>
  <si>
    <t>Etua Munda
S/o-Pandu Munda</t>
  </si>
  <si>
    <t>557010110001758</t>
  </si>
  <si>
    <t>Bandhini Munda and others</t>
  </si>
  <si>
    <t>Birsa Munda
S/o-Thebda Munda</t>
  </si>
  <si>
    <t>6311520947
KKBK0007321
K M Bank</t>
  </si>
  <si>
    <t>49</t>
  </si>
  <si>
    <t>Durga Charan,
S/o-Ghanashyam Padhan</t>
  </si>
  <si>
    <t>Bhakta Prasad Pradhan,
S/o-Durga Pradhan</t>
  </si>
  <si>
    <t>11264857076
SBI Brajrajnagar</t>
  </si>
  <si>
    <t>23-05-2016</t>
  </si>
  <si>
    <t>Jamera</t>
  </si>
  <si>
    <t>13</t>
  </si>
  <si>
    <t>Kartika Patta,
S/o-Abhel Patta &amp; others</t>
  </si>
  <si>
    <t>Dileswaar Patta,
S/o-Budhu Patta</t>
  </si>
  <si>
    <t>146101000003652
Indean Overseas Bank, IFSC Code: 10BA0001461</t>
  </si>
  <si>
    <t>121/45, 121/62, 121/85, 121/135, 121/61</t>
  </si>
  <si>
    <t>Ram chandra Rohidas &amp; others</t>
  </si>
  <si>
    <t>Bharat Chandra Rohidas,
S/o-Ram Chandra Rohidas</t>
  </si>
  <si>
    <t>32581739870
SBI Jharsuguda
IFSC Code: SBIN0000238</t>
  </si>
  <si>
    <t>10</t>
  </si>
  <si>
    <t>Kartika Meher,
S/o-Bhula Meher</t>
  </si>
  <si>
    <t>Nibas Meher,
S/o-Bhaban Meher</t>
  </si>
  <si>
    <t>18920100003108
UCO Brajrajnagar
IFSC:UCBA0001892</t>
  </si>
  <si>
    <t xml:space="preserve">121/88, 121/50, 121/89, </t>
  </si>
  <si>
    <t>Maheswar Rohidas,
S/o-Gajendra Rohidas</t>
  </si>
  <si>
    <t>31032726116
SBI Jharsuguda
IFSC:SBIN0000238</t>
  </si>
  <si>
    <t>110, 121/145, 121/99, 121/52
121/110</t>
  </si>
  <si>
    <t>Sukru Chamar,
S/o-Rushi Chamar &amp; others
Ratnamanjari Padhan,
W/o-Lingaraj Padhan</t>
  </si>
  <si>
    <t>Akur Rohidas,
S/o-Sukru Rohidas</t>
  </si>
  <si>
    <t>11324731920
SBI Brajrajnagar
IFSC:SBIN0005335</t>
  </si>
  <si>
    <t>Ghasian Meher,
W/o-Gadadhar Meher</t>
  </si>
  <si>
    <t>Gasian Meher,
S/o-Lokhpati Meher</t>
  </si>
  <si>
    <t>3216774972
SBI Jharsuguda
IESC: SBIN0010134</t>
  </si>
  <si>
    <t>121/137</t>
  </si>
  <si>
    <t>Srimati Basant Naik,
W/o-Jayanda Naik</t>
  </si>
  <si>
    <t>Basanti Naik,
W/o-Payananda Naik</t>
  </si>
  <si>
    <t>5007965024
Allahabad Bank</t>
  </si>
  <si>
    <t>121/42, 121/65, 121/84</t>
  </si>
  <si>
    <t>Jhulu Rohidas,
S/o-Guria Rohidas</t>
  </si>
  <si>
    <t>Bana Rohidas,
S/o-Kruti Rohidas</t>
  </si>
  <si>
    <t>11346817122
SBI Jharsuguda</t>
  </si>
  <si>
    <t>38</t>
  </si>
  <si>
    <t>Jayakrushna Singh,
S/o-Balmiki Singh</t>
  </si>
  <si>
    <t>11346915946
SBI Jharsuguda</t>
  </si>
  <si>
    <t>79, 121/341</t>
  </si>
  <si>
    <t>Bhukulu Chamara,
S/o-Ghuni Chamar &amp; others</t>
  </si>
  <si>
    <t>Prafulla Rohidas,
S/o-Bhule Rohidas</t>
  </si>
  <si>
    <t>11346831758
SBI Jharsuguda</t>
  </si>
  <si>
    <t>53</t>
  </si>
  <si>
    <t>Narad Chamar,
S/o-Bhajan Chamar</t>
  </si>
  <si>
    <t>Basudev Chamar,
S/o-Jagabandhu Rohida</t>
  </si>
  <si>
    <t>34960487102
SBI Jharsugda
IFSC:SBIN000238</t>
  </si>
  <si>
    <t>121/71, 121/334</t>
  </si>
  <si>
    <t>Bedamati Sa,
W/o-Pradeep Kumar</t>
  </si>
  <si>
    <t>Bedamati Sa,
W/o-Pradeep Kumar Sa</t>
  </si>
  <si>
    <t>02350110026885
UCO Brajrajnagar
IFSC:UCBA0000235</t>
  </si>
  <si>
    <t>121/154</t>
  </si>
  <si>
    <t>Baisundev Dhurua,
S/o-Bidyadhar Dhurua</t>
  </si>
  <si>
    <t>Mana Dhurua,
S/o- Bibhisan Majhi</t>
  </si>
  <si>
    <t>31557241409
SBI Jharsuguda</t>
  </si>
  <si>
    <t>121/120</t>
  </si>
  <si>
    <t>Kshyamasila Sahu,
S/o-Manglu Sahu</t>
  </si>
  <si>
    <t>1134681991
SBI Jahrsuguda
IFSC:SBIN0000238</t>
  </si>
  <si>
    <t>121/86
83, 22</t>
  </si>
  <si>
    <t>Urnama Rohidas,
S/o-Gajendra Rohidas
Maheswar Rohidas &amp; others</t>
  </si>
  <si>
    <t>Urnama Rohidas,
S/o-Gajendra Rohidas</t>
  </si>
  <si>
    <t>32127515635
SBI Jharsuguda</t>
  </si>
  <si>
    <t>7
121/319</t>
  </si>
  <si>
    <t>Ekadasia Bhoi &amp; others
Gobinda Bhoi,
S/o-Arjun Bhoi</t>
  </si>
  <si>
    <t>Panchanan Bhoi,
S/o-Bidyadhar Bhoi</t>
  </si>
  <si>
    <t>11324718886
SBI Brajrajnagar
IFSC:SBIN0005335</t>
  </si>
  <si>
    <t>Gobardhan Neti,
S/o-Kurtti Bhoi</t>
  </si>
  <si>
    <t>33232597575
SBI Jharsuguda
IFSC:SBIN000238</t>
  </si>
  <si>
    <t>Tirtha Bhoi,
S/o-Anirudha Bhoi</t>
  </si>
  <si>
    <t>354002130000280
UBI Jharsuguda</t>
  </si>
  <si>
    <t>Gobinda Bhoi,
S/o-Arjun Bhoi</t>
  </si>
  <si>
    <t>06360100007382
IFSC:UCBA0000636</t>
  </si>
  <si>
    <t>111</t>
  </si>
  <si>
    <t>Surjabhanu Singh,
S/o-Digambar Singh</t>
  </si>
  <si>
    <t>Gouranga Sinha,
S/o-Suryabhanu Sinha</t>
  </si>
  <si>
    <t>33571697268
SBI Jharsuguda</t>
  </si>
  <si>
    <t>121/123, 121/140, 121/92, 121/155, 69</t>
  </si>
  <si>
    <t>Santosh Rohidas &amp; others</t>
  </si>
  <si>
    <t>Santosh Rohidas,
S/o-Basha Rohidas</t>
  </si>
  <si>
    <t>11324732254
SBI Brajrajnagar
IFSC:SBIN0005335</t>
  </si>
  <si>
    <t>121/162, 121/149, 5, 121/317</t>
  </si>
  <si>
    <t>Nrupati Sahu,
S/o-Salegram Sahu</t>
  </si>
  <si>
    <t>146101000001816
Indian overseas Bank
IFSC:10BA0001461</t>
  </si>
  <si>
    <t>109</t>
  </si>
  <si>
    <t>Sukru Mali,
S/o-Durga Mali</t>
  </si>
  <si>
    <t>Bijay Kachhi
S/o-Mastaram Kachhi</t>
  </si>
  <si>
    <t>6377
UCO Bank Jharsuguda</t>
  </si>
  <si>
    <t>121/124</t>
  </si>
  <si>
    <t>Jayamangal Bhoi,
S/o-Satia Bhoi</t>
  </si>
  <si>
    <t>Anita Bhoi,
W/o-Jagadish Bhoi</t>
  </si>
  <si>
    <t>18920110010808
UCO Jharsuguda
IFSC:UCBA0001892</t>
  </si>
  <si>
    <t>43, 121/43, 121/77, 121/70</t>
  </si>
  <si>
    <t>Jhulu Rohidas,
S/o-Punia Rohidas</t>
  </si>
  <si>
    <t>Bima Rohidas,
Bidhya Rohidas</t>
  </si>
  <si>
    <t>34344473893
SBI Jharsuguda Town
IFSC:SBIN0010134</t>
  </si>
  <si>
    <t>51</t>
  </si>
  <si>
    <t>Dharanidhar Singh,
S/o-Kunjaram Singh</t>
  </si>
  <si>
    <t>Suresh Rohidas,
S/o-Bishi Rohidas</t>
  </si>
  <si>
    <t>84010296239
UGB Badmal</t>
  </si>
  <si>
    <t>17</t>
  </si>
  <si>
    <t>Kshyamashila Padhan,
S/o-jagabandhu Padhan</t>
  </si>
  <si>
    <t>Tanka Rohidas,
S/o-Suresh Rohidas</t>
  </si>
  <si>
    <t>84010479132
UGB Badmal
IFSC:SBINORRUKGB</t>
  </si>
  <si>
    <t>121/76</t>
  </si>
  <si>
    <t>Jayamangal Bhoi,
S/o-Satiyanand Bhoi</t>
  </si>
  <si>
    <t>11324718717
SBI Brajrajnagar</t>
  </si>
  <si>
    <t>24</t>
  </si>
  <si>
    <t>Gunamani Seth &amp; others</t>
  </si>
  <si>
    <t>Gunamani Seth,
S/o-Karunakar Seth</t>
  </si>
  <si>
    <t>106410100009910
Andhra Bank</t>
  </si>
  <si>
    <t>121/1</t>
  </si>
  <si>
    <t>Mangal Sahu,
S/o-Balmukund</t>
  </si>
  <si>
    <t>Satrughna Sahu,
S/o-Mangal Sahu</t>
  </si>
  <si>
    <t>30742035265
SBI Jharsuguda
IFSC:SBIN0010134</t>
  </si>
  <si>
    <t>60</t>
  </si>
  <si>
    <t>Purna Chandra Sahu,
S/o-Sukha Sahu</t>
  </si>
  <si>
    <t>Harishankar Sahu</t>
  </si>
  <si>
    <t>11264800914
SBI Brajrajnagar</t>
  </si>
  <si>
    <t>72</t>
  </si>
  <si>
    <t>Bedmati Meher &amp; others</t>
  </si>
  <si>
    <t>Bhikha Meher,
S/o-Suban Meher</t>
  </si>
  <si>
    <t>1540
Allahabad bank</t>
  </si>
  <si>
    <t>108</t>
  </si>
  <si>
    <t>Srimati Sa,
W/o-Hrushikesh Sa &amp; others</t>
  </si>
  <si>
    <t>Khublal Sahu,
S/o-Indrabilash Sahu</t>
  </si>
  <si>
    <t>34007530937
IFSC:SBIN0000238</t>
  </si>
  <si>
    <t>54</t>
  </si>
  <si>
    <t>Niladri Sahu &amp; others</t>
  </si>
  <si>
    <t>Pitambar Sahu,
S/o-Lisban Sahu</t>
  </si>
  <si>
    <t>106410100009354
Andhra Bank</t>
  </si>
  <si>
    <t>47</t>
  </si>
  <si>
    <t>Dharmaraj Sahu,
S/o-Indrabilash Sahu</t>
  </si>
  <si>
    <t>18910100001277
Uco Bank Jharsuguda
IFSC:UCBA0001891</t>
  </si>
  <si>
    <t>31</t>
  </si>
  <si>
    <t>Chandrabanu Singh,
S/o-Digambar Singh</t>
  </si>
  <si>
    <t>Hotra Madhab Singh,
S/o-Chandrabhanu Singh</t>
  </si>
  <si>
    <t>2218000100076474
Punjab Bank
Jharsuguda Jhanda Chowk</t>
  </si>
  <si>
    <t>121/152, 121/113, 121/117, 121/161, 121/108</t>
  </si>
  <si>
    <t>Shivshankar Rohidas &amp; others</t>
  </si>
  <si>
    <t>Shivshankar Rohidas,
W/o-Budharam Rohidas</t>
  </si>
  <si>
    <t>914010051369878
Axis Bank Jharsuguda
IFSC:UTIB0000493</t>
  </si>
  <si>
    <t>76</t>
  </si>
  <si>
    <t>Bharat Kuar,
S/o-Ude Kuar &amp; others</t>
  </si>
  <si>
    <t>Bharat Kuanr,
S/o-Udekar Kuanr</t>
  </si>
  <si>
    <t>146101000002183
Indian Overseas Bank</t>
  </si>
  <si>
    <t>82</t>
  </si>
  <si>
    <t>Manbodh Bhage &amp; others</t>
  </si>
  <si>
    <t>Birsen Singh,
S/o-Biswambar Singh</t>
  </si>
  <si>
    <t>06360110019702
UCO Bank Jharsuguda</t>
  </si>
  <si>
    <t>30</t>
  </si>
  <si>
    <t>Chakradhar Sahu,
S/o-Nilambar Sahu</t>
  </si>
  <si>
    <t>Shivshankar Sahu,
S/o-Chakradhar Sahu</t>
  </si>
  <si>
    <t>11264871089
SBI Brajrajnagar</t>
  </si>
  <si>
    <t>106</t>
  </si>
  <si>
    <t>Sripati Kumar Dash</t>
  </si>
  <si>
    <t>Dambarudhar Sahu,
S/o-Indrabilash Sahu</t>
  </si>
  <si>
    <t>557010110002972
Bank of India, Jharsuguda
BKID0005570</t>
  </si>
  <si>
    <t>121, 121/75</t>
  </si>
  <si>
    <t>Hemanda Sahu,
S/o-Brajmohan Sahu</t>
  </si>
  <si>
    <t>354002010001705
Union Bank of India
IFSC:UBIN0535401</t>
  </si>
  <si>
    <t>121/342, 121/125</t>
  </si>
  <si>
    <t>Basudev Rohidas,
S/o-Jagabandhu Rohidas</t>
  </si>
  <si>
    <t>34960487102
SBI Jharsuguda</t>
  </si>
  <si>
    <t>57</t>
  </si>
  <si>
    <t>Pakala Padhan &amp; others</t>
  </si>
  <si>
    <t>Jakshya Sahu,
S/o-Upendra Sahu</t>
  </si>
  <si>
    <t>33471470894
SBI Jharsuguda
IFSC:SBIN0010134</t>
  </si>
  <si>
    <t>114, 121/66, 84, 94, 121/74</t>
  </si>
  <si>
    <t>Surendra Sahu &amp; others</t>
  </si>
  <si>
    <t>Surendra Sahu,
S/o-Lataban Sahu</t>
  </si>
  <si>
    <t>11346820724
SBI Jharsuguda
IFSC:SBIN0000238</t>
  </si>
  <si>
    <t>Ratnakar barik,
S/o-Lubru Barik</t>
  </si>
  <si>
    <t>Jogeswar Barik,
S/o-Khitipati Barik</t>
  </si>
  <si>
    <t>106410011001016
Andhra Bank
IFSC:ANDB0001064</t>
  </si>
  <si>
    <t>121/165, 4</t>
  </si>
  <si>
    <t>Abdhut Kharsel,
S/o-Parameswar Kharsel</t>
  </si>
  <si>
    <t>Tapobanta Kharsel,
S/o-Madha Kharsel</t>
  </si>
  <si>
    <t>34134859571
SBI Jharsuguda
IFSC:SBIN0010134</t>
  </si>
  <si>
    <t>20</t>
  </si>
  <si>
    <t>Khedu Sahu,
S/o-Natbar Sahu</t>
  </si>
  <si>
    <t>Bhaktaprasad Sahu,
S/o-Khedu Sahu</t>
  </si>
  <si>
    <t>11346758197
SBI Jharsuguda</t>
  </si>
  <si>
    <t>121/121</t>
  </si>
  <si>
    <t>Jasiketan Kalo,
S/o-Tej Kalo</t>
  </si>
  <si>
    <t>354002010006112
Union Bank of India
IFSC:UBIN0535401</t>
  </si>
  <si>
    <t>73</t>
  </si>
  <si>
    <t>Baikantha goud &amp; others</t>
  </si>
  <si>
    <t>Dillip Kharsel,
S/o-Baikuntha Kharsel</t>
  </si>
  <si>
    <t>80462210006745
Syndicate Bank
IFSC:SYNB0008046</t>
  </si>
  <si>
    <t>28, 35, 121/36, 121/39, 121/38, 121/340</t>
  </si>
  <si>
    <t>Ghutu Rohidas &amp; others</t>
  </si>
  <si>
    <t>Sarat Kumar Rohidas,
S/o-Padmalochan Rohidas</t>
  </si>
  <si>
    <t>32790083863
SBI Jahsruguda
IFSC:SBIN0010134</t>
  </si>
  <si>
    <t>29, 44, 121/98</t>
  </si>
  <si>
    <t>Chakradhar Sahu &amp; others</t>
  </si>
  <si>
    <t>Tikenath Sahu,
S/o-Mukteswar Sahu</t>
  </si>
  <si>
    <t>06360100002479
UCO Bank Jharsuguda</t>
  </si>
  <si>
    <t>18</t>
  </si>
  <si>
    <t>Khageswar Ganda &amp; others</t>
  </si>
  <si>
    <t>Bhabani Kusum,
W/o-Surendra Kusum</t>
  </si>
  <si>
    <t>33642646369
SBI Jharsuguda
IFSC:SBIN0010134</t>
  </si>
  <si>
    <t>121/83</t>
  </si>
  <si>
    <t>Rapil Singh,
S/o-Ganda Singh</t>
  </si>
  <si>
    <t>Sahadev Singha,
S/o-Kapil Singha</t>
  </si>
  <si>
    <t>557010110006917
Bank of India</t>
  </si>
  <si>
    <t>36</t>
  </si>
  <si>
    <t>Chalu Themeria,
S/o-balada Themeria</t>
  </si>
  <si>
    <t>Anadi Themeria,
S/o-Chhalu Themeria</t>
  </si>
  <si>
    <t>30741927664
SBI Jharsuguda</t>
  </si>
  <si>
    <t>70</t>
  </si>
  <si>
    <t>Benu Neti,
S/o-Gobardhan Neti</t>
  </si>
  <si>
    <t>Yuguraj Neti,
S/o-Benu Neti</t>
  </si>
  <si>
    <t>11482121001252
Oriental Bank of Commerce</t>
  </si>
  <si>
    <t>59, 58
19</t>
  </si>
  <si>
    <t>Purna Chandra Sahu,
S/o-Satyabadi Sahu
Khageswar Pasayat,
Mukteswar Pasayat</t>
  </si>
  <si>
    <t>Chaitanya Rohidas,
S/o-Gobardhan Rohidas</t>
  </si>
  <si>
    <t>84006672904
UGB Jharsuguda</t>
  </si>
  <si>
    <t>121/95, 86, 87</t>
  </si>
  <si>
    <t>Sahadev Meher &amp; others</t>
  </si>
  <si>
    <t>Sahadeb Pradhan,
S/o-Ratan Pradhan</t>
  </si>
  <si>
    <t>34007523089
SBI Jharsuguda
IFSC:SBIN0000238</t>
  </si>
  <si>
    <t>33</t>
  </si>
  <si>
    <t>Chandra Sekhar Sa, Kuber Sa &amp; others</t>
  </si>
  <si>
    <t>Kamallochan Sahu,
S/o-Chandra Sekhar Sahu</t>
  </si>
  <si>
    <t>11346872398
SBI Jharsuguda
SBIN0000238</t>
  </si>
  <si>
    <t>121/318</t>
  </si>
  <si>
    <t>Kamallochan Sahu,
S/o-Chandrasekhar Sahu</t>
  </si>
  <si>
    <t>09024
Sambalpur District Co-operative Bank</t>
  </si>
  <si>
    <t>9</t>
  </si>
  <si>
    <t>Kamal Lochan Gond &amp; others</t>
  </si>
  <si>
    <t>Puna Badi,
W/o-Kamal Lochan Badi</t>
  </si>
  <si>
    <t>32161772884
SBI Jharsuguda
IFSC:SBIN0010134</t>
  </si>
  <si>
    <t>66</t>
  </si>
  <si>
    <t>Bidyadhar Sahu &amp; others</t>
  </si>
  <si>
    <t>Sushanta Sahu,
S/o-Bidyadhar Sahu</t>
  </si>
  <si>
    <t>16922191039823
Oriental Bank, Brajrajnagar
IFSC:ORBC0101692</t>
  </si>
  <si>
    <t>74</t>
  </si>
  <si>
    <t>Bailochan Sahu &amp; others</t>
  </si>
  <si>
    <t>Bharat Sahoo,
S/o-Brajmohan Sahoo</t>
  </si>
  <si>
    <t>32161771675
SBI Jharsuguda
IFSC:SBIN0010134</t>
  </si>
  <si>
    <t>Lakhindra Sahu,
S/o-Satrughan Sahu</t>
  </si>
  <si>
    <t>11264811597
SBI Brajrajnagar</t>
  </si>
  <si>
    <t>90, 91</t>
  </si>
  <si>
    <t>Rupnarayan Sahu,
S/o-Rushi Sahu</t>
  </si>
  <si>
    <t>Jogendra Sahu,
S/o-Gunamani Sahu</t>
  </si>
  <si>
    <t>106410100010466
Andhra Bank, Jharsuguda</t>
  </si>
  <si>
    <t>71, 102, 104</t>
  </si>
  <si>
    <t>Benudhar Singh &amp; others</t>
  </si>
  <si>
    <t>Mangalu Rohidas,
S/o-Jhulu Rohidas</t>
  </si>
  <si>
    <t>146101000003503
Indian Overseas Bank, Jharsuguda
IFSC:10BA0001461</t>
  </si>
  <si>
    <t>107</t>
  </si>
  <si>
    <t>Srimati Sa &amp; others</t>
  </si>
  <si>
    <t>Kuntala Sahu,
S/o-jagadanda Sahu</t>
  </si>
  <si>
    <t>34698251811
SBI Jharsuguda
IFSC:SBIN0000238</t>
  </si>
  <si>
    <t>112</t>
  </si>
  <si>
    <t>Subanath Singh,
S/o-Gobardhan Singh</t>
  </si>
  <si>
    <t>Somnath Singh,
S/o-Gobardhan Singh</t>
  </si>
  <si>
    <t>02350101019322
UCBA0000235</t>
  </si>
  <si>
    <t>124, 42</t>
  </si>
  <si>
    <t>Shachindra Kalo &amp; others</t>
  </si>
  <si>
    <t>Mandlu Kalo,
S/o-Jogi Kalo</t>
  </si>
  <si>
    <t>30847195617</t>
  </si>
  <si>
    <t>121/146</t>
  </si>
  <si>
    <t>Gajindra Sahu,
S/o-Mohan Sahu</t>
  </si>
  <si>
    <t>Budhuram Sahu,
S/o-late Gajindra Sahu</t>
  </si>
  <si>
    <t>106410021026583
Andhra Bank, Jharsuguda
IFSC:ANDB0001064</t>
  </si>
  <si>
    <t>121/114</t>
  </si>
  <si>
    <t>Bhuban Jharia,
S/o-Bhagabana Teli</t>
  </si>
  <si>
    <t>Ghanashyam Jharia,
S/o-Bhuban Jharia</t>
  </si>
  <si>
    <t>2805101002705
Canara Bank Jharsuguda</t>
  </si>
  <si>
    <t>121/144</t>
  </si>
  <si>
    <t>Budhuram Rohidas,
S/o-Gelu Rohidas</t>
  </si>
  <si>
    <t>146101000003532
Indian Overseas Bank, Jharsuguda
IFSC:10BA0001461</t>
  </si>
  <si>
    <t>121/153, 121/159 121/119</t>
  </si>
  <si>
    <t>Bhumisuta Sahu &amp; others</t>
  </si>
  <si>
    <t>Bhakta Sahu,
S/o-Brajmohan Sahu</t>
  </si>
  <si>
    <t>11324733304
SBI Brajrajnagar</t>
  </si>
  <si>
    <t>121/337</t>
  </si>
  <si>
    <t>Indumati Meher,
W/o-Biranchi Meher</t>
  </si>
  <si>
    <t>913010018755693
Axis Bank Jharsuguda
IFSC:UTIB0000493</t>
  </si>
  <si>
    <t>121/339</t>
  </si>
  <si>
    <t>Biranchi Meher,
S/o-Mitu Meher</t>
  </si>
  <si>
    <t>910010037317448
Axis Bank Jharsuguda</t>
  </si>
  <si>
    <t>121/107</t>
  </si>
  <si>
    <t>Rohit Sa,
S/o-Sankirtan Sa</t>
  </si>
  <si>
    <t>Basanta Sa,
S/o-Rohita Sa</t>
  </si>
  <si>
    <t>31192457433
SBI Kirmira</t>
  </si>
  <si>
    <t>105, 106</t>
  </si>
  <si>
    <t>Premanda Meher, 
S/o-Shashi Meher</t>
  </si>
  <si>
    <t xml:space="preserve">146101000002473
Indian Overseas Bank, Jharsuguda
</t>
  </si>
  <si>
    <t>121/3</t>
  </si>
  <si>
    <t>Indra Sahu,
S/o-Kuber Sahu</t>
  </si>
  <si>
    <t>20627189075
Allahab bank, Jharsuguda
ALLA0210480</t>
  </si>
  <si>
    <t>Ratnamanjari Pradhan,
W/o-Lingaraj Pradahn</t>
  </si>
  <si>
    <t>30100100003333
Bank of Baroda, Jharsuguda</t>
  </si>
  <si>
    <t>Dayasagar Sahu,
S/o-Mitrabhanu Sahu</t>
  </si>
  <si>
    <t>11346939886
SBI Jharsuguda</t>
  </si>
  <si>
    <t>Bhagirathi Patta,
S/o-Khadu Patta</t>
  </si>
  <si>
    <t>Murari Bhoi,
S/o-Bilash Bhoi</t>
  </si>
  <si>
    <t>30824402418
SBI Jharsuguda
IFSC:SBIN0010134</t>
  </si>
  <si>
    <t>Kshmashila Padhan,
S/o-jagabandhu Padhan</t>
  </si>
  <si>
    <t xml:space="preserve">Jyoti Neti,
W/o-Shankar Neti
</t>
  </si>
  <si>
    <t>106410100041013
Andhra Bank Jharsuguda</t>
  </si>
  <si>
    <t>12</t>
  </si>
  <si>
    <t>Kartika Patta,
S/o-Abhel Patta</t>
  </si>
  <si>
    <t>Basanta Naik,
S/o-Kartika Patta</t>
  </si>
  <si>
    <t>50079650241
Allahabad Bank,
Jharsuguda</t>
  </si>
  <si>
    <t>121/80</t>
  </si>
  <si>
    <t>Jayamangal Bhoi &amp; Kesh Bhoi,
S/o-Satia Bhoi</t>
  </si>
  <si>
    <t>Keshab Bhoi,
S/o-Satia Bhoi</t>
  </si>
  <si>
    <t>02350101020533
UCO Bank Brajrajnagar
IFSC:UCBA0000235</t>
  </si>
  <si>
    <t>14</t>
  </si>
  <si>
    <t>Kishor Sahu,
S/o-Hemanada Sahu</t>
  </si>
  <si>
    <t>11346820009
SBI Jharsuguda
IFSC:SBIN0000238</t>
  </si>
  <si>
    <t>Ani Dhurua
W/o- Janmajaya Dhurua</t>
  </si>
  <si>
    <t>Rasananda Kumura
S/o- Kamal Kumura</t>
  </si>
  <si>
    <t>84001888748
UGB, Badmal
IFSC- SBIN0RRUKGB</t>
  </si>
  <si>
    <t>Singhabaga</t>
  </si>
  <si>
    <t>Kutartha Barik
S/o- Sidheswar Barik</t>
  </si>
  <si>
    <t>Padman Barik
S/o- Kutartha Barik</t>
  </si>
  <si>
    <t>11346960171
SBI, Jsg
IFSC- SBIN0000238</t>
  </si>
  <si>
    <t>Khivannab Pradhan
S/o- Khedu Pradhan</t>
  </si>
  <si>
    <t>Goutam Pradhan
S/o- Khivannab Pradhan</t>
  </si>
  <si>
    <t>06360110024652
UCO Bank, Jsg</t>
  </si>
  <si>
    <t>Gunasagar Upadhya
Premsagar Upadhya
S/o- Doulat Upadhya</t>
  </si>
  <si>
    <t>Leheru Rohidas
S/o- Siba Rohidas</t>
  </si>
  <si>
    <t>106410100004696
Andra Bank
IFSC- ANDB0001064</t>
  </si>
  <si>
    <t>Gokul Sa
S/o- Drusti Sa</t>
  </si>
  <si>
    <t>Chaitanya Sa
Babaji Sa</t>
  </si>
  <si>
    <t>32379091864 
SBI, JSg</t>
  </si>
  <si>
    <t>Gobinda Sa
S/o-  Khetra Sa &amp; other</t>
  </si>
  <si>
    <t>Sushama Sa</t>
  </si>
  <si>
    <t>84016890046
UGB, JSG
IFSC- SBIN0RRUKGB</t>
  </si>
  <si>
    <t>Bhaktaprasad  Sahu
S/o-- Khedu Sahu</t>
  </si>
  <si>
    <t>11346758197
SBI, Jharsuguda</t>
  </si>
  <si>
    <t>Gobindram Birtia</t>
  </si>
  <si>
    <t>Janmajaya Birtia</t>
  </si>
  <si>
    <t>06363211006244
UCO Bank, Jsg</t>
  </si>
  <si>
    <t>58
245/45</t>
  </si>
  <si>
    <t>Chandra Barik
S/o- Dhuba Barik
Satrughana Barik &amp; Others</t>
  </si>
  <si>
    <t>Satrughana Barik</t>
  </si>
  <si>
    <t>413802010004341
UBI, Brajrajnagar
IFSC- UBIN0541389</t>
  </si>
  <si>
    <t>64
245/31</t>
  </si>
  <si>
    <t>Chita Dharua
S/o- Tima Dharua</t>
  </si>
  <si>
    <t>Kartika Dhurua
S/o- Chita Dhurua</t>
  </si>
  <si>
    <t>11346962431
SBI,Jharsuguda</t>
  </si>
  <si>
    <t>Janmajaya Sa &amp; Others</t>
  </si>
  <si>
    <t>Janmajaya Sa
S/o- Giridhari SA</t>
  </si>
  <si>
    <t>20200461103
SBI, Jsg</t>
  </si>
  <si>
    <t>Tularam Sahu
S/o- Dubraj Sahu</t>
  </si>
  <si>
    <t>Bhojlal Sa
S/o- Tularam Sa</t>
  </si>
  <si>
    <t>31224477150
SBI, Jsg</t>
  </si>
  <si>
    <t>Dasarath Padhan &amp; Others</t>
  </si>
  <si>
    <t>Renuka Padhan
W/o- Siba Padhan</t>
  </si>
  <si>
    <t xml:space="preserve">106410100040768
Andra Bank jsg
</t>
  </si>
  <si>
    <t>Digambar Upadhya &amp; Other</t>
  </si>
  <si>
    <t>Subash Ch Upadhya</t>
  </si>
  <si>
    <t>11346902346
SBI, Jsg</t>
  </si>
  <si>
    <t>Pancham Sa &amp; Others</t>
  </si>
  <si>
    <t>Debanand Sa
S/o- Nidhi Sa</t>
  </si>
  <si>
    <t>20234207749
SBI, Beheramal, Jsg</t>
  </si>
  <si>
    <t>Prahallad Barik
S/o- Ranjit Barik</t>
  </si>
  <si>
    <t>Bikram Barik
S/o- Prahallad Barik</t>
  </si>
  <si>
    <t>84014136033
UGB, Badmal
IFSC- SBIN0RRUKGB</t>
  </si>
  <si>
    <t>Phema Sa &amp; Others</t>
  </si>
  <si>
    <t>Sahadeb Sa 
S/o- Phema Sa</t>
  </si>
  <si>
    <t>413802010010902
UBI, Sarbahal, Jsg
IFSC-UBIN0535401</t>
  </si>
  <si>
    <t>106410100012923
Andra Bank, Jsg</t>
  </si>
  <si>
    <t>126
31</t>
  </si>
  <si>
    <t>Fakir Padhan 
S/o- Khageswar Padhan</t>
  </si>
  <si>
    <t>Hrusikesh Padhan</t>
  </si>
  <si>
    <t>UBI, Sarbahal
354002010108961</t>
  </si>
  <si>
    <t>Fakira Barik
S/o- Chala Barik</t>
  </si>
  <si>
    <t>Urmila Barik
W/o- Fakira Barik</t>
  </si>
  <si>
    <t>31305351078
SBI, Jharsuguda</t>
  </si>
  <si>
    <t>Phunu Upadhya
S/o- Akbar Upadhya</t>
  </si>
  <si>
    <t>Mukunda Barik
S/o- Chandra Barik</t>
  </si>
  <si>
    <t>UBI, Brajrajnagar
413802010001775</t>
  </si>
  <si>
    <t>134
245/15
133
144
143</t>
  </si>
  <si>
    <t>Basudeb Bhoi
S/o- Nila Bhoi</t>
  </si>
  <si>
    <t>Uddhaba Bhoi
S/o- Basudeb Bhoi</t>
  </si>
  <si>
    <t>413802010009086
UBI, Sarbahal, Jsg</t>
  </si>
  <si>
    <t>Bidyadhar Sa &amp; Others</t>
  </si>
  <si>
    <t>Sujit Sa
S/o- Kumar Madhab Sa</t>
  </si>
  <si>
    <t>354002010108233
UBI, Sarbahal</t>
  </si>
  <si>
    <t>Chandrasekhar Sahu
S/o- Mukteswar Sahu</t>
  </si>
  <si>
    <t>106410100004678
Andra Bank</t>
  </si>
  <si>
    <t>Bisi Sa
S/o- Rupadhar Sa</t>
  </si>
  <si>
    <t>Arati Sa
W/o- Lambodhar Sa</t>
  </si>
  <si>
    <t>106410100041235
Andra Bank</t>
  </si>
  <si>
    <t>158
159</t>
  </si>
  <si>
    <t>Bihari Kalo &amp; Other
Biharilal Kalo</t>
  </si>
  <si>
    <t>Rohita Bhoi
S/o- Biharilal Kalo</t>
  </si>
  <si>
    <t>06360110006177
UCO Bank, JSG</t>
  </si>
  <si>
    <t>Nakul Rohidas
S/o- Loknath Rohidas</t>
  </si>
  <si>
    <t>106410100030035
Andra Bank</t>
  </si>
  <si>
    <t>Bihari Padhan &amp; Others</t>
  </si>
  <si>
    <t>Onkar Pradhan
S/o- Bihari Pradhan</t>
  </si>
  <si>
    <t>106410100031715
Andra Bank, Jsg</t>
  </si>
  <si>
    <t>Mayaram Sahu &amp; Others</t>
  </si>
  <si>
    <t xml:space="preserve">Phemasagar Sahu
S/o- Hrudananda Sahu
</t>
  </si>
  <si>
    <t>84021816724
UGB, Badmal</t>
  </si>
  <si>
    <t>Manbodh Sa &amp; Other</t>
  </si>
  <si>
    <t>Mahadeba Sa 
S/o- Manbodh sa</t>
  </si>
  <si>
    <t>34600824741
SBI, Jharsuguda</t>
  </si>
  <si>
    <t>Malli Seth &amp; Others</t>
  </si>
  <si>
    <t>Sadananda Seth
S/o- Bhagirathi Seth</t>
  </si>
  <si>
    <t>06360110007425
UCO Bank, JSG</t>
  </si>
  <si>
    <t>Mohan Bariha &amp; Others</t>
  </si>
  <si>
    <t>Ujager Bariha
S/o- Mohana Bariha</t>
  </si>
  <si>
    <t>32161778955
SBI, JSG</t>
  </si>
  <si>
    <t>206
245/8</t>
  </si>
  <si>
    <t>Labni Barik &amp; Others
Santosh Barik
S/o- Ladu Barik</t>
  </si>
  <si>
    <t>Santosh Barik
S/o- Ladu Barik</t>
  </si>
  <si>
    <t>06360110021446
UCO Bank, JSG</t>
  </si>
  <si>
    <t>Shankar Barik &amp; Others</t>
  </si>
  <si>
    <t>Damodar Barik 
S/o- Baishnaba Barik</t>
  </si>
  <si>
    <t>06360100010961
UCO Bank, JSG</t>
  </si>
  <si>
    <t>Sapan Sa &amp; Others</t>
  </si>
  <si>
    <t>Khemasagar  SA
S/o- Sapan Sa</t>
  </si>
  <si>
    <t>11346971514
SBI&lt; JSG</t>
  </si>
  <si>
    <t>101
221</t>
  </si>
  <si>
    <t>Nabin Chandra Sa
S/o- Shankar Sa
Sapan SA &amp; Others</t>
  </si>
  <si>
    <t>Nabin Sa</t>
  </si>
  <si>
    <t>35324015614
SBI&lt; Jharsuguda</t>
  </si>
  <si>
    <t>225
245/13
160</t>
  </si>
  <si>
    <t>Basudeb Rohidas &amp; Others</t>
  </si>
  <si>
    <t>Basudeb Chamar
S/o- Jagabandhu Chamar</t>
  </si>
  <si>
    <t>34960487102
SBI, Jharsuguda</t>
  </si>
  <si>
    <t>245/3</t>
  </si>
  <si>
    <t>Chandra Sekhar Badi &amp; Others</t>
  </si>
  <si>
    <t>Aditya Kumar Badi
S/o- Mahindra Badi</t>
  </si>
  <si>
    <t>20309295916
SBI, Beheramal</t>
  </si>
  <si>
    <t>245/5</t>
  </si>
  <si>
    <t>Kiaphula Sa &amp; Others</t>
  </si>
  <si>
    <t>06360110003909
UCO Bank, JSG</t>
  </si>
  <si>
    <t>Rajkumar Mishra</t>
  </si>
  <si>
    <t>Urmila Barik
W/o- Harihar Barik</t>
  </si>
  <si>
    <t>31305351078
SBI, JSG</t>
  </si>
  <si>
    <t>245/11</t>
  </si>
  <si>
    <t>31599876983
SBI, JSG</t>
  </si>
  <si>
    <t>245/17</t>
  </si>
  <si>
    <t>Gokulananda Sahu &amp; Others</t>
  </si>
  <si>
    <t>Pabitra Sahu
S/o- Sobharam Sahu</t>
  </si>
  <si>
    <t>Co-Op Central Bank
4762</t>
  </si>
  <si>
    <t>245/19</t>
  </si>
  <si>
    <t>Durbadala Naik
S/o- Santosh Naik</t>
  </si>
  <si>
    <t>Durbadala Naik</t>
  </si>
  <si>
    <t>SB145
UGB, Badmal</t>
  </si>
  <si>
    <t>Lokeswar Bhoi &amp; Other</t>
  </si>
  <si>
    <t>Lokeswar Bhoi</t>
  </si>
  <si>
    <t>34429296523
SBI, JSG</t>
  </si>
  <si>
    <t>Hemanta Rout
S/o- Pitambar Rout</t>
  </si>
  <si>
    <t>Hemanta Rout</t>
  </si>
  <si>
    <t>34428545073
SBI, JSG</t>
  </si>
  <si>
    <t>202
203
204</t>
  </si>
  <si>
    <t>Rushia Sahu &amp; Others</t>
  </si>
  <si>
    <t>Bidyadhar Sahu
S/o- Purna Sahu</t>
  </si>
  <si>
    <t>354002010010795
UBI, Jharsuguda</t>
  </si>
  <si>
    <t>245/40
245/12
245/6
245/72
155</t>
  </si>
  <si>
    <t>Kartika Rohidas &amp; Others</t>
  </si>
  <si>
    <t>Kishore Chandra Rohidas
S/o- Kartika Rohidas</t>
  </si>
  <si>
    <t>Dist Co-Op Central Bank, JSG
022053007655</t>
  </si>
  <si>
    <t xml:space="preserve">245/44
245/27
</t>
  </si>
  <si>
    <t>Jeheru Rohidas &amp; Others</t>
  </si>
  <si>
    <t>Dharmu Rohidas 
S/o- Jeheru Rohidas</t>
  </si>
  <si>
    <t>106410100004720
Andra Bank, JSG</t>
  </si>
  <si>
    <t>245/46</t>
  </si>
  <si>
    <t>Suresh Sa
S/o- Ghasiram Sa</t>
  </si>
  <si>
    <t>Ashok Sa
S/o- Suresh Sa</t>
  </si>
  <si>
    <t>3540020107640
Union Bank, JSG</t>
  </si>
  <si>
    <t>245/49</t>
  </si>
  <si>
    <t>Rinki Pradhan
S/o- Dashik Pradhan</t>
  </si>
  <si>
    <t>Rinki Pradhan
W/o- Dhanwantari Sahu</t>
  </si>
  <si>
    <t>50093397493
Allahabad Bank, H. Katapali</t>
  </si>
  <si>
    <t>245/50
39</t>
  </si>
  <si>
    <t>Ghanashyam Rohidas
S/o- Sricharan Rohidas</t>
  </si>
  <si>
    <t>08957
Co-Op Central Bank</t>
  </si>
  <si>
    <t>245/58</t>
  </si>
  <si>
    <t>Babaji Sa
S/o- Gokula Sa</t>
  </si>
  <si>
    <t>Chaitanya SA
S/o- Babaji Sa</t>
  </si>
  <si>
    <t>32379091864
SBI, JSG</t>
  </si>
  <si>
    <t>245/60</t>
  </si>
  <si>
    <t>Bharatram Pradhan</t>
  </si>
  <si>
    <t>Rabindra Padhan
S/o- Bharatram Padhan</t>
  </si>
  <si>
    <t>34255953608
SBI, JSG</t>
  </si>
  <si>
    <t>245/65</t>
  </si>
  <si>
    <t>Santosh Rohidas
s/o- Basa Rohidas</t>
  </si>
  <si>
    <t>11324732254
SBI, Brajrajnagar</t>
  </si>
  <si>
    <t>245/74</t>
  </si>
  <si>
    <t>Kartika Hati</t>
  </si>
  <si>
    <t>Kishore Gardia
S/o- Fakira Gardia</t>
  </si>
  <si>
    <t>11346940199
SBI, JSG</t>
  </si>
  <si>
    <t>245/82</t>
  </si>
  <si>
    <t>Lochan Meher
S?o- Raghunandan Meher</t>
  </si>
  <si>
    <t>Lochan Meher</t>
  </si>
  <si>
    <t>1403010103256
United Bank of India</t>
  </si>
  <si>
    <t>245/88</t>
  </si>
  <si>
    <t>Nrupalal Meher
S/0- Raghunandan Meher</t>
  </si>
  <si>
    <t>Nrupalal Meher</t>
  </si>
  <si>
    <t>06363211002147
UCO Bank</t>
  </si>
  <si>
    <t>245/202</t>
  </si>
  <si>
    <t>Gouri Padhan
W/o- Rasanand Padhan</t>
  </si>
  <si>
    <t xml:space="preserve">Gouri Padhan </t>
  </si>
  <si>
    <t>20252152810
SBI, Beheramal</t>
  </si>
  <si>
    <t>245/203</t>
  </si>
  <si>
    <t>Nirupama Rohidas
W/o- Gopala Rohidas</t>
  </si>
  <si>
    <t>Gopala Rohidas
S/o- Shankar Rohidas</t>
  </si>
  <si>
    <t>06360110017623
UCO Bank</t>
  </si>
  <si>
    <t>245/205</t>
  </si>
  <si>
    <t>106410100030053
Andra Bank</t>
  </si>
  <si>
    <t>85
86
89
252</t>
  </si>
  <si>
    <t>Krushna Das Upadhya</t>
  </si>
  <si>
    <t>11264861901
SBI, Brajrajnagar</t>
  </si>
  <si>
    <t>Anil Ku Upadhya
S/o Bedbyas Upadhya</t>
  </si>
  <si>
    <t>06360100005482
UCO Bank, JSg</t>
  </si>
  <si>
    <t>15
189</t>
  </si>
  <si>
    <t>Sukanti Sahu
W/o- Manijar Sahu</t>
  </si>
  <si>
    <t>Gokula Sahu
S/o- Manijar Sahu</t>
  </si>
  <si>
    <t>022053008275
Co-Op Central Bank, JSg</t>
  </si>
  <si>
    <t>Hrudananda Barik &amp; Others</t>
  </si>
  <si>
    <t>Dwarika Barik
S/o- Durjo Barik</t>
  </si>
  <si>
    <t>34846497778
SBI, JSg</t>
  </si>
  <si>
    <t>245/185</t>
  </si>
  <si>
    <t>Toli Rohidas
W?o- Rabindra Rohidas</t>
  </si>
  <si>
    <t>Toli Rihidas</t>
  </si>
  <si>
    <t>32446920489
SBI, JSG</t>
  </si>
  <si>
    <t>207
245/182
245/190
245/90
245/91</t>
  </si>
  <si>
    <t>01384
Co-Op Central Bank, JSG</t>
  </si>
  <si>
    <t>Sukdeb Barik</t>
  </si>
  <si>
    <t>06360110040256
UCO Bank, JSG</t>
  </si>
  <si>
    <t>236
184
206</t>
  </si>
  <si>
    <t>Banchanidhi Barik
Maheswar Barik
Labani Barik</t>
  </si>
  <si>
    <t>Banchanidhi Barik</t>
  </si>
  <si>
    <t>11264862064
SBI, Brajrajnagar</t>
  </si>
  <si>
    <t>245/63</t>
  </si>
  <si>
    <t>34848773611
SBI, JSG</t>
  </si>
  <si>
    <t>Kishori Sa S/o- Ram Sa</t>
  </si>
  <si>
    <t>Bhabani Shankar Sa
S/o- Kishori Sa</t>
  </si>
  <si>
    <t>02350101020563
UCO Bank</t>
  </si>
  <si>
    <t>205
313</t>
  </si>
  <si>
    <t>Lata Barik &amp; Others</t>
  </si>
  <si>
    <t>Sita Pradhan
W/o- Jakta Pradhan</t>
  </si>
  <si>
    <t>354002010009601
Union Bank Of India, JSG</t>
  </si>
  <si>
    <t>Tularam Sa
S/o- Chaitanya Sa</t>
  </si>
  <si>
    <t>Tularam Sa
S/o- Chaityanya Sa</t>
  </si>
  <si>
    <t>06360100010101
UCO Bank, JSG</t>
  </si>
  <si>
    <t>Rukmani Sa</t>
  </si>
  <si>
    <t>35107197112
SBI, Jharsuguda</t>
  </si>
  <si>
    <t>178
179</t>
  </si>
  <si>
    <t>Mishra Sa
S/o- Madhab Sa</t>
  </si>
  <si>
    <t>354002010110038
Uniomn Bank, Jharsuguda
IFSC- 0535401UBIN</t>
  </si>
  <si>
    <t>Arnapurna Nayak
W/o- Anadi Charan Nayak</t>
  </si>
  <si>
    <t>Chandra Sekhar Rohidas
S/o- Pitambar Rohidas</t>
  </si>
  <si>
    <t>Allahabad Bank, H. Katapali
22296658537
IFSC- ALLA0211403</t>
  </si>
  <si>
    <t>H.Katapali</t>
  </si>
  <si>
    <t>Ambika Sahu &amp; Others</t>
  </si>
  <si>
    <t>Bikram Sahu
S/o- Khedu Sahu</t>
  </si>
  <si>
    <t>Allahabad Bank, H. Katapali
50181177648
IFSC- ALLA0211403</t>
  </si>
  <si>
    <t>Udenath Patel
S/o- Sudarshan Patel</t>
  </si>
  <si>
    <t>Mohini Patel
W/o- Iswari Patel</t>
  </si>
  <si>
    <t>30310650908
SBI, Jsg</t>
  </si>
  <si>
    <t>Kalakara Mahananda
S/o- Bimbadhar Mahanand</t>
  </si>
  <si>
    <t>Bhaktabandhu Mahananda
S/o- Kulamani Mahananda</t>
  </si>
  <si>
    <t>50201929226
Allahabad Bank</t>
  </si>
  <si>
    <t>Kastu Sahu
S/o- Dambarudhar Sahu</t>
  </si>
  <si>
    <t>Jadumani Sahu
S/o- Kastu Sahu</t>
  </si>
  <si>
    <t>22296658650
Allahabad Bank</t>
  </si>
  <si>
    <t>Chudamani Sahu
S/o- Kastu Sahu</t>
  </si>
  <si>
    <t>20234207206
SBI, Beheramal, Jsg</t>
  </si>
  <si>
    <t>Kshyamasila Patel</t>
  </si>
  <si>
    <t>Niranjan Patel
S/o- Kshyamasila Patel</t>
  </si>
  <si>
    <t>22296653390
Allahabad Bank</t>
  </si>
  <si>
    <t>Chitrasen Patel
S/o- Kshyamasila Patel</t>
  </si>
  <si>
    <t>11346831952
SBI, Jsg</t>
  </si>
  <si>
    <t>79
80</t>
  </si>
  <si>
    <t>Khadian Bhoi &amp; Others</t>
  </si>
  <si>
    <t>Gokulananda Bhoi</t>
  </si>
  <si>
    <t>4632
Allahabad Bank</t>
  </si>
  <si>
    <t>Himadri Bhoi
S/o- Baikuntha Bhoi</t>
  </si>
  <si>
    <t>22296653753
Allahabad Bank</t>
  </si>
  <si>
    <t>Khedu Lohara
S/o- Thuru Lohara</t>
  </si>
  <si>
    <t>Narendra Guru
S/o- Dayasagar Guru</t>
  </si>
  <si>
    <t>22296655864
Allahabad Bank</t>
  </si>
  <si>
    <t>Gala Khadia &amp; Others</t>
  </si>
  <si>
    <t>Ananda Kumar Khadia</t>
  </si>
  <si>
    <t>22296664867
Allahabad Bank</t>
  </si>
  <si>
    <t>Giridhari Sahu
S/o- Uttamvam Sahu</t>
  </si>
  <si>
    <t>Krushnachandra Sahu
S/o- Trilochan Sahu</t>
  </si>
  <si>
    <t>22296653742
Allahabad Bank</t>
  </si>
  <si>
    <t>165
328</t>
  </si>
  <si>
    <t>Dambarudhar Bhoi
Mukunda Bhoi &amp; Others</t>
  </si>
  <si>
    <t>Balabhadra Bhoi
S/o- Dambarudhar Bhoi</t>
  </si>
  <si>
    <t>22296653276
Allahabad Bank</t>
  </si>
  <si>
    <t>Chandra Sekhar Patel &amp; Others</t>
  </si>
  <si>
    <t>Udit Kumar Patel
S/o- Chandra Sekhar Patel</t>
  </si>
  <si>
    <t>22296676861
Allahabad bank</t>
  </si>
  <si>
    <t>Nabin Chandra Patel
Hrudananda Patel</t>
  </si>
  <si>
    <t>22296657952
Allahabad Bank</t>
  </si>
  <si>
    <t>Brajmohan Patel
S/o- Hrudanand Patel</t>
  </si>
  <si>
    <t>022053009268
Co-Op- Central Bank, Jsg</t>
  </si>
  <si>
    <t>Srimati Saibaba
S/o- Shyam Sundar Patel</t>
  </si>
  <si>
    <t>50244469596
Allahabad Bank</t>
  </si>
  <si>
    <t>459/436
459/236</t>
  </si>
  <si>
    <t>Umesh Chandra Patel
Pratima Patel</t>
  </si>
  <si>
    <t>Umesh Chandra Patel
S/o- Jadab Chandra Patel</t>
  </si>
  <si>
    <t>50232652008
Allahabad Bank</t>
  </si>
  <si>
    <t>Chamara Patel &amp; Others</t>
  </si>
  <si>
    <t>Bideshi Patel
S/o- Chamara Patel</t>
  </si>
  <si>
    <t>22296656142
Allahabad Bank</t>
  </si>
  <si>
    <t>Mahendra Patel
S/o- Chamara Patel</t>
  </si>
  <si>
    <t>22296660001
Allahabad Bank</t>
  </si>
  <si>
    <t>Chala Padhan
S/o- Ganda Padhan</t>
  </si>
  <si>
    <t>Bhabani Charan Padhan
S/o- Chala Padhan</t>
  </si>
  <si>
    <t>22296654496
Allahabad Bank</t>
  </si>
  <si>
    <t>Chala Patel
S/o- Sudarshan Patel</t>
  </si>
  <si>
    <t>Chala Patel</t>
  </si>
  <si>
    <t>22296653913
Allahabad Bank</t>
  </si>
  <si>
    <t>11
12
13
14</t>
  </si>
  <si>
    <t>Anantaram Patel &amp; Others</t>
  </si>
  <si>
    <t>Panchu Patel
S/o- Anantaram Patel</t>
  </si>
  <si>
    <t>22296662485
Allahabad Bank</t>
  </si>
  <si>
    <t>Dashratha Patel &amp; Others</t>
  </si>
  <si>
    <t>Dhananjaya Patel
S/o- Dasharatha Patel</t>
  </si>
  <si>
    <t>30789551151
SBI, Beheramal</t>
  </si>
  <si>
    <t>161
187</t>
  </si>
  <si>
    <t>Tikenath Patel &amp; Others
Dayasagar Patel</t>
  </si>
  <si>
    <t>Dayasagar PatelS/o- Damodar Patel</t>
  </si>
  <si>
    <t>022053004190
Co-op Central Bank</t>
  </si>
  <si>
    <t>Dhala Naik
S/o- Madan Naik</t>
  </si>
  <si>
    <t>Kishore Naik
S/o- Manglu Naik</t>
  </si>
  <si>
    <t>50194403244
Allahabad Bank</t>
  </si>
  <si>
    <t>Tankadhar Tiwari
S/o- Jaykrushna Tiwari</t>
  </si>
  <si>
    <t>Bodharam Tiwari
S/o- Tankadhar Tiwari</t>
  </si>
  <si>
    <t>22296653481
Allahabad Bank</t>
  </si>
  <si>
    <t>Sitaram Tiwari
S/o- Tankadhar Tiwari</t>
  </si>
  <si>
    <t>22296672674
Allahabad Bank</t>
  </si>
  <si>
    <t>Prakash Chandra Patel
S/o- Tikenath Patel</t>
  </si>
  <si>
    <t>22296653946
Allahabad Bank</t>
  </si>
  <si>
    <t>459/395
459/399</t>
  </si>
  <si>
    <t>Bhubaneswar Mahapatra
S/o- Himadri Mahapatra</t>
  </si>
  <si>
    <t>Bhubaneswar Mahapatra</t>
  </si>
  <si>
    <t>22296654768
Allahabad Bank</t>
  </si>
  <si>
    <t>232
167</t>
  </si>
  <si>
    <t>Dhara Mahananda
S/o- Mangalu Mahananda
Kedarnath Patel &amp; Others</t>
  </si>
  <si>
    <t>Bisa Rahidas
S/o- Lachhi Rohidas</t>
  </si>
  <si>
    <t>22266676330
Allahabad Bank, jsg</t>
  </si>
  <si>
    <t>Dhaniram Padhan &amp; Others</t>
  </si>
  <si>
    <t>Kina Pradhan
S/o- Lingaraj Pradhan</t>
  </si>
  <si>
    <t>22296654928
Allahabad Bank</t>
  </si>
  <si>
    <t>Birabara Sahu &amp;Others</t>
  </si>
  <si>
    <t>Birabara Sahu
S/o- Janmajaya Sahu</t>
  </si>
  <si>
    <t>50203701196
Allahabad Bank</t>
  </si>
  <si>
    <t>Tularam Sahu, Jibardhan Sahu
S/o- Dubraj Sahu</t>
  </si>
  <si>
    <t>22296655434
Allahabad Bank</t>
  </si>
  <si>
    <t xml:space="preserve">Mukunda Bhoi &amp; Others
</t>
  </si>
  <si>
    <t>Hrudananda Bhoi
S/o- Harihar Bhoi</t>
  </si>
  <si>
    <t>33132616684
SBI, Jharsuguda</t>
  </si>
  <si>
    <t>Bidyadhar Sahu
S/o- Puran Sahu</t>
  </si>
  <si>
    <t>354002010010795
Union Bank, Jharsuguda</t>
  </si>
  <si>
    <t>33
171</t>
  </si>
  <si>
    <t>Tilottama Patel</t>
  </si>
  <si>
    <t>Tilottama Patel
W/o- Natwar Patel</t>
  </si>
  <si>
    <t>912010026939615
Axis Bank, Jharsuguda</t>
  </si>
  <si>
    <t xml:space="preserve">Tikenath Patel &amp; Others
</t>
  </si>
  <si>
    <t>Prabin Chandra Patel
S/o- Dinabandhu Patel</t>
  </si>
  <si>
    <t>22296653550
Allahabad Bank</t>
  </si>
  <si>
    <t>Faguna Tandia &amp; Others</t>
  </si>
  <si>
    <t>Parbal Tandia
S/o- Faguna Tandia</t>
  </si>
  <si>
    <t>910010009466121
Axis Bank, Jsg</t>
  </si>
  <si>
    <t>267
373
459/116</t>
  </si>
  <si>
    <t>Pitambar Sahu &amp; Others
Pitabasa Sahu
S/o- Ramchandra Sahu</t>
  </si>
  <si>
    <t>Hemanta Dhurua
S/o- Sundramani Dhurua</t>
  </si>
  <si>
    <t>22296670473
Allahabad Bank</t>
  </si>
  <si>
    <t>Parshu Tandia
S/o- Laichan Tandia</t>
  </si>
  <si>
    <t>Rebati Tandia
W/o- Tarani Tandia</t>
  </si>
  <si>
    <t>50261927321
Allahabad Bank</t>
  </si>
  <si>
    <t>Akur Patel
S/o-  Nrupamani Patel</t>
  </si>
  <si>
    <t>06360110030790
Uco Bank, Jharsuguda</t>
  </si>
  <si>
    <t>Diba Sahu
Chelia Sahu
S/o- Rushi Sahu</t>
  </si>
  <si>
    <t>Suresh Chandra Sahu
S/o- Chhelia Sahu</t>
  </si>
  <si>
    <t>22296670621
Allahabad Bank</t>
  </si>
  <si>
    <t>Deba Khadia and Other</t>
  </si>
  <si>
    <t>Trilochan Khadia
S/o- Khadu Khadia</t>
  </si>
  <si>
    <t>22296661129
Allhabad Bank
H.Katapali</t>
  </si>
  <si>
    <t>79
453
454
80</t>
  </si>
  <si>
    <t>Khadian Bhoi
W/o- Dibakara Bhoi
Hrusikesh Bhoi
S/o- Khageswar Bhoi</t>
  </si>
  <si>
    <t>Prahallad Bhoi
S/o- Hrusikesh Bhoi</t>
  </si>
  <si>
    <t>1289667
Post Office, Jsg
H.Katapali</t>
  </si>
  <si>
    <t>218
219</t>
  </si>
  <si>
    <t>Dhanurjaya Padhan &amp; Others</t>
  </si>
  <si>
    <t>Dhanurjaya Padhan
S/o- Nityananda Padhan</t>
  </si>
  <si>
    <t>22296672142
Allahabad Bank</t>
  </si>
  <si>
    <t>Debashis Padhan
S/o- Rajkumar Padhan</t>
  </si>
  <si>
    <t>3481843430
Central Bank of India
IFSC- CBINO280998</t>
  </si>
  <si>
    <t>Bidyadhar meher
S/o- Suru Meher</t>
  </si>
  <si>
    <t>Ukia Meher
S/o- Khetrabara Meher</t>
  </si>
  <si>
    <t>22296654441
Allahabad Bank</t>
  </si>
  <si>
    <t>459/105</t>
  </si>
  <si>
    <t>Anusaya Patel</t>
  </si>
  <si>
    <t>Anusaya Patel
W/o- Dhananjaya Patel</t>
  </si>
  <si>
    <t>30783551151
SBI, Beheramal, Jsg
IFSC- SBIN0016128</t>
  </si>
  <si>
    <t>459/1097</t>
  </si>
  <si>
    <t>Antaryami Patel
S/o- Niranjan Patel</t>
  </si>
  <si>
    <t xml:space="preserve">22296654258
Allahabad Bank
</t>
  </si>
  <si>
    <t>Daya Kusum</t>
  </si>
  <si>
    <t>Bani Kusum
W/o- Bhuteswar Kusum</t>
  </si>
  <si>
    <t>22296660679
Allahabad Bank</t>
  </si>
  <si>
    <t>460/228</t>
  </si>
  <si>
    <t>Mangalu Meher
S/o- Sana Meher</t>
  </si>
  <si>
    <t>Punjab National Bank
0417996</t>
  </si>
  <si>
    <t>Nila Khadia
S/o- Deba Khadia</t>
  </si>
  <si>
    <t>22296674988
Allahabad Bank</t>
  </si>
  <si>
    <t>101
459/29</t>
  </si>
  <si>
    <t>Gobinda Patel &amp; Others
Ganeshram Seth
S/o- Jayaram Seth &amp; Others</t>
  </si>
  <si>
    <t>Jagabandhu Dhurua
S/o- Sukru Dhurua</t>
  </si>
  <si>
    <t>22296654430
Allahabad Bank</t>
  </si>
  <si>
    <t>Upendra Kumar Padhan
S/o- Santosh Padhan</t>
  </si>
  <si>
    <t>30407252658
SBI, Jharsuguda</t>
  </si>
  <si>
    <t>459/441
196
123</t>
  </si>
  <si>
    <t>Bhubaneswar Patel
Damodar Patel
Chamara Patel</t>
  </si>
  <si>
    <t>Ramesh Chandra Patel
S/o- Jayaram Patel</t>
  </si>
  <si>
    <t>2805101004360
Canara Bank, Jsg
IFSC- CNBR0002805</t>
  </si>
  <si>
    <t>Kunti Kusum
S/o- Sridhar Kusum</t>
  </si>
  <si>
    <t>Pabitra Kusum
S/o- Nilamani Kusum</t>
  </si>
  <si>
    <t>106410100064883
Andra Bank, Jsg</t>
  </si>
  <si>
    <t>459/487
459/221
459/140</t>
  </si>
  <si>
    <t>Bishaka Patel
W/o- Chhala Patel</t>
  </si>
  <si>
    <t>22296677151
Allahabad Bank</t>
  </si>
  <si>
    <t>417
419
420
422</t>
  </si>
  <si>
    <t>Shibanath Patel
S/o- Makunda Patel</t>
  </si>
  <si>
    <t>Bijayaram Patel
S/o- Sibanath patel</t>
  </si>
  <si>
    <t>22296653254
Allahabad bank</t>
  </si>
  <si>
    <t>459/294
459/309
10</t>
  </si>
  <si>
    <t>Tikeswar Rohidas
S/o- Arjun Rohidas</t>
  </si>
  <si>
    <t>Dharani Rohidas
S/o- Tikeswar Rohidas</t>
  </si>
  <si>
    <t>50157406908
Allahabad Bank</t>
  </si>
  <si>
    <t>403
404</t>
  </si>
  <si>
    <t>Santanu Patel
S/o- Iswar Patel</t>
  </si>
  <si>
    <t>Basanta Patel
Santanu Patel</t>
  </si>
  <si>
    <t>Uco Bank, Jsg
21020100001660</t>
  </si>
  <si>
    <t>Gopal Krushna Patel
S/o- Jayananda Patel</t>
  </si>
  <si>
    <t>22296654054
Allahabad Bank</t>
  </si>
  <si>
    <t>Pratap Patel
S/o- Ujagar Patel</t>
  </si>
  <si>
    <t>50231896078
Allahabad Bank</t>
  </si>
  <si>
    <t>Sabetra Badhei
W/o- Dayasagar Badhei</t>
  </si>
  <si>
    <t>Bijaya Kumar Badhei
S/o- Dayasagar Badhei</t>
  </si>
  <si>
    <t>07909
Co-Op Central Bank</t>
  </si>
  <si>
    <t>Malati Patel
W/o- Bajanath Patel</t>
  </si>
  <si>
    <t>Bhumisuta Patel
W/o- Santosh Choudhury</t>
  </si>
  <si>
    <t>30375712611
SBI, Arda
IFSC_ SBIN0009642</t>
  </si>
  <si>
    <t>318
319</t>
  </si>
  <si>
    <t>Mayabati Padhan
W/o- Bharat Padhan</t>
  </si>
  <si>
    <t>Brabhasini Badhei
D/o- Bharat Padhan</t>
  </si>
  <si>
    <t>22296676328
Allahabad Bank</t>
  </si>
  <si>
    <t>136
459/499
459/466</t>
  </si>
  <si>
    <t>Chinu Patel
Purnachandra Patel
Dinesh Kumar Patel</t>
  </si>
  <si>
    <t>Gunanidhi Patel
S/o- Purnachandra Patel</t>
  </si>
  <si>
    <t>22296675846
Allahabad Bank</t>
  </si>
  <si>
    <t>390
459/602</t>
  </si>
  <si>
    <t>Loknath Patel &amp; Others
Pradip Kumar Patel</t>
  </si>
  <si>
    <t>50155386176
Allahabad Bank</t>
  </si>
  <si>
    <t>459/1
459/25
459/79</t>
  </si>
  <si>
    <t xml:space="preserve">Gela Munuchi &amp; Others
Munu Munuchi
</t>
  </si>
  <si>
    <t>Munu Kolar
W/o- Gopala Kolar</t>
  </si>
  <si>
    <t>4976
Allahabad Bank</t>
  </si>
  <si>
    <t>Narsu Singh
Chakra Singh &amp; Others</t>
  </si>
  <si>
    <t>Lotan Singh
S/o- Chatru Singh</t>
  </si>
  <si>
    <t>52031756835
Allhabad Bank
H.Katapali</t>
  </si>
  <si>
    <t>Alekha Khadia 
S/o- Mani Khadia</t>
  </si>
  <si>
    <t>35012255470
SBI, Jsg</t>
  </si>
  <si>
    <t>Lalmani Dhurua &amp; Others</t>
  </si>
  <si>
    <t>Kamal Dhurua</t>
  </si>
  <si>
    <t>33397174979
SBI, Jsg</t>
  </si>
  <si>
    <t>229
226</t>
  </si>
  <si>
    <t>Dharanidhar Patel &amp; Others</t>
  </si>
  <si>
    <t>Nilakantha Patel
S/o- Dharanidhar Patel</t>
  </si>
  <si>
    <t>50238008940
Allahabad Bank</t>
  </si>
  <si>
    <t>Dulamani Patel
Baladeb Patel</t>
  </si>
  <si>
    <t>22296654666
Allahabad Bank</t>
  </si>
  <si>
    <t>Dayanidhi Patel
S/o- Abhimanyu Patel</t>
  </si>
  <si>
    <t>11264864797
SBI, Brajrajnagar
IFSC- SBIN0004702</t>
  </si>
  <si>
    <t>Pitabasa Sahu
S/o- Ramchandra Sahu</t>
  </si>
  <si>
    <t>Ashok Kumar Sahu
S/o- Hrudanand Sahu</t>
  </si>
  <si>
    <t>50184360823
Allahabad Bank</t>
  </si>
  <si>
    <t>Dillip Sahu</t>
  </si>
  <si>
    <t>50310732780
Allahabad Bank</t>
  </si>
  <si>
    <t>Hemsagar Sahu
S/o- Pitabasa Sahu</t>
  </si>
  <si>
    <t>50182996496
Allahabad Bank</t>
  </si>
  <si>
    <t xml:space="preserve">
315
459/120
459/269
459/414
</t>
  </si>
  <si>
    <t>Tularam Sahu, Jibardhan Sahu
S/o- Dubraj Sahu
Jibardhan Sahu
S/o- Dubaraj Sahu</t>
  </si>
  <si>
    <t>22296653866
Allahabad Bank</t>
  </si>
  <si>
    <t>Suirendra Ku Patel
S/o- Tirtha  Patel</t>
  </si>
  <si>
    <t>20263981506
SBI, Jharsuguda</t>
  </si>
  <si>
    <t>Manoranjan Patel
S/o- Balaram Patel</t>
  </si>
  <si>
    <t>11346968433
SBI, Jsg</t>
  </si>
  <si>
    <t>Hara Patel, Niladri Patel &amp; Others</t>
  </si>
  <si>
    <t>Raghumani Pater</t>
  </si>
  <si>
    <t>50090846761
Allahabad Bank</t>
  </si>
  <si>
    <t>913010035340335
Axis Bank</t>
  </si>
  <si>
    <t>Dasarath Patel
S/o- Bikram Patel</t>
  </si>
  <si>
    <t>22296658435
Allahabad Bank</t>
  </si>
  <si>
    <t>459/502
459/406
459/50</t>
  </si>
  <si>
    <t>Purusottam Patel</t>
  </si>
  <si>
    <t>22296656459
Allahabad Bank</t>
  </si>
  <si>
    <t>459/405</t>
  </si>
  <si>
    <t>Chandra Sekhar Sahu
S/o- Rameswar Sahu</t>
  </si>
  <si>
    <t>06360100001271
Uco Bank, Jsg</t>
  </si>
  <si>
    <t>428
429
371</t>
  </si>
  <si>
    <t>Srimati Patel
W/o- Arjun Patel
Ramchandra Naik &amp; Others</t>
  </si>
  <si>
    <t>Krupanidhi Naik
S/o- Hrudananda Naik</t>
  </si>
  <si>
    <t>08708
Co- Op Central Bank, Jsg</t>
  </si>
  <si>
    <t>281
459/160</t>
  </si>
  <si>
    <t>Rohita Kumar Patel
S/o- Harish Chandra Patel
Krushna Chandra Patel</t>
  </si>
  <si>
    <t>Krushna Chandra Patel
S/o- Harish Chandra Patel</t>
  </si>
  <si>
    <t>22296654021
Allahabad H.Katapali</t>
  </si>
  <si>
    <t>459/348</t>
  </si>
  <si>
    <t>Chatura Kusum
S/o- Udhab Kusum</t>
  </si>
  <si>
    <t>Sudarsan Kusum
S/o-Chatru Kusum</t>
  </si>
  <si>
    <t>02350100157481
UCO Bank</t>
  </si>
  <si>
    <t>459/390</t>
  </si>
  <si>
    <t>Kartika Patel &amp; Others</t>
  </si>
  <si>
    <t>Kartika Patel
S/o- Sibanath Patel</t>
  </si>
  <si>
    <t>30241744747
SBI, Jsg</t>
  </si>
  <si>
    <t>459/604</t>
  </si>
  <si>
    <t>Nikhil Khaskila
S/o- Pulin Khaskila</t>
  </si>
  <si>
    <t>Litu Mahapatraod Ch. Mahapatra</t>
  </si>
  <si>
    <t>22296644228
Allahabad Bank</t>
  </si>
  <si>
    <t>459/455</t>
  </si>
  <si>
    <t>Ramchandra Bhoi
S/o- Ganesh Ch Bhoi</t>
  </si>
  <si>
    <t>Ramchandra Bhoi
S/o- Ganesh Bhoi</t>
  </si>
  <si>
    <t>11324718922
SBI, Brajrajnagar</t>
  </si>
  <si>
    <t>459/1118</t>
  </si>
  <si>
    <t>Makardhwaj Sahu
S/o- Mitrabhanu Sahu</t>
  </si>
  <si>
    <t>Thakurmohan Sahu
S/o- Makardhwaj Sahu</t>
  </si>
  <si>
    <t>21020110000571
UCO Bank, Brjn
IFSC- UCBA00002102</t>
  </si>
  <si>
    <t>459/817</t>
  </si>
  <si>
    <t>Prabal Tandia
S/o- Fagun Tandia</t>
  </si>
  <si>
    <t>Bhumisuta Tandia
W/o- Prabal Tandia</t>
  </si>
  <si>
    <t>50234392726
Allahabad Bank</t>
  </si>
  <si>
    <t>459/159</t>
  </si>
  <si>
    <t>Lembubati Patel
W/o- Krushna Chandra Patel</t>
  </si>
  <si>
    <t>22296667596
Allahabad Bank</t>
  </si>
  <si>
    <t>459/205
74</t>
  </si>
  <si>
    <t>Dhanurjya Patel
A/o- Gadadhar Patel
Kshyamasila Patel</t>
  </si>
  <si>
    <t>Kulamani Patel
S/o- Dhanurjya Patel</t>
  </si>
  <si>
    <t>9110
Co-Op Central Bank</t>
  </si>
  <si>
    <t>459/160</t>
  </si>
  <si>
    <t>Ratilal Khadia
S/o- Bijay Khadia</t>
  </si>
  <si>
    <t>22296667959
Allahabad Bank</t>
  </si>
  <si>
    <t>459/24
79
455
80</t>
  </si>
  <si>
    <t xml:space="preserve">Lingaraj Bhoi, Bhola bhoi
Khadian Bhoi &amp; others 
Hrusikesh Bhoi &amp; others 
Khadian Bhoi &amp; others </t>
  </si>
  <si>
    <t>22296654394
Allahabad Bank</t>
  </si>
  <si>
    <t>26
408</t>
  </si>
  <si>
    <t>Ekoi Buda
Shyamsundar  Ganda</t>
  </si>
  <si>
    <t>Aghi Tandia
S/o- Narasingha Tandia</t>
  </si>
  <si>
    <t>11346835232
SBI, Jsg</t>
  </si>
  <si>
    <t>334
408
409</t>
  </si>
  <si>
    <t>Mathura Buda
Shyamsundar Ganda</t>
  </si>
  <si>
    <t>Baishnaba Buda
S/o- Achyutananda Buda</t>
  </si>
  <si>
    <t>50044016315
Allahabad Bank</t>
  </si>
  <si>
    <t>459/524</t>
  </si>
  <si>
    <t>Sakuntala Mahapatra
W/o- Bhubaneswar  Mahapatra</t>
  </si>
  <si>
    <t>Sakuntala Mahapatra</t>
  </si>
  <si>
    <t>22296676306
Allahabad Bank</t>
  </si>
  <si>
    <t>Munu Naik
S/o- Manglu Naik</t>
  </si>
  <si>
    <t>50188699768
Allahabad Bank, H. Katapali</t>
  </si>
  <si>
    <t>459/203</t>
  </si>
  <si>
    <t>Soudamini Patel
W/o- Chitrasen Patel</t>
  </si>
  <si>
    <t>11346865993
SBI, Jsg</t>
  </si>
  <si>
    <t>Jayakumari Mahapatra&amp; Others</t>
  </si>
  <si>
    <t>Trilochan Kusum
S/o- Udhab Kusum</t>
  </si>
  <si>
    <t>22296657678
Allahabad Bank</t>
  </si>
  <si>
    <t>Brajmohan Sahu &amp; Others</t>
  </si>
  <si>
    <t>Ahalya Sahu
W/o- Laxman Pradhan</t>
  </si>
  <si>
    <t>557010110007415
Bank Of India, Jsg</t>
  </si>
  <si>
    <t>Gunamani Mahapatra &amp; Others</t>
  </si>
  <si>
    <t>Banamali Mahapatra
S/o- Phagua Mahapatra</t>
  </si>
  <si>
    <t>80462200014030
Syndicate Bank, Jsg
IFSC- SYNB0008046</t>
  </si>
  <si>
    <t>Hrusikesh Patel &amp; Others</t>
  </si>
  <si>
    <t>Hamiya Kumar Patel
S/o- Hrusikesh Patel</t>
  </si>
  <si>
    <t>50169099685
Allahabad Bank</t>
  </si>
  <si>
    <t>115
459/1122</t>
  </si>
  <si>
    <t>Chandra Sekhar Patel &amp; Others
Prafulla Patel
S/o- Bhagaban Patel</t>
  </si>
  <si>
    <t>Prafulla Kumar Patel
S/o- Bhagabana Patel</t>
  </si>
  <si>
    <t>22296653470
Allahabad Bank</t>
  </si>
  <si>
    <t>Premsagar Patel</t>
  </si>
  <si>
    <t>22296654655
Allahabad Bank</t>
  </si>
  <si>
    <t>459/66</t>
  </si>
  <si>
    <t>Motiram Padhan &amp; Others</t>
  </si>
  <si>
    <t>Hrusikesh Pradhan
S/o- Tejraj Pradhan</t>
  </si>
  <si>
    <t>50312066692
Allahabad Bank, H. Katapali</t>
  </si>
  <si>
    <t>459/158
459/145</t>
  </si>
  <si>
    <t>Buchu Rohidas &amp; Others</t>
  </si>
  <si>
    <t>Mando Rohidas
W/o- Buchu Rohidas</t>
  </si>
  <si>
    <t>50312517003
Allahabad Bank</t>
  </si>
  <si>
    <t>Patu Khadia &amp; Others</t>
  </si>
  <si>
    <t>Debananda Kusum
S/o- Arata Kusum</t>
  </si>
  <si>
    <t>20309296771
SBI, Jsg
IFSC- SBIN0016128</t>
  </si>
  <si>
    <t>Lalmani Khadia
S/o- Gangadhar Khadia</t>
  </si>
  <si>
    <t>22296676736
Allahabad Bank</t>
  </si>
  <si>
    <t>Abhimanyu Khadia
S/o- Ramsingh Khadia</t>
  </si>
  <si>
    <t>50063576647
Allahabad Bank</t>
  </si>
  <si>
    <t>459/86</t>
  </si>
  <si>
    <t>Sarat Kumar Patel &amp; Others</t>
  </si>
  <si>
    <t>Liburu Rohidas
S/o- Ganga Rohidas</t>
  </si>
  <si>
    <t>22296676202
Allahabad Bank</t>
  </si>
  <si>
    <t>Sarat Kumar Patel</t>
  </si>
  <si>
    <t>11346808424
SBI, Jsg</t>
  </si>
  <si>
    <t>76
268</t>
  </si>
  <si>
    <t>Khageswar Chamar
S/o- Gopala Patel
Pitambar Rohidas &amp; Others</t>
  </si>
  <si>
    <t>Bishnu Rohidas</t>
  </si>
  <si>
    <t>22296635557
Allahabad Bank</t>
  </si>
  <si>
    <t>74
459/505</t>
  </si>
  <si>
    <t>Kshyamasila Patel
Sashibhusan Patel
S/o- Dhanurjya Patel</t>
  </si>
  <si>
    <t>Sashibhusan Patel
S/o- Dhananjaya Patel</t>
  </si>
  <si>
    <t>22296653662
Allahabad Bank</t>
  </si>
  <si>
    <t>459/432</t>
  </si>
  <si>
    <t>Dayasagar Patel</t>
  </si>
  <si>
    <t>Ganeshram Patel
S/o- Dayasagar Patel</t>
  </si>
  <si>
    <t>22296664551
Allahabad Bank</t>
  </si>
  <si>
    <t>Sankrisan Patel
S/o- Nityananda Patel</t>
  </si>
  <si>
    <t>22296662043
Allahabad Bank</t>
  </si>
  <si>
    <t>Muturu Khadia &amp; Others</t>
  </si>
  <si>
    <t>Jharu Khadia
S/o- Raghu Khadia</t>
  </si>
  <si>
    <t>50215531822
Allahabad Bank</t>
  </si>
  <si>
    <t>Gopala Seth</t>
  </si>
  <si>
    <t>Lalit Seth
S/o- Gopala Seth</t>
  </si>
  <si>
    <t>910010002312177
Axis Bank, Jsg</t>
  </si>
  <si>
    <t>Mangulu seth
S/o- Khaga seth</t>
  </si>
  <si>
    <t>Bodhram Seth
S/o- Lokeswar Seth</t>
  </si>
  <si>
    <t>50188320285
Allahabad Bank</t>
  </si>
  <si>
    <t>Indumati Sahu &amp; Others</t>
  </si>
  <si>
    <t>Sitaram Sahu
S/o- Biswanath Sahu</t>
  </si>
  <si>
    <t>22296670462
Allahabad Bank</t>
  </si>
  <si>
    <t>Harihar Sahu
S/o- Mangara Khadia</t>
  </si>
  <si>
    <t>22296653221
Allahabad Bank</t>
  </si>
  <si>
    <t>458
459
457
420</t>
  </si>
  <si>
    <t>Hrusikesh Patel &amp; Others
Sibanath Patel
S/o- Mukunda Patel</t>
  </si>
  <si>
    <t>Subash Ch Patel
S/o- Tuleswar Patel</t>
  </si>
  <si>
    <t>11264900577
SBI, Brajrajnagar</t>
  </si>
  <si>
    <t>Sushila Patel &amp; Others</t>
  </si>
  <si>
    <t>Raghumani Patel
S/o- Duryodhan Patel</t>
  </si>
  <si>
    <t>50090646761
Allahabad Bank</t>
  </si>
  <si>
    <t>229
226
459/126</t>
  </si>
  <si>
    <t>Dharanidhar Patel &amp; Others
Budhurai Patel
S/o- Satyabadi Patel</t>
  </si>
  <si>
    <t>Tapsila Patel
S/o- Budhurai Patel</t>
  </si>
  <si>
    <t>22296655820
Allahabad Bank</t>
  </si>
  <si>
    <t>Siblal Khadia &amp; Others</t>
  </si>
  <si>
    <t>Subanti Khadia
W/o- Ramesh Khadia</t>
  </si>
  <si>
    <t xml:space="preserve">34721355703
SBI, Jsg
</t>
  </si>
  <si>
    <t>Haldhar Bhoi &amp; Others</t>
  </si>
  <si>
    <t>Dolananda Bhoi
S/o- Haladhar Bhoi</t>
  </si>
  <si>
    <t>50244642063
Allahabad Bank</t>
  </si>
  <si>
    <t>Tejraj Bhoi
S/o- Mukti Bhoi</t>
  </si>
  <si>
    <t>50067978876
Allahabad Bank</t>
  </si>
  <si>
    <t>Gobinda Padhan S/o- Shankar Padhan</t>
  </si>
  <si>
    <t>22296672108
Allahabad Bank</t>
  </si>
  <si>
    <t>Kedarnath Patel &amp; Others</t>
  </si>
  <si>
    <t>Besa Rohidas</t>
  </si>
  <si>
    <t>22296676930
Allahabad Bank</t>
  </si>
  <si>
    <t>Bhanat Seth
S/o- Gopal Seth</t>
  </si>
  <si>
    <t>11324734240
SBI, Brajrajnagar</t>
  </si>
  <si>
    <t>163
459/115</t>
  </si>
  <si>
    <t>Turchu Khadia
S/o- Mangara Khadia
Kailaash Khadia
S/o- Turuchu Khadia</t>
  </si>
  <si>
    <t>Tikenath Khadia
S/o- Kailash Khadia</t>
  </si>
  <si>
    <t>22296657180
Allahabad Bank</t>
  </si>
  <si>
    <t>459/1250
460/237
459/704
459/189
356</t>
  </si>
  <si>
    <t>Tunu Khadia
S/o- Mangara Khadia
Mutunu Khadia &amp; Others</t>
  </si>
  <si>
    <t>Tunu Khadia
S/o- Mangara Khadia</t>
  </si>
  <si>
    <t>022053008293
Co-Op Central Bank</t>
  </si>
  <si>
    <t>166
167</t>
  </si>
  <si>
    <t>Binod Chandra Patel
S/o- Jogeswar Patel</t>
  </si>
  <si>
    <t>5012450915381
Allahabad Bank</t>
  </si>
  <si>
    <t>12
13
70</t>
  </si>
  <si>
    <t>Kailash Chandra Patel
S/o- Ratnakar Patel</t>
  </si>
  <si>
    <t>11346765535
SBI, Jsg</t>
  </si>
  <si>
    <t>281
258
394
409/345</t>
  </si>
  <si>
    <t>Rohita Kumar Patel
S/o- Harish Chandra Patel
Parshuram Seth
Sapan Seth
Tapaswini Devi Seth</t>
  </si>
  <si>
    <t>Hiralal Rohidas
S/o- Ramsingh Rohidas</t>
  </si>
  <si>
    <t>22296655230
Allahabad Bank</t>
  </si>
  <si>
    <t>Sahadeb Rohidas</t>
  </si>
  <si>
    <t>50052760638
Allahabad Bank</t>
  </si>
  <si>
    <t>Binod Dhurua
S/o- Jagabandhu Dhurua</t>
  </si>
  <si>
    <t>50231048765
Allahabad Bank</t>
  </si>
  <si>
    <t>Anantaram Bhoi
S/o- Harihar Bhoi</t>
  </si>
  <si>
    <t>11346773261
SBI, Jsg</t>
  </si>
  <si>
    <t>Keshaba Patel
S/o- Bhagirathi Patel</t>
  </si>
  <si>
    <t>Damayanti Patel
W/o- Ghasiram Patel</t>
  </si>
  <si>
    <t>50063048197
Allahabad Bank</t>
  </si>
  <si>
    <t>11346917829
SBI, Jsg</t>
  </si>
  <si>
    <t xml:space="preserve">Sarat Patel
S/o- Anirudha Patel
</t>
  </si>
  <si>
    <t>34729639196
SBI, Jsg</t>
  </si>
  <si>
    <t>Arun Kumar Patel
S/o- Chandra Sekhar Patel</t>
  </si>
  <si>
    <t>11264862949</t>
  </si>
  <si>
    <t>Ananta Barik
Jayaram Barik
&amp; Other</t>
  </si>
  <si>
    <t>Sudam Barik
s/o- Nrupalal Barik</t>
  </si>
  <si>
    <t>11346922238
SBI
IFSC-SBIN0000238</t>
  </si>
  <si>
    <t>Marakuta</t>
  </si>
  <si>
    <t>Ananda Luha
s/o- Chhala Luha</t>
  </si>
  <si>
    <t>Lubha Mahanda
s/o- Mahendra Mahanda</t>
  </si>
  <si>
    <t>06363211006121
Uco Bank
IFSC- UCBA0000636</t>
  </si>
  <si>
    <t>Ujali Magar
s/o- Bhaskar Magar
&amp; Other</t>
  </si>
  <si>
    <t>Arun Magar
s/o- Golabadan Magar</t>
  </si>
  <si>
    <t>11346790786
SBI
IFSC-SBIN0000238</t>
  </si>
  <si>
    <t>Upasi Barik
s/o- Kshyamasila Barik</t>
  </si>
  <si>
    <t>Saheba Dalai
s/o- Karamani Dalai</t>
  </si>
  <si>
    <t>06363211005339
Uco bank
IFSC- UCBA0000636</t>
  </si>
  <si>
    <t>Nutan lal Birtia
S/o- Biswanath Birtia</t>
  </si>
  <si>
    <t>Nutanlal Birtia
s/o- Biswanath Birtia</t>
  </si>
  <si>
    <t>06363211000679
Uco Bank
IFSC- UCBA0000636</t>
  </si>
  <si>
    <t>Maheswar Birtia
s/o- Govinda Birtia</t>
  </si>
  <si>
    <t>06363211000259
Uco Bank
IFSC_UCBA0000636</t>
  </si>
  <si>
    <t>279/182
279/249</t>
  </si>
  <si>
    <t>Budhuram Das
s/o- Gajraj Das</t>
  </si>
  <si>
    <t>06363211000365
Uco Bank
IFSC- UCBA0000636</t>
  </si>
  <si>
    <t>Jadurath Sahu
s/o- Mohan Sahu</t>
  </si>
  <si>
    <t>Dharmaraj Sahu
s/o- Indrabilash Sahu</t>
  </si>
  <si>
    <t>18910100001277
Uco Bank
IFSC- UCBA0001891</t>
  </si>
  <si>
    <t>Tikeswar Besan
&amp; Other</t>
  </si>
  <si>
    <t>Golamani Besan
s/o- Upeswar Besan</t>
  </si>
  <si>
    <t>33452971155
SBI
IFSC- SBIN0000238</t>
  </si>
  <si>
    <t>Dukhu Meher
s/o- Pita Meher</t>
  </si>
  <si>
    <t>Ashok Ku.Meher
s/o- Dukhu Meher</t>
  </si>
  <si>
    <t>06363211000464
Uco Bank
IFSC- UCBA0000636</t>
  </si>
  <si>
    <t>Duran Kalo
s/o- Khatur Kalo</t>
  </si>
  <si>
    <t>Ajaya Kalo
s/o- Banudhar Kalo</t>
  </si>
  <si>
    <t>354002010108997
Union Bank
IFSC- UBIN0535401</t>
  </si>
  <si>
    <t>Daitari Pandey
&amp; Other</t>
  </si>
  <si>
    <t>Mangalu Behera
s/o- Daitari Beher</t>
  </si>
  <si>
    <t>06363211001492
Uco Bank
IFSC- UCBA0000636</t>
  </si>
  <si>
    <t>Dhanu Barik
Birabar Barik
&amp; Other</t>
  </si>
  <si>
    <t>Mangalu Barik
s/o- Ugresan Barik</t>
  </si>
  <si>
    <t xml:space="preserve">11324717702
SBI
IFSC- </t>
  </si>
  <si>
    <t>Dhaneswar Ganda
s/o- Soban Ganda
&amp; Other</t>
  </si>
  <si>
    <t>Sushila Sohela
w/o- Gobardhan Sohela</t>
  </si>
  <si>
    <t>11358
Uco Bank Hirakud</t>
  </si>
  <si>
    <t>Palau Barik
s/o- Mundara Barik</t>
  </si>
  <si>
    <t>Kishor Barik
s/o- Babaji Barik</t>
  </si>
  <si>
    <t>1801
IOB
IFSC-IOBA0001461</t>
  </si>
  <si>
    <t>Pitamber Meher
s/o- Kuber Meher</t>
  </si>
  <si>
    <t>Raghunath Meher
s/o- Pakamber Meher</t>
  </si>
  <si>
    <t>06363211003953
Uco Bank
IFSC-UCBA0000636</t>
  </si>
  <si>
    <t>Banshi Kalo
Kulu Kalo
S/o- Shiba Kalo</t>
  </si>
  <si>
    <t>Hrudananda Kalo
s/o- Gajindra Kalo</t>
  </si>
  <si>
    <t>84013007417
UGB Badmal</t>
  </si>
  <si>
    <t>Baidyadha Barik
s/o- Ram Sharan Barik</t>
  </si>
  <si>
    <t>Nityanda Seth
s/o- Nilamber Seth</t>
  </si>
  <si>
    <t>2218006900009980
PNB
IFSC- PUNB0221800</t>
  </si>
  <si>
    <t>Baikuntha Goud
Jala Goud
s/o- Ugrsen Goud</t>
  </si>
  <si>
    <t>Dillip Kharsel
s/o- Baikuntha Kharsel</t>
  </si>
  <si>
    <t>80462210006754
Syndicate Bank
IFSC- SYNB0008046</t>
  </si>
  <si>
    <t>Mukunda Kisan
&amp; Other</t>
  </si>
  <si>
    <t>Debarchan Kisan
s/o- Jethu Kisan</t>
  </si>
  <si>
    <t>06363211002345
UCO  Bank
IFSC- UCBA0000636</t>
  </si>
  <si>
    <t>Mana Chatriya
s/o- Thibu Chatriya</t>
  </si>
  <si>
    <t>Kusha Chatriya
s/o- Mana Chatriya</t>
  </si>
  <si>
    <t>106410100018468
Andhra Bank
IFSC-ANDB0001064</t>
  </si>
  <si>
    <t>211, 
279/140</t>
  </si>
  <si>
    <t>Kahyara Padhan
s/o- Garda Padhan</t>
  </si>
  <si>
    <t>Gobardhan Padhan
s/o- Kshyama Padhan</t>
  </si>
  <si>
    <t>413802010009123
Union Bank
IFSC- UBIN0541389</t>
  </si>
  <si>
    <t>Rajiblochan Bhoi</t>
  </si>
  <si>
    <t>Tophan Ku. Bhoi
s/o- Abhink Sunder Bhoi</t>
  </si>
  <si>
    <t>16363211000037
Uco Bank
IFSC- UCBA0000636</t>
  </si>
  <si>
    <t>223,27</t>
  </si>
  <si>
    <t>Rushi Besan
s/o- Butia Besan
Kalu Besan
s/o- Kandha Besan
&amp; Other</t>
  </si>
  <si>
    <t>Premanand Besan
s/o- Rushi Besan</t>
  </si>
  <si>
    <t>1298274
Postal  saving Bank</t>
  </si>
  <si>
    <t>227
279/147
279/484</t>
  </si>
  <si>
    <t>Rebati Meher
w/o- Mitu Meher &amp; Other</t>
  </si>
  <si>
    <t>Biranchi Meher
s/o- Mitu meher</t>
  </si>
  <si>
    <t>910010037317448
Axis Bank</t>
  </si>
  <si>
    <t>Lakshman Chatriya 
s/o- Madan Chatriya</t>
  </si>
  <si>
    <t>Banuram Chatriya
s/o- Mana Chatriya</t>
  </si>
  <si>
    <t>2218006900002914
PNB
IFSC- PUNB02221800</t>
  </si>
  <si>
    <t>6
279/322
279/111</t>
  </si>
  <si>
    <t>Anirudha Meher
s/o- Satyabadi Meher
Dileswar Meher
s/o- Anirudh Meher</t>
  </si>
  <si>
    <t>Dileswar Meher
s/o- Anirudha Meher</t>
  </si>
  <si>
    <t>06363211000006
Uco Bank
IFSC- UCBA0000636</t>
  </si>
  <si>
    <t>Sanskri Bhoi
s/o- Mangala Bhoi</t>
  </si>
  <si>
    <t>Hiran Bhoi
s/o- Sanskri Bhoi</t>
  </si>
  <si>
    <t>06363211005452
Uco Bank
IFSC- UCBA0000636</t>
  </si>
  <si>
    <t>Sayananda Barik
s/o- Ananta Barik</t>
  </si>
  <si>
    <t>Pradeep Barik
s/o- Mukunda Barik</t>
  </si>
  <si>
    <t>2218000400098950
PUB
IFSC- PNB0221800</t>
  </si>
  <si>
    <t>Harabati Bhoi
w/o- Chamaru Bhoi &amp; Other</t>
  </si>
  <si>
    <t>Ranjan Bhoi
s/o- Suresj Bhoi</t>
  </si>
  <si>
    <t>354002010108344
Union Bank
IFSC-UBIN0535401</t>
  </si>
  <si>
    <t>279/6</t>
  </si>
  <si>
    <t>Kurti Rohidas
s/o- Punikha Rohidas</t>
  </si>
  <si>
    <t>Bana Rohidas
s/o- Kurti Rohidas</t>
  </si>
  <si>
    <t>11346817122
SBI
IFSC- SBIN0000238</t>
  </si>
  <si>
    <t>279/14
279/342</t>
  </si>
  <si>
    <t>Durga kumari Bartia
w/o- Janmajaya Bartia &amp; Other</t>
  </si>
  <si>
    <t>Janmajaya Bartia
s/o- Somnath Bartia</t>
  </si>
  <si>
    <t>06363211006244
Uco Bank
IFSC- UCBA0000636</t>
  </si>
  <si>
    <t>279/81</t>
  </si>
  <si>
    <t>Indra Sahu
s/o- Kuber Sahu</t>
  </si>
  <si>
    <t>20627189075
Allahabad Bank
IFSC- ALLA0210480</t>
  </si>
  <si>
    <t>279/82</t>
  </si>
  <si>
    <t>Bijaye Ku. Bijpayi 
&amp; Other</t>
  </si>
  <si>
    <t>Bijay Ku. Bijpay
s/o- Shitla Sahay Bajpai</t>
  </si>
  <si>
    <t>106410100050093
Andhra Bank
IFSC- ANDB000106</t>
  </si>
  <si>
    <t>Rajendra Kumar Bajpai 
s/o- Shitla Sahay Bajpai</t>
  </si>
  <si>
    <t>2218000100120052
PNB
IFSC- PUNB0221800</t>
  </si>
  <si>
    <t>279/112</t>
  </si>
  <si>
    <t>Raimati Kharual
w/o- Mohan Kharual</t>
  </si>
  <si>
    <t>Abhin Rohidas
s/o-Puran Rohidas</t>
  </si>
  <si>
    <t>84006672982
UGB
IFSC- SBIN0RRUKGB</t>
  </si>
  <si>
    <t>279/139</t>
  </si>
  <si>
    <t>Makhan sa
s/o- Dukhu Sa</t>
  </si>
  <si>
    <t>Balaram sa
s/o- Makhan Sa</t>
  </si>
  <si>
    <t>11346914329
SBI
IFSC-SBIN0000238</t>
  </si>
  <si>
    <t>279/141</t>
  </si>
  <si>
    <t>Munu Sa
s/o- Sambhu Sa</t>
  </si>
  <si>
    <t>Satyabhama Sa
w/o- Lakhapati Sa</t>
  </si>
  <si>
    <t>32530041300
SBI
IFSC- SBIN0000238</t>
  </si>
  <si>
    <t>279/143</t>
  </si>
  <si>
    <t>Chitta Dhurua
s/o- Tima Dhurua</t>
  </si>
  <si>
    <t>Kartika Dhurua
s/o- Chitta Dhurua</t>
  </si>
  <si>
    <t>11346962431
SBI
IFSC- SBIN0000238</t>
  </si>
  <si>
    <t>279/178
279/390</t>
  </si>
  <si>
    <t>Dasharath Das
s/o- Gajraj Das</t>
  </si>
  <si>
    <t>06363211001423
Uco Bank
IFSC-UCBA0000363</t>
  </si>
  <si>
    <t>235
16
279/343</t>
  </si>
  <si>
    <t>Satyananda Sahu
s/o- Sharkar Sahu
Ukia Sahu
s/o- Harihar Sahu &amp; Other</t>
  </si>
  <si>
    <t>Gangadhar Sahu
s/o- Satyananda Sahu</t>
  </si>
  <si>
    <t>2218000400098659
PNB
IFSC- PUNB0221800</t>
  </si>
  <si>
    <t>226
224</t>
  </si>
  <si>
    <t>Reba Ganda
w/o- Madia Gandar &amp; Other
Reka Besan
s/o- Bania &amp; Other</t>
  </si>
  <si>
    <t>Kumudani Besan
w/o- Budhu Besan</t>
  </si>
  <si>
    <t>06360100005530
Uco bank
IFSC-</t>
  </si>
  <si>
    <t>279/228</t>
  </si>
  <si>
    <t>Upendra Besan
s/o- Barik Besan</t>
  </si>
  <si>
    <t>Bidyadhar Besan
s/o- Upendra Besan</t>
  </si>
  <si>
    <t>11264904764
SBI
IFSC-</t>
  </si>
  <si>
    <t>279/252</t>
  </si>
  <si>
    <t>Kamala Besan
w/o- Tikeswar Besan</t>
  </si>
  <si>
    <t>Manbodha Besan
s/o- Upeswar Besan</t>
  </si>
  <si>
    <t>12085046459
UGB
IFSC-SBIN0RRUKGB</t>
  </si>
  <si>
    <t>279/255</t>
  </si>
  <si>
    <t>Dibakar Meher
s/o- Dhani Meher</t>
  </si>
  <si>
    <t>11346793630
SBI
IFSC- SBIN0000238</t>
  </si>
  <si>
    <t>279/258</t>
  </si>
  <si>
    <t>Indra Singh
s/o- Kushel Singh</t>
  </si>
  <si>
    <t>Ratilal Singh
s/o- Indra Singh</t>
  </si>
  <si>
    <t>32161772034
SBI
IFSC- SBIN0010134</t>
  </si>
  <si>
    <t>86,87
279/260</t>
  </si>
  <si>
    <t>Hirabati Barik
s/o- Jagannath Barik &amp; Other
Monohar Barik
s/o- Dasharath Barik</t>
  </si>
  <si>
    <t>Mina Barik
s/o- Bedbyasa Barik</t>
  </si>
  <si>
    <t>06360110049600
Uco bank
IFSC- UCBA0000636</t>
  </si>
  <si>
    <t>279/264</t>
  </si>
  <si>
    <t>Janhabi Sahu
w/o- Sadhu Sahu</t>
  </si>
  <si>
    <t>Santosh Poule
s/o- Umashankar Poule</t>
  </si>
  <si>
    <t>146101000002474
IOB
IFSC_ IOBA0001461</t>
  </si>
  <si>
    <t>279/265</t>
  </si>
  <si>
    <t>Jaya Kharsel
s/o- Ugresan Kharsel</t>
  </si>
  <si>
    <t>11346964290
SBI
IFSC-SBIN0000238</t>
  </si>
  <si>
    <t>279/267</t>
  </si>
  <si>
    <t>Shivaram Das
s/o- Madharam Das</t>
  </si>
  <si>
    <t>06360110000946
Uco Bank
IFSC_UCBA0000636</t>
  </si>
  <si>
    <t>279/271</t>
  </si>
  <si>
    <t>Gobardhan Sohela
s/o- Prahallad Sohela</t>
  </si>
  <si>
    <t>Deepak Ku. Sohela
s/o- Gobardhan Sohela</t>
  </si>
  <si>
    <t>32257737759
SBI Hirakud
IFSC-</t>
  </si>
  <si>
    <t>279/318</t>
  </si>
  <si>
    <t>Shushil Gand
s/o- Ratnakar Gand</t>
  </si>
  <si>
    <t>Pradip Besan
s/o- Shushil Besan</t>
  </si>
  <si>
    <t>32283073557
SBI
IFSC_</t>
  </si>
  <si>
    <t>279/355</t>
  </si>
  <si>
    <t>Manoj ku. Podhe
s/o- Sartika Podha</t>
  </si>
  <si>
    <t>06363211002482
Uco Bank
IFSC- UCBA0000636</t>
  </si>
  <si>
    <t>279/383</t>
  </si>
  <si>
    <t>Lalit Sahu
s/o- Santosh Sahu</t>
  </si>
  <si>
    <t>11346831282
SBI
IFSC- SBIN0010134</t>
  </si>
  <si>
    <t>111
279/224
279/612
279/615
279/617</t>
  </si>
  <si>
    <t>Dukhu Barik
s/o- Nilamani Barik &amp; Other
Sugrib Barik
s/o- Bala Barik
Motilal Barik
Laxman Barik &amp; Other</t>
  </si>
  <si>
    <t>Motilal Barik
s/o- Sugri barik</t>
  </si>
  <si>
    <t>11346770690
SBI
IFSC-SBIN0000238</t>
  </si>
  <si>
    <t>279/400</t>
  </si>
  <si>
    <t>Makardwaj Meher
s/o- Baikuntha Meher</t>
  </si>
  <si>
    <t>11346793947
SBI
IFSC-</t>
  </si>
  <si>
    <t>279/502</t>
  </si>
  <si>
    <t>Bedamati sa
w/o- Pradip Ku. Sa</t>
  </si>
  <si>
    <t>02350110026885
Uco Bank
IFSC_UCBA0000235</t>
  </si>
  <si>
    <t xml:space="preserve">279/503
</t>
  </si>
  <si>
    <t>Mahendra Mahanda
s/o- Sudarshan Mahanda</t>
  </si>
  <si>
    <t>31580442141
SBI
IFSC_SBIN0000238</t>
  </si>
  <si>
    <t>279/593
279/599
279/605</t>
  </si>
  <si>
    <t>Ramesh Kalo
s/o- Hari Shankar Kalo</t>
  </si>
  <si>
    <t>914010054329037
Axis Bank
IFSC-UTIB0000493</t>
  </si>
  <si>
    <t>279/629</t>
  </si>
  <si>
    <t>Timuru Barik
s/o- Chandramani Barik</t>
  </si>
  <si>
    <t>11346885206
SBI
IFSC-SBIN0000238</t>
  </si>
  <si>
    <t>Bhesraj Bhoi
s/o- Abhin Sunder Bhoi</t>
  </si>
  <si>
    <t xml:space="preserve">911010056504185
Axis Bank
</t>
  </si>
  <si>
    <t>Debendra Bhoi
s/o- Gouranga Bhoi</t>
  </si>
  <si>
    <t>06363211002048
Uco Bank
IFSC-UCBA0000636</t>
  </si>
  <si>
    <t>16
279/343</t>
  </si>
  <si>
    <t>Ukia Sahu
s/o- Harihar Sahu
&amp; Other</t>
  </si>
  <si>
    <t>Bhimadev Sahu
s/o- Manbod sahu</t>
  </si>
  <si>
    <t>06363211000204
Uco Bank
IFSC-UCBA0000636</t>
  </si>
  <si>
    <t>Rajkumar Pradhan
s/o- Aintha Pradhan</t>
  </si>
  <si>
    <t>4252
Co-Op Central Bank</t>
  </si>
  <si>
    <t>Amar Sahu
s/o- manbodh sahu</t>
  </si>
  <si>
    <t>32931596347
SBI
IFSC-SBIN0000238</t>
  </si>
  <si>
    <t>Shashiraj Gand
Srimati Ganda &amp; Other
Surendra Besan
s/o- Ratnakar Besan</t>
  </si>
  <si>
    <t>Prabhat Besan
s/o- Surendra Besan</t>
  </si>
  <si>
    <t>2218000400098507
PNB
IFSC- PUNB0221800</t>
  </si>
  <si>
    <t>105
279/262</t>
  </si>
  <si>
    <t>Dahalu Besan
s/o- Bideshi Besan</t>
  </si>
  <si>
    <t>Dinabandhu Besan
s/o- Dahalu Besan</t>
  </si>
  <si>
    <t>146101000001808
IOB
IFSC_IOBA0001461</t>
  </si>
  <si>
    <t xml:space="preserve">Dambarudhar Naik
s/o- Anantaram Naik
</t>
  </si>
  <si>
    <t>Bhikari Charan Naik
s/o- Dambarudhar Naik</t>
  </si>
  <si>
    <t>21020110029787
Uco bank
IFSC-UCBA0002102</t>
  </si>
  <si>
    <t>Bhagabana Sahu
&amp; Other
s/o- Udhab Sahu</t>
  </si>
  <si>
    <t>Rajkumar Pradhan
s/o- Kanhu Pradhan</t>
  </si>
  <si>
    <t>354002010010721
Union Bank
IFSC- UBIN0535401</t>
  </si>
  <si>
    <t xml:space="preserve">Lakhindra Sahu
s/o- Satrughan Sahu
</t>
  </si>
  <si>
    <t>11264811597
SBI
IFSC-</t>
  </si>
  <si>
    <t>279/171
279/80</t>
  </si>
  <si>
    <t>Krushna Magar
s/o- Golbadan Magar</t>
  </si>
  <si>
    <t>146101000001762
IOB</t>
  </si>
  <si>
    <t>279/269</t>
  </si>
  <si>
    <t>Krushna Urma
s/o- Satia Urma</t>
  </si>
  <si>
    <t>12085016140
UGB</t>
  </si>
  <si>
    <t>279/402</t>
  </si>
  <si>
    <t>Laxmidjhar Panigrahi
s/o- Kusha Panigrahi</t>
  </si>
  <si>
    <t>11346975359
SBI
IFSC-SBIN0000238</t>
  </si>
  <si>
    <t>Buesa Bhoi
s/o- Achutya Bhoi &amp; Other</t>
  </si>
  <si>
    <t>Hemanta Bhoi
s/o- Natabara Bhoi</t>
  </si>
  <si>
    <t>20279706789
SBI
IFSC- SBIN0016126</t>
  </si>
  <si>
    <t>Indrajit Sahu
s/o-Bhakti Sahu</t>
  </si>
  <si>
    <t>Ghasia Sahu
s/o- Indra Sahu</t>
  </si>
  <si>
    <t>912010065363602
Axis Bank
IFSC- UTIB0000493</t>
  </si>
  <si>
    <t>Budhipadar</t>
  </si>
  <si>
    <t>11,12</t>
  </si>
  <si>
    <t>Kumar Sahu
Purusottam Sahu
s/o- Madan sahu</t>
  </si>
  <si>
    <t>Jogeswar Sahu
s/o- Purusottam Sahu</t>
  </si>
  <si>
    <t>0636211005100
Uco Bank
IFSC- UCBA0000636</t>
  </si>
  <si>
    <t>Arun Kumar Sahu
s/o- Fakir Sahu</t>
  </si>
  <si>
    <t>06363211002611
Uco Bank
IFSC- UCBA0000636</t>
  </si>
  <si>
    <t>Biswanath Sahu
s/o- Kumar Sahu</t>
  </si>
  <si>
    <t>21020110004296
Uco Bank
Gandhi Chowk</t>
  </si>
  <si>
    <t>Khetra Sahu
Indra sahu</t>
  </si>
  <si>
    <t>Jhasketan Sahu
s/o- Subash Chandra sahu</t>
  </si>
  <si>
    <t>06363211002864
Uco Bank
IFSC-UCBA0000636</t>
  </si>
  <si>
    <t>Golap Bhoi
Baladeb Bhoi</t>
  </si>
  <si>
    <t>Harsha Bhoi
s/o- Chandan Bhoi</t>
  </si>
  <si>
    <t>11264894700
SBI
IFSC-</t>
  </si>
  <si>
    <t>Chaitanya Barik
s/o- Rushi Barik</t>
  </si>
  <si>
    <t>Rahasa Bihari Barik
s/o- Chaitanya Barik</t>
  </si>
  <si>
    <t>11346960182
SBI
IFSC-</t>
  </si>
  <si>
    <t>Jugeswar Padhan
Dalimba Padhan
w/o- Bimbadhar Lal</t>
  </si>
  <si>
    <t>Jagadish Padhan
s/o- Sadhu Charan Padhan</t>
  </si>
  <si>
    <t>06363211007609
Uco Bank
IFSC- UCBA0000636</t>
  </si>
  <si>
    <t>Dalimba Padhan
w/o- Bimbadhar Padhan</t>
  </si>
  <si>
    <t>Ramakanta Padhan
s/o- Kartika Padhan</t>
  </si>
  <si>
    <t>06363211013549
Uco Bank
IFSC- UCBA0000636</t>
  </si>
  <si>
    <t>Digamber Kua
&amp; Other</t>
  </si>
  <si>
    <t>Ranjit Kua
s/o- Balaram Kua</t>
  </si>
  <si>
    <t>16922191013786
Oriental Bank
IFSC- ORBCO101692</t>
  </si>
  <si>
    <t>Dhaneswar Sahu
Arjun Sahu</t>
  </si>
  <si>
    <t>Tiknath Sahu
s/o- Judhistir Sahu</t>
  </si>
  <si>
    <t>50084574689
Allahabed Bank
IFSC- ALLA0211403</t>
  </si>
  <si>
    <t>Nidhi Sahu
Lohara sahu
s/o- Harihar Sahu</t>
  </si>
  <si>
    <t>Ananda Sahu
s/o- Nidhi sahu</t>
  </si>
  <si>
    <t>06363211020615
Uco Bank
IFSC- UCBA0000636</t>
  </si>
  <si>
    <t>Sripati Sahu
s/o- Anand Sahu</t>
  </si>
  <si>
    <t>06363211010739
Uco Bank
IFSC- UCBA0000636</t>
  </si>
  <si>
    <t>Mohini Naik
&amp; Other</t>
  </si>
  <si>
    <t>Mini Naik
w/o- Janmajaya naik</t>
  </si>
  <si>
    <t>34909331905
SBI
IFSC-SBIN0005335</t>
  </si>
  <si>
    <t>Ramchandra Bhoi
&amp; Other</t>
  </si>
  <si>
    <t>Jayadeb Bhoi
s/o- Madhaba Bhoi</t>
  </si>
  <si>
    <t>11264804501
SBI</t>
  </si>
  <si>
    <t>79
84/189</t>
  </si>
  <si>
    <t>Balaram Barik
Shankar Barik &amp; Other
Mohan Barik
Chatrapati Barik</t>
  </si>
  <si>
    <t>Mohan Barik
s/o- Thakur Prasad Barik</t>
  </si>
  <si>
    <t>06363211005483
Uco Bank
IFSC- UCBA0000636</t>
  </si>
  <si>
    <t>84/31</t>
  </si>
  <si>
    <t>Anadi Charan Sahu
s/o- Khedu Sahu</t>
  </si>
  <si>
    <t>4731
Co-Op  Central Bank</t>
  </si>
  <si>
    <t>84/32</t>
  </si>
  <si>
    <t>Sukun Oram
s/o- Paku Oram</t>
  </si>
  <si>
    <t>Sanju Oram
s/o- Ram Kumar Oram</t>
  </si>
  <si>
    <t>50306952281
Allahabad Bank
IFSC-ALLA0211403</t>
  </si>
  <si>
    <t>84/33
84/146
84/184</t>
  </si>
  <si>
    <t>Krushna Chandra Biswal
s/o- Bishikesan Biswal</t>
  </si>
  <si>
    <t>Krushna Chandra Biswal
s/o- Bishikeshana Biswal</t>
  </si>
  <si>
    <t xml:space="preserve">20627165565
Allahabad Bank
</t>
  </si>
  <si>
    <t>74
84/35</t>
  </si>
  <si>
    <t>Samaru Padhan
s/o- Narayan padhan</t>
  </si>
  <si>
    <t>Gobinda Padhan
s/o- Samaru padhan</t>
  </si>
  <si>
    <t>11324730096
SBI
IFSC-SBIN0005335</t>
  </si>
  <si>
    <t>84/37</t>
  </si>
  <si>
    <t>Budhuram Sahu
s/o- Gajendra Sahu</t>
  </si>
  <si>
    <t>106410021026583
Andhra Bank
IFSC-ANDB0001064</t>
  </si>
  <si>
    <t>84/46</t>
  </si>
  <si>
    <t>Chudamani Sahu
s/o- Dhaneswar Sahu</t>
  </si>
  <si>
    <t>50176116127
Allahabad Bank
IFSC_ALLA0211403</t>
  </si>
  <si>
    <t>84/48</t>
  </si>
  <si>
    <t>Debaki Agrawal
w/o- Gajapat Agrawal</t>
  </si>
  <si>
    <t>31579379511
SBI</t>
  </si>
  <si>
    <t>84/64
84/55</t>
  </si>
  <si>
    <t>Rhalabati Sahu
w/o- Kasi Prasad Sahu
Om Prakash Sahu &amp; Other</t>
  </si>
  <si>
    <t>Kasi Prasad Sahu
s/o- Sarna Sahu</t>
  </si>
  <si>
    <t>30971446311
SBI
IFSC_SBIN0005335</t>
  </si>
  <si>
    <t>84/162</t>
  </si>
  <si>
    <t>Hari Shankar Kerketa
s/o- Bir Kerketta</t>
  </si>
  <si>
    <t>20252153289
SBI
IFSC-SBIN0016128</t>
  </si>
  <si>
    <t>7,8,86</t>
  </si>
  <si>
    <t>Paachanan Sahu
&amp; Other</t>
  </si>
  <si>
    <t>Dhananjaya sahu
s/o- Jibardhan Sahu</t>
  </si>
  <si>
    <t>493010100065432
Axis Bank
IFSC-UTIB0000493</t>
  </si>
  <si>
    <t>Gangadhar Sahu
s/o- Chandu Sahu</t>
  </si>
  <si>
    <t>15/3093
Allahabad Bank</t>
  </si>
  <si>
    <t>84/58
68</t>
  </si>
  <si>
    <t>Gulapi Budhia
w/o- Krupasindhu Budhia
&amp; Other</t>
  </si>
  <si>
    <t>Jogendra Sahu
s/o- Guna Sahu</t>
  </si>
  <si>
    <t>910010048906114
Axis Bank
IFSC- UTI80000493</t>
  </si>
  <si>
    <t>84/1</t>
  </si>
  <si>
    <t>Dhuba Kanta
 s/o- Mangalu   kanta</t>
  </si>
  <si>
    <t>Jugal Kishor Kanta
s/o- Dhuba Kanta</t>
  </si>
  <si>
    <t>50274722691
Allahabad Bank
IFSC-ALLA0211403</t>
  </si>
  <si>
    <t>Hara Ganda
w/o- Kampal Ganda
&amp; Other</t>
  </si>
  <si>
    <t>Manoranjan Tanti
s/o- Krushna Chandra Tanti</t>
  </si>
  <si>
    <t>292500101002184
Co-Op Central Bank</t>
  </si>
  <si>
    <t>Ganesh Goud&amp; Other</t>
  </si>
  <si>
    <t>Iswari Bhainsa
s/o- Dasaratha Bhainsa</t>
  </si>
  <si>
    <t>11324718241
SBI
IFSC-SBIN0005335</t>
  </si>
  <si>
    <t>Chyagi Patel
W/o-Khyamasila Patel and others</t>
  </si>
  <si>
    <t>Khirodbihari Patel
S/o-Harsa Patel</t>
  </si>
  <si>
    <t>557010110000420
BOI ,Jsg</t>
  </si>
  <si>
    <t>Lahandabud</t>
  </si>
  <si>
    <t>172/1014</t>
  </si>
  <si>
    <t>Mandakini Patel
W/o-Upendra Patel</t>
  </si>
  <si>
    <t>Upendra patel
S/o-Kausika patel</t>
  </si>
  <si>
    <t>11264848936
SBI JSG</t>
  </si>
  <si>
    <t>Duryodhan patel and others</t>
  </si>
  <si>
    <t>Luva patel
W/o-Dinabandhu Patel</t>
  </si>
  <si>
    <t>22296669139
Allhabad Bank
Alla021403</t>
  </si>
  <si>
    <t>Subnunath Seth and others</t>
  </si>
  <si>
    <t>Hiradhar seth
S/o-Raghu Seth</t>
  </si>
  <si>
    <t>50236587940
Allhabad Bank
ALLa0211403</t>
  </si>
  <si>
    <t>Markanda Naik
S/o-Maheswar Naik</t>
  </si>
  <si>
    <t>Bikram Naik
S/o-Markanda Naik</t>
  </si>
  <si>
    <t>50187660381
ALLA0211403</t>
  </si>
  <si>
    <t>Gajadhar Majhi
S/o-Motiram Majhi</t>
  </si>
  <si>
    <t>Durlava Majhi
S/o-Gajadhar Majhi</t>
  </si>
  <si>
    <t>50264700850
ALLA0211403</t>
  </si>
  <si>
    <t>Arjun Ade and others</t>
  </si>
  <si>
    <t>Faguram ade
S/o-Bhisma Ade</t>
  </si>
  <si>
    <t>50247818309
ALLA0211403</t>
  </si>
  <si>
    <t>Balmati Neti and others</t>
  </si>
  <si>
    <t>Manglu Bhue
S/o-Bhagbana Bhue</t>
  </si>
  <si>
    <t>4000
ALLA0211403</t>
  </si>
  <si>
    <t>172/1002,172/394,172/421</t>
  </si>
  <si>
    <t>Fagu pandey
S/o-Dau Pandey and others</t>
  </si>
  <si>
    <t>kampal pandey
S/o-Fagu pandey</t>
  </si>
  <si>
    <t>30454346608
SBIN0000238</t>
  </si>
  <si>
    <t>Durjodhan Patel and others</t>
  </si>
  <si>
    <t xml:space="preserve">Durjodhan Patel </t>
  </si>
  <si>
    <t>50247170923
ALLA0211403</t>
  </si>
  <si>
    <t>Gobara Patel
S/o-Ghona Patel</t>
  </si>
  <si>
    <t>Balaram Patel
S/o-Digambar patel</t>
  </si>
  <si>
    <t>1035503
Postal A/c</t>
  </si>
  <si>
    <t>Asta Ganda
S/o-Kalia Ganda</t>
  </si>
  <si>
    <t>Trilochan Besan
S/o-Lalit Besan</t>
  </si>
  <si>
    <t>557010110000665
BOI JSG</t>
  </si>
  <si>
    <t>Pitra patel 
S/o- Debananda Patel</t>
  </si>
  <si>
    <t>Murari Patel
s/o-Mitra Patel</t>
  </si>
  <si>
    <t>UGB JSG
12085052510</t>
  </si>
  <si>
    <t>Prahallad patel and others</t>
  </si>
  <si>
    <t>Banamali Patel
S/o- Mahipal Patel</t>
  </si>
  <si>
    <t>22296669220
ALLA0211403</t>
  </si>
  <si>
    <t>Madhab Patel
S/o-Mina Patel</t>
  </si>
  <si>
    <t>11346883275
SBI JSG</t>
  </si>
  <si>
    <t>Budha Naik
S/o-Chudamani Naik</t>
  </si>
  <si>
    <t>Danardan Naik
S/o-Budhasekhar Naik</t>
  </si>
  <si>
    <t>2805101000534
Canara Bank Jsg</t>
  </si>
  <si>
    <t>Kandarpa Naik</t>
  </si>
  <si>
    <t>Laxmana Patel
S/o-Bharath Patel</t>
  </si>
  <si>
    <t>50248172034
ALLA0211403</t>
  </si>
  <si>
    <t>Brajadhar Naik</t>
  </si>
  <si>
    <t>Manoj Naik
S/o-Brajadhar Naik</t>
  </si>
  <si>
    <t>22296667563
ALLA0211403</t>
  </si>
  <si>
    <t>31 ,32 ,172/42</t>
  </si>
  <si>
    <t xml:space="preserve">Khageswar Patel
</t>
  </si>
  <si>
    <t>Mitrabhanu Patel
S/o-Khageswar Patel</t>
  </si>
  <si>
    <t>5510110007723
BKID0005570</t>
  </si>
  <si>
    <t>Naryan Patel
S/o-Dashrath Patel</t>
  </si>
  <si>
    <t>Chotelal Patel
S/o-Naryan Patel</t>
  </si>
  <si>
    <t>1035052
Co-op -Society</t>
  </si>
  <si>
    <t>Chandramani Patel and others</t>
  </si>
  <si>
    <t>Sanatan Patel 
S/o-Chandramani Patel</t>
  </si>
  <si>
    <t>20282288111
SBI Beheramal</t>
  </si>
  <si>
    <t>Krupa Majhi and others</t>
  </si>
  <si>
    <t>Sumanta Majhi
S/o-Arabinda Majhi</t>
  </si>
  <si>
    <t>50133423671
ALLA0211403</t>
  </si>
  <si>
    <t>Haradhar Naik
S/o-Satyabadi Naik and others</t>
  </si>
  <si>
    <t>Motiram Naik
S/o-Haradhar Naik</t>
  </si>
  <si>
    <t>911010056396939
Axis Bank JsgUTIB0000493</t>
  </si>
  <si>
    <t>Dambarudhar patel
S/o-Uttam Patel</t>
  </si>
  <si>
    <t>Krushnachandra Patel
S/o-Harischandra patel</t>
  </si>
  <si>
    <t>30906837538
SBI</t>
  </si>
  <si>
    <t>172/147</t>
  </si>
  <si>
    <t>Kailash Chandra Naik
S/o-Motiram Naik</t>
  </si>
  <si>
    <t>11346880398
SBI JSG</t>
  </si>
  <si>
    <t>121</t>
  </si>
  <si>
    <t>Bhagbana Patel
S/o-Lochindra Patel</t>
  </si>
  <si>
    <t>Sibaratri Patel
S/o-Banamali Patel</t>
  </si>
  <si>
    <t>12085044554
UGB JSG</t>
  </si>
  <si>
    <t>25</t>
  </si>
  <si>
    <t>Khiraswar Patel and others</t>
  </si>
  <si>
    <t>Chaitanya Patel
S/o-Basudev Patel</t>
  </si>
  <si>
    <t>22296655831
ALLA0211403</t>
  </si>
  <si>
    <t>73
74</t>
  </si>
  <si>
    <t>Dayanidhi Thakur and others
Dayanuidhi Thakur</t>
  </si>
  <si>
    <t>Madhabi Thakur
W/o-Dayanidhi Thakur</t>
  </si>
  <si>
    <t>34608306947
SBI JSG</t>
  </si>
  <si>
    <t>Sudhar Patel
and others</t>
  </si>
  <si>
    <t>Hrushikesh Patel
S/o-Sudhar Patel</t>
  </si>
  <si>
    <t>50176937187
ALLA0211403</t>
  </si>
  <si>
    <t>172/59,1,172/60</t>
  </si>
  <si>
    <t>Dullab Patel
Neheru patel</t>
  </si>
  <si>
    <t>Rohit Ku. patelS/o- Nweheru Patel</t>
  </si>
  <si>
    <t>30564508917
SBI JSG</t>
  </si>
  <si>
    <t>74,102/56,172/54</t>
  </si>
  <si>
    <t>Dayanuidhi Thakur</t>
  </si>
  <si>
    <t>Kedar Patel
S/o-Duryodhan Patel</t>
  </si>
  <si>
    <t>1986Canara Bank
JSG</t>
  </si>
  <si>
    <t>167</t>
  </si>
  <si>
    <t>Sitaram Patel and others</t>
  </si>
  <si>
    <t>Bimbadhar patelS/o-Padman Patel</t>
  </si>
  <si>
    <t>11346946781
SBI JSG</t>
  </si>
  <si>
    <t>84</t>
  </si>
  <si>
    <t>Dhoba Naik
S/o- Laxman Naik</t>
  </si>
  <si>
    <t>Rajendra Naik
S/o- Abhi Naik</t>
  </si>
  <si>
    <t>4503
ALLA0211403</t>
  </si>
  <si>
    <t>143</t>
  </si>
  <si>
    <t>Indumati Sahu and others</t>
  </si>
  <si>
    <t>Harihar Sahu 
S/o- Jayakrushna Sahu</t>
  </si>
  <si>
    <t>22296653221
ALLA0211403</t>
  </si>
  <si>
    <t>Fagu Oram
S/o-Mange Oram</t>
  </si>
  <si>
    <t>Madan Oram
Rukmani Oram</t>
  </si>
  <si>
    <t xml:space="preserve">11501034199
</t>
  </si>
  <si>
    <t>172/166</t>
  </si>
  <si>
    <t>Mahalaxmi Sahu
W/o-Bijaya Chandra Sahu</t>
  </si>
  <si>
    <t>30451377572
SBI JSG</t>
  </si>
  <si>
    <t>Kandarpa Patel
S/o-Pandru Patel</t>
  </si>
  <si>
    <t>Rukmana patel 
S/o- Kandarpa Patel</t>
  </si>
  <si>
    <t>08656
District Co-op central bank SBP</t>
  </si>
  <si>
    <t>Indrudu Sahu and others</t>
  </si>
  <si>
    <t>Sitaram Sahu
D/o-Biswanath Sahu</t>
  </si>
  <si>
    <t>22296670467
ALLA0211403</t>
  </si>
  <si>
    <t>15</t>
  </si>
  <si>
    <t>Karna Patel
S/o-Sudu Patel</t>
  </si>
  <si>
    <t>Sadhabani Patel
D/o-Karna Patel</t>
  </si>
  <si>
    <t>10969334959
SBI JSG</t>
  </si>
  <si>
    <t>172/23</t>
  </si>
  <si>
    <t>Lingaraj Bhoi
S/o- Bhola Bhoi</t>
  </si>
  <si>
    <t>22296654391
ALLA0211403</t>
  </si>
  <si>
    <t>168</t>
  </si>
  <si>
    <t>Harachand Bhoi 
S/o-Debananda Bhoi</t>
  </si>
  <si>
    <t>Tikeswar Bhoi
S/o-Harachand Bhoi</t>
  </si>
  <si>
    <t>500927712022
ALLA0211403</t>
  </si>
  <si>
    <t>147 ,164</t>
  </si>
  <si>
    <t>Murali Bhoi
S/o- Khetri Bhoi and others</t>
  </si>
  <si>
    <t>Sundermani Dhurua
S/o-Micchindra Dhurua</t>
  </si>
  <si>
    <t>50209171820
ALLA0211403</t>
  </si>
  <si>
    <t>172/108</t>
  </si>
  <si>
    <t>Nalini Rout
W/o- Dau Rout</t>
  </si>
  <si>
    <t>22296676645
ALLA0211403</t>
  </si>
  <si>
    <t>172/310</t>
  </si>
  <si>
    <t>Khitisuta patel 
W/o- Rameshchandra patel</t>
  </si>
  <si>
    <t>Rameshchandra Patel
S/o-Karu Patel</t>
  </si>
  <si>
    <t>111346884519
SBI JSG</t>
  </si>
  <si>
    <t>172/421</t>
  </si>
  <si>
    <t>Dropadi Pandey
W/o- Fagu Pandey</t>
  </si>
  <si>
    <t>Kampal Pandey
S/o- Fagu Pandey</t>
  </si>
  <si>
    <t>30454346608
SBI JSG
SBIN0000238</t>
  </si>
  <si>
    <t>172/172</t>
  </si>
  <si>
    <t>Bijayaram Patel 
S/o-Shivnath Patel</t>
  </si>
  <si>
    <t>22296653254
ALLA0211403</t>
  </si>
  <si>
    <t>105</t>
  </si>
  <si>
    <t>Purna Patel
S/o-Chhinu Patel</t>
  </si>
  <si>
    <t>22296675846
ALLA0211403</t>
  </si>
  <si>
    <t>104</t>
  </si>
  <si>
    <t>Sarat chandra Patel and Sarojinin Patel and others</t>
  </si>
  <si>
    <t>sarat Ku. Patel 
S/o- Gokula Patel</t>
  </si>
  <si>
    <t>11346808424
SBI JSG</t>
  </si>
  <si>
    <t>172/32</t>
  </si>
  <si>
    <t>Bideshi Patel
S/o- Charan patel</t>
  </si>
  <si>
    <t>22296656142
ALLA0211403</t>
  </si>
  <si>
    <t>Khatadei Buda and others</t>
  </si>
  <si>
    <t>Hemanta Mali
S/o-Lalit Mali</t>
  </si>
  <si>
    <t>11346955311
SBI</t>
  </si>
  <si>
    <t>Beherapat</t>
  </si>
  <si>
    <t>Sukudev Pattnaik and others</t>
  </si>
  <si>
    <t>Dharmaranjan Pattnaik
S/o-Sukdev Pattnaik</t>
  </si>
  <si>
    <t>11346810331
SBI</t>
  </si>
  <si>
    <t>Rishi Munda
S/o-Banmali and others</t>
  </si>
  <si>
    <t>Sanyasi Munda
S/o-Nandlal Munda</t>
  </si>
  <si>
    <t>1565
Ses Ekatali</t>
  </si>
  <si>
    <t>Laxman Bhoi
S/o-dhrodhar Dhurua</t>
  </si>
  <si>
    <t>Premanand Bhui</t>
  </si>
  <si>
    <t>20627201902
SBI</t>
  </si>
  <si>
    <t>Subharam Munda
S/o-Banamali Munda</t>
  </si>
  <si>
    <t>Bilas Munda
S/o-surendra Munda</t>
  </si>
  <si>
    <t>557010110001854
BOI</t>
  </si>
  <si>
    <t>Kishor Munda
Soran Munda and others</t>
  </si>
  <si>
    <t>Rakhi Munda
S/o-Amarnath Munda</t>
  </si>
  <si>
    <t>2805101002911
Canara Bank</t>
  </si>
  <si>
    <t>Shovram Munda</t>
  </si>
  <si>
    <t>Saroj ku. Munda</t>
  </si>
  <si>
    <t>06360110041789
UCO Bank JSG</t>
  </si>
  <si>
    <t>Sarat Ku. Pattnaik and others</t>
  </si>
  <si>
    <t>Binodini Pattnaik
W/o-Purga Pattnaik</t>
  </si>
  <si>
    <t>3755
Co-op</t>
  </si>
  <si>
    <t>Jagdish sa , Daitari Sa</t>
  </si>
  <si>
    <t>Biranchi sah</t>
  </si>
  <si>
    <t xml:space="preserve">1280
Co-op </t>
  </si>
  <si>
    <t>Phauja Munda</t>
  </si>
  <si>
    <t>Dutiya Munda
S/o-Phauja Munda</t>
  </si>
  <si>
    <t>3540020100002848</t>
  </si>
  <si>
    <t>Indrabilash Sahu,Bikram Sahu
S/o- Ganapati Sahu</t>
  </si>
  <si>
    <t>Jasobati Rohidas
W/o- Ganga Rohhidas</t>
  </si>
  <si>
    <t>84006649136
SBIN0RRUKGB</t>
  </si>
  <si>
    <t>Jamuapali</t>
  </si>
  <si>
    <t>31224477150</t>
  </si>
  <si>
    <t>Narad Chamar
S/o- Bhajan Chamar</t>
  </si>
  <si>
    <t>Basudev Chamar
S/o-Jagabandhu Chamar</t>
  </si>
  <si>
    <t>34960487102
SBIN0000238</t>
  </si>
  <si>
    <t xml:space="preserve">Sarkar Barik
S/o- Chalia Barik &amp; Others
</t>
  </si>
  <si>
    <t>Kishor Barik
s/o- late Babaji Barik</t>
  </si>
  <si>
    <t xml:space="preserve">Hadu Pasayat
s/o- sarash pasayat &amp; Other
</t>
  </si>
  <si>
    <t>Susharna Pasayat
w/o- Sitaram Pasayat</t>
  </si>
  <si>
    <t>354002010109862
IFSC- UBIN0535401
UBI Sarbahal</t>
  </si>
  <si>
    <t>53/15</t>
  </si>
  <si>
    <t>Sunderlal Pasayat 
s/o- Gopinath Pasayat</t>
  </si>
  <si>
    <t>Gaja Rohidas
s/o- Raidhar Rohidas</t>
  </si>
  <si>
    <t xml:space="preserve">84006564035
UGB
</t>
  </si>
  <si>
    <t>14 ,53/22</t>
  </si>
  <si>
    <t>Harisankar Teli and others</t>
  </si>
  <si>
    <t>Ghanshyam Jharia
S/o-Bhuban Jharia</t>
  </si>
  <si>
    <t>2805101002705
Canara Bank
Jsg</t>
  </si>
  <si>
    <t>11,13,53/8,53/6,22</t>
  </si>
  <si>
    <t>Gunasagar Padhan
S/o-Chengu Padhan and others</t>
  </si>
  <si>
    <t>Shibsankar Sahu
S/o-Chakradhar Sahu</t>
  </si>
  <si>
    <t>11264871089
Sbi BRJN</t>
  </si>
  <si>
    <t>Panbadi Bhoi
W/o-Trilochan Bhoi</t>
  </si>
  <si>
    <t>Bishnu Bhoi
S/o-Prahallad Bhoi</t>
  </si>
  <si>
    <t>20282288803
SBI JSG Beheramal</t>
  </si>
  <si>
    <t>Sukru Ganda
S/o-Mayadhar Ganda</t>
  </si>
  <si>
    <t xml:space="preserve">Shivnarayan Rohidas
</t>
  </si>
  <si>
    <t>84006588535
UGB Badmal</t>
  </si>
  <si>
    <t>53,53/25</t>
  </si>
  <si>
    <t>Durga Sa adopted
S/o-Hrushikesh Sahu</t>
  </si>
  <si>
    <t>Prabhat Sa
S/o-Durgaprasad Sa</t>
  </si>
  <si>
    <t>34338638391
SBI JSG</t>
  </si>
  <si>
    <t>30222899079
SBIN0010134</t>
  </si>
  <si>
    <t>53/11</t>
  </si>
  <si>
    <t>Sarojini Sahu
S/o-Hari Sahu</t>
  </si>
  <si>
    <t>11346953039
SBIN0000238</t>
  </si>
  <si>
    <t>Panabadi Bhoi
W/o-Trilochan Bhoi</t>
  </si>
  <si>
    <t>Hemsagar Bhoi
S/o-Satya Bhoi</t>
  </si>
  <si>
    <t>909010044409138
Axis Bank JSg</t>
  </si>
  <si>
    <t>Chakradhar Sahu
S/o-Nilambar Sahu</t>
  </si>
  <si>
    <t>Purusottam sahu
S/o-Shivsankar Sahu</t>
  </si>
  <si>
    <t>306010100095822
Axis Bank
Sambalpur</t>
  </si>
  <si>
    <t>Bhuban Jharia</t>
  </si>
  <si>
    <t>Tapan Ku. Jharia
S/o-Bhuban Jharia</t>
  </si>
  <si>
    <t>11346784615
Sbi JSG</t>
  </si>
  <si>
    <t>26
53/5</t>
  </si>
  <si>
    <t>Bui Pasayat and others
Kunja pasayat</t>
  </si>
  <si>
    <t>Kunjabihari Pasayat
S/o-Dhuba pasayat</t>
  </si>
  <si>
    <t xml:space="preserve">Nabakishore Naik, Tularam Naik, Kishore Naik S/o- Uttam Naik </t>
  </si>
  <si>
    <t xml:space="preserve">Nabakishore Naik 
S/o- Uttam Naik </t>
  </si>
  <si>
    <t xml:space="preserve">State Bank of India 
30215510970
</t>
  </si>
  <si>
    <t>Purna</t>
  </si>
  <si>
    <t xml:space="preserve">Kishor Kumar Naik
S/o- Uttam Naik </t>
  </si>
  <si>
    <t xml:space="preserve">State Bank of India
11324727562
</t>
  </si>
  <si>
    <t>19
12
14
13</t>
  </si>
  <si>
    <t xml:space="preserve">Labani Pandey S/o- Niladri Pandey 
Niladri Pandey S/o- Balunekeswar Pandey 
Niladri Pandey S/o- Balunekeswar Pandey 
Niladri Pandey S/o- Balunekeswar Pandey </t>
  </si>
  <si>
    <t xml:space="preserve">Labanidhar Pandey 
S/o- Niladri Pandey </t>
  </si>
  <si>
    <t>IOB 
146101000000828</t>
  </si>
  <si>
    <t xml:space="preserve">Jayadev Pandey S/o- Balunkeswar Pandey </t>
  </si>
  <si>
    <t xml:space="preserve">Minu Pandey 
W/o- Subash Pandey </t>
  </si>
  <si>
    <t>PNB 
2218000100114112</t>
  </si>
  <si>
    <t xml:space="preserve">Pitamber Paney S/o- Dasarathi Pandey </t>
  </si>
  <si>
    <t xml:space="preserve">Pranaya Pandey 
S/o- Dileswar Pandey </t>
  </si>
  <si>
    <t xml:space="preserve">UGB
12085019797
</t>
  </si>
  <si>
    <t xml:space="preserve">Prabin Kumar Pandey 
S/o- Dileswar Pandey </t>
  </si>
  <si>
    <t xml:space="preserve">State Bank of India
30697196007
</t>
  </si>
  <si>
    <t>18 &amp; 29</t>
  </si>
  <si>
    <t xml:space="preserve">Munu Kisan &amp; others </t>
  </si>
  <si>
    <t xml:space="preserve">Nityananda Kisan 
S/o- Sitaram Kisan </t>
  </si>
  <si>
    <t>Allhabad Bank
20627192066
768010202</t>
  </si>
  <si>
    <t xml:space="preserve">Gita Kisan 
W/o- Sahadev Kisan </t>
  </si>
  <si>
    <t xml:space="preserve">CANARA BANK
2805108005131
</t>
  </si>
  <si>
    <t xml:space="preserve">Usha Kisan 
W/o- Tikeswar Kisan </t>
  </si>
  <si>
    <t xml:space="preserve">CANARA BANK
2805108005499
</t>
  </si>
  <si>
    <t xml:space="preserve">Shankar Prasad Pandey 
S/o- Dadhibaman Pandey </t>
  </si>
  <si>
    <t xml:space="preserve">Suchitra Patel 
W/o- Om Prakash Patel </t>
  </si>
  <si>
    <t xml:space="preserve">State Bank of India
11346808901
</t>
  </si>
  <si>
    <t xml:space="preserve">Shradhakar Pandey S/o- Dasarathi Pandey </t>
  </si>
  <si>
    <t xml:space="preserve">Dillip Pandey 
S/o- Kuntabhoj Pandey </t>
  </si>
  <si>
    <t>State Bank of India
31673874575</t>
  </si>
  <si>
    <t xml:space="preserve">Bipin chandra Pandey 
Raibat Pandey </t>
  </si>
  <si>
    <t>Axis Bank
913010033395179</t>
  </si>
  <si>
    <t>34/122</t>
  </si>
  <si>
    <t xml:space="preserve">Bala Kisan S/o- Kandra Kisan &amp; others </t>
  </si>
  <si>
    <t xml:space="preserve">Sama Kisan
S/o- Madhu Kisan </t>
  </si>
  <si>
    <t xml:space="preserve">BOI
557010110007659
</t>
  </si>
  <si>
    <t>34/123</t>
  </si>
  <si>
    <t xml:space="preserve">Dutia Kisan S/o- Khadi Kisan </t>
  </si>
  <si>
    <t xml:space="preserve">Sushila Kisan 
W/o- Gobinda Kisan </t>
  </si>
  <si>
    <t>CANARA BANK
2805108003232</t>
  </si>
  <si>
    <t>34/124</t>
  </si>
  <si>
    <t xml:space="preserve">Gopal Kisan S/o- Sundarmani Kisan </t>
  </si>
  <si>
    <t xml:space="preserve">Gopal Ping 
S/o- Sundarmani Ping </t>
  </si>
  <si>
    <t xml:space="preserve">ANDHRA BANK 106410100000894
</t>
  </si>
  <si>
    <t>34/125</t>
  </si>
  <si>
    <t xml:space="preserve">Rajkishore Kisan S/o- Nepal Kisan &amp; others </t>
  </si>
  <si>
    <t xml:space="preserve">Rajani Ping 
W/o- Nepal Ping </t>
  </si>
  <si>
    <t xml:space="preserve">ANDHRA BANK
106410100000900
</t>
  </si>
  <si>
    <t>34/126</t>
  </si>
  <si>
    <t xml:space="preserve">Urmila Kisan D/o- Chandra Kisan &amp; others </t>
  </si>
  <si>
    <t xml:space="preserve">Santosh Kisan 
S/o- Chitra Kisan </t>
  </si>
  <si>
    <t>CANARA BANK
2805108004538</t>
  </si>
  <si>
    <t>34/127</t>
  </si>
  <si>
    <t xml:space="preserve">Sricharan Kisan S/o- Nrupa Kisan &amp; others </t>
  </si>
  <si>
    <t xml:space="preserve">Gurucharan Kisan 
S/o- Nrupalal Kisan </t>
  </si>
  <si>
    <t>State Bank of India
31020547051</t>
  </si>
  <si>
    <t xml:space="preserve">Rabindra Kisan 
S/o- Sricharan Kisan </t>
  </si>
  <si>
    <t>State Bank of India
34405616654</t>
  </si>
  <si>
    <t>34/128</t>
  </si>
  <si>
    <t xml:space="preserve">Iswar Kisan S/o- Madhu Kisan </t>
  </si>
  <si>
    <t xml:space="preserve">Pankaj Pradhan 
S/o- Iswar Kisan </t>
  </si>
  <si>
    <t>State Bank of India
30671488308</t>
  </si>
  <si>
    <t>34/129</t>
  </si>
  <si>
    <t xml:space="preserve">Janmajaya Kisan S/o- Ganesh Kisan &amp; others </t>
  </si>
  <si>
    <t>Janmajaya Kisan 
S/o- Ganesh Kisan</t>
  </si>
  <si>
    <t xml:space="preserve">BOI
557010110008670
</t>
  </si>
  <si>
    <t>34/130</t>
  </si>
  <si>
    <t xml:space="preserve">Nabin Kisan S/o- Parsu Kisan &amp; others </t>
  </si>
  <si>
    <t xml:space="preserve">Arjun Kisan
S/o- Parsu Kisan </t>
  </si>
  <si>
    <t xml:space="preserve">ORIENTAL 
11482041008119
</t>
  </si>
  <si>
    <t xml:space="preserve">Sunita Kisan 
W/o- Bhagaban Kisan </t>
  </si>
  <si>
    <t xml:space="preserve">CANARA BANK
2805108004333
</t>
  </si>
  <si>
    <t>34/131</t>
  </si>
  <si>
    <t xml:space="preserve">Droupadi Kisan &amp; others </t>
  </si>
  <si>
    <t xml:space="preserve">Prafulla Kisan 
S/o- Benu Kisan </t>
  </si>
  <si>
    <t xml:space="preserve">UGB 
84012835409
</t>
  </si>
  <si>
    <t xml:space="preserve">Madhab Chandra Pandey 
S/o- Pitamber Pandey </t>
  </si>
  <si>
    <t xml:space="preserve">SBI
11346846324
</t>
  </si>
  <si>
    <t xml:space="preserve">Amati Pradhan, Pichhalu Pradhan S/o- Budhu Pradhan </t>
  </si>
  <si>
    <t xml:space="preserve">Bipin Bihari Pradhan
S/o- Chandra Sekhar Pradhan </t>
  </si>
  <si>
    <t>SBI
33322573552</t>
  </si>
  <si>
    <t xml:space="preserve">Khatkuri Naik 
S/o- Sribasta Naik </t>
  </si>
  <si>
    <t>ANDHRA BANK 
106410100043464</t>
  </si>
  <si>
    <t>Kurebaga</t>
  </si>
  <si>
    <t>Paramananda Tripathy S/o-Kunjabihari Tripathy</t>
  </si>
  <si>
    <t>Paramananda Tripathy 
S/o-Kunjabihari Tripathy</t>
  </si>
  <si>
    <t xml:space="preserve">Union Bank of India 
354002010002524 
</t>
  </si>
  <si>
    <t xml:space="preserve">Kartika Naik S/o- Birbal Naik &amp; others </t>
  </si>
  <si>
    <t xml:space="preserve">Karnakar Naik 
S/o- Kartika Naik </t>
  </si>
  <si>
    <t>CANARA BANK 
2805108004095</t>
  </si>
  <si>
    <t xml:space="preserve">Dambarudhar Naik S/o- Baldev Naik </t>
  </si>
  <si>
    <t xml:space="preserve">Hrudananda Naik 
S/o- Dambarudhar Naik </t>
  </si>
  <si>
    <t xml:space="preserve">CBI
2086390642
</t>
  </si>
  <si>
    <t xml:space="preserve">Kastu Charan Patel 
S/o- Harihar Patel </t>
  </si>
  <si>
    <t>Indian Post 
1091270778</t>
  </si>
  <si>
    <t xml:space="preserve">Chhabila Patel &amp; others </t>
  </si>
  <si>
    <t xml:space="preserve">Chudamani Patel 
S/o- Manglu Patel </t>
  </si>
  <si>
    <t xml:space="preserve">Union Bank of India 
354002010010370 
</t>
  </si>
  <si>
    <t xml:space="preserve">Lambodar Patel 
S/o- Biramitra Patel </t>
  </si>
  <si>
    <t>Vijaya Bank 
740801011000939</t>
  </si>
  <si>
    <t xml:space="preserve">Goutam Patel 
S/o- Bhikha Patel </t>
  </si>
  <si>
    <t>SBI
32956420679</t>
  </si>
  <si>
    <t xml:space="preserve">Krushna Chandra Seth 
S/o- Parameswar Seth </t>
  </si>
  <si>
    <t xml:space="preserve">Ramesh Chandra Seth 
S/o- Hrudananda Seth </t>
  </si>
  <si>
    <t xml:space="preserve">UBI
1403010141642
</t>
  </si>
  <si>
    <t xml:space="preserve">Purastam Naik S/o- Brajamohan Naik 
&amp; others </t>
  </si>
  <si>
    <t xml:space="preserve">Rukman Naik 
S/o- Brajamohan Naik </t>
  </si>
  <si>
    <t>CANARA BANK 
2805101004043</t>
  </si>
  <si>
    <t xml:space="preserve">Bijay Pradhan &amp; others </t>
  </si>
  <si>
    <t xml:space="preserve">Narayan Pradhan
S/o- Ujagar Pradhan </t>
  </si>
  <si>
    <t>ANDHRA BANK 
106410100026500</t>
  </si>
  <si>
    <t xml:space="preserve">Rajkumar Seth &amp; others </t>
  </si>
  <si>
    <t xml:space="preserve">Kunduru Seth 
S/o- Kalo Seth </t>
  </si>
  <si>
    <t xml:space="preserve">ANDHRA BANK 
106410100066696
</t>
  </si>
  <si>
    <t xml:space="preserve">Subnath Pradhan S/o- Ananda Pradhan 
&amp; others </t>
  </si>
  <si>
    <t xml:space="preserve">Janhabi Bisi 
W/o- Jayram Bisi </t>
  </si>
  <si>
    <t xml:space="preserve">ANDHRA BANK 
106410100044551
</t>
  </si>
  <si>
    <t xml:space="preserve">Harihar Pradhan 
S/o- Jay Pradhan </t>
  </si>
  <si>
    <t>SBI
32347510330</t>
  </si>
  <si>
    <t xml:space="preserve">Sambaru Pradhan 
S/o- Jay Pradhan </t>
  </si>
  <si>
    <t xml:space="preserve">ANDHRA BANK 
106410100093142
</t>
  </si>
  <si>
    <t xml:space="preserve">Mini Buda 
W/o- Madhan Buda </t>
  </si>
  <si>
    <t xml:space="preserve">ANDHRA BANK 
106410100042508
</t>
  </si>
  <si>
    <t xml:space="preserve">Basudev Tripathy S/o- Harihar Tripathy </t>
  </si>
  <si>
    <t xml:space="preserve">Basudev Tripathy 
S/o- Harihar Tripathy </t>
  </si>
  <si>
    <t>SBI
11346924698</t>
  </si>
  <si>
    <t xml:space="preserve">Sankirtan Naik, Sundar Naik S/o- Sukru Jhankar </t>
  </si>
  <si>
    <t xml:space="preserve">Sundar Naik 
S/o- Sukru Naik </t>
  </si>
  <si>
    <t>SBI
11346934152</t>
  </si>
  <si>
    <t xml:space="preserve">Sankirtan Naik 
S/o- Sukru Naik </t>
  </si>
  <si>
    <t>SBI
11346934130</t>
  </si>
  <si>
    <t>61/40</t>
  </si>
  <si>
    <t xml:space="preserve">Bajru Kisan S/o- Raghu Kisan </t>
  </si>
  <si>
    <t xml:space="preserve">Premsagar Kisan 
S/o- Bajru Kisan </t>
  </si>
  <si>
    <t xml:space="preserve">CBI
3383008387
</t>
  </si>
  <si>
    <t>61/69</t>
  </si>
  <si>
    <t xml:space="preserve">Satyananda Naik S/o- Krushna Chandra Naik </t>
  </si>
  <si>
    <t xml:space="preserve">Satyananda Naik 
S/o- Krushna Chandra Naik </t>
  </si>
  <si>
    <t>UCO Bank 
006552</t>
  </si>
  <si>
    <t>61/52
6153</t>
  </si>
  <si>
    <t xml:space="preserve">Bhagabati Naik W/o- Santosh Kumar Naik 
Santosh Naik S/o- Khageswar Naik &amp; others </t>
  </si>
  <si>
    <t xml:space="preserve">Santosh Kumar Naik 
S/o- Khageswar Naik </t>
  </si>
  <si>
    <t>Punjab National Bank 
2218000100089557</t>
  </si>
  <si>
    <t>61/48</t>
  </si>
  <si>
    <t xml:space="preserve">Sushila Naik W/o- Kuber Naik </t>
  </si>
  <si>
    <t xml:space="preserve">Sushila Naik 
W/o- Kuber Naik </t>
  </si>
  <si>
    <t>UCO Bank 
13722</t>
  </si>
  <si>
    <t>61/43</t>
  </si>
  <si>
    <t xml:space="preserve">Dileswar Naik S/o- Bhuban Naik </t>
  </si>
  <si>
    <t xml:space="preserve">Saroj Kumar Naik 
S/o- Dileswar Naik </t>
  </si>
  <si>
    <t xml:space="preserve">UBI
354002010011002
</t>
  </si>
  <si>
    <t>61/35</t>
  </si>
  <si>
    <t xml:space="preserve">Tularam Naik S/o- Bhuban Naik </t>
  </si>
  <si>
    <t xml:space="preserve">Tularam Naik 
S/o- Bhuban Naik </t>
  </si>
  <si>
    <t>SBI
11346800195</t>
  </si>
  <si>
    <t>61/37</t>
  </si>
  <si>
    <t xml:space="preserve">Gopal Naik S/o- Bhuban Naik </t>
  </si>
  <si>
    <t xml:space="preserve">Surama Naik
W/o- Gopal Naik </t>
  </si>
  <si>
    <t>SBI
30884099770</t>
  </si>
  <si>
    <t xml:space="preserve">Ratha Kisan &amp; others </t>
  </si>
  <si>
    <t xml:space="preserve">Hema Prasad Kisan
S/o- Nila Kisan </t>
  </si>
  <si>
    <t xml:space="preserve">Brundaban Kisan 
S/o- Sridhar Kisan </t>
  </si>
  <si>
    <t>SDCCB 
09915</t>
  </si>
  <si>
    <t xml:space="preserve">Sudarshan Kisan 
S/o- Baju Kisan </t>
  </si>
  <si>
    <t>Badmal Society 
3907</t>
  </si>
  <si>
    <t xml:space="preserve">Santoh Kisan 
S/o- Diba Kisan </t>
  </si>
  <si>
    <t>CANARA BANK 
2805101004283</t>
  </si>
  <si>
    <t xml:space="preserve">Rajesh Kisan 
S/o- Chamaru Kisan </t>
  </si>
  <si>
    <t xml:space="preserve">Bhubaneswar Singh &amp; others </t>
  </si>
  <si>
    <t xml:space="preserve">Swarna Manjari Singhdeo 
W/o- Gourishankar Singhdeo </t>
  </si>
  <si>
    <t>SBI
32139391216</t>
  </si>
  <si>
    <t xml:space="preserve">Akshya Kumar Singhdeo 
S/o- Baliyar Singhdeo </t>
  </si>
  <si>
    <t>SBI
11346824286</t>
  </si>
  <si>
    <t xml:space="preserve">Ajit Kumar Singhdeo 
S/o- Upendra Singhdeo </t>
  </si>
  <si>
    <t>SBI
11346937969</t>
  </si>
  <si>
    <t xml:space="preserve">Dhirendra Kumar Singhdeo 
S/o- Lalit Mohan Singhdeo </t>
  </si>
  <si>
    <t>PNB 
2218000100101048</t>
  </si>
  <si>
    <t xml:space="preserve">Jyostnamayee Singhdeo 
W/o- Jitendra Ku. Singhdeo </t>
  </si>
  <si>
    <t>SYNDICATE BANK 
80462250001188</t>
  </si>
  <si>
    <t>47
48</t>
  </si>
  <si>
    <t xml:space="preserve">Rudra Pratap Singh 
S/o- Krushna Chandra Singh 
Rupamanjari Singh 
W/o- Shyam Sundar Singh </t>
  </si>
  <si>
    <t xml:space="preserve">Sanjukta Singhdeo 
W/o- Udit Pratap Singhdeo </t>
  </si>
  <si>
    <t xml:space="preserve">UKB 
12085022438
</t>
  </si>
  <si>
    <t>7
26
37</t>
  </si>
  <si>
    <t xml:space="preserve">Kanhu Charan Naik &amp; others 
Parsuram Naik &amp; others 
Bhagaban Naik &amp; others </t>
  </si>
  <si>
    <t xml:space="preserve">Basudev Naik 
S/o- Khageswar Naik </t>
  </si>
  <si>
    <t>SBI, Jharsuguda 
11346966763</t>
  </si>
  <si>
    <t xml:space="preserve">Laxman Naik 
S/o- Digambar Naik </t>
  </si>
  <si>
    <t xml:space="preserve">UBI
354002010011027
</t>
  </si>
  <si>
    <t>26
37</t>
  </si>
  <si>
    <t xml:space="preserve">Parsuram Naik &amp; others 
Bhagaban Naik &amp; others </t>
  </si>
  <si>
    <t xml:space="preserve">Achyutananda Naik 
S/o- Damrudhar Naik </t>
  </si>
  <si>
    <t>SDCCB
03860</t>
  </si>
  <si>
    <t xml:space="preserve">Dibakar Naik 
S/o- Parsuram Naik </t>
  </si>
  <si>
    <t>UCO Bank 
006554</t>
  </si>
  <si>
    <t xml:space="preserve">Bhagaban Naik &amp; others </t>
  </si>
  <si>
    <t xml:space="preserve">Sunil Kumar Naik 
S/o- Shradhakar Naik </t>
  </si>
  <si>
    <t>SBI
11346956937</t>
  </si>
  <si>
    <t>37
61/55
61/56</t>
  </si>
  <si>
    <t xml:space="preserve">Bhagaban Naik &amp; others 
Jayanti Naik W/o- Sobhakar Naik 
Sobhakar Naik S/o- Jayaram Naik </t>
  </si>
  <si>
    <t xml:space="preserve">Jayanti Naik 
W/o- Sobhakar Naik </t>
  </si>
  <si>
    <t xml:space="preserve">ANDHRA BANK 
106410100029385
</t>
  </si>
  <si>
    <t>61/68</t>
  </si>
  <si>
    <t xml:space="preserve">Baleswar Naik S/o- Krushna Chandra Naik </t>
  </si>
  <si>
    <t xml:space="preserve">Baleswar Naik 
S/o- Krushna Chandra Naik </t>
  </si>
  <si>
    <t>UCO Bank 
06360100006551</t>
  </si>
  <si>
    <t xml:space="preserve">Rohit Kumar Pandey S/o- Jagannath Pandey </t>
  </si>
  <si>
    <t xml:space="preserve">Rohit Kumar Pandey 
S/o- Jagannath Pandey </t>
  </si>
  <si>
    <t xml:space="preserve">
11346765240
</t>
  </si>
  <si>
    <t>Jsg-3</t>
  </si>
  <si>
    <t xml:space="preserve">Debendra Pandey S/o- Bhismadev Pandey </t>
  </si>
  <si>
    <t xml:space="preserve">Basudev Pandey 
S/o- Mahendra Pratap Pandey </t>
  </si>
  <si>
    <t>333
206
393</t>
  </si>
  <si>
    <t>Debendra Pandey S/o- Bhismadev Pandey 
Debendra Pandey S/o- Bhismadev Pandey 
Rohit Kumar Pandey S/o- Jagannath Pandey</t>
  </si>
  <si>
    <t xml:space="preserve">Debendra Pratap Pandey 
S/o- Bhismadev Pandey </t>
  </si>
  <si>
    <t xml:space="preserve">
30434481234</t>
  </si>
  <si>
    <t>323
329
324
326</t>
  </si>
  <si>
    <t xml:space="preserve">Bhismadev Pandey S/o- Paramananda 
Bhismadev Pandey &amp; others 
Bhismadev Pandey &amp; others 
Bhismadev Pandey &amp; others </t>
  </si>
  <si>
    <t xml:space="preserve">Bikram Pandey 
S/o- Bhimsen Pandey </t>
  </si>
  <si>
    <t xml:space="preserve">
08589</t>
  </si>
  <si>
    <t xml:space="preserve">Bhismadev Pandey &amp; others </t>
  </si>
  <si>
    <t xml:space="preserve">Sarat Pandey 
S/o- Bhimsen Pandey </t>
  </si>
  <si>
    <t>313
314</t>
  </si>
  <si>
    <t xml:space="preserve">Budhuram Padhan S/o- Manbodh Padhan 
Budhuram Padhan S/o- Manbodh Padhan &amp; others </t>
  </si>
  <si>
    <t xml:space="preserve">Sureshlal Padhan 
S/o- Chainu Padhan </t>
  </si>
  <si>
    <t xml:space="preserve">
11346969389</t>
  </si>
  <si>
    <t xml:space="preserve">Brusabha Badi S/o- Ghasiram Badi </t>
  </si>
  <si>
    <t xml:space="preserve">Firoj Badi 
S/o- Brusabha Badi </t>
  </si>
  <si>
    <t xml:space="preserve">
31673678945</t>
  </si>
  <si>
    <t xml:space="preserve">Sudam Badi 
S/o- Brusabha Badi </t>
  </si>
  <si>
    <t xml:space="preserve">Shiba Majhi 
S/o- Patara Majhi </t>
  </si>
  <si>
    <t xml:space="preserve">Prabitra Majhi 
S/o- Shiba Majhi </t>
  </si>
  <si>
    <t xml:space="preserve">
022053004434</t>
  </si>
  <si>
    <t xml:space="preserve">Balmati Padhan &amp; others </t>
  </si>
  <si>
    <t xml:space="preserve">Baikuntha Pradhan 
S/o- Gita Pradhan </t>
  </si>
  <si>
    <t xml:space="preserve">
11346890157</t>
  </si>
  <si>
    <t xml:space="preserve">Bimala Pradhan 
W/o- Chandan Pradhan </t>
  </si>
  <si>
    <t xml:space="preserve">
20627194096</t>
  </si>
  <si>
    <t>286
312</t>
  </si>
  <si>
    <t xml:space="preserve">Balmati Padhan &amp; others 
Budhu Padhan S/o- Panda Padhan </t>
  </si>
  <si>
    <t xml:space="preserve">Satyabati Padhan 
W/o- Nityananda Pradhan </t>
  </si>
  <si>
    <t xml:space="preserve">
33038875078</t>
  </si>
  <si>
    <t>339 &amp; 536/459</t>
  </si>
  <si>
    <t xml:space="preserve">Shyam Sundar Pandey
S/o- Bhubaneswar Pandey </t>
  </si>
  <si>
    <t xml:space="preserve">
1403010131230
</t>
  </si>
  <si>
    <t xml:space="preserve">Padri Pradhan &amp; others </t>
  </si>
  <si>
    <t xml:space="preserve">Suresh Padhan 
S/o- Pachi Padhan </t>
  </si>
  <si>
    <t xml:space="preserve">
11745643148</t>
  </si>
  <si>
    <t>239
332</t>
  </si>
  <si>
    <t xml:space="preserve">Padri Pradhan &amp; others 
Bhima Pradhan S/o- Badi Pradhan </t>
  </si>
  <si>
    <t xml:space="preserve">Niranjan Pradhan 
S/o- Bhima Pradhan </t>
  </si>
  <si>
    <t xml:space="preserve"> 
1890</t>
  </si>
  <si>
    <t>239
66</t>
  </si>
  <si>
    <t xml:space="preserve">Padri Pradhan &amp; others 
Kehdu Pradhan S/o- Baisakhu Pradhan </t>
  </si>
  <si>
    <t xml:space="preserve">Munilal Pradhan 
S/o- Khedu Pradhan </t>
  </si>
  <si>
    <t xml:space="preserve">
06360110015506</t>
  </si>
  <si>
    <t xml:space="preserve">Pabitra Pradhan 
S/o- Rama Pradhan </t>
  </si>
  <si>
    <t>536/398
85
373</t>
  </si>
  <si>
    <t xml:space="preserve">Nrupamani Pradhan S/o- Chandra Pradhan 
Gopi pradhan &amp; others 
Raghu Pradhan &amp; others </t>
  </si>
  <si>
    <t xml:space="preserve">Nrupamani Pradhan 
S/o- Chandra Pradhan </t>
  </si>
  <si>
    <t xml:space="preserve">
11346812248</t>
  </si>
  <si>
    <t>74 &amp; 75</t>
  </si>
  <si>
    <t xml:space="preserve">Gajindra Pradhan S/o- Pandru Pradhan </t>
  </si>
  <si>
    <t xml:space="preserve">Ganesh Pradhan 
S/o- Gajindra Pradhan </t>
  </si>
  <si>
    <t xml:space="preserve">
01190022996</t>
  </si>
  <si>
    <t xml:space="preserve">Jhima Pradhan &amp; others </t>
  </si>
  <si>
    <t xml:space="preserve">Rabi Shankar Pradhan 
S/o- Chaitu Pradhan </t>
  </si>
  <si>
    <t xml:space="preserve">
30559360226</t>
  </si>
  <si>
    <t xml:space="preserve">Urbasi Pradhan 
S/o- Bhaga Pradhan </t>
  </si>
  <si>
    <t xml:space="preserve">
11346812985</t>
  </si>
  <si>
    <t>374 &amp; 373</t>
  </si>
  <si>
    <t xml:space="preserve">Raghu Padhan &amp; others </t>
  </si>
  <si>
    <t xml:space="preserve">Subhan Pradhan 
S/o- Dada Pradhan </t>
  </si>
  <si>
    <t xml:space="preserve">
11346975086</t>
  </si>
  <si>
    <t>443 &amp; 373</t>
  </si>
  <si>
    <t xml:space="preserve">Sadhabani Kisan Kisan W/o- Chunda Kisan 
Raghu Pradhan &amp; others </t>
  </si>
  <si>
    <t xml:space="preserve">Madhu Pradhan 
S/o- Dasia Pradhan </t>
  </si>
  <si>
    <t xml:space="preserve">
32841822596</t>
  </si>
  <si>
    <t>85
373
299
300
536/396
536/125</t>
  </si>
  <si>
    <t xml:space="preserve">Gopi Pradhan &amp; others 
Raghu Pradhan &amp; others 
Bita Pradhan S/o- Dasa Pradhan 
Bita Pradhan S/o- Dasa Pradhan 
Bita Pradhan S/o- Dasa Pradhan 
Bita Pradhan S/o- Dasa Pradhan </t>
  </si>
  <si>
    <t xml:space="preserve">Surendra Pradhan 
S/o- Bita Pradhan </t>
  </si>
  <si>
    <t xml:space="preserve">
11346868632</t>
  </si>
  <si>
    <t xml:space="preserve">Sadhu Pradhan 
S/o- Bita Pradhan </t>
  </si>
  <si>
    <t xml:space="preserve">
11346873222</t>
  </si>
  <si>
    <t xml:space="preserve">Raghu Pradhan &amp; others </t>
  </si>
  <si>
    <t xml:space="preserve">Iswar Pradhan
S/o- Munku Pradhan </t>
  </si>
  <si>
    <t xml:space="preserve">
34291458307
</t>
  </si>
  <si>
    <t xml:space="preserve">Bhima Pradhan &amp; others </t>
  </si>
  <si>
    <t xml:space="preserve">Sriprasad Pradhan 
S/o- Bhima Pradhan </t>
  </si>
  <si>
    <t>85
373</t>
  </si>
  <si>
    <t xml:space="preserve">Gopi Pradhan &amp; others 
Raghu Pradhan &amp; others </t>
  </si>
  <si>
    <t xml:space="preserve">Jogindra Pradhan 
S/o- Bana Pradhan </t>
  </si>
  <si>
    <t xml:space="preserve">
30960810431</t>
  </si>
  <si>
    <t>85
300
373</t>
  </si>
  <si>
    <t xml:space="preserve">Gopi Pradhan &amp; others 
Bita Pradhan &amp; others 
Raghu Pradhan &amp; others </t>
  </si>
  <si>
    <t xml:space="preserve">Gulapi Mahanandia @ Pradhan 
W/o- Ranjit Mahanandia </t>
  </si>
  <si>
    <t xml:space="preserve">
106410021026404</t>
  </si>
  <si>
    <t xml:space="preserve">Charan Pradhan &amp; others </t>
  </si>
  <si>
    <t xml:space="preserve">Rajesh Majhi 
S/o- Pabitra Majhi </t>
  </si>
  <si>
    <t xml:space="preserve">
1297058</t>
  </si>
  <si>
    <t xml:space="preserve">Keshab Pradhan 
S/o- </t>
  </si>
  <si>
    <t xml:space="preserve">
11346969107</t>
  </si>
  <si>
    <t xml:space="preserve">Janaki Pradhan 
W/o- </t>
  </si>
  <si>
    <t xml:space="preserve">
11346969072</t>
  </si>
  <si>
    <t xml:space="preserve">Basamati Pradhan &amp; others </t>
  </si>
  <si>
    <t xml:space="preserve">Trilochan Dansana
S/o- Sitaram Dansana </t>
  </si>
  <si>
    <t xml:space="preserve">
20234207535</t>
  </si>
  <si>
    <t>338 &amp; 373</t>
  </si>
  <si>
    <t xml:space="preserve">Arjun Pradhan 
S/o- Hira Pradhan </t>
  </si>
  <si>
    <t xml:space="preserve">
11346866612</t>
  </si>
  <si>
    <t>373 &amp;
374</t>
  </si>
  <si>
    <t xml:space="preserve">Gopal Pradhan S/o-Kheda Pradhan, Rama Pradhan S/o- Raghu Pradhan, Lochan Pradhan S/o- Deba Pradhan </t>
  </si>
  <si>
    <t xml:space="preserve">
2218000100076924
</t>
  </si>
  <si>
    <t>373
536/27
343
456
414
416</t>
  </si>
  <si>
    <t xml:space="preserve">Raghu Pradhan &amp; others 
Shiblal Pradhan S/o- Lima Pradhan 
Shiblal Pradhan S/o- Lima Pradhan 
Shiblal Pradhan S/o- Lima Pradhan 
Lima Pradhan S/o- Laxman Pradhan 
Lima Pradhan S/o- Laxman Pradhan </t>
  </si>
  <si>
    <t>Shiblal Pradhan 
S/o- Lima Pradhan</t>
  </si>
  <si>
    <t xml:space="preserve">
11346812714</t>
  </si>
  <si>
    <t>373
536/129
374</t>
  </si>
  <si>
    <t xml:space="preserve">Raghu Pradhan &amp; others 
Bhaktaram Pradhan &amp; others 
Raghu Pradhan &amp; others </t>
  </si>
  <si>
    <t>Bhaktaram Pradhan 
S/o-Sundar Pradhan</t>
  </si>
  <si>
    <t xml:space="preserve">
1208504872</t>
  </si>
  <si>
    <t>373
536/10
210</t>
  </si>
  <si>
    <t xml:space="preserve">Raghu Pradhan &amp; others 
Dhani Pradhan S/o- Laxman Pradhan 
Dhani Pradhan S/o- Laxman Pradhan </t>
  </si>
  <si>
    <t>Mangal Chandra Pradhan 
S/o- Dhani Pradhan</t>
  </si>
  <si>
    <t xml:space="preserve">
20263978810
</t>
  </si>
  <si>
    <t>373
85</t>
  </si>
  <si>
    <t xml:space="preserve">Raghu Pradhan &amp; others 
Gopi Pradhan &amp; others </t>
  </si>
  <si>
    <t>Susanta Pradhan 
S/o- Kalia Pradhan</t>
  </si>
  <si>
    <t xml:space="preserve">
740104000009706
</t>
  </si>
  <si>
    <t>313 &amp; 314</t>
  </si>
  <si>
    <t xml:space="preserve">Budhuram Pradhan &amp; others </t>
  </si>
  <si>
    <t>Jishor Pradhan 
S/o- Shyam Sundar Pradhan</t>
  </si>
  <si>
    <t xml:space="preserve">
12085020984</t>
  </si>
  <si>
    <t xml:space="preserve">Rengtu Pradhan &amp; others </t>
  </si>
  <si>
    <t>Bijay Pradhan 
S/o- Budhu Pradhan</t>
  </si>
  <si>
    <t xml:space="preserve">
32844045354</t>
  </si>
  <si>
    <t>536/292</t>
  </si>
  <si>
    <t xml:space="preserve">Rangabati Majhi W/o- Chandra Majhi </t>
  </si>
  <si>
    <t>Prahallad Majhi 
S/o- Chandra Majhi</t>
  </si>
  <si>
    <t xml:space="preserve">
35196200450</t>
  </si>
  <si>
    <t>Chitamani Dansana 
S/o- Sitaram Dansana</t>
  </si>
  <si>
    <t xml:space="preserve">
84016056202
</t>
  </si>
  <si>
    <t>Iswari Dansana 
S/o- Arjun Dansana</t>
  </si>
  <si>
    <t xml:space="preserve">
30296054782</t>
  </si>
  <si>
    <t xml:space="preserve">Trilochan Pradhan 
S/o- Kartika Pradhan </t>
  </si>
  <si>
    <t xml:space="preserve">
11346812907</t>
  </si>
  <si>
    <t xml:space="preserve">Harachand Patel &amp; others </t>
  </si>
  <si>
    <t xml:space="preserve">Sampati Patel @ Bhagabati Pandey W/o- Jogindra Pandey </t>
  </si>
  <si>
    <t xml:space="preserve">
121600012</t>
  </si>
  <si>
    <t>231 &amp; 537</t>
  </si>
  <si>
    <t xml:space="preserve">Niladri Pandey &amp; others </t>
  </si>
  <si>
    <t xml:space="preserve">Tapaswini Pandey 
W/o- Mitrabhanu Pandey </t>
  </si>
  <si>
    <t xml:space="preserve">
20214958961</t>
  </si>
  <si>
    <t xml:space="preserve">Kuntilata Pandey 
W/o- Santosh Pandey </t>
  </si>
  <si>
    <t xml:space="preserve">
11346854595</t>
  </si>
  <si>
    <t xml:space="preserve">Banamali Pandey 
S/o- Ugrasen Pandey </t>
  </si>
  <si>
    <t xml:space="preserve">
11346929630
</t>
  </si>
  <si>
    <t xml:space="preserve">Bhimsen Pandey &amp; others </t>
  </si>
  <si>
    <t xml:space="preserve">Jadumani Pandey 
S/o- Trilochan Pandey </t>
  </si>
  <si>
    <t xml:space="preserve">
11346804134</t>
  </si>
  <si>
    <t xml:space="preserve">Nakul Pandey 
S/o- Trilochan Pandey </t>
  </si>
  <si>
    <t xml:space="preserve">
30340653028</t>
  </si>
  <si>
    <t xml:space="preserve">Dasarathi Badi 
S/o- Ghanashyam Badi </t>
  </si>
  <si>
    <t xml:space="preserve">Chandramani Badi 
S/o- Dasarathi Badi </t>
  </si>
  <si>
    <t xml:space="preserve">
11346978510
</t>
  </si>
  <si>
    <t xml:space="preserve">Pandri Pradhan &amp; others </t>
  </si>
  <si>
    <t xml:space="preserve">Paramananda Pradhan 
S/o- Arjun Pradhan </t>
  </si>
  <si>
    <t xml:space="preserve">
84021786458
</t>
  </si>
  <si>
    <t xml:space="preserve">Bishnu Pradhan 
S/o- Kesha Pradhan </t>
  </si>
  <si>
    <t xml:space="preserve">
30100100001550</t>
  </si>
  <si>
    <t xml:space="preserve">Pabitra Kisan &amp; others </t>
  </si>
  <si>
    <t xml:space="preserve">Sricharan Kisan 
S/o- Pabitra Kisan </t>
  </si>
  <si>
    <t xml:space="preserve">
80462210016231
</t>
  </si>
  <si>
    <t xml:space="preserve">Munna Kisan 
S/o- Pabitra Kisan </t>
  </si>
  <si>
    <t xml:space="preserve">
06360110014264</t>
  </si>
  <si>
    <t xml:space="preserve">Balmiki Chandra Pradhan 
S/o- Gobinda Chandra Kisan </t>
  </si>
  <si>
    <t xml:space="preserve">
80462210016169
</t>
  </si>
  <si>
    <t xml:space="preserve">Padmanava Pandey S/o- Bhagirathi Pandey </t>
  </si>
  <si>
    <t xml:space="preserve">Birendra Kumar Pandey 
S/o- Padmanava Pandey </t>
  </si>
  <si>
    <t xml:space="preserve">
913010050755141</t>
  </si>
  <si>
    <t xml:space="preserve">Upendra Pandey 
S/o- Padmanava Pandey </t>
  </si>
  <si>
    <t xml:space="preserve">
557010110000900
</t>
  </si>
  <si>
    <t xml:space="preserve">Rajendra Pandey 
S/o- Padmanava Pandey </t>
  </si>
  <si>
    <t xml:space="preserve">
10856886205</t>
  </si>
  <si>
    <t xml:space="preserve">Jogindra Pandey 
S/o- Padmanava Pandey </t>
  </si>
  <si>
    <t xml:space="preserve">
1403010101896</t>
  </si>
  <si>
    <t xml:space="preserve">Subash Chandra Pandey 
S/o- Padmanava Pandey </t>
  </si>
  <si>
    <t xml:space="preserve">
3443407294
</t>
  </si>
  <si>
    <t xml:space="preserve">Khirasindhu Pandey S/o- Bhagirathi Pandey </t>
  </si>
  <si>
    <t xml:space="preserve">Antaryami Pandey 
S/o- Tarani Pandey </t>
  </si>
  <si>
    <t xml:space="preserve">
11346857879</t>
  </si>
  <si>
    <t xml:space="preserve">Mahesh Pandey 
S/o- Khirasindhu Pandey </t>
  </si>
  <si>
    <t xml:space="preserve">
11346804247</t>
  </si>
  <si>
    <t xml:space="preserve">Arjun Kumar Pandey 
Bijaya Pandey </t>
  </si>
  <si>
    <t xml:space="preserve">
31869322769</t>
  </si>
  <si>
    <t xml:space="preserve">Umesh Kumar Pandey 
S/o- Khirasindhu Pandey </t>
  </si>
  <si>
    <t xml:space="preserve">
11346804702</t>
  </si>
  <si>
    <t>121
536/998</t>
  </si>
  <si>
    <t xml:space="preserve">Jayasingh Pradhan &amp; others 
Kumar Pradhan &amp; others </t>
  </si>
  <si>
    <t xml:space="preserve">Sundarjee Pradhan 
S/o- Nagu Pradhan </t>
  </si>
  <si>
    <t xml:space="preserve">
11346812533</t>
  </si>
  <si>
    <t xml:space="preserve">Gopi Pradhan &amp; others </t>
  </si>
  <si>
    <t xml:space="preserve">Bhuban Pradhan 
S/o- Gulbadan Pradhan </t>
  </si>
  <si>
    <t xml:space="preserve">
557010110002282
</t>
  </si>
  <si>
    <t>246
349</t>
  </si>
  <si>
    <t xml:space="preserve">Dhawntari Patel &amp; others 
Purastam Patel S/o- Tila Patel &amp; others </t>
  </si>
  <si>
    <t xml:space="preserve">Kedarnath Patel
S/o- Dayasagar Patel </t>
  </si>
  <si>
    <t>SBI
11346870458</t>
  </si>
  <si>
    <t>Jsg-2</t>
  </si>
  <si>
    <t xml:space="preserve">Debendra Pandey S/o- Bhismadev Pandey &amp; others </t>
  </si>
  <si>
    <t xml:space="preserve">Ranjan Patel, Rosan Patel 
S/o- Dhawantri Patel </t>
  </si>
  <si>
    <t>UCO Bank 
6360100007840</t>
  </si>
  <si>
    <t xml:space="preserve">Purastam Patel 
S/o- tila Patel &amp; others </t>
  </si>
  <si>
    <t xml:space="preserve">Keshari Patel 
S/o- Dashrath Patel </t>
  </si>
  <si>
    <t>747/3262</t>
  </si>
  <si>
    <t xml:space="preserve">Gangadhar Naik 
S/o- Kshetramohan Naik </t>
  </si>
  <si>
    <t xml:space="preserve">PNB 
2218000100065283
</t>
  </si>
  <si>
    <t>747/186</t>
  </si>
  <si>
    <t xml:space="preserve">Dayasagar Naik &amp; others </t>
  </si>
  <si>
    <t xml:space="preserve">Minaketan Naik 
S/o- Lokanath Naik </t>
  </si>
  <si>
    <t xml:space="preserve">SBI
11346799202
</t>
  </si>
  <si>
    <t xml:space="preserve">Parameswar Naik 
S/o- Loknath Naik </t>
  </si>
  <si>
    <t xml:space="preserve">SBI
11346801348
</t>
  </si>
  <si>
    <t>747/3261</t>
  </si>
  <si>
    <t xml:space="preserve">Haricharan Naik 
S/o- Niladri Naik </t>
  </si>
  <si>
    <t>SBI
11346927407</t>
  </si>
  <si>
    <t>747/884
747/877
747/2291</t>
  </si>
  <si>
    <t xml:space="preserve">Narmada Patel W/o- Jugal Kishore Patel 
Narmada Patel W/o- Jugal Kishore Patel 
Rajesh Patel S/o- Jugal Kishore Patel </t>
  </si>
  <si>
    <t xml:space="preserve">Jugal Kishore Patel 
S/o- Sachidananda Patel </t>
  </si>
  <si>
    <t xml:space="preserve">SBI
11346806992
</t>
  </si>
  <si>
    <t>747/184</t>
  </si>
  <si>
    <t xml:space="preserve">Padman Naik &amp; others </t>
  </si>
  <si>
    <t xml:space="preserve">Pankaj Naik 
S/o- Rupanand Naik </t>
  </si>
  <si>
    <t xml:space="preserve">Nrupalal Naik &amp; others </t>
  </si>
  <si>
    <t xml:space="preserve">Pramod Naik 
S/o- Damrudhar Naik </t>
  </si>
  <si>
    <t>UCO
06360100005434</t>
  </si>
  <si>
    <t>288
210</t>
  </si>
  <si>
    <t xml:space="preserve">Nrupalal Naik &amp; others 
Thandaram Naik S/o- Trilochan Naik </t>
  </si>
  <si>
    <t xml:space="preserve">Biren Kumar Naik 
S/o- Thandaram Naik </t>
  </si>
  <si>
    <t>SBI
11346858668
SBIN0000238</t>
  </si>
  <si>
    <t xml:space="preserve">Sushil Naik 
S/o- Rajendra Naik </t>
  </si>
  <si>
    <t>1403010100194</t>
  </si>
  <si>
    <t>747/3263</t>
  </si>
  <si>
    <t xml:space="preserve">Benudhar Naik 
S/o- Dayanidhi Naik </t>
  </si>
  <si>
    <t xml:space="preserve">SBI
30856711756
</t>
  </si>
  <si>
    <t xml:space="preserve">Sriram Gardia &amp; others </t>
  </si>
  <si>
    <t xml:space="preserve">Budhuram Gardia
S/o- Amrut Gardia </t>
  </si>
  <si>
    <t>SDCCB
08570</t>
  </si>
  <si>
    <t>189
747/614</t>
  </si>
  <si>
    <t xml:space="preserve">Jhadi Oram &amp; others 
Durga Oram &amp; others </t>
  </si>
  <si>
    <t xml:space="preserve">Durga Oram 
S/o- Jhadi Oram </t>
  </si>
  <si>
    <t xml:space="preserve">Jhadi Oram &amp; others </t>
  </si>
  <si>
    <t xml:space="preserve">Diba Oram 
S/o- Mangra Oram </t>
  </si>
  <si>
    <t xml:space="preserve">Syndicate Bank 
80462210012379
</t>
  </si>
  <si>
    <t xml:space="preserve">Dhanu Oram 
S/o- Munia Oram </t>
  </si>
  <si>
    <t>747/558</t>
  </si>
  <si>
    <t xml:space="preserve">Ratha Oram 
S/o- Prasanna Oram </t>
  </si>
  <si>
    <t xml:space="preserve">Anil Oram 
S/o- Prasanna Oram </t>
  </si>
  <si>
    <t xml:space="preserve">SYNDICATE BANK
80462200022468 
</t>
  </si>
  <si>
    <t xml:space="preserve">Mahendra Oram &amp; others </t>
  </si>
  <si>
    <t xml:space="preserve">Madhuri Bada
D/o- Dhinda Oram </t>
  </si>
  <si>
    <t xml:space="preserve">SYNDICATE BANK
80462200009542 
</t>
  </si>
  <si>
    <t>747/3441
747/3475</t>
  </si>
  <si>
    <t xml:space="preserve">Laxmidhar Rohidas S/o- Baliyar Rohidas </t>
  </si>
  <si>
    <t xml:space="preserve">Lingaraj Rohidas
S/o- Laxmidhar Rohidas </t>
  </si>
  <si>
    <t xml:space="preserve">Allahabad Bank 
50243472861
</t>
  </si>
  <si>
    <t xml:space="preserve">Lachhindra Chamar S/o- Baliyar Chamar &amp; others </t>
  </si>
  <si>
    <t xml:space="preserve">Janmejay Rohidas 
S/o- Hiralal Rohidas </t>
  </si>
  <si>
    <t xml:space="preserve">UGB
84017137385
</t>
  </si>
  <si>
    <t>401
400</t>
  </si>
  <si>
    <t xml:space="preserve">Brundaban Patel &amp; others </t>
  </si>
  <si>
    <t xml:space="preserve">Dharmu Patel 
S/o- Sanyasi Patel </t>
  </si>
  <si>
    <t xml:space="preserve">SBI
20263976709
</t>
  </si>
  <si>
    <t>23
38/3</t>
  </si>
  <si>
    <t>Dharanidhar Choudhary
pabitra Choudhary
s/o- Dharanidhar Choudhary
s/o-Padmalochan Choudhary</t>
  </si>
  <si>
    <t>Rajendra Choudhury
s/o- Dharanidhar Choudhary</t>
  </si>
  <si>
    <t xml:space="preserve">11346974560
</t>
  </si>
  <si>
    <t>Balangibahal</t>
  </si>
  <si>
    <t>Lingaraj Choudhary
s/o- Mayadhar Choudhary</t>
  </si>
  <si>
    <t>Lingaraj Choudhury
s/o- Mayadhar Choudhary</t>
  </si>
  <si>
    <t>11834827124
SBI</t>
  </si>
  <si>
    <t xml:space="preserve">11
</t>
  </si>
  <si>
    <t xml:space="preserve">Khiradhare Choudhary
s/o- Jadumani Choudhary
&amp; others
</t>
  </si>
  <si>
    <t>Akash Choudhury
s/o- Shesadev Choudhary</t>
  </si>
  <si>
    <t xml:space="preserve">32584353963
</t>
  </si>
  <si>
    <t>38/1
10</t>
  </si>
  <si>
    <t>Khiteswar Naik
Tolachand Naik
s/o- Bimbadhar Naik</t>
  </si>
  <si>
    <t>Khiteswar Naik
s/o- Bimbadhar Naik</t>
  </si>
  <si>
    <t>31072017294
SBI</t>
  </si>
  <si>
    <t xml:space="preserve">Lingaraj Naik
s/o- Padmalochan Naik
</t>
  </si>
  <si>
    <t>Mitrabhanu Naik
s/o- Lingaraj Naik</t>
  </si>
  <si>
    <t>11834822863
SBI</t>
  </si>
  <si>
    <t>Haladhar Choudhary
minketan Choudhary
s/o- Chaitan Choudhary</t>
  </si>
  <si>
    <t>Purnachandra patel
s/o- Natabar Patel</t>
  </si>
  <si>
    <t>11834823980
SBI</t>
  </si>
  <si>
    <t>38/20</t>
  </si>
  <si>
    <t>Ashok Chuure
s/o- Sundar Mani Chhure</t>
  </si>
  <si>
    <t>Ashok Chhura
s/o- Sundermani Chhura</t>
  </si>
  <si>
    <t>84003714257
UGB</t>
  </si>
  <si>
    <t>Saeta naik
Jogindra Naik
s/o- Sahadev naik</t>
  </si>
  <si>
    <t>Praphul  Kumar Naik
s/o-Seta naik</t>
  </si>
  <si>
    <t>31058327791
SBI</t>
  </si>
  <si>
    <t>Umakanta naik
s/o- Jogindar Naik</t>
  </si>
  <si>
    <t>31068503096
SBI</t>
  </si>
  <si>
    <t>38/26</t>
  </si>
  <si>
    <t>Santosh Chhure
s/o- Kalakar Chhure</t>
  </si>
  <si>
    <t>Santosh Chhure 
s/o- Kalakar Chhure</t>
  </si>
  <si>
    <t>0740104000041867
IDBI</t>
  </si>
  <si>
    <t>Dubraj Naik
s/o- Purander naik</t>
  </si>
  <si>
    <t>Srikanta Kumar Naik
s/o- Dubraj naik</t>
  </si>
  <si>
    <t>11834811476
SBI</t>
  </si>
  <si>
    <t>Tejraj Naik
s/o- Purander Naik</t>
  </si>
  <si>
    <t>Priyakanta Naik
s/o- Tejraj Naik</t>
  </si>
  <si>
    <t>11834823924
SBI</t>
  </si>
  <si>
    <t>Bhupalla Chura
s/o- Kulamani Chura</t>
  </si>
  <si>
    <t>Bhupal Chura
s/o- Kulamani Chura</t>
  </si>
  <si>
    <t>11834809488
SBI</t>
  </si>
  <si>
    <t>Baisnave Naik
Kshyamasila Naik
s/o- Dayanidhi naik</t>
  </si>
  <si>
    <t xml:space="preserve">Rohit Kumar Naik
s/o- Kshyamasila Naik
</t>
  </si>
  <si>
    <t>31887066642
SBI</t>
  </si>
  <si>
    <t>38/24
38/9</t>
  </si>
  <si>
    <t>Mahindra Bag
s/o- Ragadi Bag</t>
  </si>
  <si>
    <t>Mahendra Bag
s/o- Ruchudi Bag</t>
  </si>
  <si>
    <t>11834822580
SBI</t>
  </si>
  <si>
    <t>Dibakar Naik
&amp; Other</t>
  </si>
  <si>
    <t>Manoj patel
s/o- Premananda patel</t>
  </si>
  <si>
    <t>16922191007389
UCB</t>
  </si>
  <si>
    <t>Dayanidhi Majhi
s/o- Dhanujaya Majhi</t>
  </si>
  <si>
    <t>Chittaranjan Majhi
s/o- Romancha Majhi</t>
  </si>
  <si>
    <t>32544276291
SBI</t>
  </si>
  <si>
    <t>Bhikari Patel
s/o- Panika patel</t>
  </si>
  <si>
    <t>Raj Kumar Patel
s/o- Bhikari Patel</t>
  </si>
  <si>
    <t>30572586179
SBI ,SNG</t>
  </si>
  <si>
    <t>Susanta Ku. Naik
s/o- Purusottam Naik</t>
  </si>
  <si>
    <t>Susanta Kumar Naik
s/o- Sundermani naik</t>
  </si>
  <si>
    <t>11264894846
SBI</t>
  </si>
  <si>
    <t>Tankadhar Choudhary
s/o- Ghanashyam Choudhary</t>
  </si>
  <si>
    <t>Tankadhar Choudhury
s/o- Ghanashyam Choudhary</t>
  </si>
  <si>
    <t>31095357029
SBI</t>
  </si>
  <si>
    <t>38/12</t>
  </si>
  <si>
    <t xml:space="preserve">Upendra Choudhary
</t>
  </si>
  <si>
    <t xml:space="preserve">Upendra Choudhury
</t>
  </si>
  <si>
    <t>11834811704
SBI</t>
  </si>
  <si>
    <t>Kulamani Choudhary
labi Choudhary
s/o- Niranjan Choudhary</t>
  </si>
  <si>
    <t>Pratap Choudhury
Upendra Choudhary</t>
  </si>
  <si>
    <t xml:space="preserve">31205043667
SBI
</t>
  </si>
  <si>
    <t>Aemtha Seth
s/o- Bhikha Seth</t>
  </si>
  <si>
    <t>Jajna Seth
w/o- Pradeep Seth</t>
  </si>
  <si>
    <t xml:space="preserve">106410100030381
</t>
  </si>
  <si>
    <t>Loisingh</t>
  </si>
  <si>
    <t>Indrabilash Nayak
s/o- Badi Nayak</t>
  </si>
  <si>
    <t>Balaram Naik
s/o- Dinabandhu Nayak</t>
  </si>
  <si>
    <t xml:space="preserve">11346951189
</t>
  </si>
  <si>
    <t>6
58/220
58/254</t>
  </si>
  <si>
    <t>Uchhaba Patel &amp; Other
Murali Prasad Patel
s/o- Dubraj Patel</t>
  </si>
  <si>
    <t>Murai Prasad Patel
s/o- Dubraj Patel</t>
  </si>
  <si>
    <t xml:space="preserve">12060033877
</t>
  </si>
  <si>
    <t>Uchhaba Patel
&amp; Other</t>
  </si>
  <si>
    <t>Tejraj Patel
s/o- Uchhaba patel</t>
  </si>
  <si>
    <t xml:space="preserve">12060033505
</t>
  </si>
  <si>
    <t>Ekadasia patel
&amp; Other</t>
  </si>
  <si>
    <t>Daitary patel
s/o- Krashna patel</t>
  </si>
  <si>
    <t xml:space="preserve">16922191007372
</t>
  </si>
  <si>
    <t>mandodari patel
w/o- krushna patel</t>
  </si>
  <si>
    <t xml:space="preserve">30975311583
</t>
  </si>
  <si>
    <t>Kunjabana Barik
&amp; Other</t>
  </si>
  <si>
    <t>Kirtiram Barik
s/o- Kunjabana  Barik</t>
  </si>
  <si>
    <t xml:space="preserve">12060023723
</t>
  </si>
  <si>
    <t>Keshaba Barik
s/o- Judhistir Barik</t>
  </si>
  <si>
    <t xml:space="preserve">16922191015063
16922191015063
</t>
  </si>
  <si>
    <t>Kishor Barik
s/o- Minketan Barik</t>
  </si>
  <si>
    <t xml:space="preserve">12060035751
</t>
  </si>
  <si>
    <t>Sunil Barik
s/o- Ghasia Barik</t>
  </si>
  <si>
    <t xml:space="preserve">30414573605
</t>
  </si>
  <si>
    <t>Kulamani Guru
&amp; Other</t>
  </si>
  <si>
    <t>Balmji Guru
s/o- Hiradhar Guru</t>
  </si>
  <si>
    <t xml:space="preserve">16922191005156
</t>
  </si>
  <si>
    <t>Kautaka Naik
&amp; Other</t>
  </si>
  <si>
    <t>Tarani Patel
s/o- Hara Prasad  patel</t>
  </si>
  <si>
    <t xml:space="preserve">84020922981
</t>
  </si>
  <si>
    <t>Kautuka Gond
&amp; Other</t>
  </si>
  <si>
    <t>Chintamani Dhurua
s/o- Duta Dhurua</t>
  </si>
  <si>
    <t xml:space="preserve">12060018373
</t>
  </si>
  <si>
    <t>Ganeshram naik
&amp; Other</t>
  </si>
  <si>
    <t>Saibeni patel
w/o- Anil patel</t>
  </si>
  <si>
    <t xml:space="preserve">34923433332
</t>
  </si>
  <si>
    <t>Gunanidhi patel
s/o- Harihar</t>
  </si>
  <si>
    <t>Ambika patel
s/o-Bihari Patel</t>
  </si>
  <si>
    <t xml:space="preserve">30100100001529
</t>
  </si>
  <si>
    <t>Ghanashyam patel
s/o- Kunu Patel</t>
  </si>
  <si>
    <t>Ranjan Kumar Patel
s/o- Amiya Ku. Patel</t>
  </si>
  <si>
    <t xml:space="preserve">32121926797
</t>
  </si>
  <si>
    <t>16
35</t>
  </si>
  <si>
    <t>Amiya Ku. Patel
s/o- Bihari patel</t>
  </si>
  <si>
    <t xml:space="preserve">08489
</t>
  </si>
  <si>
    <t>Chamara Naik
s/o- Bansidhar Naik</t>
  </si>
  <si>
    <t>Bimal Naik
s/o- Chamara Naik</t>
  </si>
  <si>
    <t xml:space="preserve">4085101000735
</t>
  </si>
  <si>
    <t>Jalandhar Naik
&amp; Other</t>
  </si>
  <si>
    <t>Koushika Naik
s/o- Prasanna Naik</t>
  </si>
  <si>
    <t xml:space="preserve">12060035795
</t>
  </si>
  <si>
    <t>Trilochan Patel
&amp; Other</t>
  </si>
  <si>
    <t>Dibya Kumar Patel
s/o- Pitamber Patel</t>
  </si>
  <si>
    <t xml:space="preserve">20303438384
</t>
  </si>
  <si>
    <t>Dibyasingh Patel
&amp; Other</t>
  </si>
  <si>
    <t>Pitabash Patel
s/o- Dileswar patel</t>
  </si>
  <si>
    <t xml:space="preserve">16922191010341
</t>
  </si>
  <si>
    <t>Sundarmani Patel
s/o- Bhabani patel</t>
  </si>
  <si>
    <t xml:space="preserve">20225228240
</t>
  </si>
  <si>
    <t>Debaki Patel
w/o- Jenamani Patel</t>
  </si>
  <si>
    <t xml:space="preserve">30764251894
</t>
  </si>
  <si>
    <t>Premananda  patel
s/o- damodar patel</t>
  </si>
  <si>
    <t xml:space="preserve">11264894824
</t>
  </si>
  <si>
    <t>Raghunath patel
s/o- Sahadev patel</t>
  </si>
  <si>
    <t xml:space="preserve">16922191026328
</t>
  </si>
  <si>
    <t>Ramesh Chandra Naik
s/o- Debchandra Naik</t>
  </si>
  <si>
    <t xml:space="preserve">20016624875
</t>
  </si>
  <si>
    <t>Narayan Dhurua
s/o- Butu Dhurua</t>
  </si>
  <si>
    <t xml:space="preserve">Lalindra Dhurua
s/o- Narayan </t>
  </si>
  <si>
    <t xml:space="preserve">12060049527
</t>
  </si>
  <si>
    <t>Basanta naik
&amp; Other</t>
  </si>
  <si>
    <t>Netranand Naik
s/o- Bikram naik</t>
  </si>
  <si>
    <t xml:space="preserve">16922191009895
</t>
  </si>
  <si>
    <t>37
58/54,
58/55,
58/102,
58/104,
58/55</t>
  </si>
  <si>
    <t>Basanta naik
&amp; Other  
Dala  Prasad naik
&amp; Other</t>
  </si>
  <si>
    <t>Firoj Kumar  Naik
s/o- Dala Prasad Naik</t>
  </si>
  <si>
    <t xml:space="preserve">16922191001318
</t>
  </si>
  <si>
    <t>37
58/54
58/55</t>
  </si>
  <si>
    <t>Basanta Naik
&amp; Other
Dala Prasad Naik
&amp; Other</t>
  </si>
  <si>
    <t>Ashok naik
s/o- basanta Naik</t>
  </si>
  <si>
    <t xml:space="preserve">16922191007402
</t>
  </si>
  <si>
    <t>Bishnu Priya Patel
&amp; Other</t>
  </si>
  <si>
    <t>Babulal patel
s/o- Jainarayan  Patel</t>
  </si>
  <si>
    <t xml:space="preserve">4085101000715
</t>
  </si>
  <si>
    <t>Chandrama Biswal
w/o- Bhagrathi Barik
&amp; Other</t>
  </si>
  <si>
    <t>Sudip Barik
s/o- Tapsil Barik</t>
  </si>
  <si>
    <t xml:space="preserve">16922191014622
</t>
  </si>
  <si>
    <t>Bhagirathi Barik
&amp; Other</t>
  </si>
  <si>
    <t>Trilochan Barik
s/o- Gurudev barik</t>
  </si>
  <si>
    <t xml:space="preserve">16922191003534
</t>
  </si>
  <si>
    <t>Mohin barik
s/o- Chaitany Barik</t>
  </si>
  <si>
    <t xml:space="preserve">21020110013557
</t>
  </si>
  <si>
    <t>Manbodh naik
s/o- Raghunath naik</t>
  </si>
  <si>
    <t>Sanjib Naik
s/o- manbodh naik</t>
  </si>
  <si>
    <t xml:space="preserve">84000027222
</t>
  </si>
  <si>
    <t>Rajaram naik
s/o- Ganda Naik</t>
  </si>
  <si>
    <t>Anjali Naik
w/o- Udhaba naik</t>
  </si>
  <si>
    <t xml:space="preserve">16922191015100
</t>
  </si>
  <si>
    <t>Lingaraj Patel
s/o- Trilochan Patel</t>
  </si>
  <si>
    <t>Pitambar Patel
s/o- Lingaraj Patel</t>
  </si>
  <si>
    <t xml:space="preserve">11834823684
</t>
  </si>
  <si>
    <t>Swapna Dhurua
&amp; Other</t>
  </si>
  <si>
    <t>Mula Dhurua
w/o- Bismber Dhurua</t>
  </si>
  <si>
    <t xml:space="preserve">11346959086
</t>
  </si>
  <si>
    <t>59
51</t>
  </si>
  <si>
    <t>Bhanumati Kalo
&amp; Other Sadasib Kalo
s/o- Sukha Kalo</t>
  </si>
  <si>
    <t>Gobinda Marei
s/o- sadasib Marei</t>
  </si>
  <si>
    <t xml:space="preserve">12060034123
</t>
  </si>
  <si>
    <t>58/142</t>
  </si>
  <si>
    <t>Anusaya Pradhan
w/o- Bhisma Padhan</t>
  </si>
  <si>
    <t>Anusaya Pradhan
w/o- Bhisma Pradhan</t>
  </si>
  <si>
    <t xml:space="preserve">12060022753
</t>
  </si>
  <si>
    <t>58/134</t>
  </si>
  <si>
    <t>Saheba Barik
s/o- Abhiram Barik</t>
  </si>
  <si>
    <t xml:space="preserve">Saheba Barik
s/o- Abhiram </t>
  </si>
  <si>
    <t xml:space="preserve">12060010577
</t>
  </si>
  <si>
    <t>49
58/155
58/156
58/257</t>
  </si>
  <si>
    <t>Lochan Goud
s/o- Dhani Goud
Upendra Rout
s/o- Lochan Rout</t>
  </si>
  <si>
    <t>Upendra Rout
s/o- Lochan Rout</t>
  </si>
  <si>
    <t xml:space="preserve">84008680662
</t>
  </si>
  <si>
    <t>Hrusikesh Patel
s/o- Kshyamsila Patel</t>
  </si>
  <si>
    <t>Pradip ku. Patel
s/o- Chandra Bhanu Patel</t>
  </si>
  <si>
    <t xml:space="preserve">12060011752
</t>
  </si>
  <si>
    <t>Prasanta Patel
s/o- Tankadhar Patel</t>
  </si>
  <si>
    <t xml:space="preserve">16922191005460
</t>
  </si>
  <si>
    <t>Dilip Kumar Patel
s/o- Chandrasekhar Patel</t>
  </si>
  <si>
    <t xml:space="preserve">12060011989
</t>
  </si>
  <si>
    <t>Aintha Sahu
s/o- Purandar sahu</t>
  </si>
  <si>
    <t>Saroj Sahu
s/o- Bhubaneswar Sahu</t>
  </si>
  <si>
    <t>146101000002119
IOB</t>
  </si>
  <si>
    <t>Tharkaspur</t>
  </si>
  <si>
    <t>Prasanta Sahu
s/o- Bihari Sahu</t>
  </si>
  <si>
    <t>16922191040010
OBC</t>
  </si>
  <si>
    <t>2
27/17
27/12</t>
  </si>
  <si>
    <t>Aintha Sahu
s/o- Purandar sahu
Somnath Sahu
s/o- Krushanchandra Sahu
Bhajamana Sahu
Dugu Sahu</t>
  </si>
  <si>
    <t>Somnath Sahu
s/o- Krushan Chandra Sahu</t>
  </si>
  <si>
    <t>12060014833
UGB RAJPUR</t>
  </si>
  <si>
    <t xml:space="preserve">Ajodhya Bhoi
- Kailash Bhoi
s/o- Jageswar Bhoi
</t>
  </si>
  <si>
    <t>Rahasbihari Bhoi
s/o- Tankadhar Bhoi</t>
  </si>
  <si>
    <t xml:space="preserve">2102011000958
</t>
  </si>
  <si>
    <t>5
27/72
27/75</t>
  </si>
  <si>
    <t>Urbashi Patra &amp; other
Sankar Bhoi &amp; Other
Srimathi Bhoi &amp; Other</t>
  </si>
  <si>
    <t>Santosh Bhoi
S/O: Karunakar Bhoi</t>
  </si>
  <si>
    <t>146101000002108
OBC</t>
  </si>
  <si>
    <t>5
27/72</t>
  </si>
  <si>
    <t>Urbashi Patra &amp; other
Sankar Bhoi &amp; Other</t>
  </si>
  <si>
    <t>Sankar Bhoi
S/O: Karunakar Bhoi</t>
  </si>
  <si>
    <t>U.G.B
12060032422</t>
  </si>
  <si>
    <t>5
27/13
27/15
27/73</t>
  </si>
  <si>
    <t>Santosh Kumar Bhoi</t>
  </si>
  <si>
    <t>Prakash Bhoi
S/O: Purnachandra Bhoi</t>
  </si>
  <si>
    <t>SBI
30611679143</t>
  </si>
  <si>
    <t>Sandeep Kumar Pradhan
S/O: Karunakar Pradhan</t>
  </si>
  <si>
    <t>Sandeep Pradhan
S/O: Premsagar Pradhan</t>
  </si>
  <si>
    <t>O.B.C
16922191027189</t>
  </si>
  <si>
    <t>Karunakar Pradhan
Janakram Padhan &amp; Others</t>
  </si>
  <si>
    <t>Premsagar Pradhan
S/O: Janakram Pradhan</t>
  </si>
  <si>
    <t>S.B.C op
08567</t>
  </si>
  <si>
    <t>Gurudev Padhan
S/O: Ramchandra Padhan (Others)</t>
  </si>
  <si>
    <t>Jugesh Pradhan
S/O: Sankar Pradhan</t>
  </si>
  <si>
    <t>Chhelia Padhan
Purandha Padhan (Others)</t>
  </si>
  <si>
    <t>Ranjan Pradhan
S/O: Upasi Pradhan</t>
  </si>
  <si>
    <t>Canara
4085101001029</t>
  </si>
  <si>
    <t>Jadu Behera
(Others)</t>
  </si>
  <si>
    <t>Premananda Behera
S/O: Bighneshwara Behera</t>
  </si>
  <si>
    <t>U.G.B
12060036335</t>
  </si>
  <si>
    <t>Baliar Barik
S/o: Haripriya Barik</t>
  </si>
  <si>
    <t>U.G.B
84000638334</t>
  </si>
  <si>
    <t>Telenga Bhoi
S/O: Keshaba Bhoi
(Others)</t>
  </si>
  <si>
    <t>Hari Bhoi
Telenga Bhoi</t>
  </si>
  <si>
    <t>I.O.B
60211</t>
  </si>
  <si>
    <t>18
27/30
27/31</t>
  </si>
  <si>
    <t>Telenga Bhoi &amp; Others
Puspanjali Bhoi
W/O: keshaba Bhoi
-do-</t>
  </si>
  <si>
    <t>Surendra Bhoi
S/o-Dibru Bhoi</t>
  </si>
  <si>
    <t>U.G.B
12060025517</t>
  </si>
  <si>
    <t>Nirakar Sahu
Kumudinii Sahu
(Others)</t>
  </si>
  <si>
    <t>Meghananda Sahoo
S/O: Nirakar Sahoo</t>
  </si>
  <si>
    <t>OBC
16922121008707</t>
  </si>
  <si>
    <t>Sadasib Marai
S/O: Sukha Marai</t>
  </si>
  <si>
    <t>Gobinda Mareen
S/o: Sadashib Mareen</t>
  </si>
  <si>
    <t>Sahadev Seth
Sasi Seth
 (Others)</t>
  </si>
  <si>
    <t>Sahadev Seth
S/O: Gajapati Seth</t>
  </si>
  <si>
    <t>26
27/74</t>
  </si>
  <si>
    <t>Sahadev Seth &amp; Other
Kartika Seth
S/O: Mukti Seth</t>
  </si>
  <si>
    <t>Kartika Seth
Mukti Seth</t>
  </si>
  <si>
    <t>S.B. Co-Op
022053009136</t>
  </si>
  <si>
    <t>27/10</t>
  </si>
  <si>
    <t xml:space="preserve">Gokalananda Pruseth
S/o: Mohana Pruseth
</t>
  </si>
  <si>
    <t>Gokula Pruseth
S/O: Mohan Pruseth</t>
  </si>
  <si>
    <t>U.G.B
12060055950</t>
  </si>
  <si>
    <t>27/20
27/27
27/18</t>
  </si>
  <si>
    <t>Upendra Sahu
S/O: Bhanjamani Sahu
Upendra Sahu &amp; Other</t>
  </si>
  <si>
    <t>Upendra Sahu
Bhajamana Sahu</t>
  </si>
  <si>
    <t>U.G.B
12060011004</t>
  </si>
  <si>
    <t>27/22
27/24</t>
  </si>
  <si>
    <t>Kamala Bisi
S/O: Parama Bisi
-do-</t>
  </si>
  <si>
    <t>Kamala Bisi
S/O: Parama Bisi</t>
  </si>
  <si>
    <t>U.G.B
1206000999-1</t>
  </si>
  <si>
    <t>27/25</t>
  </si>
  <si>
    <t>Chintamani Dhurua
S/O: Duta Dhurua</t>
  </si>
  <si>
    <t>Chintamani Dhurua
S/O: Duta Dharua</t>
  </si>
  <si>
    <t>U.G.B
1206001837-3</t>
  </si>
  <si>
    <t>27/29</t>
  </si>
  <si>
    <t>Gopal Rohidas
Giribar Rohidas
S/O: Hajri Rohidas</t>
  </si>
  <si>
    <t>Gopal Rohidas
S/O: Hajari Rohidas</t>
  </si>
  <si>
    <t>Indian Bank
814114083</t>
  </si>
  <si>
    <t>27/18</t>
  </si>
  <si>
    <t>Upendra Sahu
(Others)</t>
  </si>
  <si>
    <t>Kailash Chandra Sahu
S/O: Bhajamana Sahu</t>
  </si>
  <si>
    <t>U.G.B
12060030140</t>
  </si>
  <si>
    <t>27/27
27/18
27/19</t>
  </si>
  <si>
    <t>Upendra Sahu &amp; Others
Bhajaman Sahu
S/O: Krushna Sahu
-do-</t>
  </si>
  <si>
    <t>Jateendra Sahu
S/O: Bhajamana Sahu</t>
  </si>
  <si>
    <t>I.O.B
146101000060242</t>
  </si>
  <si>
    <t>Ushabati Patra
D/o-Iswar Bhoi</t>
  </si>
  <si>
    <t>Khiradha Choudhary
Soubhgya Choudhary
&amp; Other</t>
  </si>
  <si>
    <t>32584353963
SBI</t>
  </si>
  <si>
    <t xml:space="preserve">12
78/12
</t>
  </si>
  <si>
    <t>Satya Bisi 
s/o- Kuber Bisi
Palaram Bisi
s/o- Kuber Bisi
Debananda Bisi
s/o- Puran Bisi</t>
  </si>
  <si>
    <t>Barun Bisi
s/o- Mangal Bisi
Debananda Bisi
S/o- Parana Bisi
Paran Bisi
s/o- Kuber Bisi</t>
  </si>
  <si>
    <t>32896109454
OBC</t>
  </si>
  <si>
    <t>78/22
45</t>
  </si>
  <si>
    <t>Debanand Bisi
s/o- Parama Bisi</t>
  </si>
  <si>
    <t>16922121008677
OBC</t>
  </si>
  <si>
    <t>12
45</t>
  </si>
  <si>
    <t>Paran Bisi
s/o- Kuber Bisi</t>
  </si>
  <si>
    <t>Kamal  Bisi
s/o- Parama Bisi</t>
  </si>
  <si>
    <t xml:space="preserve">Ganesh Bisi
s/o- </t>
  </si>
  <si>
    <t>Binodini Bhoi
w/o-Bholanath Bisi</t>
  </si>
  <si>
    <t>12060027864
UGB</t>
  </si>
  <si>
    <t>Chhabila padhan
s/o- Ghageswar Padhan
Mangal Padhan
s/o- Khageswar Padhan</t>
  </si>
  <si>
    <t>Chhabila Padhan
s/o- Ghageswar Padhan</t>
  </si>
  <si>
    <t>135632
Post Office</t>
  </si>
  <si>
    <t>Mangal Padhan
s/o- Khageswar Padhan</t>
  </si>
  <si>
    <t>135634
Post Office</t>
  </si>
  <si>
    <t>Chhela Kisan
Jagetram Kisan
s/o- Budhu Kisan</t>
  </si>
  <si>
    <t>Sunita Kishan
s/o- Jagatram Kisan</t>
  </si>
  <si>
    <t>84011165262
UGB</t>
  </si>
  <si>
    <t>Jaypal Bhoi
Sankirtan Bhoi
s/o- Bhuban Bhoi</t>
  </si>
  <si>
    <t>Khirabdi  Bhue
s/o- Ajodhya Bhoi</t>
  </si>
  <si>
    <t>12060027842
UGB</t>
  </si>
  <si>
    <t>19
20</t>
  </si>
  <si>
    <t>Bijuli Bhoi
w/o- Punia Bhoi</t>
  </si>
  <si>
    <t>12060048499
UGB</t>
  </si>
  <si>
    <t>Labani Sahu
s/o- Janakram Padhan
 &amp; Other</t>
  </si>
  <si>
    <t>Durlabha Pradhan
s/o- Arjun Pradhan</t>
  </si>
  <si>
    <t xml:space="preserve">12060055701
</t>
  </si>
  <si>
    <t>Chittaranjan Pradhan
s/o- Kunjabana Padhan</t>
  </si>
  <si>
    <t>33810428883
SBI</t>
  </si>
  <si>
    <t>Giridhari Padhan
s/o- Kunjabana Pradhan</t>
  </si>
  <si>
    <t>12060035525
UGB</t>
  </si>
  <si>
    <t>Pulin Pradhan
s/o- Arjun Pradhan</t>
  </si>
  <si>
    <t>12060035604
UGB</t>
  </si>
  <si>
    <t>23
24</t>
  </si>
  <si>
    <t>Labanga  Sahu
w/o- Trilochan Sahu</t>
  </si>
  <si>
    <t>022053009179
S.D. Co-Op</t>
  </si>
  <si>
    <t>Janmajaya Satpathy
s/o- Narayan Satpathy</t>
  </si>
  <si>
    <t>Giridhari Satpathy
s/o- Janmajaya Satpathy</t>
  </si>
  <si>
    <t>12060035648
UGB</t>
  </si>
  <si>
    <t>29
30
46
48</t>
  </si>
  <si>
    <t xml:space="preserve">Dileswar Bhoi &amp; Other
Basudev Bhoi
s/o- Usharam Bhoi
</t>
  </si>
  <si>
    <t>Pradeep Bhoi
s/o- Sanatan Bhoi</t>
  </si>
  <si>
    <t>21020110005798
Uco</t>
  </si>
  <si>
    <t>Dhanjaya Bisi
Rajendra Bisi
s/o- Krushana Bisi</t>
  </si>
  <si>
    <t xml:space="preserve">Kshyamasiba Bisi
s/o- Rajendra Bisi
</t>
  </si>
  <si>
    <t>4085101000187
Canada</t>
  </si>
  <si>
    <t>Soudagar Bisi
s/o- Rajendra Bisi</t>
  </si>
  <si>
    <t>4019000100001314
BRJN</t>
  </si>
  <si>
    <t>Budhu Bhoi
s/o- Padmalochan Bhoi</t>
  </si>
  <si>
    <t>Indrajit Bhoi
s/o- Dauru Bhoi</t>
  </si>
  <si>
    <t xml:space="preserve">16922121008219
</t>
  </si>
  <si>
    <t>Bedmati Patel
w/o- Loknath Patel</t>
  </si>
  <si>
    <t>dayasagar patel
s/o- Bishnu charan patel</t>
  </si>
  <si>
    <t>12060031938
UGB</t>
  </si>
  <si>
    <t>Khirod ch. Patel
s/o- Kunjabane patel</t>
  </si>
  <si>
    <t>12060017164
UGB</t>
  </si>
  <si>
    <t>Sanjukta Patel
s/o- Bishnu Patel</t>
  </si>
  <si>
    <t>84010625051
UGB</t>
  </si>
  <si>
    <t>44</t>
  </si>
  <si>
    <t>Padmalochan Choudhary
s/o- Parsuram Choudhary</t>
  </si>
  <si>
    <t>Amiya Choudhury
s/o- Pabitra Choudhury</t>
  </si>
  <si>
    <t>16922191023549
OBC</t>
  </si>
  <si>
    <t>7,8,9</t>
  </si>
  <si>
    <t>Kulamani Choudhary
Labe Choudhary
Kulamani Mehelt
s/o-Labe Mahelt</t>
  </si>
  <si>
    <t>Upendra Choudhury
s/o- Dhubi Choudhury</t>
  </si>
  <si>
    <t>Madhusudan Karale
/o- Basudev Karale</t>
  </si>
  <si>
    <t>Jharana Karali
w/o- Surendra karali</t>
  </si>
  <si>
    <t>21020110040461
Uco</t>
  </si>
  <si>
    <t>Jujesti  Karali
s/o- Madhusudan Karali</t>
  </si>
  <si>
    <t>12060051478
UGB</t>
  </si>
  <si>
    <t>Minketan Naik
s/o- Kanhu Naik
&amp; Other</t>
  </si>
  <si>
    <t>Sitaram Naik
s/o- Rudrapratap Naik</t>
  </si>
  <si>
    <t>12060045443
UGB</t>
  </si>
  <si>
    <t>Manoj Patel
s/o- Laxman Patel</t>
  </si>
  <si>
    <t>30808559402
SBI</t>
  </si>
  <si>
    <t>Dileswar Bhoi
Dasami Bhoi</t>
  </si>
  <si>
    <t>Harihar  Bhoi
s/o- Telenga Bhoi</t>
  </si>
  <si>
    <t>60211
IOB</t>
  </si>
  <si>
    <t>66
67</t>
  </si>
  <si>
    <t xml:space="preserve">Rabi Kishan 
s/o-Sadhu Kishan </t>
  </si>
  <si>
    <t>Jugi Kishan
s/o- Anama Kishan</t>
  </si>
  <si>
    <t>84020902169
UGB</t>
  </si>
  <si>
    <t>Lingraj Choudhary
s/o- Mayadhar Choudhary</t>
  </si>
  <si>
    <t>Shyam Sunder Kisan
Karmu Kishan</t>
  </si>
  <si>
    <t>Krushna Kisan
s/o- Dhanurja Kisan</t>
  </si>
  <si>
    <t>34529505657
SBI</t>
  </si>
  <si>
    <t>Ashok Patel
s/o- Kunjabana patel</t>
  </si>
  <si>
    <t>32937713216
SBI</t>
  </si>
  <si>
    <t>78/21</t>
  </si>
  <si>
    <t>Jambobati Sa
s/o- Bisikesan Padhan</t>
  </si>
  <si>
    <t>Ghanashyam Padhan
s/o- Rabiratna Padhan</t>
  </si>
  <si>
    <t>216301500826
ICICI</t>
  </si>
  <si>
    <t>78/61</t>
  </si>
  <si>
    <t>Bilasini Padhan
w/o- Ghanashyam Padhan</t>
  </si>
  <si>
    <t>Ghanshyam Padhan
s/o- Rabiratna padhan</t>
  </si>
  <si>
    <t>216301500826
UCO</t>
  </si>
  <si>
    <t>Priya Budhia
d/o- Narayan Budhia</t>
  </si>
  <si>
    <t>21020110040744
UCO</t>
  </si>
  <si>
    <t>Bhagaban  Pradhan
s/o- Rabiratna Pradhan</t>
  </si>
  <si>
    <t>3313272458
CBI</t>
  </si>
  <si>
    <t>78/62</t>
  </si>
  <si>
    <t>Jugal Pradhan
s/o- Chhabila Pradhan</t>
  </si>
  <si>
    <t>4085108000829
Canada</t>
  </si>
  <si>
    <t>78/35</t>
  </si>
  <si>
    <t>Baisekha Pink
s/o- Dube Pink</t>
  </si>
  <si>
    <t>Baisakhu Pink
s/o- Duba  Pink</t>
  </si>
  <si>
    <t>016124
PNB,BRJN</t>
  </si>
  <si>
    <t>78/23
13</t>
  </si>
  <si>
    <t xml:space="preserve">Jadumani Podha
s/o- Khageswar Podha
Chhabila Podha
</t>
  </si>
  <si>
    <t>Nandalal Pradhan
s/o- Jadumani Pradhan</t>
  </si>
  <si>
    <t>16922191040386
Orientel Bank Commerce</t>
  </si>
  <si>
    <t>78/45
78/42
78/38</t>
  </si>
  <si>
    <t>Kishor Ku. Rohidas
s/o- Sitaram Rohidas
Brusabhanu Rohidas
s/o- Sitaram Rohidas</t>
  </si>
  <si>
    <t>Kishor Ku. Rohidas
s/o- Sitaram rohidas</t>
  </si>
  <si>
    <t>08245
Co-Op Sambalpur
JSG</t>
  </si>
  <si>
    <t xml:space="preserve">35
</t>
  </si>
  <si>
    <t>Dayanidhi Goud
s/o- Pusu Goud</t>
  </si>
  <si>
    <t>Sadanand a Sandh
s/o- Dayanidhi Sandha</t>
  </si>
  <si>
    <t>16922121009926
OBC</t>
  </si>
  <si>
    <t>78/28</t>
  </si>
  <si>
    <t>Neoura Kishan
s/o- Shyam Sunder Kishan</t>
  </si>
  <si>
    <t>Nepur Kisan
w/o- Hruda Kisan</t>
  </si>
  <si>
    <t>12060055609
UGB</t>
  </si>
  <si>
    <t>78/29</t>
  </si>
  <si>
    <t>Ranjan Sahu
s/o- Rushi Sahu</t>
  </si>
  <si>
    <t>Rasatula  Sahu
w/o- Ranjan Sahu</t>
  </si>
  <si>
    <t>84014267089
UGB</t>
  </si>
  <si>
    <t>78/34</t>
  </si>
  <si>
    <t>Dirjo Khadia
s/o- Raghana Khadia</t>
  </si>
  <si>
    <t>Dirjoy Khadia
s/o- Raghana Khadia</t>
  </si>
  <si>
    <t xml:space="preserve">12060051911
</t>
  </si>
  <si>
    <t>Ashok ku. Sahu
s/o-Kushi sahu</t>
  </si>
  <si>
    <t>Ashok  Sahu
s/o- Rushi Sahu</t>
  </si>
  <si>
    <t xml:space="preserve">84000980185
</t>
  </si>
  <si>
    <t>78/54</t>
  </si>
  <si>
    <t>Dileswar Pandey
s/o- Chhabila Pandey</t>
  </si>
  <si>
    <t xml:space="preserve">20110011270
</t>
  </si>
  <si>
    <t>34
33
83</t>
  </si>
  <si>
    <t>Daitari Majhi
s/o- Danajay Majhi
Jagannath Majhi</t>
  </si>
  <si>
    <t>Jagarnnath Majhi</t>
  </si>
  <si>
    <t xml:space="preserve">12060044110
</t>
  </si>
  <si>
    <t>39
38
36</t>
  </si>
  <si>
    <t>Pratima Bhainsa
s/o- Duryadhan Goud</t>
  </si>
  <si>
    <t>Pratima Bhainsas/o- Duryodhan Goud</t>
  </si>
  <si>
    <t xml:space="preserve">12060035536
</t>
  </si>
  <si>
    <t>Bishnu Sahu
s/o- Shubinate Sahu</t>
  </si>
  <si>
    <t>Saiman Sahoo
s/o- Bishnu Sahoo</t>
  </si>
  <si>
    <t xml:space="preserve">1085677653
</t>
  </si>
  <si>
    <t>78/37</t>
  </si>
  <si>
    <t>Pankaj Rohidas
Labe Rohidas
S/o- Rahesa Rohidas</t>
  </si>
  <si>
    <t>Pankaj Rohidas
s/o- Rahasa Rohidas</t>
  </si>
  <si>
    <t>12060011059
UGB</t>
  </si>
  <si>
    <t xml:space="preserve">Mohan Patel
</t>
  </si>
  <si>
    <t>Shan Patel
s/o- Mohan Patel</t>
  </si>
  <si>
    <t xml:space="preserve">16922191037270
</t>
  </si>
  <si>
    <t>Bedamati patel
W/o-Loknath Patel</t>
  </si>
  <si>
    <t>Benudhar patel
S/o-Bishnu Patel</t>
  </si>
  <si>
    <t>12060030504
UGB Bank</t>
  </si>
  <si>
    <t>Tejraj Patel
S/o- Brajabai Patel</t>
  </si>
  <si>
    <t>49301010034432
Axis Bank</t>
  </si>
  <si>
    <t>Ananta Padhan
Hrusikesh Padhan</t>
  </si>
  <si>
    <t>Nayana Kishor Pradhan
s/o- Rushi Pradhan</t>
  </si>
  <si>
    <t>84014505900
UGB,RAJPUR</t>
  </si>
  <si>
    <t>Charbhati</t>
  </si>
  <si>
    <t>Banchhanidhi Pradhan
s/o- Damodar Pradhan</t>
  </si>
  <si>
    <t xml:space="preserve">31288716945
</t>
  </si>
  <si>
    <t>Nilambar Pradhan
s/o- Damodar pradhan</t>
  </si>
  <si>
    <t>12060007905
RAJPUR</t>
  </si>
  <si>
    <t>Niam Paradhan
s/o- Damodar Pradhan</t>
  </si>
  <si>
    <t>12060035229
RAJPUR</t>
  </si>
  <si>
    <t>Parameswar Pradhan
s/o- Damodar Pradhan</t>
  </si>
  <si>
    <t>12060048976
RAJPUR</t>
  </si>
  <si>
    <t>Purnachandra Pradhan
s/o- Janamajya Pradhan</t>
  </si>
  <si>
    <t>12060039653
RAJPUR</t>
  </si>
  <si>
    <t>2
75</t>
  </si>
  <si>
    <t>Ananta Padhan
Hrusikesh Padhan
Bilash Pradhan
s/o- Raghubir</t>
  </si>
  <si>
    <t>Praphul Pradhan
s/o- Bilas Pradhan</t>
  </si>
  <si>
    <t xml:space="preserve">21020110019801
</t>
  </si>
  <si>
    <t>Ajodhya Pradhan
s/o- Bilas Pradhan</t>
  </si>
  <si>
    <t>12060008273
UGB RAJPUR</t>
  </si>
  <si>
    <t>Iswar Chandra Pradhan
s/o- janma Chandra Pradhan</t>
  </si>
  <si>
    <t>12060036754
UGB RAJPUR</t>
  </si>
  <si>
    <t>Ashamati Seth
s/o- Beta Seth</t>
  </si>
  <si>
    <t>Sulochana Seth
w/o- Trilochan Seth</t>
  </si>
  <si>
    <t>12060030015
UGB RAJPUR</t>
  </si>
  <si>
    <t>Chintamani Seth
s/o- Baikuntha Seth</t>
  </si>
  <si>
    <t>12060044256
UGB RAJPUR</t>
  </si>
  <si>
    <t>Ugresan Pradhan
s/o- Purandhar Pradhan</t>
  </si>
  <si>
    <t>Souki Pradhan
s/o- Bhuluk Pradhan</t>
  </si>
  <si>
    <t xml:space="preserve">84000887245
</t>
  </si>
  <si>
    <t>Usha Padhan
s/o- manbodh Padhan</t>
  </si>
  <si>
    <t>Prabhakar Padhan
s/o- Hrusikesh Pradhan</t>
  </si>
  <si>
    <t>Tilotana Pradhan
w/o- Sukru Pradhan</t>
  </si>
  <si>
    <t>21020110010648
UCO</t>
  </si>
  <si>
    <t>Jayanti Pradhan
w/o- Prasedi Pradhan</t>
  </si>
  <si>
    <t>21020110010655
UCO</t>
  </si>
  <si>
    <t>Ananda Pradhan
s/o- Bhaskar Pradhan</t>
  </si>
  <si>
    <t>35348386342
SBI DARLIPALI</t>
  </si>
  <si>
    <t>11
7</t>
  </si>
  <si>
    <t>Kirtan Bhoi
s/o- Kace Bhoi
-do-</t>
  </si>
  <si>
    <t>Kirtan Bhoi
s/o- Kace Bhoi</t>
  </si>
  <si>
    <t>84012356823
UGB RAJPUR</t>
  </si>
  <si>
    <t>Kunjabihari Pradhan
s/o- Sugresan Pradhan</t>
  </si>
  <si>
    <t>Kunjaihari Pradhan
s/o- Sh</t>
  </si>
  <si>
    <t>12060033232
UGB RAJPUR</t>
  </si>
  <si>
    <t>Kumud Singh
s/o- Samaru Singh</t>
  </si>
  <si>
    <t>Rukdhar Singh
s/o- Buti Singh</t>
  </si>
  <si>
    <t>11324735584
SBI</t>
  </si>
  <si>
    <t>Kshetre Barik
s/o- Puna Barik</t>
  </si>
  <si>
    <t>Bhikari Barik
s/o- Haldhar Barik</t>
  </si>
  <si>
    <t>10707914383
SBI</t>
  </si>
  <si>
    <t>Govinda Barik
s/o- Minketan Barik</t>
  </si>
  <si>
    <t>21020110022733
UCO</t>
  </si>
  <si>
    <t>116/162
116/175</t>
  </si>
  <si>
    <t>Minketan Barik
s/o- Khetra Barik</t>
  </si>
  <si>
    <t>Arabinda Barik
s/o- Minketan Barik</t>
  </si>
  <si>
    <t>16922191010211
OBC</t>
  </si>
  <si>
    <t>Gobardhan Pruseth
s/o- Bhajaman Pruseth</t>
  </si>
  <si>
    <t>Budaram Pruseth
s/o- Gobardhan Pruseth</t>
  </si>
  <si>
    <t>12060029907
UGB RAJPUR</t>
  </si>
  <si>
    <t>Hemsagar Pruseth
s/o- Ghaneshyam Pruseth</t>
  </si>
  <si>
    <t>21023211002062
UCO</t>
  </si>
  <si>
    <t>34</t>
  </si>
  <si>
    <t>Judhistir Sahu
s/o- Jugindra Sahu</t>
  </si>
  <si>
    <t>Kishor Sahu
s/o- Judhisthir Sahu</t>
  </si>
  <si>
    <t>31822832344
SBI</t>
  </si>
  <si>
    <t>Jogindra Sahu
s/o- Ratan sahu</t>
  </si>
  <si>
    <t>Trilochan Sahu
s/o- harekrushana Sahu</t>
  </si>
  <si>
    <t>12060029191
UGB RAJPUR</t>
  </si>
  <si>
    <t>Jhilu Sahu, Milu Sahu
s/o- Janma Sahu</t>
  </si>
  <si>
    <t>Praphul Sahu
s/o- Harihar sahu</t>
  </si>
  <si>
    <t>84008073328
UGB RAJPUR</t>
  </si>
  <si>
    <t xml:space="preserve">
45
116/159</t>
  </si>
  <si>
    <t>Dasaratha Pradhan
s/o- Bhaktaram Pradhan
Iswar Pradhan
s/o- Chudamani Pradhan</t>
  </si>
  <si>
    <t>Iswar  Pradhan
s/o- Chudamani Pradhan</t>
  </si>
  <si>
    <t>912010021072513
AXIS BANK JSG</t>
  </si>
  <si>
    <t>44
45
28</t>
  </si>
  <si>
    <t>Dasaratha Pradhan
s/o- Bhaktaram Pradhan
Chandrachuda Padhan
s/o- Dasaratha Padhan</t>
  </si>
  <si>
    <t>Kshyamasila Pradhan
s/o- Chintamani Pradhan</t>
  </si>
  <si>
    <t>21023211003021
UCO</t>
  </si>
  <si>
    <t>38
39
77</t>
  </si>
  <si>
    <t>Dolamani PradhanBrundaban Pradhan
s/o- Ratnakar Pradhan</t>
  </si>
  <si>
    <t>Loknath Pradhan
s/o- Brundaban Pradhan</t>
  </si>
  <si>
    <t>12060010306
UGB RAJPUR</t>
  </si>
  <si>
    <t>Dolamani Pradhan
s/o- Ratnakar Pradhan</t>
  </si>
  <si>
    <t>Gouranga Pradhan
s/o- Brundaban Pradhan</t>
  </si>
  <si>
    <t>11264799373
SBI</t>
  </si>
  <si>
    <t>Dolamani Pradhan
&amp; Other</t>
  </si>
  <si>
    <t>Nrupalal Pradhan
s/o- Dolamani Pradhan</t>
  </si>
  <si>
    <t>30578814566
SBI</t>
  </si>
  <si>
    <t>Subash Pradhan
s/o- Dolamani Pradhan</t>
  </si>
  <si>
    <t>30100100004542
BANK OF BARODA</t>
  </si>
  <si>
    <t>Premsagar Pradhan
s/o- Gridhari Pradhan</t>
  </si>
  <si>
    <t>12060036302
UGB RAJPUR</t>
  </si>
  <si>
    <t>Durjodhan Pradhan
&amp; Other</t>
  </si>
  <si>
    <t>Snehalata Pradhan
w/o- Radheshyam Pradhan</t>
  </si>
  <si>
    <t>12060029180
UGB RAJPUR</t>
  </si>
  <si>
    <t>49
116/131</t>
  </si>
  <si>
    <t>Radheshyam Pradhan
s/o- Dolamani Pradhan</t>
  </si>
  <si>
    <t xml:space="preserve">1064101001791
</t>
  </si>
  <si>
    <t>50
51</t>
  </si>
  <si>
    <t>Dinabandhu Pradhan
s/o- Ugresan Pradhan</t>
  </si>
  <si>
    <t>Chaitanya Pradhan
s/o- Dinabandhu Pradhan</t>
  </si>
  <si>
    <t>12060033174
UGB</t>
  </si>
  <si>
    <t>50
51
116/155
116/164</t>
  </si>
  <si>
    <t>Dinabandhu Pradhan
s/o- Ugresan Pradhan
Thakamana Padhan
s/o- Dinabandhu Padhan
Gunamani Padhan
s/o- Dinabandhu Padhan</t>
  </si>
  <si>
    <t>Gunamani Pradhan
s/o- Dinabandhu Pradhan</t>
  </si>
  <si>
    <t>12060037421
UGB RAJPUR</t>
  </si>
  <si>
    <t>Sugrasan Pradhan
s/o- Bhaktaram Pradhan</t>
  </si>
  <si>
    <t>Pandab Pradhan
s/o- Sugrasun Pradhan</t>
  </si>
  <si>
    <t>12060033221
UGB RAJPUR</t>
  </si>
  <si>
    <t>Dubraj Sahu
s/o- Aintha Sahu
&amp; Other</t>
  </si>
  <si>
    <t>Dubraj Sahu
s/o- Aintha sahu</t>
  </si>
  <si>
    <t>12060036211
UGB RAJPUR</t>
  </si>
  <si>
    <t>Debanand Singh
s/o- Iyhat Singh</t>
  </si>
  <si>
    <t>Hrudananda Singh
s/o- Brajamohan Singh</t>
  </si>
  <si>
    <t>4085108000532
C.B</t>
  </si>
  <si>
    <t>Dharmu Pradhan
s/o- Dibakar Pradhan</t>
  </si>
  <si>
    <t>12060030694
UGB</t>
  </si>
  <si>
    <t>Shashimani Pradhan
s/o- Murali Pradhan</t>
  </si>
  <si>
    <t>11324730799
SBI</t>
  </si>
  <si>
    <t>Akhya Pradhan
s/o- Dukhu Pradhan</t>
  </si>
  <si>
    <t>16922191028414
OBC</t>
  </si>
  <si>
    <t>Narayan bag
s/o- Krupa Bag</t>
  </si>
  <si>
    <t>Hrushikesh Bag
s/o- Nandlal Bag</t>
  </si>
  <si>
    <t>1692219100900
OBC</t>
  </si>
  <si>
    <t>Minketan Bag
s/o- Phagulal Bag</t>
  </si>
  <si>
    <t>16922191003367
OBC</t>
  </si>
  <si>
    <t>Durga Pradhan
&amp; Other</t>
  </si>
  <si>
    <t>Shankhanath Pradhan
S/o- Tapsil Pradhan</t>
  </si>
  <si>
    <t>4085101001012
CB</t>
  </si>
  <si>
    <t>60
67</t>
  </si>
  <si>
    <t>Bishnu Charan Pradhan
s/o- Baikuntha Pradhan</t>
  </si>
  <si>
    <t>12060021341
UGB</t>
  </si>
  <si>
    <t xml:space="preserve">Gurudev Pradhan
s/o- Nrupamani </t>
  </si>
  <si>
    <t>12060021329
UGB</t>
  </si>
  <si>
    <t>Palama Singh
s/o- Fagu Singh
&amp; Other</t>
  </si>
  <si>
    <t>Siju Besan
s/o- Janmajaya</t>
  </si>
  <si>
    <t>4085108000449
Canada</t>
  </si>
  <si>
    <t>Pandaba Pradhan
s/o- Sugresan</t>
  </si>
  <si>
    <t>Kishor Ch. Pradhan
s/o- Pandaba</t>
  </si>
  <si>
    <t xml:space="preserve">09017
SBP Dist.Co.Op JSG </t>
  </si>
  <si>
    <t>68
116/104</t>
  </si>
  <si>
    <t>Bajindra Pradhan
s/o- Bati
Binod Pahan
Lalit Mohan Padhan</t>
  </si>
  <si>
    <t>Lalit Mohan Pradhan
s/o- Khetra</t>
  </si>
  <si>
    <t>12060036380
UGB RAJPUR</t>
  </si>
  <si>
    <t>Bajindra Pradhan
s/o- Bati</t>
  </si>
  <si>
    <t>Nityananda Pradhan
s/o- Bajindra</t>
  </si>
  <si>
    <t>84002473640
UGB RAJPUR</t>
  </si>
  <si>
    <t>Sarojini Pradhan
w/o- Ramesh</t>
  </si>
  <si>
    <t>UGB RAJPUR</t>
  </si>
  <si>
    <t>Gajaraj Pradhan
s/o- Jhagdu</t>
  </si>
  <si>
    <t xml:space="preserve">32123933826
</t>
  </si>
  <si>
    <t>Bijaylal Pradhan
s/o- Sadananda 
&amp; Other</t>
  </si>
  <si>
    <t>Harihar Padhan
s/o- Ganeswar</t>
  </si>
  <si>
    <t>12060008998
UGB RAJPUR</t>
  </si>
  <si>
    <t xml:space="preserve">116/207
61
</t>
  </si>
  <si>
    <t>Kia Singh
w/o- Jadumani Singh
Padmabati Singh
s/o- Auth</t>
  </si>
  <si>
    <t>Kia Singh
w/o- Jadumani Singh</t>
  </si>
  <si>
    <t>84023046909
UGB RAJPUR</t>
  </si>
  <si>
    <t>Sairendri Padhan
w/o- Tankahar</t>
  </si>
  <si>
    <t>12060059535
UGB RAJPUR</t>
  </si>
  <si>
    <t xml:space="preserve">Akhya Pradhan
s/o- Dukhu </t>
  </si>
  <si>
    <t>Tapa Singh
s/o- Bhura Singh</t>
  </si>
  <si>
    <t>Sulochana Singh
s/o- Niladri Singh</t>
  </si>
  <si>
    <t>12060035626
UGB RAJPUR</t>
  </si>
  <si>
    <t>116/135</t>
  </si>
  <si>
    <t>Tiknath Sahu
s/o- Jugindra Sahu
Lingaraj Sahu
Jogindra Sahu
S/o- Ratan Sahu</t>
  </si>
  <si>
    <t>Tiknath Sahu
s/o- Jogindra Sahu</t>
  </si>
  <si>
    <t>11346926265
SBI</t>
  </si>
  <si>
    <t>Bhagirathi Pradhan
s/o- Ratnakar</t>
  </si>
  <si>
    <t>Gayasankar Padhan
s/o- Bhagirathi</t>
  </si>
  <si>
    <t>106410025100233
ANDHRA BANK</t>
  </si>
  <si>
    <t>116/130</t>
  </si>
  <si>
    <t>Manoj ku. Pradhan
&amp; Other</t>
  </si>
  <si>
    <t>Sri Saroj Ku. Pradhan
Srimati Tapaswini Pradhan</t>
  </si>
  <si>
    <t>31464913434
SBI</t>
  </si>
  <si>
    <t>Maheswar Sahu
s/o- Chakra</t>
  </si>
  <si>
    <t>Khirod Kumar Sahu
s/o- Premanand Sahu</t>
  </si>
  <si>
    <t>34321537776
SBI</t>
  </si>
  <si>
    <t>116/121</t>
  </si>
  <si>
    <t>Chitan Bhoi
s/o- Rajindra Bhoi</t>
  </si>
  <si>
    <t>Chitan Bhoi
s/o- Rajendra Bhoi</t>
  </si>
  <si>
    <t>11324718558
SBI</t>
  </si>
  <si>
    <t xml:space="preserve">Uddhaba Sahu
s/o- Bhagirathi </t>
  </si>
  <si>
    <t>12060009583
UGB RAJPUR</t>
  </si>
  <si>
    <t>116/119
116/21</t>
  </si>
  <si>
    <t>Mani Chandra Pradhan
s/o- Giridhari Pradhan
Dolamani Pradhan
&amp; Other</t>
  </si>
  <si>
    <t>Binay Pradhan
s/o- Mani Chandra Pradhan</t>
  </si>
  <si>
    <t>12060012393
UGB RAJPUR</t>
  </si>
  <si>
    <t>Raghubir Naik
s/o- Muturu Naik</t>
  </si>
  <si>
    <t>Jagadish Naik
s/o- Manbodh Naik</t>
  </si>
  <si>
    <t>12060046934
UGB RAJPUR</t>
  </si>
  <si>
    <t>116/33</t>
  </si>
  <si>
    <t>Sagare Pradhan
s/o- Kumar Padhan</t>
  </si>
  <si>
    <t>Narottam Pradhan
s/o- Sagare Pradhan</t>
  </si>
  <si>
    <t>12060023950
UGB ,RAJPUR</t>
  </si>
  <si>
    <t>Pradeep Naik
s/o- Manbodh Naik</t>
  </si>
  <si>
    <t>12060036095
UGB RAJPUR</t>
  </si>
  <si>
    <t>Sanjib Naik
s/o- Manbodh Naik</t>
  </si>
  <si>
    <t>84000027222
UGB RAJPUR</t>
  </si>
  <si>
    <t>116/27
116/32
116/148</t>
  </si>
  <si>
    <t>Dhaneswar Padhan
s/o- Baleswar Padhan</t>
  </si>
  <si>
    <t>Dhaneswar Pradhan
s/o- Baleswar Pradhan</t>
  </si>
  <si>
    <t>1206008239
UGB RAJPUR</t>
  </si>
  <si>
    <t>Chaturbhuj Naik
s/o- Manbodh Naik</t>
  </si>
  <si>
    <t>116/19
116/20</t>
  </si>
  <si>
    <t>Rushikesh Padhan
Loknath Padhan
s/o- Anta Padhan</t>
  </si>
  <si>
    <t>Belalsen Pradhan
s/o- Rushi Pradhan</t>
  </si>
  <si>
    <t xml:space="preserve">16922281000030
</t>
  </si>
  <si>
    <t>Loknath Pradhan
s/o- Sugresan Pradhan</t>
  </si>
  <si>
    <t>Prasna Pradhan
s/o- Loknath Pradhan</t>
  </si>
  <si>
    <t>12060023280
UGB RAJPUR</t>
  </si>
  <si>
    <t>116/25</t>
  </si>
  <si>
    <t>Murali Padhan
s/o- Baleswar Padhan</t>
  </si>
  <si>
    <t>Murali Pradhan
s/o- Baleswar Pradhan</t>
  </si>
  <si>
    <t>12060010260
UGB RAJPUR</t>
  </si>
  <si>
    <t>116/108</t>
  </si>
  <si>
    <t>Bhagirathi Sahu
s/o- Maheswar Sahu</t>
  </si>
  <si>
    <t>Bhuban Sahu
s/o- Bhagirathi Sahu</t>
  </si>
  <si>
    <t>12060008160
UGB RAJPUR</t>
  </si>
  <si>
    <t>Jhila Sahu
Mitu Sahu</t>
  </si>
  <si>
    <t>Kanha Sahu
s/o- Lingraj Sahu</t>
  </si>
  <si>
    <t>21020110018552
Uco</t>
  </si>
  <si>
    <t>116/111</t>
  </si>
  <si>
    <t>Dayanidhi Bhoi
s/o- Kirtan Bhoi</t>
  </si>
  <si>
    <t>31172320660
SBI</t>
  </si>
  <si>
    <t>60
43</t>
  </si>
  <si>
    <t>Durga Padhan
Birendra Pradhan
Tulabati Padhan
w/o- Panchanan Padhan</t>
  </si>
  <si>
    <t>Jugal Padhan
s/o- Panchahan Padhan</t>
  </si>
  <si>
    <t>21020110012789
UCO</t>
  </si>
  <si>
    <t>116/196</t>
  </si>
  <si>
    <t>Prem Sagar Singh
s/o- chihru Singh</t>
  </si>
  <si>
    <t>Premsagar Singh
s/o- Chihru Singh</t>
  </si>
  <si>
    <t xml:space="preserve">06360110041390
</t>
  </si>
  <si>
    <t>Brusheb Seth
&amp; Other</t>
  </si>
  <si>
    <t>Ganeshram Seth
s/o- Brusheb Seth</t>
  </si>
  <si>
    <t>16922191002605
OBC</t>
  </si>
  <si>
    <t>116/190</t>
  </si>
  <si>
    <t>Haresh Ku. Singh
s/o- Prafulla Singh</t>
  </si>
  <si>
    <t>Debaki Singh
s/o- Prafulla Singh</t>
  </si>
  <si>
    <t xml:space="preserve">30230490088
</t>
  </si>
  <si>
    <t>Raghubir Naik
s/o- Mutura naik</t>
  </si>
  <si>
    <t>Premananda Naik
s/o- Hrusikesh Naik</t>
  </si>
  <si>
    <t>84008774120
UGB</t>
  </si>
  <si>
    <t>116/172
116</t>
  </si>
  <si>
    <t>Uttam Padhan
s/o- Padmalochan Padhan
Hrusikesh Padhan
s/o- Thaber Padhan</t>
  </si>
  <si>
    <t>Kailash ch. Pradhan
s/o- Uttam Pradhan</t>
  </si>
  <si>
    <t xml:space="preserve">21020110019535
</t>
  </si>
  <si>
    <t>Sastha Naik
s/o- Dayasagar Naik</t>
  </si>
  <si>
    <t>21020110040607
Uco</t>
  </si>
  <si>
    <t>116/170
116/126</t>
  </si>
  <si>
    <t>Jatindra Pradhan
s/o- Chudamani Pradhan</t>
  </si>
  <si>
    <t>Jatendra Pradhan
s/o- Chudamani Pradhan</t>
  </si>
  <si>
    <t>12060013170
UGB RAJPUR</t>
  </si>
  <si>
    <t>116/166</t>
  </si>
  <si>
    <t>Nispuri Pruseth
s/o- Mangalu Pruseth</t>
  </si>
  <si>
    <t>Nispuri Pruseth
w/o- Bibhishan Pruseth</t>
  </si>
  <si>
    <t>84001956505
UGB RAJPUR</t>
  </si>
  <si>
    <t>26
34/41</t>
  </si>
  <si>
    <t>Mohini Mohan Patel
s/o- Bhagirathi Patel
Rajesh patel
s/o- Srimanta Patel</t>
  </si>
  <si>
    <t>Srimanta Patel
s/o- Mohini Patel</t>
  </si>
  <si>
    <t>08908
S.D. Co-op</t>
  </si>
  <si>
    <t>Baghiaberna</t>
  </si>
  <si>
    <t>Satyananda Pab
s/o- Krushane pab</t>
  </si>
  <si>
    <t>Jugeswar Bhoi
s/o- Subhe Bhoi</t>
  </si>
  <si>
    <t>11346835888
SBI</t>
  </si>
  <si>
    <t>34/53</t>
  </si>
  <si>
    <t>Bedmati Patel
w/o- Debrath Patel</t>
  </si>
  <si>
    <t>Joshobanti Patel
s/o- Bidyadhar Patel</t>
  </si>
  <si>
    <t>21020110042953
Uco</t>
  </si>
  <si>
    <t xml:space="preserve">4
</t>
  </si>
  <si>
    <t>Karunakar patel
s/o- Baldev Patel</t>
  </si>
  <si>
    <t>Chaitanya Patel
s/o- Khageswar Patel</t>
  </si>
  <si>
    <t>84001285977
UGB</t>
  </si>
  <si>
    <t>Bishnu Patel
s/o- Chaitanya Patel</t>
  </si>
  <si>
    <t xml:space="preserve">16922101020951
</t>
  </si>
  <si>
    <t>Mohan patel
s/o- Bhuban Patel</t>
  </si>
  <si>
    <t>Sanshib Patel
s/o- Mohan Patel</t>
  </si>
  <si>
    <t>16922191037270
OBC</t>
  </si>
  <si>
    <t>Biswaranjan Patel
s/o- Sansib Patel</t>
  </si>
  <si>
    <t>31776853423
SBI</t>
  </si>
  <si>
    <t>Teja Patel
s/o- Uchhaba Patel</t>
  </si>
  <si>
    <t>Tejraj Patel
s/o- Uchhaba Patel</t>
  </si>
  <si>
    <t>12060033505
UGB</t>
  </si>
  <si>
    <t>2
27
29</t>
  </si>
  <si>
    <t>Iswar Chandra Naik
s/o- Netrananda Naik
&amp; Other</t>
  </si>
  <si>
    <t>Mahendra Naik
s/o- Dinamani Naik</t>
  </si>
  <si>
    <t>21020110007860
Uco</t>
  </si>
  <si>
    <t>34/33</t>
  </si>
  <si>
    <t>Maheswar Rohidas
s/o- Sudarsan Rohidas</t>
  </si>
  <si>
    <t>Bisakha Rohidas
s/o- Maheswar Rohidas</t>
  </si>
  <si>
    <t>12060015383
UGB</t>
  </si>
  <si>
    <t>Parakhita Naik
s/o- Atmaram Naik</t>
  </si>
  <si>
    <t>Geeta Patel
s/o- Giridhari Patel</t>
  </si>
  <si>
    <t>12060046763
UGB</t>
  </si>
  <si>
    <t>34/50</t>
  </si>
  <si>
    <t>Keshaba Meher
s/o- Kapila Meher</t>
  </si>
  <si>
    <t>Kesab Meher
s/o- Kapil Meher</t>
  </si>
  <si>
    <t>162060033276
UGB</t>
  </si>
  <si>
    <t>Dugu Naik
's/o- Jayasingh Naik</t>
  </si>
  <si>
    <t>Damodar Naik
s/o- Dharanidhar Naik</t>
  </si>
  <si>
    <t>31776311796
SBI</t>
  </si>
  <si>
    <t>Jogeswar Naik
s/o- Damoar naik</t>
  </si>
  <si>
    <t>Arun Kumar Naik
s/o- Bhagbane Naik</t>
  </si>
  <si>
    <t>21020110027134
Uco</t>
  </si>
  <si>
    <t>34/47</t>
  </si>
  <si>
    <t>Indrajit Patel
s/o-Ekeswar patel</t>
  </si>
  <si>
    <t>Jogendra Patel
s/o- Ekaswar Patel</t>
  </si>
  <si>
    <t>4085101000309
Canada</t>
  </si>
  <si>
    <t>34/69</t>
  </si>
  <si>
    <t>Pinku Patel
s/o- Hemanta Patel</t>
  </si>
  <si>
    <t>11324746686
SBI</t>
  </si>
  <si>
    <t>Giridhari Satpathy
s/o- Janmajay Satpathy</t>
  </si>
  <si>
    <t>Hari Kharsel
s/o- Puran Kharsel</t>
  </si>
  <si>
    <t>Deepak Kharsel
s/o- Ramesh Kharsel</t>
  </si>
  <si>
    <t>32597612620
SBI</t>
  </si>
  <si>
    <t>Deba Pradhan
s/o- Chhabila Pradhan</t>
  </si>
  <si>
    <t>84020967207
UGB</t>
  </si>
  <si>
    <t>34/7</t>
  </si>
  <si>
    <t>Phagu Khadia
s/o- Jaya Khadia</t>
  </si>
  <si>
    <t>Sukanti Khadia</t>
  </si>
  <si>
    <t>16922121013251
Orient Bank</t>
  </si>
  <si>
    <t>34/24</t>
  </si>
  <si>
    <t>Upendra Choudhary
akshya Choudhary</t>
  </si>
  <si>
    <t>Upendra Choudhary
s/o- Dhubi Choudhary</t>
  </si>
  <si>
    <t>Kulamani Choudhary
s/o- Niranjan Choudhary</t>
  </si>
  <si>
    <t xml:space="preserve">Basanta Choudhury
s/o- Dinabandhu </t>
  </si>
  <si>
    <t>11264876655
SBI</t>
  </si>
  <si>
    <t>34/20
34/30
34/22</t>
  </si>
  <si>
    <t>Sanatan Rohidas
s/o- Chaetu Rohidas</t>
  </si>
  <si>
    <t xml:space="preserve">292500101002180
</t>
  </si>
  <si>
    <t>34/25</t>
  </si>
  <si>
    <t>Biranchi Rohidas
s/o- Rudra</t>
  </si>
  <si>
    <t xml:space="preserve">022053009133
</t>
  </si>
  <si>
    <t>34/19</t>
  </si>
  <si>
    <t>Rajendra Rohidas
s/o- Sudarsan Rohidas</t>
  </si>
  <si>
    <t>Rajendra Rohidas
s/o- Sudarsan Rohiodas</t>
  </si>
  <si>
    <t xml:space="preserve">11324732210
</t>
  </si>
  <si>
    <t>Situ Rohidas
s/o- Sudarsan Rohidas</t>
  </si>
  <si>
    <t>Khageswar Rohidas
s/o- Situ Rohidas</t>
  </si>
  <si>
    <t>84009528118
UGB</t>
  </si>
  <si>
    <t>19
20
63/91
63/127</t>
  </si>
  <si>
    <t>Jogindra Meher
s/o- Jajal Meher</t>
  </si>
  <si>
    <t>Thabira Meher
s/o- Paulasti Meher</t>
  </si>
  <si>
    <t xml:space="preserve">21020110024812
</t>
  </si>
  <si>
    <t>Bhoimunda</t>
  </si>
  <si>
    <t>Kuntal Meher
&amp; Other</t>
  </si>
  <si>
    <t>Bhumi suta Meher
w/o- Sapna Meher</t>
  </si>
  <si>
    <t xml:space="preserve">16922191042021
</t>
  </si>
  <si>
    <t>40
63/183</t>
  </si>
  <si>
    <t>Rama Dhurua
s/o- Uddhaba Dhurua</t>
  </si>
  <si>
    <t>Nidhi Dhurua
s/o- Ram Dhurua</t>
  </si>
  <si>
    <t xml:space="preserve">12060051490
</t>
  </si>
  <si>
    <t>63/145,
63/149,
34/48</t>
  </si>
  <si>
    <t>Loknath Meher
Mayadhar Meher
s/o- Durman Meher</t>
  </si>
  <si>
    <t>Mayadhar Meher
s/o- Durman Meher</t>
  </si>
  <si>
    <t xml:space="preserve">21020110007518
</t>
  </si>
  <si>
    <t>19,
38,36</t>
  </si>
  <si>
    <t>Jogindra Meher,
s/o- Jajal Meher
parameswar Meher,
s/o- Golbadan Meher
Nilamber Meher
s/o- Guru Meher</t>
  </si>
  <si>
    <t>Achutanandnda  Meher
s/o- Guru Meher</t>
  </si>
  <si>
    <t xml:space="preserve">16922191008973
</t>
  </si>
  <si>
    <t>Dhanmati Meher
w/o- Khiramani Meher</t>
  </si>
  <si>
    <t>Chaitan Meher
s/o- Mangalu Meher</t>
  </si>
  <si>
    <t xml:space="preserve">22296676099
</t>
  </si>
  <si>
    <t>12
13
63/93</t>
  </si>
  <si>
    <t>Chiban Meher
s/o- Jajal Meher</t>
  </si>
  <si>
    <t>Fakira Meher
s/o- Chaiban Meher</t>
  </si>
  <si>
    <t xml:space="preserve">12060036460
</t>
  </si>
  <si>
    <t>Gadadhar Meher
Sadananda Meher
s/o- Khageswar Meher</t>
  </si>
  <si>
    <t>Dayanidhi Meher
s/o- Rushikesh Meher</t>
  </si>
  <si>
    <t xml:space="preserve">16922191011980
</t>
  </si>
  <si>
    <t>sankar Prasad Meher
s/o- Nabaghane Meher</t>
  </si>
  <si>
    <t>Dolagobind Meher
s/o- Tankadhar Meher</t>
  </si>
  <si>
    <t xml:space="preserve">12060013590
</t>
  </si>
  <si>
    <t>Manoj Kumar Meher
s/o- Tankadhar Meher</t>
  </si>
  <si>
    <t xml:space="preserve">8400733057
</t>
  </si>
  <si>
    <t>Kshitipati Meher
s/o- Jaya Meher</t>
  </si>
  <si>
    <t xml:space="preserve">32954746092
</t>
  </si>
  <si>
    <t>63/98</t>
  </si>
  <si>
    <t>Phulamati Meher
w/o- Basudev Meher</t>
  </si>
  <si>
    <t>Dinabandhu Meher
s/o- Basudev Meher</t>
  </si>
  <si>
    <t xml:space="preserve">11834827066
</t>
  </si>
  <si>
    <t>Ganeswar Meher
s/o- Ghasia Meher</t>
  </si>
  <si>
    <t>Nalini Meher
w/o- Chaturbhuj Meher</t>
  </si>
  <si>
    <t xml:space="preserve">12060022312
</t>
  </si>
  <si>
    <t>Hari Meher
s/o- Kavna Meher</t>
  </si>
  <si>
    <t>Chandrabhanu Meher
s/o- Hemalaya Meher</t>
  </si>
  <si>
    <t xml:space="preserve">21020110042625
</t>
  </si>
  <si>
    <t>Panchu Dhurua
s/o- Madhab Dhurua</t>
  </si>
  <si>
    <t>Chaitanya Dhurua
s/o- madhab Dhurua</t>
  </si>
  <si>
    <t xml:space="preserve">16922191037065
</t>
  </si>
  <si>
    <t>Aseli Meher
s/o- Gopinath Meher</t>
  </si>
  <si>
    <t>Ramakanta Meher
s/o- Sudarsan meher</t>
  </si>
  <si>
    <t xml:space="preserve">16922191028988
</t>
  </si>
  <si>
    <t>33,32</t>
  </si>
  <si>
    <t>Debananda Meher
s/o- Baidehi Meher
s/o- Jajal Meher</t>
  </si>
  <si>
    <t>Nrusianh Meher
s/o- Debananda Meher</t>
  </si>
  <si>
    <t xml:space="preserve">21020110007877
</t>
  </si>
  <si>
    <t>Sankar Prasad Meher
Lalindra Meher
Sitaram Meher
s/o- Narayani Meher</t>
  </si>
  <si>
    <t>Durga Meher
s/o- Sankar Meher</t>
  </si>
  <si>
    <t xml:space="preserve">11346836246
</t>
  </si>
  <si>
    <t>23/150</t>
  </si>
  <si>
    <t>Purandhar Meher
Nityananda Meher
&amp; Other</t>
  </si>
  <si>
    <t>Subas Meher
s/o- Ghagarathi Meher</t>
  </si>
  <si>
    <t xml:space="preserve">21020110008010
</t>
  </si>
  <si>
    <t>ramesh Meher
s/o- Nabaghana Meher</t>
  </si>
  <si>
    <t xml:space="preserve">2102011008300
</t>
  </si>
  <si>
    <t>Debraj Meher
Satyabeti Meher</t>
  </si>
  <si>
    <t>Lalindra Meher
s/o- Ranjit Meher</t>
  </si>
  <si>
    <t xml:space="preserve">21020110008294
</t>
  </si>
  <si>
    <t>63/129</t>
  </si>
  <si>
    <t>Nuadei Meher
W/o- Bisikesan Meher</t>
  </si>
  <si>
    <t>Nuadei Meher
w/o- Bisikesan Meher</t>
  </si>
  <si>
    <t xml:space="preserve">12060022356
</t>
  </si>
  <si>
    <t>Laxman Meher
Chhabila Meher</t>
  </si>
  <si>
    <t>Jitendra Meher
s/o- Sadasib Meher
Santosh Meher
s/o- Sadasib Meher</t>
  </si>
  <si>
    <t xml:space="preserve">12060051434
21020000007587
</t>
  </si>
  <si>
    <t>63/151</t>
  </si>
  <si>
    <t>Kesab Meher
s/o- kapil Meher</t>
  </si>
  <si>
    <t xml:space="preserve">12060033276
</t>
  </si>
  <si>
    <t>17,18</t>
  </si>
  <si>
    <t>Jaya Ganda
s/o- Bama Ganda</t>
  </si>
  <si>
    <t>Bhupal Chura</t>
  </si>
  <si>
    <t xml:space="preserve">11834809488
</t>
  </si>
  <si>
    <t>Basudev Dhurua
s/o- Siba Dhurua</t>
  </si>
  <si>
    <t xml:space="preserve">21020110028001
</t>
  </si>
  <si>
    <t>Laxman Meher
s/o- Bidyadhar Meher</t>
  </si>
  <si>
    <t>Sureswar Meher
s/o- Bidyadhar Meher</t>
  </si>
  <si>
    <t xml:space="preserve">21020110008225
</t>
  </si>
  <si>
    <t>Harekrushana Meher
s/o- Suru Meher</t>
  </si>
  <si>
    <t>Satyananda  Meher
s/o- Harekrushna Meher</t>
  </si>
  <si>
    <t xml:space="preserve">12060045668
</t>
  </si>
  <si>
    <t>63/184</t>
  </si>
  <si>
    <t>Angad Dhurua
s/o- Srikara Dhurua</t>
  </si>
  <si>
    <t>Abhin Dhurua
s/o- Angad Meher</t>
  </si>
  <si>
    <t xml:space="preserve">30830179488
</t>
  </si>
  <si>
    <t>63/154</t>
  </si>
  <si>
    <t>Subash Meher
so- Tuleswar Meher</t>
  </si>
  <si>
    <t>Subash Meher
s/o- Tuleswar meher</t>
  </si>
  <si>
    <t xml:space="preserve">12060016580
</t>
  </si>
  <si>
    <t>Rama Dhurua
s/o- Bajnath Dhurua</t>
  </si>
  <si>
    <t>Jatindra Dhurua
s/o- Ram Dhurua</t>
  </si>
  <si>
    <t xml:space="preserve">21020110007679
</t>
  </si>
  <si>
    <t>63/118</t>
  </si>
  <si>
    <t>Hemanta Ku. Rana
s/o- Duber Rana</t>
  </si>
  <si>
    <t>Hemanta kumar Rana
s/o- Duber Rana</t>
  </si>
  <si>
    <t>11324738030
SBI</t>
  </si>
  <si>
    <t>63/114</t>
  </si>
  <si>
    <t>Govinda Bhoi
&amp; Other</t>
  </si>
  <si>
    <t>Santo Bhue
s/o- Karunakar Bhoi</t>
  </si>
  <si>
    <t>146101000002108
IOB</t>
  </si>
  <si>
    <t>Sankar Bhoi
s/o- Karunakar Bhoi</t>
  </si>
  <si>
    <t xml:space="preserve">12060032422
</t>
  </si>
  <si>
    <t>63/144</t>
  </si>
  <si>
    <t>Santosh Meher
&amp; Other</t>
  </si>
  <si>
    <t>Santosh Meher
s/o- Nrup Meher</t>
  </si>
  <si>
    <t>12060036629
UGB</t>
  </si>
  <si>
    <t>Trilochan Meher
s/o- Abimanyu Meher
&amp; Other</t>
  </si>
  <si>
    <t>Bhubaneswar Meher
s/o- Trilochan Meher</t>
  </si>
  <si>
    <t>954286
Post Office</t>
  </si>
  <si>
    <t>Akrura Dansane
s/o- Subhare Dansen
&amp; Other</t>
  </si>
  <si>
    <t>Ashish Pandey
s/o- Najindra Pandey</t>
  </si>
  <si>
    <t xml:space="preserve">3463055791
</t>
  </si>
  <si>
    <t>Minakashi Panday
w/o-Binod Panday</t>
  </si>
  <si>
    <t xml:space="preserve">12060046526
</t>
  </si>
  <si>
    <t>Mitrabhanu pandey
S/o-Chhabila Pandey</t>
  </si>
  <si>
    <t>18910110005705
Uco</t>
  </si>
  <si>
    <t>Gokul majhi
s/o- Amar Sing Majhi</t>
  </si>
  <si>
    <t>Gokul Majhi
s/o- Amar Singh Majhi</t>
  </si>
  <si>
    <t xml:space="preserve">11324725688
</t>
  </si>
  <si>
    <t>11
12</t>
  </si>
  <si>
    <t>Kanhu  Khadia
Raghun Khadia
-do-</t>
  </si>
  <si>
    <t>Durbashi Khadia
s/o- Sibelal Khadia</t>
  </si>
  <si>
    <t>84001724494
UGB</t>
  </si>
  <si>
    <t>Kirti chandra Patel
&amp; Other</t>
  </si>
  <si>
    <t>Kriti Chandra Patel
s/o- karunakar Patel</t>
  </si>
  <si>
    <t>31168573174
SBI</t>
  </si>
  <si>
    <t>Kishor Ch. Patel
&amp; Other</t>
  </si>
  <si>
    <t>Rajani kanta Patel
s/o- Sachidananda patel</t>
  </si>
  <si>
    <t>08709
Co-Op Bank</t>
  </si>
  <si>
    <t>16
19</t>
  </si>
  <si>
    <t>Kishor Ch. Patel &amp; Other
-do-</t>
  </si>
  <si>
    <t>Archana Patel
w/o- Jageswar Naik</t>
  </si>
  <si>
    <t>20016624637
SBI</t>
  </si>
  <si>
    <t>16
19
122/258</t>
  </si>
  <si>
    <t>Kishor Ch. Patel &amp; Other
-do-
-do-</t>
  </si>
  <si>
    <t>Hemanta Ku. Patel
S/o- Kishor Patel</t>
  </si>
  <si>
    <t>12060017459
UGB</t>
  </si>
  <si>
    <t>Keshaba Chita
s/o- Shara Chita</t>
  </si>
  <si>
    <t>Dambarudhar Naik
s/o- Keshaba Naik</t>
  </si>
  <si>
    <t>11346798458
SBI</t>
  </si>
  <si>
    <t>Golbadan Bhoi
s/o- Kumar Bhoi</t>
  </si>
  <si>
    <t>Manoj Ku. Bhoi
s/o- Jayadev Bhoi</t>
  </si>
  <si>
    <t>30707063986
SBI</t>
  </si>
  <si>
    <t>29
30</t>
  </si>
  <si>
    <t>Ghasia Gond &amp; Other</t>
  </si>
  <si>
    <t>Ganesh Naik
s/o- Ajadhdha Naik</t>
  </si>
  <si>
    <t>34447977429
SBI</t>
  </si>
  <si>
    <t>Chandra Mani Bhainsa
s/o- Jhimi Bhainsa</t>
  </si>
  <si>
    <t>Rohit Bhainsa
s/o- Sadananda Bhainsa</t>
  </si>
  <si>
    <t>31224496504
SBI</t>
  </si>
  <si>
    <t>Sukanti majhi
w/o- Nila Majhi&amp; Other</t>
  </si>
  <si>
    <t>Mamata Kumura
s/o- Krushan Kumura</t>
  </si>
  <si>
    <t>12060046491
UGB</t>
  </si>
  <si>
    <t>40
122/175</t>
  </si>
  <si>
    <t>Chintamani patel &amp; Other
-do-</t>
  </si>
  <si>
    <t>Jaya Patel
s/o- Chintamani Patel</t>
  </si>
  <si>
    <t>08704
Dist Co-Op Bank</t>
  </si>
  <si>
    <t>Chintamani Patel
Bhubaneswar patel
&amp; Other</t>
  </si>
  <si>
    <t>Thay Patel
s/o- Chintamani patel</t>
  </si>
  <si>
    <t>08491
Dist Co-Op Bank</t>
  </si>
  <si>
    <t>Gajadhar patel
s/o- Harihar patel</t>
  </si>
  <si>
    <t>210201100010808
Uco</t>
  </si>
  <si>
    <t xml:space="preserve">Santosh patel
s/o- Bhubaneswar patel
</t>
  </si>
  <si>
    <t>08707
Co-Op Bank</t>
  </si>
  <si>
    <t>Nilamba Patels/o- Bhubaneswar patel</t>
  </si>
  <si>
    <t xml:space="preserve">1692219191007624
</t>
  </si>
  <si>
    <t>Suraj Ku. Patel
s/o- Anta Ku. Patel</t>
  </si>
  <si>
    <t>4085101000536
Canada Bank</t>
  </si>
  <si>
    <t>Durlabha Patel
s/o- Susanta Patel</t>
  </si>
  <si>
    <t xml:space="preserve">16922191020593
</t>
  </si>
  <si>
    <t>Dayanidhi Gand
s/o- Kube Ganda</t>
  </si>
  <si>
    <t>Namita Magar
w/o- Durjodhan Magar</t>
  </si>
  <si>
    <t xml:space="preserve">32019874568
</t>
  </si>
  <si>
    <t>Chandra Khadia
Other</t>
  </si>
  <si>
    <t>Chandra Khadia
s/o- Chayata Khadia</t>
  </si>
  <si>
    <t>022053008226
JSG BRANCH</t>
  </si>
  <si>
    <t>Nila patta
s/o- Khadi patta</t>
  </si>
  <si>
    <t>Pratibodh Patta
s/o- Debendra Patta</t>
  </si>
  <si>
    <t xml:space="preserve">11834812016
</t>
  </si>
  <si>
    <t>Bade Ganda
&amp; Other</t>
  </si>
  <si>
    <t>Bedabyas Magar
s/o- Chudamani Magar</t>
  </si>
  <si>
    <t xml:space="preserve">31922717179
</t>
  </si>
  <si>
    <t>Bandana Khadia
Sandava Khadia
&amp; Other</t>
  </si>
  <si>
    <t>Sudarsan Khadia
s/o- Gandare Khadia</t>
  </si>
  <si>
    <t>216301503196
ICICI</t>
  </si>
  <si>
    <t>85
122/225
12298
122/104</t>
  </si>
  <si>
    <t>Bhagbane Chama
s/o- Sahadev Chamar
Surendra Chamar
Gudhe Rohidas
s/o- Bhagbane Rohidas
-do-</t>
  </si>
  <si>
    <t>Surendra Rohidas
s/o- Bhgbane Rohidas</t>
  </si>
  <si>
    <t>12060010420
UGB</t>
  </si>
  <si>
    <t>85
3
122/118</t>
  </si>
  <si>
    <t>Gudhe Rohidas
s/o- Bhagbane Rohidas
Anantaram Rohidas
s/o- Sahadev Rohidas
-do-</t>
  </si>
  <si>
    <t>Danradhan Rohidas
s/o- Anantaram Rohidas</t>
  </si>
  <si>
    <t>08861
Dist co-op Bank
JSG</t>
  </si>
  <si>
    <t>85
122/173
122/78</t>
  </si>
  <si>
    <t>Bhagbane Chama
s/o- Sahadev Chamar
Jadumani Rohidas
s/o- Uchhab Rohidas
Gudhe Rohidas
s/o- Bhagbane Rohidas</t>
  </si>
  <si>
    <t>Uchhab Rohidas</t>
  </si>
  <si>
    <t>08643
S.D.C.B
JSG</t>
  </si>
  <si>
    <t>85
122/102
122/98
122/262
84</t>
  </si>
  <si>
    <t>Bhagbane Chama
s/o- Sahadev Chamar
-do-
Gudhe Rohidas
s/o- Bhagbane Rohidas
Keshab Rohidas
s/o-Bhahbane Rohidas
-do-</t>
  </si>
  <si>
    <t>Kesaba  Rohidas
s/0- Bhagbane Rohidas</t>
  </si>
  <si>
    <t>08221
S.D.Co-Op
JSG</t>
  </si>
  <si>
    <t>85
122/116</t>
  </si>
  <si>
    <t>Bhagbane  Chamar &amp; Other
Anantaram Rohidas
s/o- Sahadev Rohidas</t>
  </si>
  <si>
    <t>Biharilal Rohidas
s/o- Anta Rohidas</t>
  </si>
  <si>
    <t>08644
S.D.Co-op
JSG</t>
  </si>
  <si>
    <t>Rupdhar Bhoi
&amp; Other</t>
  </si>
  <si>
    <t>Gunasagar Bhoi
s/o- Puran Bhoi</t>
  </si>
  <si>
    <t>12060033265
UGB</t>
  </si>
  <si>
    <t>Gokula Bhoi
s/o- Purander Bhoi</t>
  </si>
  <si>
    <t xml:space="preserve">12060030810
</t>
  </si>
  <si>
    <t xml:space="preserve">64
</t>
  </si>
  <si>
    <t xml:space="preserve">Pirabeti Ganda
w/o- Khetra Ganda
</t>
  </si>
  <si>
    <t>Kalakar Besan
s/o- Ganeswar Besan</t>
  </si>
  <si>
    <t>11834818212
SBI</t>
  </si>
  <si>
    <t>Sankar Pab
Danamali Pab
s/o- Ganesh Pab</t>
  </si>
  <si>
    <t>Dhruba Bhoi
s/o- Dhanamali Bhoi</t>
  </si>
  <si>
    <t>768028404
Uco</t>
  </si>
  <si>
    <t>Sova  Bhoi
s/o- Nandlal Bhoi</t>
  </si>
  <si>
    <t>12060046548
UGB</t>
  </si>
  <si>
    <t>113
122/184</t>
  </si>
  <si>
    <t>sanyasi sdahu, Rushi Sahu
Achutanand Sahu &amp; Other</t>
  </si>
  <si>
    <t>Jadumani Sahu
s/o- Sanyasi Sahu</t>
  </si>
  <si>
    <t xml:space="preserve">4085101000553
</t>
  </si>
  <si>
    <t>Hrudananda Patta
s/o- Sahadev Patta</t>
  </si>
  <si>
    <t>Indraajeet Patta
s/o- Dambarudhar Patta</t>
  </si>
  <si>
    <t xml:space="preserve">16922191025055
</t>
  </si>
  <si>
    <t>122/279</t>
  </si>
  <si>
    <t>Sushila Khadia
w/o-Sudarsan Khadia</t>
  </si>
  <si>
    <t>Sushila Khadia
w/o- Sudarsan Khadia</t>
  </si>
  <si>
    <t>32489000989
SBI</t>
  </si>
  <si>
    <t>122/88
122/89</t>
  </si>
  <si>
    <t>Buda Khadia
s/o- Khundra Khadia
-do-</t>
  </si>
  <si>
    <t>Sunil khadia
s/o- Gugu Khadia</t>
  </si>
  <si>
    <t>84020560101
UGB</t>
  </si>
  <si>
    <t>122/101
122/180
122/176
122/177
122/183</t>
  </si>
  <si>
    <t>Santosh Rohidas &amp; Others
Santosh Rohidas
s/o- Ganesh Rohidas
Mitrabhanu Rohidas
&amp; Other</t>
  </si>
  <si>
    <t>Gadadhar Rohidas
s/o- Santosh Rohidas</t>
  </si>
  <si>
    <t>12060033695
UGB</t>
  </si>
  <si>
    <t>122/174</t>
  </si>
  <si>
    <t>Iswar Rohidas
s/o- Ganesh Rohidas</t>
  </si>
  <si>
    <t>1206005862
UGB</t>
  </si>
  <si>
    <t>12/174</t>
  </si>
  <si>
    <t>Brusabhanu Rohidas
Kishor Ku. Rohidas
s/o- Sitaram Rohidas</t>
  </si>
  <si>
    <t>Kishor Ku. Rohidas
s/o- Sitaram Rohidas</t>
  </si>
  <si>
    <t>08245
S.D. Co-Op
JSG</t>
  </si>
  <si>
    <t>122/182</t>
  </si>
  <si>
    <t>Arjun Khadia
s/o- Budhu Khadia</t>
  </si>
  <si>
    <t>12060019172
UGB</t>
  </si>
  <si>
    <t>122/194
122/227</t>
  </si>
  <si>
    <t>Raghubir Rohidas
s/o- Gudha Rohidas
-do-</t>
  </si>
  <si>
    <t>Raghubir Rohidas
s/o- Gudhu Rohidas</t>
  </si>
  <si>
    <t>12060033651
UGB</t>
  </si>
  <si>
    <t>122/201</t>
  </si>
  <si>
    <t>madhab Rohidas
s/o- Arakhita Rohidas</t>
  </si>
  <si>
    <t>Madhaba Rohidas
s/o- Arakhita Rohidas</t>
  </si>
  <si>
    <t>12060033617
UGB</t>
  </si>
  <si>
    <t>122/220</t>
  </si>
  <si>
    <t>Sindhu Patel
s/o- Bhubaneswar Patel</t>
  </si>
  <si>
    <t>4156
S.D.Co-Op
JSG</t>
  </si>
  <si>
    <t>122/220
122/224</t>
  </si>
  <si>
    <t>Alok Ku. Patel
s/o- Sindhu Patel</t>
  </si>
  <si>
    <t>022053009283
JSG</t>
  </si>
  <si>
    <t>122/223</t>
  </si>
  <si>
    <t>Susil Rohidas
s/o- Gudha Rohidas</t>
  </si>
  <si>
    <t>Sushil Rohidas
s/o- Gudhu Rohidas</t>
  </si>
  <si>
    <t xml:space="preserve">12060033334
</t>
  </si>
  <si>
    <t>Thkru Khadia
basanti Khadia
w/o- Sadhu Khadia</t>
  </si>
  <si>
    <t>basanti Khadia
w/o- Sadhu Khadia</t>
  </si>
  <si>
    <t xml:space="preserve">84004690299
</t>
  </si>
  <si>
    <t>Mani Dansana
s/o- Khge Dansana</t>
  </si>
  <si>
    <t>Ratan Dandasana
s/o- Mani dansana</t>
  </si>
  <si>
    <t xml:space="preserve">12060034178
</t>
  </si>
  <si>
    <t>122/193</t>
  </si>
  <si>
    <t>Samaru Khadia
s/o- Sadhu Khadia</t>
  </si>
  <si>
    <t>Parakshit Khadia
s/o- Samaru Khadia</t>
  </si>
  <si>
    <t xml:space="preserve">12060055019
</t>
  </si>
  <si>
    <t>Jayanti Khadia
s/o- Santosh Khadia</t>
  </si>
  <si>
    <t xml:space="preserve">84011981643
</t>
  </si>
  <si>
    <t>Kishor Ch.Patel
&amp; Other</t>
  </si>
  <si>
    <t>Sankar Patel
s/o- Purna Patel</t>
  </si>
  <si>
    <t xml:space="preserve">11264838756
</t>
  </si>
  <si>
    <t>Chintamani Patel
&amp; Other</t>
  </si>
  <si>
    <t>Haldhar Patel
s/o- Garudeswar patel</t>
  </si>
  <si>
    <t>08499
Co-Op
JSG</t>
  </si>
  <si>
    <t>122/271</t>
  </si>
  <si>
    <t>Puspa Naik
w/o- Dilip Naik</t>
  </si>
  <si>
    <t>Raju Pandey</t>
  </si>
  <si>
    <t xml:space="preserve">12060014877
</t>
  </si>
  <si>
    <t>Bhoomi Bhoi
s/o- Bendari Bhoi
&amp; Other</t>
  </si>
  <si>
    <t>Bhumi Bhoi
s/o- Dambarudhar Bhoi</t>
  </si>
  <si>
    <t xml:space="preserve">12060033673
</t>
  </si>
  <si>
    <t>Sanichar Khadu
&amp; Other</t>
  </si>
  <si>
    <t>sanjob Khadu 
s/o-barsa Khadia</t>
  </si>
  <si>
    <t xml:space="preserve">16922191044698
</t>
  </si>
  <si>
    <t>122/219</t>
  </si>
  <si>
    <t>Atul Chandra Patel
Rosan patel
s/o- Ranjan ku.Patel</t>
  </si>
  <si>
    <t>Roshan Patel
s/o- Ranjan Ku.Patel</t>
  </si>
  <si>
    <t xml:space="preserve">30449126634
</t>
  </si>
  <si>
    <t>122/219
122/109</t>
  </si>
  <si>
    <t>Atul Chandra Patel
Sambala Patel
Rosan patel
s/o- Ranjan ku.Patel</t>
  </si>
  <si>
    <t>Atul chandra  Patel
s/o- Ranjan Ku Patel</t>
  </si>
  <si>
    <t xml:space="preserve">33153286875
</t>
  </si>
  <si>
    <t>122/274
122/148</t>
  </si>
  <si>
    <t>Rosan Patel,
&amp; Other
Surubali Patel
W/o-Bhojraj patel</t>
  </si>
  <si>
    <t>Ranjan Kumar  Patel
s/o- Bojraj Patel</t>
  </si>
  <si>
    <t>32638357937
SBI</t>
  </si>
  <si>
    <t>Phagu Bhoi
s/o- Khira Bhoi</t>
  </si>
  <si>
    <t>121400399
Co-Op
JSG</t>
  </si>
  <si>
    <t>122/200
64</t>
  </si>
  <si>
    <t>Shraban Ku. BesanS/o-Kodanda Besan</t>
  </si>
  <si>
    <t>Kodanda Besan</t>
  </si>
  <si>
    <t xml:space="preserve">11324718116
</t>
  </si>
  <si>
    <t>122/108
122/115
122/125
40</t>
  </si>
  <si>
    <t>Dharmaraj patel
s/o- Chintamani patel
-do-
Sumanta Patel
s/o- Dharmaraj patel
Chintamani Patel &amp; Other</t>
  </si>
  <si>
    <t>Sumanta Ku. Patel
s/o- Dharmaraj Patel</t>
  </si>
  <si>
    <t>12060014436
UGB</t>
  </si>
  <si>
    <t>Jadumani sahu
s/o- Airth Sahu</t>
  </si>
  <si>
    <t>Prabhakar Sahu
s/o- Jaduamni sahu</t>
  </si>
  <si>
    <t>16922191002858
Orient Bank</t>
  </si>
  <si>
    <t>Koilaga</t>
  </si>
  <si>
    <t xml:space="preserve">Nimai Charan Sahu 
S/o- Jadumani Sahu </t>
  </si>
  <si>
    <t>3471540426
SBI</t>
  </si>
  <si>
    <t>Bihari Barik
s/o- Kapil Barik &amp; Other</t>
  </si>
  <si>
    <t>Manbodh Barik
S/o- kapil Barik</t>
  </si>
  <si>
    <t>32249153513
SBI</t>
  </si>
  <si>
    <t>Tulamani Barik
s/o- JalBarik</t>
  </si>
  <si>
    <t>12060027490
UGB</t>
  </si>
  <si>
    <t>Biswanath Bariks/o- Shankar Barik</t>
  </si>
  <si>
    <t>84003866324
UGB</t>
  </si>
  <si>
    <t>Prakash Barik
s/o- Dayanidhi Barik</t>
  </si>
  <si>
    <t>Kautaka Rout
s/o- Pratipal Rput
&amp; Other</t>
  </si>
  <si>
    <t>Kushal Rout
s/o- Jagannath Rout</t>
  </si>
  <si>
    <t>4085101001003
Canada</t>
  </si>
  <si>
    <t>Chaturbhuj Rout
s/o- Jaider Rout</t>
  </si>
  <si>
    <t>21020118012628
UCO</t>
  </si>
  <si>
    <t>Prakash  Naik
s/o- Kita Naik</t>
  </si>
  <si>
    <t>20296651002
SBI</t>
  </si>
  <si>
    <t>Koutaka Naik
&amp; Other</t>
  </si>
  <si>
    <t>Tekram Naik
s/o- Janmajaya</t>
  </si>
  <si>
    <t>34581114071
SBI</t>
  </si>
  <si>
    <t>Kautaka Naik
&amp; Other</t>
  </si>
  <si>
    <t>Gurucharan Patel
s/o- Purandhar</t>
  </si>
  <si>
    <t>16922191012642
Oriented</t>
  </si>
  <si>
    <t>Gopinath Patel
s/o- Maheswar Patel</t>
  </si>
  <si>
    <t>Manoj  Kumar Patel
s/o- Tularam Patel</t>
  </si>
  <si>
    <t>21020110012215
UCO</t>
  </si>
  <si>
    <t>Jagabandhu Sahu
s/o- Bhakti Sahu
&amp; Other</t>
  </si>
  <si>
    <t>Harihar Pardhan
s/o- Ganeshwar Pradhan</t>
  </si>
  <si>
    <t>12060008998
UGB</t>
  </si>
  <si>
    <t>76
77</t>
  </si>
  <si>
    <t>Bipinbihari Naik
s/o- Udhab Naik</t>
  </si>
  <si>
    <t>Pradip  Naik
s/o- Brundaban Naik</t>
  </si>
  <si>
    <t>21020110012236
UCO</t>
  </si>
  <si>
    <t>Mohan Chandra Naik
s/o- Bipin Bihari naik</t>
  </si>
  <si>
    <t>2102110012376
UCO</t>
  </si>
  <si>
    <t>Mukteswar Pradhan
s/o- Chintamani Pradhan</t>
  </si>
  <si>
    <t>Surendra Pradhan
s/o-Akur Pradhan</t>
  </si>
  <si>
    <t>84000267323
UGB</t>
  </si>
  <si>
    <t>Sripati Rout
s/o- Salegram Rout</t>
  </si>
  <si>
    <t>Hemsagar Rout
s/o- Tarani Rout</t>
  </si>
  <si>
    <t>21020100001467
UCO</t>
  </si>
  <si>
    <t>130
43</t>
  </si>
  <si>
    <t>indramani Sahu
Debendra Sahu
s/o- Ranjit  Sahu</t>
  </si>
  <si>
    <t>Debendra Sahu
s/o- ranjit Sahu</t>
  </si>
  <si>
    <t>134
137/252
137/58</t>
  </si>
  <si>
    <t>Hrudanand Naik
Sitaram Naik
s/o- Kasti Naik &amp; Other
Dasrath Naik
s/o- Kasti naik</t>
  </si>
  <si>
    <t>Dasarath Naik
s/o- Kasti Naik</t>
  </si>
  <si>
    <t>11324727460
SBI</t>
  </si>
  <si>
    <t>Mayadhar Ganda
&amp; Other</t>
  </si>
  <si>
    <t>Khirod  Chandra  Sing
s/o- Mayadhar Ganda</t>
  </si>
  <si>
    <t>4085101000335
Canada</t>
  </si>
  <si>
    <t>76
77
106</t>
  </si>
  <si>
    <t>Bipinbihari Naik
&amp; Other</t>
  </si>
  <si>
    <t>Ganeshram Naik
s/o- Bhubaneswar Naik</t>
  </si>
  <si>
    <t>11346915913
SBI</t>
  </si>
  <si>
    <t>Jadaba Sahu
&amp; Other</t>
  </si>
  <si>
    <t>Surendra Sahu
s/o- Abhi Sahu</t>
  </si>
  <si>
    <t>84005182977
UGB</t>
  </si>
  <si>
    <t>Damra Chamar
s/o- Satia Chamar</t>
  </si>
  <si>
    <t>Bhanumati Rohidas
w/o- Arjun Rohidas</t>
  </si>
  <si>
    <t>35271677325
SBI</t>
  </si>
  <si>
    <t>Banudhar Naik
s/o- Teertha Naik</t>
  </si>
  <si>
    <t>34558555521
SBI</t>
  </si>
  <si>
    <t>59
137/176</t>
  </si>
  <si>
    <t>Dukhi Naik
&amp; Other</t>
  </si>
  <si>
    <t>Purna Naik
s/o- Bimbadhar naik</t>
  </si>
  <si>
    <t>12060031202
UGB</t>
  </si>
  <si>
    <t>Brundabana Pradhan
s/o- Ratnakar Pradhan</t>
  </si>
  <si>
    <t>12060010306
UGB</t>
  </si>
  <si>
    <t>Sadhaba Rohidas
s/o- Daitari Rohidas</t>
  </si>
  <si>
    <t>Bisakha Rohidas
w/o- okil Rohidas</t>
  </si>
  <si>
    <t>84012074010
VGB</t>
  </si>
  <si>
    <t>118
121</t>
  </si>
  <si>
    <t>Lochan Rohidas
s/o- Daitari Rohidas</t>
  </si>
  <si>
    <t>Thakur Rohidas
s/o- lochan Rohidas</t>
  </si>
  <si>
    <t>84001825710
UGB</t>
  </si>
  <si>
    <t>Rasmati Rout
w/o- Tetengu Rout
&amp; Other</t>
  </si>
  <si>
    <t>Brushabhanu Patel
s/o- Panchanan Patel</t>
  </si>
  <si>
    <t>4085108000564
Canada</t>
  </si>
  <si>
    <t>Rajendra Patel
s/o- Ratnakar patel
&amp; Other</t>
  </si>
  <si>
    <t>Rohita Patel
s/o- Chudamani Patel</t>
  </si>
  <si>
    <t>12060035354
UGB</t>
  </si>
  <si>
    <t>Binod Patel
s/o- Chaitany Patel</t>
  </si>
  <si>
    <t>21020110008669
UCO</t>
  </si>
  <si>
    <t>137/1</t>
  </si>
  <si>
    <t>Bhalanath Patel
s/o- Satyanand patel</t>
  </si>
  <si>
    <t>Giridharee Patels S/o-Bholanath patel</t>
  </si>
  <si>
    <t>4085108000403
Canada</t>
  </si>
  <si>
    <t>137/42
137/39</t>
  </si>
  <si>
    <t>Lalu rohidas
s/o- Krushan Rohidas</t>
  </si>
  <si>
    <t>Gokula Rohidas
s/o- Lalu Rohidas</t>
  </si>
  <si>
    <t>21020110008244
Uco Bank</t>
  </si>
  <si>
    <t>137/168</t>
  </si>
  <si>
    <t>Chudamani sahu
s/o- Khetramohan</t>
  </si>
  <si>
    <t>Brushabhanu Sahu
s/o- Chudamani Sahu</t>
  </si>
  <si>
    <t>12060035376
UGB</t>
  </si>
  <si>
    <t>11
137/247
137/82
137/314
137/298</t>
  </si>
  <si>
    <t>Kandrapa Rohidas
s/o- Chhabi Rohidas
Rahasa Rohidas
s/o- Kandrapa
Bhakti Rohidas
s/o- Kandrapa</t>
  </si>
  <si>
    <t>Ananta Rohidas
s/o- Shaktiram</t>
  </si>
  <si>
    <t>31661736118
SBI</t>
  </si>
  <si>
    <t>137/175
137/382</t>
  </si>
  <si>
    <t>Bhakti Rohidas
s/o- Kandrapa</t>
  </si>
  <si>
    <t>Kirtan Rohidas
s/o- Bhaktiram</t>
  </si>
  <si>
    <t>12060033708
UGB</t>
  </si>
  <si>
    <t>137/195
137/374
137/370
137/439</t>
  </si>
  <si>
    <t>Indrajit Rohidas
s/o- Sukhdev Rohidas
Umakanta Rohidas
s/o- Sukhadev Rohidas</t>
  </si>
  <si>
    <t>Umakanta Rohidas
s/o- Sukadev Rohidas</t>
  </si>
  <si>
    <t>31616166173
SBI</t>
  </si>
  <si>
    <t>137/248
137/249</t>
  </si>
  <si>
    <t>Abhi Sahu
s/o- kashi sahu</t>
  </si>
  <si>
    <t>Jogindra Sahu
s/o- Abhi Sahu</t>
  </si>
  <si>
    <t>21020110046326
Uco</t>
  </si>
  <si>
    <t>137/455</t>
  </si>
  <si>
    <t xml:space="preserve">Jairan Naik
s/o- Parmeswar Naik
</t>
  </si>
  <si>
    <t>Jaya Naik
s/o- Paremeswar naik</t>
  </si>
  <si>
    <t>11264865587
SBI</t>
  </si>
  <si>
    <t>137/365</t>
  </si>
  <si>
    <t>Panchaan Pradhan
s/o- Muniram Pradhan</t>
  </si>
  <si>
    <t>Prahallad Pradhan
s/o- Panchanan</t>
  </si>
  <si>
    <t>21020110011973
Uco</t>
  </si>
  <si>
    <t>137/290</t>
  </si>
  <si>
    <t>Sanarjay Bhoi
s/o- Narayan Bhoi</t>
  </si>
  <si>
    <t>Sanurja  Bhoe
s/o- Narayan Bhoi</t>
  </si>
  <si>
    <t>84001881492
UGB</t>
  </si>
  <si>
    <t>137/264
137/153
137/445
137/443</t>
  </si>
  <si>
    <t>Raghu Pradhan
s/o- Muniram Pradhan</t>
  </si>
  <si>
    <t>Nirmal Chandra Padhan
s/o- Raghu Padhan</t>
  </si>
  <si>
    <t>32326019801
SBI</t>
  </si>
  <si>
    <t>137/51
137/316</t>
  </si>
  <si>
    <t>Sarat Rohidas
s/o- Sripati Rohidas</t>
  </si>
  <si>
    <t>12060025017
UGB</t>
  </si>
  <si>
    <t>137/376
137/238
137/352
108</t>
  </si>
  <si>
    <t>Rudra Rohidas
s/o- Chhabi Rohidas</t>
  </si>
  <si>
    <t>31650694338
SBI</t>
  </si>
  <si>
    <t>137/373
137/51
137/152</t>
  </si>
  <si>
    <t>Sukhdev Rohidas
s/o- Dhurua Rohidas
Kahar Rohidas
w/o- Sukhadev Rohidas</t>
  </si>
  <si>
    <t>Sukadeb Rohidas
s/o- Jugesh Rohidas</t>
  </si>
  <si>
    <t>33977762929
SBI</t>
  </si>
  <si>
    <t>137/306
137/263
137/368</t>
  </si>
  <si>
    <t xml:space="preserve">Annantaram Naik
s/o- parmeswar naik
Jainti Nayak
w/o- Annahtaram </t>
  </si>
  <si>
    <t>Anantaram Naik
s/o- parmeswar naik</t>
  </si>
  <si>
    <t>21020110013380
UCO</t>
  </si>
  <si>
    <t>137/243
137/309
137/291
137/172
137/180
137/43</t>
  </si>
  <si>
    <t>Durgacharan Rohidas
s/o- Chhabi Rohidas</t>
  </si>
  <si>
    <t xml:space="preserve">Biranchi Rohidas
</t>
  </si>
  <si>
    <t xml:space="preserve">21020110050057
</t>
  </si>
  <si>
    <t>kautuka Rout
&amp; Other</t>
  </si>
  <si>
    <t xml:space="preserve">Dipak Rout
s/o- Sudarshan </t>
  </si>
  <si>
    <t>84005051546
UGB</t>
  </si>
  <si>
    <t>137/240
137/294
137/272
137/268
137/246</t>
  </si>
  <si>
    <t>Dharani Rohidas
s/o- Govinda Rohidas</t>
  </si>
  <si>
    <t>16922191020319
Orientel</t>
  </si>
  <si>
    <t>137/356
137/320
137/242</t>
  </si>
  <si>
    <t>Guhalu Rohidas
s/o- Dharani Rohidas
Dharani Rohidas
s/o- Govinda Rohidas</t>
  </si>
  <si>
    <t>Guhalu Rohidas
s/o- Dharani Rohidas</t>
  </si>
  <si>
    <t>16922191002223
Oriental</t>
  </si>
  <si>
    <t>137/249
137/124
137/96
137/82
124
28
137/98</t>
  </si>
  <si>
    <t>Dharani Rohidas
s/o- Govinda Rohidas
Ukia Rohidas
s/o- Chhabi Rohidas
Govinda Rohidas
s/o- Chhabila Rohida
Sanatan Rohidas
Govinda Rohidas</t>
  </si>
  <si>
    <t>Mahendra Rohidas
s/o-Govinda Rohidas</t>
  </si>
  <si>
    <t>16922191003879
Oriental</t>
  </si>
  <si>
    <t>137/459
137/473
137/470</t>
  </si>
  <si>
    <t>Jhasketan Rohidas
s/o- Arjun Rohidas</t>
  </si>
  <si>
    <t>Jhasketan Rohidas
s/o- Arjun  Rohidas</t>
  </si>
  <si>
    <t>31948715285
SBI</t>
  </si>
  <si>
    <t>Subash patel
s/o- Dala patel</t>
  </si>
  <si>
    <t xml:space="preserve">30804785312
</t>
  </si>
  <si>
    <t>Brundabana Naik
s/o- Bidyanath Naik</t>
  </si>
  <si>
    <t>Dillip Naik
s/o- Pankaj naik</t>
  </si>
  <si>
    <t>30632670485
SBI</t>
  </si>
  <si>
    <t>Dasaratha Rana
s/o- Bhagebatia rana</t>
  </si>
  <si>
    <t>Hrusi Ku. Ranas/o- Digamber Rana</t>
  </si>
  <si>
    <t>84012802745
UGB</t>
  </si>
  <si>
    <t>137/387</t>
  </si>
  <si>
    <t>Samu Rohidas
s/o- Jogeswar Rohidas</t>
  </si>
  <si>
    <t>Bhimsen Rohidas
s/o- Samu Rohidas</t>
  </si>
  <si>
    <t>31165876766
SBI</t>
  </si>
  <si>
    <t>137/448
137/458</t>
  </si>
  <si>
    <t>Hutasan Rohidas
s/o- Samu Rohidas</t>
  </si>
  <si>
    <t>31135885388
SBI</t>
  </si>
  <si>
    <t>Lal Raghunandan Rai Deo
s/o- Rajendra nath
&amp; Other</t>
  </si>
  <si>
    <t>Sudhir Kumar  Saideo
s/o-Lal Khitibhusan</t>
  </si>
  <si>
    <t>30509575638
SBI</t>
  </si>
  <si>
    <t>Samir Kumar Saideo
s/o- lal Khitibhusan</t>
  </si>
  <si>
    <t>21020110016824
Uco</t>
  </si>
  <si>
    <t>Ashwin Ku. Saideo
s/o-</t>
  </si>
  <si>
    <t>12060049118
UGB</t>
  </si>
  <si>
    <t>Sushant  Ku. Saideo
s/o-</t>
  </si>
  <si>
    <t xml:space="preserve">16922191009239
</t>
  </si>
  <si>
    <t>Abinash Saideo
s/o-</t>
  </si>
  <si>
    <t xml:space="preserve">16922191043943
</t>
  </si>
  <si>
    <t>Santanu kumar  Sai
s/o- Harilal sai</t>
  </si>
  <si>
    <t>31081037661
SBI</t>
  </si>
  <si>
    <t xml:space="preserve">Arakhit Sai
s/o- </t>
  </si>
  <si>
    <t>11264894596
UGB</t>
  </si>
  <si>
    <t>137/285
137/280</t>
  </si>
  <si>
    <t>Kumudini Rohidas
w/o- kashi rohidas</t>
  </si>
  <si>
    <t>Kashi Rohidas
s/o- Chhabi Rohidas</t>
  </si>
  <si>
    <t>33042212344
SBI</t>
  </si>
  <si>
    <t>Anta Padhan
Brusabha Padhan</t>
  </si>
  <si>
    <t>Jugal Pradhan
s/o- Panchanan Pradhan</t>
  </si>
  <si>
    <t>21020110012789
Uco</t>
  </si>
  <si>
    <t xml:space="preserve">11
137/182
137/84
137/367
</t>
  </si>
  <si>
    <t>Kandrapa Rohidas
s/o- Chhabi Rohidas</t>
  </si>
  <si>
    <t>Jitendra Rohidas
s/o- Rahasa Rohidas</t>
  </si>
  <si>
    <t>16922191001974
Oriental</t>
  </si>
  <si>
    <t>8,46</t>
  </si>
  <si>
    <t>Chandrabati Pradhan 
and others 
Jatindra Pradhan
S/o-Jadumani Pradhan</t>
  </si>
  <si>
    <t>Jatindra pradhan
S/o-Jadumani Pradhan</t>
  </si>
  <si>
    <t>12060027706
UGB</t>
  </si>
  <si>
    <t>Madhupur</t>
  </si>
  <si>
    <t>Jatindra pradhan
S/o-Jadumani pradhan</t>
  </si>
  <si>
    <t>Swarga pradhan
W/o-Durjan Pradhan</t>
  </si>
  <si>
    <t>21020110030189
UCO</t>
  </si>
  <si>
    <t>Kshiti Pradhan
S/o-Jadumani Pradhan</t>
  </si>
  <si>
    <t>12060028675
UGB</t>
  </si>
  <si>
    <t>Netrananda Bhoi and others</t>
  </si>
  <si>
    <t>Janak Ram Bhoi
S/o-Samantha Bhoi</t>
  </si>
  <si>
    <t>84001825517
UGB</t>
  </si>
  <si>
    <t>Sudam Bhoi
S/o-Jogindra Bhoi</t>
  </si>
  <si>
    <t>12060042271
UGB</t>
  </si>
  <si>
    <t>Brushav bhoi
S/o-Jogindra bhoi</t>
  </si>
  <si>
    <t>16922191034736
OBC</t>
  </si>
  <si>
    <t>MitraBhanu Majhi
S/o-Chandra Sekhar Majhi</t>
  </si>
  <si>
    <t>12060041776
UGB</t>
  </si>
  <si>
    <t>Bahabal Dhurua And others</t>
  </si>
  <si>
    <t xml:space="preserve">janardhan Dhurua
S/o-Bahabal Dhurua
</t>
  </si>
  <si>
    <t>16922191031698
OBC</t>
  </si>
  <si>
    <t>Laxman Bhoi
S/o-Lundu Bhoi</t>
  </si>
  <si>
    <t>120600428165
UGB</t>
  </si>
  <si>
    <t>13,46</t>
  </si>
  <si>
    <t>Dubraj Bhoi
S/o-Sundar Bhoi
Abhiram Bhoi
S/o-Dubraj Bhoi</t>
  </si>
  <si>
    <t>Abhiram Bhoi
S/o-Dubraj Bhoi</t>
  </si>
  <si>
    <t>12060042191
UGB</t>
  </si>
  <si>
    <t>Dubraj Boi and others</t>
  </si>
  <si>
    <t>Golbihari Bhoi
S/o-Dubraj Bhoi 
Golbihari Bhoi
S/o-Dubraj Bhoi</t>
  </si>
  <si>
    <t>1206004404-1
UGB</t>
  </si>
  <si>
    <t>20,21,43/43</t>
  </si>
  <si>
    <t>Fagua Chamar 
S/o- Ratan Chamar</t>
  </si>
  <si>
    <t>Fagua Rohidas
S/o-Ratan Rohidas</t>
  </si>
  <si>
    <t>8400184890-0
UGB</t>
  </si>
  <si>
    <t>Kumpal Chamar
S/o-Anand Chamar</t>
  </si>
  <si>
    <t xml:space="preserve">Braja Rohidas
S/o-Rusi Rohidas
</t>
  </si>
  <si>
    <t>12060042248
UGB</t>
  </si>
  <si>
    <t>Dasaru Rohida,
S/o-Rushi Rohidas</t>
  </si>
  <si>
    <t>12060041652
UGB</t>
  </si>
  <si>
    <t>Pabitra Rohidas,
S/o-Roshi Rohidas</t>
  </si>
  <si>
    <t>12060053180
UGB</t>
  </si>
  <si>
    <t>Rahas Naik,
S/o-Sindhu Naik
Sita Bhoi,
D/o-Satrughan Bhoi &amp; others</t>
  </si>
  <si>
    <t>Rahash Naik,
S/o-Sindhu Naik</t>
  </si>
  <si>
    <t>12060041630
UGB</t>
  </si>
  <si>
    <t>Sita Bhoi,
D/o-Satrughan Bhoi</t>
  </si>
  <si>
    <t>12060027263
UGB</t>
  </si>
  <si>
    <t>Bhulananda Dhurua,
S/o-Jaydev Dhurua</t>
  </si>
  <si>
    <t>12060054457
UGB</t>
  </si>
  <si>
    <t>Sakuntala Bhoi,
D/o-Debananda Majhi</t>
  </si>
  <si>
    <t>16922191040935
OBC</t>
  </si>
  <si>
    <t>Dina Kumura,
S/o-Maheswar Kumura</t>
  </si>
  <si>
    <t>12060052857
UGB</t>
  </si>
  <si>
    <t>Ekanta Dhurua,
S/o-Manima Dhurua</t>
  </si>
  <si>
    <t>12060043988
UGB</t>
  </si>
  <si>
    <t>Mahadev Naik,
S/o-Sindhu Naik</t>
  </si>
  <si>
    <t>12060041674
UGB</t>
  </si>
  <si>
    <t>Ratan Bhoi,
S/o-Samaru Bhoi</t>
  </si>
  <si>
    <t>Chhichhinu Bhoi,</t>
  </si>
  <si>
    <t>11475298027
SBI BEHRAMAL</t>
  </si>
  <si>
    <t>30, 29, 46</t>
  </si>
  <si>
    <t>Khata No.30,29-Maharagi Kumar &amp; others
Khata No.-46-Dau Kumura,
S/o-maheswar Kumura</t>
  </si>
  <si>
    <t>Bedamati Kumura,
W/o-Dau Kumura</t>
  </si>
  <si>
    <t>12060027900</t>
  </si>
  <si>
    <t>43/25</t>
  </si>
  <si>
    <t>Rambhabati Kumura,
W/o-Sidhuru Bhoi</t>
  </si>
  <si>
    <t>Rambhabati Bhoi,
W/o-Chihiru Bhoi</t>
  </si>
  <si>
    <t>773975749
INDIAN BANK JSG</t>
  </si>
  <si>
    <t>Bhagatram Bhoi,
S/o-Gobinda Bhoi</t>
  </si>
  <si>
    <t xml:space="preserve">Bhika Bhoi,
S/O Bhaktaram Bhoi
</t>
  </si>
  <si>
    <t>12060041663</t>
  </si>
  <si>
    <t>Ranjit Dhurua,
S?o-Mukund Dhurua</t>
  </si>
  <si>
    <t>Jaydev Dhurua
S/O Ranjit Dhurua</t>
  </si>
  <si>
    <t>12060027659
UGB</t>
  </si>
  <si>
    <t>Parshuram Bhoi,
S/o-Gobinda Bhoi</t>
  </si>
  <si>
    <t>Giridhari Bhoi,
S/o-Parshuram Bhoi</t>
  </si>
  <si>
    <t>33242976072
SBI</t>
  </si>
  <si>
    <t>25, 46</t>
  </si>
  <si>
    <t>Bunde Bag,
S/o-Baleswar Bag &amp; others</t>
  </si>
  <si>
    <t>Madhu Bag,
S/o-Bunde Bag</t>
  </si>
  <si>
    <t>12060042226
UGB</t>
  </si>
  <si>
    <t>Jaldhar Majhi &amp; others</t>
  </si>
  <si>
    <t>Dillip Majhi,
S/o-Haguram Majhi</t>
  </si>
  <si>
    <t>16922191034583
OBC</t>
  </si>
  <si>
    <t>Tikeswar Majhi,
S/o-Basudev Majhi</t>
  </si>
  <si>
    <t>12060041709
UGB</t>
  </si>
  <si>
    <t>Sudarshan Bhoi,
S/o-Bhuban Bhoi</t>
  </si>
  <si>
    <t>Subash Bhoi</t>
  </si>
  <si>
    <t>16922191038437
OBC</t>
  </si>
  <si>
    <t>Bibhati Bhoi</t>
  </si>
  <si>
    <t>12060018599
UGB</t>
  </si>
  <si>
    <t>Chitamani Rout &amp; others</t>
  </si>
  <si>
    <t>Rungu Rout,
S/o-Runku Rout</t>
  </si>
  <si>
    <t>12060035558
UGB</t>
  </si>
  <si>
    <t>Ramchandra Bhoi,S/o-Gobinda Bhoi</t>
  </si>
  <si>
    <t>nilambar Bhoi,
S/o-Tiknath Bhoi</t>
  </si>
  <si>
    <t>16922191044278
OBC</t>
  </si>
  <si>
    <t>Poulasti Bhoi,
S/o-Benudhar Bhoi</t>
  </si>
  <si>
    <t>12060055847
UGB</t>
  </si>
  <si>
    <t>Chandra sekhar Majhi,
S/o-Khadia Majhi</t>
  </si>
  <si>
    <t>12060041798
UGB</t>
  </si>
  <si>
    <t>Santosh Bhoi &amp; others</t>
  </si>
  <si>
    <t>Gouri Bhoi,
W/o-Santosh Bhoi</t>
  </si>
  <si>
    <t>12060027252
UGB</t>
  </si>
  <si>
    <t>Tilottama Bhoi,
W/o-Iswar Bhoi</t>
  </si>
  <si>
    <t>21020110030073
UCO</t>
  </si>
  <si>
    <t>39
40</t>
  </si>
  <si>
    <t>Raghaba Bhoi,
S/o-paraskit Bhoi</t>
  </si>
  <si>
    <t>12060041812
UGB</t>
  </si>
  <si>
    <t>Bhakti Naik,
S/o-Nrupa Naik</t>
  </si>
  <si>
    <t>12060041787
UGB</t>
  </si>
  <si>
    <t>43/22
43/21</t>
  </si>
  <si>
    <t>Juryilal Khadia &amp; others</t>
  </si>
  <si>
    <t>Ashok Khadia,
S/o-Kishor Khadia</t>
  </si>
  <si>
    <t>16922191000236
OBC</t>
  </si>
  <si>
    <t>Mahendra Dhurua,
S/o-Samaru Dhurua</t>
  </si>
  <si>
    <t>12060065651
UGB</t>
  </si>
  <si>
    <t>43/23</t>
  </si>
  <si>
    <t>Sabitri Bhoi,
W/o-Chudamani Bhoi</t>
  </si>
  <si>
    <t>Chudamani Bhoi,
S/o-khedu Bhoi</t>
  </si>
  <si>
    <t>16922191037379
OBC</t>
  </si>
  <si>
    <t>25,46</t>
  </si>
  <si>
    <t>Agasti Bag
S/o-Bunde Bag</t>
  </si>
  <si>
    <t>120600556632
UGB</t>
  </si>
  <si>
    <t>Deepak Bhoi,
S/o-Late Goutam Bhoi</t>
  </si>
  <si>
    <t>30769769127
SBI
Bandhbahal</t>
  </si>
  <si>
    <t>Bagharachaka</t>
  </si>
  <si>
    <t>11264794841
SBI, Brajrajnagar</t>
  </si>
  <si>
    <t>Gourishankar Pradhan,
S/o-Baladev Pradhan</t>
  </si>
  <si>
    <t>022053005449
SBP DIST CO OP CENT BANK LTD JSG</t>
  </si>
  <si>
    <t>Jenamani Pradhan,
S/o-Mangal Pradhan</t>
  </si>
  <si>
    <t>34278161786
SBI</t>
  </si>
  <si>
    <t>Umakanta Pradhan,S?o-Hrudananda Pradhan</t>
  </si>
  <si>
    <t>18910100000468
UCO</t>
  </si>
  <si>
    <t>21020110010211
UCO Bank</t>
  </si>
  <si>
    <t>Deepak Bhoi &amp; others</t>
  </si>
  <si>
    <t>Pradeep Bhoi,
S/o-Bikram Bhoi</t>
  </si>
  <si>
    <t>33236764930
SBI, GM Office, Brajrajnagar</t>
  </si>
  <si>
    <t>Lokeswar Hota,
S/o-Bimbadhar Hota</t>
  </si>
  <si>
    <t>Khirod Chandra Hota,
S/o-Late Lokeswar Hota</t>
  </si>
  <si>
    <t>11324722462
SBI, Orient</t>
  </si>
  <si>
    <t>Narendra Hota,S/o-Late Lokeswar Hota</t>
  </si>
  <si>
    <t>31134552574
SBI MCL Orient</t>
  </si>
  <si>
    <t>Panchanan Khamari,
S/o-Rajindra Khamari</t>
  </si>
  <si>
    <t>1206000919-6
UGB</t>
  </si>
  <si>
    <t>42, 104/124, 44, 45, 104/145</t>
  </si>
  <si>
    <t>Dharmu Adha,
S/o-Brusaba Adha</t>
  </si>
  <si>
    <t>Dharmu Adha,
S?o-Brusaba Adha</t>
  </si>
  <si>
    <t>21020110030875
UCO</t>
  </si>
  <si>
    <t>44, 45</t>
  </si>
  <si>
    <t>Dharmu Adha &amp; others</t>
  </si>
  <si>
    <t>Durjaya Adha,
S/o-Uderam Adha</t>
  </si>
  <si>
    <t>Madha Padhan,
S/o-Ujagar Padhan</t>
  </si>
  <si>
    <t>Bhagbana Pradhan,
S/o-Madha Pradhan</t>
  </si>
  <si>
    <t>66, 37</t>
  </si>
  <si>
    <t xml:space="preserve">Bedmati Meher,
W/o-Pabitra Meher,
Dambarudhar Meher,
S/o-Pabitra Meher
</t>
  </si>
  <si>
    <t>Gobinda Meher,
S/o-Dambarudhar Meher</t>
  </si>
  <si>
    <t>09058
SBP DIST CO OP CENT CO OP BANK JSG</t>
  </si>
  <si>
    <t>Sidheswar Badhai,
Kamal Lochan Badhai</t>
  </si>
  <si>
    <t>Umakanta Badhai,
S/o-Purnachandra Badhai</t>
  </si>
  <si>
    <t>21020100001220
UCO</t>
  </si>
  <si>
    <t>104/122</t>
  </si>
  <si>
    <t>Thusku Rohidas,
S/o-Mohan Rohidas</t>
  </si>
  <si>
    <t>12060039608
UGB</t>
  </si>
  <si>
    <t>Prafulla Kumar Hota &amp; others</t>
  </si>
  <si>
    <t>Arati Hota,
W/o-Jay Prakash Hota</t>
  </si>
  <si>
    <t>12060031519</t>
  </si>
  <si>
    <t>104/24</t>
  </si>
  <si>
    <t>Dayamaya Meher,
S/o-Damodar Meher</t>
  </si>
  <si>
    <t>21020110010273</t>
  </si>
  <si>
    <t>63, 21</t>
  </si>
  <si>
    <t>Gurudev Meher,
S/o-Shankar Meher &amp; others</t>
  </si>
  <si>
    <t>Trinath Meher,
S/o-Hrudananda Meher</t>
  </si>
  <si>
    <t>12060023440
UGB Rajpur</t>
  </si>
  <si>
    <t>Mahabir Prasad Pandey,
S/o-Kunjabihari Pandey</t>
  </si>
  <si>
    <t>Mahabir Panda
S/o-Kunjaban Panda</t>
  </si>
  <si>
    <t>11346921030
SBI Jharsuguda</t>
  </si>
  <si>
    <t>Kastu Tanty,
S/o-Bharat</t>
  </si>
  <si>
    <t>Benudhar Mahananda,
S/o-Nrupa Mahanand</t>
  </si>
  <si>
    <t>21020110026755
UCO Gandhichowk</t>
  </si>
  <si>
    <t>Biswanath Meher,
S/o-Satyananda</t>
  </si>
  <si>
    <t>Upendra Meher,
Hrushikesh</t>
  </si>
  <si>
    <t>16922191036051
OBC Gandhichowk</t>
  </si>
  <si>
    <t>Sudan Sa,
S/o-Ghasiria</t>
  </si>
  <si>
    <t>Basantee Pradhan,
S/o-Sadanada</t>
  </si>
  <si>
    <t>21020110029060
UCO Gandhichowk</t>
  </si>
  <si>
    <t>104/222</t>
  </si>
  <si>
    <t>Anup Kumar Rohidas,
S/o-Ramlal</t>
  </si>
  <si>
    <t>16922191044629
OBC</t>
  </si>
  <si>
    <t>Daitari Rohidas,
Rama Rohidas,
S/o-Ghageswar</t>
  </si>
  <si>
    <t>Linga Rohidas,
S/o-Chhatranand</t>
  </si>
  <si>
    <t>16922121010823
OBC Gandhichowk</t>
  </si>
  <si>
    <t>Bajrang Rohidas,
S/o-Sanu</t>
  </si>
  <si>
    <t>8401574818-2
UGB</t>
  </si>
  <si>
    <t>104/69</t>
  </si>
  <si>
    <t>Anadi Rohidas,
S/o-Nityananda</t>
  </si>
  <si>
    <t>08639
SBP DIST CO OP CENT BANK JSG</t>
  </si>
  <si>
    <t>Dharanidhar Badhai,
S/o-Kamal</t>
  </si>
  <si>
    <t>Arjun Badhai,
S/o-Gopal</t>
  </si>
  <si>
    <t>21020110015155
UCO Gandhichowk</t>
  </si>
  <si>
    <t>47, 123/847</t>
  </si>
  <si>
    <t>Dhoma Gandy,
Bhutuny</t>
  </si>
  <si>
    <t>Bhagbati Urma,
S/o-Ukul</t>
  </si>
  <si>
    <t>16922121010748
OBC Gandhichowk</t>
  </si>
  <si>
    <t>Sagara Pradhan,
S/o-Chheloy</t>
  </si>
  <si>
    <t>11264834138
SBI Brjn</t>
  </si>
  <si>
    <t>Kastu Tanty,
S/o-Bharat Tanty &amp; others</t>
  </si>
  <si>
    <t>Bhageerathi Mahananda,
S/o-Nrupa</t>
  </si>
  <si>
    <t>34237503934
SBI Brjn</t>
  </si>
  <si>
    <t>Champetlal Sai,
S/o-Dambaru</t>
  </si>
  <si>
    <t>Ashish Kumar Sai,
S/o-Aswini</t>
  </si>
  <si>
    <t>21020110015575
UCO Gandhichowk</t>
  </si>
  <si>
    <t>104/63</t>
  </si>
  <si>
    <t>Tiknath Rohidas,
S/o-Mahan Rohidas</t>
  </si>
  <si>
    <t>Tika Rohidas,
S/o-Mahan Rohidas</t>
  </si>
  <si>
    <t>11324732287
SBI</t>
  </si>
  <si>
    <t>32, 16, 104/158</t>
  </si>
  <si>
    <t>Jambabati Seth &amp; others</t>
  </si>
  <si>
    <t>Raghumani Sa,
S/o-Satyanand Sa</t>
  </si>
  <si>
    <t>12060019819
UGB</t>
  </si>
  <si>
    <t xml:space="preserve">104/211, 104/186
</t>
  </si>
  <si>
    <t>Santha Rohidas,
S/o-Premsagar Rohidas &amp; others</t>
  </si>
  <si>
    <t>Santa Rohidas,
S/o-Premsagar Rohidas &amp; others</t>
  </si>
  <si>
    <t>16922191045244
OBC</t>
  </si>
  <si>
    <t>Pura Tanty,
S/o-Ghazi Tanty</t>
  </si>
  <si>
    <t>Sesadev Singh,
S/o-Hari Singh</t>
  </si>
  <si>
    <t>18910110002216
UCO Bank Brajrajnagar</t>
  </si>
  <si>
    <t>Harish Chandra Sai,
S/o-Dambaru Sai</t>
  </si>
  <si>
    <t>Pramod Kumar Sai,
S/o-harish Chandra Sai</t>
  </si>
  <si>
    <t>16922191021187
OBC Gandhichowk</t>
  </si>
  <si>
    <t>Sangram Sai,
S/o-Pramod Kumar Sai</t>
  </si>
  <si>
    <t>34428539614
SBI Brjn</t>
  </si>
  <si>
    <t>Ananda Dhurua,
S/o-Ugresan Dhurua</t>
  </si>
  <si>
    <t>Chabila Dhurua,
S/o-Budhuram Dhurua</t>
  </si>
  <si>
    <t>12060048761
UGB</t>
  </si>
  <si>
    <t>Nuamunda</t>
  </si>
  <si>
    <t>4, 5, 6</t>
  </si>
  <si>
    <t>Damodar Majhi,
S/o-Sarathi Majhi</t>
  </si>
  <si>
    <t>Ghanashyam Majhi,
S/o-Dukalu Majhi</t>
  </si>
  <si>
    <t>21020110002599
UCO</t>
  </si>
  <si>
    <t>Dharmu Dhurua,
S/o-Anand Dhurua</t>
  </si>
  <si>
    <t>Hrushikesh Dhurua,
S/o-Dharmudhar Dhurua</t>
  </si>
  <si>
    <t>12060048727
UGB</t>
  </si>
  <si>
    <t>Sujan Dhurua,
S/o-Dharmu Dhurua</t>
  </si>
  <si>
    <t>12060048749
UGB</t>
  </si>
  <si>
    <t>Laxman Bhoi,
S/o-Bhuban Bhoi</t>
  </si>
  <si>
    <t>Bhika Bhoi,
S/o-Laxman Bhoi</t>
  </si>
  <si>
    <t>11264784968
SBI</t>
  </si>
  <si>
    <t>11/1</t>
  </si>
  <si>
    <t>Bibhuti Bhoi,
S/o-Shyam Bhoi</t>
  </si>
  <si>
    <t>Subash Bhoi,
S/o-Shyam Bhoi</t>
  </si>
  <si>
    <t>10,12</t>
  </si>
  <si>
    <t>Ranga Ganda,
S/o-Ludu ganda</t>
  </si>
  <si>
    <t>Majnu Ganda,
S/o-Sashi Ganda</t>
  </si>
  <si>
    <t>21020110043868
UCO</t>
  </si>
  <si>
    <t>Junanimunda</t>
  </si>
  <si>
    <t>12/4, 13</t>
  </si>
  <si>
    <t>Kartik Munda,
S/o-Fagu Munda</t>
  </si>
  <si>
    <t>Durga Munda,
S/o-Kartika Munda</t>
  </si>
  <si>
    <t>84011295338
UGB</t>
  </si>
  <si>
    <t>Dharmu Munda,
S/o-Duryodhan Munda</t>
  </si>
  <si>
    <t>21020110035207
UCO</t>
  </si>
  <si>
    <t>13, 5</t>
  </si>
  <si>
    <t>Dharmu Munda,
S/o-Duryodhan Munda &amp; others &amp; Phau Munda,
S/o-Tunu Munad &amp; others</t>
  </si>
  <si>
    <t>Jalandhar Munda,
S/o-Kartika Munda</t>
  </si>
  <si>
    <t>12060042907
UGB</t>
  </si>
  <si>
    <t>Rama Munda,
S/o-Kansa  Munda &amp; others</t>
  </si>
  <si>
    <t>Sumitra Munda,
W/o-Rama Munda</t>
  </si>
  <si>
    <t>84006192009
UGB</t>
  </si>
  <si>
    <t>Upendra Munda,
S/o-Chainu Munda &amp; others</t>
  </si>
  <si>
    <t>Suresh Munda,
S/o-Upendra Munda</t>
  </si>
  <si>
    <t>21020110033425
UCO</t>
  </si>
  <si>
    <t>Bhim Munda,
S/o-Duklu Munda</t>
  </si>
  <si>
    <t>12060042850
UGB</t>
  </si>
  <si>
    <t>5</t>
  </si>
  <si>
    <t>Fau Munda &amp; others</t>
  </si>
  <si>
    <t>Satyanand Munda,
S/o-Kunja Munda</t>
  </si>
  <si>
    <t>32394501793
SBI LAKHAN PUR</t>
  </si>
  <si>
    <t>79/110,
79/98</t>
  </si>
  <si>
    <t>Balaram Bhoi
S/o-Trilochan Bhoi</t>
  </si>
  <si>
    <t>Prasanta ku. Bhoi
S/o-Balaram Bhoi</t>
  </si>
  <si>
    <t>34060924292</t>
  </si>
  <si>
    <t>Katapali-R</t>
  </si>
  <si>
    <t>Dhuba Bhoi
S/o-Jugal Bhoi</t>
  </si>
  <si>
    <t>Mangal charan Bhoi
S/o-Dhuba Bhoi</t>
  </si>
  <si>
    <t>11264878461
SBI</t>
  </si>
  <si>
    <t>Phagulal Pradhan
S/O Ganesh</t>
  </si>
  <si>
    <t>16922191008393
OBC</t>
  </si>
  <si>
    <t>27,79/66,
79/67</t>
  </si>
  <si>
    <t>Jharu Sapi
S/o-Arkhita and others</t>
  </si>
  <si>
    <t>Gopal Sha
S/o-Hari Sha</t>
  </si>
  <si>
    <t>21020110003725
UCO Bank</t>
  </si>
  <si>
    <t>Ganeswar Pradhan
S/o- Damodar Pradhan &amp; Others</t>
  </si>
  <si>
    <t>Rajesh Kumar Pradhan
S/o- Minketan Pradhan</t>
  </si>
  <si>
    <t>31965815202
SBI Brgn</t>
  </si>
  <si>
    <t>Sunil Pradhan
S/o- Jaynarayan Pradhan</t>
  </si>
  <si>
    <t>30936873220
SBI Brgn</t>
  </si>
  <si>
    <t>Jhasketan Pradhan
S/o-Jaynarayan Pradhan</t>
  </si>
  <si>
    <t>31409990662
SBI Brgn</t>
  </si>
  <si>
    <t>Narayan Pradhan
S/o- Nagarlal Pradhan</t>
  </si>
  <si>
    <t>34061019225
SBI Brgn</t>
  </si>
  <si>
    <t>Narayan Panda
S/o-Bansidhar Panda</t>
  </si>
  <si>
    <t>Santosh Kumar  Panda
S/o-Narayan Panda</t>
  </si>
  <si>
    <t>11264876281
SBI Brgn</t>
  </si>
  <si>
    <t xml:space="preserve">Manabodh Panda
S/o-Narayan Panda
</t>
  </si>
  <si>
    <t>33719753013
SBI Brgn</t>
  </si>
  <si>
    <t>Prasanta Panda
S/O-Narayan Panda</t>
  </si>
  <si>
    <t>21020110013885
uco bank ,Gandhichowk</t>
  </si>
  <si>
    <t>Abdhut Sahu
S/o- Iswar Sahu</t>
  </si>
  <si>
    <t>Mahendra Sahu
S/o-Abdhut Sahu</t>
  </si>
  <si>
    <t>07572
SBP DIST CO OP CENT BANK JSG</t>
  </si>
  <si>
    <t>Dasarathi Padhan &amp; Others</t>
  </si>
  <si>
    <t>Narasingh Padhan
S/o-Lambodar Padhan</t>
  </si>
  <si>
    <t>16922191007303
OBC</t>
  </si>
  <si>
    <t>Basanti Pradhan
 W/o- Surendra Pradhan</t>
  </si>
  <si>
    <t xml:space="preserve">16922191022047
OBC
</t>
  </si>
  <si>
    <t>32,33,
79/192</t>
  </si>
  <si>
    <t>Jadumani Pradhan
S/o-Braja Pradhan</t>
  </si>
  <si>
    <t>Iswar Pradhan
S/o-Jadumani Pradhan</t>
  </si>
  <si>
    <t>16922191007105
OBC Ganhichowk</t>
  </si>
  <si>
    <t>Akhya Patjoshi
S/o-Dasrathi patjoshi</t>
  </si>
  <si>
    <t>Akshya Kumar Patjoshi
S/o-Dasrathi patjoshi</t>
  </si>
  <si>
    <t>11264777847
SBI</t>
  </si>
  <si>
    <t>78/79</t>
  </si>
  <si>
    <t>Sanjeev Ku. Sahu
S/o-Chaitan Sahu</t>
  </si>
  <si>
    <t>Sanjib Ku. Sahu
S/o-Chaitan Sahu</t>
  </si>
  <si>
    <t>30677872967</t>
  </si>
  <si>
    <t>Dhanumati Padhan
D/o-Khyamasila Saw</t>
  </si>
  <si>
    <t>Damodar pradhan 
S/o-Jadumani Pradhan</t>
  </si>
  <si>
    <t>31636741107</t>
  </si>
  <si>
    <t>Dhuba Behera
and others</t>
  </si>
  <si>
    <t>Bijaya Ku. Behera
S/o-Bhagirathi Behera</t>
  </si>
  <si>
    <t>73,74</t>
  </si>
  <si>
    <t>Satyananda Ganda, Jadu Ganda
S/o-Chakra Ganda</t>
  </si>
  <si>
    <t>Jadu Kata 
S/o- Chakra Kata</t>
  </si>
  <si>
    <t>16922121009438
OBC</t>
  </si>
  <si>
    <t>Ugresan padhan
S/o-Laba Padhan</t>
  </si>
  <si>
    <t>Ahalya PradhanW/o-Biranchi Sa</t>
  </si>
  <si>
    <t>4019000100031838
PNB</t>
  </si>
  <si>
    <t>Sudan Sahu
and others</t>
  </si>
  <si>
    <t>Jubaraj Sahu
S/o-Tanka Dhar Sahu</t>
  </si>
  <si>
    <t>21020110032619
UCO</t>
  </si>
  <si>
    <t>79/132</t>
  </si>
  <si>
    <t>Manju Sahu
W/o-Numucha Pradhan</t>
  </si>
  <si>
    <t>Nimaicharan Pradhan
S/o-Iswar Pradhan</t>
  </si>
  <si>
    <t>30598662482
SBI BRJN</t>
  </si>
  <si>
    <t>Dhuba Behera
Gangadhar Behera
S/o- Madan Behera</t>
  </si>
  <si>
    <t>Nityananda Behera
S/o-Dharma Behera</t>
  </si>
  <si>
    <t>34077915440
SBI</t>
  </si>
  <si>
    <t>Basanti Pradhan 
W/o-Sadananda Pradhan</t>
  </si>
  <si>
    <t>16922191022047
OBC Gandhi Chowk</t>
  </si>
  <si>
    <t>Aintha Bhuan
Aintha Bhuan
S/o-Dhuba and others</t>
  </si>
  <si>
    <t>Madan Pradhan
S/o-Rabi Pradhan</t>
  </si>
  <si>
    <t>11324743595
SBI BRJN</t>
  </si>
  <si>
    <t>Nidhya Biswal
S/o-Ugrasen and others</t>
  </si>
  <si>
    <t>Bikram Bhoi
S/o-Gulbadan Bhoi</t>
  </si>
  <si>
    <t>11264786965
SBI Brjn</t>
  </si>
  <si>
    <t>Deepak Ku. Bhoi
S/o-Goutam Bhoi</t>
  </si>
  <si>
    <t>30769769127
SBI</t>
  </si>
  <si>
    <t>Chaitanya Sahu
S/o-Madan and others</t>
  </si>
  <si>
    <t>Padminee Sa</t>
  </si>
  <si>
    <t>960435</t>
  </si>
  <si>
    <t>Duga Bhuan and others</t>
  </si>
  <si>
    <t>Dugu Pradhan
S/o-Sitaram Pradhan</t>
  </si>
  <si>
    <t>34466465512
SBI BRJN</t>
  </si>
  <si>
    <t>Bhima Sahu 
S/o-Basudeva and others</t>
  </si>
  <si>
    <t>Artatran SahuS/o-Sundara Sahu</t>
  </si>
  <si>
    <t xml:space="preserve">33315807865
SBI </t>
  </si>
  <si>
    <t>79/172</t>
  </si>
  <si>
    <t>Rohita Pradhan
S/o-Gokulananda Pradhan</t>
  </si>
  <si>
    <t>Rohit Pradhan
S/o-Gokulananda Pradhan</t>
  </si>
  <si>
    <t>16922191017296
OBC GandhiChowk</t>
  </si>
  <si>
    <t xml:space="preserve">Makunda Pradhan 
S/o- Lochan Pradhan </t>
  </si>
  <si>
    <t>Gokulananda Pradhan
S/o-Netrananda Pradhan</t>
  </si>
  <si>
    <t>11264798620
SBI BRJN</t>
  </si>
  <si>
    <t>Prakash Pradhan
S/o-Jaganathh Pradhan</t>
  </si>
  <si>
    <t>1692219102905
OBC Gandhin Chowk</t>
  </si>
  <si>
    <t>Naresh Pradhan
S/o-Jagabandhu Pradhan</t>
  </si>
  <si>
    <t>12060030457
UGB</t>
  </si>
  <si>
    <t>Nilamani Prdhan
S/o-Brja Pradhan</t>
  </si>
  <si>
    <t>21020110001950
UCO Banks</t>
  </si>
  <si>
    <t>Kumar Ch Sai
S/o- Tankadhar Sai</t>
  </si>
  <si>
    <t>12060010985
UGB</t>
  </si>
  <si>
    <t>Job</t>
  </si>
  <si>
    <t>Chandra Sekhar Sai
S/o- Tankadhar Sai</t>
  </si>
  <si>
    <t>Rajkumar Sai
S/o-Chandra Sekhar Sai</t>
  </si>
  <si>
    <t>12060032772
UGB</t>
  </si>
  <si>
    <t>15,61</t>
  </si>
  <si>
    <t>Suryakumarui Sai
D/o-Tankadhar Sai</t>
  </si>
  <si>
    <t xml:space="preserve">Pradeep Sai
S/o-Chandra Sekhar Sai
</t>
  </si>
  <si>
    <t>4645000100028055
PNB</t>
  </si>
  <si>
    <t>Dilip  Kumar Sai
S/o-Chandra Sekhar Sai</t>
  </si>
  <si>
    <t>12060029872</t>
  </si>
  <si>
    <t>Dasrath Dhurua
S/o-Gobind Dhurua</t>
  </si>
  <si>
    <t>12060042259</t>
  </si>
  <si>
    <t xml:space="preserve">Hrudanand Patel &amp; Others </t>
  </si>
  <si>
    <t>Harihar Patel
S/o-Late Lingaraj Patel</t>
  </si>
  <si>
    <t>12060042431</t>
  </si>
  <si>
    <t>Himanshu Patel
S/o- Dinamani Patel</t>
  </si>
  <si>
    <t>16922191005316
OBC</t>
  </si>
  <si>
    <t>Shankara Patel
S/o- Late Sindhu Patel</t>
  </si>
  <si>
    <t>16922281001075
OBC</t>
  </si>
  <si>
    <t>Kailash  Ch Patel
S/o- Jaynanda Patel</t>
  </si>
  <si>
    <t>21020110011645
UCO</t>
  </si>
  <si>
    <t>Lalit Majhi
S/o- Thakur Majhi</t>
  </si>
  <si>
    <t>21020110041772
UCU</t>
  </si>
  <si>
    <t>Chamara Bhuyan
S/o- Giri &amp; Others</t>
  </si>
  <si>
    <t>Dayananda Bhoi
S/o-Late Chamara Bhoi</t>
  </si>
  <si>
    <t xml:space="preserve">33242996464
SBI MCL
</t>
  </si>
  <si>
    <t>Hrudananda Bhoi
S/o-Tiknath Bhoi</t>
  </si>
  <si>
    <t>21020110018101
UCO Bank Gandhichowk</t>
  </si>
  <si>
    <t>Madan Singh
S/o-Petra &amp; Others</t>
  </si>
  <si>
    <t>Bidesi Singh
S/o-Late Madan Singh</t>
  </si>
  <si>
    <t>12060043864
UGB</t>
  </si>
  <si>
    <t>Parshu Gouda
S/o-Dasarathi Gouda</t>
  </si>
  <si>
    <t>Manoj Kumar Kaudi
S/o- Debendra Kaudi</t>
  </si>
  <si>
    <t>11324749213
SBI MCL</t>
  </si>
  <si>
    <t xml:space="preserve">Gaba Khadia &amp; Others
</t>
  </si>
  <si>
    <t>Ashok Khadia
S/o- Kishor Khadia</t>
  </si>
  <si>
    <t>Ujjwal Khadia &amp; Others</t>
  </si>
  <si>
    <t>Dhamna Khadia
 Pukhunu Khadia</t>
  </si>
  <si>
    <t>12060042747
UGB</t>
  </si>
  <si>
    <t>Brundaban Bag
S/o- Lachman Bag</t>
  </si>
  <si>
    <t>Dayamanti Bag
W/o- Satyananda Bag</t>
  </si>
  <si>
    <t>16922191010723
OBC</t>
  </si>
  <si>
    <t>Lokeswar Hota
S/o- Bimbadhar Hota</t>
  </si>
  <si>
    <t>Kshirod Chandra Hota
S/o-Lokeswar Hota</t>
  </si>
  <si>
    <t>11324722462
SBI</t>
  </si>
  <si>
    <t>Chhelkothi</t>
  </si>
  <si>
    <t>Narendra Hota
S/o-Lokeswar Hota</t>
  </si>
  <si>
    <t>31134552574
SBI</t>
  </si>
  <si>
    <t>Bhama Singh
W/o-Ujal Singh</t>
  </si>
  <si>
    <t>Dayanidhi Singh
S/o-Ujal Singh</t>
  </si>
  <si>
    <t>16922191035832</t>
  </si>
  <si>
    <t>Dambarudhar Singh
S/o- Bhajan Singh</t>
  </si>
  <si>
    <t>84008337328
UGB</t>
  </si>
  <si>
    <t>7
19</t>
  </si>
  <si>
    <t>Kishor Chandra Sai
Chudamani Sai</t>
  </si>
  <si>
    <t>Kishor Chandra Sai
S/o-Chudamani Sai</t>
  </si>
  <si>
    <t>08895</t>
  </si>
  <si>
    <t>Lura Pradhan
W/o- Baldev Pradhan</t>
  </si>
  <si>
    <t>16922191043059
OBC</t>
  </si>
  <si>
    <t>61/20</t>
  </si>
  <si>
    <t>Nrupendra Kumar 
S/o- Kishor Chnadra Sai</t>
  </si>
  <si>
    <t>Padma Sekhar Sai
S/o- Kishor Chandra Sai</t>
  </si>
  <si>
    <t>16922191039090
OBC</t>
  </si>
  <si>
    <t>27,28</t>
  </si>
  <si>
    <t>Dinabandhu Meher &amp; Others</t>
  </si>
  <si>
    <t>Sankeertan Meher
S/o- Bideshee Meher</t>
  </si>
  <si>
    <t>02350110001059
UCO</t>
  </si>
  <si>
    <t>Sukru Sa
S/o-Hiha Sa</t>
  </si>
  <si>
    <t>Kalicharan Sha
S/o-Sukru Sha</t>
  </si>
  <si>
    <t>12060015973</t>
  </si>
  <si>
    <t>Gokulananda Khadia
S/o-Sukru Khadia &amp; Others</t>
  </si>
  <si>
    <t>Bijay Khadia
S/o-Gokul Khadia</t>
  </si>
  <si>
    <t>21020110046067
UCO</t>
  </si>
  <si>
    <t>50,49</t>
  </si>
  <si>
    <t>Mitu Kaudi
S/o-Kuliha Kaudi</t>
  </si>
  <si>
    <t>Siblal Kaudi
S/o-Mitu Kaudi</t>
  </si>
  <si>
    <t>11264862177
SBI</t>
  </si>
  <si>
    <t>61/15</t>
  </si>
  <si>
    <t>Dambaru Meher
S/o-dinabandhu Meher</t>
  </si>
  <si>
    <t>Dambaru Dhar Meher
S/o-Dinabandhu Meher</t>
  </si>
  <si>
    <t>12060014196
UGB</t>
  </si>
  <si>
    <t>61/13</t>
  </si>
  <si>
    <t>Prafulla Kumar Hota and others</t>
  </si>
  <si>
    <t>Arati Hota
D/o- Purna Ch. Mishra</t>
  </si>
  <si>
    <t xml:space="preserve">Nirakar Badhai
S/o-Ganeswar Badhai </t>
  </si>
  <si>
    <t>Iswari Prasad Badhai</t>
  </si>
  <si>
    <t>18910100003978
UCO</t>
  </si>
  <si>
    <t>Anama Kisan
S/o-Mina Kisan &amp; Others</t>
  </si>
  <si>
    <t>Mithila Kisan
W/o- Sankirtan Kisan</t>
  </si>
  <si>
    <t>16922191017661
OBC Gandhichowk</t>
  </si>
  <si>
    <t>Amdarh</t>
  </si>
  <si>
    <t>58/1</t>
  </si>
  <si>
    <t>Situ Khadia
S/o-Dhana Khadia</t>
  </si>
  <si>
    <t>50044316987
Allhabad Bank</t>
  </si>
  <si>
    <t>Narasingha Kisan &amp; Others</t>
  </si>
  <si>
    <t>Dukhu Kisan
S/o-Jaysingh Kisan</t>
  </si>
  <si>
    <t>11264795415
SBI</t>
  </si>
  <si>
    <t>Rajpur
PRF</t>
  </si>
  <si>
    <t xml:space="preserve">Krishna Chandra Majhi
</t>
  </si>
  <si>
    <t xml:space="preserve">Krishna Chandra Majhi
S/o-Pitambar Majhi
</t>
  </si>
  <si>
    <t>10707932266
SBI SAMDA</t>
  </si>
  <si>
    <t>Daba Kisan
S/o- Gobind Kisan</t>
  </si>
  <si>
    <t>Sadashib Kisan
S/o-Gopal Kisan</t>
  </si>
  <si>
    <t>16922191017579
OBC</t>
  </si>
  <si>
    <t>24
Rajpur
PRF</t>
  </si>
  <si>
    <t>Jogendra Bhoi
Kasti Dhurua
W/o-Satrughan Dhurua</t>
  </si>
  <si>
    <t>Kasti Dhurua
W/o-Satrughan Dhurua</t>
  </si>
  <si>
    <t>11324743404
SBI</t>
  </si>
  <si>
    <t>Kalia Kisan
S/o-Bhulia Kisan</t>
  </si>
  <si>
    <t>Basanti Kisan
W/o- Satya Kisan</t>
  </si>
  <si>
    <t>16922121013558
OBC</t>
  </si>
  <si>
    <t>Manjara Khadia
S/o- Samara Khadia</t>
  </si>
  <si>
    <t>Balmati Khadia
W/o-Amama Khadia</t>
  </si>
  <si>
    <t>21020110039236
UCO</t>
  </si>
  <si>
    <t>Maithili Majhi
W/o- Rabi Majhi</t>
  </si>
  <si>
    <t>4019000100044841
PNB</t>
  </si>
  <si>
    <t>47
Rajpur PRF</t>
  </si>
  <si>
    <t>Malia Khadia
So-Rati Khadia
Thulu Khadia
S/o-Mali Khadia</t>
  </si>
  <si>
    <t>Saibani Khadia
W/o- Thulu Khadia</t>
  </si>
  <si>
    <t>21020110039410
UCO</t>
  </si>
  <si>
    <t>Bipra Kisan</t>
  </si>
  <si>
    <t xml:space="preserve">Bipro Pinz
</t>
  </si>
  <si>
    <t>413802010006630
UNION BANK BRJN</t>
  </si>
  <si>
    <t>Sapna khadia
S/o-Pusa Khadia</t>
  </si>
  <si>
    <t>12060056975
UGB</t>
  </si>
  <si>
    <t>Khatra Khadia
S/o-Kundru Khadia</t>
  </si>
  <si>
    <t>12060056942
UGB</t>
  </si>
  <si>
    <t>Ramlal Khadia</t>
  </si>
  <si>
    <t xml:space="preserve">Premshila Khadia
</t>
  </si>
  <si>
    <t>16922121012490
OBC</t>
  </si>
  <si>
    <t>Bhagbata Kumura</t>
  </si>
  <si>
    <t xml:space="preserve">Bhagabatee Kumura
W/o-Ranjeet Kumura
</t>
  </si>
  <si>
    <t>16922121013282
OBC</t>
  </si>
  <si>
    <t>Kamini Khadia</t>
  </si>
  <si>
    <t>Kamini Khadia
W/o-Trilochan Khadia</t>
  </si>
  <si>
    <t>16922121013527
OBC</t>
  </si>
  <si>
    <t>Kriparam Khadia</t>
  </si>
  <si>
    <t xml:space="preserve">
Nakul Khadia</t>
  </si>
  <si>
    <t>16922191026359
OBC</t>
  </si>
  <si>
    <t>Sundru Khadia</t>
  </si>
  <si>
    <t>Sundru Khadia
S/o-Dukhlu Khadia</t>
  </si>
  <si>
    <t>019053006971</t>
  </si>
  <si>
    <t>Durga khadia</t>
  </si>
  <si>
    <t>Durga Khadia
S/o-Thai Khadia</t>
  </si>
  <si>
    <t>12060048818
UGB</t>
  </si>
  <si>
    <t>Jayanarayan Majhi</t>
  </si>
  <si>
    <t>Jayanarayan Majhi
S/o-Krushta Majhi</t>
  </si>
  <si>
    <t>30310649041
SBI SAMDA</t>
  </si>
  <si>
    <t>Siblal Khadia
S/o-Samaru Khadia</t>
  </si>
  <si>
    <t>12060048830
UGB</t>
  </si>
  <si>
    <t>Manoj Khadia
S/o- Samaru Khadia</t>
  </si>
  <si>
    <t>3122136782</t>
  </si>
  <si>
    <t>Kunduru Khadia
S/o-Kusha Khadia</t>
  </si>
  <si>
    <t>Punduru Khadia
S/o-Phusa Khadia</t>
  </si>
  <si>
    <t>12060048794
UGB</t>
  </si>
  <si>
    <t>Chandra Sekhar Khadia
S/o-Dhaniram Khadia</t>
  </si>
  <si>
    <t>12060048863
UGB</t>
  </si>
  <si>
    <t>Banamali Kumura
S/o-Sahadev Kumura</t>
  </si>
  <si>
    <t>Banmali Kumura
S/o-Sahadev Kumura</t>
  </si>
  <si>
    <t>30643548770
SBI SAMDA</t>
  </si>
  <si>
    <t>Thubru Khadia
S/o-Kusha Khadia</t>
  </si>
  <si>
    <t>Thubaru Khadia
S/o-Phusha Khadia</t>
  </si>
  <si>
    <t>84001228996
UGB</t>
  </si>
  <si>
    <t>Mithius Lakra
S/o-Imie Lakra</t>
  </si>
  <si>
    <t>Paulina Lakra
W/o-Muithius Lakra</t>
  </si>
  <si>
    <t>84002473254
UGB</t>
  </si>
  <si>
    <t>Rajpur
PRF
26</t>
  </si>
  <si>
    <t>Lalmani Khadia
S/o-Junika Khadia</t>
  </si>
  <si>
    <t>12060048841
UGB</t>
  </si>
  <si>
    <t>Bhukal Kisan
S/o-Manjaria Kisan &amp; Others</t>
  </si>
  <si>
    <t>Sukuna Kisan
W/o-Ghanashyam Kisan</t>
  </si>
  <si>
    <t>16922121013541
OBC</t>
  </si>
  <si>
    <t>Keshaba Kisan
S/o-Ekulu Kisan</t>
  </si>
  <si>
    <t>Kanti Kisan
W/o-Keshaba Kisan</t>
  </si>
  <si>
    <t>16922121002927
OBC</t>
  </si>
  <si>
    <t>Kailash Kisan
S/o- Baisakhu Kisan</t>
  </si>
  <si>
    <t>11346976793
SBI</t>
  </si>
  <si>
    <t>Brius Ekka
S/o-Maithius Ekka</t>
  </si>
  <si>
    <t>Britius Ekka
S/o-Maithius Ekka</t>
  </si>
  <si>
    <t>9045010000630
UCO</t>
  </si>
  <si>
    <t xml:space="preserve">Bhagyaban Khadia
S/o-Bhanu Khadia </t>
  </si>
  <si>
    <t xml:space="preserve">Bhagban Khadia
S/o-Bhanu Khadia </t>
  </si>
  <si>
    <t>12060048874
UGB</t>
  </si>
  <si>
    <t>Dhaniram Khadia
S/o- Tirtha Khadia</t>
  </si>
  <si>
    <t>4019000100017661
PNB</t>
  </si>
  <si>
    <t>Mangulu Kisan
S/o-Late Lita Kisan</t>
  </si>
  <si>
    <t>Dukhi Kisan
W/o-Late Ganesh Kisan</t>
  </si>
  <si>
    <t>16922121012254
OBC</t>
  </si>
  <si>
    <t>Hira Khadia
W/o- Late Samaru Khadia</t>
  </si>
  <si>
    <t>16922121013725
OBC</t>
  </si>
  <si>
    <t>Harihar Majhi
S/o-Krushna Chandra Majhi</t>
  </si>
  <si>
    <t>34556467651
SBI</t>
  </si>
  <si>
    <t>Sukhja Khadia
S/o-Late Kalia Khadia</t>
  </si>
  <si>
    <t>Sukha Khadia
S/o-Late Kalia Khadia</t>
  </si>
  <si>
    <t>16922191031940
OBC</t>
  </si>
  <si>
    <t>Samaru Khadia
S/o-Late Raghu Khadia</t>
  </si>
  <si>
    <t>Guddu Khadia
W/o-Samaru Khadia</t>
  </si>
  <si>
    <t>16922121013534
OBC</t>
  </si>
  <si>
    <t>Ghanashyam Majhi
S/o- Dukhulu Majhi</t>
  </si>
  <si>
    <t>4
12</t>
  </si>
  <si>
    <t>Asish Naik
S/o- Chnadra Shekhar Naik
Khedu Kalo
S/o-Balram kalo</t>
  </si>
  <si>
    <t>Budhram Naik
S/o- Abhi Naik</t>
  </si>
  <si>
    <t>536302010144913
Union Bank of India BANDHBAHAL</t>
  </si>
  <si>
    <t>Karna Bhoi
S/o-Krushna Bhoi</t>
  </si>
  <si>
    <t>Samaroo Bhoi
S/o-Karna Bhoi</t>
  </si>
  <si>
    <t>18910100003899
UCO</t>
  </si>
  <si>
    <t>Bileituda</t>
  </si>
  <si>
    <t>Siba Bhoi
S/o-Karna Bhoi</t>
  </si>
  <si>
    <t>11264840119
SBI</t>
  </si>
  <si>
    <t>1,2</t>
  </si>
  <si>
    <t>Mohan Bhoi
S/o-Karna Bhoi</t>
  </si>
  <si>
    <t>30258528397</t>
  </si>
  <si>
    <t>Shradhha Bhoi
S/o-Krushna Bhoi</t>
  </si>
  <si>
    <t>Kumudini Singh
D/o-Shradhha Bhoi</t>
  </si>
  <si>
    <t>84008101846
UGB Rajpur</t>
  </si>
  <si>
    <t>Lochan Bhoi
S/o-Krushna Bhoi</t>
  </si>
  <si>
    <t>Sajamani Bhue
W/o-Jogendra Bhue</t>
  </si>
  <si>
    <t>11346958753
SBI</t>
  </si>
  <si>
    <t>Bairaba Sahu
S/o-Ghasia Sahu</t>
  </si>
  <si>
    <t>Narayan Sahu
S/o-Bhagabana Sahu</t>
  </si>
  <si>
    <t>16922191034903
OBC</t>
  </si>
  <si>
    <t>Deagaon</t>
  </si>
  <si>
    <t>Kalyani Sahu
W./o- Jhasketan Sahu</t>
  </si>
  <si>
    <t>21020110032206
UCO Bank Gandhi Chowk</t>
  </si>
  <si>
    <t>148/109</t>
  </si>
  <si>
    <t>Birendra Dansana
S/o-Purnachandra Dansana</t>
  </si>
  <si>
    <t>Romancha Dansana
S/o-Basu Dansana</t>
  </si>
  <si>
    <t>16922191007532
OBC</t>
  </si>
  <si>
    <t>148/97</t>
  </si>
  <si>
    <t>Tushar Kanta Parida
S/o-Krushna Chandra Parida</t>
  </si>
  <si>
    <t>Tusar Kanta Parida
S/o-Krushna Chandra Parida</t>
  </si>
  <si>
    <t>84007399681
UGB Rajpur</t>
  </si>
  <si>
    <t>Sadashiv Mahata
S/o-Bharat Mahata</t>
  </si>
  <si>
    <t>Jeebarddhan Choudhuree
S/o-Sadashiv Choudhuee</t>
  </si>
  <si>
    <t>16922191013908
OBC Gandhi Chowk</t>
  </si>
  <si>
    <t>148/100</t>
  </si>
  <si>
    <t>Narayan Biswal
S/o- Aintha Biswal</t>
  </si>
  <si>
    <t>12060033662
UGB Rajpur</t>
  </si>
  <si>
    <t>Harihar Rai
S/o-Sobhakar Rai</t>
  </si>
  <si>
    <t>12060033516
UGB Rajpur</t>
  </si>
  <si>
    <t>Lakshmi Rai 
D/o-Nrakar Rai</t>
  </si>
  <si>
    <t>11324750251
SBI</t>
  </si>
  <si>
    <t>Bihari Rai
S/o-Sobha Rai</t>
  </si>
  <si>
    <t>Gadadhar  Rai
S/o-Bhikari Rai</t>
  </si>
  <si>
    <t>16922191000434
OBC</t>
  </si>
  <si>
    <t>Bidyadhar Mahata</t>
  </si>
  <si>
    <t>Naresh Ku. Choudhury
S/o-Chandra Sekher Choudhury</t>
  </si>
  <si>
    <t>11346846415
SBI JSG</t>
  </si>
  <si>
    <t>34,86</t>
  </si>
  <si>
    <t>Chandra Sekhar Choudhury
S/o- Bidyadhar Choudhury</t>
  </si>
  <si>
    <t>Umesh Kumar Choudhury
S/o- Late Chandra Sekhar Choudhury</t>
  </si>
  <si>
    <t>11346776386
SBI Jharsuguda</t>
  </si>
  <si>
    <t>Kuber Ganda
S/o- Gopala Ganda</t>
  </si>
  <si>
    <t>Sarojini Buda
D/o-  Prahallad Chand</t>
  </si>
  <si>
    <t>12060021421
UGB Rajpur</t>
  </si>
  <si>
    <t>Sudan Ganda
S/o- Nahara Ganda</t>
  </si>
  <si>
    <t>Sishu Buda
D/o-Radha Karali</t>
  </si>
  <si>
    <t>84000707977
UGB Rajpur</t>
  </si>
  <si>
    <t>Balaku Seth
s/o- Dhaneswar Seth &amp; other</t>
  </si>
  <si>
    <t>Fagu Seth
s/o- Balku Seth</t>
  </si>
  <si>
    <t>11324734273
SBI Brjn</t>
  </si>
  <si>
    <t>Swapneswar Mahata
s/o- Nitai Mahata</t>
  </si>
  <si>
    <t>Uma choudhury
w/o- Kedarnath Choudhury</t>
  </si>
  <si>
    <t xml:space="preserve">20225227814
SBI
</t>
  </si>
  <si>
    <t>Bhagirathi Seth
s/o- Keshaba &amp; Other</t>
  </si>
  <si>
    <t>Kousalya Seth
d/o- Dibakar Seth</t>
  </si>
  <si>
    <t xml:space="preserve">957162
BRJN
</t>
  </si>
  <si>
    <t>Ananda lal Sai
s/o- Laldharmaray &amp; other</t>
  </si>
  <si>
    <t>Saroj ku,Sai
s/o-</t>
  </si>
  <si>
    <t xml:space="preserve">954800
BRJN
</t>
  </si>
  <si>
    <t>ananda lal Sai
s/o- Laldharmaray &amp; other</t>
  </si>
  <si>
    <t>Dulananda Paule</t>
  </si>
  <si>
    <t>16922191037263
OBC</t>
  </si>
  <si>
    <t>Ugresen Biswal
s/o- Lambodar Biswal</t>
  </si>
  <si>
    <t>Bina Biswal
W/o- Murali Biswal</t>
  </si>
  <si>
    <t>21020110037706
uco Bank</t>
  </si>
  <si>
    <t>Gunanidhi Biswal
S/o-Modua Biswal</t>
  </si>
  <si>
    <t>12060016079
UGB Rajpur</t>
  </si>
  <si>
    <t>Tirtha Biswal
S/o-Latabana Biswal</t>
  </si>
  <si>
    <t>84001942275
UGB Rajpur</t>
  </si>
  <si>
    <t>Indu Barik and others</t>
  </si>
  <si>
    <t>Tapasil Pradhan
S/o-Pitambar Pradhan</t>
  </si>
  <si>
    <t>84015691031
UGB</t>
  </si>
  <si>
    <t>96 ,107 ,108</t>
  </si>
  <si>
    <t>Bhabanisankar Meheta &amp; others</t>
  </si>
  <si>
    <t>Jyotsnarani Choudhury
D/o-Bhabanisankar Choudhury</t>
  </si>
  <si>
    <t>21020110013069</t>
  </si>
  <si>
    <t>96, 107, 108, 137, 138, 100</t>
  </si>
  <si>
    <t>Bhabanisankar Me3heta and others</t>
  </si>
  <si>
    <t>Mangal Chaudhury
s/o-Shyam Sankar Chaudhury</t>
  </si>
  <si>
    <t>11324719903
SBI BRJN</t>
  </si>
  <si>
    <t>148/63</t>
  </si>
  <si>
    <t>Bira Tanty
S/o-Gunubarua</t>
  </si>
  <si>
    <t>Banamalee Tanty
S/o-Bira Tanty</t>
  </si>
  <si>
    <t>02350100148261
UCO Bank</t>
  </si>
  <si>
    <t>Jhuma Padhan
W/o-Bansidhar Padhan</t>
  </si>
  <si>
    <t>Jibardhan Pradhan
S/o-Brundaban Pradhan</t>
  </si>
  <si>
    <t>12060030752
UGB</t>
  </si>
  <si>
    <t>Khedabati Padhan
D/o-Bidhyadhar Padhan</t>
  </si>
  <si>
    <t>Chaturbhuja S/o-PradhanDuleswar Pradhan</t>
  </si>
  <si>
    <t>12060012927
UGB</t>
  </si>
  <si>
    <t>Sadhu Goud
S/o-Sadhya Goud</t>
  </si>
  <si>
    <t>Hemsagar Dilla
S/o-Bidesi Dilla</t>
  </si>
  <si>
    <t>16922191001462
OBC</t>
  </si>
  <si>
    <t>Tarabati Pradhan
W/o-Buidhyadhar Pradhan</t>
  </si>
  <si>
    <t>Nimaicharan Pradhan
S/o-Dileswar Pradhan</t>
  </si>
  <si>
    <t>12060009561
UGB Rajpur</t>
  </si>
  <si>
    <t>148/82</t>
  </si>
  <si>
    <t>Pitambar Pradhan
S/o-Sidhu Pradhan</t>
  </si>
  <si>
    <t>Kishore Ku. Pradhan
S/o-Pitambar Pradhan</t>
  </si>
  <si>
    <t>21020110018668
UCO Gandhichowk</t>
  </si>
  <si>
    <t>Dinabandhu Biswal and others</t>
  </si>
  <si>
    <t>Radhesyam BiswalS/o-S/o-Prasanna Biswal</t>
  </si>
  <si>
    <t>21020110037492
UCO Bank
Gandhichowk</t>
  </si>
  <si>
    <t>Dharanidhar Bhoi</t>
  </si>
  <si>
    <t>Lalitmohan Bhoi
S/o-Late dharanidhar Bhoi</t>
  </si>
  <si>
    <t>16922191036471
OBC Gandhichowk</t>
  </si>
  <si>
    <t>18,93</t>
  </si>
  <si>
    <t>Kulamani Mahat
S/o-Bhakta Mahata</t>
  </si>
  <si>
    <t>Jogendra choudhury
S/o-Kulamani Choudhury</t>
  </si>
  <si>
    <t>UGB Rajpur
12060020212</t>
  </si>
  <si>
    <t>Ramachandra pradhjan
S/o-Sagari Pradhan</t>
  </si>
  <si>
    <t>Dayanidhi Pradhan
S/o-Kartika pradhan</t>
  </si>
  <si>
    <t>11264877116
SBI BRJN</t>
  </si>
  <si>
    <t>27
148/90
26</t>
  </si>
  <si>
    <t>Giridhar Pradhan
S/o-Sagari Pradhan
Pramod Pradhan 
S/o-Narendra Pradhan</t>
  </si>
  <si>
    <t>Maneswar Biswal,Nityananda Biswal
S/o-Sankirtan Biswal</t>
  </si>
  <si>
    <t>Ilabati Biswal
W/o-Jitendriya Biswal</t>
  </si>
  <si>
    <t>84000680841
UGB Rajpur</t>
  </si>
  <si>
    <t>Dileswar Pradhan
S/o-Sudan Pradhan</t>
  </si>
  <si>
    <t>Chamara Pradhan
S/o-Toshamani Pradhan</t>
  </si>
  <si>
    <t>957798
BRJN</t>
  </si>
  <si>
    <t>7,148/105</t>
  </si>
  <si>
    <t>Indramani Rangita
S/o-Dhoba</t>
  </si>
  <si>
    <t>Basudev Sahu
S/o-Indramani Sahu</t>
  </si>
  <si>
    <t>12060009516
UGB Rajpur</t>
  </si>
  <si>
    <t>Sapneswar Mahato
S/o- Natua</t>
  </si>
  <si>
    <t>Baikunthanath Choudhury
S/o-Sapneswar Choudhury</t>
  </si>
  <si>
    <t>11264781741
SBI Brgn</t>
  </si>
  <si>
    <t>148/166</t>
  </si>
  <si>
    <t>Dayanidhi Pradhan
S/o-Kartha</t>
  </si>
  <si>
    <t>Gitanjali Pradhan
W/o-Chintamani Pradhan</t>
  </si>
  <si>
    <t>21020110037928
UCO Bank</t>
  </si>
  <si>
    <t>Bhagirathi Sahu S/o-Ghasiram Sahu</t>
  </si>
  <si>
    <t>Dinamani Sahu
S/o-Bhagirathi Sahu</t>
  </si>
  <si>
    <t>16922281003062
OBC Gandhi Chowk</t>
  </si>
  <si>
    <t>Chaubanu Sahu
S/o-Sardhakar Sahu</t>
  </si>
  <si>
    <t>Praphula Sahu
W/o- Pabitra Sahu</t>
  </si>
  <si>
    <t>08868</t>
  </si>
  <si>
    <t>Arjun Sahu
 S/o-Parameswar Sahu</t>
  </si>
  <si>
    <t>Pabitra Sahu
S/o-Kartika Sahu</t>
  </si>
  <si>
    <t>06360100009935
UCO Bnak Gandhichowk</t>
  </si>
  <si>
    <t>148/29
148/56,42</t>
  </si>
  <si>
    <t>Tularam Pradhan
S/o-Jaybihari Pradhan
Jaybihari Pradhan
S/o-Pitambar Pradhan</t>
  </si>
  <si>
    <t xml:space="preserve">Dibyashankar Pradhan
S/o- Bihari Pradhan </t>
  </si>
  <si>
    <t>30554011510
SBI Brgn</t>
  </si>
  <si>
    <t xml:space="preserve">Sudhe Pradhan 
S/o- Chandra Pradhan </t>
  </si>
  <si>
    <t>Saheba Pradhan
S/o-Sudha Pradhan</t>
  </si>
  <si>
    <t>12060030446
UGB</t>
  </si>
  <si>
    <t>Pinku Sahu
S/o- Bate Sahu</t>
  </si>
  <si>
    <t>Sudra sahu
s/o- Tihnu Sahu</t>
  </si>
  <si>
    <t>21020110009246
UCO</t>
  </si>
  <si>
    <t>Dharanidhar Bhoi
s/o- Purkhit Bhoi</t>
  </si>
  <si>
    <t>Anil Bhoi
s/o- Chitrasen Bhoi</t>
  </si>
  <si>
    <t>16922281002515
OBC</t>
  </si>
  <si>
    <t>148/30</t>
  </si>
  <si>
    <t>Laxi Pradhan
W/o- Jaybihari Pradhan</t>
  </si>
  <si>
    <t>Naresh Pradhan
S/o- Jaybihari Pradhan</t>
  </si>
  <si>
    <t>168/36</t>
  </si>
  <si>
    <t>Purnachandra Meher
S/o-Loknath Meher</t>
  </si>
  <si>
    <t>Umakanta Meher
S/o-Purnachandra Meher</t>
  </si>
  <si>
    <t>11324726375
SBI BRJN</t>
  </si>
  <si>
    <t>Rajpur</t>
  </si>
  <si>
    <t>Dinabandhu Patjoshi
S/o-Shyamsundar Patjoshi</t>
  </si>
  <si>
    <t>Sundarlal Patjoshi
S/o-Kunjasan Patjoshi</t>
  </si>
  <si>
    <t>12060008647
UGB</t>
  </si>
  <si>
    <t>Punachandra Meher
S/o-Loknath Meher</t>
  </si>
  <si>
    <t>Meghanada  Meher
S/o-Purna Ch. Meher</t>
  </si>
  <si>
    <t>12060009298
UGB</t>
  </si>
  <si>
    <t>Bidhyadhar Meher
S/o-Purna ch. Meher</t>
  </si>
  <si>
    <t>12060008320
UGB</t>
  </si>
  <si>
    <t>Rasbihari Meher
S/o-Purna Ch. Meher</t>
  </si>
  <si>
    <t>11264832460
SBI</t>
  </si>
  <si>
    <t>Jatindra Meher
S/o-Purna Ch. Meher</t>
  </si>
  <si>
    <t>10746841918
SBI</t>
  </si>
  <si>
    <t>Jamuna Pati
W/o-Devi Prasad Pati</t>
  </si>
  <si>
    <t>Hrushikesh Pati
S/o- Anaantaram Pati</t>
  </si>
  <si>
    <t>02350100131296
UCO</t>
  </si>
  <si>
    <t>Ramnath Meher
S/o-Madan Meher</t>
  </si>
  <si>
    <t>Nirakar Meher
S/o-Damodar Meher</t>
  </si>
  <si>
    <t>21020110002032
UCO</t>
  </si>
  <si>
    <t>168/174</t>
  </si>
  <si>
    <t>Ayodha Hati
S/o-Harihar Hati</t>
  </si>
  <si>
    <t>Malaya Ku. Hati
S/o-Ayodha Hati</t>
  </si>
  <si>
    <t>32560577913
SBI</t>
  </si>
  <si>
    <t>Rajkumari Mishra
W/o-Bipin Bihari Mishra</t>
  </si>
  <si>
    <t>Ram Prasad Mishra
S/o-Kunjabihari Mishra</t>
  </si>
  <si>
    <t>11346937787
SBI JSG</t>
  </si>
  <si>
    <t>Bholanath Meher
S/o-Niladri Meher</t>
  </si>
  <si>
    <t>Khyamasila Meher
S/o-Purusottam Meher</t>
  </si>
  <si>
    <t>30560611167
SBI</t>
  </si>
  <si>
    <t>168/152</t>
  </si>
  <si>
    <t>Kanhai Tanty
S/o-Khulu Tanty</t>
  </si>
  <si>
    <t>11264894278
SBI</t>
  </si>
  <si>
    <t>168/7</t>
  </si>
  <si>
    <t>Gunju Narayan Panda
S/o-Khageswar Panda</t>
  </si>
  <si>
    <t>Gunga Narayan Panda
S/o-Khageswar Panda</t>
  </si>
  <si>
    <t>11346802932
SBI</t>
  </si>
  <si>
    <t>Premananda Hota
S/o-Satyananda Hota</t>
  </si>
  <si>
    <t>Arati Hota
W/o-Jayaprakash Hota</t>
  </si>
  <si>
    <t>12060031519
UGB</t>
  </si>
  <si>
    <t>168/373
168/375</t>
  </si>
  <si>
    <t>Bijaya Ku. Hota
S/o- Niranjan Hota</t>
  </si>
  <si>
    <t>11264786692
SBI</t>
  </si>
  <si>
    <t>Bipra Pradhan
S/o-Satyabadi Pradhan</t>
  </si>
  <si>
    <t>Himansu Mohan Pradhan
S/o- Bipra Pradhan</t>
  </si>
  <si>
    <t>30449787301
SBI BRJN</t>
  </si>
  <si>
    <t>20
21</t>
  </si>
  <si>
    <t>Kailash Patel
S/o-Ratna Ku. Patel</t>
  </si>
  <si>
    <t>Kailash  Ch Patel
S/o-Ratna Ku. Patel</t>
  </si>
  <si>
    <t>168/164,168/186</t>
  </si>
  <si>
    <t>Dayanand Rohidas
S/o-Sankirtan Rohidas</t>
  </si>
  <si>
    <t>11264792753
SBI BRJN</t>
  </si>
  <si>
    <t>168/180</t>
  </si>
  <si>
    <t>Sumantha Rohidas
S/o-Premsagar Rohidas</t>
  </si>
  <si>
    <t>Santa Rohidas
S/o-Premsagar Rohidas</t>
  </si>
  <si>
    <t>Madhia Barik and others</t>
  </si>
  <si>
    <t>Murali Barik
S/o- Haricharan Barik</t>
  </si>
  <si>
    <t>11324717713
SBI</t>
  </si>
  <si>
    <t>Sundar Padhan
S/o-Ekaderia Prdhan</t>
  </si>
  <si>
    <t>Shishir Ku. Pradhan
S/o-Jugal Pradhan</t>
  </si>
  <si>
    <t>30701723850
SBI</t>
  </si>
  <si>
    <t>Akhya Patjoshi
S/o- Dasrathi patjoshi</t>
  </si>
  <si>
    <t>Akshya Kumar Patjoshi
S/o- Dasrathi patjoshi</t>
  </si>
  <si>
    <t>54
168/387
168/166</t>
  </si>
  <si>
    <t>Dolamani Padhan and others
Manindra Pradhan
S/o-Giridhari Pradhan</t>
  </si>
  <si>
    <t>Binaya Bhusan Pradhan
S/o-Manindra Pradhan</t>
  </si>
  <si>
    <t>12060012393
UBG Rajpur</t>
  </si>
  <si>
    <t>Dugu Sahu and others</t>
  </si>
  <si>
    <t>Kedarnath Bisi
S/o-Ugresan Bisi</t>
  </si>
  <si>
    <t>16922191009710
OBC</t>
  </si>
  <si>
    <t>Dasrathi Padhan
S/o- Giridhari Padhan</t>
  </si>
  <si>
    <t>Rudrakshya Pradhan
S/o-Khageswar Pradhan</t>
  </si>
  <si>
    <t>12060017754
UGB</t>
  </si>
  <si>
    <t>Mira Urma 
and others</t>
  </si>
  <si>
    <t>Urkuli TantyW/o-Santosh Tanty</t>
  </si>
  <si>
    <t>12060060039
UGB</t>
  </si>
  <si>
    <t>153,36</t>
  </si>
  <si>
    <t>Sibnandan Patjoshi
S/o-Jadumani Patjoshi
Jadumani Patjoshi
S/o-Bhajarathy Patjoshi</t>
  </si>
  <si>
    <t>Manoj Ku. Patjoshi
S/o-Sibananda Patjoshi</t>
  </si>
  <si>
    <t>16922191022092
OBC</t>
  </si>
  <si>
    <t>168/381</t>
  </si>
  <si>
    <t>Chandrama Khamari
W/o-Panchanan Khamari</t>
  </si>
  <si>
    <t>12060033118
UGB</t>
  </si>
  <si>
    <t>Raghu Biswal and others</t>
  </si>
  <si>
    <t>Daitari Biswal 
S/o- Late Khageswar Biswal</t>
  </si>
  <si>
    <t>11346925794
SBI</t>
  </si>
  <si>
    <t>Kailash Ch. Das
S/o-Raghaba Das</t>
  </si>
  <si>
    <t>12060011605
UGB</t>
  </si>
  <si>
    <t>Barun Ku. Dash
S/o-Rudrakhya Dash</t>
  </si>
  <si>
    <t>11482011006411
OBC</t>
  </si>
  <si>
    <t>168/370</t>
  </si>
  <si>
    <t>Purandar Pradhan
S/o- Chandra Sekhar Pradhan</t>
  </si>
  <si>
    <t>12060008681
UGB</t>
  </si>
  <si>
    <t>Paraj Pradhan
S/o-Girdhari Pradhan</t>
  </si>
  <si>
    <t>Arjun Pradhan
S/o-Nakul Pradhan</t>
  </si>
  <si>
    <t>21020110012734
UCO</t>
  </si>
  <si>
    <t>Vimal Kumar  Pradhan
S/o-Kailash Pradhan</t>
  </si>
  <si>
    <t>20083814027
SBI</t>
  </si>
  <si>
    <t>Fakir Mohan Pradhan
S/o-Pitambar Pradhan</t>
  </si>
  <si>
    <t>1935646863
CBI</t>
  </si>
  <si>
    <t>Meghanad Pradhan
S/o-S/o- Pitambar Pradhan</t>
  </si>
  <si>
    <t>16922191002506
OBC Ganhichowk</t>
  </si>
  <si>
    <t>Lingraj Biswal
S/o-Daya Biswal</t>
  </si>
  <si>
    <t>12060009265
UGB Rajpur</t>
  </si>
  <si>
    <t>Asaram Seth
S/o-Jharu Seth</t>
  </si>
  <si>
    <t>Binay Kumar Seth
S/o-Tankadhar Seth</t>
  </si>
  <si>
    <t>Mina Sati Pradhan
W/o-Ratnakar Pradhan and others</t>
  </si>
  <si>
    <t>Sushama Pradhan
W/o-Jujestri Pradhan</t>
  </si>
  <si>
    <t>84008451643
UGB Rajpur</t>
  </si>
  <si>
    <t>Jujestri Pradhan
and others</t>
  </si>
  <si>
    <t>Pulin Pradhan
S/o-Jujestri Pradhan</t>
  </si>
  <si>
    <t>34161501320
SBI G. M Office</t>
  </si>
  <si>
    <t>Rabindra Pradhan and others</t>
  </si>
  <si>
    <t>Parbati Sahu
W/o-Chemru Sahu</t>
  </si>
  <si>
    <t>12060027183
UGB</t>
  </si>
  <si>
    <t>Kailash Ch. Pradhan
S/o-Purayat Pradhan</t>
  </si>
  <si>
    <t>12060007961
UGB Rajpur</t>
  </si>
  <si>
    <t>168/371</t>
  </si>
  <si>
    <t>Prakash Ku. Pradhan
S/o-Kesaba Pradhan</t>
  </si>
  <si>
    <t>Jitu Pradhan
S/o-Ptavakar Pradhan</t>
  </si>
  <si>
    <t xml:space="preserve">20303439230
SBI G. M Office </t>
  </si>
  <si>
    <t>Motiram Behera
S/o-Dutia Behera</t>
  </si>
  <si>
    <t>16922191045312
OBC Gandhi Chowk</t>
  </si>
  <si>
    <t>Jadaba Bisi and others</t>
  </si>
  <si>
    <t>Premananda Bisi
S/o-Indrabilash Bisi</t>
  </si>
  <si>
    <t>21023211001645
UCO Bank G. Chowk</t>
  </si>
  <si>
    <t>88,168/94</t>
  </si>
  <si>
    <t>Bighnaraj Pradhan
S/o-Lambodar Pradhan 
and others</t>
  </si>
  <si>
    <t>Prakash Ku. Sahu
S/o-Upendra Sahu</t>
  </si>
  <si>
    <t>31574213867
SBI G. M Office BRJN</t>
  </si>
  <si>
    <t>Tilotama Bhoi
S/o-Bhignaraj Bhoi</t>
  </si>
  <si>
    <t>Purusottam Bhoi 
S/o-Murali Bhoi</t>
  </si>
  <si>
    <t xml:space="preserve">16922171002700
OBC </t>
  </si>
  <si>
    <t>168/155</t>
  </si>
  <si>
    <t>Sagar Pradhan
S/o-Kumar Pradhan</t>
  </si>
  <si>
    <t>Narottam Pradhan
S/o-Sagar Pradhan</t>
  </si>
  <si>
    <t>12060023950
UGB Rajpur</t>
  </si>
  <si>
    <t>Dugha Sahu and others</t>
  </si>
  <si>
    <t>Motilal Bishi
S/o-Nityananda Bishi</t>
  </si>
  <si>
    <t>12060033163
UGB Rajpur</t>
  </si>
  <si>
    <t>Linghraj Sahu
S/o-Dugu Sahu</t>
  </si>
  <si>
    <t>12060014447
UGB Rajpur</t>
  </si>
  <si>
    <t>Kshiti Bhusan Sahu
S/o-Pita Basu Sahu</t>
  </si>
  <si>
    <t>33998392156
SBI G. M Office BRJN</t>
  </si>
  <si>
    <t>Murali Sahu
S/o-Hiradhar Sahu</t>
  </si>
  <si>
    <t>16922191009574
OBC G.Chowk</t>
  </si>
  <si>
    <t>Bholanath Meher and others</t>
  </si>
  <si>
    <t>Bhaskara Meher
S/o-Bholanath Meher</t>
  </si>
  <si>
    <t>11324747771
SBI BRJN</t>
  </si>
  <si>
    <t>168/129</t>
  </si>
  <si>
    <t xml:space="preserve">Manoj Meher
Saroj Meher
</t>
  </si>
  <si>
    <t>Manoj Ku. Meher
S/o-Bidyadhar Meher</t>
  </si>
  <si>
    <t>30201951524
SBI BRJN</t>
  </si>
  <si>
    <t>114 ,52</t>
  </si>
  <si>
    <t>Mukteswar Pattnaik
S/o-Mahadev Pattnaik</t>
  </si>
  <si>
    <t>Pradeep Ku. Patnaik
S/o-Bhikari Charan Pattnaik</t>
  </si>
  <si>
    <t>21023211001720
UCO Bank Gandhi Chowk Brjn</t>
  </si>
  <si>
    <t>Arjun Seth and others</t>
  </si>
  <si>
    <t>Subrat Seth
S/o-Permanand Seth</t>
  </si>
  <si>
    <t>16922191000441
OBC</t>
  </si>
  <si>
    <t>Harichandra Sai
S/o-Dambarudhar Sai</t>
  </si>
  <si>
    <t>Pramod Ku. Sai
S/o-Harichandra Sai</t>
  </si>
  <si>
    <t xml:space="preserve">16922191021187
OBC G. Chowk </t>
  </si>
  <si>
    <t>3
212/950</t>
  </si>
  <si>
    <t>Ainta  Chamar
s/o-
Tankadhar Rohidas
s/o- Narayan</t>
  </si>
  <si>
    <t>Tankadhar Rohidas
s/o- Narayan Rohidas</t>
  </si>
  <si>
    <t>Brundamal</t>
  </si>
  <si>
    <t>Arakshita Bhue
s/o- Paramananda Bhue</t>
  </si>
  <si>
    <t>Lingaraj Bhue
s/o-Danardan Bhue</t>
  </si>
  <si>
    <t>12
212/91</t>
  </si>
  <si>
    <t>Indra  Bhoi s/o- Sukev Bhoi
Abhimanyu Bhoi s/o- Bishnu Bhoi</t>
  </si>
  <si>
    <t>Abhimanyu Bhoi
s/o- Bishnu Bhoi</t>
  </si>
  <si>
    <t>22
23
212/101</t>
  </si>
  <si>
    <t>Kartika Chamar
s/o- Sujan Chamar</t>
  </si>
  <si>
    <t>Sashindra Rohidas
s/o- Banchha Rohidas</t>
  </si>
  <si>
    <t xml:space="preserve">
Ghanshu Chamar
s/o-Kanda Chamar</t>
  </si>
  <si>
    <t>Meghu Rohidas
s/o- Iswar Rohidas</t>
  </si>
  <si>
    <t>Chanku Kishan
s/o- Kalia Kishan</t>
  </si>
  <si>
    <t>Chaitan Kishan
s/o- Chanku Kishan</t>
  </si>
  <si>
    <t>Chala Guru
s/o- Pitabas Guru</t>
  </si>
  <si>
    <t>Biharilal Guru
s/o- Banudhar Guru</t>
  </si>
  <si>
    <t>63
212/616
212/924</t>
  </si>
  <si>
    <t xml:space="preserve">Jayanand Rohidas 
s/o- Jayananda &amp; other
Paremeswar Rohidas &amp;other
Pradeep Rohidas
</t>
  </si>
  <si>
    <t>Pradeep Rohidas
s/o- Jayananda Rohidas</t>
  </si>
  <si>
    <t>92
212/634</t>
  </si>
  <si>
    <t xml:space="preserve">Bhubaneswar Majhi
s/o-Bali Majhi
Suresh Majhi </t>
  </si>
  <si>
    <t>Suresh Majhi
s/o- Hari Majhi</t>
  </si>
  <si>
    <t>Parameswar Padhan
&amp; Other</t>
  </si>
  <si>
    <t>Jayadev Pradhan
s/o- Purander Pradhan</t>
  </si>
  <si>
    <t>Bimbadhar Bhoi
&amp; Other</t>
  </si>
  <si>
    <t>Saranga Bhoi
S/o-Bimbadhar Bhoi</t>
  </si>
  <si>
    <t>Bhuban Pradhan
&amp; Other</t>
  </si>
  <si>
    <t>Gobardhan Pradhan
s/o- Bhuban Pradhan</t>
  </si>
  <si>
    <t>Manjari Kisan
&amp; Other</t>
  </si>
  <si>
    <t>Surendra Kisan
s/o- Manijar Kisan</t>
  </si>
  <si>
    <t>150
212/265
212/271
212/615</t>
  </si>
  <si>
    <t>Mohan Chamar s/o- Chintamani
Bunu Rohidas w/o- Gangadhar Rohidas, 
Parsuran Rohidas
S/O- Gngadhar Rohidas
Gangadhar Rohidas S/o- Mohan Rohidas</t>
  </si>
  <si>
    <t>Parshuram Rohidas
s/o- Gangadhar Rohidas</t>
  </si>
  <si>
    <t>30
212/707</t>
  </si>
  <si>
    <t>Khatkudu Jaypuriya
S/o- Mukut jaypuriya
Bhiraba Jypuria and other</t>
  </si>
  <si>
    <t>Manoj kumar jaypuriya 
S/O- Bharaiba Jaypuria</t>
  </si>
  <si>
    <t>167
212/158
212/709</t>
  </si>
  <si>
    <t>Rupdhar Rohidas
s/o - Gunju Rohidas
Padman Rohidas
s/o- Rupdahar Rohidas</t>
  </si>
  <si>
    <t>Manoj Rohidas
s/o- Padman Rohidas</t>
  </si>
  <si>
    <t>205
212/54
212/128
212/130
212/387</t>
  </si>
  <si>
    <t>Pabitra Rohidas
s/o- Trilochan Rohidas
Hemdei Rohidas
w/o- Pabitra
Biswamitra Rohidas
s/o- Pabitra</t>
  </si>
  <si>
    <t>Biswamitra Rohidas
s/o- Trilochan Rohidas</t>
  </si>
  <si>
    <t>211
212/114
212/116
212/714</t>
  </si>
  <si>
    <t>Hema Chamar &amp; Other
Dayanidhi Rohidas s/o- Rupadhar
Achyuta Rohidas &amp; Other
Dayanidhi Rohidas s/o- Rupadhar</t>
  </si>
  <si>
    <t>Dayanidhi Rohidas
s/o- Rupa Rohidas</t>
  </si>
  <si>
    <t>212/4</t>
  </si>
  <si>
    <t>Dukhia  Behera</t>
  </si>
  <si>
    <t>Iswar Behera
S/o-Dukhia Behera</t>
  </si>
  <si>
    <t>212/42
48</t>
  </si>
  <si>
    <t>Samu Kisan &amp; other
Chamaru Kisan s/o- Pandra</t>
  </si>
  <si>
    <t>Upendra Kisan
s/o- Sujan Kisan</t>
  </si>
  <si>
    <t>212/379
212/394
212/405
238/105
212/380</t>
  </si>
  <si>
    <t>Santosh Rohidas
&amp; Other</t>
  </si>
  <si>
    <t>santosh Rohidas
s/o- Krupa Rohidas</t>
  </si>
  <si>
    <t>212/365</t>
  </si>
  <si>
    <t>Sartaka  Rohidas
&amp; Other</t>
  </si>
  <si>
    <t>Arjun Rohidas
s/o- Sartaka Rohidas</t>
  </si>
  <si>
    <t>212/391
212/391
212/396
212/397
212/459
212/461
212/645
212/687
212/870</t>
  </si>
  <si>
    <t>Rohitosh Rohidas
s/o- Krupa</t>
  </si>
  <si>
    <t>212/389</t>
  </si>
  <si>
    <t>Pavtash Rohidas
s/o- Krupa</t>
  </si>
  <si>
    <t>Shanti Rohidas
w/o- Pavtosh</t>
  </si>
  <si>
    <t>212/398
212/461</t>
  </si>
  <si>
    <t>Bashu Rohidas
s/o- Krupa
Rohitosh Rohidas
s/o- Krupa</t>
  </si>
  <si>
    <t>Bashu Rohidas</t>
  </si>
  <si>
    <t>212/480</t>
  </si>
  <si>
    <t>Subash Ch. Nayak
s/o- Dibakar Nayak</t>
  </si>
  <si>
    <t>Kshamashila Nayak
s/o-Danu Nayak</t>
  </si>
  <si>
    <t>212/617
212/951
212/960</t>
  </si>
  <si>
    <t>Nityananda Rohidas &amp; Other
Dayasagar Rohidas
s/o- Rasia</t>
  </si>
  <si>
    <t>Dayasagar Rohidas
s/o- Rasia Rohidas</t>
  </si>
  <si>
    <t>212/719</t>
  </si>
  <si>
    <t>Alladini Guru
w/o- Seshadev</t>
  </si>
  <si>
    <t>Rasanand Guru
s/o- Alladini Guru</t>
  </si>
  <si>
    <t>212/680
212/743</t>
  </si>
  <si>
    <t>Tejraj Rohidas
s/o- Sabada</t>
  </si>
  <si>
    <t>Tejraj Rohidas
s/o- Sabada Rohidas</t>
  </si>
  <si>
    <t>212/923</t>
  </si>
  <si>
    <t>Usha Rohidas
w/o- Bhuban</t>
  </si>
  <si>
    <t>Laxmi Rohidas
d/o- Bhuban Rohidas</t>
  </si>
  <si>
    <t>158
212/69
212/96
212/108
212/323</t>
  </si>
  <si>
    <t>Ransai Chamar &amp; Other
Jagat Rohidas s/o- Ransai
Bagbana Rohidas s/o- Ransai
Ransai Rohidas s/o- Khatkum
Bhagabana Rohidas  &amp; other</t>
  </si>
  <si>
    <t>Narayan Rohidas
s/o- Bhagbane Rohidas</t>
  </si>
  <si>
    <t>212/256
212/656</t>
  </si>
  <si>
    <t>Jayakrushna Rohidas s/o- Iswar
Lalit Rohidas s/o- Jayakrushna</t>
  </si>
  <si>
    <t>Lalit Rohidas
s/o- Jay Krushna Rohidas</t>
  </si>
  <si>
    <t>212/184
212/255
212/402</t>
  </si>
  <si>
    <t>Iswar Rohidas s/o- Gansu
Dugu Rohidas s/o- Iswar
Dugu Rohidas s/o- Iswar</t>
  </si>
  <si>
    <t>Dugu Rohidas
s/o- Iswar Rohidas</t>
  </si>
  <si>
    <t>Baldev Padhan
&amp; Other</t>
  </si>
  <si>
    <t>Om prakash Pradhan
s/o- Digdhan Pradhan</t>
  </si>
  <si>
    <t>212/911
123
43
120</t>
  </si>
  <si>
    <t>Suresh Jaypuria s/o- Dasaratha
Chandan Ganda s/o- Parthi Ganda</t>
  </si>
  <si>
    <t>Suresh Jaypuria
s/o- Dasaratha Jayapuria</t>
  </si>
  <si>
    <t>212/766
212/784</t>
  </si>
  <si>
    <t xml:space="preserve">Sanyashi Kisan &amp; Other
</t>
  </si>
  <si>
    <t>Sanyashi Kisan
s/o- Rama Kisan</t>
  </si>
  <si>
    <t>Dudhistir Pradhan
&amp; Other</t>
  </si>
  <si>
    <t>Mahendra Pradhan
s/o- Abhidev  Pradhan</t>
  </si>
  <si>
    <t>212/638
54</t>
  </si>
  <si>
    <t>Surendra Gukhura
Barna Gukhura
Sabitri Bagand &amp; Other</t>
  </si>
  <si>
    <t>Surndra Gukhura
s/o- Barna Gukhura</t>
  </si>
  <si>
    <t>Dhuba Seth
s/o- Tikunu Seth</t>
  </si>
  <si>
    <t>Mihir Ku. Seth
s/o- Bhagirathi Seth</t>
  </si>
  <si>
    <t>30
32</t>
  </si>
  <si>
    <t>Khatkudu Jaypuriya
S/o- Mukut jaypuriya</t>
  </si>
  <si>
    <t>Abhya Jaypuria
s/o- Khatkndu Jaypuria</t>
  </si>
  <si>
    <t>16
17
212/228
212/227</t>
  </si>
  <si>
    <t>Uchhaba Ganda &amp; Other
Kuber Kusum
Pavdei Jaypuria
W/o- Purander Jaypuria</t>
  </si>
  <si>
    <t>Pavdei Jaypuria
w/o- Purandar Jaypuria</t>
  </si>
  <si>
    <t>Lakhi Kisan
s/o- Bhadra Kisan</t>
  </si>
  <si>
    <t>Kenda Kisan
s/o- Kheda Kisan</t>
  </si>
  <si>
    <t>Sabadaram Chamar
&amp; Other</t>
  </si>
  <si>
    <t>Ramesh Oram
s/o- Sukrh Rohidas</t>
  </si>
  <si>
    <t>212/800
212/939</t>
  </si>
  <si>
    <t>Sushanta Rohidas
s/o- Upendra Rohidas
Upendra Rohidas
s/o- Matadhar Rohidas</t>
  </si>
  <si>
    <t>Upendra Rohidas
s/o- Mayadhar Rohidas</t>
  </si>
  <si>
    <t>128
238/35
238/25</t>
  </si>
  <si>
    <t xml:space="preserve">Parakshit Ganda &amp; Other
s/o- Narna Ganda
Ram Prasad Deheria
S/o- Parakhit Deheria </t>
  </si>
  <si>
    <t>Prem sagar Deheria
s/o- Ramprasad Deheria</t>
  </si>
  <si>
    <t>Katikela</t>
  </si>
  <si>
    <t>Dalimba Patel
w/o- Kishore Patel &amp; other</t>
  </si>
  <si>
    <t>Aniruddha Patel
s/o- Purna chandra</t>
  </si>
  <si>
    <t>238/333
105</t>
  </si>
  <si>
    <t>Gouranga  Kuanr
s/o- Durjan</t>
  </si>
  <si>
    <t>Gouranga Kuanr
s/o- Durjan</t>
  </si>
  <si>
    <t>Padma Padhan
s/o- Maktari Padhan</t>
  </si>
  <si>
    <t>Durga Padhan
s/o- Pandu Padhan</t>
  </si>
  <si>
    <t>238/313
238/311
202</t>
  </si>
  <si>
    <t>Bedabyus Sahu, Mohan Sahu
s/o- Samari Pandey
Samaru Sahu, s/o- Danara Sahu
uma Sahu, w/o- Danara</t>
  </si>
  <si>
    <t>Bedabyus Sahu
s/o- Samari Sahu</t>
  </si>
  <si>
    <t>238/157
238/315
7</t>
  </si>
  <si>
    <t>Chintamani Sahu
s/o- Achyuta Sahu
Achyatanand Sahu
s/o- Chamara Sahu</t>
  </si>
  <si>
    <t>Chintamani Sahu
s/o- Achyuta Sahu</t>
  </si>
  <si>
    <t>238/161</t>
  </si>
  <si>
    <t>Guna Sunani
s/o- Turuchu Sunani</t>
  </si>
  <si>
    <t>Hemanta Sunani
s/o- Guna Sunani</t>
  </si>
  <si>
    <t>Sartika Sahu
s/o- Ganda Ganda Sahu</t>
  </si>
  <si>
    <t>Pitamber Sahu
s/o- Durgaprasad Sahu</t>
  </si>
  <si>
    <t>238/155</t>
  </si>
  <si>
    <t>Abhiram Oram
&amp; other</t>
  </si>
  <si>
    <t>Bihari Oram
s/o- Abhiram Oram</t>
  </si>
  <si>
    <t>Ganju Sahu s/o- Kutartha Sahu
Budnmi Sahu w/o- Kutartha
Dhati Sahu w/o- Dhannu</t>
  </si>
  <si>
    <t>Gunja Padhan
s/o- Shru Padhan</t>
  </si>
  <si>
    <t>238/159</t>
  </si>
  <si>
    <t>Sulapani Sahu
s/o- Krushna Sahu</t>
  </si>
  <si>
    <t>Rajkumar Jhankar
s/o- Mahalu Jhankar</t>
  </si>
  <si>
    <t>Khirod Naik
s/o- Subharam Naik</t>
  </si>
  <si>
    <t>83
238/23</t>
  </si>
  <si>
    <t>Deherulal Gardia
Jayananda Gardia
s/o- Sartaka Gardia &amp; Other
 Dama Deheria
s/o- Budhi Deheria</t>
  </si>
  <si>
    <t>Saroj Deheria
s/o- Dam Deheria</t>
  </si>
  <si>
    <t>Surja Padhan, Loknath Padhan
s/o- Dubraj Padhan
Radhakanti Padhan
w/o- Dubraj Padhan</t>
  </si>
  <si>
    <t>Suraj Padhan
s/o- Dub Padhan</t>
  </si>
  <si>
    <t>Dalimba Patel
w/o- Kishore Patel
Sarat patel,Kahur Patel
&amp; other</t>
  </si>
  <si>
    <t>Bubulu Patel
s/o- Sharat Patel</t>
  </si>
  <si>
    <t>Latabati Sahu
w/o- Dolamani Sahu
Kahar sahu
w/o-Manbodh Sahu,
 Baikuntha Sahu
s/o- Manbodh sahu</t>
  </si>
  <si>
    <t>Baikuntha Sahu
s/o- Manbodh Sahu</t>
  </si>
  <si>
    <t>Jugeswar Seth
s/o- Maharuga Seth
Jeheru  Seth
s/o- Tularam Seth</t>
  </si>
  <si>
    <t>Jugeswar Seth
s/o- Maharuga Seth</t>
  </si>
  <si>
    <t>Jeheru Seth
s/o- Tularam Seth</t>
  </si>
  <si>
    <t>Baidyanath Chamar
Subharam Chamar
s/o- Vradhaba Chamar
&amp; Other</t>
  </si>
  <si>
    <t>Satyabadi Rohidas
s/o- Kartika Rohidas</t>
  </si>
  <si>
    <t>Rajendra Rohidas
s/o- Kartika Rohidas</t>
  </si>
  <si>
    <t>Rahasa Padhan
s/o- Janardan Padhan</t>
  </si>
  <si>
    <t>Sanjeeb Ku. Padhan
s/o- Rahasa Padhan</t>
  </si>
  <si>
    <t>Biranchi Rohidas
Rathi Rohidas
w/o- Biranchi Rohidas</t>
  </si>
  <si>
    <t>74
238/188
238/193</t>
  </si>
  <si>
    <t>Jayadeb Naik
s/o- Brundaban Naik
Kailash ch. Naik
Narendra Naik
s/o- Jayadeb Naik</t>
  </si>
  <si>
    <t>Narendra Naik
s/o- Jayadev Naik</t>
  </si>
  <si>
    <t>Pitamber Naik
Sripati Naik
s/o- Gajindra Naik
&amp; other</t>
  </si>
  <si>
    <t xml:space="preserve">Lakshman Naik
s/o- Sripati Naik
</t>
  </si>
  <si>
    <t>209
238/8</t>
  </si>
  <si>
    <t>Sartika Sahu
s/o- Ganda Ganda Sahu
Anantaram Sahu
s/o- Sartaka sahu</t>
  </si>
  <si>
    <t>Anantaram Sahu
s/o- Sartaka Sahu</t>
  </si>
  <si>
    <t>Manbodh Goud
s/o- Dugu Goud
Pur Goud
 &amp; Other</t>
  </si>
  <si>
    <t>Surendra kharsel
s/o- Murali Kharsel</t>
  </si>
  <si>
    <t>Upendra Padhan
s/o- Sudarshan Padhan</t>
  </si>
  <si>
    <t>Jhasketan padhan
s/o- Upendra Padhan</t>
  </si>
  <si>
    <t>137
14</t>
  </si>
  <si>
    <t>Braja Padhan
s/o- Khageswar padhan
Balmati Padhan
w/o- Khageswar Padhan
Ichhabati Padhan
w/p-Mukunda Padhan</t>
  </si>
  <si>
    <t>Jadaba padhan
s/o- Braja padhan</t>
  </si>
  <si>
    <t>238/178</t>
  </si>
  <si>
    <t>Purnananda Bag
s/o- Sankirtan Bag</t>
  </si>
  <si>
    <t>Purananda bag
s/o- Sankirtan Bag</t>
  </si>
  <si>
    <t>238/158
187</t>
  </si>
  <si>
    <t>Lalit Ku. Sahu
s/o- Barun Sahu</t>
  </si>
  <si>
    <t>Pradip Ku. Sahu
s/o- Lalit Ku. Sahu</t>
  </si>
  <si>
    <t>238/22</t>
  </si>
  <si>
    <t>Janmajaya Mahapatra
s/o- Bhagaban Mahapatra</t>
  </si>
  <si>
    <t>Janmajaya  Mahapatra
s/o- Bhagabana mahapatra</t>
  </si>
  <si>
    <t>Krushna Chandra Sahu
s/o- Banamali Sahu
&amp; Other</t>
  </si>
  <si>
    <t>Krushna  Chandra Sahu
s/o- Banamali Sahu
 &amp; Other</t>
  </si>
  <si>
    <t>Bhakta Seth
s/o- Thibu Seth</t>
  </si>
  <si>
    <t>Jogindra Seth
s/o- Matia Seth</t>
  </si>
  <si>
    <t>Cheru Padhan
s/o- Durjadhan Padhan</t>
  </si>
  <si>
    <t>Trilochan Pradhan
s/o- Cheru Padhan</t>
  </si>
  <si>
    <t>238/121
238/71
238/2</t>
  </si>
  <si>
    <t>Kalakar Gardia
s/o- Brusabha Gardia</t>
  </si>
  <si>
    <t>Sushil Gardia
s/o- kalakar Gardia</t>
  </si>
  <si>
    <t>131
128
132</t>
  </si>
  <si>
    <t>Parakhait Deheria
Ranjit Deheria
Judhistir Deheria
s/o- Narayan Deheria</t>
  </si>
  <si>
    <t>Dubaraj Deheria
s/o- Judhisti Deheria</t>
  </si>
  <si>
    <t>Sumitra Set
w/o- Bidyadhan set
&amp; Other</t>
  </si>
  <si>
    <t>Pabitra Set
s/o- Bidyadhar Set</t>
  </si>
  <si>
    <t>Dayasagar Rout
s/o- Harekrushna Rout</t>
  </si>
  <si>
    <t>62
238/66</t>
  </si>
  <si>
    <t>Chandra Padhan
s/o- Dusti Padhan</t>
  </si>
  <si>
    <t>Chandra Padhan
w/o- Bedabyas padhan</t>
  </si>
  <si>
    <t>Rahasa Padhan
Samaru Padhan
Shanti Padhan
&amp; Other</t>
  </si>
  <si>
    <t>Gopal Padhan
S/o-Alekha Padhan</t>
  </si>
  <si>
    <t>Pathani Patel
s/o- Mala Patel
Karunakar Patel</t>
  </si>
  <si>
    <t>Tikeswari Patel
s/o- Karunakar Patel</t>
  </si>
  <si>
    <t>Puran Chandra Kharsel
s/o- Banamali Kharsel</t>
  </si>
  <si>
    <t>Ashok Kharsel
Purna Chandra Kharsel</t>
  </si>
  <si>
    <t>101
238/312</t>
  </si>
  <si>
    <t>Dirjodhan Sahu
s/o- Bhade Sahu
Loknath Sahu
s/o- Dirjodhan Sahu</t>
  </si>
  <si>
    <t>Tankadhar Sahu
s/o- Loknath Sahu</t>
  </si>
  <si>
    <t>Dinamani Padhan
s/o- Bhagi Padhan</t>
  </si>
  <si>
    <t>Purandar Padhi
Ratnakar Padhi
Satyanarayan Padhi
Bhabani Shankar Padhan
s/o- Khageswar Padhi
&amp; Other</t>
  </si>
  <si>
    <t>Udit Ku. Padhee
s/o- Bhabani Padhee</t>
  </si>
  <si>
    <t>Sartika Sahu
s/o- Ganda  Sahu</t>
  </si>
  <si>
    <t>Bhisma Dev Sahoo
s/o- Ugrasen Sahu</t>
  </si>
  <si>
    <t>Dambarudhar Ganda
Damodhar Ganda
s/o- Jaysingh Ganda</t>
  </si>
  <si>
    <t>Chudamani Karali
s/o- Kusha Karali</t>
  </si>
  <si>
    <t>Bindal Padhan
s/o- Durjodhan Padhan</t>
  </si>
  <si>
    <t>Soubhagini Padhan
w/o- Bindal Padhan</t>
  </si>
  <si>
    <t>Kandarpa Padhan
s/o- Dujodhan</t>
  </si>
  <si>
    <t>Padmalochan Padhan
s/o- Kandarpa
Thandaram Padhan
s/o- Padmalochan</t>
  </si>
  <si>
    <t>Narayan Panigrahi
s/o- Bidyadhar</t>
  </si>
  <si>
    <t>Sanjay Ku. Panigrahi
s/o- Lalit Panigrahi</t>
  </si>
  <si>
    <t>102
238/5
47</t>
  </si>
  <si>
    <t>Durjodhan Ganda &amp; Other
s/o- Kangalu
Dilip Gardia, s/o- Kartika
Ganeswar Bag, s/o- Milu Bag</t>
  </si>
  <si>
    <t>Udaya Bag
s/o- Bhima Bag</t>
  </si>
  <si>
    <t>184
192</t>
  </si>
  <si>
    <t>Lado Kisan
s/o- Bata Kisan &amp; Other</t>
  </si>
  <si>
    <t>Kumud Kisan
s/o- Khatu Kisan</t>
  </si>
  <si>
    <t>Nanda Kisan
Nanku Kisan
Bhalu Kisan
s/o- Badad Kisan</t>
  </si>
  <si>
    <t>Hari Kisan
s/o- Nanda Kisan</t>
  </si>
  <si>
    <t>Bhagirathi Padhan
s/o- Luburu Padhan</t>
  </si>
  <si>
    <t>Kalpana Padhan
d/o- Bhagirathi</t>
  </si>
  <si>
    <t xml:space="preserve">Parakshit Ganda
&amp; Other
</t>
  </si>
  <si>
    <t xml:space="preserve">Lakshyapati Deheria
S/o- Subanath Deheria </t>
  </si>
  <si>
    <t>Sukru Kissan
Thapi Kissan 
 Other</t>
  </si>
  <si>
    <t>Malia Kishan
&amp; Sant gula Kishan
s/o- Sukru Kisan</t>
  </si>
  <si>
    <t>238/29</t>
  </si>
  <si>
    <t>Anandamayee Seth
w/o- Achyutananda</t>
  </si>
  <si>
    <t>Shaktibhusan Sethi
s/o- Anandanya</t>
  </si>
  <si>
    <t>Pancham Bag, Bhimsen Bag
Suseal Bag, Dambarudhar Bag
s/o- Lingaraj Bag, Jamadai Bag
w/o- Lingeswar Bag</t>
  </si>
  <si>
    <t>Digamber Bag          
S/o- Pancham bag</t>
  </si>
  <si>
    <t>A.C
11346942539</t>
  </si>
  <si>
    <t>Bhagipali</t>
  </si>
  <si>
    <t>-do-</t>
  </si>
  <si>
    <t>Premananda Bag
s/o- Bhimsen Bag</t>
  </si>
  <si>
    <t>A.C
30596661774</t>
  </si>
  <si>
    <t>Aditya Bag
s/o- Sushil Bag</t>
  </si>
  <si>
    <t>A.C
31344118820</t>
  </si>
  <si>
    <t>Jambobati Bag
w/o- Balmiki Bag &amp; Other</t>
  </si>
  <si>
    <t>Tankadhar Bag
s/o- Lochan bag, Ram Prasad Bag</t>
  </si>
  <si>
    <t>A.C
33534585556</t>
  </si>
  <si>
    <t>Khemasila Bag
s/o- Landu Bag</t>
  </si>
  <si>
    <t>A.C
106410100061632</t>
  </si>
  <si>
    <t>Saroj Bag
s/o- Jadumani Bag</t>
  </si>
  <si>
    <t xml:space="preserve">
20279704715
SBI</t>
  </si>
  <si>
    <t>Gouranga Bag
s/o- Prati Mohan Bag</t>
  </si>
  <si>
    <t>A.C
20173750966</t>
  </si>
  <si>
    <t>Ganeswar Dhurua
s/o- Matha Dhurua &amp; other</t>
  </si>
  <si>
    <t>Gangadhar Dhurua
s/o- Ratna Dhurua</t>
  </si>
  <si>
    <t>Chaitan Dhurua
s/o- Lalmani Dhurua</t>
  </si>
  <si>
    <t>48/30</t>
  </si>
  <si>
    <t>Kuntali Nikhandia
w/o- Dhanu Nikhandia &amp; Other</t>
  </si>
  <si>
    <t>Arjun Nikhandia
s/o- Dhanu Nikhandia
Gitanjali Nikhandia
w/o- Arjun Nikhandia</t>
  </si>
  <si>
    <t>48/8
50</t>
  </si>
  <si>
    <t>Tularam Dhurua
s/o- Goutam Dhurua</t>
  </si>
  <si>
    <t>6
7</t>
  </si>
  <si>
    <t>Kirtan Majhi
s/o- Pareswari 
Sulochana Majhi
w/o- Kirtan Majhi</t>
  </si>
  <si>
    <t>Sulochana Majhi
w/o- Kirtan Majhi</t>
  </si>
  <si>
    <t>A.C
1403010104436</t>
  </si>
  <si>
    <t>Dutia Marai
s/o- Jagabandhu</t>
  </si>
  <si>
    <t>Sagar Marai
s/o- Dutia Marai</t>
  </si>
  <si>
    <t>Dasmi marai
w/o- Sripal Marai</t>
  </si>
  <si>
    <t>Antaram Majhi
s/o- Kumar Majhi</t>
  </si>
  <si>
    <t>34815139898
SBIN0010134</t>
  </si>
  <si>
    <t>Anta Majhi
S/o- Kumar Majhi</t>
  </si>
  <si>
    <t>Anandram Majhi
s/o- Kumar Majhi</t>
  </si>
  <si>
    <t>Durgananda Ganda
S/o- Dambarudhar</t>
  </si>
  <si>
    <t>Durgananda Nikhandia
s/o- Dambarudhar</t>
  </si>
  <si>
    <t>A.C
06360100008437</t>
  </si>
  <si>
    <t>48/32</t>
  </si>
  <si>
    <t>Balabhadra Ganda
S/o- Dambarudhar</t>
  </si>
  <si>
    <t>Balabhadra Nikhandia
Usha Nikhandia</t>
  </si>
  <si>
    <t>A.C
354002010011055</t>
  </si>
  <si>
    <t>48/7</t>
  </si>
  <si>
    <t>Ahalya Pujhari &amp; Other</t>
  </si>
  <si>
    <t>Bipin Ch. Pujhari</t>
  </si>
  <si>
    <t>A.C
34615887934</t>
  </si>
  <si>
    <t>48/25</t>
  </si>
  <si>
    <t>Munku Gonda, Nabdan Gouda
Sukru Goud, s/o-Jhalia Gonda</t>
  </si>
  <si>
    <t>Sukru Gonda@ Pujhari
s/o- Jhalia Gonda@ Pujhari</t>
  </si>
  <si>
    <t>A.C
11346942335</t>
  </si>
  <si>
    <t>48/29</t>
  </si>
  <si>
    <t>Bijuli Nikhandia
W/o- Narayan Nikhandia
&amp; Other</t>
  </si>
  <si>
    <t>Bina Gokhara
w/o- Sidheswar Gokhara</t>
  </si>
  <si>
    <t>A.C.
11482191007307</t>
  </si>
  <si>
    <t>One Coror Forty nine Thousand Seventeen Thousand Sixty Seven Rupees only .</t>
  </si>
  <si>
    <t xml:space="preserve">Thasildar , Jharsuguda </t>
  </si>
  <si>
    <t xml:space="preserve">Total Amount paid in Rs. </t>
  </si>
  <si>
    <t>Abstract of Tahasilwise farmer list of Agriculture Input Subidy in respect 
of Jharsuguda District for Drought,2015.</t>
  </si>
  <si>
    <t>District: Jharsuguda</t>
  </si>
  <si>
    <t>Tahasil: Lakhanpur</t>
  </si>
  <si>
    <t>Tahasil: Laikera</t>
  </si>
  <si>
    <t>Tahasil: Kolabira</t>
  </si>
  <si>
    <t>Tahasil: Jharsuguda</t>
  </si>
  <si>
    <t>Tahasil: Kirmira</t>
  </si>
</sst>
</file>

<file path=xl/styles.xml><?xml version="1.0" encoding="utf-8"?>
<styleSheet xmlns="http://schemas.openxmlformats.org/spreadsheetml/2006/main">
  <numFmts count="12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_ * #,##0_ ;_ * \-#,##0_ ;_ * &quot;-&quot;??_ ;_ @_ "/>
    <numFmt numFmtId="168" formatCode="0.000"/>
    <numFmt numFmtId="169" formatCode="[$-14009]dd/mm/yyyy;@"/>
    <numFmt numFmtId="170" formatCode="0.00_ ;\-0.00\ "/>
    <numFmt numFmtId="171" formatCode="0.00;[Red]0.00"/>
    <numFmt numFmtId="172" formatCode="0;[Red]0"/>
    <numFmt numFmtId="173" formatCode="mm/dd/yy;@"/>
    <numFmt numFmtId="174" formatCode="[$-409]d\-mmm\-yyyy;@"/>
  </numFmts>
  <fonts count="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mbria"/>
      <family val="1"/>
      <scheme val="major"/>
    </font>
    <font>
      <sz val="12"/>
      <color theme="1"/>
      <name val="Cambria"/>
      <family val="1"/>
      <scheme val="major"/>
    </font>
    <font>
      <sz val="10"/>
      <name val="Arial"/>
      <family val="2"/>
    </font>
    <font>
      <sz val="11"/>
      <color theme="1" tint="0.14999847407452621"/>
      <name val="Calibri"/>
      <family val="2"/>
      <scheme val="minor"/>
    </font>
    <font>
      <i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9C6500"/>
      <name val="Calibri"/>
      <family val="2"/>
      <charset val="1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333333"/>
      <name val="Calibri"/>
      <family val="2"/>
      <scheme val="minor"/>
    </font>
    <font>
      <sz val="10"/>
      <color rgb="FF333333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10"/>
      <color rgb="FF232323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rgb="FF232323"/>
      <name val="Calibri"/>
      <family val="2"/>
      <scheme val="minor"/>
    </font>
    <font>
      <sz val="9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9"/>
      <name val="Arial"/>
      <family val="2"/>
    </font>
    <font>
      <b/>
      <sz val="15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EB9C"/>
        <bgColor rgb="FFFFFFCC"/>
      </patternFill>
    </fill>
    <fill>
      <patternFill patternType="solid">
        <fgColor rgb="FFFFFFFF"/>
        <bgColor rgb="FFFFFFCC"/>
      </patternFill>
    </fill>
    <fill>
      <patternFill patternType="solid">
        <fgColor theme="0"/>
        <bgColor rgb="FFFFFF00"/>
      </patternFill>
    </fill>
    <fill>
      <patternFill patternType="solid">
        <fgColor rgb="FFFFFF99"/>
        <bgColor rgb="FFFFFFCC"/>
      </patternFill>
    </fill>
    <fill>
      <patternFill patternType="solid">
        <fgColor theme="0"/>
        <bgColor rgb="FFFFFFCC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/>
      <top/>
      <bottom style="thin">
        <color indexed="64"/>
      </bottom>
      <diagonal/>
    </border>
    <border>
      <left/>
      <right style="hair">
        <color auto="1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">
    <xf numFmtId="0" fontId="0" fillId="0" borderId="0"/>
    <xf numFmtId="165" fontId="1" fillId="0" borderId="0" applyFont="0" applyFill="0" applyBorder="0" applyAlignment="0" applyProtection="0"/>
    <xf numFmtId="0" fontId="8" fillId="0" borderId="0"/>
    <xf numFmtId="0" fontId="8" fillId="0" borderId="0"/>
    <xf numFmtId="0" fontId="16" fillId="5" borderId="0"/>
    <xf numFmtId="164" fontId="1" fillId="0" borderId="0" applyFont="0" applyFill="0" applyBorder="0" applyAlignment="0" applyProtection="0"/>
  </cellStyleXfs>
  <cellXfs count="667">
    <xf numFmtId="0" fontId="0" fillId="0" borderId="0" xfId="0"/>
    <xf numFmtId="0" fontId="5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wrapText="1"/>
    </xf>
    <xf numFmtId="0" fontId="0" fillId="0" borderId="1" xfId="0" applyFont="1" applyBorder="1"/>
    <xf numFmtId="0" fontId="6" fillId="0" borderId="0" xfId="0" applyFont="1"/>
    <xf numFmtId="0" fontId="7" fillId="0" borderId="0" xfId="0" applyFont="1"/>
    <xf numFmtId="1" fontId="5" fillId="0" borderId="1" xfId="0" applyNumberFormat="1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left" wrapText="1"/>
    </xf>
    <xf numFmtId="0" fontId="5" fillId="0" borderId="1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left" wrapText="1"/>
    </xf>
    <xf numFmtId="2" fontId="0" fillId="0" borderId="1" xfId="0" applyNumberFormat="1" applyFont="1" applyFill="1" applyBorder="1" applyAlignment="1">
      <alignment horizontal="center"/>
    </xf>
    <xf numFmtId="14" fontId="0" fillId="0" borderId="1" xfId="0" applyNumberFormat="1" applyFont="1" applyBorder="1" applyAlignment="1"/>
    <xf numFmtId="0" fontId="5" fillId="0" borderId="1" xfId="0" applyFont="1" applyBorder="1" applyAlignment="1">
      <alignment wrapText="1"/>
    </xf>
    <xf numFmtId="0" fontId="5" fillId="2" borderId="1" xfId="0" applyFont="1" applyFill="1" applyBorder="1" applyAlignment="1">
      <alignment horizontal="left" wrapText="1"/>
    </xf>
    <xf numFmtId="2" fontId="0" fillId="2" borderId="1" xfId="0" applyNumberFormat="1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wrapText="1"/>
    </xf>
    <xf numFmtId="0" fontId="0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wrapText="1"/>
    </xf>
    <xf numFmtId="2" fontId="5" fillId="2" borderId="1" xfId="0" applyNumberFormat="1" applyFont="1" applyFill="1" applyBorder="1" applyAlignment="1">
      <alignment horizontal="center" wrapText="1"/>
    </xf>
    <xf numFmtId="1" fontId="5" fillId="0" borderId="1" xfId="0" applyNumberFormat="1" applyFont="1" applyBorder="1" applyAlignment="1">
      <alignment horizontal="center"/>
    </xf>
    <xf numFmtId="0" fontId="0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center" vertical="top" wrapText="1"/>
    </xf>
    <xf numFmtId="2" fontId="0" fillId="0" borderId="1" xfId="0" applyNumberFormat="1" applyFont="1" applyFill="1" applyBorder="1" applyAlignment="1">
      <alignment horizontal="center" vertical="top" wrapText="1"/>
    </xf>
    <xf numFmtId="14" fontId="5" fillId="0" borderId="1" xfId="0" applyNumberFormat="1" applyFont="1" applyFill="1" applyBorder="1"/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2" fontId="0" fillId="0" borderId="1" xfId="0" applyNumberFormat="1" applyFont="1" applyBorder="1" applyAlignment="1">
      <alignment horizontal="center"/>
    </xf>
    <xf numFmtId="14" fontId="0" fillId="0" borderId="1" xfId="0" applyNumberFormat="1" applyFont="1" applyBorder="1"/>
    <xf numFmtId="0" fontId="5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center" wrapText="1"/>
    </xf>
    <xf numFmtId="14" fontId="5" fillId="2" borderId="1" xfId="0" applyNumberFormat="1" applyFont="1" applyFill="1" applyBorder="1"/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wrapText="1"/>
    </xf>
    <xf numFmtId="0" fontId="0" fillId="0" borderId="1" xfId="0" applyFont="1" applyFill="1" applyBorder="1" applyAlignment="1">
      <alignment horizontal="left" vertical="top"/>
    </xf>
    <xf numFmtId="0" fontId="0" fillId="0" borderId="1" xfId="0" applyFont="1" applyFill="1" applyBorder="1" applyAlignment="1">
      <alignment horizontal="center" vertical="top"/>
    </xf>
    <xf numFmtId="0" fontId="5" fillId="0" borderId="1" xfId="2" applyFont="1" applyBorder="1" applyAlignment="1">
      <alignment vertical="top" wrapText="1"/>
    </xf>
    <xf numFmtId="0" fontId="5" fillId="0" borderId="1" xfId="2" applyFont="1" applyBorder="1" applyAlignment="1">
      <alignment horizontal="center" vertical="top" wrapText="1"/>
    </xf>
    <xf numFmtId="0" fontId="5" fillId="0" borderId="1" xfId="2" applyFont="1" applyFill="1" applyBorder="1" applyAlignment="1">
      <alignment vertical="center" wrapText="1"/>
    </xf>
    <xf numFmtId="0" fontId="5" fillId="0" borderId="1" xfId="2" applyFont="1" applyFill="1" applyBorder="1" applyAlignment="1">
      <alignment horizontal="center" vertical="center" wrapText="1"/>
    </xf>
    <xf numFmtId="0" fontId="5" fillId="0" borderId="1" xfId="2" applyFont="1" applyBorder="1" applyAlignment="1">
      <alignment horizontal="left" vertical="top" wrapText="1"/>
    </xf>
    <xf numFmtId="0" fontId="5" fillId="0" borderId="1" xfId="2" applyFont="1" applyBorder="1" applyAlignment="1">
      <alignment vertical="center" wrapText="1"/>
    </xf>
    <xf numFmtId="2" fontId="5" fillId="0" borderId="1" xfId="2" applyNumberFormat="1" applyFont="1" applyBorder="1" applyAlignment="1">
      <alignment horizontal="center" vertical="center" wrapText="1"/>
    </xf>
    <xf numFmtId="0" fontId="5" fillId="0" borderId="1" xfId="2" applyFont="1" applyBorder="1" applyAlignment="1">
      <alignment horizontal="center" vertical="center" wrapText="1"/>
    </xf>
    <xf numFmtId="2" fontId="0" fillId="0" borderId="1" xfId="0" applyNumberFormat="1" applyFont="1" applyBorder="1" applyAlignment="1">
      <alignment horizontal="center" vertical="center"/>
    </xf>
    <xf numFmtId="0" fontId="5" fillId="0" borderId="1" xfId="3" applyFont="1" applyBorder="1" applyAlignment="1">
      <alignment horizontal="left" vertical="top" wrapText="1"/>
    </xf>
    <xf numFmtId="0" fontId="5" fillId="0" borderId="1" xfId="3" applyFont="1" applyBorder="1" applyAlignment="1">
      <alignment horizontal="center" vertical="top" wrapText="1"/>
    </xf>
    <xf numFmtId="0" fontId="0" fillId="0" borderId="1" xfId="0" applyFont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center" vertical="center" wrapText="1"/>
    </xf>
    <xf numFmtId="2" fontId="0" fillId="2" borderId="1" xfId="0" applyNumberFormat="1" applyFont="1" applyFill="1" applyBorder="1" applyAlignment="1">
      <alignment horizontal="center" vertical="top" wrapText="1"/>
    </xf>
    <xf numFmtId="2" fontId="0" fillId="0" borderId="1" xfId="0" applyNumberFormat="1" applyFont="1" applyFill="1" applyBorder="1" applyAlignment="1">
      <alignment horizontal="center" vertical="top"/>
    </xf>
    <xf numFmtId="0" fontId="0" fillId="0" borderId="1" xfId="0" applyFont="1" applyBorder="1" applyAlignment="1">
      <alignment horizontal="left" vertical="top" wrapText="1"/>
    </xf>
    <xf numFmtId="0" fontId="5" fillId="2" borderId="1" xfId="0" applyFont="1" applyFill="1" applyBorder="1" applyAlignment="1">
      <alignment horizontal="left" vertical="top" wrapText="1"/>
    </xf>
    <xf numFmtId="0" fontId="5" fillId="2" borderId="1" xfId="0" applyFont="1" applyFill="1" applyBorder="1" applyAlignment="1">
      <alignment horizontal="center" vertical="top" wrapText="1"/>
    </xf>
    <xf numFmtId="0" fontId="0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vertical="top" wrapText="1"/>
    </xf>
    <xf numFmtId="2" fontId="5" fillId="2" borderId="1" xfId="0" applyNumberFormat="1" applyFont="1" applyFill="1" applyBorder="1" applyAlignment="1">
      <alignment horizontal="center" vertical="top" wrapText="1"/>
    </xf>
    <xf numFmtId="0" fontId="0" fillId="0" borderId="1" xfId="0" applyFont="1" applyBorder="1" applyAlignment="1">
      <alignment horizontal="center"/>
    </xf>
    <xf numFmtId="0" fontId="0" fillId="0" borderId="1" xfId="0" applyFont="1" applyBorder="1" applyAlignment="1">
      <alignment wrapText="1"/>
    </xf>
    <xf numFmtId="2" fontId="0" fillId="0" borderId="1" xfId="0" applyNumberFormat="1" applyFont="1" applyBorder="1" applyAlignment="1">
      <alignment horizontal="center" vertical="top"/>
    </xf>
    <xf numFmtId="49" fontId="5" fillId="0" borderId="1" xfId="0" applyNumberFormat="1" applyFont="1" applyBorder="1" applyAlignment="1">
      <alignment horizontal="left" vertical="top" wrapText="1"/>
    </xf>
    <xf numFmtId="2" fontId="5" fillId="0" borderId="1" xfId="0" applyNumberFormat="1" applyFont="1" applyBorder="1" applyAlignment="1">
      <alignment horizontal="center" vertical="top" wrapText="1"/>
    </xf>
    <xf numFmtId="49" fontId="5" fillId="0" borderId="1" xfId="0" applyNumberFormat="1" applyFont="1" applyBorder="1" applyAlignment="1">
      <alignment vertical="top" wrapText="1"/>
    </xf>
    <xf numFmtId="0" fontId="5" fillId="0" borderId="1" xfId="0" applyFont="1" applyFill="1" applyBorder="1" applyAlignment="1">
      <alignment horizontal="left" vertical="top" wrapText="1"/>
    </xf>
    <xf numFmtId="2" fontId="5" fillId="0" borderId="1" xfId="0" applyNumberFormat="1" applyFont="1" applyFill="1" applyBorder="1" applyAlignment="1">
      <alignment horizontal="center" vertical="top" wrapText="1"/>
    </xf>
    <xf numFmtId="0" fontId="9" fillId="0" borderId="1" xfId="0" applyFont="1" applyFill="1" applyBorder="1" applyAlignment="1">
      <alignment horizontal="left" vertical="top" wrapText="1"/>
    </xf>
    <xf numFmtId="0" fontId="0" fillId="2" borderId="1" xfId="0" applyFont="1" applyFill="1" applyBorder="1" applyAlignment="1">
      <alignment horizontal="left" wrapText="1"/>
    </xf>
    <xf numFmtId="0" fontId="0" fillId="2" borderId="1" xfId="0" applyFont="1" applyFill="1" applyBorder="1" applyAlignment="1">
      <alignment horizontal="center" wrapText="1"/>
    </xf>
    <xf numFmtId="2" fontId="5" fillId="2" borderId="1" xfId="0" applyNumberFormat="1" applyFont="1" applyFill="1" applyBorder="1" applyAlignment="1">
      <alignment horizontal="left" vertical="top" wrapText="1"/>
    </xf>
    <xf numFmtId="0" fontId="0" fillId="2" borderId="1" xfId="0" applyFont="1" applyFill="1" applyBorder="1" applyAlignment="1">
      <alignment horizontal="left"/>
    </xf>
    <xf numFmtId="0" fontId="0" fillId="0" borderId="1" xfId="0" applyFont="1" applyBorder="1" applyAlignment="1">
      <alignment horizontal="center" vertical="top"/>
    </xf>
    <xf numFmtId="0" fontId="0" fillId="0" borderId="1" xfId="0" applyFont="1" applyBorder="1" applyAlignment="1">
      <alignment horizontal="left" wrapText="1"/>
    </xf>
    <xf numFmtId="0" fontId="5" fillId="0" borderId="1" xfId="0" applyFont="1" applyFill="1" applyBorder="1" applyAlignment="1">
      <alignment horizontal="center" vertical="top" wrapText="1"/>
    </xf>
    <xf numFmtId="0" fontId="5" fillId="3" borderId="1" xfId="0" applyFont="1" applyFill="1" applyBorder="1" applyAlignment="1">
      <alignment vertical="top" wrapText="1"/>
    </xf>
    <xf numFmtId="2" fontId="0" fillId="0" borderId="1" xfId="0" applyNumberFormat="1" applyFont="1" applyBorder="1" applyAlignment="1">
      <alignment horizontal="center" vertical="top" wrapText="1"/>
    </xf>
    <xf numFmtId="0" fontId="5" fillId="4" borderId="1" xfId="0" applyFont="1" applyFill="1" applyBorder="1" applyAlignment="1">
      <alignment horizontal="left" vertical="top" wrapText="1"/>
    </xf>
    <xf numFmtId="2" fontId="0" fillId="4" borderId="1" xfId="0" applyNumberFormat="1" applyFont="1" applyFill="1" applyBorder="1" applyAlignment="1">
      <alignment horizontal="center" vertical="top" wrapText="1"/>
    </xf>
    <xf numFmtId="0" fontId="0" fillId="0" borderId="1" xfId="0" applyFont="1" applyBorder="1" applyAlignment="1">
      <alignment horizontal="left" vertical="top"/>
    </xf>
    <xf numFmtId="0" fontId="5" fillId="3" borderId="1" xfId="0" applyFont="1" applyFill="1" applyBorder="1" applyAlignment="1">
      <alignment horizontal="left" vertical="top" wrapText="1"/>
    </xf>
    <xf numFmtId="49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vertical="center" wrapText="1"/>
    </xf>
    <xf numFmtId="0" fontId="5" fillId="0" borderId="1" xfId="3" applyFont="1" applyBorder="1" applyAlignment="1">
      <alignment vertical="top" wrapText="1"/>
    </xf>
    <xf numFmtId="2" fontId="5" fillId="0" borderId="1" xfId="3" applyNumberFormat="1" applyFont="1" applyBorder="1" applyAlignment="1">
      <alignment horizontal="center" vertical="top" wrapText="1"/>
    </xf>
    <xf numFmtId="14" fontId="0" fillId="0" borderId="1" xfId="0" applyNumberFormat="1" applyFont="1" applyBorder="1" applyAlignment="1">
      <alignment horizontal="center" vertical="top"/>
    </xf>
    <xf numFmtId="49" fontId="5" fillId="0" borderId="1" xfId="0" applyNumberFormat="1" applyFont="1" applyBorder="1" applyAlignment="1">
      <alignment horizontal="center" vertical="top" wrapText="1"/>
    </xf>
    <xf numFmtId="49" fontId="5" fillId="0" borderId="1" xfId="0" applyNumberFormat="1" applyFont="1" applyFill="1" applyBorder="1" applyAlignment="1">
      <alignment vertical="center" wrapText="1"/>
    </xf>
    <xf numFmtId="0" fontId="0" fillId="2" borderId="1" xfId="0" applyFont="1" applyFill="1" applyBorder="1" applyAlignment="1">
      <alignment horizontal="center" vertical="top"/>
    </xf>
    <xf numFmtId="14" fontId="0" fillId="2" borderId="1" xfId="0" applyNumberFormat="1" applyFont="1" applyFill="1" applyBorder="1" applyAlignment="1">
      <alignment horizontal="center" vertical="top"/>
    </xf>
    <xf numFmtId="1" fontId="0" fillId="0" borderId="1" xfId="0" applyNumberFormat="1" applyFont="1" applyFill="1" applyBorder="1" applyAlignment="1">
      <alignment horizontal="center" vertical="top" wrapText="1"/>
    </xf>
    <xf numFmtId="14" fontId="0" fillId="2" borderId="1" xfId="0" applyNumberFormat="1" applyFont="1" applyFill="1" applyBorder="1" applyAlignment="1">
      <alignment horizontal="center" wrapText="1"/>
    </xf>
    <xf numFmtId="0" fontId="0" fillId="0" borderId="1" xfId="0" applyFont="1" applyFill="1" applyBorder="1" applyAlignment="1">
      <alignment horizontal="center" vertical="top" wrapText="1"/>
    </xf>
    <xf numFmtId="14" fontId="5" fillId="2" borderId="1" xfId="0" applyNumberFormat="1" applyFont="1" applyFill="1" applyBorder="1" applyAlignment="1">
      <alignment horizontal="center"/>
    </xf>
    <xf numFmtId="0" fontId="0" fillId="2" borderId="1" xfId="0" applyFont="1" applyFill="1" applyBorder="1" applyAlignment="1">
      <alignment horizontal="center" vertical="top" wrapText="1"/>
    </xf>
    <xf numFmtId="14" fontId="0" fillId="0" borderId="1" xfId="0" applyNumberFormat="1" applyFont="1" applyFill="1" applyBorder="1" applyAlignment="1">
      <alignment horizontal="center" vertical="top"/>
    </xf>
    <xf numFmtId="0" fontId="5" fillId="0" borderId="1" xfId="0" applyFont="1" applyFill="1" applyBorder="1" applyAlignment="1">
      <alignment vertical="center" wrapText="1"/>
    </xf>
    <xf numFmtId="1" fontId="0" fillId="0" borderId="1" xfId="0" applyNumberFormat="1" applyFont="1" applyBorder="1" applyAlignment="1">
      <alignment horizontal="center"/>
    </xf>
    <xf numFmtId="1" fontId="0" fillId="0" borderId="1" xfId="0" applyNumberFormat="1" applyFont="1" applyFill="1" applyBorder="1" applyAlignment="1">
      <alignment horizontal="center"/>
    </xf>
    <xf numFmtId="1" fontId="0" fillId="0" borderId="1" xfId="0" applyNumberFormat="1" applyFont="1" applyFill="1" applyBorder="1" applyAlignment="1">
      <alignment horizontal="center" vertical="top"/>
    </xf>
    <xf numFmtId="0" fontId="5" fillId="0" borderId="1" xfId="0" applyNumberFormat="1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Border="1" applyAlignment="1">
      <alignment horizontal="left" vertical="center" wrapText="1"/>
    </xf>
    <xf numFmtId="0" fontId="5" fillId="0" borderId="1" xfId="0" applyNumberFormat="1" applyFont="1" applyBorder="1" applyAlignment="1">
      <alignment horizontal="center" vertical="center" wrapText="1"/>
    </xf>
    <xf numFmtId="14" fontId="0" fillId="0" borderId="1" xfId="0" applyNumberFormat="1" applyFont="1" applyBorder="1" applyAlignment="1">
      <alignment horizontal="center"/>
    </xf>
    <xf numFmtId="0" fontId="5" fillId="2" borderId="1" xfId="0" applyNumberFormat="1" applyFont="1" applyFill="1" applyBorder="1" applyAlignment="1">
      <alignment horizontal="left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Border="1" applyAlignment="1">
      <alignment vertical="center" wrapText="1"/>
    </xf>
    <xf numFmtId="0" fontId="0" fillId="0" borderId="1" xfId="0" applyNumberFormat="1" applyFont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vertical="center" wrapText="1"/>
    </xf>
    <xf numFmtId="166" fontId="5" fillId="0" borderId="1" xfId="0" applyNumberFormat="1" applyFont="1" applyBorder="1" applyAlignment="1">
      <alignment horizontal="center" vertical="center" wrapText="1"/>
    </xf>
    <xf numFmtId="166" fontId="5" fillId="2" borderId="1" xfId="0" applyNumberFormat="1" applyFont="1" applyFill="1" applyBorder="1" applyAlignment="1">
      <alignment horizontal="center" vertical="top" wrapText="1"/>
    </xf>
    <xf numFmtId="0" fontId="0" fillId="2" borderId="1" xfId="0" applyFont="1" applyFill="1" applyBorder="1" applyAlignment="1">
      <alignment horizontal="left" vertical="top" wrapText="1"/>
    </xf>
    <xf numFmtId="0" fontId="5" fillId="0" borderId="1" xfId="3" applyFont="1" applyBorder="1" applyAlignment="1">
      <alignment vertical="center" wrapText="1"/>
    </xf>
    <xf numFmtId="0" fontId="5" fillId="0" borderId="1" xfId="3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5" fillId="0" borderId="1" xfId="3" applyFont="1" applyFill="1" applyBorder="1" applyAlignment="1">
      <alignment horizontal="left" vertical="top" wrapText="1"/>
    </xf>
    <xf numFmtId="2" fontId="5" fillId="0" borderId="1" xfId="3" applyNumberFormat="1" applyFont="1" applyFill="1" applyBorder="1" applyAlignment="1">
      <alignment horizontal="center" vertical="top" wrapText="1"/>
    </xf>
    <xf numFmtId="0" fontId="5" fillId="0" borderId="1" xfId="3" applyFont="1" applyFill="1" applyBorder="1" applyAlignment="1">
      <alignment vertical="top" wrapText="1"/>
    </xf>
    <xf numFmtId="0" fontId="5" fillId="2" borderId="1" xfId="3" applyFont="1" applyFill="1" applyBorder="1" applyAlignment="1">
      <alignment horizontal="left" vertical="center" wrapText="1"/>
    </xf>
    <xf numFmtId="0" fontId="5" fillId="2" borderId="1" xfId="3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top" wrapText="1"/>
    </xf>
    <xf numFmtId="167" fontId="0" fillId="0" borderId="1" xfId="1" applyNumberFormat="1" applyFont="1" applyBorder="1" applyAlignment="1">
      <alignment horizontal="center" wrapText="1"/>
    </xf>
    <xf numFmtId="0" fontId="0" fillId="2" borderId="1" xfId="0" applyFont="1" applyFill="1" applyBorder="1" applyAlignment="1">
      <alignment horizontal="left" vertical="top"/>
    </xf>
    <xf numFmtId="0" fontId="0" fillId="0" borderId="1" xfId="0" applyFont="1" applyBorder="1" applyAlignment="1">
      <alignment vertical="top" wrapText="1"/>
    </xf>
    <xf numFmtId="0" fontId="0" fillId="0" borderId="1" xfId="0" applyFont="1" applyFill="1" applyBorder="1" applyAlignment="1">
      <alignment vertical="top" wrapText="1"/>
    </xf>
    <xf numFmtId="0" fontId="0" fillId="0" borderId="1" xfId="1" applyNumberFormat="1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center"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Fill="1" applyBorder="1" applyAlignment="1">
      <alignment horizontal="center" vertical="top"/>
    </xf>
    <xf numFmtId="166" fontId="5" fillId="0" borderId="1" xfId="0" applyNumberFormat="1" applyFont="1" applyBorder="1" applyAlignment="1">
      <alignment horizontal="center" vertical="top" wrapText="1"/>
    </xf>
    <xf numFmtId="0" fontId="10" fillId="0" borderId="1" xfId="0" applyFont="1" applyBorder="1" applyAlignment="1">
      <alignment horizontal="left" vertical="top" wrapText="1"/>
    </xf>
    <xf numFmtId="166" fontId="10" fillId="0" borderId="1" xfId="0" applyNumberFormat="1" applyFont="1" applyBorder="1" applyAlignment="1">
      <alignment horizontal="center" vertical="top" wrapText="1"/>
    </xf>
    <xf numFmtId="2" fontId="5" fillId="2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vertical="top" wrapText="1"/>
    </xf>
    <xf numFmtId="0" fontId="5" fillId="0" borderId="1" xfId="0" applyNumberFormat="1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left" vertical="top"/>
    </xf>
    <xf numFmtId="165" fontId="5" fillId="0" borderId="1" xfId="1" applyNumberFormat="1" applyFont="1" applyBorder="1" applyAlignment="1">
      <alignment horizontal="left" vertical="top" wrapText="1"/>
    </xf>
    <xf numFmtId="0" fontId="11" fillId="0" borderId="1" xfId="0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center" vertical="top" wrapText="1"/>
    </xf>
    <xf numFmtId="0" fontId="11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vertical="top" wrapText="1"/>
    </xf>
    <xf numFmtId="2" fontId="0" fillId="2" borderId="1" xfId="0" applyNumberFormat="1" applyFont="1" applyFill="1" applyBorder="1" applyAlignment="1">
      <alignment horizontal="center" vertical="top"/>
    </xf>
    <xf numFmtId="12" fontId="5" fillId="0" borderId="1" xfId="0" applyNumberFormat="1" applyFont="1" applyFill="1" applyBorder="1" applyAlignment="1">
      <alignment horizontal="center" vertical="top" wrapText="1"/>
    </xf>
    <xf numFmtId="12" fontId="4" fillId="0" borderId="1" xfId="0" applyNumberFormat="1" applyFont="1" applyFill="1" applyBorder="1" applyAlignment="1">
      <alignment horizontal="center" vertical="top" wrapText="1"/>
    </xf>
    <xf numFmtId="0" fontId="0" fillId="2" borderId="1" xfId="0" applyFont="1" applyFill="1" applyBorder="1"/>
    <xf numFmtId="14" fontId="5" fillId="0" borderId="1" xfId="0" applyNumberFormat="1" applyFont="1" applyBorder="1" applyAlignment="1">
      <alignment horizontal="center" vertical="top"/>
    </xf>
    <xf numFmtId="2" fontId="5" fillId="0" borderId="1" xfId="0" applyNumberFormat="1" applyFont="1" applyBorder="1" applyAlignment="1">
      <alignment horizontal="center" vertical="top"/>
    </xf>
    <xf numFmtId="0" fontId="5" fillId="0" borderId="1" xfId="0" applyFont="1" applyBorder="1" applyAlignment="1">
      <alignment vertical="top"/>
    </xf>
    <xf numFmtId="17" fontId="5" fillId="0" borderId="1" xfId="0" applyNumberFormat="1" applyFont="1" applyBorder="1" applyAlignment="1">
      <alignment horizontal="left" vertical="top" wrapText="1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left" vertical="top"/>
    </xf>
    <xf numFmtId="2" fontId="5" fillId="0" borderId="1" xfId="0" applyNumberFormat="1" applyFont="1" applyBorder="1" applyAlignment="1">
      <alignment horizontal="center"/>
    </xf>
    <xf numFmtId="49" fontId="0" fillId="0" borderId="1" xfId="0" applyNumberFormat="1" applyFont="1" applyBorder="1" applyAlignment="1">
      <alignment horizontal="left" vertical="top" wrapText="1"/>
    </xf>
    <xf numFmtId="49" fontId="0" fillId="2" borderId="1" xfId="0" applyNumberFormat="1" applyFont="1" applyFill="1" applyBorder="1" applyAlignment="1">
      <alignment horizontal="left" vertical="top" wrapText="1"/>
    </xf>
    <xf numFmtId="49" fontId="0" fillId="0" borderId="1" xfId="0" applyNumberFormat="1" applyFont="1" applyBorder="1" applyAlignment="1">
      <alignment vertical="center" wrapText="1"/>
    </xf>
    <xf numFmtId="2" fontId="0" fillId="0" borderId="1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vertical="center" wrapText="1"/>
    </xf>
    <xf numFmtId="2" fontId="5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wrapText="1"/>
    </xf>
    <xf numFmtId="0" fontId="0" fillId="0" borderId="0" xfId="0" applyFont="1"/>
    <xf numFmtId="0" fontId="0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167" fontId="3" fillId="0" borderId="0" xfId="1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0" fillId="0" borderId="1" xfId="0" applyFont="1" applyBorder="1" applyAlignment="1">
      <alignment horizontal="left"/>
    </xf>
    <xf numFmtId="168" fontId="0" fillId="0" borderId="1" xfId="0" applyNumberFormat="1" applyFont="1" applyBorder="1" applyAlignment="1">
      <alignment horizontal="center"/>
    </xf>
    <xf numFmtId="168" fontId="3" fillId="0" borderId="1" xfId="0" applyNumberFormat="1" applyFont="1" applyBorder="1" applyAlignment="1">
      <alignment horizontal="center"/>
    </xf>
    <xf numFmtId="168" fontId="0" fillId="0" borderId="1" xfId="0" applyNumberFormat="1" applyFont="1" applyBorder="1"/>
    <xf numFmtId="2" fontId="0" fillId="0" borderId="1" xfId="0" applyNumberFormat="1" applyFont="1" applyBorder="1"/>
    <xf numFmtId="168" fontId="0" fillId="0" borderId="1" xfId="0" applyNumberFormat="1" applyFont="1" applyFill="1" applyBorder="1"/>
    <xf numFmtId="0" fontId="5" fillId="0" borderId="1" xfId="0" applyFont="1" applyBorder="1" applyAlignment="1">
      <alignment horizontal="left"/>
    </xf>
    <xf numFmtId="168" fontId="5" fillId="0" borderId="1" xfId="0" applyNumberFormat="1" applyFont="1" applyBorder="1"/>
    <xf numFmtId="0" fontId="5" fillId="0" borderId="1" xfId="0" applyFont="1" applyBorder="1"/>
    <xf numFmtId="2" fontId="5" fillId="0" borderId="1" xfId="0" applyNumberFormat="1" applyFont="1" applyBorder="1"/>
    <xf numFmtId="168" fontId="0" fillId="0" borderId="1" xfId="0" applyNumberFormat="1" applyFont="1" applyBorder="1" applyAlignment="1">
      <alignment horizontal="right"/>
    </xf>
    <xf numFmtId="49" fontId="0" fillId="0" borderId="1" xfId="0" applyNumberFormat="1" applyFont="1" applyBorder="1"/>
    <xf numFmtId="0" fontId="3" fillId="0" borderId="1" xfId="0" applyFont="1" applyFill="1" applyBorder="1"/>
    <xf numFmtId="168" fontId="3" fillId="0" borderId="1" xfId="0" applyNumberFormat="1" applyFont="1" applyFill="1" applyBorder="1"/>
    <xf numFmtId="168" fontId="3" fillId="0" borderId="1" xfId="0" applyNumberFormat="1" applyFont="1" applyBorder="1"/>
    <xf numFmtId="0" fontId="14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168" fontId="5" fillId="0" borderId="1" xfId="0" applyNumberFormat="1" applyFont="1" applyBorder="1" applyAlignment="1">
      <alignment horizontal="right"/>
    </xf>
    <xf numFmtId="0" fontId="0" fillId="0" borderId="1" xfId="0" applyFont="1" applyBorder="1" applyAlignment="1"/>
    <xf numFmtId="168" fontId="0" fillId="0" borderId="1" xfId="0" applyNumberFormat="1" applyFont="1" applyBorder="1" applyAlignment="1">
      <alignment horizontal="right" vertical="center"/>
    </xf>
    <xf numFmtId="168" fontId="0" fillId="0" borderId="1" xfId="0" applyNumberFormat="1" applyFont="1" applyBorder="1" applyAlignment="1">
      <alignment vertical="center"/>
    </xf>
    <xf numFmtId="2" fontId="0" fillId="0" borderId="1" xfId="0" applyNumberFormat="1" applyFont="1" applyBorder="1" applyAlignment="1"/>
    <xf numFmtId="0" fontId="0" fillId="0" borderId="1" xfId="0" applyFont="1" applyBorder="1" applyAlignment="1">
      <alignment vertical="center"/>
    </xf>
    <xf numFmtId="0" fontId="0" fillId="0" borderId="1" xfId="0" applyFont="1" applyBorder="1" applyAlignment="1">
      <alignment horizontal="center" vertical="center"/>
    </xf>
    <xf numFmtId="168" fontId="0" fillId="0" borderId="1" xfId="0" applyNumberFormat="1" applyFont="1" applyFill="1" applyBorder="1" applyAlignment="1">
      <alignment horizontal="right" vertical="center"/>
    </xf>
    <xf numFmtId="0" fontId="0" fillId="0" borderId="1" xfId="0" applyFont="1" applyBorder="1" applyAlignment="1">
      <alignment horizontal="left" vertical="center"/>
    </xf>
    <xf numFmtId="0" fontId="0" fillId="0" borderId="1" xfId="0" applyFont="1" applyFill="1" applyBorder="1"/>
    <xf numFmtId="2" fontId="0" fillId="0" borderId="1" xfId="0" applyNumberFormat="1" applyFont="1" applyFill="1" applyBorder="1"/>
    <xf numFmtId="0" fontId="0" fillId="0" borderId="1" xfId="0" applyFont="1" applyFill="1" applyBorder="1" applyAlignment="1">
      <alignment horizontal="left" vertical="center"/>
    </xf>
    <xf numFmtId="0" fontId="0" fillId="0" borderId="1" xfId="0" applyFont="1" applyFill="1" applyBorder="1" applyAlignment="1"/>
    <xf numFmtId="0" fontId="0" fillId="0" borderId="1" xfId="0" applyFont="1" applyFill="1" applyBorder="1" applyAlignment="1">
      <alignment vertical="center"/>
    </xf>
    <xf numFmtId="168" fontId="3" fillId="0" borderId="1" xfId="0" applyNumberFormat="1" applyFont="1" applyBorder="1" applyAlignment="1">
      <alignment horizontal="right"/>
    </xf>
    <xf numFmtId="168" fontId="0" fillId="0" borderId="1" xfId="0" applyNumberFormat="1" applyFont="1" applyBorder="1" applyAlignment="1"/>
    <xf numFmtId="168" fontId="0" fillId="0" borderId="1" xfId="0" applyNumberFormat="1" applyFont="1" applyFill="1" applyBorder="1" applyAlignment="1">
      <alignment horizontal="right"/>
    </xf>
    <xf numFmtId="168" fontId="0" fillId="0" borderId="1" xfId="0" applyNumberFormat="1" applyFont="1" applyBorder="1" applyAlignment="1">
      <alignment wrapText="1"/>
    </xf>
    <xf numFmtId="168" fontId="5" fillId="0" borderId="1" xfId="0" applyNumberFormat="1" applyFont="1" applyBorder="1" applyAlignment="1">
      <alignment wrapText="1"/>
    </xf>
    <xf numFmtId="49" fontId="0" fillId="0" borderId="1" xfId="0" applyNumberFormat="1" applyFont="1" applyBorder="1" applyAlignment="1">
      <alignment wrapText="1"/>
    </xf>
    <xf numFmtId="0" fontId="0" fillId="0" borderId="1" xfId="0" applyFont="1" applyFill="1" applyBorder="1" applyAlignment="1">
      <alignment wrapText="1"/>
    </xf>
    <xf numFmtId="0" fontId="5" fillId="0" borderId="1" xfId="0" applyFont="1" applyFill="1" applyBorder="1" applyAlignment="1">
      <alignment horizontal="left"/>
    </xf>
    <xf numFmtId="168" fontId="5" fillId="0" borderId="1" xfId="0" applyNumberFormat="1" applyFont="1" applyFill="1" applyBorder="1" applyAlignment="1">
      <alignment horizontal="right"/>
    </xf>
    <xf numFmtId="0" fontId="14" fillId="0" borderId="1" xfId="3" applyFont="1" applyBorder="1"/>
    <xf numFmtId="0" fontId="14" fillId="0" borderId="1" xfId="3" applyFont="1" applyBorder="1" applyAlignment="1">
      <alignment horizontal="center"/>
    </xf>
    <xf numFmtId="2" fontId="0" fillId="0" borderId="1" xfId="3" applyNumberFormat="1" applyFont="1" applyBorder="1" applyAlignment="1">
      <alignment horizontal="center"/>
    </xf>
    <xf numFmtId="2" fontId="0" fillId="0" borderId="1" xfId="3" applyNumberFormat="1" applyFont="1" applyBorder="1" applyAlignment="1">
      <alignment horizontal="right"/>
    </xf>
    <xf numFmtId="168" fontId="0" fillId="0" borderId="1" xfId="3" applyNumberFormat="1" applyFont="1" applyBorder="1" applyAlignment="1">
      <alignment horizontal="right"/>
    </xf>
    <xf numFmtId="168" fontId="14" fillId="0" borderId="1" xfId="3" applyNumberFormat="1" applyFont="1" applyBorder="1" applyAlignment="1">
      <alignment horizontal="right"/>
    </xf>
    <xf numFmtId="0" fontId="5" fillId="0" borderId="1" xfId="3" applyFont="1" applyBorder="1"/>
    <xf numFmtId="0" fontId="14" fillId="0" borderId="1" xfId="3" applyFont="1" applyFill="1" applyBorder="1"/>
    <xf numFmtId="0" fontId="0" fillId="0" borderId="1" xfId="3" applyFont="1" applyBorder="1" applyAlignment="1">
      <alignment horizontal="center"/>
    </xf>
    <xf numFmtId="0" fontId="14" fillId="0" borderId="1" xfId="3" applyFont="1" applyBorder="1" applyAlignment="1">
      <alignment horizontal="left" vertical="top" wrapText="1"/>
    </xf>
    <xf numFmtId="2" fontId="5" fillId="0" borderId="1" xfId="3" applyNumberFormat="1" applyFont="1" applyBorder="1" applyAlignment="1">
      <alignment horizontal="right"/>
    </xf>
    <xf numFmtId="168" fontId="0" fillId="0" borderId="1" xfId="3" applyNumberFormat="1" applyFont="1" applyBorder="1" applyAlignment="1">
      <alignment horizontal="center"/>
    </xf>
    <xf numFmtId="0" fontId="5" fillId="0" borderId="1" xfId="3" applyFont="1" applyFill="1" applyBorder="1"/>
    <xf numFmtId="0" fontId="14" fillId="0" borderId="1" xfId="3" applyFont="1" applyBorder="1" applyAlignment="1">
      <alignment horizontal="left"/>
    </xf>
    <xf numFmtId="168" fontId="14" fillId="0" borderId="1" xfId="3" applyNumberFormat="1" applyFont="1" applyBorder="1" applyAlignment="1">
      <alignment horizontal="center"/>
    </xf>
    <xf numFmtId="0" fontId="14" fillId="0" borderId="1" xfId="3" applyFont="1" applyFill="1" applyBorder="1" applyAlignment="1">
      <alignment horizontal="left"/>
    </xf>
    <xf numFmtId="168" fontId="14" fillId="0" borderId="1" xfId="3" applyNumberFormat="1" applyFont="1" applyFill="1" applyBorder="1" applyAlignment="1">
      <alignment horizontal="center"/>
    </xf>
    <xf numFmtId="0" fontId="14" fillId="0" borderId="1" xfId="3" applyFont="1" applyBorder="1" applyAlignment="1">
      <alignment horizontal="left" vertical="center"/>
    </xf>
    <xf numFmtId="168" fontId="0" fillId="0" borderId="1" xfId="3" applyNumberFormat="1" applyFont="1" applyBorder="1" applyAlignment="1">
      <alignment horizontal="center" vertical="center"/>
    </xf>
    <xf numFmtId="168" fontId="5" fillId="0" borderId="1" xfId="3" applyNumberFormat="1" applyFont="1" applyBorder="1" applyAlignment="1">
      <alignment horizontal="center"/>
    </xf>
    <xf numFmtId="0" fontId="5" fillId="0" borderId="1" xfId="3" applyFont="1" applyBorder="1" applyAlignment="1">
      <alignment horizontal="left"/>
    </xf>
    <xf numFmtId="0" fontId="14" fillId="2" borderId="1" xfId="3" applyFont="1" applyFill="1" applyBorder="1" applyAlignment="1">
      <alignment horizontal="left"/>
    </xf>
    <xf numFmtId="168" fontId="14" fillId="0" borderId="1" xfId="3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top" wrapText="1"/>
    </xf>
    <xf numFmtId="14" fontId="5" fillId="0" borderId="1" xfId="0" applyNumberFormat="1" applyFont="1" applyBorder="1"/>
    <xf numFmtId="0" fontId="5" fillId="0" borderId="1" xfId="0" applyFont="1" applyFill="1" applyBorder="1"/>
    <xf numFmtId="0" fontId="5" fillId="2" borderId="1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/>
    </xf>
    <xf numFmtId="14" fontId="14" fillId="0" borderId="1" xfId="3" applyNumberFormat="1" applyFont="1" applyBorder="1"/>
    <xf numFmtId="0" fontId="5" fillId="0" borderId="1" xfId="3" applyFont="1" applyBorder="1" applyAlignment="1">
      <alignment horizontal="center"/>
    </xf>
    <xf numFmtId="14" fontId="5" fillId="0" borderId="1" xfId="3" applyNumberFormat="1" applyFont="1" applyBorder="1"/>
    <xf numFmtId="0" fontId="14" fillId="0" borderId="1" xfId="0" applyFont="1" applyFill="1" applyBorder="1" applyAlignment="1">
      <alignment wrapText="1"/>
    </xf>
    <xf numFmtId="0" fontId="14" fillId="0" borderId="1" xfId="0" applyFont="1" applyFill="1" applyBorder="1" applyAlignment="1">
      <alignment horizontal="center" vertical="center" wrapText="1"/>
    </xf>
    <xf numFmtId="14" fontId="14" fillId="0" borderId="1" xfId="0" applyNumberFormat="1" applyFont="1" applyFill="1" applyBorder="1"/>
    <xf numFmtId="0" fontId="14" fillId="0" borderId="1" xfId="4" applyFont="1" applyFill="1" applyBorder="1" applyAlignment="1" applyProtection="1">
      <alignment wrapText="1"/>
    </xf>
    <xf numFmtId="0" fontId="5" fillId="6" borderId="1" xfId="0" applyFont="1" applyFill="1" applyBorder="1" applyAlignment="1">
      <alignment wrapText="1"/>
    </xf>
    <xf numFmtId="0" fontId="5" fillId="6" borderId="1" xfId="0" applyFont="1" applyFill="1" applyBorder="1" applyAlignment="1">
      <alignment horizontal="center" wrapText="1"/>
    </xf>
    <xf numFmtId="0" fontId="5" fillId="6" borderId="1" xfId="0" applyFont="1" applyFill="1" applyBorder="1" applyAlignment="1">
      <alignment horizontal="left" wrapText="1"/>
    </xf>
    <xf numFmtId="0" fontId="10" fillId="0" borderId="1" xfId="0" applyFont="1" applyBorder="1" applyAlignment="1">
      <alignment vertical="center" wrapText="1"/>
    </xf>
    <xf numFmtId="0" fontId="5" fillId="7" borderId="1" xfId="0" applyFont="1" applyFill="1" applyBorder="1" applyAlignment="1">
      <alignment vertical="center" wrapText="1"/>
    </xf>
    <xf numFmtId="0" fontId="5" fillId="6" borderId="1" xfId="0" applyFont="1" applyFill="1" applyBorder="1" applyAlignment="1">
      <alignment vertical="center" wrapText="1"/>
    </xf>
    <xf numFmtId="0" fontId="0" fillId="6" borderId="1" xfId="0" applyFont="1" applyFill="1" applyBorder="1"/>
    <xf numFmtId="0" fontId="0" fillId="6" borderId="1" xfId="0" applyFont="1" applyFill="1" applyBorder="1" applyAlignment="1">
      <alignment horizontal="center"/>
    </xf>
    <xf numFmtId="169" fontId="0" fillId="0" borderId="1" xfId="0" applyNumberFormat="1" applyFont="1" applyBorder="1"/>
    <xf numFmtId="0" fontId="0" fillId="2" borderId="1" xfId="0" applyFont="1" applyFill="1" applyBorder="1" applyAlignment="1">
      <alignment wrapText="1"/>
    </xf>
    <xf numFmtId="14" fontId="0" fillId="0" borderId="1" xfId="0" applyNumberFormat="1" applyFont="1" applyFill="1" applyBorder="1"/>
    <xf numFmtId="0" fontId="14" fillId="0" borderId="1" xfId="0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center" vertical="top" wrapText="1"/>
    </xf>
    <xf numFmtId="169" fontId="5" fillId="0" borderId="1" xfId="0" applyNumberFormat="1" applyFont="1" applyBorder="1"/>
    <xf numFmtId="169" fontId="5" fillId="0" borderId="1" xfId="0" applyNumberFormat="1" applyFont="1" applyFill="1" applyBorder="1" applyAlignment="1">
      <alignment horizontal="center"/>
    </xf>
    <xf numFmtId="2" fontId="0" fillId="0" borderId="0" xfId="0" applyNumberFormat="1" applyFont="1"/>
    <xf numFmtId="0" fontId="3" fillId="0" borderId="1" xfId="0" applyFont="1" applyBorder="1" applyAlignment="1">
      <alignment horizontal="center" vertical="top" wrapText="1"/>
    </xf>
    <xf numFmtId="168" fontId="3" fillId="0" borderId="1" xfId="0" applyNumberFormat="1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/>
    </xf>
    <xf numFmtId="0" fontId="3" fillId="0" borderId="1" xfId="0" applyFont="1" applyFill="1" applyBorder="1" applyAlignment="1">
      <alignment horizontal="center" vertical="top" wrapText="1"/>
    </xf>
    <xf numFmtId="2" fontId="3" fillId="0" borderId="0" xfId="0" applyNumberFormat="1" applyFont="1" applyAlignment="1">
      <alignment horizontal="center"/>
    </xf>
    <xf numFmtId="0" fontId="0" fillId="0" borderId="1" xfId="0" applyBorder="1" applyAlignment="1">
      <alignment horizontal="center"/>
    </xf>
    <xf numFmtId="0" fontId="3" fillId="0" borderId="0" xfId="0" applyFont="1"/>
    <xf numFmtId="0" fontId="0" fillId="0" borderId="3" xfId="0" applyFont="1" applyBorder="1"/>
    <xf numFmtId="0" fontId="17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left" vertical="center"/>
    </xf>
    <xf numFmtId="2" fontId="17" fillId="0" borderId="1" xfId="0" applyNumberFormat="1" applyFont="1" applyBorder="1" applyAlignment="1">
      <alignment horizontal="center" vertical="center" wrapText="1"/>
    </xf>
    <xf numFmtId="171" fontId="17" fillId="0" borderId="1" xfId="0" applyNumberFormat="1" applyFont="1" applyBorder="1" applyAlignment="1">
      <alignment horizontal="center" vertical="center" wrapText="1"/>
    </xf>
    <xf numFmtId="2" fontId="17" fillId="0" borderId="4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vertical="center" wrapText="1"/>
    </xf>
    <xf numFmtId="0" fontId="19" fillId="0" borderId="1" xfId="0" applyFont="1" applyBorder="1" applyAlignment="1">
      <alignment horizontal="center"/>
    </xf>
    <xf numFmtId="14" fontId="19" fillId="0" borderId="1" xfId="0" applyNumberFormat="1" applyFont="1" applyBorder="1" applyAlignment="1">
      <alignment horizontal="center"/>
    </xf>
    <xf numFmtId="2" fontId="19" fillId="0" borderId="4" xfId="0" applyNumberFormat="1" applyFont="1" applyBorder="1" applyAlignment="1">
      <alignment horizontal="right"/>
    </xf>
    <xf numFmtId="2" fontId="19" fillId="2" borderId="4" xfId="0" applyNumberFormat="1" applyFont="1" applyFill="1" applyBorder="1" applyAlignment="1">
      <alignment horizontal="right"/>
    </xf>
    <xf numFmtId="2" fontId="18" fillId="0" borderId="4" xfId="0" applyNumberFormat="1" applyFont="1" applyBorder="1" applyAlignment="1">
      <alignment horizontal="right" wrapText="1"/>
    </xf>
    <xf numFmtId="2" fontId="18" fillId="9" borderId="4" xfId="0" applyNumberFormat="1" applyFont="1" applyFill="1" applyBorder="1" applyAlignment="1">
      <alignment horizontal="right" wrapText="1"/>
    </xf>
    <xf numFmtId="0" fontId="19" fillId="0" borderId="1" xfId="0" applyFont="1" applyBorder="1" applyAlignment="1">
      <alignment horizontal="center" vertical="center"/>
    </xf>
    <xf numFmtId="14" fontId="19" fillId="0" borderId="1" xfId="0" applyNumberFormat="1" applyFont="1" applyBorder="1" applyAlignment="1">
      <alignment horizontal="center" vertical="center"/>
    </xf>
    <xf numFmtId="2" fontId="19" fillId="0" borderId="4" xfId="0" applyNumberFormat="1" applyFont="1" applyBorder="1" applyAlignment="1">
      <alignment horizontal="right" vertical="center"/>
    </xf>
    <xf numFmtId="173" fontId="19" fillId="0" borderId="1" xfId="0" applyNumberFormat="1" applyFont="1" applyBorder="1" applyAlignment="1">
      <alignment horizontal="center"/>
    </xf>
    <xf numFmtId="171" fontId="18" fillId="0" borderId="4" xfId="0" applyNumberFormat="1" applyFont="1" applyBorder="1" applyAlignment="1">
      <alignment horizontal="right" vertical="center" wrapText="1"/>
    </xf>
    <xf numFmtId="171" fontId="18" fillId="0" borderId="4" xfId="0" applyNumberFormat="1" applyFont="1" applyBorder="1" applyAlignment="1">
      <alignment horizontal="right" wrapText="1"/>
    </xf>
    <xf numFmtId="171" fontId="18" fillId="9" borderId="4" xfId="0" applyNumberFormat="1" applyFont="1" applyFill="1" applyBorder="1" applyAlignment="1">
      <alignment horizontal="right" wrapText="1"/>
    </xf>
    <xf numFmtId="0" fontId="19" fillId="0" borderId="4" xfId="0" applyFont="1" applyBorder="1" applyAlignment="1">
      <alignment horizontal="right"/>
    </xf>
    <xf numFmtId="0" fontId="21" fillId="0" borderId="1" xfId="0" applyFont="1" applyBorder="1" applyAlignment="1">
      <alignment vertical="top"/>
    </xf>
    <xf numFmtId="14" fontId="19" fillId="0" borderId="1" xfId="0" applyNumberFormat="1" applyFont="1" applyBorder="1" applyAlignment="1">
      <alignment horizontal="right"/>
    </xf>
    <xf numFmtId="2" fontId="21" fillId="0" borderId="4" xfId="0" applyNumberFormat="1" applyFont="1" applyBorder="1" applyAlignment="1">
      <alignment vertical="top"/>
    </xf>
    <xf numFmtId="14" fontId="19" fillId="0" borderId="1" xfId="0" applyNumberFormat="1" applyFont="1" applyBorder="1" applyAlignment="1"/>
    <xf numFmtId="0" fontId="21" fillId="0" borderId="1" xfId="0" applyFont="1" applyBorder="1" applyAlignment="1">
      <alignment vertical="center"/>
    </xf>
    <xf numFmtId="2" fontId="21" fillId="0" borderId="4" xfId="0" applyNumberFormat="1" applyFont="1" applyBorder="1" applyAlignment="1">
      <alignment vertical="center"/>
    </xf>
    <xf numFmtId="2" fontId="21" fillId="0" borderId="4" xfId="0" applyNumberFormat="1" applyFont="1" applyFill="1" applyBorder="1" applyAlignment="1">
      <alignment vertical="center"/>
    </xf>
    <xf numFmtId="2" fontId="21" fillId="0" borderId="4" xfId="0" applyNumberFormat="1" applyFont="1" applyBorder="1" applyAlignment="1">
      <alignment horizontal="right" vertical="center"/>
    </xf>
    <xf numFmtId="0" fontId="19" fillId="0" borderId="1" xfId="0" applyFont="1" applyFill="1" applyBorder="1" applyAlignment="1">
      <alignment horizontal="center"/>
    </xf>
    <xf numFmtId="2" fontId="21" fillId="0" borderId="4" xfId="0" applyNumberFormat="1" applyFont="1" applyFill="1" applyBorder="1" applyAlignment="1">
      <alignment horizontal="right" vertical="center"/>
    </xf>
    <xf numFmtId="2" fontId="22" fillId="0" borderId="4" xfId="0" applyNumberFormat="1" applyFont="1" applyFill="1" applyBorder="1" applyAlignment="1">
      <alignment vertical="center"/>
    </xf>
    <xf numFmtId="14" fontId="0" fillId="0" borderId="1" xfId="0" applyNumberFormat="1" applyFont="1" applyFill="1" applyBorder="1" applyAlignment="1">
      <alignment horizontal="center"/>
    </xf>
    <xf numFmtId="2" fontId="0" fillId="0" borderId="4" xfId="0" applyNumberFormat="1" applyFont="1" applyFill="1" applyBorder="1" applyAlignment="1">
      <alignment horizontal="right"/>
    </xf>
    <xf numFmtId="2" fontId="23" fillId="0" borderId="4" xfId="0" applyNumberFormat="1" applyFont="1" applyFill="1" applyBorder="1" applyAlignment="1">
      <alignment horizontal="center" wrapText="1"/>
    </xf>
    <xf numFmtId="2" fontId="0" fillId="0" borderId="4" xfId="0" applyNumberFormat="1" applyFont="1" applyFill="1" applyBorder="1" applyAlignment="1">
      <alignment horizontal="center"/>
    </xf>
    <xf numFmtId="2" fontId="0" fillId="0" borderId="4" xfId="0" applyNumberFormat="1" applyFont="1" applyFill="1" applyBorder="1"/>
    <xf numFmtId="2" fontId="23" fillId="0" borderId="4" xfId="0" applyNumberFormat="1" applyFont="1" applyFill="1" applyBorder="1" applyAlignment="1">
      <alignment horizontal="center" vertical="center" wrapText="1"/>
    </xf>
    <xf numFmtId="2" fontId="0" fillId="0" borderId="4" xfId="0" applyNumberFormat="1" applyFont="1" applyBorder="1" applyAlignment="1">
      <alignment horizontal="right"/>
    </xf>
    <xf numFmtId="2" fontId="0" fillId="8" borderId="4" xfId="0" applyNumberFormat="1" applyFont="1" applyFill="1" applyBorder="1" applyAlignment="1">
      <alignment horizontal="right"/>
    </xf>
    <xf numFmtId="2" fontId="24" fillId="0" borderId="4" xfId="0" applyNumberFormat="1" applyFont="1" applyFill="1" applyBorder="1" applyAlignment="1">
      <alignment horizontal="center" vertical="center" wrapText="1"/>
    </xf>
    <xf numFmtId="2" fontId="23" fillId="0" borderId="4" xfId="0" applyNumberFormat="1" applyFont="1" applyBorder="1" applyAlignment="1">
      <alignment horizontal="center" vertical="center" wrapText="1"/>
    </xf>
    <xf numFmtId="2" fontId="23" fillId="0" borderId="4" xfId="0" applyNumberFormat="1" applyFont="1" applyBorder="1" applyAlignment="1">
      <alignment horizontal="center" wrapText="1"/>
    </xf>
    <xf numFmtId="0" fontId="23" fillId="2" borderId="1" xfId="0" applyFont="1" applyFill="1" applyBorder="1" applyAlignment="1">
      <alignment horizontal="left" vertical="center" wrapText="1"/>
    </xf>
    <xf numFmtId="174" fontId="0" fillId="2" borderId="1" xfId="0" applyNumberFormat="1" applyFont="1" applyFill="1" applyBorder="1"/>
    <xf numFmtId="2" fontId="23" fillId="2" borderId="4" xfId="0" applyNumberFormat="1" applyFont="1" applyFill="1" applyBorder="1" applyAlignment="1">
      <alignment horizontal="center" vertical="center" wrapText="1"/>
    </xf>
    <xf numFmtId="0" fontId="23" fillId="7" borderId="1" xfId="0" applyFont="1" applyFill="1" applyBorder="1" applyAlignment="1">
      <alignment horizontal="left" vertical="center" wrapText="1"/>
    </xf>
    <xf numFmtId="2" fontId="23" fillId="7" borderId="4" xfId="0" applyNumberFormat="1" applyFont="1" applyFill="1" applyBorder="1" applyAlignment="1">
      <alignment horizontal="center" vertical="center" wrapText="1"/>
    </xf>
    <xf numFmtId="2" fontId="0" fillId="0" borderId="4" xfId="0" applyNumberFormat="1" applyFont="1" applyBorder="1" applyAlignment="1">
      <alignment horizontal="center"/>
    </xf>
    <xf numFmtId="0" fontId="23" fillId="2" borderId="1" xfId="0" applyFont="1" applyFill="1" applyBorder="1" applyAlignment="1">
      <alignment horizontal="center" vertical="center" wrapText="1"/>
    </xf>
    <xf numFmtId="172" fontId="23" fillId="2" borderId="1" xfId="0" applyNumberFormat="1" applyFont="1" applyFill="1" applyBorder="1" applyAlignment="1">
      <alignment horizontal="center" vertical="center"/>
    </xf>
    <xf numFmtId="174" fontId="0" fillId="2" borderId="1" xfId="0" applyNumberFormat="1" applyFont="1" applyFill="1" applyBorder="1" applyAlignment="1">
      <alignment horizontal="center"/>
    </xf>
    <xf numFmtId="2" fontId="0" fillId="2" borderId="4" xfId="0" applyNumberFormat="1" applyFont="1" applyFill="1" applyBorder="1" applyAlignment="1">
      <alignment horizontal="center"/>
    </xf>
    <xf numFmtId="0" fontId="23" fillId="7" borderId="1" xfId="0" applyFont="1" applyFill="1" applyBorder="1" applyAlignment="1">
      <alignment horizontal="center" vertical="center" wrapText="1"/>
    </xf>
    <xf numFmtId="172" fontId="23" fillId="7" borderId="1" xfId="0" applyNumberFormat="1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 wrapText="1"/>
    </xf>
    <xf numFmtId="2" fontId="23" fillId="0" borderId="4" xfId="0" applyNumberFormat="1" applyFont="1" applyBorder="1" applyAlignment="1">
      <alignment horizontal="center" vertical="center"/>
    </xf>
    <xf numFmtId="0" fontId="24" fillId="2" borderId="1" xfId="0" applyFont="1" applyFill="1" applyBorder="1" applyAlignment="1">
      <alignment horizontal="left" vertical="center" wrapText="1"/>
    </xf>
    <xf numFmtId="2" fontId="24" fillId="2" borderId="4" xfId="0" applyNumberFormat="1" applyFont="1" applyFill="1" applyBorder="1" applyAlignment="1">
      <alignment wrapText="1"/>
    </xf>
    <xf numFmtId="0" fontId="24" fillId="2" borderId="1" xfId="0" applyFont="1" applyFill="1" applyBorder="1" applyAlignment="1">
      <alignment vertical="center" wrapText="1"/>
    </xf>
    <xf numFmtId="0" fontId="24" fillId="7" borderId="1" xfId="0" applyFont="1" applyFill="1" applyBorder="1" applyAlignment="1">
      <alignment horizontal="left" vertical="center" wrapText="1"/>
    </xf>
    <xf numFmtId="2" fontId="24" fillId="7" borderId="4" xfId="0" applyNumberFormat="1" applyFont="1" applyFill="1" applyBorder="1" applyAlignment="1">
      <alignment wrapText="1"/>
    </xf>
    <xf numFmtId="172" fontId="23" fillId="2" borderId="1" xfId="0" applyNumberFormat="1" applyFont="1" applyFill="1" applyBorder="1" applyAlignment="1">
      <alignment horizontal="center" vertical="center" wrapText="1"/>
    </xf>
    <xf numFmtId="172" fontId="23" fillId="7" borderId="1" xfId="0" applyNumberFormat="1" applyFont="1" applyFill="1" applyBorder="1" applyAlignment="1">
      <alignment horizontal="center" vertical="center" wrapText="1"/>
    </xf>
    <xf numFmtId="171" fontId="23" fillId="0" borderId="4" xfId="0" applyNumberFormat="1" applyFont="1" applyBorder="1" applyAlignment="1">
      <alignment horizontal="center" vertical="center" wrapText="1"/>
    </xf>
    <xf numFmtId="171" fontId="23" fillId="0" borderId="4" xfId="0" applyNumberFormat="1" applyFont="1" applyBorder="1" applyAlignment="1">
      <alignment horizontal="center" wrapText="1"/>
    </xf>
    <xf numFmtId="0" fontId="23" fillId="9" borderId="1" xfId="0" applyFont="1" applyFill="1" applyBorder="1" applyAlignment="1">
      <alignment wrapText="1"/>
    </xf>
    <xf numFmtId="172" fontId="23" fillId="9" borderId="1" xfId="0" applyNumberFormat="1" applyFont="1" applyFill="1" applyBorder="1" applyAlignment="1">
      <alignment horizontal="center" wrapText="1"/>
    </xf>
    <xf numFmtId="171" fontId="23" fillId="9" borderId="4" xfId="0" applyNumberFormat="1" applyFont="1" applyFill="1" applyBorder="1" applyAlignment="1">
      <alignment horizontal="center" wrapText="1"/>
    </xf>
    <xf numFmtId="0" fontId="23" fillId="9" borderId="1" xfId="0" applyFont="1" applyFill="1" applyBorder="1" applyAlignment="1">
      <alignment vertical="center" wrapText="1"/>
    </xf>
    <xf numFmtId="0" fontId="26" fillId="9" borderId="1" xfId="0" applyFont="1" applyFill="1" applyBorder="1" applyAlignment="1">
      <alignment horizontal="left" wrapText="1"/>
    </xf>
    <xf numFmtId="172" fontId="26" fillId="9" borderId="1" xfId="0" applyNumberFormat="1" applyFont="1" applyFill="1" applyBorder="1" applyAlignment="1">
      <alignment horizontal="center" wrapText="1"/>
    </xf>
    <xf numFmtId="0" fontId="27" fillId="6" borderId="1" xfId="0" applyFont="1" applyFill="1" applyBorder="1" applyAlignment="1">
      <alignment wrapText="1"/>
    </xf>
    <xf numFmtId="0" fontId="26" fillId="9" borderId="1" xfId="0" applyFont="1" applyFill="1" applyBorder="1" applyAlignment="1">
      <alignment wrapText="1"/>
    </xf>
    <xf numFmtId="172" fontId="27" fillId="6" borderId="1" xfId="0" applyNumberFormat="1" applyFont="1" applyFill="1" applyBorder="1" applyAlignment="1">
      <alignment horizontal="center" wrapText="1"/>
    </xf>
    <xf numFmtId="0" fontId="27" fillId="9" borderId="1" xfId="0" applyFont="1" applyFill="1" applyBorder="1" applyAlignment="1">
      <alignment wrapText="1"/>
    </xf>
    <xf numFmtId="172" fontId="27" fillId="9" borderId="1" xfId="0" applyNumberFormat="1" applyFont="1" applyFill="1" applyBorder="1" applyAlignment="1">
      <alignment horizontal="center" wrapText="1"/>
    </xf>
    <xf numFmtId="172" fontId="27" fillId="9" borderId="1" xfId="0" applyNumberFormat="1" applyFont="1" applyFill="1" applyBorder="1" applyAlignment="1">
      <alignment horizontal="center" vertical="center" wrapText="1"/>
    </xf>
    <xf numFmtId="0" fontId="26" fillId="9" borderId="1" xfId="0" applyFont="1" applyFill="1" applyBorder="1" applyAlignment="1">
      <alignment horizontal="center" vertical="center" wrapText="1"/>
    </xf>
    <xf numFmtId="172" fontId="26" fillId="9" borderId="1" xfId="0" applyNumberFormat="1" applyFont="1" applyFill="1" applyBorder="1" applyAlignment="1">
      <alignment horizontal="center" vertical="center" wrapText="1"/>
    </xf>
    <xf numFmtId="0" fontId="0" fillId="0" borderId="5" xfId="0" applyFont="1" applyBorder="1" applyAlignment="1">
      <alignment horizontal="center"/>
    </xf>
    <xf numFmtId="0" fontId="0" fillId="0" borderId="5" xfId="0" applyFont="1" applyBorder="1"/>
    <xf numFmtId="2" fontId="0" fillId="0" borderId="2" xfId="0" applyNumberFormat="1" applyFont="1" applyBorder="1"/>
    <xf numFmtId="0" fontId="0" fillId="0" borderId="2" xfId="0" applyFont="1" applyBorder="1"/>
    <xf numFmtId="0" fontId="0" fillId="0" borderId="0" xfId="0" applyFont="1" applyBorder="1" applyAlignment="1">
      <alignment horizontal="center"/>
    </xf>
    <xf numFmtId="0" fontId="0" fillId="0" borderId="0" xfId="0" applyFont="1" applyBorder="1"/>
    <xf numFmtId="0" fontId="0" fillId="0" borderId="3" xfId="0" applyFont="1" applyBorder="1" applyAlignment="1">
      <alignment horizontal="center"/>
    </xf>
    <xf numFmtId="2" fontId="0" fillId="0" borderId="0" xfId="0" applyNumberFormat="1" applyFont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165" fontId="0" fillId="0" borderId="1" xfId="1" applyNumberFormat="1" applyFont="1" applyBorder="1" applyAlignment="1">
      <alignment horizontal="right" vertical="center" wrapText="1"/>
    </xf>
    <xf numFmtId="0" fontId="0" fillId="0" borderId="1" xfId="0" applyBorder="1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left" vertical="center" wrapText="1"/>
    </xf>
    <xf numFmtId="0" fontId="31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165" fontId="5" fillId="0" borderId="1" xfId="1" applyNumberFormat="1" applyFont="1" applyBorder="1" applyAlignment="1">
      <alignment horizontal="right" vertical="center" wrapText="1"/>
    </xf>
    <xf numFmtId="49" fontId="0" fillId="0" borderId="1" xfId="0" applyNumberFormat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left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168" fontId="0" fillId="0" borderId="1" xfId="0" applyNumberFormat="1" applyFont="1" applyFill="1" applyBorder="1" applyAlignment="1">
      <alignment horizontal="center" vertical="center" wrapText="1"/>
    </xf>
    <xf numFmtId="165" fontId="0" fillId="0" borderId="1" xfId="1" applyNumberFormat="1" applyFont="1" applyFill="1" applyBorder="1" applyAlignment="1">
      <alignment horizontal="right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168" fontId="0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168" fontId="5" fillId="0" borderId="1" xfId="0" applyNumberFormat="1" applyFont="1" applyBorder="1" applyAlignment="1">
      <alignment horizontal="center" vertical="center" wrapText="1"/>
    </xf>
    <xf numFmtId="49" fontId="0" fillId="0" borderId="1" xfId="0" applyNumberFormat="1" applyFont="1" applyBorder="1" applyAlignment="1">
      <alignment horizontal="center" vertical="center" wrapText="1"/>
    </xf>
    <xf numFmtId="168" fontId="0" fillId="0" borderId="1" xfId="0" applyNumberFormat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 wrapText="1"/>
    </xf>
    <xf numFmtId="168" fontId="8" fillId="0" borderId="1" xfId="0" applyNumberFormat="1" applyFont="1" applyFill="1" applyBorder="1" applyAlignment="1">
      <alignment horizontal="center" vertical="center" wrapText="1"/>
    </xf>
    <xf numFmtId="168" fontId="5" fillId="0" borderId="1" xfId="0" applyNumberFormat="1" applyFont="1" applyFill="1" applyBorder="1" applyAlignment="1">
      <alignment horizontal="center" vertical="center" wrapText="1"/>
    </xf>
    <xf numFmtId="168" fontId="0" fillId="0" borderId="1" xfId="0" applyNumberFormat="1" applyFill="1" applyBorder="1" applyAlignment="1">
      <alignment horizontal="center" vertical="center" wrapText="1"/>
    </xf>
    <xf numFmtId="0" fontId="0" fillId="0" borderId="1" xfId="1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0" fontId="8" fillId="0" borderId="1" xfId="0" applyFont="1" applyBorder="1" applyAlignment="1">
      <alignment vertical="center"/>
    </xf>
    <xf numFmtId="2" fontId="0" fillId="0" borderId="1" xfId="1" applyNumberFormat="1" applyFont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49" fontId="8" fillId="0" borderId="1" xfId="0" applyNumberFormat="1" applyFont="1" applyBorder="1" applyAlignment="1">
      <alignment vertical="center" wrapText="1"/>
    </xf>
    <xf numFmtId="43" fontId="0" fillId="0" borderId="1" xfId="1" applyNumberFormat="1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1" xfId="0" applyFont="1" applyFill="1" applyBorder="1" applyAlignment="1">
      <alignment vertical="center" wrapText="1"/>
    </xf>
    <xf numFmtId="43" fontId="0" fillId="0" borderId="1" xfId="1" applyNumberFormat="1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vertical="center" wrapText="1"/>
    </xf>
    <xf numFmtId="49" fontId="0" fillId="0" borderId="8" xfId="0" applyNumberFormat="1" applyBorder="1" applyAlignment="1">
      <alignment vertical="center" wrapText="1"/>
    </xf>
    <xf numFmtId="49" fontId="0" fillId="0" borderId="9" xfId="0" applyNumberFormat="1" applyBorder="1" applyAlignment="1">
      <alignment vertical="center" wrapText="1"/>
    </xf>
    <xf numFmtId="49" fontId="0" fillId="0" borderId="8" xfId="0" applyNumberFormat="1" applyFill="1" applyBorder="1" applyAlignment="1">
      <alignment vertical="center" wrapText="1"/>
    </xf>
    <xf numFmtId="49" fontId="0" fillId="0" borderId="1" xfId="0" applyNumberFormat="1" applyFont="1" applyFill="1" applyBorder="1" applyAlignment="1">
      <alignment vertical="center" wrapText="1"/>
    </xf>
    <xf numFmtId="49" fontId="0" fillId="0" borderId="1" xfId="0" applyNumberFormat="1" applyFont="1" applyFill="1" applyBorder="1" applyAlignment="1">
      <alignment horizontal="center" vertical="center" wrapText="1"/>
    </xf>
    <xf numFmtId="49" fontId="0" fillId="0" borderId="9" xfId="0" applyNumberFormat="1" applyFill="1" applyBorder="1" applyAlignment="1">
      <alignment vertical="center" wrapText="1"/>
    </xf>
    <xf numFmtId="165" fontId="4" fillId="0" borderId="1" xfId="1" applyNumberFormat="1" applyFont="1" applyBorder="1" applyAlignment="1">
      <alignment horizontal="center" vertical="center" wrapText="1"/>
    </xf>
    <xf numFmtId="14" fontId="0" fillId="0" borderId="1" xfId="0" applyNumberFormat="1" applyFont="1" applyBorder="1" applyAlignment="1">
      <alignment horizontal="center" vertical="center"/>
    </xf>
    <xf numFmtId="165" fontId="0" fillId="0" borderId="1" xfId="1" applyNumberFormat="1" applyFont="1" applyBorder="1" applyAlignment="1">
      <alignment horizontal="right" vertical="center"/>
    </xf>
    <xf numFmtId="49" fontId="8" fillId="0" borderId="1" xfId="0" applyNumberFormat="1" applyFont="1" applyBorder="1" applyAlignment="1">
      <alignment horizontal="center" vertical="center"/>
    </xf>
    <xf numFmtId="168" fontId="0" fillId="0" borderId="1" xfId="0" applyNumberFormat="1" applyFont="1" applyBorder="1" applyAlignment="1">
      <alignment vertical="center" wrapText="1"/>
    </xf>
    <xf numFmtId="2" fontId="0" fillId="0" borderId="1" xfId="0" applyNumberFormat="1" applyBorder="1" applyAlignment="1">
      <alignment horizontal="center" vertical="center" wrapText="1"/>
    </xf>
    <xf numFmtId="2" fontId="5" fillId="0" borderId="1" xfId="1" applyNumberFormat="1" applyFont="1" applyBorder="1" applyAlignment="1">
      <alignment horizontal="center" vertical="center" wrapText="1"/>
    </xf>
    <xf numFmtId="2" fontId="0" fillId="0" borderId="1" xfId="0" applyNumberFormat="1" applyFill="1" applyBorder="1" applyAlignment="1">
      <alignment horizontal="center" vertical="center" wrapText="1"/>
    </xf>
    <xf numFmtId="2" fontId="0" fillId="0" borderId="1" xfId="0" applyNumberFormat="1" applyFont="1" applyFill="1" applyBorder="1" applyAlignment="1">
      <alignment horizontal="center" vertical="center" wrapText="1"/>
    </xf>
    <xf numFmtId="2" fontId="5" fillId="0" borderId="1" xfId="1" applyNumberFormat="1" applyFont="1" applyFill="1" applyBorder="1" applyAlignment="1">
      <alignment horizontal="center" vertical="center" wrapText="1"/>
    </xf>
    <xf numFmtId="2" fontId="0" fillId="0" borderId="1" xfId="1" applyNumberFormat="1" applyFont="1" applyFill="1" applyBorder="1" applyAlignment="1">
      <alignment horizontal="center" vertical="center" wrapText="1"/>
    </xf>
    <xf numFmtId="165" fontId="5" fillId="0" borderId="1" xfId="1" applyNumberFormat="1" applyFont="1" applyFill="1" applyBorder="1" applyAlignment="1">
      <alignment horizontal="right" vertical="center" wrapText="1"/>
    </xf>
    <xf numFmtId="14" fontId="5" fillId="0" borderId="1" xfId="0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vertical="center" wrapText="1"/>
    </xf>
    <xf numFmtId="43" fontId="5" fillId="0" borderId="1" xfId="1" applyNumberFormat="1" applyFont="1" applyFill="1" applyBorder="1" applyAlignment="1">
      <alignment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wrapText="1"/>
    </xf>
    <xf numFmtId="43" fontId="0" fillId="0" borderId="1" xfId="1" applyNumberFormat="1" applyFont="1" applyBorder="1" applyAlignment="1">
      <alignment vertical="center" wrapText="1"/>
    </xf>
    <xf numFmtId="1" fontId="0" fillId="0" borderId="1" xfId="0" applyNumberFormat="1" applyFont="1" applyBorder="1" applyAlignment="1">
      <alignment horizontal="center" vertical="center" wrapText="1"/>
    </xf>
    <xf numFmtId="49" fontId="8" fillId="0" borderId="1" xfId="5" applyNumberFormat="1" applyFont="1" applyBorder="1" applyAlignment="1">
      <alignment horizontal="center" wrapText="1"/>
    </xf>
    <xf numFmtId="49" fontId="8" fillId="0" borderId="1" xfId="0" applyNumberFormat="1" applyFont="1" applyBorder="1" applyAlignment="1">
      <alignment horizontal="center" wrapText="1"/>
    </xf>
    <xf numFmtId="165" fontId="0" fillId="0" borderId="1" xfId="1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wrapText="1"/>
    </xf>
    <xf numFmtId="2" fontId="0" fillId="0" borderId="1" xfId="0" applyNumberFormat="1" applyFont="1" applyBorder="1" applyAlignment="1">
      <alignment horizontal="center" wrapText="1"/>
    </xf>
    <xf numFmtId="49" fontId="5" fillId="0" borderId="1" xfId="0" applyNumberFormat="1" applyFont="1" applyBorder="1" applyAlignment="1">
      <alignment horizontal="center" wrapText="1"/>
    </xf>
    <xf numFmtId="0" fontId="5" fillId="0" borderId="1" xfId="0" applyNumberFormat="1" applyFont="1" applyBorder="1" applyAlignment="1">
      <alignment horizontal="left" vertical="center"/>
    </xf>
    <xf numFmtId="1" fontId="5" fillId="0" borderId="1" xfId="0" applyNumberFormat="1" applyFont="1" applyBorder="1" applyAlignment="1">
      <alignment horizontal="center" vertical="top" wrapText="1"/>
    </xf>
    <xf numFmtId="12" fontId="0" fillId="0" borderId="1" xfId="0" applyNumberFormat="1" applyFont="1" applyBorder="1" applyAlignment="1">
      <alignment wrapText="1"/>
    </xf>
    <xf numFmtId="1" fontId="0" fillId="0" borderId="1" xfId="0" applyNumberFormat="1" applyFont="1" applyBorder="1" applyAlignment="1">
      <alignment horizontal="center" wrapText="1"/>
    </xf>
    <xf numFmtId="3" fontId="0" fillId="0" borderId="1" xfId="0" applyNumberFormat="1" applyBorder="1" applyAlignment="1">
      <alignment horizontal="center" vertical="center" wrapText="1"/>
    </xf>
    <xf numFmtId="49" fontId="0" fillId="0" borderId="0" xfId="0" applyNumberFormat="1"/>
    <xf numFmtId="165" fontId="0" fillId="0" borderId="0" xfId="0" applyNumberFormat="1"/>
    <xf numFmtId="49" fontId="8" fillId="0" borderId="1" xfId="0" applyNumberFormat="1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0" fillId="0" borderId="1" xfId="0" applyFill="1" applyBorder="1" applyAlignment="1">
      <alignment horizontal="center" vertical="center" wrapText="1"/>
    </xf>
    <xf numFmtId="3" fontId="8" fillId="0" borderId="1" xfId="0" applyNumberFormat="1" applyFont="1" applyBorder="1" applyAlignment="1">
      <alignment horizontal="center" vertical="center" wrapText="1"/>
    </xf>
    <xf numFmtId="0" fontId="0" fillId="2" borderId="1" xfId="0" applyFont="1" applyFill="1" applyBorder="1" applyAlignment="1">
      <alignment vertical="center" wrapText="1"/>
    </xf>
    <xf numFmtId="0" fontId="32" fillId="0" borderId="1" xfId="0" applyFont="1" applyBorder="1" applyAlignment="1">
      <alignment horizontal="center" vertical="center" wrapText="1"/>
    </xf>
    <xf numFmtId="168" fontId="0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49" fontId="0" fillId="0" borderId="1" xfId="0" applyNumberFormat="1" applyBorder="1" applyAlignment="1">
      <alignment horizontal="left" vertical="center" wrapText="1"/>
    </xf>
    <xf numFmtId="49" fontId="0" fillId="0" borderId="1" xfId="0" applyNumberFormat="1" applyFont="1" applyBorder="1" applyAlignment="1">
      <alignment horizontal="left" vertical="center" wrapText="1"/>
    </xf>
    <xf numFmtId="49" fontId="0" fillId="0" borderId="1" xfId="0" applyNumberFormat="1" applyFont="1" applyBorder="1" applyAlignment="1">
      <alignment horizontal="center" wrapText="1"/>
    </xf>
    <xf numFmtId="49" fontId="0" fillId="0" borderId="1" xfId="0" applyNumberFormat="1" applyFill="1" applyBorder="1" applyAlignment="1">
      <alignment horizontal="center" vertical="center" wrapText="1"/>
    </xf>
    <xf numFmtId="49" fontId="0" fillId="0" borderId="1" xfId="0" applyNumberFormat="1" applyFill="1" applyBorder="1" applyAlignment="1">
      <alignment horizontal="left" vertical="center" wrapText="1"/>
    </xf>
    <xf numFmtId="49" fontId="0" fillId="0" borderId="1" xfId="0" applyNumberFormat="1" applyFont="1" applyFill="1" applyBorder="1" applyAlignment="1">
      <alignment horizontal="left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30" fillId="2" borderId="1" xfId="0" applyNumberFormat="1" applyFont="1" applyFill="1" applyBorder="1" applyAlignment="1">
      <alignment horizontal="center" vertical="center" wrapText="1"/>
    </xf>
    <xf numFmtId="2" fontId="0" fillId="0" borderId="1" xfId="0" applyNumberFormat="1" applyFont="1" applyBorder="1" applyAlignment="1">
      <alignment horizontal="left" vertical="center"/>
    </xf>
    <xf numFmtId="2" fontId="0" fillId="0" borderId="1" xfId="0" applyNumberFormat="1" applyFont="1" applyBorder="1" applyAlignment="1">
      <alignment horizontal="left" vertical="top"/>
    </xf>
    <xf numFmtId="165" fontId="0" fillId="0" borderId="1" xfId="1" applyNumberFormat="1" applyFont="1" applyBorder="1" applyAlignment="1">
      <alignment horizontal="left" vertical="center" wrapText="1"/>
    </xf>
    <xf numFmtId="2" fontId="0" fillId="0" borderId="1" xfId="0" applyNumberFormat="1" applyFont="1" applyBorder="1" applyAlignment="1">
      <alignment horizontal="left" vertical="center" wrapText="1"/>
    </xf>
    <xf numFmtId="49" fontId="8" fillId="0" borderId="1" xfId="0" applyNumberFormat="1" applyFont="1" applyBorder="1" applyAlignment="1">
      <alignment horizontal="left" vertical="center"/>
    </xf>
    <xf numFmtId="0" fontId="33" fillId="0" borderId="1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left" vertical="center" wrapText="1"/>
    </xf>
    <xf numFmtId="3" fontId="33" fillId="0" borderId="1" xfId="0" applyNumberFormat="1" applyFont="1" applyBorder="1" applyAlignment="1">
      <alignment horizontal="center" vertical="center" wrapText="1"/>
    </xf>
    <xf numFmtId="49" fontId="33" fillId="0" borderId="1" xfId="0" applyNumberFormat="1" applyFont="1" applyBorder="1" applyAlignment="1">
      <alignment horizontal="center" vertical="center" wrapText="1"/>
    </xf>
    <xf numFmtId="49" fontId="33" fillId="0" borderId="1" xfId="0" applyNumberFormat="1" applyFont="1" applyBorder="1" applyAlignment="1">
      <alignment horizontal="left" vertical="center" wrapText="1"/>
    </xf>
    <xf numFmtId="49" fontId="33" fillId="0" borderId="1" xfId="0" applyNumberFormat="1" applyFont="1" applyFill="1" applyBorder="1" applyAlignment="1">
      <alignment horizontal="center" vertical="center" wrapText="1"/>
    </xf>
    <xf numFmtId="49" fontId="33" fillId="0" borderId="1" xfId="0" applyNumberFormat="1" applyFont="1" applyFill="1" applyBorder="1" applyAlignment="1">
      <alignment horizontal="left" vertical="center" wrapText="1"/>
    </xf>
    <xf numFmtId="14" fontId="0" fillId="0" borderId="1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vertical="top" wrapText="1"/>
    </xf>
    <xf numFmtId="0" fontId="0" fillId="0" borderId="10" xfId="0" applyBorder="1"/>
    <xf numFmtId="14" fontId="4" fillId="0" borderId="1" xfId="0" applyNumberFormat="1" applyFont="1" applyBorder="1" applyAlignment="1">
      <alignment horizontal="center" vertical="center" wrapText="1"/>
    </xf>
    <xf numFmtId="2" fontId="0" fillId="0" borderId="1" xfId="0" applyNumberFormat="1" applyFont="1" applyBorder="1" applyAlignment="1">
      <alignment vertical="top" wrapText="1"/>
    </xf>
    <xf numFmtId="14" fontId="5" fillId="0" borderId="1" xfId="0" applyNumberFormat="1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/>
    </xf>
    <xf numFmtId="2" fontId="5" fillId="0" borderId="1" xfId="0" applyNumberFormat="1" applyFont="1" applyFill="1" applyBorder="1" applyAlignment="1">
      <alignment horizontal="center"/>
    </xf>
    <xf numFmtId="2" fontId="0" fillId="2" borderId="1" xfId="0" applyNumberFormat="1" applyFont="1" applyFill="1" applyBorder="1" applyAlignment="1">
      <alignment horizontal="center" vertical="center" wrapText="1"/>
    </xf>
    <xf numFmtId="49" fontId="0" fillId="2" borderId="1" xfId="0" applyNumberFormat="1" applyFont="1" applyFill="1" applyBorder="1" applyAlignment="1">
      <alignment vertical="center" wrapText="1"/>
    </xf>
    <xf numFmtId="0" fontId="0" fillId="2" borderId="1" xfId="0" applyFont="1" applyFill="1" applyBorder="1" applyAlignment="1">
      <alignment horizontal="center" vertical="center" wrapText="1"/>
    </xf>
    <xf numFmtId="49" fontId="0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top" wrapText="1"/>
    </xf>
    <xf numFmtId="0" fontId="0" fillId="0" borderId="1" xfId="0" applyBorder="1" applyAlignment="1">
      <alignment horizontal="left" vertical="top" wrapText="1"/>
    </xf>
    <xf numFmtId="0" fontId="8" fillId="0" borderId="1" xfId="0" applyFont="1" applyBorder="1" applyAlignment="1">
      <alignment horizontal="left" wrapText="1"/>
    </xf>
    <xf numFmtId="49" fontId="8" fillId="0" borderId="1" xfId="0" applyNumberFormat="1" applyFont="1" applyBorder="1" applyAlignment="1">
      <alignment wrapText="1"/>
    </xf>
    <xf numFmtId="49" fontId="5" fillId="0" borderId="1" xfId="0" applyNumberFormat="1" applyFont="1" applyBorder="1" applyAlignment="1">
      <alignment wrapText="1"/>
    </xf>
    <xf numFmtId="0" fontId="5" fillId="0" borderId="1" xfId="0" applyNumberFormat="1" applyFont="1" applyBorder="1" applyAlignment="1">
      <alignment horizontal="center" wrapText="1"/>
    </xf>
    <xf numFmtId="49" fontId="8" fillId="0" borderId="1" xfId="0" applyNumberFormat="1" applyFont="1" applyBorder="1" applyAlignment="1">
      <alignment vertical="top" wrapText="1"/>
    </xf>
    <xf numFmtId="165" fontId="5" fillId="0" borderId="1" xfId="1" applyNumberFormat="1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1" fontId="0" fillId="0" borderId="1" xfId="0" applyNumberFormat="1" applyFont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3" fontId="8" fillId="0" borderId="1" xfId="0" applyNumberFormat="1" applyFont="1" applyBorder="1" applyAlignment="1">
      <alignment horizontal="center" vertical="center"/>
    </xf>
    <xf numFmtId="14" fontId="0" fillId="0" borderId="1" xfId="1" applyNumberFormat="1" applyFont="1" applyBorder="1" applyAlignment="1">
      <alignment horizontal="right" vertical="center" wrapText="1"/>
    </xf>
    <xf numFmtId="2" fontId="0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9" fillId="0" borderId="1" xfId="0" applyFont="1" applyBorder="1" applyAlignment="1">
      <alignment horizontal="left"/>
    </xf>
    <xf numFmtId="2" fontId="19" fillId="0" borderId="1" xfId="0" applyNumberFormat="1" applyFont="1" applyBorder="1" applyAlignment="1">
      <alignment horizontal="center"/>
    </xf>
    <xf numFmtId="0" fontId="19" fillId="0" borderId="0" xfId="0" applyFont="1" applyFill="1" applyBorder="1" applyAlignment="1">
      <alignment horizontal="left"/>
    </xf>
    <xf numFmtId="0" fontId="19" fillId="0" borderId="1" xfId="0" applyFont="1" applyFill="1" applyBorder="1" applyAlignment="1">
      <alignment horizontal="left"/>
    </xf>
    <xf numFmtId="0" fontId="19" fillId="0" borderId="0" xfId="0" applyFont="1"/>
    <xf numFmtId="0" fontId="0" fillId="0" borderId="0" xfId="0" applyFont="1" applyAlignment="1">
      <alignment horizontal="center"/>
    </xf>
    <xf numFmtId="0" fontId="5" fillId="0" borderId="0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0" fillId="0" borderId="1" xfId="0" applyFont="1" applyBorder="1" applyAlignment="1">
      <alignment horizontal="center" vertical="center" wrapText="1"/>
    </xf>
    <xf numFmtId="2" fontId="3" fillId="0" borderId="8" xfId="0" applyNumberFormat="1" applyFont="1" applyBorder="1" applyAlignment="1">
      <alignment horizontal="center" vertical="center" wrapText="1"/>
    </xf>
    <xf numFmtId="2" fontId="3" fillId="0" borderId="9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center"/>
    </xf>
    <xf numFmtId="0" fontId="34" fillId="2" borderId="11" xfId="0" applyFont="1" applyFill="1" applyBorder="1" applyAlignment="1">
      <alignment horizontal="center" wrapText="1"/>
    </xf>
    <xf numFmtId="0" fontId="34" fillId="2" borderId="12" xfId="0" applyFont="1" applyFill="1" applyBorder="1" applyAlignment="1">
      <alignment horizontal="center" wrapText="1"/>
    </xf>
    <xf numFmtId="0" fontId="34" fillId="2" borderId="13" xfId="0" applyFont="1" applyFill="1" applyBorder="1" applyAlignment="1">
      <alignment horizontal="center" wrapText="1"/>
    </xf>
    <xf numFmtId="0" fontId="18" fillId="9" borderId="1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vertical="center" wrapText="1"/>
    </xf>
    <xf numFmtId="0" fontId="18" fillId="2" borderId="1" xfId="0" applyFont="1" applyFill="1" applyBorder="1" applyAlignment="1">
      <alignment vertical="center" wrapText="1"/>
    </xf>
    <xf numFmtId="0" fontId="19" fillId="2" borderId="1" xfId="0" applyFont="1" applyFill="1" applyBorder="1" applyAlignment="1">
      <alignment horizontal="center"/>
    </xf>
    <xf numFmtId="0" fontId="18" fillId="2" borderId="1" xfId="0" applyFont="1" applyFill="1" applyBorder="1" applyAlignment="1">
      <alignment horizontal="center" vertical="center" wrapText="1"/>
    </xf>
    <xf numFmtId="0" fontId="18" fillId="7" borderId="1" xfId="0" applyFont="1" applyFill="1" applyBorder="1" applyAlignment="1">
      <alignment vertical="center" wrapText="1"/>
    </xf>
    <xf numFmtId="0" fontId="19" fillId="2" borderId="1" xfId="0" applyFont="1" applyFill="1" applyBorder="1" applyAlignment="1">
      <alignment wrapText="1"/>
    </xf>
    <xf numFmtId="0" fontId="19" fillId="9" borderId="1" xfId="0" applyFont="1" applyFill="1" applyBorder="1" applyAlignment="1">
      <alignment vertical="center" wrapText="1"/>
    </xf>
    <xf numFmtId="0" fontId="19" fillId="2" borderId="1" xfId="0" applyFont="1" applyFill="1" applyBorder="1" applyAlignment="1">
      <alignment vertical="center" wrapText="1"/>
    </xf>
    <xf numFmtId="0" fontId="19" fillId="7" borderId="1" xfId="0" applyFont="1" applyFill="1" applyBorder="1" applyAlignment="1">
      <alignment vertical="center" wrapText="1"/>
    </xf>
    <xf numFmtId="0" fontId="19" fillId="7" borderId="1" xfId="0" applyFont="1" applyFill="1" applyBorder="1" applyAlignment="1">
      <alignment wrapText="1"/>
    </xf>
    <xf numFmtId="0" fontId="18" fillId="2" borderId="1" xfId="0" applyFont="1" applyFill="1" applyBorder="1" applyAlignment="1">
      <alignment wrapText="1"/>
    </xf>
    <xf numFmtId="0" fontId="18" fillId="7" borderId="1" xfId="0" applyFont="1" applyFill="1" applyBorder="1" applyAlignment="1">
      <alignment wrapText="1"/>
    </xf>
    <xf numFmtId="0" fontId="18" fillId="9" borderId="1" xfId="0" applyFont="1" applyFill="1" applyBorder="1" applyAlignment="1">
      <alignment wrapText="1"/>
    </xf>
    <xf numFmtId="0" fontId="20" fillId="7" borderId="1" xfId="0" applyFont="1" applyFill="1" applyBorder="1" applyAlignment="1">
      <alignment wrapText="1"/>
    </xf>
    <xf numFmtId="0" fontId="19" fillId="2" borderId="1" xfId="0" applyFont="1" applyFill="1" applyBorder="1" applyAlignment="1">
      <alignment horizontal="center" vertical="center"/>
    </xf>
    <xf numFmtId="0" fontId="18" fillId="2" borderId="1" xfId="0" applyFont="1" applyFill="1" applyBorder="1"/>
    <xf numFmtId="0" fontId="18" fillId="2" borderId="1" xfId="0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vertical="top" wrapText="1"/>
    </xf>
    <xf numFmtId="0" fontId="19" fillId="9" borderId="1" xfId="0" applyFont="1" applyFill="1" applyBorder="1" applyAlignment="1">
      <alignment wrapText="1"/>
    </xf>
    <xf numFmtId="0" fontId="21" fillId="2" borderId="1" xfId="0" applyFont="1" applyFill="1" applyBorder="1" applyAlignment="1">
      <alignment vertical="top"/>
    </xf>
    <xf numFmtId="0" fontId="21" fillId="2" borderId="1" xfId="0" applyFont="1" applyFill="1" applyBorder="1" applyAlignment="1">
      <alignment vertical="center"/>
    </xf>
    <xf numFmtId="14" fontId="19" fillId="2" borderId="1" xfId="0" applyNumberFormat="1" applyFont="1" applyFill="1" applyBorder="1" applyAlignment="1"/>
    <xf numFmtId="0" fontId="21" fillId="2" borderId="1" xfId="0" applyFont="1" applyFill="1" applyBorder="1" applyAlignment="1">
      <alignment horizontal="left" vertical="center"/>
    </xf>
    <xf numFmtId="0" fontId="21" fillId="2" borderId="1" xfId="0" applyFont="1" applyFill="1" applyBorder="1" applyAlignment="1">
      <alignment horizontal="left" vertical="center" wrapText="1"/>
    </xf>
    <xf numFmtId="14" fontId="19" fillId="2" borderId="1" xfId="0" applyNumberFormat="1" applyFont="1" applyFill="1" applyBorder="1"/>
    <xf numFmtId="0" fontId="22" fillId="2" borderId="1" xfId="0" applyFont="1" applyFill="1" applyBorder="1" applyAlignment="1">
      <alignment vertical="center"/>
    </xf>
    <xf numFmtId="14" fontId="0" fillId="2" borderId="1" xfId="0" applyNumberFormat="1" applyFont="1" applyFill="1" applyBorder="1" applyAlignment="1"/>
    <xf numFmtId="14" fontId="0" fillId="2" borderId="1" xfId="0" applyNumberFormat="1" applyFont="1" applyFill="1" applyBorder="1" applyAlignment="1">
      <alignment horizontal="center"/>
    </xf>
    <xf numFmtId="172" fontId="0" fillId="2" borderId="1" xfId="0" applyNumberFormat="1" applyFont="1" applyFill="1" applyBorder="1" applyAlignment="1">
      <alignment horizontal="center"/>
    </xf>
    <xf numFmtId="0" fontId="15" fillId="2" borderId="1" xfId="0" applyFont="1" applyFill="1" applyBorder="1" applyAlignment="1">
      <alignment horizontal="center"/>
    </xf>
    <xf numFmtId="0" fontId="0" fillId="9" borderId="1" xfId="0" applyFont="1" applyFill="1" applyBorder="1" applyAlignment="1">
      <alignment horizontal="left"/>
    </xf>
    <xf numFmtId="14" fontId="0" fillId="2" borderId="1" xfId="0" applyNumberFormat="1" applyFont="1" applyFill="1" applyBorder="1"/>
    <xf numFmtId="0" fontId="0" fillId="2" borderId="1" xfId="0" applyFont="1" applyFill="1" applyBorder="1" applyAlignment="1">
      <alignment horizontal="left" vertical="center"/>
    </xf>
    <xf numFmtId="14" fontId="0" fillId="2" borderId="1" xfId="0" applyNumberFormat="1" applyFont="1" applyFill="1" applyBorder="1" applyAlignment="1">
      <alignment horizontal="right"/>
    </xf>
    <xf numFmtId="172" fontId="23" fillId="2" borderId="1" xfId="0" applyNumberFormat="1" applyFont="1" applyFill="1" applyBorder="1" applyAlignment="1">
      <alignment horizontal="center" wrapText="1"/>
    </xf>
    <xf numFmtId="0" fontId="23" fillId="2" borderId="1" xfId="0" applyFont="1" applyFill="1" applyBorder="1" applyAlignment="1">
      <alignment horizontal="center" wrapText="1"/>
    </xf>
    <xf numFmtId="3" fontId="23" fillId="2" borderId="1" xfId="0" applyNumberFormat="1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vertical="center" wrapText="1"/>
    </xf>
    <xf numFmtId="0" fontId="23" fillId="2" borderId="1" xfId="0" applyFont="1" applyFill="1" applyBorder="1"/>
    <xf numFmtId="0" fontId="23" fillId="2" borderId="1" xfId="0" applyFont="1" applyFill="1" applyBorder="1" applyAlignment="1">
      <alignment wrapText="1"/>
    </xf>
    <xf numFmtId="0" fontId="25" fillId="9" borderId="1" xfId="0" applyFont="1" applyFill="1" applyBorder="1" applyAlignment="1">
      <alignment wrapText="1"/>
    </xf>
    <xf numFmtId="0" fontId="26" fillId="2" borderId="1" xfId="0" applyFont="1" applyFill="1" applyBorder="1" applyAlignment="1">
      <alignment horizontal="left" wrapText="1"/>
    </xf>
    <xf numFmtId="172" fontId="26" fillId="2" borderId="1" xfId="0" applyNumberFormat="1" applyFont="1" applyFill="1" applyBorder="1" applyAlignment="1">
      <alignment horizontal="center" wrapText="1"/>
    </xf>
    <xf numFmtId="0" fontId="26" fillId="2" borderId="1" xfId="0" applyFont="1" applyFill="1" applyBorder="1" applyAlignment="1">
      <alignment wrapText="1"/>
    </xf>
    <xf numFmtId="0" fontId="26" fillId="2" borderId="1" xfId="0" applyFont="1" applyFill="1" applyBorder="1"/>
    <xf numFmtId="0" fontId="27" fillId="9" borderId="1" xfId="0" applyFont="1" applyFill="1" applyBorder="1" applyAlignment="1">
      <alignment vertical="center" wrapText="1"/>
    </xf>
    <xf numFmtId="0" fontId="26" fillId="2" borderId="1" xfId="0" applyFont="1" applyFill="1" applyBorder="1" applyAlignment="1">
      <alignment horizontal="center" vertical="center" wrapText="1"/>
    </xf>
    <xf numFmtId="172" fontId="26" fillId="2" borderId="1" xfId="0" applyNumberFormat="1" applyFont="1" applyFill="1" applyBorder="1" applyAlignment="1">
      <alignment horizontal="center" vertical="center" wrapText="1"/>
    </xf>
    <xf numFmtId="0" fontId="27" fillId="9" borderId="1" xfId="0" applyFont="1" applyFill="1" applyBorder="1" applyAlignment="1">
      <alignment horizontal="center" vertical="center" wrapText="1"/>
    </xf>
    <xf numFmtId="0" fontId="28" fillId="9" borderId="1" xfId="0" applyFont="1" applyFill="1" applyBorder="1" applyAlignment="1">
      <alignment horizontal="center" vertical="center" wrapText="1"/>
    </xf>
    <xf numFmtId="172" fontId="18" fillId="0" borderId="1" xfId="0" applyNumberFormat="1" applyFont="1" applyBorder="1" applyAlignment="1">
      <alignment horizontal="center" wrapText="1"/>
    </xf>
    <xf numFmtId="172" fontId="18" fillId="2" borderId="1" xfId="0" applyNumberFormat="1" applyFont="1" applyFill="1" applyBorder="1" applyAlignment="1">
      <alignment horizontal="center" wrapText="1"/>
    </xf>
    <xf numFmtId="172" fontId="18" fillId="9" borderId="1" xfId="0" applyNumberFormat="1" applyFont="1" applyFill="1" applyBorder="1" applyAlignment="1">
      <alignment horizontal="center" wrapText="1"/>
    </xf>
    <xf numFmtId="172" fontId="19" fillId="2" borderId="1" xfId="0" applyNumberFormat="1" applyFont="1" applyFill="1" applyBorder="1" applyAlignment="1">
      <alignment horizontal="center"/>
    </xf>
    <xf numFmtId="172" fontId="18" fillId="2" borderId="1" xfId="0" applyNumberFormat="1" applyFont="1" applyFill="1" applyBorder="1" applyAlignment="1">
      <alignment horizontal="center" vertical="center" wrapText="1"/>
    </xf>
    <xf numFmtId="172" fontId="18" fillId="7" borderId="1" xfId="0" applyNumberFormat="1" applyFont="1" applyFill="1" applyBorder="1" applyAlignment="1">
      <alignment horizontal="center" vertical="center" wrapText="1"/>
    </xf>
    <xf numFmtId="172" fontId="18" fillId="9" borderId="1" xfId="0" applyNumberFormat="1" applyFont="1" applyFill="1" applyBorder="1" applyAlignment="1">
      <alignment horizontal="center" vertical="center" wrapText="1"/>
    </xf>
    <xf numFmtId="172" fontId="19" fillId="2" borderId="1" xfId="0" applyNumberFormat="1" applyFont="1" applyFill="1" applyBorder="1" applyAlignment="1">
      <alignment horizontal="center" wrapText="1"/>
    </xf>
    <xf numFmtId="172" fontId="19" fillId="2" borderId="1" xfId="0" applyNumberFormat="1" applyFont="1" applyFill="1" applyBorder="1" applyAlignment="1">
      <alignment horizontal="center" vertical="top" wrapText="1"/>
    </xf>
    <xf numFmtId="172" fontId="19" fillId="9" borderId="1" xfId="0" applyNumberFormat="1" applyFont="1" applyFill="1" applyBorder="1" applyAlignment="1">
      <alignment horizontal="center" wrapText="1"/>
    </xf>
    <xf numFmtId="172" fontId="21" fillId="2" borderId="1" xfId="0" applyNumberFormat="1" applyFont="1" applyFill="1" applyBorder="1" applyAlignment="1">
      <alignment horizontal="center" vertical="top"/>
    </xf>
    <xf numFmtId="172" fontId="21" fillId="0" borderId="1" xfId="0" applyNumberFormat="1" applyFont="1" applyBorder="1" applyAlignment="1">
      <alignment horizontal="center" vertical="top"/>
    </xf>
    <xf numFmtId="172" fontId="21" fillId="0" borderId="1" xfId="0" applyNumberFormat="1" applyFont="1" applyBorder="1" applyAlignment="1">
      <alignment horizontal="center" vertical="center"/>
    </xf>
    <xf numFmtId="172" fontId="21" fillId="2" borderId="1" xfId="0" applyNumberFormat="1" applyFont="1" applyFill="1" applyBorder="1" applyAlignment="1">
      <alignment horizontal="center" vertical="center"/>
    </xf>
    <xf numFmtId="172" fontId="22" fillId="2" borderId="1" xfId="0" applyNumberFormat="1" applyFont="1" applyFill="1" applyBorder="1" applyAlignment="1">
      <alignment horizontal="center" vertical="center"/>
    </xf>
    <xf numFmtId="172" fontId="0" fillId="9" borderId="1" xfId="0" applyNumberFormat="1" applyFont="1" applyFill="1" applyBorder="1" applyAlignment="1">
      <alignment horizontal="center"/>
    </xf>
    <xf numFmtId="172" fontId="24" fillId="2" borderId="1" xfId="0" applyNumberFormat="1" applyFont="1" applyFill="1" applyBorder="1" applyAlignment="1">
      <alignment horizontal="center" wrapText="1"/>
    </xf>
    <xf numFmtId="172" fontId="24" fillId="7" borderId="1" xfId="0" applyNumberFormat="1" applyFont="1" applyFill="1" applyBorder="1" applyAlignment="1">
      <alignment horizontal="center" wrapText="1"/>
    </xf>
    <xf numFmtId="0" fontId="0" fillId="0" borderId="6" xfId="0" applyFont="1" applyBorder="1" applyAlignment="1">
      <alignment horizontal="center"/>
    </xf>
    <xf numFmtId="1" fontId="3" fillId="0" borderId="7" xfId="0" applyNumberFormat="1" applyFont="1" applyBorder="1" applyAlignment="1">
      <alignment horizontal="center"/>
    </xf>
    <xf numFmtId="171" fontId="0" fillId="0" borderId="0" xfId="0" applyNumberFormat="1" applyFont="1" applyBorder="1" applyAlignment="1">
      <alignment horizontal="center"/>
    </xf>
    <xf numFmtId="171" fontId="0" fillId="0" borderId="3" xfId="0" applyNumberFormat="1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170" fontId="5" fillId="0" borderId="1" xfId="0" applyNumberFormat="1" applyFont="1" applyFill="1" applyBorder="1" applyAlignment="1">
      <alignment horizontal="center" wrapText="1"/>
    </xf>
    <xf numFmtId="170" fontId="5" fillId="0" borderId="1" xfId="0" applyNumberFormat="1" applyFont="1" applyFill="1" applyBorder="1" applyAlignment="1">
      <alignment horizontal="center"/>
    </xf>
    <xf numFmtId="2" fontId="14" fillId="0" borderId="1" xfId="0" applyNumberFormat="1" applyFont="1" applyFill="1" applyBorder="1" applyAlignment="1">
      <alignment horizontal="center" wrapText="1"/>
    </xf>
    <xf numFmtId="2" fontId="14" fillId="0" borderId="1" xfId="4" applyNumberFormat="1" applyFont="1" applyFill="1" applyBorder="1" applyAlignment="1" applyProtection="1">
      <alignment horizontal="center" wrapText="1"/>
    </xf>
    <xf numFmtId="2" fontId="14" fillId="0" borderId="1" xfId="0" applyNumberFormat="1" applyFont="1" applyFill="1" applyBorder="1" applyAlignment="1">
      <alignment horizontal="center"/>
    </xf>
    <xf numFmtId="2" fontId="14" fillId="0" borderId="1" xfId="4" applyNumberFormat="1" applyFont="1" applyFill="1" applyBorder="1" applyAlignment="1" applyProtection="1">
      <alignment horizontal="center"/>
    </xf>
    <xf numFmtId="2" fontId="5" fillId="0" borderId="1" xfId="0" applyNumberFormat="1" applyFont="1" applyFill="1" applyBorder="1" applyAlignment="1">
      <alignment horizontal="center" wrapText="1"/>
    </xf>
    <xf numFmtId="2" fontId="0" fillId="6" borderId="1" xfId="0" applyNumberFormat="1" applyFont="1" applyFill="1" applyBorder="1" applyAlignment="1">
      <alignment horizontal="center"/>
    </xf>
    <xf numFmtId="2" fontId="3" fillId="0" borderId="1" xfId="0" applyNumberFormat="1" applyFont="1" applyFill="1" applyBorder="1" applyAlignment="1">
      <alignment horizontal="center"/>
    </xf>
    <xf numFmtId="2" fontId="0" fillId="0" borderId="1" xfId="0" applyNumberFormat="1" applyFont="1" applyFill="1" applyBorder="1" applyAlignment="1">
      <alignment horizontal="center" wrapText="1"/>
    </xf>
    <xf numFmtId="1" fontId="0" fillId="0" borderId="0" xfId="0" applyNumberFormat="1" applyFont="1" applyAlignment="1">
      <alignment horizontal="center"/>
    </xf>
    <xf numFmtId="4" fontId="0" fillId="0" borderId="1" xfId="0" applyNumberFormat="1" applyFont="1" applyBorder="1" applyAlignment="1">
      <alignment horizontal="center"/>
    </xf>
    <xf numFmtId="2" fontId="14" fillId="0" borderId="1" xfId="3" applyNumberFormat="1" applyFont="1" applyBorder="1" applyAlignment="1">
      <alignment horizontal="center"/>
    </xf>
    <xf numFmtId="2" fontId="5" fillId="0" borderId="1" xfId="3" applyNumberFormat="1" applyFont="1" applyBorder="1" applyAlignment="1">
      <alignment horizontal="center"/>
    </xf>
    <xf numFmtId="2" fontId="14" fillId="0" borderId="1" xfId="3" applyNumberFormat="1" applyFont="1" applyFill="1" applyBorder="1" applyAlignment="1">
      <alignment horizontal="center"/>
    </xf>
    <xf numFmtId="14" fontId="0" fillId="2" borderId="1" xfId="0" applyNumberFormat="1" applyFont="1" applyFill="1" applyBorder="1" applyAlignment="1">
      <alignment horizontal="center" vertical="top" wrapText="1"/>
    </xf>
    <xf numFmtId="14" fontId="5" fillId="2" borderId="1" xfId="0" applyNumberFormat="1" applyFont="1" applyFill="1" applyBorder="1" applyAlignment="1">
      <alignment horizontal="center" vertical="top"/>
    </xf>
    <xf numFmtId="14" fontId="0" fillId="0" borderId="1" xfId="0" applyNumberFormat="1" applyFont="1" applyBorder="1" applyAlignment="1">
      <alignment horizontal="center" vertical="top" wrapText="1"/>
    </xf>
    <xf numFmtId="169" fontId="5" fillId="0" borderId="1" xfId="0" applyNumberFormat="1" applyFont="1" applyBorder="1" applyAlignment="1">
      <alignment horizontal="center" vertical="top" wrapText="1"/>
    </xf>
    <xf numFmtId="2" fontId="5" fillId="2" borderId="1" xfId="0" applyNumberFormat="1" applyFont="1" applyFill="1" applyBorder="1" applyAlignment="1">
      <alignment horizontal="center"/>
    </xf>
    <xf numFmtId="2" fontId="5" fillId="7" borderId="1" xfId="0" applyNumberFormat="1" applyFont="1" applyFill="1" applyBorder="1" applyAlignment="1">
      <alignment horizontal="center"/>
    </xf>
    <xf numFmtId="2" fontId="5" fillId="6" borderId="1" xfId="0" applyNumberFormat="1" applyFont="1" applyFill="1" applyBorder="1" applyAlignment="1">
      <alignment horizontal="center"/>
    </xf>
    <xf numFmtId="2" fontId="14" fillId="0" borderId="1" xfId="0" applyNumberFormat="1" applyFont="1" applyFill="1" applyBorder="1" applyAlignment="1">
      <alignment horizontal="center" vertical="top" wrapText="1"/>
    </xf>
    <xf numFmtId="0" fontId="8" fillId="0" borderId="8" xfId="0" applyFont="1" applyBorder="1" applyAlignment="1">
      <alignment horizontal="left" vertical="center" wrapText="1"/>
    </xf>
    <xf numFmtId="0" fontId="8" fillId="0" borderId="9" xfId="0" applyFont="1" applyBorder="1" applyAlignment="1">
      <alignment horizontal="left" vertical="center" wrapText="1"/>
    </xf>
    <xf numFmtId="49" fontId="8" fillId="0" borderId="8" xfId="0" applyNumberFormat="1" applyFont="1" applyBorder="1" applyAlignment="1">
      <alignment horizontal="center" vertical="center" wrapText="1"/>
    </xf>
    <xf numFmtId="49" fontId="8" fillId="0" borderId="9" xfId="0" applyNumberFormat="1" applyFont="1" applyBorder="1" applyAlignment="1">
      <alignment horizontal="center" vertical="center" wrapText="1"/>
    </xf>
    <xf numFmtId="49" fontId="0" fillId="0" borderId="8" xfId="0" applyNumberFormat="1" applyBorder="1" applyAlignment="1">
      <alignment horizontal="left" vertical="center" wrapText="1"/>
    </xf>
    <xf numFmtId="49" fontId="0" fillId="0" borderId="9" xfId="0" applyNumberFormat="1" applyBorder="1" applyAlignment="1">
      <alignment horizontal="left" vertical="center" wrapText="1"/>
    </xf>
    <xf numFmtId="0" fontId="0" fillId="0" borderId="8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49" fontId="0" fillId="0" borderId="8" xfId="0" applyNumberFormat="1" applyFont="1" applyBorder="1" applyAlignment="1">
      <alignment horizontal="left" vertical="center" wrapText="1"/>
    </xf>
    <xf numFmtId="49" fontId="0" fillId="0" borderId="9" xfId="0" applyNumberFormat="1" applyFont="1" applyBorder="1" applyAlignment="1">
      <alignment horizontal="left" vertical="center" wrapText="1"/>
    </xf>
    <xf numFmtId="0" fontId="0" fillId="0" borderId="14" xfId="0" applyFont="1" applyBorder="1" applyAlignment="1">
      <alignment horizontal="center" vertical="center" wrapText="1"/>
    </xf>
    <xf numFmtId="49" fontId="0" fillId="0" borderId="14" xfId="0" applyNumberFormat="1" applyFont="1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8" fillId="0" borderId="14" xfId="0" applyFont="1" applyBorder="1" applyAlignment="1">
      <alignment horizontal="left" vertical="center" wrapText="1"/>
    </xf>
    <xf numFmtId="0" fontId="0" fillId="0" borderId="14" xfId="0" applyBorder="1" applyAlignment="1">
      <alignment horizontal="center" vertical="center" wrapText="1"/>
    </xf>
    <xf numFmtId="49" fontId="0" fillId="0" borderId="8" xfId="0" applyNumberFormat="1" applyBorder="1" applyAlignment="1">
      <alignment horizontal="center" vertical="center" wrapText="1"/>
    </xf>
    <xf numFmtId="49" fontId="0" fillId="0" borderId="9" xfId="0" applyNumberFormat="1" applyBorder="1" applyAlignment="1">
      <alignment horizontal="center" vertical="center" wrapText="1"/>
    </xf>
    <xf numFmtId="49" fontId="0" fillId="0" borderId="14" xfId="0" applyNumberFormat="1" applyBorder="1" applyAlignment="1">
      <alignment horizontal="left" vertical="center" wrapText="1"/>
    </xf>
    <xf numFmtId="49" fontId="0" fillId="0" borderId="14" xfId="0" applyNumberFormat="1" applyBorder="1" applyAlignment="1">
      <alignment horizontal="center" vertical="center" wrapText="1"/>
    </xf>
    <xf numFmtId="0" fontId="0" fillId="0" borderId="14" xfId="0" applyBorder="1" applyAlignment="1">
      <alignment horizontal="left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0" fillId="0" borderId="8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8" fillId="0" borderId="14" xfId="0" applyFont="1" applyBorder="1" applyAlignment="1">
      <alignment horizontal="left" vertical="center"/>
    </xf>
    <xf numFmtId="0" fontId="8" fillId="0" borderId="9" xfId="0" applyFont="1" applyBorder="1" applyAlignment="1">
      <alignment horizontal="left" vertical="center"/>
    </xf>
    <xf numFmtId="0" fontId="8" fillId="0" borderId="8" xfId="0" applyFont="1" applyBorder="1" applyAlignment="1">
      <alignment vertical="center"/>
    </xf>
    <xf numFmtId="0" fontId="8" fillId="0" borderId="9" xfId="0" applyFont="1" applyBorder="1" applyAlignment="1">
      <alignment vertical="center"/>
    </xf>
    <xf numFmtId="49" fontId="8" fillId="0" borderId="8" xfId="0" applyNumberFormat="1" applyFont="1" applyBorder="1" applyAlignment="1">
      <alignment horizontal="left" vertical="center" wrapText="1"/>
    </xf>
    <xf numFmtId="49" fontId="8" fillId="0" borderId="14" xfId="0" applyNumberFormat="1" applyFont="1" applyBorder="1" applyAlignment="1">
      <alignment horizontal="left" vertical="center" wrapText="1"/>
    </xf>
    <xf numFmtId="49" fontId="8" fillId="0" borderId="9" xfId="0" applyNumberFormat="1" applyFont="1" applyBorder="1" applyAlignment="1">
      <alignment horizontal="left" vertical="center" wrapText="1"/>
    </xf>
    <xf numFmtId="49" fontId="8" fillId="0" borderId="14" xfId="0" applyNumberFormat="1" applyFont="1" applyBorder="1" applyAlignment="1">
      <alignment horizontal="center" vertical="center" wrapText="1"/>
    </xf>
    <xf numFmtId="0" fontId="8" fillId="0" borderId="8" xfId="0" applyFont="1" applyBorder="1" applyAlignment="1">
      <alignment wrapText="1"/>
    </xf>
    <xf numFmtId="0" fontId="8" fillId="0" borderId="9" xfId="0" applyFont="1" applyBorder="1" applyAlignment="1">
      <alignment wrapText="1"/>
    </xf>
    <xf numFmtId="0" fontId="8" fillId="0" borderId="8" xfId="0" applyFont="1" applyFill="1" applyBorder="1" applyAlignment="1">
      <alignment horizontal="left" vertical="center" wrapText="1"/>
    </xf>
    <xf numFmtId="0" fontId="8" fillId="0" borderId="9" xfId="0" applyFont="1" applyFill="1" applyBorder="1" applyAlignment="1">
      <alignment horizontal="left" vertical="center" wrapText="1"/>
    </xf>
    <xf numFmtId="0" fontId="0" fillId="0" borderId="8" xfId="0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</cellXfs>
  <cellStyles count="6">
    <cellStyle name="Comma" xfId="1" builtinId="3"/>
    <cellStyle name="Currency" xfId="5" builtinId="4"/>
    <cellStyle name="Normal" xfId="0" builtinId="0"/>
    <cellStyle name="Normal 2" xfId="3"/>
    <cellStyle name="Normal 3" xfId="2"/>
    <cellStyle name="TableStyleLight1" xfId="4"/>
  </cellStyles>
  <dxfs count="6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12003"/>
  <sheetViews>
    <sheetView tabSelected="1" workbookViewId="0">
      <selection activeCell="N7" sqref="N7"/>
    </sheetView>
  </sheetViews>
  <sheetFormatPr defaultRowHeight="15.75"/>
  <cols>
    <col min="1" max="1" width="7.5703125" style="5" customWidth="1"/>
    <col min="2" max="2" width="21.140625" style="5" customWidth="1"/>
    <col min="3" max="3" width="17" style="172" customWidth="1"/>
    <col min="4" max="4" width="0.140625" style="172" customWidth="1"/>
    <col min="5" max="5" width="17.140625" style="172" customWidth="1"/>
    <col min="6" max="6" width="13.85546875" style="172" customWidth="1"/>
    <col min="7" max="7" width="15.42578125" style="172" customWidth="1"/>
    <col min="8" max="8" width="15" style="5" customWidth="1"/>
    <col min="9" max="9" width="10.28515625" style="5" bestFit="1" customWidth="1"/>
    <col min="10" max="16384" width="9.140625" style="5"/>
  </cols>
  <sheetData>
    <row r="1" spans="1:9" ht="21.75" customHeight="1">
      <c r="A1" s="5" t="s">
        <v>37005</v>
      </c>
      <c r="F1" s="172" t="s">
        <v>37006</v>
      </c>
    </row>
    <row r="2" spans="1:9" ht="66.75" customHeight="1">
      <c r="A2" s="77" t="s">
        <v>0</v>
      </c>
      <c r="B2" s="77" t="s">
        <v>1</v>
      </c>
      <c r="C2" s="58" t="s">
        <v>2</v>
      </c>
      <c r="D2" s="58" t="s">
        <v>3</v>
      </c>
      <c r="E2" s="58" t="s">
        <v>4</v>
      </c>
      <c r="F2" s="77" t="s">
        <v>5</v>
      </c>
      <c r="G2" s="77" t="s">
        <v>6</v>
      </c>
      <c r="H2" s="96" t="s">
        <v>11761</v>
      </c>
      <c r="I2" s="4"/>
    </row>
    <row r="3" spans="1:9">
      <c r="A3" s="6">
        <v>1</v>
      </c>
      <c r="B3" s="7" t="s">
        <v>7</v>
      </c>
      <c r="C3" s="8" t="str">
        <f>IF(D3=2,"NO","YES")</f>
        <v>YES</v>
      </c>
      <c r="D3" s="1">
        <f>F3/6800</f>
        <v>0.74</v>
      </c>
      <c r="E3" s="1">
        <v>1.8278000000000001</v>
      </c>
      <c r="F3" s="9">
        <v>5032</v>
      </c>
      <c r="G3" s="425">
        <v>42570</v>
      </c>
      <c r="H3" s="3" t="s">
        <v>8</v>
      </c>
      <c r="I3" s="4"/>
    </row>
    <row r="4" spans="1:9" ht="45">
      <c r="A4" s="6">
        <v>2</v>
      </c>
      <c r="B4" s="7" t="s">
        <v>9</v>
      </c>
      <c r="C4" s="8" t="str">
        <f>IF(D4=2,"NO","YES")</f>
        <v>NO</v>
      </c>
      <c r="D4" s="1">
        <f t="shared" ref="D4:D67" si="0">F4/6800</f>
        <v>2</v>
      </c>
      <c r="E4" s="1">
        <v>4.9400000000000004</v>
      </c>
      <c r="F4" s="9">
        <v>13600</v>
      </c>
      <c r="G4" s="425">
        <v>42570</v>
      </c>
      <c r="H4" s="3" t="s">
        <v>8</v>
      </c>
      <c r="I4" s="4"/>
    </row>
    <row r="5" spans="1:9">
      <c r="A5" s="6">
        <v>3</v>
      </c>
      <c r="B5" s="7" t="s">
        <v>10</v>
      </c>
      <c r="C5" s="8" t="str">
        <f>IF(D5=2,"NO","YES")</f>
        <v>YES</v>
      </c>
      <c r="D5" s="1">
        <f t="shared" si="0"/>
        <v>0.16</v>
      </c>
      <c r="E5" s="1">
        <v>0.39520000000000005</v>
      </c>
      <c r="F5" s="9">
        <v>1088</v>
      </c>
      <c r="G5" s="425">
        <v>42570</v>
      </c>
      <c r="H5" s="3" t="s">
        <v>8</v>
      </c>
      <c r="I5" s="4"/>
    </row>
    <row r="6" spans="1:9" ht="45">
      <c r="A6" s="6">
        <v>4</v>
      </c>
      <c r="B6" s="7" t="s">
        <v>11</v>
      </c>
      <c r="C6" s="8" t="str">
        <f>IF(D6=2,"NO","YES")</f>
        <v>YES</v>
      </c>
      <c r="D6" s="1">
        <f t="shared" si="0"/>
        <v>0.05</v>
      </c>
      <c r="E6" s="1">
        <v>0.12350000000000001</v>
      </c>
      <c r="F6" s="9">
        <v>340</v>
      </c>
      <c r="G6" s="425">
        <v>42570</v>
      </c>
      <c r="H6" s="3" t="s">
        <v>8</v>
      </c>
      <c r="I6" s="4"/>
    </row>
    <row r="7" spans="1:9" ht="45">
      <c r="A7" s="6">
        <v>5</v>
      </c>
      <c r="B7" s="7" t="s">
        <v>12</v>
      </c>
      <c r="C7" s="8" t="str">
        <f>IF(D7=2,"NO","YES")</f>
        <v>YES</v>
      </c>
      <c r="D7" s="1">
        <f t="shared" si="0"/>
        <v>0.11</v>
      </c>
      <c r="E7" s="1">
        <v>0.2717</v>
      </c>
      <c r="F7" s="9">
        <v>748</v>
      </c>
      <c r="G7" s="425">
        <v>42570</v>
      </c>
      <c r="H7" s="3" t="s">
        <v>8</v>
      </c>
      <c r="I7" s="4"/>
    </row>
    <row r="8" spans="1:9">
      <c r="A8" s="6">
        <v>6</v>
      </c>
      <c r="B8" s="7" t="s">
        <v>13</v>
      </c>
      <c r="C8" s="8" t="str">
        <f>IF(D8=2,"NO","YES")</f>
        <v>YES</v>
      </c>
      <c r="D8" s="1">
        <f t="shared" si="0"/>
        <v>1.01</v>
      </c>
      <c r="E8" s="1">
        <v>2.4947000000000004</v>
      </c>
      <c r="F8" s="9">
        <v>6868</v>
      </c>
      <c r="G8" s="425">
        <v>42570</v>
      </c>
      <c r="H8" s="3" t="s">
        <v>8</v>
      </c>
      <c r="I8" s="4"/>
    </row>
    <row r="9" spans="1:9" ht="45">
      <c r="A9" s="6">
        <v>7</v>
      </c>
      <c r="B9" s="7" t="s">
        <v>14</v>
      </c>
      <c r="C9" s="8" t="str">
        <f>IF(D9=2,"NO","YES")</f>
        <v>YES</v>
      </c>
      <c r="D9" s="1">
        <f t="shared" si="0"/>
        <v>1.98</v>
      </c>
      <c r="E9" s="1">
        <v>4.8906000000000001</v>
      </c>
      <c r="F9" s="9">
        <v>13464</v>
      </c>
      <c r="G9" s="425">
        <v>42570</v>
      </c>
      <c r="H9" s="3" t="s">
        <v>8</v>
      </c>
      <c r="I9" s="4"/>
    </row>
    <row r="10" spans="1:9">
      <c r="A10" s="6">
        <v>8</v>
      </c>
      <c r="B10" s="2" t="s">
        <v>15</v>
      </c>
      <c r="C10" s="8" t="str">
        <f>IF(D10=2,"NO","YES")</f>
        <v>YES</v>
      </c>
      <c r="D10" s="1">
        <f t="shared" si="0"/>
        <v>0.81</v>
      </c>
      <c r="E10" s="1">
        <v>2.0007000000000001</v>
      </c>
      <c r="F10" s="9">
        <v>5508</v>
      </c>
      <c r="G10" s="425">
        <v>42570</v>
      </c>
      <c r="H10" s="3" t="s">
        <v>8</v>
      </c>
      <c r="I10" s="4"/>
    </row>
    <row r="11" spans="1:9">
      <c r="A11" s="6">
        <v>9</v>
      </c>
      <c r="B11" s="7" t="s">
        <v>16</v>
      </c>
      <c r="C11" s="8" t="str">
        <f>IF(D11=2,"NO","YES")</f>
        <v>YES</v>
      </c>
      <c r="D11" s="1">
        <f t="shared" si="0"/>
        <v>0.03</v>
      </c>
      <c r="E11" s="1">
        <v>7.4099999999999999E-2</v>
      </c>
      <c r="F11" s="9">
        <v>204</v>
      </c>
      <c r="G11" s="425">
        <v>42570</v>
      </c>
      <c r="H11" s="3" t="s">
        <v>8</v>
      </c>
      <c r="I11" s="4"/>
    </row>
    <row r="12" spans="1:9" ht="60">
      <c r="A12" s="6">
        <v>10</v>
      </c>
      <c r="B12" s="7" t="s">
        <v>17</v>
      </c>
      <c r="C12" s="8" t="str">
        <f>IF(D12=2,"NO","YES")</f>
        <v>YES</v>
      </c>
      <c r="D12" s="1">
        <f t="shared" si="0"/>
        <v>0.76</v>
      </c>
      <c r="E12" s="1">
        <v>1.8772000000000002</v>
      </c>
      <c r="F12" s="9">
        <v>5168</v>
      </c>
      <c r="G12" s="425">
        <v>42570</v>
      </c>
      <c r="H12" s="3" t="s">
        <v>8</v>
      </c>
      <c r="I12" s="4"/>
    </row>
    <row r="13" spans="1:9" ht="30">
      <c r="A13" s="6">
        <v>11</v>
      </c>
      <c r="B13" s="2" t="s">
        <v>18</v>
      </c>
      <c r="C13" s="8" t="str">
        <f>IF(D13=2,"NO","YES")</f>
        <v>YES</v>
      </c>
      <c r="D13" s="1">
        <f t="shared" si="0"/>
        <v>0.4</v>
      </c>
      <c r="E13" s="1">
        <v>0.9880000000000001</v>
      </c>
      <c r="F13" s="9">
        <v>2720</v>
      </c>
      <c r="G13" s="425">
        <v>42570</v>
      </c>
      <c r="H13" s="3" t="s">
        <v>8</v>
      </c>
      <c r="I13" s="4"/>
    </row>
    <row r="14" spans="1:9">
      <c r="A14" s="6">
        <v>12</v>
      </c>
      <c r="B14" s="7" t="s">
        <v>19</v>
      </c>
      <c r="C14" s="8" t="str">
        <f>IF(D14=2,"NO","YES")</f>
        <v>YES</v>
      </c>
      <c r="D14" s="1">
        <f t="shared" si="0"/>
        <v>0.23</v>
      </c>
      <c r="E14" s="1">
        <v>0.56810000000000005</v>
      </c>
      <c r="F14" s="9">
        <v>1564</v>
      </c>
      <c r="G14" s="425">
        <v>42570</v>
      </c>
      <c r="H14" s="3" t="s">
        <v>8</v>
      </c>
      <c r="I14" s="4"/>
    </row>
    <row r="15" spans="1:9" ht="45">
      <c r="A15" s="6">
        <v>13</v>
      </c>
      <c r="B15" s="7" t="s">
        <v>20</v>
      </c>
      <c r="C15" s="8" t="str">
        <f>IF(D15=2,"NO","YES")</f>
        <v>YES</v>
      </c>
      <c r="D15" s="1">
        <f t="shared" si="0"/>
        <v>1.49</v>
      </c>
      <c r="E15" s="1">
        <v>3.6803000000000003</v>
      </c>
      <c r="F15" s="9">
        <v>10132</v>
      </c>
      <c r="G15" s="425">
        <v>42570</v>
      </c>
      <c r="H15" s="3" t="s">
        <v>8</v>
      </c>
      <c r="I15" s="4"/>
    </row>
    <row r="16" spans="1:9" ht="45">
      <c r="A16" s="6">
        <v>14</v>
      </c>
      <c r="B16" s="7" t="s">
        <v>21</v>
      </c>
      <c r="C16" s="8" t="str">
        <f>IF(D16=2,"NO","YES")</f>
        <v>YES</v>
      </c>
      <c r="D16" s="1">
        <f t="shared" si="0"/>
        <v>0.69</v>
      </c>
      <c r="E16" s="1">
        <v>1.7042999999999999</v>
      </c>
      <c r="F16" s="9">
        <v>4692</v>
      </c>
      <c r="G16" s="425">
        <v>42570</v>
      </c>
      <c r="H16" s="3" t="s">
        <v>8</v>
      </c>
      <c r="I16" s="4"/>
    </row>
    <row r="17" spans="1:9" ht="45">
      <c r="A17" s="6">
        <v>15</v>
      </c>
      <c r="B17" s="7" t="s">
        <v>22</v>
      </c>
      <c r="C17" s="8" t="str">
        <f>IF(D17=2,"NO","YES")</f>
        <v>YES</v>
      </c>
      <c r="D17" s="1">
        <f t="shared" si="0"/>
        <v>0.4</v>
      </c>
      <c r="E17" s="1">
        <v>0.9880000000000001</v>
      </c>
      <c r="F17" s="9">
        <v>2720</v>
      </c>
      <c r="G17" s="425">
        <v>42570</v>
      </c>
      <c r="H17" s="3" t="s">
        <v>8</v>
      </c>
      <c r="I17" s="4"/>
    </row>
    <row r="18" spans="1:9">
      <c r="A18" s="6">
        <v>16</v>
      </c>
      <c r="B18" s="7" t="s">
        <v>23</v>
      </c>
      <c r="C18" s="8" t="str">
        <f>IF(D18=2,"NO","YES")</f>
        <v>YES</v>
      </c>
      <c r="D18" s="1">
        <f t="shared" si="0"/>
        <v>0.28999999999999998</v>
      </c>
      <c r="E18" s="1">
        <v>0.71630000000000005</v>
      </c>
      <c r="F18" s="9">
        <v>1972</v>
      </c>
      <c r="G18" s="425">
        <v>42570</v>
      </c>
      <c r="H18" s="3" t="s">
        <v>8</v>
      </c>
      <c r="I18" s="4"/>
    </row>
    <row r="19" spans="1:9" ht="45">
      <c r="A19" s="6">
        <v>17</v>
      </c>
      <c r="B19" s="7" t="s">
        <v>24</v>
      </c>
      <c r="C19" s="8" t="str">
        <f>IF(D19=2,"NO","YES")</f>
        <v>YES</v>
      </c>
      <c r="D19" s="1">
        <f t="shared" si="0"/>
        <v>0.45</v>
      </c>
      <c r="E19" s="1">
        <v>1.1115000000000002</v>
      </c>
      <c r="F19" s="9">
        <v>3060</v>
      </c>
      <c r="G19" s="425">
        <v>42570</v>
      </c>
      <c r="H19" s="3" t="s">
        <v>8</v>
      </c>
      <c r="I19" s="4"/>
    </row>
    <row r="20" spans="1:9" ht="30">
      <c r="A20" s="6">
        <v>18</v>
      </c>
      <c r="B20" s="7" t="s">
        <v>25</v>
      </c>
      <c r="C20" s="8" t="str">
        <f>IF(D20=2,"NO","YES")</f>
        <v>YES</v>
      </c>
      <c r="D20" s="1">
        <f t="shared" si="0"/>
        <v>1.31</v>
      </c>
      <c r="E20" s="1">
        <v>3.2357000000000005</v>
      </c>
      <c r="F20" s="9">
        <v>8908</v>
      </c>
      <c r="G20" s="425">
        <v>42570</v>
      </c>
      <c r="H20" s="3" t="s">
        <v>8</v>
      </c>
      <c r="I20" s="4"/>
    </row>
    <row r="21" spans="1:9" ht="45">
      <c r="A21" s="6">
        <v>19</v>
      </c>
      <c r="B21" s="2" t="s">
        <v>26</v>
      </c>
      <c r="C21" s="8" t="str">
        <f>IF(D21=2,"NO","YES")</f>
        <v>YES</v>
      </c>
      <c r="D21" s="1">
        <f t="shared" si="0"/>
        <v>0.52</v>
      </c>
      <c r="E21" s="1">
        <v>1.2844000000000002</v>
      </c>
      <c r="F21" s="9">
        <v>3536</v>
      </c>
      <c r="G21" s="425">
        <v>42570</v>
      </c>
      <c r="H21" s="3" t="s">
        <v>8</v>
      </c>
      <c r="I21" s="4"/>
    </row>
    <row r="22" spans="1:9" ht="45">
      <c r="A22" s="6">
        <v>20</v>
      </c>
      <c r="B22" s="7" t="s">
        <v>27</v>
      </c>
      <c r="C22" s="8" t="str">
        <f>IF(D22=2,"NO","YES")</f>
        <v>YES</v>
      </c>
      <c r="D22" s="1">
        <f t="shared" si="0"/>
        <v>0.4</v>
      </c>
      <c r="E22" s="1">
        <v>0.9880000000000001</v>
      </c>
      <c r="F22" s="9">
        <v>2720</v>
      </c>
      <c r="G22" s="425">
        <v>42570</v>
      </c>
      <c r="H22" s="3" t="s">
        <v>8</v>
      </c>
      <c r="I22" s="4"/>
    </row>
    <row r="23" spans="1:9">
      <c r="A23" s="6">
        <v>21</v>
      </c>
      <c r="B23" s="7" t="s">
        <v>28</v>
      </c>
      <c r="C23" s="8" t="str">
        <f>IF(D23=2,"NO","YES")</f>
        <v>YES</v>
      </c>
      <c r="D23" s="1">
        <f t="shared" si="0"/>
        <v>0.74</v>
      </c>
      <c r="E23" s="1">
        <v>1.8278000000000001</v>
      </c>
      <c r="F23" s="9">
        <v>5032</v>
      </c>
      <c r="G23" s="425">
        <v>42570</v>
      </c>
      <c r="H23" s="3" t="s">
        <v>8</v>
      </c>
      <c r="I23" s="4"/>
    </row>
    <row r="24" spans="1:9" ht="45">
      <c r="A24" s="6">
        <v>22</v>
      </c>
      <c r="B24" s="7" t="s">
        <v>29</v>
      </c>
      <c r="C24" s="8" t="str">
        <f>IF(D24=2,"NO","YES")</f>
        <v>YES</v>
      </c>
      <c r="D24" s="1">
        <f t="shared" si="0"/>
        <v>0.78</v>
      </c>
      <c r="E24" s="1">
        <v>1.9266000000000003</v>
      </c>
      <c r="F24" s="9">
        <v>5304</v>
      </c>
      <c r="G24" s="425">
        <v>42570</v>
      </c>
      <c r="H24" s="3" t="s">
        <v>8</v>
      </c>
      <c r="I24" s="4"/>
    </row>
    <row r="25" spans="1:9">
      <c r="A25" s="6">
        <v>23</v>
      </c>
      <c r="B25" s="7" t="s">
        <v>30</v>
      </c>
      <c r="C25" s="8" t="str">
        <f>IF(D25=2,"NO","YES")</f>
        <v>YES</v>
      </c>
      <c r="D25" s="1">
        <f t="shared" si="0"/>
        <v>1.24</v>
      </c>
      <c r="E25" s="1">
        <v>3.0628000000000002</v>
      </c>
      <c r="F25" s="9">
        <v>8432</v>
      </c>
      <c r="G25" s="425">
        <v>42570</v>
      </c>
      <c r="H25" s="3" t="s">
        <v>8</v>
      </c>
      <c r="I25" s="4"/>
    </row>
    <row r="26" spans="1:9" ht="45">
      <c r="A26" s="6">
        <v>24</v>
      </c>
      <c r="B26" s="2" t="s">
        <v>31</v>
      </c>
      <c r="C26" s="8" t="str">
        <f>IF(D26=2,"NO","YES")</f>
        <v>YES</v>
      </c>
      <c r="D26" s="1">
        <f t="shared" si="0"/>
        <v>1.53</v>
      </c>
      <c r="E26" s="1">
        <v>3.7791000000000006</v>
      </c>
      <c r="F26" s="9">
        <v>10404</v>
      </c>
      <c r="G26" s="425">
        <v>42570</v>
      </c>
      <c r="H26" s="3" t="s">
        <v>8</v>
      </c>
      <c r="I26" s="4"/>
    </row>
    <row r="27" spans="1:9" ht="60">
      <c r="A27" s="6">
        <v>25</v>
      </c>
      <c r="B27" s="7" t="s">
        <v>32</v>
      </c>
      <c r="C27" s="8" t="str">
        <f>IF(D27=2,"NO","YES")</f>
        <v>YES</v>
      </c>
      <c r="D27" s="1">
        <f t="shared" si="0"/>
        <v>0.51</v>
      </c>
      <c r="E27" s="1">
        <v>1.2597</v>
      </c>
      <c r="F27" s="9">
        <v>3468</v>
      </c>
      <c r="G27" s="425">
        <v>42570</v>
      </c>
      <c r="H27" s="3" t="s">
        <v>8</v>
      </c>
      <c r="I27" s="4"/>
    </row>
    <row r="28" spans="1:9" ht="30">
      <c r="A28" s="6">
        <v>26</v>
      </c>
      <c r="B28" s="2" t="s">
        <v>33</v>
      </c>
      <c r="C28" s="8" t="str">
        <f>IF(D28=2,"NO","YES")</f>
        <v>YES</v>
      </c>
      <c r="D28" s="1">
        <f t="shared" si="0"/>
        <v>1.77</v>
      </c>
      <c r="E28" s="1">
        <v>4.3719000000000001</v>
      </c>
      <c r="F28" s="9">
        <v>12036</v>
      </c>
      <c r="G28" s="425">
        <v>42570</v>
      </c>
      <c r="H28" s="3" t="s">
        <v>8</v>
      </c>
      <c r="I28" s="4"/>
    </row>
    <row r="29" spans="1:9" ht="45">
      <c r="A29" s="6">
        <v>27</v>
      </c>
      <c r="B29" s="7" t="s">
        <v>34</v>
      </c>
      <c r="C29" s="8" t="str">
        <f>IF(D29=2,"NO","YES")</f>
        <v>NO</v>
      </c>
      <c r="D29" s="1">
        <f t="shared" si="0"/>
        <v>2</v>
      </c>
      <c r="E29" s="1">
        <v>4.9400000000000004</v>
      </c>
      <c r="F29" s="9">
        <v>13600</v>
      </c>
      <c r="G29" s="425">
        <v>42570</v>
      </c>
      <c r="H29" s="3" t="s">
        <v>8</v>
      </c>
      <c r="I29" s="4"/>
    </row>
    <row r="30" spans="1:9" ht="51" customHeight="1">
      <c r="A30" s="6">
        <v>28</v>
      </c>
      <c r="B30" s="7" t="s">
        <v>35</v>
      </c>
      <c r="C30" s="8" t="str">
        <f>IF(D30=2,"NO","YES")</f>
        <v>YES</v>
      </c>
      <c r="D30" s="1">
        <f t="shared" si="0"/>
        <v>1.66</v>
      </c>
      <c r="E30" s="1">
        <v>4.1002000000000001</v>
      </c>
      <c r="F30" s="9">
        <v>11288</v>
      </c>
      <c r="G30" s="425">
        <v>42570</v>
      </c>
      <c r="H30" s="3" t="s">
        <v>8</v>
      </c>
      <c r="I30" s="4"/>
    </row>
    <row r="31" spans="1:9">
      <c r="A31" s="6">
        <v>29</v>
      </c>
      <c r="B31" s="2" t="s">
        <v>36</v>
      </c>
      <c r="C31" s="8" t="str">
        <f>IF(D31=2,"NO","YES")</f>
        <v>YES</v>
      </c>
      <c r="D31" s="1">
        <f t="shared" si="0"/>
        <v>0.78</v>
      </c>
      <c r="E31" s="1">
        <v>1.9266000000000003</v>
      </c>
      <c r="F31" s="9">
        <v>5304</v>
      </c>
      <c r="G31" s="425">
        <v>42570</v>
      </c>
      <c r="H31" s="3" t="s">
        <v>8</v>
      </c>
      <c r="I31" s="4"/>
    </row>
    <row r="32" spans="1:9" ht="45">
      <c r="A32" s="6">
        <v>30</v>
      </c>
      <c r="B32" s="7" t="s">
        <v>37</v>
      </c>
      <c r="C32" s="8" t="str">
        <f>IF(D32=2,"NO","YES")</f>
        <v>YES</v>
      </c>
      <c r="D32" s="1">
        <f t="shared" si="0"/>
        <v>0.41</v>
      </c>
      <c r="E32" s="1">
        <v>1.0126999999999999</v>
      </c>
      <c r="F32" s="9">
        <v>2788</v>
      </c>
      <c r="G32" s="425">
        <v>42570</v>
      </c>
      <c r="H32" s="3" t="s">
        <v>8</v>
      </c>
      <c r="I32" s="4"/>
    </row>
    <row r="33" spans="1:9" ht="45">
      <c r="A33" s="6">
        <v>31</v>
      </c>
      <c r="B33" s="7" t="s">
        <v>38</v>
      </c>
      <c r="C33" s="8" t="str">
        <f>IF(D33=2,"NO","YES")</f>
        <v>YES</v>
      </c>
      <c r="D33" s="1">
        <f t="shared" si="0"/>
        <v>0.64</v>
      </c>
      <c r="E33" s="1">
        <v>1.5808000000000002</v>
      </c>
      <c r="F33" s="9">
        <v>4352</v>
      </c>
      <c r="G33" s="425">
        <v>42570</v>
      </c>
      <c r="H33" s="3" t="s">
        <v>8</v>
      </c>
      <c r="I33" s="4"/>
    </row>
    <row r="34" spans="1:9" ht="45">
      <c r="A34" s="6">
        <v>32</v>
      </c>
      <c r="B34" s="2" t="s">
        <v>39</v>
      </c>
      <c r="C34" s="8" t="str">
        <f>IF(D34=2,"NO","YES")</f>
        <v>YES</v>
      </c>
      <c r="D34" s="1">
        <f t="shared" si="0"/>
        <v>0.41</v>
      </c>
      <c r="E34" s="1">
        <v>1.0126999999999999</v>
      </c>
      <c r="F34" s="9">
        <v>2788</v>
      </c>
      <c r="G34" s="425">
        <v>42570</v>
      </c>
      <c r="H34" s="3" t="s">
        <v>8</v>
      </c>
      <c r="I34" s="4"/>
    </row>
    <row r="35" spans="1:9" ht="30">
      <c r="A35" s="6">
        <v>33</v>
      </c>
      <c r="B35" s="7" t="s">
        <v>40</v>
      </c>
      <c r="C35" s="8" t="str">
        <f>IF(D35=2,"NO","YES")</f>
        <v>YES</v>
      </c>
      <c r="D35" s="1">
        <f t="shared" si="0"/>
        <v>0.03</v>
      </c>
      <c r="E35" s="1">
        <v>7.4099999999999999E-2</v>
      </c>
      <c r="F35" s="9">
        <v>204</v>
      </c>
      <c r="G35" s="425">
        <v>42570</v>
      </c>
      <c r="H35" s="3" t="s">
        <v>8</v>
      </c>
      <c r="I35" s="4"/>
    </row>
    <row r="36" spans="1:9" ht="45">
      <c r="A36" s="6">
        <v>34</v>
      </c>
      <c r="B36" s="7" t="s">
        <v>41</v>
      </c>
      <c r="C36" s="8" t="str">
        <f>IF(D36=2,"NO","YES")</f>
        <v>YES</v>
      </c>
      <c r="D36" s="1">
        <f t="shared" si="0"/>
        <v>1.98</v>
      </c>
      <c r="E36" s="1">
        <v>4.8906000000000001</v>
      </c>
      <c r="F36" s="9">
        <v>13464</v>
      </c>
      <c r="G36" s="425">
        <v>42570</v>
      </c>
      <c r="H36" s="3" t="s">
        <v>8</v>
      </c>
      <c r="I36" s="4"/>
    </row>
    <row r="37" spans="1:9" ht="60">
      <c r="A37" s="6">
        <v>35</v>
      </c>
      <c r="B37" s="7" t="s">
        <v>42</v>
      </c>
      <c r="C37" s="8" t="str">
        <f>IF(D37=2,"NO","YES")</f>
        <v>YES</v>
      </c>
      <c r="D37" s="1">
        <f t="shared" si="0"/>
        <v>0.94</v>
      </c>
      <c r="E37" s="1">
        <v>2.3218000000000001</v>
      </c>
      <c r="F37" s="9">
        <v>6392</v>
      </c>
      <c r="G37" s="425">
        <v>42570</v>
      </c>
      <c r="H37" s="3" t="s">
        <v>8</v>
      </c>
      <c r="I37" s="4"/>
    </row>
    <row r="38" spans="1:9" ht="45">
      <c r="A38" s="6">
        <v>36</v>
      </c>
      <c r="B38" s="7" t="s">
        <v>43</v>
      </c>
      <c r="C38" s="8" t="str">
        <f>IF(D38=2,"NO","YES")</f>
        <v>YES</v>
      </c>
      <c r="D38" s="1">
        <f t="shared" si="0"/>
        <v>0.76</v>
      </c>
      <c r="E38" s="1">
        <v>1.8772000000000002</v>
      </c>
      <c r="F38" s="9">
        <v>5168</v>
      </c>
      <c r="G38" s="425">
        <v>42570</v>
      </c>
      <c r="H38" s="3" t="s">
        <v>8</v>
      </c>
      <c r="I38" s="4"/>
    </row>
    <row r="39" spans="1:9" ht="45">
      <c r="A39" s="6">
        <v>37</v>
      </c>
      <c r="B39" s="7" t="s">
        <v>44</v>
      </c>
      <c r="C39" s="8" t="str">
        <f>IF(D39=2,"NO","YES")</f>
        <v>YES</v>
      </c>
      <c r="D39" s="1">
        <f t="shared" si="0"/>
        <v>0.39</v>
      </c>
      <c r="E39" s="1">
        <v>0.96330000000000016</v>
      </c>
      <c r="F39" s="9">
        <v>2652</v>
      </c>
      <c r="G39" s="425">
        <v>42570</v>
      </c>
      <c r="H39" s="3" t="s">
        <v>8</v>
      </c>
      <c r="I39" s="4"/>
    </row>
    <row r="40" spans="1:9" ht="45">
      <c r="A40" s="6">
        <v>38</v>
      </c>
      <c r="B40" s="7" t="s">
        <v>45</v>
      </c>
      <c r="C40" s="8" t="str">
        <f>IF(D40=2,"NO","YES")</f>
        <v>YES</v>
      </c>
      <c r="D40" s="1">
        <f t="shared" si="0"/>
        <v>0.83</v>
      </c>
      <c r="E40" s="1">
        <v>2.0501</v>
      </c>
      <c r="F40" s="9">
        <v>5644</v>
      </c>
      <c r="G40" s="425">
        <v>42570</v>
      </c>
      <c r="H40" s="3" t="s">
        <v>8</v>
      </c>
      <c r="I40" s="4"/>
    </row>
    <row r="41" spans="1:9" ht="45">
      <c r="A41" s="6">
        <v>39</v>
      </c>
      <c r="B41" s="7" t="s">
        <v>46</v>
      </c>
      <c r="C41" s="8" t="str">
        <f>IF(D41=2,"NO","YES")</f>
        <v>YES</v>
      </c>
      <c r="D41" s="1">
        <f t="shared" si="0"/>
        <v>0.92</v>
      </c>
      <c r="E41" s="1">
        <v>2.2724000000000002</v>
      </c>
      <c r="F41" s="9">
        <v>6256</v>
      </c>
      <c r="G41" s="425">
        <v>42570</v>
      </c>
      <c r="H41" s="3" t="s">
        <v>8</v>
      </c>
      <c r="I41" s="4"/>
    </row>
    <row r="42" spans="1:9" ht="45">
      <c r="A42" s="6">
        <v>40</v>
      </c>
      <c r="B42" s="7" t="s">
        <v>47</v>
      </c>
      <c r="C42" s="8" t="str">
        <f>IF(D42=2,"NO","YES")</f>
        <v>YES</v>
      </c>
      <c r="D42" s="1">
        <f t="shared" si="0"/>
        <v>0.06</v>
      </c>
      <c r="E42" s="1">
        <v>0.1482</v>
      </c>
      <c r="F42" s="9">
        <v>408</v>
      </c>
      <c r="G42" s="425">
        <v>42570</v>
      </c>
      <c r="H42" s="3" t="s">
        <v>8</v>
      </c>
      <c r="I42" s="4"/>
    </row>
    <row r="43" spans="1:9" ht="30">
      <c r="A43" s="6">
        <v>41</v>
      </c>
      <c r="B43" s="7" t="s">
        <v>48</v>
      </c>
      <c r="C43" s="8" t="str">
        <f>IF(D43=2,"NO","YES")</f>
        <v>YES</v>
      </c>
      <c r="D43" s="1">
        <f t="shared" si="0"/>
        <v>0.66</v>
      </c>
      <c r="E43" s="1">
        <v>1.6302000000000003</v>
      </c>
      <c r="F43" s="9">
        <v>4488</v>
      </c>
      <c r="G43" s="425">
        <v>42570</v>
      </c>
      <c r="H43" s="3" t="s">
        <v>8</v>
      </c>
      <c r="I43" s="4"/>
    </row>
    <row r="44" spans="1:9" ht="45">
      <c r="A44" s="6">
        <v>42</v>
      </c>
      <c r="B44" s="7" t="s">
        <v>49</v>
      </c>
      <c r="C44" s="8" t="str">
        <f>IF(D44=2,"NO","YES")</f>
        <v>YES</v>
      </c>
      <c r="D44" s="1">
        <f t="shared" si="0"/>
        <v>0.47</v>
      </c>
      <c r="E44" s="1">
        <v>1.1609</v>
      </c>
      <c r="F44" s="9">
        <v>3196</v>
      </c>
      <c r="G44" s="425">
        <v>42570</v>
      </c>
      <c r="H44" s="3" t="s">
        <v>8</v>
      </c>
      <c r="I44" s="4"/>
    </row>
    <row r="45" spans="1:9">
      <c r="A45" s="6">
        <v>43</v>
      </c>
      <c r="B45" s="2" t="s">
        <v>50</v>
      </c>
      <c r="C45" s="8" t="str">
        <f>IF(D45=2,"NO","YES")</f>
        <v>YES</v>
      </c>
      <c r="D45" s="1">
        <f t="shared" si="0"/>
        <v>1.39</v>
      </c>
      <c r="E45" s="1">
        <v>3.4333</v>
      </c>
      <c r="F45" s="9">
        <v>9452</v>
      </c>
      <c r="G45" s="425">
        <v>42570</v>
      </c>
      <c r="H45" s="3" t="s">
        <v>8</v>
      </c>
      <c r="I45" s="4"/>
    </row>
    <row r="46" spans="1:9" ht="45">
      <c r="A46" s="6">
        <v>44</v>
      </c>
      <c r="B46" s="7" t="s">
        <v>51</v>
      </c>
      <c r="C46" s="8" t="str">
        <f>IF(D46=2,"NO","YES")</f>
        <v>YES</v>
      </c>
      <c r="D46" s="1">
        <f t="shared" si="0"/>
        <v>1.24</v>
      </c>
      <c r="E46" s="1">
        <v>3.0628000000000002</v>
      </c>
      <c r="F46" s="9">
        <v>8432</v>
      </c>
      <c r="G46" s="425">
        <v>42570</v>
      </c>
      <c r="H46" s="3" t="s">
        <v>8</v>
      </c>
      <c r="I46" s="4"/>
    </row>
    <row r="47" spans="1:9" ht="45">
      <c r="A47" s="6">
        <v>45</v>
      </c>
      <c r="B47" s="7" t="s">
        <v>52</v>
      </c>
      <c r="C47" s="8" t="str">
        <f>IF(D47=2,"NO","YES")</f>
        <v>YES</v>
      </c>
      <c r="D47" s="1">
        <f t="shared" si="0"/>
        <v>0.11</v>
      </c>
      <c r="E47" s="1">
        <v>0.2717</v>
      </c>
      <c r="F47" s="9">
        <v>748</v>
      </c>
      <c r="G47" s="425">
        <v>42570</v>
      </c>
      <c r="H47" s="3" t="s">
        <v>8</v>
      </c>
      <c r="I47" s="4"/>
    </row>
    <row r="48" spans="1:9" ht="45">
      <c r="A48" s="6">
        <v>46</v>
      </c>
      <c r="B48" s="7" t="s">
        <v>53</v>
      </c>
      <c r="C48" s="8" t="str">
        <f>IF(D48=2,"NO","YES")</f>
        <v>YES</v>
      </c>
      <c r="D48" s="1">
        <f t="shared" si="0"/>
        <v>0.46</v>
      </c>
      <c r="E48" s="1">
        <v>1.1362000000000001</v>
      </c>
      <c r="F48" s="9">
        <v>3128</v>
      </c>
      <c r="G48" s="425">
        <v>42570</v>
      </c>
      <c r="H48" s="3" t="s">
        <v>8</v>
      </c>
      <c r="I48" s="4"/>
    </row>
    <row r="49" spans="1:9" ht="45">
      <c r="A49" s="6">
        <v>47</v>
      </c>
      <c r="B49" s="7" t="s">
        <v>54</v>
      </c>
      <c r="C49" s="8" t="str">
        <f>IF(D49=2,"NO","YES")</f>
        <v>YES</v>
      </c>
      <c r="D49" s="1">
        <f t="shared" si="0"/>
        <v>0.5</v>
      </c>
      <c r="E49" s="1">
        <v>1.2350000000000001</v>
      </c>
      <c r="F49" s="9">
        <v>3400</v>
      </c>
      <c r="G49" s="425">
        <v>42570</v>
      </c>
      <c r="H49" s="3" t="s">
        <v>8</v>
      </c>
      <c r="I49" s="4"/>
    </row>
    <row r="50" spans="1:9" ht="30">
      <c r="A50" s="6">
        <v>48</v>
      </c>
      <c r="B50" s="7" t="s">
        <v>55</v>
      </c>
      <c r="C50" s="8" t="str">
        <f>IF(D50=2,"NO","YES")</f>
        <v>YES</v>
      </c>
      <c r="D50" s="1">
        <f t="shared" si="0"/>
        <v>0.5</v>
      </c>
      <c r="E50" s="1">
        <v>1.2350000000000001</v>
      </c>
      <c r="F50" s="9">
        <v>3400</v>
      </c>
      <c r="G50" s="425">
        <v>42570</v>
      </c>
      <c r="H50" s="3" t="s">
        <v>8</v>
      </c>
      <c r="I50" s="4"/>
    </row>
    <row r="51" spans="1:9" ht="45">
      <c r="A51" s="6">
        <v>49</v>
      </c>
      <c r="B51" s="7" t="s">
        <v>56</v>
      </c>
      <c r="C51" s="8" t="str">
        <f>IF(D51=2,"NO","YES")</f>
        <v>YES</v>
      </c>
      <c r="D51" s="1">
        <f t="shared" si="0"/>
        <v>0.73</v>
      </c>
      <c r="E51" s="1">
        <v>1.8031000000000001</v>
      </c>
      <c r="F51" s="9">
        <v>4964</v>
      </c>
      <c r="G51" s="425">
        <v>42570</v>
      </c>
      <c r="H51" s="3" t="s">
        <v>8</v>
      </c>
      <c r="I51" s="4"/>
    </row>
    <row r="52" spans="1:9" ht="30">
      <c r="A52" s="6">
        <v>50</v>
      </c>
      <c r="B52" s="7" t="s">
        <v>57</v>
      </c>
      <c r="C52" s="8" t="str">
        <f>IF(D52=2,"NO","YES")</f>
        <v>NO</v>
      </c>
      <c r="D52" s="1">
        <f t="shared" si="0"/>
        <v>2</v>
      </c>
      <c r="E52" s="1">
        <v>4.9400000000000004</v>
      </c>
      <c r="F52" s="9">
        <v>13600</v>
      </c>
      <c r="G52" s="425">
        <v>42570</v>
      </c>
      <c r="H52" s="3" t="s">
        <v>8</v>
      </c>
      <c r="I52" s="4"/>
    </row>
    <row r="53" spans="1:9" ht="30">
      <c r="A53" s="6">
        <v>51</v>
      </c>
      <c r="B53" s="7" t="s">
        <v>58</v>
      </c>
      <c r="C53" s="8" t="str">
        <f>IF(D53=2,"NO","YES")</f>
        <v>YES</v>
      </c>
      <c r="D53" s="1">
        <f t="shared" si="0"/>
        <v>0.25</v>
      </c>
      <c r="E53" s="1">
        <v>0.61750000000000005</v>
      </c>
      <c r="F53" s="9">
        <v>1700</v>
      </c>
      <c r="G53" s="425">
        <v>42570</v>
      </c>
      <c r="H53" s="3" t="s">
        <v>8</v>
      </c>
      <c r="I53" s="4"/>
    </row>
    <row r="54" spans="1:9" ht="45">
      <c r="A54" s="6">
        <v>52</v>
      </c>
      <c r="B54" s="2" t="s">
        <v>59</v>
      </c>
      <c r="C54" s="8" t="str">
        <f>IF(D54=2,"NO","YES")</f>
        <v>NO</v>
      </c>
      <c r="D54" s="1">
        <f t="shared" si="0"/>
        <v>2</v>
      </c>
      <c r="E54" s="1">
        <v>4.9400000000000004</v>
      </c>
      <c r="F54" s="9">
        <v>13600</v>
      </c>
      <c r="G54" s="425">
        <v>42570</v>
      </c>
      <c r="H54" s="3" t="s">
        <v>8</v>
      </c>
      <c r="I54" s="4"/>
    </row>
    <row r="55" spans="1:9" ht="60">
      <c r="A55" s="6">
        <v>53</v>
      </c>
      <c r="B55" s="7" t="s">
        <v>60</v>
      </c>
      <c r="C55" s="8" t="str">
        <f>IF(D55=2,"NO","YES")</f>
        <v>YES</v>
      </c>
      <c r="D55" s="1">
        <f t="shared" si="0"/>
        <v>0.59</v>
      </c>
      <c r="E55" s="1">
        <v>1.4573</v>
      </c>
      <c r="F55" s="9">
        <v>4012</v>
      </c>
      <c r="G55" s="425">
        <v>42570</v>
      </c>
      <c r="H55" s="3" t="s">
        <v>8</v>
      </c>
      <c r="I55" s="4"/>
    </row>
    <row r="56" spans="1:9" ht="45">
      <c r="A56" s="6">
        <v>54</v>
      </c>
      <c r="B56" s="7" t="s">
        <v>61</v>
      </c>
      <c r="C56" s="8" t="str">
        <f>IF(D56=2,"NO","YES")</f>
        <v>YES</v>
      </c>
      <c r="D56" s="1">
        <f t="shared" si="0"/>
        <v>1.02</v>
      </c>
      <c r="E56" s="1">
        <v>2.5194000000000001</v>
      </c>
      <c r="F56" s="9">
        <v>6936</v>
      </c>
      <c r="G56" s="425">
        <v>42570</v>
      </c>
      <c r="H56" s="3" t="s">
        <v>8</v>
      </c>
      <c r="I56" s="4"/>
    </row>
    <row r="57" spans="1:9" ht="30">
      <c r="A57" s="6">
        <v>55</v>
      </c>
      <c r="B57" s="7" t="s">
        <v>62</v>
      </c>
      <c r="C57" s="8" t="str">
        <f>IF(D57=2,"NO","YES")</f>
        <v>YES</v>
      </c>
      <c r="D57" s="1">
        <f t="shared" si="0"/>
        <v>1.1499999999999999</v>
      </c>
      <c r="E57" s="1">
        <v>2.8405</v>
      </c>
      <c r="F57" s="9">
        <v>7820</v>
      </c>
      <c r="G57" s="425">
        <v>42570</v>
      </c>
      <c r="H57" s="3" t="s">
        <v>8</v>
      </c>
      <c r="I57" s="4"/>
    </row>
    <row r="58" spans="1:9">
      <c r="A58" s="6">
        <v>56</v>
      </c>
      <c r="B58" s="7" t="s">
        <v>63</v>
      </c>
      <c r="C58" s="8" t="str">
        <f>IF(D58=2,"NO","YES")</f>
        <v>YES</v>
      </c>
      <c r="D58" s="1">
        <f t="shared" si="0"/>
        <v>1.56</v>
      </c>
      <c r="E58" s="1">
        <v>3.8532000000000006</v>
      </c>
      <c r="F58" s="9">
        <v>10608</v>
      </c>
      <c r="G58" s="425">
        <v>42570</v>
      </c>
      <c r="H58" s="3" t="s">
        <v>8</v>
      </c>
      <c r="I58" s="4"/>
    </row>
    <row r="59" spans="1:9" ht="45">
      <c r="A59" s="6">
        <v>57</v>
      </c>
      <c r="B59" s="7" t="s">
        <v>64</v>
      </c>
      <c r="C59" s="8" t="str">
        <f>IF(D59=2,"NO","YES")</f>
        <v>YES</v>
      </c>
      <c r="D59" s="1">
        <f t="shared" si="0"/>
        <v>1.59</v>
      </c>
      <c r="E59" s="1">
        <v>3.9273000000000007</v>
      </c>
      <c r="F59" s="9">
        <v>10812</v>
      </c>
      <c r="G59" s="425">
        <v>42570</v>
      </c>
      <c r="H59" s="3" t="s">
        <v>8</v>
      </c>
      <c r="I59" s="4"/>
    </row>
    <row r="60" spans="1:9" ht="30">
      <c r="A60" s="6">
        <v>58</v>
      </c>
      <c r="B60" s="7" t="s">
        <v>65</v>
      </c>
      <c r="C60" s="8" t="str">
        <f>IF(D60=2,"NO","YES")</f>
        <v>YES</v>
      </c>
      <c r="D60" s="1">
        <f t="shared" si="0"/>
        <v>0.04</v>
      </c>
      <c r="E60" s="1">
        <v>9.8800000000000013E-2</v>
      </c>
      <c r="F60" s="9">
        <v>272</v>
      </c>
      <c r="G60" s="425">
        <v>42570</v>
      </c>
      <c r="H60" s="3" t="s">
        <v>8</v>
      </c>
      <c r="I60" s="4"/>
    </row>
    <row r="61" spans="1:9" ht="45">
      <c r="A61" s="6">
        <v>59</v>
      </c>
      <c r="B61" s="7" t="s">
        <v>66</v>
      </c>
      <c r="C61" s="8" t="str">
        <f>IF(D61=2,"NO","YES")</f>
        <v>YES</v>
      </c>
      <c r="D61" s="1">
        <f t="shared" si="0"/>
        <v>0.92</v>
      </c>
      <c r="E61" s="1">
        <v>2.2724000000000002</v>
      </c>
      <c r="F61" s="9">
        <v>6256</v>
      </c>
      <c r="G61" s="425">
        <v>42570</v>
      </c>
      <c r="H61" s="3" t="s">
        <v>8</v>
      </c>
      <c r="I61" s="4"/>
    </row>
    <row r="62" spans="1:9" ht="45">
      <c r="A62" s="6">
        <v>60</v>
      </c>
      <c r="B62" s="7" t="s">
        <v>67</v>
      </c>
      <c r="C62" s="8" t="str">
        <f>IF(D62=2,"NO","YES")</f>
        <v>YES</v>
      </c>
      <c r="D62" s="1">
        <f t="shared" si="0"/>
        <v>0.41</v>
      </c>
      <c r="E62" s="1">
        <v>1.0126999999999999</v>
      </c>
      <c r="F62" s="9">
        <v>2788</v>
      </c>
      <c r="G62" s="425">
        <v>42570</v>
      </c>
      <c r="H62" s="3" t="s">
        <v>8</v>
      </c>
      <c r="I62" s="4"/>
    </row>
    <row r="63" spans="1:9" ht="45">
      <c r="A63" s="6">
        <v>61</v>
      </c>
      <c r="B63" s="7" t="s">
        <v>68</v>
      </c>
      <c r="C63" s="8" t="str">
        <f>IF(D63=2,"NO","YES")</f>
        <v>YES</v>
      </c>
      <c r="D63" s="1">
        <f t="shared" si="0"/>
        <v>0.28999999999999998</v>
      </c>
      <c r="E63" s="1">
        <v>0.71630000000000005</v>
      </c>
      <c r="F63" s="9">
        <v>1972</v>
      </c>
      <c r="G63" s="425">
        <v>42570</v>
      </c>
      <c r="H63" s="3" t="s">
        <v>8</v>
      </c>
      <c r="I63" s="4"/>
    </row>
    <row r="64" spans="1:9" ht="45">
      <c r="A64" s="6">
        <v>62</v>
      </c>
      <c r="B64" s="7" t="s">
        <v>69</v>
      </c>
      <c r="C64" s="8" t="str">
        <f>IF(D64=2,"NO","YES")</f>
        <v>YES</v>
      </c>
      <c r="D64" s="1">
        <f t="shared" si="0"/>
        <v>0.11</v>
      </c>
      <c r="E64" s="1">
        <v>0.2717</v>
      </c>
      <c r="F64" s="9">
        <v>748</v>
      </c>
      <c r="G64" s="425">
        <v>42570</v>
      </c>
      <c r="H64" s="3" t="s">
        <v>8</v>
      </c>
      <c r="I64" s="4"/>
    </row>
    <row r="65" spans="1:9" ht="30">
      <c r="A65" s="6">
        <v>63</v>
      </c>
      <c r="B65" s="7" t="s">
        <v>70</v>
      </c>
      <c r="C65" s="8" t="str">
        <f>IF(D65=2,"NO","YES")</f>
        <v>NO</v>
      </c>
      <c r="D65" s="1">
        <f t="shared" si="0"/>
        <v>2</v>
      </c>
      <c r="E65" s="1">
        <v>4.9400000000000004</v>
      </c>
      <c r="F65" s="9">
        <v>13600</v>
      </c>
      <c r="G65" s="425">
        <v>42570</v>
      </c>
      <c r="H65" s="3" t="s">
        <v>8</v>
      </c>
      <c r="I65" s="4"/>
    </row>
    <row r="66" spans="1:9" ht="45">
      <c r="A66" s="6">
        <v>64</v>
      </c>
      <c r="B66" s="7" t="s">
        <v>71</v>
      </c>
      <c r="C66" s="8" t="str">
        <f>IF(D66=2,"NO","YES")</f>
        <v>YES</v>
      </c>
      <c r="D66" s="1">
        <f t="shared" si="0"/>
        <v>0.42</v>
      </c>
      <c r="E66" s="1">
        <v>1.0374000000000001</v>
      </c>
      <c r="F66" s="9">
        <v>2856</v>
      </c>
      <c r="G66" s="425">
        <v>42570</v>
      </c>
      <c r="H66" s="3" t="s">
        <v>8</v>
      </c>
      <c r="I66" s="4"/>
    </row>
    <row r="67" spans="1:9" ht="45">
      <c r="A67" s="6">
        <v>65</v>
      </c>
      <c r="B67" s="7" t="s">
        <v>72</v>
      </c>
      <c r="C67" s="8" t="str">
        <f>IF(D67=2,"NO","YES")</f>
        <v>YES</v>
      </c>
      <c r="D67" s="1">
        <f t="shared" si="0"/>
        <v>0.54</v>
      </c>
      <c r="E67" s="1">
        <v>1.3338000000000001</v>
      </c>
      <c r="F67" s="9">
        <v>3672</v>
      </c>
      <c r="G67" s="425">
        <v>42570</v>
      </c>
      <c r="H67" s="3" t="s">
        <v>8</v>
      </c>
      <c r="I67" s="4"/>
    </row>
    <row r="68" spans="1:9" ht="45">
      <c r="A68" s="6">
        <v>66</v>
      </c>
      <c r="B68" s="2" t="s">
        <v>73</v>
      </c>
      <c r="C68" s="8" t="str">
        <f>IF(D68=2,"NO","YES")</f>
        <v>YES</v>
      </c>
      <c r="D68" s="1">
        <f t="shared" ref="D68:D131" si="1">F68/6800</f>
        <v>0.68</v>
      </c>
      <c r="E68" s="1">
        <v>1.6796000000000002</v>
      </c>
      <c r="F68" s="9">
        <v>4624</v>
      </c>
      <c r="G68" s="425">
        <v>42570</v>
      </c>
      <c r="H68" s="3" t="s">
        <v>8</v>
      </c>
      <c r="I68" s="4"/>
    </row>
    <row r="69" spans="1:9" ht="45">
      <c r="A69" s="6">
        <v>67</v>
      </c>
      <c r="B69" s="7" t="s">
        <v>74</v>
      </c>
      <c r="C69" s="8" t="str">
        <f>IF(D69=2,"NO","YES")</f>
        <v>YES</v>
      </c>
      <c r="D69" s="1">
        <f t="shared" si="1"/>
        <v>0.63</v>
      </c>
      <c r="E69" s="1">
        <v>1.5561</v>
      </c>
      <c r="F69" s="9">
        <v>4284</v>
      </c>
      <c r="G69" s="425">
        <v>42570</v>
      </c>
      <c r="H69" s="3" t="s">
        <v>8</v>
      </c>
      <c r="I69" s="4"/>
    </row>
    <row r="70" spans="1:9" ht="45">
      <c r="A70" s="6">
        <v>68</v>
      </c>
      <c r="B70" s="2" t="s">
        <v>75</v>
      </c>
      <c r="C70" s="8" t="str">
        <f>IF(D70=2,"NO","YES")</f>
        <v>YES</v>
      </c>
      <c r="D70" s="1">
        <f t="shared" si="1"/>
        <v>0.61</v>
      </c>
      <c r="E70" s="1">
        <v>1.5067000000000002</v>
      </c>
      <c r="F70" s="9">
        <v>4148</v>
      </c>
      <c r="G70" s="425">
        <v>42570</v>
      </c>
      <c r="H70" s="3" t="s">
        <v>8</v>
      </c>
      <c r="I70" s="4"/>
    </row>
    <row r="71" spans="1:9" ht="60">
      <c r="A71" s="6">
        <v>69</v>
      </c>
      <c r="B71" s="2" t="s">
        <v>76</v>
      </c>
      <c r="C71" s="8" t="str">
        <f>IF(D71=2,"NO","YES")</f>
        <v>YES</v>
      </c>
      <c r="D71" s="1">
        <f t="shared" si="1"/>
        <v>1</v>
      </c>
      <c r="E71" s="1">
        <v>2.4700000000000002</v>
      </c>
      <c r="F71" s="9">
        <v>6800</v>
      </c>
      <c r="G71" s="425">
        <v>42570</v>
      </c>
      <c r="H71" s="3" t="s">
        <v>8</v>
      </c>
      <c r="I71" s="4"/>
    </row>
    <row r="72" spans="1:9" ht="45">
      <c r="A72" s="6">
        <v>70</v>
      </c>
      <c r="B72" s="2" t="s">
        <v>77</v>
      </c>
      <c r="C72" s="8" t="str">
        <f>IF(D72=2,"NO","YES")</f>
        <v>NO</v>
      </c>
      <c r="D72" s="1">
        <f t="shared" si="1"/>
        <v>2</v>
      </c>
      <c r="E72" s="1">
        <v>4.9400000000000004</v>
      </c>
      <c r="F72" s="9">
        <v>13600</v>
      </c>
      <c r="G72" s="425">
        <v>42570</v>
      </c>
      <c r="H72" s="3" t="s">
        <v>8</v>
      </c>
      <c r="I72" s="4"/>
    </row>
    <row r="73" spans="1:9" ht="60">
      <c r="A73" s="6">
        <v>71</v>
      </c>
      <c r="B73" s="2" t="s">
        <v>78</v>
      </c>
      <c r="C73" s="8" t="str">
        <f>IF(D73=2,"NO","YES")</f>
        <v>YES</v>
      </c>
      <c r="D73" s="1">
        <f t="shared" si="1"/>
        <v>0.85</v>
      </c>
      <c r="E73" s="1">
        <v>2.0994999999999999</v>
      </c>
      <c r="F73" s="9">
        <v>5780</v>
      </c>
      <c r="G73" s="425">
        <v>42570</v>
      </c>
      <c r="H73" s="3" t="s">
        <v>8</v>
      </c>
      <c r="I73" s="4"/>
    </row>
    <row r="74" spans="1:9" ht="45">
      <c r="A74" s="6">
        <v>72</v>
      </c>
      <c r="B74" s="7" t="s">
        <v>79</v>
      </c>
      <c r="C74" s="8" t="str">
        <f>IF(D74=2,"NO","YES")</f>
        <v>YES</v>
      </c>
      <c r="D74" s="1">
        <f t="shared" si="1"/>
        <v>0.54</v>
      </c>
      <c r="E74" s="1">
        <v>1.3338000000000001</v>
      </c>
      <c r="F74" s="9">
        <v>3672</v>
      </c>
      <c r="G74" s="425">
        <v>42570</v>
      </c>
      <c r="H74" s="3" t="s">
        <v>8</v>
      </c>
      <c r="I74" s="4"/>
    </row>
    <row r="75" spans="1:9" ht="45">
      <c r="A75" s="6">
        <v>73</v>
      </c>
      <c r="B75" s="2" t="s">
        <v>80</v>
      </c>
      <c r="C75" s="8" t="str">
        <f>IF(D75=2,"NO","YES")</f>
        <v>NO</v>
      </c>
      <c r="D75" s="1">
        <f t="shared" si="1"/>
        <v>2</v>
      </c>
      <c r="E75" s="1">
        <v>4.9400000000000004</v>
      </c>
      <c r="F75" s="9">
        <v>13600</v>
      </c>
      <c r="G75" s="425">
        <v>42570</v>
      </c>
      <c r="H75" s="3" t="s">
        <v>8</v>
      </c>
      <c r="I75" s="4"/>
    </row>
    <row r="76" spans="1:9" ht="45">
      <c r="A76" s="6">
        <v>74</v>
      </c>
      <c r="B76" s="7" t="s">
        <v>81</v>
      </c>
      <c r="C76" s="8" t="str">
        <f>IF(D76=2,"NO","YES")</f>
        <v>YES</v>
      </c>
      <c r="D76" s="1">
        <f t="shared" si="1"/>
        <v>0.59</v>
      </c>
      <c r="E76" s="1">
        <v>1.4573</v>
      </c>
      <c r="F76" s="9">
        <v>4012</v>
      </c>
      <c r="G76" s="425">
        <v>42570</v>
      </c>
      <c r="H76" s="3" t="s">
        <v>8</v>
      </c>
      <c r="I76" s="4"/>
    </row>
    <row r="77" spans="1:9" ht="45">
      <c r="A77" s="6">
        <v>75</v>
      </c>
      <c r="B77" s="7" t="s">
        <v>82</v>
      </c>
      <c r="C77" s="8" t="str">
        <f>IF(D77=2,"NO","YES")</f>
        <v>NO</v>
      </c>
      <c r="D77" s="1">
        <f t="shared" si="1"/>
        <v>2</v>
      </c>
      <c r="E77" s="1">
        <v>4.9400000000000004</v>
      </c>
      <c r="F77" s="9">
        <v>13600</v>
      </c>
      <c r="G77" s="425">
        <v>42570</v>
      </c>
      <c r="H77" s="3" t="s">
        <v>8</v>
      </c>
      <c r="I77" s="4"/>
    </row>
    <row r="78" spans="1:9" ht="45">
      <c r="A78" s="6">
        <v>76</v>
      </c>
      <c r="B78" s="7" t="s">
        <v>83</v>
      </c>
      <c r="C78" s="8" t="str">
        <f>IF(D78=2,"NO","YES")</f>
        <v>YES</v>
      </c>
      <c r="D78" s="1">
        <f t="shared" si="1"/>
        <v>0.34</v>
      </c>
      <c r="E78" s="1">
        <v>0.8398000000000001</v>
      </c>
      <c r="F78" s="9">
        <v>2312</v>
      </c>
      <c r="G78" s="425">
        <v>42570</v>
      </c>
      <c r="H78" s="3" t="s">
        <v>8</v>
      </c>
      <c r="I78" s="4"/>
    </row>
    <row r="79" spans="1:9" ht="45">
      <c r="A79" s="6">
        <v>77</v>
      </c>
      <c r="B79" s="2" t="s">
        <v>84</v>
      </c>
      <c r="C79" s="8" t="str">
        <f>IF(D79=2,"NO","YES")</f>
        <v>YES</v>
      </c>
      <c r="D79" s="1">
        <f t="shared" si="1"/>
        <v>0.63</v>
      </c>
      <c r="E79" s="1">
        <v>1.5561</v>
      </c>
      <c r="F79" s="9">
        <v>4284</v>
      </c>
      <c r="G79" s="425">
        <v>42570</v>
      </c>
      <c r="H79" s="3" t="s">
        <v>8</v>
      </c>
      <c r="I79" s="4"/>
    </row>
    <row r="80" spans="1:9" ht="45">
      <c r="A80" s="6">
        <v>78</v>
      </c>
      <c r="B80" s="7" t="s">
        <v>85</v>
      </c>
      <c r="C80" s="8" t="str">
        <f>IF(D80=2,"NO","YES")</f>
        <v>YES</v>
      </c>
      <c r="D80" s="1">
        <f t="shared" si="1"/>
        <v>0.5</v>
      </c>
      <c r="E80" s="1">
        <v>1.2350000000000001</v>
      </c>
      <c r="F80" s="9">
        <v>3400</v>
      </c>
      <c r="G80" s="425">
        <v>42570</v>
      </c>
      <c r="H80" s="3" t="s">
        <v>8</v>
      </c>
      <c r="I80" s="4"/>
    </row>
    <row r="81" spans="1:9" ht="45">
      <c r="A81" s="6">
        <v>79</v>
      </c>
      <c r="B81" s="2" t="s">
        <v>86</v>
      </c>
      <c r="C81" s="8" t="str">
        <f>IF(D81=2,"NO","YES")</f>
        <v>YES</v>
      </c>
      <c r="D81" s="1">
        <f t="shared" si="1"/>
        <v>0.9</v>
      </c>
      <c r="E81" s="1">
        <v>2.2230000000000003</v>
      </c>
      <c r="F81" s="9">
        <v>6120</v>
      </c>
      <c r="G81" s="425">
        <v>42570</v>
      </c>
      <c r="H81" s="3" t="s">
        <v>8</v>
      </c>
      <c r="I81" s="4"/>
    </row>
    <row r="82" spans="1:9" ht="45">
      <c r="A82" s="6">
        <v>80</v>
      </c>
      <c r="B82" s="7" t="s">
        <v>87</v>
      </c>
      <c r="C82" s="8" t="str">
        <f>IF(D82=2,"NO","YES")</f>
        <v>YES</v>
      </c>
      <c r="D82" s="1">
        <f t="shared" si="1"/>
        <v>0.31</v>
      </c>
      <c r="E82" s="1">
        <v>0.76570000000000005</v>
      </c>
      <c r="F82" s="9">
        <v>2108</v>
      </c>
      <c r="G82" s="425">
        <v>42570</v>
      </c>
      <c r="H82" s="3" t="s">
        <v>8</v>
      </c>
      <c r="I82" s="4"/>
    </row>
    <row r="83" spans="1:9" ht="45">
      <c r="A83" s="6">
        <v>81</v>
      </c>
      <c r="B83" s="7" t="s">
        <v>88</v>
      </c>
      <c r="C83" s="8" t="str">
        <f>IF(D83=2,"NO","YES")</f>
        <v>YES</v>
      </c>
      <c r="D83" s="1">
        <f t="shared" si="1"/>
        <v>0.47</v>
      </c>
      <c r="E83" s="1">
        <v>1.1609</v>
      </c>
      <c r="F83" s="9">
        <v>3196</v>
      </c>
      <c r="G83" s="425">
        <v>42570</v>
      </c>
      <c r="H83" s="3" t="s">
        <v>8</v>
      </c>
      <c r="I83" s="4"/>
    </row>
    <row r="84" spans="1:9">
      <c r="A84" s="6">
        <v>82</v>
      </c>
      <c r="B84" s="2" t="s">
        <v>89</v>
      </c>
      <c r="C84" s="8" t="str">
        <f>IF(D84=2,"NO","YES")</f>
        <v>NO</v>
      </c>
      <c r="D84" s="1">
        <f t="shared" si="1"/>
        <v>2</v>
      </c>
      <c r="E84" s="1">
        <v>4.9400000000000004</v>
      </c>
      <c r="F84" s="9">
        <v>13600</v>
      </c>
      <c r="G84" s="425">
        <v>42570</v>
      </c>
      <c r="H84" s="3" t="s">
        <v>8</v>
      </c>
      <c r="I84" s="4"/>
    </row>
    <row r="85" spans="1:9" ht="45">
      <c r="A85" s="6">
        <v>83</v>
      </c>
      <c r="B85" s="2" t="s">
        <v>90</v>
      </c>
      <c r="C85" s="8" t="str">
        <f>IF(D85=2,"NO","YES")</f>
        <v>YES</v>
      </c>
      <c r="D85" s="1">
        <f t="shared" si="1"/>
        <v>0.68</v>
      </c>
      <c r="E85" s="1">
        <v>1.6796000000000002</v>
      </c>
      <c r="F85" s="9">
        <v>4624</v>
      </c>
      <c r="G85" s="425">
        <v>42570</v>
      </c>
      <c r="H85" s="3" t="s">
        <v>8</v>
      </c>
      <c r="I85" s="4"/>
    </row>
    <row r="86" spans="1:9" ht="45">
      <c r="A86" s="6">
        <v>84</v>
      </c>
      <c r="B86" s="7" t="s">
        <v>91</v>
      </c>
      <c r="C86" s="8" t="str">
        <f>IF(D86=2,"NO","YES")</f>
        <v>YES</v>
      </c>
      <c r="D86" s="1">
        <f t="shared" si="1"/>
        <v>0.73</v>
      </c>
      <c r="E86" s="1">
        <v>1.8031000000000001</v>
      </c>
      <c r="F86" s="9">
        <v>4964</v>
      </c>
      <c r="G86" s="425">
        <v>42570</v>
      </c>
      <c r="H86" s="3" t="s">
        <v>8</v>
      </c>
      <c r="I86" s="4"/>
    </row>
    <row r="87" spans="1:9" ht="45">
      <c r="A87" s="6">
        <v>85</v>
      </c>
      <c r="B87" s="2" t="s">
        <v>92</v>
      </c>
      <c r="C87" s="8" t="str">
        <f>IF(D87=2,"NO","YES")</f>
        <v>NO</v>
      </c>
      <c r="D87" s="1">
        <f t="shared" si="1"/>
        <v>2</v>
      </c>
      <c r="E87" s="1">
        <v>4.9400000000000004</v>
      </c>
      <c r="F87" s="9">
        <v>13600</v>
      </c>
      <c r="G87" s="425">
        <v>42570</v>
      </c>
      <c r="H87" s="3" t="s">
        <v>8</v>
      </c>
      <c r="I87" s="4"/>
    </row>
    <row r="88" spans="1:9" ht="45">
      <c r="A88" s="6">
        <v>86</v>
      </c>
      <c r="B88" s="7" t="s">
        <v>93</v>
      </c>
      <c r="C88" s="8" t="str">
        <f>IF(D88=2,"NO","YES")</f>
        <v>YES</v>
      </c>
      <c r="D88" s="1">
        <f t="shared" si="1"/>
        <v>0.38</v>
      </c>
      <c r="E88" s="1">
        <v>0.9386000000000001</v>
      </c>
      <c r="F88" s="9">
        <v>2584</v>
      </c>
      <c r="G88" s="425">
        <v>42570</v>
      </c>
      <c r="H88" s="3" t="s">
        <v>8</v>
      </c>
      <c r="I88" s="4"/>
    </row>
    <row r="89" spans="1:9" ht="45">
      <c r="A89" s="6">
        <v>87</v>
      </c>
      <c r="B89" s="7" t="s">
        <v>94</v>
      </c>
      <c r="C89" s="8" t="str">
        <f>IF(D89=2,"NO","YES")</f>
        <v>YES</v>
      </c>
      <c r="D89" s="1">
        <f t="shared" si="1"/>
        <v>0.71</v>
      </c>
      <c r="E89" s="1">
        <v>1.7537</v>
      </c>
      <c r="F89" s="9">
        <v>4828</v>
      </c>
      <c r="G89" s="425">
        <v>42570</v>
      </c>
      <c r="H89" s="3" t="s">
        <v>8</v>
      </c>
      <c r="I89" s="4"/>
    </row>
    <row r="90" spans="1:9" ht="45">
      <c r="A90" s="6">
        <v>88</v>
      </c>
      <c r="B90" s="7" t="s">
        <v>95</v>
      </c>
      <c r="C90" s="8" t="str">
        <f>IF(D90=2,"NO","YES")</f>
        <v>YES</v>
      </c>
      <c r="D90" s="1">
        <f t="shared" si="1"/>
        <v>0.61</v>
      </c>
      <c r="E90" s="1">
        <v>1.5067000000000002</v>
      </c>
      <c r="F90" s="9">
        <v>4148</v>
      </c>
      <c r="G90" s="425">
        <v>42570</v>
      </c>
      <c r="H90" s="3" t="s">
        <v>8</v>
      </c>
      <c r="I90" s="4"/>
    </row>
    <row r="91" spans="1:9">
      <c r="A91" s="6">
        <v>89</v>
      </c>
      <c r="B91" s="7" t="s">
        <v>96</v>
      </c>
      <c r="C91" s="8" t="str">
        <f>IF(D91=2,"NO","YES")</f>
        <v>YES</v>
      </c>
      <c r="D91" s="1">
        <f t="shared" si="1"/>
        <v>0.31</v>
      </c>
      <c r="E91" s="1">
        <v>0.76570000000000005</v>
      </c>
      <c r="F91" s="9">
        <v>2108</v>
      </c>
      <c r="G91" s="425">
        <v>42570</v>
      </c>
      <c r="H91" s="3" t="s">
        <v>8</v>
      </c>
      <c r="I91" s="4"/>
    </row>
    <row r="92" spans="1:9" ht="45">
      <c r="A92" s="6">
        <v>90</v>
      </c>
      <c r="B92" s="7" t="s">
        <v>97</v>
      </c>
      <c r="C92" s="8" t="str">
        <f>IF(D92=2,"NO","YES")</f>
        <v>YES</v>
      </c>
      <c r="D92" s="1">
        <f t="shared" si="1"/>
        <v>0.59</v>
      </c>
      <c r="E92" s="1">
        <v>1.4573</v>
      </c>
      <c r="F92" s="9">
        <v>4012</v>
      </c>
      <c r="G92" s="425">
        <v>42570</v>
      </c>
      <c r="H92" s="3" t="s">
        <v>8</v>
      </c>
      <c r="I92" s="4"/>
    </row>
    <row r="93" spans="1:9" ht="45">
      <c r="A93" s="6">
        <v>91</v>
      </c>
      <c r="B93" s="7" t="s">
        <v>98</v>
      </c>
      <c r="C93" s="8" t="str">
        <f>IF(D93=2,"NO","YES")</f>
        <v>YES</v>
      </c>
      <c r="D93" s="1">
        <f t="shared" si="1"/>
        <v>0.41</v>
      </c>
      <c r="E93" s="1">
        <v>1.0126999999999999</v>
      </c>
      <c r="F93" s="9">
        <v>2788</v>
      </c>
      <c r="G93" s="425">
        <v>42570</v>
      </c>
      <c r="H93" s="3" t="s">
        <v>8</v>
      </c>
      <c r="I93" s="4"/>
    </row>
    <row r="94" spans="1:9" ht="45">
      <c r="A94" s="6">
        <v>92</v>
      </c>
      <c r="B94" s="7" t="s">
        <v>99</v>
      </c>
      <c r="C94" s="8" t="str">
        <f>IF(D94=2,"NO","YES")</f>
        <v>YES</v>
      </c>
      <c r="D94" s="1">
        <f t="shared" si="1"/>
        <v>1.2</v>
      </c>
      <c r="E94" s="1">
        <v>2.964</v>
      </c>
      <c r="F94" s="9">
        <v>8160</v>
      </c>
      <c r="G94" s="425">
        <v>42570</v>
      </c>
      <c r="H94" s="3" t="s">
        <v>8</v>
      </c>
      <c r="I94" s="4"/>
    </row>
    <row r="95" spans="1:9">
      <c r="A95" s="6">
        <v>93</v>
      </c>
      <c r="B95" s="7" t="s">
        <v>100</v>
      </c>
      <c r="C95" s="8" t="str">
        <f>IF(D95=2,"NO","YES")</f>
        <v>YES</v>
      </c>
      <c r="D95" s="1">
        <f t="shared" si="1"/>
        <v>1.1100000000000001</v>
      </c>
      <c r="E95" s="1">
        <v>2.7417000000000002</v>
      </c>
      <c r="F95" s="9">
        <v>7548</v>
      </c>
      <c r="G95" s="425">
        <v>42570</v>
      </c>
      <c r="H95" s="3" t="s">
        <v>8</v>
      </c>
      <c r="I95" s="4"/>
    </row>
    <row r="96" spans="1:9" ht="45">
      <c r="A96" s="6">
        <v>94</v>
      </c>
      <c r="B96" s="7" t="s">
        <v>101</v>
      </c>
      <c r="C96" s="8" t="str">
        <f>IF(D96=2,"NO","YES")</f>
        <v>YES</v>
      </c>
      <c r="D96" s="1">
        <f t="shared" si="1"/>
        <v>0.28999999999999998</v>
      </c>
      <c r="E96" s="1">
        <v>0.71630000000000005</v>
      </c>
      <c r="F96" s="9">
        <v>1972</v>
      </c>
      <c r="G96" s="425">
        <v>42570</v>
      </c>
      <c r="H96" s="3" t="s">
        <v>8</v>
      </c>
      <c r="I96" s="4"/>
    </row>
    <row r="97" spans="1:9" ht="45">
      <c r="A97" s="6">
        <v>95</v>
      </c>
      <c r="B97" s="7" t="s">
        <v>102</v>
      </c>
      <c r="C97" s="8" t="str">
        <f>IF(D97=2,"NO","YES")</f>
        <v>YES</v>
      </c>
      <c r="D97" s="1">
        <f t="shared" si="1"/>
        <v>0.45</v>
      </c>
      <c r="E97" s="1">
        <v>1.1115000000000002</v>
      </c>
      <c r="F97" s="9">
        <v>3060</v>
      </c>
      <c r="G97" s="425">
        <v>42570</v>
      </c>
      <c r="H97" s="3" t="s">
        <v>8</v>
      </c>
      <c r="I97" s="4"/>
    </row>
    <row r="98" spans="1:9" ht="45">
      <c r="A98" s="6">
        <v>96</v>
      </c>
      <c r="B98" s="7" t="s">
        <v>103</v>
      </c>
      <c r="C98" s="8" t="str">
        <f>IF(D98=2,"NO","YES")</f>
        <v>YES</v>
      </c>
      <c r="D98" s="1">
        <f t="shared" si="1"/>
        <v>0.34</v>
      </c>
      <c r="E98" s="1">
        <v>0.8398000000000001</v>
      </c>
      <c r="F98" s="9">
        <v>2312</v>
      </c>
      <c r="G98" s="425">
        <v>42570</v>
      </c>
      <c r="H98" s="3" t="s">
        <v>8</v>
      </c>
      <c r="I98" s="4"/>
    </row>
    <row r="99" spans="1:9" ht="45">
      <c r="A99" s="6">
        <v>97</v>
      </c>
      <c r="B99" s="7" t="s">
        <v>104</v>
      </c>
      <c r="C99" s="8" t="str">
        <f>IF(D99=2,"NO","YES")</f>
        <v>YES</v>
      </c>
      <c r="D99" s="1">
        <f t="shared" si="1"/>
        <v>0.73</v>
      </c>
      <c r="E99" s="1">
        <v>1.8031000000000001</v>
      </c>
      <c r="F99" s="9">
        <v>4964</v>
      </c>
      <c r="G99" s="425">
        <v>42570</v>
      </c>
      <c r="H99" s="3" t="s">
        <v>8</v>
      </c>
      <c r="I99" s="4"/>
    </row>
    <row r="100" spans="1:9" ht="45">
      <c r="A100" s="6">
        <v>98</v>
      </c>
      <c r="B100" s="7" t="s">
        <v>105</v>
      </c>
      <c r="C100" s="8" t="str">
        <f>IF(D100=2,"NO","YES")</f>
        <v>YES</v>
      </c>
      <c r="D100" s="1">
        <f t="shared" si="1"/>
        <v>1.23</v>
      </c>
      <c r="E100" s="1">
        <v>3.0381</v>
      </c>
      <c r="F100" s="9">
        <v>8364</v>
      </c>
      <c r="G100" s="425">
        <v>42570</v>
      </c>
      <c r="H100" s="3" t="s">
        <v>8</v>
      </c>
      <c r="I100" s="4"/>
    </row>
    <row r="101" spans="1:9" ht="45">
      <c r="A101" s="6">
        <v>99</v>
      </c>
      <c r="B101" s="7" t="s">
        <v>106</v>
      </c>
      <c r="C101" s="8" t="str">
        <f>IF(D101=2,"NO","YES")</f>
        <v>YES</v>
      </c>
      <c r="D101" s="1">
        <f t="shared" si="1"/>
        <v>0.55000000000000004</v>
      </c>
      <c r="E101" s="1">
        <v>1.3585000000000003</v>
      </c>
      <c r="F101" s="9">
        <v>3740</v>
      </c>
      <c r="G101" s="425">
        <v>42570</v>
      </c>
      <c r="H101" s="3" t="s">
        <v>8</v>
      </c>
      <c r="I101" s="4"/>
    </row>
    <row r="102" spans="1:9" ht="45">
      <c r="A102" s="6">
        <v>100</v>
      </c>
      <c r="B102" s="7" t="s">
        <v>107</v>
      </c>
      <c r="C102" s="8" t="str">
        <f>IF(D102=2,"NO","YES")</f>
        <v>YES</v>
      </c>
      <c r="D102" s="1">
        <f t="shared" si="1"/>
        <v>1.24</v>
      </c>
      <c r="E102" s="1">
        <v>3.0628000000000002</v>
      </c>
      <c r="F102" s="9">
        <v>8432</v>
      </c>
      <c r="G102" s="425">
        <v>42570</v>
      </c>
      <c r="H102" s="3" t="s">
        <v>8</v>
      </c>
      <c r="I102" s="4"/>
    </row>
    <row r="103" spans="1:9" ht="45">
      <c r="A103" s="6">
        <v>101</v>
      </c>
      <c r="B103" s="7" t="s">
        <v>108</v>
      </c>
      <c r="C103" s="8" t="str">
        <f>IF(D103=2,"NO","YES")</f>
        <v>YES</v>
      </c>
      <c r="D103" s="1">
        <f t="shared" si="1"/>
        <v>7.0000000000000007E-2</v>
      </c>
      <c r="E103" s="1">
        <v>0.17290000000000003</v>
      </c>
      <c r="F103" s="9">
        <v>476</v>
      </c>
      <c r="G103" s="425">
        <v>42570</v>
      </c>
      <c r="H103" s="3" t="s">
        <v>8</v>
      </c>
      <c r="I103" s="4"/>
    </row>
    <row r="104" spans="1:9">
      <c r="A104" s="6">
        <v>102</v>
      </c>
      <c r="B104" s="7" t="s">
        <v>109</v>
      </c>
      <c r="C104" s="8" t="str">
        <f>IF(D104=2,"NO","YES")</f>
        <v>YES</v>
      </c>
      <c r="D104" s="1">
        <f t="shared" si="1"/>
        <v>0.62</v>
      </c>
      <c r="E104" s="1">
        <v>1.5314000000000001</v>
      </c>
      <c r="F104" s="9">
        <v>4216</v>
      </c>
      <c r="G104" s="425">
        <v>42570</v>
      </c>
      <c r="H104" s="3" t="s">
        <v>8</v>
      </c>
      <c r="I104" s="4"/>
    </row>
    <row r="105" spans="1:9">
      <c r="A105" s="6">
        <v>103</v>
      </c>
      <c r="B105" s="7" t="s">
        <v>110</v>
      </c>
      <c r="C105" s="8" t="str">
        <f>IF(D105=2,"NO","YES")</f>
        <v>YES</v>
      </c>
      <c r="D105" s="1">
        <f t="shared" si="1"/>
        <v>0.45</v>
      </c>
      <c r="E105" s="1">
        <v>1.1115000000000002</v>
      </c>
      <c r="F105" s="9">
        <v>3060</v>
      </c>
      <c r="G105" s="425">
        <v>42570</v>
      </c>
      <c r="H105" s="3" t="s">
        <v>8</v>
      </c>
      <c r="I105" s="4"/>
    </row>
    <row r="106" spans="1:9" ht="30">
      <c r="A106" s="6">
        <v>104</v>
      </c>
      <c r="B106" s="7" t="s">
        <v>111</v>
      </c>
      <c r="C106" s="8" t="str">
        <f>IF(D106=2,"NO","YES")</f>
        <v>YES</v>
      </c>
      <c r="D106" s="1">
        <f t="shared" si="1"/>
        <v>0.12</v>
      </c>
      <c r="E106" s="1">
        <v>0.2964</v>
      </c>
      <c r="F106" s="9">
        <v>816</v>
      </c>
      <c r="G106" s="425">
        <v>42570</v>
      </c>
      <c r="H106" s="3" t="s">
        <v>8</v>
      </c>
      <c r="I106" s="4"/>
    </row>
    <row r="107" spans="1:9" ht="45">
      <c r="A107" s="6">
        <v>105</v>
      </c>
      <c r="B107" s="7" t="s">
        <v>112</v>
      </c>
      <c r="C107" s="8" t="str">
        <f>IF(D107=2,"NO","YES")</f>
        <v>YES</v>
      </c>
      <c r="D107" s="1">
        <f t="shared" si="1"/>
        <v>0.09</v>
      </c>
      <c r="E107" s="1">
        <v>0.2223</v>
      </c>
      <c r="F107" s="9">
        <v>612</v>
      </c>
      <c r="G107" s="425">
        <v>42570</v>
      </c>
      <c r="H107" s="3" t="s">
        <v>8</v>
      </c>
      <c r="I107" s="4"/>
    </row>
    <row r="108" spans="1:9" ht="45">
      <c r="A108" s="6">
        <v>106</v>
      </c>
      <c r="B108" s="7" t="s">
        <v>113</v>
      </c>
      <c r="C108" s="8" t="str">
        <f>IF(D108=2,"NO","YES")</f>
        <v>YES</v>
      </c>
      <c r="D108" s="1">
        <f t="shared" si="1"/>
        <v>0.87</v>
      </c>
      <c r="E108" s="1">
        <v>2.1489000000000003</v>
      </c>
      <c r="F108" s="9">
        <v>5916</v>
      </c>
      <c r="G108" s="425">
        <v>42570</v>
      </c>
      <c r="H108" s="3" t="s">
        <v>8</v>
      </c>
      <c r="I108" s="4"/>
    </row>
    <row r="109" spans="1:9" ht="45">
      <c r="A109" s="6">
        <v>107</v>
      </c>
      <c r="B109" s="7" t="s">
        <v>114</v>
      </c>
      <c r="C109" s="8" t="str">
        <f>IF(D109=2,"NO","YES")</f>
        <v>YES</v>
      </c>
      <c r="D109" s="1">
        <f t="shared" si="1"/>
        <v>0.79</v>
      </c>
      <c r="E109" s="1">
        <v>1.9513000000000003</v>
      </c>
      <c r="F109" s="9">
        <v>5372</v>
      </c>
      <c r="G109" s="425">
        <v>42570</v>
      </c>
      <c r="H109" s="3" t="s">
        <v>8</v>
      </c>
      <c r="I109" s="4"/>
    </row>
    <row r="110" spans="1:9" ht="45">
      <c r="A110" s="6">
        <v>108</v>
      </c>
      <c r="B110" s="2" t="s">
        <v>115</v>
      </c>
      <c r="C110" s="8" t="str">
        <f>IF(D110=2,"NO","YES")</f>
        <v>YES</v>
      </c>
      <c r="D110" s="1">
        <f t="shared" si="1"/>
        <v>0.97</v>
      </c>
      <c r="E110" s="1">
        <v>2.3959000000000001</v>
      </c>
      <c r="F110" s="9">
        <v>6596</v>
      </c>
      <c r="G110" s="425">
        <v>42570</v>
      </c>
      <c r="H110" s="3" t="s">
        <v>8</v>
      </c>
      <c r="I110" s="4"/>
    </row>
    <row r="111" spans="1:9" ht="45">
      <c r="A111" s="6">
        <v>109</v>
      </c>
      <c r="B111" s="7" t="s">
        <v>116</v>
      </c>
      <c r="C111" s="8" t="str">
        <f>IF(D111=2,"NO","YES")</f>
        <v>YES</v>
      </c>
      <c r="D111" s="1">
        <f t="shared" si="1"/>
        <v>0.08</v>
      </c>
      <c r="E111" s="1">
        <v>0.19760000000000003</v>
      </c>
      <c r="F111" s="9">
        <v>544</v>
      </c>
      <c r="G111" s="425">
        <v>42570</v>
      </c>
      <c r="H111" s="3" t="s">
        <v>8</v>
      </c>
      <c r="I111" s="4"/>
    </row>
    <row r="112" spans="1:9" ht="45">
      <c r="A112" s="6">
        <v>110</v>
      </c>
      <c r="B112" s="7" t="s">
        <v>116</v>
      </c>
      <c r="C112" s="8" t="str">
        <f>IF(D112=2,"NO","YES")</f>
        <v>YES</v>
      </c>
      <c r="D112" s="1">
        <f t="shared" si="1"/>
        <v>1.49</v>
      </c>
      <c r="E112" s="1">
        <v>3.6803000000000003</v>
      </c>
      <c r="F112" s="9">
        <v>10132</v>
      </c>
      <c r="G112" s="425">
        <v>42570</v>
      </c>
      <c r="H112" s="3" t="s">
        <v>8</v>
      </c>
      <c r="I112" s="4"/>
    </row>
    <row r="113" spans="1:9">
      <c r="A113" s="6">
        <v>111</v>
      </c>
      <c r="B113" s="7" t="s">
        <v>117</v>
      </c>
      <c r="C113" s="8" t="str">
        <f>IF(D113=2,"NO","YES")</f>
        <v>YES</v>
      </c>
      <c r="D113" s="1">
        <f t="shared" si="1"/>
        <v>0.87</v>
      </c>
      <c r="E113" s="1">
        <v>2.1489000000000003</v>
      </c>
      <c r="F113" s="9">
        <v>5916</v>
      </c>
      <c r="G113" s="425">
        <v>42570</v>
      </c>
      <c r="H113" s="3" t="s">
        <v>8</v>
      </c>
      <c r="I113" s="4"/>
    </row>
    <row r="114" spans="1:9" ht="45">
      <c r="A114" s="6">
        <v>112</v>
      </c>
      <c r="B114" s="2" t="s">
        <v>118</v>
      </c>
      <c r="C114" s="8" t="str">
        <f>IF(D114=2,"NO","YES")</f>
        <v>YES</v>
      </c>
      <c r="D114" s="1">
        <f t="shared" si="1"/>
        <v>1.08</v>
      </c>
      <c r="E114" s="1">
        <v>2.6676000000000002</v>
      </c>
      <c r="F114" s="9">
        <v>7344</v>
      </c>
      <c r="G114" s="425">
        <v>42570</v>
      </c>
      <c r="H114" s="3" t="s">
        <v>8</v>
      </c>
      <c r="I114" s="4"/>
    </row>
    <row r="115" spans="1:9" ht="45">
      <c r="A115" s="6">
        <v>113</v>
      </c>
      <c r="B115" s="7" t="s">
        <v>119</v>
      </c>
      <c r="C115" s="8" t="str">
        <f>IF(D115=2,"NO","YES")</f>
        <v>YES</v>
      </c>
      <c r="D115" s="1">
        <f t="shared" si="1"/>
        <v>0.6</v>
      </c>
      <c r="E115" s="1">
        <v>1.482</v>
      </c>
      <c r="F115" s="9">
        <v>4080</v>
      </c>
      <c r="G115" s="425">
        <v>42570</v>
      </c>
      <c r="H115" s="3" t="s">
        <v>8</v>
      </c>
      <c r="I115" s="4"/>
    </row>
    <row r="116" spans="1:9" ht="45">
      <c r="A116" s="6">
        <v>114</v>
      </c>
      <c r="B116" s="7" t="s">
        <v>120</v>
      </c>
      <c r="C116" s="8" t="str">
        <f>IF(D116=2,"NO","YES")</f>
        <v>YES</v>
      </c>
      <c r="D116" s="1">
        <f t="shared" si="1"/>
        <v>1.87</v>
      </c>
      <c r="E116" s="1">
        <v>4.6189000000000009</v>
      </c>
      <c r="F116" s="9">
        <v>12716</v>
      </c>
      <c r="G116" s="425">
        <v>42570</v>
      </c>
      <c r="H116" s="3" t="s">
        <v>8</v>
      </c>
      <c r="I116" s="4"/>
    </row>
    <row r="117" spans="1:9" ht="45">
      <c r="A117" s="6">
        <v>115</v>
      </c>
      <c r="B117" s="7" t="s">
        <v>121</v>
      </c>
      <c r="C117" s="8" t="str">
        <f>IF(D117=2,"NO","YES")</f>
        <v>YES</v>
      </c>
      <c r="D117" s="1">
        <f t="shared" si="1"/>
        <v>1.62</v>
      </c>
      <c r="E117" s="1">
        <v>4.0014000000000003</v>
      </c>
      <c r="F117" s="9">
        <v>11016</v>
      </c>
      <c r="G117" s="425">
        <v>42570</v>
      </c>
      <c r="H117" s="3" t="s">
        <v>8</v>
      </c>
      <c r="I117" s="4"/>
    </row>
    <row r="118" spans="1:9" ht="45">
      <c r="A118" s="6">
        <v>116</v>
      </c>
      <c r="B118" s="7" t="s">
        <v>122</v>
      </c>
      <c r="C118" s="8" t="str">
        <f>IF(D118=2,"NO","YES")</f>
        <v>YES</v>
      </c>
      <c r="D118" s="1">
        <f t="shared" si="1"/>
        <v>1.1000000000000001</v>
      </c>
      <c r="E118" s="1">
        <v>2.7170000000000005</v>
      </c>
      <c r="F118" s="9">
        <v>7480</v>
      </c>
      <c r="G118" s="425">
        <v>42570</v>
      </c>
      <c r="H118" s="3" t="s">
        <v>8</v>
      </c>
      <c r="I118" s="4"/>
    </row>
    <row r="119" spans="1:9" ht="45">
      <c r="A119" s="6">
        <v>117</v>
      </c>
      <c r="B119" s="7" t="s">
        <v>123</v>
      </c>
      <c r="C119" s="8" t="str">
        <f>IF(D119=2,"NO","YES")</f>
        <v>YES</v>
      </c>
      <c r="D119" s="1">
        <f t="shared" si="1"/>
        <v>1.35</v>
      </c>
      <c r="E119" s="1">
        <v>3.3345000000000007</v>
      </c>
      <c r="F119" s="9">
        <v>9180</v>
      </c>
      <c r="G119" s="425">
        <v>42570</v>
      </c>
      <c r="H119" s="3" t="s">
        <v>8</v>
      </c>
      <c r="I119" s="4"/>
    </row>
    <row r="120" spans="1:9" ht="45">
      <c r="A120" s="6">
        <v>118</v>
      </c>
      <c r="B120" s="2" t="s">
        <v>123</v>
      </c>
      <c r="C120" s="8" t="str">
        <f>IF(D120=2,"NO","YES")</f>
        <v>YES</v>
      </c>
      <c r="D120" s="1">
        <f t="shared" si="1"/>
        <v>0.65</v>
      </c>
      <c r="E120" s="1">
        <v>1.6055000000000001</v>
      </c>
      <c r="F120" s="9">
        <v>4420</v>
      </c>
      <c r="G120" s="425">
        <v>42570</v>
      </c>
      <c r="H120" s="3" t="s">
        <v>8</v>
      </c>
      <c r="I120" s="4"/>
    </row>
    <row r="121" spans="1:9" ht="30">
      <c r="A121" s="6">
        <v>119</v>
      </c>
      <c r="B121" s="7" t="s">
        <v>124</v>
      </c>
      <c r="C121" s="8" t="str">
        <f>IF(D121=2,"NO","YES")</f>
        <v>YES</v>
      </c>
      <c r="D121" s="1">
        <f t="shared" si="1"/>
        <v>0.3</v>
      </c>
      <c r="E121" s="1">
        <v>0.74099999999999999</v>
      </c>
      <c r="F121" s="9">
        <v>2040</v>
      </c>
      <c r="G121" s="425">
        <v>42570</v>
      </c>
      <c r="H121" s="3" t="s">
        <v>8</v>
      </c>
      <c r="I121" s="4"/>
    </row>
    <row r="122" spans="1:9" ht="45">
      <c r="A122" s="6">
        <v>120</v>
      </c>
      <c r="B122" s="2" t="s">
        <v>125</v>
      </c>
      <c r="C122" s="8" t="str">
        <f>IF(D122=2,"NO","YES")</f>
        <v>YES</v>
      </c>
      <c r="D122" s="1">
        <f t="shared" si="1"/>
        <v>0.55000000000000004</v>
      </c>
      <c r="E122" s="1">
        <v>1.3585000000000003</v>
      </c>
      <c r="F122" s="9">
        <v>3740</v>
      </c>
      <c r="G122" s="425">
        <v>42570</v>
      </c>
      <c r="H122" s="3" t="s">
        <v>8</v>
      </c>
      <c r="I122" s="4"/>
    </row>
    <row r="123" spans="1:9" ht="45">
      <c r="A123" s="6">
        <v>121</v>
      </c>
      <c r="B123" s="7" t="s">
        <v>126</v>
      </c>
      <c r="C123" s="8" t="str">
        <f>IF(D123=2,"NO","YES")</f>
        <v>YES</v>
      </c>
      <c r="D123" s="1">
        <f t="shared" si="1"/>
        <v>1.29</v>
      </c>
      <c r="E123" s="1">
        <v>3.1863000000000001</v>
      </c>
      <c r="F123" s="9">
        <v>8772</v>
      </c>
      <c r="G123" s="425">
        <v>42570</v>
      </c>
      <c r="H123" s="3" t="s">
        <v>8</v>
      </c>
      <c r="I123" s="4"/>
    </row>
    <row r="124" spans="1:9">
      <c r="A124" s="6">
        <v>122</v>
      </c>
      <c r="B124" s="7" t="s">
        <v>127</v>
      </c>
      <c r="C124" s="8" t="str">
        <f>IF(D124=2,"NO","YES")</f>
        <v>YES</v>
      </c>
      <c r="D124" s="1">
        <f t="shared" si="1"/>
        <v>0.11</v>
      </c>
      <c r="E124" s="1">
        <v>0.2717</v>
      </c>
      <c r="F124" s="9">
        <v>748</v>
      </c>
      <c r="G124" s="425">
        <v>42570</v>
      </c>
      <c r="H124" s="3" t="s">
        <v>8</v>
      </c>
      <c r="I124" s="4"/>
    </row>
    <row r="125" spans="1:9" ht="45">
      <c r="A125" s="6">
        <v>123</v>
      </c>
      <c r="B125" s="2" t="s">
        <v>128</v>
      </c>
      <c r="C125" s="8" t="str">
        <f>IF(D125=2,"NO","YES")</f>
        <v>YES</v>
      </c>
      <c r="D125" s="1">
        <f t="shared" si="1"/>
        <v>1.63</v>
      </c>
      <c r="E125" s="1">
        <v>4.0261000000000005</v>
      </c>
      <c r="F125" s="9">
        <v>11084</v>
      </c>
      <c r="G125" s="425">
        <v>42570</v>
      </c>
      <c r="H125" s="3" t="s">
        <v>8</v>
      </c>
      <c r="I125" s="4"/>
    </row>
    <row r="126" spans="1:9" ht="45">
      <c r="A126" s="6">
        <v>124</v>
      </c>
      <c r="B126" s="7" t="s">
        <v>129</v>
      </c>
      <c r="C126" s="8" t="str">
        <f>IF(D126=2,"NO","YES")</f>
        <v>YES</v>
      </c>
      <c r="D126" s="1">
        <f t="shared" si="1"/>
        <v>0.12</v>
      </c>
      <c r="E126" s="1">
        <v>0.2964</v>
      </c>
      <c r="F126" s="9">
        <v>816</v>
      </c>
      <c r="G126" s="425">
        <v>42570</v>
      </c>
      <c r="H126" s="3" t="s">
        <v>8</v>
      </c>
      <c r="I126" s="4"/>
    </row>
    <row r="127" spans="1:9" ht="45">
      <c r="A127" s="6">
        <v>125</v>
      </c>
      <c r="B127" s="7" t="s">
        <v>130</v>
      </c>
      <c r="C127" s="8" t="str">
        <f>IF(D127=2,"NO","YES")</f>
        <v>YES</v>
      </c>
      <c r="D127" s="1">
        <f t="shared" si="1"/>
        <v>0.87</v>
      </c>
      <c r="E127" s="1">
        <v>2.1489000000000003</v>
      </c>
      <c r="F127" s="9">
        <v>5916</v>
      </c>
      <c r="G127" s="425">
        <v>42570</v>
      </c>
      <c r="H127" s="3" t="s">
        <v>8</v>
      </c>
      <c r="I127" s="4"/>
    </row>
    <row r="128" spans="1:9" ht="45">
      <c r="A128" s="6">
        <v>126</v>
      </c>
      <c r="B128" s="2" t="s">
        <v>131</v>
      </c>
      <c r="C128" s="8" t="str">
        <f>IF(D128=2,"NO","YES")</f>
        <v>YES</v>
      </c>
      <c r="D128" s="1">
        <f t="shared" si="1"/>
        <v>0.12</v>
      </c>
      <c r="E128" s="1">
        <v>0.2964</v>
      </c>
      <c r="F128" s="9">
        <v>816</v>
      </c>
      <c r="G128" s="425">
        <v>42570</v>
      </c>
      <c r="H128" s="3" t="s">
        <v>8</v>
      </c>
      <c r="I128" s="4"/>
    </row>
    <row r="129" spans="1:9">
      <c r="A129" s="6">
        <v>127</v>
      </c>
      <c r="B129" s="7" t="s">
        <v>132</v>
      </c>
      <c r="C129" s="8" t="str">
        <f>IF(D129=2,"NO","YES")</f>
        <v>NO</v>
      </c>
      <c r="D129" s="1">
        <f t="shared" si="1"/>
        <v>2</v>
      </c>
      <c r="E129" s="1">
        <v>4.9400000000000004</v>
      </c>
      <c r="F129" s="9">
        <v>13600</v>
      </c>
      <c r="G129" s="425">
        <v>42570</v>
      </c>
      <c r="H129" s="3" t="s">
        <v>8</v>
      </c>
      <c r="I129" s="4"/>
    </row>
    <row r="130" spans="1:9" ht="45">
      <c r="A130" s="6">
        <v>128</v>
      </c>
      <c r="B130" s="7" t="s">
        <v>133</v>
      </c>
      <c r="C130" s="8" t="str">
        <f>IF(D130=2,"NO","YES")</f>
        <v>YES</v>
      </c>
      <c r="D130" s="1">
        <f t="shared" si="1"/>
        <v>0.09</v>
      </c>
      <c r="E130" s="1">
        <v>0.2223</v>
      </c>
      <c r="F130" s="9">
        <v>612</v>
      </c>
      <c r="G130" s="425">
        <v>42570</v>
      </c>
      <c r="H130" s="3" t="s">
        <v>8</v>
      </c>
      <c r="I130" s="4"/>
    </row>
    <row r="131" spans="1:9" ht="45">
      <c r="A131" s="6">
        <v>129</v>
      </c>
      <c r="B131" s="7" t="s">
        <v>134</v>
      </c>
      <c r="C131" s="8" t="str">
        <f>IF(D131=2,"NO","YES")</f>
        <v>YES</v>
      </c>
      <c r="D131" s="1">
        <f t="shared" si="1"/>
        <v>0.76</v>
      </c>
      <c r="E131" s="1">
        <v>1.8772000000000002</v>
      </c>
      <c r="F131" s="9">
        <v>5168</v>
      </c>
      <c r="G131" s="425">
        <v>42570</v>
      </c>
      <c r="H131" s="3" t="s">
        <v>8</v>
      </c>
      <c r="I131" s="4"/>
    </row>
    <row r="132" spans="1:9" ht="30">
      <c r="A132" s="6">
        <v>130</v>
      </c>
      <c r="B132" s="7" t="s">
        <v>135</v>
      </c>
      <c r="C132" s="8" t="str">
        <f>IF(D132=2,"NO","YES")</f>
        <v>YES</v>
      </c>
      <c r="D132" s="1">
        <f t="shared" ref="D132:D195" si="2">F132/6800</f>
        <v>0.13</v>
      </c>
      <c r="E132" s="1">
        <v>0.32110000000000005</v>
      </c>
      <c r="F132" s="9">
        <v>884</v>
      </c>
      <c r="G132" s="425">
        <v>42570</v>
      </c>
      <c r="H132" s="3" t="s">
        <v>8</v>
      </c>
      <c r="I132" s="4"/>
    </row>
    <row r="133" spans="1:9" ht="45">
      <c r="A133" s="6">
        <v>131</v>
      </c>
      <c r="B133" s="7" t="s">
        <v>136</v>
      </c>
      <c r="C133" s="8" t="str">
        <f>IF(D133=2,"NO","YES")</f>
        <v>YES</v>
      </c>
      <c r="D133" s="1">
        <f t="shared" si="2"/>
        <v>1.99</v>
      </c>
      <c r="E133" s="1">
        <v>4.9153000000000002</v>
      </c>
      <c r="F133" s="9">
        <v>13532</v>
      </c>
      <c r="G133" s="425">
        <v>42570</v>
      </c>
      <c r="H133" s="3" t="s">
        <v>8</v>
      </c>
      <c r="I133" s="4"/>
    </row>
    <row r="134" spans="1:9" ht="45">
      <c r="A134" s="6">
        <v>132</v>
      </c>
      <c r="B134" s="7" t="s">
        <v>137</v>
      </c>
      <c r="C134" s="8" t="str">
        <f>IF(D134=2,"NO","YES")</f>
        <v>YES</v>
      </c>
      <c r="D134" s="1">
        <f t="shared" si="2"/>
        <v>0.63</v>
      </c>
      <c r="E134" s="1">
        <v>1.5561</v>
      </c>
      <c r="F134" s="9">
        <v>4284</v>
      </c>
      <c r="G134" s="425">
        <v>42570</v>
      </c>
      <c r="H134" s="3" t="s">
        <v>8</v>
      </c>
      <c r="I134" s="4"/>
    </row>
    <row r="135" spans="1:9" ht="30">
      <c r="A135" s="6">
        <v>133</v>
      </c>
      <c r="B135" s="7" t="s">
        <v>138</v>
      </c>
      <c r="C135" s="8" t="str">
        <f>IF(D135=2,"NO","YES")</f>
        <v>YES</v>
      </c>
      <c r="D135" s="1">
        <f t="shared" si="2"/>
        <v>0.1</v>
      </c>
      <c r="E135" s="1">
        <v>0.24700000000000003</v>
      </c>
      <c r="F135" s="9">
        <v>680</v>
      </c>
      <c r="G135" s="425">
        <v>42570</v>
      </c>
      <c r="H135" s="3" t="s">
        <v>8</v>
      </c>
      <c r="I135" s="4"/>
    </row>
    <row r="136" spans="1:9">
      <c r="A136" s="6">
        <v>134</v>
      </c>
      <c r="B136" s="2" t="s">
        <v>139</v>
      </c>
      <c r="C136" s="8" t="str">
        <f>IF(D136=2,"NO","YES")</f>
        <v>YES</v>
      </c>
      <c r="D136" s="1">
        <f t="shared" si="2"/>
        <v>1.2</v>
      </c>
      <c r="E136" s="1">
        <v>2.964</v>
      </c>
      <c r="F136" s="9">
        <v>8160</v>
      </c>
      <c r="G136" s="425">
        <v>42570</v>
      </c>
      <c r="H136" s="3" t="s">
        <v>8</v>
      </c>
      <c r="I136" s="4"/>
    </row>
    <row r="137" spans="1:9" ht="45">
      <c r="A137" s="6">
        <v>135</v>
      </c>
      <c r="B137" s="7" t="s">
        <v>140</v>
      </c>
      <c r="C137" s="8" t="str">
        <f>IF(D137=2,"NO","YES")</f>
        <v>YES</v>
      </c>
      <c r="D137" s="1">
        <f t="shared" si="2"/>
        <v>0.46</v>
      </c>
      <c r="E137" s="1">
        <v>1.1362000000000001</v>
      </c>
      <c r="F137" s="9">
        <v>3128</v>
      </c>
      <c r="G137" s="425">
        <v>42570</v>
      </c>
      <c r="H137" s="3" t="s">
        <v>8</v>
      </c>
      <c r="I137" s="4"/>
    </row>
    <row r="138" spans="1:9" ht="45">
      <c r="A138" s="6">
        <v>136</v>
      </c>
      <c r="B138" s="2" t="s">
        <v>141</v>
      </c>
      <c r="C138" s="8" t="str">
        <f>IF(D138=2,"NO","YES")</f>
        <v>YES</v>
      </c>
      <c r="D138" s="1">
        <f t="shared" si="2"/>
        <v>0.15</v>
      </c>
      <c r="E138" s="1">
        <v>0.3705</v>
      </c>
      <c r="F138" s="9">
        <v>1020</v>
      </c>
      <c r="G138" s="425">
        <v>42570</v>
      </c>
      <c r="H138" s="3" t="s">
        <v>8</v>
      </c>
      <c r="I138" s="4"/>
    </row>
    <row r="139" spans="1:9" ht="45">
      <c r="A139" s="6">
        <v>137</v>
      </c>
      <c r="B139" s="7" t="s">
        <v>142</v>
      </c>
      <c r="C139" s="8" t="str">
        <f>IF(D139=2,"NO","YES")</f>
        <v>YES</v>
      </c>
      <c r="D139" s="1">
        <f t="shared" si="2"/>
        <v>0.98</v>
      </c>
      <c r="E139" s="1">
        <v>2.4206000000000003</v>
      </c>
      <c r="F139" s="9">
        <v>6664</v>
      </c>
      <c r="G139" s="425">
        <v>42570</v>
      </c>
      <c r="H139" s="3" t="s">
        <v>8</v>
      </c>
      <c r="I139" s="4"/>
    </row>
    <row r="140" spans="1:9" ht="45">
      <c r="A140" s="6">
        <v>138</v>
      </c>
      <c r="B140" s="7" t="s">
        <v>143</v>
      </c>
      <c r="C140" s="8" t="str">
        <f>IF(D140=2,"NO","YES")</f>
        <v>YES</v>
      </c>
      <c r="D140" s="1">
        <f t="shared" si="2"/>
        <v>0.45</v>
      </c>
      <c r="E140" s="1">
        <v>1.1115000000000002</v>
      </c>
      <c r="F140" s="9">
        <v>3060</v>
      </c>
      <c r="G140" s="425">
        <v>42570</v>
      </c>
      <c r="H140" s="3" t="s">
        <v>8</v>
      </c>
      <c r="I140" s="4"/>
    </row>
    <row r="141" spans="1:9" ht="45">
      <c r="A141" s="6">
        <v>139</v>
      </c>
      <c r="B141" s="2" t="s">
        <v>144</v>
      </c>
      <c r="C141" s="8" t="str">
        <f>IF(D141=2,"NO","YES")</f>
        <v>YES</v>
      </c>
      <c r="D141" s="1">
        <f t="shared" si="2"/>
        <v>0.54</v>
      </c>
      <c r="E141" s="1">
        <v>1.3338000000000001</v>
      </c>
      <c r="F141" s="9">
        <v>3672</v>
      </c>
      <c r="G141" s="425">
        <v>42570</v>
      </c>
      <c r="H141" s="3" t="s">
        <v>8</v>
      </c>
      <c r="I141" s="4"/>
    </row>
    <row r="142" spans="1:9">
      <c r="A142" s="6">
        <v>140</v>
      </c>
      <c r="B142" s="7" t="s">
        <v>145</v>
      </c>
      <c r="C142" s="8" t="str">
        <f>IF(D142=2,"NO","YES")</f>
        <v>YES</v>
      </c>
      <c r="D142" s="1">
        <f t="shared" si="2"/>
        <v>0.48</v>
      </c>
      <c r="E142" s="1">
        <v>1.1856</v>
      </c>
      <c r="F142" s="9">
        <v>3264</v>
      </c>
      <c r="G142" s="425">
        <v>42570</v>
      </c>
      <c r="H142" s="3" t="s">
        <v>8</v>
      </c>
      <c r="I142" s="4"/>
    </row>
    <row r="143" spans="1:9">
      <c r="A143" s="6">
        <v>141</v>
      </c>
      <c r="B143" s="2" t="s">
        <v>146</v>
      </c>
      <c r="C143" s="8" t="str">
        <f>IF(D143=2,"NO","YES")</f>
        <v>YES</v>
      </c>
      <c r="D143" s="1">
        <f t="shared" si="2"/>
        <v>1.29</v>
      </c>
      <c r="E143" s="1">
        <v>3.1863000000000001</v>
      </c>
      <c r="F143" s="9">
        <v>8772</v>
      </c>
      <c r="G143" s="425">
        <v>42570</v>
      </c>
      <c r="H143" s="3" t="s">
        <v>8</v>
      </c>
      <c r="I143" s="4"/>
    </row>
    <row r="144" spans="1:9" ht="45">
      <c r="A144" s="6">
        <v>142</v>
      </c>
      <c r="B144" s="7" t="s">
        <v>147</v>
      </c>
      <c r="C144" s="8" t="str">
        <f>IF(D144=2,"NO","YES")</f>
        <v>YES</v>
      </c>
      <c r="D144" s="1">
        <f t="shared" si="2"/>
        <v>1.2</v>
      </c>
      <c r="E144" s="1">
        <v>2.964</v>
      </c>
      <c r="F144" s="9">
        <v>8160</v>
      </c>
      <c r="G144" s="425">
        <v>42570</v>
      </c>
      <c r="H144" s="3" t="s">
        <v>8</v>
      </c>
      <c r="I144" s="4"/>
    </row>
    <row r="145" spans="1:9" ht="60">
      <c r="A145" s="6">
        <v>143</v>
      </c>
      <c r="B145" s="2" t="s">
        <v>148</v>
      </c>
      <c r="C145" s="8" t="str">
        <f>IF(D145=2,"NO","YES")</f>
        <v>YES</v>
      </c>
      <c r="D145" s="1">
        <f t="shared" si="2"/>
        <v>1.49</v>
      </c>
      <c r="E145" s="1">
        <v>3.6803000000000003</v>
      </c>
      <c r="F145" s="9">
        <v>10132</v>
      </c>
      <c r="G145" s="425">
        <v>42570</v>
      </c>
      <c r="H145" s="3" t="s">
        <v>8</v>
      </c>
      <c r="I145" s="4"/>
    </row>
    <row r="146" spans="1:9">
      <c r="A146" s="6">
        <v>144</v>
      </c>
      <c r="B146" s="7" t="s">
        <v>149</v>
      </c>
      <c r="C146" s="8" t="str">
        <f>IF(D146=2,"NO","YES")</f>
        <v>YES</v>
      </c>
      <c r="D146" s="1">
        <f t="shared" si="2"/>
        <v>1.23</v>
      </c>
      <c r="E146" s="1">
        <v>3.0381</v>
      </c>
      <c r="F146" s="9">
        <v>8364</v>
      </c>
      <c r="G146" s="425">
        <v>42570</v>
      </c>
      <c r="H146" s="3" t="s">
        <v>8</v>
      </c>
      <c r="I146" s="4"/>
    </row>
    <row r="147" spans="1:9" ht="45">
      <c r="A147" s="6">
        <v>145</v>
      </c>
      <c r="B147" s="2" t="s">
        <v>150</v>
      </c>
      <c r="C147" s="8" t="str">
        <f>IF(D147=2,"NO","YES")</f>
        <v>YES</v>
      </c>
      <c r="D147" s="1">
        <f t="shared" si="2"/>
        <v>1.86</v>
      </c>
      <c r="E147" s="1">
        <v>4.5942000000000007</v>
      </c>
      <c r="F147" s="9">
        <v>12648</v>
      </c>
      <c r="G147" s="425">
        <v>42570</v>
      </c>
      <c r="H147" s="3" t="s">
        <v>8</v>
      </c>
      <c r="I147" s="4"/>
    </row>
    <row r="148" spans="1:9" ht="30">
      <c r="A148" s="6">
        <v>146</v>
      </c>
      <c r="B148" s="7" t="s">
        <v>151</v>
      </c>
      <c r="C148" s="8" t="str">
        <f>IF(D148=2,"NO","YES")</f>
        <v>YES</v>
      </c>
      <c r="D148" s="1">
        <f t="shared" si="2"/>
        <v>0.08</v>
      </c>
      <c r="E148" s="1">
        <v>0.19760000000000003</v>
      </c>
      <c r="F148" s="9">
        <v>544</v>
      </c>
      <c r="G148" s="425">
        <v>42570</v>
      </c>
      <c r="H148" s="3" t="s">
        <v>8</v>
      </c>
      <c r="I148" s="4"/>
    </row>
    <row r="149" spans="1:9" ht="45">
      <c r="A149" s="6">
        <v>147</v>
      </c>
      <c r="B149" s="2" t="s">
        <v>152</v>
      </c>
      <c r="C149" s="8" t="str">
        <f>IF(D149=2,"NO","YES")</f>
        <v>YES</v>
      </c>
      <c r="D149" s="1">
        <f t="shared" si="2"/>
        <v>0.56999999999999995</v>
      </c>
      <c r="E149" s="1">
        <v>1.4078999999999999</v>
      </c>
      <c r="F149" s="9">
        <v>3876</v>
      </c>
      <c r="G149" s="425">
        <v>42570</v>
      </c>
      <c r="H149" s="3" t="s">
        <v>8</v>
      </c>
      <c r="I149" s="4"/>
    </row>
    <row r="150" spans="1:9" ht="45">
      <c r="A150" s="6">
        <v>148</v>
      </c>
      <c r="B150" s="7" t="s">
        <v>153</v>
      </c>
      <c r="C150" s="8" t="str">
        <f>IF(D150=2,"NO","YES")</f>
        <v>YES</v>
      </c>
      <c r="D150" s="1">
        <f t="shared" si="2"/>
        <v>0.62</v>
      </c>
      <c r="E150" s="1">
        <v>1.5314000000000001</v>
      </c>
      <c r="F150" s="9">
        <v>4216</v>
      </c>
      <c r="G150" s="425">
        <v>42570</v>
      </c>
      <c r="H150" s="3" t="s">
        <v>8</v>
      </c>
      <c r="I150" s="4"/>
    </row>
    <row r="151" spans="1:9" ht="45">
      <c r="A151" s="6">
        <v>149</v>
      </c>
      <c r="B151" s="7" t="s">
        <v>154</v>
      </c>
      <c r="C151" s="8" t="str">
        <f>IF(D151=2,"NO","YES")</f>
        <v>YES</v>
      </c>
      <c r="D151" s="1">
        <f t="shared" si="2"/>
        <v>1.41</v>
      </c>
      <c r="E151" s="1">
        <v>3.4826999999999999</v>
      </c>
      <c r="F151" s="9">
        <v>9588</v>
      </c>
      <c r="G151" s="425">
        <v>42570</v>
      </c>
      <c r="H151" s="3" t="s">
        <v>8</v>
      </c>
      <c r="I151" s="4"/>
    </row>
    <row r="152" spans="1:9">
      <c r="A152" s="6">
        <v>150</v>
      </c>
      <c r="B152" s="7" t="s">
        <v>155</v>
      </c>
      <c r="C152" s="8" t="str">
        <f>IF(D152=2,"NO","YES")</f>
        <v>YES</v>
      </c>
      <c r="D152" s="1">
        <f t="shared" si="2"/>
        <v>0.43</v>
      </c>
      <c r="E152" s="1">
        <v>1.0621</v>
      </c>
      <c r="F152" s="9">
        <v>2924</v>
      </c>
      <c r="G152" s="425">
        <v>42570</v>
      </c>
      <c r="H152" s="3" t="s">
        <v>8</v>
      </c>
      <c r="I152" s="4"/>
    </row>
    <row r="153" spans="1:9" ht="45">
      <c r="A153" s="6">
        <v>151</v>
      </c>
      <c r="B153" s="2" t="s">
        <v>156</v>
      </c>
      <c r="C153" s="8" t="str">
        <f>IF(D153=2,"NO","YES")</f>
        <v>NO</v>
      </c>
      <c r="D153" s="1">
        <f t="shared" si="2"/>
        <v>2</v>
      </c>
      <c r="E153" s="1">
        <v>4.9400000000000004</v>
      </c>
      <c r="F153" s="9">
        <v>13600</v>
      </c>
      <c r="G153" s="425">
        <v>42570</v>
      </c>
      <c r="H153" s="3" t="s">
        <v>8</v>
      </c>
      <c r="I153" s="4"/>
    </row>
    <row r="154" spans="1:9" ht="45">
      <c r="A154" s="6">
        <v>152</v>
      </c>
      <c r="B154" s="2" t="s">
        <v>157</v>
      </c>
      <c r="C154" s="8" t="str">
        <f>IF(D154=2,"NO","YES")</f>
        <v>YES</v>
      </c>
      <c r="D154" s="1">
        <f t="shared" si="2"/>
        <v>0.68</v>
      </c>
      <c r="E154" s="1">
        <v>1.6796000000000002</v>
      </c>
      <c r="F154" s="9">
        <v>4624</v>
      </c>
      <c r="G154" s="425">
        <v>42570</v>
      </c>
      <c r="H154" s="3" t="s">
        <v>8</v>
      </c>
      <c r="I154" s="4"/>
    </row>
    <row r="155" spans="1:9" ht="45">
      <c r="A155" s="6">
        <v>153</v>
      </c>
      <c r="B155" s="7" t="s">
        <v>158</v>
      </c>
      <c r="C155" s="8" t="str">
        <f>IF(D155=2,"NO","YES")</f>
        <v>YES</v>
      </c>
      <c r="D155" s="1">
        <f t="shared" si="2"/>
        <v>0.16</v>
      </c>
      <c r="E155" s="1">
        <v>0.39520000000000005</v>
      </c>
      <c r="F155" s="9">
        <v>1088</v>
      </c>
      <c r="G155" s="425">
        <v>42570</v>
      </c>
      <c r="H155" s="3" t="s">
        <v>8</v>
      </c>
      <c r="I155" s="4"/>
    </row>
    <row r="156" spans="1:9" ht="60">
      <c r="A156" s="6">
        <v>154</v>
      </c>
      <c r="B156" s="2" t="s">
        <v>159</v>
      </c>
      <c r="C156" s="8" t="str">
        <f>IF(D156=2,"NO","YES")</f>
        <v>YES</v>
      </c>
      <c r="D156" s="1">
        <f t="shared" si="2"/>
        <v>0.19</v>
      </c>
      <c r="E156" s="1">
        <v>0.46930000000000005</v>
      </c>
      <c r="F156" s="9">
        <v>1292</v>
      </c>
      <c r="G156" s="425">
        <v>42570</v>
      </c>
      <c r="H156" s="3" t="s">
        <v>8</v>
      </c>
      <c r="I156" s="4"/>
    </row>
    <row r="157" spans="1:9" ht="45">
      <c r="A157" s="6">
        <v>155</v>
      </c>
      <c r="B157" s="7" t="s">
        <v>160</v>
      </c>
      <c r="C157" s="8" t="str">
        <f>IF(D157=2,"NO","YES")</f>
        <v>YES</v>
      </c>
      <c r="D157" s="1">
        <f t="shared" si="2"/>
        <v>0.65</v>
      </c>
      <c r="E157" s="1">
        <v>1.6055000000000001</v>
      </c>
      <c r="F157" s="9">
        <v>4420</v>
      </c>
      <c r="G157" s="425">
        <v>42570</v>
      </c>
      <c r="H157" s="3" t="s">
        <v>8</v>
      </c>
      <c r="I157" s="4"/>
    </row>
    <row r="158" spans="1:9" ht="45">
      <c r="A158" s="6">
        <v>156</v>
      </c>
      <c r="B158" s="7" t="s">
        <v>161</v>
      </c>
      <c r="C158" s="8" t="str">
        <f>IF(D158=2,"NO","YES")</f>
        <v>YES</v>
      </c>
      <c r="D158" s="1">
        <f t="shared" si="2"/>
        <v>7.0000000000000007E-2</v>
      </c>
      <c r="E158" s="1">
        <v>0.17290000000000003</v>
      </c>
      <c r="F158" s="9">
        <v>476</v>
      </c>
      <c r="G158" s="425">
        <v>42570</v>
      </c>
      <c r="H158" s="3" t="s">
        <v>8</v>
      </c>
      <c r="I158" s="4"/>
    </row>
    <row r="159" spans="1:9" ht="45">
      <c r="A159" s="6">
        <v>157</v>
      </c>
      <c r="B159" s="2" t="s">
        <v>162</v>
      </c>
      <c r="C159" s="8" t="str">
        <f>IF(D159=2,"NO","YES")</f>
        <v>YES</v>
      </c>
      <c r="D159" s="1">
        <f t="shared" si="2"/>
        <v>0.92</v>
      </c>
      <c r="E159" s="1">
        <v>2.2724000000000002</v>
      </c>
      <c r="F159" s="9">
        <v>6256</v>
      </c>
      <c r="G159" s="425">
        <v>42570</v>
      </c>
      <c r="H159" s="3" t="s">
        <v>8</v>
      </c>
      <c r="I159" s="4"/>
    </row>
    <row r="160" spans="1:9">
      <c r="A160" s="6">
        <v>158</v>
      </c>
      <c r="B160" s="7" t="s">
        <v>163</v>
      </c>
      <c r="C160" s="8" t="str">
        <f>IF(D160=2,"NO","YES")</f>
        <v>YES</v>
      </c>
      <c r="D160" s="1">
        <f t="shared" si="2"/>
        <v>0.64</v>
      </c>
      <c r="E160" s="1">
        <v>1.5808000000000002</v>
      </c>
      <c r="F160" s="9">
        <v>4352</v>
      </c>
      <c r="G160" s="425">
        <v>42570</v>
      </c>
      <c r="H160" s="3" t="s">
        <v>8</v>
      </c>
      <c r="I160" s="4"/>
    </row>
    <row r="161" spans="1:9" ht="45">
      <c r="A161" s="6">
        <v>159</v>
      </c>
      <c r="B161" s="7" t="s">
        <v>164</v>
      </c>
      <c r="C161" s="8" t="str">
        <f>IF(D161=2,"NO","YES")</f>
        <v>YES</v>
      </c>
      <c r="D161" s="1">
        <f t="shared" si="2"/>
        <v>0.51</v>
      </c>
      <c r="E161" s="1">
        <v>1.2597</v>
      </c>
      <c r="F161" s="9">
        <v>3468</v>
      </c>
      <c r="G161" s="425">
        <v>42570</v>
      </c>
      <c r="H161" s="3" t="s">
        <v>8</v>
      </c>
      <c r="I161" s="4"/>
    </row>
    <row r="162" spans="1:9" ht="30">
      <c r="A162" s="6">
        <v>160</v>
      </c>
      <c r="B162" s="7" t="s">
        <v>165</v>
      </c>
      <c r="C162" s="8" t="str">
        <f>IF(D162=2,"NO","YES")</f>
        <v>YES</v>
      </c>
      <c r="D162" s="1">
        <f t="shared" si="2"/>
        <v>0.73</v>
      </c>
      <c r="E162" s="1">
        <v>1.8031000000000001</v>
      </c>
      <c r="F162" s="9">
        <v>4964</v>
      </c>
      <c r="G162" s="425">
        <v>42570</v>
      </c>
      <c r="H162" s="3" t="s">
        <v>8</v>
      </c>
      <c r="I162" s="4"/>
    </row>
    <row r="163" spans="1:9" ht="45">
      <c r="A163" s="6">
        <v>161</v>
      </c>
      <c r="B163" s="2" t="s">
        <v>166</v>
      </c>
      <c r="C163" s="8" t="str">
        <f>IF(D163=2,"NO","YES")</f>
        <v>YES</v>
      </c>
      <c r="D163" s="1">
        <f t="shared" si="2"/>
        <v>1.0900000000000001</v>
      </c>
      <c r="E163" s="1">
        <v>2.6923000000000004</v>
      </c>
      <c r="F163" s="9">
        <v>7412</v>
      </c>
      <c r="G163" s="425">
        <v>42570</v>
      </c>
      <c r="H163" s="3" t="s">
        <v>8</v>
      </c>
      <c r="I163" s="4"/>
    </row>
    <row r="164" spans="1:9" ht="60">
      <c r="A164" s="6">
        <v>162</v>
      </c>
      <c r="B164" s="2" t="s">
        <v>167</v>
      </c>
      <c r="C164" s="8" t="str">
        <f>IF(D164=2,"NO","YES")</f>
        <v>YES</v>
      </c>
      <c r="D164" s="1">
        <f t="shared" si="2"/>
        <v>0.28999999999999998</v>
      </c>
      <c r="E164" s="1">
        <v>0.71630000000000005</v>
      </c>
      <c r="F164" s="9">
        <v>1972</v>
      </c>
      <c r="G164" s="425">
        <v>42570</v>
      </c>
      <c r="H164" s="3" t="s">
        <v>8</v>
      </c>
      <c r="I164" s="4"/>
    </row>
    <row r="165" spans="1:9" ht="45">
      <c r="A165" s="6">
        <v>163</v>
      </c>
      <c r="B165" s="7" t="s">
        <v>168</v>
      </c>
      <c r="C165" s="8" t="str">
        <f>IF(D165=2,"NO","YES")</f>
        <v>YES</v>
      </c>
      <c r="D165" s="1">
        <f t="shared" si="2"/>
        <v>1.1399999999999999</v>
      </c>
      <c r="E165" s="1">
        <v>2.8157999999999999</v>
      </c>
      <c r="F165" s="9">
        <v>7752</v>
      </c>
      <c r="G165" s="425">
        <v>42570</v>
      </c>
      <c r="H165" s="3" t="s">
        <v>8</v>
      </c>
      <c r="I165" s="4"/>
    </row>
    <row r="166" spans="1:9" ht="60">
      <c r="A166" s="6">
        <v>164</v>
      </c>
      <c r="B166" s="7" t="s">
        <v>169</v>
      </c>
      <c r="C166" s="8" t="str">
        <f>IF(D166=2,"NO","YES")</f>
        <v>YES</v>
      </c>
      <c r="D166" s="1">
        <f t="shared" si="2"/>
        <v>0.31</v>
      </c>
      <c r="E166" s="1">
        <v>0.76570000000000005</v>
      </c>
      <c r="F166" s="9">
        <v>2108</v>
      </c>
      <c r="G166" s="425">
        <v>42570</v>
      </c>
      <c r="H166" s="3" t="s">
        <v>8</v>
      </c>
      <c r="I166" s="4"/>
    </row>
    <row r="167" spans="1:9" ht="45">
      <c r="A167" s="6">
        <v>165</v>
      </c>
      <c r="B167" s="7" t="s">
        <v>170</v>
      </c>
      <c r="C167" s="8" t="str">
        <f>IF(D167=2,"NO","YES")</f>
        <v>YES</v>
      </c>
      <c r="D167" s="1">
        <f t="shared" si="2"/>
        <v>0.14000000000000001</v>
      </c>
      <c r="E167" s="1">
        <v>0.34580000000000005</v>
      </c>
      <c r="F167" s="9">
        <v>952</v>
      </c>
      <c r="G167" s="425">
        <v>42570</v>
      </c>
      <c r="H167" s="3" t="s">
        <v>8</v>
      </c>
      <c r="I167" s="4"/>
    </row>
    <row r="168" spans="1:9" ht="45">
      <c r="A168" s="6">
        <v>166</v>
      </c>
      <c r="B168" s="2" t="s">
        <v>171</v>
      </c>
      <c r="C168" s="8" t="str">
        <f>IF(D168=2,"NO","YES")</f>
        <v>YES</v>
      </c>
      <c r="D168" s="1">
        <f t="shared" si="2"/>
        <v>0.86</v>
      </c>
      <c r="E168" s="1">
        <v>2.1242000000000001</v>
      </c>
      <c r="F168" s="9">
        <v>5848</v>
      </c>
      <c r="G168" s="425">
        <v>42570</v>
      </c>
      <c r="H168" s="3" t="s">
        <v>8</v>
      </c>
      <c r="I168" s="4"/>
    </row>
    <row r="169" spans="1:9" ht="45">
      <c r="A169" s="6">
        <v>167</v>
      </c>
      <c r="B169" s="7" t="s">
        <v>172</v>
      </c>
      <c r="C169" s="8" t="str">
        <f>IF(D169=2,"NO","YES")</f>
        <v>YES</v>
      </c>
      <c r="D169" s="1">
        <f t="shared" si="2"/>
        <v>1.78</v>
      </c>
      <c r="E169" s="1">
        <v>4.3966000000000003</v>
      </c>
      <c r="F169" s="9">
        <v>12104</v>
      </c>
      <c r="G169" s="425">
        <v>42570</v>
      </c>
      <c r="H169" s="3" t="s">
        <v>8</v>
      </c>
      <c r="I169" s="4"/>
    </row>
    <row r="170" spans="1:9" ht="30">
      <c r="A170" s="6">
        <v>168</v>
      </c>
      <c r="B170" s="7" t="s">
        <v>173</v>
      </c>
      <c r="C170" s="8" t="str">
        <f>IF(D170=2,"NO","YES")</f>
        <v>YES</v>
      </c>
      <c r="D170" s="1">
        <f t="shared" si="2"/>
        <v>0.46</v>
      </c>
      <c r="E170" s="1">
        <v>1.1362000000000001</v>
      </c>
      <c r="F170" s="9">
        <v>3128</v>
      </c>
      <c r="G170" s="425">
        <v>42570</v>
      </c>
      <c r="H170" s="3" t="s">
        <v>8</v>
      </c>
      <c r="I170" s="4"/>
    </row>
    <row r="171" spans="1:9" ht="45">
      <c r="A171" s="6">
        <v>169</v>
      </c>
      <c r="B171" s="7" t="s">
        <v>174</v>
      </c>
      <c r="C171" s="8" t="str">
        <f>IF(D171=2,"NO","YES")</f>
        <v>YES</v>
      </c>
      <c r="D171" s="1">
        <f t="shared" si="2"/>
        <v>0.33</v>
      </c>
      <c r="E171" s="1">
        <v>0.81510000000000016</v>
      </c>
      <c r="F171" s="9">
        <v>2244</v>
      </c>
      <c r="G171" s="425">
        <v>42570</v>
      </c>
      <c r="H171" s="3" t="s">
        <v>8</v>
      </c>
      <c r="I171" s="4"/>
    </row>
    <row r="172" spans="1:9" ht="45">
      <c r="A172" s="6">
        <v>170</v>
      </c>
      <c r="B172" s="7" t="s">
        <v>175</v>
      </c>
      <c r="C172" s="8" t="str">
        <f>IF(D172=2,"NO","YES")</f>
        <v>YES</v>
      </c>
      <c r="D172" s="1">
        <f t="shared" si="2"/>
        <v>0.67</v>
      </c>
      <c r="E172" s="1">
        <v>1.6549000000000003</v>
      </c>
      <c r="F172" s="9">
        <v>4556</v>
      </c>
      <c r="G172" s="425">
        <v>42570</v>
      </c>
      <c r="H172" s="3" t="s">
        <v>8</v>
      </c>
      <c r="I172" s="4"/>
    </row>
    <row r="173" spans="1:9" ht="45">
      <c r="A173" s="6">
        <v>171</v>
      </c>
      <c r="B173" s="7" t="s">
        <v>176</v>
      </c>
      <c r="C173" s="8" t="str">
        <f>IF(D173=2,"NO","YES")</f>
        <v>YES</v>
      </c>
      <c r="D173" s="1">
        <f t="shared" si="2"/>
        <v>0.13</v>
      </c>
      <c r="E173" s="1">
        <v>0.32110000000000005</v>
      </c>
      <c r="F173" s="9">
        <v>884</v>
      </c>
      <c r="G173" s="425">
        <v>42570</v>
      </c>
      <c r="H173" s="3" t="s">
        <v>8</v>
      </c>
      <c r="I173" s="4"/>
    </row>
    <row r="174" spans="1:9" ht="30">
      <c r="A174" s="6">
        <v>172</v>
      </c>
      <c r="B174" s="7" t="s">
        <v>177</v>
      </c>
      <c r="C174" s="8" t="str">
        <f>IF(D174=2,"NO","YES")</f>
        <v>YES</v>
      </c>
      <c r="D174" s="1">
        <f t="shared" si="2"/>
        <v>1.01</v>
      </c>
      <c r="E174" s="1">
        <v>2.4947000000000004</v>
      </c>
      <c r="F174" s="9">
        <v>6868</v>
      </c>
      <c r="G174" s="425">
        <v>42570</v>
      </c>
      <c r="H174" s="3" t="s">
        <v>8</v>
      </c>
      <c r="I174" s="4"/>
    </row>
    <row r="175" spans="1:9" ht="45">
      <c r="A175" s="6">
        <v>173</v>
      </c>
      <c r="B175" s="2" t="s">
        <v>178</v>
      </c>
      <c r="C175" s="8" t="str">
        <f>IF(D175=2,"NO","YES")</f>
        <v>YES</v>
      </c>
      <c r="D175" s="1">
        <f t="shared" si="2"/>
        <v>0.93</v>
      </c>
      <c r="E175" s="1">
        <v>2.2971000000000004</v>
      </c>
      <c r="F175" s="9">
        <v>6324</v>
      </c>
      <c r="G175" s="425">
        <v>42570</v>
      </c>
      <c r="H175" s="3" t="s">
        <v>8</v>
      </c>
      <c r="I175" s="4"/>
    </row>
    <row r="176" spans="1:9" ht="45">
      <c r="A176" s="6">
        <v>174</v>
      </c>
      <c r="B176" s="7" t="s">
        <v>179</v>
      </c>
      <c r="C176" s="8" t="str">
        <f>IF(D176=2,"NO","YES")</f>
        <v>YES</v>
      </c>
      <c r="D176" s="1">
        <f t="shared" si="2"/>
        <v>1.1499999999999999</v>
      </c>
      <c r="E176" s="1">
        <v>2.8405</v>
      </c>
      <c r="F176" s="9">
        <v>7820</v>
      </c>
      <c r="G176" s="425">
        <v>42570</v>
      </c>
      <c r="H176" s="3" t="s">
        <v>8</v>
      </c>
      <c r="I176" s="4"/>
    </row>
    <row r="177" spans="1:9" ht="45">
      <c r="A177" s="6">
        <v>175</v>
      </c>
      <c r="B177" s="7" t="s">
        <v>180</v>
      </c>
      <c r="C177" s="8" t="str">
        <f>IF(D177=2,"NO","YES")</f>
        <v>YES</v>
      </c>
      <c r="D177" s="1">
        <f t="shared" si="2"/>
        <v>0.64</v>
      </c>
      <c r="E177" s="1">
        <v>1.5808000000000002</v>
      </c>
      <c r="F177" s="9">
        <v>4352</v>
      </c>
      <c r="G177" s="425">
        <v>42570</v>
      </c>
      <c r="H177" s="3" t="s">
        <v>8</v>
      </c>
      <c r="I177" s="4"/>
    </row>
    <row r="178" spans="1:9" ht="30">
      <c r="A178" s="6">
        <v>176</v>
      </c>
      <c r="B178" s="2" t="s">
        <v>181</v>
      </c>
      <c r="C178" s="8" t="str">
        <f>IF(D178=2,"NO","YES")</f>
        <v>YES</v>
      </c>
      <c r="D178" s="1">
        <f t="shared" si="2"/>
        <v>1.31</v>
      </c>
      <c r="E178" s="1">
        <v>3.2357000000000005</v>
      </c>
      <c r="F178" s="9">
        <v>8908</v>
      </c>
      <c r="G178" s="425">
        <v>42570</v>
      </c>
      <c r="H178" s="3" t="s">
        <v>8</v>
      </c>
      <c r="I178" s="4"/>
    </row>
    <row r="179" spans="1:9" ht="45">
      <c r="A179" s="6">
        <v>177</v>
      </c>
      <c r="B179" s="2" t="s">
        <v>182</v>
      </c>
      <c r="C179" s="8" t="str">
        <f>IF(D179=2,"NO","YES")</f>
        <v>YES</v>
      </c>
      <c r="D179" s="1">
        <f t="shared" si="2"/>
        <v>1.91</v>
      </c>
      <c r="E179" s="1">
        <v>4.7176999999999998</v>
      </c>
      <c r="F179" s="9">
        <v>12988</v>
      </c>
      <c r="G179" s="425">
        <v>42570</v>
      </c>
      <c r="H179" s="3" t="s">
        <v>8</v>
      </c>
      <c r="I179" s="4"/>
    </row>
    <row r="180" spans="1:9" ht="60">
      <c r="A180" s="6">
        <v>178</v>
      </c>
      <c r="B180" s="7" t="s">
        <v>183</v>
      </c>
      <c r="C180" s="8" t="str">
        <f>IF(D180=2,"NO","YES")</f>
        <v>YES</v>
      </c>
      <c r="D180" s="1">
        <f t="shared" si="2"/>
        <v>0.67</v>
      </c>
      <c r="E180" s="1">
        <v>1.6549000000000003</v>
      </c>
      <c r="F180" s="9">
        <v>4556</v>
      </c>
      <c r="G180" s="425">
        <v>42570</v>
      </c>
      <c r="H180" s="3" t="s">
        <v>8</v>
      </c>
      <c r="I180" s="4"/>
    </row>
    <row r="181" spans="1:9">
      <c r="A181" s="6">
        <v>179</v>
      </c>
      <c r="B181" s="7" t="s">
        <v>184</v>
      </c>
      <c r="C181" s="8" t="str">
        <f>IF(D181=2,"NO","YES")</f>
        <v>YES</v>
      </c>
      <c r="D181" s="1">
        <f t="shared" si="2"/>
        <v>0.76</v>
      </c>
      <c r="E181" s="1">
        <v>1.8772000000000002</v>
      </c>
      <c r="F181" s="9">
        <v>5168</v>
      </c>
      <c r="G181" s="425">
        <v>42570</v>
      </c>
      <c r="H181" s="3" t="s">
        <v>8</v>
      </c>
      <c r="I181" s="4"/>
    </row>
    <row r="182" spans="1:9" ht="45">
      <c r="A182" s="6">
        <v>180</v>
      </c>
      <c r="B182" s="2" t="s">
        <v>185</v>
      </c>
      <c r="C182" s="8" t="str">
        <f>IF(D182=2,"NO","YES")</f>
        <v>YES</v>
      </c>
      <c r="D182" s="1">
        <f t="shared" si="2"/>
        <v>0.28999999999999998</v>
      </c>
      <c r="E182" s="1">
        <v>0.71630000000000005</v>
      </c>
      <c r="F182" s="9">
        <v>1972</v>
      </c>
      <c r="G182" s="425">
        <v>42570</v>
      </c>
      <c r="H182" s="3" t="s">
        <v>8</v>
      </c>
      <c r="I182" s="4"/>
    </row>
    <row r="183" spans="1:9" ht="45">
      <c r="A183" s="6">
        <v>181</v>
      </c>
      <c r="B183" s="7" t="s">
        <v>186</v>
      </c>
      <c r="C183" s="8" t="str">
        <f>IF(D183=2,"NO","YES")</f>
        <v>YES</v>
      </c>
      <c r="D183" s="1">
        <f t="shared" si="2"/>
        <v>0.28000000000000003</v>
      </c>
      <c r="E183" s="1">
        <v>0.6916000000000001</v>
      </c>
      <c r="F183" s="9">
        <v>1904</v>
      </c>
      <c r="G183" s="425">
        <v>42570</v>
      </c>
      <c r="H183" s="3" t="s">
        <v>8</v>
      </c>
      <c r="I183" s="4"/>
    </row>
    <row r="184" spans="1:9" ht="45">
      <c r="A184" s="6">
        <v>182</v>
      </c>
      <c r="B184" s="7" t="s">
        <v>187</v>
      </c>
      <c r="C184" s="8" t="str">
        <f>IF(D184=2,"NO","YES")</f>
        <v>YES</v>
      </c>
      <c r="D184" s="1">
        <f t="shared" si="2"/>
        <v>0.59</v>
      </c>
      <c r="E184" s="1">
        <v>1.4573</v>
      </c>
      <c r="F184" s="9">
        <v>4012</v>
      </c>
      <c r="G184" s="425">
        <v>42570</v>
      </c>
      <c r="H184" s="3" t="s">
        <v>8</v>
      </c>
      <c r="I184" s="4"/>
    </row>
    <row r="185" spans="1:9" ht="45">
      <c r="A185" s="6">
        <v>183</v>
      </c>
      <c r="B185" s="7" t="s">
        <v>188</v>
      </c>
      <c r="C185" s="8" t="str">
        <f>IF(D185=2,"NO","YES")</f>
        <v>YES</v>
      </c>
      <c r="D185" s="1">
        <f t="shared" si="2"/>
        <v>0.89</v>
      </c>
      <c r="E185" s="1">
        <v>2.1983000000000001</v>
      </c>
      <c r="F185" s="9">
        <v>6052</v>
      </c>
      <c r="G185" s="425">
        <v>42570</v>
      </c>
      <c r="H185" s="3" t="s">
        <v>8</v>
      </c>
      <c r="I185" s="4"/>
    </row>
    <row r="186" spans="1:9" ht="60">
      <c r="A186" s="6">
        <v>184</v>
      </c>
      <c r="B186" s="2" t="s">
        <v>189</v>
      </c>
      <c r="C186" s="8" t="str">
        <f>IF(D186=2,"NO","YES")</f>
        <v>NO</v>
      </c>
      <c r="D186" s="1">
        <f t="shared" si="2"/>
        <v>2</v>
      </c>
      <c r="E186" s="1">
        <v>4.9400000000000004</v>
      </c>
      <c r="F186" s="9">
        <v>13600</v>
      </c>
      <c r="G186" s="425">
        <v>42570</v>
      </c>
      <c r="H186" s="3" t="s">
        <v>8</v>
      </c>
      <c r="I186" s="4"/>
    </row>
    <row r="187" spans="1:9" ht="45">
      <c r="A187" s="6">
        <v>185</v>
      </c>
      <c r="B187" s="7" t="s">
        <v>190</v>
      </c>
      <c r="C187" s="8" t="str">
        <f>IF(D187=2,"NO","YES")</f>
        <v>YES</v>
      </c>
      <c r="D187" s="1">
        <f t="shared" si="2"/>
        <v>1.49</v>
      </c>
      <c r="E187" s="1">
        <v>3.6803000000000003</v>
      </c>
      <c r="F187" s="9">
        <v>10132</v>
      </c>
      <c r="G187" s="425">
        <v>42570</v>
      </c>
      <c r="H187" s="3" t="s">
        <v>8</v>
      </c>
      <c r="I187" s="4"/>
    </row>
    <row r="188" spans="1:9" ht="45">
      <c r="A188" s="6">
        <v>186</v>
      </c>
      <c r="B188" s="2" t="s">
        <v>191</v>
      </c>
      <c r="C188" s="8" t="str">
        <f>IF(D188=2,"NO","YES")</f>
        <v>YES</v>
      </c>
      <c r="D188" s="1">
        <f t="shared" si="2"/>
        <v>0.52</v>
      </c>
      <c r="E188" s="1">
        <v>1.2844000000000002</v>
      </c>
      <c r="F188" s="9">
        <v>3536</v>
      </c>
      <c r="G188" s="425">
        <v>42570</v>
      </c>
      <c r="H188" s="3" t="s">
        <v>8</v>
      </c>
      <c r="I188" s="4"/>
    </row>
    <row r="189" spans="1:9" ht="45">
      <c r="A189" s="6">
        <v>187</v>
      </c>
      <c r="B189" s="7" t="s">
        <v>192</v>
      </c>
      <c r="C189" s="8" t="str">
        <f>IF(D189=2,"NO","YES")</f>
        <v>YES</v>
      </c>
      <c r="D189" s="1">
        <f t="shared" si="2"/>
        <v>0.2</v>
      </c>
      <c r="E189" s="1">
        <v>0.49400000000000005</v>
      </c>
      <c r="F189" s="9">
        <v>1360</v>
      </c>
      <c r="G189" s="425">
        <v>42570</v>
      </c>
      <c r="H189" s="3" t="s">
        <v>8</v>
      </c>
      <c r="I189" s="4"/>
    </row>
    <row r="190" spans="1:9" ht="45">
      <c r="A190" s="6">
        <v>188</v>
      </c>
      <c r="B190" s="7" t="s">
        <v>193</v>
      </c>
      <c r="C190" s="8" t="str">
        <f>IF(D190=2,"NO","YES")</f>
        <v>YES</v>
      </c>
      <c r="D190" s="1">
        <f t="shared" si="2"/>
        <v>0.81</v>
      </c>
      <c r="E190" s="1">
        <v>2.0007000000000001</v>
      </c>
      <c r="F190" s="9">
        <v>5508</v>
      </c>
      <c r="G190" s="425">
        <v>42570</v>
      </c>
      <c r="H190" s="3" t="s">
        <v>8</v>
      </c>
      <c r="I190" s="4"/>
    </row>
    <row r="191" spans="1:9" ht="45">
      <c r="A191" s="6">
        <v>189</v>
      </c>
      <c r="B191" s="2" t="s">
        <v>194</v>
      </c>
      <c r="C191" s="8" t="str">
        <f>IF(D191=2,"NO","YES")</f>
        <v>YES</v>
      </c>
      <c r="D191" s="1">
        <f t="shared" si="2"/>
        <v>0.68</v>
      </c>
      <c r="E191" s="1">
        <v>1.6796000000000002</v>
      </c>
      <c r="F191" s="9">
        <v>4624</v>
      </c>
      <c r="G191" s="425">
        <v>42570</v>
      </c>
      <c r="H191" s="3" t="s">
        <v>8</v>
      </c>
      <c r="I191" s="4"/>
    </row>
    <row r="192" spans="1:9">
      <c r="A192" s="6">
        <v>190</v>
      </c>
      <c r="B192" s="2" t="s">
        <v>195</v>
      </c>
      <c r="C192" s="8" t="str">
        <f>IF(D192=2,"NO","YES")</f>
        <v>YES</v>
      </c>
      <c r="D192" s="1">
        <f t="shared" si="2"/>
        <v>0.3</v>
      </c>
      <c r="E192" s="1">
        <v>0.74099999999999999</v>
      </c>
      <c r="F192" s="9">
        <v>2040</v>
      </c>
      <c r="G192" s="425">
        <v>42570</v>
      </c>
      <c r="H192" s="3" t="s">
        <v>8</v>
      </c>
      <c r="I192" s="4"/>
    </row>
    <row r="193" spans="1:9" ht="45">
      <c r="A193" s="6">
        <v>191</v>
      </c>
      <c r="B193" s="2" t="s">
        <v>196</v>
      </c>
      <c r="C193" s="8" t="str">
        <f>IF(D193=2,"NO","YES")</f>
        <v>YES</v>
      </c>
      <c r="D193" s="1">
        <f t="shared" si="2"/>
        <v>0.57999999999999996</v>
      </c>
      <c r="E193" s="1">
        <v>1.4326000000000001</v>
      </c>
      <c r="F193" s="9">
        <v>3944</v>
      </c>
      <c r="G193" s="425">
        <v>42570</v>
      </c>
      <c r="H193" s="3" t="s">
        <v>8</v>
      </c>
      <c r="I193" s="4"/>
    </row>
    <row r="194" spans="1:9" ht="60">
      <c r="A194" s="6">
        <v>192</v>
      </c>
      <c r="B194" s="7" t="s">
        <v>197</v>
      </c>
      <c r="C194" s="8" t="str">
        <f>IF(D194=2,"NO","YES")</f>
        <v>YES</v>
      </c>
      <c r="D194" s="1">
        <f t="shared" si="2"/>
        <v>0.85</v>
      </c>
      <c r="E194" s="1">
        <v>2.0994999999999999</v>
      </c>
      <c r="F194" s="9">
        <v>5780</v>
      </c>
      <c r="G194" s="425">
        <v>42570</v>
      </c>
      <c r="H194" s="3" t="s">
        <v>8</v>
      </c>
      <c r="I194" s="4"/>
    </row>
    <row r="195" spans="1:9" ht="45">
      <c r="A195" s="6">
        <v>193</v>
      </c>
      <c r="B195" s="7" t="s">
        <v>198</v>
      </c>
      <c r="C195" s="8" t="str">
        <f>IF(D195=2,"NO","YES")</f>
        <v>YES</v>
      </c>
      <c r="D195" s="1">
        <f t="shared" si="2"/>
        <v>0.37</v>
      </c>
      <c r="E195" s="1">
        <v>0.91390000000000005</v>
      </c>
      <c r="F195" s="9">
        <v>2516</v>
      </c>
      <c r="G195" s="425">
        <v>42570</v>
      </c>
      <c r="H195" s="3" t="s">
        <v>8</v>
      </c>
      <c r="I195" s="4"/>
    </row>
    <row r="196" spans="1:9" ht="60">
      <c r="A196" s="6">
        <v>194</v>
      </c>
      <c r="B196" s="7" t="s">
        <v>199</v>
      </c>
      <c r="C196" s="8" t="str">
        <f>IF(D196=2,"NO","YES")</f>
        <v>YES</v>
      </c>
      <c r="D196" s="1">
        <f t="shared" ref="D196:D259" si="3">F196/6800</f>
        <v>1</v>
      </c>
      <c r="E196" s="1">
        <v>2.4700000000000002</v>
      </c>
      <c r="F196" s="9">
        <v>6800</v>
      </c>
      <c r="G196" s="425">
        <v>42570</v>
      </c>
      <c r="H196" s="3" t="s">
        <v>8</v>
      </c>
      <c r="I196" s="4"/>
    </row>
    <row r="197" spans="1:9" ht="45">
      <c r="A197" s="6">
        <v>195</v>
      </c>
      <c r="B197" s="7" t="s">
        <v>200</v>
      </c>
      <c r="C197" s="8" t="str">
        <f>IF(D197=2,"NO","YES")</f>
        <v>YES</v>
      </c>
      <c r="D197" s="1">
        <f t="shared" si="3"/>
        <v>1.31</v>
      </c>
      <c r="E197" s="1">
        <v>3.2357000000000005</v>
      </c>
      <c r="F197" s="9">
        <v>8908</v>
      </c>
      <c r="G197" s="425">
        <v>42570</v>
      </c>
      <c r="H197" s="3" t="s">
        <v>8</v>
      </c>
      <c r="I197" s="4"/>
    </row>
    <row r="198" spans="1:9" ht="45">
      <c r="A198" s="6">
        <v>196</v>
      </c>
      <c r="B198" s="7" t="s">
        <v>201</v>
      </c>
      <c r="C198" s="8" t="str">
        <f>IF(D198=2,"NO","YES")</f>
        <v>YES</v>
      </c>
      <c r="D198" s="1">
        <f t="shared" si="3"/>
        <v>0.53</v>
      </c>
      <c r="E198" s="1">
        <v>1.3091000000000002</v>
      </c>
      <c r="F198" s="9">
        <v>3604</v>
      </c>
      <c r="G198" s="425">
        <v>42570</v>
      </c>
      <c r="H198" s="3" t="s">
        <v>8</v>
      </c>
      <c r="I198" s="4"/>
    </row>
    <row r="199" spans="1:9">
      <c r="A199" s="6">
        <v>197</v>
      </c>
      <c r="B199" s="7" t="s">
        <v>202</v>
      </c>
      <c r="C199" s="8" t="str">
        <f>IF(D199=2,"NO","YES")</f>
        <v>YES</v>
      </c>
      <c r="D199" s="1">
        <f t="shared" si="3"/>
        <v>0.79</v>
      </c>
      <c r="E199" s="1">
        <v>1.9513000000000003</v>
      </c>
      <c r="F199" s="9">
        <v>5372</v>
      </c>
      <c r="G199" s="425">
        <v>42570</v>
      </c>
      <c r="H199" s="3" t="s">
        <v>8</v>
      </c>
      <c r="I199" s="4"/>
    </row>
    <row r="200" spans="1:9" ht="45">
      <c r="A200" s="6">
        <v>198</v>
      </c>
      <c r="B200" s="7" t="s">
        <v>203</v>
      </c>
      <c r="C200" s="8" t="str">
        <f>IF(D200=2,"NO","YES")</f>
        <v>YES</v>
      </c>
      <c r="D200" s="1">
        <f t="shared" si="3"/>
        <v>0.32</v>
      </c>
      <c r="E200" s="1">
        <v>0.7904000000000001</v>
      </c>
      <c r="F200" s="9">
        <v>2176</v>
      </c>
      <c r="G200" s="425">
        <v>42570</v>
      </c>
      <c r="H200" s="3" t="s">
        <v>8</v>
      </c>
      <c r="I200" s="4"/>
    </row>
    <row r="201" spans="1:9" ht="45">
      <c r="A201" s="6">
        <v>199</v>
      </c>
      <c r="B201" s="7" t="s">
        <v>204</v>
      </c>
      <c r="C201" s="8" t="str">
        <f>IF(D201=2,"NO","YES")</f>
        <v>YES</v>
      </c>
      <c r="D201" s="1">
        <f t="shared" si="3"/>
        <v>0.87</v>
      </c>
      <c r="E201" s="1">
        <v>2.1489000000000003</v>
      </c>
      <c r="F201" s="9">
        <v>5916</v>
      </c>
      <c r="G201" s="425">
        <v>42570</v>
      </c>
      <c r="H201" s="3" t="s">
        <v>8</v>
      </c>
      <c r="I201" s="4"/>
    </row>
    <row r="202" spans="1:9" ht="45">
      <c r="A202" s="6">
        <v>200</v>
      </c>
      <c r="B202" s="2" t="s">
        <v>205</v>
      </c>
      <c r="C202" s="8" t="str">
        <f>IF(D202=2,"NO","YES")</f>
        <v>YES</v>
      </c>
      <c r="D202" s="1">
        <f t="shared" si="3"/>
        <v>0.98</v>
      </c>
      <c r="E202" s="1">
        <v>2.4206000000000003</v>
      </c>
      <c r="F202" s="9">
        <v>6664</v>
      </c>
      <c r="G202" s="425">
        <v>42570</v>
      </c>
      <c r="H202" s="3" t="s">
        <v>8</v>
      </c>
      <c r="I202" s="4"/>
    </row>
    <row r="203" spans="1:9" ht="30">
      <c r="A203" s="6">
        <v>201</v>
      </c>
      <c r="B203" s="7" t="s">
        <v>206</v>
      </c>
      <c r="C203" s="8" t="str">
        <f>IF(D203=2,"NO","YES")</f>
        <v>YES</v>
      </c>
      <c r="D203" s="1">
        <f t="shared" si="3"/>
        <v>1.23</v>
      </c>
      <c r="E203" s="1">
        <v>3.0381</v>
      </c>
      <c r="F203" s="9">
        <v>8364</v>
      </c>
      <c r="G203" s="425">
        <v>42570</v>
      </c>
      <c r="H203" s="3" t="s">
        <v>8</v>
      </c>
      <c r="I203" s="4"/>
    </row>
    <row r="204" spans="1:9" ht="45">
      <c r="A204" s="6">
        <v>202</v>
      </c>
      <c r="B204" s="2" t="s">
        <v>207</v>
      </c>
      <c r="C204" s="8" t="str">
        <f>IF(D204=2,"NO","YES")</f>
        <v>YES</v>
      </c>
      <c r="D204" s="1">
        <f t="shared" si="3"/>
        <v>0.57999999999999996</v>
      </c>
      <c r="E204" s="1">
        <v>1.4326000000000001</v>
      </c>
      <c r="F204" s="9">
        <v>3944</v>
      </c>
      <c r="G204" s="425">
        <v>42570</v>
      </c>
      <c r="H204" s="3" t="s">
        <v>8</v>
      </c>
      <c r="I204" s="4"/>
    </row>
    <row r="205" spans="1:9" ht="45">
      <c r="A205" s="6">
        <v>203</v>
      </c>
      <c r="B205" s="2" t="s">
        <v>208</v>
      </c>
      <c r="C205" s="8" t="str">
        <f>IF(D205=2,"NO","YES")</f>
        <v>YES</v>
      </c>
      <c r="D205" s="1">
        <f t="shared" si="3"/>
        <v>1.05</v>
      </c>
      <c r="E205" s="1">
        <v>2.5935000000000001</v>
      </c>
      <c r="F205" s="9">
        <v>7140</v>
      </c>
      <c r="G205" s="425">
        <v>42570</v>
      </c>
      <c r="H205" s="3" t="s">
        <v>8</v>
      </c>
      <c r="I205" s="4"/>
    </row>
    <row r="206" spans="1:9" ht="30">
      <c r="A206" s="6">
        <v>204</v>
      </c>
      <c r="B206" s="7" t="s">
        <v>209</v>
      </c>
      <c r="C206" s="8" t="str">
        <f>IF(D206=2,"NO","YES")</f>
        <v>YES</v>
      </c>
      <c r="D206" s="1">
        <f t="shared" si="3"/>
        <v>0.18</v>
      </c>
      <c r="E206" s="1">
        <v>0.4446</v>
      </c>
      <c r="F206" s="9">
        <v>1224</v>
      </c>
      <c r="G206" s="425">
        <v>42570</v>
      </c>
      <c r="H206" s="3" t="s">
        <v>8</v>
      </c>
      <c r="I206" s="4"/>
    </row>
    <row r="207" spans="1:9" ht="45">
      <c r="A207" s="6">
        <v>205</v>
      </c>
      <c r="B207" s="7" t="s">
        <v>210</v>
      </c>
      <c r="C207" s="8" t="str">
        <f>IF(D207=2,"NO","YES")</f>
        <v>YES</v>
      </c>
      <c r="D207" s="1">
        <f t="shared" si="3"/>
        <v>0.54</v>
      </c>
      <c r="E207" s="1">
        <v>1.3338000000000001</v>
      </c>
      <c r="F207" s="9">
        <v>3672</v>
      </c>
      <c r="G207" s="425">
        <v>42570</v>
      </c>
      <c r="H207" s="3" t="s">
        <v>8</v>
      </c>
      <c r="I207" s="4"/>
    </row>
    <row r="208" spans="1:9">
      <c r="A208" s="6">
        <v>206</v>
      </c>
      <c r="B208" s="7" t="s">
        <v>211</v>
      </c>
      <c r="C208" s="8" t="str">
        <f>IF(D208=2,"NO","YES")</f>
        <v>YES</v>
      </c>
      <c r="D208" s="1">
        <f t="shared" si="3"/>
        <v>0.17</v>
      </c>
      <c r="E208" s="1">
        <v>0.41990000000000005</v>
      </c>
      <c r="F208" s="9">
        <v>1156</v>
      </c>
      <c r="G208" s="425">
        <v>42570</v>
      </c>
      <c r="H208" s="3" t="s">
        <v>8</v>
      </c>
      <c r="I208" s="4"/>
    </row>
    <row r="209" spans="1:9" ht="45">
      <c r="A209" s="6">
        <v>207</v>
      </c>
      <c r="B209" s="7" t="s">
        <v>212</v>
      </c>
      <c r="C209" s="8" t="str">
        <f>IF(D209=2,"NO","YES")</f>
        <v>YES</v>
      </c>
      <c r="D209" s="1">
        <f t="shared" si="3"/>
        <v>0.03</v>
      </c>
      <c r="E209" s="1">
        <v>7.4099999999999999E-2</v>
      </c>
      <c r="F209" s="9">
        <v>204</v>
      </c>
      <c r="G209" s="425">
        <v>42570</v>
      </c>
      <c r="H209" s="3" t="s">
        <v>8</v>
      </c>
      <c r="I209" s="4"/>
    </row>
    <row r="210" spans="1:9" ht="45">
      <c r="A210" s="6">
        <v>208</v>
      </c>
      <c r="B210" s="7" t="s">
        <v>213</v>
      </c>
      <c r="C210" s="8" t="str">
        <f>IF(D210=2,"NO","YES")</f>
        <v>YES</v>
      </c>
      <c r="D210" s="1">
        <f t="shared" si="3"/>
        <v>0.16</v>
      </c>
      <c r="E210" s="1">
        <v>0.39520000000000005</v>
      </c>
      <c r="F210" s="9">
        <v>1088</v>
      </c>
      <c r="G210" s="425">
        <v>42570</v>
      </c>
      <c r="H210" s="3" t="s">
        <v>8</v>
      </c>
      <c r="I210" s="4"/>
    </row>
    <row r="211" spans="1:9" ht="45">
      <c r="A211" s="6">
        <v>209</v>
      </c>
      <c r="B211" s="7" t="s">
        <v>214</v>
      </c>
      <c r="C211" s="8" t="str">
        <f>IF(D211=2,"NO","YES")</f>
        <v>YES</v>
      </c>
      <c r="D211" s="1">
        <f t="shared" si="3"/>
        <v>0.52</v>
      </c>
      <c r="E211" s="1">
        <v>1.2844000000000002</v>
      </c>
      <c r="F211" s="9">
        <v>3536</v>
      </c>
      <c r="G211" s="425">
        <v>42570</v>
      </c>
      <c r="H211" s="3" t="s">
        <v>8</v>
      </c>
      <c r="I211" s="4"/>
    </row>
    <row r="212" spans="1:9" ht="45">
      <c r="A212" s="6">
        <v>210</v>
      </c>
      <c r="B212" s="7" t="s">
        <v>215</v>
      </c>
      <c r="C212" s="8" t="str">
        <f>IF(D212=2,"NO","YES")</f>
        <v>YES</v>
      </c>
      <c r="D212" s="1">
        <f t="shared" si="3"/>
        <v>0.2</v>
      </c>
      <c r="E212" s="1">
        <v>0.49400000000000005</v>
      </c>
      <c r="F212" s="9">
        <v>1360</v>
      </c>
      <c r="G212" s="425">
        <v>42570</v>
      </c>
      <c r="H212" s="3" t="s">
        <v>8</v>
      </c>
      <c r="I212" s="4"/>
    </row>
    <row r="213" spans="1:9">
      <c r="A213" s="6">
        <v>211</v>
      </c>
      <c r="B213" s="7" t="s">
        <v>216</v>
      </c>
      <c r="C213" s="8" t="str">
        <f>IF(D213=2,"NO","YES")</f>
        <v>NO</v>
      </c>
      <c r="D213" s="1">
        <f t="shared" si="3"/>
        <v>2</v>
      </c>
      <c r="E213" s="1">
        <v>4.9400000000000004</v>
      </c>
      <c r="F213" s="9">
        <v>13600</v>
      </c>
      <c r="G213" s="425">
        <v>42570</v>
      </c>
      <c r="H213" s="3" t="s">
        <v>8</v>
      </c>
      <c r="I213" s="4"/>
    </row>
    <row r="214" spans="1:9">
      <c r="A214" s="6">
        <v>212</v>
      </c>
      <c r="B214" s="7" t="s">
        <v>217</v>
      </c>
      <c r="C214" s="8" t="str">
        <f>IF(D214=2,"NO","YES")</f>
        <v>YES</v>
      </c>
      <c r="D214" s="1">
        <f t="shared" si="3"/>
        <v>0.06</v>
      </c>
      <c r="E214" s="1">
        <v>0.1482</v>
      </c>
      <c r="F214" s="9">
        <v>408</v>
      </c>
      <c r="G214" s="425">
        <v>42570</v>
      </c>
      <c r="H214" s="3" t="s">
        <v>8</v>
      </c>
      <c r="I214" s="4"/>
    </row>
    <row r="215" spans="1:9" ht="45">
      <c r="A215" s="6">
        <v>213</v>
      </c>
      <c r="B215" s="2" t="s">
        <v>218</v>
      </c>
      <c r="C215" s="8" t="str">
        <f>IF(D215=2,"NO","YES")</f>
        <v>YES</v>
      </c>
      <c r="D215" s="1">
        <f t="shared" si="3"/>
        <v>1.62</v>
      </c>
      <c r="E215" s="1">
        <v>4.0014000000000003</v>
      </c>
      <c r="F215" s="9">
        <v>11016</v>
      </c>
      <c r="G215" s="425">
        <v>42570</v>
      </c>
      <c r="H215" s="3" t="s">
        <v>8</v>
      </c>
      <c r="I215" s="4"/>
    </row>
    <row r="216" spans="1:9" ht="45">
      <c r="A216" s="6">
        <v>214</v>
      </c>
      <c r="B216" s="7" t="s">
        <v>219</v>
      </c>
      <c r="C216" s="8" t="str">
        <f>IF(D216=2,"NO","YES")</f>
        <v>YES</v>
      </c>
      <c r="D216" s="1">
        <f t="shared" si="3"/>
        <v>1.49</v>
      </c>
      <c r="E216" s="1">
        <v>3.6803000000000003</v>
      </c>
      <c r="F216" s="9">
        <v>10132</v>
      </c>
      <c r="G216" s="425">
        <v>42570</v>
      </c>
      <c r="H216" s="3" t="s">
        <v>8</v>
      </c>
      <c r="I216" s="4"/>
    </row>
    <row r="217" spans="1:9" ht="45">
      <c r="A217" s="6">
        <v>215</v>
      </c>
      <c r="B217" s="7" t="s">
        <v>220</v>
      </c>
      <c r="C217" s="8" t="str">
        <f>IF(D217=2,"NO","YES")</f>
        <v>YES</v>
      </c>
      <c r="D217" s="1">
        <f t="shared" si="3"/>
        <v>1.1499999999999999</v>
      </c>
      <c r="E217" s="1">
        <v>2.8405</v>
      </c>
      <c r="F217" s="9">
        <v>7820</v>
      </c>
      <c r="G217" s="425">
        <v>42570</v>
      </c>
      <c r="H217" s="3" t="s">
        <v>8</v>
      </c>
      <c r="I217" s="4"/>
    </row>
    <row r="218" spans="1:9" ht="45">
      <c r="A218" s="6">
        <v>216</v>
      </c>
      <c r="B218" s="7" t="s">
        <v>221</v>
      </c>
      <c r="C218" s="8" t="str">
        <f>IF(D218=2,"NO","YES")</f>
        <v>YES</v>
      </c>
      <c r="D218" s="1">
        <f t="shared" si="3"/>
        <v>0.36</v>
      </c>
      <c r="E218" s="1">
        <v>0.88919999999999999</v>
      </c>
      <c r="F218" s="9">
        <v>2448</v>
      </c>
      <c r="G218" s="425">
        <v>42570</v>
      </c>
      <c r="H218" s="3" t="s">
        <v>8</v>
      </c>
      <c r="I218" s="4"/>
    </row>
    <row r="219" spans="1:9" ht="45">
      <c r="A219" s="6">
        <v>217</v>
      </c>
      <c r="B219" s="2" t="s">
        <v>222</v>
      </c>
      <c r="C219" s="8" t="str">
        <f>IF(D219=2,"NO","YES")</f>
        <v>NO</v>
      </c>
      <c r="D219" s="1">
        <f t="shared" si="3"/>
        <v>2</v>
      </c>
      <c r="E219" s="1">
        <v>4.9400000000000004</v>
      </c>
      <c r="F219" s="9">
        <v>13600</v>
      </c>
      <c r="G219" s="425">
        <v>42570</v>
      </c>
      <c r="H219" s="3" t="s">
        <v>8</v>
      </c>
      <c r="I219" s="4"/>
    </row>
    <row r="220" spans="1:9" ht="45">
      <c r="A220" s="6">
        <v>218</v>
      </c>
      <c r="B220" s="7" t="s">
        <v>223</v>
      </c>
      <c r="C220" s="8" t="str">
        <f>IF(D220=2,"NO","YES")</f>
        <v>YES</v>
      </c>
      <c r="D220" s="1">
        <f t="shared" si="3"/>
        <v>0.25</v>
      </c>
      <c r="E220" s="1">
        <v>0.61750000000000005</v>
      </c>
      <c r="F220" s="9">
        <v>1700</v>
      </c>
      <c r="G220" s="425">
        <v>42570</v>
      </c>
      <c r="H220" s="3" t="s">
        <v>8</v>
      </c>
      <c r="I220" s="4"/>
    </row>
    <row r="221" spans="1:9" ht="45">
      <c r="A221" s="6">
        <v>219</v>
      </c>
      <c r="B221" s="7" t="s">
        <v>224</v>
      </c>
      <c r="C221" s="8" t="str">
        <f>IF(D221=2,"NO","YES")</f>
        <v>YES</v>
      </c>
      <c r="D221" s="1">
        <f t="shared" si="3"/>
        <v>0.41</v>
      </c>
      <c r="E221" s="1">
        <v>1.0126999999999999</v>
      </c>
      <c r="F221" s="9">
        <v>2788</v>
      </c>
      <c r="G221" s="425">
        <v>42570</v>
      </c>
      <c r="H221" s="3" t="s">
        <v>8</v>
      </c>
      <c r="I221" s="4"/>
    </row>
    <row r="222" spans="1:9" ht="45">
      <c r="A222" s="6">
        <v>220</v>
      </c>
      <c r="B222" s="7" t="s">
        <v>225</v>
      </c>
      <c r="C222" s="8" t="str">
        <f>IF(D222=2,"NO","YES")</f>
        <v>YES</v>
      </c>
      <c r="D222" s="1">
        <f t="shared" si="3"/>
        <v>1.02</v>
      </c>
      <c r="E222" s="1">
        <v>2.5194000000000001</v>
      </c>
      <c r="F222" s="9">
        <v>6936</v>
      </c>
      <c r="G222" s="425">
        <v>42570</v>
      </c>
      <c r="H222" s="3" t="s">
        <v>8</v>
      </c>
      <c r="I222" s="4"/>
    </row>
    <row r="223" spans="1:9" ht="45">
      <c r="A223" s="6">
        <v>221</v>
      </c>
      <c r="B223" s="7" t="s">
        <v>226</v>
      </c>
      <c r="C223" s="8" t="str">
        <f>IF(D223=2,"NO","YES")</f>
        <v>YES</v>
      </c>
      <c r="D223" s="1">
        <f t="shared" si="3"/>
        <v>0.81</v>
      </c>
      <c r="E223" s="1">
        <v>2.0007000000000001</v>
      </c>
      <c r="F223" s="9">
        <v>5508</v>
      </c>
      <c r="G223" s="425">
        <v>42570</v>
      </c>
      <c r="H223" s="3" t="s">
        <v>8</v>
      </c>
      <c r="I223" s="4"/>
    </row>
    <row r="224" spans="1:9">
      <c r="A224" s="6">
        <v>222</v>
      </c>
      <c r="B224" s="7" t="s">
        <v>227</v>
      </c>
      <c r="C224" s="8" t="str">
        <f>IF(D224=2,"NO","YES")</f>
        <v>YES</v>
      </c>
      <c r="D224" s="1">
        <f t="shared" si="3"/>
        <v>0.34</v>
      </c>
      <c r="E224" s="1">
        <v>0.8398000000000001</v>
      </c>
      <c r="F224" s="9">
        <v>2312</v>
      </c>
      <c r="G224" s="425">
        <v>42570</v>
      </c>
      <c r="H224" s="3" t="s">
        <v>8</v>
      </c>
      <c r="I224" s="4"/>
    </row>
    <row r="225" spans="1:9" ht="45">
      <c r="A225" s="6">
        <v>223</v>
      </c>
      <c r="B225" s="7" t="s">
        <v>228</v>
      </c>
      <c r="C225" s="8" t="str">
        <f>IF(D225=2,"NO","YES")</f>
        <v>YES</v>
      </c>
      <c r="D225" s="1">
        <f t="shared" si="3"/>
        <v>0.92</v>
      </c>
      <c r="E225" s="1">
        <v>2.2724000000000002</v>
      </c>
      <c r="F225" s="9">
        <v>6256</v>
      </c>
      <c r="G225" s="425">
        <v>42570</v>
      </c>
      <c r="H225" s="3" t="s">
        <v>8</v>
      </c>
      <c r="I225" s="4"/>
    </row>
    <row r="226" spans="1:9" ht="30">
      <c r="A226" s="6">
        <v>224</v>
      </c>
      <c r="B226" s="2" t="s">
        <v>229</v>
      </c>
      <c r="C226" s="8" t="str">
        <f>IF(D226=2,"NO","YES")</f>
        <v>YES</v>
      </c>
      <c r="D226" s="1">
        <f t="shared" si="3"/>
        <v>0.28000000000000003</v>
      </c>
      <c r="E226" s="1">
        <v>0.6916000000000001</v>
      </c>
      <c r="F226" s="9">
        <v>1904</v>
      </c>
      <c r="G226" s="425">
        <v>42570</v>
      </c>
      <c r="H226" s="3" t="s">
        <v>8</v>
      </c>
      <c r="I226" s="4"/>
    </row>
    <row r="227" spans="1:9" ht="45">
      <c r="A227" s="6">
        <v>225</v>
      </c>
      <c r="B227" s="7" t="s">
        <v>230</v>
      </c>
      <c r="C227" s="8" t="str">
        <f>IF(D227=2,"NO","YES")</f>
        <v>YES</v>
      </c>
      <c r="D227" s="1">
        <f t="shared" si="3"/>
        <v>0.12</v>
      </c>
      <c r="E227" s="1">
        <v>0.2964</v>
      </c>
      <c r="F227" s="9">
        <v>816</v>
      </c>
      <c r="G227" s="425">
        <v>42570</v>
      </c>
      <c r="H227" s="3" t="s">
        <v>8</v>
      </c>
      <c r="I227" s="4"/>
    </row>
    <row r="228" spans="1:9">
      <c r="A228" s="6">
        <v>226</v>
      </c>
      <c r="B228" s="7" t="s">
        <v>231</v>
      </c>
      <c r="C228" s="8" t="str">
        <f>IF(D228=2,"NO","YES")</f>
        <v>YES</v>
      </c>
      <c r="D228" s="1">
        <f t="shared" si="3"/>
        <v>0.4</v>
      </c>
      <c r="E228" s="1">
        <v>0.9880000000000001</v>
      </c>
      <c r="F228" s="9">
        <v>2720</v>
      </c>
      <c r="G228" s="425">
        <v>42570</v>
      </c>
      <c r="H228" s="3" t="s">
        <v>8</v>
      </c>
      <c r="I228" s="4"/>
    </row>
    <row r="229" spans="1:9" ht="45">
      <c r="A229" s="6">
        <v>227</v>
      </c>
      <c r="B229" s="7" t="s">
        <v>232</v>
      </c>
      <c r="C229" s="8" t="str">
        <f>IF(D229=2,"NO","YES")</f>
        <v>YES</v>
      </c>
      <c r="D229" s="1">
        <f t="shared" si="3"/>
        <v>0.08</v>
      </c>
      <c r="E229" s="1">
        <v>0.19760000000000003</v>
      </c>
      <c r="F229" s="9">
        <v>544</v>
      </c>
      <c r="G229" s="425">
        <v>42570</v>
      </c>
      <c r="H229" s="3" t="s">
        <v>8</v>
      </c>
      <c r="I229" s="4"/>
    </row>
    <row r="230" spans="1:9" ht="45">
      <c r="A230" s="6">
        <v>228</v>
      </c>
      <c r="B230" s="7" t="s">
        <v>233</v>
      </c>
      <c r="C230" s="8" t="str">
        <f>IF(D230=2,"NO","YES")</f>
        <v>YES</v>
      </c>
      <c r="D230" s="1">
        <f t="shared" si="3"/>
        <v>0.53</v>
      </c>
      <c r="E230" s="1">
        <v>1.3091000000000002</v>
      </c>
      <c r="F230" s="9">
        <v>3604</v>
      </c>
      <c r="G230" s="425">
        <v>42570</v>
      </c>
      <c r="H230" s="3" t="s">
        <v>8</v>
      </c>
      <c r="I230" s="4"/>
    </row>
    <row r="231" spans="1:9">
      <c r="A231" s="6">
        <v>229</v>
      </c>
      <c r="B231" s="7" t="s">
        <v>234</v>
      </c>
      <c r="C231" s="8" t="str">
        <f>IF(D231=2,"NO","YES")</f>
        <v>YES</v>
      </c>
      <c r="D231" s="1">
        <f t="shared" si="3"/>
        <v>0.77</v>
      </c>
      <c r="E231" s="1">
        <v>1.9019000000000001</v>
      </c>
      <c r="F231" s="9">
        <v>5236</v>
      </c>
      <c r="G231" s="425">
        <v>42570</v>
      </c>
      <c r="H231" s="3" t="s">
        <v>8</v>
      </c>
      <c r="I231" s="4"/>
    </row>
    <row r="232" spans="1:9" ht="60">
      <c r="A232" s="6">
        <v>230</v>
      </c>
      <c r="B232" s="2" t="s">
        <v>235</v>
      </c>
      <c r="C232" s="8" t="str">
        <f>IF(D232=2,"NO","YES")</f>
        <v>YES</v>
      </c>
      <c r="D232" s="1">
        <f t="shared" si="3"/>
        <v>0.26</v>
      </c>
      <c r="E232" s="1">
        <v>0.6422000000000001</v>
      </c>
      <c r="F232" s="9">
        <v>1768</v>
      </c>
      <c r="G232" s="425">
        <v>42570</v>
      </c>
      <c r="H232" s="3" t="s">
        <v>8</v>
      </c>
      <c r="I232" s="4"/>
    </row>
    <row r="233" spans="1:9" ht="60">
      <c r="A233" s="6">
        <v>231</v>
      </c>
      <c r="B233" s="7" t="s">
        <v>235</v>
      </c>
      <c r="C233" s="8" t="str">
        <f>IF(D233=2,"NO","YES")</f>
        <v>YES</v>
      </c>
      <c r="D233" s="1">
        <f t="shared" si="3"/>
        <v>0.32</v>
      </c>
      <c r="E233" s="1">
        <v>0.7904000000000001</v>
      </c>
      <c r="F233" s="9">
        <v>2176</v>
      </c>
      <c r="G233" s="425">
        <v>42570</v>
      </c>
      <c r="H233" s="3" t="s">
        <v>8</v>
      </c>
      <c r="I233" s="4"/>
    </row>
    <row r="234" spans="1:9" ht="45">
      <c r="A234" s="6">
        <v>232</v>
      </c>
      <c r="B234" s="7" t="s">
        <v>236</v>
      </c>
      <c r="C234" s="8" t="str">
        <f>IF(D234=2,"NO","YES")</f>
        <v>YES</v>
      </c>
      <c r="D234" s="1">
        <f t="shared" si="3"/>
        <v>0.74</v>
      </c>
      <c r="E234" s="1">
        <v>1.8278000000000001</v>
      </c>
      <c r="F234" s="9">
        <v>5032</v>
      </c>
      <c r="G234" s="425">
        <v>42570</v>
      </c>
      <c r="H234" s="3" t="s">
        <v>8</v>
      </c>
      <c r="I234" s="4"/>
    </row>
    <row r="235" spans="1:9" ht="30">
      <c r="A235" s="6">
        <v>233</v>
      </c>
      <c r="B235" s="7" t="s">
        <v>237</v>
      </c>
      <c r="C235" s="8" t="str">
        <f>IF(D235=2,"NO","YES")</f>
        <v>YES</v>
      </c>
      <c r="D235" s="1">
        <f t="shared" si="3"/>
        <v>0.46</v>
      </c>
      <c r="E235" s="1">
        <v>1.1362000000000001</v>
      </c>
      <c r="F235" s="9">
        <v>3128</v>
      </c>
      <c r="G235" s="425">
        <v>42570</v>
      </c>
      <c r="H235" s="3" t="s">
        <v>8</v>
      </c>
      <c r="I235" s="4"/>
    </row>
    <row r="236" spans="1:9" ht="45">
      <c r="A236" s="6">
        <v>234</v>
      </c>
      <c r="B236" s="7" t="s">
        <v>238</v>
      </c>
      <c r="C236" s="8" t="str">
        <f>IF(D236=2,"NO","YES")</f>
        <v>YES</v>
      </c>
      <c r="D236" s="1">
        <f t="shared" si="3"/>
        <v>0.44</v>
      </c>
      <c r="E236" s="1">
        <v>1.0868</v>
      </c>
      <c r="F236" s="9">
        <v>2992</v>
      </c>
      <c r="G236" s="425">
        <v>42570</v>
      </c>
      <c r="H236" s="3" t="s">
        <v>8</v>
      </c>
      <c r="I236" s="4"/>
    </row>
    <row r="237" spans="1:9" ht="45">
      <c r="A237" s="6">
        <v>235</v>
      </c>
      <c r="B237" s="2" t="s">
        <v>239</v>
      </c>
      <c r="C237" s="8" t="str">
        <f>IF(D237=2,"NO","YES")</f>
        <v>YES</v>
      </c>
      <c r="D237" s="1">
        <f t="shared" si="3"/>
        <v>0.79</v>
      </c>
      <c r="E237" s="1">
        <v>1.9513000000000003</v>
      </c>
      <c r="F237" s="9">
        <v>5372</v>
      </c>
      <c r="G237" s="425">
        <v>42570</v>
      </c>
      <c r="H237" s="3" t="s">
        <v>8</v>
      </c>
      <c r="I237" s="4"/>
    </row>
    <row r="238" spans="1:9" ht="45">
      <c r="A238" s="6">
        <v>236</v>
      </c>
      <c r="B238" s="7" t="s">
        <v>240</v>
      </c>
      <c r="C238" s="8" t="str">
        <f>IF(D238=2,"NO","YES")</f>
        <v>YES</v>
      </c>
      <c r="D238" s="1">
        <f t="shared" si="3"/>
        <v>0.39</v>
      </c>
      <c r="E238" s="1">
        <v>0.96330000000000016</v>
      </c>
      <c r="F238" s="9">
        <v>2652</v>
      </c>
      <c r="G238" s="425">
        <v>42570</v>
      </c>
      <c r="H238" s="3" t="s">
        <v>8</v>
      </c>
      <c r="I238" s="4"/>
    </row>
    <row r="239" spans="1:9" ht="60">
      <c r="A239" s="6">
        <v>237</v>
      </c>
      <c r="B239" s="7" t="s">
        <v>241</v>
      </c>
      <c r="C239" s="8" t="str">
        <f>IF(D239=2,"NO","YES")</f>
        <v>YES</v>
      </c>
      <c r="D239" s="1">
        <f t="shared" si="3"/>
        <v>0.73</v>
      </c>
      <c r="E239" s="1">
        <v>1.8031000000000001</v>
      </c>
      <c r="F239" s="9">
        <v>4964</v>
      </c>
      <c r="G239" s="425">
        <v>42570</v>
      </c>
      <c r="H239" s="3" t="s">
        <v>8</v>
      </c>
      <c r="I239" s="4"/>
    </row>
    <row r="240" spans="1:9" ht="30">
      <c r="A240" s="6">
        <v>238</v>
      </c>
      <c r="B240" s="7" t="s">
        <v>242</v>
      </c>
      <c r="C240" s="8" t="str">
        <f>IF(D240=2,"NO","YES")</f>
        <v>YES</v>
      </c>
      <c r="D240" s="1">
        <f t="shared" si="3"/>
        <v>0.4</v>
      </c>
      <c r="E240" s="1">
        <v>0.9880000000000001</v>
      </c>
      <c r="F240" s="9">
        <v>2720</v>
      </c>
      <c r="G240" s="425">
        <v>42570</v>
      </c>
      <c r="H240" s="3" t="s">
        <v>8</v>
      </c>
      <c r="I240" s="4"/>
    </row>
    <row r="241" spans="1:9" ht="45">
      <c r="A241" s="6">
        <v>239</v>
      </c>
      <c r="B241" s="7" t="s">
        <v>243</v>
      </c>
      <c r="C241" s="8" t="str">
        <f>IF(D241=2,"NO","YES")</f>
        <v>YES</v>
      </c>
      <c r="D241" s="1">
        <f t="shared" si="3"/>
        <v>0.59</v>
      </c>
      <c r="E241" s="1">
        <v>1.4573</v>
      </c>
      <c r="F241" s="9">
        <v>4012</v>
      </c>
      <c r="G241" s="425">
        <v>42570</v>
      </c>
      <c r="H241" s="3" t="s">
        <v>8</v>
      </c>
      <c r="I241" s="4"/>
    </row>
    <row r="242" spans="1:9" ht="30">
      <c r="A242" s="6">
        <v>240</v>
      </c>
      <c r="B242" s="2" t="s">
        <v>244</v>
      </c>
      <c r="C242" s="8" t="str">
        <f>IF(D242=2,"NO","YES")</f>
        <v>YES</v>
      </c>
      <c r="D242" s="1">
        <f t="shared" si="3"/>
        <v>0.99</v>
      </c>
      <c r="E242" s="1">
        <v>2.4453</v>
      </c>
      <c r="F242" s="9">
        <v>6732</v>
      </c>
      <c r="G242" s="425">
        <v>42570</v>
      </c>
      <c r="H242" s="3" t="s">
        <v>8</v>
      </c>
      <c r="I242" s="4"/>
    </row>
    <row r="243" spans="1:9">
      <c r="A243" s="6">
        <v>241</v>
      </c>
      <c r="B243" s="7" t="s">
        <v>245</v>
      </c>
      <c r="C243" s="8" t="str">
        <f>IF(D243=2,"NO","YES")</f>
        <v>YES</v>
      </c>
      <c r="D243" s="1">
        <f t="shared" si="3"/>
        <v>1.1499999999999999</v>
      </c>
      <c r="E243" s="1">
        <v>2.8405</v>
      </c>
      <c r="F243" s="9">
        <v>7820</v>
      </c>
      <c r="G243" s="425">
        <v>42570</v>
      </c>
      <c r="H243" s="3" t="s">
        <v>8</v>
      </c>
      <c r="I243" s="4"/>
    </row>
    <row r="244" spans="1:9" ht="45">
      <c r="A244" s="6">
        <v>242</v>
      </c>
      <c r="B244" s="7" t="s">
        <v>246</v>
      </c>
      <c r="C244" s="8" t="str">
        <f>IF(D244=2,"NO","YES")</f>
        <v>YES</v>
      </c>
      <c r="D244" s="1">
        <f t="shared" si="3"/>
        <v>0.32</v>
      </c>
      <c r="E244" s="1">
        <v>0.7904000000000001</v>
      </c>
      <c r="F244" s="9">
        <v>2176</v>
      </c>
      <c r="G244" s="425">
        <v>42570</v>
      </c>
      <c r="H244" s="3" t="s">
        <v>8</v>
      </c>
      <c r="I244" s="4"/>
    </row>
    <row r="245" spans="1:9" ht="45">
      <c r="A245" s="6">
        <v>243</v>
      </c>
      <c r="B245" s="2" t="s">
        <v>247</v>
      </c>
      <c r="C245" s="8" t="str">
        <f>IF(D245=2,"NO","YES")</f>
        <v>NO</v>
      </c>
      <c r="D245" s="1">
        <f t="shared" si="3"/>
        <v>2</v>
      </c>
      <c r="E245" s="1">
        <v>4.9400000000000004</v>
      </c>
      <c r="F245" s="9">
        <v>13600</v>
      </c>
      <c r="G245" s="425">
        <v>42570</v>
      </c>
      <c r="H245" s="3" t="s">
        <v>8</v>
      </c>
      <c r="I245" s="4"/>
    </row>
    <row r="246" spans="1:9" ht="45">
      <c r="A246" s="6">
        <v>244</v>
      </c>
      <c r="B246" s="7" t="s">
        <v>248</v>
      </c>
      <c r="C246" s="8" t="str">
        <f>IF(D246=2,"NO","YES")</f>
        <v>YES</v>
      </c>
      <c r="D246" s="1">
        <f t="shared" si="3"/>
        <v>0.56000000000000005</v>
      </c>
      <c r="E246" s="1">
        <v>1.3832000000000002</v>
      </c>
      <c r="F246" s="9">
        <v>3808</v>
      </c>
      <c r="G246" s="425">
        <v>42570</v>
      </c>
      <c r="H246" s="3" t="s">
        <v>8</v>
      </c>
      <c r="I246" s="4"/>
    </row>
    <row r="247" spans="1:9" ht="45">
      <c r="A247" s="6">
        <v>245</v>
      </c>
      <c r="B247" s="7" t="s">
        <v>249</v>
      </c>
      <c r="C247" s="8" t="str">
        <f>IF(D247=2,"NO","YES")</f>
        <v>YES</v>
      </c>
      <c r="D247" s="1">
        <f t="shared" si="3"/>
        <v>0.38</v>
      </c>
      <c r="E247" s="1">
        <v>0.9386000000000001</v>
      </c>
      <c r="F247" s="9">
        <v>2584</v>
      </c>
      <c r="G247" s="425">
        <v>42570</v>
      </c>
      <c r="H247" s="3" t="s">
        <v>8</v>
      </c>
      <c r="I247" s="4"/>
    </row>
    <row r="248" spans="1:9" ht="45">
      <c r="A248" s="6">
        <v>246</v>
      </c>
      <c r="B248" s="7" t="s">
        <v>250</v>
      </c>
      <c r="C248" s="8" t="str">
        <f>IF(D248=2,"NO","YES")</f>
        <v>YES</v>
      </c>
      <c r="D248" s="1">
        <f t="shared" si="3"/>
        <v>1.1399999999999999</v>
      </c>
      <c r="E248" s="1">
        <v>2.8157999999999999</v>
      </c>
      <c r="F248" s="9">
        <v>7752</v>
      </c>
      <c r="G248" s="425">
        <v>42570</v>
      </c>
      <c r="H248" s="3" t="s">
        <v>8</v>
      </c>
      <c r="I248" s="4"/>
    </row>
    <row r="249" spans="1:9" ht="45">
      <c r="A249" s="6">
        <v>247</v>
      </c>
      <c r="B249" s="2" t="s">
        <v>251</v>
      </c>
      <c r="C249" s="8" t="str">
        <f>IF(D249=2,"NO","YES")</f>
        <v>YES</v>
      </c>
      <c r="D249" s="1">
        <f t="shared" si="3"/>
        <v>1.04</v>
      </c>
      <c r="E249" s="1">
        <v>2.5688000000000004</v>
      </c>
      <c r="F249" s="9">
        <v>7072</v>
      </c>
      <c r="G249" s="425">
        <v>42570</v>
      </c>
      <c r="H249" s="3" t="s">
        <v>8</v>
      </c>
      <c r="I249" s="4"/>
    </row>
    <row r="250" spans="1:9" ht="60">
      <c r="A250" s="6">
        <v>248</v>
      </c>
      <c r="B250" s="2" t="s">
        <v>252</v>
      </c>
      <c r="C250" s="8" t="str">
        <f>IF(D250=2,"NO","YES")</f>
        <v>YES</v>
      </c>
      <c r="D250" s="1">
        <f t="shared" si="3"/>
        <v>0.5</v>
      </c>
      <c r="E250" s="1">
        <v>1.2350000000000001</v>
      </c>
      <c r="F250" s="9">
        <v>3400</v>
      </c>
      <c r="G250" s="425">
        <v>42570</v>
      </c>
      <c r="H250" s="3" t="s">
        <v>8</v>
      </c>
      <c r="I250" s="4"/>
    </row>
    <row r="251" spans="1:9" ht="45">
      <c r="A251" s="6">
        <v>249</v>
      </c>
      <c r="B251" s="7" t="s">
        <v>253</v>
      </c>
      <c r="C251" s="8" t="str">
        <f>IF(D251=2,"NO","YES")</f>
        <v>YES</v>
      </c>
      <c r="D251" s="1">
        <f t="shared" si="3"/>
        <v>0.91</v>
      </c>
      <c r="E251" s="1">
        <v>2.2477000000000005</v>
      </c>
      <c r="F251" s="9">
        <v>6188</v>
      </c>
      <c r="G251" s="425">
        <v>42570</v>
      </c>
      <c r="H251" s="3" t="s">
        <v>8</v>
      </c>
      <c r="I251" s="4"/>
    </row>
    <row r="252" spans="1:9" ht="45">
      <c r="A252" s="6">
        <v>250</v>
      </c>
      <c r="B252" s="7" t="s">
        <v>254</v>
      </c>
      <c r="C252" s="8" t="str">
        <f>IF(D252=2,"NO","YES")</f>
        <v>NO</v>
      </c>
      <c r="D252" s="1">
        <f t="shared" si="3"/>
        <v>2</v>
      </c>
      <c r="E252" s="1">
        <v>4.9400000000000004</v>
      </c>
      <c r="F252" s="9">
        <v>13600</v>
      </c>
      <c r="G252" s="425">
        <v>42570</v>
      </c>
      <c r="H252" s="3" t="s">
        <v>8</v>
      </c>
      <c r="I252" s="4"/>
    </row>
    <row r="253" spans="1:9" ht="45">
      <c r="A253" s="6">
        <v>251</v>
      </c>
      <c r="B253" s="7" t="s">
        <v>255</v>
      </c>
      <c r="C253" s="8" t="str">
        <f>IF(D253=2,"NO","YES")</f>
        <v>YES</v>
      </c>
      <c r="D253" s="1">
        <f t="shared" si="3"/>
        <v>1.5</v>
      </c>
      <c r="E253" s="1">
        <v>3.7050000000000001</v>
      </c>
      <c r="F253" s="9">
        <v>10200</v>
      </c>
      <c r="G253" s="425">
        <v>42570</v>
      </c>
      <c r="H253" s="3" t="s">
        <v>8</v>
      </c>
      <c r="I253" s="4"/>
    </row>
    <row r="254" spans="1:9">
      <c r="A254" s="6">
        <v>252</v>
      </c>
      <c r="B254" s="7" t="s">
        <v>256</v>
      </c>
      <c r="C254" s="8" t="str">
        <f>IF(D254=2,"NO","YES")</f>
        <v>YES</v>
      </c>
      <c r="D254" s="1">
        <f t="shared" si="3"/>
        <v>0.3</v>
      </c>
      <c r="E254" s="1">
        <v>0.74099999999999999</v>
      </c>
      <c r="F254" s="9">
        <v>2040</v>
      </c>
      <c r="G254" s="425">
        <v>42570</v>
      </c>
      <c r="H254" s="3" t="s">
        <v>8</v>
      </c>
      <c r="I254" s="4"/>
    </row>
    <row r="255" spans="1:9" ht="30">
      <c r="A255" s="6">
        <v>253</v>
      </c>
      <c r="B255" s="7" t="s">
        <v>257</v>
      </c>
      <c r="C255" s="8" t="str">
        <f>IF(D255=2,"NO","YES")</f>
        <v>YES</v>
      </c>
      <c r="D255" s="1">
        <f t="shared" si="3"/>
        <v>0.18</v>
      </c>
      <c r="E255" s="1">
        <v>0.4446</v>
      </c>
      <c r="F255" s="9">
        <v>1224</v>
      </c>
      <c r="G255" s="425">
        <v>42570</v>
      </c>
      <c r="H255" s="3" t="s">
        <v>8</v>
      </c>
      <c r="I255" s="4"/>
    </row>
    <row r="256" spans="1:9" ht="45">
      <c r="A256" s="6">
        <v>254</v>
      </c>
      <c r="B256" s="7" t="s">
        <v>258</v>
      </c>
      <c r="C256" s="8" t="str">
        <f>IF(D256=2,"NO","YES")</f>
        <v>YES</v>
      </c>
      <c r="D256" s="1">
        <f t="shared" si="3"/>
        <v>0.14000000000000001</v>
      </c>
      <c r="E256" s="1">
        <v>0.34580000000000005</v>
      </c>
      <c r="F256" s="9">
        <v>952</v>
      </c>
      <c r="G256" s="425">
        <v>42570</v>
      </c>
      <c r="H256" s="3" t="s">
        <v>8</v>
      </c>
      <c r="I256" s="4"/>
    </row>
    <row r="257" spans="1:9" ht="45">
      <c r="A257" s="6">
        <v>255</v>
      </c>
      <c r="B257" s="7" t="s">
        <v>259</v>
      </c>
      <c r="C257" s="8" t="str">
        <f>IF(D257=2,"NO","YES")</f>
        <v>YES</v>
      </c>
      <c r="D257" s="1">
        <f t="shared" si="3"/>
        <v>0.23</v>
      </c>
      <c r="E257" s="1">
        <v>0.56810000000000005</v>
      </c>
      <c r="F257" s="9">
        <v>1564</v>
      </c>
      <c r="G257" s="425">
        <v>42570</v>
      </c>
      <c r="H257" s="3" t="s">
        <v>8</v>
      </c>
      <c r="I257" s="4"/>
    </row>
    <row r="258" spans="1:9">
      <c r="A258" s="6">
        <v>256</v>
      </c>
      <c r="B258" s="7" t="s">
        <v>260</v>
      </c>
      <c r="C258" s="8" t="str">
        <f>IF(D258=2,"NO","YES")</f>
        <v>YES</v>
      </c>
      <c r="D258" s="1">
        <f t="shared" si="3"/>
        <v>0.45</v>
      </c>
      <c r="E258" s="1">
        <v>1.1115000000000002</v>
      </c>
      <c r="F258" s="9">
        <v>3060</v>
      </c>
      <c r="G258" s="425">
        <v>42570</v>
      </c>
      <c r="H258" s="3" t="s">
        <v>8</v>
      </c>
      <c r="I258" s="4"/>
    </row>
    <row r="259" spans="1:9" ht="45">
      <c r="A259" s="6">
        <v>257</v>
      </c>
      <c r="B259" s="7" t="s">
        <v>261</v>
      </c>
      <c r="C259" s="8" t="str">
        <f>IF(D259=2,"NO","YES")</f>
        <v>YES</v>
      </c>
      <c r="D259" s="1">
        <f t="shared" si="3"/>
        <v>0.23</v>
      </c>
      <c r="E259" s="1">
        <v>0.56810000000000005</v>
      </c>
      <c r="F259" s="9">
        <v>1564</v>
      </c>
      <c r="G259" s="425">
        <v>42570</v>
      </c>
      <c r="H259" s="3" t="s">
        <v>8</v>
      </c>
      <c r="I259" s="4"/>
    </row>
    <row r="260" spans="1:9" ht="45">
      <c r="A260" s="6">
        <v>258</v>
      </c>
      <c r="B260" s="7" t="s">
        <v>262</v>
      </c>
      <c r="C260" s="8" t="str">
        <f>IF(D260=2,"NO","YES")</f>
        <v>YES</v>
      </c>
      <c r="D260" s="1">
        <f t="shared" ref="D260:D323" si="4">F260/6800</f>
        <v>0.23</v>
      </c>
      <c r="E260" s="1">
        <v>0.56810000000000005</v>
      </c>
      <c r="F260" s="9">
        <v>1564</v>
      </c>
      <c r="G260" s="425">
        <v>42570</v>
      </c>
      <c r="H260" s="3" t="s">
        <v>8</v>
      </c>
      <c r="I260" s="4"/>
    </row>
    <row r="261" spans="1:9" ht="45">
      <c r="A261" s="6">
        <v>259</v>
      </c>
      <c r="B261" s="7" t="s">
        <v>263</v>
      </c>
      <c r="C261" s="8" t="str">
        <f>IF(D261=2,"NO","YES")</f>
        <v>YES</v>
      </c>
      <c r="D261" s="1">
        <f t="shared" si="4"/>
        <v>0.47</v>
      </c>
      <c r="E261" s="1">
        <v>1.1609</v>
      </c>
      <c r="F261" s="9">
        <v>3196</v>
      </c>
      <c r="G261" s="425">
        <v>42570</v>
      </c>
      <c r="H261" s="3" t="s">
        <v>8</v>
      </c>
      <c r="I261" s="4"/>
    </row>
    <row r="262" spans="1:9" ht="45">
      <c r="A262" s="6">
        <v>260</v>
      </c>
      <c r="B262" s="7" t="s">
        <v>264</v>
      </c>
      <c r="C262" s="8" t="str">
        <f>IF(D262=2,"NO","YES")</f>
        <v>YES</v>
      </c>
      <c r="D262" s="1">
        <f t="shared" si="4"/>
        <v>1.1399999999999999</v>
      </c>
      <c r="E262" s="1">
        <v>2.8157999999999999</v>
      </c>
      <c r="F262" s="9">
        <v>7752</v>
      </c>
      <c r="G262" s="425">
        <v>42570</v>
      </c>
      <c r="H262" s="3" t="s">
        <v>8</v>
      </c>
      <c r="I262" s="4"/>
    </row>
    <row r="263" spans="1:9" ht="45">
      <c r="A263" s="6">
        <v>261</v>
      </c>
      <c r="B263" s="7" t="s">
        <v>265</v>
      </c>
      <c r="C263" s="8" t="str">
        <f>IF(D263=2,"NO","YES")</f>
        <v>YES</v>
      </c>
      <c r="D263" s="1">
        <f t="shared" si="4"/>
        <v>0.54</v>
      </c>
      <c r="E263" s="1">
        <v>1.3338000000000001</v>
      </c>
      <c r="F263" s="9">
        <v>3672</v>
      </c>
      <c r="G263" s="425">
        <v>42570</v>
      </c>
      <c r="H263" s="3" t="s">
        <v>8</v>
      </c>
      <c r="I263" s="4"/>
    </row>
    <row r="264" spans="1:9" ht="45">
      <c r="A264" s="6">
        <v>262</v>
      </c>
      <c r="B264" s="7" t="s">
        <v>266</v>
      </c>
      <c r="C264" s="8" t="str">
        <f>IF(D264=2,"NO","YES")</f>
        <v>YES</v>
      </c>
      <c r="D264" s="1">
        <f t="shared" si="4"/>
        <v>1.08</v>
      </c>
      <c r="E264" s="1">
        <v>2.6676000000000002</v>
      </c>
      <c r="F264" s="9">
        <v>7344</v>
      </c>
      <c r="G264" s="425">
        <v>42570</v>
      </c>
      <c r="H264" s="3" t="s">
        <v>8</v>
      </c>
      <c r="I264" s="4"/>
    </row>
    <row r="265" spans="1:9" ht="45">
      <c r="A265" s="6">
        <v>263</v>
      </c>
      <c r="B265" s="2" t="s">
        <v>267</v>
      </c>
      <c r="C265" s="8" t="str">
        <f>IF(D265=2,"NO","YES")</f>
        <v>YES</v>
      </c>
      <c r="D265" s="1">
        <f t="shared" si="4"/>
        <v>0.72</v>
      </c>
      <c r="E265" s="1">
        <v>1.7784</v>
      </c>
      <c r="F265" s="9">
        <v>4896</v>
      </c>
      <c r="G265" s="425">
        <v>42570</v>
      </c>
      <c r="H265" s="3" t="s">
        <v>8</v>
      </c>
      <c r="I265" s="4"/>
    </row>
    <row r="266" spans="1:9" ht="45">
      <c r="A266" s="6">
        <v>264</v>
      </c>
      <c r="B266" s="7" t="s">
        <v>268</v>
      </c>
      <c r="C266" s="8" t="str">
        <f>IF(D266=2,"NO","YES")</f>
        <v>YES</v>
      </c>
      <c r="D266" s="1">
        <f t="shared" si="4"/>
        <v>1.07</v>
      </c>
      <c r="E266" s="1">
        <v>2.6429000000000005</v>
      </c>
      <c r="F266" s="9">
        <v>7276</v>
      </c>
      <c r="G266" s="425">
        <v>42570</v>
      </c>
      <c r="H266" s="3" t="s">
        <v>8</v>
      </c>
      <c r="I266" s="4"/>
    </row>
    <row r="267" spans="1:9" ht="30">
      <c r="A267" s="6">
        <v>265</v>
      </c>
      <c r="B267" s="7" t="s">
        <v>269</v>
      </c>
      <c r="C267" s="8" t="str">
        <f>IF(D267=2,"NO","YES")</f>
        <v>YES</v>
      </c>
      <c r="D267" s="1">
        <f t="shared" si="4"/>
        <v>0.37</v>
      </c>
      <c r="E267" s="1">
        <v>0.91390000000000005</v>
      </c>
      <c r="F267" s="9">
        <v>2516</v>
      </c>
      <c r="G267" s="425">
        <v>42570</v>
      </c>
      <c r="H267" s="3" t="s">
        <v>8</v>
      </c>
      <c r="I267" s="4"/>
    </row>
    <row r="268" spans="1:9" ht="45">
      <c r="A268" s="6">
        <v>266</v>
      </c>
      <c r="B268" s="7" t="s">
        <v>270</v>
      </c>
      <c r="C268" s="8" t="str">
        <f>IF(D268=2,"NO","YES")</f>
        <v>YES</v>
      </c>
      <c r="D268" s="1">
        <f t="shared" si="4"/>
        <v>0.02</v>
      </c>
      <c r="E268" s="1">
        <v>4.9400000000000006E-2</v>
      </c>
      <c r="F268" s="9">
        <v>136</v>
      </c>
      <c r="G268" s="425">
        <v>42570</v>
      </c>
      <c r="H268" s="3" t="s">
        <v>8</v>
      </c>
      <c r="I268" s="4"/>
    </row>
    <row r="269" spans="1:9" ht="45">
      <c r="A269" s="6">
        <v>267</v>
      </c>
      <c r="B269" s="2" t="s">
        <v>271</v>
      </c>
      <c r="C269" s="8" t="str">
        <f>IF(D269=2,"NO","YES")</f>
        <v>YES</v>
      </c>
      <c r="D269" s="1">
        <f t="shared" si="4"/>
        <v>1.0900000000000001</v>
      </c>
      <c r="E269" s="1">
        <v>2.6923000000000004</v>
      </c>
      <c r="F269" s="9">
        <v>7412</v>
      </c>
      <c r="G269" s="425">
        <v>42570</v>
      </c>
      <c r="H269" s="3" t="s">
        <v>8</v>
      </c>
      <c r="I269" s="4"/>
    </row>
    <row r="270" spans="1:9" ht="45">
      <c r="A270" s="6">
        <v>268</v>
      </c>
      <c r="B270" s="7" t="s">
        <v>272</v>
      </c>
      <c r="C270" s="8" t="str">
        <f>IF(D270=2,"NO","YES")</f>
        <v>NO</v>
      </c>
      <c r="D270" s="1">
        <f t="shared" si="4"/>
        <v>2</v>
      </c>
      <c r="E270" s="1">
        <v>4.9400000000000004</v>
      </c>
      <c r="F270" s="9">
        <v>13600</v>
      </c>
      <c r="G270" s="425">
        <v>42570</v>
      </c>
      <c r="H270" s="3" t="s">
        <v>8</v>
      </c>
      <c r="I270" s="4"/>
    </row>
    <row r="271" spans="1:9" ht="45">
      <c r="A271" s="6">
        <v>269</v>
      </c>
      <c r="B271" s="2" t="s">
        <v>273</v>
      </c>
      <c r="C271" s="8" t="str">
        <f>IF(D271=2,"NO","YES")</f>
        <v>NO</v>
      </c>
      <c r="D271" s="1">
        <f t="shared" si="4"/>
        <v>2</v>
      </c>
      <c r="E271" s="1">
        <v>4.9400000000000004</v>
      </c>
      <c r="F271" s="9">
        <v>13600</v>
      </c>
      <c r="G271" s="425">
        <v>42570</v>
      </c>
      <c r="H271" s="3" t="s">
        <v>8</v>
      </c>
      <c r="I271" s="4"/>
    </row>
    <row r="272" spans="1:9" ht="45">
      <c r="A272" s="6">
        <v>270</v>
      </c>
      <c r="B272" s="7" t="s">
        <v>274</v>
      </c>
      <c r="C272" s="8" t="str">
        <f>IF(D272=2,"NO","YES")</f>
        <v>YES</v>
      </c>
      <c r="D272" s="1">
        <f t="shared" si="4"/>
        <v>0.23</v>
      </c>
      <c r="E272" s="1">
        <v>0.56810000000000005</v>
      </c>
      <c r="F272" s="9">
        <v>1564</v>
      </c>
      <c r="G272" s="425">
        <v>42570</v>
      </c>
      <c r="H272" s="3" t="s">
        <v>8</v>
      </c>
      <c r="I272" s="4"/>
    </row>
    <row r="273" spans="1:9" ht="45">
      <c r="A273" s="6">
        <v>271</v>
      </c>
      <c r="B273" s="7" t="s">
        <v>275</v>
      </c>
      <c r="C273" s="8" t="str">
        <f>IF(D273=2,"NO","YES")</f>
        <v>NO</v>
      </c>
      <c r="D273" s="1">
        <f t="shared" si="4"/>
        <v>2</v>
      </c>
      <c r="E273" s="1">
        <v>4.9400000000000004</v>
      </c>
      <c r="F273" s="9">
        <v>13600</v>
      </c>
      <c r="G273" s="425">
        <v>42570</v>
      </c>
      <c r="H273" s="3" t="s">
        <v>8</v>
      </c>
      <c r="I273" s="4"/>
    </row>
    <row r="274" spans="1:9" ht="45">
      <c r="A274" s="6">
        <v>272</v>
      </c>
      <c r="B274" s="7" t="s">
        <v>276</v>
      </c>
      <c r="C274" s="8" t="str">
        <f>IF(D274=2,"NO","YES")</f>
        <v>YES</v>
      </c>
      <c r="D274" s="1">
        <f t="shared" si="4"/>
        <v>1</v>
      </c>
      <c r="E274" s="1">
        <v>2.4700000000000002</v>
      </c>
      <c r="F274" s="9">
        <v>6800</v>
      </c>
      <c r="G274" s="425">
        <v>42570</v>
      </c>
      <c r="H274" s="3" t="s">
        <v>8</v>
      </c>
      <c r="I274" s="4"/>
    </row>
    <row r="275" spans="1:9" ht="30">
      <c r="A275" s="6">
        <v>273</v>
      </c>
      <c r="B275" s="7" t="s">
        <v>277</v>
      </c>
      <c r="C275" s="8" t="str">
        <f>IF(D275=2,"NO","YES")</f>
        <v>YES</v>
      </c>
      <c r="D275" s="1">
        <f t="shared" si="4"/>
        <v>0.54</v>
      </c>
      <c r="E275" s="1">
        <v>1.3338000000000001</v>
      </c>
      <c r="F275" s="9">
        <v>3672</v>
      </c>
      <c r="G275" s="425">
        <v>42570</v>
      </c>
      <c r="H275" s="3" t="s">
        <v>8</v>
      </c>
      <c r="I275" s="4"/>
    </row>
    <row r="276" spans="1:9" ht="30">
      <c r="A276" s="6">
        <v>274</v>
      </c>
      <c r="B276" s="10" t="s">
        <v>278</v>
      </c>
      <c r="C276" s="8" t="str">
        <f>IF(D276=2,"NO","YES")</f>
        <v>YES</v>
      </c>
      <c r="D276" s="8">
        <f t="shared" si="4"/>
        <v>0.11</v>
      </c>
      <c r="E276" s="1">
        <v>0.2717</v>
      </c>
      <c r="F276" s="11">
        <v>748</v>
      </c>
      <c r="G276" s="109">
        <v>42656</v>
      </c>
      <c r="H276" s="3" t="s">
        <v>8</v>
      </c>
      <c r="I276" s="4"/>
    </row>
    <row r="277" spans="1:9" ht="30">
      <c r="A277" s="6">
        <v>275</v>
      </c>
      <c r="B277" s="13" t="s">
        <v>279</v>
      </c>
      <c r="C277" s="8" t="str">
        <f>IF(D277=2,"NO","YES")</f>
        <v>YES</v>
      </c>
      <c r="D277" s="8">
        <f t="shared" si="4"/>
        <v>0.62</v>
      </c>
      <c r="E277" s="1">
        <v>1.5314000000000001</v>
      </c>
      <c r="F277" s="11">
        <v>4216</v>
      </c>
      <c r="G277" s="109">
        <v>42656</v>
      </c>
      <c r="H277" s="3" t="s">
        <v>8</v>
      </c>
      <c r="I277" s="4"/>
    </row>
    <row r="278" spans="1:9" ht="30">
      <c r="A278" s="6">
        <v>276</v>
      </c>
      <c r="B278" s="14" t="s">
        <v>280</v>
      </c>
      <c r="C278" s="8" t="str">
        <f>IF(D278=2,"NO","YES")</f>
        <v>YES</v>
      </c>
      <c r="D278" s="8">
        <f t="shared" si="4"/>
        <v>0.11</v>
      </c>
      <c r="E278" s="1">
        <v>0.2717</v>
      </c>
      <c r="F278" s="15">
        <v>748</v>
      </c>
      <c r="G278" s="109">
        <v>42656</v>
      </c>
      <c r="H278" s="3" t="s">
        <v>8</v>
      </c>
      <c r="I278" s="4"/>
    </row>
    <row r="279" spans="1:9" ht="30">
      <c r="A279" s="6">
        <v>277</v>
      </c>
      <c r="B279" s="10" t="s">
        <v>281</v>
      </c>
      <c r="C279" s="8" t="str">
        <f>IF(D279=2,"NO","YES")</f>
        <v>YES</v>
      </c>
      <c r="D279" s="8">
        <f t="shared" si="4"/>
        <v>0.13</v>
      </c>
      <c r="E279" s="1">
        <v>0.32110000000000005</v>
      </c>
      <c r="F279" s="11">
        <v>884</v>
      </c>
      <c r="G279" s="109">
        <v>42656</v>
      </c>
      <c r="H279" s="3" t="s">
        <v>8</v>
      </c>
      <c r="I279" s="4"/>
    </row>
    <row r="280" spans="1:9" ht="30">
      <c r="A280" s="6">
        <v>278</v>
      </c>
      <c r="B280" s="10" t="s">
        <v>282</v>
      </c>
      <c r="C280" s="8" t="str">
        <f>IF(D280=2,"NO","YES")</f>
        <v>YES</v>
      </c>
      <c r="D280" s="8">
        <f t="shared" si="4"/>
        <v>1.33</v>
      </c>
      <c r="E280" s="1">
        <v>3.2851000000000004</v>
      </c>
      <c r="F280" s="11">
        <v>9044</v>
      </c>
      <c r="G280" s="109">
        <v>42656</v>
      </c>
      <c r="H280" s="3" t="s">
        <v>8</v>
      </c>
      <c r="I280" s="4"/>
    </row>
    <row r="281" spans="1:9" ht="30">
      <c r="A281" s="6">
        <v>279</v>
      </c>
      <c r="B281" s="13" t="s">
        <v>283</v>
      </c>
      <c r="C281" s="8" t="str">
        <f>IF(D281=2,"NO","YES")</f>
        <v>YES</v>
      </c>
      <c r="D281" s="8">
        <f t="shared" si="4"/>
        <v>1.24</v>
      </c>
      <c r="E281" s="1">
        <v>3.0628000000000002</v>
      </c>
      <c r="F281" s="11">
        <v>8432</v>
      </c>
      <c r="G281" s="109">
        <v>42656</v>
      </c>
      <c r="H281" s="3" t="s">
        <v>8</v>
      </c>
      <c r="I281" s="4"/>
    </row>
    <row r="282" spans="1:9" ht="30">
      <c r="A282" s="6">
        <v>280</v>
      </c>
      <c r="B282" s="10" t="s">
        <v>284</v>
      </c>
      <c r="C282" s="8" t="str">
        <f>IF(D282=2,"NO","YES")</f>
        <v>YES</v>
      </c>
      <c r="D282" s="8">
        <f t="shared" si="4"/>
        <v>0.85</v>
      </c>
      <c r="E282" s="1">
        <v>2.0994999999999999</v>
      </c>
      <c r="F282" s="11">
        <v>5780</v>
      </c>
      <c r="G282" s="109">
        <v>42656</v>
      </c>
      <c r="H282" s="3" t="s">
        <v>8</v>
      </c>
      <c r="I282" s="4"/>
    </row>
    <row r="283" spans="1:9" ht="30">
      <c r="A283" s="6">
        <v>281</v>
      </c>
      <c r="B283" s="13" t="s">
        <v>285</v>
      </c>
      <c r="C283" s="8" t="str">
        <f>IF(D283=2,"NO","YES")</f>
        <v>YES</v>
      </c>
      <c r="D283" s="8">
        <f t="shared" si="4"/>
        <v>0.38</v>
      </c>
      <c r="E283" s="1">
        <v>0.9386000000000001</v>
      </c>
      <c r="F283" s="11">
        <v>2584</v>
      </c>
      <c r="G283" s="109">
        <v>42656</v>
      </c>
      <c r="H283" s="3" t="s">
        <v>8</v>
      </c>
      <c r="I283" s="4"/>
    </row>
    <row r="284" spans="1:9" ht="30">
      <c r="A284" s="6">
        <v>282</v>
      </c>
      <c r="B284" s="10" t="s">
        <v>286</v>
      </c>
      <c r="C284" s="8" t="str">
        <f>IF(D284=2,"NO","YES")</f>
        <v>YES</v>
      </c>
      <c r="D284" s="8">
        <f t="shared" si="4"/>
        <v>0.66</v>
      </c>
      <c r="E284" s="1">
        <v>1.6302000000000003</v>
      </c>
      <c r="F284" s="11">
        <v>4488</v>
      </c>
      <c r="G284" s="109">
        <v>42656</v>
      </c>
      <c r="H284" s="3" t="s">
        <v>8</v>
      </c>
      <c r="I284" s="4"/>
    </row>
    <row r="285" spans="1:9">
      <c r="A285" s="6">
        <v>283</v>
      </c>
      <c r="B285" s="10" t="s">
        <v>287</v>
      </c>
      <c r="C285" s="8" t="str">
        <f>IF(D285=2,"NO","YES")</f>
        <v>YES</v>
      </c>
      <c r="D285" s="8">
        <f t="shared" si="4"/>
        <v>7.0000000000000007E-2</v>
      </c>
      <c r="E285" s="1">
        <v>0.17290000000000003</v>
      </c>
      <c r="F285" s="11">
        <v>476</v>
      </c>
      <c r="G285" s="109">
        <v>42656</v>
      </c>
      <c r="H285" s="3" t="s">
        <v>8</v>
      </c>
      <c r="I285" s="4"/>
    </row>
    <row r="286" spans="1:9" ht="30">
      <c r="A286" s="6">
        <v>284</v>
      </c>
      <c r="B286" s="10" t="s">
        <v>288</v>
      </c>
      <c r="C286" s="8" t="str">
        <f>IF(D286=2,"NO","YES")</f>
        <v>YES</v>
      </c>
      <c r="D286" s="8">
        <f t="shared" si="4"/>
        <v>0.19</v>
      </c>
      <c r="E286" s="1">
        <v>0.46930000000000005</v>
      </c>
      <c r="F286" s="11">
        <v>1292</v>
      </c>
      <c r="G286" s="109">
        <v>42656</v>
      </c>
      <c r="H286" s="3" t="s">
        <v>8</v>
      </c>
      <c r="I286" s="4"/>
    </row>
    <row r="287" spans="1:9">
      <c r="A287" s="6">
        <v>285</v>
      </c>
      <c r="B287" s="10" t="s">
        <v>289</v>
      </c>
      <c r="C287" s="8" t="str">
        <f>IF(D287=2,"NO","YES")</f>
        <v>YES</v>
      </c>
      <c r="D287" s="8">
        <f t="shared" si="4"/>
        <v>0.46</v>
      </c>
      <c r="E287" s="1">
        <v>1.1362000000000001</v>
      </c>
      <c r="F287" s="11">
        <v>3128</v>
      </c>
      <c r="G287" s="109">
        <v>42656</v>
      </c>
      <c r="H287" s="3" t="s">
        <v>8</v>
      </c>
      <c r="I287" s="4"/>
    </row>
    <row r="288" spans="1:9">
      <c r="A288" s="6">
        <v>286</v>
      </c>
      <c r="B288" s="10" t="s">
        <v>290</v>
      </c>
      <c r="C288" s="8" t="str">
        <f>IF(D288=2,"NO","YES")</f>
        <v>YES</v>
      </c>
      <c r="D288" s="8">
        <f t="shared" si="4"/>
        <v>0.34</v>
      </c>
      <c r="E288" s="1">
        <v>0.8398000000000001</v>
      </c>
      <c r="F288" s="11">
        <v>2312</v>
      </c>
      <c r="G288" s="109">
        <v>42656</v>
      </c>
      <c r="H288" s="3" t="s">
        <v>8</v>
      </c>
      <c r="I288" s="4"/>
    </row>
    <row r="289" spans="1:9" ht="30">
      <c r="A289" s="6">
        <v>287</v>
      </c>
      <c r="B289" s="10" t="s">
        <v>291</v>
      </c>
      <c r="C289" s="8" t="str">
        <f>IF(D289=2,"NO","YES")</f>
        <v>YES</v>
      </c>
      <c r="D289" s="8">
        <f t="shared" si="4"/>
        <v>0.47</v>
      </c>
      <c r="E289" s="1">
        <v>1.1609</v>
      </c>
      <c r="F289" s="11">
        <v>3196</v>
      </c>
      <c r="G289" s="109">
        <v>42656</v>
      </c>
      <c r="H289" s="3" t="s">
        <v>8</v>
      </c>
      <c r="I289" s="4"/>
    </row>
    <row r="290" spans="1:9" ht="30">
      <c r="A290" s="6">
        <v>288</v>
      </c>
      <c r="B290" s="10" t="s">
        <v>292</v>
      </c>
      <c r="C290" s="8" t="str">
        <f>IF(D290=2,"NO","YES")</f>
        <v>YES</v>
      </c>
      <c r="D290" s="8">
        <f t="shared" si="4"/>
        <v>0.66</v>
      </c>
      <c r="E290" s="1">
        <v>1.6302000000000003</v>
      </c>
      <c r="F290" s="11">
        <v>4488</v>
      </c>
      <c r="G290" s="109">
        <v>42656</v>
      </c>
      <c r="H290" s="3" t="s">
        <v>8</v>
      </c>
      <c r="I290" s="4"/>
    </row>
    <row r="291" spans="1:9" ht="30">
      <c r="A291" s="6">
        <v>289</v>
      </c>
      <c r="B291" s="10" t="s">
        <v>293</v>
      </c>
      <c r="C291" s="8" t="str">
        <f>IF(D291=2,"NO","YES")</f>
        <v>YES</v>
      </c>
      <c r="D291" s="8">
        <f t="shared" si="4"/>
        <v>0.13</v>
      </c>
      <c r="E291" s="1">
        <v>0.32110000000000005</v>
      </c>
      <c r="F291" s="11">
        <v>884</v>
      </c>
      <c r="G291" s="109">
        <v>42656</v>
      </c>
      <c r="H291" s="3" t="s">
        <v>8</v>
      </c>
      <c r="I291" s="4"/>
    </row>
    <row r="292" spans="1:9">
      <c r="A292" s="6">
        <v>290</v>
      </c>
      <c r="B292" s="10" t="s">
        <v>294</v>
      </c>
      <c r="C292" s="8" t="str">
        <f>IF(D292=2,"NO","YES")</f>
        <v>YES</v>
      </c>
      <c r="D292" s="8">
        <f t="shared" si="4"/>
        <v>0.85</v>
      </c>
      <c r="E292" s="1">
        <v>2.0994999999999999</v>
      </c>
      <c r="F292" s="11">
        <v>5780</v>
      </c>
      <c r="G292" s="109">
        <v>42656</v>
      </c>
      <c r="H292" s="3" t="s">
        <v>8</v>
      </c>
      <c r="I292" s="4"/>
    </row>
    <row r="293" spans="1:9" ht="30">
      <c r="A293" s="6">
        <v>291</v>
      </c>
      <c r="B293" s="10" t="s">
        <v>295</v>
      </c>
      <c r="C293" s="8" t="str">
        <f>IF(D293=2,"NO","YES")</f>
        <v>YES</v>
      </c>
      <c r="D293" s="8">
        <f t="shared" si="4"/>
        <v>0.46</v>
      </c>
      <c r="E293" s="1">
        <v>1.1362000000000001</v>
      </c>
      <c r="F293" s="11">
        <v>3128</v>
      </c>
      <c r="G293" s="109">
        <v>42656</v>
      </c>
      <c r="H293" s="3" t="s">
        <v>8</v>
      </c>
      <c r="I293" s="4"/>
    </row>
    <row r="294" spans="1:9" ht="30">
      <c r="A294" s="6">
        <v>292</v>
      </c>
      <c r="B294" s="10" t="s">
        <v>296</v>
      </c>
      <c r="C294" s="8" t="str">
        <f>IF(D294=2,"NO","YES")</f>
        <v>YES</v>
      </c>
      <c r="D294" s="8">
        <f t="shared" si="4"/>
        <v>0.11</v>
      </c>
      <c r="E294" s="1">
        <v>0.2717</v>
      </c>
      <c r="F294" s="11">
        <v>748</v>
      </c>
      <c r="G294" s="109">
        <v>42656</v>
      </c>
      <c r="H294" s="3" t="s">
        <v>8</v>
      </c>
      <c r="I294" s="4"/>
    </row>
    <row r="295" spans="1:9" ht="30">
      <c r="A295" s="6">
        <v>293</v>
      </c>
      <c r="B295" s="10" t="s">
        <v>297</v>
      </c>
      <c r="C295" s="8" t="str">
        <f>IF(D295=2,"NO","YES")</f>
        <v>YES</v>
      </c>
      <c r="D295" s="8">
        <f t="shared" si="4"/>
        <v>1.34</v>
      </c>
      <c r="E295" s="1">
        <v>3.3098000000000005</v>
      </c>
      <c r="F295" s="11">
        <v>9112</v>
      </c>
      <c r="G295" s="109">
        <v>42656</v>
      </c>
      <c r="H295" s="3" t="s">
        <v>8</v>
      </c>
      <c r="I295" s="4"/>
    </row>
    <row r="296" spans="1:9" ht="30">
      <c r="A296" s="6">
        <v>294</v>
      </c>
      <c r="B296" s="13" t="s">
        <v>298</v>
      </c>
      <c r="C296" s="8" t="str">
        <f>IF(D296=2,"NO","YES")</f>
        <v>YES</v>
      </c>
      <c r="D296" s="8">
        <f t="shared" si="4"/>
        <v>0.99</v>
      </c>
      <c r="E296" s="1">
        <v>2.4453</v>
      </c>
      <c r="F296" s="11">
        <v>6732</v>
      </c>
      <c r="G296" s="109">
        <v>42656</v>
      </c>
      <c r="H296" s="3" t="s">
        <v>8</v>
      </c>
      <c r="I296" s="4"/>
    </row>
    <row r="297" spans="1:9" ht="30">
      <c r="A297" s="6">
        <v>295</v>
      </c>
      <c r="B297" s="10" t="s">
        <v>299</v>
      </c>
      <c r="C297" s="8" t="str">
        <f>IF(D297=2,"NO","YES")</f>
        <v>YES</v>
      </c>
      <c r="D297" s="8">
        <f t="shared" si="4"/>
        <v>0.18</v>
      </c>
      <c r="E297" s="1">
        <v>0.4446</v>
      </c>
      <c r="F297" s="11">
        <v>1224</v>
      </c>
      <c r="G297" s="109">
        <v>42656</v>
      </c>
      <c r="H297" s="3" t="s">
        <v>8</v>
      </c>
      <c r="I297" s="4"/>
    </row>
    <row r="298" spans="1:9">
      <c r="A298" s="6">
        <v>296</v>
      </c>
      <c r="B298" s="13" t="s">
        <v>300</v>
      </c>
      <c r="C298" s="8" t="str">
        <f>IF(D298=2,"NO","YES")</f>
        <v>YES</v>
      </c>
      <c r="D298" s="8">
        <f t="shared" si="4"/>
        <v>0.56000000000000005</v>
      </c>
      <c r="E298" s="1">
        <v>1.3832000000000002</v>
      </c>
      <c r="F298" s="11">
        <v>3808</v>
      </c>
      <c r="G298" s="109">
        <v>42656</v>
      </c>
      <c r="H298" s="3" t="s">
        <v>8</v>
      </c>
      <c r="I298" s="4"/>
    </row>
    <row r="299" spans="1:9" ht="30">
      <c r="A299" s="6">
        <v>297</v>
      </c>
      <c r="B299" s="10" t="s">
        <v>301</v>
      </c>
      <c r="C299" s="8" t="str">
        <f>IF(D299=2,"NO","YES")</f>
        <v>YES</v>
      </c>
      <c r="D299" s="8">
        <f t="shared" si="4"/>
        <v>1.34</v>
      </c>
      <c r="E299" s="1">
        <v>3.3098000000000005</v>
      </c>
      <c r="F299" s="11">
        <v>9112</v>
      </c>
      <c r="G299" s="109">
        <v>42656</v>
      </c>
      <c r="H299" s="3" t="s">
        <v>8</v>
      </c>
      <c r="I299" s="4"/>
    </row>
    <row r="300" spans="1:9">
      <c r="A300" s="6">
        <v>298</v>
      </c>
      <c r="B300" s="10" t="s">
        <v>302</v>
      </c>
      <c r="C300" s="8" t="str">
        <f>IF(D300=2,"NO","YES")</f>
        <v>YES</v>
      </c>
      <c r="D300" s="8">
        <f t="shared" si="4"/>
        <v>1.99</v>
      </c>
      <c r="E300" s="1">
        <v>4.9153000000000002</v>
      </c>
      <c r="F300" s="11">
        <v>13532</v>
      </c>
      <c r="G300" s="109">
        <v>42656</v>
      </c>
      <c r="H300" s="3" t="s">
        <v>8</v>
      </c>
      <c r="I300" s="4"/>
    </row>
    <row r="301" spans="1:9" ht="30">
      <c r="A301" s="6">
        <v>299</v>
      </c>
      <c r="B301" s="10" t="s">
        <v>303</v>
      </c>
      <c r="C301" s="8" t="str">
        <f>IF(D301=2,"NO","YES")</f>
        <v>YES</v>
      </c>
      <c r="D301" s="8">
        <f t="shared" si="4"/>
        <v>1.33</v>
      </c>
      <c r="E301" s="1">
        <v>3.2851000000000004</v>
      </c>
      <c r="F301" s="11">
        <v>9044</v>
      </c>
      <c r="G301" s="109">
        <v>42656</v>
      </c>
      <c r="H301" s="3" t="s">
        <v>8</v>
      </c>
      <c r="I301" s="4"/>
    </row>
    <row r="302" spans="1:9">
      <c r="A302" s="6">
        <v>300</v>
      </c>
      <c r="B302" s="10" t="s">
        <v>304</v>
      </c>
      <c r="C302" s="8" t="str">
        <f>IF(D302=2,"NO","YES")</f>
        <v>YES</v>
      </c>
      <c r="D302" s="8">
        <f t="shared" si="4"/>
        <v>0.64</v>
      </c>
      <c r="E302" s="1">
        <v>1.5808000000000002</v>
      </c>
      <c r="F302" s="11">
        <v>4352</v>
      </c>
      <c r="G302" s="109">
        <v>42656</v>
      </c>
      <c r="H302" s="3" t="s">
        <v>8</v>
      </c>
      <c r="I302" s="4"/>
    </row>
    <row r="303" spans="1:9">
      <c r="A303" s="6">
        <v>301</v>
      </c>
      <c r="B303" s="7" t="s">
        <v>305</v>
      </c>
      <c r="C303" s="8" t="str">
        <f>IF(D303=2,"NO","YES")</f>
        <v>YES</v>
      </c>
      <c r="D303" s="8">
        <f t="shared" si="4"/>
        <v>0.89</v>
      </c>
      <c r="E303" s="1">
        <v>2.1983000000000001</v>
      </c>
      <c r="F303" s="11">
        <v>6052</v>
      </c>
      <c r="G303" s="109">
        <v>42656</v>
      </c>
      <c r="H303" s="3" t="s">
        <v>8</v>
      </c>
      <c r="I303" s="4"/>
    </row>
    <row r="304" spans="1:9">
      <c r="A304" s="6">
        <v>302</v>
      </c>
      <c r="B304" s="14" t="s">
        <v>306</v>
      </c>
      <c r="C304" s="8" t="str">
        <f>IF(D304=2,"NO","YES")</f>
        <v>YES</v>
      </c>
      <c r="D304" s="16">
        <f t="shared" si="4"/>
        <v>0.25</v>
      </c>
      <c r="E304" s="1">
        <v>0.61750000000000005</v>
      </c>
      <c r="F304" s="17">
        <v>1700</v>
      </c>
      <c r="G304" s="95">
        <v>42711</v>
      </c>
      <c r="H304" s="3" t="s">
        <v>8</v>
      </c>
      <c r="I304" s="4"/>
    </row>
    <row r="305" spans="1:9">
      <c r="A305" s="6">
        <v>303</v>
      </c>
      <c r="B305" s="14" t="s">
        <v>307</v>
      </c>
      <c r="C305" s="8" t="str">
        <f>IF(D305=2,"NO","YES")</f>
        <v>YES</v>
      </c>
      <c r="D305" s="16">
        <f t="shared" si="4"/>
        <v>0.65</v>
      </c>
      <c r="E305" s="1">
        <v>1.6055000000000001</v>
      </c>
      <c r="F305" s="17">
        <v>4420</v>
      </c>
      <c r="G305" s="95">
        <v>42711</v>
      </c>
      <c r="H305" s="3" t="s">
        <v>8</v>
      </c>
      <c r="I305" s="4"/>
    </row>
    <row r="306" spans="1:9">
      <c r="A306" s="6">
        <v>304</v>
      </c>
      <c r="B306" s="14" t="s">
        <v>308</v>
      </c>
      <c r="C306" s="8" t="str">
        <f>IF(D306=2,"NO","YES")</f>
        <v>YES</v>
      </c>
      <c r="D306" s="16">
        <f t="shared" si="4"/>
        <v>0.54</v>
      </c>
      <c r="E306" s="1">
        <v>1.3338000000000001</v>
      </c>
      <c r="F306" s="17">
        <v>3672</v>
      </c>
      <c r="G306" s="95">
        <v>42711</v>
      </c>
      <c r="H306" s="3" t="s">
        <v>8</v>
      </c>
      <c r="I306" s="4"/>
    </row>
    <row r="307" spans="1:9">
      <c r="A307" s="6">
        <v>305</v>
      </c>
      <c r="B307" s="14" t="s">
        <v>309</v>
      </c>
      <c r="C307" s="8" t="str">
        <f>IF(D307=2,"NO","YES")</f>
        <v>YES</v>
      </c>
      <c r="D307" s="16">
        <f t="shared" si="4"/>
        <v>0.66</v>
      </c>
      <c r="E307" s="1">
        <v>1.6302000000000003</v>
      </c>
      <c r="F307" s="17">
        <v>4488</v>
      </c>
      <c r="G307" s="95">
        <v>42711</v>
      </c>
      <c r="H307" s="3" t="s">
        <v>8</v>
      </c>
      <c r="I307" s="4"/>
    </row>
    <row r="308" spans="1:9">
      <c r="A308" s="6">
        <v>306</v>
      </c>
      <c r="B308" s="14" t="s">
        <v>310</v>
      </c>
      <c r="C308" s="8" t="str">
        <f>IF(D308=2,"NO","YES")</f>
        <v>YES</v>
      </c>
      <c r="D308" s="16">
        <f t="shared" si="4"/>
        <v>0.27</v>
      </c>
      <c r="E308" s="1">
        <v>0.66690000000000005</v>
      </c>
      <c r="F308" s="18">
        <v>1836</v>
      </c>
      <c r="G308" s="95">
        <v>42711</v>
      </c>
      <c r="H308" s="3" t="s">
        <v>8</v>
      </c>
      <c r="I308" s="4"/>
    </row>
    <row r="309" spans="1:9">
      <c r="A309" s="6">
        <v>307</v>
      </c>
      <c r="B309" s="14" t="s">
        <v>311</v>
      </c>
      <c r="C309" s="8" t="str">
        <f>IF(D309=2,"NO","YES")</f>
        <v>YES</v>
      </c>
      <c r="D309" s="16">
        <f t="shared" si="4"/>
        <v>0.66</v>
      </c>
      <c r="E309" s="1">
        <v>1.6302000000000003</v>
      </c>
      <c r="F309" s="18">
        <v>4488</v>
      </c>
      <c r="G309" s="95">
        <v>42711</v>
      </c>
      <c r="H309" s="3" t="s">
        <v>8</v>
      </c>
      <c r="I309" s="4"/>
    </row>
    <row r="310" spans="1:9">
      <c r="A310" s="6">
        <v>308</v>
      </c>
      <c r="B310" s="14" t="s">
        <v>312</v>
      </c>
      <c r="C310" s="8" t="str">
        <f>IF(D310=2,"NO","YES")</f>
        <v>NO</v>
      </c>
      <c r="D310" s="16">
        <f t="shared" si="4"/>
        <v>2</v>
      </c>
      <c r="E310" s="1">
        <v>4.9400000000000004</v>
      </c>
      <c r="F310" s="18">
        <v>13600</v>
      </c>
      <c r="G310" s="95">
        <v>42711</v>
      </c>
      <c r="H310" s="3" t="s">
        <v>8</v>
      </c>
      <c r="I310" s="4"/>
    </row>
    <row r="311" spans="1:9">
      <c r="A311" s="6">
        <v>309</v>
      </c>
      <c r="B311" s="14" t="s">
        <v>313</v>
      </c>
      <c r="C311" s="8" t="str">
        <f>IF(D311=2,"NO","YES")</f>
        <v>YES</v>
      </c>
      <c r="D311" s="16">
        <f t="shared" si="4"/>
        <v>1.23</v>
      </c>
      <c r="E311" s="1">
        <v>3.0381</v>
      </c>
      <c r="F311" s="17">
        <v>8364</v>
      </c>
      <c r="G311" s="95">
        <v>42711</v>
      </c>
      <c r="H311" s="3" t="s">
        <v>8</v>
      </c>
      <c r="I311" s="4"/>
    </row>
    <row r="312" spans="1:9">
      <c r="A312" s="6">
        <v>310</v>
      </c>
      <c r="B312" s="14" t="s">
        <v>314</v>
      </c>
      <c r="C312" s="8" t="str">
        <f>IF(D312=2,"NO","YES")</f>
        <v>YES</v>
      </c>
      <c r="D312" s="16">
        <f t="shared" si="4"/>
        <v>0.33</v>
      </c>
      <c r="E312" s="1">
        <v>0.81510000000000016</v>
      </c>
      <c r="F312" s="17">
        <v>2244</v>
      </c>
      <c r="G312" s="95">
        <v>42711</v>
      </c>
      <c r="H312" s="3" t="s">
        <v>8</v>
      </c>
      <c r="I312" s="4"/>
    </row>
    <row r="313" spans="1:9" ht="30">
      <c r="A313" s="6">
        <v>311</v>
      </c>
      <c r="B313" s="14" t="s">
        <v>315</v>
      </c>
      <c r="C313" s="8" t="str">
        <f>IF(D313=2,"NO","YES")</f>
        <v>YES</v>
      </c>
      <c r="D313" s="16">
        <f t="shared" si="4"/>
        <v>0.02</v>
      </c>
      <c r="E313" s="1">
        <v>4.9400000000000006E-2</v>
      </c>
      <c r="F313" s="18">
        <v>136</v>
      </c>
      <c r="G313" s="97">
        <v>42728</v>
      </c>
      <c r="H313" s="3" t="s">
        <v>8</v>
      </c>
      <c r="I313" s="4"/>
    </row>
    <row r="314" spans="1:9" ht="30">
      <c r="A314" s="6">
        <v>312</v>
      </c>
      <c r="B314" s="14" t="s">
        <v>316</v>
      </c>
      <c r="C314" s="8" t="str">
        <f>IF(D314=2,"NO","YES")</f>
        <v>YES</v>
      </c>
      <c r="D314" s="16">
        <f t="shared" si="4"/>
        <v>0.74</v>
      </c>
      <c r="E314" s="1">
        <v>1.8278000000000001</v>
      </c>
      <c r="F314" s="18">
        <v>5032</v>
      </c>
      <c r="G314" s="97">
        <v>42728</v>
      </c>
      <c r="H314" s="3" t="s">
        <v>8</v>
      </c>
      <c r="I314" s="4"/>
    </row>
    <row r="315" spans="1:9" ht="30">
      <c r="A315" s="6">
        <v>313</v>
      </c>
      <c r="B315" s="14" t="s">
        <v>317</v>
      </c>
      <c r="C315" s="8" t="str">
        <f>IF(D315=2,"NO","YES")</f>
        <v>YES</v>
      </c>
      <c r="D315" s="16">
        <f t="shared" si="4"/>
        <v>0.18</v>
      </c>
      <c r="E315" s="1">
        <v>0.4446</v>
      </c>
      <c r="F315" s="18">
        <v>1224</v>
      </c>
      <c r="G315" s="97">
        <v>42728</v>
      </c>
      <c r="H315" s="3" t="s">
        <v>8</v>
      </c>
      <c r="I315" s="4"/>
    </row>
    <row r="316" spans="1:9" ht="30">
      <c r="A316" s="6">
        <v>314</v>
      </c>
      <c r="B316" s="14" t="s">
        <v>318</v>
      </c>
      <c r="C316" s="8" t="str">
        <f>IF(D316=2,"NO","YES")</f>
        <v>YES</v>
      </c>
      <c r="D316" s="16">
        <f t="shared" si="4"/>
        <v>0.34</v>
      </c>
      <c r="E316" s="1">
        <v>0.8398000000000001</v>
      </c>
      <c r="F316" s="18">
        <v>2312</v>
      </c>
      <c r="G316" s="97">
        <v>42728</v>
      </c>
      <c r="H316" s="3" t="s">
        <v>8</v>
      </c>
      <c r="I316" s="4"/>
    </row>
    <row r="317" spans="1:9" ht="30">
      <c r="A317" s="6">
        <v>315</v>
      </c>
      <c r="B317" s="14" t="s">
        <v>319</v>
      </c>
      <c r="C317" s="8" t="str">
        <f>IF(D317=2,"NO","YES")</f>
        <v>YES</v>
      </c>
      <c r="D317" s="16">
        <f t="shared" si="4"/>
        <v>0.43</v>
      </c>
      <c r="E317" s="1">
        <v>1.0621</v>
      </c>
      <c r="F317" s="18">
        <v>2924</v>
      </c>
      <c r="G317" s="97">
        <v>42728</v>
      </c>
      <c r="H317" s="3" t="s">
        <v>8</v>
      </c>
      <c r="I317" s="4"/>
    </row>
    <row r="318" spans="1:9" ht="45">
      <c r="A318" s="6">
        <v>316</v>
      </c>
      <c r="B318" s="14" t="s">
        <v>320</v>
      </c>
      <c r="C318" s="8" t="str">
        <f>IF(D318=2,"NO","YES")</f>
        <v>YES</v>
      </c>
      <c r="D318" s="16">
        <f t="shared" si="4"/>
        <v>0.28000000000000003</v>
      </c>
      <c r="E318" s="1">
        <v>0.6916000000000001</v>
      </c>
      <c r="F318" s="18">
        <v>1904</v>
      </c>
      <c r="G318" s="97">
        <v>42728</v>
      </c>
      <c r="H318" s="3" t="s">
        <v>8</v>
      </c>
      <c r="I318" s="4"/>
    </row>
    <row r="319" spans="1:9" ht="30">
      <c r="A319" s="6">
        <v>317</v>
      </c>
      <c r="B319" s="19" t="s">
        <v>321</v>
      </c>
      <c r="C319" s="8" t="str">
        <f>IF(D319=2,"NO","YES")</f>
        <v>YES</v>
      </c>
      <c r="D319" s="16">
        <f t="shared" si="4"/>
        <v>0.36</v>
      </c>
      <c r="E319" s="1">
        <v>0.88919999999999999</v>
      </c>
      <c r="F319" s="18">
        <v>2448</v>
      </c>
      <c r="G319" s="97">
        <v>42728</v>
      </c>
      <c r="H319" s="3" t="s">
        <v>8</v>
      </c>
      <c r="I319" s="4"/>
    </row>
    <row r="320" spans="1:9" ht="30">
      <c r="A320" s="6">
        <v>318</v>
      </c>
      <c r="B320" s="14" t="s">
        <v>322</v>
      </c>
      <c r="C320" s="8" t="str">
        <f>IF(D320=2,"NO","YES")</f>
        <v>YES</v>
      </c>
      <c r="D320" s="16">
        <f t="shared" si="4"/>
        <v>0.35</v>
      </c>
      <c r="E320" s="1">
        <v>0.86450000000000005</v>
      </c>
      <c r="F320" s="18">
        <v>2380</v>
      </c>
      <c r="G320" s="97">
        <v>42728</v>
      </c>
      <c r="H320" s="3" t="s">
        <v>8</v>
      </c>
      <c r="I320" s="4"/>
    </row>
    <row r="321" spans="1:9" ht="30">
      <c r="A321" s="6">
        <v>319</v>
      </c>
      <c r="B321" s="14" t="s">
        <v>323</v>
      </c>
      <c r="C321" s="8" t="str">
        <f>IF(D321=2,"NO","YES")</f>
        <v>YES</v>
      </c>
      <c r="D321" s="16">
        <f t="shared" si="4"/>
        <v>0.74</v>
      </c>
      <c r="E321" s="1">
        <v>1.8278000000000001</v>
      </c>
      <c r="F321" s="18">
        <v>5032</v>
      </c>
      <c r="G321" s="97">
        <v>42728</v>
      </c>
      <c r="H321" s="3" t="s">
        <v>8</v>
      </c>
      <c r="I321" s="4"/>
    </row>
    <row r="322" spans="1:9" ht="30">
      <c r="A322" s="6">
        <v>320</v>
      </c>
      <c r="B322" s="19" t="s">
        <v>323</v>
      </c>
      <c r="C322" s="8" t="str">
        <f>IF(D322=2,"NO","YES")</f>
        <v>YES</v>
      </c>
      <c r="D322" s="16">
        <f t="shared" si="4"/>
        <v>0.19</v>
      </c>
      <c r="E322" s="1">
        <v>0.46930000000000005</v>
      </c>
      <c r="F322" s="18">
        <v>1292</v>
      </c>
      <c r="G322" s="97">
        <v>42728</v>
      </c>
      <c r="H322" s="3" t="s">
        <v>8</v>
      </c>
      <c r="I322" s="4"/>
    </row>
    <row r="323" spans="1:9" ht="30">
      <c r="A323" s="6">
        <v>321</v>
      </c>
      <c r="B323" s="14" t="s">
        <v>324</v>
      </c>
      <c r="C323" s="8" t="str">
        <f>IF(D323=2,"NO","YES")</f>
        <v>YES</v>
      </c>
      <c r="D323" s="16">
        <f t="shared" si="4"/>
        <v>7.0000000000000007E-2</v>
      </c>
      <c r="E323" s="1">
        <v>0.17290000000000003</v>
      </c>
      <c r="F323" s="18">
        <v>476</v>
      </c>
      <c r="G323" s="97">
        <v>42728</v>
      </c>
      <c r="H323" s="3" t="s">
        <v>8</v>
      </c>
      <c r="I323" s="4"/>
    </row>
    <row r="324" spans="1:9" ht="30">
      <c r="A324" s="6">
        <v>322</v>
      </c>
      <c r="B324" s="14" t="s">
        <v>325</v>
      </c>
      <c r="C324" s="8" t="str">
        <f>IF(D324=2,"NO","YES")</f>
        <v>YES</v>
      </c>
      <c r="D324" s="16">
        <f t="shared" ref="D324:D353" si="5">F324/6800</f>
        <v>0.14000000000000001</v>
      </c>
      <c r="E324" s="1">
        <v>0.34580000000000005</v>
      </c>
      <c r="F324" s="18">
        <v>952</v>
      </c>
      <c r="G324" s="97">
        <v>42728</v>
      </c>
      <c r="H324" s="3" t="s">
        <v>8</v>
      </c>
      <c r="I324" s="4"/>
    </row>
    <row r="325" spans="1:9" ht="30">
      <c r="A325" s="6">
        <v>323</v>
      </c>
      <c r="B325" s="14" t="s">
        <v>326</v>
      </c>
      <c r="C325" s="8" t="str">
        <f>IF(D325=2,"NO","YES")</f>
        <v>YES</v>
      </c>
      <c r="D325" s="16">
        <f t="shared" si="5"/>
        <v>0.33</v>
      </c>
      <c r="E325" s="1">
        <v>0.81510000000000016</v>
      </c>
      <c r="F325" s="18">
        <v>2244</v>
      </c>
      <c r="G325" s="97">
        <v>42728</v>
      </c>
      <c r="H325" s="3" t="s">
        <v>8</v>
      </c>
      <c r="I325" s="4"/>
    </row>
    <row r="326" spans="1:9" ht="30">
      <c r="A326" s="6">
        <v>324</v>
      </c>
      <c r="B326" s="14" t="s">
        <v>327</v>
      </c>
      <c r="C326" s="8" t="str">
        <f>IF(D326=2,"NO","YES")</f>
        <v>NO</v>
      </c>
      <c r="D326" s="16">
        <f t="shared" si="5"/>
        <v>2</v>
      </c>
      <c r="E326" s="1">
        <v>4.9400000000000004</v>
      </c>
      <c r="F326" s="18">
        <v>13600</v>
      </c>
      <c r="G326" s="97">
        <v>42728</v>
      </c>
      <c r="H326" s="3" t="s">
        <v>8</v>
      </c>
      <c r="I326" s="4"/>
    </row>
    <row r="327" spans="1:9" ht="30">
      <c r="A327" s="6">
        <v>325</v>
      </c>
      <c r="B327" s="14" t="s">
        <v>328</v>
      </c>
      <c r="C327" s="8" t="str">
        <f>IF(D327=2,"NO","YES")</f>
        <v>YES</v>
      </c>
      <c r="D327" s="16">
        <f t="shared" si="5"/>
        <v>1.1499999999999999</v>
      </c>
      <c r="E327" s="1">
        <v>2.8405</v>
      </c>
      <c r="F327" s="18">
        <v>7820</v>
      </c>
      <c r="G327" s="97">
        <v>42728</v>
      </c>
      <c r="H327" s="3" t="s">
        <v>8</v>
      </c>
      <c r="I327" s="4"/>
    </row>
    <row r="328" spans="1:9" ht="30">
      <c r="A328" s="6">
        <v>326</v>
      </c>
      <c r="B328" s="19" t="s">
        <v>329</v>
      </c>
      <c r="C328" s="8" t="str">
        <f>IF(D328=2,"NO","YES")</f>
        <v>NO</v>
      </c>
      <c r="D328" s="16">
        <f t="shared" si="5"/>
        <v>2</v>
      </c>
      <c r="E328" s="1">
        <v>4.9400000000000004</v>
      </c>
      <c r="F328" s="18">
        <v>13600</v>
      </c>
      <c r="G328" s="97">
        <v>42728</v>
      </c>
      <c r="H328" s="3" t="s">
        <v>8</v>
      </c>
      <c r="I328" s="4"/>
    </row>
    <row r="329" spans="1:9">
      <c r="A329" s="6">
        <v>327</v>
      </c>
      <c r="B329" s="14" t="s">
        <v>330</v>
      </c>
      <c r="C329" s="8" t="str">
        <f>IF(D329=2,"NO","YES")</f>
        <v>YES</v>
      </c>
      <c r="D329" s="16">
        <f t="shared" si="5"/>
        <v>0.41</v>
      </c>
      <c r="E329" s="1">
        <v>1.0126999999999999</v>
      </c>
      <c r="F329" s="18">
        <v>2788</v>
      </c>
      <c r="G329" s="97">
        <v>42728</v>
      </c>
      <c r="H329" s="3" t="s">
        <v>8</v>
      </c>
      <c r="I329" s="4"/>
    </row>
    <row r="330" spans="1:9" ht="30">
      <c r="A330" s="6">
        <v>328</v>
      </c>
      <c r="B330" s="14" t="s">
        <v>331</v>
      </c>
      <c r="C330" s="8" t="str">
        <f>IF(D330=2,"NO","YES")</f>
        <v>NO</v>
      </c>
      <c r="D330" s="16">
        <f t="shared" si="5"/>
        <v>2</v>
      </c>
      <c r="E330" s="1">
        <v>4.9400000000000004</v>
      </c>
      <c r="F330" s="18">
        <v>13600</v>
      </c>
      <c r="G330" s="97">
        <v>42728</v>
      </c>
      <c r="H330" s="3" t="s">
        <v>8</v>
      </c>
      <c r="I330" s="4"/>
    </row>
    <row r="331" spans="1:9" ht="30">
      <c r="A331" s="6">
        <v>329</v>
      </c>
      <c r="B331" s="14" t="s">
        <v>332</v>
      </c>
      <c r="C331" s="8" t="str">
        <f>IF(D331=2,"NO","YES")</f>
        <v>YES</v>
      </c>
      <c r="D331" s="16">
        <f t="shared" si="5"/>
        <v>0.45</v>
      </c>
      <c r="E331" s="1">
        <v>1.1115000000000002</v>
      </c>
      <c r="F331" s="18">
        <v>3060</v>
      </c>
      <c r="G331" s="97">
        <v>42728</v>
      </c>
      <c r="H331" s="3" t="s">
        <v>8</v>
      </c>
      <c r="I331" s="4"/>
    </row>
    <row r="332" spans="1:9" ht="30">
      <c r="A332" s="6">
        <v>330</v>
      </c>
      <c r="B332" s="19" t="s">
        <v>333</v>
      </c>
      <c r="C332" s="8" t="str">
        <f>IF(D332=2,"NO","YES")</f>
        <v>YES</v>
      </c>
      <c r="D332" s="16">
        <f t="shared" si="5"/>
        <v>0.95</v>
      </c>
      <c r="E332" s="1">
        <v>2.3465000000000003</v>
      </c>
      <c r="F332" s="18">
        <v>6460</v>
      </c>
      <c r="G332" s="97">
        <v>42728</v>
      </c>
      <c r="H332" s="3" t="s">
        <v>8</v>
      </c>
      <c r="I332" s="4"/>
    </row>
    <row r="333" spans="1:9" ht="30">
      <c r="A333" s="6">
        <v>331</v>
      </c>
      <c r="B333" s="19" t="s">
        <v>334</v>
      </c>
      <c r="C333" s="8" t="str">
        <f>IF(D333=2,"NO","YES")</f>
        <v>YES</v>
      </c>
      <c r="D333" s="16">
        <f t="shared" si="5"/>
        <v>1.4</v>
      </c>
      <c r="E333" s="1">
        <v>3.4580000000000002</v>
      </c>
      <c r="F333" s="18">
        <v>9520</v>
      </c>
      <c r="G333" s="97">
        <v>42728</v>
      </c>
      <c r="H333" s="3" t="s">
        <v>8</v>
      </c>
      <c r="I333" s="4"/>
    </row>
    <row r="334" spans="1:9" ht="30">
      <c r="A334" s="6">
        <v>332</v>
      </c>
      <c r="B334" s="14" t="s">
        <v>335</v>
      </c>
      <c r="C334" s="8" t="str">
        <f>IF(D334=2,"NO","YES")</f>
        <v>YES</v>
      </c>
      <c r="D334" s="16">
        <f t="shared" si="5"/>
        <v>0.02</v>
      </c>
      <c r="E334" s="1">
        <v>4.9400000000000006E-2</v>
      </c>
      <c r="F334" s="18">
        <v>136</v>
      </c>
      <c r="G334" s="97">
        <v>42728</v>
      </c>
      <c r="H334" s="3" t="s">
        <v>8</v>
      </c>
      <c r="I334" s="4"/>
    </row>
    <row r="335" spans="1:9" ht="30">
      <c r="A335" s="6">
        <v>333</v>
      </c>
      <c r="B335" s="14" t="s">
        <v>336</v>
      </c>
      <c r="C335" s="8" t="str">
        <f>IF(D335=2,"NO","YES")</f>
        <v>YES</v>
      </c>
      <c r="D335" s="16">
        <f t="shared" si="5"/>
        <v>0.98</v>
      </c>
      <c r="E335" s="1">
        <v>2.4206000000000003</v>
      </c>
      <c r="F335" s="18">
        <v>6664</v>
      </c>
      <c r="G335" s="97">
        <v>42728</v>
      </c>
      <c r="H335" s="3" t="s">
        <v>8</v>
      </c>
      <c r="I335" s="4"/>
    </row>
    <row r="336" spans="1:9" ht="30">
      <c r="A336" s="6">
        <v>334</v>
      </c>
      <c r="B336" s="19" t="s">
        <v>337</v>
      </c>
      <c r="C336" s="8" t="str">
        <f>IF(D336=2,"NO","YES")</f>
        <v>YES</v>
      </c>
      <c r="D336" s="16">
        <f t="shared" si="5"/>
        <v>1.1499999999999999</v>
      </c>
      <c r="E336" s="1">
        <v>2.8405</v>
      </c>
      <c r="F336" s="18">
        <v>7820</v>
      </c>
      <c r="G336" s="97">
        <v>42728</v>
      </c>
      <c r="H336" s="3" t="s">
        <v>8</v>
      </c>
      <c r="I336" s="4"/>
    </row>
    <row r="337" spans="1:9" ht="30">
      <c r="A337" s="6">
        <v>335</v>
      </c>
      <c r="B337" s="14" t="s">
        <v>338</v>
      </c>
      <c r="C337" s="8" t="str">
        <f>IF(D337=2,"NO","YES")</f>
        <v>YES</v>
      </c>
      <c r="D337" s="16">
        <f t="shared" si="5"/>
        <v>0.08</v>
      </c>
      <c r="E337" s="1">
        <v>0.19760000000000003</v>
      </c>
      <c r="F337" s="18">
        <v>544</v>
      </c>
      <c r="G337" s="97">
        <v>42728</v>
      </c>
      <c r="H337" s="3" t="s">
        <v>8</v>
      </c>
      <c r="I337" s="4"/>
    </row>
    <row r="338" spans="1:9" ht="30">
      <c r="A338" s="6">
        <v>336</v>
      </c>
      <c r="B338" s="14" t="s">
        <v>339</v>
      </c>
      <c r="C338" s="8" t="str">
        <f>IF(D338=2,"NO","YES")</f>
        <v>YES</v>
      </c>
      <c r="D338" s="16">
        <f t="shared" si="5"/>
        <v>0.02</v>
      </c>
      <c r="E338" s="1">
        <v>4.9400000000000006E-2</v>
      </c>
      <c r="F338" s="18">
        <v>136</v>
      </c>
      <c r="G338" s="97">
        <v>42728</v>
      </c>
      <c r="H338" s="3" t="s">
        <v>8</v>
      </c>
      <c r="I338" s="4"/>
    </row>
    <row r="339" spans="1:9" ht="30">
      <c r="A339" s="6">
        <v>337</v>
      </c>
      <c r="B339" s="14" t="s">
        <v>340</v>
      </c>
      <c r="C339" s="8" t="str">
        <f>IF(D339=2,"NO","YES")</f>
        <v>YES</v>
      </c>
      <c r="D339" s="16">
        <f t="shared" si="5"/>
        <v>0.08</v>
      </c>
      <c r="E339" s="1">
        <v>0.19760000000000003</v>
      </c>
      <c r="F339" s="18">
        <v>544</v>
      </c>
      <c r="G339" s="97">
        <v>42728</v>
      </c>
      <c r="H339" s="3" t="s">
        <v>8</v>
      </c>
      <c r="I339" s="4"/>
    </row>
    <row r="340" spans="1:9" ht="30">
      <c r="A340" s="6">
        <v>338</v>
      </c>
      <c r="B340" s="8" t="s">
        <v>341</v>
      </c>
      <c r="C340" s="8" t="str">
        <f>IF(D340=2,"NO","YES")</f>
        <v>YES</v>
      </c>
      <c r="D340" s="20">
        <f t="shared" si="5"/>
        <v>0.55882352941176472</v>
      </c>
      <c r="E340" s="1">
        <v>1.3802941176470589</v>
      </c>
      <c r="F340" s="21">
        <v>3800</v>
      </c>
      <c r="G340" s="97">
        <v>42728</v>
      </c>
      <c r="H340" s="3" t="s">
        <v>8</v>
      </c>
      <c r="I340" s="4"/>
    </row>
    <row r="341" spans="1:9">
      <c r="A341" s="6">
        <v>339</v>
      </c>
      <c r="B341" s="22" t="s">
        <v>342</v>
      </c>
      <c r="C341" s="8" t="str">
        <f>IF(D341=2,"NO","YES")</f>
        <v>YES</v>
      </c>
      <c r="D341" s="23">
        <f t="shared" si="5"/>
        <v>0.38</v>
      </c>
      <c r="E341" s="1">
        <v>0.9386000000000001</v>
      </c>
      <c r="F341" s="23">
        <v>2584</v>
      </c>
      <c r="G341" s="305">
        <v>42612</v>
      </c>
      <c r="H341" s="3" t="s">
        <v>8</v>
      </c>
      <c r="I341" s="4"/>
    </row>
    <row r="342" spans="1:9">
      <c r="A342" s="6">
        <v>340</v>
      </c>
      <c r="B342" s="22" t="s">
        <v>343</v>
      </c>
      <c r="C342" s="8" t="str">
        <f>IF(D342=2,"NO","YES")</f>
        <v>YES</v>
      </c>
      <c r="D342" s="23">
        <f t="shared" si="5"/>
        <v>1.78</v>
      </c>
      <c r="E342" s="1">
        <v>4.3966000000000003</v>
      </c>
      <c r="F342" s="23">
        <v>12104</v>
      </c>
      <c r="G342" s="305">
        <v>42612</v>
      </c>
      <c r="H342" s="3" t="s">
        <v>8</v>
      </c>
      <c r="I342" s="4"/>
    </row>
    <row r="343" spans="1:9">
      <c r="A343" s="6">
        <v>341</v>
      </c>
      <c r="B343" s="22" t="s">
        <v>344</v>
      </c>
      <c r="C343" s="8" t="str">
        <f>IF(D343=2,"NO","YES")</f>
        <v>YES</v>
      </c>
      <c r="D343" s="23">
        <f t="shared" si="5"/>
        <v>0.83</v>
      </c>
      <c r="E343" s="1">
        <v>2.0501</v>
      </c>
      <c r="F343" s="23">
        <v>5644</v>
      </c>
      <c r="G343" s="305">
        <v>42612</v>
      </c>
      <c r="H343" s="3" t="s">
        <v>8</v>
      </c>
      <c r="I343" s="4"/>
    </row>
    <row r="344" spans="1:9">
      <c r="A344" s="6">
        <v>342</v>
      </c>
      <c r="B344" s="22" t="s">
        <v>345</v>
      </c>
      <c r="C344" s="8" t="str">
        <f>IF(D344=2,"NO","YES")</f>
        <v>YES</v>
      </c>
      <c r="D344" s="23">
        <f t="shared" si="5"/>
        <v>1.9</v>
      </c>
      <c r="E344" s="1">
        <v>4.6930000000000005</v>
      </c>
      <c r="F344" s="23">
        <v>12920</v>
      </c>
      <c r="G344" s="305">
        <v>42612</v>
      </c>
      <c r="H344" s="3" t="s">
        <v>8</v>
      </c>
      <c r="I344" s="4"/>
    </row>
    <row r="345" spans="1:9">
      <c r="A345" s="6">
        <v>343</v>
      </c>
      <c r="B345" s="22" t="s">
        <v>346</v>
      </c>
      <c r="C345" s="8" t="str">
        <f>IF(D345=2,"NO","YES")</f>
        <v>YES</v>
      </c>
      <c r="D345" s="23">
        <f t="shared" si="5"/>
        <v>0.44</v>
      </c>
      <c r="E345" s="1">
        <v>1.0868</v>
      </c>
      <c r="F345" s="23">
        <v>2992</v>
      </c>
      <c r="G345" s="305">
        <v>42612</v>
      </c>
      <c r="H345" s="3" t="s">
        <v>8</v>
      </c>
      <c r="I345" s="4"/>
    </row>
    <row r="346" spans="1:9">
      <c r="A346" s="6">
        <v>344</v>
      </c>
      <c r="B346" s="22" t="s">
        <v>347</v>
      </c>
      <c r="C346" s="8" t="str">
        <f>IF(D346=2,"NO","YES")</f>
        <v>YES</v>
      </c>
      <c r="D346" s="23">
        <f t="shared" si="5"/>
        <v>0.38</v>
      </c>
      <c r="E346" s="1">
        <v>0.9386000000000001</v>
      </c>
      <c r="F346" s="23">
        <v>2584</v>
      </c>
      <c r="G346" s="305">
        <v>42612</v>
      </c>
      <c r="H346" s="3" t="s">
        <v>8</v>
      </c>
      <c r="I346" s="4"/>
    </row>
    <row r="347" spans="1:9">
      <c r="A347" s="6">
        <v>345</v>
      </c>
      <c r="B347" s="22" t="s">
        <v>348</v>
      </c>
      <c r="C347" s="8" t="str">
        <f>IF(D347=2,"NO","YES")</f>
        <v>YES</v>
      </c>
      <c r="D347" s="23">
        <f t="shared" si="5"/>
        <v>1.1399999999999999</v>
      </c>
      <c r="E347" s="1">
        <v>2.8157999999999999</v>
      </c>
      <c r="F347" s="23">
        <v>7752</v>
      </c>
      <c r="G347" s="305">
        <v>42612</v>
      </c>
      <c r="H347" s="3" t="s">
        <v>8</v>
      </c>
      <c r="I347" s="4"/>
    </row>
    <row r="348" spans="1:9">
      <c r="A348" s="6">
        <v>346</v>
      </c>
      <c r="B348" s="22" t="s">
        <v>349</v>
      </c>
      <c r="C348" s="8" t="str">
        <f>IF(D348=2,"NO","YES")</f>
        <v>YES</v>
      </c>
      <c r="D348" s="23">
        <f t="shared" si="5"/>
        <v>0.12</v>
      </c>
      <c r="E348" s="1">
        <v>0.2964</v>
      </c>
      <c r="F348" s="23">
        <v>816</v>
      </c>
      <c r="G348" s="305">
        <v>42612</v>
      </c>
      <c r="H348" s="3" t="s">
        <v>8</v>
      </c>
      <c r="I348" s="4"/>
    </row>
    <row r="349" spans="1:9">
      <c r="A349" s="6">
        <v>347</v>
      </c>
      <c r="B349" s="22" t="s">
        <v>350</v>
      </c>
      <c r="C349" s="8" t="str">
        <f>IF(D349=2,"NO","YES")</f>
        <v>YES</v>
      </c>
      <c r="D349" s="23">
        <f t="shared" si="5"/>
        <v>0.4</v>
      </c>
      <c r="E349" s="1">
        <v>0.9880000000000001</v>
      </c>
      <c r="F349" s="23">
        <v>2720</v>
      </c>
      <c r="G349" s="305">
        <v>42612</v>
      </c>
      <c r="H349" s="3" t="s">
        <v>8</v>
      </c>
      <c r="I349" s="4"/>
    </row>
    <row r="350" spans="1:9">
      <c r="A350" s="6">
        <v>348</v>
      </c>
      <c r="B350" s="22" t="s">
        <v>351</v>
      </c>
      <c r="C350" s="8" t="str">
        <f>IF(D350=2,"NO","YES")</f>
        <v>YES</v>
      </c>
      <c r="D350" s="23">
        <f t="shared" si="5"/>
        <v>0.87</v>
      </c>
      <c r="E350" s="1">
        <v>2.1489000000000003</v>
      </c>
      <c r="F350" s="23">
        <v>5916</v>
      </c>
      <c r="G350" s="305">
        <v>42612</v>
      </c>
      <c r="H350" s="3" t="s">
        <v>8</v>
      </c>
      <c r="I350" s="4"/>
    </row>
    <row r="351" spans="1:9">
      <c r="A351" s="6">
        <v>349</v>
      </c>
      <c r="B351" s="22" t="s">
        <v>352</v>
      </c>
      <c r="C351" s="8" t="str">
        <f>IF(D351=2,"NO","YES")</f>
        <v>YES</v>
      </c>
      <c r="D351" s="23">
        <f t="shared" si="5"/>
        <v>0.59</v>
      </c>
      <c r="E351" s="1">
        <v>1.4573</v>
      </c>
      <c r="F351" s="23">
        <v>4012</v>
      </c>
      <c r="G351" s="305">
        <v>42612</v>
      </c>
      <c r="H351" s="3" t="s">
        <v>8</v>
      </c>
      <c r="I351" s="4"/>
    </row>
    <row r="352" spans="1:9">
      <c r="A352" s="6">
        <v>350</v>
      </c>
      <c r="B352" s="22" t="s">
        <v>353</v>
      </c>
      <c r="C352" s="8" t="str">
        <f>IF(D352=2,"NO","YES")</f>
        <v>YES</v>
      </c>
      <c r="D352" s="23">
        <f t="shared" si="5"/>
        <v>0.87</v>
      </c>
      <c r="E352" s="1">
        <v>2.1489000000000003</v>
      </c>
      <c r="F352" s="23">
        <v>5916</v>
      </c>
      <c r="G352" s="305">
        <v>42612</v>
      </c>
      <c r="H352" s="3" t="s">
        <v>8</v>
      </c>
      <c r="I352" s="4"/>
    </row>
    <row r="353" spans="1:9">
      <c r="A353" s="6">
        <v>351</v>
      </c>
      <c r="B353" s="22" t="s">
        <v>354</v>
      </c>
      <c r="C353" s="8" t="str">
        <f>IF(D353=2,"NO","YES")</f>
        <v>YES</v>
      </c>
      <c r="D353" s="23">
        <f t="shared" si="5"/>
        <v>1.0900000000000001</v>
      </c>
      <c r="E353" s="1">
        <v>2.6923000000000004</v>
      </c>
      <c r="F353" s="23">
        <v>7412</v>
      </c>
      <c r="G353" s="305">
        <v>42612</v>
      </c>
      <c r="H353" s="3" t="s">
        <v>8</v>
      </c>
      <c r="I353" s="4"/>
    </row>
    <row r="354" spans="1:9" ht="45">
      <c r="A354" s="6">
        <v>352</v>
      </c>
      <c r="B354" s="24" t="s">
        <v>355</v>
      </c>
      <c r="C354" s="25" t="str">
        <f>IF(D354=2,"NO","YES")</f>
        <v>YES</v>
      </c>
      <c r="D354" s="25">
        <f>F354/6800</f>
        <v>0.89</v>
      </c>
      <c r="E354" s="1">
        <v>2.1983000000000001</v>
      </c>
      <c r="F354" s="26">
        <v>6052</v>
      </c>
      <c r="G354" s="425">
        <v>42570</v>
      </c>
      <c r="H354" s="3" t="s">
        <v>356</v>
      </c>
      <c r="I354" s="4"/>
    </row>
    <row r="355" spans="1:9" ht="45">
      <c r="A355" s="6">
        <v>353</v>
      </c>
      <c r="B355" s="24" t="s">
        <v>357</v>
      </c>
      <c r="C355" s="25" t="str">
        <f>IF(D355=2,"NO","YES")</f>
        <v>YES</v>
      </c>
      <c r="D355" s="25">
        <f t="shared" ref="D355:D418" si="6">F355/6800</f>
        <v>0.43</v>
      </c>
      <c r="E355" s="1">
        <v>1.0621</v>
      </c>
      <c r="F355" s="26">
        <v>2924</v>
      </c>
      <c r="G355" s="425">
        <v>42570</v>
      </c>
      <c r="H355" s="3" t="s">
        <v>356</v>
      </c>
      <c r="I355" s="4"/>
    </row>
    <row r="356" spans="1:9" ht="45">
      <c r="A356" s="6">
        <v>354</v>
      </c>
      <c r="B356" s="24" t="s">
        <v>358</v>
      </c>
      <c r="C356" s="25" t="str">
        <f>IF(D356=2,"NO","YES")</f>
        <v>YES</v>
      </c>
      <c r="D356" s="25">
        <f t="shared" si="6"/>
        <v>0.42</v>
      </c>
      <c r="E356" s="1">
        <v>1.0374000000000001</v>
      </c>
      <c r="F356" s="26">
        <v>2856</v>
      </c>
      <c r="G356" s="425">
        <v>42570</v>
      </c>
      <c r="H356" s="3" t="s">
        <v>356</v>
      </c>
      <c r="I356" s="4"/>
    </row>
    <row r="357" spans="1:9" ht="45">
      <c r="A357" s="6">
        <v>355</v>
      </c>
      <c r="B357" s="24" t="s">
        <v>359</v>
      </c>
      <c r="C357" s="25" t="str">
        <f>IF(D357=2,"NO","YES")</f>
        <v>YES</v>
      </c>
      <c r="D357" s="25">
        <f t="shared" si="6"/>
        <v>0.89</v>
      </c>
      <c r="E357" s="1">
        <v>2.1983000000000001</v>
      </c>
      <c r="F357" s="26">
        <v>6052</v>
      </c>
      <c r="G357" s="425">
        <v>42570</v>
      </c>
      <c r="H357" s="3" t="s">
        <v>356</v>
      </c>
      <c r="I357" s="4"/>
    </row>
    <row r="358" spans="1:9" ht="45">
      <c r="A358" s="6">
        <v>356</v>
      </c>
      <c r="B358" s="24" t="s">
        <v>360</v>
      </c>
      <c r="C358" s="25" t="str">
        <f>IF(D358=2,"NO","YES")</f>
        <v>YES</v>
      </c>
      <c r="D358" s="25">
        <f t="shared" si="6"/>
        <v>0.45</v>
      </c>
      <c r="E358" s="1">
        <v>1.1115000000000002</v>
      </c>
      <c r="F358" s="26">
        <v>3060</v>
      </c>
      <c r="G358" s="425">
        <v>42570</v>
      </c>
      <c r="H358" s="3" t="s">
        <v>356</v>
      </c>
      <c r="I358" s="4"/>
    </row>
    <row r="359" spans="1:9" ht="30">
      <c r="A359" s="6">
        <v>357</v>
      </c>
      <c r="B359" s="24" t="s">
        <v>361</v>
      </c>
      <c r="C359" s="25" t="str">
        <f>IF(D359=2,"NO","YES")</f>
        <v>YES</v>
      </c>
      <c r="D359" s="25">
        <f t="shared" si="6"/>
        <v>0.28000000000000003</v>
      </c>
      <c r="E359" s="1">
        <v>0.6916000000000001</v>
      </c>
      <c r="F359" s="26">
        <v>1904</v>
      </c>
      <c r="G359" s="425">
        <v>42570</v>
      </c>
      <c r="H359" s="3" t="s">
        <v>356</v>
      </c>
      <c r="I359" s="4"/>
    </row>
    <row r="360" spans="1:9" ht="45">
      <c r="A360" s="6">
        <v>358</v>
      </c>
      <c r="B360" s="24" t="s">
        <v>362</v>
      </c>
      <c r="C360" s="25" t="str">
        <f>IF(D360=2,"NO","YES")</f>
        <v>YES</v>
      </c>
      <c r="D360" s="25">
        <f t="shared" si="6"/>
        <v>0.62</v>
      </c>
      <c r="E360" s="1">
        <v>1.5314000000000001</v>
      </c>
      <c r="F360" s="26">
        <v>4216</v>
      </c>
      <c r="G360" s="425">
        <v>42570</v>
      </c>
      <c r="H360" s="3" t="s">
        <v>356</v>
      </c>
      <c r="I360" s="4"/>
    </row>
    <row r="361" spans="1:9" ht="45">
      <c r="A361" s="6">
        <v>359</v>
      </c>
      <c r="B361" s="24" t="s">
        <v>363</v>
      </c>
      <c r="C361" s="25" t="str">
        <f>IF(D361=2,"NO","YES")</f>
        <v>YES</v>
      </c>
      <c r="D361" s="25">
        <f t="shared" si="6"/>
        <v>0.69</v>
      </c>
      <c r="E361" s="1">
        <v>1.7042999999999999</v>
      </c>
      <c r="F361" s="26">
        <v>4692</v>
      </c>
      <c r="G361" s="425">
        <v>42570</v>
      </c>
      <c r="H361" s="3" t="s">
        <v>356</v>
      </c>
      <c r="I361" s="4"/>
    </row>
    <row r="362" spans="1:9" ht="45">
      <c r="A362" s="6">
        <v>360</v>
      </c>
      <c r="B362" s="24" t="s">
        <v>364</v>
      </c>
      <c r="C362" s="25" t="str">
        <f>IF(D362=2,"NO","YES")</f>
        <v>YES</v>
      </c>
      <c r="D362" s="25">
        <f t="shared" si="6"/>
        <v>0.45</v>
      </c>
      <c r="E362" s="1">
        <v>1.1115000000000002</v>
      </c>
      <c r="F362" s="26">
        <v>3060</v>
      </c>
      <c r="G362" s="425">
        <v>42570</v>
      </c>
      <c r="H362" s="3" t="s">
        <v>356</v>
      </c>
      <c r="I362" s="4"/>
    </row>
    <row r="363" spans="1:9" ht="45">
      <c r="A363" s="6">
        <v>361</v>
      </c>
      <c r="B363" s="24" t="s">
        <v>365</v>
      </c>
      <c r="C363" s="25" t="str">
        <f>IF(D363=2,"NO","YES")</f>
        <v>NO</v>
      </c>
      <c r="D363" s="25">
        <f t="shared" si="6"/>
        <v>2</v>
      </c>
      <c r="E363" s="1">
        <v>4.9400000000000004</v>
      </c>
      <c r="F363" s="26">
        <v>13600</v>
      </c>
      <c r="G363" s="425">
        <v>42570</v>
      </c>
      <c r="H363" s="3" t="s">
        <v>356</v>
      </c>
      <c r="I363" s="4"/>
    </row>
    <row r="364" spans="1:9" ht="45">
      <c r="A364" s="6">
        <v>362</v>
      </c>
      <c r="B364" s="24" t="s">
        <v>366</v>
      </c>
      <c r="C364" s="25" t="str">
        <f>IF(D364=2,"NO","YES")</f>
        <v>NO</v>
      </c>
      <c r="D364" s="25">
        <f t="shared" si="6"/>
        <v>2</v>
      </c>
      <c r="E364" s="1">
        <v>4.9400000000000004</v>
      </c>
      <c r="F364" s="26">
        <v>13600</v>
      </c>
      <c r="G364" s="425">
        <v>42570</v>
      </c>
      <c r="H364" s="3" t="s">
        <v>356</v>
      </c>
      <c r="I364" s="4"/>
    </row>
    <row r="365" spans="1:9" ht="45">
      <c r="A365" s="6">
        <v>363</v>
      </c>
      <c r="B365" s="24" t="s">
        <v>367</v>
      </c>
      <c r="C365" s="25" t="str">
        <f>IF(D365=2,"NO","YES")</f>
        <v>YES</v>
      </c>
      <c r="D365" s="25">
        <f t="shared" si="6"/>
        <v>0.3</v>
      </c>
      <c r="E365" s="1">
        <v>0.74099999999999999</v>
      </c>
      <c r="F365" s="26">
        <v>2040</v>
      </c>
      <c r="G365" s="425">
        <v>42570</v>
      </c>
      <c r="H365" s="3" t="s">
        <v>356</v>
      </c>
      <c r="I365" s="4"/>
    </row>
    <row r="366" spans="1:9" ht="45">
      <c r="A366" s="6">
        <v>364</v>
      </c>
      <c r="B366" s="24" t="s">
        <v>368</v>
      </c>
      <c r="C366" s="25" t="str">
        <f>IF(D366=2,"NO","YES")</f>
        <v>YES</v>
      </c>
      <c r="D366" s="25">
        <f t="shared" si="6"/>
        <v>0.7</v>
      </c>
      <c r="E366" s="1">
        <v>1.7290000000000001</v>
      </c>
      <c r="F366" s="26">
        <v>4760</v>
      </c>
      <c r="G366" s="425">
        <v>42570</v>
      </c>
      <c r="H366" s="3" t="s">
        <v>356</v>
      </c>
      <c r="I366" s="4"/>
    </row>
    <row r="367" spans="1:9" ht="45">
      <c r="A367" s="6">
        <v>365</v>
      </c>
      <c r="B367" s="24" t="s">
        <v>369</v>
      </c>
      <c r="C367" s="25" t="str">
        <f>IF(D367=2,"NO","YES")</f>
        <v>YES</v>
      </c>
      <c r="D367" s="25">
        <f t="shared" si="6"/>
        <v>0.64</v>
      </c>
      <c r="E367" s="1">
        <v>1.5808000000000002</v>
      </c>
      <c r="F367" s="26">
        <v>4352</v>
      </c>
      <c r="G367" s="425">
        <v>42570</v>
      </c>
      <c r="H367" s="3" t="s">
        <v>356</v>
      </c>
      <c r="I367" s="4"/>
    </row>
    <row r="368" spans="1:9" ht="45">
      <c r="A368" s="6">
        <v>366</v>
      </c>
      <c r="B368" s="24" t="s">
        <v>370</v>
      </c>
      <c r="C368" s="25" t="str">
        <f>IF(D368=2,"NO","YES")</f>
        <v>YES</v>
      </c>
      <c r="D368" s="25">
        <f t="shared" si="6"/>
        <v>0.4</v>
      </c>
      <c r="E368" s="1">
        <v>0.9880000000000001</v>
      </c>
      <c r="F368" s="26">
        <v>2720</v>
      </c>
      <c r="G368" s="425">
        <v>42570</v>
      </c>
      <c r="H368" s="3" t="s">
        <v>356</v>
      </c>
      <c r="I368" s="4"/>
    </row>
    <row r="369" spans="1:9" ht="45">
      <c r="A369" s="6">
        <v>367</v>
      </c>
      <c r="B369" s="24" t="s">
        <v>371</v>
      </c>
      <c r="C369" s="25" t="str">
        <f>IF(D369=2,"NO","YES")</f>
        <v>YES</v>
      </c>
      <c r="D369" s="25">
        <f t="shared" si="6"/>
        <v>0.8</v>
      </c>
      <c r="E369" s="1">
        <v>1.9760000000000002</v>
      </c>
      <c r="F369" s="26">
        <v>5440</v>
      </c>
      <c r="G369" s="425">
        <v>42570</v>
      </c>
      <c r="H369" s="3" t="s">
        <v>356</v>
      </c>
      <c r="I369" s="4"/>
    </row>
    <row r="370" spans="1:9" ht="45">
      <c r="A370" s="6">
        <v>368</v>
      </c>
      <c r="B370" s="24" t="s">
        <v>372</v>
      </c>
      <c r="C370" s="25" t="str">
        <f>IF(D370=2,"NO","YES")</f>
        <v>YES</v>
      </c>
      <c r="D370" s="25">
        <f t="shared" si="6"/>
        <v>0.9</v>
      </c>
      <c r="E370" s="1">
        <v>2.2230000000000003</v>
      </c>
      <c r="F370" s="26">
        <v>6120</v>
      </c>
      <c r="G370" s="425">
        <v>42570</v>
      </c>
      <c r="H370" s="3" t="s">
        <v>356</v>
      </c>
      <c r="I370" s="4"/>
    </row>
    <row r="371" spans="1:9" ht="30">
      <c r="A371" s="6">
        <v>369</v>
      </c>
      <c r="B371" s="24" t="s">
        <v>373</v>
      </c>
      <c r="C371" s="25" t="str">
        <f>IF(D371=2,"NO","YES")</f>
        <v>YES</v>
      </c>
      <c r="D371" s="25">
        <f t="shared" si="6"/>
        <v>1.54</v>
      </c>
      <c r="E371" s="1">
        <v>3.8038000000000003</v>
      </c>
      <c r="F371" s="26">
        <v>10472</v>
      </c>
      <c r="G371" s="425">
        <v>42570</v>
      </c>
      <c r="H371" s="3" t="s">
        <v>356</v>
      </c>
      <c r="I371" s="4"/>
    </row>
    <row r="372" spans="1:9" ht="45">
      <c r="A372" s="6">
        <v>370</v>
      </c>
      <c r="B372" s="24" t="s">
        <v>374</v>
      </c>
      <c r="C372" s="25" t="str">
        <f>IF(D372=2,"NO","YES")</f>
        <v>YES</v>
      </c>
      <c r="D372" s="25">
        <f t="shared" si="6"/>
        <v>1</v>
      </c>
      <c r="E372" s="1">
        <v>2.4700000000000002</v>
      </c>
      <c r="F372" s="26">
        <v>6800</v>
      </c>
      <c r="G372" s="425">
        <v>42570</v>
      </c>
      <c r="H372" s="3" t="s">
        <v>356</v>
      </c>
      <c r="I372" s="4"/>
    </row>
    <row r="373" spans="1:9" ht="30">
      <c r="A373" s="6">
        <v>371</v>
      </c>
      <c r="B373" s="24" t="s">
        <v>375</v>
      </c>
      <c r="C373" s="25" t="str">
        <f>IF(D373=2,"NO","YES")</f>
        <v>YES</v>
      </c>
      <c r="D373" s="25">
        <f t="shared" si="6"/>
        <v>1</v>
      </c>
      <c r="E373" s="1">
        <v>2.4700000000000002</v>
      </c>
      <c r="F373" s="26">
        <v>6800</v>
      </c>
      <c r="G373" s="425">
        <v>42570</v>
      </c>
      <c r="H373" s="3" t="s">
        <v>356</v>
      </c>
      <c r="I373" s="4"/>
    </row>
    <row r="374" spans="1:9" ht="30">
      <c r="A374" s="6">
        <v>372</v>
      </c>
      <c r="B374" s="24" t="s">
        <v>376</v>
      </c>
      <c r="C374" s="25" t="str">
        <f>IF(D374=2,"NO","YES")</f>
        <v>NO</v>
      </c>
      <c r="D374" s="25">
        <f t="shared" si="6"/>
        <v>2</v>
      </c>
      <c r="E374" s="1">
        <v>4.9400000000000004</v>
      </c>
      <c r="F374" s="26">
        <v>13600</v>
      </c>
      <c r="G374" s="425">
        <v>42570</v>
      </c>
      <c r="H374" s="3" t="s">
        <v>356</v>
      </c>
      <c r="I374" s="4"/>
    </row>
    <row r="375" spans="1:9" ht="45">
      <c r="A375" s="6">
        <v>373</v>
      </c>
      <c r="B375" s="24" t="s">
        <v>377</v>
      </c>
      <c r="C375" s="25" t="str">
        <f>IF(D375=2,"NO","YES")</f>
        <v>YES</v>
      </c>
      <c r="D375" s="25">
        <f t="shared" si="6"/>
        <v>0.19</v>
      </c>
      <c r="E375" s="1">
        <v>0.46930000000000005</v>
      </c>
      <c r="F375" s="26">
        <v>1292</v>
      </c>
      <c r="G375" s="425">
        <v>42570</v>
      </c>
      <c r="H375" s="3" t="s">
        <v>356</v>
      </c>
      <c r="I375" s="4"/>
    </row>
    <row r="376" spans="1:9" ht="45">
      <c r="A376" s="6">
        <v>374</v>
      </c>
      <c r="B376" s="24" t="s">
        <v>378</v>
      </c>
      <c r="C376" s="25" t="str">
        <f>IF(D376=2,"NO","YES")</f>
        <v>YES</v>
      </c>
      <c r="D376" s="25">
        <f t="shared" si="6"/>
        <v>0.72</v>
      </c>
      <c r="E376" s="1">
        <v>1.7784</v>
      </c>
      <c r="F376" s="26">
        <v>4896</v>
      </c>
      <c r="G376" s="425">
        <v>42570</v>
      </c>
      <c r="H376" s="3" t="s">
        <v>356</v>
      </c>
      <c r="I376" s="4"/>
    </row>
    <row r="377" spans="1:9" ht="45">
      <c r="A377" s="6">
        <v>375</v>
      </c>
      <c r="B377" s="24" t="s">
        <v>379</v>
      </c>
      <c r="C377" s="25" t="str">
        <f>IF(D377=2,"NO","YES")</f>
        <v>YES</v>
      </c>
      <c r="D377" s="25">
        <f t="shared" si="6"/>
        <v>0.88</v>
      </c>
      <c r="E377" s="1">
        <v>2.1736</v>
      </c>
      <c r="F377" s="26">
        <v>5984</v>
      </c>
      <c r="G377" s="425">
        <v>42570</v>
      </c>
      <c r="H377" s="3" t="s">
        <v>356</v>
      </c>
      <c r="I377" s="4"/>
    </row>
    <row r="378" spans="1:9" ht="45">
      <c r="A378" s="6">
        <v>376</v>
      </c>
      <c r="B378" s="24" t="s">
        <v>380</v>
      </c>
      <c r="C378" s="25" t="str">
        <f>IF(D378=2,"NO","YES")</f>
        <v>YES</v>
      </c>
      <c r="D378" s="25">
        <f t="shared" si="6"/>
        <v>0.3</v>
      </c>
      <c r="E378" s="1">
        <v>0.74099999999999999</v>
      </c>
      <c r="F378" s="26">
        <v>2040</v>
      </c>
      <c r="G378" s="425">
        <v>42570</v>
      </c>
      <c r="H378" s="3" t="s">
        <v>356</v>
      </c>
      <c r="I378" s="4"/>
    </row>
    <row r="379" spans="1:9" ht="45">
      <c r="A379" s="6">
        <v>377</v>
      </c>
      <c r="B379" s="24" t="s">
        <v>381</v>
      </c>
      <c r="C379" s="25" t="str">
        <f>IF(D379=2,"NO","YES")</f>
        <v>YES</v>
      </c>
      <c r="D379" s="25">
        <f t="shared" si="6"/>
        <v>0.72</v>
      </c>
      <c r="E379" s="1">
        <v>1.7784</v>
      </c>
      <c r="F379" s="26">
        <v>4896</v>
      </c>
      <c r="G379" s="425">
        <v>42570</v>
      </c>
      <c r="H379" s="3" t="s">
        <v>356</v>
      </c>
      <c r="I379" s="4"/>
    </row>
    <row r="380" spans="1:9">
      <c r="A380" s="6">
        <v>378</v>
      </c>
      <c r="B380" s="28" t="s">
        <v>382</v>
      </c>
      <c r="C380" s="25" t="str">
        <f>IF(D380=2,"NO","YES")</f>
        <v>YES</v>
      </c>
      <c r="D380" s="29">
        <f t="shared" si="6"/>
        <v>1.1100000000000001</v>
      </c>
      <c r="E380" s="1">
        <v>2.7417000000000002</v>
      </c>
      <c r="F380" s="30">
        <v>7548</v>
      </c>
      <c r="G380" s="109">
        <v>42656</v>
      </c>
      <c r="H380" s="3" t="s">
        <v>356</v>
      </c>
      <c r="I380" s="4"/>
    </row>
    <row r="381" spans="1:9">
      <c r="A381" s="6">
        <v>379</v>
      </c>
      <c r="B381" s="28" t="s">
        <v>383</v>
      </c>
      <c r="C381" s="25" t="str">
        <f>IF(D381=2,"NO","YES")</f>
        <v>YES</v>
      </c>
      <c r="D381" s="29">
        <f t="shared" si="6"/>
        <v>1.1100000000000001</v>
      </c>
      <c r="E381" s="1">
        <v>2.7417000000000002</v>
      </c>
      <c r="F381" s="30">
        <v>7548</v>
      </c>
      <c r="G381" s="109">
        <v>42656</v>
      </c>
      <c r="H381" s="3" t="s">
        <v>356</v>
      </c>
      <c r="I381" s="4"/>
    </row>
    <row r="382" spans="1:9" ht="45">
      <c r="A382" s="6">
        <v>380</v>
      </c>
      <c r="B382" s="28" t="s">
        <v>384</v>
      </c>
      <c r="C382" s="25" t="str">
        <f>IF(D382=2,"NO","YES")</f>
        <v>YES</v>
      </c>
      <c r="D382" s="29">
        <f t="shared" si="6"/>
        <v>1.1100000000000001</v>
      </c>
      <c r="E382" s="1">
        <v>2.7417000000000002</v>
      </c>
      <c r="F382" s="30">
        <v>7548</v>
      </c>
      <c r="G382" s="109">
        <v>42656</v>
      </c>
      <c r="H382" s="3" t="s">
        <v>356</v>
      </c>
      <c r="I382" s="4"/>
    </row>
    <row r="383" spans="1:9" ht="30">
      <c r="A383" s="6">
        <v>381</v>
      </c>
      <c r="B383" s="28" t="s">
        <v>385</v>
      </c>
      <c r="C383" s="25" t="str">
        <f>IF(D383=2,"NO","YES")</f>
        <v>YES</v>
      </c>
      <c r="D383" s="29">
        <f t="shared" si="6"/>
        <v>1.1100000000000001</v>
      </c>
      <c r="E383" s="1">
        <v>2.7417000000000002</v>
      </c>
      <c r="F383" s="30">
        <v>7548</v>
      </c>
      <c r="G383" s="109">
        <v>42656</v>
      </c>
      <c r="H383" s="3" t="s">
        <v>356</v>
      </c>
      <c r="I383" s="4"/>
    </row>
    <row r="384" spans="1:9">
      <c r="A384" s="6">
        <v>382</v>
      </c>
      <c r="B384" s="28" t="s">
        <v>386</v>
      </c>
      <c r="C384" s="25" t="str">
        <f>IF(D384=2,"NO","YES")</f>
        <v>YES</v>
      </c>
      <c r="D384" s="29">
        <f t="shared" si="6"/>
        <v>0.15</v>
      </c>
      <c r="E384" s="1">
        <v>0.3705</v>
      </c>
      <c r="F384" s="30">
        <v>1020</v>
      </c>
      <c r="G384" s="109">
        <v>42656</v>
      </c>
      <c r="H384" s="3" t="s">
        <v>356</v>
      </c>
      <c r="I384" s="4"/>
    </row>
    <row r="385" spans="1:9" ht="45">
      <c r="A385" s="6">
        <v>383</v>
      </c>
      <c r="B385" s="24" t="s">
        <v>387</v>
      </c>
      <c r="C385" s="25" t="str">
        <f>IF(D385=2,"NO","YES")</f>
        <v>YES</v>
      </c>
      <c r="D385" s="25">
        <f t="shared" si="6"/>
        <v>1.23</v>
      </c>
      <c r="E385" s="1">
        <v>3.0381</v>
      </c>
      <c r="F385" s="26">
        <v>8364</v>
      </c>
      <c r="G385" s="425">
        <v>42570</v>
      </c>
      <c r="H385" s="3" t="s">
        <v>388</v>
      </c>
      <c r="I385" s="4"/>
    </row>
    <row r="386" spans="1:9" ht="30">
      <c r="A386" s="6">
        <v>384</v>
      </c>
      <c r="B386" s="24" t="s">
        <v>389</v>
      </c>
      <c r="C386" s="25" t="str">
        <f>IF(D386=2,"NO","YES")</f>
        <v>YES</v>
      </c>
      <c r="D386" s="25">
        <f t="shared" si="6"/>
        <v>1.04</v>
      </c>
      <c r="E386" s="1">
        <v>2.5688000000000004</v>
      </c>
      <c r="F386" s="26">
        <v>7072</v>
      </c>
      <c r="G386" s="425">
        <v>42570</v>
      </c>
      <c r="H386" s="3" t="s">
        <v>388</v>
      </c>
      <c r="I386" s="4"/>
    </row>
    <row r="387" spans="1:9" ht="30">
      <c r="A387" s="6">
        <v>385</v>
      </c>
      <c r="B387" s="24" t="s">
        <v>390</v>
      </c>
      <c r="C387" s="25" t="str">
        <f>IF(D387=2,"NO","YES")</f>
        <v>YES</v>
      </c>
      <c r="D387" s="25">
        <f t="shared" si="6"/>
        <v>0.99</v>
      </c>
      <c r="E387" s="1">
        <v>2.4453</v>
      </c>
      <c r="F387" s="26">
        <v>6732</v>
      </c>
      <c r="G387" s="425">
        <v>42570</v>
      </c>
      <c r="H387" s="3" t="s">
        <v>388</v>
      </c>
      <c r="I387" s="4"/>
    </row>
    <row r="388" spans="1:9" ht="45">
      <c r="A388" s="6">
        <v>386</v>
      </c>
      <c r="B388" s="24" t="s">
        <v>391</v>
      </c>
      <c r="C388" s="25" t="str">
        <f>IF(D388=2,"NO","YES")</f>
        <v>YES</v>
      </c>
      <c r="D388" s="25">
        <f t="shared" si="6"/>
        <v>1.1100000000000001</v>
      </c>
      <c r="E388" s="1">
        <v>2.7417000000000002</v>
      </c>
      <c r="F388" s="26">
        <v>7548</v>
      </c>
      <c r="G388" s="425">
        <v>42570</v>
      </c>
      <c r="H388" s="3" t="s">
        <v>388</v>
      </c>
      <c r="I388" s="4"/>
    </row>
    <row r="389" spans="1:9" ht="30">
      <c r="A389" s="6">
        <v>387</v>
      </c>
      <c r="B389" s="24" t="s">
        <v>392</v>
      </c>
      <c r="C389" s="25" t="str">
        <f>IF(D389=2,"NO","YES")</f>
        <v>YES</v>
      </c>
      <c r="D389" s="25">
        <f t="shared" si="6"/>
        <v>0.99</v>
      </c>
      <c r="E389" s="1">
        <v>2.4453</v>
      </c>
      <c r="F389" s="26">
        <v>6732</v>
      </c>
      <c r="G389" s="425">
        <v>42570</v>
      </c>
      <c r="H389" s="3" t="s">
        <v>388</v>
      </c>
      <c r="I389" s="4"/>
    </row>
    <row r="390" spans="1:9" ht="45">
      <c r="A390" s="6">
        <v>388</v>
      </c>
      <c r="B390" s="24" t="s">
        <v>393</v>
      </c>
      <c r="C390" s="25" t="str">
        <f>IF(D390=2,"NO","YES")</f>
        <v>YES</v>
      </c>
      <c r="D390" s="25">
        <f t="shared" si="6"/>
        <v>1.93</v>
      </c>
      <c r="E390" s="1">
        <v>4.7671000000000001</v>
      </c>
      <c r="F390" s="26">
        <v>13124</v>
      </c>
      <c r="G390" s="425">
        <v>42570</v>
      </c>
      <c r="H390" s="3" t="s">
        <v>388</v>
      </c>
      <c r="I390" s="4"/>
    </row>
    <row r="391" spans="1:9" ht="45">
      <c r="A391" s="6">
        <v>389</v>
      </c>
      <c r="B391" s="24" t="s">
        <v>394</v>
      </c>
      <c r="C391" s="25" t="str">
        <f>IF(D391=2,"NO","YES")</f>
        <v>YES</v>
      </c>
      <c r="D391" s="25">
        <f t="shared" si="6"/>
        <v>0.83</v>
      </c>
      <c r="E391" s="1">
        <v>2.0501</v>
      </c>
      <c r="F391" s="26">
        <v>5644</v>
      </c>
      <c r="G391" s="425">
        <v>42570</v>
      </c>
      <c r="H391" s="3" t="s">
        <v>388</v>
      </c>
      <c r="I391" s="4"/>
    </row>
    <row r="392" spans="1:9" ht="30">
      <c r="A392" s="6">
        <v>390</v>
      </c>
      <c r="B392" s="24" t="s">
        <v>395</v>
      </c>
      <c r="C392" s="25" t="str">
        <f>IF(D392=2,"NO","YES")</f>
        <v>YES</v>
      </c>
      <c r="D392" s="25">
        <f t="shared" si="6"/>
        <v>1.55</v>
      </c>
      <c r="E392" s="1">
        <v>3.8285000000000005</v>
      </c>
      <c r="F392" s="26">
        <v>10540</v>
      </c>
      <c r="G392" s="425">
        <v>42570</v>
      </c>
      <c r="H392" s="3" t="s">
        <v>388</v>
      </c>
      <c r="I392" s="4"/>
    </row>
    <row r="393" spans="1:9" ht="45">
      <c r="A393" s="6">
        <v>391</v>
      </c>
      <c r="B393" s="24" t="s">
        <v>396</v>
      </c>
      <c r="C393" s="25" t="str">
        <f>IF(D393=2,"NO","YES")</f>
        <v>YES</v>
      </c>
      <c r="D393" s="25">
        <f t="shared" si="6"/>
        <v>0.33</v>
      </c>
      <c r="E393" s="1">
        <v>0.81510000000000016</v>
      </c>
      <c r="F393" s="26">
        <v>2244</v>
      </c>
      <c r="G393" s="425">
        <v>42570</v>
      </c>
      <c r="H393" s="3" t="s">
        <v>388</v>
      </c>
      <c r="I393" s="4"/>
    </row>
    <row r="394" spans="1:9" ht="45">
      <c r="A394" s="6">
        <v>392</v>
      </c>
      <c r="B394" s="24" t="s">
        <v>397</v>
      </c>
      <c r="C394" s="25" t="str">
        <f>IF(D394=2,"NO","YES")</f>
        <v>NO</v>
      </c>
      <c r="D394" s="25">
        <f t="shared" si="6"/>
        <v>2</v>
      </c>
      <c r="E394" s="1">
        <v>4.9400000000000004</v>
      </c>
      <c r="F394" s="26">
        <v>13600</v>
      </c>
      <c r="G394" s="425">
        <v>42570</v>
      </c>
      <c r="H394" s="3" t="s">
        <v>388</v>
      </c>
      <c r="I394" s="4"/>
    </row>
    <row r="395" spans="1:9" ht="45">
      <c r="A395" s="6">
        <v>393</v>
      </c>
      <c r="B395" s="24" t="s">
        <v>398</v>
      </c>
      <c r="C395" s="25" t="str">
        <f>IF(D395=2,"NO","YES")</f>
        <v>YES</v>
      </c>
      <c r="D395" s="25">
        <f t="shared" si="6"/>
        <v>0.71</v>
      </c>
      <c r="E395" s="1">
        <v>1.7537</v>
      </c>
      <c r="F395" s="26">
        <v>4828</v>
      </c>
      <c r="G395" s="425">
        <v>42570</v>
      </c>
      <c r="H395" s="3" t="s">
        <v>388</v>
      </c>
      <c r="I395" s="4"/>
    </row>
    <row r="396" spans="1:9" ht="45">
      <c r="A396" s="6">
        <v>394</v>
      </c>
      <c r="B396" s="24" t="s">
        <v>399</v>
      </c>
      <c r="C396" s="25" t="str">
        <f>IF(D396=2,"NO","YES")</f>
        <v>YES</v>
      </c>
      <c r="D396" s="25">
        <f t="shared" si="6"/>
        <v>0.98</v>
      </c>
      <c r="E396" s="1">
        <v>2.4206000000000003</v>
      </c>
      <c r="F396" s="26">
        <v>6664</v>
      </c>
      <c r="G396" s="425">
        <v>42570</v>
      </c>
      <c r="H396" s="3" t="s">
        <v>388</v>
      </c>
      <c r="I396" s="4"/>
    </row>
    <row r="397" spans="1:9" ht="45">
      <c r="A397" s="6">
        <v>395</v>
      </c>
      <c r="B397" s="24" t="s">
        <v>400</v>
      </c>
      <c r="C397" s="25" t="str">
        <f>IF(D397=2,"NO","YES")</f>
        <v>YES</v>
      </c>
      <c r="D397" s="25">
        <f t="shared" si="6"/>
        <v>0.8</v>
      </c>
      <c r="E397" s="1">
        <v>1.9760000000000002</v>
      </c>
      <c r="F397" s="26">
        <v>5440</v>
      </c>
      <c r="G397" s="425">
        <v>42570</v>
      </c>
      <c r="H397" s="3" t="s">
        <v>388</v>
      </c>
      <c r="I397" s="4"/>
    </row>
    <row r="398" spans="1:9" ht="45">
      <c r="A398" s="6">
        <v>396</v>
      </c>
      <c r="B398" s="24" t="s">
        <v>401</v>
      </c>
      <c r="C398" s="25" t="str">
        <f>IF(D398=2,"NO","YES")</f>
        <v>NO</v>
      </c>
      <c r="D398" s="25">
        <f t="shared" si="6"/>
        <v>2</v>
      </c>
      <c r="E398" s="1">
        <v>4.9400000000000004</v>
      </c>
      <c r="F398" s="26">
        <v>13600</v>
      </c>
      <c r="G398" s="425">
        <v>42570</v>
      </c>
      <c r="H398" s="3" t="s">
        <v>388</v>
      </c>
      <c r="I398" s="4"/>
    </row>
    <row r="399" spans="1:9" ht="30">
      <c r="A399" s="6">
        <v>397</v>
      </c>
      <c r="B399" s="24" t="s">
        <v>402</v>
      </c>
      <c r="C399" s="25" t="str">
        <f>IF(D399=2,"NO","YES")</f>
        <v>YES</v>
      </c>
      <c r="D399" s="25">
        <f t="shared" si="6"/>
        <v>0.16</v>
      </c>
      <c r="E399" s="1">
        <v>0.39520000000000005</v>
      </c>
      <c r="F399" s="26">
        <v>1088</v>
      </c>
      <c r="G399" s="425">
        <v>42570</v>
      </c>
      <c r="H399" s="3" t="s">
        <v>388</v>
      </c>
      <c r="I399" s="4"/>
    </row>
    <row r="400" spans="1:9" ht="45">
      <c r="A400" s="6">
        <v>398</v>
      </c>
      <c r="B400" s="24" t="s">
        <v>403</v>
      </c>
      <c r="C400" s="25" t="str">
        <f>IF(D400=2,"NO","YES")</f>
        <v>YES</v>
      </c>
      <c r="D400" s="25">
        <f t="shared" si="6"/>
        <v>1.1299999999999999</v>
      </c>
      <c r="E400" s="1">
        <v>2.7911000000000001</v>
      </c>
      <c r="F400" s="26">
        <v>7684</v>
      </c>
      <c r="G400" s="425">
        <v>42570</v>
      </c>
      <c r="H400" s="3" t="s">
        <v>388</v>
      </c>
      <c r="I400" s="4"/>
    </row>
    <row r="401" spans="1:9" ht="45">
      <c r="A401" s="6">
        <v>399</v>
      </c>
      <c r="B401" s="24" t="s">
        <v>404</v>
      </c>
      <c r="C401" s="25" t="str">
        <f>IF(D401=2,"NO","YES")</f>
        <v>YES</v>
      </c>
      <c r="D401" s="25">
        <f t="shared" si="6"/>
        <v>0.19</v>
      </c>
      <c r="E401" s="1">
        <v>0.46930000000000005</v>
      </c>
      <c r="F401" s="26">
        <v>1292</v>
      </c>
      <c r="G401" s="425">
        <v>42570</v>
      </c>
      <c r="H401" s="3" t="s">
        <v>388</v>
      </c>
      <c r="I401" s="4"/>
    </row>
    <row r="402" spans="1:9" ht="45">
      <c r="A402" s="6">
        <v>400</v>
      </c>
      <c r="B402" s="24" t="s">
        <v>405</v>
      </c>
      <c r="C402" s="25" t="str">
        <f>IF(D402=2,"NO","YES")</f>
        <v>YES</v>
      </c>
      <c r="D402" s="25">
        <f t="shared" si="6"/>
        <v>0.98</v>
      </c>
      <c r="E402" s="1">
        <v>2.4206000000000003</v>
      </c>
      <c r="F402" s="26">
        <v>6664</v>
      </c>
      <c r="G402" s="425">
        <v>42570</v>
      </c>
      <c r="H402" s="3" t="s">
        <v>388</v>
      </c>
      <c r="I402" s="4"/>
    </row>
    <row r="403" spans="1:9" ht="45">
      <c r="A403" s="6">
        <v>401</v>
      </c>
      <c r="B403" s="24" t="s">
        <v>406</v>
      </c>
      <c r="C403" s="25" t="str">
        <f>IF(D403=2,"NO","YES")</f>
        <v>YES</v>
      </c>
      <c r="D403" s="25">
        <f t="shared" si="6"/>
        <v>1.56</v>
      </c>
      <c r="E403" s="1">
        <v>3.8532000000000006</v>
      </c>
      <c r="F403" s="26">
        <v>10608</v>
      </c>
      <c r="G403" s="425">
        <v>42570</v>
      </c>
      <c r="H403" s="3" t="s">
        <v>388</v>
      </c>
      <c r="I403" s="4"/>
    </row>
    <row r="404" spans="1:9" ht="30">
      <c r="A404" s="6">
        <v>402</v>
      </c>
      <c r="B404" s="24" t="s">
        <v>407</v>
      </c>
      <c r="C404" s="25" t="str">
        <f>IF(D404=2,"NO","YES")</f>
        <v>NO</v>
      </c>
      <c r="D404" s="25">
        <f t="shared" si="6"/>
        <v>2</v>
      </c>
      <c r="E404" s="1">
        <v>4.9400000000000004</v>
      </c>
      <c r="F404" s="26">
        <v>13600</v>
      </c>
      <c r="G404" s="425">
        <v>42570</v>
      </c>
      <c r="H404" s="3" t="s">
        <v>388</v>
      </c>
      <c r="I404" s="4"/>
    </row>
    <row r="405" spans="1:9" ht="45">
      <c r="A405" s="6">
        <v>403</v>
      </c>
      <c r="B405" s="24" t="s">
        <v>408</v>
      </c>
      <c r="C405" s="25" t="str">
        <f>IF(D405=2,"NO","YES")</f>
        <v>YES</v>
      </c>
      <c r="D405" s="25">
        <f t="shared" si="6"/>
        <v>0.71</v>
      </c>
      <c r="E405" s="1">
        <v>1.7537</v>
      </c>
      <c r="F405" s="26">
        <v>4828</v>
      </c>
      <c r="G405" s="425">
        <v>42570</v>
      </c>
      <c r="H405" s="3" t="s">
        <v>388</v>
      </c>
      <c r="I405" s="4"/>
    </row>
    <row r="406" spans="1:9" ht="45">
      <c r="A406" s="6">
        <v>404</v>
      </c>
      <c r="B406" s="24" t="s">
        <v>409</v>
      </c>
      <c r="C406" s="25" t="str">
        <f>IF(D406=2,"NO","YES")</f>
        <v>YES</v>
      </c>
      <c r="D406" s="25">
        <f t="shared" si="6"/>
        <v>0.36</v>
      </c>
      <c r="E406" s="1">
        <v>0.88919999999999999</v>
      </c>
      <c r="F406" s="26">
        <v>2448</v>
      </c>
      <c r="G406" s="425">
        <v>42570</v>
      </c>
      <c r="H406" s="3" t="s">
        <v>388</v>
      </c>
      <c r="I406" s="4"/>
    </row>
    <row r="407" spans="1:9" ht="45">
      <c r="A407" s="6">
        <v>405</v>
      </c>
      <c r="B407" s="24" t="s">
        <v>410</v>
      </c>
      <c r="C407" s="25" t="str">
        <f>IF(D407=2,"NO","YES")</f>
        <v>YES</v>
      </c>
      <c r="D407" s="25">
        <f t="shared" si="6"/>
        <v>0.49</v>
      </c>
      <c r="E407" s="1">
        <v>1.2103000000000002</v>
      </c>
      <c r="F407" s="26">
        <v>3332</v>
      </c>
      <c r="G407" s="425">
        <v>42570</v>
      </c>
      <c r="H407" s="3" t="s">
        <v>388</v>
      </c>
      <c r="I407" s="4"/>
    </row>
    <row r="408" spans="1:9" ht="45">
      <c r="A408" s="6">
        <v>406</v>
      </c>
      <c r="B408" s="24" t="s">
        <v>411</v>
      </c>
      <c r="C408" s="25" t="str">
        <f>IF(D408=2,"NO","YES")</f>
        <v>YES</v>
      </c>
      <c r="D408" s="25">
        <f t="shared" si="6"/>
        <v>1.53</v>
      </c>
      <c r="E408" s="1">
        <v>3.7791000000000006</v>
      </c>
      <c r="F408" s="26">
        <v>10404</v>
      </c>
      <c r="G408" s="425">
        <v>42570</v>
      </c>
      <c r="H408" s="3" t="s">
        <v>388</v>
      </c>
      <c r="I408" s="4"/>
    </row>
    <row r="409" spans="1:9" ht="45">
      <c r="A409" s="6">
        <v>407</v>
      </c>
      <c r="B409" s="24" t="s">
        <v>412</v>
      </c>
      <c r="C409" s="25" t="str">
        <f>IF(D409=2,"NO","YES")</f>
        <v>YES</v>
      </c>
      <c r="D409" s="25">
        <f t="shared" si="6"/>
        <v>1.65</v>
      </c>
      <c r="E409" s="1">
        <v>4.0754999999999999</v>
      </c>
      <c r="F409" s="26">
        <v>11220</v>
      </c>
      <c r="G409" s="425">
        <v>42570</v>
      </c>
      <c r="H409" s="3" t="s">
        <v>388</v>
      </c>
      <c r="I409" s="4"/>
    </row>
    <row r="410" spans="1:9" ht="45">
      <c r="A410" s="6">
        <v>408</v>
      </c>
      <c r="B410" s="24" t="s">
        <v>413</v>
      </c>
      <c r="C410" s="25" t="str">
        <f>IF(D410=2,"NO","YES")</f>
        <v>YES</v>
      </c>
      <c r="D410" s="25">
        <f t="shared" si="6"/>
        <v>0.32</v>
      </c>
      <c r="E410" s="1">
        <v>0.7904000000000001</v>
      </c>
      <c r="F410" s="26">
        <v>2176</v>
      </c>
      <c r="G410" s="425">
        <v>42570</v>
      </c>
      <c r="H410" s="3" t="s">
        <v>388</v>
      </c>
      <c r="I410" s="4"/>
    </row>
    <row r="411" spans="1:9" ht="45">
      <c r="A411" s="6">
        <v>409</v>
      </c>
      <c r="B411" s="24" t="s">
        <v>414</v>
      </c>
      <c r="C411" s="25" t="str">
        <f>IF(D411=2,"NO","YES")</f>
        <v>YES</v>
      </c>
      <c r="D411" s="25">
        <f t="shared" si="6"/>
        <v>1.05</v>
      </c>
      <c r="E411" s="1">
        <v>2.5935000000000001</v>
      </c>
      <c r="F411" s="26">
        <v>7140</v>
      </c>
      <c r="G411" s="425">
        <v>42570</v>
      </c>
      <c r="H411" s="3" t="s">
        <v>388</v>
      </c>
      <c r="I411" s="4"/>
    </row>
    <row r="412" spans="1:9" ht="45">
      <c r="A412" s="6">
        <v>410</v>
      </c>
      <c r="B412" s="24" t="s">
        <v>415</v>
      </c>
      <c r="C412" s="25" t="str">
        <f>IF(D412=2,"NO","YES")</f>
        <v>YES</v>
      </c>
      <c r="D412" s="25">
        <f t="shared" si="6"/>
        <v>0.88</v>
      </c>
      <c r="E412" s="1">
        <v>2.1736</v>
      </c>
      <c r="F412" s="26">
        <v>5984</v>
      </c>
      <c r="G412" s="425">
        <v>42570</v>
      </c>
      <c r="H412" s="3" t="s">
        <v>388</v>
      </c>
      <c r="I412" s="4"/>
    </row>
    <row r="413" spans="1:9" ht="45">
      <c r="A413" s="6">
        <v>411</v>
      </c>
      <c r="B413" s="24" t="s">
        <v>416</v>
      </c>
      <c r="C413" s="25" t="str">
        <f>IF(D413=2,"NO","YES")</f>
        <v>YES</v>
      </c>
      <c r="D413" s="25">
        <f t="shared" si="6"/>
        <v>1.01</v>
      </c>
      <c r="E413" s="1">
        <v>2.4947000000000004</v>
      </c>
      <c r="F413" s="26">
        <v>6868</v>
      </c>
      <c r="G413" s="425">
        <v>42570</v>
      </c>
      <c r="H413" s="3" t="s">
        <v>388</v>
      </c>
      <c r="I413" s="4"/>
    </row>
    <row r="414" spans="1:9" ht="45">
      <c r="A414" s="6">
        <v>412</v>
      </c>
      <c r="B414" s="24" t="s">
        <v>417</v>
      </c>
      <c r="C414" s="25" t="str">
        <f>IF(D414=2,"NO","YES")</f>
        <v>YES</v>
      </c>
      <c r="D414" s="25">
        <f t="shared" si="6"/>
        <v>1.1000000000000001</v>
      </c>
      <c r="E414" s="1">
        <v>2.7170000000000005</v>
      </c>
      <c r="F414" s="26">
        <v>7480</v>
      </c>
      <c r="G414" s="425">
        <v>42570</v>
      </c>
      <c r="H414" s="3" t="s">
        <v>388</v>
      </c>
      <c r="I414" s="4"/>
    </row>
    <row r="415" spans="1:9" ht="45">
      <c r="A415" s="6">
        <v>413</v>
      </c>
      <c r="B415" s="24" t="s">
        <v>418</v>
      </c>
      <c r="C415" s="25" t="str">
        <f>IF(D415=2,"NO","YES")</f>
        <v>YES</v>
      </c>
      <c r="D415" s="25">
        <f t="shared" si="6"/>
        <v>1.1000000000000001</v>
      </c>
      <c r="E415" s="1">
        <v>2.7170000000000005</v>
      </c>
      <c r="F415" s="26">
        <v>7480</v>
      </c>
      <c r="G415" s="425">
        <v>42570</v>
      </c>
      <c r="H415" s="3" t="s">
        <v>388</v>
      </c>
      <c r="I415" s="4"/>
    </row>
    <row r="416" spans="1:9" ht="45">
      <c r="A416" s="6">
        <v>414</v>
      </c>
      <c r="B416" s="24" t="s">
        <v>419</v>
      </c>
      <c r="C416" s="25" t="str">
        <f>IF(D416=2,"NO","YES")</f>
        <v>YES</v>
      </c>
      <c r="D416" s="25">
        <f t="shared" si="6"/>
        <v>1.68</v>
      </c>
      <c r="E416" s="1">
        <v>4.1496000000000004</v>
      </c>
      <c r="F416" s="26">
        <v>11424</v>
      </c>
      <c r="G416" s="425">
        <v>42570</v>
      </c>
      <c r="H416" s="3" t="s">
        <v>388</v>
      </c>
      <c r="I416" s="4"/>
    </row>
    <row r="417" spans="1:9" ht="45">
      <c r="A417" s="6">
        <v>415</v>
      </c>
      <c r="B417" s="24" t="s">
        <v>420</v>
      </c>
      <c r="C417" s="25" t="str">
        <f>IF(D417=2,"NO","YES")</f>
        <v>YES</v>
      </c>
      <c r="D417" s="25">
        <f t="shared" si="6"/>
        <v>1.1000000000000001</v>
      </c>
      <c r="E417" s="1">
        <v>2.7170000000000005</v>
      </c>
      <c r="F417" s="26">
        <v>7480</v>
      </c>
      <c r="G417" s="425">
        <v>42570</v>
      </c>
      <c r="H417" s="3" t="s">
        <v>388</v>
      </c>
      <c r="I417" s="4"/>
    </row>
    <row r="418" spans="1:9" ht="45">
      <c r="A418" s="6">
        <v>416</v>
      </c>
      <c r="B418" s="24" t="s">
        <v>421</v>
      </c>
      <c r="C418" s="25" t="str">
        <f>IF(D418=2,"NO","YES")</f>
        <v>NO</v>
      </c>
      <c r="D418" s="25">
        <f t="shared" si="6"/>
        <v>2</v>
      </c>
      <c r="E418" s="1">
        <v>4.9400000000000004</v>
      </c>
      <c r="F418" s="26">
        <v>13600</v>
      </c>
      <c r="G418" s="425">
        <v>42570</v>
      </c>
      <c r="H418" s="3" t="s">
        <v>388</v>
      </c>
      <c r="I418" s="4"/>
    </row>
    <row r="419" spans="1:9" ht="30">
      <c r="A419" s="6">
        <v>417</v>
      </c>
      <c r="B419" s="24" t="s">
        <v>422</v>
      </c>
      <c r="C419" s="25" t="str">
        <f>IF(D419=2,"NO","YES")</f>
        <v>YES</v>
      </c>
      <c r="D419" s="25">
        <f t="shared" ref="D419:D482" si="7">F419/6800</f>
        <v>0.21</v>
      </c>
      <c r="E419" s="1">
        <v>0.51870000000000005</v>
      </c>
      <c r="F419" s="26">
        <v>1428</v>
      </c>
      <c r="G419" s="425">
        <v>42570</v>
      </c>
      <c r="H419" s="3" t="s">
        <v>388</v>
      </c>
      <c r="I419" s="4"/>
    </row>
    <row r="420" spans="1:9" ht="30">
      <c r="A420" s="6">
        <v>418</v>
      </c>
      <c r="B420" s="24" t="s">
        <v>423</v>
      </c>
      <c r="C420" s="25" t="str">
        <f>IF(D420=2,"NO","YES")</f>
        <v>YES</v>
      </c>
      <c r="D420" s="25">
        <f t="shared" si="7"/>
        <v>1.93</v>
      </c>
      <c r="E420" s="1">
        <v>4.7671000000000001</v>
      </c>
      <c r="F420" s="26">
        <v>13124</v>
      </c>
      <c r="G420" s="425">
        <v>42570</v>
      </c>
      <c r="H420" s="3" t="s">
        <v>388</v>
      </c>
      <c r="I420" s="4"/>
    </row>
    <row r="421" spans="1:9" ht="45">
      <c r="A421" s="6">
        <v>419</v>
      </c>
      <c r="B421" s="24" t="s">
        <v>424</v>
      </c>
      <c r="C421" s="25" t="str">
        <f>IF(D421=2,"NO","YES")</f>
        <v>YES</v>
      </c>
      <c r="D421" s="25">
        <f t="shared" si="7"/>
        <v>0.2</v>
      </c>
      <c r="E421" s="1">
        <v>0.49400000000000005</v>
      </c>
      <c r="F421" s="26">
        <v>1360</v>
      </c>
      <c r="G421" s="425">
        <v>42570</v>
      </c>
      <c r="H421" s="3" t="s">
        <v>388</v>
      </c>
      <c r="I421" s="4"/>
    </row>
    <row r="422" spans="1:9" ht="45">
      <c r="A422" s="6">
        <v>420</v>
      </c>
      <c r="B422" s="24" t="s">
        <v>425</v>
      </c>
      <c r="C422" s="25" t="str">
        <f>IF(D422=2,"NO","YES")</f>
        <v>YES</v>
      </c>
      <c r="D422" s="25">
        <f t="shared" si="7"/>
        <v>1.03</v>
      </c>
      <c r="E422" s="1">
        <v>2.5441000000000003</v>
      </c>
      <c r="F422" s="26">
        <v>7004</v>
      </c>
      <c r="G422" s="425">
        <v>42570</v>
      </c>
      <c r="H422" s="3" t="s">
        <v>388</v>
      </c>
      <c r="I422" s="4"/>
    </row>
    <row r="423" spans="1:9" ht="30">
      <c r="A423" s="6">
        <v>421</v>
      </c>
      <c r="B423" s="24" t="s">
        <v>426</v>
      </c>
      <c r="C423" s="25" t="str">
        <f>IF(D423=2,"NO","YES")</f>
        <v>YES</v>
      </c>
      <c r="D423" s="25">
        <f t="shared" si="7"/>
        <v>0.33</v>
      </c>
      <c r="E423" s="1">
        <v>0.81510000000000016</v>
      </c>
      <c r="F423" s="26">
        <v>2244</v>
      </c>
      <c r="G423" s="425">
        <v>42570</v>
      </c>
      <c r="H423" s="3" t="s">
        <v>388</v>
      </c>
      <c r="I423" s="4"/>
    </row>
    <row r="424" spans="1:9" ht="45">
      <c r="A424" s="6">
        <v>422</v>
      </c>
      <c r="B424" s="24" t="s">
        <v>427</v>
      </c>
      <c r="C424" s="25" t="str">
        <f>IF(D424=2,"NO","YES")</f>
        <v>YES</v>
      </c>
      <c r="D424" s="25">
        <f t="shared" si="7"/>
        <v>1.65</v>
      </c>
      <c r="E424" s="1">
        <v>4.0754999999999999</v>
      </c>
      <c r="F424" s="26">
        <v>11220</v>
      </c>
      <c r="G424" s="425">
        <v>42570</v>
      </c>
      <c r="H424" s="3" t="s">
        <v>388</v>
      </c>
      <c r="I424" s="4"/>
    </row>
    <row r="425" spans="1:9" ht="45">
      <c r="A425" s="6">
        <v>423</v>
      </c>
      <c r="B425" s="24" t="s">
        <v>428</v>
      </c>
      <c r="C425" s="25" t="str">
        <f>IF(D425=2,"NO","YES")</f>
        <v>YES</v>
      </c>
      <c r="D425" s="25">
        <f t="shared" si="7"/>
        <v>1.01</v>
      </c>
      <c r="E425" s="1">
        <v>2.4947000000000004</v>
      </c>
      <c r="F425" s="26">
        <v>6868</v>
      </c>
      <c r="G425" s="425">
        <v>42570</v>
      </c>
      <c r="H425" s="3" t="s">
        <v>388</v>
      </c>
      <c r="I425" s="4"/>
    </row>
    <row r="426" spans="1:9" ht="45">
      <c r="A426" s="6">
        <v>424</v>
      </c>
      <c r="B426" s="24" t="s">
        <v>429</v>
      </c>
      <c r="C426" s="25" t="str">
        <f>IF(D426=2,"NO","YES")</f>
        <v>YES</v>
      </c>
      <c r="D426" s="25">
        <f t="shared" si="7"/>
        <v>0.81</v>
      </c>
      <c r="E426" s="1">
        <v>2.0007000000000001</v>
      </c>
      <c r="F426" s="26">
        <v>5508</v>
      </c>
      <c r="G426" s="425">
        <v>42570</v>
      </c>
      <c r="H426" s="3" t="s">
        <v>388</v>
      </c>
      <c r="I426" s="4"/>
    </row>
    <row r="427" spans="1:9" ht="45">
      <c r="A427" s="6">
        <v>425</v>
      </c>
      <c r="B427" s="24" t="s">
        <v>430</v>
      </c>
      <c r="C427" s="25" t="str">
        <f>IF(D427=2,"NO","YES")</f>
        <v>YES</v>
      </c>
      <c r="D427" s="25">
        <f t="shared" si="7"/>
        <v>0.77</v>
      </c>
      <c r="E427" s="1">
        <v>1.9019000000000001</v>
      </c>
      <c r="F427" s="26">
        <v>5236</v>
      </c>
      <c r="G427" s="425">
        <v>42570</v>
      </c>
      <c r="H427" s="3" t="s">
        <v>388</v>
      </c>
      <c r="I427" s="4"/>
    </row>
    <row r="428" spans="1:9" ht="45">
      <c r="A428" s="6">
        <v>426</v>
      </c>
      <c r="B428" s="24" t="s">
        <v>431</v>
      </c>
      <c r="C428" s="25" t="str">
        <f>IF(D428=2,"NO","YES")</f>
        <v>YES</v>
      </c>
      <c r="D428" s="25">
        <f t="shared" si="7"/>
        <v>0.15</v>
      </c>
      <c r="E428" s="1">
        <v>0.3705</v>
      </c>
      <c r="F428" s="26">
        <v>1020</v>
      </c>
      <c r="G428" s="425">
        <v>42570</v>
      </c>
      <c r="H428" s="3" t="s">
        <v>388</v>
      </c>
      <c r="I428" s="4"/>
    </row>
    <row r="429" spans="1:9" ht="45">
      <c r="A429" s="6">
        <v>427</v>
      </c>
      <c r="B429" s="24" t="s">
        <v>432</v>
      </c>
      <c r="C429" s="25" t="str">
        <f>IF(D429=2,"NO","YES")</f>
        <v>YES</v>
      </c>
      <c r="D429" s="25">
        <f t="shared" si="7"/>
        <v>1.1200000000000001</v>
      </c>
      <c r="E429" s="1">
        <v>2.7664000000000004</v>
      </c>
      <c r="F429" s="26">
        <v>7616</v>
      </c>
      <c r="G429" s="425">
        <v>42570</v>
      </c>
      <c r="H429" s="3" t="s">
        <v>388</v>
      </c>
      <c r="I429" s="4"/>
    </row>
    <row r="430" spans="1:9" ht="60">
      <c r="A430" s="6">
        <v>428</v>
      </c>
      <c r="B430" s="24" t="s">
        <v>433</v>
      </c>
      <c r="C430" s="25" t="str">
        <f>IF(D430=2,"NO","YES")</f>
        <v>YES</v>
      </c>
      <c r="D430" s="25">
        <f t="shared" si="7"/>
        <v>0.4</v>
      </c>
      <c r="E430" s="1">
        <v>0.9880000000000001</v>
      </c>
      <c r="F430" s="26">
        <v>2720</v>
      </c>
      <c r="G430" s="425">
        <v>42570</v>
      </c>
      <c r="H430" s="3" t="s">
        <v>388</v>
      </c>
      <c r="I430" s="4"/>
    </row>
    <row r="431" spans="1:9" ht="30">
      <c r="A431" s="6">
        <v>429</v>
      </c>
      <c r="B431" s="24" t="s">
        <v>434</v>
      </c>
      <c r="C431" s="25" t="str">
        <f>IF(D431=2,"NO","YES")</f>
        <v>YES</v>
      </c>
      <c r="D431" s="25">
        <f t="shared" si="7"/>
        <v>1.08</v>
      </c>
      <c r="E431" s="1">
        <v>2.6676000000000002</v>
      </c>
      <c r="F431" s="26">
        <v>7344</v>
      </c>
      <c r="G431" s="425">
        <v>42570</v>
      </c>
      <c r="H431" s="3" t="s">
        <v>388</v>
      </c>
      <c r="I431" s="4"/>
    </row>
    <row r="432" spans="1:9" ht="45">
      <c r="A432" s="6">
        <v>430</v>
      </c>
      <c r="B432" s="24" t="s">
        <v>435</v>
      </c>
      <c r="C432" s="25" t="str">
        <f>IF(D432=2,"NO","YES")</f>
        <v>YES</v>
      </c>
      <c r="D432" s="25">
        <f t="shared" si="7"/>
        <v>1.02</v>
      </c>
      <c r="E432" s="1">
        <v>2.5194000000000001</v>
      </c>
      <c r="F432" s="26">
        <v>6936</v>
      </c>
      <c r="G432" s="425">
        <v>42570</v>
      </c>
      <c r="H432" s="3" t="s">
        <v>388</v>
      </c>
      <c r="I432" s="4"/>
    </row>
    <row r="433" spans="1:9" ht="45">
      <c r="A433" s="6">
        <v>431</v>
      </c>
      <c r="B433" s="24" t="s">
        <v>436</v>
      </c>
      <c r="C433" s="25" t="str">
        <f>IF(D433=2,"NO","YES")</f>
        <v>YES</v>
      </c>
      <c r="D433" s="25">
        <f t="shared" si="7"/>
        <v>0.81</v>
      </c>
      <c r="E433" s="1">
        <v>2.0007000000000001</v>
      </c>
      <c r="F433" s="26">
        <v>5508</v>
      </c>
      <c r="G433" s="425">
        <v>42570</v>
      </c>
      <c r="H433" s="3" t="s">
        <v>388</v>
      </c>
      <c r="I433" s="4"/>
    </row>
    <row r="434" spans="1:9" ht="45">
      <c r="A434" s="6">
        <v>432</v>
      </c>
      <c r="B434" s="24" t="s">
        <v>437</v>
      </c>
      <c r="C434" s="25" t="str">
        <f>IF(D434=2,"NO","YES")</f>
        <v>YES</v>
      </c>
      <c r="D434" s="25">
        <f t="shared" si="7"/>
        <v>1.02</v>
      </c>
      <c r="E434" s="1">
        <v>2.5194000000000001</v>
      </c>
      <c r="F434" s="26">
        <v>6936</v>
      </c>
      <c r="G434" s="425">
        <v>42570</v>
      </c>
      <c r="H434" s="3" t="s">
        <v>388</v>
      </c>
      <c r="I434" s="4"/>
    </row>
    <row r="435" spans="1:9" ht="45">
      <c r="A435" s="6">
        <v>433</v>
      </c>
      <c r="B435" s="24" t="s">
        <v>438</v>
      </c>
      <c r="C435" s="25" t="str">
        <f>IF(D435=2,"NO","YES")</f>
        <v>YES</v>
      </c>
      <c r="D435" s="25">
        <f t="shared" si="7"/>
        <v>0.16</v>
      </c>
      <c r="E435" s="1">
        <v>0.39520000000000005</v>
      </c>
      <c r="F435" s="26">
        <v>1088</v>
      </c>
      <c r="G435" s="425">
        <v>42570</v>
      </c>
      <c r="H435" s="3" t="s">
        <v>388</v>
      </c>
      <c r="I435" s="4"/>
    </row>
    <row r="436" spans="1:9" ht="45">
      <c r="A436" s="6">
        <v>434</v>
      </c>
      <c r="B436" s="24" t="s">
        <v>274</v>
      </c>
      <c r="C436" s="25" t="str">
        <f>IF(D436=2,"NO","YES")</f>
        <v>YES</v>
      </c>
      <c r="D436" s="25">
        <f t="shared" si="7"/>
        <v>1.02</v>
      </c>
      <c r="E436" s="1">
        <v>2.5194000000000001</v>
      </c>
      <c r="F436" s="26">
        <v>6936</v>
      </c>
      <c r="G436" s="425">
        <v>42570</v>
      </c>
      <c r="H436" s="3" t="s">
        <v>388</v>
      </c>
      <c r="I436" s="4"/>
    </row>
    <row r="437" spans="1:9" ht="45">
      <c r="A437" s="6">
        <v>435</v>
      </c>
      <c r="B437" s="24" t="s">
        <v>439</v>
      </c>
      <c r="C437" s="25" t="str">
        <f>IF(D437=2,"NO","YES")</f>
        <v>NO</v>
      </c>
      <c r="D437" s="25">
        <f t="shared" si="7"/>
        <v>2</v>
      </c>
      <c r="E437" s="1">
        <v>4.9400000000000004</v>
      </c>
      <c r="F437" s="26">
        <v>13600</v>
      </c>
      <c r="G437" s="425">
        <v>42570</v>
      </c>
      <c r="H437" s="3" t="s">
        <v>388</v>
      </c>
      <c r="I437" s="4"/>
    </row>
    <row r="438" spans="1:9" ht="45">
      <c r="A438" s="6">
        <v>436</v>
      </c>
      <c r="B438" s="24" t="s">
        <v>440</v>
      </c>
      <c r="C438" s="25" t="str">
        <f>IF(D438=2,"NO","YES")</f>
        <v>YES</v>
      </c>
      <c r="D438" s="25">
        <f t="shared" si="7"/>
        <v>1.23</v>
      </c>
      <c r="E438" s="1">
        <v>3.0381</v>
      </c>
      <c r="F438" s="26">
        <v>8364</v>
      </c>
      <c r="G438" s="425">
        <v>42570</v>
      </c>
      <c r="H438" s="3" t="s">
        <v>388</v>
      </c>
      <c r="I438" s="4"/>
    </row>
    <row r="439" spans="1:9" ht="45">
      <c r="A439" s="6">
        <v>437</v>
      </c>
      <c r="B439" s="24" t="s">
        <v>249</v>
      </c>
      <c r="C439" s="25" t="str">
        <f>IF(D439=2,"NO","YES")</f>
        <v>YES</v>
      </c>
      <c r="D439" s="25">
        <f t="shared" si="7"/>
        <v>1.03</v>
      </c>
      <c r="E439" s="1">
        <v>2.5441000000000003</v>
      </c>
      <c r="F439" s="26">
        <v>7004</v>
      </c>
      <c r="G439" s="425">
        <v>42570</v>
      </c>
      <c r="H439" s="3" t="s">
        <v>388</v>
      </c>
      <c r="I439" s="4"/>
    </row>
    <row r="440" spans="1:9" ht="45">
      <c r="A440" s="6">
        <v>438</v>
      </c>
      <c r="B440" s="24" t="s">
        <v>441</v>
      </c>
      <c r="C440" s="25" t="str">
        <f>IF(D440=2,"NO","YES")</f>
        <v>YES</v>
      </c>
      <c r="D440" s="25">
        <f t="shared" si="7"/>
        <v>1.03</v>
      </c>
      <c r="E440" s="1">
        <v>2.5441000000000003</v>
      </c>
      <c r="F440" s="26">
        <v>7004</v>
      </c>
      <c r="G440" s="425">
        <v>42570</v>
      </c>
      <c r="H440" s="3" t="s">
        <v>388</v>
      </c>
      <c r="I440" s="4"/>
    </row>
    <row r="441" spans="1:9" ht="45">
      <c r="A441" s="6">
        <v>439</v>
      </c>
      <c r="B441" s="24" t="s">
        <v>442</v>
      </c>
      <c r="C441" s="25" t="str">
        <f>IF(D441=2,"NO","YES")</f>
        <v>YES</v>
      </c>
      <c r="D441" s="25">
        <f t="shared" si="7"/>
        <v>1.02</v>
      </c>
      <c r="E441" s="1">
        <v>2.5194000000000001</v>
      </c>
      <c r="F441" s="26">
        <v>6936</v>
      </c>
      <c r="G441" s="425">
        <v>42570</v>
      </c>
      <c r="H441" s="3" t="s">
        <v>388</v>
      </c>
      <c r="I441" s="4"/>
    </row>
    <row r="442" spans="1:9" ht="45">
      <c r="A442" s="6">
        <v>440</v>
      </c>
      <c r="B442" s="24" t="s">
        <v>443</v>
      </c>
      <c r="C442" s="25" t="str">
        <f>IF(D442=2,"NO","YES")</f>
        <v>YES</v>
      </c>
      <c r="D442" s="25">
        <f t="shared" si="7"/>
        <v>0.33</v>
      </c>
      <c r="E442" s="1">
        <v>0.81510000000000016</v>
      </c>
      <c r="F442" s="26">
        <v>2244</v>
      </c>
      <c r="G442" s="425">
        <v>42570</v>
      </c>
      <c r="H442" s="3" t="s">
        <v>388</v>
      </c>
      <c r="I442" s="4"/>
    </row>
    <row r="443" spans="1:9" ht="45">
      <c r="A443" s="6">
        <v>441</v>
      </c>
      <c r="B443" s="24" t="s">
        <v>162</v>
      </c>
      <c r="C443" s="25" t="str">
        <f>IF(D443=2,"NO","YES")</f>
        <v>NO</v>
      </c>
      <c r="D443" s="25">
        <f t="shared" si="7"/>
        <v>2</v>
      </c>
      <c r="E443" s="1">
        <v>4.9400000000000004</v>
      </c>
      <c r="F443" s="26">
        <v>13600</v>
      </c>
      <c r="G443" s="425">
        <v>42570</v>
      </c>
      <c r="H443" s="3" t="s">
        <v>388</v>
      </c>
      <c r="I443" s="4"/>
    </row>
    <row r="444" spans="1:9" ht="45">
      <c r="A444" s="6">
        <v>442</v>
      </c>
      <c r="B444" s="24" t="s">
        <v>444</v>
      </c>
      <c r="C444" s="25" t="str">
        <f>IF(D444=2,"NO","YES")</f>
        <v>YES</v>
      </c>
      <c r="D444" s="25">
        <f t="shared" si="7"/>
        <v>0.57999999999999996</v>
      </c>
      <c r="E444" s="1">
        <v>1.4326000000000001</v>
      </c>
      <c r="F444" s="26">
        <v>3944</v>
      </c>
      <c r="G444" s="425">
        <v>42570</v>
      </c>
      <c r="H444" s="3" t="s">
        <v>388</v>
      </c>
      <c r="I444" s="4"/>
    </row>
    <row r="445" spans="1:9" ht="45">
      <c r="A445" s="6">
        <v>443</v>
      </c>
      <c r="B445" s="24" t="s">
        <v>444</v>
      </c>
      <c r="C445" s="25" t="str">
        <f>IF(D445=2,"NO","YES")</f>
        <v>YES</v>
      </c>
      <c r="D445" s="25">
        <f t="shared" si="7"/>
        <v>1</v>
      </c>
      <c r="E445" s="1">
        <v>2.4700000000000002</v>
      </c>
      <c r="F445" s="26">
        <v>6800</v>
      </c>
      <c r="G445" s="425">
        <v>42570</v>
      </c>
      <c r="H445" s="3" t="s">
        <v>388</v>
      </c>
      <c r="I445" s="4"/>
    </row>
    <row r="446" spans="1:9" ht="45">
      <c r="A446" s="6">
        <v>444</v>
      </c>
      <c r="B446" s="24" t="s">
        <v>445</v>
      </c>
      <c r="C446" s="25" t="str">
        <f>IF(D446=2,"NO","YES")</f>
        <v>NO</v>
      </c>
      <c r="D446" s="25">
        <f t="shared" si="7"/>
        <v>2</v>
      </c>
      <c r="E446" s="1">
        <v>4.9400000000000004</v>
      </c>
      <c r="F446" s="26">
        <v>13600</v>
      </c>
      <c r="G446" s="425">
        <v>42570</v>
      </c>
      <c r="H446" s="3" t="s">
        <v>388</v>
      </c>
      <c r="I446" s="4"/>
    </row>
    <row r="447" spans="1:9" ht="45">
      <c r="A447" s="6">
        <v>445</v>
      </c>
      <c r="B447" s="24" t="s">
        <v>446</v>
      </c>
      <c r="C447" s="25" t="str">
        <f>IF(D447=2,"NO","YES")</f>
        <v>NO</v>
      </c>
      <c r="D447" s="25">
        <f t="shared" si="7"/>
        <v>2</v>
      </c>
      <c r="E447" s="1">
        <v>4.9400000000000004</v>
      </c>
      <c r="F447" s="26">
        <v>13600</v>
      </c>
      <c r="G447" s="425">
        <v>42570</v>
      </c>
      <c r="H447" s="3" t="s">
        <v>388</v>
      </c>
      <c r="I447" s="4"/>
    </row>
    <row r="448" spans="1:9" ht="30">
      <c r="A448" s="6">
        <v>446</v>
      </c>
      <c r="B448" s="24" t="s">
        <v>447</v>
      </c>
      <c r="C448" s="25" t="str">
        <f>IF(D448=2,"NO","YES")</f>
        <v>YES</v>
      </c>
      <c r="D448" s="25">
        <f t="shared" si="7"/>
        <v>0.88</v>
      </c>
      <c r="E448" s="1">
        <v>2.1736</v>
      </c>
      <c r="F448" s="26">
        <v>5984</v>
      </c>
      <c r="G448" s="425">
        <v>42570</v>
      </c>
      <c r="H448" s="3" t="s">
        <v>388</v>
      </c>
      <c r="I448" s="4"/>
    </row>
    <row r="449" spans="1:9" ht="30">
      <c r="A449" s="6">
        <v>447</v>
      </c>
      <c r="B449" s="24" t="s">
        <v>448</v>
      </c>
      <c r="C449" s="25" t="str">
        <f>IF(D449=2,"NO","YES")</f>
        <v>YES</v>
      </c>
      <c r="D449" s="25">
        <f t="shared" si="7"/>
        <v>1.08</v>
      </c>
      <c r="E449" s="1">
        <v>2.6676000000000002</v>
      </c>
      <c r="F449" s="26">
        <v>7344</v>
      </c>
      <c r="G449" s="425">
        <v>42570</v>
      </c>
      <c r="H449" s="3" t="s">
        <v>388</v>
      </c>
      <c r="I449" s="4"/>
    </row>
    <row r="450" spans="1:9" ht="30">
      <c r="A450" s="6">
        <v>448</v>
      </c>
      <c r="B450" s="24" t="s">
        <v>449</v>
      </c>
      <c r="C450" s="25" t="str">
        <f>IF(D450=2,"NO","YES")</f>
        <v>YES</v>
      </c>
      <c r="D450" s="25">
        <f t="shared" si="7"/>
        <v>1.93</v>
      </c>
      <c r="E450" s="1">
        <v>4.7671000000000001</v>
      </c>
      <c r="F450" s="26">
        <v>13124</v>
      </c>
      <c r="G450" s="425">
        <v>42570</v>
      </c>
      <c r="H450" s="3" t="s">
        <v>388</v>
      </c>
      <c r="I450" s="4"/>
    </row>
    <row r="451" spans="1:9" ht="45">
      <c r="A451" s="6">
        <v>449</v>
      </c>
      <c r="B451" s="24" t="s">
        <v>450</v>
      </c>
      <c r="C451" s="25" t="str">
        <f>IF(D451=2,"NO","YES")</f>
        <v>YES</v>
      </c>
      <c r="D451" s="25">
        <f t="shared" si="7"/>
        <v>1.47</v>
      </c>
      <c r="E451" s="1">
        <v>3.6309</v>
      </c>
      <c r="F451" s="26">
        <v>9996</v>
      </c>
      <c r="G451" s="425">
        <v>42570</v>
      </c>
      <c r="H451" s="3" t="s">
        <v>388</v>
      </c>
      <c r="I451" s="4"/>
    </row>
    <row r="452" spans="1:9" ht="30">
      <c r="A452" s="6">
        <v>450</v>
      </c>
      <c r="B452" s="24" t="s">
        <v>451</v>
      </c>
      <c r="C452" s="25" t="str">
        <f>IF(D452=2,"NO","YES")</f>
        <v>YES</v>
      </c>
      <c r="D452" s="25">
        <f t="shared" si="7"/>
        <v>1.4</v>
      </c>
      <c r="E452" s="1">
        <v>3.4580000000000002</v>
      </c>
      <c r="F452" s="26">
        <v>9520</v>
      </c>
      <c r="G452" s="425">
        <v>42570</v>
      </c>
      <c r="H452" s="3" t="s">
        <v>388</v>
      </c>
      <c r="I452" s="4"/>
    </row>
    <row r="453" spans="1:9" ht="45">
      <c r="A453" s="6">
        <v>451</v>
      </c>
      <c r="B453" s="24" t="s">
        <v>452</v>
      </c>
      <c r="C453" s="25" t="str">
        <f>IF(D453=2,"NO","YES")</f>
        <v>YES</v>
      </c>
      <c r="D453" s="25">
        <f t="shared" si="7"/>
        <v>0.97</v>
      </c>
      <c r="E453" s="1">
        <v>2.3959000000000001</v>
      </c>
      <c r="F453" s="26">
        <v>6596</v>
      </c>
      <c r="G453" s="425">
        <v>42570</v>
      </c>
      <c r="H453" s="3" t="s">
        <v>388</v>
      </c>
      <c r="I453" s="4"/>
    </row>
    <row r="454" spans="1:9" ht="45">
      <c r="A454" s="6">
        <v>452</v>
      </c>
      <c r="B454" s="24" t="s">
        <v>453</v>
      </c>
      <c r="C454" s="25" t="str">
        <f>IF(D454=2,"NO","YES")</f>
        <v>YES</v>
      </c>
      <c r="D454" s="25">
        <f t="shared" si="7"/>
        <v>0.71</v>
      </c>
      <c r="E454" s="1">
        <v>1.7537</v>
      </c>
      <c r="F454" s="26">
        <v>4828</v>
      </c>
      <c r="G454" s="425">
        <v>42570</v>
      </c>
      <c r="H454" s="3" t="s">
        <v>388</v>
      </c>
      <c r="I454" s="4"/>
    </row>
    <row r="455" spans="1:9" ht="45">
      <c r="A455" s="6">
        <v>453</v>
      </c>
      <c r="B455" s="24" t="s">
        <v>454</v>
      </c>
      <c r="C455" s="25" t="str">
        <f>IF(D455=2,"NO","YES")</f>
        <v>YES</v>
      </c>
      <c r="D455" s="25">
        <f t="shared" si="7"/>
        <v>1.41</v>
      </c>
      <c r="E455" s="1">
        <v>3.4826999999999999</v>
      </c>
      <c r="F455" s="26">
        <v>9588</v>
      </c>
      <c r="G455" s="425">
        <v>42570</v>
      </c>
      <c r="H455" s="3" t="s">
        <v>388</v>
      </c>
      <c r="I455" s="4"/>
    </row>
    <row r="456" spans="1:9" ht="45">
      <c r="A456" s="6">
        <v>454</v>
      </c>
      <c r="B456" s="24" t="s">
        <v>455</v>
      </c>
      <c r="C456" s="25" t="str">
        <f>IF(D456=2,"NO","YES")</f>
        <v>YES</v>
      </c>
      <c r="D456" s="25">
        <f t="shared" si="7"/>
        <v>0.97</v>
      </c>
      <c r="E456" s="1">
        <v>2.3959000000000001</v>
      </c>
      <c r="F456" s="26">
        <v>6596</v>
      </c>
      <c r="G456" s="425">
        <v>42570</v>
      </c>
      <c r="H456" s="3" t="s">
        <v>388</v>
      </c>
      <c r="I456" s="4"/>
    </row>
    <row r="457" spans="1:9" ht="45">
      <c r="A457" s="6">
        <v>455</v>
      </c>
      <c r="B457" s="24" t="s">
        <v>456</v>
      </c>
      <c r="C457" s="25" t="str">
        <f>IF(D457=2,"NO","YES")</f>
        <v>NO</v>
      </c>
      <c r="D457" s="25">
        <f t="shared" si="7"/>
        <v>2</v>
      </c>
      <c r="E457" s="1">
        <v>4.9400000000000004</v>
      </c>
      <c r="F457" s="26">
        <v>13600</v>
      </c>
      <c r="G457" s="425">
        <v>42570</v>
      </c>
      <c r="H457" s="3" t="s">
        <v>388</v>
      </c>
      <c r="I457" s="4"/>
    </row>
    <row r="458" spans="1:9" ht="45">
      <c r="A458" s="6">
        <v>456</v>
      </c>
      <c r="B458" s="24" t="s">
        <v>457</v>
      </c>
      <c r="C458" s="25" t="str">
        <f>IF(D458=2,"NO","YES")</f>
        <v>NO</v>
      </c>
      <c r="D458" s="25">
        <f t="shared" si="7"/>
        <v>2</v>
      </c>
      <c r="E458" s="1">
        <v>4.9400000000000004</v>
      </c>
      <c r="F458" s="26">
        <v>13600</v>
      </c>
      <c r="G458" s="425">
        <v>42570</v>
      </c>
      <c r="H458" s="3" t="s">
        <v>388</v>
      </c>
      <c r="I458" s="4"/>
    </row>
    <row r="459" spans="1:9" ht="45">
      <c r="A459" s="6">
        <v>457</v>
      </c>
      <c r="B459" s="24" t="s">
        <v>458</v>
      </c>
      <c r="C459" s="25" t="str">
        <f>IF(D459=2,"NO","YES")</f>
        <v>YES</v>
      </c>
      <c r="D459" s="25">
        <f t="shared" si="7"/>
        <v>1.02</v>
      </c>
      <c r="E459" s="1">
        <v>2.5194000000000001</v>
      </c>
      <c r="F459" s="26">
        <v>6936</v>
      </c>
      <c r="G459" s="425">
        <v>42570</v>
      </c>
      <c r="H459" s="3" t="s">
        <v>388</v>
      </c>
      <c r="I459" s="4"/>
    </row>
    <row r="460" spans="1:9" ht="45">
      <c r="A460" s="6">
        <v>458</v>
      </c>
      <c r="B460" s="24" t="s">
        <v>459</v>
      </c>
      <c r="C460" s="25" t="str">
        <f>IF(D460=2,"NO","YES")</f>
        <v>YES</v>
      </c>
      <c r="D460" s="25">
        <f t="shared" si="7"/>
        <v>0.87</v>
      </c>
      <c r="E460" s="1">
        <v>2.1489000000000003</v>
      </c>
      <c r="F460" s="26">
        <v>5916</v>
      </c>
      <c r="G460" s="425">
        <v>42570</v>
      </c>
      <c r="H460" s="3" t="s">
        <v>388</v>
      </c>
      <c r="I460" s="4"/>
    </row>
    <row r="461" spans="1:9" ht="45">
      <c r="A461" s="6">
        <v>459</v>
      </c>
      <c r="B461" s="24" t="s">
        <v>460</v>
      </c>
      <c r="C461" s="25" t="str">
        <f>IF(D461=2,"NO","YES")</f>
        <v>NO</v>
      </c>
      <c r="D461" s="25">
        <f t="shared" si="7"/>
        <v>2</v>
      </c>
      <c r="E461" s="1">
        <v>4.9400000000000004</v>
      </c>
      <c r="F461" s="26">
        <v>13600</v>
      </c>
      <c r="G461" s="425">
        <v>42570</v>
      </c>
      <c r="H461" s="3" t="s">
        <v>388</v>
      </c>
      <c r="I461" s="4"/>
    </row>
    <row r="462" spans="1:9" ht="45">
      <c r="A462" s="6">
        <v>460</v>
      </c>
      <c r="B462" s="24" t="s">
        <v>461</v>
      </c>
      <c r="C462" s="25" t="str">
        <f>IF(D462=2,"NO","YES")</f>
        <v>YES</v>
      </c>
      <c r="D462" s="25">
        <f t="shared" si="7"/>
        <v>0.2</v>
      </c>
      <c r="E462" s="1">
        <v>0.49400000000000005</v>
      </c>
      <c r="F462" s="26">
        <v>1360</v>
      </c>
      <c r="G462" s="425">
        <v>42570</v>
      </c>
      <c r="H462" s="3" t="s">
        <v>388</v>
      </c>
      <c r="I462" s="4"/>
    </row>
    <row r="463" spans="1:9" ht="45">
      <c r="A463" s="6">
        <v>461</v>
      </c>
      <c r="B463" s="24" t="s">
        <v>462</v>
      </c>
      <c r="C463" s="25" t="str">
        <f>IF(D463=2,"NO","YES")</f>
        <v>YES</v>
      </c>
      <c r="D463" s="25">
        <f t="shared" si="7"/>
        <v>1.02</v>
      </c>
      <c r="E463" s="1">
        <v>2.5194000000000001</v>
      </c>
      <c r="F463" s="26">
        <v>6936</v>
      </c>
      <c r="G463" s="425">
        <v>42570</v>
      </c>
      <c r="H463" s="3" t="s">
        <v>388</v>
      </c>
      <c r="I463" s="4"/>
    </row>
    <row r="464" spans="1:9" ht="45">
      <c r="A464" s="6">
        <v>462</v>
      </c>
      <c r="B464" s="24" t="s">
        <v>463</v>
      </c>
      <c r="C464" s="25" t="str">
        <f>IF(D464=2,"NO","YES")</f>
        <v>YES</v>
      </c>
      <c r="D464" s="25">
        <f t="shared" si="7"/>
        <v>0.63</v>
      </c>
      <c r="E464" s="1">
        <v>1.5561</v>
      </c>
      <c r="F464" s="26">
        <v>4284</v>
      </c>
      <c r="G464" s="425">
        <v>42570</v>
      </c>
      <c r="H464" s="3" t="s">
        <v>388</v>
      </c>
      <c r="I464" s="4"/>
    </row>
    <row r="465" spans="1:9" ht="30">
      <c r="A465" s="6">
        <v>463</v>
      </c>
      <c r="B465" s="24" t="s">
        <v>464</v>
      </c>
      <c r="C465" s="25" t="str">
        <f>IF(D465=2,"NO","YES")</f>
        <v>YES</v>
      </c>
      <c r="D465" s="25">
        <f t="shared" si="7"/>
        <v>0.21</v>
      </c>
      <c r="E465" s="1">
        <v>0.51870000000000005</v>
      </c>
      <c r="F465" s="26">
        <v>1428</v>
      </c>
      <c r="G465" s="425">
        <v>42570</v>
      </c>
      <c r="H465" s="3" t="s">
        <v>388</v>
      </c>
      <c r="I465" s="4"/>
    </row>
    <row r="466" spans="1:9" ht="30">
      <c r="A466" s="6">
        <v>464</v>
      </c>
      <c r="B466" s="24" t="s">
        <v>465</v>
      </c>
      <c r="C466" s="25" t="str">
        <f>IF(D466=2,"NO","YES")</f>
        <v>YES</v>
      </c>
      <c r="D466" s="25">
        <f t="shared" si="7"/>
        <v>0.19</v>
      </c>
      <c r="E466" s="1">
        <v>0.46930000000000005</v>
      </c>
      <c r="F466" s="26">
        <v>1292</v>
      </c>
      <c r="G466" s="425">
        <v>42570</v>
      </c>
      <c r="H466" s="3" t="s">
        <v>388</v>
      </c>
      <c r="I466" s="4"/>
    </row>
    <row r="467" spans="1:9" ht="45">
      <c r="A467" s="6">
        <v>465</v>
      </c>
      <c r="B467" s="24" t="s">
        <v>466</v>
      </c>
      <c r="C467" s="25" t="str">
        <f>IF(D467=2,"NO","YES")</f>
        <v>YES</v>
      </c>
      <c r="D467" s="25">
        <f t="shared" si="7"/>
        <v>0.2</v>
      </c>
      <c r="E467" s="1">
        <v>0.49400000000000005</v>
      </c>
      <c r="F467" s="26">
        <v>1360</v>
      </c>
      <c r="G467" s="425">
        <v>42570</v>
      </c>
      <c r="H467" s="3" t="s">
        <v>388</v>
      </c>
      <c r="I467" s="4"/>
    </row>
    <row r="468" spans="1:9" ht="45">
      <c r="A468" s="6">
        <v>466</v>
      </c>
      <c r="B468" s="24" t="s">
        <v>467</v>
      </c>
      <c r="C468" s="25" t="str">
        <f>IF(D468=2,"NO","YES")</f>
        <v>YES</v>
      </c>
      <c r="D468" s="25">
        <f t="shared" si="7"/>
        <v>0.98</v>
      </c>
      <c r="E468" s="1">
        <v>2.4206000000000003</v>
      </c>
      <c r="F468" s="26">
        <v>6664</v>
      </c>
      <c r="G468" s="425">
        <v>42570</v>
      </c>
      <c r="H468" s="3" t="s">
        <v>388</v>
      </c>
      <c r="I468" s="4"/>
    </row>
    <row r="469" spans="1:9" ht="45">
      <c r="A469" s="6">
        <v>467</v>
      </c>
      <c r="B469" s="24" t="s">
        <v>468</v>
      </c>
      <c r="C469" s="25" t="str">
        <f>IF(D469=2,"NO","YES")</f>
        <v>YES</v>
      </c>
      <c r="D469" s="25">
        <f t="shared" si="7"/>
        <v>1.02</v>
      </c>
      <c r="E469" s="1">
        <v>2.5194000000000001</v>
      </c>
      <c r="F469" s="26">
        <v>6936</v>
      </c>
      <c r="G469" s="425">
        <v>42570</v>
      </c>
      <c r="H469" s="3" t="s">
        <v>388</v>
      </c>
      <c r="I469" s="4"/>
    </row>
    <row r="470" spans="1:9" ht="30">
      <c r="A470" s="6">
        <v>468</v>
      </c>
      <c r="B470" s="24" t="s">
        <v>469</v>
      </c>
      <c r="C470" s="25" t="str">
        <f>IF(D470=2,"NO","YES")</f>
        <v>YES</v>
      </c>
      <c r="D470" s="25">
        <f t="shared" si="7"/>
        <v>0.9</v>
      </c>
      <c r="E470" s="1">
        <v>2.2230000000000003</v>
      </c>
      <c r="F470" s="26">
        <v>6120</v>
      </c>
      <c r="G470" s="425">
        <v>42570</v>
      </c>
      <c r="H470" s="3" t="s">
        <v>388</v>
      </c>
      <c r="I470" s="4"/>
    </row>
    <row r="471" spans="1:9" ht="45">
      <c r="A471" s="6">
        <v>469</v>
      </c>
      <c r="B471" s="24" t="s">
        <v>470</v>
      </c>
      <c r="C471" s="25" t="str">
        <f>IF(D471=2,"NO","YES")</f>
        <v>YES</v>
      </c>
      <c r="D471" s="25">
        <f t="shared" si="7"/>
        <v>0.24</v>
      </c>
      <c r="E471" s="1">
        <v>0.59279999999999999</v>
      </c>
      <c r="F471" s="26">
        <v>1632</v>
      </c>
      <c r="G471" s="425">
        <v>42570</v>
      </c>
      <c r="H471" s="3" t="s">
        <v>388</v>
      </c>
      <c r="I471" s="4"/>
    </row>
    <row r="472" spans="1:9" ht="30">
      <c r="A472" s="6">
        <v>470</v>
      </c>
      <c r="B472" s="24" t="s">
        <v>471</v>
      </c>
      <c r="C472" s="25" t="str">
        <f>IF(D472=2,"NO","YES")</f>
        <v>YES</v>
      </c>
      <c r="D472" s="25">
        <f t="shared" si="7"/>
        <v>1.21</v>
      </c>
      <c r="E472" s="1">
        <v>2.9887000000000001</v>
      </c>
      <c r="F472" s="26">
        <v>8228</v>
      </c>
      <c r="G472" s="425">
        <v>42570</v>
      </c>
      <c r="H472" s="3" t="s">
        <v>388</v>
      </c>
      <c r="I472" s="4"/>
    </row>
    <row r="473" spans="1:9" ht="45">
      <c r="A473" s="6">
        <v>471</v>
      </c>
      <c r="B473" s="24" t="s">
        <v>472</v>
      </c>
      <c r="C473" s="25" t="str">
        <f>IF(D473=2,"NO","YES")</f>
        <v>YES</v>
      </c>
      <c r="D473" s="25">
        <f t="shared" si="7"/>
        <v>0.26</v>
      </c>
      <c r="E473" s="1">
        <v>0.6422000000000001</v>
      </c>
      <c r="F473" s="26">
        <v>1768</v>
      </c>
      <c r="G473" s="425">
        <v>42570</v>
      </c>
      <c r="H473" s="3" t="s">
        <v>388</v>
      </c>
      <c r="I473" s="4"/>
    </row>
    <row r="474" spans="1:9" ht="45">
      <c r="A474" s="6">
        <v>472</v>
      </c>
      <c r="B474" s="24" t="s">
        <v>473</v>
      </c>
      <c r="C474" s="25" t="str">
        <f>IF(D474=2,"NO","YES")</f>
        <v>YES</v>
      </c>
      <c r="D474" s="25">
        <f t="shared" si="7"/>
        <v>0.76</v>
      </c>
      <c r="E474" s="1">
        <v>1.8772000000000002</v>
      </c>
      <c r="F474" s="26">
        <v>5168</v>
      </c>
      <c r="G474" s="425">
        <v>42570</v>
      </c>
      <c r="H474" s="3" t="s">
        <v>388</v>
      </c>
      <c r="I474" s="4"/>
    </row>
    <row r="475" spans="1:9" ht="45">
      <c r="A475" s="6">
        <v>473</v>
      </c>
      <c r="B475" s="24" t="s">
        <v>474</v>
      </c>
      <c r="C475" s="25" t="str">
        <f>IF(D475=2,"NO","YES")</f>
        <v>YES</v>
      </c>
      <c r="D475" s="25">
        <f t="shared" si="7"/>
        <v>0.56000000000000005</v>
      </c>
      <c r="E475" s="1">
        <v>1.3832000000000002</v>
      </c>
      <c r="F475" s="26">
        <v>3808</v>
      </c>
      <c r="G475" s="425">
        <v>42570</v>
      </c>
      <c r="H475" s="3" t="s">
        <v>388</v>
      </c>
      <c r="I475" s="4"/>
    </row>
    <row r="476" spans="1:9" ht="45">
      <c r="A476" s="6">
        <v>474</v>
      </c>
      <c r="B476" s="24" t="s">
        <v>475</v>
      </c>
      <c r="C476" s="25" t="str">
        <f>IF(D476=2,"NO","YES")</f>
        <v>YES</v>
      </c>
      <c r="D476" s="25">
        <f t="shared" si="7"/>
        <v>1.52</v>
      </c>
      <c r="E476" s="1">
        <v>3.7544000000000004</v>
      </c>
      <c r="F476" s="26">
        <v>10336</v>
      </c>
      <c r="G476" s="425">
        <v>42570</v>
      </c>
      <c r="H476" s="3" t="s">
        <v>388</v>
      </c>
      <c r="I476" s="4"/>
    </row>
    <row r="477" spans="1:9" ht="45">
      <c r="A477" s="6">
        <v>475</v>
      </c>
      <c r="B477" s="24" t="s">
        <v>476</v>
      </c>
      <c r="C477" s="25" t="str">
        <f>IF(D477=2,"NO","YES")</f>
        <v>YES</v>
      </c>
      <c r="D477" s="25">
        <f t="shared" si="7"/>
        <v>1.53</v>
      </c>
      <c r="E477" s="1">
        <v>3.7791000000000006</v>
      </c>
      <c r="F477" s="26">
        <v>10404</v>
      </c>
      <c r="G477" s="425">
        <v>42570</v>
      </c>
      <c r="H477" s="3" t="s">
        <v>388</v>
      </c>
      <c r="I477" s="4"/>
    </row>
    <row r="478" spans="1:9" ht="45">
      <c r="A478" s="6">
        <v>476</v>
      </c>
      <c r="B478" s="24" t="s">
        <v>477</v>
      </c>
      <c r="C478" s="25" t="str">
        <f>IF(D478=2,"NO","YES")</f>
        <v>YES</v>
      </c>
      <c r="D478" s="25">
        <f t="shared" si="7"/>
        <v>0.63</v>
      </c>
      <c r="E478" s="1">
        <v>1.5561</v>
      </c>
      <c r="F478" s="26">
        <v>4284</v>
      </c>
      <c r="G478" s="425">
        <v>42570</v>
      </c>
      <c r="H478" s="3" t="s">
        <v>388</v>
      </c>
      <c r="I478" s="4"/>
    </row>
    <row r="479" spans="1:9" ht="30">
      <c r="A479" s="6">
        <v>477</v>
      </c>
      <c r="B479" s="24" t="s">
        <v>478</v>
      </c>
      <c r="C479" s="25" t="str">
        <f>IF(D479=2,"NO","YES")</f>
        <v>YES</v>
      </c>
      <c r="D479" s="25">
        <f t="shared" si="7"/>
        <v>0.2</v>
      </c>
      <c r="E479" s="1">
        <v>0.49400000000000005</v>
      </c>
      <c r="F479" s="26">
        <v>1360</v>
      </c>
      <c r="G479" s="425">
        <v>42570</v>
      </c>
      <c r="H479" s="3" t="s">
        <v>388</v>
      </c>
      <c r="I479" s="4"/>
    </row>
    <row r="480" spans="1:9" ht="45">
      <c r="A480" s="6">
        <v>478</v>
      </c>
      <c r="B480" s="24" t="s">
        <v>479</v>
      </c>
      <c r="C480" s="25" t="str">
        <f>IF(D480=2,"NO","YES")</f>
        <v>YES</v>
      </c>
      <c r="D480" s="25">
        <f t="shared" si="7"/>
        <v>0.37</v>
      </c>
      <c r="E480" s="1">
        <v>0.91390000000000005</v>
      </c>
      <c r="F480" s="26">
        <v>2516</v>
      </c>
      <c r="G480" s="425">
        <v>42570</v>
      </c>
      <c r="H480" s="3" t="s">
        <v>388</v>
      </c>
      <c r="I480" s="4"/>
    </row>
    <row r="481" spans="1:9" ht="45">
      <c r="A481" s="6">
        <v>479</v>
      </c>
      <c r="B481" s="24" t="s">
        <v>480</v>
      </c>
      <c r="C481" s="25" t="str">
        <f>IF(D481=2,"NO","YES")</f>
        <v>YES</v>
      </c>
      <c r="D481" s="25">
        <f t="shared" si="7"/>
        <v>0.11</v>
      </c>
      <c r="E481" s="1">
        <v>0.2717</v>
      </c>
      <c r="F481" s="26">
        <v>748</v>
      </c>
      <c r="G481" s="425">
        <v>42570</v>
      </c>
      <c r="H481" s="3" t="s">
        <v>388</v>
      </c>
      <c r="I481" s="4"/>
    </row>
    <row r="482" spans="1:9" ht="45">
      <c r="A482" s="6">
        <v>480</v>
      </c>
      <c r="B482" s="24" t="s">
        <v>481</v>
      </c>
      <c r="C482" s="25" t="str">
        <f>IF(D482=2,"NO","YES")</f>
        <v>YES</v>
      </c>
      <c r="D482" s="25">
        <f t="shared" si="7"/>
        <v>0.79</v>
      </c>
      <c r="E482" s="1">
        <v>1.9513000000000003</v>
      </c>
      <c r="F482" s="26">
        <v>5372</v>
      </c>
      <c r="G482" s="425">
        <v>42570</v>
      </c>
      <c r="H482" s="3" t="s">
        <v>388</v>
      </c>
      <c r="I482" s="4"/>
    </row>
    <row r="483" spans="1:9" ht="45">
      <c r="A483" s="6">
        <v>481</v>
      </c>
      <c r="B483" s="24" t="s">
        <v>482</v>
      </c>
      <c r="C483" s="25" t="str">
        <f>IF(D483=2,"NO","YES")</f>
        <v>YES</v>
      </c>
      <c r="D483" s="25">
        <f t="shared" ref="D483:D496" si="8">F483/6800</f>
        <v>1.32</v>
      </c>
      <c r="E483" s="1">
        <v>3.2604000000000006</v>
      </c>
      <c r="F483" s="26">
        <v>8976</v>
      </c>
      <c r="G483" s="425">
        <v>42570</v>
      </c>
      <c r="H483" s="3" t="s">
        <v>388</v>
      </c>
      <c r="I483" s="4"/>
    </row>
    <row r="484" spans="1:9" ht="45">
      <c r="A484" s="6">
        <v>482</v>
      </c>
      <c r="B484" s="24" t="s">
        <v>483</v>
      </c>
      <c r="C484" s="25" t="str">
        <f>IF(D484=2,"NO","YES")</f>
        <v>YES</v>
      </c>
      <c r="D484" s="25">
        <f t="shared" si="8"/>
        <v>0.26</v>
      </c>
      <c r="E484" s="1">
        <v>0.6422000000000001</v>
      </c>
      <c r="F484" s="26">
        <v>1768</v>
      </c>
      <c r="G484" s="425">
        <v>42570</v>
      </c>
      <c r="H484" s="3" t="s">
        <v>388</v>
      </c>
      <c r="I484" s="4"/>
    </row>
    <row r="485" spans="1:9" ht="30">
      <c r="A485" s="6">
        <v>483</v>
      </c>
      <c r="B485" s="28" t="s">
        <v>484</v>
      </c>
      <c r="C485" s="25" t="str">
        <f>IF(D485=2,"NO","YES")</f>
        <v>NO</v>
      </c>
      <c r="D485" s="29">
        <f t="shared" si="8"/>
        <v>2</v>
      </c>
      <c r="E485" s="1">
        <v>4.9400000000000004</v>
      </c>
      <c r="F485" s="30">
        <v>13600</v>
      </c>
      <c r="G485" s="109">
        <v>42656</v>
      </c>
      <c r="H485" s="3" t="s">
        <v>388</v>
      </c>
      <c r="I485" s="4"/>
    </row>
    <row r="486" spans="1:9" ht="45">
      <c r="A486" s="6">
        <v>484</v>
      </c>
      <c r="B486" s="32" t="s">
        <v>485</v>
      </c>
      <c r="C486" s="25" t="str">
        <f>IF(D486=2,"NO","YES")</f>
        <v>YES</v>
      </c>
      <c r="D486" s="29">
        <f t="shared" si="8"/>
        <v>1.82</v>
      </c>
      <c r="E486" s="1">
        <v>4.495400000000001</v>
      </c>
      <c r="F486" s="30">
        <v>12376</v>
      </c>
      <c r="G486" s="109">
        <v>42656</v>
      </c>
      <c r="H486" s="3" t="s">
        <v>388</v>
      </c>
      <c r="I486" s="4"/>
    </row>
    <row r="487" spans="1:9" ht="30">
      <c r="A487" s="6">
        <v>485</v>
      </c>
      <c r="B487" s="28" t="s">
        <v>486</v>
      </c>
      <c r="C487" s="25" t="str">
        <f>IF(D487=2,"NO","YES")</f>
        <v>YES</v>
      </c>
      <c r="D487" s="29">
        <f t="shared" si="8"/>
        <v>1.44</v>
      </c>
      <c r="E487" s="1">
        <v>3.5568</v>
      </c>
      <c r="F487" s="30">
        <v>9792</v>
      </c>
      <c r="G487" s="109">
        <v>42656</v>
      </c>
      <c r="H487" s="3" t="s">
        <v>388</v>
      </c>
      <c r="I487" s="4"/>
    </row>
    <row r="488" spans="1:9" ht="30">
      <c r="A488" s="6">
        <v>486</v>
      </c>
      <c r="B488" s="32" t="s">
        <v>487</v>
      </c>
      <c r="C488" s="25" t="str">
        <f>IF(D488=2,"NO","YES")</f>
        <v>YES</v>
      </c>
      <c r="D488" s="29">
        <f t="shared" si="8"/>
        <v>1.03</v>
      </c>
      <c r="E488" s="1">
        <v>2.5441000000000003</v>
      </c>
      <c r="F488" s="30">
        <v>7004</v>
      </c>
      <c r="G488" s="109">
        <v>42656</v>
      </c>
      <c r="H488" s="3" t="s">
        <v>388</v>
      </c>
      <c r="I488" s="4"/>
    </row>
    <row r="489" spans="1:9" ht="30">
      <c r="A489" s="6">
        <v>487</v>
      </c>
      <c r="B489" s="32" t="s">
        <v>488</v>
      </c>
      <c r="C489" s="25" t="str">
        <f>IF(D489=2,"NO","YES")</f>
        <v>YES</v>
      </c>
      <c r="D489" s="29">
        <f t="shared" si="8"/>
        <v>1.01</v>
      </c>
      <c r="E489" s="1">
        <v>2.4947000000000004</v>
      </c>
      <c r="F489" s="30">
        <v>6868</v>
      </c>
      <c r="G489" s="109">
        <v>42656</v>
      </c>
      <c r="H489" s="3" t="s">
        <v>388</v>
      </c>
      <c r="I489" s="4"/>
    </row>
    <row r="490" spans="1:9" ht="30">
      <c r="A490" s="6">
        <v>488</v>
      </c>
      <c r="B490" s="32" t="s">
        <v>489</v>
      </c>
      <c r="C490" s="25" t="str">
        <f>IF(D490=2,"NO","YES")</f>
        <v>YES</v>
      </c>
      <c r="D490" s="29">
        <f t="shared" si="8"/>
        <v>0.7</v>
      </c>
      <c r="E490" s="1">
        <v>1.7290000000000001</v>
      </c>
      <c r="F490" s="30">
        <v>4760</v>
      </c>
      <c r="G490" s="109">
        <v>42656</v>
      </c>
      <c r="H490" s="3" t="s">
        <v>388</v>
      </c>
      <c r="I490" s="4"/>
    </row>
    <row r="491" spans="1:9" ht="30">
      <c r="A491" s="6">
        <v>489</v>
      </c>
      <c r="B491" s="32" t="s">
        <v>490</v>
      </c>
      <c r="C491" s="25" t="str">
        <f>IF(D491=2,"NO","YES")</f>
        <v>YES</v>
      </c>
      <c r="D491" s="29">
        <f t="shared" si="8"/>
        <v>0.48</v>
      </c>
      <c r="E491" s="1">
        <v>1.1856</v>
      </c>
      <c r="F491" s="30">
        <v>3264</v>
      </c>
      <c r="G491" s="109">
        <v>42656</v>
      </c>
      <c r="H491" s="3" t="s">
        <v>388</v>
      </c>
      <c r="I491" s="4"/>
    </row>
    <row r="492" spans="1:9" ht="30">
      <c r="A492" s="6">
        <v>490</v>
      </c>
      <c r="B492" s="32" t="s">
        <v>491</v>
      </c>
      <c r="C492" s="25" t="str">
        <f>IF(D492=2,"NO","YES")</f>
        <v>YES</v>
      </c>
      <c r="D492" s="29">
        <f t="shared" si="8"/>
        <v>0.37</v>
      </c>
      <c r="E492" s="1">
        <v>0.91390000000000005</v>
      </c>
      <c r="F492" s="30">
        <v>2516</v>
      </c>
      <c r="G492" s="109">
        <v>42656</v>
      </c>
      <c r="H492" s="3" t="s">
        <v>388</v>
      </c>
      <c r="I492" s="4"/>
    </row>
    <row r="493" spans="1:9" ht="30">
      <c r="A493" s="6">
        <v>491</v>
      </c>
      <c r="B493" s="32" t="s">
        <v>492</v>
      </c>
      <c r="C493" s="25" t="str">
        <f>IF(D493=2,"NO","YES")</f>
        <v>YES</v>
      </c>
      <c r="D493" s="29">
        <f t="shared" si="8"/>
        <v>0.37</v>
      </c>
      <c r="E493" s="1">
        <v>0.91390000000000005</v>
      </c>
      <c r="F493" s="30">
        <v>2516</v>
      </c>
      <c r="G493" s="109">
        <v>42656</v>
      </c>
      <c r="H493" s="3" t="s">
        <v>388</v>
      </c>
      <c r="I493" s="4"/>
    </row>
    <row r="494" spans="1:9" ht="45">
      <c r="A494" s="6">
        <v>492</v>
      </c>
      <c r="B494" s="32" t="s">
        <v>493</v>
      </c>
      <c r="C494" s="25" t="str">
        <f>IF(D494=2,"NO","YES")</f>
        <v>YES</v>
      </c>
      <c r="D494" s="29">
        <f t="shared" si="8"/>
        <v>0.3</v>
      </c>
      <c r="E494" s="1">
        <v>0.74099999999999999</v>
      </c>
      <c r="F494" s="30">
        <v>2040</v>
      </c>
      <c r="G494" s="109">
        <v>42656</v>
      </c>
      <c r="H494" s="3" t="s">
        <v>388</v>
      </c>
      <c r="I494" s="4"/>
    </row>
    <row r="495" spans="1:9" ht="45">
      <c r="A495" s="6">
        <v>493</v>
      </c>
      <c r="B495" s="32" t="s">
        <v>494</v>
      </c>
      <c r="C495" s="25" t="str">
        <f>IF(D495=2,"NO","YES")</f>
        <v>YES</v>
      </c>
      <c r="D495" s="29">
        <f t="shared" si="8"/>
        <v>0.3</v>
      </c>
      <c r="E495" s="1">
        <v>0.74099999999999999</v>
      </c>
      <c r="F495" s="30">
        <v>2040</v>
      </c>
      <c r="G495" s="109">
        <v>42656</v>
      </c>
      <c r="H495" s="3" t="s">
        <v>388</v>
      </c>
      <c r="I495" s="4"/>
    </row>
    <row r="496" spans="1:9" ht="30">
      <c r="A496" s="6">
        <v>494</v>
      </c>
      <c r="B496" s="32" t="s">
        <v>495</v>
      </c>
      <c r="C496" s="25" t="str">
        <f>IF(D496=2,"NO","YES")</f>
        <v>YES</v>
      </c>
      <c r="D496" s="29">
        <f t="shared" si="8"/>
        <v>0.11</v>
      </c>
      <c r="E496" s="1">
        <v>0.2717</v>
      </c>
      <c r="F496" s="30">
        <v>748</v>
      </c>
      <c r="G496" s="109">
        <v>42656</v>
      </c>
      <c r="H496" s="3" t="s">
        <v>388</v>
      </c>
      <c r="I496" s="4"/>
    </row>
    <row r="497" spans="1:9" ht="45">
      <c r="A497" s="6">
        <v>495</v>
      </c>
      <c r="B497" s="24" t="s">
        <v>496</v>
      </c>
      <c r="C497" s="25" t="str">
        <f>IF(D497=2,"NO","YES")</f>
        <v>YES</v>
      </c>
      <c r="D497" s="25">
        <f>F497/6800</f>
        <v>0.83</v>
      </c>
      <c r="E497" s="1">
        <v>2.0501</v>
      </c>
      <c r="F497" s="26">
        <v>5644</v>
      </c>
      <c r="G497" s="95">
        <v>42711</v>
      </c>
      <c r="H497" s="3" t="s">
        <v>388</v>
      </c>
      <c r="I497" s="4"/>
    </row>
    <row r="498" spans="1:9" ht="30">
      <c r="A498" s="6">
        <v>496</v>
      </c>
      <c r="B498" s="24" t="s">
        <v>497</v>
      </c>
      <c r="C498" s="25" t="str">
        <f>IF(D498=2,"NO","YES")</f>
        <v>YES</v>
      </c>
      <c r="D498" s="25">
        <f>F498/6800</f>
        <v>0.19</v>
      </c>
      <c r="E498" s="1">
        <v>0.46930000000000005</v>
      </c>
      <c r="F498" s="26">
        <v>1292</v>
      </c>
      <c r="G498" s="95">
        <v>42711</v>
      </c>
      <c r="H498" s="3" t="s">
        <v>388</v>
      </c>
      <c r="I498" s="4"/>
    </row>
    <row r="499" spans="1:9" ht="30">
      <c r="A499" s="6">
        <v>497</v>
      </c>
      <c r="B499" s="32" t="s">
        <v>498</v>
      </c>
      <c r="C499" s="25" t="str">
        <f>IF(D499=2,"NO","YES")</f>
        <v>YES</v>
      </c>
      <c r="D499" s="29">
        <f>F499/6800</f>
        <v>0.97</v>
      </c>
      <c r="E499" s="1">
        <v>2.3959000000000001</v>
      </c>
      <c r="F499" s="33">
        <v>6596</v>
      </c>
      <c r="G499" s="97">
        <v>42728</v>
      </c>
      <c r="H499" s="3" t="s">
        <v>388</v>
      </c>
      <c r="I499" s="4"/>
    </row>
    <row r="500" spans="1:9" ht="30">
      <c r="A500" s="6">
        <v>498</v>
      </c>
      <c r="B500" s="32" t="s">
        <v>499</v>
      </c>
      <c r="C500" s="25" t="str">
        <f>IF(D500=2,"NO","YES")</f>
        <v>YES</v>
      </c>
      <c r="D500" s="29">
        <f>F500/6800</f>
        <v>0.04</v>
      </c>
      <c r="E500" s="1">
        <v>9.8800000000000013E-2</v>
      </c>
      <c r="F500" s="33">
        <v>272</v>
      </c>
      <c r="G500" s="97">
        <v>42728</v>
      </c>
      <c r="H500" s="3" t="s">
        <v>388</v>
      </c>
      <c r="I500" s="4"/>
    </row>
    <row r="501" spans="1:9" ht="45">
      <c r="A501" s="6">
        <v>499</v>
      </c>
      <c r="B501" s="25" t="s">
        <v>500</v>
      </c>
      <c r="C501" s="25" t="str">
        <f>IF(D501=2,"NO","YES")</f>
        <v>YES</v>
      </c>
      <c r="D501" s="25">
        <f>F501/6800</f>
        <v>0.2</v>
      </c>
      <c r="E501" s="1">
        <v>0.49400000000000005</v>
      </c>
      <c r="F501" s="26">
        <v>1360</v>
      </c>
      <c r="G501" s="425">
        <v>42570</v>
      </c>
      <c r="H501" s="3" t="s">
        <v>501</v>
      </c>
      <c r="I501" s="4"/>
    </row>
    <row r="502" spans="1:9" ht="45">
      <c r="A502" s="6">
        <v>500</v>
      </c>
      <c r="B502" s="25" t="s">
        <v>502</v>
      </c>
      <c r="C502" s="25" t="str">
        <f>IF(D502=2,"NO","YES")</f>
        <v>YES</v>
      </c>
      <c r="D502" s="25">
        <f t="shared" ref="D502:D565" si="9">F502/6800</f>
        <v>0.97</v>
      </c>
      <c r="E502" s="1">
        <v>2.3959000000000001</v>
      </c>
      <c r="F502" s="26">
        <v>6596</v>
      </c>
      <c r="G502" s="425">
        <v>42570</v>
      </c>
      <c r="H502" s="3" t="s">
        <v>501</v>
      </c>
      <c r="I502" s="4"/>
    </row>
    <row r="503" spans="1:9" ht="45">
      <c r="A503" s="6">
        <v>501</v>
      </c>
      <c r="B503" s="25" t="s">
        <v>503</v>
      </c>
      <c r="C503" s="25" t="str">
        <f>IF(D503=2,"NO","YES")</f>
        <v>YES</v>
      </c>
      <c r="D503" s="25">
        <f t="shared" si="9"/>
        <v>1.75</v>
      </c>
      <c r="E503" s="1">
        <v>4.3225000000000007</v>
      </c>
      <c r="F503" s="26">
        <v>11900</v>
      </c>
      <c r="G503" s="425">
        <v>42570</v>
      </c>
      <c r="H503" s="3" t="s">
        <v>501</v>
      </c>
      <c r="I503" s="4"/>
    </row>
    <row r="504" spans="1:9" ht="45">
      <c r="A504" s="6">
        <v>502</v>
      </c>
      <c r="B504" s="25" t="s">
        <v>504</v>
      </c>
      <c r="C504" s="25" t="str">
        <f>IF(D504=2,"NO","YES")</f>
        <v>YES</v>
      </c>
      <c r="D504" s="25">
        <f t="shared" si="9"/>
        <v>1.06</v>
      </c>
      <c r="E504" s="1">
        <v>2.6182000000000003</v>
      </c>
      <c r="F504" s="26">
        <v>7208</v>
      </c>
      <c r="G504" s="425">
        <v>42570</v>
      </c>
      <c r="H504" s="3" t="s">
        <v>501</v>
      </c>
      <c r="I504" s="4"/>
    </row>
    <row r="505" spans="1:9" ht="45">
      <c r="A505" s="6">
        <v>503</v>
      </c>
      <c r="B505" s="25" t="s">
        <v>505</v>
      </c>
      <c r="C505" s="25" t="str">
        <f>IF(D505=2,"NO","YES")</f>
        <v>YES</v>
      </c>
      <c r="D505" s="25">
        <f t="shared" si="9"/>
        <v>1.91</v>
      </c>
      <c r="E505" s="1">
        <v>4.7176999999999998</v>
      </c>
      <c r="F505" s="26">
        <v>12988</v>
      </c>
      <c r="G505" s="425">
        <v>42570</v>
      </c>
      <c r="H505" s="3" t="s">
        <v>501</v>
      </c>
      <c r="I505" s="4"/>
    </row>
    <row r="506" spans="1:9" ht="45">
      <c r="A506" s="6">
        <v>504</v>
      </c>
      <c r="B506" s="25" t="s">
        <v>506</v>
      </c>
      <c r="C506" s="25" t="str">
        <f>IF(D506=2,"NO","YES")</f>
        <v>YES</v>
      </c>
      <c r="D506" s="25">
        <f t="shared" si="9"/>
        <v>0.72</v>
      </c>
      <c r="E506" s="1">
        <v>1.7784</v>
      </c>
      <c r="F506" s="26">
        <v>4896</v>
      </c>
      <c r="G506" s="425">
        <v>42570</v>
      </c>
      <c r="H506" s="3" t="s">
        <v>501</v>
      </c>
      <c r="I506" s="4"/>
    </row>
    <row r="507" spans="1:9" ht="45">
      <c r="A507" s="6">
        <v>505</v>
      </c>
      <c r="B507" s="25" t="s">
        <v>507</v>
      </c>
      <c r="C507" s="25" t="str">
        <f>IF(D507=2,"NO","YES")</f>
        <v>YES</v>
      </c>
      <c r="D507" s="25">
        <f t="shared" si="9"/>
        <v>1.59</v>
      </c>
      <c r="E507" s="1">
        <v>3.9273000000000007</v>
      </c>
      <c r="F507" s="26">
        <v>10812</v>
      </c>
      <c r="G507" s="425">
        <v>42570</v>
      </c>
      <c r="H507" s="3" t="s">
        <v>501</v>
      </c>
      <c r="I507" s="4"/>
    </row>
    <row r="508" spans="1:9" ht="30">
      <c r="A508" s="6">
        <v>506</v>
      </c>
      <c r="B508" s="25" t="s">
        <v>508</v>
      </c>
      <c r="C508" s="25" t="str">
        <f>IF(D508=2,"NO","YES")</f>
        <v>YES</v>
      </c>
      <c r="D508" s="25">
        <f t="shared" si="9"/>
        <v>1.3</v>
      </c>
      <c r="E508" s="1">
        <v>3.2110000000000003</v>
      </c>
      <c r="F508" s="26">
        <v>8840</v>
      </c>
      <c r="G508" s="425">
        <v>42570</v>
      </c>
      <c r="H508" s="3" t="s">
        <v>501</v>
      </c>
      <c r="I508" s="4"/>
    </row>
    <row r="509" spans="1:9" ht="30">
      <c r="A509" s="6">
        <v>507</v>
      </c>
      <c r="B509" s="25" t="s">
        <v>509</v>
      </c>
      <c r="C509" s="25" t="str">
        <f>IF(D509=2,"NO","YES")</f>
        <v>YES</v>
      </c>
      <c r="D509" s="25">
        <f t="shared" si="9"/>
        <v>0.82</v>
      </c>
      <c r="E509" s="1">
        <v>2.0253999999999999</v>
      </c>
      <c r="F509" s="26">
        <v>5576</v>
      </c>
      <c r="G509" s="425">
        <v>42570</v>
      </c>
      <c r="H509" s="3" t="s">
        <v>501</v>
      </c>
      <c r="I509" s="4"/>
    </row>
    <row r="510" spans="1:9" ht="45">
      <c r="A510" s="6">
        <v>508</v>
      </c>
      <c r="B510" s="25" t="s">
        <v>510</v>
      </c>
      <c r="C510" s="25" t="str">
        <f>IF(D510=2,"NO","YES")</f>
        <v>YES</v>
      </c>
      <c r="D510" s="25">
        <f t="shared" si="9"/>
        <v>0.87</v>
      </c>
      <c r="E510" s="1">
        <v>2.1489000000000003</v>
      </c>
      <c r="F510" s="26">
        <v>5916</v>
      </c>
      <c r="G510" s="425">
        <v>42570</v>
      </c>
      <c r="H510" s="3" t="s">
        <v>501</v>
      </c>
      <c r="I510" s="4"/>
    </row>
    <row r="511" spans="1:9" ht="30">
      <c r="A511" s="6">
        <v>509</v>
      </c>
      <c r="B511" s="25" t="s">
        <v>511</v>
      </c>
      <c r="C511" s="25" t="str">
        <f>IF(D511=2,"NO","YES")</f>
        <v>NO</v>
      </c>
      <c r="D511" s="25">
        <f t="shared" si="9"/>
        <v>2</v>
      </c>
      <c r="E511" s="1">
        <v>4.9400000000000004</v>
      </c>
      <c r="F511" s="26">
        <v>13600</v>
      </c>
      <c r="G511" s="425">
        <v>42570</v>
      </c>
      <c r="H511" s="3" t="s">
        <v>501</v>
      </c>
      <c r="I511" s="4"/>
    </row>
    <row r="512" spans="1:9" ht="45">
      <c r="A512" s="6">
        <v>510</v>
      </c>
      <c r="B512" s="25" t="s">
        <v>512</v>
      </c>
      <c r="C512" s="25" t="str">
        <f>IF(D512=2,"NO","YES")</f>
        <v>YES</v>
      </c>
      <c r="D512" s="25">
        <f t="shared" si="9"/>
        <v>0.28999999999999998</v>
      </c>
      <c r="E512" s="1">
        <v>0.71630000000000005</v>
      </c>
      <c r="F512" s="26">
        <v>1972</v>
      </c>
      <c r="G512" s="425">
        <v>42570</v>
      </c>
      <c r="H512" s="3" t="s">
        <v>501</v>
      </c>
      <c r="I512" s="4"/>
    </row>
    <row r="513" spans="1:9" ht="30">
      <c r="A513" s="6">
        <v>511</v>
      </c>
      <c r="B513" s="25" t="s">
        <v>513</v>
      </c>
      <c r="C513" s="25" t="str">
        <f>IF(D513=2,"NO","YES")</f>
        <v>YES</v>
      </c>
      <c r="D513" s="25">
        <f t="shared" si="9"/>
        <v>0.92</v>
      </c>
      <c r="E513" s="1">
        <v>2.2724000000000002</v>
      </c>
      <c r="F513" s="26">
        <v>6256</v>
      </c>
      <c r="G513" s="425">
        <v>42570</v>
      </c>
      <c r="H513" s="3" t="s">
        <v>501</v>
      </c>
      <c r="I513" s="4"/>
    </row>
    <row r="514" spans="1:9" ht="45">
      <c r="A514" s="6">
        <v>512</v>
      </c>
      <c r="B514" s="25" t="s">
        <v>514</v>
      </c>
      <c r="C514" s="25" t="str">
        <f>IF(D514=2,"NO","YES")</f>
        <v>YES</v>
      </c>
      <c r="D514" s="25">
        <f t="shared" si="9"/>
        <v>0.87</v>
      </c>
      <c r="E514" s="1">
        <v>2.1489000000000003</v>
      </c>
      <c r="F514" s="26">
        <v>5916</v>
      </c>
      <c r="G514" s="425">
        <v>42570</v>
      </c>
      <c r="H514" s="3" t="s">
        <v>501</v>
      </c>
      <c r="I514" s="4"/>
    </row>
    <row r="515" spans="1:9" ht="45">
      <c r="A515" s="6">
        <v>513</v>
      </c>
      <c r="B515" s="25" t="s">
        <v>515</v>
      </c>
      <c r="C515" s="25" t="str">
        <f>IF(D515=2,"NO","YES")</f>
        <v>YES</v>
      </c>
      <c r="D515" s="25">
        <f t="shared" si="9"/>
        <v>1.74</v>
      </c>
      <c r="E515" s="1">
        <v>4.2978000000000005</v>
      </c>
      <c r="F515" s="26">
        <v>11832</v>
      </c>
      <c r="G515" s="425">
        <v>42570</v>
      </c>
      <c r="H515" s="3" t="s">
        <v>501</v>
      </c>
      <c r="I515" s="4"/>
    </row>
    <row r="516" spans="1:9" ht="45">
      <c r="A516" s="6">
        <v>514</v>
      </c>
      <c r="B516" s="25" t="s">
        <v>516</v>
      </c>
      <c r="C516" s="25" t="str">
        <f>IF(D516=2,"NO","YES")</f>
        <v>YES</v>
      </c>
      <c r="D516" s="25">
        <f t="shared" si="9"/>
        <v>1.74</v>
      </c>
      <c r="E516" s="1">
        <v>4.2978000000000005</v>
      </c>
      <c r="F516" s="26">
        <v>11832</v>
      </c>
      <c r="G516" s="425">
        <v>42570</v>
      </c>
      <c r="H516" s="3" t="s">
        <v>501</v>
      </c>
      <c r="I516" s="4"/>
    </row>
    <row r="517" spans="1:9" ht="45">
      <c r="A517" s="6">
        <v>515</v>
      </c>
      <c r="B517" s="25" t="s">
        <v>517</v>
      </c>
      <c r="C517" s="25" t="str">
        <f>IF(D517=2,"NO","YES")</f>
        <v>YES</v>
      </c>
      <c r="D517" s="25">
        <f t="shared" si="9"/>
        <v>1.04</v>
      </c>
      <c r="E517" s="1">
        <v>2.5688000000000004</v>
      </c>
      <c r="F517" s="26">
        <v>7072</v>
      </c>
      <c r="G517" s="425">
        <v>42570</v>
      </c>
      <c r="H517" s="3" t="s">
        <v>501</v>
      </c>
      <c r="I517" s="4"/>
    </row>
    <row r="518" spans="1:9" ht="45">
      <c r="A518" s="6">
        <v>516</v>
      </c>
      <c r="B518" s="25" t="s">
        <v>518</v>
      </c>
      <c r="C518" s="25" t="str">
        <f>IF(D518=2,"NO","YES")</f>
        <v>YES</v>
      </c>
      <c r="D518" s="25">
        <f t="shared" si="9"/>
        <v>1.06</v>
      </c>
      <c r="E518" s="1">
        <v>2.6182000000000003</v>
      </c>
      <c r="F518" s="26">
        <v>7208</v>
      </c>
      <c r="G518" s="425">
        <v>42570</v>
      </c>
      <c r="H518" s="3" t="s">
        <v>501</v>
      </c>
      <c r="I518" s="4"/>
    </row>
    <row r="519" spans="1:9" ht="45">
      <c r="A519" s="6">
        <v>517</v>
      </c>
      <c r="B519" s="25" t="s">
        <v>519</v>
      </c>
      <c r="C519" s="25" t="str">
        <f>IF(D519=2,"NO","YES")</f>
        <v>YES</v>
      </c>
      <c r="D519" s="25">
        <f t="shared" si="9"/>
        <v>0.45</v>
      </c>
      <c r="E519" s="1">
        <v>1.1115000000000002</v>
      </c>
      <c r="F519" s="26">
        <v>3060</v>
      </c>
      <c r="G519" s="425">
        <v>42570</v>
      </c>
      <c r="H519" s="3" t="s">
        <v>501</v>
      </c>
      <c r="I519" s="4"/>
    </row>
    <row r="520" spans="1:9" ht="45">
      <c r="A520" s="6">
        <v>518</v>
      </c>
      <c r="B520" s="25" t="s">
        <v>520</v>
      </c>
      <c r="C520" s="25" t="str">
        <f>IF(D520=2,"NO","YES")</f>
        <v>YES</v>
      </c>
      <c r="D520" s="25">
        <f t="shared" si="9"/>
        <v>1.74</v>
      </c>
      <c r="E520" s="1">
        <v>4.2978000000000005</v>
      </c>
      <c r="F520" s="26">
        <v>11832</v>
      </c>
      <c r="G520" s="425">
        <v>42570</v>
      </c>
      <c r="H520" s="3" t="s">
        <v>501</v>
      </c>
      <c r="I520" s="4"/>
    </row>
    <row r="521" spans="1:9" ht="45">
      <c r="A521" s="6">
        <v>519</v>
      </c>
      <c r="B521" s="25" t="s">
        <v>521</v>
      </c>
      <c r="C521" s="25" t="str">
        <f>IF(D521=2,"NO","YES")</f>
        <v>YES</v>
      </c>
      <c r="D521" s="25">
        <f t="shared" si="9"/>
        <v>1.92</v>
      </c>
      <c r="E521" s="1">
        <v>4.7423999999999999</v>
      </c>
      <c r="F521" s="26">
        <v>13056</v>
      </c>
      <c r="G521" s="425">
        <v>42570</v>
      </c>
      <c r="H521" s="3" t="s">
        <v>501</v>
      </c>
      <c r="I521" s="4"/>
    </row>
    <row r="522" spans="1:9" ht="45">
      <c r="A522" s="6">
        <v>520</v>
      </c>
      <c r="B522" s="25" t="s">
        <v>522</v>
      </c>
      <c r="C522" s="25" t="str">
        <f>IF(D522=2,"NO","YES")</f>
        <v>YES</v>
      </c>
      <c r="D522" s="25">
        <f t="shared" si="9"/>
        <v>0.33</v>
      </c>
      <c r="E522" s="1">
        <v>0.81510000000000016</v>
      </c>
      <c r="F522" s="26">
        <v>2244</v>
      </c>
      <c r="G522" s="425">
        <v>42570</v>
      </c>
      <c r="H522" s="3" t="s">
        <v>501</v>
      </c>
      <c r="I522" s="4"/>
    </row>
    <row r="523" spans="1:9" ht="45">
      <c r="A523" s="6">
        <v>521</v>
      </c>
      <c r="B523" s="25" t="s">
        <v>523</v>
      </c>
      <c r="C523" s="25" t="str">
        <f>IF(D523=2,"NO","YES")</f>
        <v>YES</v>
      </c>
      <c r="D523" s="25">
        <f t="shared" si="9"/>
        <v>0.96</v>
      </c>
      <c r="E523" s="1">
        <v>2.3712</v>
      </c>
      <c r="F523" s="26">
        <v>6528</v>
      </c>
      <c r="G523" s="425">
        <v>42570</v>
      </c>
      <c r="H523" s="3" t="s">
        <v>501</v>
      </c>
      <c r="I523" s="4"/>
    </row>
    <row r="524" spans="1:9" ht="45">
      <c r="A524" s="6">
        <v>522</v>
      </c>
      <c r="B524" s="25" t="s">
        <v>524</v>
      </c>
      <c r="C524" s="25" t="str">
        <f>IF(D524=2,"NO","YES")</f>
        <v>YES</v>
      </c>
      <c r="D524" s="25">
        <f t="shared" si="9"/>
        <v>1.66</v>
      </c>
      <c r="E524" s="1">
        <v>4.1002000000000001</v>
      </c>
      <c r="F524" s="26">
        <v>11288</v>
      </c>
      <c r="G524" s="425">
        <v>42570</v>
      </c>
      <c r="H524" s="3" t="s">
        <v>501</v>
      </c>
      <c r="I524" s="4"/>
    </row>
    <row r="525" spans="1:9" ht="45">
      <c r="A525" s="6">
        <v>523</v>
      </c>
      <c r="B525" s="25" t="s">
        <v>525</v>
      </c>
      <c r="C525" s="25" t="str">
        <f>IF(D525=2,"NO","YES")</f>
        <v>NO</v>
      </c>
      <c r="D525" s="25">
        <f t="shared" si="9"/>
        <v>2</v>
      </c>
      <c r="E525" s="1">
        <v>4.9400000000000004</v>
      </c>
      <c r="F525" s="26">
        <v>13600</v>
      </c>
      <c r="G525" s="425">
        <v>42570</v>
      </c>
      <c r="H525" s="3" t="s">
        <v>501</v>
      </c>
      <c r="I525" s="4"/>
    </row>
    <row r="526" spans="1:9" ht="45">
      <c r="A526" s="6">
        <v>524</v>
      </c>
      <c r="B526" s="25" t="s">
        <v>526</v>
      </c>
      <c r="C526" s="25" t="str">
        <f>IF(D526=2,"NO","YES")</f>
        <v>YES</v>
      </c>
      <c r="D526" s="25">
        <f t="shared" si="9"/>
        <v>1.38</v>
      </c>
      <c r="E526" s="1">
        <v>3.4085999999999999</v>
      </c>
      <c r="F526" s="26">
        <v>9384</v>
      </c>
      <c r="G526" s="425">
        <v>42570</v>
      </c>
      <c r="H526" s="3" t="s">
        <v>501</v>
      </c>
      <c r="I526" s="4"/>
    </row>
    <row r="527" spans="1:9" ht="45">
      <c r="A527" s="6">
        <v>525</v>
      </c>
      <c r="B527" s="25" t="s">
        <v>527</v>
      </c>
      <c r="C527" s="25" t="str">
        <f>IF(D527=2,"NO","YES")</f>
        <v>YES</v>
      </c>
      <c r="D527" s="25">
        <f t="shared" si="9"/>
        <v>0.21</v>
      </c>
      <c r="E527" s="1">
        <v>0.51870000000000005</v>
      </c>
      <c r="F527" s="26">
        <v>1428</v>
      </c>
      <c r="G527" s="425">
        <v>42570</v>
      </c>
      <c r="H527" s="3" t="s">
        <v>501</v>
      </c>
      <c r="I527" s="4"/>
    </row>
    <row r="528" spans="1:9" ht="30">
      <c r="A528" s="6">
        <v>526</v>
      </c>
      <c r="B528" s="25" t="s">
        <v>528</v>
      </c>
      <c r="C528" s="25" t="str">
        <f>IF(D528=2,"NO","YES")</f>
        <v>NO</v>
      </c>
      <c r="D528" s="25">
        <f t="shared" si="9"/>
        <v>2</v>
      </c>
      <c r="E528" s="1">
        <v>4.9400000000000004</v>
      </c>
      <c r="F528" s="26">
        <v>13600</v>
      </c>
      <c r="G528" s="425">
        <v>42570</v>
      </c>
      <c r="H528" s="3" t="s">
        <v>501</v>
      </c>
      <c r="I528" s="4"/>
    </row>
    <row r="529" spans="1:9" ht="30">
      <c r="A529" s="6">
        <v>527</v>
      </c>
      <c r="B529" s="25" t="s">
        <v>529</v>
      </c>
      <c r="C529" s="25" t="str">
        <f>IF(D529=2,"NO","YES")</f>
        <v>NO</v>
      </c>
      <c r="D529" s="25">
        <f t="shared" si="9"/>
        <v>2</v>
      </c>
      <c r="E529" s="1">
        <v>4.9400000000000004</v>
      </c>
      <c r="F529" s="26">
        <v>13600</v>
      </c>
      <c r="G529" s="425">
        <v>42570</v>
      </c>
      <c r="H529" s="3" t="s">
        <v>501</v>
      </c>
      <c r="I529" s="4"/>
    </row>
    <row r="530" spans="1:9" ht="45">
      <c r="A530" s="6">
        <v>528</v>
      </c>
      <c r="B530" s="25" t="s">
        <v>530</v>
      </c>
      <c r="C530" s="25" t="str">
        <f>IF(D530=2,"NO","YES")</f>
        <v>YES</v>
      </c>
      <c r="D530" s="25">
        <f t="shared" si="9"/>
        <v>1.66</v>
      </c>
      <c r="E530" s="1">
        <v>4.1002000000000001</v>
      </c>
      <c r="F530" s="26">
        <v>11288</v>
      </c>
      <c r="G530" s="425">
        <v>42570</v>
      </c>
      <c r="H530" s="3" t="s">
        <v>501</v>
      </c>
      <c r="I530" s="4"/>
    </row>
    <row r="531" spans="1:9" ht="45">
      <c r="A531" s="6">
        <v>529</v>
      </c>
      <c r="B531" s="25" t="s">
        <v>531</v>
      </c>
      <c r="C531" s="25" t="str">
        <f>IF(D531=2,"NO","YES")</f>
        <v>YES</v>
      </c>
      <c r="D531" s="25">
        <f t="shared" si="9"/>
        <v>1.27</v>
      </c>
      <c r="E531" s="1">
        <v>3.1369000000000002</v>
      </c>
      <c r="F531" s="26">
        <v>8636</v>
      </c>
      <c r="G531" s="425">
        <v>42570</v>
      </c>
      <c r="H531" s="3" t="s">
        <v>501</v>
      </c>
      <c r="I531" s="4"/>
    </row>
    <row r="532" spans="1:9" ht="45">
      <c r="A532" s="6">
        <v>530</v>
      </c>
      <c r="B532" s="25" t="s">
        <v>532</v>
      </c>
      <c r="C532" s="25" t="str">
        <f>IF(D532=2,"NO","YES")</f>
        <v>YES</v>
      </c>
      <c r="D532" s="25">
        <f t="shared" si="9"/>
        <v>0.83</v>
      </c>
      <c r="E532" s="1">
        <v>2.0501</v>
      </c>
      <c r="F532" s="26">
        <v>5644</v>
      </c>
      <c r="G532" s="425">
        <v>42570</v>
      </c>
      <c r="H532" s="3" t="s">
        <v>501</v>
      </c>
      <c r="I532" s="4"/>
    </row>
    <row r="533" spans="1:9" ht="45">
      <c r="A533" s="6">
        <v>531</v>
      </c>
      <c r="B533" s="25" t="s">
        <v>533</v>
      </c>
      <c r="C533" s="25" t="str">
        <f>IF(D533=2,"NO","YES")</f>
        <v>YES</v>
      </c>
      <c r="D533" s="25">
        <f t="shared" si="9"/>
        <v>0.41</v>
      </c>
      <c r="E533" s="1">
        <v>1.0126999999999999</v>
      </c>
      <c r="F533" s="26">
        <v>2788</v>
      </c>
      <c r="G533" s="425">
        <v>42570</v>
      </c>
      <c r="H533" s="3" t="s">
        <v>501</v>
      </c>
      <c r="I533" s="4"/>
    </row>
    <row r="534" spans="1:9" ht="45">
      <c r="A534" s="6">
        <v>532</v>
      </c>
      <c r="B534" s="25" t="s">
        <v>358</v>
      </c>
      <c r="C534" s="25" t="str">
        <f>IF(D534=2,"NO","YES")</f>
        <v>YES</v>
      </c>
      <c r="D534" s="25">
        <f t="shared" si="9"/>
        <v>0.73</v>
      </c>
      <c r="E534" s="1">
        <v>1.8031000000000001</v>
      </c>
      <c r="F534" s="26">
        <v>4964</v>
      </c>
      <c r="G534" s="425">
        <v>42570</v>
      </c>
      <c r="H534" s="3" t="s">
        <v>501</v>
      </c>
      <c r="I534" s="4"/>
    </row>
    <row r="535" spans="1:9" ht="45">
      <c r="A535" s="6">
        <v>533</v>
      </c>
      <c r="B535" s="25" t="s">
        <v>534</v>
      </c>
      <c r="C535" s="25" t="str">
        <f>IF(D535=2,"NO","YES")</f>
        <v>YES</v>
      </c>
      <c r="D535" s="25">
        <f t="shared" si="9"/>
        <v>1.32</v>
      </c>
      <c r="E535" s="1">
        <v>3.2604000000000006</v>
      </c>
      <c r="F535" s="26">
        <v>8976</v>
      </c>
      <c r="G535" s="425">
        <v>42570</v>
      </c>
      <c r="H535" s="3" t="s">
        <v>501</v>
      </c>
      <c r="I535" s="4"/>
    </row>
    <row r="536" spans="1:9" ht="45">
      <c r="A536" s="6">
        <v>534</v>
      </c>
      <c r="B536" s="25" t="s">
        <v>535</v>
      </c>
      <c r="C536" s="25" t="str">
        <f>IF(D536=2,"NO","YES")</f>
        <v>NO</v>
      </c>
      <c r="D536" s="25">
        <f t="shared" si="9"/>
        <v>2</v>
      </c>
      <c r="E536" s="1">
        <v>4.9400000000000004</v>
      </c>
      <c r="F536" s="26">
        <v>13600</v>
      </c>
      <c r="G536" s="425">
        <v>42570</v>
      </c>
      <c r="H536" s="3" t="s">
        <v>501</v>
      </c>
      <c r="I536" s="4"/>
    </row>
    <row r="537" spans="1:9" ht="45">
      <c r="A537" s="6">
        <v>535</v>
      </c>
      <c r="B537" s="25" t="s">
        <v>536</v>
      </c>
      <c r="C537" s="25" t="str">
        <f>IF(D537=2,"NO","YES")</f>
        <v>YES</v>
      </c>
      <c r="D537" s="25">
        <f t="shared" si="9"/>
        <v>1.85</v>
      </c>
      <c r="E537" s="1">
        <v>4.5695000000000006</v>
      </c>
      <c r="F537" s="26">
        <v>12580</v>
      </c>
      <c r="G537" s="425">
        <v>42570</v>
      </c>
      <c r="H537" s="3" t="s">
        <v>501</v>
      </c>
      <c r="I537" s="4"/>
    </row>
    <row r="538" spans="1:9" ht="45">
      <c r="A538" s="6">
        <v>536</v>
      </c>
      <c r="B538" s="25" t="s">
        <v>537</v>
      </c>
      <c r="C538" s="25" t="str">
        <f>IF(D538=2,"NO","YES")</f>
        <v>YES</v>
      </c>
      <c r="D538" s="25">
        <f t="shared" si="9"/>
        <v>1.1499999999999999</v>
      </c>
      <c r="E538" s="1">
        <v>2.8405</v>
      </c>
      <c r="F538" s="26">
        <v>7820</v>
      </c>
      <c r="G538" s="425">
        <v>42570</v>
      </c>
      <c r="H538" s="3" t="s">
        <v>501</v>
      </c>
      <c r="I538" s="4"/>
    </row>
    <row r="539" spans="1:9" ht="45">
      <c r="A539" s="6">
        <v>537</v>
      </c>
      <c r="B539" s="25" t="s">
        <v>538</v>
      </c>
      <c r="C539" s="25" t="str">
        <f>IF(D539=2,"NO","YES")</f>
        <v>YES</v>
      </c>
      <c r="D539" s="25">
        <f t="shared" si="9"/>
        <v>0.98</v>
      </c>
      <c r="E539" s="1">
        <v>2.4206000000000003</v>
      </c>
      <c r="F539" s="26">
        <v>6664</v>
      </c>
      <c r="G539" s="425">
        <v>42570</v>
      </c>
      <c r="H539" s="3" t="s">
        <v>501</v>
      </c>
      <c r="I539" s="4"/>
    </row>
    <row r="540" spans="1:9" ht="45">
      <c r="A540" s="6">
        <v>538</v>
      </c>
      <c r="B540" s="25" t="s">
        <v>539</v>
      </c>
      <c r="C540" s="25" t="str">
        <f>IF(D540=2,"NO","YES")</f>
        <v>NO</v>
      </c>
      <c r="D540" s="25">
        <f t="shared" si="9"/>
        <v>2</v>
      </c>
      <c r="E540" s="1">
        <v>4.9400000000000004</v>
      </c>
      <c r="F540" s="26">
        <v>13600</v>
      </c>
      <c r="G540" s="425">
        <v>42570</v>
      </c>
      <c r="H540" s="3" t="s">
        <v>501</v>
      </c>
      <c r="I540" s="4"/>
    </row>
    <row r="541" spans="1:9" ht="45">
      <c r="A541" s="6">
        <v>539</v>
      </c>
      <c r="B541" s="25" t="s">
        <v>540</v>
      </c>
      <c r="C541" s="25" t="str">
        <f>IF(D541=2,"NO","YES")</f>
        <v>YES</v>
      </c>
      <c r="D541" s="25">
        <f t="shared" si="9"/>
        <v>1.27</v>
      </c>
      <c r="E541" s="1">
        <v>3.1369000000000002</v>
      </c>
      <c r="F541" s="26">
        <v>8636</v>
      </c>
      <c r="G541" s="425">
        <v>42570</v>
      </c>
      <c r="H541" s="3" t="s">
        <v>501</v>
      </c>
      <c r="I541" s="4"/>
    </row>
    <row r="542" spans="1:9" ht="45">
      <c r="A542" s="6">
        <v>540</v>
      </c>
      <c r="B542" s="25" t="s">
        <v>541</v>
      </c>
      <c r="C542" s="25" t="str">
        <f>IF(D542=2,"NO","YES")</f>
        <v>YES</v>
      </c>
      <c r="D542" s="25">
        <f t="shared" si="9"/>
        <v>0.11</v>
      </c>
      <c r="E542" s="1">
        <v>0.2717</v>
      </c>
      <c r="F542" s="26">
        <v>748</v>
      </c>
      <c r="G542" s="425">
        <v>42570</v>
      </c>
      <c r="H542" s="3" t="s">
        <v>501</v>
      </c>
      <c r="I542" s="4"/>
    </row>
    <row r="543" spans="1:9" ht="45">
      <c r="A543" s="6">
        <v>541</v>
      </c>
      <c r="B543" s="25" t="s">
        <v>542</v>
      </c>
      <c r="C543" s="25" t="str">
        <f>IF(D543=2,"NO","YES")</f>
        <v>YES</v>
      </c>
      <c r="D543" s="25">
        <f t="shared" si="9"/>
        <v>0.73</v>
      </c>
      <c r="E543" s="1">
        <v>1.8031000000000001</v>
      </c>
      <c r="F543" s="26">
        <v>4964</v>
      </c>
      <c r="G543" s="425">
        <v>42570</v>
      </c>
      <c r="H543" s="3" t="s">
        <v>501</v>
      </c>
      <c r="I543" s="4"/>
    </row>
    <row r="544" spans="1:9" ht="45">
      <c r="A544" s="6">
        <v>542</v>
      </c>
      <c r="B544" s="25" t="s">
        <v>543</v>
      </c>
      <c r="C544" s="25" t="str">
        <f>IF(D544=2,"NO","YES")</f>
        <v>YES</v>
      </c>
      <c r="D544" s="25">
        <f t="shared" si="9"/>
        <v>0.2</v>
      </c>
      <c r="E544" s="1">
        <v>0.49400000000000005</v>
      </c>
      <c r="F544" s="26">
        <v>1360</v>
      </c>
      <c r="G544" s="425">
        <v>42570</v>
      </c>
      <c r="H544" s="3" t="s">
        <v>501</v>
      </c>
      <c r="I544" s="4"/>
    </row>
    <row r="545" spans="1:9" ht="45">
      <c r="A545" s="6">
        <v>543</v>
      </c>
      <c r="B545" s="25" t="s">
        <v>544</v>
      </c>
      <c r="C545" s="25" t="str">
        <f>IF(D545=2,"NO","YES")</f>
        <v>YES</v>
      </c>
      <c r="D545" s="25">
        <f t="shared" si="9"/>
        <v>0.72</v>
      </c>
      <c r="E545" s="1">
        <v>1.7784</v>
      </c>
      <c r="F545" s="26">
        <v>4896</v>
      </c>
      <c r="G545" s="425">
        <v>42570</v>
      </c>
      <c r="H545" s="3" t="s">
        <v>501</v>
      </c>
      <c r="I545" s="4"/>
    </row>
    <row r="546" spans="1:9" ht="45">
      <c r="A546" s="6">
        <v>544</v>
      </c>
      <c r="B546" s="25" t="s">
        <v>545</v>
      </c>
      <c r="C546" s="25" t="str">
        <f>IF(D546=2,"NO","YES")</f>
        <v>YES</v>
      </c>
      <c r="D546" s="25">
        <f t="shared" si="9"/>
        <v>0.32</v>
      </c>
      <c r="E546" s="1">
        <v>0.7904000000000001</v>
      </c>
      <c r="F546" s="26">
        <v>2176</v>
      </c>
      <c r="G546" s="425">
        <v>42570</v>
      </c>
      <c r="H546" s="3" t="s">
        <v>501</v>
      </c>
      <c r="I546" s="4"/>
    </row>
    <row r="547" spans="1:9" ht="45">
      <c r="A547" s="6">
        <v>545</v>
      </c>
      <c r="B547" s="25" t="s">
        <v>546</v>
      </c>
      <c r="C547" s="25" t="str">
        <f>IF(D547=2,"NO","YES")</f>
        <v>NO</v>
      </c>
      <c r="D547" s="25">
        <f t="shared" si="9"/>
        <v>2</v>
      </c>
      <c r="E547" s="1">
        <v>4.9400000000000004</v>
      </c>
      <c r="F547" s="26">
        <v>13600</v>
      </c>
      <c r="G547" s="425">
        <v>42570</v>
      </c>
      <c r="H547" s="3" t="s">
        <v>501</v>
      </c>
      <c r="I547" s="4"/>
    </row>
    <row r="548" spans="1:9" ht="45">
      <c r="A548" s="6">
        <v>546</v>
      </c>
      <c r="B548" s="25" t="s">
        <v>547</v>
      </c>
      <c r="C548" s="25" t="str">
        <f>IF(D548=2,"NO","YES")</f>
        <v>YES</v>
      </c>
      <c r="D548" s="25">
        <f t="shared" si="9"/>
        <v>1.51</v>
      </c>
      <c r="E548" s="1">
        <v>3.7297000000000002</v>
      </c>
      <c r="F548" s="26">
        <v>10268</v>
      </c>
      <c r="G548" s="425">
        <v>42570</v>
      </c>
      <c r="H548" s="3" t="s">
        <v>501</v>
      </c>
      <c r="I548" s="4"/>
    </row>
    <row r="549" spans="1:9" ht="45">
      <c r="A549" s="6">
        <v>547</v>
      </c>
      <c r="B549" s="25" t="s">
        <v>548</v>
      </c>
      <c r="C549" s="25" t="str">
        <f>IF(D549=2,"NO","YES")</f>
        <v>YES</v>
      </c>
      <c r="D549" s="25">
        <f t="shared" si="9"/>
        <v>1.51</v>
      </c>
      <c r="E549" s="1">
        <v>3.7297000000000002</v>
      </c>
      <c r="F549" s="26">
        <v>10268</v>
      </c>
      <c r="G549" s="425">
        <v>42570</v>
      </c>
      <c r="H549" s="3" t="s">
        <v>501</v>
      </c>
      <c r="I549" s="4"/>
    </row>
    <row r="550" spans="1:9" ht="45">
      <c r="A550" s="6">
        <v>548</v>
      </c>
      <c r="B550" s="25" t="s">
        <v>549</v>
      </c>
      <c r="C550" s="25" t="str">
        <f>IF(D550=2,"NO","YES")</f>
        <v>YES</v>
      </c>
      <c r="D550" s="25">
        <f t="shared" si="9"/>
        <v>1.05</v>
      </c>
      <c r="E550" s="1">
        <v>2.5935000000000001</v>
      </c>
      <c r="F550" s="26">
        <v>7140</v>
      </c>
      <c r="G550" s="425">
        <v>42570</v>
      </c>
      <c r="H550" s="3" t="s">
        <v>501</v>
      </c>
      <c r="I550" s="4"/>
    </row>
    <row r="551" spans="1:9" ht="45">
      <c r="A551" s="6">
        <v>549</v>
      </c>
      <c r="B551" s="25" t="s">
        <v>550</v>
      </c>
      <c r="C551" s="25" t="str">
        <f>IF(D551=2,"NO","YES")</f>
        <v>YES</v>
      </c>
      <c r="D551" s="25">
        <f t="shared" si="9"/>
        <v>1.1200000000000001</v>
      </c>
      <c r="E551" s="1">
        <v>2.7664000000000004</v>
      </c>
      <c r="F551" s="26">
        <v>7616</v>
      </c>
      <c r="G551" s="425">
        <v>42570</v>
      </c>
      <c r="H551" s="3" t="s">
        <v>501</v>
      </c>
      <c r="I551" s="4"/>
    </row>
    <row r="552" spans="1:9" ht="45">
      <c r="A552" s="6">
        <v>550</v>
      </c>
      <c r="B552" s="25" t="s">
        <v>551</v>
      </c>
      <c r="C552" s="25" t="str">
        <f>IF(D552=2,"NO","YES")</f>
        <v>YES</v>
      </c>
      <c r="D552" s="25">
        <f t="shared" si="9"/>
        <v>1.85</v>
      </c>
      <c r="E552" s="1">
        <v>4.5695000000000006</v>
      </c>
      <c r="F552" s="26">
        <v>12580</v>
      </c>
      <c r="G552" s="425">
        <v>42570</v>
      </c>
      <c r="H552" s="3" t="s">
        <v>501</v>
      </c>
      <c r="I552" s="4"/>
    </row>
    <row r="553" spans="1:9" ht="45">
      <c r="A553" s="6">
        <v>551</v>
      </c>
      <c r="B553" s="25" t="s">
        <v>552</v>
      </c>
      <c r="C553" s="25" t="str">
        <f>IF(D553=2,"NO","YES")</f>
        <v>YES</v>
      </c>
      <c r="D553" s="25">
        <f t="shared" si="9"/>
        <v>1.59</v>
      </c>
      <c r="E553" s="1">
        <v>3.9273000000000007</v>
      </c>
      <c r="F553" s="26">
        <v>10812</v>
      </c>
      <c r="G553" s="425">
        <v>42570</v>
      </c>
      <c r="H553" s="3" t="s">
        <v>501</v>
      </c>
      <c r="I553" s="4"/>
    </row>
    <row r="554" spans="1:9" ht="45">
      <c r="A554" s="6">
        <v>552</v>
      </c>
      <c r="B554" s="25" t="s">
        <v>553</v>
      </c>
      <c r="C554" s="25" t="str">
        <f>IF(D554=2,"NO","YES")</f>
        <v>YES</v>
      </c>
      <c r="D554" s="25">
        <f t="shared" si="9"/>
        <v>0.2</v>
      </c>
      <c r="E554" s="1">
        <v>0.49400000000000005</v>
      </c>
      <c r="F554" s="26">
        <v>1360</v>
      </c>
      <c r="G554" s="425">
        <v>42570</v>
      </c>
      <c r="H554" s="3" t="s">
        <v>501</v>
      </c>
      <c r="I554" s="4"/>
    </row>
    <row r="555" spans="1:9" ht="30">
      <c r="A555" s="6">
        <v>553</v>
      </c>
      <c r="B555" s="25" t="s">
        <v>554</v>
      </c>
      <c r="C555" s="25" t="str">
        <f>IF(D555=2,"NO","YES")</f>
        <v>YES</v>
      </c>
      <c r="D555" s="25">
        <f t="shared" si="9"/>
        <v>0.56000000000000005</v>
      </c>
      <c r="E555" s="1">
        <v>1.3832000000000002</v>
      </c>
      <c r="F555" s="26">
        <v>3808</v>
      </c>
      <c r="G555" s="425">
        <v>42570</v>
      </c>
      <c r="H555" s="3" t="s">
        <v>501</v>
      </c>
      <c r="I555" s="4"/>
    </row>
    <row r="556" spans="1:9" ht="30">
      <c r="A556" s="6">
        <v>554</v>
      </c>
      <c r="B556" s="25" t="s">
        <v>555</v>
      </c>
      <c r="C556" s="25" t="str">
        <f>IF(D556=2,"NO","YES")</f>
        <v>YES</v>
      </c>
      <c r="D556" s="25">
        <f t="shared" si="9"/>
        <v>1.1499999999999999</v>
      </c>
      <c r="E556" s="1">
        <v>2.8405</v>
      </c>
      <c r="F556" s="26">
        <v>7820</v>
      </c>
      <c r="G556" s="425">
        <v>42570</v>
      </c>
      <c r="H556" s="3" t="s">
        <v>501</v>
      </c>
      <c r="I556" s="4"/>
    </row>
    <row r="557" spans="1:9" ht="45">
      <c r="A557" s="6">
        <v>555</v>
      </c>
      <c r="B557" s="25" t="s">
        <v>556</v>
      </c>
      <c r="C557" s="25" t="str">
        <f>IF(D557=2,"NO","YES")</f>
        <v>YES</v>
      </c>
      <c r="D557" s="25">
        <f t="shared" si="9"/>
        <v>0.11</v>
      </c>
      <c r="E557" s="1">
        <v>0.2717</v>
      </c>
      <c r="F557" s="26">
        <v>748</v>
      </c>
      <c r="G557" s="425">
        <v>42570</v>
      </c>
      <c r="H557" s="3" t="s">
        <v>501</v>
      </c>
      <c r="I557" s="4"/>
    </row>
    <row r="558" spans="1:9" ht="45">
      <c r="A558" s="6">
        <v>556</v>
      </c>
      <c r="B558" s="25" t="s">
        <v>557</v>
      </c>
      <c r="C558" s="25" t="str">
        <f>IF(D558=2,"NO","YES")</f>
        <v>YES</v>
      </c>
      <c r="D558" s="25">
        <f t="shared" si="9"/>
        <v>0.37</v>
      </c>
      <c r="E558" s="1">
        <v>0.91390000000000005</v>
      </c>
      <c r="F558" s="26">
        <v>2516</v>
      </c>
      <c r="G558" s="425">
        <v>42570</v>
      </c>
      <c r="H558" s="3" t="s">
        <v>501</v>
      </c>
      <c r="I558" s="4"/>
    </row>
    <row r="559" spans="1:9" ht="45">
      <c r="A559" s="6">
        <v>557</v>
      </c>
      <c r="B559" s="25" t="s">
        <v>558</v>
      </c>
      <c r="C559" s="25" t="str">
        <f>IF(D559=2,"NO","YES")</f>
        <v>YES</v>
      </c>
      <c r="D559" s="25">
        <f t="shared" si="9"/>
        <v>0.36</v>
      </c>
      <c r="E559" s="1">
        <v>0.88919999999999999</v>
      </c>
      <c r="F559" s="26">
        <v>2448</v>
      </c>
      <c r="G559" s="425">
        <v>42570</v>
      </c>
      <c r="H559" s="3" t="s">
        <v>501</v>
      </c>
      <c r="I559" s="4"/>
    </row>
    <row r="560" spans="1:9" ht="45">
      <c r="A560" s="6">
        <v>558</v>
      </c>
      <c r="B560" s="25" t="s">
        <v>369</v>
      </c>
      <c r="C560" s="25" t="str">
        <f>IF(D560=2,"NO","YES")</f>
        <v>YES</v>
      </c>
      <c r="D560" s="25">
        <f t="shared" si="9"/>
        <v>1.53</v>
      </c>
      <c r="E560" s="1">
        <v>3.7791000000000006</v>
      </c>
      <c r="F560" s="26">
        <v>10404</v>
      </c>
      <c r="G560" s="425">
        <v>42570</v>
      </c>
      <c r="H560" s="3" t="s">
        <v>501</v>
      </c>
      <c r="I560" s="4"/>
    </row>
    <row r="561" spans="1:9" ht="45">
      <c r="A561" s="6">
        <v>559</v>
      </c>
      <c r="B561" s="25" t="s">
        <v>559</v>
      </c>
      <c r="C561" s="25" t="str">
        <f>IF(D561=2,"NO","YES")</f>
        <v>YES</v>
      </c>
      <c r="D561" s="25">
        <f t="shared" si="9"/>
        <v>1.1499999999999999</v>
      </c>
      <c r="E561" s="1">
        <v>2.8405</v>
      </c>
      <c r="F561" s="26">
        <v>7820</v>
      </c>
      <c r="G561" s="425">
        <v>42570</v>
      </c>
      <c r="H561" s="3" t="s">
        <v>501</v>
      </c>
      <c r="I561" s="4"/>
    </row>
    <row r="562" spans="1:9" ht="45">
      <c r="A562" s="6">
        <v>560</v>
      </c>
      <c r="B562" s="25" t="s">
        <v>560</v>
      </c>
      <c r="C562" s="25" t="str">
        <f>IF(D562=2,"NO","YES")</f>
        <v>YES</v>
      </c>
      <c r="D562" s="25">
        <f t="shared" si="9"/>
        <v>1.85</v>
      </c>
      <c r="E562" s="1">
        <v>4.5695000000000006</v>
      </c>
      <c r="F562" s="26">
        <v>12580</v>
      </c>
      <c r="G562" s="425">
        <v>42570</v>
      </c>
      <c r="H562" s="3" t="s">
        <v>501</v>
      </c>
      <c r="I562" s="4"/>
    </row>
    <row r="563" spans="1:9" ht="45">
      <c r="A563" s="6">
        <v>561</v>
      </c>
      <c r="B563" s="25" t="s">
        <v>561</v>
      </c>
      <c r="C563" s="25" t="str">
        <f>IF(D563=2,"NO","YES")</f>
        <v>YES</v>
      </c>
      <c r="D563" s="25">
        <f t="shared" si="9"/>
        <v>0.65</v>
      </c>
      <c r="E563" s="1">
        <v>1.6055000000000001</v>
      </c>
      <c r="F563" s="26">
        <v>4420</v>
      </c>
      <c r="G563" s="425">
        <v>42570</v>
      </c>
      <c r="H563" s="3" t="s">
        <v>501</v>
      </c>
      <c r="I563" s="4"/>
    </row>
    <row r="564" spans="1:9" ht="45">
      <c r="A564" s="6">
        <v>562</v>
      </c>
      <c r="B564" s="25" t="s">
        <v>562</v>
      </c>
      <c r="C564" s="25" t="str">
        <f>IF(D564=2,"NO","YES")</f>
        <v>YES</v>
      </c>
      <c r="D564" s="25">
        <f t="shared" si="9"/>
        <v>0.5</v>
      </c>
      <c r="E564" s="1">
        <v>1.2350000000000001</v>
      </c>
      <c r="F564" s="26">
        <v>3400</v>
      </c>
      <c r="G564" s="425">
        <v>42570</v>
      </c>
      <c r="H564" s="3" t="s">
        <v>501</v>
      </c>
      <c r="I564" s="4"/>
    </row>
    <row r="565" spans="1:9" ht="45">
      <c r="A565" s="6">
        <v>563</v>
      </c>
      <c r="B565" s="25" t="s">
        <v>563</v>
      </c>
      <c r="C565" s="25" t="str">
        <f>IF(D565=2,"NO","YES")</f>
        <v>YES</v>
      </c>
      <c r="D565" s="25">
        <f t="shared" si="9"/>
        <v>1.22</v>
      </c>
      <c r="E565" s="1">
        <v>3.0134000000000003</v>
      </c>
      <c r="F565" s="26">
        <v>8296</v>
      </c>
      <c r="G565" s="425">
        <v>42570</v>
      </c>
      <c r="H565" s="3" t="s">
        <v>501</v>
      </c>
      <c r="I565" s="4"/>
    </row>
    <row r="566" spans="1:9" ht="45">
      <c r="A566" s="6">
        <v>564</v>
      </c>
      <c r="B566" s="25" t="s">
        <v>564</v>
      </c>
      <c r="C566" s="25" t="str">
        <f>IF(D566=2,"NO","YES")</f>
        <v>YES</v>
      </c>
      <c r="D566" s="25">
        <f t="shared" ref="D566:D596" si="10">F566/6800</f>
        <v>1.74</v>
      </c>
      <c r="E566" s="1">
        <v>4.2978000000000005</v>
      </c>
      <c r="F566" s="26">
        <v>11832</v>
      </c>
      <c r="G566" s="425">
        <v>42570</v>
      </c>
      <c r="H566" s="3" t="s">
        <v>501</v>
      </c>
      <c r="I566" s="4"/>
    </row>
    <row r="567" spans="1:9" ht="30">
      <c r="A567" s="6">
        <v>565</v>
      </c>
      <c r="B567" s="25" t="s">
        <v>565</v>
      </c>
      <c r="C567" s="25" t="str">
        <f>IF(D567=2,"NO","YES")</f>
        <v>YES</v>
      </c>
      <c r="D567" s="25">
        <f t="shared" si="10"/>
        <v>1.21</v>
      </c>
      <c r="E567" s="1">
        <v>2.9887000000000001</v>
      </c>
      <c r="F567" s="26">
        <v>8228</v>
      </c>
      <c r="G567" s="425">
        <v>42570</v>
      </c>
      <c r="H567" s="3" t="s">
        <v>501</v>
      </c>
      <c r="I567" s="4"/>
    </row>
    <row r="568" spans="1:9" ht="45">
      <c r="A568" s="6">
        <v>566</v>
      </c>
      <c r="B568" s="25" t="s">
        <v>566</v>
      </c>
      <c r="C568" s="25" t="str">
        <f>IF(D568=2,"NO","YES")</f>
        <v>YES</v>
      </c>
      <c r="D568" s="25">
        <f t="shared" si="10"/>
        <v>1.57</v>
      </c>
      <c r="E568" s="1">
        <v>3.8779000000000003</v>
      </c>
      <c r="F568" s="26">
        <v>10676</v>
      </c>
      <c r="G568" s="425">
        <v>42570</v>
      </c>
      <c r="H568" s="3" t="s">
        <v>501</v>
      </c>
      <c r="I568" s="4"/>
    </row>
    <row r="569" spans="1:9" ht="30">
      <c r="A569" s="6">
        <v>567</v>
      </c>
      <c r="B569" s="25" t="s">
        <v>567</v>
      </c>
      <c r="C569" s="25" t="str">
        <f>IF(D569=2,"NO","YES")</f>
        <v>YES</v>
      </c>
      <c r="D569" s="25">
        <f t="shared" si="10"/>
        <v>0.92</v>
      </c>
      <c r="E569" s="1">
        <v>2.2724000000000002</v>
      </c>
      <c r="F569" s="26">
        <v>6256</v>
      </c>
      <c r="G569" s="425">
        <v>42570</v>
      </c>
      <c r="H569" s="3" t="s">
        <v>501</v>
      </c>
      <c r="I569" s="4"/>
    </row>
    <row r="570" spans="1:9" ht="45">
      <c r="A570" s="6">
        <v>568</v>
      </c>
      <c r="B570" s="25" t="s">
        <v>568</v>
      </c>
      <c r="C570" s="25" t="str">
        <f>IF(D570=2,"NO","YES")</f>
        <v>NO</v>
      </c>
      <c r="D570" s="25">
        <f t="shared" si="10"/>
        <v>2</v>
      </c>
      <c r="E570" s="1">
        <v>4.9400000000000004</v>
      </c>
      <c r="F570" s="26">
        <v>13600</v>
      </c>
      <c r="G570" s="425">
        <v>42570</v>
      </c>
      <c r="H570" s="3" t="s">
        <v>501</v>
      </c>
      <c r="I570" s="4"/>
    </row>
    <row r="571" spans="1:9" ht="45">
      <c r="A571" s="6">
        <v>569</v>
      </c>
      <c r="B571" s="25" t="s">
        <v>569</v>
      </c>
      <c r="C571" s="25" t="str">
        <f>IF(D571=2,"NO","YES")</f>
        <v>YES</v>
      </c>
      <c r="D571" s="25">
        <f t="shared" si="10"/>
        <v>1.44</v>
      </c>
      <c r="E571" s="1">
        <v>3.5568</v>
      </c>
      <c r="F571" s="26">
        <v>9792</v>
      </c>
      <c r="G571" s="425">
        <v>42570</v>
      </c>
      <c r="H571" s="3" t="s">
        <v>501</v>
      </c>
      <c r="I571" s="4"/>
    </row>
    <row r="572" spans="1:9" ht="45">
      <c r="A572" s="6">
        <v>570</v>
      </c>
      <c r="B572" s="25" t="s">
        <v>570</v>
      </c>
      <c r="C572" s="25" t="str">
        <f>IF(D572=2,"NO","YES")</f>
        <v>YES</v>
      </c>
      <c r="D572" s="25">
        <f t="shared" si="10"/>
        <v>1.8</v>
      </c>
      <c r="E572" s="1">
        <v>4.4460000000000006</v>
      </c>
      <c r="F572" s="26">
        <v>12240</v>
      </c>
      <c r="G572" s="425">
        <v>42570</v>
      </c>
      <c r="H572" s="3" t="s">
        <v>501</v>
      </c>
      <c r="I572" s="4"/>
    </row>
    <row r="573" spans="1:9" ht="45">
      <c r="A573" s="6">
        <v>571</v>
      </c>
      <c r="B573" s="25" t="s">
        <v>571</v>
      </c>
      <c r="C573" s="25" t="str">
        <f>IF(D573=2,"NO","YES")</f>
        <v>YES</v>
      </c>
      <c r="D573" s="25">
        <f t="shared" si="10"/>
        <v>0.35</v>
      </c>
      <c r="E573" s="1">
        <v>0.86450000000000005</v>
      </c>
      <c r="F573" s="26">
        <v>2380</v>
      </c>
      <c r="G573" s="425">
        <v>42570</v>
      </c>
      <c r="H573" s="3" t="s">
        <v>501</v>
      </c>
      <c r="I573" s="4"/>
    </row>
    <row r="574" spans="1:9" ht="45">
      <c r="A574" s="6">
        <v>572</v>
      </c>
      <c r="B574" s="25" t="s">
        <v>572</v>
      </c>
      <c r="C574" s="25" t="str">
        <f>IF(D574=2,"NO","YES")</f>
        <v>YES</v>
      </c>
      <c r="D574" s="25">
        <f t="shared" si="10"/>
        <v>1.06</v>
      </c>
      <c r="E574" s="1">
        <v>2.6182000000000003</v>
      </c>
      <c r="F574" s="26">
        <v>7208</v>
      </c>
      <c r="G574" s="425">
        <v>42570</v>
      </c>
      <c r="H574" s="3" t="s">
        <v>501</v>
      </c>
      <c r="I574" s="4"/>
    </row>
    <row r="575" spans="1:9" ht="30">
      <c r="A575" s="6">
        <v>573</v>
      </c>
      <c r="B575" s="25" t="s">
        <v>373</v>
      </c>
      <c r="C575" s="25" t="str">
        <f>IF(D575=2,"NO","YES")</f>
        <v>YES</v>
      </c>
      <c r="D575" s="25">
        <f t="shared" si="10"/>
        <v>1.1499999999999999</v>
      </c>
      <c r="E575" s="1">
        <v>2.8405</v>
      </c>
      <c r="F575" s="26">
        <v>7820</v>
      </c>
      <c r="G575" s="425">
        <v>42570</v>
      </c>
      <c r="H575" s="3" t="s">
        <v>501</v>
      </c>
      <c r="I575" s="4"/>
    </row>
    <row r="576" spans="1:9" ht="45">
      <c r="A576" s="6">
        <v>574</v>
      </c>
      <c r="B576" s="25" t="s">
        <v>573</v>
      </c>
      <c r="C576" s="25" t="str">
        <f>IF(D576=2,"NO","YES")</f>
        <v>NO</v>
      </c>
      <c r="D576" s="25">
        <f t="shared" si="10"/>
        <v>2</v>
      </c>
      <c r="E576" s="1">
        <v>4.9400000000000004</v>
      </c>
      <c r="F576" s="26">
        <v>13600</v>
      </c>
      <c r="G576" s="425">
        <v>42570</v>
      </c>
      <c r="H576" s="3" t="s">
        <v>501</v>
      </c>
      <c r="I576" s="4"/>
    </row>
    <row r="577" spans="1:9" ht="45">
      <c r="A577" s="6">
        <v>575</v>
      </c>
      <c r="B577" s="25" t="s">
        <v>574</v>
      </c>
      <c r="C577" s="25" t="str">
        <f>IF(D577=2,"NO","YES")</f>
        <v>YES</v>
      </c>
      <c r="D577" s="25">
        <f t="shared" si="10"/>
        <v>1.2</v>
      </c>
      <c r="E577" s="1">
        <v>2.964</v>
      </c>
      <c r="F577" s="26">
        <v>8160</v>
      </c>
      <c r="G577" s="425">
        <v>42570</v>
      </c>
      <c r="H577" s="3" t="s">
        <v>501</v>
      </c>
      <c r="I577" s="4"/>
    </row>
    <row r="578" spans="1:9" ht="45">
      <c r="A578" s="6">
        <v>576</v>
      </c>
      <c r="B578" s="25" t="s">
        <v>575</v>
      </c>
      <c r="C578" s="25" t="str">
        <f>IF(D578=2,"NO","YES")</f>
        <v>YES</v>
      </c>
      <c r="D578" s="25">
        <f t="shared" si="10"/>
        <v>1.1000000000000001</v>
      </c>
      <c r="E578" s="1">
        <v>2.7170000000000005</v>
      </c>
      <c r="F578" s="26">
        <v>7480</v>
      </c>
      <c r="G578" s="425">
        <v>42570</v>
      </c>
      <c r="H578" s="3" t="s">
        <v>501</v>
      </c>
      <c r="I578" s="4"/>
    </row>
    <row r="579" spans="1:9" ht="30">
      <c r="A579" s="6">
        <v>577</v>
      </c>
      <c r="B579" s="25" t="s">
        <v>576</v>
      </c>
      <c r="C579" s="25" t="str">
        <f>IF(D579=2,"NO","YES")</f>
        <v>YES</v>
      </c>
      <c r="D579" s="25">
        <f t="shared" si="10"/>
        <v>0.49</v>
      </c>
      <c r="E579" s="1">
        <v>1.2103000000000002</v>
      </c>
      <c r="F579" s="26">
        <v>3332</v>
      </c>
      <c r="G579" s="425">
        <v>42570</v>
      </c>
      <c r="H579" s="3" t="s">
        <v>501</v>
      </c>
      <c r="I579" s="4"/>
    </row>
    <row r="580" spans="1:9" ht="45">
      <c r="A580" s="6">
        <v>578</v>
      </c>
      <c r="B580" s="25" t="s">
        <v>577</v>
      </c>
      <c r="C580" s="25" t="str">
        <f>IF(D580=2,"NO","YES")</f>
        <v>YES</v>
      </c>
      <c r="D580" s="25">
        <f t="shared" si="10"/>
        <v>1.05</v>
      </c>
      <c r="E580" s="1">
        <v>2.5935000000000001</v>
      </c>
      <c r="F580" s="26">
        <v>7140</v>
      </c>
      <c r="G580" s="425">
        <v>42570</v>
      </c>
      <c r="H580" s="3" t="s">
        <v>501</v>
      </c>
      <c r="I580" s="4"/>
    </row>
    <row r="581" spans="1:9" ht="45">
      <c r="A581" s="6">
        <v>579</v>
      </c>
      <c r="B581" s="25" t="s">
        <v>578</v>
      </c>
      <c r="C581" s="25" t="str">
        <f>IF(D581=2,"NO","YES")</f>
        <v>YES</v>
      </c>
      <c r="D581" s="25">
        <f t="shared" si="10"/>
        <v>0.28999999999999998</v>
      </c>
      <c r="E581" s="1">
        <v>0.71630000000000005</v>
      </c>
      <c r="F581" s="26">
        <v>1972</v>
      </c>
      <c r="G581" s="425">
        <v>42570</v>
      </c>
      <c r="H581" s="3" t="s">
        <v>501</v>
      </c>
      <c r="I581" s="4"/>
    </row>
    <row r="582" spans="1:9" ht="45">
      <c r="A582" s="6">
        <v>580</v>
      </c>
      <c r="B582" s="25" t="s">
        <v>579</v>
      </c>
      <c r="C582" s="25" t="str">
        <f>IF(D582=2,"NO","YES")</f>
        <v>NO</v>
      </c>
      <c r="D582" s="25">
        <f t="shared" si="10"/>
        <v>2</v>
      </c>
      <c r="E582" s="1">
        <v>4.9400000000000004</v>
      </c>
      <c r="F582" s="26">
        <v>13600</v>
      </c>
      <c r="G582" s="425">
        <v>42570</v>
      </c>
      <c r="H582" s="3" t="s">
        <v>501</v>
      </c>
      <c r="I582" s="4"/>
    </row>
    <row r="583" spans="1:9" ht="30">
      <c r="A583" s="6">
        <v>581</v>
      </c>
      <c r="B583" s="25" t="s">
        <v>580</v>
      </c>
      <c r="C583" s="25" t="str">
        <f>IF(D583=2,"NO","YES")</f>
        <v>YES</v>
      </c>
      <c r="D583" s="25">
        <f t="shared" si="10"/>
        <v>0.54</v>
      </c>
      <c r="E583" s="1">
        <v>1.3338000000000001</v>
      </c>
      <c r="F583" s="26">
        <v>3672</v>
      </c>
      <c r="G583" s="425">
        <v>42570</v>
      </c>
      <c r="H583" s="3" t="s">
        <v>501</v>
      </c>
      <c r="I583" s="4"/>
    </row>
    <row r="584" spans="1:9" ht="30">
      <c r="A584" s="6">
        <v>582</v>
      </c>
      <c r="B584" s="25" t="s">
        <v>581</v>
      </c>
      <c r="C584" s="25" t="str">
        <f>IF(D584=2,"NO","YES")</f>
        <v>YES</v>
      </c>
      <c r="D584" s="25">
        <f t="shared" si="10"/>
        <v>0.28000000000000003</v>
      </c>
      <c r="E584" s="1">
        <v>0.6916000000000001</v>
      </c>
      <c r="F584" s="26">
        <v>1904</v>
      </c>
      <c r="G584" s="425">
        <v>42570</v>
      </c>
      <c r="H584" s="3" t="s">
        <v>501</v>
      </c>
      <c r="I584" s="4"/>
    </row>
    <row r="585" spans="1:9" ht="45">
      <c r="A585" s="6">
        <v>583</v>
      </c>
      <c r="B585" s="25" t="s">
        <v>582</v>
      </c>
      <c r="C585" s="25" t="str">
        <f>IF(D585=2,"NO","YES")</f>
        <v>NO</v>
      </c>
      <c r="D585" s="25">
        <f t="shared" si="10"/>
        <v>2</v>
      </c>
      <c r="E585" s="1">
        <v>4.9400000000000004</v>
      </c>
      <c r="F585" s="26">
        <v>13600</v>
      </c>
      <c r="G585" s="425">
        <v>42570</v>
      </c>
      <c r="H585" s="3" t="s">
        <v>501</v>
      </c>
      <c r="I585" s="4"/>
    </row>
    <row r="586" spans="1:9" ht="45">
      <c r="A586" s="6">
        <v>584</v>
      </c>
      <c r="B586" s="35" t="s">
        <v>583</v>
      </c>
      <c r="C586" s="25" t="str">
        <f>IF(D586=2,"NO","YES")</f>
        <v>YES</v>
      </c>
      <c r="D586" s="36">
        <f t="shared" si="10"/>
        <v>0.42</v>
      </c>
      <c r="E586" s="1">
        <v>1.0374000000000001</v>
      </c>
      <c r="F586" s="30">
        <v>2856</v>
      </c>
      <c r="G586" s="109">
        <v>42656</v>
      </c>
      <c r="H586" s="3" t="s">
        <v>501</v>
      </c>
      <c r="I586" s="4"/>
    </row>
    <row r="587" spans="1:9" ht="30">
      <c r="A587" s="6">
        <v>585</v>
      </c>
      <c r="B587" s="35" t="s">
        <v>584</v>
      </c>
      <c r="C587" s="25" t="str">
        <f>IF(D587=2,"NO","YES")</f>
        <v>YES</v>
      </c>
      <c r="D587" s="36">
        <f t="shared" si="10"/>
        <v>0.21</v>
      </c>
      <c r="E587" s="1">
        <v>0.51870000000000005</v>
      </c>
      <c r="F587" s="11">
        <v>1428</v>
      </c>
      <c r="G587" s="109">
        <v>42656</v>
      </c>
      <c r="H587" s="3" t="s">
        <v>501</v>
      </c>
      <c r="I587" s="4"/>
    </row>
    <row r="588" spans="1:9" ht="30">
      <c r="A588" s="6">
        <v>586</v>
      </c>
      <c r="B588" s="35" t="s">
        <v>585</v>
      </c>
      <c r="C588" s="25" t="str">
        <f>IF(D588=2,"NO","YES")</f>
        <v>NO</v>
      </c>
      <c r="D588" s="36">
        <f t="shared" si="10"/>
        <v>2</v>
      </c>
      <c r="E588" s="1">
        <v>4.9400000000000004</v>
      </c>
      <c r="F588" s="11">
        <v>13600</v>
      </c>
      <c r="G588" s="109">
        <v>42656</v>
      </c>
      <c r="H588" s="3" t="s">
        <v>501</v>
      </c>
      <c r="I588" s="4"/>
    </row>
    <row r="589" spans="1:9">
      <c r="A589" s="6">
        <v>587</v>
      </c>
      <c r="B589" s="35" t="s">
        <v>586</v>
      </c>
      <c r="C589" s="25" t="str">
        <f>IF(D589=2,"NO","YES")</f>
        <v>YES</v>
      </c>
      <c r="D589" s="36">
        <f t="shared" si="10"/>
        <v>0.65</v>
      </c>
      <c r="E589" s="1">
        <v>1.6055000000000001</v>
      </c>
      <c r="F589" s="11">
        <v>4420</v>
      </c>
      <c r="G589" s="109">
        <v>42656</v>
      </c>
      <c r="H589" s="3" t="s">
        <v>501</v>
      </c>
      <c r="I589" s="4"/>
    </row>
    <row r="590" spans="1:9" ht="30">
      <c r="A590" s="6">
        <v>588</v>
      </c>
      <c r="B590" s="35" t="s">
        <v>587</v>
      </c>
      <c r="C590" s="25" t="str">
        <f>IF(D590=2,"NO","YES")</f>
        <v>YES</v>
      </c>
      <c r="D590" s="36">
        <f t="shared" si="10"/>
        <v>1.26</v>
      </c>
      <c r="E590" s="1">
        <v>3.1122000000000001</v>
      </c>
      <c r="F590" s="37">
        <v>8568</v>
      </c>
      <c r="G590" s="97">
        <v>42728</v>
      </c>
      <c r="H590" s="3" t="s">
        <v>501</v>
      </c>
      <c r="I590" s="4"/>
    </row>
    <row r="591" spans="1:9" ht="45">
      <c r="A591" s="6">
        <v>589</v>
      </c>
      <c r="B591" s="35" t="s">
        <v>588</v>
      </c>
      <c r="C591" s="25" t="str">
        <f>IF(D591=2,"NO","YES")</f>
        <v>YES</v>
      </c>
      <c r="D591" s="36">
        <f t="shared" si="10"/>
        <v>0.33</v>
      </c>
      <c r="E591" s="1">
        <v>0.81510000000000016</v>
      </c>
      <c r="F591" s="37">
        <v>2244</v>
      </c>
      <c r="G591" s="97">
        <v>42728</v>
      </c>
      <c r="H591" s="3" t="s">
        <v>501</v>
      </c>
      <c r="I591" s="4"/>
    </row>
    <row r="592" spans="1:9" ht="45">
      <c r="A592" s="6">
        <v>590</v>
      </c>
      <c r="B592" s="35" t="s">
        <v>589</v>
      </c>
      <c r="C592" s="25" t="str">
        <f>IF(D592=2,"NO","YES")</f>
        <v>YES</v>
      </c>
      <c r="D592" s="36">
        <f t="shared" si="10"/>
        <v>0.33</v>
      </c>
      <c r="E592" s="1">
        <v>0.81510000000000016</v>
      </c>
      <c r="F592" s="37">
        <v>2244</v>
      </c>
      <c r="G592" s="97">
        <v>42728</v>
      </c>
      <c r="H592" s="3" t="s">
        <v>501</v>
      </c>
      <c r="I592" s="4"/>
    </row>
    <row r="593" spans="1:9" ht="45">
      <c r="A593" s="6">
        <v>591</v>
      </c>
      <c r="B593" s="35" t="s">
        <v>590</v>
      </c>
      <c r="C593" s="25" t="str">
        <f>IF(D593=2,"NO","YES")</f>
        <v>YES</v>
      </c>
      <c r="D593" s="36">
        <f t="shared" si="10"/>
        <v>0.36</v>
      </c>
      <c r="E593" s="1">
        <v>0.88919999999999999</v>
      </c>
      <c r="F593" s="37">
        <v>2448</v>
      </c>
      <c r="G593" s="97">
        <v>42728</v>
      </c>
      <c r="H593" s="3" t="s">
        <v>501</v>
      </c>
      <c r="I593" s="4"/>
    </row>
    <row r="594" spans="1:9">
      <c r="A594" s="6">
        <v>592</v>
      </c>
      <c r="B594" s="38" t="s">
        <v>591</v>
      </c>
      <c r="C594" s="25" t="str">
        <f>IF(D594=2,"NO","YES")</f>
        <v>YES</v>
      </c>
      <c r="D594" s="39">
        <f t="shared" si="10"/>
        <v>0.99</v>
      </c>
      <c r="E594" s="1">
        <v>2.4453</v>
      </c>
      <c r="F594" s="39">
        <v>6732</v>
      </c>
      <c r="G594" s="99">
        <v>42612</v>
      </c>
      <c r="H594" s="3" t="s">
        <v>501</v>
      </c>
      <c r="I594" s="4"/>
    </row>
    <row r="595" spans="1:9">
      <c r="A595" s="6">
        <v>593</v>
      </c>
      <c r="B595" s="38" t="s">
        <v>592</v>
      </c>
      <c r="C595" s="25" t="str">
        <f>IF(D595=2,"NO","YES")</f>
        <v>NO</v>
      </c>
      <c r="D595" s="39">
        <f t="shared" si="10"/>
        <v>2</v>
      </c>
      <c r="E595" s="1">
        <v>4.9400000000000004</v>
      </c>
      <c r="F595" s="39">
        <v>13600</v>
      </c>
      <c r="G595" s="99">
        <v>42612</v>
      </c>
      <c r="H595" s="3" t="s">
        <v>501</v>
      </c>
      <c r="I595" s="4"/>
    </row>
    <row r="596" spans="1:9">
      <c r="A596" s="6">
        <v>594</v>
      </c>
      <c r="B596" s="38" t="s">
        <v>593</v>
      </c>
      <c r="C596" s="25" t="str">
        <f>IF(D596=2,"NO","YES")</f>
        <v>YES</v>
      </c>
      <c r="D596" s="39">
        <f t="shared" si="10"/>
        <v>0.81</v>
      </c>
      <c r="E596" s="1">
        <v>2.0007000000000001</v>
      </c>
      <c r="F596" s="39">
        <v>5508</v>
      </c>
      <c r="G596" s="99">
        <v>42612</v>
      </c>
      <c r="H596" s="3" t="s">
        <v>501</v>
      </c>
      <c r="I596" s="4"/>
    </row>
    <row r="597" spans="1:9" ht="45">
      <c r="A597" s="6">
        <v>595</v>
      </c>
      <c r="B597" s="40" t="s">
        <v>594</v>
      </c>
      <c r="C597" s="25" t="str">
        <f>IF(D597=2,"NO","YES")</f>
        <v>YES</v>
      </c>
      <c r="D597" s="41">
        <f>F597/6800</f>
        <v>0.54</v>
      </c>
      <c r="E597" s="1">
        <v>1.3338000000000001</v>
      </c>
      <c r="F597" s="26">
        <v>3672</v>
      </c>
      <c r="G597" s="425">
        <v>42570</v>
      </c>
      <c r="H597" s="3" t="s">
        <v>595</v>
      </c>
      <c r="I597" s="4"/>
    </row>
    <row r="598" spans="1:9" ht="60">
      <c r="A598" s="6">
        <v>596</v>
      </c>
      <c r="B598" s="40" t="s">
        <v>596</v>
      </c>
      <c r="C598" s="25" t="str">
        <f>IF(D598=2,"NO","YES")</f>
        <v>YES</v>
      </c>
      <c r="D598" s="41">
        <f t="shared" ref="D598:D661" si="11">F598/6800</f>
        <v>0.7</v>
      </c>
      <c r="E598" s="1">
        <v>1.7290000000000001</v>
      </c>
      <c r="F598" s="26">
        <v>4760</v>
      </c>
      <c r="G598" s="425">
        <v>42570</v>
      </c>
      <c r="H598" s="3" t="s">
        <v>595</v>
      </c>
      <c r="I598" s="4"/>
    </row>
    <row r="599" spans="1:9" ht="45">
      <c r="A599" s="6">
        <v>597</v>
      </c>
      <c r="B599" s="40" t="s">
        <v>597</v>
      </c>
      <c r="C599" s="25" t="str">
        <f>IF(D599=2,"NO","YES")</f>
        <v>YES</v>
      </c>
      <c r="D599" s="41">
        <f t="shared" si="11"/>
        <v>0.67</v>
      </c>
      <c r="E599" s="1">
        <v>1.6549000000000003</v>
      </c>
      <c r="F599" s="26">
        <v>4556</v>
      </c>
      <c r="G599" s="425">
        <v>42570</v>
      </c>
      <c r="H599" s="3" t="s">
        <v>595</v>
      </c>
      <c r="I599" s="4"/>
    </row>
    <row r="600" spans="1:9" ht="45">
      <c r="A600" s="6">
        <v>598</v>
      </c>
      <c r="B600" s="40" t="s">
        <v>598</v>
      </c>
      <c r="C600" s="25" t="str">
        <f>IF(D600=2,"NO","YES")</f>
        <v>YES</v>
      </c>
      <c r="D600" s="41">
        <f t="shared" si="11"/>
        <v>1.49</v>
      </c>
      <c r="E600" s="1">
        <v>3.6803000000000003</v>
      </c>
      <c r="F600" s="26">
        <v>10132</v>
      </c>
      <c r="G600" s="425">
        <v>42570</v>
      </c>
      <c r="H600" s="3" t="s">
        <v>595</v>
      </c>
      <c r="I600" s="4"/>
    </row>
    <row r="601" spans="1:9" ht="45">
      <c r="A601" s="6">
        <v>599</v>
      </c>
      <c r="B601" s="40" t="s">
        <v>599</v>
      </c>
      <c r="C601" s="25" t="str">
        <f>IF(D601=2,"NO","YES")</f>
        <v>YES</v>
      </c>
      <c r="D601" s="41">
        <f t="shared" si="11"/>
        <v>0.8</v>
      </c>
      <c r="E601" s="1">
        <v>1.9760000000000002</v>
      </c>
      <c r="F601" s="26">
        <v>5440</v>
      </c>
      <c r="G601" s="425">
        <v>42570</v>
      </c>
      <c r="H601" s="3" t="s">
        <v>595</v>
      </c>
      <c r="I601" s="4"/>
    </row>
    <row r="602" spans="1:9" ht="45">
      <c r="A602" s="6">
        <v>600</v>
      </c>
      <c r="B602" s="40" t="s">
        <v>600</v>
      </c>
      <c r="C602" s="25" t="str">
        <f>IF(D602=2,"NO","YES")</f>
        <v>YES</v>
      </c>
      <c r="D602" s="41">
        <f t="shared" si="11"/>
        <v>0.18</v>
      </c>
      <c r="E602" s="1">
        <v>0.4446</v>
      </c>
      <c r="F602" s="26">
        <v>1224</v>
      </c>
      <c r="G602" s="425">
        <v>42570</v>
      </c>
      <c r="H602" s="3" t="s">
        <v>595</v>
      </c>
      <c r="I602" s="4"/>
    </row>
    <row r="603" spans="1:9" ht="45">
      <c r="A603" s="6">
        <v>601</v>
      </c>
      <c r="B603" s="40" t="s">
        <v>600</v>
      </c>
      <c r="C603" s="25" t="str">
        <f>IF(D603=2,"NO","YES")</f>
        <v>YES</v>
      </c>
      <c r="D603" s="41">
        <f t="shared" si="11"/>
        <v>0.4</v>
      </c>
      <c r="E603" s="1">
        <v>0.9880000000000001</v>
      </c>
      <c r="F603" s="26">
        <v>2720</v>
      </c>
      <c r="G603" s="425">
        <v>42570</v>
      </c>
      <c r="H603" s="3" t="s">
        <v>595</v>
      </c>
      <c r="I603" s="4"/>
    </row>
    <row r="604" spans="1:9" ht="75">
      <c r="A604" s="6">
        <v>602</v>
      </c>
      <c r="B604" s="40" t="s">
        <v>601</v>
      </c>
      <c r="C604" s="25" t="str">
        <f>IF(D604=2,"NO","YES")</f>
        <v>YES</v>
      </c>
      <c r="D604" s="41">
        <f t="shared" si="11"/>
        <v>0.49</v>
      </c>
      <c r="E604" s="1">
        <v>1.2103000000000002</v>
      </c>
      <c r="F604" s="26">
        <v>3332</v>
      </c>
      <c r="G604" s="425">
        <v>42570</v>
      </c>
      <c r="H604" s="3" t="s">
        <v>595</v>
      </c>
      <c r="I604" s="4"/>
    </row>
    <row r="605" spans="1:9" ht="45">
      <c r="A605" s="6">
        <v>603</v>
      </c>
      <c r="B605" s="40" t="s">
        <v>602</v>
      </c>
      <c r="C605" s="25" t="str">
        <f>IF(D605=2,"NO","YES")</f>
        <v>NO</v>
      </c>
      <c r="D605" s="41">
        <f t="shared" si="11"/>
        <v>2</v>
      </c>
      <c r="E605" s="1">
        <v>4.9400000000000004</v>
      </c>
      <c r="F605" s="26">
        <v>13600</v>
      </c>
      <c r="G605" s="425">
        <v>42570</v>
      </c>
      <c r="H605" s="3" t="s">
        <v>595</v>
      </c>
      <c r="I605" s="4"/>
    </row>
    <row r="606" spans="1:9" ht="45">
      <c r="A606" s="6">
        <v>604</v>
      </c>
      <c r="B606" s="40" t="s">
        <v>603</v>
      </c>
      <c r="C606" s="25" t="str">
        <f>IF(D606=2,"NO","YES")</f>
        <v>YES</v>
      </c>
      <c r="D606" s="41">
        <f t="shared" si="11"/>
        <v>1.38</v>
      </c>
      <c r="E606" s="1">
        <v>3.4085999999999999</v>
      </c>
      <c r="F606" s="26">
        <v>9384</v>
      </c>
      <c r="G606" s="425">
        <v>42570</v>
      </c>
      <c r="H606" s="3" t="s">
        <v>595</v>
      </c>
      <c r="I606" s="4"/>
    </row>
    <row r="607" spans="1:9" ht="45">
      <c r="A607" s="6">
        <v>605</v>
      </c>
      <c r="B607" s="40" t="s">
        <v>604</v>
      </c>
      <c r="C607" s="25" t="str">
        <f>IF(D607=2,"NO","YES")</f>
        <v>YES</v>
      </c>
      <c r="D607" s="41">
        <f t="shared" si="11"/>
        <v>0.83</v>
      </c>
      <c r="E607" s="1">
        <v>2.0501</v>
      </c>
      <c r="F607" s="26">
        <v>5644</v>
      </c>
      <c r="G607" s="425">
        <v>42570</v>
      </c>
      <c r="H607" s="3" t="s">
        <v>595</v>
      </c>
      <c r="I607" s="4"/>
    </row>
    <row r="608" spans="1:9" ht="45">
      <c r="A608" s="6">
        <v>606</v>
      </c>
      <c r="B608" s="40" t="s">
        <v>605</v>
      </c>
      <c r="C608" s="25" t="str">
        <f>IF(D608=2,"NO","YES")</f>
        <v>NO</v>
      </c>
      <c r="D608" s="41">
        <f t="shared" si="11"/>
        <v>2</v>
      </c>
      <c r="E608" s="1">
        <v>4.9400000000000004</v>
      </c>
      <c r="F608" s="26">
        <v>13600</v>
      </c>
      <c r="G608" s="425">
        <v>42570</v>
      </c>
      <c r="H608" s="3" t="s">
        <v>595</v>
      </c>
      <c r="I608" s="4"/>
    </row>
    <row r="609" spans="1:9" ht="30">
      <c r="A609" s="6">
        <v>607</v>
      </c>
      <c r="B609" s="40" t="s">
        <v>606</v>
      </c>
      <c r="C609" s="25" t="str">
        <f>IF(D609=2,"NO","YES")</f>
        <v>YES</v>
      </c>
      <c r="D609" s="41">
        <f t="shared" si="11"/>
        <v>0.15</v>
      </c>
      <c r="E609" s="1">
        <v>0.3705</v>
      </c>
      <c r="F609" s="26">
        <v>1020</v>
      </c>
      <c r="G609" s="425">
        <v>42570</v>
      </c>
      <c r="H609" s="3" t="s">
        <v>595</v>
      </c>
      <c r="I609" s="4"/>
    </row>
    <row r="610" spans="1:9" ht="45">
      <c r="A610" s="6">
        <v>608</v>
      </c>
      <c r="B610" s="40" t="s">
        <v>607</v>
      </c>
      <c r="C610" s="25" t="str">
        <f>IF(D610=2,"NO","YES")</f>
        <v>NO</v>
      </c>
      <c r="D610" s="41">
        <f t="shared" si="11"/>
        <v>2</v>
      </c>
      <c r="E610" s="1">
        <v>4.9400000000000004</v>
      </c>
      <c r="F610" s="26">
        <v>13600</v>
      </c>
      <c r="G610" s="425">
        <v>42570</v>
      </c>
      <c r="H610" s="3" t="s">
        <v>595</v>
      </c>
      <c r="I610" s="4"/>
    </row>
    <row r="611" spans="1:9" ht="45">
      <c r="A611" s="6">
        <v>609</v>
      </c>
      <c r="B611" s="40" t="s">
        <v>608</v>
      </c>
      <c r="C611" s="25" t="str">
        <f>IF(D611=2,"NO","YES")</f>
        <v>NO</v>
      </c>
      <c r="D611" s="41">
        <f t="shared" si="11"/>
        <v>2</v>
      </c>
      <c r="E611" s="1">
        <v>4.9400000000000004</v>
      </c>
      <c r="F611" s="26">
        <v>13600</v>
      </c>
      <c r="G611" s="425">
        <v>42570</v>
      </c>
      <c r="H611" s="3" t="s">
        <v>595</v>
      </c>
      <c r="I611" s="4"/>
    </row>
    <row r="612" spans="1:9" ht="45">
      <c r="A612" s="6">
        <v>610</v>
      </c>
      <c r="B612" s="40" t="s">
        <v>609</v>
      </c>
      <c r="C612" s="25" t="str">
        <f>IF(D612=2,"NO","YES")</f>
        <v>YES</v>
      </c>
      <c r="D612" s="41">
        <f t="shared" si="11"/>
        <v>0.49</v>
      </c>
      <c r="E612" s="1">
        <v>1.2103000000000002</v>
      </c>
      <c r="F612" s="26">
        <v>3332</v>
      </c>
      <c r="G612" s="425">
        <v>42570</v>
      </c>
      <c r="H612" s="3" t="s">
        <v>595</v>
      </c>
      <c r="I612" s="4"/>
    </row>
    <row r="613" spans="1:9" ht="45">
      <c r="A613" s="6">
        <v>611</v>
      </c>
      <c r="B613" s="40" t="s">
        <v>610</v>
      </c>
      <c r="C613" s="25" t="str">
        <f>IF(D613=2,"NO","YES")</f>
        <v>YES</v>
      </c>
      <c r="D613" s="41">
        <f t="shared" si="11"/>
        <v>0.69</v>
      </c>
      <c r="E613" s="1">
        <v>1.7042999999999999</v>
      </c>
      <c r="F613" s="26">
        <v>4692</v>
      </c>
      <c r="G613" s="425">
        <v>42570</v>
      </c>
      <c r="H613" s="3" t="s">
        <v>595</v>
      </c>
      <c r="I613" s="4"/>
    </row>
    <row r="614" spans="1:9" ht="45">
      <c r="A614" s="6">
        <v>612</v>
      </c>
      <c r="B614" s="40" t="s">
        <v>611</v>
      </c>
      <c r="C614" s="25" t="str">
        <f>IF(D614=2,"NO","YES")</f>
        <v>NO</v>
      </c>
      <c r="D614" s="41">
        <f t="shared" si="11"/>
        <v>2</v>
      </c>
      <c r="E614" s="1">
        <v>4.9400000000000004</v>
      </c>
      <c r="F614" s="26">
        <v>13600</v>
      </c>
      <c r="G614" s="425">
        <v>42570</v>
      </c>
      <c r="H614" s="3" t="s">
        <v>595</v>
      </c>
      <c r="I614" s="4"/>
    </row>
    <row r="615" spans="1:9" ht="45">
      <c r="A615" s="6">
        <v>613</v>
      </c>
      <c r="B615" s="40" t="s">
        <v>612</v>
      </c>
      <c r="C615" s="25" t="str">
        <f>IF(D615=2,"NO","YES")</f>
        <v>YES</v>
      </c>
      <c r="D615" s="41">
        <f t="shared" si="11"/>
        <v>0.9</v>
      </c>
      <c r="E615" s="1">
        <v>2.2230000000000003</v>
      </c>
      <c r="F615" s="26">
        <v>6120</v>
      </c>
      <c r="G615" s="425">
        <v>42570</v>
      </c>
      <c r="H615" s="3" t="s">
        <v>595</v>
      </c>
      <c r="I615" s="4"/>
    </row>
    <row r="616" spans="1:9" ht="45">
      <c r="A616" s="6">
        <v>614</v>
      </c>
      <c r="B616" s="40" t="s">
        <v>613</v>
      </c>
      <c r="C616" s="25" t="str">
        <f>IF(D616=2,"NO","YES")</f>
        <v>YES</v>
      </c>
      <c r="D616" s="41">
        <f t="shared" si="11"/>
        <v>0.75</v>
      </c>
      <c r="E616" s="1">
        <v>1.8525</v>
      </c>
      <c r="F616" s="26">
        <v>5100</v>
      </c>
      <c r="G616" s="425">
        <v>42570</v>
      </c>
      <c r="H616" s="3" t="s">
        <v>595</v>
      </c>
      <c r="I616" s="4"/>
    </row>
    <row r="617" spans="1:9" ht="45">
      <c r="A617" s="6">
        <v>615</v>
      </c>
      <c r="B617" s="40" t="s">
        <v>614</v>
      </c>
      <c r="C617" s="25" t="str">
        <f>IF(D617=2,"NO","YES")</f>
        <v>YES</v>
      </c>
      <c r="D617" s="41">
        <f t="shared" si="11"/>
        <v>0.37</v>
      </c>
      <c r="E617" s="1">
        <v>0.91390000000000005</v>
      </c>
      <c r="F617" s="26">
        <v>2516</v>
      </c>
      <c r="G617" s="425">
        <v>42570</v>
      </c>
      <c r="H617" s="3" t="s">
        <v>595</v>
      </c>
      <c r="I617" s="4"/>
    </row>
    <row r="618" spans="1:9" ht="45">
      <c r="A618" s="6">
        <v>616</v>
      </c>
      <c r="B618" s="40" t="s">
        <v>615</v>
      </c>
      <c r="C618" s="25" t="str">
        <f>IF(D618=2,"NO","YES")</f>
        <v>YES</v>
      </c>
      <c r="D618" s="41">
        <f t="shared" si="11"/>
        <v>1.03</v>
      </c>
      <c r="E618" s="1">
        <v>2.5441000000000003</v>
      </c>
      <c r="F618" s="26">
        <v>7004</v>
      </c>
      <c r="G618" s="425">
        <v>42570</v>
      </c>
      <c r="H618" s="3" t="s">
        <v>595</v>
      </c>
      <c r="I618" s="4"/>
    </row>
    <row r="619" spans="1:9" ht="45">
      <c r="A619" s="6">
        <v>617</v>
      </c>
      <c r="B619" s="40" t="s">
        <v>616</v>
      </c>
      <c r="C619" s="25" t="str">
        <f>IF(D619=2,"NO","YES")</f>
        <v>YES</v>
      </c>
      <c r="D619" s="41">
        <f t="shared" si="11"/>
        <v>1.91</v>
      </c>
      <c r="E619" s="1">
        <v>4.7176999999999998</v>
      </c>
      <c r="F619" s="26">
        <v>12988</v>
      </c>
      <c r="G619" s="425">
        <v>42570</v>
      </c>
      <c r="H619" s="3" t="s">
        <v>595</v>
      </c>
      <c r="I619" s="4"/>
    </row>
    <row r="620" spans="1:9" ht="45">
      <c r="A620" s="6">
        <v>618</v>
      </c>
      <c r="B620" s="40" t="s">
        <v>617</v>
      </c>
      <c r="C620" s="25" t="str">
        <f>IF(D620=2,"NO","YES")</f>
        <v>YES</v>
      </c>
      <c r="D620" s="41">
        <f t="shared" si="11"/>
        <v>1.87</v>
      </c>
      <c r="E620" s="1">
        <v>4.6189000000000009</v>
      </c>
      <c r="F620" s="26">
        <v>12716</v>
      </c>
      <c r="G620" s="425">
        <v>42570</v>
      </c>
      <c r="H620" s="3" t="s">
        <v>595</v>
      </c>
      <c r="I620" s="4"/>
    </row>
    <row r="621" spans="1:9" ht="45">
      <c r="A621" s="6">
        <v>619</v>
      </c>
      <c r="B621" s="40" t="s">
        <v>618</v>
      </c>
      <c r="C621" s="25" t="str">
        <f>IF(D621=2,"NO","YES")</f>
        <v>YES</v>
      </c>
      <c r="D621" s="41">
        <f t="shared" si="11"/>
        <v>0.2</v>
      </c>
      <c r="E621" s="1">
        <v>0.49400000000000005</v>
      </c>
      <c r="F621" s="26">
        <v>1360</v>
      </c>
      <c r="G621" s="425">
        <v>42570</v>
      </c>
      <c r="H621" s="3" t="s">
        <v>595</v>
      </c>
      <c r="I621" s="4"/>
    </row>
    <row r="622" spans="1:9" ht="45">
      <c r="A622" s="6">
        <v>620</v>
      </c>
      <c r="B622" s="40" t="s">
        <v>619</v>
      </c>
      <c r="C622" s="25" t="str">
        <f>IF(D622=2,"NO","YES")</f>
        <v>YES</v>
      </c>
      <c r="D622" s="41">
        <f t="shared" si="11"/>
        <v>0.21</v>
      </c>
      <c r="E622" s="1">
        <v>0.51870000000000005</v>
      </c>
      <c r="F622" s="26">
        <v>1428</v>
      </c>
      <c r="G622" s="425">
        <v>42570</v>
      </c>
      <c r="H622" s="3" t="s">
        <v>595</v>
      </c>
      <c r="I622" s="4"/>
    </row>
    <row r="623" spans="1:9" ht="45">
      <c r="A623" s="6">
        <v>621</v>
      </c>
      <c r="B623" s="40" t="s">
        <v>619</v>
      </c>
      <c r="C623" s="25" t="str">
        <f>IF(D623=2,"NO","YES")</f>
        <v>YES</v>
      </c>
      <c r="D623" s="41">
        <f t="shared" si="11"/>
        <v>0.79</v>
      </c>
      <c r="E623" s="1">
        <v>1.9513000000000003</v>
      </c>
      <c r="F623" s="26">
        <v>5372</v>
      </c>
      <c r="G623" s="425">
        <v>42570</v>
      </c>
      <c r="H623" s="3" t="s">
        <v>595</v>
      </c>
      <c r="I623" s="4"/>
    </row>
    <row r="624" spans="1:9" ht="45">
      <c r="A624" s="6">
        <v>622</v>
      </c>
      <c r="B624" s="40" t="s">
        <v>620</v>
      </c>
      <c r="C624" s="25" t="str">
        <f>IF(D624=2,"NO","YES")</f>
        <v>YES</v>
      </c>
      <c r="D624" s="41">
        <f t="shared" si="11"/>
        <v>1.95</v>
      </c>
      <c r="E624" s="1">
        <v>4.8165000000000004</v>
      </c>
      <c r="F624" s="26">
        <v>13260</v>
      </c>
      <c r="G624" s="425">
        <v>42570</v>
      </c>
      <c r="H624" s="3" t="s">
        <v>595</v>
      </c>
      <c r="I624" s="4"/>
    </row>
    <row r="625" spans="1:9" ht="45">
      <c r="A625" s="6">
        <v>623</v>
      </c>
      <c r="B625" s="40" t="s">
        <v>621</v>
      </c>
      <c r="C625" s="25" t="str">
        <f>IF(D625=2,"NO","YES")</f>
        <v>YES</v>
      </c>
      <c r="D625" s="41">
        <f t="shared" si="11"/>
        <v>1.95</v>
      </c>
      <c r="E625" s="1">
        <v>4.8165000000000004</v>
      </c>
      <c r="F625" s="26">
        <v>13260</v>
      </c>
      <c r="G625" s="425">
        <v>42570</v>
      </c>
      <c r="H625" s="3" t="s">
        <v>595</v>
      </c>
      <c r="I625" s="4"/>
    </row>
    <row r="626" spans="1:9" ht="45">
      <c r="A626" s="6">
        <v>624</v>
      </c>
      <c r="B626" s="40" t="s">
        <v>622</v>
      </c>
      <c r="C626" s="25" t="str">
        <f>IF(D626=2,"NO","YES")</f>
        <v>YES</v>
      </c>
      <c r="D626" s="41">
        <f t="shared" si="11"/>
        <v>1</v>
      </c>
      <c r="E626" s="1">
        <v>2.4700000000000002</v>
      </c>
      <c r="F626" s="26">
        <v>6800</v>
      </c>
      <c r="G626" s="425">
        <v>42570</v>
      </c>
      <c r="H626" s="3" t="s">
        <v>595</v>
      </c>
      <c r="I626" s="4"/>
    </row>
    <row r="627" spans="1:9" ht="45">
      <c r="A627" s="6">
        <v>625</v>
      </c>
      <c r="B627" s="40" t="s">
        <v>623</v>
      </c>
      <c r="C627" s="25" t="str">
        <f>IF(D627=2,"NO","YES")</f>
        <v>YES</v>
      </c>
      <c r="D627" s="41">
        <f t="shared" si="11"/>
        <v>0.06</v>
      </c>
      <c r="E627" s="1">
        <v>0.1482</v>
      </c>
      <c r="F627" s="26">
        <v>408</v>
      </c>
      <c r="G627" s="425">
        <v>42570</v>
      </c>
      <c r="H627" s="3" t="s">
        <v>595</v>
      </c>
      <c r="I627" s="4"/>
    </row>
    <row r="628" spans="1:9" ht="45">
      <c r="A628" s="6">
        <v>626</v>
      </c>
      <c r="B628" s="40" t="s">
        <v>623</v>
      </c>
      <c r="C628" s="25" t="str">
        <f>IF(D628=2,"NO","YES")</f>
        <v>YES</v>
      </c>
      <c r="D628" s="41">
        <f t="shared" si="11"/>
        <v>0.16</v>
      </c>
      <c r="E628" s="1">
        <v>0.39520000000000005</v>
      </c>
      <c r="F628" s="26">
        <v>1088</v>
      </c>
      <c r="G628" s="425">
        <v>42570</v>
      </c>
      <c r="H628" s="3" t="s">
        <v>595</v>
      </c>
      <c r="I628" s="4"/>
    </row>
    <row r="629" spans="1:9" ht="45">
      <c r="A629" s="6">
        <v>627</v>
      </c>
      <c r="B629" s="40" t="s">
        <v>623</v>
      </c>
      <c r="C629" s="25" t="str">
        <f>IF(D629=2,"NO","YES")</f>
        <v>YES</v>
      </c>
      <c r="D629" s="41">
        <f t="shared" si="11"/>
        <v>0.78</v>
      </c>
      <c r="E629" s="1">
        <v>1.9266000000000003</v>
      </c>
      <c r="F629" s="26">
        <v>5304</v>
      </c>
      <c r="G629" s="425">
        <v>42570</v>
      </c>
      <c r="H629" s="3" t="s">
        <v>595</v>
      </c>
      <c r="I629" s="4"/>
    </row>
    <row r="630" spans="1:9" ht="60">
      <c r="A630" s="6">
        <v>628</v>
      </c>
      <c r="B630" s="40" t="s">
        <v>624</v>
      </c>
      <c r="C630" s="25" t="str">
        <f>IF(D630=2,"NO","YES")</f>
        <v>YES</v>
      </c>
      <c r="D630" s="41">
        <f t="shared" si="11"/>
        <v>0.42</v>
      </c>
      <c r="E630" s="1">
        <v>1.0374000000000001</v>
      </c>
      <c r="F630" s="26">
        <v>2856</v>
      </c>
      <c r="G630" s="425">
        <v>42570</v>
      </c>
      <c r="H630" s="3" t="s">
        <v>595</v>
      </c>
      <c r="I630" s="4"/>
    </row>
    <row r="631" spans="1:9" ht="60">
      <c r="A631" s="6">
        <v>629</v>
      </c>
      <c r="B631" s="40" t="s">
        <v>625</v>
      </c>
      <c r="C631" s="25" t="str">
        <f>IF(D631=2,"NO","YES")</f>
        <v>YES</v>
      </c>
      <c r="D631" s="41">
        <f t="shared" si="11"/>
        <v>1.17</v>
      </c>
      <c r="E631" s="1">
        <v>2.8898999999999999</v>
      </c>
      <c r="F631" s="26">
        <v>7956</v>
      </c>
      <c r="G631" s="425">
        <v>42570</v>
      </c>
      <c r="H631" s="3" t="s">
        <v>595</v>
      </c>
      <c r="I631" s="4"/>
    </row>
    <row r="632" spans="1:9" ht="60">
      <c r="A632" s="6">
        <v>630</v>
      </c>
      <c r="B632" s="40" t="s">
        <v>626</v>
      </c>
      <c r="C632" s="25" t="str">
        <f>IF(D632=2,"NO","YES")</f>
        <v>NO</v>
      </c>
      <c r="D632" s="41">
        <f t="shared" si="11"/>
        <v>2</v>
      </c>
      <c r="E632" s="1">
        <v>4.9400000000000004</v>
      </c>
      <c r="F632" s="26">
        <v>13600</v>
      </c>
      <c r="G632" s="425">
        <v>42570</v>
      </c>
      <c r="H632" s="3" t="s">
        <v>595</v>
      </c>
      <c r="I632" s="4"/>
    </row>
    <row r="633" spans="1:9" ht="60">
      <c r="A633" s="6">
        <v>631</v>
      </c>
      <c r="B633" s="40" t="s">
        <v>627</v>
      </c>
      <c r="C633" s="25" t="str">
        <f>IF(D633=2,"NO","YES")</f>
        <v>YES</v>
      </c>
      <c r="D633" s="41">
        <f t="shared" si="11"/>
        <v>0.4</v>
      </c>
      <c r="E633" s="1">
        <v>0.9880000000000001</v>
      </c>
      <c r="F633" s="26">
        <v>2720</v>
      </c>
      <c r="G633" s="425">
        <v>42570</v>
      </c>
      <c r="H633" s="3" t="s">
        <v>595</v>
      </c>
      <c r="I633" s="4"/>
    </row>
    <row r="634" spans="1:9" ht="60">
      <c r="A634" s="6">
        <v>632</v>
      </c>
      <c r="B634" s="40" t="s">
        <v>628</v>
      </c>
      <c r="C634" s="25" t="str">
        <f>IF(D634=2,"NO","YES")</f>
        <v>YES</v>
      </c>
      <c r="D634" s="41">
        <f t="shared" si="11"/>
        <v>0.49</v>
      </c>
      <c r="E634" s="1">
        <v>1.2103000000000002</v>
      </c>
      <c r="F634" s="26">
        <v>3332</v>
      </c>
      <c r="G634" s="425">
        <v>42570</v>
      </c>
      <c r="H634" s="3" t="s">
        <v>595</v>
      </c>
      <c r="I634" s="4"/>
    </row>
    <row r="635" spans="1:9" ht="60">
      <c r="A635" s="6">
        <v>633</v>
      </c>
      <c r="B635" s="40" t="s">
        <v>629</v>
      </c>
      <c r="C635" s="25" t="str">
        <f>IF(D635=2,"NO","YES")</f>
        <v>YES</v>
      </c>
      <c r="D635" s="41">
        <f t="shared" si="11"/>
        <v>0.42</v>
      </c>
      <c r="E635" s="1">
        <v>1.0374000000000001</v>
      </c>
      <c r="F635" s="26">
        <v>2856</v>
      </c>
      <c r="G635" s="425">
        <v>42570</v>
      </c>
      <c r="H635" s="3" t="s">
        <v>595</v>
      </c>
      <c r="I635" s="4"/>
    </row>
    <row r="636" spans="1:9" ht="45">
      <c r="A636" s="6">
        <v>634</v>
      </c>
      <c r="B636" s="40" t="s">
        <v>630</v>
      </c>
      <c r="C636" s="25" t="str">
        <f>IF(D636=2,"NO","YES")</f>
        <v>NO</v>
      </c>
      <c r="D636" s="41">
        <f t="shared" si="11"/>
        <v>2</v>
      </c>
      <c r="E636" s="1">
        <v>4.9400000000000004</v>
      </c>
      <c r="F636" s="26">
        <v>13600</v>
      </c>
      <c r="G636" s="425">
        <v>42570</v>
      </c>
      <c r="H636" s="3" t="s">
        <v>595</v>
      </c>
      <c r="I636" s="4"/>
    </row>
    <row r="637" spans="1:9" ht="45">
      <c r="A637" s="6">
        <v>635</v>
      </c>
      <c r="B637" s="40" t="s">
        <v>631</v>
      </c>
      <c r="C637" s="25" t="str">
        <f>IF(D637=2,"NO","YES")</f>
        <v>NO</v>
      </c>
      <c r="D637" s="41">
        <f t="shared" si="11"/>
        <v>2</v>
      </c>
      <c r="E637" s="1">
        <v>4.9400000000000004</v>
      </c>
      <c r="F637" s="26">
        <v>13600</v>
      </c>
      <c r="G637" s="425">
        <v>42570</v>
      </c>
      <c r="H637" s="3" t="s">
        <v>595</v>
      </c>
      <c r="I637" s="4"/>
    </row>
    <row r="638" spans="1:9" ht="45">
      <c r="A638" s="6">
        <v>636</v>
      </c>
      <c r="B638" s="40" t="s">
        <v>632</v>
      </c>
      <c r="C638" s="25" t="str">
        <f>IF(D638=2,"NO","YES")</f>
        <v>YES</v>
      </c>
      <c r="D638" s="41">
        <f t="shared" si="11"/>
        <v>0.18</v>
      </c>
      <c r="E638" s="1">
        <v>0.4446</v>
      </c>
      <c r="F638" s="26">
        <v>1224</v>
      </c>
      <c r="G638" s="425">
        <v>42570</v>
      </c>
      <c r="H638" s="3" t="s">
        <v>595</v>
      </c>
      <c r="I638" s="4"/>
    </row>
    <row r="639" spans="1:9" ht="45">
      <c r="A639" s="6">
        <v>637</v>
      </c>
      <c r="B639" s="40" t="s">
        <v>633</v>
      </c>
      <c r="C639" s="25" t="str">
        <f>IF(D639=2,"NO","YES")</f>
        <v>YES</v>
      </c>
      <c r="D639" s="41">
        <f t="shared" si="11"/>
        <v>0.79</v>
      </c>
      <c r="E639" s="1">
        <v>1.9513000000000003</v>
      </c>
      <c r="F639" s="26">
        <v>5372</v>
      </c>
      <c r="G639" s="425">
        <v>42570</v>
      </c>
      <c r="H639" s="3" t="s">
        <v>595</v>
      </c>
      <c r="I639" s="4"/>
    </row>
    <row r="640" spans="1:9" ht="45">
      <c r="A640" s="6">
        <v>638</v>
      </c>
      <c r="B640" s="40" t="s">
        <v>634</v>
      </c>
      <c r="C640" s="25" t="str">
        <f>IF(D640=2,"NO","YES")</f>
        <v>YES</v>
      </c>
      <c r="D640" s="41">
        <f t="shared" si="11"/>
        <v>0.9</v>
      </c>
      <c r="E640" s="1">
        <v>2.2230000000000003</v>
      </c>
      <c r="F640" s="26">
        <v>6120</v>
      </c>
      <c r="G640" s="425">
        <v>42570</v>
      </c>
      <c r="H640" s="3" t="s">
        <v>595</v>
      </c>
      <c r="I640" s="4"/>
    </row>
    <row r="641" spans="1:9" ht="45">
      <c r="A641" s="6">
        <v>639</v>
      </c>
      <c r="B641" s="40" t="s">
        <v>635</v>
      </c>
      <c r="C641" s="25" t="str">
        <f>IF(D641=2,"NO","YES")</f>
        <v>NO</v>
      </c>
      <c r="D641" s="41">
        <f t="shared" si="11"/>
        <v>2</v>
      </c>
      <c r="E641" s="1">
        <v>4.9400000000000004</v>
      </c>
      <c r="F641" s="26">
        <v>13600</v>
      </c>
      <c r="G641" s="425">
        <v>42570</v>
      </c>
      <c r="H641" s="3" t="s">
        <v>595</v>
      </c>
      <c r="I641" s="4"/>
    </row>
    <row r="642" spans="1:9" ht="45">
      <c r="A642" s="6">
        <v>640</v>
      </c>
      <c r="B642" s="40" t="s">
        <v>636</v>
      </c>
      <c r="C642" s="25" t="str">
        <f>IF(D642=2,"NO","YES")</f>
        <v>YES</v>
      </c>
      <c r="D642" s="41">
        <f t="shared" si="11"/>
        <v>1.93</v>
      </c>
      <c r="E642" s="1">
        <v>4.7671000000000001</v>
      </c>
      <c r="F642" s="26">
        <v>13124</v>
      </c>
      <c r="G642" s="425">
        <v>42570</v>
      </c>
      <c r="H642" s="3" t="s">
        <v>595</v>
      </c>
      <c r="I642" s="4"/>
    </row>
    <row r="643" spans="1:9" ht="60">
      <c r="A643" s="6">
        <v>641</v>
      </c>
      <c r="B643" s="40" t="s">
        <v>637</v>
      </c>
      <c r="C643" s="25" t="str">
        <f>IF(D643=2,"NO","YES")</f>
        <v>YES</v>
      </c>
      <c r="D643" s="41">
        <f t="shared" si="11"/>
        <v>0.7</v>
      </c>
      <c r="E643" s="1">
        <v>1.7290000000000001</v>
      </c>
      <c r="F643" s="26">
        <v>4760</v>
      </c>
      <c r="G643" s="425">
        <v>42570</v>
      </c>
      <c r="H643" s="3" t="s">
        <v>595</v>
      </c>
      <c r="I643" s="4"/>
    </row>
    <row r="644" spans="1:9" ht="45">
      <c r="A644" s="6">
        <v>642</v>
      </c>
      <c r="B644" s="40" t="s">
        <v>638</v>
      </c>
      <c r="C644" s="25" t="str">
        <f>IF(D644=2,"NO","YES")</f>
        <v>YES</v>
      </c>
      <c r="D644" s="41">
        <f t="shared" si="11"/>
        <v>0.65</v>
      </c>
      <c r="E644" s="1">
        <v>1.6055000000000001</v>
      </c>
      <c r="F644" s="26">
        <v>4420</v>
      </c>
      <c r="G644" s="425">
        <v>42570</v>
      </c>
      <c r="H644" s="3" t="s">
        <v>595</v>
      </c>
      <c r="I644" s="4"/>
    </row>
    <row r="645" spans="1:9" ht="45">
      <c r="A645" s="6">
        <v>643</v>
      </c>
      <c r="B645" s="40" t="s">
        <v>639</v>
      </c>
      <c r="C645" s="25" t="str">
        <f>IF(D645=2,"NO","YES")</f>
        <v>NO</v>
      </c>
      <c r="D645" s="41">
        <f t="shared" si="11"/>
        <v>2</v>
      </c>
      <c r="E645" s="1">
        <v>4.9400000000000004</v>
      </c>
      <c r="F645" s="26">
        <v>13600</v>
      </c>
      <c r="G645" s="425">
        <v>42570</v>
      </c>
      <c r="H645" s="3" t="s">
        <v>595</v>
      </c>
      <c r="I645" s="4"/>
    </row>
    <row r="646" spans="1:9" ht="45">
      <c r="A646" s="6">
        <v>644</v>
      </c>
      <c r="B646" s="40" t="s">
        <v>640</v>
      </c>
      <c r="C646" s="25" t="str">
        <f>IF(D646=2,"NO","YES")</f>
        <v>NO</v>
      </c>
      <c r="D646" s="41">
        <f t="shared" si="11"/>
        <v>2</v>
      </c>
      <c r="E646" s="1">
        <v>4.9400000000000004</v>
      </c>
      <c r="F646" s="26">
        <v>13600</v>
      </c>
      <c r="G646" s="425">
        <v>42570</v>
      </c>
      <c r="H646" s="3" t="s">
        <v>595</v>
      </c>
      <c r="I646" s="4"/>
    </row>
    <row r="647" spans="1:9" ht="45">
      <c r="A647" s="6">
        <v>645</v>
      </c>
      <c r="B647" s="40" t="s">
        <v>641</v>
      </c>
      <c r="C647" s="25" t="str">
        <f>IF(D647=2,"NO","YES")</f>
        <v>YES</v>
      </c>
      <c r="D647" s="41">
        <f t="shared" si="11"/>
        <v>1.68</v>
      </c>
      <c r="E647" s="1">
        <v>4.1496000000000004</v>
      </c>
      <c r="F647" s="26">
        <v>11424</v>
      </c>
      <c r="G647" s="425">
        <v>42570</v>
      </c>
      <c r="H647" s="3" t="s">
        <v>595</v>
      </c>
      <c r="I647" s="4"/>
    </row>
    <row r="648" spans="1:9" ht="45">
      <c r="A648" s="6">
        <v>646</v>
      </c>
      <c r="B648" s="40" t="s">
        <v>642</v>
      </c>
      <c r="C648" s="25" t="str">
        <f>IF(D648=2,"NO","YES")</f>
        <v>YES</v>
      </c>
      <c r="D648" s="41">
        <f t="shared" si="11"/>
        <v>0.79</v>
      </c>
      <c r="E648" s="1">
        <v>1.9513000000000003</v>
      </c>
      <c r="F648" s="26">
        <v>5372</v>
      </c>
      <c r="G648" s="425">
        <v>42570</v>
      </c>
      <c r="H648" s="3" t="s">
        <v>595</v>
      </c>
      <c r="I648" s="4"/>
    </row>
    <row r="649" spans="1:9" ht="45">
      <c r="A649" s="6">
        <v>647</v>
      </c>
      <c r="B649" s="40" t="s">
        <v>643</v>
      </c>
      <c r="C649" s="25" t="str">
        <f>IF(D649=2,"NO","YES")</f>
        <v>YES</v>
      </c>
      <c r="D649" s="41">
        <f t="shared" si="11"/>
        <v>1.32</v>
      </c>
      <c r="E649" s="1">
        <v>3.2604000000000006</v>
      </c>
      <c r="F649" s="26">
        <v>8976</v>
      </c>
      <c r="G649" s="425">
        <v>42570</v>
      </c>
      <c r="H649" s="3" t="s">
        <v>595</v>
      </c>
      <c r="I649" s="4"/>
    </row>
    <row r="650" spans="1:9" ht="45">
      <c r="A650" s="6">
        <v>648</v>
      </c>
      <c r="B650" s="40" t="s">
        <v>644</v>
      </c>
      <c r="C650" s="25" t="str">
        <f>IF(D650=2,"NO","YES")</f>
        <v>YES</v>
      </c>
      <c r="D650" s="41">
        <f t="shared" si="11"/>
        <v>1.08</v>
      </c>
      <c r="E650" s="1">
        <v>2.6676000000000002</v>
      </c>
      <c r="F650" s="26">
        <v>7344</v>
      </c>
      <c r="G650" s="425">
        <v>42570</v>
      </c>
      <c r="H650" s="3" t="s">
        <v>595</v>
      </c>
      <c r="I650" s="4"/>
    </row>
    <row r="651" spans="1:9" ht="45">
      <c r="A651" s="6">
        <v>649</v>
      </c>
      <c r="B651" s="40" t="s">
        <v>645</v>
      </c>
      <c r="C651" s="25" t="str">
        <f>IF(D651=2,"NO","YES")</f>
        <v>NO</v>
      </c>
      <c r="D651" s="41">
        <f t="shared" si="11"/>
        <v>2</v>
      </c>
      <c r="E651" s="1">
        <v>4.9400000000000004</v>
      </c>
      <c r="F651" s="26">
        <v>13600</v>
      </c>
      <c r="G651" s="425">
        <v>42570</v>
      </c>
      <c r="H651" s="3" t="s">
        <v>595</v>
      </c>
      <c r="I651" s="4"/>
    </row>
    <row r="652" spans="1:9" ht="45">
      <c r="A652" s="6">
        <v>650</v>
      </c>
      <c r="B652" s="40" t="s">
        <v>646</v>
      </c>
      <c r="C652" s="25" t="str">
        <f>IF(D652=2,"NO","YES")</f>
        <v>YES</v>
      </c>
      <c r="D652" s="41">
        <f t="shared" si="11"/>
        <v>1.18</v>
      </c>
      <c r="E652" s="1">
        <v>2.9146000000000001</v>
      </c>
      <c r="F652" s="26">
        <v>8024</v>
      </c>
      <c r="G652" s="425">
        <v>42570</v>
      </c>
      <c r="H652" s="3" t="s">
        <v>595</v>
      </c>
      <c r="I652" s="4"/>
    </row>
    <row r="653" spans="1:9" ht="45">
      <c r="A653" s="6">
        <v>651</v>
      </c>
      <c r="B653" s="40" t="s">
        <v>647</v>
      </c>
      <c r="C653" s="25" t="str">
        <f>IF(D653=2,"NO","YES")</f>
        <v>YES</v>
      </c>
      <c r="D653" s="41">
        <f t="shared" si="11"/>
        <v>1.68</v>
      </c>
      <c r="E653" s="1">
        <v>4.1496000000000004</v>
      </c>
      <c r="F653" s="26">
        <v>11424</v>
      </c>
      <c r="G653" s="425">
        <v>42570</v>
      </c>
      <c r="H653" s="3" t="s">
        <v>595</v>
      </c>
      <c r="I653" s="4"/>
    </row>
    <row r="654" spans="1:9" ht="45">
      <c r="A654" s="6">
        <v>652</v>
      </c>
      <c r="B654" s="40" t="s">
        <v>648</v>
      </c>
      <c r="C654" s="25" t="str">
        <f>IF(D654=2,"NO","YES")</f>
        <v>YES</v>
      </c>
      <c r="D654" s="41">
        <f t="shared" si="11"/>
        <v>0.53</v>
      </c>
      <c r="E654" s="1">
        <v>1.3091000000000002</v>
      </c>
      <c r="F654" s="26">
        <v>3604</v>
      </c>
      <c r="G654" s="425">
        <v>42570</v>
      </c>
      <c r="H654" s="3" t="s">
        <v>595</v>
      </c>
      <c r="I654" s="4"/>
    </row>
    <row r="655" spans="1:9" ht="45">
      <c r="A655" s="6">
        <v>653</v>
      </c>
      <c r="B655" s="40" t="s">
        <v>649</v>
      </c>
      <c r="C655" s="25" t="str">
        <f>IF(D655=2,"NO","YES")</f>
        <v>YES</v>
      </c>
      <c r="D655" s="41">
        <f t="shared" si="11"/>
        <v>1.2</v>
      </c>
      <c r="E655" s="1">
        <v>2.964</v>
      </c>
      <c r="F655" s="26">
        <v>8160</v>
      </c>
      <c r="G655" s="425">
        <v>42570</v>
      </c>
      <c r="H655" s="3" t="s">
        <v>595</v>
      </c>
      <c r="I655" s="4"/>
    </row>
    <row r="656" spans="1:9" ht="45">
      <c r="A656" s="6">
        <v>654</v>
      </c>
      <c r="B656" s="40" t="s">
        <v>650</v>
      </c>
      <c r="C656" s="25" t="str">
        <f>IF(D656=2,"NO","YES")</f>
        <v>NO</v>
      </c>
      <c r="D656" s="41">
        <f t="shared" si="11"/>
        <v>2</v>
      </c>
      <c r="E656" s="1">
        <v>4.9400000000000004</v>
      </c>
      <c r="F656" s="26">
        <v>13600</v>
      </c>
      <c r="G656" s="425">
        <v>42570</v>
      </c>
      <c r="H656" s="3" t="s">
        <v>595</v>
      </c>
      <c r="I656" s="4"/>
    </row>
    <row r="657" spans="1:9" ht="45">
      <c r="A657" s="6">
        <v>655</v>
      </c>
      <c r="B657" s="40" t="s">
        <v>651</v>
      </c>
      <c r="C657" s="25" t="str">
        <f>IF(D657=2,"NO","YES")</f>
        <v>YES</v>
      </c>
      <c r="D657" s="41">
        <f t="shared" si="11"/>
        <v>0.21</v>
      </c>
      <c r="E657" s="1">
        <v>0.51870000000000005</v>
      </c>
      <c r="F657" s="26">
        <v>1428</v>
      </c>
      <c r="G657" s="425">
        <v>42570</v>
      </c>
      <c r="H657" s="3" t="s">
        <v>595</v>
      </c>
      <c r="I657" s="4"/>
    </row>
    <row r="658" spans="1:9" ht="45">
      <c r="A658" s="6">
        <v>656</v>
      </c>
      <c r="B658" s="40" t="s">
        <v>652</v>
      </c>
      <c r="C658" s="25" t="str">
        <f>IF(D658=2,"NO","YES")</f>
        <v>YES</v>
      </c>
      <c r="D658" s="41">
        <f t="shared" si="11"/>
        <v>0.25</v>
      </c>
      <c r="E658" s="1">
        <v>0.61750000000000005</v>
      </c>
      <c r="F658" s="26">
        <v>1700</v>
      </c>
      <c r="G658" s="425">
        <v>42570</v>
      </c>
      <c r="H658" s="3" t="s">
        <v>595</v>
      </c>
      <c r="I658" s="4"/>
    </row>
    <row r="659" spans="1:9" ht="45">
      <c r="A659" s="6">
        <v>657</v>
      </c>
      <c r="B659" s="40" t="s">
        <v>653</v>
      </c>
      <c r="C659" s="25" t="str">
        <f>IF(D659=2,"NO","YES")</f>
        <v>YES</v>
      </c>
      <c r="D659" s="41">
        <f t="shared" si="11"/>
        <v>0.24</v>
      </c>
      <c r="E659" s="1">
        <v>0.59279999999999999</v>
      </c>
      <c r="F659" s="26">
        <v>1632</v>
      </c>
      <c r="G659" s="425">
        <v>42570</v>
      </c>
      <c r="H659" s="3" t="s">
        <v>595</v>
      </c>
      <c r="I659" s="4"/>
    </row>
    <row r="660" spans="1:9" ht="45">
      <c r="A660" s="6">
        <v>658</v>
      </c>
      <c r="B660" s="40" t="s">
        <v>654</v>
      </c>
      <c r="C660" s="25" t="str">
        <f>IF(D660=2,"NO","YES")</f>
        <v>NO</v>
      </c>
      <c r="D660" s="41">
        <f t="shared" si="11"/>
        <v>2</v>
      </c>
      <c r="E660" s="1">
        <v>4.9400000000000004</v>
      </c>
      <c r="F660" s="26">
        <v>13600</v>
      </c>
      <c r="G660" s="425">
        <v>42570</v>
      </c>
      <c r="H660" s="3" t="s">
        <v>595</v>
      </c>
      <c r="I660" s="4"/>
    </row>
    <row r="661" spans="1:9" ht="45">
      <c r="A661" s="6">
        <v>659</v>
      </c>
      <c r="B661" s="40" t="s">
        <v>655</v>
      </c>
      <c r="C661" s="25" t="str">
        <f>IF(D661=2,"NO","YES")</f>
        <v>YES</v>
      </c>
      <c r="D661" s="41">
        <f t="shared" si="11"/>
        <v>1.06</v>
      </c>
      <c r="E661" s="1">
        <v>2.6182000000000003</v>
      </c>
      <c r="F661" s="26">
        <v>7208</v>
      </c>
      <c r="G661" s="425">
        <v>42570</v>
      </c>
      <c r="H661" s="3" t="s">
        <v>595</v>
      </c>
      <c r="I661" s="4"/>
    </row>
    <row r="662" spans="1:9" ht="45">
      <c r="A662" s="6">
        <v>660</v>
      </c>
      <c r="B662" s="40" t="s">
        <v>656</v>
      </c>
      <c r="C662" s="25" t="str">
        <f>IF(D662=2,"NO","YES")</f>
        <v>NO</v>
      </c>
      <c r="D662" s="41">
        <f t="shared" ref="D662:D725" si="12">F662/6800</f>
        <v>2</v>
      </c>
      <c r="E662" s="1">
        <v>4.9400000000000004</v>
      </c>
      <c r="F662" s="26">
        <v>13600</v>
      </c>
      <c r="G662" s="425">
        <v>42570</v>
      </c>
      <c r="H662" s="3" t="s">
        <v>595</v>
      </c>
      <c r="I662" s="4"/>
    </row>
    <row r="663" spans="1:9" ht="45">
      <c r="A663" s="6">
        <v>661</v>
      </c>
      <c r="B663" s="40" t="s">
        <v>657</v>
      </c>
      <c r="C663" s="25" t="str">
        <f>IF(D663=2,"NO","YES")</f>
        <v>YES</v>
      </c>
      <c r="D663" s="41">
        <f t="shared" si="12"/>
        <v>0.02</v>
      </c>
      <c r="E663" s="1">
        <v>4.9400000000000006E-2</v>
      </c>
      <c r="F663" s="26">
        <v>136</v>
      </c>
      <c r="G663" s="425">
        <v>42570</v>
      </c>
      <c r="H663" s="3" t="s">
        <v>595</v>
      </c>
      <c r="I663" s="4"/>
    </row>
    <row r="664" spans="1:9" ht="30">
      <c r="A664" s="6">
        <v>662</v>
      </c>
      <c r="B664" s="40" t="s">
        <v>658</v>
      </c>
      <c r="C664" s="25" t="str">
        <f>IF(D664=2,"NO","YES")</f>
        <v>YES</v>
      </c>
      <c r="D664" s="41">
        <f t="shared" si="12"/>
        <v>0.32</v>
      </c>
      <c r="E664" s="1">
        <v>0.7904000000000001</v>
      </c>
      <c r="F664" s="26">
        <v>2176</v>
      </c>
      <c r="G664" s="425">
        <v>42570</v>
      </c>
      <c r="H664" s="3" t="s">
        <v>595</v>
      </c>
      <c r="I664" s="4"/>
    </row>
    <row r="665" spans="1:9" ht="45">
      <c r="A665" s="6">
        <v>663</v>
      </c>
      <c r="B665" s="40" t="s">
        <v>659</v>
      </c>
      <c r="C665" s="25" t="str">
        <f>IF(D665=2,"NO","YES")</f>
        <v>YES</v>
      </c>
      <c r="D665" s="41">
        <f t="shared" si="12"/>
        <v>1.1000000000000001</v>
      </c>
      <c r="E665" s="1">
        <v>2.7170000000000005</v>
      </c>
      <c r="F665" s="26">
        <v>7480</v>
      </c>
      <c r="G665" s="425">
        <v>42570</v>
      </c>
      <c r="H665" s="3" t="s">
        <v>595</v>
      </c>
      <c r="I665" s="4"/>
    </row>
    <row r="666" spans="1:9" ht="45">
      <c r="A666" s="6">
        <v>664</v>
      </c>
      <c r="B666" s="40" t="s">
        <v>660</v>
      </c>
      <c r="C666" s="25" t="str">
        <f>IF(D666=2,"NO","YES")</f>
        <v>NO</v>
      </c>
      <c r="D666" s="41">
        <f t="shared" si="12"/>
        <v>2</v>
      </c>
      <c r="E666" s="1">
        <v>4.9400000000000004</v>
      </c>
      <c r="F666" s="26">
        <v>13600</v>
      </c>
      <c r="G666" s="425">
        <v>42570</v>
      </c>
      <c r="H666" s="3" t="s">
        <v>595</v>
      </c>
      <c r="I666" s="4"/>
    </row>
    <row r="667" spans="1:9" ht="45">
      <c r="A667" s="6">
        <v>665</v>
      </c>
      <c r="B667" s="40" t="s">
        <v>661</v>
      </c>
      <c r="C667" s="25" t="str">
        <f>IF(D667=2,"NO","YES")</f>
        <v>YES</v>
      </c>
      <c r="D667" s="41">
        <f t="shared" si="12"/>
        <v>0.93</v>
      </c>
      <c r="E667" s="1">
        <v>2.2971000000000004</v>
      </c>
      <c r="F667" s="26">
        <v>6324</v>
      </c>
      <c r="G667" s="425">
        <v>42570</v>
      </c>
      <c r="H667" s="3" t="s">
        <v>595</v>
      </c>
      <c r="I667" s="4"/>
    </row>
    <row r="668" spans="1:9" ht="45">
      <c r="A668" s="6">
        <v>666</v>
      </c>
      <c r="B668" s="40" t="s">
        <v>662</v>
      </c>
      <c r="C668" s="25" t="str">
        <f>IF(D668=2,"NO","YES")</f>
        <v>YES</v>
      </c>
      <c r="D668" s="41">
        <f t="shared" si="12"/>
        <v>0.23</v>
      </c>
      <c r="E668" s="1">
        <v>0.56810000000000005</v>
      </c>
      <c r="F668" s="26">
        <v>1564</v>
      </c>
      <c r="G668" s="425">
        <v>42570</v>
      </c>
      <c r="H668" s="3" t="s">
        <v>595</v>
      </c>
      <c r="I668" s="4"/>
    </row>
    <row r="669" spans="1:9" ht="45">
      <c r="A669" s="6">
        <v>667</v>
      </c>
      <c r="B669" s="40" t="s">
        <v>663</v>
      </c>
      <c r="C669" s="25" t="str">
        <f>IF(D669=2,"NO","YES")</f>
        <v>YES</v>
      </c>
      <c r="D669" s="41">
        <f t="shared" si="12"/>
        <v>0.89</v>
      </c>
      <c r="E669" s="1">
        <v>2.1983000000000001</v>
      </c>
      <c r="F669" s="26">
        <v>6052</v>
      </c>
      <c r="G669" s="425">
        <v>42570</v>
      </c>
      <c r="H669" s="3" t="s">
        <v>595</v>
      </c>
      <c r="I669" s="4"/>
    </row>
    <row r="670" spans="1:9" ht="45">
      <c r="A670" s="6">
        <v>668</v>
      </c>
      <c r="B670" s="40" t="s">
        <v>664</v>
      </c>
      <c r="C670" s="25" t="str">
        <f>IF(D670=2,"NO","YES")</f>
        <v>YES</v>
      </c>
      <c r="D670" s="41">
        <f t="shared" si="12"/>
        <v>0.63</v>
      </c>
      <c r="E670" s="1">
        <v>1.5561</v>
      </c>
      <c r="F670" s="26">
        <v>4284</v>
      </c>
      <c r="G670" s="425">
        <v>42570</v>
      </c>
      <c r="H670" s="3" t="s">
        <v>595</v>
      </c>
      <c r="I670" s="4"/>
    </row>
    <row r="671" spans="1:9" ht="45">
      <c r="A671" s="6">
        <v>669</v>
      </c>
      <c r="B671" s="40" t="s">
        <v>665</v>
      </c>
      <c r="C671" s="25" t="str">
        <f>IF(D671=2,"NO","YES")</f>
        <v>NO</v>
      </c>
      <c r="D671" s="41">
        <f t="shared" si="12"/>
        <v>2</v>
      </c>
      <c r="E671" s="1">
        <v>4.9400000000000004</v>
      </c>
      <c r="F671" s="26">
        <v>13600</v>
      </c>
      <c r="G671" s="425">
        <v>42570</v>
      </c>
      <c r="H671" s="3" t="s">
        <v>595</v>
      </c>
      <c r="I671" s="4"/>
    </row>
    <row r="672" spans="1:9" ht="30">
      <c r="A672" s="6">
        <v>670</v>
      </c>
      <c r="B672" s="40" t="s">
        <v>666</v>
      </c>
      <c r="C672" s="25" t="str">
        <f>IF(D672=2,"NO","YES")</f>
        <v>YES</v>
      </c>
      <c r="D672" s="41">
        <f t="shared" si="12"/>
        <v>1.1399999999999999</v>
      </c>
      <c r="E672" s="1">
        <v>2.8157999999999999</v>
      </c>
      <c r="F672" s="26">
        <v>7752</v>
      </c>
      <c r="G672" s="425">
        <v>42570</v>
      </c>
      <c r="H672" s="3" t="s">
        <v>595</v>
      </c>
      <c r="I672" s="4"/>
    </row>
    <row r="673" spans="1:9" ht="45">
      <c r="A673" s="6">
        <v>671</v>
      </c>
      <c r="B673" s="40" t="s">
        <v>667</v>
      </c>
      <c r="C673" s="25" t="str">
        <f>IF(D673=2,"NO","YES")</f>
        <v>YES</v>
      </c>
      <c r="D673" s="41">
        <f t="shared" si="12"/>
        <v>0.94</v>
      </c>
      <c r="E673" s="1">
        <v>2.3218000000000001</v>
      </c>
      <c r="F673" s="26">
        <v>6392</v>
      </c>
      <c r="G673" s="425">
        <v>42570</v>
      </c>
      <c r="H673" s="3" t="s">
        <v>595</v>
      </c>
      <c r="I673" s="4"/>
    </row>
    <row r="674" spans="1:9" ht="45">
      <c r="A674" s="6">
        <v>672</v>
      </c>
      <c r="B674" s="40" t="s">
        <v>668</v>
      </c>
      <c r="C674" s="25" t="str">
        <f>IF(D674=2,"NO","YES")</f>
        <v>YES</v>
      </c>
      <c r="D674" s="41">
        <f t="shared" si="12"/>
        <v>0.74</v>
      </c>
      <c r="E674" s="1">
        <v>1.8278000000000001</v>
      </c>
      <c r="F674" s="26">
        <v>5032</v>
      </c>
      <c r="G674" s="425">
        <v>42570</v>
      </c>
      <c r="H674" s="3" t="s">
        <v>595</v>
      </c>
      <c r="I674" s="4"/>
    </row>
    <row r="675" spans="1:9" ht="45">
      <c r="A675" s="6">
        <v>673</v>
      </c>
      <c r="B675" s="40" t="s">
        <v>669</v>
      </c>
      <c r="C675" s="25" t="str">
        <f>IF(D675=2,"NO","YES")</f>
        <v>YES</v>
      </c>
      <c r="D675" s="41">
        <f t="shared" si="12"/>
        <v>0.74</v>
      </c>
      <c r="E675" s="1">
        <v>1.8278000000000001</v>
      </c>
      <c r="F675" s="26">
        <v>5032</v>
      </c>
      <c r="G675" s="425">
        <v>42570</v>
      </c>
      <c r="H675" s="3" t="s">
        <v>595</v>
      </c>
      <c r="I675" s="4"/>
    </row>
    <row r="676" spans="1:9" ht="45">
      <c r="A676" s="6">
        <v>674</v>
      </c>
      <c r="B676" s="40" t="s">
        <v>670</v>
      </c>
      <c r="C676" s="25" t="str">
        <f>IF(D676=2,"NO","YES")</f>
        <v>YES</v>
      </c>
      <c r="D676" s="41">
        <f t="shared" si="12"/>
        <v>0.65</v>
      </c>
      <c r="E676" s="1">
        <v>1.6055000000000001</v>
      </c>
      <c r="F676" s="26">
        <v>4420</v>
      </c>
      <c r="G676" s="425">
        <v>42570</v>
      </c>
      <c r="H676" s="3" t="s">
        <v>595</v>
      </c>
      <c r="I676" s="4"/>
    </row>
    <row r="677" spans="1:9" ht="45">
      <c r="A677" s="6">
        <v>675</v>
      </c>
      <c r="B677" s="40" t="s">
        <v>671</v>
      </c>
      <c r="C677" s="25" t="str">
        <f>IF(D677=2,"NO","YES")</f>
        <v>YES</v>
      </c>
      <c r="D677" s="41">
        <f t="shared" si="12"/>
        <v>1.53</v>
      </c>
      <c r="E677" s="1">
        <v>3.7791000000000006</v>
      </c>
      <c r="F677" s="26">
        <v>10404</v>
      </c>
      <c r="G677" s="425">
        <v>42570</v>
      </c>
      <c r="H677" s="3" t="s">
        <v>595</v>
      </c>
      <c r="I677" s="4"/>
    </row>
    <row r="678" spans="1:9" ht="45">
      <c r="A678" s="6">
        <v>676</v>
      </c>
      <c r="B678" s="40" t="s">
        <v>672</v>
      </c>
      <c r="C678" s="25" t="str">
        <f>IF(D678=2,"NO","YES")</f>
        <v>YES</v>
      </c>
      <c r="D678" s="41">
        <f t="shared" si="12"/>
        <v>1.46</v>
      </c>
      <c r="E678" s="1">
        <v>3.6062000000000003</v>
      </c>
      <c r="F678" s="26">
        <v>9928</v>
      </c>
      <c r="G678" s="425">
        <v>42570</v>
      </c>
      <c r="H678" s="3" t="s">
        <v>595</v>
      </c>
      <c r="I678" s="4"/>
    </row>
    <row r="679" spans="1:9" ht="45">
      <c r="A679" s="6">
        <v>677</v>
      </c>
      <c r="B679" s="40" t="s">
        <v>673</v>
      </c>
      <c r="C679" s="25" t="str">
        <f>IF(D679=2,"NO","YES")</f>
        <v>YES</v>
      </c>
      <c r="D679" s="41">
        <f t="shared" si="12"/>
        <v>0.42</v>
      </c>
      <c r="E679" s="1">
        <v>1.0374000000000001</v>
      </c>
      <c r="F679" s="26">
        <v>2856</v>
      </c>
      <c r="G679" s="425">
        <v>42570</v>
      </c>
      <c r="H679" s="3" t="s">
        <v>595</v>
      </c>
      <c r="I679" s="4"/>
    </row>
    <row r="680" spans="1:9" ht="45">
      <c r="A680" s="6">
        <v>678</v>
      </c>
      <c r="B680" s="40" t="s">
        <v>674</v>
      </c>
      <c r="C680" s="25" t="str">
        <f>IF(D680=2,"NO","YES")</f>
        <v>YES</v>
      </c>
      <c r="D680" s="41">
        <f t="shared" si="12"/>
        <v>0.53</v>
      </c>
      <c r="E680" s="1">
        <v>1.3091000000000002</v>
      </c>
      <c r="F680" s="26">
        <v>3604</v>
      </c>
      <c r="G680" s="425">
        <v>42570</v>
      </c>
      <c r="H680" s="3" t="s">
        <v>595</v>
      </c>
      <c r="I680" s="4"/>
    </row>
    <row r="681" spans="1:9" ht="45">
      <c r="A681" s="6">
        <v>679</v>
      </c>
      <c r="B681" s="40" t="s">
        <v>675</v>
      </c>
      <c r="C681" s="25" t="str">
        <f>IF(D681=2,"NO","YES")</f>
        <v>YES</v>
      </c>
      <c r="D681" s="41">
        <f t="shared" si="12"/>
        <v>0.53</v>
      </c>
      <c r="E681" s="1">
        <v>1.3091000000000002</v>
      </c>
      <c r="F681" s="26">
        <v>3604</v>
      </c>
      <c r="G681" s="425">
        <v>42570</v>
      </c>
      <c r="H681" s="3" t="s">
        <v>595</v>
      </c>
      <c r="I681" s="4"/>
    </row>
    <row r="682" spans="1:9" ht="45">
      <c r="A682" s="6">
        <v>680</v>
      </c>
      <c r="B682" s="40" t="s">
        <v>676</v>
      </c>
      <c r="C682" s="25" t="str">
        <f>IF(D682=2,"NO","YES")</f>
        <v>YES</v>
      </c>
      <c r="D682" s="41">
        <f t="shared" si="12"/>
        <v>0.68</v>
      </c>
      <c r="E682" s="1">
        <v>1.6796000000000002</v>
      </c>
      <c r="F682" s="26">
        <v>4624</v>
      </c>
      <c r="G682" s="425">
        <v>42570</v>
      </c>
      <c r="H682" s="3" t="s">
        <v>595</v>
      </c>
      <c r="I682" s="4"/>
    </row>
    <row r="683" spans="1:9" ht="45">
      <c r="A683" s="6">
        <v>681</v>
      </c>
      <c r="B683" s="40" t="s">
        <v>677</v>
      </c>
      <c r="C683" s="25" t="str">
        <f>IF(D683=2,"NO","YES")</f>
        <v>YES</v>
      </c>
      <c r="D683" s="41">
        <f t="shared" si="12"/>
        <v>0.51</v>
      </c>
      <c r="E683" s="1">
        <v>1.2597</v>
      </c>
      <c r="F683" s="26">
        <v>3468</v>
      </c>
      <c r="G683" s="425">
        <v>42570</v>
      </c>
      <c r="H683" s="3" t="s">
        <v>595</v>
      </c>
      <c r="I683" s="4"/>
    </row>
    <row r="684" spans="1:9" ht="45">
      <c r="A684" s="6">
        <v>682</v>
      </c>
      <c r="B684" s="40" t="s">
        <v>678</v>
      </c>
      <c r="C684" s="25" t="str">
        <f>IF(D684=2,"NO","YES")</f>
        <v>YES</v>
      </c>
      <c r="D684" s="41">
        <f t="shared" si="12"/>
        <v>1.07</v>
      </c>
      <c r="E684" s="1">
        <v>2.6429000000000005</v>
      </c>
      <c r="F684" s="26">
        <v>7276</v>
      </c>
      <c r="G684" s="425">
        <v>42570</v>
      </c>
      <c r="H684" s="3" t="s">
        <v>595</v>
      </c>
      <c r="I684" s="4"/>
    </row>
    <row r="685" spans="1:9" ht="45">
      <c r="A685" s="6">
        <v>683</v>
      </c>
      <c r="B685" s="40" t="s">
        <v>679</v>
      </c>
      <c r="C685" s="25" t="str">
        <f>IF(D685=2,"NO","YES")</f>
        <v>YES</v>
      </c>
      <c r="D685" s="41">
        <f t="shared" si="12"/>
        <v>1.31</v>
      </c>
      <c r="E685" s="1">
        <v>3.2357000000000005</v>
      </c>
      <c r="F685" s="26">
        <v>8908</v>
      </c>
      <c r="G685" s="425">
        <v>42570</v>
      </c>
      <c r="H685" s="3" t="s">
        <v>595</v>
      </c>
      <c r="I685" s="4"/>
    </row>
    <row r="686" spans="1:9" ht="45">
      <c r="A686" s="6">
        <v>684</v>
      </c>
      <c r="B686" s="40" t="s">
        <v>680</v>
      </c>
      <c r="C686" s="25" t="str">
        <f>IF(D686=2,"NO","YES")</f>
        <v>YES</v>
      </c>
      <c r="D686" s="41">
        <f t="shared" si="12"/>
        <v>0.11</v>
      </c>
      <c r="E686" s="1">
        <v>0.2717</v>
      </c>
      <c r="F686" s="26">
        <v>748</v>
      </c>
      <c r="G686" s="425">
        <v>42570</v>
      </c>
      <c r="H686" s="3" t="s">
        <v>595</v>
      </c>
      <c r="I686" s="4"/>
    </row>
    <row r="687" spans="1:9" ht="45">
      <c r="A687" s="6">
        <v>685</v>
      </c>
      <c r="B687" s="40" t="s">
        <v>681</v>
      </c>
      <c r="C687" s="25" t="str">
        <f>IF(D687=2,"NO","YES")</f>
        <v>YES</v>
      </c>
      <c r="D687" s="41">
        <f t="shared" si="12"/>
        <v>1.57</v>
      </c>
      <c r="E687" s="1">
        <v>3.8779000000000003</v>
      </c>
      <c r="F687" s="26">
        <v>10676</v>
      </c>
      <c r="G687" s="425">
        <v>42570</v>
      </c>
      <c r="H687" s="3" t="s">
        <v>595</v>
      </c>
      <c r="I687" s="4"/>
    </row>
    <row r="688" spans="1:9" ht="30">
      <c r="A688" s="6">
        <v>686</v>
      </c>
      <c r="B688" s="40" t="s">
        <v>682</v>
      </c>
      <c r="C688" s="25" t="str">
        <f>IF(D688=2,"NO","YES")</f>
        <v>NO</v>
      </c>
      <c r="D688" s="41">
        <f t="shared" si="12"/>
        <v>2</v>
      </c>
      <c r="E688" s="1">
        <v>4.9400000000000004</v>
      </c>
      <c r="F688" s="26">
        <v>13600</v>
      </c>
      <c r="G688" s="425">
        <v>42570</v>
      </c>
      <c r="H688" s="3" t="s">
        <v>595</v>
      </c>
      <c r="I688" s="4"/>
    </row>
    <row r="689" spans="1:9" ht="45">
      <c r="A689" s="6">
        <v>687</v>
      </c>
      <c r="B689" s="40" t="s">
        <v>683</v>
      </c>
      <c r="C689" s="25" t="str">
        <f>IF(D689=2,"NO","YES")</f>
        <v>YES</v>
      </c>
      <c r="D689" s="41">
        <f t="shared" si="12"/>
        <v>0.52</v>
      </c>
      <c r="E689" s="1">
        <v>1.2844000000000002</v>
      </c>
      <c r="F689" s="26">
        <v>3536</v>
      </c>
      <c r="G689" s="425">
        <v>42570</v>
      </c>
      <c r="H689" s="3" t="s">
        <v>595</v>
      </c>
      <c r="I689" s="4"/>
    </row>
    <row r="690" spans="1:9" ht="45">
      <c r="A690" s="6">
        <v>688</v>
      </c>
      <c r="B690" s="40" t="s">
        <v>684</v>
      </c>
      <c r="C690" s="25" t="str">
        <f>IF(D690=2,"NO","YES")</f>
        <v>YES</v>
      </c>
      <c r="D690" s="41">
        <f t="shared" si="12"/>
        <v>1.1100000000000001</v>
      </c>
      <c r="E690" s="1">
        <v>2.7417000000000002</v>
      </c>
      <c r="F690" s="26">
        <v>7548</v>
      </c>
      <c r="G690" s="425">
        <v>42570</v>
      </c>
      <c r="H690" s="3" t="s">
        <v>595</v>
      </c>
      <c r="I690" s="4"/>
    </row>
    <row r="691" spans="1:9" ht="45">
      <c r="A691" s="6">
        <v>689</v>
      </c>
      <c r="B691" s="40" t="s">
        <v>685</v>
      </c>
      <c r="C691" s="25" t="str">
        <f>IF(D691=2,"NO","YES")</f>
        <v>YES</v>
      </c>
      <c r="D691" s="41">
        <f t="shared" si="12"/>
        <v>1.71</v>
      </c>
      <c r="E691" s="1">
        <v>4.2237</v>
      </c>
      <c r="F691" s="26">
        <v>11628</v>
      </c>
      <c r="G691" s="425">
        <v>42570</v>
      </c>
      <c r="H691" s="3" t="s">
        <v>595</v>
      </c>
      <c r="I691" s="4"/>
    </row>
    <row r="692" spans="1:9" ht="45">
      <c r="A692" s="6">
        <v>690</v>
      </c>
      <c r="B692" s="40" t="s">
        <v>686</v>
      </c>
      <c r="C692" s="25" t="str">
        <f>IF(D692=2,"NO","YES")</f>
        <v>YES</v>
      </c>
      <c r="D692" s="41">
        <f t="shared" si="12"/>
        <v>0.53</v>
      </c>
      <c r="E692" s="1">
        <v>1.3091000000000002</v>
      </c>
      <c r="F692" s="26">
        <v>3604</v>
      </c>
      <c r="G692" s="425">
        <v>42570</v>
      </c>
      <c r="H692" s="3" t="s">
        <v>595</v>
      </c>
      <c r="I692" s="4"/>
    </row>
    <row r="693" spans="1:9" ht="60">
      <c r="A693" s="6">
        <v>691</v>
      </c>
      <c r="B693" s="40" t="s">
        <v>687</v>
      </c>
      <c r="C693" s="25" t="str">
        <f>IF(D693=2,"NO","YES")</f>
        <v>YES</v>
      </c>
      <c r="D693" s="41">
        <f t="shared" si="12"/>
        <v>0.53</v>
      </c>
      <c r="E693" s="1">
        <v>1.3091000000000002</v>
      </c>
      <c r="F693" s="26">
        <v>3604</v>
      </c>
      <c r="G693" s="425">
        <v>42570</v>
      </c>
      <c r="H693" s="3" t="s">
        <v>595</v>
      </c>
      <c r="I693" s="4"/>
    </row>
    <row r="694" spans="1:9" ht="45">
      <c r="A694" s="6">
        <v>692</v>
      </c>
      <c r="B694" s="40" t="s">
        <v>688</v>
      </c>
      <c r="C694" s="25" t="str">
        <f>IF(D694=2,"NO","YES")</f>
        <v>NO</v>
      </c>
      <c r="D694" s="41">
        <f t="shared" si="12"/>
        <v>2</v>
      </c>
      <c r="E694" s="1">
        <v>4.9400000000000004</v>
      </c>
      <c r="F694" s="26">
        <v>13600</v>
      </c>
      <c r="G694" s="425">
        <v>42570</v>
      </c>
      <c r="H694" s="3" t="s">
        <v>595</v>
      </c>
      <c r="I694" s="4"/>
    </row>
    <row r="695" spans="1:9" ht="45">
      <c r="A695" s="6">
        <v>693</v>
      </c>
      <c r="B695" s="40" t="s">
        <v>689</v>
      </c>
      <c r="C695" s="25" t="str">
        <f>IF(D695=2,"NO","YES")</f>
        <v>YES</v>
      </c>
      <c r="D695" s="41">
        <f t="shared" si="12"/>
        <v>0.26</v>
      </c>
      <c r="E695" s="1">
        <v>0.6422000000000001</v>
      </c>
      <c r="F695" s="26">
        <v>1768</v>
      </c>
      <c r="G695" s="425">
        <v>42570</v>
      </c>
      <c r="H695" s="3" t="s">
        <v>595</v>
      </c>
      <c r="I695" s="4"/>
    </row>
    <row r="696" spans="1:9" ht="45">
      <c r="A696" s="6">
        <v>694</v>
      </c>
      <c r="B696" s="40" t="s">
        <v>690</v>
      </c>
      <c r="C696" s="25" t="str">
        <f>IF(D696=2,"NO","YES")</f>
        <v>YES</v>
      </c>
      <c r="D696" s="41">
        <f t="shared" si="12"/>
        <v>1.89</v>
      </c>
      <c r="E696" s="1">
        <v>4.6683000000000003</v>
      </c>
      <c r="F696" s="26">
        <v>12852</v>
      </c>
      <c r="G696" s="425">
        <v>42570</v>
      </c>
      <c r="H696" s="3" t="s">
        <v>595</v>
      </c>
      <c r="I696" s="4"/>
    </row>
    <row r="697" spans="1:9" ht="45">
      <c r="A697" s="6">
        <v>695</v>
      </c>
      <c r="B697" s="40" t="s">
        <v>691</v>
      </c>
      <c r="C697" s="25" t="str">
        <f>IF(D697=2,"NO","YES")</f>
        <v>YES</v>
      </c>
      <c r="D697" s="41">
        <f t="shared" si="12"/>
        <v>0.32</v>
      </c>
      <c r="E697" s="1">
        <v>0.7904000000000001</v>
      </c>
      <c r="F697" s="26">
        <v>2176</v>
      </c>
      <c r="G697" s="425">
        <v>42570</v>
      </c>
      <c r="H697" s="3" t="s">
        <v>595</v>
      </c>
      <c r="I697" s="4"/>
    </row>
    <row r="698" spans="1:9" ht="45">
      <c r="A698" s="6">
        <v>696</v>
      </c>
      <c r="B698" s="40" t="s">
        <v>692</v>
      </c>
      <c r="C698" s="25" t="str">
        <f>IF(D698=2,"NO","YES")</f>
        <v>YES</v>
      </c>
      <c r="D698" s="41">
        <f t="shared" si="12"/>
        <v>1.53</v>
      </c>
      <c r="E698" s="1">
        <v>3.7791000000000006</v>
      </c>
      <c r="F698" s="26">
        <v>10404</v>
      </c>
      <c r="G698" s="425">
        <v>42570</v>
      </c>
      <c r="H698" s="3" t="s">
        <v>595</v>
      </c>
      <c r="I698" s="4"/>
    </row>
    <row r="699" spans="1:9" ht="45">
      <c r="A699" s="6">
        <v>697</v>
      </c>
      <c r="B699" s="40" t="s">
        <v>693</v>
      </c>
      <c r="C699" s="25" t="str">
        <f>IF(D699=2,"NO","YES")</f>
        <v>YES</v>
      </c>
      <c r="D699" s="41">
        <f t="shared" si="12"/>
        <v>1.38</v>
      </c>
      <c r="E699" s="1">
        <v>3.4085999999999999</v>
      </c>
      <c r="F699" s="26">
        <v>9384</v>
      </c>
      <c r="G699" s="425">
        <v>42570</v>
      </c>
      <c r="H699" s="3" t="s">
        <v>595</v>
      </c>
      <c r="I699" s="4"/>
    </row>
    <row r="700" spans="1:9" ht="45">
      <c r="A700" s="6">
        <v>698</v>
      </c>
      <c r="B700" s="40" t="s">
        <v>694</v>
      </c>
      <c r="C700" s="25" t="str">
        <f>IF(D700=2,"NO","YES")</f>
        <v>YES</v>
      </c>
      <c r="D700" s="41">
        <f t="shared" si="12"/>
        <v>0.16</v>
      </c>
      <c r="E700" s="1">
        <v>0.39520000000000005</v>
      </c>
      <c r="F700" s="26">
        <v>1088</v>
      </c>
      <c r="G700" s="425">
        <v>42570</v>
      </c>
      <c r="H700" s="3" t="s">
        <v>595</v>
      </c>
      <c r="I700" s="4"/>
    </row>
    <row r="701" spans="1:9" ht="30">
      <c r="A701" s="6">
        <v>699</v>
      </c>
      <c r="B701" s="40" t="s">
        <v>695</v>
      </c>
      <c r="C701" s="25" t="str">
        <f>IF(D701=2,"NO","YES")</f>
        <v>YES</v>
      </c>
      <c r="D701" s="41">
        <f t="shared" si="12"/>
        <v>0.11</v>
      </c>
      <c r="E701" s="1">
        <v>0.2717</v>
      </c>
      <c r="F701" s="26">
        <v>748</v>
      </c>
      <c r="G701" s="425">
        <v>42570</v>
      </c>
      <c r="H701" s="3" t="s">
        <v>595</v>
      </c>
      <c r="I701" s="4"/>
    </row>
    <row r="702" spans="1:9" ht="45">
      <c r="A702" s="6">
        <v>700</v>
      </c>
      <c r="B702" s="40" t="s">
        <v>696</v>
      </c>
      <c r="C702" s="25" t="str">
        <f>IF(D702=2,"NO","YES")</f>
        <v>YES</v>
      </c>
      <c r="D702" s="41">
        <f t="shared" si="12"/>
        <v>0.08</v>
      </c>
      <c r="E702" s="1">
        <v>0.19760000000000003</v>
      </c>
      <c r="F702" s="26">
        <v>544</v>
      </c>
      <c r="G702" s="425">
        <v>42570</v>
      </c>
      <c r="H702" s="3" t="s">
        <v>595</v>
      </c>
      <c r="I702" s="4"/>
    </row>
    <row r="703" spans="1:9" ht="30">
      <c r="A703" s="6">
        <v>701</v>
      </c>
      <c r="B703" s="40" t="s">
        <v>697</v>
      </c>
      <c r="C703" s="25" t="str">
        <f>IF(D703=2,"NO","YES")</f>
        <v>YES</v>
      </c>
      <c r="D703" s="41">
        <f t="shared" si="12"/>
        <v>0.16</v>
      </c>
      <c r="E703" s="1">
        <v>0.39520000000000005</v>
      </c>
      <c r="F703" s="26">
        <v>1088</v>
      </c>
      <c r="G703" s="425">
        <v>42570</v>
      </c>
      <c r="H703" s="3" t="s">
        <v>595</v>
      </c>
      <c r="I703" s="4"/>
    </row>
    <row r="704" spans="1:9" ht="45">
      <c r="A704" s="6">
        <v>702</v>
      </c>
      <c r="B704" s="40" t="s">
        <v>698</v>
      </c>
      <c r="C704" s="25" t="str">
        <f>IF(D704=2,"NO","YES")</f>
        <v>NO</v>
      </c>
      <c r="D704" s="41">
        <f t="shared" si="12"/>
        <v>2</v>
      </c>
      <c r="E704" s="1">
        <v>4.9400000000000004</v>
      </c>
      <c r="F704" s="26">
        <v>13600</v>
      </c>
      <c r="G704" s="425">
        <v>42570</v>
      </c>
      <c r="H704" s="3" t="s">
        <v>595</v>
      </c>
      <c r="I704" s="4"/>
    </row>
    <row r="705" spans="1:9" ht="45">
      <c r="A705" s="6">
        <v>703</v>
      </c>
      <c r="B705" s="40" t="s">
        <v>699</v>
      </c>
      <c r="C705" s="25" t="str">
        <f>IF(D705=2,"NO","YES")</f>
        <v>YES</v>
      </c>
      <c r="D705" s="41">
        <f t="shared" si="12"/>
        <v>0.16</v>
      </c>
      <c r="E705" s="1">
        <v>0.39520000000000005</v>
      </c>
      <c r="F705" s="26">
        <v>1088</v>
      </c>
      <c r="G705" s="425">
        <v>42570</v>
      </c>
      <c r="H705" s="3" t="s">
        <v>595</v>
      </c>
      <c r="I705" s="4"/>
    </row>
    <row r="706" spans="1:9" ht="45">
      <c r="A706" s="6">
        <v>704</v>
      </c>
      <c r="B706" s="40" t="s">
        <v>700</v>
      </c>
      <c r="C706" s="25" t="str">
        <f>IF(D706=2,"NO","YES")</f>
        <v>YES</v>
      </c>
      <c r="D706" s="41">
        <f t="shared" si="12"/>
        <v>1.86</v>
      </c>
      <c r="E706" s="1">
        <v>4.5942000000000007</v>
      </c>
      <c r="F706" s="26">
        <v>12648</v>
      </c>
      <c r="G706" s="425">
        <v>42570</v>
      </c>
      <c r="H706" s="3" t="s">
        <v>595</v>
      </c>
      <c r="I706" s="4"/>
    </row>
    <row r="707" spans="1:9" ht="45">
      <c r="A707" s="6">
        <v>705</v>
      </c>
      <c r="B707" s="40" t="s">
        <v>701</v>
      </c>
      <c r="C707" s="25" t="str">
        <f>IF(D707=2,"NO","YES")</f>
        <v>YES</v>
      </c>
      <c r="D707" s="41">
        <f t="shared" si="12"/>
        <v>0.26</v>
      </c>
      <c r="E707" s="1">
        <v>0.6422000000000001</v>
      </c>
      <c r="F707" s="26">
        <v>1768</v>
      </c>
      <c r="G707" s="425">
        <v>42570</v>
      </c>
      <c r="H707" s="3" t="s">
        <v>595</v>
      </c>
      <c r="I707" s="4"/>
    </row>
    <row r="708" spans="1:9" ht="45">
      <c r="A708" s="6">
        <v>706</v>
      </c>
      <c r="B708" s="40" t="s">
        <v>702</v>
      </c>
      <c r="C708" s="25" t="str">
        <f>IF(D708=2,"NO","YES")</f>
        <v>YES</v>
      </c>
      <c r="D708" s="41">
        <f t="shared" si="12"/>
        <v>0.28000000000000003</v>
      </c>
      <c r="E708" s="1">
        <v>0.6916000000000001</v>
      </c>
      <c r="F708" s="26">
        <v>1904</v>
      </c>
      <c r="G708" s="425">
        <v>42570</v>
      </c>
      <c r="H708" s="3" t="s">
        <v>595</v>
      </c>
      <c r="I708" s="4"/>
    </row>
    <row r="709" spans="1:9" ht="45">
      <c r="A709" s="6">
        <v>707</v>
      </c>
      <c r="B709" s="40" t="s">
        <v>703</v>
      </c>
      <c r="C709" s="25" t="str">
        <f>IF(D709=2,"NO","YES")</f>
        <v>YES</v>
      </c>
      <c r="D709" s="41">
        <f t="shared" si="12"/>
        <v>0.23</v>
      </c>
      <c r="E709" s="1">
        <v>0.56810000000000005</v>
      </c>
      <c r="F709" s="26">
        <v>1564</v>
      </c>
      <c r="G709" s="425">
        <v>42570</v>
      </c>
      <c r="H709" s="3" t="s">
        <v>595</v>
      </c>
      <c r="I709" s="4"/>
    </row>
    <row r="710" spans="1:9" ht="30">
      <c r="A710" s="6">
        <v>708</v>
      </c>
      <c r="B710" s="40" t="s">
        <v>704</v>
      </c>
      <c r="C710" s="25" t="str">
        <f>IF(D710=2,"NO","YES")</f>
        <v>YES</v>
      </c>
      <c r="D710" s="41">
        <f t="shared" si="12"/>
        <v>0.39</v>
      </c>
      <c r="E710" s="1">
        <v>0.96330000000000016</v>
      </c>
      <c r="F710" s="26">
        <v>2652</v>
      </c>
      <c r="G710" s="425">
        <v>42570</v>
      </c>
      <c r="H710" s="3" t="s">
        <v>595</v>
      </c>
      <c r="I710" s="4"/>
    </row>
    <row r="711" spans="1:9" ht="45">
      <c r="A711" s="6">
        <v>709</v>
      </c>
      <c r="B711" s="40" t="s">
        <v>705</v>
      </c>
      <c r="C711" s="25" t="str">
        <f>IF(D711=2,"NO","YES")</f>
        <v>YES</v>
      </c>
      <c r="D711" s="41">
        <f t="shared" si="12"/>
        <v>0.79</v>
      </c>
      <c r="E711" s="1">
        <v>1.9513000000000003</v>
      </c>
      <c r="F711" s="26">
        <v>5372</v>
      </c>
      <c r="G711" s="425">
        <v>42570</v>
      </c>
      <c r="H711" s="3" t="s">
        <v>595</v>
      </c>
      <c r="I711" s="4"/>
    </row>
    <row r="712" spans="1:9" ht="45">
      <c r="A712" s="6">
        <v>710</v>
      </c>
      <c r="B712" s="40" t="s">
        <v>706</v>
      </c>
      <c r="C712" s="25" t="str">
        <f>IF(D712=2,"NO","YES")</f>
        <v>YES</v>
      </c>
      <c r="D712" s="41">
        <f t="shared" si="12"/>
        <v>0.11</v>
      </c>
      <c r="E712" s="1">
        <v>0.2717</v>
      </c>
      <c r="F712" s="26">
        <v>748</v>
      </c>
      <c r="G712" s="425">
        <v>42570</v>
      </c>
      <c r="H712" s="3" t="s">
        <v>595</v>
      </c>
      <c r="I712" s="4"/>
    </row>
    <row r="713" spans="1:9" ht="45">
      <c r="A713" s="6">
        <v>711</v>
      </c>
      <c r="B713" s="40" t="s">
        <v>707</v>
      </c>
      <c r="C713" s="25" t="str">
        <f>IF(D713=2,"NO","YES")</f>
        <v>YES</v>
      </c>
      <c r="D713" s="41">
        <f t="shared" si="12"/>
        <v>0.54</v>
      </c>
      <c r="E713" s="1">
        <v>1.3338000000000001</v>
      </c>
      <c r="F713" s="26">
        <v>3672</v>
      </c>
      <c r="G713" s="425">
        <v>42570</v>
      </c>
      <c r="H713" s="3" t="s">
        <v>595</v>
      </c>
      <c r="I713" s="4"/>
    </row>
    <row r="714" spans="1:9" ht="45">
      <c r="A714" s="6">
        <v>712</v>
      </c>
      <c r="B714" s="40" t="s">
        <v>708</v>
      </c>
      <c r="C714" s="25" t="str">
        <f>IF(D714=2,"NO","YES")</f>
        <v>YES</v>
      </c>
      <c r="D714" s="41">
        <f t="shared" si="12"/>
        <v>0.36</v>
      </c>
      <c r="E714" s="1">
        <v>0.88919999999999999</v>
      </c>
      <c r="F714" s="26">
        <v>2448</v>
      </c>
      <c r="G714" s="425">
        <v>42570</v>
      </c>
      <c r="H714" s="3" t="s">
        <v>595</v>
      </c>
      <c r="I714" s="4"/>
    </row>
    <row r="715" spans="1:9" ht="45">
      <c r="A715" s="6">
        <v>713</v>
      </c>
      <c r="B715" s="40" t="s">
        <v>709</v>
      </c>
      <c r="C715" s="25" t="str">
        <f>IF(D715=2,"NO","YES")</f>
        <v>YES</v>
      </c>
      <c r="D715" s="41">
        <f t="shared" si="12"/>
        <v>0.93</v>
      </c>
      <c r="E715" s="1">
        <v>2.2971000000000004</v>
      </c>
      <c r="F715" s="26">
        <v>6324</v>
      </c>
      <c r="G715" s="425">
        <v>42570</v>
      </c>
      <c r="H715" s="3" t="s">
        <v>595</v>
      </c>
      <c r="I715" s="4"/>
    </row>
    <row r="716" spans="1:9" ht="45">
      <c r="A716" s="6">
        <v>714</v>
      </c>
      <c r="B716" s="40" t="s">
        <v>710</v>
      </c>
      <c r="C716" s="25" t="str">
        <f>IF(D716=2,"NO","YES")</f>
        <v>YES</v>
      </c>
      <c r="D716" s="41">
        <f t="shared" si="12"/>
        <v>0.26</v>
      </c>
      <c r="E716" s="1">
        <v>0.6422000000000001</v>
      </c>
      <c r="F716" s="26">
        <v>1768</v>
      </c>
      <c r="G716" s="425">
        <v>42570</v>
      </c>
      <c r="H716" s="3" t="s">
        <v>595</v>
      </c>
      <c r="I716" s="4"/>
    </row>
    <row r="717" spans="1:9" ht="45">
      <c r="A717" s="6">
        <v>715</v>
      </c>
      <c r="B717" s="40" t="s">
        <v>711</v>
      </c>
      <c r="C717" s="25" t="str">
        <f>IF(D717=2,"NO","YES")</f>
        <v>YES</v>
      </c>
      <c r="D717" s="41">
        <f t="shared" si="12"/>
        <v>0.35</v>
      </c>
      <c r="E717" s="1">
        <v>0.86450000000000005</v>
      </c>
      <c r="F717" s="26">
        <v>2380</v>
      </c>
      <c r="G717" s="425">
        <v>42570</v>
      </c>
      <c r="H717" s="3" t="s">
        <v>595</v>
      </c>
      <c r="I717" s="4"/>
    </row>
    <row r="718" spans="1:9" ht="45">
      <c r="A718" s="6">
        <v>716</v>
      </c>
      <c r="B718" s="40" t="s">
        <v>712</v>
      </c>
      <c r="C718" s="25" t="str">
        <f>IF(D718=2,"NO","YES")</f>
        <v>YES</v>
      </c>
      <c r="D718" s="41">
        <f t="shared" si="12"/>
        <v>0.12</v>
      </c>
      <c r="E718" s="1">
        <v>0.2964</v>
      </c>
      <c r="F718" s="26">
        <v>816</v>
      </c>
      <c r="G718" s="425">
        <v>42570</v>
      </c>
      <c r="H718" s="3" t="s">
        <v>595</v>
      </c>
      <c r="I718" s="4"/>
    </row>
    <row r="719" spans="1:9" ht="45">
      <c r="A719" s="6">
        <v>717</v>
      </c>
      <c r="B719" s="40" t="s">
        <v>712</v>
      </c>
      <c r="C719" s="25" t="str">
        <f>IF(D719=2,"NO","YES")</f>
        <v>YES</v>
      </c>
      <c r="D719" s="41">
        <f t="shared" si="12"/>
        <v>0.66</v>
      </c>
      <c r="E719" s="1">
        <v>1.6302000000000003</v>
      </c>
      <c r="F719" s="26">
        <v>4488</v>
      </c>
      <c r="G719" s="425">
        <v>42570</v>
      </c>
      <c r="H719" s="3" t="s">
        <v>595</v>
      </c>
      <c r="I719" s="4"/>
    </row>
    <row r="720" spans="1:9" ht="45">
      <c r="A720" s="6">
        <v>718</v>
      </c>
      <c r="B720" s="40" t="s">
        <v>713</v>
      </c>
      <c r="C720" s="25" t="str">
        <f>IF(D720=2,"NO","YES")</f>
        <v>YES</v>
      </c>
      <c r="D720" s="41">
        <f t="shared" si="12"/>
        <v>0.41</v>
      </c>
      <c r="E720" s="1">
        <v>1.0126999999999999</v>
      </c>
      <c r="F720" s="26">
        <v>2788</v>
      </c>
      <c r="G720" s="425">
        <v>42570</v>
      </c>
      <c r="H720" s="3" t="s">
        <v>595</v>
      </c>
      <c r="I720" s="4"/>
    </row>
    <row r="721" spans="1:9" ht="45">
      <c r="A721" s="6">
        <v>719</v>
      </c>
      <c r="B721" s="40" t="s">
        <v>714</v>
      </c>
      <c r="C721" s="25" t="str">
        <f>IF(D721=2,"NO","YES")</f>
        <v>YES</v>
      </c>
      <c r="D721" s="41">
        <f t="shared" si="12"/>
        <v>0.46</v>
      </c>
      <c r="E721" s="1">
        <v>1.1362000000000001</v>
      </c>
      <c r="F721" s="26">
        <v>3128</v>
      </c>
      <c r="G721" s="425">
        <v>42570</v>
      </c>
      <c r="H721" s="3" t="s">
        <v>595</v>
      </c>
      <c r="I721" s="4"/>
    </row>
    <row r="722" spans="1:9" ht="45">
      <c r="A722" s="6">
        <v>720</v>
      </c>
      <c r="B722" s="40" t="s">
        <v>715</v>
      </c>
      <c r="C722" s="25" t="str">
        <f>IF(D722=2,"NO","YES")</f>
        <v>NO</v>
      </c>
      <c r="D722" s="41">
        <f t="shared" si="12"/>
        <v>2</v>
      </c>
      <c r="E722" s="1">
        <v>4.9400000000000004</v>
      </c>
      <c r="F722" s="26">
        <v>13600</v>
      </c>
      <c r="G722" s="425">
        <v>42570</v>
      </c>
      <c r="H722" s="3" t="s">
        <v>595</v>
      </c>
      <c r="I722" s="4"/>
    </row>
    <row r="723" spans="1:9" ht="45">
      <c r="A723" s="6">
        <v>721</v>
      </c>
      <c r="B723" s="40" t="s">
        <v>716</v>
      </c>
      <c r="C723" s="25" t="str">
        <f>IF(D723=2,"NO","YES")</f>
        <v>YES</v>
      </c>
      <c r="D723" s="41">
        <f t="shared" si="12"/>
        <v>1</v>
      </c>
      <c r="E723" s="1">
        <v>2.4700000000000002</v>
      </c>
      <c r="F723" s="26">
        <v>6800</v>
      </c>
      <c r="G723" s="425">
        <v>42570</v>
      </c>
      <c r="H723" s="3" t="s">
        <v>595</v>
      </c>
      <c r="I723" s="4"/>
    </row>
    <row r="724" spans="1:9" ht="45">
      <c r="A724" s="6">
        <v>722</v>
      </c>
      <c r="B724" s="40" t="s">
        <v>717</v>
      </c>
      <c r="C724" s="25" t="str">
        <f>IF(D724=2,"NO","YES")</f>
        <v>YES</v>
      </c>
      <c r="D724" s="41">
        <f t="shared" si="12"/>
        <v>0.72</v>
      </c>
      <c r="E724" s="1">
        <v>1.7784</v>
      </c>
      <c r="F724" s="26">
        <v>4896</v>
      </c>
      <c r="G724" s="425">
        <v>42570</v>
      </c>
      <c r="H724" s="3" t="s">
        <v>595</v>
      </c>
      <c r="I724" s="4"/>
    </row>
    <row r="725" spans="1:9" ht="45">
      <c r="A725" s="6">
        <v>723</v>
      </c>
      <c r="B725" s="40" t="s">
        <v>718</v>
      </c>
      <c r="C725" s="25" t="str">
        <f>IF(D725=2,"NO","YES")</f>
        <v>YES</v>
      </c>
      <c r="D725" s="41">
        <f t="shared" si="12"/>
        <v>0.53</v>
      </c>
      <c r="E725" s="1">
        <v>1.3091000000000002</v>
      </c>
      <c r="F725" s="26">
        <v>3604</v>
      </c>
      <c r="G725" s="425">
        <v>42570</v>
      </c>
      <c r="H725" s="3" t="s">
        <v>595</v>
      </c>
      <c r="I725" s="4"/>
    </row>
    <row r="726" spans="1:9" ht="45">
      <c r="A726" s="6">
        <v>724</v>
      </c>
      <c r="B726" s="40" t="s">
        <v>719</v>
      </c>
      <c r="C726" s="25" t="str">
        <f>IF(D726=2,"NO","YES")</f>
        <v>YES</v>
      </c>
      <c r="D726" s="41">
        <f t="shared" ref="D726:D777" si="13">F726/6800</f>
        <v>1.42</v>
      </c>
      <c r="E726" s="1">
        <v>3.5074000000000001</v>
      </c>
      <c r="F726" s="26">
        <v>9656</v>
      </c>
      <c r="G726" s="425">
        <v>42570</v>
      </c>
      <c r="H726" s="3" t="s">
        <v>595</v>
      </c>
      <c r="I726" s="4"/>
    </row>
    <row r="727" spans="1:9" ht="45">
      <c r="A727" s="6">
        <v>725</v>
      </c>
      <c r="B727" s="40" t="s">
        <v>720</v>
      </c>
      <c r="C727" s="25" t="str">
        <f>IF(D727=2,"NO","YES")</f>
        <v>NO</v>
      </c>
      <c r="D727" s="41">
        <f t="shared" si="13"/>
        <v>2</v>
      </c>
      <c r="E727" s="1">
        <v>4.9400000000000004</v>
      </c>
      <c r="F727" s="26">
        <v>13600</v>
      </c>
      <c r="G727" s="425">
        <v>42570</v>
      </c>
      <c r="H727" s="3" t="s">
        <v>595</v>
      </c>
      <c r="I727" s="4"/>
    </row>
    <row r="728" spans="1:9" ht="45">
      <c r="A728" s="6">
        <v>726</v>
      </c>
      <c r="B728" s="40" t="s">
        <v>721</v>
      </c>
      <c r="C728" s="25" t="str">
        <f>IF(D728=2,"NO","YES")</f>
        <v>YES</v>
      </c>
      <c r="D728" s="41">
        <f t="shared" si="13"/>
        <v>1.98</v>
      </c>
      <c r="E728" s="1">
        <v>4.8906000000000001</v>
      </c>
      <c r="F728" s="26">
        <v>13464</v>
      </c>
      <c r="G728" s="425">
        <v>42570</v>
      </c>
      <c r="H728" s="3" t="s">
        <v>595</v>
      </c>
      <c r="I728" s="4"/>
    </row>
    <row r="729" spans="1:9" ht="30">
      <c r="A729" s="6">
        <v>727</v>
      </c>
      <c r="B729" s="40" t="s">
        <v>722</v>
      </c>
      <c r="C729" s="25" t="str">
        <f>IF(D729=2,"NO","YES")</f>
        <v>NO</v>
      </c>
      <c r="D729" s="41">
        <f t="shared" si="13"/>
        <v>2</v>
      </c>
      <c r="E729" s="1">
        <v>4.9400000000000004</v>
      </c>
      <c r="F729" s="26">
        <v>13600</v>
      </c>
      <c r="G729" s="425">
        <v>42570</v>
      </c>
      <c r="H729" s="3" t="s">
        <v>595</v>
      </c>
      <c r="I729" s="4"/>
    </row>
    <row r="730" spans="1:9" ht="30">
      <c r="A730" s="6">
        <v>728</v>
      </c>
      <c r="B730" s="40" t="s">
        <v>723</v>
      </c>
      <c r="C730" s="25" t="str">
        <f>IF(D730=2,"NO","YES")</f>
        <v>YES</v>
      </c>
      <c r="D730" s="41">
        <f t="shared" si="13"/>
        <v>0.26</v>
      </c>
      <c r="E730" s="1">
        <v>0.6422000000000001</v>
      </c>
      <c r="F730" s="26">
        <v>1768</v>
      </c>
      <c r="G730" s="425">
        <v>42570</v>
      </c>
      <c r="H730" s="3" t="s">
        <v>595</v>
      </c>
      <c r="I730" s="4"/>
    </row>
    <row r="731" spans="1:9" ht="60">
      <c r="A731" s="6">
        <v>729</v>
      </c>
      <c r="B731" s="40" t="s">
        <v>724</v>
      </c>
      <c r="C731" s="25" t="str">
        <f>IF(D731=2,"NO","YES")</f>
        <v>YES</v>
      </c>
      <c r="D731" s="41">
        <f t="shared" si="13"/>
        <v>1.08</v>
      </c>
      <c r="E731" s="1">
        <v>2.6676000000000002</v>
      </c>
      <c r="F731" s="26">
        <v>7344</v>
      </c>
      <c r="G731" s="425">
        <v>42570</v>
      </c>
      <c r="H731" s="3" t="s">
        <v>595</v>
      </c>
      <c r="I731" s="4"/>
    </row>
    <row r="732" spans="1:9" ht="45">
      <c r="A732" s="6">
        <v>730</v>
      </c>
      <c r="B732" s="40" t="s">
        <v>725</v>
      </c>
      <c r="C732" s="25" t="str">
        <f>IF(D732=2,"NO","YES")</f>
        <v>NO</v>
      </c>
      <c r="D732" s="41">
        <f t="shared" si="13"/>
        <v>2</v>
      </c>
      <c r="E732" s="1">
        <v>4.9400000000000004</v>
      </c>
      <c r="F732" s="26">
        <v>13600</v>
      </c>
      <c r="G732" s="425">
        <v>42570</v>
      </c>
      <c r="H732" s="3" t="s">
        <v>595</v>
      </c>
      <c r="I732" s="4"/>
    </row>
    <row r="733" spans="1:9" ht="45">
      <c r="A733" s="6">
        <v>731</v>
      </c>
      <c r="B733" s="40" t="s">
        <v>726</v>
      </c>
      <c r="C733" s="25" t="str">
        <f>IF(D733=2,"NO","YES")</f>
        <v>YES</v>
      </c>
      <c r="D733" s="41">
        <f t="shared" si="13"/>
        <v>1.36</v>
      </c>
      <c r="E733" s="1">
        <v>3.3592000000000004</v>
      </c>
      <c r="F733" s="26">
        <v>9248</v>
      </c>
      <c r="G733" s="425">
        <v>42570</v>
      </c>
      <c r="H733" s="3" t="s">
        <v>595</v>
      </c>
      <c r="I733" s="4"/>
    </row>
    <row r="734" spans="1:9" ht="30">
      <c r="A734" s="6">
        <v>732</v>
      </c>
      <c r="B734" s="40" t="s">
        <v>727</v>
      </c>
      <c r="C734" s="25" t="str">
        <f>IF(D734=2,"NO","YES")</f>
        <v>YES</v>
      </c>
      <c r="D734" s="41">
        <f t="shared" si="13"/>
        <v>1.58</v>
      </c>
      <c r="E734" s="1">
        <v>3.9026000000000005</v>
      </c>
      <c r="F734" s="26">
        <v>10744</v>
      </c>
      <c r="G734" s="425">
        <v>42570</v>
      </c>
      <c r="H734" s="3" t="s">
        <v>595</v>
      </c>
      <c r="I734" s="4"/>
    </row>
    <row r="735" spans="1:9" ht="45">
      <c r="A735" s="6">
        <v>733</v>
      </c>
      <c r="B735" s="40" t="s">
        <v>728</v>
      </c>
      <c r="C735" s="25" t="str">
        <f>IF(D735=2,"NO","YES")</f>
        <v>NO</v>
      </c>
      <c r="D735" s="41">
        <f t="shared" si="13"/>
        <v>2</v>
      </c>
      <c r="E735" s="1">
        <v>4.9400000000000004</v>
      </c>
      <c r="F735" s="26">
        <v>13600</v>
      </c>
      <c r="G735" s="425">
        <v>42570</v>
      </c>
      <c r="H735" s="3" t="s">
        <v>595</v>
      </c>
      <c r="I735" s="4"/>
    </row>
    <row r="736" spans="1:9" ht="30">
      <c r="A736" s="6">
        <v>734</v>
      </c>
      <c r="B736" s="40" t="s">
        <v>729</v>
      </c>
      <c r="C736" s="25" t="str">
        <f>IF(D736=2,"NO","YES")</f>
        <v>YES</v>
      </c>
      <c r="D736" s="41">
        <f t="shared" si="13"/>
        <v>0.16</v>
      </c>
      <c r="E736" s="1">
        <v>0.39520000000000005</v>
      </c>
      <c r="F736" s="26">
        <v>1088</v>
      </c>
      <c r="G736" s="425">
        <v>42570</v>
      </c>
      <c r="H736" s="3" t="s">
        <v>595</v>
      </c>
      <c r="I736" s="4"/>
    </row>
    <row r="737" spans="1:9" ht="45">
      <c r="A737" s="6">
        <v>735</v>
      </c>
      <c r="B737" s="40" t="s">
        <v>730</v>
      </c>
      <c r="C737" s="25" t="str">
        <f>IF(D737=2,"NO","YES")</f>
        <v>YES</v>
      </c>
      <c r="D737" s="41">
        <f t="shared" si="13"/>
        <v>0.56999999999999995</v>
      </c>
      <c r="E737" s="1">
        <v>1.4078999999999999</v>
      </c>
      <c r="F737" s="26">
        <v>3876</v>
      </c>
      <c r="G737" s="425">
        <v>42570</v>
      </c>
      <c r="H737" s="3" t="s">
        <v>595</v>
      </c>
      <c r="I737" s="4"/>
    </row>
    <row r="738" spans="1:9" ht="45">
      <c r="A738" s="6">
        <v>736</v>
      </c>
      <c r="B738" s="40" t="s">
        <v>730</v>
      </c>
      <c r="C738" s="25" t="str">
        <f>IF(D738=2,"NO","YES")</f>
        <v>YES</v>
      </c>
      <c r="D738" s="41">
        <f t="shared" si="13"/>
        <v>1.43</v>
      </c>
      <c r="E738" s="1">
        <v>3.5321000000000002</v>
      </c>
      <c r="F738" s="26">
        <v>9724</v>
      </c>
      <c r="G738" s="425">
        <v>42570</v>
      </c>
      <c r="H738" s="3" t="s">
        <v>595</v>
      </c>
      <c r="I738" s="4"/>
    </row>
    <row r="739" spans="1:9" ht="45">
      <c r="A739" s="6">
        <v>737</v>
      </c>
      <c r="B739" s="40" t="s">
        <v>731</v>
      </c>
      <c r="C739" s="25" t="str">
        <f>IF(D739=2,"NO","YES")</f>
        <v>YES</v>
      </c>
      <c r="D739" s="41">
        <f t="shared" si="13"/>
        <v>0.41</v>
      </c>
      <c r="E739" s="1">
        <v>1.0126999999999999</v>
      </c>
      <c r="F739" s="26">
        <v>2788</v>
      </c>
      <c r="G739" s="425">
        <v>42570</v>
      </c>
      <c r="H739" s="3" t="s">
        <v>595</v>
      </c>
      <c r="I739" s="4"/>
    </row>
    <row r="740" spans="1:9" ht="45">
      <c r="A740" s="6">
        <v>738</v>
      </c>
      <c r="B740" s="40" t="s">
        <v>732</v>
      </c>
      <c r="C740" s="25" t="str">
        <f>IF(D740=2,"NO","YES")</f>
        <v>YES</v>
      </c>
      <c r="D740" s="41">
        <f t="shared" si="13"/>
        <v>1.22</v>
      </c>
      <c r="E740" s="1">
        <v>3.0134000000000003</v>
      </c>
      <c r="F740" s="26">
        <v>8296</v>
      </c>
      <c r="G740" s="425">
        <v>42570</v>
      </c>
      <c r="H740" s="3" t="s">
        <v>595</v>
      </c>
      <c r="I740" s="4"/>
    </row>
    <row r="741" spans="1:9" ht="45">
      <c r="A741" s="6">
        <v>739</v>
      </c>
      <c r="B741" s="40" t="s">
        <v>733</v>
      </c>
      <c r="C741" s="25" t="str">
        <f>IF(D741=2,"NO","YES")</f>
        <v>YES</v>
      </c>
      <c r="D741" s="41">
        <f t="shared" si="13"/>
        <v>1.06</v>
      </c>
      <c r="E741" s="1">
        <v>2.6182000000000003</v>
      </c>
      <c r="F741" s="26">
        <v>7208</v>
      </c>
      <c r="G741" s="425">
        <v>42570</v>
      </c>
      <c r="H741" s="3" t="s">
        <v>595</v>
      </c>
      <c r="I741" s="4"/>
    </row>
    <row r="742" spans="1:9" ht="30">
      <c r="A742" s="6">
        <v>740</v>
      </c>
      <c r="B742" s="42" t="s">
        <v>734</v>
      </c>
      <c r="C742" s="25" t="str">
        <f>IF(D742=2,"NO","YES")</f>
        <v>YES</v>
      </c>
      <c r="D742" s="43">
        <f t="shared" si="13"/>
        <v>1.41</v>
      </c>
      <c r="E742" s="1">
        <v>3.4826999999999999</v>
      </c>
      <c r="F742" s="11">
        <v>9588</v>
      </c>
      <c r="G742" s="109">
        <v>42656</v>
      </c>
      <c r="H742" s="3" t="s">
        <v>595</v>
      </c>
      <c r="I742" s="4"/>
    </row>
    <row r="743" spans="1:9" ht="30">
      <c r="A743" s="6">
        <v>741</v>
      </c>
      <c r="B743" s="42" t="s">
        <v>735</v>
      </c>
      <c r="C743" s="25" t="str">
        <f>IF(D743=2,"NO","YES")</f>
        <v>YES</v>
      </c>
      <c r="D743" s="43">
        <f t="shared" si="13"/>
        <v>0.11</v>
      </c>
      <c r="E743" s="1">
        <v>0.2717</v>
      </c>
      <c r="F743" s="11">
        <v>748</v>
      </c>
      <c r="G743" s="109">
        <v>42656</v>
      </c>
      <c r="H743" s="3" t="s">
        <v>595</v>
      </c>
      <c r="I743" s="4"/>
    </row>
    <row r="744" spans="1:9" ht="45">
      <c r="A744" s="6">
        <v>742</v>
      </c>
      <c r="B744" s="42" t="s">
        <v>736</v>
      </c>
      <c r="C744" s="25" t="str">
        <f>IF(D744=2,"NO","YES")</f>
        <v>YES</v>
      </c>
      <c r="D744" s="43">
        <f t="shared" si="13"/>
        <v>0.83</v>
      </c>
      <c r="E744" s="1">
        <v>2.0501</v>
      </c>
      <c r="F744" s="11">
        <v>5644</v>
      </c>
      <c r="G744" s="109">
        <v>42656</v>
      </c>
      <c r="H744" s="3" t="s">
        <v>595</v>
      </c>
      <c r="I744" s="4"/>
    </row>
    <row r="745" spans="1:9" ht="45">
      <c r="A745" s="6">
        <v>743</v>
      </c>
      <c r="B745" s="42" t="s">
        <v>737</v>
      </c>
      <c r="C745" s="25" t="str">
        <f>IF(D745=2,"NO","YES")</f>
        <v>YES</v>
      </c>
      <c r="D745" s="43">
        <f t="shared" si="13"/>
        <v>0.6</v>
      </c>
      <c r="E745" s="1">
        <v>1.482</v>
      </c>
      <c r="F745" s="11">
        <v>4080</v>
      </c>
      <c r="G745" s="109">
        <v>42656</v>
      </c>
      <c r="H745" s="3" t="s">
        <v>595</v>
      </c>
      <c r="I745" s="4"/>
    </row>
    <row r="746" spans="1:9" ht="30">
      <c r="A746" s="6">
        <v>744</v>
      </c>
      <c r="B746" s="42" t="s">
        <v>738</v>
      </c>
      <c r="C746" s="25" t="str">
        <f>IF(D746=2,"NO","YES")</f>
        <v>NO</v>
      </c>
      <c r="D746" s="43">
        <f t="shared" si="13"/>
        <v>2</v>
      </c>
      <c r="E746" s="1">
        <v>4.9400000000000004</v>
      </c>
      <c r="F746" s="11">
        <v>13600</v>
      </c>
      <c r="G746" s="109">
        <v>42656</v>
      </c>
      <c r="H746" s="3" t="s">
        <v>595</v>
      </c>
      <c r="I746" s="4"/>
    </row>
    <row r="747" spans="1:9" ht="30">
      <c r="A747" s="6">
        <v>745</v>
      </c>
      <c r="B747" s="42" t="s">
        <v>739</v>
      </c>
      <c r="C747" s="25" t="str">
        <f>IF(D747=2,"NO","YES")</f>
        <v>YES</v>
      </c>
      <c r="D747" s="43">
        <f t="shared" si="13"/>
        <v>1.45</v>
      </c>
      <c r="E747" s="1">
        <v>3.5815000000000001</v>
      </c>
      <c r="F747" s="11">
        <v>9860</v>
      </c>
      <c r="G747" s="109">
        <v>42656</v>
      </c>
      <c r="H747" s="3" t="s">
        <v>595</v>
      </c>
      <c r="I747" s="4"/>
    </row>
    <row r="748" spans="1:9" ht="30">
      <c r="A748" s="6">
        <v>746</v>
      </c>
      <c r="B748" s="42" t="s">
        <v>740</v>
      </c>
      <c r="C748" s="25" t="str">
        <f>IF(D748=2,"NO","YES")</f>
        <v>YES</v>
      </c>
      <c r="D748" s="43">
        <f t="shared" si="13"/>
        <v>1.3</v>
      </c>
      <c r="E748" s="1">
        <v>3.2110000000000003</v>
      </c>
      <c r="F748" s="11">
        <v>8840</v>
      </c>
      <c r="G748" s="109">
        <v>42656</v>
      </c>
      <c r="H748" s="3" t="s">
        <v>595</v>
      </c>
      <c r="I748" s="4"/>
    </row>
    <row r="749" spans="1:9" ht="30">
      <c r="A749" s="6">
        <v>747</v>
      </c>
      <c r="B749" s="42" t="s">
        <v>741</v>
      </c>
      <c r="C749" s="25" t="str">
        <f>IF(D749=2,"NO","YES")</f>
        <v>YES</v>
      </c>
      <c r="D749" s="43">
        <f t="shared" si="13"/>
        <v>0.53</v>
      </c>
      <c r="E749" s="1">
        <v>1.3091000000000002</v>
      </c>
      <c r="F749" s="11">
        <v>3604</v>
      </c>
      <c r="G749" s="109">
        <v>42656</v>
      </c>
      <c r="H749" s="3" t="s">
        <v>595</v>
      </c>
      <c r="I749" s="4"/>
    </row>
    <row r="750" spans="1:9" ht="30">
      <c r="A750" s="6">
        <v>748</v>
      </c>
      <c r="B750" s="42" t="s">
        <v>742</v>
      </c>
      <c r="C750" s="25" t="str">
        <f>IF(D750=2,"NO","YES")</f>
        <v>NO</v>
      </c>
      <c r="D750" s="43">
        <f t="shared" si="13"/>
        <v>2</v>
      </c>
      <c r="E750" s="1">
        <v>4.9400000000000004</v>
      </c>
      <c r="F750" s="11">
        <v>13600</v>
      </c>
      <c r="G750" s="109">
        <v>42656</v>
      </c>
      <c r="H750" s="3" t="s">
        <v>595</v>
      </c>
      <c r="I750" s="4"/>
    </row>
    <row r="751" spans="1:9" ht="45">
      <c r="A751" s="6">
        <v>749</v>
      </c>
      <c r="B751" s="42" t="s">
        <v>743</v>
      </c>
      <c r="C751" s="25" t="str">
        <f>IF(D751=2,"NO","YES")</f>
        <v>YES</v>
      </c>
      <c r="D751" s="43">
        <f t="shared" si="13"/>
        <v>1.99</v>
      </c>
      <c r="E751" s="1">
        <v>4.9153000000000002</v>
      </c>
      <c r="F751" s="11">
        <v>13532</v>
      </c>
      <c r="G751" s="109">
        <v>42656</v>
      </c>
      <c r="H751" s="3" t="s">
        <v>595</v>
      </c>
      <c r="I751" s="4"/>
    </row>
    <row r="752" spans="1:9" ht="45">
      <c r="A752" s="6">
        <v>750</v>
      </c>
      <c r="B752" s="42" t="s">
        <v>744</v>
      </c>
      <c r="C752" s="25" t="str">
        <f>IF(D752=2,"NO","YES")</f>
        <v>YES</v>
      </c>
      <c r="D752" s="43">
        <f t="shared" si="13"/>
        <v>0.25</v>
      </c>
      <c r="E752" s="1">
        <v>0.61750000000000005</v>
      </c>
      <c r="F752" s="11">
        <v>1700</v>
      </c>
      <c r="G752" s="109">
        <v>42656</v>
      </c>
      <c r="H752" s="3" t="s">
        <v>595</v>
      </c>
      <c r="I752" s="4"/>
    </row>
    <row r="753" spans="1:9" ht="45">
      <c r="A753" s="6">
        <v>751</v>
      </c>
      <c r="B753" s="42" t="s">
        <v>745</v>
      </c>
      <c r="C753" s="25" t="str">
        <f>IF(D753=2,"NO","YES")</f>
        <v>YES</v>
      </c>
      <c r="D753" s="43">
        <f t="shared" si="13"/>
        <v>1.68</v>
      </c>
      <c r="E753" s="1">
        <v>4.1496000000000004</v>
      </c>
      <c r="F753" s="11">
        <v>11424</v>
      </c>
      <c r="G753" s="109">
        <v>42656</v>
      </c>
      <c r="H753" s="3" t="s">
        <v>595</v>
      </c>
      <c r="I753" s="4"/>
    </row>
    <row r="754" spans="1:9">
      <c r="A754" s="6">
        <v>752</v>
      </c>
      <c r="B754" s="42" t="s">
        <v>746</v>
      </c>
      <c r="C754" s="25" t="str">
        <f>IF(D754=2,"NO","YES")</f>
        <v>YES</v>
      </c>
      <c r="D754" s="43">
        <f t="shared" si="13"/>
        <v>0.4</v>
      </c>
      <c r="E754" s="1">
        <v>0.9880000000000001</v>
      </c>
      <c r="F754" s="11">
        <v>2720</v>
      </c>
      <c r="G754" s="109">
        <v>42656</v>
      </c>
      <c r="H754" s="3" t="s">
        <v>595</v>
      </c>
      <c r="I754" s="4"/>
    </row>
    <row r="755" spans="1:9" ht="30">
      <c r="A755" s="6">
        <v>753</v>
      </c>
      <c r="B755" s="42" t="s">
        <v>747</v>
      </c>
      <c r="C755" s="25" t="str">
        <f>IF(D755=2,"NO","YES")</f>
        <v>NO</v>
      </c>
      <c r="D755" s="43">
        <f t="shared" si="13"/>
        <v>2</v>
      </c>
      <c r="E755" s="1">
        <v>4.9400000000000004</v>
      </c>
      <c r="F755" s="11">
        <v>13600</v>
      </c>
      <c r="G755" s="109">
        <v>42656</v>
      </c>
      <c r="H755" s="3" t="s">
        <v>595</v>
      </c>
      <c r="I755" s="4"/>
    </row>
    <row r="756" spans="1:9" ht="45">
      <c r="A756" s="6">
        <v>754</v>
      </c>
      <c r="B756" s="42" t="s">
        <v>748</v>
      </c>
      <c r="C756" s="25" t="str">
        <f>IF(D756=2,"NO","YES")</f>
        <v>NO</v>
      </c>
      <c r="D756" s="43">
        <f t="shared" si="13"/>
        <v>2</v>
      </c>
      <c r="E756" s="1">
        <v>4.9400000000000004</v>
      </c>
      <c r="F756" s="11">
        <v>13600</v>
      </c>
      <c r="G756" s="109">
        <v>42656</v>
      </c>
      <c r="H756" s="3" t="s">
        <v>595</v>
      </c>
      <c r="I756" s="4"/>
    </row>
    <row r="757" spans="1:9" ht="30">
      <c r="A757" s="6">
        <v>755</v>
      </c>
      <c r="B757" s="42" t="s">
        <v>749</v>
      </c>
      <c r="C757" s="25" t="str">
        <f>IF(D757=2,"NO","YES")</f>
        <v>YES</v>
      </c>
      <c r="D757" s="43">
        <f t="shared" si="13"/>
        <v>0.13</v>
      </c>
      <c r="E757" s="1">
        <v>0.32110000000000005</v>
      </c>
      <c r="F757" s="11">
        <v>884</v>
      </c>
      <c r="G757" s="109">
        <v>42656</v>
      </c>
      <c r="H757" s="3" t="s">
        <v>595</v>
      </c>
      <c r="I757" s="4"/>
    </row>
    <row r="758" spans="1:9" ht="30">
      <c r="A758" s="6">
        <v>756</v>
      </c>
      <c r="B758" s="42" t="s">
        <v>750</v>
      </c>
      <c r="C758" s="25" t="str">
        <f>IF(D758=2,"NO","YES")</f>
        <v>YES</v>
      </c>
      <c r="D758" s="43">
        <f t="shared" si="13"/>
        <v>0.51</v>
      </c>
      <c r="E758" s="1">
        <v>1.2597</v>
      </c>
      <c r="F758" s="11">
        <v>3468</v>
      </c>
      <c r="G758" s="109">
        <v>42656</v>
      </c>
      <c r="H758" s="3" t="s">
        <v>595</v>
      </c>
      <c r="I758" s="4"/>
    </row>
    <row r="759" spans="1:9" ht="30">
      <c r="A759" s="6">
        <v>757</v>
      </c>
      <c r="B759" s="42" t="s">
        <v>751</v>
      </c>
      <c r="C759" s="25" t="str">
        <f>IF(D759=2,"NO","YES")</f>
        <v>YES</v>
      </c>
      <c r="D759" s="43">
        <f t="shared" si="13"/>
        <v>0.49</v>
      </c>
      <c r="E759" s="1">
        <v>1.2103000000000002</v>
      </c>
      <c r="F759" s="11">
        <v>3332</v>
      </c>
      <c r="G759" s="109">
        <v>42656</v>
      </c>
      <c r="H759" s="3" t="s">
        <v>595</v>
      </c>
      <c r="I759" s="4"/>
    </row>
    <row r="760" spans="1:9">
      <c r="A760" s="6">
        <v>758</v>
      </c>
      <c r="B760" s="42" t="s">
        <v>752</v>
      </c>
      <c r="C760" s="25" t="str">
        <f>IF(D760=2,"NO","YES")</f>
        <v>YES</v>
      </c>
      <c r="D760" s="43">
        <f t="shared" si="13"/>
        <v>0.3</v>
      </c>
      <c r="E760" s="1">
        <v>0.74099999999999999</v>
      </c>
      <c r="F760" s="11">
        <v>2040</v>
      </c>
      <c r="G760" s="109">
        <v>42656</v>
      </c>
      <c r="H760" s="3" t="s">
        <v>595</v>
      </c>
      <c r="I760" s="4"/>
    </row>
    <row r="761" spans="1:9" ht="30">
      <c r="A761" s="6">
        <v>759</v>
      </c>
      <c r="B761" s="42" t="s">
        <v>753</v>
      </c>
      <c r="C761" s="25" t="str">
        <f>IF(D761=2,"NO","YES")</f>
        <v>YES</v>
      </c>
      <c r="D761" s="43">
        <f t="shared" si="13"/>
        <v>0.28999999999999998</v>
      </c>
      <c r="E761" s="1">
        <v>0.71630000000000005</v>
      </c>
      <c r="F761" s="11">
        <v>1972</v>
      </c>
      <c r="G761" s="109">
        <v>42656</v>
      </c>
      <c r="H761" s="3" t="s">
        <v>595</v>
      </c>
      <c r="I761" s="4"/>
    </row>
    <row r="762" spans="1:9" ht="30">
      <c r="A762" s="6">
        <v>760</v>
      </c>
      <c r="B762" s="42" t="s">
        <v>754</v>
      </c>
      <c r="C762" s="25" t="str">
        <f>IF(D762=2,"NO","YES")</f>
        <v>YES</v>
      </c>
      <c r="D762" s="43">
        <f t="shared" si="13"/>
        <v>1.51</v>
      </c>
      <c r="E762" s="1">
        <v>3.7297000000000002</v>
      </c>
      <c r="F762" s="11">
        <v>10268</v>
      </c>
      <c r="G762" s="109">
        <v>42656</v>
      </c>
      <c r="H762" s="3" t="s">
        <v>595</v>
      </c>
      <c r="I762" s="4"/>
    </row>
    <row r="763" spans="1:9" ht="30">
      <c r="A763" s="6">
        <v>761</v>
      </c>
      <c r="B763" s="42" t="s">
        <v>755</v>
      </c>
      <c r="C763" s="25" t="str">
        <f>IF(D763=2,"NO","YES")</f>
        <v>YES</v>
      </c>
      <c r="D763" s="43">
        <f t="shared" si="13"/>
        <v>0.96</v>
      </c>
      <c r="E763" s="1">
        <v>2.3712</v>
      </c>
      <c r="F763" s="11">
        <v>6528</v>
      </c>
      <c r="G763" s="109">
        <v>42656</v>
      </c>
      <c r="H763" s="3" t="s">
        <v>595</v>
      </c>
      <c r="I763" s="4"/>
    </row>
    <row r="764" spans="1:9" ht="30">
      <c r="A764" s="6">
        <v>762</v>
      </c>
      <c r="B764" s="42" t="s">
        <v>756</v>
      </c>
      <c r="C764" s="25" t="str">
        <f>IF(D764=2,"NO","YES")</f>
        <v>YES</v>
      </c>
      <c r="D764" s="43">
        <f t="shared" si="13"/>
        <v>0.1</v>
      </c>
      <c r="E764" s="1">
        <v>0.24700000000000003</v>
      </c>
      <c r="F764" s="11">
        <v>680</v>
      </c>
      <c r="G764" s="109">
        <v>42656</v>
      </c>
      <c r="H764" s="3" t="s">
        <v>595</v>
      </c>
      <c r="I764" s="4"/>
    </row>
    <row r="765" spans="1:9" ht="45">
      <c r="A765" s="6">
        <v>763</v>
      </c>
      <c r="B765" s="42" t="s">
        <v>757</v>
      </c>
      <c r="C765" s="25" t="str">
        <f>IF(D765=2,"NO","YES")</f>
        <v>YES</v>
      </c>
      <c r="D765" s="43">
        <f t="shared" si="13"/>
        <v>1.36</v>
      </c>
      <c r="E765" s="1">
        <v>3.3592000000000004</v>
      </c>
      <c r="F765" s="11">
        <v>9248</v>
      </c>
      <c r="G765" s="109">
        <v>42656</v>
      </c>
      <c r="H765" s="3" t="s">
        <v>595</v>
      </c>
      <c r="I765" s="4"/>
    </row>
    <row r="766" spans="1:9" ht="45">
      <c r="A766" s="6">
        <v>764</v>
      </c>
      <c r="B766" s="44" t="s">
        <v>758</v>
      </c>
      <c r="C766" s="25" t="str">
        <f>IF(D766=2,"NO","YES")</f>
        <v>NO</v>
      </c>
      <c r="D766" s="41">
        <f t="shared" si="13"/>
        <v>2</v>
      </c>
      <c r="E766" s="1">
        <v>4.9400000000000004</v>
      </c>
      <c r="F766" s="26">
        <v>13600</v>
      </c>
      <c r="G766" s="95">
        <v>42711</v>
      </c>
      <c r="H766" s="3" t="s">
        <v>595</v>
      </c>
      <c r="I766" s="4"/>
    </row>
    <row r="767" spans="1:9" ht="30">
      <c r="A767" s="6">
        <v>765</v>
      </c>
      <c r="B767" s="45" t="s">
        <v>759</v>
      </c>
      <c r="C767" s="25" t="str">
        <f>IF(D767=2,"NO","YES")</f>
        <v>YES</v>
      </c>
      <c r="D767" s="41">
        <f t="shared" si="13"/>
        <v>0.53</v>
      </c>
      <c r="E767" s="1">
        <v>1.3091000000000002</v>
      </c>
      <c r="F767" s="46">
        <v>3604</v>
      </c>
      <c r="G767" s="95">
        <v>42711</v>
      </c>
      <c r="H767" s="3" t="s">
        <v>595</v>
      </c>
      <c r="I767" s="4"/>
    </row>
    <row r="768" spans="1:9" ht="45">
      <c r="A768" s="6">
        <v>766</v>
      </c>
      <c r="B768" s="45" t="s">
        <v>760</v>
      </c>
      <c r="C768" s="25" t="str">
        <f>IF(D768=2,"NO","YES")</f>
        <v>NO</v>
      </c>
      <c r="D768" s="47">
        <f t="shared" si="13"/>
        <v>2</v>
      </c>
      <c r="E768" s="1">
        <v>4.9400000000000004</v>
      </c>
      <c r="F768" s="33">
        <v>13600</v>
      </c>
      <c r="G768" s="97">
        <v>42728</v>
      </c>
      <c r="H768" s="3" t="s">
        <v>595</v>
      </c>
      <c r="I768" s="4"/>
    </row>
    <row r="769" spans="1:9" ht="30">
      <c r="A769" s="6">
        <v>767</v>
      </c>
      <c r="B769" s="45" t="s">
        <v>761</v>
      </c>
      <c r="C769" s="25" t="str">
        <f>IF(D769=2,"NO","YES")</f>
        <v>YES</v>
      </c>
      <c r="D769" s="47">
        <f t="shared" si="13"/>
        <v>1.44</v>
      </c>
      <c r="E769" s="1">
        <v>3.5568</v>
      </c>
      <c r="F769" s="33">
        <v>9792</v>
      </c>
      <c r="G769" s="97">
        <v>42728</v>
      </c>
      <c r="H769" s="3" t="s">
        <v>595</v>
      </c>
      <c r="I769" s="4"/>
    </row>
    <row r="770" spans="1:9" ht="30">
      <c r="A770" s="6">
        <v>768</v>
      </c>
      <c r="B770" s="45" t="s">
        <v>762</v>
      </c>
      <c r="C770" s="25" t="str">
        <f>IF(D770=2,"NO","YES")</f>
        <v>YES</v>
      </c>
      <c r="D770" s="47">
        <f t="shared" si="13"/>
        <v>0.96</v>
      </c>
      <c r="E770" s="1">
        <v>2.3712</v>
      </c>
      <c r="F770" s="33">
        <v>6528</v>
      </c>
      <c r="G770" s="97">
        <v>42728</v>
      </c>
      <c r="H770" s="3" t="s">
        <v>595</v>
      </c>
      <c r="I770" s="4"/>
    </row>
    <row r="771" spans="1:9" ht="30">
      <c r="A771" s="6">
        <v>769</v>
      </c>
      <c r="B771" s="45" t="s">
        <v>763</v>
      </c>
      <c r="C771" s="25" t="str">
        <f>IF(D771=2,"NO","YES")</f>
        <v>YES</v>
      </c>
      <c r="D771" s="47">
        <f t="shared" si="13"/>
        <v>0.74</v>
      </c>
      <c r="E771" s="1">
        <v>1.8278000000000001</v>
      </c>
      <c r="F771" s="33">
        <v>5032</v>
      </c>
      <c r="G771" s="97">
        <v>42728</v>
      </c>
      <c r="H771" s="3" t="s">
        <v>595</v>
      </c>
      <c r="I771" s="4"/>
    </row>
    <row r="772" spans="1:9" ht="30">
      <c r="A772" s="6">
        <v>770</v>
      </c>
      <c r="B772" s="45" t="s">
        <v>764</v>
      </c>
      <c r="C772" s="25" t="str">
        <f>IF(D772=2,"NO","YES")</f>
        <v>YES</v>
      </c>
      <c r="D772" s="47">
        <f t="shared" si="13"/>
        <v>0.56999999999999995</v>
      </c>
      <c r="E772" s="1">
        <v>1.4078999999999999</v>
      </c>
      <c r="F772" s="33">
        <v>3876</v>
      </c>
      <c r="G772" s="97">
        <v>42728</v>
      </c>
      <c r="H772" s="3" t="s">
        <v>595</v>
      </c>
      <c r="I772" s="4"/>
    </row>
    <row r="773" spans="1:9" ht="45">
      <c r="A773" s="6">
        <v>771</v>
      </c>
      <c r="B773" s="45" t="s">
        <v>765</v>
      </c>
      <c r="C773" s="25" t="str">
        <f>IF(D773=2,"NO","YES")</f>
        <v>YES</v>
      </c>
      <c r="D773" s="47">
        <f t="shared" si="13"/>
        <v>0.46</v>
      </c>
      <c r="E773" s="1">
        <v>1.1362000000000001</v>
      </c>
      <c r="F773" s="33">
        <v>3128</v>
      </c>
      <c r="G773" s="97">
        <v>42728</v>
      </c>
      <c r="H773" s="3" t="s">
        <v>595</v>
      </c>
      <c r="I773" s="4"/>
    </row>
    <row r="774" spans="1:9">
      <c r="A774" s="6">
        <v>772</v>
      </c>
      <c r="B774" s="45" t="s">
        <v>766</v>
      </c>
      <c r="C774" s="25" t="str">
        <f>IF(D774=2,"NO","YES")</f>
        <v>YES</v>
      </c>
      <c r="D774" s="47">
        <f t="shared" si="13"/>
        <v>0.36</v>
      </c>
      <c r="E774" s="1">
        <v>0.88919999999999999</v>
      </c>
      <c r="F774" s="33">
        <v>2448</v>
      </c>
      <c r="G774" s="97">
        <v>42728</v>
      </c>
      <c r="H774" s="3" t="s">
        <v>595</v>
      </c>
      <c r="I774" s="4"/>
    </row>
    <row r="775" spans="1:9" ht="30">
      <c r="A775" s="6">
        <v>773</v>
      </c>
      <c r="B775" s="45" t="s">
        <v>767</v>
      </c>
      <c r="C775" s="25" t="str">
        <f>IF(D775=2,"NO","YES")</f>
        <v>YES</v>
      </c>
      <c r="D775" s="47">
        <f t="shared" si="13"/>
        <v>1.99</v>
      </c>
      <c r="E775" s="1">
        <v>4.9153000000000002</v>
      </c>
      <c r="F775" s="33">
        <v>13532</v>
      </c>
      <c r="G775" s="97">
        <v>42728</v>
      </c>
      <c r="H775" s="3" t="s">
        <v>595</v>
      </c>
      <c r="I775" s="4"/>
    </row>
    <row r="776" spans="1:9" ht="30">
      <c r="A776" s="6">
        <v>774</v>
      </c>
      <c r="B776" s="42" t="s">
        <v>768</v>
      </c>
      <c r="C776" s="25" t="str">
        <f>IF(D776=2,"NO","YES")</f>
        <v>YES</v>
      </c>
      <c r="D776" s="47">
        <f t="shared" si="13"/>
        <v>1.36</v>
      </c>
      <c r="E776" s="1">
        <v>3.3592000000000004</v>
      </c>
      <c r="F776" s="33">
        <v>9248</v>
      </c>
      <c r="G776" s="97">
        <v>42728</v>
      </c>
      <c r="H776" s="3" t="s">
        <v>595</v>
      </c>
      <c r="I776" s="4"/>
    </row>
    <row r="777" spans="1:9">
      <c r="A777" s="6">
        <v>775</v>
      </c>
      <c r="B777" s="38" t="s">
        <v>769</v>
      </c>
      <c r="C777" s="25" t="str">
        <f>IF(D777=2,"NO","YES")</f>
        <v>NO</v>
      </c>
      <c r="D777" s="39">
        <f t="shared" si="13"/>
        <v>2</v>
      </c>
      <c r="E777" s="1">
        <v>4.9400000000000004</v>
      </c>
      <c r="F777" s="39">
        <v>13600</v>
      </c>
      <c r="G777" s="99">
        <v>42612</v>
      </c>
      <c r="H777" s="3" t="s">
        <v>595</v>
      </c>
      <c r="I777" s="4"/>
    </row>
    <row r="778" spans="1:9" ht="45">
      <c r="A778" s="6">
        <v>776</v>
      </c>
      <c r="B778" s="28" t="s">
        <v>770</v>
      </c>
      <c r="C778" s="25" t="str">
        <f>IF(D778=2,"NO","YES")</f>
        <v>YES</v>
      </c>
      <c r="D778" s="29">
        <f>F778/6800</f>
        <v>1</v>
      </c>
      <c r="E778" s="1">
        <v>2.4700000000000002</v>
      </c>
      <c r="F778" s="26">
        <v>6800</v>
      </c>
      <c r="G778" s="425">
        <v>42570</v>
      </c>
      <c r="H778" s="3" t="s">
        <v>771</v>
      </c>
      <c r="I778" s="4"/>
    </row>
    <row r="779" spans="1:9" ht="30">
      <c r="A779" s="6">
        <v>777</v>
      </c>
      <c r="B779" s="28" t="s">
        <v>772</v>
      </c>
      <c r="C779" s="25" t="str">
        <f>IF(D779=2,"NO","YES")</f>
        <v>YES</v>
      </c>
      <c r="D779" s="29">
        <f t="shared" ref="D779:D842" si="14">F779/6800</f>
        <v>0.09</v>
      </c>
      <c r="E779" s="1">
        <v>0.2223</v>
      </c>
      <c r="F779" s="26">
        <v>612</v>
      </c>
      <c r="G779" s="425">
        <v>42570</v>
      </c>
      <c r="H779" s="3" t="s">
        <v>771</v>
      </c>
      <c r="I779" s="4"/>
    </row>
    <row r="780" spans="1:9" ht="30">
      <c r="A780" s="6">
        <v>778</v>
      </c>
      <c r="B780" s="28" t="s">
        <v>773</v>
      </c>
      <c r="C780" s="25" t="str">
        <f>IF(D780=2,"NO","YES")</f>
        <v>NO</v>
      </c>
      <c r="D780" s="29">
        <f t="shared" si="14"/>
        <v>2</v>
      </c>
      <c r="E780" s="1">
        <v>4.9400000000000004</v>
      </c>
      <c r="F780" s="26">
        <v>13600</v>
      </c>
      <c r="G780" s="425">
        <v>42570</v>
      </c>
      <c r="H780" s="3" t="s">
        <v>771</v>
      </c>
      <c r="I780" s="4"/>
    </row>
    <row r="781" spans="1:9" ht="30">
      <c r="A781" s="6">
        <v>779</v>
      </c>
      <c r="B781" s="28" t="s">
        <v>774</v>
      </c>
      <c r="C781" s="25" t="str">
        <f>IF(D781=2,"NO","YES")</f>
        <v>YES</v>
      </c>
      <c r="D781" s="29">
        <f t="shared" si="14"/>
        <v>0.6</v>
      </c>
      <c r="E781" s="1">
        <v>1.482</v>
      </c>
      <c r="F781" s="26">
        <v>4080</v>
      </c>
      <c r="G781" s="425">
        <v>42570</v>
      </c>
      <c r="H781" s="3" t="s">
        <v>771</v>
      </c>
      <c r="I781" s="4"/>
    </row>
    <row r="782" spans="1:9" ht="30">
      <c r="A782" s="6">
        <v>780</v>
      </c>
      <c r="B782" s="28" t="s">
        <v>775</v>
      </c>
      <c r="C782" s="25" t="str">
        <f>IF(D782=2,"NO","YES")</f>
        <v>YES</v>
      </c>
      <c r="D782" s="29">
        <f t="shared" si="14"/>
        <v>0.14000000000000001</v>
      </c>
      <c r="E782" s="1">
        <v>0.34580000000000005</v>
      </c>
      <c r="F782" s="26">
        <v>952</v>
      </c>
      <c r="G782" s="425">
        <v>42570</v>
      </c>
      <c r="H782" s="3" t="s">
        <v>771</v>
      </c>
      <c r="I782" s="4"/>
    </row>
    <row r="783" spans="1:9" ht="45">
      <c r="A783" s="6">
        <v>781</v>
      </c>
      <c r="B783" s="28" t="s">
        <v>776</v>
      </c>
      <c r="C783" s="25" t="str">
        <f>IF(D783=2,"NO","YES")</f>
        <v>YES</v>
      </c>
      <c r="D783" s="29">
        <f t="shared" si="14"/>
        <v>0.91</v>
      </c>
      <c r="E783" s="1">
        <v>2.2477000000000005</v>
      </c>
      <c r="F783" s="26">
        <v>6188</v>
      </c>
      <c r="G783" s="425">
        <v>42570</v>
      </c>
      <c r="H783" s="3" t="s">
        <v>771</v>
      </c>
      <c r="I783" s="4"/>
    </row>
    <row r="784" spans="1:9" ht="30">
      <c r="A784" s="6">
        <v>782</v>
      </c>
      <c r="B784" s="28" t="s">
        <v>777</v>
      </c>
      <c r="C784" s="25" t="str">
        <f>IF(D784=2,"NO","YES")</f>
        <v>YES</v>
      </c>
      <c r="D784" s="29">
        <f t="shared" si="14"/>
        <v>0.59</v>
      </c>
      <c r="E784" s="1">
        <v>1.4573</v>
      </c>
      <c r="F784" s="26">
        <v>4012</v>
      </c>
      <c r="G784" s="425">
        <v>42570</v>
      </c>
      <c r="H784" s="3" t="s">
        <v>771</v>
      </c>
      <c r="I784" s="4"/>
    </row>
    <row r="785" spans="1:9" ht="30">
      <c r="A785" s="6">
        <v>783</v>
      </c>
      <c r="B785" s="28" t="s">
        <v>778</v>
      </c>
      <c r="C785" s="25" t="str">
        <f>IF(D785=2,"NO","YES")</f>
        <v>YES</v>
      </c>
      <c r="D785" s="29">
        <f t="shared" si="14"/>
        <v>0.83</v>
      </c>
      <c r="E785" s="1">
        <v>2.0501</v>
      </c>
      <c r="F785" s="26">
        <v>5644</v>
      </c>
      <c r="G785" s="425">
        <v>42570</v>
      </c>
      <c r="H785" s="3" t="s">
        <v>771</v>
      </c>
      <c r="I785" s="4"/>
    </row>
    <row r="786" spans="1:9" ht="45">
      <c r="A786" s="6">
        <v>784</v>
      </c>
      <c r="B786" s="28" t="s">
        <v>779</v>
      </c>
      <c r="C786" s="25" t="str">
        <f>IF(D786=2,"NO","YES")</f>
        <v>YES</v>
      </c>
      <c r="D786" s="29">
        <f t="shared" si="14"/>
        <v>0.04</v>
      </c>
      <c r="E786" s="1">
        <v>9.8800000000000013E-2</v>
      </c>
      <c r="F786" s="26">
        <v>272</v>
      </c>
      <c r="G786" s="425">
        <v>42570</v>
      </c>
      <c r="H786" s="3" t="s">
        <v>771</v>
      </c>
      <c r="I786" s="4"/>
    </row>
    <row r="787" spans="1:9" ht="45">
      <c r="A787" s="6">
        <v>785</v>
      </c>
      <c r="B787" s="28" t="s">
        <v>780</v>
      </c>
      <c r="C787" s="25" t="str">
        <f>IF(D787=2,"NO","YES")</f>
        <v>YES</v>
      </c>
      <c r="D787" s="29">
        <f t="shared" si="14"/>
        <v>0.06</v>
      </c>
      <c r="E787" s="1">
        <v>0.1482</v>
      </c>
      <c r="F787" s="26">
        <v>408</v>
      </c>
      <c r="G787" s="425">
        <v>42570</v>
      </c>
      <c r="H787" s="3" t="s">
        <v>771</v>
      </c>
      <c r="I787" s="4"/>
    </row>
    <row r="788" spans="1:9" ht="45">
      <c r="A788" s="6">
        <v>786</v>
      </c>
      <c r="B788" s="28" t="s">
        <v>781</v>
      </c>
      <c r="C788" s="25" t="str">
        <f>IF(D788=2,"NO","YES")</f>
        <v>YES</v>
      </c>
      <c r="D788" s="29">
        <f t="shared" si="14"/>
        <v>0.02</v>
      </c>
      <c r="E788" s="1">
        <v>4.9400000000000006E-2</v>
      </c>
      <c r="F788" s="26">
        <v>136</v>
      </c>
      <c r="G788" s="425">
        <v>42570</v>
      </c>
      <c r="H788" s="3" t="s">
        <v>771</v>
      </c>
      <c r="I788" s="4"/>
    </row>
    <row r="789" spans="1:9" ht="45">
      <c r="A789" s="6">
        <v>787</v>
      </c>
      <c r="B789" s="28" t="s">
        <v>782</v>
      </c>
      <c r="C789" s="25" t="str">
        <f>IF(D789=2,"NO","YES")</f>
        <v>YES</v>
      </c>
      <c r="D789" s="29">
        <f t="shared" si="14"/>
        <v>1.02</v>
      </c>
      <c r="E789" s="1">
        <v>2.5194000000000001</v>
      </c>
      <c r="F789" s="26">
        <v>6936</v>
      </c>
      <c r="G789" s="425">
        <v>42570</v>
      </c>
      <c r="H789" s="3" t="s">
        <v>771</v>
      </c>
      <c r="I789" s="4"/>
    </row>
    <row r="790" spans="1:9" ht="45">
      <c r="A790" s="6">
        <v>788</v>
      </c>
      <c r="B790" s="28" t="s">
        <v>783</v>
      </c>
      <c r="C790" s="25" t="str">
        <f>IF(D790=2,"NO","YES")</f>
        <v>YES</v>
      </c>
      <c r="D790" s="29">
        <f t="shared" si="14"/>
        <v>1.46</v>
      </c>
      <c r="E790" s="1">
        <v>3.6062000000000003</v>
      </c>
      <c r="F790" s="26">
        <v>9928</v>
      </c>
      <c r="G790" s="425">
        <v>42570</v>
      </c>
      <c r="H790" s="3" t="s">
        <v>771</v>
      </c>
      <c r="I790" s="4"/>
    </row>
    <row r="791" spans="1:9" ht="30">
      <c r="A791" s="6">
        <v>789</v>
      </c>
      <c r="B791" s="28" t="s">
        <v>784</v>
      </c>
      <c r="C791" s="25" t="str">
        <f>IF(D791=2,"NO","YES")</f>
        <v>YES</v>
      </c>
      <c r="D791" s="29">
        <f t="shared" si="14"/>
        <v>0.7</v>
      </c>
      <c r="E791" s="1">
        <v>1.7290000000000001</v>
      </c>
      <c r="F791" s="26">
        <v>4760</v>
      </c>
      <c r="G791" s="425">
        <v>42570</v>
      </c>
      <c r="H791" s="3" t="s">
        <v>771</v>
      </c>
      <c r="I791" s="4"/>
    </row>
    <row r="792" spans="1:9" ht="45">
      <c r="A792" s="6">
        <v>790</v>
      </c>
      <c r="B792" s="28" t="s">
        <v>785</v>
      </c>
      <c r="C792" s="25" t="str">
        <f>IF(D792=2,"NO","YES")</f>
        <v>YES</v>
      </c>
      <c r="D792" s="29">
        <f t="shared" si="14"/>
        <v>0.21</v>
      </c>
      <c r="E792" s="1">
        <v>0.51870000000000005</v>
      </c>
      <c r="F792" s="26">
        <v>1428</v>
      </c>
      <c r="G792" s="425">
        <v>42570</v>
      </c>
      <c r="H792" s="3" t="s">
        <v>771</v>
      </c>
      <c r="I792" s="4"/>
    </row>
    <row r="793" spans="1:9" ht="30">
      <c r="A793" s="6">
        <v>791</v>
      </c>
      <c r="B793" s="28" t="s">
        <v>786</v>
      </c>
      <c r="C793" s="25" t="str">
        <f>IF(D793=2,"NO","YES")</f>
        <v>YES</v>
      </c>
      <c r="D793" s="29">
        <f t="shared" si="14"/>
        <v>0.25</v>
      </c>
      <c r="E793" s="1">
        <v>0.61750000000000005</v>
      </c>
      <c r="F793" s="26">
        <v>1700</v>
      </c>
      <c r="G793" s="425">
        <v>42570</v>
      </c>
      <c r="H793" s="3" t="s">
        <v>771</v>
      </c>
      <c r="I793" s="4"/>
    </row>
    <row r="794" spans="1:9" ht="45">
      <c r="A794" s="6">
        <v>792</v>
      </c>
      <c r="B794" s="28" t="s">
        <v>787</v>
      </c>
      <c r="C794" s="25" t="str">
        <f>IF(D794=2,"NO","YES")</f>
        <v>YES</v>
      </c>
      <c r="D794" s="29">
        <f t="shared" si="14"/>
        <v>0.83</v>
      </c>
      <c r="E794" s="1">
        <v>2.0501</v>
      </c>
      <c r="F794" s="26">
        <v>5644</v>
      </c>
      <c r="G794" s="425">
        <v>42570</v>
      </c>
      <c r="H794" s="3" t="s">
        <v>771</v>
      </c>
      <c r="I794" s="4"/>
    </row>
    <row r="795" spans="1:9" ht="30">
      <c r="A795" s="6">
        <v>793</v>
      </c>
      <c r="B795" s="28" t="s">
        <v>788</v>
      </c>
      <c r="C795" s="25" t="str">
        <f>IF(D795=2,"NO","YES")</f>
        <v>YES</v>
      </c>
      <c r="D795" s="29">
        <f t="shared" si="14"/>
        <v>0.49</v>
      </c>
      <c r="E795" s="1">
        <v>1.2103000000000002</v>
      </c>
      <c r="F795" s="26">
        <v>3332</v>
      </c>
      <c r="G795" s="425">
        <v>42570</v>
      </c>
      <c r="H795" s="3" t="s">
        <v>771</v>
      </c>
      <c r="I795" s="4"/>
    </row>
    <row r="796" spans="1:9" ht="30">
      <c r="A796" s="6">
        <v>794</v>
      </c>
      <c r="B796" s="28" t="s">
        <v>789</v>
      </c>
      <c r="C796" s="25" t="str">
        <f>IF(D796=2,"NO","YES")</f>
        <v>YES</v>
      </c>
      <c r="D796" s="29">
        <f t="shared" si="14"/>
        <v>0.28000000000000003</v>
      </c>
      <c r="E796" s="1">
        <v>0.6916000000000001</v>
      </c>
      <c r="F796" s="26">
        <v>1904</v>
      </c>
      <c r="G796" s="425">
        <v>42570</v>
      </c>
      <c r="H796" s="3" t="s">
        <v>771</v>
      </c>
      <c r="I796" s="4"/>
    </row>
    <row r="797" spans="1:9" ht="45">
      <c r="A797" s="6">
        <v>795</v>
      </c>
      <c r="B797" s="28" t="s">
        <v>790</v>
      </c>
      <c r="C797" s="25" t="str">
        <f>IF(D797=2,"NO","YES")</f>
        <v>YES</v>
      </c>
      <c r="D797" s="29">
        <f t="shared" si="14"/>
        <v>0.45</v>
      </c>
      <c r="E797" s="1">
        <v>1.1115000000000002</v>
      </c>
      <c r="F797" s="26">
        <v>3060</v>
      </c>
      <c r="G797" s="425">
        <v>42570</v>
      </c>
      <c r="H797" s="3" t="s">
        <v>771</v>
      </c>
      <c r="I797" s="4"/>
    </row>
    <row r="798" spans="1:9" ht="30">
      <c r="A798" s="6">
        <v>796</v>
      </c>
      <c r="B798" s="28" t="s">
        <v>791</v>
      </c>
      <c r="C798" s="25" t="str">
        <f>IF(D798=2,"NO","YES")</f>
        <v>YES</v>
      </c>
      <c r="D798" s="29">
        <f t="shared" si="14"/>
        <v>0.11</v>
      </c>
      <c r="E798" s="1">
        <v>0.2717</v>
      </c>
      <c r="F798" s="26">
        <v>748</v>
      </c>
      <c r="G798" s="425">
        <v>42570</v>
      </c>
      <c r="H798" s="3" t="s">
        <v>771</v>
      </c>
      <c r="I798" s="4"/>
    </row>
    <row r="799" spans="1:9" ht="30">
      <c r="A799" s="6">
        <v>797</v>
      </c>
      <c r="B799" s="28" t="s">
        <v>792</v>
      </c>
      <c r="C799" s="25" t="str">
        <f>IF(D799=2,"NO","YES")</f>
        <v>YES</v>
      </c>
      <c r="D799" s="29">
        <f t="shared" si="14"/>
        <v>0.09</v>
      </c>
      <c r="E799" s="1">
        <v>0.2223</v>
      </c>
      <c r="F799" s="26">
        <v>612</v>
      </c>
      <c r="G799" s="425">
        <v>42570</v>
      </c>
      <c r="H799" s="3" t="s">
        <v>771</v>
      </c>
      <c r="I799" s="4"/>
    </row>
    <row r="800" spans="1:9" ht="30">
      <c r="A800" s="6">
        <v>798</v>
      </c>
      <c r="B800" s="28" t="s">
        <v>793</v>
      </c>
      <c r="C800" s="25" t="str">
        <f>IF(D800=2,"NO","YES")</f>
        <v>NO</v>
      </c>
      <c r="D800" s="29">
        <f t="shared" si="14"/>
        <v>2</v>
      </c>
      <c r="E800" s="1">
        <v>4.9400000000000004</v>
      </c>
      <c r="F800" s="26">
        <v>13600</v>
      </c>
      <c r="G800" s="425">
        <v>42570</v>
      </c>
      <c r="H800" s="3" t="s">
        <v>771</v>
      </c>
      <c r="I800" s="4"/>
    </row>
    <row r="801" spans="1:9" ht="45">
      <c r="A801" s="6">
        <v>799</v>
      </c>
      <c r="B801" s="28" t="s">
        <v>794</v>
      </c>
      <c r="C801" s="25" t="str">
        <f>IF(D801=2,"NO","YES")</f>
        <v>YES</v>
      </c>
      <c r="D801" s="29">
        <f t="shared" si="14"/>
        <v>0.83</v>
      </c>
      <c r="E801" s="1">
        <v>2.0501</v>
      </c>
      <c r="F801" s="26">
        <v>5644</v>
      </c>
      <c r="G801" s="425">
        <v>42570</v>
      </c>
      <c r="H801" s="3" t="s">
        <v>771</v>
      </c>
      <c r="I801" s="4"/>
    </row>
    <row r="802" spans="1:9" ht="45">
      <c r="A802" s="6">
        <v>800</v>
      </c>
      <c r="B802" s="28" t="s">
        <v>133</v>
      </c>
      <c r="C802" s="25" t="str">
        <f>IF(D802=2,"NO","YES")</f>
        <v>YES</v>
      </c>
      <c r="D802" s="29">
        <f t="shared" si="14"/>
        <v>0.66</v>
      </c>
      <c r="E802" s="1">
        <v>1.6302000000000003</v>
      </c>
      <c r="F802" s="26">
        <v>4488</v>
      </c>
      <c r="G802" s="425">
        <v>42570</v>
      </c>
      <c r="H802" s="3" t="s">
        <v>771</v>
      </c>
      <c r="I802" s="4"/>
    </row>
    <row r="803" spans="1:9" ht="30">
      <c r="A803" s="6">
        <v>801</v>
      </c>
      <c r="B803" s="28" t="s">
        <v>795</v>
      </c>
      <c r="C803" s="25" t="str">
        <f>IF(D803=2,"NO","YES")</f>
        <v>NO</v>
      </c>
      <c r="D803" s="29">
        <f t="shared" si="14"/>
        <v>2</v>
      </c>
      <c r="E803" s="1">
        <v>4.9400000000000004</v>
      </c>
      <c r="F803" s="26">
        <v>13600</v>
      </c>
      <c r="G803" s="425">
        <v>42570</v>
      </c>
      <c r="H803" s="3" t="s">
        <v>771</v>
      </c>
      <c r="I803" s="4"/>
    </row>
    <row r="804" spans="1:9" ht="30">
      <c r="A804" s="6">
        <v>802</v>
      </c>
      <c r="B804" s="28" t="s">
        <v>796</v>
      </c>
      <c r="C804" s="25" t="str">
        <f>IF(D804=2,"NO","YES")</f>
        <v>NO</v>
      </c>
      <c r="D804" s="29">
        <f t="shared" si="14"/>
        <v>2</v>
      </c>
      <c r="E804" s="1">
        <v>4.9400000000000004</v>
      </c>
      <c r="F804" s="26">
        <v>13600</v>
      </c>
      <c r="G804" s="425">
        <v>42570</v>
      </c>
      <c r="H804" s="3" t="s">
        <v>771</v>
      </c>
      <c r="I804" s="4"/>
    </row>
    <row r="805" spans="1:9" ht="45">
      <c r="A805" s="6">
        <v>803</v>
      </c>
      <c r="B805" s="28" t="s">
        <v>797</v>
      </c>
      <c r="C805" s="25" t="str">
        <f>IF(D805=2,"NO","YES")</f>
        <v>YES</v>
      </c>
      <c r="D805" s="29">
        <f t="shared" si="14"/>
        <v>0.34</v>
      </c>
      <c r="E805" s="1">
        <v>0.8398000000000001</v>
      </c>
      <c r="F805" s="26">
        <v>2312</v>
      </c>
      <c r="G805" s="425">
        <v>42570</v>
      </c>
      <c r="H805" s="3" t="s">
        <v>771</v>
      </c>
      <c r="I805" s="4"/>
    </row>
    <row r="806" spans="1:9" ht="45">
      <c r="A806" s="6">
        <v>804</v>
      </c>
      <c r="B806" s="28" t="s">
        <v>798</v>
      </c>
      <c r="C806" s="25" t="str">
        <f>IF(D806=2,"NO","YES")</f>
        <v>YES</v>
      </c>
      <c r="D806" s="29">
        <f t="shared" si="14"/>
        <v>0.83</v>
      </c>
      <c r="E806" s="1">
        <v>2.0501</v>
      </c>
      <c r="F806" s="26">
        <v>5644</v>
      </c>
      <c r="G806" s="425">
        <v>42570</v>
      </c>
      <c r="H806" s="3" t="s">
        <v>771</v>
      </c>
      <c r="I806" s="4"/>
    </row>
    <row r="807" spans="1:9" ht="30">
      <c r="A807" s="6">
        <v>805</v>
      </c>
      <c r="B807" s="28" t="s">
        <v>799</v>
      </c>
      <c r="C807" s="25" t="str">
        <f>IF(D807=2,"NO","YES")</f>
        <v>YES</v>
      </c>
      <c r="D807" s="29">
        <f t="shared" si="14"/>
        <v>1.1499999999999999</v>
      </c>
      <c r="E807" s="1">
        <v>2.8405</v>
      </c>
      <c r="F807" s="26">
        <v>7820</v>
      </c>
      <c r="G807" s="425">
        <v>42570</v>
      </c>
      <c r="H807" s="3" t="s">
        <v>771</v>
      </c>
      <c r="I807" s="4"/>
    </row>
    <row r="808" spans="1:9" ht="30">
      <c r="A808" s="6">
        <v>806</v>
      </c>
      <c r="B808" s="28" t="s">
        <v>800</v>
      </c>
      <c r="C808" s="25" t="str">
        <f>IF(D808=2,"NO","YES")</f>
        <v>YES</v>
      </c>
      <c r="D808" s="29">
        <f t="shared" si="14"/>
        <v>1.48</v>
      </c>
      <c r="E808" s="1">
        <v>3.6556000000000002</v>
      </c>
      <c r="F808" s="26">
        <v>10064</v>
      </c>
      <c r="G808" s="425">
        <v>42570</v>
      </c>
      <c r="H808" s="3" t="s">
        <v>771</v>
      </c>
      <c r="I808" s="4"/>
    </row>
    <row r="809" spans="1:9" ht="30">
      <c r="A809" s="6">
        <v>807</v>
      </c>
      <c r="B809" s="28" t="s">
        <v>801</v>
      </c>
      <c r="C809" s="25" t="str">
        <f>IF(D809=2,"NO","YES")</f>
        <v>NO</v>
      </c>
      <c r="D809" s="29">
        <f t="shared" si="14"/>
        <v>2</v>
      </c>
      <c r="E809" s="1">
        <v>4.9400000000000004</v>
      </c>
      <c r="F809" s="26">
        <v>13600</v>
      </c>
      <c r="G809" s="425">
        <v>42570</v>
      </c>
      <c r="H809" s="3" t="s">
        <v>771</v>
      </c>
      <c r="I809" s="4"/>
    </row>
    <row r="810" spans="1:9" ht="30">
      <c r="A810" s="6">
        <v>808</v>
      </c>
      <c r="B810" s="28" t="s">
        <v>802</v>
      </c>
      <c r="C810" s="25" t="str">
        <f>IF(D810=2,"NO","YES")</f>
        <v>YES</v>
      </c>
      <c r="D810" s="29">
        <f t="shared" si="14"/>
        <v>0.11</v>
      </c>
      <c r="E810" s="1">
        <v>0.2717</v>
      </c>
      <c r="F810" s="26">
        <v>748</v>
      </c>
      <c r="G810" s="425">
        <v>42570</v>
      </c>
      <c r="H810" s="3" t="s">
        <v>771</v>
      </c>
      <c r="I810" s="4"/>
    </row>
    <row r="811" spans="1:9" ht="45">
      <c r="A811" s="6">
        <v>809</v>
      </c>
      <c r="B811" s="28" t="s">
        <v>803</v>
      </c>
      <c r="C811" s="25" t="str">
        <f>IF(D811=2,"NO","YES")</f>
        <v>NO</v>
      </c>
      <c r="D811" s="29">
        <f t="shared" si="14"/>
        <v>2</v>
      </c>
      <c r="E811" s="1">
        <v>4.9400000000000004</v>
      </c>
      <c r="F811" s="26">
        <v>13600</v>
      </c>
      <c r="G811" s="425">
        <v>42570</v>
      </c>
      <c r="H811" s="3" t="s">
        <v>771</v>
      </c>
      <c r="I811" s="4"/>
    </row>
    <row r="812" spans="1:9" ht="30">
      <c r="A812" s="6">
        <v>810</v>
      </c>
      <c r="B812" s="28" t="s">
        <v>804</v>
      </c>
      <c r="C812" s="25" t="str">
        <f>IF(D812=2,"NO","YES")</f>
        <v>YES</v>
      </c>
      <c r="D812" s="29">
        <f t="shared" si="14"/>
        <v>0.74</v>
      </c>
      <c r="E812" s="1">
        <v>1.8278000000000001</v>
      </c>
      <c r="F812" s="26">
        <v>5032</v>
      </c>
      <c r="G812" s="425">
        <v>42570</v>
      </c>
      <c r="H812" s="3" t="s">
        <v>771</v>
      </c>
      <c r="I812" s="4"/>
    </row>
    <row r="813" spans="1:9" ht="30">
      <c r="A813" s="6">
        <v>811</v>
      </c>
      <c r="B813" s="28" t="s">
        <v>805</v>
      </c>
      <c r="C813" s="25" t="str">
        <f>IF(D813=2,"NO","YES")</f>
        <v>YES</v>
      </c>
      <c r="D813" s="29">
        <f t="shared" si="14"/>
        <v>1.39</v>
      </c>
      <c r="E813" s="1">
        <v>3.4333</v>
      </c>
      <c r="F813" s="26">
        <v>9452</v>
      </c>
      <c r="G813" s="425">
        <v>42570</v>
      </c>
      <c r="H813" s="3" t="s">
        <v>771</v>
      </c>
      <c r="I813" s="4"/>
    </row>
    <row r="814" spans="1:9" ht="30">
      <c r="A814" s="6">
        <v>812</v>
      </c>
      <c r="B814" s="28" t="s">
        <v>209</v>
      </c>
      <c r="C814" s="25" t="str">
        <f>IF(D814=2,"NO","YES")</f>
        <v>YES</v>
      </c>
      <c r="D814" s="29">
        <f t="shared" si="14"/>
        <v>0.59</v>
      </c>
      <c r="E814" s="1">
        <v>1.4573</v>
      </c>
      <c r="F814" s="26">
        <v>4012</v>
      </c>
      <c r="G814" s="425">
        <v>42570</v>
      </c>
      <c r="H814" s="3" t="s">
        <v>771</v>
      </c>
      <c r="I814" s="4"/>
    </row>
    <row r="815" spans="1:9" ht="30">
      <c r="A815" s="6">
        <v>813</v>
      </c>
      <c r="B815" s="28" t="s">
        <v>806</v>
      </c>
      <c r="C815" s="25" t="str">
        <f>IF(D815=2,"NO","YES")</f>
        <v>YES</v>
      </c>
      <c r="D815" s="29">
        <f t="shared" si="14"/>
        <v>1</v>
      </c>
      <c r="E815" s="1">
        <v>2.4700000000000002</v>
      </c>
      <c r="F815" s="26">
        <v>6800</v>
      </c>
      <c r="G815" s="425">
        <v>42570</v>
      </c>
      <c r="H815" s="3" t="s">
        <v>771</v>
      </c>
      <c r="I815" s="4"/>
    </row>
    <row r="816" spans="1:9" ht="30">
      <c r="A816" s="6">
        <v>814</v>
      </c>
      <c r="B816" s="28" t="s">
        <v>807</v>
      </c>
      <c r="C816" s="25" t="str">
        <f>IF(D816=2,"NO","YES")</f>
        <v>YES</v>
      </c>
      <c r="D816" s="29">
        <f t="shared" si="14"/>
        <v>0.86</v>
      </c>
      <c r="E816" s="1">
        <v>2.1242000000000001</v>
      </c>
      <c r="F816" s="26">
        <v>5848</v>
      </c>
      <c r="G816" s="425">
        <v>42570</v>
      </c>
      <c r="H816" s="3" t="s">
        <v>771</v>
      </c>
      <c r="I816" s="4"/>
    </row>
    <row r="817" spans="1:9" ht="30">
      <c r="A817" s="6">
        <v>815</v>
      </c>
      <c r="B817" s="28" t="s">
        <v>808</v>
      </c>
      <c r="C817" s="25" t="str">
        <f>IF(D817=2,"NO","YES")</f>
        <v>YES</v>
      </c>
      <c r="D817" s="29">
        <f t="shared" si="14"/>
        <v>1.4</v>
      </c>
      <c r="E817" s="1">
        <v>3.4580000000000002</v>
      </c>
      <c r="F817" s="26">
        <v>9520</v>
      </c>
      <c r="G817" s="425">
        <v>42570</v>
      </c>
      <c r="H817" s="3" t="s">
        <v>771</v>
      </c>
      <c r="I817" s="4"/>
    </row>
    <row r="818" spans="1:9" ht="30">
      <c r="A818" s="6">
        <v>816</v>
      </c>
      <c r="B818" s="28" t="s">
        <v>809</v>
      </c>
      <c r="C818" s="25" t="str">
        <f>IF(D818=2,"NO","YES")</f>
        <v>YES</v>
      </c>
      <c r="D818" s="29">
        <f t="shared" si="14"/>
        <v>0.85</v>
      </c>
      <c r="E818" s="1">
        <v>2.0994999999999999</v>
      </c>
      <c r="F818" s="26">
        <v>5780</v>
      </c>
      <c r="G818" s="425">
        <v>42570</v>
      </c>
      <c r="H818" s="3" t="s">
        <v>771</v>
      </c>
      <c r="I818" s="4"/>
    </row>
    <row r="819" spans="1:9" ht="30">
      <c r="A819" s="6">
        <v>817</v>
      </c>
      <c r="B819" s="28" t="s">
        <v>810</v>
      </c>
      <c r="C819" s="25" t="str">
        <f>IF(D819=2,"NO","YES")</f>
        <v>YES</v>
      </c>
      <c r="D819" s="29">
        <f t="shared" si="14"/>
        <v>0.13</v>
      </c>
      <c r="E819" s="1">
        <v>0.32110000000000005</v>
      </c>
      <c r="F819" s="26">
        <v>884</v>
      </c>
      <c r="G819" s="425">
        <v>42570</v>
      </c>
      <c r="H819" s="3" t="s">
        <v>771</v>
      </c>
      <c r="I819" s="4"/>
    </row>
    <row r="820" spans="1:9" ht="45">
      <c r="A820" s="6">
        <v>818</v>
      </c>
      <c r="B820" s="28" t="s">
        <v>811</v>
      </c>
      <c r="C820" s="25" t="str">
        <f>IF(D820=2,"NO","YES")</f>
        <v>YES</v>
      </c>
      <c r="D820" s="29">
        <f t="shared" si="14"/>
        <v>0.49</v>
      </c>
      <c r="E820" s="1">
        <v>1.2103000000000002</v>
      </c>
      <c r="F820" s="26">
        <v>3332</v>
      </c>
      <c r="G820" s="425">
        <v>42570</v>
      </c>
      <c r="H820" s="3" t="s">
        <v>771</v>
      </c>
      <c r="I820" s="4"/>
    </row>
    <row r="821" spans="1:9" ht="30">
      <c r="A821" s="6">
        <v>819</v>
      </c>
      <c r="B821" s="28" t="s">
        <v>812</v>
      </c>
      <c r="C821" s="25" t="str">
        <f>IF(D821=2,"NO","YES")</f>
        <v>YES</v>
      </c>
      <c r="D821" s="29">
        <f t="shared" si="14"/>
        <v>0.34</v>
      </c>
      <c r="E821" s="1">
        <v>0.8398000000000001</v>
      </c>
      <c r="F821" s="26">
        <v>2312</v>
      </c>
      <c r="G821" s="425">
        <v>42570</v>
      </c>
      <c r="H821" s="3" t="s">
        <v>771</v>
      </c>
      <c r="I821" s="4"/>
    </row>
    <row r="822" spans="1:9" ht="30">
      <c r="A822" s="6">
        <v>820</v>
      </c>
      <c r="B822" s="28" t="s">
        <v>813</v>
      </c>
      <c r="C822" s="25" t="str">
        <f>IF(D822=2,"NO","YES")</f>
        <v>YES</v>
      </c>
      <c r="D822" s="29">
        <f t="shared" si="14"/>
        <v>0.72</v>
      </c>
      <c r="E822" s="1">
        <v>1.7784</v>
      </c>
      <c r="F822" s="26">
        <v>4896</v>
      </c>
      <c r="G822" s="425">
        <v>42570</v>
      </c>
      <c r="H822" s="3" t="s">
        <v>771</v>
      </c>
      <c r="I822" s="4"/>
    </row>
    <row r="823" spans="1:9" ht="30">
      <c r="A823" s="6">
        <v>821</v>
      </c>
      <c r="B823" s="28" t="s">
        <v>814</v>
      </c>
      <c r="C823" s="25" t="str">
        <f>IF(D823=2,"NO","YES")</f>
        <v>YES</v>
      </c>
      <c r="D823" s="29">
        <f t="shared" si="14"/>
        <v>0.47</v>
      </c>
      <c r="E823" s="1">
        <v>1.1609</v>
      </c>
      <c r="F823" s="26">
        <v>3196</v>
      </c>
      <c r="G823" s="425">
        <v>42570</v>
      </c>
      <c r="H823" s="3" t="s">
        <v>771</v>
      </c>
      <c r="I823" s="4"/>
    </row>
    <row r="824" spans="1:9" ht="30">
      <c r="A824" s="6">
        <v>822</v>
      </c>
      <c r="B824" s="28" t="s">
        <v>815</v>
      </c>
      <c r="C824" s="25" t="str">
        <f>IF(D824=2,"NO","YES")</f>
        <v>YES</v>
      </c>
      <c r="D824" s="29">
        <f t="shared" si="14"/>
        <v>0.66</v>
      </c>
      <c r="E824" s="1">
        <v>1.6302000000000003</v>
      </c>
      <c r="F824" s="26">
        <v>4488</v>
      </c>
      <c r="G824" s="425">
        <v>42570</v>
      </c>
      <c r="H824" s="3" t="s">
        <v>771</v>
      </c>
      <c r="I824" s="4"/>
    </row>
    <row r="825" spans="1:9" ht="30">
      <c r="A825" s="6">
        <v>823</v>
      </c>
      <c r="B825" s="28" t="s">
        <v>816</v>
      </c>
      <c r="C825" s="25" t="str">
        <f>IF(D825=2,"NO","YES")</f>
        <v>YES</v>
      </c>
      <c r="D825" s="29">
        <f t="shared" si="14"/>
        <v>0.83</v>
      </c>
      <c r="E825" s="1">
        <v>2.0501</v>
      </c>
      <c r="F825" s="26">
        <v>5644</v>
      </c>
      <c r="G825" s="425">
        <v>42570</v>
      </c>
      <c r="H825" s="3" t="s">
        <v>771</v>
      </c>
      <c r="I825" s="4"/>
    </row>
    <row r="826" spans="1:9">
      <c r="A826" s="6">
        <v>824</v>
      </c>
      <c r="B826" s="28" t="s">
        <v>817</v>
      </c>
      <c r="C826" s="25" t="str">
        <f>IF(D826=2,"NO","YES")</f>
        <v>YES</v>
      </c>
      <c r="D826" s="29">
        <f t="shared" si="14"/>
        <v>0.23</v>
      </c>
      <c r="E826" s="1">
        <v>0.56810000000000005</v>
      </c>
      <c r="F826" s="26">
        <v>1564</v>
      </c>
      <c r="G826" s="425">
        <v>42570</v>
      </c>
      <c r="H826" s="3" t="s">
        <v>771</v>
      </c>
      <c r="I826" s="4"/>
    </row>
    <row r="827" spans="1:9" ht="30">
      <c r="A827" s="6">
        <v>825</v>
      </c>
      <c r="B827" s="28" t="s">
        <v>818</v>
      </c>
      <c r="C827" s="25" t="str">
        <f>IF(D827=2,"NO","YES")</f>
        <v>YES</v>
      </c>
      <c r="D827" s="29">
        <f t="shared" si="14"/>
        <v>7.0000000000000007E-2</v>
      </c>
      <c r="E827" s="1">
        <v>0.17290000000000003</v>
      </c>
      <c r="F827" s="26">
        <v>476</v>
      </c>
      <c r="G827" s="425">
        <v>42570</v>
      </c>
      <c r="H827" s="3" t="s">
        <v>771</v>
      </c>
      <c r="I827" s="4"/>
    </row>
    <row r="828" spans="1:9" ht="30">
      <c r="A828" s="6">
        <v>826</v>
      </c>
      <c r="B828" s="28" t="s">
        <v>819</v>
      </c>
      <c r="C828" s="25" t="str">
        <f>IF(D828=2,"NO","YES")</f>
        <v>YES</v>
      </c>
      <c r="D828" s="29">
        <f t="shared" si="14"/>
        <v>0.19</v>
      </c>
      <c r="E828" s="1">
        <v>0.46930000000000005</v>
      </c>
      <c r="F828" s="26">
        <v>1292</v>
      </c>
      <c r="G828" s="425">
        <v>42570</v>
      </c>
      <c r="H828" s="3" t="s">
        <v>771</v>
      </c>
      <c r="I828" s="4"/>
    </row>
    <row r="829" spans="1:9" ht="30">
      <c r="A829" s="6">
        <v>827</v>
      </c>
      <c r="B829" s="28" t="s">
        <v>820</v>
      </c>
      <c r="C829" s="25" t="str">
        <f>IF(D829=2,"NO","YES")</f>
        <v>NO</v>
      </c>
      <c r="D829" s="29">
        <f t="shared" si="14"/>
        <v>2</v>
      </c>
      <c r="E829" s="1">
        <v>4.9400000000000004</v>
      </c>
      <c r="F829" s="26">
        <v>13600</v>
      </c>
      <c r="G829" s="425">
        <v>42570</v>
      </c>
      <c r="H829" s="3" t="s">
        <v>771</v>
      </c>
      <c r="I829" s="4"/>
    </row>
    <row r="830" spans="1:9" ht="45">
      <c r="A830" s="6">
        <v>828</v>
      </c>
      <c r="B830" s="28" t="s">
        <v>821</v>
      </c>
      <c r="C830" s="25" t="str">
        <f>IF(D830=2,"NO","YES")</f>
        <v>YES</v>
      </c>
      <c r="D830" s="29">
        <f t="shared" si="14"/>
        <v>0.83</v>
      </c>
      <c r="E830" s="1">
        <v>2.0501</v>
      </c>
      <c r="F830" s="26">
        <v>5644</v>
      </c>
      <c r="G830" s="425">
        <v>42570</v>
      </c>
      <c r="H830" s="3" t="s">
        <v>771</v>
      </c>
      <c r="I830" s="4"/>
    </row>
    <row r="831" spans="1:9" ht="45">
      <c r="A831" s="6">
        <v>829</v>
      </c>
      <c r="B831" s="28" t="s">
        <v>822</v>
      </c>
      <c r="C831" s="25" t="str">
        <f>IF(D831=2,"NO","YES")</f>
        <v>YES</v>
      </c>
      <c r="D831" s="29">
        <f t="shared" si="14"/>
        <v>0.98</v>
      </c>
      <c r="E831" s="1">
        <v>2.4206000000000003</v>
      </c>
      <c r="F831" s="26">
        <v>6664</v>
      </c>
      <c r="G831" s="425">
        <v>42570</v>
      </c>
      <c r="H831" s="3" t="s">
        <v>771</v>
      </c>
      <c r="I831" s="4"/>
    </row>
    <row r="832" spans="1:9" ht="45">
      <c r="A832" s="6">
        <v>830</v>
      </c>
      <c r="B832" s="28" t="s">
        <v>823</v>
      </c>
      <c r="C832" s="25" t="str">
        <f>IF(D832=2,"NO","YES")</f>
        <v>YES</v>
      </c>
      <c r="D832" s="29">
        <f t="shared" si="14"/>
        <v>1.85</v>
      </c>
      <c r="E832" s="1">
        <v>4.5695000000000006</v>
      </c>
      <c r="F832" s="26">
        <v>12580</v>
      </c>
      <c r="G832" s="425">
        <v>42570</v>
      </c>
      <c r="H832" s="3" t="s">
        <v>771</v>
      </c>
      <c r="I832" s="4"/>
    </row>
    <row r="833" spans="1:9" ht="45">
      <c r="A833" s="6">
        <v>831</v>
      </c>
      <c r="B833" s="28" t="s">
        <v>824</v>
      </c>
      <c r="C833" s="25" t="str">
        <f>IF(D833=2,"NO","YES")</f>
        <v>NO</v>
      </c>
      <c r="D833" s="29">
        <f t="shared" si="14"/>
        <v>2</v>
      </c>
      <c r="E833" s="1">
        <v>4.9400000000000004</v>
      </c>
      <c r="F833" s="26">
        <v>13600</v>
      </c>
      <c r="G833" s="425">
        <v>42570</v>
      </c>
      <c r="H833" s="3" t="s">
        <v>771</v>
      </c>
      <c r="I833" s="4"/>
    </row>
    <row r="834" spans="1:9" ht="30">
      <c r="A834" s="6">
        <v>832</v>
      </c>
      <c r="B834" s="28" t="s">
        <v>825</v>
      </c>
      <c r="C834" s="25" t="str">
        <f>IF(D834=2,"NO","YES")</f>
        <v>YES</v>
      </c>
      <c r="D834" s="29">
        <f t="shared" si="14"/>
        <v>0.75</v>
      </c>
      <c r="E834" s="1">
        <v>1.8525</v>
      </c>
      <c r="F834" s="26">
        <v>5100</v>
      </c>
      <c r="G834" s="425">
        <v>42570</v>
      </c>
      <c r="H834" s="3" t="s">
        <v>771</v>
      </c>
      <c r="I834" s="4"/>
    </row>
    <row r="835" spans="1:9" ht="30">
      <c r="A835" s="6">
        <v>833</v>
      </c>
      <c r="B835" s="28" t="s">
        <v>826</v>
      </c>
      <c r="C835" s="25" t="str">
        <f>IF(D835=2,"NO","YES")</f>
        <v>YES</v>
      </c>
      <c r="D835" s="29">
        <f t="shared" si="14"/>
        <v>0.83</v>
      </c>
      <c r="E835" s="1">
        <v>2.0501</v>
      </c>
      <c r="F835" s="26">
        <v>5644</v>
      </c>
      <c r="G835" s="425">
        <v>42570</v>
      </c>
      <c r="H835" s="3" t="s">
        <v>771</v>
      </c>
      <c r="I835" s="4"/>
    </row>
    <row r="836" spans="1:9" ht="45">
      <c r="A836" s="6">
        <v>834</v>
      </c>
      <c r="B836" s="28" t="s">
        <v>827</v>
      </c>
      <c r="C836" s="25" t="str">
        <f>IF(D836=2,"NO","YES")</f>
        <v>YES</v>
      </c>
      <c r="D836" s="29">
        <f t="shared" si="14"/>
        <v>0.11</v>
      </c>
      <c r="E836" s="1">
        <v>0.2717</v>
      </c>
      <c r="F836" s="26">
        <v>748</v>
      </c>
      <c r="G836" s="425">
        <v>42570</v>
      </c>
      <c r="H836" s="3" t="s">
        <v>771</v>
      </c>
      <c r="I836" s="4"/>
    </row>
    <row r="837" spans="1:9" ht="45">
      <c r="A837" s="6">
        <v>835</v>
      </c>
      <c r="B837" s="28" t="s">
        <v>828</v>
      </c>
      <c r="C837" s="25" t="str">
        <f>IF(D837=2,"NO","YES")</f>
        <v>YES</v>
      </c>
      <c r="D837" s="29">
        <f t="shared" si="14"/>
        <v>1.93</v>
      </c>
      <c r="E837" s="1">
        <v>4.7671000000000001</v>
      </c>
      <c r="F837" s="26">
        <v>13124</v>
      </c>
      <c r="G837" s="425">
        <v>42570</v>
      </c>
      <c r="H837" s="3" t="s">
        <v>771</v>
      </c>
      <c r="I837" s="4"/>
    </row>
    <row r="838" spans="1:9" ht="45">
      <c r="A838" s="6">
        <v>836</v>
      </c>
      <c r="B838" s="28" t="s">
        <v>829</v>
      </c>
      <c r="C838" s="25" t="str">
        <f>IF(D838=2,"NO","YES")</f>
        <v>YES</v>
      </c>
      <c r="D838" s="29">
        <f t="shared" si="14"/>
        <v>0.98</v>
      </c>
      <c r="E838" s="1">
        <v>2.4206000000000003</v>
      </c>
      <c r="F838" s="26">
        <v>6664</v>
      </c>
      <c r="G838" s="425">
        <v>42570</v>
      </c>
      <c r="H838" s="3" t="s">
        <v>771</v>
      </c>
      <c r="I838" s="4"/>
    </row>
    <row r="839" spans="1:9" ht="45">
      <c r="A839" s="6">
        <v>837</v>
      </c>
      <c r="B839" s="28" t="s">
        <v>830</v>
      </c>
      <c r="C839" s="25" t="str">
        <f>IF(D839=2,"NO","YES")</f>
        <v>YES</v>
      </c>
      <c r="D839" s="29">
        <f t="shared" si="14"/>
        <v>0.54</v>
      </c>
      <c r="E839" s="1">
        <v>1.3338000000000001</v>
      </c>
      <c r="F839" s="26">
        <v>3672</v>
      </c>
      <c r="G839" s="425">
        <v>42570</v>
      </c>
      <c r="H839" s="3" t="s">
        <v>771</v>
      </c>
      <c r="I839" s="4"/>
    </row>
    <row r="840" spans="1:9" ht="45">
      <c r="A840" s="6">
        <v>838</v>
      </c>
      <c r="B840" s="28" t="s">
        <v>831</v>
      </c>
      <c r="C840" s="25" t="str">
        <f>IF(D840=2,"NO","YES")</f>
        <v>YES</v>
      </c>
      <c r="D840" s="29">
        <f t="shared" si="14"/>
        <v>0.49</v>
      </c>
      <c r="E840" s="1">
        <v>1.2103000000000002</v>
      </c>
      <c r="F840" s="26">
        <v>3332</v>
      </c>
      <c r="G840" s="425">
        <v>42570</v>
      </c>
      <c r="H840" s="3" t="s">
        <v>771</v>
      </c>
      <c r="I840" s="4"/>
    </row>
    <row r="841" spans="1:9" ht="30">
      <c r="A841" s="6">
        <v>839</v>
      </c>
      <c r="B841" s="28" t="s">
        <v>832</v>
      </c>
      <c r="C841" s="25" t="str">
        <f>IF(D841=2,"NO","YES")</f>
        <v>YES</v>
      </c>
      <c r="D841" s="29">
        <f t="shared" si="14"/>
        <v>1.1499999999999999</v>
      </c>
      <c r="E841" s="1">
        <v>2.8405</v>
      </c>
      <c r="F841" s="26">
        <v>7820</v>
      </c>
      <c r="G841" s="425">
        <v>42570</v>
      </c>
      <c r="H841" s="3" t="s">
        <v>771</v>
      </c>
      <c r="I841" s="4"/>
    </row>
    <row r="842" spans="1:9" ht="45">
      <c r="A842" s="6">
        <v>840</v>
      </c>
      <c r="B842" s="28" t="s">
        <v>833</v>
      </c>
      <c r="C842" s="25" t="str">
        <f>IF(D842=2,"NO","YES")</f>
        <v>YES</v>
      </c>
      <c r="D842" s="29">
        <f t="shared" si="14"/>
        <v>1.41</v>
      </c>
      <c r="E842" s="1">
        <v>3.4826999999999999</v>
      </c>
      <c r="F842" s="26">
        <v>9588</v>
      </c>
      <c r="G842" s="425">
        <v>42570</v>
      </c>
      <c r="H842" s="3" t="s">
        <v>771</v>
      </c>
      <c r="I842" s="4"/>
    </row>
    <row r="843" spans="1:9" ht="45">
      <c r="A843" s="6">
        <v>841</v>
      </c>
      <c r="B843" s="28" t="s">
        <v>834</v>
      </c>
      <c r="C843" s="25" t="str">
        <f>IF(D843=2,"NO","YES")</f>
        <v>YES</v>
      </c>
      <c r="D843" s="29">
        <f t="shared" ref="D843:D867" si="15">F843/6800</f>
        <v>1.46</v>
      </c>
      <c r="E843" s="1">
        <v>3.6062000000000003</v>
      </c>
      <c r="F843" s="26">
        <v>9928</v>
      </c>
      <c r="G843" s="425">
        <v>42570</v>
      </c>
      <c r="H843" s="3" t="s">
        <v>771</v>
      </c>
      <c r="I843" s="4"/>
    </row>
    <row r="844" spans="1:9" ht="45">
      <c r="A844" s="6">
        <v>842</v>
      </c>
      <c r="B844" s="28" t="s">
        <v>835</v>
      </c>
      <c r="C844" s="25" t="str">
        <f>IF(D844=2,"NO","YES")</f>
        <v>YES</v>
      </c>
      <c r="D844" s="29">
        <f t="shared" si="15"/>
        <v>0.25</v>
      </c>
      <c r="E844" s="1">
        <v>0.61750000000000005</v>
      </c>
      <c r="F844" s="26">
        <v>1700</v>
      </c>
      <c r="G844" s="425">
        <v>42570</v>
      </c>
      <c r="H844" s="3" t="s">
        <v>771</v>
      </c>
      <c r="I844" s="4"/>
    </row>
    <row r="845" spans="1:9" ht="45">
      <c r="A845" s="6">
        <v>843</v>
      </c>
      <c r="B845" s="28" t="s">
        <v>836</v>
      </c>
      <c r="C845" s="25" t="str">
        <f>IF(D845=2,"NO","YES")</f>
        <v>YES</v>
      </c>
      <c r="D845" s="29">
        <f t="shared" si="15"/>
        <v>0.66</v>
      </c>
      <c r="E845" s="1">
        <v>1.6302000000000003</v>
      </c>
      <c r="F845" s="26">
        <v>4488</v>
      </c>
      <c r="G845" s="425">
        <v>42570</v>
      </c>
      <c r="H845" s="3" t="s">
        <v>771</v>
      </c>
      <c r="I845" s="4"/>
    </row>
    <row r="846" spans="1:9" ht="30">
      <c r="A846" s="6">
        <v>844</v>
      </c>
      <c r="B846" s="28" t="s">
        <v>837</v>
      </c>
      <c r="C846" s="25" t="str">
        <f>IF(D846=2,"NO","YES")</f>
        <v>YES</v>
      </c>
      <c r="D846" s="29">
        <f t="shared" si="15"/>
        <v>0.3</v>
      </c>
      <c r="E846" s="1">
        <v>0.74099999999999999</v>
      </c>
      <c r="F846" s="26">
        <v>2040</v>
      </c>
      <c r="G846" s="425">
        <v>42570</v>
      </c>
      <c r="H846" s="3" t="s">
        <v>771</v>
      </c>
      <c r="I846" s="4"/>
    </row>
    <row r="847" spans="1:9" ht="45">
      <c r="A847" s="6">
        <v>845</v>
      </c>
      <c r="B847" s="28" t="s">
        <v>838</v>
      </c>
      <c r="C847" s="25" t="str">
        <f>IF(D847=2,"NO","YES")</f>
        <v>YES</v>
      </c>
      <c r="D847" s="29">
        <f t="shared" si="15"/>
        <v>0.49</v>
      </c>
      <c r="E847" s="1">
        <v>1.2103000000000002</v>
      </c>
      <c r="F847" s="26">
        <v>3332</v>
      </c>
      <c r="G847" s="425">
        <v>42570</v>
      </c>
      <c r="H847" s="3" t="s">
        <v>771</v>
      </c>
      <c r="I847" s="4"/>
    </row>
    <row r="848" spans="1:9" ht="30">
      <c r="A848" s="6">
        <v>846</v>
      </c>
      <c r="B848" s="28" t="s">
        <v>839</v>
      </c>
      <c r="C848" s="25" t="str">
        <f>IF(D848=2,"NO","YES")</f>
        <v>YES</v>
      </c>
      <c r="D848" s="29">
        <f t="shared" si="15"/>
        <v>0.3</v>
      </c>
      <c r="E848" s="1">
        <v>0.74099999999999999</v>
      </c>
      <c r="F848" s="26">
        <v>2040</v>
      </c>
      <c r="G848" s="425">
        <v>42570</v>
      </c>
      <c r="H848" s="3" t="s">
        <v>771</v>
      </c>
      <c r="I848" s="4"/>
    </row>
    <row r="849" spans="1:9" ht="45">
      <c r="A849" s="6">
        <v>847</v>
      </c>
      <c r="B849" s="28" t="s">
        <v>840</v>
      </c>
      <c r="C849" s="25" t="str">
        <f>IF(D849=2,"NO","YES")</f>
        <v>YES</v>
      </c>
      <c r="D849" s="29">
        <f t="shared" si="15"/>
        <v>1</v>
      </c>
      <c r="E849" s="1">
        <v>2.4700000000000002</v>
      </c>
      <c r="F849" s="26">
        <v>6800</v>
      </c>
      <c r="G849" s="425">
        <v>42570</v>
      </c>
      <c r="H849" s="3" t="s">
        <v>771</v>
      </c>
      <c r="I849" s="4"/>
    </row>
    <row r="850" spans="1:9" ht="30">
      <c r="A850" s="6">
        <v>848</v>
      </c>
      <c r="B850" s="28" t="s">
        <v>841</v>
      </c>
      <c r="C850" s="25" t="str">
        <f>IF(D850=2,"NO","YES")</f>
        <v>YES</v>
      </c>
      <c r="D850" s="29">
        <f t="shared" si="15"/>
        <v>0.57999999999999996</v>
      </c>
      <c r="E850" s="1">
        <v>1.4326000000000001</v>
      </c>
      <c r="F850" s="26">
        <v>3944</v>
      </c>
      <c r="G850" s="425">
        <v>42570</v>
      </c>
      <c r="H850" s="3" t="s">
        <v>771</v>
      </c>
      <c r="I850" s="4"/>
    </row>
    <row r="851" spans="1:9" ht="45">
      <c r="A851" s="6">
        <v>849</v>
      </c>
      <c r="B851" s="28" t="s">
        <v>842</v>
      </c>
      <c r="C851" s="25" t="str">
        <f>IF(D851=2,"NO","YES")</f>
        <v>YES</v>
      </c>
      <c r="D851" s="29">
        <f t="shared" si="15"/>
        <v>0.12</v>
      </c>
      <c r="E851" s="1">
        <v>0.2964</v>
      </c>
      <c r="F851" s="26">
        <v>816</v>
      </c>
      <c r="G851" s="425">
        <v>42570</v>
      </c>
      <c r="H851" s="3" t="s">
        <v>771</v>
      </c>
      <c r="I851" s="4"/>
    </row>
    <row r="852" spans="1:9" ht="45">
      <c r="A852" s="6">
        <v>850</v>
      </c>
      <c r="B852" s="28" t="s">
        <v>843</v>
      </c>
      <c r="C852" s="25" t="str">
        <f>IF(D852=2,"NO","YES")</f>
        <v>YES</v>
      </c>
      <c r="D852" s="29">
        <f t="shared" si="15"/>
        <v>0.83</v>
      </c>
      <c r="E852" s="1">
        <v>2.0501</v>
      </c>
      <c r="F852" s="26">
        <v>5644</v>
      </c>
      <c r="G852" s="425">
        <v>42570</v>
      </c>
      <c r="H852" s="3" t="s">
        <v>771</v>
      </c>
      <c r="I852" s="4"/>
    </row>
    <row r="853" spans="1:9" ht="30">
      <c r="A853" s="6">
        <v>851</v>
      </c>
      <c r="B853" s="28" t="s">
        <v>844</v>
      </c>
      <c r="C853" s="25" t="str">
        <f>IF(D853=2,"NO","YES")</f>
        <v>YES</v>
      </c>
      <c r="D853" s="29">
        <f t="shared" si="15"/>
        <v>0.8</v>
      </c>
      <c r="E853" s="1">
        <v>1.9760000000000002</v>
      </c>
      <c r="F853" s="48">
        <v>5440</v>
      </c>
      <c r="G853" s="109">
        <v>42656</v>
      </c>
      <c r="H853" s="3" t="s">
        <v>771</v>
      </c>
      <c r="I853" s="4"/>
    </row>
    <row r="854" spans="1:9">
      <c r="A854" s="6">
        <v>852</v>
      </c>
      <c r="B854" s="28" t="s">
        <v>845</v>
      </c>
      <c r="C854" s="25" t="str">
        <f>IF(D854=2,"NO","YES")</f>
        <v>YES</v>
      </c>
      <c r="D854" s="29">
        <f t="shared" si="15"/>
        <v>0.26</v>
      </c>
      <c r="E854" s="1">
        <v>0.6422000000000001</v>
      </c>
      <c r="F854" s="48">
        <v>1768</v>
      </c>
      <c r="G854" s="109">
        <v>42656</v>
      </c>
      <c r="H854" s="3" t="s">
        <v>771</v>
      </c>
      <c r="I854" s="4"/>
    </row>
    <row r="855" spans="1:9" ht="30">
      <c r="A855" s="6">
        <v>853</v>
      </c>
      <c r="B855" s="28" t="s">
        <v>846</v>
      </c>
      <c r="C855" s="25" t="str">
        <f>IF(D855=2,"NO","YES")</f>
        <v>YES</v>
      </c>
      <c r="D855" s="29">
        <f t="shared" si="15"/>
        <v>0.22</v>
      </c>
      <c r="E855" s="1">
        <v>0.54339999999999999</v>
      </c>
      <c r="F855" s="48">
        <v>1496</v>
      </c>
      <c r="G855" s="109">
        <v>42656</v>
      </c>
      <c r="H855" s="3" t="s">
        <v>771</v>
      </c>
      <c r="I855" s="4"/>
    </row>
    <row r="856" spans="1:9" ht="30">
      <c r="A856" s="6">
        <v>854</v>
      </c>
      <c r="B856" s="28" t="s">
        <v>847</v>
      </c>
      <c r="C856" s="25" t="str">
        <f>IF(D856=2,"NO","YES")</f>
        <v>YES</v>
      </c>
      <c r="D856" s="29">
        <f t="shared" si="15"/>
        <v>0.88</v>
      </c>
      <c r="E856" s="1">
        <v>2.1736</v>
      </c>
      <c r="F856" s="48">
        <v>5984</v>
      </c>
      <c r="G856" s="109">
        <v>42656</v>
      </c>
      <c r="H856" s="3" t="s">
        <v>771</v>
      </c>
      <c r="I856" s="4"/>
    </row>
    <row r="857" spans="1:9" ht="30">
      <c r="A857" s="6">
        <v>855</v>
      </c>
      <c r="B857" s="28" t="s">
        <v>848</v>
      </c>
      <c r="C857" s="25" t="str">
        <f>IF(D857=2,"NO","YES")</f>
        <v>YES</v>
      </c>
      <c r="D857" s="29">
        <f t="shared" si="15"/>
        <v>0.21</v>
      </c>
      <c r="E857" s="1">
        <v>0.51870000000000005</v>
      </c>
      <c r="F857" s="48">
        <v>1428</v>
      </c>
      <c r="G857" s="109">
        <v>42656</v>
      </c>
      <c r="H857" s="3" t="s">
        <v>771</v>
      </c>
      <c r="I857" s="4"/>
    </row>
    <row r="858" spans="1:9" ht="30">
      <c r="A858" s="6">
        <v>856</v>
      </c>
      <c r="B858" s="28" t="s">
        <v>849</v>
      </c>
      <c r="C858" s="25" t="str">
        <f>IF(D858=2,"NO","YES")</f>
        <v>YES</v>
      </c>
      <c r="D858" s="29">
        <f t="shared" si="15"/>
        <v>0.03</v>
      </c>
      <c r="E858" s="1">
        <v>7.4099999999999999E-2</v>
      </c>
      <c r="F858" s="48">
        <v>204</v>
      </c>
      <c r="G858" s="109">
        <v>42656</v>
      </c>
      <c r="H858" s="3" t="s">
        <v>771</v>
      </c>
      <c r="I858" s="4"/>
    </row>
    <row r="859" spans="1:9" ht="30">
      <c r="A859" s="6">
        <v>857</v>
      </c>
      <c r="B859" s="28" t="s">
        <v>850</v>
      </c>
      <c r="C859" s="25" t="str">
        <f>IF(D859=2,"NO","YES")</f>
        <v>YES</v>
      </c>
      <c r="D859" s="29">
        <f t="shared" si="15"/>
        <v>0.57999999999999996</v>
      </c>
      <c r="E859" s="1">
        <v>1.4326000000000001</v>
      </c>
      <c r="F859" s="48">
        <v>3944</v>
      </c>
      <c r="G859" s="109">
        <v>42656</v>
      </c>
      <c r="H859" s="3" t="s">
        <v>771</v>
      </c>
      <c r="I859" s="4"/>
    </row>
    <row r="860" spans="1:9" ht="30">
      <c r="A860" s="6">
        <v>858</v>
      </c>
      <c r="B860" s="28" t="s">
        <v>851</v>
      </c>
      <c r="C860" s="25" t="str">
        <f>IF(D860=2,"NO","YES")</f>
        <v>YES</v>
      </c>
      <c r="D860" s="29">
        <f t="shared" si="15"/>
        <v>1.08</v>
      </c>
      <c r="E860" s="1">
        <v>2.6676000000000002</v>
      </c>
      <c r="F860" s="48">
        <v>7344</v>
      </c>
      <c r="G860" s="109">
        <v>42656</v>
      </c>
      <c r="H860" s="3" t="s">
        <v>771</v>
      </c>
      <c r="I860" s="4"/>
    </row>
    <row r="861" spans="1:9" ht="30">
      <c r="A861" s="6">
        <v>859</v>
      </c>
      <c r="B861" s="28" t="s">
        <v>852</v>
      </c>
      <c r="C861" s="25" t="str">
        <f>IF(D861=2,"NO","YES")</f>
        <v>YES</v>
      </c>
      <c r="D861" s="29">
        <f t="shared" si="15"/>
        <v>0.94</v>
      </c>
      <c r="E861" s="1">
        <v>2.3218000000000001</v>
      </c>
      <c r="F861" s="48">
        <v>6392</v>
      </c>
      <c r="G861" s="109">
        <v>42656</v>
      </c>
      <c r="H861" s="3" t="s">
        <v>771</v>
      </c>
      <c r="I861" s="4"/>
    </row>
    <row r="862" spans="1:9" ht="30">
      <c r="A862" s="6">
        <v>860</v>
      </c>
      <c r="B862" s="28" t="s">
        <v>853</v>
      </c>
      <c r="C862" s="25" t="str">
        <f>IF(D862=2,"NO","YES")</f>
        <v>YES</v>
      </c>
      <c r="D862" s="29">
        <f t="shared" si="15"/>
        <v>0.12</v>
      </c>
      <c r="E862" s="1">
        <v>0.2964</v>
      </c>
      <c r="F862" s="48">
        <v>816</v>
      </c>
      <c r="G862" s="109">
        <v>42656</v>
      </c>
      <c r="H862" s="3" t="s">
        <v>771</v>
      </c>
      <c r="I862" s="4"/>
    </row>
    <row r="863" spans="1:9" ht="30">
      <c r="A863" s="6">
        <v>861</v>
      </c>
      <c r="B863" s="28" t="s">
        <v>854</v>
      </c>
      <c r="C863" s="25" t="str">
        <f>IF(D863=2,"NO","YES")</f>
        <v>YES</v>
      </c>
      <c r="D863" s="29">
        <f t="shared" si="15"/>
        <v>0.04</v>
      </c>
      <c r="E863" s="1">
        <v>9.8800000000000013E-2</v>
      </c>
      <c r="F863" s="30">
        <v>272</v>
      </c>
      <c r="G863" s="109">
        <v>42656</v>
      </c>
      <c r="H863" s="3" t="s">
        <v>771</v>
      </c>
      <c r="I863" s="4"/>
    </row>
    <row r="864" spans="1:9" ht="30">
      <c r="A864" s="6">
        <v>862</v>
      </c>
      <c r="B864" s="28" t="s">
        <v>855</v>
      </c>
      <c r="C864" s="25" t="str">
        <f>IF(D864=2,"NO","YES")</f>
        <v>YES</v>
      </c>
      <c r="D864" s="29">
        <f t="shared" si="15"/>
        <v>0.56000000000000005</v>
      </c>
      <c r="E864" s="1">
        <v>1.3832000000000002</v>
      </c>
      <c r="F864" s="30">
        <v>3808</v>
      </c>
      <c r="G864" s="109">
        <v>42656</v>
      </c>
      <c r="H864" s="3" t="s">
        <v>771</v>
      </c>
      <c r="I864" s="4"/>
    </row>
    <row r="865" spans="1:9" ht="30">
      <c r="A865" s="6">
        <v>863</v>
      </c>
      <c r="B865" s="28" t="s">
        <v>856</v>
      </c>
      <c r="C865" s="25" t="str">
        <f>IF(D865=2,"NO","YES")</f>
        <v>YES</v>
      </c>
      <c r="D865" s="29">
        <f t="shared" si="15"/>
        <v>0.36</v>
      </c>
      <c r="E865" s="1">
        <v>0.88919999999999999</v>
      </c>
      <c r="F865" s="30">
        <v>2448</v>
      </c>
      <c r="G865" s="109">
        <v>42656</v>
      </c>
      <c r="H865" s="3" t="s">
        <v>771</v>
      </c>
      <c r="I865" s="4"/>
    </row>
    <row r="866" spans="1:9" ht="30">
      <c r="A866" s="6">
        <v>864</v>
      </c>
      <c r="B866" s="28" t="s">
        <v>857</v>
      </c>
      <c r="C866" s="25" t="str">
        <f>IF(D866=2,"NO","YES")</f>
        <v>YES</v>
      </c>
      <c r="D866" s="29">
        <f t="shared" si="15"/>
        <v>7.0000000000000007E-2</v>
      </c>
      <c r="E866" s="1">
        <v>0.17290000000000003</v>
      </c>
      <c r="F866" s="30">
        <v>476</v>
      </c>
      <c r="G866" s="109">
        <v>42656</v>
      </c>
      <c r="H866" s="3" t="s">
        <v>771</v>
      </c>
      <c r="I866" s="4"/>
    </row>
    <row r="867" spans="1:9">
      <c r="A867" s="6">
        <v>865</v>
      </c>
      <c r="B867" s="28" t="s">
        <v>858</v>
      </c>
      <c r="C867" s="25" t="str">
        <f>IF(D867=2,"NO","YES")</f>
        <v>YES</v>
      </c>
      <c r="D867" s="29">
        <f t="shared" si="15"/>
        <v>0.23</v>
      </c>
      <c r="E867" s="1">
        <v>0.56810000000000005</v>
      </c>
      <c r="F867" s="30">
        <v>1564</v>
      </c>
      <c r="G867" s="109">
        <v>42656</v>
      </c>
      <c r="H867" s="3" t="s">
        <v>771</v>
      </c>
      <c r="I867" s="4"/>
    </row>
    <row r="868" spans="1:9" ht="45">
      <c r="A868" s="6">
        <v>866</v>
      </c>
      <c r="B868" s="49" t="s">
        <v>859</v>
      </c>
      <c r="C868" s="25" t="str">
        <f>IF(D868=2,"NO","YES")</f>
        <v>YES</v>
      </c>
      <c r="D868" s="50">
        <f>F868/6800</f>
        <v>0.42</v>
      </c>
      <c r="E868" s="1">
        <v>1.0374000000000001</v>
      </c>
      <c r="F868" s="26">
        <v>2856</v>
      </c>
      <c r="G868" s="425">
        <v>42570</v>
      </c>
      <c r="H868" s="3" t="s">
        <v>860</v>
      </c>
      <c r="I868" s="4"/>
    </row>
    <row r="869" spans="1:9" ht="45">
      <c r="A869" s="6">
        <v>867</v>
      </c>
      <c r="B869" s="49" t="s">
        <v>861</v>
      </c>
      <c r="C869" s="25" t="str">
        <f>IF(D869=2,"NO","YES")</f>
        <v>YES</v>
      </c>
      <c r="D869" s="50">
        <f t="shared" ref="D869:D886" si="16">F869/6800</f>
        <v>0.61</v>
      </c>
      <c r="E869" s="1">
        <v>1.5067000000000002</v>
      </c>
      <c r="F869" s="26">
        <v>4148</v>
      </c>
      <c r="G869" s="425">
        <v>42570</v>
      </c>
      <c r="H869" s="3" t="s">
        <v>860</v>
      </c>
      <c r="I869" s="4"/>
    </row>
    <row r="870" spans="1:9" ht="45">
      <c r="A870" s="6">
        <v>868</v>
      </c>
      <c r="B870" s="49" t="s">
        <v>862</v>
      </c>
      <c r="C870" s="25" t="str">
        <f>IF(D870=2,"NO","YES")</f>
        <v>YES</v>
      </c>
      <c r="D870" s="50">
        <f t="shared" si="16"/>
        <v>1.44</v>
      </c>
      <c r="E870" s="1">
        <v>3.5568</v>
      </c>
      <c r="F870" s="26">
        <v>9792</v>
      </c>
      <c r="G870" s="425">
        <v>42570</v>
      </c>
      <c r="H870" s="3" t="s">
        <v>860</v>
      </c>
      <c r="I870" s="4"/>
    </row>
    <row r="871" spans="1:9" ht="45">
      <c r="A871" s="6">
        <v>869</v>
      </c>
      <c r="B871" s="49" t="s">
        <v>863</v>
      </c>
      <c r="C871" s="25" t="str">
        <f>IF(D871=2,"NO","YES")</f>
        <v>YES</v>
      </c>
      <c r="D871" s="50">
        <f t="shared" si="16"/>
        <v>0.85</v>
      </c>
      <c r="E871" s="1">
        <v>2.0994999999999999</v>
      </c>
      <c r="F871" s="26">
        <v>5780</v>
      </c>
      <c r="G871" s="425">
        <v>42570</v>
      </c>
      <c r="H871" s="3" t="s">
        <v>860</v>
      </c>
      <c r="I871" s="4"/>
    </row>
    <row r="872" spans="1:9" ht="45">
      <c r="A872" s="6">
        <v>870</v>
      </c>
      <c r="B872" s="49" t="s">
        <v>864</v>
      </c>
      <c r="C872" s="25" t="str">
        <f>IF(D872=2,"NO","YES")</f>
        <v>YES</v>
      </c>
      <c r="D872" s="50">
        <f t="shared" si="16"/>
        <v>1.65</v>
      </c>
      <c r="E872" s="1">
        <v>4.0754999999999999</v>
      </c>
      <c r="F872" s="26">
        <v>11220</v>
      </c>
      <c r="G872" s="425">
        <v>42570</v>
      </c>
      <c r="H872" s="3" t="s">
        <v>860</v>
      </c>
      <c r="I872" s="4"/>
    </row>
    <row r="873" spans="1:9" ht="45">
      <c r="A873" s="6">
        <v>871</v>
      </c>
      <c r="B873" s="49" t="s">
        <v>865</v>
      </c>
      <c r="C873" s="25" t="str">
        <f>IF(D873=2,"NO","YES")</f>
        <v>YES</v>
      </c>
      <c r="D873" s="50">
        <f t="shared" si="16"/>
        <v>1</v>
      </c>
      <c r="E873" s="1">
        <v>2.4700000000000002</v>
      </c>
      <c r="F873" s="26">
        <v>6800</v>
      </c>
      <c r="G873" s="425">
        <v>42570</v>
      </c>
      <c r="H873" s="3" t="s">
        <v>860</v>
      </c>
      <c r="I873" s="4"/>
    </row>
    <row r="874" spans="1:9" ht="45">
      <c r="A874" s="6">
        <v>872</v>
      </c>
      <c r="B874" s="49" t="s">
        <v>866</v>
      </c>
      <c r="C874" s="25" t="str">
        <f>IF(D874=2,"NO","YES")</f>
        <v>YES</v>
      </c>
      <c r="D874" s="50">
        <f t="shared" si="16"/>
        <v>0.64</v>
      </c>
      <c r="E874" s="1">
        <v>1.5808000000000002</v>
      </c>
      <c r="F874" s="26">
        <v>4352</v>
      </c>
      <c r="G874" s="425">
        <v>42570</v>
      </c>
      <c r="H874" s="3" t="s">
        <v>860</v>
      </c>
      <c r="I874" s="4"/>
    </row>
    <row r="875" spans="1:9" ht="45">
      <c r="A875" s="6">
        <v>873</v>
      </c>
      <c r="B875" s="49" t="s">
        <v>867</v>
      </c>
      <c r="C875" s="25" t="str">
        <f>IF(D875=2,"NO","YES")</f>
        <v>YES</v>
      </c>
      <c r="D875" s="50">
        <f t="shared" si="16"/>
        <v>0.61</v>
      </c>
      <c r="E875" s="1">
        <v>1.5067000000000002</v>
      </c>
      <c r="F875" s="26">
        <v>4148</v>
      </c>
      <c r="G875" s="425">
        <v>42570</v>
      </c>
      <c r="H875" s="3" t="s">
        <v>860</v>
      </c>
      <c r="I875" s="4"/>
    </row>
    <row r="876" spans="1:9" ht="45">
      <c r="A876" s="6">
        <v>874</v>
      </c>
      <c r="B876" s="49" t="s">
        <v>868</v>
      </c>
      <c r="C876" s="25" t="str">
        <f>IF(D876=2,"NO","YES")</f>
        <v>YES</v>
      </c>
      <c r="D876" s="50">
        <f t="shared" si="16"/>
        <v>0.61</v>
      </c>
      <c r="E876" s="1">
        <v>1.5067000000000002</v>
      </c>
      <c r="F876" s="26">
        <v>4148</v>
      </c>
      <c r="G876" s="425">
        <v>42570</v>
      </c>
      <c r="H876" s="3" t="s">
        <v>860</v>
      </c>
      <c r="I876" s="4"/>
    </row>
    <row r="877" spans="1:9" ht="45">
      <c r="A877" s="6">
        <v>875</v>
      </c>
      <c r="B877" s="49" t="s">
        <v>869</v>
      </c>
      <c r="C877" s="25" t="str">
        <f>IF(D877=2,"NO","YES")</f>
        <v>YES</v>
      </c>
      <c r="D877" s="50">
        <f t="shared" si="16"/>
        <v>0.64</v>
      </c>
      <c r="E877" s="1">
        <v>1.5808000000000002</v>
      </c>
      <c r="F877" s="26">
        <v>4352</v>
      </c>
      <c r="G877" s="425">
        <v>42570</v>
      </c>
      <c r="H877" s="3" t="s">
        <v>860</v>
      </c>
      <c r="I877" s="4"/>
    </row>
    <row r="878" spans="1:9" ht="45">
      <c r="A878" s="6">
        <v>876</v>
      </c>
      <c r="B878" s="49" t="s">
        <v>274</v>
      </c>
      <c r="C878" s="25" t="str">
        <f>IF(D878=2,"NO","YES")</f>
        <v>YES</v>
      </c>
      <c r="D878" s="50">
        <f t="shared" si="16"/>
        <v>1.05</v>
      </c>
      <c r="E878" s="1">
        <v>2.5935000000000001</v>
      </c>
      <c r="F878" s="26">
        <v>7140</v>
      </c>
      <c r="G878" s="425">
        <v>42570</v>
      </c>
      <c r="H878" s="3" t="s">
        <v>860</v>
      </c>
      <c r="I878" s="4"/>
    </row>
    <row r="879" spans="1:9" ht="45">
      <c r="A879" s="6">
        <v>877</v>
      </c>
      <c r="B879" s="49" t="s">
        <v>259</v>
      </c>
      <c r="C879" s="25" t="str">
        <f>IF(D879=2,"NO","YES")</f>
        <v>YES</v>
      </c>
      <c r="D879" s="50">
        <f t="shared" si="16"/>
        <v>1.05</v>
      </c>
      <c r="E879" s="1">
        <v>2.5935000000000001</v>
      </c>
      <c r="F879" s="26">
        <v>7140</v>
      </c>
      <c r="G879" s="425">
        <v>42570</v>
      </c>
      <c r="H879" s="3" t="s">
        <v>860</v>
      </c>
      <c r="I879" s="4"/>
    </row>
    <row r="880" spans="1:9" ht="45">
      <c r="A880" s="6">
        <v>878</v>
      </c>
      <c r="B880" s="49" t="s">
        <v>870</v>
      </c>
      <c r="C880" s="25" t="str">
        <f>IF(D880=2,"NO","YES")</f>
        <v>YES</v>
      </c>
      <c r="D880" s="50">
        <f t="shared" si="16"/>
        <v>1</v>
      </c>
      <c r="E880" s="1">
        <v>2.4700000000000002</v>
      </c>
      <c r="F880" s="26">
        <v>6800</v>
      </c>
      <c r="G880" s="425">
        <v>42570</v>
      </c>
      <c r="H880" s="3" t="s">
        <v>860</v>
      </c>
      <c r="I880" s="4"/>
    </row>
    <row r="881" spans="1:9" ht="45">
      <c r="A881" s="6">
        <v>879</v>
      </c>
      <c r="B881" s="49" t="s">
        <v>162</v>
      </c>
      <c r="C881" s="25" t="str">
        <f>IF(D881=2,"NO","YES")</f>
        <v>YES</v>
      </c>
      <c r="D881" s="50">
        <f t="shared" si="16"/>
        <v>1.05</v>
      </c>
      <c r="E881" s="1">
        <v>2.5935000000000001</v>
      </c>
      <c r="F881" s="26">
        <v>7140</v>
      </c>
      <c r="G881" s="425">
        <v>42570</v>
      </c>
      <c r="H881" s="3" t="s">
        <v>860</v>
      </c>
      <c r="I881" s="4"/>
    </row>
    <row r="882" spans="1:9" ht="45">
      <c r="A882" s="6">
        <v>880</v>
      </c>
      <c r="B882" s="49" t="s">
        <v>871</v>
      </c>
      <c r="C882" s="25" t="str">
        <f>IF(D882=2,"NO","YES")</f>
        <v>YES</v>
      </c>
      <c r="D882" s="50">
        <f t="shared" si="16"/>
        <v>0.98</v>
      </c>
      <c r="E882" s="1">
        <v>2.4206000000000003</v>
      </c>
      <c r="F882" s="26">
        <v>6664</v>
      </c>
      <c r="G882" s="425">
        <v>42570</v>
      </c>
      <c r="H882" s="3" t="s">
        <v>860</v>
      </c>
      <c r="I882" s="4"/>
    </row>
    <row r="883" spans="1:9" ht="45">
      <c r="A883" s="6">
        <v>881</v>
      </c>
      <c r="B883" s="49" t="s">
        <v>872</v>
      </c>
      <c r="C883" s="25" t="str">
        <f>IF(D883=2,"NO","YES")</f>
        <v>YES</v>
      </c>
      <c r="D883" s="50">
        <f t="shared" si="16"/>
        <v>1.08</v>
      </c>
      <c r="E883" s="1">
        <v>2.6676000000000002</v>
      </c>
      <c r="F883" s="26">
        <v>7344</v>
      </c>
      <c r="G883" s="425">
        <v>42570</v>
      </c>
      <c r="H883" s="3" t="s">
        <v>860</v>
      </c>
      <c r="I883" s="4"/>
    </row>
    <row r="884" spans="1:9" ht="45">
      <c r="A884" s="6">
        <v>882</v>
      </c>
      <c r="B884" s="49" t="s">
        <v>873</v>
      </c>
      <c r="C884" s="25" t="str">
        <f>IF(D884=2,"NO","YES")</f>
        <v>YES</v>
      </c>
      <c r="D884" s="50">
        <f t="shared" si="16"/>
        <v>0.98</v>
      </c>
      <c r="E884" s="1">
        <v>2.4206000000000003</v>
      </c>
      <c r="F884" s="26">
        <v>6664</v>
      </c>
      <c r="G884" s="425">
        <v>42570</v>
      </c>
      <c r="H884" s="3" t="s">
        <v>860</v>
      </c>
      <c r="I884" s="4"/>
    </row>
    <row r="885" spans="1:9" ht="45">
      <c r="A885" s="6">
        <v>883</v>
      </c>
      <c r="B885" s="49" t="s">
        <v>874</v>
      </c>
      <c r="C885" s="25" t="str">
        <f>IF(D885=2,"NO","YES")</f>
        <v>NO</v>
      </c>
      <c r="D885" s="50">
        <f t="shared" si="16"/>
        <v>2</v>
      </c>
      <c r="E885" s="1">
        <v>4.9400000000000004</v>
      </c>
      <c r="F885" s="26">
        <v>13600</v>
      </c>
      <c r="G885" s="425">
        <v>42570</v>
      </c>
      <c r="H885" s="3" t="s">
        <v>860</v>
      </c>
      <c r="I885" s="4"/>
    </row>
    <row r="886" spans="1:9" ht="45">
      <c r="A886" s="6">
        <v>884</v>
      </c>
      <c r="B886" s="49" t="s">
        <v>875</v>
      </c>
      <c r="C886" s="25" t="str">
        <f>IF(D886=2,"NO","YES")</f>
        <v>YES</v>
      </c>
      <c r="D886" s="50">
        <f t="shared" si="16"/>
        <v>1</v>
      </c>
      <c r="E886" s="1">
        <v>2.4700000000000002</v>
      </c>
      <c r="F886" s="26">
        <v>6800</v>
      </c>
      <c r="G886" s="425">
        <v>42570</v>
      </c>
      <c r="H886" s="3" t="s">
        <v>860</v>
      </c>
      <c r="I886" s="4"/>
    </row>
    <row r="887" spans="1:9" ht="30">
      <c r="A887" s="6">
        <v>885</v>
      </c>
      <c r="B887" s="49" t="s">
        <v>876</v>
      </c>
      <c r="C887" s="25" t="str">
        <f>IF(D887=2,"NO","YES")</f>
        <v>YES</v>
      </c>
      <c r="D887" s="50">
        <f>F887/6800</f>
        <v>0.2</v>
      </c>
      <c r="E887" s="1">
        <v>0.49400000000000005</v>
      </c>
      <c r="F887" s="26">
        <v>1360</v>
      </c>
      <c r="G887" s="95">
        <v>42711</v>
      </c>
      <c r="H887" s="3" t="s">
        <v>860</v>
      </c>
      <c r="I887" s="4"/>
    </row>
    <row r="888" spans="1:9" ht="30">
      <c r="A888" s="6">
        <v>886</v>
      </c>
      <c r="B888" s="49" t="s">
        <v>877</v>
      </c>
      <c r="C888" s="25" t="str">
        <f>IF(D888=2,"NO","YES")</f>
        <v>YES</v>
      </c>
      <c r="D888" s="50">
        <f>F888/6800</f>
        <v>0.67</v>
      </c>
      <c r="E888" s="1">
        <v>1.6549000000000003</v>
      </c>
      <c r="F888" s="26">
        <v>4556</v>
      </c>
      <c r="G888" s="95">
        <v>42711</v>
      </c>
      <c r="H888" s="3" t="s">
        <v>860</v>
      </c>
      <c r="I888" s="4"/>
    </row>
    <row r="889" spans="1:9" ht="45">
      <c r="A889" s="6">
        <v>887</v>
      </c>
      <c r="B889" s="49" t="s">
        <v>878</v>
      </c>
      <c r="C889" s="25" t="str">
        <f>IF(D889=2,"NO","YES")</f>
        <v>YES</v>
      </c>
      <c r="D889" s="50">
        <f>F889/6800</f>
        <v>0.62</v>
      </c>
      <c r="E889" s="1">
        <v>1.5314000000000001</v>
      </c>
      <c r="F889" s="26">
        <v>4216</v>
      </c>
      <c r="G889" s="95">
        <v>42711</v>
      </c>
      <c r="H889" s="3" t="s">
        <v>860</v>
      </c>
      <c r="I889" s="4"/>
    </row>
    <row r="890" spans="1:9" ht="45">
      <c r="A890" s="6">
        <v>888</v>
      </c>
      <c r="B890" s="28" t="s">
        <v>879</v>
      </c>
      <c r="C890" s="25" t="str">
        <f>IF(D890=2,"NO","YES")</f>
        <v>YES</v>
      </c>
      <c r="D890" s="29">
        <f>F890/6800</f>
        <v>0.97</v>
      </c>
      <c r="E890" s="1">
        <v>2.3959000000000001</v>
      </c>
      <c r="F890" s="26">
        <v>6596</v>
      </c>
      <c r="G890" s="425">
        <v>42570</v>
      </c>
      <c r="H890" s="3" t="s">
        <v>880</v>
      </c>
      <c r="I890" s="4"/>
    </row>
    <row r="891" spans="1:9" ht="30">
      <c r="A891" s="6">
        <v>889</v>
      </c>
      <c r="B891" s="32" t="s">
        <v>881</v>
      </c>
      <c r="C891" s="25" t="str">
        <f>IF(D891=2,"NO","YES")</f>
        <v>YES</v>
      </c>
      <c r="D891" s="29">
        <f t="shared" ref="D891:D954" si="17">F891/6800</f>
        <v>0.11</v>
      </c>
      <c r="E891" s="1">
        <v>0.2717</v>
      </c>
      <c r="F891" s="26">
        <v>748</v>
      </c>
      <c r="G891" s="425">
        <v>42570</v>
      </c>
      <c r="H891" s="3" t="s">
        <v>880</v>
      </c>
      <c r="I891" s="4"/>
    </row>
    <row r="892" spans="1:9" ht="45">
      <c r="A892" s="6">
        <v>890</v>
      </c>
      <c r="B892" s="28" t="s">
        <v>882</v>
      </c>
      <c r="C892" s="25" t="str">
        <f>IF(D892=2,"NO","YES")</f>
        <v>NO</v>
      </c>
      <c r="D892" s="29">
        <f t="shared" si="17"/>
        <v>2</v>
      </c>
      <c r="E892" s="1">
        <v>4.9400000000000004</v>
      </c>
      <c r="F892" s="26">
        <v>13600</v>
      </c>
      <c r="G892" s="425">
        <v>42570</v>
      </c>
      <c r="H892" s="3" t="s">
        <v>880</v>
      </c>
      <c r="I892" s="4"/>
    </row>
    <row r="893" spans="1:9" ht="45">
      <c r="A893" s="6">
        <v>891</v>
      </c>
      <c r="B893" s="28" t="s">
        <v>883</v>
      </c>
      <c r="C893" s="25" t="str">
        <f>IF(D893=2,"NO","YES")</f>
        <v>YES</v>
      </c>
      <c r="D893" s="29">
        <f t="shared" si="17"/>
        <v>0.96</v>
      </c>
      <c r="E893" s="1">
        <v>2.3712</v>
      </c>
      <c r="F893" s="26">
        <v>6528</v>
      </c>
      <c r="G893" s="425">
        <v>42570</v>
      </c>
      <c r="H893" s="3" t="s">
        <v>880</v>
      </c>
      <c r="I893" s="4"/>
    </row>
    <row r="894" spans="1:9" ht="45">
      <c r="A894" s="6">
        <v>892</v>
      </c>
      <c r="B894" s="28" t="s">
        <v>884</v>
      </c>
      <c r="C894" s="25" t="str">
        <f>IF(D894=2,"NO","YES")</f>
        <v>YES</v>
      </c>
      <c r="D894" s="29">
        <f t="shared" si="17"/>
        <v>1.57</v>
      </c>
      <c r="E894" s="1">
        <v>3.8779000000000003</v>
      </c>
      <c r="F894" s="26">
        <v>10676</v>
      </c>
      <c r="G894" s="425">
        <v>42570</v>
      </c>
      <c r="H894" s="3" t="s">
        <v>880</v>
      </c>
      <c r="I894" s="4"/>
    </row>
    <row r="895" spans="1:9" ht="45">
      <c r="A895" s="6">
        <v>893</v>
      </c>
      <c r="B895" s="32" t="s">
        <v>885</v>
      </c>
      <c r="C895" s="25" t="str">
        <f>IF(D895=2,"NO","YES")</f>
        <v>YES</v>
      </c>
      <c r="D895" s="29">
        <f t="shared" si="17"/>
        <v>0.76</v>
      </c>
      <c r="E895" s="1">
        <v>1.8772000000000002</v>
      </c>
      <c r="F895" s="26">
        <v>5168</v>
      </c>
      <c r="G895" s="425">
        <v>42570</v>
      </c>
      <c r="H895" s="3" t="s">
        <v>880</v>
      </c>
      <c r="I895" s="4"/>
    </row>
    <row r="896" spans="1:9" ht="45">
      <c r="A896" s="6">
        <v>894</v>
      </c>
      <c r="B896" s="32" t="s">
        <v>886</v>
      </c>
      <c r="C896" s="25" t="str">
        <f>IF(D896=2,"NO","YES")</f>
        <v>YES</v>
      </c>
      <c r="D896" s="29">
        <f t="shared" si="17"/>
        <v>1.58</v>
      </c>
      <c r="E896" s="1">
        <v>3.9026000000000005</v>
      </c>
      <c r="F896" s="26">
        <v>10744</v>
      </c>
      <c r="G896" s="425">
        <v>42570</v>
      </c>
      <c r="H896" s="3" t="s">
        <v>880</v>
      </c>
      <c r="I896" s="4"/>
    </row>
    <row r="897" spans="1:9" ht="45">
      <c r="A897" s="6">
        <v>895</v>
      </c>
      <c r="B897" s="28" t="s">
        <v>887</v>
      </c>
      <c r="C897" s="25" t="str">
        <f>IF(D897=2,"NO","YES")</f>
        <v>NO</v>
      </c>
      <c r="D897" s="29">
        <f t="shared" si="17"/>
        <v>2</v>
      </c>
      <c r="E897" s="1">
        <v>4.9400000000000004</v>
      </c>
      <c r="F897" s="26">
        <v>13600</v>
      </c>
      <c r="G897" s="425">
        <v>42570</v>
      </c>
      <c r="H897" s="3" t="s">
        <v>880</v>
      </c>
      <c r="I897" s="4"/>
    </row>
    <row r="898" spans="1:9" ht="45">
      <c r="A898" s="6">
        <v>896</v>
      </c>
      <c r="B898" s="32" t="s">
        <v>888</v>
      </c>
      <c r="C898" s="25" t="str">
        <f>IF(D898=2,"NO","YES")</f>
        <v>YES</v>
      </c>
      <c r="D898" s="29">
        <f t="shared" si="17"/>
        <v>1.93</v>
      </c>
      <c r="E898" s="1">
        <v>4.7671000000000001</v>
      </c>
      <c r="F898" s="26">
        <v>13124</v>
      </c>
      <c r="G898" s="425">
        <v>42570</v>
      </c>
      <c r="H898" s="3" t="s">
        <v>880</v>
      </c>
      <c r="I898" s="4"/>
    </row>
    <row r="899" spans="1:9" ht="30">
      <c r="A899" s="6">
        <v>897</v>
      </c>
      <c r="B899" s="28" t="s">
        <v>889</v>
      </c>
      <c r="C899" s="25" t="str">
        <f>IF(D899=2,"NO","YES")</f>
        <v>YES</v>
      </c>
      <c r="D899" s="29">
        <f t="shared" si="17"/>
        <v>0.59</v>
      </c>
      <c r="E899" s="1">
        <v>1.4573</v>
      </c>
      <c r="F899" s="26">
        <v>4012</v>
      </c>
      <c r="G899" s="425">
        <v>42570</v>
      </c>
      <c r="H899" s="3" t="s">
        <v>880</v>
      </c>
      <c r="I899" s="4"/>
    </row>
    <row r="900" spans="1:9" ht="45">
      <c r="A900" s="6">
        <v>898</v>
      </c>
      <c r="B900" s="28" t="s">
        <v>890</v>
      </c>
      <c r="C900" s="25" t="str">
        <f>IF(D900=2,"NO","YES")</f>
        <v>YES</v>
      </c>
      <c r="D900" s="29">
        <f t="shared" si="17"/>
        <v>1.1000000000000001</v>
      </c>
      <c r="E900" s="1">
        <v>2.7170000000000005</v>
      </c>
      <c r="F900" s="26">
        <v>7480</v>
      </c>
      <c r="G900" s="425">
        <v>42570</v>
      </c>
      <c r="H900" s="3" t="s">
        <v>880</v>
      </c>
      <c r="I900" s="4"/>
    </row>
    <row r="901" spans="1:9" ht="45">
      <c r="A901" s="6">
        <v>899</v>
      </c>
      <c r="B901" s="32" t="s">
        <v>891</v>
      </c>
      <c r="C901" s="25" t="str">
        <f>IF(D901=2,"NO","YES")</f>
        <v>YES</v>
      </c>
      <c r="D901" s="29">
        <f t="shared" si="17"/>
        <v>0.05</v>
      </c>
      <c r="E901" s="1">
        <v>0.12350000000000001</v>
      </c>
      <c r="F901" s="26">
        <v>340</v>
      </c>
      <c r="G901" s="425">
        <v>42570</v>
      </c>
      <c r="H901" s="3" t="s">
        <v>880</v>
      </c>
      <c r="I901" s="4"/>
    </row>
    <row r="902" spans="1:9" ht="45">
      <c r="A902" s="6">
        <v>900</v>
      </c>
      <c r="B902" s="32" t="s">
        <v>892</v>
      </c>
      <c r="C902" s="25" t="str">
        <f>IF(D902=2,"NO","YES")</f>
        <v>YES</v>
      </c>
      <c r="D902" s="29">
        <f t="shared" si="17"/>
        <v>0.71</v>
      </c>
      <c r="E902" s="1">
        <v>1.7537</v>
      </c>
      <c r="F902" s="26">
        <v>4828</v>
      </c>
      <c r="G902" s="425">
        <v>42570</v>
      </c>
      <c r="H902" s="3" t="s">
        <v>880</v>
      </c>
      <c r="I902" s="4"/>
    </row>
    <row r="903" spans="1:9" ht="45">
      <c r="A903" s="6">
        <v>901</v>
      </c>
      <c r="B903" s="32" t="s">
        <v>893</v>
      </c>
      <c r="C903" s="25" t="str">
        <f>IF(D903=2,"NO","YES")</f>
        <v>YES</v>
      </c>
      <c r="D903" s="29">
        <f t="shared" si="17"/>
        <v>0.09</v>
      </c>
      <c r="E903" s="1">
        <v>0.2223</v>
      </c>
      <c r="F903" s="26">
        <v>612</v>
      </c>
      <c r="G903" s="425">
        <v>42570</v>
      </c>
      <c r="H903" s="3" t="s">
        <v>880</v>
      </c>
      <c r="I903" s="4"/>
    </row>
    <row r="904" spans="1:9" ht="45">
      <c r="A904" s="6">
        <v>902</v>
      </c>
      <c r="B904" s="32" t="s">
        <v>893</v>
      </c>
      <c r="C904" s="25" t="str">
        <f>IF(D904=2,"NO","YES")</f>
        <v>YES</v>
      </c>
      <c r="D904" s="29">
        <f t="shared" si="17"/>
        <v>0.56000000000000005</v>
      </c>
      <c r="E904" s="1">
        <v>1.3832000000000002</v>
      </c>
      <c r="F904" s="26">
        <v>3808</v>
      </c>
      <c r="G904" s="425">
        <v>42570</v>
      </c>
      <c r="H904" s="3" t="s">
        <v>880</v>
      </c>
      <c r="I904" s="4"/>
    </row>
    <row r="905" spans="1:9" ht="45">
      <c r="A905" s="6">
        <v>903</v>
      </c>
      <c r="B905" s="28" t="s">
        <v>894</v>
      </c>
      <c r="C905" s="25" t="str">
        <f>IF(D905=2,"NO","YES")</f>
        <v>NO</v>
      </c>
      <c r="D905" s="29">
        <f t="shared" si="17"/>
        <v>2</v>
      </c>
      <c r="E905" s="1">
        <v>4.9400000000000004</v>
      </c>
      <c r="F905" s="26">
        <v>13600</v>
      </c>
      <c r="G905" s="425">
        <v>42570</v>
      </c>
      <c r="H905" s="3" t="s">
        <v>880</v>
      </c>
      <c r="I905" s="4"/>
    </row>
    <row r="906" spans="1:9" ht="45">
      <c r="A906" s="6">
        <v>904</v>
      </c>
      <c r="B906" s="32" t="s">
        <v>895</v>
      </c>
      <c r="C906" s="25" t="str">
        <f>IF(D906=2,"NO","YES")</f>
        <v>YES</v>
      </c>
      <c r="D906" s="29">
        <f t="shared" si="17"/>
        <v>0.42</v>
      </c>
      <c r="E906" s="1">
        <v>1.0374000000000001</v>
      </c>
      <c r="F906" s="26">
        <v>2856</v>
      </c>
      <c r="G906" s="425">
        <v>42570</v>
      </c>
      <c r="H906" s="3" t="s">
        <v>880</v>
      </c>
      <c r="I906" s="4"/>
    </row>
    <row r="907" spans="1:9" ht="45">
      <c r="A907" s="6">
        <v>905</v>
      </c>
      <c r="B907" s="28" t="s">
        <v>896</v>
      </c>
      <c r="C907" s="25" t="str">
        <f>IF(D907=2,"NO","YES")</f>
        <v>NO</v>
      </c>
      <c r="D907" s="29">
        <f t="shared" si="17"/>
        <v>2</v>
      </c>
      <c r="E907" s="1">
        <v>4.9400000000000004</v>
      </c>
      <c r="F907" s="26">
        <v>13600</v>
      </c>
      <c r="G907" s="425">
        <v>42570</v>
      </c>
      <c r="H907" s="3" t="s">
        <v>880</v>
      </c>
      <c r="I907" s="4"/>
    </row>
    <row r="908" spans="1:9" ht="60">
      <c r="A908" s="6">
        <v>906</v>
      </c>
      <c r="B908" s="32" t="s">
        <v>897</v>
      </c>
      <c r="C908" s="25" t="str">
        <f>IF(D908=2,"NO","YES")</f>
        <v>YES</v>
      </c>
      <c r="D908" s="29">
        <f t="shared" si="17"/>
        <v>0.15</v>
      </c>
      <c r="E908" s="1">
        <v>0.3705</v>
      </c>
      <c r="F908" s="26">
        <v>1020</v>
      </c>
      <c r="G908" s="425">
        <v>42570</v>
      </c>
      <c r="H908" s="3" t="s">
        <v>880</v>
      </c>
      <c r="I908" s="4"/>
    </row>
    <row r="909" spans="1:9" ht="45">
      <c r="A909" s="6">
        <v>907</v>
      </c>
      <c r="B909" s="32" t="s">
        <v>898</v>
      </c>
      <c r="C909" s="25" t="str">
        <f>IF(D909=2,"NO","YES")</f>
        <v>YES</v>
      </c>
      <c r="D909" s="29">
        <f t="shared" si="17"/>
        <v>0.16</v>
      </c>
      <c r="E909" s="1">
        <v>0.39520000000000005</v>
      </c>
      <c r="F909" s="26">
        <v>1088</v>
      </c>
      <c r="G909" s="425">
        <v>42570</v>
      </c>
      <c r="H909" s="3" t="s">
        <v>880</v>
      </c>
      <c r="I909" s="4"/>
    </row>
    <row r="910" spans="1:9" ht="45">
      <c r="A910" s="6">
        <v>908</v>
      </c>
      <c r="B910" s="28" t="s">
        <v>899</v>
      </c>
      <c r="C910" s="25" t="str">
        <f>IF(D910=2,"NO","YES")</f>
        <v>NO</v>
      </c>
      <c r="D910" s="29">
        <f t="shared" si="17"/>
        <v>2</v>
      </c>
      <c r="E910" s="1">
        <v>4.9400000000000004</v>
      </c>
      <c r="F910" s="26">
        <v>13600</v>
      </c>
      <c r="G910" s="425">
        <v>42570</v>
      </c>
      <c r="H910" s="3" t="s">
        <v>880</v>
      </c>
      <c r="I910" s="4"/>
    </row>
    <row r="911" spans="1:9" ht="60">
      <c r="A911" s="6">
        <v>909</v>
      </c>
      <c r="B911" s="32" t="s">
        <v>900</v>
      </c>
      <c r="C911" s="25" t="str">
        <f>IF(D911=2,"NO","YES")</f>
        <v>YES</v>
      </c>
      <c r="D911" s="29">
        <f t="shared" si="17"/>
        <v>0.51</v>
      </c>
      <c r="E911" s="1">
        <v>1.2597</v>
      </c>
      <c r="F911" s="26">
        <v>3468</v>
      </c>
      <c r="G911" s="425">
        <v>42570</v>
      </c>
      <c r="H911" s="3" t="s">
        <v>880</v>
      </c>
      <c r="I911" s="4"/>
    </row>
    <row r="912" spans="1:9" ht="45">
      <c r="A912" s="6">
        <v>910</v>
      </c>
      <c r="B912" s="32" t="s">
        <v>901</v>
      </c>
      <c r="C912" s="25" t="str">
        <f>IF(D912=2,"NO","YES")</f>
        <v>NO</v>
      </c>
      <c r="D912" s="29">
        <f t="shared" si="17"/>
        <v>2</v>
      </c>
      <c r="E912" s="1">
        <v>4.9400000000000004</v>
      </c>
      <c r="F912" s="26">
        <v>13600</v>
      </c>
      <c r="G912" s="425">
        <v>42570</v>
      </c>
      <c r="H912" s="3" t="s">
        <v>880</v>
      </c>
      <c r="I912" s="4"/>
    </row>
    <row r="913" spans="1:9" ht="45">
      <c r="A913" s="6">
        <v>911</v>
      </c>
      <c r="B913" s="32" t="s">
        <v>902</v>
      </c>
      <c r="C913" s="25" t="str">
        <f>IF(D913=2,"NO","YES")</f>
        <v>YES</v>
      </c>
      <c r="D913" s="29">
        <f t="shared" si="17"/>
        <v>1.57</v>
      </c>
      <c r="E913" s="1">
        <v>3.8779000000000003</v>
      </c>
      <c r="F913" s="26">
        <v>10676</v>
      </c>
      <c r="G913" s="425">
        <v>42570</v>
      </c>
      <c r="H913" s="3" t="s">
        <v>880</v>
      </c>
      <c r="I913" s="4"/>
    </row>
    <row r="914" spans="1:9" ht="45">
      <c r="A914" s="6">
        <v>912</v>
      </c>
      <c r="B914" s="28" t="s">
        <v>903</v>
      </c>
      <c r="C914" s="25" t="str">
        <f>IF(D914=2,"NO","YES")</f>
        <v>YES</v>
      </c>
      <c r="D914" s="29">
        <f t="shared" si="17"/>
        <v>1.8</v>
      </c>
      <c r="E914" s="1">
        <v>4.4460000000000006</v>
      </c>
      <c r="F914" s="26">
        <v>12240</v>
      </c>
      <c r="G914" s="425">
        <v>42570</v>
      </c>
      <c r="H914" s="3" t="s">
        <v>880</v>
      </c>
      <c r="I914" s="4"/>
    </row>
    <row r="915" spans="1:9" ht="45">
      <c r="A915" s="6">
        <v>913</v>
      </c>
      <c r="B915" s="32" t="s">
        <v>904</v>
      </c>
      <c r="C915" s="25" t="str">
        <f>IF(D915=2,"NO","YES")</f>
        <v>YES</v>
      </c>
      <c r="D915" s="29">
        <f t="shared" si="17"/>
        <v>0.88</v>
      </c>
      <c r="E915" s="1">
        <v>2.1736</v>
      </c>
      <c r="F915" s="26">
        <v>5984</v>
      </c>
      <c r="G915" s="425">
        <v>42570</v>
      </c>
      <c r="H915" s="3" t="s">
        <v>880</v>
      </c>
      <c r="I915" s="4"/>
    </row>
    <row r="916" spans="1:9" ht="45">
      <c r="A916" s="6">
        <v>914</v>
      </c>
      <c r="B916" s="32" t="s">
        <v>905</v>
      </c>
      <c r="C916" s="25" t="str">
        <f>IF(D916=2,"NO","YES")</f>
        <v>YES</v>
      </c>
      <c r="D916" s="29">
        <f t="shared" si="17"/>
        <v>1.63</v>
      </c>
      <c r="E916" s="1">
        <v>4.0261000000000005</v>
      </c>
      <c r="F916" s="26">
        <v>11084</v>
      </c>
      <c r="G916" s="425">
        <v>42570</v>
      </c>
      <c r="H916" s="3" t="s">
        <v>880</v>
      </c>
      <c r="I916" s="4"/>
    </row>
    <row r="917" spans="1:9" ht="45">
      <c r="A917" s="6">
        <v>915</v>
      </c>
      <c r="B917" s="28" t="s">
        <v>906</v>
      </c>
      <c r="C917" s="25" t="str">
        <f>IF(D917=2,"NO","YES")</f>
        <v>YES</v>
      </c>
      <c r="D917" s="29">
        <f t="shared" si="17"/>
        <v>1.34</v>
      </c>
      <c r="E917" s="1">
        <v>3.3098000000000005</v>
      </c>
      <c r="F917" s="26">
        <v>9112</v>
      </c>
      <c r="G917" s="425">
        <v>42570</v>
      </c>
      <c r="H917" s="3" t="s">
        <v>880</v>
      </c>
      <c r="I917" s="4"/>
    </row>
    <row r="918" spans="1:9" ht="45">
      <c r="A918" s="6">
        <v>916</v>
      </c>
      <c r="B918" s="32" t="s">
        <v>907</v>
      </c>
      <c r="C918" s="25" t="str">
        <f>IF(D918=2,"NO","YES")</f>
        <v>YES</v>
      </c>
      <c r="D918" s="29">
        <f t="shared" si="17"/>
        <v>1.58</v>
      </c>
      <c r="E918" s="1">
        <v>3.9026000000000005</v>
      </c>
      <c r="F918" s="26">
        <v>10744</v>
      </c>
      <c r="G918" s="425">
        <v>42570</v>
      </c>
      <c r="H918" s="3" t="s">
        <v>880</v>
      </c>
      <c r="I918" s="4"/>
    </row>
    <row r="919" spans="1:9" ht="45">
      <c r="A919" s="6">
        <v>917</v>
      </c>
      <c r="B919" s="28" t="s">
        <v>908</v>
      </c>
      <c r="C919" s="25" t="str">
        <f>IF(D919=2,"NO","YES")</f>
        <v>YES</v>
      </c>
      <c r="D919" s="29">
        <f t="shared" si="17"/>
        <v>1.81</v>
      </c>
      <c r="E919" s="1">
        <v>4.4707000000000008</v>
      </c>
      <c r="F919" s="26">
        <v>12308</v>
      </c>
      <c r="G919" s="425">
        <v>42570</v>
      </c>
      <c r="H919" s="3" t="s">
        <v>880</v>
      </c>
      <c r="I919" s="4"/>
    </row>
    <row r="920" spans="1:9" ht="45">
      <c r="A920" s="6">
        <v>918</v>
      </c>
      <c r="B920" s="32" t="s">
        <v>909</v>
      </c>
      <c r="C920" s="25" t="str">
        <f>IF(D920=2,"NO","YES")</f>
        <v>YES</v>
      </c>
      <c r="D920" s="29">
        <f t="shared" si="17"/>
        <v>0.06</v>
      </c>
      <c r="E920" s="1">
        <v>0.1482</v>
      </c>
      <c r="F920" s="26">
        <v>408</v>
      </c>
      <c r="G920" s="425">
        <v>42570</v>
      </c>
      <c r="H920" s="3" t="s">
        <v>880</v>
      </c>
      <c r="I920" s="4"/>
    </row>
    <row r="921" spans="1:9" ht="45">
      <c r="A921" s="6">
        <v>919</v>
      </c>
      <c r="B921" s="28" t="s">
        <v>910</v>
      </c>
      <c r="C921" s="25" t="str">
        <f>IF(D921=2,"NO","YES")</f>
        <v>NO</v>
      </c>
      <c r="D921" s="29">
        <f t="shared" si="17"/>
        <v>2</v>
      </c>
      <c r="E921" s="1">
        <v>4.9400000000000004</v>
      </c>
      <c r="F921" s="26">
        <v>13600</v>
      </c>
      <c r="G921" s="425">
        <v>42570</v>
      </c>
      <c r="H921" s="3" t="s">
        <v>880</v>
      </c>
      <c r="I921" s="4"/>
    </row>
    <row r="922" spans="1:9" ht="45">
      <c r="A922" s="6">
        <v>920</v>
      </c>
      <c r="B922" s="28" t="s">
        <v>911</v>
      </c>
      <c r="C922" s="25" t="str">
        <f>IF(D922=2,"NO","YES")</f>
        <v>YES</v>
      </c>
      <c r="D922" s="29">
        <f t="shared" si="17"/>
        <v>0.34</v>
      </c>
      <c r="E922" s="1">
        <v>0.8398000000000001</v>
      </c>
      <c r="F922" s="26">
        <v>2312</v>
      </c>
      <c r="G922" s="425">
        <v>42570</v>
      </c>
      <c r="H922" s="3" t="s">
        <v>880</v>
      </c>
      <c r="I922" s="4"/>
    </row>
    <row r="923" spans="1:9" ht="45">
      <c r="A923" s="6">
        <v>921</v>
      </c>
      <c r="B923" s="32" t="s">
        <v>912</v>
      </c>
      <c r="C923" s="25" t="str">
        <f>IF(D923=2,"NO","YES")</f>
        <v>YES</v>
      </c>
      <c r="D923" s="29">
        <f t="shared" si="17"/>
        <v>1.43</v>
      </c>
      <c r="E923" s="1">
        <v>3.5321000000000002</v>
      </c>
      <c r="F923" s="26">
        <v>9724</v>
      </c>
      <c r="G923" s="425">
        <v>42570</v>
      </c>
      <c r="H923" s="3" t="s">
        <v>880</v>
      </c>
      <c r="I923" s="4"/>
    </row>
    <row r="924" spans="1:9" ht="45">
      <c r="A924" s="6">
        <v>922</v>
      </c>
      <c r="B924" s="32" t="s">
        <v>913</v>
      </c>
      <c r="C924" s="25" t="str">
        <f>IF(D924=2,"NO","YES")</f>
        <v>YES</v>
      </c>
      <c r="D924" s="29">
        <f t="shared" si="17"/>
        <v>0.89</v>
      </c>
      <c r="E924" s="1">
        <v>2.1983000000000001</v>
      </c>
      <c r="F924" s="26">
        <v>6052</v>
      </c>
      <c r="G924" s="425">
        <v>42570</v>
      </c>
      <c r="H924" s="3" t="s">
        <v>880</v>
      </c>
      <c r="I924" s="4"/>
    </row>
    <row r="925" spans="1:9" ht="45">
      <c r="A925" s="6">
        <v>923</v>
      </c>
      <c r="B925" s="32" t="s">
        <v>914</v>
      </c>
      <c r="C925" s="25" t="str">
        <f>IF(D925=2,"NO","YES")</f>
        <v>YES</v>
      </c>
      <c r="D925" s="29">
        <f t="shared" si="17"/>
        <v>0.28000000000000003</v>
      </c>
      <c r="E925" s="1">
        <v>0.6916000000000001</v>
      </c>
      <c r="F925" s="26">
        <v>1904</v>
      </c>
      <c r="G925" s="425">
        <v>42570</v>
      </c>
      <c r="H925" s="3" t="s">
        <v>880</v>
      </c>
      <c r="I925" s="4"/>
    </row>
    <row r="926" spans="1:9" ht="45">
      <c r="A926" s="6">
        <v>924</v>
      </c>
      <c r="B926" s="32" t="s">
        <v>915</v>
      </c>
      <c r="C926" s="25" t="str">
        <f>IF(D926=2,"NO","YES")</f>
        <v>YES</v>
      </c>
      <c r="D926" s="29">
        <f t="shared" si="17"/>
        <v>1.1100000000000001</v>
      </c>
      <c r="E926" s="1">
        <v>2.7417000000000002</v>
      </c>
      <c r="F926" s="26">
        <v>7548</v>
      </c>
      <c r="G926" s="425">
        <v>42570</v>
      </c>
      <c r="H926" s="3" t="s">
        <v>880</v>
      </c>
      <c r="I926" s="4"/>
    </row>
    <row r="927" spans="1:9" ht="45">
      <c r="A927" s="6">
        <v>925</v>
      </c>
      <c r="B927" s="32" t="s">
        <v>916</v>
      </c>
      <c r="C927" s="25" t="str">
        <f>IF(D927=2,"NO","YES")</f>
        <v>YES</v>
      </c>
      <c r="D927" s="29">
        <f t="shared" si="17"/>
        <v>1.43</v>
      </c>
      <c r="E927" s="1">
        <v>3.5321000000000002</v>
      </c>
      <c r="F927" s="26">
        <v>9724</v>
      </c>
      <c r="G927" s="425">
        <v>42570</v>
      </c>
      <c r="H927" s="3" t="s">
        <v>880</v>
      </c>
      <c r="I927" s="4"/>
    </row>
    <row r="928" spans="1:9" ht="45">
      <c r="A928" s="6">
        <v>926</v>
      </c>
      <c r="B928" s="28" t="s">
        <v>917</v>
      </c>
      <c r="C928" s="25" t="str">
        <f>IF(D928=2,"NO","YES")</f>
        <v>YES</v>
      </c>
      <c r="D928" s="29">
        <f t="shared" si="17"/>
        <v>1.79</v>
      </c>
      <c r="E928" s="1">
        <v>4.4213000000000005</v>
      </c>
      <c r="F928" s="26">
        <v>12172</v>
      </c>
      <c r="G928" s="425">
        <v>42570</v>
      </c>
      <c r="H928" s="3" t="s">
        <v>880</v>
      </c>
      <c r="I928" s="4"/>
    </row>
    <row r="929" spans="1:9" ht="45">
      <c r="A929" s="6">
        <v>927</v>
      </c>
      <c r="B929" s="32" t="s">
        <v>918</v>
      </c>
      <c r="C929" s="25" t="str">
        <f>IF(D929=2,"NO","YES")</f>
        <v>YES</v>
      </c>
      <c r="D929" s="29">
        <f t="shared" si="17"/>
        <v>1.58</v>
      </c>
      <c r="E929" s="1">
        <v>3.9026000000000005</v>
      </c>
      <c r="F929" s="26">
        <v>10744</v>
      </c>
      <c r="G929" s="425">
        <v>42570</v>
      </c>
      <c r="H929" s="3" t="s">
        <v>880</v>
      </c>
      <c r="I929" s="4"/>
    </row>
    <row r="930" spans="1:9" ht="45">
      <c r="A930" s="6">
        <v>928</v>
      </c>
      <c r="B930" s="32" t="s">
        <v>919</v>
      </c>
      <c r="C930" s="25" t="str">
        <f>IF(D930=2,"NO","YES")</f>
        <v>YES</v>
      </c>
      <c r="D930" s="29">
        <f t="shared" si="17"/>
        <v>1.1299999999999999</v>
      </c>
      <c r="E930" s="1">
        <v>2.7911000000000001</v>
      </c>
      <c r="F930" s="26">
        <v>7684</v>
      </c>
      <c r="G930" s="425">
        <v>42570</v>
      </c>
      <c r="H930" s="3" t="s">
        <v>880</v>
      </c>
      <c r="I930" s="4"/>
    </row>
    <row r="931" spans="1:9" ht="45">
      <c r="A931" s="6">
        <v>929</v>
      </c>
      <c r="B931" s="32" t="s">
        <v>920</v>
      </c>
      <c r="C931" s="25" t="str">
        <f>IF(D931=2,"NO","YES")</f>
        <v>YES</v>
      </c>
      <c r="D931" s="29">
        <f t="shared" si="17"/>
        <v>0.41</v>
      </c>
      <c r="E931" s="1">
        <v>1.0126999999999999</v>
      </c>
      <c r="F931" s="26">
        <v>2788</v>
      </c>
      <c r="G931" s="425">
        <v>42570</v>
      </c>
      <c r="H931" s="3" t="s">
        <v>880</v>
      </c>
      <c r="I931" s="4"/>
    </row>
    <row r="932" spans="1:9" ht="45">
      <c r="A932" s="6">
        <v>930</v>
      </c>
      <c r="B932" s="28" t="s">
        <v>921</v>
      </c>
      <c r="C932" s="25" t="str">
        <f>IF(D932=2,"NO","YES")</f>
        <v>YES</v>
      </c>
      <c r="D932" s="29">
        <f t="shared" si="17"/>
        <v>0.63</v>
      </c>
      <c r="E932" s="1">
        <v>1.5561</v>
      </c>
      <c r="F932" s="26">
        <v>4284</v>
      </c>
      <c r="G932" s="425">
        <v>42570</v>
      </c>
      <c r="H932" s="3" t="s">
        <v>880</v>
      </c>
      <c r="I932" s="4"/>
    </row>
    <row r="933" spans="1:9" ht="45">
      <c r="A933" s="6">
        <v>931</v>
      </c>
      <c r="B933" s="28" t="s">
        <v>922</v>
      </c>
      <c r="C933" s="25" t="str">
        <f>IF(D933=2,"NO","YES")</f>
        <v>YES</v>
      </c>
      <c r="D933" s="29">
        <f t="shared" si="17"/>
        <v>0.47</v>
      </c>
      <c r="E933" s="1">
        <v>1.1609</v>
      </c>
      <c r="F933" s="26">
        <v>3196</v>
      </c>
      <c r="G933" s="425">
        <v>42570</v>
      </c>
      <c r="H933" s="3" t="s">
        <v>880</v>
      </c>
      <c r="I933" s="4"/>
    </row>
    <row r="934" spans="1:9" ht="45">
      <c r="A934" s="6">
        <v>932</v>
      </c>
      <c r="B934" s="32" t="s">
        <v>923</v>
      </c>
      <c r="C934" s="25" t="str">
        <f>IF(D934=2,"NO","YES")</f>
        <v>YES</v>
      </c>
      <c r="D934" s="29">
        <f t="shared" si="17"/>
        <v>0.71</v>
      </c>
      <c r="E934" s="1">
        <v>1.7537</v>
      </c>
      <c r="F934" s="26">
        <v>4828</v>
      </c>
      <c r="G934" s="425">
        <v>42570</v>
      </c>
      <c r="H934" s="3" t="s">
        <v>880</v>
      </c>
      <c r="I934" s="4"/>
    </row>
    <row r="935" spans="1:9" ht="45">
      <c r="A935" s="6">
        <v>933</v>
      </c>
      <c r="B935" s="32" t="s">
        <v>924</v>
      </c>
      <c r="C935" s="25" t="str">
        <f>IF(D935=2,"NO","YES")</f>
        <v>YES</v>
      </c>
      <c r="D935" s="29">
        <f t="shared" si="17"/>
        <v>0.69</v>
      </c>
      <c r="E935" s="1">
        <v>1.7042999999999999</v>
      </c>
      <c r="F935" s="26">
        <v>4692</v>
      </c>
      <c r="G935" s="425">
        <v>42570</v>
      </c>
      <c r="H935" s="3" t="s">
        <v>880</v>
      </c>
      <c r="I935" s="4"/>
    </row>
    <row r="936" spans="1:9" ht="45">
      <c r="A936" s="6">
        <v>934</v>
      </c>
      <c r="B936" s="32" t="s">
        <v>925</v>
      </c>
      <c r="C936" s="25" t="str">
        <f>IF(D936=2,"NO","YES")</f>
        <v>YES</v>
      </c>
      <c r="D936" s="29">
        <f t="shared" si="17"/>
        <v>0.69</v>
      </c>
      <c r="E936" s="1">
        <v>1.7042999999999999</v>
      </c>
      <c r="F936" s="26">
        <v>4692</v>
      </c>
      <c r="G936" s="425">
        <v>42570</v>
      </c>
      <c r="H936" s="3" t="s">
        <v>880</v>
      </c>
      <c r="I936" s="4"/>
    </row>
    <row r="937" spans="1:9" ht="30">
      <c r="A937" s="6">
        <v>935</v>
      </c>
      <c r="B937" s="28" t="s">
        <v>926</v>
      </c>
      <c r="C937" s="25" t="str">
        <f>IF(D937=2,"NO","YES")</f>
        <v>NO</v>
      </c>
      <c r="D937" s="29">
        <f t="shared" si="17"/>
        <v>2</v>
      </c>
      <c r="E937" s="1">
        <v>4.9400000000000004</v>
      </c>
      <c r="F937" s="26">
        <v>13600</v>
      </c>
      <c r="G937" s="425">
        <v>42570</v>
      </c>
      <c r="H937" s="3" t="s">
        <v>880</v>
      </c>
      <c r="I937" s="4"/>
    </row>
    <row r="938" spans="1:9" ht="45">
      <c r="A938" s="6">
        <v>936</v>
      </c>
      <c r="B938" s="28" t="s">
        <v>927</v>
      </c>
      <c r="C938" s="25" t="str">
        <f>IF(D938=2,"NO","YES")</f>
        <v>YES</v>
      </c>
      <c r="D938" s="29">
        <f t="shared" si="17"/>
        <v>0.32</v>
      </c>
      <c r="E938" s="1">
        <v>0.7904000000000001</v>
      </c>
      <c r="F938" s="26">
        <v>2176</v>
      </c>
      <c r="G938" s="425">
        <v>42570</v>
      </c>
      <c r="H938" s="3" t="s">
        <v>880</v>
      </c>
      <c r="I938" s="4"/>
    </row>
    <row r="939" spans="1:9">
      <c r="A939" s="6">
        <v>937</v>
      </c>
      <c r="B939" s="51" t="s">
        <v>928</v>
      </c>
      <c r="C939" s="25" t="str">
        <f>IF(D939=2,"NO","YES")</f>
        <v>YES</v>
      </c>
      <c r="D939" s="29">
        <f t="shared" si="17"/>
        <v>0.4</v>
      </c>
      <c r="E939" s="1">
        <v>0.9880000000000001</v>
      </c>
      <c r="F939" s="26">
        <v>2720</v>
      </c>
      <c r="G939" s="425">
        <v>42570</v>
      </c>
      <c r="H939" s="3" t="s">
        <v>880</v>
      </c>
      <c r="I939" s="4"/>
    </row>
    <row r="940" spans="1:9" ht="45">
      <c r="A940" s="6">
        <v>938</v>
      </c>
      <c r="B940" s="28" t="s">
        <v>929</v>
      </c>
      <c r="C940" s="25" t="str">
        <f>IF(D940=2,"NO","YES")</f>
        <v>YES</v>
      </c>
      <c r="D940" s="29">
        <f t="shared" si="17"/>
        <v>1</v>
      </c>
      <c r="E940" s="1">
        <v>2.4700000000000002</v>
      </c>
      <c r="F940" s="26">
        <v>6800</v>
      </c>
      <c r="G940" s="425">
        <v>42570</v>
      </c>
      <c r="H940" s="3" t="s">
        <v>880</v>
      </c>
      <c r="I940" s="4"/>
    </row>
    <row r="941" spans="1:9" ht="60">
      <c r="A941" s="6">
        <v>939</v>
      </c>
      <c r="B941" s="32" t="s">
        <v>930</v>
      </c>
      <c r="C941" s="25" t="str">
        <f>IF(D941=2,"NO","YES")</f>
        <v>YES</v>
      </c>
      <c r="D941" s="29">
        <f t="shared" si="17"/>
        <v>0.47</v>
      </c>
      <c r="E941" s="1">
        <v>1.1609</v>
      </c>
      <c r="F941" s="26">
        <v>3196</v>
      </c>
      <c r="G941" s="425">
        <v>42570</v>
      </c>
      <c r="H941" s="3" t="s">
        <v>880</v>
      </c>
      <c r="I941" s="4"/>
    </row>
    <row r="942" spans="1:9" ht="45">
      <c r="A942" s="6">
        <v>940</v>
      </c>
      <c r="B942" s="28" t="s">
        <v>931</v>
      </c>
      <c r="C942" s="25" t="str">
        <f>IF(D942=2,"NO","YES")</f>
        <v>YES</v>
      </c>
      <c r="D942" s="29">
        <f t="shared" si="17"/>
        <v>0.72</v>
      </c>
      <c r="E942" s="1">
        <v>1.7784</v>
      </c>
      <c r="F942" s="26">
        <v>4896</v>
      </c>
      <c r="G942" s="425">
        <v>42570</v>
      </c>
      <c r="H942" s="3" t="s">
        <v>880</v>
      </c>
      <c r="I942" s="4"/>
    </row>
    <row r="943" spans="1:9" ht="45">
      <c r="A943" s="6">
        <v>941</v>
      </c>
      <c r="B943" s="32" t="s">
        <v>932</v>
      </c>
      <c r="C943" s="25" t="str">
        <f>IF(D943=2,"NO","YES")</f>
        <v>YES</v>
      </c>
      <c r="D943" s="29">
        <f t="shared" si="17"/>
        <v>1.19</v>
      </c>
      <c r="E943" s="1">
        <v>2.9393000000000002</v>
      </c>
      <c r="F943" s="26">
        <v>8092</v>
      </c>
      <c r="G943" s="425">
        <v>42570</v>
      </c>
      <c r="H943" s="3" t="s">
        <v>880</v>
      </c>
      <c r="I943" s="4"/>
    </row>
    <row r="944" spans="1:9" ht="45">
      <c r="A944" s="6">
        <v>942</v>
      </c>
      <c r="B944" s="28" t="s">
        <v>933</v>
      </c>
      <c r="C944" s="25" t="str">
        <f>IF(D944=2,"NO","YES")</f>
        <v>YES</v>
      </c>
      <c r="D944" s="29">
        <f t="shared" si="17"/>
        <v>1.1599999999999999</v>
      </c>
      <c r="E944" s="1">
        <v>2.8652000000000002</v>
      </c>
      <c r="F944" s="26">
        <v>7888</v>
      </c>
      <c r="G944" s="425">
        <v>42570</v>
      </c>
      <c r="H944" s="3" t="s">
        <v>880</v>
      </c>
      <c r="I944" s="4"/>
    </row>
    <row r="945" spans="1:9" ht="45">
      <c r="A945" s="6">
        <v>943</v>
      </c>
      <c r="B945" s="32" t="s">
        <v>934</v>
      </c>
      <c r="C945" s="25" t="str">
        <f>IF(D945=2,"NO","YES")</f>
        <v>NO</v>
      </c>
      <c r="D945" s="29">
        <f t="shared" si="17"/>
        <v>2</v>
      </c>
      <c r="E945" s="1">
        <v>4.9400000000000004</v>
      </c>
      <c r="F945" s="26">
        <v>13600</v>
      </c>
      <c r="G945" s="425">
        <v>42570</v>
      </c>
      <c r="H945" s="3" t="s">
        <v>880</v>
      </c>
      <c r="I945" s="4"/>
    </row>
    <row r="946" spans="1:9" ht="45">
      <c r="A946" s="6">
        <v>944</v>
      </c>
      <c r="B946" s="32" t="s">
        <v>935</v>
      </c>
      <c r="C946" s="25" t="str">
        <f>IF(D946=2,"NO","YES")</f>
        <v>YES</v>
      </c>
      <c r="D946" s="29">
        <f t="shared" si="17"/>
        <v>0.86</v>
      </c>
      <c r="E946" s="1">
        <v>2.1242000000000001</v>
      </c>
      <c r="F946" s="26">
        <v>5848</v>
      </c>
      <c r="G946" s="425">
        <v>42570</v>
      </c>
      <c r="H946" s="3" t="s">
        <v>880</v>
      </c>
      <c r="I946" s="4"/>
    </row>
    <row r="947" spans="1:9" ht="60">
      <c r="A947" s="6">
        <v>945</v>
      </c>
      <c r="B947" s="28" t="s">
        <v>936</v>
      </c>
      <c r="C947" s="25" t="str">
        <f>IF(D947=2,"NO","YES")</f>
        <v>YES</v>
      </c>
      <c r="D947" s="29">
        <f t="shared" si="17"/>
        <v>0.1</v>
      </c>
      <c r="E947" s="1">
        <v>0.24700000000000003</v>
      </c>
      <c r="F947" s="26">
        <v>680</v>
      </c>
      <c r="G947" s="425">
        <v>42570</v>
      </c>
      <c r="H947" s="3" t="s">
        <v>880</v>
      </c>
      <c r="I947" s="4"/>
    </row>
    <row r="948" spans="1:9" ht="45">
      <c r="A948" s="6">
        <v>946</v>
      </c>
      <c r="B948" s="32" t="s">
        <v>937</v>
      </c>
      <c r="C948" s="25" t="str">
        <f>IF(D948=2,"NO","YES")</f>
        <v>YES</v>
      </c>
      <c r="D948" s="29">
        <f t="shared" si="17"/>
        <v>1.77</v>
      </c>
      <c r="E948" s="1">
        <v>4.3719000000000001</v>
      </c>
      <c r="F948" s="26">
        <v>12036</v>
      </c>
      <c r="G948" s="425">
        <v>42570</v>
      </c>
      <c r="H948" s="3" t="s">
        <v>880</v>
      </c>
      <c r="I948" s="4"/>
    </row>
    <row r="949" spans="1:9" ht="30">
      <c r="A949" s="6">
        <v>947</v>
      </c>
      <c r="B949" s="32" t="s">
        <v>938</v>
      </c>
      <c r="C949" s="25" t="str">
        <f>IF(D949=2,"NO","YES")</f>
        <v>YES</v>
      </c>
      <c r="D949" s="29">
        <f t="shared" si="17"/>
        <v>0.12</v>
      </c>
      <c r="E949" s="1">
        <v>0.2964</v>
      </c>
      <c r="F949" s="26">
        <v>816</v>
      </c>
      <c r="G949" s="425">
        <v>42570</v>
      </c>
      <c r="H949" s="3" t="s">
        <v>880</v>
      </c>
      <c r="I949" s="4"/>
    </row>
    <row r="950" spans="1:9" ht="30">
      <c r="A950" s="6">
        <v>948</v>
      </c>
      <c r="B950" s="28" t="s">
        <v>939</v>
      </c>
      <c r="C950" s="25" t="str">
        <f>IF(D950=2,"NO","YES")</f>
        <v>YES</v>
      </c>
      <c r="D950" s="29">
        <f t="shared" si="17"/>
        <v>1.17</v>
      </c>
      <c r="E950" s="1">
        <v>2.8898999999999999</v>
      </c>
      <c r="F950" s="26">
        <v>7956</v>
      </c>
      <c r="G950" s="425">
        <v>42570</v>
      </c>
      <c r="H950" s="3" t="s">
        <v>880</v>
      </c>
      <c r="I950" s="4"/>
    </row>
    <row r="951" spans="1:9" ht="45">
      <c r="A951" s="6">
        <v>949</v>
      </c>
      <c r="B951" s="28" t="s">
        <v>940</v>
      </c>
      <c r="C951" s="25" t="str">
        <f>IF(D951=2,"NO","YES")</f>
        <v>YES</v>
      </c>
      <c r="D951" s="29">
        <f t="shared" si="17"/>
        <v>0.15</v>
      </c>
      <c r="E951" s="1">
        <v>0.3705</v>
      </c>
      <c r="F951" s="26">
        <v>1020</v>
      </c>
      <c r="G951" s="425">
        <v>42570</v>
      </c>
      <c r="H951" s="3" t="s">
        <v>880</v>
      </c>
      <c r="I951" s="4"/>
    </row>
    <row r="952" spans="1:9" ht="45">
      <c r="A952" s="6">
        <v>950</v>
      </c>
      <c r="B952" s="32" t="s">
        <v>941</v>
      </c>
      <c r="C952" s="25" t="str">
        <f>IF(D952=2,"NO","YES")</f>
        <v>YES</v>
      </c>
      <c r="D952" s="29">
        <f t="shared" si="17"/>
        <v>0.38</v>
      </c>
      <c r="E952" s="1">
        <v>0.9386000000000001</v>
      </c>
      <c r="F952" s="26">
        <v>2584</v>
      </c>
      <c r="G952" s="425">
        <v>42570</v>
      </c>
      <c r="H952" s="3" t="s">
        <v>880</v>
      </c>
      <c r="I952" s="4"/>
    </row>
    <row r="953" spans="1:9" ht="45">
      <c r="A953" s="6">
        <v>951</v>
      </c>
      <c r="B953" s="28" t="s">
        <v>942</v>
      </c>
      <c r="C953" s="25" t="str">
        <f>IF(D953=2,"NO","YES")</f>
        <v>NO</v>
      </c>
      <c r="D953" s="29">
        <f t="shared" si="17"/>
        <v>2</v>
      </c>
      <c r="E953" s="1">
        <v>4.9400000000000004</v>
      </c>
      <c r="F953" s="26">
        <v>13600</v>
      </c>
      <c r="G953" s="425">
        <v>42570</v>
      </c>
      <c r="H953" s="3" t="s">
        <v>880</v>
      </c>
      <c r="I953" s="4"/>
    </row>
    <row r="954" spans="1:9" ht="45">
      <c r="A954" s="6">
        <v>952</v>
      </c>
      <c r="B954" s="32" t="s">
        <v>943</v>
      </c>
      <c r="C954" s="25" t="str">
        <f>IF(D954=2,"NO","YES")</f>
        <v>NO</v>
      </c>
      <c r="D954" s="29">
        <f t="shared" si="17"/>
        <v>2</v>
      </c>
      <c r="E954" s="1">
        <v>4.9400000000000004</v>
      </c>
      <c r="F954" s="26">
        <v>13600</v>
      </c>
      <c r="G954" s="425">
        <v>42570</v>
      </c>
      <c r="H954" s="3" t="s">
        <v>880</v>
      </c>
      <c r="I954" s="4"/>
    </row>
    <row r="955" spans="1:9" ht="45">
      <c r="A955" s="6">
        <v>953</v>
      </c>
      <c r="B955" s="28" t="s">
        <v>944</v>
      </c>
      <c r="C955" s="25" t="str">
        <f>IF(D955=2,"NO","YES")</f>
        <v>NO</v>
      </c>
      <c r="D955" s="29">
        <f t="shared" ref="D955:D1018" si="18">F955/6800</f>
        <v>2</v>
      </c>
      <c r="E955" s="1">
        <v>4.9400000000000004</v>
      </c>
      <c r="F955" s="26">
        <v>13600</v>
      </c>
      <c r="G955" s="425">
        <v>42570</v>
      </c>
      <c r="H955" s="3" t="s">
        <v>880</v>
      </c>
      <c r="I955" s="4"/>
    </row>
    <row r="956" spans="1:9" ht="45">
      <c r="A956" s="6">
        <v>954</v>
      </c>
      <c r="B956" s="32" t="s">
        <v>945</v>
      </c>
      <c r="C956" s="25" t="str">
        <f>IF(D956=2,"NO","YES")</f>
        <v>YES</v>
      </c>
      <c r="D956" s="29">
        <f t="shared" si="18"/>
        <v>0.1</v>
      </c>
      <c r="E956" s="1">
        <v>0.24700000000000003</v>
      </c>
      <c r="F956" s="26">
        <v>680</v>
      </c>
      <c r="G956" s="425">
        <v>42570</v>
      </c>
      <c r="H956" s="3" t="s">
        <v>880</v>
      </c>
      <c r="I956" s="4"/>
    </row>
    <row r="957" spans="1:9" ht="45">
      <c r="A957" s="6">
        <v>955</v>
      </c>
      <c r="B957" s="32" t="s">
        <v>946</v>
      </c>
      <c r="C957" s="25" t="str">
        <f>IF(D957=2,"NO","YES")</f>
        <v>YES</v>
      </c>
      <c r="D957" s="29">
        <f t="shared" si="18"/>
        <v>0.33</v>
      </c>
      <c r="E957" s="1">
        <v>0.81510000000000016</v>
      </c>
      <c r="F957" s="26">
        <v>2244</v>
      </c>
      <c r="G957" s="425">
        <v>42570</v>
      </c>
      <c r="H957" s="3" t="s">
        <v>880</v>
      </c>
      <c r="I957" s="4"/>
    </row>
    <row r="958" spans="1:9" ht="45">
      <c r="A958" s="6">
        <v>956</v>
      </c>
      <c r="B958" s="32" t="s">
        <v>947</v>
      </c>
      <c r="C958" s="25" t="str">
        <f>IF(D958=2,"NO","YES")</f>
        <v>YES</v>
      </c>
      <c r="D958" s="29">
        <f t="shared" si="18"/>
        <v>0.2</v>
      </c>
      <c r="E958" s="1">
        <v>0.49400000000000005</v>
      </c>
      <c r="F958" s="26">
        <v>1360</v>
      </c>
      <c r="G958" s="425">
        <v>42570</v>
      </c>
      <c r="H958" s="3" t="s">
        <v>880</v>
      </c>
      <c r="I958" s="4"/>
    </row>
    <row r="959" spans="1:9" ht="45">
      <c r="A959" s="6">
        <v>957</v>
      </c>
      <c r="B959" s="28" t="s">
        <v>948</v>
      </c>
      <c r="C959" s="25" t="str">
        <f>IF(D959=2,"NO","YES")</f>
        <v>NO</v>
      </c>
      <c r="D959" s="29">
        <f t="shared" si="18"/>
        <v>2</v>
      </c>
      <c r="E959" s="1">
        <v>4.9400000000000004</v>
      </c>
      <c r="F959" s="26">
        <v>13600</v>
      </c>
      <c r="G959" s="425">
        <v>42570</v>
      </c>
      <c r="H959" s="3" t="s">
        <v>880</v>
      </c>
      <c r="I959" s="4"/>
    </row>
    <row r="960" spans="1:9" ht="60">
      <c r="A960" s="6">
        <v>958</v>
      </c>
      <c r="B960" s="32" t="s">
        <v>949</v>
      </c>
      <c r="C960" s="25" t="str">
        <f>IF(D960=2,"NO","YES")</f>
        <v>YES</v>
      </c>
      <c r="D960" s="29">
        <f t="shared" si="18"/>
        <v>0.37</v>
      </c>
      <c r="E960" s="1">
        <v>0.91390000000000005</v>
      </c>
      <c r="F960" s="26">
        <v>2516</v>
      </c>
      <c r="G960" s="425">
        <v>42570</v>
      </c>
      <c r="H960" s="3" t="s">
        <v>880</v>
      </c>
      <c r="I960" s="4"/>
    </row>
    <row r="961" spans="1:9" ht="45">
      <c r="A961" s="6">
        <v>959</v>
      </c>
      <c r="B961" s="32" t="s">
        <v>950</v>
      </c>
      <c r="C961" s="25" t="str">
        <f>IF(D961=2,"NO","YES")</f>
        <v>YES</v>
      </c>
      <c r="D961" s="29">
        <f t="shared" si="18"/>
        <v>0.32</v>
      </c>
      <c r="E961" s="1">
        <v>0.7904000000000001</v>
      </c>
      <c r="F961" s="26">
        <v>2176</v>
      </c>
      <c r="G961" s="425">
        <v>42570</v>
      </c>
      <c r="H961" s="3" t="s">
        <v>880</v>
      </c>
      <c r="I961" s="4"/>
    </row>
    <row r="962" spans="1:9" ht="45">
      <c r="A962" s="6">
        <v>960</v>
      </c>
      <c r="B962" s="32" t="s">
        <v>951</v>
      </c>
      <c r="C962" s="25" t="str">
        <f>IF(D962=2,"NO","YES")</f>
        <v>YES</v>
      </c>
      <c r="D962" s="29">
        <f t="shared" si="18"/>
        <v>0.49</v>
      </c>
      <c r="E962" s="1">
        <v>1.2103000000000002</v>
      </c>
      <c r="F962" s="26">
        <v>3332</v>
      </c>
      <c r="G962" s="425">
        <v>42570</v>
      </c>
      <c r="H962" s="3" t="s">
        <v>880</v>
      </c>
      <c r="I962" s="4"/>
    </row>
    <row r="963" spans="1:9" ht="45">
      <c r="A963" s="6">
        <v>961</v>
      </c>
      <c r="B963" s="32" t="s">
        <v>952</v>
      </c>
      <c r="C963" s="25" t="str">
        <f>IF(D963=2,"NO","YES")</f>
        <v>YES</v>
      </c>
      <c r="D963" s="29">
        <f t="shared" si="18"/>
        <v>0.72</v>
      </c>
      <c r="E963" s="1">
        <v>1.7784</v>
      </c>
      <c r="F963" s="26">
        <v>4896</v>
      </c>
      <c r="G963" s="425">
        <v>42570</v>
      </c>
      <c r="H963" s="3" t="s">
        <v>880</v>
      </c>
      <c r="I963" s="4"/>
    </row>
    <row r="964" spans="1:9" ht="30">
      <c r="A964" s="6">
        <v>962</v>
      </c>
      <c r="B964" s="32" t="s">
        <v>953</v>
      </c>
      <c r="C964" s="25" t="str">
        <f>IF(D964=2,"NO","YES")</f>
        <v>YES</v>
      </c>
      <c r="D964" s="29">
        <f t="shared" si="18"/>
        <v>0.71</v>
      </c>
      <c r="E964" s="1">
        <v>1.7537</v>
      </c>
      <c r="F964" s="26">
        <v>4828</v>
      </c>
      <c r="G964" s="425">
        <v>42570</v>
      </c>
      <c r="H964" s="3" t="s">
        <v>880</v>
      </c>
      <c r="I964" s="4"/>
    </row>
    <row r="965" spans="1:9" ht="45">
      <c r="A965" s="6">
        <v>963</v>
      </c>
      <c r="B965" s="32" t="s">
        <v>954</v>
      </c>
      <c r="C965" s="25" t="str">
        <f>IF(D965=2,"NO","YES")</f>
        <v>YES</v>
      </c>
      <c r="D965" s="29">
        <f t="shared" si="18"/>
        <v>0.72</v>
      </c>
      <c r="E965" s="1">
        <v>1.7784</v>
      </c>
      <c r="F965" s="26">
        <v>4896</v>
      </c>
      <c r="G965" s="425">
        <v>42570</v>
      </c>
      <c r="H965" s="3" t="s">
        <v>880</v>
      </c>
      <c r="I965" s="4"/>
    </row>
    <row r="966" spans="1:9" ht="45">
      <c r="A966" s="6">
        <v>964</v>
      </c>
      <c r="B966" s="32" t="s">
        <v>955</v>
      </c>
      <c r="C966" s="25" t="str">
        <f>IF(D966=2,"NO","YES")</f>
        <v>YES</v>
      </c>
      <c r="D966" s="29">
        <f t="shared" si="18"/>
        <v>1.58</v>
      </c>
      <c r="E966" s="1">
        <v>3.9026000000000005</v>
      </c>
      <c r="F966" s="26">
        <v>10744</v>
      </c>
      <c r="G966" s="425">
        <v>42570</v>
      </c>
      <c r="H966" s="3" t="s">
        <v>880</v>
      </c>
      <c r="I966" s="4"/>
    </row>
    <row r="967" spans="1:9" ht="45">
      <c r="A967" s="6">
        <v>965</v>
      </c>
      <c r="B967" s="32" t="s">
        <v>956</v>
      </c>
      <c r="C967" s="25" t="str">
        <f>IF(D967=2,"NO","YES")</f>
        <v>YES</v>
      </c>
      <c r="D967" s="29">
        <f t="shared" si="18"/>
        <v>1.46</v>
      </c>
      <c r="E967" s="1">
        <v>3.6062000000000003</v>
      </c>
      <c r="F967" s="26">
        <v>9928</v>
      </c>
      <c r="G967" s="425">
        <v>42570</v>
      </c>
      <c r="H967" s="3" t="s">
        <v>880</v>
      </c>
      <c r="I967" s="4"/>
    </row>
    <row r="968" spans="1:9" ht="60">
      <c r="A968" s="6">
        <v>966</v>
      </c>
      <c r="B968" s="32" t="s">
        <v>957</v>
      </c>
      <c r="C968" s="25" t="str">
        <f>IF(D968=2,"NO","YES")</f>
        <v>YES</v>
      </c>
      <c r="D968" s="29">
        <f t="shared" si="18"/>
        <v>0.54</v>
      </c>
      <c r="E968" s="1">
        <v>1.3338000000000001</v>
      </c>
      <c r="F968" s="26">
        <v>3672</v>
      </c>
      <c r="G968" s="425">
        <v>42570</v>
      </c>
      <c r="H968" s="3" t="s">
        <v>880</v>
      </c>
      <c r="I968" s="4"/>
    </row>
    <row r="969" spans="1:9" ht="45">
      <c r="A969" s="6">
        <v>967</v>
      </c>
      <c r="B969" s="32" t="s">
        <v>958</v>
      </c>
      <c r="C969" s="25" t="str">
        <f>IF(D969=2,"NO","YES")</f>
        <v>YES</v>
      </c>
      <c r="D969" s="29">
        <f t="shared" si="18"/>
        <v>0.15</v>
      </c>
      <c r="E969" s="1">
        <v>0.3705</v>
      </c>
      <c r="F969" s="26">
        <v>1020</v>
      </c>
      <c r="G969" s="425">
        <v>42570</v>
      </c>
      <c r="H969" s="3" t="s">
        <v>880</v>
      </c>
      <c r="I969" s="4"/>
    </row>
    <row r="970" spans="1:9" ht="45">
      <c r="A970" s="6">
        <v>968</v>
      </c>
      <c r="B970" s="32" t="s">
        <v>959</v>
      </c>
      <c r="C970" s="25" t="str">
        <f>IF(D970=2,"NO","YES")</f>
        <v>YES</v>
      </c>
      <c r="D970" s="29">
        <f t="shared" si="18"/>
        <v>0.18</v>
      </c>
      <c r="E970" s="1">
        <v>0.4446</v>
      </c>
      <c r="F970" s="26">
        <v>1224</v>
      </c>
      <c r="G970" s="425">
        <v>42570</v>
      </c>
      <c r="H970" s="3" t="s">
        <v>880</v>
      </c>
      <c r="I970" s="4"/>
    </row>
    <row r="971" spans="1:9" ht="45">
      <c r="A971" s="6">
        <v>969</v>
      </c>
      <c r="B971" s="32" t="s">
        <v>960</v>
      </c>
      <c r="C971" s="25" t="str">
        <f>IF(D971=2,"NO","YES")</f>
        <v>YES</v>
      </c>
      <c r="D971" s="29">
        <f t="shared" si="18"/>
        <v>0.56999999999999995</v>
      </c>
      <c r="E971" s="1">
        <v>1.4078999999999999</v>
      </c>
      <c r="F971" s="26">
        <v>3876</v>
      </c>
      <c r="G971" s="425">
        <v>42570</v>
      </c>
      <c r="H971" s="3" t="s">
        <v>880</v>
      </c>
      <c r="I971" s="4"/>
    </row>
    <row r="972" spans="1:9" ht="45">
      <c r="A972" s="6">
        <v>970</v>
      </c>
      <c r="B972" s="32" t="s">
        <v>961</v>
      </c>
      <c r="C972" s="25" t="str">
        <f>IF(D972=2,"NO","YES")</f>
        <v>YES</v>
      </c>
      <c r="D972" s="29">
        <f t="shared" si="18"/>
        <v>0.87</v>
      </c>
      <c r="E972" s="1">
        <v>2.1489000000000003</v>
      </c>
      <c r="F972" s="26">
        <v>5916</v>
      </c>
      <c r="G972" s="425">
        <v>42570</v>
      </c>
      <c r="H972" s="3" t="s">
        <v>880</v>
      </c>
      <c r="I972" s="4"/>
    </row>
    <row r="973" spans="1:9">
      <c r="A973" s="6">
        <v>971</v>
      </c>
      <c r="B973" s="52" t="s">
        <v>962</v>
      </c>
      <c r="C973" s="25" t="str">
        <f>IF(D973=2,"NO","YES")</f>
        <v>YES</v>
      </c>
      <c r="D973" s="53">
        <f t="shared" si="18"/>
        <v>1.31</v>
      </c>
      <c r="E973" s="1">
        <v>3.2357000000000005</v>
      </c>
      <c r="F973" s="54">
        <v>8908</v>
      </c>
      <c r="G973" s="93">
        <v>42706</v>
      </c>
      <c r="H973" s="3" t="s">
        <v>880</v>
      </c>
      <c r="I973" s="4"/>
    </row>
    <row r="974" spans="1:9" ht="45">
      <c r="A974" s="6">
        <v>972</v>
      </c>
      <c r="B974" s="52" t="s">
        <v>963</v>
      </c>
      <c r="C974" s="25" t="str">
        <f>IF(D974=2,"NO","YES")</f>
        <v>YES</v>
      </c>
      <c r="D974" s="53">
        <f t="shared" si="18"/>
        <v>0.37</v>
      </c>
      <c r="E974" s="1">
        <v>0.91390000000000005</v>
      </c>
      <c r="F974" s="54">
        <v>2516</v>
      </c>
      <c r="G974" s="93">
        <v>42706</v>
      </c>
      <c r="H974" s="3" t="s">
        <v>880</v>
      </c>
      <c r="I974" s="4"/>
    </row>
    <row r="975" spans="1:9" ht="45">
      <c r="A975" s="6">
        <v>973</v>
      </c>
      <c r="B975" s="24" t="s">
        <v>964</v>
      </c>
      <c r="C975" s="25" t="str">
        <f>IF(D975=2,"NO","YES")</f>
        <v>YES</v>
      </c>
      <c r="D975" s="25">
        <f t="shared" si="18"/>
        <v>0.39</v>
      </c>
      <c r="E975" s="1">
        <v>0.96330000000000016</v>
      </c>
      <c r="F975" s="26">
        <v>2652</v>
      </c>
      <c r="G975" s="95">
        <v>42711</v>
      </c>
      <c r="H975" s="3" t="s">
        <v>880</v>
      </c>
      <c r="I975" s="4"/>
    </row>
    <row r="976" spans="1:9" ht="45">
      <c r="A976" s="6">
        <v>974</v>
      </c>
      <c r="B976" s="24" t="s">
        <v>965</v>
      </c>
      <c r="C976" s="25" t="str">
        <f>IF(D976=2,"NO","YES")</f>
        <v>YES</v>
      </c>
      <c r="D976" s="25">
        <f t="shared" si="18"/>
        <v>1.64</v>
      </c>
      <c r="E976" s="1">
        <v>4.0507999999999997</v>
      </c>
      <c r="F976" s="26">
        <v>11152</v>
      </c>
      <c r="G976" s="95">
        <v>42711</v>
      </c>
      <c r="H976" s="3" t="s">
        <v>880</v>
      </c>
      <c r="I976" s="4"/>
    </row>
    <row r="977" spans="1:9" ht="45">
      <c r="A977" s="6">
        <v>975</v>
      </c>
      <c r="B977" s="24" t="s">
        <v>966</v>
      </c>
      <c r="C977" s="25" t="str">
        <f>IF(D977=2,"NO","YES")</f>
        <v>YES</v>
      </c>
      <c r="D977" s="25">
        <f t="shared" si="18"/>
        <v>1.21</v>
      </c>
      <c r="E977" s="1">
        <v>2.9887000000000001</v>
      </c>
      <c r="F977" s="26">
        <v>8228</v>
      </c>
      <c r="G977" s="95">
        <v>42711</v>
      </c>
      <c r="H977" s="3" t="s">
        <v>880</v>
      </c>
      <c r="I977" s="4"/>
    </row>
    <row r="978" spans="1:9" ht="60">
      <c r="A978" s="6">
        <v>976</v>
      </c>
      <c r="B978" s="24" t="s">
        <v>967</v>
      </c>
      <c r="C978" s="25" t="str">
        <f>IF(D978=2,"NO","YES")</f>
        <v>YES</v>
      </c>
      <c r="D978" s="25">
        <f t="shared" si="18"/>
        <v>0.23</v>
      </c>
      <c r="E978" s="1">
        <v>0.56810000000000005</v>
      </c>
      <c r="F978" s="26">
        <v>1564</v>
      </c>
      <c r="G978" s="95">
        <v>42711</v>
      </c>
      <c r="H978" s="3" t="s">
        <v>880</v>
      </c>
      <c r="I978" s="4"/>
    </row>
    <row r="979" spans="1:9" ht="45">
      <c r="A979" s="6">
        <v>977</v>
      </c>
      <c r="B979" s="24" t="s">
        <v>968</v>
      </c>
      <c r="C979" s="25" t="str">
        <f>IF(D979=2,"NO","YES")</f>
        <v>YES</v>
      </c>
      <c r="D979" s="25">
        <f t="shared" si="18"/>
        <v>0.37</v>
      </c>
      <c r="E979" s="1">
        <v>0.91390000000000005</v>
      </c>
      <c r="F979" s="26">
        <v>2516</v>
      </c>
      <c r="G979" s="95">
        <v>42711</v>
      </c>
      <c r="H979" s="3" t="s">
        <v>880</v>
      </c>
      <c r="I979" s="4"/>
    </row>
    <row r="980" spans="1:9" ht="30">
      <c r="A980" s="6">
        <v>978</v>
      </c>
      <c r="B980" s="24" t="s">
        <v>969</v>
      </c>
      <c r="C980" s="25" t="str">
        <f>IF(D980=2,"NO","YES")</f>
        <v>YES</v>
      </c>
      <c r="D980" s="25">
        <f t="shared" si="18"/>
        <v>0.72</v>
      </c>
      <c r="E980" s="1">
        <v>1.7784</v>
      </c>
      <c r="F980" s="26">
        <v>4896</v>
      </c>
      <c r="G980" s="95">
        <v>42711</v>
      </c>
      <c r="H980" s="3" t="s">
        <v>880</v>
      </c>
      <c r="I980" s="4"/>
    </row>
    <row r="981" spans="1:9" ht="60">
      <c r="A981" s="6">
        <v>979</v>
      </c>
      <c r="B981" s="24" t="s">
        <v>970</v>
      </c>
      <c r="C981" s="25" t="str">
        <f>IF(D981=2,"NO","YES")</f>
        <v>YES</v>
      </c>
      <c r="D981" s="25">
        <f t="shared" si="18"/>
        <v>0.17</v>
      </c>
      <c r="E981" s="1">
        <v>0.41990000000000005</v>
      </c>
      <c r="F981" s="26">
        <v>1156</v>
      </c>
      <c r="G981" s="95">
        <v>42711</v>
      </c>
      <c r="H981" s="3" t="s">
        <v>880</v>
      </c>
      <c r="I981" s="4"/>
    </row>
    <row r="982" spans="1:9" ht="30">
      <c r="A982" s="6">
        <v>980</v>
      </c>
      <c r="B982" s="24" t="s">
        <v>971</v>
      </c>
      <c r="C982" s="25" t="str">
        <f>IF(D982=2,"NO","YES")</f>
        <v>YES</v>
      </c>
      <c r="D982" s="25">
        <f t="shared" si="18"/>
        <v>0.61</v>
      </c>
      <c r="E982" s="1">
        <v>1.5067000000000002</v>
      </c>
      <c r="F982" s="26">
        <v>4148</v>
      </c>
      <c r="G982" s="95">
        <v>42711</v>
      </c>
      <c r="H982" s="3" t="s">
        <v>880</v>
      </c>
      <c r="I982" s="4"/>
    </row>
    <row r="983" spans="1:9" ht="30">
      <c r="A983" s="6">
        <v>981</v>
      </c>
      <c r="B983" s="24" t="s">
        <v>972</v>
      </c>
      <c r="C983" s="25" t="str">
        <f>IF(D983=2,"NO","YES")</f>
        <v>YES</v>
      </c>
      <c r="D983" s="25">
        <f t="shared" si="18"/>
        <v>0.79</v>
      </c>
      <c r="E983" s="1">
        <v>1.9513000000000003</v>
      </c>
      <c r="F983" s="26">
        <v>5372</v>
      </c>
      <c r="G983" s="95">
        <v>42711</v>
      </c>
      <c r="H983" s="3" t="s">
        <v>880</v>
      </c>
      <c r="I983" s="4"/>
    </row>
    <row r="984" spans="1:9" ht="30">
      <c r="A984" s="6">
        <v>982</v>
      </c>
      <c r="B984" s="24" t="s">
        <v>973</v>
      </c>
      <c r="C984" s="25" t="str">
        <f>IF(D984=2,"NO","YES")</f>
        <v>YES</v>
      </c>
      <c r="D984" s="25">
        <f t="shared" si="18"/>
        <v>0.14000000000000001</v>
      </c>
      <c r="E984" s="1">
        <v>0.34580000000000005</v>
      </c>
      <c r="F984" s="26">
        <v>952</v>
      </c>
      <c r="G984" s="95">
        <v>42711</v>
      </c>
      <c r="H984" s="3" t="s">
        <v>880</v>
      </c>
      <c r="I984" s="4"/>
    </row>
    <row r="985" spans="1:9" ht="45">
      <c r="A985" s="6">
        <v>983</v>
      </c>
      <c r="B985" s="24" t="s">
        <v>974</v>
      </c>
      <c r="C985" s="25" t="str">
        <f>IF(D985=2,"NO","YES")</f>
        <v>YES</v>
      </c>
      <c r="D985" s="25">
        <f t="shared" si="18"/>
        <v>0.48</v>
      </c>
      <c r="E985" s="1">
        <v>1.1856</v>
      </c>
      <c r="F985" s="26">
        <v>3264</v>
      </c>
      <c r="G985" s="95">
        <v>42711</v>
      </c>
      <c r="H985" s="3" t="s">
        <v>880</v>
      </c>
      <c r="I985" s="4"/>
    </row>
    <row r="986" spans="1:9" ht="30">
      <c r="A986" s="6">
        <v>984</v>
      </c>
      <c r="B986" s="24" t="s">
        <v>975</v>
      </c>
      <c r="C986" s="25" t="str">
        <f>IF(D986=2,"NO","YES")</f>
        <v>YES</v>
      </c>
      <c r="D986" s="25">
        <f t="shared" si="18"/>
        <v>0.19</v>
      </c>
      <c r="E986" s="1">
        <v>0.46930000000000005</v>
      </c>
      <c r="F986" s="26">
        <v>1292</v>
      </c>
      <c r="G986" s="95">
        <v>42711</v>
      </c>
      <c r="H986" s="3" t="s">
        <v>880</v>
      </c>
      <c r="I986" s="4"/>
    </row>
    <row r="987" spans="1:9" ht="45">
      <c r="A987" s="6">
        <v>985</v>
      </c>
      <c r="B987" s="24" t="s">
        <v>976</v>
      </c>
      <c r="C987" s="25" t="str">
        <f>IF(D987=2,"NO","YES")</f>
        <v>YES</v>
      </c>
      <c r="D987" s="25">
        <f t="shared" si="18"/>
        <v>0.93</v>
      </c>
      <c r="E987" s="1">
        <v>2.2971000000000004</v>
      </c>
      <c r="F987" s="26">
        <v>6324</v>
      </c>
      <c r="G987" s="95">
        <v>42711</v>
      </c>
      <c r="H987" s="3" t="s">
        <v>880</v>
      </c>
      <c r="I987" s="4"/>
    </row>
    <row r="988" spans="1:9" ht="45">
      <c r="A988" s="6">
        <v>986</v>
      </c>
      <c r="B988" s="24" t="s">
        <v>977</v>
      </c>
      <c r="C988" s="25" t="str">
        <f>IF(D988=2,"NO","YES")</f>
        <v>YES</v>
      </c>
      <c r="D988" s="25">
        <f t="shared" si="18"/>
        <v>0.87</v>
      </c>
      <c r="E988" s="1">
        <v>2.1489000000000003</v>
      </c>
      <c r="F988" s="26">
        <v>5916</v>
      </c>
      <c r="G988" s="95">
        <v>42711</v>
      </c>
      <c r="H988" s="3" t="s">
        <v>880</v>
      </c>
      <c r="I988" s="4"/>
    </row>
    <row r="989" spans="1:9" ht="45">
      <c r="A989" s="6">
        <v>987</v>
      </c>
      <c r="B989" s="24" t="s">
        <v>978</v>
      </c>
      <c r="C989" s="25" t="str">
        <f>IF(D989=2,"NO","YES")</f>
        <v>YES</v>
      </c>
      <c r="D989" s="25">
        <f t="shared" si="18"/>
        <v>0.25</v>
      </c>
      <c r="E989" s="1">
        <v>0.61750000000000005</v>
      </c>
      <c r="F989" s="26">
        <v>1700</v>
      </c>
      <c r="G989" s="95">
        <v>42711</v>
      </c>
      <c r="H989" s="3" t="s">
        <v>880</v>
      </c>
      <c r="I989" s="4"/>
    </row>
    <row r="990" spans="1:9" ht="45">
      <c r="A990" s="6">
        <v>988</v>
      </c>
      <c r="B990" s="24" t="s">
        <v>979</v>
      </c>
      <c r="C990" s="25" t="str">
        <f>IF(D990=2,"NO","YES")</f>
        <v>YES</v>
      </c>
      <c r="D990" s="25">
        <f t="shared" si="18"/>
        <v>0.08</v>
      </c>
      <c r="E990" s="1">
        <v>0.19760000000000003</v>
      </c>
      <c r="F990" s="26">
        <v>544</v>
      </c>
      <c r="G990" s="95">
        <v>42711</v>
      </c>
      <c r="H990" s="3" t="s">
        <v>880</v>
      </c>
      <c r="I990" s="4"/>
    </row>
    <row r="991" spans="1:9" ht="60">
      <c r="A991" s="6">
        <v>989</v>
      </c>
      <c r="B991" s="24" t="s">
        <v>980</v>
      </c>
      <c r="C991" s="25" t="str">
        <f>IF(D991=2,"NO","YES")</f>
        <v>YES</v>
      </c>
      <c r="D991" s="25">
        <f t="shared" si="18"/>
        <v>0.73</v>
      </c>
      <c r="E991" s="1">
        <v>1.8031000000000001</v>
      </c>
      <c r="F991" s="26">
        <v>4964</v>
      </c>
      <c r="G991" s="95">
        <v>42711</v>
      </c>
      <c r="H991" s="3" t="s">
        <v>880</v>
      </c>
      <c r="I991" s="4"/>
    </row>
    <row r="992" spans="1:9" ht="30">
      <c r="A992" s="6">
        <v>990</v>
      </c>
      <c r="B992" s="24" t="s">
        <v>981</v>
      </c>
      <c r="C992" s="25" t="str">
        <f>IF(D992=2,"NO","YES")</f>
        <v>YES</v>
      </c>
      <c r="D992" s="25">
        <f t="shared" si="18"/>
        <v>1.31</v>
      </c>
      <c r="E992" s="1">
        <v>3.2357000000000005</v>
      </c>
      <c r="F992" s="26">
        <v>8908</v>
      </c>
      <c r="G992" s="95">
        <v>42711</v>
      </c>
      <c r="H992" s="3" t="s">
        <v>880</v>
      </c>
      <c r="I992" s="4"/>
    </row>
    <row r="993" spans="1:9" ht="45">
      <c r="A993" s="6">
        <v>991</v>
      </c>
      <c r="B993" s="32" t="s">
        <v>982</v>
      </c>
      <c r="C993" s="25" t="str">
        <f>IF(D993=2,"NO","YES")</f>
        <v>YES</v>
      </c>
      <c r="D993" s="29">
        <f t="shared" si="18"/>
        <v>0.33</v>
      </c>
      <c r="E993" s="1">
        <v>0.81510000000000016</v>
      </c>
      <c r="F993" s="48">
        <v>2244</v>
      </c>
      <c r="G993" s="97">
        <v>42728</v>
      </c>
      <c r="H993" s="3" t="s">
        <v>880</v>
      </c>
      <c r="I993" s="4"/>
    </row>
    <row r="994" spans="1:9" ht="45">
      <c r="A994" s="6">
        <v>992</v>
      </c>
      <c r="B994" s="28" t="s">
        <v>983</v>
      </c>
      <c r="C994" s="25" t="str">
        <f>IF(D994=2,"NO","YES")</f>
        <v>YES</v>
      </c>
      <c r="D994" s="29">
        <f t="shared" si="18"/>
        <v>0.56999999999999995</v>
      </c>
      <c r="E994" s="1">
        <v>1.4078999999999999</v>
      </c>
      <c r="F994" s="48">
        <v>3876</v>
      </c>
      <c r="G994" s="97">
        <v>42728</v>
      </c>
      <c r="H994" s="3" t="s">
        <v>880</v>
      </c>
      <c r="I994" s="4"/>
    </row>
    <row r="995" spans="1:9" ht="30">
      <c r="A995" s="6">
        <v>993</v>
      </c>
      <c r="B995" s="32" t="s">
        <v>984</v>
      </c>
      <c r="C995" s="25" t="str">
        <f>IF(D995=2,"NO","YES")</f>
        <v>YES</v>
      </c>
      <c r="D995" s="29">
        <f t="shared" si="18"/>
        <v>0.21</v>
      </c>
      <c r="E995" s="1">
        <v>0.51870000000000005</v>
      </c>
      <c r="F995" s="48">
        <v>1428</v>
      </c>
      <c r="G995" s="97">
        <v>42728</v>
      </c>
      <c r="H995" s="3" t="s">
        <v>880</v>
      </c>
      <c r="I995" s="4"/>
    </row>
    <row r="996" spans="1:9" ht="30">
      <c r="A996" s="6">
        <v>994</v>
      </c>
      <c r="B996" s="52" t="s">
        <v>985</v>
      </c>
      <c r="C996" s="25" t="str">
        <f>IF(D996=2,"NO","YES")</f>
        <v>YES</v>
      </c>
      <c r="D996" s="29">
        <f t="shared" si="18"/>
        <v>0.66</v>
      </c>
      <c r="E996" s="1">
        <v>1.6302000000000003</v>
      </c>
      <c r="F996" s="48">
        <v>4488</v>
      </c>
      <c r="G996" s="97">
        <v>42728</v>
      </c>
      <c r="H996" s="3" t="s">
        <v>880</v>
      </c>
      <c r="I996" s="4"/>
    </row>
    <row r="997" spans="1:9" ht="30">
      <c r="A997" s="6">
        <v>995</v>
      </c>
      <c r="B997" s="32" t="s">
        <v>986</v>
      </c>
      <c r="C997" s="25" t="str">
        <f>IF(D997=2,"NO","YES")</f>
        <v>YES</v>
      </c>
      <c r="D997" s="29">
        <f t="shared" si="18"/>
        <v>0.13</v>
      </c>
      <c r="E997" s="1">
        <v>0.32110000000000005</v>
      </c>
      <c r="F997" s="48">
        <v>884</v>
      </c>
      <c r="G997" s="97">
        <v>42728</v>
      </c>
      <c r="H997" s="3" t="s">
        <v>880</v>
      </c>
      <c r="I997" s="4"/>
    </row>
    <row r="998" spans="1:9" ht="45">
      <c r="A998" s="6">
        <v>996</v>
      </c>
      <c r="B998" s="32" t="s">
        <v>987</v>
      </c>
      <c r="C998" s="25" t="str">
        <f>IF(D998=2,"NO","YES")</f>
        <v>YES</v>
      </c>
      <c r="D998" s="29">
        <f t="shared" si="18"/>
        <v>0.27</v>
      </c>
      <c r="E998" s="1">
        <v>0.66690000000000005</v>
      </c>
      <c r="F998" s="48">
        <v>1836</v>
      </c>
      <c r="G998" s="97">
        <v>42728</v>
      </c>
      <c r="H998" s="3" t="s">
        <v>880</v>
      </c>
      <c r="I998" s="4"/>
    </row>
    <row r="999" spans="1:9" ht="30">
      <c r="A999" s="6">
        <v>997</v>
      </c>
      <c r="B999" s="32" t="s">
        <v>988</v>
      </c>
      <c r="C999" s="25" t="str">
        <f>IF(D999=2,"NO","YES")</f>
        <v>YES</v>
      </c>
      <c r="D999" s="29">
        <f t="shared" si="18"/>
        <v>0.2</v>
      </c>
      <c r="E999" s="1">
        <v>0.49400000000000005</v>
      </c>
      <c r="F999" s="48">
        <v>1360</v>
      </c>
      <c r="G999" s="97">
        <v>42728</v>
      </c>
      <c r="H999" s="3" t="s">
        <v>880</v>
      </c>
      <c r="I999" s="4"/>
    </row>
    <row r="1000" spans="1:9" ht="30">
      <c r="A1000" s="6">
        <v>998</v>
      </c>
      <c r="B1000" s="32" t="s">
        <v>989</v>
      </c>
      <c r="C1000" s="25" t="str">
        <f>IF(D1000=2,"NO","YES")</f>
        <v>YES</v>
      </c>
      <c r="D1000" s="29">
        <f t="shared" si="18"/>
        <v>0.39</v>
      </c>
      <c r="E1000" s="1">
        <v>0.96330000000000016</v>
      </c>
      <c r="F1000" s="48">
        <v>2652</v>
      </c>
      <c r="G1000" s="97">
        <v>42728</v>
      </c>
      <c r="H1000" s="3" t="s">
        <v>880</v>
      </c>
      <c r="I1000" s="4"/>
    </row>
    <row r="1001" spans="1:9" ht="45">
      <c r="A1001" s="6">
        <v>999</v>
      </c>
      <c r="B1001" s="28" t="s">
        <v>990</v>
      </c>
      <c r="C1001" s="25" t="str">
        <f>IF(D1001=2,"NO","YES")</f>
        <v>YES</v>
      </c>
      <c r="D1001" s="29">
        <f t="shared" si="18"/>
        <v>1.1299999999999999</v>
      </c>
      <c r="E1001" s="1">
        <v>2.7911000000000001</v>
      </c>
      <c r="F1001" s="48">
        <v>7684</v>
      </c>
      <c r="G1001" s="97">
        <v>42728</v>
      </c>
      <c r="H1001" s="3" t="s">
        <v>880</v>
      </c>
      <c r="I1001" s="4"/>
    </row>
    <row r="1002" spans="1:9" ht="45">
      <c r="A1002" s="6">
        <v>1000</v>
      </c>
      <c r="B1002" s="28" t="s">
        <v>991</v>
      </c>
      <c r="C1002" s="25" t="str">
        <f>IF(D1002=2,"NO","YES")</f>
        <v>NO</v>
      </c>
      <c r="D1002" s="29">
        <f t="shared" si="18"/>
        <v>2</v>
      </c>
      <c r="E1002" s="1">
        <v>4.9400000000000004</v>
      </c>
      <c r="F1002" s="48">
        <v>13600</v>
      </c>
      <c r="G1002" s="97">
        <v>42728</v>
      </c>
      <c r="H1002" s="3" t="s">
        <v>880</v>
      </c>
      <c r="I1002" s="4"/>
    </row>
    <row r="1003" spans="1:9" ht="30">
      <c r="A1003" s="6">
        <v>1001</v>
      </c>
      <c r="B1003" s="32" t="s">
        <v>992</v>
      </c>
      <c r="C1003" s="25" t="str">
        <f>IF(D1003=2,"NO","YES")</f>
        <v>YES</v>
      </c>
      <c r="D1003" s="29">
        <f t="shared" si="18"/>
        <v>0.28999999999999998</v>
      </c>
      <c r="E1003" s="1">
        <v>0.71630000000000005</v>
      </c>
      <c r="F1003" s="48">
        <v>1972</v>
      </c>
      <c r="G1003" s="97">
        <v>42728</v>
      </c>
      <c r="H1003" s="3" t="s">
        <v>880</v>
      </c>
      <c r="I1003" s="4"/>
    </row>
    <row r="1004" spans="1:9" ht="45">
      <c r="A1004" s="6">
        <v>1002</v>
      </c>
      <c r="B1004" s="32" t="s">
        <v>993</v>
      </c>
      <c r="C1004" s="25" t="str">
        <f>IF(D1004=2,"NO","YES")</f>
        <v>YES</v>
      </c>
      <c r="D1004" s="29">
        <f t="shared" si="18"/>
        <v>0.18</v>
      </c>
      <c r="E1004" s="1">
        <v>0.4446</v>
      </c>
      <c r="F1004" s="48">
        <v>1224</v>
      </c>
      <c r="G1004" s="97">
        <v>42728</v>
      </c>
      <c r="H1004" s="3" t="s">
        <v>880</v>
      </c>
      <c r="I1004" s="4"/>
    </row>
    <row r="1005" spans="1:9" ht="45">
      <c r="A1005" s="6">
        <v>1003</v>
      </c>
      <c r="B1005" s="28" t="s">
        <v>994</v>
      </c>
      <c r="C1005" s="25" t="str">
        <f>IF(D1005=2,"NO","YES")</f>
        <v>YES</v>
      </c>
      <c r="D1005" s="29">
        <f t="shared" si="18"/>
        <v>1.62</v>
      </c>
      <c r="E1005" s="1">
        <v>4.0014000000000003</v>
      </c>
      <c r="F1005" s="48">
        <v>11016</v>
      </c>
      <c r="G1005" s="97">
        <v>42728</v>
      </c>
      <c r="H1005" s="3" t="s">
        <v>880</v>
      </c>
      <c r="I1005" s="4"/>
    </row>
    <row r="1006" spans="1:9" ht="45">
      <c r="A1006" s="6">
        <v>1004</v>
      </c>
      <c r="B1006" s="32" t="s">
        <v>995</v>
      </c>
      <c r="C1006" s="25" t="str">
        <f>IF(D1006=2,"NO","YES")</f>
        <v>YES</v>
      </c>
      <c r="D1006" s="29">
        <f t="shared" si="18"/>
        <v>0.63</v>
      </c>
      <c r="E1006" s="1">
        <v>1.5561</v>
      </c>
      <c r="F1006" s="48">
        <v>4284</v>
      </c>
      <c r="G1006" s="97">
        <v>42728</v>
      </c>
      <c r="H1006" s="3" t="s">
        <v>880</v>
      </c>
      <c r="I1006" s="4"/>
    </row>
    <row r="1007" spans="1:9" ht="45">
      <c r="A1007" s="6">
        <v>1005</v>
      </c>
      <c r="B1007" s="32" t="s">
        <v>996</v>
      </c>
      <c r="C1007" s="25" t="str">
        <f>IF(D1007=2,"NO","YES")</f>
        <v>YES</v>
      </c>
      <c r="D1007" s="29">
        <f t="shared" si="18"/>
        <v>0.62</v>
      </c>
      <c r="E1007" s="1">
        <v>1.5314000000000001</v>
      </c>
      <c r="F1007" s="48">
        <v>4216</v>
      </c>
      <c r="G1007" s="97">
        <v>42728</v>
      </c>
      <c r="H1007" s="3" t="s">
        <v>880</v>
      </c>
      <c r="I1007" s="4"/>
    </row>
    <row r="1008" spans="1:9" ht="30">
      <c r="A1008" s="6">
        <v>1006</v>
      </c>
      <c r="B1008" s="32" t="s">
        <v>997</v>
      </c>
      <c r="C1008" s="25" t="str">
        <f>IF(D1008=2,"NO","YES")</f>
        <v>YES</v>
      </c>
      <c r="D1008" s="29">
        <f t="shared" si="18"/>
        <v>1.28</v>
      </c>
      <c r="E1008" s="1">
        <v>3.1616000000000004</v>
      </c>
      <c r="F1008" s="48">
        <v>8704</v>
      </c>
      <c r="G1008" s="97">
        <v>42728</v>
      </c>
      <c r="H1008" s="3" t="s">
        <v>880</v>
      </c>
      <c r="I1008" s="4"/>
    </row>
    <row r="1009" spans="1:9" ht="45">
      <c r="A1009" s="6">
        <v>1007</v>
      </c>
      <c r="B1009" s="32" t="s">
        <v>998</v>
      </c>
      <c r="C1009" s="25" t="str">
        <f>IF(D1009=2,"NO","YES")</f>
        <v>YES</v>
      </c>
      <c r="D1009" s="29">
        <f t="shared" si="18"/>
        <v>0.22</v>
      </c>
      <c r="E1009" s="1">
        <v>0.54339999999999999</v>
      </c>
      <c r="F1009" s="48">
        <v>1496</v>
      </c>
      <c r="G1009" s="97">
        <v>42728</v>
      </c>
      <c r="H1009" s="3" t="s">
        <v>880</v>
      </c>
      <c r="I1009" s="4"/>
    </row>
    <row r="1010" spans="1:9" ht="45">
      <c r="A1010" s="6">
        <v>1008</v>
      </c>
      <c r="B1010" s="32" t="s">
        <v>999</v>
      </c>
      <c r="C1010" s="25" t="str">
        <f>IF(D1010=2,"NO","YES")</f>
        <v>YES</v>
      </c>
      <c r="D1010" s="29">
        <f t="shared" si="18"/>
        <v>1.4</v>
      </c>
      <c r="E1010" s="1">
        <v>3.4580000000000002</v>
      </c>
      <c r="F1010" s="48">
        <v>9520</v>
      </c>
      <c r="G1010" s="97">
        <v>42728</v>
      </c>
      <c r="H1010" s="3" t="s">
        <v>880</v>
      </c>
      <c r="I1010" s="4"/>
    </row>
    <row r="1011" spans="1:9" ht="45">
      <c r="A1011" s="6">
        <v>1009</v>
      </c>
      <c r="B1011" s="32" t="s">
        <v>1000</v>
      </c>
      <c r="C1011" s="25" t="str">
        <f>IF(D1011=2,"NO","YES")</f>
        <v>YES</v>
      </c>
      <c r="D1011" s="29">
        <f t="shared" si="18"/>
        <v>1.63</v>
      </c>
      <c r="E1011" s="1">
        <v>4.0261000000000005</v>
      </c>
      <c r="F1011" s="48">
        <v>11084</v>
      </c>
      <c r="G1011" s="97">
        <v>42728</v>
      </c>
      <c r="H1011" s="3" t="s">
        <v>880</v>
      </c>
      <c r="I1011" s="4"/>
    </row>
    <row r="1012" spans="1:9" ht="45">
      <c r="A1012" s="6">
        <v>1010</v>
      </c>
      <c r="B1012" s="32" t="s">
        <v>1001</v>
      </c>
      <c r="C1012" s="25" t="str">
        <f>IF(D1012=2,"NO","YES")</f>
        <v>YES</v>
      </c>
      <c r="D1012" s="29">
        <f t="shared" si="18"/>
        <v>0.79</v>
      </c>
      <c r="E1012" s="1">
        <v>1.9513000000000003</v>
      </c>
      <c r="F1012" s="48">
        <v>5372</v>
      </c>
      <c r="G1012" s="97">
        <v>42728</v>
      </c>
      <c r="H1012" s="3" t="s">
        <v>880</v>
      </c>
      <c r="I1012" s="4"/>
    </row>
    <row r="1013" spans="1:9" ht="30">
      <c r="A1013" s="6">
        <v>1011</v>
      </c>
      <c r="B1013" s="28" t="s">
        <v>1002</v>
      </c>
      <c r="C1013" s="25" t="str">
        <f>IF(D1013=2,"NO","YES")</f>
        <v>YES</v>
      </c>
      <c r="D1013" s="29">
        <f t="shared" si="18"/>
        <v>0.53</v>
      </c>
      <c r="E1013" s="1">
        <v>1.3091000000000002</v>
      </c>
      <c r="F1013" s="48">
        <v>3604</v>
      </c>
      <c r="G1013" s="97">
        <v>42728</v>
      </c>
      <c r="H1013" s="3" t="s">
        <v>880</v>
      </c>
      <c r="I1013" s="4"/>
    </row>
    <row r="1014" spans="1:9" ht="30">
      <c r="A1014" s="6">
        <v>1012</v>
      </c>
      <c r="B1014" s="32" t="s">
        <v>1003</v>
      </c>
      <c r="C1014" s="25" t="str">
        <f>IF(D1014=2,"NO","YES")</f>
        <v>YES</v>
      </c>
      <c r="D1014" s="29">
        <f t="shared" si="18"/>
        <v>0.81</v>
      </c>
      <c r="E1014" s="1">
        <v>2.0007000000000001</v>
      </c>
      <c r="F1014" s="48">
        <v>5508</v>
      </c>
      <c r="G1014" s="97">
        <v>42728</v>
      </c>
      <c r="H1014" s="3" t="s">
        <v>880</v>
      </c>
      <c r="I1014" s="4"/>
    </row>
    <row r="1015" spans="1:9" ht="60">
      <c r="A1015" s="6">
        <v>1013</v>
      </c>
      <c r="B1015" s="28" t="s">
        <v>1004</v>
      </c>
      <c r="C1015" s="25" t="str">
        <f>IF(D1015=2,"NO","YES")</f>
        <v>YES</v>
      </c>
      <c r="D1015" s="29">
        <f t="shared" si="18"/>
        <v>0.31</v>
      </c>
      <c r="E1015" s="1">
        <v>0.76570000000000005</v>
      </c>
      <c r="F1015" s="48">
        <v>2108</v>
      </c>
      <c r="G1015" s="97">
        <v>42728</v>
      </c>
      <c r="H1015" s="3" t="s">
        <v>880</v>
      </c>
      <c r="I1015" s="4"/>
    </row>
    <row r="1016" spans="1:9" ht="30">
      <c r="A1016" s="6">
        <v>1014</v>
      </c>
      <c r="B1016" s="32" t="s">
        <v>1005</v>
      </c>
      <c r="C1016" s="25" t="str">
        <f>IF(D1016=2,"NO","YES")</f>
        <v>YES</v>
      </c>
      <c r="D1016" s="29">
        <f t="shared" si="18"/>
        <v>0.25</v>
      </c>
      <c r="E1016" s="1">
        <v>0.61750000000000005</v>
      </c>
      <c r="F1016" s="48">
        <v>1700</v>
      </c>
      <c r="G1016" s="97">
        <v>42728</v>
      </c>
      <c r="H1016" s="3" t="s">
        <v>880</v>
      </c>
      <c r="I1016" s="4"/>
    </row>
    <row r="1017" spans="1:9">
      <c r="A1017" s="6">
        <v>1015</v>
      </c>
      <c r="B1017" s="38" t="s">
        <v>1006</v>
      </c>
      <c r="C1017" s="25" t="str">
        <f>IF(D1017=2,"NO","YES")</f>
        <v>YES</v>
      </c>
      <c r="D1017" s="39">
        <f t="shared" si="18"/>
        <v>0.87</v>
      </c>
      <c r="E1017" s="1">
        <v>2.1489000000000003</v>
      </c>
      <c r="F1017" s="55">
        <v>5916</v>
      </c>
      <c r="G1017" s="99">
        <v>42612</v>
      </c>
      <c r="H1017" s="3" t="s">
        <v>880</v>
      </c>
      <c r="I1017" s="4"/>
    </row>
    <row r="1018" spans="1:9">
      <c r="A1018" s="6">
        <v>1016</v>
      </c>
      <c r="B1018" s="38" t="s">
        <v>1007</v>
      </c>
      <c r="C1018" s="25" t="str">
        <f>IF(D1018=2,"NO","YES")</f>
        <v>YES</v>
      </c>
      <c r="D1018" s="39">
        <f t="shared" si="18"/>
        <v>0.1</v>
      </c>
      <c r="E1018" s="1">
        <v>0.24700000000000003</v>
      </c>
      <c r="F1018" s="55">
        <v>680</v>
      </c>
      <c r="G1018" s="99">
        <v>42612</v>
      </c>
      <c r="H1018" s="3" t="s">
        <v>880</v>
      </c>
      <c r="I1018" s="4"/>
    </row>
    <row r="1019" spans="1:9">
      <c r="A1019" s="6">
        <v>1017</v>
      </c>
      <c r="B1019" s="38" t="s">
        <v>1008</v>
      </c>
      <c r="C1019" s="25" t="str">
        <f>IF(D1019=2,"NO","YES")</f>
        <v>YES</v>
      </c>
      <c r="D1019" s="39">
        <f t="shared" ref="D1019:D1051" si="19">F1019/6800</f>
        <v>1.22</v>
      </c>
      <c r="E1019" s="1">
        <v>3.0134000000000003</v>
      </c>
      <c r="F1019" s="55">
        <v>8296</v>
      </c>
      <c r="G1019" s="99">
        <v>42612</v>
      </c>
      <c r="H1019" s="3" t="s">
        <v>880</v>
      </c>
      <c r="I1019" s="4"/>
    </row>
    <row r="1020" spans="1:9">
      <c r="A1020" s="6">
        <v>1018</v>
      </c>
      <c r="B1020" s="38" t="s">
        <v>1009</v>
      </c>
      <c r="C1020" s="25" t="str">
        <f>IF(D1020=2,"NO","YES")</f>
        <v>YES</v>
      </c>
      <c r="D1020" s="39">
        <f t="shared" si="19"/>
        <v>0.95</v>
      </c>
      <c r="E1020" s="1">
        <v>2.3465000000000003</v>
      </c>
      <c r="F1020" s="55">
        <v>6460</v>
      </c>
      <c r="G1020" s="99">
        <v>42612</v>
      </c>
      <c r="H1020" s="3" t="s">
        <v>880</v>
      </c>
      <c r="I1020" s="4"/>
    </row>
    <row r="1021" spans="1:9">
      <c r="A1021" s="6">
        <v>1019</v>
      </c>
      <c r="B1021" s="38" t="s">
        <v>1010</v>
      </c>
      <c r="C1021" s="25" t="str">
        <f>IF(D1021=2,"NO","YES")</f>
        <v>YES</v>
      </c>
      <c r="D1021" s="39">
        <f t="shared" si="19"/>
        <v>1.07</v>
      </c>
      <c r="E1021" s="1">
        <v>2.6429000000000005</v>
      </c>
      <c r="F1021" s="55">
        <v>7276</v>
      </c>
      <c r="G1021" s="99">
        <v>42612</v>
      </c>
      <c r="H1021" s="3" t="s">
        <v>880</v>
      </c>
      <c r="I1021" s="4"/>
    </row>
    <row r="1022" spans="1:9">
      <c r="A1022" s="6">
        <v>1020</v>
      </c>
      <c r="B1022" s="38" t="s">
        <v>1011</v>
      </c>
      <c r="C1022" s="25" t="str">
        <f>IF(D1022=2,"NO","YES")</f>
        <v>NO</v>
      </c>
      <c r="D1022" s="39">
        <f t="shared" si="19"/>
        <v>2</v>
      </c>
      <c r="E1022" s="1">
        <v>4.9400000000000004</v>
      </c>
      <c r="F1022" s="55">
        <v>13600</v>
      </c>
      <c r="G1022" s="99">
        <v>42612</v>
      </c>
      <c r="H1022" s="3" t="s">
        <v>880</v>
      </c>
      <c r="I1022" s="4"/>
    </row>
    <row r="1023" spans="1:9">
      <c r="A1023" s="6">
        <v>1021</v>
      </c>
      <c r="B1023" s="38" t="s">
        <v>1012</v>
      </c>
      <c r="C1023" s="25" t="str">
        <f>IF(D1023=2,"NO","YES")</f>
        <v>YES</v>
      </c>
      <c r="D1023" s="39">
        <f t="shared" si="19"/>
        <v>0.7</v>
      </c>
      <c r="E1023" s="1">
        <v>1.7290000000000001</v>
      </c>
      <c r="F1023" s="55">
        <v>4760</v>
      </c>
      <c r="G1023" s="99">
        <v>42612</v>
      </c>
      <c r="H1023" s="3" t="s">
        <v>880</v>
      </c>
      <c r="I1023" s="4"/>
    </row>
    <row r="1024" spans="1:9">
      <c r="A1024" s="6">
        <v>1022</v>
      </c>
      <c r="B1024" s="38" t="s">
        <v>1013</v>
      </c>
      <c r="C1024" s="25" t="str">
        <f>IF(D1024=2,"NO","YES")</f>
        <v>YES</v>
      </c>
      <c r="D1024" s="39">
        <f t="shared" si="19"/>
        <v>1.33</v>
      </c>
      <c r="E1024" s="1">
        <v>3.2851000000000004</v>
      </c>
      <c r="F1024" s="55">
        <v>9044</v>
      </c>
      <c r="G1024" s="99">
        <v>42612</v>
      </c>
      <c r="H1024" s="3" t="s">
        <v>880</v>
      </c>
      <c r="I1024" s="4"/>
    </row>
    <row r="1025" spans="1:9">
      <c r="A1025" s="6">
        <v>1023</v>
      </c>
      <c r="B1025" s="38" t="s">
        <v>1014</v>
      </c>
      <c r="C1025" s="25" t="str">
        <f>IF(D1025=2,"NO","YES")</f>
        <v>YES</v>
      </c>
      <c r="D1025" s="39">
        <f t="shared" si="19"/>
        <v>1.3</v>
      </c>
      <c r="E1025" s="1">
        <v>3.2110000000000003</v>
      </c>
      <c r="F1025" s="55">
        <v>8840</v>
      </c>
      <c r="G1025" s="99">
        <v>42612</v>
      </c>
      <c r="H1025" s="3" t="s">
        <v>880</v>
      </c>
      <c r="I1025" s="4"/>
    </row>
    <row r="1026" spans="1:9">
      <c r="A1026" s="6">
        <v>1024</v>
      </c>
      <c r="B1026" s="38" t="s">
        <v>1015</v>
      </c>
      <c r="C1026" s="25" t="str">
        <f>IF(D1026=2,"NO","YES")</f>
        <v>NO</v>
      </c>
      <c r="D1026" s="39">
        <f t="shared" si="19"/>
        <v>2</v>
      </c>
      <c r="E1026" s="1">
        <v>4.9400000000000004</v>
      </c>
      <c r="F1026" s="55">
        <v>13600</v>
      </c>
      <c r="G1026" s="99">
        <v>42612</v>
      </c>
      <c r="H1026" s="3" t="s">
        <v>880</v>
      </c>
      <c r="I1026" s="4"/>
    </row>
    <row r="1027" spans="1:9">
      <c r="A1027" s="6">
        <v>1025</v>
      </c>
      <c r="B1027" s="38" t="s">
        <v>1016</v>
      </c>
      <c r="C1027" s="25" t="str">
        <f>IF(D1027=2,"NO","YES")</f>
        <v>YES</v>
      </c>
      <c r="D1027" s="39">
        <f t="shared" si="19"/>
        <v>0.44</v>
      </c>
      <c r="E1027" s="1">
        <v>1.0868</v>
      </c>
      <c r="F1027" s="55">
        <v>2992</v>
      </c>
      <c r="G1027" s="99">
        <v>42612</v>
      </c>
      <c r="H1027" s="3" t="s">
        <v>880</v>
      </c>
      <c r="I1027" s="4"/>
    </row>
    <row r="1028" spans="1:9">
      <c r="A1028" s="6">
        <v>1026</v>
      </c>
      <c r="B1028" s="38" t="s">
        <v>1017</v>
      </c>
      <c r="C1028" s="25" t="str">
        <f>IF(D1028=2,"NO","YES")</f>
        <v>YES</v>
      </c>
      <c r="D1028" s="39">
        <f t="shared" si="19"/>
        <v>0.59</v>
      </c>
      <c r="E1028" s="1">
        <v>1.4573</v>
      </c>
      <c r="F1028" s="55">
        <v>4012</v>
      </c>
      <c r="G1028" s="99">
        <v>42612</v>
      </c>
      <c r="H1028" s="3" t="s">
        <v>880</v>
      </c>
      <c r="I1028" s="4"/>
    </row>
    <row r="1029" spans="1:9">
      <c r="A1029" s="6">
        <v>1027</v>
      </c>
      <c r="B1029" s="38" t="s">
        <v>1018</v>
      </c>
      <c r="C1029" s="25" t="str">
        <f>IF(D1029=2,"NO","YES")</f>
        <v>YES</v>
      </c>
      <c r="D1029" s="39">
        <f t="shared" si="19"/>
        <v>1.84</v>
      </c>
      <c r="E1029" s="1">
        <v>4.5448000000000004</v>
      </c>
      <c r="F1029" s="55">
        <v>12512</v>
      </c>
      <c r="G1029" s="99">
        <v>42612</v>
      </c>
      <c r="H1029" s="3" t="s">
        <v>880</v>
      </c>
      <c r="I1029" s="4"/>
    </row>
    <row r="1030" spans="1:9">
      <c r="A1030" s="6">
        <v>1028</v>
      </c>
      <c r="B1030" s="38" t="s">
        <v>1019</v>
      </c>
      <c r="C1030" s="25" t="str">
        <f>IF(D1030=2,"NO","YES")</f>
        <v>YES</v>
      </c>
      <c r="D1030" s="39">
        <f t="shared" si="19"/>
        <v>1.21</v>
      </c>
      <c r="E1030" s="1">
        <v>2.9887000000000001</v>
      </c>
      <c r="F1030" s="55">
        <v>8228</v>
      </c>
      <c r="G1030" s="99">
        <v>42612</v>
      </c>
      <c r="H1030" s="3" t="s">
        <v>880</v>
      </c>
      <c r="I1030" s="4"/>
    </row>
    <row r="1031" spans="1:9">
      <c r="A1031" s="6">
        <v>1029</v>
      </c>
      <c r="B1031" s="38" t="s">
        <v>1020</v>
      </c>
      <c r="C1031" s="25" t="str">
        <f>IF(D1031=2,"NO","YES")</f>
        <v>YES</v>
      </c>
      <c r="D1031" s="39">
        <f t="shared" si="19"/>
        <v>0.42</v>
      </c>
      <c r="E1031" s="1">
        <v>1.0374000000000001</v>
      </c>
      <c r="F1031" s="55">
        <v>2856</v>
      </c>
      <c r="G1031" s="99">
        <v>42612</v>
      </c>
      <c r="H1031" s="3" t="s">
        <v>880</v>
      </c>
      <c r="I1031" s="4"/>
    </row>
    <row r="1032" spans="1:9">
      <c r="A1032" s="6">
        <v>1030</v>
      </c>
      <c r="B1032" s="38" t="s">
        <v>1021</v>
      </c>
      <c r="C1032" s="25" t="str">
        <f>IF(D1032=2,"NO","YES")</f>
        <v>YES</v>
      </c>
      <c r="D1032" s="39">
        <f t="shared" si="19"/>
        <v>0.39</v>
      </c>
      <c r="E1032" s="1">
        <v>0.96330000000000016</v>
      </c>
      <c r="F1032" s="55">
        <v>2652</v>
      </c>
      <c r="G1032" s="99">
        <v>42612</v>
      </c>
      <c r="H1032" s="3" t="s">
        <v>880</v>
      </c>
      <c r="I1032" s="4"/>
    </row>
    <row r="1033" spans="1:9">
      <c r="A1033" s="6">
        <v>1031</v>
      </c>
      <c r="B1033" s="38" t="s">
        <v>1022</v>
      </c>
      <c r="C1033" s="25" t="str">
        <f>IF(D1033=2,"NO","YES")</f>
        <v>YES</v>
      </c>
      <c r="D1033" s="39">
        <f t="shared" si="19"/>
        <v>0.85</v>
      </c>
      <c r="E1033" s="1">
        <v>2.0994999999999999</v>
      </c>
      <c r="F1033" s="55">
        <v>5780</v>
      </c>
      <c r="G1033" s="99">
        <v>42612</v>
      </c>
      <c r="H1033" s="3" t="s">
        <v>880</v>
      </c>
      <c r="I1033" s="4"/>
    </row>
    <row r="1034" spans="1:9">
      <c r="A1034" s="6">
        <v>1032</v>
      </c>
      <c r="B1034" s="38" t="s">
        <v>1023</v>
      </c>
      <c r="C1034" s="25" t="str">
        <f>IF(D1034=2,"NO","YES")</f>
        <v>NO</v>
      </c>
      <c r="D1034" s="39">
        <f t="shared" si="19"/>
        <v>2</v>
      </c>
      <c r="E1034" s="1">
        <v>4.9400000000000004</v>
      </c>
      <c r="F1034" s="55">
        <v>13600</v>
      </c>
      <c r="G1034" s="99">
        <v>42612</v>
      </c>
      <c r="H1034" s="3" t="s">
        <v>880</v>
      </c>
      <c r="I1034" s="4"/>
    </row>
    <row r="1035" spans="1:9">
      <c r="A1035" s="6">
        <v>1033</v>
      </c>
      <c r="B1035" s="38" t="s">
        <v>1024</v>
      </c>
      <c r="C1035" s="25" t="str">
        <f>IF(D1035=2,"NO","YES")</f>
        <v>YES</v>
      </c>
      <c r="D1035" s="39">
        <f t="shared" si="19"/>
        <v>0.41</v>
      </c>
      <c r="E1035" s="1">
        <v>1.0126999999999999</v>
      </c>
      <c r="F1035" s="55">
        <v>2788</v>
      </c>
      <c r="G1035" s="99">
        <v>42612</v>
      </c>
      <c r="H1035" s="3" t="s">
        <v>880</v>
      </c>
      <c r="I1035" s="4"/>
    </row>
    <row r="1036" spans="1:9">
      <c r="A1036" s="6">
        <v>1034</v>
      </c>
      <c r="B1036" s="38" t="s">
        <v>1025</v>
      </c>
      <c r="C1036" s="25" t="str">
        <f>IF(D1036=2,"NO","YES")</f>
        <v>YES</v>
      </c>
      <c r="D1036" s="39">
        <f t="shared" si="19"/>
        <v>0.16</v>
      </c>
      <c r="E1036" s="1">
        <v>0.39520000000000005</v>
      </c>
      <c r="F1036" s="55">
        <v>1088</v>
      </c>
      <c r="G1036" s="99">
        <v>42612</v>
      </c>
      <c r="H1036" s="3" t="s">
        <v>880</v>
      </c>
      <c r="I1036" s="4"/>
    </row>
    <row r="1037" spans="1:9">
      <c r="A1037" s="6">
        <v>1035</v>
      </c>
      <c r="B1037" s="38" t="s">
        <v>1026</v>
      </c>
      <c r="C1037" s="25" t="str">
        <f>IF(D1037=2,"NO","YES")</f>
        <v>NO</v>
      </c>
      <c r="D1037" s="39">
        <f t="shared" si="19"/>
        <v>2</v>
      </c>
      <c r="E1037" s="1">
        <v>4.9400000000000004</v>
      </c>
      <c r="F1037" s="55">
        <v>13600</v>
      </c>
      <c r="G1037" s="99">
        <v>42612</v>
      </c>
      <c r="H1037" s="3" t="s">
        <v>880</v>
      </c>
      <c r="I1037" s="4"/>
    </row>
    <row r="1038" spans="1:9">
      <c r="A1038" s="6">
        <v>1036</v>
      </c>
      <c r="B1038" s="38" t="s">
        <v>1027</v>
      </c>
      <c r="C1038" s="25" t="str">
        <f>IF(D1038=2,"NO","YES")</f>
        <v>YES</v>
      </c>
      <c r="D1038" s="39">
        <f t="shared" si="19"/>
        <v>1.22</v>
      </c>
      <c r="E1038" s="1">
        <v>3.0134000000000003</v>
      </c>
      <c r="F1038" s="55">
        <v>8296</v>
      </c>
      <c r="G1038" s="99">
        <v>42612</v>
      </c>
      <c r="H1038" s="3" t="s">
        <v>880</v>
      </c>
      <c r="I1038" s="4"/>
    </row>
    <row r="1039" spans="1:9">
      <c r="A1039" s="6">
        <v>1037</v>
      </c>
      <c r="B1039" s="38" t="s">
        <v>1028</v>
      </c>
      <c r="C1039" s="25" t="str">
        <f>IF(D1039=2,"NO","YES")</f>
        <v>NO</v>
      </c>
      <c r="D1039" s="39">
        <f t="shared" si="19"/>
        <v>2</v>
      </c>
      <c r="E1039" s="1">
        <v>4.9400000000000004</v>
      </c>
      <c r="F1039" s="55">
        <v>13600</v>
      </c>
      <c r="G1039" s="99">
        <v>42612</v>
      </c>
      <c r="H1039" s="3" t="s">
        <v>880</v>
      </c>
      <c r="I1039" s="4"/>
    </row>
    <row r="1040" spans="1:9">
      <c r="A1040" s="6">
        <v>1038</v>
      </c>
      <c r="B1040" s="38" t="s">
        <v>1029</v>
      </c>
      <c r="C1040" s="25" t="str">
        <f>IF(D1040=2,"NO","YES")</f>
        <v>YES</v>
      </c>
      <c r="D1040" s="39">
        <f t="shared" si="19"/>
        <v>0.85</v>
      </c>
      <c r="E1040" s="1">
        <v>2.0994999999999999</v>
      </c>
      <c r="F1040" s="55">
        <v>5780</v>
      </c>
      <c r="G1040" s="99">
        <v>42612</v>
      </c>
      <c r="H1040" s="3" t="s">
        <v>880</v>
      </c>
      <c r="I1040" s="4"/>
    </row>
    <row r="1041" spans="1:9">
      <c r="A1041" s="6">
        <v>1039</v>
      </c>
      <c r="B1041" s="38" t="s">
        <v>1030</v>
      </c>
      <c r="C1041" s="25" t="str">
        <f>IF(D1041=2,"NO","YES")</f>
        <v>YES</v>
      </c>
      <c r="D1041" s="39">
        <f t="shared" si="19"/>
        <v>0.49</v>
      </c>
      <c r="E1041" s="1">
        <v>1.2103000000000002</v>
      </c>
      <c r="F1041" s="55">
        <v>3332</v>
      </c>
      <c r="G1041" s="99">
        <v>42612</v>
      </c>
      <c r="H1041" s="3" t="s">
        <v>880</v>
      </c>
      <c r="I1041" s="4"/>
    </row>
    <row r="1042" spans="1:9">
      <c r="A1042" s="6">
        <v>1040</v>
      </c>
      <c r="B1042" s="38" t="s">
        <v>1031</v>
      </c>
      <c r="C1042" s="25" t="str">
        <f>IF(D1042=2,"NO","YES")</f>
        <v>YES</v>
      </c>
      <c r="D1042" s="39">
        <f t="shared" si="19"/>
        <v>1.43</v>
      </c>
      <c r="E1042" s="1">
        <v>3.5321000000000002</v>
      </c>
      <c r="F1042" s="55">
        <v>9724</v>
      </c>
      <c r="G1042" s="99">
        <v>42612</v>
      </c>
      <c r="H1042" s="3" t="s">
        <v>880</v>
      </c>
      <c r="I1042" s="4"/>
    </row>
    <row r="1043" spans="1:9">
      <c r="A1043" s="6">
        <v>1041</v>
      </c>
      <c r="B1043" s="38" t="s">
        <v>1032</v>
      </c>
      <c r="C1043" s="25" t="str">
        <f>IF(D1043=2,"NO","YES")</f>
        <v>YES</v>
      </c>
      <c r="D1043" s="39">
        <f t="shared" si="19"/>
        <v>0.27</v>
      </c>
      <c r="E1043" s="1">
        <v>0.66690000000000005</v>
      </c>
      <c r="F1043" s="55">
        <v>1836</v>
      </c>
      <c r="G1043" s="99">
        <v>42612</v>
      </c>
      <c r="H1043" s="3" t="s">
        <v>880</v>
      </c>
      <c r="I1043" s="4"/>
    </row>
    <row r="1044" spans="1:9">
      <c r="A1044" s="6">
        <v>1042</v>
      </c>
      <c r="B1044" s="38" t="s">
        <v>1033</v>
      </c>
      <c r="C1044" s="25" t="str">
        <f>IF(D1044=2,"NO","YES")</f>
        <v>YES</v>
      </c>
      <c r="D1044" s="39">
        <f t="shared" si="19"/>
        <v>1.72</v>
      </c>
      <c r="E1044" s="1">
        <v>4.2484000000000002</v>
      </c>
      <c r="F1044" s="55">
        <v>11696</v>
      </c>
      <c r="G1044" s="99">
        <v>42612</v>
      </c>
      <c r="H1044" s="3" t="s">
        <v>880</v>
      </c>
      <c r="I1044" s="4"/>
    </row>
    <row r="1045" spans="1:9">
      <c r="A1045" s="6">
        <v>1043</v>
      </c>
      <c r="B1045" s="38" t="s">
        <v>1034</v>
      </c>
      <c r="C1045" s="25" t="str">
        <f>IF(D1045=2,"NO","YES")</f>
        <v>YES</v>
      </c>
      <c r="D1045" s="39">
        <f t="shared" si="19"/>
        <v>1.21</v>
      </c>
      <c r="E1045" s="1">
        <v>2.9887000000000001</v>
      </c>
      <c r="F1045" s="55">
        <v>8228</v>
      </c>
      <c r="G1045" s="99">
        <v>42612</v>
      </c>
      <c r="H1045" s="3" t="s">
        <v>880</v>
      </c>
      <c r="I1045" s="4"/>
    </row>
    <row r="1046" spans="1:9">
      <c r="A1046" s="6">
        <v>1044</v>
      </c>
      <c r="B1046" s="38" t="s">
        <v>1035</v>
      </c>
      <c r="C1046" s="25" t="str">
        <f>IF(D1046=2,"NO","YES")</f>
        <v>YES</v>
      </c>
      <c r="D1046" s="39">
        <f t="shared" si="19"/>
        <v>0.42</v>
      </c>
      <c r="E1046" s="1">
        <v>1.0374000000000001</v>
      </c>
      <c r="F1046" s="55">
        <v>2856</v>
      </c>
      <c r="G1046" s="99">
        <v>42612</v>
      </c>
      <c r="H1046" s="3" t="s">
        <v>880</v>
      </c>
      <c r="I1046" s="4"/>
    </row>
    <row r="1047" spans="1:9">
      <c r="A1047" s="6">
        <v>1045</v>
      </c>
      <c r="B1047" s="38" t="s">
        <v>1036</v>
      </c>
      <c r="C1047" s="25" t="str">
        <f>IF(D1047=2,"NO","YES")</f>
        <v>YES</v>
      </c>
      <c r="D1047" s="39">
        <f t="shared" si="19"/>
        <v>1.01</v>
      </c>
      <c r="E1047" s="1">
        <v>2.4947000000000004</v>
      </c>
      <c r="F1047" s="55">
        <v>6868</v>
      </c>
      <c r="G1047" s="99">
        <v>42612</v>
      </c>
      <c r="H1047" s="3" t="s">
        <v>880</v>
      </c>
      <c r="I1047" s="4"/>
    </row>
    <row r="1048" spans="1:9">
      <c r="A1048" s="6">
        <v>1046</v>
      </c>
      <c r="B1048" s="38" t="s">
        <v>1037</v>
      </c>
      <c r="C1048" s="25" t="str">
        <f>IF(D1048=2,"NO","YES")</f>
        <v>YES</v>
      </c>
      <c r="D1048" s="39">
        <f t="shared" si="19"/>
        <v>1.41</v>
      </c>
      <c r="E1048" s="1">
        <v>3.4826999999999999</v>
      </c>
      <c r="F1048" s="55">
        <v>9588</v>
      </c>
      <c r="G1048" s="99">
        <v>42612</v>
      </c>
      <c r="H1048" s="3" t="s">
        <v>880</v>
      </c>
      <c r="I1048" s="4"/>
    </row>
    <row r="1049" spans="1:9">
      <c r="A1049" s="6">
        <v>1047</v>
      </c>
      <c r="B1049" s="38" t="s">
        <v>1038</v>
      </c>
      <c r="C1049" s="25" t="str">
        <f>IF(D1049=2,"NO","YES")</f>
        <v>YES</v>
      </c>
      <c r="D1049" s="39">
        <f t="shared" si="19"/>
        <v>1.48</v>
      </c>
      <c r="E1049" s="1">
        <v>3.6556000000000002</v>
      </c>
      <c r="F1049" s="55">
        <v>10064</v>
      </c>
      <c r="G1049" s="99">
        <v>42612</v>
      </c>
      <c r="H1049" s="3" t="s">
        <v>880</v>
      </c>
      <c r="I1049" s="4"/>
    </row>
    <row r="1050" spans="1:9">
      <c r="A1050" s="6">
        <v>1048</v>
      </c>
      <c r="B1050" s="38" t="s">
        <v>1039</v>
      </c>
      <c r="C1050" s="25" t="str">
        <f>IF(D1050=2,"NO","YES")</f>
        <v>YES</v>
      </c>
      <c r="D1050" s="39">
        <f t="shared" si="19"/>
        <v>1.22</v>
      </c>
      <c r="E1050" s="1">
        <v>3.0134000000000003</v>
      </c>
      <c r="F1050" s="55">
        <v>8296</v>
      </c>
      <c r="G1050" s="99">
        <v>42612</v>
      </c>
      <c r="H1050" s="3" t="s">
        <v>880</v>
      </c>
      <c r="I1050" s="4"/>
    </row>
    <row r="1051" spans="1:9">
      <c r="A1051" s="6">
        <v>1049</v>
      </c>
      <c r="B1051" s="38" t="s">
        <v>1040</v>
      </c>
      <c r="C1051" s="25" t="str">
        <f>IF(D1051=2,"NO","YES")</f>
        <v>YES</v>
      </c>
      <c r="D1051" s="39">
        <f t="shared" si="19"/>
        <v>1.6</v>
      </c>
      <c r="E1051" s="1">
        <v>3.9520000000000004</v>
      </c>
      <c r="F1051" s="55">
        <v>10880</v>
      </c>
      <c r="G1051" s="99">
        <v>42612</v>
      </c>
      <c r="H1051" s="3" t="s">
        <v>880</v>
      </c>
      <c r="I1051" s="4"/>
    </row>
    <row r="1052" spans="1:9" ht="57" customHeight="1">
      <c r="A1052" s="6">
        <v>1050</v>
      </c>
      <c r="B1052" s="24" t="s">
        <v>1041</v>
      </c>
      <c r="C1052" s="25" t="str">
        <f>IF(D1052=2,"NO","YES")</f>
        <v>NO</v>
      </c>
      <c r="D1052" s="25">
        <f>F1052/6800</f>
        <v>2</v>
      </c>
      <c r="E1052" s="1">
        <v>4.9400000000000004</v>
      </c>
      <c r="F1052" s="26">
        <v>13600</v>
      </c>
      <c r="G1052" s="425">
        <v>42570</v>
      </c>
      <c r="H1052" s="3" t="s">
        <v>1042</v>
      </c>
      <c r="I1052" s="4"/>
    </row>
    <row r="1053" spans="1:9" ht="45">
      <c r="A1053" s="6">
        <v>1051</v>
      </c>
      <c r="B1053" s="24" t="s">
        <v>1043</v>
      </c>
      <c r="C1053" s="25" t="str">
        <f>IF(D1053=2,"NO","YES")</f>
        <v>YES</v>
      </c>
      <c r="D1053" s="25">
        <f t="shared" ref="D1053:D1078" si="20">F1053/6800</f>
        <v>0.66</v>
      </c>
      <c r="E1053" s="1">
        <v>1.6302000000000003</v>
      </c>
      <c r="F1053" s="26">
        <v>4488</v>
      </c>
      <c r="G1053" s="425">
        <v>42570</v>
      </c>
      <c r="H1053" s="3" t="s">
        <v>1042</v>
      </c>
      <c r="I1053" s="4"/>
    </row>
    <row r="1054" spans="1:9" ht="45">
      <c r="A1054" s="6">
        <v>1052</v>
      </c>
      <c r="B1054" s="24" t="s">
        <v>1044</v>
      </c>
      <c r="C1054" s="25" t="str">
        <f>IF(D1054=2,"NO","YES")</f>
        <v>YES</v>
      </c>
      <c r="D1054" s="25">
        <f t="shared" si="20"/>
        <v>1.19</v>
      </c>
      <c r="E1054" s="1">
        <v>2.9393000000000002</v>
      </c>
      <c r="F1054" s="26">
        <v>8092</v>
      </c>
      <c r="G1054" s="425">
        <v>42570</v>
      </c>
      <c r="H1054" s="3" t="s">
        <v>1042</v>
      </c>
      <c r="I1054" s="4"/>
    </row>
    <row r="1055" spans="1:9" ht="45">
      <c r="A1055" s="6">
        <v>1053</v>
      </c>
      <c r="B1055" s="24" t="s">
        <v>1045</v>
      </c>
      <c r="C1055" s="25" t="str">
        <f>IF(D1055=2,"NO","YES")</f>
        <v>NO</v>
      </c>
      <c r="D1055" s="25">
        <f t="shared" si="20"/>
        <v>2</v>
      </c>
      <c r="E1055" s="1">
        <v>4.9400000000000004</v>
      </c>
      <c r="F1055" s="26">
        <v>13600</v>
      </c>
      <c r="G1055" s="425">
        <v>42570</v>
      </c>
      <c r="H1055" s="3" t="s">
        <v>1042</v>
      </c>
      <c r="I1055" s="4"/>
    </row>
    <row r="1056" spans="1:9" ht="45">
      <c r="A1056" s="6">
        <v>1054</v>
      </c>
      <c r="B1056" s="24" t="s">
        <v>1046</v>
      </c>
      <c r="C1056" s="25" t="str">
        <f>IF(D1056=2,"NO","YES")</f>
        <v>NO</v>
      </c>
      <c r="D1056" s="25">
        <f t="shared" si="20"/>
        <v>2</v>
      </c>
      <c r="E1056" s="1">
        <v>4.9400000000000004</v>
      </c>
      <c r="F1056" s="26">
        <v>13600</v>
      </c>
      <c r="G1056" s="425">
        <v>42570</v>
      </c>
      <c r="H1056" s="3" t="s">
        <v>1042</v>
      </c>
      <c r="I1056" s="4"/>
    </row>
    <row r="1057" spans="1:9" ht="60">
      <c r="A1057" s="6">
        <v>1055</v>
      </c>
      <c r="B1057" s="24" t="s">
        <v>1047</v>
      </c>
      <c r="C1057" s="25" t="str">
        <f>IF(D1057=2,"NO","YES")</f>
        <v>NO</v>
      </c>
      <c r="D1057" s="25">
        <f t="shared" si="20"/>
        <v>2</v>
      </c>
      <c r="E1057" s="1">
        <v>4.9400000000000004</v>
      </c>
      <c r="F1057" s="26">
        <v>13600</v>
      </c>
      <c r="G1057" s="425">
        <v>42570</v>
      </c>
      <c r="H1057" s="3" t="s">
        <v>1042</v>
      </c>
      <c r="I1057" s="4"/>
    </row>
    <row r="1058" spans="1:9" ht="30">
      <c r="A1058" s="6">
        <v>1056</v>
      </c>
      <c r="B1058" s="24" t="s">
        <v>1048</v>
      </c>
      <c r="C1058" s="25" t="str">
        <f>IF(D1058=2,"NO","YES")</f>
        <v>NO</v>
      </c>
      <c r="D1058" s="25">
        <f t="shared" si="20"/>
        <v>2</v>
      </c>
      <c r="E1058" s="1">
        <v>4.9400000000000004</v>
      </c>
      <c r="F1058" s="26">
        <v>13600</v>
      </c>
      <c r="G1058" s="425">
        <v>42570</v>
      </c>
      <c r="H1058" s="3" t="s">
        <v>1042</v>
      </c>
      <c r="I1058" s="4"/>
    </row>
    <row r="1059" spans="1:9" ht="45">
      <c r="A1059" s="6">
        <v>1057</v>
      </c>
      <c r="B1059" s="24" t="s">
        <v>1049</v>
      </c>
      <c r="C1059" s="25" t="str">
        <f>IF(D1059=2,"NO","YES")</f>
        <v>YES</v>
      </c>
      <c r="D1059" s="25">
        <f t="shared" si="20"/>
        <v>0.48</v>
      </c>
      <c r="E1059" s="1">
        <v>1.1856</v>
      </c>
      <c r="F1059" s="26">
        <v>3264</v>
      </c>
      <c r="G1059" s="425">
        <v>42570</v>
      </c>
      <c r="H1059" s="3" t="s">
        <v>1042</v>
      </c>
      <c r="I1059" s="4"/>
    </row>
    <row r="1060" spans="1:9" ht="30">
      <c r="A1060" s="6">
        <v>1058</v>
      </c>
      <c r="B1060" s="24" t="s">
        <v>565</v>
      </c>
      <c r="C1060" s="25" t="str">
        <f>IF(D1060=2,"NO","YES")</f>
        <v>NO</v>
      </c>
      <c r="D1060" s="25">
        <f t="shared" si="20"/>
        <v>2</v>
      </c>
      <c r="E1060" s="1">
        <v>4.9400000000000004</v>
      </c>
      <c r="F1060" s="26">
        <v>13600</v>
      </c>
      <c r="G1060" s="425">
        <v>42570</v>
      </c>
      <c r="H1060" s="3" t="s">
        <v>1042</v>
      </c>
      <c r="I1060" s="4"/>
    </row>
    <row r="1061" spans="1:9" ht="45">
      <c r="A1061" s="6">
        <v>1059</v>
      </c>
      <c r="B1061" s="24" t="s">
        <v>1050</v>
      </c>
      <c r="C1061" s="25" t="str">
        <f>IF(D1061=2,"NO","YES")</f>
        <v>YES</v>
      </c>
      <c r="D1061" s="25">
        <f t="shared" si="20"/>
        <v>0.22</v>
      </c>
      <c r="E1061" s="1">
        <v>0.54339999999999999</v>
      </c>
      <c r="F1061" s="26">
        <v>1496</v>
      </c>
      <c r="G1061" s="425">
        <v>42570</v>
      </c>
      <c r="H1061" s="3" t="s">
        <v>1042</v>
      </c>
      <c r="I1061" s="4"/>
    </row>
    <row r="1062" spans="1:9" ht="45">
      <c r="A1062" s="6">
        <v>1060</v>
      </c>
      <c r="B1062" s="24" t="s">
        <v>1051</v>
      </c>
      <c r="C1062" s="25" t="str">
        <f>IF(D1062=2,"NO","YES")</f>
        <v>YES</v>
      </c>
      <c r="D1062" s="25">
        <f t="shared" si="20"/>
        <v>1.1299999999999999</v>
      </c>
      <c r="E1062" s="1">
        <v>2.7911000000000001</v>
      </c>
      <c r="F1062" s="26">
        <v>7684</v>
      </c>
      <c r="G1062" s="425">
        <v>42570</v>
      </c>
      <c r="H1062" s="3" t="s">
        <v>1042</v>
      </c>
      <c r="I1062" s="4"/>
    </row>
    <row r="1063" spans="1:9" ht="30">
      <c r="A1063" s="6">
        <v>1061</v>
      </c>
      <c r="B1063" s="24" t="s">
        <v>1052</v>
      </c>
      <c r="C1063" s="25" t="str">
        <f>IF(D1063=2,"NO","YES")</f>
        <v>YES</v>
      </c>
      <c r="D1063" s="25">
        <f t="shared" si="20"/>
        <v>0.86</v>
      </c>
      <c r="E1063" s="1">
        <v>2.1242000000000001</v>
      </c>
      <c r="F1063" s="26">
        <v>5848</v>
      </c>
      <c r="G1063" s="425">
        <v>42570</v>
      </c>
      <c r="H1063" s="3" t="s">
        <v>1042</v>
      </c>
      <c r="I1063" s="4"/>
    </row>
    <row r="1064" spans="1:9" ht="45">
      <c r="A1064" s="6">
        <v>1062</v>
      </c>
      <c r="B1064" s="24" t="s">
        <v>1053</v>
      </c>
      <c r="C1064" s="25" t="str">
        <f>IF(D1064=2,"NO","YES")</f>
        <v>YES</v>
      </c>
      <c r="D1064" s="25">
        <f t="shared" si="20"/>
        <v>0.34</v>
      </c>
      <c r="E1064" s="1">
        <v>0.8398000000000001</v>
      </c>
      <c r="F1064" s="26">
        <v>2312</v>
      </c>
      <c r="G1064" s="425">
        <v>42570</v>
      </c>
      <c r="H1064" s="3" t="s">
        <v>1042</v>
      </c>
      <c r="I1064" s="4"/>
    </row>
    <row r="1065" spans="1:9" ht="45">
      <c r="A1065" s="6">
        <v>1063</v>
      </c>
      <c r="B1065" s="24" t="s">
        <v>1054</v>
      </c>
      <c r="C1065" s="25" t="str">
        <f>IF(D1065=2,"NO","YES")</f>
        <v>YES</v>
      </c>
      <c r="D1065" s="25">
        <f t="shared" si="20"/>
        <v>1.45</v>
      </c>
      <c r="E1065" s="1">
        <v>3.5815000000000001</v>
      </c>
      <c r="F1065" s="26">
        <v>9860</v>
      </c>
      <c r="G1065" s="425">
        <v>42570</v>
      </c>
      <c r="H1065" s="3" t="s">
        <v>1042</v>
      </c>
      <c r="I1065" s="4"/>
    </row>
    <row r="1066" spans="1:9" ht="45">
      <c r="A1066" s="6">
        <v>1064</v>
      </c>
      <c r="B1066" s="24" t="s">
        <v>1055</v>
      </c>
      <c r="C1066" s="25" t="str">
        <f>IF(D1066=2,"NO","YES")</f>
        <v>YES</v>
      </c>
      <c r="D1066" s="25">
        <f t="shared" si="20"/>
        <v>0.72</v>
      </c>
      <c r="E1066" s="1">
        <v>1.7784</v>
      </c>
      <c r="F1066" s="26">
        <v>4896</v>
      </c>
      <c r="G1066" s="425">
        <v>42570</v>
      </c>
      <c r="H1066" s="3" t="s">
        <v>1042</v>
      </c>
      <c r="I1066" s="4"/>
    </row>
    <row r="1067" spans="1:9" ht="45">
      <c r="A1067" s="6">
        <v>1065</v>
      </c>
      <c r="B1067" s="24" t="s">
        <v>1056</v>
      </c>
      <c r="C1067" s="25" t="str">
        <f>IF(D1067=2,"NO","YES")</f>
        <v>NO</v>
      </c>
      <c r="D1067" s="25">
        <f t="shared" si="20"/>
        <v>2</v>
      </c>
      <c r="E1067" s="1">
        <v>4.9400000000000004</v>
      </c>
      <c r="F1067" s="26">
        <v>13600</v>
      </c>
      <c r="G1067" s="425">
        <v>42570</v>
      </c>
      <c r="H1067" s="3" t="s">
        <v>1042</v>
      </c>
      <c r="I1067" s="4"/>
    </row>
    <row r="1068" spans="1:9" ht="45">
      <c r="A1068" s="6">
        <v>1066</v>
      </c>
      <c r="B1068" s="24" t="s">
        <v>1057</v>
      </c>
      <c r="C1068" s="25" t="str">
        <f>IF(D1068=2,"NO","YES")</f>
        <v>YES</v>
      </c>
      <c r="D1068" s="25">
        <f t="shared" si="20"/>
        <v>0.23</v>
      </c>
      <c r="E1068" s="1">
        <v>0.56810000000000005</v>
      </c>
      <c r="F1068" s="26">
        <v>1564</v>
      </c>
      <c r="G1068" s="425">
        <v>42570</v>
      </c>
      <c r="H1068" s="3" t="s">
        <v>1042</v>
      </c>
      <c r="I1068" s="4"/>
    </row>
    <row r="1069" spans="1:9" ht="45">
      <c r="A1069" s="6">
        <v>1067</v>
      </c>
      <c r="B1069" s="24" t="s">
        <v>1058</v>
      </c>
      <c r="C1069" s="25" t="str">
        <f>IF(D1069=2,"NO","YES")</f>
        <v>YES</v>
      </c>
      <c r="D1069" s="25">
        <f t="shared" si="20"/>
        <v>1.1299999999999999</v>
      </c>
      <c r="E1069" s="1">
        <v>2.7911000000000001</v>
      </c>
      <c r="F1069" s="26">
        <v>7684</v>
      </c>
      <c r="G1069" s="425">
        <v>42570</v>
      </c>
      <c r="H1069" s="3" t="s">
        <v>1042</v>
      </c>
      <c r="I1069" s="4"/>
    </row>
    <row r="1070" spans="1:9" ht="45">
      <c r="A1070" s="6">
        <v>1068</v>
      </c>
      <c r="B1070" s="24" t="s">
        <v>1059</v>
      </c>
      <c r="C1070" s="25" t="str">
        <f>IF(D1070=2,"NO","YES")</f>
        <v>NO</v>
      </c>
      <c r="D1070" s="25">
        <f t="shared" si="20"/>
        <v>2</v>
      </c>
      <c r="E1070" s="1">
        <v>4.9400000000000004</v>
      </c>
      <c r="F1070" s="26">
        <v>13600</v>
      </c>
      <c r="G1070" s="425">
        <v>42570</v>
      </c>
      <c r="H1070" s="3" t="s">
        <v>1042</v>
      </c>
      <c r="I1070" s="4"/>
    </row>
    <row r="1071" spans="1:9" ht="45">
      <c r="A1071" s="6">
        <v>1069</v>
      </c>
      <c r="B1071" s="24" t="s">
        <v>1060</v>
      </c>
      <c r="C1071" s="25" t="str">
        <f>IF(D1071=2,"NO","YES")</f>
        <v>YES</v>
      </c>
      <c r="D1071" s="25">
        <f t="shared" si="20"/>
        <v>0.28999999999999998</v>
      </c>
      <c r="E1071" s="1">
        <v>0.71630000000000005</v>
      </c>
      <c r="F1071" s="26">
        <v>1972</v>
      </c>
      <c r="G1071" s="425">
        <v>42570</v>
      </c>
      <c r="H1071" s="3" t="s">
        <v>1042</v>
      </c>
      <c r="I1071" s="4"/>
    </row>
    <row r="1072" spans="1:9" ht="45">
      <c r="A1072" s="6">
        <v>1070</v>
      </c>
      <c r="B1072" s="24" t="s">
        <v>1061</v>
      </c>
      <c r="C1072" s="25" t="str">
        <f>IF(D1072=2,"NO","YES")</f>
        <v>YES</v>
      </c>
      <c r="D1072" s="25">
        <f t="shared" si="20"/>
        <v>1.41</v>
      </c>
      <c r="E1072" s="1">
        <v>3.4826999999999999</v>
      </c>
      <c r="F1072" s="26">
        <v>9588</v>
      </c>
      <c r="G1072" s="425">
        <v>42570</v>
      </c>
      <c r="H1072" s="3" t="s">
        <v>1042</v>
      </c>
      <c r="I1072" s="4"/>
    </row>
    <row r="1073" spans="1:9" ht="45">
      <c r="A1073" s="6">
        <v>1071</v>
      </c>
      <c r="B1073" s="24" t="s">
        <v>1062</v>
      </c>
      <c r="C1073" s="25" t="str">
        <f>IF(D1073=2,"NO","YES")</f>
        <v>YES</v>
      </c>
      <c r="D1073" s="25">
        <f t="shared" si="20"/>
        <v>0.61</v>
      </c>
      <c r="E1073" s="1">
        <v>1.5067000000000002</v>
      </c>
      <c r="F1073" s="26">
        <v>4148</v>
      </c>
      <c r="G1073" s="425">
        <v>42570</v>
      </c>
      <c r="H1073" s="3" t="s">
        <v>1042</v>
      </c>
      <c r="I1073" s="4"/>
    </row>
    <row r="1074" spans="1:9" ht="45">
      <c r="A1074" s="6">
        <v>1072</v>
      </c>
      <c r="B1074" s="24" t="s">
        <v>1063</v>
      </c>
      <c r="C1074" s="25" t="str">
        <f>IF(D1074=2,"NO","YES")</f>
        <v>YES</v>
      </c>
      <c r="D1074" s="25">
        <f t="shared" si="20"/>
        <v>1.1399999999999999</v>
      </c>
      <c r="E1074" s="1">
        <v>2.8157999999999999</v>
      </c>
      <c r="F1074" s="26">
        <v>7752</v>
      </c>
      <c r="G1074" s="425">
        <v>42570</v>
      </c>
      <c r="H1074" s="3" t="s">
        <v>1042</v>
      </c>
      <c r="I1074" s="4"/>
    </row>
    <row r="1075" spans="1:9" ht="45">
      <c r="A1075" s="6">
        <v>1073</v>
      </c>
      <c r="B1075" s="24" t="s">
        <v>1064</v>
      </c>
      <c r="C1075" s="25" t="str">
        <f>IF(D1075=2,"NO","YES")</f>
        <v>YES</v>
      </c>
      <c r="D1075" s="25">
        <f t="shared" si="20"/>
        <v>0.18</v>
      </c>
      <c r="E1075" s="1">
        <v>0.4446</v>
      </c>
      <c r="F1075" s="26">
        <v>1224</v>
      </c>
      <c r="G1075" s="425">
        <v>42570</v>
      </c>
      <c r="H1075" s="3" t="s">
        <v>1042</v>
      </c>
      <c r="I1075" s="4"/>
    </row>
    <row r="1076" spans="1:9" ht="45">
      <c r="A1076" s="6">
        <v>1074</v>
      </c>
      <c r="B1076" s="24" t="s">
        <v>1065</v>
      </c>
      <c r="C1076" s="25" t="str">
        <f>IF(D1076=2,"NO","YES")</f>
        <v>YES</v>
      </c>
      <c r="D1076" s="25">
        <f t="shared" si="20"/>
        <v>0.15</v>
      </c>
      <c r="E1076" s="1">
        <v>0.3705</v>
      </c>
      <c r="F1076" s="26">
        <v>1020</v>
      </c>
      <c r="G1076" s="425">
        <v>42570</v>
      </c>
      <c r="H1076" s="3" t="s">
        <v>1042</v>
      </c>
      <c r="I1076" s="4"/>
    </row>
    <row r="1077" spans="1:9" ht="60">
      <c r="A1077" s="6">
        <v>1075</v>
      </c>
      <c r="B1077" s="24" t="s">
        <v>1066</v>
      </c>
      <c r="C1077" s="25" t="str">
        <f>IF(D1077=2,"NO","YES")</f>
        <v>YES</v>
      </c>
      <c r="D1077" s="25">
        <f t="shared" si="20"/>
        <v>0.66</v>
      </c>
      <c r="E1077" s="1">
        <v>1.6302000000000003</v>
      </c>
      <c r="F1077" s="26">
        <v>4488</v>
      </c>
      <c r="G1077" s="425">
        <v>42570</v>
      </c>
      <c r="H1077" s="3" t="s">
        <v>1042</v>
      </c>
      <c r="I1077" s="4"/>
    </row>
    <row r="1078" spans="1:9" ht="45">
      <c r="A1078" s="6">
        <v>1076</v>
      </c>
      <c r="B1078" s="24" t="s">
        <v>1067</v>
      </c>
      <c r="C1078" s="25" t="str">
        <f>IF(D1078=2,"NO","YES")</f>
        <v>NO</v>
      </c>
      <c r="D1078" s="25">
        <f t="shared" si="20"/>
        <v>2</v>
      </c>
      <c r="E1078" s="1">
        <v>4.9400000000000004</v>
      </c>
      <c r="F1078" s="26">
        <v>13600</v>
      </c>
      <c r="G1078" s="425">
        <v>42570</v>
      </c>
      <c r="H1078" s="3" t="s">
        <v>1042</v>
      </c>
      <c r="I1078" s="4"/>
    </row>
    <row r="1079" spans="1:9">
      <c r="A1079" s="6">
        <v>1077</v>
      </c>
      <c r="B1079" s="28" t="s">
        <v>1068</v>
      </c>
      <c r="C1079" s="25" t="str">
        <f>IF(D1079=2,"NO","YES")</f>
        <v>YES</v>
      </c>
      <c r="D1079" s="29">
        <f>F1079/6800</f>
        <v>1.02</v>
      </c>
      <c r="E1079" s="1">
        <v>2.5194000000000001</v>
      </c>
      <c r="F1079" s="30">
        <v>6936</v>
      </c>
      <c r="G1079" s="109">
        <v>42656</v>
      </c>
      <c r="H1079" s="3" t="s">
        <v>1042</v>
      </c>
      <c r="I1079" s="4"/>
    </row>
    <row r="1080" spans="1:9">
      <c r="A1080" s="6">
        <v>1078</v>
      </c>
      <c r="B1080" s="28" t="s">
        <v>1069</v>
      </c>
      <c r="C1080" s="25" t="str">
        <f>IF(D1080=2,"NO","YES")</f>
        <v>YES</v>
      </c>
      <c r="D1080" s="29">
        <f>F1080/6800</f>
        <v>1.03</v>
      </c>
      <c r="E1080" s="1">
        <v>2.5441000000000003</v>
      </c>
      <c r="F1080" s="30">
        <v>7004</v>
      </c>
      <c r="G1080" s="109">
        <v>42656</v>
      </c>
      <c r="H1080" s="3" t="s">
        <v>1042</v>
      </c>
      <c r="I1080" s="4"/>
    </row>
    <row r="1081" spans="1:9" ht="45">
      <c r="A1081" s="6">
        <v>1079</v>
      </c>
      <c r="B1081" s="28" t="s">
        <v>1070</v>
      </c>
      <c r="C1081" s="25" t="str">
        <f>IF(D1081=2,"NO","YES")</f>
        <v>YES</v>
      </c>
      <c r="D1081" s="29">
        <f>F1081/6800</f>
        <v>1.2</v>
      </c>
      <c r="E1081" s="1">
        <v>2.964</v>
      </c>
      <c r="F1081" s="33">
        <v>8160</v>
      </c>
      <c r="G1081" s="97">
        <v>42728</v>
      </c>
      <c r="H1081" s="3" t="s">
        <v>1042</v>
      </c>
      <c r="I1081" s="4"/>
    </row>
    <row r="1082" spans="1:9" ht="45">
      <c r="A1082" s="6">
        <v>1080</v>
      </c>
      <c r="B1082" s="28" t="s">
        <v>1071</v>
      </c>
      <c r="C1082" s="25" t="str">
        <f>IF(D1082=2,"NO","YES")</f>
        <v>YES</v>
      </c>
      <c r="D1082" s="29">
        <f>F1082/6800</f>
        <v>0.04</v>
      </c>
      <c r="E1082" s="1">
        <v>9.8800000000000013E-2</v>
      </c>
      <c r="F1082" s="33">
        <v>272</v>
      </c>
      <c r="G1082" s="97">
        <v>42728</v>
      </c>
      <c r="H1082" s="3" t="s">
        <v>1042</v>
      </c>
      <c r="I1082" s="4"/>
    </row>
    <row r="1083" spans="1:9" ht="45">
      <c r="A1083" s="6">
        <v>1081</v>
      </c>
      <c r="B1083" s="24" t="s">
        <v>1072</v>
      </c>
      <c r="C1083" s="25" t="str">
        <f>IF(D1083=2,"NO","YES")</f>
        <v>YES</v>
      </c>
      <c r="D1083" s="25">
        <f>F1083/6800</f>
        <v>0.53</v>
      </c>
      <c r="E1083" s="1">
        <v>1.3091000000000002</v>
      </c>
      <c r="F1083" s="26">
        <v>3604</v>
      </c>
      <c r="G1083" s="425">
        <v>42570</v>
      </c>
      <c r="H1083" s="3" t="s">
        <v>1073</v>
      </c>
      <c r="I1083" s="4"/>
    </row>
    <row r="1084" spans="1:9" ht="45">
      <c r="A1084" s="6">
        <v>1082</v>
      </c>
      <c r="B1084" s="24" t="s">
        <v>1074</v>
      </c>
      <c r="C1084" s="25" t="str">
        <f>IF(D1084=2,"NO","YES")</f>
        <v>YES</v>
      </c>
      <c r="D1084" s="25">
        <f t="shared" ref="D1084:D1147" si="21">F1084/6800</f>
        <v>0.47</v>
      </c>
      <c r="E1084" s="1">
        <v>1.1609</v>
      </c>
      <c r="F1084" s="26">
        <v>3196</v>
      </c>
      <c r="G1084" s="425">
        <v>42570</v>
      </c>
      <c r="H1084" s="3" t="s">
        <v>1073</v>
      </c>
      <c r="I1084" s="4"/>
    </row>
    <row r="1085" spans="1:9" ht="30">
      <c r="A1085" s="6">
        <v>1083</v>
      </c>
      <c r="B1085" s="24" t="s">
        <v>1075</v>
      </c>
      <c r="C1085" s="25" t="str">
        <f>IF(D1085=2,"NO","YES")</f>
        <v>YES</v>
      </c>
      <c r="D1085" s="25">
        <f t="shared" si="21"/>
        <v>0.23</v>
      </c>
      <c r="E1085" s="1">
        <v>0.56810000000000005</v>
      </c>
      <c r="F1085" s="26">
        <v>1564</v>
      </c>
      <c r="G1085" s="425">
        <v>42570</v>
      </c>
      <c r="H1085" s="3" t="s">
        <v>1073</v>
      </c>
      <c r="I1085" s="4"/>
    </row>
    <row r="1086" spans="1:9" ht="30">
      <c r="A1086" s="6">
        <v>1084</v>
      </c>
      <c r="B1086" s="24" t="s">
        <v>1076</v>
      </c>
      <c r="C1086" s="25" t="str">
        <f>IF(D1086=2,"NO","YES")</f>
        <v>YES</v>
      </c>
      <c r="D1086" s="25">
        <f t="shared" si="21"/>
        <v>0.97</v>
      </c>
      <c r="E1086" s="1">
        <v>2.3959000000000001</v>
      </c>
      <c r="F1086" s="26">
        <v>6596</v>
      </c>
      <c r="G1086" s="425">
        <v>42570</v>
      </c>
      <c r="H1086" s="3" t="s">
        <v>1073</v>
      </c>
      <c r="I1086" s="4"/>
    </row>
    <row r="1087" spans="1:9" ht="45">
      <c r="A1087" s="6">
        <v>1085</v>
      </c>
      <c r="B1087" s="24" t="s">
        <v>1077</v>
      </c>
      <c r="C1087" s="25" t="str">
        <f>IF(D1087=2,"NO","YES")</f>
        <v>NO</v>
      </c>
      <c r="D1087" s="25">
        <f t="shared" si="21"/>
        <v>2</v>
      </c>
      <c r="E1087" s="1">
        <v>4.9400000000000004</v>
      </c>
      <c r="F1087" s="26">
        <v>13600</v>
      </c>
      <c r="G1087" s="425">
        <v>42570</v>
      </c>
      <c r="H1087" s="3" t="s">
        <v>1073</v>
      </c>
      <c r="I1087" s="4"/>
    </row>
    <row r="1088" spans="1:9" ht="45">
      <c r="A1088" s="6">
        <v>1086</v>
      </c>
      <c r="B1088" s="24" t="s">
        <v>1078</v>
      </c>
      <c r="C1088" s="25" t="str">
        <f>IF(D1088=2,"NO","YES")</f>
        <v>NO</v>
      </c>
      <c r="D1088" s="25">
        <f t="shared" si="21"/>
        <v>2</v>
      </c>
      <c r="E1088" s="1">
        <v>4.9400000000000004</v>
      </c>
      <c r="F1088" s="26">
        <v>13600</v>
      </c>
      <c r="G1088" s="425">
        <v>42570</v>
      </c>
      <c r="H1088" s="3" t="s">
        <v>1073</v>
      </c>
      <c r="I1088" s="4"/>
    </row>
    <row r="1089" spans="1:9" ht="45">
      <c r="A1089" s="6">
        <v>1087</v>
      </c>
      <c r="B1089" s="24" t="s">
        <v>1079</v>
      </c>
      <c r="C1089" s="25" t="str">
        <f>IF(D1089=2,"NO","YES")</f>
        <v>YES</v>
      </c>
      <c r="D1089" s="25">
        <f t="shared" si="21"/>
        <v>0.32</v>
      </c>
      <c r="E1089" s="1">
        <v>0.7904000000000001</v>
      </c>
      <c r="F1089" s="26">
        <v>2176</v>
      </c>
      <c r="G1089" s="425">
        <v>42570</v>
      </c>
      <c r="H1089" s="3" t="s">
        <v>1073</v>
      </c>
      <c r="I1089" s="4"/>
    </row>
    <row r="1090" spans="1:9" ht="60">
      <c r="A1090" s="6">
        <v>1088</v>
      </c>
      <c r="B1090" s="24" t="s">
        <v>1080</v>
      </c>
      <c r="C1090" s="25" t="str">
        <f>IF(D1090=2,"NO","YES")</f>
        <v>YES</v>
      </c>
      <c r="D1090" s="25">
        <f t="shared" si="21"/>
        <v>1.17</v>
      </c>
      <c r="E1090" s="1">
        <v>2.8898999999999999</v>
      </c>
      <c r="F1090" s="26">
        <v>7956</v>
      </c>
      <c r="G1090" s="425">
        <v>42570</v>
      </c>
      <c r="H1090" s="3" t="s">
        <v>1073</v>
      </c>
      <c r="I1090" s="4"/>
    </row>
    <row r="1091" spans="1:9" ht="45">
      <c r="A1091" s="6">
        <v>1089</v>
      </c>
      <c r="B1091" s="24" t="s">
        <v>1081</v>
      </c>
      <c r="C1091" s="25" t="str">
        <f>IF(D1091=2,"NO","YES")</f>
        <v>YES</v>
      </c>
      <c r="D1091" s="25">
        <f t="shared" si="21"/>
        <v>1.0900000000000001</v>
      </c>
      <c r="E1091" s="1">
        <v>2.6923000000000004</v>
      </c>
      <c r="F1091" s="26">
        <v>7412</v>
      </c>
      <c r="G1091" s="425">
        <v>42570</v>
      </c>
      <c r="H1091" s="3" t="s">
        <v>1073</v>
      </c>
      <c r="I1091" s="4"/>
    </row>
    <row r="1092" spans="1:9" ht="45">
      <c r="A1092" s="6">
        <v>1090</v>
      </c>
      <c r="B1092" s="24" t="s">
        <v>1082</v>
      </c>
      <c r="C1092" s="25" t="str">
        <f>IF(D1092=2,"NO","YES")</f>
        <v>NO</v>
      </c>
      <c r="D1092" s="25">
        <f t="shared" si="21"/>
        <v>2</v>
      </c>
      <c r="E1092" s="1">
        <v>4.9400000000000004</v>
      </c>
      <c r="F1092" s="26">
        <v>13600</v>
      </c>
      <c r="G1092" s="425">
        <v>42570</v>
      </c>
      <c r="H1092" s="3" t="s">
        <v>1073</v>
      </c>
      <c r="I1092" s="4"/>
    </row>
    <row r="1093" spans="1:9" ht="45">
      <c r="A1093" s="6">
        <v>1091</v>
      </c>
      <c r="B1093" s="24" t="s">
        <v>1083</v>
      </c>
      <c r="C1093" s="25" t="str">
        <f>IF(D1093=2,"NO","YES")</f>
        <v>YES</v>
      </c>
      <c r="D1093" s="25">
        <f t="shared" si="21"/>
        <v>1.76</v>
      </c>
      <c r="E1093" s="1">
        <v>4.3472</v>
      </c>
      <c r="F1093" s="26">
        <v>11968</v>
      </c>
      <c r="G1093" s="425">
        <v>42570</v>
      </c>
      <c r="H1093" s="3" t="s">
        <v>1073</v>
      </c>
      <c r="I1093" s="4"/>
    </row>
    <row r="1094" spans="1:9" ht="45">
      <c r="A1094" s="6">
        <v>1092</v>
      </c>
      <c r="B1094" s="24" t="s">
        <v>1084</v>
      </c>
      <c r="C1094" s="25" t="str">
        <f>IF(D1094=2,"NO","YES")</f>
        <v>NO</v>
      </c>
      <c r="D1094" s="25">
        <f t="shared" si="21"/>
        <v>2</v>
      </c>
      <c r="E1094" s="1">
        <v>4.9400000000000004</v>
      </c>
      <c r="F1094" s="26">
        <v>13600</v>
      </c>
      <c r="G1094" s="425">
        <v>42570</v>
      </c>
      <c r="H1094" s="3" t="s">
        <v>1073</v>
      </c>
      <c r="I1094" s="4"/>
    </row>
    <row r="1095" spans="1:9" ht="45">
      <c r="A1095" s="6">
        <v>1093</v>
      </c>
      <c r="B1095" s="24" t="s">
        <v>1085</v>
      </c>
      <c r="C1095" s="25" t="str">
        <f>IF(D1095=2,"NO","YES")</f>
        <v>NO</v>
      </c>
      <c r="D1095" s="25">
        <f t="shared" si="21"/>
        <v>2</v>
      </c>
      <c r="E1095" s="1">
        <v>4.9400000000000004</v>
      </c>
      <c r="F1095" s="26">
        <v>13600</v>
      </c>
      <c r="G1095" s="425">
        <v>42570</v>
      </c>
      <c r="H1095" s="3" t="s">
        <v>1073</v>
      </c>
      <c r="I1095" s="4"/>
    </row>
    <row r="1096" spans="1:9" ht="45">
      <c r="A1096" s="6">
        <v>1094</v>
      </c>
      <c r="B1096" s="24" t="s">
        <v>1086</v>
      </c>
      <c r="C1096" s="25" t="str">
        <f>IF(D1096=2,"NO","YES")</f>
        <v>YES</v>
      </c>
      <c r="D1096" s="25">
        <f t="shared" si="21"/>
        <v>1.95</v>
      </c>
      <c r="E1096" s="1">
        <v>4.8165000000000004</v>
      </c>
      <c r="F1096" s="26">
        <v>13260</v>
      </c>
      <c r="G1096" s="425">
        <v>42570</v>
      </c>
      <c r="H1096" s="3" t="s">
        <v>1073</v>
      </c>
      <c r="I1096" s="4"/>
    </row>
    <row r="1097" spans="1:9" ht="45">
      <c r="A1097" s="6">
        <v>1095</v>
      </c>
      <c r="B1097" s="24" t="s">
        <v>1087</v>
      </c>
      <c r="C1097" s="25" t="str">
        <f>IF(D1097=2,"NO","YES")</f>
        <v>NO</v>
      </c>
      <c r="D1097" s="25">
        <f t="shared" si="21"/>
        <v>2</v>
      </c>
      <c r="E1097" s="1">
        <v>4.9400000000000004</v>
      </c>
      <c r="F1097" s="26">
        <v>13600</v>
      </c>
      <c r="G1097" s="425">
        <v>42570</v>
      </c>
      <c r="H1097" s="3" t="s">
        <v>1073</v>
      </c>
      <c r="I1097" s="4"/>
    </row>
    <row r="1098" spans="1:9" ht="45">
      <c r="A1098" s="6">
        <v>1096</v>
      </c>
      <c r="B1098" s="24" t="s">
        <v>1088</v>
      </c>
      <c r="C1098" s="25" t="str">
        <f>IF(D1098=2,"NO","YES")</f>
        <v>YES</v>
      </c>
      <c r="D1098" s="25">
        <f t="shared" si="21"/>
        <v>1.02</v>
      </c>
      <c r="E1098" s="1">
        <v>2.5194000000000001</v>
      </c>
      <c r="F1098" s="26">
        <v>6936</v>
      </c>
      <c r="G1098" s="425">
        <v>42570</v>
      </c>
      <c r="H1098" s="3" t="s">
        <v>1073</v>
      </c>
      <c r="I1098" s="4"/>
    </row>
    <row r="1099" spans="1:9" ht="45">
      <c r="A1099" s="6">
        <v>1097</v>
      </c>
      <c r="B1099" s="24" t="s">
        <v>1089</v>
      </c>
      <c r="C1099" s="25" t="str">
        <f>IF(D1099=2,"NO","YES")</f>
        <v>YES</v>
      </c>
      <c r="D1099" s="25">
        <f t="shared" si="21"/>
        <v>1.17</v>
      </c>
      <c r="E1099" s="1">
        <v>2.8898999999999999</v>
      </c>
      <c r="F1099" s="26">
        <v>7956</v>
      </c>
      <c r="G1099" s="425">
        <v>42570</v>
      </c>
      <c r="H1099" s="3" t="s">
        <v>1073</v>
      </c>
      <c r="I1099" s="4"/>
    </row>
    <row r="1100" spans="1:9" ht="45">
      <c r="A1100" s="6">
        <v>1098</v>
      </c>
      <c r="B1100" s="24" t="s">
        <v>1090</v>
      </c>
      <c r="C1100" s="25" t="str">
        <f>IF(D1100=2,"NO","YES")</f>
        <v>NO</v>
      </c>
      <c r="D1100" s="25">
        <f t="shared" si="21"/>
        <v>2</v>
      </c>
      <c r="E1100" s="1">
        <v>4.9400000000000004</v>
      </c>
      <c r="F1100" s="26">
        <v>13600</v>
      </c>
      <c r="G1100" s="425">
        <v>42570</v>
      </c>
      <c r="H1100" s="3" t="s">
        <v>1073</v>
      </c>
      <c r="I1100" s="4"/>
    </row>
    <row r="1101" spans="1:9" ht="45">
      <c r="A1101" s="6">
        <v>1099</v>
      </c>
      <c r="B1101" s="24" t="s">
        <v>1091</v>
      </c>
      <c r="C1101" s="25" t="str">
        <f>IF(D1101=2,"NO","YES")</f>
        <v>YES</v>
      </c>
      <c r="D1101" s="25">
        <f t="shared" si="21"/>
        <v>0.61</v>
      </c>
      <c r="E1101" s="1">
        <v>1.5067000000000002</v>
      </c>
      <c r="F1101" s="26">
        <v>4148</v>
      </c>
      <c r="G1101" s="425">
        <v>42570</v>
      </c>
      <c r="H1101" s="3" t="s">
        <v>1073</v>
      </c>
      <c r="I1101" s="4"/>
    </row>
    <row r="1102" spans="1:9" ht="45">
      <c r="A1102" s="6">
        <v>1100</v>
      </c>
      <c r="B1102" s="24" t="s">
        <v>1092</v>
      </c>
      <c r="C1102" s="25" t="str">
        <f>IF(D1102=2,"NO","YES")</f>
        <v>YES</v>
      </c>
      <c r="D1102" s="25">
        <f t="shared" si="21"/>
        <v>0.73</v>
      </c>
      <c r="E1102" s="1">
        <v>1.8031000000000001</v>
      </c>
      <c r="F1102" s="26">
        <v>4964</v>
      </c>
      <c r="G1102" s="425">
        <v>42570</v>
      </c>
      <c r="H1102" s="3" t="s">
        <v>1073</v>
      </c>
      <c r="I1102" s="4"/>
    </row>
    <row r="1103" spans="1:9" ht="45">
      <c r="A1103" s="6">
        <v>1101</v>
      </c>
      <c r="B1103" s="24" t="s">
        <v>1093</v>
      </c>
      <c r="C1103" s="25" t="str">
        <f>IF(D1103=2,"NO","YES")</f>
        <v>YES</v>
      </c>
      <c r="D1103" s="25">
        <f t="shared" si="21"/>
        <v>1.0900000000000001</v>
      </c>
      <c r="E1103" s="1">
        <v>2.6923000000000004</v>
      </c>
      <c r="F1103" s="26">
        <v>7412</v>
      </c>
      <c r="G1103" s="425">
        <v>42570</v>
      </c>
      <c r="H1103" s="3" t="s">
        <v>1073</v>
      </c>
      <c r="I1103" s="4"/>
    </row>
    <row r="1104" spans="1:9" ht="45">
      <c r="A1104" s="6">
        <v>1102</v>
      </c>
      <c r="B1104" s="24" t="s">
        <v>1094</v>
      </c>
      <c r="C1104" s="25" t="str">
        <f>IF(D1104=2,"NO","YES")</f>
        <v>YES</v>
      </c>
      <c r="D1104" s="25">
        <f t="shared" si="21"/>
        <v>1.51</v>
      </c>
      <c r="E1104" s="1">
        <v>3.7297000000000002</v>
      </c>
      <c r="F1104" s="26">
        <v>10268</v>
      </c>
      <c r="G1104" s="425">
        <v>42570</v>
      </c>
      <c r="H1104" s="3" t="s">
        <v>1073</v>
      </c>
      <c r="I1104" s="4"/>
    </row>
    <row r="1105" spans="1:9" ht="45">
      <c r="A1105" s="6">
        <v>1103</v>
      </c>
      <c r="B1105" s="24" t="s">
        <v>1095</v>
      </c>
      <c r="C1105" s="25" t="str">
        <f>IF(D1105=2,"NO","YES")</f>
        <v>YES</v>
      </c>
      <c r="D1105" s="25">
        <f t="shared" si="21"/>
        <v>0.49</v>
      </c>
      <c r="E1105" s="1">
        <v>1.2103000000000002</v>
      </c>
      <c r="F1105" s="26">
        <v>3332</v>
      </c>
      <c r="G1105" s="425">
        <v>42570</v>
      </c>
      <c r="H1105" s="3" t="s">
        <v>1073</v>
      </c>
      <c r="I1105" s="4"/>
    </row>
    <row r="1106" spans="1:9" ht="45">
      <c r="A1106" s="6">
        <v>1104</v>
      </c>
      <c r="B1106" s="56" t="s">
        <v>1096</v>
      </c>
      <c r="C1106" s="25" t="str">
        <f>IF(D1106=2,"NO","YES")</f>
        <v>YES</v>
      </c>
      <c r="D1106" s="25">
        <f t="shared" si="21"/>
        <v>1.53</v>
      </c>
      <c r="E1106" s="1">
        <v>3.7791000000000006</v>
      </c>
      <c r="F1106" s="26">
        <v>10404</v>
      </c>
      <c r="G1106" s="425">
        <v>42570</v>
      </c>
      <c r="H1106" s="3" t="s">
        <v>1073</v>
      </c>
      <c r="I1106" s="4"/>
    </row>
    <row r="1107" spans="1:9" ht="30">
      <c r="A1107" s="6">
        <v>1105</v>
      </c>
      <c r="B1107" s="24" t="s">
        <v>1097</v>
      </c>
      <c r="C1107" s="25" t="str">
        <f>IF(D1107=2,"NO","YES")</f>
        <v>YES</v>
      </c>
      <c r="D1107" s="25">
        <f t="shared" si="21"/>
        <v>1.63</v>
      </c>
      <c r="E1107" s="1">
        <v>4.0261000000000005</v>
      </c>
      <c r="F1107" s="26">
        <v>11084</v>
      </c>
      <c r="G1107" s="425">
        <v>42570</v>
      </c>
      <c r="H1107" s="3" t="s">
        <v>1073</v>
      </c>
      <c r="I1107" s="4"/>
    </row>
    <row r="1108" spans="1:9" ht="45">
      <c r="A1108" s="6">
        <v>1106</v>
      </c>
      <c r="B1108" s="24" t="s">
        <v>1098</v>
      </c>
      <c r="C1108" s="25" t="str">
        <f>IF(D1108=2,"NO","YES")</f>
        <v>YES</v>
      </c>
      <c r="D1108" s="25">
        <f t="shared" si="21"/>
        <v>0.23</v>
      </c>
      <c r="E1108" s="1">
        <v>0.56810000000000005</v>
      </c>
      <c r="F1108" s="26">
        <v>1564</v>
      </c>
      <c r="G1108" s="425">
        <v>42570</v>
      </c>
      <c r="H1108" s="3" t="s">
        <v>1073</v>
      </c>
      <c r="I1108" s="4"/>
    </row>
    <row r="1109" spans="1:9" ht="45">
      <c r="A1109" s="6">
        <v>1107</v>
      </c>
      <c r="B1109" s="24" t="s">
        <v>1099</v>
      </c>
      <c r="C1109" s="25" t="str">
        <f>IF(D1109=2,"NO","YES")</f>
        <v>YES</v>
      </c>
      <c r="D1109" s="25">
        <f t="shared" si="21"/>
        <v>0.4</v>
      </c>
      <c r="E1109" s="1">
        <v>0.9880000000000001</v>
      </c>
      <c r="F1109" s="26">
        <v>2720</v>
      </c>
      <c r="G1109" s="425">
        <v>42570</v>
      </c>
      <c r="H1109" s="3" t="s">
        <v>1073</v>
      </c>
      <c r="I1109" s="4"/>
    </row>
    <row r="1110" spans="1:9" ht="45">
      <c r="A1110" s="6">
        <v>1108</v>
      </c>
      <c r="B1110" s="24" t="s">
        <v>1100</v>
      </c>
      <c r="C1110" s="25" t="str">
        <f>IF(D1110=2,"NO","YES")</f>
        <v>YES</v>
      </c>
      <c r="D1110" s="25">
        <f t="shared" si="21"/>
        <v>1.51</v>
      </c>
      <c r="E1110" s="1">
        <v>3.7297000000000002</v>
      </c>
      <c r="F1110" s="26">
        <v>10268</v>
      </c>
      <c r="G1110" s="425">
        <v>42570</v>
      </c>
      <c r="H1110" s="3" t="s">
        <v>1073</v>
      </c>
      <c r="I1110" s="4"/>
    </row>
    <row r="1111" spans="1:9" ht="45">
      <c r="A1111" s="6">
        <v>1109</v>
      </c>
      <c r="B1111" s="24" t="s">
        <v>1101</v>
      </c>
      <c r="C1111" s="25" t="str">
        <f>IF(D1111=2,"NO","YES")</f>
        <v>YES</v>
      </c>
      <c r="D1111" s="25">
        <f t="shared" si="21"/>
        <v>1.22</v>
      </c>
      <c r="E1111" s="1">
        <v>3.0134000000000003</v>
      </c>
      <c r="F1111" s="26">
        <v>8296</v>
      </c>
      <c r="G1111" s="425">
        <v>42570</v>
      </c>
      <c r="H1111" s="3" t="s">
        <v>1073</v>
      </c>
      <c r="I1111" s="4"/>
    </row>
    <row r="1112" spans="1:9" ht="45">
      <c r="A1112" s="6">
        <v>1110</v>
      </c>
      <c r="B1112" s="24" t="s">
        <v>1102</v>
      </c>
      <c r="C1112" s="25" t="str">
        <f>IF(D1112=2,"NO","YES")</f>
        <v>NO</v>
      </c>
      <c r="D1112" s="25">
        <f t="shared" si="21"/>
        <v>2</v>
      </c>
      <c r="E1112" s="1">
        <v>4.9400000000000004</v>
      </c>
      <c r="F1112" s="26">
        <v>13600</v>
      </c>
      <c r="G1112" s="425">
        <v>42570</v>
      </c>
      <c r="H1112" s="3" t="s">
        <v>1073</v>
      </c>
      <c r="I1112" s="4"/>
    </row>
    <row r="1113" spans="1:9" ht="45">
      <c r="A1113" s="6">
        <v>1111</v>
      </c>
      <c r="B1113" s="24" t="s">
        <v>1103</v>
      </c>
      <c r="C1113" s="25" t="str">
        <f>IF(D1113=2,"NO","YES")</f>
        <v>YES</v>
      </c>
      <c r="D1113" s="25">
        <f t="shared" si="21"/>
        <v>1.44</v>
      </c>
      <c r="E1113" s="1">
        <v>3.5568</v>
      </c>
      <c r="F1113" s="26">
        <v>9792</v>
      </c>
      <c r="G1113" s="425">
        <v>42570</v>
      </c>
      <c r="H1113" s="3" t="s">
        <v>1073</v>
      </c>
      <c r="I1113" s="4"/>
    </row>
    <row r="1114" spans="1:9" ht="45">
      <c r="A1114" s="6">
        <v>1112</v>
      </c>
      <c r="B1114" s="24" t="s">
        <v>1104</v>
      </c>
      <c r="C1114" s="25" t="str">
        <f>IF(D1114=2,"NO","YES")</f>
        <v>YES</v>
      </c>
      <c r="D1114" s="25">
        <f t="shared" si="21"/>
        <v>0.74</v>
      </c>
      <c r="E1114" s="1">
        <v>1.8278000000000001</v>
      </c>
      <c r="F1114" s="26">
        <v>5032</v>
      </c>
      <c r="G1114" s="425">
        <v>42570</v>
      </c>
      <c r="H1114" s="3" t="s">
        <v>1073</v>
      </c>
      <c r="I1114" s="4"/>
    </row>
    <row r="1115" spans="1:9" ht="45">
      <c r="A1115" s="6">
        <v>1113</v>
      </c>
      <c r="B1115" s="24" t="s">
        <v>1105</v>
      </c>
      <c r="C1115" s="25" t="str">
        <f>IF(D1115=2,"NO","YES")</f>
        <v>YES</v>
      </c>
      <c r="D1115" s="25">
        <f t="shared" si="21"/>
        <v>1.02</v>
      </c>
      <c r="E1115" s="1">
        <v>2.5194000000000001</v>
      </c>
      <c r="F1115" s="26">
        <v>6936</v>
      </c>
      <c r="G1115" s="425">
        <v>42570</v>
      </c>
      <c r="H1115" s="3" t="s">
        <v>1073</v>
      </c>
      <c r="I1115" s="4"/>
    </row>
    <row r="1116" spans="1:9" ht="45">
      <c r="A1116" s="6">
        <v>1114</v>
      </c>
      <c r="B1116" s="24" t="s">
        <v>1106</v>
      </c>
      <c r="C1116" s="25" t="str">
        <f>IF(D1116=2,"NO","YES")</f>
        <v>YES</v>
      </c>
      <c r="D1116" s="25">
        <f t="shared" si="21"/>
        <v>1.1000000000000001</v>
      </c>
      <c r="E1116" s="1">
        <v>2.7170000000000005</v>
      </c>
      <c r="F1116" s="26">
        <v>7480</v>
      </c>
      <c r="G1116" s="425">
        <v>42570</v>
      </c>
      <c r="H1116" s="3" t="s">
        <v>1073</v>
      </c>
      <c r="I1116" s="4"/>
    </row>
    <row r="1117" spans="1:9" ht="60">
      <c r="A1117" s="6">
        <v>1115</v>
      </c>
      <c r="B1117" s="24" t="s">
        <v>1107</v>
      </c>
      <c r="C1117" s="25" t="str">
        <f>IF(D1117=2,"NO","YES")</f>
        <v>YES</v>
      </c>
      <c r="D1117" s="25">
        <f t="shared" si="21"/>
        <v>0.11</v>
      </c>
      <c r="E1117" s="1">
        <v>0.2717</v>
      </c>
      <c r="F1117" s="26">
        <v>748</v>
      </c>
      <c r="G1117" s="425">
        <v>42570</v>
      </c>
      <c r="H1117" s="3" t="s">
        <v>1073</v>
      </c>
      <c r="I1117" s="4"/>
    </row>
    <row r="1118" spans="1:9" ht="45">
      <c r="A1118" s="6">
        <v>1116</v>
      </c>
      <c r="B1118" s="24" t="s">
        <v>1108</v>
      </c>
      <c r="C1118" s="25" t="str">
        <f>IF(D1118=2,"NO","YES")</f>
        <v>NO</v>
      </c>
      <c r="D1118" s="25">
        <f t="shared" si="21"/>
        <v>2</v>
      </c>
      <c r="E1118" s="1">
        <v>4.9400000000000004</v>
      </c>
      <c r="F1118" s="26">
        <v>13600</v>
      </c>
      <c r="G1118" s="425">
        <v>42570</v>
      </c>
      <c r="H1118" s="3" t="s">
        <v>1073</v>
      </c>
      <c r="I1118" s="4"/>
    </row>
    <row r="1119" spans="1:9" ht="45">
      <c r="A1119" s="6">
        <v>1117</v>
      </c>
      <c r="B1119" s="24" t="s">
        <v>1109</v>
      </c>
      <c r="C1119" s="25" t="str">
        <f>IF(D1119=2,"NO","YES")</f>
        <v>YES</v>
      </c>
      <c r="D1119" s="25">
        <f t="shared" si="21"/>
        <v>0.14000000000000001</v>
      </c>
      <c r="E1119" s="1">
        <v>0.34580000000000005</v>
      </c>
      <c r="F1119" s="26">
        <v>952</v>
      </c>
      <c r="G1119" s="425">
        <v>42570</v>
      </c>
      <c r="H1119" s="3" t="s">
        <v>1073</v>
      </c>
      <c r="I1119" s="4"/>
    </row>
    <row r="1120" spans="1:9" ht="45">
      <c r="A1120" s="6">
        <v>1118</v>
      </c>
      <c r="B1120" s="24" t="s">
        <v>1110</v>
      </c>
      <c r="C1120" s="25" t="str">
        <f>IF(D1120=2,"NO","YES")</f>
        <v>YES</v>
      </c>
      <c r="D1120" s="25">
        <f t="shared" si="21"/>
        <v>0.38</v>
      </c>
      <c r="E1120" s="1">
        <v>0.9386000000000001</v>
      </c>
      <c r="F1120" s="26">
        <v>2584</v>
      </c>
      <c r="G1120" s="425">
        <v>42570</v>
      </c>
      <c r="H1120" s="3" t="s">
        <v>1073</v>
      </c>
      <c r="I1120" s="4"/>
    </row>
    <row r="1121" spans="1:9" ht="30">
      <c r="A1121" s="6">
        <v>1119</v>
      </c>
      <c r="B1121" s="24" t="s">
        <v>1111</v>
      </c>
      <c r="C1121" s="25" t="str">
        <f>IF(D1121=2,"NO","YES")</f>
        <v>YES</v>
      </c>
      <c r="D1121" s="25">
        <f t="shared" si="21"/>
        <v>1</v>
      </c>
      <c r="E1121" s="1">
        <v>2.4700000000000002</v>
      </c>
      <c r="F1121" s="26">
        <v>6800</v>
      </c>
      <c r="G1121" s="425">
        <v>42570</v>
      </c>
      <c r="H1121" s="3" t="s">
        <v>1073</v>
      </c>
      <c r="I1121" s="4"/>
    </row>
    <row r="1122" spans="1:9" ht="45">
      <c r="A1122" s="6">
        <v>1120</v>
      </c>
      <c r="B1122" s="24" t="s">
        <v>1112</v>
      </c>
      <c r="C1122" s="25" t="str">
        <f>IF(D1122=2,"NO","YES")</f>
        <v>YES</v>
      </c>
      <c r="D1122" s="25">
        <f t="shared" si="21"/>
        <v>0.25</v>
      </c>
      <c r="E1122" s="1">
        <v>0.61750000000000005</v>
      </c>
      <c r="F1122" s="26">
        <v>1700</v>
      </c>
      <c r="G1122" s="425">
        <v>42570</v>
      </c>
      <c r="H1122" s="3" t="s">
        <v>1073</v>
      </c>
      <c r="I1122" s="4"/>
    </row>
    <row r="1123" spans="1:9" ht="45">
      <c r="A1123" s="6">
        <v>1121</v>
      </c>
      <c r="B1123" s="24" t="s">
        <v>1113</v>
      </c>
      <c r="C1123" s="25" t="str">
        <f>IF(D1123=2,"NO","YES")</f>
        <v>YES</v>
      </c>
      <c r="D1123" s="25">
        <f t="shared" si="21"/>
        <v>0.63</v>
      </c>
      <c r="E1123" s="1">
        <v>1.5561</v>
      </c>
      <c r="F1123" s="26">
        <v>4284</v>
      </c>
      <c r="G1123" s="425">
        <v>42570</v>
      </c>
      <c r="H1123" s="3" t="s">
        <v>1073</v>
      </c>
      <c r="I1123" s="4"/>
    </row>
    <row r="1124" spans="1:9" ht="45">
      <c r="A1124" s="6">
        <v>1122</v>
      </c>
      <c r="B1124" s="24" t="s">
        <v>1114</v>
      </c>
      <c r="C1124" s="25" t="str">
        <f>IF(D1124=2,"NO","YES")</f>
        <v>YES</v>
      </c>
      <c r="D1124" s="25">
        <f t="shared" si="21"/>
        <v>0.4</v>
      </c>
      <c r="E1124" s="1">
        <v>0.9880000000000001</v>
      </c>
      <c r="F1124" s="26">
        <v>2720</v>
      </c>
      <c r="G1124" s="425">
        <v>42570</v>
      </c>
      <c r="H1124" s="3" t="s">
        <v>1073</v>
      </c>
      <c r="I1124" s="4"/>
    </row>
    <row r="1125" spans="1:9" ht="45">
      <c r="A1125" s="6">
        <v>1123</v>
      </c>
      <c r="B1125" s="24" t="s">
        <v>1114</v>
      </c>
      <c r="C1125" s="25" t="str">
        <f>IF(D1125=2,"NO","YES")</f>
        <v>YES</v>
      </c>
      <c r="D1125" s="25">
        <f t="shared" si="21"/>
        <v>1.59</v>
      </c>
      <c r="E1125" s="1">
        <v>3.9273000000000007</v>
      </c>
      <c r="F1125" s="26">
        <v>10812</v>
      </c>
      <c r="G1125" s="425">
        <v>42570</v>
      </c>
      <c r="H1125" s="3" t="s">
        <v>1073</v>
      </c>
      <c r="I1125" s="4"/>
    </row>
    <row r="1126" spans="1:9" ht="45">
      <c r="A1126" s="6">
        <v>1124</v>
      </c>
      <c r="B1126" s="24" t="s">
        <v>1115</v>
      </c>
      <c r="C1126" s="25" t="str">
        <f>IF(D1126=2,"NO","YES")</f>
        <v>YES</v>
      </c>
      <c r="D1126" s="25">
        <f t="shared" si="21"/>
        <v>0.74</v>
      </c>
      <c r="E1126" s="1">
        <v>1.8278000000000001</v>
      </c>
      <c r="F1126" s="26">
        <v>5032</v>
      </c>
      <c r="G1126" s="425">
        <v>42570</v>
      </c>
      <c r="H1126" s="3" t="s">
        <v>1073</v>
      </c>
      <c r="I1126" s="4"/>
    </row>
    <row r="1127" spans="1:9" ht="45">
      <c r="A1127" s="6">
        <v>1125</v>
      </c>
      <c r="B1127" s="24" t="s">
        <v>1116</v>
      </c>
      <c r="C1127" s="25" t="str">
        <f>IF(D1127=2,"NO","YES")</f>
        <v>YES</v>
      </c>
      <c r="D1127" s="25">
        <f t="shared" si="21"/>
        <v>0.1</v>
      </c>
      <c r="E1127" s="1">
        <v>0.24700000000000003</v>
      </c>
      <c r="F1127" s="26">
        <v>680</v>
      </c>
      <c r="G1127" s="425">
        <v>42570</v>
      </c>
      <c r="H1127" s="3" t="s">
        <v>1073</v>
      </c>
      <c r="I1127" s="4"/>
    </row>
    <row r="1128" spans="1:9" ht="30">
      <c r="A1128" s="6">
        <v>1126</v>
      </c>
      <c r="B1128" s="24" t="s">
        <v>1117</v>
      </c>
      <c r="C1128" s="25" t="str">
        <f>IF(D1128=2,"NO","YES")</f>
        <v>YES</v>
      </c>
      <c r="D1128" s="25">
        <f t="shared" si="21"/>
        <v>0.4</v>
      </c>
      <c r="E1128" s="1">
        <v>0.9880000000000001</v>
      </c>
      <c r="F1128" s="26">
        <v>2720</v>
      </c>
      <c r="G1128" s="425">
        <v>42570</v>
      </c>
      <c r="H1128" s="3" t="s">
        <v>1073</v>
      </c>
      <c r="I1128" s="4"/>
    </row>
    <row r="1129" spans="1:9" ht="30">
      <c r="A1129" s="6">
        <v>1127</v>
      </c>
      <c r="B1129" s="24" t="s">
        <v>1118</v>
      </c>
      <c r="C1129" s="25" t="str">
        <f>IF(D1129=2,"NO","YES")</f>
        <v>YES</v>
      </c>
      <c r="D1129" s="25">
        <f t="shared" si="21"/>
        <v>0.35</v>
      </c>
      <c r="E1129" s="1">
        <v>0.86450000000000005</v>
      </c>
      <c r="F1129" s="26">
        <v>2380</v>
      </c>
      <c r="G1129" s="425">
        <v>42570</v>
      </c>
      <c r="H1129" s="3" t="s">
        <v>1073</v>
      </c>
      <c r="I1129" s="4"/>
    </row>
    <row r="1130" spans="1:9" ht="45">
      <c r="A1130" s="6">
        <v>1128</v>
      </c>
      <c r="B1130" s="24" t="s">
        <v>1119</v>
      </c>
      <c r="C1130" s="25" t="str">
        <f>IF(D1130=2,"NO","YES")</f>
        <v>YES</v>
      </c>
      <c r="D1130" s="25">
        <f t="shared" si="21"/>
        <v>0.4</v>
      </c>
      <c r="E1130" s="1">
        <v>0.9880000000000001</v>
      </c>
      <c r="F1130" s="26">
        <v>2720</v>
      </c>
      <c r="G1130" s="425">
        <v>42570</v>
      </c>
      <c r="H1130" s="3" t="s">
        <v>1073</v>
      </c>
      <c r="I1130" s="4"/>
    </row>
    <row r="1131" spans="1:9" ht="30">
      <c r="A1131" s="6">
        <v>1129</v>
      </c>
      <c r="B1131" s="24" t="s">
        <v>1120</v>
      </c>
      <c r="C1131" s="25" t="str">
        <f>IF(D1131=2,"NO","YES")</f>
        <v>YES</v>
      </c>
      <c r="D1131" s="25">
        <f t="shared" si="21"/>
        <v>1.95</v>
      </c>
      <c r="E1131" s="1">
        <v>4.8165000000000004</v>
      </c>
      <c r="F1131" s="26">
        <v>13260</v>
      </c>
      <c r="G1131" s="425">
        <v>42570</v>
      </c>
      <c r="H1131" s="3" t="s">
        <v>1073</v>
      </c>
      <c r="I1131" s="4"/>
    </row>
    <row r="1132" spans="1:9" ht="45">
      <c r="A1132" s="6">
        <v>1130</v>
      </c>
      <c r="B1132" s="24" t="s">
        <v>1121</v>
      </c>
      <c r="C1132" s="25" t="str">
        <f>IF(D1132=2,"NO","YES")</f>
        <v>YES</v>
      </c>
      <c r="D1132" s="25">
        <f t="shared" si="21"/>
        <v>0.75</v>
      </c>
      <c r="E1132" s="1">
        <v>1.8525</v>
      </c>
      <c r="F1132" s="26">
        <v>5100</v>
      </c>
      <c r="G1132" s="425">
        <v>42570</v>
      </c>
      <c r="H1132" s="3" t="s">
        <v>1073</v>
      </c>
      <c r="I1132" s="4"/>
    </row>
    <row r="1133" spans="1:9" ht="45">
      <c r="A1133" s="6">
        <v>1131</v>
      </c>
      <c r="B1133" s="24" t="s">
        <v>1122</v>
      </c>
      <c r="C1133" s="25" t="str">
        <f>IF(D1133=2,"NO","YES")</f>
        <v>YES</v>
      </c>
      <c r="D1133" s="25">
        <f t="shared" si="21"/>
        <v>0.81</v>
      </c>
      <c r="E1133" s="1">
        <v>2.0007000000000001</v>
      </c>
      <c r="F1133" s="26">
        <v>5508</v>
      </c>
      <c r="G1133" s="425">
        <v>42570</v>
      </c>
      <c r="H1133" s="3" t="s">
        <v>1073</v>
      </c>
      <c r="I1133" s="4"/>
    </row>
    <row r="1134" spans="1:9" ht="60">
      <c r="A1134" s="6">
        <v>1132</v>
      </c>
      <c r="B1134" s="24" t="s">
        <v>1123</v>
      </c>
      <c r="C1134" s="25" t="str">
        <f>IF(D1134=2,"NO","YES")</f>
        <v>NO</v>
      </c>
      <c r="D1134" s="25">
        <f t="shared" si="21"/>
        <v>2</v>
      </c>
      <c r="E1134" s="1">
        <v>4.9400000000000004</v>
      </c>
      <c r="F1134" s="26">
        <v>13600</v>
      </c>
      <c r="G1134" s="425">
        <v>42570</v>
      </c>
      <c r="H1134" s="3" t="s">
        <v>1073</v>
      </c>
      <c r="I1134" s="4"/>
    </row>
    <row r="1135" spans="1:9" ht="30">
      <c r="A1135" s="6">
        <v>1133</v>
      </c>
      <c r="B1135" s="24" t="s">
        <v>1124</v>
      </c>
      <c r="C1135" s="25" t="str">
        <f>IF(D1135=2,"NO","YES")</f>
        <v>NO</v>
      </c>
      <c r="D1135" s="25">
        <f t="shared" si="21"/>
        <v>2</v>
      </c>
      <c r="E1135" s="1">
        <v>4.9400000000000004</v>
      </c>
      <c r="F1135" s="26">
        <v>13600</v>
      </c>
      <c r="G1135" s="425">
        <v>42570</v>
      </c>
      <c r="H1135" s="3" t="s">
        <v>1073</v>
      </c>
      <c r="I1135" s="4"/>
    </row>
    <row r="1136" spans="1:9" ht="45">
      <c r="A1136" s="6">
        <v>1134</v>
      </c>
      <c r="B1136" s="24" t="s">
        <v>1125</v>
      </c>
      <c r="C1136" s="25" t="str">
        <f>IF(D1136=2,"NO","YES")</f>
        <v>NO</v>
      </c>
      <c r="D1136" s="25">
        <f t="shared" si="21"/>
        <v>2</v>
      </c>
      <c r="E1136" s="1">
        <v>4.9400000000000004</v>
      </c>
      <c r="F1136" s="26">
        <v>13600</v>
      </c>
      <c r="G1136" s="425">
        <v>42570</v>
      </c>
      <c r="H1136" s="3" t="s">
        <v>1073</v>
      </c>
      <c r="I1136" s="4"/>
    </row>
    <row r="1137" spans="1:9" ht="45">
      <c r="A1137" s="6">
        <v>1135</v>
      </c>
      <c r="B1137" s="24" t="s">
        <v>1126</v>
      </c>
      <c r="C1137" s="25" t="str">
        <f>IF(D1137=2,"NO","YES")</f>
        <v>YES</v>
      </c>
      <c r="D1137" s="25">
        <f t="shared" si="21"/>
        <v>1.51</v>
      </c>
      <c r="E1137" s="1">
        <v>3.7297000000000002</v>
      </c>
      <c r="F1137" s="26">
        <v>10268</v>
      </c>
      <c r="G1137" s="425">
        <v>42570</v>
      </c>
      <c r="H1137" s="3" t="s">
        <v>1073</v>
      </c>
      <c r="I1137" s="4"/>
    </row>
    <row r="1138" spans="1:9" ht="45">
      <c r="A1138" s="6">
        <v>1136</v>
      </c>
      <c r="B1138" s="24" t="s">
        <v>1127</v>
      </c>
      <c r="C1138" s="25" t="str">
        <f>IF(D1138=2,"NO","YES")</f>
        <v>YES</v>
      </c>
      <c r="D1138" s="25">
        <f t="shared" si="21"/>
        <v>0.12</v>
      </c>
      <c r="E1138" s="1">
        <v>0.2964</v>
      </c>
      <c r="F1138" s="26">
        <v>816</v>
      </c>
      <c r="G1138" s="425">
        <v>42570</v>
      </c>
      <c r="H1138" s="3" t="s">
        <v>1073</v>
      </c>
      <c r="I1138" s="4"/>
    </row>
    <row r="1139" spans="1:9" ht="45">
      <c r="A1139" s="6">
        <v>1137</v>
      </c>
      <c r="B1139" s="24" t="s">
        <v>1128</v>
      </c>
      <c r="C1139" s="25" t="str">
        <f>IF(D1139=2,"NO","YES")</f>
        <v>YES</v>
      </c>
      <c r="D1139" s="25">
        <f t="shared" si="21"/>
        <v>0.98</v>
      </c>
      <c r="E1139" s="1">
        <v>2.4206000000000003</v>
      </c>
      <c r="F1139" s="26">
        <v>6664</v>
      </c>
      <c r="G1139" s="425">
        <v>42570</v>
      </c>
      <c r="H1139" s="3" t="s">
        <v>1073</v>
      </c>
      <c r="I1139" s="4"/>
    </row>
    <row r="1140" spans="1:9" ht="45">
      <c r="A1140" s="6">
        <v>1138</v>
      </c>
      <c r="B1140" s="24" t="s">
        <v>1129</v>
      </c>
      <c r="C1140" s="25" t="str">
        <f>IF(D1140=2,"NO","YES")</f>
        <v>YES</v>
      </c>
      <c r="D1140" s="25">
        <f t="shared" si="21"/>
        <v>1.72</v>
      </c>
      <c r="E1140" s="1">
        <v>4.2484000000000002</v>
      </c>
      <c r="F1140" s="26">
        <v>11696</v>
      </c>
      <c r="G1140" s="425">
        <v>42570</v>
      </c>
      <c r="H1140" s="3" t="s">
        <v>1073</v>
      </c>
      <c r="I1140" s="4"/>
    </row>
    <row r="1141" spans="1:9" ht="45">
      <c r="A1141" s="6">
        <v>1139</v>
      </c>
      <c r="B1141" s="24" t="s">
        <v>1130</v>
      </c>
      <c r="C1141" s="25" t="str">
        <f>IF(D1141=2,"NO","YES")</f>
        <v>YES</v>
      </c>
      <c r="D1141" s="25">
        <f t="shared" si="21"/>
        <v>0.17</v>
      </c>
      <c r="E1141" s="1">
        <v>0.41990000000000005</v>
      </c>
      <c r="F1141" s="26">
        <v>1156</v>
      </c>
      <c r="G1141" s="425">
        <v>42570</v>
      </c>
      <c r="H1141" s="3" t="s">
        <v>1073</v>
      </c>
      <c r="I1141" s="4"/>
    </row>
    <row r="1142" spans="1:9" ht="45">
      <c r="A1142" s="6">
        <v>1140</v>
      </c>
      <c r="B1142" s="24" t="s">
        <v>1131</v>
      </c>
      <c r="C1142" s="25" t="str">
        <f>IF(D1142=2,"NO","YES")</f>
        <v>YES</v>
      </c>
      <c r="D1142" s="25">
        <f t="shared" si="21"/>
        <v>0.2</v>
      </c>
      <c r="E1142" s="1">
        <v>0.49400000000000005</v>
      </c>
      <c r="F1142" s="26">
        <v>1360</v>
      </c>
      <c r="G1142" s="425">
        <v>42570</v>
      </c>
      <c r="H1142" s="3" t="s">
        <v>1073</v>
      </c>
      <c r="I1142" s="4"/>
    </row>
    <row r="1143" spans="1:9" ht="45">
      <c r="A1143" s="6">
        <v>1141</v>
      </c>
      <c r="B1143" s="24" t="s">
        <v>1132</v>
      </c>
      <c r="C1143" s="25" t="str">
        <f>IF(D1143=2,"NO","YES")</f>
        <v>YES</v>
      </c>
      <c r="D1143" s="25">
        <f t="shared" si="21"/>
        <v>1.31</v>
      </c>
      <c r="E1143" s="1">
        <v>3.2357000000000005</v>
      </c>
      <c r="F1143" s="26">
        <v>8908</v>
      </c>
      <c r="G1143" s="425">
        <v>42570</v>
      </c>
      <c r="H1143" s="3" t="s">
        <v>1073</v>
      </c>
      <c r="I1143" s="4"/>
    </row>
    <row r="1144" spans="1:9" ht="30">
      <c r="A1144" s="6">
        <v>1142</v>
      </c>
      <c r="B1144" s="24" t="s">
        <v>1133</v>
      </c>
      <c r="C1144" s="25" t="str">
        <f>IF(D1144=2,"NO","YES")</f>
        <v>YES</v>
      </c>
      <c r="D1144" s="25">
        <f t="shared" si="21"/>
        <v>0.37</v>
      </c>
      <c r="E1144" s="1">
        <v>0.91390000000000005</v>
      </c>
      <c r="F1144" s="26">
        <v>2516</v>
      </c>
      <c r="G1144" s="425">
        <v>42570</v>
      </c>
      <c r="H1144" s="3" t="s">
        <v>1073</v>
      </c>
      <c r="I1144" s="4"/>
    </row>
    <row r="1145" spans="1:9" ht="45">
      <c r="A1145" s="6">
        <v>1143</v>
      </c>
      <c r="B1145" s="24" t="s">
        <v>1134</v>
      </c>
      <c r="C1145" s="25" t="str">
        <f>IF(D1145=2,"NO","YES")</f>
        <v>YES</v>
      </c>
      <c r="D1145" s="25">
        <f t="shared" si="21"/>
        <v>0.08</v>
      </c>
      <c r="E1145" s="1">
        <v>0.19760000000000003</v>
      </c>
      <c r="F1145" s="26">
        <v>544</v>
      </c>
      <c r="G1145" s="425">
        <v>42570</v>
      </c>
      <c r="H1145" s="3" t="s">
        <v>1073</v>
      </c>
      <c r="I1145" s="4"/>
    </row>
    <row r="1146" spans="1:9" ht="45">
      <c r="A1146" s="6">
        <v>1144</v>
      </c>
      <c r="B1146" s="24" t="s">
        <v>1135</v>
      </c>
      <c r="C1146" s="25" t="str">
        <f>IF(D1146=2,"NO","YES")</f>
        <v>YES</v>
      </c>
      <c r="D1146" s="25">
        <f t="shared" si="21"/>
        <v>1.39</v>
      </c>
      <c r="E1146" s="1">
        <v>3.4333</v>
      </c>
      <c r="F1146" s="26">
        <v>9452</v>
      </c>
      <c r="G1146" s="425">
        <v>42570</v>
      </c>
      <c r="H1146" s="3" t="s">
        <v>1073</v>
      </c>
      <c r="I1146" s="4"/>
    </row>
    <row r="1147" spans="1:9" ht="45">
      <c r="A1147" s="6">
        <v>1145</v>
      </c>
      <c r="B1147" s="24" t="s">
        <v>1136</v>
      </c>
      <c r="C1147" s="25" t="str">
        <f>IF(D1147=2,"NO","YES")</f>
        <v>NO</v>
      </c>
      <c r="D1147" s="25">
        <f t="shared" si="21"/>
        <v>2</v>
      </c>
      <c r="E1147" s="1">
        <v>4.9400000000000004</v>
      </c>
      <c r="F1147" s="26">
        <v>13600</v>
      </c>
      <c r="G1147" s="425">
        <v>42570</v>
      </c>
      <c r="H1147" s="3" t="s">
        <v>1073</v>
      </c>
      <c r="I1147" s="4"/>
    </row>
    <row r="1148" spans="1:9" ht="45">
      <c r="A1148" s="6">
        <v>1146</v>
      </c>
      <c r="B1148" s="24" t="s">
        <v>1137</v>
      </c>
      <c r="C1148" s="25" t="str">
        <f>IF(D1148=2,"NO","YES")</f>
        <v>YES</v>
      </c>
      <c r="D1148" s="25">
        <f t="shared" ref="D1148:D1211" si="22">F1148/6800</f>
        <v>0.47</v>
      </c>
      <c r="E1148" s="1">
        <v>1.1609</v>
      </c>
      <c r="F1148" s="26">
        <v>3196</v>
      </c>
      <c r="G1148" s="425">
        <v>42570</v>
      </c>
      <c r="H1148" s="3" t="s">
        <v>1073</v>
      </c>
      <c r="I1148" s="4"/>
    </row>
    <row r="1149" spans="1:9" ht="45">
      <c r="A1149" s="6">
        <v>1147</v>
      </c>
      <c r="B1149" s="24" t="s">
        <v>1138</v>
      </c>
      <c r="C1149" s="25" t="str">
        <f>IF(D1149=2,"NO","YES")</f>
        <v>YES</v>
      </c>
      <c r="D1149" s="25">
        <f t="shared" si="22"/>
        <v>0.45</v>
      </c>
      <c r="E1149" s="1">
        <v>1.1115000000000002</v>
      </c>
      <c r="F1149" s="26">
        <v>3060</v>
      </c>
      <c r="G1149" s="425">
        <v>42570</v>
      </c>
      <c r="H1149" s="3" t="s">
        <v>1073</v>
      </c>
      <c r="I1149" s="4"/>
    </row>
    <row r="1150" spans="1:9" ht="45">
      <c r="A1150" s="6">
        <v>1148</v>
      </c>
      <c r="B1150" s="24" t="s">
        <v>1139</v>
      </c>
      <c r="C1150" s="25" t="str">
        <f>IF(D1150=2,"NO","YES")</f>
        <v>NO</v>
      </c>
      <c r="D1150" s="25">
        <f t="shared" si="22"/>
        <v>2</v>
      </c>
      <c r="E1150" s="1">
        <v>4.9400000000000004</v>
      </c>
      <c r="F1150" s="26">
        <v>13600</v>
      </c>
      <c r="G1150" s="425">
        <v>42570</v>
      </c>
      <c r="H1150" s="3" t="s">
        <v>1073</v>
      </c>
      <c r="I1150" s="4"/>
    </row>
    <row r="1151" spans="1:9" ht="30">
      <c r="A1151" s="6">
        <v>1149</v>
      </c>
      <c r="B1151" s="24" t="s">
        <v>1140</v>
      </c>
      <c r="C1151" s="25" t="str">
        <f>IF(D1151=2,"NO","YES")</f>
        <v>NO</v>
      </c>
      <c r="D1151" s="25">
        <f t="shared" si="22"/>
        <v>2</v>
      </c>
      <c r="E1151" s="1">
        <v>4.9400000000000004</v>
      </c>
      <c r="F1151" s="26">
        <v>13600</v>
      </c>
      <c r="G1151" s="425">
        <v>42570</v>
      </c>
      <c r="H1151" s="3" t="s">
        <v>1073</v>
      </c>
      <c r="I1151" s="4"/>
    </row>
    <row r="1152" spans="1:9" ht="45">
      <c r="A1152" s="6">
        <v>1150</v>
      </c>
      <c r="B1152" s="24" t="s">
        <v>1141</v>
      </c>
      <c r="C1152" s="25" t="str">
        <f>IF(D1152=2,"NO","YES")</f>
        <v>NO</v>
      </c>
      <c r="D1152" s="25">
        <f t="shared" si="22"/>
        <v>2</v>
      </c>
      <c r="E1152" s="1">
        <v>4.9400000000000004</v>
      </c>
      <c r="F1152" s="26">
        <v>13600</v>
      </c>
      <c r="G1152" s="425">
        <v>42570</v>
      </c>
      <c r="H1152" s="3" t="s">
        <v>1073</v>
      </c>
      <c r="I1152" s="4"/>
    </row>
    <row r="1153" spans="1:9" ht="45">
      <c r="A1153" s="6">
        <v>1151</v>
      </c>
      <c r="B1153" s="24" t="s">
        <v>1142</v>
      </c>
      <c r="C1153" s="25" t="str">
        <f>IF(D1153=2,"NO","YES")</f>
        <v>YES</v>
      </c>
      <c r="D1153" s="25">
        <f t="shared" si="22"/>
        <v>1.06</v>
      </c>
      <c r="E1153" s="1">
        <v>2.6182000000000003</v>
      </c>
      <c r="F1153" s="26">
        <v>7208</v>
      </c>
      <c r="G1153" s="425">
        <v>42570</v>
      </c>
      <c r="H1153" s="3" t="s">
        <v>1073</v>
      </c>
      <c r="I1153" s="4"/>
    </row>
    <row r="1154" spans="1:9" ht="45">
      <c r="A1154" s="6">
        <v>1152</v>
      </c>
      <c r="B1154" s="24" t="s">
        <v>1143</v>
      </c>
      <c r="C1154" s="25" t="str">
        <f>IF(D1154=2,"NO","YES")</f>
        <v>YES</v>
      </c>
      <c r="D1154" s="25">
        <f t="shared" si="22"/>
        <v>0.72</v>
      </c>
      <c r="E1154" s="1">
        <v>1.7784</v>
      </c>
      <c r="F1154" s="26">
        <v>4896</v>
      </c>
      <c r="G1154" s="425">
        <v>42570</v>
      </c>
      <c r="H1154" s="3" t="s">
        <v>1073</v>
      </c>
      <c r="I1154" s="4"/>
    </row>
    <row r="1155" spans="1:9" ht="30">
      <c r="A1155" s="6">
        <v>1153</v>
      </c>
      <c r="B1155" s="24" t="s">
        <v>1144</v>
      </c>
      <c r="C1155" s="25" t="str">
        <f>IF(D1155=2,"NO","YES")</f>
        <v>YES</v>
      </c>
      <c r="D1155" s="25">
        <f t="shared" si="22"/>
        <v>0.21</v>
      </c>
      <c r="E1155" s="1">
        <v>0.51870000000000005</v>
      </c>
      <c r="F1155" s="26">
        <v>1428</v>
      </c>
      <c r="G1155" s="425">
        <v>42570</v>
      </c>
      <c r="H1155" s="3" t="s">
        <v>1073</v>
      </c>
      <c r="I1155" s="4"/>
    </row>
    <row r="1156" spans="1:9" ht="45">
      <c r="A1156" s="6">
        <v>1154</v>
      </c>
      <c r="B1156" s="24" t="s">
        <v>1145</v>
      </c>
      <c r="C1156" s="25" t="str">
        <f>IF(D1156=2,"NO","YES")</f>
        <v>YES</v>
      </c>
      <c r="D1156" s="25">
        <f t="shared" si="22"/>
        <v>0.83</v>
      </c>
      <c r="E1156" s="1">
        <v>2.0501</v>
      </c>
      <c r="F1156" s="26">
        <v>5644</v>
      </c>
      <c r="G1156" s="425">
        <v>42570</v>
      </c>
      <c r="H1156" s="3" t="s">
        <v>1073</v>
      </c>
      <c r="I1156" s="4"/>
    </row>
    <row r="1157" spans="1:9" ht="45">
      <c r="A1157" s="6">
        <v>1155</v>
      </c>
      <c r="B1157" s="24" t="s">
        <v>1146</v>
      </c>
      <c r="C1157" s="25" t="str">
        <f>IF(D1157=2,"NO","YES")</f>
        <v>YES</v>
      </c>
      <c r="D1157" s="25">
        <f t="shared" si="22"/>
        <v>0.2</v>
      </c>
      <c r="E1157" s="1">
        <v>0.49400000000000005</v>
      </c>
      <c r="F1157" s="26">
        <v>1360</v>
      </c>
      <c r="G1157" s="425">
        <v>42570</v>
      </c>
      <c r="H1157" s="3" t="s">
        <v>1073</v>
      </c>
      <c r="I1157" s="4"/>
    </row>
    <row r="1158" spans="1:9" ht="45">
      <c r="A1158" s="6">
        <v>1156</v>
      </c>
      <c r="B1158" s="24" t="s">
        <v>1147</v>
      </c>
      <c r="C1158" s="25" t="str">
        <f>IF(D1158=2,"NO","YES")</f>
        <v>YES</v>
      </c>
      <c r="D1158" s="25">
        <f t="shared" si="22"/>
        <v>0.21</v>
      </c>
      <c r="E1158" s="1">
        <v>0.51870000000000005</v>
      </c>
      <c r="F1158" s="26">
        <v>1428</v>
      </c>
      <c r="G1158" s="425">
        <v>42570</v>
      </c>
      <c r="H1158" s="3" t="s">
        <v>1073</v>
      </c>
      <c r="I1158" s="4"/>
    </row>
    <row r="1159" spans="1:9" ht="45">
      <c r="A1159" s="6">
        <v>1157</v>
      </c>
      <c r="B1159" s="24" t="s">
        <v>1148</v>
      </c>
      <c r="C1159" s="25" t="str">
        <f>IF(D1159=2,"NO","YES")</f>
        <v>NO</v>
      </c>
      <c r="D1159" s="25">
        <f t="shared" si="22"/>
        <v>2</v>
      </c>
      <c r="E1159" s="1">
        <v>4.9400000000000004</v>
      </c>
      <c r="F1159" s="26">
        <v>13600</v>
      </c>
      <c r="G1159" s="425">
        <v>42570</v>
      </c>
      <c r="H1159" s="3" t="s">
        <v>1073</v>
      </c>
      <c r="I1159" s="4"/>
    </row>
    <row r="1160" spans="1:9" ht="45">
      <c r="A1160" s="6">
        <v>1158</v>
      </c>
      <c r="B1160" s="24" t="s">
        <v>1149</v>
      </c>
      <c r="C1160" s="25" t="str">
        <f>IF(D1160=2,"NO","YES")</f>
        <v>YES</v>
      </c>
      <c r="D1160" s="25">
        <f t="shared" si="22"/>
        <v>1.85</v>
      </c>
      <c r="E1160" s="1">
        <v>4.5695000000000006</v>
      </c>
      <c r="F1160" s="26">
        <v>12580</v>
      </c>
      <c r="G1160" s="425">
        <v>42570</v>
      </c>
      <c r="H1160" s="3" t="s">
        <v>1073</v>
      </c>
      <c r="I1160" s="4"/>
    </row>
    <row r="1161" spans="1:9" ht="45">
      <c r="A1161" s="6">
        <v>1159</v>
      </c>
      <c r="B1161" s="24" t="s">
        <v>1150</v>
      </c>
      <c r="C1161" s="25" t="str">
        <f>IF(D1161=2,"NO","YES")</f>
        <v>YES</v>
      </c>
      <c r="D1161" s="25">
        <f t="shared" si="22"/>
        <v>0.75</v>
      </c>
      <c r="E1161" s="1">
        <v>1.8525</v>
      </c>
      <c r="F1161" s="26">
        <v>5100</v>
      </c>
      <c r="G1161" s="425">
        <v>42570</v>
      </c>
      <c r="H1161" s="3" t="s">
        <v>1073</v>
      </c>
      <c r="I1161" s="4"/>
    </row>
    <row r="1162" spans="1:9" ht="30">
      <c r="A1162" s="6">
        <v>1160</v>
      </c>
      <c r="B1162" s="24" t="s">
        <v>1151</v>
      </c>
      <c r="C1162" s="25" t="str">
        <f>IF(D1162=2,"NO","YES")</f>
        <v>YES</v>
      </c>
      <c r="D1162" s="25">
        <f t="shared" si="22"/>
        <v>1.1499999999999999</v>
      </c>
      <c r="E1162" s="1">
        <v>2.8405</v>
      </c>
      <c r="F1162" s="26">
        <v>7820</v>
      </c>
      <c r="G1162" s="425">
        <v>42570</v>
      </c>
      <c r="H1162" s="3" t="s">
        <v>1073</v>
      </c>
      <c r="I1162" s="4"/>
    </row>
    <row r="1163" spans="1:9" ht="45">
      <c r="A1163" s="6">
        <v>1161</v>
      </c>
      <c r="B1163" s="24" t="s">
        <v>1152</v>
      </c>
      <c r="C1163" s="25" t="str">
        <f>IF(D1163=2,"NO","YES")</f>
        <v>YES</v>
      </c>
      <c r="D1163" s="25">
        <f t="shared" si="22"/>
        <v>1.23</v>
      </c>
      <c r="E1163" s="1">
        <v>3.0381</v>
      </c>
      <c r="F1163" s="26">
        <v>8364</v>
      </c>
      <c r="G1163" s="425">
        <v>42570</v>
      </c>
      <c r="H1163" s="3" t="s">
        <v>1073</v>
      </c>
      <c r="I1163" s="4"/>
    </row>
    <row r="1164" spans="1:9" ht="45">
      <c r="A1164" s="6">
        <v>1162</v>
      </c>
      <c r="B1164" s="24" t="s">
        <v>1153</v>
      </c>
      <c r="C1164" s="25" t="str">
        <f>IF(D1164=2,"NO","YES")</f>
        <v>YES</v>
      </c>
      <c r="D1164" s="25">
        <f t="shared" si="22"/>
        <v>0.66</v>
      </c>
      <c r="E1164" s="1">
        <v>1.6302000000000003</v>
      </c>
      <c r="F1164" s="26">
        <v>4488</v>
      </c>
      <c r="G1164" s="425">
        <v>42570</v>
      </c>
      <c r="H1164" s="3" t="s">
        <v>1073</v>
      </c>
      <c r="I1164" s="4"/>
    </row>
    <row r="1165" spans="1:9" ht="45">
      <c r="A1165" s="6">
        <v>1163</v>
      </c>
      <c r="B1165" s="24" t="s">
        <v>1154</v>
      </c>
      <c r="C1165" s="25" t="str">
        <f>IF(D1165=2,"NO","YES")</f>
        <v>YES</v>
      </c>
      <c r="D1165" s="25">
        <f t="shared" si="22"/>
        <v>1</v>
      </c>
      <c r="E1165" s="1">
        <v>2.4700000000000002</v>
      </c>
      <c r="F1165" s="26">
        <v>6800</v>
      </c>
      <c r="G1165" s="425">
        <v>42570</v>
      </c>
      <c r="H1165" s="3" t="s">
        <v>1073</v>
      </c>
      <c r="I1165" s="4"/>
    </row>
    <row r="1166" spans="1:9" ht="30">
      <c r="A1166" s="6">
        <v>1164</v>
      </c>
      <c r="B1166" s="24" t="s">
        <v>1155</v>
      </c>
      <c r="C1166" s="25" t="str">
        <f>IF(D1166=2,"NO","YES")</f>
        <v>YES</v>
      </c>
      <c r="D1166" s="25">
        <f t="shared" si="22"/>
        <v>1.02</v>
      </c>
      <c r="E1166" s="1">
        <v>2.5194000000000001</v>
      </c>
      <c r="F1166" s="26">
        <v>6936</v>
      </c>
      <c r="G1166" s="425">
        <v>42570</v>
      </c>
      <c r="H1166" s="3" t="s">
        <v>1073</v>
      </c>
      <c r="I1166" s="4"/>
    </row>
    <row r="1167" spans="1:9" ht="45">
      <c r="A1167" s="6">
        <v>1165</v>
      </c>
      <c r="B1167" s="24" t="s">
        <v>1156</v>
      </c>
      <c r="C1167" s="25" t="str">
        <f>IF(D1167=2,"NO","YES")</f>
        <v>YES</v>
      </c>
      <c r="D1167" s="25">
        <f t="shared" si="22"/>
        <v>0.81</v>
      </c>
      <c r="E1167" s="1">
        <v>2.0007000000000001</v>
      </c>
      <c r="F1167" s="26">
        <v>5508</v>
      </c>
      <c r="G1167" s="425">
        <v>42570</v>
      </c>
      <c r="H1167" s="3" t="s">
        <v>1073</v>
      </c>
      <c r="I1167" s="4"/>
    </row>
    <row r="1168" spans="1:9" ht="45">
      <c r="A1168" s="6">
        <v>1166</v>
      </c>
      <c r="B1168" s="24" t="s">
        <v>1157</v>
      </c>
      <c r="C1168" s="25" t="str">
        <f>IF(D1168=2,"NO","YES")</f>
        <v>NO</v>
      </c>
      <c r="D1168" s="25">
        <f t="shared" si="22"/>
        <v>2</v>
      </c>
      <c r="E1168" s="1">
        <v>4.9400000000000004</v>
      </c>
      <c r="F1168" s="26">
        <v>13600</v>
      </c>
      <c r="G1168" s="425">
        <v>42570</v>
      </c>
      <c r="H1168" s="3" t="s">
        <v>1073</v>
      </c>
      <c r="I1168" s="4"/>
    </row>
    <row r="1169" spans="1:9" ht="45">
      <c r="A1169" s="6">
        <v>1167</v>
      </c>
      <c r="B1169" s="24" t="s">
        <v>1158</v>
      </c>
      <c r="C1169" s="25" t="str">
        <f>IF(D1169=2,"NO","YES")</f>
        <v>YES</v>
      </c>
      <c r="D1169" s="25">
        <f t="shared" si="22"/>
        <v>1.57</v>
      </c>
      <c r="E1169" s="1">
        <v>3.8779000000000003</v>
      </c>
      <c r="F1169" s="26">
        <v>10676</v>
      </c>
      <c r="G1169" s="425">
        <v>42570</v>
      </c>
      <c r="H1169" s="3" t="s">
        <v>1073</v>
      </c>
      <c r="I1169" s="4"/>
    </row>
    <row r="1170" spans="1:9" ht="45">
      <c r="A1170" s="6">
        <v>1168</v>
      </c>
      <c r="B1170" s="24" t="s">
        <v>1159</v>
      </c>
      <c r="C1170" s="25" t="str">
        <f>IF(D1170=2,"NO","YES")</f>
        <v>YES</v>
      </c>
      <c r="D1170" s="25">
        <f t="shared" si="22"/>
        <v>0.4</v>
      </c>
      <c r="E1170" s="1">
        <v>0.9880000000000001</v>
      </c>
      <c r="F1170" s="26">
        <v>2720</v>
      </c>
      <c r="G1170" s="425">
        <v>42570</v>
      </c>
      <c r="H1170" s="3" t="s">
        <v>1073</v>
      </c>
      <c r="I1170" s="4"/>
    </row>
    <row r="1171" spans="1:9" ht="45">
      <c r="A1171" s="6">
        <v>1169</v>
      </c>
      <c r="B1171" s="24" t="s">
        <v>1160</v>
      </c>
      <c r="C1171" s="25" t="str">
        <f>IF(D1171=2,"NO","YES")</f>
        <v>YES</v>
      </c>
      <c r="D1171" s="25">
        <f t="shared" si="22"/>
        <v>0.83</v>
      </c>
      <c r="E1171" s="1">
        <v>2.0501</v>
      </c>
      <c r="F1171" s="26">
        <v>5644</v>
      </c>
      <c r="G1171" s="425">
        <v>42570</v>
      </c>
      <c r="H1171" s="3" t="s">
        <v>1073</v>
      </c>
      <c r="I1171" s="4"/>
    </row>
    <row r="1172" spans="1:9" ht="45">
      <c r="A1172" s="6">
        <v>1170</v>
      </c>
      <c r="B1172" s="24" t="s">
        <v>1161</v>
      </c>
      <c r="C1172" s="25" t="str">
        <f>IF(D1172=2,"NO","YES")</f>
        <v>YES</v>
      </c>
      <c r="D1172" s="25">
        <f t="shared" si="22"/>
        <v>0.4</v>
      </c>
      <c r="E1172" s="1">
        <v>0.9880000000000001</v>
      </c>
      <c r="F1172" s="26">
        <v>2720</v>
      </c>
      <c r="G1172" s="425">
        <v>42570</v>
      </c>
      <c r="H1172" s="3" t="s">
        <v>1073</v>
      </c>
      <c r="I1172" s="4"/>
    </row>
    <row r="1173" spans="1:9" ht="45">
      <c r="A1173" s="6">
        <v>1171</v>
      </c>
      <c r="B1173" s="24" t="s">
        <v>1162</v>
      </c>
      <c r="C1173" s="25" t="str">
        <f>IF(D1173=2,"NO","YES")</f>
        <v>YES</v>
      </c>
      <c r="D1173" s="25">
        <f t="shared" si="22"/>
        <v>0.73</v>
      </c>
      <c r="E1173" s="1">
        <v>1.8031000000000001</v>
      </c>
      <c r="F1173" s="26">
        <v>4964</v>
      </c>
      <c r="G1173" s="425">
        <v>42570</v>
      </c>
      <c r="H1173" s="3" t="s">
        <v>1073</v>
      </c>
      <c r="I1173" s="4"/>
    </row>
    <row r="1174" spans="1:9" ht="45">
      <c r="A1174" s="6">
        <v>1172</v>
      </c>
      <c r="B1174" s="24" t="s">
        <v>1163</v>
      </c>
      <c r="C1174" s="25" t="str">
        <f>IF(D1174=2,"NO","YES")</f>
        <v>NO</v>
      </c>
      <c r="D1174" s="25">
        <f t="shared" si="22"/>
        <v>2</v>
      </c>
      <c r="E1174" s="1">
        <v>4.9400000000000004</v>
      </c>
      <c r="F1174" s="26">
        <v>13600</v>
      </c>
      <c r="G1174" s="425">
        <v>42570</v>
      </c>
      <c r="H1174" s="3" t="s">
        <v>1073</v>
      </c>
      <c r="I1174" s="4"/>
    </row>
    <row r="1175" spans="1:9" ht="45">
      <c r="A1175" s="6">
        <v>1173</v>
      </c>
      <c r="B1175" s="24" t="s">
        <v>1164</v>
      </c>
      <c r="C1175" s="25" t="str">
        <f>IF(D1175=2,"NO","YES")</f>
        <v>NO</v>
      </c>
      <c r="D1175" s="25">
        <f t="shared" si="22"/>
        <v>2</v>
      </c>
      <c r="E1175" s="1">
        <v>4.9400000000000004</v>
      </c>
      <c r="F1175" s="26">
        <v>13600</v>
      </c>
      <c r="G1175" s="425">
        <v>42570</v>
      </c>
      <c r="H1175" s="3" t="s">
        <v>1073</v>
      </c>
      <c r="I1175" s="4"/>
    </row>
    <row r="1176" spans="1:9" ht="45">
      <c r="A1176" s="6">
        <v>1174</v>
      </c>
      <c r="B1176" s="24" t="s">
        <v>1165</v>
      </c>
      <c r="C1176" s="25" t="str">
        <f>IF(D1176=2,"NO","YES")</f>
        <v>NO</v>
      </c>
      <c r="D1176" s="25">
        <f t="shared" si="22"/>
        <v>2</v>
      </c>
      <c r="E1176" s="1">
        <v>4.9400000000000004</v>
      </c>
      <c r="F1176" s="26">
        <v>13600</v>
      </c>
      <c r="G1176" s="425">
        <v>42570</v>
      </c>
      <c r="H1176" s="3" t="s">
        <v>1073</v>
      </c>
      <c r="I1176" s="4"/>
    </row>
    <row r="1177" spans="1:9" ht="45">
      <c r="A1177" s="6">
        <v>1175</v>
      </c>
      <c r="B1177" s="24" t="s">
        <v>1166</v>
      </c>
      <c r="C1177" s="25" t="str">
        <f>IF(D1177=2,"NO","YES")</f>
        <v>YES</v>
      </c>
      <c r="D1177" s="25">
        <f t="shared" si="22"/>
        <v>0.95</v>
      </c>
      <c r="E1177" s="1">
        <v>2.3465000000000003</v>
      </c>
      <c r="F1177" s="26">
        <v>6460</v>
      </c>
      <c r="G1177" s="425">
        <v>42570</v>
      </c>
      <c r="H1177" s="3" t="s">
        <v>1073</v>
      </c>
      <c r="I1177" s="4"/>
    </row>
    <row r="1178" spans="1:9" ht="45">
      <c r="A1178" s="6">
        <v>1176</v>
      </c>
      <c r="B1178" s="24" t="s">
        <v>1167</v>
      </c>
      <c r="C1178" s="25" t="str">
        <f>IF(D1178=2,"NO","YES")</f>
        <v>YES</v>
      </c>
      <c r="D1178" s="25">
        <f t="shared" si="22"/>
        <v>1.74</v>
      </c>
      <c r="E1178" s="1">
        <v>4.2978000000000005</v>
      </c>
      <c r="F1178" s="26">
        <v>11832</v>
      </c>
      <c r="G1178" s="425">
        <v>42570</v>
      </c>
      <c r="H1178" s="3" t="s">
        <v>1073</v>
      </c>
      <c r="I1178" s="4"/>
    </row>
    <row r="1179" spans="1:9" ht="45">
      <c r="A1179" s="6">
        <v>1177</v>
      </c>
      <c r="B1179" s="24" t="s">
        <v>1168</v>
      </c>
      <c r="C1179" s="25" t="str">
        <f>IF(D1179=2,"NO","YES")</f>
        <v>YES</v>
      </c>
      <c r="D1179" s="25">
        <f t="shared" si="22"/>
        <v>0.31</v>
      </c>
      <c r="E1179" s="1">
        <v>0.76570000000000005</v>
      </c>
      <c r="F1179" s="26">
        <v>2108</v>
      </c>
      <c r="G1179" s="425">
        <v>42570</v>
      </c>
      <c r="H1179" s="3" t="s">
        <v>1073</v>
      </c>
      <c r="I1179" s="4"/>
    </row>
    <row r="1180" spans="1:9" ht="45">
      <c r="A1180" s="6">
        <v>1178</v>
      </c>
      <c r="B1180" s="24" t="s">
        <v>1169</v>
      </c>
      <c r="C1180" s="25" t="str">
        <f>IF(D1180=2,"NO","YES")</f>
        <v>YES</v>
      </c>
      <c r="D1180" s="25">
        <f t="shared" si="22"/>
        <v>1.24</v>
      </c>
      <c r="E1180" s="1">
        <v>3.0628000000000002</v>
      </c>
      <c r="F1180" s="26">
        <v>8432</v>
      </c>
      <c r="G1180" s="425">
        <v>42570</v>
      </c>
      <c r="H1180" s="3" t="s">
        <v>1073</v>
      </c>
      <c r="I1180" s="4"/>
    </row>
    <row r="1181" spans="1:9" ht="45">
      <c r="A1181" s="6">
        <v>1179</v>
      </c>
      <c r="B1181" s="24" t="s">
        <v>1170</v>
      </c>
      <c r="C1181" s="25" t="str">
        <f>IF(D1181=2,"NO","YES")</f>
        <v>NO</v>
      </c>
      <c r="D1181" s="25">
        <f t="shared" si="22"/>
        <v>2</v>
      </c>
      <c r="E1181" s="1">
        <v>4.9400000000000004</v>
      </c>
      <c r="F1181" s="26">
        <v>13600</v>
      </c>
      <c r="G1181" s="425">
        <v>42570</v>
      </c>
      <c r="H1181" s="3" t="s">
        <v>1073</v>
      </c>
      <c r="I1181" s="4"/>
    </row>
    <row r="1182" spans="1:9" ht="45">
      <c r="A1182" s="6">
        <v>1180</v>
      </c>
      <c r="B1182" s="24" t="s">
        <v>1171</v>
      </c>
      <c r="C1182" s="25" t="str">
        <f>IF(D1182=2,"NO","YES")</f>
        <v>YES</v>
      </c>
      <c r="D1182" s="25">
        <f t="shared" si="22"/>
        <v>0.09</v>
      </c>
      <c r="E1182" s="1">
        <v>0.2223</v>
      </c>
      <c r="F1182" s="26">
        <v>612</v>
      </c>
      <c r="G1182" s="425">
        <v>42570</v>
      </c>
      <c r="H1182" s="3" t="s">
        <v>1073</v>
      </c>
      <c r="I1182" s="4"/>
    </row>
    <row r="1183" spans="1:9" ht="45">
      <c r="A1183" s="6">
        <v>1181</v>
      </c>
      <c r="B1183" s="24" t="s">
        <v>1172</v>
      </c>
      <c r="C1183" s="25" t="str">
        <f>IF(D1183=2,"NO","YES")</f>
        <v>YES</v>
      </c>
      <c r="D1183" s="25">
        <f t="shared" si="22"/>
        <v>0.25</v>
      </c>
      <c r="E1183" s="1">
        <v>0.61750000000000005</v>
      </c>
      <c r="F1183" s="26">
        <v>1700</v>
      </c>
      <c r="G1183" s="425">
        <v>42570</v>
      </c>
      <c r="H1183" s="3" t="s">
        <v>1073</v>
      </c>
      <c r="I1183" s="4"/>
    </row>
    <row r="1184" spans="1:9" ht="45">
      <c r="A1184" s="6">
        <v>1182</v>
      </c>
      <c r="B1184" s="24" t="s">
        <v>1173</v>
      </c>
      <c r="C1184" s="25" t="str">
        <f>IF(D1184=2,"NO","YES")</f>
        <v>YES</v>
      </c>
      <c r="D1184" s="25">
        <f t="shared" si="22"/>
        <v>1.66</v>
      </c>
      <c r="E1184" s="1">
        <v>4.1002000000000001</v>
      </c>
      <c r="F1184" s="26">
        <v>11288</v>
      </c>
      <c r="G1184" s="425">
        <v>42570</v>
      </c>
      <c r="H1184" s="3" t="s">
        <v>1073</v>
      </c>
      <c r="I1184" s="4"/>
    </row>
    <row r="1185" spans="1:9" ht="45">
      <c r="A1185" s="6">
        <v>1183</v>
      </c>
      <c r="B1185" s="24" t="s">
        <v>1174</v>
      </c>
      <c r="C1185" s="25" t="str">
        <f>IF(D1185=2,"NO","YES")</f>
        <v>NO</v>
      </c>
      <c r="D1185" s="25">
        <f t="shared" si="22"/>
        <v>2</v>
      </c>
      <c r="E1185" s="1">
        <v>4.9400000000000004</v>
      </c>
      <c r="F1185" s="26">
        <v>13600</v>
      </c>
      <c r="G1185" s="425">
        <v>42570</v>
      </c>
      <c r="H1185" s="3" t="s">
        <v>1073</v>
      </c>
      <c r="I1185" s="4"/>
    </row>
    <row r="1186" spans="1:9" ht="45">
      <c r="A1186" s="6">
        <v>1184</v>
      </c>
      <c r="B1186" s="24" t="s">
        <v>1175</v>
      </c>
      <c r="C1186" s="25" t="str">
        <f>IF(D1186=2,"NO","YES")</f>
        <v>YES</v>
      </c>
      <c r="D1186" s="25">
        <f t="shared" si="22"/>
        <v>0.39</v>
      </c>
      <c r="E1186" s="1">
        <v>0.96330000000000016</v>
      </c>
      <c r="F1186" s="26">
        <v>2652</v>
      </c>
      <c r="G1186" s="425">
        <v>42570</v>
      </c>
      <c r="H1186" s="3" t="s">
        <v>1073</v>
      </c>
      <c r="I1186" s="4"/>
    </row>
    <row r="1187" spans="1:9" ht="45">
      <c r="A1187" s="6">
        <v>1185</v>
      </c>
      <c r="B1187" s="24" t="s">
        <v>1176</v>
      </c>
      <c r="C1187" s="25" t="str">
        <f>IF(D1187=2,"NO","YES")</f>
        <v>YES</v>
      </c>
      <c r="D1187" s="25">
        <f t="shared" si="22"/>
        <v>1.58</v>
      </c>
      <c r="E1187" s="1">
        <v>3.9026000000000005</v>
      </c>
      <c r="F1187" s="26">
        <v>10744</v>
      </c>
      <c r="G1187" s="425">
        <v>42570</v>
      </c>
      <c r="H1187" s="3" t="s">
        <v>1073</v>
      </c>
      <c r="I1187" s="4"/>
    </row>
    <row r="1188" spans="1:9" ht="30">
      <c r="A1188" s="6">
        <v>1186</v>
      </c>
      <c r="B1188" s="24" t="s">
        <v>1177</v>
      </c>
      <c r="C1188" s="25" t="str">
        <f>IF(D1188=2,"NO","YES")</f>
        <v>YES</v>
      </c>
      <c r="D1188" s="25">
        <f t="shared" si="22"/>
        <v>1.46</v>
      </c>
      <c r="E1188" s="1">
        <v>3.6062000000000003</v>
      </c>
      <c r="F1188" s="26">
        <v>9928</v>
      </c>
      <c r="G1188" s="425">
        <v>42570</v>
      </c>
      <c r="H1188" s="3" t="s">
        <v>1073</v>
      </c>
      <c r="I1188" s="4"/>
    </row>
    <row r="1189" spans="1:9" ht="45">
      <c r="A1189" s="6">
        <v>1187</v>
      </c>
      <c r="B1189" s="24" t="s">
        <v>1178</v>
      </c>
      <c r="C1189" s="25" t="str">
        <f>IF(D1189=2,"NO","YES")</f>
        <v>NO</v>
      </c>
      <c r="D1189" s="25">
        <f t="shared" si="22"/>
        <v>2</v>
      </c>
      <c r="E1189" s="1">
        <v>4.9400000000000004</v>
      </c>
      <c r="F1189" s="26">
        <v>13600</v>
      </c>
      <c r="G1189" s="425">
        <v>42570</v>
      </c>
      <c r="H1189" s="3" t="s">
        <v>1073</v>
      </c>
      <c r="I1189" s="4"/>
    </row>
    <row r="1190" spans="1:9" ht="45">
      <c r="A1190" s="6">
        <v>1188</v>
      </c>
      <c r="B1190" s="24" t="s">
        <v>1179</v>
      </c>
      <c r="C1190" s="25" t="str">
        <f>IF(D1190=2,"NO","YES")</f>
        <v>YES</v>
      </c>
      <c r="D1190" s="25">
        <f t="shared" si="22"/>
        <v>1.51</v>
      </c>
      <c r="E1190" s="1">
        <v>3.7297000000000002</v>
      </c>
      <c r="F1190" s="26">
        <v>10268</v>
      </c>
      <c r="G1190" s="425">
        <v>42570</v>
      </c>
      <c r="H1190" s="3" t="s">
        <v>1073</v>
      </c>
      <c r="I1190" s="4"/>
    </row>
    <row r="1191" spans="1:9" ht="45">
      <c r="A1191" s="6">
        <v>1189</v>
      </c>
      <c r="B1191" s="24" t="s">
        <v>1180</v>
      </c>
      <c r="C1191" s="25" t="str">
        <f>IF(D1191=2,"NO","YES")</f>
        <v>YES</v>
      </c>
      <c r="D1191" s="25">
        <f t="shared" si="22"/>
        <v>1.0900000000000001</v>
      </c>
      <c r="E1191" s="1">
        <v>2.6923000000000004</v>
      </c>
      <c r="F1191" s="26">
        <v>7412</v>
      </c>
      <c r="G1191" s="425">
        <v>42570</v>
      </c>
      <c r="H1191" s="3" t="s">
        <v>1073</v>
      </c>
      <c r="I1191" s="4"/>
    </row>
    <row r="1192" spans="1:9" ht="45">
      <c r="A1192" s="6">
        <v>1190</v>
      </c>
      <c r="B1192" s="24" t="s">
        <v>1181</v>
      </c>
      <c r="C1192" s="25" t="str">
        <f>IF(D1192=2,"NO","YES")</f>
        <v>YES</v>
      </c>
      <c r="D1192" s="25">
        <f t="shared" si="22"/>
        <v>1.0900000000000001</v>
      </c>
      <c r="E1192" s="1">
        <v>2.6923000000000004</v>
      </c>
      <c r="F1192" s="26">
        <v>7412</v>
      </c>
      <c r="G1192" s="425">
        <v>42570</v>
      </c>
      <c r="H1192" s="3" t="s">
        <v>1073</v>
      </c>
      <c r="I1192" s="4"/>
    </row>
    <row r="1193" spans="1:9" ht="45">
      <c r="A1193" s="6">
        <v>1191</v>
      </c>
      <c r="B1193" s="24" t="s">
        <v>1182</v>
      </c>
      <c r="C1193" s="25" t="str">
        <f>IF(D1193=2,"NO","YES")</f>
        <v>YES</v>
      </c>
      <c r="D1193" s="25">
        <f t="shared" si="22"/>
        <v>1.46</v>
      </c>
      <c r="E1193" s="1">
        <v>3.6062000000000003</v>
      </c>
      <c r="F1193" s="26">
        <v>9928</v>
      </c>
      <c r="G1193" s="425">
        <v>42570</v>
      </c>
      <c r="H1193" s="3" t="s">
        <v>1073</v>
      </c>
      <c r="I1193" s="4"/>
    </row>
    <row r="1194" spans="1:9" ht="45">
      <c r="A1194" s="6">
        <v>1192</v>
      </c>
      <c r="B1194" s="24" t="s">
        <v>1183</v>
      </c>
      <c r="C1194" s="25" t="str">
        <f>IF(D1194=2,"NO","YES")</f>
        <v>YES</v>
      </c>
      <c r="D1194" s="25">
        <f t="shared" si="22"/>
        <v>0.72</v>
      </c>
      <c r="E1194" s="1">
        <v>1.7784</v>
      </c>
      <c r="F1194" s="26">
        <v>4896</v>
      </c>
      <c r="G1194" s="425">
        <v>42570</v>
      </c>
      <c r="H1194" s="3" t="s">
        <v>1073</v>
      </c>
      <c r="I1194" s="4"/>
    </row>
    <row r="1195" spans="1:9" ht="45">
      <c r="A1195" s="6">
        <v>1193</v>
      </c>
      <c r="B1195" s="24" t="s">
        <v>1184</v>
      </c>
      <c r="C1195" s="25" t="str">
        <f>IF(D1195=2,"NO","YES")</f>
        <v>YES</v>
      </c>
      <c r="D1195" s="25">
        <f t="shared" si="22"/>
        <v>1.24</v>
      </c>
      <c r="E1195" s="1">
        <v>3.0628000000000002</v>
      </c>
      <c r="F1195" s="26">
        <v>8432</v>
      </c>
      <c r="G1195" s="425">
        <v>42570</v>
      </c>
      <c r="H1195" s="3" t="s">
        <v>1073</v>
      </c>
      <c r="I1195" s="4"/>
    </row>
    <row r="1196" spans="1:9" ht="45">
      <c r="A1196" s="6">
        <v>1194</v>
      </c>
      <c r="B1196" s="24" t="s">
        <v>1185</v>
      </c>
      <c r="C1196" s="25" t="str">
        <f>IF(D1196=2,"NO","YES")</f>
        <v>NO</v>
      </c>
      <c r="D1196" s="25">
        <f t="shared" si="22"/>
        <v>2</v>
      </c>
      <c r="E1196" s="1">
        <v>4.9400000000000004</v>
      </c>
      <c r="F1196" s="26">
        <v>13600</v>
      </c>
      <c r="G1196" s="425">
        <v>42570</v>
      </c>
      <c r="H1196" s="3" t="s">
        <v>1073</v>
      </c>
      <c r="I1196" s="4"/>
    </row>
    <row r="1197" spans="1:9" ht="45">
      <c r="A1197" s="6">
        <v>1195</v>
      </c>
      <c r="B1197" s="24" t="s">
        <v>1186</v>
      </c>
      <c r="C1197" s="25" t="str">
        <f>IF(D1197=2,"NO","YES")</f>
        <v>YES</v>
      </c>
      <c r="D1197" s="25">
        <f t="shared" si="22"/>
        <v>1.46</v>
      </c>
      <c r="E1197" s="1">
        <v>3.6062000000000003</v>
      </c>
      <c r="F1197" s="26">
        <v>9928</v>
      </c>
      <c r="G1197" s="425">
        <v>42570</v>
      </c>
      <c r="H1197" s="3" t="s">
        <v>1073</v>
      </c>
      <c r="I1197" s="4"/>
    </row>
    <row r="1198" spans="1:9" ht="45">
      <c r="A1198" s="6">
        <v>1196</v>
      </c>
      <c r="B1198" s="24" t="s">
        <v>1187</v>
      </c>
      <c r="C1198" s="25" t="str">
        <f>IF(D1198=2,"NO","YES")</f>
        <v>YES</v>
      </c>
      <c r="D1198" s="25">
        <f t="shared" si="22"/>
        <v>0.13</v>
      </c>
      <c r="E1198" s="1">
        <v>0.32110000000000005</v>
      </c>
      <c r="F1198" s="26">
        <v>884</v>
      </c>
      <c r="G1198" s="425">
        <v>42570</v>
      </c>
      <c r="H1198" s="3" t="s">
        <v>1073</v>
      </c>
      <c r="I1198" s="4"/>
    </row>
    <row r="1199" spans="1:9" ht="45">
      <c r="A1199" s="6">
        <v>1197</v>
      </c>
      <c r="B1199" s="24" t="s">
        <v>1188</v>
      </c>
      <c r="C1199" s="25" t="str">
        <f>IF(D1199=2,"NO","YES")</f>
        <v>NO</v>
      </c>
      <c r="D1199" s="25">
        <f t="shared" si="22"/>
        <v>2</v>
      </c>
      <c r="E1199" s="1">
        <v>4.9400000000000004</v>
      </c>
      <c r="F1199" s="26">
        <v>13600</v>
      </c>
      <c r="G1199" s="425">
        <v>42570</v>
      </c>
      <c r="H1199" s="3" t="s">
        <v>1073</v>
      </c>
      <c r="I1199" s="4"/>
    </row>
    <row r="1200" spans="1:9" ht="45">
      <c r="A1200" s="6">
        <v>1198</v>
      </c>
      <c r="B1200" s="24" t="s">
        <v>1189</v>
      </c>
      <c r="C1200" s="25" t="str">
        <f>IF(D1200=2,"NO","YES")</f>
        <v>YES</v>
      </c>
      <c r="D1200" s="25">
        <f t="shared" si="22"/>
        <v>1.06</v>
      </c>
      <c r="E1200" s="1">
        <v>2.6182000000000003</v>
      </c>
      <c r="F1200" s="26">
        <v>7208</v>
      </c>
      <c r="G1200" s="425">
        <v>42570</v>
      </c>
      <c r="H1200" s="3" t="s">
        <v>1073</v>
      </c>
      <c r="I1200" s="4"/>
    </row>
    <row r="1201" spans="1:9" ht="45">
      <c r="A1201" s="6">
        <v>1199</v>
      </c>
      <c r="B1201" s="24" t="s">
        <v>1190</v>
      </c>
      <c r="C1201" s="25" t="str">
        <f>IF(D1201=2,"NO","YES")</f>
        <v>YES</v>
      </c>
      <c r="D1201" s="25">
        <f t="shared" si="22"/>
        <v>0.69</v>
      </c>
      <c r="E1201" s="1">
        <v>1.7042999999999999</v>
      </c>
      <c r="F1201" s="26">
        <v>4692</v>
      </c>
      <c r="G1201" s="425">
        <v>42570</v>
      </c>
      <c r="H1201" s="3" t="s">
        <v>1073</v>
      </c>
      <c r="I1201" s="4"/>
    </row>
    <row r="1202" spans="1:9" ht="45">
      <c r="A1202" s="6">
        <v>1200</v>
      </c>
      <c r="B1202" s="24" t="s">
        <v>1191</v>
      </c>
      <c r="C1202" s="25" t="str">
        <f>IF(D1202=2,"NO","YES")</f>
        <v>YES</v>
      </c>
      <c r="D1202" s="25">
        <f t="shared" si="22"/>
        <v>0.28000000000000003</v>
      </c>
      <c r="E1202" s="1">
        <v>0.6916000000000001</v>
      </c>
      <c r="F1202" s="26">
        <v>1904</v>
      </c>
      <c r="G1202" s="425">
        <v>42570</v>
      </c>
      <c r="H1202" s="3" t="s">
        <v>1073</v>
      </c>
      <c r="I1202" s="4"/>
    </row>
    <row r="1203" spans="1:9" ht="45">
      <c r="A1203" s="6">
        <v>1201</v>
      </c>
      <c r="B1203" s="24" t="s">
        <v>1192</v>
      </c>
      <c r="C1203" s="25" t="str">
        <f>IF(D1203=2,"NO","YES")</f>
        <v>NO</v>
      </c>
      <c r="D1203" s="25">
        <f t="shared" si="22"/>
        <v>2</v>
      </c>
      <c r="E1203" s="1">
        <v>4.9400000000000004</v>
      </c>
      <c r="F1203" s="26">
        <v>13600</v>
      </c>
      <c r="G1203" s="425">
        <v>42570</v>
      </c>
      <c r="H1203" s="3" t="s">
        <v>1073</v>
      </c>
      <c r="I1203" s="4"/>
    </row>
    <row r="1204" spans="1:9" ht="45">
      <c r="A1204" s="6">
        <v>1202</v>
      </c>
      <c r="B1204" s="24" t="s">
        <v>1193</v>
      </c>
      <c r="C1204" s="25" t="str">
        <f>IF(D1204=2,"NO","YES")</f>
        <v>YES</v>
      </c>
      <c r="D1204" s="25">
        <f t="shared" si="22"/>
        <v>1.25</v>
      </c>
      <c r="E1204" s="1">
        <v>3.0875000000000004</v>
      </c>
      <c r="F1204" s="26">
        <v>8500</v>
      </c>
      <c r="G1204" s="425">
        <v>42570</v>
      </c>
      <c r="H1204" s="3" t="s">
        <v>1073</v>
      </c>
      <c r="I1204" s="4"/>
    </row>
    <row r="1205" spans="1:9" ht="30">
      <c r="A1205" s="6">
        <v>1203</v>
      </c>
      <c r="B1205" s="24" t="s">
        <v>1194</v>
      </c>
      <c r="C1205" s="25" t="str">
        <f>IF(D1205=2,"NO","YES")</f>
        <v>YES</v>
      </c>
      <c r="D1205" s="25">
        <f t="shared" si="22"/>
        <v>1.45</v>
      </c>
      <c r="E1205" s="1">
        <v>3.5815000000000001</v>
      </c>
      <c r="F1205" s="26">
        <v>9860</v>
      </c>
      <c r="G1205" s="425">
        <v>42570</v>
      </c>
      <c r="H1205" s="3" t="s">
        <v>1073</v>
      </c>
      <c r="I1205" s="4"/>
    </row>
    <row r="1206" spans="1:9" ht="30">
      <c r="A1206" s="6">
        <v>1204</v>
      </c>
      <c r="B1206" s="24" t="s">
        <v>1195</v>
      </c>
      <c r="C1206" s="25" t="str">
        <f>IF(D1206=2,"NO","YES")</f>
        <v>YES</v>
      </c>
      <c r="D1206" s="25">
        <f t="shared" si="22"/>
        <v>0.45</v>
      </c>
      <c r="E1206" s="1">
        <v>1.1115000000000002</v>
      </c>
      <c r="F1206" s="26">
        <v>3060</v>
      </c>
      <c r="G1206" s="425">
        <v>42570</v>
      </c>
      <c r="H1206" s="3" t="s">
        <v>1073</v>
      </c>
      <c r="I1206" s="4"/>
    </row>
    <row r="1207" spans="1:9" ht="45">
      <c r="A1207" s="6">
        <v>1205</v>
      </c>
      <c r="B1207" s="24" t="s">
        <v>1196</v>
      </c>
      <c r="C1207" s="25" t="str">
        <f>IF(D1207=2,"NO","YES")</f>
        <v>YES</v>
      </c>
      <c r="D1207" s="25">
        <f t="shared" si="22"/>
        <v>0.49</v>
      </c>
      <c r="E1207" s="1">
        <v>1.2103000000000002</v>
      </c>
      <c r="F1207" s="26">
        <v>3332</v>
      </c>
      <c r="G1207" s="425">
        <v>42570</v>
      </c>
      <c r="H1207" s="3" t="s">
        <v>1073</v>
      </c>
      <c r="I1207" s="4"/>
    </row>
    <row r="1208" spans="1:9" ht="45">
      <c r="A1208" s="6">
        <v>1206</v>
      </c>
      <c r="B1208" s="24" t="s">
        <v>1197</v>
      </c>
      <c r="C1208" s="25" t="str">
        <f>IF(D1208=2,"NO","YES")</f>
        <v>YES</v>
      </c>
      <c r="D1208" s="25">
        <f t="shared" si="22"/>
        <v>0.33</v>
      </c>
      <c r="E1208" s="1">
        <v>0.81510000000000016</v>
      </c>
      <c r="F1208" s="26">
        <v>2244</v>
      </c>
      <c r="G1208" s="425">
        <v>42570</v>
      </c>
      <c r="H1208" s="3" t="s">
        <v>1073</v>
      </c>
      <c r="I1208" s="4"/>
    </row>
    <row r="1209" spans="1:9" ht="45">
      <c r="A1209" s="6">
        <v>1207</v>
      </c>
      <c r="B1209" s="24" t="s">
        <v>1198</v>
      </c>
      <c r="C1209" s="25" t="str">
        <f>IF(D1209=2,"NO","YES")</f>
        <v>YES</v>
      </c>
      <c r="D1209" s="25">
        <f t="shared" si="22"/>
        <v>0.98</v>
      </c>
      <c r="E1209" s="1">
        <v>2.4206000000000003</v>
      </c>
      <c r="F1209" s="26">
        <v>6664</v>
      </c>
      <c r="G1209" s="425">
        <v>42570</v>
      </c>
      <c r="H1209" s="3" t="s">
        <v>1073</v>
      </c>
      <c r="I1209" s="4"/>
    </row>
    <row r="1210" spans="1:9" ht="45">
      <c r="A1210" s="6">
        <v>1208</v>
      </c>
      <c r="B1210" s="24" t="s">
        <v>1198</v>
      </c>
      <c r="C1210" s="25" t="str">
        <f>IF(D1210=2,"NO","YES")</f>
        <v>YES</v>
      </c>
      <c r="D1210" s="25">
        <f t="shared" si="22"/>
        <v>1.02</v>
      </c>
      <c r="E1210" s="1">
        <v>2.5194000000000001</v>
      </c>
      <c r="F1210" s="26">
        <v>6936</v>
      </c>
      <c r="G1210" s="425">
        <v>42570</v>
      </c>
      <c r="H1210" s="3" t="s">
        <v>1073</v>
      </c>
      <c r="I1210" s="4"/>
    </row>
    <row r="1211" spans="1:9" ht="45">
      <c r="A1211" s="6">
        <v>1209</v>
      </c>
      <c r="B1211" s="24" t="s">
        <v>1199</v>
      </c>
      <c r="C1211" s="25" t="str">
        <f>IF(D1211=2,"NO","YES")</f>
        <v>YES</v>
      </c>
      <c r="D1211" s="25">
        <f t="shared" si="22"/>
        <v>0.11</v>
      </c>
      <c r="E1211" s="1">
        <v>0.2717</v>
      </c>
      <c r="F1211" s="26">
        <v>748</v>
      </c>
      <c r="G1211" s="425">
        <v>42570</v>
      </c>
      <c r="H1211" s="3" t="s">
        <v>1073</v>
      </c>
      <c r="I1211" s="4"/>
    </row>
    <row r="1212" spans="1:9" ht="30">
      <c r="A1212" s="6">
        <v>1210</v>
      </c>
      <c r="B1212" s="24" t="s">
        <v>1200</v>
      </c>
      <c r="C1212" s="25" t="str">
        <f>IF(D1212=2,"NO","YES")</f>
        <v>YES</v>
      </c>
      <c r="D1212" s="25">
        <f t="shared" ref="D1212:D1232" si="23">F1212/6800</f>
        <v>0.55000000000000004</v>
      </c>
      <c r="E1212" s="1">
        <v>1.3585000000000003</v>
      </c>
      <c r="F1212" s="26">
        <v>3740</v>
      </c>
      <c r="G1212" s="425">
        <v>42570</v>
      </c>
      <c r="H1212" s="3" t="s">
        <v>1073</v>
      </c>
      <c r="I1212" s="4"/>
    </row>
    <row r="1213" spans="1:9" ht="45">
      <c r="A1213" s="6">
        <v>1211</v>
      </c>
      <c r="B1213" s="24" t="s">
        <v>1201</v>
      </c>
      <c r="C1213" s="25" t="str">
        <f>IF(D1213=2,"NO","YES")</f>
        <v>YES</v>
      </c>
      <c r="D1213" s="25">
        <f t="shared" si="23"/>
        <v>0.73</v>
      </c>
      <c r="E1213" s="1">
        <v>1.8031000000000001</v>
      </c>
      <c r="F1213" s="26">
        <v>4964</v>
      </c>
      <c r="G1213" s="425">
        <v>42570</v>
      </c>
      <c r="H1213" s="3" t="s">
        <v>1073</v>
      </c>
      <c r="I1213" s="4"/>
    </row>
    <row r="1214" spans="1:9" ht="30">
      <c r="A1214" s="6">
        <v>1212</v>
      </c>
      <c r="B1214" s="24" t="s">
        <v>1202</v>
      </c>
      <c r="C1214" s="25" t="str">
        <f>IF(D1214=2,"NO","YES")</f>
        <v>YES</v>
      </c>
      <c r="D1214" s="25">
        <f t="shared" si="23"/>
        <v>0.98</v>
      </c>
      <c r="E1214" s="1">
        <v>2.4206000000000003</v>
      </c>
      <c r="F1214" s="26">
        <v>6664</v>
      </c>
      <c r="G1214" s="425">
        <v>42570</v>
      </c>
      <c r="H1214" s="3" t="s">
        <v>1073</v>
      </c>
      <c r="I1214" s="4"/>
    </row>
    <row r="1215" spans="1:9" ht="45">
      <c r="A1215" s="6">
        <v>1213</v>
      </c>
      <c r="B1215" s="24" t="s">
        <v>1203</v>
      </c>
      <c r="C1215" s="25" t="str">
        <f>IF(D1215=2,"NO","YES")</f>
        <v>YES</v>
      </c>
      <c r="D1215" s="25">
        <f t="shared" si="23"/>
        <v>0.86</v>
      </c>
      <c r="E1215" s="1">
        <v>2.1242000000000001</v>
      </c>
      <c r="F1215" s="26">
        <v>5848</v>
      </c>
      <c r="G1215" s="425">
        <v>42570</v>
      </c>
      <c r="H1215" s="3" t="s">
        <v>1073</v>
      </c>
      <c r="I1215" s="4"/>
    </row>
    <row r="1216" spans="1:9" ht="45">
      <c r="A1216" s="6">
        <v>1214</v>
      </c>
      <c r="B1216" s="57" t="s">
        <v>1204</v>
      </c>
      <c r="C1216" s="25" t="str">
        <f>IF(D1216=2,"NO","YES")</f>
        <v>NO</v>
      </c>
      <c r="D1216" s="58">
        <f t="shared" si="23"/>
        <v>2</v>
      </c>
      <c r="E1216" s="1">
        <v>4.9400000000000004</v>
      </c>
      <c r="F1216" s="54">
        <v>13600</v>
      </c>
      <c r="G1216" s="93">
        <v>42706</v>
      </c>
      <c r="H1216" s="3" t="s">
        <v>1073</v>
      </c>
      <c r="I1216" s="4"/>
    </row>
    <row r="1217" spans="1:9" ht="45">
      <c r="A1217" s="6">
        <v>1215</v>
      </c>
      <c r="B1217" s="24" t="s">
        <v>1205</v>
      </c>
      <c r="C1217" s="25" t="str">
        <f>IF(D1217=2,"NO","YES")</f>
        <v>YES</v>
      </c>
      <c r="D1217" s="25">
        <f t="shared" si="23"/>
        <v>1.1000000000000001</v>
      </c>
      <c r="E1217" s="1">
        <v>2.7170000000000005</v>
      </c>
      <c r="F1217" s="59">
        <v>7480</v>
      </c>
      <c r="G1217" s="97">
        <v>42728</v>
      </c>
      <c r="H1217" s="3" t="s">
        <v>1073</v>
      </c>
      <c r="I1217" s="4"/>
    </row>
    <row r="1218" spans="1:9" ht="30">
      <c r="A1218" s="6">
        <v>1216</v>
      </c>
      <c r="B1218" s="24" t="s">
        <v>1206</v>
      </c>
      <c r="C1218" s="25" t="str">
        <f>IF(D1218=2,"NO","YES")</f>
        <v>YES</v>
      </c>
      <c r="D1218" s="25">
        <f t="shared" si="23"/>
        <v>0.56999999999999995</v>
      </c>
      <c r="E1218" s="1">
        <v>1.4078999999999999</v>
      </c>
      <c r="F1218" s="59">
        <v>3876</v>
      </c>
      <c r="G1218" s="97">
        <v>42728</v>
      </c>
      <c r="H1218" s="3" t="s">
        <v>1073</v>
      </c>
      <c r="I1218" s="4"/>
    </row>
    <row r="1219" spans="1:9" ht="30">
      <c r="A1219" s="6">
        <v>1217</v>
      </c>
      <c r="B1219" s="24" t="s">
        <v>1207</v>
      </c>
      <c r="C1219" s="25" t="str">
        <f>IF(D1219=2,"NO","YES")</f>
        <v>YES</v>
      </c>
      <c r="D1219" s="25">
        <f t="shared" si="23"/>
        <v>0.54</v>
      </c>
      <c r="E1219" s="1">
        <v>1.3338000000000001</v>
      </c>
      <c r="F1219" s="59">
        <v>3672</v>
      </c>
      <c r="G1219" s="97">
        <v>42728</v>
      </c>
      <c r="H1219" s="3" t="s">
        <v>1073</v>
      </c>
      <c r="I1219" s="4"/>
    </row>
    <row r="1220" spans="1:9" ht="30">
      <c r="A1220" s="6">
        <v>1218</v>
      </c>
      <c r="B1220" s="24" t="s">
        <v>1208</v>
      </c>
      <c r="C1220" s="25" t="str">
        <f>IF(D1220=2,"NO","YES")</f>
        <v>YES</v>
      </c>
      <c r="D1220" s="25">
        <f t="shared" si="23"/>
        <v>0.46</v>
      </c>
      <c r="E1220" s="1">
        <v>1.1362000000000001</v>
      </c>
      <c r="F1220" s="59">
        <v>3128</v>
      </c>
      <c r="G1220" s="97">
        <v>42728</v>
      </c>
      <c r="H1220" s="3" t="s">
        <v>1073</v>
      </c>
      <c r="I1220" s="4"/>
    </row>
    <row r="1221" spans="1:9" ht="45">
      <c r="A1221" s="6">
        <v>1219</v>
      </c>
      <c r="B1221" s="24" t="s">
        <v>1209</v>
      </c>
      <c r="C1221" s="25" t="str">
        <f>IF(D1221=2,"NO","YES")</f>
        <v>YES</v>
      </c>
      <c r="D1221" s="25">
        <f t="shared" si="23"/>
        <v>0.25</v>
      </c>
      <c r="E1221" s="1">
        <v>0.61750000000000005</v>
      </c>
      <c r="F1221" s="59">
        <v>1700</v>
      </c>
      <c r="G1221" s="97">
        <v>42728</v>
      </c>
      <c r="H1221" s="3" t="s">
        <v>1073</v>
      </c>
      <c r="I1221" s="4"/>
    </row>
    <row r="1222" spans="1:9" ht="30">
      <c r="A1222" s="6">
        <v>1220</v>
      </c>
      <c r="B1222" s="24" t="s">
        <v>1210</v>
      </c>
      <c r="C1222" s="25" t="str">
        <f>IF(D1222=2,"NO","YES")</f>
        <v>YES</v>
      </c>
      <c r="D1222" s="25">
        <f t="shared" si="23"/>
        <v>1.0900000000000001</v>
      </c>
      <c r="E1222" s="1">
        <v>2.6923000000000004</v>
      </c>
      <c r="F1222" s="59">
        <v>7412</v>
      </c>
      <c r="G1222" s="97">
        <v>42728</v>
      </c>
      <c r="H1222" s="3" t="s">
        <v>1073</v>
      </c>
      <c r="I1222" s="4"/>
    </row>
    <row r="1223" spans="1:9" ht="30">
      <c r="A1223" s="6">
        <v>1221</v>
      </c>
      <c r="B1223" s="24" t="s">
        <v>1211</v>
      </c>
      <c r="C1223" s="25" t="str">
        <f>IF(D1223=2,"NO","YES")</f>
        <v>YES</v>
      </c>
      <c r="D1223" s="25">
        <f t="shared" si="23"/>
        <v>1.51</v>
      </c>
      <c r="E1223" s="1">
        <v>3.7297000000000002</v>
      </c>
      <c r="F1223" s="59">
        <v>10268</v>
      </c>
      <c r="G1223" s="97">
        <v>42728</v>
      </c>
      <c r="H1223" s="3" t="s">
        <v>1073</v>
      </c>
      <c r="I1223" s="4"/>
    </row>
    <row r="1224" spans="1:9" ht="45">
      <c r="A1224" s="6">
        <v>1222</v>
      </c>
      <c r="B1224" s="24" t="s">
        <v>1212</v>
      </c>
      <c r="C1224" s="25" t="str">
        <f>IF(D1224=2,"NO","YES")</f>
        <v>YES</v>
      </c>
      <c r="D1224" s="25">
        <f t="shared" si="23"/>
        <v>1.25</v>
      </c>
      <c r="E1224" s="1">
        <v>3.0875000000000004</v>
      </c>
      <c r="F1224" s="59">
        <v>8500</v>
      </c>
      <c r="G1224" s="97">
        <v>42728</v>
      </c>
      <c r="H1224" s="3" t="s">
        <v>1073</v>
      </c>
      <c r="I1224" s="4"/>
    </row>
    <row r="1225" spans="1:9" ht="30">
      <c r="A1225" s="6">
        <v>1223</v>
      </c>
      <c r="B1225" s="60" t="s">
        <v>1213</v>
      </c>
      <c r="C1225" s="25" t="str">
        <f>IF(D1225=2,"NO","YES")</f>
        <v>NO</v>
      </c>
      <c r="D1225" s="25">
        <f t="shared" si="23"/>
        <v>2</v>
      </c>
      <c r="E1225" s="1">
        <v>4.9400000000000004</v>
      </c>
      <c r="F1225" s="59">
        <v>13600</v>
      </c>
      <c r="G1225" s="97">
        <v>42728</v>
      </c>
      <c r="H1225" s="3" t="s">
        <v>1073</v>
      </c>
      <c r="I1225" s="4"/>
    </row>
    <row r="1226" spans="1:9" ht="45">
      <c r="A1226" s="6">
        <v>1224</v>
      </c>
      <c r="B1226" s="24" t="s">
        <v>1214</v>
      </c>
      <c r="C1226" s="25" t="str">
        <f>IF(D1226=2,"NO","YES")</f>
        <v>YES</v>
      </c>
      <c r="D1226" s="25">
        <f t="shared" si="23"/>
        <v>0.32</v>
      </c>
      <c r="E1226" s="1">
        <v>0.7904000000000001</v>
      </c>
      <c r="F1226" s="59">
        <v>2176</v>
      </c>
      <c r="G1226" s="97">
        <v>42728</v>
      </c>
      <c r="H1226" s="3" t="s">
        <v>1073</v>
      </c>
      <c r="I1226" s="4"/>
    </row>
    <row r="1227" spans="1:9" ht="30">
      <c r="A1227" s="6">
        <v>1225</v>
      </c>
      <c r="B1227" s="24" t="s">
        <v>1215</v>
      </c>
      <c r="C1227" s="25" t="str">
        <f>IF(D1227=2,"NO","YES")</f>
        <v>YES</v>
      </c>
      <c r="D1227" s="25">
        <f t="shared" si="23"/>
        <v>0.4</v>
      </c>
      <c r="E1227" s="1">
        <v>0.9880000000000001</v>
      </c>
      <c r="F1227" s="59">
        <v>2720</v>
      </c>
      <c r="G1227" s="97">
        <v>42728</v>
      </c>
      <c r="H1227" s="3" t="s">
        <v>1073</v>
      </c>
      <c r="I1227" s="4"/>
    </row>
    <row r="1228" spans="1:9" ht="30">
      <c r="A1228" s="6">
        <v>1226</v>
      </c>
      <c r="B1228" s="24" t="s">
        <v>1216</v>
      </c>
      <c r="C1228" s="25" t="str">
        <f>IF(D1228=2,"NO","YES")</f>
        <v>YES</v>
      </c>
      <c r="D1228" s="25">
        <f t="shared" si="23"/>
        <v>0.47</v>
      </c>
      <c r="E1228" s="1">
        <v>1.1609</v>
      </c>
      <c r="F1228" s="59">
        <v>3196</v>
      </c>
      <c r="G1228" s="97">
        <v>42728</v>
      </c>
      <c r="H1228" s="3" t="s">
        <v>1073</v>
      </c>
      <c r="I1228" s="4"/>
    </row>
    <row r="1229" spans="1:9" ht="30">
      <c r="A1229" s="6">
        <v>1227</v>
      </c>
      <c r="B1229" s="24" t="s">
        <v>1217</v>
      </c>
      <c r="C1229" s="25" t="str">
        <f>IF(D1229=2,"NO","YES")</f>
        <v>YES</v>
      </c>
      <c r="D1229" s="25">
        <f t="shared" si="23"/>
        <v>1.02</v>
      </c>
      <c r="E1229" s="1">
        <v>2.5194000000000001</v>
      </c>
      <c r="F1229" s="59">
        <v>6936</v>
      </c>
      <c r="G1229" s="97">
        <v>42728</v>
      </c>
      <c r="H1229" s="3" t="s">
        <v>1073</v>
      </c>
      <c r="I1229" s="4"/>
    </row>
    <row r="1230" spans="1:9" ht="45">
      <c r="A1230" s="6">
        <v>1228</v>
      </c>
      <c r="B1230" s="24" t="s">
        <v>1218</v>
      </c>
      <c r="C1230" s="25" t="str">
        <f>IF(D1230=2,"NO","YES")</f>
        <v>YES</v>
      </c>
      <c r="D1230" s="25">
        <f t="shared" si="23"/>
        <v>0.38</v>
      </c>
      <c r="E1230" s="1">
        <v>0.9386000000000001</v>
      </c>
      <c r="F1230" s="59">
        <v>2584</v>
      </c>
      <c r="G1230" s="97">
        <v>42728</v>
      </c>
      <c r="H1230" s="3" t="s">
        <v>1073</v>
      </c>
      <c r="I1230" s="4"/>
    </row>
    <row r="1231" spans="1:9" ht="30">
      <c r="A1231" s="6">
        <v>1229</v>
      </c>
      <c r="B1231" s="24" t="s">
        <v>1219</v>
      </c>
      <c r="C1231" s="25" t="str">
        <f>IF(D1231=2,"NO","YES")</f>
        <v>YES</v>
      </c>
      <c r="D1231" s="25">
        <f t="shared" si="23"/>
        <v>1.51</v>
      </c>
      <c r="E1231" s="1">
        <v>3.7297000000000002</v>
      </c>
      <c r="F1231" s="59">
        <v>10268</v>
      </c>
      <c r="G1231" s="97">
        <v>42728</v>
      </c>
      <c r="H1231" s="3" t="s">
        <v>1073</v>
      </c>
      <c r="I1231" s="4"/>
    </row>
    <row r="1232" spans="1:9" ht="30">
      <c r="A1232" s="6">
        <v>1230</v>
      </c>
      <c r="B1232" s="60" t="s">
        <v>1220</v>
      </c>
      <c r="C1232" s="25" t="str">
        <f>IF(D1232=2,"NO","YES")</f>
        <v>NO</v>
      </c>
      <c r="D1232" s="25">
        <f t="shared" si="23"/>
        <v>2</v>
      </c>
      <c r="E1232" s="1">
        <v>4.9400000000000004</v>
      </c>
      <c r="F1232" s="59">
        <v>13600</v>
      </c>
      <c r="G1232" s="97">
        <v>42728</v>
      </c>
      <c r="H1232" s="3" t="s">
        <v>1073</v>
      </c>
      <c r="I1232" s="4"/>
    </row>
    <row r="1233" spans="1:9" ht="45">
      <c r="A1233" s="6">
        <v>1231</v>
      </c>
      <c r="B1233" s="57" t="s">
        <v>1221</v>
      </c>
      <c r="C1233" s="25" t="str">
        <f>IF(D1233=2,"NO","YES")</f>
        <v>YES</v>
      </c>
      <c r="D1233" s="58">
        <f>F1233/6800</f>
        <v>0.66</v>
      </c>
      <c r="E1233" s="1">
        <v>1.6302000000000003</v>
      </c>
      <c r="F1233" s="61">
        <v>4488</v>
      </c>
      <c r="G1233" s="425">
        <v>42570</v>
      </c>
      <c r="H1233" s="3" t="s">
        <v>1222</v>
      </c>
      <c r="I1233" s="4"/>
    </row>
    <row r="1234" spans="1:9" ht="45">
      <c r="A1234" s="6">
        <v>1232</v>
      </c>
      <c r="B1234" s="57" t="s">
        <v>1223</v>
      </c>
      <c r="C1234" s="25" t="str">
        <f>IF(D1234=2,"NO","YES")</f>
        <v>YES</v>
      </c>
      <c r="D1234" s="58">
        <f t="shared" ref="D1234:D1297" si="24">F1234/6800</f>
        <v>0.63</v>
      </c>
      <c r="E1234" s="1">
        <v>1.5561</v>
      </c>
      <c r="F1234" s="61">
        <v>4284</v>
      </c>
      <c r="G1234" s="425">
        <v>42570</v>
      </c>
      <c r="H1234" s="3" t="s">
        <v>1222</v>
      </c>
      <c r="I1234" s="4"/>
    </row>
    <row r="1235" spans="1:9" ht="60">
      <c r="A1235" s="6">
        <v>1233</v>
      </c>
      <c r="B1235" s="57" t="s">
        <v>1224</v>
      </c>
      <c r="C1235" s="25" t="str">
        <f>IF(D1235=2,"NO","YES")</f>
        <v>YES</v>
      </c>
      <c r="D1235" s="58">
        <f t="shared" si="24"/>
        <v>0.42</v>
      </c>
      <c r="E1235" s="1">
        <v>1.0374000000000001</v>
      </c>
      <c r="F1235" s="61">
        <v>2856</v>
      </c>
      <c r="G1235" s="425">
        <v>42570</v>
      </c>
      <c r="H1235" s="3" t="s">
        <v>1222</v>
      </c>
      <c r="I1235" s="4"/>
    </row>
    <row r="1236" spans="1:9" ht="45">
      <c r="A1236" s="6">
        <v>1234</v>
      </c>
      <c r="B1236" s="57" t="s">
        <v>1225</v>
      </c>
      <c r="C1236" s="25" t="str">
        <f>IF(D1236=2,"NO","YES")</f>
        <v>YES</v>
      </c>
      <c r="D1236" s="58">
        <f t="shared" si="24"/>
        <v>0.16</v>
      </c>
      <c r="E1236" s="1">
        <v>0.39520000000000005</v>
      </c>
      <c r="F1236" s="61">
        <v>1088</v>
      </c>
      <c r="G1236" s="425">
        <v>42570</v>
      </c>
      <c r="H1236" s="3" t="s">
        <v>1222</v>
      </c>
      <c r="I1236" s="4"/>
    </row>
    <row r="1237" spans="1:9" ht="30">
      <c r="A1237" s="6">
        <v>1235</v>
      </c>
      <c r="B1237" s="57" t="s">
        <v>1226</v>
      </c>
      <c r="C1237" s="25" t="str">
        <f>IF(D1237=2,"NO","YES")</f>
        <v>YES</v>
      </c>
      <c r="D1237" s="58">
        <f t="shared" si="24"/>
        <v>0.13</v>
      </c>
      <c r="E1237" s="1">
        <v>0.32110000000000005</v>
      </c>
      <c r="F1237" s="61">
        <v>884</v>
      </c>
      <c r="G1237" s="425">
        <v>42570</v>
      </c>
      <c r="H1237" s="3" t="s">
        <v>1222</v>
      </c>
      <c r="I1237" s="4"/>
    </row>
    <row r="1238" spans="1:9" ht="60">
      <c r="A1238" s="6">
        <v>1236</v>
      </c>
      <c r="B1238" s="57" t="s">
        <v>1227</v>
      </c>
      <c r="C1238" s="25" t="str">
        <f>IF(D1238=2,"NO","YES")</f>
        <v>NO</v>
      </c>
      <c r="D1238" s="58">
        <f t="shared" si="24"/>
        <v>2</v>
      </c>
      <c r="E1238" s="1">
        <v>4.9400000000000004</v>
      </c>
      <c r="F1238" s="61">
        <v>13600</v>
      </c>
      <c r="G1238" s="425">
        <v>42570</v>
      </c>
      <c r="H1238" s="3" t="s">
        <v>1222</v>
      </c>
      <c r="I1238" s="4"/>
    </row>
    <row r="1239" spans="1:9" ht="45">
      <c r="A1239" s="6">
        <v>1237</v>
      </c>
      <c r="B1239" s="57" t="s">
        <v>1228</v>
      </c>
      <c r="C1239" s="25" t="str">
        <f>IF(D1239=2,"NO","YES")</f>
        <v>YES</v>
      </c>
      <c r="D1239" s="58">
        <f t="shared" si="24"/>
        <v>0.76</v>
      </c>
      <c r="E1239" s="1">
        <v>1.8772000000000002</v>
      </c>
      <c r="F1239" s="61">
        <v>5168</v>
      </c>
      <c r="G1239" s="425">
        <v>42570</v>
      </c>
      <c r="H1239" s="3" t="s">
        <v>1222</v>
      </c>
      <c r="I1239" s="4"/>
    </row>
    <row r="1240" spans="1:9" ht="30">
      <c r="A1240" s="6">
        <v>1238</v>
      </c>
      <c r="B1240" s="57" t="s">
        <v>1229</v>
      </c>
      <c r="C1240" s="25" t="str">
        <f>IF(D1240=2,"NO","YES")</f>
        <v>YES</v>
      </c>
      <c r="D1240" s="58">
        <f t="shared" si="24"/>
        <v>0.35</v>
      </c>
      <c r="E1240" s="1">
        <v>0.86450000000000005</v>
      </c>
      <c r="F1240" s="61">
        <v>2380</v>
      </c>
      <c r="G1240" s="425">
        <v>42570</v>
      </c>
      <c r="H1240" s="3" t="s">
        <v>1222</v>
      </c>
      <c r="I1240" s="4"/>
    </row>
    <row r="1241" spans="1:9" ht="45">
      <c r="A1241" s="6">
        <v>1239</v>
      </c>
      <c r="B1241" s="57" t="s">
        <v>1230</v>
      </c>
      <c r="C1241" s="25" t="str">
        <f>IF(D1241=2,"NO","YES")</f>
        <v>YES</v>
      </c>
      <c r="D1241" s="58">
        <f t="shared" si="24"/>
        <v>1.43</v>
      </c>
      <c r="E1241" s="1">
        <v>3.5321000000000002</v>
      </c>
      <c r="F1241" s="61">
        <v>9724</v>
      </c>
      <c r="G1241" s="425">
        <v>42570</v>
      </c>
      <c r="H1241" s="3" t="s">
        <v>1222</v>
      </c>
      <c r="I1241" s="4"/>
    </row>
    <row r="1242" spans="1:9" ht="45">
      <c r="A1242" s="6">
        <v>1240</v>
      </c>
      <c r="B1242" s="57" t="s">
        <v>1231</v>
      </c>
      <c r="C1242" s="25" t="str">
        <f>IF(D1242=2,"NO","YES")</f>
        <v>YES</v>
      </c>
      <c r="D1242" s="58">
        <f t="shared" si="24"/>
        <v>1.51</v>
      </c>
      <c r="E1242" s="1">
        <v>3.7297000000000002</v>
      </c>
      <c r="F1242" s="61">
        <v>10268</v>
      </c>
      <c r="G1242" s="425">
        <v>42570</v>
      </c>
      <c r="H1242" s="3" t="s">
        <v>1222</v>
      </c>
      <c r="I1242" s="4"/>
    </row>
    <row r="1243" spans="1:9" ht="45">
      <c r="A1243" s="6">
        <v>1241</v>
      </c>
      <c r="B1243" s="57" t="s">
        <v>1232</v>
      </c>
      <c r="C1243" s="25" t="str">
        <f>IF(D1243=2,"NO","YES")</f>
        <v>YES</v>
      </c>
      <c r="D1243" s="58">
        <f t="shared" si="24"/>
        <v>0.4</v>
      </c>
      <c r="E1243" s="1">
        <v>0.9880000000000001</v>
      </c>
      <c r="F1243" s="61">
        <v>2720</v>
      </c>
      <c r="G1243" s="425">
        <v>42570</v>
      </c>
      <c r="H1243" s="3" t="s">
        <v>1222</v>
      </c>
      <c r="I1243" s="4"/>
    </row>
    <row r="1244" spans="1:9" ht="45">
      <c r="A1244" s="6">
        <v>1242</v>
      </c>
      <c r="B1244" s="57" t="s">
        <v>1233</v>
      </c>
      <c r="C1244" s="25" t="str">
        <f>IF(D1244=2,"NO","YES")</f>
        <v>YES</v>
      </c>
      <c r="D1244" s="58">
        <f t="shared" si="24"/>
        <v>1.56</v>
      </c>
      <c r="E1244" s="1">
        <v>3.8532000000000006</v>
      </c>
      <c r="F1244" s="61">
        <v>10608</v>
      </c>
      <c r="G1244" s="425">
        <v>42570</v>
      </c>
      <c r="H1244" s="3" t="s">
        <v>1222</v>
      </c>
      <c r="I1244" s="4"/>
    </row>
    <row r="1245" spans="1:9" ht="45">
      <c r="A1245" s="6">
        <v>1243</v>
      </c>
      <c r="B1245" s="57" t="s">
        <v>1234</v>
      </c>
      <c r="C1245" s="25" t="str">
        <f>IF(D1245=2,"NO","YES")</f>
        <v>YES</v>
      </c>
      <c r="D1245" s="58">
        <f t="shared" si="24"/>
        <v>0.56999999999999995</v>
      </c>
      <c r="E1245" s="1">
        <v>1.4078999999999999</v>
      </c>
      <c r="F1245" s="61">
        <v>3876</v>
      </c>
      <c r="G1245" s="425">
        <v>42570</v>
      </c>
      <c r="H1245" s="3" t="s">
        <v>1222</v>
      </c>
      <c r="I1245" s="4"/>
    </row>
    <row r="1246" spans="1:9" ht="45">
      <c r="A1246" s="6">
        <v>1244</v>
      </c>
      <c r="B1246" s="57" t="s">
        <v>1235</v>
      </c>
      <c r="C1246" s="25" t="str">
        <f>IF(D1246=2,"NO","YES")</f>
        <v>YES</v>
      </c>
      <c r="D1246" s="58">
        <f t="shared" si="24"/>
        <v>0.84</v>
      </c>
      <c r="E1246" s="1">
        <v>2.0748000000000002</v>
      </c>
      <c r="F1246" s="61">
        <v>5712</v>
      </c>
      <c r="G1246" s="425">
        <v>42570</v>
      </c>
      <c r="H1246" s="3" t="s">
        <v>1222</v>
      </c>
      <c r="I1246" s="4"/>
    </row>
    <row r="1247" spans="1:9" ht="30">
      <c r="A1247" s="6">
        <v>1245</v>
      </c>
      <c r="B1247" s="57" t="s">
        <v>1236</v>
      </c>
      <c r="C1247" s="25" t="str">
        <f>IF(D1247=2,"NO","YES")</f>
        <v>YES</v>
      </c>
      <c r="D1247" s="58">
        <f t="shared" si="24"/>
        <v>0.7</v>
      </c>
      <c r="E1247" s="1">
        <v>1.7290000000000001</v>
      </c>
      <c r="F1247" s="61">
        <v>4760</v>
      </c>
      <c r="G1247" s="425">
        <v>42570</v>
      </c>
      <c r="H1247" s="3" t="s">
        <v>1222</v>
      </c>
      <c r="I1247" s="4"/>
    </row>
    <row r="1248" spans="1:9" ht="45">
      <c r="A1248" s="6">
        <v>1246</v>
      </c>
      <c r="B1248" s="57" t="s">
        <v>1237</v>
      </c>
      <c r="C1248" s="25" t="str">
        <f>IF(D1248=2,"NO","YES")</f>
        <v>YES</v>
      </c>
      <c r="D1248" s="58">
        <f t="shared" si="24"/>
        <v>1.25</v>
      </c>
      <c r="E1248" s="1">
        <v>3.0875000000000004</v>
      </c>
      <c r="F1248" s="61">
        <v>8500</v>
      </c>
      <c r="G1248" s="425">
        <v>42570</v>
      </c>
      <c r="H1248" s="3" t="s">
        <v>1222</v>
      </c>
      <c r="I1248" s="4"/>
    </row>
    <row r="1249" spans="1:9" ht="45">
      <c r="A1249" s="6">
        <v>1247</v>
      </c>
      <c r="B1249" s="57" t="s">
        <v>1238</v>
      </c>
      <c r="C1249" s="25" t="str">
        <f>IF(D1249=2,"NO","YES")</f>
        <v>YES</v>
      </c>
      <c r="D1249" s="58">
        <f t="shared" si="24"/>
        <v>0.28000000000000003</v>
      </c>
      <c r="E1249" s="1">
        <v>0.6916000000000001</v>
      </c>
      <c r="F1249" s="61">
        <v>1904</v>
      </c>
      <c r="G1249" s="425">
        <v>42570</v>
      </c>
      <c r="H1249" s="3" t="s">
        <v>1222</v>
      </c>
      <c r="I1249" s="4"/>
    </row>
    <row r="1250" spans="1:9" ht="45">
      <c r="A1250" s="6">
        <v>1248</v>
      </c>
      <c r="B1250" s="57" t="s">
        <v>1239</v>
      </c>
      <c r="C1250" s="25" t="str">
        <f>IF(D1250=2,"NO","YES")</f>
        <v>YES</v>
      </c>
      <c r="D1250" s="58">
        <f t="shared" si="24"/>
        <v>1.4</v>
      </c>
      <c r="E1250" s="1">
        <v>3.4580000000000002</v>
      </c>
      <c r="F1250" s="61">
        <v>9520</v>
      </c>
      <c r="G1250" s="425">
        <v>42570</v>
      </c>
      <c r="H1250" s="3" t="s">
        <v>1222</v>
      </c>
      <c r="I1250" s="4"/>
    </row>
    <row r="1251" spans="1:9" ht="45">
      <c r="A1251" s="6">
        <v>1249</v>
      </c>
      <c r="B1251" s="57" t="s">
        <v>1240</v>
      </c>
      <c r="C1251" s="25" t="str">
        <f>IF(D1251=2,"NO","YES")</f>
        <v>YES</v>
      </c>
      <c r="D1251" s="58">
        <f t="shared" si="24"/>
        <v>0.5</v>
      </c>
      <c r="E1251" s="1">
        <v>1.2350000000000001</v>
      </c>
      <c r="F1251" s="61">
        <v>3400</v>
      </c>
      <c r="G1251" s="425">
        <v>42570</v>
      </c>
      <c r="H1251" s="3" t="s">
        <v>1222</v>
      </c>
      <c r="I1251" s="4"/>
    </row>
    <row r="1252" spans="1:9" ht="45">
      <c r="A1252" s="6">
        <v>1250</v>
      </c>
      <c r="B1252" s="57" t="s">
        <v>1241</v>
      </c>
      <c r="C1252" s="25" t="str">
        <f>IF(D1252=2,"NO","YES")</f>
        <v>YES</v>
      </c>
      <c r="D1252" s="58">
        <f t="shared" si="24"/>
        <v>0.3</v>
      </c>
      <c r="E1252" s="1">
        <v>0.74099999999999999</v>
      </c>
      <c r="F1252" s="61">
        <v>2040</v>
      </c>
      <c r="G1252" s="425">
        <v>42570</v>
      </c>
      <c r="H1252" s="3" t="s">
        <v>1222</v>
      </c>
      <c r="I1252" s="4"/>
    </row>
    <row r="1253" spans="1:9" ht="45">
      <c r="A1253" s="6">
        <v>1251</v>
      </c>
      <c r="B1253" s="57" t="s">
        <v>1242</v>
      </c>
      <c r="C1253" s="25" t="str">
        <f>IF(D1253=2,"NO","YES")</f>
        <v>YES</v>
      </c>
      <c r="D1253" s="58">
        <f t="shared" si="24"/>
        <v>0.26</v>
      </c>
      <c r="E1253" s="1">
        <v>0.6422000000000001</v>
      </c>
      <c r="F1253" s="61">
        <v>1768</v>
      </c>
      <c r="G1253" s="425">
        <v>42570</v>
      </c>
      <c r="H1253" s="3" t="s">
        <v>1222</v>
      </c>
      <c r="I1253" s="4"/>
    </row>
    <row r="1254" spans="1:9" ht="60">
      <c r="A1254" s="6">
        <v>1252</v>
      </c>
      <c r="B1254" s="57" t="s">
        <v>1243</v>
      </c>
      <c r="C1254" s="25" t="str">
        <f>IF(D1254=2,"NO","YES")</f>
        <v>YES</v>
      </c>
      <c r="D1254" s="58">
        <f t="shared" si="24"/>
        <v>1.43</v>
      </c>
      <c r="E1254" s="1">
        <v>3.5321000000000002</v>
      </c>
      <c r="F1254" s="61">
        <v>9724</v>
      </c>
      <c r="G1254" s="425">
        <v>42570</v>
      </c>
      <c r="H1254" s="3" t="s">
        <v>1222</v>
      </c>
      <c r="I1254" s="4"/>
    </row>
    <row r="1255" spans="1:9" ht="45">
      <c r="A1255" s="6">
        <v>1253</v>
      </c>
      <c r="B1255" s="57" t="s">
        <v>1244</v>
      </c>
      <c r="C1255" s="25" t="str">
        <f>IF(D1255=2,"NO","YES")</f>
        <v>YES</v>
      </c>
      <c r="D1255" s="58">
        <f t="shared" si="24"/>
        <v>1.04</v>
      </c>
      <c r="E1255" s="1">
        <v>2.5688000000000004</v>
      </c>
      <c r="F1255" s="61">
        <v>7072</v>
      </c>
      <c r="G1255" s="425">
        <v>42570</v>
      </c>
      <c r="H1255" s="3" t="s">
        <v>1222</v>
      </c>
      <c r="I1255" s="4"/>
    </row>
    <row r="1256" spans="1:9" ht="45">
      <c r="A1256" s="6">
        <v>1254</v>
      </c>
      <c r="B1256" s="57" t="s">
        <v>1245</v>
      </c>
      <c r="C1256" s="25" t="str">
        <f>IF(D1256=2,"NO","YES")</f>
        <v>YES</v>
      </c>
      <c r="D1256" s="58">
        <f t="shared" si="24"/>
        <v>0.41</v>
      </c>
      <c r="E1256" s="1">
        <v>1.0126999999999999</v>
      </c>
      <c r="F1256" s="61">
        <v>2788</v>
      </c>
      <c r="G1256" s="425">
        <v>42570</v>
      </c>
      <c r="H1256" s="3" t="s">
        <v>1222</v>
      </c>
      <c r="I1256" s="4"/>
    </row>
    <row r="1257" spans="1:9" ht="45">
      <c r="A1257" s="6">
        <v>1255</v>
      </c>
      <c r="B1257" s="57" t="s">
        <v>1246</v>
      </c>
      <c r="C1257" s="25" t="str">
        <f>IF(D1257=2,"NO","YES")</f>
        <v>YES</v>
      </c>
      <c r="D1257" s="58">
        <f t="shared" si="24"/>
        <v>1</v>
      </c>
      <c r="E1257" s="1">
        <v>2.4700000000000002</v>
      </c>
      <c r="F1257" s="61">
        <v>6800</v>
      </c>
      <c r="G1257" s="425">
        <v>42570</v>
      </c>
      <c r="H1257" s="3" t="s">
        <v>1222</v>
      </c>
      <c r="I1257" s="4"/>
    </row>
    <row r="1258" spans="1:9" ht="45">
      <c r="A1258" s="6">
        <v>1256</v>
      </c>
      <c r="B1258" s="57" t="s">
        <v>1247</v>
      </c>
      <c r="C1258" s="25" t="str">
        <f>IF(D1258=2,"NO","YES")</f>
        <v>YES</v>
      </c>
      <c r="D1258" s="58">
        <f t="shared" si="24"/>
        <v>0.51</v>
      </c>
      <c r="E1258" s="1">
        <v>1.2597</v>
      </c>
      <c r="F1258" s="61">
        <v>3468</v>
      </c>
      <c r="G1258" s="425">
        <v>42570</v>
      </c>
      <c r="H1258" s="3" t="s">
        <v>1222</v>
      </c>
      <c r="I1258" s="4"/>
    </row>
    <row r="1259" spans="1:9" ht="30">
      <c r="A1259" s="6">
        <v>1257</v>
      </c>
      <c r="B1259" s="57" t="s">
        <v>1248</v>
      </c>
      <c r="C1259" s="25" t="str">
        <f>IF(D1259=2,"NO","YES")</f>
        <v>YES</v>
      </c>
      <c r="D1259" s="58">
        <f t="shared" si="24"/>
        <v>0.28000000000000003</v>
      </c>
      <c r="E1259" s="1">
        <v>0.6916000000000001</v>
      </c>
      <c r="F1259" s="61">
        <v>1904</v>
      </c>
      <c r="G1259" s="425">
        <v>42570</v>
      </c>
      <c r="H1259" s="3" t="s">
        <v>1222</v>
      </c>
      <c r="I1259" s="4"/>
    </row>
    <row r="1260" spans="1:9" ht="30">
      <c r="A1260" s="6">
        <v>1258</v>
      </c>
      <c r="B1260" s="57" t="s">
        <v>1249</v>
      </c>
      <c r="C1260" s="25" t="str">
        <f>IF(D1260=2,"NO","YES")</f>
        <v>YES</v>
      </c>
      <c r="D1260" s="58">
        <f t="shared" si="24"/>
        <v>0.7</v>
      </c>
      <c r="E1260" s="1">
        <v>1.7290000000000001</v>
      </c>
      <c r="F1260" s="61">
        <v>4760</v>
      </c>
      <c r="G1260" s="425">
        <v>42570</v>
      </c>
      <c r="H1260" s="3" t="s">
        <v>1222</v>
      </c>
      <c r="I1260" s="4"/>
    </row>
    <row r="1261" spans="1:9" ht="45">
      <c r="A1261" s="6">
        <v>1259</v>
      </c>
      <c r="B1261" s="57" t="s">
        <v>1250</v>
      </c>
      <c r="C1261" s="25" t="str">
        <f>IF(D1261=2,"NO","YES")</f>
        <v>YES</v>
      </c>
      <c r="D1261" s="58">
        <f t="shared" si="24"/>
        <v>0.19</v>
      </c>
      <c r="E1261" s="1">
        <v>0.46930000000000005</v>
      </c>
      <c r="F1261" s="61">
        <v>1292</v>
      </c>
      <c r="G1261" s="425">
        <v>42570</v>
      </c>
      <c r="H1261" s="3" t="s">
        <v>1222</v>
      </c>
      <c r="I1261" s="4"/>
    </row>
    <row r="1262" spans="1:9" ht="45">
      <c r="A1262" s="6">
        <v>1260</v>
      </c>
      <c r="B1262" s="57" t="s">
        <v>1251</v>
      </c>
      <c r="C1262" s="25" t="str">
        <f>IF(D1262=2,"NO","YES")</f>
        <v>YES</v>
      </c>
      <c r="D1262" s="58">
        <f t="shared" si="24"/>
        <v>0.84</v>
      </c>
      <c r="E1262" s="1">
        <v>2.0748000000000002</v>
      </c>
      <c r="F1262" s="61">
        <v>5712</v>
      </c>
      <c r="G1262" s="425">
        <v>42570</v>
      </c>
      <c r="H1262" s="3" t="s">
        <v>1222</v>
      </c>
      <c r="I1262" s="4"/>
    </row>
    <row r="1263" spans="1:9" ht="45">
      <c r="A1263" s="6">
        <v>1261</v>
      </c>
      <c r="B1263" s="57" t="s">
        <v>1252</v>
      </c>
      <c r="C1263" s="25" t="str">
        <f>IF(D1263=2,"NO","YES")</f>
        <v>YES</v>
      </c>
      <c r="D1263" s="58">
        <f t="shared" si="24"/>
        <v>0.5</v>
      </c>
      <c r="E1263" s="1">
        <v>1.2350000000000001</v>
      </c>
      <c r="F1263" s="61">
        <v>3400</v>
      </c>
      <c r="G1263" s="425">
        <v>42570</v>
      </c>
      <c r="H1263" s="3" t="s">
        <v>1222</v>
      </c>
      <c r="I1263" s="4"/>
    </row>
    <row r="1264" spans="1:9" ht="45">
      <c r="A1264" s="6">
        <v>1262</v>
      </c>
      <c r="B1264" s="57" t="s">
        <v>1253</v>
      </c>
      <c r="C1264" s="25" t="str">
        <f>IF(D1264=2,"NO","YES")</f>
        <v>YES</v>
      </c>
      <c r="D1264" s="58">
        <f t="shared" si="24"/>
        <v>0.4</v>
      </c>
      <c r="E1264" s="1">
        <v>0.9880000000000001</v>
      </c>
      <c r="F1264" s="61">
        <v>2720</v>
      </c>
      <c r="G1264" s="425">
        <v>42570</v>
      </c>
      <c r="H1264" s="3" t="s">
        <v>1222</v>
      </c>
      <c r="I1264" s="4"/>
    </row>
    <row r="1265" spans="1:9" ht="45">
      <c r="A1265" s="6">
        <v>1263</v>
      </c>
      <c r="B1265" s="57" t="s">
        <v>1254</v>
      </c>
      <c r="C1265" s="25" t="str">
        <f>IF(D1265=2,"NO","YES")</f>
        <v>YES</v>
      </c>
      <c r="D1265" s="58">
        <f t="shared" si="24"/>
        <v>0.28000000000000003</v>
      </c>
      <c r="E1265" s="1">
        <v>0.6916000000000001</v>
      </c>
      <c r="F1265" s="61">
        <v>1904</v>
      </c>
      <c r="G1265" s="425">
        <v>42570</v>
      </c>
      <c r="H1265" s="3" t="s">
        <v>1222</v>
      </c>
      <c r="I1265" s="4"/>
    </row>
    <row r="1266" spans="1:9" ht="45">
      <c r="A1266" s="6">
        <v>1264</v>
      </c>
      <c r="B1266" s="57" t="s">
        <v>1255</v>
      </c>
      <c r="C1266" s="25" t="str">
        <f>IF(D1266=2,"NO","YES")</f>
        <v>YES</v>
      </c>
      <c r="D1266" s="58">
        <f t="shared" si="24"/>
        <v>0.32</v>
      </c>
      <c r="E1266" s="1">
        <v>0.7904000000000001</v>
      </c>
      <c r="F1266" s="61">
        <v>2176</v>
      </c>
      <c r="G1266" s="425">
        <v>42570</v>
      </c>
      <c r="H1266" s="3" t="s">
        <v>1222</v>
      </c>
      <c r="I1266" s="4"/>
    </row>
    <row r="1267" spans="1:9" ht="45">
      <c r="A1267" s="6">
        <v>1265</v>
      </c>
      <c r="B1267" s="57" t="s">
        <v>1256</v>
      </c>
      <c r="C1267" s="25" t="str">
        <f>IF(D1267=2,"NO","YES")</f>
        <v>YES</v>
      </c>
      <c r="D1267" s="58">
        <f t="shared" si="24"/>
        <v>1.32</v>
      </c>
      <c r="E1267" s="1">
        <v>3.2604000000000006</v>
      </c>
      <c r="F1267" s="61">
        <v>8976</v>
      </c>
      <c r="G1267" s="425">
        <v>42570</v>
      </c>
      <c r="H1267" s="3" t="s">
        <v>1222</v>
      </c>
      <c r="I1267" s="4"/>
    </row>
    <row r="1268" spans="1:9" ht="45">
      <c r="A1268" s="6">
        <v>1266</v>
      </c>
      <c r="B1268" s="57" t="s">
        <v>1257</v>
      </c>
      <c r="C1268" s="25" t="str">
        <f>IF(D1268=2,"NO","YES")</f>
        <v>YES</v>
      </c>
      <c r="D1268" s="58">
        <f t="shared" si="24"/>
        <v>0.4</v>
      </c>
      <c r="E1268" s="1">
        <v>0.9880000000000001</v>
      </c>
      <c r="F1268" s="61">
        <v>2720</v>
      </c>
      <c r="G1268" s="425">
        <v>42570</v>
      </c>
      <c r="H1268" s="3" t="s">
        <v>1222</v>
      </c>
      <c r="I1268" s="4"/>
    </row>
    <row r="1269" spans="1:9" ht="45">
      <c r="A1269" s="6">
        <v>1267</v>
      </c>
      <c r="B1269" s="57" t="s">
        <v>1258</v>
      </c>
      <c r="C1269" s="25" t="str">
        <f>IF(D1269=2,"NO","YES")</f>
        <v>YES</v>
      </c>
      <c r="D1269" s="58">
        <f t="shared" si="24"/>
        <v>1.04</v>
      </c>
      <c r="E1269" s="1">
        <v>2.5688000000000004</v>
      </c>
      <c r="F1269" s="61">
        <v>7072</v>
      </c>
      <c r="G1269" s="425">
        <v>42570</v>
      </c>
      <c r="H1269" s="3" t="s">
        <v>1222</v>
      </c>
      <c r="I1269" s="4"/>
    </row>
    <row r="1270" spans="1:9" ht="45">
      <c r="A1270" s="6">
        <v>1268</v>
      </c>
      <c r="B1270" s="57" t="s">
        <v>1259</v>
      </c>
      <c r="C1270" s="25" t="str">
        <f>IF(D1270=2,"NO","YES")</f>
        <v>YES</v>
      </c>
      <c r="D1270" s="58">
        <f t="shared" si="24"/>
        <v>0.52</v>
      </c>
      <c r="E1270" s="1">
        <v>1.2844000000000002</v>
      </c>
      <c r="F1270" s="61">
        <v>3536</v>
      </c>
      <c r="G1270" s="425">
        <v>42570</v>
      </c>
      <c r="H1270" s="3" t="s">
        <v>1222</v>
      </c>
      <c r="I1270" s="4"/>
    </row>
    <row r="1271" spans="1:9" ht="30">
      <c r="A1271" s="6">
        <v>1269</v>
      </c>
      <c r="B1271" s="57" t="s">
        <v>1260</v>
      </c>
      <c r="C1271" s="25" t="str">
        <f>IF(D1271=2,"NO","YES")</f>
        <v>YES</v>
      </c>
      <c r="D1271" s="58">
        <f t="shared" si="24"/>
        <v>0.39</v>
      </c>
      <c r="E1271" s="1">
        <v>0.96330000000000016</v>
      </c>
      <c r="F1271" s="61">
        <v>2652</v>
      </c>
      <c r="G1271" s="425">
        <v>42570</v>
      </c>
      <c r="H1271" s="3" t="s">
        <v>1222</v>
      </c>
      <c r="I1271" s="4"/>
    </row>
    <row r="1272" spans="1:9" ht="45">
      <c r="A1272" s="6">
        <v>1270</v>
      </c>
      <c r="B1272" s="57" t="s">
        <v>1261</v>
      </c>
      <c r="C1272" s="25" t="str">
        <f>IF(D1272=2,"NO","YES")</f>
        <v>YES</v>
      </c>
      <c r="D1272" s="58">
        <f t="shared" si="24"/>
        <v>0.89</v>
      </c>
      <c r="E1272" s="1">
        <v>2.1983000000000001</v>
      </c>
      <c r="F1272" s="61">
        <v>6052</v>
      </c>
      <c r="G1272" s="425">
        <v>42570</v>
      </c>
      <c r="H1272" s="3" t="s">
        <v>1222</v>
      </c>
      <c r="I1272" s="4"/>
    </row>
    <row r="1273" spans="1:9" ht="45">
      <c r="A1273" s="6">
        <v>1271</v>
      </c>
      <c r="B1273" s="57" t="s">
        <v>1262</v>
      </c>
      <c r="C1273" s="25" t="str">
        <f>IF(D1273=2,"NO","YES")</f>
        <v>YES</v>
      </c>
      <c r="D1273" s="58">
        <f t="shared" si="24"/>
        <v>0.98</v>
      </c>
      <c r="E1273" s="1">
        <v>2.4206000000000003</v>
      </c>
      <c r="F1273" s="61">
        <v>6664</v>
      </c>
      <c r="G1273" s="425">
        <v>42570</v>
      </c>
      <c r="H1273" s="3" t="s">
        <v>1222</v>
      </c>
      <c r="I1273" s="4"/>
    </row>
    <row r="1274" spans="1:9" ht="45">
      <c r="A1274" s="6">
        <v>1272</v>
      </c>
      <c r="B1274" s="57" t="s">
        <v>1263</v>
      </c>
      <c r="C1274" s="25" t="str">
        <f>IF(D1274=2,"NO","YES")</f>
        <v>YES</v>
      </c>
      <c r="D1274" s="58">
        <f t="shared" si="24"/>
        <v>1.23</v>
      </c>
      <c r="E1274" s="1">
        <v>3.0381</v>
      </c>
      <c r="F1274" s="61">
        <v>8364</v>
      </c>
      <c r="G1274" s="425">
        <v>42570</v>
      </c>
      <c r="H1274" s="3" t="s">
        <v>1222</v>
      </c>
      <c r="I1274" s="4"/>
    </row>
    <row r="1275" spans="1:9" ht="45">
      <c r="A1275" s="6">
        <v>1273</v>
      </c>
      <c r="B1275" s="57" t="s">
        <v>1264</v>
      </c>
      <c r="C1275" s="25" t="str">
        <f>IF(D1275=2,"NO","YES")</f>
        <v>YES</v>
      </c>
      <c r="D1275" s="58">
        <f t="shared" si="24"/>
        <v>1.23</v>
      </c>
      <c r="E1275" s="1">
        <v>3.0381</v>
      </c>
      <c r="F1275" s="61">
        <v>8364</v>
      </c>
      <c r="G1275" s="425">
        <v>42570</v>
      </c>
      <c r="H1275" s="3" t="s">
        <v>1222</v>
      </c>
      <c r="I1275" s="4"/>
    </row>
    <row r="1276" spans="1:9" ht="30">
      <c r="A1276" s="6">
        <v>1274</v>
      </c>
      <c r="B1276" s="57" t="s">
        <v>1265</v>
      </c>
      <c r="C1276" s="25" t="str">
        <f>IF(D1276=2,"NO","YES")</f>
        <v>YES</v>
      </c>
      <c r="D1276" s="58">
        <f t="shared" si="24"/>
        <v>0.55000000000000004</v>
      </c>
      <c r="E1276" s="1">
        <v>1.3585000000000003</v>
      </c>
      <c r="F1276" s="61">
        <v>3740</v>
      </c>
      <c r="G1276" s="425">
        <v>42570</v>
      </c>
      <c r="H1276" s="3" t="s">
        <v>1222</v>
      </c>
      <c r="I1276" s="4"/>
    </row>
    <row r="1277" spans="1:9" ht="30">
      <c r="A1277" s="6">
        <v>1275</v>
      </c>
      <c r="B1277" s="57" t="s">
        <v>1266</v>
      </c>
      <c r="C1277" s="25" t="str">
        <f>IF(D1277=2,"NO","YES")</f>
        <v>YES</v>
      </c>
      <c r="D1277" s="58">
        <f t="shared" si="24"/>
        <v>0.05</v>
      </c>
      <c r="E1277" s="1">
        <v>0.12350000000000001</v>
      </c>
      <c r="F1277" s="61">
        <v>340</v>
      </c>
      <c r="G1277" s="425">
        <v>42570</v>
      </c>
      <c r="H1277" s="3" t="s">
        <v>1222</v>
      </c>
      <c r="I1277" s="4"/>
    </row>
    <row r="1278" spans="1:9" ht="45">
      <c r="A1278" s="6">
        <v>1276</v>
      </c>
      <c r="B1278" s="57" t="s">
        <v>1267</v>
      </c>
      <c r="C1278" s="25" t="str">
        <f>IF(D1278=2,"NO","YES")</f>
        <v>YES</v>
      </c>
      <c r="D1278" s="58">
        <f t="shared" si="24"/>
        <v>1.5</v>
      </c>
      <c r="E1278" s="1">
        <v>3.7050000000000001</v>
      </c>
      <c r="F1278" s="61">
        <v>10200</v>
      </c>
      <c r="G1278" s="425">
        <v>42570</v>
      </c>
      <c r="H1278" s="3" t="s">
        <v>1222</v>
      </c>
      <c r="I1278" s="4"/>
    </row>
    <row r="1279" spans="1:9" ht="45">
      <c r="A1279" s="6">
        <v>1277</v>
      </c>
      <c r="B1279" s="57" t="s">
        <v>1268</v>
      </c>
      <c r="C1279" s="25" t="str">
        <f>IF(D1279=2,"NO","YES")</f>
        <v>YES</v>
      </c>
      <c r="D1279" s="58">
        <f t="shared" si="24"/>
        <v>0.69</v>
      </c>
      <c r="E1279" s="1">
        <v>1.7042999999999999</v>
      </c>
      <c r="F1279" s="61">
        <v>4692</v>
      </c>
      <c r="G1279" s="425">
        <v>42570</v>
      </c>
      <c r="H1279" s="3" t="s">
        <v>1222</v>
      </c>
      <c r="I1279" s="4"/>
    </row>
    <row r="1280" spans="1:9" ht="30">
      <c r="A1280" s="6">
        <v>1278</v>
      </c>
      <c r="B1280" s="57" t="s">
        <v>1269</v>
      </c>
      <c r="C1280" s="25" t="str">
        <f>IF(D1280=2,"NO","YES")</f>
        <v>YES</v>
      </c>
      <c r="D1280" s="58">
        <f t="shared" si="24"/>
        <v>0.73</v>
      </c>
      <c r="E1280" s="1">
        <v>1.8031000000000001</v>
      </c>
      <c r="F1280" s="61">
        <v>4964</v>
      </c>
      <c r="G1280" s="425">
        <v>42570</v>
      </c>
      <c r="H1280" s="3" t="s">
        <v>1222</v>
      </c>
      <c r="I1280" s="4"/>
    </row>
    <row r="1281" spans="1:9" ht="45">
      <c r="A1281" s="6">
        <v>1279</v>
      </c>
      <c r="B1281" s="57" t="s">
        <v>1270</v>
      </c>
      <c r="C1281" s="25" t="str">
        <f>IF(D1281=2,"NO","YES")</f>
        <v>YES</v>
      </c>
      <c r="D1281" s="58">
        <f t="shared" si="24"/>
        <v>0.23</v>
      </c>
      <c r="E1281" s="1">
        <v>0.56810000000000005</v>
      </c>
      <c r="F1281" s="61">
        <v>1564</v>
      </c>
      <c r="G1281" s="425">
        <v>42570</v>
      </c>
      <c r="H1281" s="3" t="s">
        <v>1222</v>
      </c>
      <c r="I1281" s="4"/>
    </row>
    <row r="1282" spans="1:9" ht="30">
      <c r="A1282" s="6">
        <v>1280</v>
      </c>
      <c r="B1282" s="57" t="s">
        <v>1271</v>
      </c>
      <c r="C1282" s="25" t="str">
        <f>IF(D1282=2,"NO","YES")</f>
        <v>YES</v>
      </c>
      <c r="D1282" s="58">
        <f t="shared" si="24"/>
        <v>0.67</v>
      </c>
      <c r="E1282" s="1">
        <v>1.6549000000000003</v>
      </c>
      <c r="F1282" s="61">
        <v>4556</v>
      </c>
      <c r="G1282" s="425">
        <v>42570</v>
      </c>
      <c r="H1282" s="3" t="s">
        <v>1222</v>
      </c>
      <c r="I1282" s="4"/>
    </row>
    <row r="1283" spans="1:9" ht="30">
      <c r="A1283" s="6">
        <v>1281</v>
      </c>
      <c r="B1283" s="57" t="s">
        <v>1272</v>
      </c>
      <c r="C1283" s="25" t="str">
        <f>IF(D1283=2,"NO","YES")</f>
        <v>YES</v>
      </c>
      <c r="D1283" s="58">
        <f t="shared" si="24"/>
        <v>0.57999999999999996</v>
      </c>
      <c r="E1283" s="1">
        <v>1.4326000000000001</v>
      </c>
      <c r="F1283" s="61">
        <v>3944</v>
      </c>
      <c r="G1283" s="425">
        <v>42570</v>
      </c>
      <c r="H1283" s="3" t="s">
        <v>1222</v>
      </c>
      <c r="I1283" s="4"/>
    </row>
    <row r="1284" spans="1:9" ht="45">
      <c r="A1284" s="6">
        <v>1282</v>
      </c>
      <c r="B1284" s="57" t="s">
        <v>1273</v>
      </c>
      <c r="C1284" s="25" t="str">
        <f>IF(D1284=2,"NO","YES")</f>
        <v>YES</v>
      </c>
      <c r="D1284" s="58">
        <f t="shared" si="24"/>
        <v>0.21</v>
      </c>
      <c r="E1284" s="1">
        <v>0.51870000000000005</v>
      </c>
      <c r="F1284" s="61">
        <v>1428</v>
      </c>
      <c r="G1284" s="425">
        <v>42570</v>
      </c>
      <c r="H1284" s="3" t="s">
        <v>1222</v>
      </c>
      <c r="I1284" s="4"/>
    </row>
    <row r="1285" spans="1:9" ht="45">
      <c r="A1285" s="6">
        <v>1283</v>
      </c>
      <c r="B1285" s="57" t="s">
        <v>1274</v>
      </c>
      <c r="C1285" s="25" t="str">
        <f>IF(D1285=2,"NO","YES")</f>
        <v>YES</v>
      </c>
      <c r="D1285" s="58">
        <f t="shared" si="24"/>
        <v>0.45</v>
      </c>
      <c r="E1285" s="1">
        <v>1.1115000000000002</v>
      </c>
      <c r="F1285" s="61">
        <v>3060</v>
      </c>
      <c r="G1285" s="425">
        <v>42570</v>
      </c>
      <c r="H1285" s="3" t="s">
        <v>1222</v>
      </c>
      <c r="I1285" s="4"/>
    </row>
    <row r="1286" spans="1:9" ht="45">
      <c r="A1286" s="6">
        <v>1284</v>
      </c>
      <c r="B1286" s="57" t="s">
        <v>1275</v>
      </c>
      <c r="C1286" s="25" t="str">
        <f>IF(D1286=2,"NO","YES")</f>
        <v>YES</v>
      </c>
      <c r="D1286" s="58">
        <f t="shared" si="24"/>
        <v>0.53</v>
      </c>
      <c r="E1286" s="1">
        <v>1.3091000000000002</v>
      </c>
      <c r="F1286" s="61">
        <v>3604</v>
      </c>
      <c r="G1286" s="425">
        <v>42570</v>
      </c>
      <c r="H1286" s="3" t="s">
        <v>1222</v>
      </c>
      <c r="I1286" s="4"/>
    </row>
    <row r="1287" spans="1:9" ht="45">
      <c r="A1287" s="6">
        <v>1285</v>
      </c>
      <c r="B1287" s="57" t="s">
        <v>1276</v>
      </c>
      <c r="C1287" s="25" t="str">
        <f>IF(D1287=2,"NO","YES")</f>
        <v>YES</v>
      </c>
      <c r="D1287" s="58">
        <f t="shared" si="24"/>
        <v>0.63</v>
      </c>
      <c r="E1287" s="1">
        <v>1.5561</v>
      </c>
      <c r="F1287" s="61">
        <v>4284</v>
      </c>
      <c r="G1287" s="425">
        <v>42570</v>
      </c>
      <c r="H1287" s="3" t="s">
        <v>1222</v>
      </c>
      <c r="I1287" s="4"/>
    </row>
    <row r="1288" spans="1:9" ht="45">
      <c r="A1288" s="6">
        <v>1286</v>
      </c>
      <c r="B1288" s="57" t="s">
        <v>1277</v>
      </c>
      <c r="C1288" s="25" t="str">
        <f>IF(D1288=2,"NO","YES")</f>
        <v>NO</v>
      </c>
      <c r="D1288" s="58">
        <f t="shared" si="24"/>
        <v>2</v>
      </c>
      <c r="E1288" s="1">
        <v>4.9400000000000004</v>
      </c>
      <c r="F1288" s="61">
        <v>13600</v>
      </c>
      <c r="G1288" s="425">
        <v>42570</v>
      </c>
      <c r="H1288" s="3" t="s">
        <v>1222</v>
      </c>
      <c r="I1288" s="4"/>
    </row>
    <row r="1289" spans="1:9" ht="45">
      <c r="A1289" s="6">
        <v>1287</v>
      </c>
      <c r="B1289" s="57" t="s">
        <v>1278</v>
      </c>
      <c r="C1289" s="25" t="str">
        <f>IF(D1289=2,"NO","YES")</f>
        <v>YES</v>
      </c>
      <c r="D1289" s="58">
        <f t="shared" si="24"/>
        <v>1.51</v>
      </c>
      <c r="E1289" s="1">
        <v>3.7297000000000002</v>
      </c>
      <c r="F1289" s="61">
        <v>10268</v>
      </c>
      <c r="G1289" s="425">
        <v>42570</v>
      </c>
      <c r="H1289" s="3" t="s">
        <v>1222</v>
      </c>
      <c r="I1289" s="4"/>
    </row>
    <row r="1290" spans="1:9" ht="30">
      <c r="A1290" s="6">
        <v>1288</v>
      </c>
      <c r="B1290" s="57" t="s">
        <v>1279</v>
      </c>
      <c r="C1290" s="25" t="str">
        <f>IF(D1290=2,"NO","YES")</f>
        <v>YES</v>
      </c>
      <c r="D1290" s="58">
        <f t="shared" si="24"/>
        <v>0.89</v>
      </c>
      <c r="E1290" s="1">
        <v>2.1983000000000001</v>
      </c>
      <c r="F1290" s="61">
        <v>6052</v>
      </c>
      <c r="G1290" s="425">
        <v>42570</v>
      </c>
      <c r="H1290" s="3" t="s">
        <v>1222</v>
      </c>
      <c r="I1290" s="4"/>
    </row>
    <row r="1291" spans="1:9" ht="45">
      <c r="A1291" s="6">
        <v>1289</v>
      </c>
      <c r="B1291" s="57" t="s">
        <v>1280</v>
      </c>
      <c r="C1291" s="25" t="str">
        <f>IF(D1291=2,"NO","YES")</f>
        <v>YES</v>
      </c>
      <c r="D1291" s="58">
        <f t="shared" si="24"/>
        <v>1.64</v>
      </c>
      <c r="E1291" s="1">
        <v>4.0507999999999997</v>
      </c>
      <c r="F1291" s="61">
        <v>11152</v>
      </c>
      <c r="G1291" s="425">
        <v>42570</v>
      </c>
      <c r="H1291" s="3" t="s">
        <v>1222</v>
      </c>
      <c r="I1291" s="4"/>
    </row>
    <row r="1292" spans="1:9" ht="45">
      <c r="A1292" s="6">
        <v>1290</v>
      </c>
      <c r="B1292" s="57" t="s">
        <v>1281</v>
      </c>
      <c r="C1292" s="25" t="str">
        <f>IF(D1292=2,"NO","YES")</f>
        <v>YES</v>
      </c>
      <c r="D1292" s="58">
        <f t="shared" si="24"/>
        <v>0.51</v>
      </c>
      <c r="E1292" s="1">
        <v>1.2597</v>
      </c>
      <c r="F1292" s="61">
        <v>3468</v>
      </c>
      <c r="G1292" s="425">
        <v>42570</v>
      </c>
      <c r="H1292" s="3" t="s">
        <v>1222</v>
      </c>
      <c r="I1292" s="4"/>
    </row>
    <row r="1293" spans="1:9" ht="45">
      <c r="A1293" s="6">
        <v>1291</v>
      </c>
      <c r="B1293" s="57" t="s">
        <v>1282</v>
      </c>
      <c r="C1293" s="25" t="str">
        <f>IF(D1293=2,"NO","YES")</f>
        <v>YES</v>
      </c>
      <c r="D1293" s="58">
        <f t="shared" si="24"/>
        <v>0.21</v>
      </c>
      <c r="E1293" s="1">
        <v>0.51870000000000005</v>
      </c>
      <c r="F1293" s="61">
        <v>1428</v>
      </c>
      <c r="G1293" s="425">
        <v>42570</v>
      </c>
      <c r="H1293" s="3" t="s">
        <v>1222</v>
      </c>
      <c r="I1293" s="4"/>
    </row>
    <row r="1294" spans="1:9" ht="45">
      <c r="A1294" s="6">
        <v>1292</v>
      </c>
      <c r="B1294" s="57" t="s">
        <v>1283</v>
      </c>
      <c r="C1294" s="25" t="str">
        <f>IF(D1294=2,"NO","YES")</f>
        <v>YES</v>
      </c>
      <c r="D1294" s="58">
        <f t="shared" si="24"/>
        <v>0.64</v>
      </c>
      <c r="E1294" s="1">
        <v>1.5808000000000002</v>
      </c>
      <c r="F1294" s="61">
        <v>4352</v>
      </c>
      <c r="G1294" s="425">
        <v>42570</v>
      </c>
      <c r="H1294" s="3" t="s">
        <v>1222</v>
      </c>
      <c r="I1294" s="4"/>
    </row>
    <row r="1295" spans="1:9" ht="30">
      <c r="A1295" s="6">
        <v>1293</v>
      </c>
      <c r="B1295" s="57" t="s">
        <v>1284</v>
      </c>
      <c r="C1295" s="25" t="str">
        <f>IF(D1295=2,"NO","YES")</f>
        <v>YES</v>
      </c>
      <c r="D1295" s="58">
        <f t="shared" si="24"/>
        <v>0.72</v>
      </c>
      <c r="E1295" s="1">
        <v>1.7784</v>
      </c>
      <c r="F1295" s="61">
        <v>4896</v>
      </c>
      <c r="G1295" s="425">
        <v>42570</v>
      </c>
      <c r="H1295" s="3" t="s">
        <v>1222</v>
      </c>
      <c r="I1295" s="4"/>
    </row>
    <row r="1296" spans="1:9" ht="45">
      <c r="A1296" s="6">
        <v>1294</v>
      </c>
      <c r="B1296" s="57" t="s">
        <v>1285</v>
      </c>
      <c r="C1296" s="25" t="str">
        <f>IF(D1296=2,"NO","YES")</f>
        <v>YES</v>
      </c>
      <c r="D1296" s="58">
        <f t="shared" si="24"/>
        <v>1.02</v>
      </c>
      <c r="E1296" s="1">
        <v>2.5194000000000001</v>
      </c>
      <c r="F1296" s="61">
        <v>6936</v>
      </c>
      <c r="G1296" s="425">
        <v>42570</v>
      </c>
      <c r="H1296" s="3" t="s">
        <v>1222</v>
      </c>
      <c r="I1296" s="4"/>
    </row>
    <row r="1297" spans="1:9" ht="30">
      <c r="A1297" s="6">
        <v>1295</v>
      </c>
      <c r="B1297" s="57" t="s">
        <v>1286</v>
      </c>
      <c r="C1297" s="25" t="str">
        <f>IF(D1297=2,"NO","YES")</f>
        <v>YES</v>
      </c>
      <c r="D1297" s="58">
        <f t="shared" si="24"/>
        <v>1.1399999999999999</v>
      </c>
      <c r="E1297" s="1">
        <v>2.8157999999999999</v>
      </c>
      <c r="F1297" s="61">
        <v>7752</v>
      </c>
      <c r="G1297" s="425">
        <v>42570</v>
      </c>
      <c r="H1297" s="3" t="s">
        <v>1222</v>
      </c>
      <c r="I1297" s="4"/>
    </row>
    <row r="1298" spans="1:9" ht="45">
      <c r="A1298" s="6">
        <v>1296</v>
      </c>
      <c r="B1298" s="57" t="s">
        <v>1287</v>
      </c>
      <c r="C1298" s="25" t="str">
        <f>IF(D1298=2,"NO","YES")</f>
        <v>YES</v>
      </c>
      <c r="D1298" s="58">
        <f t="shared" ref="D1298:D1361" si="25">F1298/6800</f>
        <v>0.66</v>
      </c>
      <c r="E1298" s="1">
        <v>1.6302000000000003</v>
      </c>
      <c r="F1298" s="61">
        <v>4488</v>
      </c>
      <c r="G1298" s="425">
        <v>42570</v>
      </c>
      <c r="H1298" s="3" t="s">
        <v>1222</v>
      </c>
      <c r="I1298" s="4"/>
    </row>
    <row r="1299" spans="1:9" ht="30">
      <c r="A1299" s="6">
        <v>1297</v>
      </c>
      <c r="B1299" s="57" t="s">
        <v>1288</v>
      </c>
      <c r="C1299" s="25" t="str">
        <f>IF(D1299=2,"NO","YES")</f>
        <v>YES</v>
      </c>
      <c r="D1299" s="58">
        <f t="shared" si="25"/>
        <v>0.56999999999999995</v>
      </c>
      <c r="E1299" s="1">
        <v>1.4078999999999999</v>
      </c>
      <c r="F1299" s="61">
        <v>3876</v>
      </c>
      <c r="G1299" s="425">
        <v>42570</v>
      </c>
      <c r="H1299" s="3" t="s">
        <v>1222</v>
      </c>
      <c r="I1299" s="4"/>
    </row>
    <row r="1300" spans="1:9" ht="30">
      <c r="A1300" s="6">
        <v>1298</v>
      </c>
      <c r="B1300" s="57" t="s">
        <v>1289</v>
      </c>
      <c r="C1300" s="25" t="str">
        <f>IF(D1300=2,"NO","YES")</f>
        <v>YES</v>
      </c>
      <c r="D1300" s="58">
        <f t="shared" si="25"/>
        <v>1.32</v>
      </c>
      <c r="E1300" s="1">
        <v>3.2604000000000006</v>
      </c>
      <c r="F1300" s="61">
        <v>8976</v>
      </c>
      <c r="G1300" s="425">
        <v>42570</v>
      </c>
      <c r="H1300" s="3" t="s">
        <v>1222</v>
      </c>
      <c r="I1300" s="4"/>
    </row>
    <row r="1301" spans="1:9" ht="45">
      <c r="A1301" s="6">
        <v>1299</v>
      </c>
      <c r="B1301" s="57" t="s">
        <v>1290</v>
      </c>
      <c r="C1301" s="25" t="str">
        <f>IF(D1301=2,"NO","YES")</f>
        <v>YES</v>
      </c>
      <c r="D1301" s="58">
        <f t="shared" si="25"/>
        <v>0.64</v>
      </c>
      <c r="E1301" s="1">
        <v>1.5808000000000002</v>
      </c>
      <c r="F1301" s="61">
        <v>4352</v>
      </c>
      <c r="G1301" s="425">
        <v>42570</v>
      </c>
      <c r="H1301" s="3" t="s">
        <v>1222</v>
      </c>
      <c r="I1301" s="4"/>
    </row>
    <row r="1302" spans="1:9" ht="45">
      <c r="A1302" s="6">
        <v>1300</v>
      </c>
      <c r="B1302" s="57" t="s">
        <v>1291</v>
      </c>
      <c r="C1302" s="25" t="str">
        <f>IF(D1302=2,"NO","YES")</f>
        <v>YES</v>
      </c>
      <c r="D1302" s="58">
        <f t="shared" si="25"/>
        <v>1.58</v>
      </c>
      <c r="E1302" s="1">
        <v>3.9026000000000005</v>
      </c>
      <c r="F1302" s="61">
        <v>10744</v>
      </c>
      <c r="G1302" s="425">
        <v>42570</v>
      </c>
      <c r="H1302" s="3" t="s">
        <v>1222</v>
      </c>
      <c r="I1302" s="4"/>
    </row>
    <row r="1303" spans="1:9" ht="45">
      <c r="A1303" s="6">
        <v>1301</v>
      </c>
      <c r="B1303" s="57" t="s">
        <v>1292</v>
      </c>
      <c r="C1303" s="25" t="str">
        <f>IF(D1303=2,"NO","YES")</f>
        <v>YES</v>
      </c>
      <c r="D1303" s="58">
        <f t="shared" si="25"/>
        <v>0.24</v>
      </c>
      <c r="E1303" s="1">
        <v>0.59279999999999999</v>
      </c>
      <c r="F1303" s="61">
        <v>1632</v>
      </c>
      <c r="G1303" s="425">
        <v>42570</v>
      </c>
      <c r="H1303" s="3" t="s">
        <v>1222</v>
      </c>
      <c r="I1303" s="4"/>
    </row>
    <row r="1304" spans="1:9" ht="45">
      <c r="A1304" s="6">
        <v>1302</v>
      </c>
      <c r="B1304" s="57" t="s">
        <v>1293</v>
      </c>
      <c r="C1304" s="25" t="str">
        <f>IF(D1304=2,"NO","YES")</f>
        <v>YES</v>
      </c>
      <c r="D1304" s="58">
        <f t="shared" si="25"/>
        <v>0.13</v>
      </c>
      <c r="E1304" s="1">
        <v>0.32110000000000005</v>
      </c>
      <c r="F1304" s="61">
        <v>884</v>
      </c>
      <c r="G1304" s="425">
        <v>42570</v>
      </c>
      <c r="H1304" s="3" t="s">
        <v>1222</v>
      </c>
      <c r="I1304" s="4"/>
    </row>
    <row r="1305" spans="1:9" ht="45">
      <c r="A1305" s="6">
        <v>1303</v>
      </c>
      <c r="B1305" s="57" t="s">
        <v>1294</v>
      </c>
      <c r="C1305" s="25" t="str">
        <f>IF(D1305=2,"NO","YES")</f>
        <v>YES</v>
      </c>
      <c r="D1305" s="58">
        <f t="shared" si="25"/>
        <v>1.32</v>
      </c>
      <c r="E1305" s="1">
        <v>3.2604000000000006</v>
      </c>
      <c r="F1305" s="61">
        <v>8976</v>
      </c>
      <c r="G1305" s="425">
        <v>42570</v>
      </c>
      <c r="H1305" s="3" t="s">
        <v>1222</v>
      </c>
      <c r="I1305" s="4"/>
    </row>
    <row r="1306" spans="1:9" ht="45">
      <c r="A1306" s="6">
        <v>1304</v>
      </c>
      <c r="B1306" s="57" t="s">
        <v>1295</v>
      </c>
      <c r="C1306" s="25" t="str">
        <f>IF(D1306=2,"NO","YES")</f>
        <v>YES</v>
      </c>
      <c r="D1306" s="58">
        <f t="shared" si="25"/>
        <v>1.25</v>
      </c>
      <c r="E1306" s="1">
        <v>3.0875000000000004</v>
      </c>
      <c r="F1306" s="61">
        <v>8500</v>
      </c>
      <c r="G1306" s="425">
        <v>42570</v>
      </c>
      <c r="H1306" s="3" t="s">
        <v>1222</v>
      </c>
      <c r="I1306" s="4"/>
    </row>
    <row r="1307" spans="1:9" ht="45">
      <c r="A1307" s="6">
        <v>1305</v>
      </c>
      <c r="B1307" s="57" t="s">
        <v>1296</v>
      </c>
      <c r="C1307" s="25" t="str">
        <f>IF(D1307=2,"NO","YES")</f>
        <v>YES</v>
      </c>
      <c r="D1307" s="58">
        <f t="shared" si="25"/>
        <v>0.36</v>
      </c>
      <c r="E1307" s="1">
        <v>0.88919999999999999</v>
      </c>
      <c r="F1307" s="61">
        <v>2448</v>
      </c>
      <c r="G1307" s="425">
        <v>42570</v>
      </c>
      <c r="H1307" s="3" t="s">
        <v>1222</v>
      </c>
      <c r="I1307" s="4"/>
    </row>
    <row r="1308" spans="1:9" ht="45">
      <c r="A1308" s="6">
        <v>1306</v>
      </c>
      <c r="B1308" s="57" t="s">
        <v>1297</v>
      </c>
      <c r="C1308" s="25" t="str">
        <f>IF(D1308=2,"NO","YES")</f>
        <v>YES</v>
      </c>
      <c r="D1308" s="58">
        <f t="shared" si="25"/>
        <v>0.67</v>
      </c>
      <c r="E1308" s="1">
        <v>1.6549000000000003</v>
      </c>
      <c r="F1308" s="61">
        <v>4556</v>
      </c>
      <c r="G1308" s="425">
        <v>42570</v>
      </c>
      <c r="H1308" s="3" t="s">
        <v>1222</v>
      </c>
      <c r="I1308" s="4"/>
    </row>
    <row r="1309" spans="1:9" ht="45">
      <c r="A1309" s="6">
        <v>1307</v>
      </c>
      <c r="B1309" s="57" t="s">
        <v>1298</v>
      </c>
      <c r="C1309" s="25" t="str">
        <f>IF(D1309=2,"NO","YES")</f>
        <v>YES</v>
      </c>
      <c r="D1309" s="58">
        <f t="shared" si="25"/>
        <v>1.63</v>
      </c>
      <c r="E1309" s="1">
        <v>4.0261000000000005</v>
      </c>
      <c r="F1309" s="61">
        <v>11084</v>
      </c>
      <c r="G1309" s="425">
        <v>42570</v>
      </c>
      <c r="H1309" s="3" t="s">
        <v>1222</v>
      </c>
      <c r="I1309" s="4"/>
    </row>
    <row r="1310" spans="1:9" ht="30">
      <c r="A1310" s="6">
        <v>1308</v>
      </c>
      <c r="B1310" s="57" t="s">
        <v>1299</v>
      </c>
      <c r="C1310" s="25" t="str">
        <f>IF(D1310=2,"NO","YES")</f>
        <v>YES</v>
      </c>
      <c r="D1310" s="58">
        <f t="shared" si="25"/>
        <v>0.19</v>
      </c>
      <c r="E1310" s="1">
        <v>0.46930000000000005</v>
      </c>
      <c r="F1310" s="61">
        <v>1292</v>
      </c>
      <c r="G1310" s="425">
        <v>42570</v>
      </c>
      <c r="H1310" s="3" t="s">
        <v>1222</v>
      </c>
      <c r="I1310" s="4"/>
    </row>
    <row r="1311" spans="1:9" ht="45">
      <c r="A1311" s="6">
        <v>1309</v>
      </c>
      <c r="B1311" s="57" t="s">
        <v>1300</v>
      </c>
      <c r="C1311" s="25" t="str">
        <f>IF(D1311=2,"NO","YES")</f>
        <v>YES</v>
      </c>
      <c r="D1311" s="58">
        <f t="shared" si="25"/>
        <v>0.71</v>
      </c>
      <c r="E1311" s="1">
        <v>1.7537</v>
      </c>
      <c r="F1311" s="61">
        <v>4828</v>
      </c>
      <c r="G1311" s="425">
        <v>42570</v>
      </c>
      <c r="H1311" s="3" t="s">
        <v>1222</v>
      </c>
      <c r="I1311" s="4"/>
    </row>
    <row r="1312" spans="1:9" ht="30">
      <c r="A1312" s="6">
        <v>1310</v>
      </c>
      <c r="B1312" s="57" t="s">
        <v>1301</v>
      </c>
      <c r="C1312" s="25" t="str">
        <f>IF(D1312=2,"NO","YES")</f>
        <v>YES</v>
      </c>
      <c r="D1312" s="58">
        <f t="shared" si="25"/>
        <v>0.92</v>
      </c>
      <c r="E1312" s="1">
        <v>2.2724000000000002</v>
      </c>
      <c r="F1312" s="61">
        <v>6256</v>
      </c>
      <c r="G1312" s="425">
        <v>42570</v>
      </c>
      <c r="H1312" s="3" t="s">
        <v>1222</v>
      </c>
      <c r="I1312" s="4"/>
    </row>
    <row r="1313" spans="1:9" ht="45">
      <c r="A1313" s="6">
        <v>1311</v>
      </c>
      <c r="B1313" s="57" t="s">
        <v>1302</v>
      </c>
      <c r="C1313" s="25" t="str">
        <f>IF(D1313=2,"NO","YES")</f>
        <v>YES</v>
      </c>
      <c r="D1313" s="58">
        <f t="shared" si="25"/>
        <v>1.7</v>
      </c>
      <c r="E1313" s="1">
        <v>4.1989999999999998</v>
      </c>
      <c r="F1313" s="61">
        <v>11560</v>
      </c>
      <c r="G1313" s="425">
        <v>42570</v>
      </c>
      <c r="H1313" s="3" t="s">
        <v>1222</v>
      </c>
      <c r="I1313" s="4"/>
    </row>
    <row r="1314" spans="1:9" ht="45">
      <c r="A1314" s="6">
        <v>1312</v>
      </c>
      <c r="B1314" s="57" t="s">
        <v>1303</v>
      </c>
      <c r="C1314" s="25" t="str">
        <f>IF(D1314=2,"NO","YES")</f>
        <v>YES</v>
      </c>
      <c r="D1314" s="58">
        <f t="shared" si="25"/>
        <v>0.32</v>
      </c>
      <c r="E1314" s="1">
        <v>0.7904000000000001</v>
      </c>
      <c r="F1314" s="61">
        <v>2176</v>
      </c>
      <c r="G1314" s="425">
        <v>42570</v>
      </c>
      <c r="H1314" s="3" t="s">
        <v>1222</v>
      </c>
      <c r="I1314" s="4"/>
    </row>
    <row r="1315" spans="1:9" ht="30">
      <c r="A1315" s="6">
        <v>1313</v>
      </c>
      <c r="B1315" s="57" t="s">
        <v>1304</v>
      </c>
      <c r="C1315" s="25" t="str">
        <f>IF(D1315=2,"NO","YES")</f>
        <v>YES</v>
      </c>
      <c r="D1315" s="58">
        <f t="shared" si="25"/>
        <v>0.4</v>
      </c>
      <c r="E1315" s="1">
        <v>0.9880000000000001</v>
      </c>
      <c r="F1315" s="61">
        <v>2720</v>
      </c>
      <c r="G1315" s="425">
        <v>42570</v>
      </c>
      <c r="H1315" s="3" t="s">
        <v>1222</v>
      </c>
      <c r="I1315" s="4"/>
    </row>
    <row r="1316" spans="1:9" ht="30">
      <c r="A1316" s="6">
        <v>1314</v>
      </c>
      <c r="B1316" s="57" t="s">
        <v>1305</v>
      </c>
      <c r="C1316" s="25" t="str">
        <f>IF(D1316=2,"NO","YES")</f>
        <v>YES</v>
      </c>
      <c r="D1316" s="58">
        <f t="shared" si="25"/>
        <v>0.28000000000000003</v>
      </c>
      <c r="E1316" s="1">
        <v>0.6916000000000001</v>
      </c>
      <c r="F1316" s="61">
        <v>1904</v>
      </c>
      <c r="G1316" s="425">
        <v>42570</v>
      </c>
      <c r="H1316" s="3" t="s">
        <v>1222</v>
      </c>
      <c r="I1316" s="4"/>
    </row>
    <row r="1317" spans="1:9" ht="45">
      <c r="A1317" s="6">
        <v>1315</v>
      </c>
      <c r="B1317" s="57" t="s">
        <v>1306</v>
      </c>
      <c r="C1317" s="25" t="str">
        <f>IF(D1317=2,"NO","YES")</f>
        <v>YES</v>
      </c>
      <c r="D1317" s="58">
        <f t="shared" si="25"/>
        <v>1.1000000000000001</v>
      </c>
      <c r="E1317" s="1">
        <v>2.7170000000000005</v>
      </c>
      <c r="F1317" s="61">
        <v>7480</v>
      </c>
      <c r="G1317" s="425">
        <v>42570</v>
      </c>
      <c r="H1317" s="3" t="s">
        <v>1222</v>
      </c>
      <c r="I1317" s="4"/>
    </row>
    <row r="1318" spans="1:9" ht="45">
      <c r="A1318" s="6">
        <v>1316</v>
      </c>
      <c r="B1318" s="57" t="s">
        <v>1307</v>
      </c>
      <c r="C1318" s="25" t="str">
        <f>IF(D1318=2,"NO","YES")</f>
        <v>YES</v>
      </c>
      <c r="D1318" s="58">
        <f t="shared" si="25"/>
        <v>1.05</v>
      </c>
      <c r="E1318" s="1">
        <v>2.5935000000000001</v>
      </c>
      <c r="F1318" s="61">
        <v>7140</v>
      </c>
      <c r="G1318" s="425">
        <v>42570</v>
      </c>
      <c r="H1318" s="3" t="s">
        <v>1222</v>
      </c>
      <c r="I1318" s="4"/>
    </row>
    <row r="1319" spans="1:9" ht="30">
      <c r="A1319" s="6">
        <v>1317</v>
      </c>
      <c r="B1319" s="57" t="s">
        <v>1308</v>
      </c>
      <c r="C1319" s="25" t="str">
        <f>IF(D1319=2,"NO","YES")</f>
        <v>YES</v>
      </c>
      <c r="D1319" s="58">
        <f t="shared" si="25"/>
        <v>0.54</v>
      </c>
      <c r="E1319" s="1">
        <v>1.3338000000000001</v>
      </c>
      <c r="F1319" s="61">
        <v>3672</v>
      </c>
      <c r="G1319" s="425">
        <v>42570</v>
      </c>
      <c r="H1319" s="3" t="s">
        <v>1222</v>
      </c>
      <c r="I1319" s="4"/>
    </row>
    <row r="1320" spans="1:9" ht="45">
      <c r="A1320" s="6">
        <v>1318</v>
      </c>
      <c r="B1320" s="57" t="s">
        <v>1309</v>
      </c>
      <c r="C1320" s="25" t="str">
        <f>IF(D1320=2,"NO","YES")</f>
        <v>YES</v>
      </c>
      <c r="D1320" s="58">
        <f t="shared" si="25"/>
        <v>0.12</v>
      </c>
      <c r="E1320" s="1">
        <v>0.2964</v>
      </c>
      <c r="F1320" s="61">
        <v>816</v>
      </c>
      <c r="G1320" s="425">
        <v>42570</v>
      </c>
      <c r="H1320" s="3" t="s">
        <v>1222</v>
      </c>
      <c r="I1320" s="4"/>
    </row>
    <row r="1321" spans="1:9" ht="30">
      <c r="A1321" s="6">
        <v>1319</v>
      </c>
      <c r="B1321" s="57" t="s">
        <v>1310</v>
      </c>
      <c r="C1321" s="25" t="str">
        <f>IF(D1321=2,"NO","YES")</f>
        <v>YES</v>
      </c>
      <c r="D1321" s="58">
        <f t="shared" si="25"/>
        <v>0.24</v>
      </c>
      <c r="E1321" s="1">
        <v>0.59279999999999999</v>
      </c>
      <c r="F1321" s="61">
        <v>1632</v>
      </c>
      <c r="G1321" s="425">
        <v>42570</v>
      </c>
      <c r="H1321" s="3" t="s">
        <v>1222</v>
      </c>
      <c r="I1321" s="4"/>
    </row>
    <row r="1322" spans="1:9" ht="30">
      <c r="A1322" s="6">
        <v>1320</v>
      </c>
      <c r="B1322" s="57" t="s">
        <v>1311</v>
      </c>
      <c r="C1322" s="25" t="str">
        <f>IF(D1322=2,"NO","YES")</f>
        <v>YES</v>
      </c>
      <c r="D1322" s="58">
        <f t="shared" si="25"/>
        <v>1.21</v>
      </c>
      <c r="E1322" s="1">
        <v>2.9887000000000001</v>
      </c>
      <c r="F1322" s="61">
        <v>8228</v>
      </c>
      <c r="G1322" s="425">
        <v>42570</v>
      </c>
      <c r="H1322" s="3" t="s">
        <v>1222</v>
      </c>
      <c r="I1322" s="4"/>
    </row>
    <row r="1323" spans="1:9" ht="45">
      <c r="A1323" s="6">
        <v>1321</v>
      </c>
      <c r="B1323" s="57" t="s">
        <v>1312</v>
      </c>
      <c r="C1323" s="25" t="str">
        <f>IF(D1323=2,"NO","YES")</f>
        <v>YES</v>
      </c>
      <c r="D1323" s="58">
        <f t="shared" si="25"/>
        <v>0.34</v>
      </c>
      <c r="E1323" s="1">
        <v>0.8398000000000001</v>
      </c>
      <c r="F1323" s="61">
        <v>2312</v>
      </c>
      <c r="G1323" s="425">
        <v>42570</v>
      </c>
      <c r="H1323" s="3" t="s">
        <v>1222</v>
      </c>
      <c r="I1323" s="4"/>
    </row>
    <row r="1324" spans="1:9" ht="45">
      <c r="A1324" s="6">
        <v>1322</v>
      </c>
      <c r="B1324" s="57" t="s">
        <v>1313</v>
      </c>
      <c r="C1324" s="25" t="str">
        <f>IF(D1324=2,"NO","YES")</f>
        <v>YES</v>
      </c>
      <c r="D1324" s="58">
        <f t="shared" si="25"/>
        <v>0.18</v>
      </c>
      <c r="E1324" s="1">
        <v>0.4446</v>
      </c>
      <c r="F1324" s="61">
        <v>1224</v>
      </c>
      <c r="G1324" s="425">
        <v>42570</v>
      </c>
      <c r="H1324" s="3" t="s">
        <v>1222</v>
      </c>
      <c r="I1324" s="4"/>
    </row>
    <row r="1325" spans="1:9" ht="45">
      <c r="A1325" s="6">
        <v>1323</v>
      </c>
      <c r="B1325" s="57" t="s">
        <v>1314</v>
      </c>
      <c r="C1325" s="25" t="str">
        <f>IF(D1325=2,"NO","YES")</f>
        <v>YES</v>
      </c>
      <c r="D1325" s="58">
        <f t="shared" si="25"/>
        <v>0.08</v>
      </c>
      <c r="E1325" s="1">
        <v>0.19760000000000003</v>
      </c>
      <c r="F1325" s="61">
        <v>544</v>
      </c>
      <c r="G1325" s="425">
        <v>42570</v>
      </c>
      <c r="H1325" s="3" t="s">
        <v>1222</v>
      </c>
      <c r="I1325" s="4"/>
    </row>
    <row r="1326" spans="1:9" ht="45">
      <c r="A1326" s="6">
        <v>1324</v>
      </c>
      <c r="B1326" s="57" t="s">
        <v>1315</v>
      </c>
      <c r="C1326" s="25" t="str">
        <f>IF(D1326=2,"NO","YES")</f>
        <v>YES</v>
      </c>
      <c r="D1326" s="58">
        <f t="shared" si="25"/>
        <v>1.51</v>
      </c>
      <c r="E1326" s="1">
        <v>3.7297000000000002</v>
      </c>
      <c r="F1326" s="61">
        <v>10268</v>
      </c>
      <c r="G1326" s="425">
        <v>42570</v>
      </c>
      <c r="H1326" s="3" t="s">
        <v>1222</v>
      </c>
      <c r="I1326" s="4"/>
    </row>
    <row r="1327" spans="1:9" ht="45">
      <c r="A1327" s="6">
        <v>1325</v>
      </c>
      <c r="B1327" s="57" t="s">
        <v>1316</v>
      </c>
      <c r="C1327" s="25" t="str">
        <f>IF(D1327=2,"NO","YES")</f>
        <v>YES</v>
      </c>
      <c r="D1327" s="58">
        <f t="shared" si="25"/>
        <v>1.59</v>
      </c>
      <c r="E1327" s="1">
        <v>3.9273000000000007</v>
      </c>
      <c r="F1327" s="61">
        <v>10812</v>
      </c>
      <c r="G1327" s="425">
        <v>42570</v>
      </c>
      <c r="H1327" s="3" t="s">
        <v>1222</v>
      </c>
      <c r="I1327" s="4"/>
    </row>
    <row r="1328" spans="1:9" ht="30">
      <c r="A1328" s="6">
        <v>1326</v>
      </c>
      <c r="B1328" s="57" t="s">
        <v>1317</v>
      </c>
      <c r="C1328" s="25" t="str">
        <f>IF(D1328=2,"NO","YES")</f>
        <v>YES</v>
      </c>
      <c r="D1328" s="58">
        <f t="shared" si="25"/>
        <v>0.36</v>
      </c>
      <c r="E1328" s="1">
        <v>0.88919999999999999</v>
      </c>
      <c r="F1328" s="61">
        <v>2448</v>
      </c>
      <c r="G1328" s="425">
        <v>42570</v>
      </c>
      <c r="H1328" s="3" t="s">
        <v>1222</v>
      </c>
      <c r="I1328" s="4"/>
    </row>
    <row r="1329" spans="1:9" ht="45">
      <c r="A1329" s="6">
        <v>1327</v>
      </c>
      <c r="B1329" s="57" t="s">
        <v>1318</v>
      </c>
      <c r="C1329" s="25" t="str">
        <f>IF(D1329=2,"NO","YES")</f>
        <v>YES</v>
      </c>
      <c r="D1329" s="58">
        <f t="shared" si="25"/>
        <v>0.67</v>
      </c>
      <c r="E1329" s="1">
        <v>1.6549000000000003</v>
      </c>
      <c r="F1329" s="61">
        <v>4556</v>
      </c>
      <c r="G1329" s="425">
        <v>42570</v>
      </c>
      <c r="H1329" s="3" t="s">
        <v>1222</v>
      </c>
      <c r="I1329" s="4"/>
    </row>
    <row r="1330" spans="1:9" ht="45">
      <c r="A1330" s="6">
        <v>1328</v>
      </c>
      <c r="B1330" s="57" t="s">
        <v>1319</v>
      </c>
      <c r="C1330" s="25" t="str">
        <f>IF(D1330=2,"NO","YES")</f>
        <v>YES</v>
      </c>
      <c r="D1330" s="58">
        <f t="shared" si="25"/>
        <v>7.0000000000000007E-2</v>
      </c>
      <c r="E1330" s="1">
        <v>0.17290000000000003</v>
      </c>
      <c r="F1330" s="61">
        <v>476</v>
      </c>
      <c r="G1330" s="425">
        <v>42570</v>
      </c>
      <c r="H1330" s="3" t="s">
        <v>1222</v>
      </c>
      <c r="I1330" s="4"/>
    </row>
    <row r="1331" spans="1:9" ht="45">
      <c r="A1331" s="6">
        <v>1329</v>
      </c>
      <c r="B1331" s="57" t="s">
        <v>1320</v>
      </c>
      <c r="C1331" s="25" t="str">
        <f>IF(D1331=2,"NO","YES")</f>
        <v>YES</v>
      </c>
      <c r="D1331" s="58">
        <f t="shared" si="25"/>
        <v>0.51</v>
      </c>
      <c r="E1331" s="1">
        <v>1.2597</v>
      </c>
      <c r="F1331" s="61">
        <v>3468</v>
      </c>
      <c r="G1331" s="425">
        <v>42570</v>
      </c>
      <c r="H1331" s="3" t="s">
        <v>1222</v>
      </c>
      <c r="I1331" s="4"/>
    </row>
    <row r="1332" spans="1:9" ht="45">
      <c r="A1332" s="6">
        <v>1330</v>
      </c>
      <c r="B1332" s="57" t="s">
        <v>1321</v>
      </c>
      <c r="C1332" s="25" t="str">
        <f>IF(D1332=2,"NO","YES")</f>
        <v>YES</v>
      </c>
      <c r="D1332" s="58">
        <f t="shared" si="25"/>
        <v>1.51</v>
      </c>
      <c r="E1332" s="1">
        <v>3.7297000000000002</v>
      </c>
      <c r="F1332" s="61">
        <v>10268</v>
      </c>
      <c r="G1332" s="425">
        <v>42570</v>
      </c>
      <c r="H1332" s="3" t="s">
        <v>1222</v>
      </c>
      <c r="I1332" s="4"/>
    </row>
    <row r="1333" spans="1:9" ht="45">
      <c r="A1333" s="6">
        <v>1331</v>
      </c>
      <c r="B1333" s="57" t="s">
        <v>1322</v>
      </c>
      <c r="C1333" s="25" t="str">
        <f>IF(D1333=2,"NO","YES")</f>
        <v>YES</v>
      </c>
      <c r="D1333" s="58">
        <f t="shared" si="25"/>
        <v>0.45</v>
      </c>
      <c r="E1333" s="1">
        <v>1.1115000000000002</v>
      </c>
      <c r="F1333" s="61">
        <v>3060</v>
      </c>
      <c r="G1333" s="425">
        <v>42570</v>
      </c>
      <c r="H1333" s="3" t="s">
        <v>1222</v>
      </c>
      <c r="I1333" s="4"/>
    </row>
    <row r="1334" spans="1:9" ht="45">
      <c r="A1334" s="6">
        <v>1332</v>
      </c>
      <c r="B1334" s="57" t="s">
        <v>1323</v>
      </c>
      <c r="C1334" s="25" t="str">
        <f>IF(D1334=2,"NO","YES")</f>
        <v>YES</v>
      </c>
      <c r="D1334" s="58">
        <f t="shared" si="25"/>
        <v>0.76</v>
      </c>
      <c r="E1334" s="1">
        <v>1.8772000000000002</v>
      </c>
      <c r="F1334" s="61">
        <v>5168</v>
      </c>
      <c r="G1334" s="425">
        <v>42570</v>
      </c>
      <c r="H1334" s="3" t="s">
        <v>1222</v>
      </c>
      <c r="I1334" s="4"/>
    </row>
    <row r="1335" spans="1:9" ht="45">
      <c r="A1335" s="6">
        <v>1333</v>
      </c>
      <c r="B1335" s="57" t="s">
        <v>1324</v>
      </c>
      <c r="C1335" s="25" t="str">
        <f>IF(D1335=2,"NO","YES")</f>
        <v>NO</v>
      </c>
      <c r="D1335" s="58">
        <f t="shared" si="25"/>
        <v>2</v>
      </c>
      <c r="E1335" s="1">
        <v>4.9400000000000004</v>
      </c>
      <c r="F1335" s="61">
        <v>13600</v>
      </c>
      <c r="G1335" s="425">
        <v>42570</v>
      </c>
      <c r="H1335" s="3" t="s">
        <v>1222</v>
      </c>
      <c r="I1335" s="4"/>
    </row>
    <row r="1336" spans="1:9" ht="45">
      <c r="A1336" s="6">
        <v>1334</v>
      </c>
      <c r="B1336" s="57" t="s">
        <v>1325</v>
      </c>
      <c r="C1336" s="25" t="str">
        <f>IF(D1336=2,"NO","YES")</f>
        <v>YES</v>
      </c>
      <c r="D1336" s="58">
        <f t="shared" si="25"/>
        <v>0.13</v>
      </c>
      <c r="E1336" s="1">
        <v>0.32110000000000005</v>
      </c>
      <c r="F1336" s="61">
        <v>884</v>
      </c>
      <c r="G1336" s="425">
        <v>42570</v>
      </c>
      <c r="H1336" s="3" t="s">
        <v>1222</v>
      </c>
      <c r="I1336" s="4"/>
    </row>
    <row r="1337" spans="1:9" ht="45">
      <c r="A1337" s="6">
        <v>1335</v>
      </c>
      <c r="B1337" s="57" t="s">
        <v>1326</v>
      </c>
      <c r="C1337" s="25" t="str">
        <f>IF(D1337=2,"NO","YES")</f>
        <v>YES</v>
      </c>
      <c r="D1337" s="58">
        <f t="shared" si="25"/>
        <v>0.89</v>
      </c>
      <c r="E1337" s="1">
        <v>2.1983000000000001</v>
      </c>
      <c r="F1337" s="61">
        <v>6052</v>
      </c>
      <c r="G1337" s="425">
        <v>42570</v>
      </c>
      <c r="H1337" s="3" t="s">
        <v>1222</v>
      </c>
      <c r="I1337" s="4"/>
    </row>
    <row r="1338" spans="1:9" ht="30">
      <c r="A1338" s="6">
        <v>1336</v>
      </c>
      <c r="B1338" s="57" t="s">
        <v>1327</v>
      </c>
      <c r="C1338" s="25" t="str">
        <f>IF(D1338=2,"NO","YES")</f>
        <v>YES</v>
      </c>
      <c r="D1338" s="58">
        <f t="shared" si="25"/>
        <v>0.67</v>
      </c>
      <c r="E1338" s="1">
        <v>1.6549000000000003</v>
      </c>
      <c r="F1338" s="61">
        <v>4556</v>
      </c>
      <c r="G1338" s="425">
        <v>42570</v>
      </c>
      <c r="H1338" s="3" t="s">
        <v>1222</v>
      </c>
      <c r="I1338" s="4"/>
    </row>
    <row r="1339" spans="1:9" ht="45">
      <c r="A1339" s="6">
        <v>1337</v>
      </c>
      <c r="B1339" s="57" t="s">
        <v>1328</v>
      </c>
      <c r="C1339" s="25" t="str">
        <f>IF(D1339=2,"NO","YES")</f>
        <v>YES</v>
      </c>
      <c r="D1339" s="58">
        <f t="shared" si="25"/>
        <v>1</v>
      </c>
      <c r="E1339" s="1">
        <v>2.4700000000000002</v>
      </c>
      <c r="F1339" s="61">
        <v>6800</v>
      </c>
      <c r="G1339" s="425">
        <v>42570</v>
      </c>
      <c r="H1339" s="3" t="s">
        <v>1222</v>
      </c>
      <c r="I1339" s="4"/>
    </row>
    <row r="1340" spans="1:9" ht="45">
      <c r="A1340" s="6">
        <v>1338</v>
      </c>
      <c r="B1340" s="57" t="s">
        <v>1329</v>
      </c>
      <c r="C1340" s="25" t="str">
        <f>IF(D1340=2,"NO","YES")</f>
        <v>YES</v>
      </c>
      <c r="D1340" s="58">
        <f t="shared" si="25"/>
        <v>1.5</v>
      </c>
      <c r="E1340" s="1">
        <v>3.7050000000000001</v>
      </c>
      <c r="F1340" s="61">
        <v>10200</v>
      </c>
      <c r="G1340" s="425">
        <v>42570</v>
      </c>
      <c r="H1340" s="3" t="s">
        <v>1222</v>
      </c>
      <c r="I1340" s="4"/>
    </row>
    <row r="1341" spans="1:9" ht="45">
      <c r="A1341" s="6">
        <v>1339</v>
      </c>
      <c r="B1341" s="57" t="s">
        <v>1330</v>
      </c>
      <c r="C1341" s="25" t="str">
        <f>IF(D1341=2,"NO","YES")</f>
        <v>YES</v>
      </c>
      <c r="D1341" s="58">
        <f t="shared" si="25"/>
        <v>0.71</v>
      </c>
      <c r="E1341" s="1">
        <v>1.7537</v>
      </c>
      <c r="F1341" s="61">
        <v>4828</v>
      </c>
      <c r="G1341" s="425">
        <v>42570</v>
      </c>
      <c r="H1341" s="3" t="s">
        <v>1222</v>
      </c>
      <c r="I1341" s="4"/>
    </row>
    <row r="1342" spans="1:9" ht="30">
      <c r="A1342" s="6">
        <v>1340</v>
      </c>
      <c r="B1342" s="57" t="s">
        <v>1331</v>
      </c>
      <c r="C1342" s="25" t="str">
        <f>IF(D1342=2,"NO","YES")</f>
        <v>YES</v>
      </c>
      <c r="D1342" s="58">
        <f t="shared" si="25"/>
        <v>0.15</v>
      </c>
      <c r="E1342" s="1">
        <v>0.3705</v>
      </c>
      <c r="F1342" s="61">
        <v>1020</v>
      </c>
      <c r="G1342" s="425">
        <v>42570</v>
      </c>
      <c r="H1342" s="3" t="s">
        <v>1222</v>
      </c>
      <c r="I1342" s="4"/>
    </row>
    <row r="1343" spans="1:9" ht="30">
      <c r="A1343" s="6">
        <v>1341</v>
      </c>
      <c r="B1343" s="57" t="s">
        <v>1332</v>
      </c>
      <c r="C1343" s="25" t="str">
        <f>IF(D1343=2,"NO","YES")</f>
        <v>YES</v>
      </c>
      <c r="D1343" s="58">
        <f t="shared" si="25"/>
        <v>0.66</v>
      </c>
      <c r="E1343" s="1">
        <v>1.6302000000000003</v>
      </c>
      <c r="F1343" s="61">
        <v>4488</v>
      </c>
      <c r="G1343" s="425">
        <v>42570</v>
      </c>
      <c r="H1343" s="3" t="s">
        <v>1222</v>
      </c>
      <c r="I1343" s="4"/>
    </row>
    <row r="1344" spans="1:9" ht="45">
      <c r="A1344" s="6">
        <v>1342</v>
      </c>
      <c r="B1344" s="57" t="s">
        <v>1333</v>
      </c>
      <c r="C1344" s="25" t="str">
        <f>IF(D1344=2,"NO","YES")</f>
        <v>YES</v>
      </c>
      <c r="D1344" s="58">
        <f t="shared" si="25"/>
        <v>1.1299999999999999</v>
      </c>
      <c r="E1344" s="1">
        <v>2.7911000000000001</v>
      </c>
      <c r="F1344" s="61">
        <v>7684</v>
      </c>
      <c r="G1344" s="425">
        <v>42570</v>
      </c>
      <c r="H1344" s="3" t="s">
        <v>1222</v>
      </c>
      <c r="I1344" s="4"/>
    </row>
    <row r="1345" spans="1:9" ht="30">
      <c r="A1345" s="6">
        <v>1343</v>
      </c>
      <c r="B1345" s="57" t="s">
        <v>1334</v>
      </c>
      <c r="C1345" s="25" t="str">
        <f>IF(D1345=2,"NO","YES")</f>
        <v>YES</v>
      </c>
      <c r="D1345" s="58">
        <f t="shared" si="25"/>
        <v>0.56999999999999995</v>
      </c>
      <c r="E1345" s="1">
        <v>1.4078999999999999</v>
      </c>
      <c r="F1345" s="61">
        <v>3876</v>
      </c>
      <c r="G1345" s="425">
        <v>42570</v>
      </c>
      <c r="H1345" s="3" t="s">
        <v>1222</v>
      </c>
      <c r="I1345" s="4"/>
    </row>
    <row r="1346" spans="1:9" ht="30">
      <c r="A1346" s="6">
        <v>1344</v>
      </c>
      <c r="B1346" s="57" t="s">
        <v>1335</v>
      </c>
      <c r="C1346" s="25" t="str">
        <f>IF(D1346=2,"NO","YES")</f>
        <v>YES</v>
      </c>
      <c r="D1346" s="58">
        <f t="shared" si="25"/>
        <v>1.96</v>
      </c>
      <c r="E1346" s="1">
        <v>4.8412000000000006</v>
      </c>
      <c r="F1346" s="61">
        <v>13328</v>
      </c>
      <c r="G1346" s="425">
        <v>42570</v>
      </c>
      <c r="H1346" s="3" t="s">
        <v>1222</v>
      </c>
      <c r="I1346" s="4"/>
    </row>
    <row r="1347" spans="1:9" ht="45">
      <c r="A1347" s="6">
        <v>1345</v>
      </c>
      <c r="B1347" s="57" t="s">
        <v>1336</v>
      </c>
      <c r="C1347" s="25" t="str">
        <f>IF(D1347=2,"NO","YES")</f>
        <v>YES</v>
      </c>
      <c r="D1347" s="58">
        <f t="shared" si="25"/>
        <v>0.81</v>
      </c>
      <c r="E1347" s="1">
        <v>2.0007000000000001</v>
      </c>
      <c r="F1347" s="61">
        <v>5508</v>
      </c>
      <c r="G1347" s="425">
        <v>42570</v>
      </c>
      <c r="H1347" s="3" t="s">
        <v>1222</v>
      </c>
      <c r="I1347" s="4"/>
    </row>
    <row r="1348" spans="1:9" ht="60">
      <c r="A1348" s="6">
        <v>1346</v>
      </c>
      <c r="B1348" s="57" t="s">
        <v>1337</v>
      </c>
      <c r="C1348" s="25" t="str">
        <f>IF(D1348=2,"NO","YES")</f>
        <v>YES</v>
      </c>
      <c r="D1348" s="58">
        <f t="shared" si="25"/>
        <v>0.95</v>
      </c>
      <c r="E1348" s="1">
        <v>2.3465000000000003</v>
      </c>
      <c r="F1348" s="61">
        <v>6460</v>
      </c>
      <c r="G1348" s="425">
        <v>42570</v>
      </c>
      <c r="H1348" s="3" t="s">
        <v>1222</v>
      </c>
      <c r="I1348" s="4"/>
    </row>
    <row r="1349" spans="1:9" ht="45">
      <c r="A1349" s="6">
        <v>1347</v>
      </c>
      <c r="B1349" s="57" t="s">
        <v>1338</v>
      </c>
      <c r="C1349" s="25" t="str">
        <f>IF(D1349=2,"NO","YES")</f>
        <v>YES</v>
      </c>
      <c r="D1349" s="58">
        <f t="shared" si="25"/>
        <v>0.09</v>
      </c>
      <c r="E1349" s="1">
        <v>0.2223</v>
      </c>
      <c r="F1349" s="61">
        <v>612</v>
      </c>
      <c r="G1349" s="425">
        <v>42570</v>
      </c>
      <c r="H1349" s="3" t="s">
        <v>1222</v>
      </c>
      <c r="I1349" s="4"/>
    </row>
    <row r="1350" spans="1:9" ht="30">
      <c r="A1350" s="6">
        <v>1348</v>
      </c>
      <c r="B1350" s="57" t="s">
        <v>1339</v>
      </c>
      <c r="C1350" s="25" t="str">
        <f>IF(D1350=2,"NO","YES")</f>
        <v>YES</v>
      </c>
      <c r="D1350" s="58">
        <f t="shared" si="25"/>
        <v>1.76</v>
      </c>
      <c r="E1350" s="1">
        <v>4.3472</v>
      </c>
      <c r="F1350" s="61">
        <v>11968</v>
      </c>
      <c r="G1350" s="425">
        <v>42570</v>
      </c>
      <c r="H1350" s="3" t="s">
        <v>1222</v>
      </c>
      <c r="I1350" s="4"/>
    </row>
    <row r="1351" spans="1:9" ht="45">
      <c r="A1351" s="6">
        <v>1349</v>
      </c>
      <c r="B1351" s="57" t="s">
        <v>1340</v>
      </c>
      <c r="C1351" s="25" t="str">
        <f>IF(D1351=2,"NO","YES")</f>
        <v>YES</v>
      </c>
      <c r="D1351" s="58">
        <f t="shared" si="25"/>
        <v>0.4</v>
      </c>
      <c r="E1351" s="1">
        <v>0.9880000000000001</v>
      </c>
      <c r="F1351" s="61">
        <v>2720</v>
      </c>
      <c r="G1351" s="425">
        <v>42570</v>
      </c>
      <c r="H1351" s="3" t="s">
        <v>1222</v>
      </c>
      <c r="I1351" s="4"/>
    </row>
    <row r="1352" spans="1:9" ht="30">
      <c r="A1352" s="6">
        <v>1350</v>
      </c>
      <c r="B1352" s="57" t="s">
        <v>1341</v>
      </c>
      <c r="C1352" s="25" t="str">
        <f>IF(D1352=2,"NO","YES")</f>
        <v>NO</v>
      </c>
      <c r="D1352" s="58">
        <f t="shared" si="25"/>
        <v>2</v>
      </c>
      <c r="E1352" s="1">
        <v>4.9400000000000004</v>
      </c>
      <c r="F1352" s="61">
        <v>13600</v>
      </c>
      <c r="G1352" s="425">
        <v>42570</v>
      </c>
      <c r="H1352" s="3" t="s">
        <v>1222</v>
      </c>
      <c r="I1352" s="4"/>
    </row>
    <row r="1353" spans="1:9" ht="30">
      <c r="A1353" s="6">
        <v>1351</v>
      </c>
      <c r="B1353" s="57" t="s">
        <v>1342</v>
      </c>
      <c r="C1353" s="25" t="str">
        <f>IF(D1353=2,"NO","YES")</f>
        <v>YES</v>
      </c>
      <c r="D1353" s="58">
        <f t="shared" si="25"/>
        <v>1.02</v>
      </c>
      <c r="E1353" s="1">
        <v>2.5194000000000001</v>
      </c>
      <c r="F1353" s="61">
        <v>6936</v>
      </c>
      <c r="G1353" s="425">
        <v>42570</v>
      </c>
      <c r="H1353" s="3" t="s">
        <v>1222</v>
      </c>
      <c r="I1353" s="4"/>
    </row>
    <row r="1354" spans="1:9" ht="45">
      <c r="A1354" s="6">
        <v>1352</v>
      </c>
      <c r="B1354" s="57" t="s">
        <v>1343</v>
      </c>
      <c r="C1354" s="25" t="str">
        <f>IF(D1354=2,"NO","YES")</f>
        <v>YES</v>
      </c>
      <c r="D1354" s="58">
        <f t="shared" si="25"/>
        <v>0.05</v>
      </c>
      <c r="E1354" s="1">
        <v>0.12350000000000001</v>
      </c>
      <c r="F1354" s="61">
        <v>340</v>
      </c>
      <c r="G1354" s="425">
        <v>42570</v>
      </c>
      <c r="H1354" s="3" t="s">
        <v>1222</v>
      </c>
      <c r="I1354" s="4"/>
    </row>
    <row r="1355" spans="1:9" ht="45">
      <c r="A1355" s="6">
        <v>1353</v>
      </c>
      <c r="B1355" s="57" t="s">
        <v>1344</v>
      </c>
      <c r="C1355" s="25" t="str">
        <f>IF(D1355=2,"NO","YES")</f>
        <v>YES</v>
      </c>
      <c r="D1355" s="58">
        <f t="shared" si="25"/>
        <v>1.59</v>
      </c>
      <c r="E1355" s="1">
        <v>3.9273000000000007</v>
      </c>
      <c r="F1355" s="61">
        <v>10812</v>
      </c>
      <c r="G1355" s="425">
        <v>42570</v>
      </c>
      <c r="H1355" s="3" t="s">
        <v>1222</v>
      </c>
      <c r="I1355" s="4"/>
    </row>
    <row r="1356" spans="1:9" ht="45">
      <c r="A1356" s="6">
        <v>1354</v>
      </c>
      <c r="B1356" s="57" t="s">
        <v>1345</v>
      </c>
      <c r="C1356" s="25" t="str">
        <f>IF(D1356=2,"NO","YES")</f>
        <v>YES</v>
      </c>
      <c r="D1356" s="58">
        <f t="shared" si="25"/>
        <v>0.15</v>
      </c>
      <c r="E1356" s="1">
        <v>0.3705</v>
      </c>
      <c r="F1356" s="61">
        <v>1020</v>
      </c>
      <c r="G1356" s="425">
        <v>42570</v>
      </c>
      <c r="H1356" s="3" t="s">
        <v>1222</v>
      </c>
      <c r="I1356" s="4"/>
    </row>
    <row r="1357" spans="1:9" ht="45">
      <c r="A1357" s="6">
        <v>1355</v>
      </c>
      <c r="B1357" s="57" t="s">
        <v>1346</v>
      </c>
      <c r="C1357" s="25" t="str">
        <f>IF(D1357=2,"NO","YES")</f>
        <v>YES</v>
      </c>
      <c r="D1357" s="58">
        <f t="shared" si="25"/>
        <v>0.53</v>
      </c>
      <c r="E1357" s="1">
        <v>1.3091000000000002</v>
      </c>
      <c r="F1357" s="61">
        <v>3604</v>
      </c>
      <c r="G1357" s="425">
        <v>42570</v>
      </c>
      <c r="H1357" s="3" t="s">
        <v>1222</v>
      </c>
      <c r="I1357" s="4"/>
    </row>
    <row r="1358" spans="1:9" ht="30">
      <c r="A1358" s="6">
        <v>1356</v>
      </c>
      <c r="B1358" s="57" t="s">
        <v>1347</v>
      </c>
      <c r="C1358" s="25" t="str">
        <f>IF(D1358=2,"NO","YES")</f>
        <v>YES</v>
      </c>
      <c r="D1358" s="58">
        <f t="shared" si="25"/>
        <v>0.67</v>
      </c>
      <c r="E1358" s="1">
        <v>1.6549000000000003</v>
      </c>
      <c r="F1358" s="61">
        <v>4556</v>
      </c>
      <c r="G1358" s="425">
        <v>42570</v>
      </c>
      <c r="H1358" s="3" t="s">
        <v>1222</v>
      </c>
      <c r="I1358" s="4"/>
    </row>
    <row r="1359" spans="1:9" ht="45">
      <c r="A1359" s="6">
        <v>1357</v>
      </c>
      <c r="B1359" s="57" t="s">
        <v>1348</v>
      </c>
      <c r="C1359" s="25" t="str">
        <f>IF(D1359=2,"NO","YES")</f>
        <v>YES</v>
      </c>
      <c r="D1359" s="58">
        <f t="shared" si="25"/>
        <v>0.77</v>
      </c>
      <c r="E1359" s="1">
        <v>1.9019000000000001</v>
      </c>
      <c r="F1359" s="61">
        <v>5236</v>
      </c>
      <c r="G1359" s="425">
        <v>42570</v>
      </c>
      <c r="H1359" s="3" t="s">
        <v>1222</v>
      </c>
      <c r="I1359" s="4"/>
    </row>
    <row r="1360" spans="1:9" ht="45">
      <c r="A1360" s="6">
        <v>1358</v>
      </c>
      <c r="B1360" s="57" t="s">
        <v>1349</v>
      </c>
      <c r="C1360" s="25" t="str">
        <f>IF(D1360=2,"NO","YES")</f>
        <v>YES</v>
      </c>
      <c r="D1360" s="58">
        <f t="shared" si="25"/>
        <v>0.89</v>
      </c>
      <c r="E1360" s="1">
        <v>2.1983000000000001</v>
      </c>
      <c r="F1360" s="61">
        <v>6052</v>
      </c>
      <c r="G1360" s="425">
        <v>42570</v>
      </c>
      <c r="H1360" s="3" t="s">
        <v>1222</v>
      </c>
      <c r="I1360" s="4"/>
    </row>
    <row r="1361" spans="1:9" ht="45">
      <c r="A1361" s="6">
        <v>1359</v>
      </c>
      <c r="B1361" s="57" t="s">
        <v>1350</v>
      </c>
      <c r="C1361" s="25" t="str">
        <f>IF(D1361=2,"NO","YES")</f>
        <v>YES</v>
      </c>
      <c r="D1361" s="58">
        <f t="shared" si="25"/>
        <v>0.46</v>
      </c>
      <c r="E1361" s="1">
        <v>1.1362000000000001</v>
      </c>
      <c r="F1361" s="61">
        <v>3128</v>
      </c>
      <c r="G1361" s="425">
        <v>42570</v>
      </c>
      <c r="H1361" s="3" t="s">
        <v>1222</v>
      </c>
      <c r="I1361" s="4"/>
    </row>
    <row r="1362" spans="1:9" ht="45">
      <c r="A1362" s="6">
        <v>1360</v>
      </c>
      <c r="B1362" s="57" t="s">
        <v>1351</v>
      </c>
      <c r="C1362" s="25" t="str">
        <f>IF(D1362=2,"NO","YES")</f>
        <v>YES</v>
      </c>
      <c r="D1362" s="58">
        <f t="shared" ref="D1362:D1425" si="26">F1362/6800</f>
        <v>0.45</v>
      </c>
      <c r="E1362" s="1">
        <v>1.1115000000000002</v>
      </c>
      <c r="F1362" s="61">
        <v>3060</v>
      </c>
      <c r="G1362" s="425">
        <v>42570</v>
      </c>
      <c r="H1362" s="3" t="s">
        <v>1222</v>
      </c>
      <c r="I1362" s="4"/>
    </row>
    <row r="1363" spans="1:9" ht="45">
      <c r="A1363" s="6">
        <v>1361</v>
      </c>
      <c r="B1363" s="57" t="s">
        <v>1352</v>
      </c>
      <c r="C1363" s="25" t="str">
        <f>IF(D1363=2,"NO","YES")</f>
        <v>YES</v>
      </c>
      <c r="D1363" s="58">
        <f t="shared" si="26"/>
        <v>0.56999999999999995</v>
      </c>
      <c r="E1363" s="1">
        <v>1.4078999999999999</v>
      </c>
      <c r="F1363" s="61">
        <v>3876</v>
      </c>
      <c r="G1363" s="425">
        <v>42570</v>
      </c>
      <c r="H1363" s="3" t="s">
        <v>1222</v>
      </c>
      <c r="I1363" s="4"/>
    </row>
    <row r="1364" spans="1:9" ht="45">
      <c r="A1364" s="6">
        <v>1362</v>
      </c>
      <c r="B1364" s="57" t="s">
        <v>1353</v>
      </c>
      <c r="C1364" s="25" t="str">
        <f>IF(D1364=2,"NO","YES")</f>
        <v>YES</v>
      </c>
      <c r="D1364" s="58">
        <f t="shared" si="26"/>
        <v>0.45</v>
      </c>
      <c r="E1364" s="1">
        <v>1.1115000000000002</v>
      </c>
      <c r="F1364" s="61">
        <v>3060</v>
      </c>
      <c r="G1364" s="425">
        <v>42570</v>
      </c>
      <c r="H1364" s="3" t="s">
        <v>1222</v>
      </c>
      <c r="I1364" s="4"/>
    </row>
    <row r="1365" spans="1:9" ht="45">
      <c r="A1365" s="6">
        <v>1363</v>
      </c>
      <c r="B1365" s="57" t="s">
        <v>1354</v>
      </c>
      <c r="C1365" s="25" t="str">
        <f>IF(D1365=2,"NO","YES")</f>
        <v>YES</v>
      </c>
      <c r="D1365" s="58">
        <f t="shared" si="26"/>
        <v>0.67</v>
      </c>
      <c r="E1365" s="1">
        <v>1.6549000000000003</v>
      </c>
      <c r="F1365" s="61">
        <v>4556</v>
      </c>
      <c r="G1365" s="425">
        <v>42570</v>
      </c>
      <c r="H1365" s="3" t="s">
        <v>1222</v>
      </c>
      <c r="I1365" s="4"/>
    </row>
    <row r="1366" spans="1:9" ht="45">
      <c r="A1366" s="6">
        <v>1364</v>
      </c>
      <c r="B1366" s="57" t="s">
        <v>1355</v>
      </c>
      <c r="C1366" s="25" t="str">
        <f>IF(D1366=2,"NO","YES")</f>
        <v>YES</v>
      </c>
      <c r="D1366" s="58">
        <f t="shared" si="26"/>
        <v>0.71</v>
      </c>
      <c r="E1366" s="1">
        <v>1.7537</v>
      </c>
      <c r="F1366" s="61">
        <v>4828</v>
      </c>
      <c r="G1366" s="425">
        <v>42570</v>
      </c>
      <c r="H1366" s="3" t="s">
        <v>1222</v>
      </c>
      <c r="I1366" s="4"/>
    </row>
    <row r="1367" spans="1:9" ht="45">
      <c r="A1367" s="6">
        <v>1365</v>
      </c>
      <c r="B1367" s="57" t="s">
        <v>1356</v>
      </c>
      <c r="C1367" s="25" t="str">
        <f>IF(D1367=2,"NO","YES")</f>
        <v>NO</v>
      </c>
      <c r="D1367" s="58">
        <f t="shared" si="26"/>
        <v>2</v>
      </c>
      <c r="E1367" s="1">
        <v>4.9400000000000004</v>
      </c>
      <c r="F1367" s="61">
        <v>13600</v>
      </c>
      <c r="G1367" s="425">
        <v>42570</v>
      </c>
      <c r="H1367" s="3" t="s">
        <v>1222</v>
      </c>
      <c r="I1367" s="4"/>
    </row>
    <row r="1368" spans="1:9" ht="45">
      <c r="A1368" s="6">
        <v>1366</v>
      </c>
      <c r="B1368" s="57" t="s">
        <v>1357</v>
      </c>
      <c r="C1368" s="25" t="str">
        <f>IF(D1368=2,"NO","YES")</f>
        <v>YES</v>
      </c>
      <c r="D1368" s="58">
        <f t="shared" si="26"/>
        <v>0.33</v>
      </c>
      <c r="E1368" s="1">
        <v>0.81510000000000016</v>
      </c>
      <c r="F1368" s="61">
        <v>2244</v>
      </c>
      <c r="G1368" s="425">
        <v>42570</v>
      </c>
      <c r="H1368" s="3" t="s">
        <v>1222</v>
      </c>
      <c r="I1368" s="4"/>
    </row>
    <row r="1369" spans="1:9" ht="45">
      <c r="A1369" s="6">
        <v>1367</v>
      </c>
      <c r="B1369" s="57" t="s">
        <v>1358</v>
      </c>
      <c r="C1369" s="25" t="str">
        <f>IF(D1369=2,"NO","YES")</f>
        <v>YES</v>
      </c>
      <c r="D1369" s="58">
        <f t="shared" si="26"/>
        <v>1.32</v>
      </c>
      <c r="E1369" s="1">
        <v>3.2604000000000006</v>
      </c>
      <c r="F1369" s="61">
        <v>8976</v>
      </c>
      <c r="G1369" s="425">
        <v>42570</v>
      </c>
      <c r="H1369" s="3" t="s">
        <v>1222</v>
      </c>
      <c r="I1369" s="4"/>
    </row>
    <row r="1370" spans="1:9" ht="45">
      <c r="A1370" s="6">
        <v>1368</v>
      </c>
      <c r="B1370" s="57" t="s">
        <v>1359</v>
      </c>
      <c r="C1370" s="25" t="str">
        <f>IF(D1370=2,"NO","YES")</f>
        <v>YES</v>
      </c>
      <c r="D1370" s="58">
        <f t="shared" si="26"/>
        <v>1.07</v>
      </c>
      <c r="E1370" s="1">
        <v>2.6429000000000005</v>
      </c>
      <c r="F1370" s="61">
        <v>7276</v>
      </c>
      <c r="G1370" s="425">
        <v>42570</v>
      </c>
      <c r="H1370" s="3" t="s">
        <v>1222</v>
      </c>
      <c r="I1370" s="4"/>
    </row>
    <row r="1371" spans="1:9" ht="30">
      <c r="A1371" s="6">
        <v>1369</v>
      </c>
      <c r="B1371" s="57" t="s">
        <v>1360</v>
      </c>
      <c r="C1371" s="25" t="str">
        <f>IF(D1371=2,"NO","YES")</f>
        <v>YES</v>
      </c>
      <c r="D1371" s="58">
        <f t="shared" si="26"/>
        <v>1.33</v>
      </c>
      <c r="E1371" s="1">
        <v>3.2851000000000004</v>
      </c>
      <c r="F1371" s="61">
        <v>9044</v>
      </c>
      <c r="G1371" s="425">
        <v>42570</v>
      </c>
      <c r="H1371" s="3" t="s">
        <v>1222</v>
      </c>
      <c r="I1371" s="4"/>
    </row>
    <row r="1372" spans="1:9" ht="30">
      <c r="A1372" s="6">
        <v>1370</v>
      </c>
      <c r="B1372" s="57" t="s">
        <v>1361</v>
      </c>
      <c r="C1372" s="25" t="str">
        <f>IF(D1372=2,"NO","YES")</f>
        <v>YES</v>
      </c>
      <c r="D1372" s="58">
        <f t="shared" si="26"/>
        <v>0.73</v>
      </c>
      <c r="E1372" s="1">
        <v>1.8031000000000001</v>
      </c>
      <c r="F1372" s="61">
        <v>4964</v>
      </c>
      <c r="G1372" s="425">
        <v>42570</v>
      </c>
      <c r="H1372" s="3" t="s">
        <v>1222</v>
      </c>
      <c r="I1372" s="4"/>
    </row>
    <row r="1373" spans="1:9" ht="45">
      <c r="A1373" s="6">
        <v>1371</v>
      </c>
      <c r="B1373" s="57" t="s">
        <v>1362</v>
      </c>
      <c r="C1373" s="25" t="str">
        <f>IF(D1373=2,"NO","YES")</f>
        <v>YES</v>
      </c>
      <c r="D1373" s="58">
        <f t="shared" si="26"/>
        <v>0.82</v>
      </c>
      <c r="E1373" s="1">
        <v>2.0253999999999999</v>
      </c>
      <c r="F1373" s="61">
        <v>5576</v>
      </c>
      <c r="G1373" s="425">
        <v>42570</v>
      </c>
      <c r="H1373" s="3" t="s">
        <v>1222</v>
      </c>
      <c r="I1373" s="4"/>
    </row>
    <row r="1374" spans="1:9" ht="45">
      <c r="A1374" s="6">
        <v>1372</v>
      </c>
      <c r="B1374" s="57" t="s">
        <v>1363</v>
      </c>
      <c r="C1374" s="25" t="str">
        <f>IF(D1374=2,"NO","YES")</f>
        <v>YES</v>
      </c>
      <c r="D1374" s="58">
        <f t="shared" si="26"/>
        <v>1.06</v>
      </c>
      <c r="E1374" s="1">
        <v>2.6182000000000003</v>
      </c>
      <c r="F1374" s="61">
        <v>7208</v>
      </c>
      <c r="G1374" s="425">
        <v>42570</v>
      </c>
      <c r="H1374" s="3" t="s">
        <v>1222</v>
      </c>
      <c r="I1374" s="4"/>
    </row>
    <row r="1375" spans="1:9" ht="45">
      <c r="A1375" s="6">
        <v>1373</v>
      </c>
      <c r="B1375" s="57" t="s">
        <v>1364</v>
      </c>
      <c r="C1375" s="25" t="str">
        <f>IF(D1375=2,"NO","YES")</f>
        <v>YES</v>
      </c>
      <c r="D1375" s="58">
        <f t="shared" si="26"/>
        <v>1.04</v>
      </c>
      <c r="E1375" s="1">
        <v>2.5688000000000004</v>
      </c>
      <c r="F1375" s="61">
        <v>7072</v>
      </c>
      <c r="G1375" s="425">
        <v>42570</v>
      </c>
      <c r="H1375" s="3" t="s">
        <v>1222</v>
      </c>
      <c r="I1375" s="4"/>
    </row>
    <row r="1376" spans="1:9" ht="45">
      <c r="A1376" s="6">
        <v>1374</v>
      </c>
      <c r="B1376" s="57" t="s">
        <v>1365</v>
      </c>
      <c r="C1376" s="25" t="str">
        <f>IF(D1376=2,"NO","YES")</f>
        <v>YES</v>
      </c>
      <c r="D1376" s="58">
        <f t="shared" si="26"/>
        <v>1.01</v>
      </c>
      <c r="E1376" s="1">
        <v>2.4947000000000004</v>
      </c>
      <c r="F1376" s="61">
        <v>6868</v>
      </c>
      <c r="G1376" s="425">
        <v>42570</v>
      </c>
      <c r="H1376" s="3" t="s">
        <v>1222</v>
      </c>
      <c r="I1376" s="4"/>
    </row>
    <row r="1377" spans="1:9" ht="45">
      <c r="A1377" s="6">
        <v>1375</v>
      </c>
      <c r="B1377" s="57" t="s">
        <v>1366</v>
      </c>
      <c r="C1377" s="25" t="str">
        <f>IF(D1377=2,"NO","YES")</f>
        <v>YES</v>
      </c>
      <c r="D1377" s="58">
        <f t="shared" si="26"/>
        <v>1.04</v>
      </c>
      <c r="E1377" s="1">
        <v>2.5688000000000004</v>
      </c>
      <c r="F1377" s="61">
        <v>7072</v>
      </c>
      <c r="G1377" s="425">
        <v>42570</v>
      </c>
      <c r="H1377" s="3" t="s">
        <v>1222</v>
      </c>
      <c r="I1377" s="4"/>
    </row>
    <row r="1378" spans="1:9" ht="45">
      <c r="A1378" s="6">
        <v>1376</v>
      </c>
      <c r="B1378" s="57" t="s">
        <v>1367</v>
      </c>
      <c r="C1378" s="25" t="str">
        <f>IF(D1378=2,"NO","YES")</f>
        <v>YES</v>
      </c>
      <c r="D1378" s="58">
        <f t="shared" si="26"/>
        <v>0.28000000000000003</v>
      </c>
      <c r="E1378" s="1">
        <v>0.6916000000000001</v>
      </c>
      <c r="F1378" s="61">
        <v>1904</v>
      </c>
      <c r="G1378" s="425">
        <v>42570</v>
      </c>
      <c r="H1378" s="3" t="s">
        <v>1222</v>
      </c>
      <c r="I1378" s="4"/>
    </row>
    <row r="1379" spans="1:9" ht="45">
      <c r="A1379" s="6">
        <v>1377</v>
      </c>
      <c r="B1379" s="57" t="s">
        <v>1368</v>
      </c>
      <c r="C1379" s="25" t="str">
        <f>IF(D1379=2,"NO","YES")</f>
        <v>YES</v>
      </c>
      <c r="D1379" s="58">
        <f t="shared" si="26"/>
        <v>0.44</v>
      </c>
      <c r="E1379" s="1">
        <v>1.0868</v>
      </c>
      <c r="F1379" s="61">
        <v>2992</v>
      </c>
      <c r="G1379" s="425">
        <v>42570</v>
      </c>
      <c r="H1379" s="3" t="s">
        <v>1222</v>
      </c>
      <c r="I1379" s="4"/>
    </row>
    <row r="1380" spans="1:9" ht="45">
      <c r="A1380" s="6">
        <v>1378</v>
      </c>
      <c r="B1380" s="57" t="s">
        <v>1369</v>
      </c>
      <c r="C1380" s="25" t="str">
        <f>IF(D1380=2,"NO","YES")</f>
        <v>YES</v>
      </c>
      <c r="D1380" s="58">
        <f t="shared" si="26"/>
        <v>1.51</v>
      </c>
      <c r="E1380" s="1">
        <v>3.7297000000000002</v>
      </c>
      <c r="F1380" s="61">
        <v>10268</v>
      </c>
      <c r="G1380" s="425">
        <v>42570</v>
      </c>
      <c r="H1380" s="3" t="s">
        <v>1222</v>
      </c>
      <c r="I1380" s="4"/>
    </row>
    <row r="1381" spans="1:9" ht="45">
      <c r="A1381" s="6">
        <v>1379</v>
      </c>
      <c r="B1381" s="57" t="s">
        <v>1370</v>
      </c>
      <c r="C1381" s="25" t="str">
        <f>IF(D1381=2,"NO","YES")</f>
        <v>YES</v>
      </c>
      <c r="D1381" s="58">
        <f t="shared" si="26"/>
        <v>1.63</v>
      </c>
      <c r="E1381" s="1">
        <v>4.0261000000000005</v>
      </c>
      <c r="F1381" s="61">
        <v>11084</v>
      </c>
      <c r="G1381" s="425">
        <v>42570</v>
      </c>
      <c r="H1381" s="3" t="s">
        <v>1222</v>
      </c>
      <c r="I1381" s="4"/>
    </row>
    <row r="1382" spans="1:9" ht="45">
      <c r="A1382" s="6">
        <v>1380</v>
      </c>
      <c r="B1382" s="57" t="s">
        <v>1371</v>
      </c>
      <c r="C1382" s="25" t="str">
        <f>IF(D1382=2,"NO","YES")</f>
        <v>YES</v>
      </c>
      <c r="D1382" s="58">
        <f t="shared" si="26"/>
        <v>0.45</v>
      </c>
      <c r="E1382" s="1">
        <v>1.1115000000000002</v>
      </c>
      <c r="F1382" s="61">
        <v>3060</v>
      </c>
      <c r="G1382" s="425">
        <v>42570</v>
      </c>
      <c r="H1382" s="3" t="s">
        <v>1222</v>
      </c>
      <c r="I1382" s="4"/>
    </row>
    <row r="1383" spans="1:9" ht="30">
      <c r="A1383" s="6">
        <v>1381</v>
      </c>
      <c r="B1383" s="57" t="s">
        <v>1372</v>
      </c>
      <c r="C1383" s="25" t="str">
        <f>IF(D1383=2,"NO","YES")</f>
        <v>YES</v>
      </c>
      <c r="D1383" s="58">
        <f t="shared" si="26"/>
        <v>0.82</v>
      </c>
      <c r="E1383" s="1">
        <v>2.0253999999999999</v>
      </c>
      <c r="F1383" s="61">
        <v>5576</v>
      </c>
      <c r="G1383" s="425">
        <v>42570</v>
      </c>
      <c r="H1383" s="3" t="s">
        <v>1222</v>
      </c>
      <c r="I1383" s="4"/>
    </row>
    <row r="1384" spans="1:9" ht="45">
      <c r="A1384" s="6">
        <v>1382</v>
      </c>
      <c r="B1384" s="57" t="s">
        <v>1373</v>
      </c>
      <c r="C1384" s="25" t="str">
        <f>IF(D1384=2,"NO","YES")</f>
        <v>YES</v>
      </c>
      <c r="D1384" s="58">
        <f t="shared" si="26"/>
        <v>0.65</v>
      </c>
      <c r="E1384" s="1">
        <v>1.6055000000000001</v>
      </c>
      <c r="F1384" s="61">
        <v>4420</v>
      </c>
      <c r="G1384" s="425">
        <v>42570</v>
      </c>
      <c r="H1384" s="3" t="s">
        <v>1222</v>
      </c>
      <c r="I1384" s="4"/>
    </row>
    <row r="1385" spans="1:9" ht="45">
      <c r="A1385" s="6">
        <v>1383</v>
      </c>
      <c r="B1385" s="57" t="s">
        <v>1374</v>
      </c>
      <c r="C1385" s="25" t="str">
        <f>IF(D1385=2,"NO","YES")</f>
        <v>YES</v>
      </c>
      <c r="D1385" s="58">
        <f t="shared" si="26"/>
        <v>0.84</v>
      </c>
      <c r="E1385" s="1">
        <v>2.0748000000000002</v>
      </c>
      <c r="F1385" s="61">
        <v>5712</v>
      </c>
      <c r="G1385" s="425">
        <v>42570</v>
      </c>
      <c r="H1385" s="3" t="s">
        <v>1222</v>
      </c>
      <c r="I1385" s="4"/>
    </row>
    <row r="1386" spans="1:9" ht="45">
      <c r="A1386" s="6">
        <v>1384</v>
      </c>
      <c r="B1386" s="57" t="s">
        <v>1375</v>
      </c>
      <c r="C1386" s="25" t="str">
        <f>IF(D1386=2,"NO","YES")</f>
        <v>YES</v>
      </c>
      <c r="D1386" s="58">
        <f t="shared" si="26"/>
        <v>0.34</v>
      </c>
      <c r="E1386" s="1">
        <v>0.8398000000000001</v>
      </c>
      <c r="F1386" s="61">
        <v>2312</v>
      </c>
      <c r="G1386" s="425">
        <v>42570</v>
      </c>
      <c r="H1386" s="3" t="s">
        <v>1222</v>
      </c>
      <c r="I1386" s="4"/>
    </row>
    <row r="1387" spans="1:9" ht="45">
      <c r="A1387" s="6">
        <v>1385</v>
      </c>
      <c r="B1387" s="57" t="s">
        <v>1376</v>
      </c>
      <c r="C1387" s="25" t="str">
        <f>IF(D1387=2,"NO","YES")</f>
        <v>YES</v>
      </c>
      <c r="D1387" s="58">
        <f t="shared" si="26"/>
        <v>0.34</v>
      </c>
      <c r="E1387" s="1">
        <v>0.8398000000000001</v>
      </c>
      <c r="F1387" s="61">
        <v>2312</v>
      </c>
      <c r="G1387" s="425">
        <v>42570</v>
      </c>
      <c r="H1387" s="3" t="s">
        <v>1222</v>
      </c>
      <c r="I1387" s="4"/>
    </row>
    <row r="1388" spans="1:9" ht="45">
      <c r="A1388" s="6">
        <v>1386</v>
      </c>
      <c r="B1388" s="57" t="s">
        <v>1377</v>
      </c>
      <c r="C1388" s="25" t="str">
        <f>IF(D1388=2,"NO","YES")</f>
        <v>YES</v>
      </c>
      <c r="D1388" s="58">
        <f t="shared" si="26"/>
        <v>1.74</v>
      </c>
      <c r="E1388" s="1">
        <v>4.2978000000000005</v>
      </c>
      <c r="F1388" s="61">
        <v>11832</v>
      </c>
      <c r="G1388" s="425">
        <v>42570</v>
      </c>
      <c r="H1388" s="3" t="s">
        <v>1222</v>
      </c>
      <c r="I1388" s="4"/>
    </row>
    <row r="1389" spans="1:9" ht="45">
      <c r="A1389" s="6">
        <v>1387</v>
      </c>
      <c r="B1389" s="57" t="s">
        <v>1378</v>
      </c>
      <c r="C1389" s="25" t="str">
        <f>IF(D1389=2,"NO","YES")</f>
        <v>YES</v>
      </c>
      <c r="D1389" s="58">
        <f t="shared" si="26"/>
        <v>0.89</v>
      </c>
      <c r="E1389" s="1">
        <v>2.1983000000000001</v>
      </c>
      <c r="F1389" s="61">
        <v>6052</v>
      </c>
      <c r="G1389" s="425">
        <v>42570</v>
      </c>
      <c r="H1389" s="3" t="s">
        <v>1222</v>
      </c>
      <c r="I1389" s="4"/>
    </row>
    <row r="1390" spans="1:9" ht="45">
      <c r="A1390" s="6">
        <v>1388</v>
      </c>
      <c r="B1390" s="57" t="s">
        <v>1379</v>
      </c>
      <c r="C1390" s="25" t="str">
        <f>IF(D1390=2,"NO","YES")</f>
        <v>YES</v>
      </c>
      <c r="D1390" s="58">
        <f t="shared" si="26"/>
        <v>1.23</v>
      </c>
      <c r="E1390" s="1">
        <v>3.0381</v>
      </c>
      <c r="F1390" s="61">
        <v>8364</v>
      </c>
      <c r="G1390" s="425">
        <v>42570</v>
      </c>
      <c r="H1390" s="3" t="s">
        <v>1222</v>
      </c>
      <c r="I1390" s="4"/>
    </row>
    <row r="1391" spans="1:9" ht="45">
      <c r="A1391" s="6">
        <v>1389</v>
      </c>
      <c r="B1391" s="57" t="s">
        <v>1380</v>
      </c>
      <c r="C1391" s="25" t="str">
        <f>IF(D1391=2,"NO","YES")</f>
        <v>YES</v>
      </c>
      <c r="D1391" s="58">
        <f t="shared" si="26"/>
        <v>1.1399999999999999</v>
      </c>
      <c r="E1391" s="1">
        <v>2.8157999999999999</v>
      </c>
      <c r="F1391" s="61">
        <v>7752</v>
      </c>
      <c r="G1391" s="425">
        <v>42570</v>
      </c>
      <c r="H1391" s="3" t="s">
        <v>1222</v>
      </c>
      <c r="I1391" s="4"/>
    </row>
    <row r="1392" spans="1:9" ht="45">
      <c r="A1392" s="6">
        <v>1390</v>
      </c>
      <c r="B1392" s="57" t="s">
        <v>1381</v>
      </c>
      <c r="C1392" s="25" t="str">
        <f>IF(D1392=2,"NO","YES")</f>
        <v>YES</v>
      </c>
      <c r="D1392" s="58">
        <f t="shared" si="26"/>
        <v>1.04</v>
      </c>
      <c r="E1392" s="1">
        <v>2.5688000000000004</v>
      </c>
      <c r="F1392" s="61">
        <v>7072</v>
      </c>
      <c r="G1392" s="425">
        <v>42570</v>
      </c>
      <c r="H1392" s="3" t="s">
        <v>1222</v>
      </c>
      <c r="I1392" s="4"/>
    </row>
    <row r="1393" spans="1:9" ht="45">
      <c r="A1393" s="6">
        <v>1391</v>
      </c>
      <c r="B1393" s="57" t="s">
        <v>1382</v>
      </c>
      <c r="C1393" s="25" t="str">
        <f>IF(D1393=2,"NO","YES")</f>
        <v>YES</v>
      </c>
      <c r="D1393" s="58">
        <f t="shared" si="26"/>
        <v>1.76</v>
      </c>
      <c r="E1393" s="1">
        <v>4.3472</v>
      </c>
      <c r="F1393" s="61">
        <v>11968</v>
      </c>
      <c r="G1393" s="425">
        <v>42570</v>
      </c>
      <c r="H1393" s="3" t="s">
        <v>1222</v>
      </c>
      <c r="I1393" s="4"/>
    </row>
    <row r="1394" spans="1:9" ht="30">
      <c r="A1394" s="6">
        <v>1392</v>
      </c>
      <c r="B1394" s="57" t="s">
        <v>1383</v>
      </c>
      <c r="C1394" s="25" t="str">
        <f>IF(D1394=2,"NO","YES")</f>
        <v>NO</v>
      </c>
      <c r="D1394" s="58">
        <f t="shared" si="26"/>
        <v>2</v>
      </c>
      <c r="E1394" s="1">
        <v>4.9400000000000004</v>
      </c>
      <c r="F1394" s="61">
        <v>13600</v>
      </c>
      <c r="G1394" s="425">
        <v>42570</v>
      </c>
      <c r="H1394" s="3" t="s">
        <v>1222</v>
      </c>
      <c r="I1394" s="4"/>
    </row>
    <row r="1395" spans="1:9" ht="45">
      <c r="A1395" s="6">
        <v>1393</v>
      </c>
      <c r="B1395" s="57" t="s">
        <v>1384</v>
      </c>
      <c r="C1395" s="25" t="str">
        <f>IF(D1395=2,"NO","YES")</f>
        <v>YES</v>
      </c>
      <c r="D1395" s="58">
        <f t="shared" si="26"/>
        <v>0.81</v>
      </c>
      <c r="E1395" s="1">
        <v>2.0007000000000001</v>
      </c>
      <c r="F1395" s="61">
        <v>5508</v>
      </c>
      <c r="G1395" s="425">
        <v>42570</v>
      </c>
      <c r="H1395" s="3" t="s">
        <v>1222</v>
      </c>
      <c r="I1395" s="4"/>
    </row>
    <row r="1396" spans="1:9" ht="45">
      <c r="A1396" s="6">
        <v>1394</v>
      </c>
      <c r="B1396" s="57" t="s">
        <v>1385</v>
      </c>
      <c r="C1396" s="25" t="str">
        <f>IF(D1396=2,"NO","YES")</f>
        <v>YES</v>
      </c>
      <c r="D1396" s="58">
        <f t="shared" si="26"/>
        <v>0.83</v>
      </c>
      <c r="E1396" s="1">
        <v>2.0501</v>
      </c>
      <c r="F1396" s="61">
        <v>5644</v>
      </c>
      <c r="G1396" s="425">
        <v>42570</v>
      </c>
      <c r="H1396" s="3" t="s">
        <v>1222</v>
      </c>
      <c r="I1396" s="4"/>
    </row>
    <row r="1397" spans="1:9" ht="45">
      <c r="A1397" s="6">
        <v>1395</v>
      </c>
      <c r="B1397" s="57" t="s">
        <v>1386</v>
      </c>
      <c r="C1397" s="25" t="str">
        <f>IF(D1397=2,"NO","YES")</f>
        <v>YES</v>
      </c>
      <c r="D1397" s="58">
        <f t="shared" si="26"/>
        <v>0.84</v>
      </c>
      <c r="E1397" s="1">
        <v>2.0748000000000002</v>
      </c>
      <c r="F1397" s="61">
        <v>5712</v>
      </c>
      <c r="G1397" s="425">
        <v>42570</v>
      </c>
      <c r="H1397" s="3" t="s">
        <v>1222</v>
      </c>
      <c r="I1397" s="4"/>
    </row>
    <row r="1398" spans="1:9" ht="45">
      <c r="A1398" s="6">
        <v>1396</v>
      </c>
      <c r="B1398" s="57" t="s">
        <v>1387</v>
      </c>
      <c r="C1398" s="25" t="str">
        <f>IF(D1398=2,"NO","YES")</f>
        <v>YES</v>
      </c>
      <c r="D1398" s="58">
        <f t="shared" si="26"/>
        <v>0.84</v>
      </c>
      <c r="E1398" s="1">
        <v>2.0748000000000002</v>
      </c>
      <c r="F1398" s="61">
        <v>5712</v>
      </c>
      <c r="G1398" s="425">
        <v>42570</v>
      </c>
      <c r="H1398" s="3" t="s">
        <v>1222</v>
      </c>
      <c r="I1398" s="4"/>
    </row>
    <row r="1399" spans="1:9" ht="45">
      <c r="A1399" s="6">
        <v>1397</v>
      </c>
      <c r="B1399" s="57" t="s">
        <v>1388</v>
      </c>
      <c r="C1399" s="25" t="str">
        <f>IF(D1399=2,"NO","YES")</f>
        <v>YES</v>
      </c>
      <c r="D1399" s="58">
        <f t="shared" si="26"/>
        <v>0.2</v>
      </c>
      <c r="E1399" s="1">
        <v>0.49400000000000005</v>
      </c>
      <c r="F1399" s="61">
        <v>1360</v>
      </c>
      <c r="G1399" s="425">
        <v>42570</v>
      </c>
      <c r="H1399" s="3" t="s">
        <v>1222</v>
      </c>
      <c r="I1399" s="4"/>
    </row>
    <row r="1400" spans="1:9" ht="30">
      <c r="A1400" s="6">
        <v>1398</v>
      </c>
      <c r="B1400" s="57" t="s">
        <v>1389</v>
      </c>
      <c r="C1400" s="25" t="str">
        <f>IF(D1400=2,"NO","YES")</f>
        <v>YES</v>
      </c>
      <c r="D1400" s="58">
        <f t="shared" si="26"/>
        <v>0.16</v>
      </c>
      <c r="E1400" s="1">
        <v>0.39520000000000005</v>
      </c>
      <c r="F1400" s="61">
        <v>1088</v>
      </c>
      <c r="G1400" s="425">
        <v>42570</v>
      </c>
      <c r="H1400" s="3" t="s">
        <v>1222</v>
      </c>
      <c r="I1400" s="4"/>
    </row>
    <row r="1401" spans="1:9" ht="45">
      <c r="A1401" s="6">
        <v>1399</v>
      </c>
      <c r="B1401" s="57" t="s">
        <v>1390</v>
      </c>
      <c r="C1401" s="25" t="str">
        <f>IF(D1401=2,"NO","YES")</f>
        <v>NO</v>
      </c>
      <c r="D1401" s="58">
        <f t="shared" si="26"/>
        <v>2</v>
      </c>
      <c r="E1401" s="1">
        <v>4.9400000000000004</v>
      </c>
      <c r="F1401" s="61">
        <v>13600</v>
      </c>
      <c r="G1401" s="425">
        <v>42570</v>
      </c>
      <c r="H1401" s="3" t="s">
        <v>1222</v>
      </c>
      <c r="I1401" s="4"/>
    </row>
    <row r="1402" spans="1:9" ht="30">
      <c r="A1402" s="6">
        <v>1400</v>
      </c>
      <c r="B1402" s="57" t="s">
        <v>1391</v>
      </c>
      <c r="C1402" s="25" t="str">
        <f>IF(D1402=2,"NO","YES")</f>
        <v>YES</v>
      </c>
      <c r="D1402" s="58">
        <f t="shared" si="26"/>
        <v>0.71</v>
      </c>
      <c r="E1402" s="1">
        <v>1.7537</v>
      </c>
      <c r="F1402" s="61">
        <v>4828</v>
      </c>
      <c r="G1402" s="425">
        <v>42570</v>
      </c>
      <c r="H1402" s="3" t="s">
        <v>1222</v>
      </c>
      <c r="I1402" s="4"/>
    </row>
    <row r="1403" spans="1:9" ht="30">
      <c r="A1403" s="6">
        <v>1401</v>
      </c>
      <c r="B1403" s="57" t="s">
        <v>1392</v>
      </c>
      <c r="C1403" s="25" t="str">
        <f>IF(D1403=2,"NO","YES")</f>
        <v>YES</v>
      </c>
      <c r="D1403" s="58">
        <f t="shared" si="26"/>
        <v>1.1399999999999999</v>
      </c>
      <c r="E1403" s="1">
        <v>2.8157999999999999</v>
      </c>
      <c r="F1403" s="61">
        <v>7752</v>
      </c>
      <c r="G1403" s="425">
        <v>42570</v>
      </c>
      <c r="H1403" s="3" t="s">
        <v>1222</v>
      </c>
      <c r="I1403" s="4"/>
    </row>
    <row r="1404" spans="1:9" ht="45">
      <c r="A1404" s="6">
        <v>1402</v>
      </c>
      <c r="B1404" s="57" t="s">
        <v>1393</v>
      </c>
      <c r="C1404" s="25" t="str">
        <f>IF(D1404=2,"NO","YES")</f>
        <v>YES</v>
      </c>
      <c r="D1404" s="58">
        <f t="shared" si="26"/>
        <v>0.31</v>
      </c>
      <c r="E1404" s="1">
        <v>0.76570000000000005</v>
      </c>
      <c r="F1404" s="61">
        <v>2108</v>
      </c>
      <c r="G1404" s="425">
        <v>42570</v>
      </c>
      <c r="H1404" s="3" t="s">
        <v>1222</v>
      </c>
      <c r="I1404" s="4"/>
    </row>
    <row r="1405" spans="1:9" ht="45">
      <c r="A1405" s="6">
        <v>1403</v>
      </c>
      <c r="B1405" s="57" t="s">
        <v>1394</v>
      </c>
      <c r="C1405" s="25" t="str">
        <f>IF(D1405=2,"NO","YES")</f>
        <v>YES</v>
      </c>
      <c r="D1405" s="58">
        <f t="shared" si="26"/>
        <v>0.23</v>
      </c>
      <c r="E1405" s="1">
        <v>0.56810000000000005</v>
      </c>
      <c r="F1405" s="61">
        <v>1564</v>
      </c>
      <c r="G1405" s="425">
        <v>42570</v>
      </c>
      <c r="H1405" s="3" t="s">
        <v>1222</v>
      </c>
      <c r="I1405" s="4"/>
    </row>
    <row r="1406" spans="1:9" ht="45">
      <c r="A1406" s="6">
        <v>1404</v>
      </c>
      <c r="B1406" s="57" t="s">
        <v>1395</v>
      </c>
      <c r="C1406" s="25" t="str">
        <f>IF(D1406=2,"NO","YES")</f>
        <v>YES</v>
      </c>
      <c r="D1406" s="58">
        <f t="shared" si="26"/>
        <v>1.51</v>
      </c>
      <c r="E1406" s="1">
        <v>3.7297000000000002</v>
      </c>
      <c r="F1406" s="61">
        <v>10268</v>
      </c>
      <c r="G1406" s="425">
        <v>42570</v>
      </c>
      <c r="H1406" s="3" t="s">
        <v>1222</v>
      </c>
      <c r="I1406" s="4"/>
    </row>
    <row r="1407" spans="1:9" ht="45">
      <c r="A1407" s="6">
        <v>1405</v>
      </c>
      <c r="B1407" s="57" t="s">
        <v>1396</v>
      </c>
      <c r="C1407" s="25" t="str">
        <f>IF(D1407=2,"NO","YES")</f>
        <v>YES</v>
      </c>
      <c r="D1407" s="58">
        <f t="shared" si="26"/>
        <v>1.44</v>
      </c>
      <c r="E1407" s="1">
        <v>3.5568</v>
      </c>
      <c r="F1407" s="61">
        <v>9792</v>
      </c>
      <c r="G1407" s="425">
        <v>42570</v>
      </c>
      <c r="H1407" s="3" t="s">
        <v>1222</v>
      </c>
      <c r="I1407" s="4"/>
    </row>
    <row r="1408" spans="1:9" ht="30">
      <c r="A1408" s="6">
        <v>1406</v>
      </c>
      <c r="B1408" s="57" t="s">
        <v>1397</v>
      </c>
      <c r="C1408" s="25" t="str">
        <f>IF(D1408=2,"NO","YES")</f>
        <v>YES</v>
      </c>
      <c r="D1408" s="58">
        <f t="shared" si="26"/>
        <v>0.42</v>
      </c>
      <c r="E1408" s="1">
        <v>1.0374000000000001</v>
      </c>
      <c r="F1408" s="61">
        <v>2856</v>
      </c>
      <c r="G1408" s="425">
        <v>42570</v>
      </c>
      <c r="H1408" s="3" t="s">
        <v>1222</v>
      </c>
      <c r="I1408" s="4"/>
    </row>
    <row r="1409" spans="1:9" ht="45">
      <c r="A1409" s="6">
        <v>1407</v>
      </c>
      <c r="B1409" s="57" t="s">
        <v>1398</v>
      </c>
      <c r="C1409" s="25" t="str">
        <f>IF(D1409=2,"NO","YES")</f>
        <v>YES</v>
      </c>
      <c r="D1409" s="58">
        <f t="shared" si="26"/>
        <v>0.3</v>
      </c>
      <c r="E1409" s="1">
        <v>0.74099999999999999</v>
      </c>
      <c r="F1409" s="61">
        <v>2040</v>
      </c>
      <c r="G1409" s="425">
        <v>42570</v>
      </c>
      <c r="H1409" s="3" t="s">
        <v>1222</v>
      </c>
      <c r="I1409" s="4"/>
    </row>
    <row r="1410" spans="1:9" ht="45">
      <c r="A1410" s="6">
        <v>1408</v>
      </c>
      <c r="B1410" s="57" t="s">
        <v>1399</v>
      </c>
      <c r="C1410" s="25" t="str">
        <f>IF(D1410=2,"NO","YES")</f>
        <v>YES</v>
      </c>
      <c r="D1410" s="58">
        <f t="shared" si="26"/>
        <v>0.69</v>
      </c>
      <c r="E1410" s="1">
        <v>1.7042999999999999</v>
      </c>
      <c r="F1410" s="61">
        <v>4692</v>
      </c>
      <c r="G1410" s="425">
        <v>42570</v>
      </c>
      <c r="H1410" s="3" t="s">
        <v>1222</v>
      </c>
      <c r="I1410" s="4"/>
    </row>
    <row r="1411" spans="1:9" ht="45">
      <c r="A1411" s="6">
        <v>1409</v>
      </c>
      <c r="B1411" s="57" t="s">
        <v>1400</v>
      </c>
      <c r="C1411" s="25" t="str">
        <f>IF(D1411=2,"NO","YES")</f>
        <v>YES</v>
      </c>
      <c r="D1411" s="58">
        <f t="shared" si="26"/>
        <v>0.73</v>
      </c>
      <c r="E1411" s="1">
        <v>1.8031000000000001</v>
      </c>
      <c r="F1411" s="61">
        <v>4964</v>
      </c>
      <c r="G1411" s="425">
        <v>42570</v>
      </c>
      <c r="H1411" s="3" t="s">
        <v>1222</v>
      </c>
      <c r="I1411" s="4"/>
    </row>
    <row r="1412" spans="1:9" ht="45">
      <c r="A1412" s="6">
        <v>1410</v>
      </c>
      <c r="B1412" s="57" t="s">
        <v>1401</v>
      </c>
      <c r="C1412" s="25" t="str">
        <f>IF(D1412=2,"NO","YES")</f>
        <v>YES</v>
      </c>
      <c r="D1412" s="58">
        <f t="shared" si="26"/>
        <v>1.21</v>
      </c>
      <c r="E1412" s="1">
        <v>2.9887000000000001</v>
      </c>
      <c r="F1412" s="61">
        <v>8228</v>
      </c>
      <c r="G1412" s="425">
        <v>42570</v>
      </c>
      <c r="H1412" s="3" t="s">
        <v>1222</v>
      </c>
      <c r="I1412" s="4"/>
    </row>
    <row r="1413" spans="1:9" ht="45">
      <c r="A1413" s="6">
        <v>1411</v>
      </c>
      <c r="B1413" s="57" t="s">
        <v>1402</v>
      </c>
      <c r="C1413" s="25" t="str">
        <f>IF(D1413=2,"NO","YES")</f>
        <v>YES</v>
      </c>
      <c r="D1413" s="58">
        <f t="shared" si="26"/>
        <v>0.53</v>
      </c>
      <c r="E1413" s="1">
        <v>1.3091000000000002</v>
      </c>
      <c r="F1413" s="61">
        <v>3604</v>
      </c>
      <c r="G1413" s="425">
        <v>42570</v>
      </c>
      <c r="H1413" s="3" t="s">
        <v>1222</v>
      </c>
      <c r="I1413" s="4"/>
    </row>
    <row r="1414" spans="1:9" ht="45">
      <c r="A1414" s="6">
        <v>1412</v>
      </c>
      <c r="B1414" s="57" t="s">
        <v>1403</v>
      </c>
      <c r="C1414" s="25" t="str">
        <f>IF(D1414=2,"NO","YES")</f>
        <v>YES</v>
      </c>
      <c r="D1414" s="58">
        <f t="shared" si="26"/>
        <v>0.33</v>
      </c>
      <c r="E1414" s="1">
        <v>0.81510000000000016</v>
      </c>
      <c r="F1414" s="61">
        <v>2244</v>
      </c>
      <c r="G1414" s="425">
        <v>42570</v>
      </c>
      <c r="H1414" s="3" t="s">
        <v>1222</v>
      </c>
      <c r="I1414" s="4"/>
    </row>
    <row r="1415" spans="1:9" ht="30">
      <c r="A1415" s="6">
        <v>1413</v>
      </c>
      <c r="B1415" s="57" t="s">
        <v>1404</v>
      </c>
      <c r="C1415" s="25" t="str">
        <f>IF(D1415=2,"NO","YES")</f>
        <v>YES</v>
      </c>
      <c r="D1415" s="58">
        <f t="shared" si="26"/>
        <v>1.03</v>
      </c>
      <c r="E1415" s="1">
        <v>2.5441000000000003</v>
      </c>
      <c r="F1415" s="61">
        <v>7004</v>
      </c>
      <c r="G1415" s="425">
        <v>42570</v>
      </c>
      <c r="H1415" s="3" t="s">
        <v>1222</v>
      </c>
      <c r="I1415" s="4"/>
    </row>
    <row r="1416" spans="1:9" ht="45">
      <c r="A1416" s="6">
        <v>1414</v>
      </c>
      <c r="B1416" s="57" t="s">
        <v>1405</v>
      </c>
      <c r="C1416" s="25" t="str">
        <f>IF(D1416=2,"NO","YES")</f>
        <v>YES</v>
      </c>
      <c r="D1416" s="58">
        <f t="shared" si="26"/>
        <v>0.26</v>
      </c>
      <c r="E1416" s="1">
        <v>0.6422000000000001</v>
      </c>
      <c r="F1416" s="61">
        <v>1768</v>
      </c>
      <c r="G1416" s="425">
        <v>42570</v>
      </c>
      <c r="H1416" s="3" t="s">
        <v>1222</v>
      </c>
      <c r="I1416" s="4"/>
    </row>
    <row r="1417" spans="1:9" ht="45">
      <c r="A1417" s="6">
        <v>1415</v>
      </c>
      <c r="B1417" s="57" t="s">
        <v>1406</v>
      </c>
      <c r="C1417" s="25" t="str">
        <f>IF(D1417=2,"NO","YES")</f>
        <v>YES</v>
      </c>
      <c r="D1417" s="58">
        <f t="shared" si="26"/>
        <v>0.73</v>
      </c>
      <c r="E1417" s="1">
        <v>1.8031000000000001</v>
      </c>
      <c r="F1417" s="61">
        <v>4964</v>
      </c>
      <c r="G1417" s="425">
        <v>42570</v>
      </c>
      <c r="H1417" s="3" t="s">
        <v>1222</v>
      </c>
      <c r="I1417" s="4"/>
    </row>
    <row r="1418" spans="1:9" ht="45">
      <c r="A1418" s="6">
        <v>1416</v>
      </c>
      <c r="B1418" s="57" t="s">
        <v>1407</v>
      </c>
      <c r="C1418" s="25" t="str">
        <f>IF(D1418=2,"NO","YES")</f>
        <v>YES</v>
      </c>
      <c r="D1418" s="58">
        <f t="shared" si="26"/>
        <v>0.4</v>
      </c>
      <c r="E1418" s="1">
        <v>0.9880000000000001</v>
      </c>
      <c r="F1418" s="61">
        <v>2720</v>
      </c>
      <c r="G1418" s="425">
        <v>42570</v>
      </c>
      <c r="H1418" s="3" t="s">
        <v>1222</v>
      </c>
      <c r="I1418" s="4"/>
    </row>
    <row r="1419" spans="1:9" ht="45">
      <c r="A1419" s="6">
        <v>1417</v>
      </c>
      <c r="B1419" s="57" t="s">
        <v>1408</v>
      </c>
      <c r="C1419" s="25" t="str">
        <f>IF(D1419=2,"NO","YES")</f>
        <v>YES</v>
      </c>
      <c r="D1419" s="58">
        <f t="shared" si="26"/>
        <v>1.73</v>
      </c>
      <c r="E1419" s="1">
        <v>4.2731000000000003</v>
      </c>
      <c r="F1419" s="61">
        <v>11764</v>
      </c>
      <c r="G1419" s="425">
        <v>42570</v>
      </c>
      <c r="H1419" s="3" t="s">
        <v>1222</v>
      </c>
      <c r="I1419" s="4"/>
    </row>
    <row r="1420" spans="1:9" ht="30">
      <c r="A1420" s="6">
        <v>1418</v>
      </c>
      <c r="B1420" s="57" t="s">
        <v>1409</v>
      </c>
      <c r="C1420" s="25" t="str">
        <f>IF(D1420=2,"NO","YES")</f>
        <v>YES</v>
      </c>
      <c r="D1420" s="58">
        <f t="shared" si="26"/>
        <v>0.24</v>
      </c>
      <c r="E1420" s="1">
        <v>0.59279999999999999</v>
      </c>
      <c r="F1420" s="61">
        <v>1632</v>
      </c>
      <c r="G1420" s="425">
        <v>42570</v>
      </c>
      <c r="H1420" s="3" t="s">
        <v>1222</v>
      </c>
      <c r="I1420" s="4"/>
    </row>
    <row r="1421" spans="1:9" ht="30">
      <c r="A1421" s="6">
        <v>1419</v>
      </c>
      <c r="B1421" s="57" t="s">
        <v>1410</v>
      </c>
      <c r="C1421" s="25" t="str">
        <f>IF(D1421=2,"NO","YES")</f>
        <v>YES</v>
      </c>
      <c r="D1421" s="58">
        <f t="shared" si="26"/>
        <v>0.56999999999999995</v>
      </c>
      <c r="E1421" s="1">
        <v>1.4078999999999999</v>
      </c>
      <c r="F1421" s="61">
        <v>3876</v>
      </c>
      <c r="G1421" s="425">
        <v>42570</v>
      </c>
      <c r="H1421" s="3" t="s">
        <v>1222</v>
      </c>
      <c r="I1421" s="4"/>
    </row>
    <row r="1422" spans="1:9" ht="45">
      <c r="A1422" s="6">
        <v>1420</v>
      </c>
      <c r="B1422" s="57" t="s">
        <v>1411</v>
      </c>
      <c r="C1422" s="25" t="str">
        <f>IF(D1422=2,"NO","YES")</f>
        <v>YES</v>
      </c>
      <c r="D1422" s="58">
        <f t="shared" si="26"/>
        <v>1.26</v>
      </c>
      <c r="E1422" s="1">
        <v>3.1122000000000001</v>
      </c>
      <c r="F1422" s="61">
        <v>8568</v>
      </c>
      <c r="G1422" s="425">
        <v>42570</v>
      </c>
      <c r="H1422" s="3" t="s">
        <v>1222</v>
      </c>
      <c r="I1422" s="4"/>
    </row>
    <row r="1423" spans="1:9" ht="30">
      <c r="A1423" s="6">
        <v>1421</v>
      </c>
      <c r="B1423" s="57" t="s">
        <v>1412</v>
      </c>
      <c r="C1423" s="25" t="str">
        <f>IF(D1423=2,"NO","YES")</f>
        <v>YES</v>
      </c>
      <c r="D1423" s="58">
        <f t="shared" si="26"/>
        <v>0.35</v>
      </c>
      <c r="E1423" s="1">
        <v>0.86450000000000005</v>
      </c>
      <c r="F1423" s="61">
        <v>2380</v>
      </c>
      <c r="G1423" s="425">
        <v>42570</v>
      </c>
      <c r="H1423" s="3" t="s">
        <v>1222</v>
      </c>
      <c r="I1423" s="4"/>
    </row>
    <row r="1424" spans="1:9" ht="45">
      <c r="A1424" s="6">
        <v>1422</v>
      </c>
      <c r="B1424" s="57" t="s">
        <v>1413</v>
      </c>
      <c r="C1424" s="25" t="str">
        <f>IF(D1424=2,"NO","YES")</f>
        <v>YES</v>
      </c>
      <c r="D1424" s="58">
        <f t="shared" si="26"/>
        <v>0.19</v>
      </c>
      <c r="E1424" s="1">
        <v>0.46930000000000005</v>
      </c>
      <c r="F1424" s="61">
        <v>1292</v>
      </c>
      <c r="G1424" s="425">
        <v>42570</v>
      </c>
      <c r="H1424" s="3" t="s">
        <v>1222</v>
      </c>
      <c r="I1424" s="4"/>
    </row>
    <row r="1425" spans="1:9" ht="45">
      <c r="A1425" s="6">
        <v>1423</v>
      </c>
      <c r="B1425" s="57" t="s">
        <v>1414</v>
      </c>
      <c r="C1425" s="25" t="str">
        <f>IF(D1425=2,"NO","YES")</f>
        <v>YES</v>
      </c>
      <c r="D1425" s="58">
        <f t="shared" si="26"/>
        <v>0.78</v>
      </c>
      <c r="E1425" s="1">
        <v>1.9266000000000003</v>
      </c>
      <c r="F1425" s="61">
        <v>5304</v>
      </c>
      <c r="G1425" s="425">
        <v>42570</v>
      </c>
      <c r="H1425" s="3" t="s">
        <v>1222</v>
      </c>
      <c r="I1425" s="4"/>
    </row>
    <row r="1426" spans="1:9" ht="45">
      <c r="A1426" s="6">
        <v>1424</v>
      </c>
      <c r="B1426" s="57" t="s">
        <v>1415</v>
      </c>
      <c r="C1426" s="25" t="str">
        <f>IF(D1426=2,"NO","YES")</f>
        <v>YES</v>
      </c>
      <c r="D1426" s="58">
        <f t="shared" ref="D1426:D1466" si="27">F1426/6800</f>
        <v>0.87</v>
      </c>
      <c r="E1426" s="1">
        <v>2.1489000000000003</v>
      </c>
      <c r="F1426" s="61">
        <v>5916</v>
      </c>
      <c r="G1426" s="425">
        <v>42570</v>
      </c>
      <c r="H1426" s="3" t="s">
        <v>1222</v>
      </c>
      <c r="I1426" s="4"/>
    </row>
    <row r="1427" spans="1:9" ht="45">
      <c r="A1427" s="6">
        <v>1425</v>
      </c>
      <c r="B1427" s="57" t="s">
        <v>1416</v>
      </c>
      <c r="C1427" s="25" t="str">
        <f>IF(D1427=2,"NO","YES")</f>
        <v>YES</v>
      </c>
      <c r="D1427" s="58">
        <f t="shared" si="27"/>
        <v>1</v>
      </c>
      <c r="E1427" s="1">
        <v>2.4700000000000002</v>
      </c>
      <c r="F1427" s="61">
        <v>6800</v>
      </c>
      <c r="G1427" s="425">
        <v>42570</v>
      </c>
      <c r="H1427" s="3" t="s">
        <v>1222</v>
      </c>
      <c r="I1427" s="4"/>
    </row>
    <row r="1428" spans="1:9" ht="45">
      <c r="A1428" s="6">
        <v>1426</v>
      </c>
      <c r="B1428" s="57" t="s">
        <v>1417</v>
      </c>
      <c r="C1428" s="25" t="str">
        <f>IF(D1428=2,"NO","YES")</f>
        <v>YES</v>
      </c>
      <c r="D1428" s="58">
        <f t="shared" si="27"/>
        <v>0.33</v>
      </c>
      <c r="E1428" s="1">
        <v>0.81510000000000016</v>
      </c>
      <c r="F1428" s="61">
        <v>2244</v>
      </c>
      <c r="G1428" s="425">
        <v>42570</v>
      </c>
      <c r="H1428" s="3" t="s">
        <v>1222</v>
      </c>
      <c r="I1428" s="4"/>
    </row>
    <row r="1429" spans="1:9" ht="45">
      <c r="A1429" s="6">
        <v>1427</v>
      </c>
      <c r="B1429" s="57" t="s">
        <v>1418</v>
      </c>
      <c r="C1429" s="25" t="str">
        <f>IF(D1429=2,"NO","YES")</f>
        <v>YES</v>
      </c>
      <c r="D1429" s="58">
        <f t="shared" si="27"/>
        <v>0.36</v>
      </c>
      <c r="E1429" s="1">
        <v>0.88919999999999999</v>
      </c>
      <c r="F1429" s="61">
        <v>2448</v>
      </c>
      <c r="G1429" s="425">
        <v>42570</v>
      </c>
      <c r="H1429" s="3" t="s">
        <v>1222</v>
      </c>
      <c r="I1429" s="4"/>
    </row>
    <row r="1430" spans="1:9" ht="45">
      <c r="A1430" s="6">
        <v>1428</v>
      </c>
      <c r="B1430" s="57" t="s">
        <v>128</v>
      </c>
      <c r="C1430" s="25" t="str">
        <f>IF(D1430=2,"NO","YES")</f>
        <v>YES</v>
      </c>
      <c r="D1430" s="58">
        <f t="shared" si="27"/>
        <v>0.33</v>
      </c>
      <c r="E1430" s="1">
        <v>0.81510000000000016</v>
      </c>
      <c r="F1430" s="61">
        <v>2244</v>
      </c>
      <c r="G1430" s="425">
        <v>42570</v>
      </c>
      <c r="H1430" s="3" t="s">
        <v>1222</v>
      </c>
      <c r="I1430" s="4"/>
    </row>
    <row r="1431" spans="1:9" ht="45">
      <c r="A1431" s="6">
        <v>1429</v>
      </c>
      <c r="B1431" s="57" t="s">
        <v>128</v>
      </c>
      <c r="C1431" s="25" t="str">
        <f>IF(D1431=2,"NO","YES")</f>
        <v>YES</v>
      </c>
      <c r="D1431" s="58">
        <f t="shared" si="27"/>
        <v>0.91</v>
      </c>
      <c r="E1431" s="1">
        <v>2.2477000000000005</v>
      </c>
      <c r="F1431" s="61">
        <v>6188</v>
      </c>
      <c r="G1431" s="425">
        <v>42570</v>
      </c>
      <c r="H1431" s="3" t="s">
        <v>1222</v>
      </c>
      <c r="I1431" s="4"/>
    </row>
    <row r="1432" spans="1:9" ht="45">
      <c r="A1432" s="6">
        <v>1430</v>
      </c>
      <c r="B1432" s="57" t="s">
        <v>1419</v>
      </c>
      <c r="C1432" s="25" t="str">
        <f>IF(D1432=2,"NO","YES")</f>
        <v>YES</v>
      </c>
      <c r="D1432" s="58">
        <f t="shared" si="27"/>
        <v>0.89</v>
      </c>
      <c r="E1432" s="1">
        <v>2.1983000000000001</v>
      </c>
      <c r="F1432" s="61">
        <v>6052</v>
      </c>
      <c r="G1432" s="425">
        <v>42570</v>
      </c>
      <c r="H1432" s="3" t="s">
        <v>1222</v>
      </c>
      <c r="I1432" s="4"/>
    </row>
    <row r="1433" spans="1:9" ht="45">
      <c r="A1433" s="6">
        <v>1431</v>
      </c>
      <c r="B1433" s="57" t="s">
        <v>1420</v>
      </c>
      <c r="C1433" s="25" t="str">
        <f>IF(D1433=2,"NO","YES")</f>
        <v>YES</v>
      </c>
      <c r="D1433" s="58">
        <f t="shared" si="27"/>
        <v>1.59</v>
      </c>
      <c r="E1433" s="1">
        <v>3.9273000000000007</v>
      </c>
      <c r="F1433" s="61">
        <v>10812</v>
      </c>
      <c r="G1433" s="425">
        <v>42570</v>
      </c>
      <c r="H1433" s="3" t="s">
        <v>1222</v>
      </c>
      <c r="I1433" s="4"/>
    </row>
    <row r="1434" spans="1:9" ht="45">
      <c r="A1434" s="6">
        <v>1432</v>
      </c>
      <c r="B1434" s="57" t="s">
        <v>1421</v>
      </c>
      <c r="C1434" s="25" t="str">
        <f>IF(D1434=2,"NO","YES")</f>
        <v>YES</v>
      </c>
      <c r="D1434" s="58">
        <f t="shared" si="27"/>
        <v>0.05</v>
      </c>
      <c r="E1434" s="1">
        <v>0.12350000000000001</v>
      </c>
      <c r="F1434" s="61">
        <v>340</v>
      </c>
      <c r="G1434" s="425">
        <v>42570</v>
      </c>
      <c r="H1434" s="3" t="s">
        <v>1222</v>
      </c>
      <c r="I1434" s="4"/>
    </row>
    <row r="1435" spans="1:9" ht="30">
      <c r="A1435" s="6">
        <v>1433</v>
      </c>
      <c r="B1435" s="28" t="s">
        <v>1422</v>
      </c>
      <c r="C1435" s="25" t="str">
        <f>IF(D1435=2,"NO","YES")</f>
        <v>YES</v>
      </c>
      <c r="D1435" s="29">
        <f t="shared" si="27"/>
        <v>1.96</v>
      </c>
      <c r="E1435" s="1">
        <v>4.8412000000000006</v>
      </c>
      <c r="F1435" s="30">
        <v>13328</v>
      </c>
      <c r="G1435" s="109">
        <v>42656</v>
      </c>
      <c r="H1435" s="3" t="s">
        <v>1222</v>
      </c>
      <c r="I1435" s="4"/>
    </row>
    <row r="1436" spans="1:9" ht="30">
      <c r="A1436" s="6">
        <v>1434</v>
      </c>
      <c r="B1436" s="28" t="s">
        <v>1423</v>
      </c>
      <c r="C1436" s="25" t="str">
        <f>IF(D1436=2,"NO","YES")</f>
        <v>YES</v>
      </c>
      <c r="D1436" s="29">
        <f t="shared" si="27"/>
        <v>0.1</v>
      </c>
      <c r="E1436" s="1">
        <v>0.24700000000000003</v>
      </c>
      <c r="F1436" s="30">
        <v>680</v>
      </c>
      <c r="G1436" s="109">
        <v>42656</v>
      </c>
      <c r="H1436" s="3" t="s">
        <v>1222</v>
      </c>
      <c r="I1436" s="4"/>
    </row>
    <row r="1437" spans="1:9">
      <c r="A1437" s="6">
        <v>1435</v>
      </c>
      <c r="B1437" s="28" t="s">
        <v>1424</v>
      </c>
      <c r="C1437" s="25" t="str">
        <f>IF(D1437=2,"NO","YES")</f>
        <v>YES</v>
      </c>
      <c r="D1437" s="29">
        <f t="shared" si="27"/>
        <v>0.87</v>
      </c>
      <c r="E1437" s="1">
        <v>2.1489000000000003</v>
      </c>
      <c r="F1437" s="30">
        <v>5916</v>
      </c>
      <c r="G1437" s="109">
        <v>42656</v>
      </c>
      <c r="H1437" s="3" t="s">
        <v>1222</v>
      </c>
      <c r="I1437" s="4"/>
    </row>
    <row r="1438" spans="1:9">
      <c r="A1438" s="6">
        <v>1436</v>
      </c>
      <c r="B1438" s="28" t="s">
        <v>1425</v>
      </c>
      <c r="C1438" s="25" t="str">
        <f>IF(D1438=2,"NO","YES")</f>
        <v>NO</v>
      </c>
      <c r="D1438" s="29">
        <f t="shared" si="27"/>
        <v>2</v>
      </c>
      <c r="E1438" s="1">
        <v>4.9400000000000004</v>
      </c>
      <c r="F1438" s="30">
        <v>13600</v>
      </c>
      <c r="G1438" s="109">
        <v>42656</v>
      </c>
      <c r="H1438" s="3" t="s">
        <v>1222</v>
      </c>
      <c r="I1438" s="4"/>
    </row>
    <row r="1439" spans="1:9" ht="30">
      <c r="A1439" s="6">
        <v>1437</v>
      </c>
      <c r="B1439" s="28" t="s">
        <v>1426</v>
      </c>
      <c r="C1439" s="25" t="str">
        <f>IF(D1439=2,"NO","YES")</f>
        <v>NO</v>
      </c>
      <c r="D1439" s="29">
        <f t="shared" si="27"/>
        <v>2</v>
      </c>
      <c r="E1439" s="1">
        <v>4.9400000000000004</v>
      </c>
      <c r="F1439" s="30">
        <v>13600</v>
      </c>
      <c r="G1439" s="109">
        <v>42656</v>
      </c>
      <c r="H1439" s="3" t="s">
        <v>1222</v>
      </c>
      <c r="I1439" s="4"/>
    </row>
    <row r="1440" spans="1:9" ht="30">
      <c r="A1440" s="6">
        <v>1438</v>
      </c>
      <c r="B1440" s="28" t="s">
        <v>1427</v>
      </c>
      <c r="C1440" s="25" t="str">
        <f>IF(D1440=2,"NO","YES")</f>
        <v>YES</v>
      </c>
      <c r="D1440" s="29">
        <f t="shared" si="27"/>
        <v>1.64</v>
      </c>
      <c r="E1440" s="1">
        <v>4.0507999999999997</v>
      </c>
      <c r="F1440" s="30">
        <v>11152</v>
      </c>
      <c r="G1440" s="109">
        <v>42656</v>
      </c>
      <c r="H1440" s="3" t="s">
        <v>1222</v>
      </c>
      <c r="I1440" s="4"/>
    </row>
    <row r="1441" spans="1:9">
      <c r="A1441" s="6">
        <v>1439</v>
      </c>
      <c r="B1441" s="28" t="s">
        <v>1428</v>
      </c>
      <c r="C1441" s="25" t="str">
        <f>IF(D1441=2,"NO","YES")</f>
        <v>YES</v>
      </c>
      <c r="D1441" s="29">
        <f t="shared" si="27"/>
        <v>0.2</v>
      </c>
      <c r="E1441" s="1">
        <v>0.49400000000000005</v>
      </c>
      <c r="F1441" s="30">
        <v>1360</v>
      </c>
      <c r="G1441" s="109">
        <v>42656</v>
      </c>
      <c r="H1441" s="3" t="s">
        <v>1222</v>
      </c>
      <c r="I1441" s="4"/>
    </row>
    <row r="1442" spans="1:9" ht="30">
      <c r="A1442" s="6">
        <v>1440</v>
      </c>
      <c r="B1442" s="28" t="s">
        <v>1429</v>
      </c>
      <c r="C1442" s="25" t="str">
        <f>IF(D1442=2,"NO","YES")</f>
        <v>YES</v>
      </c>
      <c r="D1442" s="29">
        <f t="shared" si="27"/>
        <v>1.25</v>
      </c>
      <c r="E1442" s="1">
        <v>3.0875000000000004</v>
      </c>
      <c r="F1442" s="30">
        <v>8500</v>
      </c>
      <c r="G1442" s="109">
        <v>42656</v>
      </c>
      <c r="H1442" s="3" t="s">
        <v>1222</v>
      </c>
      <c r="I1442" s="4"/>
    </row>
    <row r="1443" spans="1:9" ht="30">
      <c r="A1443" s="6">
        <v>1441</v>
      </c>
      <c r="B1443" s="28" t="s">
        <v>1430</v>
      </c>
      <c r="C1443" s="25" t="str">
        <f>IF(D1443=2,"NO","YES")</f>
        <v>YES</v>
      </c>
      <c r="D1443" s="29">
        <f t="shared" si="27"/>
        <v>0.92</v>
      </c>
      <c r="E1443" s="1">
        <v>2.2724000000000002</v>
      </c>
      <c r="F1443" s="30">
        <v>6256</v>
      </c>
      <c r="G1443" s="109">
        <v>42656</v>
      </c>
      <c r="H1443" s="3" t="s">
        <v>1222</v>
      </c>
      <c r="I1443" s="4"/>
    </row>
    <row r="1444" spans="1:9" ht="30">
      <c r="A1444" s="6">
        <v>1442</v>
      </c>
      <c r="B1444" s="28" t="s">
        <v>1431</v>
      </c>
      <c r="C1444" s="25" t="str">
        <f>IF(D1444=2,"NO","YES")</f>
        <v>YES</v>
      </c>
      <c r="D1444" s="29">
        <f t="shared" si="27"/>
        <v>0.24</v>
      </c>
      <c r="E1444" s="1">
        <v>0.59279999999999999</v>
      </c>
      <c r="F1444" s="33">
        <v>1632</v>
      </c>
      <c r="G1444" s="95">
        <v>42711</v>
      </c>
      <c r="H1444" s="3" t="s">
        <v>1222</v>
      </c>
      <c r="I1444" s="4"/>
    </row>
    <row r="1445" spans="1:9" ht="30">
      <c r="A1445" s="6">
        <v>1443</v>
      </c>
      <c r="B1445" s="28" t="s">
        <v>1432</v>
      </c>
      <c r="C1445" s="25" t="str">
        <f>IF(D1445=2,"NO","YES")</f>
        <v>YES</v>
      </c>
      <c r="D1445" s="29">
        <f t="shared" si="27"/>
        <v>0.32</v>
      </c>
      <c r="E1445" s="1">
        <v>0.7904000000000001</v>
      </c>
      <c r="F1445" s="33">
        <v>2176</v>
      </c>
      <c r="G1445" s="95">
        <v>42711</v>
      </c>
      <c r="H1445" s="3" t="s">
        <v>1222</v>
      </c>
      <c r="I1445" s="4"/>
    </row>
    <row r="1446" spans="1:9" ht="45">
      <c r="A1446" s="6">
        <v>1444</v>
      </c>
      <c r="B1446" s="28" t="s">
        <v>1433</v>
      </c>
      <c r="C1446" s="25" t="str">
        <f>IF(D1446=2,"NO","YES")</f>
        <v>YES</v>
      </c>
      <c r="D1446" s="29">
        <f t="shared" si="27"/>
        <v>0.24</v>
      </c>
      <c r="E1446" s="1">
        <v>0.59279999999999999</v>
      </c>
      <c r="F1446" s="33">
        <v>1632</v>
      </c>
      <c r="G1446" s="95">
        <v>42711</v>
      </c>
      <c r="H1446" s="3" t="s">
        <v>1222</v>
      </c>
      <c r="I1446" s="4"/>
    </row>
    <row r="1447" spans="1:9" ht="30">
      <c r="A1447" s="6">
        <v>1445</v>
      </c>
      <c r="B1447" s="28" t="s">
        <v>1434</v>
      </c>
      <c r="C1447" s="25" t="str">
        <f>IF(D1447=2,"NO","YES")</f>
        <v>YES</v>
      </c>
      <c r="D1447" s="29">
        <f t="shared" si="27"/>
        <v>1.08</v>
      </c>
      <c r="E1447" s="1">
        <v>2.6676000000000002</v>
      </c>
      <c r="F1447" s="33">
        <v>7344</v>
      </c>
      <c r="G1447" s="95">
        <v>42711</v>
      </c>
      <c r="H1447" s="3" t="s">
        <v>1222</v>
      </c>
      <c r="I1447" s="4"/>
    </row>
    <row r="1448" spans="1:9" ht="30">
      <c r="A1448" s="6">
        <v>1446</v>
      </c>
      <c r="B1448" s="28" t="s">
        <v>1435</v>
      </c>
      <c r="C1448" s="25" t="str">
        <f>IF(D1448=2,"NO","YES")</f>
        <v>YES</v>
      </c>
      <c r="D1448" s="29">
        <f t="shared" si="27"/>
        <v>0.61</v>
      </c>
      <c r="E1448" s="1">
        <v>1.5067000000000002</v>
      </c>
      <c r="F1448" s="33">
        <v>4148</v>
      </c>
      <c r="G1448" s="95">
        <v>42711</v>
      </c>
      <c r="H1448" s="3" t="s">
        <v>1222</v>
      </c>
      <c r="I1448" s="4"/>
    </row>
    <row r="1449" spans="1:9" ht="30">
      <c r="A1449" s="6">
        <v>1447</v>
      </c>
      <c r="B1449" s="28" t="s">
        <v>1436</v>
      </c>
      <c r="C1449" s="25" t="str">
        <f>IF(D1449=2,"NO","YES")</f>
        <v>YES</v>
      </c>
      <c r="D1449" s="29">
        <f t="shared" si="27"/>
        <v>0.45</v>
      </c>
      <c r="E1449" s="1">
        <v>1.1115000000000002</v>
      </c>
      <c r="F1449" s="33">
        <v>3060</v>
      </c>
      <c r="G1449" s="95">
        <v>42711</v>
      </c>
      <c r="H1449" s="3" t="s">
        <v>1222</v>
      </c>
      <c r="I1449" s="4"/>
    </row>
    <row r="1450" spans="1:9" ht="45">
      <c r="A1450" s="6">
        <v>1448</v>
      </c>
      <c r="B1450" s="28" t="s">
        <v>1437</v>
      </c>
      <c r="C1450" s="25" t="str">
        <f>IF(D1450=2,"NO","YES")</f>
        <v>YES</v>
      </c>
      <c r="D1450" s="29">
        <f t="shared" si="27"/>
        <v>0.81</v>
      </c>
      <c r="E1450" s="1">
        <v>2.0007000000000001</v>
      </c>
      <c r="F1450" s="33">
        <v>5508</v>
      </c>
      <c r="G1450" s="95">
        <v>42711</v>
      </c>
      <c r="H1450" s="3" t="s">
        <v>1222</v>
      </c>
      <c r="I1450" s="4"/>
    </row>
    <row r="1451" spans="1:9" ht="30">
      <c r="A1451" s="6">
        <v>1449</v>
      </c>
      <c r="B1451" s="28" t="s">
        <v>1438</v>
      </c>
      <c r="C1451" s="25" t="str">
        <f>IF(D1451=2,"NO","YES")</f>
        <v>YES</v>
      </c>
      <c r="D1451" s="29">
        <f t="shared" si="27"/>
        <v>0.24</v>
      </c>
      <c r="E1451" s="1">
        <v>0.59279999999999999</v>
      </c>
      <c r="F1451" s="33">
        <v>1632</v>
      </c>
      <c r="G1451" s="95">
        <v>42711</v>
      </c>
      <c r="H1451" s="3" t="s">
        <v>1222</v>
      </c>
      <c r="I1451" s="4"/>
    </row>
    <row r="1452" spans="1:9" ht="30">
      <c r="A1452" s="6">
        <v>1450</v>
      </c>
      <c r="B1452" s="28" t="s">
        <v>1439</v>
      </c>
      <c r="C1452" s="25" t="str">
        <f>IF(D1452=2,"NO","YES")</f>
        <v>YES</v>
      </c>
      <c r="D1452" s="29">
        <f t="shared" si="27"/>
        <v>0.2</v>
      </c>
      <c r="E1452" s="1">
        <v>0.49400000000000005</v>
      </c>
      <c r="F1452" s="33">
        <v>1360</v>
      </c>
      <c r="G1452" s="95">
        <v>42711</v>
      </c>
      <c r="H1452" s="3" t="s">
        <v>1222</v>
      </c>
      <c r="I1452" s="4"/>
    </row>
    <row r="1453" spans="1:9" ht="30">
      <c r="A1453" s="6">
        <v>1451</v>
      </c>
      <c r="B1453" s="28" t="s">
        <v>1440</v>
      </c>
      <c r="C1453" s="25" t="str">
        <f>IF(D1453=2,"NO","YES")</f>
        <v>YES</v>
      </c>
      <c r="D1453" s="29">
        <f t="shared" si="27"/>
        <v>0.09</v>
      </c>
      <c r="E1453" s="1">
        <v>0.2223</v>
      </c>
      <c r="F1453" s="33">
        <v>612</v>
      </c>
      <c r="G1453" s="95">
        <v>42711</v>
      </c>
      <c r="H1453" s="3" t="s">
        <v>1222</v>
      </c>
      <c r="I1453" s="4"/>
    </row>
    <row r="1454" spans="1:9" ht="30">
      <c r="A1454" s="6">
        <v>1452</v>
      </c>
      <c r="B1454" s="28" t="s">
        <v>1441</v>
      </c>
      <c r="C1454" s="25" t="str">
        <f>IF(D1454=2,"NO","YES")</f>
        <v>YES</v>
      </c>
      <c r="D1454" s="29">
        <f t="shared" si="27"/>
        <v>1.06</v>
      </c>
      <c r="E1454" s="1">
        <v>2.6182000000000003</v>
      </c>
      <c r="F1454" s="33">
        <v>7208</v>
      </c>
      <c r="G1454" s="95">
        <v>42711</v>
      </c>
      <c r="H1454" s="3" t="s">
        <v>1222</v>
      </c>
      <c r="I1454" s="4"/>
    </row>
    <row r="1455" spans="1:9" ht="45">
      <c r="A1455" s="6">
        <v>1453</v>
      </c>
      <c r="B1455" s="28" t="s">
        <v>1442</v>
      </c>
      <c r="C1455" s="25" t="str">
        <f>IF(D1455=2,"NO","YES")</f>
        <v>YES</v>
      </c>
      <c r="D1455" s="29">
        <f t="shared" si="27"/>
        <v>1.02</v>
      </c>
      <c r="E1455" s="1">
        <v>2.5194000000000001</v>
      </c>
      <c r="F1455" s="33">
        <v>6936</v>
      </c>
      <c r="G1455" s="95">
        <v>42711</v>
      </c>
      <c r="H1455" s="3" t="s">
        <v>1222</v>
      </c>
      <c r="I1455" s="4"/>
    </row>
    <row r="1456" spans="1:9" ht="45">
      <c r="A1456" s="6">
        <v>1454</v>
      </c>
      <c r="B1456" s="28" t="s">
        <v>1303</v>
      </c>
      <c r="C1456" s="25" t="str">
        <f>IF(D1456=2,"NO","YES")</f>
        <v>YES</v>
      </c>
      <c r="D1456" s="29">
        <f t="shared" si="27"/>
        <v>1.58</v>
      </c>
      <c r="E1456" s="1">
        <v>3.9026000000000005</v>
      </c>
      <c r="F1456" s="33">
        <v>10744</v>
      </c>
      <c r="G1456" s="95">
        <v>42711</v>
      </c>
      <c r="H1456" s="3" t="s">
        <v>1222</v>
      </c>
      <c r="I1456" s="4"/>
    </row>
    <row r="1457" spans="1:9" ht="30">
      <c r="A1457" s="6">
        <v>1455</v>
      </c>
      <c r="B1457" s="28" t="s">
        <v>1443</v>
      </c>
      <c r="C1457" s="25" t="str">
        <f>IF(D1457=2,"NO","YES")</f>
        <v>YES</v>
      </c>
      <c r="D1457" s="29">
        <f t="shared" si="27"/>
        <v>0.4</v>
      </c>
      <c r="E1457" s="1">
        <v>0.9880000000000001</v>
      </c>
      <c r="F1457" s="62">
        <v>2720</v>
      </c>
      <c r="G1457" s="97">
        <v>42728</v>
      </c>
      <c r="H1457" s="3" t="s">
        <v>1222</v>
      </c>
      <c r="I1457" s="4"/>
    </row>
    <row r="1458" spans="1:9">
      <c r="A1458" s="6">
        <v>1456</v>
      </c>
      <c r="B1458" s="28" t="s">
        <v>1444</v>
      </c>
      <c r="C1458" s="25" t="str">
        <f>IF(D1458=2,"NO","YES")</f>
        <v>YES</v>
      </c>
      <c r="D1458" s="29">
        <f t="shared" si="27"/>
        <v>0.72</v>
      </c>
      <c r="E1458" s="1">
        <v>1.7784</v>
      </c>
      <c r="F1458" s="62">
        <v>4896</v>
      </c>
      <c r="G1458" s="97">
        <v>42728</v>
      </c>
      <c r="H1458" s="3" t="s">
        <v>1222</v>
      </c>
      <c r="I1458" s="4"/>
    </row>
    <row r="1459" spans="1:9" ht="30">
      <c r="A1459" s="6">
        <v>1457</v>
      </c>
      <c r="B1459" s="28" t="s">
        <v>1445</v>
      </c>
      <c r="C1459" s="25" t="str">
        <f>IF(D1459=2,"NO","YES")</f>
        <v>YES</v>
      </c>
      <c r="D1459" s="29">
        <f t="shared" si="27"/>
        <v>0.11</v>
      </c>
      <c r="E1459" s="1">
        <v>0.2717</v>
      </c>
      <c r="F1459" s="62">
        <v>748</v>
      </c>
      <c r="G1459" s="97">
        <v>42728</v>
      </c>
      <c r="H1459" s="3" t="s">
        <v>1222</v>
      </c>
      <c r="I1459" s="4"/>
    </row>
    <row r="1460" spans="1:9" ht="30">
      <c r="A1460" s="6">
        <v>1458</v>
      </c>
      <c r="B1460" s="28" t="s">
        <v>1446</v>
      </c>
      <c r="C1460" s="25" t="str">
        <f>IF(D1460=2,"NO","YES")</f>
        <v>YES</v>
      </c>
      <c r="D1460" s="29">
        <f t="shared" si="27"/>
        <v>0.27</v>
      </c>
      <c r="E1460" s="1">
        <v>0.66690000000000005</v>
      </c>
      <c r="F1460" s="62">
        <v>1836</v>
      </c>
      <c r="G1460" s="97">
        <v>42728</v>
      </c>
      <c r="H1460" s="3" t="s">
        <v>1222</v>
      </c>
      <c r="I1460" s="4"/>
    </row>
    <row r="1461" spans="1:9">
      <c r="A1461" s="6">
        <v>1459</v>
      </c>
      <c r="B1461" s="63" t="s">
        <v>1447</v>
      </c>
      <c r="C1461" s="25" t="str">
        <f>IF(D1461=2,"NO","YES")</f>
        <v>YES</v>
      </c>
      <c r="D1461" s="29">
        <f t="shared" si="27"/>
        <v>0.81</v>
      </c>
      <c r="E1461" s="1">
        <v>2.0007000000000001</v>
      </c>
      <c r="F1461" s="62">
        <v>5508</v>
      </c>
      <c r="G1461" s="97">
        <v>42728</v>
      </c>
      <c r="H1461" s="3" t="s">
        <v>1222</v>
      </c>
      <c r="I1461" s="4"/>
    </row>
    <row r="1462" spans="1:9">
      <c r="A1462" s="6">
        <v>1460</v>
      </c>
      <c r="B1462" s="63" t="s">
        <v>1448</v>
      </c>
      <c r="C1462" s="25" t="str">
        <f>IF(D1462=2,"NO","YES")</f>
        <v>YES</v>
      </c>
      <c r="D1462" s="29">
        <f t="shared" si="27"/>
        <v>1.1000000000000001</v>
      </c>
      <c r="E1462" s="1">
        <v>2.7170000000000005</v>
      </c>
      <c r="F1462" s="62">
        <v>7480</v>
      </c>
      <c r="G1462" s="97">
        <v>42728</v>
      </c>
      <c r="H1462" s="3" t="s">
        <v>1222</v>
      </c>
      <c r="I1462" s="4"/>
    </row>
    <row r="1463" spans="1:9">
      <c r="A1463" s="6">
        <v>1461</v>
      </c>
      <c r="B1463" s="63" t="s">
        <v>1449</v>
      </c>
      <c r="C1463" s="25" t="str">
        <f>IF(D1463=2,"NO","YES")</f>
        <v>YES</v>
      </c>
      <c r="D1463" s="29">
        <f t="shared" si="27"/>
        <v>1.21</v>
      </c>
      <c r="E1463" s="1">
        <v>2.9887000000000001</v>
      </c>
      <c r="F1463" s="62">
        <v>8228</v>
      </c>
      <c r="G1463" s="97">
        <v>42728</v>
      </c>
      <c r="H1463" s="3" t="s">
        <v>1222</v>
      </c>
      <c r="I1463" s="4"/>
    </row>
    <row r="1464" spans="1:9">
      <c r="A1464" s="6">
        <v>1462</v>
      </c>
      <c r="B1464" s="38" t="s">
        <v>1450</v>
      </c>
      <c r="C1464" s="25" t="str">
        <f>IF(D1464=2,"NO","YES")</f>
        <v>YES</v>
      </c>
      <c r="D1464" s="39">
        <f t="shared" si="27"/>
        <v>0.4</v>
      </c>
      <c r="E1464" s="1">
        <v>0.9880000000000001</v>
      </c>
      <c r="F1464" s="39">
        <v>2720</v>
      </c>
      <c r="G1464" s="99">
        <v>42612</v>
      </c>
      <c r="H1464" s="3" t="s">
        <v>1222</v>
      </c>
      <c r="I1464" s="4"/>
    </row>
    <row r="1465" spans="1:9">
      <c r="A1465" s="6">
        <v>1463</v>
      </c>
      <c r="B1465" s="38" t="s">
        <v>1451</v>
      </c>
      <c r="C1465" s="25" t="str">
        <f>IF(D1465=2,"NO","YES")</f>
        <v>YES</v>
      </c>
      <c r="D1465" s="39">
        <f t="shared" si="27"/>
        <v>0.66</v>
      </c>
      <c r="E1465" s="1">
        <v>1.6302000000000003</v>
      </c>
      <c r="F1465" s="39">
        <v>4488</v>
      </c>
      <c r="G1465" s="99">
        <v>42612</v>
      </c>
      <c r="H1465" s="3" t="s">
        <v>1222</v>
      </c>
      <c r="I1465" s="4"/>
    </row>
    <row r="1466" spans="1:9">
      <c r="A1466" s="6">
        <v>1464</v>
      </c>
      <c r="B1466" s="38" t="s">
        <v>1452</v>
      </c>
      <c r="C1466" s="25" t="str">
        <f>IF(D1466=2,"NO","YES")</f>
        <v>YES</v>
      </c>
      <c r="D1466" s="39">
        <f t="shared" si="27"/>
        <v>1.68</v>
      </c>
      <c r="E1466" s="1">
        <v>4.1496000000000004</v>
      </c>
      <c r="F1466" s="39">
        <v>11424</v>
      </c>
      <c r="G1466" s="99">
        <v>42612</v>
      </c>
      <c r="H1466" s="3" t="s">
        <v>1222</v>
      </c>
      <c r="I1466" s="4"/>
    </row>
    <row r="1467" spans="1:9" ht="45">
      <c r="A1467" s="6">
        <v>1465</v>
      </c>
      <c r="B1467" s="24" t="s">
        <v>1225</v>
      </c>
      <c r="C1467" s="25" t="str">
        <f>IF(D1467=2,"NO","YES")</f>
        <v>YES</v>
      </c>
      <c r="D1467" s="25">
        <f>F1467/6800</f>
        <v>0.65</v>
      </c>
      <c r="E1467" s="1">
        <v>1.6055000000000001</v>
      </c>
      <c r="F1467" s="26">
        <v>4420</v>
      </c>
      <c r="G1467" s="425">
        <v>42570</v>
      </c>
      <c r="H1467" s="3" t="s">
        <v>1453</v>
      </c>
      <c r="I1467" s="4"/>
    </row>
    <row r="1468" spans="1:9" ht="45">
      <c r="A1468" s="6">
        <v>1466</v>
      </c>
      <c r="B1468" s="24" t="s">
        <v>1454</v>
      </c>
      <c r="C1468" s="25" t="str">
        <f>IF(D1468=2,"NO","YES")</f>
        <v>NO</v>
      </c>
      <c r="D1468" s="25">
        <f t="shared" ref="D1468:D1531" si="28">F1468/6800</f>
        <v>2</v>
      </c>
      <c r="E1468" s="1">
        <v>4.9400000000000004</v>
      </c>
      <c r="F1468" s="26">
        <v>13600</v>
      </c>
      <c r="G1468" s="425">
        <v>42570</v>
      </c>
      <c r="H1468" s="3" t="s">
        <v>1453</v>
      </c>
      <c r="I1468" s="4"/>
    </row>
    <row r="1469" spans="1:9" ht="60">
      <c r="A1469" s="6">
        <v>1467</v>
      </c>
      <c r="B1469" s="24" t="s">
        <v>1455</v>
      </c>
      <c r="C1469" s="25" t="str">
        <f>IF(D1469=2,"NO","YES")</f>
        <v>YES</v>
      </c>
      <c r="D1469" s="25">
        <f t="shared" si="28"/>
        <v>0.28000000000000003</v>
      </c>
      <c r="E1469" s="1">
        <v>0.6916000000000001</v>
      </c>
      <c r="F1469" s="26">
        <v>1904</v>
      </c>
      <c r="G1469" s="425">
        <v>42570</v>
      </c>
      <c r="H1469" s="3" t="s">
        <v>1453</v>
      </c>
      <c r="I1469" s="4"/>
    </row>
    <row r="1470" spans="1:9" ht="45">
      <c r="A1470" s="6">
        <v>1468</v>
      </c>
      <c r="B1470" s="24" t="s">
        <v>1456</v>
      </c>
      <c r="C1470" s="25" t="str">
        <f>IF(D1470=2,"NO","YES")</f>
        <v>YES</v>
      </c>
      <c r="D1470" s="25">
        <f t="shared" si="28"/>
        <v>0.37</v>
      </c>
      <c r="E1470" s="1">
        <v>0.91390000000000005</v>
      </c>
      <c r="F1470" s="26">
        <v>2516</v>
      </c>
      <c r="G1470" s="425">
        <v>42570</v>
      </c>
      <c r="H1470" s="3" t="s">
        <v>1453</v>
      </c>
      <c r="I1470" s="4"/>
    </row>
    <row r="1471" spans="1:9" ht="45">
      <c r="A1471" s="6">
        <v>1469</v>
      </c>
      <c r="B1471" s="24" t="s">
        <v>1457</v>
      </c>
      <c r="C1471" s="25" t="str">
        <f>IF(D1471=2,"NO","YES")</f>
        <v>YES</v>
      </c>
      <c r="D1471" s="25">
        <f t="shared" si="28"/>
        <v>0.63</v>
      </c>
      <c r="E1471" s="1">
        <v>1.5561</v>
      </c>
      <c r="F1471" s="26">
        <v>4284</v>
      </c>
      <c r="G1471" s="425">
        <v>42570</v>
      </c>
      <c r="H1471" s="3" t="s">
        <v>1453</v>
      </c>
      <c r="I1471" s="4"/>
    </row>
    <row r="1472" spans="1:9" ht="60">
      <c r="A1472" s="6">
        <v>1470</v>
      </c>
      <c r="B1472" s="24" t="s">
        <v>1458</v>
      </c>
      <c r="C1472" s="25" t="str">
        <f>IF(D1472=2,"NO","YES")</f>
        <v>YES</v>
      </c>
      <c r="D1472" s="25">
        <f t="shared" si="28"/>
        <v>0.17</v>
      </c>
      <c r="E1472" s="1">
        <v>0.41990000000000005</v>
      </c>
      <c r="F1472" s="26">
        <v>1156</v>
      </c>
      <c r="G1472" s="425">
        <v>42570</v>
      </c>
      <c r="H1472" s="3" t="s">
        <v>1453</v>
      </c>
      <c r="I1472" s="4"/>
    </row>
    <row r="1473" spans="1:9" ht="45">
      <c r="A1473" s="6">
        <v>1471</v>
      </c>
      <c r="B1473" s="24" t="s">
        <v>899</v>
      </c>
      <c r="C1473" s="25" t="str">
        <f>IF(D1473=2,"NO","YES")</f>
        <v>YES</v>
      </c>
      <c r="D1473" s="25">
        <f t="shared" si="28"/>
        <v>0.82</v>
      </c>
      <c r="E1473" s="1">
        <v>2.0253999999999999</v>
      </c>
      <c r="F1473" s="26">
        <v>5576</v>
      </c>
      <c r="G1473" s="425">
        <v>42570</v>
      </c>
      <c r="H1473" s="3" t="s">
        <v>1453</v>
      </c>
      <c r="I1473" s="4"/>
    </row>
    <row r="1474" spans="1:9" ht="45">
      <c r="A1474" s="6">
        <v>1472</v>
      </c>
      <c r="B1474" s="24" t="s">
        <v>520</v>
      </c>
      <c r="C1474" s="25" t="str">
        <f>IF(D1474=2,"NO","YES")</f>
        <v>YES</v>
      </c>
      <c r="D1474" s="25">
        <f t="shared" si="28"/>
        <v>0.47</v>
      </c>
      <c r="E1474" s="1">
        <v>1.1609</v>
      </c>
      <c r="F1474" s="26">
        <v>3196</v>
      </c>
      <c r="G1474" s="425">
        <v>42570</v>
      </c>
      <c r="H1474" s="3" t="s">
        <v>1453</v>
      </c>
      <c r="I1474" s="4"/>
    </row>
    <row r="1475" spans="1:9" ht="45">
      <c r="A1475" s="6">
        <v>1473</v>
      </c>
      <c r="B1475" s="24" t="s">
        <v>1459</v>
      </c>
      <c r="C1475" s="25" t="str">
        <f>IF(D1475=2,"NO","YES")</f>
        <v>NO</v>
      </c>
      <c r="D1475" s="25">
        <f t="shared" si="28"/>
        <v>2</v>
      </c>
      <c r="E1475" s="1">
        <v>4.9400000000000004</v>
      </c>
      <c r="F1475" s="26">
        <v>13600</v>
      </c>
      <c r="G1475" s="425">
        <v>42570</v>
      </c>
      <c r="H1475" s="3" t="s">
        <v>1453</v>
      </c>
      <c r="I1475" s="4"/>
    </row>
    <row r="1476" spans="1:9" ht="45">
      <c r="A1476" s="6">
        <v>1474</v>
      </c>
      <c r="B1476" s="24" t="s">
        <v>1460</v>
      </c>
      <c r="C1476" s="25" t="str">
        <f>IF(D1476=2,"NO","YES")</f>
        <v>YES</v>
      </c>
      <c r="D1476" s="25">
        <f t="shared" si="28"/>
        <v>0.85</v>
      </c>
      <c r="E1476" s="1">
        <v>2.0994999999999999</v>
      </c>
      <c r="F1476" s="26">
        <v>5780</v>
      </c>
      <c r="G1476" s="425">
        <v>42570</v>
      </c>
      <c r="H1476" s="3" t="s">
        <v>1453</v>
      </c>
      <c r="I1476" s="4"/>
    </row>
    <row r="1477" spans="1:9" ht="45">
      <c r="A1477" s="6">
        <v>1475</v>
      </c>
      <c r="B1477" s="24" t="s">
        <v>1461</v>
      </c>
      <c r="C1477" s="25" t="str">
        <f>IF(D1477=2,"NO","YES")</f>
        <v>YES</v>
      </c>
      <c r="D1477" s="25">
        <f t="shared" si="28"/>
        <v>0.36</v>
      </c>
      <c r="E1477" s="1">
        <v>0.88919999999999999</v>
      </c>
      <c r="F1477" s="26">
        <v>2448</v>
      </c>
      <c r="G1477" s="425">
        <v>42570</v>
      </c>
      <c r="H1477" s="3" t="s">
        <v>1453</v>
      </c>
      <c r="I1477" s="4"/>
    </row>
    <row r="1478" spans="1:9" ht="45">
      <c r="A1478" s="6">
        <v>1476</v>
      </c>
      <c r="B1478" s="24" t="s">
        <v>1462</v>
      </c>
      <c r="C1478" s="25" t="str">
        <f>IF(D1478=2,"NO","YES")</f>
        <v>YES</v>
      </c>
      <c r="D1478" s="25">
        <f t="shared" si="28"/>
        <v>1.43</v>
      </c>
      <c r="E1478" s="1">
        <v>3.5321000000000002</v>
      </c>
      <c r="F1478" s="26">
        <v>9724</v>
      </c>
      <c r="G1478" s="425">
        <v>42570</v>
      </c>
      <c r="H1478" s="3" t="s">
        <v>1453</v>
      </c>
      <c r="I1478" s="4"/>
    </row>
    <row r="1479" spans="1:9" ht="45">
      <c r="A1479" s="6">
        <v>1477</v>
      </c>
      <c r="B1479" s="24" t="s">
        <v>1463</v>
      </c>
      <c r="C1479" s="25" t="str">
        <f>IF(D1479=2,"NO","YES")</f>
        <v>YES</v>
      </c>
      <c r="D1479" s="25">
        <f t="shared" si="28"/>
        <v>1.72</v>
      </c>
      <c r="E1479" s="1">
        <v>4.2484000000000002</v>
      </c>
      <c r="F1479" s="26">
        <v>11696</v>
      </c>
      <c r="G1479" s="425">
        <v>42570</v>
      </c>
      <c r="H1479" s="3" t="s">
        <v>1453</v>
      </c>
      <c r="I1479" s="4"/>
    </row>
    <row r="1480" spans="1:9" ht="45">
      <c r="A1480" s="6">
        <v>1478</v>
      </c>
      <c r="B1480" s="24" t="s">
        <v>1464</v>
      </c>
      <c r="C1480" s="25" t="str">
        <f>IF(D1480=2,"NO","YES")</f>
        <v>YES</v>
      </c>
      <c r="D1480" s="25">
        <f t="shared" si="28"/>
        <v>1.05</v>
      </c>
      <c r="E1480" s="1">
        <v>2.5935000000000001</v>
      </c>
      <c r="F1480" s="26">
        <v>7140</v>
      </c>
      <c r="G1480" s="425">
        <v>42570</v>
      </c>
      <c r="H1480" s="3" t="s">
        <v>1453</v>
      </c>
      <c r="I1480" s="4"/>
    </row>
    <row r="1481" spans="1:9" ht="45">
      <c r="A1481" s="6">
        <v>1479</v>
      </c>
      <c r="B1481" s="24" t="s">
        <v>1465</v>
      </c>
      <c r="C1481" s="25" t="str">
        <f>IF(D1481=2,"NO","YES")</f>
        <v>YES</v>
      </c>
      <c r="D1481" s="25">
        <f t="shared" si="28"/>
        <v>0.09</v>
      </c>
      <c r="E1481" s="1">
        <v>0.2223</v>
      </c>
      <c r="F1481" s="26">
        <v>612</v>
      </c>
      <c r="G1481" s="425">
        <v>42570</v>
      </c>
      <c r="H1481" s="3" t="s">
        <v>1453</v>
      </c>
      <c r="I1481" s="4"/>
    </row>
    <row r="1482" spans="1:9" ht="45">
      <c r="A1482" s="6">
        <v>1480</v>
      </c>
      <c r="B1482" s="24" t="s">
        <v>1466</v>
      </c>
      <c r="C1482" s="25" t="str">
        <f>IF(D1482=2,"NO","YES")</f>
        <v>YES</v>
      </c>
      <c r="D1482" s="25">
        <f t="shared" si="28"/>
        <v>0.67</v>
      </c>
      <c r="E1482" s="1">
        <v>1.6549000000000003</v>
      </c>
      <c r="F1482" s="26">
        <v>4556</v>
      </c>
      <c r="G1482" s="425">
        <v>42570</v>
      </c>
      <c r="H1482" s="3" t="s">
        <v>1453</v>
      </c>
      <c r="I1482" s="4"/>
    </row>
    <row r="1483" spans="1:9" ht="45">
      <c r="A1483" s="6">
        <v>1481</v>
      </c>
      <c r="B1483" s="24" t="s">
        <v>1467</v>
      </c>
      <c r="C1483" s="25" t="str">
        <f>IF(D1483=2,"NO","YES")</f>
        <v>YES</v>
      </c>
      <c r="D1483" s="25">
        <f t="shared" si="28"/>
        <v>0.19</v>
      </c>
      <c r="E1483" s="1">
        <v>0.46930000000000005</v>
      </c>
      <c r="F1483" s="26">
        <v>1292</v>
      </c>
      <c r="G1483" s="425">
        <v>42570</v>
      </c>
      <c r="H1483" s="3" t="s">
        <v>1453</v>
      </c>
      <c r="I1483" s="4"/>
    </row>
    <row r="1484" spans="1:9" ht="45">
      <c r="A1484" s="6">
        <v>1482</v>
      </c>
      <c r="B1484" s="24" t="s">
        <v>1467</v>
      </c>
      <c r="C1484" s="25" t="str">
        <f>IF(D1484=2,"NO","YES")</f>
        <v>YES</v>
      </c>
      <c r="D1484" s="25">
        <f t="shared" si="28"/>
        <v>0.13</v>
      </c>
      <c r="E1484" s="1">
        <v>0.32110000000000005</v>
      </c>
      <c r="F1484" s="26">
        <v>884</v>
      </c>
      <c r="G1484" s="425">
        <v>42570</v>
      </c>
      <c r="H1484" s="3" t="s">
        <v>1453</v>
      </c>
      <c r="I1484" s="4"/>
    </row>
    <row r="1485" spans="1:9" ht="45">
      <c r="A1485" s="6">
        <v>1483</v>
      </c>
      <c r="B1485" s="24" t="s">
        <v>1468</v>
      </c>
      <c r="C1485" s="25" t="str">
        <f>IF(D1485=2,"NO","YES")</f>
        <v>YES</v>
      </c>
      <c r="D1485" s="25">
        <f t="shared" si="28"/>
        <v>1.26</v>
      </c>
      <c r="E1485" s="1">
        <v>3.1122000000000001</v>
      </c>
      <c r="F1485" s="26">
        <v>8568</v>
      </c>
      <c r="G1485" s="425">
        <v>42570</v>
      </c>
      <c r="H1485" s="3" t="s">
        <v>1453</v>
      </c>
      <c r="I1485" s="4"/>
    </row>
    <row r="1486" spans="1:9" ht="30">
      <c r="A1486" s="6">
        <v>1484</v>
      </c>
      <c r="B1486" s="24" t="s">
        <v>1469</v>
      </c>
      <c r="C1486" s="25" t="str">
        <f>IF(D1486=2,"NO","YES")</f>
        <v>YES</v>
      </c>
      <c r="D1486" s="25">
        <f t="shared" si="28"/>
        <v>0.19</v>
      </c>
      <c r="E1486" s="1">
        <v>0.46930000000000005</v>
      </c>
      <c r="F1486" s="26">
        <v>1292</v>
      </c>
      <c r="G1486" s="425">
        <v>42570</v>
      </c>
      <c r="H1486" s="3" t="s">
        <v>1453</v>
      </c>
      <c r="I1486" s="4"/>
    </row>
    <row r="1487" spans="1:9" ht="30">
      <c r="A1487" s="6">
        <v>1485</v>
      </c>
      <c r="B1487" s="24" t="s">
        <v>1469</v>
      </c>
      <c r="C1487" s="25" t="str">
        <f>IF(D1487=2,"NO","YES")</f>
        <v>YES</v>
      </c>
      <c r="D1487" s="25">
        <f t="shared" si="28"/>
        <v>7.0000000000000007E-2</v>
      </c>
      <c r="E1487" s="1">
        <v>0.17290000000000003</v>
      </c>
      <c r="F1487" s="26">
        <v>476</v>
      </c>
      <c r="G1487" s="425">
        <v>42570</v>
      </c>
      <c r="H1487" s="3" t="s">
        <v>1453</v>
      </c>
      <c r="I1487" s="4"/>
    </row>
    <row r="1488" spans="1:9" ht="45">
      <c r="A1488" s="6">
        <v>1486</v>
      </c>
      <c r="B1488" s="24" t="s">
        <v>1470</v>
      </c>
      <c r="C1488" s="25" t="str">
        <f>IF(D1488=2,"NO","YES")</f>
        <v>YES</v>
      </c>
      <c r="D1488" s="25">
        <f t="shared" si="28"/>
        <v>0.83</v>
      </c>
      <c r="E1488" s="1">
        <v>2.0501</v>
      </c>
      <c r="F1488" s="26">
        <v>5644</v>
      </c>
      <c r="G1488" s="425">
        <v>42570</v>
      </c>
      <c r="H1488" s="3" t="s">
        <v>1453</v>
      </c>
      <c r="I1488" s="4"/>
    </row>
    <row r="1489" spans="1:9" ht="45">
      <c r="A1489" s="6">
        <v>1487</v>
      </c>
      <c r="B1489" s="24" t="s">
        <v>921</v>
      </c>
      <c r="C1489" s="25" t="str">
        <f>IF(D1489=2,"NO","YES")</f>
        <v>YES</v>
      </c>
      <c r="D1489" s="25">
        <f t="shared" si="28"/>
        <v>0.95</v>
      </c>
      <c r="E1489" s="1">
        <v>2.3465000000000003</v>
      </c>
      <c r="F1489" s="26">
        <v>6460</v>
      </c>
      <c r="G1489" s="425">
        <v>42570</v>
      </c>
      <c r="H1489" s="3" t="s">
        <v>1453</v>
      </c>
      <c r="I1489" s="4"/>
    </row>
    <row r="1490" spans="1:9" ht="45">
      <c r="A1490" s="6">
        <v>1488</v>
      </c>
      <c r="B1490" s="24" t="s">
        <v>1471</v>
      </c>
      <c r="C1490" s="25" t="str">
        <f>IF(D1490=2,"NO","YES")</f>
        <v>YES</v>
      </c>
      <c r="D1490" s="25">
        <f t="shared" si="28"/>
        <v>0.95</v>
      </c>
      <c r="E1490" s="1">
        <v>2.3465000000000003</v>
      </c>
      <c r="F1490" s="26">
        <v>6460</v>
      </c>
      <c r="G1490" s="425">
        <v>42570</v>
      </c>
      <c r="H1490" s="3" t="s">
        <v>1453</v>
      </c>
      <c r="I1490" s="4"/>
    </row>
    <row r="1491" spans="1:9" ht="30">
      <c r="A1491" s="6">
        <v>1489</v>
      </c>
      <c r="B1491" s="24" t="s">
        <v>1472</v>
      </c>
      <c r="C1491" s="25" t="str">
        <f>IF(D1491=2,"NO","YES")</f>
        <v>YES</v>
      </c>
      <c r="D1491" s="25">
        <f t="shared" si="28"/>
        <v>0.26</v>
      </c>
      <c r="E1491" s="1">
        <v>0.6422000000000001</v>
      </c>
      <c r="F1491" s="26">
        <v>1768</v>
      </c>
      <c r="G1491" s="425">
        <v>42570</v>
      </c>
      <c r="H1491" s="3" t="s">
        <v>1453</v>
      </c>
      <c r="I1491" s="4"/>
    </row>
    <row r="1492" spans="1:9" ht="45">
      <c r="A1492" s="6">
        <v>1490</v>
      </c>
      <c r="B1492" s="24" t="s">
        <v>1473</v>
      </c>
      <c r="C1492" s="25" t="str">
        <f>IF(D1492=2,"NO","YES")</f>
        <v>YES</v>
      </c>
      <c r="D1492" s="25">
        <f t="shared" si="28"/>
        <v>0.46</v>
      </c>
      <c r="E1492" s="1">
        <v>1.1362000000000001</v>
      </c>
      <c r="F1492" s="26">
        <v>3128</v>
      </c>
      <c r="G1492" s="425">
        <v>42570</v>
      </c>
      <c r="H1492" s="3" t="s">
        <v>1453</v>
      </c>
      <c r="I1492" s="4"/>
    </row>
    <row r="1493" spans="1:9" ht="45">
      <c r="A1493" s="6">
        <v>1491</v>
      </c>
      <c r="B1493" s="24" t="s">
        <v>1474</v>
      </c>
      <c r="C1493" s="25" t="str">
        <f>IF(D1493=2,"NO","YES")</f>
        <v>YES</v>
      </c>
      <c r="D1493" s="25">
        <f t="shared" si="28"/>
        <v>0.09</v>
      </c>
      <c r="E1493" s="1">
        <v>0.2223</v>
      </c>
      <c r="F1493" s="26">
        <v>612</v>
      </c>
      <c r="G1493" s="425">
        <v>42570</v>
      </c>
      <c r="H1493" s="3" t="s">
        <v>1453</v>
      </c>
      <c r="I1493" s="4"/>
    </row>
    <row r="1494" spans="1:9" ht="45">
      <c r="A1494" s="6">
        <v>1492</v>
      </c>
      <c r="B1494" s="24" t="s">
        <v>1475</v>
      </c>
      <c r="C1494" s="25" t="str">
        <f>IF(D1494=2,"NO","YES")</f>
        <v>YES</v>
      </c>
      <c r="D1494" s="25">
        <f t="shared" si="28"/>
        <v>0.94</v>
      </c>
      <c r="E1494" s="1">
        <v>2.3218000000000001</v>
      </c>
      <c r="F1494" s="26">
        <v>6392</v>
      </c>
      <c r="G1494" s="425">
        <v>42570</v>
      </c>
      <c r="H1494" s="3" t="s">
        <v>1453</v>
      </c>
      <c r="I1494" s="4"/>
    </row>
    <row r="1495" spans="1:9" ht="45">
      <c r="A1495" s="6">
        <v>1493</v>
      </c>
      <c r="B1495" s="24" t="s">
        <v>1476</v>
      </c>
      <c r="C1495" s="25" t="str">
        <f>IF(D1495=2,"NO","YES")</f>
        <v>YES</v>
      </c>
      <c r="D1495" s="25">
        <f t="shared" si="28"/>
        <v>0.44</v>
      </c>
      <c r="E1495" s="1">
        <v>1.0868</v>
      </c>
      <c r="F1495" s="26">
        <v>2992</v>
      </c>
      <c r="G1495" s="425">
        <v>42570</v>
      </c>
      <c r="H1495" s="3" t="s">
        <v>1453</v>
      </c>
      <c r="I1495" s="4"/>
    </row>
    <row r="1496" spans="1:9" ht="45">
      <c r="A1496" s="6">
        <v>1494</v>
      </c>
      <c r="B1496" s="24" t="s">
        <v>1477</v>
      </c>
      <c r="C1496" s="25" t="str">
        <f>IF(D1496=2,"NO","YES")</f>
        <v>YES</v>
      </c>
      <c r="D1496" s="25">
        <f t="shared" si="28"/>
        <v>1.08</v>
      </c>
      <c r="E1496" s="1">
        <v>2.6676000000000002</v>
      </c>
      <c r="F1496" s="26">
        <v>7344</v>
      </c>
      <c r="G1496" s="425">
        <v>42570</v>
      </c>
      <c r="H1496" s="3" t="s">
        <v>1453</v>
      </c>
      <c r="I1496" s="4"/>
    </row>
    <row r="1497" spans="1:9" ht="45">
      <c r="A1497" s="6">
        <v>1495</v>
      </c>
      <c r="B1497" s="24" t="s">
        <v>1478</v>
      </c>
      <c r="C1497" s="25" t="str">
        <f>IF(D1497=2,"NO","YES")</f>
        <v>YES</v>
      </c>
      <c r="D1497" s="25">
        <f t="shared" si="28"/>
        <v>1.24</v>
      </c>
      <c r="E1497" s="1">
        <v>3.0628000000000002</v>
      </c>
      <c r="F1497" s="26">
        <v>8432</v>
      </c>
      <c r="G1497" s="425">
        <v>42570</v>
      </c>
      <c r="H1497" s="3" t="s">
        <v>1453</v>
      </c>
      <c r="I1497" s="4"/>
    </row>
    <row r="1498" spans="1:9" ht="45">
      <c r="A1498" s="6">
        <v>1496</v>
      </c>
      <c r="B1498" s="24" t="s">
        <v>1479</v>
      </c>
      <c r="C1498" s="25" t="str">
        <f>IF(D1498=2,"NO","YES")</f>
        <v>YES</v>
      </c>
      <c r="D1498" s="25">
        <f t="shared" si="28"/>
        <v>0.17</v>
      </c>
      <c r="E1498" s="1">
        <v>0.41990000000000005</v>
      </c>
      <c r="F1498" s="26">
        <v>1156</v>
      </c>
      <c r="G1498" s="425">
        <v>42570</v>
      </c>
      <c r="H1498" s="3" t="s">
        <v>1453</v>
      </c>
      <c r="I1498" s="4"/>
    </row>
    <row r="1499" spans="1:9" ht="45">
      <c r="A1499" s="6">
        <v>1497</v>
      </c>
      <c r="B1499" s="24" t="s">
        <v>1480</v>
      </c>
      <c r="C1499" s="25" t="str">
        <f>IF(D1499=2,"NO","YES")</f>
        <v>NO</v>
      </c>
      <c r="D1499" s="25">
        <f t="shared" si="28"/>
        <v>2</v>
      </c>
      <c r="E1499" s="1">
        <v>4.9400000000000004</v>
      </c>
      <c r="F1499" s="26">
        <v>13600</v>
      </c>
      <c r="G1499" s="425">
        <v>42570</v>
      </c>
      <c r="H1499" s="3" t="s">
        <v>1453</v>
      </c>
      <c r="I1499" s="4"/>
    </row>
    <row r="1500" spans="1:9" ht="45">
      <c r="A1500" s="6">
        <v>1498</v>
      </c>
      <c r="B1500" s="24" t="s">
        <v>1481</v>
      </c>
      <c r="C1500" s="25" t="str">
        <f>IF(D1500=2,"NO","YES")</f>
        <v>YES</v>
      </c>
      <c r="D1500" s="25">
        <f t="shared" si="28"/>
        <v>1.08</v>
      </c>
      <c r="E1500" s="1">
        <v>2.6676000000000002</v>
      </c>
      <c r="F1500" s="26">
        <v>7344</v>
      </c>
      <c r="G1500" s="425">
        <v>42570</v>
      </c>
      <c r="H1500" s="3" t="s">
        <v>1453</v>
      </c>
      <c r="I1500" s="4"/>
    </row>
    <row r="1501" spans="1:9" ht="45">
      <c r="A1501" s="6">
        <v>1499</v>
      </c>
      <c r="B1501" s="24" t="s">
        <v>1482</v>
      </c>
      <c r="C1501" s="25" t="str">
        <f>IF(D1501=2,"NO","YES")</f>
        <v>YES</v>
      </c>
      <c r="D1501" s="25">
        <f t="shared" si="28"/>
        <v>0.7</v>
      </c>
      <c r="E1501" s="1">
        <v>1.7290000000000001</v>
      </c>
      <c r="F1501" s="26">
        <v>4760</v>
      </c>
      <c r="G1501" s="425">
        <v>42570</v>
      </c>
      <c r="H1501" s="3" t="s">
        <v>1453</v>
      </c>
      <c r="I1501" s="4"/>
    </row>
    <row r="1502" spans="1:9" ht="60">
      <c r="A1502" s="6">
        <v>1500</v>
      </c>
      <c r="B1502" s="24" t="s">
        <v>1483</v>
      </c>
      <c r="C1502" s="25" t="str">
        <f>IF(D1502=2,"NO","YES")</f>
        <v>YES</v>
      </c>
      <c r="D1502" s="25">
        <f t="shared" si="28"/>
        <v>1.06</v>
      </c>
      <c r="E1502" s="1">
        <v>2.6182000000000003</v>
      </c>
      <c r="F1502" s="26">
        <v>7208</v>
      </c>
      <c r="G1502" s="425">
        <v>42570</v>
      </c>
      <c r="H1502" s="3" t="s">
        <v>1453</v>
      </c>
      <c r="I1502" s="4"/>
    </row>
    <row r="1503" spans="1:9" ht="60">
      <c r="A1503" s="6">
        <v>1501</v>
      </c>
      <c r="B1503" s="24" t="s">
        <v>1484</v>
      </c>
      <c r="C1503" s="25" t="str">
        <f>IF(D1503=2,"NO","YES")</f>
        <v>NO</v>
      </c>
      <c r="D1503" s="25">
        <f t="shared" si="28"/>
        <v>2</v>
      </c>
      <c r="E1503" s="1">
        <v>4.9400000000000004</v>
      </c>
      <c r="F1503" s="26">
        <v>13600</v>
      </c>
      <c r="G1503" s="425">
        <v>42570</v>
      </c>
      <c r="H1503" s="3" t="s">
        <v>1453</v>
      </c>
      <c r="I1503" s="4"/>
    </row>
    <row r="1504" spans="1:9" ht="45">
      <c r="A1504" s="6">
        <v>1502</v>
      </c>
      <c r="B1504" s="24" t="s">
        <v>1485</v>
      </c>
      <c r="C1504" s="25" t="str">
        <f>IF(D1504=2,"NO","YES")</f>
        <v>NO</v>
      </c>
      <c r="D1504" s="25">
        <f t="shared" si="28"/>
        <v>2</v>
      </c>
      <c r="E1504" s="1">
        <v>4.9400000000000004</v>
      </c>
      <c r="F1504" s="26">
        <v>13600</v>
      </c>
      <c r="G1504" s="425">
        <v>42570</v>
      </c>
      <c r="H1504" s="3" t="s">
        <v>1453</v>
      </c>
      <c r="I1504" s="4"/>
    </row>
    <row r="1505" spans="1:9" ht="45">
      <c r="A1505" s="6">
        <v>1503</v>
      </c>
      <c r="B1505" s="24" t="s">
        <v>1486</v>
      </c>
      <c r="C1505" s="25" t="str">
        <f>IF(D1505=2,"NO","YES")</f>
        <v>NO</v>
      </c>
      <c r="D1505" s="25">
        <f t="shared" si="28"/>
        <v>2</v>
      </c>
      <c r="E1505" s="1">
        <v>4.9400000000000004</v>
      </c>
      <c r="F1505" s="26">
        <v>13600</v>
      </c>
      <c r="G1505" s="425">
        <v>42570</v>
      </c>
      <c r="H1505" s="3" t="s">
        <v>1453</v>
      </c>
      <c r="I1505" s="4"/>
    </row>
    <row r="1506" spans="1:9" ht="45">
      <c r="A1506" s="6">
        <v>1504</v>
      </c>
      <c r="B1506" s="24" t="s">
        <v>1487</v>
      </c>
      <c r="C1506" s="25" t="str">
        <f>IF(D1506=2,"NO","YES")</f>
        <v>YES</v>
      </c>
      <c r="D1506" s="25">
        <f t="shared" si="28"/>
        <v>1.39</v>
      </c>
      <c r="E1506" s="1">
        <v>3.4333</v>
      </c>
      <c r="F1506" s="26">
        <v>9452</v>
      </c>
      <c r="G1506" s="425">
        <v>42570</v>
      </c>
      <c r="H1506" s="3" t="s">
        <v>1453</v>
      </c>
      <c r="I1506" s="4"/>
    </row>
    <row r="1507" spans="1:9" ht="45">
      <c r="A1507" s="6">
        <v>1505</v>
      </c>
      <c r="B1507" s="24" t="s">
        <v>1488</v>
      </c>
      <c r="C1507" s="25" t="str">
        <f>IF(D1507=2,"NO","YES")</f>
        <v>NO</v>
      </c>
      <c r="D1507" s="25">
        <f t="shared" si="28"/>
        <v>2</v>
      </c>
      <c r="E1507" s="1">
        <v>4.9400000000000004</v>
      </c>
      <c r="F1507" s="26">
        <v>13600</v>
      </c>
      <c r="G1507" s="425">
        <v>42570</v>
      </c>
      <c r="H1507" s="3" t="s">
        <v>1453</v>
      </c>
      <c r="I1507" s="4"/>
    </row>
    <row r="1508" spans="1:9" ht="45">
      <c r="A1508" s="6">
        <v>1506</v>
      </c>
      <c r="B1508" s="24" t="s">
        <v>1489</v>
      </c>
      <c r="C1508" s="25" t="str">
        <f>IF(D1508=2,"NO","YES")</f>
        <v>YES</v>
      </c>
      <c r="D1508" s="25">
        <f t="shared" si="28"/>
        <v>0.67</v>
      </c>
      <c r="E1508" s="1">
        <v>1.6549000000000003</v>
      </c>
      <c r="F1508" s="26">
        <v>4556</v>
      </c>
      <c r="G1508" s="425">
        <v>42570</v>
      </c>
      <c r="H1508" s="3" t="s">
        <v>1453</v>
      </c>
      <c r="I1508" s="4"/>
    </row>
    <row r="1509" spans="1:9" ht="45">
      <c r="A1509" s="6">
        <v>1507</v>
      </c>
      <c r="B1509" s="24" t="s">
        <v>1490</v>
      </c>
      <c r="C1509" s="25" t="str">
        <f>IF(D1509=2,"NO","YES")</f>
        <v>YES</v>
      </c>
      <c r="D1509" s="25">
        <f t="shared" si="28"/>
        <v>1.22</v>
      </c>
      <c r="E1509" s="1">
        <v>3.0134000000000003</v>
      </c>
      <c r="F1509" s="26">
        <v>8296</v>
      </c>
      <c r="G1509" s="425">
        <v>42570</v>
      </c>
      <c r="H1509" s="3" t="s">
        <v>1453</v>
      </c>
      <c r="I1509" s="4"/>
    </row>
    <row r="1510" spans="1:9" ht="45">
      <c r="A1510" s="6">
        <v>1508</v>
      </c>
      <c r="B1510" s="24" t="s">
        <v>1491</v>
      </c>
      <c r="C1510" s="25" t="str">
        <f>IF(D1510=2,"NO","YES")</f>
        <v>YES</v>
      </c>
      <c r="D1510" s="25">
        <f t="shared" si="28"/>
        <v>0.67</v>
      </c>
      <c r="E1510" s="1">
        <v>1.6549000000000003</v>
      </c>
      <c r="F1510" s="26">
        <v>4556</v>
      </c>
      <c r="G1510" s="425">
        <v>42570</v>
      </c>
      <c r="H1510" s="3" t="s">
        <v>1453</v>
      </c>
      <c r="I1510" s="4"/>
    </row>
    <row r="1511" spans="1:9" ht="45">
      <c r="A1511" s="6">
        <v>1509</v>
      </c>
      <c r="B1511" s="24" t="s">
        <v>1492</v>
      </c>
      <c r="C1511" s="25" t="str">
        <f>IF(D1511=2,"NO","YES")</f>
        <v>YES</v>
      </c>
      <c r="D1511" s="25">
        <f t="shared" si="28"/>
        <v>0.66</v>
      </c>
      <c r="E1511" s="1">
        <v>1.6302000000000003</v>
      </c>
      <c r="F1511" s="26">
        <v>4488</v>
      </c>
      <c r="G1511" s="425">
        <v>42570</v>
      </c>
      <c r="H1511" s="3" t="s">
        <v>1453</v>
      </c>
      <c r="I1511" s="4"/>
    </row>
    <row r="1512" spans="1:9" ht="45">
      <c r="A1512" s="6">
        <v>1510</v>
      </c>
      <c r="B1512" s="24" t="s">
        <v>1493</v>
      </c>
      <c r="C1512" s="25" t="str">
        <f>IF(D1512=2,"NO","YES")</f>
        <v>YES</v>
      </c>
      <c r="D1512" s="25">
        <f t="shared" si="28"/>
        <v>0.12</v>
      </c>
      <c r="E1512" s="1">
        <v>0.2964</v>
      </c>
      <c r="F1512" s="26">
        <v>816</v>
      </c>
      <c r="G1512" s="425">
        <v>42570</v>
      </c>
      <c r="H1512" s="3" t="s">
        <v>1453</v>
      </c>
      <c r="I1512" s="4"/>
    </row>
    <row r="1513" spans="1:9" ht="45">
      <c r="A1513" s="6">
        <v>1511</v>
      </c>
      <c r="B1513" s="24" t="s">
        <v>1494</v>
      </c>
      <c r="C1513" s="25" t="str">
        <f>IF(D1513=2,"NO","YES")</f>
        <v>YES</v>
      </c>
      <c r="D1513" s="25">
        <f t="shared" si="28"/>
        <v>0.13</v>
      </c>
      <c r="E1513" s="1">
        <v>0.32110000000000005</v>
      </c>
      <c r="F1513" s="26">
        <v>884</v>
      </c>
      <c r="G1513" s="425">
        <v>42570</v>
      </c>
      <c r="H1513" s="3" t="s">
        <v>1453</v>
      </c>
      <c r="I1513" s="4"/>
    </row>
    <row r="1514" spans="1:9" ht="45">
      <c r="A1514" s="6">
        <v>1512</v>
      </c>
      <c r="B1514" s="24" t="s">
        <v>1495</v>
      </c>
      <c r="C1514" s="25" t="str">
        <f>IF(D1514=2,"NO","YES")</f>
        <v>YES</v>
      </c>
      <c r="D1514" s="25">
        <f t="shared" si="28"/>
        <v>0.53</v>
      </c>
      <c r="E1514" s="1">
        <v>1.3091000000000002</v>
      </c>
      <c r="F1514" s="26">
        <v>3604</v>
      </c>
      <c r="G1514" s="425">
        <v>42570</v>
      </c>
      <c r="H1514" s="3" t="s">
        <v>1453</v>
      </c>
      <c r="I1514" s="4"/>
    </row>
    <row r="1515" spans="1:9" ht="45">
      <c r="A1515" s="6">
        <v>1513</v>
      </c>
      <c r="B1515" s="24" t="s">
        <v>1496</v>
      </c>
      <c r="C1515" s="25" t="str">
        <f>IF(D1515=2,"NO","YES")</f>
        <v>YES</v>
      </c>
      <c r="D1515" s="25">
        <f t="shared" si="28"/>
        <v>0.95</v>
      </c>
      <c r="E1515" s="1">
        <v>2.3465000000000003</v>
      </c>
      <c r="F1515" s="26">
        <v>6460</v>
      </c>
      <c r="G1515" s="425">
        <v>42570</v>
      </c>
      <c r="H1515" s="3" t="s">
        <v>1453</v>
      </c>
      <c r="I1515" s="4"/>
    </row>
    <row r="1516" spans="1:9" ht="45">
      <c r="A1516" s="6">
        <v>1514</v>
      </c>
      <c r="B1516" s="24" t="s">
        <v>1497</v>
      </c>
      <c r="C1516" s="25" t="str">
        <f>IF(D1516=2,"NO","YES")</f>
        <v>YES</v>
      </c>
      <c r="D1516" s="25">
        <f t="shared" si="28"/>
        <v>1.26</v>
      </c>
      <c r="E1516" s="1">
        <v>3.1122000000000001</v>
      </c>
      <c r="F1516" s="26">
        <v>8568</v>
      </c>
      <c r="G1516" s="425">
        <v>42570</v>
      </c>
      <c r="H1516" s="3" t="s">
        <v>1453</v>
      </c>
      <c r="I1516" s="4"/>
    </row>
    <row r="1517" spans="1:9" ht="30">
      <c r="A1517" s="6">
        <v>1515</v>
      </c>
      <c r="B1517" s="24" t="s">
        <v>1498</v>
      </c>
      <c r="C1517" s="25" t="str">
        <f>IF(D1517=2,"NO","YES")</f>
        <v>YES</v>
      </c>
      <c r="D1517" s="25">
        <f t="shared" si="28"/>
        <v>0.27</v>
      </c>
      <c r="E1517" s="1">
        <v>0.66690000000000005</v>
      </c>
      <c r="F1517" s="26">
        <v>1836</v>
      </c>
      <c r="G1517" s="425">
        <v>42570</v>
      </c>
      <c r="H1517" s="3" t="s">
        <v>1453</v>
      </c>
      <c r="I1517" s="4"/>
    </row>
    <row r="1518" spans="1:9" ht="45">
      <c r="A1518" s="6">
        <v>1516</v>
      </c>
      <c r="B1518" s="24" t="s">
        <v>1499</v>
      </c>
      <c r="C1518" s="25" t="str">
        <f>IF(D1518=2,"NO","YES")</f>
        <v>YES</v>
      </c>
      <c r="D1518" s="25">
        <f t="shared" si="28"/>
        <v>0.95</v>
      </c>
      <c r="E1518" s="1">
        <v>2.3465000000000003</v>
      </c>
      <c r="F1518" s="26">
        <v>6460</v>
      </c>
      <c r="G1518" s="425">
        <v>42570</v>
      </c>
      <c r="H1518" s="3" t="s">
        <v>1453</v>
      </c>
      <c r="I1518" s="4"/>
    </row>
    <row r="1519" spans="1:9" ht="45">
      <c r="A1519" s="6">
        <v>1517</v>
      </c>
      <c r="B1519" s="24" t="s">
        <v>1500</v>
      </c>
      <c r="C1519" s="25" t="str">
        <f>IF(D1519=2,"NO","YES")</f>
        <v>YES</v>
      </c>
      <c r="D1519" s="25">
        <f t="shared" si="28"/>
        <v>0.83</v>
      </c>
      <c r="E1519" s="1">
        <v>2.0501</v>
      </c>
      <c r="F1519" s="26">
        <v>5644</v>
      </c>
      <c r="G1519" s="425">
        <v>42570</v>
      </c>
      <c r="H1519" s="3" t="s">
        <v>1453</v>
      </c>
      <c r="I1519" s="4"/>
    </row>
    <row r="1520" spans="1:9" ht="45">
      <c r="A1520" s="6">
        <v>1518</v>
      </c>
      <c r="B1520" s="24" t="s">
        <v>1501</v>
      </c>
      <c r="C1520" s="25" t="str">
        <f>IF(D1520=2,"NO","YES")</f>
        <v>YES</v>
      </c>
      <c r="D1520" s="25">
        <f t="shared" si="28"/>
        <v>0.15</v>
      </c>
      <c r="E1520" s="1">
        <v>0.3705</v>
      </c>
      <c r="F1520" s="26">
        <v>1020</v>
      </c>
      <c r="G1520" s="425">
        <v>42570</v>
      </c>
      <c r="H1520" s="3" t="s">
        <v>1453</v>
      </c>
      <c r="I1520" s="4"/>
    </row>
    <row r="1521" spans="1:9" ht="45">
      <c r="A1521" s="6">
        <v>1519</v>
      </c>
      <c r="B1521" s="24" t="s">
        <v>1501</v>
      </c>
      <c r="C1521" s="25" t="str">
        <f>IF(D1521=2,"NO","YES")</f>
        <v>YES</v>
      </c>
      <c r="D1521" s="25">
        <f t="shared" si="28"/>
        <v>1.26</v>
      </c>
      <c r="E1521" s="1">
        <v>3.1122000000000001</v>
      </c>
      <c r="F1521" s="26">
        <v>8568</v>
      </c>
      <c r="G1521" s="425">
        <v>42570</v>
      </c>
      <c r="H1521" s="3" t="s">
        <v>1453</v>
      </c>
      <c r="I1521" s="4"/>
    </row>
    <row r="1522" spans="1:9" ht="45">
      <c r="A1522" s="6">
        <v>1520</v>
      </c>
      <c r="B1522" s="24" t="s">
        <v>1502</v>
      </c>
      <c r="C1522" s="25" t="str">
        <f>IF(D1522=2,"NO","YES")</f>
        <v>YES</v>
      </c>
      <c r="D1522" s="25">
        <f t="shared" si="28"/>
        <v>0.95</v>
      </c>
      <c r="E1522" s="1">
        <v>2.3465000000000003</v>
      </c>
      <c r="F1522" s="26">
        <v>6460</v>
      </c>
      <c r="G1522" s="425">
        <v>42570</v>
      </c>
      <c r="H1522" s="3" t="s">
        <v>1453</v>
      </c>
      <c r="I1522" s="4"/>
    </row>
    <row r="1523" spans="1:9" ht="45">
      <c r="A1523" s="6">
        <v>1521</v>
      </c>
      <c r="B1523" s="24" t="s">
        <v>1503</v>
      </c>
      <c r="C1523" s="25" t="str">
        <f>IF(D1523=2,"NO","YES")</f>
        <v>YES</v>
      </c>
      <c r="D1523" s="25">
        <f t="shared" si="28"/>
        <v>0.49</v>
      </c>
      <c r="E1523" s="1">
        <v>1.2103000000000002</v>
      </c>
      <c r="F1523" s="26">
        <v>3332</v>
      </c>
      <c r="G1523" s="425">
        <v>42570</v>
      </c>
      <c r="H1523" s="3" t="s">
        <v>1453</v>
      </c>
      <c r="I1523" s="4"/>
    </row>
    <row r="1524" spans="1:9" ht="30">
      <c r="A1524" s="6">
        <v>1522</v>
      </c>
      <c r="B1524" s="24" t="s">
        <v>1504</v>
      </c>
      <c r="C1524" s="25" t="str">
        <f>IF(D1524=2,"NO","YES")</f>
        <v>YES</v>
      </c>
      <c r="D1524" s="25">
        <f t="shared" si="28"/>
        <v>0.73</v>
      </c>
      <c r="E1524" s="1">
        <v>1.8031000000000001</v>
      </c>
      <c r="F1524" s="26">
        <v>4964</v>
      </c>
      <c r="G1524" s="425">
        <v>42570</v>
      </c>
      <c r="H1524" s="3" t="s">
        <v>1453</v>
      </c>
      <c r="I1524" s="4"/>
    </row>
    <row r="1525" spans="1:9" ht="45">
      <c r="A1525" s="6">
        <v>1523</v>
      </c>
      <c r="B1525" s="24" t="s">
        <v>1505</v>
      </c>
      <c r="C1525" s="25" t="str">
        <f>IF(D1525=2,"NO","YES")</f>
        <v>NO</v>
      </c>
      <c r="D1525" s="25">
        <f t="shared" si="28"/>
        <v>2</v>
      </c>
      <c r="E1525" s="1">
        <v>4.9400000000000004</v>
      </c>
      <c r="F1525" s="26">
        <v>13600</v>
      </c>
      <c r="G1525" s="425">
        <v>42570</v>
      </c>
      <c r="H1525" s="3" t="s">
        <v>1453</v>
      </c>
      <c r="I1525" s="4"/>
    </row>
    <row r="1526" spans="1:9" ht="45">
      <c r="A1526" s="6">
        <v>1524</v>
      </c>
      <c r="B1526" s="24" t="s">
        <v>1506</v>
      </c>
      <c r="C1526" s="25" t="str">
        <f>IF(D1526=2,"NO","YES")</f>
        <v>YES</v>
      </c>
      <c r="D1526" s="25">
        <f t="shared" si="28"/>
        <v>0.37</v>
      </c>
      <c r="E1526" s="1">
        <v>0.91390000000000005</v>
      </c>
      <c r="F1526" s="26">
        <v>2516</v>
      </c>
      <c r="G1526" s="425">
        <v>42570</v>
      </c>
      <c r="H1526" s="3" t="s">
        <v>1453</v>
      </c>
      <c r="I1526" s="4"/>
    </row>
    <row r="1527" spans="1:9" ht="45">
      <c r="A1527" s="6">
        <v>1525</v>
      </c>
      <c r="B1527" s="24" t="s">
        <v>1507</v>
      </c>
      <c r="C1527" s="25" t="str">
        <f>IF(D1527=2,"NO","YES")</f>
        <v>YES</v>
      </c>
      <c r="D1527" s="25">
        <f t="shared" si="28"/>
        <v>1.41</v>
      </c>
      <c r="E1527" s="1">
        <v>3.4826999999999999</v>
      </c>
      <c r="F1527" s="26">
        <v>9588</v>
      </c>
      <c r="G1527" s="425">
        <v>42570</v>
      </c>
      <c r="H1527" s="3" t="s">
        <v>1453</v>
      </c>
      <c r="I1527" s="4"/>
    </row>
    <row r="1528" spans="1:9" ht="60">
      <c r="A1528" s="6">
        <v>1526</v>
      </c>
      <c r="B1528" s="24" t="s">
        <v>1508</v>
      </c>
      <c r="C1528" s="25" t="str">
        <f>IF(D1528=2,"NO","YES")</f>
        <v>NO</v>
      </c>
      <c r="D1528" s="25">
        <f t="shared" si="28"/>
        <v>2</v>
      </c>
      <c r="E1528" s="1">
        <v>4.9400000000000004</v>
      </c>
      <c r="F1528" s="26">
        <v>13600</v>
      </c>
      <c r="G1528" s="425">
        <v>42570</v>
      </c>
      <c r="H1528" s="3" t="s">
        <v>1453</v>
      </c>
      <c r="I1528" s="4"/>
    </row>
    <row r="1529" spans="1:9" ht="45">
      <c r="A1529" s="6">
        <v>1527</v>
      </c>
      <c r="B1529" s="24" t="s">
        <v>1509</v>
      </c>
      <c r="C1529" s="25" t="str">
        <f>IF(D1529=2,"NO","YES")</f>
        <v>YES</v>
      </c>
      <c r="D1529" s="25">
        <f t="shared" si="28"/>
        <v>0.08</v>
      </c>
      <c r="E1529" s="1">
        <v>0.19760000000000003</v>
      </c>
      <c r="F1529" s="26">
        <v>544</v>
      </c>
      <c r="G1529" s="425">
        <v>42570</v>
      </c>
      <c r="H1529" s="3" t="s">
        <v>1453</v>
      </c>
      <c r="I1529" s="4"/>
    </row>
    <row r="1530" spans="1:9" ht="45">
      <c r="A1530" s="6">
        <v>1528</v>
      </c>
      <c r="B1530" s="24" t="s">
        <v>1510</v>
      </c>
      <c r="C1530" s="25" t="str">
        <f>IF(D1530=2,"NO","YES")</f>
        <v>YES</v>
      </c>
      <c r="D1530" s="25">
        <f t="shared" si="28"/>
        <v>0.47</v>
      </c>
      <c r="E1530" s="1">
        <v>1.1609</v>
      </c>
      <c r="F1530" s="26">
        <v>3196</v>
      </c>
      <c r="G1530" s="425">
        <v>42570</v>
      </c>
      <c r="H1530" s="3" t="s">
        <v>1453</v>
      </c>
      <c r="I1530" s="4"/>
    </row>
    <row r="1531" spans="1:9" ht="45">
      <c r="A1531" s="6">
        <v>1529</v>
      </c>
      <c r="B1531" s="24" t="s">
        <v>1511</v>
      </c>
      <c r="C1531" s="25" t="str">
        <f>IF(D1531=2,"NO","YES")</f>
        <v>YES</v>
      </c>
      <c r="D1531" s="25">
        <f t="shared" si="28"/>
        <v>1.08</v>
      </c>
      <c r="E1531" s="1">
        <v>2.6676000000000002</v>
      </c>
      <c r="F1531" s="26">
        <v>7344</v>
      </c>
      <c r="G1531" s="425">
        <v>42570</v>
      </c>
      <c r="H1531" s="3" t="s">
        <v>1453</v>
      </c>
      <c r="I1531" s="4"/>
    </row>
    <row r="1532" spans="1:9" ht="45">
      <c r="A1532" s="6">
        <v>1530</v>
      </c>
      <c r="B1532" s="24" t="s">
        <v>1512</v>
      </c>
      <c r="C1532" s="25" t="str">
        <f>IF(D1532=2,"NO","YES")</f>
        <v>YES</v>
      </c>
      <c r="D1532" s="25">
        <f t="shared" ref="D1532:D1544" si="29">F1532/6800</f>
        <v>0.31</v>
      </c>
      <c r="E1532" s="1">
        <v>0.76570000000000005</v>
      </c>
      <c r="F1532" s="26">
        <v>2108</v>
      </c>
      <c r="G1532" s="425">
        <v>42570</v>
      </c>
      <c r="H1532" s="3" t="s">
        <v>1453</v>
      </c>
      <c r="I1532" s="4"/>
    </row>
    <row r="1533" spans="1:9" ht="45">
      <c r="A1533" s="6">
        <v>1531</v>
      </c>
      <c r="B1533" s="24" t="s">
        <v>1513</v>
      </c>
      <c r="C1533" s="25" t="str">
        <f>IF(D1533=2,"NO","YES")</f>
        <v>YES</v>
      </c>
      <c r="D1533" s="25">
        <f t="shared" si="29"/>
        <v>1.26</v>
      </c>
      <c r="E1533" s="1">
        <v>3.1122000000000001</v>
      </c>
      <c r="F1533" s="26">
        <v>8568</v>
      </c>
      <c r="G1533" s="425">
        <v>42570</v>
      </c>
      <c r="H1533" s="3" t="s">
        <v>1453</v>
      </c>
      <c r="I1533" s="4"/>
    </row>
    <row r="1534" spans="1:9" ht="45">
      <c r="A1534" s="6">
        <v>1532</v>
      </c>
      <c r="B1534" s="24" t="s">
        <v>1514</v>
      </c>
      <c r="C1534" s="25" t="str">
        <f>IF(D1534=2,"NO","YES")</f>
        <v>YES</v>
      </c>
      <c r="D1534" s="25">
        <f t="shared" si="29"/>
        <v>1.26</v>
      </c>
      <c r="E1534" s="1">
        <v>3.1122000000000001</v>
      </c>
      <c r="F1534" s="26">
        <v>8568</v>
      </c>
      <c r="G1534" s="425">
        <v>42570</v>
      </c>
      <c r="H1534" s="3" t="s">
        <v>1453</v>
      </c>
      <c r="I1534" s="4"/>
    </row>
    <row r="1535" spans="1:9" ht="45">
      <c r="A1535" s="6">
        <v>1533</v>
      </c>
      <c r="B1535" s="24" t="s">
        <v>1515</v>
      </c>
      <c r="C1535" s="25" t="str">
        <f>IF(D1535=2,"NO","YES")</f>
        <v>YES</v>
      </c>
      <c r="D1535" s="25">
        <f t="shared" si="29"/>
        <v>1.26</v>
      </c>
      <c r="E1535" s="1">
        <v>3.1122000000000001</v>
      </c>
      <c r="F1535" s="64">
        <v>8568</v>
      </c>
      <c r="G1535" s="109">
        <v>42656</v>
      </c>
      <c r="H1535" s="3" t="s">
        <v>1453</v>
      </c>
      <c r="I1535" s="4"/>
    </row>
    <row r="1536" spans="1:9" ht="30">
      <c r="A1536" s="6">
        <v>1534</v>
      </c>
      <c r="B1536" s="24" t="s">
        <v>1516</v>
      </c>
      <c r="C1536" s="25" t="str">
        <f>IF(D1536=2,"NO","YES")</f>
        <v>YES</v>
      </c>
      <c r="D1536" s="25">
        <f t="shared" si="29"/>
        <v>0.93</v>
      </c>
      <c r="E1536" s="1">
        <v>2.2971000000000004</v>
      </c>
      <c r="F1536" s="64">
        <v>6324</v>
      </c>
      <c r="G1536" s="109">
        <v>42656</v>
      </c>
      <c r="H1536" s="3" t="s">
        <v>1453</v>
      </c>
      <c r="I1536" s="4"/>
    </row>
    <row r="1537" spans="1:9" ht="45">
      <c r="A1537" s="6">
        <v>1535</v>
      </c>
      <c r="B1537" s="24" t="s">
        <v>1517</v>
      </c>
      <c r="C1537" s="25" t="str">
        <f>IF(D1537=2,"NO","YES")</f>
        <v>YES</v>
      </c>
      <c r="D1537" s="25">
        <f t="shared" si="29"/>
        <v>0.52</v>
      </c>
      <c r="E1537" s="1">
        <v>1.2844000000000002</v>
      </c>
      <c r="F1537" s="64">
        <v>3536</v>
      </c>
      <c r="G1537" s="109">
        <v>42656</v>
      </c>
      <c r="H1537" s="3" t="s">
        <v>1453</v>
      </c>
      <c r="I1537" s="4"/>
    </row>
    <row r="1538" spans="1:9" ht="30">
      <c r="A1538" s="6">
        <v>1536</v>
      </c>
      <c r="B1538" s="60" t="s">
        <v>1518</v>
      </c>
      <c r="C1538" s="25" t="str">
        <f>IF(D1538=2,"NO","YES")</f>
        <v>YES</v>
      </c>
      <c r="D1538" s="25">
        <f t="shared" si="29"/>
        <v>0.09</v>
      </c>
      <c r="E1538" s="1">
        <v>0.2223</v>
      </c>
      <c r="F1538" s="64">
        <v>612</v>
      </c>
      <c r="G1538" s="109">
        <v>42656</v>
      </c>
      <c r="H1538" s="3" t="s">
        <v>1453</v>
      </c>
      <c r="I1538" s="4"/>
    </row>
    <row r="1539" spans="1:9">
      <c r="A1539" s="6">
        <v>1537</v>
      </c>
      <c r="B1539" s="60" t="s">
        <v>1519</v>
      </c>
      <c r="C1539" s="25" t="str">
        <f>IF(D1539=2,"NO","YES")</f>
        <v>YES</v>
      </c>
      <c r="D1539" s="25">
        <f t="shared" si="29"/>
        <v>0.09</v>
      </c>
      <c r="E1539" s="1">
        <v>0.2223</v>
      </c>
      <c r="F1539" s="64">
        <v>612</v>
      </c>
      <c r="G1539" s="109">
        <v>42656</v>
      </c>
      <c r="H1539" s="3" t="s">
        <v>1453</v>
      </c>
      <c r="I1539" s="4"/>
    </row>
    <row r="1540" spans="1:9" ht="45">
      <c r="A1540" s="6">
        <v>1538</v>
      </c>
      <c r="B1540" s="24" t="s">
        <v>1520</v>
      </c>
      <c r="C1540" s="25" t="str">
        <f>IF(D1540=2,"NO","YES")</f>
        <v>YES</v>
      </c>
      <c r="D1540" s="25">
        <f t="shared" si="29"/>
        <v>1.64</v>
      </c>
      <c r="E1540" s="1">
        <v>4.0507999999999997</v>
      </c>
      <c r="F1540" s="26">
        <v>11152</v>
      </c>
      <c r="G1540" s="95">
        <v>42711</v>
      </c>
      <c r="H1540" s="3" t="s">
        <v>1453</v>
      </c>
      <c r="I1540" s="4"/>
    </row>
    <row r="1541" spans="1:9" ht="30">
      <c r="A1541" s="6">
        <v>1539</v>
      </c>
      <c r="B1541" s="24" t="s">
        <v>1521</v>
      </c>
      <c r="C1541" s="25" t="str">
        <f>IF(D1541=2,"NO","YES")</f>
        <v>YES</v>
      </c>
      <c r="D1541" s="25">
        <f t="shared" si="29"/>
        <v>0.24</v>
      </c>
      <c r="E1541" s="1">
        <v>0.59279999999999999</v>
      </c>
      <c r="F1541" s="26">
        <v>1632</v>
      </c>
      <c r="G1541" s="95">
        <v>42711</v>
      </c>
      <c r="H1541" s="3" t="s">
        <v>1453</v>
      </c>
      <c r="I1541" s="4"/>
    </row>
    <row r="1542" spans="1:9" ht="30">
      <c r="A1542" s="6">
        <v>1540</v>
      </c>
      <c r="B1542" s="24" t="s">
        <v>1522</v>
      </c>
      <c r="C1542" s="25" t="str">
        <f>IF(D1542=2,"NO","YES")</f>
        <v>YES</v>
      </c>
      <c r="D1542" s="25">
        <f t="shared" si="29"/>
        <v>1.64</v>
      </c>
      <c r="E1542" s="1">
        <v>4.0507999999999997</v>
      </c>
      <c r="F1542" s="26">
        <v>11152</v>
      </c>
      <c r="G1542" s="95">
        <v>42711</v>
      </c>
      <c r="H1542" s="3" t="s">
        <v>1453</v>
      </c>
      <c r="I1542" s="4"/>
    </row>
    <row r="1543" spans="1:9" ht="30">
      <c r="A1543" s="6">
        <v>1541</v>
      </c>
      <c r="B1543" s="24" t="s">
        <v>1523</v>
      </c>
      <c r="C1543" s="25" t="str">
        <f>IF(D1543=2,"NO","YES")</f>
        <v>YES</v>
      </c>
      <c r="D1543" s="25">
        <f t="shared" si="29"/>
        <v>1.93</v>
      </c>
      <c r="E1543" s="1">
        <v>4.7671000000000001</v>
      </c>
      <c r="F1543" s="26">
        <v>13124</v>
      </c>
      <c r="G1543" s="95">
        <v>42711</v>
      </c>
      <c r="H1543" s="3" t="s">
        <v>1453</v>
      </c>
      <c r="I1543" s="4"/>
    </row>
    <row r="1544" spans="1:9" ht="45">
      <c r="A1544" s="6">
        <v>1542</v>
      </c>
      <c r="B1544" s="24" t="s">
        <v>1524</v>
      </c>
      <c r="C1544" s="25" t="str">
        <f>IF(D1544=2,"NO","YES")</f>
        <v>YES</v>
      </c>
      <c r="D1544" s="25">
        <f t="shared" si="29"/>
        <v>0.6</v>
      </c>
      <c r="E1544" s="1">
        <v>1.482</v>
      </c>
      <c r="F1544" s="26">
        <v>4080</v>
      </c>
      <c r="G1544" s="95">
        <v>42711</v>
      </c>
      <c r="H1544" s="3" t="s">
        <v>1453</v>
      </c>
      <c r="I1544" s="4"/>
    </row>
    <row r="1545" spans="1:9" ht="45">
      <c r="A1545" s="6">
        <v>1543</v>
      </c>
      <c r="B1545" s="65" t="s">
        <v>1525</v>
      </c>
      <c r="C1545" s="25" t="str">
        <f>IF(D1545=2,"NO","YES")</f>
        <v>YES</v>
      </c>
      <c r="D1545" s="66">
        <f>F1545/6800</f>
        <v>0.85</v>
      </c>
      <c r="E1545" s="1">
        <v>2.0994999999999999</v>
      </c>
      <c r="F1545" s="26">
        <v>5780</v>
      </c>
      <c r="G1545" s="425">
        <v>42570</v>
      </c>
      <c r="H1545" s="3" t="s">
        <v>1526</v>
      </c>
      <c r="I1545" s="4"/>
    </row>
    <row r="1546" spans="1:9" ht="45">
      <c r="A1546" s="6">
        <v>1544</v>
      </c>
      <c r="B1546" s="65" t="s">
        <v>1527</v>
      </c>
      <c r="C1546" s="25" t="str">
        <f>IF(D1546=2,"NO","YES")</f>
        <v>YES</v>
      </c>
      <c r="D1546" s="66">
        <f t="shared" ref="D1546:D1609" si="30">F1546/6800</f>
        <v>0.3</v>
      </c>
      <c r="E1546" s="1">
        <v>0.74099999999999999</v>
      </c>
      <c r="F1546" s="26">
        <v>2040</v>
      </c>
      <c r="G1546" s="425">
        <v>42570</v>
      </c>
      <c r="H1546" s="3" t="s">
        <v>1526</v>
      </c>
      <c r="I1546" s="4"/>
    </row>
    <row r="1547" spans="1:9" ht="45">
      <c r="A1547" s="6">
        <v>1545</v>
      </c>
      <c r="B1547" s="65" t="s">
        <v>1528</v>
      </c>
      <c r="C1547" s="25" t="str">
        <f>IF(D1547=2,"NO","YES")</f>
        <v>YES</v>
      </c>
      <c r="D1547" s="66">
        <f t="shared" si="30"/>
        <v>0.85</v>
      </c>
      <c r="E1547" s="1">
        <v>2.0994999999999999</v>
      </c>
      <c r="F1547" s="26">
        <v>5780</v>
      </c>
      <c r="G1547" s="425">
        <v>42570</v>
      </c>
      <c r="H1547" s="3" t="s">
        <v>1526</v>
      </c>
      <c r="I1547" s="4"/>
    </row>
    <row r="1548" spans="1:9" ht="45">
      <c r="A1548" s="6">
        <v>1546</v>
      </c>
      <c r="B1548" s="65" t="s">
        <v>1529</v>
      </c>
      <c r="C1548" s="25" t="str">
        <f>IF(D1548=2,"NO","YES")</f>
        <v>YES</v>
      </c>
      <c r="D1548" s="66">
        <f t="shared" si="30"/>
        <v>0.4</v>
      </c>
      <c r="E1548" s="1">
        <v>0.9880000000000001</v>
      </c>
      <c r="F1548" s="26">
        <v>2720</v>
      </c>
      <c r="G1548" s="425">
        <v>42570</v>
      </c>
      <c r="H1548" s="3" t="s">
        <v>1526</v>
      </c>
      <c r="I1548" s="4"/>
    </row>
    <row r="1549" spans="1:9" ht="60">
      <c r="A1549" s="6">
        <v>1547</v>
      </c>
      <c r="B1549" s="65" t="s">
        <v>1530</v>
      </c>
      <c r="C1549" s="25" t="str">
        <f>IF(D1549=2,"NO","YES")</f>
        <v>YES</v>
      </c>
      <c r="D1549" s="66">
        <f t="shared" si="30"/>
        <v>0.38</v>
      </c>
      <c r="E1549" s="1">
        <v>0.9386000000000001</v>
      </c>
      <c r="F1549" s="26">
        <v>2584</v>
      </c>
      <c r="G1549" s="425">
        <v>42570</v>
      </c>
      <c r="H1549" s="3" t="s">
        <v>1526</v>
      </c>
      <c r="I1549" s="4"/>
    </row>
    <row r="1550" spans="1:9" ht="45">
      <c r="A1550" s="6">
        <v>1548</v>
      </c>
      <c r="B1550" s="65" t="s">
        <v>1531</v>
      </c>
      <c r="C1550" s="25" t="str">
        <f>IF(D1550=2,"NO","YES")</f>
        <v>YES</v>
      </c>
      <c r="D1550" s="66">
        <f t="shared" si="30"/>
        <v>0.64</v>
      </c>
      <c r="E1550" s="1">
        <v>1.5808000000000002</v>
      </c>
      <c r="F1550" s="26">
        <v>4352</v>
      </c>
      <c r="G1550" s="425">
        <v>42570</v>
      </c>
      <c r="H1550" s="3" t="s">
        <v>1526</v>
      </c>
      <c r="I1550" s="4"/>
    </row>
    <row r="1551" spans="1:9" ht="45">
      <c r="A1551" s="6">
        <v>1549</v>
      </c>
      <c r="B1551" s="65" t="s">
        <v>1532</v>
      </c>
      <c r="C1551" s="25" t="str">
        <f>IF(D1551=2,"NO","YES")</f>
        <v>YES</v>
      </c>
      <c r="D1551" s="66">
        <f t="shared" si="30"/>
        <v>0.54</v>
      </c>
      <c r="E1551" s="1">
        <v>1.3338000000000001</v>
      </c>
      <c r="F1551" s="26">
        <v>3672</v>
      </c>
      <c r="G1551" s="425">
        <v>42570</v>
      </c>
      <c r="H1551" s="3" t="s">
        <v>1526</v>
      </c>
      <c r="I1551" s="4"/>
    </row>
    <row r="1552" spans="1:9" ht="45">
      <c r="A1552" s="6">
        <v>1550</v>
      </c>
      <c r="B1552" s="65" t="s">
        <v>1533</v>
      </c>
      <c r="C1552" s="25" t="str">
        <f>IF(D1552=2,"NO","YES")</f>
        <v>YES</v>
      </c>
      <c r="D1552" s="66">
        <f t="shared" si="30"/>
        <v>1.1399999999999999</v>
      </c>
      <c r="E1552" s="1">
        <v>2.8157999999999999</v>
      </c>
      <c r="F1552" s="26">
        <v>7752</v>
      </c>
      <c r="G1552" s="425">
        <v>42570</v>
      </c>
      <c r="H1552" s="3" t="s">
        <v>1526</v>
      </c>
      <c r="I1552" s="4"/>
    </row>
    <row r="1553" spans="1:9" ht="45">
      <c r="A1553" s="6">
        <v>1551</v>
      </c>
      <c r="B1553" s="65" t="s">
        <v>1534</v>
      </c>
      <c r="C1553" s="25" t="str">
        <f>IF(D1553=2,"NO","YES")</f>
        <v>YES</v>
      </c>
      <c r="D1553" s="66">
        <f t="shared" si="30"/>
        <v>0.3</v>
      </c>
      <c r="E1553" s="1">
        <v>0.74099999999999999</v>
      </c>
      <c r="F1553" s="26">
        <v>2040</v>
      </c>
      <c r="G1553" s="425">
        <v>42570</v>
      </c>
      <c r="H1553" s="3" t="s">
        <v>1526</v>
      </c>
      <c r="I1553" s="4"/>
    </row>
    <row r="1554" spans="1:9" ht="45">
      <c r="A1554" s="6">
        <v>1552</v>
      </c>
      <c r="B1554" s="65" t="s">
        <v>1535</v>
      </c>
      <c r="C1554" s="25" t="str">
        <f>IF(D1554=2,"NO","YES")</f>
        <v>YES</v>
      </c>
      <c r="D1554" s="66">
        <f t="shared" si="30"/>
        <v>1.34</v>
      </c>
      <c r="E1554" s="1">
        <v>3.3098000000000005</v>
      </c>
      <c r="F1554" s="26">
        <v>9112</v>
      </c>
      <c r="G1554" s="425">
        <v>42570</v>
      </c>
      <c r="H1554" s="3" t="s">
        <v>1526</v>
      </c>
      <c r="I1554" s="4"/>
    </row>
    <row r="1555" spans="1:9" ht="45">
      <c r="A1555" s="6">
        <v>1553</v>
      </c>
      <c r="B1555" s="65" t="s">
        <v>1536</v>
      </c>
      <c r="C1555" s="25" t="str">
        <f>IF(D1555=2,"NO","YES")</f>
        <v>YES</v>
      </c>
      <c r="D1555" s="66">
        <f t="shared" si="30"/>
        <v>0.81</v>
      </c>
      <c r="E1555" s="1">
        <v>2.0007000000000001</v>
      </c>
      <c r="F1555" s="26">
        <v>5508</v>
      </c>
      <c r="G1555" s="425">
        <v>42570</v>
      </c>
      <c r="H1555" s="3" t="s">
        <v>1526</v>
      </c>
      <c r="I1555" s="4"/>
    </row>
    <row r="1556" spans="1:9" ht="45">
      <c r="A1556" s="6">
        <v>1554</v>
      </c>
      <c r="B1556" s="65" t="s">
        <v>1537</v>
      </c>
      <c r="C1556" s="25" t="str">
        <f>IF(D1556=2,"NO","YES")</f>
        <v>YES</v>
      </c>
      <c r="D1556" s="66">
        <f t="shared" si="30"/>
        <v>0.76</v>
      </c>
      <c r="E1556" s="1">
        <v>1.8772000000000002</v>
      </c>
      <c r="F1556" s="26">
        <v>5168</v>
      </c>
      <c r="G1556" s="425">
        <v>42570</v>
      </c>
      <c r="H1556" s="3" t="s">
        <v>1526</v>
      </c>
      <c r="I1556" s="4"/>
    </row>
    <row r="1557" spans="1:9" ht="45">
      <c r="A1557" s="6">
        <v>1555</v>
      </c>
      <c r="B1557" s="65" t="s">
        <v>1538</v>
      </c>
      <c r="C1557" s="25" t="str">
        <f>IF(D1557=2,"NO","YES")</f>
        <v>YES</v>
      </c>
      <c r="D1557" s="66">
        <f t="shared" si="30"/>
        <v>0.94</v>
      </c>
      <c r="E1557" s="1">
        <v>2.3218000000000001</v>
      </c>
      <c r="F1557" s="26">
        <v>6392</v>
      </c>
      <c r="G1557" s="425">
        <v>42570</v>
      </c>
      <c r="H1557" s="3" t="s">
        <v>1526</v>
      </c>
      <c r="I1557" s="4"/>
    </row>
    <row r="1558" spans="1:9" ht="45">
      <c r="A1558" s="6">
        <v>1556</v>
      </c>
      <c r="B1558" s="65" t="s">
        <v>1539</v>
      </c>
      <c r="C1558" s="25" t="str">
        <f>IF(D1558=2,"NO","YES")</f>
        <v>YES</v>
      </c>
      <c r="D1558" s="66">
        <f t="shared" si="30"/>
        <v>0.79</v>
      </c>
      <c r="E1558" s="1">
        <v>1.9513000000000003</v>
      </c>
      <c r="F1558" s="26">
        <v>5372</v>
      </c>
      <c r="G1558" s="425">
        <v>42570</v>
      </c>
      <c r="H1558" s="3" t="s">
        <v>1526</v>
      </c>
      <c r="I1558" s="4"/>
    </row>
    <row r="1559" spans="1:9" ht="45">
      <c r="A1559" s="6">
        <v>1557</v>
      </c>
      <c r="B1559" s="65" t="s">
        <v>1540</v>
      </c>
      <c r="C1559" s="25" t="str">
        <f>IF(D1559=2,"NO","YES")</f>
        <v>YES</v>
      </c>
      <c r="D1559" s="66">
        <f t="shared" si="30"/>
        <v>0.87</v>
      </c>
      <c r="E1559" s="1">
        <v>2.1489000000000003</v>
      </c>
      <c r="F1559" s="26">
        <v>5916</v>
      </c>
      <c r="G1559" s="425">
        <v>42570</v>
      </c>
      <c r="H1559" s="3" t="s">
        <v>1526</v>
      </c>
      <c r="I1559" s="4"/>
    </row>
    <row r="1560" spans="1:9" ht="45">
      <c r="A1560" s="6">
        <v>1558</v>
      </c>
      <c r="B1560" s="65" t="s">
        <v>1541</v>
      </c>
      <c r="C1560" s="25" t="str">
        <f>IF(D1560=2,"NO","YES")</f>
        <v>YES</v>
      </c>
      <c r="D1560" s="66">
        <f t="shared" si="30"/>
        <v>1.36</v>
      </c>
      <c r="E1560" s="1">
        <v>3.3592000000000004</v>
      </c>
      <c r="F1560" s="26">
        <v>9248</v>
      </c>
      <c r="G1560" s="425">
        <v>42570</v>
      </c>
      <c r="H1560" s="3" t="s">
        <v>1526</v>
      </c>
      <c r="I1560" s="4"/>
    </row>
    <row r="1561" spans="1:9" ht="45">
      <c r="A1561" s="6">
        <v>1559</v>
      </c>
      <c r="B1561" s="65" t="s">
        <v>1542</v>
      </c>
      <c r="C1561" s="25" t="str">
        <f>IF(D1561=2,"NO","YES")</f>
        <v>YES</v>
      </c>
      <c r="D1561" s="66">
        <f t="shared" si="30"/>
        <v>0.94</v>
      </c>
      <c r="E1561" s="1">
        <v>2.3218000000000001</v>
      </c>
      <c r="F1561" s="26">
        <v>6392</v>
      </c>
      <c r="G1561" s="425">
        <v>42570</v>
      </c>
      <c r="H1561" s="3" t="s">
        <v>1526</v>
      </c>
      <c r="I1561" s="4"/>
    </row>
    <row r="1562" spans="1:9" ht="30">
      <c r="A1562" s="6">
        <v>1560</v>
      </c>
      <c r="B1562" s="65" t="s">
        <v>1543</v>
      </c>
      <c r="C1562" s="25" t="str">
        <f>IF(D1562=2,"NO","YES")</f>
        <v>NO</v>
      </c>
      <c r="D1562" s="66">
        <f t="shared" si="30"/>
        <v>2</v>
      </c>
      <c r="E1562" s="1">
        <v>4.9400000000000004</v>
      </c>
      <c r="F1562" s="26">
        <v>13600</v>
      </c>
      <c r="G1562" s="425">
        <v>42570</v>
      </c>
      <c r="H1562" s="3" t="s">
        <v>1526</v>
      </c>
      <c r="I1562" s="4"/>
    </row>
    <row r="1563" spans="1:9" ht="45">
      <c r="A1563" s="6">
        <v>1561</v>
      </c>
      <c r="B1563" s="65" t="s">
        <v>1544</v>
      </c>
      <c r="C1563" s="25" t="str">
        <f>IF(D1563=2,"NO","YES")</f>
        <v>YES</v>
      </c>
      <c r="D1563" s="66">
        <f t="shared" si="30"/>
        <v>0.91</v>
      </c>
      <c r="E1563" s="1">
        <v>2.2477000000000005</v>
      </c>
      <c r="F1563" s="26">
        <v>6188</v>
      </c>
      <c r="G1563" s="425">
        <v>42570</v>
      </c>
      <c r="H1563" s="3" t="s">
        <v>1526</v>
      </c>
      <c r="I1563" s="4"/>
    </row>
    <row r="1564" spans="1:9" ht="45">
      <c r="A1564" s="6">
        <v>1562</v>
      </c>
      <c r="B1564" s="65" t="s">
        <v>523</v>
      </c>
      <c r="C1564" s="25" t="str">
        <f>IF(D1564=2,"NO","YES")</f>
        <v>YES</v>
      </c>
      <c r="D1564" s="66">
        <f t="shared" si="30"/>
        <v>0.49</v>
      </c>
      <c r="E1564" s="1">
        <v>1.2103000000000002</v>
      </c>
      <c r="F1564" s="26">
        <v>3332</v>
      </c>
      <c r="G1564" s="425">
        <v>42570</v>
      </c>
      <c r="H1564" s="3" t="s">
        <v>1526</v>
      </c>
      <c r="I1564" s="4"/>
    </row>
    <row r="1565" spans="1:9">
      <c r="A1565" s="6">
        <v>1563</v>
      </c>
      <c r="B1565" s="65" t="s">
        <v>1545</v>
      </c>
      <c r="C1565" s="25" t="str">
        <f>IF(D1565=2,"NO","YES")</f>
        <v>YES</v>
      </c>
      <c r="D1565" s="66">
        <f t="shared" si="30"/>
        <v>1.26</v>
      </c>
      <c r="E1565" s="1">
        <v>3.1122000000000001</v>
      </c>
      <c r="F1565" s="26">
        <v>8568</v>
      </c>
      <c r="G1565" s="425">
        <v>42570</v>
      </c>
      <c r="H1565" s="3" t="s">
        <v>1526</v>
      </c>
      <c r="I1565" s="4"/>
    </row>
    <row r="1566" spans="1:9" ht="45">
      <c r="A1566" s="6">
        <v>1564</v>
      </c>
      <c r="B1566" s="65" t="s">
        <v>1546</v>
      </c>
      <c r="C1566" s="25" t="str">
        <f>IF(D1566=2,"NO","YES")</f>
        <v>YES</v>
      </c>
      <c r="D1566" s="66">
        <f t="shared" si="30"/>
        <v>0.53</v>
      </c>
      <c r="E1566" s="1">
        <v>1.3091000000000002</v>
      </c>
      <c r="F1566" s="26">
        <v>3604</v>
      </c>
      <c r="G1566" s="425">
        <v>42570</v>
      </c>
      <c r="H1566" s="3" t="s">
        <v>1526</v>
      </c>
      <c r="I1566" s="4"/>
    </row>
    <row r="1567" spans="1:9" ht="45">
      <c r="A1567" s="6">
        <v>1565</v>
      </c>
      <c r="B1567" s="65" t="s">
        <v>1547</v>
      </c>
      <c r="C1567" s="25" t="str">
        <f>IF(D1567=2,"NO","YES")</f>
        <v>YES</v>
      </c>
      <c r="D1567" s="66">
        <f t="shared" si="30"/>
        <v>0.63</v>
      </c>
      <c r="E1567" s="1">
        <v>1.5561</v>
      </c>
      <c r="F1567" s="26">
        <v>4284</v>
      </c>
      <c r="G1567" s="425">
        <v>42570</v>
      </c>
      <c r="H1567" s="3" t="s">
        <v>1526</v>
      </c>
      <c r="I1567" s="4"/>
    </row>
    <row r="1568" spans="1:9" ht="45">
      <c r="A1568" s="6">
        <v>1566</v>
      </c>
      <c r="B1568" s="65" t="s">
        <v>1548</v>
      </c>
      <c r="C1568" s="25" t="str">
        <f>IF(D1568=2,"NO","YES")</f>
        <v>YES</v>
      </c>
      <c r="D1568" s="66">
        <f t="shared" si="30"/>
        <v>0.81</v>
      </c>
      <c r="E1568" s="1">
        <v>2.0007000000000001</v>
      </c>
      <c r="F1568" s="26">
        <v>5508</v>
      </c>
      <c r="G1568" s="425">
        <v>42570</v>
      </c>
      <c r="H1568" s="3" t="s">
        <v>1526</v>
      </c>
      <c r="I1568" s="4"/>
    </row>
    <row r="1569" spans="1:9" ht="45">
      <c r="A1569" s="6">
        <v>1567</v>
      </c>
      <c r="B1569" s="65" t="s">
        <v>1549</v>
      </c>
      <c r="C1569" s="25" t="str">
        <f>IF(D1569=2,"NO","YES")</f>
        <v>YES</v>
      </c>
      <c r="D1569" s="66">
        <f t="shared" si="30"/>
        <v>0.65</v>
      </c>
      <c r="E1569" s="1">
        <v>1.6055000000000001</v>
      </c>
      <c r="F1569" s="26">
        <v>4420</v>
      </c>
      <c r="G1569" s="425">
        <v>42570</v>
      </c>
      <c r="H1569" s="3" t="s">
        <v>1526</v>
      </c>
      <c r="I1569" s="4"/>
    </row>
    <row r="1570" spans="1:9" ht="45">
      <c r="A1570" s="6">
        <v>1568</v>
      </c>
      <c r="B1570" s="65" t="s">
        <v>1550</v>
      </c>
      <c r="C1570" s="25" t="str">
        <f>IF(D1570=2,"NO","YES")</f>
        <v>YES</v>
      </c>
      <c r="D1570" s="66">
        <f t="shared" si="30"/>
        <v>0.36</v>
      </c>
      <c r="E1570" s="1">
        <v>0.88919999999999999</v>
      </c>
      <c r="F1570" s="26">
        <v>2448</v>
      </c>
      <c r="G1570" s="425">
        <v>42570</v>
      </c>
      <c r="H1570" s="3" t="s">
        <v>1526</v>
      </c>
      <c r="I1570" s="4"/>
    </row>
    <row r="1571" spans="1:9" ht="45">
      <c r="A1571" s="6">
        <v>1569</v>
      </c>
      <c r="B1571" s="65" t="s">
        <v>1551</v>
      </c>
      <c r="C1571" s="25" t="str">
        <f>IF(D1571=2,"NO","YES")</f>
        <v>YES</v>
      </c>
      <c r="D1571" s="66">
        <f t="shared" si="30"/>
        <v>0.78</v>
      </c>
      <c r="E1571" s="1">
        <v>1.9266000000000003</v>
      </c>
      <c r="F1571" s="26">
        <v>5304</v>
      </c>
      <c r="G1571" s="425">
        <v>42570</v>
      </c>
      <c r="H1571" s="3" t="s">
        <v>1526</v>
      </c>
      <c r="I1571" s="4"/>
    </row>
    <row r="1572" spans="1:9" ht="45">
      <c r="A1572" s="6">
        <v>1570</v>
      </c>
      <c r="B1572" s="65" t="s">
        <v>1552</v>
      </c>
      <c r="C1572" s="25" t="str">
        <f>IF(D1572=2,"NO","YES")</f>
        <v>YES</v>
      </c>
      <c r="D1572" s="66">
        <f t="shared" si="30"/>
        <v>0.32</v>
      </c>
      <c r="E1572" s="1">
        <v>0.7904000000000001</v>
      </c>
      <c r="F1572" s="26">
        <v>2176</v>
      </c>
      <c r="G1572" s="425">
        <v>42570</v>
      </c>
      <c r="H1572" s="3" t="s">
        <v>1526</v>
      </c>
      <c r="I1572" s="4"/>
    </row>
    <row r="1573" spans="1:9" ht="30">
      <c r="A1573" s="6">
        <v>1571</v>
      </c>
      <c r="B1573" s="65" t="s">
        <v>1553</v>
      </c>
      <c r="C1573" s="25" t="str">
        <f>IF(D1573=2,"NO","YES")</f>
        <v>YES</v>
      </c>
      <c r="D1573" s="66">
        <f t="shared" si="30"/>
        <v>0.3</v>
      </c>
      <c r="E1573" s="1">
        <v>0.74099999999999999</v>
      </c>
      <c r="F1573" s="26">
        <v>2040</v>
      </c>
      <c r="G1573" s="425">
        <v>42570</v>
      </c>
      <c r="H1573" s="3" t="s">
        <v>1526</v>
      </c>
      <c r="I1573" s="4"/>
    </row>
    <row r="1574" spans="1:9" ht="30">
      <c r="A1574" s="6">
        <v>1572</v>
      </c>
      <c r="B1574" s="65" t="s">
        <v>1554</v>
      </c>
      <c r="C1574" s="25" t="str">
        <f>IF(D1574=2,"NO","YES")</f>
        <v>YES</v>
      </c>
      <c r="D1574" s="66">
        <f t="shared" si="30"/>
        <v>0.73</v>
      </c>
      <c r="E1574" s="1">
        <v>1.8031000000000001</v>
      </c>
      <c r="F1574" s="26">
        <v>4964</v>
      </c>
      <c r="G1574" s="425">
        <v>42570</v>
      </c>
      <c r="H1574" s="3" t="s">
        <v>1526</v>
      </c>
      <c r="I1574" s="4"/>
    </row>
    <row r="1575" spans="1:9" ht="30">
      <c r="A1575" s="6">
        <v>1573</v>
      </c>
      <c r="B1575" s="65" t="s">
        <v>1555</v>
      </c>
      <c r="C1575" s="25" t="str">
        <f>IF(D1575=2,"NO","YES")</f>
        <v>YES</v>
      </c>
      <c r="D1575" s="66">
        <f t="shared" si="30"/>
        <v>0.21</v>
      </c>
      <c r="E1575" s="1">
        <v>0.51870000000000005</v>
      </c>
      <c r="F1575" s="26">
        <v>1428</v>
      </c>
      <c r="G1575" s="425">
        <v>42570</v>
      </c>
      <c r="H1575" s="3" t="s">
        <v>1526</v>
      </c>
      <c r="I1575" s="4"/>
    </row>
    <row r="1576" spans="1:9" ht="45">
      <c r="A1576" s="6">
        <v>1574</v>
      </c>
      <c r="B1576" s="65" t="s">
        <v>1556</v>
      </c>
      <c r="C1576" s="25" t="str">
        <f>IF(D1576=2,"NO","YES")</f>
        <v>YES</v>
      </c>
      <c r="D1576" s="66">
        <f t="shared" si="30"/>
        <v>0.4</v>
      </c>
      <c r="E1576" s="1">
        <v>0.9880000000000001</v>
      </c>
      <c r="F1576" s="26">
        <v>2720</v>
      </c>
      <c r="G1576" s="425">
        <v>42570</v>
      </c>
      <c r="H1576" s="3" t="s">
        <v>1526</v>
      </c>
      <c r="I1576" s="4"/>
    </row>
    <row r="1577" spans="1:9" ht="45">
      <c r="A1577" s="6">
        <v>1575</v>
      </c>
      <c r="B1577" s="65" t="s">
        <v>1557</v>
      </c>
      <c r="C1577" s="25" t="str">
        <f>IF(D1577=2,"NO","YES")</f>
        <v>YES</v>
      </c>
      <c r="D1577" s="66">
        <f t="shared" si="30"/>
        <v>0.94</v>
      </c>
      <c r="E1577" s="1">
        <v>2.3218000000000001</v>
      </c>
      <c r="F1577" s="26">
        <v>6392</v>
      </c>
      <c r="G1577" s="425">
        <v>42570</v>
      </c>
      <c r="H1577" s="3" t="s">
        <v>1526</v>
      </c>
      <c r="I1577" s="4"/>
    </row>
    <row r="1578" spans="1:9" ht="45">
      <c r="A1578" s="6">
        <v>1576</v>
      </c>
      <c r="B1578" s="65" t="s">
        <v>869</v>
      </c>
      <c r="C1578" s="25" t="str">
        <f>IF(D1578=2,"NO","YES")</f>
        <v>YES</v>
      </c>
      <c r="D1578" s="66">
        <f t="shared" si="30"/>
        <v>0.38</v>
      </c>
      <c r="E1578" s="1">
        <v>0.9386000000000001</v>
      </c>
      <c r="F1578" s="26">
        <v>2584</v>
      </c>
      <c r="G1578" s="425">
        <v>42570</v>
      </c>
      <c r="H1578" s="3" t="s">
        <v>1526</v>
      </c>
      <c r="I1578" s="4"/>
    </row>
    <row r="1579" spans="1:9" ht="45">
      <c r="A1579" s="6">
        <v>1577</v>
      </c>
      <c r="B1579" s="65" t="s">
        <v>1558</v>
      </c>
      <c r="C1579" s="25" t="str">
        <f>IF(D1579=2,"NO","YES")</f>
        <v>YES</v>
      </c>
      <c r="D1579" s="66">
        <f t="shared" si="30"/>
        <v>0.42</v>
      </c>
      <c r="E1579" s="1">
        <v>1.0374000000000001</v>
      </c>
      <c r="F1579" s="26">
        <v>2856</v>
      </c>
      <c r="G1579" s="425">
        <v>42570</v>
      </c>
      <c r="H1579" s="3" t="s">
        <v>1526</v>
      </c>
      <c r="I1579" s="4"/>
    </row>
    <row r="1580" spans="1:9" ht="45">
      <c r="A1580" s="6">
        <v>1578</v>
      </c>
      <c r="B1580" s="65" t="s">
        <v>1559</v>
      </c>
      <c r="C1580" s="25" t="str">
        <f>IF(D1580=2,"NO","YES")</f>
        <v>YES</v>
      </c>
      <c r="D1580" s="66">
        <f t="shared" si="30"/>
        <v>1.18</v>
      </c>
      <c r="E1580" s="1">
        <v>2.9146000000000001</v>
      </c>
      <c r="F1580" s="26">
        <v>8024</v>
      </c>
      <c r="G1580" s="425">
        <v>42570</v>
      </c>
      <c r="H1580" s="3" t="s">
        <v>1526</v>
      </c>
      <c r="I1580" s="4"/>
    </row>
    <row r="1581" spans="1:9" ht="45">
      <c r="A1581" s="6">
        <v>1579</v>
      </c>
      <c r="B1581" s="65" t="s">
        <v>1560</v>
      </c>
      <c r="C1581" s="25" t="str">
        <f>IF(D1581=2,"NO","YES")</f>
        <v>NO</v>
      </c>
      <c r="D1581" s="66">
        <f t="shared" si="30"/>
        <v>2</v>
      </c>
      <c r="E1581" s="1">
        <v>4.9400000000000004</v>
      </c>
      <c r="F1581" s="26">
        <v>13600</v>
      </c>
      <c r="G1581" s="425">
        <v>42570</v>
      </c>
      <c r="H1581" s="3" t="s">
        <v>1526</v>
      </c>
      <c r="I1581" s="4"/>
    </row>
    <row r="1582" spans="1:9" ht="45">
      <c r="A1582" s="6">
        <v>1580</v>
      </c>
      <c r="B1582" s="65" t="s">
        <v>1561</v>
      </c>
      <c r="C1582" s="25" t="str">
        <f>IF(D1582=2,"NO","YES")</f>
        <v>YES</v>
      </c>
      <c r="D1582" s="66">
        <f t="shared" si="30"/>
        <v>0.55000000000000004</v>
      </c>
      <c r="E1582" s="1">
        <v>1.3585000000000003</v>
      </c>
      <c r="F1582" s="26">
        <v>3740</v>
      </c>
      <c r="G1582" s="425">
        <v>42570</v>
      </c>
      <c r="H1582" s="3" t="s">
        <v>1526</v>
      </c>
      <c r="I1582" s="4"/>
    </row>
    <row r="1583" spans="1:9" ht="45">
      <c r="A1583" s="6">
        <v>1581</v>
      </c>
      <c r="B1583" s="65" t="s">
        <v>1562</v>
      </c>
      <c r="C1583" s="25" t="str">
        <f>IF(D1583=2,"NO","YES")</f>
        <v>YES</v>
      </c>
      <c r="D1583" s="66">
        <f t="shared" si="30"/>
        <v>0.02</v>
      </c>
      <c r="E1583" s="1">
        <v>4.9400000000000006E-2</v>
      </c>
      <c r="F1583" s="26">
        <v>136</v>
      </c>
      <c r="G1583" s="425">
        <v>42570</v>
      </c>
      <c r="H1583" s="3" t="s">
        <v>1526</v>
      </c>
      <c r="I1583" s="4"/>
    </row>
    <row r="1584" spans="1:9" ht="45">
      <c r="A1584" s="6">
        <v>1582</v>
      </c>
      <c r="B1584" s="65" t="s">
        <v>1563</v>
      </c>
      <c r="C1584" s="25" t="str">
        <f>IF(D1584=2,"NO","YES")</f>
        <v>YES</v>
      </c>
      <c r="D1584" s="66">
        <f t="shared" si="30"/>
        <v>0.4</v>
      </c>
      <c r="E1584" s="1">
        <v>0.9880000000000001</v>
      </c>
      <c r="F1584" s="26">
        <v>2720</v>
      </c>
      <c r="G1584" s="425">
        <v>42570</v>
      </c>
      <c r="H1584" s="3" t="s">
        <v>1526</v>
      </c>
      <c r="I1584" s="4"/>
    </row>
    <row r="1585" spans="1:9" ht="45">
      <c r="A1585" s="6">
        <v>1583</v>
      </c>
      <c r="B1585" s="65" t="s">
        <v>1564</v>
      </c>
      <c r="C1585" s="25" t="str">
        <f>IF(D1585=2,"NO","YES")</f>
        <v>YES</v>
      </c>
      <c r="D1585" s="66">
        <f t="shared" si="30"/>
        <v>1.1599999999999999</v>
      </c>
      <c r="E1585" s="1">
        <v>2.8652000000000002</v>
      </c>
      <c r="F1585" s="26">
        <v>7888</v>
      </c>
      <c r="G1585" s="425">
        <v>42570</v>
      </c>
      <c r="H1585" s="3" t="s">
        <v>1526</v>
      </c>
      <c r="I1585" s="4"/>
    </row>
    <row r="1586" spans="1:9" ht="30">
      <c r="A1586" s="6">
        <v>1584</v>
      </c>
      <c r="B1586" s="65" t="s">
        <v>1565</v>
      </c>
      <c r="C1586" s="25" t="str">
        <f>IF(D1586=2,"NO","YES")</f>
        <v>YES</v>
      </c>
      <c r="D1586" s="66">
        <f t="shared" si="30"/>
        <v>0.95</v>
      </c>
      <c r="E1586" s="1">
        <v>2.3465000000000003</v>
      </c>
      <c r="F1586" s="26">
        <v>6460</v>
      </c>
      <c r="G1586" s="425">
        <v>42570</v>
      </c>
      <c r="H1586" s="3" t="s">
        <v>1526</v>
      </c>
      <c r="I1586" s="4"/>
    </row>
    <row r="1587" spans="1:9" ht="45">
      <c r="A1587" s="6">
        <v>1585</v>
      </c>
      <c r="B1587" s="65" t="s">
        <v>1566</v>
      </c>
      <c r="C1587" s="25" t="str">
        <f>IF(D1587=2,"NO","YES")</f>
        <v>YES</v>
      </c>
      <c r="D1587" s="66">
        <f t="shared" si="30"/>
        <v>0.61</v>
      </c>
      <c r="E1587" s="1">
        <v>1.5067000000000002</v>
      </c>
      <c r="F1587" s="26">
        <v>4148</v>
      </c>
      <c r="G1587" s="425">
        <v>42570</v>
      </c>
      <c r="H1587" s="3" t="s">
        <v>1526</v>
      </c>
      <c r="I1587" s="4"/>
    </row>
    <row r="1588" spans="1:9" ht="45">
      <c r="A1588" s="6">
        <v>1586</v>
      </c>
      <c r="B1588" s="65" t="s">
        <v>1567</v>
      </c>
      <c r="C1588" s="25" t="str">
        <f>IF(D1588=2,"NO","YES")</f>
        <v>YES</v>
      </c>
      <c r="D1588" s="66">
        <f t="shared" si="30"/>
        <v>0.84</v>
      </c>
      <c r="E1588" s="1">
        <v>2.0748000000000002</v>
      </c>
      <c r="F1588" s="26">
        <v>5712</v>
      </c>
      <c r="G1588" s="425">
        <v>42570</v>
      </c>
      <c r="H1588" s="3" t="s">
        <v>1526</v>
      </c>
      <c r="I1588" s="4"/>
    </row>
    <row r="1589" spans="1:9" ht="45">
      <c r="A1589" s="6">
        <v>1587</v>
      </c>
      <c r="B1589" s="65" t="s">
        <v>1568</v>
      </c>
      <c r="C1589" s="25" t="str">
        <f>IF(D1589=2,"NO","YES")</f>
        <v>YES</v>
      </c>
      <c r="D1589" s="66">
        <f t="shared" si="30"/>
        <v>0.53</v>
      </c>
      <c r="E1589" s="1">
        <v>1.3091000000000002</v>
      </c>
      <c r="F1589" s="26">
        <v>3604</v>
      </c>
      <c r="G1589" s="425">
        <v>42570</v>
      </c>
      <c r="H1589" s="3" t="s">
        <v>1526</v>
      </c>
      <c r="I1589" s="4"/>
    </row>
    <row r="1590" spans="1:9" ht="45">
      <c r="A1590" s="6">
        <v>1588</v>
      </c>
      <c r="B1590" s="65" t="s">
        <v>1569</v>
      </c>
      <c r="C1590" s="25" t="str">
        <f>IF(D1590=2,"NO","YES")</f>
        <v>YES</v>
      </c>
      <c r="D1590" s="66">
        <f t="shared" si="30"/>
        <v>0.49</v>
      </c>
      <c r="E1590" s="1">
        <v>1.2103000000000002</v>
      </c>
      <c r="F1590" s="26">
        <v>3332</v>
      </c>
      <c r="G1590" s="425">
        <v>42570</v>
      </c>
      <c r="H1590" s="3" t="s">
        <v>1526</v>
      </c>
      <c r="I1590" s="4"/>
    </row>
    <row r="1591" spans="1:9" ht="45">
      <c r="A1591" s="6">
        <v>1589</v>
      </c>
      <c r="B1591" s="65" t="s">
        <v>1570</v>
      </c>
      <c r="C1591" s="25" t="str">
        <f>IF(D1591=2,"NO","YES")</f>
        <v>YES</v>
      </c>
      <c r="D1591" s="66">
        <f t="shared" si="30"/>
        <v>0.77</v>
      </c>
      <c r="E1591" s="1">
        <v>1.9019000000000001</v>
      </c>
      <c r="F1591" s="26">
        <v>5236</v>
      </c>
      <c r="G1591" s="425">
        <v>42570</v>
      </c>
      <c r="H1591" s="3" t="s">
        <v>1526</v>
      </c>
      <c r="I1591" s="4"/>
    </row>
    <row r="1592" spans="1:9" ht="45">
      <c r="A1592" s="6">
        <v>1590</v>
      </c>
      <c r="B1592" s="65" t="s">
        <v>1571</v>
      </c>
      <c r="C1592" s="25" t="str">
        <f>IF(D1592=2,"NO","YES")</f>
        <v>YES</v>
      </c>
      <c r="D1592" s="66">
        <f t="shared" si="30"/>
        <v>1.02</v>
      </c>
      <c r="E1592" s="1">
        <v>2.5194000000000001</v>
      </c>
      <c r="F1592" s="26">
        <v>6936</v>
      </c>
      <c r="G1592" s="425">
        <v>42570</v>
      </c>
      <c r="H1592" s="3" t="s">
        <v>1526</v>
      </c>
      <c r="I1592" s="4"/>
    </row>
    <row r="1593" spans="1:9" ht="45">
      <c r="A1593" s="6">
        <v>1591</v>
      </c>
      <c r="B1593" s="65" t="s">
        <v>1572</v>
      </c>
      <c r="C1593" s="25" t="str">
        <f>IF(D1593=2,"NO","YES")</f>
        <v>YES</v>
      </c>
      <c r="D1593" s="66">
        <f t="shared" si="30"/>
        <v>0.79</v>
      </c>
      <c r="E1593" s="1">
        <v>1.9513000000000003</v>
      </c>
      <c r="F1593" s="26">
        <v>5372</v>
      </c>
      <c r="G1593" s="425">
        <v>42570</v>
      </c>
      <c r="H1593" s="3" t="s">
        <v>1526</v>
      </c>
      <c r="I1593" s="4"/>
    </row>
    <row r="1594" spans="1:9" ht="45">
      <c r="A1594" s="6">
        <v>1592</v>
      </c>
      <c r="B1594" s="65" t="s">
        <v>1573</v>
      </c>
      <c r="C1594" s="25" t="str">
        <f>IF(D1594=2,"NO","YES")</f>
        <v>YES</v>
      </c>
      <c r="D1594" s="66">
        <f t="shared" si="30"/>
        <v>1.56</v>
      </c>
      <c r="E1594" s="1">
        <v>3.8532000000000006</v>
      </c>
      <c r="F1594" s="26">
        <v>10608</v>
      </c>
      <c r="G1594" s="425">
        <v>42570</v>
      </c>
      <c r="H1594" s="3" t="s">
        <v>1526</v>
      </c>
      <c r="I1594" s="4"/>
    </row>
    <row r="1595" spans="1:9" ht="45">
      <c r="A1595" s="6">
        <v>1593</v>
      </c>
      <c r="B1595" s="65" t="s">
        <v>1574</v>
      </c>
      <c r="C1595" s="25" t="str">
        <f>IF(D1595=2,"NO","YES")</f>
        <v>YES</v>
      </c>
      <c r="D1595" s="66">
        <f t="shared" si="30"/>
        <v>0.74</v>
      </c>
      <c r="E1595" s="1">
        <v>1.8278000000000001</v>
      </c>
      <c r="F1595" s="26">
        <v>5032</v>
      </c>
      <c r="G1595" s="425">
        <v>42570</v>
      </c>
      <c r="H1595" s="3" t="s">
        <v>1526</v>
      </c>
      <c r="I1595" s="4"/>
    </row>
    <row r="1596" spans="1:9" ht="45">
      <c r="A1596" s="6">
        <v>1594</v>
      </c>
      <c r="B1596" s="65" t="s">
        <v>1575</v>
      </c>
      <c r="C1596" s="25" t="str">
        <f>IF(D1596=2,"NO","YES")</f>
        <v>YES</v>
      </c>
      <c r="D1596" s="66">
        <f t="shared" si="30"/>
        <v>0.84</v>
      </c>
      <c r="E1596" s="1">
        <v>2.0748000000000002</v>
      </c>
      <c r="F1596" s="26">
        <v>5712</v>
      </c>
      <c r="G1596" s="425">
        <v>42570</v>
      </c>
      <c r="H1596" s="3" t="s">
        <v>1526</v>
      </c>
      <c r="I1596" s="4"/>
    </row>
    <row r="1597" spans="1:9" ht="45">
      <c r="A1597" s="6">
        <v>1595</v>
      </c>
      <c r="B1597" s="65" t="s">
        <v>1576</v>
      </c>
      <c r="C1597" s="25" t="str">
        <f>IF(D1597=2,"NO","YES")</f>
        <v>YES</v>
      </c>
      <c r="D1597" s="66">
        <f t="shared" si="30"/>
        <v>0.72</v>
      </c>
      <c r="E1597" s="1">
        <v>1.7784</v>
      </c>
      <c r="F1597" s="26">
        <v>4896</v>
      </c>
      <c r="G1597" s="425">
        <v>42570</v>
      </c>
      <c r="H1597" s="3" t="s">
        <v>1526</v>
      </c>
      <c r="I1597" s="4"/>
    </row>
    <row r="1598" spans="1:9" ht="45">
      <c r="A1598" s="6">
        <v>1596</v>
      </c>
      <c r="B1598" s="65" t="s">
        <v>1059</v>
      </c>
      <c r="C1598" s="25" t="str">
        <f>IF(D1598=2,"NO","YES")</f>
        <v>YES</v>
      </c>
      <c r="D1598" s="66">
        <f t="shared" si="30"/>
        <v>0.55000000000000004</v>
      </c>
      <c r="E1598" s="1">
        <v>1.3585000000000003</v>
      </c>
      <c r="F1598" s="26">
        <v>3740</v>
      </c>
      <c r="G1598" s="425">
        <v>42570</v>
      </c>
      <c r="H1598" s="3" t="s">
        <v>1526</v>
      </c>
      <c r="I1598" s="4"/>
    </row>
    <row r="1599" spans="1:9" ht="45">
      <c r="A1599" s="6">
        <v>1597</v>
      </c>
      <c r="B1599" s="65" t="s">
        <v>1577</v>
      </c>
      <c r="C1599" s="25" t="str">
        <f>IF(D1599=2,"NO","YES")</f>
        <v>YES</v>
      </c>
      <c r="D1599" s="66">
        <f t="shared" si="30"/>
        <v>0.81</v>
      </c>
      <c r="E1599" s="1">
        <v>2.0007000000000001</v>
      </c>
      <c r="F1599" s="26">
        <v>5508</v>
      </c>
      <c r="G1599" s="425">
        <v>42570</v>
      </c>
      <c r="H1599" s="3" t="s">
        <v>1526</v>
      </c>
      <c r="I1599" s="4"/>
    </row>
    <row r="1600" spans="1:9" ht="30">
      <c r="A1600" s="6">
        <v>1598</v>
      </c>
      <c r="B1600" s="65" t="s">
        <v>1578</v>
      </c>
      <c r="C1600" s="25" t="str">
        <f>IF(D1600=2,"NO","YES")</f>
        <v>YES</v>
      </c>
      <c r="D1600" s="66">
        <f t="shared" si="30"/>
        <v>0.88</v>
      </c>
      <c r="E1600" s="1">
        <v>2.1736</v>
      </c>
      <c r="F1600" s="26">
        <v>5984</v>
      </c>
      <c r="G1600" s="425">
        <v>42570</v>
      </c>
      <c r="H1600" s="3" t="s">
        <v>1526</v>
      </c>
      <c r="I1600" s="4"/>
    </row>
    <row r="1601" spans="1:9" ht="30">
      <c r="A1601" s="6">
        <v>1599</v>
      </c>
      <c r="B1601" s="65" t="s">
        <v>1579</v>
      </c>
      <c r="C1601" s="25" t="str">
        <f>IF(D1601=2,"NO","YES")</f>
        <v>YES</v>
      </c>
      <c r="D1601" s="66">
        <f t="shared" si="30"/>
        <v>0.44</v>
      </c>
      <c r="E1601" s="1">
        <v>1.0868</v>
      </c>
      <c r="F1601" s="26">
        <v>2992</v>
      </c>
      <c r="G1601" s="425">
        <v>42570</v>
      </c>
      <c r="H1601" s="3" t="s">
        <v>1526</v>
      </c>
      <c r="I1601" s="4"/>
    </row>
    <row r="1602" spans="1:9" ht="45">
      <c r="A1602" s="6">
        <v>1600</v>
      </c>
      <c r="B1602" s="65" t="s">
        <v>1580</v>
      </c>
      <c r="C1602" s="25" t="str">
        <f>IF(D1602=2,"NO","YES")</f>
        <v>YES</v>
      </c>
      <c r="D1602" s="66">
        <f t="shared" si="30"/>
        <v>0.37</v>
      </c>
      <c r="E1602" s="1">
        <v>0.91390000000000005</v>
      </c>
      <c r="F1602" s="26">
        <v>2516</v>
      </c>
      <c r="G1602" s="425">
        <v>42570</v>
      </c>
      <c r="H1602" s="3" t="s">
        <v>1526</v>
      </c>
      <c r="I1602" s="4"/>
    </row>
    <row r="1603" spans="1:9" ht="45">
      <c r="A1603" s="6">
        <v>1601</v>
      </c>
      <c r="B1603" s="65" t="s">
        <v>1581</v>
      </c>
      <c r="C1603" s="25" t="str">
        <f>IF(D1603=2,"NO","YES")</f>
        <v>YES</v>
      </c>
      <c r="D1603" s="66">
        <f t="shared" si="30"/>
        <v>0.79</v>
      </c>
      <c r="E1603" s="1">
        <v>1.9513000000000003</v>
      </c>
      <c r="F1603" s="26">
        <v>5372</v>
      </c>
      <c r="G1603" s="425">
        <v>42570</v>
      </c>
      <c r="H1603" s="3" t="s">
        <v>1526</v>
      </c>
      <c r="I1603" s="4"/>
    </row>
    <row r="1604" spans="1:9" ht="30">
      <c r="A1604" s="6">
        <v>1602</v>
      </c>
      <c r="B1604" s="65" t="s">
        <v>1582</v>
      </c>
      <c r="C1604" s="25" t="str">
        <f>IF(D1604=2,"NO","YES")</f>
        <v>YES</v>
      </c>
      <c r="D1604" s="66">
        <f t="shared" si="30"/>
        <v>0.4</v>
      </c>
      <c r="E1604" s="1">
        <v>0.9880000000000001</v>
      </c>
      <c r="F1604" s="26">
        <v>2720</v>
      </c>
      <c r="G1604" s="425">
        <v>42570</v>
      </c>
      <c r="H1604" s="3" t="s">
        <v>1526</v>
      </c>
      <c r="I1604" s="4"/>
    </row>
    <row r="1605" spans="1:9" ht="45">
      <c r="A1605" s="6">
        <v>1603</v>
      </c>
      <c r="B1605" s="65" t="s">
        <v>1583</v>
      </c>
      <c r="C1605" s="25" t="str">
        <f>IF(D1605=2,"NO","YES")</f>
        <v>YES</v>
      </c>
      <c r="D1605" s="66">
        <f t="shared" si="30"/>
        <v>0.33</v>
      </c>
      <c r="E1605" s="1">
        <v>0.81510000000000016</v>
      </c>
      <c r="F1605" s="26">
        <v>2244</v>
      </c>
      <c r="G1605" s="425">
        <v>42570</v>
      </c>
      <c r="H1605" s="3" t="s">
        <v>1526</v>
      </c>
      <c r="I1605" s="4"/>
    </row>
    <row r="1606" spans="1:9" ht="45">
      <c r="A1606" s="6">
        <v>1604</v>
      </c>
      <c r="B1606" s="65" t="s">
        <v>1584</v>
      </c>
      <c r="C1606" s="25" t="str">
        <f>IF(D1606=2,"NO","YES")</f>
        <v>YES</v>
      </c>
      <c r="D1606" s="66">
        <f t="shared" si="30"/>
        <v>0.87</v>
      </c>
      <c r="E1606" s="1">
        <v>2.1489000000000003</v>
      </c>
      <c r="F1606" s="26">
        <v>5916</v>
      </c>
      <c r="G1606" s="425">
        <v>42570</v>
      </c>
      <c r="H1606" s="3" t="s">
        <v>1526</v>
      </c>
      <c r="I1606" s="4"/>
    </row>
    <row r="1607" spans="1:9" ht="45">
      <c r="A1607" s="6">
        <v>1605</v>
      </c>
      <c r="B1607" s="65" t="s">
        <v>1585</v>
      </c>
      <c r="C1607" s="25" t="str">
        <f>IF(D1607=2,"NO","YES")</f>
        <v>YES</v>
      </c>
      <c r="D1607" s="66">
        <f t="shared" si="30"/>
        <v>0.73</v>
      </c>
      <c r="E1607" s="1">
        <v>1.8031000000000001</v>
      </c>
      <c r="F1607" s="26">
        <v>4964</v>
      </c>
      <c r="G1607" s="425">
        <v>42570</v>
      </c>
      <c r="H1607" s="3" t="s">
        <v>1526</v>
      </c>
      <c r="I1607" s="4"/>
    </row>
    <row r="1608" spans="1:9" ht="45">
      <c r="A1608" s="6">
        <v>1606</v>
      </c>
      <c r="B1608" s="65" t="s">
        <v>1586</v>
      </c>
      <c r="C1608" s="25" t="str">
        <f>IF(D1608=2,"NO","YES")</f>
        <v>YES</v>
      </c>
      <c r="D1608" s="66">
        <f t="shared" si="30"/>
        <v>0.5</v>
      </c>
      <c r="E1608" s="1">
        <v>1.2350000000000001</v>
      </c>
      <c r="F1608" s="26">
        <v>3400</v>
      </c>
      <c r="G1608" s="425">
        <v>42570</v>
      </c>
      <c r="H1608" s="3" t="s">
        <v>1526</v>
      </c>
      <c r="I1608" s="4"/>
    </row>
    <row r="1609" spans="1:9" ht="45">
      <c r="A1609" s="6">
        <v>1607</v>
      </c>
      <c r="B1609" s="65" t="s">
        <v>1585</v>
      </c>
      <c r="C1609" s="25" t="str">
        <f>IF(D1609=2,"NO","YES")</f>
        <v>YES</v>
      </c>
      <c r="D1609" s="66">
        <f t="shared" si="30"/>
        <v>0.64</v>
      </c>
      <c r="E1609" s="1">
        <v>1.5808000000000002</v>
      </c>
      <c r="F1609" s="26">
        <v>4352</v>
      </c>
      <c r="G1609" s="425">
        <v>42570</v>
      </c>
      <c r="H1609" s="3" t="s">
        <v>1526</v>
      </c>
      <c r="I1609" s="4"/>
    </row>
    <row r="1610" spans="1:9" ht="45">
      <c r="A1610" s="6">
        <v>1608</v>
      </c>
      <c r="B1610" s="65" t="s">
        <v>1587</v>
      </c>
      <c r="C1610" s="25" t="str">
        <f>IF(D1610=2,"NO","YES")</f>
        <v>YES</v>
      </c>
      <c r="D1610" s="66">
        <f t="shared" ref="D1610:D1658" si="31">F1610/6800</f>
        <v>0.79</v>
      </c>
      <c r="E1610" s="1">
        <v>1.9513000000000003</v>
      </c>
      <c r="F1610" s="26">
        <v>5372</v>
      </c>
      <c r="G1610" s="425">
        <v>42570</v>
      </c>
      <c r="H1610" s="3" t="s">
        <v>1526</v>
      </c>
      <c r="I1610" s="4"/>
    </row>
    <row r="1611" spans="1:9" ht="45">
      <c r="A1611" s="6">
        <v>1609</v>
      </c>
      <c r="B1611" s="65" t="s">
        <v>1588</v>
      </c>
      <c r="C1611" s="25" t="str">
        <f>IF(D1611=2,"NO","YES")</f>
        <v>YES</v>
      </c>
      <c r="D1611" s="66">
        <f t="shared" si="31"/>
        <v>0.55000000000000004</v>
      </c>
      <c r="E1611" s="1">
        <v>1.3585000000000003</v>
      </c>
      <c r="F1611" s="26">
        <v>3740</v>
      </c>
      <c r="G1611" s="425">
        <v>42570</v>
      </c>
      <c r="H1611" s="3" t="s">
        <v>1526</v>
      </c>
      <c r="I1611" s="4"/>
    </row>
    <row r="1612" spans="1:9" ht="30">
      <c r="A1612" s="6">
        <v>1610</v>
      </c>
      <c r="B1612" s="65" t="s">
        <v>1589</v>
      </c>
      <c r="C1612" s="25" t="str">
        <f>IF(D1612=2,"NO","YES")</f>
        <v>YES</v>
      </c>
      <c r="D1612" s="66">
        <f t="shared" si="31"/>
        <v>0.69</v>
      </c>
      <c r="E1612" s="1">
        <v>1.7042999999999999</v>
      </c>
      <c r="F1612" s="26">
        <v>4692</v>
      </c>
      <c r="G1612" s="425">
        <v>42570</v>
      </c>
      <c r="H1612" s="3" t="s">
        <v>1526</v>
      </c>
      <c r="I1612" s="4"/>
    </row>
    <row r="1613" spans="1:9">
      <c r="A1613" s="6">
        <v>1611</v>
      </c>
      <c r="B1613" s="38" t="s">
        <v>1590</v>
      </c>
      <c r="C1613" s="25" t="str">
        <f>IF(D1613=2,"NO","YES")</f>
        <v>YES</v>
      </c>
      <c r="D1613" s="39">
        <f t="shared" si="31"/>
        <v>0.79</v>
      </c>
      <c r="E1613" s="1">
        <v>1.9513000000000003</v>
      </c>
      <c r="F1613" s="39">
        <v>5372</v>
      </c>
      <c r="G1613" s="99">
        <v>42612</v>
      </c>
      <c r="H1613" s="3" t="s">
        <v>1526</v>
      </c>
      <c r="I1613" s="4"/>
    </row>
    <row r="1614" spans="1:9">
      <c r="A1614" s="6">
        <v>1612</v>
      </c>
      <c r="B1614" s="38" t="s">
        <v>1591</v>
      </c>
      <c r="C1614" s="25" t="str">
        <f>IF(D1614=2,"NO","YES")</f>
        <v>YES</v>
      </c>
      <c r="D1614" s="39">
        <f t="shared" si="31"/>
        <v>1.1100000000000001</v>
      </c>
      <c r="E1614" s="1">
        <v>2.7417000000000002</v>
      </c>
      <c r="F1614" s="39">
        <v>7548</v>
      </c>
      <c r="G1614" s="99">
        <v>42612</v>
      </c>
      <c r="H1614" s="3" t="s">
        <v>1526</v>
      </c>
      <c r="I1614" s="4"/>
    </row>
    <row r="1615" spans="1:9">
      <c r="A1615" s="6">
        <v>1613</v>
      </c>
      <c r="B1615" s="38" t="s">
        <v>1592</v>
      </c>
      <c r="C1615" s="25" t="str">
        <f>IF(D1615=2,"NO","YES")</f>
        <v>YES</v>
      </c>
      <c r="D1615" s="39">
        <f t="shared" si="31"/>
        <v>0.61</v>
      </c>
      <c r="E1615" s="1">
        <v>1.5067000000000002</v>
      </c>
      <c r="F1615" s="39">
        <v>4148</v>
      </c>
      <c r="G1615" s="99">
        <v>42612</v>
      </c>
      <c r="H1615" s="3" t="s">
        <v>1526</v>
      </c>
      <c r="I1615" s="4"/>
    </row>
    <row r="1616" spans="1:9">
      <c r="A1616" s="6">
        <v>1614</v>
      </c>
      <c r="B1616" s="38" t="s">
        <v>1593</v>
      </c>
      <c r="C1616" s="25" t="str">
        <f>IF(D1616=2,"NO","YES")</f>
        <v>YES</v>
      </c>
      <c r="D1616" s="39">
        <f t="shared" si="31"/>
        <v>0.86</v>
      </c>
      <c r="E1616" s="1">
        <v>2.1242000000000001</v>
      </c>
      <c r="F1616" s="39">
        <v>5848</v>
      </c>
      <c r="G1616" s="99">
        <v>42612</v>
      </c>
      <c r="H1616" s="3" t="s">
        <v>1526</v>
      </c>
      <c r="I1616" s="4"/>
    </row>
    <row r="1617" spans="1:9">
      <c r="A1617" s="6">
        <v>1615</v>
      </c>
      <c r="B1617" s="38" t="s">
        <v>1594</v>
      </c>
      <c r="C1617" s="25" t="str">
        <f>IF(D1617=2,"NO","YES")</f>
        <v>YES</v>
      </c>
      <c r="D1617" s="39">
        <f t="shared" si="31"/>
        <v>0.63</v>
      </c>
      <c r="E1617" s="1">
        <v>1.5561</v>
      </c>
      <c r="F1617" s="39">
        <v>4284</v>
      </c>
      <c r="G1617" s="99">
        <v>42612</v>
      </c>
      <c r="H1617" s="3" t="s">
        <v>1526</v>
      </c>
      <c r="I1617" s="4"/>
    </row>
    <row r="1618" spans="1:9">
      <c r="A1618" s="6">
        <v>1616</v>
      </c>
      <c r="B1618" s="38" t="s">
        <v>1595</v>
      </c>
      <c r="C1618" s="25" t="str">
        <f>IF(D1618=2,"NO","YES")</f>
        <v>YES</v>
      </c>
      <c r="D1618" s="39">
        <f t="shared" si="31"/>
        <v>0.61</v>
      </c>
      <c r="E1618" s="1">
        <v>1.5067000000000002</v>
      </c>
      <c r="F1618" s="39">
        <v>4148</v>
      </c>
      <c r="G1618" s="99">
        <v>42612</v>
      </c>
      <c r="H1618" s="3" t="s">
        <v>1526</v>
      </c>
      <c r="I1618" s="4"/>
    </row>
    <row r="1619" spans="1:9">
      <c r="A1619" s="6">
        <v>1617</v>
      </c>
      <c r="B1619" s="38" t="s">
        <v>1596</v>
      </c>
      <c r="C1619" s="25" t="str">
        <f>IF(D1619=2,"NO","YES")</f>
        <v>YES</v>
      </c>
      <c r="D1619" s="39">
        <f t="shared" si="31"/>
        <v>1.1299999999999999</v>
      </c>
      <c r="E1619" s="1">
        <v>2.7911000000000001</v>
      </c>
      <c r="F1619" s="39">
        <v>7684</v>
      </c>
      <c r="G1619" s="99">
        <v>42612</v>
      </c>
      <c r="H1619" s="3" t="s">
        <v>1526</v>
      </c>
      <c r="I1619" s="4"/>
    </row>
    <row r="1620" spans="1:9">
      <c r="A1620" s="6">
        <v>1618</v>
      </c>
      <c r="B1620" s="38" t="s">
        <v>1597</v>
      </c>
      <c r="C1620" s="25" t="str">
        <f>IF(D1620=2,"NO","YES")</f>
        <v>YES</v>
      </c>
      <c r="D1620" s="39">
        <f t="shared" si="31"/>
        <v>0.4</v>
      </c>
      <c r="E1620" s="1">
        <v>0.9880000000000001</v>
      </c>
      <c r="F1620" s="39">
        <v>2720</v>
      </c>
      <c r="G1620" s="99">
        <v>42612</v>
      </c>
      <c r="H1620" s="3" t="s">
        <v>1526</v>
      </c>
      <c r="I1620" s="4"/>
    </row>
    <row r="1621" spans="1:9">
      <c r="A1621" s="6">
        <v>1619</v>
      </c>
      <c r="B1621" s="38" t="s">
        <v>1598</v>
      </c>
      <c r="C1621" s="25" t="str">
        <f>IF(D1621=2,"NO","YES")</f>
        <v>YES</v>
      </c>
      <c r="D1621" s="39">
        <f t="shared" si="31"/>
        <v>0.81</v>
      </c>
      <c r="E1621" s="1">
        <v>2.0007000000000001</v>
      </c>
      <c r="F1621" s="39">
        <v>5508</v>
      </c>
      <c r="G1621" s="99">
        <v>42612</v>
      </c>
      <c r="H1621" s="3" t="s">
        <v>1526</v>
      </c>
      <c r="I1621" s="4"/>
    </row>
    <row r="1622" spans="1:9" ht="30">
      <c r="A1622" s="6">
        <v>1620</v>
      </c>
      <c r="B1622" s="60" t="s">
        <v>1599</v>
      </c>
      <c r="C1622" s="25" t="str">
        <f>IF(D1622=2,"NO","YES")</f>
        <v>YES</v>
      </c>
      <c r="D1622" s="25">
        <f t="shared" si="31"/>
        <v>1.04</v>
      </c>
      <c r="E1622" s="1">
        <v>2.5688000000000004</v>
      </c>
      <c r="F1622" s="64">
        <v>7072</v>
      </c>
      <c r="G1622" s="109">
        <v>42656</v>
      </c>
      <c r="H1622" s="3" t="s">
        <v>1526</v>
      </c>
      <c r="I1622" s="4"/>
    </row>
    <row r="1623" spans="1:9" ht="30">
      <c r="A1623" s="6">
        <v>1621</v>
      </c>
      <c r="B1623" s="65" t="s">
        <v>1600</v>
      </c>
      <c r="C1623" s="25" t="str">
        <f>IF(D1623=2,"NO","YES")</f>
        <v>YES</v>
      </c>
      <c r="D1623" s="25">
        <f t="shared" si="31"/>
        <v>0.38</v>
      </c>
      <c r="E1623" s="1">
        <v>0.9386000000000001</v>
      </c>
      <c r="F1623" s="64">
        <v>2584</v>
      </c>
      <c r="G1623" s="109">
        <v>42656</v>
      </c>
      <c r="H1623" s="3" t="s">
        <v>1526</v>
      </c>
      <c r="I1623" s="4"/>
    </row>
    <row r="1624" spans="1:9" ht="30">
      <c r="A1624" s="6">
        <v>1622</v>
      </c>
      <c r="B1624" s="67" t="s">
        <v>1601</v>
      </c>
      <c r="C1624" s="25" t="str">
        <f>IF(D1624=2,"NO","YES")</f>
        <v>YES</v>
      </c>
      <c r="D1624" s="25">
        <f t="shared" si="31"/>
        <v>0.43</v>
      </c>
      <c r="E1624" s="1">
        <v>1.0621</v>
      </c>
      <c r="F1624" s="64">
        <v>2924</v>
      </c>
      <c r="G1624" s="109">
        <v>42656</v>
      </c>
      <c r="H1624" s="3" t="s">
        <v>1526</v>
      </c>
      <c r="I1624" s="4"/>
    </row>
    <row r="1625" spans="1:9" ht="30">
      <c r="A1625" s="6">
        <v>1623</v>
      </c>
      <c r="B1625" s="65" t="s">
        <v>1602</v>
      </c>
      <c r="C1625" s="25" t="str">
        <f>IF(D1625=2,"NO","YES")</f>
        <v>YES</v>
      </c>
      <c r="D1625" s="25">
        <f t="shared" si="31"/>
        <v>0.85</v>
      </c>
      <c r="E1625" s="1">
        <v>2.0994999999999999</v>
      </c>
      <c r="F1625" s="64">
        <v>5780</v>
      </c>
      <c r="G1625" s="109">
        <v>42656</v>
      </c>
      <c r="H1625" s="3" t="s">
        <v>1526</v>
      </c>
      <c r="I1625" s="4"/>
    </row>
    <row r="1626" spans="1:9" ht="30">
      <c r="A1626" s="6">
        <v>1624</v>
      </c>
      <c r="B1626" s="65" t="s">
        <v>1603</v>
      </c>
      <c r="C1626" s="25" t="str">
        <f>IF(D1626=2,"NO","YES")</f>
        <v>YES</v>
      </c>
      <c r="D1626" s="25">
        <f t="shared" si="31"/>
        <v>0.19</v>
      </c>
      <c r="E1626" s="1">
        <v>0.46930000000000005</v>
      </c>
      <c r="F1626" s="64">
        <v>1292</v>
      </c>
      <c r="G1626" s="109">
        <v>42656</v>
      </c>
      <c r="H1626" s="3" t="s">
        <v>1526</v>
      </c>
      <c r="I1626" s="4"/>
    </row>
    <row r="1627" spans="1:9" ht="30">
      <c r="A1627" s="6">
        <v>1625</v>
      </c>
      <c r="B1627" s="65" t="s">
        <v>1604</v>
      </c>
      <c r="C1627" s="25" t="str">
        <f>IF(D1627=2,"NO","YES")</f>
        <v>YES</v>
      </c>
      <c r="D1627" s="25">
        <f t="shared" si="31"/>
        <v>0.94</v>
      </c>
      <c r="E1627" s="1">
        <v>2.3218000000000001</v>
      </c>
      <c r="F1627" s="64">
        <v>6392</v>
      </c>
      <c r="G1627" s="109">
        <v>42656</v>
      </c>
      <c r="H1627" s="3" t="s">
        <v>1526</v>
      </c>
      <c r="I1627" s="4"/>
    </row>
    <row r="1628" spans="1:9" ht="30">
      <c r="A1628" s="6">
        <v>1626</v>
      </c>
      <c r="B1628" s="67" t="s">
        <v>1605</v>
      </c>
      <c r="C1628" s="25" t="str">
        <f>IF(D1628=2,"NO","YES")</f>
        <v>YES</v>
      </c>
      <c r="D1628" s="25">
        <f t="shared" si="31"/>
        <v>0.63</v>
      </c>
      <c r="E1628" s="1">
        <v>1.5561</v>
      </c>
      <c r="F1628" s="64">
        <v>4284</v>
      </c>
      <c r="G1628" s="109">
        <v>42656</v>
      </c>
      <c r="H1628" s="3" t="s">
        <v>1526</v>
      </c>
      <c r="I1628" s="4"/>
    </row>
    <row r="1629" spans="1:9" ht="30">
      <c r="A1629" s="6">
        <v>1627</v>
      </c>
      <c r="B1629" s="65" t="s">
        <v>1606</v>
      </c>
      <c r="C1629" s="25" t="str">
        <f>IF(D1629=2,"NO","YES")</f>
        <v>YES</v>
      </c>
      <c r="D1629" s="25">
        <f t="shared" si="31"/>
        <v>0.49</v>
      </c>
      <c r="E1629" s="1">
        <v>1.2103000000000002</v>
      </c>
      <c r="F1629" s="64">
        <v>3332</v>
      </c>
      <c r="G1629" s="109">
        <v>42656</v>
      </c>
      <c r="H1629" s="3" t="s">
        <v>1526</v>
      </c>
      <c r="I1629" s="4"/>
    </row>
    <row r="1630" spans="1:9">
      <c r="A1630" s="6">
        <v>1628</v>
      </c>
      <c r="B1630" s="65" t="s">
        <v>1607</v>
      </c>
      <c r="C1630" s="25" t="str">
        <f>IF(D1630=2,"NO","YES")</f>
        <v>YES</v>
      </c>
      <c r="D1630" s="25">
        <f t="shared" si="31"/>
        <v>0.83</v>
      </c>
      <c r="E1630" s="1">
        <v>2.0501</v>
      </c>
      <c r="F1630" s="64">
        <v>5644</v>
      </c>
      <c r="G1630" s="109">
        <v>42656</v>
      </c>
      <c r="H1630" s="3" t="s">
        <v>1526</v>
      </c>
      <c r="I1630" s="4"/>
    </row>
    <row r="1631" spans="1:9" ht="45">
      <c r="A1631" s="6">
        <v>1629</v>
      </c>
      <c r="B1631" s="65" t="s">
        <v>1608</v>
      </c>
      <c r="C1631" s="25" t="str">
        <f>IF(D1631=2,"NO","YES")</f>
        <v>YES</v>
      </c>
      <c r="D1631" s="25">
        <f t="shared" si="31"/>
        <v>0.88</v>
      </c>
      <c r="E1631" s="1">
        <v>2.1736</v>
      </c>
      <c r="F1631" s="64">
        <v>5984</v>
      </c>
      <c r="G1631" s="109">
        <v>42656</v>
      </c>
      <c r="H1631" s="3" t="s">
        <v>1526</v>
      </c>
      <c r="I1631" s="4"/>
    </row>
    <row r="1632" spans="1:9" ht="30">
      <c r="A1632" s="6">
        <v>1630</v>
      </c>
      <c r="B1632" s="67" t="s">
        <v>1609</v>
      </c>
      <c r="C1632" s="25" t="str">
        <f>IF(D1632=2,"NO","YES")</f>
        <v>YES</v>
      </c>
      <c r="D1632" s="25">
        <f t="shared" si="31"/>
        <v>1.34</v>
      </c>
      <c r="E1632" s="1">
        <v>3.3098000000000005</v>
      </c>
      <c r="F1632" s="64">
        <v>9112</v>
      </c>
      <c r="G1632" s="109">
        <v>42656</v>
      </c>
      <c r="H1632" s="3" t="s">
        <v>1526</v>
      </c>
      <c r="I1632" s="4"/>
    </row>
    <row r="1633" spans="1:9">
      <c r="A1633" s="6">
        <v>1631</v>
      </c>
      <c r="B1633" s="65" t="s">
        <v>1610</v>
      </c>
      <c r="C1633" s="25" t="str">
        <f>IF(D1633=2,"NO","YES")</f>
        <v>YES</v>
      </c>
      <c r="D1633" s="25">
        <f t="shared" si="31"/>
        <v>0.3</v>
      </c>
      <c r="E1633" s="1">
        <v>0.74099999999999999</v>
      </c>
      <c r="F1633" s="64">
        <v>2040</v>
      </c>
      <c r="G1633" s="109">
        <v>42656</v>
      </c>
      <c r="H1633" s="3" t="s">
        <v>1526</v>
      </c>
      <c r="I1633" s="4"/>
    </row>
    <row r="1634" spans="1:9" ht="30">
      <c r="A1634" s="6">
        <v>1632</v>
      </c>
      <c r="B1634" s="65" t="s">
        <v>1611</v>
      </c>
      <c r="C1634" s="25" t="str">
        <f>IF(D1634=2,"NO","YES")</f>
        <v>YES</v>
      </c>
      <c r="D1634" s="25">
        <f t="shared" si="31"/>
        <v>0.54</v>
      </c>
      <c r="E1634" s="1">
        <v>1.3338000000000001</v>
      </c>
      <c r="F1634" s="64">
        <v>3672</v>
      </c>
      <c r="G1634" s="109">
        <v>42656</v>
      </c>
      <c r="H1634" s="3" t="s">
        <v>1526</v>
      </c>
      <c r="I1634" s="4"/>
    </row>
    <row r="1635" spans="1:9" ht="30">
      <c r="A1635" s="6">
        <v>1633</v>
      </c>
      <c r="B1635" s="67" t="s">
        <v>1612</v>
      </c>
      <c r="C1635" s="25" t="str">
        <f>IF(D1635=2,"NO","YES")</f>
        <v>YES</v>
      </c>
      <c r="D1635" s="25">
        <f t="shared" si="31"/>
        <v>0.59</v>
      </c>
      <c r="E1635" s="1">
        <v>1.4573</v>
      </c>
      <c r="F1635" s="64">
        <v>4012</v>
      </c>
      <c r="G1635" s="109">
        <v>42656</v>
      </c>
      <c r="H1635" s="3" t="s">
        <v>1526</v>
      </c>
      <c r="I1635" s="4"/>
    </row>
    <row r="1636" spans="1:9" ht="30">
      <c r="A1636" s="6">
        <v>1634</v>
      </c>
      <c r="B1636" s="65" t="s">
        <v>1613</v>
      </c>
      <c r="C1636" s="25" t="str">
        <f>IF(D1636=2,"NO","YES")</f>
        <v>YES</v>
      </c>
      <c r="D1636" s="25">
        <f t="shared" si="31"/>
        <v>0.18</v>
      </c>
      <c r="E1636" s="1">
        <v>0.4446</v>
      </c>
      <c r="F1636" s="64">
        <v>1224</v>
      </c>
      <c r="G1636" s="109">
        <v>42656</v>
      </c>
      <c r="H1636" s="3" t="s">
        <v>1526</v>
      </c>
      <c r="I1636" s="4"/>
    </row>
    <row r="1637" spans="1:9" ht="30">
      <c r="A1637" s="6">
        <v>1635</v>
      </c>
      <c r="B1637" s="65" t="s">
        <v>1614</v>
      </c>
      <c r="C1637" s="25" t="str">
        <f>IF(D1637=2,"NO","YES")</f>
        <v>YES</v>
      </c>
      <c r="D1637" s="25">
        <f t="shared" si="31"/>
        <v>0.32</v>
      </c>
      <c r="E1637" s="1">
        <v>0.7904000000000001</v>
      </c>
      <c r="F1637" s="64">
        <v>2176</v>
      </c>
      <c r="G1637" s="109">
        <v>42656</v>
      </c>
      <c r="H1637" s="3" t="s">
        <v>1526</v>
      </c>
      <c r="I1637" s="4"/>
    </row>
    <row r="1638" spans="1:9" ht="30">
      <c r="A1638" s="6">
        <v>1636</v>
      </c>
      <c r="B1638" s="67" t="s">
        <v>1615</v>
      </c>
      <c r="C1638" s="25" t="str">
        <f>IF(D1638=2,"NO","YES")</f>
        <v>YES</v>
      </c>
      <c r="D1638" s="25">
        <f t="shared" si="31"/>
        <v>1.29</v>
      </c>
      <c r="E1638" s="1">
        <v>3.1863000000000001</v>
      </c>
      <c r="F1638" s="64">
        <v>8772</v>
      </c>
      <c r="G1638" s="109">
        <v>42656</v>
      </c>
      <c r="H1638" s="3" t="s">
        <v>1526</v>
      </c>
      <c r="I1638" s="4"/>
    </row>
    <row r="1639" spans="1:9" ht="30">
      <c r="A1639" s="6">
        <v>1637</v>
      </c>
      <c r="B1639" s="65" t="s">
        <v>1616</v>
      </c>
      <c r="C1639" s="25" t="str">
        <f>IF(D1639=2,"NO","YES")</f>
        <v>YES</v>
      </c>
      <c r="D1639" s="25">
        <f t="shared" si="31"/>
        <v>0.82</v>
      </c>
      <c r="E1639" s="1">
        <v>2.0253999999999999</v>
      </c>
      <c r="F1639" s="64">
        <v>5576</v>
      </c>
      <c r="G1639" s="109">
        <v>42656</v>
      </c>
      <c r="H1639" s="3" t="s">
        <v>1526</v>
      </c>
      <c r="I1639" s="4"/>
    </row>
    <row r="1640" spans="1:9" ht="30">
      <c r="A1640" s="6">
        <v>1638</v>
      </c>
      <c r="B1640" s="67" t="s">
        <v>1617</v>
      </c>
      <c r="C1640" s="25" t="str">
        <f>IF(D1640=2,"NO","YES")</f>
        <v>YES</v>
      </c>
      <c r="D1640" s="25">
        <f t="shared" si="31"/>
        <v>1.1499999999999999</v>
      </c>
      <c r="E1640" s="1">
        <v>2.8405</v>
      </c>
      <c r="F1640" s="64">
        <v>7820</v>
      </c>
      <c r="G1640" s="109">
        <v>42656</v>
      </c>
      <c r="H1640" s="3" t="s">
        <v>1526</v>
      </c>
      <c r="I1640" s="4"/>
    </row>
    <row r="1641" spans="1:9">
      <c r="A1641" s="6">
        <v>1639</v>
      </c>
      <c r="B1641" s="65" t="s">
        <v>1618</v>
      </c>
      <c r="C1641" s="25" t="str">
        <f>IF(D1641=2,"NO","YES")</f>
        <v>YES</v>
      </c>
      <c r="D1641" s="25">
        <f t="shared" si="31"/>
        <v>0.56999999999999995</v>
      </c>
      <c r="E1641" s="1">
        <v>1.4078999999999999</v>
      </c>
      <c r="F1641" s="64">
        <v>3876</v>
      </c>
      <c r="G1641" s="109">
        <v>42656</v>
      </c>
      <c r="H1641" s="3" t="s">
        <v>1526</v>
      </c>
      <c r="I1641" s="4"/>
    </row>
    <row r="1642" spans="1:9">
      <c r="A1642" s="6">
        <v>1640</v>
      </c>
      <c r="B1642" s="65" t="s">
        <v>1619</v>
      </c>
      <c r="C1642" s="25" t="str">
        <f>IF(D1642=2,"NO","YES")</f>
        <v>YES</v>
      </c>
      <c r="D1642" s="25">
        <f t="shared" si="31"/>
        <v>0.72</v>
      </c>
      <c r="E1642" s="1">
        <v>1.7784</v>
      </c>
      <c r="F1642" s="64">
        <v>4896</v>
      </c>
      <c r="G1642" s="109">
        <v>42656</v>
      </c>
      <c r="H1642" s="3" t="s">
        <v>1526</v>
      </c>
      <c r="I1642" s="4"/>
    </row>
    <row r="1643" spans="1:9" ht="30">
      <c r="A1643" s="6">
        <v>1641</v>
      </c>
      <c r="B1643" s="65" t="s">
        <v>1620</v>
      </c>
      <c r="C1643" s="25" t="str">
        <f>IF(D1643=2,"NO","YES")</f>
        <v>YES</v>
      </c>
      <c r="D1643" s="25">
        <f t="shared" si="31"/>
        <v>0.4</v>
      </c>
      <c r="E1643" s="1">
        <v>0.9880000000000001</v>
      </c>
      <c r="F1643" s="64">
        <v>2720</v>
      </c>
      <c r="G1643" s="109">
        <v>42656</v>
      </c>
      <c r="H1643" s="3" t="s">
        <v>1526</v>
      </c>
      <c r="I1643" s="4"/>
    </row>
    <row r="1644" spans="1:9" ht="30">
      <c r="A1644" s="6">
        <v>1642</v>
      </c>
      <c r="B1644" s="65" t="s">
        <v>1621</v>
      </c>
      <c r="C1644" s="25" t="str">
        <f>IF(D1644=2,"NO","YES")</f>
        <v>YES</v>
      </c>
      <c r="D1644" s="25">
        <f t="shared" si="31"/>
        <v>0.18</v>
      </c>
      <c r="E1644" s="1">
        <v>0.4446</v>
      </c>
      <c r="F1644" s="64">
        <v>1224</v>
      </c>
      <c r="G1644" s="109">
        <v>42656</v>
      </c>
      <c r="H1644" s="3" t="s">
        <v>1526</v>
      </c>
      <c r="I1644" s="4"/>
    </row>
    <row r="1645" spans="1:9" ht="30">
      <c r="A1645" s="6">
        <v>1643</v>
      </c>
      <c r="B1645" s="67" t="s">
        <v>1622</v>
      </c>
      <c r="C1645" s="25" t="str">
        <f>IF(D1645=2,"NO","YES")</f>
        <v>YES</v>
      </c>
      <c r="D1645" s="25">
        <f t="shared" si="31"/>
        <v>0.88</v>
      </c>
      <c r="E1645" s="1">
        <v>2.1736</v>
      </c>
      <c r="F1645" s="64">
        <v>5984</v>
      </c>
      <c r="G1645" s="109">
        <v>42656</v>
      </c>
      <c r="H1645" s="3" t="s">
        <v>1526</v>
      </c>
      <c r="I1645" s="4"/>
    </row>
    <row r="1646" spans="1:9" ht="30">
      <c r="A1646" s="6">
        <v>1644</v>
      </c>
      <c r="B1646" s="65" t="s">
        <v>1623</v>
      </c>
      <c r="C1646" s="25" t="str">
        <f>IF(D1646=2,"NO","YES")</f>
        <v>YES</v>
      </c>
      <c r="D1646" s="25">
        <f t="shared" si="31"/>
        <v>0.71</v>
      </c>
      <c r="E1646" s="1">
        <v>1.7537</v>
      </c>
      <c r="F1646" s="64">
        <v>4828</v>
      </c>
      <c r="G1646" s="109">
        <v>42656</v>
      </c>
      <c r="H1646" s="3" t="s">
        <v>1526</v>
      </c>
      <c r="I1646" s="4"/>
    </row>
    <row r="1647" spans="1:9" ht="30">
      <c r="A1647" s="6">
        <v>1645</v>
      </c>
      <c r="B1647" s="65" t="s">
        <v>1624</v>
      </c>
      <c r="C1647" s="25" t="str">
        <f>IF(D1647=2,"NO","YES")</f>
        <v>YES</v>
      </c>
      <c r="D1647" s="25">
        <f t="shared" si="31"/>
        <v>1.51</v>
      </c>
      <c r="E1647" s="1">
        <v>3.7297000000000002</v>
      </c>
      <c r="F1647" s="64">
        <v>10268</v>
      </c>
      <c r="G1647" s="109">
        <v>42656</v>
      </c>
      <c r="H1647" s="3" t="s">
        <v>1526</v>
      </c>
      <c r="I1647" s="4"/>
    </row>
    <row r="1648" spans="1:9" ht="30">
      <c r="A1648" s="6">
        <v>1646</v>
      </c>
      <c r="B1648" s="65" t="s">
        <v>1625</v>
      </c>
      <c r="C1648" s="25" t="str">
        <f>IF(D1648=2,"NO","YES")</f>
        <v>YES</v>
      </c>
      <c r="D1648" s="25">
        <f t="shared" si="31"/>
        <v>0.72</v>
      </c>
      <c r="E1648" s="1">
        <v>1.7784</v>
      </c>
      <c r="F1648" s="64">
        <v>4896</v>
      </c>
      <c r="G1648" s="109">
        <v>42656</v>
      </c>
      <c r="H1648" s="3" t="s">
        <v>1526</v>
      </c>
      <c r="I1648" s="4"/>
    </row>
    <row r="1649" spans="1:9">
      <c r="A1649" s="6">
        <v>1647</v>
      </c>
      <c r="B1649" s="65" t="s">
        <v>1626</v>
      </c>
      <c r="C1649" s="25" t="str">
        <f>IF(D1649=2,"NO","YES")</f>
        <v>YES</v>
      </c>
      <c r="D1649" s="25">
        <f t="shared" si="31"/>
        <v>0.57999999999999996</v>
      </c>
      <c r="E1649" s="1">
        <v>1.4326000000000001</v>
      </c>
      <c r="F1649" s="64">
        <v>3944</v>
      </c>
      <c r="G1649" s="109">
        <v>42656</v>
      </c>
      <c r="H1649" s="3" t="s">
        <v>1526</v>
      </c>
      <c r="I1649" s="4"/>
    </row>
    <row r="1650" spans="1:9" ht="30">
      <c r="A1650" s="6">
        <v>1648</v>
      </c>
      <c r="B1650" s="65" t="s">
        <v>1627</v>
      </c>
      <c r="C1650" s="25" t="str">
        <f>IF(D1650=2,"NO","YES")</f>
        <v>YES</v>
      </c>
      <c r="D1650" s="25">
        <f t="shared" si="31"/>
        <v>0.48</v>
      </c>
      <c r="E1650" s="1">
        <v>1.1856</v>
      </c>
      <c r="F1650" s="64">
        <v>3264</v>
      </c>
      <c r="G1650" s="109">
        <v>42656</v>
      </c>
      <c r="H1650" s="3" t="s">
        <v>1526</v>
      </c>
      <c r="I1650" s="4"/>
    </row>
    <row r="1651" spans="1:9" ht="30">
      <c r="A1651" s="6">
        <v>1649</v>
      </c>
      <c r="B1651" s="65" t="s">
        <v>1628</v>
      </c>
      <c r="C1651" s="25" t="str">
        <f>IF(D1651=2,"NO","YES")</f>
        <v>YES</v>
      </c>
      <c r="D1651" s="25">
        <f t="shared" si="31"/>
        <v>0.72</v>
      </c>
      <c r="E1651" s="1">
        <v>1.7784</v>
      </c>
      <c r="F1651" s="64">
        <v>4896</v>
      </c>
      <c r="G1651" s="109">
        <v>42656</v>
      </c>
      <c r="H1651" s="3" t="s">
        <v>1526</v>
      </c>
      <c r="I1651" s="4"/>
    </row>
    <row r="1652" spans="1:9" ht="30">
      <c r="A1652" s="6">
        <v>1650</v>
      </c>
      <c r="B1652" s="65" t="s">
        <v>1629</v>
      </c>
      <c r="C1652" s="25" t="str">
        <f>IF(D1652=2,"NO","YES")</f>
        <v>YES</v>
      </c>
      <c r="D1652" s="66">
        <f t="shared" si="31"/>
        <v>0.08</v>
      </c>
      <c r="E1652" s="1">
        <v>0.19760000000000003</v>
      </c>
      <c r="F1652" s="26">
        <v>544</v>
      </c>
      <c r="G1652" s="95">
        <v>42711</v>
      </c>
      <c r="H1652" s="3" t="s">
        <v>1526</v>
      </c>
      <c r="I1652" s="4"/>
    </row>
    <row r="1653" spans="1:9" ht="30">
      <c r="A1653" s="6">
        <v>1651</v>
      </c>
      <c r="B1653" s="65" t="s">
        <v>1630</v>
      </c>
      <c r="C1653" s="25" t="str">
        <f>IF(D1653=2,"NO","YES")</f>
        <v>YES</v>
      </c>
      <c r="D1653" s="66">
        <f t="shared" si="31"/>
        <v>0.49</v>
      </c>
      <c r="E1653" s="1">
        <v>1.2103000000000002</v>
      </c>
      <c r="F1653" s="26">
        <v>3332</v>
      </c>
      <c r="G1653" s="95">
        <v>42711</v>
      </c>
      <c r="H1653" s="3" t="s">
        <v>1526</v>
      </c>
      <c r="I1653" s="4"/>
    </row>
    <row r="1654" spans="1:9" ht="30">
      <c r="A1654" s="6">
        <v>1652</v>
      </c>
      <c r="B1654" s="65" t="s">
        <v>1631</v>
      </c>
      <c r="C1654" s="25" t="str">
        <f>IF(D1654=2,"NO","YES")</f>
        <v>YES</v>
      </c>
      <c r="D1654" s="66">
        <f t="shared" si="31"/>
        <v>0.93</v>
      </c>
      <c r="E1654" s="1">
        <v>2.2971000000000004</v>
      </c>
      <c r="F1654" s="26">
        <v>6324</v>
      </c>
      <c r="G1654" s="95">
        <v>42711</v>
      </c>
      <c r="H1654" s="3" t="s">
        <v>1526</v>
      </c>
      <c r="I1654" s="4"/>
    </row>
    <row r="1655" spans="1:9" ht="30">
      <c r="A1655" s="6">
        <v>1653</v>
      </c>
      <c r="B1655" s="65" t="s">
        <v>1632</v>
      </c>
      <c r="C1655" s="25" t="str">
        <f>IF(D1655=2,"NO","YES")</f>
        <v>YES</v>
      </c>
      <c r="D1655" s="66">
        <f t="shared" si="31"/>
        <v>0.42</v>
      </c>
      <c r="E1655" s="1">
        <v>1.0374000000000001</v>
      </c>
      <c r="F1655" s="26">
        <v>2856</v>
      </c>
      <c r="G1655" s="95">
        <v>42711</v>
      </c>
      <c r="H1655" s="3" t="s">
        <v>1526</v>
      </c>
      <c r="I1655" s="4"/>
    </row>
    <row r="1656" spans="1:9" ht="30">
      <c r="A1656" s="6">
        <v>1654</v>
      </c>
      <c r="B1656" s="65" t="s">
        <v>1633</v>
      </c>
      <c r="C1656" s="25" t="str">
        <f>IF(D1656=2,"NO","YES")</f>
        <v>YES</v>
      </c>
      <c r="D1656" s="66">
        <f t="shared" si="31"/>
        <v>0.21</v>
      </c>
      <c r="E1656" s="1">
        <v>0.51870000000000005</v>
      </c>
      <c r="F1656" s="26">
        <v>1428</v>
      </c>
      <c r="G1656" s="95">
        <v>42711</v>
      </c>
      <c r="H1656" s="3" t="s">
        <v>1526</v>
      </c>
      <c r="I1656" s="4"/>
    </row>
    <row r="1657" spans="1:9" ht="30">
      <c r="A1657" s="6">
        <v>1655</v>
      </c>
      <c r="B1657" s="65" t="s">
        <v>1634</v>
      </c>
      <c r="C1657" s="25" t="str">
        <f>IF(D1657=2,"NO","YES")</f>
        <v>YES</v>
      </c>
      <c r="D1657" s="66">
        <f t="shared" si="31"/>
        <v>0.13</v>
      </c>
      <c r="E1657" s="1">
        <v>0.32110000000000005</v>
      </c>
      <c r="F1657" s="26">
        <v>884</v>
      </c>
      <c r="G1657" s="95">
        <v>42711</v>
      </c>
      <c r="H1657" s="3" t="s">
        <v>1526</v>
      </c>
      <c r="I1657" s="4"/>
    </row>
    <row r="1658" spans="1:9" ht="30">
      <c r="A1658" s="6">
        <v>1656</v>
      </c>
      <c r="B1658" s="65" t="s">
        <v>1635</v>
      </c>
      <c r="C1658" s="25" t="str">
        <f>IF(D1658=2,"NO","YES")</f>
        <v>YES</v>
      </c>
      <c r="D1658" s="66">
        <f t="shared" si="31"/>
        <v>0.85</v>
      </c>
      <c r="E1658" s="1">
        <v>2.0994999999999999</v>
      </c>
      <c r="F1658" s="66">
        <v>5780</v>
      </c>
      <c r="G1658" s="95">
        <v>42711</v>
      </c>
      <c r="H1658" s="3" t="s">
        <v>1526</v>
      </c>
      <c r="I1658" s="4"/>
    </row>
    <row r="1659" spans="1:9" ht="60">
      <c r="A1659" s="6">
        <v>1657</v>
      </c>
      <c r="B1659" s="68" t="s">
        <v>1636</v>
      </c>
      <c r="C1659" s="25" t="str">
        <f>IF(D1659=2,"NO","YES")</f>
        <v>YES</v>
      </c>
      <c r="D1659" s="69">
        <f>F1659/6800</f>
        <v>1.9991176470588234</v>
      </c>
      <c r="E1659" s="1">
        <v>4.9378205882352946</v>
      </c>
      <c r="F1659" s="26">
        <v>13594</v>
      </c>
      <c r="G1659" s="425">
        <v>42570</v>
      </c>
      <c r="H1659" s="3" t="s">
        <v>1637</v>
      </c>
      <c r="I1659" s="4"/>
    </row>
    <row r="1660" spans="1:9" ht="60">
      <c r="A1660" s="6">
        <v>1658</v>
      </c>
      <c r="B1660" s="68" t="s">
        <v>1638</v>
      </c>
      <c r="C1660" s="25" t="str">
        <f>IF(D1660=2,"NO","YES")</f>
        <v>YES</v>
      </c>
      <c r="D1660" s="69">
        <f t="shared" ref="D1660:D1687" si="32">F1660/6800</f>
        <v>0.97529411764705887</v>
      </c>
      <c r="E1660" s="1">
        <v>2.4089764705882355</v>
      </c>
      <c r="F1660" s="26">
        <v>6632</v>
      </c>
      <c r="G1660" s="425">
        <v>42570</v>
      </c>
      <c r="H1660" s="3" t="s">
        <v>1637</v>
      </c>
      <c r="I1660" s="4"/>
    </row>
    <row r="1661" spans="1:9" ht="60">
      <c r="A1661" s="6">
        <v>1659</v>
      </c>
      <c r="B1661" s="68" t="s">
        <v>1639</v>
      </c>
      <c r="C1661" s="25" t="str">
        <f>IF(D1661=2,"NO","YES")</f>
        <v>YES</v>
      </c>
      <c r="D1661" s="69">
        <f t="shared" si="32"/>
        <v>1.8535294117647059</v>
      </c>
      <c r="E1661" s="1">
        <v>4.5782176470588238</v>
      </c>
      <c r="F1661" s="26">
        <v>12604</v>
      </c>
      <c r="G1661" s="425">
        <v>42570</v>
      </c>
      <c r="H1661" s="3" t="s">
        <v>1637</v>
      </c>
      <c r="I1661" s="4"/>
    </row>
    <row r="1662" spans="1:9" ht="45">
      <c r="A1662" s="6">
        <v>1660</v>
      </c>
      <c r="B1662" s="68" t="s">
        <v>1640</v>
      </c>
      <c r="C1662" s="25" t="str">
        <f>IF(D1662=2,"NO","YES")</f>
        <v>YES</v>
      </c>
      <c r="D1662" s="69">
        <f t="shared" si="32"/>
        <v>0.43294117647058822</v>
      </c>
      <c r="E1662" s="1">
        <v>1.069364705882353</v>
      </c>
      <c r="F1662" s="26">
        <v>2944</v>
      </c>
      <c r="G1662" s="425">
        <v>42570</v>
      </c>
      <c r="H1662" s="3" t="s">
        <v>1637</v>
      </c>
      <c r="I1662" s="4"/>
    </row>
    <row r="1663" spans="1:9" ht="45">
      <c r="A1663" s="6">
        <v>1661</v>
      </c>
      <c r="B1663" s="68" t="s">
        <v>1641</v>
      </c>
      <c r="C1663" s="25" t="str">
        <f>IF(D1663=2,"NO","YES")</f>
        <v>YES</v>
      </c>
      <c r="D1663" s="69">
        <f t="shared" si="32"/>
        <v>0.12147058823529412</v>
      </c>
      <c r="E1663" s="1">
        <v>0.30003235294117653</v>
      </c>
      <c r="F1663" s="26">
        <v>826</v>
      </c>
      <c r="G1663" s="425">
        <v>42570</v>
      </c>
      <c r="H1663" s="3" t="s">
        <v>1637</v>
      </c>
      <c r="I1663" s="4"/>
    </row>
    <row r="1664" spans="1:9" ht="45">
      <c r="A1664" s="6">
        <v>1662</v>
      </c>
      <c r="B1664" s="68" t="s">
        <v>1642</v>
      </c>
      <c r="C1664" s="25" t="str">
        <f>IF(D1664=2,"NO","YES")</f>
        <v>YES</v>
      </c>
      <c r="D1664" s="69">
        <f t="shared" si="32"/>
        <v>0.14161764705882354</v>
      </c>
      <c r="E1664" s="1">
        <v>0.34979558823529416</v>
      </c>
      <c r="F1664" s="26">
        <v>963</v>
      </c>
      <c r="G1664" s="425">
        <v>42570</v>
      </c>
      <c r="H1664" s="3" t="s">
        <v>1637</v>
      </c>
      <c r="I1664" s="4"/>
    </row>
    <row r="1665" spans="1:9" ht="45">
      <c r="A1665" s="6">
        <v>1663</v>
      </c>
      <c r="B1665" s="70" t="s">
        <v>1643</v>
      </c>
      <c r="C1665" s="25" t="str">
        <f>IF(D1665=2,"NO","YES")</f>
        <v>YES</v>
      </c>
      <c r="D1665" s="69">
        <f t="shared" si="32"/>
        <v>0.1861764705882353</v>
      </c>
      <c r="E1665" s="1">
        <v>0.45985588235294123</v>
      </c>
      <c r="F1665" s="26">
        <v>1266</v>
      </c>
      <c r="G1665" s="425">
        <v>42570</v>
      </c>
      <c r="H1665" s="3" t="s">
        <v>1637</v>
      </c>
      <c r="I1665" s="4"/>
    </row>
    <row r="1666" spans="1:9" ht="30">
      <c r="A1666" s="6">
        <v>1664</v>
      </c>
      <c r="B1666" s="68" t="s">
        <v>1644</v>
      </c>
      <c r="C1666" s="25" t="str">
        <f>IF(D1666=2,"NO","YES")</f>
        <v>YES</v>
      </c>
      <c r="D1666" s="69">
        <f t="shared" si="32"/>
        <v>1.07</v>
      </c>
      <c r="E1666" s="1">
        <v>2.6429000000000005</v>
      </c>
      <c r="F1666" s="26">
        <v>7276</v>
      </c>
      <c r="G1666" s="425">
        <v>42570</v>
      </c>
      <c r="H1666" s="3" t="s">
        <v>1637</v>
      </c>
      <c r="I1666" s="4"/>
    </row>
    <row r="1667" spans="1:9" ht="45">
      <c r="A1667" s="6">
        <v>1665</v>
      </c>
      <c r="B1667" s="68" t="s">
        <v>1645</v>
      </c>
      <c r="C1667" s="25" t="str">
        <f>IF(D1667=2,"NO","YES")</f>
        <v>YES</v>
      </c>
      <c r="D1667" s="69">
        <f t="shared" si="32"/>
        <v>1.8736764705882354</v>
      </c>
      <c r="E1667" s="1">
        <v>4.6279808823529418</v>
      </c>
      <c r="F1667" s="26">
        <v>12741</v>
      </c>
      <c r="G1667" s="425">
        <v>42570</v>
      </c>
      <c r="H1667" s="3" t="s">
        <v>1637</v>
      </c>
      <c r="I1667" s="4"/>
    </row>
    <row r="1668" spans="1:9" ht="60">
      <c r="A1668" s="6">
        <v>1666</v>
      </c>
      <c r="B1668" s="68" t="s">
        <v>1646</v>
      </c>
      <c r="C1668" s="25" t="str">
        <f>IF(D1668=2,"NO","YES")</f>
        <v>YES</v>
      </c>
      <c r="D1668" s="69">
        <f t="shared" si="32"/>
        <v>1.9991176470588234</v>
      </c>
      <c r="E1668" s="1">
        <v>4.9378205882352946</v>
      </c>
      <c r="F1668" s="26">
        <v>13594</v>
      </c>
      <c r="G1668" s="425">
        <v>42570</v>
      </c>
      <c r="H1668" s="3" t="s">
        <v>1637</v>
      </c>
      <c r="I1668" s="4"/>
    </row>
    <row r="1669" spans="1:9" ht="45">
      <c r="A1669" s="6">
        <v>1667</v>
      </c>
      <c r="B1669" s="68" t="s">
        <v>1647</v>
      </c>
      <c r="C1669" s="25" t="str">
        <f>IF(D1669=2,"NO","YES")</f>
        <v>YES</v>
      </c>
      <c r="D1669" s="69">
        <f t="shared" si="32"/>
        <v>1.9991176470588234</v>
      </c>
      <c r="E1669" s="1">
        <v>4.9378205882352946</v>
      </c>
      <c r="F1669" s="26">
        <v>13594</v>
      </c>
      <c r="G1669" s="425">
        <v>42570</v>
      </c>
      <c r="H1669" s="3" t="s">
        <v>1637</v>
      </c>
      <c r="I1669" s="4"/>
    </row>
    <row r="1670" spans="1:9" ht="45">
      <c r="A1670" s="6">
        <v>1668</v>
      </c>
      <c r="B1670" s="68" t="s">
        <v>1648</v>
      </c>
      <c r="C1670" s="25" t="str">
        <f>IF(D1670=2,"NO","YES")</f>
        <v>YES</v>
      </c>
      <c r="D1670" s="69">
        <f t="shared" si="32"/>
        <v>0.1011764705882353</v>
      </c>
      <c r="E1670" s="1">
        <v>0.2499058823529412</v>
      </c>
      <c r="F1670" s="26">
        <v>688</v>
      </c>
      <c r="G1670" s="425">
        <v>42570</v>
      </c>
      <c r="H1670" s="3" t="s">
        <v>1637</v>
      </c>
      <c r="I1670" s="4"/>
    </row>
    <row r="1671" spans="1:9" ht="45">
      <c r="A1671" s="6">
        <v>1669</v>
      </c>
      <c r="B1671" s="68" t="s">
        <v>1649</v>
      </c>
      <c r="C1671" s="25" t="str">
        <f>IF(D1671=2,"NO","YES")</f>
        <v>YES</v>
      </c>
      <c r="D1671" s="69">
        <f t="shared" si="32"/>
        <v>0.12544117647058822</v>
      </c>
      <c r="E1671" s="1">
        <v>0.30983970588235293</v>
      </c>
      <c r="F1671" s="26">
        <v>853</v>
      </c>
      <c r="G1671" s="425">
        <v>42570</v>
      </c>
      <c r="H1671" s="3" t="s">
        <v>1637</v>
      </c>
      <c r="I1671" s="4"/>
    </row>
    <row r="1672" spans="1:9" ht="45">
      <c r="A1672" s="6">
        <v>1670</v>
      </c>
      <c r="B1672" s="68" t="s">
        <v>1650</v>
      </c>
      <c r="C1672" s="25" t="str">
        <f>IF(D1672=2,"NO","YES")</f>
        <v>YES</v>
      </c>
      <c r="D1672" s="69">
        <f t="shared" si="32"/>
        <v>0.18205882352941177</v>
      </c>
      <c r="E1672" s="1">
        <v>0.44968529411764713</v>
      </c>
      <c r="F1672" s="26">
        <v>1238</v>
      </c>
      <c r="G1672" s="425">
        <v>42570</v>
      </c>
      <c r="H1672" s="3" t="s">
        <v>1637</v>
      </c>
      <c r="I1672" s="4"/>
    </row>
    <row r="1673" spans="1:9" ht="45">
      <c r="A1673" s="6">
        <v>1671</v>
      </c>
      <c r="B1673" s="68" t="s">
        <v>1651</v>
      </c>
      <c r="C1673" s="25" t="str">
        <f>IF(D1673=2,"NO","YES")</f>
        <v>YES</v>
      </c>
      <c r="D1673" s="69">
        <f t="shared" si="32"/>
        <v>0.1861764705882353</v>
      </c>
      <c r="E1673" s="1">
        <v>0.45985588235294123</v>
      </c>
      <c r="F1673" s="26">
        <v>1266</v>
      </c>
      <c r="G1673" s="425">
        <v>42570</v>
      </c>
      <c r="H1673" s="3" t="s">
        <v>1637</v>
      </c>
      <c r="I1673" s="4"/>
    </row>
    <row r="1674" spans="1:9" ht="45">
      <c r="A1674" s="6">
        <v>1672</v>
      </c>
      <c r="B1674" s="68" t="s">
        <v>1652</v>
      </c>
      <c r="C1674" s="25" t="str">
        <f>IF(D1674=2,"NO","YES")</f>
        <v>YES</v>
      </c>
      <c r="D1674" s="69">
        <f t="shared" si="32"/>
        <v>0.2023529411764706</v>
      </c>
      <c r="E1674" s="1">
        <v>0.4998117647058824</v>
      </c>
      <c r="F1674" s="26">
        <v>1376</v>
      </c>
      <c r="G1674" s="425">
        <v>42570</v>
      </c>
      <c r="H1674" s="3" t="s">
        <v>1637</v>
      </c>
      <c r="I1674" s="4"/>
    </row>
    <row r="1675" spans="1:9" ht="45">
      <c r="A1675" s="6">
        <v>1673</v>
      </c>
      <c r="B1675" s="68" t="s">
        <v>1653</v>
      </c>
      <c r="C1675" s="25" t="str">
        <f>IF(D1675=2,"NO","YES")</f>
        <v>YES</v>
      </c>
      <c r="D1675" s="69">
        <f t="shared" si="32"/>
        <v>0.28735294117647059</v>
      </c>
      <c r="E1675" s="1">
        <v>0.70976176470588237</v>
      </c>
      <c r="F1675" s="26">
        <v>1954</v>
      </c>
      <c r="G1675" s="425">
        <v>42570</v>
      </c>
      <c r="H1675" s="3" t="s">
        <v>1637</v>
      </c>
      <c r="I1675" s="4"/>
    </row>
    <row r="1676" spans="1:9" ht="45">
      <c r="A1676" s="6">
        <v>1674</v>
      </c>
      <c r="B1676" s="68" t="s">
        <v>1654</v>
      </c>
      <c r="C1676" s="25" t="str">
        <f>IF(D1676=2,"NO","YES")</f>
        <v>YES</v>
      </c>
      <c r="D1676" s="69">
        <f t="shared" si="32"/>
        <v>0.39661764705882352</v>
      </c>
      <c r="E1676" s="1">
        <v>0.97964558823529413</v>
      </c>
      <c r="F1676" s="26">
        <v>2697</v>
      </c>
      <c r="G1676" s="425">
        <v>42570</v>
      </c>
      <c r="H1676" s="3" t="s">
        <v>1637</v>
      </c>
      <c r="I1676" s="4"/>
    </row>
    <row r="1677" spans="1:9" ht="60">
      <c r="A1677" s="6">
        <v>1675</v>
      </c>
      <c r="B1677" s="68" t="s">
        <v>1655</v>
      </c>
      <c r="C1677" s="25" t="str">
        <f>IF(D1677=2,"NO","YES")</f>
        <v>YES</v>
      </c>
      <c r="D1677" s="69">
        <f t="shared" si="32"/>
        <v>0.7364705882352941</v>
      </c>
      <c r="E1677" s="1">
        <v>1.8190823529411766</v>
      </c>
      <c r="F1677" s="26">
        <v>5008</v>
      </c>
      <c r="G1677" s="425">
        <v>42570</v>
      </c>
      <c r="H1677" s="3" t="s">
        <v>1637</v>
      </c>
      <c r="I1677" s="4"/>
    </row>
    <row r="1678" spans="1:9" ht="45">
      <c r="A1678" s="6">
        <v>1676</v>
      </c>
      <c r="B1678" s="68" t="s">
        <v>1656</v>
      </c>
      <c r="C1678" s="25" t="str">
        <f>IF(D1678=2,"NO","YES")</f>
        <v>YES</v>
      </c>
      <c r="D1678" s="69">
        <f t="shared" si="32"/>
        <v>0.98750000000000004</v>
      </c>
      <c r="E1678" s="1">
        <v>2.4391250000000002</v>
      </c>
      <c r="F1678" s="26">
        <v>6715</v>
      </c>
      <c r="G1678" s="425">
        <v>42570</v>
      </c>
      <c r="H1678" s="3" t="s">
        <v>1637</v>
      </c>
      <c r="I1678" s="4"/>
    </row>
    <row r="1679" spans="1:9" ht="45">
      <c r="A1679" s="6">
        <v>1677</v>
      </c>
      <c r="B1679" s="68" t="s">
        <v>1657</v>
      </c>
      <c r="C1679" s="25" t="str">
        <f>IF(D1679=2,"NO","YES")</f>
        <v>YES</v>
      </c>
      <c r="D1679" s="69">
        <f t="shared" si="32"/>
        <v>1.0036764705882353</v>
      </c>
      <c r="E1679" s="1">
        <v>2.4790808823529416</v>
      </c>
      <c r="F1679" s="26">
        <v>6825</v>
      </c>
      <c r="G1679" s="425">
        <v>42570</v>
      </c>
      <c r="H1679" s="3" t="s">
        <v>1637</v>
      </c>
      <c r="I1679" s="4"/>
    </row>
    <row r="1680" spans="1:9" ht="45">
      <c r="A1680" s="6">
        <v>1678</v>
      </c>
      <c r="B1680" s="68" t="s">
        <v>1658</v>
      </c>
      <c r="C1680" s="25" t="str">
        <f>IF(D1680=2,"NO","YES")</f>
        <v>YES</v>
      </c>
      <c r="D1680" s="69">
        <f t="shared" si="32"/>
        <v>1.0480882352941177</v>
      </c>
      <c r="E1680" s="1">
        <v>2.5887779411764709</v>
      </c>
      <c r="F1680" s="26">
        <v>7127</v>
      </c>
      <c r="G1680" s="425">
        <v>42570</v>
      </c>
      <c r="H1680" s="3" t="s">
        <v>1637</v>
      </c>
      <c r="I1680" s="4"/>
    </row>
    <row r="1681" spans="1:9" ht="45">
      <c r="A1681" s="6">
        <v>1679</v>
      </c>
      <c r="B1681" s="68" t="s">
        <v>1659</v>
      </c>
      <c r="C1681" s="25" t="str">
        <f>IF(D1681=2,"NO","YES")</f>
        <v>YES</v>
      </c>
      <c r="D1681" s="69">
        <f t="shared" si="32"/>
        <v>1.0683823529411764</v>
      </c>
      <c r="E1681" s="1">
        <v>2.638904411764706</v>
      </c>
      <c r="F1681" s="26">
        <v>7265</v>
      </c>
      <c r="G1681" s="425">
        <v>42570</v>
      </c>
      <c r="H1681" s="3" t="s">
        <v>1637</v>
      </c>
      <c r="I1681" s="4"/>
    </row>
    <row r="1682" spans="1:9" ht="45">
      <c r="A1682" s="6">
        <v>1680</v>
      </c>
      <c r="B1682" s="68" t="s">
        <v>1660</v>
      </c>
      <c r="C1682" s="25" t="str">
        <f>IF(D1682=2,"NO","YES")</f>
        <v>YES</v>
      </c>
      <c r="D1682" s="69">
        <f t="shared" si="32"/>
        <v>1.1169117647058824</v>
      </c>
      <c r="E1682" s="1">
        <v>2.7587720588235296</v>
      </c>
      <c r="F1682" s="26">
        <v>7595</v>
      </c>
      <c r="G1682" s="425">
        <v>42570</v>
      </c>
      <c r="H1682" s="3" t="s">
        <v>1637</v>
      </c>
      <c r="I1682" s="4"/>
    </row>
    <row r="1683" spans="1:9" ht="45">
      <c r="A1683" s="6">
        <v>1681</v>
      </c>
      <c r="B1683" s="68" t="s">
        <v>1661</v>
      </c>
      <c r="C1683" s="25" t="str">
        <f>IF(D1683=2,"NO","YES")</f>
        <v>YES</v>
      </c>
      <c r="D1683" s="69">
        <f t="shared" si="32"/>
        <v>1.4245588235294118</v>
      </c>
      <c r="E1683" s="1">
        <v>3.5186602941176472</v>
      </c>
      <c r="F1683" s="26">
        <v>9687</v>
      </c>
      <c r="G1683" s="425">
        <v>42570</v>
      </c>
      <c r="H1683" s="3" t="s">
        <v>1637</v>
      </c>
      <c r="I1683" s="4"/>
    </row>
    <row r="1684" spans="1:9" ht="45">
      <c r="A1684" s="6">
        <v>1682</v>
      </c>
      <c r="B1684" s="68" t="s">
        <v>1662</v>
      </c>
      <c r="C1684" s="25" t="str">
        <f>IF(D1684=2,"NO","YES")</f>
        <v>YES</v>
      </c>
      <c r="D1684" s="69">
        <f t="shared" si="32"/>
        <v>1.4326470588235294</v>
      </c>
      <c r="E1684" s="1">
        <v>3.5386382352941177</v>
      </c>
      <c r="F1684" s="26">
        <v>9742</v>
      </c>
      <c r="G1684" s="425">
        <v>42570</v>
      </c>
      <c r="H1684" s="3" t="s">
        <v>1637</v>
      </c>
      <c r="I1684" s="4"/>
    </row>
    <row r="1685" spans="1:9" ht="45">
      <c r="A1685" s="6">
        <v>1683</v>
      </c>
      <c r="B1685" s="68" t="s">
        <v>1663</v>
      </c>
      <c r="C1685" s="25" t="str">
        <f>IF(D1685=2,"NO","YES")</f>
        <v>YES</v>
      </c>
      <c r="D1685" s="69">
        <f t="shared" si="32"/>
        <v>1.5742647058823529</v>
      </c>
      <c r="E1685" s="1">
        <v>3.8884338235294118</v>
      </c>
      <c r="F1685" s="26">
        <v>10705</v>
      </c>
      <c r="G1685" s="425">
        <v>42570</v>
      </c>
      <c r="H1685" s="3" t="s">
        <v>1637</v>
      </c>
      <c r="I1685" s="4"/>
    </row>
    <row r="1686" spans="1:9" ht="45">
      <c r="A1686" s="6">
        <v>1684</v>
      </c>
      <c r="B1686" s="68" t="s">
        <v>1664</v>
      </c>
      <c r="C1686" s="25" t="str">
        <f>IF(D1686=2,"NO","YES")</f>
        <v>YES</v>
      </c>
      <c r="D1686" s="69">
        <f t="shared" si="32"/>
        <v>1.9951470588235294</v>
      </c>
      <c r="E1686" s="1">
        <v>4.9280132352941184</v>
      </c>
      <c r="F1686" s="26">
        <v>13567</v>
      </c>
      <c r="G1686" s="425">
        <v>42570</v>
      </c>
      <c r="H1686" s="3" t="s">
        <v>1637</v>
      </c>
      <c r="I1686" s="4"/>
    </row>
    <row r="1687" spans="1:9" ht="60">
      <c r="A1687" s="6">
        <v>1685</v>
      </c>
      <c r="B1687" s="68" t="s">
        <v>1665</v>
      </c>
      <c r="C1687" s="25" t="str">
        <f>IF(D1687=2,"NO","YES")</f>
        <v>YES</v>
      </c>
      <c r="D1687" s="69">
        <f t="shared" si="32"/>
        <v>1.9991176470588234</v>
      </c>
      <c r="E1687" s="1">
        <v>4.9378205882352946</v>
      </c>
      <c r="F1687" s="26">
        <v>13594</v>
      </c>
      <c r="G1687" s="425">
        <v>42570</v>
      </c>
      <c r="H1687" s="3" t="s">
        <v>1637</v>
      </c>
      <c r="I1687" s="4"/>
    </row>
    <row r="1688" spans="1:9" ht="30">
      <c r="A1688" s="6">
        <v>1686</v>
      </c>
      <c r="B1688" s="28" t="s">
        <v>1666</v>
      </c>
      <c r="C1688" s="25" t="str">
        <f>IF(D1688=2,"NO","YES")</f>
        <v>YES</v>
      </c>
      <c r="D1688" s="29">
        <f>F1688/6800</f>
        <v>0.72</v>
      </c>
      <c r="E1688" s="1">
        <v>1.7784</v>
      </c>
      <c r="F1688" s="30">
        <v>4896</v>
      </c>
      <c r="G1688" s="109">
        <v>42656</v>
      </c>
      <c r="H1688" s="3" t="s">
        <v>1637</v>
      </c>
      <c r="I1688" s="4"/>
    </row>
    <row r="1689" spans="1:9" ht="30">
      <c r="A1689" s="6">
        <v>1687</v>
      </c>
      <c r="B1689" s="32" t="s">
        <v>1667</v>
      </c>
      <c r="C1689" s="25" t="str">
        <f>IF(D1689=2,"NO","YES")</f>
        <v>YES</v>
      </c>
      <c r="D1689" s="29">
        <f>F1689/6800</f>
        <v>0.61</v>
      </c>
      <c r="E1689" s="1">
        <v>1.5067000000000002</v>
      </c>
      <c r="F1689" s="30">
        <v>4148</v>
      </c>
      <c r="G1689" s="109">
        <v>42656</v>
      </c>
      <c r="H1689" s="3" t="s">
        <v>1637</v>
      </c>
      <c r="I1689" s="4"/>
    </row>
    <row r="1690" spans="1:9" ht="30">
      <c r="A1690" s="6">
        <v>1688</v>
      </c>
      <c r="B1690" s="28" t="s">
        <v>1668</v>
      </c>
      <c r="C1690" s="25" t="str">
        <f>IF(D1690=2,"NO","YES")</f>
        <v>YES</v>
      </c>
      <c r="D1690" s="29">
        <f>F1690/6800</f>
        <v>0.16</v>
      </c>
      <c r="E1690" s="1">
        <v>0.39520000000000005</v>
      </c>
      <c r="F1690" s="30">
        <v>1088</v>
      </c>
      <c r="G1690" s="109">
        <v>42656</v>
      </c>
      <c r="H1690" s="3" t="s">
        <v>1637</v>
      </c>
      <c r="I1690" s="4"/>
    </row>
    <row r="1691" spans="1:9">
      <c r="A1691" s="6">
        <v>1689</v>
      </c>
      <c r="B1691" s="32" t="s">
        <v>1669</v>
      </c>
      <c r="C1691" s="25" t="str">
        <f>IF(D1691=2,"NO","YES")</f>
        <v>YES</v>
      </c>
      <c r="D1691" s="29">
        <f>F1691/6800</f>
        <v>0.09</v>
      </c>
      <c r="E1691" s="1">
        <v>0.2223</v>
      </c>
      <c r="F1691" s="30">
        <v>612</v>
      </c>
      <c r="G1691" s="109">
        <v>42656</v>
      </c>
      <c r="H1691" s="3" t="s">
        <v>1637</v>
      </c>
      <c r="I1691" s="4"/>
    </row>
    <row r="1692" spans="1:9" ht="30">
      <c r="A1692" s="6">
        <v>1690</v>
      </c>
      <c r="B1692" s="71" t="s">
        <v>1670</v>
      </c>
      <c r="C1692" s="25" t="str">
        <f>IF(D1692=2,"NO","YES")</f>
        <v>YES</v>
      </c>
      <c r="D1692" s="72">
        <f t="shared" ref="D1692:D1755" si="33">F1692/6800</f>
        <v>1.6</v>
      </c>
      <c r="E1692" s="1">
        <v>3.9520000000000004</v>
      </c>
      <c r="F1692" s="54">
        <v>10880</v>
      </c>
      <c r="G1692" s="93">
        <v>42706</v>
      </c>
      <c r="H1692" s="3" t="s">
        <v>1671</v>
      </c>
      <c r="I1692" s="4"/>
    </row>
    <row r="1693" spans="1:9" ht="30">
      <c r="A1693" s="6">
        <v>1691</v>
      </c>
      <c r="B1693" s="71" t="s">
        <v>1672</v>
      </c>
      <c r="C1693" s="25" t="str">
        <f>IF(D1693=2,"NO","YES")</f>
        <v>YES</v>
      </c>
      <c r="D1693" s="72">
        <f t="shared" si="33"/>
        <v>1.6</v>
      </c>
      <c r="E1693" s="1">
        <v>3.9520000000000004</v>
      </c>
      <c r="F1693" s="54">
        <v>10880</v>
      </c>
      <c r="G1693" s="93">
        <v>42706</v>
      </c>
      <c r="H1693" s="3" t="s">
        <v>1671</v>
      </c>
      <c r="I1693" s="4"/>
    </row>
    <row r="1694" spans="1:9" ht="30">
      <c r="A1694" s="6">
        <v>1692</v>
      </c>
      <c r="B1694" s="73" t="s">
        <v>1673</v>
      </c>
      <c r="C1694" s="25" t="str">
        <f>IF(D1694=2,"NO","YES")</f>
        <v>YES</v>
      </c>
      <c r="D1694" s="61">
        <f t="shared" si="33"/>
        <v>1.28</v>
      </c>
      <c r="E1694" s="1">
        <v>3.1616000000000004</v>
      </c>
      <c r="F1694" s="61">
        <v>8704</v>
      </c>
      <c r="G1694" s="95">
        <v>42711</v>
      </c>
      <c r="H1694" s="3" t="s">
        <v>1671</v>
      </c>
      <c r="I1694" s="4"/>
    </row>
    <row r="1695" spans="1:9" ht="30">
      <c r="A1695" s="6">
        <v>1693</v>
      </c>
      <c r="B1695" s="73" t="s">
        <v>1674</v>
      </c>
      <c r="C1695" s="25" t="str">
        <f>IF(D1695=2,"NO","YES")</f>
        <v>YES</v>
      </c>
      <c r="D1695" s="61">
        <f t="shared" si="33"/>
        <v>0.75</v>
      </c>
      <c r="E1695" s="1">
        <v>1.8525</v>
      </c>
      <c r="F1695" s="61">
        <v>5100</v>
      </c>
      <c r="G1695" s="95">
        <v>42711</v>
      </c>
      <c r="H1695" s="3" t="s">
        <v>1671</v>
      </c>
      <c r="I1695" s="4"/>
    </row>
    <row r="1696" spans="1:9" ht="45">
      <c r="A1696" s="6">
        <v>1694</v>
      </c>
      <c r="B1696" s="71" t="s">
        <v>1675</v>
      </c>
      <c r="C1696" s="25" t="str">
        <f>IF(D1696=2,"NO","YES")</f>
        <v>YES</v>
      </c>
      <c r="D1696" s="61">
        <f t="shared" si="33"/>
        <v>1.63</v>
      </c>
      <c r="E1696" s="1">
        <v>4.0261000000000005</v>
      </c>
      <c r="F1696" s="61">
        <v>11084</v>
      </c>
      <c r="G1696" s="95">
        <v>42711</v>
      </c>
      <c r="H1696" s="3" t="s">
        <v>1671</v>
      </c>
      <c r="I1696" s="4"/>
    </row>
    <row r="1697" spans="1:9">
      <c r="A1697" s="6">
        <v>1695</v>
      </c>
      <c r="B1697" s="74" t="s">
        <v>1676</v>
      </c>
      <c r="C1697" s="25" t="str">
        <f>IF(D1697=2,"NO","YES")</f>
        <v>YES</v>
      </c>
      <c r="D1697" s="61">
        <f t="shared" si="33"/>
        <v>0.24</v>
      </c>
      <c r="E1697" s="1">
        <v>0.59279999999999999</v>
      </c>
      <c r="F1697" s="61">
        <v>1632</v>
      </c>
      <c r="G1697" s="95">
        <v>42711</v>
      </c>
      <c r="H1697" s="3" t="s">
        <v>1671</v>
      </c>
      <c r="I1697" s="4"/>
    </row>
    <row r="1698" spans="1:9" ht="30">
      <c r="A1698" s="6">
        <v>1696</v>
      </c>
      <c r="B1698" s="71" t="s">
        <v>1677</v>
      </c>
      <c r="C1698" s="25" t="str">
        <f>IF(D1698=2,"NO","YES")</f>
        <v>YES</v>
      </c>
      <c r="D1698" s="61">
        <f t="shared" si="33"/>
        <v>0.19</v>
      </c>
      <c r="E1698" s="1">
        <v>0.46930000000000005</v>
      </c>
      <c r="F1698" s="61">
        <v>1292</v>
      </c>
      <c r="G1698" s="95">
        <v>42711</v>
      </c>
      <c r="H1698" s="3" t="s">
        <v>1671</v>
      </c>
      <c r="I1698" s="4"/>
    </row>
    <row r="1699" spans="1:9">
      <c r="A1699" s="6">
        <v>1697</v>
      </c>
      <c r="B1699" s="74" t="s">
        <v>1678</v>
      </c>
      <c r="C1699" s="25" t="str">
        <f>IF(D1699=2,"NO","YES")</f>
        <v>YES</v>
      </c>
      <c r="D1699" s="61">
        <f t="shared" si="33"/>
        <v>0.27</v>
      </c>
      <c r="E1699" s="1">
        <v>0.66690000000000005</v>
      </c>
      <c r="F1699" s="61">
        <v>1836</v>
      </c>
      <c r="G1699" s="95">
        <v>42711</v>
      </c>
      <c r="H1699" s="3" t="s">
        <v>1671</v>
      </c>
      <c r="I1699" s="4"/>
    </row>
    <row r="1700" spans="1:9" ht="30">
      <c r="A1700" s="6">
        <v>1698</v>
      </c>
      <c r="B1700" s="71" t="s">
        <v>1679</v>
      </c>
      <c r="C1700" s="25" t="str">
        <f>IF(D1700=2,"NO","YES")</f>
        <v>YES</v>
      </c>
      <c r="D1700" s="61">
        <f t="shared" si="33"/>
        <v>0.74</v>
      </c>
      <c r="E1700" s="1">
        <v>1.8278000000000001</v>
      </c>
      <c r="F1700" s="15">
        <v>5032</v>
      </c>
      <c r="G1700" s="95">
        <v>42711</v>
      </c>
      <c r="H1700" s="3" t="s">
        <v>1671</v>
      </c>
      <c r="I1700" s="4"/>
    </row>
    <row r="1701" spans="1:9" ht="30">
      <c r="A1701" s="6">
        <v>1699</v>
      </c>
      <c r="B1701" s="73" t="s">
        <v>1680</v>
      </c>
      <c r="C1701" s="25" t="str">
        <f>IF(D1701=2,"NO","YES")</f>
        <v>YES</v>
      </c>
      <c r="D1701" s="61">
        <f t="shared" si="33"/>
        <v>0.48</v>
      </c>
      <c r="E1701" s="1">
        <v>1.1856</v>
      </c>
      <c r="F1701" s="33">
        <v>3264</v>
      </c>
      <c r="G1701" s="97">
        <v>42728</v>
      </c>
      <c r="H1701" s="3" t="s">
        <v>1671</v>
      </c>
      <c r="I1701" s="4"/>
    </row>
    <row r="1702" spans="1:9" ht="45">
      <c r="A1702" s="6">
        <v>1700</v>
      </c>
      <c r="B1702" s="73" t="s">
        <v>1681</v>
      </c>
      <c r="C1702" s="25" t="str">
        <f>IF(D1702=2,"NO","YES")</f>
        <v>YES</v>
      </c>
      <c r="D1702" s="61">
        <f t="shared" si="33"/>
        <v>0.12</v>
      </c>
      <c r="E1702" s="1">
        <v>0.2964</v>
      </c>
      <c r="F1702" s="33">
        <v>816</v>
      </c>
      <c r="G1702" s="97">
        <v>42728</v>
      </c>
      <c r="H1702" s="3" t="s">
        <v>1671</v>
      </c>
      <c r="I1702" s="4"/>
    </row>
    <row r="1703" spans="1:9" ht="30">
      <c r="A1703" s="6">
        <v>1701</v>
      </c>
      <c r="B1703" s="73" t="s">
        <v>1682</v>
      </c>
      <c r="C1703" s="25" t="str">
        <f>IF(D1703=2,"NO","YES")</f>
        <v>YES</v>
      </c>
      <c r="D1703" s="61">
        <f t="shared" si="33"/>
        <v>0.4</v>
      </c>
      <c r="E1703" s="1">
        <v>0.9880000000000001</v>
      </c>
      <c r="F1703" s="33">
        <v>2720</v>
      </c>
      <c r="G1703" s="97">
        <v>42728</v>
      </c>
      <c r="H1703" s="3" t="s">
        <v>1671</v>
      </c>
      <c r="I1703" s="4"/>
    </row>
    <row r="1704" spans="1:9" ht="30">
      <c r="A1704" s="6">
        <v>1702</v>
      </c>
      <c r="B1704" s="73" t="s">
        <v>1683</v>
      </c>
      <c r="C1704" s="25" t="str">
        <f>IF(D1704=2,"NO","YES")</f>
        <v>YES</v>
      </c>
      <c r="D1704" s="61">
        <f t="shared" si="33"/>
        <v>0.57999999999999996</v>
      </c>
      <c r="E1704" s="1">
        <v>1.4326000000000001</v>
      </c>
      <c r="F1704" s="33">
        <v>3944</v>
      </c>
      <c r="G1704" s="97">
        <v>42728</v>
      </c>
      <c r="H1704" s="3" t="s">
        <v>1671</v>
      </c>
      <c r="I1704" s="4"/>
    </row>
    <row r="1705" spans="1:9">
      <c r="A1705" s="6">
        <v>1703</v>
      </c>
      <c r="B1705" s="74" t="s">
        <v>1684</v>
      </c>
      <c r="C1705" s="25" t="str">
        <f>IF(D1705=2,"NO","YES")</f>
        <v>YES</v>
      </c>
      <c r="D1705" s="61">
        <f t="shared" si="33"/>
        <v>0.32</v>
      </c>
      <c r="E1705" s="1">
        <v>0.7904000000000001</v>
      </c>
      <c r="F1705" s="33">
        <v>2176</v>
      </c>
      <c r="G1705" s="97">
        <v>42728</v>
      </c>
      <c r="H1705" s="3" t="s">
        <v>1671</v>
      </c>
      <c r="I1705" s="4"/>
    </row>
    <row r="1706" spans="1:9">
      <c r="A1706" s="6">
        <v>1704</v>
      </c>
      <c r="B1706" s="74" t="s">
        <v>1685</v>
      </c>
      <c r="C1706" s="25" t="str">
        <f>IF(D1706=2,"NO","YES")</f>
        <v>YES</v>
      </c>
      <c r="D1706" s="61">
        <f t="shared" si="33"/>
        <v>0.52</v>
      </c>
      <c r="E1706" s="1">
        <v>1.2844000000000002</v>
      </c>
      <c r="F1706" s="33">
        <v>3536</v>
      </c>
      <c r="G1706" s="97">
        <v>42728</v>
      </c>
      <c r="H1706" s="3" t="s">
        <v>1671</v>
      </c>
      <c r="I1706" s="4"/>
    </row>
    <row r="1707" spans="1:9" ht="30">
      <c r="A1707" s="6">
        <v>1705</v>
      </c>
      <c r="B1707" s="71" t="s">
        <v>1686</v>
      </c>
      <c r="C1707" s="25" t="str">
        <f>IF(D1707=2,"NO","YES")</f>
        <v>YES</v>
      </c>
      <c r="D1707" s="61">
        <f t="shared" si="33"/>
        <v>0.37</v>
      </c>
      <c r="E1707" s="1">
        <v>0.91390000000000005</v>
      </c>
      <c r="F1707" s="33">
        <v>2516</v>
      </c>
      <c r="G1707" s="97">
        <v>42728</v>
      </c>
      <c r="H1707" s="3" t="s">
        <v>1671</v>
      </c>
      <c r="I1707" s="4"/>
    </row>
    <row r="1708" spans="1:9">
      <c r="A1708" s="6">
        <v>1706</v>
      </c>
      <c r="B1708" s="38" t="s">
        <v>1687</v>
      </c>
      <c r="C1708" s="25" t="str">
        <f>IF(D1708=2,"NO","YES")</f>
        <v>YES</v>
      </c>
      <c r="D1708" s="39">
        <f t="shared" si="33"/>
        <v>0.25</v>
      </c>
      <c r="E1708" s="1">
        <v>0.61750000000000005</v>
      </c>
      <c r="F1708" s="39">
        <v>1700</v>
      </c>
      <c r="G1708" s="99">
        <v>42612</v>
      </c>
      <c r="H1708" s="3" t="s">
        <v>1671</v>
      </c>
      <c r="I1708" s="4"/>
    </row>
    <row r="1709" spans="1:9">
      <c r="A1709" s="6">
        <v>1707</v>
      </c>
      <c r="B1709" s="38" t="s">
        <v>1688</v>
      </c>
      <c r="C1709" s="25" t="str">
        <f>IF(D1709=2,"NO","YES")</f>
        <v>YES</v>
      </c>
      <c r="D1709" s="39">
        <f t="shared" si="33"/>
        <v>0.4</v>
      </c>
      <c r="E1709" s="1">
        <v>0.9880000000000001</v>
      </c>
      <c r="F1709" s="39">
        <v>2720</v>
      </c>
      <c r="G1709" s="99">
        <v>42612</v>
      </c>
      <c r="H1709" s="3" t="s">
        <v>1671</v>
      </c>
      <c r="I1709" s="4"/>
    </row>
    <row r="1710" spans="1:9" ht="45">
      <c r="A1710" s="6">
        <v>1708</v>
      </c>
      <c r="B1710" s="65" t="s">
        <v>1689</v>
      </c>
      <c r="C1710" s="25" t="str">
        <f>IF(D1710=2,"NO","YES")</f>
        <v>YES</v>
      </c>
      <c r="D1710" s="39">
        <f t="shared" si="33"/>
        <v>0.71</v>
      </c>
      <c r="E1710" s="1">
        <v>1.7537</v>
      </c>
      <c r="F1710" s="75">
        <v>4828</v>
      </c>
      <c r="G1710" s="89">
        <v>42570</v>
      </c>
      <c r="H1710" s="3" t="s">
        <v>1671</v>
      </c>
      <c r="I1710" s="4"/>
    </row>
    <row r="1711" spans="1:9" ht="30">
      <c r="A1711" s="6">
        <v>1709</v>
      </c>
      <c r="B1711" s="65" t="s">
        <v>1690</v>
      </c>
      <c r="C1711" s="25" t="str">
        <f>IF(D1711=2,"NO","YES")</f>
        <v>YES</v>
      </c>
      <c r="D1711" s="39">
        <f t="shared" si="33"/>
        <v>0.98</v>
      </c>
      <c r="E1711" s="1">
        <v>2.4206000000000003</v>
      </c>
      <c r="F1711" s="75">
        <v>6664</v>
      </c>
      <c r="G1711" s="89">
        <v>42570</v>
      </c>
      <c r="H1711" s="3" t="s">
        <v>1671</v>
      </c>
      <c r="I1711" s="4"/>
    </row>
    <row r="1712" spans="1:9" ht="45">
      <c r="A1712" s="6">
        <v>1710</v>
      </c>
      <c r="B1712" s="65" t="s">
        <v>544</v>
      </c>
      <c r="C1712" s="25" t="str">
        <f>IF(D1712=2,"NO","YES")</f>
        <v>YES</v>
      </c>
      <c r="D1712" s="39">
        <f t="shared" si="33"/>
        <v>0.54</v>
      </c>
      <c r="E1712" s="1">
        <v>1.3338000000000001</v>
      </c>
      <c r="F1712" s="75">
        <v>3672</v>
      </c>
      <c r="G1712" s="89">
        <v>42570</v>
      </c>
      <c r="H1712" s="3" t="s">
        <v>1671</v>
      </c>
      <c r="I1712" s="4"/>
    </row>
    <row r="1713" spans="1:9" ht="45">
      <c r="A1713" s="6">
        <v>1711</v>
      </c>
      <c r="B1713" s="65" t="s">
        <v>1691</v>
      </c>
      <c r="C1713" s="25" t="str">
        <f>IF(D1713=2,"NO","YES")</f>
        <v>YES</v>
      </c>
      <c r="D1713" s="39">
        <f t="shared" si="33"/>
        <v>0.53</v>
      </c>
      <c r="E1713" s="1">
        <v>1.3091000000000002</v>
      </c>
      <c r="F1713" s="75">
        <v>3604</v>
      </c>
      <c r="G1713" s="89">
        <v>42570</v>
      </c>
      <c r="H1713" s="3" t="s">
        <v>1671</v>
      </c>
      <c r="I1713" s="4"/>
    </row>
    <row r="1714" spans="1:9" ht="45">
      <c r="A1714" s="6">
        <v>1712</v>
      </c>
      <c r="B1714" s="65" t="s">
        <v>1692</v>
      </c>
      <c r="C1714" s="25" t="str">
        <f>IF(D1714=2,"NO","YES")</f>
        <v>YES</v>
      </c>
      <c r="D1714" s="39">
        <f t="shared" si="33"/>
        <v>0.97</v>
      </c>
      <c r="E1714" s="1">
        <v>2.3959000000000001</v>
      </c>
      <c r="F1714" s="75">
        <v>6596</v>
      </c>
      <c r="G1714" s="89">
        <v>42570</v>
      </c>
      <c r="H1714" s="3" t="s">
        <v>1671</v>
      </c>
      <c r="I1714" s="4"/>
    </row>
    <row r="1715" spans="1:9" ht="45">
      <c r="A1715" s="6">
        <v>1713</v>
      </c>
      <c r="B1715" s="65" t="s">
        <v>1693</v>
      </c>
      <c r="C1715" s="25" t="str">
        <f>IF(D1715=2,"NO","YES")</f>
        <v>YES</v>
      </c>
      <c r="D1715" s="39">
        <f t="shared" si="33"/>
        <v>0.24</v>
      </c>
      <c r="E1715" s="1">
        <v>0.59279999999999999</v>
      </c>
      <c r="F1715" s="75">
        <v>1632</v>
      </c>
      <c r="G1715" s="89">
        <v>42570</v>
      </c>
      <c r="H1715" s="3" t="s">
        <v>1671</v>
      </c>
      <c r="I1715" s="4"/>
    </row>
    <row r="1716" spans="1:9" ht="45">
      <c r="A1716" s="6">
        <v>1714</v>
      </c>
      <c r="B1716" s="65" t="s">
        <v>1694</v>
      </c>
      <c r="C1716" s="25" t="str">
        <f>IF(D1716=2,"NO","YES")</f>
        <v>YES</v>
      </c>
      <c r="D1716" s="39">
        <f t="shared" si="33"/>
        <v>0.37</v>
      </c>
      <c r="E1716" s="1">
        <v>0.91390000000000005</v>
      </c>
      <c r="F1716" s="75">
        <v>2516</v>
      </c>
      <c r="G1716" s="89">
        <v>42570</v>
      </c>
      <c r="H1716" s="3" t="s">
        <v>1671</v>
      </c>
      <c r="I1716" s="4"/>
    </row>
    <row r="1717" spans="1:9" ht="45">
      <c r="A1717" s="6">
        <v>1715</v>
      </c>
      <c r="B1717" s="65" t="s">
        <v>1695</v>
      </c>
      <c r="C1717" s="25" t="str">
        <f>IF(D1717=2,"NO","YES")</f>
        <v>YES</v>
      </c>
      <c r="D1717" s="39">
        <f t="shared" si="33"/>
        <v>1.62</v>
      </c>
      <c r="E1717" s="1">
        <v>4.0014000000000003</v>
      </c>
      <c r="F1717" s="75">
        <v>11016</v>
      </c>
      <c r="G1717" s="89">
        <v>42570</v>
      </c>
      <c r="H1717" s="3" t="s">
        <v>1671</v>
      </c>
      <c r="I1717" s="4"/>
    </row>
    <row r="1718" spans="1:9" ht="30">
      <c r="A1718" s="6">
        <v>1716</v>
      </c>
      <c r="B1718" s="65" t="s">
        <v>1696</v>
      </c>
      <c r="C1718" s="25" t="str">
        <f>IF(D1718=2,"NO","YES")</f>
        <v>YES</v>
      </c>
      <c r="D1718" s="39">
        <f t="shared" si="33"/>
        <v>0.48</v>
      </c>
      <c r="E1718" s="1">
        <v>1.1856</v>
      </c>
      <c r="F1718" s="75">
        <v>3264</v>
      </c>
      <c r="G1718" s="89">
        <v>42570</v>
      </c>
      <c r="H1718" s="3" t="s">
        <v>1671</v>
      </c>
      <c r="I1718" s="4"/>
    </row>
    <row r="1719" spans="1:9" ht="45">
      <c r="A1719" s="6">
        <v>1717</v>
      </c>
      <c r="B1719" s="65" t="s">
        <v>1697</v>
      </c>
      <c r="C1719" s="25" t="str">
        <f>IF(D1719=2,"NO","YES")</f>
        <v>YES</v>
      </c>
      <c r="D1719" s="39">
        <f t="shared" si="33"/>
        <v>0.56999999999999995</v>
      </c>
      <c r="E1719" s="1">
        <v>1.4078999999999999</v>
      </c>
      <c r="F1719" s="75">
        <v>3876</v>
      </c>
      <c r="G1719" s="89">
        <v>42570</v>
      </c>
      <c r="H1719" s="3" t="s">
        <v>1671</v>
      </c>
      <c r="I1719" s="4"/>
    </row>
    <row r="1720" spans="1:9" ht="45">
      <c r="A1720" s="6">
        <v>1718</v>
      </c>
      <c r="B1720" s="65" t="s">
        <v>1698</v>
      </c>
      <c r="C1720" s="25" t="str">
        <f>IF(D1720=2,"NO","YES")</f>
        <v>YES</v>
      </c>
      <c r="D1720" s="39">
        <f t="shared" si="33"/>
        <v>1.3</v>
      </c>
      <c r="E1720" s="1">
        <v>3.2110000000000003</v>
      </c>
      <c r="F1720" s="75">
        <v>8840</v>
      </c>
      <c r="G1720" s="89">
        <v>42570</v>
      </c>
      <c r="H1720" s="3" t="s">
        <v>1671</v>
      </c>
      <c r="I1720" s="4"/>
    </row>
    <row r="1721" spans="1:9" ht="45">
      <c r="A1721" s="6">
        <v>1719</v>
      </c>
      <c r="B1721" s="65" t="s">
        <v>523</v>
      </c>
      <c r="C1721" s="25" t="str">
        <f>IF(D1721=2,"NO","YES")</f>
        <v>YES</v>
      </c>
      <c r="D1721" s="39">
        <f t="shared" si="33"/>
        <v>1.61</v>
      </c>
      <c r="E1721" s="1">
        <v>3.9767000000000006</v>
      </c>
      <c r="F1721" s="75">
        <v>10948</v>
      </c>
      <c r="G1721" s="89">
        <v>42570</v>
      </c>
      <c r="H1721" s="3" t="s">
        <v>1671</v>
      </c>
      <c r="I1721" s="4"/>
    </row>
    <row r="1722" spans="1:9" ht="30">
      <c r="A1722" s="6">
        <v>1720</v>
      </c>
      <c r="B1722" s="65" t="s">
        <v>1699</v>
      </c>
      <c r="C1722" s="25" t="str">
        <f>IF(D1722=2,"NO","YES")</f>
        <v>YES</v>
      </c>
      <c r="D1722" s="39">
        <f t="shared" si="33"/>
        <v>0.15</v>
      </c>
      <c r="E1722" s="1">
        <v>0.3705</v>
      </c>
      <c r="F1722" s="75">
        <v>1020</v>
      </c>
      <c r="G1722" s="89">
        <v>42570</v>
      </c>
      <c r="H1722" s="3" t="s">
        <v>1671</v>
      </c>
      <c r="I1722" s="4"/>
    </row>
    <row r="1723" spans="1:9" ht="45">
      <c r="A1723" s="6">
        <v>1721</v>
      </c>
      <c r="B1723" s="65" t="s">
        <v>1700</v>
      </c>
      <c r="C1723" s="25" t="str">
        <f>IF(D1723=2,"NO","YES")</f>
        <v>YES</v>
      </c>
      <c r="D1723" s="39">
        <f t="shared" si="33"/>
        <v>0.25</v>
      </c>
      <c r="E1723" s="1">
        <v>0.61750000000000005</v>
      </c>
      <c r="F1723" s="75">
        <v>1700</v>
      </c>
      <c r="G1723" s="89">
        <v>42570</v>
      </c>
      <c r="H1723" s="3" t="s">
        <v>1671</v>
      </c>
      <c r="I1723" s="4"/>
    </row>
    <row r="1724" spans="1:9" ht="45">
      <c r="A1724" s="6">
        <v>1722</v>
      </c>
      <c r="B1724" s="65" t="s">
        <v>1701</v>
      </c>
      <c r="C1724" s="25" t="str">
        <f>IF(D1724=2,"NO","YES")</f>
        <v>YES</v>
      </c>
      <c r="D1724" s="39">
        <f t="shared" si="33"/>
        <v>0.83</v>
      </c>
      <c r="E1724" s="1">
        <v>2.0501</v>
      </c>
      <c r="F1724" s="75">
        <v>5644</v>
      </c>
      <c r="G1724" s="89">
        <v>42570</v>
      </c>
      <c r="H1724" s="3" t="s">
        <v>1671</v>
      </c>
      <c r="I1724" s="4"/>
    </row>
    <row r="1725" spans="1:9" ht="45">
      <c r="A1725" s="6">
        <v>1723</v>
      </c>
      <c r="B1725" s="65" t="s">
        <v>1702</v>
      </c>
      <c r="C1725" s="25" t="str">
        <f>IF(D1725=2,"NO","YES")</f>
        <v>YES</v>
      </c>
      <c r="D1725" s="39">
        <f t="shared" si="33"/>
        <v>0.57999999999999996</v>
      </c>
      <c r="E1725" s="1">
        <v>1.4326000000000001</v>
      </c>
      <c r="F1725" s="75">
        <v>3944</v>
      </c>
      <c r="G1725" s="89">
        <v>42570</v>
      </c>
      <c r="H1725" s="3" t="s">
        <v>1671</v>
      </c>
      <c r="I1725" s="4"/>
    </row>
    <row r="1726" spans="1:9" ht="45">
      <c r="A1726" s="6">
        <v>1724</v>
      </c>
      <c r="B1726" s="65" t="s">
        <v>1703</v>
      </c>
      <c r="C1726" s="25" t="str">
        <f>IF(D1726=2,"NO","YES")</f>
        <v>YES</v>
      </c>
      <c r="D1726" s="39">
        <f t="shared" si="33"/>
        <v>0.59</v>
      </c>
      <c r="E1726" s="1">
        <v>1.4573</v>
      </c>
      <c r="F1726" s="75">
        <v>4012</v>
      </c>
      <c r="G1726" s="89">
        <v>42570</v>
      </c>
      <c r="H1726" s="3" t="s">
        <v>1671</v>
      </c>
      <c r="I1726" s="4"/>
    </row>
    <row r="1727" spans="1:9" ht="45">
      <c r="A1727" s="6">
        <v>1725</v>
      </c>
      <c r="B1727" s="65" t="s">
        <v>1704</v>
      </c>
      <c r="C1727" s="25" t="str">
        <f>IF(D1727=2,"NO","YES")</f>
        <v>YES</v>
      </c>
      <c r="D1727" s="39">
        <f t="shared" si="33"/>
        <v>0.51</v>
      </c>
      <c r="E1727" s="1">
        <v>1.2597</v>
      </c>
      <c r="F1727" s="75">
        <v>3468</v>
      </c>
      <c r="G1727" s="89">
        <v>42570</v>
      </c>
      <c r="H1727" s="3" t="s">
        <v>1671</v>
      </c>
      <c r="I1727" s="4"/>
    </row>
    <row r="1728" spans="1:9" ht="45">
      <c r="A1728" s="6">
        <v>1726</v>
      </c>
      <c r="B1728" s="65" t="s">
        <v>1705</v>
      </c>
      <c r="C1728" s="25" t="str">
        <f>IF(D1728=2,"NO","YES")</f>
        <v>YES</v>
      </c>
      <c r="D1728" s="39">
        <f t="shared" si="33"/>
        <v>1.18</v>
      </c>
      <c r="E1728" s="1">
        <v>2.9146000000000001</v>
      </c>
      <c r="F1728" s="75">
        <v>8024</v>
      </c>
      <c r="G1728" s="89">
        <v>42570</v>
      </c>
      <c r="H1728" s="3" t="s">
        <v>1671</v>
      </c>
      <c r="I1728" s="4"/>
    </row>
    <row r="1729" spans="1:9" ht="45">
      <c r="A1729" s="6">
        <v>1727</v>
      </c>
      <c r="B1729" s="65" t="s">
        <v>1706</v>
      </c>
      <c r="C1729" s="25" t="str">
        <f>IF(D1729=2,"NO","YES")</f>
        <v>YES</v>
      </c>
      <c r="D1729" s="39">
        <f t="shared" si="33"/>
        <v>1.07</v>
      </c>
      <c r="E1729" s="1">
        <v>2.6429000000000005</v>
      </c>
      <c r="F1729" s="75">
        <v>7276</v>
      </c>
      <c r="G1729" s="89">
        <v>42570</v>
      </c>
      <c r="H1729" s="3" t="s">
        <v>1671</v>
      </c>
      <c r="I1729" s="4"/>
    </row>
    <row r="1730" spans="1:9" ht="45">
      <c r="A1730" s="6">
        <v>1728</v>
      </c>
      <c r="B1730" s="65" t="s">
        <v>1707</v>
      </c>
      <c r="C1730" s="25" t="str">
        <f>IF(D1730=2,"NO","YES")</f>
        <v>NO</v>
      </c>
      <c r="D1730" s="39">
        <f t="shared" si="33"/>
        <v>2</v>
      </c>
      <c r="E1730" s="1">
        <v>4.9400000000000004</v>
      </c>
      <c r="F1730" s="75">
        <v>13600</v>
      </c>
      <c r="G1730" s="89">
        <v>42570</v>
      </c>
      <c r="H1730" s="3" t="s">
        <v>1671</v>
      </c>
      <c r="I1730" s="4"/>
    </row>
    <row r="1731" spans="1:9" ht="45">
      <c r="A1731" s="6">
        <v>1729</v>
      </c>
      <c r="B1731" s="65" t="s">
        <v>1708</v>
      </c>
      <c r="C1731" s="25" t="str">
        <f>IF(D1731=2,"NO","YES")</f>
        <v>YES</v>
      </c>
      <c r="D1731" s="39">
        <f t="shared" si="33"/>
        <v>0.06</v>
      </c>
      <c r="E1731" s="1">
        <v>0.1482</v>
      </c>
      <c r="F1731" s="75">
        <v>408</v>
      </c>
      <c r="G1731" s="89">
        <v>42570</v>
      </c>
      <c r="H1731" s="3" t="s">
        <v>1671</v>
      </c>
      <c r="I1731" s="4"/>
    </row>
    <row r="1732" spans="1:9" ht="30">
      <c r="A1732" s="6">
        <v>1730</v>
      </c>
      <c r="B1732" s="65" t="s">
        <v>1709</v>
      </c>
      <c r="C1732" s="25" t="str">
        <f>IF(D1732=2,"NO","YES")</f>
        <v>YES</v>
      </c>
      <c r="D1732" s="39">
        <f t="shared" si="33"/>
        <v>0.15</v>
      </c>
      <c r="E1732" s="1">
        <v>0.3705</v>
      </c>
      <c r="F1732" s="75">
        <v>1020</v>
      </c>
      <c r="G1732" s="89">
        <v>42570</v>
      </c>
      <c r="H1732" s="3" t="s">
        <v>1671</v>
      </c>
      <c r="I1732" s="4"/>
    </row>
    <row r="1733" spans="1:9" ht="30">
      <c r="A1733" s="6">
        <v>1731</v>
      </c>
      <c r="B1733" s="65" t="s">
        <v>1710</v>
      </c>
      <c r="C1733" s="25" t="str">
        <f>IF(D1733=2,"NO","YES")</f>
        <v>YES</v>
      </c>
      <c r="D1733" s="39">
        <f t="shared" si="33"/>
        <v>1.08</v>
      </c>
      <c r="E1733" s="1">
        <v>2.6676000000000002</v>
      </c>
      <c r="F1733" s="75">
        <v>7344</v>
      </c>
      <c r="G1733" s="89">
        <v>42570</v>
      </c>
      <c r="H1733" s="3" t="s">
        <v>1671</v>
      </c>
      <c r="I1733" s="4"/>
    </row>
    <row r="1734" spans="1:9" ht="45">
      <c r="A1734" s="6">
        <v>1732</v>
      </c>
      <c r="B1734" s="65" t="s">
        <v>1711</v>
      </c>
      <c r="C1734" s="25" t="str">
        <f>IF(D1734=2,"NO","YES")</f>
        <v>YES</v>
      </c>
      <c r="D1734" s="39">
        <f t="shared" si="33"/>
        <v>1.18</v>
      </c>
      <c r="E1734" s="1">
        <v>2.9146000000000001</v>
      </c>
      <c r="F1734" s="75">
        <v>8024</v>
      </c>
      <c r="G1734" s="89">
        <v>42570</v>
      </c>
      <c r="H1734" s="3" t="s">
        <v>1671</v>
      </c>
      <c r="I1734" s="4"/>
    </row>
    <row r="1735" spans="1:9" ht="45">
      <c r="A1735" s="6">
        <v>1733</v>
      </c>
      <c r="B1735" s="65" t="s">
        <v>1712</v>
      </c>
      <c r="C1735" s="25" t="str">
        <f>IF(D1735=2,"NO","YES")</f>
        <v>YES</v>
      </c>
      <c r="D1735" s="39">
        <f t="shared" si="33"/>
        <v>1.98</v>
      </c>
      <c r="E1735" s="1">
        <v>4.8906000000000001</v>
      </c>
      <c r="F1735" s="75">
        <v>13464</v>
      </c>
      <c r="G1735" s="89">
        <v>42570</v>
      </c>
      <c r="H1735" s="3" t="s">
        <v>1671</v>
      </c>
      <c r="I1735" s="4"/>
    </row>
    <row r="1736" spans="1:9" ht="45">
      <c r="A1736" s="6">
        <v>1734</v>
      </c>
      <c r="B1736" s="65" t="s">
        <v>1537</v>
      </c>
      <c r="C1736" s="25" t="str">
        <f>IF(D1736=2,"NO","YES")</f>
        <v>YES</v>
      </c>
      <c r="D1736" s="39">
        <f t="shared" si="33"/>
        <v>0.4</v>
      </c>
      <c r="E1736" s="1">
        <v>0.9880000000000001</v>
      </c>
      <c r="F1736" s="75">
        <v>2720</v>
      </c>
      <c r="G1736" s="89">
        <v>42570</v>
      </c>
      <c r="H1736" s="3" t="s">
        <v>1671</v>
      </c>
      <c r="I1736" s="4"/>
    </row>
    <row r="1737" spans="1:9" ht="45">
      <c r="A1737" s="6">
        <v>1735</v>
      </c>
      <c r="B1737" s="65" t="s">
        <v>1713</v>
      </c>
      <c r="C1737" s="25" t="str">
        <f>IF(D1737=2,"NO","YES")</f>
        <v>YES</v>
      </c>
      <c r="D1737" s="39">
        <f t="shared" si="33"/>
        <v>0.71</v>
      </c>
      <c r="E1737" s="1">
        <v>1.7537</v>
      </c>
      <c r="F1737" s="75">
        <v>4828</v>
      </c>
      <c r="G1737" s="89">
        <v>42570</v>
      </c>
      <c r="H1737" s="3" t="s">
        <v>1671</v>
      </c>
      <c r="I1737" s="4"/>
    </row>
    <row r="1738" spans="1:9" ht="45">
      <c r="A1738" s="6">
        <v>1736</v>
      </c>
      <c r="B1738" s="65" t="s">
        <v>1714</v>
      </c>
      <c r="C1738" s="25" t="str">
        <f>IF(D1738=2,"NO","YES")</f>
        <v>YES</v>
      </c>
      <c r="D1738" s="39">
        <f t="shared" si="33"/>
        <v>0.55000000000000004</v>
      </c>
      <c r="E1738" s="1">
        <v>1.3585000000000003</v>
      </c>
      <c r="F1738" s="75">
        <v>3740</v>
      </c>
      <c r="G1738" s="89">
        <v>42570</v>
      </c>
      <c r="H1738" s="3" t="s">
        <v>1671</v>
      </c>
      <c r="I1738" s="4"/>
    </row>
    <row r="1739" spans="1:9" ht="45">
      <c r="A1739" s="6">
        <v>1737</v>
      </c>
      <c r="B1739" s="65" t="s">
        <v>1715</v>
      </c>
      <c r="C1739" s="25" t="str">
        <f>IF(D1739=2,"NO","YES")</f>
        <v>YES</v>
      </c>
      <c r="D1739" s="39">
        <f t="shared" si="33"/>
        <v>1.17</v>
      </c>
      <c r="E1739" s="1">
        <v>2.8898999999999999</v>
      </c>
      <c r="F1739" s="75">
        <v>7956</v>
      </c>
      <c r="G1739" s="89">
        <v>42570</v>
      </c>
      <c r="H1739" s="3" t="s">
        <v>1671</v>
      </c>
      <c r="I1739" s="4"/>
    </row>
    <row r="1740" spans="1:9" ht="45">
      <c r="A1740" s="6">
        <v>1738</v>
      </c>
      <c r="B1740" s="65" t="s">
        <v>1716</v>
      </c>
      <c r="C1740" s="25" t="str">
        <f>IF(D1740=2,"NO","YES")</f>
        <v>YES</v>
      </c>
      <c r="D1740" s="39">
        <f t="shared" si="33"/>
        <v>0.55000000000000004</v>
      </c>
      <c r="E1740" s="1">
        <v>1.3585000000000003</v>
      </c>
      <c r="F1740" s="75">
        <v>3740</v>
      </c>
      <c r="G1740" s="89">
        <v>42570</v>
      </c>
      <c r="H1740" s="3" t="s">
        <v>1671</v>
      </c>
      <c r="I1740" s="4"/>
    </row>
    <row r="1741" spans="1:9" ht="45">
      <c r="A1741" s="6">
        <v>1739</v>
      </c>
      <c r="B1741" s="65" t="s">
        <v>1717</v>
      </c>
      <c r="C1741" s="25" t="str">
        <f>IF(D1741=2,"NO","YES")</f>
        <v>YES</v>
      </c>
      <c r="D1741" s="39">
        <f t="shared" si="33"/>
        <v>1</v>
      </c>
      <c r="E1741" s="1">
        <v>2.4700000000000002</v>
      </c>
      <c r="F1741" s="75">
        <v>6800</v>
      </c>
      <c r="G1741" s="89">
        <v>42570</v>
      </c>
      <c r="H1741" s="3" t="s">
        <v>1671</v>
      </c>
      <c r="I1741" s="4"/>
    </row>
    <row r="1742" spans="1:9" ht="45">
      <c r="A1742" s="6">
        <v>1740</v>
      </c>
      <c r="B1742" s="65" t="s">
        <v>1718</v>
      </c>
      <c r="C1742" s="25" t="str">
        <f>IF(D1742=2,"NO","YES")</f>
        <v>YES</v>
      </c>
      <c r="D1742" s="39">
        <f t="shared" si="33"/>
        <v>0.74</v>
      </c>
      <c r="E1742" s="1">
        <v>1.8278000000000001</v>
      </c>
      <c r="F1742" s="75">
        <v>5032</v>
      </c>
      <c r="G1742" s="89">
        <v>42570</v>
      </c>
      <c r="H1742" s="3" t="s">
        <v>1671</v>
      </c>
      <c r="I1742" s="4"/>
    </row>
    <row r="1743" spans="1:9" ht="45">
      <c r="A1743" s="6">
        <v>1741</v>
      </c>
      <c r="B1743" s="65" t="s">
        <v>1719</v>
      </c>
      <c r="C1743" s="25" t="str">
        <f>IF(D1743=2,"NO","YES")</f>
        <v>YES</v>
      </c>
      <c r="D1743" s="39">
        <f t="shared" si="33"/>
        <v>0.77</v>
      </c>
      <c r="E1743" s="1">
        <v>1.9019000000000001</v>
      </c>
      <c r="F1743" s="75">
        <v>5236</v>
      </c>
      <c r="G1743" s="89">
        <v>42570</v>
      </c>
      <c r="H1743" s="3" t="s">
        <v>1671</v>
      </c>
      <c r="I1743" s="4"/>
    </row>
    <row r="1744" spans="1:9" ht="30">
      <c r="A1744" s="6">
        <v>1742</v>
      </c>
      <c r="B1744" s="65" t="s">
        <v>1720</v>
      </c>
      <c r="C1744" s="25" t="str">
        <f>IF(D1744=2,"NO","YES")</f>
        <v>YES</v>
      </c>
      <c r="D1744" s="39">
        <f t="shared" si="33"/>
        <v>0.22</v>
      </c>
      <c r="E1744" s="1">
        <v>0.54339999999999999</v>
      </c>
      <c r="F1744" s="75">
        <v>1496</v>
      </c>
      <c r="G1744" s="89">
        <v>42570</v>
      </c>
      <c r="H1744" s="3" t="s">
        <v>1671</v>
      </c>
      <c r="I1744" s="4"/>
    </row>
    <row r="1745" spans="1:9" ht="45">
      <c r="A1745" s="6">
        <v>1743</v>
      </c>
      <c r="B1745" s="65" t="s">
        <v>1721</v>
      </c>
      <c r="C1745" s="25" t="str">
        <f>IF(D1745=2,"NO","YES")</f>
        <v>YES</v>
      </c>
      <c r="D1745" s="39">
        <f t="shared" si="33"/>
        <v>0.13</v>
      </c>
      <c r="E1745" s="1">
        <v>0.32110000000000005</v>
      </c>
      <c r="F1745" s="75">
        <v>884</v>
      </c>
      <c r="G1745" s="89">
        <v>42570</v>
      </c>
      <c r="H1745" s="3" t="s">
        <v>1671</v>
      </c>
      <c r="I1745" s="4"/>
    </row>
    <row r="1746" spans="1:9" ht="30">
      <c r="A1746" s="6">
        <v>1744</v>
      </c>
      <c r="B1746" s="65" t="s">
        <v>1722</v>
      </c>
      <c r="C1746" s="25" t="str">
        <f>IF(D1746=2,"NO","YES")</f>
        <v>YES</v>
      </c>
      <c r="D1746" s="39">
        <f t="shared" si="33"/>
        <v>0.2</v>
      </c>
      <c r="E1746" s="1">
        <v>0.49400000000000005</v>
      </c>
      <c r="F1746" s="75">
        <v>1360</v>
      </c>
      <c r="G1746" s="89">
        <v>42570</v>
      </c>
      <c r="H1746" s="3" t="s">
        <v>1671</v>
      </c>
      <c r="I1746" s="4"/>
    </row>
    <row r="1747" spans="1:9" ht="45">
      <c r="A1747" s="6">
        <v>1745</v>
      </c>
      <c r="B1747" s="65" t="s">
        <v>1723</v>
      </c>
      <c r="C1747" s="25" t="str">
        <f>IF(D1747=2,"NO","YES")</f>
        <v>YES</v>
      </c>
      <c r="D1747" s="39">
        <f t="shared" si="33"/>
        <v>0.5</v>
      </c>
      <c r="E1747" s="1">
        <v>1.2350000000000001</v>
      </c>
      <c r="F1747" s="75">
        <v>3400</v>
      </c>
      <c r="G1747" s="89">
        <v>42570</v>
      </c>
      <c r="H1747" s="3" t="s">
        <v>1671</v>
      </c>
      <c r="I1747" s="4"/>
    </row>
    <row r="1748" spans="1:9" ht="45">
      <c r="A1748" s="6">
        <v>1746</v>
      </c>
      <c r="B1748" s="65" t="s">
        <v>1724</v>
      </c>
      <c r="C1748" s="25" t="str">
        <f>IF(D1748=2,"NO","YES")</f>
        <v>YES</v>
      </c>
      <c r="D1748" s="39">
        <f t="shared" si="33"/>
        <v>0.37</v>
      </c>
      <c r="E1748" s="1">
        <v>0.91390000000000005</v>
      </c>
      <c r="F1748" s="75">
        <v>2516</v>
      </c>
      <c r="G1748" s="89">
        <v>42570</v>
      </c>
      <c r="H1748" s="3" t="s">
        <v>1671</v>
      </c>
      <c r="I1748" s="4"/>
    </row>
    <row r="1749" spans="1:9" ht="45">
      <c r="A1749" s="6">
        <v>1747</v>
      </c>
      <c r="B1749" s="65" t="s">
        <v>1725</v>
      </c>
      <c r="C1749" s="25" t="str">
        <f>IF(D1749=2,"NO","YES")</f>
        <v>YES</v>
      </c>
      <c r="D1749" s="39">
        <f t="shared" si="33"/>
        <v>0.11</v>
      </c>
      <c r="E1749" s="1">
        <v>0.2717</v>
      </c>
      <c r="F1749" s="75">
        <v>748</v>
      </c>
      <c r="G1749" s="89">
        <v>42570</v>
      </c>
      <c r="H1749" s="3" t="s">
        <v>1671</v>
      </c>
      <c r="I1749" s="4"/>
    </row>
    <row r="1750" spans="1:9" ht="30">
      <c r="A1750" s="6">
        <v>1748</v>
      </c>
      <c r="B1750" s="65" t="s">
        <v>1726</v>
      </c>
      <c r="C1750" s="25" t="str">
        <f>IF(D1750=2,"NO","YES")</f>
        <v>YES</v>
      </c>
      <c r="D1750" s="39">
        <f t="shared" si="33"/>
        <v>0.51</v>
      </c>
      <c r="E1750" s="1">
        <v>1.2597</v>
      </c>
      <c r="F1750" s="75">
        <v>3468</v>
      </c>
      <c r="G1750" s="89">
        <v>42570</v>
      </c>
      <c r="H1750" s="3" t="s">
        <v>1671</v>
      </c>
      <c r="I1750" s="4"/>
    </row>
    <row r="1751" spans="1:9" ht="45">
      <c r="A1751" s="6">
        <v>1749</v>
      </c>
      <c r="B1751" s="65" t="s">
        <v>1727</v>
      </c>
      <c r="C1751" s="25" t="str">
        <f>IF(D1751=2,"NO","YES")</f>
        <v>YES</v>
      </c>
      <c r="D1751" s="39">
        <f t="shared" si="33"/>
        <v>0.52</v>
      </c>
      <c r="E1751" s="1">
        <v>1.2844000000000002</v>
      </c>
      <c r="F1751" s="75">
        <v>3536</v>
      </c>
      <c r="G1751" s="89">
        <v>42570</v>
      </c>
      <c r="H1751" s="3" t="s">
        <v>1671</v>
      </c>
      <c r="I1751" s="4"/>
    </row>
    <row r="1752" spans="1:9" ht="30">
      <c r="A1752" s="6">
        <v>1750</v>
      </c>
      <c r="B1752" s="65" t="s">
        <v>1728</v>
      </c>
      <c r="C1752" s="25" t="str">
        <f>IF(D1752=2,"NO","YES")</f>
        <v>YES</v>
      </c>
      <c r="D1752" s="39">
        <f t="shared" si="33"/>
        <v>0.52</v>
      </c>
      <c r="E1752" s="1">
        <v>1.2844000000000002</v>
      </c>
      <c r="F1752" s="75">
        <v>3536</v>
      </c>
      <c r="G1752" s="89">
        <v>42570</v>
      </c>
      <c r="H1752" s="3" t="s">
        <v>1671</v>
      </c>
      <c r="I1752" s="4"/>
    </row>
    <row r="1753" spans="1:9" ht="45">
      <c r="A1753" s="6">
        <v>1751</v>
      </c>
      <c r="B1753" s="65" t="s">
        <v>1535</v>
      </c>
      <c r="C1753" s="25" t="str">
        <f>IF(D1753=2,"NO","YES")</f>
        <v>YES</v>
      </c>
      <c r="D1753" s="39">
        <f t="shared" si="33"/>
        <v>0.2</v>
      </c>
      <c r="E1753" s="1">
        <v>0.49400000000000005</v>
      </c>
      <c r="F1753" s="75">
        <v>1360</v>
      </c>
      <c r="G1753" s="89">
        <v>42570</v>
      </c>
      <c r="H1753" s="3" t="s">
        <v>1671</v>
      </c>
      <c r="I1753" s="4"/>
    </row>
    <row r="1754" spans="1:9" ht="45">
      <c r="A1754" s="6">
        <v>1752</v>
      </c>
      <c r="B1754" s="65" t="s">
        <v>1729</v>
      </c>
      <c r="C1754" s="25" t="str">
        <f>IF(D1754=2,"NO","YES")</f>
        <v>YES</v>
      </c>
      <c r="D1754" s="39">
        <f t="shared" si="33"/>
        <v>0.28000000000000003</v>
      </c>
      <c r="E1754" s="1">
        <v>0.6916000000000001</v>
      </c>
      <c r="F1754" s="75">
        <v>1904</v>
      </c>
      <c r="G1754" s="89">
        <v>42570</v>
      </c>
      <c r="H1754" s="3" t="s">
        <v>1671</v>
      </c>
      <c r="I1754" s="4"/>
    </row>
    <row r="1755" spans="1:9" ht="45">
      <c r="A1755" s="6">
        <v>1753</v>
      </c>
      <c r="B1755" s="65" t="s">
        <v>1730</v>
      </c>
      <c r="C1755" s="25" t="str">
        <f>IF(D1755=2,"NO","YES")</f>
        <v>NO</v>
      </c>
      <c r="D1755" s="39">
        <f t="shared" si="33"/>
        <v>2</v>
      </c>
      <c r="E1755" s="1">
        <v>4.9400000000000004</v>
      </c>
      <c r="F1755" s="75">
        <v>13600</v>
      </c>
      <c r="G1755" s="89">
        <v>42570</v>
      </c>
      <c r="H1755" s="3" t="s">
        <v>1671</v>
      </c>
      <c r="I1755" s="4"/>
    </row>
    <row r="1756" spans="1:9" ht="45">
      <c r="A1756" s="6">
        <v>1754</v>
      </c>
      <c r="B1756" s="65" t="s">
        <v>1731</v>
      </c>
      <c r="C1756" s="25" t="str">
        <f>IF(D1756=2,"NO","YES")</f>
        <v>YES</v>
      </c>
      <c r="D1756" s="39">
        <f t="shared" ref="D1756:D1819" si="34">F1756/6800</f>
        <v>0.35</v>
      </c>
      <c r="E1756" s="1">
        <v>0.86450000000000005</v>
      </c>
      <c r="F1756" s="75">
        <v>2380</v>
      </c>
      <c r="G1756" s="89">
        <v>42570</v>
      </c>
      <c r="H1756" s="3" t="s">
        <v>1671</v>
      </c>
      <c r="I1756" s="4"/>
    </row>
    <row r="1757" spans="1:9" ht="45">
      <c r="A1757" s="6">
        <v>1755</v>
      </c>
      <c r="B1757" s="65" t="s">
        <v>1732</v>
      </c>
      <c r="C1757" s="25" t="str">
        <f>IF(D1757=2,"NO","YES")</f>
        <v>YES</v>
      </c>
      <c r="D1757" s="39">
        <f t="shared" si="34"/>
        <v>0.41</v>
      </c>
      <c r="E1757" s="1">
        <v>1.0126999999999999</v>
      </c>
      <c r="F1757" s="75">
        <v>2788</v>
      </c>
      <c r="G1757" s="89">
        <v>42570</v>
      </c>
      <c r="H1757" s="3" t="s">
        <v>1671</v>
      </c>
      <c r="I1757" s="4"/>
    </row>
    <row r="1758" spans="1:9" ht="45">
      <c r="A1758" s="6">
        <v>1756</v>
      </c>
      <c r="B1758" s="65" t="s">
        <v>1733</v>
      </c>
      <c r="C1758" s="25" t="str">
        <f>IF(D1758=2,"NO","YES")</f>
        <v>YES</v>
      </c>
      <c r="D1758" s="39">
        <f t="shared" si="34"/>
        <v>0.45</v>
      </c>
      <c r="E1758" s="1">
        <v>1.1115000000000002</v>
      </c>
      <c r="F1758" s="75">
        <v>3060</v>
      </c>
      <c r="G1758" s="89">
        <v>42570</v>
      </c>
      <c r="H1758" s="3" t="s">
        <v>1671</v>
      </c>
      <c r="I1758" s="4"/>
    </row>
    <row r="1759" spans="1:9" ht="30">
      <c r="A1759" s="6">
        <v>1757</v>
      </c>
      <c r="B1759" s="65" t="s">
        <v>1734</v>
      </c>
      <c r="C1759" s="25" t="str">
        <f>IF(D1759=2,"NO","YES")</f>
        <v>YES</v>
      </c>
      <c r="D1759" s="39">
        <f t="shared" si="34"/>
        <v>0.51</v>
      </c>
      <c r="E1759" s="1">
        <v>1.2597</v>
      </c>
      <c r="F1759" s="75">
        <v>3468</v>
      </c>
      <c r="G1759" s="89">
        <v>42570</v>
      </c>
      <c r="H1759" s="3" t="s">
        <v>1671</v>
      </c>
      <c r="I1759" s="4"/>
    </row>
    <row r="1760" spans="1:9" ht="45">
      <c r="A1760" s="6">
        <v>1758</v>
      </c>
      <c r="B1760" s="65" t="s">
        <v>1735</v>
      </c>
      <c r="C1760" s="25" t="str">
        <f>IF(D1760=2,"NO","YES")</f>
        <v>YES</v>
      </c>
      <c r="D1760" s="39">
        <f t="shared" si="34"/>
        <v>1.51</v>
      </c>
      <c r="E1760" s="1">
        <v>3.7297000000000002</v>
      </c>
      <c r="F1760" s="75">
        <v>10268</v>
      </c>
      <c r="G1760" s="89">
        <v>42570</v>
      </c>
      <c r="H1760" s="3" t="s">
        <v>1671</v>
      </c>
      <c r="I1760" s="4"/>
    </row>
    <row r="1761" spans="1:9" ht="60">
      <c r="A1761" s="6">
        <v>1759</v>
      </c>
      <c r="B1761" s="65" t="s">
        <v>1736</v>
      </c>
      <c r="C1761" s="25" t="str">
        <f>IF(D1761=2,"NO","YES")</f>
        <v>YES</v>
      </c>
      <c r="D1761" s="39">
        <f t="shared" si="34"/>
        <v>0.42</v>
      </c>
      <c r="E1761" s="1">
        <v>1.0374000000000001</v>
      </c>
      <c r="F1761" s="75">
        <v>2856</v>
      </c>
      <c r="G1761" s="89">
        <v>42570</v>
      </c>
      <c r="H1761" s="3" t="s">
        <v>1671</v>
      </c>
      <c r="I1761" s="4"/>
    </row>
    <row r="1762" spans="1:9" ht="45">
      <c r="A1762" s="6">
        <v>1760</v>
      </c>
      <c r="B1762" s="65" t="s">
        <v>1737</v>
      </c>
      <c r="C1762" s="25" t="str">
        <f>IF(D1762=2,"NO","YES")</f>
        <v>YES</v>
      </c>
      <c r="D1762" s="39">
        <f t="shared" si="34"/>
        <v>0.28999999999999998</v>
      </c>
      <c r="E1762" s="1">
        <v>0.71630000000000005</v>
      </c>
      <c r="F1762" s="75">
        <v>1972</v>
      </c>
      <c r="G1762" s="89">
        <v>42570</v>
      </c>
      <c r="H1762" s="3" t="s">
        <v>1671</v>
      </c>
      <c r="I1762" s="4"/>
    </row>
    <row r="1763" spans="1:9" ht="45">
      <c r="A1763" s="6">
        <v>1761</v>
      </c>
      <c r="B1763" s="65" t="s">
        <v>1738</v>
      </c>
      <c r="C1763" s="25" t="str">
        <f>IF(D1763=2,"NO","YES")</f>
        <v>YES</v>
      </c>
      <c r="D1763" s="39">
        <f t="shared" si="34"/>
        <v>0.57999999999999996</v>
      </c>
      <c r="E1763" s="1">
        <v>1.4326000000000001</v>
      </c>
      <c r="F1763" s="75">
        <v>3944</v>
      </c>
      <c r="G1763" s="89">
        <v>42570</v>
      </c>
      <c r="H1763" s="3" t="s">
        <v>1671</v>
      </c>
      <c r="I1763" s="4"/>
    </row>
    <row r="1764" spans="1:9" ht="30">
      <c r="A1764" s="6">
        <v>1762</v>
      </c>
      <c r="B1764" s="65" t="s">
        <v>1739</v>
      </c>
      <c r="C1764" s="25" t="str">
        <f>IF(D1764=2,"NO","YES")</f>
        <v>YES</v>
      </c>
      <c r="D1764" s="39">
        <f t="shared" si="34"/>
        <v>1.23</v>
      </c>
      <c r="E1764" s="1">
        <v>3.0381</v>
      </c>
      <c r="F1764" s="75">
        <v>8364</v>
      </c>
      <c r="G1764" s="89">
        <v>42570</v>
      </c>
      <c r="H1764" s="3" t="s">
        <v>1671</v>
      </c>
      <c r="I1764" s="4"/>
    </row>
    <row r="1765" spans="1:9" ht="45">
      <c r="A1765" s="6">
        <v>1763</v>
      </c>
      <c r="B1765" s="65" t="s">
        <v>1740</v>
      </c>
      <c r="C1765" s="25" t="str">
        <f>IF(D1765=2,"NO","YES")</f>
        <v>YES</v>
      </c>
      <c r="D1765" s="39">
        <f t="shared" si="34"/>
        <v>0.93</v>
      </c>
      <c r="E1765" s="1">
        <v>2.2971000000000004</v>
      </c>
      <c r="F1765" s="75">
        <v>6324</v>
      </c>
      <c r="G1765" s="89">
        <v>42570</v>
      </c>
      <c r="H1765" s="3" t="s">
        <v>1671</v>
      </c>
      <c r="I1765" s="4"/>
    </row>
    <row r="1766" spans="1:9" ht="30">
      <c r="A1766" s="6">
        <v>1764</v>
      </c>
      <c r="B1766" s="65" t="s">
        <v>1741</v>
      </c>
      <c r="C1766" s="25" t="str">
        <f>IF(D1766=2,"NO","YES")</f>
        <v>YES</v>
      </c>
      <c r="D1766" s="39">
        <f t="shared" si="34"/>
        <v>0.52</v>
      </c>
      <c r="E1766" s="1">
        <v>1.2844000000000002</v>
      </c>
      <c r="F1766" s="75">
        <v>3536</v>
      </c>
      <c r="G1766" s="89">
        <v>42570</v>
      </c>
      <c r="H1766" s="3" t="s">
        <v>1671</v>
      </c>
      <c r="I1766" s="4"/>
    </row>
    <row r="1767" spans="1:9" ht="45">
      <c r="A1767" s="6">
        <v>1765</v>
      </c>
      <c r="B1767" s="65" t="s">
        <v>1742</v>
      </c>
      <c r="C1767" s="25" t="str">
        <f>IF(D1767=2,"NO","YES")</f>
        <v>YES</v>
      </c>
      <c r="D1767" s="39">
        <f t="shared" si="34"/>
        <v>0.57999999999999996</v>
      </c>
      <c r="E1767" s="1">
        <v>1.4326000000000001</v>
      </c>
      <c r="F1767" s="75">
        <v>3944</v>
      </c>
      <c r="G1767" s="89">
        <v>42570</v>
      </c>
      <c r="H1767" s="3" t="s">
        <v>1671</v>
      </c>
      <c r="I1767" s="4"/>
    </row>
    <row r="1768" spans="1:9" ht="45">
      <c r="A1768" s="6">
        <v>1766</v>
      </c>
      <c r="B1768" s="65" t="s">
        <v>1743</v>
      </c>
      <c r="C1768" s="25" t="str">
        <f>IF(D1768=2,"NO","YES")</f>
        <v>YES</v>
      </c>
      <c r="D1768" s="39">
        <f t="shared" si="34"/>
        <v>0.63</v>
      </c>
      <c r="E1768" s="1">
        <v>1.5561</v>
      </c>
      <c r="F1768" s="75">
        <v>4284</v>
      </c>
      <c r="G1768" s="89">
        <v>42570</v>
      </c>
      <c r="H1768" s="3" t="s">
        <v>1671</v>
      </c>
      <c r="I1768" s="4"/>
    </row>
    <row r="1769" spans="1:9" ht="45">
      <c r="A1769" s="6">
        <v>1767</v>
      </c>
      <c r="B1769" s="65" t="s">
        <v>1744</v>
      </c>
      <c r="C1769" s="25" t="str">
        <f>IF(D1769=2,"NO","YES")</f>
        <v>YES</v>
      </c>
      <c r="D1769" s="39">
        <f t="shared" si="34"/>
        <v>0.62</v>
      </c>
      <c r="E1769" s="1">
        <v>1.5314000000000001</v>
      </c>
      <c r="F1769" s="75">
        <v>4216</v>
      </c>
      <c r="G1769" s="89">
        <v>42570</v>
      </c>
      <c r="H1769" s="3" t="s">
        <v>1671</v>
      </c>
      <c r="I1769" s="4"/>
    </row>
    <row r="1770" spans="1:9" ht="45">
      <c r="A1770" s="6">
        <v>1768</v>
      </c>
      <c r="B1770" s="65" t="s">
        <v>1745</v>
      </c>
      <c r="C1770" s="25" t="str">
        <f>IF(D1770=2,"NO","YES")</f>
        <v>YES</v>
      </c>
      <c r="D1770" s="39">
        <f t="shared" si="34"/>
        <v>0.56999999999999995</v>
      </c>
      <c r="E1770" s="1">
        <v>1.4078999999999999</v>
      </c>
      <c r="F1770" s="75">
        <v>3876</v>
      </c>
      <c r="G1770" s="89">
        <v>42570</v>
      </c>
      <c r="H1770" s="3" t="s">
        <v>1671</v>
      </c>
      <c r="I1770" s="4"/>
    </row>
    <row r="1771" spans="1:9" ht="60">
      <c r="A1771" s="6">
        <v>1769</v>
      </c>
      <c r="B1771" s="65" t="s">
        <v>1746</v>
      </c>
      <c r="C1771" s="25" t="str">
        <f>IF(D1771=2,"NO","YES")</f>
        <v>YES</v>
      </c>
      <c r="D1771" s="39">
        <f t="shared" si="34"/>
        <v>0.24</v>
      </c>
      <c r="E1771" s="1">
        <v>0.59279999999999999</v>
      </c>
      <c r="F1771" s="75">
        <v>1632</v>
      </c>
      <c r="G1771" s="89">
        <v>42570</v>
      </c>
      <c r="H1771" s="3" t="s">
        <v>1671</v>
      </c>
      <c r="I1771" s="4"/>
    </row>
    <row r="1772" spans="1:9" ht="45">
      <c r="A1772" s="6">
        <v>1770</v>
      </c>
      <c r="B1772" s="65" t="s">
        <v>1747</v>
      </c>
      <c r="C1772" s="25" t="str">
        <f>IF(D1772=2,"NO","YES")</f>
        <v>YES</v>
      </c>
      <c r="D1772" s="39">
        <f t="shared" si="34"/>
        <v>0.17</v>
      </c>
      <c r="E1772" s="1">
        <v>0.41990000000000005</v>
      </c>
      <c r="F1772" s="75">
        <v>1156</v>
      </c>
      <c r="G1772" s="89">
        <v>42570</v>
      </c>
      <c r="H1772" s="3" t="s">
        <v>1671</v>
      </c>
      <c r="I1772" s="4"/>
    </row>
    <row r="1773" spans="1:9" ht="45">
      <c r="A1773" s="6">
        <v>1771</v>
      </c>
      <c r="B1773" s="65" t="s">
        <v>1748</v>
      </c>
      <c r="C1773" s="25" t="str">
        <f>IF(D1773=2,"NO","YES")</f>
        <v>YES</v>
      </c>
      <c r="D1773" s="39">
        <f t="shared" si="34"/>
        <v>0.87</v>
      </c>
      <c r="E1773" s="1">
        <v>2.1489000000000003</v>
      </c>
      <c r="F1773" s="75">
        <v>5916</v>
      </c>
      <c r="G1773" s="89">
        <v>42570</v>
      </c>
      <c r="H1773" s="3" t="s">
        <v>1671</v>
      </c>
      <c r="I1773" s="4"/>
    </row>
    <row r="1774" spans="1:9" ht="45">
      <c r="A1774" s="6">
        <v>1772</v>
      </c>
      <c r="B1774" s="65" t="s">
        <v>1749</v>
      </c>
      <c r="C1774" s="25" t="str">
        <f>IF(D1774=2,"NO","YES")</f>
        <v>YES</v>
      </c>
      <c r="D1774" s="39">
        <f t="shared" si="34"/>
        <v>0.37</v>
      </c>
      <c r="E1774" s="1">
        <v>0.91390000000000005</v>
      </c>
      <c r="F1774" s="75">
        <v>2516</v>
      </c>
      <c r="G1774" s="89">
        <v>42570</v>
      </c>
      <c r="H1774" s="3" t="s">
        <v>1671</v>
      </c>
      <c r="I1774" s="4"/>
    </row>
    <row r="1775" spans="1:9" ht="45">
      <c r="A1775" s="6">
        <v>1773</v>
      </c>
      <c r="B1775" s="65" t="s">
        <v>1750</v>
      </c>
      <c r="C1775" s="25" t="str">
        <f>IF(D1775=2,"NO","YES")</f>
        <v>YES</v>
      </c>
      <c r="D1775" s="39">
        <f t="shared" si="34"/>
        <v>0.48</v>
      </c>
      <c r="E1775" s="1">
        <v>1.1856</v>
      </c>
      <c r="F1775" s="75">
        <v>3264</v>
      </c>
      <c r="G1775" s="89">
        <v>42570</v>
      </c>
      <c r="H1775" s="3" t="s">
        <v>1671</v>
      </c>
      <c r="I1775" s="4"/>
    </row>
    <row r="1776" spans="1:9" ht="45">
      <c r="A1776" s="6">
        <v>1774</v>
      </c>
      <c r="B1776" s="65" t="s">
        <v>1751</v>
      </c>
      <c r="C1776" s="25" t="str">
        <f>IF(D1776=2,"NO","YES")</f>
        <v>YES</v>
      </c>
      <c r="D1776" s="39">
        <f t="shared" si="34"/>
        <v>0.62</v>
      </c>
      <c r="E1776" s="1">
        <v>1.5314000000000001</v>
      </c>
      <c r="F1776" s="75">
        <v>4216</v>
      </c>
      <c r="G1776" s="89">
        <v>42570</v>
      </c>
      <c r="H1776" s="3" t="s">
        <v>1671</v>
      </c>
      <c r="I1776" s="4"/>
    </row>
    <row r="1777" spans="1:9" ht="30">
      <c r="A1777" s="6">
        <v>1775</v>
      </c>
      <c r="B1777" s="65" t="s">
        <v>1752</v>
      </c>
      <c r="C1777" s="25" t="str">
        <f>IF(D1777=2,"NO","YES")</f>
        <v>YES</v>
      </c>
      <c r="D1777" s="39">
        <f t="shared" si="34"/>
        <v>1.1200000000000001</v>
      </c>
      <c r="E1777" s="1">
        <v>2.7664000000000004</v>
      </c>
      <c r="F1777" s="75">
        <v>7616</v>
      </c>
      <c r="G1777" s="89">
        <v>42570</v>
      </c>
      <c r="H1777" s="3" t="s">
        <v>1671</v>
      </c>
      <c r="I1777" s="4"/>
    </row>
    <row r="1778" spans="1:9">
      <c r="A1778" s="6">
        <v>1776</v>
      </c>
      <c r="B1778" s="32" t="s">
        <v>1753</v>
      </c>
      <c r="C1778" s="25" t="str">
        <f>IF(D1778=2,"NO","YES")</f>
        <v>YES</v>
      </c>
      <c r="D1778" s="29">
        <f t="shared" si="34"/>
        <v>1.22</v>
      </c>
      <c r="E1778" s="1">
        <v>3.0134000000000003</v>
      </c>
      <c r="F1778" s="30">
        <v>8296</v>
      </c>
      <c r="G1778" s="109">
        <v>42656</v>
      </c>
      <c r="H1778" s="3" t="s">
        <v>1754</v>
      </c>
      <c r="I1778" s="4"/>
    </row>
    <row r="1779" spans="1:9" ht="45">
      <c r="A1779" s="6">
        <v>1777</v>
      </c>
      <c r="B1779" s="32" t="s">
        <v>1755</v>
      </c>
      <c r="C1779" s="25" t="str">
        <f>IF(D1779=2,"NO","YES")</f>
        <v>YES</v>
      </c>
      <c r="D1779" s="29">
        <f t="shared" si="34"/>
        <v>1</v>
      </c>
      <c r="E1779" s="1">
        <v>2.4700000000000002</v>
      </c>
      <c r="F1779" s="30">
        <v>6800</v>
      </c>
      <c r="G1779" s="109">
        <v>42656</v>
      </c>
      <c r="H1779" s="3" t="s">
        <v>1754</v>
      </c>
      <c r="I1779" s="4"/>
    </row>
    <row r="1780" spans="1:9" ht="45">
      <c r="A1780" s="6">
        <v>1778</v>
      </c>
      <c r="B1780" s="32" t="s">
        <v>1756</v>
      </c>
      <c r="C1780" s="25" t="str">
        <f>IF(D1780=2,"NO","YES")</f>
        <v>YES</v>
      </c>
      <c r="D1780" s="29">
        <f t="shared" si="34"/>
        <v>0.96</v>
      </c>
      <c r="E1780" s="1">
        <v>2.3712</v>
      </c>
      <c r="F1780" s="30">
        <v>6528</v>
      </c>
      <c r="G1780" s="109">
        <v>42656</v>
      </c>
      <c r="H1780" s="3" t="s">
        <v>1754</v>
      </c>
      <c r="I1780" s="4"/>
    </row>
    <row r="1781" spans="1:9" ht="45">
      <c r="A1781" s="6">
        <v>1779</v>
      </c>
      <c r="B1781" s="32" t="s">
        <v>1757</v>
      </c>
      <c r="C1781" s="25" t="str">
        <f>IF(D1781=2,"NO","YES")</f>
        <v>YES</v>
      </c>
      <c r="D1781" s="29">
        <f t="shared" si="34"/>
        <v>0.62</v>
      </c>
      <c r="E1781" s="1">
        <v>1.5314000000000001</v>
      </c>
      <c r="F1781" s="30">
        <v>4216</v>
      </c>
      <c r="G1781" s="109">
        <v>42656</v>
      </c>
      <c r="H1781" s="3" t="s">
        <v>1754</v>
      </c>
      <c r="I1781" s="4"/>
    </row>
    <row r="1782" spans="1:9" ht="30">
      <c r="A1782" s="6">
        <v>1780</v>
      </c>
      <c r="B1782" s="32" t="s">
        <v>1758</v>
      </c>
      <c r="C1782" s="25" t="str">
        <f>IF(D1782=2,"NO","YES")</f>
        <v>YES</v>
      </c>
      <c r="D1782" s="29">
        <f t="shared" si="34"/>
        <v>0.52</v>
      </c>
      <c r="E1782" s="1">
        <v>1.2844000000000002</v>
      </c>
      <c r="F1782" s="30">
        <v>3536</v>
      </c>
      <c r="G1782" s="109">
        <v>42656</v>
      </c>
      <c r="H1782" s="3" t="s">
        <v>1754</v>
      </c>
      <c r="I1782" s="4"/>
    </row>
    <row r="1783" spans="1:9" ht="30">
      <c r="A1783" s="6">
        <v>1781</v>
      </c>
      <c r="B1783" s="32" t="s">
        <v>1759</v>
      </c>
      <c r="C1783" s="25" t="str">
        <f>IF(D1783=2,"NO","YES")</f>
        <v>YES</v>
      </c>
      <c r="D1783" s="29">
        <f t="shared" si="34"/>
        <v>0.49</v>
      </c>
      <c r="E1783" s="1">
        <v>1.2103000000000002</v>
      </c>
      <c r="F1783" s="30">
        <v>3332</v>
      </c>
      <c r="G1783" s="109">
        <v>42656</v>
      </c>
      <c r="H1783" s="3" t="s">
        <v>1754</v>
      </c>
      <c r="I1783" s="4"/>
    </row>
    <row r="1784" spans="1:9">
      <c r="A1784" s="6">
        <v>1782</v>
      </c>
      <c r="B1784" s="32" t="s">
        <v>1760</v>
      </c>
      <c r="C1784" s="25" t="str">
        <f>IF(D1784=2,"NO","YES")</f>
        <v>YES</v>
      </c>
      <c r="D1784" s="29">
        <f t="shared" si="34"/>
        <v>1.1499999999999999</v>
      </c>
      <c r="E1784" s="1">
        <v>2.8405</v>
      </c>
      <c r="F1784" s="30">
        <v>7820</v>
      </c>
      <c r="G1784" s="109">
        <v>42656</v>
      </c>
      <c r="H1784" s="3" t="s">
        <v>1754</v>
      </c>
      <c r="I1784" s="4"/>
    </row>
    <row r="1785" spans="1:9" ht="30">
      <c r="A1785" s="6">
        <v>1783</v>
      </c>
      <c r="B1785" s="76" t="s">
        <v>1761</v>
      </c>
      <c r="C1785" s="25" t="str">
        <f>IF(D1785=2,"NO","YES")</f>
        <v>YES</v>
      </c>
      <c r="D1785" s="62">
        <f t="shared" si="34"/>
        <v>0.87</v>
      </c>
      <c r="E1785" s="1">
        <v>2.1489000000000003</v>
      </c>
      <c r="F1785" s="26">
        <v>5916</v>
      </c>
      <c r="G1785" s="95">
        <v>42711</v>
      </c>
      <c r="H1785" s="3" t="s">
        <v>1754</v>
      </c>
      <c r="I1785" s="4"/>
    </row>
    <row r="1786" spans="1:9" ht="30">
      <c r="A1786" s="6">
        <v>1784</v>
      </c>
      <c r="B1786" s="32" t="s">
        <v>1762</v>
      </c>
      <c r="C1786" s="25" t="str">
        <f>IF(D1786=2,"NO","YES")</f>
        <v>YES</v>
      </c>
      <c r="D1786" s="29">
        <f t="shared" si="34"/>
        <v>0.41</v>
      </c>
      <c r="E1786" s="1">
        <v>1.0126999999999999</v>
      </c>
      <c r="F1786" s="33">
        <v>2788</v>
      </c>
      <c r="G1786" s="97">
        <v>42728</v>
      </c>
      <c r="H1786" s="3" t="s">
        <v>1754</v>
      </c>
      <c r="I1786" s="4"/>
    </row>
    <row r="1787" spans="1:9" ht="30">
      <c r="A1787" s="6">
        <v>1785</v>
      </c>
      <c r="B1787" s="32" t="s">
        <v>1763</v>
      </c>
      <c r="C1787" s="25" t="str">
        <f>IF(D1787=2,"NO","YES")</f>
        <v>YES</v>
      </c>
      <c r="D1787" s="29">
        <f t="shared" si="34"/>
        <v>0.79</v>
      </c>
      <c r="E1787" s="1">
        <v>1.9513000000000003</v>
      </c>
      <c r="F1787" s="33">
        <v>5372</v>
      </c>
      <c r="G1787" s="97">
        <v>42728</v>
      </c>
      <c r="H1787" s="3" t="s">
        <v>1754</v>
      </c>
      <c r="I1787" s="4"/>
    </row>
    <row r="1788" spans="1:9" ht="45">
      <c r="A1788" s="6">
        <v>1786</v>
      </c>
      <c r="B1788" s="32" t="s">
        <v>1764</v>
      </c>
      <c r="C1788" s="25" t="str">
        <f>IF(D1788=2,"NO","YES")</f>
        <v>YES</v>
      </c>
      <c r="D1788" s="29">
        <f t="shared" si="34"/>
        <v>0.12</v>
      </c>
      <c r="E1788" s="1">
        <v>0.2964</v>
      </c>
      <c r="F1788" s="33">
        <v>816</v>
      </c>
      <c r="G1788" s="97">
        <v>42728</v>
      </c>
      <c r="H1788" s="3" t="s">
        <v>1754</v>
      </c>
      <c r="I1788" s="4"/>
    </row>
    <row r="1789" spans="1:9" ht="45">
      <c r="A1789" s="6">
        <v>1787</v>
      </c>
      <c r="B1789" s="32" t="s">
        <v>1765</v>
      </c>
      <c r="C1789" s="25" t="str">
        <f>IF(D1789=2,"NO","YES")</f>
        <v>YES</v>
      </c>
      <c r="D1789" s="29">
        <f t="shared" si="34"/>
        <v>0.45</v>
      </c>
      <c r="E1789" s="1">
        <v>1.1115000000000002</v>
      </c>
      <c r="F1789" s="33">
        <v>3060</v>
      </c>
      <c r="G1789" s="97">
        <v>42728</v>
      </c>
      <c r="H1789" s="3" t="s">
        <v>1754</v>
      </c>
      <c r="I1789" s="4"/>
    </row>
    <row r="1790" spans="1:9" ht="45">
      <c r="A1790" s="6">
        <v>1788</v>
      </c>
      <c r="B1790" s="32" t="s">
        <v>251</v>
      </c>
      <c r="C1790" s="25" t="str">
        <f>IF(D1790=2,"NO","YES")</f>
        <v>YES</v>
      </c>
      <c r="D1790" s="29">
        <f t="shared" si="34"/>
        <v>0.23</v>
      </c>
      <c r="E1790" s="1">
        <v>0.56810000000000005</v>
      </c>
      <c r="F1790" s="33">
        <v>1564</v>
      </c>
      <c r="G1790" s="97">
        <v>42728</v>
      </c>
      <c r="H1790" s="3" t="s">
        <v>1754</v>
      </c>
      <c r="I1790" s="4"/>
    </row>
    <row r="1791" spans="1:9">
      <c r="A1791" s="6">
        <v>1789</v>
      </c>
      <c r="B1791" s="38" t="s">
        <v>1766</v>
      </c>
      <c r="C1791" s="25" t="str">
        <f>IF(D1791=2,"NO","YES")</f>
        <v>YES</v>
      </c>
      <c r="D1791" s="39">
        <f t="shared" si="34"/>
        <v>1.1399999999999999</v>
      </c>
      <c r="E1791" s="1">
        <v>2.8157999999999999</v>
      </c>
      <c r="F1791" s="39">
        <v>7752</v>
      </c>
      <c r="G1791" s="99">
        <v>42612</v>
      </c>
      <c r="H1791" s="3" t="s">
        <v>1754</v>
      </c>
      <c r="I1791" s="4"/>
    </row>
    <row r="1792" spans="1:9">
      <c r="A1792" s="6">
        <v>1790</v>
      </c>
      <c r="B1792" s="38" t="s">
        <v>1767</v>
      </c>
      <c r="C1792" s="25" t="str">
        <f>IF(D1792=2,"NO","YES")</f>
        <v>YES</v>
      </c>
      <c r="D1792" s="39">
        <f t="shared" si="34"/>
        <v>1.7</v>
      </c>
      <c r="E1792" s="1">
        <v>4.1989999999999998</v>
      </c>
      <c r="F1792" s="39">
        <v>11560</v>
      </c>
      <c r="G1792" s="99">
        <v>42612</v>
      </c>
      <c r="H1792" s="3" t="s">
        <v>1754</v>
      </c>
      <c r="I1792" s="4"/>
    </row>
    <row r="1793" spans="1:9">
      <c r="A1793" s="6">
        <v>1791</v>
      </c>
      <c r="B1793" s="38" t="s">
        <v>1768</v>
      </c>
      <c r="C1793" s="25" t="str">
        <f>IF(D1793=2,"NO","YES")</f>
        <v>YES</v>
      </c>
      <c r="D1793" s="39">
        <f t="shared" si="34"/>
        <v>1.51</v>
      </c>
      <c r="E1793" s="1">
        <v>3.7297000000000002</v>
      </c>
      <c r="F1793" s="39">
        <v>10268</v>
      </c>
      <c r="G1793" s="99">
        <v>42612</v>
      </c>
      <c r="H1793" s="3" t="s">
        <v>1754</v>
      </c>
      <c r="I1793" s="4"/>
    </row>
    <row r="1794" spans="1:9" ht="45">
      <c r="A1794" s="6">
        <v>1792</v>
      </c>
      <c r="B1794" s="24" t="s">
        <v>1769</v>
      </c>
      <c r="C1794" s="25" t="str">
        <f>IF(D1794=2,"NO","YES")</f>
        <v>YES</v>
      </c>
      <c r="D1794" s="39">
        <f t="shared" si="34"/>
        <v>0.38</v>
      </c>
      <c r="E1794" s="1">
        <v>0.9386000000000001</v>
      </c>
      <c r="F1794" s="26">
        <v>2584</v>
      </c>
      <c r="G1794" s="89">
        <v>42570</v>
      </c>
      <c r="H1794" s="3" t="s">
        <v>1754</v>
      </c>
      <c r="I1794" s="4"/>
    </row>
    <row r="1795" spans="1:9" ht="45">
      <c r="A1795" s="6">
        <v>1793</v>
      </c>
      <c r="B1795" s="24" t="s">
        <v>1770</v>
      </c>
      <c r="C1795" s="25" t="str">
        <f>IF(D1795=2,"NO","YES")</f>
        <v>YES</v>
      </c>
      <c r="D1795" s="39">
        <f t="shared" si="34"/>
        <v>0.57999999999999996</v>
      </c>
      <c r="E1795" s="1">
        <v>1.4326000000000001</v>
      </c>
      <c r="F1795" s="26">
        <v>3944</v>
      </c>
      <c r="G1795" s="89">
        <v>42570</v>
      </c>
      <c r="H1795" s="3" t="s">
        <v>1754</v>
      </c>
      <c r="I1795" s="4"/>
    </row>
    <row r="1796" spans="1:9" ht="45">
      <c r="A1796" s="6">
        <v>1794</v>
      </c>
      <c r="B1796" s="24" t="s">
        <v>1771</v>
      </c>
      <c r="C1796" s="25" t="str">
        <f>IF(D1796=2,"NO","YES")</f>
        <v>YES</v>
      </c>
      <c r="D1796" s="39">
        <f t="shared" si="34"/>
        <v>0.64</v>
      </c>
      <c r="E1796" s="1">
        <v>1.5808000000000002</v>
      </c>
      <c r="F1796" s="26">
        <v>4352</v>
      </c>
      <c r="G1796" s="89">
        <v>42570</v>
      </c>
      <c r="H1796" s="3" t="s">
        <v>1754</v>
      </c>
      <c r="I1796" s="4"/>
    </row>
    <row r="1797" spans="1:9" ht="45">
      <c r="A1797" s="6">
        <v>1795</v>
      </c>
      <c r="B1797" s="24" t="s">
        <v>1772</v>
      </c>
      <c r="C1797" s="25" t="str">
        <f>IF(D1797=2,"NO","YES")</f>
        <v>YES</v>
      </c>
      <c r="D1797" s="39">
        <f t="shared" si="34"/>
        <v>0.97</v>
      </c>
      <c r="E1797" s="1">
        <v>2.3959000000000001</v>
      </c>
      <c r="F1797" s="26">
        <v>6596</v>
      </c>
      <c r="G1797" s="89">
        <v>42570</v>
      </c>
      <c r="H1797" s="3" t="s">
        <v>1754</v>
      </c>
      <c r="I1797" s="4"/>
    </row>
    <row r="1798" spans="1:9" ht="45">
      <c r="A1798" s="6">
        <v>1796</v>
      </c>
      <c r="B1798" s="24" t="s">
        <v>1773</v>
      </c>
      <c r="C1798" s="25" t="str">
        <f>IF(D1798=2,"NO","YES")</f>
        <v>YES</v>
      </c>
      <c r="D1798" s="39">
        <f t="shared" si="34"/>
        <v>0.09</v>
      </c>
      <c r="E1798" s="1">
        <v>0.2223</v>
      </c>
      <c r="F1798" s="26">
        <v>612</v>
      </c>
      <c r="G1798" s="89">
        <v>42570</v>
      </c>
      <c r="H1798" s="3" t="s">
        <v>1754</v>
      </c>
      <c r="I1798" s="4"/>
    </row>
    <row r="1799" spans="1:9" ht="45">
      <c r="A1799" s="6">
        <v>1797</v>
      </c>
      <c r="B1799" s="24" t="s">
        <v>1774</v>
      </c>
      <c r="C1799" s="25" t="str">
        <f>IF(D1799=2,"NO","YES")</f>
        <v>YES</v>
      </c>
      <c r="D1799" s="39">
        <f t="shared" si="34"/>
        <v>0.1</v>
      </c>
      <c r="E1799" s="1">
        <v>0.24700000000000003</v>
      </c>
      <c r="F1799" s="26">
        <v>680</v>
      </c>
      <c r="G1799" s="89">
        <v>42570</v>
      </c>
      <c r="H1799" s="3" t="s">
        <v>1754</v>
      </c>
      <c r="I1799" s="4"/>
    </row>
    <row r="1800" spans="1:9" ht="45">
      <c r="A1800" s="6">
        <v>1798</v>
      </c>
      <c r="B1800" s="24" t="s">
        <v>1775</v>
      </c>
      <c r="C1800" s="25" t="str">
        <f>IF(D1800=2,"NO","YES")</f>
        <v>YES</v>
      </c>
      <c r="D1800" s="39">
        <f t="shared" si="34"/>
        <v>0.1</v>
      </c>
      <c r="E1800" s="1">
        <v>0.24700000000000003</v>
      </c>
      <c r="F1800" s="26">
        <v>680</v>
      </c>
      <c r="G1800" s="89">
        <v>42570</v>
      </c>
      <c r="H1800" s="3" t="s">
        <v>1754</v>
      </c>
      <c r="I1800" s="4"/>
    </row>
    <row r="1801" spans="1:9" ht="45">
      <c r="A1801" s="6">
        <v>1799</v>
      </c>
      <c r="B1801" s="24" t="s">
        <v>1776</v>
      </c>
      <c r="C1801" s="25" t="str">
        <f>IF(D1801=2,"NO","YES")</f>
        <v>YES</v>
      </c>
      <c r="D1801" s="39">
        <f t="shared" si="34"/>
        <v>0.32</v>
      </c>
      <c r="E1801" s="1">
        <v>0.7904000000000001</v>
      </c>
      <c r="F1801" s="26">
        <v>2176</v>
      </c>
      <c r="G1801" s="89">
        <v>42570</v>
      </c>
      <c r="H1801" s="3" t="s">
        <v>1754</v>
      </c>
      <c r="I1801" s="4"/>
    </row>
    <row r="1802" spans="1:9" ht="45">
      <c r="A1802" s="6">
        <v>1800</v>
      </c>
      <c r="B1802" s="24" t="s">
        <v>1777</v>
      </c>
      <c r="C1802" s="25" t="str">
        <f>IF(D1802=2,"NO","YES")</f>
        <v>YES</v>
      </c>
      <c r="D1802" s="39">
        <f t="shared" si="34"/>
        <v>0.77</v>
      </c>
      <c r="E1802" s="1">
        <v>1.9019000000000001</v>
      </c>
      <c r="F1802" s="26">
        <v>5236</v>
      </c>
      <c r="G1802" s="89">
        <v>42570</v>
      </c>
      <c r="H1802" s="3" t="s">
        <v>1754</v>
      </c>
      <c r="I1802" s="4"/>
    </row>
    <row r="1803" spans="1:9" ht="45">
      <c r="A1803" s="6">
        <v>1801</v>
      </c>
      <c r="B1803" s="24" t="s">
        <v>1778</v>
      </c>
      <c r="C1803" s="25" t="str">
        <f>IF(D1803=2,"NO","YES")</f>
        <v>YES</v>
      </c>
      <c r="D1803" s="39">
        <f t="shared" si="34"/>
        <v>0.32</v>
      </c>
      <c r="E1803" s="1">
        <v>0.7904000000000001</v>
      </c>
      <c r="F1803" s="26">
        <v>2176</v>
      </c>
      <c r="G1803" s="89">
        <v>42570</v>
      </c>
      <c r="H1803" s="3" t="s">
        <v>1754</v>
      </c>
      <c r="I1803" s="4"/>
    </row>
    <row r="1804" spans="1:9" ht="45">
      <c r="A1804" s="6">
        <v>1802</v>
      </c>
      <c r="B1804" s="24" t="s">
        <v>1779</v>
      </c>
      <c r="C1804" s="25" t="str">
        <f>IF(D1804=2,"NO","YES")</f>
        <v>YES</v>
      </c>
      <c r="D1804" s="39">
        <f t="shared" si="34"/>
        <v>0.94</v>
      </c>
      <c r="E1804" s="1">
        <v>2.3218000000000001</v>
      </c>
      <c r="F1804" s="26">
        <v>6392</v>
      </c>
      <c r="G1804" s="89">
        <v>42570</v>
      </c>
      <c r="H1804" s="3" t="s">
        <v>1754</v>
      </c>
      <c r="I1804" s="4"/>
    </row>
    <row r="1805" spans="1:9" ht="45">
      <c r="A1805" s="6">
        <v>1803</v>
      </c>
      <c r="B1805" s="24" t="s">
        <v>1780</v>
      </c>
      <c r="C1805" s="25" t="str">
        <f>IF(D1805=2,"NO","YES")</f>
        <v>YES</v>
      </c>
      <c r="D1805" s="39">
        <f t="shared" si="34"/>
        <v>0.15</v>
      </c>
      <c r="E1805" s="1">
        <v>0.3705</v>
      </c>
      <c r="F1805" s="26">
        <v>1020</v>
      </c>
      <c r="G1805" s="89">
        <v>42570</v>
      </c>
      <c r="H1805" s="3" t="s">
        <v>1754</v>
      </c>
      <c r="I1805" s="4"/>
    </row>
    <row r="1806" spans="1:9" ht="45">
      <c r="A1806" s="6">
        <v>1804</v>
      </c>
      <c r="B1806" s="24" t="s">
        <v>1781</v>
      </c>
      <c r="C1806" s="25" t="str">
        <f>IF(D1806=2,"NO","YES")</f>
        <v>YES</v>
      </c>
      <c r="D1806" s="39">
        <f t="shared" si="34"/>
        <v>0.49</v>
      </c>
      <c r="E1806" s="1">
        <v>1.2103000000000002</v>
      </c>
      <c r="F1806" s="26">
        <v>3332</v>
      </c>
      <c r="G1806" s="89">
        <v>42570</v>
      </c>
      <c r="H1806" s="3" t="s">
        <v>1754</v>
      </c>
      <c r="I1806" s="4"/>
    </row>
    <row r="1807" spans="1:9" ht="45">
      <c r="A1807" s="6">
        <v>1805</v>
      </c>
      <c r="B1807" s="24" t="s">
        <v>1781</v>
      </c>
      <c r="C1807" s="25" t="str">
        <f>IF(D1807=2,"NO","YES")</f>
        <v>YES</v>
      </c>
      <c r="D1807" s="39">
        <f t="shared" si="34"/>
        <v>0.36</v>
      </c>
      <c r="E1807" s="1">
        <v>0.88919999999999999</v>
      </c>
      <c r="F1807" s="26">
        <v>2448</v>
      </c>
      <c r="G1807" s="89">
        <v>42570</v>
      </c>
      <c r="H1807" s="3" t="s">
        <v>1754</v>
      </c>
      <c r="I1807" s="4"/>
    </row>
    <row r="1808" spans="1:9" ht="45">
      <c r="A1808" s="6">
        <v>1806</v>
      </c>
      <c r="B1808" s="24" t="s">
        <v>1782</v>
      </c>
      <c r="C1808" s="25" t="str">
        <f>IF(D1808=2,"NO","YES")</f>
        <v>YES</v>
      </c>
      <c r="D1808" s="39">
        <f t="shared" si="34"/>
        <v>0.4</v>
      </c>
      <c r="E1808" s="1">
        <v>0.9880000000000001</v>
      </c>
      <c r="F1808" s="26">
        <v>2720</v>
      </c>
      <c r="G1808" s="89">
        <v>42570</v>
      </c>
      <c r="H1808" s="3" t="s">
        <v>1754</v>
      </c>
      <c r="I1808" s="4"/>
    </row>
    <row r="1809" spans="1:9" ht="45">
      <c r="A1809" s="6">
        <v>1807</v>
      </c>
      <c r="B1809" s="24" t="s">
        <v>1783</v>
      </c>
      <c r="C1809" s="25" t="str">
        <f>IF(D1809=2,"NO","YES")</f>
        <v>YES</v>
      </c>
      <c r="D1809" s="39">
        <f t="shared" si="34"/>
        <v>0.06</v>
      </c>
      <c r="E1809" s="1">
        <v>0.1482</v>
      </c>
      <c r="F1809" s="26">
        <v>408</v>
      </c>
      <c r="G1809" s="89">
        <v>42570</v>
      </c>
      <c r="H1809" s="3" t="s">
        <v>1754</v>
      </c>
      <c r="I1809" s="4"/>
    </row>
    <row r="1810" spans="1:9" ht="45">
      <c r="A1810" s="6">
        <v>1808</v>
      </c>
      <c r="B1810" s="24" t="s">
        <v>1784</v>
      </c>
      <c r="C1810" s="25" t="str">
        <f>IF(D1810=2,"NO","YES")</f>
        <v>YES</v>
      </c>
      <c r="D1810" s="39">
        <f t="shared" si="34"/>
        <v>1.03</v>
      </c>
      <c r="E1810" s="1">
        <v>2.5441000000000003</v>
      </c>
      <c r="F1810" s="26">
        <v>7004</v>
      </c>
      <c r="G1810" s="89">
        <v>42570</v>
      </c>
      <c r="H1810" s="3" t="s">
        <v>1754</v>
      </c>
      <c r="I1810" s="4"/>
    </row>
    <row r="1811" spans="1:9" ht="45">
      <c r="A1811" s="6">
        <v>1809</v>
      </c>
      <c r="B1811" s="24" t="s">
        <v>1785</v>
      </c>
      <c r="C1811" s="25" t="str">
        <f>IF(D1811=2,"NO","YES")</f>
        <v>YES</v>
      </c>
      <c r="D1811" s="39">
        <f t="shared" si="34"/>
        <v>0.27</v>
      </c>
      <c r="E1811" s="1">
        <v>0.66690000000000005</v>
      </c>
      <c r="F1811" s="26">
        <v>1836</v>
      </c>
      <c r="G1811" s="89">
        <v>42570</v>
      </c>
      <c r="H1811" s="3" t="s">
        <v>1754</v>
      </c>
      <c r="I1811" s="4"/>
    </row>
    <row r="1812" spans="1:9" ht="45">
      <c r="A1812" s="6">
        <v>1810</v>
      </c>
      <c r="B1812" s="24" t="s">
        <v>833</v>
      </c>
      <c r="C1812" s="25" t="str">
        <f>IF(D1812=2,"NO","YES")</f>
        <v>YES</v>
      </c>
      <c r="D1812" s="39">
        <f t="shared" si="34"/>
        <v>0.4</v>
      </c>
      <c r="E1812" s="1">
        <v>0.9880000000000001</v>
      </c>
      <c r="F1812" s="26">
        <v>2720</v>
      </c>
      <c r="G1812" s="89">
        <v>42570</v>
      </c>
      <c r="H1812" s="3" t="s">
        <v>1754</v>
      </c>
      <c r="I1812" s="4"/>
    </row>
    <row r="1813" spans="1:9" ht="45">
      <c r="A1813" s="6">
        <v>1811</v>
      </c>
      <c r="B1813" s="24" t="s">
        <v>1786</v>
      </c>
      <c r="C1813" s="25" t="str">
        <f>IF(D1813=2,"NO","YES")</f>
        <v>YES</v>
      </c>
      <c r="D1813" s="39">
        <f t="shared" si="34"/>
        <v>0.15</v>
      </c>
      <c r="E1813" s="1">
        <v>0.3705</v>
      </c>
      <c r="F1813" s="26">
        <v>1020</v>
      </c>
      <c r="G1813" s="89">
        <v>42570</v>
      </c>
      <c r="H1813" s="3" t="s">
        <v>1754</v>
      </c>
      <c r="I1813" s="4"/>
    </row>
    <row r="1814" spans="1:9" ht="45">
      <c r="A1814" s="6">
        <v>1812</v>
      </c>
      <c r="B1814" s="24" t="s">
        <v>1787</v>
      </c>
      <c r="C1814" s="25" t="str">
        <f>IF(D1814=2,"NO","YES")</f>
        <v>YES</v>
      </c>
      <c r="D1814" s="39">
        <f t="shared" si="34"/>
        <v>1.1499999999999999</v>
      </c>
      <c r="E1814" s="1">
        <v>2.8405</v>
      </c>
      <c r="F1814" s="26">
        <v>7820</v>
      </c>
      <c r="G1814" s="89">
        <v>42570</v>
      </c>
      <c r="H1814" s="3" t="s">
        <v>1754</v>
      </c>
      <c r="I1814" s="4"/>
    </row>
    <row r="1815" spans="1:9" ht="45">
      <c r="A1815" s="6">
        <v>1813</v>
      </c>
      <c r="B1815" s="24" t="s">
        <v>66</v>
      </c>
      <c r="C1815" s="25" t="str">
        <f>IF(D1815=2,"NO","YES")</f>
        <v>YES</v>
      </c>
      <c r="D1815" s="39">
        <f t="shared" si="34"/>
        <v>1.45</v>
      </c>
      <c r="E1815" s="1">
        <v>3.5815000000000001</v>
      </c>
      <c r="F1815" s="26">
        <v>9860</v>
      </c>
      <c r="G1815" s="89">
        <v>42570</v>
      </c>
      <c r="H1815" s="3" t="s">
        <v>1754</v>
      </c>
      <c r="I1815" s="4"/>
    </row>
    <row r="1816" spans="1:9" ht="45">
      <c r="A1816" s="6">
        <v>1814</v>
      </c>
      <c r="B1816" s="24" t="s">
        <v>1788</v>
      </c>
      <c r="C1816" s="25" t="str">
        <f>IF(D1816=2,"NO","YES")</f>
        <v>YES</v>
      </c>
      <c r="D1816" s="39">
        <f t="shared" si="34"/>
        <v>0.75</v>
      </c>
      <c r="E1816" s="1">
        <v>1.8525</v>
      </c>
      <c r="F1816" s="26">
        <v>5100</v>
      </c>
      <c r="G1816" s="89">
        <v>42570</v>
      </c>
      <c r="H1816" s="3" t="s">
        <v>1754</v>
      </c>
      <c r="I1816" s="4"/>
    </row>
    <row r="1817" spans="1:9" ht="45">
      <c r="A1817" s="6">
        <v>1815</v>
      </c>
      <c r="B1817" s="24" t="s">
        <v>1789</v>
      </c>
      <c r="C1817" s="25" t="str">
        <f>IF(D1817=2,"NO","YES")</f>
        <v>YES</v>
      </c>
      <c r="D1817" s="39">
        <f t="shared" si="34"/>
        <v>0.62</v>
      </c>
      <c r="E1817" s="1">
        <v>1.5314000000000001</v>
      </c>
      <c r="F1817" s="26">
        <v>4216</v>
      </c>
      <c r="G1817" s="89">
        <v>42570</v>
      </c>
      <c r="H1817" s="3" t="s">
        <v>1754</v>
      </c>
      <c r="I1817" s="4"/>
    </row>
    <row r="1818" spans="1:9" ht="60">
      <c r="A1818" s="6">
        <v>1816</v>
      </c>
      <c r="B1818" s="24" t="s">
        <v>1790</v>
      </c>
      <c r="C1818" s="25" t="str">
        <f>IF(D1818=2,"NO","YES")</f>
        <v>YES</v>
      </c>
      <c r="D1818" s="39">
        <f t="shared" si="34"/>
        <v>1.95</v>
      </c>
      <c r="E1818" s="1">
        <v>4.8165000000000004</v>
      </c>
      <c r="F1818" s="26">
        <v>13260</v>
      </c>
      <c r="G1818" s="89">
        <v>42570</v>
      </c>
      <c r="H1818" s="3" t="s">
        <v>1754</v>
      </c>
      <c r="I1818" s="4"/>
    </row>
    <row r="1819" spans="1:9" ht="60">
      <c r="A1819" s="6">
        <v>1817</v>
      </c>
      <c r="B1819" s="24" t="s">
        <v>1791</v>
      </c>
      <c r="C1819" s="25" t="str">
        <f>IF(D1819=2,"NO","YES")</f>
        <v>YES</v>
      </c>
      <c r="D1819" s="39">
        <f t="shared" si="34"/>
        <v>0.24</v>
      </c>
      <c r="E1819" s="1">
        <v>0.59279999999999999</v>
      </c>
      <c r="F1819" s="26">
        <v>1632</v>
      </c>
      <c r="G1819" s="89">
        <v>42570</v>
      </c>
      <c r="H1819" s="3" t="s">
        <v>1754</v>
      </c>
      <c r="I1819" s="4"/>
    </row>
    <row r="1820" spans="1:9" ht="45">
      <c r="A1820" s="6">
        <v>1818</v>
      </c>
      <c r="B1820" s="24" t="s">
        <v>1792</v>
      </c>
      <c r="C1820" s="25" t="str">
        <f>IF(D1820=2,"NO","YES")</f>
        <v>YES</v>
      </c>
      <c r="D1820" s="39">
        <f t="shared" ref="D1820:D1883" si="35">F1820/6800</f>
        <v>0.77</v>
      </c>
      <c r="E1820" s="1">
        <v>1.9019000000000001</v>
      </c>
      <c r="F1820" s="26">
        <v>5236</v>
      </c>
      <c r="G1820" s="89">
        <v>42570</v>
      </c>
      <c r="H1820" s="3" t="s">
        <v>1754</v>
      </c>
      <c r="I1820" s="4"/>
    </row>
    <row r="1821" spans="1:9" ht="45">
      <c r="A1821" s="6">
        <v>1819</v>
      </c>
      <c r="B1821" s="24" t="s">
        <v>1793</v>
      </c>
      <c r="C1821" s="25" t="str">
        <f>IF(D1821=2,"NO","YES")</f>
        <v>YES</v>
      </c>
      <c r="D1821" s="39">
        <f t="shared" si="35"/>
        <v>0.38</v>
      </c>
      <c r="E1821" s="1">
        <v>0.9386000000000001</v>
      </c>
      <c r="F1821" s="26">
        <v>2584</v>
      </c>
      <c r="G1821" s="89">
        <v>42570</v>
      </c>
      <c r="H1821" s="3" t="s">
        <v>1754</v>
      </c>
      <c r="I1821" s="4"/>
    </row>
    <row r="1822" spans="1:9" ht="45">
      <c r="A1822" s="6">
        <v>1820</v>
      </c>
      <c r="B1822" s="24" t="s">
        <v>1794</v>
      </c>
      <c r="C1822" s="25" t="str">
        <f>IF(D1822=2,"NO","YES")</f>
        <v>YES</v>
      </c>
      <c r="D1822" s="39">
        <f t="shared" si="35"/>
        <v>0.01</v>
      </c>
      <c r="E1822" s="1">
        <v>2.4700000000000003E-2</v>
      </c>
      <c r="F1822" s="26">
        <v>68</v>
      </c>
      <c r="G1822" s="89">
        <v>42570</v>
      </c>
      <c r="H1822" s="3" t="s">
        <v>1754</v>
      </c>
      <c r="I1822" s="4"/>
    </row>
    <row r="1823" spans="1:9" ht="45">
      <c r="A1823" s="6">
        <v>1821</v>
      </c>
      <c r="B1823" s="24" t="s">
        <v>1795</v>
      </c>
      <c r="C1823" s="25" t="str">
        <f>IF(D1823=2,"NO","YES")</f>
        <v>YES</v>
      </c>
      <c r="D1823" s="39">
        <f t="shared" si="35"/>
        <v>0.68</v>
      </c>
      <c r="E1823" s="1">
        <v>1.6796000000000002</v>
      </c>
      <c r="F1823" s="26">
        <v>4624</v>
      </c>
      <c r="G1823" s="89">
        <v>42570</v>
      </c>
      <c r="H1823" s="3" t="s">
        <v>1754</v>
      </c>
      <c r="I1823" s="4"/>
    </row>
    <row r="1824" spans="1:9" ht="45">
      <c r="A1824" s="6">
        <v>1822</v>
      </c>
      <c r="B1824" s="24" t="s">
        <v>1796</v>
      </c>
      <c r="C1824" s="25" t="str">
        <f>IF(D1824=2,"NO","YES")</f>
        <v>YES</v>
      </c>
      <c r="D1824" s="39">
        <f t="shared" si="35"/>
        <v>0.51</v>
      </c>
      <c r="E1824" s="1">
        <v>1.2597</v>
      </c>
      <c r="F1824" s="26">
        <v>3468</v>
      </c>
      <c r="G1824" s="89">
        <v>42570</v>
      </c>
      <c r="H1824" s="3" t="s">
        <v>1754</v>
      </c>
      <c r="I1824" s="4"/>
    </row>
    <row r="1825" spans="1:9" ht="45">
      <c r="A1825" s="6">
        <v>1823</v>
      </c>
      <c r="B1825" s="24" t="s">
        <v>1797</v>
      </c>
      <c r="C1825" s="25" t="str">
        <f>IF(D1825=2,"NO","YES")</f>
        <v>YES</v>
      </c>
      <c r="D1825" s="39">
        <f t="shared" si="35"/>
        <v>0.79</v>
      </c>
      <c r="E1825" s="1">
        <v>1.9513000000000003</v>
      </c>
      <c r="F1825" s="26">
        <v>5372</v>
      </c>
      <c r="G1825" s="89">
        <v>42570</v>
      </c>
      <c r="H1825" s="3" t="s">
        <v>1754</v>
      </c>
      <c r="I1825" s="4"/>
    </row>
    <row r="1826" spans="1:9" ht="45">
      <c r="A1826" s="6">
        <v>1824</v>
      </c>
      <c r="B1826" s="24" t="s">
        <v>1798</v>
      </c>
      <c r="C1826" s="25" t="str">
        <f>IF(D1826=2,"NO","YES")</f>
        <v>YES</v>
      </c>
      <c r="D1826" s="39">
        <f t="shared" si="35"/>
        <v>0.4</v>
      </c>
      <c r="E1826" s="1">
        <v>0.9880000000000001</v>
      </c>
      <c r="F1826" s="26">
        <v>2720</v>
      </c>
      <c r="G1826" s="89">
        <v>42570</v>
      </c>
      <c r="H1826" s="3" t="s">
        <v>1754</v>
      </c>
      <c r="I1826" s="4"/>
    </row>
    <row r="1827" spans="1:9" ht="45">
      <c r="A1827" s="6">
        <v>1825</v>
      </c>
      <c r="B1827" s="24" t="s">
        <v>958</v>
      </c>
      <c r="C1827" s="25" t="str">
        <f>IF(D1827=2,"NO","YES")</f>
        <v>YES</v>
      </c>
      <c r="D1827" s="39">
        <f t="shared" si="35"/>
        <v>1.27</v>
      </c>
      <c r="E1827" s="1">
        <v>3.1369000000000002</v>
      </c>
      <c r="F1827" s="26">
        <v>8636</v>
      </c>
      <c r="G1827" s="89">
        <v>42570</v>
      </c>
      <c r="H1827" s="3" t="s">
        <v>1754</v>
      </c>
      <c r="I1827" s="4"/>
    </row>
    <row r="1828" spans="1:9" ht="45">
      <c r="A1828" s="6">
        <v>1826</v>
      </c>
      <c r="B1828" s="24" t="s">
        <v>1799</v>
      </c>
      <c r="C1828" s="25" t="str">
        <f>IF(D1828=2,"NO","YES")</f>
        <v>YES</v>
      </c>
      <c r="D1828" s="39">
        <f t="shared" si="35"/>
        <v>1.1429411764705881</v>
      </c>
      <c r="E1828" s="1">
        <v>2.823064705882353</v>
      </c>
      <c r="F1828" s="26">
        <v>7772</v>
      </c>
      <c r="G1828" s="89">
        <v>42570</v>
      </c>
      <c r="H1828" s="3" t="s">
        <v>1754</v>
      </c>
      <c r="I1828" s="4"/>
    </row>
    <row r="1829" spans="1:9" ht="45">
      <c r="A1829" s="6">
        <v>1827</v>
      </c>
      <c r="B1829" s="24" t="s">
        <v>1800</v>
      </c>
      <c r="C1829" s="25" t="str">
        <f>IF(D1829=2,"NO","YES")</f>
        <v>YES</v>
      </c>
      <c r="D1829" s="39">
        <f t="shared" si="35"/>
        <v>1.53</v>
      </c>
      <c r="E1829" s="1">
        <v>3.7791000000000006</v>
      </c>
      <c r="F1829" s="26">
        <v>10404</v>
      </c>
      <c r="G1829" s="89">
        <v>42570</v>
      </c>
      <c r="H1829" s="3" t="s">
        <v>1754</v>
      </c>
      <c r="I1829" s="4"/>
    </row>
    <row r="1830" spans="1:9" ht="45">
      <c r="A1830" s="6">
        <v>1828</v>
      </c>
      <c r="B1830" s="24" t="s">
        <v>1801</v>
      </c>
      <c r="C1830" s="25" t="str">
        <f>IF(D1830=2,"NO","YES")</f>
        <v>YES</v>
      </c>
      <c r="D1830" s="39">
        <f t="shared" si="35"/>
        <v>0.14000000000000001</v>
      </c>
      <c r="E1830" s="1">
        <v>0.34580000000000005</v>
      </c>
      <c r="F1830" s="26">
        <v>952</v>
      </c>
      <c r="G1830" s="89">
        <v>42570</v>
      </c>
      <c r="H1830" s="3" t="s">
        <v>1754</v>
      </c>
      <c r="I1830" s="4"/>
    </row>
    <row r="1831" spans="1:9" ht="45">
      <c r="A1831" s="6">
        <v>1829</v>
      </c>
      <c r="B1831" s="24" t="s">
        <v>1802</v>
      </c>
      <c r="C1831" s="25" t="str">
        <f>IF(D1831=2,"NO","YES")</f>
        <v>YES</v>
      </c>
      <c r="D1831" s="39">
        <f t="shared" si="35"/>
        <v>0.38</v>
      </c>
      <c r="E1831" s="1">
        <v>0.9386000000000001</v>
      </c>
      <c r="F1831" s="26">
        <v>2584</v>
      </c>
      <c r="G1831" s="89">
        <v>42570</v>
      </c>
      <c r="H1831" s="3" t="s">
        <v>1754</v>
      </c>
      <c r="I1831" s="4"/>
    </row>
    <row r="1832" spans="1:9" ht="45">
      <c r="A1832" s="6">
        <v>1830</v>
      </c>
      <c r="B1832" s="24" t="s">
        <v>1803</v>
      </c>
      <c r="C1832" s="25" t="str">
        <f>IF(D1832=2,"NO","YES")</f>
        <v>YES</v>
      </c>
      <c r="D1832" s="39">
        <f t="shared" si="35"/>
        <v>0.25</v>
      </c>
      <c r="E1832" s="1">
        <v>0.61750000000000005</v>
      </c>
      <c r="F1832" s="26">
        <v>1700</v>
      </c>
      <c r="G1832" s="89">
        <v>42570</v>
      </c>
      <c r="H1832" s="3" t="s">
        <v>1754</v>
      </c>
      <c r="I1832" s="4"/>
    </row>
    <row r="1833" spans="1:9" ht="45">
      <c r="A1833" s="6">
        <v>1831</v>
      </c>
      <c r="B1833" s="24" t="s">
        <v>1804</v>
      </c>
      <c r="C1833" s="25" t="str">
        <f>IF(D1833=2,"NO","YES")</f>
        <v>YES</v>
      </c>
      <c r="D1833" s="39">
        <f t="shared" si="35"/>
        <v>0.1</v>
      </c>
      <c r="E1833" s="1">
        <v>0.24700000000000003</v>
      </c>
      <c r="F1833" s="26">
        <v>680</v>
      </c>
      <c r="G1833" s="89">
        <v>42570</v>
      </c>
      <c r="H1833" s="3" t="s">
        <v>1754</v>
      </c>
      <c r="I1833" s="4"/>
    </row>
    <row r="1834" spans="1:9" ht="45">
      <c r="A1834" s="6">
        <v>1832</v>
      </c>
      <c r="B1834" s="24" t="s">
        <v>1805</v>
      </c>
      <c r="C1834" s="25" t="str">
        <f>IF(D1834=2,"NO","YES")</f>
        <v>YES</v>
      </c>
      <c r="D1834" s="39">
        <f t="shared" si="35"/>
        <v>0.44</v>
      </c>
      <c r="E1834" s="1">
        <v>1.0868</v>
      </c>
      <c r="F1834" s="26">
        <v>2992</v>
      </c>
      <c r="G1834" s="89">
        <v>42570</v>
      </c>
      <c r="H1834" s="3" t="s">
        <v>1754</v>
      </c>
      <c r="I1834" s="4"/>
    </row>
    <row r="1835" spans="1:9" ht="45">
      <c r="A1835" s="6">
        <v>1833</v>
      </c>
      <c r="B1835" s="24" t="s">
        <v>1806</v>
      </c>
      <c r="C1835" s="25" t="str">
        <f>IF(D1835=2,"NO","YES")</f>
        <v>YES</v>
      </c>
      <c r="D1835" s="39">
        <f t="shared" si="35"/>
        <v>0.37</v>
      </c>
      <c r="E1835" s="1">
        <v>0.91390000000000005</v>
      </c>
      <c r="F1835" s="26">
        <v>2516</v>
      </c>
      <c r="G1835" s="89">
        <v>42570</v>
      </c>
      <c r="H1835" s="3" t="s">
        <v>1754</v>
      </c>
      <c r="I1835" s="4"/>
    </row>
    <row r="1836" spans="1:9" ht="45">
      <c r="A1836" s="6">
        <v>1834</v>
      </c>
      <c r="B1836" s="24" t="s">
        <v>1807</v>
      </c>
      <c r="C1836" s="25" t="str">
        <f>IF(D1836=2,"NO","YES")</f>
        <v>YES</v>
      </c>
      <c r="D1836" s="39">
        <f t="shared" si="35"/>
        <v>0.09</v>
      </c>
      <c r="E1836" s="1">
        <v>0.2223</v>
      </c>
      <c r="F1836" s="26">
        <v>612</v>
      </c>
      <c r="G1836" s="89">
        <v>42570</v>
      </c>
      <c r="H1836" s="3" t="s">
        <v>1754</v>
      </c>
      <c r="I1836" s="4"/>
    </row>
    <row r="1837" spans="1:9" ht="45">
      <c r="A1837" s="6">
        <v>1835</v>
      </c>
      <c r="B1837" s="24" t="s">
        <v>1808</v>
      </c>
      <c r="C1837" s="25" t="str">
        <f>IF(D1837=2,"NO","YES")</f>
        <v>YES</v>
      </c>
      <c r="D1837" s="39">
        <f t="shared" si="35"/>
        <v>1.22</v>
      </c>
      <c r="E1837" s="1">
        <v>3.0134000000000003</v>
      </c>
      <c r="F1837" s="26">
        <v>8296</v>
      </c>
      <c r="G1837" s="89">
        <v>42570</v>
      </c>
      <c r="H1837" s="3" t="s">
        <v>1754</v>
      </c>
      <c r="I1837" s="4"/>
    </row>
    <row r="1838" spans="1:9" ht="45">
      <c r="A1838" s="6">
        <v>1836</v>
      </c>
      <c r="B1838" s="24" t="s">
        <v>1809</v>
      </c>
      <c r="C1838" s="25" t="str">
        <f>IF(D1838=2,"NO","YES")</f>
        <v>YES</v>
      </c>
      <c r="D1838" s="39">
        <f t="shared" si="35"/>
        <v>0.62</v>
      </c>
      <c r="E1838" s="1">
        <v>1.5314000000000001</v>
      </c>
      <c r="F1838" s="26">
        <v>4216</v>
      </c>
      <c r="G1838" s="89">
        <v>42570</v>
      </c>
      <c r="H1838" s="3" t="s">
        <v>1754</v>
      </c>
      <c r="I1838" s="4"/>
    </row>
    <row r="1839" spans="1:9" ht="45">
      <c r="A1839" s="6">
        <v>1837</v>
      </c>
      <c r="B1839" s="24" t="s">
        <v>1810</v>
      </c>
      <c r="C1839" s="25" t="str">
        <f>IF(D1839=2,"NO","YES")</f>
        <v>YES</v>
      </c>
      <c r="D1839" s="39">
        <f t="shared" si="35"/>
        <v>1.03</v>
      </c>
      <c r="E1839" s="1">
        <v>2.5441000000000003</v>
      </c>
      <c r="F1839" s="26">
        <v>7004</v>
      </c>
      <c r="G1839" s="89">
        <v>42570</v>
      </c>
      <c r="H1839" s="3" t="s">
        <v>1754</v>
      </c>
      <c r="I1839" s="4"/>
    </row>
    <row r="1840" spans="1:9" ht="45">
      <c r="A1840" s="6">
        <v>1838</v>
      </c>
      <c r="B1840" s="24" t="s">
        <v>1811</v>
      </c>
      <c r="C1840" s="25" t="str">
        <f>IF(D1840=2,"NO","YES")</f>
        <v>YES</v>
      </c>
      <c r="D1840" s="39">
        <f t="shared" si="35"/>
        <v>1.5</v>
      </c>
      <c r="E1840" s="1">
        <v>3.7050000000000001</v>
      </c>
      <c r="F1840" s="26">
        <v>10200</v>
      </c>
      <c r="G1840" s="89">
        <v>42570</v>
      </c>
      <c r="H1840" s="3" t="s">
        <v>1754</v>
      </c>
      <c r="I1840" s="4"/>
    </row>
    <row r="1841" spans="1:9" ht="45">
      <c r="A1841" s="6">
        <v>1839</v>
      </c>
      <c r="B1841" s="24" t="s">
        <v>1812</v>
      </c>
      <c r="C1841" s="25" t="str">
        <f>IF(D1841=2,"NO","YES")</f>
        <v>YES</v>
      </c>
      <c r="D1841" s="39">
        <f t="shared" si="35"/>
        <v>1.27</v>
      </c>
      <c r="E1841" s="1">
        <v>3.1369000000000002</v>
      </c>
      <c r="F1841" s="26">
        <v>8636</v>
      </c>
      <c r="G1841" s="89">
        <v>42570</v>
      </c>
      <c r="H1841" s="3" t="s">
        <v>1754</v>
      </c>
      <c r="I1841" s="4"/>
    </row>
    <row r="1842" spans="1:9" ht="45">
      <c r="A1842" s="6">
        <v>1840</v>
      </c>
      <c r="B1842" s="24" t="s">
        <v>1813</v>
      </c>
      <c r="C1842" s="25" t="str">
        <f>IF(D1842=2,"NO","YES")</f>
        <v>YES</v>
      </c>
      <c r="D1842" s="39">
        <f t="shared" si="35"/>
        <v>0.11</v>
      </c>
      <c r="E1842" s="1">
        <v>0.2717</v>
      </c>
      <c r="F1842" s="26">
        <v>748</v>
      </c>
      <c r="G1842" s="89">
        <v>42570</v>
      </c>
      <c r="H1842" s="3" t="s">
        <v>1754</v>
      </c>
      <c r="I1842" s="4"/>
    </row>
    <row r="1843" spans="1:9" ht="75">
      <c r="A1843" s="6">
        <v>1841</v>
      </c>
      <c r="B1843" s="24" t="s">
        <v>1814</v>
      </c>
      <c r="C1843" s="25" t="str">
        <f>IF(D1843=2,"NO","YES")</f>
        <v>YES</v>
      </c>
      <c r="D1843" s="39">
        <f t="shared" si="35"/>
        <v>0.68</v>
      </c>
      <c r="E1843" s="1">
        <v>1.6796000000000002</v>
      </c>
      <c r="F1843" s="26">
        <v>4624</v>
      </c>
      <c r="G1843" s="89">
        <v>42570</v>
      </c>
      <c r="H1843" s="3" t="s">
        <v>1754</v>
      </c>
      <c r="I1843" s="4"/>
    </row>
    <row r="1844" spans="1:9" ht="45">
      <c r="A1844" s="6">
        <v>1842</v>
      </c>
      <c r="B1844" s="24" t="s">
        <v>1815</v>
      </c>
      <c r="C1844" s="25" t="str">
        <f>IF(D1844=2,"NO","YES")</f>
        <v>YES</v>
      </c>
      <c r="D1844" s="39">
        <f t="shared" si="35"/>
        <v>0.41</v>
      </c>
      <c r="E1844" s="1">
        <v>1.0126999999999999</v>
      </c>
      <c r="F1844" s="26">
        <v>2788</v>
      </c>
      <c r="G1844" s="89">
        <v>42570</v>
      </c>
      <c r="H1844" s="3" t="s">
        <v>1754</v>
      </c>
      <c r="I1844" s="4"/>
    </row>
    <row r="1845" spans="1:9" ht="45">
      <c r="A1845" s="6">
        <v>1843</v>
      </c>
      <c r="B1845" s="24" t="s">
        <v>1816</v>
      </c>
      <c r="C1845" s="25" t="str">
        <f>IF(D1845=2,"NO","YES")</f>
        <v>YES</v>
      </c>
      <c r="D1845" s="39">
        <f t="shared" si="35"/>
        <v>0.62</v>
      </c>
      <c r="E1845" s="1">
        <v>1.5314000000000001</v>
      </c>
      <c r="F1845" s="26">
        <v>4216</v>
      </c>
      <c r="G1845" s="89">
        <v>42570</v>
      </c>
      <c r="H1845" s="3" t="s">
        <v>1754</v>
      </c>
      <c r="I1845" s="4"/>
    </row>
    <row r="1846" spans="1:9" ht="45">
      <c r="A1846" s="6">
        <v>1844</v>
      </c>
      <c r="B1846" s="24" t="s">
        <v>178</v>
      </c>
      <c r="C1846" s="25" t="str">
        <f>IF(D1846=2,"NO","YES")</f>
        <v>YES</v>
      </c>
      <c r="D1846" s="39">
        <f t="shared" si="35"/>
        <v>0.28999999999999998</v>
      </c>
      <c r="E1846" s="1">
        <v>0.71630000000000005</v>
      </c>
      <c r="F1846" s="26">
        <v>1972</v>
      </c>
      <c r="G1846" s="89">
        <v>42570</v>
      </c>
      <c r="H1846" s="3" t="s">
        <v>1754</v>
      </c>
      <c r="I1846" s="4"/>
    </row>
    <row r="1847" spans="1:9" ht="45">
      <c r="A1847" s="6">
        <v>1845</v>
      </c>
      <c r="B1847" s="24" t="s">
        <v>1817</v>
      </c>
      <c r="C1847" s="25" t="str">
        <f>IF(D1847=2,"NO","YES")</f>
        <v>YES</v>
      </c>
      <c r="D1847" s="39">
        <f t="shared" si="35"/>
        <v>1.44</v>
      </c>
      <c r="E1847" s="1">
        <v>3.5568</v>
      </c>
      <c r="F1847" s="26">
        <v>9792</v>
      </c>
      <c r="G1847" s="89">
        <v>42570</v>
      </c>
      <c r="H1847" s="3" t="s">
        <v>1754</v>
      </c>
      <c r="I1847" s="4"/>
    </row>
    <row r="1848" spans="1:9" ht="45">
      <c r="A1848" s="6">
        <v>1846</v>
      </c>
      <c r="B1848" s="24" t="s">
        <v>1818</v>
      </c>
      <c r="C1848" s="25" t="str">
        <f>IF(D1848=2,"NO","YES")</f>
        <v>YES</v>
      </c>
      <c r="D1848" s="39">
        <f t="shared" si="35"/>
        <v>0.9</v>
      </c>
      <c r="E1848" s="1">
        <v>2.2230000000000003</v>
      </c>
      <c r="F1848" s="26">
        <v>6120</v>
      </c>
      <c r="G1848" s="89">
        <v>42570</v>
      </c>
      <c r="H1848" s="3" t="s">
        <v>1754</v>
      </c>
      <c r="I1848" s="4"/>
    </row>
    <row r="1849" spans="1:9" ht="45">
      <c r="A1849" s="6">
        <v>1847</v>
      </c>
      <c r="B1849" s="24" t="s">
        <v>1819</v>
      </c>
      <c r="C1849" s="25" t="str">
        <f>IF(D1849=2,"NO","YES")</f>
        <v>YES</v>
      </c>
      <c r="D1849" s="39">
        <f t="shared" si="35"/>
        <v>0.04</v>
      </c>
      <c r="E1849" s="1">
        <v>9.8800000000000013E-2</v>
      </c>
      <c r="F1849" s="26">
        <v>272</v>
      </c>
      <c r="G1849" s="89">
        <v>42570</v>
      </c>
      <c r="H1849" s="3" t="s">
        <v>1754</v>
      </c>
      <c r="I1849" s="4"/>
    </row>
    <row r="1850" spans="1:9" ht="45">
      <c r="A1850" s="6">
        <v>1848</v>
      </c>
      <c r="B1850" s="24" t="s">
        <v>1820</v>
      </c>
      <c r="C1850" s="25" t="str">
        <f>IF(D1850=2,"NO","YES")</f>
        <v>YES</v>
      </c>
      <c r="D1850" s="39">
        <f t="shared" si="35"/>
        <v>0.21</v>
      </c>
      <c r="E1850" s="1">
        <v>0.51870000000000005</v>
      </c>
      <c r="F1850" s="26">
        <v>1428</v>
      </c>
      <c r="G1850" s="89">
        <v>42570</v>
      </c>
      <c r="H1850" s="3" t="s">
        <v>1754</v>
      </c>
      <c r="I1850" s="4"/>
    </row>
    <row r="1851" spans="1:9" ht="60">
      <c r="A1851" s="6">
        <v>1849</v>
      </c>
      <c r="B1851" s="24" t="s">
        <v>1821</v>
      </c>
      <c r="C1851" s="25" t="str">
        <f>IF(D1851=2,"NO","YES")</f>
        <v>YES</v>
      </c>
      <c r="D1851" s="39">
        <f t="shared" si="35"/>
        <v>0.1</v>
      </c>
      <c r="E1851" s="1">
        <v>0.24700000000000003</v>
      </c>
      <c r="F1851" s="26">
        <v>680</v>
      </c>
      <c r="G1851" s="89">
        <v>42570</v>
      </c>
      <c r="H1851" s="3" t="s">
        <v>1754</v>
      </c>
      <c r="I1851" s="4"/>
    </row>
    <row r="1852" spans="1:9" ht="45">
      <c r="A1852" s="6">
        <v>1850</v>
      </c>
      <c r="B1852" s="24" t="s">
        <v>1822</v>
      </c>
      <c r="C1852" s="25" t="str">
        <f>IF(D1852=2,"NO","YES")</f>
        <v>YES</v>
      </c>
      <c r="D1852" s="39">
        <f t="shared" si="35"/>
        <v>0.55000000000000004</v>
      </c>
      <c r="E1852" s="1">
        <v>1.3585000000000003</v>
      </c>
      <c r="F1852" s="26">
        <v>3740</v>
      </c>
      <c r="G1852" s="89">
        <v>42570</v>
      </c>
      <c r="H1852" s="3" t="s">
        <v>1754</v>
      </c>
      <c r="I1852" s="4"/>
    </row>
    <row r="1853" spans="1:9" ht="45">
      <c r="A1853" s="6">
        <v>1851</v>
      </c>
      <c r="B1853" s="24" t="s">
        <v>1823</v>
      </c>
      <c r="C1853" s="25" t="str">
        <f>IF(D1853=2,"NO","YES")</f>
        <v>YES</v>
      </c>
      <c r="D1853" s="39">
        <f t="shared" si="35"/>
        <v>1.59</v>
      </c>
      <c r="E1853" s="1">
        <v>3.9273000000000007</v>
      </c>
      <c r="F1853" s="26">
        <v>10812</v>
      </c>
      <c r="G1853" s="89">
        <v>42570</v>
      </c>
      <c r="H1853" s="3" t="s">
        <v>1754</v>
      </c>
      <c r="I1853" s="4"/>
    </row>
    <row r="1854" spans="1:9" ht="45">
      <c r="A1854" s="6">
        <v>1852</v>
      </c>
      <c r="B1854" s="24" t="s">
        <v>1824</v>
      </c>
      <c r="C1854" s="25" t="str">
        <f>IF(D1854=2,"NO","YES")</f>
        <v>YES</v>
      </c>
      <c r="D1854" s="39">
        <f t="shared" si="35"/>
        <v>1.46</v>
      </c>
      <c r="E1854" s="1">
        <v>3.6062000000000003</v>
      </c>
      <c r="F1854" s="26">
        <v>9928</v>
      </c>
      <c r="G1854" s="89">
        <v>42570</v>
      </c>
      <c r="H1854" s="3" t="s">
        <v>1754</v>
      </c>
      <c r="I1854" s="4"/>
    </row>
    <row r="1855" spans="1:9" ht="45">
      <c r="A1855" s="6">
        <v>1853</v>
      </c>
      <c r="B1855" s="24" t="s">
        <v>1825</v>
      </c>
      <c r="C1855" s="25" t="str">
        <f>IF(D1855=2,"NO","YES")</f>
        <v>YES</v>
      </c>
      <c r="D1855" s="39">
        <f t="shared" si="35"/>
        <v>0.16</v>
      </c>
      <c r="E1855" s="1">
        <v>0.39520000000000005</v>
      </c>
      <c r="F1855" s="26">
        <v>1088</v>
      </c>
      <c r="G1855" s="89">
        <v>42570</v>
      </c>
      <c r="H1855" s="3" t="s">
        <v>1754</v>
      </c>
      <c r="I1855" s="4"/>
    </row>
    <row r="1856" spans="1:9" ht="60">
      <c r="A1856" s="6">
        <v>1854</v>
      </c>
      <c r="B1856" s="24" t="s">
        <v>1826</v>
      </c>
      <c r="C1856" s="25" t="str">
        <f>IF(D1856=2,"NO","YES")</f>
        <v>YES</v>
      </c>
      <c r="D1856" s="39">
        <f t="shared" si="35"/>
        <v>0.77</v>
      </c>
      <c r="E1856" s="1">
        <v>1.9019000000000001</v>
      </c>
      <c r="F1856" s="26">
        <v>5236</v>
      </c>
      <c r="G1856" s="89">
        <v>42570</v>
      </c>
      <c r="H1856" s="3" t="s">
        <v>1754</v>
      </c>
      <c r="I1856" s="4"/>
    </row>
    <row r="1857" spans="1:9" ht="45">
      <c r="A1857" s="6">
        <v>1855</v>
      </c>
      <c r="B1857" s="24" t="s">
        <v>1827</v>
      </c>
      <c r="C1857" s="25" t="str">
        <f>IF(D1857=2,"NO","YES")</f>
        <v>YES</v>
      </c>
      <c r="D1857" s="39">
        <f t="shared" si="35"/>
        <v>0.79</v>
      </c>
      <c r="E1857" s="1">
        <v>1.9513000000000003</v>
      </c>
      <c r="F1857" s="26">
        <v>5372</v>
      </c>
      <c r="G1857" s="89">
        <v>42570</v>
      </c>
      <c r="H1857" s="3" t="s">
        <v>1754</v>
      </c>
      <c r="I1857" s="4"/>
    </row>
    <row r="1858" spans="1:9" ht="45">
      <c r="A1858" s="6">
        <v>1856</v>
      </c>
      <c r="B1858" s="24" t="s">
        <v>1827</v>
      </c>
      <c r="C1858" s="25" t="str">
        <f>IF(D1858=2,"NO","YES")</f>
        <v>YES</v>
      </c>
      <c r="D1858" s="39">
        <f t="shared" si="35"/>
        <v>0.03</v>
      </c>
      <c r="E1858" s="1">
        <v>7.4099999999999999E-2</v>
      </c>
      <c r="F1858" s="26">
        <v>204</v>
      </c>
      <c r="G1858" s="89">
        <v>42570</v>
      </c>
      <c r="H1858" s="3" t="s">
        <v>1754</v>
      </c>
      <c r="I1858" s="4"/>
    </row>
    <row r="1859" spans="1:9" ht="30">
      <c r="A1859" s="6">
        <v>1857</v>
      </c>
      <c r="B1859" s="24" t="s">
        <v>1828</v>
      </c>
      <c r="C1859" s="25" t="str">
        <f>IF(D1859=2,"NO","YES")</f>
        <v>YES</v>
      </c>
      <c r="D1859" s="39">
        <f t="shared" si="35"/>
        <v>0.56999999999999995</v>
      </c>
      <c r="E1859" s="1">
        <v>1.4078999999999999</v>
      </c>
      <c r="F1859" s="26">
        <v>3876</v>
      </c>
      <c r="G1859" s="89">
        <v>42570</v>
      </c>
      <c r="H1859" s="3" t="s">
        <v>1754</v>
      </c>
      <c r="I1859" s="4"/>
    </row>
    <row r="1860" spans="1:9" ht="45">
      <c r="A1860" s="6">
        <v>1858</v>
      </c>
      <c r="B1860" s="24" t="s">
        <v>220</v>
      </c>
      <c r="C1860" s="25" t="str">
        <f>IF(D1860=2,"NO","YES")</f>
        <v>NO</v>
      </c>
      <c r="D1860" s="39">
        <f t="shared" si="35"/>
        <v>2</v>
      </c>
      <c r="E1860" s="1">
        <v>4.9400000000000004</v>
      </c>
      <c r="F1860" s="26">
        <v>13600</v>
      </c>
      <c r="G1860" s="89">
        <v>42570</v>
      </c>
      <c r="H1860" s="3" t="s">
        <v>1754</v>
      </c>
      <c r="I1860" s="4"/>
    </row>
    <row r="1861" spans="1:9" ht="45">
      <c r="A1861" s="6">
        <v>1859</v>
      </c>
      <c r="B1861" s="24" t="s">
        <v>1829</v>
      </c>
      <c r="C1861" s="25" t="str">
        <f>IF(D1861=2,"NO","YES")</f>
        <v>YES</v>
      </c>
      <c r="D1861" s="39">
        <f t="shared" si="35"/>
        <v>1.23</v>
      </c>
      <c r="E1861" s="1">
        <v>3.0381</v>
      </c>
      <c r="F1861" s="26">
        <v>8364</v>
      </c>
      <c r="G1861" s="89">
        <v>42570</v>
      </c>
      <c r="H1861" s="3" t="s">
        <v>1754</v>
      </c>
      <c r="I1861" s="4"/>
    </row>
    <row r="1862" spans="1:9" ht="45">
      <c r="A1862" s="6">
        <v>1860</v>
      </c>
      <c r="B1862" s="24" t="s">
        <v>1830</v>
      </c>
      <c r="C1862" s="25" t="str">
        <f>IF(D1862=2,"NO","YES")</f>
        <v>YES</v>
      </c>
      <c r="D1862" s="39">
        <f t="shared" si="35"/>
        <v>0.41</v>
      </c>
      <c r="E1862" s="1">
        <v>1.0126999999999999</v>
      </c>
      <c r="F1862" s="26">
        <v>2788</v>
      </c>
      <c r="G1862" s="89">
        <v>42570</v>
      </c>
      <c r="H1862" s="3" t="s">
        <v>1754</v>
      </c>
      <c r="I1862" s="4"/>
    </row>
    <row r="1863" spans="1:9" ht="45">
      <c r="A1863" s="6">
        <v>1861</v>
      </c>
      <c r="B1863" s="24" t="s">
        <v>1831</v>
      </c>
      <c r="C1863" s="25" t="str">
        <f>IF(D1863=2,"NO","YES")</f>
        <v>YES</v>
      </c>
      <c r="D1863" s="39">
        <f t="shared" si="35"/>
        <v>1.42</v>
      </c>
      <c r="E1863" s="1">
        <v>3.5074000000000001</v>
      </c>
      <c r="F1863" s="26">
        <v>9656</v>
      </c>
      <c r="G1863" s="89">
        <v>42570</v>
      </c>
      <c r="H1863" s="3" t="s">
        <v>1754</v>
      </c>
      <c r="I1863" s="4"/>
    </row>
    <row r="1864" spans="1:9" ht="45">
      <c r="A1864" s="6">
        <v>1862</v>
      </c>
      <c r="B1864" s="24" t="s">
        <v>1832</v>
      </c>
      <c r="C1864" s="25" t="str">
        <f>IF(D1864=2,"NO","YES")</f>
        <v>YES</v>
      </c>
      <c r="D1864" s="39">
        <f t="shared" si="35"/>
        <v>0.04</v>
      </c>
      <c r="E1864" s="1">
        <v>9.8800000000000013E-2</v>
      </c>
      <c r="F1864" s="26">
        <v>272</v>
      </c>
      <c r="G1864" s="89">
        <v>42570</v>
      </c>
      <c r="H1864" s="3" t="s">
        <v>1754</v>
      </c>
      <c r="I1864" s="4"/>
    </row>
    <row r="1865" spans="1:9" ht="45">
      <c r="A1865" s="6">
        <v>1863</v>
      </c>
      <c r="B1865" s="24" t="s">
        <v>439</v>
      </c>
      <c r="C1865" s="25" t="str">
        <f>IF(D1865=2,"NO","YES")</f>
        <v>YES</v>
      </c>
      <c r="D1865" s="39">
        <f t="shared" si="35"/>
        <v>0.13</v>
      </c>
      <c r="E1865" s="1">
        <v>0.32110000000000005</v>
      </c>
      <c r="F1865" s="26">
        <v>884</v>
      </c>
      <c r="G1865" s="89">
        <v>42570</v>
      </c>
      <c r="H1865" s="3" t="s">
        <v>1754</v>
      </c>
      <c r="I1865" s="4"/>
    </row>
    <row r="1866" spans="1:9" ht="45">
      <c r="A1866" s="6">
        <v>1864</v>
      </c>
      <c r="B1866" s="24" t="s">
        <v>1833</v>
      </c>
      <c r="C1866" s="25" t="str">
        <f>IF(D1866=2,"NO","YES")</f>
        <v>YES</v>
      </c>
      <c r="D1866" s="39">
        <f t="shared" si="35"/>
        <v>1.42</v>
      </c>
      <c r="E1866" s="1">
        <v>3.5074000000000001</v>
      </c>
      <c r="F1866" s="26">
        <v>9656</v>
      </c>
      <c r="G1866" s="89">
        <v>42570</v>
      </c>
      <c r="H1866" s="3" t="s">
        <v>1754</v>
      </c>
      <c r="I1866" s="4"/>
    </row>
    <row r="1867" spans="1:9" ht="60">
      <c r="A1867" s="6">
        <v>1865</v>
      </c>
      <c r="B1867" s="24" t="s">
        <v>1834</v>
      </c>
      <c r="C1867" s="25" t="str">
        <f>IF(D1867=2,"NO","YES")</f>
        <v>YES</v>
      </c>
      <c r="D1867" s="39">
        <f t="shared" si="35"/>
        <v>0.5</v>
      </c>
      <c r="E1867" s="1">
        <v>1.2350000000000001</v>
      </c>
      <c r="F1867" s="26">
        <v>3400</v>
      </c>
      <c r="G1867" s="89">
        <v>42570</v>
      </c>
      <c r="H1867" s="3" t="s">
        <v>1754</v>
      </c>
      <c r="I1867" s="4"/>
    </row>
    <row r="1868" spans="1:9" ht="60">
      <c r="A1868" s="6">
        <v>1866</v>
      </c>
      <c r="B1868" s="24" t="s">
        <v>1484</v>
      </c>
      <c r="C1868" s="25" t="str">
        <f>IF(D1868=2,"NO","YES")</f>
        <v>YES</v>
      </c>
      <c r="D1868" s="39">
        <f t="shared" si="35"/>
        <v>1.0900000000000001</v>
      </c>
      <c r="E1868" s="1">
        <v>2.6923000000000004</v>
      </c>
      <c r="F1868" s="26">
        <v>7412</v>
      </c>
      <c r="G1868" s="89">
        <v>42570</v>
      </c>
      <c r="H1868" s="3" t="s">
        <v>1754</v>
      </c>
      <c r="I1868" s="4"/>
    </row>
    <row r="1869" spans="1:9" ht="45">
      <c r="A1869" s="6">
        <v>1867</v>
      </c>
      <c r="B1869" s="24" t="s">
        <v>1835</v>
      </c>
      <c r="C1869" s="25" t="str">
        <f>IF(D1869=2,"NO","YES")</f>
        <v>YES</v>
      </c>
      <c r="D1869" s="39">
        <f t="shared" si="35"/>
        <v>0.94</v>
      </c>
      <c r="E1869" s="1">
        <v>2.3218000000000001</v>
      </c>
      <c r="F1869" s="26">
        <v>6392</v>
      </c>
      <c r="G1869" s="89">
        <v>42570</v>
      </c>
      <c r="H1869" s="3" t="s">
        <v>1754</v>
      </c>
      <c r="I1869" s="4"/>
    </row>
    <row r="1870" spans="1:9" ht="45">
      <c r="A1870" s="6">
        <v>1868</v>
      </c>
      <c r="B1870" s="24" t="s">
        <v>1836</v>
      </c>
      <c r="C1870" s="25" t="str">
        <f>IF(D1870=2,"NO","YES")</f>
        <v>YES</v>
      </c>
      <c r="D1870" s="39">
        <f t="shared" si="35"/>
        <v>0.15</v>
      </c>
      <c r="E1870" s="1">
        <v>0.3705</v>
      </c>
      <c r="F1870" s="26">
        <v>1020</v>
      </c>
      <c r="G1870" s="89">
        <v>42570</v>
      </c>
      <c r="H1870" s="3" t="s">
        <v>1754</v>
      </c>
      <c r="I1870" s="4"/>
    </row>
    <row r="1871" spans="1:9" ht="45">
      <c r="A1871" s="6">
        <v>1869</v>
      </c>
      <c r="B1871" s="24" t="s">
        <v>1837</v>
      </c>
      <c r="C1871" s="25" t="str">
        <f>IF(D1871=2,"NO","YES")</f>
        <v>YES</v>
      </c>
      <c r="D1871" s="39">
        <f t="shared" si="35"/>
        <v>0.32</v>
      </c>
      <c r="E1871" s="1">
        <v>0.7904000000000001</v>
      </c>
      <c r="F1871" s="26">
        <v>2176</v>
      </c>
      <c r="G1871" s="89">
        <v>42570</v>
      </c>
      <c r="H1871" s="3" t="s">
        <v>1754</v>
      </c>
      <c r="I1871" s="4"/>
    </row>
    <row r="1872" spans="1:9" ht="45">
      <c r="A1872" s="6">
        <v>1870</v>
      </c>
      <c r="B1872" s="24" t="s">
        <v>1838</v>
      </c>
      <c r="C1872" s="25" t="str">
        <f>IF(D1872=2,"NO","YES")</f>
        <v>YES</v>
      </c>
      <c r="D1872" s="39">
        <f t="shared" si="35"/>
        <v>0.88</v>
      </c>
      <c r="E1872" s="1">
        <v>2.1736</v>
      </c>
      <c r="F1872" s="26">
        <v>5984</v>
      </c>
      <c r="G1872" s="89">
        <v>42570</v>
      </c>
      <c r="H1872" s="3" t="s">
        <v>1754</v>
      </c>
      <c r="I1872" s="4"/>
    </row>
    <row r="1873" spans="1:9" ht="45">
      <c r="A1873" s="6">
        <v>1871</v>
      </c>
      <c r="B1873" s="24" t="s">
        <v>1839</v>
      </c>
      <c r="C1873" s="25" t="str">
        <f>IF(D1873=2,"NO","YES")</f>
        <v>YES</v>
      </c>
      <c r="D1873" s="39">
        <f t="shared" si="35"/>
        <v>0.79</v>
      </c>
      <c r="E1873" s="1">
        <v>1.9513000000000003</v>
      </c>
      <c r="F1873" s="26">
        <v>5372</v>
      </c>
      <c r="G1873" s="89">
        <v>42570</v>
      </c>
      <c r="H1873" s="3" t="s">
        <v>1754</v>
      </c>
      <c r="I1873" s="4"/>
    </row>
    <row r="1874" spans="1:9" ht="45">
      <c r="A1874" s="6">
        <v>1872</v>
      </c>
      <c r="B1874" s="24" t="s">
        <v>1840</v>
      </c>
      <c r="C1874" s="25" t="str">
        <f>IF(D1874=2,"NO","YES")</f>
        <v>YES</v>
      </c>
      <c r="D1874" s="39">
        <f t="shared" si="35"/>
        <v>0.56000000000000005</v>
      </c>
      <c r="E1874" s="1">
        <v>1.3832000000000002</v>
      </c>
      <c r="F1874" s="26">
        <v>3808</v>
      </c>
      <c r="G1874" s="89">
        <v>42570</v>
      </c>
      <c r="H1874" s="3" t="s">
        <v>1754</v>
      </c>
      <c r="I1874" s="4"/>
    </row>
    <row r="1875" spans="1:9" ht="45">
      <c r="A1875" s="6">
        <v>1873</v>
      </c>
      <c r="B1875" s="24" t="s">
        <v>1841</v>
      </c>
      <c r="C1875" s="25" t="str">
        <f>IF(D1875=2,"NO","YES")</f>
        <v>YES</v>
      </c>
      <c r="D1875" s="39">
        <f t="shared" si="35"/>
        <v>1.49</v>
      </c>
      <c r="E1875" s="1">
        <v>3.6803000000000003</v>
      </c>
      <c r="F1875" s="26">
        <v>10132</v>
      </c>
      <c r="G1875" s="89">
        <v>42570</v>
      </c>
      <c r="H1875" s="3" t="s">
        <v>1754</v>
      </c>
      <c r="I1875" s="4"/>
    </row>
    <row r="1876" spans="1:9" ht="45">
      <c r="A1876" s="6">
        <v>1874</v>
      </c>
      <c r="B1876" s="24" t="s">
        <v>1842</v>
      </c>
      <c r="C1876" s="25" t="str">
        <f>IF(D1876=2,"NO","YES")</f>
        <v>YES</v>
      </c>
      <c r="D1876" s="39">
        <f t="shared" si="35"/>
        <v>0.64</v>
      </c>
      <c r="E1876" s="1">
        <v>1.5808000000000002</v>
      </c>
      <c r="F1876" s="26">
        <v>4352</v>
      </c>
      <c r="G1876" s="89">
        <v>42570</v>
      </c>
      <c r="H1876" s="3" t="s">
        <v>1754</v>
      </c>
      <c r="I1876" s="4"/>
    </row>
    <row r="1877" spans="1:9" ht="60">
      <c r="A1877" s="6">
        <v>1875</v>
      </c>
      <c r="B1877" s="24" t="s">
        <v>1843</v>
      </c>
      <c r="C1877" s="25" t="str">
        <f>IF(D1877=2,"NO","YES")</f>
        <v>YES</v>
      </c>
      <c r="D1877" s="39">
        <f t="shared" si="35"/>
        <v>1.42</v>
      </c>
      <c r="E1877" s="1">
        <v>3.5074000000000001</v>
      </c>
      <c r="F1877" s="26">
        <v>9656</v>
      </c>
      <c r="G1877" s="89">
        <v>42570</v>
      </c>
      <c r="H1877" s="3" t="s">
        <v>1754</v>
      </c>
      <c r="I1877" s="4"/>
    </row>
    <row r="1878" spans="1:9" ht="45">
      <c r="A1878" s="6">
        <v>1876</v>
      </c>
      <c r="B1878" s="24" t="s">
        <v>1844</v>
      </c>
      <c r="C1878" s="25" t="str">
        <f>IF(D1878=2,"NO","YES")</f>
        <v>YES</v>
      </c>
      <c r="D1878" s="39">
        <f t="shared" si="35"/>
        <v>0.64</v>
      </c>
      <c r="E1878" s="1">
        <v>1.5808000000000002</v>
      </c>
      <c r="F1878" s="26">
        <v>4352</v>
      </c>
      <c r="G1878" s="89">
        <v>42570</v>
      </c>
      <c r="H1878" s="3" t="s">
        <v>1754</v>
      </c>
      <c r="I1878" s="4"/>
    </row>
    <row r="1879" spans="1:9" ht="45">
      <c r="A1879" s="6">
        <v>1877</v>
      </c>
      <c r="B1879" s="24" t="s">
        <v>1845</v>
      </c>
      <c r="C1879" s="25" t="str">
        <f>IF(D1879=2,"NO","YES")</f>
        <v>YES</v>
      </c>
      <c r="D1879" s="39">
        <f t="shared" si="35"/>
        <v>0.91</v>
      </c>
      <c r="E1879" s="1">
        <v>2.2477000000000005</v>
      </c>
      <c r="F1879" s="26">
        <v>6188</v>
      </c>
      <c r="G1879" s="89">
        <v>42570</v>
      </c>
      <c r="H1879" s="3" t="s">
        <v>1754</v>
      </c>
      <c r="I1879" s="4"/>
    </row>
    <row r="1880" spans="1:9" ht="45">
      <c r="A1880" s="6">
        <v>1878</v>
      </c>
      <c r="B1880" s="24" t="s">
        <v>1846</v>
      </c>
      <c r="C1880" s="25" t="str">
        <f>IF(D1880=2,"NO","YES")</f>
        <v>YES</v>
      </c>
      <c r="D1880" s="39">
        <f t="shared" si="35"/>
        <v>0.08</v>
      </c>
      <c r="E1880" s="1">
        <v>0.19760000000000003</v>
      </c>
      <c r="F1880" s="26">
        <v>544</v>
      </c>
      <c r="G1880" s="89">
        <v>42570</v>
      </c>
      <c r="H1880" s="3" t="s">
        <v>1754</v>
      </c>
      <c r="I1880" s="4"/>
    </row>
    <row r="1881" spans="1:9" ht="30">
      <c r="A1881" s="6">
        <v>1879</v>
      </c>
      <c r="B1881" s="24" t="s">
        <v>1847</v>
      </c>
      <c r="C1881" s="25" t="str">
        <f>IF(D1881=2,"NO","YES")</f>
        <v>YES</v>
      </c>
      <c r="D1881" s="39">
        <f t="shared" si="35"/>
        <v>0.62</v>
      </c>
      <c r="E1881" s="1">
        <v>1.5314000000000001</v>
      </c>
      <c r="F1881" s="26">
        <v>4216</v>
      </c>
      <c r="G1881" s="89">
        <v>42570</v>
      </c>
      <c r="H1881" s="3" t="s">
        <v>1754</v>
      </c>
      <c r="I1881" s="4"/>
    </row>
    <row r="1882" spans="1:9" ht="45">
      <c r="A1882" s="6">
        <v>1880</v>
      </c>
      <c r="B1882" s="24" t="s">
        <v>1848</v>
      </c>
      <c r="C1882" s="25" t="str">
        <f>IF(D1882=2,"NO","YES")</f>
        <v>YES</v>
      </c>
      <c r="D1882" s="39">
        <f t="shared" si="35"/>
        <v>1.35</v>
      </c>
      <c r="E1882" s="1">
        <v>3.3345000000000007</v>
      </c>
      <c r="F1882" s="26">
        <v>9180</v>
      </c>
      <c r="G1882" s="89">
        <v>42570</v>
      </c>
      <c r="H1882" s="3" t="s">
        <v>1754</v>
      </c>
      <c r="I1882" s="4"/>
    </row>
    <row r="1883" spans="1:9" ht="45">
      <c r="A1883" s="6">
        <v>1881</v>
      </c>
      <c r="B1883" s="24" t="s">
        <v>1849</v>
      </c>
      <c r="C1883" s="25" t="str">
        <f>IF(D1883=2,"NO","YES")</f>
        <v>YES</v>
      </c>
      <c r="D1883" s="39">
        <f t="shared" si="35"/>
        <v>1.18</v>
      </c>
      <c r="E1883" s="1">
        <v>2.9146000000000001</v>
      </c>
      <c r="F1883" s="26">
        <v>8024</v>
      </c>
      <c r="G1883" s="89">
        <v>42570</v>
      </c>
      <c r="H1883" s="3" t="s">
        <v>1754</v>
      </c>
      <c r="I1883" s="4"/>
    </row>
    <row r="1884" spans="1:9" ht="45">
      <c r="A1884" s="6">
        <v>1882</v>
      </c>
      <c r="B1884" s="24" t="s">
        <v>1850</v>
      </c>
      <c r="C1884" s="25" t="str">
        <f>IF(D1884=2,"NO","YES")</f>
        <v>YES</v>
      </c>
      <c r="D1884" s="39">
        <f t="shared" ref="D1884:D1886" si="36">F1884/6800</f>
        <v>0.31</v>
      </c>
      <c r="E1884" s="1">
        <v>0.76570000000000005</v>
      </c>
      <c r="F1884" s="26">
        <v>2108</v>
      </c>
      <c r="G1884" s="89">
        <v>42570</v>
      </c>
      <c r="H1884" s="3" t="s">
        <v>1754</v>
      </c>
      <c r="I1884" s="4"/>
    </row>
    <row r="1885" spans="1:9" ht="30">
      <c r="A1885" s="6">
        <v>1883</v>
      </c>
      <c r="B1885" s="24" t="s">
        <v>1851</v>
      </c>
      <c r="C1885" s="25" t="str">
        <f>IF(D1885=2,"NO","YES")</f>
        <v>YES</v>
      </c>
      <c r="D1885" s="39">
        <f t="shared" si="36"/>
        <v>1.05</v>
      </c>
      <c r="E1885" s="1">
        <v>2.5935000000000001</v>
      </c>
      <c r="F1885" s="26">
        <v>7140</v>
      </c>
      <c r="G1885" s="89">
        <v>42570</v>
      </c>
      <c r="H1885" s="3" t="s">
        <v>1754</v>
      </c>
      <c r="I1885" s="4"/>
    </row>
    <row r="1886" spans="1:9" ht="45">
      <c r="A1886" s="6">
        <v>1884</v>
      </c>
      <c r="B1886" s="24" t="s">
        <v>1852</v>
      </c>
      <c r="C1886" s="25" t="str">
        <f>IF(D1886=2,"NO","YES")</f>
        <v>YES</v>
      </c>
      <c r="D1886" s="39">
        <f t="shared" si="36"/>
        <v>1.49</v>
      </c>
      <c r="E1886" s="1">
        <v>3.6803000000000003</v>
      </c>
      <c r="F1886" s="26">
        <v>10132</v>
      </c>
      <c r="G1886" s="89">
        <v>42570</v>
      </c>
      <c r="H1886" s="3" t="s">
        <v>1754</v>
      </c>
      <c r="I1886" s="4"/>
    </row>
    <row r="1887" spans="1:9" ht="30">
      <c r="A1887" s="6">
        <v>1885</v>
      </c>
      <c r="B1887" s="24" t="s">
        <v>1853</v>
      </c>
      <c r="C1887" s="25" t="str">
        <f>IF(D1887=2,"NO","YES")</f>
        <v>YES</v>
      </c>
      <c r="D1887" s="25">
        <f>F1887/6800</f>
        <v>1.1599999999999999</v>
      </c>
      <c r="E1887" s="1">
        <v>2.8652000000000002</v>
      </c>
      <c r="F1887" s="26">
        <v>7888</v>
      </c>
      <c r="G1887" s="425">
        <v>42570</v>
      </c>
      <c r="H1887" s="3" t="s">
        <v>1854</v>
      </c>
      <c r="I1887" s="4"/>
    </row>
    <row r="1888" spans="1:9" ht="30">
      <c r="A1888" s="6">
        <v>1886</v>
      </c>
      <c r="B1888" s="24" t="s">
        <v>1855</v>
      </c>
      <c r="C1888" s="25" t="str">
        <f>IF(D1888=2,"NO","YES")</f>
        <v>YES</v>
      </c>
      <c r="D1888" s="25">
        <f t="shared" ref="D1888:D1951" si="37">F1888/6800</f>
        <v>0.67</v>
      </c>
      <c r="E1888" s="1">
        <v>1.6549000000000003</v>
      </c>
      <c r="F1888" s="26">
        <v>4556</v>
      </c>
      <c r="G1888" s="425">
        <v>42570</v>
      </c>
      <c r="H1888" s="3" t="s">
        <v>1854</v>
      </c>
      <c r="I1888" s="4"/>
    </row>
    <row r="1889" spans="1:9" ht="30">
      <c r="A1889" s="6">
        <v>1887</v>
      </c>
      <c r="B1889" s="24" t="s">
        <v>1856</v>
      </c>
      <c r="C1889" s="25" t="str">
        <f>IF(D1889=2,"NO","YES")</f>
        <v>YES</v>
      </c>
      <c r="D1889" s="25">
        <f t="shared" si="37"/>
        <v>0.5</v>
      </c>
      <c r="E1889" s="1">
        <v>1.2350000000000001</v>
      </c>
      <c r="F1889" s="26">
        <v>3400</v>
      </c>
      <c r="G1889" s="425">
        <v>42570</v>
      </c>
      <c r="H1889" s="3" t="s">
        <v>1854</v>
      </c>
      <c r="I1889" s="4"/>
    </row>
    <row r="1890" spans="1:9" ht="30">
      <c r="A1890" s="6">
        <v>1888</v>
      </c>
      <c r="B1890" s="24" t="s">
        <v>1857</v>
      </c>
      <c r="C1890" s="25" t="str">
        <f>IF(D1890=2,"NO","YES")</f>
        <v>NO</v>
      </c>
      <c r="D1890" s="25">
        <f t="shared" si="37"/>
        <v>2</v>
      </c>
      <c r="E1890" s="1">
        <v>4.9400000000000004</v>
      </c>
      <c r="F1890" s="26">
        <v>13600</v>
      </c>
      <c r="G1890" s="425">
        <v>42570</v>
      </c>
      <c r="H1890" s="3" t="s">
        <v>1854</v>
      </c>
      <c r="I1890" s="4"/>
    </row>
    <row r="1891" spans="1:9" ht="30">
      <c r="A1891" s="6">
        <v>1889</v>
      </c>
      <c r="B1891" s="24" t="s">
        <v>1858</v>
      </c>
      <c r="C1891" s="25" t="str">
        <f>IF(D1891=2,"NO","YES")</f>
        <v>YES</v>
      </c>
      <c r="D1891" s="25">
        <f t="shared" si="37"/>
        <v>0.88</v>
      </c>
      <c r="E1891" s="1">
        <v>2.1736</v>
      </c>
      <c r="F1891" s="26">
        <v>5984</v>
      </c>
      <c r="G1891" s="425">
        <v>42570</v>
      </c>
      <c r="H1891" s="3" t="s">
        <v>1854</v>
      </c>
      <c r="I1891" s="4"/>
    </row>
    <row r="1892" spans="1:9" ht="30">
      <c r="A1892" s="6">
        <v>1890</v>
      </c>
      <c r="B1892" s="24" t="s">
        <v>1859</v>
      </c>
      <c r="C1892" s="25" t="str">
        <f>IF(D1892=2,"NO","YES")</f>
        <v>YES</v>
      </c>
      <c r="D1892" s="25">
        <f t="shared" si="37"/>
        <v>0.6</v>
      </c>
      <c r="E1892" s="1">
        <v>1.482</v>
      </c>
      <c r="F1892" s="26">
        <v>4080</v>
      </c>
      <c r="G1892" s="425">
        <v>42570</v>
      </c>
      <c r="H1892" s="3" t="s">
        <v>1854</v>
      </c>
      <c r="I1892" s="4"/>
    </row>
    <row r="1893" spans="1:9" ht="45">
      <c r="A1893" s="6">
        <v>1891</v>
      </c>
      <c r="B1893" s="24" t="s">
        <v>1860</v>
      </c>
      <c r="C1893" s="25" t="str">
        <f>IF(D1893=2,"NO","YES")</f>
        <v>YES</v>
      </c>
      <c r="D1893" s="25">
        <f t="shared" si="37"/>
        <v>0.28999999999999998</v>
      </c>
      <c r="E1893" s="1">
        <v>0.71630000000000005</v>
      </c>
      <c r="F1893" s="26">
        <v>1972</v>
      </c>
      <c r="G1893" s="425">
        <v>42570</v>
      </c>
      <c r="H1893" s="3" t="s">
        <v>1854</v>
      </c>
      <c r="I1893" s="4"/>
    </row>
    <row r="1894" spans="1:9" ht="30">
      <c r="A1894" s="6">
        <v>1892</v>
      </c>
      <c r="B1894" s="24" t="s">
        <v>1861</v>
      </c>
      <c r="C1894" s="25" t="str">
        <f>IF(D1894=2,"NO","YES")</f>
        <v>YES</v>
      </c>
      <c r="D1894" s="25">
        <f t="shared" si="37"/>
        <v>0.68</v>
      </c>
      <c r="E1894" s="1">
        <v>1.6796000000000002</v>
      </c>
      <c r="F1894" s="26">
        <v>4624</v>
      </c>
      <c r="G1894" s="425">
        <v>42570</v>
      </c>
      <c r="H1894" s="3" t="s">
        <v>1854</v>
      </c>
      <c r="I1894" s="4"/>
    </row>
    <row r="1895" spans="1:9" ht="30">
      <c r="A1895" s="6">
        <v>1893</v>
      </c>
      <c r="B1895" s="24" t="s">
        <v>1862</v>
      </c>
      <c r="C1895" s="25" t="str">
        <f>IF(D1895=2,"NO","YES")</f>
        <v>YES</v>
      </c>
      <c r="D1895" s="25">
        <f t="shared" si="37"/>
        <v>0.76</v>
      </c>
      <c r="E1895" s="1">
        <v>1.8772000000000002</v>
      </c>
      <c r="F1895" s="26">
        <v>5168</v>
      </c>
      <c r="G1895" s="425">
        <v>42570</v>
      </c>
      <c r="H1895" s="3" t="s">
        <v>1854</v>
      </c>
      <c r="I1895" s="4"/>
    </row>
    <row r="1896" spans="1:9" ht="45">
      <c r="A1896" s="6">
        <v>1894</v>
      </c>
      <c r="B1896" s="24" t="s">
        <v>1863</v>
      </c>
      <c r="C1896" s="25" t="str">
        <f>IF(D1896=2,"NO","YES")</f>
        <v>YES</v>
      </c>
      <c r="D1896" s="25">
        <f t="shared" si="37"/>
        <v>1.1599999999999999</v>
      </c>
      <c r="E1896" s="1">
        <v>2.8652000000000002</v>
      </c>
      <c r="F1896" s="26">
        <v>7888</v>
      </c>
      <c r="G1896" s="425">
        <v>42570</v>
      </c>
      <c r="H1896" s="3" t="s">
        <v>1854</v>
      </c>
      <c r="I1896" s="4"/>
    </row>
    <row r="1897" spans="1:9" ht="45">
      <c r="A1897" s="6">
        <v>1895</v>
      </c>
      <c r="B1897" s="24" t="s">
        <v>1864</v>
      </c>
      <c r="C1897" s="25" t="str">
        <f>IF(D1897=2,"NO","YES")</f>
        <v>YES</v>
      </c>
      <c r="D1897" s="25">
        <f t="shared" si="37"/>
        <v>1.39</v>
      </c>
      <c r="E1897" s="1">
        <v>3.4333</v>
      </c>
      <c r="F1897" s="26">
        <v>9452</v>
      </c>
      <c r="G1897" s="425">
        <v>42570</v>
      </c>
      <c r="H1897" s="3" t="s">
        <v>1854</v>
      </c>
      <c r="I1897" s="4"/>
    </row>
    <row r="1898" spans="1:9" ht="45">
      <c r="A1898" s="6">
        <v>1896</v>
      </c>
      <c r="B1898" s="24" t="s">
        <v>1865</v>
      </c>
      <c r="C1898" s="25" t="str">
        <f>IF(D1898=2,"NO","YES")</f>
        <v>YES</v>
      </c>
      <c r="D1898" s="25">
        <f t="shared" si="37"/>
        <v>0.2</v>
      </c>
      <c r="E1898" s="1">
        <v>0.49400000000000005</v>
      </c>
      <c r="F1898" s="26">
        <v>1360</v>
      </c>
      <c r="G1898" s="425">
        <v>42570</v>
      </c>
      <c r="H1898" s="3" t="s">
        <v>1854</v>
      </c>
      <c r="I1898" s="4"/>
    </row>
    <row r="1899" spans="1:9" ht="45">
      <c r="A1899" s="6">
        <v>1897</v>
      </c>
      <c r="B1899" s="24" t="s">
        <v>1866</v>
      </c>
      <c r="C1899" s="25" t="str">
        <f>IF(D1899=2,"NO","YES")</f>
        <v>YES</v>
      </c>
      <c r="D1899" s="25">
        <f t="shared" si="37"/>
        <v>0.87</v>
      </c>
      <c r="E1899" s="1">
        <v>2.1489000000000003</v>
      </c>
      <c r="F1899" s="26">
        <v>5916</v>
      </c>
      <c r="G1899" s="425">
        <v>42570</v>
      </c>
      <c r="H1899" s="3" t="s">
        <v>1854</v>
      </c>
      <c r="I1899" s="4"/>
    </row>
    <row r="1900" spans="1:9" ht="30">
      <c r="A1900" s="6">
        <v>1898</v>
      </c>
      <c r="B1900" s="24" t="s">
        <v>1867</v>
      </c>
      <c r="C1900" s="25" t="str">
        <f>IF(D1900=2,"NO","YES")</f>
        <v>YES</v>
      </c>
      <c r="D1900" s="25">
        <f t="shared" si="37"/>
        <v>0.49</v>
      </c>
      <c r="E1900" s="1">
        <v>1.2103000000000002</v>
      </c>
      <c r="F1900" s="26">
        <v>3332</v>
      </c>
      <c r="G1900" s="425">
        <v>42570</v>
      </c>
      <c r="H1900" s="3" t="s">
        <v>1854</v>
      </c>
      <c r="I1900" s="4"/>
    </row>
    <row r="1901" spans="1:9" ht="45">
      <c r="A1901" s="6">
        <v>1899</v>
      </c>
      <c r="B1901" s="24" t="s">
        <v>1868</v>
      </c>
      <c r="C1901" s="25" t="str">
        <f>IF(D1901=2,"NO","YES")</f>
        <v>YES</v>
      </c>
      <c r="D1901" s="25">
        <f t="shared" si="37"/>
        <v>0.28999999999999998</v>
      </c>
      <c r="E1901" s="1">
        <v>0.71630000000000005</v>
      </c>
      <c r="F1901" s="26">
        <v>1972</v>
      </c>
      <c r="G1901" s="425">
        <v>42570</v>
      </c>
      <c r="H1901" s="3" t="s">
        <v>1854</v>
      </c>
      <c r="I1901" s="4"/>
    </row>
    <row r="1902" spans="1:9" ht="30">
      <c r="A1902" s="6">
        <v>1900</v>
      </c>
      <c r="B1902" s="24" t="s">
        <v>1869</v>
      </c>
      <c r="C1902" s="25" t="str">
        <f>IF(D1902=2,"NO","YES")</f>
        <v>YES</v>
      </c>
      <c r="D1902" s="25">
        <f t="shared" si="37"/>
        <v>1.1299999999999999</v>
      </c>
      <c r="E1902" s="1">
        <v>2.7911000000000001</v>
      </c>
      <c r="F1902" s="26">
        <v>7684</v>
      </c>
      <c r="G1902" s="425">
        <v>42570</v>
      </c>
      <c r="H1902" s="3" t="s">
        <v>1854</v>
      </c>
      <c r="I1902" s="4"/>
    </row>
    <row r="1903" spans="1:9" ht="30">
      <c r="A1903" s="6">
        <v>1901</v>
      </c>
      <c r="B1903" s="24" t="s">
        <v>1870</v>
      </c>
      <c r="C1903" s="25" t="str">
        <f>IF(D1903=2,"NO","YES")</f>
        <v>YES</v>
      </c>
      <c r="D1903" s="25">
        <f t="shared" si="37"/>
        <v>0.7</v>
      </c>
      <c r="E1903" s="1">
        <v>1.7290000000000001</v>
      </c>
      <c r="F1903" s="26">
        <v>4760</v>
      </c>
      <c r="G1903" s="425">
        <v>42570</v>
      </c>
      <c r="H1903" s="3" t="s">
        <v>1854</v>
      </c>
      <c r="I1903" s="4"/>
    </row>
    <row r="1904" spans="1:9" ht="30">
      <c r="A1904" s="6">
        <v>1902</v>
      </c>
      <c r="B1904" s="24" t="s">
        <v>784</v>
      </c>
      <c r="C1904" s="25" t="str">
        <f>IF(D1904=2,"NO","YES")</f>
        <v>YES</v>
      </c>
      <c r="D1904" s="25">
        <f t="shared" si="37"/>
        <v>0.13</v>
      </c>
      <c r="E1904" s="1">
        <v>0.32110000000000005</v>
      </c>
      <c r="F1904" s="26">
        <v>884</v>
      </c>
      <c r="G1904" s="425">
        <v>42570</v>
      </c>
      <c r="H1904" s="3" t="s">
        <v>1854</v>
      </c>
      <c r="I1904" s="4"/>
    </row>
    <row r="1905" spans="1:9" ht="30">
      <c r="A1905" s="6">
        <v>1903</v>
      </c>
      <c r="B1905" s="24" t="s">
        <v>1871</v>
      </c>
      <c r="C1905" s="25" t="str">
        <f>IF(D1905=2,"NO","YES")</f>
        <v>YES</v>
      </c>
      <c r="D1905" s="25">
        <f t="shared" si="37"/>
        <v>0.75</v>
      </c>
      <c r="E1905" s="1">
        <v>1.8525</v>
      </c>
      <c r="F1905" s="26">
        <v>5100</v>
      </c>
      <c r="G1905" s="425">
        <v>42570</v>
      </c>
      <c r="H1905" s="3" t="s">
        <v>1854</v>
      </c>
      <c r="I1905" s="4"/>
    </row>
    <row r="1906" spans="1:9" ht="30">
      <c r="A1906" s="6">
        <v>1904</v>
      </c>
      <c r="B1906" s="24" t="s">
        <v>1872</v>
      </c>
      <c r="C1906" s="25" t="str">
        <f>IF(D1906=2,"NO","YES")</f>
        <v>NO</v>
      </c>
      <c r="D1906" s="25">
        <f t="shared" si="37"/>
        <v>2</v>
      </c>
      <c r="E1906" s="1">
        <v>4.9400000000000004</v>
      </c>
      <c r="F1906" s="26">
        <v>13600</v>
      </c>
      <c r="G1906" s="425">
        <v>42570</v>
      </c>
      <c r="H1906" s="3" t="s">
        <v>1854</v>
      </c>
      <c r="I1906" s="4"/>
    </row>
    <row r="1907" spans="1:9" ht="30">
      <c r="A1907" s="6">
        <v>1905</v>
      </c>
      <c r="B1907" s="24" t="s">
        <v>1873</v>
      </c>
      <c r="C1907" s="25" t="str">
        <f>IF(D1907=2,"NO","YES")</f>
        <v>YES</v>
      </c>
      <c r="D1907" s="25">
        <f t="shared" si="37"/>
        <v>0.32</v>
      </c>
      <c r="E1907" s="1">
        <v>0.7904000000000001</v>
      </c>
      <c r="F1907" s="26">
        <v>2176</v>
      </c>
      <c r="G1907" s="425">
        <v>42570</v>
      </c>
      <c r="H1907" s="3" t="s">
        <v>1854</v>
      </c>
      <c r="I1907" s="4"/>
    </row>
    <row r="1908" spans="1:9" ht="45">
      <c r="A1908" s="6">
        <v>1906</v>
      </c>
      <c r="B1908" s="24" t="s">
        <v>1874</v>
      </c>
      <c r="C1908" s="25" t="str">
        <f>IF(D1908=2,"NO","YES")</f>
        <v>YES</v>
      </c>
      <c r="D1908" s="25">
        <f t="shared" si="37"/>
        <v>1.06</v>
      </c>
      <c r="E1908" s="1">
        <v>2.6182000000000003</v>
      </c>
      <c r="F1908" s="26">
        <v>7208</v>
      </c>
      <c r="G1908" s="425">
        <v>42570</v>
      </c>
      <c r="H1908" s="3" t="s">
        <v>1854</v>
      </c>
      <c r="I1908" s="4"/>
    </row>
    <row r="1909" spans="1:9" ht="30">
      <c r="A1909" s="6">
        <v>1907</v>
      </c>
      <c r="B1909" s="24" t="s">
        <v>1875</v>
      </c>
      <c r="C1909" s="25" t="str">
        <f>IF(D1909=2,"NO","YES")</f>
        <v>NO</v>
      </c>
      <c r="D1909" s="25">
        <f t="shared" si="37"/>
        <v>2</v>
      </c>
      <c r="E1909" s="1">
        <v>4.9400000000000004</v>
      </c>
      <c r="F1909" s="26">
        <v>13600</v>
      </c>
      <c r="G1909" s="425">
        <v>42570</v>
      </c>
      <c r="H1909" s="3" t="s">
        <v>1854</v>
      </c>
      <c r="I1909" s="4"/>
    </row>
    <row r="1910" spans="1:9" ht="30">
      <c r="A1910" s="6">
        <v>1908</v>
      </c>
      <c r="B1910" s="24" t="s">
        <v>1876</v>
      </c>
      <c r="C1910" s="25" t="str">
        <f>IF(D1910=2,"NO","YES")</f>
        <v>YES</v>
      </c>
      <c r="D1910" s="25">
        <f t="shared" si="37"/>
        <v>1.1599999999999999</v>
      </c>
      <c r="E1910" s="1">
        <v>2.8652000000000002</v>
      </c>
      <c r="F1910" s="26">
        <v>7888</v>
      </c>
      <c r="G1910" s="425">
        <v>42570</v>
      </c>
      <c r="H1910" s="3" t="s">
        <v>1854</v>
      </c>
      <c r="I1910" s="4"/>
    </row>
    <row r="1911" spans="1:9" ht="30">
      <c r="A1911" s="6">
        <v>1909</v>
      </c>
      <c r="B1911" s="24" t="s">
        <v>1877</v>
      </c>
      <c r="C1911" s="25" t="str">
        <f>IF(D1911=2,"NO","YES")</f>
        <v>YES</v>
      </c>
      <c r="D1911" s="25">
        <f t="shared" si="37"/>
        <v>1.42</v>
      </c>
      <c r="E1911" s="1">
        <v>3.5074000000000001</v>
      </c>
      <c r="F1911" s="26">
        <v>9656</v>
      </c>
      <c r="G1911" s="425">
        <v>42570</v>
      </c>
      <c r="H1911" s="3" t="s">
        <v>1854</v>
      </c>
      <c r="I1911" s="4"/>
    </row>
    <row r="1912" spans="1:9" ht="45">
      <c r="A1912" s="6">
        <v>1910</v>
      </c>
      <c r="B1912" s="24" t="s">
        <v>1878</v>
      </c>
      <c r="C1912" s="25" t="str">
        <f>IF(D1912=2,"NO","YES")</f>
        <v>YES</v>
      </c>
      <c r="D1912" s="25">
        <f t="shared" si="37"/>
        <v>1.1599999999999999</v>
      </c>
      <c r="E1912" s="1">
        <v>2.8652000000000002</v>
      </c>
      <c r="F1912" s="26">
        <v>7888</v>
      </c>
      <c r="G1912" s="425">
        <v>42570</v>
      </c>
      <c r="H1912" s="3" t="s">
        <v>1854</v>
      </c>
      <c r="I1912" s="4"/>
    </row>
    <row r="1913" spans="1:9" ht="30">
      <c r="A1913" s="6">
        <v>1911</v>
      </c>
      <c r="B1913" s="24" t="s">
        <v>1879</v>
      </c>
      <c r="C1913" s="25" t="str">
        <f>IF(D1913=2,"NO","YES")</f>
        <v>YES</v>
      </c>
      <c r="D1913" s="25">
        <f t="shared" si="37"/>
        <v>0.67</v>
      </c>
      <c r="E1913" s="1">
        <v>1.6549000000000003</v>
      </c>
      <c r="F1913" s="26">
        <v>4556</v>
      </c>
      <c r="G1913" s="425">
        <v>42570</v>
      </c>
      <c r="H1913" s="3" t="s">
        <v>1854</v>
      </c>
      <c r="I1913" s="4"/>
    </row>
    <row r="1914" spans="1:9" ht="45">
      <c r="A1914" s="6">
        <v>1912</v>
      </c>
      <c r="B1914" s="24" t="s">
        <v>1880</v>
      </c>
      <c r="C1914" s="25" t="str">
        <f>IF(D1914=2,"NO","YES")</f>
        <v>YES</v>
      </c>
      <c r="D1914" s="25">
        <f t="shared" si="37"/>
        <v>0.77</v>
      </c>
      <c r="E1914" s="1">
        <v>1.9019000000000001</v>
      </c>
      <c r="F1914" s="26">
        <v>5236</v>
      </c>
      <c r="G1914" s="425">
        <v>42570</v>
      </c>
      <c r="H1914" s="3" t="s">
        <v>1854</v>
      </c>
      <c r="I1914" s="4"/>
    </row>
    <row r="1915" spans="1:9" ht="30">
      <c r="A1915" s="6">
        <v>1913</v>
      </c>
      <c r="B1915" s="24" t="s">
        <v>1881</v>
      </c>
      <c r="C1915" s="25" t="str">
        <f>IF(D1915=2,"NO","YES")</f>
        <v>YES</v>
      </c>
      <c r="D1915" s="25">
        <f t="shared" si="37"/>
        <v>0.25</v>
      </c>
      <c r="E1915" s="1">
        <v>0.61750000000000005</v>
      </c>
      <c r="F1915" s="26">
        <v>1700</v>
      </c>
      <c r="G1915" s="425">
        <v>42570</v>
      </c>
      <c r="H1915" s="3" t="s">
        <v>1854</v>
      </c>
      <c r="I1915" s="4"/>
    </row>
    <row r="1916" spans="1:9" ht="30">
      <c r="A1916" s="6">
        <v>1914</v>
      </c>
      <c r="B1916" s="24" t="s">
        <v>1882</v>
      </c>
      <c r="C1916" s="25" t="str">
        <f>IF(D1916=2,"NO","YES")</f>
        <v>YES</v>
      </c>
      <c r="D1916" s="25">
        <f t="shared" si="37"/>
        <v>0.33</v>
      </c>
      <c r="E1916" s="1">
        <v>0.81510000000000016</v>
      </c>
      <c r="F1916" s="26">
        <v>2244</v>
      </c>
      <c r="G1916" s="425">
        <v>42570</v>
      </c>
      <c r="H1916" s="3" t="s">
        <v>1854</v>
      </c>
      <c r="I1916" s="4"/>
    </row>
    <row r="1917" spans="1:9" ht="30">
      <c r="A1917" s="6">
        <v>1915</v>
      </c>
      <c r="B1917" s="24" t="s">
        <v>1883</v>
      </c>
      <c r="C1917" s="25" t="str">
        <f>IF(D1917=2,"NO","YES")</f>
        <v>YES</v>
      </c>
      <c r="D1917" s="25">
        <f t="shared" si="37"/>
        <v>0.2</v>
      </c>
      <c r="E1917" s="1">
        <v>0.49400000000000005</v>
      </c>
      <c r="F1917" s="26">
        <v>1360</v>
      </c>
      <c r="G1917" s="425">
        <v>42570</v>
      </c>
      <c r="H1917" s="3" t="s">
        <v>1854</v>
      </c>
      <c r="I1917" s="4"/>
    </row>
    <row r="1918" spans="1:9" ht="45">
      <c r="A1918" s="6">
        <v>1916</v>
      </c>
      <c r="B1918" s="24" t="s">
        <v>153</v>
      </c>
      <c r="C1918" s="25" t="str">
        <f>IF(D1918=2,"NO","YES")</f>
        <v>YES</v>
      </c>
      <c r="D1918" s="25">
        <f t="shared" si="37"/>
        <v>0.46</v>
      </c>
      <c r="E1918" s="1">
        <v>1.1362000000000001</v>
      </c>
      <c r="F1918" s="26">
        <v>3128</v>
      </c>
      <c r="G1918" s="425">
        <v>42570</v>
      </c>
      <c r="H1918" s="3" t="s">
        <v>1854</v>
      </c>
      <c r="I1918" s="4"/>
    </row>
    <row r="1919" spans="1:9" ht="30">
      <c r="A1919" s="6">
        <v>1917</v>
      </c>
      <c r="B1919" s="24" t="s">
        <v>1884</v>
      </c>
      <c r="C1919" s="25" t="str">
        <f>IF(D1919=2,"NO","YES")</f>
        <v>YES</v>
      </c>
      <c r="D1919" s="25">
        <f t="shared" si="37"/>
        <v>1.91</v>
      </c>
      <c r="E1919" s="1">
        <v>4.7176999999999998</v>
      </c>
      <c r="F1919" s="26">
        <v>12988</v>
      </c>
      <c r="G1919" s="425">
        <v>42570</v>
      </c>
      <c r="H1919" s="3" t="s">
        <v>1854</v>
      </c>
      <c r="I1919" s="4"/>
    </row>
    <row r="1920" spans="1:9" ht="45">
      <c r="A1920" s="6">
        <v>1918</v>
      </c>
      <c r="B1920" s="24" t="s">
        <v>1885</v>
      </c>
      <c r="C1920" s="25" t="str">
        <f>IF(D1920=2,"NO","YES")</f>
        <v>NO</v>
      </c>
      <c r="D1920" s="25">
        <f t="shared" si="37"/>
        <v>2</v>
      </c>
      <c r="E1920" s="1">
        <v>4.9400000000000004</v>
      </c>
      <c r="F1920" s="26">
        <v>13600</v>
      </c>
      <c r="G1920" s="425">
        <v>42570</v>
      </c>
      <c r="H1920" s="3" t="s">
        <v>1854</v>
      </c>
      <c r="I1920" s="4"/>
    </row>
    <row r="1921" spans="1:9" ht="30">
      <c r="A1921" s="6">
        <v>1919</v>
      </c>
      <c r="B1921" s="24" t="s">
        <v>1886</v>
      </c>
      <c r="C1921" s="25" t="str">
        <f>IF(D1921=2,"NO","YES")</f>
        <v>YES</v>
      </c>
      <c r="D1921" s="25">
        <f t="shared" si="37"/>
        <v>0.76</v>
      </c>
      <c r="E1921" s="1">
        <v>1.8772000000000002</v>
      </c>
      <c r="F1921" s="26">
        <v>5168</v>
      </c>
      <c r="G1921" s="425">
        <v>42570</v>
      </c>
      <c r="H1921" s="3" t="s">
        <v>1854</v>
      </c>
      <c r="I1921" s="4"/>
    </row>
    <row r="1922" spans="1:9" ht="30">
      <c r="A1922" s="6">
        <v>1920</v>
      </c>
      <c r="B1922" s="24" t="s">
        <v>1887</v>
      </c>
      <c r="C1922" s="25" t="str">
        <f>IF(D1922=2,"NO","YES")</f>
        <v>YES</v>
      </c>
      <c r="D1922" s="25">
        <f t="shared" si="37"/>
        <v>0.3</v>
      </c>
      <c r="E1922" s="1">
        <v>0.74099999999999999</v>
      </c>
      <c r="F1922" s="26">
        <v>2040</v>
      </c>
      <c r="G1922" s="425">
        <v>42570</v>
      </c>
      <c r="H1922" s="3" t="s">
        <v>1854</v>
      </c>
      <c r="I1922" s="4"/>
    </row>
    <row r="1923" spans="1:9" ht="45">
      <c r="A1923" s="6">
        <v>1921</v>
      </c>
      <c r="B1923" s="24" t="s">
        <v>1888</v>
      </c>
      <c r="C1923" s="25" t="str">
        <f>IF(D1923=2,"NO","YES")</f>
        <v>YES</v>
      </c>
      <c r="D1923" s="25">
        <f t="shared" si="37"/>
        <v>0.59</v>
      </c>
      <c r="E1923" s="1">
        <v>1.4573</v>
      </c>
      <c r="F1923" s="26">
        <v>4012</v>
      </c>
      <c r="G1923" s="425">
        <v>42570</v>
      </c>
      <c r="H1923" s="3" t="s">
        <v>1854</v>
      </c>
      <c r="I1923" s="4"/>
    </row>
    <row r="1924" spans="1:9">
      <c r="A1924" s="6">
        <v>1922</v>
      </c>
      <c r="B1924" s="24" t="s">
        <v>1889</v>
      </c>
      <c r="C1924" s="25" t="str">
        <f>IF(D1924=2,"NO","YES")</f>
        <v>YES</v>
      </c>
      <c r="D1924" s="25">
        <f t="shared" si="37"/>
        <v>1.1499999999999999</v>
      </c>
      <c r="E1924" s="1">
        <v>2.8405</v>
      </c>
      <c r="F1924" s="26">
        <v>7820</v>
      </c>
      <c r="G1924" s="425">
        <v>42570</v>
      </c>
      <c r="H1924" s="3" t="s">
        <v>1854</v>
      </c>
      <c r="I1924" s="4"/>
    </row>
    <row r="1925" spans="1:9" ht="45">
      <c r="A1925" s="6">
        <v>1923</v>
      </c>
      <c r="B1925" s="24" t="s">
        <v>1890</v>
      </c>
      <c r="C1925" s="25" t="str">
        <f>IF(D1925=2,"NO","YES")</f>
        <v>YES</v>
      </c>
      <c r="D1925" s="25">
        <f t="shared" si="37"/>
        <v>0.71</v>
      </c>
      <c r="E1925" s="1">
        <v>1.7537</v>
      </c>
      <c r="F1925" s="26">
        <v>4828</v>
      </c>
      <c r="G1925" s="425">
        <v>42570</v>
      </c>
      <c r="H1925" s="3" t="s">
        <v>1854</v>
      </c>
      <c r="I1925" s="4"/>
    </row>
    <row r="1926" spans="1:9" ht="45">
      <c r="A1926" s="6">
        <v>1924</v>
      </c>
      <c r="B1926" s="24" t="s">
        <v>1891</v>
      </c>
      <c r="C1926" s="25" t="str">
        <f>IF(D1926=2,"NO","YES")</f>
        <v>YES</v>
      </c>
      <c r="D1926" s="25">
        <f t="shared" si="37"/>
        <v>0.28000000000000003</v>
      </c>
      <c r="E1926" s="1">
        <v>0.6916000000000001</v>
      </c>
      <c r="F1926" s="26">
        <v>1904</v>
      </c>
      <c r="G1926" s="425">
        <v>42570</v>
      </c>
      <c r="H1926" s="3" t="s">
        <v>1854</v>
      </c>
      <c r="I1926" s="4"/>
    </row>
    <row r="1927" spans="1:9" ht="45">
      <c r="A1927" s="6">
        <v>1925</v>
      </c>
      <c r="B1927" s="24" t="s">
        <v>1892</v>
      </c>
      <c r="C1927" s="25" t="str">
        <f>IF(D1927=2,"NO","YES")</f>
        <v>YES</v>
      </c>
      <c r="D1927" s="25">
        <f t="shared" si="37"/>
        <v>0.71</v>
      </c>
      <c r="E1927" s="1">
        <v>1.7537</v>
      </c>
      <c r="F1927" s="26">
        <v>4828</v>
      </c>
      <c r="G1927" s="425">
        <v>42570</v>
      </c>
      <c r="H1927" s="3" t="s">
        <v>1854</v>
      </c>
      <c r="I1927" s="4"/>
    </row>
    <row r="1928" spans="1:9" ht="30">
      <c r="A1928" s="6">
        <v>1926</v>
      </c>
      <c r="B1928" s="24" t="s">
        <v>1893</v>
      </c>
      <c r="C1928" s="25" t="str">
        <f>IF(D1928=2,"NO","YES")</f>
        <v>YES</v>
      </c>
      <c r="D1928" s="25">
        <f t="shared" si="37"/>
        <v>1.73</v>
      </c>
      <c r="E1928" s="1">
        <v>4.2731000000000003</v>
      </c>
      <c r="F1928" s="26">
        <v>11764</v>
      </c>
      <c r="G1928" s="425">
        <v>42570</v>
      </c>
      <c r="H1928" s="3" t="s">
        <v>1854</v>
      </c>
      <c r="I1928" s="4"/>
    </row>
    <row r="1929" spans="1:9" ht="30">
      <c r="A1929" s="6">
        <v>1927</v>
      </c>
      <c r="B1929" s="24" t="s">
        <v>1894</v>
      </c>
      <c r="C1929" s="25" t="str">
        <f>IF(D1929=2,"NO","YES")</f>
        <v>NO</v>
      </c>
      <c r="D1929" s="25">
        <f t="shared" si="37"/>
        <v>2</v>
      </c>
      <c r="E1929" s="1">
        <v>4.9400000000000004</v>
      </c>
      <c r="F1929" s="26">
        <v>13600</v>
      </c>
      <c r="G1929" s="425">
        <v>42570</v>
      </c>
      <c r="H1929" s="3" t="s">
        <v>1854</v>
      </c>
      <c r="I1929" s="4"/>
    </row>
    <row r="1930" spans="1:9" ht="30">
      <c r="A1930" s="6">
        <v>1928</v>
      </c>
      <c r="B1930" s="24" t="s">
        <v>1895</v>
      </c>
      <c r="C1930" s="25" t="str">
        <f>IF(D1930=2,"NO","YES")</f>
        <v>YES</v>
      </c>
      <c r="D1930" s="25">
        <f t="shared" si="37"/>
        <v>1.6</v>
      </c>
      <c r="E1930" s="1">
        <v>3.9520000000000004</v>
      </c>
      <c r="F1930" s="26">
        <v>10880</v>
      </c>
      <c r="G1930" s="425">
        <v>42570</v>
      </c>
      <c r="H1930" s="3" t="s">
        <v>1854</v>
      </c>
      <c r="I1930" s="4"/>
    </row>
    <row r="1931" spans="1:9" ht="45">
      <c r="A1931" s="6">
        <v>1929</v>
      </c>
      <c r="B1931" s="24" t="s">
        <v>1896</v>
      </c>
      <c r="C1931" s="25" t="str">
        <f>IF(D1931=2,"NO","YES")</f>
        <v>YES</v>
      </c>
      <c r="D1931" s="25">
        <f t="shared" si="37"/>
        <v>1.74</v>
      </c>
      <c r="E1931" s="1">
        <v>4.2978000000000005</v>
      </c>
      <c r="F1931" s="26">
        <v>11832</v>
      </c>
      <c r="G1931" s="425">
        <v>42570</v>
      </c>
      <c r="H1931" s="3" t="s">
        <v>1854</v>
      </c>
      <c r="I1931" s="4"/>
    </row>
    <row r="1932" spans="1:9" ht="60">
      <c r="A1932" s="6">
        <v>1930</v>
      </c>
      <c r="B1932" s="24" t="s">
        <v>1897</v>
      </c>
      <c r="C1932" s="25" t="str">
        <f>IF(D1932=2,"NO","YES")</f>
        <v>YES</v>
      </c>
      <c r="D1932" s="25">
        <f t="shared" si="37"/>
        <v>0.61</v>
      </c>
      <c r="E1932" s="1">
        <v>1.5067000000000002</v>
      </c>
      <c r="F1932" s="26">
        <v>4148</v>
      </c>
      <c r="G1932" s="425">
        <v>42570</v>
      </c>
      <c r="H1932" s="3" t="s">
        <v>1854</v>
      </c>
      <c r="I1932" s="4"/>
    </row>
    <row r="1933" spans="1:9" ht="45">
      <c r="A1933" s="6">
        <v>1931</v>
      </c>
      <c r="B1933" s="24" t="s">
        <v>1898</v>
      </c>
      <c r="C1933" s="25" t="str">
        <f>IF(D1933=2,"NO","YES")</f>
        <v>YES</v>
      </c>
      <c r="D1933" s="25">
        <f t="shared" si="37"/>
        <v>0.23</v>
      </c>
      <c r="E1933" s="1">
        <v>0.56810000000000005</v>
      </c>
      <c r="F1933" s="26">
        <v>1564</v>
      </c>
      <c r="G1933" s="425">
        <v>42570</v>
      </c>
      <c r="H1933" s="3" t="s">
        <v>1854</v>
      </c>
      <c r="I1933" s="4"/>
    </row>
    <row r="1934" spans="1:9" ht="45">
      <c r="A1934" s="6">
        <v>1932</v>
      </c>
      <c r="B1934" s="24" t="s">
        <v>1899</v>
      </c>
      <c r="C1934" s="25" t="str">
        <f>IF(D1934=2,"NO","YES")</f>
        <v>YES</v>
      </c>
      <c r="D1934" s="25">
        <f t="shared" si="37"/>
        <v>0.71</v>
      </c>
      <c r="E1934" s="1">
        <v>1.7537</v>
      </c>
      <c r="F1934" s="26">
        <v>4828</v>
      </c>
      <c r="G1934" s="425">
        <v>42570</v>
      </c>
      <c r="H1934" s="3" t="s">
        <v>1854</v>
      </c>
      <c r="I1934" s="4"/>
    </row>
    <row r="1935" spans="1:9" ht="30">
      <c r="A1935" s="6">
        <v>1933</v>
      </c>
      <c r="B1935" s="24" t="s">
        <v>1900</v>
      </c>
      <c r="C1935" s="25" t="str">
        <f>IF(D1935=2,"NO","YES")</f>
        <v>YES</v>
      </c>
      <c r="D1935" s="25">
        <f t="shared" si="37"/>
        <v>0.04</v>
      </c>
      <c r="E1935" s="1">
        <v>9.8800000000000013E-2</v>
      </c>
      <c r="F1935" s="26">
        <v>272</v>
      </c>
      <c r="G1935" s="425">
        <v>42570</v>
      </c>
      <c r="H1935" s="3" t="s">
        <v>1854</v>
      </c>
      <c r="I1935" s="4"/>
    </row>
    <row r="1936" spans="1:9" ht="30">
      <c r="A1936" s="6">
        <v>1934</v>
      </c>
      <c r="B1936" s="24" t="s">
        <v>1901</v>
      </c>
      <c r="C1936" s="25" t="str">
        <f>IF(D1936=2,"NO","YES")</f>
        <v>YES</v>
      </c>
      <c r="D1936" s="25">
        <f t="shared" si="37"/>
        <v>0.41</v>
      </c>
      <c r="E1936" s="1">
        <v>1.0126999999999999</v>
      </c>
      <c r="F1936" s="26">
        <v>2788</v>
      </c>
      <c r="G1936" s="425">
        <v>42570</v>
      </c>
      <c r="H1936" s="3" t="s">
        <v>1854</v>
      </c>
      <c r="I1936" s="4"/>
    </row>
    <row r="1937" spans="1:9" ht="30">
      <c r="A1937" s="6">
        <v>1935</v>
      </c>
      <c r="B1937" s="24" t="s">
        <v>1902</v>
      </c>
      <c r="C1937" s="25" t="str">
        <f>IF(D1937=2,"NO","YES")</f>
        <v>YES</v>
      </c>
      <c r="D1937" s="25">
        <f t="shared" si="37"/>
        <v>0.44</v>
      </c>
      <c r="E1937" s="1">
        <v>1.0868</v>
      </c>
      <c r="F1937" s="26">
        <v>2992</v>
      </c>
      <c r="G1937" s="425">
        <v>42570</v>
      </c>
      <c r="H1937" s="3" t="s">
        <v>1854</v>
      </c>
      <c r="I1937" s="4"/>
    </row>
    <row r="1938" spans="1:9" ht="45">
      <c r="A1938" s="6">
        <v>1936</v>
      </c>
      <c r="B1938" s="24" t="s">
        <v>1903</v>
      </c>
      <c r="C1938" s="25" t="str">
        <f>IF(D1938=2,"NO","YES")</f>
        <v>YES</v>
      </c>
      <c r="D1938" s="25">
        <f t="shared" si="37"/>
        <v>0.1</v>
      </c>
      <c r="E1938" s="1">
        <v>0.24700000000000003</v>
      </c>
      <c r="F1938" s="26">
        <v>680</v>
      </c>
      <c r="G1938" s="425">
        <v>42570</v>
      </c>
      <c r="H1938" s="3" t="s">
        <v>1854</v>
      </c>
      <c r="I1938" s="4"/>
    </row>
    <row r="1939" spans="1:9" ht="45">
      <c r="A1939" s="6">
        <v>1937</v>
      </c>
      <c r="B1939" s="24" t="s">
        <v>1904</v>
      </c>
      <c r="C1939" s="25" t="str">
        <f>IF(D1939=2,"NO","YES")</f>
        <v>YES</v>
      </c>
      <c r="D1939" s="25">
        <f t="shared" si="37"/>
        <v>0.19</v>
      </c>
      <c r="E1939" s="1">
        <v>0.46930000000000005</v>
      </c>
      <c r="F1939" s="26">
        <v>1292</v>
      </c>
      <c r="G1939" s="425">
        <v>42570</v>
      </c>
      <c r="H1939" s="3" t="s">
        <v>1854</v>
      </c>
      <c r="I1939" s="4"/>
    </row>
    <row r="1940" spans="1:9" ht="30">
      <c r="A1940" s="6">
        <v>1938</v>
      </c>
      <c r="B1940" s="24" t="s">
        <v>1905</v>
      </c>
      <c r="C1940" s="25" t="str">
        <f>IF(D1940=2,"NO","YES")</f>
        <v>YES</v>
      </c>
      <c r="D1940" s="25">
        <f t="shared" si="37"/>
        <v>1.05</v>
      </c>
      <c r="E1940" s="1">
        <v>2.5935000000000001</v>
      </c>
      <c r="F1940" s="26">
        <v>7140</v>
      </c>
      <c r="G1940" s="425">
        <v>42570</v>
      </c>
      <c r="H1940" s="3" t="s">
        <v>1854</v>
      </c>
      <c r="I1940" s="4"/>
    </row>
    <row r="1941" spans="1:9" ht="45">
      <c r="A1941" s="6">
        <v>1939</v>
      </c>
      <c r="B1941" s="24" t="s">
        <v>1906</v>
      </c>
      <c r="C1941" s="25" t="str">
        <f>IF(D1941=2,"NO","YES")</f>
        <v>YES</v>
      </c>
      <c r="D1941" s="25">
        <f t="shared" si="37"/>
        <v>0.37</v>
      </c>
      <c r="E1941" s="1">
        <v>0.91390000000000005</v>
      </c>
      <c r="F1941" s="26">
        <v>2516</v>
      </c>
      <c r="G1941" s="425">
        <v>42570</v>
      </c>
      <c r="H1941" s="3" t="s">
        <v>1854</v>
      </c>
      <c r="I1941" s="4"/>
    </row>
    <row r="1942" spans="1:9" ht="30">
      <c r="A1942" s="6">
        <v>1940</v>
      </c>
      <c r="B1942" s="24" t="s">
        <v>1907</v>
      </c>
      <c r="C1942" s="25" t="str">
        <f>IF(D1942=2,"NO","YES")</f>
        <v>YES</v>
      </c>
      <c r="D1942" s="25">
        <f t="shared" si="37"/>
        <v>0.17</v>
      </c>
      <c r="E1942" s="1">
        <v>0.41990000000000005</v>
      </c>
      <c r="F1942" s="26">
        <v>1156</v>
      </c>
      <c r="G1942" s="425">
        <v>42570</v>
      </c>
      <c r="H1942" s="3" t="s">
        <v>1854</v>
      </c>
      <c r="I1942" s="4"/>
    </row>
    <row r="1943" spans="1:9" ht="45">
      <c r="A1943" s="6">
        <v>1941</v>
      </c>
      <c r="B1943" s="24" t="s">
        <v>1908</v>
      </c>
      <c r="C1943" s="25" t="str">
        <f>IF(D1943=2,"NO","YES")</f>
        <v>YES</v>
      </c>
      <c r="D1943" s="25">
        <f t="shared" si="37"/>
        <v>0.02</v>
      </c>
      <c r="E1943" s="1">
        <v>4.9400000000000006E-2</v>
      </c>
      <c r="F1943" s="26">
        <v>136</v>
      </c>
      <c r="G1943" s="425">
        <v>42570</v>
      </c>
      <c r="H1943" s="3" t="s">
        <v>1854</v>
      </c>
      <c r="I1943" s="4"/>
    </row>
    <row r="1944" spans="1:9" ht="45">
      <c r="A1944" s="6">
        <v>1942</v>
      </c>
      <c r="B1944" s="24" t="s">
        <v>1909</v>
      </c>
      <c r="C1944" s="25" t="str">
        <f>IF(D1944=2,"NO","YES")</f>
        <v>NO</v>
      </c>
      <c r="D1944" s="25">
        <f t="shared" si="37"/>
        <v>2</v>
      </c>
      <c r="E1944" s="1">
        <v>4.9400000000000004</v>
      </c>
      <c r="F1944" s="26">
        <v>13600</v>
      </c>
      <c r="G1944" s="425">
        <v>42570</v>
      </c>
      <c r="H1944" s="3" t="s">
        <v>1854</v>
      </c>
      <c r="I1944" s="4"/>
    </row>
    <row r="1945" spans="1:9" ht="30">
      <c r="A1945" s="6">
        <v>1943</v>
      </c>
      <c r="B1945" s="24" t="s">
        <v>1910</v>
      </c>
      <c r="C1945" s="25" t="str">
        <f>IF(D1945=2,"NO","YES")</f>
        <v>YES</v>
      </c>
      <c r="D1945" s="25">
        <f t="shared" si="37"/>
        <v>0.08</v>
      </c>
      <c r="E1945" s="1">
        <v>0.19760000000000003</v>
      </c>
      <c r="F1945" s="26">
        <v>544</v>
      </c>
      <c r="G1945" s="425">
        <v>42570</v>
      </c>
      <c r="H1945" s="3" t="s">
        <v>1854</v>
      </c>
      <c r="I1945" s="4"/>
    </row>
    <row r="1946" spans="1:9" ht="30">
      <c r="A1946" s="6">
        <v>1944</v>
      </c>
      <c r="B1946" s="24" t="s">
        <v>1911</v>
      </c>
      <c r="C1946" s="25" t="str">
        <f>IF(D1946=2,"NO","YES")</f>
        <v>YES</v>
      </c>
      <c r="D1946" s="25">
        <f t="shared" si="37"/>
        <v>1.01</v>
      </c>
      <c r="E1946" s="1">
        <v>2.4947000000000004</v>
      </c>
      <c r="F1946" s="26">
        <v>6868</v>
      </c>
      <c r="G1946" s="425">
        <v>42570</v>
      </c>
      <c r="H1946" s="3" t="s">
        <v>1854</v>
      </c>
      <c r="I1946" s="4"/>
    </row>
    <row r="1947" spans="1:9" ht="30">
      <c r="A1947" s="6">
        <v>1945</v>
      </c>
      <c r="B1947" s="24" t="s">
        <v>1912</v>
      </c>
      <c r="C1947" s="25" t="str">
        <f>IF(D1947=2,"NO","YES")</f>
        <v>YES</v>
      </c>
      <c r="D1947" s="25">
        <f t="shared" si="37"/>
        <v>1.75</v>
      </c>
      <c r="E1947" s="1">
        <v>4.3225000000000007</v>
      </c>
      <c r="F1947" s="26">
        <v>11900</v>
      </c>
      <c r="G1947" s="425">
        <v>42570</v>
      </c>
      <c r="H1947" s="3" t="s">
        <v>1854</v>
      </c>
      <c r="I1947" s="4"/>
    </row>
    <row r="1948" spans="1:9" ht="30">
      <c r="A1948" s="6">
        <v>1946</v>
      </c>
      <c r="B1948" s="24" t="s">
        <v>1913</v>
      </c>
      <c r="C1948" s="25" t="str">
        <f>IF(D1948=2,"NO","YES")</f>
        <v>YES</v>
      </c>
      <c r="D1948" s="25">
        <f t="shared" si="37"/>
        <v>0.49</v>
      </c>
      <c r="E1948" s="1">
        <v>1.2103000000000002</v>
      </c>
      <c r="F1948" s="26">
        <v>3332</v>
      </c>
      <c r="G1948" s="425">
        <v>42570</v>
      </c>
      <c r="H1948" s="3" t="s">
        <v>1854</v>
      </c>
      <c r="I1948" s="4"/>
    </row>
    <row r="1949" spans="1:9" ht="30">
      <c r="A1949" s="6">
        <v>1947</v>
      </c>
      <c r="B1949" s="24" t="s">
        <v>1914</v>
      </c>
      <c r="C1949" s="25" t="str">
        <f>IF(D1949=2,"NO","YES")</f>
        <v>YES</v>
      </c>
      <c r="D1949" s="25">
        <f t="shared" si="37"/>
        <v>0.49</v>
      </c>
      <c r="E1949" s="1">
        <v>1.2103000000000002</v>
      </c>
      <c r="F1949" s="26">
        <v>3332</v>
      </c>
      <c r="G1949" s="425">
        <v>42570</v>
      </c>
      <c r="H1949" s="3" t="s">
        <v>1854</v>
      </c>
      <c r="I1949" s="4"/>
    </row>
    <row r="1950" spans="1:9" ht="30">
      <c r="A1950" s="6">
        <v>1948</v>
      </c>
      <c r="B1950" s="24" t="s">
        <v>1915</v>
      </c>
      <c r="C1950" s="25" t="str">
        <f>IF(D1950=2,"NO","YES")</f>
        <v>YES</v>
      </c>
      <c r="D1950" s="25">
        <f t="shared" si="37"/>
        <v>0.2</v>
      </c>
      <c r="E1950" s="1">
        <v>0.49400000000000005</v>
      </c>
      <c r="F1950" s="26">
        <v>1360</v>
      </c>
      <c r="G1950" s="425">
        <v>42570</v>
      </c>
      <c r="H1950" s="3" t="s">
        <v>1854</v>
      </c>
      <c r="I1950" s="4"/>
    </row>
    <row r="1951" spans="1:9">
      <c r="A1951" s="6">
        <v>1949</v>
      </c>
      <c r="B1951" s="38" t="s">
        <v>1916</v>
      </c>
      <c r="C1951" s="25" t="str">
        <f>IF(D1951=2,"NO","YES")</f>
        <v>YES</v>
      </c>
      <c r="D1951" s="39">
        <f t="shared" si="37"/>
        <v>0.64</v>
      </c>
      <c r="E1951" s="1">
        <v>1.5808000000000002</v>
      </c>
      <c r="F1951" s="39">
        <v>4352</v>
      </c>
      <c r="G1951" s="99">
        <v>42612</v>
      </c>
      <c r="H1951" s="3" t="s">
        <v>1854</v>
      </c>
      <c r="I1951" s="4"/>
    </row>
    <row r="1952" spans="1:9">
      <c r="A1952" s="6">
        <v>1950</v>
      </c>
      <c r="B1952" s="38" t="s">
        <v>1917</v>
      </c>
      <c r="C1952" s="25" t="str">
        <f>IF(D1952=2,"NO","YES")</f>
        <v>YES</v>
      </c>
      <c r="D1952" s="39">
        <f t="shared" ref="D1952:D1978" si="38">F1952/6800</f>
        <v>0.56999999999999995</v>
      </c>
      <c r="E1952" s="1">
        <v>1.4078999999999999</v>
      </c>
      <c r="F1952" s="39">
        <v>3876</v>
      </c>
      <c r="G1952" s="99">
        <v>42612</v>
      </c>
      <c r="H1952" s="3" t="s">
        <v>1854</v>
      </c>
      <c r="I1952" s="4"/>
    </row>
    <row r="1953" spans="1:9">
      <c r="A1953" s="6">
        <v>1951</v>
      </c>
      <c r="B1953" s="38" t="s">
        <v>1767</v>
      </c>
      <c r="C1953" s="25" t="str">
        <f>IF(D1953=2,"NO","YES")</f>
        <v>YES</v>
      </c>
      <c r="D1953" s="39">
        <f t="shared" si="38"/>
        <v>1.78</v>
      </c>
      <c r="E1953" s="1">
        <v>4.3966000000000003</v>
      </c>
      <c r="F1953" s="39">
        <v>12104</v>
      </c>
      <c r="G1953" s="99">
        <v>42612</v>
      </c>
      <c r="H1953" s="3" t="s">
        <v>1854</v>
      </c>
      <c r="I1953" s="4"/>
    </row>
    <row r="1954" spans="1:9">
      <c r="A1954" s="6">
        <v>1952</v>
      </c>
      <c r="B1954" s="38" t="s">
        <v>1918</v>
      </c>
      <c r="C1954" s="25" t="str">
        <f>IF(D1954=2,"NO","YES")</f>
        <v>YES</v>
      </c>
      <c r="D1954" s="39">
        <f t="shared" si="38"/>
        <v>1.38</v>
      </c>
      <c r="E1954" s="1">
        <v>3.4085999999999999</v>
      </c>
      <c r="F1954" s="39">
        <v>9384</v>
      </c>
      <c r="G1954" s="99">
        <v>42612</v>
      </c>
      <c r="H1954" s="3" t="s">
        <v>1854</v>
      </c>
      <c r="I1954" s="4"/>
    </row>
    <row r="1955" spans="1:9" ht="30">
      <c r="A1955" s="6">
        <v>1953</v>
      </c>
      <c r="B1955" s="32" t="s">
        <v>1919</v>
      </c>
      <c r="C1955" s="25" t="str">
        <f>IF(D1955=2,"NO","YES")</f>
        <v>YES</v>
      </c>
      <c r="D1955" s="29">
        <f t="shared" si="38"/>
        <v>0.12</v>
      </c>
      <c r="E1955" s="1">
        <v>0.2964</v>
      </c>
      <c r="F1955" s="30">
        <v>816</v>
      </c>
      <c r="G1955" s="109">
        <v>42656</v>
      </c>
      <c r="H1955" s="3" t="s">
        <v>1854</v>
      </c>
      <c r="I1955" s="4"/>
    </row>
    <row r="1956" spans="1:9">
      <c r="A1956" s="6">
        <v>1954</v>
      </c>
      <c r="B1956" s="32" t="s">
        <v>1920</v>
      </c>
      <c r="C1956" s="25" t="str">
        <f>IF(D1956=2,"NO","YES")</f>
        <v>YES</v>
      </c>
      <c r="D1956" s="29">
        <f t="shared" si="38"/>
        <v>0.19</v>
      </c>
      <c r="E1956" s="1">
        <v>0.46930000000000005</v>
      </c>
      <c r="F1956" s="30">
        <v>1292</v>
      </c>
      <c r="G1956" s="109">
        <v>42656</v>
      </c>
      <c r="H1956" s="3" t="s">
        <v>1854</v>
      </c>
      <c r="I1956" s="4"/>
    </row>
    <row r="1957" spans="1:9">
      <c r="A1957" s="6">
        <v>1955</v>
      </c>
      <c r="B1957" s="32" t="s">
        <v>1921</v>
      </c>
      <c r="C1957" s="25" t="str">
        <f>IF(D1957=2,"NO","YES")</f>
        <v>YES</v>
      </c>
      <c r="D1957" s="29">
        <f t="shared" si="38"/>
        <v>0.13</v>
      </c>
      <c r="E1957" s="1">
        <v>0.32110000000000005</v>
      </c>
      <c r="F1957" s="30">
        <v>884</v>
      </c>
      <c r="G1957" s="109">
        <v>42656</v>
      </c>
      <c r="H1957" s="3" t="s">
        <v>1854</v>
      </c>
      <c r="I1957" s="4"/>
    </row>
    <row r="1958" spans="1:9">
      <c r="A1958" s="6">
        <v>1956</v>
      </c>
      <c r="B1958" s="28" t="s">
        <v>1922</v>
      </c>
      <c r="C1958" s="25" t="str">
        <f>IF(D1958=2,"NO","YES")</f>
        <v>YES</v>
      </c>
      <c r="D1958" s="29">
        <f t="shared" si="38"/>
        <v>0.56000000000000005</v>
      </c>
      <c r="E1958" s="1">
        <v>1.3832000000000002</v>
      </c>
      <c r="F1958" s="30">
        <v>3808</v>
      </c>
      <c r="G1958" s="109">
        <v>42656</v>
      </c>
      <c r="H1958" s="3" t="s">
        <v>1854</v>
      </c>
      <c r="I1958" s="4"/>
    </row>
    <row r="1959" spans="1:9" ht="30">
      <c r="A1959" s="6">
        <v>1957</v>
      </c>
      <c r="B1959" s="32" t="s">
        <v>1923</v>
      </c>
      <c r="C1959" s="25" t="str">
        <f>IF(D1959=2,"NO","YES")</f>
        <v>YES</v>
      </c>
      <c r="D1959" s="29">
        <f t="shared" si="38"/>
        <v>0.01</v>
      </c>
      <c r="E1959" s="1">
        <v>2.4700000000000003E-2</v>
      </c>
      <c r="F1959" s="30">
        <v>68</v>
      </c>
      <c r="G1959" s="109">
        <v>42656</v>
      </c>
      <c r="H1959" s="3" t="s">
        <v>1854</v>
      </c>
      <c r="I1959" s="4"/>
    </row>
    <row r="1960" spans="1:9">
      <c r="A1960" s="6">
        <v>1958</v>
      </c>
      <c r="B1960" s="32" t="s">
        <v>1924</v>
      </c>
      <c r="C1960" s="25" t="str">
        <f>IF(D1960=2,"NO","YES")</f>
        <v>YES</v>
      </c>
      <c r="D1960" s="29">
        <f t="shared" si="38"/>
        <v>0.16</v>
      </c>
      <c r="E1960" s="1">
        <v>0.39520000000000005</v>
      </c>
      <c r="F1960" s="30">
        <v>1088</v>
      </c>
      <c r="G1960" s="109">
        <v>42656</v>
      </c>
      <c r="H1960" s="3" t="s">
        <v>1854</v>
      </c>
      <c r="I1960" s="4"/>
    </row>
    <row r="1961" spans="1:9" ht="30">
      <c r="A1961" s="6">
        <v>1959</v>
      </c>
      <c r="B1961" s="28" t="s">
        <v>1925</v>
      </c>
      <c r="C1961" s="25" t="str">
        <f>IF(D1961=2,"NO","YES")</f>
        <v>NO</v>
      </c>
      <c r="D1961" s="29">
        <f t="shared" si="38"/>
        <v>2</v>
      </c>
      <c r="E1961" s="1">
        <v>4.9400000000000004</v>
      </c>
      <c r="F1961" s="30">
        <v>13600</v>
      </c>
      <c r="G1961" s="109">
        <v>42656</v>
      </c>
      <c r="H1961" s="3" t="s">
        <v>1854</v>
      </c>
      <c r="I1961" s="4"/>
    </row>
    <row r="1962" spans="1:9" ht="30">
      <c r="A1962" s="6">
        <v>1960</v>
      </c>
      <c r="B1962" s="32" t="s">
        <v>1926</v>
      </c>
      <c r="C1962" s="25" t="str">
        <f>IF(D1962=2,"NO","YES")</f>
        <v>YES</v>
      </c>
      <c r="D1962" s="29">
        <f t="shared" si="38"/>
        <v>0.31</v>
      </c>
      <c r="E1962" s="1">
        <v>0.76570000000000005</v>
      </c>
      <c r="F1962" s="30">
        <v>2108</v>
      </c>
      <c r="G1962" s="109">
        <v>42656</v>
      </c>
      <c r="H1962" s="3" t="s">
        <v>1854</v>
      </c>
      <c r="I1962" s="4"/>
    </row>
    <row r="1963" spans="1:9">
      <c r="A1963" s="6">
        <v>1961</v>
      </c>
      <c r="B1963" s="32" t="s">
        <v>1927</v>
      </c>
      <c r="C1963" s="25" t="str">
        <f>IF(D1963=2,"NO","YES")</f>
        <v>YES</v>
      </c>
      <c r="D1963" s="29">
        <f t="shared" si="38"/>
        <v>1.1499999999999999</v>
      </c>
      <c r="E1963" s="1">
        <v>2.8405</v>
      </c>
      <c r="F1963" s="30">
        <v>7820</v>
      </c>
      <c r="G1963" s="109">
        <v>42656</v>
      </c>
      <c r="H1963" s="3" t="s">
        <v>1854</v>
      </c>
      <c r="I1963" s="4"/>
    </row>
    <row r="1964" spans="1:9">
      <c r="A1964" s="6">
        <v>1962</v>
      </c>
      <c r="B1964" s="32" t="s">
        <v>1928</v>
      </c>
      <c r="C1964" s="25" t="str">
        <f>IF(D1964=2,"NO","YES")</f>
        <v>YES</v>
      </c>
      <c r="D1964" s="29">
        <f t="shared" si="38"/>
        <v>0.17</v>
      </c>
      <c r="E1964" s="1">
        <v>0.41990000000000005</v>
      </c>
      <c r="F1964" s="30">
        <v>1156</v>
      </c>
      <c r="G1964" s="109">
        <v>42656</v>
      </c>
      <c r="H1964" s="3" t="s">
        <v>1854</v>
      </c>
      <c r="I1964" s="4"/>
    </row>
    <row r="1965" spans="1:9" ht="30">
      <c r="A1965" s="6">
        <v>1963</v>
      </c>
      <c r="B1965" s="32" t="s">
        <v>1929</v>
      </c>
      <c r="C1965" s="25" t="str">
        <f>IF(D1965=2,"NO","YES")</f>
        <v>YES</v>
      </c>
      <c r="D1965" s="29">
        <f t="shared" si="38"/>
        <v>0.04</v>
      </c>
      <c r="E1965" s="1">
        <v>9.8800000000000013E-2</v>
      </c>
      <c r="F1965" s="30">
        <v>272</v>
      </c>
      <c r="G1965" s="109">
        <v>42656</v>
      </c>
      <c r="H1965" s="3" t="s">
        <v>1854</v>
      </c>
      <c r="I1965" s="4"/>
    </row>
    <row r="1966" spans="1:9">
      <c r="A1966" s="6">
        <v>1964</v>
      </c>
      <c r="B1966" s="32" t="s">
        <v>1930</v>
      </c>
      <c r="C1966" s="25" t="str">
        <f>IF(D1966=2,"NO","YES")</f>
        <v>YES</v>
      </c>
      <c r="D1966" s="29">
        <f t="shared" si="38"/>
        <v>0.14000000000000001</v>
      </c>
      <c r="E1966" s="1">
        <v>0.34580000000000005</v>
      </c>
      <c r="F1966" s="30">
        <v>952</v>
      </c>
      <c r="G1966" s="109">
        <v>42656</v>
      </c>
      <c r="H1966" s="3" t="s">
        <v>1854</v>
      </c>
      <c r="I1966" s="4"/>
    </row>
    <row r="1967" spans="1:9" ht="30">
      <c r="A1967" s="6">
        <v>1965</v>
      </c>
      <c r="B1967" s="28" t="s">
        <v>1931</v>
      </c>
      <c r="C1967" s="25" t="str">
        <f>IF(D1967=2,"NO","YES")</f>
        <v>YES</v>
      </c>
      <c r="D1967" s="29">
        <f t="shared" si="38"/>
        <v>0.33</v>
      </c>
      <c r="E1967" s="1">
        <v>0.81510000000000016</v>
      </c>
      <c r="F1967" s="30">
        <v>2244</v>
      </c>
      <c r="G1967" s="109">
        <v>42656</v>
      </c>
      <c r="H1967" s="3" t="s">
        <v>1854</v>
      </c>
      <c r="I1967" s="4"/>
    </row>
    <row r="1968" spans="1:9" ht="30">
      <c r="A1968" s="6">
        <v>1966</v>
      </c>
      <c r="B1968" s="32" t="s">
        <v>1932</v>
      </c>
      <c r="C1968" s="25" t="str">
        <f>IF(D1968=2,"NO","YES")</f>
        <v>YES</v>
      </c>
      <c r="D1968" s="29">
        <f t="shared" si="38"/>
        <v>0.04</v>
      </c>
      <c r="E1968" s="1">
        <v>9.8800000000000013E-2</v>
      </c>
      <c r="F1968" s="30">
        <v>272</v>
      </c>
      <c r="G1968" s="109">
        <v>42656</v>
      </c>
      <c r="H1968" s="3" t="s">
        <v>1854</v>
      </c>
      <c r="I1968" s="4"/>
    </row>
    <row r="1969" spans="1:9">
      <c r="A1969" s="6">
        <v>1967</v>
      </c>
      <c r="B1969" s="32" t="s">
        <v>1918</v>
      </c>
      <c r="C1969" s="25" t="str">
        <f>IF(D1969=2,"NO","YES")</f>
        <v>YES</v>
      </c>
      <c r="D1969" s="29">
        <f t="shared" si="38"/>
        <v>1.39</v>
      </c>
      <c r="E1969" s="1">
        <v>3.4333</v>
      </c>
      <c r="F1969" s="30">
        <v>9452</v>
      </c>
      <c r="G1969" s="109">
        <v>42656</v>
      </c>
      <c r="H1969" s="3" t="s">
        <v>1854</v>
      </c>
      <c r="I1969" s="4"/>
    </row>
    <row r="1970" spans="1:9" ht="30">
      <c r="A1970" s="6">
        <v>1968</v>
      </c>
      <c r="B1970" s="28" t="s">
        <v>1933</v>
      </c>
      <c r="C1970" s="25" t="str">
        <f>IF(D1970=2,"NO","YES")</f>
        <v>YES</v>
      </c>
      <c r="D1970" s="29">
        <f t="shared" si="38"/>
        <v>0.66</v>
      </c>
      <c r="E1970" s="1">
        <v>1.6302000000000003</v>
      </c>
      <c r="F1970" s="30">
        <v>4488</v>
      </c>
      <c r="G1970" s="109">
        <v>42656</v>
      </c>
      <c r="H1970" s="3" t="s">
        <v>1854</v>
      </c>
      <c r="I1970" s="4"/>
    </row>
    <row r="1971" spans="1:9" ht="30">
      <c r="A1971" s="6">
        <v>1969</v>
      </c>
      <c r="B1971" s="32" t="s">
        <v>1934</v>
      </c>
      <c r="C1971" s="25" t="str">
        <f>IF(D1971=2,"NO","YES")</f>
        <v>YES</v>
      </c>
      <c r="D1971" s="29">
        <f t="shared" si="38"/>
        <v>0.11</v>
      </c>
      <c r="E1971" s="1">
        <v>0.2717</v>
      </c>
      <c r="F1971" s="30">
        <v>748</v>
      </c>
      <c r="G1971" s="109">
        <v>42656</v>
      </c>
      <c r="H1971" s="3" t="s">
        <v>1854</v>
      </c>
      <c r="I1971" s="4"/>
    </row>
    <row r="1972" spans="1:9">
      <c r="A1972" s="6">
        <v>1970</v>
      </c>
      <c r="B1972" s="28" t="s">
        <v>1935</v>
      </c>
      <c r="C1972" s="25" t="str">
        <f>IF(D1972=2,"NO","YES")</f>
        <v>NO</v>
      </c>
      <c r="D1972" s="29">
        <f t="shared" si="38"/>
        <v>2</v>
      </c>
      <c r="E1972" s="1">
        <v>4.9400000000000004</v>
      </c>
      <c r="F1972" s="30">
        <v>13600</v>
      </c>
      <c r="G1972" s="109">
        <v>42656</v>
      </c>
      <c r="H1972" s="3" t="s">
        <v>1854</v>
      </c>
      <c r="I1972" s="4"/>
    </row>
    <row r="1973" spans="1:9">
      <c r="A1973" s="6">
        <v>1971</v>
      </c>
      <c r="B1973" s="32" t="s">
        <v>1936</v>
      </c>
      <c r="C1973" s="25" t="str">
        <f>IF(D1973=2,"NO","YES")</f>
        <v>YES</v>
      </c>
      <c r="D1973" s="29">
        <f t="shared" si="38"/>
        <v>0.1</v>
      </c>
      <c r="E1973" s="1">
        <v>0.24700000000000003</v>
      </c>
      <c r="F1973" s="30">
        <v>680</v>
      </c>
      <c r="G1973" s="109">
        <v>42656</v>
      </c>
      <c r="H1973" s="3" t="s">
        <v>1854</v>
      </c>
      <c r="I1973" s="4"/>
    </row>
    <row r="1974" spans="1:9" ht="30">
      <c r="A1974" s="6">
        <v>1972</v>
      </c>
      <c r="B1974" s="32" t="s">
        <v>1937</v>
      </c>
      <c r="C1974" s="25" t="str">
        <f>IF(D1974=2,"NO","YES")</f>
        <v>YES</v>
      </c>
      <c r="D1974" s="29">
        <f t="shared" si="38"/>
        <v>0.54</v>
      </c>
      <c r="E1974" s="1">
        <v>1.3338000000000001</v>
      </c>
      <c r="F1974" s="30">
        <v>3672</v>
      </c>
      <c r="G1974" s="109">
        <v>42656</v>
      </c>
      <c r="H1974" s="3" t="s">
        <v>1854</v>
      </c>
      <c r="I1974" s="4"/>
    </row>
    <row r="1975" spans="1:9" ht="30">
      <c r="A1975" s="6">
        <v>1973</v>
      </c>
      <c r="B1975" s="32" t="s">
        <v>1938</v>
      </c>
      <c r="C1975" s="25" t="str">
        <f>IF(D1975=2,"NO","YES")</f>
        <v>YES</v>
      </c>
      <c r="D1975" s="29">
        <f t="shared" si="38"/>
        <v>0.41</v>
      </c>
      <c r="E1975" s="1">
        <v>1.0126999999999999</v>
      </c>
      <c r="F1975" s="30">
        <v>2788</v>
      </c>
      <c r="G1975" s="109">
        <v>42656</v>
      </c>
      <c r="H1975" s="3" t="s">
        <v>1854</v>
      </c>
      <c r="I1975" s="4"/>
    </row>
    <row r="1976" spans="1:9" ht="30">
      <c r="A1976" s="6">
        <v>1974</v>
      </c>
      <c r="B1976" s="28" t="s">
        <v>1939</v>
      </c>
      <c r="C1976" s="25" t="str">
        <f>IF(D1976=2,"NO","YES")</f>
        <v>YES</v>
      </c>
      <c r="D1976" s="29">
        <f t="shared" si="38"/>
        <v>1.1299999999999999</v>
      </c>
      <c r="E1976" s="1">
        <v>2.7911000000000001</v>
      </c>
      <c r="F1976" s="30">
        <v>7684</v>
      </c>
      <c r="G1976" s="109">
        <v>42656</v>
      </c>
      <c r="H1976" s="3" t="s">
        <v>1854</v>
      </c>
      <c r="I1976" s="4"/>
    </row>
    <row r="1977" spans="1:9">
      <c r="A1977" s="6">
        <v>1975</v>
      </c>
      <c r="B1977" s="32" t="s">
        <v>1940</v>
      </c>
      <c r="C1977" s="25" t="str">
        <f>IF(D1977=2,"NO","YES")</f>
        <v>YES</v>
      </c>
      <c r="D1977" s="29">
        <f t="shared" si="38"/>
        <v>0.13</v>
      </c>
      <c r="E1977" s="1">
        <v>0.32110000000000005</v>
      </c>
      <c r="F1977" s="30">
        <v>884</v>
      </c>
      <c r="G1977" s="109">
        <v>42656</v>
      </c>
      <c r="H1977" s="3" t="s">
        <v>1854</v>
      </c>
      <c r="I1977" s="4"/>
    </row>
    <row r="1978" spans="1:9">
      <c r="A1978" s="6">
        <v>1976</v>
      </c>
      <c r="B1978" s="28" t="s">
        <v>1941</v>
      </c>
      <c r="C1978" s="25" t="str">
        <f>IF(D1978=2,"NO","YES")</f>
        <v>YES</v>
      </c>
      <c r="D1978" s="29">
        <f t="shared" si="38"/>
        <v>0.83</v>
      </c>
      <c r="E1978" s="1">
        <v>2.0501</v>
      </c>
      <c r="F1978" s="30">
        <v>5644</v>
      </c>
      <c r="G1978" s="109">
        <v>42656</v>
      </c>
      <c r="H1978" s="3" t="s">
        <v>1854</v>
      </c>
      <c r="I1978" s="4"/>
    </row>
    <row r="1979" spans="1:9" ht="30">
      <c r="A1979" s="6">
        <v>1977</v>
      </c>
      <c r="B1979" s="24" t="s">
        <v>1942</v>
      </c>
      <c r="C1979" s="25" t="str">
        <f>IF(D1979=2,"NO","YES")</f>
        <v>YES</v>
      </c>
      <c r="D1979" s="25">
        <f>F1979/6800</f>
        <v>1.78</v>
      </c>
      <c r="E1979" s="1">
        <v>4.3966000000000003</v>
      </c>
      <c r="F1979" s="26">
        <v>12104</v>
      </c>
      <c r="G1979" s="95">
        <v>42711</v>
      </c>
      <c r="H1979" s="3" t="s">
        <v>1854</v>
      </c>
      <c r="I1979" s="4"/>
    </row>
    <row r="1980" spans="1:9" ht="45">
      <c r="A1980" s="6">
        <v>1978</v>
      </c>
      <c r="B1980" s="68" t="s">
        <v>1943</v>
      </c>
      <c r="C1980" s="25" t="str">
        <f>IF(D1980=2,"NO","YES")</f>
        <v>YES</v>
      </c>
      <c r="D1980" s="77">
        <f>F1980/6800</f>
        <v>0.56999999999999995</v>
      </c>
      <c r="E1980" s="1">
        <v>1.4078999999999999</v>
      </c>
      <c r="F1980" s="26">
        <v>3876</v>
      </c>
      <c r="G1980" s="425">
        <v>42570</v>
      </c>
      <c r="H1980" s="3" t="s">
        <v>1944</v>
      </c>
      <c r="I1980" s="4"/>
    </row>
    <row r="1981" spans="1:9" ht="45">
      <c r="A1981" s="6">
        <v>1979</v>
      </c>
      <c r="B1981" s="68" t="s">
        <v>1945</v>
      </c>
      <c r="C1981" s="25" t="str">
        <f>IF(D1981=2,"NO","YES")</f>
        <v>YES</v>
      </c>
      <c r="D1981" s="77">
        <f t="shared" ref="D1981:D2044" si="39">F1981/6800</f>
        <v>0.19</v>
      </c>
      <c r="E1981" s="1">
        <v>0.46930000000000005</v>
      </c>
      <c r="F1981" s="26">
        <v>1292</v>
      </c>
      <c r="G1981" s="425">
        <v>42570</v>
      </c>
      <c r="H1981" s="3" t="s">
        <v>1944</v>
      </c>
      <c r="I1981" s="4"/>
    </row>
    <row r="1982" spans="1:9" ht="45">
      <c r="A1982" s="6">
        <v>1980</v>
      </c>
      <c r="B1982" s="68" t="s">
        <v>1946</v>
      </c>
      <c r="C1982" s="25" t="str">
        <f>IF(D1982=2,"NO","YES")</f>
        <v>YES</v>
      </c>
      <c r="D1982" s="77">
        <f t="shared" si="39"/>
        <v>0.93</v>
      </c>
      <c r="E1982" s="1">
        <v>2.2971000000000004</v>
      </c>
      <c r="F1982" s="26">
        <v>6324</v>
      </c>
      <c r="G1982" s="425">
        <v>42570</v>
      </c>
      <c r="H1982" s="3" t="s">
        <v>1944</v>
      </c>
      <c r="I1982" s="4"/>
    </row>
    <row r="1983" spans="1:9" ht="45">
      <c r="A1983" s="6">
        <v>1981</v>
      </c>
      <c r="B1983" s="68" t="s">
        <v>1947</v>
      </c>
      <c r="C1983" s="25" t="str">
        <f>IF(D1983=2,"NO","YES")</f>
        <v>YES</v>
      </c>
      <c r="D1983" s="77">
        <f t="shared" si="39"/>
        <v>1.62</v>
      </c>
      <c r="E1983" s="1">
        <v>4.0014000000000003</v>
      </c>
      <c r="F1983" s="26">
        <v>11016</v>
      </c>
      <c r="G1983" s="425">
        <v>42570</v>
      </c>
      <c r="H1983" s="3" t="s">
        <v>1944</v>
      </c>
      <c r="I1983" s="4"/>
    </row>
    <row r="1984" spans="1:9" ht="45">
      <c r="A1984" s="6">
        <v>1982</v>
      </c>
      <c r="B1984" s="68" t="s">
        <v>1948</v>
      </c>
      <c r="C1984" s="25" t="str">
        <f>IF(D1984=2,"NO","YES")</f>
        <v>YES</v>
      </c>
      <c r="D1984" s="77">
        <f t="shared" si="39"/>
        <v>1.82</v>
      </c>
      <c r="E1984" s="1">
        <v>4.495400000000001</v>
      </c>
      <c r="F1984" s="26">
        <v>12376</v>
      </c>
      <c r="G1984" s="425">
        <v>42570</v>
      </c>
      <c r="H1984" s="3" t="s">
        <v>1944</v>
      </c>
      <c r="I1984" s="4"/>
    </row>
    <row r="1985" spans="1:9" ht="30">
      <c r="A1985" s="6">
        <v>1983</v>
      </c>
      <c r="B1985" s="68" t="s">
        <v>1949</v>
      </c>
      <c r="C1985" s="25" t="str">
        <f>IF(D1985=2,"NO","YES")</f>
        <v>YES</v>
      </c>
      <c r="D1985" s="77">
        <f t="shared" si="39"/>
        <v>0.4</v>
      </c>
      <c r="E1985" s="1">
        <v>0.9880000000000001</v>
      </c>
      <c r="F1985" s="26">
        <v>2720</v>
      </c>
      <c r="G1985" s="425">
        <v>42570</v>
      </c>
      <c r="H1985" s="3" t="s">
        <v>1944</v>
      </c>
      <c r="I1985" s="4"/>
    </row>
    <row r="1986" spans="1:9" ht="45">
      <c r="A1986" s="6">
        <v>1984</v>
      </c>
      <c r="B1986" s="68" t="s">
        <v>1950</v>
      </c>
      <c r="C1986" s="25" t="str">
        <f>IF(D1986=2,"NO","YES")</f>
        <v>YES</v>
      </c>
      <c r="D1986" s="77">
        <f t="shared" si="39"/>
        <v>0.56999999999999995</v>
      </c>
      <c r="E1986" s="1">
        <v>1.4078999999999999</v>
      </c>
      <c r="F1986" s="26">
        <v>3876</v>
      </c>
      <c r="G1986" s="425">
        <v>42570</v>
      </c>
      <c r="H1986" s="3" t="s">
        <v>1944</v>
      </c>
      <c r="I1986" s="4"/>
    </row>
    <row r="1987" spans="1:9" ht="45">
      <c r="A1987" s="6">
        <v>1985</v>
      </c>
      <c r="B1987" s="68" t="s">
        <v>1951</v>
      </c>
      <c r="C1987" s="25" t="str">
        <f>IF(D1987=2,"NO","YES")</f>
        <v>YES</v>
      </c>
      <c r="D1987" s="77">
        <f t="shared" si="39"/>
        <v>1.75</v>
      </c>
      <c r="E1987" s="1">
        <v>4.3225000000000007</v>
      </c>
      <c r="F1987" s="26">
        <v>11900</v>
      </c>
      <c r="G1987" s="425">
        <v>42570</v>
      </c>
      <c r="H1987" s="3" t="s">
        <v>1944</v>
      </c>
      <c r="I1987" s="4"/>
    </row>
    <row r="1988" spans="1:9" ht="45">
      <c r="A1988" s="6">
        <v>1986</v>
      </c>
      <c r="B1988" s="68" t="s">
        <v>1952</v>
      </c>
      <c r="C1988" s="25" t="str">
        <f>IF(D1988=2,"NO","YES")</f>
        <v>YES</v>
      </c>
      <c r="D1988" s="77">
        <f t="shared" si="39"/>
        <v>0.53</v>
      </c>
      <c r="E1988" s="1">
        <v>1.3091000000000002</v>
      </c>
      <c r="F1988" s="26">
        <v>3604</v>
      </c>
      <c r="G1988" s="425">
        <v>42570</v>
      </c>
      <c r="H1988" s="3" t="s">
        <v>1944</v>
      </c>
      <c r="I1988" s="4"/>
    </row>
    <row r="1989" spans="1:9" ht="45">
      <c r="A1989" s="6">
        <v>1987</v>
      </c>
      <c r="B1989" s="68" t="s">
        <v>1953</v>
      </c>
      <c r="C1989" s="25" t="str">
        <f>IF(D1989=2,"NO","YES")</f>
        <v>NO</v>
      </c>
      <c r="D1989" s="77">
        <f t="shared" si="39"/>
        <v>2</v>
      </c>
      <c r="E1989" s="1">
        <v>4.9400000000000004</v>
      </c>
      <c r="F1989" s="26">
        <v>13600</v>
      </c>
      <c r="G1989" s="425">
        <v>42570</v>
      </c>
      <c r="H1989" s="3" t="s">
        <v>1944</v>
      </c>
      <c r="I1989" s="4"/>
    </row>
    <row r="1990" spans="1:9">
      <c r="A1990" s="6">
        <v>1988</v>
      </c>
      <c r="B1990" s="78" t="s">
        <v>1954</v>
      </c>
      <c r="C1990" s="25" t="str">
        <f>IF(D1990=2,"NO","YES")</f>
        <v>YES</v>
      </c>
      <c r="D1990" s="25">
        <f t="shared" si="39"/>
        <v>0.75</v>
      </c>
      <c r="E1990" s="1">
        <v>1.8525</v>
      </c>
      <c r="F1990" s="26">
        <v>5100</v>
      </c>
      <c r="G1990" s="93">
        <v>42706</v>
      </c>
      <c r="H1990" s="3" t="s">
        <v>1955</v>
      </c>
      <c r="I1990" s="4"/>
    </row>
    <row r="1991" spans="1:9" ht="30">
      <c r="A1991" s="6">
        <v>1989</v>
      </c>
      <c r="B1991" s="24" t="s">
        <v>1956</v>
      </c>
      <c r="C1991" s="25" t="str">
        <f>IF(D1991=2,"NO","YES")</f>
        <v>YES</v>
      </c>
      <c r="D1991" s="25">
        <f t="shared" si="39"/>
        <v>0.34</v>
      </c>
      <c r="E1991" s="1">
        <v>0.8398000000000001</v>
      </c>
      <c r="F1991" s="26">
        <v>2312</v>
      </c>
      <c r="G1991" s="93">
        <v>42706</v>
      </c>
      <c r="H1991" s="3" t="s">
        <v>1955</v>
      </c>
      <c r="I1991" s="4"/>
    </row>
    <row r="1992" spans="1:9" ht="30">
      <c r="A1992" s="6">
        <v>1990</v>
      </c>
      <c r="B1992" s="24" t="s">
        <v>1957</v>
      </c>
      <c r="C1992" s="25" t="str">
        <f>IF(D1992=2,"NO","YES")</f>
        <v>YES</v>
      </c>
      <c r="D1992" s="25">
        <f t="shared" si="39"/>
        <v>0.64</v>
      </c>
      <c r="E1992" s="1">
        <v>1.5808000000000002</v>
      </c>
      <c r="F1992" s="26">
        <v>4352</v>
      </c>
      <c r="G1992" s="615">
        <v>42711</v>
      </c>
      <c r="H1992" s="3" t="s">
        <v>1955</v>
      </c>
      <c r="I1992" s="4"/>
    </row>
    <row r="1993" spans="1:9" ht="30">
      <c r="A1993" s="6">
        <v>1991</v>
      </c>
      <c r="B1993" s="24" t="s">
        <v>1958</v>
      </c>
      <c r="C1993" s="25" t="str">
        <f>IF(D1993=2,"NO","YES")</f>
        <v>YES</v>
      </c>
      <c r="D1993" s="25">
        <f t="shared" si="39"/>
        <v>1.6</v>
      </c>
      <c r="E1993" s="1">
        <v>3.9520000000000004</v>
      </c>
      <c r="F1993" s="79">
        <v>10880</v>
      </c>
      <c r="G1993" s="616">
        <v>42728</v>
      </c>
      <c r="H1993" s="3" t="s">
        <v>1955</v>
      </c>
      <c r="I1993" s="4"/>
    </row>
    <row r="1994" spans="1:9" ht="30">
      <c r="A1994" s="6">
        <v>1992</v>
      </c>
      <c r="B1994" s="24" t="s">
        <v>1959</v>
      </c>
      <c r="C1994" s="25" t="str">
        <f>IF(D1994=2,"NO","YES")</f>
        <v>YES</v>
      </c>
      <c r="D1994" s="25">
        <f t="shared" si="39"/>
        <v>0.4</v>
      </c>
      <c r="E1994" s="1">
        <v>0.9880000000000001</v>
      </c>
      <c r="F1994" s="79">
        <v>2720</v>
      </c>
      <c r="G1994" s="616">
        <v>42728</v>
      </c>
      <c r="H1994" s="3" t="s">
        <v>1955</v>
      </c>
      <c r="I1994" s="4"/>
    </row>
    <row r="1995" spans="1:9" ht="30">
      <c r="A1995" s="6">
        <v>1993</v>
      </c>
      <c r="B1995" s="24" t="s">
        <v>1960</v>
      </c>
      <c r="C1995" s="25" t="str">
        <f>IF(D1995=2,"NO","YES")</f>
        <v>YES</v>
      </c>
      <c r="D1995" s="25">
        <f t="shared" si="39"/>
        <v>0.31</v>
      </c>
      <c r="E1995" s="1">
        <v>0.76570000000000005</v>
      </c>
      <c r="F1995" s="79">
        <v>2108</v>
      </c>
      <c r="G1995" s="616">
        <v>42728</v>
      </c>
      <c r="H1995" s="3" t="s">
        <v>1955</v>
      </c>
      <c r="I1995" s="4"/>
    </row>
    <row r="1996" spans="1:9" ht="30">
      <c r="A1996" s="6">
        <v>1994</v>
      </c>
      <c r="B1996" s="60" t="s">
        <v>1961</v>
      </c>
      <c r="C1996" s="25" t="str">
        <f>IF(D1996=2,"NO","YES")</f>
        <v>YES</v>
      </c>
      <c r="D1996" s="25">
        <f t="shared" si="39"/>
        <v>0.3</v>
      </c>
      <c r="E1996" s="1">
        <v>0.74099999999999999</v>
      </c>
      <c r="F1996" s="79">
        <v>2040</v>
      </c>
      <c r="G1996" s="616">
        <v>42728</v>
      </c>
      <c r="H1996" s="3" t="s">
        <v>1955</v>
      </c>
      <c r="I1996" s="4"/>
    </row>
    <row r="1997" spans="1:9" ht="30">
      <c r="A1997" s="6">
        <v>1995</v>
      </c>
      <c r="B1997" s="24" t="s">
        <v>1962</v>
      </c>
      <c r="C1997" s="25" t="str">
        <f>IF(D1997=2,"NO","YES")</f>
        <v>YES</v>
      </c>
      <c r="D1997" s="25">
        <f t="shared" si="39"/>
        <v>7.0000000000000007E-2</v>
      </c>
      <c r="E1997" s="1">
        <v>0.17290000000000003</v>
      </c>
      <c r="F1997" s="79">
        <v>476</v>
      </c>
      <c r="G1997" s="616">
        <v>42728</v>
      </c>
      <c r="H1997" s="3" t="s">
        <v>1955</v>
      </c>
      <c r="I1997" s="4"/>
    </row>
    <row r="1998" spans="1:9" ht="30">
      <c r="A1998" s="6">
        <v>1996</v>
      </c>
      <c r="B1998" s="24" t="s">
        <v>1963</v>
      </c>
      <c r="C1998" s="25" t="str">
        <f>IF(D1998=2,"NO","YES")</f>
        <v>YES</v>
      </c>
      <c r="D1998" s="25">
        <f t="shared" si="39"/>
        <v>1.71</v>
      </c>
      <c r="E1998" s="1">
        <v>4.2237</v>
      </c>
      <c r="F1998" s="26">
        <v>11628</v>
      </c>
      <c r="G1998" s="89">
        <v>42570</v>
      </c>
      <c r="H1998" s="3" t="s">
        <v>1955</v>
      </c>
      <c r="I1998" s="4"/>
    </row>
    <row r="1999" spans="1:9" ht="45">
      <c r="A1999" s="6">
        <v>1997</v>
      </c>
      <c r="B1999" s="24" t="s">
        <v>1964</v>
      </c>
      <c r="C1999" s="25" t="str">
        <f>IF(D1999=2,"NO","YES")</f>
        <v>NO</v>
      </c>
      <c r="D1999" s="25">
        <f t="shared" si="39"/>
        <v>2</v>
      </c>
      <c r="E1999" s="1">
        <v>4.9400000000000004</v>
      </c>
      <c r="F1999" s="26">
        <v>13600</v>
      </c>
      <c r="G1999" s="89">
        <v>42570</v>
      </c>
      <c r="H1999" s="3" t="s">
        <v>1955</v>
      </c>
      <c r="I1999" s="4"/>
    </row>
    <row r="2000" spans="1:9" ht="45">
      <c r="A2000" s="6">
        <v>1998</v>
      </c>
      <c r="B2000" s="24" t="s">
        <v>1965</v>
      </c>
      <c r="C2000" s="25" t="str">
        <f>IF(D2000=2,"NO","YES")</f>
        <v>YES</v>
      </c>
      <c r="D2000" s="25">
        <f t="shared" si="39"/>
        <v>0.24</v>
      </c>
      <c r="E2000" s="1">
        <v>0.59279999999999999</v>
      </c>
      <c r="F2000" s="26">
        <v>1632</v>
      </c>
      <c r="G2000" s="89">
        <v>42570</v>
      </c>
      <c r="H2000" s="3" t="s">
        <v>1955</v>
      </c>
      <c r="I2000" s="4"/>
    </row>
    <row r="2001" spans="1:9" ht="45">
      <c r="A2001" s="6">
        <v>1999</v>
      </c>
      <c r="B2001" s="24" t="s">
        <v>1966</v>
      </c>
      <c r="C2001" s="25" t="str">
        <f>IF(D2001=2,"NO","YES")</f>
        <v>YES</v>
      </c>
      <c r="D2001" s="25">
        <f t="shared" si="39"/>
        <v>1.85</v>
      </c>
      <c r="E2001" s="1">
        <v>4.5695000000000006</v>
      </c>
      <c r="F2001" s="26">
        <v>12580</v>
      </c>
      <c r="G2001" s="89">
        <v>42570</v>
      </c>
      <c r="H2001" s="3" t="s">
        <v>1955</v>
      </c>
      <c r="I2001" s="4"/>
    </row>
    <row r="2002" spans="1:9" ht="45">
      <c r="A2002" s="6">
        <v>2000</v>
      </c>
      <c r="B2002" s="24" t="s">
        <v>1967</v>
      </c>
      <c r="C2002" s="25" t="str">
        <f>IF(D2002=2,"NO","YES")</f>
        <v>YES</v>
      </c>
      <c r="D2002" s="25">
        <f t="shared" si="39"/>
        <v>0.39</v>
      </c>
      <c r="E2002" s="1">
        <v>0.96330000000000016</v>
      </c>
      <c r="F2002" s="26">
        <v>2652</v>
      </c>
      <c r="G2002" s="89">
        <v>42570</v>
      </c>
      <c r="H2002" s="3" t="s">
        <v>1955</v>
      </c>
      <c r="I2002" s="4"/>
    </row>
    <row r="2003" spans="1:9" ht="45">
      <c r="A2003" s="6">
        <v>2001</v>
      </c>
      <c r="B2003" s="24" t="s">
        <v>1968</v>
      </c>
      <c r="C2003" s="25" t="str">
        <f>IF(D2003=2,"NO","YES")</f>
        <v>YES</v>
      </c>
      <c r="D2003" s="25">
        <f t="shared" si="39"/>
        <v>0.08</v>
      </c>
      <c r="E2003" s="1">
        <v>0.19760000000000003</v>
      </c>
      <c r="F2003" s="26">
        <v>544</v>
      </c>
      <c r="G2003" s="89">
        <v>42570</v>
      </c>
      <c r="H2003" s="3" t="s">
        <v>1955</v>
      </c>
      <c r="I2003" s="4"/>
    </row>
    <row r="2004" spans="1:9" ht="45">
      <c r="A2004" s="6">
        <v>2002</v>
      </c>
      <c r="B2004" s="24" t="s">
        <v>1968</v>
      </c>
      <c r="C2004" s="25" t="str">
        <f>IF(D2004=2,"NO","YES")</f>
        <v>YES</v>
      </c>
      <c r="D2004" s="25">
        <f t="shared" si="39"/>
        <v>1.41</v>
      </c>
      <c r="E2004" s="1">
        <v>3.4826999999999999</v>
      </c>
      <c r="F2004" s="26">
        <v>9588</v>
      </c>
      <c r="G2004" s="89">
        <v>42570</v>
      </c>
      <c r="H2004" s="3" t="s">
        <v>1955</v>
      </c>
      <c r="I2004" s="4"/>
    </row>
    <row r="2005" spans="1:9" ht="45">
      <c r="A2005" s="6">
        <v>2003</v>
      </c>
      <c r="B2005" s="24" t="s">
        <v>1969</v>
      </c>
      <c r="C2005" s="25" t="str">
        <f>IF(D2005=2,"NO","YES")</f>
        <v>YES</v>
      </c>
      <c r="D2005" s="25">
        <f t="shared" si="39"/>
        <v>0.05</v>
      </c>
      <c r="E2005" s="1">
        <v>0.12350000000000001</v>
      </c>
      <c r="F2005" s="26">
        <v>340</v>
      </c>
      <c r="G2005" s="89">
        <v>42570</v>
      </c>
      <c r="H2005" s="3" t="s">
        <v>1955</v>
      </c>
      <c r="I2005" s="4"/>
    </row>
    <row r="2006" spans="1:9" ht="45">
      <c r="A2006" s="6">
        <v>2004</v>
      </c>
      <c r="B2006" s="24" t="s">
        <v>1970</v>
      </c>
      <c r="C2006" s="25" t="str">
        <f>IF(D2006=2,"NO","YES")</f>
        <v>YES</v>
      </c>
      <c r="D2006" s="25">
        <f t="shared" si="39"/>
        <v>0.6</v>
      </c>
      <c r="E2006" s="1">
        <v>1.482</v>
      </c>
      <c r="F2006" s="26">
        <v>4080</v>
      </c>
      <c r="G2006" s="89">
        <v>42570</v>
      </c>
      <c r="H2006" s="3" t="s">
        <v>1955</v>
      </c>
      <c r="I2006" s="4"/>
    </row>
    <row r="2007" spans="1:9" ht="45">
      <c r="A2007" s="6">
        <v>2005</v>
      </c>
      <c r="B2007" s="24" t="s">
        <v>1971</v>
      </c>
      <c r="C2007" s="25" t="str">
        <f>IF(D2007=2,"NO","YES")</f>
        <v>YES</v>
      </c>
      <c r="D2007" s="25">
        <f t="shared" si="39"/>
        <v>0.45</v>
      </c>
      <c r="E2007" s="1">
        <v>1.1115000000000002</v>
      </c>
      <c r="F2007" s="26">
        <v>3060</v>
      </c>
      <c r="G2007" s="89">
        <v>42570</v>
      </c>
      <c r="H2007" s="3" t="s">
        <v>1955</v>
      </c>
      <c r="I2007" s="4"/>
    </row>
    <row r="2008" spans="1:9" ht="45">
      <c r="A2008" s="6">
        <v>2006</v>
      </c>
      <c r="B2008" s="24" t="s">
        <v>1972</v>
      </c>
      <c r="C2008" s="25" t="str">
        <f>IF(D2008=2,"NO","YES")</f>
        <v>YES</v>
      </c>
      <c r="D2008" s="25">
        <f t="shared" si="39"/>
        <v>0.77</v>
      </c>
      <c r="E2008" s="1">
        <v>1.9019000000000001</v>
      </c>
      <c r="F2008" s="26">
        <v>5236</v>
      </c>
      <c r="G2008" s="89">
        <v>42570</v>
      </c>
      <c r="H2008" s="3" t="s">
        <v>1955</v>
      </c>
      <c r="I2008" s="4"/>
    </row>
    <row r="2009" spans="1:9" ht="30">
      <c r="A2009" s="6">
        <v>2007</v>
      </c>
      <c r="B2009" s="24" t="s">
        <v>1973</v>
      </c>
      <c r="C2009" s="25" t="str">
        <f>IF(D2009=2,"NO","YES")</f>
        <v>YES</v>
      </c>
      <c r="D2009" s="25">
        <f t="shared" si="39"/>
        <v>0.42</v>
      </c>
      <c r="E2009" s="1">
        <v>1.0374000000000001</v>
      </c>
      <c r="F2009" s="26">
        <v>2856</v>
      </c>
      <c r="G2009" s="89">
        <v>42570</v>
      </c>
      <c r="H2009" s="3" t="s">
        <v>1955</v>
      </c>
      <c r="I2009" s="4"/>
    </row>
    <row r="2010" spans="1:9" ht="45">
      <c r="A2010" s="6">
        <v>2008</v>
      </c>
      <c r="B2010" s="24" t="s">
        <v>1974</v>
      </c>
      <c r="C2010" s="25" t="str">
        <f>IF(D2010=2,"NO","YES")</f>
        <v>YES</v>
      </c>
      <c r="D2010" s="25">
        <f t="shared" si="39"/>
        <v>0.61</v>
      </c>
      <c r="E2010" s="1">
        <v>1.5067000000000002</v>
      </c>
      <c r="F2010" s="26">
        <v>4148</v>
      </c>
      <c r="G2010" s="89">
        <v>42570</v>
      </c>
      <c r="H2010" s="3" t="s">
        <v>1955</v>
      </c>
      <c r="I2010" s="4"/>
    </row>
    <row r="2011" spans="1:9" ht="45">
      <c r="A2011" s="6">
        <v>2009</v>
      </c>
      <c r="B2011" s="24" t="s">
        <v>1975</v>
      </c>
      <c r="C2011" s="25" t="str">
        <f>IF(D2011=2,"NO","YES")</f>
        <v>YES</v>
      </c>
      <c r="D2011" s="25">
        <f t="shared" si="39"/>
        <v>7.0000000000000007E-2</v>
      </c>
      <c r="E2011" s="1">
        <v>0.17290000000000003</v>
      </c>
      <c r="F2011" s="26">
        <v>476</v>
      </c>
      <c r="G2011" s="89">
        <v>42570</v>
      </c>
      <c r="H2011" s="3" t="s">
        <v>1955</v>
      </c>
      <c r="I2011" s="4"/>
    </row>
    <row r="2012" spans="1:9" ht="45">
      <c r="A2012" s="6">
        <v>2010</v>
      </c>
      <c r="B2012" s="24" t="s">
        <v>1976</v>
      </c>
      <c r="C2012" s="25" t="str">
        <f>IF(D2012=2,"NO","YES")</f>
        <v>YES</v>
      </c>
      <c r="D2012" s="25">
        <f t="shared" si="39"/>
        <v>0.21</v>
      </c>
      <c r="E2012" s="1">
        <v>0.51870000000000005</v>
      </c>
      <c r="F2012" s="26">
        <v>1428</v>
      </c>
      <c r="G2012" s="89">
        <v>42570</v>
      </c>
      <c r="H2012" s="3" t="s">
        <v>1955</v>
      </c>
      <c r="I2012" s="4"/>
    </row>
    <row r="2013" spans="1:9" ht="45">
      <c r="A2013" s="6">
        <v>2011</v>
      </c>
      <c r="B2013" s="24" t="s">
        <v>1977</v>
      </c>
      <c r="C2013" s="25" t="str">
        <f>IF(D2013=2,"NO","YES")</f>
        <v>YES</v>
      </c>
      <c r="D2013" s="25">
        <f t="shared" si="39"/>
        <v>1.1299999999999999</v>
      </c>
      <c r="E2013" s="1">
        <v>2.7911000000000001</v>
      </c>
      <c r="F2013" s="26">
        <v>7684</v>
      </c>
      <c r="G2013" s="89">
        <v>42570</v>
      </c>
      <c r="H2013" s="3" t="s">
        <v>1955</v>
      </c>
      <c r="I2013" s="4"/>
    </row>
    <row r="2014" spans="1:9" ht="45">
      <c r="A2014" s="6">
        <v>2012</v>
      </c>
      <c r="B2014" s="24" t="s">
        <v>1978</v>
      </c>
      <c r="C2014" s="25" t="str">
        <f>IF(D2014=2,"NO","YES")</f>
        <v>NO</v>
      </c>
      <c r="D2014" s="25">
        <f t="shared" si="39"/>
        <v>2</v>
      </c>
      <c r="E2014" s="1">
        <v>4.9400000000000004</v>
      </c>
      <c r="F2014" s="26">
        <v>13600</v>
      </c>
      <c r="G2014" s="89">
        <v>42570</v>
      </c>
      <c r="H2014" s="3" t="s">
        <v>1955</v>
      </c>
      <c r="I2014" s="4"/>
    </row>
    <row r="2015" spans="1:9" ht="45">
      <c r="A2015" s="6">
        <v>2013</v>
      </c>
      <c r="B2015" s="24" t="s">
        <v>1979</v>
      </c>
      <c r="C2015" s="25" t="str">
        <f>IF(D2015=2,"NO","YES")</f>
        <v>NO</v>
      </c>
      <c r="D2015" s="25">
        <f t="shared" si="39"/>
        <v>2</v>
      </c>
      <c r="E2015" s="1">
        <v>4.9400000000000004</v>
      </c>
      <c r="F2015" s="26">
        <v>13600</v>
      </c>
      <c r="G2015" s="89">
        <v>42570</v>
      </c>
      <c r="H2015" s="3" t="s">
        <v>1955</v>
      </c>
      <c r="I2015" s="4"/>
    </row>
    <row r="2016" spans="1:9" ht="45">
      <c r="A2016" s="6">
        <v>2014</v>
      </c>
      <c r="B2016" s="24" t="s">
        <v>1980</v>
      </c>
      <c r="C2016" s="25" t="str">
        <f>IF(D2016=2,"NO","YES")</f>
        <v>YES</v>
      </c>
      <c r="D2016" s="25">
        <f t="shared" si="39"/>
        <v>0.68</v>
      </c>
      <c r="E2016" s="1">
        <v>1.6796000000000002</v>
      </c>
      <c r="F2016" s="26">
        <v>4624</v>
      </c>
      <c r="G2016" s="89">
        <v>42570</v>
      </c>
      <c r="H2016" s="3" t="s">
        <v>1955</v>
      </c>
      <c r="I2016" s="4"/>
    </row>
    <row r="2017" spans="1:9" ht="45">
      <c r="A2017" s="6">
        <v>2015</v>
      </c>
      <c r="B2017" s="24" t="s">
        <v>1981</v>
      </c>
      <c r="C2017" s="25" t="str">
        <f>IF(D2017=2,"NO","YES")</f>
        <v>YES</v>
      </c>
      <c r="D2017" s="25">
        <f t="shared" si="39"/>
        <v>0.19</v>
      </c>
      <c r="E2017" s="1">
        <v>0.46930000000000005</v>
      </c>
      <c r="F2017" s="26">
        <v>1292</v>
      </c>
      <c r="G2017" s="89">
        <v>42570</v>
      </c>
      <c r="H2017" s="3" t="s">
        <v>1955</v>
      </c>
      <c r="I2017" s="4"/>
    </row>
    <row r="2018" spans="1:9" ht="45">
      <c r="A2018" s="6">
        <v>2016</v>
      </c>
      <c r="B2018" s="24" t="s">
        <v>1981</v>
      </c>
      <c r="C2018" s="25" t="str">
        <f>IF(D2018=2,"NO","YES")</f>
        <v>YES</v>
      </c>
      <c r="D2018" s="25">
        <f t="shared" si="39"/>
        <v>0.23</v>
      </c>
      <c r="E2018" s="1">
        <v>0.56810000000000005</v>
      </c>
      <c r="F2018" s="26">
        <v>1564</v>
      </c>
      <c r="G2018" s="89">
        <v>42570</v>
      </c>
      <c r="H2018" s="3" t="s">
        <v>1955</v>
      </c>
      <c r="I2018" s="4"/>
    </row>
    <row r="2019" spans="1:9" ht="45">
      <c r="A2019" s="6">
        <v>2017</v>
      </c>
      <c r="B2019" s="24" t="s">
        <v>1982</v>
      </c>
      <c r="C2019" s="25" t="str">
        <f>IF(D2019=2,"NO","YES")</f>
        <v>YES</v>
      </c>
      <c r="D2019" s="25">
        <f t="shared" si="39"/>
        <v>0.28000000000000003</v>
      </c>
      <c r="E2019" s="1">
        <v>0.6916000000000001</v>
      </c>
      <c r="F2019" s="26">
        <v>1904</v>
      </c>
      <c r="G2019" s="89">
        <v>42570</v>
      </c>
      <c r="H2019" s="3" t="s">
        <v>1955</v>
      </c>
      <c r="I2019" s="4"/>
    </row>
    <row r="2020" spans="1:9" ht="45">
      <c r="A2020" s="6">
        <v>2018</v>
      </c>
      <c r="B2020" s="24" t="s">
        <v>430</v>
      </c>
      <c r="C2020" s="25" t="str">
        <f>IF(D2020=2,"NO","YES")</f>
        <v>YES</v>
      </c>
      <c r="D2020" s="25">
        <f t="shared" si="39"/>
        <v>0.4</v>
      </c>
      <c r="E2020" s="1">
        <v>0.9880000000000001</v>
      </c>
      <c r="F2020" s="26">
        <v>2720</v>
      </c>
      <c r="G2020" s="89">
        <v>42570</v>
      </c>
      <c r="H2020" s="3" t="s">
        <v>1955</v>
      </c>
      <c r="I2020" s="4"/>
    </row>
    <row r="2021" spans="1:9" ht="45">
      <c r="A2021" s="6">
        <v>2019</v>
      </c>
      <c r="B2021" s="24" t="s">
        <v>1983</v>
      </c>
      <c r="C2021" s="25" t="str">
        <f>IF(D2021=2,"NO","YES")</f>
        <v>YES</v>
      </c>
      <c r="D2021" s="25">
        <f t="shared" si="39"/>
        <v>1.1499999999999999</v>
      </c>
      <c r="E2021" s="1">
        <v>2.8405</v>
      </c>
      <c r="F2021" s="26">
        <v>7820</v>
      </c>
      <c r="G2021" s="89">
        <v>42570</v>
      </c>
      <c r="H2021" s="3" t="s">
        <v>1955</v>
      </c>
      <c r="I2021" s="4"/>
    </row>
    <row r="2022" spans="1:9" ht="30">
      <c r="A2022" s="6">
        <v>2020</v>
      </c>
      <c r="B2022" s="24" t="s">
        <v>1984</v>
      </c>
      <c r="C2022" s="25" t="str">
        <f>IF(D2022=2,"NO","YES")</f>
        <v>YES</v>
      </c>
      <c r="D2022" s="25">
        <f t="shared" si="39"/>
        <v>7.0000000000000007E-2</v>
      </c>
      <c r="E2022" s="1">
        <v>0.17290000000000003</v>
      </c>
      <c r="F2022" s="26">
        <v>476</v>
      </c>
      <c r="G2022" s="89">
        <v>42570</v>
      </c>
      <c r="H2022" s="3" t="s">
        <v>1955</v>
      </c>
      <c r="I2022" s="4"/>
    </row>
    <row r="2023" spans="1:9" ht="45">
      <c r="A2023" s="6">
        <v>2021</v>
      </c>
      <c r="B2023" s="24" t="s">
        <v>1985</v>
      </c>
      <c r="C2023" s="25" t="str">
        <f>IF(D2023=2,"NO","YES")</f>
        <v>YES</v>
      </c>
      <c r="D2023" s="25">
        <f t="shared" si="39"/>
        <v>0.7</v>
      </c>
      <c r="E2023" s="1">
        <v>1.7290000000000001</v>
      </c>
      <c r="F2023" s="26">
        <v>4760</v>
      </c>
      <c r="G2023" s="89">
        <v>42570</v>
      </c>
      <c r="H2023" s="3" t="s">
        <v>1955</v>
      </c>
      <c r="I2023" s="4"/>
    </row>
    <row r="2024" spans="1:9" ht="45">
      <c r="A2024" s="6">
        <v>2022</v>
      </c>
      <c r="B2024" s="24" t="s">
        <v>1986</v>
      </c>
      <c r="C2024" s="25" t="str">
        <f>IF(D2024=2,"NO","YES")</f>
        <v>YES</v>
      </c>
      <c r="D2024" s="25">
        <f t="shared" si="39"/>
        <v>1.26</v>
      </c>
      <c r="E2024" s="1">
        <v>3.1122000000000001</v>
      </c>
      <c r="F2024" s="26">
        <v>8568</v>
      </c>
      <c r="G2024" s="89">
        <v>42570</v>
      </c>
      <c r="H2024" s="3" t="s">
        <v>1955</v>
      </c>
      <c r="I2024" s="4"/>
    </row>
    <row r="2025" spans="1:9" ht="45">
      <c r="A2025" s="6">
        <v>2023</v>
      </c>
      <c r="B2025" s="24" t="s">
        <v>1987</v>
      </c>
      <c r="C2025" s="25" t="str">
        <f>IF(D2025=2,"NO","YES")</f>
        <v>YES</v>
      </c>
      <c r="D2025" s="25">
        <f t="shared" si="39"/>
        <v>0.61</v>
      </c>
      <c r="E2025" s="1">
        <v>1.5067000000000002</v>
      </c>
      <c r="F2025" s="26">
        <v>4148</v>
      </c>
      <c r="G2025" s="89">
        <v>42570</v>
      </c>
      <c r="H2025" s="3" t="s">
        <v>1955</v>
      </c>
      <c r="I2025" s="4"/>
    </row>
    <row r="2026" spans="1:9" ht="45">
      <c r="A2026" s="6">
        <v>2024</v>
      </c>
      <c r="B2026" s="80" t="s">
        <v>1988</v>
      </c>
      <c r="C2026" s="25" t="str">
        <f>IF(D2026=2,"NO","YES")</f>
        <v>YES</v>
      </c>
      <c r="D2026" s="25">
        <f t="shared" si="39"/>
        <v>1.38</v>
      </c>
      <c r="E2026" s="1">
        <v>3.4085999999999999</v>
      </c>
      <c r="F2026" s="81">
        <v>9384</v>
      </c>
      <c r="G2026" s="89">
        <v>42570</v>
      </c>
      <c r="H2026" s="3" t="s">
        <v>1955</v>
      </c>
      <c r="I2026" s="4"/>
    </row>
    <row r="2027" spans="1:9" ht="45">
      <c r="A2027" s="6">
        <v>2025</v>
      </c>
      <c r="B2027" s="24" t="s">
        <v>1989</v>
      </c>
      <c r="C2027" s="25" t="str">
        <f>IF(D2027=2,"NO","YES")</f>
        <v>NO</v>
      </c>
      <c r="D2027" s="25">
        <f t="shared" si="39"/>
        <v>2</v>
      </c>
      <c r="E2027" s="1">
        <v>4.9400000000000004</v>
      </c>
      <c r="F2027" s="26">
        <v>13600</v>
      </c>
      <c r="G2027" s="89">
        <v>42570</v>
      </c>
      <c r="H2027" s="3" t="s">
        <v>1955</v>
      </c>
      <c r="I2027" s="4"/>
    </row>
    <row r="2028" spans="1:9" ht="45">
      <c r="A2028" s="6">
        <v>2026</v>
      </c>
      <c r="B2028" s="24" t="s">
        <v>1990</v>
      </c>
      <c r="C2028" s="25" t="str">
        <f>IF(D2028=2,"NO","YES")</f>
        <v>YES</v>
      </c>
      <c r="D2028" s="25">
        <f t="shared" si="39"/>
        <v>1.25</v>
      </c>
      <c r="E2028" s="1">
        <v>3.0875000000000004</v>
      </c>
      <c r="F2028" s="26">
        <v>8500</v>
      </c>
      <c r="G2028" s="89">
        <v>42570</v>
      </c>
      <c r="H2028" s="3" t="s">
        <v>1955</v>
      </c>
      <c r="I2028" s="4"/>
    </row>
    <row r="2029" spans="1:9" ht="45">
      <c r="A2029" s="6">
        <v>2027</v>
      </c>
      <c r="B2029" s="24" t="s">
        <v>1991</v>
      </c>
      <c r="C2029" s="25" t="str">
        <f>IF(D2029=2,"NO","YES")</f>
        <v>YES</v>
      </c>
      <c r="D2029" s="25">
        <f t="shared" si="39"/>
        <v>0.53</v>
      </c>
      <c r="E2029" s="1">
        <v>1.3091000000000002</v>
      </c>
      <c r="F2029" s="26">
        <v>3604</v>
      </c>
      <c r="G2029" s="89">
        <v>42570</v>
      </c>
      <c r="H2029" s="3" t="s">
        <v>1955</v>
      </c>
      <c r="I2029" s="4"/>
    </row>
    <row r="2030" spans="1:9" ht="45">
      <c r="A2030" s="6">
        <v>2028</v>
      </c>
      <c r="B2030" s="24" t="s">
        <v>1992</v>
      </c>
      <c r="C2030" s="25" t="str">
        <f>IF(D2030=2,"NO","YES")</f>
        <v>NO</v>
      </c>
      <c r="D2030" s="25">
        <f t="shared" si="39"/>
        <v>2</v>
      </c>
      <c r="E2030" s="1">
        <v>4.9400000000000004</v>
      </c>
      <c r="F2030" s="26">
        <v>13600</v>
      </c>
      <c r="G2030" s="89">
        <v>42570</v>
      </c>
      <c r="H2030" s="3" t="s">
        <v>1955</v>
      </c>
      <c r="I2030" s="4"/>
    </row>
    <row r="2031" spans="1:9" ht="30">
      <c r="A2031" s="6">
        <v>2029</v>
      </c>
      <c r="B2031" s="24" t="s">
        <v>1993</v>
      </c>
      <c r="C2031" s="25" t="str">
        <f>IF(D2031=2,"NO","YES")</f>
        <v>YES</v>
      </c>
      <c r="D2031" s="25">
        <f t="shared" si="39"/>
        <v>0.56999999999999995</v>
      </c>
      <c r="E2031" s="1">
        <v>1.4078999999999999</v>
      </c>
      <c r="F2031" s="26">
        <v>3876</v>
      </c>
      <c r="G2031" s="89">
        <v>42570</v>
      </c>
      <c r="H2031" s="3" t="s">
        <v>1955</v>
      </c>
      <c r="I2031" s="4"/>
    </row>
    <row r="2032" spans="1:9" ht="45">
      <c r="A2032" s="6">
        <v>2030</v>
      </c>
      <c r="B2032" s="24" t="s">
        <v>1994</v>
      </c>
      <c r="C2032" s="25" t="str">
        <f>IF(D2032=2,"NO","YES")</f>
        <v>YES</v>
      </c>
      <c r="D2032" s="25">
        <f t="shared" si="39"/>
        <v>0.1</v>
      </c>
      <c r="E2032" s="1">
        <v>0.24700000000000003</v>
      </c>
      <c r="F2032" s="26">
        <v>680</v>
      </c>
      <c r="G2032" s="89">
        <v>42570</v>
      </c>
      <c r="H2032" s="3" t="s">
        <v>1955</v>
      </c>
      <c r="I2032" s="4"/>
    </row>
    <row r="2033" spans="1:9" ht="30">
      <c r="A2033" s="6">
        <v>2031</v>
      </c>
      <c r="B2033" s="24" t="s">
        <v>1995</v>
      </c>
      <c r="C2033" s="25" t="str">
        <f>IF(D2033=2,"NO","YES")</f>
        <v>YES</v>
      </c>
      <c r="D2033" s="25">
        <f t="shared" si="39"/>
        <v>1.45</v>
      </c>
      <c r="E2033" s="1">
        <v>3.5815000000000001</v>
      </c>
      <c r="F2033" s="26">
        <v>9860</v>
      </c>
      <c r="G2033" s="89">
        <v>42570</v>
      </c>
      <c r="H2033" s="3" t="s">
        <v>1955</v>
      </c>
      <c r="I2033" s="4"/>
    </row>
    <row r="2034" spans="1:9" ht="45">
      <c r="A2034" s="6">
        <v>2032</v>
      </c>
      <c r="B2034" s="24" t="s">
        <v>1996</v>
      </c>
      <c r="C2034" s="25" t="str">
        <f>IF(D2034=2,"NO","YES")</f>
        <v>NO</v>
      </c>
      <c r="D2034" s="25">
        <f t="shared" si="39"/>
        <v>2</v>
      </c>
      <c r="E2034" s="1">
        <v>4.9400000000000004</v>
      </c>
      <c r="F2034" s="26">
        <v>13600</v>
      </c>
      <c r="G2034" s="89">
        <v>42570</v>
      </c>
      <c r="H2034" s="3" t="s">
        <v>1955</v>
      </c>
      <c r="I2034" s="4"/>
    </row>
    <row r="2035" spans="1:9" ht="45">
      <c r="A2035" s="6">
        <v>2033</v>
      </c>
      <c r="B2035" s="24" t="s">
        <v>1997</v>
      </c>
      <c r="C2035" s="25" t="str">
        <f>IF(D2035=2,"NO","YES")</f>
        <v>NO</v>
      </c>
      <c r="D2035" s="25">
        <f t="shared" si="39"/>
        <v>2</v>
      </c>
      <c r="E2035" s="1">
        <v>4.9400000000000004</v>
      </c>
      <c r="F2035" s="26">
        <v>13600</v>
      </c>
      <c r="G2035" s="89">
        <v>42570</v>
      </c>
      <c r="H2035" s="3" t="s">
        <v>1955</v>
      </c>
      <c r="I2035" s="4"/>
    </row>
    <row r="2036" spans="1:9" ht="45">
      <c r="A2036" s="6">
        <v>2034</v>
      </c>
      <c r="B2036" s="24" t="s">
        <v>1998</v>
      </c>
      <c r="C2036" s="25" t="str">
        <f>IF(D2036=2,"NO","YES")</f>
        <v>YES</v>
      </c>
      <c r="D2036" s="25">
        <f t="shared" si="39"/>
        <v>1.22</v>
      </c>
      <c r="E2036" s="1">
        <v>3.0134000000000003</v>
      </c>
      <c r="F2036" s="26">
        <v>8296</v>
      </c>
      <c r="G2036" s="89">
        <v>42570</v>
      </c>
      <c r="H2036" s="3" t="s">
        <v>1955</v>
      </c>
      <c r="I2036" s="4"/>
    </row>
    <row r="2037" spans="1:9" ht="45">
      <c r="A2037" s="6">
        <v>2035</v>
      </c>
      <c r="B2037" s="24" t="s">
        <v>1999</v>
      </c>
      <c r="C2037" s="25" t="str">
        <f>IF(D2037=2,"NO","YES")</f>
        <v>YES</v>
      </c>
      <c r="D2037" s="25">
        <f t="shared" si="39"/>
        <v>1.34</v>
      </c>
      <c r="E2037" s="1">
        <v>3.3098000000000005</v>
      </c>
      <c r="F2037" s="26">
        <v>9112</v>
      </c>
      <c r="G2037" s="89">
        <v>42570</v>
      </c>
      <c r="H2037" s="3" t="s">
        <v>1955</v>
      </c>
      <c r="I2037" s="4"/>
    </row>
    <row r="2038" spans="1:9" ht="45">
      <c r="A2038" s="6">
        <v>2036</v>
      </c>
      <c r="B2038" s="24" t="s">
        <v>2000</v>
      </c>
      <c r="C2038" s="25" t="str">
        <f>IF(D2038=2,"NO","YES")</f>
        <v>YES</v>
      </c>
      <c r="D2038" s="25">
        <f t="shared" si="39"/>
        <v>1.85</v>
      </c>
      <c r="E2038" s="1">
        <v>4.5695000000000006</v>
      </c>
      <c r="F2038" s="26">
        <v>12580</v>
      </c>
      <c r="G2038" s="89">
        <v>42570</v>
      </c>
      <c r="H2038" s="3" t="s">
        <v>1955</v>
      </c>
      <c r="I2038" s="4"/>
    </row>
    <row r="2039" spans="1:9" ht="45">
      <c r="A2039" s="6">
        <v>2037</v>
      </c>
      <c r="B2039" s="24" t="s">
        <v>153</v>
      </c>
      <c r="C2039" s="25" t="str">
        <f>IF(D2039=2,"NO","YES")</f>
        <v>YES</v>
      </c>
      <c r="D2039" s="25">
        <f t="shared" si="39"/>
        <v>0.33</v>
      </c>
      <c r="E2039" s="1">
        <v>0.81510000000000016</v>
      </c>
      <c r="F2039" s="26">
        <v>2244</v>
      </c>
      <c r="G2039" s="89">
        <v>42570</v>
      </c>
      <c r="H2039" s="3" t="s">
        <v>1955</v>
      </c>
      <c r="I2039" s="4"/>
    </row>
    <row r="2040" spans="1:9" ht="45">
      <c r="A2040" s="6">
        <v>2038</v>
      </c>
      <c r="B2040" s="24" t="s">
        <v>2001</v>
      </c>
      <c r="C2040" s="25" t="str">
        <f>IF(D2040=2,"NO","YES")</f>
        <v>YES</v>
      </c>
      <c r="D2040" s="25">
        <f t="shared" si="39"/>
        <v>1.95</v>
      </c>
      <c r="E2040" s="1">
        <v>4.8165000000000004</v>
      </c>
      <c r="F2040" s="26">
        <v>13260</v>
      </c>
      <c r="G2040" s="89">
        <v>42570</v>
      </c>
      <c r="H2040" s="3" t="s">
        <v>1955</v>
      </c>
      <c r="I2040" s="4"/>
    </row>
    <row r="2041" spans="1:9" ht="45">
      <c r="A2041" s="6">
        <v>2039</v>
      </c>
      <c r="B2041" s="24" t="s">
        <v>2002</v>
      </c>
      <c r="C2041" s="25" t="str">
        <f>IF(D2041=2,"NO","YES")</f>
        <v>YES</v>
      </c>
      <c r="D2041" s="25">
        <f t="shared" si="39"/>
        <v>0.34</v>
      </c>
      <c r="E2041" s="1">
        <v>0.8398000000000001</v>
      </c>
      <c r="F2041" s="26">
        <v>2312</v>
      </c>
      <c r="G2041" s="89">
        <v>42570</v>
      </c>
      <c r="H2041" s="3" t="s">
        <v>1955</v>
      </c>
      <c r="I2041" s="4"/>
    </row>
    <row r="2042" spans="1:9" ht="45">
      <c r="A2042" s="6">
        <v>2040</v>
      </c>
      <c r="B2042" s="24" t="s">
        <v>2003</v>
      </c>
      <c r="C2042" s="25" t="str">
        <f>IF(D2042=2,"NO","YES")</f>
        <v>YES</v>
      </c>
      <c r="D2042" s="25">
        <f t="shared" si="39"/>
        <v>1.08</v>
      </c>
      <c r="E2042" s="1">
        <v>2.6676000000000002</v>
      </c>
      <c r="F2042" s="26">
        <v>7344</v>
      </c>
      <c r="G2042" s="89">
        <v>42570</v>
      </c>
      <c r="H2042" s="3" t="s">
        <v>1955</v>
      </c>
      <c r="I2042" s="4"/>
    </row>
    <row r="2043" spans="1:9" ht="45">
      <c r="A2043" s="6">
        <v>2041</v>
      </c>
      <c r="B2043" s="24" t="s">
        <v>2004</v>
      </c>
      <c r="C2043" s="25" t="str">
        <f>IF(D2043=2,"NO","YES")</f>
        <v>YES</v>
      </c>
      <c r="D2043" s="25">
        <f t="shared" si="39"/>
        <v>1.1299999999999999</v>
      </c>
      <c r="E2043" s="1">
        <v>2.7911000000000001</v>
      </c>
      <c r="F2043" s="26">
        <v>7684</v>
      </c>
      <c r="G2043" s="89">
        <v>42570</v>
      </c>
      <c r="H2043" s="3" t="s">
        <v>1955</v>
      </c>
      <c r="I2043" s="4"/>
    </row>
    <row r="2044" spans="1:9" ht="45">
      <c r="A2044" s="6">
        <v>2042</v>
      </c>
      <c r="B2044" s="24" t="s">
        <v>2005</v>
      </c>
      <c r="C2044" s="25" t="str">
        <f>IF(D2044=2,"NO","YES")</f>
        <v>NO</v>
      </c>
      <c r="D2044" s="25">
        <f t="shared" si="39"/>
        <v>2</v>
      </c>
      <c r="E2044" s="1">
        <v>4.9400000000000004</v>
      </c>
      <c r="F2044" s="26">
        <v>13600</v>
      </c>
      <c r="G2044" s="89">
        <v>42570</v>
      </c>
      <c r="H2044" s="3" t="s">
        <v>1955</v>
      </c>
      <c r="I2044" s="4"/>
    </row>
    <row r="2045" spans="1:9" ht="45">
      <c r="A2045" s="6">
        <v>2043</v>
      </c>
      <c r="B2045" s="24" t="s">
        <v>2006</v>
      </c>
      <c r="C2045" s="25" t="str">
        <f>IF(D2045=2,"NO","YES")</f>
        <v>YES</v>
      </c>
      <c r="D2045" s="25">
        <f t="shared" ref="D2045:D2058" si="40">F2045/6800</f>
        <v>0.16</v>
      </c>
      <c r="E2045" s="1">
        <v>0.39520000000000005</v>
      </c>
      <c r="F2045" s="26">
        <v>1088</v>
      </c>
      <c r="G2045" s="89">
        <v>42570</v>
      </c>
      <c r="H2045" s="3" t="s">
        <v>1955</v>
      </c>
      <c r="I2045" s="4"/>
    </row>
    <row r="2046" spans="1:9" ht="45">
      <c r="A2046" s="6">
        <v>2044</v>
      </c>
      <c r="B2046" s="24" t="s">
        <v>2007</v>
      </c>
      <c r="C2046" s="25" t="str">
        <f>IF(D2046=2,"NO","YES")</f>
        <v>YES</v>
      </c>
      <c r="D2046" s="25">
        <f t="shared" si="40"/>
        <v>0.63</v>
      </c>
      <c r="E2046" s="1">
        <v>1.5561</v>
      </c>
      <c r="F2046" s="26">
        <v>4284</v>
      </c>
      <c r="G2046" s="89">
        <v>42570</v>
      </c>
      <c r="H2046" s="3" t="s">
        <v>1955</v>
      </c>
      <c r="I2046" s="4"/>
    </row>
    <row r="2047" spans="1:9" ht="45">
      <c r="A2047" s="6">
        <v>2045</v>
      </c>
      <c r="B2047" s="24" t="s">
        <v>2008</v>
      </c>
      <c r="C2047" s="25" t="str">
        <f>IF(D2047=2,"NO","YES")</f>
        <v>YES</v>
      </c>
      <c r="D2047" s="25">
        <f t="shared" si="40"/>
        <v>0.23</v>
      </c>
      <c r="E2047" s="1">
        <v>0.56810000000000005</v>
      </c>
      <c r="F2047" s="26">
        <v>1564</v>
      </c>
      <c r="G2047" s="89">
        <v>42570</v>
      </c>
      <c r="H2047" s="3" t="s">
        <v>1955</v>
      </c>
      <c r="I2047" s="4"/>
    </row>
    <row r="2048" spans="1:9" ht="45">
      <c r="A2048" s="6">
        <v>2046</v>
      </c>
      <c r="B2048" s="24" t="s">
        <v>2009</v>
      </c>
      <c r="C2048" s="25" t="str">
        <f>IF(D2048=2,"NO","YES")</f>
        <v>YES</v>
      </c>
      <c r="D2048" s="25">
        <f t="shared" si="40"/>
        <v>0.7</v>
      </c>
      <c r="E2048" s="1">
        <v>1.7290000000000001</v>
      </c>
      <c r="F2048" s="26">
        <v>4760</v>
      </c>
      <c r="G2048" s="89">
        <v>42570</v>
      </c>
      <c r="H2048" s="3" t="s">
        <v>1955</v>
      </c>
      <c r="I2048" s="4"/>
    </row>
    <row r="2049" spans="1:9" ht="45">
      <c r="A2049" s="6">
        <v>2047</v>
      </c>
      <c r="B2049" s="24" t="s">
        <v>2010</v>
      </c>
      <c r="C2049" s="25" t="str">
        <f>IF(D2049=2,"NO","YES")</f>
        <v>YES</v>
      </c>
      <c r="D2049" s="25">
        <f t="shared" si="40"/>
        <v>0.45</v>
      </c>
      <c r="E2049" s="1">
        <v>1.1115000000000002</v>
      </c>
      <c r="F2049" s="26">
        <v>3060</v>
      </c>
      <c r="G2049" s="89">
        <v>42570</v>
      </c>
      <c r="H2049" s="3" t="s">
        <v>1955</v>
      </c>
      <c r="I2049" s="4"/>
    </row>
    <row r="2050" spans="1:9" ht="45">
      <c r="A2050" s="6">
        <v>2048</v>
      </c>
      <c r="B2050" s="24" t="s">
        <v>477</v>
      </c>
      <c r="C2050" s="25" t="str">
        <f>IF(D2050=2,"NO","YES")</f>
        <v>YES</v>
      </c>
      <c r="D2050" s="25">
        <f t="shared" si="40"/>
        <v>0.45</v>
      </c>
      <c r="E2050" s="1">
        <v>1.1115000000000002</v>
      </c>
      <c r="F2050" s="26">
        <v>3060</v>
      </c>
      <c r="G2050" s="89">
        <v>42570</v>
      </c>
      <c r="H2050" s="3" t="s">
        <v>1955</v>
      </c>
      <c r="I2050" s="4"/>
    </row>
    <row r="2051" spans="1:9" ht="45">
      <c r="A2051" s="6">
        <v>2049</v>
      </c>
      <c r="B2051" s="24" t="s">
        <v>2011</v>
      </c>
      <c r="C2051" s="25" t="str">
        <f>IF(D2051=2,"NO","YES")</f>
        <v>YES</v>
      </c>
      <c r="D2051" s="25">
        <f t="shared" si="40"/>
        <v>0.45</v>
      </c>
      <c r="E2051" s="1">
        <v>1.1115000000000002</v>
      </c>
      <c r="F2051" s="26">
        <v>3060</v>
      </c>
      <c r="G2051" s="89">
        <v>42570</v>
      </c>
      <c r="H2051" s="3" t="s">
        <v>1955</v>
      </c>
      <c r="I2051" s="4"/>
    </row>
    <row r="2052" spans="1:9" ht="45">
      <c r="A2052" s="6">
        <v>2050</v>
      </c>
      <c r="B2052" s="80" t="s">
        <v>2012</v>
      </c>
      <c r="C2052" s="25" t="str">
        <f>IF(D2052=2,"NO","YES")</f>
        <v>YES</v>
      </c>
      <c r="D2052" s="25">
        <f t="shared" si="40"/>
        <v>0.53</v>
      </c>
      <c r="E2052" s="1">
        <v>1.3091000000000002</v>
      </c>
      <c r="F2052" s="81">
        <v>3604</v>
      </c>
      <c r="G2052" s="89">
        <v>42570</v>
      </c>
      <c r="H2052" s="3" t="s">
        <v>1955</v>
      </c>
      <c r="I2052" s="4"/>
    </row>
    <row r="2053" spans="1:9">
      <c r="A2053" s="6">
        <v>2051</v>
      </c>
      <c r="B2053" s="32" t="s">
        <v>2013</v>
      </c>
      <c r="C2053" s="25" t="str">
        <f>IF(D2053=2,"NO","YES")</f>
        <v>YES</v>
      </c>
      <c r="D2053" s="29">
        <f t="shared" si="40"/>
        <v>0.79</v>
      </c>
      <c r="E2053" s="1">
        <v>1.9513000000000003</v>
      </c>
      <c r="F2053" s="30">
        <v>5372</v>
      </c>
      <c r="G2053" s="109">
        <v>42656</v>
      </c>
      <c r="H2053" s="3" t="s">
        <v>2014</v>
      </c>
      <c r="I2053" s="4"/>
    </row>
    <row r="2054" spans="1:9" ht="30">
      <c r="A2054" s="6">
        <v>2052</v>
      </c>
      <c r="B2054" s="32" t="s">
        <v>2015</v>
      </c>
      <c r="C2054" s="25" t="str">
        <f>IF(D2054=2,"NO","YES")</f>
        <v>YES</v>
      </c>
      <c r="D2054" s="29">
        <f t="shared" si="40"/>
        <v>0.52</v>
      </c>
      <c r="E2054" s="1">
        <v>1.2844000000000002</v>
      </c>
      <c r="F2054" s="30">
        <v>3536</v>
      </c>
      <c r="G2054" s="109">
        <v>42656</v>
      </c>
      <c r="H2054" s="3" t="s">
        <v>2014</v>
      </c>
      <c r="I2054" s="4"/>
    </row>
    <row r="2055" spans="1:9" ht="30">
      <c r="A2055" s="6">
        <v>2053</v>
      </c>
      <c r="B2055" s="32" t="s">
        <v>2016</v>
      </c>
      <c r="C2055" s="25" t="str">
        <f>IF(D2055=2,"NO","YES")</f>
        <v>YES</v>
      </c>
      <c r="D2055" s="29">
        <f t="shared" si="40"/>
        <v>0.41</v>
      </c>
      <c r="E2055" s="1">
        <v>1.0126999999999999</v>
      </c>
      <c r="F2055" s="30">
        <v>2788</v>
      </c>
      <c r="G2055" s="109">
        <v>42656</v>
      </c>
      <c r="H2055" s="3" t="s">
        <v>2014</v>
      </c>
      <c r="I2055" s="4"/>
    </row>
    <row r="2056" spans="1:9" ht="30">
      <c r="A2056" s="6">
        <v>2054</v>
      </c>
      <c r="B2056" s="32" t="s">
        <v>2017</v>
      </c>
      <c r="C2056" s="25" t="str">
        <f>IF(D2056=2,"NO","YES")</f>
        <v>YES</v>
      </c>
      <c r="D2056" s="29">
        <f t="shared" si="40"/>
        <v>0.41</v>
      </c>
      <c r="E2056" s="1">
        <v>1.0126999999999999</v>
      </c>
      <c r="F2056" s="30">
        <v>2788</v>
      </c>
      <c r="G2056" s="109">
        <v>42656</v>
      </c>
      <c r="H2056" s="3" t="s">
        <v>2014</v>
      </c>
      <c r="I2056" s="4"/>
    </row>
    <row r="2057" spans="1:9" ht="45">
      <c r="A2057" s="6">
        <v>2055</v>
      </c>
      <c r="B2057" s="32" t="s">
        <v>2018</v>
      </c>
      <c r="C2057" s="25" t="str">
        <f>IF(D2057=2,"NO","YES")</f>
        <v>YES</v>
      </c>
      <c r="D2057" s="29">
        <f t="shared" si="40"/>
        <v>0.4</v>
      </c>
      <c r="E2057" s="1">
        <v>0.9880000000000001</v>
      </c>
      <c r="F2057" s="30">
        <v>2720</v>
      </c>
      <c r="G2057" s="109">
        <v>42656</v>
      </c>
      <c r="H2057" s="3" t="s">
        <v>2014</v>
      </c>
      <c r="I2057" s="4"/>
    </row>
    <row r="2058" spans="1:9" ht="30">
      <c r="A2058" s="6">
        <v>2056</v>
      </c>
      <c r="B2058" s="32" t="s">
        <v>2019</v>
      </c>
      <c r="C2058" s="25" t="str">
        <f>IF(D2058=2,"NO","YES")</f>
        <v>YES</v>
      </c>
      <c r="D2058" s="29">
        <f t="shared" si="40"/>
        <v>0.35</v>
      </c>
      <c r="E2058" s="1">
        <v>0.86450000000000005</v>
      </c>
      <c r="F2058" s="30">
        <v>2380</v>
      </c>
      <c r="G2058" s="109">
        <v>42656</v>
      </c>
      <c r="H2058" s="3" t="s">
        <v>2014</v>
      </c>
      <c r="I2058" s="4"/>
    </row>
    <row r="2059" spans="1:9">
      <c r="A2059" s="6">
        <v>2057</v>
      </c>
      <c r="B2059" s="24" t="s">
        <v>2020</v>
      </c>
      <c r="C2059" s="25" t="str">
        <f>IF(D2059=2,"NO","YES")</f>
        <v>YES</v>
      </c>
      <c r="D2059" s="25">
        <f>F2059/6800</f>
        <v>0.78</v>
      </c>
      <c r="E2059" s="1">
        <v>1.9266000000000003</v>
      </c>
      <c r="F2059" s="26">
        <v>5304</v>
      </c>
      <c r="G2059" s="95">
        <v>42711</v>
      </c>
      <c r="H2059" s="3" t="s">
        <v>2014</v>
      </c>
      <c r="I2059" s="4"/>
    </row>
    <row r="2060" spans="1:9" ht="30">
      <c r="A2060" s="6">
        <v>2058</v>
      </c>
      <c r="B2060" s="24" t="s">
        <v>2021</v>
      </c>
      <c r="C2060" s="25" t="str">
        <f>IF(D2060=2,"NO","YES")</f>
        <v>YES</v>
      </c>
      <c r="D2060" s="25">
        <f t="shared" ref="D2060:D2123" si="41">F2060/6800</f>
        <v>1.04</v>
      </c>
      <c r="E2060" s="1">
        <v>2.5688000000000004</v>
      </c>
      <c r="F2060" s="75">
        <v>7072</v>
      </c>
      <c r="G2060" s="89">
        <v>42570</v>
      </c>
      <c r="H2060" s="3" t="s">
        <v>2014</v>
      </c>
      <c r="I2060" s="4"/>
    </row>
    <row r="2061" spans="1:9" ht="30">
      <c r="A2061" s="6">
        <v>2059</v>
      </c>
      <c r="B2061" s="24" t="s">
        <v>2022</v>
      </c>
      <c r="C2061" s="25" t="str">
        <f>IF(D2061=2,"NO","YES")</f>
        <v>YES</v>
      </c>
      <c r="D2061" s="25">
        <f t="shared" si="41"/>
        <v>0.84</v>
      </c>
      <c r="E2061" s="1">
        <v>2.0748000000000002</v>
      </c>
      <c r="F2061" s="75">
        <v>5712</v>
      </c>
      <c r="G2061" s="89">
        <v>42570</v>
      </c>
      <c r="H2061" s="3" t="s">
        <v>2014</v>
      </c>
      <c r="I2061" s="4"/>
    </row>
    <row r="2062" spans="1:9" ht="30">
      <c r="A2062" s="6">
        <v>2060</v>
      </c>
      <c r="B2062" s="24" t="s">
        <v>2023</v>
      </c>
      <c r="C2062" s="25" t="str">
        <f>IF(D2062=2,"NO","YES")</f>
        <v>YES</v>
      </c>
      <c r="D2062" s="25">
        <f t="shared" si="41"/>
        <v>1.32</v>
      </c>
      <c r="E2062" s="1">
        <v>3.2604000000000006</v>
      </c>
      <c r="F2062" s="75">
        <v>8976</v>
      </c>
      <c r="G2062" s="89">
        <v>42570</v>
      </c>
      <c r="H2062" s="3" t="s">
        <v>2014</v>
      </c>
      <c r="I2062" s="4"/>
    </row>
    <row r="2063" spans="1:9" ht="45">
      <c r="A2063" s="6">
        <v>2061</v>
      </c>
      <c r="B2063" s="24" t="s">
        <v>2024</v>
      </c>
      <c r="C2063" s="25" t="str">
        <f>IF(D2063=2,"NO","YES")</f>
        <v>YES</v>
      </c>
      <c r="D2063" s="25">
        <f t="shared" si="41"/>
        <v>0.71</v>
      </c>
      <c r="E2063" s="1">
        <v>1.7537</v>
      </c>
      <c r="F2063" s="75">
        <v>4828</v>
      </c>
      <c r="G2063" s="89">
        <v>42570</v>
      </c>
      <c r="H2063" s="3" t="s">
        <v>2014</v>
      </c>
      <c r="I2063" s="4"/>
    </row>
    <row r="2064" spans="1:9" ht="30">
      <c r="A2064" s="6">
        <v>2062</v>
      </c>
      <c r="B2064" s="24" t="s">
        <v>2025</v>
      </c>
      <c r="C2064" s="25" t="str">
        <f>IF(D2064=2,"NO","YES")</f>
        <v>NO</v>
      </c>
      <c r="D2064" s="25">
        <f t="shared" si="41"/>
        <v>2</v>
      </c>
      <c r="E2064" s="1">
        <v>4.9400000000000004</v>
      </c>
      <c r="F2064" s="75">
        <v>13600</v>
      </c>
      <c r="G2064" s="89">
        <v>42570</v>
      </c>
      <c r="H2064" s="3" t="s">
        <v>2014</v>
      </c>
      <c r="I2064" s="4"/>
    </row>
    <row r="2065" spans="1:9" ht="30">
      <c r="A2065" s="6">
        <v>2063</v>
      </c>
      <c r="B2065" s="24" t="s">
        <v>2026</v>
      </c>
      <c r="C2065" s="25" t="str">
        <f>IF(D2065=2,"NO","YES")</f>
        <v>YES</v>
      </c>
      <c r="D2065" s="25">
        <f t="shared" si="41"/>
        <v>1.49</v>
      </c>
      <c r="E2065" s="1">
        <v>3.6803000000000003</v>
      </c>
      <c r="F2065" s="75">
        <v>10132</v>
      </c>
      <c r="G2065" s="89">
        <v>42570</v>
      </c>
      <c r="H2065" s="3" t="s">
        <v>2014</v>
      </c>
      <c r="I2065" s="4"/>
    </row>
    <row r="2066" spans="1:9" ht="45">
      <c r="A2066" s="6">
        <v>2064</v>
      </c>
      <c r="B2066" s="24" t="s">
        <v>2027</v>
      </c>
      <c r="C2066" s="25" t="str">
        <f>IF(D2066=2,"NO","YES")</f>
        <v>YES</v>
      </c>
      <c r="D2066" s="25">
        <f t="shared" si="41"/>
        <v>1.1399999999999999</v>
      </c>
      <c r="E2066" s="1">
        <v>2.8157999999999999</v>
      </c>
      <c r="F2066" s="75">
        <v>7752</v>
      </c>
      <c r="G2066" s="89">
        <v>42570</v>
      </c>
      <c r="H2066" s="3" t="s">
        <v>2014</v>
      </c>
      <c r="I2066" s="4"/>
    </row>
    <row r="2067" spans="1:9" ht="45">
      <c r="A2067" s="6">
        <v>2065</v>
      </c>
      <c r="B2067" s="24" t="s">
        <v>2028</v>
      </c>
      <c r="C2067" s="25" t="str">
        <f>IF(D2067=2,"NO","YES")</f>
        <v>YES</v>
      </c>
      <c r="D2067" s="25">
        <f t="shared" si="41"/>
        <v>0.42</v>
      </c>
      <c r="E2067" s="1">
        <v>1.0374000000000001</v>
      </c>
      <c r="F2067" s="75">
        <v>2856</v>
      </c>
      <c r="G2067" s="89">
        <v>42570</v>
      </c>
      <c r="H2067" s="3" t="s">
        <v>2014</v>
      </c>
      <c r="I2067" s="4"/>
    </row>
    <row r="2068" spans="1:9" ht="45">
      <c r="A2068" s="6">
        <v>2066</v>
      </c>
      <c r="B2068" s="24" t="s">
        <v>2029</v>
      </c>
      <c r="C2068" s="25" t="str">
        <f>IF(D2068=2,"NO","YES")</f>
        <v>YES</v>
      </c>
      <c r="D2068" s="25">
        <f t="shared" si="41"/>
        <v>0.32</v>
      </c>
      <c r="E2068" s="1">
        <v>0.7904000000000001</v>
      </c>
      <c r="F2068" s="75">
        <v>2176</v>
      </c>
      <c r="G2068" s="89">
        <v>42570</v>
      </c>
      <c r="H2068" s="3" t="s">
        <v>2014</v>
      </c>
      <c r="I2068" s="4"/>
    </row>
    <row r="2069" spans="1:9" ht="45">
      <c r="A2069" s="6">
        <v>2067</v>
      </c>
      <c r="B2069" s="24" t="s">
        <v>2030</v>
      </c>
      <c r="C2069" s="25" t="str">
        <f>IF(D2069=2,"NO","YES")</f>
        <v>YES</v>
      </c>
      <c r="D2069" s="25">
        <f t="shared" si="41"/>
        <v>0.65</v>
      </c>
      <c r="E2069" s="1">
        <v>1.6055000000000001</v>
      </c>
      <c r="F2069" s="75">
        <v>4420</v>
      </c>
      <c r="G2069" s="89">
        <v>42570</v>
      </c>
      <c r="H2069" s="3" t="s">
        <v>2014</v>
      </c>
      <c r="I2069" s="4"/>
    </row>
    <row r="2070" spans="1:9" ht="60">
      <c r="A2070" s="6">
        <v>2068</v>
      </c>
      <c r="B2070" s="24" t="s">
        <v>2031</v>
      </c>
      <c r="C2070" s="25" t="str">
        <f>IF(D2070=2,"NO","YES")</f>
        <v>YES</v>
      </c>
      <c r="D2070" s="25">
        <f t="shared" si="41"/>
        <v>0.71</v>
      </c>
      <c r="E2070" s="1">
        <v>1.7537</v>
      </c>
      <c r="F2070" s="75">
        <v>4828</v>
      </c>
      <c r="G2070" s="89">
        <v>42570</v>
      </c>
      <c r="H2070" s="3" t="s">
        <v>2014</v>
      </c>
      <c r="I2070" s="4"/>
    </row>
    <row r="2071" spans="1:9" ht="30">
      <c r="A2071" s="6">
        <v>2069</v>
      </c>
      <c r="B2071" s="24" t="s">
        <v>2032</v>
      </c>
      <c r="C2071" s="25" t="str">
        <f>IF(D2071=2,"NO","YES")</f>
        <v>YES</v>
      </c>
      <c r="D2071" s="25">
        <f t="shared" si="41"/>
        <v>0.95</v>
      </c>
      <c r="E2071" s="1">
        <v>2.3465000000000003</v>
      </c>
      <c r="F2071" s="75">
        <v>6460</v>
      </c>
      <c r="G2071" s="89">
        <v>42570</v>
      </c>
      <c r="H2071" s="3" t="s">
        <v>2014</v>
      </c>
      <c r="I2071" s="4"/>
    </row>
    <row r="2072" spans="1:9" ht="45">
      <c r="A2072" s="6">
        <v>2070</v>
      </c>
      <c r="B2072" s="24" t="s">
        <v>2033</v>
      </c>
      <c r="C2072" s="25" t="str">
        <f>IF(D2072=2,"NO","YES")</f>
        <v>YES</v>
      </c>
      <c r="D2072" s="25">
        <f t="shared" si="41"/>
        <v>1.08</v>
      </c>
      <c r="E2072" s="1">
        <v>2.6676000000000002</v>
      </c>
      <c r="F2072" s="75">
        <v>7344</v>
      </c>
      <c r="G2072" s="89">
        <v>42570</v>
      </c>
      <c r="H2072" s="3" t="s">
        <v>2014</v>
      </c>
      <c r="I2072" s="4"/>
    </row>
    <row r="2073" spans="1:9" ht="45">
      <c r="A2073" s="6">
        <v>2071</v>
      </c>
      <c r="B2073" s="24" t="s">
        <v>446</v>
      </c>
      <c r="C2073" s="25" t="str">
        <f>IF(D2073=2,"NO","YES")</f>
        <v>YES</v>
      </c>
      <c r="D2073" s="25">
        <f t="shared" si="41"/>
        <v>0.14000000000000001</v>
      </c>
      <c r="E2073" s="1">
        <v>0.34580000000000005</v>
      </c>
      <c r="F2073" s="75">
        <v>952</v>
      </c>
      <c r="G2073" s="89">
        <v>42570</v>
      </c>
      <c r="H2073" s="3" t="s">
        <v>2014</v>
      </c>
      <c r="I2073" s="4"/>
    </row>
    <row r="2074" spans="1:9" ht="45">
      <c r="A2074" s="6">
        <v>2072</v>
      </c>
      <c r="B2074" s="68" t="s">
        <v>2034</v>
      </c>
      <c r="C2074" s="25" t="str">
        <f>IF(D2074=2,"NO","YES")</f>
        <v>YES</v>
      </c>
      <c r="D2074" s="25">
        <f t="shared" si="41"/>
        <v>0.65</v>
      </c>
      <c r="E2074" s="1">
        <v>1.6055000000000001</v>
      </c>
      <c r="F2074" s="75">
        <v>4420</v>
      </c>
      <c r="G2074" s="89">
        <v>42570</v>
      </c>
      <c r="H2074" s="3" t="s">
        <v>2014</v>
      </c>
      <c r="I2074" s="4"/>
    </row>
    <row r="2075" spans="1:9" ht="45">
      <c r="A2075" s="6">
        <v>2073</v>
      </c>
      <c r="B2075" s="24" t="s">
        <v>2035</v>
      </c>
      <c r="C2075" s="25" t="str">
        <f>IF(D2075=2,"NO","YES")</f>
        <v>NO</v>
      </c>
      <c r="D2075" s="25">
        <f t="shared" si="41"/>
        <v>2</v>
      </c>
      <c r="E2075" s="1">
        <v>4.9400000000000004</v>
      </c>
      <c r="F2075" s="75">
        <v>13600</v>
      </c>
      <c r="G2075" s="89">
        <v>42570</v>
      </c>
      <c r="H2075" s="3" t="s">
        <v>2014</v>
      </c>
      <c r="I2075" s="4"/>
    </row>
    <row r="2076" spans="1:9" ht="45">
      <c r="A2076" s="6">
        <v>2074</v>
      </c>
      <c r="B2076" s="24" t="s">
        <v>2036</v>
      </c>
      <c r="C2076" s="25" t="str">
        <f>IF(D2076=2,"NO","YES")</f>
        <v>YES</v>
      </c>
      <c r="D2076" s="25">
        <f t="shared" si="41"/>
        <v>0.98</v>
      </c>
      <c r="E2076" s="1">
        <v>2.4206000000000003</v>
      </c>
      <c r="F2076" s="75">
        <v>6664</v>
      </c>
      <c r="G2076" s="89">
        <v>42570</v>
      </c>
      <c r="H2076" s="3" t="s">
        <v>2014</v>
      </c>
      <c r="I2076" s="4"/>
    </row>
    <row r="2077" spans="1:9" ht="45">
      <c r="A2077" s="6">
        <v>2075</v>
      </c>
      <c r="B2077" s="24" t="s">
        <v>2037</v>
      </c>
      <c r="C2077" s="25" t="str">
        <f>IF(D2077=2,"NO","YES")</f>
        <v>YES</v>
      </c>
      <c r="D2077" s="25">
        <f t="shared" si="41"/>
        <v>0.24</v>
      </c>
      <c r="E2077" s="1">
        <v>0.59279999999999999</v>
      </c>
      <c r="F2077" s="75">
        <v>1632</v>
      </c>
      <c r="G2077" s="89">
        <v>42570</v>
      </c>
      <c r="H2077" s="3" t="s">
        <v>2014</v>
      </c>
      <c r="I2077" s="4"/>
    </row>
    <row r="2078" spans="1:9" ht="30">
      <c r="A2078" s="6">
        <v>2076</v>
      </c>
      <c r="B2078" s="24" t="s">
        <v>2038</v>
      </c>
      <c r="C2078" s="25" t="str">
        <f>IF(D2078=2,"NO","YES")</f>
        <v>YES</v>
      </c>
      <c r="D2078" s="25">
        <f t="shared" si="41"/>
        <v>0.56999999999999995</v>
      </c>
      <c r="E2078" s="1">
        <v>1.4078999999999999</v>
      </c>
      <c r="F2078" s="75">
        <v>3876</v>
      </c>
      <c r="G2078" s="89">
        <v>42570</v>
      </c>
      <c r="H2078" s="3" t="s">
        <v>2014</v>
      </c>
      <c r="I2078" s="4"/>
    </row>
    <row r="2079" spans="1:9" ht="45">
      <c r="A2079" s="6">
        <v>2077</v>
      </c>
      <c r="B2079" s="24" t="s">
        <v>2039</v>
      </c>
      <c r="C2079" s="25" t="str">
        <f>IF(D2079=2,"NO","YES")</f>
        <v>YES</v>
      </c>
      <c r="D2079" s="25">
        <f t="shared" si="41"/>
        <v>0.71</v>
      </c>
      <c r="E2079" s="1">
        <v>1.7537</v>
      </c>
      <c r="F2079" s="75">
        <v>4828</v>
      </c>
      <c r="G2079" s="89">
        <v>42570</v>
      </c>
      <c r="H2079" s="3" t="s">
        <v>2014</v>
      </c>
      <c r="I2079" s="4"/>
    </row>
    <row r="2080" spans="1:9" ht="60">
      <c r="A2080" s="6">
        <v>2078</v>
      </c>
      <c r="B2080" s="24" t="s">
        <v>2040</v>
      </c>
      <c r="C2080" s="25" t="str">
        <f>IF(D2080=2,"NO","YES")</f>
        <v>YES</v>
      </c>
      <c r="D2080" s="25">
        <f t="shared" si="41"/>
        <v>7.0000000000000007E-2</v>
      </c>
      <c r="E2080" s="1">
        <v>0.17290000000000003</v>
      </c>
      <c r="F2080" s="75">
        <v>476</v>
      </c>
      <c r="G2080" s="89">
        <v>42570</v>
      </c>
      <c r="H2080" s="3" t="s">
        <v>2014</v>
      </c>
      <c r="I2080" s="4"/>
    </row>
    <row r="2081" spans="1:9" ht="45">
      <c r="A2081" s="6">
        <v>2079</v>
      </c>
      <c r="B2081" s="24" t="s">
        <v>2041</v>
      </c>
      <c r="C2081" s="25" t="str">
        <f>IF(D2081=2,"NO","YES")</f>
        <v>NO</v>
      </c>
      <c r="D2081" s="25">
        <f t="shared" si="41"/>
        <v>2</v>
      </c>
      <c r="E2081" s="1">
        <v>4.9400000000000004</v>
      </c>
      <c r="F2081" s="75">
        <v>13600</v>
      </c>
      <c r="G2081" s="89">
        <v>42570</v>
      </c>
      <c r="H2081" s="3" t="s">
        <v>2014</v>
      </c>
      <c r="I2081" s="4"/>
    </row>
    <row r="2082" spans="1:9" ht="30">
      <c r="A2082" s="6">
        <v>2080</v>
      </c>
      <c r="B2082" s="24" t="s">
        <v>2042</v>
      </c>
      <c r="C2082" s="25" t="str">
        <f>IF(D2082=2,"NO","YES")</f>
        <v>YES</v>
      </c>
      <c r="D2082" s="25">
        <f t="shared" si="41"/>
        <v>1.91</v>
      </c>
      <c r="E2082" s="1">
        <v>4.7176999999999998</v>
      </c>
      <c r="F2082" s="75">
        <v>12988</v>
      </c>
      <c r="G2082" s="89">
        <v>42570</v>
      </c>
      <c r="H2082" s="3" t="s">
        <v>2014</v>
      </c>
      <c r="I2082" s="4"/>
    </row>
    <row r="2083" spans="1:9" ht="45">
      <c r="A2083" s="6">
        <v>2081</v>
      </c>
      <c r="B2083" s="24" t="s">
        <v>2043</v>
      </c>
      <c r="C2083" s="25" t="str">
        <f>IF(D2083=2,"NO","YES")</f>
        <v>NO</v>
      </c>
      <c r="D2083" s="25">
        <f t="shared" si="41"/>
        <v>2</v>
      </c>
      <c r="E2083" s="1">
        <v>4.9400000000000004</v>
      </c>
      <c r="F2083" s="75">
        <v>13600</v>
      </c>
      <c r="G2083" s="89">
        <v>42570</v>
      </c>
      <c r="H2083" s="3" t="s">
        <v>2014</v>
      </c>
      <c r="I2083" s="4"/>
    </row>
    <row r="2084" spans="1:9" ht="30">
      <c r="A2084" s="6">
        <v>2082</v>
      </c>
      <c r="B2084" s="24" t="s">
        <v>2044</v>
      </c>
      <c r="C2084" s="25" t="str">
        <f>IF(D2084=2,"NO","YES")</f>
        <v>YES</v>
      </c>
      <c r="D2084" s="25">
        <f t="shared" si="41"/>
        <v>0.28999999999999998</v>
      </c>
      <c r="E2084" s="1">
        <v>0.71630000000000005</v>
      </c>
      <c r="F2084" s="75">
        <v>1972</v>
      </c>
      <c r="G2084" s="89">
        <v>42570</v>
      </c>
      <c r="H2084" s="3" t="s">
        <v>2014</v>
      </c>
      <c r="I2084" s="4"/>
    </row>
    <row r="2085" spans="1:9" ht="45">
      <c r="A2085" s="6">
        <v>2083</v>
      </c>
      <c r="B2085" s="24" t="s">
        <v>2045</v>
      </c>
      <c r="C2085" s="25" t="str">
        <f>IF(D2085=2,"NO","YES")</f>
        <v>YES</v>
      </c>
      <c r="D2085" s="25">
        <f t="shared" si="41"/>
        <v>0.41</v>
      </c>
      <c r="E2085" s="1">
        <v>1.0126999999999999</v>
      </c>
      <c r="F2085" s="75">
        <v>2788</v>
      </c>
      <c r="G2085" s="89">
        <v>42570</v>
      </c>
      <c r="H2085" s="3" t="s">
        <v>2014</v>
      </c>
      <c r="I2085" s="4"/>
    </row>
    <row r="2086" spans="1:9" ht="60">
      <c r="A2086" s="6">
        <v>2084</v>
      </c>
      <c r="B2086" s="24" t="s">
        <v>2046</v>
      </c>
      <c r="C2086" s="25" t="str">
        <f>IF(D2086=2,"NO","YES")</f>
        <v>YES</v>
      </c>
      <c r="D2086" s="25">
        <f t="shared" si="41"/>
        <v>0.71</v>
      </c>
      <c r="E2086" s="1">
        <v>1.7537</v>
      </c>
      <c r="F2086" s="75">
        <v>4828</v>
      </c>
      <c r="G2086" s="89">
        <v>42570</v>
      </c>
      <c r="H2086" s="3" t="s">
        <v>2014</v>
      </c>
      <c r="I2086" s="4"/>
    </row>
    <row r="2087" spans="1:9" ht="45">
      <c r="A2087" s="6">
        <v>2085</v>
      </c>
      <c r="B2087" s="24" t="s">
        <v>2047</v>
      </c>
      <c r="C2087" s="25" t="str">
        <f>IF(D2087=2,"NO","YES")</f>
        <v>YES</v>
      </c>
      <c r="D2087" s="25">
        <f t="shared" si="41"/>
        <v>0.94</v>
      </c>
      <c r="E2087" s="1">
        <v>2.3218000000000001</v>
      </c>
      <c r="F2087" s="75">
        <v>6392</v>
      </c>
      <c r="G2087" s="89">
        <v>42570</v>
      </c>
      <c r="H2087" s="3" t="s">
        <v>2014</v>
      </c>
      <c r="I2087" s="4"/>
    </row>
    <row r="2088" spans="1:9" ht="45">
      <c r="A2088" s="6">
        <v>2086</v>
      </c>
      <c r="B2088" s="24" t="s">
        <v>2048</v>
      </c>
      <c r="C2088" s="25" t="str">
        <f>IF(D2088=2,"NO","YES")</f>
        <v>YES</v>
      </c>
      <c r="D2088" s="25">
        <f t="shared" si="41"/>
        <v>0.24</v>
      </c>
      <c r="E2088" s="1">
        <v>0.59279999999999999</v>
      </c>
      <c r="F2088" s="75">
        <v>1632</v>
      </c>
      <c r="G2088" s="89">
        <v>42570</v>
      </c>
      <c r="H2088" s="3" t="s">
        <v>2014</v>
      </c>
      <c r="I2088" s="4"/>
    </row>
    <row r="2089" spans="1:9" ht="45">
      <c r="A2089" s="6">
        <v>2087</v>
      </c>
      <c r="B2089" s="24" t="s">
        <v>2049</v>
      </c>
      <c r="C2089" s="25" t="str">
        <f>IF(D2089=2,"NO","YES")</f>
        <v>YES</v>
      </c>
      <c r="D2089" s="25">
        <f t="shared" si="41"/>
        <v>1.19</v>
      </c>
      <c r="E2089" s="1">
        <v>2.9393000000000002</v>
      </c>
      <c r="F2089" s="75">
        <v>8092</v>
      </c>
      <c r="G2089" s="89">
        <v>42570</v>
      </c>
      <c r="H2089" s="3" t="s">
        <v>2014</v>
      </c>
      <c r="I2089" s="4"/>
    </row>
    <row r="2090" spans="1:9" ht="30">
      <c r="A2090" s="6">
        <v>2088</v>
      </c>
      <c r="B2090" s="24" t="s">
        <v>2050</v>
      </c>
      <c r="C2090" s="25" t="str">
        <f>IF(D2090=2,"NO","YES")</f>
        <v>YES</v>
      </c>
      <c r="D2090" s="25">
        <f t="shared" si="41"/>
        <v>0.96</v>
      </c>
      <c r="E2090" s="1">
        <v>2.3712</v>
      </c>
      <c r="F2090" s="75">
        <v>6528</v>
      </c>
      <c r="G2090" s="89">
        <v>42570</v>
      </c>
      <c r="H2090" s="3" t="s">
        <v>2014</v>
      </c>
      <c r="I2090" s="4"/>
    </row>
    <row r="2091" spans="1:9" ht="45">
      <c r="A2091" s="6">
        <v>2089</v>
      </c>
      <c r="B2091" s="24" t="s">
        <v>2051</v>
      </c>
      <c r="C2091" s="25" t="str">
        <f>IF(D2091=2,"NO","YES")</f>
        <v>YES</v>
      </c>
      <c r="D2091" s="25">
        <f t="shared" si="41"/>
        <v>0.11</v>
      </c>
      <c r="E2091" s="1">
        <v>0.2717</v>
      </c>
      <c r="F2091" s="75">
        <v>748</v>
      </c>
      <c r="G2091" s="89">
        <v>42570</v>
      </c>
      <c r="H2091" s="3" t="s">
        <v>2014</v>
      </c>
      <c r="I2091" s="4"/>
    </row>
    <row r="2092" spans="1:9" ht="45">
      <c r="A2092" s="6">
        <v>2090</v>
      </c>
      <c r="B2092" s="24" t="s">
        <v>2052</v>
      </c>
      <c r="C2092" s="25" t="str">
        <f>IF(D2092=2,"NO","YES")</f>
        <v>YES</v>
      </c>
      <c r="D2092" s="25">
        <f t="shared" si="41"/>
        <v>0.62</v>
      </c>
      <c r="E2092" s="1">
        <v>1.5314000000000001</v>
      </c>
      <c r="F2092" s="75">
        <v>4216</v>
      </c>
      <c r="G2092" s="89">
        <v>42570</v>
      </c>
      <c r="H2092" s="3" t="s">
        <v>2014</v>
      </c>
      <c r="I2092" s="4"/>
    </row>
    <row r="2093" spans="1:9" ht="45">
      <c r="A2093" s="6">
        <v>2091</v>
      </c>
      <c r="B2093" s="24" t="s">
        <v>2053</v>
      </c>
      <c r="C2093" s="25" t="str">
        <f>IF(D2093=2,"NO","YES")</f>
        <v>YES</v>
      </c>
      <c r="D2093" s="25">
        <f t="shared" si="41"/>
        <v>0.28000000000000003</v>
      </c>
      <c r="E2093" s="1">
        <v>0.6916000000000001</v>
      </c>
      <c r="F2093" s="75">
        <v>1904</v>
      </c>
      <c r="G2093" s="89">
        <v>42570</v>
      </c>
      <c r="H2093" s="3" t="s">
        <v>2014</v>
      </c>
      <c r="I2093" s="4"/>
    </row>
    <row r="2094" spans="1:9" ht="30">
      <c r="A2094" s="6">
        <v>2092</v>
      </c>
      <c r="B2094" s="24" t="s">
        <v>2054</v>
      </c>
      <c r="C2094" s="25" t="str">
        <f>IF(D2094=2,"NO","YES")</f>
        <v>YES</v>
      </c>
      <c r="D2094" s="25">
        <f t="shared" si="41"/>
        <v>0.4</v>
      </c>
      <c r="E2094" s="1">
        <v>0.9880000000000001</v>
      </c>
      <c r="F2094" s="75">
        <v>2720</v>
      </c>
      <c r="G2094" s="89">
        <v>42570</v>
      </c>
      <c r="H2094" s="3" t="s">
        <v>2014</v>
      </c>
      <c r="I2094" s="4"/>
    </row>
    <row r="2095" spans="1:9" ht="60">
      <c r="A2095" s="6">
        <v>2093</v>
      </c>
      <c r="B2095" s="24" t="s">
        <v>2055</v>
      </c>
      <c r="C2095" s="25" t="str">
        <f>IF(D2095=2,"NO","YES")</f>
        <v>YES</v>
      </c>
      <c r="D2095" s="25">
        <f t="shared" si="41"/>
        <v>1.21</v>
      </c>
      <c r="E2095" s="1">
        <v>2.9887000000000001</v>
      </c>
      <c r="F2095" s="75">
        <v>8228</v>
      </c>
      <c r="G2095" s="89">
        <v>42570</v>
      </c>
      <c r="H2095" s="3" t="s">
        <v>2014</v>
      </c>
      <c r="I2095" s="4"/>
    </row>
    <row r="2096" spans="1:9" ht="45">
      <c r="A2096" s="6">
        <v>2094</v>
      </c>
      <c r="B2096" s="24" t="s">
        <v>2056</v>
      </c>
      <c r="C2096" s="25" t="str">
        <f>IF(D2096=2,"NO","YES")</f>
        <v>YES</v>
      </c>
      <c r="D2096" s="25">
        <f t="shared" si="41"/>
        <v>0.69</v>
      </c>
      <c r="E2096" s="1">
        <v>1.7042999999999999</v>
      </c>
      <c r="F2096" s="75">
        <v>4692</v>
      </c>
      <c r="G2096" s="89">
        <v>42570</v>
      </c>
      <c r="H2096" s="3" t="s">
        <v>2014</v>
      </c>
      <c r="I2096" s="4"/>
    </row>
    <row r="2097" spans="1:9" ht="45">
      <c r="A2097" s="6">
        <v>2095</v>
      </c>
      <c r="B2097" s="24" t="s">
        <v>2057</v>
      </c>
      <c r="C2097" s="25" t="str">
        <f>IF(D2097=2,"NO","YES")</f>
        <v>YES</v>
      </c>
      <c r="D2097" s="25">
        <f t="shared" si="41"/>
        <v>1.91</v>
      </c>
      <c r="E2097" s="1">
        <v>4.7176999999999998</v>
      </c>
      <c r="F2097" s="75">
        <v>12988</v>
      </c>
      <c r="G2097" s="89">
        <v>42570</v>
      </c>
      <c r="H2097" s="3" t="s">
        <v>2014</v>
      </c>
      <c r="I2097" s="4"/>
    </row>
    <row r="2098" spans="1:9" ht="45">
      <c r="A2098" s="6">
        <v>2096</v>
      </c>
      <c r="B2098" s="24" t="s">
        <v>2058</v>
      </c>
      <c r="C2098" s="25" t="str">
        <f>IF(D2098=2,"NO","YES")</f>
        <v>YES</v>
      </c>
      <c r="D2098" s="25">
        <f t="shared" si="41"/>
        <v>1.1299999999999999</v>
      </c>
      <c r="E2098" s="1">
        <v>2.7911000000000001</v>
      </c>
      <c r="F2098" s="75">
        <v>7684</v>
      </c>
      <c r="G2098" s="89">
        <v>42570</v>
      </c>
      <c r="H2098" s="3" t="s">
        <v>2014</v>
      </c>
      <c r="I2098" s="4"/>
    </row>
    <row r="2099" spans="1:9" ht="45">
      <c r="A2099" s="6">
        <v>2097</v>
      </c>
      <c r="B2099" s="24" t="s">
        <v>2059</v>
      </c>
      <c r="C2099" s="25" t="str">
        <f>IF(D2099=2,"NO","YES")</f>
        <v>YES</v>
      </c>
      <c r="D2099" s="25">
        <f t="shared" si="41"/>
        <v>0.98</v>
      </c>
      <c r="E2099" s="1">
        <v>2.4206000000000003</v>
      </c>
      <c r="F2099" s="75">
        <v>6664</v>
      </c>
      <c r="G2099" s="89">
        <v>42570</v>
      </c>
      <c r="H2099" s="3" t="s">
        <v>2014</v>
      </c>
      <c r="I2099" s="4"/>
    </row>
    <row r="2100" spans="1:9" ht="45">
      <c r="A2100" s="6">
        <v>2098</v>
      </c>
      <c r="B2100" s="24" t="s">
        <v>2060</v>
      </c>
      <c r="C2100" s="25" t="str">
        <f>IF(D2100=2,"NO","YES")</f>
        <v>YES</v>
      </c>
      <c r="D2100" s="25">
        <f t="shared" si="41"/>
        <v>0.52</v>
      </c>
      <c r="E2100" s="1">
        <v>1.2844000000000002</v>
      </c>
      <c r="F2100" s="75">
        <v>3536</v>
      </c>
      <c r="G2100" s="89">
        <v>42570</v>
      </c>
      <c r="H2100" s="3" t="s">
        <v>2014</v>
      </c>
      <c r="I2100" s="4"/>
    </row>
    <row r="2101" spans="1:9" ht="45">
      <c r="A2101" s="6">
        <v>2099</v>
      </c>
      <c r="B2101" s="24" t="s">
        <v>2061</v>
      </c>
      <c r="C2101" s="25" t="str">
        <f>IF(D2101=2,"NO","YES")</f>
        <v>YES</v>
      </c>
      <c r="D2101" s="25">
        <f t="shared" si="41"/>
        <v>0.34</v>
      </c>
      <c r="E2101" s="1">
        <v>0.8398000000000001</v>
      </c>
      <c r="F2101" s="75">
        <v>2312</v>
      </c>
      <c r="G2101" s="89">
        <v>42570</v>
      </c>
      <c r="H2101" s="3" t="s">
        <v>2014</v>
      </c>
      <c r="I2101" s="4"/>
    </row>
    <row r="2102" spans="1:9" ht="45">
      <c r="A2102" s="6">
        <v>2100</v>
      </c>
      <c r="B2102" s="24" t="s">
        <v>2062</v>
      </c>
      <c r="C2102" s="25" t="str">
        <f>IF(D2102=2,"NO","YES")</f>
        <v>YES</v>
      </c>
      <c r="D2102" s="25">
        <f t="shared" si="41"/>
        <v>1.0900000000000001</v>
      </c>
      <c r="E2102" s="1">
        <v>2.6923000000000004</v>
      </c>
      <c r="F2102" s="75">
        <v>7412</v>
      </c>
      <c r="G2102" s="89">
        <v>42570</v>
      </c>
      <c r="H2102" s="3" t="s">
        <v>2014</v>
      </c>
      <c r="I2102" s="4"/>
    </row>
    <row r="2103" spans="1:9" ht="45">
      <c r="A2103" s="6">
        <v>2101</v>
      </c>
      <c r="B2103" s="24" t="s">
        <v>2063</v>
      </c>
      <c r="C2103" s="25" t="str">
        <f>IF(D2103=2,"NO","YES")</f>
        <v>YES</v>
      </c>
      <c r="D2103" s="25">
        <f t="shared" si="41"/>
        <v>0.17</v>
      </c>
      <c r="E2103" s="1">
        <v>0.41990000000000005</v>
      </c>
      <c r="F2103" s="75">
        <v>1156</v>
      </c>
      <c r="G2103" s="89">
        <v>42570</v>
      </c>
      <c r="H2103" s="3" t="s">
        <v>2014</v>
      </c>
      <c r="I2103" s="4"/>
    </row>
    <row r="2104" spans="1:9" ht="45">
      <c r="A2104" s="6">
        <v>2102</v>
      </c>
      <c r="B2104" s="24" t="s">
        <v>2064</v>
      </c>
      <c r="C2104" s="25" t="str">
        <f>IF(D2104=2,"NO","YES")</f>
        <v>YES</v>
      </c>
      <c r="D2104" s="25">
        <f t="shared" si="41"/>
        <v>1.18</v>
      </c>
      <c r="E2104" s="1">
        <v>2.9146000000000001</v>
      </c>
      <c r="F2104" s="75">
        <v>8024</v>
      </c>
      <c r="G2104" s="89">
        <v>42570</v>
      </c>
      <c r="H2104" s="3" t="s">
        <v>2014</v>
      </c>
      <c r="I2104" s="4"/>
    </row>
    <row r="2105" spans="1:9" ht="45">
      <c r="A2105" s="6">
        <v>2103</v>
      </c>
      <c r="B2105" s="24" t="s">
        <v>2064</v>
      </c>
      <c r="C2105" s="25" t="str">
        <f>IF(D2105=2,"NO","YES")</f>
        <v>YES</v>
      </c>
      <c r="D2105" s="25">
        <f t="shared" si="41"/>
        <v>0.59</v>
      </c>
      <c r="E2105" s="1">
        <v>1.4573</v>
      </c>
      <c r="F2105" s="75">
        <v>4012</v>
      </c>
      <c r="G2105" s="89">
        <v>42570</v>
      </c>
      <c r="H2105" s="3" t="s">
        <v>2014</v>
      </c>
      <c r="I2105" s="4"/>
    </row>
    <row r="2106" spans="1:9" ht="60">
      <c r="A2106" s="6">
        <v>2104</v>
      </c>
      <c r="B2106" s="24" t="s">
        <v>2065</v>
      </c>
      <c r="C2106" s="25" t="str">
        <f>IF(D2106=2,"NO","YES")</f>
        <v>YES</v>
      </c>
      <c r="D2106" s="25">
        <f t="shared" si="41"/>
        <v>0.73</v>
      </c>
      <c r="E2106" s="1">
        <v>1.8031000000000001</v>
      </c>
      <c r="F2106" s="75">
        <v>4964</v>
      </c>
      <c r="G2106" s="89">
        <v>42570</v>
      </c>
      <c r="H2106" s="3" t="s">
        <v>2014</v>
      </c>
      <c r="I2106" s="4"/>
    </row>
    <row r="2107" spans="1:9" ht="45">
      <c r="A2107" s="6">
        <v>2105</v>
      </c>
      <c r="B2107" s="24" t="s">
        <v>2066</v>
      </c>
      <c r="C2107" s="25" t="str">
        <f>IF(D2107=2,"NO","YES")</f>
        <v>YES</v>
      </c>
      <c r="D2107" s="25">
        <f t="shared" si="41"/>
        <v>1.21</v>
      </c>
      <c r="E2107" s="1">
        <v>2.9887000000000001</v>
      </c>
      <c r="F2107" s="75">
        <v>8228</v>
      </c>
      <c r="G2107" s="89">
        <v>42570</v>
      </c>
      <c r="H2107" s="3" t="s">
        <v>2014</v>
      </c>
      <c r="I2107" s="4"/>
    </row>
    <row r="2108" spans="1:9" ht="45">
      <c r="A2108" s="6">
        <v>2106</v>
      </c>
      <c r="B2108" s="24" t="s">
        <v>2067</v>
      </c>
      <c r="C2108" s="25" t="str">
        <f>IF(D2108=2,"NO","YES")</f>
        <v>YES</v>
      </c>
      <c r="D2108" s="25">
        <f t="shared" si="41"/>
        <v>1.07</v>
      </c>
      <c r="E2108" s="1">
        <v>2.6429000000000005</v>
      </c>
      <c r="F2108" s="75">
        <v>7276</v>
      </c>
      <c r="G2108" s="89">
        <v>42570</v>
      </c>
      <c r="H2108" s="3" t="s">
        <v>2014</v>
      </c>
      <c r="I2108" s="4"/>
    </row>
    <row r="2109" spans="1:9" ht="45">
      <c r="A2109" s="6">
        <v>2107</v>
      </c>
      <c r="B2109" s="24" t="s">
        <v>2068</v>
      </c>
      <c r="C2109" s="25" t="str">
        <f>IF(D2109=2,"NO","YES")</f>
        <v>YES</v>
      </c>
      <c r="D2109" s="25">
        <f t="shared" si="41"/>
        <v>1.37</v>
      </c>
      <c r="E2109" s="1">
        <v>3.3839000000000006</v>
      </c>
      <c r="F2109" s="75">
        <v>9316</v>
      </c>
      <c r="G2109" s="89">
        <v>42570</v>
      </c>
      <c r="H2109" s="3" t="s">
        <v>2014</v>
      </c>
      <c r="I2109" s="4"/>
    </row>
    <row r="2110" spans="1:9" ht="45">
      <c r="A2110" s="6">
        <v>2108</v>
      </c>
      <c r="B2110" s="24" t="s">
        <v>2068</v>
      </c>
      <c r="C2110" s="25" t="str">
        <f>IF(D2110=2,"NO","YES")</f>
        <v>YES</v>
      </c>
      <c r="D2110" s="25">
        <f t="shared" si="41"/>
        <v>0.16</v>
      </c>
      <c r="E2110" s="1">
        <v>0.39520000000000005</v>
      </c>
      <c r="F2110" s="75">
        <v>1088</v>
      </c>
      <c r="G2110" s="89">
        <v>42570</v>
      </c>
      <c r="H2110" s="3" t="s">
        <v>2014</v>
      </c>
      <c r="I2110" s="4"/>
    </row>
    <row r="2111" spans="1:9" ht="45">
      <c r="A2111" s="6">
        <v>2109</v>
      </c>
      <c r="B2111" s="24" t="s">
        <v>2069</v>
      </c>
      <c r="C2111" s="25" t="str">
        <f>IF(D2111=2,"NO","YES")</f>
        <v>YES</v>
      </c>
      <c r="D2111" s="25">
        <f t="shared" si="41"/>
        <v>0.4</v>
      </c>
      <c r="E2111" s="1">
        <v>0.9880000000000001</v>
      </c>
      <c r="F2111" s="75">
        <v>2720</v>
      </c>
      <c r="G2111" s="89">
        <v>42570</v>
      </c>
      <c r="H2111" s="3" t="s">
        <v>2014</v>
      </c>
      <c r="I2111" s="4"/>
    </row>
    <row r="2112" spans="1:9" ht="30">
      <c r="A2112" s="6">
        <v>2110</v>
      </c>
      <c r="B2112" s="24" t="s">
        <v>2070</v>
      </c>
      <c r="C2112" s="25" t="str">
        <f>IF(D2112=2,"NO","YES")</f>
        <v>YES</v>
      </c>
      <c r="D2112" s="25">
        <f t="shared" si="41"/>
        <v>0.65</v>
      </c>
      <c r="E2112" s="1">
        <v>1.6055000000000001</v>
      </c>
      <c r="F2112" s="75">
        <v>4420</v>
      </c>
      <c r="G2112" s="89">
        <v>42570</v>
      </c>
      <c r="H2112" s="3" t="s">
        <v>2014</v>
      </c>
      <c r="I2112" s="4"/>
    </row>
    <row r="2113" spans="1:9" ht="45">
      <c r="A2113" s="6">
        <v>2111</v>
      </c>
      <c r="B2113" s="24" t="s">
        <v>2071</v>
      </c>
      <c r="C2113" s="25" t="str">
        <f>IF(D2113=2,"NO","YES")</f>
        <v>YES</v>
      </c>
      <c r="D2113" s="25">
        <f t="shared" si="41"/>
        <v>1.21</v>
      </c>
      <c r="E2113" s="1">
        <v>2.9887000000000001</v>
      </c>
      <c r="F2113" s="75">
        <v>8228</v>
      </c>
      <c r="G2113" s="89">
        <v>42570</v>
      </c>
      <c r="H2113" s="3" t="s">
        <v>2014</v>
      </c>
      <c r="I2113" s="4"/>
    </row>
    <row r="2114" spans="1:9" ht="45">
      <c r="A2114" s="6">
        <v>2112</v>
      </c>
      <c r="B2114" s="24" t="s">
        <v>2072</v>
      </c>
      <c r="C2114" s="25" t="str">
        <f>IF(D2114=2,"NO","YES")</f>
        <v>YES</v>
      </c>
      <c r="D2114" s="25">
        <f t="shared" si="41"/>
        <v>1.8</v>
      </c>
      <c r="E2114" s="1">
        <v>4.4460000000000006</v>
      </c>
      <c r="F2114" s="75">
        <v>12240</v>
      </c>
      <c r="G2114" s="89">
        <v>42570</v>
      </c>
      <c r="H2114" s="3" t="s">
        <v>2014</v>
      </c>
      <c r="I2114" s="4"/>
    </row>
    <row r="2115" spans="1:9" ht="45">
      <c r="A2115" s="6">
        <v>2113</v>
      </c>
      <c r="B2115" s="24" t="s">
        <v>2073</v>
      </c>
      <c r="C2115" s="25" t="str">
        <f>IF(D2115=2,"NO","YES")</f>
        <v>YES</v>
      </c>
      <c r="D2115" s="25">
        <f t="shared" si="41"/>
        <v>1.75</v>
      </c>
      <c r="E2115" s="1">
        <v>4.3225000000000007</v>
      </c>
      <c r="F2115" s="75">
        <v>11900</v>
      </c>
      <c r="G2115" s="89">
        <v>42570</v>
      </c>
      <c r="H2115" s="3" t="s">
        <v>2014</v>
      </c>
      <c r="I2115" s="4"/>
    </row>
    <row r="2116" spans="1:9" ht="45">
      <c r="A2116" s="6">
        <v>2114</v>
      </c>
      <c r="B2116" s="24" t="s">
        <v>2074</v>
      </c>
      <c r="C2116" s="25" t="str">
        <f>IF(D2116=2,"NO","YES")</f>
        <v>YES</v>
      </c>
      <c r="D2116" s="25">
        <f t="shared" si="41"/>
        <v>0.23</v>
      </c>
      <c r="E2116" s="1">
        <v>0.56810000000000005</v>
      </c>
      <c r="F2116" s="75">
        <v>1564</v>
      </c>
      <c r="G2116" s="89">
        <v>42570</v>
      </c>
      <c r="H2116" s="3" t="s">
        <v>2014</v>
      </c>
      <c r="I2116" s="4"/>
    </row>
    <row r="2117" spans="1:9" ht="30">
      <c r="A2117" s="6">
        <v>2115</v>
      </c>
      <c r="B2117" s="24" t="s">
        <v>2075</v>
      </c>
      <c r="C2117" s="25" t="str">
        <f>IF(D2117=2,"NO","YES")</f>
        <v>YES</v>
      </c>
      <c r="D2117" s="25">
        <f t="shared" si="41"/>
        <v>0.4</v>
      </c>
      <c r="E2117" s="1">
        <v>0.9880000000000001</v>
      </c>
      <c r="F2117" s="75">
        <v>2720</v>
      </c>
      <c r="G2117" s="89">
        <v>42570</v>
      </c>
      <c r="H2117" s="3" t="s">
        <v>2014</v>
      </c>
      <c r="I2117" s="4"/>
    </row>
    <row r="2118" spans="1:9" ht="45">
      <c r="A2118" s="6">
        <v>2116</v>
      </c>
      <c r="B2118" s="24" t="s">
        <v>2076</v>
      </c>
      <c r="C2118" s="25" t="str">
        <f>IF(D2118=2,"NO","YES")</f>
        <v>YES</v>
      </c>
      <c r="D2118" s="25">
        <f t="shared" si="41"/>
        <v>0.95</v>
      </c>
      <c r="E2118" s="1">
        <v>2.3465000000000003</v>
      </c>
      <c r="F2118" s="75">
        <v>6460</v>
      </c>
      <c r="G2118" s="89">
        <v>42570</v>
      </c>
      <c r="H2118" s="3" t="s">
        <v>2014</v>
      </c>
      <c r="I2118" s="4"/>
    </row>
    <row r="2119" spans="1:9" ht="30">
      <c r="A2119" s="6">
        <v>2117</v>
      </c>
      <c r="B2119" s="24" t="s">
        <v>2077</v>
      </c>
      <c r="C2119" s="25" t="str">
        <f>IF(D2119=2,"NO","YES")</f>
        <v>YES</v>
      </c>
      <c r="D2119" s="25">
        <f t="shared" si="41"/>
        <v>1.91</v>
      </c>
      <c r="E2119" s="1">
        <v>4.7176999999999998</v>
      </c>
      <c r="F2119" s="75">
        <v>12988</v>
      </c>
      <c r="G2119" s="89">
        <v>42570</v>
      </c>
      <c r="H2119" s="3" t="s">
        <v>2014</v>
      </c>
      <c r="I2119" s="4"/>
    </row>
    <row r="2120" spans="1:9" ht="45">
      <c r="A2120" s="6">
        <v>2118</v>
      </c>
      <c r="B2120" s="24" t="s">
        <v>2078</v>
      </c>
      <c r="C2120" s="25" t="str">
        <f>IF(D2120=2,"NO","YES")</f>
        <v>YES</v>
      </c>
      <c r="D2120" s="25">
        <f t="shared" si="41"/>
        <v>1.19</v>
      </c>
      <c r="E2120" s="1">
        <v>2.9393000000000002</v>
      </c>
      <c r="F2120" s="75">
        <v>8092</v>
      </c>
      <c r="G2120" s="89">
        <v>42570</v>
      </c>
      <c r="H2120" s="3" t="s">
        <v>2014</v>
      </c>
      <c r="I2120" s="4"/>
    </row>
    <row r="2121" spans="1:9" ht="45">
      <c r="A2121" s="6">
        <v>2119</v>
      </c>
      <c r="B2121" s="24" t="s">
        <v>2079</v>
      </c>
      <c r="C2121" s="25" t="str">
        <f>IF(D2121=2,"NO","YES")</f>
        <v>YES</v>
      </c>
      <c r="D2121" s="25">
        <f t="shared" si="41"/>
        <v>1.23</v>
      </c>
      <c r="E2121" s="1">
        <v>3.0381</v>
      </c>
      <c r="F2121" s="75">
        <v>8364</v>
      </c>
      <c r="G2121" s="89">
        <v>42570</v>
      </c>
      <c r="H2121" s="3" t="s">
        <v>2014</v>
      </c>
      <c r="I2121" s="4"/>
    </row>
    <row r="2122" spans="1:9" ht="30">
      <c r="A2122" s="6">
        <v>2120</v>
      </c>
      <c r="B2122" s="24" t="s">
        <v>2080</v>
      </c>
      <c r="C2122" s="25" t="str">
        <f>IF(D2122=2,"NO","YES")</f>
        <v>NO</v>
      </c>
      <c r="D2122" s="25">
        <f t="shared" si="41"/>
        <v>2</v>
      </c>
      <c r="E2122" s="1">
        <v>4.9400000000000004</v>
      </c>
      <c r="F2122" s="75">
        <v>13600</v>
      </c>
      <c r="G2122" s="89">
        <v>42570</v>
      </c>
      <c r="H2122" s="3" t="s">
        <v>2014</v>
      </c>
      <c r="I2122" s="4"/>
    </row>
    <row r="2123" spans="1:9" ht="30">
      <c r="A2123" s="6">
        <v>2121</v>
      </c>
      <c r="B2123" s="24" t="s">
        <v>2081</v>
      </c>
      <c r="C2123" s="25" t="str">
        <f>IF(D2123=2,"NO","YES")</f>
        <v>YES</v>
      </c>
      <c r="D2123" s="25">
        <f t="shared" si="41"/>
        <v>1.62</v>
      </c>
      <c r="E2123" s="1">
        <v>4.0014000000000003</v>
      </c>
      <c r="F2123" s="75">
        <v>11016</v>
      </c>
      <c r="G2123" s="89">
        <v>42570</v>
      </c>
      <c r="H2123" s="3" t="s">
        <v>2014</v>
      </c>
      <c r="I2123" s="4"/>
    </row>
    <row r="2124" spans="1:9" ht="45">
      <c r="A2124" s="6">
        <v>2122</v>
      </c>
      <c r="B2124" s="24" t="s">
        <v>2082</v>
      </c>
      <c r="C2124" s="25" t="str">
        <f>IF(D2124=2,"NO","YES")</f>
        <v>YES</v>
      </c>
      <c r="D2124" s="25">
        <f t="shared" ref="D2124:D2140" si="42">F2124/6800</f>
        <v>1.29</v>
      </c>
      <c r="E2124" s="1">
        <v>3.1863000000000001</v>
      </c>
      <c r="F2124" s="75">
        <v>8772</v>
      </c>
      <c r="G2124" s="89">
        <v>42570</v>
      </c>
      <c r="H2124" s="3" t="s">
        <v>2014</v>
      </c>
      <c r="I2124" s="4"/>
    </row>
    <row r="2125" spans="1:9" ht="45">
      <c r="A2125" s="6">
        <v>2123</v>
      </c>
      <c r="B2125" s="24" t="s">
        <v>2083</v>
      </c>
      <c r="C2125" s="25" t="str">
        <f>IF(D2125=2,"NO","YES")</f>
        <v>YES</v>
      </c>
      <c r="D2125" s="25">
        <f t="shared" si="42"/>
        <v>0.65</v>
      </c>
      <c r="E2125" s="1">
        <v>1.6055000000000001</v>
      </c>
      <c r="F2125" s="75">
        <v>4420</v>
      </c>
      <c r="G2125" s="89">
        <v>42570</v>
      </c>
      <c r="H2125" s="3" t="s">
        <v>2014</v>
      </c>
      <c r="I2125" s="4"/>
    </row>
    <row r="2126" spans="1:9" ht="45">
      <c r="A2126" s="6">
        <v>2124</v>
      </c>
      <c r="B2126" s="24" t="s">
        <v>2084</v>
      </c>
      <c r="C2126" s="25" t="str">
        <f>IF(D2126=2,"NO","YES")</f>
        <v>YES</v>
      </c>
      <c r="D2126" s="25">
        <f t="shared" si="42"/>
        <v>1.57</v>
      </c>
      <c r="E2126" s="1">
        <v>3.8779000000000003</v>
      </c>
      <c r="F2126" s="75">
        <v>10676</v>
      </c>
      <c r="G2126" s="89">
        <v>42570</v>
      </c>
      <c r="H2126" s="3" t="s">
        <v>2014</v>
      </c>
      <c r="I2126" s="4"/>
    </row>
    <row r="2127" spans="1:9" ht="45">
      <c r="A2127" s="6">
        <v>2125</v>
      </c>
      <c r="B2127" s="24" t="s">
        <v>2085</v>
      </c>
      <c r="C2127" s="25" t="str">
        <f>IF(D2127=2,"NO","YES")</f>
        <v>YES</v>
      </c>
      <c r="D2127" s="25">
        <f t="shared" si="42"/>
        <v>0.41</v>
      </c>
      <c r="E2127" s="1">
        <v>1.0126999999999999</v>
      </c>
      <c r="F2127" s="75">
        <v>2788</v>
      </c>
      <c r="G2127" s="89">
        <v>42570</v>
      </c>
      <c r="H2127" s="3" t="s">
        <v>2014</v>
      </c>
      <c r="I2127" s="4"/>
    </row>
    <row r="2128" spans="1:9" ht="45">
      <c r="A2128" s="6">
        <v>2126</v>
      </c>
      <c r="B2128" s="24" t="s">
        <v>2086</v>
      </c>
      <c r="C2128" s="25" t="str">
        <f>IF(D2128=2,"NO","YES")</f>
        <v>YES</v>
      </c>
      <c r="D2128" s="25">
        <f t="shared" si="42"/>
        <v>0.28000000000000003</v>
      </c>
      <c r="E2128" s="1">
        <v>0.6916000000000001</v>
      </c>
      <c r="F2128" s="75">
        <v>1904</v>
      </c>
      <c r="G2128" s="89">
        <v>42570</v>
      </c>
      <c r="H2128" s="3" t="s">
        <v>2014</v>
      </c>
      <c r="I2128" s="4"/>
    </row>
    <row r="2129" spans="1:9" ht="30">
      <c r="A2129" s="6">
        <v>2127</v>
      </c>
      <c r="B2129" s="24" t="s">
        <v>2087</v>
      </c>
      <c r="C2129" s="25" t="str">
        <f>IF(D2129=2,"NO","YES")</f>
        <v>YES</v>
      </c>
      <c r="D2129" s="25">
        <f t="shared" si="42"/>
        <v>0.21</v>
      </c>
      <c r="E2129" s="1">
        <v>0.51870000000000005</v>
      </c>
      <c r="F2129" s="75">
        <v>1428</v>
      </c>
      <c r="G2129" s="89">
        <v>42570</v>
      </c>
      <c r="H2129" s="3" t="s">
        <v>2014</v>
      </c>
      <c r="I2129" s="4"/>
    </row>
    <row r="2130" spans="1:9" ht="45">
      <c r="A2130" s="6">
        <v>2128</v>
      </c>
      <c r="B2130" s="24" t="s">
        <v>2088</v>
      </c>
      <c r="C2130" s="25" t="str">
        <f>IF(D2130=2,"NO","YES")</f>
        <v>YES</v>
      </c>
      <c r="D2130" s="25">
        <f t="shared" si="42"/>
        <v>1.81</v>
      </c>
      <c r="E2130" s="1">
        <v>4.4707000000000008</v>
      </c>
      <c r="F2130" s="75">
        <v>12308</v>
      </c>
      <c r="G2130" s="89">
        <v>42570</v>
      </c>
      <c r="H2130" s="3" t="s">
        <v>2014</v>
      </c>
      <c r="I2130" s="4"/>
    </row>
    <row r="2131" spans="1:9" ht="45">
      <c r="A2131" s="6">
        <v>2129</v>
      </c>
      <c r="B2131" s="24" t="s">
        <v>2089</v>
      </c>
      <c r="C2131" s="25" t="str">
        <f>IF(D2131=2,"NO","YES")</f>
        <v>YES</v>
      </c>
      <c r="D2131" s="25">
        <f t="shared" si="42"/>
        <v>1.7</v>
      </c>
      <c r="E2131" s="1">
        <v>4.1989999999999998</v>
      </c>
      <c r="F2131" s="75">
        <v>11560</v>
      </c>
      <c r="G2131" s="89">
        <v>42570</v>
      </c>
      <c r="H2131" s="3" t="s">
        <v>2014</v>
      </c>
      <c r="I2131" s="4"/>
    </row>
    <row r="2132" spans="1:9" ht="45">
      <c r="A2132" s="6">
        <v>2130</v>
      </c>
      <c r="B2132" s="24" t="s">
        <v>2090</v>
      </c>
      <c r="C2132" s="25" t="str">
        <f>IF(D2132=2,"NO","YES")</f>
        <v>YES</v>
      </c>
      <c r="D2132" s="25">
        <f t="shared" si="42"/>
        <v>1.21</v>
      </c>
      <c r="E2132" s="1">
        <v>2.9887000000000001</v>
      </c>
      <c r="F2132" s="75">
        <v>8228</v>
      </c>
      <c r="G2132" s="89">
        <v>42570</v>
      </c>
      <c r="H2132" s="3" t="s">
        <v>2014</v>
      </c>
      <c r="I2132" s="4"/>
    </row>
    <row r="2133" spans="1:9" ht="45">
      <c r="A2133" s="6">
        <v>2131</v>
      </c>
      <c r="B2133" s="24" t="s">
        <v>2091</v>
      </c>
      <c r="C2133" s="25" t="str">
        <f>IF(D2133=2,"NO","YES")</f>
        <v>YES</v>
      </c>
      <c r="D2133" s="25">
        <f t="shared" si="42"/>
        <v>0.24</v>
      </c>
      <c r="E2133" s="1">
        <v>0.59279999999999999</v>
      </c>
      <c r="F2133" s="75">
        <v>1632</v>
      </c>
      <c r="G2133" s="89">
        <v>42570</v>
      </c>
      <c r="H2133" s="3" t="s">
        <v>2014</v>
      </c>
      <c r="I2133" s="4"/>
    </row>
    <row r="2134" spans="1:9" ht="30">
      <c r="A2134" s="6">
        <v>2132</v>
      </c>
      <c r="B2134" s="24" t="s">
        <v>2092</v>
      </c>
      <c r="C2134" s="25" t="str">
        <f>IF(D2134=2,"NO","YES")</f>
        <v>YES</v>
      </c>
      <c r="D2134" s="25">
        <f t="shared" si="42"/>
        <v>0.52</v>
      </c>
      <c r="E2134" s="1">
        <v>1.2844000000000002</v>
      </c>
      <c r="F2134" s="75">
        <v>3536</v>
      </c>
      <c r="G2134" s="89">
        <v>42570</v>
      </c>
      <c r="H2134" s="3" t="s">
        <v>2014</v>
      </c>
      <c r="I2134" s="4"/>
    </row>
    <row r="2135" spans="1:9" ht="45">
      <c r="A2135" s="6">
        <v>2133</v>
      </c>
      <c r="B2135" s="24" t="s">
        <v>2093</v>
      </c>
      <c r="C2135" s="25" t="str">
        <f>IF(D2135=2,"NO","YES")</f>
        <v>YES</v>
      </c>
      <c r="D2135" s="25">
        <f t="shared" si="42"/>
        <v>1.48</v>
      </c>
      <c r="E2135" s="1">
        <v>3.6556000000000002</v>
      </c>
      <c r="F2135" s="75">
        <v>10064</v>
      </c>
      <c r="G2135" s="89">
        <v>42570</v>
      </c>
      <c r="H2135" s="3" t="s">
        <v>2014</v>
      </c>
      <c r="I2135" s="4"/>
    </row>
    <row r="2136" spans="1:9" ht="45">
      <c r="A2136" s="6">
        <v>2134</v>
      </c>
      <c r="B2136" s="24" t="s">
        <v>1848</v>
      </c>
      <c r="C2136" s="25" t="str">
        <f>IF(D2136=2,"NO","YES")</f>
        <v>YES</v>
      </c>
      <c r="D2136" s="25">
        <f t="shared" si="42"/>
        <v>0.41</v>
      </c>
      <c r="E2136" s="1">
        <v>1.0126999999999999</v>
      </c>
      <c r="F2136" s="75">
        <v>2788</v>
      </c>
      <c r="G2136" s="89">
        <v>42570</v>
      </c>
      <c r="H2136" s="3" t="s">
        <v>2014</v>
      </c>
      <c r="I2136" s="4"/>
    </row>
    <row r="2137" spans="1:9" ht="45">
      <c r="A2137" s="6">
        <v>2135</v>
      </c>
      <c r="B2137" s="24" t="s">
        <v>2094</v>
      </c>
      <c r="C2137" s="25" t="str">
        <f>IF(D2137=2,"NO","YES")</f>
        <v>YES</v>
      </c>
      <c r="D2137" s="25">
        <f t="shared" si="42"/>
        <v>1.8</v>
      </c>
      <c r="E2137" s="1">
        <v>4.4460000000000006</v>
      </c>
      <c r="F2137" s="75">
        <v>12240</v>
      </c>
      <c r="G2137" s="89">
        <v>42570</v>
      </c>
      <c r="H2137" s="3" t="s">
        <v>2014</v>
      </c>
      <c r="I2137" s="4"/>
    </row>
    <row r="2138" spans="1:9" ht="45">
      <c r="A2138" s="6">
        <v>2136</v>
      </c>
      <c r="B2138" s="24" t="s">
        <v>2095</v>
      </c>
      <c r="C2138" s="25" t="str">
        <f>IF(D2138=2,"NO","YES")</f>
        <v>YES</v>
      </c>
      <c r="D2138" s="25">
        <f t="shared" si="42"/>
        <v>1.38</v>
      </c>
      <c r="E2138" s="1">
        <v>3.4085999999999999</v>
      </c>
      <c r="F2138" s="75">
        <v>9384</v>
      </c>
      <c r="G2138" s="89">
        <v>42570</v>
      </c>
      <c r="H2138" s="3" t="s">
        <v>2014</v>
      </c>
      <c r="I2138" s="4"/>
    </row>
    <row r="2139" spans="1:9" ht="30">
      <c r="A2139" s="6">
        <v>2137</v>
      </c>
      <c r="B2139" s="24" t="s">
        <v>2096</v>
      </c>
      <c r="C2139" s="25" t="str">
        <f>IF(D2139=2,"NO","YES")</f>
        <v>YES</v>
      </c>
      <c r="D2139" s="25">
        <f t="shared" si="42"/>
        <v>1.63</v>
      </c>
      <c r="E2139" s="1">
        <v>4.0261000000000005</v>
      </c>
      <c r="F2139" s="75">
        <v>11084</v>
      </c>
      <c r="G2139" s="89">
        <v>42570</v>
      </c>
      <c r="H2139" s="3" t="s">
        <v>2014</v>
      </c>
      <c r="I2139" s="4"/>
    </row>
    <row r="2140" spans="1:9" ht="45">
      <c r="A2140" s="6">
        <v>2138</v>
      </c>
      <c r="B2140" s="24" t="s">
        <v>2097</v>
      </c>
      <c r="C2140" s="25" t="str">
        <f>IF(D2140=2,"NO","YES")</f>
        <v>YES</v>
      </c>
      <c r="D2140" s="25">
        <f t="shared" si="42"/>
        <v>1.1499999999999999</v>
      </c>
      <c r="E2140" s="1">
        <v>2.8405</v>
      </c>
      <c r="F2140" s="75">
        <v>7820</v>
      </c>
      <c r="G2140" s="89">
        <v>42570</v>
      </c>
      <c r="H2140" s="3" t="s">
        <v>2014</v>
      </c>
      <c r="I2140" s="4"/>
    </row>
    <row r="2141" spans="1:9">
      <c r="A2141" s="6">
        <v>2139</v>
      </c>
      <c r="B2141" s="38" t="s">
        <v>2098</v>
      </c>
      <c r="C2141" s="25" t="str">
        <f>IF(D2141=2,"NO","YES")</f>
        <v>YES</v>
      </c>
      <c r="D2141" s="39">
        <f>F2141/6800</f>
        <v>1.63</v>
      </c>
      <c r="E2141" s="1">
        <v>4.0261000000000005</v>
      </c>
      <c r="F2141" s="39">
        <v>11084</v>
      </c>
      <c r="G2141" s="99">
        <v>42612</v>
      </c>
      <c r="H2141" s="3" t="s">
        <v>2099</v>
      </c>
      <c r="I2141" s="4"/>
    </row>
    <row r="2142" spans="1:9" ht="30">
      <c r="A2142" s="6">
        <v>2140</v>
      </c>
      <c r="B2142" s="24" t="s">
        <v>2100</v>
      </c>
      <c r="C2142" s="25" t="str">
        <f>IF(D2142=2,"NO","YES")</f>
        <v>YES</v>
      </c>
      <c r="D2142" s="25">
        <f>F2142/6800</f>
        <v>0.17</v>
      </c>
      <c r="E2142" s="1">
        <v>0.41990000000000005</v>
      </c>
      <c r="F2142" s="64">
        <v>1156</v>
      </c>
      <c r="G2142" s="109">
        <v>42656</v>
      </c>
      <c r="H2142" s="3" t="s">
        <v>2099</v>
      </c>
      <c r="I2142" s="4"/>
    </row>
    <row r="2143" spans="1:9">
      <c r="A2143" s="6">
        <v>2141</v>
      </c>
      <c r="B2143" s="82" t="s">
        <v>2098</v>
      </c>
      <c r="C2143" s="25" t="str">
        <f>IF(D2143=2,"NO","YES")</f>
        <v>YES</v>
      </c>
      <c r="D2143" s="25">
        <f>F2143/6800</f>
        <v>0.77</v>
      </c>
      <c r="E2143" s="1">
        <v>1.9019000000000001</v>
      </c>
      <c r="F2143" s="64">
        <v>5236</v>
      </c>
      <c r="G2143" s="109">
        <v>42656</v>
      </c>
      <c r="H2143" s="3" t="s">
        <v>2099</v>
      </c>
      <c r="I2143" s="4"/>
    </row>
    <row r="2144" spans="1:9" ht="30">
      <c r="A2144" s="6">
        <v>2142</v>
      </c>
      <c r="B2144" s="28" t="s">
        <v>2101</v>
      </c>
      <c r="C2144" s="25" t="str">
        <f>IF(D2144=2,"NO","YES")</f>
        <v>YES</v>
      </c>
      <c r="D2144" s="29">
        <f>F2144/6800</f>
        <v>1.34</v>
      </c>
      <c r="E2144" s="1">
        <v>3.3098000000000005</v>
      </c>
      <c r="F2144" s="8">
        <v>9112</v>
      </c>
      <c r="G2144" s="97">
        <v>42728</v>
      </c>
      <c r="H2144" s="3" t="s">
        <v>2099</v>
      </c>
      <c r="I2144" s="4"/>
    </row>
    <row r="2145" spans="1:9" ht="30">
      <c r="A2145" s="6">
        <v>2143</v>
      </c>
      <c r="B2145" s="32" t="s">
        <v>2102</v>
      </c>
      <c r="C2145" s="25" t="str">
        <f>IF(D2145=2,"NO","YES")</f>
        <v>YES</v>
      </c>
      <c r="D2145" s="29">
        <f>F2145/6800</f>
        <v>0.59</v>
      </c>
      <c r="E2145" s="1">
        <v>1.4573</v>
      </c>
      <c r="F2145" s="33">
        <v>4012</v>
      </c>
      <c r="G2145" s="97">
        <v>42728</v>
      </c>
      <c r="H2145" s="3" t="s">
        <v>2099</v>
      </c>
      <c r="I2145" s="4"/>
    </row>
    <row r="2146" spans="1:9" ht="30">
      <c r="A2146" s="6">
        <v>2144</v>
      </c>
      <c r="B2146" s="24" t="s">
        <v>2103</v>
      </c>
      <c r="C2146" s="25" t="str">
        <f>IF(D2146=2,"NO","YES")</f>
        <v>YES</v>
      </c>
      <c r="D2146" s="29">
        <f t="shared" ref="D2146:D2209" si="43">F2146/6800</f>
        <v>0.38</v>
      </c>
      <c r="E2146" s="1">
        <v>0.9386000000000001</v>
      </c>
      <c r="F2146" s="62">
        <v>2584</v>
      </c>
      <c r="G2146" s="109">
        <v>42570</v>
      </c>
      <c r="H2146" s="3" t="s">
        <v>2099</v>
      </c>
      <c r="I2146" s="4"/>
    </row>
    <row r="2147" spans="1:9" ht="45">
      <c r="A2147" s="6">
        <v>2145</v>
      </c>
      <c r="B2147" s="83" t="s">
        <v>2104</v>
      </c>
      <c r="C2147" s="25" t="str">
        <f>IF(D2147=2,"NO","YES")</f>
        <v>YES</v>
      </c>
      <c r="D2147" s="29">
        <f t="shared" si="43"/>
        <v>0.51</v>
      </c>
      <c r="E2147" s="1">
        <v>1.2597</v>
      </c>
      <c r="F2147" s="62">
        <v>3468</v>
      </c>
      <c r="G2147" s="109">
        <v>42570</v>
      </c>
      <c r="H2147" s="3" t="s">
        <v>2099</v>
      </c>
      <c r="I2147" s="4"/>
    </row>
    <row r="2148" spans="1:9" ht="45">
      <c r="A2148" s="6">
        <v>2146</v>
      </c>
      <c r="B2148" s="24" t="s">
        <v>2105</v>
      </c>
      <c r="C2148" s="25" t="str">
        <f>IF(D2148=2,"NO","YES")</f>
        <v>YES</v>
      </c>
      <c r="D2148" s="29">
        <f t="shared" si="43"/>
        <v>1.02</v>
      </c>
      <c r="E2148" s="1">
        <v>2.5194000000000001</v>
      </c>
      <c r="F2148" s="62">
        <v>6936</v>
      </c>
      <c r="G2148" s="109">
        <v>42570</v>
      </c>
      <c r="H2148" s="3" t="s">
        <v>2099</v>
      </c>
      <c r="I2148" s="4"/>
    </row>
    <row r="2149" spans="1:9" ht="45">
      <c r="A2149" s="6">
        <v>2147</v>
      </c>
      <c r="B2149" s="24" t="s">
        <v>2106</v>
      </c>
      <c r="C2149" s="25" t="str">
        <f>IF(D2149=2,"NO","YES")</f>
        <v>YES</v>
      </c>
      <c r="D2149" s="29">
        <f t="shared" si="43"/>
        <v>0.3</v>
      </c>
      <c r="E2149" s="1">
        <v>0.74099999999999999</v>
      </c>
      <c r="F2149" s="62">
        <v>2040</v>
      </c>
      <c r="G2149" s="109">
        <v>42570</v>
      </c>
      <c r="H2149" s="3" t="s">
        <v>2099</v>
      </c>
      <c r="I2149" s="4"/>
    </row>
    <row r="2150" spans="1:9" ht="45">
      <c r="A2150" s="6">
        <v>2148</v>
      </c>
      <c r="B2150" s="24" t="s">
        <v>1067</v>
      </c>
      <c r="C2150" s="25" t="str">
        <f>IF(D2150=2,"NO","YES")</f>
        <v>YES</v>
      </c>
      <c r="D2150" s="29">
        <f t="shared" si="43"/>
        <v>0.77</v>
      </c>
      <c r="E2150" s="1">
        <v>1.9019000000000001</v>
      </c>
      <c r="F2150" s="62">
        <v>5236</v>
      </c>
      <c r="G2150" s="109">
        <v>42570</v>
      </c>
      <c r="H2150" s="3" t="s">
        <v>2099</v>
      </c>
      <c r="I2150" s="4"/>
    </row>
    <row r="2151" spans="1:9" ht="45">
      <c r="A2151" s="6">
        <v>2149</v>
      </c>
      <c r="B2151" s="83" t="s">
        <v>2107</v>
      </c>
      <c r="C2151" s="25" t="str">
        <f>IF(D2151=2,"NO","YES")</f>
        <v>YES</v>
      </c>
      <c r="D2151" s="29">
        <f t="shared" si="43"/>
        <v>1.43</v>
      </c>
      <c r="E2151" s="1">
        <v>3.5321000000000002</v>
      </c>
      <c r="F2151" s="62">
        <v>9724</v>
      </c>
      <c r="G2151" s="109">
        <v>42570</v>
      </c>
      <c r="H2151" s="3" t="s">
        <v>2099</v>
      </c>
      <c r="I2151" s="4"/>
    </row>
    <row r="2152" spans="1:9" ht="45">
      <c r="A2152" s="6">
        <v>2150</v>
      </c>
      <c r="B2152" s="24" t="s">
        <v>2108</v>
      </c>
      <c r="C2152" s="25" t="str">
        <f>IF(D2152=2,"NO","YES")</f>
        <v>YES</v>
      </c>
      <c r="D2152" s="29">
        <f t="shared" si="43"/>
        <v>0.95</v>
      </c>
      <c r="E2152" s="1">
        <v>2.3465000000000003</v>
      </c>
      <c r="F2152" s="62">
        <v>6460</v>
      </c>
      <c r="G2152" s="109">
        <v>42570</v>
      </c>
      <c r="H2152" s="3" t="s">
        <v>2099</v>
      </c>
      <c r="I2152" s="4"/>
    </row>
    <row r="2153" spans="1:9" ht="45">
      <c r="A2153" s="6">
        <v>2151</v>
      </c>
      <c r="B2153" s="24" t="s">
        <v>2109</v>
      </c>
      <c r="C2153" s="25" t="str">
        <f>IF(D2153=2,"NO","YES")</f>
        <v>YES</v>
      </c>
      <c r="D2153" s="29">
        <f t="shared" si="43"/>
        <v>0.71</v>
      </c>
      <c r="E2153" s="1">
        <v>1.7537</v>
      </c>
      <c r="F2153" s="62">
        <v>4828</v>
      </c>
      <c r="G2153" s="109">
        <v>42570</v>
      </c>
      <c r="H2153" s="3" t="s">
        <v>2099</v>
      </c>
      <c r="I2153" s="4"/>
    </row>
    <row r="2154" spans="1:9" ht="45">
      <c r="A2154" s="6">
        <v>2152</v>
      </c>
      <c r="B2154" s="24" t="s">
        <v>2110</v>
      </c>
      <c r="C2154" s="25" t="str">
        <f>IF(D2154=2,"NO","YES")</f>
        <v>YES</v>
      </c>
      <c r="D2154" s="29">
        <f t="shared" si="43"/>
        <v>0.17</v>
      </c>
      <c r="E2154" s="1">
        <v>0.41990000000000005</v>
      </c>
      <c r="F2154" s="62">
        <v>1156</v>
      </c>
      <c r="G2154" s="109">
        <v>42570</v>
      </c>
      <c r="H2154" s="3" t="s">
        <v>2099</v>
      </c>
      <c r="I2154" s="4"/>
    </row>
    <row r="2155" spans="1:9" ht="45">
      <c r="A2155" s="6">
        <v>2153</v>
      </c>
      <c r="B2155" s="24" t="s">
        <v>2111</v>
      </c>
      <c r="C2155" s="25" t="str">
        <f>IF(D2155=2,"NO","YES")</f>
        <v>YES</v>
      </c>
      <c r="D2155" s="29">
        <f t="shared" si="43"/>
        <v>0.88</v>
      </c>
      <c r="E2155" s="1">
        <v>2.1736</v>
      </c>
      <c r="F2155" s="62">
        <v>5984</v>
      </c>
      <c r="G2155" s="109">
        <v>42570</v>
      </c>
      <c r="H2155" s="3" t="s">
        <v>2099</v>
      </c>
      <c r="I2155" s="4"/>
    </row>
    <row r="2156" spans="1:9" ht="45">
      <c r="A2156" s="6">
        <v>2154</v>
      </c>
      <c r="B2156" s="24" t="s">
        <v>870</v>
      </c>
      <c r="C2156" s="25" t="str">
        <f>IF(D2156=2,"NO","YES")</f>
        <v>YES</v>
      </c>
      <c r="D2156" s="29">
        <f t="shared" si="43"/>
        <v>1.82</v>
      </c>
      <c r="E2156" s="1">
        <v>4.495400000000001</v>
      </c>
      <c r="F2156" s="62">
        <v>12376</v>
      </c>
      <c r="G2156" s="109">
        <v>42570</v>
      </c>
      <c r="H2156" s="3" t="s">
        <v>2099</v>
      </c>
      <c r="I2156" s="4"/>
    </row>
    <row r="2157" spans="1:9" ht="45">
      <c r="A2157" s="6">
        <v>2155</v>
      </c>
      <c r="B2157" s="24" t="s">
        <v>2112</v>
      </c>
      <c r="C2157" s="25" t="str">
        <f>IF(D2157=2,"NO","YES")</f>
        <v>YES</v>
      </c>
      <c r="D2157" s="29">
        <f t="shared" si="43"/>
        <v>0.82</v>
      </c>
      <c r="E2157" s="1">
        <v>2.0253999999999999</v>
      </c>
      <c r="F2157" s="62">
        <v>5576</v>
      </c>
      <c r="G2157" s="109">
        <v>42570</v>
      </c>
      <c r="H2157" s="3" t="s">
        <v>2099</v>
      </c>
      <c r="I2157" s="4"/>
    </row>
    <row r="2158" spans="1:9" ht="45">
      <c r="A2158" s="6">
        <v>2156</v>
      </c>
      <c r="B2158" s="24" t="s">
        <v>2113</v>
      </c>
      <c r="C2158" s="25" t="str">
        <f>IF(D2158=2,"NO","YES")</f>
        <v>YES</v>
      </c>
      <c r="D2158" s="29">
        <f t="shared" si="43"/>
        <v>0.3</v>
      </c>
      <c r="E2158" s="1">
        <v>0.74099999999999999</v>
      </c>
      <c r="F2158" s="62">
        <v>2040</v>
      </c>
      <c r="G2158" s="109">
        <v>42570</v>
      </c>
      <c r="H2158" s="3" t="s">
        <v>2099</v>
      </c>
      <c r="I2158" s="4"/>
    </row>
    <row r="2159" spans="1:9" ht="45">
      <c r="A2159" s="6">
        <v>2157</v>
      </c>
      <c r="B2159" s="83" t="s">
        <v>2114</v>
      </c>
      <c r="C2159" s="25" t="str">
        <f>IF(D2159=2,"NO","YES")</f>
        <v>YES</v>
      </c>
      <c r="D2159" s="29">
        <f t="shared" si="43"/>
        <v>0.77</v>
      </c>
      <c r="E2159" s="1">
        <v>1.9019000000000001</v>
      </c>
      <c r="F2159" s="62">
        <v>5236</v>
      </c>
      <c r="G2159" s="109">
        <v>42570</v>
      </c>
      <c r="H2159" s="3" t="s">
        <v>2099</v>
      </c>
      <c r="I2159" s="4"/>
    </row>
    <row r="2160" spans="1:9" ht="45">
      <c r="A2160" s="6">
        <v>2158</v>
      </c>
      <c r="B2160" s="24" t="s">
        <v>2115</v>
      </c>
      <c r="C2160" s="25" t="str">
        <f>IF(D2160=2,"NO","YES")</f>
        <v>YES</v>
      </c>
      <c r="D2160" s="29">
        <f t="shared" si="43"/>
        <v>0.54</v>
      </c>
      <c r="E2160" s="1">
        <v>1.3338000000000001</v>
      </c>
      <c r="F2160" s="62">
        <v>3672</v>
      </c>
      <c r="G2160" s="109">
        <v>42570</v>
      </c>
      <c r="H2160" s="3" t="s">
        <v>2099</v>
      </c>
      <c r="I2160" s="4"/>
    </row>
    <row r="2161" spans="1:9" ht="45">
      <c r="A2161" s="6">
        <v>2159</v>
      </c>
      <c r="B2161" s="24" t="s">
        <v>2116</v>
      </c>
      <c r="C2161" s="25" t="str">
        <f>IF(D2161=2,"NO","YES")</f>
        <v>NO</v>
      </c>
      <c r="D2161" s="29">
        <f t="shared" si="43"/>
        <v>2</v>
      </c>
      <c r="E2161" s="1">
        <v>4.9400000000000004</v>
      </c>
      <c r="F2161" s="62">
        <v>13600</v>
      </c>
      <c r="G2161" s="109">
        <v>42570</v>
      </c>
      <c r="H2161" s="3" t="s">
        <v>2099</v>
      </c>
      <c r="I2161" s="4"/>
    </row>
    <row r="2162" spans="1:9" ht="45">
      <c r="A2162" s="6">
        <v>2160</v>
      </c>
      <c r="B2162" s="24" t="s">
        <v>2117</v>
      </c>
      <c r="C2162" s="25" t="str">
        <f>IF(D2162=2,"NO","YES")</f>
        <v>YES</v>
      </c>
      <c r="D2162" s="29">
        <f t="shared" si="43"/>
        <v>0.7</v>
      </c>
      <c r="E2162" s="1">
        <v>1.7290000000000001</v>
      </c>
      <c r="F2162" s="62">
        <v>4760</v>
      </c>
      <c r="G2162" s="109">
        <v>42570</v>
      </c>
      <c r="H2162" s="3" t="s">
        <v>2099</v>
      </c>
      <c r="I2162" s="4"/>
    </row>
    <row r="2163" spans="1:9" ht="45">
      <c r="A2163" s="6">
        <v>2161</v>
      </c>
      <c r="B2163" s="24" t="s">
        <v>2118</v>
      </c>
      <c r="C2163" s="25" t="str">
        <f>IF(D2163=2,"NO","YES")</f>
        <v>YES</v>
      </c>
      <c r="D2163" s="29">
        <f t="shared" si="43"/>
        <v>1.28</v>
      </c>
      <c r="E2163" s="1">
        <v>3.1616000000000004</v>
      </c>
      <c r="F2163" s="62">
        <v>8704</v>
      </c>
      <c r="G2163" s="109">
        <v>42570</v>
      </c>
      <c r="H2163" s="3" t="s">
        <v>2099</v>
      </c>
      <c r="I2163" s="4"/>
    </row>
    <row r="2164" spans="1:9" ht="45">
      <c r="A2164" s="6">
        <v>2162</v>
      </c>
      <c r="B2164" s="24" t="s">
        <v>2119</v>
      </c>
      <c r="C2164" s="25" t="str">
        <f>IF(D2164=2,"NO","YES")</f>
        <v>YES</v>
      </c>
      <c r="D2164" s="29">
        <f t="shared" si="43"/>
        <v>1.34</v>
      </c>
      <c r="E2164" s="1">
        <v>3.3098000000000005</v>
      </c>
      <c r="F2164" s="62">
        <v>9112</v>
      </c>
      <c r="G2164" s="109">
        <v>42570</v>
      </c>
      <c r="H2164" s="3" t="s">
        <v>2099</v>
      </c>
      <c r="I2164" s="4"/>
    </row>
    <row r="2165" spans="1:9" ht="45">
      <c r="A2165" s="6">
        <v>2163</v>
      </c>
      <c r="B2165" s="24" t="s">
        <v>2120</v>
      </c>
      <c r="C2165" s="25" t="str">
        <f>IF(D2165=2,"NO","YES")</f>
        <v>YES</v>
      </c>
      <c r="D2165" s="29">
        <f t="shared" si="43"/>
        <v>0.86</v>
      </c>
      <c r="E2165" s="1">
        <v>2.1242000000000001</v>
      </c>
      <c r="F2165" s="62">
        <v>5848</v>
      </c>
      <c r="G2165" s="109">
        <v>42570</v>
      </c>
      <c r="H2165" s="3" t="s">
        <v>2099</v>
      </c>
      <c r="I2165" s="4"/>
    </row>
    <row r="2166" spans="1:9" ht="45">
      <c r="A2166" s="6">
        <v>2164</v>
      </c>
      <c r="B2166" s="24" t="s">
        <v>2121</v>
      </c>
      <c r="C2166" s="25" t="str">
        <f>IF(D2166=2,"NO","YES")</f>
        <v>YES</v>
      </c>
      <c r="D2166" s="29">
        <f t="shared" si="43"/>
        <v>0.9</v>
      </c>
      <c r="E2166" s="1">
        <v>2.2230000000000003</v>
      </c>
      <c r="F2166" s="62">
        <v>6120</v>
      </c>
      <c r="G2166" s="109">
        <v>42570</v>
      </c>
      <c r="H2166" s="3" t="s">
        <v>2099</v>
      </c>
      <c r="I2166" s="4"/>
    </row>
    <row r="2167" spans="1:9" ht="45">
      <c r="A2167" s="6">
        <v>2165</v>
      </c>
      <c r="B2167" s="24" t="s">
        <v>2122</v>
      </c>
      <c r="C2167" s="25" t="str">
        <f>IF(D2167=2,"NO","YES")</f>
        <v>YES</v>
      </c>
      <c r="D2167" s="29">
        <f t="shared" si="43"/>
        <v>0.66</v>
      </c>
      <c r="E2167" s="1">
        <v>1.6302000000000003</v>
      </c>
      <c r="F2167" s="62">
        <v>4488</v>
      </c>
      <c r="G2167" s="109">
        <v>42570</v>
      </c>
      <c r="H2167" s="3" t="s">
        <v>2099</v>
      </c>
      <c r="I2167" s="4"/>
    </row>
    <row r="2168" spans="1:9" ht="45">
      <c r="A2168" s="6">
        <v>2166</v>
      </c>
      <c r="B2168" s="24" t="s">
        <v>2123</v>
      </c>
      <c r="C2168" s="25" t="str">
        <f>IF(D2168=2,"NO","YES")</f>
        <v>YES</v>
      </c>
      <c r="D2168" s="29">
        <f t="shared" si="43"/>
        <v>1.81</v>
      </c>
      <c r="E2168" s="1">
        <v>4.4707000000000008</v>
      </c>
      <c r="F2168" s="62">
        <v>12308</v>
      </c>
      <c r="G2168" s="109">
        <v>42570</v>
      </c>
      <c r="H2168" s="3" t="s">
        <v>2099</v>
      </c>
      <c r="I2168" s="4"/>
    </row>
    <row r="2169" spans="1:9" ht="45">
      <c r="A2169" s="6">
        <v>2167</v>
      </c>
      <c r="B2169" s="24" t="s">
        <v>2124</v>
      </c>
      <c r="C2169" s="25" t="str">
        <f>IF(D2169=2,"NO","YES")</f>
        <v>YES</v>
      </c>
      <c r="D2169" s="29">
        <f t="shared" si="43"/>
        <v>0.59</v>
      </c>
      <c r="E2169" s="1">
        <v>1.4573</v>
      </c>
      <c r="F2169" s="62">
        <v>4012</v>
      </c>
      <c r="G2169" s="109">
        <v>42570</v>
      </c>
      <c r="H2169" s="3" t="s">
        <v>2099</v>
      </c>
      <c r="I2169" s="4"/>
    </row>
    <row r="2170" spans="1:9" ht="45">
      <c r="A2170" s="6">
        <v>2168</v>
      </c>
      <c r="B2170" s="24" t="s">
        <v>2125</v>
      </c>
      <c r="C2170" s="25" t="str">
        <f>IF(D2170=2,"NO","YES")</f>
        <v>YES</v>
      </c>
      <c r="D2170" s="29">
        <f t="shared" si="43"/>
        <v>0.54</v>
      </c>
      <c r="E2170" s="1">
        <v>1.3338000000000001</v>
      </c>
      <c r="F2170" s="62">
        <v>3672</v>
      </c>
      <c r="G2170" s="109">
        <v>42570</v>
      </c>
      <c r="H2170" s="3" t="s">
        <v>2099</v>
      </c>
      <c r="I2170" s="4"/>
    </row>
    <row r="2171" spans="1:9" ht="45">
      <c r="A2171" s="6">
        <v>2169</v>
      </c>
      <c r="B2171" s="24" t="s">
        <v>2126</v>
      </c>
      <c r="C2171" s="25" t="str">
        <f>IF(D2171=2,"NO","YES")</f>
        <v>YES</v>
      </c>
      <c r="D2171" s="29">
        <f t="shared" si="43"/>
        <v>0.82</v>
      </c>
      <c r="E2171" s="1">
        <v>2.0253999999999999</v>
      </c>
      <c r="F2171" s="62">
        <v>5576</v>
      </c>
      <c r="G2171" s="109">
        <v>42570</v>
      </c>
      <c r="H2171" s="3" t="s">
        <v>2099</v>
      </c>
      <c r="I2171" s="4"/>
    </row>
    <row r="2172" spans="1:9" ht="45">
      <c r="A2172" s="6">
        <v>2170</v>
      </c>
      <c r="B2172" s="24" t="s">
        <v>2127</v>
      </c>
      <c r="C2172" s="25" t="str">
        <f>IF(D2172=2,"NO","YES")</f>
        <v>YES</v>
      </c>
      <c r="D2172" s="29">
        <f t="shared" si="43"/>
        <v>1.23</v>
      </c>
      <c r="E2172" s="1">
        <v>3.0381</v>
      </c>
      <c r="F2172" s="62">
        <v>8364</v>
      </c>
      <c r="G2172" s="109">
        <v>42570</v>
      </c>
      <c r="H2172" s="3" t="s">
        <v>2099</v>
      </c>
      <c r="I2172" s="4"/>
    </row>
    <row r="2173" spans="1:9" ht="45">
      <c r="A2173" s="6">
        <v>2171</v>
      </c>
      <c r="B2173" s="24" t="s">
        <v>2128</v>
      </c>
      <c r="C2173" s="25" t="str">
        <f>IF(D2173=2,"NO","YES")</f>
        <v>NO</v>
      </c>
      <c r="D2173" s="29">
        <f t="shared" si="43"/>
        <v>2</v>
      </c>
      <c r="E2173" s="1">
        <v>4.9400000000000004</v>
      </c>
      <c r="F2173" s="62">
        <v>13600</v>
      </c>
      <c r="G2173" s="109">
        <v>42570</v>
      </c>
      <c r="H2173" s="3" t="s">
        <v>2099</v>
      </c>
      <c r="I2173" s="4"/>
    </row>
    <row r="2174" spans="1:9" ht="45">
      <c r="A2174" s="6">
        <v>2172</v>
      </c>
      <c r="B2174" s="24" t="s">
        <v>2129</v>
      </c>
      <c r="C2174" s="25" t="str">
        <f>IF(D2174=2,"NO","YES")</f>
        <v>YES</v>
      </c>
      <c r="D2174" s="29">
        <f t="shared" si="43"/>
        <v>0.75</v>
      </c>
      <c r="E2174" s="1">
        <v>1.8525</v>
      </c>
      <c r="F2174" s="62">
        <v>5100</v>
      </c>
      <c r="G2174" s="109">
        <v>42570</v>
      </c>
      <c r="H2174" s="3" t="s">
        <v>2099</v>
      </c>
      <c r="I2174" s="4"/>
    </row>
    <row r="2175" spans="1:9" ht="45">
      <c r="A2175" s="6">
        <v>2173</v>
      </c>
      <c r="B2175" s="24" t="s">
        <v>2130</v>
      </c>
      <c r="C2175" s="25" t="str">
        <f>IF(D2175=2,"NO","YES")</f>
        <v>YES</v>
      </c>
      <c r="D2175" s="29">
        <f t="shared" si="43"/>
        <v>0.62</v>
      </c>
      <c r="E2175" s="1">
        <v>1.5314000000000001</v>
      </c>
      <c r="F2175" s="62">
        <v>4216</v>
      </c>
      <c r="G2175" s="109">
        <v>42570</v>
      </c>
      <c r="H2175" s="3" t="s">
        <v>2099</v>
      </c>
      <c r="I2175" s="4"/>
    </row>
    <row r="2176" spans="1:9" ht="30">
      <c r="A2176" s="6">
        <v>2174</v>
      </c>
      <c r="B2176" s="24" t="s">
        <v>1048</v>
      </c>
      <c r="C2176" s="25" t="str">
        <f>IF(D2176=2,"NO","YES")</f>
        <v>YES</v>
      </c>
      <c r="D2176" s="29">
        <f t="shared" si="43"/>
        <v>1.91</v>
      </c>
      <c r="E2176" s="1">
        <v>4.7176999999999998</v>
      </c>
      <c r="F2176" s="62">
        <v>12988</v>
      </c>
      <c r="G2176" s="109">
        <v>42570</v>
      </c>
      <c r="H2176" s="3" t="s">
        <v>2099</v>
      </c>
      <c r="I2176" s="4"/>
    </row>
    <row r="2177" spans="1:9" ht="45">
      <c r="A2177" s="6">
        <v>2175</v>
      </c>
      <c r="B2177" s="24" t="s">
        <v>2131</v>
      </c>
      <c r="C2177" s="25" t="str">
        <f>IF(D2177=2,"NO","YES")</f>
        <v>YES</v>
      </c>
      <c r="D2177" s="29">
        <f t="shared" si="43"/>
        <v>1.91</v>
      </c>
      <c r="E2177" s="1">
        <v>4.7176999999999998</v>
      </c>
      <c r="F2177" s="62">
        <v>12988</v>
      </c>
      <c r="G2177" s="109">
        <v>42570</v>
      </c>
      <c r="H2177" s="3" t="s">
        <v>2099</v>
      </c>
      <c r="I2177" s="4"/>
    </row>
    <row r="2178" spans="1:9" ht="45">
      <c r="A2178" s="6">
        <v>2176</v>
      </c>
      <c r="B2178" s="24" t="s">
        <v>2132</v>
      </c>
      <c r="C2178" s="25" t="str">
        <f>IF(D2178=2,"NO","YES")</f>
        <v>YES</v>
      </c>
      <c r="D2178" s="29">
        <f t="shared" si="43"/>
        <v>0.43</v>
      </c>
      <c r="E2178" s="1">
        <v>1.0621</v>
      </c>
      <c r="F2178" s="62">
        <v>2924</v>
      </c>
      <c r="G2178" s="109">
        <v>42570</v>
      </c>
      <c r="H2178" s="3" t="s">
        <v>2099</v>
      </c>
      <c r="I2178" s="4"/>
    </row>
    <row r="2179" spans="1:9" ht="45">
      <c r="A2179" s="6">
        <v>2177</v>
      </c>
      <c r="B2179" s="83" t="s">
        <v>2133</v>
      </c>
      <c r="C2179" s="25" t="str">
        <f>IF(D2179=2,"NO","YES")</f>
        <v>YES</v>
      </c>
      <c r="D2179" s="29">
        <f t="shared" si="43"/>
        <v>1.29</v>
      </c>
      <c r="E2179" s="1">
        <v>3.1863000000000001</v>
      </c>
      <c r="F2179" s="62">
        <v>8772</v>
      </c>
      <c r="G2179" s="109">
        <v>42570</v>
      </c>
      <c r="H2179" s="3" t="s">
        <v>2099</v>
      </c>
      <c r="I2179" s="4"/>
    </row>
    <row r="2180" spans="1:9" ht="45">
      <c r="A2180" s="6">
        <v>2178</v>
      </c>
      <c r="B2180" s="24" t="s">
        <v>2134</v>
      </c>
      <c r="C2180" s="25" t="str">
        <f>IF(D2180=2,"NO","YES")</f>
        <v>YES</v>
      </c>
      <c r="D2180" s="29">
        <f t="shared" si="43"/>
        <v>1.02</v>
      </c>
      <c r="E2180" s="1">
        <v>2.5194000000000001</v>
      </c>
      <c r="F2180" s="62">
        <v>6936</v>
      </c>
      <c r="G2180" s="109">
        <v>42570</v>
      </c>
      <c r="H2180" s="3" t="s">
        <v>2099</v>
      </c>
      <c r="I2180" s="4"/>
    </row>
    <row r="2181" spans="1:9" ht="45">
      <c r="A2181" s="6">
        <v>2179</v>
      </c>
      <c r="B2181" s="24" t="s">
        <v>2135</v>
      </c>
      <c r="C2181" s="25" t="str">
        <f>IF(D2181=2,"NO","YES")</f>
        <v>YES</v>
      </c>
      <c r="D2181" s="29">
        <f t="shared" si="43"/>
        <v>1.19</v>
      </c>
      <c r="E2181" s="1">
        <v>2.9393000000000002</v>
      </c>
      <c r="F2181" s="62">
        <v>8092</v>
      </c>
      <c r="G2181" s="109">
        <v>42570</v>
      </c>
      <c r="H2181" s="3" t="s">
        <v>2099</v>
      </c>
      <c r="I2181" s="4"/>
    </row>
    <row r="2182" spans="1:9" ht="45">
      <c r="A2182" s="6">
        <v>2180</v>
      </c>
      <c r="B2182" s="24" t="s">
        <v>2136</v>
      </c>
      <c r="C2182" s="25" t="str">
        <f>IF(D2182=2,"NO","YES")</f>
        <v>NO</v>
      </c>
      <c r="D2182" s="29">
        <f t="shared" si="43"/>
        <v>2</v>
      </c>
      <c r="E2182" s="1">
        <v>4.9400000000000004</v>
      </c>
      <c r="F2182" s="62">
        <v>13600</v>
      </c>
      <c r="G2182" s="109">
        <v>42570</v>
      </c>
      <c r="H2182" s="3" t="s">
        <v>2099</v>
      </c>
      <c r="I2182" s="4"/>
    </row>
    <row r="2183" spans="1:9" ht="45">
      <c r="A2183" s="6">
        <v>2181</v>
      </c>
      <c r="B2183" s="24" t="s">
        <v>2137</v>
      </c>
      <c r="C2183" s="25" t="str">
        <f>IF(D2183=2,"NO","YES")</f>
        <v>YES</v>
      </c>
      <c r="D2183" s="29">
        <f t="shared" si="43"/>
        <v>0.89</v>
      </c>
      <c r="E2183" s="1">
        <v>2.1983000000000001</v>
      </c>
      <c r="F2183" s="62">
        <v>6052</v>
      </c>
      <c r="G2183" s="109">
        <v>42570</v>
      </c>
      <c r="H2183" s="3" t="s">
        <v>2099</v>
      </c>
      <c r="I2183" s="4"/>
    </row>
    <row r="2184" spans="1:9" ht="45">
      <c r="A2184" s="6">
        <v>2182</v>
      </c>
      <c r="B2184" s="24" t="s">
        <v>2138</v>
      </c>
      <c r="C2184" s="25" t="str">
        <f>IF(D2184=2,"NO","YES")</f>
        <v>YES</v>
      </c>
      <c r="D2184" s="29">
        <f t="shared" si="43"/>
        <v>0.59</v>
      </c>
      <c r="E2184" s="1">
        <v>1.4573</v>
      </c>
      <c r="F2184" s="62">
        <v>4012</v>
      </c>
      <c r="G2184" s="109">
        <v>42570</v>
      </c>
      <c r="H2184" s="3" t="s">
        <v>2099</v>
      </c>
      <c r="I2184" s="4"/>
    </row>
    <row r="2185" spans="1:9" ht="45">
      <c r="A2185" s="6">
        <v>2183</v>
      </c>
      <c r="B2185" s="24" t="s">
        <v>2139</v>
      </c>
      <c r="C2185" s="25" t="str">
        <f>IF(D2185=2,"NO","YES")</f>
        <v>YES</v>
      </c>
      <c r="D2185" s="29">
        <f t="shared" si="43"/>
        <v>0.92</v>
      </c>
      <c r="E2185" s="1">
        <v>2.2724000000000002</v>
      </c>
      <c r="F2185" s="62">
        <v>6256</v>
      </c>
      <c r="G2185" s="109">
        <v>42570</v>
      </c>
      <c r="H2185" s="3" t="s">
        <v>2099</v>
      </c>
      <c r="I2185" s="4"/>
    </row>
    <row r="2186" spans="1:9" ht="45">
      <c r="A2186" s="6">
        <v>2184</v>
      </c>
      <c r="B2186" s="24" t="s">
        <v>2140</v>
      </c>
      <c r="C2186" s="25" t="str">
        <f>IF(D2186=2,"NO","YES")</f>
        <v>YES</v>
      </c>
      <c r="D2186" s="29">
        <f t="shared" si="43"/>
        <v>0.59</v>
      </c>
      <c r="E2186" s="1">
        <v>1.4573</v>
      </c>
      <c r="F2186" s="62">
        <v>4012</v>
      </c>
      <c r="G2186" s="109">
        <v>42570</v>
      </c>
      <c r="H2186" s="3" t="s">
        <v>2099</v>
      </c>
      <c r="I2186" s="4"/>
    </row>
    <row r="2187" spans="1:9" ht="45">
      <c r="A2187" s="6">
        <v>2185</v>
      </c>
      <c r="B2187" s="24" t="s">
        <v>2141</v>
      </c>
      <c r="C2187" s="25" t="str">
        <f>IF(D2187=2,"NO","YES")</f>
        <v>YES</v>
      </c>
      <c r="D2187" s="29">
        <f t="shared" si="43"/>
        <v>1.91</v>
      </c>
      <c r="E2187" s="1">
        <v>4.7176999999999998</v>
      </c>
      <c r="F2187" s="62">
        <v>12988</v>
      </c>
      <c r="G2187" s="109">
        <v>42570</v>
      </c>
      <c r="H2187" s="3" t="s">
        <v>2099</v>
      </c>
      <c r="I2187" s="4"/>
    </row>
    <row r="2188" spans="1:9" ht="45">
      <c r="A2188" s="6">
        <v>2186</v>
      </c>
      <c r="B2188" s="24" t="s">
        <v>2142</v>
      </c>
      <c r="C2188" s="25" t="str">
        <f>IF(D2188=2,"NO","YES")</f>
        <v>YES</v>
      </c>
      <c r="D2188" s="29">
        <f t="shared" si="43"/>
        <v>1.87</v>
      </c>
      <c r="E2188" s="1">
        <v>4.6189000000000009</v>
      </c>
      <c r="F2188" s="62">
        <v>12716</v>
      </c>
      <c r="G2188" s="109">
        <v>42570</v>
      </c>
      <c r="H2188" s="3" t="s">
        <v>2099</v>
      </c>
      <c r="I2188" s="4"/>
    </row>
    <row r="2189" spans="1:9" ht="45">
      <c r="A2189" s="6">
        <v>2187</v>
      </c>
      <c r="B2189" s="24" t="s">
        <v>2143</v>
      </c>
      <c r="C2189" s="25" t="str">
        <f>IF(D2189=2,"NO","YES")</f>
        <v>YES</v>
      </c>
      <c r="D2189" s="29">
        <f t="shared" si="43"/>
        <v>0.99</v>
      </c>
      <c r="E2189" s="1">
        <v>2.4453</v>
      </c>
      <c r="F2189" s="62">
        <v>6732</v>
      </c>
      <c r="G2189" s="109">
        <v>42570</v>
      </c>
      <c r="H2189" s="3" t="s">
        <v>2099</v>
      </c>
      <c r="I2189" s="4"/>
    </row>
    <row r="2190" spans="1:9" ht="45">
      <c r="A2190" s="6">
        <v>2188</v>
      </c>
      <c r="B2190" s="24" t="s">
        <v>1054</v>
      </c>
      <c r="C2190" s="25" t="str">
        <f>IF(D2190=2,"NO","YES")</f>
        <v>YES</v>
      </c>
      <c r="D2190" s="29">
        <f t="shared" si="43"/>
        <v>0.34</v>
      </c>
      <c r="E2190" s="1">
        <v>0.8398000000000001</v>
      </c>
      <c r="F2190" s="62">
        <v>2312</v>
      </c>
      <c r="G2190" s="109">
        <v>42570</v>
      </c>
      <c r="H2190" s="3" t="s">
        <v>2099</v>
      </c>
      <c r="I2190" s="4"/>
    </row>
    <row r="2191" spans="1:9" ht="30">
      <c r="A2191" s="6">
        <v>2189</v>
      </c>
      <c r="B2191" s="24" t="s">
        <v>554</v>
      </c>
      <c r="C2191" s="25" t="str">
        <f>IF(D2191=2,"NO","YES")</f>
        <v>YES</v>
      </c>
      <c r="D2191" s="29">
        <f t="shared" si="43"/>
        <v>0.62</v>
      </c>
      <c r="E2191" s="1">
        <v>1.5314000000000001</v>
      </c>
      <c r="F2191" s="62">
        <v>4216</v>
      </c>
      <c r="G2191" s="109">
        <v>42570</v>
      </c>
      <c r="H2191" s="3" t="s">
        <v>2099</v>
      </c>
      <c r="I2191" s="4"/>
    </row>
    <row r="2192" spans="1:9" ht="60">
      <c r="A2192" s="6">
        <v>2190</v>
      </c>
      <c r="B2192" s="83" t="s">
        <v>2144</v>
      </c>
      <c r="C2192" s="25" t="str">
        <f>IF(D2192=2,"NO","YES")</f>
        <v>YES</v>
      </c>
      <c r="D2192" s="29">
        <f t="shared" si="43"/>
        <v>1.2</v>
      </c>
      <c r="E2192" s="1">
        <v>2.964</v>
      </c>
      <c r="F2192" s="62">
        <v>8160</v>
      </c>
      <c r="G2192" s="109">
        <v>42570</v>
      </c>
      <c r="H2192" s="3" t="s">
        <v>2099</v>
      </c>
      <c r="I2192" s="4"/>
    </row>
    <row r="2193" spans="1:9" ht="45">
      <c r="A2193" s="6">
        <v>2191</v>
      </c>
      <c r="B2193" s="24" t="s">
        <v>2145</v>
      </c>
      <c r="C2193" s="25" t="str">
        <f>IF(D2193=2,"NO","YES")</f>
        <v>YES</v>
      </c>
      <c r="D2193" s="29">
        <f t="shared" si="43"/>
        <v>1.05</v>
      </c>
      <c r="E2193" s="1">
        <v>2.5935000000000001</v>
      </c>
      <c r="F2193" s="62">
        <v>7140</v>
      </c>
      <c r="G2193" s="109">
        <v>42570</v>
      </c>
      <c r="H2193" s="3" t="s">
        <v>2099</v>
      </c>
      <c r="I2193" s="4"/>
    </row>
    <row r="2194" spans="1:9" ht="45">
      <c r="A2194" s="6">
        <v>2192</v>
      </c>
      <c r="B2194" s="24" t="s">
        <v>2146</v>
      </c>
      <c r="C2194" s="25" t="str">
        <f>IF(D2194=2,"NO","YES")</f>
        <v>YES</v>
      </c>
      <c r="D2194" s="29">
        <f t="shared" si="43"/>
        <v>0.31</v>
      </c>
      <c r="E2194" s="1">
        <v>0.76570000000000005</v>
      </c>
      <c r="F2194" s="62">
        <v>2108</v>
      </c>
      <c r="G2194" s="109">
        <v>42570</v>
      </c>
      <c r="H2194" s="3" t="s">
        <v>2099</v>
      </c>
      <c r="I2194" s="4"/>
    </row>
    <row r="2195" spans="1:9" ht="45">
      <c r="A2195" s="6">
        <v>2193</v>
      </c>
      <c r="B2195" s="24" t="s">
        <v>2147</v>
      </c>
      <c r="C2195" s="25" t="str">
        <f>IF(D2195=2,"NO","YES")</f>
        <v>YES</v>
      </c>
      <c r="D2195" s="29">
        <f t="shared" si="43"/>
        <v>0.55000000000000004</v>
      </c>
      <c r="E2195" s="1">
        <v>1.3585000000000003</v>
      </c>
      <c r="F2195" s="62">
        <v>3740</v>
      </c>
      <c r="G2195" s="109">
        <v>42570</v>
      </c>
      <c r="H2195" s="3" t="s">
        <v>2099</v>
      </c>
      <c r="I2195" s="4"/>
    </row>
    <row r="2196" spans="1:9" ht="30">
      <c r="A2196" s="6">
        <v>2194</v>
      </c>
      <c r="B2196" s="24" t="s">
        <v>2148</v>
      </c>
      <c r="C2196" s="25" t="str">
        <f>IF(D2196=2,"NO","YES")</f>
        <v>YES</v>
      </c>
      <c r="D2196" s="29">
        <f t="shared" si="43"/>
        <v>1.27</v>
      </c>
      <c r="E2196" s="1">
        <v>3.1369000000000002</v>
      </c>
      <c r="F2196" s="62">
        <v>8636</v>
      </c>
      <c r="G2196" s="109">
        <v>42570</v>
      </c>
      <c r="H2196" s="3" t="s">
        <v>2099</v>
      </c>
      <c r="I2196" s="4"/>
    </row>
    <row r="2197" spans="1:9" ht="45">
      <c r="A2197" s="6">
        <v>2195</v>
      </c>
      <c r="B2197" s="24" t="s">
        <v>2149</v>
      </c>
      <c r="C2197" s="25" t="str">
        <f>IF(D2197=2,"NO","YES")</f>
        <v>YES</v>
      </c>
      <c r="D2197" s="29">
        <f t="shared" si="43"/>
        <v>1.27</v>
      </c>
      <c r="E2197" s="1">
        <v>3.1369000000000002</v>
      </c>
      <c r="F2197" s="62">
        <v>8636</v>
      </c>
      <c r="G2197" s="109">
        <v>42570</v>
      </c>
      <c r="H2197" s="3" t="s">
        <v>2099</v>
      </c>
      <c r="I2197" s="4"/>
    </row>
    <row r="2198" spans="1:9" ht="45">
      <c r="A2198" s="6">
        <v>2196</v>
      </c>
      <c r="B2198" s="24" t="s">
        <v>2150</v>
      </c>
      <c r="C2198" s="25" t="str">
        <f>IF(D2198=2,"NO","YES")</f>
        <v>NO</v>
      </c>
      <c r="D2198" s="29">
        <f t="shared" si="43"/>
        <v>2</v>
      </c>
      <c r="E2198" s="1">
        <v>4.9400000000000004</v>
      </c>
      <c r="F2198" s="62">
        <v>13600</v>
      </c>
      <c r="G2198" s="109">
        <v>42570</v>
      </c>
      <c r="H2198" s="3" t="s">
        <v>2099</v>
      </c>
      <c r="I2198" s="4"/>
    </row>
    <row r="2199" spans="1:9" ht="45">
      <c r="A2199" s="6">
        <v>2197</v>
      </c>
      <c r="B2199" s="24" t="s">
        <v>2151</v>
      </c>
      <c r="C2199" s="25" t="str">
        <f>IF(D2199=2,"NO","YES")</f>
        <v>YES</v>
      </c>
      <c r="D2199" s="29">
        <f t="shared" si="43"/>
        <v>0.81</v>
      </c>
      <c r="E2199" s="1">
        <v>2.0007000000000001</v>
      </c>
      <c r="F2199" s="62">
        <v>5508</v>
      </c>
      <c r="G2199" s="109">
        <v>42570</v>
      </c>
      <c r="H2199" s="3" t="s">
        <v>2099</v>
      </c>
      <c r="I2199" s="4"/>
    </row>
    <row r="2200" spans="1:9" ht="45">
      <c r="A2200" s="6">
        <v>2198</v>
      </c>
      <c r="B2200" s="24" t="s">
        <v>2152</v>
      </c>
      <c r="C2200" s="25" t="str">
        <f>IF(D2200=2,"NO","YES")</f>
        <v>YES</v>
      </c>
      <c r="D2200" s="29">
        <f t="shared" si="43"/>
        <v>0.38</v>
      </c>
      <c r="E2200" s="1">
        <v>0.9386000000000001</v>
      </c>
      <c r="F2200" s="62">
        <v>2584</v>
      </c>
      <c r="G2200" s="109">
        <v>42570</v>
      </c>
      <c r="H2200" s="3" t="s">
        <v>2099</v>
      </c>
      <c r="I2200" s="4"/>
    </row>
    <row r="2201" spans="1:9" ht="45">
      <c r="A2201" s="6">
        <v>2199</v>
      </c>
      <c r="B2201" s="24" t="s">
        <v>2153</v>
      </c>
      <c r="C2201" s="25" t="str">
        <f>IF(D2201=2,"NO","YES")</f>
        <v>YES</v>
      </c>
      <c r="D2201" s="29">
        <f t="shared" si="43"/>
        <v>1.22</v>
      </c>
      <c r="E2201" s="1">
        <v>3.0134000000000003</v>
      </c>
      <c r="F2201" s="62">
        <v>8296</v>
      </c>
      <c r="G2201" s="109">
        <v>42570</v>
      </c>
      <c r="H2201" s="3" t="s">
        <v>2099</v>
      </c>
      <c r="I2201" s="4"/>
    </row>
    <row r="2202" spans="1:9" ht="45">
      <c r="A2202" s="6">
        <v>2200</v>
      </c>
      <c r="B2202" s="24" t="s">
        <v>2154</v>
      </c>
      <c r="C2202" s="25" t="str">
        <f>IF(D2202=2,"NO","YES")</f>
        <v>YES</v>
      </c>
      <c r="D2202" s="29">
        <f t="shared" si="43"/>
        <v>0.77</v>
      </c>
      <c r="E2202" s="1">
        <v>1.9019000000000001</v>
      </c>
      <c r="F2202" s="62">
        <v>5236</v>
      </c>
      <c r="G2202" s="109">
        <v>42570</v>
      </c>
      <c r="H2202" s="3" t="s">
        <v>2099</v>
      </c>
      <c r="I2202" s="4"/>
    </row>
    <row r="2203" spans="1:9" ht="45">
      <c r="A2203" s="6">
        <v>2201</v>
      </c>
      <c r="B2203" s="24" t="s">
        <v>2155</v>
      </c>
      <c r="C2203" s="25" t="str">
        <f>IF(D2203=2,"NO","YES")</f>
        <v>YES</v>
      </c>
      <c r="D2203" s="29">
        <f t="shared" si="43"/>
        <v>0.54</v>
      </c>
      <c r="E2203" s="1">
        <v>1.3338000000000001</v>
      </c>
      <c r="F2203" s="62">
        <v>3672</v>
      </c>
      <c r="G2203" s="109">
        <v>42570</v>
      </c>
      <c r="H2203" s="3" t="s">
        <v>2099</v>
      </c>
      <c r="I2203" s="4"/>
    </row>
    <row r="2204" spans="1:9" ht="45">
      <c r="A2204" s="6">
        <v>2202</v>
      </c>
      <c r="B2204" s="24" t="s">
        <v>2156</v>
      </c>
      <c r="C2204" s="25" t="str">
        <f>IF(D2204=2,"NO","YES")</f>
        <v>NO</v>
      </c>
      <c r="D2204" s="29">
        <f t="shared" si="43"/>
        <v>2</v>
      </c>
      <c r="E2204" s="1">
        <v>4.9400000000000004</v>
      </c>
      <c r="F2204" s="62">
        <v>13600</v>
      </c>
      <c r="G2204" s="109">
        <v>42570</v>
      </c>
      <c r="H2204" s="3" t="s">
        <v>2099</v>
      </c>
      <c r="I2204" s="4"/>
    </row>
    <row r="2205" spans="1:9" ht="45">
      <c r="A2205" s="6">
        <v>2203</v>
      </c>
      <c r="B2205" s="24" t="s">
        <v>2157</v>
      </c>
      <c r="C2205" s="25" t="str">
        <f>IF(D2205=2,"NO","YES")</f>
        <v>YES</v>
      </c>
      <c r="D2205" s="29">
        <f t="shared" si="43"/>
        <v>0.39</v>
      </c>
      <c r="E2205" s="1">
        <v>0.96330000000000016</v>
      </c>
      <c r="F2205" s="62">
        <v>2652</v>
      </c>
      <c r="G2205" s="109">
        <v>42570</v>
      </c>
      <c r="H2205" s="3" t="s">
        <v>2099</v>
      </c>
      <c r="I2205" s="4"/>
    </row>
    <row r="2206" spans="1:9" ht="30">
      <c r="A2206" s="6">
        <v>2204</v>
      </c>
      <c r="B2206" s="24" t="s">
        <v>2158</v>
      </c>
      <c r="C2206" s="25" t="str">
        <f>IF(D2206=2,"NO","YES")</f>
        <v>YES</v>
      </c>
      <c r="D2206" s="29">
        <f t="shared" si="43"/>
        <v>1.9</v>
      </c>
      <c r="E2206" s="1">
        <v>4.6930000000000005</v>
      </c>
      <c r="F2206" s="62">
        <v>12920</v>
      </c>
      <c r="G2206" s="109">
        <v>42570</v>
      </c>
      <c r="H2206" s="3" t="s">
        <v>2099</v>
      </c>
      <c r="I2206" s="4"/>
    </row>
    <row r="2207" spans="1:9" ht="45">
      <c r="A2207" s="6">
        <v>2205</v>
      </c>
      <c r="B2207" s="24" t="s">
        <v>2159</v>
      </c>
      <c r="C2207" s="25" t="str">
        <f>IF(D2207=2,"NO","YES")</f>
        <v>NO</v>
      </c>
      <c r="D2207" s="29">
        <f t="shared" si="43"/>
        <v>2</v>
      </c>
      <c r="E2207" s="1">
        <v>4.9400000000000004</v>
      </c>
      <c r="F2207" s="62">
        <v>13600</v>
      </c>
      <c r="G2207" s="109">
        <v>42570</v>
      </c>
      <c r="H2207" s="3" t="s">
        <v>2099</v>
      </c>
      <c r="I2207" s="4"/>
    </row>
    <row r="2208" spans="1:9" ht="45">
      <c r="A2208" s="6">
        <v>2206</v>
      </c>
      <c r="B2208" s="24" t="s">
        <v>2160</v>
      </c>
      <c r="C2208" s="25" t="str">
        <f>IF(D2208=2,"NO","YES")</f>
        <v>NO</v>
      </c>
      <c r="D2208" s="29">
        <f t="shared" si="43"/>
        <v>2</v>
      </c>
      <c r="E2208" s="1">
        <v>4.9400000000000004</v>
      </c>
      <c r="F2208" s="62">
        <v>13600</v>
      </c>
      <c r="G2208" s="109">
        <v>42570</v>
      </c>
      <c r="H2208" s="3" t="s">
        <v>2099</v>
      </c>
      <c r="I2208" s="4"/>
    </row>
    <row r="2209" spans="1:9" ht="45">
      <c r="A2209" s="6">
        <v>2207</v>
      </c>
      <c r="B2209" s="24" t="s">
        <v>2161</v>
      </c>
      <c r="C2209" s="25" t="str">
        <f>IF(D2209=2,"NO","YES")</f>
        <v>YES</v>
      </c>
      <c r="D2209" s="29">
        <f t="shared" si="43"/>
        <v>0.91</v>
      </c>
      <c r="E2209" s="1">
        <v>2.2477000000000005</v>
      </c>
      <c r="F2209" s="62">
        <v>6188</v>
      </c>
      <c r="G2209" s="109">
        <v>42570</v>
      </c>
      <c r="H2209" s="3" t="s">
        <v>2099</v>
      </c>
      <c r="I2209" s="4"/>
    </row>
    <row r="2210" spans="1:9" ht="45">
      <c r="A2210" s="6">
        <v>2208</v>
      </c>
      <c r="B2210" s="24" t="s">
        <v>2162</v>
      </c>
      <c r="C2210" s="25" t="str">
        <f>IF(D2210=2,"NO","YES")</f>
        <v>NO</v>
      </c>
      <c r="D2210" s="29">
        <f t="shared" ref="D2210:D2219" si="44">F2210/6800</f>
        <v>2</v>
      </c>
      <c r="E2210" s="1">
        <v>4.9400000000000004</v>
      </c>
      <c r="F2210" s="62">
        <v>13600</v>
      </c>
      <c r="G2210" s="109">
        <v>42570</v>
      </c>
      <c r="H2210" s="3" t="s">
        <v>2099</v>
      </c>
      <c r="I2210" s="4"/>
    </row>
    <row r="2211" spans="1:9" ht="45">
      <c r="A2211" s="6">
        <v>2209</v>
      </c>
      <c r="B2211" s="24" t="s">
        <v>2163</v>
      </c>
      <c r="C2211" s="25" t="str">
        <f>IF(D2211=2,"NO","YES")</f>
        <v>YES</v>
      </c>
      <c r="D2211" s="29">
        <f t="shared" si="44"/>
        <v>1.49</v>
      </c>
      <c r="E2211" s="1">
        <v>3.6803000000000003</v>
      </c>
      <c r="F2211" s="62">
        <v>10132</v>
      </c>
      <c r="G2211" s="109">
        <v>42570</v>
      </c>
      <c r="H2211" s="3" t="s">
        <v>2099</v>
      </c>
      <c r="I2211" s="4"/>
    </row>
    <row r="2212" spans="1:9" ht="45">
      <c r="A2212" s="6">
        <v>2210</v>
      </c>
      <c r="B2212" s="24" t="s">
        <v>2164</v>
      </c>
      <c r="C2212" s="25" t="str">
        <f>IF(D2212=2,"NO","YES")</f>
        <v>YES</v>
      </c>
      <c r="D2212" s="29">
        <f t="shared" si="44"/>
        <v>0.88</v>
      </c>
      <c r="E2212" s="1">
        <v>2.1736</v>
      </c>
      <c r="F2212" s="62">
        <v>5984</v>
      </c>
      <c r="G2212" s="109">
        <v>42570</v>
      </c>
      <c r="H2212" s="3" t="s">
        <v>2099</v>
      </c>
      <c r="I2212" s="4"/>
    </row>
    <row r="2213" spans="1:9" ht="45">
      <c r="A2213" s="6">
        <v>2211</v>
      </c>
      <c r="B2213" s="24" t="s">
        <v>2165</v>
      </c>
      <c r="C2213" s="25" t="str">
        <f>IF(D2213=2,"NO","YES")</f>
        <v>YES</v>
      </c>
      <c r="D2213" s="29">
        <f t="shared" si="44"/>
        <v>1.29</v>
      </c>
      <c r="E2213" s="1">
        <v>3.1863000000000001</v>
      </c>
      <c r="F2213" s="62">
        <v>8772</v>
      </c>
      <c r="G2213" s="109">
        <v>42570</v>
      </c>
      <c r="H2213" s="3" t="s">
        <v>2099</v>
      </c>
      <c r="I2213" s="4"/>
    </row>
    <row r="2214" spans="1:9" ht="45">
      <c r="A2214" s="6">
        <v>2212</v>
      </c>
      <c r="B2214" s="24" t="s">
        <v>2166</v>
      </c>
      <c r="C2214" s="25" t="str">
        <f>IF(D2214=2,"NO","YES")</f>
        <v>NO</v>
      </c>
      <c r="D2214" s="29">
        <f t="shared" si="44"/>
        <v>2</v>
      </c>
      <c r="E2214" s="1">
        <v>4.9400000000000004</v>
      </c>
      <c r="F2214" s="62">
        <v>13600</v>
      </c>
      <c r="G2214" s="109">
        <v>42570</v>
      </c>
      <c r="H2214" s="3" t="s">
        <v>2099</v>
      </c>
      <c r="I2214" s="4"/>
    </row>
    <row r="2215" spans="1:9" ht="30">
      <c r="A2215" s="6">
        <v>2213</v>
      </c>
      <c r="B2215" s="24" t="s">
        <v>2167</v>
      </c>
      <c r="C2215" s="25" t="str">
        <f>IF(D2215=2,"NO","YES")</f>
        <v>YES</v>
      </c>
      <c r="D2215" s="29">
        <f t="shared" si="44"/>
        <v>0.95</v>
      </c>
      <c r="E2215" s="1">
        <v>2.3465000000000003</v>
      </c>
      <c r="F2215" s="62">
        <v>6460</v>
      </c>
      <c r="G2215" s="109">
        <v>42570</v>
      </c>
      <c r="H2215" s="3" t="s">
        <v>2099</v>
      </c>
      <c r="I2215" s="4"/>
    </row>
    <row r="2216" spans="1:9" ht="60">
      <c r="A2216" s="6">
        <v>2214</v>
      </c>
      <c r="B2216" s="24" t="s">
        <v>2168</v>
      </c>
      <c r="C2216" s="25" t="str">
        <f>IF(D2216=2,"NO","YES")</f>
        <v>YES</v>
      </c>
      <c r="D2216" s="29">
        <f t="shared" si="44"/>
        <v>0.91</v>
      </c>
      <c r="E2216" s="1">
        <v>2.2477000000000005</v>
      </c>
      <c r="F2216" s="62">
        <v>6188</v>
      </c>
      <c r="G2216" s="109">
        <v>42570</v>
      </c>
      <c r="H2216" s="3" t="s">
        <v>2099</v>
      </c>
      <c r="I2216" s="4"/>
    </row>
    <row r="2217" spans="1:9" ht="45">
      <c r="A2217" s="6">
        <v>2215</v>
      </c>
      <c r="B2217" s="83" t="s">
        <v>2169</v>
      </c>
      <c r="C2217" s="25" t="str">
        <f>IF(D2217=2,"NO","YES")</f>
        <v>YES</v>
      </c>
      <c r="D2217" s="29">
        <f t="shared" si="44"/>
        <v>1.59</v>
      </c>
      <c r="E2217" s="1">
        <v>3.9273000000000007</v>
      </c>
      <c r="F2217" s="62">
        <v>10812</v>
      </c>
      <c r="G2217" s="109">
        <v>42570</v>
      </c>
      <c r="H2217" s="3" t="s">
        <v>2099</v>
      </c>
      <c r="I2217" s="4"/>
    </row>
    <row r="2218" spans="1:9" ht="45">
      <c r="A2218" s="6">
        <v>2216</v>
      </c>
      <c r="B2218" s="24" t="s">
        <v>2170</v>
      </c>
      <c r="C2218" s="25" t="str">
        <f>IF(D2218=2,"NO","YES")</f>
        <v>YES</v>
      </c>
      <c r="D2218" s="29">
        <f t="shared" si="44"/>
        <v>1.5</v>
      </c>
      <c r="E2218" s="1">
        <v>3.7050000000000001</v>
      </c>
      <c r="F2218" s="62">
        <v>10200</v>
      </c>
      <c r="G2218" s="109">
        <v>42570</v>
      </c>
      <c r="H2218" s="3" t="s">
        <v>2099</v>
      </c>
      <c r="I2218" s="4"/>
    </row>
    <row r="2219" spans="1:9" ht="45">
      <c r="A2219" s="6">
        <v>2217</v>
      </c>
      <c r="B2219" s="24" t="s">
        <v>2171</v>
      </c>
      <c r="C2219" s="25" t="str">
        <f>IF(D2219=2,"NO","YES")</f>
        <v>YES</v>
      </c>
      <c r="D2219" s="29">
        <f t="shared" si="44"/>
        <v>0.83</v>
      </c>
      <c r="E2219" s="1">
        <v>2.0501</v>
      </c>
      <c r="F2219" s="62">
        <v>5644</v>
      </c>
      <c r="G2219" s="109">
        <v>42570</v>
      </c>
      <c r="H2219" s="3" t="s">
        <v>2099</v>
      </c>
      <c r="I2219" s="4"/>
    </row>
    <row r="2220" spans="1:9" ht="45">
      <c r="A2220" s="6">
        <v>2218</v>
      </c>
      <c r="B2220" s="65" t="s">
        <v>2172</v>
      </c>
      <c r="C2220" s="25" t="str">
        <f>IF(D2220=2,"NO","YES")</f>
        <v>YES</v>
      </c>
      <c r="D2220" s="66">
        <f>F2220/6800</f>
        <v>1.04</v>
      </c>
      <c r="E2220" s="1">
        <v>2.5688000000000004</v>
      </c>
      <c r="F2220" s="26">
        <v>7072</v>
      </c>
      <c r="G2220" s="425">
        <v>42570</v>
      </c>
      <c r="H2220" s="3" t="s">
        <v>2173</v>
      </c>
      <c r="I2220" s="4"/>
    </row>
    <row r="2221" spans="1:9" ht="45">
      <c r="A2221" s="6">
        <v>2219</v>
      </c>
      <c r="B2221" s="65" t="s">
        <v>2174</v>
      </c>
      <c r="C2221" s="25" t="str">
        <f>IF(D2221=2,"NO","YES")</f>
        <v>NO</v>
      </c>
      <c r="D2221" s="66">
        <f t="shared" ref="D2221:D2282" si="45">F2221/6800</f>
        <v>2</v>
      </c>
      <c r="E2221" s="1">
        <v>4.9400000000000004</v>
      </c>
      <c r="F2221" s="26">
        <v>13600</v>
      </c>
      <c r="G2221" s="425">
        <v>42570</v>
      </c>
      <c r="H2221" s="3" t="s">
        <v>2173</v>
      </c>
      <c r="I2221" s="4"/>
    </row>
    <row r="2222" spans="1:9" ht="45">
      <c r="A2222" s="6">
        <v>2220</v>
      </c>
      <c r="B2222" s="65" t="s">
        <v>2175</v>
      </c>
      <c r="C2222" s="25" t="str">
        <f>IF(D2222=2,"NO","YES")</f>
        <v>YES</v>
      </c>
      <c r="D2222" s="66">
        <f t="shared" si="45"/>
        <v>0.23</v>
      </c>
      <c r="E2222" s="1">
        <v>0.56810000000000005</v>
      </c>
      <c r="F2222" s="26">
        <v>1564</v>
      </c>
      <c r="G2222" s="425">
        <v>42570</v>
      </c>
      <c r="H2222" s="3" t="s">
        <v>2173</v>
      </c>
      <c r="I2222" s="4"/>
    </row>
    <row r="2223" spans="1:9" ht="45">
      <c r="A2223" s="6">
        <v>2221</v>
      </c>
      <c r="B2223" s="65" t="s">
        <v>2176</v>
      </c>
      <c r="C2223" s="25" t="str">
        <f>IF(D2223=2,"NO","YES")</f>
        <v>YES</v>
      </c>
      <c r="D2223" s="66">
        <f t="shared" si="45"/>
        <v>1.19</v>
      </c>
      <c r="E2223" s="1">
        <v>2.9393000000000002</v>
      </c>
      <c r="F2223" s="26">
        <v>8092</v>
      </c>
      <c r="G2223" s="425">
        <v>42570</v>
      </c>
      <c r="H2223" s="3" t="s">
        <v>2173</v>
      </c>
      <c r="I2223" s="4"/>
    </row>
    <row r="2224" spans="1:9" ht="45">
      <c r="A2224" s="6">
        <v>2222</v>
      </c>
      <c r="B2224" s="65" t="s">
        <v>2177</v>
      </c>
      <c r="C2224" s="25" t="str">
        <f>IF(D2224=2,"NO","YES")</f>
        <v>YES</v>
      </c>
      <c r="D2224" s="66">
        <f t="shared" si="45"/>
        <v>1.72</v>
      </c>
      <c r="E2224" s="1">
        <v>4.2484000000000002</v>
      </c>
      <c r="F2224" s="26">
        <v>11696</v>
      </c>
      <c r="G2224" s="425">
        <v>42570</v>
      </c>
      <c r="H2224" s="3" t="s">
        <v>2173</v>
      </c>
      <c r="I2224" s="4"/>
    </row>
    <row r="2225" spans="1:9" ht="45">
      <c r="A2225" s="6">
        <v>2223</v>
      </c>
      <c r="B2225" s="65" t="s">
        <v>2178</v>
      </c>
      <c r="C2225" s="25" t="str">
        <f>IF(D2225=2,"NO","YES")</f>
        <v>YES</v>
      </c>
      <c r="D2225" s="66">
        <f t="shared" si="45"/>
        <v>0.56000000000000005</v>
      </c>
      <c r="E2225" s="1">
        <v>1.3832000000000002</v>
      </c>
      <c r="F2225" s="26">
        <v>3808</v>
      </c>
      <c r="G2225" s="425">
        <v>42570</v>
      </c>
      <c r="H2225" s="3" t="s">
        <v>2173</v>
      </c>
      <c r="I2225" s="4"/>
    </row>
    <row r="2226" spans="1:9" ht="45">
      <c r="A2226" s="6">
        <v>2224</v>
      </c>
      <c r="B2226" s="65" t="s">
        <v>2179</v>
      </c>
      <c r="C2226" s="25" t="str">
        <f>IF(D2226=2,"NO","YES")</f>
        <v>YES</v>
      </c>
      <c r="D2226" s="66">
        <f t="shared" si="45"/>
        <v>1.23</v>
      </c>
      <c r="E2226" s="1">
        <v>3.0381</v>
      </c>
      <c r="F2226" s="26">
        <v>8364</v>
      </c>
      <c r="G2226" s="425">
        <v>42570</v>
      </c>
      <c r="H2226" s="3" t="s">
        <v>2173</v>
      </c>
      <c r="I2226" s="4"/>
    </row>
    <row r="2227" spans="1:9" ht="45">
      <c r="A2227" s="6">
        <v>2225</v>
      </c>
      <c r="B2227" s="65" t="s">
        <v>2180</v>
      </c>
      <c r="C2227" s="25" t="str">
        <f>IF(D2227=2,"NO","YES")</f>
        <v>YES</v>
      </c>
      <c r="D2227" s="66">
        <f t="shared" si="45"/>
        <v>0.2</v>
      </c>
      <c r="E2227" s="1">
        <v>0.49400000000000005</v>
      </c>
      <c r="F2227" s="26">
        <v>1360</v>
      </c>
      <c r="G2227" s="425">
        <v>42570</v>
      </c>
      <c r="H2227" s="3" t="s">
        <v>2173</v>
      </c>
      <c r="I2227" s="4"/>
    </row>
    <row r="2228" spans="1:9" ht="45">
      <c r="A2228" s="6">
        <v>2226</v>
      </c>
      <c r="B2228" s="65" t="s">
        <v>2181</v>
      </c>
      <c r="C2228" s="25" t="str">
        <f>IF(D2228=2,"NO","YES")</f>
        <v>YES</v>
      </c>
      <c r="D2228" s="66">
        <f t="shared" si="45"/>
        <v>0.34</v>
      </c>
      <c r="E2228" s="1">
        <v>0.8398000000000001</v>
      </c>
      <c r="F2228" s="26">
        <v>2312</v>
      </c>
      <c r="G2228" s="425">
        <v>42570</v>
      </c>
      <c r="H2228" s="3" t="s">
        <v>2173</v>
      </c>
      <c r="I2228" s="4"/>
    </row>
    <row r="2229" spans="1:9" ht="45">
      <c r="A2229" s="6">
        <v>2227</v>
      </c>
      <c r="B2229" s="65" t="s">
        <v>2182</v>
      </c>
      <c r="C2229" s="25" t="str">
        <f>IF(D2229=2,"NO","YES")</f>
        <v>YES</v>
      </c>
      <c r="D2229" s="66">
        <f t="shared" si="45"/>
        <v>1.06</v>
      </c>
      <c r="E2229" s="1">
        <v>2.6182000000000003</v>
      </c>
      <c r="F2229" s="26">
        <v>7208</v>
      </c>
      <c r="G2229" s="425">
        <v>42570</v>
      </c>
      <c r="H2229" s="3" t="s">
        <v>2173</v>
      </c>
      <c r="I2229" s="4"/>
    </row>
    <row r="2230" spans="1:9" ht="45">
      <c r="A2230" s="6">
        <v>2228</v>
      </c>
      <c r="B2230" s="65" t="s">
        <v>2183</v>
      </c>
      <c r="C2230" s="25" t="str">
        <f>IF(D2230=2,"NO","YES")</f>
        <v>NO</v>
      </c>
      <c r="D2230" s="66">
        <f t="shared" si="45"/>
        <v>2</v>
      </c>
      <c r="E2230" s="1">
        <v>4.9400000000000004</v>
      </c>
      <c r="F2230" s="26">
        <v>13600</v>
      </c>
      <c r="G2230" s="425">
        <v>42570</v>
      </c>
      <c r="H2230" s="3" t="s">
        <v>2173</v>
      </c>
      <c r="I2230" s="4"/>
    </row>
    <row r="2231" spans="1:9" ht="45">
      <c r="A2231" s="6">
        <v>2229</v>
      </c>
      <c r="B2231" s="65" t="s">
        <v>2184</v>
      </c>
      <c r="C2231" s="25" t="str">
        <f>IF(D2231=2,"NO","YES")</f>
        <v>YES</v>
      </c>
      <c r="D2231" s="66">
        <f t="shared" si="45"/>
        <v>1.78</v>
      </c>
      <c r="E2231" s="1">
        <v>4.3966000000000003</v>
      </c>
      <c r="F2231" s="26">
        <v>12104</v>
      </c>
      <c r="G2231" s="425">
        <v>42570</v>
      </c>
      <c r="H2231" s="3" t="s">
        <v>2173</v>
      </c>
      <c r="I2231" s="4"/>
    </row>
    <row r="2232" spans="1:9" ht="45">
      <c r="A2232" s="6">
        <v>2230</v>
      </c>
      <c r="B2232" s="65" t="s">
        <v>2185</v>
      </c>
      <c r="C2232" s="25" t="str">
        <f>IF(D2232=2,"NO","YES")</f>
        <v>YES</v>
      </c>
      <c r="D2232" s="66">
        <f t="shared" si="45"/>
        <v>0.96</v>
      </c>
      <c r="E2232" s="1">
        <v>2.3712</v>
      </c>
      <c r="F2232" s="26">
        <v>6528</v>
      </c>
      <c r="G2232" s="425">
        <v>42570</v>
      </c>
      <c r="H2232" s="3" t="s">
        <v>2173</v>
      </c>
      <c r="I2232" s="4"/>
    </row>
    <row r="2233" spans="1:9" ht="45">
      <c r="A2233" s="6">
        <v>2231</v>
      </c>
      <c r="B2233" s="65" t="s">
        <v>2186</v>
      </c>
      <c r="C2233" s="25" t="str">
        <f>IF(D2233=2,"NO","YES")</f>
        <v>YES</v>
      </c>
      <c r="D2233" s="66">
        <f t="shared" si="45"/>
        <v>0.91</v>
      </c>
      <c r="E2233" s="1">
        <v>2.2477000000000005</v>
      </c>
      <c r="F2233" s="26">
        <v>6188</v>
      </c>
      <c r="G2233" s="425">
        <v>42570</v>
      </c>
      <c r="H2233" s="3" t="s">
        <v>2173</v>
      </c>
      <c r="I2233" s="4"/>
    </row>
    <row r="2234" spans="1:9" ht="45">
      <c r="A2234" s="6">
        <v>2232</v>
      </c>
      <c r="B2234" s="65" t="s">
        <v>2187</v>
      </c>
      <c r="C2234" s="25" t="str">
        <f>IF(D2234=2,"NO","YES")</f>
        <v>YES</v>
      </c>
      <c r="D2234" s="66">
        <f t="shared" si="45"/>
        <v>0.7</v>
      </c>
      <c r="E2234" s="1">
        <v>1.7290000000000001</v>
      </c>
      <c r="F2234" s="26">
        <v>4760</v>
      </c>
      <c r="G2234" s="425">
        <v>42570</v>
      </c>
      <c r="H2234" s="3" t="s">
        <v>2173</v>
      </c>
      <c r="I2234" s="4"/>
    </row>
    <row r="2235" spans="1:9" ht="45">
      <c r="A2235" s="6">
        <v>2233</v>
      </c>
      <c r="B2235" s="65" t="s">
        <v>2188</v>
      </c>
      <c r="C2235" s="25" t="str">
        <f>IF(D2235=2,"NO","YES")</f>
        <v>YES</v>
      </c>
      <c r="D2235" s="66">
        <f t="shared" si="45"/>
        <v>1.4</v>
      </c>
      <c r="E2235" s="1">
        <v>3.4580000000000002</v>
      </c>
      <c r="F2235" s="26">
        <v>9520</v>
      </c>
      <c r="G2235" s="425">
        <v>42570</v>
      </c>
      <c r="H2235" s="3" t="s">
        <v>2173</v>
      </c>
      <c r="I2235" s="4"/>
    </row>
    <row r="2236" spans="1:9" ht="45">
      <c r="A2236" s="6">
        <v>2234</v>
      </c>
      <c r="B2236" s="65" t="s">
        <v>1749</v>
      </c>
      <c r="C2236" s="25" t="str">
        <f>IF(D2236=2,"NO","YES")</f>
        <v>YES</v>
      </c>
      <c r="D2236" s="66">
        <f t="shared" si="45"/>
        <v>0.06</v>
      </c>
      <c r="E2236" s="1">
        <v>0.1482</v>
      </c>
      <c r="F2236" s="26">
        <v>408</v>
      </c>
      <c r="G2236" s="425">
        <v>42570</v>
      </c>
      <c r="H2236" s="3" t="s">
        <v>2173</v>
      </c>
      <c r="I2236" s="4"/>
    </row>
    <row r="2237" spans="1:9" ht="45">
      <c r="A2237" s="6">
        <v>2235</v>
      </c>
      <c r="B2237" s="65" t="s">
        <v>2189</v>
      </c>
      <c r="C2237" s="25" t="str">
        <f>IF(D2237=2,"NO","YES")</f>
        <v>YES</v>
      </c>
      <c r="D2237" s="66">
        <f t="shared" si="45"/>
        <v>1.25</v>
      </c>
      <c r="E2237" s="1">
        <v>3.0875000000000004</v>
      </c>
      <c r="F2237" s="26">
        <v>8500</v>
      </c>
      <c r="G2237" s="425">
        <v>42570</v>
      </c>
      <c r="H2237" s="3" t="s">
        <v>2173</v>
      </c>
      <c r="I2237" s="4"/>
    </row>
    <row r="2238" spans="1:9" ht="45">
      <c r="A2238" s="6">
        <v>2236</v>
      </c>
      <c r="B2238" s="65" t="s">
        <v>2190</v>
      </c>
      <c r="C2238" s="25" t="str">
        <f>IF(D2238=2,"NO","YES")</f>
        <v>NO</v>
      </c>
      <c r="D2238" s="66">
        <f t="shared" si="45"/>
        <v>2</v>
      </c>
      <c r="E2238" s="1">
        <v>4.9400000000000004</v>
      </c>
      <c r="F2238" s="26">
        <v>13600</v>
      </c>
      <c r="G2238" s="425">
        <v>42570</v>
      </c>
      <c r="H2238" s="3" t="s">
        <v>2173</v>
      </c>
      <c r="I2238" s="4"/>
    </row>
    <row r="2239" spans="1:9" ht="45">
      <c r="A2239" s="6">
        <v>2237</v>
      </c>
      <c r="B2239" s="65" t="s">
        <v>2191</v>
      </c>
      <c r="C2239" s="25" t="str">
        <f>IF(D2239=2,"NO","YES")</f>
        <v>YES</v>
      </c>
      <c r="D2239" s="66">
        <f t="shared" si="45"/>
        <v>0.19</v>
      </c>
      <c r="E2239" s="1">
        <v>0.46930000000000005</v>
      </c>
      <c r="F2239" s="26">
        <v>1292</v>
      </c>
      <c r="G2239" s="425">
        <v>42570</v>
      </c>
      <c r="H2239" s="3" t="s">
        <v>2173</v>
      </c>
      <c r="I2239" s="4"/>
    </row>
    <row r="2240" spans="1:9" ht="45">
      <c r="A2240" s="6">
        <v>2238</v>
      </c>
      <c r="B2240" s="65" t="s">
        <v>2192</v>
      </c>
      <c r="C2240" s="25" t="str">
        <f>IF(D2240=2,"NO","YES")</f>
        <v>YES</v>
      </c>
      <c r="D2240" s="66">
        <f t="shared" si="45"/>
        <v>0.23</v>
      </c>
      <c r="E2240" s="1">
        <v>0.56810000000000005</v>
      </c>
      <c r="F2240" s="26">
        <v>1564</v>
      </c>
      <c r="G2240" s="425">
        <v>42570</v>
      </c>
      <c r="H2240" s="3" t="s">
        <v>2173</v>
      </c>
      <c r="I2240" s="4"/>
    </row>
    <row r="2241" spans="1:9" ht="45">
      <c r="A2241" s="6">
        <v>2239</v>
      </c>
      <c r="B2241" s="65" t="s">
        <v>2193</v>
      </c>
      <c r="C2241" s="25" t="str">
        <f>IF(D2241=2,"NO","YES")</f>
        <v>YES</v>
      </c>
      <c r="D2241" s="66">
        <f t="shared" si="45"/>
        <v>1.45</v>
      </c>
      <c r="E2241" s="1">
        <v>3.5815000000000001</v>
      </c>
      <c r="F2241" s="26">
        <v>9860</v>
      </c>
      <c r="G2241" s="425">
        <v>42570</v>
      </c>
      <c r="H2241" s="3" t="s">
        <v>2173</v>
      </c>
      <c r="I2241" s="4"/>
    </row>
    <row r="2242" spans="1:9" ht="45">
      <c r="A2242" s="6">
        <v>2240</v>
      </c>
      <c r="B2242" s="65" t="s">
        <v>2194</v>
      </c>
      <c r="C2242" s="25" t="str">
        <f>IF(D2242=2,"NO","YES")</f>
        <v>YES</v>
      </c>
      <c r="D2242" s="66">
        <f t="shared" si="45"/>
        <v>1.89</v>
      </c>
      <c r="E2242" s="1">
        <v>4.6683000000000003</v>
      </c>
      <c r="F2242" s="26">
        <v>12852</v>
      </c>
      <c r="G2242" s="425">
        <v>42570</v>
      </c>
      <c r="H2242" s="3" t="s">
        <v>2173</v>
      </c>
      <c r="I2242" s="4"/>
    </row>
    <row r="2243" spans="1:9" ht="45">
      <c r="A2243" s="6">
        <v>2241</v>
      </c>
      <c r="B2243" s="65" t="s">
        <v>2195</v>
      </c>
      <c r="C2243" s="25" t="str">
        <f>IF(D2243=2,"NO","YES")</f>
        <v>YES</v>
      </c>
      <c r="D2243" s="66">
        <f t="shared" si="45"/>
        <v>1.43</v>
      </c>
      <c r="E2243" s="1">
        <v>3.5321000000000002</v>
      </c>
      <c r="F2243" s="26">
        <v>9724</v>
      </c>
      <c r="G2243" s="425">
        <v>42570</v>
      </c>
      <c r="H2243" s="3" t="s">
        <v>2173</v>
      </c>
      <c r="I2243" s="4"/>
    </row>
    <row r="2244" spans="1:9" ht="45">
      <c r="A2244" s="6">
        <v>2242</v>
      </c>
      <c r="B2244" s="65" t="s">
        <v>2196</v>
      </c>
      <c r="C2244" s="25" t="str">
        <f>IF(D2244=2,"NO","YES")</f>
        <v>YES</v>
      </c>
      <c r="D2244" s="66">
        <f t="shared" si="45"/>
        <v>0.7</v>
      </c>
      <c r="E2244" s="1">
        <v>1.7290000000000001</v>
      </c>
      <c r="F2244" s="26">
        <v>4760</v>
      </c>
      <c r="G2244" s="425">
        <v>42570</v>
      </c>
      <c r="H2244" s="3" t="s">
        <v>2173</v>
      </c>
      <c r="I2244" s="4"/>
    </row>
    <row r="2245" spans="1:9" ht="45">
      <c r="A2245" s="6">
        <v>2243</v>
      </c>
      <c r="B2245" s="65" t="s">
        <v>1732</v>
      </c>
      <c r="C2245" s="25" t="str">
        <f>IF(D2245=2,"NO","YES")</f>
        <v>YES</v>
      </c>
      <c r="D2245" s="66">
        <f t="shared" si="45"/>
        <v>0.7</v>
      </c>
      <c r="E2245" s="1">
        <v>1.7290000000000001</v>
      </c>
      <c r="F2245" s="26">
        <v>4760</v>
      </c>
      <c r="G2245" s="425">
        <v>42570</v>
      </c>
      <c r="H2245" s="3" t="s">
        <v>2173</v>
      </c>
      <c r="I2245" s="4"/>
    </row>
    <row r="2246" spans="1:9" ht="45">
      <c r="A2246" s="6">
        <v>2244</v>
      </c>
      <c r="B2246" s="65" t="s">
        <v>2197</v>
      </c>
      <c r="C2246" s="25" t="str">
        <f>IF(D2246=2,"NO","YES")</f>
        <v>YES</v>
      </c>
      <c r="D2246" s="66">
        <f t="shared" si="45"/>
        <v>1.21</v>
      </c>
      <c r="E2246" s="1">
        <v>2.9887000000000001</v>
      </c>
      <c r="F2246" s="26">
        <v>8228</v>
      </c>
      <c r="G2246" s="425">
        <v>42570</v>
      </c>
      <c r="H2246" s="3" t="s">
        <v>2173</v>
      </c>
      <c r="I2246" s="4"/>
    </row>
    <row r="2247" spans="1:9" ht="45">
      <c r="A2247" s="6">
        <v>2245</v>
      </c>
      <c r="B2247" s="65" t="s">
        <v>1700</v>
      </c>
      <c r="C2247" s="25" t="str">
        <f>IF(D2247=2,"NO","YES")</f>
        <v>YES</v>
      </c>
      <c r="D2247" s="66">
        <f t="shared" si="45"/>
        <v>0.5</v>
      </c>
      <c r="E2247" s="1">
        <v>1.2350000000000001</v>
      </c>
      <c r="F2247" s="26">
        <v>3400</v>
      </c>
      <c r="G2247" s="425">
        <v>42570</v>
      </c>
      <c r="H2247" s="3" t="s">
        <v>2173</v>
      </c>
      <c r="I2247" s="4"/>
    </row>
    <row r="2248" spans="1:9" ht="45">
      <c r="A2248" s="6">
        <v>2246</v>
      </c>
      <c r="B2248" s="65" t="s">
        <v>2198</v>
      </c>
      <c r="C2248" s="25" t="str">
        <f>IF(D2248=2,"NO","YES")</f>
        <v>YES</v>
      </c>
      <c r="D2248" s="66">
        <f t="shared" si="45"/>
        <v>1.02</v>
      </c>
      <c r="E2248" s="1">
        <v>2.5194000000000001</v>
      </c>
      <c r="F2248" s="26">
        <v>6936</v>
      </c>
      <c r="G2248" s="425">
        <v>42570</v>
      </c>
      <c r="H2248" s="3" t="s">
        <v>2173</v>
      </c>
      <c r="I2248" s="4"/>
    </row>
    <row r="2249" spans="1:9" ht="45">
      <c r="A2249" s="6">
        <v>2247</v>
      </c>
      <c r="B2249" s="65" t="s">
        <v>2037</v>
      </c>
      <c r="C2249" s="25" t="str">
        <f>IF(D2249=2,"NO","YES")</f>
        <v>YES</v>
      </c>
      <c r="D2249" s="66">
        <f t="shared" si="45"/>
        <v>1.85</v>
      </c>
      <c r="E2249" s="1">
        <v>4.5695000000000006</v>
      </c>
      <c r="F2249" s="26">
        <v>12580</v>
      </c>
      <c r="G2249" s="425">
        <v>42570</v>
      </c>
      <c r="H2249" s="3" t="s">
        <v>2173</v>
      </c>
      <c r="I2249" s="4"/>
    </row>
    <row r="2250" spans="1:9" ht="45">
      <c r="A2250" s="6">
        <v>2248</v>
      </c>
      <c r="B2250" s="65" t="s">
        <v>2199</v>
      </c>
      <c r="C2250" s="25" t="str">
        <f>IF(D2250=2,"NO","YES")</f>
        <v>YES</v>
      </c>
      <c r="D2250" s="66">
        <f t="shared" si="45"/>
        <v>1.85</v>
      </c>
      <c r="E2250" s="1">
        <v>4.5695000000000006</v>
      </c>
      <c r="F2250" s="26">
        <v>12580</v>
      </c>
      <c r="G2250" s="425">
        <v>42570</v>
      </c>
      <c r="H2250" s="3" t="s">
        <v>2173</v>
      </c>
      <c r="I2250" s="4"/>
    </row>
    <row r="2251" spans="1:9" ht="45">
      <c r="A2251" s="6">
        <v>2249</v>
      </c>
      <c r="B2251" s="65" t="s">
        <v>2200</v>
      </c>
      <c r="C2251" s="25" t="str">
        <f>IF(D2251=2,"NO","YES")</f>
        <v>YES</v>
      </c>
      <c r="D2251" s="66">
        <f t="shared" si="45"/>
        <v>0.49</v>
      </c>
      <c r="E2251" s="1">
        <v>1.2103000000000002</v>
      </c>
      <c r="F2251" s="26">
        <v>3332</v>
      </c>
      <c r="G2251" s="425">
        <v>42570</v>
      </c>
      <c r="H2251" s="3" t="s">
        <v>2173</v>
      </c>
      <c r="I2251" s="4"/>
    </row>
    <row r="2252" spans="1:9" ht="45">
      <c r="A2252" s="6">
        <v>2250</v>
      </c>
      <c r="B2252" s="65" t="s">
        <v>2201</v>
      </c>
      <c r="C2252" s="25" t="str">
        <f>IF(D2252=2,"NO","YES")</f>
        <v>YES</v>
      </c>
      <c r="D2252" s="66">
        <f t="shared" si="45"/>
        <v>1</v>
      </c>
      <c r="E2252" s="1">
        <v>2.4700000000000002</v>
      </c>
      <c r="F2252" s="26">
        <v>6800</v>
      </c>
      <c r="G2252" s="425">
        <v>42570</v>
      </c>
      <c r="H2252" s="3" t="s">
        <v>2173</v>
      </c>
      <c r="I2252" s="4"/>
    </row>
    <row r="2253" spans="1:9" ht="45">
      <c r="A2253" s="6">
        <v>2251</v>
      </c>
      <c r="B2253" s="65" t="s">
        <v>2202</v>
      </c>
      <c r="C2253" s="25" t="str">
        <f>IF(D2253=2,"NO","YES")</f>
        <v>NO</v>
      </c>
      <c r="D2253" s="66">
        <f t="shared" si="45"/>
        <v>2</v>
      </c>
      <c r="E2253" s="1">
        <v>4.9400000000000004</v>
      </c>
      <c r="F2253" s="26">
        <v>13600</v>
      </c>
      <c r="G2253" s="425">
        <v>42570</v>
      </c>
      <c r="H2253" s="3" t="s">
        <v>2173</v>
      </c>
      <c r="I2253" s="4"/>
    </row>
    <row r="2254" spans="1:9" ht="45">
      <c r="A2254" s="6">
        <v>2252</v>
      </c>
      <c r="B2254" s="65" t="s">
        <v>446</v>
      </c>
      <c r="C2254" s="25" t="str">
        <f>IF(D2254=2,"NO","YES")</f>
        <v>YES</v>
      </c>
      <c r="D2254" s="66">
        <f t="shared" si="45"/>
        <v>0.83</v>
      </c>
      <c r="E2254" s="1">
        <v>2.0501</v>
      </c>
      <c r="F2254" s="26">
        <v>5644</v>
      </c>
      <c r="G2254" s="425">
        <v>42570</v>
      </c>
      <c r="H2254" s="3" t="s">
        <v>2173</v>
      </c>
      <c r="I2254" s="4"/>
    </row>
    <row r="2255" spans="1:9" ht="30">
      <c r="A2255" s="6">
        <v>2253</v>
      </c>
      <c r="B2255" s="65" t="s">
        <v>2203</v>
      </c>
      <c r="C2255" s="25" t="str">
        <f>IF(D2255=2,"NO","YES")</f>
        <v>YES</v>
      </c>
      <c r="D2255" s="66">
        <f t="shared" si="45"/>
        <v>0.28999999999999998</v>
      </c>
      <c r="E2255" s="1">
        <v>0.71630000000000005</v>
      </c>
      <c r="F2255" s="26">
        <v>1972</v>
      </c>
      <c r="G2255" s="425">
        <v>42570</v>
      </c>
      <c r="H2255" s="3" t="s">
        <v>2173</v>
      </c>
      <c r="I2255" s="4"/>
    </row>
    <row r="2256" spans="1:9" ht="30">
      <c r="A2256" s="6">
        <v>2254</v>
      </c>
      <c r="B2256" s="65" t="s">
        <v>1690</v>
      </c>
      <c r="C2256" s="25" t="str">
        <f>IF(D2256=2,"NO","YES")</f>
        <v>YES</v>
      </c>
      <c r="D2256" s="66">
        <f t="shared" si="45"/>
        <v>0.23</v>
      </c>
      <c r="E2256" s="1">
        <v>0.56810000000000005</v>
      </c>
      <c r="F2256" s="26">
        <v>1564</v>
      </c>
      <c r="G2256" s="425">
        <v>42570</v>
      </c>
      <c r="H2256" s="3" t="s">
        <v>2173</v>
      </c>
      <c r="I2256" s="4"/>
    </row>
    <row r="2257" spans="1:9" ht="45">
      <c r="A2257" s="6">
        <v>2255</v>
      </c>
      <c r="B2257" s="65" t="s">
        <v>2204</v>
      </c>
      <c r="C2257" s="25" t="str">
        <f>IF(D2257=2,"NO","YES")</f>
        <v>YES</v>
      </c>
      <c r="D2257" s="66">
        <f t="shared" si="45"/>
        <v>1.46</v>
      </c>
      <c r="E2257" s="1">
        <v>3.6062000000000003</v>
      </c>
      <c r="F2257" s="26">
        <v>9928</v>
      </c>
      <c r="G2257" s="425">
        <v>42570</v>
      </c>
      <c r="H2257" s="3" t="s">
        <v>2173</v>
      </c>
      <c r="I2257" s="4"/>
    </row>
    <row r="2258" spans="1:9" ht="30">
      <c r="A2258" s="6">
        <v>2256</v>
      </c>
      <c r="B2258" s="65" t="s">
        <v>2205</v>
      </c>
      <c r="C2258" s="25" t="str">
        <f>IF(D2258=2,"NO","YES")</f>
        <v>YES</v>
      </c>
      <c r="D2258" s="66">
        <f t="shared" si="45"/>
        <v>0.45</v>
      </c>
      <c r="E2258" s="1">
        <v>1.1115000000000002</v>
      </c>
      <c r="F2258" s="26">
        <v>3060</v>
      </c>
      <c r="G2258" s="425">
        <v>42570</v>
      </c>
      <c r="H2258" s="3" t="s">
        <v>2173</v>
      </c>
      <c r="I2258" s="4"/>
    </row>
    <row r="2259" spans="1:9" ht="30">
      <c r="A2259" s="6">
        <v>2257</v>
      </c>
      <c r="B2259" s="65" t="s">
        <v>2206</v>
      </c>
      <c r="C2259" s="25" t="str">
        <f>IF(D2259=2,"NO","YES")</f>
        <v>YES</v>
      </c>
      <c r="D2259" s="66">
        <f t="shared" si="45"/>
        <v>0.36</v>
      </c>
      <c r="E2259" s="1">
        <v>0.88919999999999999</v>
      </c>
      <c r="F2259" s="26">
        <v>2448</v>
      </c>
      <c r="G2259" s="425">
        <v>42570</v>
      </c>
      <c r="H2259" s="3" t="s">
        <v>2173</v>
      </c>
      <c r="I2259" s="4"/>
    </row>
    <row r="2260" spans="1:9" ht="45">
      <c r="A2260" s="6">
        <v>2258</v>
      </c>
      <c r="B2260" s="65" t="s">
        <v>2207</v>
      </c>
      <c r="C2260" s="25" t="str">
        <f>IF(D2260=2,"NO","YES")</f>
        <v>YES</v>
      </c>
      <c r="D2260" s="66">
        <f t="shared" si="45"/>
        <v>0.25</v>
      </c>
      <c r="E2260" s="1">
        <v>0.61750000000000005</v>
      </c>
      <c r="F2260" s="26">
        <v>1700</v>
      </c>
      <c r="G2260" s="425">
        <v>42570</v>
      </c>
      <c r="H2260" s="3" t="s">
        <v>2173</v>
      </c>
      <c r="I2260" s="4"/>
    </row>
    <row r="2261" spans="1:9" ht="45">
      <c r="A2261" s="6">
        <v>2259</v>
      </c>
      <c r="B2261" s="65" t="s">
        <v>2208</v>
      </c>
      <c r="C2261" s="25" t="str">
        <f>IF(D2261=2,"NO","YES")</f>
        <v>YES</v>
      </c>
      <c r="D2261" s="66">
        <f t="shared" si="45"/>
        <v>1.25</v>
      </c>
      <c r="E2261" s="1">
        <v>3.0875000000000004</v>
      </c>
      <c r="F2261" s="26">
        <v>8500</v>
      </c>
      <c r="G2261" s="425">
        <v>42570</v>
      </c>
      <c r="H2261" s="3" t="s">
        <v>2173</v>
      </c>
      <c r="I2261" s="4"/>
    </row>
    <row r="2262" spans="1:9" ht="45">
      <c r="A2262" s="6">
        <v>2260</v>
      </c>
      <c r="B2262" s="65" t="s">
        <v>2209</v>
      </c>
      <c r="C2262" s="25" t="str">
        <f>IF(D2262=2,"NO","YES")</f>
        <v>YES</v>
      </c>
      <c r="D2262" s="66">
        <f t="shared" si="45"/>
        <v>1.82</v>
      </c>
      <c r="E2262" s="1">
        <v>4.495400000000001</v>
      </c>
      <c r="F2262" s="26">
        <v>12376</v>
      </c>
      <c r="G2262" s="425">
        <v>42570</v>
      </c>
      <c r="H2262" s="3" t="s">
        <v>2173</v>
      </c>
      <c r="I2262" s="4"/>
    </row>
    <row r="2263" spans="1:9" ht="30">
      <c r="A2263" s="6">
        <v>2261</v>
      </c>
      <c r="B2263" s="65" t="s">
        <v>2210</v>
      </c>
      <c r="C2263" s="25" t="str">
        <f>IF(D2263=2,"NO","YES")</f>
        <v>YES</v>
      </c>
      <c r="D2263" s="66">
        <f t="shared" si="45"/>
        <v>0.05</v>
      </c>
      <c r="E2263" s="1">
        <v>0.12350000000000001</v>
      </c>
      <c r="F2263" s="26">
        <v>340</v>
      </c>
      <c r="G2263" s="425">
        <v>42570</v>
      </c>
      <c r="H2263" s="3" t="s">
        <v>2173</v>
      </c>
      <c r="I2263" s="4"/>
    </row>
    <row r="2264" spans="1:9" ht="45">
      <c r="A2264" s="6">
        <v>2262</v>
      </c>
      <c r="B2264" s="65" t="s">
        <v>2211</v>
      </c>
      <c r="C2264" s="25" t="str">
        <f>IF(D2264=2,"NO","YES")</f>
        <v>YES</v>
      </c>
      <c r="D2264" s="66">
        <f t="shared" si="45"/>
        <v>0.56000000000000005</v>
      </c>
      <c r="E2264" s="1">
        <v>1.3832000000000002</v>
      </c>
      <c r="F2264" s="26">
        <v>3808</v>
      </c>
      <c r="G2264" s="425">
        <v>42570</v>
      </c>
      <c r="H2264" s="3" t="s">
        <v>2173</v>
      </c>
      <c r="I2264" s="4"/>
    </row>
    <row r="2265" spans="1:9" ht="45">
      <c r="A2265" s="6">
        <v>2263</v>
      </c>
      <c r="B2265" s="65" t="s">
        <v>2212</v>
      </c>
      <c r="C2265" s="25" t="str">
        <f>IF(D2265=2,"NO","YES")</f>
        <v>YES</v>
      </c>
      <c r="D2265" s="66">
        <f t="shared" si="45"/>
        <v>1.03</v>
      </c>
      <c r="E2265" s="1">
        <v>2.5441000000000003</v>
      </c>
      <c r="F2265" s="26">
        <v>7004</v>
      </c>
      <c r="G2265" s="425">
        <v>42570</v>
      </c>
      <c r="H2265" s="3" t="s">
        <v>2173</v>
      </c>
      <c r="I2265" s="4"/>
    </row>
    <row r="2266" spans="1:9" ht="45">
      <c r="A2266" s="6">
        <v>2264</v>
      </c>
      <c r="B2266" s="65" t="s">
        <v>2213</v>
      </c>
      <c r="C2266" s="25" t="str">
        <f>IF(D2266=2,"NO","YES")</f>
        <v>YES</v>
      </c>
      <c r="D2266" s="66">
        <f t="shared" si="45"/>
        <v>0.74</v>
      </c>
      <c r="E2266" s="1">
        <v>1.8278000000000001</v>
      </c>
      <c r="F2266" s="26">
        <v>5032</v>
      </c>
      <c r="G2266" s="425">
        <v>42570</v>
      </c>
      <c r="H2266" s="3" t="s">
        <v>2173</v>
      </c>
      <c r="I2266" s="4"/>
    </row>
    <row r="2267" spans="1:9" ht="45">
      <c r="A2267" s="6">
        <v>2265</v>
      </c>
      <c r="B2267" s="65" t="s">
        <v>2052</v>
      </c>
      <c r="C2267" s="25" t="str">
        <f>IF(D2267=2,"NO","YES")</f>
        <v>YES</v>
      </c>
      <c r="D2267" s="66">
        <f t="shared" si="45"/>
        <v>0.05</v>
      </c>
      <c r="E2267" s="1">
        <v>0.12350000000000001</v>
      </c>
      <c r="F2267" s="26">
        <v>340</v>
      </c>
      <c r="G2267" s="425">
        <v>42570</v>
      </c>
      <c r="H2267" s="3" t="s">
        <v>2173</v>
      </c>
      <c r="I2267" s="4"/>
    </row>
    <row r="2268" spans="1:9" ht="45">
      <c r="A2268" s="6">
        <v>2266</v>
      </c>
      <c r="B2268" s="65" t="s">
        <v>2214</v>
      </c>
      <c r="C2268" s="25" t="str">
        <f>IF(D2268=2,"NO","YES")</f>
        <v>YES</v>
      </c>
      <c r="D2268" s="66">
        <f t="shared" si="45"/>
        <v>0.05</v>
      </c>
      <c r="E2268" s="1">
        <v>0.12350000000000001</v>
      </c>
      <c r="F2268" s="26">
        <v>340</v>
      </c>
      <c r="G2268" s="425">
        <v>42570</v>
      </c>
      <c r="H2268" s="3" t="s">
        <v>2173</v>
      </c>
      <c r="I2268" s="4"/>
    </row>
    <row r="2269" spans="1:9" ht="45">
      <c r="A2269" s="6">
        <v>2267</v>
      </c>
      <c r="B2269" s="65" t="s">
        <v>2215</v>
      </c>
      <c r="C2269" s="25" t="str">
        <f>IF(D2269=2,"NO","YES")</f>
        <v>YES</v>
      </c>
      <c r="D2269" s="66">
        <f t="shared" si="45"/>
        <v>0.21</v>
      </c>
      <c r="E2269" s="1">
        <v>0.51870000000000005</v>
      </c>
      <c r="F2269" s="26">
        <v>1428</v>
      </c>
      <c r="G2269" s="425">
        <v>42570</v>
      </c>
      <c r="H2269" s="3" t="s">
        <v>2173</v>
      </c>
      <c r="I2269" s="4"/>
    </row>
    <row r="2270" spans="1:9" ht="45">
      <c r="A2270" s="6">
        <v>2268</v>
      </c>
      <c r="B2270" s="65" t="s">
        <v>2216</v>
      </c>
      <c r="C2270" s="25" t="str">
        <f>IF(D2270=2,"NO","YES")</f>
        <v>NO</v>
      </c>
      <c r="D2270" s="66">
        <f t="shared" si="45"/>
        <v>2</v>
      </c>
      <c r="E2270" s="1">
        <v>4.9400000000000004</v>
      </c>
      <c r="F2270" s="26">
        <v>13600</v>
      </c>
      <c r="G2270" s="425">
        <v>42570</v>
      </c>
      <c r="H2270" s="3" t="s">
        <v>2173</v>
      </c>
      <c r="I2270" s="4"/>
    </row>
    <row r="2271" spans="1:9" ht="45">
      <c r="A2271" s="6">
        <v>2269</v>
      </c>
      <c r="B2271" s="65" t="s">
        <v>2217</v>
      </c>
      <c r="C2271" s="25" t="str">
        <f>IF(D2271=2,"NO","YES")</f>
        <v>NO</v>
      </c>
      <c r="D2271" s="66">
        <f t="shared" si="45"/>
        <v>2</v>
      </c>
      <c r="E2271" s="1">
        <v>4.9400000000000004</v>
      </c>
      <c r="F2271" s="26">
        <v>13600</v>
      </c>
      <c r="G2271" s="425">
        <v>42570</v>
      </c>
      <c r="H2271" s="3" t="s">
        <v>2173</v>
      </c>
      <c r="I2271" s="4"/>
    </row>
    <row r="2272" spans="1:9" ht="45">
      <c r="A2272" s="6">
        <v>2270</v>
      </c>
      <c r="B2272" s="65" t="s">
        <v>2218</v>
      </c>
      <c r="C2272" s="25" t="str">
        <f>IF(D2272=2,"NO","YES")</f>
        <v>YES</v>
      </c>
      <c r="D2272" s="66">
        <f t="shared" si="45"/>
        <v>0.17</v>
      </c>
      <c r="E2272" s="1">
        <v>0.41990000000000005</v>
      </c>
      <c r="F2272" s="26">
        <v>1156</v>
      </c>
      <c r="G2272" s="425">
        <v>42570</v>
      </c>
      <c r="H2272" s="3" t="s">
        <v>2173</v>
      </c>
      <c r="I2272" s="4"/>
    </row>
    <row r="2273" spans="1:9" ht="45">
      <c r="A2273" s="6">
        <v>2271</v>
      </c>
      <c r="B2273" s="65" t="s">
        <v>2219</v>
      </c>
      <c r="C2273" s="25" t="str">
        <f>IF(D2273=2,"NO","YES")</f>
        <v>YES</v>
      </c>
      <c r="D2273" s="66">
        <f t="shared" si="45"/>
        <v>0.47</v>
      </c>
      <c r="E2273" s="1">
        <v>1.1609</v>
      </c>
      <c r="F2273" s="26">
        <v>3196</v>
      </c>
      <c r="G2273" s="425">
        <v>42570</v>
      </c>
      <c r="H2273" s="3" t="s">
        <v>2173</v>
      </c>
      <c r="I2273" s="4"/>
    </row>
    <row r="2274" spans="1:9" ht="45">
      <c r="A2274" s="6">
        <v>2272</v>
      </c>
      <c r="B2274" s="65" t="s">
        <v>2220</v>
      </c>
      <c r="C2274" s="25" t="str">
        <f>IF(D2274=2,"NO","YES")</f>
        <v>YES</v>
      </c>
      <c r="D2274" s="66">
        <f t="shared" si="45"/>
        <v>1.8</v>
      </c>
      <c r="E2274" s="1">
        <v>4.4460000000000006</v>
      </c>
      <c r="F2274" s="26">
        <v>12240</v>
      </c>
      <c r="G2274" s="425">
        <v>42570</v>
      </c>
      <c r="H2274" s="3" t="s">
        <v>2173</v>
      </c>
      <c r="I2274" s="4"/>
    </row>
    <row r="2275" spans="1:9">
      <c r="A2275" s="6">
        <v>2273</v>
      </c>
      <c r="B2275" s="38" t="s">
        <v>2221</v>
      </c>
      <c r="C2275" s="25" t="str">
        <f>IF(D2275=2,"NO","YES")</f>
        <v>YES</v>
      </c>
      <c r="D2275" s="39">
        <f t="shared" si="45"/>
        <v>0.9</v>
      </c>
      <c r="E2275" s="1">
        <v>2.2230000000000003</v>
      </c>
      <c r="F2275" s="39">
        <v>6120</v>
      </c>
      <c r="G2275" s="99">
        <v>42612</v>
      </c>
      <c r="H2275" s="3" t="s">
        <v>2173</v>
      </c>
      <c r="I2275" s="4"/>
    </row>
    <row r="2276" spans="1:9" ht="30">
      <c r="A2276" s="6">
        <v>2274</v>
      </c>
      <c r="B2276" s="84" t="s">
        <v>2222</v>
      </c>
      <c r="C2276" s="25" t="str">
        <f>IF(D2276=2,"NO","YES")</f>
        <v>YES</v>
      </c>
      <c r="D2276" s="85">
        <f t="shared" si="45"/>
        <v>0.19</v>
      </c>
      <c r="E2276" s="1">
        <v>0.46930000000000005</v>
      </c>
      <c r="F2276" s="26">
        <v>1292</v>
      </c>
      <c r="G2276" s="95">
        <v>42711</v>
      </c>
      <c r="H2276" s="3" t="s">
        <v>2173</v>
      </c>
      <c r="I2276" s="4"/>
    </row>
    <row r="2277" spans="1:9" ht="30">
      <c r="A2277" s="6">
        <v>2275</v>
      </c>
      <c r="B2277" s="84" t="s">
        <v>2223</v>
      </c>
      <c r="C2277" s="25" t="str">
        <f>IF(D2277=2,"NO","YES")</f>
        <v>YES</v>
      </c>
      <c r="D2277" s="85">
        <f t="shared" si="45"/>
        <v>0.66</v>
      </c>
      <c r="E2277" s="1">
        <v>1.6302000000000003</v>
      </c>
      <c r="F2277" s="26">
        <v>4488</v>
      </c>
      <c r="G2277" s="95">
        <v>42711</v>
      </c>
      <c r="H2277" s="3" t="s">
        <v>2173</v>
      </c>
      <c r="I2277" s="4"/>
    </row>
    <row r="2278" spans="1:9" ht="45">
      <c r="A2278" s="6">
        <v>2276</v>
      </c>
      <c r="B2278" s="86" t="s">
        <v>2224</v>
      </c>
      <c r="C2278" s="25" t="str">
        <f>IF(D2278=2,"NO","YES")</f>
        <v>YES</v>
      </c>
      <c r="D2278" s="85">
        <f t="shared" si="45"/>
        <v>0.56000000000000005</v>
      </c>
      <c r="E2278" s="1">
        <v>1.3832000000000002</v>
      </c>
      <c r="F2278" s="26">
        <v>3808</v>
      </c>
      <c r="G2278" s="95">
        <v>42711</v>
      </c>
      <c r="H2278" s="3" t="s">
        <v>2173</v>
      </c>
      <c r="I2278" s="4"/>
    </row>
    <row r="2279" spans="1:9" ht="45">
      <c r="A2279" s="6">
        <v>2277</v>
      </c>
      <c r="B2279" s="84" t="s">
        <v>2225</v>
      </c>
      <c r="C2279" s="25" t="str">
        <f>IF(D2279=2,"NO","YES")</f>
        <v>YES</v>
      </c>
      <c r="D2279" s="85">
        <f t="shared" si="45"/>
        <v>0.36</v>
      </c>
      <c r="E2279" s="1">
        <v>0.88919999999999999</v>
      </c>
      <c r="F2279" s="26">
        <v>2448</v>
      </c>
      <c r="G2279" s="95">
        <v>42711</v>
      </c>
      <c r="H2279" s="3" t="s">
        <v>2173</v>
      </c>
      <c r="I2279" s="4"/>
    </row>
    <row r="2280" spans="1:9" ht="45">
      <c r="A2280" s="6">
        <v>2278</v>
      </c>
      <c r="B2280" s="84" t="s">
        <v>2226</v>
      </c>
      <c r="C2280" s="25" t="str">
        <f>IF(D2280=2,"NO","YES")</f>
        <v>YES</v>
      </c>
      <c r="D2280" s="85">
        <f t="shared" si="45"/>
        <v>0.23</v>
      </c>
      <c r="E2280" s="1">
        <v>0.56810000000000005</v>
      </c>
      <c r="F2280" s="26">
        <v>1564</v>
      </c>
      <c r="G2280" s="95">
        <v>42711</v>
      </c>
      <c r="H2280" s="3" t="s">
        <v>2173</v>
      </c>
      <c r="I2280" s="4"/>
    </row>
    <row r="2281" spans="1:9" ht="30">
      <c r="A2281" s="6">
        <v>2279</v>
      </c>
      <c r="B2281" s="84" t="s">
        <v>2227</v>
      </c>
      <c r="C2281" s="25" t="str">
        <f>IF(D2281=2,"NO","YES")</f>
        <v>YES</v>
      </c>
      <c r="D2281" s="85">
        <f t="shared" si="45"/>
        <v>0.7</v>
      </c>
      <c r="E2281" s="1">
        <v>1.7290000000000001</v>
      </c>
      <c r="F2281" s="26">
        <v>4760</v>
      </c>
      <c r="G2281" s="95">
        <v>42711</v>
      </c>
      <c r="H2281" s="3" t="s">
        <v>2173</v>
      </c>
      <c r="I2281" s="4"/>
    </row>
    <row r="2282" spans="1:9" ht="30">
      <c r="A2282" s="6">
        <v>2280</v>
      </c>
      <c r="B2282" s="84" t="s">
        <v>2228</v>
      </c>
      <c r="C2282" s="25" t="str">
        <f>IF(D2282=2,"NO","YES")</f>
        <v>YES</v>
      </c>
      <c r="D2282" s="85">
        <f t="shared" si="45"/>
        <v>0.53</v>
      </c>
      <c r="E2282" s="1">
        <v>1.3091000000000002</v>
      </c>
      <c r="F2282" s="26">
        <v>3604</v>
      </c>
      <c r="G2282" s="95">
        <v>42711</v>
      </c>
      <c r="H2282" s="3" t="s">
        <v>2173</v>
      </c>
      <c r="I2282" s="4"/>
    </row>
    <row r="2283" spans="1:9" ht="45">
      <c r="A2283" s="6">
        <v>2281</v>
      </c>
      <c r="B2283" s="49" t="s">
        <v>2229</v>
      </c>
      <c r="C2283" s="25" t="str">
        <f>IF(D2283=2,"NO","YES")</f>
        <v>YES</v>
      </c>
      <c r="D2283" s="50">
        <f>F2283/6800</f>
        <v>1.54</v>
      </c>
      <c r="E2283" s="1">
        <v>3.8038000000000003</v>
      </c>
      <c r="F2283" s="26">
        <v>10472</v>
      </c>
      <c r="G2283" s="425">
        <v>42570</v>
      </c>
      <c r="H2283" s="3" t="s">
        <v>2230</v>
      </c>
      <c r="I2283" s="4"/>
    </row>
    <row r="2284" spans="1:9" ht="45">
      <c r="A2284" s="6">
        <v>2282</v>
      </c>
      <c r="B2284" s="49" t="s">
        <v>2231</v>
      </c>
      <c r="C2284" s="25" t="str">
        <f>IF(D2284=2,"NO","YES")</f>
        <v>YES</v>
      </c>
      <c r="D2284" s="50">
        <f t="shared" ref="D2284:D2308" si="46">F2284/6800</f>
        <v>1.54</v>
      </c>
      <c r="E2284" s="1">
        <v>3.8038000000000003</v>
      </c>
      <c r="F2284" s="26">
        <v>10472</v>
      </c>
      <c r="G2284" s="425">
        <v>42570</v>
      </c>
      <c r="H2284" s="3" t="s">
        <v>2230</v>
      </c>
      <c r="I2284" s="4"/>
    </row>
    <row r="2285" spans="1:9" ht="30">
      <c r="A2285" s="6">
        <v>2283</v>
      </c>
      <c r="B2285" s="49" t="s">
        <v>2232</v>
      </c>
      <c r="C2285" s="25" t="str">
        <f>IF(D2285=2,"NO","YES")</f>
        <v>YES</v>
      </c>
      <c r="D2285" s="50">
        <f t="shared" si="46"/>
        <v>0.84</v>
      </c>
      <c r="E2285" s="1">
        <v>2.0748000000000002</v>
      </c>
      <c r="F2285" s="26">
        <v>5712</v>
      </c>
      <c r="G2285" s="425">
        <v>42570</v>
      </c>
      <c r="H2285" s="3" t="s">
        <v>2230</v>
      </c>
      <c r="I2285" s="4"/>
    </row>
    <row r="2286" spans="1:9" ht="45">
      <c r="A2286" s="6">
        <v>2284</v>
      </c>
      <c r="B2286" s="49" t="s">
        <v>2233</v>
      </c>
      <c r="C2286" s="25" t="str">
        <f>IF(D2286=2,"NO","YES")</f>
        <v>YES</v>
      </c>
      <c r="D2286" s="50">
        <f t="shared" si="46"/>
        <v>1.04</v>
      </c>
      <c r="E2286" s="1">
        <v>2.5688000000000004</v>
      </c>
      <c r="F2286" s="26">
        <v>7072</v>
      </c>
      <c r="G2286" s="425">
        <v>42570</v>
      </c>
      <c r="H2286" s="3" t="s">
        <v>2230</v>
      </c>
      <c r="I2286" s="4"/>
    </row>
    <row r="2287" spans="1:9" ht="45">
      <c r="A2287" s="6">
        <v>2285</v>
      </c>
      <c r="B2287" s="49" t="s">
        <v>2234</v>
      </c>
      <c r="C2287" s="25" t="str">
        <f>IF(D2287=2,"NO","YES")</f>
        <v>YES</v>
      </c>
      <c r="D2287" s="50">
        <f t="shared" si="46"/>
        <v>1.05</v>
      </c>
      <c r="E2287" s="1">
        <v>2.5935000000000001</v>
      </c>
      <c r="F2287" s="26">
        <v>7140</v>
      </c>
      <c r="G2287" s="425">
        <v>42570</v>
      </c>
      <c r="H2287" s="3" t="s">
        <v>2230</v>
      </c>
      <c r="I2287" s="4"/>
    </row>
    <row r="2288" spans="1:9" ht="45">
      <c r="A2288" s="6">
        <v>2286</v>
      </c>
      <c r="B2288" s="49" t="s">
        <v>2235</v>
      </c>
      <c r="C2288" s="25" t="str">
        <f>IF(D2288=2,"NO","YES")</f>
        <v>YES</v>
      </c>
      <c r="D2288" s="50">
        <f t="shared" si="46"/>
        <v>1.54</v>
      </c>
      <c r="E2288" s="1">
        <v>3.8038000000000003</v>
      </c>
      <c r="F2288" s="26">
        <v>10472</v>
      </c>
      <c r="G2288" s="425">
        <v>42570</v>
      </c>
      <c r="H2288" s="3" t="s">
        <v>2230</v>
      </c>
      <c r="I2288" s="4"/>
    </row>
    <row r="2289" spans="1:9" ht="45">
      <c r="A2289" s="6">
        <v>2287</v>
      </c>
      <c r="B2289" s="49" t="s">
        <v>2236</v>
      </c>
      <c r="C2289" s="25" t="str">
        <f>IF(D2289=2,"NO","YES")</f>
        <v>YES</v>
      </c>
      <c r="D2289" s="50">
        <f t="shared" si="46"/>
        <v>1.05</v>
      </c>
      <c r="E2289" s="1">
        <v>2.5935000000000001</v>
      </c>
      <c r="F2289" s="26">
        <v>7140</v>
      </c>
      <c r="G2289" s="425">
        <v>42570</v>
      </c>
      <c r="H2289" s="3" t="s">
        <v>2230</v>
      </c>
      <c r="I2289" s="4"/>
    </row>
    <row r="2290" spans="1:9" ht="60">
      <c r="A2290" s="6">
        <v>2288</v>
      </c>
      <c r="B2290" s="49" t="s">
        <v>2237</v>
      </c>
      <c r="C2290" s="25" t="str">
        <f>IF(D2290=2,"NO","YES")</f>
        <v>NO</v>
      </c>
      <c r="D2290" s="50">
        <f t="shared" si="46"/>
        <v>2</v>
      </c>
      <c r="E2290" s="1">
        <v>4.9400000000000004</v>
      </c>
      <c r="F2290" s="26">
        <v>13600</v>
      </c>
      <c r="G2290" s="425">
        <v>42570</v>
      </c>
      <c r="H2290" s="3" t="s">
        <v>2230</v>
      </c>
      <c r="I2290" s="4"/>
    </row>
    <row r="2291" spans="1:9" ht="45">
      <c r="A2291" s="6">
        <v>2289</v>
      </c>
      <c r="B2291" s="49" t="s">
        <v>2238</v>
      </c>
      <c r="C2291" s="25" t="str">
        <f>IF(D2291=2,"NO","YES")</f>
        <v>YES</v>
      </c>
      <c r="D2291" s="50">
        <f t="shared" si="46"/>
        <v>1.78</v>
      </c>
      <c r="E2291" s="1">
        <v>4.3966000000000003</v>
      </c>
      <c r="F2291" s="26">
        <v>12104</v>
      </c>
      <c r="G2291" s="425">
        <v>42570</v>
      </c>
      <c r="H2291" s="3" t="s">
        <v>2230</v>
      </c>
      <c r="I2291" s="4"/>
    </row>
    <row r="2292" spans="1:9" ht="45">
      <c r="A2292" s="6">
        <v>2290</v>
      </c>
      <c r="B2292" s="49" t="s">
        <v>2239</v>
      </c>
      <c r="C2292" s="25" t="str">
        <f>IF(D2292=2,"NO","YES")</f>
        <v>YES</v>
      </c>
      <c r="D2292" s="50">
        <f t="shared" si="46"/>
        <v>0.98</v>
      </c>
      <c r="E2292" s="1">
        <v>2.4206000000000003</v>
      </c>
      <c r="F2292" s="26">
        <v>6664</v>
      </c>
      <c r="G2292" s="425">
        <v>42570</v>
      </c>
      <c r="H2292" s="3" t="s">
        <v>2230</v>
      </c>
      <c r="I2292" s="4"/>
    </row>
    <row r="2293" spans="1:9" ht="45">
      <c r="A2293" s="6">
        <v>2291</v>
      </c>
      <c r="B2293" s="49" t="s">
        <v>2240</v>
      </c>
      <c r="C2293" s="25" t="str">
        <f>IF(D2293=2,"NO","YES")</f>
        <v>YES</v>
      </c>
      <c r="D2293" s="50">
        <f t="shared" si="46"/>
        <v>0.32</v>
      </c>
      <c r="E2293" s="1">
        <v>0.7904000000000001</v>
      </c>
      <c r="F2293" s="26">
        <v>2176</v>
      </c>
      <c r="G2293" s="425">
        <v>42570</v>
      </c>
      <c r="H2293" s="3" t="s">
        <v>2230</v>
      </c>
      <c r="I2293" s="4"/>
    </row>
    <row r="2294" spans="1:9" ht="45">
      <c r="A2294" s="6">
        <v>2292</v>
      </c>
      <c r="B2294" s="49" t="s">
        <v>2241</v>
      </c>
      <c r="C2294" s="25" t="str">
        <f>IF(D2294=2,"NO","YES")</f>
        <v>NO</v>
      </c>
      <c r="D2294" s="50">
        <f t="shared" si="46"/>
        <v>2</v>
      </c>
      <c r="E2294" s="1">
        <v>4.9400000000000004</v>
      </c>
      <c r="F2294" s="26">
        <v>13600</v>
      </c>
      <c r="G2294" s="425">
        <v>42570</v>
      </c>
      <c r="H2294" s="3" t="s">
        <v>2230</v>
      </c>
      <c r="I2294" s="4"/>
    </row>
    <row r="2295" spans="1:9" ht="45">
      <c r="A2295" s="6">
        <v>2293</v>
      </c>
      <c r="B2295" s="49" t="s">
        <v>2242</v>
      </c>
      <c r="C2295" s="25" t="str">
        <f>IF(D2295=2,"NO","YES")</f>
        <v>NO</v>
      </c>
      <c r="D2295" s="50">
        <f t="shared" si="46"/>
        <v>2</v>
      </c>
      <c r="E2295" s="1">
        <v>4.9400000000000004</v>
      </c>
      <c r="F2295" s="26">
        <v>13600</v>
      </c>
      <c r="G2295" s="425">
        <v>42570</v>
      </c>
      <c r="H2295" s="3" t="s">
        <v>2230</v>
      </c>
      <c r="I2295" s="4"/>
    </row>
    <row r="2296" spans="1:9" ht="30">
      <c r="A2296" s="6">
        <v>2294</v>
      </c>
      <c r="B2296" s="49" t="s">
        <v>2243</v>
      </c>
      <c r="C2296" s="25" t="str">
        <f>IF(D2296=2,"NO","YES")</f>
        <v>YES</v>
      </c>
      <c r="D2296" s="50">
        <f t="shared" si="46"/>
        <v>1.69</v>
      </c>
      <c r="E2296" s="1">
        <v>4.1743000000000006</v>
      </c>
      <c r="F2296" s="26">
        <v>11492</v>
      </c>
      <c r="G2296" s="425">
        <v>42570</v>
      </c>
      <c r="H2296" s="3" t="s">
        <v>2230</v>
      </c>
      <c r="I2296" s="4"/>
    </row>
    <row r="2297" spans="1:9" ht="30">
      <c r="A2297" s="6">
        <v>2295</v>
      </c>
      <c r="B2297" s="49" t="s">
        <v>2244</v>
      </c>
      <c r="C2297" s="25" t="str">
        <f>IF(D2297=2,"NO","YES")</f>
        <v>YES</v>
      </c>
      <c r="D2297" s="50">
        <f t="shared" si="46"/>
        <v>1.24</v>
      </c>
      <c r="E2297" s="1">
        <v>3.0628000000000002</v>
      </c>
      <c r="F2297" s="26">
        <v>8432</v>
      </c>
      <c r="G2297" s="425">
        <v>42570</v>
      </c>
      <c r="H2297" s="3" t="s">
        <v>2230</v>
      </c>
      <c r="I2297" s="4"/>
    </row>
    <row r="2298" spans="1:9" ht="45">
      <c r="A2298" s="6">
        <v>2296</v>
      </c>
      <c r="B2298" s="49" t="s">
        <v>2245</v>
      </c>
      <c r="C2298" s="25" t="str">
        <f>IF(D2298=2,"NO","YES")</f>
        <v>YES</v>
      </c>
      <c r="D2298" s="50">
        <f t="shared" si="46"/>
        <v>0.57999999999999996</v>
      </c>
      <c r="E2298" s="1">
        <v>1.4326000000000001</v>
      </c>
      <c r="F2298" s="26">
        <v>3944</v>
      </c>
      <c r="G2298" s="425">
        <v>42570</v>
      </c>
      <c r="H2298" s="3" t="s">
        <v>2230</v>
      </c>
      <c r="I2298" s="4"/>
    </row>
    <row r="2299" spans="1:9" ht="30">
      <c r="A2299" s="6">
        <v>2297</v>
      </c>
      <c r="B2299" s="87" t="s">
        <v>2246</v>
      </c>
      <c r="C2299" s="25" t="str">
        <f>IF(D2299=2,"NO","YES")</f>
        <v>NO</v>
      </c>
      <c r="D2299" s="50">
        <f t="shared" si="46"/>
        <v>2</v>
      </c>
      <c r="E2299" s="1">
        <v>4.9400000000000004</v>
      </c>
      <c r="F2299" s="26">
        <v>13600</v>
      </c>
      <c r="G2299" s="95">
        <v>42711</v>
      </c>
      <c r="H2299" s="3" t="s">
        <v>2230</v>
      </c>
      <c r="I2299" s="4"/>
    </row>
    <row r="2300" spans="1:9" ht="45">
      <c r="A2300" s="6">
        <v>2298</v>
      </c>
      <c r="B2300" s="87" t="s">
        <v>2247</v>
      </c>
      <c r="C2300" s="25" t="str">
        <f>IF(D2300=2,"NO","YES")</f>
        <v>NO</v>
      </c>
      <c r="D2300" s="50">
        <f t="shared" si="46"/>
        <v>2</v>
      </c>
      <c r="E2300" s="1">
        <v>4.9400000000000004</v>
      </c>
      <c r="F2300" s="26">
        <v>13600</v>
      </c>
      <c r="G2300" s="95">
        <v>42711</v>
      </c>
      <c r="H2300" s="3" t="s">
        <v>2230</v>
      </c>
      <c r="I2300" s="4"/>
    </row>
    <row r="2301" spans="1:9" ht="45">
      <c r="A2301" s="6">
        <v>2299</v>
      </c>
      <c r="B2301" s="87" t="s">
        <v>2248</v>
      </c>
      <c r="C2301" s="25" t="str">
        <f>IF(D2301=2,"NO","YES")</f>
        <v>YES</v>
      </c>
      <c r="D2301" s="50">
        <f t="shared" si="46"/>
        <v>1.68</v>
      </c>
      <c r="E2301" s="1">
        <v>4.1496000000000004</v>
      </c>
      <c r="F2301" s="26">
        <v>11424</v>
      </c>
      <c r="G2301" s="95">
        <v>42711</v>
      </c>
      <c r="H2301" s="3" t="s">
        <v>2230</v>
      </c>
      <c r="I2301" s="4"/>
    </row>
    <row r="2302" spans="1:9" ht="30">
      <c r="A2302" s="6">
        <v>2300</v>
      </c>
      <c r="B2302" s="87" t="s">
        <v>2249</v>
      </c>
      <c r="C2302" s="25" t="str">
        <f>IF(D2302=2,"NO","YES")</f>
        <v>YES</v>
      </c>
      <c r="D2302" s="50">
        <f t="shared" si="46"/>
        <v>1.54</v>
      </c>
      <c r="E2302" s="1">
        <v>3.8038000000000003</v>
      </c>
      <c r="F2302" s="26">
        <v>10472</v>
      </c>
      <c r="G2302" s="95">
        <v>42711</v>
      </c>
      <c r="H2302" s="3" t="s">
        <v>2230</v>
      </c>
      <c r="I2302" s="4"/>
    </row>
    <row r="2303" spans="1:9" ht="30">
      <c r="A2303" s="6">
        <v>2301</v>
      </c>
      <c r="B2303" s="87" t="s">
        <v>2250</v>
      </c>
      <c r="C2303" s="25" t="str">
        <f>IF(D2303=2,"NO","YES")</f>
        <v>YES</v>
      </c>
      <c r="D2303" s="50">
        <f t="shared" si="46"/>
        <v>1.05</v>
      </c>
      <c r="E2303" s="1">
        <v>2.5935000000000001</v>
      </c>
      <c r="F2303" s="26">
        <v>7140</v>
      </c>
      <c r="G2303" s="95">
        <v>42711</v>
      </c>
      <c r="H2303" s="3" t="s">
        <v>2230</v>
      </c>
      <c r="I2303" s="4"/>
    </row>
    <row r="2304" spans="1:9" ht="30">
      <c r="A2304" s="6">
        <v>2302</v>
      </c>
      <c r="B2304" s="87" t="s">
        <v>2251</v>
      </c>
      <c r="C2304" s="25" t="str">
        <f>IF(D2304=2,"NO","YES")</f>
        <v>YES</v>
      </c>
      <c r="D2304" s="50">
        <f t="shared" si="46"/>
        <v>0.96</v>
      </c>
      <c r="E2304" s="1">
        <v>2.3712</v>
      </c>
      <c r="F2304" s="26">
        <v>6528</v>
      </c>
      <c r="G2304" s="95">
        <v>42711</v>
      </c>
      <c r="H2304" s="3" t="s">
        <v>2230</v>
      </c>
      <c r="I2304" s="4"/>
    </row>
    <row r="2305" spans="1:9" ht="45">
      <c r="A2305" s="6">
        <v>2303</v>
      </c>
      <c r="B2305" s="87" t="s">
        <v>2252</v>
      </c>
      <c r="C2305" s="25" t="str">
        <f>IF(D2305=2,"NO","YES")</f>
        <v>YES</v>
      </c>
      <c r="D2305" s="50">
        <f t="shared" si="46"/>
        <v>0.84</v>
      </c>
      <c r="E2305" s="1">
        <v>2.0748000000000002</v>
      </c>
      <c r="F2305" s="26">
        <v>5712</v>
      </c>
      <c r="G2305" s="95">
        <v>42711</v>
      </c>
      <c r="H2305" s="3" t="s">
        <v>2230</v>
      </c>
      <c r="I2305" s="4"/>
    </row>
    <row r="2306" spans="1:9" ht="45">
      <c r="A2306" s="6">
        <v>2304</v>
      </c>
      <c r="B2306" s="87" t="s">
        <v>2253</v>
      </c>
      <c r="C2306" s="25" t="str">
        <f>IF(D2306=2,"NO","YES")</f>
        <v>YES</v>
      </c>
      <c r="D2306" s="50">
        <f t="shared" si="46"/>
        <v>0.4</v>
      </c>
      <c r="E2306" s="1">
        <v>0.9880000000000001</v>
      </c>
      <c r="F2306" s="26">
        <v>2720</v>
      </c>
      <c r="G2306" s="95">
        <v>42711</v>
      </c>
      <c r="H2306" s="3" t="s">
        <v>2230</v>
      </c>
      <c r="I2306" s="4"/>
    </row>
    <row r="2307" spans="1:9">
      <c r="A2307" s="6">
        <v>2305</v>
      </c>
      <c r="B2307" s="87" t="s">
        <v>2254</v>
      </c>
      <c r="C2307" s="25" t="str">
        <f>IF(D2307=2,"NO","YES")</f>
        <v>YES</v>
      </c>
      <c r="D2307" s="50">
        <f t="shared" si="46"/>
        <v>0.97</v>
      </c>
      <c r="E2307" s="1">
        <v>2.3959000000000001</v>
      </c>
      <c r="F2307" s="88">
        <v>6596</v>
      </c>
      <c r="G2307" s="95">
        <v>42711</v>
      </c>
      <c r="H2307" s="3" t="s">
        <v>2230</v>
      </c>
      <c r="I2307" s="4"/>
    </row>
    <row r="2308" spans="1:9" ht="45">
      <c r="A2308" s="6">
        <v>2306</v>
      </c>
      <c r="B2308" s="87" t="s">
        <v>2255</v>
      </c>
      <c r="C2308" s="25" t="str">
        <f>IF(D2308=2,"NO","YES")</f>
        <v>YES</v>
      </c>
      <c r="D2308" s="50">
        <f t="shared" si="46"/>
        <v>0.41</v>
      </c>
      <c r="E2308" s="1">
        <v>1.0126999999999999</v>
      </c>
      <c r="F2308" s="88">
        <v>2788</v>
      </c>
      <c r="G2308" s="95">
        <v>42711</v>
      </c>
      <c r="H2308" s="3" t="s">
        <v>2230</v>
      </c>
      <c r="I2308" s="4"/>
    </row>
    <row r="2309" spans="1:9" ht="30">
      <c r="A2309" s="6">
        <v>2307</v>
      </c>
      <c r="B2309" s="87" t="s">
        <v>2256</v>
      </c>
      <c r="C2309" s="25" t="str">
        <f>IF(D2309=2,"NO","YES")</f>
        <v>YES</v>
      </c>
      <c r="D2309" s="50">
        <f>F2309/6800</f>
        <v>1.86</v>
      </c>
      <c r="E2309" s="1">
        <v>4.5942000000000007</v>
      </c>
      <c r="F2309" s="59">
        <v>12648</v>
      </c>
      <c r="G2309" s="97">
        <v>42728</v>
      </c>
      <c r="H2309" s="3" t="s">
        <v>2230</v>
      </c>
      <c r="I2309" s="4"/>
    </row>
    <row r="2310" spans="1:9" ht="30">
      <c r="A2310" s="6">
        <v>2308</v>
      </c>
      <c r="B2310" s="87" t="s">
        <v>2257</v>
      </c>
      <c r="C2310" s="25" t="str">
        <f>IF(D2310=2,"NO","YES")</f>
        <v>YES</v>
      </c>
      <c r="D2310" s="50">
        <f>F2310/6800</f>
        <v>0.89</v>
      </c>
      <c r="E2310" s="1">
        <v>2.1983000000000001</v>
      </c>
      <c r="F2310" s="59">
        <v>6052</v>
      </c>
      <c r="G2310" s="97">
        <v>42728</v>
      </c>
      <c r="H2310" s="3" t="s">
        <v>2230</v>
      </c>
      <c r="I2310" s="4"/>
    </row>
    <row r="2311" spans="1:9" ht="30">
      <c r="A2311" s="6">
        <v>2309</v>
      </c>
      <c r="B2311" s="87" t="s">
        <v>2258</v>
      </c>
      <c r="C2311" s="25" t="str">
        <f>IF(D2311=2,"NO","YES")</f>
        <v>YES</v>
      </c>
      <c r="D2311" s="50">
        <f>F2311/6800</f>
        <v>0.25</v>
      </c>
      <c r="E2311" s="1">
        <v>0.61750000000000005</v>
      </c>
      <c r="F2311" s="59">
        <v>1700</v>
      </c>
      <c r="G2311" s="97">
        <v>42728</v>
      </c>
      <c r="H2311" s="3" t="s">
        <v>2230</v>
      </c>
      <c r="I2311" s="4"/>
    </row>
    <row r="2312" spans="1:9" ht="45">
      <c r="A2312" s="6">
        <v>2310</v>
      </c>
      <c r="B2312" s="25" t="s">
        <v>2259</v>
      </c>
      <c r="C2312" s="25" t="str">
        <f>IF(D2312=2,"NO","YES")</f>
        <v>YES</v>
      </c>
      <c r="D2312" s="25">
        <f t="shared" ref="D2312:D2352" si="47">F2312/6800</f>
        <v>0.4</v>
      </c>
      <c r="E2312" s="1">
        <v>0.9880000000000001</v>
      </c>
      <c r="F2312" s="75">
        <v>2720</v>
      </c>
      <c r="G2312" s="89">
        <v>42529</v>
      </c>
      <c r="H2312" s="3" t="s">
        <v>2260</v>
      </c>
      <c r="I2312" s="4"/>
    </row>
    <row r="2313" spans="1:9" ht="45">
      <c r="A2313" s="6">
        <v>2311</v>
      </c>
      <c r="B2313" s="90" t="s">
        <v>2261</v>
      </c>
      <c r="C2313" s="25" t="str">
        <f>IF(D2313=2,"NO","YES")</f>
        <v>YES</v>
      </c>
      <c r="D2313" s="25">
        <f t="shared" si="47"/>
        <v>0.98</v>
      </c>
      <c r="E2313" s="1">
        <v>2.4206000000000003</v>
      </c>
      <c r="F2313" s="75">
        <v>6664</v>
      </c>
      <c r="G2313" s="89">
        <v>42529</v>
      </c>
      <c r="H2313" s="3" t="s">
        <v>2260</v>
      </c>
      <c r="I2313" s="4"/>
    </row>
    <row r="2314" spans="1:9" ht="45">
      <c r="A2314" s="6">
        <v>2312</v>
      </c>
      <c r="B2314" s="90" t="s">
        <v>2262</v>
      </c>
      <c r="C2314" s="25" t="str">
        <f>IF(D2314=2,"NO","YES")</f>
        <v>YES</v>
      </c>
      <c r="D2314" s="25">
        <f t="shared" si="47"/>
        <v>0.32</v>
      </c>
      <c r="E2314" s="1">
        <v>0.7904000000000001</v>
      </c>
      <c r="F2314" s="75">
        <v>2176</v>
      </c>
      <c r="G2314" s="89">
        <v>42529</v>
      </c>
      <c r="H2314" s="3" t="s">
        <v>2260</v>
      </c>
      <c r="I2314" s="4"/>
    </row>
    <row r="2315" spans="1:9" ht="45">
      <c r="A2315" s="6">
        <v>2313</v>
      </c>
      <c r="B2315" s="25" t="s">
        <v>1713</v>
      </c>
      <c r="C2315" s="25" t="str">
        <f>IF(D2315=2,"NO","YES")</f>
        <v>YES</v>
      </c>
      <c r="D2315" s="25">
        <f t="shared" si="47"/>
        <v>0.37</v>
      </c>
      <c r="E2315" s="1">
        <v>0.91390000000000005</v>
      </c>
      <c r="F2315" s="75">
        <v>2516</v>
      </c>
      <c r="G2315" s="89">
        <v>42529</v>
      </c>
      <c r="H2315" s="3" t="s">
        <v>2260</v>
      </c>
      <c r="I2315" s="4"/>
    </row>
    <row r="2316" spans="1:9" ht="45">
      <c r="A2316" s="6">
        <v>2314</v>
      </c>
      <c r="B2316" s="90" t="s">
        <v>2263</v>
      </c>
      <c r="C2316" s="25" t="str">
        <f>IF(D2316=2,"NO","YES")</f>
        <v>YES</v>
      </c>
      <c r="D2316" s="25">
        <f t="shared" si="47"/>
        <v>1.23</v>
      </c>
      <c r="E2316" s="1">
        <v>3.0381</v>
      </c>
      <c r="F2316" s="75">
        <v>8364</v>
      </c>
      <c r="G2316" s="89">
        <v>42529</v>
      </c>
      <c r="H2316" s="3" t="s">
        <v>2260</v>
      </c>
      <c r="I2316" s="4"/>
    </row>
    <row r="2317" spans="1:9" ht="45">
      <c r="A2317" s="6">
        <v>2315</v>
      </c>
      <c r="B2317" s="90" t="s">
        <v>2264</v>
      </c>
      <c r="C2317" s="25" t="str">
        <f>IF(D2317=2,"NO","YES")</f>
        <v>YES</v>
      </c>
      <c r="D2317" s="25">
        <f t="shared" si="47"/>
        <v>0.76</v>
      </c>
      <c r="E2317" s="1">
        <v>1.8772000000000002</v>
      </c>
      <c r="F2317" s="75">
        <v>5168</v>
      </c>
      <c r="G2317" s="89">
        <v>42529</v>
      </c>
      <c r="H2317" s="3" t="s">
        <v>2260</v>
      </c>
      <c r="I2317" s="4"/>
    </row>
    <row r="2318" spans="1:9" ht="45">
      <c r="A2318" s="6">
        <v>2316</v>
      </c>
      <c r="B2318" s="90" t="s">
        <v>2265</v>
      </c>
      <c r="C2318" s="25" t="str">
        <f>IF(D2318=2,"NO","YES")</f>
        <v>YES</v>
      </c>
      <c r="D2318" s="25">
        <f t="shared" si="47"/>
        <v>0.14000000000000001</v>
      </c>
      <c r="E2318" s="1">
        <v>0.34580000000000005</v>
      </c>
      <c r="F2318" s="75">
        <v>952</v>
      </c>
      <c r="G2318" s="89">
        <v>42529</v>
      </c>
      <c r="H2318" s="3" t="s">
        <v>2260</v>
      </c>
      <c r="I2318" s="4"/>
    </row>
    <row r="2319" spans="1:9" ht="45">
      <c r="A2319" s="6">
        <v>2317</v>
      </c>
      <c r="B2319" s="90" t="s">
        <v>2266</v>
      </c>
      <c r="C2319" s="25" t="str">
        <f>IF(D2319=2,"NO","YES")</f>
        <v>YES</v>
      </c>
      <c r="D2319" s="25">
        <f t="shared" si="47"/>
        <v>0.81</v>
      </c>
      <c r="E2319" s="1">
        <v>2.0007000000000001</v>
      </c>
      <c r="F2319" s="75">
        <v>5508</v>
      </c>
      <c r="G2319" s="89">
        <v>42529</v>
      </c>
      <c r="H2319" s="3" t="s">
        <v>2260</v>
      </c>
      <c r="I2319" s="4"/>
    </row>
    <row r="2320" spans="1:9" ht="45">
      <c r="A2320" s="6">
        <v>2318</v>
      </c>
      <c r="B2320" s="90" t="s">
        <v>2267</v>
      </c>
      <c r="C2320" s="25" t="str">
        <f>IF(D2320=2,"NO","YES")</f>
        <v>YES</v>
      </c>
      <c r="D2320" s="25">
        <f t="shared" si="47"/>
        <v>0.26</v>
      </c>
      <c r="E2320" s="1">
        <v>0.6422000000000001</v>
      </c>
      <c r="F2320" s="75">
        <v>1768</v>
      </c>
      <c r="G2320" s="89">
        <v>42529</v>
      </c>
      <c r="H2320" s="3" t="s">
        <v>2260</v>
      </c>
      <c r="I2320" s="4"/>
    </row>
    <row r="2321" spans="1:9" ht="45">
      <c r="A2321" s="6">
        <v>2319</v>
      </c>
      <c r="B2321" s="90" t="s">
        <v>2268</v>
      </c>
      <c r="C2321" s="25" t="str">
        <f>IF(D2321=2,"NO","YES")</f>
        <v>YES</v>
      </c>
      <c r="D2321" s="25">
        <f t="shared" si="47"/>
        <v>0.45</v>
      </c>
      <c r="E2321" s="1">
        <v>1.1115000000000002</v>
      </c>
      <c r="F2321" s="75">
        <v>3060</v>
      </c>
      <c r="G2321" s="89">
        <v>42529</v>
      </c>
      <c r="H2321" s="3" t="s">
        <v>2260</v>
      </c>
      <c r="I2321" s="4"/>
    </row>
    <row r="2322" spans="1:9" ht="45">
      <c r="A2322" s="6">
        <v>2320</v>
      </c>
      <c r="B2322" s="90" t="s">
        <v>2269</v>
      </c>
      <c r="C2322" s="25" t="str">
        <f>IF(D2322=2,"NO","YES")</f>
        <v>YES</v>
      </c>
      <c r="D2322" s="25">
        <f t="shared" si="47"/>
        <v>1.47</v>
      </c>
      <c r="E2322" s="1">
        <v>3.6309</v>
      </c>
      <c r="F2322" s="75">
        <v>9996</v>
      </c>
      <c r="G2322" s="89">
        <v>42529</v>
      </c>
      <c r="H2322" s="3" t="s">
        <v>2260</v>
      </c>
      <c r="I2322" s="4"/>
    </row>
    <row r="2323" spans="1:9" ht="45">
      <c r="A2323" s="6">
        <v>2321</v>
      </c>
      <c r="B2323" s="90" t="s">
        <v>2270</v>
      </c>
      <c r="C2323" s="25" t="str">
        <f>IF(D2323=2,"NO","YES")</f>
        <v>YES</v>
      </c>
      <c r="D2323" s="25">
        <f t="shared" si="47"/>
        <v>0.82</v>
      </c>
      <c r="E2323" s="1">
        <v>2.0253999999999999</v>
      </c>
      <c r="F2323" s="75">
        <v>5576</v>
      </c>
      <c r="G2323" s="89">
        <v>42529</v>
      </c>
      <c r="H2323" s="3" t="s">
        <v>2260</v>
      </c>
      <c r="I2323" s="4"/>
    </row>
    <row r="2324" spans="1:9" ht="45">
      <c r="A2324" s="6">
        <v>2322</v>
      </c>
      <c r="B2324" s="90" t="s">
        <v>2271</v>
      </c>
      <c r="C2324" s="25" t="str">
        <f>IF(D2324=2,"NO","YES")</f>
        <v>YES</v>
      </c>
      <c r="D2324" s="25">
        <f t="shared" si="47"/>
        <v>0.17</v>
      </c>
      <c r="E2324" s="1">
        <v>0.41990000000000005</v>
      </c>
      <c r="F2324" s="75">
        <v>1156</v>
      </c>
      <c r="G2324" s="89">
        <v>42529</v>
      </c>
      <c r="H2324" s="3" t="s">
        <v>2260</v>
      </c>
      <c r="I2324" s="4"/>
    </row>
    <row r="2325" spans="1:9" ht="45">
      <c r="A2325" s="6">
        <v>2323</v>
      </c>
      <c r="B2325" s="90" t="s">
        <v>2272</v>
      </c>
      <c r="C2325" s="25" t="str">
        <f>IF(D2325=2,"NO","YES")</f>
        <v>YES</v>
      </c>
      <c r="D2325" s="25">
        <f t="shared" si="47"/>
        <v>0.62</v>
      </c>
      <c r="E2325" s="1">
        <v>1.5314000000000001</v>
      </c>
      <c r="F2325" s="75">
        <v>4216</v>
      </c>
      <c r="G2325" s="89">
        <v>42529</v>
      </c>
      <c r="H2325" s="3" t="s">
        <v>2260</v>
      </c>
      <c r="I2325" s="4"/>
    </row>
    <row r="2326" spans="1:9" ht="30">
      <c r="A2326" s="6">
        <v>2324</v>
      </c>
      <c r="B2326" s="90" t="s">
        <v>2273</v>
      </c>
      <c r="C2326" s="25" t="str">
        <f>IF(D2326=2,"NO","YES")</f>
        <v>YES</v>
      </c>
      <c r="D2326" s="25">
        <f t="shared" si="47"/>
        <v>0.61</v>
      </c>
      <c r="E2326" s="1">
        <v>1.5067000000000002</v>
      </c>
      <c r="F2326" s="75">
        <v>4148</v>
      </c>
      <c r="G2326" s="89">
        <v>42529</v>
      </c>
      <c r="H2326" s="3" t="s">
        <v>2260</v>
      </c>
      <c r="I2326" s="4"/>
    </row>
    <row r="2327" spans="1:9" ht="45">
      <c r="A2327" s="6">
        <v>2325</v>
      </c>
      <c r="B2327" s="90" t="s">
        <v>2274</v>
      </c>
      <c r="C2327" s="25" t="str">
        <f>IF(D2327=2,"NO","YES")</f>
        <v>YES</v>
      </c>
      <c r="D2327" s="25">
        <f t="shared" si="47"/>
        <v>1</v>
      </c>
      <c r="E2327" s="1">
        <v>2.4700000000000002</v>
      </c>
      <c r="F2327" s="75">
        <v>6800</v>
      </c>
      <c r="G2327" s="89">
        <v>42529</v>
      </c>
      <c r="H2327" s="3" t="s">
        <v>2260</v>
      </c>
      <c r="I2327" s="4"/>
    </row>
    <row r="2328" spans="1:9" ht="45">
      <c r="A2328" s="6">
        <v>2326</v>
      </c>
      <c r="B2328" s="90" t="s">
        <v>2275</v>
      </c>
      <c r="C2328" s="25" t="str">
        <f>IF(D2328=2,"NO","YES")</f>
        <v>YES</v>
      </c>
      <c r="D2328" s="25">
        <f t="shared" si="47"/>
        <v>0.93</v>
      </c>
      <c r="E2328" s="1">
        <v>2.2971000000000004</v>
      </c>
      <c r="F2328" s="75">
        <v>6324</v>
      </c>
      <c r="G2328" s="89">
        <v>42529</v>
      </c>
      <c r="H2328" s="3" t="s">
        <v>2260</v>
      </c>
      <c r="I2328" s="4"/>
    </row>
    <row r="2329" spans="1:9" ht="30">
      <c r="A2329" s="6">
        <v>2327</v>
      </c>
      <c r="B2329" s="90" t="s">
        <v>1578</v>
      </c>
      <c r="C2329" s="25" t="str">
        <f>IF(D2329=2,"NO","YES")</f>
        <v>YES</v>
      </c>
      <c r="D2329" s="25">
        <f t="shared" si="47"/>
        <v>0.13</v>
      </c>
      <c r="E2329" s="1">
        <v>0.32110000000000005</v>
      </c>
      <c r="F2329" s="75">
        <v>884</v>
      </c>
      <c r="G2329" s="89">
        <v>42529</v>
      </c>
      <c r="H2329" s="3" t="s">
        <v>2260</v>
      </c>
      <c r="I2329" s="4"/>
    </row>
    <row r="2330" spans="1:9" ht="45">
      <c r="A2330" s="6">
        <v>2328</v>
      </c>
      <c r="B2330" s="90" t="s">
        <v>2276</v>
      </c>
      <c r="C2330" s="25" t="str">
        <f>IF(D2330=2,"NO","YES")</f>
        <v>YES</v>
      </c>
      <c r="D2330" s="25">
        <f t="shared" si="47"/>
        <v>0.73</v>
      </c>
      <c r="E2330" s="1">
        <v>1.8031000000000001</v>
      </c>
      <c r="F2330" s="75">
        <v>4964</v>
      </c>
      <c r="G2330" s="89">
        <v>42529</v>
      </c>
      <c r="H2330" s="3" t="s">
        <v>2260</v>
      </c>
      <c r="I2330" s="4"/>
    </row>
    <row r="2331" spans="1:9" ht="45">
      <c r="A2331" s="6">
        <v>2329</v>
      </c>
      <c r="B2331" s="90" t="s">
        <v>2277</v>
      </c>
      <c r="C2331" s="25" t="str">
        <f>IF(D2331=2,"NO","YES")</f>
        <v>YES</v>
      </c>
      <c r="D2331" s="25">
        <f t="shared" si="47"/>
        <v>0.73</v>
      </c>
      <c r="E2331" s="1">
        <v>1.8031000000000001</v>
      </c>
      <c r="F2331" s="75">
        <v>4964</v>
      </c>
      <c r="G2331" s="89">
        <v>42529</v>
      </c>
      <c r="H2331" s="3" t="s">
        <v>2260</v>
      </c>
      <c r="I2331" s="4"/>
    </row>
    <row r="2332" spans="1:9">
      <c r="A2332" s="6">
        <v>2330</v>
      </c>
      <c r="B2332" s="38" t="s">
        <v>2278</v>
      </c>
      <c r="C2332" s="25" t="str">
        <f>IF(D2332=2,"NO","YES")</f>
        <v>NO</v>
      </c>
      <c r="D2332" s="39">
        <f t="shared" si="47"/>
        <v>2</v>
      </c>
      <c r="E2332" s="1">
        <v>4.9400000000000004</v>
      </c>
      <c r="F2332" s="39">
        <v>13600</v>
      </c>
      <c r="G2332" s="99">
        <v>42612</v>
      </c>
      <c r="H2332" s="3" t="s">
        <v>2260</v>
      </c>
      <c r="I2332" s="4"/>
    </row>
    <row r="2333" spans="1:9" ht="30">
      <c r="A2333" s="6">
        <v>2331</v>
      </c>
      <c r="B2333" s="86" t="s">
        <v>2279</v>
      </c>
      <c r="C2333" s="25" t="str">
        <f>IF(D2333=2,"NO","YES")</f>
        <v>YES</v>
      </c>
      <c r="D2333" s="85">
        <f t="shared" si="47"/>
        <v>0.54</v>
      </c>
      <c r="E2333" s="1">
        <v>1.3338000000000001</v>
      </c>
      <c r="F2333" s="30">
        <v>3672</v>
      </c>
      <c r="G2333" s="109">
        <v>42656</v>
      </c>
      <c r="H2333" s="3" t="s">
        <v>2260</v>
      </c>
      <c r="I2333" s="4"/>
    </row>
    <row r="2334" spans="1:9">
      <c r="A2334" s="6">
        <v>2332</v>
      </c>
      <c r="B2334" s="86" t="s">
        <v>2280</v>
      </c>
      <c r="C2334" s="25" t="str">
        <f>IF(D2334=2,"NO","YES")</f>
        <v>YES</v>
      </c>
      <c r="D2334" s="85">
        <f t="shared" si="47"/>
        <v>1.04</v>
      </c>
      <c r="E2334" s="1">
        <v>2.5688000000000004</v>
      </c>
      <c r="F2334" s="30">
        <v>7072</v>
      </c>
      <c r="G2334" s="109">
        <v>42656</v>
      </c>
      <c r="H2334" s="3" t="s">
        <v>2260</v>
      </c>
      <c r="I2334" s="4"/>
    </row>
    <row r="2335" spans="1:9" ht="45">
      <c r="A2335" s="6">
        <v>2333</v>
      </c>
      <c r="B2335" s="86" t="s">
        <v>2281</v>
      </c>
      <c r="C2335" s="25" t="str">
        <f>IF(D2335=2,"NO","YES")</f>
        <v>YES</v>
      </c>
      <c r="D2335" s="85">
        <f t="shared" si="47"/>
        <v>0.26</v>
      </c>
      <c r="E2335" s="1">
        <v>0.6422000000000001</v>
      </c>
      <c r="F2335" s="30">
        <v>1768</v>
      </c>
      <c r="G2335" s="109">
        <v>42656</v>
      </c>
      <c r="H2335" s="3" t="s">
        <v>2260</v>
      </c>
      <c r="I2335" s="4"/>
    </row>
    <row r="2336" spans="1:9" ht="30">
      <c r="A2336" s="6">
        <v>2334</v>
      </c>
      <c r="B2336" s="86" t="s">
        <v>2282</v>
      </c>
      <c r="C2336" s="25" t="str">
        <f>IF(D2336=2,"NO","YES")</f>
        <v>YES</v>
      </c>
      <c r="D2336" s="85">
        <f t="shared" si="47"/>
        <v>0.61</v>
      </c>
      <c r="E2336" s="1">
        <v>1.5067000000000002</v>
      </c>
      <c r="F2336" s="30">
        <v>4148</v>
      </c>
      <c r="G2336" s="109">
        <v>42656</v>
      </c>
      <c r="H2336" s="3" t="s">
        <v>2260</v>
      </c>
      <c r="I2336" s="4"/>
    </row>
    <row r="2337" spans="1:9" ht="30">
      <c r="A2337" s="6">
        <v>2335</v>
      </c>
      <c r="B2337" s="86" t="s">
        <v>2283</v>
      </c>
      <c r="C2337" s="25" t="str">
        <f>IF(D2337=2,"NO","YES")</f>
        <v>YES</v>
      </c>
      <c r="D2337" s="85">
        <f t="shared" si="47"/>
        <v>0.61</v>
      </c>
      <c r="E2337" s="1">
        <v>1.5067000000000002</v>
      </c>
      <c r="F2337" s="30">
        <v>4148</v>
      </c>
      <c r="G2337" s="109">
        <v>42656</v>
      </c>
      <c r="H2337" s="3" t="s">
        <v>2260</v>
      </c>
      <c r="I2337" s="4"/>
    </row>
    <row r="2338" spans="1:9">
      <c r="A2338" s="6">
        <v>2336</v>
      </c>
      <c r="B2338" s="86" t="s">
        <v>2284</v>
      </c>
      <c r="C2338" s="25" t="str">
        <f>IF(D2338=2,"NO","YES")</f>
        <v>YES</v>
      </c>
      <c r="D2338" s="85">
        <f t="shared" si="47"/>
        <v>0.91</v>
      </c>
      <c r="E2338" s="1">
        <v>2.2477000000000005</v>
      </c>
      <c r="F2338" s="30">
        <v>6188</v>
      </c>
      <c r="G2338" s="109">
        <v>42656</v>
      </c>
      <c r="H2338" s="3" t="s">
        <v>2260</v>
      </c>
      <c r="I2338" s="4"/>
    </row>
    <row r="2339" spans="1:9" ht="45">
      <c r="A2339" s="6">
        <v>2337</v>
      </c>
      <c r="B2339" s="86" t="s">
        <v>2285</v>
      </c>
      <c r="C2339" s="25" t="str">
        <f>IF(D2339=2,"NO","YES")</f>
        <v>YES</v>
      </c>
      <c r="D2339" s="85">
        <f t="shared" si="47"/>
        <v>0.28999999999999998</v>
      </c>
      <c r="E2339" s="1">
        <v>0.71630000000000005</v>
      </c>
      <c r="F2339" s="30">
        <v>1972</v>
      </c>
      <c r="G2339" s="109">
        <v>42656</v>
      </c>
      <c r="H2339" s="3" t="s">
        <v>2260</v>
      </c>
      <c r="I2339" s="4"/>
    </row>
    <row r="2340" spans="1:9" ht="30">
      <c r="A2340" s="6">
        <v>2338</v>
      </c>
      <c r="B2340" s="91" t="s">
        <v>2286</v>
      </c>
      <c r="C2340" s="25" t="str">
        <f>IF(D2340=2,"NO","YES")</f>
        <v>YES</v>
      </c>
      <c r="D2340" s="85">
        <f t="shared" si="47"/>
        <v>0.46</v>
      </c>
      <c r="E2340" s="1">
        <v>1.1362000000000001</v>
      </c>
      <c r="F2340" s="30">
        <v>3128</v>
      </c>
      <c r="G2340" s="109">
        <v>42656</v>
      </c>
      <c r="H2340" s="3" t="s">
        <v>2260</v>
      </c>
      <c r="I2340" s="4"/>
    </row>
    <row r="2341" spans="1:9" ht="30">
      <c r="A2341" s="6">
        <v>2339</v>
      </c>
      <c r="B2341" s="86" t="s">
        <v>2287</v>
      </c>
      <c r="C2341" s="25" t="str">
        <f>IF(D2341=2,"NO","YES")</f>
        <v>YES</v>
      </c>
      <c r="D2341" s="85">
        <f t="shared" si="47"/>
        <v>0.57999999999999996</v>
      </c>
      <c r="E2341" s="1">
        <v>1.4326000000000001</v>
      </c>
      <c r="F2341" s="30">
        <v>3944</v>
      </c>
      <c r="G2341" s="109">
        <v>42656</v>
      </c>
      <c r="H2341" s="3" t="s">
        <v>2260</v>
      </c>
      <c r="I2341" s="4"/>
    </row>
    <row r="2342" spans="1:9" ht="30">
      <c r="A2342" s="6">
        <v>2340</v>
      </c>
      <c r="B2342" s="86" t="s">
        <v>2288</v>
      </c>
      <c r="C2342" s="25" t="str">
        <f>IF(D2342=2,"NO","YES")</f>
        <v>YES</v>
      </c>
      <c r="D2342" s="85">
        <f t="shared" si="47"/>
        <v>0.61</v>
      </c>
      <c r="E2342" s="1">
        <v>1.5067000000000002</v>
      </c>
      <c r="F2342" s="30">
        <v>4148</v>
      </c>
      <c r="G2342" s="109">
        <v>42656</v>
      </c>
      <c r="H2342" s="3" t="s">
        <v>2260</v>
      </c>
      <c r="I2342" s="4"/>
    </row>
    <row r="2343" spans="1:9" ht="30">
      <c r="A2343" s="6">
        <v>2341</v>
      </c>
      <c r="B2343" s="86" t="s">
        <v>2289</v>
      </c>
      <c r="C2343" s="25" t="str">
        <f>IF(D2343=2,"NO","YES")</f>
        <v>YES</v>
      </c>
      <c r="D2343" s="85">
        <f t="shared" si="47"/>
        <v>0.46</v>
      </c>
      <c r="E2343" s="1">
        <v>1.1362000000000001</v>
      </c>
      <c r="F2343" s="30">
        <v>3128</v>
      </c>
      <c r="G2343" s="109">
        <v>42656</v>
      </c>
      <c r="H2343" s="3" t="s">
        <v>2260</v>
      </c>
      <c r="I2343" s="4"/>
    </row>
    <row r="2344" spans="1:9" ht="30">
      <c r="A2344" s="6">
        <v>2342</v>
      </c>
      <c r="B2344" s="86" t="s">
        <v>2290</v>
      </c>
      <c r="C2344" s="25" t="str">
        <f>IF(D2344=2,"NO","YES")</f>
        <v>YES</v>
      </c>
      <c r="D2344" s="85">
        <f t="shared" si="47"/>
        <v>0.82</v>
      </c>
      <c r="E2344" s="1">
        <v>2.0253999999999999</v>
      </c>
      <c r="F2344" s="30">
        <v>5576</v>
      </c>
      <c r="G2344" s="109">
        <v>42656</v>
      </c>
      <c r="H2344" s="3" t="s">
        <v>2260</v>
      </c>
      <c r="I2344" s="4"/>
    </row>
    <row r="2345" spans="1:9" ht="30">
      <c r="A2345" s="6">
        <v>2343</v>
      </c>
      <c r="B2345" s="86" t="s">
        <v>2291</v>
      </c>
      <c r="C2345" s="25" t="str">
        <f>IF(D2345=2,"NO","YES")</f>
        <v>YES</v>
      </c>
      <c r="D2345" s="85">
        <f t="shared" si="47"/>
        <v>0.99</v>
      </c>
      <c r="E2345" s="1">
        <v>2.4453</v>
      </c>
      <c r="F2345" s="30">
        <v>6732</v>
      </c>
      <c r="G2345" s="109">
        <v>42656</v>
      </c>
      <c r="H2345" s="3" t="s">
        <v>2260</v>
      </c>
      <c r="I2345" s="4"/>
    </row>
    <row r="2346" spans="1:9" ht="30">
      <c r="A2346" s="6">
        <v>2344</v>
      </c>
      <c r="B2346" s="86" t="s">
        <v>2292</v>
      </c>
      <c r="C2346" s="25" t="str">
        <f>IF(D2346=2,"NO","YES")</f>
        <v>YES</v>
      </c>
      <c r="D2346" s="85">
        <f t="shared" si="47"/>
        <v>0.49</v>
      </c>
      <c r="E2346" s="1">
        <v>1.2103000000000002</v>
      </c>
      <c r="F2346" s="30">
        <v>3332</v>
      </c>
      <c r="G2346" s="109">
        <v>42656</v>
      </c>
      <c r="H2346" s="3" t="s">
        <v>2260</v>
      </c>
      <c r="I2346" s="4"/>
    </row>
    <row r="2347" spans="1:9" ht="30">
      <c r="A2347" s="6">
        <v>2345</v>
      </c>
      <c r="B2347" s="86" t="s">
        <v>2293</v>
      </c>
      <c r="C2347" s="25" t="str">
        <f>IF(D2347=2,"NO","YES")</f>
        <v>YES</v>
      </c>
      <c r="D2347" s="85">
        <f t="shared" si="47"/>
        <v>0.32</v>
      </c>
      <c r="E2347" s="1">
        <v>0.7904000000000001</v>
      </c>
      <c r="F2347" s="30">
        <v>2176</v>
      </c>
      <c r="G2347" s="109">
        <v>42656</v>
      </c>
      <c r="H2347" s="3" t="s">
        <v>2260</v>
      </c>
      <c r="I2347" s="4"/>
    </row>
    <row r="2348" spans="1:9" ht="30">
      <c r="A2348" s="6">
        <v>2346</v>
      </c>
      <c r="B2348" s="86" t="s">
        <v>2294</v>
      </c>
      <c r="C2348" s="25" t="str">
        <f>IF(D2348=2,"NO","YES")</f>
        <v>YES</v>
      </c>
      <c r="D2348" s="85">
        <f t="shared" si="47"/>
        <v>0.26</v>
      </c>
      <c r="E2348" s="1">
        <v>0.6422000000000001</v>
      </c>
      <c r="F2348" s="30">
        <v>1768</v>
      </c>
      <c r="G2348" s="109">
        <v>42656</v>
      </c>
      <c r="H2348" s="3" t="s">
        <v>2260</v>
      </c>
      <c r="I2348" s="4"/>
    </row>
    <row r="2349" spans="1:9" ht="30">
      <c r="A2349" s="6">
        <v>2347</v>
      </c>
      <c r="B2349" s="86" t="s">
        <v>2295</v>
      </c>
      <c r="C2349" s="25" t="str">
        <f>IF(D2349=2,"NO","YES")</f>
        <v>YES</v>
      </c>
      <c r="D2349" s="85">
        <f t="shared" si="47"/>
        <v>0.81</v>
      </c>
      <c r="E2349" s="1">
        <v>2.0007000000000001</v>
      </c>
      <c r="F2349" s="30">
        <v>5508</v>
      </c>
      <c r="G2349" s="109">
        <v>42656</v>
      </c>
      <c r="H2349" s="3" t="s">
        <v>2260</v>
      </c>
      <c r="I2349" s="4"/>
    </row>
    <row r="2350" spans="1:9" ht="30">
      <c r="A2350" s="6">
        <v>2348</v>
      </c>
      <c r="B2350" s="86" t="s">
        <v>2296</v>
      </c>
      <c r="C2350" s="25" t="str">
        <f>IF(D2350=2,"NO","YES")</f>
        <v>YES</v>
      </c>
      <c r="D2350" s="85">
        <f t="shared" si="47"/>
        <v>0.57999999999999996</v>
      </c>
      <c r="E2350" s="1">
        <v>1.4326000000000001</v>
      </c>
      <c r="F2350" s="30">
        <v>3944</v>
      </c>
      <c r="G2350" s="109">
        <v>42656</v>
      </c>
      <c r="H2350" s="3" t="s">
        <v>2260</v>
      </c>
      <c r="I2350" s="4"/>
    </row>
    <row r="2351" spans="1:9" ht="30">
      <c r="A2351" s="6">
        <v>2349</v>
      </c>
      <c r="B2351" s="86" t="s">
        <v>2297</v>
      </c>
      <c r="C2351" s="25" t="str">
        <f>IF(D2351=2,"NO","YES")</f>
        <v>YES</v>
      </c>
      <c r="D2351" s="85">
        <f t="shared" si="47"/>
        <v>7.0000000000000007E-2</v>
      </c>
      <c r="E2351" s="1">
        <v>0.17290000000000003</v>
      </c>
      <c r="F2351" s="30">
        <v>476</v>
      </c>
      <c r="G2351" s="109">
        <v>42656</v>
      </c>
      <c r="H2351" s="3" t="s">
        <v>2260</v>
      </c>
      <c r="I2351" s="4"/>
    </row>
    <row r="2352" spans="1:9" ht="30">
      <c r="A2352" s="6">
        <v>2350</v>
      </c>
      <c r="B2352" s="86" t="s">
        <v>2298</v>
      </c>
      <c r="C2352" s="25" t="str">
        <f>IF(D2352=2,"NO","YES")</f>
        <v>YES</v>
      </c>
      <c r="D2352" s="85">
        <f t="shared" si="47"/>
        <v>0.91</v>
      </c>
      <c r="E2352" s="1">
        <v>2.2477000000000005</v>
      </c>
      <c r="F2352" s="30">
        <v>6188</v>
      </c>
      <c r="G2352" s="109">
        <v>42656</v>
      </c>
      <c r="H2352" s="3" t="s">
        <v>2260</v>
      </c>
      <c r="I2352" s="4"/>
    </row>
    <row r="2353" spans="1:9">
      <c r="A2353" s="6">
        <v>2351</v>
      </c>
      <c r="B2353" s="65" t="s">
        <v>2299</v>
      </c>
      <c r="C2353" s="25" t="str">
        <f>IF(D2353=2,"NO","YES")</f>
        <v>YES</v>
      </c>
      <c r="D2353" s="66">
        <f>F2353/6800</f>
        <v>0.24</v>
      </c>
      <c r="E2353" s="1">
        <v>0.59279999999999999</v>
      </c>
      <c r="F2353" s="75">
        <v>1632</v>
      </c>
      <c r="G2353" s="95">
        <v>42711</v>
      </c>
      <c r="H2353" s="3" t="s">
        <v>2260</v>
      </c>
      <c r="I2353" s="4"/>
    </row>
    <row r="2354" spans="1:9">
      <c r="A2354" s="6">
        <v>2352</v>
      </c>
      <c r="B2354" s="65" t="s">
        <v>2300</v>
      </c>
      <c r="C2354" s="25" t="str">
        <f>IF(D2354=2,"NO","YES")</f>
        <v>YES</v>
      </c>
      <c r="D2354" s="66">
        <f>F2354/6800</f>
        <v>0.12</v>
      </c>
      <c r="E2354" s="1">
        <v>0.2964</v>
      </c>
      <c r="F2354" s="75">
        <v>816</v>
      </c>
      <c r="G2354" s="95">
        <v>42711</v>
      </c>
      <c r="H2354" s="3" t="s">
        <v>2260</v>
      </c>
      <c r="I2354" s="4"/>
    </row>
    <row r="2355" spans="1:9" ht="30">
      <c r="A2355" s="6">
        <v>2353</v>
      </c>
      <c r="B2355" s="28" t="s">
        <v>2301</v>
      </c>
      <c r="C2355" s="25" t="str">
        <f>IF(D2355=2,"NO","YES")</f>
        <v>YES</v>
      </c>
      <c r="D2355" s="66">
        <f>F2355/6800</f>
        <v>7.0000000000000007E-2</v>
      </c>
      <c r="E2355" s="1">
        <v>0.17290000000000003</v>
      </c>
      <c r="F2355" s="26">
        <v>476</v>
      </c>
      <c r="G2355" s="95">
        <v>42711</v>
      </c>
      <c r="H2355" s="3" t="s">
        <v>2260</v>
      </c>
      <c r="I2355" s="4"/>
    </row>
    <row r="2356" spans="1:9">
      <c r="A2356" s="6">
        <v>2354</v>
      </c>
      <c r="B2356" s="32" t="s">
        <v>2302</v>
      </c>
      <c r="C2356" s="25" t="str">
        <f>IF(D2356=2,"NO","YES")</f>
        <v>YES</v>
      </c>
      <c r="D2356" s="66">
        <f>F2356/6800</f>
        <v>0.9</v>
      </c>
      <c r="E2356" s="1">
        <v>2.2230000000000003</v>
      </c>
      <c r="F2356" s="26">
        <v>6120</v>
      </c>
      <c r="G2356" s="95">
        <v>42711</v>
      </c>
      <c r="H2356" s="3" t="s">
        <v>2260</v>
      </c>
      <c r="I2356" s="4"/>
    </row>
    <row r="2357" spans="1:9" ht="45">
      <c r="A2357" s="6">
        <v>2355</v>
      </c>
      <c r="B2357" s="25" t="s">
        <v>2303</v>
      </c>
      <c r="C2357" s="25" t="str">
        <f>IF(D2357=2,"NO","YES")</f>
        <v>YES</v>
      </c>
      <c r="D2357" s="25">
        <f t="shared" ref="D2357:D2420" si="48">F2357/6800</f>
        <v>0.93</v>
      </c>
      <c r="E2357" s="1">
        <v>2.2971000000000004</v>
      </c>
      <c r="F2357" s="75">
        <v>6324</v>
      </c>
      <c r="G2357" s="89">
        <v>42529</v>
      </c>
      <c r="H2357" s="3" t="s">
        <v>2304</v>
      </c>
      <c r="I2357" s="4"/>
    </row>
    <row r="2358" spans="1:9" ht="45">
      <c r="A2358" s="6">
        <v>2356</v>
      </c>
      <c r="B2358" s="25" t="s">
        <v>2305</v>
      </c>
      <c r="C2358" s="25" t="str">
        <f>IF(D2358=2,"NO","YES")</f>
        <v>YES</v>
      </c>
      <c r="D2358" s="25">
        <f t="shared" si="48"/>
        <v>1.01</v>
      </c>
      <c r="E2358" s="1">
        <v>2.4947000000000004</v>
      </c>
      <c r="F2358" s="75">
        <v>6868</v>
      </c>
      <c r="G2358" s="89">
        <v>42529</v>
      </c>
      <c r="H2358" s="3" t="s">
        <v>2304</v>
      </c>
      <c r="I2358" s="4"/>
    </row>
    <row r="2359" spans="1:9" ht="30">
      <c r="A2359" s="6">
        <v>2357</v>
      </c>
      <c r="B2359" s="25" t="s">
        <v>2306</v>
      </c>
      <c r="C2359" s="25" t="str">
        <f>IF(D2359=2,"NO","YES")</f>
        <v>YES</v>
      </c>
      <c r="D2359" s="25">
        <f t="shared" si="48"/>
        <v>1</v>
      </c>
      <c r="E2359" s="1">
        <v>2.4700000000000002</v>
      </c>
      <c r="F2359" s="75">
        <v>6800</v>
      </c>
      <c r="G2359" s="89">
        <v>42529</v>
      </c>
      <c r="H2359" s="3" t="s">
        <v>2304</v>
      </c>
      <c r="I2359" s="4"/>
    </row>
    <row r="2360" spans="1:9" ht="45">
      <c r="A2360" s="6">
        <v>2358</v>
      </c>
      <c r="B2360" s="25" t="s">
        <v>2307</v>
      </c>
      <c r="C2360" s="25" t="str">
        <f>IF(D2360=2,"NO","YES")</f>
        <v>YES</v>
      </c>
      <c r="D2360" s="25">
        <f t="shared" si="48"/>
        <v>1.8</v>
      </c>
      <c r="E2360" s="1">
        <v>4.4460000000000006</v>
      </c>
      <c r="F2360" s="75">
        <v>12240</v>
      </c>
      <c r="G2360" s="89">
        <v>42529</v>
      </c>
      <c r="H2360" s="3" t="s">
        <v>2304</v>
      </c>
      <c r="I2360" s="4"/>
    </row>
    <row r="2361" spans="1:9" ht="45">
      <c r="A2361" s="6">
        <v>2359</v>
      </c>
      <c r="B2361" s="25" t="s">
        <v>2308</v>
      </c>
      <c r="C2361" s="25" t="str">
        <f>IF(D2361=2,"NO","YES")</f>
        <v>YES</v>
      </c>
      <c r="D2361" s="25">
        <f t="shared" si="48"/>
        <v>1.22</v>
      </c>
      <c r="E2361" s="1">
        <v>3.0134000000000003</v>
      </c>
      <c r="F2361" s="75">
        <v>8296</v>
      </c>
      <c r="G2361" s="89">
        <v>42529</v>
      </c>
      <c r="H2361" s="3" t="s">
        <v>2304</v>
      </c>
      <c r="I2361" s="4"/>
    </row>
    <row r="2362" spans="1:9" ht="45">
      <c r="A2362" s="6">
        <v>2360</v>
      </c>
      <c r="B2362" s="25" t="s">
        <v>2309</v>
      </c>
      <c r="C2362" s="25" t="str">
        <f>IF(D2362=2,"NO","YES")</f>
        <v>YES</v>
      </c>
      <c r="D2362" s="25">
        <f t="shared" si="48"/>
        <v>1.63</v>
      </c>
      <c r="E2362" s="1">
        <v>4.0261000000000005</v>
      </c>
      <c r="F2362" s="75">
        <v>11084</v>
      </c>
      <c r="G2362" s="89">
        <v>42529</v>
      </c>
      <c r="H2362" s="3" t="s">
        <v>2304</v>
      </c>
      <c r="I2362" s="4"/>
    </row>
    <row r="2363" spans="1:9" ht="45">
      <c r="A2363" s="6">
        <v>2361</v>
      </c>
      <c r="B2363" s="25" t="s">
        <v>2310</v>
      </c>
      <c r="C2363" s="25" t="str">
        <f>IF(D2363=2,"NO","YES")</f>
        <v>YES</v>
      </c>
      <c r="D2363" s="25">
        <f t="shared" si="48"/>
        <v>0.98</v>
      </c>
      <c r="E2363" s="1">
        <v>2.4206000000000003</v>
      </c>
      <c r="F2363" s="75">
        <v>6664</v>
      </c>
      <c r="G2363" s="89">
        <v>42529</v>
      </c>
      <c r="H2363" s="3" t="s">
        <v>2304</v>
      </c>
      <c r="I2363" s="4"/>
    </row>
    <row r="2364" spans="1:9" ht="45">
      <c r="A2364" s="6">
        <v>2362</v>
      </c>
      <c r="B2364" s="25" t="s">
        <v>2311</v>
      </c>
      <c r="C2364" s="25" t="str">
        <f>IF(D2364=2,"NO","YES")</f>
        <v>YES</v>
      </c>
      <c r="D2364" s="25">
        <f t="shared" si="48"/>
        <v>1.8</v>
      </c>
      <c r="E2364" s="1">
        <v>4.4460000000000006</v>
      </c>
      <c r="F2364" s="75">
        <v>12240</v>
      </c>
      <c r="G2364" s="89">
        <v>42529</v>
      </c>
      <c r="H2364" s="3" t="s">
        <v>2304</v>
      </c>
      <c r="I2364" s="4"/>
    </row>
    <row r="2365" spans="1:9" ht="30">
      <c r="A2365" s="6">
        <v>2363</v>
      </c>
      <c r="B2365" s="25" t="s">
        <v>2312</v>
      </c>
      <c r="C2365" s="25" t="str">
        <f>IF(D2365=2,"NO","YES")</f>
        <v>YES</v>
      </c>
      <c r="D2365" s="25">
        <f t="shared" si="48"/>
        <v>0.89</v>
      </c>
      <c r="E2365" s="1">
        <v>2.1983000000000001</v>
      </c>
      <c r="F2365" s="75">
        <v>6052</v>
      </c>
      <c r="G2365" s="89">
        <v>42529</v>
      </c>
      <c r="H2365" s="3" t="s">
        <v>2304</v>
      </c>
      <c r="I2365" s="4"/>
    </row>
    <row r="2366" spans="1:9" ht="30">
      <c r="A2366" s="6">
        <v>2364</v>
      </c>
      <c r="B2366" s="25" t="s">
        <v>2313</v>
      </c>
      <c r="C2366" s="25" t="str">
        <f>IF(D2366=2,"NO","YES")</f>
        <v>YES</v>
      </c>
      <c r="D2366" s="25">
        <f t="shared" si="48"/>
        <v>0.47</v>
      </c>
      <c r="E2366" s="1">
        <v>1.1609</v>
      </c>
      <c r="F2366" s="75">
        <v>3196</v>
      </c>
      <c r="G2366" s="89">
        <v>42529</v>
      </c>
      <c r="H2366" s="3" t="s">
        <v>2304</v>
      </c>
      <c r="I2366" s="4"/>
    </row>
    <row r="2367" spans="1:9" ht="45">
      <c r="A2367" s="6">
        <v>2365</v>
      </c>
      <c r="B2367" s="25" t="s">
        <v>2314</v>
      </c>
      <c r="C2367" s="25" t="str">
        <f>IF(D2367=2,"NO","YES")</f>
        <v>NO</v>
      </c>
      <c r="D2367" s="25">
        <f t="shared" si="48"/>
        <v>2</v>
      </c>
      <c r="E2367" s="1">
        <v>4.9400000000000004</v>
      </c>
      <c r="F2367" s="75">
        <v>13600</v>
      </c>
      <c r="G2367" s="89">
        <v>42529</v>
      </c>
      <c r="H2367" s="3" t="s">
        <v>2304</v>
      </c>
      <c r="I2367" s="4"/>
    </row>
    <row r="2368" spans="1:9" ht="30">
      <c r="A2368" s="6">
        <v>2366</v>
      </c>
      <c r="B2368" s="25" t="s">
        <v>1249</v>
      </c>
      <c r="C2368" s="25" t="str">
        <f>IF(D2368=2,"NO","YES")</f>
        <v>YES</v>
      </c>
      <c r="D2368" s="25">
        <f t="shared" si="48"/>
        <v>0.89</v>
      </c>
      <c r="E2368" s="1">
        <v>2.1983000000000001</v>
      </c>
      <c r="F2368" s="75">
        <v>6052</v>
      </c>
      <c r="G2368" s="89">
        <v>42529</v>
      </c>
      <c r="H2368" s="3" t="s">
        <v>2304</v>
      </c>
      <c r="I2368" s="4"/>
    </row>
    <row r="2369" spans="1:9" ht="45">
      <c r="A2369" s="6">
        <v>2367</v>
      </c>
      <c r="B2369" s="25" t="s">
        <v>2315</v>
      </c>
      <c r="C2369" s="25" t="str">
        <f>IF(D2369=2,"NO","YES")</f>
        <v>YES</v>
      </c>
      <c r="D2369" s="25">
        <f t="shared" si="48"/>
        <v>0.26</v>
      </c>
      <c r="E2369" s="1">
        <v>0.6422000000000001</v>
      </c>
      <c r="F2369" s="75">
        <v>1768</v>
      </c>
      <c r="G2369" s="89">
        <v>42529</v>
      </c>
      <c r="H2369" s="3" t="s">
        <v>2304</v>
      </c>
      <c r="I2369" s="4"/>
    </row>
    <row r="2370" spans="1:9" ht="45">
      <c r="A2370" s="6">
        <v>2368</v>
      </c>
      <c r="B2370" s="25" t="s">
        <v>2316</v>
      </c>
      <c r="C2370" s="25" t="str">
        <f>IF(D2370=2,"NO","YES")</f>
        <v>YES</v>
      </c>
      <c r="D2370" s="25">
        <f t="shared" si="48"/>
        <v>0.28999999999999998</v>
      </c>
      <c r="E2370" s="1">
        <v>0.71630000000000005</v>
      </c>
      <c r="F2370" s="75">
        <v>1972</v>
      </c>
      <c r="G2370" s="89">
        <v>42529</v>
      </c>
      <c r="H2370" s="3" t="s">
        <v>2304</v>
      </c>
      <c r="I2370" s="4"/>
    </row>
    <row r="2371" spans="1:9" ht="45">
      <c r="A2371" s="6">
        <v>2369</v>
      </c>
      <c r="B2371" s="25" t="s">
        <v>2317</v>
      </c>
      <c r="C2371" s="25" t="str">
        <f>IF(D2371=2,"NO","YES")</f>
        <v>YES</v>
      </c>
      <c r="D2371" s="25">
        <f t="shared" si="48"/>
        <v>0.11</v>
      </c>
      <c r="E2371" s="1">
        <v>0.2717</v>
      </c>
      <c r="F2371" s="75">
        <v>748</v>
      </c>
      <c r="G2371" s="89">
        <v>42529</v>
      </c>
      <c r="H2371" s="3" t="s">
        <v>2304</v>
      </c>
      <c r="I2371" s="4"/>
    </row>
    <row r="2372" spans="1:9" ht="45">
      <c r="A2372" s="6">
        <v>2370</v>
      </c>
      <c r="B2372" s="25" t="s">
        <v>2318</v>
      </c>
      <c r="C2372" s="25" t="str">
        <f>IF(D2372=2,"NO","YES")</f>
        <v>YES</v>
      </c>
      <c r="D2372" s="25">
        <f t="shared" si="48"/>
        <v>0.2</v>
      </c>
      <c r="E2372" s="1">
        <v>0.49400000000000005</v>
      </c>
      <c r="F2372" s="75">
        <v>1360</v>
      </c>
      <c r="G2372" s="89">
        <v>42529</v>
      </c>
      <c r="H2372" s="3" t="s">
        <v>2304</v>
      </c>
      <c r="I2372" s="4"/>
    </row>
    <row r="2373" spans="1:9" ht="45">
      <c r="A2373" s="6">
        <v>2371</v>
      </c>
      <c r="B2373" s="25" t="s">
        <v>2319</v>
      </c>
      <c r="C2373" s="25" t="str">
        <f>IF(D2373=2,"NO","YES")</f>
        <v>YES</v>
      </c>
      <c r="D2373" s="25">
        <f t="shared" si="48"/>
        <v>0.72</v>
      </c>
      <c r="E2373" s="1">
        <v>1.7784</v>
      </c>
      <c r="F2373" s="75">
        <v>4896</v>
      </c>
      <c r="G2373" s="89">
        <v>42529</v>
      </c>
      <c r="H2373" s="3" t="s">
        <v>2304</v>
      </c>
      <c r="I2373" s="4"/>
    </row>
    <row r="2374" spans="1:9" ht="45">
      <c r="A2374" s="6">
        <v>2372</v>
      </c>
      <c r="B2374" s="25" t="s">
        <v>2320</v>
      </c>
      <c r="C2374" s="25" t="str">
        <f>IF(D2374=2,"NO","YES")</f>
        <v>YES</v>
      </c>
      <c r="D2374" s="25">
        <f t="shared" si="48"/>
        <v>1.8</v>
      </c>
      <c r="E2374" s="1">
        <v>4.4460000000000006</v>
      </c>
      <c r="F2374" s="75">
        <v>12240</v>
      </c>
      <c r="G2374" s="89">
        <v>42529</v>
      </c>
      <c r="H2374" s="3" t="s">
        <v>2304</v>
      </c>
      <c r="I2374" s="4"/>
    </row>
    <row r="2375" spans="1:9" ht="45">
      <c r="A2375" s="6">
        <v>2373</v>
      </c>
      <c r="B2375" s="25" t="s">
        <v>2321</v>
      </c>
      <c r="C2375" s="25" t="str">
        <f>IF(D2375=2,"NO","YES")</f>
        <v>YES</v>
      </c>
      <c r="D2375" s="25">
        <f t="shared" si="48"/>
        <v>1.62</v>
      </c>
      <c r="E2375" s="1">
        <v>4.0014000000000003</v>
      </c>
      <c r="F2375" s="75">
        <v>11016</v>
      </c>
      <c r="G2375" s="89">
        <v>42529</v>
      </c>
      <c r="H2375" s="3" t="s">
        <v>2304</v>
      </c>
      <c r="I2375" s="4"/>
    </row>
    <row r="2376" spans="1:9" ht="45">
      <c r="A2376" s="6">
        <v>2374</v>
      </c>
      <c r="B2376" s="25" t="s">
        <v>2322</v>
      </c>
      <c r="C2376" s="25" t="str">
        <f>IF(D2376=2,"NO","YES")</f>
        <v>YES</v>
      </c>
      <c r="D2376" s="25">
        <f t="shared" si="48"/>
        <v>1.25</v>
      </c>
      <c r="E2376" s="1">
        <v>3.0875000000000004</v>
      </c>
      <c r="F2376" s="75">
        <v>8500</v>
      </c>
      <c r="G2376" s="89">
        <v>42529</v>
      </c>
      <c r="H2376" s="3" t="s">
        <v>2304</v>
      </c>
      <c r="I2376" s="4"/>
    </row>
    <row r="2377" spans="1:9" ht="45">
      <c r="A2377" s="6">
        <v>2375</v>
      </c>
      <c r="B2377" s="25" t="s">
        <v>2323</v>
      </c>
      <c r="C2377" s="25" t="str">
        <f>IF(D2377=2,"NO","YES")</f>
        <v>YES</v>
      </c>
      <c r="D2377" s="25">
        <f t="shared" si="48"/>
        <v>0.47</v>
      </c>
      <c r="E2377" s="1">
        <v>1.1609</v>
      </c>
      <c r="F2377" s="75">
        <v>3196</v>
      </c>
      <c r="G2377" s="89">
        <v>42529</v>
      </c>
      <c r="H2377" s="3" t="s">
        <v>2304</v>
      </c>
      <c r="I2377" s="4"/>
    </row>
    <row r="2378" spans="1:9" ht="45">
      <c r="A2378" s="6">
        <v>2376</v>
      </c>
      <c r="B2378" s="25" t="s">
        <v>2324</v>
      </c>
      <c r="C2378" s="25" t="str">
        <f>IF(D2378=2,"NO","YES")</f>
        <v>YES</v>
      </c>
      <c r="D2378" s="25">
        <f t="shared" si="48"/>
        <v>0.74</v>
      </c>
      <c r="E2378" s="1">
        <v>1.8278000000000001</v>
      </c>
      <c r="F2378" s="75">
        <v>5032</v>
      </c>
      <c r="G2378" s="89">
        <v>42529</v>
      </c>
      <c r="H2378" s="3" t="s">
        <v>2304</v>
      </c>
      <c r="I2378" s="4"/>
    </row>
    <row r="2379" spans="1:9" ht="30">
      <c r="A2379" s="6">
        <v>2377</v>
      </c>
      <c r="B2379" s="25" t="s">
        <v>1272</v>
      </c>
      <c r="C2379" s="25" t="str">
        <f>IF(D2379=2,"NO","YES")</f>
        <v>YES</v>
      </c>
      <c r="D2379" s="25">
        <f t="shared" si="48"/>
        <v>0.89</v>
      </c>
      <c r="E2379" s="1">
        <v>2.1983000000000001</v>
      </c>
      <c r="F2379" s="75">
        <v>6052</v>
      </c>
      <c r="G2379" s="89">
        <v>42529</v>
      </c>
      <c r="H2379" s="3" t="s">
        <v>2304</v>
      </c>
      <c r="I2379" s="4"/>
    </row>
    <row r="2380" spans="1:9" ht="45">
      <c r="A2380" s="6">
        <v>2378</v>
      </c>
      <c r="B2380" s="25" t="s">
        <v>2325</v>
      </c>
      <c r="C2380" s="25" t="str">
        <f>IF(D2380=2,"NO","YES")</f>
        <v>YES</v>
      </c>
      <c r="D2380" s="25">
        <f t="shared" si="48"/>
        <v>1.19</v>
      </c>
      <c r="E2380" s="1">
        <v>2.9393000000000002</v>
      </c>
      <c r="F2380" s="75">
        <v>8092</v>
      </c>
      <c r="G2380" s="89">
        <v>42529</v>
      </c>
      <c r="H2380" s="3" t="s">
        <v>2304</v>
      </c>
      <c r="I2380" s="4"/>
    </row>
    <row r="2381" spans="1:9" ht="45">
      <c r="A2381" s="6">
        <v>2379</v>
      </c>
      <c r="B2381" s="25" t="s">
        <v>2326</v>
      </c>
      <c r="C2381" s="25" t="str">
        <f>IF(D2381=2,"NO","YES")</f>
        <v>YES</v>
      </c>
      <c r="D2381" s="25">
        <f t="shared" si="48"/>
        <v>1.91</v>
      </c>
      <c r="E2381" s="1">
        <v>4.7176999999999998</v>
      </c>
      <c r="F2381" s="75">
        <v>12988</v>
      </c>
      <c r="G2381" s="89">
        <v>42529</v>
      </c>
      <c r="H2381" s="3" t="s">
        <v>2304</v>
      </c>
      <c r="I2381" s="4"/>
    </row>
    <row r="2382" spans="1:9" ht="45">
      <c r="A2382" s="6">
        <v>2380</v>
      </c>
      <c r="B2382" s="25" t="s">
        <v>2327</v>
      </c>
      <c r="C2382" s="25" t="str">
        <f>IF(D2382=2,"NO","YES")</f>
        <v>YES</v>
      </c>
      <c r="D2382" s="25">
        <f t="shared" si="48"/>
        <v>0.33</v>
      </c>
      <c r="E2382" s="1">
        <v>0.81510000000000016</v>
      </c>
      <c r="F2382" s="75">
        <v>2244</v>
      </c>
      <c r="G2382" s="89">
        <v>42529</v>
      </c>
      <c r="H2382" s="3" t="s">
        <v>2304</v>
      </c>
      <c r="I2382" s="4"/>
    </row>
    <row r="2383" spans="1:9" ht="45">
      <c r="A2383" s="6">
        <v>2381</v>
      </c>
      <c r="B2383" s="25" t="s">
        <v>2328</v>
      </c>
      <c r="C2383" s="25" t="str">
        <f>IF(D2383=2,"NO","YES")</f>
        <v>YES</v>
      </c>
      <c r="D2383" s="25">
        <f t="shared" si="48"/>
        <v>0.18</v>
      </c>
      <c r="E2383" s="1">
        <v>0.4446</v>
      </c>
      <c r="F2383" s="75">
        <v>1224</v>
      </c>
      <c r="G2383" s="89">
        <v>42529</v>
      </c>
      <c r="H2383" s="3" t="s">
        <v>2304</v>
      </c>
      <c r="I2383" s="4"/>
    </row>
    <row r="2384" spans="1:9" ht="45">
      <c r="A2384" s="6">
        <v>2382</v>
      </c>
      <c r="B2384" s="25" t="s">
        <v>2329</v>
      </c>
      <c r="C2384" s="25" t="str">
        <f>IF(D2384=2,"NO","YES")</f>
        <v>YES</v>
      </c>
      <c r="D2384" s="25">
        <f t="shared" si="48"/>
        <v>0.81</v>
      </c>
      <c r="E2384" s="1">
        <v>2.0007000000000001</v>
      </c>
      <c r="F2384" s="75">
        <v>5508</v>
      </c>
      <c r="G2384" s="89">
        <v>42529</v>
      </c>
      <c r="H2384" s="3" t="s">
        <v>2304</v>
      </c>
      <c r="I2384" s="4"/>
    </row>
    <row r="2385" spans="1:9" ht="45">
      <c r="A2385" s="6">
        <v>2383</v>
      </c>
      <c r="B2385" s="25" t="s">
        <v>2330</v>
      </c>
      <c r="C2385" s="25" t="str">
        <f>IF(D2385=2,"NO","YES")</f>
        <v>NO</v>
      </c>
      <c r="D2385" s="25">
        <f t="shared" si="48"/>
        <v>2</v>
      </c>
      <c r="E2385" s="1">
        <v>4.9400000000000004</v>
      </c>
      <c r="F2385" s="75">
        <v>13600</v>
      </c>
      <c r="G2385" s="89">
        <v>42529</v>
      </c>
      <c r="H2385" s="3" t="s">
        <v>2304</v>
      </c>
      <c r="I2385" s="4"/>
    </row>
    <row r="2386" spans="1:9" ht="45">
      <c r="A2386" s="6">
        <v>2384</v>
      </c>
      <c r="B2386" s="25" t="s">
        <v>2331</v>
      </c>
      <c r="C2386" s="25" t="str">
        <f>IF(D2386=2,"NO","YES")</f>
        <v>YES</v>
      </c>
      <c r="D2386" s="25">
        <f t="shared" si="48"/>
        <v>0.38</v>
      </c>
      <c r="E2386" s="1">
        <v>0.9386000000000001</v>
      </c>
      <c r="F2386" s="75">
        <v>2584</v>
      </c>
      <c r="G2386" s="89">
        <v>42529</v>
      </c>
      <c r="H2386" s="3" t="s">
        <v>2304</v>
      </c>
      <c r="I2386" s="4"/>
    </row>
    <row r="2387" spans="1:9" ht="45">
      <c r="A2387" s="6">
        <v>2385</v>
      </c>
      <c r="B2387" s="25" t="s">
        <v>2332</v>
      </c>
      <c r="C2387" s="25" t="str">
        <f>IF(D2387=2,"NO","YES")</f>
        <v>YES</v>
      </c>
      <c r="D2387" s="25">
        <f t="shared" si="48"/>
        <v>1.53</v>
      </c>
      <c r="E2387" s="1">
        <v>3.7791000000000006</v>
      </c>
      <c r="F2387" s="75">
        <v>10404</v>
      </c>
      <c r="G2387" s="89">
        <v>42529</v>
      </c>
      <c r="H2387" s="3" t="s">
        <v>2304</v>
      </c>
      <c r="I2387" s="4"/>
    </row>
    <row r="2388" spans="1:9" ht="45">
      <c r="A2388" s="6">
        <v>2386</v>
      </c>
      <c r="B2388" s="25" t="s">
        <v>2333</v>
      </c>
      <c r="C2388" s="25" t="str">
        <f>IF(D2388=2,"NO","YES")</f>
        <v>YES</v>
      </c>
      <c r="D2388" s="25">
        <f t="shared" si="48"/>
        <v>0.7</v>
      </c>
      <c r="E2388" s="1">
        <v>1.7290000000000001</v>
      </c>
      <c r="F2388" s="75">
        <v>4760</v>
      </c>
      <c r="G2388" s="89">
        <v>42529</v>
      </c>
      <c r="H2388" s="3" t="s">
        <v>2304</v>
      </c>
      <c r="I2388" s="4"/>
    </row>
    <row r="2389" spans="1:9" ht="45">
      <c r="A2389" s="6">
        <v>2387</v>
      </c>
      <c r="B2389" s="25" t="s">
        <v>2334</v>
      </c>
      <c r="C2389" s="25" t="str">
        <f>IF(D2389=2,"NO","YES")</f>
        <v>YES</v>
      </c>
      <c r="D2389" s="25">
        <f t="shared" si="48"/>
        <v>0.44</v>
      </c>
      <c r="E2389" s="1">
        <v>1.0868</v>
      </c>
      <c r="F2389" s="75">
        <v>2992</v>
      </c>
      <c r="G2389" s="89">
        <v>42529</v>
      </c>
      <c r="H2389" s="3" t="s">
        <v>2304</v>
      </c>
      <c r="I2389" s="4"/>
    </row>
    <row r="2390" spans="1:9" ht="30">
      <c r="A2390" s="6">
        <v>2388</v>
      </c>
      <c r="B2390" s="25" t="s">
        <v>2335</v>
      </c>
      <c r="C2390" s="25" t="str">
        <f>IF(D2390=2,"NO","YES")</f>
        <v>YES</v>
      </c>
      <c r="D2390" s="25">
        <f t="shared" si="48"/>
        <v>0.38</v>
      </c>
      <c r="E2390" s="1">
        <v>0.9386000000000001</v>
      </c>
      <c r="F2390" s="75">
        <v>2584</v>
      </c>
      <c r="G2390" s="89">
        <v>42529</v>
      </c>
      <c r="H2390" s="3" t="s">
        <v>2304</v>
      </c>
      <c r="I2390" s="4"/>
    </row>
    <row r="2391" spans="1:9" ht="45">
      <c r="A2391" s="6">
        <v>2389</v>
      </c>
      <c r="B2391" s="25" t="s">
        <v>2336</v>
      </c>
      <c r="C2391" s="25" t="str">
        <f>IF(D2391=2,"NO","YES")</f>
        <v>YES</v>
      </c>
      <c r="D2391" s="25">
        <f t="shared" si="48"/>
        <v>1.53</v>
      </c>
      <c r="E2391" s="1">
        <v>3.7791000000000006</v>
      </c>
      <c r="F2391" s="75">
        <v>10404</v>
      </c>
      <c r="G2391" s="89">
        <v>42529</v>
      </c>
      <c r="H2391" s="3" t="s">
        <v>2304</v>
      </c>
      <c r="I2391" s="4"/>
    </row>
    <row r="2392" spans="1:9" ht="45">
      <c r="A2392" s="6">
        <v>2390</v>
      </c>
      <c r="B2392" s="25" t="s">
        <v>2337</v>
      </c>
      <c r="C2392" s="25" t="str">
        <f>IF(D2392=2,"NO","YES")</f>
        <v>YES</v>
      </c>
      <c r="D2392" s="25">
        <f t="shared" si="48"/>
        <v>0.7</v>
      </c>
      <c r="E2392" s="1">
        <v>1.7290000000000001</v>
      </c>
      <c r="F2392" s="75">
        <v>4760</v>
      </c>
      <c r="G2392" s="89">
        <v>42529</v>
      </c>
      <c r="H2392" s="3" t="s">
        <v>2304</v>
      </c>
      <c r="I2392" s="4"/>
    </row>
    <row r="2393" spans="1:9" ht="45">
      <c r="A2393" s="6">
        <v>2391</v>
      </c>
      <c r="B2393" s="25" t="s">
        <v>2338</v>
      </c>
      <c r="C2393" s="25" t="str">
        <f>IF(D2393=2,"NO","YES")</f>
        <v>YES</v>
      </c>
      <c r="D2393" s="25">
        <f t="shared" si="48"/>
        <v>0.74</v>
      </c>
      <c r="E2393" s="1">
        <v>1.8278000000000001</v>
      </c>
      <c r="F2393" s="75">
        <v>5032</v>
      </c>
      <c r="G2393" s="89">
        <v>42529</v>
      </c>
      <c r="H2393" s="3" t="s">
        <v>2304</v>
      </c>
      <c r="I2393" s="4"/>
    </row>
    <row r="2394" spans="1:9" ht="45">
      <c r="A2394" s="6">
        <v>2392</v>
      </c>
      <c r="B2394" s="25" t="s">
        <v>2339</v>
      </c>
      <c r="C2394" s="25" t="str">
        <f>IF(D2394=2,"NO","YES")</f>
        <v>YES</v>
      </c>
      <c r="D2394" s="25">
        <f t="shared" si="48"/>
        <v>0.71</v>
      </c>
      <c r="E2394" s="1">
        <v>1.7537</v>
      </c>
      <c r="F2394" s="75">
        <v>4828</v>
      </c>
      <c r="G2394" s="89">
        <v>42529</v>
      </c>
      <c r="H2394" s="3" t="s">
        <v>2304</v>
      </c>
      <c r="I2394" s="4"/>
    </row>
    <row r="2395" spans="1:9" ht="45">
      <c r="A2395" s="6">
        <v>2393</v>
      </c>
      <c r="B2395" s="25" t="s">
        <v>2340</v>
      </c>
      <c r="C2395" s="25" t="str">
        <f>IF(D2395=2,"NO","YES")</f>
        <v>YES</v>
      </c>
      <c r="D2395" s="25">
        <f t="shared" si="48"/>
        <v>0.25</v>
      </c>
      <c r="E2395" s="1">
        <v>0.61750000000000005</v>
      </c>
      <c r="F2395" s="75">
        <v>1700</v>
      </c>
      <c r="G2395" s="89">
        <v>42529</v>
      </c>
      <c r="H2395" s="3" t="s">
        <v>2304</v>
      </c>
      <c r="I2395" s="4"/>
    </row>
    <row r="2396" spans="1:9" ht="45">
      <c r="A2396" s="6">
        <v>2394</v>
      </c>
      <c r="B2396" s="25" t="s">
        <v>2341</v>
      </c>
      <c r="C2396" s="25" t="str">
        <f>IF(D2396=2,"NO","YES")</f>
        <v>YES</v>
      </c>
      <c r="D2396" s="25">
        <f t="shared" si="48"/>
        <v>0.71</v>
      </c>
      <c r="E2396" s="1">
        <v>1.7537</v>
      </c>
      <c r="F2396" s="75">
        <v>4828</v>
      </c>
      <c r="G2396" s="89">
        <v>42529</v>
      </c>
      <c r="H2396" s="3" t="s">
        <v>2304</v>
      </c>
      <c r="I2396" s="4"/>
    </row>
    <row r="2397" spans="1:9" ht="45">
      <c r="A2397" s="6">
        <v>2395</v>
      </c>
      <c r="B2397" s="25" t="s">
        <v>2342</v>
      </c>
      <c r="C2397" s="25" t="str">
        <f>IF(D2397=2,"NO","YES")</f>
        <v>YES</v>
      </c>
      <c r="D2397" s="25">
        <f t="shared" si="48"/>
        <v>7.0000000000000007E-2</v>
      </c>
      <c r="E2397" s="1">
        <v>0.17290000000000003</v>
      </c>
      <c r="F2397" s="75">
        <v>476</v>
      </c>
      <c r="G2397" s="89">
        <v>42529</v>
      </c>
      <c r="H2397" s="3" t="s">
        <v>2304</v>
      </c>
      <c r="I2397" s="4"/>
    </row>
    <row r="2398" spans="1:9" ht="30">
      <c r="A2398" s="6">
        <v>2396</v>
      </c>
      <c r="B2398" s="25" t="s">
        <v>2343</v>
      </c>
      <c r="C2398" s="25" t="str">
        <f>IF(D2398=2,"NO","YES")</f>
        <v>YES</v>
      </c>
      <c r="D2398" s="25">
        <f t="shared" si="48"/>
        <v>1.52</v>
      </c>
      <c r="E2398" s="1">
        <v>3.7544000000000004</v>
      </c>
      <c r="F2398" s="75">
        <v>10336</v>
      </c>
      <c r="G2398" s="89">
        <v>42529</v>
      </c>
      <c r="H2398" s="3" t="s">
        <v>2304</v>
      </c>
      <c r="I2398" s="4"/>
    </row>
    <row r="2399" spans="1:9" ht="45">
      <c r="A2399" s="6">
        <v>2397</v>
      </c>
      <c r="B2399" s="25" t="s">
        <v>2344</v>
      </c>
      <c r="C2399" s="25" t="str">
        <f>IF(D2399=2,"NO","YES")</f>
        <v>YES</v>
      </c>
      <c r="D2399" s="25">
        <f t="shared" si="48"/>
        <v>1.34</v>
      </c>
      <c r="E2399" s="1">
        <v>3.3098000000000005</v>
      </c>
      <c r="F2399" s="75">
        <v>9112</v>
      </c>
      <c r="G2399" s="89">
        <v>42529</v>
      </c>
      <c r="H2399" s="3" t="s">
        <v>2304</v>
      </c>
      <c r="I2399" s="4"/>
    </row>
    <row r="2400" spans="1:9" ht="45">
      <c r="A2400" s="6">
        <v>2398</v>
      </c>
      <c r="B2400" s="25" t="s">
        <v>2345</v>
      </c>
      <c r="C2400" s="25" t="str">
        <f>IF(D2400=2,"NO","YES")</f>
        <v>YES</v>
      </c>
      <c r="D2400" s="25">
        <f t="shared" si="48"/>
        <v>1.3</v>
      </c>
      <c r="E2400" s="1">
        <v>3.2110000000000003</v>
      </c>
      <c r="F2400" s="75">
        <v>8840</v>
      </c>
      <c r="G2400" s="89">
        <v>42529</v>
      </c>
      <c r="H2400" s="3" t="s">
        <v>2304</v>
      </c>
      <c r="I2400" s="4"/>
    </row>
    <row r="2401" spans="1:9" ht="45">
      <c r="A2401" s="6">
        <v>2399</v>
      </c>
      <c r="B2401" s="25" t="s">
        <v>2346</v>
      </c>
      <c r="C2401" s="25" t="str">
        <f>IF(D2401=2,"NO","YES")</f>
        <v>YES</v>
      </c>
      <c r="D2401" s="25">
        <f t="shared" si="48"/>
        <v>0.26</v>
      </c>
      <c r="E2401" s="1">
        <v>0.6422000000000001</v>
      </c>
      <c r="F2401" s="75">
        <v>1768</v>
      </c>
      <c r="G2401" s="89">
        <v>42529</v>
      </c>
      <c r="H2401" s="3" t="s">
        <v>2304</v>
      </c>
      <c r="I2401" s="4"/>
    </row>
    <row r="2402" spans="1:9" ht="45">
      <c r="A2402" s="6">
        <v>2400</v>
      </c>
      <c r="B2402" s="25" t="s">
        <v>2347</v>
      </c>
      <c r="C2402" s="25" t="str">
        <f>IF(D2402=2,"NO","YES")</f>
        <v>YES</v>
      </c>
      <c r="D2402" s="25">
        <f t="shared" si="48"/>
        <v>0.14000000000000001</v>
      </c>
      <c r="E2402" s="1">
        <v>0.34580000000000005</v>
      </c>
      <c r="F2402" s="75">
        <v>952</v>
      </c>
      <c r="G2402" s="89">
        <v>42529</v>
      </c>
      <c r="H2402" s="3" t="s">
        <v>2304</v>
      </c>
      <c r="I2402" s="4"/>
    </row>
    <row r="2403" spans="1:9" ht="30">
      <c r="A2403" s="6">
        <v>2401</v>
      </c>
      <c r="B2403" s="25" t="s">
        <v>2348</v>
      </c>
      <c r="C2403" s="25" t="str">
        <f>IF(D2403=2,"NO","YES")</f>
        <v>YES</v>
      </c>
      <c r="D2403" s="25">
        <f t="shared" si="48"/>
        <v>0.43</v>
      </c>
      <c r="E2403" s="1">
        <v>1.0621</v>
      </c>
      <c r="F2403" s="75">
        <v>2924</v>
      </c>
      <c r="G2403" s="89">
        <v>42529</v>
      </c>
      <c r="H2403" s="3" t="s">
        <v>2304</v>
      </c>
      <c r="I2403" s="4"/>
    </row>
    <row r="2404" spans="1:9" ht="45">
      <c r="A2404" s="6">
        <v>2402</v>
      </c>
      <c r="B2404" s="25" t="s">
        <v>2349</v>
      </c>
      <c r="C2404" s="25" t="str">
        <f>IF(D2404=2,"NO","YES")</f>
        <v>NO</v>
      </c>
      <c r="D2404" s="25">
        <f t="shared" si="48"/>
        <v>2</v>
      </c>
      <c r="E2404" s="1">
        <v>4.9400000000000004</v>
      </c>
      <c r="F2404" s="75">
        <v>13600</v>
      </c>
      <c r="G2404" s="89">
        <v>42529</v>
      </c>
      <c r="H2404" s="3" t="s">
        <v>2304</v>
      </c>
      <c r="I2404" s="4"/>
    </row>
    <row r="2405" spans="1:9" ht="45">
      <c r="A2405" s="6">
        <v>2403</v>
      </c>
      <c r="B2405" s="25" t="s">
        <v>2350</v>
      </c>
      <c r="C2405" s="25" t="str">
        <f>IF(D2405=2,"NO","YES")</f>
        <v>NO</v>
      </c>
      <c r="D2405" s="25">
        <f t="shared" si="48"/>
        <v>2</v>
      </c>
      <c r="E2405" s="1">
        <v>4.9400000000000004</v>
      </c>
      <c r="F2405" s="75">
        <v>13600</v>
      </c>
      <c r="G2405" s="89">
        <v>42529</v>
      </c>
      <c r="H2405" s="3" t="s">
        <v>2304</v>
      </c>
      <c r="I2405" s="4"/>
    </row>
    <row r="2406" spans="1:9" ht="45">
      <c r="A2406" s="6">
        <v>2404</v>
      </c>
      <c r="B2406" s="25" t="s">
        <v>2351</v>
      </c>
      <c r="C2406" s="25" t="str">
        <f>IF(D2406=2,"NO","YES")</f>
        <v>YES</v>
      </c>
      <c r="D2406" s="25">
        <f t="shared" si="48"/>
        <v>0.74</v>
      </c>
      <c r="E2406" s="1">
        <v>1.8278000000000001</v>
      </c>
      <c r="F2406" s="75">
        <v>5032</v>
      </c>
      <c r="G2406" s="89">
        <v>42529</v>
      </c>
      <c r="H2406" s="3" t="s">
        <v>2304</v>
      </c>
      <c r="I2406" s="4"/>
    </row>
    <row r="2407" spans="1:9" ht="45">
      <c r="A2407" s="6">
        <v>2405</v>
      </c>
      <c r="B2407" s="25" t="s">
        <v>2352</v>
      </c>
      <c r="C2407" s="25" t="str">
        <f>IF(D2407=2,"NO","YES")</f>
        <v>YES</v>
      </c>
      <c r="D2407" s="25">
        <f t="shared" si="48"/>
        <v>0.28000000000000003</v>
      </c>
      <c r="E2407" s="1">
        <v>0.6916000000000001</v>
      </c>
      <c r="F2407" s="75">
        <v>1904</v>
      </c>
      <c r="G2407" s="89">
        <v>42529</v>
      </c>
      <c r="H2407" s="3" t="s">
        <v>2304</v>
      </c>
      <c r="I2407" s="4"/>
    </row>
    <row r="2408" spans="1:9" ht="45">
      <c r="A2408" s="6">
        <v>2406</v>
      </c>
      <c r="B2408" s="25" t="s">
        <v>2353</v>
      </c>
      <c r="C2408" s="25" t="str">
        <f>IF(D2408=2,"NO","YES")</f>
        <v>YES</v>
      </c>
      <c r="D2408" s="25">
        <f t="shared" si="48"/>
        <v>1.39</v>
      </c>
      <c r="E2408" s="1">
        <v>3.4333</v>
      </c>
      <c r="F2408" s="75">
        <v>9452</v>
      </c>
      <c r="G2408" s="89">
        <v>42529</v>
      </c>
      <c r="H2408" s="3" t="s">
        <v>2304</v>
      </c>
      <c r="I2408" s="4"/>
    </row>
    <row r="2409" spans="1:9" ht="45">
      <c r="A2409" s="6">
        <v>2407</v>
      </c>
      <c r="B2409" s="25" t="s">
        <v>2354</v>
      </c>
      <c r="C2409" s="25" t="str">
        <f>IF(D2409=2,"NO","YES")</f>
        <v>YES</v>
      </c>
      <c r="D2409" s="25">
        <f t="shared" si="48"/>
        <v>1.89</v>
      </c>
      <c r="E2409" s="1">
        <v>4.6683000000000003</v>
      </c>
      <c r="F2409" s="75">
        <v>12852</v>
      </c>
      <c r="G2409" s="89">
        <v>42529</v>
      </c>
      <c r="H2409" s="3" t="s">
        <v>2304</v>
      </c>
      <c r="I2409" s="4"/>
    </row>
    <row r="2410" spans="1:9" ht="45">
      <c r="A2410" s="6">
        <v>2408</v>
      </c>
      <c r="B2410" s="25" t="s">
        <v>2355</v>
      </c>
      <c r="C2410" s="25" t="str">
        <f>IF(D2410=2,"NO","YES")</f>
        <v>YES</v>
      </c>
      <c r="D2410" s="25">
        <f t="shared" si="48"/>
        <v>1.03</v>
      </c>
      <c r="E2410" s="1">
        <v>2.5441000000000003</v>
      </c>
      <c r="F2410" s="75">
        <v>7004</v>
      </c>
      <c r="G2410" s="89">
        <v>42529</v>
      </c>
      <c r="H2410" s="3" t="s">
        <v>2304</v>
      </c>
      <c r="I2410" s="4"/>
    </row>
    <row r="2411" spans="1:9" ht="45">
      <c r="A2411" s="6">
        <v>2409</v>
      </c>
      <c r="B2411" s="25" t="s">
        <v>2356</v>
      </c>
      <c r="C2411" s="25" t="str">
        <f>IF(D2411=2,"NO","YES")</f>
        <v>NO</v>
      </c>
      <c r="D2411" s="25">
        <f t="shared" si="48"/>
        <v>2</v>
      </c>
      <c r="E2411" s="1">
        <v>4.9400000000000004</v>
      </c>
      <c r="F2411" s="75">
        <v>13600</v>
      </c>
      <c r="G2411" s="89">
        <v>42529</v>
      </c>
      <c r="H2411" s="3" t="s">
        <v>2304</v>
      </c>
      <c r="I2411" s="4"/>
    </row>
    <row r="2412" spans="1:9" ht="45">
      <c r="A2412" s="6">
        <v>2410</v>
      </c>
      <c r="B2412" s="25" t="s">
        <v>2357</v>
      </c>
      <c r="C2412" s="25" t="str">
        <f>IF(D2412=2,"NO","YES")</f>
        <v>YES</v>
      </c>
      <c r="D2412" s="25">
        <f t="shared" si="48"/>
        <v>0.78</v>
      </c>
      <c r="E2412" s="1">
        <v>1.9266000000000003</v>
      </c>
      <c r="F2412" s="75">
        <v>5304</v>
      </c>
      <c r="G2412" s="89">
        <v>42529</v>
      </c>
      <c r="H2412" s="3" t="s">
        <v>2304</v>
      </c>
      <c r="I2412" s="4"/>
    </row>
    <row r="2413" spans="1:9" ht="45">
      <c r="A2413" s="6">
        <v>2411</v>
      </c>
      <c r="B2413" s="25" t="s">
        <v>2358</v>
      </c>
      <c r="C2413" s="25" t="str">
        <f>IF(D2413=2,"NO","YES")</f>
        <v>YES</v>
      </c>
      <c r="D2413" s="25">
        <f t="shared" si="48"/>
        <v>1.6</v>
      </c>
      <c r="E2413" s="1">
        <v>3.9520000000000004</v>
      </c>
      <c r="F2413" s="75">
        <v>10880</v>
      </c>
      <c r="G2413" s="89">
        <v>42529</v>
      </c>
      <c r="H2413" s="3" t="s">
        <v>2304</v>
      </c>
      <c r="I2413" s="4"/>
    </row>
    <row r="2414" spans="1:9" ht="45">
      <c r="A2414" s="6">
        <v>2412</v>
      </c>
      <c r="B2414" s="25" t="s">
        <v>2359</v>
      </c>
      <c r="C2414" s="25" t="str">
        <f>IF(D2414=2,"NO","YES")</f>
        <v>YES</v>
      </c>
      <c r="D2414" s="25">
        <f t="shared" si="48"/>
        <v>1.39</v>
      </c>
      <c r="E2414" s="1">
        <v>3.4333</v>
      </c>
      <c r="F2414" s="75">
        <v>9452</v>
      </c>
      <c r="G2414" s="89">
        <v>42529</v>
      </c>
      <c r="H2414" s="3" t="s">
        <v>2304</v>
      </c>
      <c r="I2414" s="4"/>
    </row>
    <row r="2415" spans="1:9" ht="45">
      <c r="A2415" s="6">
        <v>2413</v>
      </c>
      <c r="B2415" s="25" t="s">
        <v>2360</v>
      </c>
      <c r="C2415" s="25" t="str">
        <f>IF(D2415=2,"NO","YES")</f>
        <v>YES</v>
      </c>
      <c r="D2415" s="25">
        <f t="shared" si="48"/>
        <v>0.47</v>
      </c>
      <c r="E2415" s="1">
        <v>1.1609</v>
      </c>
      <c r="F2415" s="75">
        <v>3196</v>
      </c>
      <c r="G2415" s="89">
        <v>42529</v>
      </c>
      <c r="H2415" s="3" t="s">
        <v>2304</v>
      </c>
      <c r="I2415" s="4"/>
    </row>
    <row r="2416" spans="1:9" ht="30">
      <c r="A2416" s="6">
        <v>2414</v>
      </c>
      <c r="B2416" s="25" t="s">
        <v>2361</v>
      </c>
      <c r="C2416" s="25" t="str">
        <f>IF(D2416=2,"NO","YES")</f>
        <v>YES</v>
      </c>
      <c r="D2416" s="25">
        <f t="shared" si="48"/>
        <v>0.43</v>
      </c>
      <c r="E2416" s="1">
        <v>1.0621</v>
      </c>
      <c r="F2416" s="75">
        <v>2924</v>
      </c>
      <c r="G2416" s="89">
        <v>42529</v>
      </c>
      <c r="H2416" s="3" t="s">
        <v>2304</v>
      </c>
      <c r="I2416" s="4"/>
    </row>
    <row r="2417" spans="1:9" ht="45">
      <c r="A2417" s="6">
        <v>2415</v>
      </c>
      <c r="B2417" s="25" t="s">
        <v>2362</v>
      </c>
      <c r="C2417" s="25" t="str">
        <f>IF(D2417=2,"NO","YES")</f>
        <v>YES</v>
      </c>
      <c r="D2417" s="25">
        <f t="shared" si="48"/>
        <v>1.07</v>
      </c>
      <c r="E2417" s="1">
        <v>2.6429000000000005</v>
      </c>
      <c r="F2417" s="75">
        <v>7276</v>
      </c>
      <c r="G2417" s="89">
        <v>42529</v>
      </c>
      <c r="H2417" s="3" t="s">
        <v>2304</v>
      </c>
      <c r="I2417" s="4"/>
    </row>
    <row r="2418" spans="1:9" ht="45">
      <c r="A2418" s="6">
        <v>2416</v>
      </c>
      <c r="B2418" s="25" t="s">
        <v>2363</v>
      </c>
      <c r="C2418" s="25" t="str">
        <f>IF(D2418=2,"NO","YES")</f>
        <v>YES</v>
      </c>
      <c r="D2418" s="25">
        <f t="shared" si="48"/>
        <v>1.32</v>
      </c>
      <c r="E2418" s="1">
        <v>3.2604000000000006</v>
      </c>
      <c r="F2418" s="75">
        <v>8976</v>
      </c>
      <c r="G2418" s="89">
        <v>42529</v>
      </c>
      <c r="H2418" s="3" t="s">
        <v>2304</v>
      </c>
      <c r="I2418" s="4"/>
    </row>
    <row r="2419" spans="1:9" ht="45">
      <c r="A2419" s="6">
        <v>2417</v>
      </c>
      <c r="B2419" s="25" t="s">
        <v>2364</v>
      </c>
      <c r="C2419" s="25" t="str">
        <f>IF(D2419=2,"NO","YES")</f>
        <v>YES</v>
      </c>
      <c r="D2419" s="25">
        <f t="shared" si="48"/>
        <v>0.51</v>
      </c>
      <c r="E2419" s="1">
        <v>1.2597</v>
      </c>
      <c r="F2419" s="75">
        <v>3468</v>
      </c>
      <c r="G2419" s="89">
        <v>42529</v>
      </c>
      <c r="H2419" s="3" t="s">
        <v>2304</v>
      </c>
      <c r="I2419" s="4"/>
    </row>
    <row r="2420" spans="1:9" ht="30">
      <c r="A2420" s="6">
        <v>2418</v>
      </c>
      <c r="B2420" s="25" t="s">
        <v>2365</v>
      </c>
      <c r="C2420" s="25" t="str">
        <f>IF(D2420=2,"NO","YES")</f>
        <v>YES</v>
      </c>
      <c r="D2420" s="25">
        <f t="shared" si="48"/>
        <v>0.74</v>
      </c>
      <c r="E2420" s="1">
        <v>1.8278000000000001</v>
      </c>
      <c r="F2420" s="75">
        <v>5032</v>
      </c>
      <c r="G2420" s="89">
        <v>42529</v>
      </c>
      <c r="H2420" s="3" t="s">
        <v>2304</v>
      </c>
      <c r="I2420" s="4"/>
    </row>
    <row r="2421" spans="1:9" ht="45">
      <c r="A2421" s="6">
        <v>2419</v>
      </c>
      <c r="B2421" s="25" t="s">
        <v>2366</v>
      </c>
      <c r="C2421" s="25" t="str">
        <f>IF(D2421=2,"NO","YES")</f>
        <v>YES</v>
      </c>
      <c r="D2421" s="25">
        <f t="shared" ref="D2421:D2484" si="49">F2421/6800</f>
        <v>1.2</v>
      </c>
      <c r="E2421" s="1">
        <v>2.964</v>
      </c>
      <c r="F2421" s="75">
        <v>8160</v>
      </c>
      <c r="G2421" s="89">
        <v>42529</v>
      </c>
      <c r="H2421" s="3" t="s">
        <v>2304</v>
      </c>
      <c r="I2421" s="4"/>
    </row>
    <row r="2422" spans="1:9" ht="45">
      <c r="A2422" s="6">
        <v>2420</v>
      </c>
      <c r="B2422" s="25" t="s">
        <v>2367</v>
      </c>
      <c r="C2422" s="25" t="str">
        <f>IF(D2422=2,"NO","YES")</f>
        <v>YES</v>
      </c>
      <c r="D2422" s="25">
        <f t="shared" si="49"/>
        <v>1.41</v>
      </c>
      <c r="E2422" s="1">
        <v>3.4826999999999999</v>
      </c>
      <c r="F2422" s="75">
        <v>9588</v>
      </c>
      <c r="G2422" s="89">
        <v>42529</v>
      </c>
      <c r="H2422" s="3" t="s">
        <v>2304</v>
      </c>
      <c r="I2422" s="4"/>
    </row>
    <row r="2423" spans="1:9" ht="45">
      <c r="A2423" s="6">
        <v>2421</v>
      </c>
      <c r="B2423" s="25" t="s">
        <v>2368</v>
      </c>
      <c r="C2423" s="25" t="str">
        <f>IF(D2423=2,"NO","YES")</f>
        <v>YES</v>
      </c>
      <c r="D2423" s="25">
        <f t="shared" si="49"/>
        <v>0.76</v>
      </c>
      <c r="E2423" s="1">
        <v>1.8772000000000002</v>
      </c>
      <c r="F2423" s="75">
        <v>5168</v>
      </c>
      <c r="G2423" s="89">
        <v>42529</v>
      </c>
      <c r="H2423" s="3" t="s">
        <v>2304</v>
      </c>
      <c r="I2423" s="4"/>
    </row>
    <row r="2424" spans="1:9" ht="45">
      <c r="A2424" s="6">
        <v>2422</v>
      </c>
      <c r="B2424" s="25" t="s">
        <v>2369</v>
      </c>
      <c r="C2424" s="25" t="str">
        <f>IF(D2424=2,"NO","YES")</f>
        <v>YES</v>
      </c>
      <c r="D2424" s="25">
        <f t="shared" si="49"/>
        <v>1.6</v>
      </c>
      <c r="E2424" s="1">
        <v>3.9520000000000004</v>
      </c>
      <c r="F2424" s="75">
        <v>10880</v>
      </c>
      <c r="G2424" s="89">
        <v>42529</v>
      </c>
      <c r="H2424" s="3" t="s">
        <v>2304</v>
      </c>
      <c r="I2424" s="4"/>
    </row>
    <row r="2425" spans="1:9" ht="45">
      <c r="A2425" s="6">
        <v>2423</v>
      </c>
      <c r="B2425" s="25" t="s">
        <v>2370</v>
      </c>
      <c r="C2425" s="25" t="str">
        <f>IF(D2425=2,"NO","YES")</f>
        <v>YES</v>
      </c>
      <c r="D2425" s="25">
        <f t="shared" si="49"/>
        <v>0.38</v>
      </c>
      <c r="E2425" s="1">
        <v>0.9386000000000001</v>
      </c>
      <c r="F2425" s="75">
        <v>2584</v>
      </c>
      <c r="G2425" s="89">
        <v>42529</v>
      </c>
      <c r="H2425" s="3" t="s">
        <v>2304</v>
      </c>
      <c r="I2425" s="4"/>
    </row>
    <row r="2426" spans="1:9" ht="45">
      <c r="A2426" s="6">
        <v>2424</v>
      </c>
      <c r="B2426" s="25" t="s">
        <v>2371</v>
      </c>
      <c r="C2426" s="25" t="str">
        <f>IF(D2426=2,"NO","YES")</f>
        <v>YES</v>
      </c>
      <c r="D2426" s="25">
        <f t="shared" si="49"/>
        <v>0.51</v>
      </c>
      <c r="E2426" s="1">
        <v>1.2597</v>
      </c>
      <c r="F2426" s="75">
        <v>3468</v>
      </c>
      <c r="G2426" s="89">
        <v>42529</v>
      </c>
      <c r="H2426" s="3" t="s">
        <v>2304</v>
      </c>
      <c r="I2426" s="4"/>
    </row>
    <row r="2427" spans="1:9" ht="45">
      <c r="A2427" s="6">
        <v>2425</v>
      </c>
      <c r="B2427" s="25" t="s">
        <v>2372</v>
      </c>
      <c r="C2427" s="25" t="str">
        <f>IF(D2427=2,"NO","YES")</f>
        <v>YES</v>
      </c>
      <c r="D2427" s="25">
        <f t="shared" si="49"/>
        <v>1.49</v>
      </c>
      <c r="E2427" s="1">
        <v>3.6803000000000003</v>
      </c>
      <c r="F2427" s="75">
        <v>10132</v>
      </c>
      <c r="G2427" s="89">
        <v>42529</v>
      </c>
      <c r="H2427" s="3" t="s">
        <v>2304</v>
      </c>
      <c r="I2427" s="4"/>
    </row>
    <row r="2428" spans="1:9" ht="30">
      <c r="A2428" s="6">
        <v>2426</v>
      </c>
      <c r="B2428" s="25" t="s">
        <v>2373</v>
      </c>
      <c r="C2428" s="25" t="str">
        <f>IF(D2428=2,"NO","YES")</f>
        <v>YES</v>
      </c>
      <c r="D2428" s="25">
        <f t="shared" si="49"/>
        <v>1.39</v>
      </c>
      <c r="E2428" s="1">
        <v>3.4333</v>
      </c>
      <c r="F2428" s="75">
        <v>9452</v>
      </c>
      <c r="G2428" s="89">
        <v>42529</v>
      </c>
      <c r="H2428" s="3" t="s">
        <v>2304</v>
      </c>
      <c r="I2428" s="4"/>
    </row>
    <row r="2429" spans="1:9" ht="30">
      <c r="A2429" s="6">
        <v>2427</v>
      </c>
      <c r="B2429" s="25" t="s">
        <v>2374</v>
      </c>
      <c r="C2429" s="25" t="str">
        <f>IF(D2429=2,"NO","YES")</f>
        <v>YES</v>
      </c>
      <c r="D2429" s="25">
        <f t="shared" si="49"/>
        <v>0.37</v>
      </c>
      <c r="E2429" s="1">
        <v>0.91390000000000005</v>
      </c>
      <c r="F2429" s="75">
        <v>2516</v>
      </c>
      <c r="G2429" s="89">
        <v>42529</v>
      </c>
      <c r="H2429" s="3" t="s">
        <v>2304</v>
      </c>
      <c r="I2429" s="4"/>
    </row>
    <row r="2430" spans="1:9" ht="45">
      <c r="A2430" s="6">
        <v>2428</v>
      </c>
      <c r="B2430" s="25" t="s">
        <v>1131</v>
      </c>
      <c r="C2430" s="25" t="str">
        <f>IF(D2430=2,"NO","YES")</f>
        <v>YES</v>
      </c>
      <c r="D2430" s="25">
        <f t="shared" si="49"/>
        <v>0.2</v>
      </c>
      <c r="E2430" s="1">
        <v>0.49400000000000005</v>
      </c>
      <c r="F2430" s="75">
        <v>1360</v>
      </c>
      <c r="G2430" s="89">
        <v>42529</v>
      </c>
      <c r="H2430" s="3" t="s">
        <v>2304</v>
      </c>
      <c r="I2430" s="4"/>
    </row>
    <row r="2431" spans="1:9" ht="45">
      <c r="A2431" s="6">
        <v>2429</v>
      </c>
      <c r="B2431" s="25" t="s">
        <v>1131</v>
      </c>
      <c r="C2431" s="25" t="str">
        <f>IF(D2431=2,"NO","YES")</f>
        <v>YES</v>
      </c>
      <c r="D2431" s="25">
        <f t="shared" si="49"/>
        <v>0.6</v>
      </c>
      <c r="E2431" s="1">
        <v>1.482</v>
      </c>
      <c r="F2431" s="75">
        <v>4080</v>
      </c>
      <c r="G2431" s="89">
        <v>42529</v>
      </c>
      <c r="H2431" s="3" t="s">
        <v>2304</v>
      </c>
      <c r="I2431" s="4"/>
    </row>
    <row r="2432" spans="1:9" ht="45">
      <c r="A2432" s="6">
        <v>2430</v>
      </c>
      <c r="B2432" s="25" t="s">
        <v>2375</v>
      </c>
      <c r="C2432" s="25" t="str">
        <f>IF(D2432=2,"NO","YES")</f>
        <v>YES</v>
      </c>
      <c r="D2432" s="25">
        <f t="shared" si="49"/>
        <v>0.88</v>
      </c>
      <c r="E2432" s="1">
        <v>2.1736</v>
      </c>
      <c r="F2432" s="75">
        <v>5984</v>
      </c>
      <c r="G2432" s="89">
        <v>42529</v>
      </c>
      <c r="H2432" s="3" t="s">
        <v>2304</v>
      </c>
      <c r="I2432" s="4"/>
    </row>
    <row r="2433" spans="1:9" ht="45">
      <c r="A2433" s="6">
        <v>2431</v>
      </c>
      <c r="B2433" s="25" t="s">
        <v>2376</v>
      </c>
      <c r="C2433" s="25" t="str">
        <f>IF(D2433=2,"NO","YES")</f>
        <v>YES</v>
      </c>
      <c r="D2433" s="25">
        <f t="shared" si="49"/>
        <v>0.35</v>
      </c>
      <c r="E2433" s="1">
        <v>0.86450000000000005</v>
      </c>
      <c r="F2433" s="75">
        <v>2380</v>
      </c>
      <c r="G2433" s="89">
        <v>42529</v>
      </c>
      <c r="H2433" s="3" t="s">
        <v>2304</v>
      </c>
      <c r="I2433" s="4"/>
    </row>
    <row r="2434" spans="1:9" ht="45">
      <c r="A2434" s="6">
        <v>2432</v>
      </c>
      <c r="B2434" s="25" t="s">
        <v>2377</v>
      </c>
      <c r="C2434" s="25" t="str">
        <f>IF(D2434=2,"NO","YES")</f>
        <v>YES</v>
      </c>
      <c r="D2434" s="25">
        <f t="shared" si="49"/>
        <v>0.9</v>
      </c>
      <c r="E2434" s="1">
        <v>2.2230000000000003</v>
      </c>
      <c r="F2434" s="75">
        <v>6120</v>
      </c>
      <c r="G2434" s="89">
        <v>42529</v>
      </c>
      <c r="H2434" s="3" t="s">
        <v>2304</v>
      </c>
      <c r="I2434" s="4"/>
    </row>
    <row r="2435" spans="1:9" ht="45">
      <c r="A2435" s="6">
        <v>2433</v>
      </c>
      <c r="B2435" s="25" t="s">
        <v>2378</v>
      </c>
      <c r="C2435" s="25" t="str">
        <f>IF(D2435=2,"NO","YES")</f>
        <v>YES</v>
      </c>
      <c r="D2435" s="25">
        <f t="shared" si="49"/>
        <v>0.19</v>
      </c>
      <c r="E2435" s="1">
        <v>0.46930000000000005</v>
      </c>
      <c r="F2435" s="75">
        <v>1292</v>
      </c>
      <c r="G2435" s="89">
        <v>42529</v>
      </c>
      <c r="H2435" s="3" t="s">
        <v>2304</v>
      </c>
      <c r="I2435" s="4"/>
    </row>
    <row r="2436" spans="1:9" ht="30">
      <c r="A2436" s="6">
        <v>2434</v>
      </c>
      <c r="B2436" s="25" t="s">
        <v>2379</v>
      </c>
      <c r="C2436" s="25" t="str">
        <f>IF(D2436=2,"NO","YES")</f>
        <v>NO</v>
      </c>
      <c r="D2436" s="25">
        <f t="shared" si="49"/>
        <v>2</v>
      </c>
      <c r="E2436" s="1">
        <v>4.9400000000000004</v>
      </c>
      <c r="F2436" s="75">
        <v>13600</v>
      </c>
      <c r="G2436" s="89">
        <v>42529</v>
      </c>
      <c r="H2436" s="3" t="s">
        <v>2304</v>
      </c>
      <c r="I2436" s="4"/>
    </row>
    <row r="2437" spans="1:9" ht="45">
      <c r="A2437" s="6">
        <v>2435</v>
      </c>
      <c r="B2437" s="25" t="s">
        <v>2380</v>
      </c>
      <c r="C2437" s="25" t="str">
        <f>IF(D2437=2,"NO","YES")</f>
        <v>YES</v>
      </c>
      <c r="D2437" s="25">
        <f t="shared" si="49"/>
        <v>0.82</v>
      </c>
      <c r="E2437" s="1">
        <v>2.0253999999999999</v>
      </c>
      <c r="F2437" s="75">
        <v>5576</v>
      </c>
      <c r="G2437" s="89">
        <v>42529</v>
      </c>
      <c r="H2437" s="3" t="s">
        <v>2304</v>
      </c>
      <c r="I2437" s="4"/>
    </row>
    <row r="2438" spans="1:9" ht="30">
      <c r="A2438" s="6">
        <v>2436</v>
      </c>
      <c r="B2438" s="25" t="s">
        <v>2381</v>
      </c>
      <c r="C2438" s="25" t="str">
        <f>IF(D2438=2,"NO","YES")</f>
        <v>YES</v>
      </c>
      <c r="D2438" s="25">
        <f t="shared" si="49"/>
        <v>0.86</v>
      </c>
      <c r="E2438" s="1">
        <v>2.1242000000000001</v>
      </c>
      <c r="F2438" s="75">
        <v>5848</v>
      </c>
      <c r="G2438" s="89">
        <v>42529</v>
      </c>
      <c r="H2438" s="3" t="s">
        <v>2304</v>
      </c>
      <c r="I2438" s="4"/>
    </row>
    <row r="2439" spans="1:9" ht="45">
      <c r="A2439" s="6">
        <v>2437</v>
      </c>
      <c r="B2439" s="25" t="s">
        <v>2382</v>
      </c>
      <c r="C2439" s="25" t="str">
        <f>IF(D2439=2,"NO","YES")</f>
        <v>YES</v>
      </c>
      <c r="D2439" s="25">
        <f t="shared" si="49"/>
        <v>0.65</v>
      </c>
      <c r="E2439" s="1">
        <v>1.6055000000000001</v>
      </c>
      <c r="F2439" s="75">
        <v>4420</v>
      </c>
      <c r="G2439" s="89">
        <v>42529</v>
      </c>
      <c r="H2439" s="3" t="s">
        <v>2304</v>
      </c>
      <c r="I2439" s="4"/>
    </row>
    <row r="2440" spans="1:9" ht="45">
      <c r="A2440" s="6">
        <v>2438</v>
      </c>
      <c r="B2440" s="25" t="s">
        <v>2383</v>
      </c>
      <c r="C2440" s="25" t="str">
        <f>IF(D2440=2,"NO","YES")</f>
        <v>YES</v>
      </c>
      <c r="D2440" s="25">
        <f t="shared" si="49"/>
        <v>1.06</v>
      </c>
      <c r="E2440" s="1">
        <v>2.6182000000000003</v>
      </c>
      <c r="F2440" s="75">
        <v>7208</v>
      </c>
      <c r="G2440" s="89">
        <v>42529</v>
      </c>
      <c r="H2440" s="3" t="s">
        <v>2304</v>
      </c>
      <c r="I2440" s="4"/>
    </row>
    <row r="2441" spans="1:9" ht="45">
      <c r="A2441" s="6">
        <v>2439</v>
      </c>
      <c r="B2441" s="25" t="s">
        <v>2384</v>
      </c>
      <c r="C2441" s="25" t="str">
        <f>IF(D2441=2,"NO","YES")</f>
        <v>YES</v>
      </c>
      <c r="D2441" s="25">
        <f t="shared" si="49"/>
        <v>0.68</v>
      </c>
      <c r="E2441" s="1">
        <v>1.6796000000000002</v>
      </c>
      <c r="F2441" s="75">
        <v>4624</v>
      </c>
      <c r="G2441" s="89">
        <v>42529</v>
      </c>
      <c r="H2441" s="3" t="s">
        <v>2304</v>
      </c>
      <c r="I2441" s="4"/>
    </row>
    <row r="2442" spans="1:9" ht="45">
      <c r="A2442" s="6">
        <v>2440</v>
      </c>
      <c r="B2442" s="25" t="s">
        <v>2385</v>
      </c>
      <c r="C2442" s="25" t="str">
        <f>IF(D2442=2,"NO","YES")</f>
        <v>YES</v>
      </c>
      <c r="D2442" s="25">
        <f t="shared" si="49"/>
        <v>1.1299999999999999</v>
      </c>
      <c r="E2442" s="1">
        <v>2.7911000000000001</v>
      </c>
      <c r="F2442" s="75">
        <v>7684</v>
      </c>
      <c r="G2442" s="89">
        <v>42529</v>
      </c>
      <c r="H2442" s="3" t="s">
        <v>2304</v>
      </c>
      <c r="I2442" s="4"/>
    </row>
    <row r="2443" spans="1:9" ht="45">
      <c r="A2443" s="6">
        <v>2441</v>
      </c>
      <c r="B2443" s="25" t="s">
        <v>2386</v>
      </c>
      <c r="C2443" s="25" t="str">
        <f>IF(D2443=2,"NO","YES")</f>
        <v>YES</v>
      </c>
      <c r="D2443" s="25">
        <f t="shared" si="49"/>
        <v>0.82</v>
      </c>
      <c r="E2443" s="1">
        <v>2.0253999999999999</v>
      </c>
      <c r="F2443" s="75">
        <v>5576</v>
      </c>
      <c r="G2443" s="89">
        <v>42529</v>
      </c>
      <c r="H2443" s="3" t="s">
        <v>2304</v>
      </c>
      <c r="I2443" s="4"/>
    </row>
    <row r="2444" spans="1:9" ht="45">
      <c r="A2444" s="6">
        <v>2442</v>
      </c>
      <c r="B2444" s="25" t="s">
        <v>2387</v>
      </c>
      <c r="C2444" s="25" t="str">
        <f>IF(D2444=2,"NO","YES")</f>
        <v>YES</v>
      </c>
      <c r="D2444" s="25">
        <f t="shared" si="49"/>
        <v>1.6</v>
      </c>
      <c r="E2444" s="1">
        <v>3.9520000000000004</v>
      </c>
      <c r="F2444" s="75">
        <v>10880</v>
      </c>
      <c r="G2444" s="89">
        <v>42529</v>
      </c>
      <c r="H2444" s="3" t="s">
        <v>2304</v>
      </c>
      <c r="I2444" s="4"/>
    </row>
    <row r="2445" spans="1:9" ht="45">
      <c r="A2445" s="6">
        <v>2443</v>
      </c>
      <c r="B2445" s="25" t="s">
        <v>2388</v>
      </c>
      <c r="C2445" s="25" t="str">
        <f>IF(D2445=2,"NO","YES")</f>
        <v>YES</v>
      </c>
      <c r="D2445" s="25">
        <f t="shared" si="49"/>
        <v>1.27</v>
      </c>
      <c r="E2445" s="1">
        <v>3.1369000000000002</v>
      </c>
      <c r="F2445" s="75">
        <v>8636</v>
      </c>
      <c r="G2445" s="89">
        <v>42529</v>
      </c>
      <c r="H2445" s="3" t="s">
        <v>2304</v>
      </c>
      <c r="I2445" s="4"/>
    </row>
    <row r="2446" spans="1:9" ht="45">
      <c r="A2446" s="6">
        <v>2444</v>
      </c>
      <c r="B2446" s="25" t="s">
        <v>2389</v>
      </c>
      <c r="C2446" s="25" t="str">
        <f>IF(D2446=2,"NO","YES")</f>
        <v>YES</v>
      </c>
      <c r="D2446" s="25">
        <f t="shared" si="49"/>
        <v>0.04</v>
      </c>
      <c r="E2446" s="1">
        <v>9.8800000000000013E-2</v>
      </c>
      <c r="F2446" s="75">
        <v>272</v>
      </c>
      <c r="G2446" s="89">
        <v>42529</v>
      </c>
      <c r="H2446" s="3" t="s">
        <v>2304</v>
      </c>
      <c r="I2446" s="4"/>
    </row>
    <row r="2447" spans="1:9" ht="45">
      <c r="A2447" s="6">
        <v>2445</v>
      </c>
      <c r="B2447" s="25" t="s">
        <v>2390</v>
      </c>
      <c r="C2447" s="25" t="str">
        <f>IF(D2447=2,"NO","YES")</f>
        <v>YES</v>
      </c>
      <c r="D2447" s="25">
        <f t="shared" si="49"/>
        <v>0.66</v>
      </c>
      <c r="E2447" s="1">
        <v>1.6302000000000003</v>
      </c>
      <c r="F2447" s="75">
        <v>4488</v>
      </c>
      <c r="G2447" s="89">
        <v>42529</v>
      </c>
      <c r="H2447" s="3" t="s">
        <v>2304</v>
      </c>
      <c r="I2447" s="4"/>
    </row>
    <row r="2448" spans="1:9" ht="45">
      <c r="A2448" s="6">
        <v>2446</v>
      </c>
      <c r="B2448" s="25" t="s">
        <v>2391</v>
      </c>
      <c r="C2448" s="25" t="str">
        <f>IF(D2448=2,"NO","YES")</f>
        <v>YES</v>
      </c>
      <c r="D2448" s="25">
        <f t="shared" si="49"/>
        <v>0.25</v>
      </c>
      <c r="E2448" s="1">
        <v>0.61750000000000005</v>
      </c>
      <c r="F2448" s="75">
        <v>1700</v>
      </c>
      <c r="G2448" s="89">
        <v>42529</v>
      </c>
      <c r="H2448" s="3" t="s">
        <v>2304</v>
      </c>
      <c r="I2448" s="4"/>
    </row>
    <row r="2449" spans="1:9" ht="45">
      <c r="A2449" s="6">
        <v>2447</v>
      </c>
      <c r="B2449" s="25" t="s">
        <v>2392</v>
      </c>
      <c r="C2449" s="25" t="str">
        <f>IF(D2449=2,"NO","YES")</f>
        <v>YES</v>
      </c>
      <c r="D2449" s="25">
        <f t="shared" si="49"/>
        <v>1.06</v>
      </c>
      <c r="E2449" s="1">
        <v>2.6182000000000003</v>
      </c>
      <c r="F2449" s="75">
        <v>7208</v>
      </c>
      <c r="G2449" s="89">
        <v>42529</v>
      </c>
      <c r="H2449" s="3" t="s">
        <v>2304</v>
      </c>
      <c r="I2449" s="4"/>
    </row>
    <row r="2450" spans="1:9" ht="45">
      <c r="A2450" s="6">
        <v>2448</v>
      </c>
      <c r="B2450" s="25" t="s">
        <v>2393</v>
      </c>
      <c r="C2450" s="25" t="str">
        <f>IF(D2450=2,"NO","YES")</f>
        <v>YES</v>
      </c>
      <c r="D2450" s="25">
        <f t="shared" si="49"/>
        <v>1.3</v>
      </c>
      <c r="E2450" s="1">
        <v>3.2110000000000003</v>
      </c>
      <c r="F2450" s="75">
        <v>8840</v>
      </c>
      <c r="G2450" s="89">
        <v>42529</v>
      </c>
      <c r="H2450" s="3" t="s">
        <v>2304</v>
      </c>
      <c r="I2450" s="4"/>
    </row>
    <row r="2451" spans="1:9" ht="45">
      <c r="A2451" s="6">
        <v>2449</v>
      </c>
      <c r="B2451" s="25" t="s">
        <v>1324</v>
      </c>
      <c r="C2451" s="25" t="str">
        <f>IF(D2451=2,"NO","YES")</f>
        <v>YES</v>
      </c>
      <c r="D2451" s="25">
        <f t="shared" si="49"/>
        <v>1.39</v>
      </c>
      <c r="E2451" s="1">
        <v>3.4333</v>
      </c>
      <c r="F2451" s="75">
        <v>9452</v>
      </c>
      <c r="G2451" s="89">
        <v>42529</v>
      </c>
      <c r="H2451" s="3" t="s">
        <v>2304</v>
      </c>
      <c r="I2451" s="4"/>
    </row>
    <row r="2452" spans="1:9" ht="30">
      <c r="A2452" s="6">
        <v>2450</v>
      </c>
      <c r="B2452" s="25" t="s">
        <v>2394</v>
      </c>
      <c r="C2452" s="25" t="str">
        <f>IF(D2452=2,"NO","YES")</f>
        <v>YES</v>
      </c>
      <c r="D2452" s="25">
        <f t="shared" si="49"/>
        <v>0.4</v>
      </c>
      <c r="E2452" s="1">
        <v>0.9880000000000001</v>
      </c>
      <c r="F2452" s="75">
        <v>2720</v>
      </c>
      <c r="G2452" s="89">
        <v>42529</v>
      </c>
      <c r="H2452" s="3" t="s">
        <v>2304</v>
      </c>
      <c r="I2452" s="4"/>
    </row>
    <row r="2453" spans="1:9" ht="45">
      <c r="A2453" s="6">
        <v>2451</v>
      </c>
      <c r="B2453" s="25" t="s">
        <v>2395</v>
      </c>
      <c r="C2453" s="25" t="str">
        <f>IF(D2453=2,"NO","YES")</f>
        <v>YES</v>
      </c>
      <c r="D2453" s="25">
        <f t="shared" si="49"/>
        <v>1.04</v>
      </c>
      <c r="E2453" s="1">
        <v>2.5688000000000004</v>
      </c>
      <c r="F2453" s="75">
        <v>7072</v>
      </c>
      <c r="G2453" s="89">
        <v>42529</v>
      </c>
      <c r="H2453" s="3" t="s">
        <v>2304</v>
      </c>
      <c r="I2453" s="4"/>
    </row>
    <row r="2454" spans="1:9" ht="45">
      <c r="A2454" s="6">
        <v>2452</v>
      </c>
      <c r="B2454" s="25" t="s">
        <v>2396</v>
      </c>
      <c r="C2454" s="25" t="str">
        <f>IF(D2454=2,"NO","YES")</f>
        <v>YES</v>
      </c>
      <c r="D2454" s="25">
        <f t="shared" si="49"/>
        <v>0.79</v>
      </c>
      <c r="E2454" s="1">
        <v>1.9513000000000003</v>
      </c>
      <c r="F2454" s="75">
        <v>5372</v>
      </c>
      <c r="G2454" s="89">
        <v>42529</v>
      </c>
      <c r="H2454" s="3" t="s">
        <v>2304</v>
      </c>
      <c r="I2454" s="4"/>
    </row>
    <row r="2455" spans="1:9" ht="45">
      <c r="A2455" s="6">
        <v>2453</v>
      </c>
      <c r="B2455" s="25" t="s">
        <v>2397</v>
      </c>
      <c r="C2455" s="25" t="str">
        <f>IF(D2455=2,"NO","YES")</f>
        <v>YES</v>
      </c>
      <c r="D2455" s="25">
        <f t="shared" si="49"/>
        <v>0.91</v>
      </c>
      <c r="E2455" s="1">
        <v>2.2477000000000005</v>
      </c>
      <c r="F2455" s="75">
        <v>6188</v>
      </c>
      <c r="G2455" s="89">
        <v>42529</v>
      </c>
      <c r="H2455" s="3" t="s">
        <v>2304</v>
      </c>
      <c r="I2455" s="4"/>
    </row>
    <row r="2456" spans="1:9" ht="45">
      <c r="A2456" s="6">
        <v>2454</v>
      </c>
      <c r="B2456" s="25" t="s">
        <v>2398</v>
      </c>
      <c r="C2456" s="25" t="str">
        <f>IF(D2456=2,"NO","YES")</f>
        <v>YES</v>
      </c>
      <c r="D2456" s="25">
        <f t="shared" si="49"/>
        <v>0.9</v>
      </c>
      <c r="E2456" s="1">
        <v>2.2230000000000003</v>
      </c>
      <c r="F2456" s="75">
        <v>6120</v>
      </c>
      <c r="G2456" s="89">
        <v>42529</v>
      </c>
      <c r="H2456" s="3" t="s">
        <v>2304</v>
      </c>
      <c r="I2456" s="4"/>
    </row>
    <row r="2457" spans="1:9" ht="30">
      <c r="A2457" s="6">
        <v>2455</v>
      </c>
      <c r="B2457" s="25" t="s">
        <v>2399</v>
      </c>
      <c r="C2457" s="25" t="str">
        <f>IF(D2457=2,"NO","YES")</f>
        <v>YES</v>
      </c>
      <c r="D2457" s="25">
        <f t="shared" si="49"/>
        <v>0.76</v>
      </c>
      <c r="E2457" s="1">
        <v>1.8772000000000002</v>
      </c>
      <c r="F2457" s="75">
        <v>5168</v>
      </c>
      <c r="G2457" s="89">
        <v>42529</v>
      </c>
      <c r="H2457" s="3" t="s">
        <v>2304</v>
      </c>
      <c r="I2457" s="4"/>
    </row>
    <row r="2458" spans="1:9" ht="45">
      <c r="A2458" s="6">
        <v>2456</v>
      </c>
      <c r="B2458" s="25" t="s">
        <v>2400</v>
      </c>
      <c r="C2458" s="25" t="str">
        <f>IF(D2458=2,"NO","YES")</f>
        <v>YES</v>
      </c>
      <c r="D2458" s="25">
        <f t="shared" si="49"/>
        <v>0.37</v>
      </c>
      <c r="E2458" s="1">
        <v>0.91390000000000005</v>
      </c>
      <c r="F2458" s="75">
        <v>2516</v>
      </c>
      <c r="G2458" s="89">
        <v>42529</v>
      </c>
      <c r="H2458" s="3" t="s">
        <v>2304</v>
      </c>
      <c r="I2458" s="4"/>
    </row>
    <row r="2459" spans="1:9" ht="45">
      <c r="A2459" s="6">
        <v>2457</v>
      </c>
      <c r="B2459" s="25" t="s">
        <v>2401</v>
      </c>
      <c r="C2459" s="25" t="str">
        <f>IF(D2459=2,"NO","YES")</f>
        <v>YES</v>
      </c>
      <c r="D2459" s="25">
        <f t="shared" si="49"/>
        <v>0.73</v>
      </c>
      <c r="E2459" s="1">
        <v>1.8031000000000001</v>
      </c>
      <c r="F2459" s="75">
        <v>4964</v>
      </c>
      <c r="G2459" s="89">
        <v>42529</v>
      </c>
      <c r="H2459" s="3" t="s">
        <v>2304</v>
      </c>
      <c r="I2459" s="4"/>
    </row>
    <row r="2460" spans="1:9" ht="45">
      <c r="A2460" s="6">
        <v>2458</v>
      </c>
      <c r="B2460" s="25" t="s">
        <v>2402</v>
      </c>
      <c r="C2460" s="25" t="str">
        <f>IF(D2460=2,"NO","YES")</f>
        <v>YES</v>
      </c>
      <c r="D2460" s="25">
        <f t="shared" si="49"/>
        <v>1.91</v>
      </c>
      <c r="E2460" s="1">
        <v>4.7176999999999998</v>
      </c>
      <c r="F2460" s="75">
        <v>12988</v>
      </c>
      <c r="G2460" s="89">
        <v>42529</v>
      </c>
      <c r="H2460" s="3" t="s">
        <v>2304</v>
      </c>
      <c r="I2460" s="4"/>
    </row>
    <row r="2461" spans="1:9" ht="45">
      <c r="A2461" s="6">
        <v>2459</v>
      </c>
      <c r="B2461" s="25" t="s">
        <v>2403</v>
      </c>
      <c r="C2461" s="25" t="str">
        <f>IF(D2461=2,"NO","YES")</f>
        <v>YES</v>
      </c>
      <c r="D2461" s="25">
        <f t="shared" si="49"/>
        <v>1.1100000000000001</v>
      </c>
      <c r="E2461" s="1">
        <v>2.7417000000000002</v>
      </c>
      <c r="F2461" s="75">
        <v>7548</v>
      </c>
      <c r="G2461" s="89">
        <v>42529</v>
      </c>
      <c r="H2461" s="3" t="s">
        <v>2304</v>
      </c>
      <c r="I2461" s="4"/>
    </row>
    <row r="2462" spans="1:9" ht="45">
      <c r="A2462" s="6">
        <v>2460</v>
      </c>
      <c r="B2462" s="25" t="s">
        <v>2404</v>
      </c>
      <c r="C2462" s="25" t="str">
        <f>IF(D2462=2,"NO","YES")</f>
        <v>NO</v>
      </c>
      <c r="D2462" s="25">
        <f t="shared" si="49"/>
        <v>2</v>
      </c>
      <c r="E2462" s="1">
        <v>4.9400000000000004</v>
      </c>
      <c r="F2462" s="75">
        <v>13600</v>
      </c>
      <c r="G2462" s="89">
        <v>42529</v>
      </c>
      <c r="H2462" s="3" t="s">
        <v>2304</v>
      </c>
      <c r="I2462" s="4"/>
    </row>
    <row r="2463" spans="1:9" ht="45">
      <c r="A2463" s="6">
        <v>2461</v>
      </c>
      <c r="B2463" s="25" t="s">
        <v>2405</v>
      </c>
      <c r="C2463" s="25" t="str">
        <f>IF(D2463=2,"NO","YES")</f>
        <v>YES</v>
      </c>
      <c r="D2463" s="25">
        <f t="shared" si="49"/>
        <v>1.32</v>
      </c>
      <c r="E2463" s="1">
        <v>3.2604000000000006</v>
      </c>
      <c r="F2463" s="75">
        <v>8976</v>
      </c>
      <c r="G2463" s="89">
        <v>42529</v>
      </c>
      <c r="H2463" s="3" t="s">
        <v>2304</v>
      </c>
      <c r="I2463" s="4"/>
    </row>
    <row r="2464" spans="1:9" ht="45">
      <c r="A2464" s="6">
        <v>2462</v>
      </c>
      <c r="B2464" s="25" t="s">
        <v>2406</v>
      </c>
      <c r="C2464" s="25" t="str">
        <f>IF(D2464=2,"NO","YES")</f>
        <v>YES</v>
      </c>
      <c r="D2464" s="25">
        <f t="shared" si="49"/>
        <v>0.53</v>
      </c>
      <c r="E2464" s="1">
        <v>1.3091000000000002</v>
      </c>
      <c r="F2464" s="75">
        <v>3604</v>
      </c>
      <c r="G2464" s="89">
        <v>42529</v>
      </c>
      <c r="H2464" s="3" t="s">
        <v>2304</v>
      </c>
      <c r="I2464" s="4"/>
    </row>
    <row r="2465" spans="1:9" ht="45">
      <c r="A2465" s="6">
        <v>2463</v>
      </c>
      <c r="B2465" s="25" t="s">
        <v>2407</v>
      </c>
      <c r="C2465" s="25" t="str">
        <f>IF(D2465=2,"NO","YES")</f>
        <v>YES</v>
      </c>
      <c r="D2465" s="25">
        <f t="shared" si="49"/>
        <v>1.25</v>
      </c>
      <c r="E2465" s="1">
        <v>3.0875000000000004</v>
      </c>
      <c r="F2465" s="75">
        <v>8500</v>
      </c>
      <c r="G2465" s="89">
        <v>42529</v>
      </c>
      <c r="H2465" s="3" t="s">
        <v>2304</v>
      </c>
      <c r="I2465" s="4"/>
    </row>
    <row r="2466" spans="1:9" ht="45">
      <c r="A2466" s="6">
        <v>2464</v>
      </c>
      <c r="B2466" s="25" t="s">
        <v>2408</v>
      </c>
      <c r="C2466" s="25" t="str">
        <f>IF(D2466=2,"NO","YES")</f>
        <v>YES</v>
      </c>
      <c r="D2466" s="25">
        <f t="shared" si="49"/>
        <v>1.22</v>
      </c>
      <c r="E2466" s="1">
        <v>3.0134000000000003</v>
      </c>
      <c r="F2466" s="75">
        <v>8296</v>
      </c>
      <c r="G2466" s="89">
        <v>42529</v>
      </c>
      <c r="H2466" s="3" t="s">
        <v>2304</v>
      </c>
      <c r="I2466" s="4"/>
    </row>
    <row r="2467" spans="1:9" ht="45">
      <c r="A2467" s="6">
        <v>2465</v>
      </c>
      <c r="B2467" s="25" t="s">
        <v>2409</v>
      </c>
      <c r="C2467" s="25" t="str">
        <f>IF(D2467=2,"NO","YES")</f>
        <v>YES</v>
      </c>
      <c r="D2467" s="25">
        <f t="shared" si="49"/>
        <v>0.19</v>
      </c>
      <c r="E2467" s="1">
        <v>0.46930000000000005</v>
      </c>
      <c r="F2467" s="75">
        <v>1292</v>
      </c>
      <c r="G2467" s="89">
        <v>42529</v>
      </c>
      <c r="H2467" s="3" t="s">
        <v>2304</v>
      </c>
      <c r="I2467" s="4"/>
    </row>
    <row r="2468" spans="1:9" ht="45">
      <c r="A2468" s="6">
        <v>2466</v>
      </c>
      <c r="B2468" s="25" t="s">
        <v>2410</v>
      </c>
      <c r="C2468" s="25" t="str">
        <f>IF(D2468=2,"NO","YES")</f>
        <v>YES</v>
      </c>
      <c r="D2468" s="25">
        <f t="shared" si="49"/>
        <v>1.05</v>
      </c>
      <c r="E2468" s="1">
        <v>2.5935000000000001</v>
      </c>
      <c r="F2468" s="75">
        <v>7140</v>
      </c>
      <c r="G2468" s="89">
        <v>42529</v>
      </c>
      <c r="H2468" s="3" t="s">
        <v>2304</v>
      </c>
      <c r="I2468" s="4"/>
    </row>
    <row r="2469" spans="1:9" ht="45">
      <c r="A2469" s="6">
        <v>2467</v>
      </c>
      <c r="B2469" s="25" t="s">
        <v>2388</v>
      </c>
      <c r="C2469" s="25" t="str">
        <f>IF(D2469=2,"NO","YES")</f>
        <v>YES</v>
      </c>
      <c r="D2469" s="25">
        <f t="shared" si="49"/>
        <v>0.72</v>
      </c>
      <c r="E2469" s="1">
        <v>1.7784</v>
      </c>
      <c r="F2469" s="75">
        <v>4896</v>
      </c>
      <c r="G2469" s="89">
        <v>42529</v>
      </c>
      <c r="H2469" s="3" t="s">
        <v>2304</v>
      </c>
      <c r="I2469" s="4"/>
    </row>
    <row r="2470" spans="1:9" ht="45">
      <c r="A2470" s="6">
        <v>2468</v>
      </c>
      <c r="B2470" s="25" t="s">
        <v>2411</v>
      </c>
      <c r="C2470" s="25" t="str">
        <f>IF(D2470=2,"NO","YES")</f>
        <v>YES</v>
      </c>
      <c r="D2470" s="25">
        <f t="shared" si="49"/>
        <v>0.19</v>
      </c>
      <c r="E2470" s="1">
        <v>0.46930000000000005</v>
      </c>
      <c r="F2470" s="75">
        <v>1292</v>
      </c>
      <c r="G2470" s="89">
        <v>42529</v>
      </c>
      <c r="H2470" s="3" t="s">
        <v>2304</v>
      </c>
      <c r="I2470" s="4"/>
    </row>
    <row r="2471" spans="1:9" ht="45">
      <c r="A2471" s="6">
        <v>2469</v>
      </c>
      <c r="B2471" s="25" t="s">
        <v>2412</v>
      </c>
      <c r="C2471" s="25" t="str">
        <f>IF(D2471=2,"NO","YES")</f>
        <v>YES</v>
      </c>
      <c r="D2471" s="25">
        <f t="shared" si="49"/>
        <v>0.37</v>
      </c>
      <c r="E2471" s="1">
        <v>0.91390000000000005</v>
      </c>
      <c r="F2471" s="75">
        <v>2516</v>
      </c>
      <c r="G2471" s="89">
        <v>42529</v>
      </c>
      <c r="H2471" s="3" t="s">
        <v>2304</v>
      </c>
      <c r="I2471" s="4"/>
    </row>
    <row r="2472" spans="1:9" ht="45">
      <c r="A2472" s="6">
        <v>2470</v>
      </c>
      <c r="B2472" s="25" t="s">
        <v>2412</v>
      </c>
      <c r="C2472" s="25" t="str">
        <f>IF(D2472=2,"NO","YES")</f>
        <v>YES</v>
      </c>
      <c r="D2472" s="25">
        <f t="shared" si="49"/>
        <v>0.95</v>
      </c>
      <c r="E2472" s="1">
        <v>2.3465000000000003</v>
      </c>
      <c r="F2472" s="75">
        <v>6460</v>
      </c>
      <c r="G2472" s="89">
        <v>42529</v>
      </c>
      <c r="H2472" s="3" t="s">
        <v>2304</v>
      </c>
      <c r="I2472" s="4"/>
    </row>
    <row r="2473" spans="1:9" ht="45">
      <c r="A2473" s="6">
        <v>2471</v>
      </c>
      <c r="B2473" s="25" t="s">
        <v>2413</v>
      </c>
      <c r="C2473" s="25" t="str">
        <f>IF(D2473=2,"NO","YES")</f>
        <v>YES</v>
      </c>
      <c r="D2473" s="25">
        <f t="shared" si="49"/>
        <v>0.74</v>
      </c>
      <c r="E2473" s="1">
        <v>1.8278000000000001</v>
      </c>
      <c r="F2473" s="75">
        <v>5032</v>
      </c>
      <c r="G2473" s="89">
        <v>42529</v>
      </c>
      <c r="H2473" s="3" t="s">
        <v>2304</v>
      </c>
      <c r="I2473" s="4"/>
    </row>
    <row r="2474" spans="1:9" ht="30">
      <c r="A2474" s="6">
        <v>2472</v>
      </c>
      <c r="B2474" s="25" t="s">
        <v>2414</v>
      </c>
      <c r="C2474" s="25" t="str">
        <f>IF(D2474=2,"NO","YES")</f>
        <v>YES</v>
      </c>
      <c r="D2474" s="25">
        <f t="shared" si="49"/>
        <v>1.05</v>
      </c>
      <c r="E2474" s="1">
        <v>2.5935000000000001</v>
      </c>
      <c r="F2474" s="75">
        <v>7140</v>
      </c>
      <c r="G2474" s="89">
        <v>42529</v>
      </c>
      <c r="H2474" s="3" t="s">
        <v>2304</v>
      </c>
      <c r="I2474" s="4"/>
    </row>
    <row r="2475" spans="1:9" ht="45">
      <c r="A2475" s="6">
        <v>2473</v>
      </c>
      <c r="B2475" s="25" t="s">
        <v>2415</v>
      </c>
      <c r="C2475" s="25" t="str">
        <f>IF(D2475=2,"NO","YES")</f>
        <v>NO</v>
      </c>
      <c r="D2475" s="25">
        <f t="shared" si="49"/>
        <v>2</v>
      </c>
      <c r="E2475" s="1">
        <v>4.9400000000000004</v>
      </c>
      <c r="F2475" s="75">
        <v>13600</v>
      </c>
      <c r="G2475" s="89">
        <v>42529</v>
      </c>
      <c r="H2475" s="3" t="s">
        <v>2304</v>
      </c>
      <c r="I2475" s="4"/>
    </row>
    <row r="2476" spans="1:9" ht="45">
      <c r="A2476" s="6">
        <v>2474</v>
      </c>
      <c r="B2476" s="25" t="s">
        <v>2416</v>
      </c>
      <c r="C2476" s="25" t="str">
        <f>IF(D2476=2,"NO","YES")</f>
        <v>NO</v>
      </c>
      <c r="D2476" s="25">
        <f t="shared" si="49"/>
        <v>2</v>
      </c>
      <c r="E2476" s="1">
        <v>4.9400000000000004</v>
      </c>
      <c r="F2476" s="75">
        <v>13600</v>
      </c>
      <c r="G2476" s="89">
        <v>42529</v>
      </c>
      <c r="H2476" s="3" t="s">
        <v>2304</v>
      </c>
      <c r="I2476" s="4"/>
    </row>
    <row r="2477" spans="1:9" ht="45">
      <c r="A2477" s="6">
        <v>2475</v>
      </c>
      <c r="B2477" s="25" t="s">
        <v>2417</v>
      </c>
      <c r="C2477" s="25" t="str">
        <f>IF(D2477=2,"NO","YES")</f>
        <v>YES</v>
      </c>
      <c r="D2477" s="25">
        <f t="shared" si="49"/>
        <v>0.55000000000000004</v>
      </c>
      <c r="E2477" s="1">
        <v>1.3585000000000003</v>
      </c>
      <c r="F2477" s="75">
        <v>3740</v>
      </c>
      <c r="G2477" s="89">
        <v>42529</v>
      </c>
      <c r="H2477" s="3" t="s">
        <v>2304</v>
      </c>
      <c r="I2477" s="4"/>
    </row>
    <row r="2478" spans="1:9" ht="30">
      <c r="A2478" s="6">
        <v>2476</v>
      </c>
      <c r="B2478" s="25" t="s">
        <v>2418</v>
      </c>
      <c r="C2478" s="25" t="str">
        <f>IF(D2478=2,"NO","YES")</f>
        <v>YES</v>
      </c>
      <c r="D2478" s="25">
        <f t="shared" si="49"/>
        <v>0.89</v>
      </c>
      <c r="E2478" s="1">
        <v>2.1983000000000001</v>
      </c>
      <c r="F2478" s="75">
        <v>6052</v>
      </c>
      <c r="G2478" s="89">
        <v>42529</v>
      </c>
      <c r="H2478" s="3" t="s">
        <v>2304</v>
      </c>
      <c r="I2478" s="4"/>
    </row>
    <row r="2479" spans="1:9" ht="45">
      <c r="A2479" s="6">
        <v>2477</v>
      </c>
      <c r="B2479" s="25" t="s">
        <v>2419</v>
      </c>
      <c r="C2479" s="25" t="str">
        <f>IF(D2479=2,"NO","YES")</f>
        <v>YES</v>
      </c>
      <c r="D2479" s="25">
        <f t="shared" si="49"/>
        <v>0.25</v>
      </c>
      <c r="E2479" s="1">
        <v>0.61750000000000005</v>
      </c>
      <c r="F2479" s="75">
        <v>1700</v>
      </c>
      <c r="G2479" s="89">
        <v>42529</v>
      </c>
      <c r="H2479" s="3" t="s">
        <v>2304</v>
      </c>
      <c r="I2479" s="4"/>
    </row>
    <row r="2480" spans="1:9" ht="30">
      <c r="A2480" s="6">
        <v>2478</v>
      </c>
      <c r="B2480" s="25" t="s">
        <v>2420</v>
      </c>
      <c r="C2480" s="25" t="str">
        <f>IF(D2480=2,"NO","YES")</f>
        <v>YES</v>
      </c>
      <c r="D2480" s="25">
        <f t="shared" si="49"/>
        <v>0.62</v>
      </c>
      <c r="E2480" s="1">
        <v>1.5314000000000001</v>
      </c>
      <c r="F2480" s="75">
        <v>4216</v>
      </c>
      <c r="G2480" s="89">
        <v>42529</v>
      </c>
      <c r="H2480" s="3" t="s">
        <v>2304</v>
      </c>
      <c r="I2480" s="4"/>
    </row>
    <row r="2481" spans="1:9" ht="45">
      <c r="A2481" s="6">
        <v>2479</v>
      </c>
      <c r="B2481" s="25" t="s">
        <v>2421</v>
      </c>
      <c r="C2481" s="25" t="str">
        <f>IF(D2481=2,"NO","YES")</f>
        <v>YES</v>
      </c>
      <c r="D2481" s="25">
        <f t="shared" si="49"/>
        <v>0.91</v>
      </c>
      <c r="E2481" s="1">
        <v>2.2477000000000005</v>
      </c>
      <c r="F2481" s="75">
        <v>6188</v>
      </c>
      <c r="G2481" s="89">
        <v>42529</v>
      </c>
      <c r="H2481" s="3" t="s">
        <v>2304</v>
      </c>
      <c r="I2481" s="4"/>
    </row>
    <row r="2482" spans="1:9" ht="45">
      <c r="A2482" s="6">
        <v>2480</v>
      </c>
      <c r="B2482" s="25" t="s">
        <v>2422</v>
      </c>
      <c r="C2482" s="25" t="str">
        <f>IF(D2482=2,"NO","YES")</f>
        <v>YES</v>
      </c>
      <c r="D2482" s="25">
        <f t="shared" si="49"/>
        <v>0.87</v>
      </c>
      <c r="E2482" s="1">
        <v>2.1489000000000003</v>
      </c>
      <c r="F2482" s="75">
        <v>5916</v>
      </c>
      <c r="G2482" s="89">
        <v>42529</v>
      </c>
      <c r="H2482" s="3" t="s">
        <v>2304</v>
      </c>
      <c r="I2482" s="4"/>
    </row>
    <row r="2483" spans="1:9" ht="45">
      <c r="A2483" s="6">
        <v>2481</v>
      </c>
      <c r="B2483" s="25" t="s">
        <v>2423</v>
      </c>
      <c r="C2483" s="25" t="str">
        <f>IF(D2483=2,"NO","YES")</f>
        <v>NO</v>
      </c>
      <c r="D2483" s="25">
        <f t="shared" si="49"/>
        <v>2</v>
      </c>
      <c r="E2483" s="1">
        <v>4.9400000000000004</v>
      </c>
      <c r="F2483" s="75">
        <v>13600</v>
      </c>
      <c r="G2483" s="89">
        <v>42529</v>
      </c>
      <c r="H2483" s="3" t="s">
        <v>2304</v>
      </c>
      <c r="I2483" s="4"/>
    </row>
    <row r="2484" spans="1:9" ht="30">
      <c r="A2484" s="6">
        <v>2482</v>
      </c>
      <c r="B2484" s="25" t="s">
        <v>2424</v>
      </c>
      <c r="C2484" s="25" t="str">
        <f>IF(D2484=2,"NO","YES")</f>
        <v>YES</v>
      </c>
      <c r="D2484" s="25">
        <f t="shared" si="49"/>
        <v>0.74</v>
      </c>
      <c r="E2484" s="1">
        <v>1.8278000000000001</v>
      </c>
      <c r="F2484" s="75">
        <v>5032</v>
      </c>
      <c r="G2484" s="89">
        <v>42529</v>
      </c>
      <c r="H2484" s="3" t="s">
        <v>2304</v>
      </c>
      <c r="I2484" s="4"/>
    </row>
    <row r="2485" spans="1:9" ht="45">
      <c r="A2485" s="6">
        <v>2483</v>
      </c>
      <c r="B2485" s="25" t="s">
        <v>2425</v>
      </c>
      <c r="C2485" s="25" t="str">
        <f>IF(D2485=2,"NO","YES")</f>
        <v>NO</v>
      </c>
      <c r="D2485" s="25">
        <f t="shared" ref="D2485:D2548" si="50">F2485/6800</f>
        <v>2</v>
      </c>
      <c r="E2485" s="1">
        <v>4.9400000000000004</v>
      </c>
      <c r="F2485" s="75">
        <v>13600</v>
      </c>
      <c r="G2485" s="89">
        <v>42529</v>
      </c>
      <c r="H2485" s="3" t="s">
        <v>2304</v>
      </c>
      <c r="I2485" s="4"/>
    </row>
    <row r="2486" spans="1:9" ht="45">
      <c r="A2486" s="6">
        <v>2484</v>
      </c>
      <c r="B2486" s="25" t="s">
        <v>2426</v>
      </c>
      <c r="C2486" s="25" t="str">
        <f>IF(D2486=2,"NO","YES")</f>
        <v>YES</v>
      </c>
      <c r="D2486" s="25">
        <f t="shared" si="50"/>
        <v>1.22</v>
      </c>
      <c r="E2486" s="1">
        <v>3.0134000000000003</v>
      </c>
      <c r="F2486" s="75">
        <v>8296</v>
      </c>
      <c r="G2486" s="89">
        <v>42529</v>
      </c>
      <c r="H2486" s="3" t="s">
        <v>2304</v>
      </c>
      <c r="I2486" s="4"/>
    </row>
    <row r="2487" spans="1:9" ht="45">
      <c r="A2487" s="6">
        <v>2485</v>
      </c>
      <c r="B2487" s="25" t="s">
        <v>2427</v>
      </c>
      <c r="C2487" s="25" t="str">
        <f>IF(D2487=2,"NO","YES")</f>
        <v>YES</v>
      </c>
      <c r="D2487" s="25">
        <f t="shared" si="50"/>
        <v>0.75</v>
      </c>
      <c r="E2487" s="1">
        <v>1.8525</v>
      </c>
      <c r="F2487" s="75">
        <v>5100</v>
      </c>
      <c r="G2487" s="89">
        <v>42529</v>
      </c>
      <c r="H2487" s="3" t="s">
        <v>2304</v>
      </c>
      <c r="I2487" s="4"/>
    </row>
    <row r="2488" spans="1:9" ht="45">
      <c r="A2488" s="6">
        <v>2486</v>
      </c>
      <c r="B2488" s="25" t="s">
        <v>2428</v>
      </c>
      <c r="C2488" s="25" t="str">
        <f>IF(D2488=2,"NO","YES")</f>
        <v>YES</v>
      </c>
      <c r="D2488" s="25">
        <f t="shared" si="50"/>
        <v>0.23</v>
      </c>
      <c r="E2488" s="1">
        <v>0.56810000000000005</v>
      </c>
      <c r="F2488" s="75">
        <v>1564</v>
      </c>
      <c r="G2488" s="89">
        <v>42529</v>
      </c>
      <c r="H2488" s="3" t="s">
        <v>2304</v>
      </c>
      <c r="I2488" s="4"/>
    </row>
    <row r="2489" spans="1:9" ht="45">
      <c r="A2489" s="6">
        <v>2487</v>
      </c>
      <c r="B2489" s="25" t="s">
        <v>2429</v>
      </c>
      <c r="C2489" s="25" t="str">
        <f>IF(D2489=2,"NO","YES")</f>
        <v>NO</v>
      </c>
      <c r="D2489" s="25">
        <f t="shared" si="50"/>
        <v>2</v>
      </c>
      <c r="E2489" s="1">
        <v>4.9400000000000004</v>
      </c>
      <c r="F2489" s="75">
        <v>13600</v>
      </c>
      <c r="G2489" s="89">
        <v>42529</v>
      </c>
      <c r="H2489" s="3" t="s">
        <v>2304</v>
      </c>
      <c r="I2489" s="4"/>
    </row>
    <row r="2490" spans="1:9" ht="45">
      <c r="A2490" s="6">
        <v>2488</v>
      </c>
      <c r="B2490" s="25" t="s">
        <v>2430</v>
      </c>
      <c r="C2490" s="25" t="str">
        <f>IF(D2490=2,"NO","YES")</f>
        <v>YES</v>
      </c>
      <c r="D2490" s="25">
        <f t="shared" si="50"/>
        <v>1.79</v>
      </c>
      <c r="E2490" s="1">
        <v>4.4213000000000005</v>
      </c>
      <c r="F2490" s="75">
        <v>12172</v>
      </c>
      <c r="G2490" s="89">
        <v>42529</v>
      </c>
      <c r="H2490" s="3" t="s">
        <v>2304</v>
      </c>
      <c r="I2490" s="4"/>
    </row>
    <row r="2491" spans="1:9" ht="45">
      <c r="A2491" s="6">
        <v>2489</v>
      </c>
      <c r="B2491" s="25" t="s">
        <v>2431</v>
      </c>
      <c r="C2491" s="25" t="str">
        <f>IF(D2491=2,"NO","YES")</f>
        <v>YES</v>
      </c>
      <c r="D2491" s="25">
        <f t="shared" si="50"/>
        <v>0.73</v>
      </c>
      <c r="E2491" s="1">
        <v>1.8031000000000001</v>
      </c>
      <c r="F2491" s="75">
        <v>4964</v>
      </c>
      <c r="G2491" s="89">
        <v>42529</v>
      </c>
      <c r="H2491" s="3" t="s">
        <v>2304</v>
      </c>
      <c r="I2491" s="4"/>
    </row>
    <row r="2492" spans="1:9" ht="30">
      <c r="A2492" s="6">
        <v>2490</v>
      </c>
      <c r="B2492" s="25" t="s">
        <v>2432</v>
      </c>
      <c r="C2492" s="25" t="str">
        <f>IF(D2492=2,"NO","YES")</f>
        <v>YES</v>
      </c>
      <c r="D2492" s="25">
        <f t="shared" si="50"/>
        <v>1.23</v>
      </c>
      <c r="E2492" s="1">
        <v>3.0381</v>
      </c>
      <c r="F2492" s="75">
        <v>8364</v>
      </c>
      <c r="G2492" s="89">
        <v>42529</v>
      </c>
      <c r="H2492" s="3" t="s">
        <v>2304</v>
      </c>
      <c r="I2492" s="4"/>
    </row>
    <row r="2493" spans="1:9" ht="45">
      <c r="A2493" s="6">
        <v>2491</v>
      </c>
      <c r="B2493" s="25" t="s">
        <v>2433</v>
      </c>
      <c r="C2493" s="25" t="str">
        <f>IF(D2493=2,"NO","YES")</f>
        <v>YES</v>
      </c>
      <c r="D2493" s="25">
        <f t="shared" si="50"/>
        <v>0.59</v>
      </c>
      <c r="E2493" s="1">
        <v>1.4573</v>
      </c>
      <c r="F2493" s="75">
        <v>4012</v>
      </c>
      <c r="G2493" s="89">
        <v>42529</v>
      </c>
      <c r="H2493" s="3" t="s">
        <v>2304</v>
      </c>
      <c r="I2493" s="4"/>
    </row>
    <row r="2494" spans="1:9" ht="30">
      <c r="A2494" s="6">
        <v>2492</v>
      </c>
      <c r="B2494" s="25" t="s">
        <v>2434</v>
      </c>
      <c r="C2494" s="25" t="str">
        <f>IF(D2494=2,"NO","YES")</f>
        <v>YES</v>
      </c>
      <c r="D2494" s="25">
        <f t="shared" si="50"/>
        <v>1.81</v>
      </c>
      <c r="E2494" s="1">
        <v>4.4707000000000008</v>
      </c>
      <c r="F2494" s="75">
        <v>12308</v>
      </c>
      <c r="G2494" s="89">
        <v>42529</v>
      </c>
      <c r="H2494" s="3" t="s">
        <v>2304</v>
      </c>
      <c r="I2494" s="4"/>
    </row>
    <row r="2495" spans="1:9" ht="45">
      <c r="A2495" s="6">
        <v>2493</v>
      </c>
      <c r="B2495" s="25" t="s">
        <v>2435</v>
      </c>
      <c r="C2495" s="25" t="str">
        <f>IF(D2495=2,"NO","YES")</f>
        <v>YES</v>
      </c>
      <c r="D2495" s="25">
        <f t="shared" si="50"/>
        <v>0.91</v>
      </c>
      <c r="E2495" s="1">
        <v>2.2477000000000005</v>
      </c>
      <c r="F2495" s="75">
        <v>6188</v>
      </c>
      <c r="G2495" s="89">
        <v>42529</v>
      </c>
      <c r="H2495" s="3" t="s">
        <v>2304</v>
      </c>
      <c r="I2495" s="4"/>
    </row>
    <row r="2496" spans="1:9" ht="45">
      <c r="A2496" s="6">
        <v>2494</v>
      </c>
      <c r="B2496" s="25" t="s">
        <v>2436</v>
      </c>
      <c r="C2496" s="25" t="str">
        <f>IF(D2496=2,"NO","YES")</f>
        <v>YES</v>
      </c>
      <c r="D2496" s="25">
        <f t="shared" si="50"/>
        <v>0.44</v>
      </c>
      <c r="E2496" s="1">
        <v>1.0868</v>
      </c>
      <c r="F2496" s="75">
        <v>2992</v>
      </c>
      <c r="G2496" s="89">
        <v>42529</v>
      </c>
      <c r="H2496" s="3" t="s">
        <v>2304</v>
      </c>
      <c r="I2496" s="4"/>
    </row>
    <row r="2497" spans="1:9" ht="45">
      <c r="A2497" s="6">
        <v>2495</v>
      </c>
      <c r="B2497" s="25" t="s">
        <v>2437</v>
      </c>
      <c r="C2497" s="25" t="str">
        <f>IF(D2497=2,"NO","YES")</f>
        <v>YES</v>
      </c>
      <c r="D2497" s="25">
        <f t="shared" si="50"/>
        <v>0.45</v>
      </c>
      <c r="E2497" s="1">
        <v>1.1115000000000002</v>
      </c>
      <c r="F2497" s="75">
        <v>3060</v>
      </c>
      <c r="G2497" s="89">
        <v>42529</v>
      </c>
      <c r="H2497" s="3" t="s">
        <v>2304</v>
      </c>
      <c r="I2497" s="4"/>
    </row>
    <row r="2498" spans="1:9" ht="45">
      <c r="A2498" s="6">
        <v>2496</v>
      </c>
      <c r="B2498" s="25" t="s">
        <v>2438</v>
      </c>
      <c r="C2498" s="25" t="str">
        <f>IF(D2498=2,"NO","YES")</f>
        <v>YES</v>
      </c>
      <c r="D2498" s="25">
        <f t="shared" si="50"/>
        <v>0.45</v>
      </c>
      <c r="E2498" s="1">
        <v>1.1115000000000002</v>
      </c>
      <c r="F2498" s="75">
        <v>3060</v>
      </c>
      <c r="G2498" s="89">
        <v>42529</v>
      </c>
      <c r="H2498" s="3" t="s">
        <v>2304</v>
      </c>
      <c r="I2498" s="4"/>
    </row>
    <row r="2499" spans="1:9" ht="45">
      <c r="A2499" s="6">
        <v>2497</v>
      </c>
      <c r="B2499" s="25" t="s">
        <v>2439</v>
      </c>
      <c r="C2499" s="25" t="str">
        <f>IF(D2499=2,"NO","YES")</f>
        <v>YES</v>
      </c>
      <c r="D2499" s="25">
        <f t="shared" si="50"/>
        <v>0.9</v>
      </c>
      <c r="E2499" s="1">
        <v>2.2230000000000003</v>
      </c>
      <c r="F2499" s="75">
        <v>6120</v>
      </c>
      <c r="G2499" s="89">
        <v>42529</v>
      </c>
      <c r="H2499" s="3" t="s">
        <v>2304</v>
      </c>
      <c r="I2499" s="4"/>
    </row>
    <row r="2500" spans="1:9" ht="45">
      <c r="A2500" s="6">
        <v>2498</v>
      </c>
      <c r="B2500" s="25" t="s">
        <v>2440</v>
      </c>
      <c r="C2500" s="25" t="str">
        <f>IF(D2500=2,"NO","YES")</f>
        <v>YES</v>
      </c>
      <c r="D2500" s="25">
        <f t="shared" si="50"/>
        <v>1.53</v>
      </c>
      <c r="E2500" s="1">
        <v>3.7791000000000006</v>
      </c>
      <c r="F2500" s="75">
        <v>10404</v>
      </c>
      <c r="G2500" s="89">
        <v>42529</v>
      </c>
      <c r="H2500" s="3" t="s">
        <v>2304</v>
      </c>
      <c r="I2500" s="4"/>
    </row>
    <row r="2501" spans="1:9" ht="45">
      <c r="A2501" s="6">
        <v>2499</v>
      </c>
      <c r="B2501" s="25" t="s">
        <v>2441</v>
      </c>
      <c r="C2501" s="25" t="str">
        <f>IF(D2501=2,"NO","YES")</f>
        <v>YES</v>
      </c>
      <c r="D2501" s="25">
        <f t="shared" si="50"/>
        <v>0.51</v>
      </c>
      <c r="E2501" s="1">
        <v>1.2597</v>
      </c>
      <c r="F2501" s="75">
        <v>3468</v>
      </c>
      <c r="G2501" s="89">
        <v>42529</v>
      </c>
      <c r="H2501" s="3" t="s">
        <v>2304</v>
      </c>
      <c r="I2501" s="4"/>
    </row>
    <row r="2502" spans="1:9" ht="45">
      <c r="A2502" s="6">
        <v>2500</v>
      </c>
      <c r="B2502" s="25" t="s">
        <v>2442</v>
      </c>
      <c r="C2502" s="25" t="str">
        <f>IF(D2502=2,"NO","YES")</f>
        <v>YES</v>
      </c>
      <c r="D2502" s="25">
        <f t="shared" si="50"/>
        <v>0.4</v>
      </c>
      <c r="E2502" s="1">
        <v>0.9880000000000001</v>
      </c>
      <c r="F2502" s="75">
        <v>2720</v>
      </c>
      <c r="G2502" s="89">
        <v>42529</v>
      </c>
      <c r="H2502" s="3" t="s">
        <v>2304</v>
      </c>
      <c r="I2502" s="4"/>
    </row>
    <row r="2503" spans="1:9" ht="45">
      <c r="A2503" s="6">
        <v>2501</v>
      </c>
      <c r="B2503" s="25" t="s">
        <v>2443</v>
      </c>
      <c r="C2503" s="25" t="str">
        <f>IF(D2503=2,"NO","YES")</f>
        <v>YES</v>
      </c>
      <c r="D2503" s="25">
        <f t="shared" si="50"/>
        <v>1.39</v>
      </c>
      <c r="E2503" s="1">
        <v>3.4333</v>
      </c>
      <c r="F2503" s="75">
        <v>9452</v>
      </c>
      <c r="G2503" s="89">
        <v>42529</v>
      </c>
      <c r="H2503" s="3" t="s">
        <v>2304</v>
      </c>
      <c r="I2503" s="4"/>
    </row>
    <row r="2504" spans="1:9" ht="45">
      <c r="A2504" s="6">
        <v>2502</v>
      </c>
      <c r="B2504" s="25" t="s">
        <v>2444</v>
      </c>
      <c r="C2504" s="25" t="str">
        <f>IF(D2504=2,"NO","YES")</f>
        <v>YES</v>
      </c>
      <c r="D2504" s="25">
        <f t="shared" si="50"/>
        <v>1.85</v>
      </c>
      <c r="E2504" s="1">
        <v>4.5695000000000006</v>
      </c>
      <c r="F2504" s="75">
        <v>12580</v>
      </c>
      <c r="G2504" s="89">
        <v>42529</v>
      </c>
      <c r="H2504" s="3" t="s">
        <v>2304</v>
      </c>
      <c r="I2504" s="4"/>
    </row>
    <row r="2505" spans="1:9" ht="45">
      <c r="A2505" s="6">
        <v>2503</v>
      </c>
      <c r="B2505" s="25" t="s">
        <v>2445</v>
      </c>
      <c r="C2505" s="25" t="str">
        <f>IF(D2505=2,"NO","YES")</f>
        <v>YES</v>
      </c>
      <c r="D2505" s="25">
        <f t="shared" si="50"/>
        <v>7.0000000000000007E-2</v>
      </c>
      <c r="E2505" s="1">
        <v>0.17290000000000003</v>
      </c>
      <c r="F2505" s="75">
        <v>476</v>
      </c>
      <c r="G2505" s="89">
        <v>42529</v>
      </c>
      <c r="H2505" s="3" t="s">
        <v>2304</v>
      </c>
      <c r="I2505" s="4"/>
    </row>
    <row r="2506" spans="1:9" ht="45">
      <c r="A2506" s="6">
        <v>2504</v>
      </c>
      <c r="B2506" s="25" t="s">
        <v>2446</v>
      </c>
      <c r="C2506" s="25" t="str">
        <f>IF(D2506=2,"NO","YES")</f>
        <v>YES</v>
      </c>
      <c r="D2506" s="25">
        <f t="shared" si="50"/>
        <v>0.98</v>
      </c>
      <c r="E2506" s="1">
        <v>2.4206000000000003</v>
      </c>
      <c r="F2506" s="75">
        <v>6664</v>
      </c>
      <c r="G2506" s="89">
        <v>42529</v>
      </c>
      <c r="H2506" s="3" t="s">
        <v>2304</v>
      </c>
      <c r="I2506" s="4"/>
    </row>
    <row r="2507" spans="1:9" ht="45">
      <c r="A2507" s="6">
        <v>2505</v>
      </c>
      <c r="B2507" s="25" t="s">
        <v>2447</v>
      </c>
      <c r="C2507" s="25" t="str">
        <f>IF(D2507=2,"NO","YES")</f>
        <v>YES</v>
      </c>
      <c r="D2507" s="25">
        <f t="shared" si="50"/>
        <v>0.19</v>
      </c>
      <c r="E2507" s="1">
        <v>0.46930000000000005</v>
      </c>
      <c r="F2507" s="75">
        <v>1292</v>
      </c>
      <c r="G2507" s="89">
        <v>42529</v>
      </c>
      <c r="H2507" s="3" t="s">
        <v>2304</v>
      </c>
      <c r="I2507" s="4"/>
    </row>
    <row r="2508" spans="1:9" ht="45">
      <c r="A2508" s="6">
        <v>2506</v>
      </c>
      <c r="B2508" s="25" t="s">
        <v>2447</v>
      </c>
      <c r="C2508" s="25" t="str">
        <f>IF(D2508=2,"NO","YES")</f>
        <v>YES</v>
      </c>
      <c r="D2508" s="25">
        <f t="shared" si="50"/>
        <v>0.04</v>
      </c>
      <c r="E2508" s="1">
        <v>9.8800000000000013E-2</v>
      </c>
      <c r="F2508" s="75">
        <v>272</v>
      </c>
      <c r="G2508" s="89">
        <v>42529</v>
      </c>
      <c r="H2508" s="3" t="s">
        <v>2304</v>
      </c>
      <c r="I2508" s="4"/>
    </row>
    <row r="2509" spans="1:9" ht="45">
      <c r="A2509" s="6">
        <v>2507</v>
      </c>
      <c r="B2509" s="25" t="s">
        <v>2448</v>
      </c>
      <c r="C2509" s="25" t="str">
        <f>IF(D2509=2,"NO","YES")</f>
        <v>YES</v>
      </c>
      <c r="D2509" s="25">
        <f t="shared" si="50"/>
        <v>0.15</v>
      </c>
      <c r="E2509" s="1">
        <v>0.3705</v>
      </c>
      <c r="F2509" s="75">
        <v>1020</v>
      </c>
      <c r="G2509" s="89">
        <v>42529</v>
      </c>
      <c r="H2509" s="3" t="s">
        <v>2304</v>
      </c>
      <c r="I2509" s="4"/>
    </row>
    <row r="2510" spans="1:9" ht="30">
      <c r="A2510" s="6">
        <v>2508</v>
      </c>
      <c r="B2510" s="25" t="s">
        <v>2449</v>
      </c>
      <c r="C2510" s="25" t="str">
        <f>IF(D2510=2,"NO","YES")</f>
        <v>YES</v>
      </c>
      <c r="D2510" s="25">
        <f t="shared" si="50"/>
        <v>0.4</v>
      </c>
      <c r="E2510" s="1">
        <v>0.9880000000000001</v>
      </c>
      <c r="F2510" s="75">
        <v>2720</v>
      </c>
      <c r="G2510" s="89">
        <v>42529</v>
      </c>
      <c r="H2510" s="3" t="s">
        <v>2304</v>
      </c>
      <c r="I2510" s="4"/>
    </row>
    <row r="2511" spans="1:9" ht="45">
      <c r="A2511" s="6">
        <v>2509</v>
      </c>
      <c r="B2511" s="25" t="s">
        <v>2450</v>
      </c>
      <c r="C2511" s="25" t="str">
        <f>IF(D2511=2,"NO","YES")</f>
        <v>YES</v>
      </c>
      <c r="D2511" s="25">
        <f t="shared" si="50"/>
        <v>0.19</v>
      </c>
      <c r="E2511" s="1">
        <v>0.46930000000000005</v>
      </c>
      <c r="F2511" s="75">
        <v>1292</v>
      </c>
      <c r="G2511" s="89">
        <v>42529</v>
      </c>
      <c r="H2511" s="3" t="s">
        <v>2304</v>
      </c>
      <c r="I2511" s="4"/>
    </row>
    <row r="2512" spans="1:9" ht="45">
      <c r="A2512" s="6">
        <v>2510</v>
      </c>
      <c r="B2512" s="25" t="s">
        <v>2451</v>
      </c>
      <c r="C2512" s="25" t="str">
        <f>IF(D2512=2,"NO","YES")</f>
        <v>YES</v>
      </c>
      <c r="D2512" s="25">
        <f t="shared" si="50"/>
        <v>0.45</v>
      </c>
      <c r="E2512" s="1">
        <v>1.1115000000000002</v>
      </c>
      <c r="F2512" s="75">
        <v>3060</v>
      </c>
      <c r="G2512" s="89">
        <v>42529</v>
      </c>
      <c r="H2512" s="3" t="s">
        <v>2304</v>
      </c>
      <c r="I2512" s="4"/>
    </row>
    <row r="2513" spans="1:9" ht="45">
      <c r="A2513" s="6">
        <v>2511</v>
      </c>
      <c r="B2513" s="25" t="s">
        <v>2452</v>
      </c>
      <c r="C2513" s="25" t="str">
        <f>IF(D2513=2,"NO","YES")</f>
        <v>YES</v>
      </c>
      <c r="D2513" s="25">
        <f t="shared" si="50"/>
        <v>0.71</v>
      </c>
      <c r="E2513" s="1">
        <v>1.7537</v>
      </c>
      <c r="F2513" s="75">
        <v>4828</v>
      </c>
      <c r="G2513" s="89">
        <v>42529</v>
      </c>
      <c r="H2513" s="3" t="s">
        <v>2304</v>
      </c>
      <c r="I2513" s="4"/>
    </row>
    <row r="2514" spans="1:9" ht="45">
      <c r="A2514" s="6">
        <v>2512</v>
      </c>
      <c r="B2514" s="25" t="s">
        <v>2453</v>
      </c>
      <c r="C2514" s="25" t="str">
        <f>IF(D2514=2,"NO","YES")</f>
        <v>YES</v>
      </c>
      <c r="D2514" s="25">
        <f t="shared" si="50"/>
        <v>0.56999999999999995</v>
      </c>
      <c r="E2514" s="1">
        <v>1.4078999999999999</v>
      </c>
      <c r="F2514" s="75">
        <v>3876</v>
      </c>
      <c r="G2514" s="89">
        <v>42529</v>
      </c>
      <c r="H2514" s="3" t="s">
        <v>2304</v>
      </c>
      <c r="I2514" s="4"/>
    </row>
    <row r="2515" spans="1:9" ht="45">
      <c r="A2515" s="6">
        <v>2513</v>
      </c>
      <c r="B2515" s="25" t="s">
        <v>2454</v>
      </c>
      <c r="C2515" s="25" t="str">
        <f>IF(D2515=2,"NO","YES")</f>
        <v>YES</v>
      </c>
      <c r="D2515" s="25">
        <f t="shared" si="50"/>
        <v>0.45</v>
      </c>
      <c r="E2515" s="1">
        <v>1.1115000000000002</v>
      </c>
      <c r="F2515" s="75">
        <v>3060</v>
      </c>
      <c r="G2515" s="89">
        <v>42529</v>
      </c>
      <c r="H2515" s="3" t="s">
        <v>2304</v>
      </c>
      <c r="I2515" s="4"/>
    </row>
    <row r="2516" spans="1:9" ht="45">
      <c r="A2516" s="6">
        <v>2514</v>
      </c>
      <c r="B2516" s="25" t="s">
        <v>2455</v>
      </c>
      <c r="C2516" s="25" t="str">
        <f>IF(D2516=2,"NO","YES")</f>
        <v>YES</v>
      </c>
      <c r="D2516" s="25">
        <f t="shared" si="50"/>
        <v>0.91</v>
      </c>
      <c r="E2516" s="1">
        <v>2.2477000000000005</v>
      </c>
      <c r="F2516" s="75">
        <v>6188</v>
      </c>
      <c r="G2516" s="89">
        <v>42529</v>
      </c>
      <c r="H2516" s="3" t="s">
        <v>2304</v>
      </c>
      <c r="I2516" s="4"/>
    </row>
    <row r="2517" spans="1:9" ht="45">
      <c r="A2517" s="6">
        <v>2515</v>
      </c>
      <c r="B2517" s="25" t="s">
        <v>2456</v>
      </c>
      <c r="C2517" s="25" t="str">
        <f>IF(D2517=2,"NO","YES")</f>
        <v>YES</v>
      </c>
      <c r="D2517" s="25">
        <f t="shared" si="50"/>
        <v>0.59</v>
      </c>
      <c r="E2517" s="1">
        <v>1.4573</v>
      </c>
      <c r="F2517" s="75">
        <v>4012</v>
      </c>
      <c r="G2517" s="89">
        <v>42529</v>
      </c>
      <c r="H2517" s="3" t="s">
        <v>2304</v>
      </c>
      <c r="I2517" s="4"/>
    </row>
    <row r="2518" spans="1:9" ht="45">
      <c r="A2518" s="6">
        <v>2516</v>
      </c>
      <c r="B2518" s="25" t="s">
        <v>2457</v>
      </c>
      <c r="C2518" s="25" t="str">
        <f>IF(D2518=2,"NO","YES")</f>
        <v>YES</v>
      </c>
      <c r="D2518" s="25">
        <f t="shared" si="50"/>
        <v>1.3</v>
      </c>
      <c r="E2518" s="1">
        <v>3.2110000000000003</v>
      </c>
      <c r="F2518" s="75">
        <v>8840</v>
      </c>
      <c r="G2518" s="89">
        <v>42529</v>
      </c>
      <c r="H2518" s="3" t="s">
        <v>2304</v>
      </c>
      <c r="I2518" s="4"/>
    </row>
    <row r="2519" spans="1:9" ht="30">
      <c r="A2519" s="6">
        <v>2517</v>
      </c>
      <c r="B2519" s="25" t="s">
        <v>2458</v>
      </c>
      <c r="C2519" s="25" t="str">
        <f>IF(D2519=2,"NO","YES")</f>
        <v>YES</v>
      </c>
      <c r="D2519" s="25">
        <f t="shared" si="50"/>
        <v>1.01</v>
      </c>
      <c r="E2519" s="1">
        <v>2.4947000000000004</v>
      </c>
      <c r="F2519" s="75">
        <v>6868</v>
      </c>
      <c r="G2519" s="89">
        <v>42529</v>
      </c>
      <c r="H2519" s="3" t="s">
        <v>2304</v>
      </c>
      <c r="I2519" s="4"/>
    </row>
    <row r="2520" spans="1:9" ht="45">
      <c r="A2520" s="6">
        <v>2518</v>
      </c>
      <c r="B2520" s="25" t="s">
        <v>2459</v>
      </c>
      <c r="C2520" s="25" t="str">
        <f>IF(D2520=2,"NO","YES")</f>
        <v>YES</v>
      </c>
      <c r="D2520" s="25">
        <f t="shared" si="50"/>
        <v>1.39</v>
      </c>
      <c r="E2520" s="1">
        <v>3.4333</v>
      </c>
      <c r="F2520" s="75">
        <v>9452</v>
      </c>
      <c r="G2520" s="89">
        <v>42529</v>
      </c>
      <c r="H2520" s="3" t="s">
        <v>2304</v>
      </c>
      <c r="I2520" s="4"/>
    </row>
    <row r="2521" spans="1:9" ht="30">
      <c r="A2521" s="6">
        <v>2519</v>
      </c>
      <c r="B2521" s="25" t="s">
        <v>2460</v>
      </c>
      <c r="C2521" s="25" t="str">
        <f>IF(D2521=2,"NO","YES")</f>
        <v>YES</v>
      </c>
      <c r="D2521" s="25">
        <f t="shared" si="50"/>
        <v>0.3</v>
      </c>
      <c r="E2521" s="1">
        <v>0.74099999999999999</v>
      </c>
      <c r="F2521" s="75">
        <v>2040</v>
      </c>
      <c r="G2521" s="89">
        <v>42529</v>
      </c>
      <c r="H2521" s="3" t="s">
        <v>2304</v>
      </c>
      <c r="I2521" s="4"/>
    </row>
    <row r="2522" spans="1:9" ht="45">
      <c r="A2522" s="6">
        <v>2520</v>
      </c>
      <c r="B2522" s="25" t="s">
        <v>2461</v>
      </c>
      <c r="C2522" s="25" t="str">
        <f>IF(D2522=2,"NO","YES")</f>
        <v>YES</v>
      </c>
      <c r="D2522" s="25">
        <f t="shared" si="50"/>
        <v>0.46</v>
      </c>
      <c r="E2522" s="1">
        <v>1.1362000000000001</v>
      </c>
      <c r="F2522" s="75">
        <v>3128</v>
      </c>
      <c r="G2522" s="89">
        <v>42529</v>
      </c>
      <c r="H2522" s="3" t="s">
        <v>2304</v>
      </c>
      <c r="I2522" s="4"/>
    </row>
    <row r="2523" spans="1:9" ht="30">
      <c r="A2523" s="6">
        <v>2521</v>
      </c>
      <c r="B2523" s="25" t="s">
        <v>2462</v>
      </c>
      <c r="C2523" s="25" t="str">
        <f>IF(D2523=2,"NO","YES")</f>
        <v>YES</v>
      </c>
      <c r="D2523" s="25">
        <f t="shared" si="50"/>
        <v>0.9</v>
      </c>
      <c r="E2523" s="1">
        <v>2.2230000000000003</v>
      </c>
      <c r="F2523" s="75">
        <v>6120</v>
      </c>
      <c r="G2523" s="89">
        <v>42529</v>
      </c>
      <c r="H2523" s="3" t="s">
        <v>2304</v>
      </c>
      <c r="I2523" s="4"/>
    </row>
    <row r="2524" spans="1:9" ht="45">
      <c r="A2524" s="6">
        <v>2522</v>
      </c>
      <c r="B2524" s="25" t="s">
        <v>2463</v>
      </c>
      <c r="C2524" s="25" t="str">
        <f>IF(D2524=2,"NO","YES")</f>
        <v>YES</v>
      </c>
      <c r="D2524" s="25">
        <f t="shared" si="50"/>
        <v>0.6</v>
      </c>
      <c r="E2524" s="1">
        <v>1.482</v>
      </c>
      <c r="F2524" s="75">
        <v>4080</v>
      </c>
      <c r="G2524" s="89">
        <v>42529</v>
      </c>
      <c r="H2524" s="3" t="s">
        <v>2304</v>
      </c>
      <c r="I2524" s="4"/>
    </row>
    <row r="2525" spans="1:9" ht="45">
      <c r="A2525" s="6">
        <v>2523</v>
      </c>
      <c r="B2525" s="25" t="s">
        <v>2464</v>
      </c>
      <c r="C2525" s="25" t="str">
        <f>IF(D2525=2,"NO","YES")</f>
        <v>YES</v>
      </c>
      <c r="D2525" s="25">
        <f t="shared" si="50"/>
        <v>0.59</v>
      </c>
      <c r="E2525" s="1">
        <v>1.4573</v>
      </c>
      <c r="F2525" s="75">
        <v>4012</v>
      </c>
      <c r="G2525" s="89">
        <v>42529</v>
      </c>
      <c r="H2525" s="3" t="s">
        <v>2304</v>
      </c>
      <c r="I2525" s="4"/>
    </row>
    <row r="2526" spans="1:9" ht="45">
      <c r="A2526" s="6">
        <v>2524</v>
      </c>
      <c r="B2526" s="25" t="s">
        <v>2465</v>
      </c>
      <c r="C2526" s="25" t="str">
        <f>IF(D2526=2,"NO","YES")</f>
        <v>YES</v>
      </c>
      <c r="D2526" s="25">
        <f t="shared" si="50"/>
        <v>0.26</v>
      </c>
      <c r="E2526" s="1">
        <v>0.6422000000000001</v>
      </c>
      <c r="F2526" s="75">
        <v>1768</v>
      </c>
      <c r="G2526" s="89">
        <v>42529</v>
      </c>
      <c r="H2526" s="3" t="s">
        <v>2304</v>
      </c>
      <c r="I2526" s="4"/>
    </row>
    <row r="2527" spans="1:9">
      <c r="A2527" s="6">
        <v>2525</v>
      </c>
      <c r="B2527" s="25" t="s">
        <v>2466</v>
      </c>
      <c r="C2527" s="25" t="str">
        <f>IF(D2527=2,"NO","YES")</f>
        <v>YES</v>
      </c>
      <c r="D2527" s="25">
        <f t="shared" si="50"/>
        <v>1.35</v>
      </c>
      <c r="E2527" s="1">
        <v>3.3345000000000007</v>
      </c>
      <c r="F2527" s="75">
        <v>9180</v>
      </c>
      <c r="G2527" s="89">
        <v>42529</v>
      </c>
      <c r="H2527" s="3" t="s">
        <v>2304</v>
      </c>
      <c r="I2527" s="4"/>
    </row>
    <row r="2528" spans="1:9" ht="45">
      <c r="A2528" s="6">
        <v>2526</v>
      </c>
      <c r="B2528" s="25" t="s">
        <v>2467</v>
      </c>
      <c r="C2528" s="25" t="str">
        <f>IF(D2528=2,"NO","YES")</f>
        <v>YES</v>
      </c>
      <c r="D2528" s="25">
        <f t="shared" si="50"/>
        <v>0.39</v>
      </c>
      <c r="E2528" s="1">
        <v>0.96330000000000016</v>
      </c>
      <c r="F2528" s="75">
        <v>2652</v>
      </c>
      <c r="G2528" s="89">
        <v>42529</v>
      </c>
      <c r="H2528" s="3" t="s">
        <v>2304</v>
      </c>
      <c r="I2528" s="4"/>
    </row>
    <row r="2529" spans="1:9" ht="45">
      <c r="A2529" s="6">
        <v>2527</v>
      </c>
      <c r="B2529" s="25" t="s">
        <v>2468</v>
      </c>
      <c r="C2529" s="25" t="str">
        <f>IF(D2529=2,"NO","YES")</f>
        <v>YES</v>
      </c>
      <c r="D2529" s="25">
        <f t="shared" si="50"/>
        <v>0.82</v>
      </c>
      <c r="E2529" s="1">
        <v>2.0253999999999999</v>
      </c>
      <c r="F2529" s="75">
        <v>5576</v>
      </c>
      <c r="G2529" s="89">
        <v>42529</v>
      </c>
      <c r="H2529" s="3" t="s">
        <v>2304</v>
      </c>
      <c r="I2529" s="4"/>
    </row>
    <row r="2530" spans="1:9" ht="45">
      <c r="A2530" s="6">
        <v>2528</v>
      </c>
      <c r="B2530" s="25" t="s">
        <v>2469</v>
      </c>
      <c r="C2530" s="25" t="str">
        <f>IF(D2530=2,"NO","YES")</f>
        <v>YES</v>
      </c>
      <c r="D2530" s="25">
        <f t="shared" si="50"/>
        <v>0.32</v>
      </c>
      <c r="E2530" s="1">
        <v>0.7904000000000001</v>
      </c>
      <c r="F2530" s="75">
        <v>2176</v>
      </c>
      <c r="G2530" s="89">
        <v>42529</v>
      </c>
      <c r="H2530" s="3" t="s">
        <v>2304</v>
      </c>
      <c r="I2530" s="4"/>
    </row>
    <row r="2531" spans="1:9" ht="45">
      <c r="A2531" s="6">
        <v>2529</v>
      </c>
      <c r="B2531" s="25" t="s">
        <v>2470</v>
      </c>
      <c r="C2531" s="25" t="str">
        <f>IF(D2531=2,"NO","YES")</f>
        <v>NO</v>
      </c>
      <c r="D2531" s="25">
        <f t="shared" si="50"/>
        <v>2</v>
      </c>
      <c r="E2531" s="1">
        <v>4.9400000000000004</v>
      </c>
      <c r="F2531" s="75">
        <v>13600</v>
      </c>
      <c r="G2531" s="89">
        <v>42529</v>
      </c>
      <c r="H2531" s="3" t="s">
        <v>2304</v>
      </c>
      <c r="I2531" s="4"/>
    </row>
    <row r="2532" spans="1:9" ht="45">
      <c r="A2532" s="6">
        <v>2530</v>
      </c>
      <c r="B2532" s="25" t="s">
        <v>2471</v>
      </c>
      <c r="C2532" s="25" t="str">
        <f>IF(D2532=2,"NO","YES")</f>
        <v>YES</v>
      </c>
      <c r="D2532" s="25">
        <f t="shared" si="50"/>
        <v>1.48</v>
      </c>
      <c r="E2532" s="1">
        <v>3.6556000000000002</v>
      </c>
      <c r="F2532" s="75">
        <v>10064</v>
      </c>
      <c r="G2532" s="89">
        <v>42529</v>
      </c>
      <c r="H2532" s="3" t="s">
        <v>2304</v>
      </c>
      <c r="I2532" s="4"/>
    </row>
    <row r="2533" spans="1:9" ht="45">
      <c r="A2533" s="6">
        <v>2531</v>
      </c>
      <c r="B2533" s="25" t="s">
        <v>2472</v>
      </c>
      <c r="C2533" s="25" t="str">
        <f>IF(D2533=2,"NO","YES")</f>
        <v>YES</v>
      </c>
      <c r="D2533" s="25">
        <f t="shared" si="50"/>
        <v>0.47</v>
      </c>
      <c r="E2533" s="1">
        <v>1.1609</v>
      </c>
      <c r="F2533" s="75">
        <v>3196</v>
      </c>
      <c r="G2533" s="89">
        <v>42529</v>
      </c>
      <c r="H2533" s="3" t="s">
        <v>2304</v>
      </c>
      <c r="I2533" s="4"/>
    </row>
    <row r="2534" spans="1:9" ht="45">
      <c r="A2534" s="6">
        <v>2532</v>
      </c>
      <c r="B2534" s="25" t="s">
        <v>2473</v>
      </c>
      <c r="C2534" s="25" t="str">
        <f>IF(D2534=2,"NO","YES")</f>
        <v>YES</v>
      </c>
      <c r="D2534" s="25">
        <f t="shared" si="50"/>
        <v>0.71</v>
      </c>
      <c r="E2534" s="1">
        <v>1.7537</v>
      </c>
      <c r="F2534" s="75">
        <v>4828</v>
      </c>
      <c r="G2534" s="89">
        <v>42529</v>
      </c>
      <c r="H2534" s="3" t="s">
        <v>2304</v>
      </c>
      <c r="I2534" s="4"/>
    </row>
    <row r="2535" spans="1:9" ht="45">
      <c r="A2535" s="6">
        <v>2533</v>
      </c>
      <c r="B2535" s="25" t="s">
        <v>2474</v>
      </c>
      <c r="C2535" s="25" t="str">
        <f>IF(D2535=2,"NO","YES")</f>
        <v>YES</v>
      </c>
      <c r="D2535" s="25">
        <f t="shared" si="50"/>
        <v>1.07</v>
      </c>
      <c r="E2535" s="1">
        <v>2.6429000000000005</v>
      </c>
      <c r="F2535" s="75">
        <v>7276</v>
      </c>
      <c r="G2535" s="89">
        <v>42529</v>
      </c>
      <c r="H2535" s="3" t="s">
        <v>2304</v>
      </c>
      <c r="I2535" s="4"/>
    </row>
    <row r="2536" spans="1:9" ht="30">
      <c r="A2536" s="6">
        <v>2534</v>
      </c>
      <c r="B2536" s="25" t="s">
        <v>1391</v>
      </c>
      <c r="C2536" s="25" t="str">
        <f>IF(D2536=2,"NO","YES")</f>
        <v>YES</v>
      </c>
      <c r="D2536" s="25">
        <f t="shared" si="50"/>
        <v>0.89</v>
      </c>
      <c r="E2536" s="1">
        <v>2.1983000000000001</v>
      </c>
      <c r="F2536" s="75">
        <v>6052</v>
      </c>
      <c r="G2536" s="89">
        <v>42529</v>
      </c>
      <c r="H2536" s="3" t="s">
        <v>2304</v>
      </c>
      <c r="I2536" s="4"/>
    </row>
    <row r="2537" spans="1:9" ht="45">
      <c r="A2537" s="6">
        <v>2535</v>
      </c>
      <c r="B2537" s="25" t="s">
        <v>2475</v>
      </c>
      <c r="C2537" s="25" t="str">
        <f>IF(D2537=2,"NO","YES")</f>
        <v>YES</v>
      </c>
      <c r="D2537" s="25">
        <f t="shared" si="50"/>
        <v>0.96</v>
      </c>
      <c r="E2537" s="1">
        <v>2.3712</v>
      </c>
      <c r="F2537" s="75">
        <v>6528</v>
      </c>
      <c r="G2537" s="89">
        <v>42529</v>
      </c>
      <c r="H2537" s="3" t="s">
        <v>2304</v>
      </c>
      <c r="I2537" s="4"/>
    </row>
    <row r="2538" spans="1:9" ht="45">
      <c r="A2538" s="6">
        <v>2536</v>
      </c>
      <c r="B2538" s="25" t="s">
        <v>2476</v>
      </c>
      <c r="C2538" s="25" t="str">
        <f>IF(D2538=2,"NO","YES")</f>
        <v>YES</v>
      </c>
      <c r="D2538" s="25">
        <f t="shared" si="50"/>
        <v>1.33</v>
      </c>
      <c r="E2538" s="1">
        <v>3.2851000000000004</v>
      </c>
      <c r="F2538" s="75">
        <v>9044</v>
      </c>
      <c r="G2538" s="89">
        <v>42529</v>
      </c>
      <c r="H2538" s="3" t="s">
        <v>2304</v>
      </c>
      <c r="I2538" s="4"/>
    </row>
    <row r="2539" spans="1:9" ht="45">
      <c r="A2539" s="6">
        <v>2537</v>
      </c>
      <c r="B2539" s="25" t="s">
        <v>2477</v>
      </c>
      <c r="C2539" s="25" t="str">
        <f>IF(D2539=2,"NO","YES")</f>
        <v>YES</v>
      </c>
      <c r="D2539" s="25">
        <f t="shared" si="50"/>
        <v>0.77</v>
      </c>
      <c r="E2539" s="1">
        <v>1.9019000000000001</v>
      </c>
      <c r="F2539" s="75">
        <v>5236</v>
      </c>
      <c r="G2539" s="89">
        <v>42529</v>
      </c>
      <c r="H2539" s="3" t="s">
        <v>2304</v>
      </c>
      <c r="I2539" s="4"/>
    </row>
    <row r="2540" spans="1:9" ht="30">
      <c r="A2540" s="6">
        <v>2538</v>
      </c>
      <c r="B2540" s="25" t="s">
        <v>2478</v>
      </c>
      <c r="C2540" s="25" t="str">
        <f>IF(D2540=2,"NO","YES")</f>
        <v>YES</v>
      </c>
      <c r="D2540" s="25">
        <f t="shared" si="50"/>
        <v>0.77</v>
      </c>
      <c r="E2540" s="1">
        <v>1.9019000000000001</v>
      </c>
      <c r="F2540" s="75">
        <v>5236</v>
      </c>
      <c r="G2540" s="89">
        <v>42529</v>
      </c>
      <c r="H2540" s="3" t="s">
        <v>2304</v>
      </c>
      <c r="I2540" s="4"/>
    </row>
    <row r="2541" spans="1:9" ht="45">
      <c r="A2541" s="6">
        <v>2539</v>
      </c>
      <c r="B2541" s="58" t="s">
        <v>2479</v>
      </c>
      <c r="C2541" s="25" t="str">
        <f>IF(D2541=2,"NO","YES")</f>
        <v>YES</v>
      </c>
      <c r="D2541" s="58">
        <f t="shared" si="50"/>
        <v>0.99</v>
      </c>
      <c r="E2541" s="1">
        <v>2.4453</v>
      </c>
      <c r="F2541" s="92">
        <v>6732</v>
      </c>
      <c r="G2541" s="89">
        <v>42529</v>
      </c>
      <c r="H2541" s="3" t="s">
        <v>2304</v>
      </c>
      <c r="I2541" s="4"/>
    </row>
    <row r="2542" spans="1:9" ht="45">
      <c r="A2542" s="6">
        <v>2540</v>
      </c>
      <c r="B2542" s="25" t="s">
        <v>2480</v>
      </c>
      <c r="C2542" s="25" t="str">
        <f>IF(D2542=2,"NO","YES")</f>
        <v>YES</v>
      </c>
      <c r="D2542" s="25">
        <f t="shared" si="50"/>
        <v>1.27</v>
      </c>
      <c r="E2542" s="1">
        <v>3.1369000000000002</v>
      </c>
      <c r="F2542" s="75">
        <v>8636</v>
      </c>
      <c r="G2542" s="89">
        <v>42529</v>
      </c>
      <c r="H2542" s="3" t="s">
        <v>2304</v>
      </c>
      <c r="I2542" s="4"/>
    </row>
    <row r="2543" spans="1:9" ht="45">
      <c r="A2543" s="6">
        <v>2541</v>
      </c>
      <c r="B2543" s="25" t="s">
        <v>2481</v>
      </c>
      <c r="C2543" s="25" t="str">
        <f>IF(D2543=2,"NO","YES")</f>
        <v>YES</v>
      </c>
      <c r="D2543" s="25">
        <f t="shared" si="50"/>
        <v>0.76</v>
      </c>
      <c r="E2543" s="1">
        <v>1.8772000000000002</v>
      </c>
      <c r="F2543" s="75">
        <v>5168</v>
      </c>
      <c r="G2543" s="89">
        <v>42529</v>
      </c>
      <c r="H2543" s="3" t="s">
        <v>2304</v>
      </c>
      <c r="I2543" s="4"/>
    </row>
    <row r="2544" spans="1:9" ht="45">
      <c r="A2544" s="6">
        <v>2542</v>
      </c>
      <c r="B2544" s="25" t="s">
        <v>2482</v>
      </c>
      <c r="C2544" s="25" t="str">
        <f>IF(D2544=2,"NO","YES")</f>
        <v>YES</v>
      </c>
      <c r="D2544" s="25">
        <f t="shared" si="50"/>
        <v>1.27</v>
      </c>
      <c r="E2544" s="1">
        <v>3.1369000000000002</v>
      </c>
      <c r="F2544" s="75">
        <v>8636</v>
      </c>
      <c r="G2544" s="89">
        <v>42529</v>
      </c>
      <c r="H2544" s="3" t="s">
        <v>2304</v>
      </c>
      <c r="I2544" s="4"/>
    </row>
    <row r="2545" spans="1:9" ht="30">
      <c r="A2545" s="6">
        <v>2543</v>
      </c>
      <c r="B2545" s="25" t="s">
        <v>2483</v>
      </c>
      <c r="C2545" s="25" t="str">
        <f>IF(D2545=2,"NO","YES")</f>
        <v>YES</v>
      </c>
      <c r="D2545" s="25">
        <f t="shared" si="50"/>
        <v>1.97</v>
      </c>
      <c r="E2545" s="1">
        <v>4.8658999999999999</v>
      </c>
      <c r="F2545" s="75">
        <v>13396</v>
      </c>
      <c r="G2545" s="89">
        <v>42529</v>
      </c>
      <c r="H2545" s="3" t="s">
        <v>2304</v>
      </c>
      <c r="I2545" s="4"/>
    </row>
    <row r="2546" spans="1:9" ht="45">
      <c r="A2546" s="6">
        <v>2544</v>
      </c>
      <c r="B2546" s="25" t="s">
        <v>2484</v>
      </c>
      <c r="C2546" s="25" t="str">
        <f>IF(D2546=2,"NO","YES")</f>
        <v>YES</v>
      </c>
      <c r="D2546" s="25">
        <f t="shared" si="50"/>
        <v>1.8</v>
      </c>
      <c r="E2546" s="1">
        <v>4.4460000000000006</v>
      </c>
      <c r="F2546" s="75">
        <v>12240</v>
      </c>
      <c r="G2546" s="89">
        <v>42529</v>
      </c>
      <c r="H2546" s="3" t="s">
        <v>2304</v>
      </c>
      <c r="I2546" s="4"/>
    </row>
    <row r="2547" spans="1:9" ht="45">
      <c r="A2547" s="6">
        <v>2545</v>
      </c>
      <c r="B2547" s="25" t="s">
        <v>2485</v>
      </c>
      <c r="C2547" s="25" t="str">
        <f>IF(D2547=2,"NO","YES")</f>
        <v>NO</v>
      </c>
      <c r="D2547" s="25">
        <f t="shared" si="50"/>
        <v>2</v>
      </c>
      <c r="E2547" s="1">
        <v>4.9400000000000004</v>
      </c>
      <c r="F2547" s="75">
        <v>13600</v>
      </c>
      <c r="G2547" s="89">
        <v>42529</v>
      </c>
      <c r="H2547" s="3" t="s">
        <v>2304</v>
      </c>
      <c r="I2547" s="4"/>
    </row>
    <row r="2548" spans="1:9" ht="45">
      <c r="A2548" s="6">
        <v>2546</v>
      </c>
      <c r="B2548" s="25" t="s">
        <v>2486</v>
      </c>
      <c r="C2548" s="25" t="str">
        <f>IF(D2548=2,"NO","YES")</f>
        <v>YES</v>
      </c>
      <c r="D2548" s="25">
        <f t="shared" si="50"/>
        <v>1.53</v>
      </c>
      <c r="E2548" s="1">
        <v>3.7791000000000006</v>
      </c>
      <c r="F2548" s="75">
        <v>10404</v>
      </c>
      <c r="G2548" s="89">
        <v>42529</v>
      </c>
      <c r="H2548" s="3" t="s">
        <v>2304</v>
      </c>
      <c r="I2548" s="4"/>
    </row>
    <row r="2549" spans="1:9" ht="30">
      <c r="A2549" s="6">
        <v>2547</v>
      </c>
      <c r="B2549" s="25" t="s">
        <v>2487</v>
      </c>
      <c r="C2549" s="25" t="str">
        <f>IF(D2549=2,"NO","YES")</f>
        <v>YES</v>
      </c>
      <c r="D2549" s="25">
        <f t="shared" ref="D2549:D2612" si="51">F2549/6800</f>
        <v>1.42</v>
      </c>
      <c r="E2549" s="1">
        <v>3.5074000000000001</v>
      </c>
      <c r="F2549" s="75">
        <v>9656</v>
      </c>
      <c r="G2549" s="89">
        <v>42529</v>
      </c>
      <c r="H2549" s="3" t="s">
        <v>2304</v>
      </c>
      <c r="I2549" s="4"/>
    </row>
    <row r="2550" spans="1:9" ht="45">
      <c r="A2550" s="6">
        <v>2548</v>
      </c>
      <c r="B2550" s="25" t="s">
        <v>2488</v>
      </c>
      <c r="C2550" s="25" t="str">
        <f>IF(D2550=2,"NO","YES")</f>
        <v>YES</v>
      </c>
      <c r="D2550" s="25">
        <f t="shared" si="51"/>
        <v>0.76</v>
      </c>
      <c r="E2550" s="1">
        <v>1.8772000000000002</v>
      </c>
      <c r="F2550" s="75">
        <v>5168</v>
      </c>
      <c r="G2550" s="89">
        <v>42529</v>
      </c>
      <c r="H2550" s="3" t="s">
        <v>2304</v>
      </c>
      <c r="I2550" s="4"/>
    </row>
    <row r="2551" spans="1:9" ht="45">
      <c r="A2551" s="6">
        <v>2549</v>
      </c>
      <c r="B2551" s="25" t="s">
        <v>2489</v>
      </c>
      <c r="C2551" s="25" t="str">
        <f>IF(D2551=2,"NO","YES")</f>
        <v>YES</v>
      </c>
      <c r="D2551" s="25">
        <f t="shared" si="51"/>
        <v>1.32</v>
      </c>
      <c r="E2551" s="1">
        <v>3.2604000000000006</v>
      </c>
      <c r="F2551" s="75">
        <v>8976</v>
      </c>
      <c r="G2551" s="89">
        <v>42529</v>
      </c>
      <c r="H2551" s="3" t="s">
        <v>2304</v>
      </c>
      <c r="I2551" s="4"/>
    </row>
    <row r="2552" spans="1:9" ht="45">
      <c r="A2552" s="6">
        <v>2550</v>
      </c>
      <c r="B2552" s="25" t="s">
        <v>2490</v>
      </c>
      <c r="C2552" s="25" t="str">
        <f>IF(D2552=2,"NO","YES")</f>
        <v>YES</v>
      </c>
      <c r="D2552" s="25">
        <f t="shared" si="51"/>
        <v>0.65</v>
      </c>
      <c r="E2552" s="1">
        <v>1.6055000000000001</v>
      </c>
      <c r="F2552" s="75">
        <v>4420</v>
      </c>
      <c r="G2552" s="89">
        <v>42529</v>
      </c>
      <c r="H2552" s="3" t="s">
        <v>2304</v>
      </c>
      <c r="I2552" s="4"/>
    </row>
    <row r="2553" spans="1:9" ht="45">
      <c r="A2553" s="6">
        <v>2551</v>
      </c>
      <c r="B2553" s="25" t="s">
        <v>2388</v>
      </c>
      <c r="C2553" s="25" t="str">
        <f>IF(D2553=2,"NO","YES")</f>
        <v>YES</v>
      </c>
      <c r="D2553" s="25">
        <f t="shared" si="51"/>
        <v>0.61</v>
      </c>
      <c r="E2553" s="1">
        <v>1.5067000000000002</v>
      </c>
      <c r="F2553" s="75">
        <v>4148</v>
      </c>
      <c r="G2553" s="89">
        <v>42529</v>
      </c>
      <c r="H2553" s="3" t="s">
        <v>2304</v>
      </c>
      <c r="I2553" s="4"/>
    </row>
    <row r="2554" spans="1:9" ht="30">
      <c r="A2554" s="6">
        <v>2552</v>
      </c>
      <c r="B2554" s="25" t="s">
        <v>2491</v>
      </c>
      <c r="C2554" s="25" t="str">
        <f>IF(D2554=2,"NO","YES")</f>
        <v>YES</v>
      </c>
      <c r="D2554" s="25">
        <f t="shared" si="51"/>
        <v>1.31</v>
      </c>
      <c r="E2554" s="1">
        <v>3.2357000000000005</v>
      </c>
      <c r="F2554" s="75">
        <v>8908</v>
      </c>
      <c r="G2554" s="89">
        <v>42529</v>
      </c>
      <c r="H2554" s="3" t="s">
        <v>2304</v>
      </c>
      <c r="I2554" s="4"/>
    </row>
    <row r="2555" spans="1:9">
      <c r="A2555" s="6">
        <v>2553</v>
      </c>
      <c r="B2555" s="57" t="s">
        <v>2492</v>
      </c>
      <c r="C2555" s="25" t="str">
        <f>IF(D2555=2,"NO","YES")</f>
        <v>NO</v>
      </c>
      <c r="D2555" s="58">
        <f t="shared" si="51"/>
        <v>2</v>
      </c>
      <c r="E2555" s="1">
        <v>4.9400000000000004</v>
      </c>
      <c r="F2555" s="92">
        <v>13600</v>
      </c>
      <c r="G2555" s="93">
        <v>42706</v>
      </c>
      <c r="H2555" s="3" t="s">
        <v>2304</v>
      </c>
      <c r="I2555" s="4"/>
    </row>
    <row r="2556" spans="1:9">
      <c r="A2556" s="6">
        <v>2554</v>
      </c>
      <c r="B2556" s="57" t="s">
        <v>2493</v>
      </c>
      <c r="C2556" s="25" t="str">
        <f>IF(D2556=2,"NO","YES")</f>
        <v>NO</v>
      </c>
      <c r="D2556" s="58">
        <f t="shared" si="51"/>
        <v>2</v>
      </c>
      <c r="E2556" s="1">
        <v>4.9400000000000004</v>
      </c>
      <c r="F2556" s="92">
        <v>13600</v>
      </c>
      <c r="G2556" s="93">
        <v>42706</v>
      </c>
      <c r="H2556" s="3" t="s">
        <v>2304</v>
      </c>
      <c r="I2556" s="4"/>
    </row>
    <row r="2557" spans="1:9">
      <c r="A2557" s="6">
        <v>2555</v>
      </c>
      <c r="B2557" s="57" t="s">
        <v>2494</v>
      </c>
      <c r="C2557" s="25" t="str">
        <f>IF(D2557=2,"NO","YES")</f>
        <v>YES</v>
      </c>
      <c r="D2557" s="58">
        <f t="shared" si="51"/>
        <v>1.7</v>
      </c>
      <c r="E2557" s="1">
        <v>4.1989999999999998</v>
      </c>
      <c r="F2557" s="92">
        <v>11560</v>
      </c>
      <c r="G2557" s="93">
        <v>42706</v>
      </c>
      <c r="H2557" s="3" t="s">
        <v>2304</v>
      </c>
      <c r="I2557" s="4"/>
    </row>
    <row r="2558" spans="1:9">
      <c r="A2558" s="6">
        <v>2556</v>
      </c>
      <c r="B2558" s="57" t="s">
        <v>2495</v>
      </c>
      <c r="C2558" s="25" t="str">
        <f>IF(D2558=2,"NO","YES")</f>
        <v>YES</v>
      </c>
      <c r="D2558" s="58">
        <f t="shared" si="51"/>
        <v>1.53</v>
      </c>
      <c r="E2558" s="1">
        <v>3.7791000000000006</v>
      </c>
      <c r="F2558" s="92">
        <v>10404</v>
      </c>
      <c r="G2558" s="93">
        <v>42706</v>
      </c>
      <c r="H2558" s="3" t="s">
        <v>2304</v>
      </c>
      <c r="I2558" s="4"/>
    </row>
    <row r="2559" spans="1:9">
      <c r="A2559" s="6">
        <v>2557</v>
      </c>
      <c r="B2559" s="57" t="s">
        <v>2496</v>
      </c>
      <c r="C2559" s="25" t="str">
        <f>IF(D2559=2,"NO","YES")</f>
        <v>YES</v>
      </c>
      <c r="D2559" s="58">
        <f t="shared" si="51"/>
        <v>1.27</v>
      </c>
      <c r="E2559" s="1">
        <v>3.1369000000000002</v>
      </c>
      <c r="F2559" s="92">
        <v>8636</v>
      </c>
      <c r="G2559" s="93">
        <v>42706</v>
      </c>
      <c r="H2559" s="3" t="s">
        <v>2304</v>
      </c>
      <c r="I2559" s="4"/>
    </row>
    <row r="2560" spans="1:9">
      <c r="A2560" s="6">
        <v>2558</v>
      </c>
      <c r="B2560" s="57" t="s">
        <v>2497</v>
      </c>
      <c r="C2560" s="25" t="str">
        <f>IF(D2560=2,"NO","YES")</f>
        <v>YES</v>
      </c>
      <c r="D2560" s="58">
        <f t="shared" si="51"/>
        <v>1.1000000000000001</v>
      </c>
      <c r="E2560" s="1">
        <v>2.7170000000000005</v>
      </c>
      <c r="F2560" s="92">
        <v>7480</v>
      </c>
      <c r="G2560" s="93">
        <v>42706</v>
      </c>
      <c r="H2560" s="3" t="s">
        <v>2304</v>
      </c>
      <c r="I2560" s="4"/>
    </row>
    <row r="2561" spans="1:9">
      <c r="A2561" s="6">
        <v>2559</v>
      </c>
      <c r="B2561" s="57" t="s">
        <v>2498</v>
      </c>
      <c r="C2561" s="25" t="str">
        <f>IF(D2561=2,"NO","YES")</f>
        <v>YES</v>
      </c>
      <c r="D2561" s="58">
        <f t="shared" si="51"/>
        <v>0.49</v>
      </c>
      <c r="E2561" s="1">
        <v>1.2103000000000002</v>
      </c>
      <c r="F2561" s="92">
        <v>3332</v>
      </c>
      <c r="G2561" s="93">
        <v>42706</v>
      </c>
      <c r="H2561" s="3" t="s">
        <v>2304</v>
      </c>
      <c r="I2561" s="4"/>
    </row>
    <row r="2562" spans="1:9">
      <c r="A2562" s="6">
        <v>2560</v>
      </c>
      <c r="B2562" s="57" t="s">
        <v>2499</v>
      </c>
      <c r="C2562" s="25" t="str">
        <f>IF(D2562=2,"NO","YES")</f>
        <v>YES</v>
      </c>
      <c r="D2562" s="58">
        <f t="shared" si="51"/>
        <v>0.38</v>
      </c>
      <c r="E2562" s="1">
        <v>0.9386000000000001</v>
      </c>
      <c r="F2562" s="92">
        <v>2584</v>
      </c>
      <c r="G2562" s="93">
        <v>42706</v>
      </c>
      <c r="H2562" s="3" t="s">
        <v>2304</v>
      </c>
      <c r="I2562" s="4"/>
    </row>
    <row r="2563" spans="1:9">
      <c r="A2563" s="6">
        <v>2561</v>
      </c>
      <c r="B2563" s="57" t="s">
        <v>2500</v>
      </c>
      <c r="C2563" s="25" t="str">
        <f>IF(D2563=2,"NO","YES")</f>
        <v>YES</v>
      </c>
      <c r="D2563" s="58">
        <f t="shared" si="51"/>
        <v>0.16</v>
      </c>
      <c r="E2563" s="1">
        <v>0.39520000000000005</v>
      </c>
      <c r="F2563" s="92">
        <v>1088</v>
      </c>
      <c r="G2563" s="93">
        <v>42706</v>
      </c>
      <c r="H2563" s="3" t="s">
        <v>2304</v>
      </c>
      <c r="I2563" s="4"/>
    </row>
    <row r="2564" spans="1:9">
      <c r="A2564" s="6">
        <v>2562</v>
      </c>
      <c r="B2564" s="57" t="s">
        <v>2501</v>
      </c>
      <c r="C2564" s="25" t="str">
        <f>IF(D2564=2,"NO","YES")</f>
        <v>YES</v>
      </c>
      <c r="D2564" s="58">
        <f t="shared" si="51"/>
        <v>0.16</v>
      </c>
      <c r="E2564" s="1">
        <v>0.39520000000000005</v>
      </c>
      <c r="F2564" s="92">
        <v>1088</v>
      </c>
      <c r="G2564" s="93">
        <v>42706</v>
      </c>
      <c r="H2564" s="3" t="s">
        <v>2304</v>
      </c>
      <c r="I2564" s="4"/>
    </row>
    <row r="2565" spans="1:9" ht="30">
      <c r="A2565" s="6">
        <v>2563</v>
      </c>
      <c r="B2565" s="24" t="s">
        <v>2502</v>
      </c>
      <c r="C2565" s="25" t="str">
        <f>IF(D2565=2,"NO","YES")</f>
        <v>YES</v>
      </c>
      <c r="D2565" s="25">
        <f t="shared" si="51"/>
        <v>1.85</v>
      </c>
      <c r="E2565" s="1">
        <v>4.5695000000000006</v>
      </c>
      <c r="F2565" s="94">
        <v>12580</v>
      </c>
      <c r="G2565" s="95">
        <v>42711</v>
      </c>
      <c r="H2565" s="3" t="s">
        <v>2304</v>
      </c>
      <c r="I2565" s="4"/>
    </row>
    <row r="2566" spans="1:9" ht="30">
      <c r="A2566" s="6">
        <v>2564</v>
      </c>
      <c r="B2566" s="24" t="s">
        <v>2503</v>
      </c>
      <c r="C2566" s="25" t="str">
        <f>IF(D2566=2,"NO","YES")</f>
        <v>YES</v>
      </c>
      <c r="D2566" s="25">
        <f t="shared" si="51"/>
        <v>1.72</v>
      </c>
      <c r="E2566" s="1">
        <v>4.2484000000000002</v>
      </c>
      <c r="F2566" s="94">
        <v>11696</v>
      </c>
      <c r="G2566" s="95">
        <v>42711</v>
      </c>
      <c r="H2566" s="3" t="s">
        <v>2304</v>
      </c>
      <c r="I2566" s="4"/>
    </row>
    <row r="2567" spans="1:9" ht="30">
      <c r="A2567" s="6">
        <v>2565</v>
      </c>
      <c r="B2567" s="24" t="s">
        <v>2504</v>
      </c>
      <c r="C2567" s="25" t="str">
        <f>IF(D2567=2,"NO","YES")</f>
        <v>NO</v>
      </c>
      <c r="D2567" s="25">
        <f t="shared" si="51"/>
        <v>2</v>
      </c>
      <c r="E2567" s="1">
        <v>4.9400000000000004</v>
      </c>
      <c r="F2567" s="94">
        <v>13600</v>
      </c>
      <c r="G2567" s="95">
        <v>42711</v>
      </c>
      <c r="H2567" s="3" t="s">
        <v>2304</v>
      </c>
      <c r="I2567" s="4"/>
    </row>
    <row r="2568" spans="1:9" ht="45">
      <c r="A2568" s="6">
        <v>2566</v>
      </c>
      <c r="B2568" s="24" t="s">
        <v>2505</v>
      </c>
      <c r="C2568" s="25" t="str">
        <f>IF(D2568=2,"NO","YES")</f>
        <v>YES</v>
      </c>
      <c r="D2568" s="25">
        <f t="shared" si="51"/>
        <v>0.71</v>
      </c>
      <c r="E2568" s="1">
        <v>1.7537</v>
      </c>
      <c r="F2568" s="96">
        <v>4828</v>
      </c>
      <c r="G2568" s="97">
        <v>42728</v>
      </c>
      <c r="H2568" s="3" t="s">
        <v>2304</v>
      </c>
      <c r="I2568" s="4"/>
    </row>
    <row r="2569" spans="1:9">
      <c r="A2569" s="6">
        <v>2567</v>
      </c>
      <c r="B2569" s="57" t="s">
        <v>2506</v>
      </c>
      <c r="C2569" s="25" t="str">
        <f>IF(D2569=2,"NO","YES")</f>
        <v>YES</v>
      </c>
      <c r="D2569" s="25">
        <f t="shared" si="51"/>
        <v>0.74</v>
      </c>
      <c r="E2569" s="1">
        <v>1.8278000000000001</v>
      </c>
      <c r="F2569" s="98">
        <v>5032</v>
      </c>
      <c r="G2569" s="97">
        <v>42728</v>
      </c>
      <c r="H2569" s="3" t="s">
        <v>2304</v>
      </c>
      <c r="I2569" s="4"/>
    </row>
    <row r="2570" spans="1:9">
      <c r="A2570" s="6">
        <v>2568</v>
      </c>
      <c r="B2570" s="38" t="s">
        <v>2507</v>
      </c>
      <c r="C2570" s="25" t="str">
        <f>IF(D2570=2,"NO","YES")</f>
        <v>YES</v>
      </c>
      <c r="D2570" s="39">
        <f t="shared" si="51"/>
        <v>1.89</v>
      </c>
      <c r="E2570" s="1">
        <v>4.6683000000000003</v>
      </c>
      <c r="F2570" s="39">
        <v>12852</v>
      </c>
      <c r="G2570" s="99">
        <v>42612</v>
      </c>
      <c r="H2570" s="3" t="s">
        <v>2304</v>
      </c>
      <c r="I2570" s="4"/>
    </row>
    <row r="2571" spans="1:9">
      <c r="A2571" s="6">
        <v>2569</v>
      </c>
      <c r="B2571" s="38" t="s">
        <v>2508</v>
      </c>
      <c r="C2571" s="25" t="str">
        <f>IF(D2571=2,"NO","YES")</f>
        <v>NO</v>
      </c>
      <c r="D2571" s="39">
        <f t="shared" si="51"/>
        <v>2</v>
      </c>
      <c r="E2571" s="1">
        <v>4.9400000000000004</v>
      </c>
      <c r="F2571" s="39">
        <v>13600</v>
      </c>
      <c r="G2571" s="99">
        <v>42612</v>
      </c>
      <c r="H2571" s="3" t="s">
        <v>2304</v>
      </c>
      <c r="I2571" s="4"/>
    </row>
    <row r="2572" spans="1:9">
      <c r="A2572" s="6">
        <v>2570</v>
      </c>
      <c r="B2572" s="38" t="s">
        <v>2509</v>
      </c>
      <c r="C2572" s="25" t="str">
        <f>IF(D2572=2,"NO","YES")</f>
        <v>YES</v>
      </c>
      <c r="D2572" s="39">
        <f t="shared" si="51"/>
        <v>1.8</v>
      </c>
      <c r="E2572" s="1">
        <v>4.4460000000000006</v>
      </c>
      <c r="F2572" s="39">
        <v>12240</v>
      </c>
      <c r="G2572" s="99">
        <v>42612</v>
      </c>
      <c r="H2572" s="3" t="s">
        <v>2304</v>
      </c>
      <c r="I2572" s="4"/>
    </row>
    <row r="2573" spans="1:9" ht="30">
      <c r="A2573" s="6">
        <v>2571</v>
      </c>
      <c r="B2573" s="25" t="s">
        <v>2510</v>
      </c>
      <c r="C2573" s="25" t="str">
        <f>IF(D2573=2,"NO","YES")</f>
        <v>YES</v>
      </c>
      <c r="D2573" s="25">
        <f t="shared" si="51"/>
        <v>0.37</v>
      </c>
      <c r="E2573" s="1">
        <v>0.91390000000000005</v>
      </c>
      <c r="F2573" s="75">
        <v>2516</v>
      </c>
      <c r="G2573" s="89">
        <v>42529</v>
      </c>
      <c r="H2573" s="3" t="s">
        <v>2511</v>
      </c>
      <c r="I2573" s="4"/>
    </row>
    <row r="2574" spans="1:9" ht="30">
      <c r="A2574" s="6">
        <v>2572</v>
      </c>
      <c r="B2574" s="25" t="s">
        <v>2512</v>
      </c>
      <c r="C2574" s="25" t="str">
        <f>IF(D2574=2,"NO","YES")</f>
        <v>YES</v>
      </c>
      <c r="D2574" s="25">
        <f t="shared" si="51"/>
        <v>1.93</v>
      </c>
      <c r="E2574" s="1">
        <v>4.7671000000000001</v>
      </c>
      <c r="F2574" s="75">
        <v>13124</v>
      </c>
      <c r="G2574" s="89">
        <v>42529</v>
      </c>
      <c r="H2574" s="3" t="s">
        <v>2511</v>
      </c>
      <c r="I2574" s="4"/>
    </row>
    <row r="2575" spans="1:9" ht="45">
      <c r="A2575" s="6">
        <v>2573</v>
      </c>
      <c r="B2575" s="25" t="s">
        <v>2513</v>
      </c>
      <c r="C2575" s="25" t="str">
        <f>IF(D2575=2,"NO","YES")</f>
        <v>YES</v>
      </c>
      <c r="D2575" s="25">
        <f t="shared" si="51"/>
        <v>1.47</v>
      </c>
      <c r="E2575" s="1">
        <v>3.6309</v>
      </c>
      <c r="F2575" s="75">
        <v>9996</v>
      </c>
      <c r="G2575" s="89">
        <v>42529</v>
      </c>
      <c r="H2575" s="3" t="s">
        <v>2511</v>
      </c>
      <c r="I2575" s="4"/>
    </row>
    <row r="2576" spans="1:9" ht="30">
      <c r="A2576" s="6">
        <v>2574</v>
      </c>
      <c r="B2576" s="25" t="s">
        <v>2514</v>
      </c>
      <c r="C2576" s="25" t="str">
        <f>IF(D2576=2,"NO","YES")</f>
        <v>YES</v>
      </c>
      <c r="D2576" s="25">
        <f t="shared" si="51"/>
        <v>0.62</v>
      </c>
      <c r="E2576" s="1">
        <v>1.5314000000000001</v>
      </c>
      <c r="F2576" s="75">
        <v>4216</v>
      </c>
      <c r="G2576" s="89">
        <v>42529</v>
      </c>
      <c r="H2576" s="3" t="s">
        <v>2511</v>
      </c>
      <c r="I2576" s="4"/>
    </row>
    <row r="2577" spans="1:9" ht="60">
      <c r="A2577" s="6">
        <v>2575</v>
      </c>
      <c r="B2577" s="25" t="s">
        <v>2515</v>
      </c>
      <c r="C2577" s="25" t="str">
        <f>IF(D2577=2,"NO","YES")</f>
        <v>YES</v>
      </c>
      <c r="D2577" s="25">
        <f t="shared" si="51"/>
        <v>0.32</v>
      </c>
      <c r="E2577" s="1">
        <v>0.7904000000000001</v>
      </c>
      <c r="F2577" s="75">
        <v>2176</v>
      </c>
      <c r="G2577" s="89">
        <v>42529</v>
      </c>
      <c r="H2577" s="3" t="s">
        <v>2511</v>
      </c>
      <c r="I2577" s="4"/>
    </row>
    <row r="2578" spans="1:9" ht="45">
      <c r="A2578" s="6">
        <v>2576</v>
      </c>
      <c r="B2578" s="25" t="s">
        <v>2516</v>
      </c>
      <c r="C2578" s="25" t="str">
        <f>IF(D2578=2,"NO","YES")</f>
        <v>YES</v>
      </c>
      <c r="D2578" s="25">
        <f t="shared" si="51"/>
        <v>1.05</v>
      </c>
      <c r="E2578" s="1">
        <v>2.5935000000000001</v>
      </c>
      <c r="F2578" s="75">
        <v>7140</v>
      </c>
      <c r="G2578" s="89">
        <v>42529</v>
      </c>
      <c r="H2578" s="3" t="s">
        <v>2511</v>
      </c>
      <c r="I2578" s="4"/>
    </row>
    <row r="2579" spans="1:9" ht="45">
      <c r="A2579" s="6">
        <v>2577</v>
      </c>
      <c r="B2579" s="25" t="s">
        <v>2517</v>
      </c>
      <c r="C2579" s="25" t="str">
        <f>IF(D2579=2,"NO","YES")</f>
        <v>YES</v>
      </c>
      <c r="D2579" s="25">
        <f t="shared" si="51"/>
        <v>0.22</v>
      </c>
      <c r="E2579" s="1">
        <v>0.54339999999999999</v>
      </c>
      <c r="F2579" s="75">
        <v>1496</v>
      </c>
      <c r="G2579" s="89">
        <v>42529</v>
      </c>
      <c r="H2579" s="3" t="s">
        <v>2511</v>
      </c>
      <c r="I2579" s="4"/>
    </row>
    <row r="2580" spans="1:9" ht="45">
      <c r="A2580" s="6">
        <v>2578</v>
      </c>
      <c r="B2580" s="25" t="s">
        <v>2518</v>
      </c>
      <c r="C2580" s="25" t="str">
        <f>IF(D2580=2,"NO","YES")</f>
        <v>YES</v>
      </c>
      <c r="D2580" s="25">
        <f t="shared" si="51"/>
        <v>0.91</v>
      </c>
      <c r="E2580" s="1">
        <v>2.2477000000000005</v>
      </c>
      <c r="F2580" s="75">
        <v>6188</v>
      </c>
      <c r="G2580" s="89">
        <v>42529</v>
      </c>
      <c r="H2580" s="3" t="s">
        <v>2511</v>
      </c>
      <c r="I2580" s="4"/>
    </row>
    <row r="2581" spans="1:9" ht="30">
      <c r="A2581" s="6">
        <v>2579</v>
      </c>
      <c r="B2581" s="25" t="s">
        <v>2519</v>
      </c>
      <c r="C2581" s="25" t="str">
        <f>IF(D2581=2,"NO","YES")</f>
        <v>YES</v>
      </c>
      <c r="D2581" s="25">
        <f t="shared" si="51"/>
        <v>0.61</v>
      </c>
      <c r="E2581" s="1">
        <v>1.5067000000000002</v>
      </c>
      <c r="F2581" s="75">
        <v>4148</v>
      </c>
      <c r="G2581" s="89">
        <v>42529</v>
      </c>
      <c r="H2581" s="3" t="s">
        <v>2511</v>
      </c>
      <c r="I2581" s="4"/>
    </row>
    <row r="2582" spans="1:9" ht="30">
      <c r="A2582" s="6">
        <v>2580</v>
      </c>
      <c r="B2582" s="25" t="s">
        <v>2520</v>
      </c>
      <c r="C2582" s="25" t="str">
        <f>IF(D2582=2,"NO","YES")</f>
        <v>YES</v>
      </c>
      <c r="D2582" s="25">
        <f t="shared" si="51"/>
        <v>0.57999999999999996</v>
      </c>
      <c r="E2582" s="1">
        <v>1.4326000000000001</v>
      </c>
      <c r="F2582" s="75">
        <v>3944</v>
      </c>
      <c r="G2582" s="89">
        <v>42529</v>
      </c>
      <c r="H2582" s="3" t="s">
        <v>2511</v>
      </c>
      <c r="I2582" s="4"/>
    </row>
    <row r="2583" spans="1:9" ht="45">
      <c r="A2583" s="6">
        <v>2581</v>
      </c>
      <c r="B2583" s="25" t="s">
        <v>2521</v>
      </c>
      <c r="C2583" s="25" t="str">
        <f>IF(D2583=2,"NO","YES")</f>
        <v>YES</v>
      </c>
      <c r="D2583" s="25">
        <f t="shared" si="51"/>
        <v>0.7</v>
      </c>
      <c r="E2583" s="1">
        <v>1.7290000000000001</v>
      </c>
      <c r="F2583" s="75">
        <v>4760</v>
      </c>
      <c r="G2583" s="89">
        <v>42529</v>
      </c>
      <c r="H2583" s="3" t="s">
        <v>2511</v>
      </c>
      <c r="I2583" s="4"/>
    </row>
    <row r="2584" spans="1:9" ht="45">
      <c r="A2584" s="6">
        <v>2582</v>
      </c>
      <c r="B2584" s="25" t="s">
        <v>2522</v>
      </c>
      <c r="C2584" s="25" t="str">
        <f>IF(D2584=2,"NO","YES")</f>
        <v>YES</v>
      </c>
      <c r="D2584" s="25">
        <f t="shared" si="51"/>
        <v>0.75</v>
      </c>
      <c r="E2584" s="1">
        <v>1.8525</v>
      </c>
      <c r="F2584" s="75">
        <v>5100</v>
      </c>
      <c r="G2584" s="89">
        <v>42529</v>
      </c>
      <c r="H2584" s="3" t="s">
        <v>2511</v>
      </c>
      <c r="I2584" s="4"/>
    </row>
    <row r="2585" spans="1:9" ht="45">
      <c r="A2585" s="6">
        <v>2583</v>
      </c>
      <c r="B2585" s="25" t="s">
        <v>2523</v>
      </c>
      <c r="C2585" s="25" t="str">
        <f>IF(D2585=2,"NO","YES")</f>
        <v>YES</v>
      </c>
      <c r="D2585" s="25">
        <f t="shared" si="51"/>
        <v>0.15</v>
      </c>
      <c r="E2585" s="1">
        <v>0.3705</v>
      </c>
      <c r="F2585" s="75">
        <v>1020</v>
      </c>
      <c r="G2585" s="89">
        <v>42529</v>
      </c>
      <c r="H2585" s="3" t="s">
        <v>2511</v>
      </c>
      <c r="I2585" s="4"/>
    </row>
    <row r="2586" spans="1:9" ht="45">
      <c r="A2586" s="6">
        <v>2584</v>
      </c>
      <c r="B2586" s="25" t="s">
        <v>2523</v>
      </c>
      <c r="C2586" s="25" t="str">
        <f>IF(D2586=2,"NO","YES")</f>
        <v>YES</v>
      </c>
      <c r="D2586" s="25">
        <f t="shared" si="51"/>
        <v>0.38</v>
      </c>
      <c r="E2586" s="1">
        <v>0.9386000000000001</v>
      </c>
      <c r="F2586" s="75">
        <v>2584</v>
      </c>
      <c r="G2586" s="89">
        <v>42529</v>
      </c>
      <c r="H2586" s="3" t="s">
        <v>2511</v>
      </c>
      <c r="I2586" s="4"/>
    </row>
    <row r="2587" spans="1:9" ht="30">
      <c r="A2587" s="6">
        <v>2585</v>
      </c>
      <c r="B2587" s="25" t="s">
        <v>2524</v>
      </c>
      <c r="C2587" s="25" t="str">
        <f>IF(D2587=2,"NO","YES")</f>
        <v>YES</v>
      </c>
      <c r="D2587" s="25">
        <f t="shared" si="51"/>
        <v>0.44</v>
      </c>
      <c r="E2587" s="1">
        <v>1.0868</v>
      </c>
      <c r="F2587" s="75">
        <v>2992</v>
      </c>
      <c r="G2587" s="89">
        <v>42529</v>
      </c>
      <c r="H2587" s="3" t="s">
        <v>2511</v>
      </c>
      <c r="I2587" s="4"/>
    </row>
    <row r="2588" spans="1:9" ht="45">
      <c r="A2588" s="6">
        <v>2586</v>
      </c>
      <c r="B2588" s="25" t="s">
        <v>2525</v>
      </c>
      <c r="C2588" s="25" t="str">
        <f>IF(D2588=2,"NO","YES")</f>
        <v>YES</v>
      </c>
      <c r="D2588" s="25">
        <f t="shared" si="51"/>
        <v>0.57999999999999996</v>
      </c>
      <c r="E2588" s="1">
        <v>1.4326000000000001</v>
      </c>
      <c r="F2588" s="75">
        <v>3944</v>
      </c>
      <c r="G2588" s="89">
        <v>42529</v>
      </c>
      <c r="H2588" s="3" t="s">
        <v>2511</v>
      </c>
      <c r="I2588" s="4"/>
    </row>
    <row r="2589" spans="1:9" ht="45">
      <c r="A2589" s="6">
        <v>2587</v>
      </c>
      <c r="B2589" s="25" t="s">
        <v>2526</v>
      </c>
      <c r="C2589" s="25" t="str">
        <f>IF(D2589=2,"NO","YES")</f>
        <v>YES</v>
      </c>
      <c r="D2589" s="25">
        <f t="shared" si="51"/>
        <v>0.55000000000000004</v>
      </c>
      <c r="E2589" s="1">
        <v>1.3585000000000003</v>
      </c>
      <c r="F2589" s="75">
        <v>3740</v>
      </c>
      <c r="G2589" s="89">
        <v>42529</v>
      </c>
      <c r="H2589" s="3" t="s">
        <v>2511</v>
      </c>
      <c r="I2589" s="4"/>
    </row>
    <row r="2590" spans="1:9" ht="45">
      <c r="A2590" s="6">
        <v>2588</v>
      </c>
      <c r="B2590" s="25" t="s">
        <v>2527</v>
      </c>
      <c r="C2590" s="25" t="str">
        <f>IF(D2590=2,"NO","YES")</f>
        <v>YES</v>
      </c>
      <c r="D2590" s="25">
        <f t="shared" si="51"/>
        <v>1.84</v>
      </c>
      <c r="E2590" s="1">
        <v>4.5448000000000004</v>
      </c>
      <c r="F2590" s="75">
        <v>12512</v>
      </c>
      <c r="G2590" s="89">
        <v>42529</v>
      </c>
      <c r="H2590" s="3" t="s">
        <v>2511</v>
      </c>
      <c r="I2590" s="4"/>
    </row>
    <row r="2591" spans="1:9" ht="45">
      <c r="A2591" s="6">
        <v>2589</v>
      </c>
      <c r="B2591" s="25" t="s">
        <v>2528</v>
      </c>
      <c r="C2591" s="25" t="str">
        <f>IF(D2591=2,"NO","YES")</f>
        <v>YES</v>
      </c>
      <c r="D2591" s="25">
        <f t="shared" si="51"/>
        <v>1.44</v>
      </c>
      <c r="E2591" s="1">
        <v>3.5568</v>
      </c>
      <c r="F2591" s="75">
        <v>9792</v>
      </c>
      <c r="G2591" s="89">
        <v>42529</v>
      </c>
      <c r="H2591" s="3" t="s">
        <v>2511</v>
      </c>
      <c r="I2591" s="4"/>
    </row>
    <row r="2592" spans="1:9" ht="45">
      <c r="A2592" s="6">
        <v>2590</v>
      </c>
      <c r="B2592" s="25" t="s">
        <v>2529</v>
      </c>
      <c r="C2592" s="25" t="str">
        <f>IF(D2592=2,"NO","YES")</f>
        <v>NO</v>
      </c>
      <c r="D2592" s="25">
        <f t="shared" si="51"/>
        <v>2</v>
      </c>
      <c r="E2592" s="1">
        <v>4.9400000000000004</v>
      </c>
      <c r="F2592" s="75">
        <v>13600</v>
      </c>
      <c r="G2592" s="89">
        <v>42529</v>
      </c>
      <c r="H2592" s="3" t="s">
        <v>2511</v>
      </c>
      <c r="I2592" s="4"/>
    </row>
    <row r="2593" spans="1:9" ht="45">
      <c r="A2593" s="6">
        <v>2591</v>
      </c>
      <c r="B2593" s="25" t="s">
        <v>2530</v>
      </c>
      <c r="C2593" s="25" t="str">
        <f>IF(D2593=2,"NO","YES")</f>
        <v>YES</v>
      </c>
      <c r="D2593" s="25">
        <f t="shared" si="51"/>
        <v>1.0900000000000001</v>
      </c>
      <c r="E2593" s="1">
        <v>2.6923000000000004</v>
      </c>
      <c r="F2593" s="75">
        <v>7412</v>
      </c>
      <c r="G2593" s="89">
        <v>42529</v>
      </c>
      <c r="H2593" s="3" t="s">
        <v>2511</v>
      </c>
      <c r="I2593" s="4"/>
    </row>
    <row r="2594" spans="1:9" ht="45">
      <c r="A2594" s="6">
        <v>2592</v>
      </c>
      <c r="B2594" s="25" t="s">
        <v>2531</v>
      </c>
      <c r="C2594" s="25" t="str">
        <f>IF(D2594=2,"NO","YES")</f>
        <v>YES</v>
      </c>
      <c r="D2594" s="25">
        <f t="shared" si="51"/>
        <v>0.99</v>
      </c>
      <c r="E2594" s="1">
        <v>2.4453</v>
      </c>
      <c r="F2594" s="75">
        <v>6732</v>
      </c>
      <c r="G2594" s="89">
        <v>42529</v>
      </c>
      <c r="H2594" s="3" t="s">
        <v>2511</v>
      </c>
      <c r="I2594" s="4"/>
    </row>
    <row r="2595" spans="1:9" ht="45">
      <c r="A2595" s="6">
        <v>2593</v>
      </c>
      <c r="B2595" s="25" t="s">
        <v>2532</v>
      </c>
      <c r="C2595" s="25" t="str">
        <f>IF(D2595=2,"NO","YES")</f>
        <v>YES</v>
      </c>
      <c r="D2595" s="25">
        <f t="shared" si="51"/>
        <v>1.75</v>
      </c>
      <c r="E2595" s="1">
        <v>4.3225000000000007</v>
      </c>
      <c r="F2595" s="75">
        <v>11900</v>
      </c>
      <c r="G2595" s="89">
        <v>42529</v>
      </c>
      <c r="H2595" s="3" t="s">
        <v>2511</v>
      </c>
      <c r="I2595" s="4"/>
    </row>
    <row r="2596" spans="1:9" ht="45">
      <c r="A2596" s="6">
        <v>2594</v>
      </c>
      <c r="B2596" s="25" t="s">
        <v>2533</v>
      </c>
      <c r="C2596" s="25" t="str">
        <f>IF(D2596=2,"NO","YES")</f>
        <v>YES</v>
      </c>
      <c r="D2596" s="25">
        <f t="shared" si="51"/>
        <v>1.1399999999999999</v>
      </c>
      <c r="E2596" s="1">
        <v>2.8157999999999999</v>
      </c>
      <c r="F2596" s="75">
        <v>7752</v>
      </c>
      <c r="G2596" s="89">
        <v>42529</v>
      </c>
      <c r="H2596" s="3" t="s">
        <v>2511</v>
      </c>
      <c r="I2596" s="4"/>
    </row>
    <row r="2597" spans="1:9" ht="45">
      <c r="A2597" s="6">
        <v>2595</v>
      </c>
      <c r="B2597" s="25" t="s">
        <v>2534</v>
      </c>
      <c r="C2597" s="25" t="str">
        <f>IF(D2597=2,"NO","YES")</f>
        <v>YES</v>
      </c>
      <c r="D2597" s="25">
        <f t="shared" si="51"/>
        <v>0.53</v>
      </c>
      <c r="E2597" s="1">
        <v>1.3091000000000002</v>
      </c>
      <c r="F2597" s="75">
        <v>3604</v>
      </c>
      <c r="G2597" s="89">
        <v>42529</v>
      </c>
      <c r="H2597" s="3" t="s">
        <v>2511</v>
      </c>
      <c r="I2597" s="4"/>
    </row>
    <row r="2598" spans="1:9" ht="30">
      <c r="A2598" s="6">
        <v>2596</v>
      </c>
      <c r="B2598" s="25" t="s">
        <v>2535</v>
      </c>
      <c r="C2598" s="25" t="str">
        <f>IF(D2598=2,"NO","YES")</f>
        <v>YES</v>
      </c>
      <c r="D2598" s="25">
        <f t="shared" si="51"/>
        <v>0.48</v>
      </c>
      <c r="E2598" s="1">
        <v>1.1856</v>
      </c>
      <c r="F2598" s="75">
        <v>3264</v>
      </c>
      <c r="G2598" s="89">
        <v>42529</v>
      </c>
      <c r="H2598" s="3" t="s">
        <v>2511</v>
      </c>
      <c r="I2598" s="4"/>
    </row>
    <row r="2599" spans="1:9" ht="45">
      <c r="A2599" s="6">
        <v>2597</v>
      </c>
      <c r="B2599" s="25" t="s">
        <v>2536</v>
      </c>
      <c r="C2599" s="25" t="str">
        <f>IF(D2599=2,"NO","YES")</f>
        <v>YES</v>
      </c>
      <c r="D2599" s="25">
        <f t="shared" si="51"/>
        <v>0.53</v>
      </c>
      <c r="E2599" s="1">
        <v>1.3091000000000002</v>
      </c>
      <c r="F2599" s="75">
        <v>3604</v>
      </c>
      <c r="G2599" s="89">
        <v>42529</v>
      </c>
      <c r="H2599" s="3" t="s">
        <v>2511</v>
      </c>
      <c r="I2599" s="4"/>
    </row>
    <row r="2600" spans="1:9" ht="45">
      <c r="A2600" s="6">
        <v>2598</v>
      </c>
      <c r="B2600" s="25" t="s">
        <v>2537</v>
      </c>
      <c r="C2600" s="25" t="str">
        <f>IF(D2600=2,"NO","YES")</f>
        <v>YES</v>
      </c>
      <c r="D2600" s="25">
        <f t="shared" si="51"/>
        <v>0.37</v>
      </c>
      <c r="E2600" s="1">
        <v>0.91390000000000005</v>
      </c>
      <c r="F2600" s="75">
        <v>2516</v>
      </c>
      <c r="G2600" s="89">
        <v>42529</v>
      </c>
      <c r="H2600" s="3" t="s">
        <v>2511</v>
      </c>
      <c r="I2600" s="4"/>
    </row>
    <row r="2601" spans="1:9" ht="45">
      <c r="A2601" s="6">
        <v>2599</v>
      </c>
      <c r="B2601" s="25" t="s">
        <v>2538</v>
      </c>
      <c r="C2601" s="25" t="str">
        <f>IF(D2601=2,"NO","YES")</f>
        <v>YES</v>
      </c>
      <c r="D2601" s="25">
        <f t="shared" si="51"/>
        <v>0.09</v>
      </c>
      <c r="E2601" s="1">
        <v>0.2223</v>
      </c>
      <c r="F2601" s="75">
        <v>612</v>
      </c>
      <c r="G2601" s="89">
        <v>42529</v>
      </c>
      <c r="H2601" s="3" t="s">
        <v>2511</v>
      </c>
      <c r="I2601" s="4"/>
    </row>
    <row r="2602" spans="1:9" ht="30">
      <c r="A2602" s="6">
        <v>2600</v>
      </c>
      <c r="B2602" s="25" t="s">
        <v>2539</v>
      </c>
      <c r="C2602" s="25" t="str">
        <f>IF(D2602=2,"NO","YES")</f>
        <v>NO</v>
      </c>
      <c r="D2602" s="25">
        <f t="shared" si="51"/>
        <v>2</v>
      </c>
      <c r="E2602" s="1">
        <v>4.9400000000000004</v>
      </c>
      <c r="F2602" s="75">
        <v>13600</v>
      </c>
      <c r="G2602" s="89">
        <v>42529</v>
      </c>
      <c r="H2602" s="3" t="s">
        <v>2511</v>
      </c>
      <c r="I2602" s="4"/>
    </row>
    <row r="2603" spans="1:9" ht="45">
      <c r="A2603" s="6">
        <v>2601</v>
      </c>
      <c r="B2603" s="25" t="s">
        <v>2540</v>
      </c>
      <c r="C2603" s="25" t="str">
        <f>IF(D2603=2,"NO","YES")</f>
        <v>YES</v>
      </c>
      <c r="D2603" s="25">
        <f t="shared" si="51"/>
        <v>0.34</v>
      </c>
      <c r="E2603" s="1">
        <v>0.8398000000000001</v>
      </c>
      <c r="F2603" s="75">
        <v>2312</v>
      </c>
      <c r="G2603" s="89">
        <v>42529</v>
      </c>
      <c r="H2603" s="3" t="s">
        <v>2511</v>
      </c>
      <c r="I2603" s="4"/>
    </row>
    <row r="2604" spans="1:9" ht="45">
      <c r="A2604" s="6">
        <v>2602</v>
      </c>
      <c r="B2604" s="25" t="s">
        <v>2541</v>
      </c>
      <c r="C2604" s="25" t="str">
        <f>IF(D2604=2,"NO","YES")</f>
        <v>YES</v>
      </c>
      <c r="D2604" s="25">
        <f t="shared" si="51"/>
        <v>0.43</v>
      </c>
      <c r="E2604" s="1">
        <v>1.0621</v>
      </c>
      <c r="F2604" s="75">
        <v>2924</v>
      </c>
      <c r="G2604" s="89">
        <v>42529</v>
      </c>
      <c r="H2604" s="3" t="s">
        <v>2511</v>
      </c>
      <c r="I2604" s="4"/>
    </row>
    <row r="2605" spans="1:9" ht="45">
      <c r="A2605" s="6">
        <v>2603</v>
      </c>
      <c r="B2605" s="25" t="s">
        <v>2542</v>
      </c>
      <c r="C2605" s="25" t="str">
        <f>IF(D2605=2,"NO","YES")</f>
        <v>YES</v>
      </c>
      <c r="D2605" s="25">
        <f t="shared" si="51"/>
        <v>0.62</v>
      </c>
      <c r="E2605" s="1">
        <v>1.5314000000000001</v>
      </c>
      <c r="F2605" s="75">
        <v>4216</v>
      </c>
      <c r="G2605" s="89">
        <v>42529</v>
      </c>
      <c r="H2605" s="3" t="s">
        <v>2511</v>
      </c>
      <c r="I2605" s="4"/>
    </row>
    <row r="2606" spans="1:9" ht="45">
      <c r="A2606" s="6">
        <v>2604</v>
      </c>
      <c r="B2606" s="25" t="s">
        <v>2543</v>
      </c>
      <c r="C2606" s="25" t="str">
        <f>IF(D2606=2,"NO","YES")</f>
        <v>YES</v>
      </c>
      <c r="D2606" s="25">
        <f t="shared" si="51"/>
        <v>1.21</v>
      </c>
      <c r="E2606" s="1">
        <v>2.9887000000000001</v>
      </c>
      <c r="F2606" s="75">
        <v>8228</v>
      </c>
      <c r="G2606" s="89">
        <v>42529</v>
      </c>
      <c r="H2606" s="3" t="s">
        <v>2511</v>
      </c>
      <c r="I2606" s="4"/>
    </row>
    <row r="2607" spans="1:9" ht="45">
      <c r="A2607" s="6">
        <v>2605</v>
      </c>
      <c r="B2607" s="25" t="s">
        <v>2544</v>
      </c>
      <c r="C2607" s="25" t="str">
        <f>IF(D2607=2,"NO","YES")</f>
        <v>YES</v>
      </c>
      <c r="D2607" s="25">
        <f t="shared" si="51"/>
        <v>1.89</v>
      </c>
      <c r="E2607" s="1">
        <v>4.6683000000000003</v>
      </c>
      <c r="F2607" s="75">
        <v>12852</v>
      </c>
      <c r="G2607" s="89">
        <v>42529</v>
      </c>
      <c r="H2607" s="3" t="s">
        <v>2511</v>
      </c>
      <c r="I2607" s="4"/>
    </row>
    <row r="2608" spans="1:9" ht="45">
      <c r="A2608" s="6">
        <v>2606</v>
      </c>
      <c r="B2608" s="25" t="s">
        <v>2545</v>
      </c>
      <c r="C2608" s="25" t="str">
        <f>IF(D2608=2,"NO","YES")</f>
        <v>YES</v>
      </c>
      <c r="D2608" s="25">
        <f t="shared" si="51"/>
        <v>0.37</v>
      </c>
      <c r="E2608" s="1">
        <v>0.91390000000000005</v>
      </c>
      <c r="F2608" s="75">
        <v>2516</v>
      </c>
      <c r="G2608" s="89">
        <v>42529</v>
      </c>
      <c r="H2608" s="3" t="s">
        <v>2511</v>
      </c>
      <c r="I2608" s="4"/>
    </row>
    <row r="2609" spans="1:9" ht="60">
      <c r="A2609" s="6">
        <v>2607</v>
      </c>
      <c r="B2609" s="25" t="s">
        <v>2546</v>
      </c>
      <c r="C2609" s="25" t="str">
        <f>IF(D2609=2,"NO","YES")</f>
        <v>YES</v>
      </c>
      <c r="D2609" s="25">
        <f t="shared" si="51"/>
        <v>1.0900000000000001</v>
      </c>
      <c r="E2609" s="1">
        <v>2.6923000000000004</v>
      </c>
      <c r="F2609" s="75">
        <v>7412</v>
      </c>
      <c r="G2609" s="89">
        <v>42529</v>
      </c>
      <c r="H2609" s="3" t="s">
        <v>2511</v>
      </c>
      <c r="I2609" s="4"/>
    </row>
    <row r="2610" spans="1:9" ht="45">
      <c r="A2610" s="6">
        <v>2608</v>
      </c>
      <c r="B2610" s="25" t="s">
        <v>2547</v>
      </c>
      <c r="C2610" s="25" t="str">
        <f>IF(D2610=2,"NO","YES")</f>
        <v>NO</v>
      </c>
      <c r="D2610" s="25">
        <f t="shared" si="51"/>
        <v>2</v>
      </c>
      <c r="E2610" s="1">
        <v>4.9400000000000004</v>
      </c>
      <c r="F2610" s="75">
        <v>13600</v>
      </c>
      <c r="G2610" s="89">
        <v>42529</v>
      </c>
      <c r="H2610" s="3" t="s">
        <v>2511</v>
      </c>
      <c r="I2610" s="4"/>
    </row>
    <row r="2611" spans="1:9" ht="45">
      <c r="A2611" s="6">
        <v>2609</v>
      </c>
      <c r="B2611" s="25" t="s">
        <v>2548</v>
      </c>
      <c r="C2611" s="25" t="str">
        <f>IF(D2611=2,"NO","YES")</f>
        <v>YES</v>
      </c>
      <c r="D2611" s="25">
        <f t="shared" si="51"/>
        <v>0.85</v>
      </c>
      <c r="E2611" s="1">
        <v>2.0994999999999999</v>
      </c>
      <c r="F2611" s="75">
        <v>5780</v>
      </c>
      <c r="G2611" s="89">
        <v>42529</v>
      </c>
      <c r="H2611" s="3" t="s">
        <v>2511</v>
      </c>
      <c r="I2611" s="4"/>
    </row>
    <row r="2612" spans="1:9" ht="45">
      <c r="A2612" s="6">
        <v>2610</v>
      </c>
      <c r="B2612" s="25" t="s">
        <v>2549</v>
      </c>
      <c r="C2612" s="25" t="str">
        <f>IF(D2612=2,"NO","YES")</f>
        <v>YES</v>
      </c>
      <c r="D2612" s="25">
        <f t="shared" si="51"/>
        <v>1.37</v>
      </c>
      <c r="E2612" s="1">
        <v>3.3839000000000006</v>
      </c>
      <c r="F2612" s="75">
        <v>9316</v>
      </c>
      <c r="G2612" s="89">
        <v>42529</v>
      </c>
      <c r="H2612" s="3" t="s">
        <v>2511</v>
      </c>
      <c r="I2612" s="4"/>
    </row>
    <row r="2613" spans="1:9" ht="45">
      <c r="A2613" s="6">
        <v>2611</v>
      </c>
      <c r="B2613" s="25" t="s">
        <v>2550</v>
      </c>
      <c r="C2613" s="25" t="str">
        <f>IF(D2613=2,"NO","YES")</f>
        <v>YES</v>
      </c>
      <c r="D2613" s="25">
        <f t="shared" ref="D2613:D2676" si="52">F2613/6800</f>
        <v>0.69</v>
      </c>
      <c r="E2613" s="1">
        <v>1.7042999999999999</v>
      </c>
      <c r="F2613" s="75">
        <v>4692</v>
      </c>
      <c r="G2613" s="89">
        <v>42529</v>
      </c>
      <c r="H2613" s="3" t="s">
        <v>2511</v>
      </c>
      <c r="I2613" s="4"/>
    </row>
    <row r="2614" spans="1:9" ht="45">
      <c r="A2614" s="6">
        <v>2612</v>
      </c>
      <c r="B2614" s="25" t="s">
        <v>2551</v>
      </c>
      <c r="C2614" s="25" t="str">
        <f>IF(D2614=2,"NO","YES")</f>
        <v>YES</v>
      </c>
      <c r="D2614" s="25">
        <f t="shared" si="52"/>
        <v>0.84</v>
      </c>
      <c r="E2614" s="1">
        <v>2.0748000000000002</v>
      </c>
      <c r="F2614" s="75">
        <v>5712</v>
      </c>
      <c r="G2614" s="89">
        <v>42529</v>
      </c>
      <c r="H2614" s="3" t="s">
        <v>2511</v>
      </c>
      <c r="I2614" s="4"/>
    </row>
    <row r="2615" spans="1:9" ht="45">
      <c r="A2615" s="6">
        <v>2613</v>
      </c>
      <c r="B2615" s="25" t="s">
        <v>2552</v>
      </c>
      <c r="C2615" s="25" t="str">
        <f>IF(D2615=2,"NO","YES")</f>
        <v>YES</v>
      </c>
      <c r="D2615" s="25">
        <f t="shared" si="52"/>
        <v>0.3</v>
      </c>
      <c r="E2615" s="1">
        <v>0.74099999999999999</v>
      </c>
      <c r="F2615" s="75">
        <v>2040</v>
      </c>
      <c r="G2615" s="89">
        <v>42529</v>
      </c>
      <c r="H2615" s="3" t="s">
        <v>2511</v>
      </c>
      <c r="I2615" s="4"/>
    </row>
    <row r="2616" spans="1:9" ht="45">
      <c r="A2616" s="6">
        <v>2614</v>
      </c>
      <c r="B2616" s="25" t="s">
        <v>1994</v>
      </c>
      <c r="C2616" s="25" t="str">
        <f>IF(D2616=2,"NO","YES")</f>
        <v>YES</v>
      </c>
      <c r="D2616" s="25">
        <f t="shared" si="52"/>
        <v>0.4</v>
      </c>
      <c r="E2616" s="1">
        <v>0.9880000000000001</v>
      </c>
      <c r="F2616" s="75">
        <v>2720</v>
      </c>
      <c r="G2616" s="89">
        <v>42529</v>
      </c>
      <c r="H2616" s="3" t="s">
        <v>2511</v>
      </c>
      <c r="I2616" s="4"/>
    </row>
    <row r="2617" spans="1:9" ht="45">
      <c r="A2617" s="6">
        <v>2615</v>
      </c>
      <c r="B2617" s="25" t="s">
        <v>2553</v>
      </c>
      <c r="C2617" s="25" t="str">
        <f>IF(D2617=2,"NO","YES")</f>
        <v>YES</v>
      </c>
      <c r="D2617" s="25">
        <f t="shared" si="52"/>
        <v>0.85</v>
      </c>
      <c r="E2617" s="1">
        <v>2.0994999999999999</v>
      </c>
      <c r="F2617" s="75">
        <v>5780</v>
      </c>
      <c r="G2617" s="89">
        <v>42529</v>
      </c>
      <c r="H2617" s="3" t="s">
        <v>2511</v>
      </c>
      <c r="I2617" s="4"/>
    </row>
    <row r="2618" spans="1:9" ht="30">
      <c r="A2618" s="6">
        <v>2616</v>
      </c>
      <c r="B2618" s="25" t="s">
        <v>2554</v>
      </c>
      <c r="C2618" s="25" t="str">
        <f>IF(D2618=2,"NO","YES")</f>
        <v>YES</v>
      </c>
      <c r="D2618" s="25">
        <f t="shared" si="52"/>
        <v>0.46</v>
      </c>
      <c r="E2618" s="1">
        <v>1.1362000000000001</v>
      </c>
      <c r="F2618" s="75">
        <v>3128</v>
      </c>
      <c r="G2618" s="89">
        <v>42529</v>
      </c>
      <c r="H2618" s="3" t="s">
        <v>2511</v>
      </c>
      <c r="I2618" s="4"/>
    </row>
    <row r="2619" spans="1:9" ht="45">
      <c r="A2619" s="6">
        <v>2617</v>
      </c>
      <c r="B2619" s="25" t="s">
        <v>2555</v>
      </c>
      <c r="C2619" s="25" t="str">
        <f>IF(D2619=2,"NO","YES")</f>
        <v>YES</v>
      </c>
      <c r="D2619" s="25">
        <f t="shared" si="52"/>
        <v>1.66</v>
      </c>
      <c r="E2619" s="1">
        <v>4.1002000000000001</v>
      </c>
      <c r="F2619" s="75">
        <v>11288</v>
      </c>
      <c r="G2619" s="89">
        <v>42529</v>
      </c>
      <c r="H2619" s="3" t="s">
        <v>2511</v>
      </c>
      <c r="I2619" s="4"/>
    </row>
    <row r="2620" spans="1:9" ht="45">
      <c r="A2620" s="6">
        <v>2618</v>
      </c>
      <c r="B2620" s="25" t="s">
        <v>2555</v>
      </c>
      <c r="C2620" s="25" t="str">
        <f>IF(D2620=2,"NO","YES")</f>
        <v>YES</v>
      </c>
      <c r="D2620" s="25">
        <f t="shared" si="52"/>
        <v>0.14000000000000001</v>
      </c>
      <c r="E2620" s="1">
        <v>0.34580000000000005</v>
      </c>
      <c r="F2620" s="75">
        <v>952</v>
      </c>
      <c r="G2620" s="89">
        <v>42529</v>
      </c>
      <c r="H2620" s="3" t="s">
        <v>2511</v>
      </c>
      <c r="I2620" s="4"/>
    </row>
    <row r="2621" spans="1:9" ht="45">
      <c r="A2621" s="6">
        <v>2619</v>
      </c>
      <c r="B2621" s="25" t="s">
        <v>2376</v>
      </c>
      <c r="C2621" s="25" t="str">
        <f>IF(D2621=2,"NO","YES")</f>
        <v>YES</v>
      </c>
      <c r="D2621" s="25">
        <f t="shared" si="52"/>
        <v>1.17</v>
      </c>
      <c r="E2621" s="1">
        <v>2.8898999999999999</v>
      </c>
      <c r="F2621" s="75">
        <v>7956</v>
      </c>
      <c r="G2621" s="89">
        <v>42529</v>
      </c>
      <c r="H2621" s="3" t="s">
        <v>2511</v>
      </c>
      <c r="I2621" s="4"/>
    </row>
    <row r="2622" spans="1:9" ht="45">
      <c r="A2622" s="6">
        <v>2620</v>
      </c>
      <c r="B2622" s="25" t="s">
        <v>2556</v>
      </c>
      <c r="C2622" s="25" t="str">
        <f>IF(D2622=2,"NO","YES")</f>
        <v>YES</v>
      </c>
      <c r="D2622" s="25">
        <f t="shared" si="52"/>
        <v>1.02</v>
      </c>
      <c r="E2622" s="1">
        <v>2.5194000000000001</v>
      </c>
      <c r="F2622" s="75">
        <v>6936</v>
      </c>
      <c r="G2622" s="89">
        <v>42529</v>
      </c>
      <c r="H2622" s="3" t="s">
        <v>2511</v>
      </c>
      <c r="I2622" s="4"/>
    </row>
    <row r="2623" spans="1:9" ht="45">
      <c r="A2623" s="6">
        <v>2621</v>
      </c>
      <c r="B2623" s="25" t="s">
        <v>2557</v>
      </c>
      <c r="C2623" s="25" t="str">
        <f>IF(D2623=2,"NO","YES")</f>
        <v>YES</v>
      </c>
      <c r="D2623" s="25">
        <f t="shared" si="52"/>
        <v>1.76</v>
      </c>
      <c r="E2623" s="1">
        <v>4.3472</v>
      </c>
      <c r="F2623" s="75">
        <v>11968</v>
      </c>
      <c r="G2623" s="89">
        <v>42529</v>
      </c>
      <c r="H2623" s="3" t="s">
        <v>2511</v>
      </c>
      <c r="I2623" s="4"/>
    </row>
    <row r="2624" spans="1:9" ht="30">
      <c r="A2624" s="6">
        <v>2622</v>
      </c>
      <c r="B2624" s="25" t="s">
        <v>2558</v>
      </c>
      <c r="C2624" s="25" t="str">
        <f>IF(D2624=2,"NO","YES")</f>
        <v>YES</v>
      </c>
      <c r="D2624" s="25">
        <f t="shared" si="52"/>
        <v>0.56999999999999995</v>
      </c>
      <c r="E2624" s="1">
        <v>1.4078999999999999</v>
      </c>
      <c r="F2624" s="75">
        <v>3876</v>
      </c>
      <c r="G2624" s="89">
        <v>42529</v>
      </c>
      <c r="H2624" s="3" t="s">
        <v>2511</v>
      </c>
      <c r="I2624" s="4"/>
    </row>
    <row r="2625" spans="1:9" ht="45">
      <c r="A2625" s="6">
        <v>2623</v>
      </c>
      <c r="B2625" s="25" t="s">
        <v>2559</v>
      </c>
      <c r="C2625" s="25" t="str">
        <f>IF(D2625=2,"NO","YES")</f>
        <v>YES</v>
      </c>
      <c r="D2625" s="25">
        <f t="shared" si="52"/>
        <v>1.42</v>
      </c>
      <c r="E2625" s="1">
        <v>3.5074000000000001</v>
      </c>
      <c r="F2625" s="75">
        <v>9656</v>
      </c>
      <c r="G2625" s="89">
        <v>42529</v>
      </c>
      <c r="H2625" s="3" t="s">
        <v>2511</v>
      </c>
      <c r="I2625" s="4"/>
    </row>
    <row r="2626" spans="1:9" ht="30">
      <c r="A2626" s="6">
        <v>2624</v>
      </c>
      <c r="B2626" s="25" t="s">
        <v>2560</v>
      </c>
      <c r="C2626" s="25" t="str">
        <f>IF(D2626=2,"NO","YES")</f>
        <v>YES</v>
      </c>
      <c r="D2626" s="25">
        <f t="shared" si="52"/>
        <v>1.47</v>
      </c>
      <c r="E2626" s="1">
        <v>3.6309</v>
      </c>
      <c r="F2626" s="75">
        <v>9996</v>
      </c>
      <c r="G2626" s="89">
        <v>42529</v>
      </c>
      <c r="H2626" s="3" t="s">
        <v>2511</v>
      </c>
      <c r="I2626" s="4"/>
    </row>
    <row r="2627" spans="1:9" ht="45">
      <c r="A2627" s="6">
        <v>2625</v>
      </c>
      <c r="B2627" s="25" t="s">
        <v>2561</v>
      </c>
      <c r="C2627" s="25" t="str">
        <f>IF(D2627=2,"NO","YES")</f>
        <v>YES</v>
      </c>
      <c r="D2627" s="25">
        <f t="shared" si="52"/>
        <v>0.22</v>
      </c>
      <c r="E2627" s="1">
        <v>0.54339999999999999</v>
      </c>
      <c r="F2627" s="75">
        <v>1496</v>
      </c>
      <c r="G2627" s="89">
        <v>42529</v>
      </c>
      <c r="H2627" s="3" t="s">
        <v>2511</v>
      </c>
      <c r="I2627" s="4"/>
    </row>
    <row r="2628" spans="1:9" ht="45">
      <c r="A2628" s="6">
        <v>2626</v>
      </c>
      <c r="B2628" s="25" t="s">
        <v>2562</v>
      </c>
      <c r="C2628" s="25" t="str">
        <f>IF(D2628=2,"NO","YES")</f>
        <v>YES</v>
      </c>
      <c r="D2628" s="25">
        <f t="shared" si="52"/>
        <v>0.73</v>
      </c>
      <c r="E2628" s="1">
        <v>1.8031000000000001</v>
      </c>
      <c r="F2628" s="75">
        <v>4964</v>
      </c>
      <c r="G2628" s="89">
        <v>42529</v>
      </c>
      <c r="H2628" s="3" t="s">
        <v>2511</v>
      </c>
      <c r="I2628" s="4"/>
    </row>
    <row r="2629" spans="1:9" ht="45">
      <c r="A2629" s="6">
        <v>2627</v>
      </c>
      <c r="B2629" s="25" t="s">
        <v>2563</v>
      </c>
      <c r="C2629" s="25" t="str">
        <f>IF(D2629=2,"NO","YES")</f>
        <v>YES</v>
      </c>
      <c r="D2629" s="25">
        <f t="shared" si="52"/>
        <v>0.72</v>
      </c>
      <c r="E2629" s="1">
        <v>1.7784</v>
      </c>
      <c r="F2629" s="75">
        <v>4896</v>
      </c>
      <c r="G2629" s="89">
        <v>42529</v>
      </c>
      <c r="H2629" s="3" t="s">
        <v>2511</v>
      </c>
      <c r="I2629" s="4"/>
    </row>
    <row r="2630" spans="1:9" ht="30">
      <c r="A2630" s="6">
        <v>2628</v>
      </c>
      <c r="B2630" s="25" t="s">
        <v>2564</v>
      </c>
      <c r="C2630" s="25" t="str">
        <f>IF(D2630=2,"NO","YES")</f>
        <v>NO</v>
      </c>
      <c r="D2630" s="25">
        <f t="shared" si="52"/>
        <v>2</v>
      </c>
      <c r="E2630" s="1">
        <v>4.9400000000000004</v>
      </c>
      <c r="F2630" s="75">
        <v>13600</v>
      </c>
      <c r="G2630" s="89">
        <v>42529</v>
      </c>
      <c r="H2630" s="3" t="s">
        <v>2511</v>
      </c>
      <c r="I2630" s="4"/>
    </row>
    <row r="2631" spans="1:9" ht="45">
      <c r="A2631" s="6">
        <v>2629</v>
      </c>
      <c r="B2631" s="25" t="s">
        <v>2565</v>
      </c>
      <c r="C2631" s="25" t="str">
        <f>IF(D2631=2,"NO","YES")</f>
        <v>YES</v>
      </c>
      <c r="D2631" s="25">
        <f t="shared" si="52"/>
        <v>1.08</v>
      </c>
      <c r="E2631" s="1">
        <v>2.6676000000000002</v>
      </c>
      <c r="F2631" s="75">
        <v>7344</v>
      </c>
      <c r="G2631" s="89">
        <v>42529</v>
      </c>
      <c r="H2631" s="3" t="s">
        <v>2511</v>
      </c>
      <c r="I2631" s="4"/>
    </row>
    <row r="2632" spans="1:9" ht="45">
      <c r="A2632" s="6">
        <v>2630</v>
      </c>
      <c r="B2632" s="25" t="s">
        <v>2566</v>
      </c>
      <c r="C2632" s="25" t="str">
        <f>IF(D2632=2,"NO","YES")</f>
        <v>YES</v>
      </c>
      <c r="D2632" s="25">
        <f t="shared" si="52"/>
        <v>0.81</v>
      </c>
      <c r="E2632" s="1">
        <v>2.0007000000000001</v>
      </c>
      <c r="F2632" s="75">
        <v>5508</v>
      </c>
      <c r="G2632" s="89">
        <v>42529</v>
      </c>
      <c r="H2632" s="3" t="s">
        <v>2511</v>
      </c>
      <c r="I2632" s="4"/>
    </row>
    <row r="2633" spans="1:9" ht="45">
      <c r="A2633" s="6">
        <v>2631</v>
      </c>
      <c r="B2633" s="25" t="s">
        <v>2567</v>
      </c>
      <c r="C2633" s="25" t="str">
        <f>IF(D2633=2,"NO","YES")</f>
        <v>YES</v>
      </c>
      <c r="D2633" s="25">
        <f t="shared" si="52"/>
        <v>1.47</v>
      </c>
      <c r="E2633" s="1">
        <v>3.6309</v>
      </c>
      <c r="F2633" s="75">
        <v>9996</v>
      </c>
      <c r="G2633" s="89">
        <v>42529</v>
      </c>
      <c r="H2633" s="3" t="s">
        <v>2511</v>
      </c>
      <c r="I2633" s="4"/>
    </row>
    <row r="2634" spans="1:9" ht="45">
      <c r="A2634" s="6">
        <v>2632</v>
      </c>
      <c r="B2634" s="25" t="s">
        <v>2568</v>
      </c>
      <c r="C2634" s="25" t="str">
        <f>IF(D2634=2,"NO","YES")</f>
        <v>YES</v>
      </c>
      <c r="D2634" s="25">
        <f t="shared" si="52"/>
        <v>1.76</v>
      </c>
      <c r="E2634" s="1">
        <v>4.3472</v>
      </c>
      <c r="F2634" s="75">
        <v>11968</v>
      </c>
      <c r="G2634" s="89">
        <v>42529</v>
      </c>
      <c r="H2634" s="3" t="s">
        <v>2511</v>
      </c>
      <c r="I2634" s="4"/>
    </row>
    <row r="2635" spans="1:9" ht="30">
      <c r="A2635" s="6">
        <v>2633</v>
      </c>
      <c r="B2635" s="25" t="s">
        <v>2569</v>
      </c>
      <c r="C2635" s="25" t="str">
        <f>IF(D2635=2,"NO","YES")</f>
        <v>YES</v>
      </c>
      <c r="D2635" s="25">
        <f t="shared" si="52"/>
        <v>1.55</v>
      </c>
      <c r="E2635" s="1">
        <v>3.8285000000000005</v>
      </c>
      <c r="F2635" s="75">
        <v>10540</v>
      </c>
      <c r="G2635" s="89">
        <v>42529</v>
      </c>
      <c r="H2635" s="3" t="s">
        <v>2511</v>
      </c>
      <c r="I2635" s="4"/>
    </row>
    <row r="2636" spans="1:9" ht="45">
      <c r="A2636" s="6">
        <v>2634</v>
      </c>
      <c r="B2636" s="25" t="s">
        <v>2570</v>
      </c>
      <c r="C2636" s="25" t="str">
        <f>IF(D2636=2,"NO","YES")</f>
        <v>YES</v>
      </c>
      <c r="D2636" s="25">
        <f t="shared" si="52"/>
        <v>1.1000000000000001</v>
      </c>
      <c r="E2636" s="1">
        <v>2.7170000000000005</v>
      </c>
      <c r="F2636" s="75">
        <v>7480</v>
      </c>
      <c r="G2636" s="89">
        <v>42529</v>
      </c>
      <c r="H2636" s="3" t="s">
        <v>2511</v>
      </c>
      <c r="I2636" s="4"/>
    </row>
    <row r="2637" spans="1:9" ht="45">
      <c r="A2637" s="6">
        <v>2635</v>
      </c>
      <c r="B2637" s="25" t="s">
        <v>2571</v>
      </c>
      <c r="C2637" s="25" t="str">
        <f>IF(D2637=2,"NO","YES")</f>
        <v>YES</v>
      </c>
      <c r="D2637" s="25">
        <f t="shared" si="52"/>
        <v>0.64</v>
      </c>
      <c r="E2637" s="1">
        <v>1.5808000000000002</v>
      </c>
      <c r="F2637" s="75">
        <v>4352</v>
      </c>
      <c r="G2637" s="89">
        <v>42529</v>
      </c>
      <c r="H2637" s="3" t="s">
        <v>2511</v>
      </c>
      <c r="I2637" s="4"/>
    </row>
    <row r="2638" spans="1:9" ht="45">
      <c r="A2638" s="6">
        <v>2636</v>
      </c>
      <c r="B2638" s="25" t="s">
        <v>2572</v>
      </c>
      <c r="C2638" s="25" t="str">
        <f>IF(D2638=2,"NO","YES")</f>
        <v>YES</v>
      </c>
      <c r="D2638" s="25">
        <f t="shared" si="52"/>
        <v>1.46</v>
      </c>
      <c r="E2638" s="1">
        <v>3.6062000000000003</v>
      </c>
      <c r="F2638" s="75">
        <v>9928</v>
      </c>
      <c r="G2638" s="89">
        <v>42529</v>
      </c>
      <c r="H2638" s="3" t="s">
        <v>2511</v>
      </c>
      <c r="I2638" s="4"/>
    </row>
    <row r="2639" spans="1:9" ht="45">
      <c r="A2639" s="6">
        <v>2637</v>
      </c>
      <c r="B2639" s="25" t="s">
        <v>2573</v>
      </c>
      <c r="C2639" s="25" t="str">
        <f>IF(D2639=2,"NO","YES")</f>
        <v>YES</v>
      </c>
      <c r="D2639" s="25">
        <f t="shared" si="52"/>
        <v>0.04</v>
      </c>
      <c r="E2639" s="1">
        <v>9.8800000000000013E-2</v>
      </c>
      <c r="F2639" s="75">
        <v>272</v>
      </c>
      <c r="G2639" s="89">
        <v>42529</v>
      </c>
      <c r="H2639" s="3" t="s">
        <v>2511</v>
      </c>
      <c r="I2639" s="4"/>
    </row>
    <row r="2640" spans="1:9" ht="30">
      <c r="A2640" s="6">
        <v>2638</v>
      </c>
      <c r="B2640" s="25" t="s">
        <v>2574</v>
      </c>
      <c r="C2640" s="25" t="str">
        <f>IF(D2640=2,"NO","YES")</f>
        <v>YES</v>
      </c>
      <c r="D2640" s="25">
        <f t="shared" si="52"/>
        <v>0.53</v>
      </c>
      <c r="E2640" s="1">
        <v>1.3091000000000002</v>
      </c>
      <c r="F2640" s="75">
        <v>3604</v>
      </c>
      <c r="G2640" s="89">
        <v>42529</v>
      </c>
      <c r="H2640" s="3" t="s">
        <v>2511</v>
      </c>
      <c r="I2640" s="4"/>
    </row>
    <row r="2641" spans="1:9" ht="45">
      <c r="A2641" s="6">
        <v>2639</v>
      </c>
      <c r="B2641" s="25" t="s">
        <v>2575</v>
      </c>
      <c r="C2641" s="25" t="str">
        <f>IF(D2641=2,"NO","YES")</f>
        <v>YES</v>
      </c>
      <c r="D2641" s="25">
        <f t="shared" si="52"/>
        <v>1.05</v>
      </c>
      <c r="E2641" s="1">
        <v>2.5935000000000001</v>
      </c>
      <c r="F2641" s="75">
        <v>7140</v>
      </c>
      <c r="G2641" s="89">
        <v>42529</v>
      </c>
      <c r="H2641" s="3" t="s">
        <v>2511</v>
      </c>
      <c r="I2641" s="4"/>
    </row>
    <row r="2642" spans="1:9" ht="45">
      <c r="A2642" s="6">
        <v>2640</v>
      </c>
      <c r="B2642" s="25" t="s">
        <v>2576</v>
      </c>
      <c r="C2642" s="25" t="str">
        <f>IF(D2642=2,"NO","YES")</f>
        <v>YES</v>
      </c>
      <c r="D2642" s="25">
        <f t="shared" si="52"/>
        <v>0.52</v>
      </c>
      <c r="E2642" s="1">
        <v>1.2844000000000002</v>
      </c>
      <c r="F2642" s="75">
        <v>3536</v>
      </c>
      <c r="G2642" s="89">
        <v>42529</v>
      </c>
      <c r="H2642" s="3" t="s">
        <v>2511</v>
      </c>
      <c r="I2642" s="4"/>
    </row>
    <row r="2643" spans="1:9" ht="30">
      <c r="A2643" s="6">
        <v>2641</v>
      </c>
      <c r="B2643" s="25" t="s">
        <v>2577</v>
      </c>
      <c r="C2643" s="25" t="str">
        <f>IF(D2643=2,"NO","YES")</f>
        <v>YES</v>
      </c>
      <c r="D2643" s="25">
        <f t="shared" si="52"/>
        <v>0.3</v>
      </c>
      <c r="E2643" s="1">
        <v>0.74099999999999999</v>
      </c>
      <c r="F2643" s="75">
        <v>2040</v>
      </c>
      <c r="G2643" s="89">
        <v>42529</v>
      </c>
      <c r="H2643" s="3" t="s">
        <v>2511</v>
      </c>
      <c r="I2643" s="4"/>
    </row>
    <row r="2644" spans="1:9" ht="30">
      <c r="A2644" s="6">
        <v>2642</v>
      </c>
      <c r="B2644" s="28" t="s">
        <v>2578</v>
      </c>
      <c r="C2644" s="25" t="str">
        <f>IF(D2644=2,"NO","YES")</f>
        <v>YES</v>
      </c>
      <c r="D2644" s="29">
        <f t="shared" si="52"/>
        <v>1.48</v>
      </c>
      <c r="E2644" s="1">
        <v>3.6556000000000002</v>
      </c>
      <c r="F2644" s="30">
        <v>10064</v>
      </c>
      <c r="G2644" s="109">
        <v>42656</v>
      </c>
      <c r="H2644" s="3" t="s">
        <v>2511</v>
      </c>
      <c r="I2644" s="4"/>
    </row>
    <row r="2645" spans="1:9" ht="30">
      <c r="A2645" s="6">
        <v>2643</v>
      </c>
      <c r="B2645" s="28" t="s">
        <v>2579</v>
      </c>
      <c r="C2645" s="25" t="str">
        <f>IF(D2645=2,"NO","YES")</f>
        <v>YES</v>
      </c>
      <c r="D2645" s="29">
        <f t="shared" si="52"/>
        <v>1.38</v>
      </c>
      <c r="E2645" s="1">
        <v>3.4085999999999999</v>
      </c>
      <c r="F2645" s="30">
        <v>9384</v>
      </c>
      <c r="G2645" s="109">
        <v>42656</v>
      </c>
      <c r="H2645" s="3" t="s">
        <v>2511</v>
      </c>
      <c r="I2645" s="4"/>
    </row>
    <row r="2646" spans="1:9">
      <c r="A2646" s="6">
        <v>2644</v>
      </c>
      <c r="B2646" s="100" t="s">
        <v>845</v>
      </c>
      <c r="C2646" s="25" t="str">
        <f>IF(D2646=2,"NO","YES")</f>
        <v>YES</v>
      </c>
      <c r="D2646" s="29">
        <f t="shared" si="52"/>
        <v>0.85</v>
      </c>
      <c r="E2646" s="1">
        <v>2.0994999999999999</v>
      </c>
      <c r="F2646" s="30">
        <v>5780</v>
      </c>
      <c r="G2646" s="109">
        <v>42656</v>
      </c>
      <c r="H2646" s="3" t="s">
        <v>2511</v>
      </c>
      <c r="I2646" s="4"/>
    </row>
    <row r="2647" spans="1:9" ht="30">
      <c r="A2647" s="6">
        <v>2645</v>
      </c>
      <c r="B2647" s="28" t="s">
        <v>2580</v>
      </c>
      <c r="C2647" s="25" t="str">
        <f>IF(D2647=2,"NO","YES")</f>
        <v>YES</v>
      </c>
      <c r="D2647" s="29">
        <f t="shared" si="52"/>
        <v>0.28999999999999998</v>
      </c>
      <c r="E2647" s="1">
        <v>0.71630000000000005</v>
      </c>
      <c r="F2647" s="30">
        <v>1972</v>
      </c>
      <c r="G2647" s="109">
        <v>42656</v>
      </c>
      <c r="H2647" s="3" t="s">
        <v>2511</v>
      </c>
      <c r="I2647" s="4"/>
    </row>
    <row r="2648" spans="1:9">
      <c r="A2648" s="6">
        <v>2646</v>
      </c>
      <c r="B2648" s="28" t="s">
        <v>845</v>
      </c>
      <c r="C2648" s="25" t="str">
        <f>IF(D2648=2,"NO","YES")</f>
        <v>YES</v>
      </c>
      <c r="D2648" s="29">
        <f t="shared" si="52"/>
        <v>0.06</v>
      </c>
      <c r="E2648" s="1">
        <v>0.1482</v>
      </c>
      <c r="F2648" s="30">
        <v>408</v>
      </c>
      <c r="G2648" s="109">
        <v>42656</v>
      </c>
      <c r="H2648" s="3" t="s">
        <v>2511</v>
      </c>
      <c r="I2648" s="4"/>
    </row>
    <row r="2649" spans="1:9" ht="30">
      <c r="A2649" s="6">
        <v>2647</v>
      </c>
      <c r="B2649" s="28" t="s">
        <v>2581</v>
      </c>
      <c r="C2649" s="25" t="str">
        <f>IF(D2649=2,"NO","YES")</f>
        <v>YES</v>
      </c>
      <c r="D2649" s="29">
        <f t="shared" si="52"/>
        <v>0.06</v>
      </c>
      <c r="E2649" s="1">
        <v>0.1482</v>
      </c>
      <c r="F2649" s="62">
        <v>408</v>
      </c>
      <c r="G2649" s="97">
        <v>42728</v>
      </c>
      <c r="H2649" s="3" t="s">
        <v>2511</v>
      </c>
      <c r="I2649" s="4"/>
    </row>
    <row r="2650" spans="1:9" ht="30">
      <c r="A2650" s="6">
        <v>2648</v>
      </c>
      <c r="B2650" s="28" t="s">
        <v>2582</v>
      </c>
      <c r="C2650" s="25" t="str">
        <f>IF(D2650=2,"NO","YES")</f>
        <v>NO</v>
      </c>
      <c r="D2650" s="29">
        <f t="shared" si="52"/>
        <v>2</v>
      </c>
      <c r="E2650" s="1">
        <v>4.9400000000000004</v>
      </c>
      <c r="F2650" s="62">
        <v>13600</v>
      </c>
      <c r="G2650" s="97">
        <v>42728</v>
      </c>
      <c r="H2650" s="3" t="s">
        <v>2511</v>
      </c>
      <c r="I2650" s="4"/>
    </row>
    <row r="2651" spans="1:9" ht="30">
      <c r="A2651" s="6">
        <v>2649</v>
      </c>
      <c r="B2651" s="28" t="s">
        <v>2583</v>
      </c>
      <c r="C2651" s="25" t="str">
        <f>IF(D2651=2,"NO","YES")</f>
        <v>YES</v>
      </c>
      <c r="D2651" s="29">
        <f t="shared" si="52"/>
        <v>1.08</v>
      </c>
      <c r="E2651" s="1">
        <v>2.6676000000000002</v>
      </c>
      <c r="F2651" s="62">
        <v>7344</v>
      </c>
      <c r="G2651" s="97">
        <v>42728</v>
      </c>
      <c r="H2651" s="3" t="s">
        <v>2511</v>
      </c>
      <c r="I2651" s="4"/>
    </row>
    <row r="2652" spans="1:9" ht="30">
      <c r="A2652" s="6">
        <v>2650</v>
      </c>
      <c r="B2652" s="28" t="s">
        <v>2584</v>
      </c>
      <c r="C2652" s="25" t="str">
        <f>IF(D2652=2,"NO","YES")</f>
        <v>YES</v>
      </c>
      <c r="D2652" s="29">
        <f t="shared" si="52"/>
        <v>1.1000000000000001</v>
      </c>
      <c r="E2652" s="1">
        <v>2.7170000000000005</v>
      </c>
      <c r="F2652" s="62">
        <v>7480</v>
      </c>
      <c r="G2652" s="97">
        <v>42728</v>
      </c>
      <c r="H2652" s="3" t="s">
        <v>2511</v>
      </c>
      <c r="I2652" s="4"/>
    </row>
    <row r="2653" spans="1:9" ht="30">
      <c r="A2653" s="6">
        <v>2651</v>
      </c>
      <c r="B2653" s="28" t="s">
        <v>2585</v>
      </c>
      <c r="C2653" s="25" t="str">
        <f>IF(D2653=2,"NO","YES")</f>
        <v>YES</v>
      </c>
      <c r="D2653" s="29">
        <f t="shared" si="52"/>
        <v>1.41</v>
      </c>
      <c r="E2653" s="1">
        <v>3.4826999999999999</v>
      </c>
      <c r="F2653" s="62">
        <v>9588</v>
      </c>
      <c r="G2653" s="97">
        <v>42728</v>
      </c>
      <c r="H2653" s="3" t="s">
        <v>2511</v>
      </c>
      <c r="I2653" s="4"/>
    </row>
    <row r="2654" spans="1:9" ht="30">
      <c r="A2654" s="6">
        <v>2652</v>
      </c>
      <c r="B2654" s="28" t="s">
        <v>2586</v>
      </c>
      <c r="C2654" s="25" t="str">
        <f>IF(D2654=2,"NO","YES")</f>
        <v>YES</v>
      </c>
      <c r="D2654" s="29">
        <f t="shared" si="52"/>
        <v>0.04</v>
      </c>
      <c r="E2654" s="1">
        <v>9.8800000000000013E-2</v>
      </c>
      <c r="F2654" s="62">
        <v>272</v>
      </c>
      <c r="G2654" s="97">
        <v>42728</v>
      </c>
      <c r="H2654" s="3" t="s">
        <v>2511</v>
      </c>
      <c r="I2654" s="4"/>
    </row>
    <row r="2655" spans="1:9" ht="30">
      <c r="A2655" s="6">
        <v>2653</v>
      </c>
      <c r="B2655" s="28" t="s">
        <v>2587</v>
      </c>
      <c r="C2655" s="25" t="str">
        <f>IF(D2655=2,"NO","YES")</f>
        <v>YES</v>
      </c>
      <c r="D2655" s="29">
        <f t="shared" si="52"/>
        <v>1.08</v>
      </c>
      <c r="E2655" s="1">
        <v>2.6676000000000002</v>
      </c>
      <c r="F2655" s="62">
        <v>7344</v>
      </c>
      <c r="G2655" s="97">
        <v>42728</v>
      </c>
      <c r="H2655" s="3" t="s">
        <v>2511</v>
      </c>
      <c r="I2655" s="4"/>
    </row>
    <row r="2656" spans="1:9" ht="30">
      <c r="A2656" s="6">
        <v>2654</v>
      </c>
      <c r="B2656" s="28" t="s">
        <v>2588</v>
      </c>
      <c r="C2656" s="25" t="str">
        <f>IF(D2656=2,"NO","YES")</f>
        <v>YES</v>
      </c>
      <c r="D2656" s="29">
        <f t="shared" si="52"/>
        <v>0.24</v>
      </c>
      <c r="E2656" s="1">
        <v>0.59279999999999999</v>
      </c>
      <c r="F2656" s="62">
        <v>1632</v>
      </c>
      <c r="G2656" s="97">
        <v>42728</v>
      </c>
      <c r="H2656" s="3" t="s">
        <v>2511</v>
      </c>
      <c r="I2656" s="4"/>
    </row>
    <row r="2657" spans="1:9" ht="30">
      <c r="A2657" s="6">
        <v>2655</v>
      </c>
      <c r="B2657" s="28" t="s">
        <v>2589</v>
      </c>
      <c r="C2657" s="25" t="str">
        <f>IF(D2657=2,"NO","YES")</f>
        <v>YES</v>
      </c>
      <c r="D2657" s="29">
        <f t="shared" si="52"/>
        <v>0.73</v>
      </c>
      <c r="E2657" s="1">
        <v>1.8031000000000001</v>
      </c>
      <c r="F2657" s="62">
        <v>4964</v>
      </c>
      <c r="G2657" s="97">
        <v>42728</v>
      </c>
      <c r="H2657" s="3" t="s">
        <v>2511</v>
      </c>
      <c r="I2657" s="4"/>
    </row>
    <row r="2658" spans="1:9" ht="30">
      <c r="A2658" s="6">
        <v>2656</v>
      </c>
      <c r="B2658" s="28" t="s">
        <v>2590</v>
      </c>
      <c r="C2658" s="25" t="str">
        <f>IF(D2658=2,"NO","YES")</f>
        <v>YES</v>
      </c>
      <c r="D2658" s="29">
        <f t="shared" si="52"/>
        <v>1.2</v>
      </c>
      <c r="E2658" s="1">
        <v>2.964</v>
      </c>
      <c r="F2658" s="62">
        <v>8160</v>
      </c>
      <c r="G2658" s="97">
        <v>42728</v>
      </c>
      <c r="H2658" s="3" t="s">
        <v>2511</v>
      </c>
      <c r="I2658" s="4"/>
    </row>
    <row r="2659" spans="1:9" ht="30">
      <c r="A2659" s="6">
        <v>2657</v>
      </c>
      <c r="B2659" s="100" t="s">
        <v>2591</v>
      </c>
      <c r="C2659" s="25" t="str">
        <f>IF(D2659=2,"NO","YES")</f>
        <v>YES</v>
      </c>
      <c r="D2659" s="29">
        <f t="shared" si="52"/>
        <v>1.05</v>
      </c>
      <c r="E2659" s="1">
        <v>2.5935000000000001</v>
      </c>
      <c r="F2659" s="62">
        <v>7140</v>
      </c>
      <c r="G2659" s="97">
        <v>42728</v>
      </c>
      <c r="H2659" s="3" t="s">
        <v>2511</v>
      </c>
      <c r="I2659" s="4"/>
    </row>
    <row r="2660" spans="1:9">
      <c r="A2660" s="6">
        <v>2658</v>
      </c>
      <c r="B2660" s="28" t="s">
        <v>2592</v>
      </c>
      <c r="C2660" s="25" t="str">
        <f>IF(D2660=2,"NO","YES")</f>
        <v>YES</v>
      </c>
      <c r="D2660" s="29">
        <f t="shared" si="52"/>
        <v>0.04</v>
      </c>
      <c r="E2660" s="1">
        <v>9.8800000000000013E-2</v>
      </c>
      <c r="F2660" s="62">
        <v>272</v>
      </c>
      <c r="G2660" s="97">
        <v>42728</v>
      </c>
      <c r="H2660" s="3" t="s">
        <v>2511</v>
      </c>
      <c r="I2660" s="4"/>
    </row>
    <row r="2661" spans="1:9" ht="30">
      <c r="A2661" s="6">
        <v>2659</v>
      </c>
      <c r="B2661" s="28" t="s">
        <v>2593</v>
      </c>
      <c r="C2661" s="25" t="str">
        <f>IF(D2661=2,"NO","YES")</f>
        <v>YES</v>
      </c>
      <c r="D2661" s="29">
        <f t="shared" si="52"/>
        <v>0.1</v>
      </c>
      <c r="E2661" s="1">
        <v>0.24700000000000003</v>
      </c>
      <c r="F2661" s="62">
        <v>680</v>
      </c>
      <c r="G2661" s="97">
        <v>42728</v>
      </c>
      <c r="H2661" s="3" t="s">
        <v>2511</v>
      </c>
      <c r="I2661" s="4"/>
    </row>
    <row r="2662" spans="1:9" ht="30">
      <c r="A2662" s="6">
        <v>2660</v>
      </c>
      <c r="B2662" s="28" t="s">
        <v>2594</v>
      </c>
      <c r="C2662" s="25" t="str">
        <f>IF(D2662=2,"NO","YES")</f>
        <v>YES</v>
      </c>
      <c r="D2662" s="29">
        <f t="shared" si="52"/>
        <v>0.34</v>
      </c>
      <c r="E2662" s="1">
        <v>0.8398000000000001</v>
      </c>
      <c r="F2662" s="62">
        <v>2312</v>
      </c>
      <c r="G2662" s="97">
        <v>42728</v>
      </c>
      <c r="H2662" s="3" t="s">
        <v>2511</v>
      </c>
      <c r="I2662" s="4"/>
    </row>
    <row r="2663" spans="1:9" ht="30">
      <c r="A2663" s="6">
        <v>2661</v>
      </c>
      <c r="B2663" s="28" t="s">
        <v>2595</v>
      </c>
      <c r="C2663" s="25" t="str">
        <f>IF(D2663=2,"NO","YES")</f>
        <v>YES</v>
      </c>
      <c r="D2663" s="29">
        <f t="shared" si="52"/>
        <v>0.73</v>
      </c>
      <c r="E2663" s="1">
        <v>1.8031000000000001</v>
      </c>
      <c r="F2663" s="62">
        <v>4964</v>
      </c>
      <c r="G2663" s="97">
        <v>42728</v>
      </c>
      <c r="H2663" s="3" t="s">
        <v>2511</v>
      </c>
      <c r="I2663" s="4"/>
    </row>
    <row r="2664" spans="1:9" ht="30">
      <c r="A2664" s="6">
        <v>2662</v>
      </c>
      <c r="B2664" s="28" t="s">
        <v>2596</v>
      </c>
      <c r="C2664" s="25" t="str">
        <f>IF(D2664=2,"NO","YES")</f>
        <v>YES</v>
      </c>
      <c r="D2664" s="29">
        <f t="shared" si="52"/>
        <v>0.27</v>
      </c>
      <c r="E2664" s="1">
        <v>0.66690000000000005</v>
      </c>
      <c r="F2664" s="62">
        <v>1836</v>
      </c>
      <c r="G2664" s="97">
        <v>42728</v>
      </c>
      <c r="H2664" s="3" t="s">
        <v>2511</v>
      </c>
      <c r="I2664" s="4"/>
    </row>
    <row r="2665" spans="1:9" ht="30">
      <c r="A2665" s="6">
        <v>2663</v>
      </c>
      <c r="B2665" s="100" t="s">
        <v>2597</v>
      </c>
      <c r="C2665" s="25" t="str">
        <f>IF(D2665=2,"NO","YES")</f>
        <v>YES</v>
      </c>
      <c r="D2665" s="29">
        <f t="shared" si="52"/>
        <v>0.85</v>
      </c>
      <c r="E2665" s="1">
        <v>2.0994999999999999</v>
      </c>
      <c r="F2665" s="62">
        <v>5780</v>
      </c>
      <c r="G2665" s="97">
        <v>42728</v>
      </c>
      <c r="H2665" s="3" t="s">
        <v>2511</v>
      </c>
      <c r="I2665" s="4"/>
    </row>
    <row r="2666" spans="1:9" ht="30">
      <c r="A2666" s="6">
        <v>2664</v>
      </c>
      <c r="B2666" s="28" t="s">
        <v>2598</v>
      </c>
      <c r="C2666" s="25" t="str">
        <f>IF(D2666=2,"NO","YES")</f>
        <v>YES</v>
      </c>
      <c r="D2666" s="29">
        <f t="shared" si="52"/>
        <v>0.45</v>
      </c>
      <c r="E2666" s="1">
        <v>1.1115000000000002</v>
      </c>
      <c r="F2666" s="62">
        <v>3060</v>
      </c>
      <c r="G2666" s="97">
        <v>42728</v>
      </c>
      <c r="H2666" s="3" t="s">
        <v>2511</v>
      </c>
      <c r="I2666" s="4"/>
    </row>
    <row r="2667" spans="1:9" ht="30">
      <c r="A2667" s="6">
        <v>2665</v>
      </c>
      <c r="B2667" s="28" t="s">
        <v>2599</v>
      </c>
      <c r="C2667" s="25" t="str">
        <f>IF(D2667=2,"NO","YES")</f>
        <v>YES</v>
      </c>
      <c r="D2667" s="29">
        <f t="shared" si="52"/>
        <v>0.43</v>
      </c>
      <c r="E2667" s="1">
        <v>1.0621</v>
      </c>
      <c r="F2667" s="62">
        <v>2924</v>
      </c>
      <c r="G2667" s="97">
        <v>42728</v>
      </c>
      <c r="H2667" s="3" t="s">
        <v>2511</v>
      </c>
      <c r="I2667" s="4"/>
    </row>
    <row r="2668" spans="1:9" ht="30">
      <c r="A2668" s="6">
        <v>2666</v>
      </c>
      <c r="B2668" s="28" t="s">
        <v>2600</v>
      </c>
      <c r="C2668" s="25" t="str">
        <f>IF(D2668=2,"NO","YES")</f>
        <v>YES</v>
      </c>
      <c r="D2668" s="29">
        <f t="shared" si="52"/>
        <v>0.23</v>
      </c>
      <c r="E2668" s="1">
        <v>0.56810000000000005</v>
      </c>
      <c r="F2668" s="62">
        <v>1564</v>
      </c>
      <c r="G2668" s="97">
        <v>42728</v>
      </c>
      <c r="H2668" s="3" t="s">
        <v>2511</v>
      </c>
      <c r="I2668" s="4"/>
    </row>
    <row r="2669" spans="1:9" ht="45">
      <c r="A2669" s="6">
        <v>2667</v>
      </c>
      <c r="B2669" s="28" t="s">
        <v>2601</v>
      </c>
      <c r="C2669" s="25" t="str">
        <f>IF(D2669=2,"NO","YES")</f>
        <v>YES</v>
      </c>
      <c r="D2669" s="29">
        <f t="shared" si="52"/>
        <v>1.47</v>
      </c>
      <c r="E2669" s="1">
        <v>3.6309</v>
      </c>
      <c r="F2669" s="62">
        <v>9996</v>
      </c>
      <c r="G2669" s="97">
        <v>42728</v>
      </c>
      <c r="H2669" s="3" t="s">
        <v>2511</v>
      </c>
      <c r="I2669" s="4"/>
    </row>
    <row r="2670" spans="1:9" ht="30">
      <c r="A2670" s="6">
        <v>2668</v>
      </c>
      <c r="B2670" s="28" t="s">
        <v>2602</v>
      </c>
      <c r="C2670" s="25" t="str">
        <f>IF(D2670=2,"NO","YES")</f>
        <v>YES</v>
      </c>
      <c r="D2670" s="29">
        <f t="shared" si="52"/>
        <v>1.57</v>
      </c>
      <c r="E2670" s="1">
        <v>3.8779000000000003</v>
      </c>
      <c r="F2670" s="62">
        <v>10676</v>
      </c>
      <c r="G2670" s="97">
        <v>42728</v>
      </c>
      <c r="H2670" s="3" t="s">
        <v>2511</v>
      </c>
      <c r="I2670" s="4"/>
    </row>
    <row r="2671" spans="1:9" ht="30">
      <c r="A2671" s="6">
        <v>2669</v>
      </c>
      <c r="B2671" s="28" t="s">
        <v>2603</v>
      </c>
      <c r="C2671" s="25" t="str">
        <f>IF(D2671=2,"NO","YES")</f>
        <v>YES</v>
      </c>
      <c r="D2671" s="29">
        <f t="shared" si="52"/>
        <v>0.13</v>
      </c>
      <c r="E2671" s="1">
        <v>0.32110000000000005</v>
      </c>
      <c r="F2671" s="62">
        <v>884</v>
      </c>
      <c r="G2671" s="97">
        <v>42728</v>
      </c>
      <c r="H2671" s="3" t="s">
        <v>2511</v>
      </c>
      <c r="I2671" s="4"/>
    </row>
    <row r="2672" spans="1:9" ht="30">
      <c r="A2672" s="6">
        <v>2670</v>
      </c>
      <c r="B2672" s="28" t="s">
        <v>2604</v>
      </c>
      <c r="C2672" s="25" t="str">
        <f>IF(D2672=2,"NO","YES")</f>
        <v>YES</v>
      </c>
      <c r="D2672" s="29">
        <f t="shared" si="52"/>
        <v>0.3</v>
      </c>
      <c r="E2672" s="1">
        <v>0.74099999999999999</v>
      </c>
      <c r="F2672" s="62">
        <v>2040</v>
      </c>
      <c r="G2672" s="97">
        <v>42728</v>
      </c>
      <c r="H2672" s="3" t="s">
        <v>2511</v>
      </c>
      <c r="I2672" s="4"/>
    </row>
    <row r="2673" spans="1:9" ht="30">
      <c r="A2673" s="6">
        <v>2671</v>
      </c>
      <c r="B2673" s="28" t="s">
        <v>2605</v>
      </c>
      <c r="C2673" s="25" t="str">
        <f>IF(D2673=2,"NO","YES")</f>
        <v>YES</v>
      </c>
      <c r="D2673" s="29">
        <f t="shared" si="52"/>
        <v>0.68</v>
      </c>
      <c r="E2673" s="1">
        <v>1.6796000000000002</v>
      </c>
      <c r="F2673" s="62">
        <v>4624</v>
      </c>
      <c r="G2673" s="97">
        <v>42728</v>
      </c>
      <c r="H2673" s="3" t="s">
        <v>2511</v>
      </c>
      <c r="I2673" s="4"/>
    </row>
    <row r="2674" spans="1:9">
      <c r="A2674" s="6">
        <v>2672</v>
      </c>
      <c r="B2674" s="100" t="s">
        <v>2606</v>
      </c>
      <c r="C2674" s="25" t="str">
        <f>IF(D2674=2,"NO","YES")</f>
        <v>YES</v>
      </c>
      <c r="D2674" s="85">
        <f t="shared" si="52"/>
        <v>0.79411764705882348</v>
      </c>
      <c r="E2674" s="1">
        <v>1.9614705882352941</v>
      </c>
      <c r="F2674" s="62">
        <v>5400</v>
      </c>
      <c r="G2674" s="97">
        <v>42728</v>
      </c>
      <c r="H2674" s="3" t="s">
        <v>2511</v>
      </c>
      <c r="I2674" s="4"/>
    </row>
    <row r="2675" spans="1:9">
      <c r="A2675" s="6">
        <v>2673</v>
      </c>
      <c r="B2675" s="38" t="s">
        <v>2607</v>
      </c>
      <c r="C2675" s="25" t="str">
        <f>IF(D2675=2,"NO","YES")</f>
        <v>YES</v>
      </c>
      <c r="D2675" s="39">
        <f t="shared" si="52"/>
        <v>0.89</v>
      </c>
      <c r="E2675" s="1">
        <v>2.1983000000000001</v>
      </c>
      <c r="F2675" s="39">
        <v>6052</v>
      </c>
      <c r="G2675" s="99">
        <v>42612</v>
      </c>
      <c r="H2675" s="3" t="s">
        <v>2511</v>
      </c>
      <c r="I2675" s="4"/>
    </row>
    <row r="2676" spans="1:9">
      <c r="A2676" s="6">
        <v>2674</v>
      </c>
      <c r="B2676" s="38" t="s">
        <v>2608</v>
      </c>
      <c r="C2676" s="25" t="str">
        <f>IF(D2676=2,"NO","YES")</f>
        <v>YES</v>
      </c>
      <c r="D2676" s="39">
        <f t="shared" si="52"/>
        <v>0.76</v>
      </c>
      <c r="E2676" s="1">
        <v>1.8772000000000002</v>
      </c>
      <c r="F2676" s="39">
        <v>5168</v>
      </c>
      <c r="G2676" s="99">
        <v>42612</v>
      </c>
      <c r="H2676" s="3" t="s">
        <v>2511</v>
      </c>
      <c r="I2676" s="4"/>
    </row>
    <row r="2677" spans="1:9" ht="30">
      <c r="A2677" s="6">
        <v>2675</v>
      </c>
      <c r="B2677" s="25" t="s">
        <v>2609</v>
      </c>
      <c r="C2677" s="25" t="str">
        <f>IF(D2677=2,"NO","YES")</f>
        <v>YES</v>
      </c>
      <c r="D2677" s="25">
        <f t="shared" ref="D2677:D2740" si="53">F2677/6800</f>
        <v>0.34</v>
      </c>
      <c r="E2677" s="1">
        <v>0.8398000000000001</v>
      </c>
      <c r="F2677" s="75">
        <v>2312</v>
      </c>
      <c r="G2677" s="89">
        <v>42529</v>
      </c>
      <c r="H2677" s="3" t="s">
        <v>2610</v>
      </c>
      <c r="I2677" s="4"/>
    </row>
    <row r="2678" spans="1:9" ht="45">
      <c r="A2678" s="6">
        <v>2676</v>
      </c>
      <c r="B2678" s="25" t="s">
        <v>2611</v>
      </c>
      <c r="C2678" s="25" t="str">
        <f>IF(D2678=2,"NO","YES")</f>
        <v>YES</v>
      </c>
      <c r="D2678" s="25">
        <f t="shared" si="53"/>
        <v>0.86</v>
      </c>
      <c r="E2678" s="1">
        <v>2.1242000000000001</v>
      </c>
      <c r="F2678" s="75">
        <v>5848</v>
      </c>
      <c r="G2678" s="89">
        <v>42529</v>
      </c>
      <c r="H2678" s="3" t="s">
        <v>2610</v>
      </c>
      <c r="I2678" s="4"/>
    </row>
    <row r="2679" spans="1:9" ht="30">
      <c r="A2679" s="6">
        <v>2677</v>
      </c>
      <c r="B2679" s="25" t="s">
        <v>2612</v>
      </c>
      <c r="C2679" s="25" t="str">
        <f>IF(D2679=2,"NO","YES")</f>
        <v>YES</v>
      </c>
      <c r="D2679" s="25">
        <f t="shared" si="53"/>
        <v>0.42</v>
      </c>
      <c r="E2679" s="1">
        <v>1.0374000000000001</v>
      </c>
      <c r="F2679" s="75">
        <v>2856</v>
      </c>
      <c r="G2679" s="89">
        <v>42529</v>
      </c>
      <c r="H2679" s="3" t="s">
        <v>2610</v>
      </c>
      <c r="I2679" s="4"/>
    </row>
    <row r="2680" spans="1:9" ht="45">
      <c r="A2680" s="6">
        <v>2678</v>
      </c>
      <c r="B2680" s="25" t="s">
        <v>2613</v>
      </c>
      <c r="C2680" s="25" t="str">
        <f>IF(D2680=2,"NO","YES")</f>
        <v>YES</v>
      </c>
      <c r="D2680" s="25">
        <f t="shared" si="53"/>
        <v>0.86</v>
      </c>
      <c r="E2680" s="1">
        <v>2.1242000000000001</v>
      </c>
      <c r="F2680" s="75">
        <v>5848</v>
      </c>
      <c r="G2680" s="89">
        <v>42529</v>
      </c>
      <c r="H2680" s="3" t="s">
        <v>2610</v>
      </c>
      <c r="I2680" s="4"/>
    </row>
    <row r="2681" spans="1:9" ht="45">
      <c r="A2681" s="6">
        <v>2679</v>
      </c>
      <c r="B2681" s="25" t="s">
        <v>2614</v>
      </c>
      <c r="C2681" s="25" t="str">
        <f>IF(D2681=2,"NO","YES")</f>
        <v>YES</v>
      </c>
      <c r="D2681" s="25">
        <f t="shared" si="53"/>
        <v>0.68</v>
      </c>
      <c r="E2681" s="1">
        <v>1.6796000000000002</v>
      </c>
      <c r="F2681" s="75">
        <v>4624</v>
      </c>
      <c r="G2681" s="89">
        <v>42529</v>
      </c>
      <c r="H2681" s="3" t="s">
        <v>2610</v>
      </c>
      <c r="I2681" s="4"/>
    </row>
    <row r="2682" spans="1:9" ht="45">
      <c r="A2682" s="6">
        <v>2680</v>
      </c>
      <c r="B2682" s="25" t="s">
        <v>2615</v>
      </c>
      <c r="C2682" s="25" t="str">
        <f>IF(D2682=2,"NO","YES")</f>
        <v>YES</v>
      </c>
      <c r="D2682" s="25">
        <f t="shared" si="53"/>
        <v>0.1</v>
      </c>
      <c r="E2682" s="1">
        <v>0.24700000000000003</v>
      </c>
      <c r="F2682" s="75">
        <v>680</v>
      </c>
      <c r="G2682" s="89">
        <v>42529</v>
      </c>
      <c r="H2682" s="3" t="s">
        <v>2610</v>
      </c>
      <c r="I2682" s="4"/>
    </row>
    <row r="2683" spans="1:9" ht="45">
      <c r="A2683" s="6">
        <v>2681</v>
      </c>
      <c r="B2683" s="25" t="s">
        <v>2616</v>
      </c>
      <c r="C2683" s="25" t="str">
        <f>IF(D2683=2,"NO","YES")</f>
        <v>YES</v>
      </c>
      <c r="D2683" s="25">
        <f t="shared" si="53"/>
        <v>1.44</v>
      </c>
      <c r="E2683" s="1">
        <v>3.5568</v>
      </c>
      <c r="F2683" s="75">
        <v>9792</v>
      </c>
      <c r="G2683" s="89">
        <v>42529</v>
      </c>
      <c r="H2683" s="3" t="s">
        <v>2610</v>
      </c>
      <c r="I2683" s="4"/>
    </row>
    <row r="2684" spans="1:9" ht="30">
      <c r="A2684" s="6">
        <v>2682</v>
      </c>
      <c r="B2684" s="25" t="s">
        <v>2617</v>
      </c>
      <c r="C2684" s="25" t="str">
        <f>IF(D2684=2,"NO","YES")</f>
        <v>YES</v>
      </c>
      <c r="D2684" s="25">
        <f t="shared" si="53"/>
        <v>1.43</v>
      </c>
      <c r="E2684" s="1">
        <v>3.5321000000000002</v>
      </c>
      <c r="F2684" s="75">
        <v>9724</v>
      </c>
      <c r="G2684" s="89">
        <v>42529</v>
      </c>
      <c r="H2684" s="3" t="s">
        <v>2610</v>
      </c>
      <c r="I2684" s="4"/>
    </row>
    <row r="2685" spans="1:9" ht="45">
      <c r="A2685" s="6">
        <v>2683</v>
      </c>
      <c r="B2685" s="25" t="s">
        <v>2618</v>
      </c>
      <c r="C2685" s="25" t="str">
        <f>IF(D2685=2,"NO","YES")</f>
        <v>YES</v>
      </c>
      <c r="D2685" s="25">
        <f t="shared" si="53"/>
        <v>0.77</v>
      </c>
      <c r="E2685" s="1">
        <v>1.9019000000000001</v>
      </c>
      <c r="F2685" s="75">
        <v>5236</v>
      </c>
      <c r="G2685" s="89">
        <v>42529</v>
      </c>
      <c r="H2685" s="3" t="s">
        <v>2610</v>
      </c>
      <c r="I2685" s="4"/>
    </row>
    <row r="2686" spans="1:9" ht="30">
      <c r="A2686" s="6">
        <v>2684</v>
      </c>
      <c r="B2686" s="25" t="s">
        <v>2619</v>
      </c>
      <c r="C2686" s="25" t="str">
        <f>IF(D2686=2,"NO","YES")</f>
        <v>YES</v>
      </c>
      <c r="D2686" s="25">
        <f t="shared" si="53"/>
        <v>0.59</v>
      </c>
      <c r="E2686" s="1">
        <v>1.4573</v>
      </c>
      <c r="F2686" s="75">
        <v>4012</v>
      </c>
      <c r="G2686" s="89">
        <v>42529</v>
      </c>
      <c r="H2686" s="3" t="s">
        <v>2610</v>
      </c>
      <c r="I2686" s="4"/>
    </row>
    <row r="2687" spans="1:9" ht="45">
      <c r="A2687" s="6">
        <v>2685</v>
      </c>
      <c r="B2687" s="25" t="s">
        <v>2620</v>
      </c>
      <c r="C2687" s="25" t="str">
        <f>IF(D2687=2,"NO","YES")</f>
        <v>YES</v>
      </c>
      <c r="D2687" s="25">
        <f t="shared" si="53"/>
        <v>1.19</v>
      </c>
      <c r="E2687" s="1">
        <v>2.9393000000000002</v>
      </c>
      <c r="F2687" s="75">
        <v>8092</v>
      </c>
      <c r="G2687" s="89">
        <v>42529</v>
      </c>
      <c r="H2687" s="3" t="s">
        <v>2610</v>
      </c>
      <c r="I2687" s="4"/>
    </row>
    <row r="2688" spans="1:9" ht="45">
      <c r="A2688" s="6">
        <v>2686</v>
      </c>
      <c r="B2688" s="25" t="s">
        <v>2621</v>
      </c>
      <c r="C2688" s="25" t="str">
        <f>IF(D2688=2,"NO","YES")</f>
        <v>NO</v>
      </c>
      <c r="D2688" s="25">
        <f t="shared" si="53"/>
        <v>2</v>
      </c>
      <c r="E2688" s="1">
        <v>4.9400000000000004</v>
      </c>
      <c r="F2688" s="75">
        <v>13600</v>
      </c>
      <c r="G2688" s="89">
        <v>42529</v>
      </c>
      <c r="H2688" s="3" t="s">
        <v>2610</v>
      </c>
      <c r="I2688" s="4"/>
    </row>
    <row r="2689" spans="1:9" ht="45">
      <c r="A2689" s="6">
        <v>2687</v>
      </c>
      <c r="B2689" s="25" t="s">
        <v>2622</v>
      </c>
      <c r="C2689" s="25" t="str">
        <f>IF(D2689=2,"NO","YES")</f>
        <v>YES</v>
      </c>
      <c r="D2689" s="25">
        <f t="shared" si="53"/>
        <v>0.96</v>
      </c>
      <c r="E2689" s="1">
        <v>2.3712</v>
      </c>
      <c r="F2689" s="75">
        <v>6528</v>
      </c>
      <c r="G2689" s="89">
        <v>42529</v>
      </c>
      <c r="H2689" s="3" t="s">
        <v>2610</v>
      </c>
      <c r="I2689" s="4"/>
    </row>
    <row r="2690" spans="1:9" ht="45">
      <c r="A2690" s="6">
        <v>2688</v>
      </c>
      <c r="B2690" s="25" t="s">
        <v>2623</v>
      </c>
      <c r="C2690" s="25" t="str">
        <f>IF(D2690=2,"NO","YES")</f>
        <v>YES</v>
      </c>
      <c r="D2690" s="25">
        <f t="shared" si="53"/>
        <v>0.24</v>
      </c>
      <c r="E2690" s="1">
        <v>0.59279999999999999</v>
      </c>
      <c r="F2690" s="75">
        <v>1632</v>
      </c>
      <c r="G2690" s="89">
        <v>42529</v>
      </c>
      <c r="H2690" s="3" t="s">
        <v>2610</v>
      </c>
      <c r="I2690" s="4"/>
    </row>
    <row r="2691" spans="1:9" ht="30">
      <c r="A2691" s="6">
        <v>2689</v>
      </c>
      <c r="B2691" s="25" t="s">
        <v>2624</v>
      </c>
      <c r="C2691" s="25" t="str">
        <f>IF(D2691=2,"NO","YES")</f>
        <v>YES</v>
      </c>
      <c r="D2691" s="25">
        <f t="shared" si="53"/>
        <v>0.75</v>
      </c>
      <c r="E2691" s="1">
        <v>1.8525</v>
      </c>
      <c r="F2691" s="75">
        <v>5100</v>
      </c>
      <c r="G2691" s="89">
        <v>42529</v>
      </c>
      <c r="H2691" s="3" t="s">
        <v>2610</v>
      </c>
      <c r="I2691" s="4"/>
    </row>
    <row r="2692" spans="1:9" ht="45">
      <c r="A2692" s="6">
        <v>2690</v>
      </c>
      <c r="B2692" s="25" t="s">
        <v>2625</v>
      </c>
      <c r="C2692" s="25" t="str">
        <f>IF(D2692=2,"NO","YES")</f>
        <v>YES</v>
      </c>
      <c r="D2692" s="25">
        <f t="shared" si="53"/>
        <v>0.77</v>
      </c>
      <c r="E2692" s="1">
        <v>1.9019000000000001</v>
      </c>
      <c r="F2692" s="75">
        <v>5236</v>
      </c>
      <c r="G2692" s="89">
        <v>42529</v>
      </c>
      <c r="H2692" s="3" t="s">
        <v>2610</v>
      </c>
      <c r="I2692" s="4"/>
    </row>
    <row r="2693" spans="1:9" ht="45">
      <c r="A2693" s="6">
        <v>2691</v>
      </c>
      <c r="B2693" s="25" t="s">
        <v>2626</v>
      </c>
      <c r="C2693" s="25" t="str">
        <f>IF(D2693=2,"NO","YES")</f>
        <v>YES</v>
      </c>
      <c r="D2693" s="25">
        <f t="shared" si="53"/>
        <v>0.28000000000000003</v>
      </c>
      <c r="E2693" s="1">
        <v>0.6916000000000001</v>
      </c>
      <c r="F2693" s="75">
        <v>1904</v>
      </c>
      <c r="G2693" s="89">
        <v>42529</v>
      </c>
      <c r="H2693" s="3" t="s">
        <v>2610</v>
      </c>
      <c r="I2693" s="4"/>
    </row>
    <row r="2694" spans="1:9" ht="45">
      <c r="A2694" s="6">
        <v>2692</v>
      </c>
      <c r="B2694" s="25" t="s">
        <v>2627</v>
      </c>
      <c r="C2694" s="25" t="str">
        <f>IF(D2694=2,"NO","YES")</f>
        <v>YES</v>
      </c>
      <c r="D2694" s="25">
        <f t="shared" si="53"/>
        <v>0.4</v>
      </c>
      <c r="E2694" s="1">
        <v>0.9880000000000001</v>
      </c>
      <c r="F2694" s="75">
        <v>2720</v>
      </c>
      <c r="G2694" s="89">
        <v>42529</v>
      </c>
      <c r="H2694" s="3" t="s">
        <v>2610</v>
      </c>
      <c r="I2694" s="4"/>
    </row>
    <row r="2695" spans="1:9" ht="45">
      <c r="A2695" s="6">
        <v>2693</v>
      </c>
      <c r="B2695" s="25" t="s">
        <v>2628</v>
      </c>
      <c r="C2695" s="25" t="str">
        <f>IF(D2695=2,"NO","YES")</f>
        <v>YES</v>
      </c>
      <c r="D2695" s="25">
        <f t="shared" si="53"/>
        <v>0.42</v>
      </c>
      <c r="E2695" s="1">
        <v>1.0374000000000001</v>
      </c>
      <c r="F2695" s="75">
        <v>2856</v>
      </c>
      <c r="G2695" s="89">
        <v>42529</v>
      </c>
      <c r="H2695" s="3" t="s">
        <v>2610</v>
      </c>
      <c r="I2695" s="4"/>
    </row>
    <row r="2696" spans="1:9" ht="45">
      <c r="A2696" s="6">
        <v>2694</v>
      </c>
      <c r="B2696" s="25" t="s">
        <v>2629</v>
      </c>
      <c r="C2696" s="25" t="str">
        <f>IF(D2696=2,"NO","YES")</f>
        <v>YES</v>
      </c>
      <c r="D2696" s="25">
        <f t="shared" si="53"/>
        <v>1.1200000000000001</v>
      </c>
      <c r="E2696" s="1">
        <v>2.7664000000000004</v>
      </c>
      <c r="F2696" s="75">
        <v>7616</v>
      </c>
      <c r="G2696" s="89">
        <v>42529</v>
      </c>
      <c r="H2696" s="3" t="s">
        <v>2610</v>
      </c>
      <c r="I2696" s="4"/>
    </row>
    <row r="2697" spans="1:9" ht="45">
      <c r="A2697" s="6">
        <v>2695</v>
      </c>
      <c r="B2697" s="25" t="s">
        <v>2630</v>
      </c>
      <c r="C2697" s="25" t="str">
        <f>IF(D2697=2,"NO","YES")</f>
        <v>YES</v>
      </c>
      <c r="D2697" s="25">
        <f t="shared" si="53"/>
        <v>0.63</v>
      </c>
      <c r="E2697" s="1">
        <v>1.5561</v>
      </c>
      <c r="F2697" s="75">
        <v>4284</v>
      </c>
      <c r="G2697" s="89">
        <v>42529</v>
      </c>
      <c r="H2697" s="3" t="s">
        <v>2610</v>
      </c>
      <c r="I2697" s="4"/>
    </row>
    <row r="2698" spans="1:9" ht="30">
      <c r="A2698" s="6">
        <v>2696</v>
      </c>
      <c r="B2698" s="25" t="s">
        <v>2631</v>
      </c>
      <c r="C2698" s="25" t="str">
        <f>IF(D2698=2,"NO","YES")</f>
        <v>YES</v>
      </c>
      <c r="D2698" s="25">
        <f t="shared" si="53"/>
        <v>1.31</v>
      </c>
      <c r="E2698" s="1">
        <v>3.2357000000000005</v>
      </c>
      <c r="F2698" s="75">
        <v>8908</v>
      </c>
      <c r="G2698" s="89">
        <v>42529</v>
      </c>
      <c r="H2698" s="3" t="s">
        <v>2610</v>
      </c>
      <c r="I2698" s="4"/>
    </row>
    <row r="2699" spans="1:9" ht="30">
      <c r="A2699" s="6">
        <v>2697</v>
      </c>
      <c r="B2699" s="25" t="s">
        <v>2632</v>
      </c>
      <c r="C2699" s="25" t="str">
        <f>IF(D2699=2,"NO","YES")</f>
        <v>YES</v>
      </c>
      <c r="D2699" s="25">
        <f t="shared" si="53"/>
        <v>0.41</v>
      </c>
      <c r="E2699" s="1">
        <v>1.0126999999999999</v>
      </c>
      <c r="F2699" s="75">
        <v>2788</v>
      </c>
      <c r="G2699" s="89">
        <v>42529</v>
      </c>
      <c r="H2699" s="3" t="s">
        <v>2610</v>
      </c>
      <c r="I2699" s="4"/>
    </row>
    <row r="2700" spans="1:9" ht="45">
      <c r="A2700" s="6">
        <v>2698</v>
      </c>
      <c r="B2700" s="25" t="s">
        <v>2633</v>
      </c>
      <c r="C2700" s="25" t="str">
        <f>IF(D2700=2,"NO","YES")</f>
        <v>YES</v>
      </c>
      <c r="D2700" s="25">
        <f t="shared" si="53"/>
        <v>1.19</v>
      </c>
      <c r="E2700" s="1">
        <v>2.9393000000000002</v>
      </c>
      <c r="F2700" s="75">
        <v>8092</v>
      </c>
      <c r="G2700" s="89">
        <v>42529</v>
      </c>
      <c r="H2700" s="3" t="s">
        <v>2610</v>
      </c>
      <c r="I2700" s="4"/>
    </row>
    <row r="2701" spans="1:9" ht="45">
      <c r="A2701" s="6">
        <v>2699</v>
      </c>
      <c r="B2701" s="25" t="s">
        <v>2634</v>
      </c>
      <c r="C2701" s="25" t="str">
        <f>IF(D2701=2,"NO","YES")</f>
        <v>YES</v>
      </c>
      <c r="D2701" s="25">
        <f t="shared" si="53"/>
        <v>0.54</v>
      </c>
      <c r="E2701" s="1">
        <v>1.3338000000000001</v>
      </c>
      <c r="F2701" s="75">
        <v>3672</v>
      </c>
      <c r="G2701" s="89">
        <v>42529</v>
      </c>
      <c r="H2701" s="3" t="s">
        <v>2610</v>
      </c>
      <c r="I2701" s="4"/>
    </row>
    <row r="2702" spans="1:9" ht="45">
      <c r="A2702" s="6">
        <v>2700</v>
      </c>
      <c r="B2702" s="25" t="s">
        <v>2635</v>
      </c>
      <c r="C2702" s="25" t="str">
        <f>IF(D2702=2,"NO","YES")</f>
        <v>YES</v>
      </c>
      <c r="D2702" s="25">
        <f t="shared" si="53"/>
        <v>1.35</v>
      </c>
      <c r="E2702" s="1">
        <v>3.3345000000000007</v>
      </c>
      <c r="F2702" s="75">
        <v>9180</v>
      </c>
      <c r="G2702" s="89">
        <v>42529</v>
      </c>
      <c r="H2702" s="3" t="s">
        <v>2610</v>
      </c>
      <c r="I2702" s="4"/>
    </row>
    <row r="2703" spans="1:9" ht="45">
      <c r="A2703" s="6">
        <v>2701</v>
      </c>
      <c r="B2703" s="25" t="s">
        <v>2636</v>
      </c>
      <c r="C2703" s="25" t="str">
        <f>IF(D2703=2,"NO","YES")</f>
        <v>YES</v>
      </c>
      <c r="D2703" s="25">
        <f t="shared" si="53"/>
        <v>1.81</v>
      </c>
      <c r="E2703" s="1">
        <v>4.4707000000000008</v>
      </c>
      <c r="F2703" s="75">
        <v>12308</v>
      </c>
      <c r="G2703" s="89">
        <v>42529</v>
      </c>
      <c r="H2703" s="3" t="s">
        <v>2610</v>
      </c>
      <c r="I2703" s="4"/>
    </row>
    <row r="2704" spans="1:9" ht="45">
      <c r="A2704" s="6">
        <v>2702</v>
      </c>
      <c r="B2704" s="25" t="s">
        <v>2637</v>
      </c>
      <c r="C2704" s="25" t="str">
        <f>IF(D2704=2,"NO","YES")</f>
        <v>YES</v>
      </c>
      <c r="D2704" s="25">
        <f t="shared" si="53"/>
        <v>1.81</v>
      </c>
      <c r="E2704" s="1">
        <v>4.4707000000000008</v>
      </c>
      <c r="F2704" s="75">
        <v>12308</v>
      </c>
      <c r="G2704" s="89">
        <v>42529</v>
      </c>
      <c r="H2704" s="3" t="s">
        <v>2610</v>
      </c>
      <c r="I2704" s="4"/>
    </row>
    <row r="2705" spans="1:9" ht="30">
      <c r="A2705" s="6">
        <v>2703</v>
      </c>
      <c r="B2705" s="25" t="s">
        <v>2638</v>
      </c>
      <c r="C2705" s="25" t="str">
        <f>IF(D2705=2,"NO","YES")</f>
        <v>YES</v>
      </c>
      <c r="D2705" s="25">
        <f t="shared" si="53"/>
        <v>1.29</v>
      </c>
      <c r="E2705" s="1">
        <v>3.1863000000000001</v>
      </c>
      <c r="F2705" s="75">
        <v>8772</v>
      </c>
      <c r="G2705" s="89">
        <v>42529</v>
      </c>
      <c r="H2705" s="3" t="s">
        <v>2610</v>
      </c>
      <c r="I2705" s="4"/>
    </row>
    <row r="2706" spans="1:9" ht="45">
      <c r="A2706" s="6">
        <v>2704</v>
      </c>
      <c r="B2706" s="25" t="s">
        <v>2639</v>
      </c>
      <c r="C2706" s="25" t="str">
        <f>IF(D2706=2,"NO","YES")</f>
        <v>YES</v>
      </c>
      <c r="D2706" s="25">
        <f t="shared" si="53"/>
        <v>1.34</v>
      </c>
      <c r="E2706" s="1">
        <v>3.3098000000000005</v>
      </c>
      <c r="F2706" s="75">
        <v>9112</v>
      </c>
      <c r="G2706" s="89">
        <v>42529</v>
      </c>
      <c r="H2706" s="3" t="s">
        <v>2610</v>
      </c>
      <c r="I2706" s="4"/>
    </row>
    <row r="2707" spans="1:9" ht="45">
      <c r="A2707" s="6">
        <v>2705</v>
      </c>
      <c r="B2707" s="25" t="s">
        <v>2640</v>
      </c>
      <c r="C2707" s="25" t="str">
        <f>IF(D2707=2,"NO","YES")</f>
        <v>YES</v>
      </c>
      <c r="D2707" s="25">
        <f t="shared" si="53"/>
        <v>1.29</v>
      </c>
      <c r="E2707" s="1">
        <v>3.1863000000000001</v>
      </c>
      <c r="F2707" s="75">
        <v>8772</v>
      </c>
      <c r="G2707" s="89">
        <v>42529</v>
      </c>
      <c r="H2707" s="3" t="s">
        <v>2610</v>
      </c>
      <c r="I2707" s="4"/>
    </row>
    <row r="2708" spans="1:9" ht="30">
      <c r="A2708" s="6">
        <v>2706</v>
      </c>
      <c r="B2708" s="25" t="s">
        <v>2641</v>
      </c>
      <c r="C2708" s="25" t="str">
        <f>IF(D2708=2,"NO","YES")</f>
        <v>YES</v>
      </c>
      <c r="D2708" s="25">
        <f t="shared" si="53"/>
        <v>0.59</v>
      </c>
      <c r="E2708" s="1">
        <v>1.4573</v>
      </c>
      <c r="F2708" s="75">
        <v>4012</v>
      </c>
      <c r="G2708" s="89">
        <v>42529</v>
      </c>
      <c r="H2708" s="3" t="s">
        <v>2610</v>
      </c>
      <c r="I2708" s="4"/>
    </row>
    <row r="2709" spans="1:9" ht="45">
      <c r="A2709" s="6">
        <v>2707</v>
      </c>
      <c r="B2709" s="25" t="s">
        <v>2642</v>
      </c>
      <c r="C2709" s="25" t="str">
        <f>IF(D2709=2,"NO","YES")</f>
        <v>NO</v>
      </c>
      <c r="D2709" s="25">
        <f t="shared" si="53"/>
        <v>2</v>
      </c>
      <c r="E2709" s="1">
        <v>4.9400000000000004</v>
      </c>
      <c r="F2709" s="75">
        <v>13600</v>
      </c>
      <c r="G2709" s="89">
        <v>42529</v>
      </c>
      <c r="H2709" s="3" t="s">
        <v>2610</v>
      </c>
      <c r="I2709" s="4"/>
    </row>
    <row r="2710" spans="1:9" ht="30">
      <c r="A2710" s="6">
        <v>2708</v>
      </c>
      <c r="B2710" s="25" t="s">
        <v>2643</v>
      </c>
      <c r="C2710" s="25" t="str">
        <f>IF(D2710=2,"NO","YES")</f>
        <v>YES</v>
      </c>
      <c r="D2710" s="25">
        <f t="shared" si="53"/>
        <v>1.76</v>
      </c>
      <c r="E2710" s="1">
        <v>4.3472</v>
      </c>
      <c r="F2710" s="75">
        <v>11968</v>
      </c>
      <c r="G2710" s="89">
        <v>42529</v>
      </c>
      <c r="H2710" s="3" t="s">
        <v>2610</v>
      </c>
      <c r="I2710" s="4"/>
    </row>
    <row r="2711" spans="1:9" ht="45">
      <c r="A2711" s="6">
        <v>2709</v>
      </c>
      <c r="B2711" s="25" t="s">
        <v>2644</v>
      </c>
      <c r="C2711" s="25" t="str">
        <f>IF(D2711=2,"NO","YES")</f>
        <v>YES</v>
      </c>
      <c r="D2711" s="25">
        <f t="shared" si="53"/>
        <v>0.26</v>
      </c>
      <c r="E2711" s="1">
        <v>0.6422000000000001</v>
      </c>
      <c r="F2711" s="75">
        <v>1768</v>
      </c>
      <c r="G2711" s="89">
        <v>42529</v>
      </c>
      <c r="H2711" s="3" t="s">
        <v>2610</v>
      </c>
      <c r="I2711" s="4"/>
    </row>
    <row r="2712" spans="1:9" ht="45">
      <c r="A2712" s="6">
        <v>2710</v>
      </c>
      <c r="B2712" s="25" t="s">
        <v>2645</v>
      </c>
      <c r="C2712" s="25" t="str">
        <f>IF(D2712=2,"NO","YES")</f>
        <v>YES</v>
      </c>
      <c r="D2712" s="25">
        <f t="shared" si="53"/>
        <v>1.1200000000000001</v>
      </c>
      <c r="E2712" s="1">
        <v>2.7664000000000004</v>
      </c>
      <c r="F2712" s="75">
        <v>7616</v>
      </c>
      <c r="G2712" s="89">
        <v>42529</v>
      </c>
      <c r="H2712" s="3" t="s">
        <v>2610</v>
      </c>
      <c r="I2712" s="4"/>
    </row>
    <row r="2713" spans="1:9" ht="30">
      <c r="A2713" s="6">
        <v>2711</v>
      </c>
      <c r="B2713" s="25" t="s">
        <v>2646</v>
      </c>
      <c r="C2713" s="25" t="str">
        <f>IF(D2713=2,"NO","YES")</f>
        <v>YES</v>
      </c>
      <c r="D2713" s="25">
        <f t="shared" si="53"/>
        <v>1.5</v>
      </c>
      <c r="E2713" s="1">
        <v>3.7050000000000001</v>
      </c>
      <c r="F2713" s="75">
        <v>10200</v>
      </c>
      <c r="G2713" s="89">
        <v>42529</v>
      </c>
      <c r="H2713" s="3" t="s">
        <v>2610</v>
      </c>
      <c r="I2713" s="4"/>
    </row>
    <row r="2714" spans="1:9" ht="45">
      <c r="A2714" s="6">
        <v>2712</v>
      </c>
      <c r="B2714" s="25" t="s">
        <v>2647</v>
      </c>
      <c r="C2714" s="25" t="str">
        <f>IF(D2714=2,"NO","YES")</f>
        <v>YES</v>
      </c>
      <c r="D2714" s="25">
        <f t="shared" si="53"/>
        <v>0.14000000000000001</v>
      </c>
      <c r="E2714" s="1">
        <v>0.34580000000000005</v>
      </c>
      <c r="F2714" s="75">
        <v>952</v>
      </c>
      <c r="G2714" s="89">
        <v>42529</v>
      </c>
      <c r="H2714" s="3" t="s">
        <v>2610</v>
      </c>
      <c r="I2714" s="4"/>
    </row>
    <row r="2715" spans="1:9" ht="45">
      <c r="A2715" s="6">
        <v>2713</v>
      </c>
      <c r="B2715" s="25" t="s">
        <v>2648</v>
      </c>
      <c r="C2715" s="25" t="str">
        <f>IF(D2715=2,"NO","YES")</f>
        <v>NO</v>
      </c>
      <c r="D2715" s="25">
        <f t="shared" si="53"/>
        <v>2</v>
      </c>
      <c r="E2715" s="1">
        <v>4.9400000000000004</v>
      </c>
      <c r="F2715" s="75">
        <v>13600</v>
      </c>
      <c r="G2715" s="89">
        <v>42529</v>
      </c>
      <c r="H2715" s="3" t="s">
        <v>2610</v>
      </c>
      <c r="I2715" s="4"/>
    </row>
    <row r="2716" spans="1:9" ht="45">
      <c r="A2716" s="6">
        <v>2714</v>
      </c>
      <c r="B2716" s="25" t="s">
        <v>2649</v>
      </c>
      <c r="C2716" s="25" t="str">
        <f>IF(D2716=2,"NO","YES")</f>
        <v>YES</v>
      </c>
      <c r="D2716" s="25">
        <f t="shared" si="53"/>
        <v>0.62</v>
      </c>
      <c r="E2716" s="1">
        <v>1.5314000000000001</v>
      </c>
      <c r="F2716" s="75">
        <v>4216</v>
      </c>
      <c r="G2716" s="89">
        <v>42529</v>
      </c>
      <c r="H2716" s="3" t="s">
        <v>2610</v>
      </c>
      <c r="I2716" s="4"/>
    </row>
    <row r="2717" spans="1:9" ht="45">
      <c r="A2717" s="6">
        <v>2715</v>
      </c>
      <c r="B2717" s="25" t="s">
        <v>2650</v>
      </c>
      <c r="C2717" s="25" t="str">
        <f>IF(D2717=2,"NO","YES")</f>
        <v>YES</v>
      </c>
      <c r="D2717" s="25">
        <f t="shared" si="53"/>
        <v>1.31</v>
      </c>
      <c r="E2717" s="1">
        <v>3.2357000000000005</v>
      </c>
      <c r="F2717" s="75">
        <v>8908</v>
      </c>
      <c r="G2717" s="89">
        <v>42529</v>
      </c>
      <c r="H2717" s="3" t="s">
        <v>2610</v>
      </c>
      <c r="I2717" s="4"/>
    </row>
    <row r="2718" spans="1:9" ht="45">
      <c r="A2718" s="6">
        <v>2716</v>
      </c>
      <c r="B2718" s="25" t="s">
        <v>2651</v>
      </c>
      <c r="C2718" s="25" t="str">
        <f>IF(D2718=2,"NO","YES")</f>
        <v>YES</v>
      </c>
      <c r="D2718" s="25">
        <f t="shared" si="53"/>
        <v>0.63</v>
      </c>
      <c r="E2718" s="1">
        <v>1.5561</v>
      </c>
      <c r="F2718" s="75">
        <v>4284</v>
      </c>
      <c r="G2718" s="89">
        <v>42529</v>
      </c>
      <c r="H2718" s="3" t="s">
        <v>2610</v>
      </c>
      <c r="I2718" s="4"/>
    </row>
    <row r="2719" spans="1:9" ht="45">
      <c r="A2719" s="6">
        <v>2717</v>
      </c>
      <c r="B2719" s="25" t="s">
        <v>2652</v>
      </c>
      <c r="C2719" s="25" t="str">
        <f>IF(D2719=2,"NO","YES")</f>
        <v>YES</v>
      </c>
      <c r="D2719" s="25">
        <f t="shared" si="53"/>
        <v>0.71</v>
      </c>
      <c r="E2719" s="1">
        <v>1.7537</v>
      </c>
      <c r="F2719" s="75">
        <v>4828</v>
      </c>
      <c r="G2719" s="89">
        <v>42529</v>
      </c>
      <c r="H2719" s="3" t="s">
        <v>2610</v>
      </c>
      <c r="I2719" s="4"/>
    </row>
    <row r="2720" spans="1:9" ht="45">
      <c r="A2720" s="6">
        <v>2718</v>
      </c>
      <c r="B2720" s="25" t="s">
        <v>2653</v>
      </c>
      <c r="C2720" s="25" t="str">
        <f>IF(D2720=2,"NO","YES")</f>
        <v>YES</v>
      </c>
      <c r="D2720" s="25">
        <f t="shared" si="53"/>
        <v>1.19</v>
      </c>
      <c r="E2720" s="1">
        <v>2.9393000000000002</v>
      </c>
      <c r="F2720" s="75">
        <v>8092</v>
      </c>
      <c r="G2720" s="89">
        <v>42529</v>
      </c>
      <c r="H2720" s="3" t="s">
        <v>2610</v>
      </c>
      <c r="I2720" s="4"/>
    </row>
    <row r="2721" spans="1:9" ht="45">
      <c r="A2721" s="6">
        <v>2719</v>
      </c>
      <c r="B2721" s="25" t="s">
        <v>2654</v>
      </c>
      <c r="C2721" s="25" t="str">
        <f>IF(D2721=2,"NO","YES")</f>
        <v>NO</v>
      </c>
      <c r="D2721" s="25">
        <f t="shared" si="53"/>
        <v>2</v>
      </c>
      <c r="E2721" s="1">
        <v>4.9400000000000004</v>
      </c>
      <c r="F2721" s="75">
        <v>13600</v>
      </c>
      <c r="G2721" s="89">
        <v>42529</v>
      </c>
      <c r="H2721" s="3" t="s">
        <v>2610</v>
      </c>
      <c r="I2721" s="4"/>
    </row>
    <row r="2722" spans="1:9" ht="45">
      <c r="A2722" s="6">
        <v>2720</v>
      </c>
      <c r="B2722" s="25" t="s">
        <v>2655</v>
      </c>
      <c r="C2722" s="25" t="str">
        <f>IF(D2722=2,"NO","YES")</f>
        <v>YES</v>
      </c>
      <c r="D2722" s="25">
        <f t="shared" si="53"/>
        <v>1.76</v>
      </c>
      <c r="E2722" s="1">
        <v>4.3472</v>
      </c>
      <c r="F2722" s="75">
        <v>11968</v>
      </c>
      <c r="G2722" s="89">
        <v>42529</v>
      </c>
      <c r="H2722" s="3" t="s">
        <v>2610</v>
      </c>
      <c r="I2722" s="4"/>
    </row>
    <row r="2723" spans="1:9" ht="45">
      <c r="A2723" s="6">
        <v>2721</v>
      </c>
      <c r="B2723" s="25" t="s">
        <v>2656</v>
      </c>
      <c r="C2723" s="25" t="str">
        <f>IF(D2723=2,"NO","YES")</f>
        <v>YES</v>
      </c>
      <c r="D2723" s="25">
        <f t="shared" si="53"/>
        <v>1.34</v>
      </c>
      <c r="E2723" s="1">
        <v>3.3098000000000005</v>
      </c>
      <c r="F2723" s="75">
        <v>9112</v>
      </c>
      <c r="G2723" s="89">
        <v>42529</v>
      </c>
      <c r="H2723" s="3" t="s">
        <v>2610</v>
      </c>
      <c r="I2723" s="4"/>
    </row>
    <row r="2724" spans="1:9" ht="45">
      <c r="A2724" s="6">
        <v>2722</v>
      </c>
      <c r="B2724" s="25" t="s">
        <v>2657</v>
      </c>
      <c r="C2724" s="25" t="str">
        <f>IF(D2724=2,"NO","YES")</f>
        <v>NO</v>
      </c>
      <c r="D2724" s="25">
        <f t="shared" si="53"/>
        <v>2</v>
      </c>
      <c r="E2724" s="1">
        <v>4.9400000000000004</v>
      </c>
      <c r="F2724" s="75">
        <v>13600</v>
      </c>
      <c r="G2724" s="89">
        <v>42529</v>
      </c>
      <c r="H2724" s="3" t="s">
        <v>2610</v>
      </c>
      <c r="I2724" s="4"/>
    </row>
    <row r="2725" spans="1:9" ht="30">
      <c r="A2725" s="6">
        <v>2723</v>
      </c>
      <c r="B2725" s="25" t="s">
        <v>2658</v>
      </c>
      <c r="C2725" s="25" t="str">
        <f>IF(D2725=2,"NO","YES")</f>
        <v>YES</v>
      </c>
      <c r="D2725" s="25">
        <f t="shared" si="53"/>
        <v>0.62</v>
      </c>
      <c r="E2725" s="1">
        <v>1.5314000000000001</v>
      </c>
      <c r="F2725" s="75">
        <v>4216</v>
      </c>
      <c r="G2725" s="89">
        <v>42529</v>
      </c>
      <c r="H2725" s="3" t="s">
        <v>2610</v>
      </c>
      <c r="I2725" s="4"/>
    </row>
    <row r="2726" spans="1:9" ht="45">
      <c r="A2726" s="6">
        <v>2724</v>
      </c>
      <c r="B2726" s="25" t="s">
        <v>2659</v>
      </c>
      <c r="C2726" s="25" t="str">
        <f>IF(D2726=2,"NO","YES")</f>
        <v>NO</v>
      </c>
      <c r="D2726" s="25">
        <f t="shared" si="53"/>
        <v>2</v>
      </c>
      <c r="E2726" s="1">
        <v>4.9400000000000004</v>
      </c>
      <c r="F2726" s="75">
        <v>13600</v>
      </c>
      <c r="G2726" s="89">
        <v>42529</v>
      </c>
      <c r="H2726" s="3" t="s">
        <v>2610</v>
      </c>
      <c r="I2726" s="4"/>
    </row>
    <row r="2727" spans="1:9" ht="45">
      <c r="A2727" s="6">
        <v>2725</v>
      </c>
      <c r="B2727" s="25" t="s">
        <v>2660</v>
      </c>
      <c r="C2727" s="25" t="str">
        <f>IF(D2727=2,"NO","YES")</f>
        <v>YES</v>
      </c>
      <c r="D2727" s="25">
        <f t="shared" si="53"/>
        <v>1.1200000000000001</v>
      </c>
      <c r="E2727" s="1">
        <v>2.7664000000000004</v>
      </c>
      <c r="F2727" s="75">
        <v>7616</v>
      </c>
      <c r="G2727" s="89">
        <v>42529</v>
      </c>
      <c r="H2727" s="3" t="s">
        <v>2610</v>
      </c>
      <c r="I2727" s="4"/>
    </row>
    <row r="2728" spans="1:9" ht="45">
      <c r="A2728" s="6">
        <v>2726</v>
      </c>
      <c r="B2728" s="25" t="s">
        <v>2661</v>
      </c>
      <c r="C2728" s="25" t="str">
        <f>IF(D2728=2,"NO","YES")</f>
        <v>YES</v>
      </c>
      <c r="D2728" s="25">
        <f t="shared" si="53"/>
        <v>1.1200000000000001</v>
      </c>
      <c r="E2728" s="1">
        <v>2.7664000000000004</v>
      </c>
      <c r="F2728" s="75">
        <v>7616</v>
      </c>
      <c r="G2728" s="89">
        <v>42529</v>
      </c>
      <c r="H2728" s="3" t="s">
        <v>2610</v>
      </c>
      <c r="I2728" s="4"/>
    </row>
    <row r="2729" spans="1:9" ht="45">
      <c r="A2729" s="6">
        <v>2727</v>
      </c>
      <c r="B2729" s="25" t="s">
        <v>2662</v>
      </c>
      <c r="C2729" s="25" t="str">
        <f>IF(D2729=2,"NO","YES")</f>
        <v>YES</v>
      </c>
      <c r="D2729" s="25">
        <f t="shared" si="53"/>
        <v>1.1200000000000001</v>
      </c>
      <c r="E2729" s="1">
        <v>2.7664000000000004</v>
      </c>
      <c r="F2729" s="75">
        <v>7616</v>
      </c>
      <c r="G2729" s="89">
        <v>42529</v>
      </c>
      <c r="H2729" s="3" t="s">
        <v>2610</v>
      </c>
      <c r="I2729" s="4"/>
    </row>
    <row r="2730" spans="1:9" ht="45">
      <c r="A2730" s="6">
        <v>2728</v>
      </c>
      <c r="B2730" s="25" t="s">
        <v>2663</v>
      </c>
      <c r="C2730" s="25" t="str">
        <f>IF(D2730=2,"NO","YES")</f>
        <v>NO</v>
      </c>
      <c r="D2730" s="25">
        <f t="shared" si="53"/>
        <v>2</v>
      </c>
      <c r="E2730" s="1">
        <v>4.9400000000000004</v>
      </c>
      <c r="F2730" s="75">
        <v>13600</v>
      </c>
      <c r="G2730" s="89">
        <v>42529</v>
      </c>
      <c r="H2730" s="3" t="s">
        <v>2610</v>
      </c>
      <c r="I2730" s="4"/>
    </row>
    <row r="2731" spans="1:9" ht="45">
      <c r="A2731" s="6">
        <v>2729</v>
      </c>
      <c r="B2731" s="25" t="s">
        <v>2664</v>
      </c>
      <c r="C2731" s="25" t="str">
        <f>IF(D2731=2,"NO","YES")</f>
        <v>YES</v>
      </c>
      <c r="D2731" s="25">
        <f t="shared" si="53"/>
        <v>1.81</v>
      </c>
      <c r="E2731" s="1">
        <v>4.4707000000000008</v>
      </c>
      <c r="F2731" s="75">
        <v>12308</v>
      </c>
      <c r="G2731" s="89">
        <v>42529</v>
      </c>
      <c r="H2731" s="3" t="s">
        <v>2610</v>
      </c>
      <c r="I2731" s="4"/>
    </row>
    <row r="2732" spans="1:9" ht="45">
      <c r="A2732" s="6">
        <v>2730</v>
      </c>
      <c r="B2732" s="25" t="s">
        <v>2665</v>
      </c>
      <c r="C2732" s="25" t="str">
        <f>IF(D2732=2,"NO","YES")</f>
        <v>NO</v>
      </c>
      <c r="D2732" s="25">
        <f t="shared" si="53"/>
        <v>2</v>
      </c>
      <c r="E2732" s="1">
        <v>4.9400000000000004</v>
      </c>
      <c r="F2732" s="75">
        <v>13600</v>
      </c>
      <c r="G2732" s="89">
        <v>42529</v>
      </c>
      <c r="H2732" s="3" t="s">
        <v>2610</v>
      </c>
      <c r="I2732" s="4"/>
    </row>
    <row r="2733" spans="1:9" ht="30">
      <c r="A2733" s="6">
        <v>2731</v>
      </c>
      <c r="B2733" s="25" t="s">
        <v>2666</v>
      </c>
      <c r="C2733" s="25" t="str">
        <f>IF(D2733=2,"NO","YES")</f>
        <v>YES</v>
      </c>
      <c r="D2733" s="25">
        <f t="shared" si="53"/>
        <v>1.78</v>
      </c>
      <c r="E2733" s="1">
        <v>4.3966000000000003</v>
      </c>
      <c r="F2733" s="75">
        <v>12104</v>
      </c>
      <c r="G2733" s="89">
        <v>42529</v>
      </c>
      <c r="H2733" s="3" t="s">
        <v>2610</v>
      </c>
      <c r="I2733" s="4"/>
    </row>
    <row r="2734" spans="1:9" ht="45">
      <c r="A2734" s="6">
        <v>2732</v>
      </c>
      <c r="B2734" s="25" t="s">
        <v>2667</v>
      </c>
      <c r="C2734" s="25" t="str">
        <f>IF(D2734=2,"NO","YES")</f>
        <v>YES</v>
      </c>
      <c r="D2734" s="25">
        <f t="shared" si="53"/>
        <v>1.1200000000000001</v>
      </c>
      <c r="E2734" s="1">
        <v>2.7664000000000004</v>
      </c>
      <c r="F2734" s="75">
        <v>7616</v>
      </c>
      <c r="G2734" s="89">
        <v>42529</v>
      </c>
      <c r="H2734" s="3" t="s">
        <v>2610</v>
      </c>
      <c r="I2734" s="4"/>
    </row>
    <row r="2735" spans="1:9" ht="45">
      <c r="A2735" s="6">
        <v>2733</v>
      </c>
      <c r="B2735" s="58" t="s">
        <v>2668</v>
      </c>
      <c r="C2735" s="25" t="str">
        <f>IF(D2735=2,"NO","YES")</f>
        <v>YES</v>
      </c>
      <c r="D2735" s="25">
        <f t="shared" si="53"/>
        <v>1.08</v>
      </c>
      <c r="E2735" s="1">
        <v>2.6676000000000002</v>
      </c>
      <c r="F2735" s="92">
        <v>7344</v>
      </c>
      <c r="G2735" s="89">
        <v>42529</v>
      </c>
      <c r="H2735" s="3" t="s">
        <v>2610</v>
      </c>
      <c r="I2735" s="4"/>
    </row>
    <row r="2736" spans="1:9" ht="45">
      <c r="A2736" s="6">
        <v>2734</v>
      </c>
      <c r="B2736" s="58" t="s">
        <v>2669</v>
      </c>
      <c r="C2736" s="25" t="str">
        <f>IF(D2736=2,"NO","YES")</f>
        <v>YES</v>
      </c>
      <c r="D2736" s="25">
        <f t="shared" si="53"/>
        <v>1.81</v>
      </c>
      <c r="E2736" s="1">
        <v>4.4707000000000008</v>
      </c>
      <c r="F2736" s="92">
        <v>12308</v>
      </c>
      <c r="G2736" s="89">
        <v>42529</v>
      </c>
      <c r="H2736" s="3" t="s">
        <v>2610</v>
      </c>
      <c r="I2736" s="4"/>
    </row>
    <row r="2737" spans="1:9" ht="45">
      <c r="A2737" s="6">
        <v>2735</v>
      </c>
      <c r="B2737" s="25" t="s">
        <v>2670</v>
      </c>
      <c r="C2737" s="25" t="str">
        <f>IF(D2737=2,"NO","YES")</f>
        <v>YES</v>
      </c>
      <c r="D2737" s="25">
        <f t="shared" si="53"/>
        <v>1.81</v>
      </c>
      <c r="E2737" s="1">
        <v>4.4707000000000008</v>
      </c>
      <c r="F2737" s="75">
        <v>12308</v>
      </c>
      <c r="G2737" s="89">
        <v>42529</v>
      </c>
      <c r="H2737" s="3" t="s">
        <v>2610</v>
      </c>
      <c r="I2737" s="4"/>
    </row>
    <row r="2738" spans="1:9" ht="45">
      <c r="A2738" s="6">
        <v>2736</v>
      </c>
      <c r="B2738" s="25" t="s">
        <v>2671</v>
      </c>
      <c r="C2738" s="25" t="str">
        <f>IF(D2738=2,"NO","YES")</f>
        <v>NO</v>
      </c>
      <c r="D2738" s="25">
        <f t="shared" si="53"/>
        <v>2</v>
      </c>
      <c r="E2738" s="1">
        <v>4.9400000000000004</v>
      </c>
      <c r="F2738" s="75">
        <v>13600</v>
      </c>
      <c r="G2738" s="89">
        <v>42529</v>
      </c>
      <c r="H2738" s="3" t="s">
        <v>2610</v>
      </c>
      <c r="I2738" s="4"/>
    </row>
    <row r="2739" spans="1:9" ht="30">
      <c r="A2739" s="6">
        <v>2737</v>
      </c>
      <c r="B2739" s="25" t="s">
        <v>2672</v>
      </c>
      <c r="C2739" s="25" t="str">
        <f>IF(D2739=2,"NO","YES")</f>
        <v>YES</v>
      </c>
      <c r="D2739" s="25">
        <f t="shared" si="53"/>
        <v>0.71</v>
      </c>
      <c r="E2739" s="1">
        <v>1.7537</v>
      </c>
      <c r="F2739" s="75">
        <v>4828</v>
      </c>
      <c r="G2739" s="89">
        <v>42529</v>
      </c>
      <c r="H2739" s="3" t="s">
        <v>2610</v>
      </c>
      <c r="I2739" s="4"/>
    </row>
    <row r="2740" spans="1:9" ht="45">
      <c r="A2740" s="6">
        <v>2738</v>
      </c>
      <c r="B2740" s="25" t="s">
        <v>2673</v>
      </c>
      <c r="C2740" s="25" t="str">
        <f>IF(D2740=2,"NO","YES")</f>
        <v>NO</v>
      </c>
      <c r="D2740" s="25">
        <f t="shared" si="53"/>
        <v>2</v>
      </c>
      <c r="E2740" s="1">
        <v>4.9400000000000004</v>
      </c>
      <c r="F2740" s="75">
        <v>13600</v>
      </c>
      <c r="G2740" s="89">
        <v>42529</v>
      </c>
      <c r="H2740" s="3" t="s">
        <v>2610</v>
      </c>
      <c r="I2740" s="4"/>
    </row>
    <row r="2741" spans="1:9" ht="30">
      <c r="A2741" s="6">
        <v>2739</v>
      </c>
      <c r="B2741" s="25" t="s">
        <v>2674</v>
      </c>
      <c r="C2741" s="25" t="str">
        <f>IF(D2741=2,"NO","YES")</f>
        <v>NO</v>
      </c>
      <c r="D2741" s="25">
        <f t="shared" ref="D2741:D2804" si="54">F2741/6800</f>
        <v>2</v>
      </c>
      <c r="E2741" s="1">
        <v>4.9400000000000004</v>
      </c>
      <c r="F2741" s="75">
        <v>13600</v>
      </c>
      <c r="G2741" s="89">
        <v>42529</v>
      </c>
      <c r="H2741" s="3" t="s">
        <v>2610</v>
      </c>
      <c r="I2741" s="4"/>
    </row>
    <row r="2742" spans="1:9" ht="45">
      <c r="A2742" s="6">
        <v>2740</v>
      </c>
      <c r="B2742" s="25" t="s">
        <v>2675</v>
      </c>
      <c r="C2742" s="25" t="str">
        <f>IF(D2742=2,"NO","YES")</f>
        <v>YES</v>
      </c>
      <c r="D2742" s="25">
        <f t="shared" si="54"/>
        <v>1.05</v>
      </c>
      <c r="E2742" s="1">
        <v>2.5935000000000001</v>
      </c>
      <c r="F2742" s="75">
        <v>7140</v>
      </c>
      <c r="G2742" s="89">
        <v>42529</v>
      </c>
      <c r="H2742" s="3" t="s">
        <v>2610</v>
      </c>
      <c r="I2742" s="4"/>
    </row>
    <row r="2743" spans="1:9" ht="30">
      <c r="A2743" s="6">
        <v>2741</v>
      </c>
      <c r="B2743" s="25" t="s">
        <v>2676</v>
      </c>
      <c r="C2743" s="25" t="str">
        <f>IF(D2743=2,"NO","YES")</f>
        <v>YES</v>
      </c>
      <c r="D2743" s="25">
        <f t="shared" si="54"/>
        <v>1.29</v>
      </c>
      <c r="E2743" s="1">
        <v>3.1863000000000001</v>
      </c>
      <c r="F2743" s="75">
        <v>8772</v>
      </c>
      <c r="G2743" s="89">
        <v>42529</v>
      </c>
      <c r="H2743" s="3" t="s">
        <v>2610</v>
      </c>
      <c r="I2743" s="4"/>
    </row>
    <row r="2744" spans="1:9" ht="45">
      <c r="A2744" s="6">
        <v>2742</v>
      </c>
      <c r="B2744" s="25" t="s">
        <v>2677</v>
      </c>
      <c r="C2744" s="25" t="str">
        <f>IF(D2744=2,"NO","YES")</f>
        <v>YES</v>
      </c>
      <c r="D2744" s="25">
        <f t="shared" si="54"/>
        <v>1.19</v>
      </c>
      <c r="E2744" s="1">
        <v>2.9393000000000002</v>
      </c>
      <c r="F2744" s="75">
        <v>8092</v>
      </c>
      <c r="G2744" s="89">
        <v>42529</v>
      </c>
      <c r="H2744" s="3" t="s">
        <v>2610</v>
      </c>
      <c r="I2744" s="4"/>
    </row>
    <row r="2745" spans="1:9" ht="45">
      <c r="A2745" s="6">
        <v>2743</v>
      </c>
      <c r="B2745" s="25" t="s">
        <v>2678</v>
      </c>
      <c r="C2745" s="25" t="str">
        <f>IF(D2745=2,"NO","YES")</f>
        <v>YES</v>
      </c>
      <c r="D2745" s="25">
        <f t="shared" si="54"/>
        <v>0.22</v>
      </c>
      <c r="E2745" s="1">
        <v>0.54339999999999999</v>
      </c>
      <c r="F2745" s="75">
        <v>1496</v>
      </c>
      <c r="G2745" s="89">
        <v>42529</v>
      </c>
      <c r="H2745" s="3" t="s">
        <v>2610</v>
      </c>
      <c r="I2745" s="4"/>
    </row>
    <row r="2746" spans="1:9" ht="45">
      <c r="A2746" s="6">
        <v>2744</v>
      </c>
      <c r="B2746" s="25" t="s">
        <v>2679</v>
      </c>
      <c r="C2746" s="25" t="str">
        <f>IF(D2746=2,"NO","YES")</f>
        <v>YES</v>
      </c>
      <c r="D2746" s="25">
        <f t="shared" si="54"/>
        <v>0.54</v>
      </c>
      <c r="E2746" s="1">
        <v>1.3338000000000001</v>
      </c>
      <c r="F2746" s="75">
        <v>3672</v>
      </c>
      <c r="G2746" s="89">
        <v>42529</v>
      </c>
      <c r="H2746" s="3" t="s">
        <v>2610</v>
      </c>
      <c r="I2746" s="4"/>
    </row>
    <row r="2747" spans="1:9" ht="45">
      <c r="A2747" s="6">
        <v>2745</v>
      </c>
      <c r="B2747" s="25" t="s">
        <v>2680</v>
      </c>
      <c r="C2747" s="25" t="str">
        <f>IF(D2747=2,"NO","YES")</f>
        <v>YES</v>
      </c>
      <c r="D2747" s="25">
        <f t="shared" si="54"/>
        <v>7.0000000000000007E-2</v>
      </c>
      <c r="E2747" s="1">
        <v>0.17290000000000003</v>
      </c>
      <c r="F2747" s="75">
        <v>476</v>
      </c>
      <c r="G2747" s="89">
        <v>42529</v>
      </c>
      <c r="H2747" s="3" t="s">
        <v>2610</v>
      </c>
      <c r="I2747" s="4"/>
    </row>
    <row r="2748" spans="1:9" ht="45">
      <c r="A2748" s="6">
        <v>2746</v>
      </c>
      <c r="B2748" s="25" t="s">
        <v>2681</v>
      </c>
      <c r="C2748" s="25" t="str">
        <f>IF(D2748=2,"NO","YES")</f>
        <v>YES</v>
      </c>
      <c r="D2748" s="25">
        <f t="shared" si="54"/>
        <v>1.1399999999999999</v>
      </c>
      <c r="E2748" s="1">
        <v>2.8157999999999999</v>
      </c>
      <c r="F2748" s="75">
        <v>7752</v>
      </c>
      <c r="G2748" s="89">
        <v>42529</v>
      </c>
      <c r="H2748" s="3" t="s">
        <v>2610</v>
      </c>
      <c r="I2748" s="4"/>
    </row>
    <row r="2749" spans="1:9" ht="45">
      <c r="A2749" s="6">
        <v>2747</v>
      </c>
      <c r="B2749" s="25" t="s">
        <v>2682</v>
      </c>
      <c r="C2749" s="25" t="str">
        <f>IF(D2749=2,"NO","YES")</f>
        <v>YES</v>
      </c>
      <c r="D2749" s="25">
        <f t="shared" si="54"/>
        <v>1.5</v>
      </c>
      <c r="E2749" s="1">
        <v>3.7050000000000001</v>
      </c>
      <c r="F2749" s="75">
        <v>10200</v>
      </c>
      <c r="G2749" s="89">
        <v>42529</v>
      </c>
      <c r="H2749" s="3" t="s">
        <v>2610</v>
      </c>
      <c r="I2749" s="4"/>
    </row>
    <row r="2750" spans="1:9" ht="30">
      <c r="A2750" s="6">
        <v>2748</v>
      </c>
      <c r="B2750" s="100" t="s">
        <v>2683</v>
      </c>
      <c r="C2750" s="25" t="str">
        <f>IF(D2750=2,"NO","YES")</f>
        <v>NO</v>
      </c>
      <c r="D2750" s="36">
        <f t="shared" si="54"/>
        <v>2</v>
      </c>
      <c r="E2750" s="1">
        <v>4.9400000000000004</v>
      </c>
      <c r="F2750" s="101">
        <v>13600</v>
      </c>
      <c r="G2750" s="109">
        <v>42656</v>
      </c>
      <c r="H2750" s="3" t="s">
        <v>2610</v>
      </c>
      <c r="I2750" s="4"/>
    </row>
    <row r="2751" spans="1:9" ht="30">
      <c r="A2751" s="6">
        <v>2749</v>
      </c>
      <c r="B2751" s="100" t="s">
        <v>2684</v>
      </c>
      <c r="C2751" s="25" t="str">
        <f>IF(D2751=2,"NO","YES")</f>
        <v>YES</v>
      </c>
      <c r="D2751" s="36">
        <f t="shared" si="54"/>
        <v>1.76</v>
      </c>
      <c r="E2751" s="1">
        <v>4.3472</v>
      </c>
      <c r="F2751" s="102">
        <v>11968</v>
      </c>
      <c r="G2751" s="109">
        <v>42656</v>
      </c>
      <c r="H2751" s="3" t="s">
        <v>2610</v>
      </c>
      <c r="I2751" s="4"/>
    </row>
    <row r="2752" spans="1:9">
      <c r="A2752" s="6">
        <v>2750</v>
      </c>
      <c r="B2752" s="100" t="s">
        <v>2685</v>
      </c>
      <c r="C2752" s="25" t="str">
        <f>IF(D2752=2,"NO","YES")</f>
        <v>YES</v>
      </c>
      <c r="D2752" s="36">
        <f t="shared" si="54"/>
        <v>0.7</v>
      </c>
      <c r="E2752" s="1">
        <v>1.7290000000000001</v>
      </c>
      <c r="F2752" s="102">
        <v>4760</v>
      </c>
      <c r="G2752" s="109">
        <v>42656</v>
      </c>
      <c r="H2752" s="3" t="s">
        <v>2610</v>
      </c>
      <c r="I2752" s="4"/>
    </row>
    <row r="2753" spans="1:9" ht="30">
      <c r="A2753" s="6">
        <v>2751</v>
      </c>
      <c r="B2753" s="100" t="s">
        <v>2686</v>
      </c>
      <c r="C2753" s="25" t="str">
        <f>IF(D2753=2,"NO","YES")</f>
        <v>YES</v>
      </c>
      <c r="D2753" s="36">
        <f t="shared" si="54"/>
        <v>0.25</v>
      </c>
      <c r="E2753" s="1">
        <v>0.61750000000000005</v>
      </c>
      <c r="F2753" s="102">
        <v>1700</v>
      </c>
      <c r="G2753" s="109">
        <v>42656</v>
      </c>
      <c r="H2753" s="3" t="s">
        <v>2610</v>
      </c>
      <c r="I2753" s="4"/>
    </row>
    <row r="2754" spans="1:9">
      <c r="A2754" s="6">
        <v>2752</v>
      </c>
      <c r="B2754" s="68" t="s">
        <v>2687</v>
      </c>
      <c r="C2754" s="25" t="str">
        <f>IF(D2754=2,"NO","YES")</f>
        <v>NO</v>
      </c>
      <c r="D2754" s="77">
        <f t="shared" si="54"/>
        <v>2</v>
      </c>
      <c r="E2754" s="1">
        <v>4.9400000000000004</v>
      </c>
      <c r="F2754" s="103">
        <v>13600</v>
      </c>
      <c r="G2754" s="99">
        <v>42706</v>
      </c>
      <c r="H2754" s="3" t="s">
        <v>2610</v>
      </c>
      <c r="I2754" s="4"/>
    </row>
    <row r="2755" spans="1:9">
      <c r="A2755" s="6">
        <v>2753</v>
      </c>
      <c r="B2755" s="68" t="s">
        <v>2688</v>
      </c>
      <c r="C2755" s="25" t="str">
        <f>IF(D2755=2,"NO","YES")</f>
        <v>NO</v>
      </c>
      <c r="D2755" s="77">
        <f t="shared" si="54"/>
        <v>2</v>
      </c>
      <c r="E2755" s="1">
        <v>4.9400000000000004</v>
      </c>
      <c r="F2755" s="103">
        <v>13600</v>
      </c>
      <c r="G2755" s="99">
        <v>42706</v>
      </c>
      <c r="H2755" s="3" t="s">
        <v>2610</v>
      </c>
      <c r="I2755" s="4"/>
    </row>
    <row r="2756" spans="1:9">
      <c r="A2756" s="6">
        <v>2754</v>
      </c>
      <c r="B2756" s="68" t="s">
        <v>2689</v>
      </c>
      <c r="C2756" s="25" t="str">
        <f>IF(D2756=2,"NO","YES")</f>
        <v>YES</v>
      </c>
      <c r="D2756" s="77">
        <f t="shared" si="54"/>
        <v>1.81</v>
      </c>
      <c r="E2756" s="1">
        <v>4.4707000000000008</v>
      </c>
      <c r="F2756" s="103">
        <v>12308</v>
      </c>
      <c r="G2756" s="99">
        <v>42706</v>
      </c>
      <c r="H2756" s="3" t="s">
        <v>2610</v>
      </c>
      <c r="I2756" s="4"/>
    </row>
    <row r="2757" spans="1:9">
      <c r="A2757" s="6">
        <v>2755</v>
      </c>
      <c r="B2757" s="68" t="s">
        <v>2690</v>
      </c>
      <c r="C2757" s="25" t="str">
        <f>IF(D2757=2,"NO","YES")</f>
        <v>YES</v>
      </c>
      <c r="D2757" s="77">
        <f t="shared" si="54"/>
        <v>1.81</v>
      </c>
      <c r="E2757" s="1">
        <v>4.4707000000000008</v>
      </c>
      <c r="F2757" s="103">
        <v>12308</v>
      </c>
      <c r="G2757" s="99">
        <v>42706</v>
      </c>
      <c r="H2757" s="3" t="s">
        <v>2610</v>
      </c>
      <c r="I2757" s="4"/>
    </row>
    <row r="2758" spans="1:9">
      <c r="A2758" s="6">
        <v>2756</v>
      </c>
      <c r="B2758" s="68" t="s">
        <v>2691</v>
      </c>
      <c r="C2758" s="25" t="str">
        <f>IF(D2758=2,"NO","YES")</f>
        <v>YES</v>
      </c>
      <c r="D2758" s="77">
        <f t="shared" si="54"/>
        <v>1.77</v>
      </c>
      <c r="E2758" s="1">
        <v>4.3719000000000001</v>
      </c>
      <c r="F2758" s="94">
        <v>12036</v>
      </c>
      <c r="G2758" s="99">
        <v>42706</v>
      </c>
      <c r="H2758" s="3" t="s">
        <v>2610</v>
      </c>
      <c r="I2758" s="4"/>
    </row>
    <row r="2759" spans="1:9">
      <c r="A2759" s="6">
        <v>2757</v>
      </c>
      <c r="B2759" s="68" t="s">
        <v>2692</v>
      </c>
      <c r="C2759" s="25" t="str">
        <f>IF(D2759=2,"NO","YES")</f>
        <v>YES</v>
      </c>
      <c r="D2759" s="77">
        <f t="shared" si="54"/>
        <v>0.7</v>
      </c>
      <c r="E2759" s="1">
        <v>1.7290000000000001</v>
      </c>
      <c r="F2759" s="94">
        <v>4760</v>
      </c>
      <c r="G2759" s="99">
        <v>42706</v>
      </c>
      <c r="H2759" s="3" t="s">
        <v>2610</v>
      </c>
      <c r="I2759" s="4"/>
    </row>
    <row r="2760" spans="1:9">
      <c r="A2760" s="6">
        <v>2758</v>
      </c>
      <c r="B2760" s="68" t="s">
        <v>2693</v>
      </c>
      <c r="C2760" s="25" t="str">
        <f>IF(D2760=2,"NO","YES")</f>
        <v>NO</v>
      </c>
      <c r="D2760" s="77">
        <f t="shared" si="54"/>
        <v>2</v>
      </c>
      <c r="E2760" s="1">
        <v>4.9400000000000004</v>
      </c>
      <c r="F2760" s="103">
        <v>13600</v>
      </c>
      <c r="G2760" s="99">
        <v>42706</v>
      </c>
      <c r="H2760" s="3" t="s">
        <v>2610</v>
      </c>
      <c r="I2760" s="4"/>
    </row>
    <row r="2761" spans="1:9">
      <c r="A2761" s="6">
        <v>2759</v>
      </c>
      <c r="B2761" s="68" t="s">
        <v>2694</v>
      </c>
      <c r="C2761" s="25" t="str">
        <f>IF(D2761=2,"NO","YES")</f>
        <v>YES</v>
      </c>
      <c r="D2761" s="77">
        <f t="shared" si="54"/>
        <v>0.63</v>
      </c>
      <c r="E2761" s="1">
        <v>1.5561</v>
      </c>
      <c r="F2761" s="39">
        <v>4284</v>
      </c>
      <c r="G2761" s="99">
        <v>42706</v>
      </c>
      <c r="H2761" s="3" t="s">
        <v>2610</v>
      </c>
      <c r="I2761" s="4"/>
    </row>
    <row r="2762" spans="1:9">
      <c r="A2762" s="6">
        <v>2760</v>
      </c>
      <c r="B2762" s="68" t="s">
        <v>2694</v>
      </c>
      <c r="C2762" s="25" t="str">
        <f>IF(D2762=2,"NO","YES")</f>
        <v>YES</v>
      </c>
      <c r="D2762" s="77">
        <f t="shared" si="54"/>
        <v>0.63</v>
      </c>
      <c r="E2762" s="1">
        <v>1.5561</v>
      </c>
      <c r="F2762" s="39">
        <v>4284</v>
      </c>
      <c r="G2762" s="99">
        <v>42706</v>
      </c>
      <c r="H2762" s="3" t="s">
        <v>2610</v>
      </c>
      <c r="I2762" s="4"/>
    </row>
    <row r="2763" spans="1:9" ht="30">
      <c r="A2763" s="6">
        <v>2761</v>
      </c>
      <c r="B2763" s="100" t="s">
        <v>2695</v>
      </c>
      <c r="C2763" s="25" t="str">
        <f>IF(D2763=2,"NO","YES")</f>
        <v>YES</v>
      </c>
      <c r="D2763" s="36">
        <f t="shared" si="54"/>
        <v>0.11</v>
      </c>
      <c r="E2763" s="1">
        <v>0.2717</v>
      </c>
      <c r="F2763" s="23">
        <v>748</v>
      </c>
      <c r="G2763" s="97">
        <v>42728</v>
      </c>
      <c r="H2763" s="3" t="s">
        <v>2610</v>
      </c>
      <c r="I2763" s="4"/>
    </row>
    <row r="2764" spans="1:9" ht="30">
      <c r="A2764" s="6">
        <v>2762</v>
      </c>
      <c r="B2764" s="100" t="s">
        <v>2696</v>
      </c>
      <c r="C2764" s="25" t="str">
        <f>IF(D2764=2,"NO","YES")</f>
        <v>YES</v>
      </c>
      <c r="D2764" s="36">
        <f t="shared" si="54"/>
        <v>1.1599999999999999</v>
      </c>
      <c r="E2764" s="1">
        <v>2.8652000000000002</v>
      </c>
      <c r="F2764" s="23">
        <v>7888</v>
      </c>
      <c r="G2764" s="97">
        <v>42728</v>
      </c>
      <c r="H2764" s="3" t="s">
        <v>2610</v>
      </c>
      <c r="I2764" s="4"/>
    </row>
    <row r="2765" spans="1:9" ht="30">
      <c r="A2765" s="6">
        <v>2763</v>
      </c>
      <c r="B2765" s="100" t="s">
        <v>2697</v>
      </c>
      <c r="C2765" s="25" t="str">
        <f>IF(D2765=2,"NO","YES")</f>
        <v>YES</v>
      </c>
      <c r="D2765" s="36">
        <f t="shared" si="54"/>
        <v>0.81</v>
      </c>
      <c r="E2765" s="1">
        <v>2.0007000000000001</v>
      </c>
      <c r="F2765" s="23">
        <v>5508</v>
      </c>
      <c r="G2765" s="97">
        <v>42728</v>
      </c>
      <c r="H2765" s="3" t="s">
        <v>2610</v>
      </c>
      <c r="I2765" s="4"/>
    </row>
    <row r="2766" spans="1:9" ht="30">
      <c r="A2766" s="6">
        <v>2764</v>
      </c>
      <c r="B2766" s="100" t="s">
        <v>2698</v>
      </c>
      <c r="C2766" s="25" t="str">
        <f>IF(D2766=2,"NO","YES")</f>
        <v>YES</v>
      </c>
      <c r="D2766" s="36">
        <f t="shared" si="54"/>
        <v>0.5</v>
      </c>
      <c r="E2766" s="1">
        <v>1.2350000000000001</v>
      </c>
      <c r="F2766" s="23">
        <v>3400</v>
      </c>
      <c r="G2766" s="97">
        <v>42728</v>
      </c>
      <c r="H2766" s="3" t="s">
        <v>2610</v>
      </c>
      <c r="I2766" s="4"/>
    </row>
    <row r="2767" spans="1:9">
      <c r="A2767" s="6">
        <v>2765</v>
      </c>
      <c r="B2767" s="38" t="s">
        <v>2699</v>
      </c>
      <c r="C2767" s="25" t="str">
        <f>IF(D2767=2,"NO","YES")</f>
        <v>YES</v>
      </c>
      <c r="D2767" s="39">
        <f t="shared" si="54"/>
        <v>0.63</v>
      </c>
      <c r="E2767" s="1">
        <v>1.5561</v>
      </c>
      <c r="F2767" s="39">
        <v>4284</v>
      </c>
      <c r="G2767" s="99">
        <v>42612</v>
      </c>
      <c r="H2767" s="3" t="s">
        <v>2610</v>
      </c>
      <c r="I2767" s="4"/>
    </row>
    <row r="2768" spans="1:9">
      <c r="A2768" s="6">
        <v>2766</v>
      </c>
      <c r="B2768" s="38" t="s">
        <v>2700</v>
      </c>
      <c r="C2768" s="25" t="str">
        <f>IF(D2768=2,"NO","YES")</f>
        <v>YES</v>
      </c>
      <c r="D2768" s="39">
        <f t="shared" si="54"/>
        <v>1.44</v>
      </c>
      <c r="E2768" s="1">
        <v>3.5568</v>
      </c>
      <c r="F2768" s="39">
        <v>9792</v>
      </c>
      <c r="G2768" s="99">
        <v>42612</v>
      </c>
      <c r="H2768" s="3" t="s">
        <v>2610</v>
      </c>
      <c r="I2768" s="4"/>
    </row>
    <row r="2769" spans="1:9">
      <c r="A2769" s="6">
        <v>2767</v>
      </c>
      <c r="B2769" s="38" t="s">
        <v>2689</v>
      </c>
      <c r="C2769" s="25" t="str">
        <f>IF(D2769=2,"NO","YES")</f>
        <v>YES</v>
      </c>
      <c r="D2769" s="39">
        <f t="shared" si="54"/>
        <v>1.81</v>
      </c>
      <c r="E2769" s="1">
        <v>4.4707000000000008</v>
      </c>
      <c r="F2769" s="39">
        <v>12308</v>
      </c>
      <c r="G2769" s="99">
        <v>42612</v>
      </c>
      <c r="H2769" s="3" t="s">
        <v>2610</v>
      </c>
      <c r="I2769" s="4"/>
    </row>
    <row r="2770" spans="1:9">
      <c r="A2770" s="6">
        <v>2768</v>
      </c>
      <c r="B2770" s="104" t="s">
        <v>2701</v>
      </c>
      <c r="C2770" s="25" t="str">
        <f>IF(D2770=2,"NO","YES")</f>
        <v>YES</v>
      </c>
      <c r="D2770" s="105">
        <f t="shared" si="54"/>
        <v>1.1200000000000001</v>
      </c>
      <c r="E2770" s="1">
        <v>2.7664000000000004</v>
      </c>
      <c r="F2770" s="106">
        <v>7616</v>
      </c>
      <c r="G2770" s="89">
        <v>42529</v>
      </c>
      <c r="H2770" s="3" t="s">
        <v>2702</v>
      </c>
      <c r="I2770" s="4"/>
    </row>
    <row r="2771" spans="1:9">
      <c r="A2771" s="6">
        <v>2769</v>
      </c>
      <c r="B2771" s="104" t="s">
        <v>2703</v>
      </c>
      <c r="C2771" s="25" t="str">
        <f>IF(D2771=2,"NO","YES")</f>
        <v>YES</v>
      </c>
      <c r="D2771" s="105">
        <f t="shared" si="54"/>
        <v>0.09</v>
      </c>
      <c r="E2771" s="1">
        <v>0.2223</v>
      </c>
      <c r="F2771" s="106">
        <v>612</v>
      </c>
      <c r="G2771" s="89">
        <v>42529</v>
      </c>
      <c r="H2771" s="3" t="s">
        <v>2702</v>
      </c>
      <c r="I2771" s="4"/>
    </row>
    <row r="2772" spans="1:9">
      <c r="A2772" s="6">
        <v>2770</v>
      </c>
      <c r="B2772" s="104" t="s">
        <v>2704</v>
      </c>
      <c r="C2772" s="25" t="str">
        <f>IF(D2772=2,"NO","YES")</f>
        <v>YES</v>
      </c>
      <c r="D2772" s="105">
        <f t="shared" si="54"/>
        <v>0.66</v>
      </c>
      <c r="E2772" s="1">
        <v>1.6302000000000003</v>
      </c>
      <c r="F2772" s="106">
        <v>4488</v>
      </c>
      <c r="G2772" s="89">
        <v>42529</v>
      </c>
      <c r="H2772" s="3" t="s">
        <v>2702</v>
      </c>
      <c r="I2772" s="4"/>
    </row>
    <row r="2773" spans="1:9">
      <c r="A2773" s="6">
        <v>2771</v>
      </c>
      <c r="B2773" s="104" t="s">
        <v>2705</v>
      </c>
      <c r="C2773" s="25" t="str">
        <f>IF(D2773=2,"NO","YES")</f>
        <v>YES</v>
      </c>
      <c r="D2773" s="105">
        <f t="shared" si="54"/>
        <v>0.03</v>
      </c>
      <c r="E2773" s="1">
        <v>7.4099999999999999E-2</v>
      </c>
      <c r="F2773" s="106">
        <v>204</v>
      </c>
      <c r="G2773" s="89">
        <v>42529</v>
      </c>
      <c r="H2773" s="3" t="s">
        <v>2702</v>
      </c>
      <c r="I2773" s="4"/>
    </row>
    <row r="2774" spans="1:9">
      <c r="A2774" s="6">
        <v>2772</v>
      </c>
      <c r="B2774" s="104" t="s">
        <v>2706</v>
      </c>
      <c r="C2774" s="25" t="str">
        <f>IF(D2774=2,"NO","YES")</f>
        <v>YES</v>
      </c>
      <c r="D2774" s="105">
        <f t="shared" si="54"/>
        <v>0.17</v>
      </c>
      <c r="E2774" s="1">
        <v>0.41990000000000005</v>
      </c>
      <c r="F2774" s="106">
        <v>1156</v>
      </c>
      <c r="G2774" s="89">
        <v>42529</v>
      </c>
      <c r="H2774" s="3" t="s">
        <v>2702</v>
      </c>
      <c r="I2774" s="4"/>
    </row>
    <row r="2775" spans="1:9">
      <c r="A2775" s="6">
        <v>2773</v>
      </c>
      <c r="B2775" s="104" t="s">
        <v>2707</v>
      </c>
      <c r="C2775" s="25" t="str">
        <f>IF(D2775=2,"NO","YES")</f>
        <v>YES</v>
      </c>
      <c r="D2775" s="105">
        <f t="shared" si="54"/>
        <v>1.34</v>
      </c>
      <c r="E2775" s="1">
        <v>3.3098000000000005</v>
      </c>
      <c r="F2775" s="106">
        <v>9112</v>
      </c>
      <c r="G2775" s="89">
        <v>42529</v>
      </c>
      <c r="H2775" s="3" t="s">
        <v>2702</v>
      </c>
      <c r="I2775" s="4"/>
    </row>
    <row r="2776" spans="1:9">
      <c r="A2776" s="6">
        <v>2774</v>
      </c>
      <c r="B2776" s="104" t="s">
        <v>2708</v>
      </c>
      <c r="C2776" s="25" t="str">
        <f>IF(D2776=2,"NO","YES")</f>
        <v>NO</v>
      </c>
      <c r="D2776" s="105">
        <f t="shared" si="54"/>
        <v>2</v>
      </c>
      <c r="E2776" s="1">
        <v>4.9400000000000004</v>
      </c>
      <c r="F2776" s="106">
        <v>13600</v>
      </c>
      <c r="G2776" s="89">
        <v>42529</v>
      </c>
      <c r="H2776" s="3" t="s">
        <v>2702</v>
      </c>
      <c r="I2776" s="4"/>
    </row>
    <row r="2777" spans="1:9" ht="45">
      <c r="A2777" s="6">
        <v>2775</v>
      </c>
      <c r="B2777" s="104" t="s">
        <v>212</v>
      </c>
      <c r="C2777" s="25" t="str">
        <f>IF(D2777=2,"NO","YES")</f>
        <v>YES</v>
      </c>
      <c r="D2777" s="105">
        <f t="shared" si="54"/>
        <v>0.15</v>
      </c>
      <c r="E2777" s="1">
        <v>0.3705</v>
      </c>
      <c r="F2777" s="106">
        <v>1020</v>
      </c>
      <c r="G2777" s="89">
        <v>42529</v>
      </c>
      <c r="H2777" s="3" t="s">
        <v>2702</v>
      </c>
      <c r="I2777" s="4"/>
    </row>
    <row r="2778" spans="1:9" ht="45">
      <c r="A2778" s="6">
        <v>2776</v>
      </c>
      <c r="B2778" s="104" t="s">
        <v>2709</v>
      </c>
      <c r="C2778" s="25" t="str">
        <f>IF(D2778=2,"NO","YES")</f>
        <v>YES</v>
      </c>
      <c r="D2778" s="105">
        <f t="shared" si="54"/>
        <v>0.38</v>
      </c>
      <c r="E2778" s="1">
        <v>0.9386000000000001</v>
      </c>
      <c r="F2778" s="106">
        <v>2584</v>
      </c>
      <c r="G2778" s="89">
        <v>42529</v>
      </c>
      <c r="H2778" s="3" t="s">
        <v>2702</v>
      </c>
      <c r="I2778" s="4"/>
    </row>
    <row r="2779" spans="1:9" ht="45">
      <c r="A2779" s="6">
        <v>2777</v>
      </c>
      <c r="B2779" s="104" t="s">
        <v>2710</v>
      </c>
      <c r="C2779" s="25" t="str">
        <f>IF(D2779=2,"NO","YES")</f>
        <v>YES</v>
      </c>
      <c r="D2779" s="105">
        <f t="shared" si="54"/>
        <v>0.39</v>
      </c>
      <c r="E2779" s="1">
        <v>0.96330000000000016</v>
      </c>
      <c r="F2779" s="106">
        <v>2652</v>
      </c>
      <c r="G2779" s="89">
        <v>42529</v>
      </c>
      <c r="H2779" s="3" t="s">
        <v>2702</v>
      </c>
      <c r="I2779" s="4"/>
    </row>
    <row r="2780" spans="1:9" ht="45">
      <c r="A2780" s="6">
        <v>2778</v>
      </c>
      <c r="B2780" s="104" t="s">
        <v>2711</v>
      </c>
      <c r="C2780" s="25" t="str">
        <f>IF(D2780=2,"NO","YES")</f>
        <v>YES</v>
      </c>
      <c r="D2780" s="105">
        <f t="shared" si="54"/>
        <v>0.64</v>
      </c>
      <c r="E2780" s="1">
        <v>1.5808000000000002</v>
      </c>
      <c r="F2780" s="106">
        <v>4352</v>
      </c>
      <c r="G2780" s="89">
        <v>42529</v>
      </c>
      <c r="H2780" s="3" t="s">
        <v>2702</v>
      </c>
      <c r="I2780" s="4"/>
    </row>
    <row r="2781" spans="1:9" ht="45">
      <c r="A2781" s="6">
        <v>2779</v>
      </c>
      <c r="B2781" s="104" t="s">
        <v>2712</v>
      </c>
      <c r="C2781" s="25" t="str">
        <f>IF(D2781=2,"NO","YES")</f>
        <v>YES</v>
      </c>
      <c r="D2781" s="105">
        <f t="shared" si="54"/>
        <v>0.66</v>
      </c>
      <c r="E2781" s="1">
        <v>1.6302000000000003</v>
      </c>
      <c r="F2781" s="106">
        <v>4488</v>
      </c>
      <c r="G2781" s="89">
        <v>42529</v>
      </c>
      <c r="H2781" s="3" t="s">
        <v>2702</v>
      </c>
      <c r="I2781" s="4"/>
    </row>
    <row r="2782" spans="1:9" ht="60">
      <c r="A2782" s="6">
        <v>2780</v>
      </c>
      <c r="B2782" s="104" t="s">
        <v>2713</v>
      </c>
      <c r="C2782" s="25" t="str">
        <f>IF(D2782=2,"NO","YES")</f>
        <v>YES</v>
      </c>
      <c r="D2782" s="105">
        <f t="shared" si="54"/>
        <v>1</v>
      </c>
      <c r="E2782" s="1">
        <v>2.4700000000000002</v>
      </c>
      <c r="F2782" s="106">
        <v>6800</v>
      </c>
      <c r="G2782" s="89">
        <v>42529</v>
      </c>
      <c r="H2782" s="3" t="s">
        <v>2702</v>
      </c>
      <c r="I2782" s="4"/>
    </row>
    <row r="2783" spans="1:9" ht="45">
      <c r="A2783" s="6">
        <v>2781</v>
      </c>
      <c r="B2783" s="104" t="s">
        <v>2714</v>
      </c>
      <c r="C2783" s="25" t="str">
        <f>IF(D2783=2,"NO","YES")</f>
        <v>YES</v>
      </c>
      <c r="D2783" s="105">
        <f t="shared" si="54"/>
        <v>1.1000000000000001</v>
      </c>
      <c r="E2783" s="1">
        <v>2.7170000000000005</v>
      </c>
      <c r="F2783" s="106">
        <v>7480</v>
      </c>
      <c r="G2783" s="89">
        <v>42529</v>
      </c>
      <c r="H2783" s="3" t="s">
        <v>2702</v>
      </c>
      <c r="I2783" s="4"/>
    </row>
    <row r="2784" spans="1:9">
      <c r="A2784" s="6">
        <v>2782</v>
      </c>
      <c r="B2784" s="104" t="s">
        <v>2715</v>
      </c>
      <c r="C2784" s="25" t="str">
        <f>IF(D2784=2,"NO","YES")</f>
        <v>YES</v>
      </c>
      <c r="D2784" s="105">
        <f t="shared" si="54"/>
        <v>1.33</v>
      </c>
      <c r="E2784" s="1">
        <v>3.2851000000000004</v>
      </c>
      <c r="F2784" s="106">
        <v>9044</v>
      </c>
      <c r="G2784" s="89">
        <v>42529</v>
      </c>
      <c r="H2784" s="3" t="s">
        <v>2702</v>
      </c>
      <c r="I2784" s="4"/>
    </row>
    <row r="2785" spans="1:9" ht="45">
      <c r="A2785" s="6">
        <v>2783</v>
      </c>
      <c r="B2785" s="104" t="s">
        <v>2716</v>
      </c>
      <c r="C2785" s="25" t="str">
        <f>IF(D2785=2,"NO","YES")</f>
        <v>YES</v>
      </c>
      <c r="D2785" s="105">
        <f t="shared" si="54"/>
        <v>1.34</v>
      </c>
      <c r="E2785" s="1">
        <v>3.3098000000000005</v>
      </c>
      <c r="F2785" s="106">
        <v>9112</v>
      </c>
      <c r="G2785" s="89">
        <v>42529</v>
      </c>
      <c r="H2785" s="3" t="s">
        <v>2702</v>
      </c>
      <c r="I2785" s="4"/>
    </row>
    <row r="2786" spans="1:9" ht="45">
      <c r="A2786" s="6">
        <v>2784</v>
      </c>
      <c r="B2786" s="104" t="s">
        <v>2717</v>
      </c>
      <c r="C2786" s="25" t="str">
        <f>IF(D2786=2,"NO","YES")</f>
        <v>NO</v>
      </c>
      <c r="D2786" s="105">
        <f t="shared" si="54"/>
        <v>2</v>
      </c>
      <c r="E2786" s="1">
        <v>4.9400000000000004</v>
      </c>
      <c r="F2786" s="106">
        <v>13600</v>
      </c>
      <c r="G2786" s="89">
        <v>42529</v>
      </c>
      <c r="H2786" s="3" t="s">
        <v>2702</v>
      </c>
      <c r="I2786" s="4"/>
    </row>
    <row r="2787" spans="1:9" ht="45">
      <c r="A2787" s="6">
        <v>2785</v>
      </c>
      <c r="B2787" s="104" t="s">
        <v>2718</v>
      </c>
      <c r="C2787" s="25" t="str">
        <f>IF(D2787=2,"NO","YES")</f>
        <v>YES</v>
      </c>
      <c r="D2787" s="105">
        <f t="shared" si="54"/>
        <v>0.06</v>
      </c>
      <c r="E2787" s="1">
        <v>0.1482</v>
      </c>
      <c r="F2787" s="106">
        <v>408</v>
      </c>
      <c r="G2787" s="89">
        <v>42529</v>
      </c>
      <c r="H2787" s="3" t="s">
        <v>2702</v>
      </c>
      <c r="I2787" s="4"/>
    </row>
    <row r="2788" spans="1:9" ht="45">
      <c r="A2788" s="6">
        <v>2786</v>
      </c>
      <c r="B2788" s="104" t="s">
        <v>2719</v>
      </c>
      <c r="C2788" s="25" t="str">
        <f>IF(D2788=2,"NO","YES")</f>
        <v>YES</v>
      </c>
      <c r="D2788" s="105">
        <f t="shared" si="54"/>
        <v>0.1</v>
      </c>
      <c r="E2788" s="1">
        <v>0.24700000000000003</v>
      </c>
      <c r="F2788" s="106">
        <v>680</v>
      </c>
      <c r="G2788" s="89">
        <v>42529</v>
      </c>
      <c r="H2788" s="3" t="s">
        <v>2702</v>
      </c>
      <c r="I2788" s="4"/>
    </row>
    <row r="2789" spans="1:9" ht="45">
      <c r="A2789" s="6">
        <v>2787</v>
      </c>
      <c r="B2789" s="104" t="s">
        <v>2720</v>
      </c>
      <c r="C2789" s="25" t="str">
        <f>IF(D2789=2,"NO","YES")</f>
        <v>YES</v>
      </c>
      <c r="D2789" s="105">
        <f t="shared" si="54"/>
        <v>0.4</v>
      </c>
      <c r="E2789" s="1">
        <v>0.9880000000000001</v>
      </c>
      <c r="F2789" s="106">
        <v>2720</v>
      </c>
      <c r="G2789" s="89">
        <v>42529</v>
      </c>
      <c r="H2789" s="3" t="s">
        <v>2702</v>
      </c>
      <c r="I2789" s="4"/>
    </row>
    <row r="2790" spans="1:9" ht="45">
      <c r="A2790" s="6">
        <v>2788</v>
      </c>
      <c r="B2790" s="104" t="s">
        <v>2721</v>
      </c>
      <c r="C2790" s="25" t="str">
        <f>IF(D2790=2,"NO","YES")</f>
        <v>YES</v>
      </c>
      <c r="D2790" s="105">
        <f t="shared" si="54"/>
        <v>0.46</v>
      </c>
      <c r="E2790" s="1">
        <v>1.1362000000000001</v>
      </c>
      <c r="F2790" s="106">
        <v>3128</v>
      </c>
      <c r="G2790" s="89">
        <v>42529</v>
      </c>
      <c r="H2790" s="3" t="s">
        <v>2702</v>
      </c>
      <c r="I2790" s="4"/>
    </row>
    <row r="2791" spans="1:9" ht="45">
      <c r="A2791" s="6">
        <v>2789</v>
      </c>
      <c r="B2791" s="104" t="s">
        <v>2722</v>
      </c>
      <c r="C2791" s="25" t="str">
        <f>IF(D2791=2,"NO","YES")</f>
        <v>YES</v>
      </c>
      <c r="D2791" s="105">
        <f t="shared" si="54"/>
        <v>0.54</v>
      </c>
      <c r="E2791" s="1">
        <v>1.3338000000000001</v>
      </c>
      <c r="F2791" s="106">
        <v>3672</v>
      </c>
      <c r="G2791" s="89">
        <v>42529</v>
      </c>
      <c r="H2791" s="3" t="s">
        <v>2702</v>
      </c>
      <c r="I2791" s="4"/>
    </row>
    <row r="2792" spans="1:9" ht="45">
      <c r="A2792" s="6">
        <v>2790</v>
      </c>
      <c r="B2792" s="104" t="s">
        <v>2723</v>
      </c>
      <c r="C2792" s="25" t="str">
        <f>IF(D2792=2,"NO","YES")</f>
        <v>YES</v>
      </c>
      <c r="D2792" s="105">
        <f t="shared" si="54"/>
        <v>0.59</v>
      </c>
      <c r="E2792" s="1">
        <v>1.4573</v>
      </c>
      <c r="F2792" s="106">
        <v>4012</v>
      </c>
      <c r="G2792" s="89">
        <v>42529</v>
      </c>
      <c r="H2792" s="3" t="s">
        <v>2702</v>
      </c>
      <c r="I2792" s="4"/>
    </row>
    <row r="2793" spans="1:9" ht="45">
      <c r="A2793" s="6">
        <v>2791</v>
      </c>
      <c r="B2793" s="104" t="s">
        <v>2724</v>
      </c>
      <c r="C2793" s="25" t="str">
        <f>IF(D2793=2,"NO","YES")</f>
        <v>YES</v>
      </c>
      <c r="D2793" s="105">
        <f t="shared" si="54"/>
        <v>0.64</v>
      </c>
      <c r="E2793" s="1">
        <v>1.5808000000000002</v>
      </c>
      <c r="F2793" s="106">
        <v>4352</v>
      </c>
      <c r="G2793" s="89">
        <v>42529</v>
      </c>
      <c r="H2793" s="3" t="s">
        <v>2702</v>
      </c>
      <c r="I2793" s="4"/>
    </row>
    <row r="2794" spans="1:9" ht="45">
      <c r="A2794" s="6">
        <v>2792</v>
      </c>
      <c r="B2794" s="104" t="s">
        <v>2725</v>
      </c>
      <c r="C2794" s="25" t="str">
        <f>IF(D2794=2,"NO","YES")</f>
        <v>YES</v>
      </c>
      <c r="D2794" s="105">
        <f t="shared" si="54"/>
        <v>0.65</v>
      </c>
      <c r="E2794" s="1">
        <v>1.6055000000000001</v>
      </c>
      <c r="F2794" s="106">
        <v>4420</v>
      </c>
      <c r="G2794" s="89">
        <v>42529</v>
      </c>
      <c r="H2794" s="3" t="s">
        <v>2702</v>
      </c>
      <c r="I2794" s="4"/>
    </row>
    <row r="2795" spans="1:9" ht="45">
      <c r="A2795" s="6">
        <v>2793</v>
      </c>
      <c r="B2795" s="104" t="s">
        <v>2726</v>
      </c>
      <c r="C2795" s="25" t="str">
        <f>IF(D2795=2,"NO","YES")</f>
        <v>YES</v>
      </c>
      <c r="D2795" s="105">
        <f t="shared" si="54"/>
        <v>0.66</v>
      </c>
      <c r="E2795" s="1">
        <v>1.6302000000000003</v>
      </c>
      <c r="F2795" s="106">
        <v>4488</v>
      </c>
      <c r="G2795" s="89">
        <v>42529</v>
      </c>
      <c r="H2795" s="3" t="s">
        <v>2702</v>
      </c>
      <c r="I2795" s="4"/>
    </row>
    <row r="2796" spans="1:9" ht="45">
      <c r="A2796" s="6">
        <v>2794</v>
      </c>
      <c r="B2796" s="104" t="s">
        <v>2727</v>
      </c>
      <c r="C2796" s="25" t="str">
        <f>IF(D2796=2,"NO","YES")</f>
        <v>YES</v>
      </c>
      <c r="D2796" s="105">
        <f t="shared" si="54"/>
        <v>0.71</v>
      </c>
      <c r="E2796" s="1">
        <v>1.7537</v>
      </c>
      <c r="F2796" s="106">
        <v>4828</v>
      </c>
      <c r="G2796" s="89">
        <v>42529</v>
      </c>
      <c r="H2796" s="3" t="s">
        <v>2702</v>
      </c>
      <c r="I2796" s="4"/>
    </row>
    <row r="2797" spans="1:9" ht="30">
      <c r="A2797" s="6">
        <v>2795</v>
      </c>
      <c r="B2797" s="104" t="s">
        <v>2728</v>
      </c>
      <c r="C2797" s="25" t="str">
        <f>IF(D2797=2,"NO","YES")</f>
        <v>YES</v>
      </c>
      <c r="D2797" s="105">
        <f t="shared" si="54"/>
        <v>0.72</v>
      </c>
      <c r="E2797" s="1">
        <v>1.7784</v>
      </c>
      <c r="F2797" s="106">
        <v>4896</v>
      </c>
      <c r="G2797" s="89">
        <v>42529</v>
      </c>
      <c r="H2797" s="3" t="s">
        <v>2702</v>
      </c>
      <c r="I2797" s="4"/>
    </row>
    <row r="2798" spans="1:9" ht="45">
      <c r="A2798" s="6">
        <v>2796</v>
      </c>
      <c r="B2798" s="104" t="s">
        <v>2729</v>
      </c>
      <c r="C2798" s="25" t="str">
        <f>IF(D2798=2,"NO","YES")</f>
        <v>YES</v>
      </c>
      <c r="D2798" s="105">
        <f t="shared" si="54"/>
        <v>0.72</v>
      </c>
      <c r="E2798" s="1">
        <v>1.7784</v>
      </c>
      <c r="F2798" s="106">
        <v>4896</v>
      </c>
      <c r="G2798" s="89">
        <v>42529</v>
      </c>
      <c r="H2798" s="3" t="s">
        <v>2702</v>
      </c>
      <c r="I2798" s="4"/>
    </row>
    <row r="2799" spans="1:9" ht="45">
      <c r="A2799" s="6">
        <v>2797</v>
      </c>
      <c r="B2799" s="104" t="s">
        <v>2730</v>
      </c>
      <c r="C2799" s="25" t="str">
        <f>IF(D2799=2,"NO","YES")</f>
        <v>YES</v>
      </c>
      <c r="D2799" s="105">
        <f t="shared" si="54"/>
        <v>0.78</v>
      </c>
      <c r="E2799" s="1">
        <v>1.9266000000000003</v>
      </c>
      <c r="F2799" s="106">
        <v>5304</v>
      </c>
      <c r="G2799" s="89">
        <v>42529</v>
      </c>
      <c r="H2799" s="3" t="s">
        <v>2702</v>
      </c>
      <c r="I2799" s="4"/>
    </row>
    <row r="2800" spans="1:9" ht="45">
      <c r="A2800" s="6">
        <v>2798</v>
      </c>
      <c r="B2800" s="104" t="s">
        <v>2731</v>
      </c>
      <c r="C2800" s="25" t="str">
        <f>IF(D2800=2,"NO","YES")</f>
        <v>YES</v>
      </c>
      <c r="D2800" s="105">
        <f t="shared" si="54"/>
        <v>0.82</v>
      </c>
      <c r="E2800" s="1">
        <v>2.0253999999999999</v>
      </c>
      <c r="F2800" s="106">
        <v>5576</v>
      </c>
      <c r="G2800" s="89">
        <v>42529</v>
      </c>
      <c r="H2800" s="3" t="s">
        <v>2702</v>
      </c>
      <c r="I2800" s="4"/>
    </row>
    <row r="2801" spans="1:9" ht="30">
      <c r="A2801" s="6">
        <v>2799</v>
      </c>
      <c r="B2801" s="104" t="s">
        <v>2732</v>
      </c>
      <c r="C2801" s="25" t="str">
        <f>IF(D2801=2,"NO","YES")</f>
        <v>YES</v>
      </c>
      <c r="D2801" s="105">
        <f t="shared" si="54"/>
        <v>0.95</v>
      </c>
      <c r="E2801" s="1">
        <v>2.3465000000000003</v>
      </c>
      <c r="F2801" s="106">
        <v>6460</v>
      </c>
      <c r="G2801" s="89">
        <v>42529</v>
      </c>
      <c r="H2801" s="3" t="s">
        <v>2702</v>
      </c>
      <c r="I2801" s="4"/>
    </row>
    <row r="2802" spans="1:9" ht="45">
      <c r="A2802" s="6">
        <v>2800</v>
      </c>
      <c r="B2802" s="104" t="s">
        <v>2733</v>
      </c>
      <c r="C2802" s="25" t="str">
        <f>IF(D2802=2,"NO","YES")</f>
        <v>YES</v>
      </c>
      <c r="D2802" s="105">
        <f t="shared" si="54"/>
        <v>1.03</v>
      </c>
      <c r="E2802" s="1">
        <v>2.5441000000000003</v>
      </c>
      <c r="F2802" s="106">
        <v>7004</v>
      </c>
      <c r="G2802" s="89">
        <v>42529</v>
      </c>
      <c r="H2802" s="3" t="s">
        <v>2702</v>
      </c>
      <c r="I2802" s="4"/>
    </row>
    <row r="2803" spans="1:9" ht="45">
      <c r="A2803" s="6">
        <v>2801</v>
      </c>
      <c r="B2803" s="104" t="s">
        <v>2734</v>
      </c>
      <c r="C2803" s="25" t="str">
        <f>IF(D2803=2,"NO","YES")</f>
        <v>YES</v>
      </c>
      <c r="D2803" s="105">
        <f t="shared" si="54"/>
        <v>1.08</v>
      </c>
      <c r="E2803" s="1">
        <v>2.6676000000000002</v>
      </c>
      <c r="F2803" s="106">
        <v>7344</v>
      </c>
      <c r="G2803" s="89">
        <v>42529</v>
      </c>
      <c r="H2803" s="3" t="s">
        <v>2702</v>
      </c>
      <c r="I2803" s="4"/>
    </row>
    <row r="2804" spans="1:9" ht="45">
      <c r="A2804" s="6">
        <v>2802</v>
      </c>
      <c r="B2804" s="104" t="s">
        <v>2735</v>
      </c>
      <c r="C2804" s="25" t="str">
        <f>IF(D2804=2,"NO","YES")</f>
        <v>YES</v>
      </c>
      <c r="D2804" s="105">
        <f t="shared" si="54"/>
        <v>1.21</v>
      </c>
      <c r="E2804" s="1">
        <v>2.9887000000000001</v>
      </c>
      <c r="F2804" s="106">
        <v>8228</v>
      </c>
      <c r="G2804" s="89">
        <v>42529</v>
      </c>
      <c r="H2804" s="3" t="s">
        <v>2702</v>
      </c>
      <c r="I2804" s="4"/>
    </row>
    <row r="2805" spans="1:9" ht="45">
      <c r="A2805" s="6">
        <v>2803</v>
      </c>
      <c r="B2805" s="104" t="s">
        <v>2736</v>
      </c>
      <c r="C2805" s="25" t="str">
        <f>IF(D2805=2,"NO","YES")</f>
        <v>YES</v>
      </c>
      <c r="D2805" s="105">
        <f t="shared" ref="D2805:D2868" si="55">F2805/6800</f>
        <v>1.25</v>
      </c>
      <c r="E2805" s="1">
        <v>3.0875000000000004</v>
      </c>
      <c r="F2805" s="106">
        <v>8500</v>
      </c>
      <c r="G2805" s="89">
        <v>42529</v>
      </c>
      <c r="H2805" s="3" t="s">
        <v>2702</v>
      </c>
      <c r="I2805" s="4"/>
    </row>
    <row r="2806" spans="1:9" ht="45">
      <c r="A2806" s="6">
        <v>2804</v>
      </c>
      <c r="B2806" s="104" t="s">
        <v>2737</v>
      </c>
      <c r="C2806" s="25" t="str">
        <f>IF(D2806=2,"NO","YES")</f>
        <v>YES</v>
      </c>
      <c r="D2806" s="105">
        <f t="shared" si="55"/>
        <v>1.34</v>
      </c>
      <c r="E2806" s="1">
        <v>3.3098000000000005</v>
      </c>
      <c r="F2806" s="106">
        <v>9112</v>
      </c>
      <c r="G2806" s="89">
        <v>42529</v>
      </c>
      <c r="H2806" s="3" t="s">
        <v>2702</v>
      </c>
      <c r="I2806" s="4"/>
    </row>
    <row r="2807" spans="1:9" ht="45">
      <c r="A2807" s="6">
        <v>2805</v>
      </c>
      <c r="B2807" s="104" t="s">
        <v>2738</v>
      </c>
      <c r="C2807" s="25" t="str">
        <f>IF(D2807=2,"NO","YES")</f>
        <v>YES</v>
      </c>
      <c r="D2807" s="105">
        <f t="shared" si="55"/>
        <v>1.34</v>
      </c>
      <c r="E2807" s="1">
        <v>3.3098000000000005</v>
      </c>
      <c r="F2807" s="106">
        <v>9112</v>
      </c>
      <c r="G2807" s="89">
        <v>42529</v>
      </c>
      <c r="H2807" s="3" t="s">
        <v>2702</v>
      </c>
      <c r="I2807" s="4"/>
    </row>
    <row r="2808" spans="1:9" ht="45">
      <c r="A2808" s="6">
        <v>2806</v>
      </c>
      <c r="B2808" s="104" t="s">
        <v>2739</v>
      </c>
      <c r="C2808" s="25" t="str">
        <f>IF(D2808=2,"NO","YES")</f>
        <v>YES</v>
      </c>
      <c r="D2808" s="105">
        <f t="shared" si="55"/>
        <v>1.48</v>
      </c>
      <c r="E2808" s="1">
        <v>3.6556000000000002</v>
      </c>
      <c r="F2808" s="106">
        <v>10064</v>
      </c>
      <c r="G2808" s="89">
        <v>42529</v>
      </c>
      <c r="H2808" s="3" t="s">
        <v>2702</v>
      </c>
      <c r="I2808" s="4"/>
    </row>
    <row r="2809" spans="1:9" ht="45">
      <c r="A2809" s="6">
        <v>2807</v>
      </c>
      <c r="B2809" s="104" t="s">
        <v>2740</v>
      </c>
      <c r="C2809" s="25" t="str">
        <f>IF(D2809=2,"NO","YES")</f>
        <v>YES</v>
      </c>
      <c r="D2809" s="105">
        <f t="shared" si="55"/>
        <v>1.49</v>
      </c>
      <c r="E2809" s="1">
        <v>3.6803000000000003</v>
      </c>
      <c r="F2809" s="106">
        <v>10132</v>
      </c>
      <c r="G2809" s="89">
        <v>42529</v>
      </c>
      <c r="H2809" s="3" t="s">
        <v>2702</v>
      </c>
      <c r="I2809" s="4"/>
    </row>
    <row r="2810" spans="1:9" ht="45">
      <c r="A2810" s="6">
        <v>2808</v>
      </c>
      <c r="B2810" s="104" t="s">
        <v>2741</v>
      </c>
      <c r="C2810" s="25" t="str">
        <f>IF(D2810=2,"NO","YES")</f>
        <v>NO</v>
      </c>
      <c r="D2810" s="105">
        <f t="shared" si="55"/>
        <v>2</v>
      </c>
      <c r="E2810" s="1">
        <v>4.9400000000000004</v>
      </c>
      <c r="F2810" s="106">
        <v>13600</v>
      </c>
      <c r="G2810" s="89">
        <v>42529</v>
      </c>
      <c r="H2810" s="3" t="s">
        <v>2702</v>
      </c>
      <c r="I2810" s="4"/>
    </row>
    <row r="2811" spans="1:9" ht="45">
      <c r="A2811" s="6">
        <v>2809</v>
      </c>
      <c r="B2811" s="104" t="s">
        <v>2742</v>
      </c>
      <c r="C2811" s="25" t="str">
        <f>IF(D2811=2,"NO","YES")</f>
        <v>NO</v>
      </c>
      <c r="D2811" s="105">
        <f t="shared" si="55"/>
        <v>2</v>
      </c>
      <c r="E2811" s="1">
        <v>4.9400000000000004</v>
      </c>
      <c r="F2811" s="106">
        <v>13600</v>
      </c>
      <c r="G2811" s="89">
        <v>42529</v>
      </c>
      <c r="H2811" s="3" t="s">
        <v>2702</v>
      </c>
      <c r="I2811" s="4"/>
    </row>
    <row r="2812" spans="1:9" ht="45">
      <c r="A2812" s="6">
        <v>2810</v>
      </c>
      <c r="B2812" s="104" t="s">
        <v>2743</v>
      </c>
      <c r="C2812" s="25" t="str">
        <f>IF(D2812=2,"NO","YES")</f>
        <v>YES</v>
      </c>
      <c r="D2812" s="105">
        <f t="shared" si="55"/>
        <v>0.56000000000000005</v>
      </c>
      <c r="E2812" s="1">
        <v>1.3832000000000002</v>
      </c>
      <c r="F2812" s="106">
        <v>3808</v>
      </c>
      <c r="G2812" s="89">
        <v>42529</v>
      </c>
      <c r="H2812" s="3" t="s">
        <v>2702</v>
      </c>
      <c r="I2812" s="4"/>
    </row>
    <row r="2813" spans="1:9" ht="45">
      <c r="A2813" s="6">
        <v>2811</v>
      </c>
      <c r="B2813" s="104" t="s">
        <v>2744</v>
      </c>
      <c r="C2813" s="25" t="str">
        <f>IF(D2813=2,"NO","YES")</f>
        <v>YES</v>
      </c>
      <c r="D2813" s="105">
        <f t="shared" si="55"/>
        <v>0.22</v>
      </c>
      <c r="E2813" s="1">
        <v>0.54339999999999999</v>
      </c>
      <c r="F2813" s="106">
        <v>1496</v>
      </c>
      <c r="G2813" s="89">
        <v>42529</v>
      </c>
      <c r="H2813" s="3" t="s">
        <v>2702</v>
      </c>
      <c r="I2813" s="4"/>
    </row>
    <row r="2814" spans="1:9" ht="30">
      <c r="A2814" s="6">
        <v>2812</v>
      </c>
      <c r="B2814" s="104" t="s">
        <v>2745</v>
      </c>
      <c r="C2814" s="25" t="str">
        <f>IF(D2814=2,"NO","YES")</f>
        <v>YES</v>
      </c>
      <c r="D2814" s="105">
        <f t="shared" si="55"/>
        <v>1.1100000000000001</v>
      </c>
      <c r="E2814" s="1">
        <v>2.7417000000000002</v>
      </c>
      <c r="F2814" s="106">
        <v>7548</v>
      </c>
      <c r="G2814" s="89">
        <v>42529</v>
      </c>
      <c r="H2814" s="3" t="s">
        <v>2702</v>
      </c>
      <c r="I2814" s="4"/>
    </row>
    <row r="2815" spans="1:9" ht="45">
      <c r="A2815" s="6">
        <v>2813</v>
      </c>
      <c r="B2815" s="104" t="s">
        <v>2746</v>
      </c>
      <c r="C2815" s="25" t="str">
        <f>IF(D2815=2,"NO","YES")</f>
        <v>YES</v>
      </c>
      <c r="D2815" s="105">
        <f t="shared" si="55"/>
        <v>1.3</v>
      </c>
      <c r="E2815" s="1">
        <v>3.2110000000000003</v>
      </c>
      <c r="F2815" s="106">
        <v>8840</v>
      </c>
      <c r="G2815" s="89">
        <v>42529</v>
      </c>
      <c r="H2815" s="3" t="s">
        <v>2702</v>
      </c>
      <c r="I2815" s="4"/>
    </row>
    <row r="2816" spans="1:9" ht="30">
      <c r="A2816" s="6">
        <v>2814</v>
      </c>
      <c r="B2816" s="104" t="s">
        <v>2747</v>
      </c>
      <c r="C2816" s="25" t="str">
        <f>IF(D2816=2,"NO","YES")</f>
        <v>YES</v>
      </c>
      <c r="D2816" s="105">
        <f t="shared" si="55"/>
        <v>0.04</v>
      </c>
      <c r="E2816" s="1">
        <v>9.8800000000000013E-2</v>
      </c>
      <c r="F2816" s="106">
        <v>272</v>
      </c>
      <c r="G2816" s="89">
        <v>42529</v>
      </c>
      <c r="H2816" s="3" t="s">
        <v>2702</v>
      </c>
      <c r="I2816" s="4"/>
    </row>
    <row r="2817" spans="1:9" ht="45">
      <c r="A2817" s="6">
        <v>2815</v>
      </c>
      <c r="B2817" s="104" t="s">
        <v>2748</v>
      </c>
      <c r="C2817" s="25" t="str">
        <f>IF(D2817=2,"NO","YES")</f>
        <v>YES</v>
      </c>
      <c r="D2817" s="105">
        <f t="shared" si="55"/>
        <v>0.06</v>
      </c>
      <c r="E2817" s="1">
        <v>0.1482</v>
      </c>
      <c r="F2817" s="106">
        <v>408</v>
      </c>
      <c r="G2817" s="89">
        <v>42529</v>
      </c>
      <c r="H2817" s="3" t="s">
        <v>2702</v>
      </c>
      <c r="I2817" s="4"/>
    </row>
    <row r="2818" spans="1:9" ht="45">
      <c r="A2818" s="6">
        <v>2816</v>
      </c>
      <c r="B2818" s="104" t="s">
        <v>2749</v>
      </c>
      <c r="C2818" s="25" t="str">
        <f>IF(D2818=2,"NO","YES")</f>
        <v>YES</v>
      </c>
      <c r="D2818" s="105">
        <f t="shared" si="55"/>
        <v>0.09</v>
      </c>
      <c r="E2818" s="1">
        <v>0.2223</v>
      </c>
      <c r="F2818" s="106">
        <v>612</v>
      </c>
      <c r="G2818" s="89">
        <v>42529</v>
      </c>
      <c r="H2818" s="3" t="s">
        <v>2702</v>
      </c>
      <c r="I2818" s="4"/>
    </row>
    <row r="2819" spans="1:9" ht="45">
      <c r="A2819" s="6">
        <v>2817</v>
      </c>
      <c r="B2819" s="104" t="s">
        <v>2750</v>
      </c>
      <c r="C2819" s="25" t="str">
        <f>IF(D2819=2,"NO","YES")</f>
        <v>YES</v>
      </c>
      <c r="D2819" s="105">
        <f t="shared" si="55"/>
        <v>0.17</v>
      </c>
      <c r="E2819" s="1">
        <v>0.41990000000000005</v>
      </c>
      <c r="F2819" s="106">
        <v>1156</v>
      </c>
      <c r="G2819" s="89">
        <v>42529</v>
      </c>
      <c r="H2819" s="3" t="s">
        <v>2702</v>
      </c>
      <c r="I2819" s="4"/>
    </row>
    <row r="2820" spans="1:9" ht="45">
      <c r="A2820" s="6">
        <v>2818</v>
      </c>
      <c r="B2820" s="104" t="s">
        <v>2751</v>
      </c>
      <c r="C2820" s="25" t="str">
        <f>IF(D2820=2,"NO","YES")</f>
        <v>YES</v>
      </c>
      <c r="D2820" s="105">
        <f t="shared" si="55"/>
        <v>0.19</v>
      </c>
      <c r="E2820" s="1">
        <v>0.46930000000000005</v>
      </c>
      <c r="F2820" s="106">
        <v>1292</v>
      </c>
      <c r="G2820" s="89">
        <v>42529</v>
      </c>
      <c r="H2820" s="3" t="s">
        <v>2702</v>
      </c>
      <c r="I2820" s="4"/>
    </row>
    <row r="2821" spans="1:9" ht="30">
      <c r="A2821" s="6">
        <v>2819</v>
      </c>
      <c r="B2821" s="104" t="s">
        <v>2752</v>
      </c>
      <c r="C2821" s="25" t="str">
        <f>IF(D2821=2,"NO","YES")</f>
        <v>YES</v>
      </c>
      <c r="D2821" s="105">
        <f t="shared" si="55"/>
        <v>0.21</v>
      </c>
      <c r="E2821" s="1">
        <v>0.51870000000000005</v>
      </c>
      <c r="F2821" s="106">
        <v>1428</v>
      </c>
      <c r="G2821" s="89">
        <v>42529</v>
      </c>
      <c r="H2821" s="3" t="s">
        <v>2702</v>
      </c>
      <c r="I2821" s="4"/>
    </row>
    <row r="2822" spans="1:9" ht="45">
      <c r="A2822" s="6">
        <v>2820</v>
      </c>
      <c r="B2822" s="104" t="s">
        <v>2753</v>
      </c>
      <c r="C2822" s="25" t="str">
        <f>IF(D2822=2,"NO","YES")</f>
        <v>YES</v>
      </c>
      <c r="D2822" s="105">
        <f t="shared" si="55"/>
        <v>0.27</v>
      </c>
      <c r="E2822" s="1">
        <v>0.66690000000000005</v>
      </c>
      <c r="F2822" s="106">
        <v>1836</v>
      </c>
      <c r="G2822" s="89">
        <v>42529</v>
      </c>
      <c r="H2822" s="3" t="s">
        <v>2702</v>
      </c>
      <c r="I2822" s="4"/>
    </row>
    <row r="2823" spans="1:9" ht="30">
      <c r="A2823" s="6">
        <v>2821</v>
      </c>
      <c r="B2823" s="104" t="s">
        <v>2754</v>
      </c>
      <c r="C2823" s="25" t="str">
        <f>IF(D2823=2,"NO","YES")</f>
        <v>YES</v>
      </c>
      <c r="D2823" s="105">
        <f t="shared" si="55"/>
        <v>0.28000000000000003</v>
      </c>
      <c r="E2823" s="1">
        <v>0.6916000000000001</v>
      </c>
      <c r="F2823" s="106">
        <v>1904</v>
      </c>
      <c r="G2823" s="89">
        <v>42529</v>
      </c>
      <c r="H2823" s="3" t="s">
        <v>2702</v>
      </c>
      <c r="I2823" s="4"/>
    </row>
    <row r="2824" spans="1:9" ht="45">
      <c r="A2824" s="6">
        <v>2822</v>
      </c>
      <c r="B2824" s="104" t="s">
        <v>2755</v>
      </c>
      <c r="C2824" s="25" t="str">
        <f>IF(D2824=2,"NO","YES")</f>
        <v>YES</v>
      </c>
      <c r="D2824" s="105">
        <f t="shared" si="55"/>
        <v>0.3</v>
      </c>
      <c r="E2824" s="1">
        <v>0.74099999999999999</v>
      </c>
      <c r="F2824" s="106">
        <v>2040</v>
      </c>
      <c r="G2824" s="89">
        <v>42529</v>
      </c>
      <c r="H2824" s="3" t="s">
        <v>2702</v>
      </c>
      <c r="I2824" s="4"/>
    </row>
    <row r="2825" spans="1:9" ht="45">
      <c r="A2825" s="6">
        <v>2823</v>
      </c>
      <c r="B2825" s="104" t="s">
        <v>2756</v>
      </c>
      <c r="C2825" s="25" t="str">
        <f>IF(D2825=2,"NO","YES")</f>
        <v>YES</v>
      </c>
      <c r="D2825" s="105">
        <f t="shared" si="55"/>
        <v>0.31</v>
      </c>
      <c r="E2825" s="1">
        <v>0.76570000000000005</v>
      </c>
      <c r="F2825" s="106">
        <v>2108</v>
      </c>
      <c r="G2825" s="89">
        <v>42529</v>
      </c>
      <c r="H2825" s="3" t="s">
        <v>2702</v>
      </c>
      <c r="I2825" s="4"/>
    </row>
    <row r="2826" spans="1:9" ht="45">
      <c r="A2826" s="6">
        <v>2824</v>
      </c>
      <c r="B2826" s="104" t="s">
        <v>2757</v>
      </c>
      <c r="C2826" s="25" t="str">
        <f>IF(D2826=2,"NO","YES")</f>
        <v>YES</v>
      </c>
      <c r="D2826" s="105">
        <f t="shared" si="55"/>
        <v>0.35</v>
      </c>
      <c r="E2826" s="1">
        <v>0.86450000000000005</v>
      </c>
      <c r="F2826" s="106">
        <v>2380</v>
      </c>
      <c r="G2826" s="89">
        <v>42529</v>
      </c>
      <c r="H2826" s="3" t="s">
        <v>2702</v>
      </c>
      <c r="I2826" s="4"/>
    </row>
    <row r="2827" spans="1:9" ht="45">
      <c r="A2827" s="6">
        <v>2825</v>
      </c>
      <c r="B2827" s="104" t="s">
        <v>2758</v>
      </c>
      <c r="C2827" s="25" t="str">
        <f>IF(D2827=2,"NO","YES")</f>
        <v>YES</v>
      </c>
      <c r="D2827" s="105">
        <f t="shared" si="55"/>
        <v>0.36</v>
      </c>
      <c r="E2827" s="1">
        <v>0.88919999999999999</v>
      </c>
      <c r="F2827" s="106">
        <v>2448</v>
      </c>
      <c r="G2827" s="89">
        <v>42529</v>
      </c>
      <c r="H2827" s="3" t="s">
        <v>2702</v>
      </c>
      <c r="I2827" s="4"/>
    </row>
    <row r="2828" spans="1:9" ht="30">
      <c r="A2828" s="6">
        <v>2826</v>
      </c>
      <c r="B2828" s="104" t="s">
        <v>2759</v>
      </c>
      <c r="C2828" s="25" t="str">
        <f>IF(D2828=2,"NO","YES")</f>
        <v>YES</v>
      </c>
      <c r="D2828" s="105">
        <f t="shared" si="55"/>
        <v>0.37</v>
      </c>
      <c r="E2828" s="1">
        <v>0.91390000000000005</v>
      </c>
      <c r="F2828" s="106">
        <v>2516</v>
      </c>
      <c r="G2828" s="89">
        <v>42529</v>
      </c>
      <c r="H2828" s="3" t="s">
        <v>2702</v>
      </c>
      <c r="I2828" s="4"/>
    </row>
    <row r="2829" spans="1:9" ht="30">
      <c r="A2829" s="6">
        <v>2827</v>
      </c>
      <c r="B2829" s="104" t="s">
        <v>2760</v>
      </c>
      <c r="C2829" s="25" t="str">
        <f>IF(D2829=2,"NO","YES")</f>
        <v>YES</v>
      </c>
      <c r="D2829" s="105">
        <f t="shared" si="55"/>
        <v>0.37</v>
      </c>
      <c r="E2829" s="1">
        <v>0.91390000000000005</v>
      </c>
      <c r="F2829" s="106">
        <v>2516</v>
      </c>
      <c r="G2829" s="89">
        <v>42529</v>
      </c>
      <c r="H2829" s="3" t="s">
        <v>2702</v>
      </c>
      <c r="I2829" s="4"/>
    </row>
    <row r="2830" spans="1:9" ht="45">
      <c r="A2830" s="6">
        <v>2828</v>
      </c>
      <c r="B2830" s="104" t="s">
        <v>2761</v>
      </c>
      <c r="C2830" s="25" t="str">
        <f>IF(D2830=2,"NO","YES")</f>
        <v>YES</v>
      </c>
      <c r="D2830" s="105">
        <f t="shared" si="55"/>
        <v>0.37</v>
      </c>
      <c r="E2830" s="1">
        <v>0.91390000000000005</v>
      </c>
      <c r="F2830" s="106">
        <v>2516</v>
      </c>
      <c r="G2830" s="89">
        <v>42529</v>
      </c>
      <c r="H2830" s="3" t="s">
        <v>2702</v>
      </c>
      <c r="I2830" s="4"/>
    </row>
    <row r="2831" spans="1:9" ht="45">
      <c r="A2831" s="6">
        <v>2829</v>
      </c>
      <c r="B2831" s="104" t="s">
        <v>2762</v>
      </c>
      <c r="C2831" s="25" t="str">
        <f>IF(D2831=2,"NO","YES")</f>
        <v>YES</v>
      </c>
      <c r="D2831" s="105">
        <f t="shared" si="55"/>
        <v>0.38</v>
      </c>
      <c r="E2831" s="1">
        <v>0.9386000000000001</v>
      </c>
      <c r="F2831" s="106">
        <v>2584</v>
      </c>
      <c r="G2831" s="89">
        <v>42529</v>
      </c>
      <c r="H2831" s="3" t="s">
        <v>2702</v>
      </c>
      <c r="I2831" s="4"/>
    </row>
    <row r="2832" spans="1:9" ht="30">
      <c r="A2832" s="6">
        <v>2830</v>
      </c>
      <c r="B2832" s="104" t="s">
        <v>2763</v>
      </c>
      <c r="C2832" s="25" t="str">
        <f>IF(D2832=2,"NO","YES")</f>
        <v>YES</v>
      </c>
      <c r="D2832" s="105">
        <f t="shared" si="55"/>
        <v>0.46</v>
      </c>
      <c r="E2832" s="1">
        <v>1.1362000000000001</v>
      </c>
      <c r="F2832" s="106">
        <v>3128</v>
      </c>
      <c r="G2832" s="89">
        <v>42529</v>
      </c>
      <c r="H2832" s="3" t="s">
        <v>2702</v>
      </c>
      <c r="I2832" s="4"/>
    </row>
    <row r="2833" spans="1:9" ht="30">
      <c r="A2833" s="6">
        <v>2831</v>
      </c>
      <c r="B2833" s="104" t="s">
        <v>2764</v>
      </c>
      <c r="C2833" s="25" t="str">
        <f>IF(D2833=2,"NO","YES")</f>
        <v>YES</v>
      </c>
      <c r="D2833" s="105">
        <f t="shared" si="55"/>
        <v>0.53</v>
      </c>
      <c r="E2833" s="1">
        <v>1.3091000000000002</v>
      </c>
      <c r="F2833" s="106">
        <v>3604</v>
      </c>
      <c r="G2833" s="89">
        <v>42529</v>
      </c>
      <c r="H2833" s="3" t="s">
        <v>2702</v>
      </c>
      <c r="I2833" s="4"/>
    </row>
    <row r="2834" spans="1:9" ht="45">
      <c r="A2834" s="6">
        <v>2832</v>
      </c>
      <c r="B2834" s="104" t="s">
        <v>2765</v>
      </c>
      <c r="C2834" s="25" t="str">
        <f>IF(D2834=2,"NO","YES")</f>
        <v>YES</v>
      </c>
      <c r="D2834" s="105">
        <f t="shared" si="55"/>
        <v>0.57999999999999996</v>
      </c>
      <c r="E2834" s="1">
        <v>1.4326000000000001</v>
      </c>
      <c r="F2834" s="106">
        <v>3944</v>
      </c>
      <c r="G2834" s="89">
        <v>42529</v>
      </c>
      <c r="H2834" s="3" t="s">
        <v>2702</v>
      </c>
      <c r="I2834" s="4"/>
    </row>
    <row r="2835" spans="1:9" ht="45">
      <c r="A2835" s="6">
        <v>2833</v>
      </c>
      <c r="B2835" s="104" t="s">
        <v>2766</v>
      </c>
      <c r="C2835" s="25" t="str">
        <f>IF(D2835=2,"NO","YES")</f>
        <v>YES</v>
      </c>
      <c r="D2835" s="105">
        <f t="shared" si="55"/>
        <v>0.64</v>
      </c>
      <c r="E2835" s="1">
        <v>1.5808000000000002</v>
      </c>
      <c r="F2835" s="106">
        <v>4352</v>
      </c>
      <c r="G2835" s="89">
        <v>42529</v>
      </c>
      <c r="H2835" s="3" t="s">
        <v>2702</v>
      </c>
      <c r="I2835" s="4"/>
    </row>
    <row r="2836" spans="1:9" ht="30">
      <c r="A2836" s="6">
        <v>2834</v>
      </c>
      <c r="B2836" s="104" t="s">
        <v>2767</v>
      </c>
      <c r="C2836" s="25" t="str">
        <f>IF(D2836=2,"NO","YES")</f>
        <v>YES</v>
      </c>
      <c r="D2836" s="105">
        <f t="shared" si="55"/>
        <v>0.65</v>
      </c>
      <c r="E2836" s="1">
        <v>1.6055000000000001</v>
      </c>
      <c r="F2836" s="106">
        <v>4420</v>
      </c>
      <c r="G2836" s="89">
        <v>42529</v>
      </c>
      <c r="H2836" s="3" t="s">
        <v>2702</v>
      </c>
      <c r="I2836" s="4"/>
    </row>
    <row r="2837" spans="1:9" ht="45">
      <c r="A2837" s="6">
        <v>2835</v>
      </c>
      <c r="B2837" s="104" t="s">
        <v>2768</v>
      </c>
      <c r="C2837" s="25" t="str">
        <f>IF(D2837=2,"NO","YES")</f>
        <v>YES</v>
      </c>
      <c r="D2837" s="105">
        <f t="shared" si="55"/>
        <v>0.65</v>
      </c>
      <c r="E2837" s="1">
        <v>1.6055000000000001</v>
      </c>
      <c r="F2837" s="106">
        <v>4420</v>
      </c>
      <c r="G2837" s="89">
        <v>42529</v>
      </c>
      <c r="H2837" s="3" t="s">
        <v>2702</v>
      </c>
      <c r="I2837" s="4"/>
    </row>
    <row r="2838" spans="1:9" ht="30">
      <c r="A2838" s="6">
        <v>2836</v>
      </c>
      <c r="B2838" s="104" t="s">
        <v>2769</v>
      </c>
      <c r="C2838" s="25" t="str">
        <f>IF(D2838=2,"NO","YES")</f>
        <v>YES</v>
      </c>
      <c r="D2838" s="105">
        <f t="shared" si="55"/>
        <v>0.66</v>
      </c>
      <c r="E2838" s="1">
        <v>1.6302000000000003</v>
      </c>
      <c r="F2838" s="106">
        <v>4488</v>
      </c>
      <c r="G2838" s="89">
        <v>42529</v>
      </c>
      <c r="H2838" s="3" t="s">
        <v>2702</v>
      </c>
      <c r="I2838" s="4"/>
    </row>
    <row r="2839" spans="1:9" ht="45">
      <c r="A2839" s="6">
        <v>2837</v>
      </c>
      <c r="B2839" s="104" t="s">
        <v>2770</v>
      </c>
      <c r="C2839" s="25" t="str">
        <f>IF(D2839=2,"NO","YES")</f>
        <v>YES</v>
      </c>
      <c r="D2839" s="105">
        <f t="shared" si="55"/>
        <v>0.66</v>
      </c>
      <c r="E2839" s="1">
        <v>1.6302000000000003</v>
      </c>
      <c r="F2839" s="106">
        <v>4488</v>
      </c>
      <c r="G2839" s="89">
        <v>42529</v>
      </c>
      <c r="H2839" s="3" t="s">
        <v>2702</v>
      </c>
      <c r="I2839" s="4"/>
    </row>
    <row r="2840" spans="1:9" ht="30">
      <c r="A2840" s="6">
        <v>2838</v>
      </c>
      <c r="B2840" s="104" t="s">
        <v>1334</v>
      </c>
      <c r="C2840" s="25" t="str">
        <f>IF(D2840=2,"NO","YES")</f>
        <v>YES</v>
      </c>
      <c r="D2840" s="105">
        <f t="shared" si="55"/>
        <v>0.66</v>
      </c>
      <c r="E2840" s="1">
        <v>1.6302000000000003</v>
      </c>
      <c r="F2840" s="106">
        <v>4488</v>
      </c>
      <c r="G2840" s="89">
        <v>42529</v>
      </c>
      <c r="H2840" s="3" t="s">
        <v>2702</v>
      </c>
      <c r="I2840" s="4"/>
    </row>
    <row r="2841" spans="1:9" ht="45">
      <c r="A2841" s="6">
        <v>2839</v>
      </c>
      <c r="B2841" s="104" t="s">
        <v>2771</v>
      </c>
      <c r="C2841" s="25" t="str">
        <f>IF(D2841=2,"NO","YES")</f>
        <v>YES</v>
      </c>
      <c r="D2841" s="105">
        <f t="shared" si="55"/>
        <v>0.66</v>
      </c>
      <c r="E2841" s="1">
        <v>1.6302000000000003</v>
      </c>
      <c r="F2841" s="106">
        <v>4488</v>
      </c>
      <c r="G2841" s="89">
        <v>42529</v>
      </c>
      <c r="H2841" s="3" t="s">
        <v>2702</v>
      </c>
      <c r="I2841" s="4"/>
    </row>
    <row r="2842" spans="1:9" ht="45">
      <c r="A2842" s="6">
        <v>2840</v>
      </c>
      <c r="B2842" s="104" t="s">
        <v>1352</v>
      </c>
      <c r="C2842" s="25" t="str">
        <f>IF(D2842=2,"NO","YES")</f>
        <v>YES</v>
      </c>
      <c r="D2842" s="105">
        <f t="shared" si="55"/>
        <v>0.66</v>
      </c>
      <c r="E2842" s="1">
        <v>1.6302000000000003</v>
      </c>
      <c r="F2842" s="106">
        <v>4488</v>
      </c>
      <c r="G2842" s="89">
        <v>42529</v>
      </c>
      <c r="H2842" s="3" t="s">
        <v>2702</v>
      </c>
      <c r="I2842" s="4"/>
    </row>
    <row r="2843" spans="1:9" ht="45">
      <c r="A2843" s="6">
        <v>2841</v>
      </c>
      <c r="B2843" s="104" t="s">
        <v>2772</v>
      </c>
      <c r="C2843" s="25" t="str">
        <f>IF(D2843=2,"NO","YES")</f>
        <v>YES</v>
      </c>
      <c r="D2843" s="105">
        <f t="shared" si="55"/>
        <v>0.71</v>
      </c>
      <c r="E2843" s="1">
        <v>1.7537</v>
      </c>
      <c r="F2843" s="106">
        <v>4828</v>
      </c>
      <c r="G2843" s="89">
        <v>42529</v>
      </c>
      <c r="H2843" s="3" t="s">
        <v>2702</v>
      </c>
      <c r="I2843" s="4"/>
    </row>
    <row r="2844" spans="1:9" ht="45">
      <c r="A2844" s="6">
        <v>2842</v>
      </c>
      <c r="B2844" s="104" t="s">
        <v>2773</v>
      </c>
      <c r="C2844" s="25" t="str">
        <f>IF(D2844=2,"NO","YES")</f>
        <v>YES</v>
      </c>
      <c r="D2844" s="105">
        <f t="shared" si="55"/>
        <v>0.71</v>
      </c>
      <c r="E2844" s="1">
        <v>1.7537</v>
      </c>
      <c r="F2844" s="106">
        <v>4828</v>
      </c>
      <c r="G2844" s="89">
        <v>42529</v>
      </c>
      <c r="H2844" s="3" t="s">
        <v>2702</v>
      </c>
      <c r="I2844" s="4"/>
    </row>
    <row r="2845" spans="1:9" ht="45">
      <c r="A2845" s="6">
        <v>2843</v>
      </c>
      <c r="B2845" s="104" t="s">
        <v>2774</v>
      </c>
      <c r="C2845" s="25" t="str">
        <f>IF(D2845=2,"NO","YES")</f>
        <v>YES</v>
      </c>
      <c r="D2845" s="105">
        <f t="shared" si="55"/>
        <v>0.72</v>
      </c>
      <c r="E2845" s="1">
        <v>1.7784</v>
      </c>
      <c r="F2845" s="106">
        <v>4896</v>
      </c>
      <c r="G2845" s="89">
        <v>42529</v>
      </c>
      <c r="H2845" s="3" t="s">
        <v>2702</v>
      </c>
      <c r="I2845" s="4"/>
    </row>
    <row r="2846" spans="1:9" ht="45">
      <c r="A2846" s="6">
        <v>2844</v>
      </c>
      <c r="B2846" s="104" t="s">
        <v>1350</v>
      </c>
      <c r="C2846" s="25" t="str">
        <f>IF(D2846=2,"NO","YES")</f>
        <v>YES</v>
      </c>
      <c r="D2846" s="105">
        <f t="shared" si="55"/>
        <v>0.72</v>
      </c>
      <c r="E2846" s="1">
        <v>1.7784</v>
      </c>
      <c r="F2846" s="106">
        <v>4896</v>
      </c>
      <c r="G2846" s="89">
        <v>42529</v>
      </c>
      <c r="H2846" s="3" t="s">
        <v>2702</v>
      </c>
      <c r="I2846" s="4"/>
    </row>
    <row r="2847" spans="1:9" ht="45">
      <c r="A2847" s="6">
        <v>2845</v>
      </c>
      <c r="B2847" s="104" t="s">
        <v>2775</v>
      </c>
      <c r="C2847" s="25" t="str">
        <f>IF(D2847=2,"NO","YES")</f>
        <v>YES</v>
      </c>
      <c r="D2847" s="105">
        <f t="shared" si="55"/>
        <v>0.72</v>
      </c>
      <c r="E2847" s="1">
        <v>1.7784</v>
      </c>
      <c r="F2847" s="106">
        <v>4896</v>
      </c>
      <c r="G2847" s="89">
        <v>42529</v>
      </c>
      <c r="H2847" s="3" t="s">
        <v>2702</v>
      </c>
      <c r="I2847" s="4"/>
    </row>
    <row r="2848" spans="1:9" ht="45">
      <c r="A2848" s="6">
        <v>2846</v>
      </c>
      <c r="B2848" s="104" t="s">
        <v>2776</v>
      </c>
      <c r="C2848" s="25" t="str">
        <f>IF(D2848=2,"NO","YES")</f>
        <v>YES</v>
      </c>
      <c r="D2848" s="105">
        <f t="shared" si="55"/>
        <v>0.74</v>
      </c>
      <c r="E2848" s="1">
        <v>1.8278000000000001</v>
      </c>
      <c r="F2848" s="106">
        <v>5032</v>
      </c>
      <c r="G2848" s="89">
        <v>42529</v>
      </c>
      <c r="H2848" s="3" t="s">
        <v>2702</v>
      </c>
      <c r="I2848" s="4"/>
    </row>
    <row r="2849" spans="1:9" ht="45">
      <c r="A2849" s="6">
        <v>2847</v>
      </c>
      <c r="B2849" s="104" t="s">
        <v>2777</v>
      </c>
      <c r="C2849" s="25" t="str">
        <f>IF(D2849=2,"NO","YES")</f>
        <v>YES</v>
      </c>
      <c r="D2849" s="105">
        <f t="shared" si="55"/>
        <v>0.75</v>
      </c>
      <c r="E2849" s="1">
        <v>1.8525</v>
      </c>
      <c r="F2849" s="106">
        <v>5100</v>
      </c>
      <c r="G2849" s="89">
        <v>42529</v>
      </c>
      <c r="H2849" s="3" t="s">
        <v>2702</v>
      </c>
      <c r="I2849" s="4"/>
    </row>
    <row r="2850" spans="1:9" ht="30">
      <c r="A2850" s="6">
        <v>2848</v>
      </c>
      <c r="B2850" s="104" t="s">
        <v>2778</v>
      </c>
      <c r="C2850" s="25" t="str">
        <f>IF(D2850=2,"NO","YES")</f>
        <v>YES</v>
      </c>
      <c r="D2850" s="105">
        <f t="shared" si="55"/>
        <v>0.76</v>
      </c>
      <c r="E2850" s="1">
        <v>1.8772000000000002</v>
      </c>
      <c r="F2850" s="106">
        <v>5168</v>
      </c>
      <c r="G2850" s="89">
        <v>42529</v>
      </c>
      <c r="H2850" s="3" t="s">
        <v>2702</v>
      </c>
      <c r="I2850" s="4"/>
    </row>
    <row r="2851" spans="1:9" ht="45">
      <c r="A2851" s="6">
        <v>2849</v>
      </c>
      <c r="B2851" s="104" t="s">
        <v>2779</v>
      </c>
      <c r="C2851" s="25" t="str">
        <f>IF(D2851=2,"NO","YES")</f>
        <v>YES</v>
      </c>
      <c r="D2851" s="105">
        <f t="shared" si="55"/>
        <v>0.76</v>
      </c>
      <c r="E2851" s="1">
        <v>1.8772000000000002</v>
      </c>
      <c r="F2851" s="106">
        <v>5168</v>
      </c>
      <c r="G2851" s="89">
        <v>42529</v>
      </c>
      <c r="H2851" s="3" t="s">
        <v>2702</v>
      </c>
      <c r="I2851" s="4"/>
    </row>
    <row r="2852" spans="1:9" ht="45">
      <c r="A2852" s="6">
        <v>2850</v>
      </c>
      <c r="B2852" s="104" t="s">
        <v>2780</v>
      </c>
      <c r="C2852" s="25" t="str">
        <f>IF(D2852=2,"NO","YES")</f>
        <v>YES</v>
      </c>
      <c r="D2852" s="105">
        <f t="shared" si="55"/>
        <v>0.77</v>
      </c>
      <c r="E2852" s="1">
        <v>1.9019000000000001</v>
      </c>
      <c r="F2852" s="106">
        <v>5236</v>
      </c>
      <c r="G2852" s="89">
        <v>42529</v>
      </c>
      <c r="H2852" s="3" t="s">
        <v>2702</v>
      </c>
      <c r="I2852" s="4"/>
    </row>
    <row r="2853" spans="1:9" ht="45">
      <c r="A2853" s="6">
        <v>2851</v>
      </c>
      <c r="B2853" s="104" t="s">
        <v>2781</v>
      </c>
      <c r="C2853" s="25" t="str">
        <f>IF(D2853=2,"NO","YES")</f>
        <v>YES</v>
      </c>
      <c r="D2853" s="105">
        <f t="shared" si="55"/>
        <v>0.82</v>
      </c>
      <c r="E2853" s="1">
        <v>2.0253999999999999</v>
      </c>
      <c r="F2853" s="106">
        <v>5576</v>
      </c>
      <c r="G2853" s="89">
        <v>42529</v>
      </c>
      <c r="H2853" s="3" t="s">
        <v>2702</v>
      </c>
      <c r="I2853" s="4"/>
    </row>
    <row r="2854" spans="1:9" ht="30">
      <c r="A2854" s="6">
        <v>2852</v>
      </c>
      <c r="B2854" s="104" t="s">
        <v>2782</v>
      </c>
      <c r="C2854" s="25" t="str">
        <f>IF(D2854=2,"NO","YES")</f>
        <v>YES</v>
      </c>
      <c r="D2854" s="105">
        <f t="shared" si="55"/>
        <v>0.82</v>
      </c>
      <c r="E2854" s="1">
        <v>2.0253999999999999</v>
      </c>
      <c r="F2854" s="106">
        <v>5576</v>
      </c>
      <c r="G2854" s="89">
        <v>42529</v>
      </c>
      <c r="H2854" s="3" t="s">
        <v>2702</v>
      </c>
      <c r="I2854" s="4"/>
    </row>
    <row r="2855" spans="1:9" ht="45">
      <c r="A2855" s="6">
        <v>2853</v>
      </c>
      <c r="B2855" s="104" t="s">
        <v>2783</v>
      </c>
      <c r="C2855" s="25" t="str">
        <f>IF(D2855=2,"NO","YES")</f>
        <v>YES</v>
      </c>
      <c r="D2855" s="105">
        <f t="shared" si="55"/>
        <v>0.82</v>
      </c>
      <c r="E2855" s="1">
        <v>2.0253999999999999</v>
      </c>
      <c r="F2855" s="106">
        <v>5576</v>
      </c>
      <c r="G2855" s="89">
        <v>42529</v>
      </c>
      <c r="H2855" s="3" t="s">
        <v>2702</v>
      </c>
      <c r="I2855" s="4"/>
    </row>
    <row r="2856" spans="1:9" ht="45">
      <c r="A2856" s="6">
        <v>2854</v>
      </c>
      <c r="B2856" s="104" t="s">
        <v>2784</v>
      </c>
      <c r="C2856" s="25" t="str">
        <f>IF(D2856=2,"NO","YES")</f>
        <v>YES</v>
      </c>
      <c r="D2856" s="105">
        <f t="shared" si="55"/>
        <v>0.94</v>
      </c>
      <c r="E2856" s="1">
        <v>2.3218000000000001</v>
      </c>
      <c r="F2856" s="106">
        <v>6392</v>
      </c>
      <c r="G2856" s="89">
        <v>42529</v>
      </c>
      <c r="H2856" s="3" t="s">
        <v>2702</v>
      </c>
      <c r="I2856" s="4"/>
    </row>
    <row r="2857" spans="1:9" ht="45">
      <c r="A2857" s="6">
        <v>2855</v>
      </c>
      <c r="B2857" s="104" t="s">
        <v>2785</v>
      </c>
      <c r="C2857" s="25" t="str">
        <f>IF(D2857=2,"NO","YES")</f>
        <v>YES</v>
      </c>
      <c r="D2857" s="105">
        <f t="shared" si="55"/>
        <v>0.94</v>
      </c>
      <c r="E2857" s="1">
        <v>2.3218000000000001</v>
      </c>
      <c r="F2857" s="106">
        <v>6392</v>
      </c>
      <c r="G2857" s="89">
        <v>42529</v>
      </c>
      <c r="H2857" s="3" t="s">
        <v>2702</v>
      </c>
      <c r="I2857" s="4"/>
    </row>
    <row r="2858" spans="1:9" ht="45">
      <c r="A2858" s="6">
        <v>2856</v>
      </c>
      <c r="B2858" s="104" t="s">
        <v>2786</v>
      </c>
      <c r="C2858" s="25" t="str">
        <f>IF(D2858=2,"NO","YES")</f>
        <v>YES</v>
      </c>
      <c r="D2858" s="105">
        <f t="shared" si="55"/>
        <v>0.94</v>
      </c>
      <c r="E2858" s="1">
        <v>2.3218000000000001</v>
      </c>
      <c r="F2858" s="106">
        <v>6392</v>
      </c>
      <c r="G2858" s="89">
        <v>42529</v>
      </c>
      <c r="H2858" s="3" t="s">
        <v>2702</v>
      </c>
      <c r="I2858" s="4"/>
    </row>
    <row r="2859" spans="1:9" ht="45">
      <c r="A2859" s="6">
        <v>2857</v>
      </c>
      <c r="B2859" s="104" t="s">
        <v>2787</v>
      </c>
      <c r="C2859" s="25" t="str">
        <f>IF(D2859=2,"NO","YES")</f>
        <v>YES</v>
      </c>
      <c r="D2859" s="105">
        <f t="shared" si="55"/>
        <v>0.95</v>
      </c>
      <c r="E2859" s="1">
        <v>2.3465000000000003</v>
      </c>
      <c r="F2859" s="106">
        <v>6460</v>
      </c>
      <c r="G2859" s="89">
        <v>42529</v>
      </c>
      <c r="H2859" s="3" t="s">
        <v>2702</v>
      </c>
      <c r="I2859" s="4"/>
    </row>
    <row r="2860" spans="1:9" ht="45">
      <c r="A2860" s="6">
        <v>2858</v>
      </c>
      <c r="B2860" s="104" t="s">
        <v>2788</v>
      </c>
      <c r="C2860" s="25" t="str">
        <f>IF(D2860=2,"NO","YES")</f>
        <v>YES</v>
      </c>
      <c r="D2860" s="105">
        <f t="shared" si="55"/>
        <v>0.95</v>
      </c>
      <c r="E2860" s="1">
        <v>2.3465000000000003</v>
      </c>
      <c r="F2860" s="106">
        <v>6460</v>
      </c>
      <c r="G2860" s="89">
        <v>42529</v>
      </c>
      <c r="H2860" s="3" t="s">
        <v>2702</v>
      </c>
      <c r="I2860" s="4"/>
    </row>
    <row r="2861" spans="1:9" ht="45">
      <c r="A2861" s="6">
        <v>2859</v>
      </c>
      <c r="B2861" s="104" t="s">
        <v>2789</v>
      </c>
      <c r="C2861" s="25" t="str">
        <f>IF(D2861=2,"NO","YES")</f>
        <v>YES</v>
      </c>
      <c r="D2861" s="105">
        <f t="shared" si="55"/>
        <v>1.01</v>
      </c>
      <c r="E2861" s="1">
        <v>2.4947000000000004</v>
      </c>
      <c r="F2861" s="106">
        <v>6868</v>
      </c>
      <c r="G2861" s="89">
        <v>42529</v>
      </c>
      <c r="H2861" s="3" t="s">
        <v>2702</v>
      </c>
      <c r="I2861" s="4"/>
    </row>
    <row r="2862" spans="1:9" ht="45">
      <c r="A2862" s="6">
        <v>2860</v>
      </c>
      <c r="B2862" s="104" t="s">
        <v>2790</v>
      </c>
      <c r="C2862" s="25" t="str">
        <f>IF(D2862=2,"NO","YES")</f>
        <v>YES</v>
      </c>
      <c r="D2862" s="105">
        <f t="shared" si="55"/>
        <v>1.02</v>
      </c>
      <c r="E2862" s="1">
        <v>2.5194000000000001</v>
      </c>
      <c r="F2862" s="106">
        <v>6936</v>
      </c>
      <c r="G2862" s="89">
        <v>42529</v>
      </c>
      <c r="H2862" s="3" t="s">
        <v>2702</v>
      </c>
      <c r="I2862" s="4"/>
    </row>
    <row r="2863" spans="1:9" ht="45">
      <c r="A2863" s="6">
        <v>2861</v>
      </c>
      <c r="B2863" s="104" t="s">
        <v>2791</v>
      </c>
      <c r="C2863" s="25" t="str">
        <f>IF(D2863=2,"NO","YES")</f>
        <v>YES</v>
      </c>
      <c r="D2863" s="105">
        <f t="shared" si="55"/>
        <v>1.1000000000000001</v>
      </c>
      <c r="E2863" s="1">
        <v>2.7170000000000005</v>
      </c>
      <c r="F2863" s="106">
        <v>7480</v>
      </c>
      <c r="G2863" s="89">
        <v>42529</v>
      </c>
      <c r="H2863" s="3" t="s">
        <v>2702</v>
      </c>
      <c r="I2863" s="4"/>
    </row>
    <row r="2864" spans="1:9" ht="30">
      <c r="A2864" s="6">
        <v>2862</v>
      </c>
      <c r="B2864" s="104" t="s">
        <v>2792</v>
      </c>
      <c r="C2864" s="25" t="str">
        <f>IF(D2864=2,"NO","YES")</f>
        <v>YES</v>
      </c>
      <c r="D2864" s="105">
        <f t="shared" si="55"/>
        <v>1.1000000000000001</v>
      </c>
      <c r="E2864" s="1">
        <v>2.7170000000000005</v>
      </c>
      <c r="F2864" s="106">
        <v>7480</v>
      </c>
      <c r="G2864" s="89">
        <v>42529</v>
      </c>
      <c r="H2864" s="3" t="s">
        <v>2702</v>
      </c>
      <c r="I2864" s="4"/>
    </row>
    <row r="2865" spans="1:9" ht="30">
      <c r="A2865" s="6">
        <v>2863</v>
      </c>
      <c r="B2865" s="104" t="s">
        <v>2793</v>
      </c>
      <c r="C2865" s="25" t="str">
        <f>IF(D2865=2,"NO","YES")</f>
        <v>YES</v>
      </c>
      <c r="D2865" s="105">
        <f t="shared" si="55"/>
        <v>1.18</v>
      </c>
      <c r="E2865" s="1">
        <v>2.9146000000000001</v>
      </c>
      <c r="F2865" s="106">
        <v>8024</v>
      </c>
      <c r="G2865" s="89">
        <v>42529</v>
      </c>
      <c r="H2865" s="3" t="s">
        <v>2702</v>
      </c>
      <c r="I2865" s="4"/>
    </row>
    <row r="2866" spans="1:9" ht="45">
      <c r="A2866" s="6">
        <v>2864</v>
      </c>
      <c r="B2866" s="104" t="s">
        <v>2794</v>
      </c>
      <c r="C2866" s="25" t="str">
        <f>IF(D2866=2,"NO","YES")</f>
        <v>YES</v>
      </c>
      <c r="D2866" s="105">
        <f t="shared" si="55"/>
        <v>1.19</v>
      </c>
      <c r="E2866" s="1">
        <v>2.9393000000000002</v>
      </c>
      <c r="F2866" s="106">
        <v>8092</v>
      </c>
      <c r="G2866" s="89">
        <v>42529</v>
      </c>
      <c r="H2866" s="3" t="s">
        <v>2702</v>
      </c>
      <c r="I2866" s="4"/>
    </row>
    <row r="2867" spans="1:9" ht="45">
      <c r="A2867" s="6">
        <v>2865</v>
      </c>
      <c r="B2867" s="104" t="s">
        <v>2795</v>
      </c>
      <c r="C2867" s="25" t="str">
        <f>IF(D2867=2,"NO","YES")</f>
        <v>YES</v>
      </c>
      <c r="D2867" s="105">
        <f t="shared" si="55"/>
        <v>1.34</v>
      </c>
      <c r="E2867" s="1">
        <v>3.3098000000000005</v>
      </c>
      <c r="F2867" s="106">
        <v>9112</v>
      </c>
      <c r="G2867" s="89">
        <v>42529</v>
      </c>
      <c r="H2867" s="3" t="s">
        <v>2702</v>
      </c>
      <c r="I2867" s="4"/>
    </row>
    <row r="2868" spans="1:9" ht="45">
      <c r="A2868" s="6">
        <v>2866</v>
      </c>
      <c r="B2868" s="104" t="s">
        <v>2796</v>
      </c>
      <c r="C2868" s="25" t="str">
        <f>IF(D2868=2,"NO","YES")</f>
        <v>YES</v>
      </c>
      <c r="D2868" s="105">
        <f t="shared" si="55"/>
        <v>1.41</v>
      </c>
      <c r="E2868" s="1">
        <v>3.4826999999999999</v>
      </c>
      <c r="F2868" s="106">
        <v>9588</v>
      </c>
      <c r="G2868" s="89">
        <v>42529</v>
      </c>
      <c r="H2868" s="3" t="s">
        <v>2702</v>
      </c>
      <c r="I2868" s="4"/>
    </row>
    <row r="2869" spans="1:9" ht="45">
      <c r="A2869" s="6">
        <v>2867</v>
      </c>
      <c r="B2869" s="104" t="s">
        <v>2797</v>
      </c>
      <c r="C2869" s="25" t="str">
        <f>IF(D2869=2,"NO","YES")</f>
        <v>YES</v>
      </c>
      <c r="D2869" s="105">
        <f t="shared" ref="D2869:D2932" si="56">F2869/6800</f>
        <v>1.48</v>
      </c>
      <c r="E2869" s="1">
        <v>3.6556000000000002</v>
      </c>
      <c r="F2869" s="106">
        <v>10064</v>
      </c>
      <c r="G2869" s="89">
        <v>42529</v>
      </c>
      <c r="H2869" s="3" t="s">
        <v>2702</v>
      </c>
      <c r="I2869" s="4"/>
    </row>
    <row r="2870" spans="1:9" ht="45">
      <c r="A2870" s="6">
        <v>2868</v>
      </c>
      <c r="B2870" s="104" t="s">
        <v>2798</v>
      </c>
      <c r="C2870" s="25" t="str">
        <f>IF(D2870=2,"NO","YES")</f>
        <v>YES</v>
      </c>
      <c r="D2870" s="105">
        <f t="shared" si="56"/>
        <v>1.48</v>
      </c>
      <c r="E2870" s="1">
        <v>3.6556000000000002</v>
      </c>
      <c r="F2870" s="106">
        <v>10064</v>
      </c>
      <c r="G2870" s="89">
        <v>42529</v>
      </c>
      <c r="H2870" s="3" t="s">
        <v>2702</v>
      </c>
      <c r="I2870" s="4"/>
    </row>
    <row r="2871" spans="1:9" ht="45">
      <c r="A2871" s="6">
        <v>2869</v>
      </c>
      <c r="B2871" s="104" t="s">
        <v>2799</v>
      </c>
      <c r="C2871" s="25" t="str">
        <f>IF(D2871=2,"NO","YES")</f>
        <v>YES</v>
      </c>
      <c r="D2871" s="105">
        <f t="shared" si="56"/>
        <v>1.49</v>
      </c>
      <c r="E2871" s="1">
        <v>3.6803000000000003</v>
      </c>
      <c r="F2871" s="106">
        <v>10132</v>
      </c>
      <c r="G2871" s="89">
        <v>42529</v>
      </c>
      <c r="H2871" s="3" t="s">
        <v>2702</v>
      </c>
      <c r="I2871" s="4"/>
    </row>
    <row r="2872" spans="1:9" ht="45">
      <c r="A2872" s="6">
        <v>2870</v>
      </c>
      <c r="B2872" s="104" t="s">
        <v>2800</v>
      </c>
      <c r="C2872" s="25" t="str">
        <f>IF(D2872=2,"NO","YES")</f>
        <v>YES</v>
      </c>
      <c r="D2872" s="105">
        <f t="shared" si="56"/>
        <v>1.67</v>
      </c>
      <c r="E2872" s="1">
        <v>4.1249000000000002</v>
      </c>
      <c r="F2872" s="106">
        <v>11356</v>
      </c>
      <c r="G2872" s="89">
        <v>42529</v>
      </c>
      <c r="H2872" s="3" t="s">
        <v>2702</v>
      </c>
      <c r="I2872" s="4"/>
    </row>
    <row r="2873" spans="1:9" ht="30">
      <c r="A2873" s="6">
        <v>2871</v>
      </c>
      <c r="B2873" s="104" t="s">
        <v>2801</v>
      </c>
      <c r="C2873" s="25" t="str">
        <f>IF(D2873=2,"NO","YES")</f>
        <v>YES</v>
      </c>
      <c r="D2873" s="105">
        <f t="shared" si="56"/>
        <v>1.71</v>
      </c>
      <c r="E2873" s="1">
        <v>4.2237</v>
      </c>
      <c r="F2873" s="106">
        <v>11628</v>
      </c>
      <c r="G2873" s="89">
        <v>42529</v>
      </c>
      <c r="H2873" s="3" t="s">
        <v>2702</v>
      </c>
      <c r="I2873" s="4"/>
    </row>
    <row r="2874" spans="1:9" ht="45">
      <c r="A2874" s="6">
        <v>2872</v>
      </c>
      <c r="B2874" s="104" t="s">
        <v>2802</v>
      </c>
      <c r="C2874" s="25" t="str">
        <f>IF(D2874=2,"NO","YES")</f>
        <v>YES</v>
      </c>
      <c r="D2874" s="105">
        <f t="shared" si="56"/>
        <v>1.71</v>
      </c>
      <c r="E2874" s="1">
        <v>4.2237</v>
      </c>
      <c r="F2874" s="106">
        <v>11628</v>
      </c>
      <c r="G2874" s="89">
        <v>42529</v>
      </c>
      <c r="H2874" s="3" t="s">
        <v>2702</v>
      </c>
      <c r="I2874" s="4"/>
    </row>
    <row r="2875" spans="1:9" ht="45">
      <c r="A2875" s="6">
        <v>2873</v>
      </c>
      <c r="B2875" s="104" t="s">
        <v>2803</v>
      </c>
      <c r="C2875" s="25" t="str">
        <f>IF(D2875=2,"NO","YES")</f>
        <v>YES</v>
      </c>
      <c r="D2875" s="105">
        <f t="shared" si="56"/>
        <v>1.77</v>
      </c>
      <c r="E2875" s="1">
        <v>4.3719000000000001</v>
      </c>
      <c r="F2875" s="106">
        <v>12036</v>
      </c>
      <c r="G2875" s="89">
        <v>42529</v>
      </c>
      <c r="H2875" s="3" t="s">
        <v>2702</v>
      </c>
      <c r="I2875" s="4"/>
    </row>
    <row r="2876" spans="1:9" ht="45">
      <c r="A2876" s="6">
        <v>2874</v>
      </c>
      <c r="B2876" s="104" t="s">
        <v>2804</v>
      </c>
      <c r="C2876" s="25" t="str">
        <f>IF(D2876=2,"NO","YES")</f>
        <v>YES</v>
      </c>
      <c r="D2876" s="105">
        <f t="shared" si="56"/>
        <v>1.8</v>
      </c>
      <c r="E2876" s="1">
        <v>4.4460000000000006</v>
      </c>
      <c r="F2876" s="106">
        <v>12240</v>
      </c>
      <c r="G2876" s="89">
        <v>42529</v>
      </c>
      <c r="H2876" s="3" t="s">
        <v>2702</v>
      </c>
      <c r="I2876" s="4"/>
    </row>
    <row r="2877" spans="1:9" ht="45">
      <c r="A2877" s="6">
        <v>2875</v>
      </c>
      <c r="B2877" s="104" t="s">
        <v>2805</v>
      </c>
      <c r="C2877" s="25" t="str">
        <f>IF(D2877=2,"NO","YES")</f>
        <v>YES</v>
      </c>
      <c r="D2877" s="105">
        <f t="shared" si="56"/>
        <v>1.82</v>
      </c>
      <c r="E2877" s="1">
        <v>4.495400000000001</v>
      </c>
      <c r="F2877" s="106">
        <v>12376</v>
      </c>
      <c r="G2877" s="89">
        <v>42529</v>
      </c>
      <c r="H2877" s="3" t="s">
        <v>2702</v>
      </c>
      <c r="I2877" s="4"/>
    </row>
    <row r="2878" spans="1:9" ht="45">
      <c r="A2878" s="6">
        <v>2876</v>
      </c>
      <c r="B2878" s="104" t="s">
        <v>2806</v>
      </c>
      <c r="C2878" s="25" t="str">
        <f>IF(D2878=2,"NO","YES")</f>
        <v>YES</v>
      </c>
      <c r="D2878" s="105">
        <f t="shared" si="56"/>
        <v>1.92</v>
      </c>
      <c r="E2878" s="1">
        <v>4.7423999999999999</v>
      </c>
      <c r="F2878" s="106">
        <v>13056</v>
      </c>
      <c r="G2878" s="89">
        <v>42529</v>
      </c>
      <c r="H2878" s="3" t="s">
        <v>2702</v>
      </c>
      <c r="I2878" s="4"/>
    </row>
    <row r="2879" spans="1:9" ht="45">
      <c r="A2879" s="6">
        <v>2877</v>
      </c>
      <c r="B2879" s="104" t="s">
        <v>2807</v>
      </c>
      <c r="C2879" s="25" t="str">
        <f>IF(D2879=2,"NO","YES")</f>
        <v>NO</v>
      </c>
      <c r="D2879" s="105">
        <f t="shared" si="56"/>
        <v>2</v>
      </c>
      <c r="E2879" s="1">
        <v>4.9400000000000004</v>
      </c>
      <c r="F2879" s="106">
        <v>13600</v>
      </c>
      <c r="G2879" s="89">
        <v>42529</v>
      </c>
      <c r="H2879" s="3" t="s">
        <v>2702</v>
      </c>
      <c r="I2879" s="4"/>
    </row>
    <row r="2880" spans="1:9" ht="45">
      <c r="A2880" s="6">
        <v>2878</v>
      </c>
      <c r="B2880" s="104" t="s">
        <v>2808</v>
      </c>
      <c r="C2880" s="25" t="str">
        <f>IF(D2880=2,"NO","YES")</f>
        <v>NO</v>
      </c>
      <c r="D2880" s="105">
        <f t="shared" si="56"/>
        <v>2</v>
      </c>
      <c r="E2880" s="1">
        <v>4.9400000000000004</v>
      </c>
      <c r="F2880" s="106">
        <v>13600</v>
      </c>
      <c r="G2880" s="89">
        <v>42529</v>
      </c>
      <c r="H2880" s="3" t="s">
        <v>2702</v>
      </c>
      <c r="I2880" s="4"/>
    </row>
    <row r="2881" spans="1:9" ht="45">
      <c r="A2881" s="6">
        <v>2879</v>
      </c>
      <c r="B2881" s="104" t="s">
        <v>2809</v>
      </c>
      <c r="C2881" s="25" t="str">
        <f>IF(D2881=2,"NO","YES")</f>
        <v>NO</v>
      </c>
      <c r="D2881" s="105">
        <f t="shared" si="56"/>
        <v>2</v>
      </c>
      <c r="E2881" s="1">
        <v>4.9400000000000004</v>
      </c>
      <c r="F2881" s="106">
        <v>13600</v>
      </c>
      <c r="G2881" s="89">
        <v>42529</v>
      </c>
      <c r="H2881" s="3" t="s">
        <v>2702</v>
      </c>
      <c r="I2881" s="4"/>
    </row>
    <row r="2882" spans="1:9" ht="45">
      <c r="A2882" s="6">
        <v>2880</v>
      </c>
      <c r="B2882" s="104" t="s">
        <v>2810</v>
      </c>
      <c r="C2882" s="25" t="str">
        <f>IF(D2882=2,"NO","YES")</f>
        <v>NO</v>
      </c>
      <c r="D2882" s="105">
        <f t="shared" si="56"/>
        <v>2</v>
      </c>
      <c r="E2882" s="1">
        <v>4.9400000000000004</v>
      </c>
      <c r="F2882" s="106">
        <v>13600</v>
      </c>
      <c r="G2882" s="89">
        <v>42529</v>
      </c>
      <c r="H2882" s="3" t="s">
        <v>2702</v>
      </c>
      <c r="I2882" s="4"/>
    </row>
    <row r="2883" spans="1:9" ht="45">
      <c r="A2883" s="6">
        <v>2881</v>
      </c>
      <c r="B2883" s="104" t="s">
        <v>2811</v>
      </c>
      <c r="C2883" s="25" t="str">
        <f>IF(D2883=2,"NO","YES")</f>
        <v>NO</v>
      </c>
      <c r="D2883" s="105">
        <f t="shared" si="56"/>
        <v>2</v>
      </c>
      <c r="E2883" s="1">
        <v>4.9400000000000004</v>
      </c>
      <c r="F2883" s="106">
        <v>13600</v>
      </c>
      <c r="G2883" s="89">
        <v>42529</v>
      </c>
      <c r="H2883" s="3" t="s">
        <v>2702</v>
      </c>
      <c r="I2883" s="4"/>
    </row>
    <row r="2884" spans="1:9" ht="45">
      <c r="A2884" s="6">
        <v>2882</v>
      </c>
      <c r="B2884" s="104" t="s">
        <v>2812</v>
      </c>
      <c r="C2884" s="25" t="str">
        <f>IF(D2884=2,"NO","YES")</f>
        <v>NO</v>
      </c>
      <c r="D2884" s="105">
        <f t="shared" si="56"/>
        <v>2</v>
      </c>
      <c r="E2884" s="1">
        <v>4.9400000000000004</v>
      </c>
      <c r="F2884" s="106">
        <v>13600</v>
      </c>
      <c r="G2884" s="89">
        <v>42529</v>
      </c>
      <c r="H2884" s="3" t="s">
        <v>2702</v>
      </c>
      <c r="I2884" s="4"/>
    </row>
    <row r="2885" spans="1:9" ht="45">
      <c r="A2885" s="6">
        <v>2883</v>
      </c>
      <c r="B2885" s="104" t="s">
        <v>2813</v>
      </c>
      <c r="C2885" s="25" t="str">
        <f>IF(D2885=2,"NO","YES")</f>
        <v>NO</v>
      </c>
      <c r="D2885" s="105">
        <f t="shared" si="56"/>
        <v>2</v>
      </c>
      <c r="E2885" s="1">
        <v>4.9400000000000004</v>
      </c>
      <c r="F2885" s="106">
        <v>13600</v>
      </c>
      <c r="G2885" s="89">
        <v>42529</v>
      </c>
      <c r="H2885" s="3" t="s">
        <v>2702</v>
      </c>
      <c r="I2885" s="4"/>
    </row>
    <row r="2886" spans="1:9" ht="45">
      <c r="A2886" s="6">
        <v>2884</v>
      </c>
      <c r="B2886" s="104" t="s">
        <v>2814</v>
      </c>
      <c r="C2886" s="25" t="str">
        <f>IF(D2886=2,"NO","YES")</f>
        <v>YES</v>
      </c>
      <c r="D2886" s="105">
        <f t="shared" si="56"/>
        <v>0.77</v>
      </c>
      <c r="E2886" s="1">
        <v>1.9019000000000001</v>
      </c>
      <c r="F2886" s="106">
        <v>5236</v>
      </c>
      <c r="G2886" s="89">
        <v>42529</v>
      </c>
      <c r="H2886" s="3" t="s">
        <v>2702</v>
      </c>
      <c r="I2886" s="4"/>
    </row>
    <row r="2887" spans="1:9" ht="45">
      <c r="A2887" s="6">
        <v>2885</v>
      </c>
      <c r="B2887" s="104" t="s">
        <v>2815</v>
      </c>
      <c r="C2887" s="25" t="str">
        <f>IF(D2887=2,"NO","YES")</f>
        <v>YES</v>
      </c>
      <c r="D2887" s="105">
        <f t="shared" si="56"/>
        <v>0.82</v>
      </c>
      <c r="E2887" s="1">
        <v>2.0253999999999999</v>
      </c>
      <c r="F2887" s="106">
        <v>5576</v>
      </c>
      <c r="G2887" s="89">
        <v>42529</v>
      </c>
      <c r="H2887" s="3" t="s">
        <v>2702</v>
      </c>
      <c r="I2887" s="4"/>
    </row>
    <row r="2888" spans="1:9" ht="45">
      <c r="A2888" s="6">
        <v>2886</v>
      </c>
      <c r="B2888" s="104" t="s">
        <v>2816</v>
      </c>
      <c r="C2888" s="25" t="str">
        <f>IF(D2888=2,"NO","YES")</f>
        <v>YES</v>
      </c>
      <c r="D2888" s="105">
        <f t="shared" si="56"/>
        <v>1.1100000000000001</v>
      </c>
      <c r="E2888" s="1">
        <v>2.7417000000000002</v>
      </c>
      <c r="F2888" s="106">
        <v>7548</v>
      </c>
      <c r="G2888" s="89">
        <v>42529</v>
      </c>
      <c r="H2888" s="3" t="s">
        <v>2702</v>
      </c>
      <c r="I2888" s="4"/>
    </row>
    <row r="2889" spans="1:9">
      <c r="A2889" s="6">
        <v>2887</v>
      </c>
      <c r="B2889" s="107" t="s">
        <v>2817</v>
      </c>
      <c r="C2889" s="25" t="str">
        <f>IF(D2889=2,"NO","YES")</f>
        <v>NO</v>
      </c>
      <c r="D2889" s="108">
        <f t="shared" si="56"/>
        <v>2</v>
      </c>
      <c r="E2889" s="1">
        <v>4.9400000000000004</v>
      </c>
      <c r="F2889" s="48">
        <v>13600</v>
      </c>
      <c r="G2889" s="109">
        <v>42656</v>
      </c>
      <c r="H2889" s="3" t="s">
        <v>2702</v>
      </c>
      <c r="I2889" s="4"/>
    </row>
    <row r="2890" spans="1:9">
      <c r="A2890" s="6">
        <v>2888</v>
      </c>
      <c r="B2890" s="107" t="s">
        <v>2818</v>
      </c>
      <c r="C2890" s="25" t="str">
        <f>IF(D2890=2,"NO","YES")</f>
        <v>YES</v>
      </c>
      <c r="D2890" s="108">
        <f t="shared" si="56"/>
        <v>1.47</v>
      </c>
      <c r="E2890" s="1">
        <v>3.6309</v>
      </c>
      <c r="F2890" s="48">
        <v>9996</v>
      </c>
      <c r="G2890" s="109">
        <v>42656</v>
      </c>
      <c r="H2890" s="3" t="s">
        <v>2702</v>
      </c>
      <c r="I2890" s="4"/>
    </row>
    <row r="2891" spans="1:9" ht="30">
      <c r="A2891" s="6">
        <v>2889</v>
      </c>
      <c r="B2891" s="107" t="s">
        <v>2819</v>
      </c>
      <c r="C2891" s="25" t="str">
        <f>IF(D2891=2,"NO","YES")</f>
        <v>YES</v>
      </c>
      <c r="D2891" s="108">
        <f t="shared" si="56"/>
        <v>1.34</v>
      </c>
      <c r="E2891" s="1">
        <v>3.3098000000000005</v>
      </c>
      <c r="F2891" s="48">
        <v>9112</v>
      </c>
      <c r="G2891" s="109">
        <v>42656</v>
      </c>
      <c r="H2891" s="3" t="s">
        <v>2702</v>
      </c>
      <c r="I2891" s="4"/>
    </row>
    <row r="2892" spans="1:9" ht="45">
      <c r="A2892" s="6">
        <v>2890</v>
      </c>
      <c r="B2892" s="107" t="s">
        <v>2820</v>
      </c>
      <c r="C2892" s="25" t="str">
        <f>IF(D2892=2,"NO","YES")</f>
        <v>YES</v>
      </c>
      <c r="D2892" s="108">
        <f t="shared" si="56"/>
        <v>1.29</v>
      </c>
      <c r="E2892" s="1">
        <v>3.1863000000000001</v>
      </c>
      <c r="F2892" s="48">
        <v>8772</v>
      </c>
      <c r="G2892" s="109">
        <v>42656</v>
      </c>
      <c r="H2892" s="3" t="s">
        <v>2702</v>
      </c>
      <c r="I2892" s="4"/>
    </row>
    <row r="2893" spans="1:9" ht="30">
      <c r="A2893" s="6">
        <v>2891</v>
      </c>
      <c r="B2893" s="107" t="s">
        <v>2821</v>
      </c>
      <c r="C2893" s="25" t="str">
        <f>IF(D2893=2,"NO","YES")</f>
        <v>YES</v>
      </c>
      <c r="D2893" s="108">
        <f t="shared" si="56"/>
        <v>0.81</v>
      </c>
      <c r="E2893" s="1">
        <v>2.0007000000000001</v>
      </c>
      <c r="F2893" s="48">
        <v>5508</v>
      </c>
      <c r="G2893" s="109">
        <v>42656</v>
      </c>
      <c r="H2893" s="3" t="s">
        <v>2702</v>
      </c>
      <c r="I2893" s="4"/>
    </row>
    <row r="2894" spans="1:9" ht="30">
      <c r="A2894" s="6">
        <v>2892</v>
      </c>
      <c r="B2894" s="107" t="s">
        <v>2822</v>
      </c>
      <c r="C2894" s="25" t="str">
        <f>IF(D2894=2,"NO","YES")</f>
        <v>YES</v>
      </c>
      <c r="D2894" s="108">
        <f t="shared" si="56"/>
        <v>0.71</v>
      </c>
      <c r="E2894" s="1">
        <v>1.7537</v>
      </c>
      <c r="F2894" s="48">
        <v>4828</v>
      </c>
      <c r="G2894" s="109">
        <v>42656</v>
      </c>
      <c r="H2894" s="3" t="s">
        <v>2702</v>
      </c>
      <c r="I2894" s="4"/>
    </row>
    <row r="2895" spans="1:9" ht="30">
      <c r="A2895" s="6">
        <v>2893</v>
      </c>
      <c r="B2895" s="107" t="s">
        <v>2823</v>
      </c>
      <c r="C2895" s="25" t="str">
        <f>IF(D2895=2,"NO","YES")</f>
        <v>YES</v>
      </c>
      <c r="D2895" s="108">
        <f t="shared" si="56"/>
        <v>0.66</v>
      </c>
      <c r="E2895" s="1">
        <v>1.6302000000000003</v>
      </c>
      <c r="F2895" s="48">
        <v>4488</v>
      </c>
      <c r="G2895" s="109">
        <v>42656</v>
      </c>
      <c r="H2895" s="3" t="s">
        <v>2702</v>
      </c>
      <c r="I2895" s="4"/>
    </row>
    <row r="2896" spans="1:9" ht="30">
      <c r="A2896" s="6">
        <v>2894</v>
      </c>
      <c r="B2896" s="107" t="s">
        <v>2824</v>
      </c>
      <c r="C2896" s="25" t="str">
        <f>IF(D2896=2,"NO","YES")</f>
        <v>YES</v>
      </c>
      <c r="D2896" s="108">
        <f t="shared" si="56"/>
        <v>0.65</v>
      </c>
      <c r="E2896" s="1">
        <v>1.6055000000000001</v>
      </c>
      <c r="F2896" s="48">
        <v>4420</v>
      </c>
      <c r="G2896" s="109">
        <v>42656</v>
      </c>
      <c r="H2896" s="3" t="s">
        <v>2702</v>
      </c>
      <c r="I2896" s="4"/>
    </row>
    <row r="2897" spans="1:9" ht="30">
      <c r="A2897" s="6">
        <v>2895</v>
      </c>
      <c r="B2897" s="107" t="s">
        <v>2825</v>
      </c>
      <c r="C2897" s="25" t="str">
        <f>IF(D2897=2,"NO","YES")</f>
        <v>YES</v>
      </c>
      <c r="D2897" s="108">
        <f t="shared" si="56"/>
        <v>0.54</v>
      </c>
      <c r="E2897" s="1">
        <v>1.3338000000000001</v>
      </c>
      <c r="F2897" s="48">
        <v>3672</v>
      </c>
      <c r="G2897" s="109">
        <v>42656</v>
      </c>
      <c r="H2897" s="3" t="s">
        <v>2702</v>
      </c>
      <c r="I2897" s="4"/>
    </row>
    <row r="2898" spans="1:9" ht="30">
      <c r="A2898" s="6">
        <v>2896</v>
      </c>
      <c r="B2898" s="107" t="s">
        <v>2826</v>
      </c>
      <c r="C2898" s="25" t="str">
        <f>IF(D2898=2,"NO","YES")</f>
        <v>YES</v>
      </c>
      <c r="D2898" s="108">
        <f t="shared" si="56"/>
        <v>0.38</v>
      </c>
      <c r="E2898" s="1">
        <v>0.9386000000000001</v>
      </c>
      <c r="F2898" s="48">
        <v>2584</v>
      </c>
      <c r="G2898" s="109">
        <v>42656</v>
      </c>
      <c r="H2898" s="3" t="s">
        <v>2702</v>
      </c>
      <c r="I2898" s="4"/>
    </row>
    <row r="2899" spans="1:9" ht="30">
      <c r="A2899" s="6">
        <v>2897</v>
      </c>
      <c r="B2899" s="107" t="s">
        <v>2827</v>
      </c>
      <c r="C2899" s="25" t="str">
        <f>IF(D2899=2,"NO","YES")</f>
        <v>YES</v>
      </c>
      <c r="D2899" s="108">
        <f t="shared" si="56"/>
        <v>0.36</v>
      </c>
      <c r="E2899" s="1">
        <v>0.88919999999999999</v>
      </c>
      <c r="F2899" s="48">
        <v>2448</v>
      </c>
      <c r="G2899" s="109">
        <v>42656</v>
      </c>
      <c r="H2899" s="3" t="s">
        <v>2702</v>
      </c>
      <c r="I2899" s="4"/>
    </row>
    <row r="2900" spans="1:9" ht="45">
      <c r="A2900" s="6">
        <v>2898</v>
      </c>
      <c r="B2900" s="107" t="s">
        <v>2828</v>
      </c>
      <c r="C2900" s="25" t="str">
        <f>IF(D2900=2,"NO","YES")</f>
        <v>YES</v>
      </c>
      <c r="D2900" s="108">
        <f t="shared" si="56"/>
        <v>0.36</v>
      </c>
      <c r="E2900" s="1">
        <v>0.88919999999999999</v>
      </c>
      <c r="F2900" s="48">
        <v>2448</v>
      </c>
      <c r="G2900" s="109">
        <v>42656</v>
      </c>
      <c r="H2900" s="3" t="s">
        <v>2702</v>
      </c>
      <c r="I2900" s="4"/>
    </row>
    <row r="2901" spans="1:9" ht="30">
      <c r="A2901" s="6">
        <v>2899</v>
      </c>
      <c r="B2901" s="110" t="s">
        <v>2829</v>
      </c>
      <c r="C2901" s="25" t="str">
        <f>IF(D2901=2,"NO","YES")</f>
        <v>YES</v>
      </c>
      <c r="D2901" s="111">
        <f t="shared" si="56"/>
        <v>1.48</v>
      </c>
      <c r="E2901" s="1">
        <v>3.6556000000000002</v>
      </c>
      <c r="F2901" s="54">
        <v>10064</v>
      </c>
      <c r="G2901" s="93">
        <v>42706</v>
      </c>
      <c r="H2901" s="3" t="s">
        <v>2702</v>
      </c>
      <c r="I2901" s="4"/>
    </row>
    <row r="2902" spans="1:9" ht="45">
      <c r="A2902" s="6">
        <v>2900</v>
      </c>
      <c r="B2902" s="107" t="s">
        <v>87</v>
      </c>
      <c r="C2902" s="25" t="str">
        <f>IF(D2902=2,"NO","YES")</f>
        <v>YES</v>
      </c>
      <c r="D2902" s="108">
        <f t="shared" si="56"/>
        <v>1.0900000000000001</v>
      </c>
      <c r="E2902" s="1">
        <v>2.6923000000000004</v>
      </c>
      <c r="F2902" s="26">
        <v>7412</v>
      </c>
      <c r="G2902" s="95">
        <v>42711</v>
      </c>
      <c r="H2902" s="3" t="s">
        <v>2702</v>
      </c>
      <c r="I2902" s="4"/>
    </row>
    <row r="2903" spans="1:9" ht="30">
      <c r="A2903" s="6">
        <v>2901</v>
      </c>
      <c r="B2903" s="107" t="s">
        <v>2830</v>
      </c>
      <c r="C2903" s="25" t="str">
        <f>IF(D2903=2,"NO","YES")</f>
        <v>NO</v>
      </c>
      <c r="D2903" s="108">
        <f t="shared" si="56"/>
        <v>2</v>
      </c>
      <c r="E2903" s="1">
        <v>4.9400000000000004</v>
      </c>
      <c r="F2903" s="26">
        <v>13600</v>
      </c>
      <c r="G2903" s="95">
        <v>42711</v>
      </c>
      <c r="H2903" s="3" t="s">
        <v>2702</v>
      </c>
      <c r="I2903" s="4"/>
    </row>
    <row r="2904" spans="1:9" ht="30">
      <c r="A2904" s="6">
        <v>2902</v>
      </c>
      <c r="B2904" s="112" t="s">
        <v>2831</v>
      </c>
      <c r="C2904" s="25" t="str">
        <f>IF(D2904=2,"NO","YES")</f>
        <v>YES</v>
      </c>
      <c r="D2904" s="108">
        <f t="shared" si="56"/>
        <v>1.25</v>
      </c>
      <c r="E2904" s="1">
        <v>3.0875000000000004</v>
      </c>
      <c r="F2904" s="26">
        <v>8500</v>
      </c>
      <c r="G2904" s="95">
        <v>42711</v>
      </c>
      <c r="H2904" s="3" t="s">
        <v>2702</v>
      </c>
      <c r="I2904" s="4"/>
    </row>
    <row r="2905" spans="1:9" ht="30">
      <c r="A2905" s="6">
        <v>2903</v>
      </c>
      <c r="B2905" s="107" t="s">
        <v>2832</v>
      </c>
      <c r="C2905" s="25" t="str">
        <f>IF(D2905=2,"NO","YES")</f>
        <v>YES</v>
      </c>
      <c r="D2905" s="108">
        <f t="shared" si="56"/>
        <v>0.81200000000000006</v>
      </c>
      <c r="E2905" s="1">
        <v>2.0056400000000001</v>
      </c>
      <c r="F2905" s="113">
        <v>5521.6</v>
      </c>
      <c r="G2905" s="97">
        <v>42728</v>
      </c>
      <c r="H2905" s="3" t="s">
        <v>2702</v>
      </c>
      <c r="I2905" s="4"/>
    </row>
    <row r="2906" spans="1:9" ht="30">
      <c r="A2906" s="6">
        <v>2904</v>
      </c>
      <c r="B2906" s="107" t="s">
        <v>2833</v>
      </c>
      <c r="C2906" s="25" t="str">
        <f>IF(D2906=2,"NO","YES")</f>
        <v>YES</v>
      </c>
      <c r="D2906" s="108">
        <f t="shared" si="56"/>
        <v>1.3320000000000001</v>
      </c>
      <c r="E2906" s="1">
        <v>3.2900400000000003</v>
      </c>
      <c r="F2906" s="113">
        <v>9057.6</v>
      </c>
      <c r="G2906" s="97">
        <v>42728</v>
      </c>
      <c r="H2906" s="3" t="s">
        <v>2702</v>
      </c>
      <c r="I2906" s="4"/>
    </row>
    <row r="2907" spans="1:9">
      <c r="A2907" s="6">
        <v>2905</v>
      </c>
      <c r="B2907" s="38" t="s">
        <v>2834</v>
      </c>
      <c r="C2907" s="25" t="str">
        <f>IF(D2907=2,"NO","YES")</f>
        <v>YES</v>
      </c>
      <c r="D2907" s="39">
        <f t="shared" si="56"/>
        <v>1.37</v>
      </c>
      <c r="E2907" s="1">
        <v>3.3839000000000006</v>
      </c>
      <c r="F2907" s="39">
        <v>9316</v>
      </c>
      <c r="G2907" s="99">
        <v>42612</v>
      </c>
      <c r="H2907" s="3" t="s">
        <v>2702</v>
      </c>
      <c r="I2907" s="4"/>
    </row>
    <row r="2908" spans="1:9">
      <c r="A2908" s="6">
        <v>2906</v>
      </c>
      <c r="B2908" s="38" t="s">
        <v>2835</v>
      </c>
      <c r="C2908" s="25" t="str">
        <f>IF(D2908=2,"NO","YES")</f>
        <v>YES</v>
      </c>
      <c r="D2908" s="39">
        <f t="shared" si="56"/>
        <v>1.48</v>
      </c>
      <c r="E2908" s="1">
        <v>3.6556000000000002</v>
      </c>
      <c r="F2908" s="39">
        <v>10064</v>
      </c>
      <c r="G2908" s="99">
        <v>42612</v>
      </c>
      <c r="H2908" s="3" t="s">
        <v>2702</v>
      </c>
      <c r="I2908" s="4"/>
    </row>
    <row r="2909" spans="1:9">
      <c r="A2909" s="6">
        <v>2907</v>
      </c>
      <c r="B2909" s="38" t="s">
        <v>2836</v>
      </c>
      <c r="C2909" s="25" t="str">
        <f>IF(D2909=2,"NO","YES")</f>
        <v>YES</v>
      </c>
      <c r="D2909" s="39">
        <f t="shared" si="56"/>
        <v>1.19</v>
      </c>
      <c r="E2909" s="1">
        <v>2.9393000000000002</v>
      </c>
      <c r="F2909" s="39">
        <v>8092</v>
      </c>
      <c r="G2909" s="99">
        <v>42612</v>
      </c>
      <c r="H2909" s="3" t="s">
        <v>2702</v>
      </c>
      <c r="I2909" s="4"/>
    </row>
    <row r="2910" spans="1:9" ht="30">
      <c r="A2910" s="6">
        <v>2908</v>
      </c>
      <c r="B2910" s="100" t="s">
        <v>2837</v>
      </c>
      <c r="C2910" s="25" t="str">
        <f>IF(D2910=2,"NO","YES")</f>
        <v>YES</v>
      </c>
      <c r="D2910" s="114">
        <f t="shared" si="56"/>
        <v>0.64</v>
      </c>
      <c r="E2910" s="1">
        <v>1.5808000000000002</v>
      </c>
      <c r="F2910" s="23">
        <v>4352</v>
      </c>
      <c r="G2910" s="89">
        <v>42529</v>
      </c>
      <c r="H2910" s="3" t="s">
        <v>2838</v>
      </c>
      <c r="I2910" s="4"/>
    </row>
    <row r="2911" spans="1:9" ht="45">
      <c r="A2911" s="6">
        <v>2909</v>
      </c>
      <c r="B2911" s="100" t="s">
        <v>2839</v>
      </c>
      <c r="C2911" s="25" t="str">
        <f>IF(D2911=2,"NO","YES")</f>
        <v>YES</v>
      </c>
      <c r="D2911" s="114">
        <f t="shared" si="56"/>
        <v>0.31970588235294117</v>
      </c>
      <c r="E2911" s="1">
        <v>0.78967352941176472</v>
      </c>
      <c r="F2911" s="23">
        <v>2174</v>
      </c>
      <c r="G2911" s="89">
        <v>42529</v>
      </c>
      <c r="H2911" s="3" t="s">
        <v>2838</v>
      </c>
      <c r="I2911" s="4"/>
    </row>
    <row r="2912" spans="1:9" ht="45">
      <c r="A2912" s="6">
        <v>2910</v>
      </c>
      <c r="B2912" s="100" t="s">
        <v>2840</v>
      </c>
      <c r="C2912" s="25" t="str">
        <f>IF(D2912=2,"NO","YES")</f>
        <v>YES</v>
      </c>
      <c r="D2912" s="114">
        <f t="shared" si="56"/>
        <v>1.1979411764705883</v>
      </c>
      <c r="E2912" s="1">
        <v>2.9589147058823535</v>
      </c>
      <c r="F2912" s="23">
        <v>8146</v>
      </c>
      <c r="G2912" s="89">
        <v>42529</v>
      </c>
      <c r="H2912" s="3" t="s">
        <v>2838</v>
      </c>
      <c r="I2912" s="4"/>
    </row>
    <row r="2913" spans="1:9" ht="30">
      <c r="A2913" s="6">
        <v>2911</v>
      </c>
      <c r="B2913" s="100" t="s">
        <v>2841</v>
      </c>
      <c r="C2913" s="25" t="str">
        <f>IF(D2913=2,"NO","YES")</f>
        <v>NO</v>
      </c>
      <c r="D2913" s="114">
        <f t="shared" si="56"/>
        <v>2</v>
      </c>
      <c r="E2913" s="1">
        <v>4.9400000000000004</v>
      </c>
      <c r="F2913" s="23">
        <v>13600</v>
      </c>
      <c r="G2913" s="89">
        <v>42529</v>
      </c>
      <c r="H2913" s="3" t="s">
        <v>2838</v>
      </c>
      <c r="I2913" s="4"/>
    </row>
    <row r="2914" spans="1:9" ht="30">
      <c r="A2914" s="6">
        <v>2912</v>
      </c>
      <c r="B2914" s="100" t="s">
        <v>2842</v>
      </c>
      <c r="C2914" s="25" t="str">
        <f>IF(D2914=2,"NO","YES")</f>
        <v>YES</v>
      </c>
      <c r="D2914" s="114">
        <f t="shared" si="56"/>
        <v>0.93485294117647055</v>
      </c>
      <c r="E2914" s="1">
        <v>2.3090867647058824</v>
      </c>
      <c r="F2914" s="23">
        <v>6357</v>
      </c>
      <c r="G2914" s="89">
        <v>42529</v>
      </c>
      <c r="H2914" s="3" t="s">
        <v>2838</v>
      </c>
      <c r="I2914" s="4"/>
    </row>
    <row r="2915" spans="1:9" ht="30">
      <c r="A2915" s="6">
        <v>2913</v>
      </c>
      <c r="B2915" s="100" t="s">
        <v>2843</v>
      </c>
      <c r="C2915" s="25" t="str">
        <f>IF(D2915=2,"NO","YES")</f>
        <v>YES</v>
      </c>
      <c r="D2915" s="114">
        <f t="shared" si="56"/>
        <v>0.5220588235294118</v>
      </c>
      <c r="E2915" s="1">
        <v>1.2894852941176473</v>
      </c>
      <c r="F2915" s="23">
        <v>3550</v>
      </c>
      <c r="G2915" s="89">
        <v>42529</v>
      </c>
      <c r="H2915" s="3" t="s">
        <v>2838</v>
      </c>
      <c r="I2915" s="4"/>
    </row>
    <row r="2916" spans="1:9" ht="45">
      <c r="A2916" s="6">
        <v>2914</v>
      </c>
      <c r="B2916" s="100" t="s">
        <v>2844</v>
      </c>
      <c r="C2916" s="25" t="str">
        <f>IF(D2916=2,"NO","YES")</f>
        <v>YES</v>
      </c>
      <c r="D2916" s="114">
        <f t="shared" si="56"/>
        <v>0.86602941176470594</v>
      </c>
      <c r="E2916" s="1">
        <v>2.1390926470588236</v>
      </c>
      <c r="F2916" s="9">
        <v>5889</v>
      </c>
      <c r="G2916" s="89">
        <v>42529</v>
      </c>
      <c r="H2916" s="3" t="s">
        <v>2838</v>
      </c>
      <c r="I2916" s="4"/>
    </row>
    <row r="2917" spans="1:9" ht="45">
      <c r="A2917" s="6">
        <v>2915</v>
      </c>
      <c r="B2917" s="100" t="s">
        <v>2845</v>
      </c>
      <c r="C2917" s="25" t="str">
        <f>IF(D2917=2,"NO","YES")</f>
        <v>YES</v>
      </c>
      <c r="D2917" s="114">
        <f t="shared" si="56"/>
        <v>0.87014705882352938</v>
      </c>
      <c r="E2917" s="1">
        <v>2.1492632352941179</v>
      </c>
      <c r="F2917" s="23">
        <v>5917</v>
      </c>
      <c r="G2917" s="89">
        <v>42529</v>
      </c>
      <c r="H2917" s="3" t="s">
        <v>2838</v>
      </c>
      <c r="I2917" s="4"/>
    </row>
    <row r="2918" spans="1:9" ht="30">
      <c r="A2918" s="6">
        <v>2916</v>
      </c>
      <c r="B2918" s="100" t="s">
        <v>2846</v>
      </c>
      <c r="C2918" s="25" t="str">
        <f>IF(D2918=2,"NO","YES")</f>
        <v>YES</v>
      </c>
      <c r="D2918" s="114">
        <f t="shared" si="56"/>
        <v>5.6617647058823529E-2</v>
      </c>
      <c r="E2918" s="1">
        <v>0.13984558823529414</v>
      </c>
      <c r="F2918" s="23">
        <v>385</v>
      </c>
      <c r="G2918" s="89">
        <v>42529</v>
      </c>
      <c r="H2918" s="3" t="s">
        <v>2838</v>
      </c>
      <c r="I2918" s="4"/>
    </row>
    <row r="2919" spans="1:9" ht="30">
      <c r="A2919" s="6">
        <v>2917</v>
      </c>
      <c r="B2919" s="100" t="s">
        <v>2847</v>
      </c>
      <c r="C2919" s="25" t="str">
        <f>IF(D2919=2,"NO","YES")</f>
        <v>YES</v>
      </c>
      <c r="D2919" s="114">
        <f t="shared" si="56"/>
        <v>1.0198529411764705</v>
      </c>
      <c r="E2919" s="1">
        <v>2.5190367647058824</v>
      </c>
      <c r="F2919" s="23">
        <v>6935</v>
      </c>
      <c r="G2919" s="89">
        <v>42529</v>
      </c>
      <c r="H2919" s="3" t="s">
        <v>2838</v>
      </c>
      <c r="I2919" s="4"/>
    </row>
    <row r="2920" spans="1:9" ht="45">
      <c r="A2920" s="6">
        <v>2918</v>
      </c>
      <c r="B2920" s="100" t="s">
        <v>2848</v>
      </c>
      <c r="C2920" s="25" t="str">
        <f>IF(D2920=2,"NO","YES")</f>
        <v>YES</v>
      </c>
      <c r="D2920" s="114">
        <f t="shared" si="56"/>
        <v>0.9914705882352941</v>
      </c>
      <c r="E2920" s="1">
        <v>2.4489323529411768</v>
      </c>
      <c r="F2920" s="23">
        <v>6742</v>
      </c>
      <c r="G2920" s="89">
        <v>42529</v>
      </c>
      <c r="H2920" s="3" t="s">
        <v>2838</v>
      </c>
      <c r="I2920" s="4"/>
    </row>
    <row r="2921" spans="1:9" ht="45">
      <c r="A2921" s="6">
        <v>2919</v>
      </c>
      <c r="B2921" s="100" t="s">
        <v>2849</v>
      </c>
      <c r="C2921" s="25" t="str">
        <f>IF(D2921=2,"NO","YES")</f>
        <v>YES</v>
      </c>
      <c r="D2921" s="114">
        <f t="shared" si="56"/>
        <v>0.17</v>
      </c>
      <c r="E2921" s="1">
        <v>0.41990000000000005</v>
      </c>
      <c r="F2921" s="23">
        <v>1156</v>
      </c>
      <c r="G2921" s="89">
        <v>42529</v>
      </c>
      <c r="H2921" s="3" t="s">
        <v>2838</v>
      </c>
      <c r="I2921" s="4"/>
    </row>
    <row r="2922" spans="1:9" ht="45">
      <c r="A2922" s="6">
        <v>2920</v>
      </c>
      <c r="B2922" s="100" t="s">
        <v>2850</v>
      </c>
      <c r="C2922" s="25" t="str">
        <f>IF(D2922=2,"NO","YES")</f>
        <v>YES</v>
      </c>
      <c r="D2922" s="114">
        <f t="shared" si="56"/>
        <v>0.1011764705882353</v>
      </c>
      <c r="E2922" s="1">
        <v>0.2499058823529412</v>
      </c>
      <c r="F2922" s="23">
        <v>688</v>
      </c>
      <c r="G2922" s="89">
        <v>42529</v>
      </c>
      <c r="H2922" s="3" t="s">
        <v>2838</v>
      </c>
      <c r="I2922" s="4"/>
    </row>
    <row r="2923" spans="1:9" ht="45">
      <c r="A2923" s="6">
        <v>2921</v>
      </c>
      <c r="B2923" s="100" t="s">
        <v>2851</v>
      </c>
      <c r="C2923" s="25" t="str">
        <f>IF(D2923=2,"NO","YES")</f>
        <v>YES</v>
      </c>
      <c r="D2923" s="114">
        <f t="shared" si="56"/>
        <v>1.3961764705882354</v>
      </c>
      <c r="E2923" s="1">
        <v>3.4485558823529416</v>
      </c>
      <c r="F2923" s="23">
        <v>9494</v>
      </c>
      <c r="G2923" s="89">
        <v>42529</v>
      </c>
      <c r="H2923" s="3" t="s">
        <v>2838</v>
      </c>
      <c r="I2923" s="4"/>
    </row>
    <row r="2924" spans="1:9" ht="45">
      <c r="A2924" s="6">
        <v>2922</v>
      </c>
      <c r="B2924" s="100" t="s">
        <v>2852</v>
      </c>
      <c r="C2924" s="25" t="str">
        <f>IF(D2924=2,"NO","YES")</f>
        <v>YES</v>
      </c>
      <c r="D2924" s="114">
        <f t="shared" si="56"/>
        <v>1.1857352941176471</v>
      </c>
      <c r="E2924" s="1">
        <v>2.9287661764705888</v>
      </c>
      <c r="F2924" s="23">
        <v>8063</v>
      </c>
      <c r="G2924" s="89">
        <v>42529</v>
      </c>
      <c r="H2924" s="3" t="s">
        <v>2838</v>
      </c>
      <c r="I2924" s="4"/>
    </row>
    <row r="2925" spans="1:9" ht="45">
      <c r="A2925" s="6">
        <v>2923</v>
      </c>
      <c r="B2925" s="100" t="s">
        <v>2852</v>
      </c>
      <c r="C2925" s="25" t="str">
        <f>IF(D2925=2,"NO","YES")</f>
        <v>YES</v>
      </c>
      <c r="D2925" s="114">
        <f t="shared" si="56"/>
        <v>1.1857352941176471</v>
      </c>
      <c r="E2925" s="1">
        <v>2.9287661764705888</v>
      </c>
      <c r="F2925" s="23">
        <v>8063</v>
      </c>
      <c r="G2925" s="89">
        <v>42529</v>
      </c>
      <c r="H2925" s="3" t="s">
        <v>2838</v>
      </c>
      <c r="I2925" s="4"/>
    </row>
    <row r="2926" spans="1:9" ht="45">
      <c r="A2926" s="6">
        <v>2924</v>
      </c>
      <c r="B2926" s="100" t="s">
        <v>2853</v>
      </c>
      <c r="C2926" s="25" t="str">
        <f>IF(D2926=2,"NO","YES")</f>
        <v>NO</v>
      </c>
      <c r="D2926" s="114">
        <f t="shared" si="56"/>
        <v>2</v>
      </c>
      <c r="E2926" s="1">
        <v>4.9400000000000004</v>
      </c>
      <c r="F2926" s="23">
        <v>13600</v>
      </c>
      <c r="G2926" s="89">
        <v>42529</v>
      </c>
      <c r="H2926" s="3" t="s">
        <v>2838</v>
      </c>
      <c r="I2926" s="4"/>
    </row>
    <row r="2927" spans="1:9" ht="45">
      <c r="A2927" s="6">
        <v>2925</v>
      </c>
      <c r="B2927" s="100" t="s">
        <v>2854</v>
      </c>
      <c r="C2927" s="25" t="str">
        <f>IF(D2927=2,"NO","YES")</f>
        <v>YES</v>
      </c>
      <c r="D2927" s="114">
        <f t="shared" si="56"/>
        <v>0.31558823529411767</v>
      </c>
      <c r="E2927" s="1">
        <v>0.77950294117647068</v>
      </c>
      <c r="F2927" s="23">
        <v>2146</v>
      </c>
      <c r="G2927" s="89">
        <v>42529</v>
      </c>
      <c r="H2927" s="3" t="s">
        <v>2838</v>
      </c>
      <c r="I2927" s="4"/>
    </row>
    <row r="2928" spans="1:9" ht="45">
      <c r="A2928" s="6">
        <v>2926</v>
      </c>
      <c r="B2928" s="100" t="s">
        <v>2855</v>
      </c>
      <c r="C2928" s="25" t="str">
        <f>IF(D2928=2,"NO","YES")</f>
        <v>NO</v>
      </c>
      <c r="D2928" s="114">
        <f t="shared" si="56"/>
        <v>2</v>
      </c>
      <c r="E2928" s="1">
        <v>4.9400000000000004</v>
      </c>
      <c r="F2928" s="23">
        <v>13600</v>
      </c>
      <c r="G2928" s="89">
        <v>42529</v>
      </c>
      <c r="H2928" s="3" t="s">
        <v>2838</v>
      </c>
      <c r="I2928" s="4"/>
    </row>
    <row r="2929" spans="1:9" ht="45">
      <c r="A2929" s="6">
        <v>2927</v>
      </c>
      <c r="B2929" s="100" t="s">
        <v>2856</v>
      </c>
      <c r="C2929" s="25" t="str">
        <f>IF(D2929=2,"NO","YES")</f>
        <v>YES</v>
      </c>
      <c r="D2929" s="114">
        <f t="shared" si="56"/>
        <v>0.31558823529411767</v>
      </c>
      <c r="E2929" s="1">
        <v>0.77950294117647068</v>
      </c>
      <c r="F2929" s="23">
        <v>2146</v>
      </c>
      <c r="G2929" s="89">
        <v>42529</v>
      </c>
      <c r="H2929" s="3" t="s">
        <v>2838</v>
      </c>
      <c r="I2929" s="4"/>
    </row>
    <row r="2930" spans="1:9" ht="45">
      <c r="A2930" s="6">
        <v>2928</v>
      </c>
      <c r="B2930" s="100" t="s">
        <v>2857</v>
      </c>
      <c r="C2930" s="25" t="str">
        <f>IF(D2930=2,"NO","YES")</f>
        <v>YES</v>
      </c>
      <c r="D2930" s="114">
        <f t="shared" si="56"/>
        <v>0.46941176470588236</v>
      </c>
      <c r="E2930" s="1">
        <v>1.1594470588235295</v>
      </c>
      <c r="F2930" s="23">
        <v>3192</v>
      </c>
      <c r="G2930" s="89">
        <v>42529</v>
      </c>
      <c r="H2930" s="3" t="s">
        <v>2838</v>
      </c>
      <c r="I2930" s="4"/>
    </row>
    <row r="2931" spans="1:9" ht="30">
      <c r="A2931" s="6">
        <v>2929</v>
      </c>
      <c r="B2931" s="100" t="s">
        <v>2858</v>
      </c>
      <c r="C2931" s="25" t="str">
        <f>IF(D2931=2,"NO","YES")</f>
        <v>YES</v>
      </c>
      <c r="D2931" s="114">
        <f t="shared" si="56"/>
        <v>0.76897058823529407</v>
      </c>
      <c r="E2931" s="1">
        <v>1.8993573529411765</v>
      </c>
      <c r="F2931" s="23">
        <v>5229</v>
      </c>
      <c r="G2931" s="89">
        <v>42529</v>
      </c>
      <c r="H2931" s="3" t="s">
        <v>2838</v>
      </c>
      <c r="I2931" s="4"/>
    </row>
    <row r="2932" spans="1:9" ht="45">
      <c r="A2932" s="6">
        <v>2930</v>
      </c>
      <c r="B2932" s="100" t="s">
        <v>2859</v>
      </c>
      <c r="C2932" s="25" t="str">
        <f>IF(D2932=2,"NO","YES")</f>
        <v>YES</v>
      </c>
      <c r="D2932" s="114">
        <f t="shared" si="56"/>
        <v>0.63132352941176473</v>
      </c>
      <c r="E2932" s="1">
        <v>1.559369117647059</v>
      </c>
      <c r="F2932" s="23">
        <v>4293</v>
      </c>
      <c r="G2932" s="89">
        <v>42529</v>
      </c>
      <c r="H2932" s="3" t="s">
        <v>2838</v>
      </c>
      <c r="I2932" s="4"/>
    </row>
    <row r="2933" spans="1:9" ht="45">
      <c r="A2933" s="6">
        <v>2931</v>
      </c>
      <c r="B2933" s="100" t="s">
        <v>2860</v>
      </c>
      <c r="C2933" s="25" t="str">
        <f>IF(D2933=2,"NO","YES")</f>
        <v>YES</v>
      </c>
      <c r="D2933" s="114">
        <f t="shared" ref="D2933:D2996" si="57">F2933/6800</f>
        <v>1.2302941176470588</v>
      </c>
      <c r="E2933" s="1">
        <v>3.0388264705882353</v>
      </c>
      <c r="F2933" s="23">
        <v>8366</v>
      </c>
      <c r="G2933" s="89">
        <v>42529</v>
      </c>
      <c r="H2933" s="3" t="s">
        <v>2838</v>
      </c>
      <c r="I2933" s="4"/>
    </row>
    <row r="2934" spans="1:9" ht="45">
      <c r="A2934" s="6">
        <v>2932</v>
      </c>
      <c r="B2934" s="100" t="s">
        <v>2861</v>
      </c>
      <c r="C2934" s="25" t="str">
        <f>IF(D2934=2,"NO","YES")</f>
        <v>YES</v>
      </c>
      <c r="D2934" s="114">
        <f t="shared" si="57"/>
        <v>0.62720588235294117</v>
      </c>
      <c r="E2934" s="1">
        <v>1.5491985294117647</v>
      </c>
      <c r="F2934" s="23">
        <v>4265</v>
      </c>
      <c r="G2934" s="89">
        <v>42529</v>
      </c>
      <c r="H2934" s="3" t="s">
        <v>2838</v>
      </c>
      <c r="I2934" s="4"/>
    </row>
    <row r="2935" spans="1:9" ht="30">
      <c r="A2935" s="6">
        <v>2933</v>
      </c>
      <c r="B2935" s="100" t="s">
        <v>2862</v>
      </c>
      <c r="C2935" s="25" t="str">
        <f>IF(D2935=2,"NO","YES")</f>
        <v>YES</v>
      </c>
      <c r="D2935" s="114">
        <f t="shared" si="57"/>
        <v>1.404264705882353</v>
      </c>
      <c r="E2935" s="1">
        <v>3.4685338235294121</v>
      </c>
      <c r="F2935" s="23">
        <v>9549</v>
      </c>
      <c r="G2935" s="89">
        <v>42529</v>
      </c>
      <c r="H2935" s="3" t="s">
        <v>2838</v>
      </c>
      <c r="I2935" s="4"/>
    </row>
    <row r="2936" spans="1:9" ht="45">
      <c r="A2936" s="6">
        <v>2934</v>
      </c>
      <c r="B2936" s="100" t="s">
        <v>2863</v>
      </c>
      <c r="C2936" s="25" t="str">
        <f>IF(D2936=2,"NO","YES")</f>
        <v>NO</v>
      </c>
      <c r="D2936" s="114">
        <f t="shared" si="57"/>
        <v>2</v>
      </c>
      <c r="E2936" s="1">
        <v>4.9400000000000004</v>
      </c>
      <c r="F2936" s="23">
        <v>13600</v>
      </c>
      <c r="G2936" s="89">
        <v>42529</v>
      </c>
      <c r="H2936" s="3" t="s">
        <v>2838</v>
      </c>
      <c r="I2936" s="4"/>
    </row>
    <row r="2937" spans="1:9" ht="45">
      <c r="A2937" s="6">
        <v>2935</v>
      </c>
      <c r="B2937" s="100" t="s">
        <v>2864</v>
      </c>
      <c r="C2937" s="25" t="str">
        <f>IF(D2937=2,"NO","YES")</f>
        <v>YES</v>
      </c>
      <c r="D2937" s="114">
        <f t="shared" si="57"/>
        <v>1.5419117647058824</v>
      </c>
      <c r="E2937" s="1">
        <v>3.80852205882353</v>
      </c>
      <c r="F2937" s="23">
        <v>10485</v>
      </c>
      <c r="G2937" s="89">
        <v>42529</v>
      </c>
      <c r="H2937" s="3" t="s">
        <v>2838</v>
      </c>
      <c r="I2937" s="4"/>
    </row>
    <row r="2938" spans="1:9" ht="30">
      <c r="A2938" s="6">
        <v>2936</v>
      </c>
      <c r="B2938" s="100" t="s">
        <v>2865</v>
      </c>
      <c r="C2938" s="25" t="str">
        <f>IF(D2938=2,"NO","YES")</f>
        <v>NO</v>
      </c>
      <c r="D2938" s="114">
        <f t="shared" si="57"/>
        <v>2</v>
      </c>
      <c r="E2938" s="1">
        <v>4.9400000000000004</v>
      </c>
      <c r="F2938" s="23">
        <v>13600</v>
      </c>
      <c r="G2938" s="89">
        <v>42529</v>
      </c>
      <c r="H2938" s="3" t="s">
        <v>2838</v>
      </c>
      <c r="I2938" s="4"/>
    </row>
    <row r="2939" spans="1:9" ht="45">
      <c r="A2939" s="6">
        <v>2937</v>
      </c>
      <c r="B2939" s="100" t="s">
        <v>2866</v>
      </c>
      <c r="C2939" s="25" t="str">
        <f>IF(D2939=2,"NO","YES")</f>
        <v>YES</v>
      </c>
      <c r="D2939" s="114">
        <f t="shared" si="57"/>
        <v>0.62720588235294117</v>
      </c>
      <c r="E2939" s="1">
        <v>1.5491985294117647</v>
      </c>
      <c r="F2939" s="23">
        <v>4265</v>
      </c>
      <c r="G2939" s="89">
        <v>42529</v>
      </c>
      <c r="H2939" s="3" t="s">
        <v>2838</v>
      </c>
      <c r="I2939" s="4"/>
    </row>
    <row r="2940" spans="1:9" ht="45">
      <c r="A2940" s="6">
        <v>2938</v>
      </c>
      <c r="B2940" s="100" t="s">
        <v>2867</v>
      </c>
      <c r="C2940" s="25" t="str">
        <f>IF(D2940=2,"NO","YES")</f>
        <v>YES</v>
      </c>
      <c r="D2940" s="114">
        <f t="shared" si="57"/>
        <v>0.4289705882352941</v>
      </c>
      <c r="E2940" s="1">
        <v>1.0595573529411766</v>
      </c>
      <c r="F2940" s="23">
        <v>2917</v>
      </c>
      <c r="G2940" s="89">
        <v>42529</v>
      </c>
      <c r="H2940" s="3" t="s">
        <v>2838</v>
      </c>
      <c r="I2940" s="4"/>
    </row>
    <row r="2941" spans="1:9" ht="45">
      <c r="A2941" s="6">
        <v>2939</v>
      </c>
      <c r="B2941" s="100" t="s">
        <v>2868</v>
      </c>
      <c r="C2941" s="25" t="str">
        <f>IF(D2941=2,"NO","YES")</f>
        <v>YES</v>
      </c>
      <c r="D2941" s="114">
        <f t="shared" si="57"/>
        <v>1.3072058823529411</v>
      </c>
      <c r="E2941" s="1">
        <v>3.2287985294117649</v>
      </c>
      <c r="F2941" s="23">
        <v>8889</v>
      </c>
      <c r="G2941" s="89">
        <v>42529</v>
      </c>
      <c r="H2941" s="3" t="s">
        <v>2838</v>
      </c>
      <c r="I2941" s="4"/>
    </row>
    <row r="2942" spans="1:9" ht="45">
      <c r="A2942" s="6">
        <v>2940</v>
      </c>
      <c r="B2942" s="100" t="s">
        <v>2869</v>
      </c>
      <c r="C2942" s="25" t="str">
        <f>IF(D2942=2,"NO","YES")</f>
        <v>NO</v>
      </c>
      <c r="D2942" s="114">
        <f t="shared" si="57"/>
        <v>2</v>
      </c>
      <c r="E2942" s="1">
        <v>4.9400000000000004</v>
      </c>
      <c r="F2942" s="23">
        <v>13600</v>
      </c>
      <c r="G2942" s="89">
        <v>42529</v>
      </c>
      <c r="H2942" s="3" t="s">
        <v>2838</v>
      </c>
      <c r="I2942" s="4"/>
    </row>
    <row r="2943" spans="1:9" ht="45">
      <c r="A2943" s="6">
        <v>2941</v>
      </c>
      <c r="B2943" s="100" t="s">
        <v>2870</v>
      </c>
      <c r="C2943" s="25" t="str">
        <f>IF(D2943=2,"NO","YES")</f>
        <v>YES</v>
      </c>
      <c r="D2943" s="114">
        <f t="shared" si="57"/>
        <v>0.16191176470588237</v>
      </c>
      <c r="E2943" s="1">
        <v>0.39992205882352949</v>
      </c>
      <c r="F2943" s="23">
        <v>1101</v>
      </c>
      <c r="G2943" s="89">
        <v>42529</v>
      </c>
      <c r="H2943" s="3" t="s">
        <v>2838</v>
      </c>
      <c r="I2943" s="4"/>
    </row>
    <row r="2944" spans="1:9" ht="45">
      <c r="A2944" s="6">
        <v>2942</v>
      </c>
      <c r="B2944" s="100" t="s">
        <v>2871</v>
      </c>
      <c r="C2944" s="25" t="str">
        <f>IF(D2944=2,"NO","YES")</f>
        <v>YES</v>
      </c>
      <c r="D2944" s="114">
        <f t="shared" si="57"/>
        <v>0.63132352941176473</v>
      </c>
      <c r="E2944" s="1">
        <v>1.559369117647059</v>
      </c>
      <c r="F2944" s="23">
        <v>4293</v>
      </c>
      <c r="G2944" s="89">
        <v>42529</v>
      </c>
      <c r="H2944" s="3" t="s">
        <v>2838</v>
      </c>
      <c r="I2944" s="4"/>
    </row>
    <row r="2945" spans="1:9" ht="45">
      <c r="A2945" s="6">
        <v>2943</v>
      </c>
      <c r="B2945" s="100" t="s">
        <v>2872</v>
      </c>
      <c r="C2945" s="25" t="str">
        <f>IF(D2945=2,"NO","YES")</f>
        <v>NO</v>
      </c>
      <c r="D2945" s="114">
        <f t="shared" si="57"/>
        <v>2</v>
      </c>
      <c r="E2945" s="1">
        <v>4.9400000000000004</v>
      </c>
      <c r="F2945" s="23">
        <v>13600</v>
      </c>
      <c r="G2945" s="89">
        <v>42529</v>
      </c>
      <c r="H2945" s="3" t="s">
        <v>2838</v>
      </c>
      <c r="I2945" s="4"/>
    </row>
    <row r="2946" spans="1:9" ht="45">
      <c r="A2946" s="6">
        <v>2944</v>
      </c>
      <c r="B2946" s="100" t="s">
        <v>2873</v>
      </c>
      <c r="C2946" s="25" t="str">
        <f>IF(D2946=2,"NO","YES")</f>
        <v>YES</v>
      </c>
      <c r="D2946" s="114">
        <f t="shared" si="57"/>
        <v>0.84985294117647059</v>
      </c>
      <c r="E2946" s="1">
        <v>2.0991367647058827</v>
      </c>
      <c r="F2946" s="23">
        <v>5779</v>
      </c>
      <c r="G2946" s="89">
        <v>42529</v>
      </c>
      <c r="H2946" s="3" t="s">
        <v>2838</v>
      </c>
      <c r="I2946" s="4"/>
    </row>
    <row r="2947" spans="1:9" ht="45">
      <c r="A2947" s="6">
        <v>2945</v>
      </c>
      <c r="B2947" s="100" t="s">
        <v>2874</v>
      </c>
      <c r="C2947" s="25" t="str">
        <f>IF(D2947=2,"NO","YES")</f>
        <v>YES</v>
      </c>
      <c r="D2947" s="114">
        <f t="shared" si="57"/>
        <v>1.0522058823529412</v>
      </c>
      <c r="E2947" s="1">
        <v>2.5989485294117651</v>
      </c>
      <c r="F2947" s="23">
        <v>7155</v>
      </c>
      <c r="G2947" s="89">
        <v>42529</v>
      </c>
      <c r="H2947" s="3" t="s">
        <v>2838</v>
      </c>
      <c r="I2947" s="4"/>
    </row>
    <row r="2948" spans="1:9" ht="60">
      <c r="A2948" s="6">
        <v>2946</v>
      </c>
      <c r="B2948" s="100" t="s">
        <v>2875</v>
      </c>
      <c r="C2948" s="25" t="str">
        <f>IF(D2948=2,"NO","YES")</f>
        <v>YES</v>
      </c>
      <c r="D2948" s="114">
        <f t="shared" si="57"/>
        <v>0.85794117647058821</v>
      </c>
      <c r="E2948" s="1">
        <v>2.1191147058823532</v>
      </c>
      <c r="F2948" s="23">
        <v>5834</v>
      </c>
      <c r="G2948" s="89">
        <v>42529</v>
      </c>
      <c r="H2948" s="3" t="s">
        <v>2838</v>
      </c>
      <c r="I2948" s="4"/>
    </row>
    <row r="2949" spans="1:9" ht="45">
      <c r="A2949" s="6">
        <v>2947</v>
      </c>
      <c r="B2949" s="100" t="s">
        <v>2876</v>
      </c>
      <c r="C2949" s="25" t="str">
        <f>IF(D2949=2,"NO","YES")</f>
        <v>NO</v>
      </c>
      <c r="D2949" s="114">
        <f t="shared" si="57"/>
        <v>2</v>
      </c>
      <c r="E2949" s="1">
        <v>4.9400000000000004</v>
      </c>
      <c r="F2949" s="23">
        <v>13600</v>
      </c>
      <c r="G2949" s="89">
        <v>42529</v>
      </c>
      <c r="H2949" s="3" t="s">
        <v>2838</v>
      </c>
      <c r="I2949" s="4"/>
    </row>
    <row r="2950" spans="1:9" ht="45">
      <c r="A2950" s="6">
        <v>2948</v>
      </c>
      <c r="B2950" s="100" t="s">
        <v>2877</v>
      </c>
      <c r="C2950" s="25" t="str">
        <f>IF(D2950=2,"NO","YES")</f>
        <v>YES</v>
      </c>
      <c r="D2950" s="114">
        <f t="shared" si="57"/>
        <v>0.47749999999999998</v>
      </c>
      <c r="E2950" s="1">
        <v>1.1794249999999999</v>
      </c>
      <c r="F2950" s="23">
        <v>3247</v>
      </c>
      <c r="G2950" s="89">
        <v>42529</v>
      </c>
      <c r="H2950" s="3" t="s">
        <v>2838</v>
      </c>
      <c r="I2950" s="4"/>
    </row>
    <row r="2951" spans="1:9" ht="45">
      <c r="A2951" s="6">
        <v>2949</v>
      </c>
      <c r="B2951" s="100" t="s">
        <v>2878</v>
      </c>
      <c r="C2951" s="25" t="str">
        <f>IF(D2951=2,"NO","YES")</f>
        <v>YES</v>
      </c>
      <c r="D2951" s="114">
        <f t="shared" si="57"/>
        <v>0.18205882352941177</v>
      </c>
      <c r="E2951" s="1">
        <v>0.44968529411764713</v>
      </c>
      <c r="F2951" s="23">
        <v>1238</v>
      </c>
      <c r="G2951" s="89">
        <v>42529</v>
      </c>
      <c r="H2951" s="3" t="s">
        <v>2838</v>
      </c>
      <c r="I2951" s="4"/>
    </row>
    <row r="2952" spans="1:9" ht="30">
      <c r="A2952" s="6">
        <v>2950</v>
      </c>
      <c r="B2952" s="100" t="s">
        <v>2879</v>
      </c>
      <c r="C2952" s="25" t="str">
        <f>IF(D2952=2,"NO","YES")</f>
        <v>YES</v>
      </c>
      <c r="D2952" s="114">
        <f t="shared" si="57"/>
        <v>1.4851470588235294</v>
      </c>
      <c r="E2952" s="1">
        <v>3.6683132352941179</v>
      </c>
      <c r="F2952" s="23">
        <v>10099</v>
      </c>
      <c r="G2952" s="89">
        <v>42529</v>
      </c>
      <c r="H2952" s="3" t="s">
        <v>2838</v>
      </c>
      <c r="I2952" s="4"/>
    </row>
    <row r="2953" spans="1:9" ht="30">
      <c r="A2953" s="6">
        <v>2951</v>
      </c>
      <c r="B2953" s="100" t="s">
        <v>2880</v>
      </c>
      <c r="C2953" s="25" t="str">
        <f>IF(D2953=2,"NO","YES")</f>
        <v>YES</v>
      </c>
      <c r="D2953" s="114">
        <f t="shared" si="57"/>
        <v>0.63941176470588235</v>
      </c>
      <c r="E2953" s="1">
        <v>1.5793470588235294</v>
      </c>
      <c r="F2953" s="23">
        <v>4348</v>
      </c>
      <c r="G2953" s="89">
        <v>42529</v>
      </c>
      <c r="H2953" s="3" t="s">
        <v>2838</v>
      </c>
      <c r="I2953" s="4"/>
    </row>
    <row r="2954" spans="1:9" ht="45">
      <c r="A2954" s="6">
        <v>2952</v>
      </c>
      <c r="B2954" s="100" t="s">
        <v>2881</v>
      </c>
      <c r="C2954" s="25" t="str">
        <f>IF(D2954=2,"NO","YES")</f>
        <v>YES</v>
      </c>
      <c r="D2954" s="114">
        <f t="shared" si="57"/>
        <v>0.62720588235294117</v>
      </c>
      <c r="E2954" s="1">
        <v>1.5491985294117647</v>
      </c>
      <c r="F2954" s="23">
        <v>4265</v>
      </c>
      <c r="G2954" s="89">
        <v>42529</v>
      </c>
      <c r="H2954" s="3" t="s">
        <v>2838</v>
      </c>
      <c r="I2954" s="4"/>
    </row>
    <row r="2955" spans="1:9" ht="30">
      <c r="A2955" s="6">
        <v>2953</v>
      </c>
      <c r="B2955" s="100" t="s">
        <v>2882</v>
      </c>
      <c r="C2955" s="25" t="str">
        <f>IF(D2955=2,"NO","YES")</f>
        <v>YES</v>
      </c>
      <c r="D2955" s="114">
        <f t="shared" si="57"/>
        <v>0.22661764705882353</v>
      </c>
      <c r="E2955" s="1">
        <v>0.55974558823529419</v>
      </c>
      <c r="F2955" s="23">
        <v>1541</v>
      </c>
      <c r="G2955" s="89">
        <v>42529</v>
      </c>
      <c r="H2955" s="3" t="s">
        <v>2838</v>
      </c>
      <c r="I2955" s="4"/>
    </row>
    <row r="2956" spans="1:9" ht="45">
      <c r="A2956" s="6">
        <v>2954</v>
      </c>
      <c r="B2956" s="100" t="s">
        <v>2883</v>
      </c>
      <c r="C2956" s="25" t="str">
        <f>IF(D2956=2,"NO","YES")</f>
        <v>YES</v>
      </c>
      <c r="D2956" s="114">
        <f t="shared" si="57"/>
        <v>1.4851470588235294</v>
      </c>
      <c r="E2956" s="1">
        <v>3.6683132352941179</v>
      </c>
      <c r="F2956" s="23">
        <v>10099</v>
      </c>
      <c r="G2956" s="89">
        <v>42529</v>
      </c>
      <c r="H2956" s="3" t="s">
        <v>2838</v>
      </c>
      <c r="I2956" s="4"/>
    </row>
    <row r="2957" spans="1:9" ht="45">
      <c r="A2957" s="6">
        <v>2955</v>
      </c>
      <c r="B2957" s="100" t="s">
        <v>2884</v>
      </c>
      <c r="C2957" s="25" t="str">
        <f>IF(D2957=2,"NO","YES")</f>
        <v>YES</v>
      </c>
      <c r="D2957" s="114">
        <f t="shared" si="57"/>
        <v>1.5175000000000001</v>
      </c>
      <c r="E2957" s="1">
        <v>3.7482250000000006</v>
      </c>
      <c r="F2957" s="23">
        <v>10319</v>
      </c>
      <c r="G2957" s="89">
        <v>42529</v>
      </c>
      <c r="H2957" s="3" t="s">
        <v>2838</v>
      </c>
      <c r="I2957" s="4"/>
    </row>
    <row r="2958" spans="1:9" ht="45">
      <c r="A2958" s="6">
        <v>2956</v>
      </c>
      <c r="B2958" s="100" t="s">
        <v>2885</v>
      </c>
      <c r="C2958" s="25" t="str">
        <f>IF(D2958=2,"NO","YES")</f>
        <v>YES</v>
      </c>
      <c r="D2958" s="114">
        <f t="shared" si="57"/>
        <v>0.62720588235294117</v>
      </c>
      <c r="E2958" s="1">
        <v>1.5491985294117647</v>
      </c>
      <c r="F2958" s="23">
        <v>4265</v>
      </c>
      <c r="G2958" s="89">
        <v>42529</v>
      </c>
      <c r="H2958" s="3" t="s">
        <v>2838</v>
      </c>
      <c r="I2958" s="4"/>
    </row>
    <row r="2959" spans="1:9" ht="45">
      <c r="A2959" s="6">
        <v>2957</v>
      </c>
      <c r="B2959" s="100" t="s">
        <v>2886</v>
      </c>
      <c r="C2959" s="25" t="str">
        <f>IF(D2959=2,"NO","YES")</f>
        <v>YES</v>
      </c>
      <c r="D2959" s="114">
        <f t="shared" si="57"/>
        <v>0.27926470588235291</v>
      </c>
      <c r="E2959" s="1">
        <v>0.6897838235294117</v>
      </c>
      <c r="F2959" s="23">
        <v>1899</v>
      </c>
      <c r="G2959" s="89">
        <v>42529</v>
      </c>
      <c r="H2959" s="3" t="s">
        <v>2838</v>
      </c>
      <c r="I2959" s="4"/>
    </row>
    <row r="2960" spans="1:9" ht="45">
      <c r="A2960" s="6">
        <v>2958</v>
      </c>
      <c r="B2960" s="100" t="s">
        <v>2887</v>
      </c>
      <c r="C2960" s="25" t="str">
        <f>IF(D2960=2,"NO","YES")</f>
        <v>YES</v>
      </c>
      <c r="D2960" s="114">
        <f t="shared" si="57"/>
        <v>0.76088235294117645</v>
      </c>
      <c r="E2960" s="1">
        <v>1.879379411764706</v>
      </c>
      <c r="F2960" s="23">
        <v>5174</v>
      </c>
      <c r="G2960" s="89">
        <v>42529</v>
      </c>
      <c r="H2960" s="3" t="s">
        <v>2838</v>
      </c>
      <c r="I2960" s="4"/>
    </row>
    <row r="2961" spans="1:9" ht="45">
      <c r="A2961" s="6">
        <v>2959</v>
      </c>
      <c r="B2961" s="100" t="s">
        <v>2888</v>
      </c>
      <c r="C2961" s="25" t="str">
        <f>IF(D2961=2,"NO","YES")</f>
        <v>YES</v>
      </c>
      <c r="D2961" s="114">
        <f t="shared" si="57"/>
        <v>0.46544117647058825</v>
      </c>
      <c r="E2961" s="1">
        <v>1.1496397058823531</v>
      </c>
      <c r="F2961" s="23">
        <v>3165</v>
      </c>
      <c r="G2961" s="89">
        <v>42529</v>
      </c>
      <c r="H2961" s="3" t="s">
        <v>2838</v>
      </c>
      <c r="I2961" s="4"/>
    </row>
    <row r="2962" spans="1:9" ht="45">
      <c r="A2962" s="6">
        <v>2960</v>
      </c>
      <c r="B2962" s="100" t="s">
        <v>2889</v>
      </c>
      <c r="C2962" s="25" t="str">
        <f>IF(D2962=2,"NO","YES")</f>
        <v>YES</v>
      </c>
      <c r="D2962" s="114">
        <f t="shared" si="57"/>
        <v>0.34808823529411764</v>
      </c>
      <c r="E2962" s="1">
        <v>0.85977794117647066</v>
      </c>
      <c r="F2962" s="23">
        <v>2367</v>
      </c>
      <c r="G2962" s="89">
        <v>42529</v>
      </c>
      <c r="H2962" s="3" t="s">
        <v>2838</v>
      </c>
      <c r="I2962" s="4"/>
    </row>
    <row r="2963" spans="1:9" ht="45">
      <c r="A2963" s="6">
        <v>2961</v>
      </c>
      <c r="B2963" s="100" t="s">
        <v>2890</v>
      </c>
      <c r="C2963" s="25" t="str">
        <f>IF(D2963=2,"NO","YES")</f>
        <v>YES</v>
      </c>
      <c r="D2963" s="114">
        <f t="shared" si="57"/>
        <v>0.62720588235294117</v>
      </c>
      <c r="E2963" s="1">
        <v>1.5491985294117647</v>
      </c>
      <c r="F2963" s="23">
        <v>4265</v>
      </c>
      <c r="G2963" s="89">
        <v>42529</v>
      </c>
      <c r="H2963" s="3" t="s">
        <v>2838</v>
      </c>
      <c r="I2963" s="4"/>
    </row>
    <row r="2964" spans="1:9" ht="45">
      <c r="A2964" s="6">
        <v>2962</v>
      </c>
      <c r="B2964" s="100" t="s">
        <v>2891</v>
      </c>
      <c r="C2964" s="25" t="str">
        <f>IF(D2964=2,"NO","YES")</f>
        <v>YES</v>
      </c>
      <c r="D2964" s="114">
        <f t="shared" si="57"/>
        <v>0.63132352941176473</v>
      </c>
      <c r="E2964" s="1">
        <v>1.559369117647059</v>
      </c>
      <c r="F2964" s="23">
        <v>4293</v>
      </c>
      <c r="G2964" s="89">
        <v>42529</v>
      </c>
      <c r="H2964" s="3" t="s">
        <v>2838</v>
      </c>
      <c r="I2964" s="4"/>
    </row>
    <row r="2965" spans="1:9" ht="45">
      <c r="A2965" s="6">
        <v>2963</v>
      </c>
      <c r="B2965" s="100" t="s">
        <v>2892</v>
      </c>
      <c r="C2965" s="25" t="str">
        <f>IF(D2965=2,"NO","YES")</f>
        <v>YES</v>
      </c>
      <c r="D2965" s="114">
        <f t="shared" si="57"/>
        <v>0.63132352941176473</v>
      </c>
      <c r="E2965" s="1">
        <v>1.559369117647059</v>
      </c>
      <c r="F2965" s="23">
        <v>4293</v>
      </c>
      <c r="G2965" s="89">
        <v>42529</v>
      </c>
      <c r="H2965" s="3" t="s">
        <v>2838</v>
      </c>
      <c r="I2965" s="4"/>
    </row>
    <row r="2966" spans="1:9" ht="45">
      <c r="A2966" s="6">
        <v>2964</v>
      </c>
      <c r="B2966" s="100" t="s">
        <v>2893</v>
      </c>
      <c r="C2966" s="25" t="str">
        <f>IF(D2966=2,"NO","YES")</f>
        <v>YES</v>
      </c>
      <c r="D2966" s="114">
        <f t="shared" si="57"/>
        <v>0.94691176470588234</v>
      </c>
      <c r="E2966" s="1">
        <v>2.3388720588235294</v>
      </c>
      <c r="F2966" s="23">
        <v>6439</v>
      </c>
      <c r="G2966" s="89">
        <v>42529</v>
      </c>
      <c r="H2966" s="3" t="s">
        <v>2838</v>
      </c>
      <c r="I2966" s="4"/>
    </row>
    <row r="2967" spans="1:9" ht="45">
      <c r="A2967" s="6">
        <v>2965</v>
      </c>
      <c r="B2967" s="100" t="s">
        <v>2894</v>
      </c>
      <c r="C2967" s="25" t="str">
        <f>IF(D2967=2,"NO","YES")</f>
        <v>YES</v>
      </c>
      <c r="D2967" s="114">
        <f t="shared" si="57"/>
        <v>1.9464705882352942</v>
      </c>
      <c r="E2967" s="1">
        <v>4.8077823529411772</v>
      </c>
      <c r="F2967" s="23">
        <v>13236</v>
      </c>
      <c r="G2967" s="89">
        <v>42529</v>
      </c>
      <c r="H2967" s="3" t="s">
        <v>2838</v>
      </c>
      <c r="I2967" s="4"/>
    </row>
    <row r="2968" spans="1:9" ht="45">
      <c r="A2968" s="6">
        <v>2966</v>
      </c>
      <c r="B2968" s="100" t="s">
        <v>2895</v>
      </c>
      <c r="C2968" s="25" t="str">
        <f>IF(D2968=2,"NO","YES")</f>
        <v>YES</v>
      </c>
      <c r="D2968" s="114">
        <f t="shared" si="57"/>
        <v>0.86602941176470594</v>
      </c>
      <c r="E2968" s="1">
        <v>2.1390926470588236</v>
      </c>
      <c r="F2968" s="23">
        <v>5889</v>
      </c>
      <c r="G2968" s="89">
        <v>42529</v>
      </c>
      <c r="H2968" s="3" t="s">
        <v>2838</v>
      </c>
      <c r="I2968" s="4"/>
    </row>
    <row r="2969" spans="1:9" ht="45">
      <c r="A2969" s="6">
        <v>2967</v>
      </c>
      <c r="B2969" s="100" t="s">
        <v>2896</v>
      </c>
      <c r="C2969" s="25" t="str">
        <f>IF(D2969=2,"NO","YES")</f>
        <v>YES</v>
      </c>
      <c r="D2969" s="114">
        <f t="shared" si="57"/>
        <v>1.4164705882352941</v>
      </c>
      <c r="E2969" s="1">
        <v>3.4986823529411768</v>
      </c>
      <c r="F2969" s="23">
        <v>9632</v>
      </c>
      <c r="G2969" s="89">
        <v>42529</v>
      </c>
      <c r="H2969" s="3" t="s">
        <v>2838</v>
      </c>
      <c r="I2969" s="4"/>
    </row>
    <row r="2970" spans="1:9" ht="45">
      <c r="A2970" s="6">
        <v>2968</v>
      </c>
      <c r="B2970" s="100" t="s">
        <v>2897</v>
      </c>
      <c r="C2970" s="25" t="str">
        <f>IF(D2970=2,"NO","YES")</f>
        <v>YES</v>
      </c>
      <c r="D2970" s="114">
        <f t="shared" si="57"/>
        <v>0.62720588235294117</v>
      </c>
      <c r="E2970" s="1">
        <v>1.5491985294117647</v>
      </c>
      <c r="F2970" s="23">
        <v>4265</v>
      </c>
      <c r="G2970" s="89">
        <v>42529</v>
      </c>
      <c r="H2970" s="3" t="s">
        <v>2838</v>
      </c>
      <c r="I2970" s="4"/>
    </row>
    <row r="2971" spans="1:9" ht="45">
      <c r="A2971" s="6">
        <v>2969</v>
      </c>
      <c r="B2971" s="100" t="s">
        <v>2898</v>
      </c>
      <c r="C2971" s="25" t="str">
        <f>IF(D2971=2,"NO","YES")</f>
        <v>YES</v>
      </c>
      <c r="D2971" s="114">
        <f t="shared" si="57"/>
        <v>0.83764705882352941</v>
      </c>
      <c r="E2971" s="1">
        <v>2.068988235294118</v>
      </c>
      <c r="F2971" s="23">
        <v>5696</v>
      </c>
      <c r="G2971" s="89">
        <v>42529</v>
      </c>
      <c r="H2971" s="3" t="s">
        <v>2838</v>
      </c>
      <c r="I2971" s="4"/>
    </row>
    <row r="2972" spans="1:9" ht="45">
      <c r="A2972" s="6">
        <v>2970</v>
      </c>
      <c r="B2972" s="100" t="s">
        <v>2899</v>
      </c>
      <c r="C2972" s="25" t="str">
        <f>IF(D2972=2,"NO","YES")</f>
        <v>YES</v>
      </c>
      <c r="D2972" s="114">
        <f t="shared" si="57"/>
        <v>0.51397058823529407</v>
      </c>
      <c r="E2972" s="1">
        <v>1.2695073529411764</v>
      </c>
      <c r="F2972" s="23">
        <v>3495</v>
      </c>
      <c r="G2972" s="89">
        <v>42529</v>
      </c>
      <c r="H2972" s="3" t="s">
        <v>2838</v>
      </c>
      <c r="I2972" s="4"/>
    </row>
    <row r="2973" spans="1:9" ht="45">
      <c r="A2973" s="6">
        <v>2971</v>
      </c>
      <c r="B2973" s="100" t="s">
        <v>2900</v>
      </c>
      <c r="C2973" s="25" t="str">
        <f>IF(D2973=2,"NO","YES")</f>
        <v>YES</v>
      </c>
      <c r="D2973" s="114">
        <f t="shared" si="57"/>
        <v>0.63132352941176473</v>
      </c>
      <c r="E2973" s="1">
        <v>1.559369117647059</v>
      </c>
      <c r="F2973" s="23">
        <v>4293</v>
      </c>
      <c r="G2973" s="89">
        <v>42529</v>
      </c>
      <c r="H2973" s="3" t="s">
        <v>2838</v>
      </c>
      <c r="I2973" s="4"/>
    </row>
    <row r="2974" spans="1:9" ht="45">
      <c r="A2974" s="6">
        <v>2972</v>
      </c>
      <c r="B2974" s="100" t="s">
        <v>2901</v>
      </c>
      <c r="C2974" s="25" t="str">
        <f>IF(D2974=2,"NO","YES")</f>
        <v>YES</v>
      </c>
      <c r="D2974" s="114">
        <f t="shared" si="57"/>
        <v>0.64338235294117652</v>
      </c>
      <c r="E2974" s="1">
        <v>1.5891544117647061</v>
      </c>
      <c r="F2974" s="23">
        <v>4375</v>
      </c>
      <c r="G2974" s="89">
        <v>42529</v>
      </c>
      <c r="H2974" s="3" t="s">
        <v>2838</v>
      </c>
      <c r="I2974" s="4"/>
    </row>
    <row r="2975" spans="1:9" ht="45">
      <c r="A2975" s="6">
        <v>2973</v>
      </c>
      <c r="B2975" s="100" t="s">
        <v>2902</v>
      </c>
      <c r="C2975" s="25" t="str">
        <f>IF(D2975=2,"NO","YES")</f>
        <v>YES</v>
      </c>
      <c r="D2975" s="114">
        <f t="shared" si="57"/>
        <v>1.4730882352941177</v>
      </c>
      <c r="E2975" s="1">
        <v>3.6385279411764708</v>
      </c>
      <c r="F2975" s="23">
        <v>10017</v>
      </c>
      <c r="G2975" s="89">
        <v>42529</v>
      </c>
      <c r="H2975" s="3" t="s">
        <v>2838</v>
      </c>
      <c r="I2975" s="4"/>
    </row>
    <row r="2976" spans="1:9" ht="45">
      <c r="A2976" s="6">
        <v>2974</v>
      </c>
      <c r="B2976" s="100" t="s">
        <v>2903</v>
      </c>
      <c r="C2976" s="25" t="str">
        <f>IF(D2976=2,"NO","YES")</f>
        <v>YES</v>
      </c>
      <c r="D2976" s="114">
        <f t="shared" si="57"/>
        <v>0.94294117647058828</v>
      </c>
      <c r="E2976" s="1">
        <v>2.3290647058823533</v>
      </c>
      <c r="F2976" s="23">
        <v>6412</v>
      </c>
      <c r="G2976" s="89">
        <v>42529</v>
      </c>
      <c r="H2976" s="3" t="s">
        <v>2838</v>
      </c>
      <c r="I2976" s="4"/>
    </row>
    <row r="2977" spans="1:9" ht="45">
      <c r="A2977" s="6">
        <v>2975</v>
      </c>
      <c r="B2977" s="100" t="s">
        <v>2904</v>
      </c>
      <c r="C2977" s="25" t="str">
        <f>IF(D2977=2,"NO","YES")</f>
        <v>YES</v>
      </c>
      <c r="D2977" s="114">
        <f t="shared" si="57"/>
        <v>0.76897058823529407</v>
      </c>
      <c r="E2977" s="1">
        <v>1.8993573529411765</v>
      </c>
      <c r="F2977" s="23">
        <v>5229</v>
      </c>
      <c r="G2977" s="89">
        <v>42529</v>
      </c>
      <c r="H2977" s="3" t="s">
        <v>2838</v>
      </c>
      <c r="I2977" s="4"/>
    </row>
    <row r="2978" spans="1:9" ht="45">
      <c r="A2978" s="6">
        <v>2976</v>
      </c>
      <c r="B2978" s="100" t="s">
        <v>2905</v>
      </c>
      <c r="C2978" s="25" t="str">
        <f>IF(D2978=2,"NO","YES")</f>
        <v>YES</v>
      </c>
      <c r="D2978" s="114">
        <f t="shared" si="57"/>
        <v>0.6029411764705882</v>
      </c>
      <c r="E2978" s="1">
        <v>1.4892647058823529</v>
      </c>
      <c r="F2978" s="23">
        <v>4100</v>
      </c>
      <c r="G2978" s="89">
        <v>42529</v>
      </c>
      <c r="H2978" s="3" t="s">
        <v>2838</v>
      </c>
      <c r="I2978" s="4"/>
    </row>
    <row r="2979" spans="1:9" ht="45">
      <c r="A2979" s="6">
        <v>2977</v>
      </c>
      <c r="B2979" s="100" t="s">
        <v>2906</v>
      </c>
      <c r="C2979" s="25" t="str">
        <f>IF(D2979=2,"NO","YES")</f>
        <v>YES</v>
      </c>
      <c r="D2979" s="114">
        <f t="shared" si="57"/>
        <v>0.32367647058823529</v>
      </c>
      <c r="E2979" s="1">
        <v>0.79948088235294124</v>
      </c>
      <c r="F2979" s="23">
        <v>2201</v>
      </c>
      <c r="G2979" s="89">
        <v>42529</v>
      </c>
      <c r="H2979" s="3" t="s">
        <v>2838</v>
      </c>
      <c r="I2979" s="4"/>
    </row>
    <row r="2980" spans="1:9" ht="30">
      <c r="A2980" s="6">
        <v>2978</v>
      </c>
      <c r="B2980" s="100" t="s">
        <v>2907</v>
      </c>
      <c r="C2980" s="25" t="str">
        <f>IF(D2980=2,"NO","YES")</f>
        <v>NO</v>
      </c>
      <c r="D2980" s="114">
        <f t="shared" si="57"/>
        <v>2</v>
      </c>
      <c r="E2980" s="1">
        <v>4.9400000000000004</v>
      </c>
      <c r="F2980" s="23">
        <v>13600</v>
      </c>
      <c r="G2980" s="89">
        <v>42529</v>
      </c>
      <c r="H2980" s="3" t="s">
        <v>2838</v>
      </c>
      <c r="I2980" s="4"/>
    </row>
    <row r="2981" spans="1:9" ht="45">
      <c r="A2981" s="6">
        <v>2979</v>
      </c>
      <c r="B2981" s="100" t="s">
        <v>2908</v>
      </c>
      <c r="C2981" s="25" t="str">
        <f>IF(D2981=2,"NO","YES")</f>
        <v>YES</v>
      </c>
      <c r="D2981" s="114">
        <f t="shared" si="57"/>
        <v>0.40867647058823531</v>
      </c>
      <c r="E2981" s="1">
        <v>1.0094308823529412</v>
      </c>
      <c r="F2981" s="23">
        <v>2779</v>
      </c>
      <c r="G2981" s="89">
        <v>42529</v>
      </c>
      <c r="H2981" s="3" t="s">
        <v>2838</v>
      </c>
      <c r="I2981" s="4"/>
    </row>
    <row r="2982" spans="1:9" ht="45">
      <c r="A2982" s="6">
        <v>2980</v>
      </c>
      <c r="B2982" s="100" t="s">
        <v>2909</v>
      </c>
      <c r="C2982" s="25" t="str">
        <f>IF(D2982=2,"NO","YES")</f>
        <v>YES</v>
      </c>
      <c r="D2982" s="114">
        <f t="shared" si="57"/>
        <v>0.2913235294117647</v>
      </c>
      <c r="E2982" s="1">
        <v>0.71956911764705889</v>
      </c>
      <c r="F2982" s="23">
        <v>1981</v>
      </c>
      <c r="G2982" s="89">
        <v>42529</v>
      </c>
      <c r="H2982" s="3" t="s">
        <v>2838</v>
      </c>
      <c r="I2982" s="4"/>
    </row>
    <row r="2983" spans="1:9" ht="30">
      <c r="A2983" s="6">
        <v>2981</v>
      </c>
      <c r="B2983" s="100" t="s">
        <v>2910</v>
      </c>
      <c r="C2983" s="25" t="str">
        <f>IF(D2983=2,"NO","YES")</f>
        <v>YES</v>
      </c>
      <c r="D2983" s="114">
        <f t="shared" si="57"/>
        <v>1.2261764705882352</v>
      </c>
      <c r="E2983" s="1">
        <v>3.028655882352941</v>
      </c>
      <c r="F2983" s="23">
        <v>8338</v>
      </c>
      <c r="G2983" s="89">
        <v>42529</v>
      </c>
      <c r="H2983" s="3" t="s">
        <v>2838</v>
      </c>
      <c r="I2983" s="4"/>
    </row>
    <row r="2984" spans="1:9" ht="45">
      <c r="A2984" s="6">
        <v>2982</v>
      </c>
      <c r="B2984" s="100" t="s">
        <v>2911</v>
      </c>
      <c r="C2984" s="25" t="str">
        <f>IF(D2984=2,"NO","YES")</f>
        <v>YES</v>
      </c>
      <c r="D2984" s="114">
        <f t="shared" si="57"/>
        <v>0.32367647058823529</v>
      </c>
      <c r="E2984" s="1">
        <v>0.79948088235294124</v>
      </c>
      <c r="F2984" s="23">
        <v>2201</v>
      </c>
      <c r="G2984" s="89">
        <v>42529</v>
      </c>
      <c r="H2984" s="3" t="s">
        <v>2838</v>
      </c>
      <c r="I2984" s="4"/>
    </row>
    <row r="2985" spans="1:9" ht="45">
      <c r="A2985" s="6">
        <v>2983</v>
      </c>
      <c r="B2985" s="100" t="s">
        <v>2912</v>
      </c>
      <c r="C2985" s="25" t="str">
        <f>IF(D2985=2,"NO","YES")</f>
        <v>YES</v>
      </c>
      <c r="D2985" s="114">
        <f t="shared" si="57"/>
        <v>1.3677941176470587</v>
      </c>
      <c r="E2985" s="1">
        <v>3.3784514705882351</v>
      </c>
      <c r="F2985" s="23">
        <v>9301</v>
      </c>
      <c r="G2985" s="89">
        <v>42529</v>
      </c>
      <c r="H2985" s="3" t="s">
        <v>2838</v>
      </c>
      <c r="I2985" s="4"/>
    </row>
    <row r="2986" spans="1:9" ht="30">
      <c r="A2986" s="6">
        <v>2984</v>
      </c>
      <c r="B2986" s="100" t="s">
        <v>2913</v>
      </c>
      <c r="C2986" s="25" t="str">
        <f>IF(D2986=2,"NO","YES")</f>
        <v>YES</v>
      </c>
      <c r="D2986" s="114">
        <f t="shared" si="57"/>
        <v>0.96308823529411769</v>
      </c>
      <c r="E2986" s="1">
        <v>2.3788279411764708</v>
      </c>
      <c r="F2986" s="23">
        <v>6549</v>
      </c>
      <c r="G2986" s="89">
        <v>42529</v>
      </c>
      <c r="H2986" s="3" t="s">
        <v>2838</v>
      </c>
      <c r="I2986" s="4"/>
    </row>
    <row r="2987" spans="1:9" ht="45">
      <c r="A2987" s="6">
        <v>2985</v>
      </c>
      <c r="B2987" s="100" t="s">
        <v>2914</v>
      </c>
      <c r="C2987" s="25" t="str">
        <f>IF(D2987=2,"NO","YES")</f>
        <v>NO</v>
      </c>
      <c r="D2987" s="114">
        <f t="shared" si="57"/>
        <v>2</v>
      </c>
      <c r="E2987" s="1">
        <v>4.9400000000000004</v>
      </c>
      <c r="F2987" s="23">
        <v>13600</v>
      </c>
      <c r="G2987" s="89">
        <v>42529</v>
      </c>
      <c r="H2987" s="3" t="s">
        <v>2838</v>
      </c>
      <c r="I2987" s="4"/>
    </row>
    <row r="2988" spans="1:9" ht="45">
      <c r="A2988" s="6">
        <v>2986</v>
      </c>
      <c r="B2988" s="100" t="s">
        <v>2915</v>
      </c>
      <c r="C2988" s="25" t="str">
        <f>IF(D2988=2,"NO","YES")</f>
        <v>YES</v>
      </c>
      <c r="D2988" s="114">
        <f t="shared" si="57"/>
        <v>0.41676470588235293</v>
      </c>
      <c r="E2988" s="1">
        <v>1.0294088235294119</v>
      </c>
      <c r="F2988" s="23">
        <v>2834</v>
      </c>
      <c r="G2988" s="89">
        <v>42529</v>
      </c>
      <c r="H2988" s="3" t="s">
        <v>2838</v>
      </c>
      <c r="I2988" s="4"/>
    </row>
    <row r="2989" spans="1:9" ht="45">
      <c r="A2989" s="6">
        <v>2987</v>
      </c>
      <c r="B2989" s="100" t="s">
        <v>2916</v>
      </c>
      <c r="C2989" s="25" t="str">
        <f>IF(D2989=2,"NO","YES")</f>
        <v>YES</v>
      </c>
      <c r="D2989" s="114">
        <f t="shared" si="57"/>
        <v>0.93882352941176472</v>
      </c>
      <c r="E2989" s="1">
        <v>2.318894117647059</v>
      </c>
      <c r="F2989" s="23">
        <v>6384</v>
      </c>
      <c r="G2989" s="89">
        <v>42529</v>
      </c>
      <c r="H2989" s="3" t="s">
        <v>2838</v>
      </c>
      <c r="I2989" s="4"/>
    </row>
    <row r="2990" spans="1:9" ht="45">
      <c r="A2990" s="6">
        <v>2988</v>
      </c>
      <c r="B2990" s="100" t="s">
        <v>2917</v>
      </c>
      <c r="C2990" s="25" t="str">
        <f>IF(D2990=2,"NO","YES")</f>
        <v>YES</v>
      </c>
      <c r="D2990" s="114">
        <f t="shared" si="57"/>
        <v>1.3233823529411766</v>
      </c>
      <c r="E2990" s="1">
        <v>3.2687544117647063</v>
      </c>
      <c r="F2990" s="23">
        <v>8999</v>
      </c>
      <c r="G2990" s="89">
        <v>42529</v>
      </c>
      <c r="H2990" s="3" t="s">
        <v>2838</v>
      </c>
      <c r="I2990" s="4"/>
    </row>
    <row r="2991" spans="1:9" ht="45">
      <c r="A2991" s="6">
        <v>2989</v>
      </c>
      <c r="B2991" s="100" t="s">
        <v>2918</v>
      </c>
      <c r="C2991" s="25" t="str">
        <f>IF(D2991=2,"NO","YES")</f>
        <v>YES</v>
      </c>
      <c r="D2991" s="114">
        <f t="shared" si="57"/>
        <v>0.96720588235294114</v>
      </c>
      <c r="E2991" s="1">
        <v>2.3889985294117646</v>
      </c>
      <c r="F2991" s="23">
        <v>6577</v>
      </c>
      <c r="G2991" s="89">
        <v>42529</v>
      </c>
      <c r="H2991" s="3" t="s">
        <v>2838</v>
      </c>
      <c r="I2991" s="4"/>
    </row>
    <row r="2992" spans="1:9" ht="45">
      <c r="A2992" s="6">
        <v>2990</v>
      </c>
      <c r="B2992" s="100" t="s">
        <v>2919</v>
      </c>
      <c r="C2992" s="25" t="str">
        <f>IF(D2992=2,"NO","YES")</f>
        <v>YES</v>
      </c>
      <c r="D2992" s="114">
        <f t="shared" si="57"/>
        <v>0.21852941176470589</v>
      </c>
      <c r="E2992" s="1">
        <v>0.53976764705882363</v>
      </c>
      <c r="F2992" s="23">
        <v>1486</v>
      </c>
      <c r="G2992" s="89">
        <v>42529</v>
      </c>
      <c r="H2992" s="3" t="s">
        <v>2838</v>
      </c>
      <c r="I2992" s="4"/>
    </row>
    <row r="2993" spans="1:9" ht="45">
      <c r="A2993" s="6">
        <v>2991</v>
      </c>
      <c r="B2993" s="28" t="s">
        <v>2920</v>
      </c>
      <c r="C2993" s="25" t="str">
        <f>IF(D2993=2,"NO","YES")</f>
        <v>NO</v>
      </c>
      <c r="D2993" s="29">
        <f t="shared" si="57"/>
        <v>2</v>
      </c>
      <c r="E2993" s="1">
        <v>4.9400000000000004</v>
      </c>
      <c r="F2993" s="30">
        <v>13600</v>
      </c>
      <c r="G2993" s="109">
        <v>42656</v>
      </c>
      <c r="H2993" s="3" t="s">
        <v>2838</v>
      </c>
      <c r="I2993" s="4"/>
    </row>
    <row r="2994" spans="1:9" ht="45">
      <c r="A2994" s="6">
        <v>2992</v>
      </c>
      <c r="B2994" s="115" t="s">
        <v>2921</v>
      </c>
      <c r="C2994" s="25" t="str">
        <f>IF(D2994=2,"NO","YES")</f>
        <v>NO</v>
      </c>
      <c r="D2994" s="29">
        <f t="shared" si="57"/>
        <v>2</v>
      </c>
      <c r="E2994" s="1">
        <v>4.9400000000000004</v>
      </c>
      <c r="F2994" s="15">
        <v>13600</v>
      </c>
      <c r="G2994" s="109">
        <v>42656</v>
      </c>
      <c r="H2994" s="3" t="s">
        <v>2838</v>
      </c>
      <c r="I2994" s="4"/>
    </row>
    <row r="2995" spans="1:9" ht="30">
      <c r="A2995" s="6">
        <v>2993</v>
      </c>
      <c r="B2995" s="28" t="s">
        <v>2922</v>
      </c>
      <c r="C2995" s="25" t="str">
        <f>IF(D2995=2,"NO","YES")</f>
        <v>YES</v>
      </c>
      <c r="D2995" s="116">
        <f t="shared" si="57"/>
        <v>1.8939705882352942</v>
      </c>
      <c r="E2995" s="1">
        <v>4.6781073529411774</v>
      </c>
      <c r="F2995" s="30">
        <v>12879</v>
      </c>
      <c r="G2995" s="109">
        <v>42656</v>
      </c>
      <c r="H2995" s="3" t="s">
        <v>2838</v>
      </c>
      <c r="I2995" s="4"/>
    </row>
    <row r="2996" spans="1:9" ht="45">
      <c r="A2996" s="6">
        <v>2994</v>
      </c>
      <c r="B2996" s="28" t="s">
        <v>2404</v>
      </c>
      <c r="C2996" s="25" t="str">
        <f>IF(D2996=2,"NO","YES")</f>
        <v>YES</v>
      </c>
      <c r="D2996" s="116">
        <f t="shared" si="57"/>
        <v>1.7320588235294119</v>
      </c>
      <c r="E2996" s="1">
        <v>4.2781852941176473</v>
      </c>
      <c r="F2996" s="30">
        <v>11778</v>
      </c>
      <c r="G2996" s="109">
        <v>42656</v>
      </c>
      <c r="H2996" s="3" t="s">
        <v>2838</v>
      </c>
      <c r="I2996" s="4"/>
    </row>
    <row r="2997" spans="1:9" ht="45">
      <c r="A2997" s="6">
        <v>2995</v>
      </c>
      <c r="B2997" s="28" t="s">
        <v>2923</v>
      </c>
      <c r="C2997" s="25" t="str">
        <f>IF(D2997=2,"NO","YES")</f>
        <v>YES</v>
      </c>
      <c r="D2997" s="116">
        <f t="shared" ref="D2997:D3010" si="58">F2997/6800</f>
        <v>1.3233823529411766</v>
      </c>
      <c r="E2997" s="1">
        <v>3.2687544117647063</v>
      </c>
      <c r="F2997" s="30">
        <v>8999</v>
      </c>
      <c r="G2997" s="109">
        <v>42656</v>
      </c>
      <c r="H2997" s="3" t="s">
        <v>2838</v>
      </c>
      <c r="I2997" s="4"/>
    </row>
    <row r="2998" spans="1:9" ht="45">
      <c r="A2998" s="6">
        <v>2996</v>
      </c>
      <c r="B2998" s="28" t="s">
        <v>2924</v>
      </c>
      <c r="C2998" s="25" t="str">
        <f>IF(D2998=2,"NO","YES")</f>
        <v>YES</v>
      </c>
      <c r="D2998" s="116">
        <f t="shared" si="58"/>
        <v>0.64749999999999996</v>
      </c>
      <c r="E2998" s="1">
        <v>1.5993250000000001</v>
      </c>
      <c r="F2998" s="11">
        <v>4403</v>
      </c>
      <c r="G2998" s="109">
        <v>42656</v>
      </c>
      <c r="H2998" s="3" t="s">
        <v>2838</v>
      </c>
      <c r="I2998" s="4"/>
    </row>
    <row r="2999" spans="1:9" ht="45">
      <c r="A2999" s="6">
        <v>2997</v>
      </c>
      <c r="B2999" s="28" t="s">
        <v>2925</v>
      </c>
      <c r="C2999" s="25" t="str">
        <f>IF(D2999=2,"NO","YES")</f>
        <v>YES</v>
      </c>
      <c r="D2999" s="85">
        <f t="shared" si="58"/>
        <v>0.57470588235294118</v>
      </c>
      <c r="E2999" s="1">
        <v>1.4195235294117647</v>
      </c>
      <c r="F2999" s="30">
        <v>3908</v>
      </c>
      <c r="G2999" s="109">
        <v>42656</v>
      </c>
      <c r="H2999" s="3" t="s">
        <v>2838</v>
      </c>
      <c r="I2999" s="4"/>
    </row>
    <row r="3000" spans="1:9" ht="30">
      <c r="A3000" s="6">
        <v>2998</v>
      </c>
      <c r="B3000" s="28" t="s">
        <v>2926</v>
      </c>
      <c r="C3000" s="25" t="str">
        <f>IF(D3000=2,"NO","YES")</f>
        <v>YES</v>
      </c>
      <c r="D3000" s="85">
        <f t="shared" si="58"/>
        <v>0.32367647058823529</v>
      </c>
      <c r="E3000" s="1">
        <v>0.79948088235294124</v>
      </c>
      <c r="F3000" s="30">
        <v>2201</v>
      </c>
      <c r="G3000" s="109">
        <v>42656</v>
      </c>
      <c r="H3000" s="3" t="s">
        <v>2838</v>
      </c>
      <c r="I3000" s="4"/>
    </row>
    <row r="3001" spans="1:9" ht="30">
      <c r="A3001" s="6">
        <v>2999</v>
      </c>
      <c r="B3001" s="28" t="s">
        <v>2927</v>
      </c>
      <c r="C3001" s="25" t="str">
        <f>IF(D3001=2,"NO","YES")</f>
        <v>YES</v>
      </c>
      <c r="D3001" s="85">
        <f t="shared" si="58"/>
        <v>0.22661764705882353</v>
      </c>
      <c r="E3001" s="1">
        <v>0.55974558823529419</v>
      </c>
      <c r="F3001" s="30">
        <v>1541</v>
      </c>
      <c r="G3001" s="109">
        <v>42656</v>
      </c>
      <c r="H3001" s="3" t="s">
        <v>2838</v>
      </c>
      <c r="I3001" s="4"/>
    </row>
    <row r="3002" spans="1:9">
      <c r="A3002" s="6">
        <v>3000</v>
      </c>
      <c r="B3002" s="57" t="s">
        <v>2928</v>
      </c>
      <c r="C3002" s="25" t="str">
        <f>IF(D3002=2,"NO","YES")</f>
        <v>NO</v>
      </c>
      <c r="D3002" s="58">
        <f t="shared" si="58"/>
        <v>2</v>
      </c>
      <c r="E3002" s="1">
        <v>4.9400000000000004</v>
      </c>
      <c r="F3002" s="58">
        <v>13600</v>
      </c>
      <c r="G3002" s="93">
        <v>42706</v>
      </c>
      <c r="H3002" s="3" t="s">
        <v>2838</v>
      </c>
      <c r="I3002" s="4"/>
    </row>
    <row r="3003" spans="1:9">
      <c r="A3003" s="6">
        <v>3001</v>
      </c>
      <c r="B3003" s="57" t="s">
        <v>2929</v>
      </c>
      <c r="C3003" s="25" t="str">
        <f>IF(D3003=2,"NO","YES")</f>
        <v>YES</v>
      </c>
      <c r="D3003" s="117">
        <f t="shared" si="58"/>
        <v>1.7523529411764707</v>
      </c>
      <c r="E3003" s="1">
        <v>4.3283117647058829</v>
      </c>
      <c r="F3003" s="58">
        <v>11916</v>
      </c>
      <c r="G3003" s="93">
        <v>42706</v>
      </c>
      <c r="H3003" s="3" t="s">
        <v>2838</v>
      </c>
      <c r="I3003" s="4"/>
    </row>
    <row r="3004" spans="1:9">
      <c r="A3004" s="6">
        <v>3002</v>
      </c>
      <c r="B3004" s="57" t="s">
        <v>2930</v>
      </c>
      <c r="C3004" s="25" t="str">
        <f>IF(D3004=2,"NO","YES")</f>
        <v>YES</v>
      </c>
      <c r="D3004" s="117">
        <f t="shared" si="58"/>
        <v>1.1048529411764705</v>
      </c>
      <c r="E3004" s="1">
        <v>2.7289867647058825</v>
      </c>
      <c r="F3004" s="58">
        <v>7513</v>
      </c>
      <c r="G3004" s="93">
        <v>42706</v>
      </c>
      <c r="H3004" s="3" t="s">
        <v>2838</v>
      </c>
      <c r="I3004" s="4"/>
    </row>
    <row r="3005" spans="1:9">
      <c r="A3005" s="6">
        <v>3003</v>
      </c>
      <c r="B3005" s="57" t="s">
        <v>2931</v>
      </c>
      <c r="C3005" s="25" t="str">
        <f>IF(D3005=2,"NO","YES")</f>
        <v>YES</v>
      </c>
      <c r="D3005" s="117">
        <f t="shared" si="58"/>
        <v>1.0198529411764705</v>
      </c>
      <c r="E3005" s="1">
        <v>2.5190367647058824</v>
      </c>
      <c r="F3005" s="58">
        <v>6935</v>
      </c>
      <c r="G3005" s="93">
        <v>42706</v>
      </c>
      <c r="H3005" s="3" t="s">
        <v>2838</v>
      </c>
      <c r="I3005" s="4"/>
    </row>
    <row r="3006" spans="1:9">
      <c r="A3006" s="6">
        <v>3004</v>
      </c>
      <c r="B3006" s="57" t="s">
        <v>2932</v>
      </c>
      <c r="C3006" s="25" t="str">
        <f>IF(D3006=2,"NO","YES")</f>
        <v>YES</v>
      </c>
      <c r="D3006" s="117">
        <f t="shared" si="58"/>
        <v>0.58676470588235297</v>
      </c>
      <c r="E3006" s="1">
        <v>1.449308823529412</v>
      </c>
      <c r="F3006" s="58">
        <v>3990</v>
      </c>
      <c r="G3006" s="93">
        <v>42706</v>
      </c>
      <c r="H3006" s="3" t="s">
        <v>2838</v>
      </c>
      <c r="I3006" s="4"/>
    </row>
    <row r="3007" spans="1:9">
      <c r="A3007" s="6">
        <v>3005</v>
      </c>
      <c r="B3007" s="57" t="s">
        <v>2933</v>
      </c>
      <c r="C3007" s="25" t="str">
        <f>IF(D3007=2,"NO","YES")</f>
        <v>YES</v>
      </c>
      <c r="D3007" s="117">
        <f t="shared" si="58"/>
        <v>0.46941176470588236</v>
      </c>
      <c r="E3007" s="1">
        <v>1.1594470588235295</v>
      </c>
      <c r="F3007" s="58">
        <v>3192</v>
      </c>
      <c r="G3007" s="93">
        <v>42706</v>
      </c>
      <c r="H3007" s="3" t="s">
        <v>2838</v>
      </c>
      <c r="I3007" s="4"/>
    </row>
    <row r="3008" spans="1:9">
      <c r="A3008" s="6">
        <v>3006</v>
      </c>
      <c r="B3008" s="57" t="s">
        <v>2934</v>
      </c>
      <c r="C3008" s="25" t="str">
        <f>IF(D3008=2,"NO","YES")</f>
        <v>YES</v>
      </c>
      <c r="D3008" s="117">
        <f t="shared" si="58"/>
        <v>0.64749999999999996</v>
      </c>
      <c r="E3008" s="1">
        <v>1.5993250000000001</v>
      </c>
      <c r="F3008" s="58">
        <v>4403</v>
      </c>
      <c r="G3008" s="93">
        <v>42706</v>
      </c>
      <c r="H3008" s="3" t="s">
        <v>2838</v>
      </c>
      <c r="I3008" s="4"/>
    </row>
    <row r="3009" spans="1:9">
      <c r="A3009" s="6">
        <v>3007</v>
      </c>
      <c r="B3009" s="57" t="s">
        <v>2935</v>
      </c>
      <c r="C3009" s="25" t="str">
        <f>IF(D3009=2,"NO","YES")</f>
        <v>YES</v>
      </c>
      <c r="D3009" s="117">
        <f t="shared" si="58"/>
        <v>1.661764705882353</v>
      </c>
      <c r="E3009" s="1">
        <v>4.1045588235294126</v>
      </c>
      <c r="F3009" s="58">
        <v>11300</v>
      </c>
      <c r="G3009" s="93">
        <v>42706</v>
      </c>
      <c r="H3009" s="3" t="s">
        <v>2838</v>
      </c>
      <c r="I3009" s="4"/>
    </row>
    <row r="3010" spans="1:9">
      <c r="A3010" s="6">
        <v>3008</v>
      </c>
      <c r="B3010" s="57" t="s">
        <v>2936</v>
      </c>
      <c r="C3010" s="25" t="str">
        <f>IF(D3010=2,"NO","YES")</f>
        <v>YES</v>
      </c>
      <c r="D3010" s="117">
        <f t="shared" si="58"/>
        <v>0.44926470588235295</v>
      </c>
      <c r="E3010" s="1">
        <v>1.109683823529412</v>
      </c>
      <c r="F3010" s="58">
        <v>3055</v>
      </c>
      <c r="G3010" s="93">
        <v>42706</v>
      </c>
      <c r="H3010" s="3" t="s">
        <v>2838</v>
      </c>
      <c r="I3010" s="4"/>
    </row>
    <row r="3011" spans="1:9" ht="45">
      <c r="A3011" s="6">
        <v>3009</v>
      </c>
      <c r="B3011" s="57" t="s">
        <v>2937</v>
      </c>
      <c r="C3011" s="25" t="str">
        <f>IF(D3011=2,"NO","YES")</f>
        <v>YES</v>
      </c>
      <c r="D3011" s="61">
        <f>F3011/6800</f>
        <v>0.44926470588235295</v>
      </c>
      <c r="E3011" s="1">
        <v>1.109683823529412</v>
      </c>
      <c r="F3011" s="92">
        <v>3055</v>
      </c>
      <c r="G3011" s="95">
        <v>42711</v>
      </c>
      <c r="H3011" s="3" t="s">
        <v>2838</v>
      </c>
      <c r="I3011" s="4"/>
    </row>
    <row r="3012" spans="1:9" ht="45">
      <c r="A3012" s="6">
        <v>3010</v>
      </c>
      <c r="B3012" s="118" t="s">
        <v>2938</v>
      </c>
      <c r="C3012" s="25" t="str">
        <f>IF(D3012=2,"NO","YES")</f>
        <v>YES</v>
      </c>
      <c r="D3012" s="61">
        <f>F3012/6800</f>
        <v>0.85</v>
      </c>
      <c r="E3012" s="1">
        <v>2.0994999999999999</v>
      </c>
      <c r="F3012" s="92">
        <v>5780</v>
      </c>
      <c r="G3012" s="95">
        <v>42711</v>
      </c>
      <c r="H3012" s="3" t="s">
        <v>2838</v>
      </c>
      <c r="I3012" s="4"/>
    </row>
    <row r="3013" spans="1:9" ht="45">
      <c r="A3013" s="6">
        <v>3011</v>
      </c>
      <c r="B3013" s="77" t="s">
        <v>2939</v>
      </c>
      <c r="C3013" s="25" t="str">
        <f>IF(D3013=2,"NO","YES")</f>
        <v>YES</v>
      </c>
      <c r="D3013" s="77">
        <f t="shared" ref="D3013:D3076" si="59">F3013/6800</f>
        <v>0.62</v>
      </c>
      <c r="E3013" s="1">
        <v>1.5314000000000001</v>
      </c>
      <c r="F3013" s="96">
        <v>4216</v>
      </c>
      <c r="G3013" s="89">
        <v>42529</v>
      </c>
      <c r="H3013" s="3" t="s">
        <v>2940</v>
      </c>
      <c r="I3013" s="4"/>
    </row>
    <row r="3014" spans="1:9" ht="45">
      <c r="A3014" s="6">
        <v>3012</v>
      </c>
      <c r="B3014" s="77" t="s">
        <v>2941</v>
      </c>
      <c r="C3014" s="25" t="str">
        <f>IF(D3014=2,"NO","YES")</f>
        <v>YES</v>
      </c>
      <c r="D3014" s="77">
        <f t="shared" si="59"/>
        <v>0.28000000000000003</v>
      </c>
      <c r="E3014" s="1">
        <v>0.6916000000000001</v>
      </c>
      <c r="F3014" s="96">
        <v>1904</v>
      </c>
      <c r="G3014" s="89">
        <v>42529</v>
      </c>
      <c r="H3014" s="3" t="s">
        <v>2940</v>
      </c>
      <c r="I3014" s="4"/>
    </row>
    <row r="3015" spans="1:9" ht="45">
      <c r="A3015" s="6">
        <v>3013</v>
      </c>
      <c r="B3015" s="77" t="s">
        <v>2942</v>
      </c>
      <c r="C3015" s="25" t="str">
        <f>IF(D3015=2,"NO","YES")</f>
        <v>YES</v>
      </c>
      <c r="D3015" s="77">
        <f t="shared" si="59"/>
        <v>0.55000000000000004</v>
      </c>
      <c r="E3015" s="1">
        <v>1.3585000000000003</v>
      </c>
      <c r="F3015" s="96">
        <v>3740</v>
      </c>
      <c r="G3015" s="89">
        <v>42529</v>
      </c>
      <c r="H3015" s="3" t="s">
        <v>2940</v>
      </c>
      <c r="I3015" s="4"/>
    </row>
    <row r="3016" spans="1:9" ht="45">
      <c r="A3016" s="6">
        <v>3014</v>
      </c>
      <c r="B3016" s="77" t="s">
        <v>2943</v>
      </c>
      <c r="C3016" s="25" t="str">
        <f>IF(D3016=2,"NO","YES")</f>
        <v>YES</v>
      </c>
      <c r="D3016" s="77">
        <f t="shared" si="59"/>
        <v>0.51</v>
      </c>
      <c r="E3016" s="1">
        <v>1.2597</v>
      </c>
      <c r="F3016" s="96">
        <v>3468</v>
      </c>
      <c r="G3016" s="89">
        <v>42529</v>
      </c>
      <c r="H3016" s="3" t="s">
        <v>2940</v>
      </c>
      <c r="I3016" s="4"/>
    </row>
    <row r="3017" spans="1:9" ht="45">
      <c r="A3017" s="6">
        <v>3015</v>
      </c>
      <c r="B3017" s="77" t="s">
        <v>2944</v>
      </c>
      <c r="C3017" s="25" t="str">
        <f>IF(D3017=2,"NO","YES")</f>
        <v>YES</v>
      </c>
      <c r="D3017" s="77">
        <f t="shared" si="59"/>
        <v>0.48</v>
      </c>
      <c r="E3017" s="1">
        <v>1.1856</v>
      </c>
      <c r="F3017" s="96">
        <v>3264</v>
      </c>
      <c r="G3017" s="89">
        <v>42529</v>
      </c>
      <c r="H3017" s="3" t="s">
        <v>2940</v>
      </c>
      <c r="I3017" s="4"/>
    </row>
    <row r="3018" spans="1:9" ht="30">
      <c r="A3018" s="6">
        <v>3016</v>
      </c>
      <c r="B3018" s="77" t="s">
        <v>2945</v>
      </c>
      <c r="C3018" s="25" t="str">
        <f>IF(D3018=2,"NO","YES")</f>
        <v>YES</v>
      </c>
      <c r="D3018" s="77">
        <f t="shared" si="59"/>
        <v>0.15</v>
      </c>
      <c r="E3018" s="1">
        <v>0.3705</v>
      </c>
      <c r="F3018" s="96">
        <v>1020</v>
      </c>
      <c r="G3018" s="89">
        <v>42529</v>
      </c>
      <c r="H3018" s="3" t="s">
        <v>2940</v>
      </c>
      <c r="I3018" s="4"/>
    </row>
    <row r="3019" spans="1:9" ht="45">
      <c r="A3019" s="6">
        <v>3017</v>
      </c>
      <c r="B3019" s="77" t="s">
        <v>2946</v>
      </c>
      <c r="C3019" s="25" t="str">
        <f>IF(D3019=2,"NO","YES")</f>
        <v>YES</v>
      </c>
      <c r="D3019" s="77">
        <f t="shared" si="59"/>
        <v>0.19</v>
      </c>
      <c r="E3019" s="1">
        <v>0.46930000000000005</v>
      </c>
      <c r="F3019" s="96">
        <v>1292</v>
      </c>
      <c r="G3019" s="89">
        <v>42529</v>
      </c>
      <c r="H3019" s="3" t="s">
        <v>2940</v>
      </c>
      <c r="I3019" s="4"/>
    </row>
    <row r="3020" spans="1:9" ht="45">
      <c r="A3020" s="6">
        <v>3018</v>
      </c>
      <c r="B3020" s="77" t="s">
        <v>2947</v>
      </c>
      <c r="C3020" s="25" t="str">
        <f>IF(D3020=2,"NO","YES")</f>
        <v>YES</v>
      </c>
      <c r="D3020" s="77">
        <f t="shared" si="59"/>
        <v>1.62</v>
      </c>
      <c r="E3020" s="1">
        <v>4.0014000000000003</v>
      </c>
      <c r="F3020" s="96">
        <v>11016</v>
      </c>
      <c r="G3020" s="89">
        <v>42529</v>
      </c>
      <c r="H3020" s="3" t="s">
        <v>2940</v>
      </c>
      <c r="I3020" s="4"/>
    </row>
    <row r="3021" spans="1:9" ht="45">
      <c r="A3021" s="6">
        <v>3019</v>
      </c>
      <c r="B3021" s="77" t="s">
        <v>2948</v>
      </c>
      <c r="C3021" s="25" t="str">
        <f>IF(D3021=2,"NO","YES")</f>
        <v>YES</v>
      </c>
      <c r="D3021" s="77">
        <f t="shared" si="59"/>
        <v>0.31</v>
      </c>
      <c r="E3021" s="1">
        <v>0.76570000000000005</v>
      </c>
      <c r="F3021" s="96">
        <v>2108</v>
      </c>
      <c r="G3021" s="89">
        <v>42529</v>
      </c>
      <c r="H3021" s="3" t="s">
        <v>2940</v>
      </c>
      <c r="I3021" s="4"/>
    </row>
    <row r="3022" spans="1:9" ht="45">
      <c r="A3022" s="6">
        <v>3020</v>
      </c>
      <c r="B3022" s="77" t="s">
        <v>2949</v>
      </c>
      <c r="C3022" s="25" t="str">
        <f>IF(D3022=2,"NO","YES")</f>
        <v>YES</v>
      </c>
      <c r="D3022" s="77">
        <f t="shared" si="59"/>
        <v>0.51</v>
      </c>
      <c r="E3022" s="1">
        <v>1.2597</v>
      </c>
      <c r="F3022" s="96">
        <v>3468</v>
      </c>
      <c r="G3022" s="89">
        <v>42529</v>
      </c>
      <c r="H3022" s="3" t="s">
        <v>2940</v>
      </c>
      <c r="I3022" s="4"/>
    </row>
    <row r="3023" spans="1:9" ht="45">
      <c r="A3023" s="6">
        <v>3021</v>
      </c>
      <c r="B3023" s="77" t="s">
        <v>2950</v>
      </c>
      <c r="C3023" s="25" t="str">
        <f>IF(D3023=2,"NO","YES")</f>
        <v>YES</v>
      </c>
      <c r="D3023" s="77">
        <f t="shared" si="59"/>
        <v>0.7</v>
      </c>
      <c r="E3023" s="1">
        <v>1.7290000000000001</v>
      </c>
      <c r="F3023" s="96">
        <v>4760</v>
      </c>
      <c r="G3023" s="89">
        <v>42529</v>
      </c>
      <c r="H3023" s="3" t="s">
        <v>2940</v>
      </c>
      <c r="I3023" s="4"/>
    </row>
    <row r="3024" spans="1:9" ht="45">
      <c r="A3024" s="6">
        <v>3022</v>
      </c>
      <c r="B3024" s="77" t="s">
        <v>2951</v>
      </c>
      <c r="C3024" s="25" t="str">
        <f>IF(D3024=2,"NO","YES")</f>
        <v>YES</v>
      </c>
      <c r="D3024" s="77">
        <f t="shared" si="59"/>
        <v>0.44</v>
      </c>
      <c r="E3024" s="1">
        <v>1.0868</v>
      </c>
      <c r="F3024" s="96">
        <v>2992</v>
      </c>
      <c r="G3024" s="89">
        <v>42529</v>
      </c>
      <c r="H3024" s="3" t="s">
        <v>2940</v>
      </c>
      <c r="I3024" s="4"/>
    </row>
    <row r="3025" spans="1:9" ht="30">
      <c r="A3025" s="6">
        <v>3023</v>
      </c>
      <c r="B3025" s="77" t="s">
        <v>2952</v>
      </c>
      <c r="C3025" s="25" t="str">
        <f>IF(D3025=2,"NO","YES")</f>
        <v>YES</v>
      </c>
      <c r="D3025" s="77">
        <f t="shared" si="59"/>
        <v>0.27</v>
      </c>
      <c r="E3025" s="1">
        <v>0.66690000000000005</v>
      </c>
      <c r="F3025" s="96">
        <v>1836</v>
      </c>
      <c r="G3025" s="89">
        <v>42529</v>
      </c>
      <c r="H3025" s="3" t="s">
        <v>2940</v>
      </c>
      <c r="I3025" s="4"/>
    </row>
    <row r="3026" spans="1:9" ht="45">
      <c r="A3026" s="6">
        <v>3024</v>
      </c>
      <c r="B3026" s="77" t="s">
        <v>2953</v>
      </c>
      <c r="C3026" s="25" t="str">
        <f>IF(D3026=2,"NO","YES")</f>
        <v>YES</v>
      </c>
      <c r="D3026" s="77">
        <f t="shared" si="59"/>
        <v>1.8</v>
      </c>
      <c r="E3026" s="1">
        <v>4.4460000000000006</v>
      </c>
      <c r="F3026" s="96">
        <v>12240</v>
      </c>
      <c r="G3026" s="89">
        <v>42529</v>
      </c>
      <c r="H3026" s="3" t="s">
        <v>2940</v>
      </c>
      <c r="I3026" s="4"/>
    </row>
    <row r="3027" spans="1:9" ht="45">
      <c r="A3027" s="6">
        <v>3025</v>
      </c>
      <c r="B3027" s="77" t="s">
        <v>2954</v>
      </c>
      <c r="C3027" s="25" t="str">
        <f>IF(D3027=2,"NO","YES")</f>
        <v>YES</v>
      </c>
      <c r="D3027" s="77">
        <f t="shared" si="59"/>
        <v>0.34</v>
      </c>
      <c r="E3027" s="1">
        <v>0.8398000000000001</v>
      </c>
      <c r="F3027" s="96">
        <v>2312</v>
      </c>
      <c r="G3027" s="89">
        <v>42529</v>
      </c>
      <c r="H3027" s="3" t="s">
        <v>2940</v>
      </c>
      <c r="I3027" s="4"/>
    </row>
    <row r="3028" spans="1:9" ht="45">
      <c r="A3028" s="6">
        <v>3026</v>
      </c>
      <c r="B3028" s="77" t="s">
        <v>2955</v>
      </c>
      <c r="C3028" s="25" t="str">
        <f>IF(D3028=2,"NO","YES")</f>
        <v>YES</v>
      </c>
      <c r="D3028" s="77">
        <f t="shared" si="59"/>
        <v>1.88</v>
      </c>
      <c r="E3028" s="1">
        <v>4.6436000000000002</v>
      </c>
      <c r="F3028" s="96">
        <v>12784</v>
      </c>
      <c r="G3028" s="89">
        <v>42529</v>
      </c>
      <c r="H3028" s="3" t="s">
        <v>2940</v>
      </c>
      <c r="I3028" s="4"/>
    </row>
    <row r="3029" spans="1:9" ht="45">
      <c r="A3029" s="6">
        <v>3027</v>
      </c>
      <c r="B3029" s="77" t="s">
        <v>2956</v>
      </c>
      <c r="C3029" s="25" t="str">
        <f>IF(D3029=2,"NO","YES")</f>
        <v>YES</v>
      </c>
      <c r="D3029" s="77">
        <f t="shared" si="59"/>
        <v>0.11</v>
      </c>
      <c r="E3029" s="1">
        <v>0.2717</v>
      </c>
      <c r="F3029" s="96">
        <v>748</v>
      </c>
      <c r="G3029" s="89">
        <v>42529</v>
      </c>
      <c r="H3029" s="3" t="s">
        <v>2940</v>
      </c>
      <c r="I3029" s="4"/>
    </row>
    <row r="3030" spans="1:9" ht="30">
      <c r="A3030" s="6">
        <v>3028</v>
      </c>
      <c r="B3030" s="77" t="s">
        <v>2957</v>
      </c>
      <c r="C3030" s="25" t="str">
        <f>IF(D3030=2,"NO","YES")</f>
        <v>YES</v>
      </c>
      <c r="D3030" s="77">
        <f t="shared" si="59"/>
        <v>0.06</v>
      </c>
      <c r="E3030" s="1">
        <v>0.1482</v>
      </c>
      <c r="F3030" s="96">
        <v>408</v>
      </c>
      <c r="G3030" s="89">
        <v>42529</v>
      </c>
      <c r="H3030" s="3" t="s">
        <v>2940</v>
      </c>
      <c r="I3030" s="4"/>
    </row>
    <row r="3031" spans="1:9" ht="30">
      <c r="A3031" s="6">
        <v>3029</v>
      </c>
      <c r="B3031" s="77" t="s">
        <v>2958</v>
      </c>
      <c r="C3031" s="25" t="str">
        <f>IF(D3031=2,"NO","YES")</f>
        <v>YES</v>
      </c>
      <c r="D3031" s="77">
        <f t="shared" si="59"/>
        <v>0.2</v>
      </c>
      <c r="E3031" s="1">
        <v>0.49400000000000005</v>
      </c>
      <c r="F3031" s="96">
        <v>1360</v>
      </c>
      <c r="G3031" s="89">
        <v>42529</v>
      </c>
      <c r="H3031" s="3" t="s">
        <v>2940</v>
      </c>
      <c r="I3031" s="4"/>
    </row>
    <row r="3032" spans="1:9" ht="45">
      <c r="A3032" s="6">
        <v>3030</v>
      </c>
      <c r="B3032" s="77" t="s">
        <v>2959</v>
      </c>
      <c r="C3032" s="25" t="str">
        <f>IF(D3032=2,"NO","YES")</f>
        <v>YES</v>
      </c>
      <c r="D3032" s="77">
        <f t="shared" si="59"/>
        <v>0.14000000000000001</v>
      </c>
      <c r="E3032" s="1">
        <v>0.34580000000000005</v>
      </c>
      <c r="F3032" s="96">
        <v>952</v>
      </c>
      <c r="G3032" s="89">
        <v>42529</v>
      </c>
      <c r="H3032" s="3" t="s">
        <v>2940</v>
      </c>
      <c r="I3032" s="4"/>
    </row>
    <row r="3033" spans="1:9" ht="45">
      <c r="A3033" s="6">
        <v>3031</v>
      </c>
      <c r="B3033" s="77" t="s">
        <v>2960</v>
      </c>
      <c r="C3033" s="25" t="str">
        <f>IF(D3033=2,"NO","YES")</f>
        <v>YES</v>
      </c>
      <c r="D3033" s="77">
        <f t="shared" si="59"/>
        <v>0.2</v>
      </c>
      <c r="E3033" s="1">
        <v>0.49400000000000005</v>
      </c>
      <c r="F3033" s="96">
        <v>1360</v>
      </c>
      <c r="G3033" s="89">
        <v>42529</v>
      </c>
      <c r="H3033" s="3" t="s">
        <v>2940</v>
      </c>
      <c r="I3033" s="4"/>
    </row>
    <row r="3034" spans="1:9" ht="45">
      <c r="A3034" s="6">
        <v>3032</v>
      </c>
      <c r="B3034" s="77" t="s">
        <v>2961</v>
      </c>
      <c r="C3034" s="25" t="str">
        <f>IF(D3034=2,"NO","YES")</f>
        <v>YES</v>
      </c>
      <c r="D3034" s="77">
        <f t="shared" si="59"/>
        <v>0.12</v>
      </c>
      <c r="E3034" s="1">
        <v>0.2964</v>
      </c>
      <c r="F3034" s="96">
        <v>816</v>
      </c>
      <c r="G3034" s="89">
        <v>42529</v>
      </c>
      <c r="H3034" s="3" t="s">
        <v>2940</v>
      </c>
      <c r="I3034" s="4"/>
    </row>
    <row r="3035" spans="1:9" ht="45">
      <c r="A3035" s="6">
        <v>3033</v>
      </c>
      <c r="B3035" s="77" t="s">
        <v>2962</v>
      </c>
      <c r="C3035" s="25" t="str">
        <f>IF(D3035=2,"NO","YES")</f>
        <v>NO</v>
      </c>
      <c r="D3035" s="77">
        <f t="shared" si="59"/>
        <v>2</v>
      </c>
      <c r="E3035" s="1">
        <v>4.9400000000000004</v>
      </c>
      <c r="F3035" s="96">
        <v>13600</v>
      </c>
      <c r="G3035" s="89">
        <v>42529</v>
      </c>
      <c r="H3035" s="3" t="s">
        <v>2940</v>
      </c>
      <c r="I3035" s="4"/>
    </row>
    <row r="3036" spans="1:9" ht="45">
      <c r="A3036" s="6">
        <v>3034</v>
      </c>
      <c r="B3036" s="77" t="s">
        <v>2963</v>
      </c>
      <c r="C3036" s="25" t="str">
        <f>IF(D3036=2,"NO","YES")</f>
        <v>NO</v>
      </c>
      <c r="D3036" s="77">
        <f t="shared" si="59"/>
        <v>2</v>
      </c>
      <c r="E3036" s="1">
        <v>4.9400000000000004</v>
      </c>
      <c r="F3036" s="96">
        <v>13600</v>
      </c>
      <c r="G3036" s="89">
        <v>42529</v>
      </c>
      <c r="H3036" s="3" t="s">
        <v>2940</v>
      </c>
      <c r="I3036" s="4"/>
    </row>
    <row r="3037" spans="1:9" ht="75">
      <c r="A3037" s="6">
        <v>3035</v>
      </c>
      <c r="B3037" s="77" t="s">
        <v>2964</v>
      </c>
      <c r="C3037" s="25" t="str">
        <f>IF(D3037=2,"NO","YES")</f>
        <v>NO</v>
      </c>
      <c r="D3037" s="77">
        <f t="shared" si="59"/>
        <v>2</v>
      </c>
      <c r="E3037" s="1">
        <v>4.9400000000000004</v>
      </c>
      <c r="F3037" s="96">
        <v>13600</v>
      </c>
      <c r="G3037" s="89">
        <v>42529</v>
      </c>
      <c r="H3037" s="3" t="s">
        <v>2940</v>
      </c>
      <c r="I3037" s="4"/>
    </row>
    <row r="3038" spans="1:9" ht="45">
      <c r="A3038" s="6">
        <v>3036</v>
      </c>
      <c r="B3038" s="77" t="s">
        <v>2965</v>
      </c>
      <c r="C3038" s="25" t="str">
        <f>IF(D3038=2,"NO","YES")</f>
        <v>YES</v>
      </c>
      <c r="D3038" s="77">
        <f t="shared" si="59"/>
        <v>0.7</v>
      </c>
      <c r="E3038" s="1">
        <v>1.7290000000000001</v>
      </c>
      <c r="F3038" s="96">
        <v>4760</v>
      </c>
      <c r="G3038" s="89">
        <v>42529</v>
      </c>
      <c r="H3038" s="3" t="s">
        <v>2940</v>
      </c>
      <c r="I3038" s="4"/>
    </row>
    <row r="3039" spans="1:9" ht="45">
      <c r="A3039" s="6">
        <v>3037</v>
      </c>
      <c r="B3039" s="77" t="s">
        <v>2966</v>
      </c>
      <c r="C3039" s="25" t="str">
        <f>IF(D3039=2,"NO","YES")</f>
        <v>YES</v>
      </c>
      <c r="D3039" s="77">
        <f t="shared" si="59"/>
        <v>0.21</v>
      </c>
      <c r="E3039" s="1">
        <v>0.51870000000000005</v>
      </c>
      <c r="F3039" s="96">
        <v>1428</v>
      </c>
      <c r="G3039" s="89">
        <v>42529</v>
      </c>
      <c r="H3039" s="3" t="s">
        <v>2940</v>
      </c>
      <c r="I3039" s="4"/>
    </row>
    <row r="3040" spans="1:9" ht="45">
      <c r="A3040" s="6">
        <v>3038</v>
      </c>
      <c r="B3040" s="77" t="s">
        <v>2967</v>
      </c>
      <c r="C3040" s="25" t="str">
        <f>IF(D3040=2,"NO","YES")</f>
        <v>YES</v>
      </c>
      <c r="D3040" s="77">
        <f t="shared" si="59"/>
        <v>0.69</v>
      </c>
      <c r="E3040" s="1">
        <v>1.7042999999999999</v>
      </c>
      <c r="F3040" s="96">
        <v>4692</v>
      </c>
      <c r="G3040" s="89">
        <v>42529</v>
      </c>
      <c r="H3040" s="3" t="s">
        <v>2940</v>
      </c>
      <c r="I3040" s="4"/>
    </row>
    <row r="3041" spans="1:9" ht="45">
      <c r="A3041" s="6">
        <v>3039</v>
      </c>
      <c r="B3041" s="77" t="s">
        <v>2968</v>
      </c>
      <c r="C3041" s="25" t="str">
        <f>IF(D3041=2,"NO","YES")</f>
        <v>YES</v>
      </c>
      <c r="D3041" s="77">
        <f t="shared" si="59"/>
        <v>1.69</v>
      </c>
      <c r="E3041" s="1">
        <v>4.1743000000000006</v>
      </c>
      <c r="F3041" s="96">
        <v>11492</v>
      </c>
      <c r="G3041" s="89">
        <v>42529</v>
      </c>
      <c r="H3041" s="3" t="s">
        <v>2940</v>
      </c>
      <c r="I3041" s="4"/>
    </row>
    <row r="3042" spans="1:9" ht="45">
      <c r="A3042" s="6">
        <v>3040</v>
      </c>
      <c r="B3042" s="77" t="s">
        <v>2969</v>
      </c>
      <c r="C3042" s="25" t="str">
        <f>IF(D3042=2,"NO","YES")</f>
        <v>YES</v>
      </c>
      <c r="D3042" s="77">
        <f t="shared" si="59"/>
        <v>0.31</v>
      </c>
      <c r="E3042" s="1">
        <v>0.76570000000000005</v>
      </c>
      <c r="F3042" s="96">
        <v>2108</v>
      </c>
      <c r="G3042" s="89">
        <v>42529</v>
      </c>
      <c r="H3042" s="3" t="s">
        <v>2940</v>
      </c>
      <c r="I3042" s="4"/>
    </row>
    <row r="3043" spans="1:9" ht="45">
      <c r="A3043" s="6">
        <v>3041</v>
      </c>
      <c r="B3043" s="77" t="s">
        <v>2970</v>
      </c>
      <c r="C3043" s="25" t="str">
        <f>IF(D3043=2,"NO","YES")</f>
        <v>YES</v>
      </c>
      <c r="D3043" s="77">
        <f t="shared" si="59"/>
        <v>0.04</v>
      </c>
      <c r="E3043" s="1">
        <v>9.8800000000000013E-2</v>
      </c>
      <c r="F3043" s="96">
        <v>272</v>
      </c>
      <c r="G3043" s="89">
        <v>42529</v>
      </c>
      <c r="H3043" s="3" t="s">
        <v>2940</v>
      </c>
      <c r="I3043" s="4"/>
    </row>
    <row r="3044" spans="1:9" ht="45">
      <c r="A3044" s="6">
        <v>3042</v>
      </c>
      <c r="B3044" s="77" t="s">
        <v>2971</v>
      </c>
      <c r="C3044" s="25" t="str">
        <f>IF(D3044=2,"NO","YES")</f>
        <v>YES</v>
      </c>
      <c r="D3044" s="77">
        <f t="shared" si="59"/>
        <v>0.04</v>
      </c>
      <c r="E3044" s="1">
        <v>9.8800000000000013E-2</v>
      </c>
      <c r="F3044" s="96">
        <v>272</v>
      </c>
      <c r="G3044" s="89">
        <v>42529</v>
      </c>
      <c r="H3044" s="3" t="s">
        <v>2940</v>
      </c>
      <c r="I3044" s="4"/>
    </row>
    <row r="3045" spans="1:9" ht="45">
      <c r="A3045" s="6">
        <v>3043</v>
      </c>
      <c r="B3045" s="77" t="s">
        <v>2972</v>
      </c>
      <c r="C3045" s="25" t="str">
        <f>IF(D3045=2,"NO","YES")</f>
        <v>YES</v>
      </c>
      <c r="D3045" s="77">
        <f t="shared" si="59"/>
        <v>0.11</v>
      </c>
      <c r="E3045" s="1">
        <v>0.2717</v>
      </c>
      <c r="F3045" s="96">
        <v>748</v>
      </c>
      <c r="G3045" s="89">
        <v>42529</v>
      </c>
      <c r="H3045" s="3" t="s">
        <v>2940</v>
      </c>
      <c r="I3045" s="4"/>
    </row>
    <row r="3046" spans="1:9" ht="45">
      <c r="A3046" s="6">
        <v>3044</v>
      </c>
      <c r="B3046" s="77" t="s">
        <v>2562</v>
      </c>
      <c r="C3046" s="25" t="str">
        <f>IF(D3046=2,"NO","YES")</f>
        <v>YES</v>
      </c>
      <c r="D3046" s="77">
        <f t="shared" si="59"/>
        <v>0.7</v>
      </c>
      <c r="E3046" s="1">
        <v>1.7290000000000001</v>
      </c>
      <c r="F3046" s="96">
        <v>4760</v>
      </c>
      <c r="G3046" s="89">
        <v>42529</v>
      </c>
      <c r="H3046" s="3" t="s">
        <v>2940</v>
      </c>
      <c r="I3046" s="4"/>
    </row>
    <row r="3047" spans="1:9" ht="45">
      <c r="A3047" s="6">
        <v>3045</v>
      </c>
      <c r="B3047" s="77" t="s">
        <v>2973</v>
      </c>
      <c r="C3047" s="25" t="str">
        <f>IF(D3047=2,"NO","YES")</f>
        <v>YES</v>
      </c>
      <c r="D3047" s="77">
        <f t="shared" si="59"/>
        <v>0.5</v>
      </c>
      <c r="E3047" s="1">
        <v>1.2350000000000001</v>
      </c>
      <c r="F3047" s="96">
        <v>3400</v>
      </c>
      <c r="G3047" s="89">
        <v>42529</v>
      </c>
      <c r="H3047" s="3" t="s">
        <v>2940</v>
      </c>
      <c r="I3047" s="4"/>
    </row>
    <row r="3048" spans="1:9" ht="30">
      <c r="A3048" s="6">
        <v>3046</v>
      </c>
      <c r="B3048" s="77" t="s">
        <v>2974</v>
      </c>
      <c r="C3048" s="25" t="str">
        <f>IF(D3048=2,"NO","YES")</f>
        <v>YES</v>
      </c>
      <c r="D3048" s="77">
        <f t="shared" si="59"/>
        <v>1.74</v>
      </c>
      <c r="E3048" s="1">
        <v>4.2978000000000005</v>
      </c>
      <c r="F3048" s="96">
        <v>11832</v>
      </c>
      <c r="G3048" s="89">
        <v>42529</v>
      </c>
      <c r="H3048" s="3" t="s">
        <v>2940</v>
      </c>
      <c r="I3048" s="4"/>
    </row>
    <row r="3049" spans="1:9" ht="75">
      <c r="A3049" s="6">
        <v>3047</v>
      </c>
      <c r="B3049" s="77" t="s">
        <v>2975</v>
      </c>
      <c r="C3049" s="25" t="str">
        <f>IF(D3049=2,"NO","YES")</f>
        <v>YES</v>
      </c>
      <c r="D3049" s="77">
        <f t="shared" si="59"/>
        <v>0.14000000000000001</v>
      </c>
      <c r="E3049" s="1">
        <v>0.34580000000000005</v>
      </c>
      <c r="F3049" s="96">
        <v>952</v>
      </c>
      <c r="G3049" s="89">
        <v>42529</v>
      </c>
      <c r="H3049" s="3" t="s">
        <v>2940</v>
      </c>
      <c r="I3049" s="4"/>
    </row>
    <row r="3050" spans="1:9" ht="45">
      <c r="A3050" s="6">
        <v>3048</v>
      </c>
      <c r="B3050" s="77" t="s">
        <v>2976</v>
      </c>
      <c r="C3050" s="25" t="str">
        <f>IF(D3050=2,"NO","YES")</f>
        <v>YES</v>
      </c>
      <c r="D3050" s="77">
        <f t="shared" si="59"/>
        <v>0.13</v>
      </c>
      <c r="E3050" s="1">
        <v>0.32110000000000005</v>
      </c>
      <c r="F3050" s="96">
        <v>884</v>
      </c>
      <c r="G3050" s="89">
        <v>42529</v>
      </c>
      <c r="H3050" s="3" t="s">
        <v>2940</v>
      </c>
      <c r="I3050" s="4"/>
    </row>
    <row r="3051" spans="1:9" ht="45">
      <c r="A3051" s="6">
        <v>3049</v>
      </c>
      <c r="B3051" s="77" t="s">
        <v>2977</v>
      </c>
      <c r="C3051" s="25" t="str">
        <f>IF(D3051=2,"NO","YES")</f>
        <v>YES</v>
      </c>
      <c r="D3051" s="77">
        <f t="shared" si="59"/>
        <v>0.5</v>
      </c>
      <c r="E3051" s="1">
        <v>1.2350000000000001</v>
      </c>
      <c r="F3051" s="96">
        <v>3400</v>
      </c>
      <c r="G3051" s="89">
        <v>42529</v>
      </c>
      <c r="H3051" s="3" t="s">
        <v>2940</v>
      </c>
      <c r="I3051" s="4"/>
    </row>
    <row r="3052" spans="1:9" ht="30">
      <c r="A3052" s="6">
        <v>3050</v>
      </c>
      <c r="B3052" s="77" t="s">
        <v>2978</v>
      </c>
      <c r="C3052" s="25" t="str">
        <f>IF(D3052=2,"NO","YES")</f>
        <v>YES</v>
      </c>
      <c r="D3052" s="77">
        <f t="shared" si="59"/>
        <v>0.09</v>
      </c>
      <c r="E3052" s="1">
        <v>0.2223</v>
      </c>
      <c r="F3052" s="96">
        <v>612</v>
      </c>
      <c r="G3052" s="89">
        <v>42529</v>
      </c>
      <c r="H3052" s="3" t="s">
        <v>2940</v>
      </c>
      <c r="I3052" s="4"/>
    </row>
    <row r="3053" spans="1:9" ht="45">
      <c r="A3053" s="6">
        <v>3051</v>
      </c>
      <c r="B3053" s="77" t="s">
        <v>2979</v>
      </c>
      <c r="C3053" s="25" t="str">
        <f>IF(D3053=2,"NO","YES")</f>
        <v>YES</v>
      </c>
      <c r="D3053" s="77">
        <f t="shared" si="59"/>
        <v>0.02</v>
      </c>
      <c r="E3053" s="1">
        <v>4.9400000000000006E-2</v>
      </c>
      <c r="F3053" s="96">
        <v>136</v>
      </c>
      <c r="G3053" s="89">
        <v>42529</v>
      </c>
      <c r="H3053" s="3" t="s">
        <v>2940</v>
      </c>
      <c r="I3053" s="4"/>
    </row>
    <row r="3054" spans="1:9" ht="30">
      <c r="A3054" s="6">
        <v>3052</v>
      </c>
      <c r="B3054" s="77" t="s">
        <v>2980</v>
      </c>
      <c r="C3054" s="25" t="str">
        <f>IF(D3054=2,"NO","YES")</f>
        <v>YES</v>
      </c>
      <c r="D3054" s="77">
        <f t="shared" si="59"/>
        <v>0.28999999999999998</v>
      </c>
      <c r="E3054" s="1">
        <v>0.71630000000000005</v>
      </c>
      <c r="F3054" s="96">
        <v>1972</v>
      </c>
      <c r="G3054" s="89">
        <v>42529</v>
      </c>
      <c r="H3054" s="3" t="s">
        <v>2940</v>
      </c>
      <c r="I3054" s="4"/>
    </row>
    <row r="3055" spans="1:9" ht="45">
      <c r="A3055" s="6">
        <v>3053</v>
      </c>
      <c r="B3055" s="77" t="s">
        <v>2981</v>
      </c>
      <c r="C3055" s="25" t="str">
        <f>IF(D3055=2,"NO","YES")</f>
        <v>YES</v>
      </c>
      <c r="D3055" s="77">
        <f t="shared" si="59"/>
        <v>0.11</v>
      </c>
      <c r="E3055" s="1">
        <v>0.2717</v>
      </c>
      <c r="F3055" s="96">
        <v>748</v>
      </c>
      <c r="G3055" s="89">
        <v>42529</v>
      </c>
      <c r="H3055" s="3" t="s">
        <v>2940</v>
      </c>
      <c r="I3055" s="4"/>
    </row>
    <row r="3056" spans="1:9" ht="45">
      <c r="A3056" s="6">
        <v>3054</v>
      </c>
      <c r="B3056" s="119" t="s">
        <v>2982</v>
      </c>
      <c r="C3056" s="25" t="str">
        <f>IF(D3056=2,"NO","YES")</f>
        <v>YES</v>
      </c>
      <c r="D3056" s="120">
        <f t="shared" si="59"/>
        <v>0.85</v>
      </c>
      <c r="E3056" s="1">
        <v>2.0994999999999999</v>
      </c>
      <c r="F3056" s="121">
        <v>5780</v>
      </c>
      <c r="G3056" s="89">
        <v>42529</v>
      </c>
      <c r="H3056" s="3" t="s">
        <v>2983</v>
      </c>
      <c r="I3056" s="4"/>
    </row>
    <row r="3057" spans="1:9" ht="45">
      <c r="A3057" s="6">
        <v>3055</v>
      </c>
      <c r="B3057" s="119" t="s">
        <v>2984</v>
      </c>
      <c r="C3057" s="25" t="str">
        <f>IF(D3057=2,"NO","YES")</f>
        <v>YES</v>
      </c>
      <c r="D3057" s="120">
        <f t="shared" si="59"/>
        <v>0.74</v>
      </c>
      <c r="E3057" s="1">
        <v>1.8278000000000001</v>
      </c>
      <c r="F3057" s="121">
        <v>5032</v>
      </c>
      <c r="G3057" s="89">
        <v>42529</v>
      </c>
      <c r="H3057" s="3" t="s">
        <v>2983</v>
      </c>
      <c r="I3057" s="4"/>
    </row>
    <row r="3058" spans="1:9" ht="45">
      <c r="A3058" s="6">
        <v>3056</v>
      </c>
      <c r="B3058" s="119" t="s">
        <v>2985</v>
      </c>
      <c r="C3058" s="25" t="str">
        <f>IF(D3058=2,"NO","YES")</f>
        <v>YES</v>
      </c>
      <c r="D3058" s="120">
        <f t="shared" si="59"/>
        <v>0.53</v>
      </c>
      <c r="E3058" s="1">
        <v>1.3091000000000002</v>
      </c>
      <c r="F3058" s="121">
        <v>3604</v>
      </c>
      <c r="G3058" s="89">
        <v>42529</v>
      </c>
      <c r="H3058" s="3" t="s">
        <v>2983</v>
      </c>
      <c r="I3058" s="4"/>
    </row>
    <row r="3059" spans="1:9" ht="30">
      <c r="A3059" s="6">
        <v>3057</v>
      </c>
      <c r="B3059" s="119" t="s">
        <v>2986</v>
      </c>
      <c r="C3059" s="25" t="str">
        <f>IF(D3059=2,"NO","YES")</f>
        <v>YES</v>
      </c>
      <c r="D3059" s="120">
        <f t="shared" si="59"/>
        <v>0.74</v>
      </c>
      <c r="E3059" s="1">
        <v>1.8278000000000001</v>
      </c>
      <c r="F3059" s="121">
        <v>5032</v>
      </c>
      <c r="G3059" s="89">
        <v>42529</v>
      </c>
      <c r="H3059" s="3" t="s">
        <v>2983</v>
      </c>
      <c r="I3059" s="4"/>
    </row>
    <row r="3060" spans="1:9" ht="45">
      <c r="A3060" s="6">
        <v>3058</v>
      </c>
      <c r="B3060" s="119" t="s">
        <v>2987</v>
      </c>
      <c r="C3060" s="25" t="str">
        <f>IF(D3060=2,"NO","YES")</f>
        <v>YES</v>
      </c>
      <c r="D3060" s="120">
        <f t="shared" si="59"/>
        <v>0.4</v>
      </c>
      <c r="E3060" s="1">
        <v>0.9880000000000001</v>
      </c>
      <c r="F3060" s="121">
        <v>2720</v>
      </c>
      <c r="G3060" s="89">
        <v>42529</v>
      </c>
      <c r="H3060" s="3" t="s">
        <v>2983</v>
      </c>
      <c r="I3060" s="4"/>
    </row>
    <row r="3061" spans="1:9" ht="45">
      <c r="A3061" s="6">
        <v>3059</v>
      </c>
      <c r="B3061" s="119" t="s">
        <v>2733</v>
      </c>
      <c r="C3061" s="25" t="str">
        <f>IF(D3061=2,"NO","YES")</f>
        <v>YES</v>
      </c>
      <c r="D3061" s="120">
        <f t="shared" si="59"/>
        <v>1.01</v>
      </c>
      <c r="E3061" s="1">
        <v>2.4947000000000004</v>
      </c>
      <c r="F3061" s="121">
        <v>6868</v>
      </c>
      <c r="G3061" s="89">
        <v>42529</v>
      </c>
      <c r="H3061" s="3" t="s">
        <v>2983</v>
      </c>
      <c r="I3061" s="4"/>
    </row>
    <row r="3062" spans="1:9" ht="45">
      <c r="A3062" s="6">
        <v>3060</v>
      </c>
      <c r="B3062" s="119" t="s">
        <v>2988</v>
      </c>
      <c r="C3062" s="25" t="str">
        <f>IF(D3062=2,"NO","YES")</f>
        <v>YES</v>
      </c>
      <c r="D3062" s="120">
        <f t="shared" si="59"/>
        <v>0.85</v>
      </c>
      <c r="E3062" s="1">
        <v>2.0994999999999999</v>
      </c>
      <c r="F3062" s="121">
        <v>5780</v>
      </c>
      <c r="G3062" s="89">
        <v>42529</v>
      </c>
      <c r="H3062" s="3" t="s">
        <v>2983</v>
      </c>
      <c r="I3062" s="4"/>
    </row>
    <row r="3063" spans="1:9" ht="45">
      <c r="A3063" s="6">
        <v>3061</v>
      </c>
      <c r="B3063" s="119" t="s">
        <v>2989</v>
      </c>
      <c r="C3063" s="25" t="str">
        <f>IF(D3063=2,"NO","YES")</f>
        <v>YES</v>
      </c>
      <c r="D3063" s="120">
        <f t="shared" si="59"/>
        <v>0.85</v>
      </c>
      <c r="E3063" s="1">
        <v>2.0994999999999999</v>
      </c>
      <c r="F3063" s="121">
        <v>5780</v>
      </c>
      <c r="G3063" s="89">
        <v>42529</v>
      </c>
      <c r="H3063" s="3" t="s">
        <v>2983</v>
      </c>
      <c r="I3063" s="4"/>
    </row>
    <row r="3064" spans="1:9" ht="45">
      <c r="A3064" s="6">
        <v>3062</v>
      </c>
      <c r="B3064" s="119" t="s">
        <v>2990</v>
      </c>
      <c r="C3064" s="25" t="str">
        <f>IF(D3064=2,"NO","YES")</f>
        <v>YES</v>
      </c>
      <c r="D3064" s="120">
        <f t="shared" si="59"/>
        <v>1.01</v>
      </c>
      <c r="E3064" s="1">
        <v>2.4947000000000004</v>
      </c>
      <c r="F3064" s="121">
        <v>6868</v>
      </c>
      <c r="G3064" s="89">
        <v>42529</v>
      </c>
      <c r="H3064" s="3" t="s">
        <v>2983</v>
      </c>
      <c r="I3064" s="4"/>
    </row>
    <row r="3065" spans="1:9" ht="45">
      <c r="A3065" s="6">
        <v>3063</v>
      </c>
      <c r="B3065" s="119" t="s">
        <v>2991</v>
      </c>
      <c r="C3065" s="25" t="str">
        <f>IF(D3065=2,"NO","YES")</f>
        <v>YES</v>
      </c>
      <c r="D3065" s="120">
        <f t="shared" si="59"/>
        <v>1.01</v>
      </c>
      <c r="E3065" s="1">
        <v>2.4947000000000004</v>
      </c>
      <c r="F3065" s="121">
        <v>6868</v>
      </c>
      <c r="G3065" s="89">
        <v>42529</v>
      </c>
      <c r="H3065" s="3" t="s">
        <v>2983</v>
      </c>
      <c r="I3065" s="4"/>
    </row>
    <row r="3066" spans="1:9" ht="45">
      <c r="A3066" s="6">
        <v>3064</v>
      </c>
      <c r="B3066" s="119" t="s">
        <v>2992</v>
      </c>
      <c r="C3066" s="25" t="str">
        <f>IF(D3066=2,"NO","YES")</f>
        <v>YES</v>
      </c>
      <c r="D3066" s="120">
        <f t="shared" si="59"/>
        <v>0.47</v>
      </c>
      <c r="E3066" s="1">
        <v>1.1609</v>
      </c>
      <c r="F3066" s="121">
        <v>3196</v>
      </c>
      <c r="G3066" s="89">
        <v>42529</v>
      </c>
      <c r="H3066" s="3" t="s">
        <v>2983</v>
      </c>
      <c r="I3066" s="4"/>
    </row>
    <row r="3067" spans="1:9" ht="45">
      <c r="A3067" s="6">
        <v>3065</v>
      </c>
      <c r="B3067" s="119" t="s">
        <v>2993</v>
      </c>
      <c r="C3067" s="25" t="str">
        <f>IF(D3067=2,"NO","YES")</f>
        <v>YES</v>
      </c>
      <c r="D3067" s="120">
        <f t="shared" si="59"/>
        <v>1.83</v>
      </c>
      <c r="E3067" s="1">
        <v>4.5201000000000002</v>
      </c>
      <c r="F3067" s="121">
        <v>12444</v>
      </c>
      <c r="G3067" s="89">
        <v>42529</v>
      </c>
      <c r="H3067" s="3" t="s">
        <v>2983</v>
      </c>
      <c r="I3067" s="4"/>
    </row>
    <row r="3068" spans="1:9" ht="45">
      <c r="A3068" s="6">
        <v>3066</v>
      </c>
      <c r="B3068" s="119" t="s">
        <v>2994</v>
      </c>
      <c r="C3068" s="25" t="str">
        <f>IF(D3068=2,"NO","YES")</f>
        <v>YES</v>
      </c>
      <c r="D3068" s="120">
        <f t="shared" si="59"/>
        <v>0.74</v>
      </c>
      <c r="E3068" s="1">
        <v>1.8278000000000001</v>
      </c>
      <c r="F3068" s="121">
        <v>5032</v>
      </c>
      <c r="G3068" s="89">
        <v>42529</v>
      </c>
      <c r="H3068" s="3" t="s">
        <v>2983</v>
      </c>
      <c r="I3068" s="4"/>
    </row>
    <row r="3069" spans="1:9" ht="45">
      <c r="A3069" s="6">
        <v>3067</v>
      </c>
      <c r="B3069" s="119" t="s">
        <v>2995</v>
      </c>
      <c r="C3069" s="25" t="str">
        <f>IF(D3069=2,"NO","YES")</f>
        <v>YES</v>
      </c>
      <c r="D3069" s="120">
        <f t="shared" si="59"/>
        <v>0.5</v>
      </c>
      <c r="E3069" s="1">
        <v>1.2350000000000001</v>
      </c>
      <c r="F3069" s="121">
        <v>3400</v>
      </c>
      <c r="G3069" s="89">
        <v>42529</v>
      </c>
      <c r="H3069" s="3" t="s">
        <v>2983</v>
      </c>
      <c r="I3069" s="4"/>
    </row>
    <row r="3070" spans="1:9" ht="45">
      <c r="A3070" s="6">
        <v>3068</v>
      </c>
      <c r="B3070" s="119" t="s">
        <v>2996</v>
      </c>
      <c r="C3070" s="25" t="str">
        <f>IF(D3070=2,"NO","YES")</f>
        <v>YES</v>
      </c>
      <c r="D3070" s="120">
        <f t="shared" si="59"/>
        <v>0.75</v>
      </c>
      <c r="E3070" s="1">
        <v>1.8525</v>
      </c>
      <c r="F3070" s="121">
        <v>5100</v>
      </c>
      <c r="G3070" s="89">
        <v>42529</v>
      </c>
      <c r="H3070" s="3" t="s">
        <v>2983</v>
      </c>
      <c r="I3070" s="4"/>
    </row>
    <row r="3071" spans="1:9" ht="45">
      <c r="A3071" s="6">
        <v>3069</v>
      </c>
      <c r="B3071" s="119" t="s">
        <v>2997</v>
      </c>
      <c r="C3071" s="25" t="str">
        <f>IF(D3071=2,"NO","YES")</f>
        <v>YES</v>
      </c>
      <c r="D3071" s="120">
        <f t="shared" si="59"/>
        <v>0.5</v>
      </c>
      <c r="E3071" s="1">
        <v>1.2350000000000001</v>
      </c>
      <c r="F3071" s="121">
        <v>3400</v>
      </c>
      <c r="G3071" s="89">
        <v>42529</v>
      </c>
      <c r="H3071" s="3" t="s">
        <v>2983</v>
      </c>
      <c r="I3071" s="4"/>
    </row>
    <row r="3072" spans="1:9" ht="45">
      <c r="A3072" s="6">
        <v>3070</v>
      </c>
      <c r="B3072" s="119" t="s">
        <v>2998</v>
      </c>
      <c r="C3072" s="25" t="str">
        <f>IF(D3072=2,"NO","YES")</f>
        <v>YES</v>
      </c>
      <c r="D3072" s="120">
        <f t="shared" si="59"/>
        <v>0.77</v>
      </c>
      <c r="E3072" s="1">
        <v>1.9019000000000001</v>
      </c>
      <c r="F3072" s="121">
        <v>5236</v>
      </c>
      <c r="G3072" s="89">
        <v>42529</v>
      </c>
      <c r="H3072" s="3" t="s">
        <v>2983</v>
      </c>
      <c r="I3072" s="4"/>
    </row>
    <row r="3073" spans="1:9" ht="45">
      <c r="A3073" s="6">
        <v>3071</v>
      </c>
      <c r="B3073" s="122" t="s">
        <v>2999</v>
      </c>
      <c r="C3073" s="25" t="str">
        <f>IF(D3073=2,"NO","YES")</f>
        <v>YES</v>
      </c>
      <c r="D3073" s="123">
        <f t="shared" si="59"/>
        <v>0.04</v>
      </c>
      <c r="E3073" s="1">
        <v>9.8800000000000013E-2</v>
      </c>
      <c r="F3073" s="39">
        <v>272</v>
      </c>
      <c r="G3073" s="89">
        <v>42529</v>
      </c>
      <c r="H3073" s="3" t="s">
        <v>3000</v>
      </c>
      <c r="I3073" s="4"/>
    </row>
    <row r="3074" spans="1:9" ht="30">
      <c r="A3074" s="6">
        <v>3072</v>
      </c>
      <c r="B3074" s="124" t="s">
        <v>3001</v>
      </c>
      <c r="C3074" s="25" t="str">
        <f>IF(D3074=2,"NO","YES")</f>
        <v>YES</v>
      </c>
      <c r="D3074" s="123">
        <f t="shared" si="59"/>
        <v>1.5175000000000001</v>
      </c>
      <c r="E3074" s="1">
        <v>3.7482250000000006</v>
      </c>
      <c r="F3074" s="39">
        <v>10319</v>
      </c>
      <c r="G3074" s="89">
        <v>42529</v>
      </c>
      <c r="H3074" s="3" t="s">
        <v>3000</v>
      </c>
      <c r="I3074" s="4"/>
    </row>
    <row r="3075" spans="1:9" ht="45">
      <c r="A3075" s="6">
        <v>3073</v>
      </c>
      <c r="B3075" s="124" t="s">
        <v>3002</v>
      </c>
      <c r="C3075" s="25" t="str">
        <f>IF(D3075=2,"NO","YES")</f>
        <v>YES</v>
      </c>
      <c r="D3075" s="123">
        <f t="shared" si="59"/>
        <v>1.161470588235294</v>
      </c>
      <c r="E3075" s="1">
        <v>2.8688323529411766</v>
      </c>
      <c r="F3075" s="39">
        <v>7898</v>
      </c>
      <c r="G3075" s="89">
        <v>42529</v>
      </c>
      <c r="H3075" s="3" t="s">
        <v>3000</v>
      </c>
      <c r="I3075" s="4"/>
    </row>
    <row r="3076" spans="1:9" ht="45">
      <c r="A3076" s="6">
        <v>3074</v>
      </c>
      <c r="B3076" s="122" t="s">
        <v>3003</v>
      </c>
      <c r="C3076" s="25" t="str">
        <f>IF(D3076=2,"NO","YES")</f>
        <v>YES</v>
      </c>
      <c r="D3076" s="123">
        <f t="shared" si="59"/>
        <v>8.0882352941176475E-2</v>
      </c>
      <c r="E3076" s="1">
        <v>0.1997794117647059</v>
      </c>
      <c r="F3076" s="39">
        <v>550</v>
      </c>
      <c r="G3076" s="89">
        <v>42529</v>
      </c>
      <c r="H3076" s="3" t="s">
        <v>3000</v>
      </c>
      <c r="I3076" s="4"/>
    </row>
    <row r="3077" spans="1:9" ht="45">
      <c r="A3077" s="6">
        <v>3075</v>
      </c>
      <c r="B3077" s="122" t="s">
        <v>3004</v>
      </c>
      <c r="C3077" s="25" t="str">
        <f>IF(D3077=2,"NO","YES")</f>
        <v>YES</v>
      </c>
      <c r="D3077" s="123">
        <f t="shared" ref="D3077:D3140" si="60">F3077/6800</f>
        <v>0.94294117647058828</v>
      </c>
      <c r="E3077" s="1">
        <v>2.3290647058823533</v>
      </c>
      <c r="F3077" s="39">
        <v>6412</v>
      </c>
      <c r="G3077" s="89">
        <v>42529</v>
      </c>
      <c r="H3077" s="3" t="s">
        <v>3000</v>
      </c>
      <c r="I3077" s="4"/>
    </row>
    <row r="3078" spans="1:9" ht="30">
      <c r="A3078" s="6">
        <v>3076</v>
      </c>
      <c r="B3078" s="124" t="s">
        <v>3005</v>
      </c>
      <c r="C3078" s="25" t="str">
        <f>IF(D3078=2,"NO","YES")</f>
        <v>YES</v>
      </c>
      <c r="D3078" s="123">
        <f t="shared" si="60"/>
        <v>1.5135294117647058</v>
      </c>
      <c r="E3078" s="1">
        <v>3.7384176470588235</v>
      </c>
      <c r="F3078" s="39">
        <v>10292</v>
      </c>
      <c r="G3078" s="89">
        <v>42529</v>
      </c>
      <c r="H3078" s="3" t="s">
        <v>3000</v>
      </c>
      <c r="I3078" s="4"/>
    </row>
    <row r="3079" spans="1:9" ht="45">
      <c r="A3079" s="6">
        <v>3077</v>
      </c>
      <c r="B3079" s="122" t="s">
        <v>3006</v>
      </c>
      <c r="C3079" s="25" t="str">
        <f>IF(D3079=2,"NO","YES")</f>
        <v>YES</v>
      </c>
      <c r="D3079" s="123">
        <f t="shared" si="60"/>
        <v>0.49367647058823527</v>
      </c>
      <c r="E3079" s="1">
        <v>1.2193808823529413</v>
      </c>
      <c r="F3079" s="39">
        <v>3357</v>
      </c>
      <c r="G3079" s="89">
        <v>42529</v>
      </c>
      <c r="H3079" s="3" t="s">
        <v>3000</v>
      </c>
      <c r="I3079" s="4"/>
    </row>
    <row r="3080" spans="1:9" ht="45">
      <c r="A3080" s="6">
        <v>3078</v>
      </c>
      <c r="B3080" s="124" t="s">
        <v>3007</v>
      </c>
      <c r="C3080" s="25" t="str">
        <f>IF(D3080=2,"NO","YES")</f>
        <v>YES</v>
      </c>
      <c r="D3080" s="123">
        <f t="shared" si="60"/>
        <v>0.43294117647058822</v>
      </c>
      <c r="E3080" s="1">
        <v>1.069364705882353</v>
      </c>
      <c r="F3080" s="39">
        <v>2944</v>
      </c>
      <c r="G3080" s="89">
        <v>42529</v>
      </c>
      <c r="H3080" s="3" t="s">
        <v>3000</v>
      </c>
      <c r="I3080" s="4"/>
    </row>
    <row r="3081" spans="1:9" ht="30">
      <c r="A3081" s="6">
        <v>3079</v>
      </c>
      <c r="B3081" s="122" t="s">
        <v>3008</v>
      </c>
      <c r="C3081" s="25" t="str">
        <f>IF(D3081=2,"NO","YES")</f>
        <v>YES</v>
      </c>
      <c r="D3081" s="123">
        <f t="shared" si="60"/>
        <v>0.48970588235294116</v>
      </c>
      <c r="E3081" s="1">
        <v>1.2095735294117647</v>
      </c>
      <c r="F3081" s="39">
        <v>3330</v>
      </c>
      <c r="G3081" s="89">
        <v>42529</v>
      </c>
      <c r="H3081" s="3" t="s">
        <v>3000</v>
      </c>
      <c r="I3081" s="4"/>
    </row>
    <row r="3082" spans="1:9" ht="30">
      <c r="A3082" s="6">
        <v>3080</v>
      </c>
      <c r="B3082" s="122" t="s">
        <v>3009</v>
      </c>
      <c r="C3082" s="25" t="str">
        <f>IF(D3082=2,"NO","YES")</f>
        <v>YES</v>
      </c>
      <c r="D3082" s="123">
        <f t="shared" si="60"/>
        <v>9.7058823529411767E-2</v>
      </c>
      <c r="E3082" s="1">
        <v>0.23973529411764707</v>
      </c>
      <c r="F3082" s="39">
        <v>660</v>
      </c>
      <c r="G3082" s="89">
        <v>42529</v>
      </c>
      <c r="H3082" s="3" t="s">
        <v>3000</v>
      </c>
      <c r="I3082" s="4"/>
    </row>
    <row r="3083" spans="1:9" ht="45">
      <c r="A3083" s="6">
        <v>3081</v>
      </c>
      <c r="B3083" s="122" t="s">
        <v>3010</v>
      </c>
      <c r="C3083" s="25" t="str">
        <f>IF(D3083=2,"NO","YES")</f>
        <v>YES</v>
      </c>
      <c r="D3083" s="123">
        <f t="shared" si="60"/>
        <v>0.17808823529411766</v>
      </c>
      <c r="E3083" s="1">
        <v>0.43987794117647067</v>
      </c>
      <c r="F3083" s="39">
        <v>1211</v>
      </c>
      <c r="G3083" s="89">
        <v>42529</v>
      </c>
      <c r="H3083" s="3" t="s">
        <v>3000</v>
      </c>
      <c r="I3083" s="4"/>
    </row>
    <row r="3084" spans="1:9" ht="45">
      <c r="A3084" s="6">
        <v>3082</v>
      </c>
      <c r="B3084" s="122" t="s">
        <v>3011</v>
      </c>
      <c r="C3084" s="25" t="str">
        <f>IF(D3084=2,"NO","YES")</f>
        <v>YES</v>
      </c>
      <c r="D3084" s="123">
        <f t="shared" si="60"/>
        <v>0.17808823529411766</v>
      </c>
      <c r="E3084" s="1">
        <v>0.43987794117647067</v>
      </c>
      <c r="F3084" s="39">
        <v>1211</v>
      </c>
      <c r="G3084" s="89">
        <v>42529</v>
      </c>
      <c r="H3084" s="3" t="s">
        <v>3000</v>
      </c>
      <c r="I3084" s="4"/>
    </row>
    <row r="3085" spans="1:9" ht="30">
      <c r="A3085" s="6">
        <v>3083</v>
      </c>
      <c r="B3085" s="122" t="s">
        <v>3012</v>
      </c>
      <c r="C3085" s="25" t="str">
        <f>IF(D3085=2,"NO","YES")</f>
        <v>YES</v>
      </c>
      <c r="D3085" s="123">
        <f t="shared" si="60"/>
        <v>0.48161764705882354</v>
      </c>
      <c r="E3085" s="1">
        <v>1.1895955882352942</v>
      </c>
      <c r="F3085" s="39">
        <v>3275</v>
      </c>
      <c r="G3085" s="89">
        <v>42529</v>
      </c>
      <c r="H3085" s="3" t="s">
        <v>3000</v>
      </c>
      <c r="I3085" s="4"/>
    </row>
    <row r="3086" spans="1:9" ht="45">
      <c r="A3086" s="6">
        <v>3084</v>
      </c>
      <c r="B3086" s="77" t="s">
        <v>3013</v>
      </c>
      <c r="C3086" s="25" t="str">
        <f>IF(D3086=2,"NO","YES")</f>
        <v>YES</v>
      </c>
      <c r="D3086" s="77">
        <f t="shared" si="60"/>
        <v>1.32</v>
      </c>
      <c r="E3086" s="1">
        <v>3.2604000000000006</v>
      </c>
      <c r="F3086" s="39">
        <v>8976</v>
      </c>
      <c r="G3086" s="89">
        <v>42529</v>
      </c>
      <c r="H3086" s="3" t="s">
        <v>3014</v>
      </c>
      <c r="I3086" s="4"/>
    </row>
    <row r="3087" spans="1:9" ht="45">
      <c r="A3087" s="6">
        <v>3085</v>
      </c>
      <c r="B3087" s="77" t="s">
        <v>3015</v>
      </c>
      <c r="C3087" s="25" t="str">
        <f>IF(D3087=2,"NO","YES")</f>
        <v>YES</v>
      </c>
      <c r="D3087" s="77">
        <f t="shared" si="60"/>
        <v>0.22</v>
      </c>
      <c r="E3087" s="1">
        <v>0.54339999999999999</v>
      </c>
      <c r="F3087" s="39">
        <v>1496</v>
      </c>
      <c r="G3087" s="89">
        <v>42529</v>
      </c>
      <c r="H3087" s="3" t="s">
        <v>3014</v>
      </c>
      <c r="I3087" s="4"/>
    </row>
    <row r="3088" spans="1:9" ht="60">
      <c r="A3088" s="6">
        <v>3086</v>
      </c>
      <c r="B3088" s="77" t="s">
        <v>3016</v>
      </c>
      <c r="C3088" s="25" t="str">
        <f>IF(D3088=2,"NO","YES")</f>
        <v>YES</v>
      </c>
      <c r="D3088" s="77">
        <f t="shared" si="60"/>
        <v>0.68</v>
      </c>
      <c r="E3088" s="1">
        <v>1.6796000000000002</v>
      </c>
      <c r="F3088" s="39">
        <v>4624</v>
      </c>
      <c r="G3088" s="89">
        <v>42529</v>
      </c>
      <c r="H3088" s="3" t="s">
        <v>3014</v>
      </c>
      <c r="I3088" s="4"/>
    </row>
    <row r="3089" spans="1:9" ht="45">
      <c r="A3089" s="6">
        <v>3087</v>
      </c>
      <c r="B3089" s="77" t="s">
        <v>3017</v>
      </c>
      <c r="C3089" s="25" t="str">
        <f>IF(D3089=2,"NO","YES")</f>
        <v>YES</v>
      </c>
      <c r="D3089" s="77">
        <f t="shared" si="60"/>
        <v>0.1</v>
      </c>
      <c r="E3089" s="1">
        <v>0.24700000000000003</v>
      </c>
      <c r="F3089" s="39">
        <v>680</v>
      </c>
      <c r="G3089" s="89">
        <v>42529</v>
      </c>
      <c r="H3089" s="3" t="s">
        <v>3014</v>
      </c>
      <c r="I3089" s="4"/>
    </row>
    <row r="3090" spans="1:9" ht="45">
      <c r="A3090" s="6">
        <v>3088</v>
      </c>
      <c r="B3090" s="77" t="s">
        <v>3018</v>
      </c>
      <c r="C3090" s="25" t="str">
        <f>IF(D3090=2,"NO","YES")</f>
        <v>YES</v>
      </c>
      <c r="D3090" s="77">
        <f t="shared" si="60"/>
        <v>0.4</v>
      </c>
      <c r="E3090" s="1">
        <v>0.9880000000000001</v>
      </c>
      <c r="F3090" s="39">
        <v>2720</v>
      </c>
      <c r="G3090" s="89">
        <v>42529</v>
      </c>
      <c r="H3090" s="3" t="s">
        <v>3014</v>
      </c>
      <c r="I3090" s="4"/>
    </row>
    <row r="3091" spans="1:9" ht="45">
      <c r="A3091" s="6">
        <v>3089</v>
      </c>
      <c r="B3091" s="77" t="s">
        <v>3019</v>
      </c>
      <c r="C3091" s="25" t="str">
        <f>IF(D3091=2,"NO","YES")</f>
        <v>YES</v>
      </c>
      <c r="D3091" s="77">
        <f t="shared" si="60"/>
        <v>0.28000000000000003</v>
      </c>
      <c r="E3091" s="1">
        <v>0.6916000000000001</v>
      </c>
      <c r="F3091" s="39">
        <v>1904</v>
      </c>
      <c r="G3091" s="89">
        <v>42529</v>
      </c>
      <c r="H3091" s="3" t="s">
        <v>3014</v>
      </c>
      <c r="I3091" s="4"/>
    </row>
    <row r="3092" spans="1:9" ht="45">
      <c r="A3092" s="6">
        <v>3090</v>
      </c>
      <c r="B3092" s="77" t="s">
        <v>3020</v>
      </c>
      <c r="C3092" s="25" t="str">
        <f>IF(D3092=2,"NO","YES")</f>
        <v>YES</v>
      </c>
      <c r="D3092" s="77">
        <f t="shared" si="60"/>
        <v>1.56</v>
      </c>
      <c r="E3092" s="1">
        <v>3.8532000000000006</v>
      </c>
      <c r="F3092" s="39">
        <v>10608</v>
      </c>
      <c r="G3092" s="89">
        <v>42529</v>
      </c>
      <c r="H3092" s="3" t="s">
        <v>3014</v>
      </c>
      <c r="I3092" s="4"/>
    </row>
    <row r="3093" spans="1:9" ht="45">
      <c r="A3093" s="6">
        <v>3091</v>
      </c>
      <c r="B3093" s="77" t="s">
        <v>3021</v>
      </c>
      <c r="C3093" s="25" t="str">
        <f>IF(D3093=2,"NO","YES")</f>
        <v>YES</v>
      </c>
      <c r="D3093" s="77">
        <f t="shared" si="60"/>
        <v>0.55000000000000004</v>
      </c>
      <c r="E3093" s="1">
        <v>1.3585000000000003</v>
      </c>
      <c r="F3093" s="39">
        <v>3740</v>
      </c>
      <c r="G3093" s="89">
        <v>42529</v>
      </c>
      <c r="H3093" s="3" t="s">
        <v>3014</v>
      </c>
      <c r="I3093" s="4"/>
    </row>
    <row r="3094" spans="1:9" ht="45">
      <c r="A3094" s="6">
        <v>3092</v>
      </c>
      <c r="B3094" s="77" t="s">
        <v>3022</v>
      </c>
      <c r="C3094" s="25" t="str">
        <f>IF(D3094=2,"NO","YES")</f>
        <v>YES</v>
      </c>
      <c r="D3094" s="77">
        <f t="shared" si="60"/>
        <v>1.93</v>
      </c>
      <c r="E3094" s="1">
        <v>4.7671000000000001</v>
      </c>
      <c r="F3094" s="39">
        <v>13124</v>
      </c>
      <c r="G3094" s="89">
        <v>42529</v>
      </c>
      <c r="H3094" s="3" t="s">
        <v>3014</v>
      </c>
      <c r="I3094" s="4"/>
    </row>
    <row r="3095" spans="1:9" ht="30">
      <c r="A3095" s="6">
        <v>3093</v>
      </c>
      <c r="B3095" s="77" t="s">
        <v>3023</v>
      </c>
      <c r="C3095" s="25" t="str">
        <f>IF(D3095=2,"NO","YES")</f>
        <v>YES</v>
      </c>
      <c r="D3095" s="77">
        <f t="shared" si="60"/>
        <v>1.54</v>
      </c>
      <c r="E3095" s="1">
        <v>3.8038000000000003</v>
      </c>
      <c r="F3095" s="39">
        <v>10472</v>
      </c>
      <c r="G3095" s="89">
        <v>42529</v>
      </c>
      <c r="H3095" s="3" t="s">
        <v>3014</v>
      </c>
      <c r="I3095" s="4"/>
    </row>
    <row r="3096" spans="1:9" ht="30">
      <c r="A3096" s="6">
        <v>3094</v>
      </c>
      <c r="B3096" s="77" t="s">
        <v>3024</v>
      </c>
      <c r="C3096" s="25" t="str">
        <f>IF(D3096=2,"NO","YES")</f>
        <v>YES</v>
      </c>
      <c r="D3096" s="77">
        <f t="shared" si="60"/>
        <v>0.43</v>
      </c>
      <c r="E3096" s="1">
        <v>1.0621</v>
      </c>
      <c r="F3096" s="39">
        <v>2924</v>
      </c>
      <c r="G3096" s="89">
        <v>42529</v>
      </c>
      <c r="H3096" s="3" t="s">
        <v>3014</v>
      </c>
      <c r="I3096" s="4"/>
    </row>
    <row r="3097" spans="1:9" ht="45">
      <c r="A3097" s="6">
        <v>3095</v>
      </c>
      <c r="B3097" s="77" t="s">
        <v>3025</v>
      </c>
      <c r="C3097" s="25" t="str">
        <f>IF(D3097=2,"NO","YES")</f>
        <v>YES</v>
      </c>
      <c r="D3097" s="77">
        <f t="shared" si="60"/>
        <v>1.52</v>
      </c>
      <c r="E3097" s="1">
        <v>3.7544000000000004</v>
      </c>
      <c r="F3097" s="39">
        <v>10336</v>
      </c>
      <c r="G3097" s="89">
        <v>42529</v>
      </c>
      <c r="H3097" s="3" t="s">
        <v>3014</v>
      </c>
      <c r="I3097" s="4"/>
    </row>
    <row r="3098" spans="1:9" ht="45">
      <c r="A3098" s="6">
        <v>3096</v>
      </c>
      <c r="B3098" s="77" t="s">
        <v>3026</v>
      </c>
      <c r="C3098" s="25" t="str">
        <f>IF(D3098=2,"NO","YES")</f>
        <v>NO</v>
      </c>
      <c r="D3098" s="77">
        <f t="shared" si="60"/>
        <v>2</v>
      </c>
      <c r="E3098" s="1">
        <v>4.9400000000000004</v>
      </c>
      <c r="F3098" s="39">
        <v>13600</v>
      </c>
      <c r="G3098" s="89">
        <v>42529</v>
      </c>
      <c r="H3098" s="3" t="s">
        <v>3014</v>
      </c>
      <c r="I3098" s="4"/>
    </row>
    <row r="3099" spans="1:9" ht="60">
      <c r="A3099" s="6">
        <v>3097</v>
      </c>
      <c r="B3099" s="77" t="s">
        <v>3027</v>
      </c>
      <c r="C3099" s="25" t="str">
        <f>IF(D3099=2,"NO","YES")</f>
        <v>YES</v>
      </c>
      <c r="D3099" s="77">
        <f t="shared" si="60"/>
        <v>0.33</v>
      </c>
      <c r="E3099" s="1">
        <v>0.81510000000000016</v>
      </c>
      <c r="F3099" s="39">
        <v>2244</v>
      </c>
      <c r="G3099" s="89">
        <v>42529</v>
      </c>
      <c r="H3099" s="3" t="s">
        <v>3014</v>
      </c>
      <c r="I3099" s="4"/>
    </row>
    <row r="3100" spans="1:9" ht="45">
      <c r="A3100" s="6">
        <v>3098</v>
      </c>
      <c r="B3100" s="77" t="s">
        <v>191</v>
      </c>
      <c r="C3100" s="25" t="str">
        <f>IF(D3100=2,"NO","YES")</f>
        <v>YES</v>
      </c>
      <c r="D3100" s="77">
        <f t="shared" si="60"/>
        <v>0.36</v>
      </c>
      <c r="E3100" s="1">
        <v>0.88919999999999999</v>
      </c>
      <c r="F3100" s="39">
        <v>2448</v>
      </c>
      <c r="G3100" s="89">
        <v>42529</v>
      </c>
      <c r="H3100" s="3" t="s">
        <v>3014</v>
      </c>
      <c r="I3100" s="4"/>
    </row>
    <row r="3101" spans="1:9" ht="45">
      <c r="A3101" s="6">
        <v>3099</v>
      </c>
      <c r="B3101" s="77" t="s">
        <v>3028</v>
      </c>
      <c r="C3101" s="25" t="str">
        <f>IF(D3101=2,"NO","YES")</f>
        <v>YES</v>
      </c>
      <c r="D3101" s="77">
        <f t="shared" si="60"/>
        <v>1.43</v>
      </c>
      <c r="E3101" s="1">
        <v>3.5321000000000002</v>
      </c>
      <c r="F3101" s="39">
        <v>9724</v>
      </c>
      <c r="G3101" s="89">
        <v>42529</v>
      </c>
      <c r="H3101" s="3" t="s">
        <v>3014</v>
      </c>
      <c r="I3101" s="4"/>
    </row>
    <row r="3102" spans="1:9" ht="45">
      <c r="A3102" s="6">
        <v>3100</v>
      </c>
      <c r="B3102" s="77" t="s">
        <v>3029</v>
      </c>
      <c r="C3102" s="25" t="str">
        <f>IF(D3102=2,"NO","YES")</f>
        <v>YES</v>
      </c>
      <c r="D3102" s="77">
        <f t="shared" si="60"/>
        <v>1.93</v>
      </c>
      <c r="E3102" s="1">
        <v>4.7671000000000001</v>
      </c>
      <c r="F3102" s="39">
        <v>13124</v>
      </c>
      <c r="G3102" s="89">
        <v>42529</v>
      </c>
      <c r="H3102" s="3" t="s">
        <v>3014</v>
      </c>
      <c r="I3102" s="4"/>
    </row>
    <row r="3103" spans="1:9" ht="45">
      <c r="A3103" s="6">
        <v>3101</v>
      </c>
      <c r="B3103" s="77" t="s">
        <v>1994</v>
      </c>
      <c r="C3103" s="25" t="str">
        <f>IF(D3103=2,"NO","YES")</f>
        <v>YES</v>
      </c>
      <c r="D3103" s="77">
        <f t="shared" si="60"/>
        <v>0.23</v>
      </c>
      <c r="E3103" s="1">
        <v>0.56810000000000005</v>
      </c>
      <c r="F3103" s="39">
        <v>1564</v>
      </c>
      <c r="G3103" s="89">
        <v>42529</v>
      </c>
      <c r="H3103" s="3" t="s">
        <v>3014</v>
      </c>
      <c r="I3103" s="4"/>
    </row>
    <row r="3104" spans="1:9" ht="45">
      <c r="A3104" s="6">
        <v>3102</v>
      </c>
      <c r="B3104" s="77" t="s">
        <v>3030</v>
      </c>
      <c r="C3104" s="25" t="str">
        <f>IF(D3104=2,"NO","YES")</f>
        <v>YES</v>
      </c>
      <c r="D3104" s="77">
        <f t="shared" si="60"/>
        <v>1.59</v>
      </c>
      <c r="E3104" s="1">
        <v>3.9273000000000007</v>
      </c>
      <c r="F3104" s="39">
        <v>10812</v>
      </c>
      <c r="G3104" s="89">
        <v>42529</v>
      </c>
      <c r="H3104" s="3" t="s">
        <v>3014</v>
      </c>
      <c r="I3104" s="4"/>
    </row>
    <row r="3105" spans="1:9" ht="45">
      <c r="A3105" s="6">
        <v>3103</v>
      </c>
      <c r="B3105" s="77" t="s">
        <v>3031</v>
      </c>
      <c r="C3105" s="25" t="str">
        <f>IF(D3105=2,"NO","YES")</f>
        <v>YES</v>
      </c>
      <c r="D3105" s="77">
        <f t="shared" si="60"/>
        <v>0.28000000000000003</v>
      </c>
      <c r="E3105" s="1">
        <v>0.6916000000000001</v>
      </c>
      <c r="F3105" s="39">
        <v>1904</v>
      </c>
      <c r="G3105" s="89">
        <v>42529</v>
      </c>
      <c r="H3105" s="3" t="s">
        <v>3014</v>
      </c>
      <c r="I3105" s="4"/>
    </row>
    <row r="3106" spans="1:9" ht="45">
      <c r="A3106" s="6">
        <v>3104</v>
      </c>
      <c r="B3106" s="77" t="s">
        <v>3032</v>
      </c>
      <c r="C3106" s="25" t="str">
        <f>IF(D3106=2,"NO","YES")</f>
        <v>NO</v>
      </c>
      <c r="D3106" s="77">
        <f t="shared" si="60"/>
        <v>2</v>
      </c>
      <c r="E3106" s="1">
        <v>4.9400000000000004</v>
      </c>
      <c r="F3106" s="39">
        <v>13600</v>
      </c>
      <c r="G3106" s="89">
        <v>42529</v>
      </c>
      <c r="H3106" s="3" t="s">
        <v>3014</v>
      </c>
      <c r="I3106" s="4"/>
    </row>
    <row r="3107" spans="1:9" ht="45">
      <c r="A3107" s="6">
        <v>3105</v>
      </c>
      <c r="B3107" s="77" t="s">
        <v>3033</v>
      </c>
      <c r="C3107" s="25" t="str">
        <f>IF(D3107=2,"NO","YES")</f>
        <v>NO</v>
      </c>
      <c r="D3107" s="77">
        <f t="shared" si="60"/>
        <v>2</v>
      </c>
      <c r="E3107" s="1">
        <v>4.9400000000000004</v>
      </c>
      <c r="F3107" s="39">
        <v>13600</v>
      </c>
      <c r="G3107" s="89">
        <v>42529</v>
      </c>
      <c r="H3107" s="3" t="s">
        <v>3014</v>
      </c>
      <c r="I3107" s="4"/>
    </row>
    <row r="3108" spans="1:9" ht="30">
      <c r="A3108" s="6">
        <v>3106</v>
      </c>
      <c r="B3108" s="77" t="s">
        <v>3034</v>
      </c>
      <c r="C3108" s="25" t="str">
        <f>IF(D3108=2,"NO","YES")</f>
        <v>YES</v>
      </c>
      <c r="D3108" s="77">
        <f t="shared" si="60"/>
        <v>0.17</v>
      </c>
      <c r="E3108" s="1">
        <v>0.41990000000000005</v>
      </c>
      <c r="F3108" s="39">
        <v>1156</v>
      </c>
      <c r="G3108" s="89">
        <v>42529</v>
      </c>
      <c r="H3108" s="3" t="s">
        <v>3014</v>
      </c>
      <c r="I3108" s="4"/>
    </row>
    <row r="3109" spans="1:9" ht="45">
      <c r="A3109" s="6">
        <v>3107</v>
      </c>
      <c r="B3109" s="77" t="s">
        <v>3035</v>
      </c>
      <c r="C3109" s="25" t="str">
        <f>IF(D3109=2,"NO","YES")</f>
        <v>YES</v>
      </c>
      <c r="D3109" s="77">
        <f t="shared" si="60"/>
        <v>1.1200000000000001</v>
      </c>
      <c r="E3109" s="1">
        <v>2.7664000000000004</v>
      </c>
      <c r="F3109" s="39">
        <v>7616</v>
      </c>
      <c r="G3109" s="89">
        <v>42529</v>
      </c>
      <c r="H3109" s="3" t="s">
        <v>3014</v>
      </c>
      <c r="I3109" s="4"/>
    </row>
    <row r="3110" spans="1:9" ht="45">
      <c r="A3110" s="6">
        <v>3108</v>
      </c>
      <c r="B3110" s="77" t="s">
        <v>3036</v>
      </c>
      <c r="C3110" s="25" t="str">
        <f>IF(D3110=2,"NO","YES")</f>
        <v>YES</v>
      </c>
      <c r="D3110" s="77">
        <f t="shared" si="60"/>
        <v>0.04</v>
      </c>
      <c r="E3110" s="1">
        <v>9.8800000000000013E-2</v>
      </c>
      <c r="F3110" s="39">
        <v>272</v>
      </c>
      <c r="G3110" s="89">
        <v>42529</v>
      </c>
      <c r="H3110" s="3" t="s">
        <v>3014</v>
      </c>
      <c r="I3110" s="4"/>
    </row>
    <row r="3111" spans="1:9" ht="45">
      <c r="A3111" s="6">
        <v>3109</v>
      </c>
      <c r="B3111" s="77" t="s">
        <v>3037</v>
      </c>
      <c r="C3111" s="25" t="str">
        <f>IF(D3111=2,"NO","YES")</f>
        <v>YES</v>
      </c>
      <c r="D3111" s="77">
        <f t="shared" si="60"/>
        <v>1.4</v>
      </c>
      <c r="E3111" s="1">
        <v>3.4580000000000002</v>
      </c>
      <c r="F3111" s="39">
        <v>9520</v>
      </c>
      <c r="G3111" s="89">
        <v>42529</v>
      </c>
      <c r="H3111" s="3" t="s">
        <v>3014</v>
      </c>
      <c r="I3111" s="4"/>
    </row>
    <row r="3112" spans="1:9" ht="45">
      <c r="A3112" s="6">
        <v>3110</v>
      </c>
      <c r="B3112" s="77" t="s">
        <v>3038</v>
      </c>
      <c r="C3112" s="25" t="str">
        <f>IF(D3112=2,"NO","YES")</f>
        <v>YES</v>
      </c>
      <c r="D3112" s="77">
        <f t="shared" si="60"/>
        <v>0.87</v>
      </c>
      <c r="E3112" s="1">
        <v>2.1489000000000003</v>
      </c>
      <c r="F3112" s="39">
        <v>5916</v>
      </c>
      <c r="G3112" s="89">
        <v>42529</v>
      </c>
      <c r="H3112" s="3" t="s">
        <v>3014</v>
      </c>
      <c r="I3112" s="4"/>
    </row>
    <row r="3113" spans="1:9" ht="30">
      <c r="A3113" s="6">
        <v>3111</v>
      </c>
      <c r="B3113" s="77" t="s">
        <v>3039</v>
      </c>
      <c r="C3113" s="25" t="str">
        <f>IF(D3113=2,"NO","YES")</f>
        <v>YES</v>
      </c>
      <c r="D3113" s="77">
        <f t="shared" si="60"/>
        <v>1.39</v>
      </c>
      <c r="E3113" s="1">
        <v>3.4333</v>
      </c>
      <c r="F3113" s="39">
        <v>9452</v>
      </c>
      <c r="G3113" s="89">
        <v>42529</v>
      </c>
      <c r="H3113" s="3" t="s">
        <v>3014</v>
      </c>
      <c r="I3113" s="4"/>
    </row>
    <row r="3114" spans="1:9" ht="45">
      <c r="A3114" s="6">
        <v>3112</v>
      </c>
      <c r="B3114" s="77" t="s">
        <v>3040</v>
      </c>
      <c r="C3114" s="25" t="str">
        <f>IF(D3114=2,"NO","YES")</f>
        <v>YES</v>
      </c>
      <c r="D3114" s="77">
        <f t="shared" si="60"/>
        <v>0.16</v>
      </c>
      <c r="E3114" s="1">
        <v>0.39520000000000005</v>
      </c>
      <c r="F3114" s="39">
        <v>1088</v>
      </c>
      <c r="G3114" s="89">
        <v>42529</v>
      </c>
      <c r="H3114" s="3" t="s">
        <v>3014</v>
      </c>
      <c r="I3114" s="4"/>
    </row>
    <row r="3115" spans="1:9" ht="45">
      <c r="A3115" s="6">
        <v>3113</v>
      </c>
      <c r="B3115" s="77" t="s">
        <v>3041</v>
      </c>
      <c r="C3115" s="25" t="str">
        <f>IF(D3115=2,"NO","YES")</f>
        <v>YES</v>
      </c>
      <c r="D3115" s="77">
        <f t="shared" si="60"/>
        <v>1.24</v>
      </c>
      <c r="E3115" s="1">
        <v>3.0628000000000002</v>
      </c>
      <c r="F3115" s="39">
        <v>8432</v>
      </c>
      <c r="G3115" s="89">
        <v>42529</v>
      </c>
      <c r="H3115" s="3" t="s">
        <v>3014</v>
      </c>
      <c r="I3115" s="4"/>
    </row>
    <row r="3116" spans="1:9" ht="45">
      <c r="A3116" s="6">
        <v>3114</v>
      </c>
      <c r="B3116" s="77" t="s">
        <v>3041</v>
      </c>
      <c r="C3116" s="25" t="str">
        <f>IF(D3116=2,"NO","YES")</f>
        <v>YES</v>
      </c>
      <c r="D3116" s="77">
        <f t="shared" si="60"/>
        <v>0.41</v>
      </c>
      <c r="E3116" s="1">
        <v>1.0126999999999999</v>
      </c>
      <c r="F3116" s="39">
        <v>2788</v>
      </c>
      <c r="G3116" s="89">
        <v>42529</v>
      </c>
      <c r="H3116" s="3" t="s">
        <v>3014</v>
      </c>
      <c r="I3116" s="4"/>
    </row>
    <row r="3117" spans="1:9">
      <c r="A3117" s="6">
        <v>3115</v>
      </c>
      <c r="B3117" s="77" t="s">
        <v>3042</v>
      </c>
      <c r="C3117" s="25" t="str">
        <f>IF(D3117=2,"NO","YES")</f>
        <v>YES</v>
      </c>
      <c r="D3117" s="77">
        <f t="shared" si="60"/>
        <v>1.3</v>
      </c>
      <c r="E3117" s="1">
        <v>3.2110000000000003</v>
      </c>
      <c r="F3117" s="39">
        <v>8840</v>
      </c>
      <c r="G3117" s="89">
        <v>42529</v>
      </c>
      <c r="H3117" s="3" t="s">
        <v>3014</v>
      </c>
      <c r="I3117" s="4"/>
    </row>
    <row r="3118" spans="1:9" ht="45">
      <c r="A3118" s="6">
        <v>3116</v>
      </c>
      <c r="B3118" s="77" t="s">
        <v>3043</v>
      </c>
      <c r="C3118" s="25" t="str">
        <f>IF(D3118=2,"NO","YES")</f>
        <v>YES</v>
      </c>
      <c r="D3118" s="77">
        <f t="shared" si="60"/>
        <v>1.07</v>
      </c>
      <c r="E3118" s="1">
        <v>2.6429000000000005</v>
      </c>
      <c r="F3118" s="39">
        <v>7276</v>
      </c>
      <c r="G3118" s="89">
        <v>42529</v>
      </c>
      <c r="H3118" s="3" t="s">
        <v>3014</v>
      </c>
      <c r="I3118" s="4"/>
    </row>
    <row r="3119" spans="1:9" ht="30">
      <c r="A3119" s="6">
        <v>3117</v>
      </c>
      <c r="B3119" s="77" t="s">
        <v>3044</v>
      </c>
      <c r="C3119" s="25" t="str">
        <f>IF(D3119=2,"NO","YES")</f>
        <v>YES</v>
      </c>
      <c r="D3119" s="77">
        <f t="shared" si="60"/>
        <v>0.69</v>
      </c>
      <c r="E3119" s="1">
        <v>1.7042999999999999</v>
      </c>
      <c r="F3119" s="39">
        <v>4692</v>
      </c>
      <c r="G3119" s="89">
        <v>42529</v>
      </c>
      <c r="H3119" s="3" t="s">
        <v>3014</v>
      </c>
      <c r="I3119" s="4"/>
    </row>
    <row r="3120" spans="1:9" ht="45">
      <c r="A3120" s="6">
        <v>3118</v>
      </c>
      <c r="B3120" s="77" t="s">
        <v>3045</v>
      </c>
      <c r="C3120" s="25" t="str">
        <f>IF(D3120=2,"NO","YES")</f>
        <v>YES</v>
      </c>
      <c r="D3120" s="77">
        <f t="shared" si="60"/>
        <v>0.53</v>
      </c>
      <c r="E3120" s="1">
        <v>1.3091000000000002</v>
      </c>
      <c r="F3120" s="39">
        <v>3604</v>
      </c>
      <c r="G3120" s="89">
        <v>42529</v>
      </c>
      <c r="H3120" s="3" t="s">
        <v>3014</v>
      </c>
      <c r="I3120" s="4"/>
    </row>
    <row r="3121" spans="1:9" ht="45">
      <c r="A3121" s="6">
        <v>3119</v>
      </c>
      <c r="B3121" s="77" t="s">
        <v>3046</v>
      </c>
      <c r="C3121" s="25" t="str">
        <f>IF(D3121=2,"NO","YES")</f>
        <v>YES</v>
      </c>
      <c r="D3121" s="77">
        <f t="shared" si="60"/>
        <v>0.21</v>
      </c>
      <c r="E3121" s="1">
        <v>0.51870000000000005</v>
      </c>
      <c r="F3121" s="39">
        <v>1428</v>
      </c>
      <c r="G3121" s="89">
        <v>42529</v>
      </c>
      <c r="H3121" s="3" t="s">
        <v>3014</v>
      </c>
      <c r="I3121" s="4"/>
    </row>
    <row r="3122" spans="1:9" ht="45">
      <c r="A3122" s="6">
        <v>3120</v>
      </c>
      <c r="B3122" s="77" t="s">
        <v>3047</v>
      </c>
      <c r="C3122" s="25" t="str">
        <f>IF(D3122=2,"NO","YES")</f>
        <v>YES</v>
      </c>
      <c r="D3122" s="77">
        <f t="shared" si="60"/>
        <v>0.31</v>
      </c>
      <c r="E3122" s="1">
        <v>0.76570000000000005</v>
      </c>
      <c r="F3122" s="39">
        <v>2108</v>
      </c>
      <c r="G3122" s="89">
        <v>42529</v>
      </c>
      <c r="H3122" s="3" t="s">
        <v>3014</v>
      </c>
      <c r="I3122" s="4"/>
    </row>
    <row r="3123" spans="1:9" ht="45">
      <c r="A3123" s="6">
        <v>3121</v>
      </c>
      <c r="B3123" s="77" t="s">
        <v>3048</v>
      </c>
      <c r="C3123" s="25" t="str">
        <f>IF(D3123=2,"NO","YES")</f>
        <v>YES</v>
      </c>
      <c r="D3123" s="77">
        <f t="shared" si="60"/>
        <v>1.54</v>
      </c>
      <c r="E3123" s="1">
        <v>3.8038000000000003</v>
      </c>
      <c r="F3123" s="39">
        <v>10472</v>
      </c>
      <c r="G3123" s="89">
        <v>42529</v>
      </c>
      <c r="H3123" s="3" t="s">
        <v>3014</v>
      </c>
      <c r="I3123" s="4"/>
    </row>
    <row r="3124" spans="1:9" ht="30">
      <c r="A3124" s="6">
        <v>3122</v>
      </c>
      <c r="B3124" s="77" t="s">
        <v>3049</v>
      </c>
      <c r="C3124" s="25" t="str">
        <f>IF(D3124=2,"NO","YES")</f>
        <v>YES</v>
      </c>
      <c r="D3124" s="77">
        <f t="shared" si="60"/>
        <v>1.74</v>
      </c>
      <c r="E3124" s="1">
        <v>4.2978000000000005</v>
      </c>
      <c r="F3124" s="39">
        <v>11832</v>
      </c>
      <c r="G3124" s="89">
        <v>42529</v>
      </c>
      <c r="H3124" s="3" t="s">
        <v>3014</v>
      </c>
      <c r="I3124" s="4"/>
    </row>
    <row r="3125" spans="1:9" ht="30">
      <c r="A3125" s="6">
        <v>3123</v>
      </c>
      <c r="B3125" s="77" t="s">
        <v>3050</v>
      </c>
      <c r="C3125" s="25" t="str">
        <f>IF(D3125=2,"NO","YES")</f>
        <v>YES</v>
      </c>
      <c r="D3125" s="77">
        <f t="shared" si="60"/>
        <v>0.37</v>
      </c>
      <c r="E3125" s="1">
        <v>0.91390000000000005</v>
      </c>
      <c r="F3125" s="39">
        <v>2516</v>
      </c>
      <c r="G3125" s="89">
        <v>42529</v>
      </c>
      <c r="H3125" s="3" t="s">
        <v>3014</v>
      </c>
      <c r="I3125" s="4"/>
    </row>
    <row r="3126" spans="1:9" ht="45">
      <c r="A3126" s="6">
        <v>3124</v>
      </c>
      <c r="B3126" s="77" t="s">
        <v>3051</v>
      </c>
      <c r="C3126" s="25" t="str">
        <f>IF(D3126=2,"NO","YES")</f>
        <v>YES</v>
      </c>
      <c r="D3126" s="77">
        <f t="shared" si="60"/>
        <v>0.78</v>
      </c>
      <c r="E3126" s="1">
        <v>1.9266000000000003</v>
      </c>
      <c r="F3126" s="39">
        <v>5304</v>
      </c>
      <c r="G3126" s="89">
        <v>42529</v>
      </c>
      <c r="H3126" s="3" t="s">
        <v>3014</v>
      </c>
      <c r="I3126" s="4"/>
    </row>
    <row r="3127" spans="1:9" ht="45">
      <c r="A3127" s="6">
        <v>3125</v>
      </c>
      <c r="B3127" s="77" t="s">
        <v>3052</v>
      </c>
      <c r="C3127" s="25" t="str">
        <f>IF(D3127=2,"NO","YES")</f>
        <v>YES</v>
      </c>
      <c r="D3127" s="77">
        <f t="shared" si="60"/>
        <v>0.06</v>
      </c>
      <c r="E3127" s="1">
        <v>0.1482</v>
      </c>
      <c r="F3127" s="39">
        <v>408</v>
      </c>
      <c r="G3127" s="89">
        <v>42529</v>
      </c>
      <c r="H3127" s="3" t="s">
        <v>3014</v>
      </c>
      <c r="I3127" s="4"/>
    </row>
    <row r="3128" spans="1:9" ht="45">
      <c r="A3128" s="6">
        <v>3126</v>
      </c>
      <c r="B3128" s="77" t="s">
        <v>3053</v>
      </c>
      <c r="C3128" s="25" t="str">
        <f>IF(D3128=2,"NO","YES")</f>
        <v>YES</v>
      </c>
      <c r="D3128" s="77">
        <f t="shared" si="60"/>
        <v>0.82</v>
      </c>
      <c r="E3128" s="1">
        <v>2.0253999999999999</v>
      </c>
      <c r="F3128" s="39">
        <v>5576</v>
      </c>
      <c r="G3128" s="89">
        <v>42529</v>
      </c>
      <c r="H3128" s="3" t="s">
        <v>3014</v>
      </c>
      <c r="I3128" s="4"/>
    </row>
    <row r="3129" spans="1:9" ht="45">
      <c r="A3129" s="6">
        <v>3127</v>
      </c>
      <c r="B3129" s="77" t="s">
        <v>3054</v>
      </c>
      <c r="C3129" s="25" t="str">
        <f>IF(D3129=2,"NO","YES")</f>
        <v>YES</v>
      </c>
      <c r="D3129" s="77">
        <f t="shared" si="60"/>
        <v>1.44</v>
      </c>
      <c r="E3129" s="1">
        <v>3.5568</v>
      </c>
      <c r="F3129" s="39">
        <v>9792</v>
      </c>
      <c r="G3129" s="89">
        <v>42529</v>
      </c>
      <c r="H3129" s="3" t="s">
        <v>3014</v>
      </c>
      <c r="I3129" s="4"/>
    </row>
    <row r="3130" spans="1:9" ht="45">
      <c r="A3130" s="6">
        <v>3128</v>
      </c>
      <c r="B3130" s="77" t="s">
        <v>3055</v>
      </c>
      <c r="C3130" s="25" t="str">
        <f>IF(D3130=2,"NO","YES")</f>
        <v>YES</v>
      </c>
      <c r="D3130" s="77">
        <f t="shared" si="60"/>
        <v>0.52</v>
      </c>
      <c r="E3130" s="1">
        <v>1.2844000000000002</v>
      </c>
      <c r="F3130" s="39">
        <v>3536</v>
      </c>
      <c r="G3130" s="89">
        <v>42529</v>
      </c>
      <c r="H3130" s="3" t="s">
        <v>3014</v>
      </c>
      <c r="I3130" s="4"/>
    </row>
    <row r="3131" spans="1:9" ht="45">
      <c r="A3131" s="6">
        <v>3129</v>
      </c>
      <c r="B3131" s="77" t="s">
        <v>3056</v>
      </c>
      <c r="C3131" s="25" t="str">
        <f>IF(D3131=2,"NO","YES")</f>
        <v>YES</v>
      </c>
      <c r="D3131" s="77">
        <f t="shared" si="60"/>
        <v>1.44</v>
      </c>
      <c r="E3131" s="1">
        <v>3.5568</v>
      </c>
      <c r="F3131" s="39">
        <v>9792</v>
      </c>
      <c r="G3131" s="89">
        <v>42529</v>
      </c>
      <c r="H3131" s="3" t="s">
        <v>3014</v>
      </c>
      <c r="I3131" s="4"/>
    </row>
    <row r="3132" spans="1:9" ht="45">
      <c r="A3132" s="6">
        <v>3130</v>
      </c>
      <c r="B3132" s="77" t="s">
        <v>3057</v>
      </c>
      <c r="C3132" s="25" t="str">
        <f>IF(D3132=2,"NO","YES")</f>
        <v>YES</v>
      </c>
      <c r="D3132" s="77">
        <f t="shared" si="60"/>
        <v>0.84</v>
      </c>
      <c r="E3132" s="1">
        <v>2.0748000000000002</v>
      </c>
      <c r="F3132" s="39">
        <v>5712</v>
      </c>
      <c r="G3132" s="89">
        <v>42529</v>
      </c>
      <c r="H3132" s="3" t="s">
        <v>3014</v>
      </c>
      <c r="I3132" s="4"/>
    </row>
    <row r="3133" spans="1:9" ht="45">
      <c r="A3133" s="6">
        <v>3131</v>
      </c>
      <c r="B3133" s="77" t="s">
        <v>3058</v>
      </c>
      <c r="C3133" s="25" t="str">
        <f>IF(D3133=2,"NO","YES")</f>
        <v>YES</v>
      </c>
      <c r="D3133" s="77">
        <f t="shared" si="60"/>
        <v>1.87</v>
      </c>
      <c r="E3133" s="1">
        <v>4.6189000000000009</v>
      </c>
      <c r="F3133" s="39">
        <v>12716</v>
      </c>
      <c r="G3133" s="89">
        <v>42529</v>
      </c>
      <c r="H3133" s="3" t="s">
        <v>3014</v>
      </c>
      <c r="I3133" s="4"/>
    </row>
    <row r="3134" spans="1:9" ht="45">
      <c r="A3134" s="6">
        <v>3132</v>
      </c>
      <c r="B3134" s="77" t="s">
        <v>3059</v>
      </c>
      <c r="C3134" s="25" t="str">
        <f>IF(D3134=2,"NO","YES")</f>
        <v>YES</v>
      </c>
      <c r="D3134" s="77">
        <f t="shared" si="60"/>
        <v>0.53</v>
      </c>
      <c r="E3134" s="1">
        <v>1.3091000000000002</v>
      </c>
      <c r="F3134" s="39">
        <v>3604</v>
      </c>
      <c r="G3134" s="89">
        <v>42529</v>
      </c>
      <c r="H3134" s="3" t="s">
        <v>3014</v>
      </c>
      <c r="I3134" s="4"/>
    </row>
    <row r="3135" spans="1:9" ht="45">
      <c r="A3135" s="6">
        <v>3133</v>
      </c>
      <c r="B3135" s="77" t="s">
        <v>3060</v>
      </c>
      <c r="C3135" s="25" t="str">
        <f>IF(D3135=2,"NO","YES")</f>
        <v>YES</v>
      </c>
      <c r="D3135" s="77">
        <f t="shared" si="60"/>
        <v>0.55000000000000004</v>
      </c>
      <c r="E3135" s="1">
        <v>1.3585000000000003</v>
      </c>
      <c r="F3135" s="39">
        <v>3740</v>
      </c>
      <c r="G3135" s="89">
        <v>42529</v>
      </c>
      <c r="H3135" s="3" t="s">
        <v>3014</v>
      </c>
      <c r="I3135" s="4"/>
    </row>
    <row r="3136" spans="1:9" ht="45">
      <c r="A3136" s="6">
        <v>3134</v>
      </c>
      <c r="B3136" s="77" t="s">
        <v>3060</v>
      </c>
      <c r="C3136" s="25" t="str">
        <f>IF(D3136=2,"NO","YES")</f>
        <v>YES</v>
      </c>
      <c r="D3136" s="77">
        <f t="shared" si="60"/>
        <v>0.28000000000000003</v>
      </c>
      <c r="E3136" s="1">
        <v>0.6916000000000001</v>
      </c>
      <c r="F3136" s="39">
        <v>1904</v>
      </c>
      <c r="G3136" s="89">
        <v>42529</v>
      </c>
      <c r="H3136" s="3" t="s">
        <v>3014</v>
      </c>
      <c r="I3136" s="4"/>
    </row>
    <row r="3137" spans="1:9" ht="45">
      <c r="A3137" s="6">
        <v>3135</v>
      </c>
      <c r="B3137" s="77" t="s">
        <v>3061</v>
      </c>
      <c r="C3137" s="25" t="str">
        <f>IF(D3137=2,"NO","YES")</f>
        <v>YES</v>
      </c>
      <c r="D3137" s="77">
        <f t="shared" si="60"/>
        <v>0.25</v>
      </c>
      <c r="E3137" s="1">
        <v>0.61750000000000005</v>
      </c>
      <c r="F3137" s="39">
        <v>1700</v>
      </c>
      <c r="G3137" s="89">
        <v>42529</v>
      </c>
      <c r="H3137" s="3" t="s">
        <v>3014</v>
      </c>
      <c r="I3137" s="4"/>
    </row>
    <row r="3138" spans="1:9" ht="45">
      <c r="A3138" s="6">
        <v>3136</v>
      </c>
      <c r="B3138" s="77" t="s">
        <v>3062</v>
      </c>
      <c r="C3138" s="25" t="str">
        <f>IF(D3138=2,"NO","YES")</f>
        <v>YES</v>
      </c>
      <c r="D3138" s="77">
        <f t="shared" si="60"/>
        <v>0.34</v>
      </c>
      <c r="E3138" s="1">
        <v>0.8398000000000001</v>
      </c>
      <c r="F3138" s="39">
        <v>2312</v>
      </c>
      <c r="G3138" s="89">
        <v>42529</v>
      </c>
      <c r="H3138" s="3" t="s">
        <v>3014</v>
      </c>
      <c r="I3138" s="4"/>
    </row>
    <row r="3139" spans="1:9" ht="45">
      <c r="A3139" s="6">
        <v>3137</v>
      </c>
      <c r="B3139" s="77" t="s">
        <v>3063</v>
      </c>
      <c r="C3139" s="25" t="str">
        <f>IF(D3139=2,"NO","YES")</f>
        <v>YES</v>
      </c>
      <c r="D3139" s="77">
        <f t="shared" si="60"/>
        <v>0.78</v>
      </c>
      <c r="E3139" s="1">
        <v>1.9266000000000003</v>
      </c>
      <c r="F3139" s="39">
        <v>5304</v>
      </c>
      <c r="G3139" s="89">
        <v>42529</v>
      </c>
      <c r="H3139" s="3" t="s">
        <v>3014</v>
      </c>
      <c r="I3139" s="4"/>
    </row>
    <row r="3140" spans="1:9" ht="45">
      <c r="A3140" s="6">
        <v>3138</v>
      </c>
      <c r="B3140" s="77" t="s">
        <v>3064</v>
      </c>
      <c r="C3140" s="25" t="str">
        <f>IF(D3140=2,"NO","YES")</f>
        <v>YES</v>
      </c>
      <c r="D3140" s="77">
        <f t="shared" si="60"/>
        <v>0.34</v>
      </c>
      <c r="E3140" s="1">
        <v>0.8398000000000001</v>
      </c>
      <c r="F3140" s="39">
        <v>2312</v>
      </c>
      <c r="G3140" s="89">
        <v>42529</v>
      </c>
      <c r="H3140" s="3" t="s">
        <v>3014</v>
      </c>
      <c r="I3140" s="4"/>
    </row>
    <row r="3141" spans="1:9" ht="45">
      <c r="A3141" s="6">
        <v>3139</v>
      </c>
      <c r="B3141" s="77" t="s">
        <v>3065</v>
      </c>
      <c r="C3141" s="25" t="str">
        <f>IF(D3141=2,"NO","YES")</f>
        <v>YES</v>
      </c>
      <c r="D3141" s="77">
        <f t="shared" ref="D3141:D3204" si="61">F3141/6800</f>
        <v>0.5</v>
      </c>
      <c r="E3141" s="1">
        <v>1.2350000000000001</v>
      </c>
      <c r="F3141" s="39">
        <v>3400</v>
      </c>
      <c r="G3141" s="89">
        <v>42529</v>
      </c>
      <c r="H3141" s="3" t="s">
        <v>3014</v>
      </c>
      <c r="I3141" s="4"/>
    </row>
    <row r="3142" spans="1:9" ht="45">
      <c r="A3142" s="6">
        <v>3140</v>
      </c>
      <c r="B3142" s="77" t="s">
        <v>3066</v>
      </c>
      <c r="C3142" s="25" t="str">
        <f>IF(D3142=2,"NO","YES")</f>
        <v>YES</v>
      </c>
      <c r="D3142" s="77">
        <f t="shared" si="61"/>
        <v>0.11</v>
      </c>
      <c r="E3142" s="1">
        <v>0.2717</v>
      </c>
      <c r="F3142" s="39">
        <v>748</v>
      </c>
      <c r="G3142" s="89">
        <v>42529</v>
      </c>
      <c r="H3142" s="3" t="s">
        <v>3014</v>
      </c>
      <c r="I3142" s="4"/>
    </row>
    <row r="3143" spans="1:9" ht="45">
      <c r="A3143" s="6">
        <v>3141</v>
      </c>
      <c r="B3143" s="77" t="s">
        <v>3067</v>
      </c>
      <c r="C3143" s="25" t="str">
        <f>IF(D3143=2,"NO","YES")</f>
        <v>YES</v>
      </c>
      <c r="D3143" s="77">
        <f t="shared" si="61"/>
        <v>0.41</v>
      </c>
      <c r="E3143" s="1">
        <v>1.0126999999999999</v>
      </c>
      <c r="F3143" s="39">
        <v>2788</v>
      </c>
      <c r="G3143" s="89">
        <v>42529</v>
      </c>
      <c r="H3143" s="3" t="s">
        <v>3014</v>
      </c>
      <c r="I3143" s="4"/>
    </row>
    <row r="3144" spans="1:9" ht="45">
      <c r="A3144" s="6">
        <v>3142</v>
      </c>
      <c r="B3144" s="77" t="s">
        <v>3068</v>
      </c>
      <c r="C3144" s="25" t="str">
        <f>IF(D3144=2,"NO","YES")</f>
        <v>YES</v>
      </c>
      <c r="D3144" s="77">
        <f t="shared" si="61"/>
        <v>0.34</v>
      </c>
      <c r="E3144" s="1">
        <v>0.8398000000000001</v>
      </c>
      <c r="F3144" s="39">
        <v>2312</v>
      </c>
      <c r="G3144" s="89">
        <v>42529</v>
      </c>
      <c r="H3144" s="3" t="s">
        <v>3014</v>
      </c>
      <c r="I3144" s="4"/>
    </row>
    <row r="3145" spans="1:9" ht="45">
      <c r="A3145" s="6">
        <v>3143</v>
      </c>
      <c r="B3145" s="77" t="s">
        <v>3069</v>
      </c>
      <c r="C3145" s="25" t="str">
        <f>IF(D3145=2,"NO","YES")</f>
        <v>YES</v>
      </c>
      <c r="D3145" s="77">
        <f t="shared" si="61"/>
        <v>0.52</v>
      </c>
      <c r="E3145" s="1">
        <v>1.2844000000000002</v>
      </c>
      <c r="F3145" s="39">
        <v>3536</v>
      </c>
      <c r="G3145" s="89">
        <v>42529</v>
      </c>
      <c r="H3145" s="3" t="s">
        <v>3014</v>
      </c>
      <c r="I3145" s="4"/>
    </row>
    <row r="3146" spans="1:9" ht="45">
      <c r="A3146" s="6">
        <v>3144</v>
      </c>
      <c r="B3146" s="77" t="s">
        <v>3070</v>
      </c>
      <c r="C3146" s="25" t="str">
        <f>IF(D3146=2,"NO","YES")</f>
        <v>YES</v>
      </c>
      <c r="D3146" s="77">
        <f t="shared" si="61"/>
        <v>0.18</v>
      </c>
      <c r="E3146" s="1">
        <v>0.4446</v>
      </c>
      <c r="F3146" s="39">
        <v>1224</v>
      </c>
      <c r="G3146" s="89">
        <v>42529</v>
      </c>
      <c r="H3146" s="3" t="s">
        <v>3014</v>
      </c>
      <c r="I3146" s="4"/>
    </row>
    <row r="3147" spans="1:9" ht="45">
      <c r="A3147" s="6">
        <v>3145</v>
      </c>
      <c r="B3147" s="77" t="s">
        <v>3071</v>
      </c>
      <c r="C3147" s="25" t="str">
        <f>IF(D3147=2,"NO","YES")</f>
        <v>YES</v>
      </c>
      <c r="D3147" s="77">
        <f t="shared" si="61"/>
        <v>0.11</v>
      </c>
      <c r="E3147" s="1">
        <v>0.2717</v>
      </c>
      <c r="F3147" s="39">
        <v>748</v>
      </c>
      <c r="G3147" s="89">
        <v>42529</v>
      </c>
      <c r="H3147" s="3" t="s">
        <v>3014</v>
      </c>
      <c r="I3147" s="4"/>
    </row>
    <row r="3148" spans="1:9" ht="45">
      <c r="A3148" s="6">
        <v>3146</v>
      </c>
      <c r="B3148" s="77" t="s">
        <v>3072</v>
      </c>
      <c r="C3148" s="25" t="str">
        <f>IF(D3148=2,"NO","YES")</f>
        <v>YES</v>
      </c>
      <c r="D3148" s="77">
        <f t="shared" si="61"/>
        <v>0.55000000000000004</v>
      </c>
      <c r="E3148" s="1">
        <v>1.3585000000000003</v>
      </c>
      <c r="F3148" s="39">
        <v>3740</v>
      </c>
      <c r="G3148" s="89">
        <v>42529</v>
      </c>
      <c r="H3148" s="3" t="s">
        <v>3014</v>
      </c>
      <c r="I3148" s="4"/>
    </row>
    <row r="3149" spans="1:9" ht="45">
      <c r="A3149" s="6">
        <v>3147</v>
      </c>
      <c r="B3149" s="77" t="s">
        <v>3073</v>
      </c>
      <c r="C3149" s="25" t="str">
        <f>IF(D3149=2,"NO","YES")</f>
        <v>YES</v>
      </c>
      <c r="D3149" s="77">
        <f t="shared" si="61"/>
        <v>0.3</v>
      </c>
      <c r="E3149" s="1">
        <v>0.74099999999999999</v>
      </c>
      <c r="F3149" s="39">
        <v>2040</v>
      </c>
      <c r="G3149" s="89">
        <v>42529</v>
      </c>
      <c r="H3149" s="3" t="s">
        <v>3014</v>
      </c>
      <c r="I3149" s="4"/>
    </row>
    <row r="3150" spans="1:9" ht="45">
      <c r="A3150" s="6">
        <v>3148</v>
      </c>
      <c r="B3150" s="77" t="s">
        <v>204</v>
      </c>
      <c r="C3150" s="25" t="str">
        <f>IF(D3150=2,"NO","YES")</f>
        <v>YES</v>
      </c>
      <c r="D3150" s="77">
        <f t="shared" si="61"/>
        <v>0.46</v>
      </c>
      <c r="E3150" s="1">
        <v>1.1362000000000001</v>
      </c>
      <c r="F3150" s="39">
        <v>3128</v>
      </c>
      <c r="G3150" s="89">
        <v>42529</v>
      </c>
      <c r="H3150" s="3" t="s">
        <v>3014</v>
      </c>
      <c r="I3150" s="4"/>
    </row>
    <row r="3151" spans="1:9" ht="45">
      <c r="A3151" s="6">
        <v>3149</v>
      </c>
      <c r="B3151" s="77" t="s">
        <v>3074</v>
      </c>
      <c r="C3151" s="25" t="str">
        <f>IF(D3151=2,"NO","YES")</f>
        <v>YES</v>
      </c>
      <c r="D3151" s="77">
        <f t="shared" si="61"/>
        <v>0.23</v>
      </c>
      <c r="E3151" s="1">
        <v>0.56810000000000005</v>
      </c>
      <c r="F3151" s="39">
        <v>1564</v>
      </c>
      <c r="G3151" s="89">
        <v>42529</v>
      </c>
      <c r="H3151" s="3" t="s">
        <v>3014</v>
      </c>
      <c r="I3151" s="4"/>
    </row>
    <row r="3152" spans="1:9" ht="45">
      <c r="A3152" s="6">
        <v>3150</v>
      </c>
      <c r="B3152" s="77" t="s">
        <v>3075</v>
      </c>
      <c r="C3152" s="25" t="str">
        <f>IF(D3152=2,"NO","YES")</f>
        <v>YES</v>
      </c>
      <c r="D3152" s="77">
        <f t="shared" si="61"/>
        <v>0.84</v>
      </c>
      <c r="E3152" s="1">
        <v>2.0748000000000002</v>
      </c>
      <c r="F3152" s="39">
        <v>5712</v>
      </c>
      <c r="G3152" s="89">
        <v>42529</v>
      </c>
      <c r="H3152" s="3" t="s">
        <v>3014</v>
      </c>
      <c r="I3152" s="4"/>
    </row>
    <row r="3153" spans="1:9" ht="45">
      <c r="A3153" s="6">
        <v>3151</v>
      </c>
      <c r="B3153" s="77" t="s">
        <v>3076</v>
      </c>
      <c r="C3153" s="25" t="str">
        <f>IF(D3153=2,"NO","YES")</f>
        <v>YES</v>
      </c>
      <c r="D3153" s="77">
        <f t="shared" si="61"/>
        <v>0.69</v>
      </c>
      <c r="E3153" s="1">
        <v>1.7042999999999999</v>
      </c>
      <c r="F3153" s="39">
        <v>4692</v>
      </c>
      <c r="G3153" s="89">
        <v>42529</v>
      </c>
      <c r="H3153" s="3" t="s">
        <v>3014</v>
      </c>
      <c r="I3153" s="4"/>
    </row>
    <row r="3154" spans="1:9" ht="45">
      <c r="A3154" s="6">
        <v>3152</v>
      </c>
      <c r="B3154" s="77" t="s">
        <v>3077</v>
      </c>
      <c r="C3154" s="25" t="str">
        <f>IF(D3154=2,"NO","YES")</f>
        <v>YES</v>
      </c>
      <c r="D3154" s="77">
        <f t="shared" si="61"/>
        <v>0.56000000000000005</v>
      </c>
      <c r="E3154" s="1">
        <v>1.3832000000000002</v>
      </c>
      <c r="F3154" s="39">
        <v>3808</v>
      </c>
      <c r="G3154" s="89">
        <v>42529</v>
      </c>
      <c r="H3154" s="3" t="s">
        <v>3014</v>
      </c>
      <c r="I3154" s="4"/>
    </row>
    <row r="3155" spans="1:9" ht="30">
      <c r="A3155" s="6">
        <v>3153</v>
      </c>
      <c r="B3155" s="77" t="s">
        <v>3078</v>
      </c>
      <c r="C3155" s="25" t="str">
        <f>IF(D3155=2,"NO","YES")</f>
        <v>YES</v>
      </c>
      <c r="D3155" s="77">
        <f t="shared" si="61"/>
        <v>0.87</v>
      </c>
      <c r="E3155" s="1">
        <v>2.1489000000000003</v>
      </c>
      <c r="F3155" s="39">
        <v>5916</v>
      </c>
      <c r="G3155" s="89">
        <v>42529</v>
      </c>
      <c r="H3155" s="3" t="s">
        <v>3014</v>
      </c>
      <c r="I3155" s="4"/>
    </row>
    <row r="3156" spans="1:9" ht="45">
      <c r="A3156" s="6">
        <v>3154</v>
      </c>
      <c r="B3156" s="77" t="s">
        <v>3079</v>
      </c>
      <c r="C3156" s="25" t="str">
        <f>IF(D3156=2,"NO","YES")</f>
        <v>YES</v>
      </c>
      <c r="D3156" s="77">
        <f t="shared" si="61"/>
        <v>1.45</v>
      </c>
      <c r="E3156" s="1">
        <v>3.5815000000000001</v>
      </c>
      <c r="F3156" s="39">
        <v>9860</v>
      </c>
      <c r="G3156" s="89">
        <v>42529</v>
      </c>
      <c r="H3156" s="3" t="s">
        <v>3014</v>
      </c>
      <c r="I3156" s="4"/>
    </row>
    <row r="3157" spans="1:9" ht="45">
      <c r="A3157" s="6">
        <v>3155</v>
      </c>
      <c r="B3157" s="77" t="s">
        <v>3080</v>
      </c>
      <c r="C3157" s="25" t="str">
        <f>IF(D3157=2,"NO","YES")</f>
        <v>YES</v>
      </c>
      <c r="D3157" s="77">
        <f t="shared" si="61"/>
        <v>0.45</v>
      </c>
      <c r="E3157" s="1">
        <v>1.1115000000000002</v>
      </c>
      <c r="F3157" s="39">
        <v>3060</v>
      </c>
      <c r="G3157" s="89">
        <v>42529</v>
      </c>
      <c r="H3157" s="3" t="s">
        <v>3014</v>
      </c>
      <c r="I3157" s="4"/>
    </row>
    <row r="3158" spans="1:9" ht="45">
      <c r="A3158" s="6">
        <v>3156</v>
      </c>
      <c r="B3158" s="77" t="s">
        <v>3081</v>
      </c>
      <c r="C3158" s="25" t="str">
        <f>IF(D3158=2,"NO","YES")</f>
        <v>YES</v>
      </c>
      <c r="D3158" s="77">
        <f t="shared" si="61"/>
        <v>0.59</v>
      </c>
      <c r="E3158" s="1">
        <v>1.4573</v>
      </c>
      <c r="F3158" s="39">
        <v>4012</v>
      </c>
      <c r="G3158" s="89">
        <v>42529</v>
      </c>
      <c r="H3158" s="3" t="s">
        <v>3014</v>
      </c>
      <c r="I3158" s="4"/>
    </row>
    <row r="3159" spans="1:9" ht="45">
      <c r="A3159" s="6">
        <v>3157</v>
      </c>
      <c r="B3159" s="77" t="s">
        <v>3082</v>
      </c>
      <c r="C3159" s="25" t="str">
        <f>IF(D3159=2,"NO","YES")</f>
        <v>YES</v>
      </c>
      <c r="D3159" s="77">
        <f t="shared" si="61"/>
        <v>0.3</v>
      </c>
      <c r="E3159" s="1">
        <v>0.74099999999999999</v>
      </c>
      <c r="F3159" s="39">
        <v>2040</v>
      </c>
      <c r="G3159" s="89">
        <v>42529</v>
      </c>
      <c r="H3159" s="3" t="s">
        <v>3014</v>
      </c>
      <c r="I3159" s="4"/>
    </row>
    <row r="3160" spans="1:9" ht="45">
      <c r="A3160" s="6">
        <v>3158</v>
      </c>
      <c r="B3160" s="77" t="s">
        <v>3083</v>
      </c>
      <c r="C3160" s="25" t="str">
        <f>IF(D3160=2,"NO","YES")</f>
        <v>YES</v>
      </c>
      <c r="D3160" s="77">
        <f t="shared" si="61"/>
        <v>0.28000000000000003</v>
      </c>
      <c r="E3160" s="1">
        <v>0.6916000000000001</v>
      </c>
      <c r="F3160" s="39">
        <v>1904</v>
      </c>
      <c r="G3160" s="89">
        <v>42529</v>
      </c>
      <c r="H3160" s="3" t="s">
        <v>3014</v>
      </c>
      <c r="I3160" s="4"/>
    </row>
    <row r="3161" spans="1:9" ht="45">
      <c r="A3161" s="6">
        <v>3159</v>
      </c>
      <c r="B3161" s="77" t="s">
        <v>3084</v>
      </c>
      <c r="C3161" s="25" t="str">
        <f>IF(D3161=2,"NO","YES")</f>
        <v>NO</v>
      </c>
      <c r="D3161" s="77">
        <f t="shared" si="61"/>
        <v>2</v>
      </c>
      <c r="E3161" s="1">
        <v>4.9400000000000004</v>
      </c>
      <c r="F3161" s="39">
        <v>13600</v>
      </c>
      <c r="G3161" s="89">
        <v>42529</v>
      </c>
      <c r="H3161" s="3" t="s">
        <v>3014</v>
      </c>
      <c r="I3161" s="4"/>
    </row>
    <row r="3162" spans="1:9" ht="30">
      <c r="A3162" s="6">
        <v>3160</v>
      </c>
      <c r="B3162" s="77" t="s">
        <v>3085</v>
      </c>
      <c r="C3162" s="25" t="str">
        <f>IF(D3162=2,"NO","YES")</f>
        <v>NO</v>
      </c>
      <c r="D3162" s="77">
        <f t="shared" si="61"/>
        <v>2</v>
      </c>
      <c r="E3162" s="1">
        <v>4.9400000000000004</v>
      </c>
      <c r="F3162" s="39">
        <v>13600</v>
      </c>
      <c r="G3162" s="89">
        <v>42529</v>
      </c>
      <c r="H3162" s="3" t="s">
        <v>3014</v>
      </c>
      <c r="I3162" s="4"/>
    </row>
    <row r="3163" spans="1:9" ht="60">
      <c r="A3163" s="6">
        <v>3161</v>
      </c>
      <c r="B3163" s="77" t="s">
        <v>3086</v>
      </c>
      <c r="C3163" s="25" t="str">
        <f>IF(D3163=2,"NO","YES")</f>
        <v>YES</v>
      </c>
      <c r="D3163" s="77">
        <f t="shared" si="61"/>
        <v>0.61</v>
      </c>
      <c r="E3163" s="1">
        <v>1.5067000000000002</v>
      </c>
      <c r="F3163" s="39">
        <v>4148</v>
      </c>
      <c r="G3163" s="89">
        <v>42529</v>
      </c>
      <c r="H3163" s="3" t="s">
        <v>3014</v>
      </c>
      <c r="I3163" s="4"/>
    </row>
    <row r="3164" spans="1:9" ht="45">
      <c r="A3164" s="6">
        <v>3162</v>
      </c>
      <c r="B3164" s="77" t="s">
        <v>3087</v>
      </c>
      <c r="C3164" s="25" t="str">
        <f>IF(D3164=2,"NO","YES")</f>
        <v>YES</v>
      </c>
      <c r="D3164" s="77">
        <f t="shared" si="61"/>
        <v>0.52</v>
      </c>
      <c r="E3164" s="1">
        <v>1.2844000000000002</v>
      </c>
      <c r="F3164" s="39">
        <v>3536</v>
      </c>
      <c r="G3164" s="89">
        <v>42529</v>
      </c>
      <c r="H3164" s="3" t="s">
        <v>3014</v>
      </c>
      <c r="I3164" s="4"/>
    </row>
    <row r="3165" spans="1:9" ht="30">
      <c r="A3165" s="6">
        <v>3163</v>
      </c>
      <c r="B3165" s="77" t="s">
        <v>3088</v>
      </c>
      <c r="C3165" s="25" t="str">
        <f>IF(D3165=2,"NO","YES")</f>
        <v>YES</v>
      </c>
      <c r="D3165" s="77">
        <f t="shared" si="61"/>
        <v>0.13</v>
      </c>
      <c r="E3165" s="1">
        <v>0.32110000000000005</v>
      </c>
      <c r="F3165" s="39">
        <v>884</v>
      </c>
      <c r="G3165" s="89">
        <v>42529</v>
      </c>
      <c r="H3165" s="3" t="s">
        <v>3014</v>
      </c>
      <c r="I3165" s="4"/>
    </row>
    <row r="3166" spans="1:9" ht="45">
      <c r="A3166" s="6">
        <v>3164</v>
      </c>
      <c r="B3166" s="77" t="s">
        <v>3089</v>
      </c>
      <c r="C3166" s="25" t="str">
        <f>IF(D3166=2,"NO","YES")</f>
        <v>YES</v>
      </c>
      <c r="D3166" s="77">
        <f t="shared" si="61"/>
        <v>1.05</v>
      </c>
      <c r="E3166" s="1">
        <v>2.5935000000000001</v>
      </c>
      <c r="F3166" s="39">
        <v>7140</v>
      </c>
      <c r="G3166" s="89">
        <v>42529</v>
      </c>
      <c r="H3166" s="3" t="s">
        <v>3014</v>
      </c>
      <c r="I3166" s="4"/>
    </row>
    <row r="3167" spans="1:9" ht="45">
      <c r="A3167" s="6">
        <v>3165</v>
      </c>
      <c r="B3167" s="77" t="s">
        <v>3090</v>
      </c>
      <c r="C3167" s="25" t="str">
        <f>IF(D3167=2,"NO","YES")</f>
        <v>YES</v>
      </c>
      <c r="D3167" s="77">
        <f t="shared" si="61"/>
        <v>1.25</v>
      </c>
      <c r="E3167" s="1">
        <v>3.0875000000000004</v>
      </c>
      <c r="F3167" s="39">
        <v>8500</v>
      </c>
      <c r="G3167" s="89">
        <v>42529</v>
      </c>
      <c r="H3167" s="3" t="s">
        <v>3014</v>
      </c>
      <c r="I3167" s="4"/>
    </row>
    <row r="3168" spans="1:9" ht="45">
      <c r="A3168" s="6">
        <v>3166</v>
      </c>
      <c r="B3168" s="77" t="s">
        <v>3091</v>
      </c>
      <c r="C3168" s="25" t="str">
        <f>IF(D3168=2,"NO","YES")</f>
        <v>YES</v>
      </c>
      <c r="D3168" s="77">
        <f t="shared" si="61"/>
        <v>0.34</v>
      </c>
      <c r="E3168" s="1">
        <v>0.8398000000000001</v>
      </c>
      <c r="F3168" s="39">
        <v>2312</v>
      </c>
      <c r="G3168" s="89">
        <v>42529</v>
      </c>
      <c r="H3168" s="3" t="s">
        <v>3014</v>
      </c>
      <c r="I3168" s="4"/>
    </row>
    <row r="3169" spans="1:9" ht="30">
      <c r="A3169" s="6">
        <v>3167</v>
      </c>
      <c r="B3169" s="77" t="s">
        <v>3092</v>
      </c>
      <c r="C3169" s="25" t="str">
        <f>IF(D3169=2,"NO","YES")</f>
        <v>YES</v>
      </c>
      <c r="D3169" s="77">
        <f t="shared" si="61"/>
        <v>0.56999999999999995</v>
      </c>
      <c r="E3169" s="1">
        <v>1.4078999999999999</v>
      </c>
      <c r="F3169" s="39">
        <v>3876</v>
      </c>
      <c r="G3169" s="89">
        <v>42529</v>
      </c>
      <c r="H3169" s="3" t="s">
        <v>3014</v>
      </c>
      <c r="I3169" s="4"/>
    </row>
    <row r="3170" spans="1:9" ht="45">
      <c r="A3170" s="6">
        <v>3168</v>
      </c>
      <c r="B3170" s="77" t="s">
        <v>3093</v>
      </c>
      <c r="C3170" s="25" t="str">
        <f>IF(D3170=2,"NO","YES")</f>
        <v>YES</v>
      </c>
      <c r="D3170" s="77">
        <f t="shared" si="61"/>
        <v>1.93</v>
      </c>
      <c r="E3170" s="1">
        <v>4.7671000000000001</v>
      </c>
      <c r="F3170" s="39">
        <v>13124</v>
      </c>
      <c r="G3170" s="89">
        <v>42529</v>
      </c>
      <c r="H3170" s="3" t="s">
        <v>3014</v>
      </c>
      <c r="I3170" s="4"/>
    </row>
    <row r="3171" spans="1:9" ht="30">
      <c r="A3171" s="6">
        <v>3169</v>
      </c>
      <c r="B3171" s="77" t="s">
        <v>3094</v>
      </c>
      <c r="C3171" s="25" t="str">
        <f>IF(D3171=2,"NO","YES")</f>
        <v>YES</v>
      </c>
      <c r="D3171" s="77">
        <f t="shared" si="61"/>
        <v>0.13</v>
      </c>
      <c r="E3171" s="1">
        <v>0.32110000000000005</v>
      </c>
      <c r="F3171" s="39">
        <v>884</v>
      </c>
      <c r="G3171" s="89">
        <v>42529</v>
      </c>
      <c r="H3171" s="3" t="s">
        <v>3014</v>
      </c>
      <c r="I3171" s="4"/>
    </row>
    <row r="3172" spans="1:9" ht="45">
      <c r="A3172" s="6">
        <v>3170</v>
      </c>
      <c r="B3172" s="77" t="s">
        <v>3095</v>
      </c>
      <c r="C3172" s="25" t="str">
        <f>IF(D3172=2,"NO","YES")</f>
        <v>YES</v>
      </c>
      <c r="D3172" s="77">
        <f t="shared" si="61"/>
        <v>0.52</v>
      </c>
      <c r="E3172" s="1">
        <v>1.2844000000000002</v>
      </c>
      <c r="F3172" s="39">
        <v>3536</v>
      </c>
      <c r="G3172" s="89">
        <v>42529</v>
      </c>
      <c r="H3172" s="3" t="s">
        <v>3014</v>
      </c>
      <c r="I3172" s="4"/>
    </row>
    <row r="3173" spans="1:9" ht="45">
      <c r="A3173" s="6">
        <v>3171</v>
      </c>
      <c r="B3173" s="77" t="s">
        <v>3096</v>
      </c>
      <c r="C3173" s="25" t="str">
        <f>IF(D3173=2,"NO","YES")</f>
        <v>YES</v>
      </c>
      <c r="D3173" s="77">
        <f t="shared" si="61"/>
        <v>1.07</v>
      </c>
      <c r="E3173" s="1">
        <v>2.6429000000000005</v>
      </c>
      <c r="F3173" s="39">
        <v>7276</v>
      </c>
      <c r="G3173" s="89">
        <v>42529</v>
      </c>
      <c r="H3173" s="3" t="s">
        <v>3014</v>
      </c>
      <c r="I3173" s="4"/>
    </row>
    <row r="3174" spans="1:9" ht="45">
      <c r="A3174" s="6">
        <v>3172</v>
      </c>
      <c r="B3174" s="77" t="s">
        <v>3097</v>
      </c>
      <c r="C3174" s="25" t="str">
        <f>IF(D3174=2,"NO","YES")</f>
        <v>YES</v>
      </c>
      <c r="D3174" s="77">
        <f t="shared" si="61"/>
        <v>1.02</v>
      </c>
      <c r="E3174" s="1">
        <v>2.5194000000000001</v>
      </c>
      <c r="F3174" s="39">
        <v>6936</v>
      </c>
      <c r="G3174" s="89">
        <v>42529</v>
      </c>
      <c r="H3174" s="3" t="s">
        <v>3014</v>
      </c>
      <c r="I3174" s="4"/>
    </row>
    <row r="3175" spans="1:9" ht="45">
      <c r="A3175" s="6">
        <v>3173</v>
      </c>
      <c r="B3175" s="77" t="s">
        <v>2562</v>
      </c>
      <c r="C3175" s="25" t="str">
        <f>IF(D3175=2,"NO","YES")</f>
        <v>YES</v>
      </c>
      <c r="D3175" s="77">
        <f t="shared" si="61"/>
        <v>0.99</v>
      </c>
      <c r="E3175" s="1">
        <v>2.4453</v>
      </c>
      <c r="F3175" s="39">
        <v>6732</v>
      </c>
      <c r="G3175" s="89">
        <v>42529</v>
      </c>
      <c r="H3175" s="3" t="s">
        <v>3014</v>
      </c>
      <c r="I3175" s="4"/>
    </row>
    <row r="3176" spans="1:9" ht="45">
      <c r="A3176" s="6">
        <v>3174</v>
      </c>
      <c r="B3176" s="77" t="s">
        <v>3098</v>
      </c>
      <c r="C3176" s="25" t="str">
        <f>IF(D3176=2,"NO","YES")</f>
        <v>YES</v>
      </c>
      <c r="D3176" s="77">
        <f t="shared" si="61"/>
        <v>1.38</v>
      </c>
      <c r="E3176" s="1">
        <v>3.4085999999999999</v>
      </c>
      <c r="F3176" s="39">
        <v>9384</v>
      </c>
      <c r="G3176" s="89">
        <v>42529</v>
      </c>
      <c r="H3176" s="3" t="s">
        <v>3014</v>
      </c>
      <c r="I3176" s="4"/>
    </row>
    <row r="3177" spans="1:9" ht="30">
      <c r="A3177" s="6">
        <v>3175</v>
      </c>
      <c r="B3177" s="77" t="s">
        <v>3099</v>
      </c>
      <c r="C3177" s="25" t="str">
        <f>IF(D3177=2,"NO","YES")</f>
        <v>YES</v>
      </c>
      <c r="D3177" s="77">
        <f t="shared" si="61"/>
        <v>0.41</v>
      </c>
      <c r="E3177" s="1">
        <v>1.0126999999999999</v>
      </c>
      <c r="F3177" s="39">
        <v>2788</v>
      </c>
      <c r="G3177" s="89">
        <v>42529</v>
      </c>
      <c r="H3177" s="3" t="s">
        <v>3014</v>
      </c>
      <c r="I3177" s="4"/>
    </row>
    <row r="3178" spans="1:9" ht="45">
      <c r="A3178" s="6">
        <v>3176</v>
      </c>
      <c r="B3178" s="77" t="s">
        <v>3100</v>
      </c>
      <c r="C3178" s="25" t="str">
        <f>IF(D3178=2,"NO","YES")</f>
        <v>NO</v>
      </c>
      <c r="D3178" s="77">
        <f t="shared" si="61"/>
        <v>2</v>
      </c>
      <c r="E3178" s="1">
        <v>4.9400000000000004</v>
      </c>
      <c r="F3178" s="39">
        <v>13600</v>
      </c>
      <c r="G3178" s="89">
        <v>42529</v>
      </c>
      <c r="H3178" s="3" t="s">
        <v>3014</v>
      </c>
      <c r="I3178" s="4"/>
    </row>
    <row r="3179" spans="1:9" ht="45">
      <c r="A3179" s="6">
        <v>3177</v>
      </c>
      <c r="B3179" s="77" t="s">
        <v>3101</v>
      </c>
      <c r="C3179" s="25" t="str">
        <f>IF(D3179=2,"NO","YES")</f>
        <v>YES</v>
      </c>
      <c r="D3179" s="77">
        <f t="shared" si="61"/>
        <v>1.4</v>
      </c>
      <c r="E3179" s="1">
        <v>3.4580000000000002</v>
      </c>
      <c r="F3179" s="39">
        <v>9520</v>
      </c>
      <c r="G3179" s="89">
        <v>42529</v>
      </c>
      <c r="H3179" s="3" t="s">
        <v>3014</v>
      </c>
      <c r="I3179" s="4"/>
    </row>
    <row r="3180" spans="1:9" ht="45">
      <c r="A3180" s="6">
        <v>3178</v>
      </c>
      <c r="B3180" s="77" t="s">
        <v>3102</v>
      </c>
      <c r="C3180" s="25" t="str">
        <f>IF(D3180=2,"NO","YES")</f>
        <v>YES</v>
      </c>
      <c r="D3180" s="77">
        <f t="shared" si="61"/>
        <v>0.55000000000000004</v>
      </c>
      <c r="E3180" s="1">
        <v>1.3585000000000003</v>
      </c>
      <c r="F3180" s="39">
        <v>3740</v>
      </c>
      <c r="G3180" s="89">
        <v>42529</v>
      </c>
      <c r="H3180" s="3" t="s">
        <v>3014</v>
      </c>
      <c r="I3180" s="4"/>
    </row>
    <row r="3181" spans="1:9" ht="45">
      <c r="A3181" s="6">
        <v>3179</v>
      </c>
      <c r="B3181" s="77" t="s">
        <v>3103</v>
      </c>
      <c r="C3181" s="25" t="str">
        <f>IF(D3181=2,"NO","YES")</f>
        <v>YES</v>
      </c>
      <c r="D3181" s="77">
        <f t="shared" si="61"/>
        <v>0.5</v>
      </c>
      <c r="E3181" s="1">
        <v>1.2350000000000001</v>
      </c>
      <c r="F3181" s="39">
        <v>3400</v>
      </c>
      <c r="G3181" s="89">
        <v>42529</v>
      </c>
      <c r="H3181" s="3" t="s">
        <v>3014</v>
      </c>
      <c r="I3181" s="4"/>
    </row>
    <row r="3182" spans="1:9" ht="45">
      <c r="A3182" s="6">
        <v>3180</v>
      </c>
      <c r="B3182" s="77" t="s">
        <v>3104</v>
      </c>
      <c r="C3182" s="25" t="str">
        <f>IF(D3182=2,"NO","YES")</f>
        <v>YES</v>
      </c>
      <c r="D3182" s="77">
        <f t="shared" si="61"/>
        <v>0.43</v>
      </c>
      <c r="E3182" s="1">
        <v>1.0621</v>
      </c>
      <c r="F3182" s="39">
        <v>2924</v>
      </c>
      <c r="G3182" s="89">
        <v>42529</v>
      </c>
      <c r="H3182" s="3" t="s">
        <v>3014</v>
      </c>
      <c r="I3182" s="4"/>
    </row>
    <row r="3183" spans="1:9" ht="45">
      <c r="A3183" s="6">
        <v>3181</v>
      </c>
      <c r="B3183" s="77" t="s">
        <v>3105</v>
      </c>
      <c r="C3183" s="25" t="str">
        <f>IF(D3183=2,"NO","YES")</f>
        <v>YES</v>
      </c>
      <c r="D3183" s="77">
        <f t="shared" si="61"/>
        <v>1.61</v>
      </c>
      <c r="E3183" s="1">
        <v>3.9767000000000006</v>
      </c>
      <c r="F3183" s="39">
        <v>10948</v>
      </c>
      <c r="G3183" s="89">
        <v>42529</v>
      </c>
      <c r="H3183" s="3" t="s">
        <v>3014</v>
      </c>
      <c r="I3183" s="4"/>
    </row>
    <row r="3184" spans="1:9" ht="45">
      <c r="A3184" s="6">
        <v>3182</v>
      </c>
      <c r="B3184" s="77" t="s">
        <v>3106</v>
      </c>
      <c r="C3184" s="25" t="str">
        <f>IF(D3184=2,"NO","YES")</f>
        <v>YES</v>
      </c>
      <c r="D3184" s="77">
        <f t="shared" si="61"/>
        <v>0.45</v>
      </c>
      <c r="E3184" s="1">
        <v>1.1115000000000002</v>
      </c>
      <c r="F3184" s="39">
        <v>3060</v>
      </c>
      <c r="G3184" s="89">
        <v>42529</v>
      </c>
      <c r="H3184" s="3" t="s">
        <v>3014</v>
      </c>
      <c r="I3184" s="4"/>
    </row>
    <row r="3185" spans="1:9" ht="45">
      <c r="A3185" s="6">
        <v>3183</v>
      </c>
      <c r="B3185" s="77" t="s">
        <v>3107</v>
      </c>
      <c r="C3185" s="25" t="str">
        <f>IF(D3185=2,"NO","YES")</f>
        <v>YES</v>
      </c>
      <c r="D3185" s="77">
        <f t="shared" si="61"/>
        <v>0.97</v>
      </c>
      <c r="E3185" s="1">
        <v>2.3959000000000001</v>
      </c>
      <c r="F3185" s="39">
        <v>6596</v>
      </c>
      <c r="G3185" s="89">
        <v>42529</v>
      </c>
      <c r="H3185" s="3" t="s">
        <v>3014</v>
      </c>
      <c r="I3185" s="4"/>
    </row>
    <row r="3186" spans="1:9" ht="45">
      <c r="A3186" s="6">
        <v>3184</v>
      </c>
      <c r="B3186" s="77" t="s">
        <v>3108</v>
      </c>
      <c r="C3186" s="25" t="str">
        <f>IF(D3186=2,"NO","YES")</f>
        <v>YES</v>
      </c>
      <c r="D3186" s="77">
        <f t="shared" si="61"/>
        <v>0.61</v>
      </c>
      <c r="E3186" s="1">
        <v>1.5067000000000002</v>
      </c>
      <c r="F3186" s="39">
        <v>4148</v>
      </c>
      <c r="G3186" s="89">
        <v>42529</v>
      </c>
      <c r="H3186" s="3" t="s">
        <v>3014</v>
      </c>
      <c r="I3186" s="4"/>
    </row>
    <row r="3187" spans="1:9" ht="45">
      <c r="A3187" s="6">
        <v>3185</v>
      </c>
      <c r="B3187" s="77" t="s">
        <v>3109</v>
      </c>
      <c r="C3187" s="25" t="str">
        <f>IF(D3187=2,"NO","YES")</f>
        <v>YES</v>
      </c>
      <c r="D3187" s="77">
        <f t="shared" si="61"/>
        <v>0.7</v>
      </c>
      <c r="E3187" s="1">
        <v>1.7290000000000001</v>
      </c>
      <c r="F3187" s="39">
        <v>4760</v>
      </c>
      <c r="G3187" s="89">
        <v>42529</v>
      </c>
      <c r="H3187" s="3" t="s">
        <v>3014</v>
      </c>
      <c r="I3187" s="4"/>
    </row>
    <row r="3188" spans="1:9" ht="45">
      <c r="A3188" s="6">
        <v>3186</v>
      </c>
      <c r="B3188" s="77" t="s">
        <v>3110</v>
      </c>
      <c r="C3188" s="25" t="str">
        <f>IF(D3188=2,"NO","YES")</f>
        <v>YES</v>
      </c>
      <c r="D3188" s="77">
        <f t="shared" si="61"/>
        <v>0.47</v>
      </c>
      <c r="E3188" s="1">
        <v>1.1609</v>
      </c>
      <c r="F3188" s="39">
        <v>3196</v>
      </c>
      <c r="G3188" s="89">
        <v>42529</v>
      </c>
      <c r="H3188" s="3" t="s">
        <v>3014</v>
      </c>
      <c r="I3188" s="4"/>
    </row>
    <row r="3189" spans="1:9" ht="30">
      <c r="A3189" s="6">
        <v>3187</v>
      </c>
      <c r="B3189" s="77" t="s">
        <v>3111</v>
      </c>
      <c r="C3189" s="25" t="str">
        <f>IF(D3189=2,"NO","YES")</f>
        <v>YES</v>
      </c>
      <c r="D3189" s="77">
        <f t="shared" si="61"/>
        <v>1.64</v>
      </c>
      <c r="E3189" s="1">
        <v>4.0507999999999997</v>
      </c>
      <c r="F3189" s="39">
        <v>11152</v>
      </c>
      <c r="G3189" s="89">
        <v>42529</v>
      </c>
      <c r="H3189" s="3" t="s">
        <v>3014</v>
      </c>
      <c r="I3189" s="4"/>
    </row>
    <row r="3190" spans="1:9" ht="45">
      <c r="A3190" s="6">
        <v>3188</v>
      </c>
      <c r="B3190" s="77" t="s">
        <v>3112</v>
      </c>
      <c r="C3190" s="25" t="str">
        <f>IF(D3190=2,"NO","YES")</f>
        <v>YES</v>
      </c>
      <c r="D3190" s="77">
        <f t="shared" si="61"/>
        <v>1.82</v>
      </c>
      <c r="E3190" s="1">
        <v>4.495400000000001</v>
      </c>
      <c r="F3190" s="39">
        <v>12376</v>
      </c>
      <c r="G3190" s="89">
        <v>42529</v>
      </c>
      <c r="H3190" s="3" t="s">
        <v>3014</v>
      </c>
      <c r="I3190" s="4"/>
    </row>
    <row r="3191" spans="1:9" ht="45">
      <c r="A3191" s="6">
        <v>3189</v>
      </c>
      <c r="B3191" s="77" t="s">
        <v>3113</v>
      </c>
      <c r="C3191" s="25" t="str">
        <f>IF(D3191=2,"NO","YES")</f>
        <v>YES</v>
      </c>
      <c r="D3191" s="77">
        <f t="shared" si="61"/>
        <v>0.57999999999999996</v>
      </c>
      <c r="E3191" s="1">
        <v>1.4326000000000001</v>
      </c>
      <c r="F3191" s="39">
        <v>3944</v>
      </c>
      <c r="G3191" s="89">
        <v>42529</v>
      </c>
      <c r="H3191" s="3" t="s">
        <v>3014</v>
      </c>
      <c r="I3191" s="4"/>
    </row>
    <row r="3192" spans="1:9" ht="45">
      <c r="A3192" s="6">
        <v>3190</v>
      </c>
      <c r="B3192" s="77" t="s">
        <v>3114</v>
      </c>
      <c r="C3192" s="25" t="str">
        <f>IF(D3192=2,"NO","YES")</f>
        <v>YES</v>
      </c>
      <c r="D3192" s="77">
        <f t="shared" si="61"/>
        <v>0.28999999999999998</v>
      </c>
      <c r="E3192" s="1">
        <v>0.71630000000000005</v>
      </c>
      <c r="F3192" s="39">
        <v>1972</v>
      </c>
      <c r="G3192" s="89">
        <v>42529</v>
      </c>
      <c r="H3192" s="3" t="s">
        <v>3014</v>
      </c>
      <c r="I3192" s="4"/>
    </row>
    <row r="3193" spans="1:9" ht="45">
      <c r="A3193" s="6">
        <v>3191</v>
      </c>
      <c r="B3193" s="77" t="s">
        <v>3115</v>
      </c>
      <c r="C3193" s="25" t="str">
        <f>IF(D3193=2,"NO","YES")</f>
        <v>YES</v>
      </c>
      <c r="D3193" s="77">
        <f t="shared" si="61"/>
        <v>0.52</v>
      </c>
      <c r="E3193" s="1">
        <v>1.2844000000000002</v>
      </c>
      <c r="F3193" s="39">
        <v>3536</v>
      </c>
      <c r="G3193" s="89">
        <v>42529</v>
      </c>
      <c r="H3193" s="3" t="s">
        <v>3014</v>
      </c>
      <c r="I3193" s="4"/>
    </row>
    <row r="3194" spans="1:9" ht="45">
      <c r="A3194" s="6">
        <v>3192</v>
      </c>
      <c r="B3194" s="77" t="s">
        <v>3116</v>
      </c>
      <c r="C3194" s="25" t="str">
        <f>IF(D3194=2,"NO","YES")</f>
        <v>YES</v>
      </c>
      <c r="D3194" s="77">
        <f t="shared" si="61"/>
        <v>0.37</v>
      </c>
      <c r="E3194" s="1">
        <v>0.91390000000000005</v>
      </c>
      <c r="F3194" s="39">
        <v>2516</v>
      </c>
      <c r="G3194" s="89">
        <v>42529</v>
      </c>
      <c r="H3194" s="3" t="s">
        <v>3014</v>
      </c>
      <c r="I3194" s="4"/>
    </row>
    <row r="3195" spans="1:9" ht="45">
      <c r="A3195" s="6">
        <v>3193</v>
      </c>
      <c r="B3195" s="77" t="s">
        <v>3117</v>
      </c>
      <c r="C3195" s="25" t="str">
        <f>IF(D3195=2,"NO","YES")</f>
        <v>YES</v>
      </c>
      <c r="D3195" s="77">
        <f t="shared" si="61"/>
        <v>0.36</v>
      </c>
      <c r="E3195" s="1">
        <v>0.88919999999999999</v>
      </c>
      <c r="F3195" s="39">
        <v>2448</v>
      </c>
      <c r="G3195" s="89">
        <v>42529</v>
      </c>
      <c r="H3195" s="3" t="s">
        <v>3014</v>
      </c>
      <c r="I3195" s="4"/>
    </row>
    <row r="3196" spans="1:9" ht="45">
      <c r="A3196" s="6">
        <v>3194</v>
      </c>
      <c r="B3196" s="77" t="s">
        <v>3118</v>
      </c>
      <c r="C3196" s="25" t="str">
        <f>IF(D3196=2,"NO","YES")</f>
        <v>YES</v>
      </c>
      <c r="D3196" s="77">
        <f t="shared" si="61"/>
        <v>0.84</v>
      </c>
      <c r="E3196" s="1">
        <v>2.0748000000000002</v>
      </c>
      <c r="F3196" s="39">
        <v>5712</v>
      </c>
      <c r="G3196" s="89">
        <v>42529</v>
      </c>
      <c r="H3196" s="3" t="s">
        <v>3014</v>
      </c>
      <c r="I3196" s="4"/>
    </row>
    <row r="3197" spans="1:9" ht="45">
      <c r="A3197" s="6">
        <v>3195</v>
      </c>
      <c r="B3197" s="77" t="s">
        <v>3119</v>
      </c>
      <c r="C3197" s="25" t="str">
        <f>IF(D3197=2,"NO","YES")</f>
        <v>YES</v>
      </c>
      <c r="D3197" s="77">
        <f t="shared" si="61"/>
        <v>0.79</v>
      </c>
      <c r="E3197" s="1">
        <v>1.9513000000000003</v>
      </c>
      <c r="F3197" s="39">
        <v>5372</v>
      </c>
      <c r="G3197" s="89">
        <v>42529</v>
      </c>
      <c r="H3197" s="3" t="s">
        <v>3014</v>
      </c>
      <c r="I3197" s="4"/>
    </row>
    <row r="3198" spans="1:9" ht="45">
      <c r="A3198" s="6">
        <v>3196</v>
      </c>
      <c r="B3198" s="77" t="s">
        <v>3120</v>
      </c>
      <c r="C3198" s="25" t="str">
        <f>IF(D3198=2,"NO","YES")</f>
        <v>YES</v>
      </c>
      <c r="D3198" s="77">
        <f t="shared" si="61"/>
        <v>0.15</v>
      </c>
      <c r="E3198" s="1">
        <v>0.3705</v>
      </c>
      <c r="F3198" s="39">
        <v>1020</v>
      </c>
      <c r="G3198" s="89">
        <v>42529</v>
      </c>
      <c r="H3198" s="3" t="s">
        <v>3014</v>
      </c>
      <c r="I3198" s="4"/>
    </row>
    <row r="3199" spans="1:9" ht="45">
      <c r="A3199" s="6">
        <v>3197</v>
      </c>
      <c r="B3199" s="77" t="s">
        <v>3121</v>
      </c>
      <c r="C3199" s="25" t="str">
        <f>IF(D3199=2,"NO","YES")</f>
        <v>YES</v>
      </c>
      <c r="D3199" s="77">
        <f t="shared" si="61"/>
        <v>0.15</v>
      </c>
      <c r="E3199" s="1">
        <v>0.3705</v>
      </c>
      <c r="F3199" s="39">
        <v>1020</v>
      </c>
      <c r="G3199" s="89">
        <v>42529</v>
      </c>
      <c r="H3199" s="3" t="s">
        <v>3014</v>
      </c>
      <c r="I3199" s="4"/>
    </row>
    <row r="3200" spans="1:9" ht="45">
      <c r="A3200" s="6">
        <v>3198</v>
      </c>
      <c r="B3200" s="77" t="s">
        <v>3122</v>
      </c>
      <c r="C3200" s="25" t="str">
        <f>IF(D3200=2,"NO","YES")</f>
        <v>NO</v>
      </c>
      <c r="D3200" s="77">
        <f t="shared" si="61"/>
        <v>2</v>
      </c>
      <c r="E3200" s="1">
        <v>4.9400000000000004</v>
      </c>
      <c r="F3200" s="39">
        <v>13600</v>
      </c>
      <c r="G3200" s="89">
        <v>42529</v>
      </c>
      <c r="H3200" s="3" t="s">
        <v>3014</v>
      </c>
      <c r="I3200" s="4"/>
    </row>
    <row r="3201" spans="1:9" ht="45">
      <c r="A3201" s="6">
        <v>3199</v>
      </c>
      <c r="B3201" s="77" t="s">
        <v>3123</v>
      </c>
      <c r="C3201" s="25" t="str">
        <f>IF(D3201=2,"NO","YES")</f>
        <v>YES</v>
      </c>
      <c r="D3201" s="77">
        <f t="shared" si="61"/>
        <v>0.56999999999999995</v>
      </c>
      <c r="E3201" s="1">
        <v>1.4078999999999999</v>
      </c>
      <c r="F3201" s="39">
        <v>3876</v>
      </c>
      <c r="G3201" s="89">
        <v>42529</v>
      </c>
      <c r="H3201" s="3" t="s">
        <v>3014</v>
      </c>
      <c r="I3201" s="4"/>
    </row>
    <row r="3202" spans="1:9" ht="30">
      <c r="A3202" s="6">
        <v>3200</v>
      </c>
      <c r="B3202" s="77" t="s">
        <v>3124</v>
      </c>
      <c r="C3202" s="25" t="str">
        <f>IF(D3202=2,"NO","YES")</f>
        <v>YES</v>
      </c>
      <c r="D3202" s="77">
        <f t="shared" si="61"/>
        <v>0.53</v>
      </c>
      <c r="E3202" s="1">
        <v>1.3091000000000002</v>
      </c>
      <c r="F3202" s="39">
        <v>3604</v>
      </c>
      <c r="G3202" s="89">
        <v>42529</v>
      </c>
      <c r="H3202" s="3" t="s">
        <v>3014</v>
      </c>
      <c r="I3202" s="4"/>
    </row>
    <row r="3203" spans="1:9" ht="45">
      <c r="A3203" s="6">
        <v>3201</v>
      </c>
      <c r="B3203" s="77" t="s">
        <v>3125</v>
      </c>
      <c r="C3203" s="25" t="str">
        <f>IF(D3203=2,"NO","YES")</f>
        <v>YES</v>
      </c>
      <c r="D3203" s="77">
        <f t="shared" si="61"/>
        <v>0.89</v>
      </c>
      <c r="E3203" s="1">
        <v>2.1983000000000001</v>
      </c>
      <c r="F3203" s="39">
        <v>6052</v>
      </c>
      <c r="G3203" s="89">
        <v>42529</v>
      </c>
      <c r="H3203" s="3" t="s">
        <v>3014</v>
      </c>
      <c r="I3203" s="4"/>
    </row>
    <row r="3204" spans="1:9" ht="45">
      <c r="A3204" s="6">
        <v>3202</v>
      </c>
      <c r="B3204" s="77" t="s">
        <v>3126</v>
      </c>
      <c r="C3204" s="25" t="str">
        <f>IF(D3204=2,"NO","YES")</f>
        <v>YES</v>
      </c>
      <c r="D3204" s="77">
        <f t="shared" si="61"/>
        <v>1.37</v>
      </c>
      <c r="E3204" s="1">
        <v>3.3839000000000006</v>
      </c>
      <c r="F3204" s="39">
        <v>9316</v>
      </c>
      <c r="G3204" s="89">
        <v>42529</v>
      </c>
      <c r="H3204" s="3" t="s">
        <v>3014</v>
      </c>
      <c r="I3204" s="4"/>
    </row>
    <row r="3205" spans="1:9" ht="45">
      <c r="A3205" s="6">
        <v>3203</v>
      </c>
      <c r="B3205" s="77" t="s">
        <v>3127</v>
      </c>
      <c r="C3205" s="25" t="str">
        <f>IF(D3205=2,"NO","YES")</f>
        <v>YES</v>
      </c>
      <c r="D3205" s="77">
        <f t="shared" ref="D3205:D3268" si="62">F3205/6800</f>
        <v>0.03</v>
      </c>
      <c r="E3205" s="1">
        <v>7.4099999999999999E-2</v>
      </c>
      <c r="F3205" s="39">
        <v>204</v>
      </c>
      <c r="G3205" s="89">
        <v>42529</v>
      </c>
      <c r="H3205" s="3" t="s">
        <v>3014</v>
      </c>
      <c r="I3205" s="4"/>
    </row>
    <row r="3206" spans="1:9" ht="30">
      <c r="A3206" s="6">
        <v>3204</v>
      </c>
      <c r="B3206" s="77" t="s">
        <v>3128</v>
      </c>
      <c r="C3206" s="25" t="str">
        <f>IF(D3206=2,"NO","YES")</f>
        <v>YES</v>
      </c>
      <c r="D3206" s="77">
        <f t="shared" si="62"/>
        <v>0.11</v>
      </c>
      <c r="E3206" s="1">
        <v>0.2717</v>
      </c>
      <c r="F3206" s="39">
        <v>748</v>
      </c>
      <c r="G3206" s="89">
        <v>42529</v>
      </c>
      <c r="H3206" s="3" t="s">
        <v>3014</v>
      </c>
      <c r="I3206" s="4"/>
    </row>
    <row r="3207" spans="1:9" ht="45">
      <c r="A3207" s="6">
        <v>3205</v>
      </c>
      <c r="B3207" s="77" t="s">
        <v>3129</v>
      </c>
      <c r="C3207" s="25" t="str">
        <f>IF(D3207=2,"NO","YES")</f>
        <v>YES</v>
      </c>
      <c r="D3207" s="77">
        <f t="shared" si="62"/>
        <v>0.64</v>
      </c>
      <c r="E3207" s="1">
        <v>1.5808000000000002</v>
      </c>
      <c r="F3207" s="39">
        <v>4352</v>
      </c>
      <c r="G3207" s="89">
        <v>42529</v>
      </c>
      <c r="H3207" s="3" t="s">
        <v>3014</v>
      </c>
      <c r="I3207" s="4"/>
    </row>
    <row r="3208" spans="1:9" ht="30">
      <c r="A3208" s="6">
        <v>3206</v>
      </c>
      <c r="B3208" s="77" t="s">
        <v>3130</v>
      </c>
      <c r="C3208" s="25" t="str">
        <f>IF(D3208=2,"NO","YES")</f>
        <v>YES</v>
      </c>
      <c r="D3208" s="77">
        <f t="shared" si="62"/>
        <v>0.55000000000000004</v>
      </c>
      <c r="E3208" s="1">
        <v>1.3585000000000003</v>
      </c>
      <c r="F3208" s="39">
        <v>3740</v>
      </c>
      <c r="G3208" s="89">
        <v>42529</v>
      </c>
      <c r="H3208" s="3" t="s">
        <v>3014</v>
      </c>
      <c r="I3208" s="4"/>
    </row>
    <row r="3209" spans="1:9" ht="45">
      <c r="A3209" s="6">
        <v>3207</v>
      </c>
      <c r="B3209" s="77" t="s">
        <v>3131</v>
      </c>
      <c r="C3209" s="25" t="str">
        <f>IF(D3209=2,"NO","YES")</f>
        <v>YES</v>
      </c>
      <c r="D3209" s="77">
        <f t="shared" si="62"/>
        <v>0.16</v>
      </c>
      <c r="E3209" s="1">
        <v>0.39520000000000005</v>
      </c>
      <c r="F3209" s="39">
        <v>1088</v>
      </c>
      <c r="G3209" s="89">
        <v>42529</v>
      </c>
      <c r="H3209" s="3" t="s">
        <v>3014</v>
      </c>
      <c r="I3209" s="4"/>
    </row>
    <row r="3210" spans="1:9">
      <c r="A3210" s="6">
        <v>3208</v>
      </c>
      <c r="B3210" s="24" t="s">
        <v>3132</v>
      </c>
      <c r="C3210" s="25" t="str">
        <f>IF(D3210=2,"NO","YES")</f>
        <v>YES</v>
      </c>
      <c r="D3210" s="25">
        <f t="shared" si="62"/>
        <v>1.82</v>
      </c>
      <c r="E3210" s="1">
        <v>4.495400000000001</v>
      </c>
      <c r="F3210" s="75">
        <v>12376</v>
      </c>
      <c r="G3210" s="93">
        <v>42706</v>
      </c>
      <c r="H3210" s="3" t="s">
        <v>3014</v>
      </c>
      <c r="I3210" s="4"/>
    </row>
    <row r="3211" spans="1:9">
      <c r="A3211" s="6">
        <v>3209</v>
      </c>
      <c r="B3211" s="24" t="s">
        <v>3133</v>
      </c>
      <c r="C3211" s="25" t="str">
        <f>IF(D3211=2,"NO","YES")</f>
        <v>NO</v>
      </c>
      <c r="D3211" s="25">
        <f t="shared" si="62"/>
        <v>2</v>
      </c>
      <c r="E3211" s="1">
        <v>4.9400000000000004</v>
      </c>
      <c r="F3211" s="75">
        <v>13600</v>
      </c>
      <c r="G3211" s="93">
        <v>42706</v>
      </c>
      <c r="H3211" s="3" t="s">
        <v>3014</v>
      </c>
      <c r="I3211" s="4"/>
    </row>
    <row r="3212" spans="1:9">
      <c r="A3212" s="6">
        <v>3210</v>
      </c>
      <c r="B3212" s="24" t="s">
        <v>3134</v>
      </c>
      <c r="C3212" s="25" t="str">
        <f>IF(D3212=2,"NO","YES")</f>
        <v>YES</v>
      </c>
      <c r="D3212" s="25">
        <f t="shared" si="62"/>
        <v>0.78</v>
      </c>
      <c r="E3212" s="1">
        <v>1.9266000000000003</v>
      </c>
      <c r="F3212" s="75">
        <v>5304</v>
      </c>
      <c r="G3212" s="93">
        <v>42706</v>
      </c>
      <c r="H3212" s="3" t="s">
        <v>3014</v>
      </c>
      <c r="I3212" s="4"/>
    </row>
    <row r="3213" spans="1:9">
      <c r="A3213" s="6">
        <v>3211</v>
      </c>
      <c r="B3213" s="24" t="s">
        <v>3135</v>
      </c>
      <c r="C3213" s="25" t="str">
        <f>IF(D3213=2,"NO","YES")</f>
        <v>NO</v>
      </c>
      <c r="D3213" s="25">
        <f t="shared" si="62"/>
        <v>2</v>
      </c>
      <c r="E3213" s="1">
        <v>4.9400000000000004</v>
      </c>
      <c r="F3213" s="75">
        <v>13600</v>
      </c>
      <c r="G3213" s="93">
        <v>42706</v>
      </c>
      <c r="H3213" s="3" t="s">
        <v>3014</v>
      </c>
      <c r="I3213" s="4"/>
    </row>
    <row r="3214" spans="1:9">
      <c r="A3214" s="6">
        <v>3212</v>
      </c>
      <c r="B3214" s="24" t="s">
        <v>3136</v>
      </c>
      <c r="C3214" s="25" t="str">
        <f>IF(D3214=2,"NO","YES")</f>
        <v>YES</v>
      </c>
      <c r="D3214" s="25">
        <f t="shared" si="62"/>
        <v>0.15</v>
      </c>
      <c r="E3214" s="1">
        <v>0.3705</v>
      </c>
      <c r="F3214" s="25">
        <v>1020</v>
      </c>
      <c r="G3214" s="95">
        <v>42711</v>
      </c>
      <c r="H3214" s="3" t="s">
        <v>3014</v>
      </c>
      <c r="I3214" s="4"/>
    </row>
    <row r="3215" spans="1:9">
      <c r="A3215" s="6">
        <v>3213</v>
      </c>
      <c r="B3215" s="24" t="s">
        <v>3137</v>
      </c>
      <c r="C3215" s="25" t="str">
        <f>IF(D3215=2,"NO","YES")</f>
        <v>YES</v>
      </c>
      <c r="D3215" s="25">
        <f t="shared" si="62"/>
        <v>0.53</v>
      </c>
      <c r="E3215" s="1">
        <v>1.3091000000000002</v>
      </c>
      <c r="F3215" s="25">
        <v>3604</v>
      </c>
      <c r="G3215" s="95">
        <v>42711</v>
      </c>
      <c r="H3215" s="3" t="s">
        <v>3014</v>
      </c>
      <c r="I3215" s="4"/>
    </row>
    <row r="3216" spans="1:9">
      <c r="A3216" s="6">
        <v>3214</v>
      </c>
      <c r="B3216" s="24" t="s">
        <v>3138</v>
      </c>
      <c r="C3216" s="25" t="str">
        <f>IF(D3216=2,"NO","YES")</f>
        <v>YES</v>
      </c>
      <c r="D3216" s="25">
        <f t="shared" si="62"/>
        <v>0.87</v>
      </c>
      <c r="E3216" s="1">
        <v>2.1489000000000003</v>
      </c>
      <c r="F3216" s="25">
        <v>5916</v>
      </c>
      <c r="G3216" s="95">
        <v>42711</v>
      </c>
      <c r="H3216" s="3" t="s">
        <v>3014</v>
      </c>
      <c r="I3216" s="4"/>
    </row>
    <row r="3217" spans="1:9" ht="30">
      <c r="A3217" s="6">
        <v>3215</v>
      </c>
      <c r="B3217" s="24" t="s">
        <v>3139</v>
      </c>
      <c r="C3217" s="25" t="str">
        <f>IF(D3217=2,"NO","YES")</f>
        <v>YES</v>
      </c>
      <c r="D3217" s="25">
        <f t="shared" si="62"/>
        <v>0.77</v>
      </c>
      <c r="E3217" s="1">
        <v>1.9019000000000001</v>
      </c>
      <c r="F3217" s="66">
        <v>5236</v>
      </c>
      <c r="G3217" s="95">
        <v>42711</v>
      </c>
      <c r="H3217" s="3" t="s">
        <v>3014</v>
      </c>
      <c r="I3217" s="4"/>
    </row>
    <row r="3218" spans="1:9" ht="30">
      <c r="A3218" s="6">
        <v>3216</v>
      </c>
      <c r="B3218" s="24" t="s">
        <v>3140</v>
      </c>
      <c r="C3218" s="25" t="str">
        <f>IF(D3218=2,"NO","YES")</f>
        <v>YES</v>
      </c>
      <c r="D3218" s="25">
        <f t="shared" si="62"/>
        <v>1.71</v>
      </c>
      <c r="E3218" s="1">
        <v>4.2237</v>
      </c>
      <c r="F3218" s="66">
        <v>11628</v>
      </c>
      <c r="G3218" s="95">
        <v>42711</v>
      </c>
      <c r="H3218" s="3" t="s">
        <v>3014</v>
      </c>
      <c r="I3218" s="4"/>
    </row>
    <row r="3219" spans="1:9">
      <c r="A3219" s="6">
        <v>3217</v>
      </c>
      <c r="B3219" s="24" t="s">
        <v>3141</v>
      </c>
      <c r="C3219" s="25" t="str">
        <f>IF(D3219=2,"NO","YES")</f>
        <v>YES</v>
      </c>
      <c r="D3219" s="25">
        <f t="shared" si="62"/>
        <v>0.35</v>
      </c>
      <c r="E3219" s="1">
        <v>0.86450000000000005</v>
      </c>
      <c r="F3219" s="66">
        <v>2380</v>
      </c>
      <c r="G3219" s="95">
        <v>42711</v>
      </c>
      <c r="H3219" s="3" t="s">
        <v>3014</v>
      </c>
      <c r="I3219" s="4"/>
    </row>
    <row r="3220" spans="1:9">
      <c r="A3220" s="6">
        <v>3218</v>
      </c>
      <c r="B3220" s="24" t="s">
        <v>3142</v>
      </c>
      <c r="C3220" s="25" t="str">
        <f>IF(D3220=2,"NO","YES")</f>
        <v>YES</v>
      </c>
      <c r="D3220" s="25">
        <f t="shared" si="62"/>
        <v>0.53</v>
      </c>
      <c r="E3220" s="1">
        <v>1.3091000000000002</v>
      </c>
      <c r="F3220" s="66">
        <v>3604</v>
      </c>
      <c r="G3220" s="95">
        <v>42711</v>
      </c>
      <c r="H3220" s="3" t="s">
        <v>3014</v>
      </c>
      <c r="I3220" s="4"/>
    </row>
    <row r="3221" spans="1:9">
      <c r="A3221" s="6">
        <v>3219</v>
      </c>
      <c r="B3221" s="24" t="s">
        <v>3143</v>
      </c>
      <c r="C3221" s="25" t="str">
        <f>IF(D3221=2,"NO","YES")</f>
        <v>YES</v>
      </c>
      <c r="D3221" s="25">
        <f t="shared" si="62"/>
        <v>0.59</v>
      </c>
      <c r="E3221" s="1">
        <v>1.4573</v>
      </c>
      <c r="F3221" s="66">
        <v>4012</v>
      </c>
      <c r="G3221" s="95">
        <v>42711</v>
      </c>
      <c r="H3221" s="3" t="s">
        <v>3014</v>
      </c>
      <c r="I3221" s="4"/>
    </row>
    <row r="3222" spans="1:9">
      <c r="A3222" s="6">
        <v>3220</v>
      </c>
      <c r="B3222" s="24" t="s">
        <v>3144</v>
      </c>
      <c r="C3222" s="25" t="str">
        <f>IF(D3222=2,"NO","YES")</f>
        <v>YES</v>
      </c>
      <c r="D3222" s="25">
        <f t="shared" si="62"/>
        <v>1.22</v>
      </c>
      <c r="E3222" s="1">
        <v>3.0134000000000003</v>
      </c>
      <c r="F3222" s="66">
        <v>8296</v>
      </c>
      <c r="G3222" s="95">
        <v>42711</v>
      </c>
      <c r="H3222" s="3" t="s">
        <v>3014</v>
      </c>
      <c r="I3222" s="4"/>
    </row>
    <row r="3223" spans="1:9">
      <c r="A3223" s="6">
        <v>3221</v>
      </c>
      <c r="B3223" s="24" t="s">
        <v>3145</v>
      </c>
      <c r="C3223" s="25" t="str">
        <f>IF(D3223=2,"NO","YES")</f>
        <v>YES</v>
      </c>
      <c r="D3223" s="25">
        <f t="shared" si="62"/>
        <v>0.3</v>
      </c>
      <c r="E3223" s="1">
        <v>0.74099999999999999</v>
      </c>
      <c r="F3223" s="66">
        <v>2040</v>
      </c>
      <c r="G3223" s="95">
        <v>42711</v>
      </c>
      <c r="H3223" s="3" t="s">
        <v>3014</v>
      </c>
      <c r="I3223" s="4"/>
    </row>
    <row r="3224" spans="1:9">
      <c r="A3224" s="6">
        <v>3222</v>
      </c>
      <c r="B3224" s="24" t="s">
        <v>3146</v>
      </c>
      <c r="C3224" s="25" t="str">
        <f>IF(D3224=2,"NO","YES")</f>
        <v>YES</v>
      </c>
      <c r="D3224" s="25">
        <f t="shared" si="62"/>
        <v>7.0000000000000007E-2</v>
      </c>
      <c r="E3224" s="1">
        <v>0.17290000000000003</v>
      </c>
      <c r="F3224" s="66">
        <v>476</v>
      </c>
      <c r="G3224" s="95">
        <v>42711</v>
      </c>
      <c r="H3224" s="3" t="s">
        <v>3014</v>
      </c>
      <c r="I3224" s="4"/>
    </row>
    <row r="3225" spans="1:9">
      <c r="A3225" s="6">
        <v>3223</v>
      </c>
      <c r="B3225" s="24" t="s">
        <v>3147</v>
      </c>
      <c r="C3225" s="25" t="str">
        <f>IF(D3225=2,"NO","YES")</f>
        <v>YES</v>
      </c>
      <c r="D3225" s="25">
        <f t="shared" si="62"/>
        <v>0.52</v>
      </c>
      <c r="E3225" s="1">
        <v>1.2844000000000002</v>
      </c>
      <c r="F3225" s="66">
        <v>3536</v>
      </c>
      <c r="G3225" s="95">
        <v>42711</v>
      </c>
      <c r="H3225" s="3" t="s">
        <v>3014</v>
      </c>
      <c r="I3225" s="4"/>
    </row>
    <row r="3226" spans="1:9">
      <c r="A3226" s="6">
        <v>3224</v>
      </c>
      <c r="B3226" s="24" t="s">
        <v>3148</v>
      </c>
      <c r="C3226" s="25" t="str">
        <f>IF(D3226=2,"NO","YES")</f>
        <v>YES</v>
      </c>
      <c r="D3226" s="25">
        <f t="shared" si="62"/>
        <v>0.67</v>
      </c>
      <c r="E3226" s="1">
        <v>1.6549000000000003</v>
      </c>
      <c r="F3226" s="66">
        <v>4556</v>
      </c>
      <c r="G3226" s="95">
        <v>42711</v>
      </c>
      <c r="H3226" s="3" t="s">
        <v>3014</v>
      </c>
      <c r="I3226" s="4"/>
    </row>
    <row r="3227" spans="1:9">
      <c r="A3227" s="6">
        <v>3225</v>
      </c>
      <c r="B3227" s="24" t="s">
        <v>3149</v>
      </c>
      <c r="C3227" s="25" t="str">
        <f>IF(D3227=2,"NO","YES")</f>
        <v>YES</v>
      </c>
      <c r="D3227" s="66">
        <f t="shared" si="62"/>
        <v>0.60397058823529415</v>
      </c>
      <c r="E3227" s="1">
        <v>1.4918073529411766</v>
      </c>
      <c r="F3227" s="66">
        <v>4107</v>
      </c>
      <c r="G3227" s="95">
        <v>42711</v>
      </c>
      <c r="H3227" s="3" t="s">
        <v>3014</v>
      </c>
      <c r="I3227" s="4"/>
    </row>
    <row r="3228" spans="1:9">
      <c r="A3228" s="6">
        <v>3226</v>
      </c>
      <c r="B3228" s="24" t="s">
        <v>3150</v>
      </c>
      <c r="C3228" s="25" t="str">
        <f>IF(D3228=2,"NO","YES")</f>
        <v>YES</v>
      </c>
      <c r="D3228" s="66">
        <f t="shared" si="62"/>
        <v>1.203970588235294</v>
      </c>
      <c r="E3228" s="1">
        <v>2.9738073529411766</v>
      </c>
      <c r="F3228" s="66">
        <v>8187</v>
      </c>
      <c r="G3228" s="95">
        <v>42711</v>
      </c>
      <c r="H3228" s="3" t="s">
        <v>3014</v>
      </c>
      <c r="I3228" s="4"/>
    </row>
    <row r="3229" spans="1:9">
      <c r="A3229" s="6">
        <v>3227</v>
      </c>
      <c r="B3229" s="24" t="s">
        <v>3151</v>
      </c>
      <c r="C3229" s="25" t="str">
        <f>IF(D3229=2,"NO","YES")</f>
        <v>YES</v>
      </c>
      <c r="D3229" s="66">
        <f t="shared" si="62"/>
        <v>0.69205882352941173</v>
      </c>
      <c r="E3229" s="1">
        <v>1.7093852941176471</v>
      </c>
      <c r="F3229" s="66">
        <v>4706</v>
      </c>
      <c r="G3229" s="95">
        <v>42711</v>
      </c>
      <c r="H3229" s="3" t="s">
        <v>3014</v>
      </c>
      <c r="I3229" s="4"/>
    </row>
    <row r="3230" spans="1:9">
      <c r="A3230" s="6">
        <v>3228</v>
      </c>
      <c r="B3230" s="24" t="s">
        <v>3152</v>
      </c>
      <c r="C3230" s="25" t="str">
        <f>IF(D3230=2,"NO","YES")</f>
        <v>YES</v>
      </c>
      <c r="D3230" s="66">
        <f t="shared" si="62"/>
        <v>0.69205882352941173</v>
      </c>
      <c r="E3230" s="1">
        <v>1.7093852941176471</v>
      </c>
      <c r="F3230" s="66">
        <v>4706</v>
      </c>
      <c r="G3230" s="95">
        <v>42711</v>
      </c>
      <c r="H3230" s="3" t="s">
        <v>3014</v>
      </c>
      <c r="I3230" s="4"/>
    </row>
    <row r="3231" spans="1:9">
      <c r="A3231" s="6">
        <v>3229</v>
      </c>
      <c r="B3231" s="24" t="s">
        <v>3153</v>
      </c>
      <c r="C3231" s="25" t="str">
        <f>IF(D3231=2,"NO","YES")</f>
        <v>YES</v>
      </c>
      <c r="D3231" s="66">
        <f t="shared" si="62"/>
        <v>0.35205882352941176</v>
      </c>
      <c r="E3231" s="1">
        <v>0.86958529411764707</v>
      </c>
      <c r="F3231" s="66">
        <v>2394</v>
      </c>
      <c r="G3231" s="95">
        <v>42711</v>
      </c>
      <c r="H3231" s="3" t="s">
        <v>3014</v>
      </c>
      <c r="I3231" s="4"/>
    </row>
    <row r="3232" spans="1:9">
      <c r="A3232" s="6">
        <v>3230</v>
      </c>
      <c r="B3232" s="24" t="s">
        <v>3154</v>
      </c>
      <c r="C3232" s="25" t="str">
        <f>IF(D3232=2,"NO","YES")</f>
        <v>YES</v>
      </c>
      <c r="D3232" s="66">
        <f t="shared" si="62"/>
        <v>0.58794117647058819</v>
      </c>
      <c r="E3232" s="1">
        <v>1.4522147058823529</v>
      </c>
      <c r="F3232" s="66">
        <v>3998</v>
      </c>
      <c r="G3232" s="95">
        <v>42711</v>
      </c>
      <c r="H3232" s="3" t="s">
        <v>3014</v>
      </c>
      <c r="I3232" s="4"/>
    </row>
    <row r="3233" spans="1:9">
      <c r="A3233" s="6">
        <v>3231</v>
      </c>
      <c r="B3233" s="24" t="s">
        <v>3155</v>
      </c>
      <c r="C3233" s="25" t="str">
        <f>IF(D3233=2,"NO","YES")</f>
        <v>YES</v>
      </c>
      <c r="D3233" s="66">
        <f t="shared" si="62"/>
        <v>0.54794117647058826</v>
      </c>
      <c r="E3233" s="1">
        <v>1.3534147058823531</v>
      </c>
      <c r="F3233" s="66">
        <v>3726</v>
      </c>
      <c r="G3233" s="95">
        <v>42711</v>
      </c>
      <c r="H3233" s="3" t="s">
        <v>3014</v>
      </c>
      <c r="I3233" s="4"/>
    </row>
    <row r="3234" spans="1:9">
      <c r="A3234" s="6">
        <v>3232</v>
      </c>
      <c r="B3234" s="24" t="s">
        <v>3156</v>
      </c>
      <c r="C3234" s="25" t="str">
        <f>IF(D3234=2,"NO","YES")</f>
        <v>YES</v>
      </c>
      <c r="D3234" s="25">
        <f t="shared" si="62"/>
        <v>0.94</v>
      </c>
      <c r="E3234" s="1">
        <v>2.3218000000000001</v>
      </c>
      <c r="F3234" s="59">
        <v>6392</v>
      </c>
      <c r="G3234" s="97">
        <v>42728</v>
      </c>
      <c r="H3234" s="3" t="s">
        <v>3014</v>
      </c>
      <c r="I3234" s="4"/>
    </row>
    <row r="3235" spans="1:9">
      <c r="A3235" s="6">
        <v>3233</v>
      </c>
      <c r="B3235" s="24" t="s">
        <v>3157</v>
      </c>
      <c r="C3235" s="25" t="str">
        <f>IF(D3235=2,"NO","YES")</f>
        <v>YES</v>
      </c>
      <c r="D3235" s="25">
        <f t="shared" si="62"/>
        <v>0.60399999999999998</v>
      </c>
      <c r="E3235" s="1">
        <v>1.4918800000000001</v>
      </c>
      <c r="F3235" s="59">
        <v>4107.2</v>
      </c>
      <c r="G3235" s="97">
        <v>42728</v>
      </c>
      <c r="H3235" s="3" t="s">
        <v>3014</v>
      </c>
      <c r="I3235" s="4"/>
    </row>
    <row r="3236" spans="1:9">
      <c r="A3236" s="6">
        <v>3234</v>
      </c>
      <c r="B3236" s="24" t="s">
        <v>3158</v>
      </c>
      <c r="C3236" s="25" t="str">
        <f>IF(D3236=2,"NO","YES")</f>
        <v>YES</v>
      </c>
      <c r="D3236" s="25">
        <f t="shared" si="62"/>
        <v>0.73599999999999999</v>
      </c>
      <c r="E3236" s="1">
        <v>1.8179200000000002</v>
      </c>
      <c r="F3236" s="59">
        <v>5004.8</v>
      </c>
      <c r="G3236" s="97">
        <v>42728</v>
      </c>
      <c r="H3236" s="3" t="s">
        <v>3014</v>
      </c>
      <c r="I3236" s="4"/>
    </row>
    <row r="3237" spans="1:9">
      <c r="A3237" s="6">
        <v>3235</v>
      </c>
      <c r="B3237" s="24" t="s">
        <v>3159</v>
      </c>
      <c r="C3237" s="25" t="str">
        <f>IF(D3237=2,"NO","YES")</f>
        <v>YES</v>
      </c>
      <c r="D3237" s="25">
        <f t="shared" si="62"/>
        <v>0.32400000000000007</v>
      </c>
      <c r="E3237" s="1">
        <v>0.80028000000000021</v>
      </c>
      <c r="F3237" s="59">
        <v>2203.2000000000003</v>
      </c>
      <c r="G3237" s="97">
        <v>42728</v>
      </c>
      <c r="H3237" s="3" t="s">
        <v>3014</v>
      </c>
      <c r="I3237" s="4"/>
    </row>
    <row r="3238" spans="1:9">
      <c r="A3238" s="6">
        <v>3236</v>
      </c>
      <c r="B3238" s="38" t="s">
        <v>3160</v>
      </c>
      <c r="C3238" s="25" t="str">
        <f>IF(D3238=2,"NO","YES")</f>
        <v>NO</v>
      </c>
      <c r="D3238" s="39">
        <f t="shared" si="62"/>
        <v>2</v>
      </c>
      <c r="E3238" s="1">
        <v>4.9400000000000004</v>
      </c>
      <c r="F3238" s="39">
        <v>13600</v>
      </c>
      <c r="G3238" s="99">
        <v>42612</v>
      </c>
      <c r="H3238" s="3" t="s">
        <v>3014</v>
      </c>
      <c r="I3238" s="4"/>
    </row>
    <row r="3239" spans="1:9">
      <c r="A3239" s="6">
        <v>3237</v>
      </c>
      <c r="B3239" s="38" t="s">
        <v>3161</v>
      </c>
      <c r="C3239" s="25" t="str">
        <f>IF(D3239=2,"NO","YES")</f>
        <v>YES</v>
      </c>
      <c r="D3239" s="39">
        <f t="shared" si="62"/>
        <v>1.94</v>
      </c>
      <c r="E3239" s="1">
        <v>4.7918000000000003</v>
      </c>
      <c r="F3239" s="39">
        <v>13192</v>
      </c>
      <c r="G3239" s="99">
        <v>42612</v>
      </c>
      <c r="H3239" s="3" t="s">
        <v>3014</v>
      </c>
      <c r="I3239" s="4"/>
    </row>
    <row r="3240" spans="1:9">
      <c r="A3240" s="6">
        <v>3238</v>
      </c>
      <c r="B3240" s="38" t="s">
        <v>3162</v>
      </c>
      <c r="C3240" s="25" t="str">
        <f>IF(D3240=2,"NO","YES")</f>
        <v>YES</v>
      </c>
      <c r="D3240" s="39">
        <f t="shared" si="62"/>
        <v>0.99</v>
      </c>
      <c r="E3240" s="1">
        <v>2.4453</v>
      </c>
      <c r="F3240" s="39">
        <v>6732</v>
      </c>
      <c r="G3240" s="99">
        <v>42612</v>
      </c>
      <c r="H3240" s="3" t="s">
        <v>3014</v>
      </c>
      <c r="I3240" s="4"/>
    </row>
    <row r="3241" spans="1:9">
      <c r="A3241" s="6">
        <v>3239</v>
      </c>
      <c r="B3241" s="125" t="s">
        <v>3163</v>
      </c>
      <c r="C3241" s="25" t="str">
        <f>IF(D3241=2,"NO","YES")</f>
        <v>YES</v>
      </c>
      <c r="D3241" s="126">
        <f t="shared" si="62"/>
        <v>0.81</v>
      </c>
      <c r="E3241" s="1">
        <v>2.0007000000000001</v>
      </c>
      <c r="F3241" s="54">
        <v>5508</v>
      </c>
      <c r="G3241" s="93">
        <v>42706</v>
      </c>
      <c r="H3241" s="3" t="s">
        <v>3164</v>
      </c>
      <c r="I3241" s="4"/>
    </row>
    <row r="3242" spans="1:9" ht="45">
      <c r="A3242" s="6">
        <v>3240</v>
      </c>
      <c r="B3242" s="49" t="s">
        <v>3165</v>
      </c>
      <c r="C3242" s="25" t="str">
        <f>IF(D3242=2,"NO","YES")</f>
        <v>YES</v>
      </c>
      <c r="D3242" s="50">
        <f t="shared" si="62"/>
        <v>0.81</v>
      </c>
      <c r="E3242" s="1">
        <v>2.0007000000000001</v>
      </c>
      <c r="F3242" s="59">
        <v>5508</v>
      </c>
      <c r="G3242" s="97">
        <v>42728</v>
      </c>
      <c r="H3242" s="3" t="s">
        <v>3164</v>
      </c>
      <c r="I3242" s="4"/>
    </row>
    <row r="3243" spans="1:9" ht="45">
      <c r="A3243" s="6">
        <v>3241</v>
      </c>
      <c r="B3243" s="49" t="s">
        <v>3166</v>
      </c>
      <c r="C3243" s="25" t="str">
        <f>IF(D3243=2,"NO","YES")</f>
        <v>YES</v>
      </c>
      <c r="D3243" s="50">
        <f t="shared" si="62"/>
        <v>0.81</v>
      </c>
      <c r="E3243" s="1">
        <v>2.0007000000000001</v>
      </c>
      <c r="F3243" s="59">
        <v>5508</v>
      </c>
      <c r="G3243" s="97">
        <v>42728</v>
      </c>
      <c r="H3243" s="3" t="s">
        <v>3164</v>
      </c>
      <c r="I3243" s="4"/>
    </row>
    <row r="3244" spans="1:9">
      <c r="A3244" s="6">
        <v>3242</v>
      </c>
      <c r="B3244" s="38" t="s">
        <v>3167</v>
      </c>
      <c r="C3244" s="25" t="str">
        <f>IF(D3244=2,"NO","YES")</f>
        <v>YES</v>
      </c>
      <c r="D3244" s="39">
        <f t="shared" si="62"/>
        <v>0.81</v>
      </c>
      <c r="E3244" s="1">
        <v>2.0007000000000001</v>
      </c>
      <c r="F3244" s="39">
        <v>5508</v>
      </c>
      <c r="G3244" s="99">
        <v>42612</v>
      </c>
      <c r="H3244" s="3" t="s">
        <v>3164</v>
      </c>
      <c r="I3244" s="4"/>
    </row>
    <row r="3245" spans="1:9">
      <c r="A3245" s="6">
        <v>3243</v>
      </c>
      <c r="B3245" s="38" t="s">
        <v>3168</v>
      </c>
      <c r="C3245" s="25" t="str">
        <f>IF(D3245=2,"NO","YES")</f>
        <v>YES</v>
      </c>
      <c r="D3245" s="39">
        <f t="shared" si="62"/>
        <v>0.81</v>
      </c>
      <c r="E3245" s="1">
        <v>2.0007000000000001</v>
      </c>
      <c r="F3245" s="39">
        <v>5508</v>
      </c>
      <c r="G3245" s="99">
        <v>42612</v>
      </c>
      <c r="H3245" s="3" t="s">
        <v>3164</v>
      </c>
      <c r="I3245" s="4"/>
    </row>
    <row r="3246" spans="1:9">
      <c r="A3246" s="6">
        <v>3244</v>
      </c>
      <c r="B3246" s="38" t="s">
        <v>3169</v>
      </c>
      <c r="C3246" s="25" t="str">
        <f>IF(D3246=2,"NO","YES")</f>
        <v>YES</v>
      </c>
      <c r="D3246" s="39">
        <f t="shared" si="62"/>
        <v>0.81</v>
      </c>
      <c r="E3246" s="1">
        <v>2.0007000000000001</v>
      </c>
      <c r="F3246" s="39">
        <v>5508</v>
      </c>
      <c r="G3246" s="99">
        <v>42612</v>
      </c>
      <c r="H3246" s="3" t="s">
        <v>3164</v>
      </c>
      <c r="I3246" s="4"/>
    </row>
    <row r="3247" spans="1:9">
      <c r="A3247" s="6">
        <v>3245</v>
      </c>
      <c r="B3247" s="38" t="s">
        <v>3170</v>
      </c>
      <c r="C3247" s="25" t="str">
        <f>IF(D3247=2,"NO","YES")</f>
        <v>YES</v>
      </c>
      <c r="D3247" s="39">
        <f t="shared" si="62"/>
        <v>0.81</v>
      </c>
      <c r="E3247" s="1">
        <v>2.0007000000000001</v>
      </c>
      <c r="F3247" s="39">
        <v>5508</v>
      </c>
      <c r="G3247" s="99">
        <v>42612</v>
      </c>
      <c r="H3247" s="3" t="s">
        <v>3164</v>
      </c>
      <c r="I3247" s="4"/>
    </row>
    <row r="3248" spans="1:9">
      <c r="A3248" s="6">
        <v>3246</v>
      </c>
      <c r="B3248" s="38" t="s">
        <v>3171</v>
      </c>
      <c r="C3248" s="25" t="str">
        <f>IF(D3248=2,"NO","YES")</f>
        <v>YES</v>
      </c>
      <c r="D3248" s="39">
        <f t="shared" si="62"/>
        <v>0.81</v>
      </c>
      <c r="E3248" s="1">
        <v>2.0007000000000001</v>
      </c>
      <c r="F3248" s="39">
        <v>5508</v>
      </c>
      <c r="G3248" s="99">
        <v>42612</v>
      </c>
      <c r="H3248" s="3" t="s">
        <v>3164</v>
      </c>
      <c r="I3248" s="4"/>
    </row>
    <row r="3249" spans="1:9">
      <c r="A3249" s="6">
        <v>3247</v>
      </c>
      <c r="B3249" s="38" t="s">
        <v>3172</v>
      </c>
      <c r="C3249" s="25" t="str">
        <f>IF(D3249=2,"NO","YES")</f>
        <v>YES</v>
      </c>
      <c r="D3249" s="39">
        <f t="shared" si="62"/>
        <v>1.62</v>
      </c>
      <c r="E3249" s="1">
        <v>4.0014000000000003</v>
      </c>
      <c r="F3249" s="39">
        <v>11016</v>
      </c>
      <c r="G3249" s="99">
        <v>42612</v>
      </c>
      <c r="H3249" s="3" t="s">
        <v>3164</v>
      </c>
      <c r="I3249" s="4"/>
    </row>
    <row r="3250" spans="1:9">
      <c r="A3250" s="6">
        <v>3248</v>
      </c>
      <c r="B3250" s="38" t="s">
        <v>3173</v>
      </c>
      <c r="C3250" s="25" t="str">
        <f>IF(D3250=2,"NO","YES")</f>
        <v>YES</v>
      </c>
      <c r="D3250" s="39">
        <f t="shared" si="62"/>
        <v>0.81</v>
      </c>
      <c r="E3250" s="1">
        <v>2.0007000000000001</v>
      </c>
      <c r="F3250" s="39">
        <v>5508</v>
      </c>
      <c r="G3250" s="99">
        <v>42612</v>
      </c>
      <c r="H3250" s="3" t="s">
        <v>3164</v>
      </c>
      <c r="I3250" s="4"/>
    </row>
    <row r="3251" spans="1:9">
      <c r="A3251" s="6">
        <v>3249</v>
      </c>
      <c r="B3251" s="56" t="s">
        <v>3174</v>
      </c>
      <c r="C3251" s="25" t="str">
        <f>IF(D3251=2,"NO","YES")</f>
        <v>YES</v>
      </c>
      <c r="D3251" s="59">
        <f t="shared" si="62"/>
        <v>1.5</v>
      </c>
      <c r="E3251" s="1">
        <v>3.7050000000000001</v>
      </c>
      <c r="F3251" s="59">
        <v>10200</v>
      </c>
      <c r="G3251" s="617">
        <v>42502</v>
      </c>
      <c r="H3251" s="3" t="s">
        <v>3175</v>
      </c>
      <c r="I3251" s="4"/>
    </row>
    <row r="3252" spans="1:9">
      <c r="A3252" s="6">
        <v>3250</v>
      </c>
      <c r="B3252" s="56" t="s">
        <v>3176</v>
      </c>
      <c r="C3252" s="25" t="str">
        <f>IF(D3252=2,"NO","YES")</f>
        <v>YES</v>
      </c>
      <c r="D3252" s="59">
        <f t="shared" si="62"/>
        <v>0.9</v>
      </c>
      <c r="E3252" s="1">
        <v>2.2230000000000003</v>
      </c>
      <c r="F3252" s="59">
        <v>6120</v>
      </c>
      <c r="G3252" s="617">
        <v>42502</v>
      </c>
      <c r="H3252" s="3" t="s">
        <v>3175</v>
      </c>
      <c r="I3252" s="4"/>
    </row>
    <row r="3253" spans="1:9">
      <c r="A3253" s="6">
        <v>3251</v>
      </c>
      <c r="B3253" s="56" t="s">
        <v>3177</v>
      </c>
      <c r="C3253" s="25" t="str">
        <f>IF(D3253=2,"NO","YES")</f>
        <v>YES</v>
      </c>
      <c r="D3253" s="59">
        <f t="shared" si="62"/>
        <v>1.34</v>
      </c>
      <c r="E3253" s="1">
        <v>3.3098000000000005</v>
      </c>
      <c r="F3253" s="59">
        <v>9112</v>
      </c>
      <c r="G3253" s="617">
        <v>42502</v>
      </c>
      <c r="H3253" s="3" t="s">
        <v>3175</v>
      </c>
      <c r="I3253" s="4"/>
    </row>
    <row r="3254" spans="1:9" ht="30">
      <c r="A3254" s="6">
        <v>3252</v>
      </c>
      <c r="B3254" s="56" t="s">
        <v>3178</v>
      </c>
      <c r="C3254" s="25" t="str">
        <f>IF(D3254=2,"NO","YES")</f>
        <v>YES</v>
      </c>
      <c r="D3254" s="59">
        <f t="shared" si="62"/>
        <v>1.58</v>
      </c>
      <c r="E3254" s="1">
        <v>3.9026000000000005</v>
      </c>
      <c r="F3254" s="59">
        <v>10744</v>
      </c>
      <c r="G3254" s="617">
        <v>42502</v>
      </c>
      <c r="H3254" s="3" t="s">
        <v>3175</v>
      </c>
      <c r="I3254" s="4"/>
    </row>
    <row r="3255" spans="1:9">
      <c r="A3255" s="6">
        <v>3253</v>
      </c>
      <c r="B3255" s="56" t="s">
        <v>3179</v>
      </c>
      <c r="C3255" s="25" t="str">
        <f>IF(D3255=2,"NO","YES")</f>
        <v>YES</v>
      </c>
      <c r="D3255" s="59">
        <f t="shared" si="62"/>
        <v>0.53</v>
      </c>
      <c r="E3255" s="1">
        <v>1.3091000000000002</v>
      </c>
      <c r="F3255" s="59">
        <v>3604</v>
      </c>
      <c r="G3255" s="617">
        <v>42502</v>
      </c>
      <c r="H3255" s="3" t="s">
        <v>3175</v>
      </c>
      <c r="I3255" s="4"/>
    </row>
    <row r="3256" spans="1:9">
      <c r="A3256" s="6">
        <v>3254</v>
      </c>
      <c r="B3256" s="56" t="s">
        <v>3180</v>
      </c>
      <c r="C3256" s="25" t="str">
        <f>IF(D3256=2,"NO","YES")</f>
        <v>YES</v>
      </c>
      <c r="D3256" s="59">
        <f t="shared" si="62"/>
        <v>0.28999999999999998</v>
      </c>
      <c r="E3256" s="1">
        <v>0.71630000000000005</v>
      </c>
      <c r="F3256" s="59">
        <v>1972</v>
      </c>
      <c r="G3256" s="617">
        <v>42502</v>
      </c>
      <c r="H3256" s="3" t="s">
        <v>3175</v>
      </c>
      <c r="I3256" s="4"/>
    </row>
    <row r="3257" spans="1:9">
      <c r="A3257" s="6">
        <v>3255</v>
      </c>
      <c r="B3257" s="56" t="s">
        <v>3181</v>
      </c>
      <c r="C3257" s="25" t="str">
        <f>IF(D3257=2,"NO","YES")</f>
        <v>YES</v>
      </c>
      <c r="D3257" s="59">
        <f t="shared" si="62"/>
        <v>0.53</v>
      </c>
      <c r="E3257" s="1">
        <v>1.3091000000000002</v>
      </c>
      <c r="F3257" s="59">
        <v>3604</v>
      </c>
      <c r="G3257" s="617">
        <v>42502</v>
      </c>
      <c r="H3257" s="3" t="s">
        <v>3175</v>
      </c>
      <c r="I3257" s="4"/>
    </row>
    <row r="3258" spans="1:9">
      <c r="A3258" s="6">
        <v>3256</v>
      </c>
      <c r="B3258" s="56" t="s">
        <v>3182</v>
      </c>
      <c r="C3258" s="25" t="str">
        <f>IF(D3258=2,"NO","YES")</f>
        <v>YES</v>
      </c>
      <c r="D3258" s="59">
        <f t="shared" si="62"/>
        <v>1.25</v>
      </c>
      <c r="E3258" s="1">
        <v>3.0875000000000004</v>
      </c>
      <c r="F3258" s="59">
        <v>8500</v>
      </c>
      <c r="G3258" s="617">
        <v>42502</v>
      </c>
      <c r="H3258" s="3" t="s">
        <v>3175</v>
      </c>
      <c r="I3258" s="4"/>
    </row>
    <row r="3259" spans="1:9">
      <c r="A3259" s="6">
        <v>3257</v>
      </c>
      <c r="B3259" s="56" t="s">
        <v>3183</v>
      </c>
      <c r="C3259" s="25" t="str">
        <f>IF(D3259=2,"NO","YES")</f>
        <v>YES</v>
      </c>
      <c r="D3259" s="59">
        <f t="shared" si="62"/>
        <v>0.4</v>
      </c>
      <c r="E3259" s="1">
        <v>0.9880000000000001</v>
      </c>
      <c r="F3259" s="59">
        <v>2720</v>
      </c>
      <c r="G3259" s="617">
        <v>42502</v>
      </c>
      <c r="H3259" s="3" t="s">
        <v>3175</v>
      </c>
      <c r="I3259" s="4"/>
    </row>
    <row r="3260" spans="1:9">
      <c r="A3260" s="6">
        <v>3258</v>
      </c>
      <c r="B3260" s="56" t="s">
        <v>3184</v>
      </c>
      <c r="C3260" s="25" t="str">
        <f>IF(D3260=2,"NO","YES")</f>
        <v>YES</v>
      </c>
      <c r="D3260" s="59">
        <f t="shared" si="62"/>
        <v>1.36</v>
      </c>
      <c r="E3260" s="1">
        <v>3.3592000000000004</v>
      </c>
      <c r="F3260" s="59">
        <v>9248</v>
      </c>
      <c r="G3260" s="617">
        <v>42502</v>
      </c>
      <c r="H3260" s="3" t="s">
        <v>3175</v>
      </c>
      <c r="I3260" s="4"/>
    </row>
    <row r="3261" spans="1:9">
      <c r="A3261" s="6">
        <v>3259</v>
      </c>
      <c r="B3261" s="56" t="s">
        <v>3185</v>
      </c>
      <c r="C3261" s="25" t="str">
        <f>IF(D3261=2,"NO","YES")</f>
        <v>YES</v>
      </c>
      <c r="D3261" s="59">
        <f t="shared" si="62"/>
        <v>1.38</v>
      </c>
      <c r="E3261" s="1">
        <v>3.4085999999999999</v>
      </c>
      <c r="F3261" s="59">
        <v>9384</v>
      </c>
      <c r="G3261" s="617">
        <v>42502</v>
      </c>
      <c r="H3261" s="3" t="s">
        <v>3175</v>
      </c>
      <c r="I3261" s="4"/>
    </row>
    <row r="3262" spans="1:9">
      <c r="A3262" s="6">
        <v>3260</v>
      </c>
      <c r="B3262" s="56" t="s">
        <v>3186</v>
      </c>
      <c r="C3262" s="25" t="str">
        <f>IF(D3262=2,"NO","YES")</f>
        <v>YES</v>
      </c>
      <c r="D3262" s="59">
        <f t="shared" si="62"/>
        <v>1.32</v>
      </c>
      <c r="E3262" s="1">
        <v>3.2604000000000006</v>
      </c>
      <c r="F3262" s="59">
        <v>8976</v>
      </c>
      <c r="G3262" s="617">
        <v>42502</v>
      </c>
      <c r="H3262" s="3" t="s">
        <v>3175</v>
      </c>
      <c r="I3262" s="4"/>
    </row>
    <row r="3263" spans="1:9">
      <c r="A3263" s="6">
        <v>3261</v>
      </c>
      <c r="B3263" s="56" t="s">
        <v>3187</v>
      </c>
      <c r="C3263" s="25" t="str">
        <f>IF(D3263=2,"NO","YES")</f>
        <v>YES</v>
      </c>
      <c r="D3263" s="59">
        <f t="shared" si="62"/>
        <v>0.41</v>
      </c>
      <c r="E3263" s="1">
        <v>1.0126999999999999</v>
      </c>
      <c r="F3263" s="59">
        <v>2788</v>
      </c>
      <c r="G3263" s="617">
        <v>42502</v>
      </c>
      <c r="H3263" s="3" t="s">
        <v>3175</v>
      </c>
      <c r="I3263" s="4"/>
    </row>
    <row r="3264" spans="1:9">
      <c r="A3264" s="6">
        <v>3262</v>
      </c>
      <c r="B3264" s="56" t="s">
        <v>3188</v>
      </c>
      <c r="C3264" s="25" t="str">
        <f>IF(D3264=2,"NO","YES")</f>
        <v>YES</v>
      </c>
      <c r="D3264" s="59">
        <f t="shared" si="62"/>
        <v>1.23</v>
      </c>
      <c r="E3264" s="1">
        <v>3.0381</v>
      </c>
      <c r="F3264" s="59">
        <v>8364</v>
      </c>
      <c r="G3264" s="617">
        <v>42502</v>
      </c>
      <c r="H3264" s="3" t="s">
        <v>3175</v>
      </c>
      <c r="I3264" s="4"/>
    </row>
    <row r="3265" spans="1:9">
      <c r="A3265" s="6">
        <v>3263</v>
      </c>
      <c r="B3265" s="56" t="s">
        <v>3189</v>
      </c>
      <c r="C3265" s="25" t="str">
        <f>IF(D3265=2,"NO","YES")</f>
        <v>YES</v>
      </c>
      <c r="D3265" s="59">
        <f t="shared" si="62"/>
        <v>0.41</v>
      </c>
      <c r="E3265" s="1">
        <v>1.0126999999999999</v>
      </c>
      <c r="F3265" s="59">
        <v>2788</v>
      </c>
      <c r="G3265" s="617">
        <v>42502</v>
      </c>
      <c r="H3265" s="3" t="s">
        <v>3175</v>
      </c>
      <c r="I3265" s="4"/>
    </row>
    <row r="3266" spans="1:9">
      <c r="A3266" s="6">
        <v>3264</v>
      </c>
      <c r="B3266" s="56" t="s">
        <v>3190</v>
      </c>
      <c r="C3266" s="25" t="str">
        <f>IF(D3266=2,"NO","YES")</f>
        <v>YES</v>
      </c>
      <c r="D3266" s="59">
        <f t="shared" si="62"/>
        <v>1.71</v>
      </c>
      <c r="E3266" s="1">
        <v>4.2237</v>
      </c>
      <c r="F3266" s="59">
        <v>11628</v>
      </c>
      <c r="G3266" s="617">
        <v>42728</v>
      </c>
      <c r="H3266" s="3" t="s">
        <v>3175</v>
      </c>
      <c r="I3266" s="4"/>
    </row>
    <row r="3267" spans="1:9">
      <c r="A3267" s="6">
        <v>3265</v>
      </c>
      <c r="B3267" s="127" t="s">
        <v>3191</v>
      </c>
      <c r="C3267" s="25" t="str">
        <f>IF(D3267=2,"NO","YES")</f>
        <v>YES</v>
      </c>
      <c r="D3267" s="66">
        <f t="shared" si="62"/>
        <v>0.32</v>
      </c>
      <c r="E3267" s="1">
        <v>0.7904000000000001</v>
      </c>
      <c r="F3267" s="79">
        <v>2176</v>
      </c>
      <c r="G3267" s="617">
        <v>42502</v>
      </c>
      <c r="H3267" s="3" t="s">
        <v>3192</v>
      </c>
      <c r="I3267" s="4"/>
    </row>
    <row r="3268" spans="1:9">
      <c r="A3268" s="6">
        <v>3266</v>
      </c>
      <c r="B3268" s="56" t="s">
        <v>3193</v>
      </c>
      <c r="C3268" s="25" t="str">
        <f>IF(D3268=2,"NO","YES")</f>
        <v>YES</v>
      </c>
      <c r="D3268" s="66">
        <f t="shared" si="62"/>
        <v>0.81</v>
      </c>
      <c r="E3268" s="1">
        <v>2.0007000000000001</v>
      </c>
      <c r="F3268" s="79">
        <v>5508</v>
      </c>
      <c r="G3268" s="617">
        <v>42502</v>
      </c>
      <c r="H3268" s="3" t="s">
        <v>3192</v>
      </c>
      <c r="I3268" s="4"/>
    </row>
    <row r="3269" spans="1:9">
      <c r="A3269" s="6">
        <v>3267</v>
      </c>
      <c r="B3269" s="56" t="s">
        <v>3194</v>
      </c>
      <c r="C3269" s="25" t="str">
        <f>IF(D3269=2,"NO","YES")</f>
        <v>YES</v>
      </c>
      <c r="D3269" s="66">
        <f t="shared" ref="D3269:D3332" si="63">F3269/6800</f>
        <v>0.19</v>
      </c>
      <c r="E3269" s="1">
        <v>0.46930000000000005</v>
      </c>
      <c r="F3269" s="79">
        <v>1292</v>
      </c>
      <c r="G3269" s="617">
        <v>42502</v>
      </c>
      <c r="H3269" s="3" t="s">
        <v>3192</v>
      </c>
      <c r="I3269" s="4"/>
    </row>
    <row r="3270" spans="1:9">
      <c r="A3270" s="6">
        <v>3268</v>
      </c>
      <c r="B3270" s="56" t="s">
        <v>3195</v>
      </c>
      <c r="C3270" s="25" t="str">
        <f>IF(D3270=2,"NO","YES")</f>
        <v>YES</v>
      </c>
      <c r="D3270" s="66">
        <f t="shared" si="63"/>
        <v>0.17</v>
      </c>
      <c r="E3270" s="1">
        <v>0.41990000000000005</v>
      </c>
      <c r="F3270" s="79">
        <v>1156</v>
      </c>
      <c r="G3270" s="617">
        <v>42502</v>
      </c>
      <c r="H3270" s="3" t="s">
        <v>3192</v>
      </c>
      <c r="I3270" s="4"/>
    </row>
    <row r="3271" spans="1:9">
      <c r="A3271" s="6">
        <v>3269</v>
      </c>
      <c r="B3271" s="56" t="s">
        <v>3196</v>
      </c>
      <c r="C3271" s="25" t="str">
        <f>IF(D3271=2,"NO","YES")</f>
        <v>YES</v>
      </c>
      <c r="D3271" s="66">
        <f t="shared" si="63"/>
        <v>1.59</v>
      </c>
      <c r="E3271" s="1">
        <v>3.9273000000000007</v>
      </c>
      <c r="F3271" s="79">
        <v>10812</v>
      </c>
      <c r="G3271" s="617">
        <v>42502</v>
      </c>
      <c r="H3271" s="3" t="s">
        <v>3192</v>
      </c>
      <c r="I3271" s="4"/>
    </row>
    <row r="3272" spans="1:9">
      <c r="A3272" s="6">
        <v>3270</v>
      </c>
      <c r="B3272" s="56" t="s">
        <v>3197</v>
      </c>
      <c r="C3272" s="25" t="str">
        <f>IF(D3272=2,"NO","YES")</f>
        <v>YES</v>
      </c>
      <c r="D3272" s="66">
        <f t="shared" si="63"/>
        <v>0.25</v>
      </c>
      <c r="E3272" s="1">
        <v>0.61750000000000005</v>
      </c>
      <c r="F3272" s="79">
        <v>1700</v>
      </c>
      <c r="G3272" s="617">
        <v>42502</v>
      </c>
      <c r="H3272" s="3" t="s">
        <v>3192</v>
      </c>
      <c r="I3272" s="4"/>
    </row>
    <row r="3273" spans="1:9">
      <c r="A3273" s="6">
        <v>3271</v>
      </c>
      <c r="B3273" s="127" t="s">
        <v>3198</v>
      </c>
      <c r="C3273" s="25" t="str">
        <f>IF(D3273=2,"NO","YES")</f>
        <v>YES</v>
      </c>
      <c r="D3273" s="66">
        <f t="shared" si="63"/>
        <v>0.18</v>
      </c>
      <c r="E3273" s="1">
        <v>0.4446</v>
      </c>
      <c r="F3273" s="79">
        <v>1224</v>
      </c>
      <c r="G3273" s="617">
        <v>42502</v>
      </c>
      <c r="H3273" s="3" t="s">
        <v>3192</v>
      </c>
      <c r="I3273" s="4"/>
    </row>
    <row r="3274" spans="1:9">
      <c r="A3274" s="6">
        <v>3272</v>
      </c>
      <c r="B3274" s="127" t="s">
        <v>3199</v>
      </c>
      <c r="C3274" s="25" t="str">
        <f>IF(D3274=2,"NO","YES")</f>
        <v>YES</v>
      </c>
      <c r="D3274" s="66">
        <f t="shared" si="63"/>
        <v>0.05</v>
      </c>
      <c r="E3274" s="1">
        <v>0.12350000000000001</v>
      </c>
      <c r="F3274" s="79">
        <v>340</v>
      </c>
      <c r="G3274" s="617">
        <v>42502</v>
      </c>
      <c r="H3274" s="3" t="s">
        <v>3192</v>
      </c>
      <c r="I3274" s="4"/>
    </row>
    <row r="3275" spans="1:9">
      <c r="A3275" s="6">
        <v>3273</v>
      </c>
      <c r="B3275" s="127" t="s">
        <v>3200</v>
      </c>
      <c r="C3275" s="25" t="str">
        <f>IF(D3275=2,"NO","YES")</f>
        <v>YES</v>
      </c>
      <c r="D3275" s="66">
        <f t="shared" si="63"/>
        <v>1.08</v>
      </c>
      <c r="E3275" s="1">
        <v>2.6676000000000002</v>
      </c>
      <c r="F3275" s="79">
        <v>7344</v>
      </c>
      <c r="G3275" s="617">
        <v>42502</v>
      </c>
      <c r="H3275" s="3" t="s">
        <v>3192</v>
      </c>
      <c r="I3275" s="4"/>
    </row>
    <row r="3276" spans="1:9">
      <c r="A3276" s="6">
        <v>3274</v>
      </c>
      <c r="B3276" s="56" t="s">
        <v>3201</v>
      </c>
      <c r="C3276" s="25" t="str">
        <f>IF(D3276=2,"NO","YES")</f>
        <v>YES</v>
      </c>
      <c r="D3276" s="66">
        <f t="shared" si="63"/>
        <v>1.62</v>
      </c>
      <c r="E3276" s="1">
        <v>4.0014000000000003</v>
      </c>
      <c r="F3276" s="79">
        <v>11016</v>
      </c>
      <c r="G3276" s="617">
        <v>42502</v>
      </c>
      <c r="H3276" s="3" t="s">
        <v>3192</v>
      </c>
      <c r="I3276" s="4"/>
    </row>
    <row r="3277" spans="1:9">
      <c r="A3277" s="6">
        <v>3275</v>
      </c>
      <c r="B3277" s="56" t="s">
        <v>3202</v>
      </c>
      <c r="C3277" s="25" t="str">
        <f>IF(D3277=2,"NO","YES")</f>
        <v>YES</v>
      </c>
      <c r="D3277" s="66">
        <f t="shared" si="63"/>
        <v>0.05</v>
      </c>
      <c r="E3277" s="1">
        <v>0.12350000000000001</v>
      </c>
      <c r="F3277" s="79">
        <v>340</v>
      </c>
      <c r="G3277" s="617">
        <v>42502</v>
      </c>
      <c r="H3277" s="3" t="s">
        <v>3192</v>
      </c>
      <c r="I3277" s="4"/>
    </row>
    <row r="3278" spans="1:9">
      <c r="A3278" s="6">
        <v>3276</v>
      </c>
      <c r="B3278" s="56" t="s">
        <v>3203</v>
      </c>
      <c r="C3278" s="25" t="str">
        <f>IF(D3278=2,"NO","YES")</f>
        <v>YES</v>
      </c>
      <c r="D3278" s="66">
        <f t="shared" si="63"/>
        <v>0.09</v>
      </c>
      <c r="E3278" s="1">
        <v>0.2223</v>
      </c>
      <c r="F3278" s="79">
        <v>612</v>
      </c>
      <c r="G3278" s="617">
        <v>42502</v>
      </c>
      <c r="H3278" s="3" t="s">
        <v>3192</v>
      </c>
      <c r="I3278" s="4"/>
    </row>
    <row r="3279" spans="1:9" ht="30">
      <c r="A3279" s="6">
        <v>3277</v>
      </c>
      <c r="B3279" s="56" t="s">
        <v>3204</v>
      </c>
      <c r="C3279" s="25" t="str">
        <f>IF(D3279=2,"NO","YES")</f>
        <v>YES</v>
      </c>
      <c r="D3279" s="66">
        <f t="shared" si="63"/>
        <v>0.04</v>
      </c>
      <c r="E3279" s="1">
        <v>9.8800000000000013E-2</v>
      </c>
      <c r="F3279" s="79">
        <v>272</v>
      </c>
      <c r="G3279" s="617">
        <v>42502</v>
      </c>
      <c r="H3279" s="3" t="s">
        <v>3192</v>
      </c>
      <c r="I3279" s="4"/>
    </row>
    <row r="3280" spans="1:9">
      <c r="A3280" s="6">
        <v>3278</v>
      </c>
      <c r="B3280" s="56" t="s">
        <v>3205</v>
      </c>
      <c r="C3280" s="25" t="str">
        <f>IF(D3280=2,"NO","YES")</f>
        <v>YES</v>
      </c>
      <c r="D3280" s="66">
        <f t="shared" si="63"/>
        <v>0.62</v>
      </c>
      <c r="E3280" s="1">
        <v>1.5314000000000001</v>
      </c>
      <c r="F3280" s="79">
        <v>4216</v>
      </c>
      <c r="G3280" s="617">
        <v>42502</v>
      </c>
      <c r="H3280" s="3" t="s">
        <v>3192</v>
      </c>
      <c r="I3280" s="4"/>
    </row>
    <row r="3281" spans="1:9">
      <c r="A3281" s="6">
        <v>3279</v>
      </c>
      <c r="B3281" s="56" t="s">
        <v>3206</v>
      </c>
      <c r="C3281" s="25" t="str">
        <f>IF(D3281=2,"NO","YES")</f>
        <v>YES</v>
      </c>
      <c r="D3281" s="66">
        <f t="shared" si="63"/>
        <v>0.56999999999999995</v>
      </c>
      <c r="E3281" s="1">
        <v>1.4078999999999999</v>
      </c>
      <c r="F3281" s="79">
        <v>3876</v>
      </c>
      <c r="G3281" s="617">
        <v>42502</v>
      </c>
      <c r="H3281" s="3" t="s">
        <v>3192</v>
      </c>
      <c r="I3281" s="4"/>
    </row>
    <row r="3282" spans="1:9">
      <c r="A3282" s="6">
        <v>3280</v>
      </c>
      <c r="B3282" s="56" t="s">
        <v>3207</v>
      </c>
      <c r="C3282" s="25" t="str">
        <f>IF(D3282=2,"NO","YES")</f>
        <v>YES</v>
      </c>
      <c r="D3282" s="66">
        <f t="shared" si="63"/>
        <v>0.13</v>
      </c>
      <c r="E3282" s="1">
        <v>0.32110000000000005</v>
      </c>
      <c r="F3282" s="79">
        <v>884</v>
      </c>
      <c r="G3282" s="617">
        <v>42502</v>
      </c>
      <c r="H3282" s="3" t="s">
        <v>3192</v>
      </c>
      <c r="I3282" s="4"/>
    </row>
    <row r="3283" spans="1:9">
      <c r="A3283" s="6">
        <v>3281</v>
      </c>
      <c r="B3283" s="56" t="s">
        <v>3208</v>
      </c>
      <c r="C3283" s="25" t="str">
        <f>IF(D3283=2,"NO","YES")</f>
        <v>YES</v>
      </c>
      <c r="D3283" s="66">
        <f t="shared" si="63"/>
        <v>0.81</v>
      </c>
      <c r="E3283" s="1">
        <v>2.0007000000000001</v>
      </c>
      <c r="F3283" s="79">
        <v>5508</v>
      </c>
      <c r="G3283" s="617">
        <v>42502</v>
      </c>
      <c r="H3283" s="3" t="s">
        <v>3192</v>
      </c>
      <c r="I3283" s="4"/>
    </row>
    <row r="3284" spans="1:9">
      <c r="A3284" s="6">
        <v>3282</v>
      </c>
      <c r="B3284" s="56" t="s">
        <v>3209</v>
      </c>
      <c r="C3284" s="25" t="str">
        <f>IF(D3284=2,"NO","YES")</f>
        <v>YES</v>
      </c>
      <c r="D3284" s="66">
        <f t="shared" si="63"/>
        <v>0.09</v>
      </c>
      <c r="E3284" s="1">
        <v>0.2223</v>
      </c>
      <c r="F3284" s="79">
        <v>612</v>
      </c>
      <c r="G3284" s="617">
        <v>42502</v>
      </c>
      <c r="H3284" s="3" t="s">
        <v>3192</v>
      </c>
      <c r="I3284" s="4"/>
    </row>
    <row r="3285" spans="1:9">
      <c r="A3285" s="6">
        <v>3283</v>
      </c>
      <c r="B3285" s="56" t="s">
        <v>3210</v>
      </c>
      <c r="C3285" s="25" t="str">
        <f>IF(D3285=2,"NO","YES")</f>
        <v>YES</v>
      </c>
      <c r="D3285" s="66">
        <f t="shared" si="63"/>
        <v>0.37</v>
      </c>
      <c r="E3285" s="1">
        <v>0.91390000000000005</v>
      </c>
      <c r="F3285" s="79">
        <v>2516</v>
      </c>
      <c r="G3285" s="617">
        <v>42502</v>
      </c>
      <c r="H3285" s="3" t="s">
        <v>3192</v>
      </c>
      <c r="I3285" s="4"/>
    </row>
    <row r="3286" spans="1:9">
      <c r="A3286" s="6">
        <v>3284</v>
      </c>
      <c r="B3286" s="56" t="s">
        <v>3211</v>
      </c>
      <c r="C3286" s="25" t="str">
        <f>IF(D3286=2,"NO","YES")</f>
        <v>YES</v>
      </c>
      <c r="D3286" s="66">
        <f t="shared" si="63"/>
        <v>0.62</v>
      </c>
      <c r="E3286" s="1">
        <v>1.5314000000000001</v>
      </c>
      <c r="F3286" s="79">
        <v>4216</v>
      </c>
      <c r="G3286" s="617">
        <v>42502</v>
      </c>
      <c r="H3286" s="3" t="s">
        <v>3192</v>
      </c>
      <c r="I3286" s="4"/>
    </row>
    <row r="3287" spans="1:9">
      <c r="A3287" s="6">
        <v>3285</v>
      </c>
      <c r="B3287" s="56" t="s">
        <v>3212</v>
      </c>
      <c r="C3287" s="25" t="str">
        <f>IF(D3287=2,"NO","YES")</f>
        <v>YES</v>
      </c>
      <c r="D3287" s="66">
        <f t="shared" si="63"/>
        <v>0.49</v>
      </c>
      <c r="E3287" s="1">
        <v>1.2103000000000002</v>
      </c>
      <c r="F3287" s="79">
        <v>3332</v>
      </c>
      <c r="G3287" s="617">
        <v>42502</v>
      </c>
      <c r="H3287" s="3" t="s">
        <v>3192</v>
      </c>
      <c r="I3287" s="4"/>
    </row>
    <row r="3288" spans="1:9">
      <c r="A3288" s="6">
        <v>3286</v>
      </c>
      <c r="B3288" s="56" t="s">
        <v>3213</v>
      </c>
      <c r="C3288" s="25" t="str">
        <f>IF(D3288=2,"NO","YES")</f>
        <v>YES</v>
      </c>
      <c r="D3288" s="66">
        <f t="shared" si="63"/>
        <v>0.12</v>
      </c>
      <c r="E3288" s="1">
        <v>0.2964</v>
      </c>
      <c r="F3288" s="79">
        <v>816</v>
      </c>
      <c r="G3288" s="617">
        <v>42502</v>
      </c>
      <c r="H3288" s="3" t="s">
        <v>3192</v>
      </c>
      <c r="I3288" s="4"/>
    </row>
    <row r="3289" spans="1:9">
      <c r="A3289" s="6">
        <v>3287</v>
      </c>
      <c r="B3289" s="56" t="s">
        <v>3214</v>
      </c>
      <c r="C3289" s="25" t="str">
        <f>IF(D3289=2,"NO","YES")</f>
        <v>YES</v>
      </c>
      <c r="D3289" s="66">
        <f t="shared" si="63"/>
        <v>1</v>
      </c>
      <c r="E3289" s="1">
        <v>2.4700000000000002</v>
      </c>
      <c r="F3289" s="79">
        <v>6800</v>
      </c>
      <c r="G3289" s="617">
        <v>42502</v>
      </c>
      <c r="H3289" s="3" t="s">
        <v>3192</v>
      </c>
      <c r="I3289" s="4"/>
    </row>
    <row r="3290" spans="1:9">
      <c r="A3290" s="6">
        <v>3288</v>
      </c>
      <c r="B3290" s="56" t="s">
        <v>3215</v>
      </c>
      <c r="C3290" s="25" t="str">
        <f>IF(D3290=2,"NO","YES")</f>
        <v>YES</v>
      </c>
      <c r="D3290" s="66">
        <f t="shared" si="63"/>
        <v>0.12</v>
      </c>
      <c r="E3290" s="1">
        <v>0.2964</v>
      </c>
      <c r="F3290" s="79">
        <v>816</v>
      </c>
      <c r="G3290" s="617">
        <v>42502</v>
      </c>
      <c r="H3290" s="3" t="s">
        <v>3192</v>
      </c>
      <c r="I3290" s="4"/>
    </row>
    <row r="3291" spans="1:9">
      <c r="A3291" s="6">
        <v>3289</v>
      </c>
      <c r="B3291" s="56" t="s">
        <v>3216</v>
      </c>
      <c r="C3291" s="25" t="str">
        <f>IF(D3291=2,"NO","YES")</f>
        <v>YES</v>
      </c>
      <c r="D3291" s="66">
        <f t="shared" si="63"/>
        <v>0.12</v>
      </c>
      <c r="E3291" s="1">
        <v>0.2964</v>
      </c>
      <c r="F3291" s="79">
        <v>816</v>
      </c>
      <c r="G3291" s="617">
        <v>42502</v>
      </c>
      <c r="H3291" s="3" t="s">
        <v>3192</v>
      </c>
      <c r="I3291" s="4"/>
    </row>
    <row r="3292" spans="1:9">
      <c r="A3292" s="6">
        <v>3290</v>
      </c>
      <c r="B3292" s="56" t="s">
        <v>3217</v>
      </c>
      <c r="C3292" s="25" t="str">
        <f>IF(D3292=2,"NO","YES")</f>
        <v>YES</v>
      </c>
      <c r="D3292" s="59">
        <f t="shared" si="63"/>
        <v>0.39</v>
      </c>
      <c r="E3292" s="1">
        <v>0.96330000000000016</v>
      </c>
      <c r="F3292" s="59">
        <v>2652</v>
      </c>
      <c r="G3292" s="617">
        <v>42502</v>
      </c>
      <c r="H3292" s="3" t="s">
        <v>3218</v>
      </c>
      <c r="I3292" s="4"/>
    </row>
    <row r="3293" spans="1:9">
      <c r="A3293" s="6">
        <v>3291</v>
      </c>
      <c r="B3293" s="56" t="s">
        <v>3219</v>
      </c>
      <c r="C3293" s="25" t="str">
        <f>IF(D3293=2,"NO","YES")</f>
        <v>YES</v>
      </c>
      <c r="D3293" s="59">
        <f t="shared" si="63"/>
        <v>0.98</v>
      </c>
      <c r="E3293" s="1">
        <v>2.4206000000000003</v>
      </c>
      <c r="F3293" s="59">
        <v>6664</v>
      </c>
      <c r="G3293" s="617">
        <v>42502</v>
      </c>
      <c r="H3293" s="3" t="s">
        <v>3218</v>
      </c>
      <c r="I3293" s="4"/>
    </row>
    <row r="3294" spans="1:9">
      <c r="A3294" s="6">
        <v>3292</v>
      </c>
      <c r="B3294" s="56" t="s">
        <v>3220</v>
      </c>
      <c r="C3294" s="25" t="str">
        <f>IF(D3294=2,"NO","YES")</f>
        <v>YES</v>
      </c>
      <c r="D3294" s="59">
        <f t="shared" si="63"/>
        <v>0.39</v>
      </c>
      <c r="E3294" s="1">
        <v>0.96330000000000016</v>
      </c>
      <c r="F3294" s="59">
        <v>2652</v>
      </c>
      <c r="G3294" s="617">
        <v>42502</v>
      </c>
      <c r="H3294" s="3" t="s">
        <v>3218</v>
      </c>
      <c r="I3294" s="4"/>
    </row>
    <row r="3295" spans="1:9">
      <c r="A3295" s="6">
        <v>3293</v>
      </c>
      <c r="B3295" s="56" t="s">
        <v>3221</v>
      </c>
      <c r="C3295" s="25" t="str">
        <f>IF(D3295=2,"NO","YES")</f>
        <v>YES</v>
      </c>
      <c r="D3295" s="59">
        <f t="shared" si="63"/>
        <v>0.47</v>
      </c>
      <c r="E3295" s="1">
        <v>1.1609</v>
      </c>
      <c r="F3295" s="59">
        <v>3196</v>
      </c>
      <c r="G3295" s="617">
        <v>42502</v>
      </c>
      <c r="H3295" s="3" t="s">
        <v>3218</v>
      </c>
      <c r="I3295" s="4"/>
    </row>
    <row r="3296" spans="1:9">
      <c r="A3296" s="6">
        <v>3294</v>
      </c>
      <c r="B3296" s="56" t="s">
        <v>3222</v>
      </c>
      <c r="C3296" s="25" t="str">
        <f>IF(D3296=2,"NO","YES")</f>
        <v>YES</v>
      </c>
      <c r="D3296" s="59">
        <f t="shared" si="63"/>
        <v>0.47</v>
      </c>
      <c r="E3296" s="1">
        <v>1.1609</v>
      </c>
      <c r="F3296" s="59">
        <v>3196</v>
      </c>
      <c r="G3296" s="617">
        <v>42502</v>
      </c>
      <c r="H3296" s="3" t="s">
        <v>3218</v>
      </c>
      <c r="I3296" s="4"/>
    </row>
    <row r="3297" spans="1:9">
      <c r="A3297" s="6">
        <v>3295</v>
      </c>
      <c r="B3297" s="56" t="s">
        <v>3223</v>
      </c>
      <c r="C3297" s="25" t="str">
        <f>IF(D3297=2,"NO","YES")</f>
        <v>YES</v>
      </c>
      <c r="D3297" s="59">
        <f t="shared" si="63"/>
        <v>0.61</v>
      </c>
      <c r="E3297" s="1">
        <v>1.5067000000000002</v>
      </c>
      <c r="F3297" s="59">
        <v>4148</v>
      </c>
      <c r="G3297" s="617">
        <v>42502</v>
      </c>
      <c r="H3297" s="3" t="s">
        <v>3218</v>
      </c>
      <c r="I3297" s="4"/>
    </row>
    <row r="3298" spans="1:9">
      <c r="A3298" s="6">
        <v>3296</v>
      </c>
      <c r="B3298" s="56" t="s">
        <v>3224</v>
      </c>
      <c r="C3298" s="25" t="str">
        <f>IF(D3298=2,"NO","YES")</f>
        <v>YES</v>
      </c>
      <c r="D3298" s="59">
        <f t="shared" si="63"/>
        <v>1.01</v>
      </c>
      <c r="E3298" s="1">
        <v>2.4947000000000004</v>
      </c>
      <c r="F3298" s="59">
        <v>6868</v>
      </c>
      <c r="G3298" s="617">
        <v>42502</v>
      </c>
      <c r="H3298" s="3" t="s">
        <v>3218</v>
      </c>
      <c r="I3298" s="4"/>
    </row>
    <row r="3299" spans="1:9">
      <c r="A3299" s="6">
        <v>3297</v>
      </c>
      <c r="B3299" s="56" t="s">
        <v>3225</v>
      </c>
      <c r="C3299" s="25" t="str">
        <f>IF(D3299=2,"NO","YES")</f>
        <v>YES</v>
      </c>
      <c r="D3299" s="59">
        <f t="shared" si="63"/>
        <v>0.22</v>
      </c>
      <c r="E3299" s="1">
        <v>0.54339999999999999</v>
      </c>
      <c r="F3299" s="59">
        <v>1496</v>
      </c>
      <c r="G3299" s="617">
        <v>42502</v>
      </c>
      <c r="H3299" s="3" t="s">
        <v>3218</v>
      </c>
      <c r="I3299" s="4"/>
    </row>
    <row r="3300" spans="1:9">
      <c r="A3300" s="6">
        <v>3298</v>
      </c>
      <c r="B3300" s="56" t="s">
        <v>3226</v>
      </c>
      <c r="C3300" s="25" t="str">
        <f>IF(D3300=2,"NO","YES")</f>
        <v>YES</v>
      </c>
      <c r="D3300" s="59">
        <f t="shared" si="63"/>
        <v>0.21</v>
      </c>
      <c r="E3300" s="1">
        <v>0.51870000000000005</v>
      </c>
      <c r="F3300" s="59">
        <v>1428</v>
      </c>
      <c r="G3300" s="617">
        <v>42502</v>
      </c>
      <c r="H3300" s="3" t="s">
        <v>3218</v>
      </c>
      <c r="I3300" s="4"/>
    </row>
    <row r="3301" spans="1:9">
      <c r="A3301" s="6">
        <v>3299</v>
      </c>
      <c r="B3301" s="56" t="s">
        <v>3227</v>
      </c>
      <c r="C3301" s="25" t="str">
        <f>IF(D3301=2,"NO","YES")</f>
        <v>YES</v>
      </c>
      <c r="D3301" s="59">
        <f t="shared" si="63"/>
        <v>0.18</v>
      </c>
      <c r="E3301" s="1">
        <v>0.4446</v>
      </c>
      <c r="F3301" s="59">
        <v>1224</v>
      </c>
      <c r="G3301" s="617">
        <v>42502</v>
      </c>
      <c r="H3301" s="3" t="s">
        <v>3218</v>
      </c>
      <c r="I3301" s="4"/>
    </row>
    <row r="3302" spans="1:9">
      <c r="A3302" s="6">
        <v>3300</v>
      </c>
      <c r="B3302" s="56" t="s">
        <v>3228</v>
      </c>
      <c r="C3302" s="25" t="str">
        <f>IF(D3302=2,"NO","YES")</f>
        <v>YES</v>
      </c>
      <c r="D3302" s="59">
        <f t="shared" si="63"/>
        <v>0.55000000000000004</v>
      </c>
      <c r="E3302" s="1">
        <v>1.3585000000000003</v>
      </c>
      <c r="F3302" s="59">
        <v>3740</v>
      </c>
      <c r="G3302" s="617">
        <v>42502</v>
      </c>
      <c r="H3302" s="3" t="s">
        <v>3218</v>
      </c>
      <c r="I3302" s="4"/>
    </row>
    <row r="3303" spans="1:9">
      <c r="A3303" s="6">
        <v>3301</v>
      </c>
      <c r="B3303" s="56" t="s">
        <v>3229</v>
      </c>
      <c r="C3303" s="25" t="str">
        <f>IF(D3303=2,"NO","YES")</f>
        <v>YES</v>
      </c>
      <c r="D3303" s="59">
        <f t="shared" si="63"/>
        <v>0.86</v>
      </c>
      <c r="E3303" s="1">
        <v>2.1242000000000001</v>
      </c>
      <c r="F3303" s="59">
        <v>5848</v>
      </c>
      <c r="G3303" s="617">
        <v>42502</v>
      </c>
      <c r="H3303" s="3" t="s">
        <v>3218</v>
      </c>
      <c r="I3303" s="4"/>
    </row>
    <row r="3304" spans="1:9">
      <c r="A3304" s="6">
        <v>3302</v>
      </c>
      <c r="B3304" s="56" t="s">
        <v>3230</v>
      </c>
      <c r="C3304" s="25" t="str">
        <f>IF(D3304=2,"NO","YES")</f>
        <v>YES</v>
      </c>
      <c r="D3304" s="59">
        <f t="shared" si="63"/>
        <v>0.17</v>
      </c>
      <c r="E3304" s="1">
        <v>0.41990000000000005</v>
      </c>
      <c r="F3304" s="59">
        <v>1156</v>
      </c>
      <c r="G3304" s="617">
        <v>42502</v>
      </c>
      <c r="H3304" s="3" t="s">
        <v>3218</v>
      </c>
      <c r="I3304" s="4"/>
    </row>
    <row r="3305" spans="1:9">
      <c r="A3305" s="6">
        <v>3303</v>
      </c>
      <c r="B3305" s="56" t="s">
        <v>3231</v>
      </c>
      <c r="C3305" s="25" t="str">
        <f>IF(D3305=2,"NO","YES")</f>
        <v>YES</v>
      </c>
      <c r="D3305" s="59">
        <f t="shared" si="63"/>
        <v>0.43</v>
      </c>
      <c r="E3305" s="1">
        <v>1.0621</v>
      </c>
      <c r="F3305" s="59">
        <v>2924</v>
      </c>
      <c r="G3305" s="617">
        <v>42502</v>
      </c>
      <c r="H3305" s="3" t="s">
        <v>3218</v>
      </c>
      <c r="I3305" s="4"/>
    </row>
    <row r="3306" spans="1:9">
      <c r="A3306" s="6">
        <v>3304</v>
      </c>
      <c r="B3306" s="56" t="s">
        <v>3232</v>
      </c>
      <c r="C3306" s="25" t="str">
        <f>IF(D3306=2,"NO","YES")</f>
        <v>YES</v>
      </c>
      <c r="D3306" s="59">
        <f t="shared" si="63"/>
        <v>0.45</v>
      </c>
      <c r="E3306" s="1">
        <v>1.1115000000000002</v>
      </c>
      <c r="F3306" s="59">
        <v>3060</v>
      </c>
      <c r="G3306" s="617">
        <v>42502</v>
      </c>
      <c r="H3306" s="3" t="s">
        <v>3218</v>
      </c>
      <c r="I3306" s="4"/>
    </row>
    <row r="3307" spans="1:9">
      <c r="A3307" s="6">
        <v>3305</v>
      </c>
      <c r="B3307" s="56" t="s">
        <v>3233</v>
      </c>
      <c r="C3307" s="25" t="str">
        <f>IF(D3307=2,"NO","YES")</f>
        <v>YES</v>
      </c>
      <c r="D3307" s="59">
        <f t="shared" si="63"/>
        <v>0.43</v>
      </c>
      <c r="E3307" s="1">
        <v>1.0621</v>
      </c>
      <c r="F3307" s="59">
        <v>2924</v>
      </c>
      <c r="G3307" s="617">
        <v>42502</v>
      </c>
      <c r="H3307" s="3" t="s">
        <v>3218</v>
      </c>
      <c r="I3307" s="4"/>
    </row>
    <row r="3308" spans="1:9">
      <c r="A3308" s="6">
        <v>3306</v>
      </c>
      <c r="B3308" s="56" t="s">
        <v>3234</v>
      </c>
      <c r="C3308" s="25" t="str">
        <f>IF(D3308=2,"NO","YES")</f>
        <v>YES</v>
      </c>
      <c r="D3308" s="59">
        <f t="shared" si="63"/>
        <v>0.86</v>
      </c>
      <c r="E3308" s="1">
        <v>2.1242000000000001</v>
      </c>
      <c r="F3308" s="59">
        <v>5848</v>
      </c>
      <c r="G3308" s="617">
        <v>42502</v>
      </c>
      <c r="H3308" s="3" t="s">
        <v>3218</v>
      </c>
      <c r="I3308" s="4"/>
    </row>
    <row r="3309" spans="1:9">
      <c r="A3309" s="6">
        <v>3307</v>
      </c>
      <c r="B3309" s="56" t="s">
        <v>3235</v>
      </c>
      <c r="C3309" s="25" t="str">
        <f>IF(D3309=2,"NO","YES")</f>
        <v>YES</v>
      </c>
      <c r="D3309" s="59">
        <f t="shared" si="63"/>
        <v>0.13</v>
      </c>
      <c r="E3309" s="1">
        <v>0.32110000000000005</v>
      </c>
      <c r="F3309" s="59">
        <v>884</v>
      </c>
      <c r="G3309" s="617">
        <v>42502</v>
      </c>
      <c r="H3309" s="3" t="s">
        <v>3218</v>
      </c>
      <c r="I3309" s="4"/>
    </row>
    <row r="3310" spans="1:9">
      <c r="A3310" s="6">
        <v>3308</v>
      </c>
      <c r="B3310" s="56" t="s">
        <v>3236</v>
      </c>
      <c r="C3310" s="25" t="str">
        <f>IF(D3310=2,"NO","YES")</f>
        <v>YES</v>
      </c>
      <c r="D3310" s="59">
        <f t="shared" si="63"/>
        <v>0.3</v>
      </c>
      <c r="E3310" s="1">
        <v>0.74099999999999999</v>
      </c>
      <c r="F3310" s="59">
        <v>2040</v>
      </c>
      <c r="G3310" s="617">
        <v>42502</v>
      </c>
      <c r="H3310" s="3" t="s">
        <v>3218</v>
      </c>
      <c r="I3310" s="4"/>
    </row>
    <row r="3311" spans="1:9">
      <c r="A3311" s="6">
        <v>3309</v>
      </c>
      <c r="B3311" s="56" t="s">
        <v>3237</v>
      </c>
      <c r="C3311" s="25" t="str">
        <f>IF(D3311=2,"NO","YES")</f>
        <v>YES</v>
      </c>
      <c r="D3311" s="59">
        <f t="shared" si="63"/>
        <v>0.81</v>
      </c>
      <c r="E3311" s="1">
        <v>2.0007000000000001</v>
      </c>
      <c r="F3311" s="59">
        <v>5508</v>
      </c>
      <c r="G3311" s="617">
        <v>42502</v>
      </c>
      <c r="H3311" s="3" t="s">
        <v>3218</v>
      </c>
      <c r="I3311" s="4"/>
    </row>
    <row r="3312" spans="1:9">
      <c r="A3312" s="6">
        <v>3310</v>
      </c>
      <c r="B3312" s="56" t="s">
        <v>3238</v>
      </c>
      <c r="C3312" s="25" t="str">
        <f>IF(D3312=2,"NO","YES")</f>
        <v>YES</v>
      </c>
      <c r="D3312" s="59">
        <f t="shared" si="63"/>
        <v>0.25</v>
      </c>
      <c r="E3312" s="1">
        <v>0.61750000000000005</v>
      </c>
      <c r="F3312" s="59">
        <v>1700</v>
      </c>
      <c r="G3312" s="617">
        <v>42502</v>
      </c>
      <c r="H3312" s="3" t="s">
        <v>3239</v>
      </c>
      <c r="I3312" s="4"/>
    </row>
    <row r="3313" spans="1:9">
      <c r="A3313" s="6">
        <v>3311</v>
      </c>
      <c r="B3313" s="56" t="s">
        <v>3240</v>
      </c>
      <c r="C3313" s="25" t="str">
        <f>IF(D3313=2,"NO","YES")</f>
        <v>YES</v>
      </c>
      <c r="D3313" s="59">
        <f t="shared" si="63"/>
        <v>0.28000000000000003</v>
      </c>
      <c r="E3313" s="1">
        <v>0.6916000000000001</v>
      </c>
      <c r="F3313" s="59">
        <v>1904</v>
      </c>
      <c r="G3313" s="617">
        <v>42502</v>
      </c>
      <c r="H3313" s="3" t="s">
        <v>3239</v>
      </c>
      <c r="I3313" s="4"/>
    </row>
    <row r="3314" spans="1:9">
      <c r="A3314" s="6">
        <v>3312</v>
      </c>
      <c r="B3314" s="56" t="s">
        <v>3241</v>
      </c>
      <c r="C3314" s="25" t="str">
        <f>IF(D3314=2,"NO","YES")</f>
        <v>YES</v>
      </c>
      <c r="D3314" s="59">
        <f t="shared" si="63"/>
        <v>0.48</v>
      </c>
      <c r="E3314" s="1">
        <v>1.1856</v>
      </c>
      <c r="F3314" s="59">
        <v>3264</v>
      </c>
      <c r="G3314" s="617">
        <v>42502</v>
      </c>
      <c r="H3314" s="3" t="s">
        <v>3239</v>
      </c>
      <c r="I3314" s="4"/>
    </row>
    <row r="3315" spans="1:9">
      <c r="A3315" s="6">
        <v>3313</v>
      </c>
      <c r="B3315" s="56" t="s">
        <v>3242</v>
      </c>
      <c r="C3315" s="25" t="str">
        <f>IF(D3315=2,"NO","YES")</f>
        <v>YES</v>
      </c>
      <c r="D3315" s="59">
        <f t="shared" si="63"/>
        <v>0.51</v>
      </c>
      <c r="E3315" s="1">
        <v>1.2597</v>
      </c>
      <c r="F3315" s="59">
        <v>3468</v>
      </c>
      <c r="G3315" s="617">
        <v>42502</v>
      </c>
      <c r="H3315" s="3" t="s">
        <v>3239</v>
      </c>
      <c r="I3315" s="4"/>
    </row>
    <row r="3316" spans="1:9">
      <c r="A3316" s="6">
        <v>3314</v>
      </c>
      <c r="B3316" s="56" t="s">
        <v>3243</v>
      </c>
      <c r="C3316" s="25" t="str">
        <f>IF(D3316=2,"NO","YES")</f>
        <v>YES</v>
      </c>
      <c r="D3316" s="59">
        <f t="shared" si="63"/>
        <v>0.81</v>
      </c>
      <c r="E3316" s="1">
        <v>2.0007000000000001</v>
      </c>
      <c r="F3316" s="59">
        <v>5508</v>
      </c>
      <c r="G3316" s="617">
        <v>42502</v>
      </c>
      <c r="H3316" s="3" t="s">
        <v>3239</v>
      </c>
      <c r="I3316" s="4"/>
    </row>
    <row r="3317" spans="1:9">
      <c r="A3317" s="6">
        <v>3315</v>
      </c>
      <c r="B3317" s="56" t="s">
        <v>3244</v>
      </c>
      <c r="C3317" s="25" t="str">
        <f>IF(D3317=2,"NO","YES")</f>
        <v>YES</v>
      </c>
      <c r="D3317" s="59">
        <f t="shared" si="63"/>
        <v>0.85</v>
      </c>
      <c r="E3317" s="1">
        <v>2.0994999999999999</v>
      </c>
      <c r="F3317" s="59">
        <v>5780</v>
      </c>
      <c r="G3317" s="617">
        <v>42502</v>
      </c>
      <c r="H3317" s="3" t="s">
        <v>3239</v>
      </c>
      <c r="I3317" s="4"/>
    </row>
    <row r="3318" spans="1:9">
      <c r="A3318" s="6">
        <v>3316</v>
      </c>
      <c r="B3318" s="56" t="s">
        <v>3245</v>
      </c>
      <c r="C3318" s="25" t="str">
        <f>IF(D3318=2,"NO","YES")</f>
        <v>YES</v>
      </c>
      <c r="D3318" s="59">
        <f t="shared" si="63"/>
        <v>0.86</v>
      </c>
      <c r="E3318" s="1">
        <v>2.1242000000000001</v>
      </c>
      <c r="F3318" s="59">
        <v>5848</v>
      </c>
      <c r="G3318" s="617">
        <v>42502</v>
      </c>
      <c r="H3318" s="3" t="s">
        <v>3239</v>
      </c>
      <c r="I3318" s="4"/>
    </row>
    <row r="3319" spans="1:9">
      <c r="A3319" s="6">
        <v>3317</v>
      </c>
      <c r="B3319" s="56" t="s">
        <v>3246</v>
      </c>
      <c r="C3319" s="25" t="str">
        <f>IF(D3319=2,"NO","YES")</f>
        <v>YES</v>
      </c>
      <c r="D3319" s="59">
        <f t="shared" si="63"/>
        <v>0.87</v>
      </c>
      <c r="E3319" s="1">
        <v>2.1489000000000003</v>
      </c>
      <c r="F3319" s="59">
        <v>5916</v>
      </c>
      <c r="G3319" s="617">
        <v>42502</v>
      </c>
      <c r="H3319" s="3" t="s">
        <v>3239</v>
      </c>
      <c r="I3319" s="4"/>
    </row>
    <row r="3320" spans="1:9">
      <c r="A3320" s="6">
        <v>3318</v>
      </c>
      <c r="B3320" s="56" t="s">
        <v>3247</v>
      </c>
      <c r="C3320" s="25" t="str">
        <f>IF(D3320=2,"NO","YES")</f>
        <v>YES</v>
      </c>
      <c r="D3320" s="59">
        <f t="shared" si="63"/>
        <v>0.96</v>
      </c>
      <c r="E3320" s="1">
        <v>2.3712</v>
      </c>
      <c r="F3320" s="59">
        <v>6528</v>
      </c>
      <c r="G3320" s="617">
        <v>42502</v>
      </c>
      <c r="H3320" s="3" t="s">
        <v>3239</v>
      </c>
      <c r="I3320" s="4"/>
    </row>
    <row r="3321" spans="1:9">
      <c r="A3321" s="6">
        <v>3319</v>
      </c>
      <c r="B3321" s="56" t="s">
        <v>3248</v>
      </c>
      <c r="C3321" s="25" t="str">
        <f>IF(D3321=2,"NO","YES")</f>
        <v>YES</v>
      </c>
      <c r="D3321" s="59">
        <f t="shared" si="63"/>
        <v>1.08</v>
      </c>
      <c r="E3321" s="1">
        <v>2.6676000000000002</v>
      </c>
      <c r="F3321" s="59">
        <v>7344</v>
      </c>
      <c r="G3321" s="617">
        <v>42502</v>
      </c>
      <c r="H3321" s="3" t="s">
        <v>3239</v>
      </c>
      <c r="I3321" s="4"/>
    </row>
    <row r="3322" spans="1:9">
      <c r="A3322" s="6">
        <v>3320</v>
      </c>
      <c r="B3322" s="56" t="s">
        <v>3249</v>
      </c>
      <c r="C3322" s="25" t="str">
        <f>IF(D3322=2,"NO","YES")</f>
        <v>YES</v>
      </c>
      <c r="D3322" s="59">
        <f t="shared" si="63"/>
        <v>0.5</v>
      </c>
      <c r="E3322" s="1">
        <v>1.2350000000000001</v>
      </c>
      <c r="F3322" s="59">
        <v>3400</v>
      </c>
      <c r="G3322" s="617">
        <v>42502</v>
      </c>
      <c r="H3322" s="3" t="s">
        <v>3239</v>
      </c>
      <c r="I3322" s="4"/>
    </row>
    <row r="3323" spans="1:9">
      <c r="A3323" s="6">
        <v>3321</v>
      </c>
      <c r="B3323" s="56" t="s">
        <v>3250</v>
      </c>
      <c r="C3323" s="25" t="str">
        <f>IF(D3323=2,"NO","YES")</f>
        <v>YES</v>
      </c>
      <c r="D3323" s="59">
        <f t="shared" si="63"/>
        <v>0.68</v>
      </c>
      <c r="E3323" s="1">
        <v>1.6796000000000002</v>
      </c>
      <c r="F3323" s="59">
        <v>4624</v>
      </c>
      <c r="G3323" s="617">
        <v>42502</v>
      </c>
      <c r="H3323" s="3" t="s">
        <v>3239</v>
      </c>
      <c r="I3323" s="4"/>
    </row>
    <row r="3324" spans="1:9">
      <c r="A3324" s="6">
        <v>3322</v>
      </c>
      <c r="B3324" s="56" t="s">
        <v>3251</v>
      </c>
      <c r="C3324" s="25" t="str">
        <f>IF(D3324=2,"NO","YES")</f>
        <v>YES</v>
      </c>
      <c r="D3324" s="59">
        <f t="shared" si="63"/>
        <v>0.68</v>
      </c>
      <c r="E3324" s="1">
        <v>1.6796000000000002</v>
      </c>
      <c r="F3324" s="59">
        <v>4624</v>
      </c>
      <c r="G3324" s="617">
        <v>42502</v>
      </c>
      <c r="H3324" s="3" t="s">
        <v>3239</v>
      </c>
      <c r="I3324" s="4"/>
    </row>
    <row r="3325" spans="1:9">
      <c r="A3325" s="6">
        <v>3323</v>
      </c>
      <c r="B3325" s="56" t="s">
        <v>3252</v>
      </c>
      <c r="C3325" s="25" t="str">
        <f>IF(D3325=2,"NO","YES")</f>
        <v>YES</v>
      </c>
      <c r="D3325" s="59">
        <f t="shared" si="63"/>
        <v>0.69</v>
      </c>
      <c r="E3325" s="1">
        <v>1.7042999999999999</v>
      </c>
      <c r="F3325" s="59">
        <v>4692</v>
      </c>
      <c r="G3325" s="617">
        <v>42502</v>
      </c>
      <c r="H3325" s="3" t="s">
        <v>3239</v>
      </c>
      <c r="I3325" s="4"/>
    </row>
    <row r="3326" spans="1:9">
      <c r="A3326" s="6">
        <v>3324</v>
      </c>
      <c r="B3326" s="56" t="s">
        <v>3253</v>
      </c>
      <c r="C3326" s="25" t="str">
        <f>IF(D3326=2,"NO","YES")</f>
        <v>YES</v>
      </c>
      <c r="D3326" s="59">
        <f t="shared" si="63"/>
        <v>1.62</v>
      </c>
      <c r="E3326" s="1">
        <v>4.0014000000000003</v>
      </c>
      <c r="F3326" s="59">
        <v>11016</v>
      </c>
      <c r="G3326" s="617">
        <v>42502</v>
      </c>
      <c r="H3326" s="3" t="s">
        <v>3239</v>
      </c>
      <c r="I3326" s="4"/>
    </row>
    <row r="3327" spans="1:9">
      <c r="A3327" s="6">
        <v>3325</v>
      </c>
      <c r="B3327" s="56" t="s">
        <v>3254</v>
      </c>
      <c r="C3327" s="25" t="str">
        <f>IF(D3327=2,"NO","YES")</f>
        <v>YES</v>
      </c>
      <c r="D3327" s="59">
        <f t="shared" si="63"/>
        <v>0.09</v>
      </c>
      <c r="E3327" s="1">
        <v>0.2223</v>
      </c>
      <c r="F3327" s="59">
        <v>612</v>
      </c>
      <c r="G3327" s="617">
        <v>42502</v>
      </c>
      <c r="H3327" s="3" t="s">
        <v>3239</v>
      </c>
      <c r="I3327" s="4"/>
    </row>
    <row r="3328" spans="1:9">
      <c r="A3328" s="6">
        <v>3326</v>
      </c>
      <c r="B3328" s="56" t="s">
        <v>3255</v>
      </c>
      <c r="C3328" s="25" t="str">
        <f>IF(D3328=2,"NO","YES")</f>
        <v>YES</v>
      </c>
      <c r="D3328" s="59">
        <f t="shared" si="63"/>
        <v>0.11</v>
      </c>
      <c r="E3328" s="1">
        <v>0.2717</v>
      </c>
      <c r="F3328" s="59">
        <v>748</v>
      </c>
      <c r="G3328" s="617">
        <v>42502</v>
      </c>
      <c r="H3328" s="3" t="s">
        <v>3239</v>
      </c>
      <c r="I3328" s="4"/>
    </row>
    <row r="3329" spans="1:9">
      <c r="A3329" s="6">
        <v>3327</v>
      </c>
      <c r="B3329" s="56" t="s">
        <v>3256</v>
      </c>
      <c r="C3329" s="25" t="str">
        <f>IF(D3329=2,"NO","YES")</f>
        <v>YES</v>
      </c>
      <c r="D3329" s="59">
        <f t="shared" si="63"/>
        <v>0.14000000000000001</v>
      </c>
      <c r="E3329" s="1">
        <v>0.34580000000000005</v>
      </c>
      <c r="F3329" s="59">
        <v>952</v>
      </c>
      <c r="G3329" s="617">
        <v>42502</v>
      </c>
      <c r="H3329" s="3" t="s">
        <v>3239</v>
      </c>
      <c r="I3329" s="4"/>
    </row>
    <row r="3330" spans="1:9">
      <c r="A3330" s="6">
        <v>3328</v>
      </c>
      <c r="B3330" s="56" t="s">
        <v>3257</v>
      </c>
      <c r="C3330" s="25" t="str">
        <f>IF(D3330=2,"NO","YES")</f>
        <v>YES</v>
      </c>
      <c r="D3330" s="59">
        <f t="shared" si="63"/>
        <v>0.16</v>
      </c>
      <c r="E3330" s="1">
        <v>0.39520000000000005</v>
      </c>
      <c r="F3330" s="59">
        <v>1088</v>
      </c>
      <c r="G3330" s="617">
        <v>42502</v>
      </c>
      <c r="H3330" s="3" t="s">
        <v>3239</v>
      </c>
      <c r="I3330" s="4"/>
    </row>
    <row r="3331" spans="1:9">
      <c r="A3331" s="6">
        <v>3329</v>
      </c>
      <c r="B3331" s="56" t="s">
        <v>3258</v>
      </c>
      <c r="C3331" s="25" t="str">
        <f>IF(D3331=2,"NO","YES")</f>
        <v>YES</v>
      </c>
      <c r="D3331" s="59">
        <f t="shared" si="63"/>
        <v>0.22</v>
      </c>
      <c r="E3331" s="1">
        <v>0.54339999999999999</v>
      </c>
      <c r="F3331" s="59">
        <v>1496</v>
      </c>
      <c r="G3331" s="617">
        <v>42502</v>
      </c>
      <c r="H3331" s="3" t="s">
        <v>3239</v>
      </c>
      <c r="I3331" s="4"/>
    </row>
    <row r="3332" spans="1:9">
      <c r="A3332" s="6">
        <v>3330</v>
      </c>
      <c r="B3332" s="56" t="s">
        <v>3259</v>
      </c>
      <c r="C3332" s="25" t="str">
        <f>IF(D3332=2,"NO","YES")</f>
        <v>YES</v>
      </c>
      <c r="D3332" s="59">
        <f t="shared" si="63"/>
        <v>0.22</v>
      </c>
      <c r="E3332" s="1">
        <v>0.54339999999999999</v>
      </c>
      <c r="F3332" s="59">
        <v>1496</v>
      </c>
      <c r="G3332" s="617">
        <v>42502</v>
      </c>
      <c r="H3332" s="3" t="s">
        <v>3239</v>
      </c>
      <c r="I3332" s="4"/>
    </row>
    <row r="3333" spans="1:9">
      <c r="A3333" s="6">
        <v>3331</v>
      </c>
      <c r="B3333" s="56" t="s">
        <v>3260</v>
      </c>
      <c r="C3333" s="25" t="str">
        <f>IF(D3333=2,"NO","YES")</f>
        <v>YES</v>
      </c>
      <c r="D3333" s="59">
        <f t="shared" ref="D3333:D3396" si="64">F3333/6800</f>
        <v>0.22</v>
      </c>
      <c r="E3333" s="1">
        <v>0.54339999999999999</v>
      </c>
      <c r="F3333" s="59">
        <v>1496</v>
      </c>
      <c r="G3333" s="617">
        <v>42502</v>
      </c>
      <c r="H3333" s="3" t="s">
        <v>3239</v>
      </c>
      <c r="I3333" s="4"/>
    </row>
    <row r="3334" spans="1:9">
      <c r="A3334" s="6">
        <v>3332</v>
      </c>
      <c r="B3334" s="56" t="s">
        <v>3261</v>
      </c>
      <c r="C3334" s="25" t="str">
        <f>IF(D3334=2,"NO","YES")</f>
        <v>YES</v>
      </c>
      <c r="D3334" s="59">
        <f t="shared" si="64"/>
        <v>0.25</v>
      </c>
      <c r="E3334" s="1">
        <v>0.61750000000000005</v>
      </c>
      <c r="F3334" s="59">
        <v>1700</v>
      </c>
      <c r="G3334" s="617">
        <v>42502</v>
      </c>
      <c r="H3334" s="3" t="s">
        <v>3239</v>
      </c>
      <c r="I3334" s="4"/>
    </row>
    <row r="3335" spans="1:9">
      <c r="A3335" s="6">
        <v>3333</v>
      </c>
      <c r="B3335" s="56" t="s">
        <v>3262</v>
      </c>
      <c r="C3335" s="25" t="str">
        <f>IF(D3335=2,"NO","YES")</f>
        <v>YES</v>
      </c>
      <c r="D3335" s="59">
        <f t="shared" si="64"/>
        <v>0.26</v>
      </c>
      <c r="E3335" s="1">
        <v>0.6422000000000001</v>
      </c>
      <c r="F3335" s="59">
        <v>1768</v>
      </c>
      <c r="G3335" s="617">
        <v>42502</v>
      </c>
      <c r="H3335" s="3" t="s">
        <v>3239</v>
      </c>
      <c r="I3335" s="4"/>
    </row>
    <row r="3336" spans="1:9">
      <c r="A3336" s="6">
        <v>3334</v>
      </c>
      <c r="B3336" s="56" t="s">
        <v>3263</v>
      </c>
      <c r="C3336" s="25" t="str">
        <f>IF(D3336=2,"NO","YES")</f>
        <v>YES</v>
      </c>
      <c r="D3336" s="59">
        <f t="shared" si="64"/>
        <v>0.28000000000000003</v>
      </c>
      <c r="E3336" s="1">
        <v>0.6916000000000001</v>
      </c>
      <c r="F3336" s="59">
        <v>1904</v>
      </c>
      <c r="G3336" s="617">
        <v>42502</v>
      </c>
      <c r="H3336" s="3" t="s">
        <v>3239</v>
      </c>
      <c r="I3336" s="4"/>
    </row>
    <row r="3337" spans="1:9">
      <c r="A3337" s="6">
        <v>3335</v>
      </c>
      <c r="B3337" s="56" t="s">
        <v>3264</v>
      </c>
      <c r="C3337" s="25" t="str">
        <f>IF(D3337=2,"NO","YES")</f>
        <v>YES</v>
      </c>
      <c r="D3337" s="59">
        <f t="shared" si="64"/>
        <v>0.42</v>
      </c>
      <c r="E3337" s="1">
        <v>1.0374000000000001</v>
      </c>
      <c r="F3337" s="59">
        <v>2856</v>
      </c>
      <c r="G3337" s="617">
        <v>42502</v>
      </c>
      <c r="H3337" s="3" t="s">
        <v>3239</v>
      </c>
      <c r="I3337" s="4"/>
    </row>
    <row r="3338" spans="1:9">
      <c r="A3338" s="6">
        <v>3336</v>
      </c>
      <c r="B3338" s="56" t="s">
        <v>3265</v>
      </c>
      <c r="C3338" s="25" t="str">
        <f>IF(D3338=2,"NO","YES")</f>
        <v>YES</v>
      </c>
      <c r="D3338" s="59">
        <f t="shared" si="64"/>
        <v>0.42</v>
      </c>
      <c r="E3338" s="1">
        <v>1.0374000000000001</v>
      </c>
      <c r="F3338" s="59">
        <v>2856</v>
      </c>
      <c r="G3338" s="617">
        <v>42502</v>
      </c>
      <c r="H3338" s="3" t="s">
        <v>3239</v>
      </c>
      <c r="I3338" s="4"/>
    </row>
    <row r="3339" spans="1:9">
      <c r="A3339" s="6">
        <v>3337</v>
      </c>
      <c r="B3339" s="56" t="s">
        <v>3266</v>
      </c>
      <c r="C3339" s="25" t="str">
        <f>IF(D3339=2,"NO","YES")</f>
        <v>YES</v>
      </c>
      <c r="D3339" s="59">
        <f t="shared" si="64"/>
        <v>0.45</v>
      </c>
      <c r="E3339" s="1">
        <v>1.1115000000000002</v>
      </c>
      <c r="F3339" s="59">
        <v>3060</v>
      </c>
      <c r="G3339" s="617">
        <v>42502</v>
      </c>
      <c r="H3339" s="3" t="s">
        <v>3239</v>
      </c>
      <c r="I3339" s="4"/>
    </row>
    <row r="3340" spans="1:9">
      <c r="A3340" s="6">
        <v>3338</v>
      </c>
      <c r="B3340" s="56" t="s">
        <v>3267</v>
      </c>
      <c r="C3340" s="25" t="str">
        <f>IF(D3340=2,"NO","YES")</f>
        <v>YES</v>
      </c>
      <c r="D3340" s="59">
        <f t="shared" si="64"/>
        <v>0.47</v>
      </c>
      <c r="E3340" s="1">
        <v>1.1609</v>
      </c>
      <c r="F3340" s="59">
        <v>3196</v>
      </c>
      <c r="G3340" s="617">
        <v>42502</v>
      </c>
      <c r="H3340" s="3" t="s">
        <v>3239</v>
      </c>
      <c r="I3340" s="4"/>
    </row>
    <row r="3341" spans="1:9">
      <c r="A3341" s="6">
        <v>3339</v>
      </c>
      <c r="B3341" s="56" t="s">
        <v>3268</v>
      </c>
      <c r="C3341" s="25" t="str">
        <f>IF(D3341=2,"NO","YES")</f>
        <v>YES</v>
      </c>
      <c r="D3341" s="59">
        <f t="shared" si="64"/>
        <v>0.47</v>
      </c>
      <c r="E3341" s="1">
        <v>1.1609</v>
      </c>
      <c r="F3341" s="59">
        <v>3196</v>
      </c>
      <c r="G3341" s="617">
        <v>42502</v>
      </c>
      <c r="H3341" s="3" t="s">
        <v>3239</v>
      </c>
      <c r="I3341" s="4"/>
    </row>
    <row r="3342" spans="1:9">
      <c r="A3342" s="6">
        <v>3340</v>
      </c>
      <c r="B3342" s="56" t="s">
        <v>3269</v>
      </c>
      <c r="C3342" s="25" t="str">
        <f>IF(D3342=2,"NO","YES")</f>
        <v>YES</v>
      </c>
      <c r="D3342" s="59">
        <f t="shared" si="64"/>
        <v>0.47</v>
      </c>
      <c r="E3342" s="1">
        <v>1.1609</v>
      </c>
      <c r="F3342" s="59">
        <v>3196</v>
      </c>
      <c r="G3342" s="617">
        <v>42502</v>
      </c>
      <c r="H3342" s="3" t="s">
        <v>3239</v>
      </c>
      <c r="I3342" s="4"/>
    </row>
    <row r="3343" spans="1:9">
      <c r="A3343" s="6">
        <v>3341</v>
      </c>
      <c r="B3343" s="56" t="s">
        <v>3270</v>
      </c>
      <c r="C3343" s="25" t="str">
        <f>IF(D3343=2,"NO","YES")</f>
        <v>YES</v>
      </c>
      <c r="D3343" s="59">
        <f t="shared" si="64"/>
        <v>0.47</v>
      </c>
      <c r="E3343" s="1">
        <v>1.1609</v>
      </c>
      <c r="F3343" s="59">
        <v>3196</v>
      </c>
      <c r="G3343" s="617">
        <v>42502</v>
      </c>
      <c r="H3343" s="3" t="s">
        <v>3239</v>
      </c>
      <c r="I3343" s="4"/>
    </row>
    <row r="3344" spans="1:9">
      <c r="A3344" s="6">
        <v>3342</v>
      </c>
      <c r="B3344" s="56" t="s">
        <v>3271</v>
      </c>
      <c r="C3344" s="25" t="str">
        <f>IF(D3344=2,"NO","YES")</f>
        <v>YES</v>
      </c>
      <c r="D3344" s="59">
        <f t="shared" si="64"/>
        <v>0.49</v>
      </c>
      <c r="E3344" s="1">
        <v>1.2103000000000002</v>
      </c>
      <c r="F3344" s="59">
        <v>3332</v>
      </c>
      <c r="G3344" s="617">
        <v>42502</v>
      </c>
      <c r="H3344" s="3" t="s">
        <v>3239</v>
      </c>
      <c r="I3344" s="4"/>
    </row>
    <row r="3345" spans="1:9">
      <c r="A3345" s="6">
        <v>3343</v>
      </c>
      <c r="B3345" s="56" t="s">
        <v>3272</v>
      </c>
      <c r="C3345" s="25" t="str">
        <f>IF(D3345=2,"NO","YES")</f>
        <v>YES</v>
      </c>
      <c r="D3345" s="59">
        <f t="shared" si="64"/>
        <v>0.5</v>
      </c>
      <c r="E3345" s="1">
        <v>1.2350000000000001</v>
      </c>
      <c r="F3345" s="59">
        <v>3400</v>
      </c>
      <c r="G3345" s="617">
        <v>42502</v>
      </c>
      <c r="H3345" s="3" t="s">
        <v>3239</v>
      </c>
      <c r="I3345" s="4"/>
    </row>
    <row r="3346" spans="1:9">
      <c r="A3346" s="6">
        <v>3344</v>
      </c>
      <c r="B3346" s="56" t="s">
        <v>3273</v>
      </c>
      <c r="C3346" s="25" t="str">
        <f>IF(D3346=2,"NO","YES")</f>
        <v>YES</v>
      </c>
      <c r="D3346" s="59">
        <f t="shared" si="64"/>
        <v>0.51</v>
      </c>
      <c r="E3346" s="1">
        <v>1.2597</v>
      </c>
      <c r="F3346" s="59">
        <v>3468</v>
      </c>
      <c r="G3346" s="617">
        <v>42502</v>
      </c>
      <c r="H3346" s="3" t="s">
        <v>3239</v>
      </c>
      <c r="I3346" s="4"/>
    </row>
    <row r="3347" spans="1:9">
      <c r="A3347" s="6">
        <v>3345</v>
      </c>
      <c r="B3347" s="56" t="s">
        <v>3274</v>
      </c>
      <c r="C3347" s="25" t="str">
        <f>IF(D3347=2,"NO","YES")</f>
        <v>YES</v>
      </c>
      <c r="D3347" s="59">
        <f t="shared" si="64"/>
        <v>0.56999999999999995</v>
      </c>
      <c r="E3347" s="1">
        <v>1.4078999999999999</v>
      </c>
      <c r="F3347" s="59">
        <v>3876</v>
      </c>
      <c r="G3347" s="617">
        <v>42502</v>
      </c>
      <c r="H3347" s="3" t="s">
        <v>3239</v>
      </c>
      <c r="I3347" s="4"/>
    </row>
    <row r="3348" spans="1:9">
      <c r="A3348" s="6">
        <v>3346</v>
      </c>
      <c r="B3348" s="56" t="s">
        <v>3275</v>
      </c>
      <c r="C3348" s="25" t="str">
        <f>IF(D3348=2,"NO","YES")</f>
        <v>YES</v>
      </c>
      <c r="D3348" s="59">
        <f t="shared" si="64"/>
        <v>0.57999999999999996</v>
      </c>
      <c r="E3348" s="1">
        <v>1.4326000000000001</v>
      </c>
      <c r="F3348" s="59">
        <v>3944</v>
      </c>
      <c r="G3348" s="617">
        <v>42502</v>
      </c>
      <c r="H3348" s="3" t="s">
        <v>3239</v>
      </c>
      <c r="I3348" s="4"/>
    </row>
    <row r="3349" spans="1:9">
      <c r="A3349" s="6">
        <v>3347</v>
      </c>
      <c r="B3349" s="56" t="s">
        <v>3276</v>
      </c>
      <c r="C3349" s="25" t="str">
        <f>IF(D3349=2,"NO","YES")</f>
        <v>YES</v>
      </c>
      <c r="D3349" s="59">
        <f t="shared" si="64"/>
        <v>0.59</v>
      </c>
      <c r="E3349" s="1">
        <v>1.4573</v>
      </c>
      <c r="F3349" s="59">
        <v>4012</v>
      </c>
      <c r="G3349" s="617">
        <v>42502</v>
      </c>
      <c r="H3349" s="3" t="s">
        <v>3239</v>
      </c>
      <c r="I3349" s="4"/>
    </row>
    <row r="3350" spans="1:9">
      <c r="A3350" s="6">
        <v>3348</v>
      </c>
      <c r="B3350" s="56" t="s">
        <v>3277</v>
      </c>
      <c r="C3350" s="25" t="str">
        <f>IF(D3350=2,"NO","YES")</f>
        <v>YES</v>
      </c>
      <c r="D3350" s="59">
        <f t="shared" si="64"/>
        <v>0.6</v>
      </c>
      <c r="E3350" s="1">
        <v>1.482</v>
      </c>
      <c r="F3350" s="59">
        <v>4080</v>
      </c>
      <c r="G3350" s="617">
        <v>42502</v>
      </c>
      <c r="H3350" s="3" t="s">
        <v>3239</v>
      </c>
      <c r="I3350" s="4"/>
    </row>
    <row r="3351" spans="1:9">
      <c r="A3351" s="6">
        <v>3349</v>
      </c>
      <c r="B3351" s="56" t="s">
        <v>3257</v>
      </c>
      <c r="C3351" s="25" t="str">
        <f>IF(D3351=2,"NO","YES")</f>
        <v>YES</v>
      </c>
      <c r="D3351" s="59">
        <f t="shared" si="64"/>
        <v>0.62</v>
      </c>
      <c r="E3351" s="1">
        <v>1.5314000000000001</v>
      </c>
      <c r="F3351" s="59">
        <v>4216</v>
      </c>
      <c r="G3351" s="617">
        <v>42502</v>
      </c>
      <c r="H3351" s="3" t="s">
        <v>3239</v>
      </c>
      <c r="I3351" s="4"/>
    </row>
    <row r="3352" spans="1:9">
      <c r="A3352" s="6">
        <v>3350</v>
      </c>
      <c r="B3352" s="56" t="s">
        <v>3278</v>
      </c>
      <c r="C3352" s="25" t="str">
        <f>IF(D3352=2,"NO","YES")</f>
        <v>YES</v>
      </c>
      <c r="D3352" s="59">
        <f t="shared" si="64"/>
        <v>0.62</v>
      </c>
      <c r="E3352" s="1">
        <v>1.5314000000000001</v>
      </c>
      <c r="F3352" s="59">
        <v>4216</v>
      </c>
      <c r="G3352" s="617">
        <v>42502</v>
      </c>
      <c r="H3352" s="3" t="s">
        <v>3239</v>
      </c>
      <c r="I3352" s="4"/>
    </row>
    <row r="3353" spans="1:9">
      <c r="A3353" s="6">
        <v>3351</v>
      </c>
      <c r="B3353" s="56" t="s">
        <v>3279</v>
      </c>
      <c r="C3353" s="25" t="str">
        <f>IF(D3353=2,"NO","YES")</f>
        <v>YES</v>
      </c>
      <c r="D3353" s="59">
        <f t="shared" si="64"/>
        <v>0.66</v>
      </c>
      <c r="E3353" s="1">
        <v>1.6302000000000003</v>
      </c>
      <c r="F3353" s="59">
        <v>4488</v>
      </c>
      <c r="G3353" s="617">
        <v>42502</v>
      </c>
      <c r="H3353" s="3" t="s">
        <v>3239</v>
      </c>
      <c r="I3353" s="4"/>
    </row>
    <row r="3354" spans="1:9">
      <c r="A3354" s="6">
        <v>3352</v>
      </c>
      <c r="B3354" s="56" t="s">
        <v>3280</v>
      </c>
      <c r="C3354" s="25" t="str">
        <f>IF(D3354=2,"NO","YES")</f>
        <v>YES</v>
      </c>
      <c r="D3354" s="59">
        <f t="shared" si="64"/>
        <v>0.72</v>
      </c>
      <c r="E3354" s="1">
        <v>1.7784</v>
      </c>
      <c r="F3354" s="59">
        <v>4896</v>
      </c>
      <c r="G3354" s="617">
        <v>42502</v>
      </c>
      <c r="H3354" s="3" t="s">
        <v>3239</v>
      </c>
      <c r="I3354" s="4"/>
    </row>
    <row r="3355" spans="1:9">
      <c r="A3355" s="6">
        <v>3353</v>
      </c>
      <c r="B3355" s="56" t="s">
        <v>3280</v>
      </c>
      <c r="C3355" s="25" t="str">
        <f>IF(D3355=2,"NO","YES")</f>
        <v>YES</v>
      </c>
      <c r="D3355" s="59">
        <f t="shared" si="64"/>
        <v>0.72</v>
      </c>
      <c r="E3355" s="1">
        <v>1.7784</v>
      </c>
      <c r="F3355" s="59">
        <v>4896</v>
      </c>
      <c r="G3355" s="617">
        <v>42502</v>
      </c>
      <c r="H3355" s="3" t="s">
        <v>3239</v>
      </c>
      <c r="I3355" s="4"/>
    </row>
    <row r="3356" spans="1:9">
      <c r="A3356" s="6">
        <v>3354</v>
      </c>
      <c r="B3356" s="56" t="s">
        <v>3281</v>
      </c>
      <c r="C3356" s="25" t="str">
        <f>IF(D3356=2,"NO","YES")</f>
        <v>YES</v>
      </c>
      <c r="D3356" s="59">
        <f t="shared" si="64"/>
        <v>0.75</v>
      </c>
      <c r="E3356" s="1">
        <v>1.8525</v>
      </c>
      <c r="F3356" s="59">
        <v>5100</v>
      </c>
      <c r="G3356" s="617">
        <v>42502</v>
      </c>
      <c r="H3356" s="3" t="s">
        <v>3239</v>
      </c>
      <c r="I3356" s="4"/>
    </row>
    <row r="3357" spans="1:9">
      <c r="A3357" s="6">
        <v>3355</v>
      </c>
      <c r="B3357" s="56" t="s">
        <v>3282</v>
      </c>
      <c r="C3357" s="25" t="str">
        <f>IF(D3357=2,"NO","YES")</f>
        <v>YES</v>
      </c>
      <c r="D3357" s="59">
        <f t="shared" si="64"/>
        <v>0.76</v>
      </c>
      <c r="E3357" s="1">
        <v>1.8772000000000002</v>
      </c>
      <c r="F3357" s="59">
        <v>5168</v>
      </c>
      <c r="G3357" s="617">
        <v>42502</v>
      </c>
      <c r="H3357" s="3" t="s">
        <v>3239</v>
      </c>
      <c r="I3357" s="4"/>
    </row>
    <row r="3358" spans="1:9">
      <c r="A3358" s="6">
        <v>3356</v>
      </c>
      <c r="B3358" s="56" t="s">
        <v>3283</v>
      </c>
      <c r="C3358" s="25" t="str">
        <f>IF(D3358=2,"NO","YES")</f>
        <v>YES</v>
      </c>
      <c r="D3358" s="59">
        <f t="shared" si="64"/>
        <v>0.77</v>
      </c>
      <c r="E3358" s="1">
        <v>1.9019000000000001</v>
      </c>
      <c r="F3358" s="59">
        <v>5236</v>
      </c>
      <c r="G3358" s="617">
        <v>42502</v>
      </c>
      <c r="H3358" s="3" t="s">
        <v>3239</v>
      </c>
      <c r="I3358" s="4"/>
    </row>
    <row r="3359" spans="1:9">
      <c r="A3359" s="6">
        <v>3357</v>
      </c>
      <c r="B3359" s="56" t="s">
        <v>3284</v>
      </c>
      <c r="C3359" s="25" t="str">
        <f>IF(D3359=2,"NO","YES")</f>
        <v>YES</v>
      </c>
      <c r="D3359" s="59">
        <f t="shared" si="64"/>
        <v>0.81</v>
      </c>
      <c r="E3359" s="1">
        <v>2.0007000000000001</v>
      </c>
      <c r="F3359" s="59">
        <v>5508</v>
      </c>
      <c r="G3359" s="617">
        <v>42502</v>
      </c>
      <c r="H3359" s="3" t="s">
        <v>3239</v>
      </c>
      <c r="I3359" s="4"/>
    </row>
    <row r="3360" spans="1:9">
      <c r="A3360" s="6">
        <v>3358</v>
      </c>
      <c r="B3360" s="56" t="s">
        <v>3285</v>
      </c>
      <c r="C3360" s="25" t="str">
        <f>IF(D3360=2,"NO","YES")</f>
        <v>YES</v>
      </c>
      <c r="D3360" s="59">
        <f t="shared" si="64"/>
        <v>0.82</v>
      </c>
      <c r="E3360" s="1">
        <v>2.0253999999999999</v>
      </c>
      <c r="F3360" s="59">
        <v>5576</v>
      </c>
      <c r="G3360" s="617">
        <v>42502</v>
      </c>
      <c r="H3360" s="3" t="s">
        <v>3239</v>
      </c>
      <c r="I3360" s="4"/>
    </row>
    <row r="3361" spans="1:9">
      <c r="A3361" s="6">
        <v>3359</v>
      </c>
      <c r="B3361" s="56" t="s">
        <v>3286</v>
      </c>
      <c r="C3361" s="25" t="str">
        <f>IF(D3361=2,"NO","YES")</f>
        <v>YES</v>
      </c>
      <c r="D3361" s="59">
        <f t="shared" si="64"/>
        <v>1.02</v>
      </c>
      <c r="E3361" s="1">
        <v>2.5194000000000001</v>
      </c>
      <c r="F3361" s="59">
        <v>6936</v>
      </c>
      <c r="G3361" s="617">
        <v>42502</v>
      </c>
      <c r="H3361" s="3" t="s">
        <v>3239</v>
      </c>
      <c r="I3361" s="4"/>
    </row>
    <row r="3362" spans="1:9">
      <c r="A3362" s="6">
        <v>3360</v>
      </c>
      <c r="B3362" s="56" t="s">
        <v>3287</v>
      </c>
      <c r="C3362" s="25" t="str">
        <f>IF(D3362=2,"NO","YES")</f>
        <v>YES</v>
      </c>
      <c r="D3362" s="59">
        <f t="shared" si="64"/>
        <v>1.23</v>
      </c>
      <c r="E3362" s="1">
        <v>3.0381</v>
      </c>
      <c r="F3362" s="59">
        <v>8364</v>
      </c>
      <c r="G3362" s="617">
        <v>42502</v>
      </c>
      <c r="H3362" s="3" t="s">
        <v>3239</v>
      </c>
      <c r="I3362" s="4"/>
    </row>
    <row r="3363" spans="1:9">
      <c r="A3363" s="6">
        <v>3361</v>
      </c>
      <c r="B3363" s="56" t="s">
        <v>3288</v>
      </c>
      <c r="C3363" s="25" t="str">
        <f>IF(D3363=2,"NO","YES")</f>
        <v>YES</v>
      </c>
      <c r="D3363" s="59">
        <f t="shared" si="64"/>
        <v>1.33</v>
      </c>
      <c r="E3363" s="1">
        <v>3.2851000000000004</v>
      </c>
      <c r="F3363" s="59">
        <v>9044</v>
      </c>
      <c r="G3363" s="617">
        <v>42502</v>
      </c>
      <c r="H3363" s="3" t="s">
        <v>3239</v>
      </c>
      <c r="I3363" s="4"/>
    </row>
    <row r="3364" spans="1:9">
      <c r="A3364" s="6">
        <v>3362</v>
      </c>
      <c r="B3364" s="56" t="s">
        <v>3289</v>
      </c>
      <c r="C3364" s="25" t="str">
        <f>IF(D3364=2,"NO","YES")</f>
        <v>YES</v>
      </c>
      <c r="D3364" s="59">
        <f t="shared" si="64"/>
        <v>1.36</v>
      </c>
      <c r="E3364" s="1">
        <v>3.3592000000000004</v>
      </c>
      <c r="F3364" s="59">
        <v>9248</v>
      </c>
      <c r="G3364" s="617">
        <v>42502</v>
      </c>
      <c r="H3364" s="3" t="s">
        <v>3239</v>
      </c>
      <c r="I3364" s="4"/>
    </row>
    <row r="3365" spans="1:9">
      <c r="A3365" s="6">
        <v>3363</v>
      </c>
      <c r="B3365" s="56" t="s">
        <v>3290</v>
      </c>
      <c r="C3365" s="25" t="str">
        <f>IF(D3365=2,"NO","YES")</f>
        <v>YES</v>
      </c>
      <c r="D3365" s="59">
        <f t="shared" si="64"/>
        <v>1.38</v>
      </c>
      <c r="E3365" s="1">
        <v>3.4085999999999999</v>
      </c>
      <c r="F3365" s="59">
        <v>9384</v>
      </c>
      <c r="G3365" s="617">
        <v>42502</v>
      </c>
      <c r="H3365" s="3" t="s">
        <v>3239</v>
      </c>
      <c r="I3365" s="4"/>
    </row>
    <row r="3366" spans="1:9">
      <c r="A3366" s="6">
        <v>3364</v>
      </c>
      <c r="B3366" s="56" t="s">
        <v>3291</v>
      </c>
      <c r="C3366" s="25" t="str">
        <f>IF(D3366=2,"NO","YES")</f>
        <v>YES</v>
      </c>
      <c r="D3366" s="59">
        <f t="shared" si="64"/>
        <v>1.4</v>
      </c>
      <c r="E3366" s="1">
        <v>3.4580000000000002</v>
      </c>
      <c r="F3366" s="59">
        <v>9520</v>
      </c>
      <c r="G3366" s="617">
        <v>42502</v>
      </c>
      <c r="H3366" s="3" t="s">
        <v>3239</v>
      </c>
      <c r="I3366" s="4"/>
    </row>
    <row r="3367" spans="1:9">
      <c r="A3367" s="6">
        <v>3365</v>
      </c>
      <c r="B3367" s="56" t="s">
        <v>3292</v>
      </c>
      <c r="C3367" s="25" t="str">
        <f>IF(D3367=2,"NO","YES")</f>
        <v>YES</v>
      </c>
      <c r="D3367" s="59">
        <f t="shared" si="64"/>
        <v>1.42</v>
      </c>
      <c r="E3367" s="1">
        <v>3.5074000000000001</v>
      </c>
      <c r="F3367" s="59">
        <v>9656</v>
      </c>
      <c r="G3367" s="617">
        <v>42502</v>
      </c>
      <c r="H3367" s="3" t="s">
        <v>3239</v>
      </c>
      <c r="I3367" s="4"/>
    </row>
    <row r="3368" spans="1:9">
      <c r="A3368" s="6">
        <v>3366</v>
      </c>
      <c r="B3368" s="56" t="s">
        <v>3293</v>
      </c>
      <c r="C3368" s="25" t="str">
        <f>IF(D3368=2,"NO","YES")</f>
        <v>YES</v>
      </c>
      <c r="D3368" s="59">
        <f t="shared" si="64"/>
        <v>1.42</v>
      </c>
      <c r="E3368" s="1">
        <v>3.5074000000000001</v>
      </c>
      <c r="F3368" s="59">
        <v>9656</v>
      </c>
      <c r="G3368" s="617">
        <v>42502</v>
      </c>
      <c r="H3368" s="3" t="s">
        <v>3239</v>
      </c>
      <c r="I3368" s="4"/>
    </row>
    <row r="3369" spans="1:9">
      <c r="A3369" s="6">
        <v>3367</v>
      </c>
      <c r="B3369" s="56" t="s">
        <v>3294</v>
      </c>
      <c r="C3369" s="25" t="str">
        <f>IF(D3369=2,"NO","YES")</f>
        <v>YES</v>
      </c>
      <c r="D3369" s="59">
        <f t="shared" si="64"/>
        <v>1.62</v>
      </c>
      <c r="E3369" s="1">
        <v>4.0014000000000003</v>
      </c>
      <c r="F3369" s="59">
        <v>11016</v>
      </c>
      <c r="G3369" s="617">
        <v>42502</v>
      </c>
      <c r="H3369" s="3" t="s">
        <v>3239</v>
      </c>
      <c r="I3369" s="4"/>
    </row>
    <row r="3370" spans="1:9">
      <c r="A3370" s="6">
        <v>3368</v>
      </c>
      <c r="B3370" s="56" t="s">
        <v>3295</v>
      </c>
      <c r="C3370" s="25" t="str">
        <f>IF(D3370=2,"NO","YES")</f>
        <v>YES</v>
      </c>
      <c r="D3370" s="59">
        <f t="shared" si="64"/>
        <v>1.62</v>
      </c>
      <c r="E3370" s="1">
        <v>4.0014000000000003</v>
      </c>
      <c r="F3370" s="59">
        <v>11016</v>
      </c>
      <c r="G3370" s="617">
        <v>42502</v>
      </c>
      <c r="H3370" s="3" t="s">
        <v>3239</v>
      </c>
      <c r="I3370" s="4"/>
    </row>
    <row r="3371" spans="1:9">
      <c r="A3371" s="6">
        <v>3369</v>
      </c>
      <c r="B3371" s="56" t="s">
        <v>3296</v>
      </c>
      <c r="C3371" s="25" t="str">
        <f>IF(D3371=2,"NO","YES")</f>
        <v>YES</v>
      </c>
      <c r="D3371" s="59">
        <f t="shared" si="64"/>
        <v>1.62</v>
      </c>
      <c r="E3371" s="1">
        <v>4.0014000000000003</v>
      </c>
      <c r="F3371" s="59">
        <v>11016</v>
      </c>
      <c r="G3371" s="617">
        <v>42502</v>
      </c>
      <c r="H3371" s="3" t="s">
        <v>3239</v>
      </c>
      <c r="I3371" s="4"/>
    </row>
    <row r="3372" spans="1:9">
      <c r="A3372" s="6">
        <v>3370</v>
      </c>
      <c r="B3372" s="56" t="s">
        <v>3297</v>
      </c>
      <c r="C3372" s="25" t="str">
        <f>IF(D3372=2,"NO","YES")</f>
        <v>YES</v>
      </c>
      <c r="D3372" s="59">
        <f t="shared" si="64"/>
        <v>1.62</v>
      </c>
      <c r="E3372" s="1">
        <v>4.0014000000000003</v>
      </c>
      <c r="F3372" s="59">
        <v>11016</v>
      </c>
      <c r="G3372" s="617">
        <v>42502</v>
      </c>
      <c r="H3372" s="3" t="s">
        <v>3239</v>
      </c>
      <c r="I3372" s="4"/>
    </row>
    <row r="3373" spans="1:9">
      <c r="A3373" s="6">
        <v>3371</v>
      </c>
      <c r="B3373" s="56" t="s">
        <v>3298</v>
      </c>
      <c r="C3373" s="25" t="str">
        <f>IF(D3373=2,"NO","YES")</f>
        <v>YES</v>
      </c>
      <c r="D3373" s="59">
        <f t="shared" si="64"/>
        <v>1.62</v>
      </c>
      <c r="E3373" s="1">
        <v>4.0014000000000003</v>
      </c>
      <c r="F3373" s="59">
        <v>11016</v>
      </c>
      <c r="G3373" s="617">
        <v>42502</v>
      </c>
      <c r="H3373" s="3" t="s">
        <v>3239</v>
      </c>
      <c r="I3373" s="4"/>
    </row>
    <row r="3374" spans="1:9" ht="30">
      <c r="A3374" s="6">
        <v>3372</v>
      </c>
      <c r="B3374" s="56" t="s">
        <v>3299</v>
      </c>
      <c r="C3374" s="25" t="str">
        <f>IF(D3374=2,"NO","YES")</f>
        <v>YES</v>
      </c>
      <c r="D3374" s="59">
        <f t="shared" si="64"/>
        <v>1.62</v>
      </c>
      <c r="E3374" s="1">
        <v>4.0014000000000003</v>
      </c>
      <c r="F3374" s="59">
        <v>11016</v>
      </c>
      <c r="G3374" s="617">
        <v>42502</v>
      </c>
      <c r="H3374" s="3" t="s">
        <v>3239</v>
      </c>
      <c r="I3374" s="4"/>
    </row>
    <row r="3375" spans="1:9">
      <c r="A3375" s="6">
        <v>3373</v>
      </c>
      <c r="B3375" s="56" t="s">
        <v>3300</v>
      </c>
      <c r="C3375" s="25" t="str">
        <f>IF(D3375=2,"NO","YES")</f>
        <v>YES</v>
      </c>
      <c r="D3375" s="59">
        <f t="shared" si="64"/>
        <v>1.62</v>
      </c>
      <c r="E3375" s="1">
        <v>4.0014000000000003</v>
      </c>
      <c r="F3375" s="59">
        <v>11016</v>
      </c>
      <c r="G3375" s="617">
        <v>42502</v>
      </c>
      <c r="H3375" s="3" t="s">
        <v>3239</v>
      </c>
      <c r="I3375" s="4"/>
    </row>
    <row r="3376" spans="1:9">
      <c r="A3376" s="6">
        <v>3374</v>
      </c>
      <c r="B3376" s="56" t="s">
        <v>3301</v>
      </c>
      <c r="C3376" s="25" t="str">
        <f>IF(D3376=2,"NO","YES")</f>
        <v>YES</v>
      </c>
      <c r="D3376" s="59">
        <f t="shared" si="64"/>
        <v>1.62</v>
      </c>
      <c r="E3376" s="1">
        <v>4.0014000000000003</v>
      </c>
      <c r="F3376" s="59">
        <v>11016</v>
      </c>
      <c r="G3376" s="617">
        <v>42502</v>
      </c>
      <c r="H3376" s="3" t="s">
        <v>3239</v>
      </c>
      <c r="I3376" s="4"/>
    </row>
    <row r="3377" spans="1:9">
      <c r="A3377" s="6">
        <v>3375</v>
      </c>
      <c r="B3377" s="56" t="s">
        <v>3302</v>
      </c>
      <c r="C3377" s="25" t="str">
        <f>IF(D3377=2,"NO","YES")</f>
        <v>YES</v>
      </c>
      <c r="D3377" s="59">
        <f t="shared" si="64"/>
        <v>1.54</v>
      </c>
      <c r="E3377" s="1">
        <v>3.8038000000000003</v>
      </c>
      <c r="F3377" s="59">
        <v>10472</v>
      </c>
      <c r="G3377" s="617">
        <v>42502</v>
      </c>
      <c r="H3377" s="3" t="s">
        <v>3239</v>
      </c>
      <c r="I3377" s="4"/>
    </row>
    <row r="3378" spans="1:9">
      <c r="A3378" s="6">
        <v>3376</v>
      </c>
      <c r="B3378" s="56" t="s">
        <v>3303</v>
      </c>
      <c r="C3378" s="25" t="str">
        <f>IF(D3378=2,"NO","YES")</f>
        <v>YES</v>
      </c>
      <c r="D3378" s="59">
        <f t="shared" si="64"/>
        <v>1.7</v>
      </c>
      <c r="E3378" s="1">
        <v>4.1989999999999998</v>
      </c>
      <c r="F3378" s="59">
        <v>11560</v>
      </c>
      <c r="G3378" s="617">
        <v>42502</v>
      </c>
      <c r="H3378" s="3" t="s">
        <v>3239</v>
      </c>
      <c r="I3378" s="4"/>
    </row>
    <row r="3379" spans="1:9">
      <c r="A3379" s="6">
        <v>3377</v>
      </c>
      <c r="B3379" s="56" t="s">
        <v>3304</v>
      </c>
      <c r="C3379" s="25" t="str">
        <f>IF(D3379=2,"NO","YES")</f>
        <v>YES</v>
      </c>
      <c r="D3379" s="59">
        <f t="shared" si="64"/>
        <v>0.25</v>
      </c>
      <c r="E3379" s="1">
        <v>0.61750000000000005</v>
      </c>
      <c r="F3379" s="59">
        <v>1700</v>
      </c>
      <c r="G3379" s="617">
        <v>42502</v>
      </c>
      <c r="H3379" s="3" t="s">
        <v>3239</v>
      </c>
      <c r="I3379" s="4"/>
    </row>
    <row r="3380" spans="1:9">
      <c r="A3380" s="6">
        <v>3378</v>
      </c>
      <c r="B3380" s="56" t="s">
        <v>3305</v>
      </c>
      <c r="C3380" s="25" t="str">
        <f>IF(D3380=2,"NO","YES")</f>
        <v>YES</v>
      </c>
      <c r="D3380" s="59">
        <f t="shared" si="64"/>
        <v>1.73</v>
      </c>
      <c r="E3380" s="1">
        <v>4.2731000000000003</v>
      </c>
      <c r="F3380" s="59">
        <v>11764</v>
      </c>
      <c r="G3380" s="617">
        <v>42502</v>
      </c>
      <c r="H3380" s="3" t="s">
        <v>3239</v>
      </c>
      <c r="I3380" s="4"/>
    </row>
    <row r="3381" spans="1:9">
      <c r="A3381" s="6">
        <v>3379</v>
      </c>
      <c r="B3381" s="56" t="s">
        <v>3306</v>
      </c>
      <c r="C3381" s="25" t="str">
        <f>IF(D3381=2,"NO","YES")</f>
        <v>YES</v>
      </c>
      <c r="D3381" s="59">
        <f t="shared" si="64"/>
        <v>1.46</v>
      </c>
      <c r="E3381" s="1">
        <v>3.6062000000000003</v>
      </c>
      <c r="F3381" s="59">
        <v>9928</v>
      </c>
      <c r="G3381" s="617">
        <v>42502</v>
      </c>
      <c r="H3381" s="3" t="s">
        <v>3239</v>
      </c>
      <c r="I3381" s="4"/>
    </row>
    <row r="3382" spans="1:9">
      <c r="A3382" s="6">
        <v>3380</v>
      </c>
      <c r="B3382" s="56" t="s">
        <v>3307</v>
      </c>
      <c r="C3382" s="25" t="str">
        <f>IF(D3382=2,"NO","YES")</f>
        <v>YES</v>
      </c>
      <c r="D3382" s="59">
        <f t="shared" si="64"/>
        <v>0.11</v>
      </c>
      <c r="E3382" s="1">
        <v>0.2717</v>
      </c>
      <c r="F3382" s="59">
        <v>748</v>
      </c>
      <c r="G3382" s="617">
        <v>42502</v>
      </c>
      <c r="H3382" s="3" t="s">
        <v>3239</v>
      </c>
      <c r="I3382" s="4"/>
    </row>
    <row r="3383" spans="1:9">
      <c r="A3383" s="6">
        <v>3381</v>
      </c>
      <c r="B3383" s="56" t="s">
        <v>3308</v>
      </c>
      <c r="C3383" s="25" t="str">
        <f>IF(D3383=2,"NO","YES")</f>
        <v>YES</v>
      </c>
      <c r="D3383" s="59">
        <f t="shared" si="64"/>
        <v>0.16</v>
      </c>
      <c r="E3383" s="1">
        <v>0.39520000000000005</v>
      </c>
      <c r="F3383" s="59">
        <v>1088</v>
      </c>
      <c r="G3383" s="617">
        <v>42502</v>
      </c>
      <c r="H3383" s="3" t="s">
        <v>3239</v>
      </c>
      <c r="I3383" s="4"/>
    </row>
    <row r="3384" spans="1:9">
      <c r="A3384" s="6">
        <v>3382</v>
      </c>
      <c r="B3384" s="56" t="s">
        <v>3309</v>
      </c>
      <c r="C3384" s="25" t="str">
        <f>IF(D3384=2,"NO","YES")</f>
        <v>YES</v>
      </c>
      <c r="D3384" s="59">
        <f t="shared" si="64"/>
        <v>0.2</v>
      </c>
      <c r="E3384" s="1">
        <v>0.49400000000000005</v>
      </c>
      <c r="F3384" s="59">
        <v>1360</v>
      </c>
      <c r="G3384" s="617">
        <v>42502</v>
      </c>
      <c r="H3384" s="3" t="s">
        <v>3239</v>
      </c>
      <c r="I3384" s="4"/>
    </row>
    <row r="3385" spans="1:9">
      <c r="A3385" s="6">
        <v>3383</v>
      </c>
      <c r="B3385" s="56" t="s">
        <v>3310</v>
      </c>
      <c r="C3385" s="25" t="str">
        <f>IF(D3385=2,"NO","YES")</f>
        <v>YES</v>
      </c>
      <c r="D3385" s="59">
        <f t="shared" si="64"/>
        <v>0.28999999999999998</v>
      </c>
      <c r="E3385" s="1">
        <v>0.71630000000000005</v>
      </c>
      <c r="F3385" s="59">
        <v>1972</v>
      </c>
      <c r="G3385" s="617">
        <v>42502</v>
      </c>
      <c r="H3385" s="3" t="s">
        <v>3239</v>
      </c>
      <c r="I3385" s="4"/>
    </row>
    <row r="3386" spans="1:9">
      <c r="A3386" s="6">
        <v>3384</v>
      </c>
      <c r="B3386" s="56" t="s">
        <v>3311</v>
      </c>
      <c r="C3386" s="25" t="str">
        <f>IF(D3386=2,"NO","YES")</f>
        <v>YES</v>
      </c>
      <c r="D3386" s="59">
        <f t="shared" si="64"/>
        <v>0.38</v>
      </c>
      <c r="E3386" s="1">
        <v>0.9386000000000001</v>
      </c>
      <c r="F3386" s="59">
        <v>2584</v>
      </c>
      <c r="G3386" s="617">
        <v>42502</v>
      </c>
      <c r="H3386" s="3" t="s">
        <v>3239</v>
      </c>
      <c r="I3386" s="4"/>
    </row>
    <row r="3387" spans="1:9">
      <c r="A3387" s="6">
        <v>3385</v>
      </c>
      <c r="B3387" s="56" t="s">
        <v>3312</v>
      </c>
      <c r="C3387" s="25" t="str">
        <f>IF(D3387=2,"NO","YES")</f>
        <v>YES</v>
      </c>
      <c r="D3387" s="59">
        <f t="shared" si="64"/>
        <v>0.42</v>
      </c>
      <c r="E3387" s="1">
        <v>1.0374000000000001</v>
      </c>
      <c r="F3387" s="59">
        <v>2856</v>
      </c>
      <c r="G3387" s="617">
        <v>42502</v>
      </c>
      <c r="H3387" s="3" t="s">
        <v>3239</v>
      </c>
      <c r="I3387" s="4"/>
    </row>
    <row r="3388" spans="1:9">
      <c r="A3388" s="6">
        <v>3386</v>
      </c>
      <c r="B3388" s="56" t="s">
        <v>3313</v>
      </c>
      <c r="C3388" s="25" t="str">
        <f>IF(D3388=2,"NO","YES")</f>
        <v>YES</v>
      </c>
      <c r="D3388" s="59">
        <f t="shared" si="64"/>
        <v>0.42</v>
      </c>
      <c r="E3388" s="1">
        <v>1.0374000000000001</v>
      </c>
      <c r="F3388" s="59">
        <v>2856</v>
      </c>
      <c r="G3388" s="617">
        <v>42502</v>
      </c>
      <c r="H3388" s="3" t="s">
        <v>3239</v>
      </c>
      <c r="I3388" s="4"/>
    </row>
    <row r="3389" spans="1:9">
      <c r="A3389" s="6">
        <v>3387</v>
      </c>
      <c r="B3389" s="56" t="s">
        <v>3314</v>
      </c>
      <c r="C3389" s="25" t="str">
        <f>IF(D3389=2,"NO","YES")</f>
        <v>YES</v>
      </c>
      <c r="D3389" s="59">
        <f t="shared" si="64"/>
        <v>0.54</v>
      </c>
      <c r="E3389" s="1">
        <v>1.3338000000000001</v>
      </c>
      <c r="F3389" s="59">
        <v>3672</v>
      </c>
      <c r="G3389" s="617">
        <v>42502</v>
      </c>
      <c r="H3389" s="3" t="s">
        <v>3239</v>
      </c>
      <c r="I3389" s="4"/>
    </row>
    <row r="3390" spans="1:9">
      <c r="A3390" s="6">
        <v>3388</v>
      </c>
      <c r="B3390" s="56" t="s">
        <v>3315</v>
      </c>
      <c r="C3390" s="25" t="str">
        <f>IF(D3390=2,"NO","YES")</f>
        <v>YES</v>
      </c>
      <c r="D3390" s="59">
        <f t="shared" si="64"/>
        <v>0.72</v>
      </c>
      <c r="E3390" s="1">
        <v>1.7784</v>
      </c>
      <c r="F3390" s="59">
        <v>4896</v>
      </c>
      <c r="G3390" s="617">
        <v>42502</v>
      </c>
      <c r="H3390" s="3" t="s">
        <v>3239</v>
      </c>
      <c r="I3390" s="4"/>
    </row>
    <row r="3391" spans="1:9">
      <c r="A3391" s="6">
        <v>3389</v>
      </c>
      <c r="B3391" s="56" t="s">
        <v>3316</v>
      </c>
      <c r="C3391" s="25" t="str">
        <f>IF(D3391=2,"NO","YES")</f>
        <v>YES</v>
      </c>
      <c r="D3391" s="59">
        <f t="shared" si="64"/>
        <v>0.82</v>
      </c>
      <c r="E3391" s="1">
        <v>2.0253999999999999</v>
      </c>
      <c r="F3391" s="59">
        <v>5576</v>
      </c>
      <c r="G3391" s="617">
        <v>42502</v>
      </c>
      <c r="H3391" s="3" t="s">
        <v>3239</v>
      </c>
      <c r="I3391" s="4"/>
    </row>
    <row r="3392" spans="1:9">
      <c r="A3392" s="6">
        <v>3390</v>
      </c>
      <c r="B3392" s="56" t="s">
        <v>3317</v>
      </c>
      <c r="C3392" s="25" t="str">
        <f>IF(D3392=2,"NO","YES")</f>
        <v>YES</v>
      </c>
      <c r="D3392" s="59">
        <f t="shared" si="64"/>
        <v>1.21</v>
      </c>
      <c r="E3392" s="1">
        <v>2.9887000000000001</v>
      </c>
      <c r="F3392" s="59">
        <v>8228</v>
      </c>
      <c r="G3392" s="617">
        <v>42502</v>
      </c>
      <c r="H3392" s="3" t="s">
        <v>3239</v>
      </c>
      <c r="I3392" s="4"/>
    </row>
    <row r="3393" spans="1:9">
      <c r="A3393" s="6">
        <v>3391</v>
      </c>
      <c r="B3393" s="56" t="s">
        <v>3318</v>
      </c>
      <c r="C3393" s="25" t="str">
        <f>IF(D3393=2,"NO","YES")</f>
        <v>YES</v>
      </c>
      <c r="D3393" s="59">
        <f t="shared" si="64"/>
        <v>1.39</v>
      </c>
      <c r="E3393" s="1">
        <v>3.4333</v>
      </c>
      <c r="F3393" s="59">
        <v>9452</v>
      </c>
      <c r="G3393" s="617">
        <v>42502</v>
      </c>
      <c r="H3393" s="3" t="s">
        <v>3239</v>
      </c>
      <c r="I3393" s="4"/>
    </row>
    <row r="3394" spans="1:9">
      <c r="A3394" s="6">
        <v>3392</v>
      </c>
      <c r="B3394" s="56" t="s">
        <v>3319</v>
      </c>
      <c r="C3394" s="25" t="str">
        <f>IF(D3394=2,"NO","YES")</f>
        <v>YES</v>
      </c>
      <c r="D3394" s="59">
        <f t="shared" si="64"/>
        <v>1.39</v>
      </c>
      <c r="E3394" s="1">
        <v>3.4333</v>
      </c>
      <c r="F3394" s="59">
        <v>9452</v>
      </c>
      <c r="G3394" s="617">
        <v>42502</v>
      </c>
      <c r="H3394" s="3" t="s">
        <v>3239</v>
      </c>
      <c r="I3394" s="4"/>
    </row>
    <row r="3395" spans="1:9">
      <c r="A3395" s="6">
        <v>3393</v>
      </c>
      <c r="B3395" s="56" t="s">
        <v>3320</v>
      </c>
      <c r="C3395" s="25" t="str">
        <f>IF(D3395=2,"NO","YES")</f>
        <v>YES</v>
      </c>
      <c r="D3395" s="59">
        <f t="shared" si="64"/>
        <v>1.42</v>
      </c>
      <c r="E3395" s="1">
        <v>3.5074000000000001</v>
      </c>
      <c r="F3395" s="59">
        <v>9656</v>
      </c>
      <c r="G3395" s="617">
        <v>42502</v>
      </c>
      <c r="H3395" s="3" t="s">
        <v>3239</v>
      </c>
      <c r="I3395" s="4"/>
    </row>
    <row r="3396" spans="1:9">
      <c r="A3396" s="6">
        <v>3394</v>
      </c>
      <c r="B3396" s="56" t="s">
        <v>3280</v>
      </c>
      <c r="C3396" s="25" t="str">
        <f>IF(D3396=2,"NO","YES")</f>
        <v>YES</v>
      </c>
      <c r="D3396" s="59">
        <f t="shared" si="64"/>
        <v>1.42</v>
      </c>
      <c r="E3396" s="1">
        <v>3.5074000000000001</v>
      </c>
      <c r="F3396" s="59">
        <v>9656</v>
      </c>
      <c r="G3396" s="617">
        <v>42502</v>
      </c>
      <c r="H3396" s="3" t="s">
        <v>3239</v>
      </c>
      <c r="I3396" s="4"/>
    </row>
    <row r="3397" spans="1:9">
      <c r="A3397" s="6">
        <v>3395</v>
      </c>
      <c r="B3397" s="56" t="s">
        <v>3321</v>
      </c>
      <c r="C3397" s="25" t="str">
        <f>IF(D3397=2,"NO","YES")</f>
        <v>YES</v>
      </c>
      <c r="D3397" s="59">
        <f t="shared" ref="D3397:D3460" si="65">F3397/6800</f>
        <v>1.62</v>
      </c>
      <c r="E3397" s="1">
        <v>4.0014000000000003</v>
      </c>
      <c r="F3397" s="59">
        <v>11016</v>
      </c>
      <c r="G3397" s="617">
        <v>42502</v>
      </c>
      <c r="H3397" s="3" t="s">
        <v>3239</v>
      </c>
      <c r="I3397" s="4"/>
    </row>
    <row r="3398" spans="1:9">
      <c r="A3398" s="6">
        <v>3396</v>
      </c>
      <c r="B3398" s="56" t="s">
        <v>3322</v>
      </c>
      <c r="C3398" s="25" t="str">
        <f>IF(D3398=2,"NO","YES")</f>
        <v>YES</v>
      </c>
      <c r="D3398" s="59">
        <f t="shared" si="65"/>
        <v>1.58</v>
      </c>
      <c r="E3398" s="1">
        <v>3.9026000000000005</v>
      </c>
      <c r="F3398" s="59">
        <v>10744</v>
      </c>
      <c r="G3398" s="617">
        <v>42502</v>
      </c>
      <c r="H3398" s="3" t="s">
        <v>3239</v>
      </c>
      <c r="I3398" s="4"/>
    </row>
    <row r="3399" spans="1:9">
      <c r="A3399" s="6">
        <v>3397</v>
      </c>
      <c r="B3399" s="56" t="s">
        <v>3323</v>
      </c>
      <c r="C3399" s="25" t="str">
        <f>IF(D3399=2,"NO","YES")</f>
        <v>YES</v>
      </c>
      <c r="D3399" s="59">
        <f t="shared" si="65"/>
        <v>1.58</v>
      </c>
      <c r="E3399" s="1">
        <v>3.9026000000000005</v>
      </c>
      <c r="F3399" s="59">
        <v>10744</v>
      </c>
      <c r="G3399" s="617">
        <v>42502</v>
      </c>
      <c r="H3399" s="3" t="s">
        <v>3239</v>
      </c>
      <c r="I3399" s="4"/>
    </row>
    <row r="3400" spans="1:9">
      <c r="A3400" s="6">
        <v>3398</v>
      </c>
      <c r="B3400" s="56" t="s">
        <v>3324</v>
      </c>
      <c r="C3400" s="25" t="str">
        <f>IF(D3400=2,"NO","YES")</f>
        <v>YES</v>
      </c>
      <c r="D3400" s="59">
        <f t="shared" si="65"/>
        <v>1.62</v>
      </c>
      <c r="E3400" s="1">
        <v>4.0014000000000003</v>
      </c>
      <c r="F3400" s="59">
        <v>11016</v>
      </c>
      <c r="G3400" s="617">
        <v>42502</v>
      </c>
      <c r="H3400" s="3" t="s">
        <v>3239</v>
      </c>
      <c r="I3400" s="4"/>
    </row>
    <row r="3401" spans="1:9">
      <c r="A3401" s="6">
        <v>3399</v>
      </c>
      <c r="B3401" s="56" t="s">
        <v>3325</v>
      </c>
      <c r="C3401" s="25" t="str">
        <f>IF(D3401=2,"NO","YES")</f>
        <v>YES</v>
      </c>
      <c r="D3401" s="59">
        <f t="shared" si="65"/>
        <v>1.66</v>
      </c>
      <c r="E3401" s="1">
        <v>4.1002000000000001</v>
      </c>
      <c r="F3401" s="59">
        <v>11288</v>
      </c>
      <c r="G3401" s="617">
        <v>42502</v>
      </c>
      <c r="H3401" s="3" t="s">
        <v>3239</v>
      </c>
      <c r="I3401" s="4"/>
    </row>
    <row r="3402" spans="1:9">
      <c r="A3402" s="6">
        <v>3400</v>
      </c>
      <c r="B3402" s="56" t="s">
        <v>3326</v>
      </c>
      <c r="C3402" s="25" t="str">
        <f>IF(D3402=2,"NO","YES")</f>
        <v>YES</v>
      </c>
      <c r="D3402" s="59">
        <f t="shared" si="65"/>
        <v>0.06</v>
      </c>
      <c r="E3402" s="1">
        <v>0.1482</v>
      </c>
      <c r="F3402" s="59">
        <v>408</v>
      </c>
      <c r="G3402" s="617">
        <v>42502</v>
      </c>
      <c r="H3402" s="3" t="s">
        <v>3239</v>
      </c>
      <c r="I3402" s="4"/>
    </row>
    <row r="3403" spans="1:9">
      <c r="A3403" s="6">
        <v>3401</v>
      </c>
      <c r="B3403" s="56" t="s">
        <v>3327</v>
      </c>
      <c r="C3403" s="25" t="str">
        <f>IF(D3403=2,"NO","YES")</f>
        <v>YES</v>
      </c>
      <c r="D3403" s="59">
        <f t="shared" si="65"/>
        <v>0.22</v>
      </c>
      <c r="E3403" s="1">
        <v>0.54339999999999999</v>
      </c>
      <c r="F3403" s="59">
        <v>1496</v>
      </c>
      <c r="G3403" s="617">
        <v>42502</v>
      </c>
      <c r="H3403" s="3" t="s">
        <v>3239</v>
      </c>
      <c r="I3403" s="4"/>
    </row>
    <row r="3404" spans="1:9">
      <c r="A3404" s="6">
        <v>3402</v>
      </c>
      <c r="B3404" s="56" t="s">
        <v>3328</v>
      </c>
      <c r="C3404" s="25" t="str">
        <f>IF(D3404=2,"NO","YES")</f>
        <v>YES</v>
      </c>
      <c r="D3404" s="59">
        <f t="shared" si="65"/>
        <v>0.62</v>
      </c>
      <c r="E3404" s="1">
        <v>1.5314000000000001</v>
      </c>
      <c r="F3404" s="59">
        <v>4216</v>
      </c>
      <c r="G3404" s="617">
        <v>42502</v>
      </c>
      <c r="H3404" s="3" t="s">
        <v>3239</v>
      </c>
      <c r="I3404" s="4"/>
    </row>
    <row r="3405" spans="1:9">
      <c r="A3405" s="6">
        <v>3403</v>
      </c>
      <c r="B3405" s="56" t="s">
        <v>3329</v>
      </c>
      <c r="C3405" s="25" t="str">
        <f>IF(D3405=2,"NO","YES")</f>
        <v>YES</v>
      </c>
      <c r="D3405" s="59">
        <f t="shared" si="65"/>
        <v>1.38</v>
      </c>
      <c r="E3405" s="1">
        <v>3.4085999999999999</v>
      </c>
      <c r="F3405" s="59">
        <v>9384</v>
      </c>
      <c r="G3405" s="617">
        <v>42502</v>
      </c>
      <c r="H3405" s="3" t="s">
        <v>3239</v>
      </c>
      <c r="I3405" s="4"/>
    </row>
    <row r="3406" spans="1:9">
      <c r="A3406" s="6">
        <v>3404</v>
      </c>
      <c r="B3406" s="38" t="s">
        <v>3330</v>
      </c>
      <c r="C3406" s="25" t="str">
        <f>IF(D3406=2,"NO","YES")</f>
        <v>YES</v>
      </c>
      <c r="D3406" s="39">
        <f t="shared" si="65"/>
        <v>1.22</v>
      </c>
      <c r="E3406" s="1">
        <v>3.0134000000000003</v>
      </c>
      <c r="F3406" s="39">
        <v>8296</v>
      </c>
      <c r="G3406" s="99">
        <v>42612</v>
      </c>
      <c r="H3406" s="3" t="s">
        <v>3239</v>
      </c>
      <c r="I3406" s="4"/>
    </row>
    <row r="3407" spans="1:9">
      <c r="A3407" s="6">
        <v>3405</v>
      </c>
      <c r="B3407" s="56" t="s">
        <v>3331</v>
      </c>
      <c r="C3407" s="25" t="str">
        <f>IF(D3407=2,"NO","YES")</f>
        <v>NO</v>
      </c>
      <c r="D3407" s="59">
        <f t="shared" si="65"/>
        <v>2</v>
      </c>
      <c r="E3407" s="1">
        <v>4.9400000000000004</v>
      </c>
      <c r="F3407" s="33">
        <v>13600</v>
      </c>
      <c r="G3407" s="617">
        <v>42728</v>
      </c>
      <c r="H3407" s="3" t="s">
        <v>3239</v>
      </c>
      <c r="I3407" s="4"/>
    </row>
    <row r="3408" spans="1:9">
      <c r="A3408" s="6">
        <v>3406</v>
      </c>
      <c r="B3408" s="56" t="s">
        <v>3332</v>
      </c>
      <c r="C3408" s="25" t="str">
        <f>IF(D3408=2,"NO","YES")</f>
        <v>YES</v>
      </c>
      <c r="D3408" s="59">
        <f t="shared" si="65"/>
        <v>0.23</v>
      </c>
      <c r="E3408" s="1">
        <v>0.56810000000000005</v>
      </c>
      <c r="F3408" s="33">
        <v>1564</v>
      </c>
      <c r="G3408" s="617">
        <v>42728</v>
      </c>
      <c r="H3408" s="3" t="s">
        <v>3239</v>
      </c>
      <c r="I3408" s="4"/>
    </row>
    <row r="3409" spans="1:9" ht="30">
      <c r="A3409" s="6">
        <v>3407</v>
      </c>
      <c r="B3409" s="56" t="s">
        <v>3333</v>
      </c>
      <c r="C3409" s="25" t="str">
        <f>IF(D3409=2,"NO","YES")</f>
        <v>YES</v>
      </c>
      <c r="D3409" s="59">
        <f t="shared" si="65"/>
        <v>0.52</v>
      </c>
      <c r="E3409" s="1">
        <v>1.2844000000000002</v>
      </c>
      <c r="F3409" s="59">
        <v>3536</v>
      </c>
      <c r="G3409" s="617">
        <v>42502</v>
      </c>
      <c r="H3409" s="3" t="s">
        <v>3334</v>
      </c>
      <c r="I3409" s="4"/>
    </row>
    <row r="3410" spans="1:9">
      <c r="A3410" s="6">
        <v>3408</v>
      </c>
      <c r="B3410" s="56" t="s">
        <v>3335</v>
      </c>
      <c r="C3410" s="25" t="str">
        <f>IF(D3410=2,"NO","YES")</f>
        <v>YES</v>
      </c>
      <c r="D3410" s="59">
        <f t="shared" si="65"/>
        <v>0.47</v>
      </c>
      <c r="E3410" s="1">
        <v>1.1609</v>
      </c>
      <c r="F3410" s="59">
        <v>3196</v>
      </c>
      <c r="G3410" s="617">
        <v>42502</v>
      </c>
      <c r="H3410" s="3" t="s">
        <v>3334</v>
      </c>
      <c r="I3410" s="4"/>
    </row>
    <row r="3411" spans="1:9">
      <c r="A3411" s="6">
        <v>3409</v>
      </c>
      <c r="B3411" s="56" t="s">
        <v>3336</v>
      </c>
      <c r="C3411" s="25" t="str">
        <f>IF(D3411=2,"NO","YES")</f>
        <v>YES</v>
      </c>
      <c r="D3411" s="59">
        <f t="shared" si="65"/>
        <v>0.56999999999999995</v>
      </c>
      <c r="E3411" s="1">
        <v>1.4078999999999999</v>
      </c>
      <c r="F3411" s="59">
        <v>3876</v>
      </c>
      <c r="G3411" s="617">
        <v>42502</v>
      </c>
      <c r="H3411" s="3" t="s">
        <v>3334</v>
      </c>
      <c r="I3411" s="4"/>
    </row>
    <row r="3412" spans="1:9">
      <c r="A3412" s="6">
        <v>3410</v>
      </c>
      <c r="B3412" s="56" t="s">
        <v>3337</v>
      </c>
      <c r="C3412" s="25" t="str">
        <f>IF(D3412=2,"NO","YES")</f>
        <v>YES</v>
      </c>
      <c r="D3412" s="59">
        <f t="shared" si="65"/>
        <v>1.42</v>
      </c>
      <c r="E3412" s="1">
        <v>3.5074000000000001</v>
      </c>
      <c r="F3412" s="59">
        <v>9656</v>
      </c>
      <c r="G3412" s="617">
        <v>42502</v>
      </c>
      <c r="H3412" s="3" t="s">
        <v>3334</v>
      </c>
      <c r="I3412" s="4"/>
    </row>
    <row r="3413" spans="1:9">
      <c r="A3413" s="6">
        <v>3411</v>
      </c>
      <c r="B3413" s="56" t="s">
        <v>3338</v>
      </c>
      <c r="C3413" s="25" t="str">
        <f>IF(D3413=2,"NO","YES")</f>
        <v>YES</v>
      </c>
      <c r="D3413" s="59">
        <f t="shared" si="65"/>
        <v>1.42</v>
      </c>
      <c r="E3413" s="1">
        <v>3.5074000000000001</v>
      </c>
      <c r="F3413" s="59">
        <v>9656</v>
      </c>
      <c r="G3413" s="617">
        <v>42502</v>
      </c>
      <c r="H3413" s="3" t="s">
        <v>3334</v>
      </c>
      <c r="I3413" s="4"/>
    </row>
    <row r="3414" spans="1:9">
      <c r="A3414" s="6">
        <v>3412</v>
      </c>
      <c r="B3414" s="56" t="s">
        <v>3339</v>
      </c>
      <c r="C3414" s="25" t="str">
        <f>IF(D3414=2,"NO","YES")</f>
        <v>YES</v>
      </c>
      <c r="D3414" s="59">
        <f t="shared" si="65"/>
        <v>0.76</v>
      </c>
      <c r="E3414" s="1">
        <v>1.8772000000000002</v>
      </c>
      <c r="F3414" s="59">
        <v>5168</v>
      </c>
      <c r="G3414" s="617">
        <v>42502</v>
      </c>
      <c r="H3414" s="3" t="s">
        <v>3334</v>
      </c>
      <c r="I3414" s="4"/>
    </row>
    <row r="3415" spans="1:9">
      <c r="A3415" s="6">
        <v>3413</v>
      </c>
      <c r="B3415" s="56" t="s">
        <v>3340</v>
      </c>
      <c r="C3415" s="25" t="str">
        <f>IF(D3415=2,"NO","YES")</f>
        <v>YES</v>
      </c>
      <c r="D3415" s="59">
        <f t="shared" si="65"/>
        <v>0.66</v>
      </c>
      <c r="E3415" s="1">
        <v>1.6302000000000003</v>
      </c>
      <c r="F3415" s="59">
        <v>4488</v>
      </c>
      <c r="G3415" s="617">
        <v>42502</v>
      </c>
      <c r="H3415" s="3" t="s">
        <v>3334</v>
      </c>
      <c r="I3415" s="4"/>
    </row>
    <row r="3416" spans="1:9">
      <c r="A3416" s="6">
        <v>3414</v>
      </c>
      <c r="B3416" s="56" t="s">
        <v>3341</v>
      </c>
      <c r="C3416" s="25" t="str">
        <f>IF(D3416=2,"NO","YES")</f>
        <v>YES</v>
      </c>
      <c r="D3416" s="59">
        <f t="shared" si="65"/>
        <v>0.76</v>
      </c>
      <c r="E3416" s="1">
        <v>1.8772000000000002</v>
      </c>
      <c r="F3416" s="59">
        <v>5168</v>
      </c>
      <c r="G3416" s="617">
        <v>42502</v>
      </c>
      <c r="H3416" s="3" t="s">
        <v>3334</v>
      </c>
      <c r="I3416" s="4"/>
    </row>
    <row r="3417" spans="1:9">
      <c r="A3417" s="6">
        <v>3415</v>
      </c>
      <c r="B3417" s="56" t="s">
        <v>3342</v>
      </c>
      <c r="C3417" s="25" t="str">
        <f>IF(D3417=2,"NO","YES")</f>
        <v>YES</v>
      </c>
      <c r="D3417" s="59">
        <f t="shared" si="65"/>
        <v>1.1499999999999999</v>
      </c>
      <c r="E3417" s="1">
        <v>2.8405</v>
      </c>
      <c r="F3417" s="59">
        <v>7820</v>
      </c>
      <c r="G3417" s="617">
        <v>42502</v>
      </c>
      <c r="H3417" s="3" t="s">
        <v>3334</v>
      </c>
      <c r="I3417" s="4"/>
    </row>
    <row r="3418" spans="1:9">
      <c r="A3418" s="6">
        <v>3416</v>
      </c>
      <c r="B3418" s="56" t="s">
        <v>3343</v>
      </c>
      <c r="C3418" s="25" t="str">
        <f>IF(D3418=2,"NO","YES")</f>
        <v>YES</v>
      </c>
      <c r="D3418" s="59">
        <f t="shared" si="65"/>
        <v>0.05</v>
      </c>
      <c r="E3418" s="1">
        <v>0.12350000000000001</v>
      </c>
      <c r="F3418" s="59">
        <v>340</v>
      </c>
      <c r="G3418" s="617">
        <v>42502</v>
      </c>
      <c r="H3418" s="3" t="s">
        <v>3334</v>
      </c>
      <c r="I3418" s="4"/>
    </row>
    <row r="3419" spans="1:9">
      <c r="A3419" s="6">
        <v>3417</v>
      </c>
      <c r="B3419" s="56" t="s">
        <v>3344</v>
      </c>
      <c r="C3419" s="25" t="str">
        <f>IF(D3419=2,"NO","YES")</f>
        <v>YES</v>
      </c>
      <c r="D3419" s="59">
        <f t="shared" si="65"/>
        <v>0.7</v>
      </c>
      <c r="E3419" s="1">
        <v>1.7290000000000001</v>
      </c>
      <c r="F3419" s="59">
        <v>4760</v>
      </c>
      <c r="G3419" s="617">
        <v>42502</v>
      </c>
      <c r="H3419" s="3" t="s">
        <v>3334</v>
      </c>
      <c r="I3419" s="4"/>
    </row>
    <row r="3420" spans="1:9">
      <c r="A3420" s="6">
        <v>3418</v>
      </c>
      <c r="B3420" s="56" t="s">
        <v>3345</v>
      </c>
      <c r="C3420" s="25" t="str">
        <f>IF(D3420=2,"NO","YES")</f>
        <v>YES</v>
      </c>
      <c r="D3420" s="59">
        <f t="shared" si="65"/>
        <v>0.25</v>
      </c>
      <c r="E3420" s="1">
        <v>0.61750000000000005</v>
      </c>
      <c r="F3420" s="59">
        <v>1700</v>
      </c>
      <c r="G3420" s="617">
        <v>42502</v>
      </c>
      <c r="H3420" s="3" t="s">
        <v>3334</v>
      </c>
      <c r="I3420" s="4"/>
    </row>
    <row r="3421" spans="1:9">
      <c r="A3421" s="6">
        <v>3419</v>
      </c>
      <c r="B3421" s="56" t="s">
        <v>3346</v>
      </c>
      <c r="C3421" s="25" t="str">
        <f>IF(D3421=2,"NO","YES")</f>
        <v>YES</v>
      </c>
      <c r="D3421" s="59">
        <f t="shared" si="65"/>
        <v>0.83</v>
      </c>
      <c r="E3421" s="1">
        <v>2.0501</v>
      </c>
      <c r="F3421" s="59">
        <v>5644</v>
      </c>
      <c r="G3421" s="617">
        <v>42502</v>
      </c>
      <c r="H3421" s="3" t="s">
        <v>3334</v>
      </c>
      <c r="I3421" s="4"/>
    </row>
    <row r="3422" spans="1:9">
      <c r="A3422" s="6">
        <v>3420</v>
      </c>
      <c r="B3422" s="56" t="s">
        <v>3347</v>
      </c>
      <c r="C3422" s="25" t="str">
        <f>IF(D3422=2,"NO","YES")</f>
        <v>YES</v>
      </c>
      <c r="D3422" s="59">
        <f t="shared" si="65"/>
        <v>0.53</v>
      </c>
      <c r="E3422" s="1">
        <v>1.3091000000000002</v>
      </c>
      <c r="F3422" s="59">
        <v>3604</v>
      </c>
      <c r="G3422" s="617">
        <v>42502</v>
      </c>
      <c r="H3422" s="3" t="s">
        <v>3334</v>
      </c>
      <c r="I3422" s="4"/>
    </row>
    <row r="3423" spans="1:9">
      <c r="A3423" s="6">
        <v>3421</v>
      </c>
      <c r="B3423" s="118" t="s">
        <v>3348</v>
      </c>
      <c r="C3423" s="25" t="str">
        <f>IF(D3423=2,"NO","YES")</f>
        <v>NO</v>
      </c>
      <c r="D3423" s="98">
        <f t="shared" si="65"/>
        <v>2</v>
      </c>
      <c r="E3423" s="1">
        <v>4.9400000000000004</v>
      </c>
      <c r="F3423" s="59">
        <v>13600</v>
      </c>
      <c r="G3423" s="617">
        <v>42502</v>
      </c>
      <c r="H3423" s="3" t="s">
        <v>3349</v>
      </c>
      <c r="I3423" s="4"/>
    </row>
    <row r="3424" spans="1:9">
      <c r="A3424" s="6">
        <v>3422</v>
      </c>
      <c r="B3424" s="118" t="s">
        <v>3350</v>
      </c>
      <c r="C3424" s="25" t="str">
        <f>IF(D3424=2,"NO","YES")</f>
        <v>YES</v>
      </c>
      <c r="D3424" s="98">
        <f t="shared" si="65"/>
        <v>0.59</v>
      </c>
      <c r="E3424" s="1">
        <v>1.4573</v>
      </c>
      <c r="F3424" s="59">
        <v>4012</v>
      </c>
      <c r="G3424" s="617">
        <v>42502</v>
      </c>
      <c r="H3424" s="3" t="s">
        <v>3349</v>
      </c>
      <c r="I3424" s="4"/>
    </row>
    <row r="3425" spans="1:9">
      <c r="A3425" s="6">
        <v>3423</v>
      </c>
      <c r="B3425" s="118" t="s">
        <v>3351</v>
      </c>
      <c r="C3425" s="25" t="str">
        <f>IF(D3425=2,"NO","YES")</f>
        <v>YES</v>
      </c>
      <c r="D3425" s="98">
        <f t="shared" si="65"/>
        <v>1.79</v>
      </c>
      <c r="E3425" s="1">
        <v>4.4213000000000005</v>
      </c>
      <c r="F3425" s="59">
        <v>12172</v>
      </c>
      <c r="G3425" s="617">
        <v>42502</v>
      </c>
      <c r="H3425" s="3" t="s">
        <v>3349</v>
      </c>
      <c r="I3425" s="4"/>
    </row>
    <row r="3426" spans="1:9">
      <c r="A3426" s="6">
        <v>3424</v>
      </c>
      <c r="B3426" s="118" t="s">
        <v>3352</v>
      </c>
      <c r="C3426" s="25" t="str">
        <f>IF(D3426=2,"NO","YES")</f>
        <v>YES</v>
      </c>
      <c r="D3426" s="98">
        <f t="shared" si="65"/>
        <v>0.49</v>
      </c>
      <c r="E3426" s="1">
        <v>1.2103000000000002</v>
      </c>
      <c r="F3426" s="59">
        <v>3332</v>
      </c>
      <c r="G3426" s="617">
        <v>42502</v>
      </c>
      <c r="H3426" s="3" t="s">
        <v>3349</v>
      </c>
      <c r="I3426" s="4"/>
    </row>
    <row r="3427" spans="1:9">
      <c r="A3427" s="6">
        <v>3425</v>
      </c>
      <c r="B3427" s="118" t="s">
        <v>3353</v>
      </c>
      <c r="C3427" s="25" t="str">
        <f>IF(D3427=2,"NO","YES")</f>
        <v>YES</v>
      </c>
      <c r="D3427" s="98">
        <f t="shared" si="65"/>
        <v>0.83</v>
      </c>
      <c r="E3427" s="1">
        <v>2.0501</v>
      </c>
      <c r="F3427" s="59">
        <v>5644</v>
      </c>
      <c r="G3427" s="617">
        <v>42502</v>
      </c>
      <c r="H3427" s="3" t="s">
        <v>3349</v>
      </c>
      <c r="I3427" s="4"/>
    </row>
    <row r="3428" spans="1:9">
      <c r="A3428" s="6">
        <v>3426</v>
      </c>
      <c r="B3428" s="118" t="s">
        <v>3354</v>
      </c>
      <c r="C3428" s="25" t="str">
        <f>IF(D3428=2,"NO","YES")</f>
        <v>YES</v>
      </c>
      <c r="D3428" s="98">
        <f t="shared" si="65"/>
        <v>1.32</v>
      </c>
      <c r="E3428" s="1">
        <v>3.2604000000000006</v>
      </c>
      <c r="F3428" s="59">
        <v>8976</v>
      </c>
      <c r="G3428" s="617">
        <v>42502</v>
      </c>
      <c r="H3428" s="3" t="s">
        <v>3349</v>
      </c>
      <c r="I3428" s="4"/>
    </row>
    <row r="3429" spans="1:9">
      <c r="A3429" s="6">
        <v>3427</v>
      </c>
      <c r="B3429" s="118" t="s">
        <v>3355</v>
      </c>
      <c r="C3429" s="25" t="str">
        <f>IF(D3429=2,"NO","YES")</f>
        <v>YES</v>
      </c>
      <c r="D3429" s="98">
        <f t="shared" si="65"/>
        <v>1.76</v>
      </c>
      <c r="E3429" s="1">
        <v>4.3472</v>
      </c>
      <c r="F3429" s="59">
        <v>11968</v>
      </c>
      <c r="G3429" s="617">
        <v>42502</v>
      </c>
      <c r="H3429" s="3" t="s">
        <v>3349</v>
      </c>
      <c r="I3429" s="4"/>
    </row>
    <row r="3430" spans="1:9">
      <c r="A3430" s="6">
        <v>3428</v>
      </c>
      <c r="B3430" s="118" t="s">
        <v>3356</v>
      </c>
      <c r="C3430" s="25" t="str">
        <f>IF(D3430=2,"NO","YES")</f>
        <v>YES</v>
      </c>
      <c r="D3430" s="98">
        <f t="shared" si="65"/>
        <v>0.75</v>
      </c>
      <c r="E3430" s="1">
        <v>1.8525</v>
      </c>
      <c r="F3430" s="59">
        <v>5100</v>
      </c>
      <c r="G3430" s="617">
        <v>42502</v>
      </c>
      <c r="H3430" s="3" t="s">
        <v>3349</v>
      </c>
      <c r="I3430" s="4"/>
    </row>
    <row r="3431" spans="1:9">
      <c r="A3431" s="6">
        <v>3429</v>
      </c>
      <c r="B3431" s="118" t="s">
        <v>3357</v>
      </c>
      <c r="C3431" s="25" t="str">
        <f>IF(D3431=2,"NO","YES")</f>
        <v>YES</v>
      </c>
      <c r="D3431" s="98">
        <f t="shared" si="65"/>
        <v>1.1599999999999999</v>
      </c>
      <c r="E3431" s="1">
        <v>2.8652000000000002</v>
      </c>
      <c r="F3431" s="59">
        <v>7888</v>
      </c>
      <c r="G3431" s="617">
        <v>42502</v>
      </c>
      <c r="H3431" s="3" t="s">
        <v>3349</v>
      </c>
      <c r="I3431" s="4"/>
    </row>
    <row r="3432" spans="1:9">
      <c r="A3432" s="6">
        <v>3430</v>
      </c>
      <c r="B3432" s="118" t="s">
        <v>3358</v>
      </c>
      <c r="C3432" s="25" t="str">
        <f>IF(D3432=2,"NO","YES")</f>
        <v>YES</v>
      </c>
      <c r="D3432" s="98">
        <f t="shared" si="65"/>
        <v>1.29</v>
      </c>
      <c r="E3432" s="1">
        <v>3.1863000000000001</v>
      </c>
      <c r="F3432" s="59">
        <v>8772</v>
      </c>
      <c r="G3432" s="617">
        <v>42502</v>
      </c>
      <c r="H3432" s="3" t="s">
        <v>3349</v>
      </c>
      <c r="I3432" s="4"/>
    </row>
    <row r="3433" spans="1:9">
      <c r="A3433" s="6">
        <v>3431</v>
      </c>
      <c r="B3433" s="118" t="s">
        <v>3359</v>
      </c>
      <c r="C3433" s="25" t="str">
        <f>IF(D3433=2,"NO","YES")</f>
        <v>YES</v>
      </c>
      <c r="D3433" s="98">
        <f t="shared" si="65"/>
        <v>0.89</v>
      </c>
      <c r="E3433" s="1">
        <v>2.1983000000000001</v>
      </c>
      <c r="F3433" s="59">
        <v>6052</v>
      </c>
      <c r="G3433" s="617">
        <v>42502</v>
      </c>
      <c r="H3433" s="3" t="s">
        <v>3349</v>
      </c>
      <c r="I3433" s="4"/>
    </row>
    <row r="3434" spans="1:9">
      <c r="A3434" s="6">
        <v>3432</v>
      </c>
      <c r="B3434" s="118" t="s">
        <v>3360</v>
      </c>
      <c r="C3434" s="25" t="str">
        <f>IF(D3434=2,"NO","YES")</f>
        <v>YES</v>
      </c>
      <c r="D3434" s="98">
        <f t="shared" si="65"/>
        <v>1.45</v>
      </c>
      <c r="E3434" s="1">
        <v>3.5815000000000001</v>
      </c>
      <c r="F3434" s="59">
        <v>9860</v>
      </c>
      <c r="G3434" s="617">
        <v>42502</v>
      </c>
      <c r="H3434" s="3" t="s">
        <v>3349</v>
      </c>
      <c r="I3434" s="4"/>
    </row>
    <row r="3435" spans="1:9">
      <c r="A3435" s="6">
        <v>3433</v>
      </c>
      <c r="B3435" s="118" t="s">
        <v>3361</v>
      </c>
      <c r="C3435" s="25" t="str">
        <f>IF(D3435=2,"NO","YES")</f>
        <v>YES</v>
      </c>
      <c r="D3435" s="98">
        <f t="shared" si="65"/>
        <v>0.42</v>
      </c>
      <c r="E3435" s="1">
        <v>1.0374000000000001</v>
      </c>
      <c r="F3435" s="59">
        <v>2856</v>
      </c>
      <c r="G3435" s="617">
        <v>42502</v>
      </c>
      <c r="H3435" s="3" t="s">
        <v>3349</v>
      </c>
      <c r="I3435" s="4"/>
    </row>
    <row r="3436" spans="1:9">
      <c r="A3436" s="6">
        <v>3434</v>
      </c>
      <c r="B3436" s="118" t="s">
        <v>3362</v>
      </c>
      <c r="C3436" s="25" t="str">
        <f>IF(D3436=2,"NO","YES")</f>
        <v>YES</v>
      </c>
      <c r="D3436" s="98">
        <f t="shared" si="65"/>
        <v>0.4</v>
      </c>
      <c r="E3436" s="1">
        <v>0.9880000000000001</v>
      </c>
      <c r="F3436" s="59">
        <v>2720</v>
      </c>
      <c r="G3436" s="617">
        <v>42502</v>
      </c>
      <c r="H3436" s="3" t="s">
        <v>3349</v>
      </c>
      <c r="I3436" s="4"/>
    </row>
    <row r="3437" spans="1:9">
      <c r="A3437" s="6">
        <v>3435</v>
      </c>
      <c r="B3437" s="118" t="s">
        <v>3363</v>
      </c>
      <c r="C3437" s="25" t="str">
        <f>IF(D3437=2,"NO","YES")</f>
        <v>YES</v>
      </c>
      <c r="D3437" s="98">
        <f t="shared" si="65"/>
        <v>0.56999999999999995</v>
      </c>
      <c r="E3437" s="1">
        <v>1.4078999999999999</v>
      </c>
      <c r="F3437" s="59">
        <v>3876</v>
      </c>
      <c r="G3437" s="617">
        <v>42502</v>
      </c>
      <c r="H3437" s="3" t="s">
        <v>3349</v>
      </c>
      <c r="I3437" s="4"/>
    </row>
    <row r="3438" spans="1:9">
      <c r="A3438" s="6">
        <v>3436</v>
      </c>
      <c r="B3438" s="118" t="s">
        <v>3364</v>
      </c>
      <c r="C3438" s="25" t="str">
        <f>IF(D3438=2,"NO","YES")</f>
        <v>YES</v>
      </c>
      <c r="D3438" s="98">
        <f t="shared" si="65"/>
        <v>1.38</v>
      </c>
      <c r="E3438" s="1">
        <v>3.4085999999999999</v>
      </c>
      <c r="F3438" s="59">
        <v>9384</v>
      </c>
      <c r="G3438" s="617">
        <v>42502</v>
      </c>
      <c r="H3438" s="3" t="s">
        <v>3349</v>
      </c>
      <c r="I3438" s="4"/>
    </row>
    <row r="3439" spans="1:9">
      <c r="A3439" s="6">
        <v>3437</v>
      </c>
      <c r="B3439" s="118" t="s">
        <v>3365</v>
      </c>
      <c r="C3439" s="25" t="str">
        <f>IF(D3439=2,"NO","YES")</f>
        <v>YES</v>
      </c>
      <c r="D3439" s="98">
        <f t="shared" si="65"/>
        <v>1.38</v>
      </c>
      <c r="E3439" s="1">
        <v>3.4085999999999999</v>
      </c>
      <c r="F3439" s="59">
        <v>9384</v>
      </c>
      <c r="G3439" s="617">
        <v>42502</v>
      </c>
      <c r="H3439" s="3" t="s">
        <v>3349</v>
      </c>
      <c r="I3439" s="4"/>
    </row>
    <row r="3440" spans="1:9">
      <c r="A3440" s="6">
        <v>3438</v>
      </c>
      <c r="B3440" s="118" t="s">
        <v>3366</v>
      </c>
      <c r="C3440" s="25" t="str">
        <f>IF(D3440=2,"NO","YES")</f>
        <v>YES</v>
      </c>
      <c r="D3440" s="98">
        <f t="shared" si="65"/>
        <v>0.71</v>
      </c>
      <c r="E3440" s="1">
        <v>1.7537</v>
      </c>
      <c r="F3440" s="59">
        <v>4828</v>
      </c>
      <c r="G3440" s="617">
        <v>42502</v>
      </c>
      <c r="H3440" s="3" t="s">
        <v>3349</v>
      </c>
      <c r="I3440" s="4"/>
    </row>
    <row r="3441" spans="1:9">
      <c r="A3441" s="6">
        <v>3439</v>
      </c>
      <c r="B3441" s="118" t="s">
        <v>3367</v>
      </c>
      <c r="C3441" s="25" t="str">
        <f>IF(D3441=2,"NO","YES")</f>
        <v>YES</v>
      </c>
      <c r="D3441" s="98">
        <f t="shared" si="65"/>
        <v>1.51</v>
      </c>
      <c r="E3441" s="1">
        <v>3.7297000000000002</v>
      </c>
      <c r="F3441" s="59">
        <v>10268</v>
      </c>
      <c r="G3441" s="617">
        <v>42502</v>
      </c>
      <c r="H3441" s="3" t="s">
        <v>3349</v>
      </c>
      <c r="I3441" s="4"/>
    </row>
    <row r="3442" spans="1:9">
      <c r="A3442" s="6">
        <v>3440</v>
      </c>
      <c r="B3442" s="118" t="s">
        <v>3368</v>
      </c>
      <c r="C3442" s="25" t="str">
        <f>IF(D3442=2,"NO","YES")</f>
        <v>YES</v>
      </c>
      <c r="D3442" s="98">
        <f t="shared" si="65"/>
        <v>1.01</v>
      </c>
      <c r="E3442" s="1">
        <v>2.4947000000000004</v>
      </c>
      <c r="F3442" s="59">
        <v>6868</v>
      </c>
      <c r="G3442" s="617">
        <v>42502</v>
      </c>
      <c r="H3442" s="3" t="s">
        <v>3349</v>
      </c>
      <c r="I3442" s="4"/>
    </row>
    <row r="3443" spans="1:9">
      <c r="A3443" s="6">
        <v>3441</v>
      </c>
      <c r="B3443" s="118" t="s">
        <v>3369</v>
      </c>
      <c r="C3443" s="25" t="str">
        <f>IF(D3443=2,"NO","YES")</f>
        <v>YES</v>
      </c>
      <c r="D3443" s="98">
        <f t="shared" si="65"/>
        <v>1.17</v>
      </c>
      <c r="E3443" s="1">
        <v>2.8898999999999999</v>
      </c>
      <c r="F3443" s="59">
        <v>7956</v>
      </c>
      <c r="G3443" s="617">
        <v>42502</v>
      </c>
      <c r="H3443" s="3" t="s">
        <v>3349</v>
      </c>
      <c r="I3443" s="4"/>
    </row>
    <row r="3444" spans="1:9">
      <c r="A3444" s="6">
        <v>3442</v>
      </c>
      <c r="B3444" s="118" t="s">
        <v>3370</v>
      </c>
      <c r="C3444" s="25" t="str">
        <f>IF(D3444=2,"NO","YES")</f>
        <v>NO</v>
      </c>
      <c r="D3444" s="98">
        <f t="shared" si="65"/>
        <v>2</v>
      </c>
      <c r="E3444" s="1">
        <v>4.9400000000000004</v>
      </c>
      <c r="F3444" s="59">
        <v>13600</v>
      </c>
      <c r="G3444" s="617">
        <v>42502</v>
      </c>
      <c r="H3444" s="3" t="s">
        <v>3349</v>
      </c>
      <c r="I3444" s="4"/>
    </row>
    <row r="3445" spans="1:9">
      <c r="A3445" s="6">
        <v>3443</v>
      </c>
      <c r="B3445" s="118" t="s">
        <v>3371</v>
      </c>
      <c r="C3445" s="25" t="str">
        <f>IF(D3445=2,"NO","YES")</f>
        <v>YES</v>
      </c>
      <c r="D3445" s="98">
        <f t="shared" si="65"/>
        <v>1.93</v>
      </c>
      <c r="E3445" s="1">
        <v>4.7671000000000001</v>
      </c>
      <c r="F3445" s="59">
        <v>13124</v>
      </c>
      <c r="G3445" s="617">
        <v>42502</v>
      </c>
      <c r="H3445" s="3" t="s">
        <v>3349</v>
      </c>
      <c r="I3445" s="4"/>
    </row>
    <row r="3446" spans="1:9">
      <c r="A3446" s="6">
        <v>3444</v>
      </c>
      <c r="B3446" s="118" t="s">
        <v>3312</v>
      </c>
      <c r="C3446" s="25" t="str">
        <f>IF(D3446=2,"NO","YES")</f>
        <v>YES</v>
      </c>
      <c r="D3446" s="98">
        <f t="shared" si="65"/>
        <v>1.41</v>
      </c>
      <c r="E3446" s="1">
        <v>3.4826999999999999</v>
      </c>
      <c r="F3446" s="59">
        <v>9588</v>
      </c>
      <c r="G3446" s="617">
        <v>42502</v>
      </c>
      <c r="H3446" s="3" t="s">
        <v>3349</v>
      </c>
      <c r="I3446" s="4"/>
    </row>
    <row r="3447" spans="1:9">
      <c r="A3447" s="6">
        <v>3445</v>
      </c>
      <c r="B3447" s="118" t="s">
        <v>3174</v>
      </c>
      <c r="C3447" s="25" t="str">
        <f>IF(D3447=2,"NO","YES")</f>
        <v>YES</v>
      </c>
      <c r="D3447" s="98">
        <f t="shared" si="65"/>
        <v>0.4</v>
      </c>
      <c r="E3447" s="1">
        <v>0.9880000000000001</v>
      </c>
      <c r="F3447" s="59">
        <v>2720</v>
      </c>
      <c r="G3447" s="617">
        <v>42502</v>
      </c>
      <c r="H3447" s="3" t="s">
        <v>3349</v>
      </c>
      <c r="I3447" s="4"/>
    </row>
    <row r="3448" spans="1:9">
      <c r="A3448" s="6">
        <v>3446</v>
      </c>
      <c r="B3448" s="118" t="s">
        <v>3201</v>
      </c>
      <c r="C3448" s="25" t="str">
        <f>IF(D3448=2,"NO","YES")</f>
        <v>YES</v>
      </c>
      <c r="D3448" s="98">
        <f t="shared" si="65"/>
        <v>0.26</v>
      </c>
      <c r="E3448" s="1">
        <v>0.6422000000000001</v>
      </c>
      <c r="F3448" s="59">
        <v>1768</v>
      </c>
      <c r="G3448" s="617">
        <v>42502</v>
      </c>
      <c r="H3448" s="3" t="s">
        <v>3349</v>
      </c>
      <c r="I3448" s="4"/>
    </row>
    <row r="3449" spans="1:9">
      <c r="A3449" s="6">
        <v>3447</v>
      </c>
      <c r="B3449" s="118" t="s">
        <v>3372</v>
      </c>
      <c r="C3449" s="25" t="str">
        <f>IF(D3449=2,"NO","YES")</f>
        <v>YES</v>
      </c>
      <c r="D3449" s="98">
        <f t="shared" si="65"/>
        <v>1.4</v>
      </c>
      <c r="E3449" s="1">
        <v>3.4580000000000002</v>
      </c>
      <c r="F3449" s="59">
        <v>9520</v>
      </c>
      <c r="G3449" s="617">
        <v>42502</v>
      </c>
      <c r="H3449" s="3" t="s">
        <v>3349</v>
      </c>
      <c r="I3449" s="4"/>
    </row>
    <row r="3450" spans="1:9">
      <c r="A3450" s="6">
        <v>3448</v>
      </c>
      <c r="B3450" s="118" t="s">
        <v>3373</v>
      </c>
      <c r="C3450" s="25" t="str">
        <f>IF(D3450=2,"NO","YES")</f>
        <v>NO</v>
      </c>
      <c r="D3450" s="98">
        <f t="shared" si="65"/>
        <v>2</v>
      </c>
      <c r="E3450" s="1">
        <v>4.9400000000000004</v>
      </c>
      <c r="F3450" s="59">
        <v>13600</v>
      </c>
      <c r="G3450" s="617">
        <v>42502</v>
      </c>
      <c r="H3450" s="3" t="s">
        <v>3349</v>
      </c>
      <c r="I3450" s="4"/>
    </row>
    <row r="3451" spans="1:9">
      <c r="A3451" s="6">
        <v>3449</v>
      </c>
      <c r="B3451" s="118" t="s">
        <v>3374</v>
      </c>
      <c r="C3451" s="25" t="str">
        <f>IF(D3451=2,"NO","YES")</f>
        <v>YES</v>
      </c>
      <c r="D3451" s="98">
        <f t="shared" si="65"/>
        <v>1.17</v>
      </c>
      <c r="E3451" s="1">
        <v>2.8898999999999999</v>
      </c>
      <c r="F3451" s="59">
        <v>7956</v>
      </c>
      <c r="G3451" s="617">
        <v>42502</v>
      </c>
      <c r="H3451" s="3" t="s">
        <v>3349</v>
      </c>
      <c r="I3451" s="4"/>
    </row>
    <row r="3452" spans="1:9" ht="30">
      <c r="A3452" s="6">
        <v>3450</v>
      </c>
      <c r="B3452" s="118" t="s">
        <v>3375</v>
      </c>
      <c r="C3452" s="25" t="str">
        <f>IF(D3452=2,"NO","YES")</f>
        <v>YES</v>
      </c>
      <c r="D3452" s="98">
        <f t="shared" si="65"/>
        <v>0.63</v>
      </c>
      <c r="E3452" s="1">
        <v>1.5561</v>
      </c>
      <c r="F3452" s="59">
        <v>4284</v>
      </c>
      <c r="G3452" s="617">
        <v>42502</v>
      </c>
      <c r="H3452" s="3" t="s">
        <v>3349</v>
      </c>
      <c r="I3452" s="4"/>
    </row>
    <row r="3453" spans="1:9">
      <c r="A3453" s="6">
        <v>3451</v>
      </c>
      <c r="B3453" s="118" t="s">
        <v>3376</v>
      </c>
      <c r="C3453" s="25" t="str">
        <f>IF(D3453=2,"NO","YES")</f>
        <v>YES</v>
      </c>
      <c r="D3453" s="98">
        <f t="shared" si="65"/>
        <v>1</v>
      </c>
      <c r="E3453" s="1">
        <v>2.4700000000000002</v>
      </c>
      <c r="F3453" s="59">
        <v>6800</v>
      </c>
      <c r="G3453" s="617">
        <v>42502</v>
      </c>
      <c r="H3453" s="3" t="s">
        <v>3349</v>
      </c>
      <c r="I3453" s="4"/>
    </row>
    <row r="3454" spans="1:9">
      <c r="A3454" s="6">
        <v>3452</v>
      </c>
      <c r="B3454" s="118" t="s">
        <v>3377</v>
      </c>
      <c r="C3454" s="25" t="str">
        <f>IF(D3454=2,"NO","YES")</f>
        <v>YES</v>
      </c>
      <c r="D3454" s="98">
        <f t="shared" si="65"/>
        <v>0.99</v>
      </c>
      <c r="E3454" s="1">
        <v>2.4453</v>
      </c>
      <c r="F3454" s="59">
        <v>6732</v>
      </c>
      <c r="G3454" s="617">
        <v>42502</v>
      </c>
      <c r="H3454" s="3" t="s">
        <v>3349</v>
      </c>
      <c r="I3454" s="4"/>
    </row>
    <row r="3455" spans="1:9">
      <c r="A3455" s="6">
        <v>3453</v>
      </c>
      <c r="B3455" s="118" t="s">
        <v>3378</v>
      </c>
      <c r="C3455" s="25" t="str">
        <f>IF(D3455=2,"NO","YES")</f>
        <v>NO</v>
      </c>
      <c r="D3455" s="98">
        <f t="shared" si="65"/>
        <v>2</v>
      </c>
      <c r="E3455" s="1">
        <v>4.9400000000000004</v>
      </c>
      <c r="F3455" s="59">
        <v>13600</v>
      </c>
      <c r="G3455" s="617">
        <v>42502</v>
      </c>
      <c r="H3455" s="3" t="s">
        <v>3349</v>
      </c>
      <c r="I3455" s="4"/>
    </row>
    <row r="3456" spans="1:9">
      <c r="A3456" s="6">
        <v>3454</v>
      </c>
      <c r="B3456" s="118" t="s">
        <v>3301</v>
      </c>
      <c r="C3456" s="25" t="str">
        <f>IF(D3456=2,"NO","YES")</f>
        <v>YES</v>
      </c>
      <c r="D3456" s="98">
        <f t="shared" si="65"/>
        <v>1.76</v>
      </c>
      <c r="E3456" s="1">
        <v>4.3472</v>
      </c>
      <c r="F3456" s="59">
        <v>11968</v>
      </c>
      <c r="G3456" s="617">
        <v>42502</v>
      </c>
      <c r="H3456" s="3" t="s">
        <v>3349</v>
      </c>
      <c r="I3456" s="4"/>
    </row>
    <row r="3457" spans="1:9">
      <c r="A3457" s="6">
        <v>3455</v>
      </c>
      <c r="B3457" s="118" t="s">
        <v>3379</v>
      </c>
      <c r="C3457" s="25" t="str">
        <f>IF(D3457=2,"NO","YES")</f>
        <v>YES</v>
      </c>
      <c r="D3457" s="98">
        <f t="shared" si="65"/>
        <v>0.42</v>
      </c>
      <c r="E3457" s="1">
        <v>1.0374000000000001</v>
      </c>
      <c r="F3457" s="59">
        <v>2856</v>
      </c>
      <c r="G3457" s="617">
        <v>42502</v>
      </c>
      <c r="H3457" s="3" t="s">
        <v>3349</v>
      </c>
      <c r="I3457" s="4"/>
    </row>
    <row r="3458" spans="1:9">
      <c r="A3458" s="6">
        <v>3456</v>
      </c>
      <c r="B3458" s="118" t="s">
        <v>3380</v>
      </c>
      <c r="C3458" s="25" t="str">
        <f>IF(D3458=2,"NO","YES")</f>
        <v>YES</v>
      </c>
      <c r="D3458" s="98">
        <f t="shared" si="65"/>
        <v>0.41</v>
      </c>
      <c r="E3458" s="1">
        <v>1.0126999999999999</v>
      </c>
      <c r="F3458" s="59">
        <v>2788</v>
      </c>
      <c r="G3458" s="617">
        <v>42502</v>
      </c>
      <c r="H3458" s="3" t="s">
        <v>3349</v>
      </c>
      <c r="I3458" s="4"/>
    </row>
    <row r="3459" spans="1:9">
      <c r="A3459" s="6">
        <v>3457</v>
      </c>
      <c r="B3459" s="118" t="s">
        <v>3381</v>
      </c>
      <c r="C3459" s="25" t="str">
        <f>IF(D3459=2,"NO","YES")</f>
        <v>YES</v>
      </c>
      <c r="D3459" s="98">
        <f t="shared" si="65"/>
        <v>0.42</v>
      </c>
      <c r="E3459" s="1">
        <v>1.0374000000000001</v>
      </c>
      <c r="F3459" s="59">
        <v>2856</v>
      </c>
      <c r="G3459" s="617">
        <v>42502</v>
      </c>
      <c r="H3459" s="3" t="s">
        <v>3349</v>
      </c>
      <c r="I3459" s="4"/>
    </row>
    <row r="3460" spans="1:9">
      <c r="A3460" s="6">
        <v>3458</v>
      </c>
      <c r="B3460" s="118" t="s">
        <v>3382</v>
      </c>
      <c r="C3460" s="25" t="str">
        <f>IF(D3460=2,"NO","YES")</f>
        <v>YES</v>
      </c>
      <c r="D3460" s="98">
        <f t="shared" si="65"/>
        <v>0.81</v>
      </c>
      <c r="E3460" s="1">
        <v>2.0007000000000001</v>
      </c>
      <c r="F3460" s="59">
        <v>5508</v>
      </c>
      <c r="G3460" s="617">
        <v>42502</v>
      </c>
      <c r="H3460" s="3" t="s">
        <v>3349</v>
      </c>
      <c r="I3460" s="4"/>
    </row>
    <row r="3461" spans="1:9">
      <c r="A3461" s="6">
        <v>3459</v>
      </c>
      <c r="B3461" s="118" t="s">
        <v>3383</v>
      </c>
      <c r="C3461" s="25" t="str">
        <f>IF(D3461=2,"NO","YES")</f>
        <v>YES</v>
      </c>
      <c r="D3461" s="98">
        <f t="shared" ref="D3461:D3524" si="66">F3461/6800</f>
        <v>0.53</v>
      </c>
      <c r="E3461" s="1">
        <v>1.3091000000000002</v>
      </c>
      <c r="F3461" s="59">
        <v>3604</v>
      </c>
      <c r="G3461" s="617">
        <v>42502</v>
      </c>
      <c r="H3461" s="3" t="s">
        <v>3349</v>
      </c>
      <c r="I3461" s="4"/>
    </row>
    <row r="3462" spans="1:9">
      <c r="A3462" s="6">
        <v>3460</v>
      </c>
      <c r="B3462" s="118" t="s">
        <v>3384</v>
      </c>
      <c r="C3462" s="25" t="str">
        <f>IF(D3462=2,"NO","YES")</f>
        <v>YES</v>
      </c>
      <c r="D3462" s="98">
        <f t="shared" si="66"/>
        <v>1.46</v>
      </c>
      <c r="E3462" s="1">
        <v>3.6062000000000003</v>
      </c>
      <c r="F3462" s="59">
        <v>9928</v>
      </c>
      <c r="G3462" s="617">
        <v>42502</v>
      </c>
      <c r="H3462" s="3" t="s">
        <v>3349</v>
      </c>
      <c r="I3462" s="4"/>
    </row>
    <row r="3463" spans="1:9">
      <c r="A3463" s="6">
        <v>3461</v>
      </c>
      <c r="B3463" s="118" t="s">
        <v>3385</v>
      </c>
      <c r="C3463" s="25" t="str">
        <f>IF(D3463=2,"NO","YES")</f>
        <v>YES</v>
      </c>
      <c r="D3463" s="98">
        <f t="shared" si="66"/>
        <v>0.98</v>
      </c>
      <c r="E3463" s="1">
        <v>2.4206000000000003</v>
      </c>
      <c r="F3463" s="59">
        <v>6664</v>
      </c>
      <c r="G3463" s="617">
        <v>42502</v>
      </c>
      <c r="H3463" s="3" t="s">
        <v>3349</v>
      </c>
      <c r="I3463" s="4"/>
    </row>
    <row r="3464" spans="1:9">
      <c r="A3464" s="6">
        <v>3462</v>
      </c>
      <c r="B3464" s="118" t="s">
        <v>3386</v>
      </c>
      <c r="C3464" s="25" t="str">
        <f>IF(D3464=2,"NO","YES")</f>
        <v>YES</v>
      </c>
      <c r="D3464" s="98">
        <f t="shared" si="66"/>
        <v>1.1299999999999999</v>
      </c>
      <c r="E3464" s="1">
        <v>2.7911000000000001</v>
      </c>
      <c r="F3464" s="59">
        <v>7684</v>
      </c>
      <c r="G3464" s="617">
        <v>42502</v>
      </c>
      <c r="H3464" s="3" t="s">
        <v>3349</v>
      </c>
      <c r="I3464" s="4"/>
    </row>
    <row r="3465" spans="1:9">
      <c r="A3465" s="6">
        <v>3463</v>
      </c>
      <c r="B3465" s="118" t="s">
        <v>3387</v>
      </c>
      <c r="C3465" s="25" t="str">
        <f>IF(D3465=2,"NO","YES")</f>
        <v>YES</v>
      </c>
      <c r="D3465" s="98">
        <f t="shared" si="66"/>
        <v>1.74</v>
      </c>
      <c r="E3465" s="1">
        <v>4.2978000000000005</v>
      </c>
      <c r="F3465" s="59">
        <v>11832</v>
      </c>
      <c r="G3465" s="617">
        <v>42502</v>
      </c>
      <c r="H3465" s="3" t="s">
        <v>3349</v>
      </c>
      <c r="I3465" s="4"/>
    </row>
    <row r="3466" spans="1:9">
      <c r="A3466" s="6">
        <v>3464</v>
      </c>
      <c r="B3466" s="118" t="s">
        <v>3388</v>
      </c>
      <c r="C3466" s="25" t="str">
        <f>IF(D3466=2,"NO","YES")</f>
        <v>YES</v>
      </c>
      <c r="D3466" s="98">
        <f t="shared" si="66"/>
        <v>1.05</v>
      </c>
      <c r="E3466" s="1">
        <v>2.5935000000000001</v>
      </c>
      <c r="F3466" s="59">
        <v>7140</v>
      </c>
      <c r="G3466" s="617">
        <v>42502</v>
      </c>
      <c r="H3466" s="3" t="s">
        <v>3349</v>
      </c>
      <c r="I3466" s="4"/>
    </row>
    <row r="3467" spans="1:9">
      <c r="A3467" s="6">
        <v>3465</v>
      </c>
      <c r="B3467" s="118" t="s">
        <v>3389</v>
      </c>
      <c r="C3467" s="25" t="str">
        <f>IF(D3467=2,"NO","YES")</f>
        <v>YES</v>
      </c>
      <c r="D3467" s="98">
        <f t="shared" si="66"/>
        <v>0.2</v>
      </c>
      <c r="E3467" s="1">
        <v>0.49400000000000005</v>
      </c>
      <c r="F3467" s="59">
        <v>1360</v>
      </c>
      <c r="G3467" s="617">
        <v>42502</v>
      </c>
      <c r="H3467" s="3" t="s">
        <v>3349</v>
      </c>
      <c r="I3467" s="4"/>
    </row>
    <row r="3468" spans="1:9">
      <c r="A3468" s="6">
        <v>3466</v>
      </c>
      <c r="B3468" s="118" t="s">
        <v>3390</v>
      </c>
      <c r="C3468" s="25" t="str">
        <f>IF(D3468=2,"NO","YES")</f>
        <v>YES</v>
      </c>
      <c r="D3468" s="98">
        <f t="shared" si="66"/>
        <v>0.98</v>
      </c>
      <c r="E3468" s="1">
        <v>2.4206000000000003</v>
      </c>
      <c r="F3468" s="59">
        <v>6664</v>
      </c>
      <c r="G3468" s="617">
        <v>42502</v>
      </c>
      <c r="H3468" s="3" t="s">
        <v>3349</v>
      </c>
      <c r="I3468" s="4"/>
    </row>
    <row r="3469" spans="1:9">
      <c r="A3469" s="6">
        <v>3467</v>
      </c>
      <c r="B3469" s="118" t="s">
        <v>3391</v>
      </c>
      <c r="C3469" s="25" t="str">
        <f>IF(D3469=2,"NO","YES")</f>
        <v>YES</v>
      </c>
      <c r="D3469" s="98">
        <f t="shared" si="66"/>
        <v>0.31</v>
      </c>
      <c r="E3469" s="1">
        <v>0.76570000000000005</v>
      </c>
      <c r="F3469" s="59">
        <v>2108</v>
      </c>
      <c r="G3469" s="617">
        <v>42502</v>
      </c>
      <c r="H3469" s="3" t="s">
        <v>3349</v>
      </c>
      <c r="I3469" s="4"/>
    </row>
    <row r="3470" spans="1:9">
      <c r="A3470" s="6">
        <v>3468</v>
      </c>
      <c r="B3470" s="118" t="s">
        <v>3392</v>
      </c>
      <c r="C3470" s="25" t="str">
        <f>IF(D3470=2,"NO","YES")</f>
        <v>YES</v>
      </c>
      <c r="D3470" s="98">
        <f t="shared" si="66"/>
        <v>1.32</v>
      </c>
      <c r="E3470" s="1">
        <v>3.2604000000000006</v>
      </c>
      <c r="F3470" s="59">
        <v>8976</v>
      </c>
      <c r="G3470" s="617">
        <v>42502</v>
      </c>
      <c r="H3470" s="3" t="s">
        <v>3349</v>
      </c>
      <c r="I3470" s="4"/>
    </row>
    <row r="3471" spans="1:9">
      <c r="A3471" s="6">
        <v>3469</v>
      </c>
      <c r="B3471" s="118" t="s">
        <v>2836</v>
      </c>
      <c r="C3471" s="25" t="str">
        <f>IF(D3471=2,"NO","YES")</f>
        <v>NO</v>
      </c>
      <c r="D3471" s="98">
        <f t="shared" si="66"/>
        <v>2</v>
      </c>
      <c r="E3471" s="1">
        <v>4.9400000000000004</v>
      </c>
      <c r="F3471" s="59">
        <v>13600</v>
      </c>
      <c r="G3471" s="617">
        <v>42502</v>
      </c>
      <c r="H3471" s="3" t="s">
        <v>3349</v>
      </c>
      <c r="I3471" s="4"/>
    </row>
    <row r="3472" spans="1:9">
      <c r="A3472" s="6">
        <v>3470</v>
      </c>
      <c r="B3472" s="118" t="s">
        <v>3393</v>
      </c>
      <c r="C3472" s="25" t="str">
        <f>IF(D3472=2,"NO","YES")</f>
        <v>YES</v>
      </c>
      <c r="D3472" s="98">
        <f t="shared" si="66"/>
        <v>0.98</v>
      </c>
      <c r="E3472" s="1">
        <v>2.4206000000000003</v>
      </c>
      <c r="F3472" s="59">
        <v>6664</v>
      </c>
      <c r="G3472" s="617">
        <v>42502</v>
      </c>
      <c r="H3472" s="3" t="s">
        <v>3349</v>
      </c>
      <c r="I3472" s="4"/>
    </row>
    <row r="3473" spans="1:9">
      <c r="A3473" s="6">
        <v>3471</v>
      </c>
      <c r="B3473" s="118" t="s">
        <v>3394</v>
      </c>
      <c r="C3473" s="25" t="str">
        <f>IF(D3473=2,"NO","YES")</f>
        <v>YES</v>
      </c>
      <c r="D3473" s="98">
        <f t="shared" si="66"/>
        <v>0.4</v>
      </c>
      <c r="E3473" s="1">
        <v>0.9880000000000001</v>
      </c>
      <c r="F3473" s="59">
        <v>2720</v>
      </c>
      <c r="G3473" s="617">
        <v>42502</v>
      </c>
      <c r="H3473" s="3" t="s">
        <v>3349</v>
      </c>
      <c r="I3473" s="4"/>
    </row>
    <row r="3474" spans="1:9">
      <c r="A3474" s="6">
        <v>3472</v>
      </c>
      <c r="B3474" s="118" t="s">
        <v>3395</v>
      </c>
      <c r="C3474" s="25" t="str">
        <f>IF(D3474=2,"NO","YES")</f>
        <v>YES</v>
      </c>
      <c r="D3474" s="98">
        <f t="shared" si="66"/>
        <v>0.42</v>
      </c>
      <c r="E3474" s="1">
        <v>1.0374000000000001</v>
      </c>
      <c r="F3474" s="59">
        <v>2856</v>
      </c>
      <c r="G3474" s="617">
        <v>42502</v>
      </c>
      <c r="H3474" s="3" t="s">
        <v>3349</v>
      </c>
      <c r="I3474" s="4"/>
    </row>
    <row r="3475" spans="1:9">
      <c r="A3475" s="6">
        <v>3473</v>
      </c>
      <c r="B3475" s="118" t="s">
        <v>3396</v>
      </c>
      <c r="C3475" s="25" t="str">
        <f>IF(D3475=2,"NO","YES")</f>
        <v>YES</v>
      </c>
      <c r="D3475" s="98">
        <f t="shared" si="66"/>
        <v>0.63</v>
      </c>
      <c r="E3475" s="1">
        <v>1.5561</v>
      </c>
      <c r="F3475" s="59">
        <v>4284</v>
      </c>
      <c r="G3475" s="617">
        <v>42502</v>
      </c>
      <c r="H3475" s="3" t="s">
        <v>3349</v>
      </c>
      <c r="I3475" s="4"/>
    </row>
    <row r="3476" spans="1:9">
      <c r="A3476" s="6">
        <v>3474</v>
      </c>
      <c r="B3476" s="118" t="s">
        <v>3397</v>
      </c>
      <c r="C3476" s="25" t="str">
        <f>IF(D3476=2,"NO","YES")</f>
        <v>YES</v>
      </c>
      <c r="D3476" s="98">
        <f t="shared" si="66"/>
        <v>0.71</v>
      </c>
      <c r="E3476" s="1">
        <v>1.7537</v>
      </c>
      <c r="F3476" s="59">
        <v>4828</v>
      </c>
      <c r="G3476" s="617">
        <v>42502</v>
      </c>
      <c r="H3476" s="3" t="s">
        <v>3349</v>
      </c>
      <c r="I3476" s="4"/>
    </row>
    <row r="3477" spans="1:9">
      <c r="A3477" s="6">
        <v>3475</v>
      </c>
      <c r="B3477" s="118" t="s">
        <v>3398</v>
      </c>
      <c r="C3477" s="25" t="str">
        <f>IF(D3477=2,"NO","YES")</f>
        <v>YES</v>
      </c>
      <c r="D3477" s="98">
        <f t="shared" si="66"/>
        <v>0.63</v>
      </c>
      <c r="E3477" s="1">
        <v>1.5561</v>
      </c>
      <c r="F3477" s="59">
        <v>4284</v>
      </c>
      <c r="G3477" s="617">
        <v>42502</v>
      </c>
      <c r="H3477" s="3" t="s">
        <v>3349</v>
      </c>
      <c r="I3477" s="4"/>
    </row>
    <row r="3478" spans="1:9">
      <c r="A3478" s="6">
        <v>3476</v>
      </c>
      <c r="B3478" s="118" t="s">
        <v>3399</v>
      </c>
      <c r="C3478" s="25" t="str">
        <f>IF(D3478=2,"NO","YES")</f>
        <v>YES</v>
      </c>
      <c r="D3478" s="98">
        <f t="shared" si="66"/>
        <v>0.26</v>
      </c>
      <c r="E3478" s="1">
        <v>0.6422000000000001</v>
      </c>
      <c r="F3478" s="59">
        <v>1768</v>
      </c>
      <c r="G3478" s="617">
        <v>42502</v>
      </c>
      <c r="H3478" s="3" t="s">
        <v>3349</v>
      </c>
      <c r="I3478" s="4"/>
    </row>
    <row r="3479" spans="1:9">
      <c r="A3479" s="6">
        <v>3477</v>
      </c>
      <c r="B3479" s="118" t="s">
        <v>3400</v>
      </c>
      <c r="C3479" s="25" t="str">
        <f>IF(D3479=2,"NO","YES")</f>
        <v>YES</v>
      </c>
      <c r="D3479" s="98">
        <f t="shared" si="66"/>
        <v>0.56000000000000005</v>
      </c>
      <c r="E3479" s="1">
        <v>1.3832000000000002</v>
      </c>
      <c r="F3479" s="59">
        <v>3808</v>
      </c>
      <c r="G3479" s="617">
        <v>42502</v>
      </c>
      <c r="H3479" s="3" t="s">
        <v>3349</v>
      </c>
      <c r="I3479" s="4"/>
    </row>
    <row r="3480" spans="1:9">
      <c r="A3480" s="6">
        <v>3478</v>
      </c>
      <c r="B3480" s="118" t="s">
        <v>3401</v>
      </c>
      <c r="C3480" s="25" t="str">
        <f>IF(D3480=2,"NO","YES")</f>
        <v>YES</v>
      </c>
      <c r="D3480" s="98">
        <f t="shared" si="66"/>
        <v>1.9</v>
      </c>
      <c r="E3480" s="1">
        <v>4.6930000000000005</v>
      </c>
      <c r="F3480" s="59">
        <v>12920</v>
      </c>
      <c r="G3480" s="617">
        <v>42502</v>
      </c>
      <c r="H3480" s="3" t="s">
        <v>3349</v>
      </c>
      <c r="I3480" s="4"/>
    </row>
    <row r="3481" spans="1:9">
      <c r="A3481" s="6">
        <v>3479</v>
      </c>
      <c r="B3481" s="118" t="s">
        <v>3402</v>
      </c>
      <c r="C3481" s="25" t="str">
        <f>IF(D3481=2,"NO","YES")</f>
        <v>YES</v>
      </c>
      <c r="D3481" s="98">
        <f t="shared" si="66"/>
        <v>1.74</v>
      </c>
      <c r="E3481" s="1">
        <v>4.2978000000000005</v>
      </c>
      <c r="F3481" s="59">
        <v>11832</v>
      </c>
      <c r="G3481" s="617">
        <v>42502</v>
      </c>
      <c r="H3481" s="3" t="s">
        <v>3349</v>
      </c>
      <c r="I3481" s="4"/>
    </row>
    <row r="3482" spans="1:9">
      <c r="A3482" s="6">
        <v>3480</v>
      </c>
      <c r="B3482" s="118" t="s">
        <v>3403</v>
      </c>
      <c r="C3482" s="25" t="str">
        <f>IF(D3482=2,"NO","YES")</f>
        <v>YES</v>
      </c>
      <c r="D3482" s="98">
        <f t="shared" si="66"/>
        <v>1.22</v>
      </c>
      <c r="E3482" s="1">
        <v>3.0134000000000003</v>
      </c>
      <c r="F3482" s="59">
        <v>8296</v>
      </c>
      <c r="G3482" s="617">
        <v>42502</v>
      </c>
      <c r="H3482" s="3" t="s">
        <v>3349</v>
      </c>
      <c r="I3482" s="4"/>
    </row>
    <row r="3483" spans="1:9">
      <c r="A3483" s="6">
        <v>3481</v>
      </c>
      <c r="B3483" s="118" t="s">
        <v>3404</v>
      </c>
      <c r="C3483" s="25" t="str">
        <f>IF(D3483=2,"NO","YES")</f>
        <v>YES</v>
      </c>
      <c r="D3483" s="98">
        <f t="shared" si="66"/>
        <v>1.03</v>
      </c>
      <c r="E3483" s="1">
        <v>2.5441000000000003</v>
      </c>
      <c r="F3483" s="59">
        <v>7004</v>
      </c>
      <c r="G3483" s="617">
        <v>42502</v>
      </c>
      <c r="H3483" s="3" t="s">
        <v>3349</v>
      </c>
      <c r="I3483" s="4"/>
    </row>
    <row r="3484" spans="1:9">
      <c r="A3484" s="6">
        <v>3482</v>
      </c>
      <c r="B3484" s="118" t="s">
        <v>3405</v>
      </c>
      <c r="C3484" s="25" t="str">
        <f>IF(D3484=2,"NO","YES")</f>
        <v>YES</v>
      </c>
      <c r="D3484" s="98">
        <f t="shared" si="66"/>
        <v>0.75</v>
      </c>
      <c r="E3484" s="1">
        <v>1.8525</v>
      </c>
      <c r="F3484" s="59">
        <v>5100</v>
      </c>
      <c r="G3484" s="617">
        <v>42502</v>
      </c>
      <c r="H3484" s="3" t="s">
        <v>3349</v>
      </c>
      <c r="I3484" s="4"/>
    </row>
    <row r="3485" spans="1:9">
      <c r="A3485" s="6">
        <v>3483</v>
      </c>
      <c r="B3485" s="118" t="s">
        <v>3406</v>
      </c>
      <c r="C3485" s="25" t="str">
        <f>IF(D3485=2,"NO","YES")</f>
        <v>YES</v>
      </c>
      <c r="D3485" s="98">
        <f t="shared" si="66"/>
        <v>0.67</v>
      </c>
      <c r="E3485" s="1">
        <v>1.6549000000000003</v>
      </c>
      <c r="F3485" s="59">
        <v>4556</v>
      </c>
      <c r="G3485" s="617">
        <v>42502</v>
      </c>
      <c r="H3485" s="3" t="s">
        <v>3349</v>
      </c>
      <c r="I3485" s="4"/>
    </row>
    <row r="3486" spans="1:9">
      <c r="A3486" s="6">
        <v>3484</v>
      </c>
      <c r="B3486" s="118" t="s">
        <v>3407</v>
      </c>
      <c r="C3486" s="25" t="str">
        <f>IF(D3486=2,"NO","YES")</f>
        <v>YES</v>
      </c>
      <c r="D3486" s="98">
        <f t="shared" si="66"/>
        <v>1.2</v>
      </c>
      <c r="E3486" s="1">
        <v>2.964</v>
      </c>
      <c r="F3486" s="59">
        <v>8160</v>
      </c>
      <c r="G3486" s="617">
        <v>42502</v>
      </c>
      <c r="H3486" s="3" t="s">
        <v>3349</v>
      </c>
      <c r="I3486" s="4"/>
    </row>
    <row r="3487" spans="1:9">
      <c r="A3487" s="6">
        <v>3485</v>
      </c>
      <c r="B3487" s="118" t="s">
        <v>3408</v>
      </c>
      <c r="C3487" s="25" t="str">
        <f>IF(D3487=2,"NO","YES")</f>
        <v>YES</v>
      </c>
      <c r="D3487" s="98">
        <f t="shared" si="66"/>
        <v>0.93</v>
      </c>
      <c r="E3487" s="1">
        <v>2.2971000000000004</v>
      </c>
      <c r="F3487" s="59">
        <v>6324</v>
      </c>
      <c r="G3487" s="617">
        <v>42502</v>
      </c>
      <c r="H3487" s="3" t="s">
        <v>3349</v>
      </c>
      <c r="I3487" s="4"/>
    </row>
    <row r="3488" spans="1:9">
      <c r="A3488" s="6">
        <v>3486</v>
      </c>
      <c r="B3488" s="118" t="s">
        <v>3409</v>
      </c>
      <c r="C3488" s="25" t="str">
        <f>IF(D3488=2,"NO","YES")</f>
        <v>YES</v>
      </c>
      <c r="D3488" s="98">
        <f t="shared" si="66"/>
        <v>1.72</v>
      </c>
      <c r="E3488" s="1">
        <v>4.2484000000000002</v>
      </c>
      <c r="F3488" s="59">
        <v>11696</v>
      </c>
      <c r="G3488" s="617">
        <v>42502</v>
      </c>
      <c r="H3488" s="3" t="s">
        <v>3349</v>
      </c>
      <c r="I3488" s="4"/>
    </row>
    <row r="3489" spans="1:9">
      <c r="A3489" s="6">
        <v>3487</v>
      </c>
      <c r="B3489" s="118" t="s">
        <v>3410</v>
      </c>
      <c r="C3489" s="25" t="str">
        <f>IF(D3489=2,"NO","YES")</f>
        <v>YES</v>
      </c>
      <c r="D3489" s="98">
        <f t="shared" si="66"/>
        <v>0.61</v>
      </c>
      <c r="E3489" s="1">
        <v>1.5067000000000002</v>
      </c>
      <c r="F3489" s="59">
        <v>4148</v>
      </c>
      <c r="G3489" s="617">
        <v>42502</v>
      </c>
      <c r="H3489" s="3" t="s">
        <v>3349</v>
      </c>
      <c r="I3489" s="4"/>
    </row>
    <row r="3490" spans="1:9">
      <c r="A3490" s="6">
        <v>3488</v>
      </c>
      <c r="B3490" s="118" t="s">
        <v>3411</v>
      </c>
      <c r="C3490" s="25" t="str">
        <f>IF(D3490=2,"NO","YES")</f>
        <v>YES</v>
      </c>
      <c r="D3490" s="98">
        <f t="shared" si="66"/>
        <v>0.87</v>
      </c>
      <c r="E3490" s="1">
        <v>2.1489000000000003</v>
      </c>
      <c r="F3490" s="59">
        <v>5916</v>
      </c>
      <c r="G3490" s="617">
        <v>42502</v>
      </c>
      <c r="H3490" s="3" t="s">
        <v>3349</v>
      </c>
      <c r="I3490" s="4"/>
    </row>
    <row r="3491" spans="1:9">
      <c r="A3491" s="6">
        <v>3489</v>
      </c>
      <c r="B3491" s="118" t="s">
        <v>3214</v>
      </c>
      <c r="C3491" s="25" t="str">
        <f>IF(D3491=2,"NO","YES")</f>
        <v>YES</v>
      </c>
      <c r="D3491" s="98">
        <f t="shared" si="66"/>
        <v>0.26</v>
      </c>
      <c r="E3491" s="1">
        <v>0.6422000000000001</v>
      </c>
      <c r="F3491" s="59">
        <v>1768</v>
      </c>
      <c r="G3491" s="617">
        <v>42502</v>
      </c>
      <c r="H3491" s="3" t="s">
        <v>3349</v>
      </c>
      <c r="I3491" s="4"/>
    </row>
    <row r="3492" spans="1:9">
      <c r="A3492" s="6">
        <v>3490</v>
      </c>
      <c r="B3492" s="118" t="s">
        <v>3412</v>
      </c>
      <c r="C3492" s="25" t="str">
        <f>IF(D3492=2,"NO","YES")</f>
        <v>YES</v>
      </c>
      <c r="D3492" s="98">
        <f t="shared" si="66"/>
        <v>0.34</v>
      </c>
      <c r="E3492" s="1">
        <v>0.8398000000000001</v>
      </c>
      <c r="F3492" s="59">
        <v>2312</v>
      </c>
      <c r="G3492" s="617">
        <v>42502</v>
      </c>
      <c r="H3492" s="3" t="s">
        <v>3349</v>
      </c>
      <c r="I3492" s="4"/>
    </row>
    <row r="3493" spans="1:9">
      <c r="A3493" s="6">
        <v>3491</v>
      </c>
      <c r="B3493" s="118" t="s">
        <v>3413</v>
      </c>
      <c r="C3493" s="25" t="str">
        <f>IF(D3493=2,"NO","YES")</f>
        <v>YES</v>
      </c>
      <c r="D3493" s="98">
        <f t="shared" si="66"/>
        <v>0.17</v>
      </c>
      <c r="E3493" s="1">
        <v>0.41990000000000005</v>
      </c>
      <c r="F3493" s="59">
        <v>1156</v>
      </c>
      <c r="G3493" s="617">
        <v>42502</v>
      </c>
      <c r="H3493" s="3" t="s">
        <v>3349</v>
      </c>
      <c r="I3493" s="4"/>
    </row>
    <row r="3494" spans="1:9">
      <c r="A3494" s="6">
        <v>3492</v>
      </c>
      <c r="B3494" s="118" t="s">
        <v>3414</v>
      </c>
      <c r="C3494" s="25" t="str">
        <f>IF(D3494=2,"NO","YES")</f>
        <v>YES</v>
      </c>
      <c r="D3494" s="98">
        <f t="shared" si="66"/>
        <v>1.23</v>
      </c>
      <c r="E3494" s="1">
        <v>3.0381</v>
      </c>
      <c r="F3494" s="59">
        <v>8364</v>
      </c>
      <c r="G3494" s="617">
        <v>42502</v>
      </c>
      <c r="H3494" s="3" t="s">
        <v>3349</v>
      </c>
      <c r="I3494" s="4"/>
    </row>
    <row r="3495" spans="1:9">
      <c r="A3495" s="6">
        <v>3493</v>
      </c>
      <c r="B3495" s="118" t="s">
        <v>3415</v>
      </c>
      <c r="C3495" s="25" t="str">
        <f>IF(D3495=2,"NO","YES")</f>
        <v>YES</v>
      </c>
      <c r="D3495" s="98">
        <f t="shared" si="66"/>
        <v>1.1599999999999999</v>
      </c>
      <c r="E3495" s="1">
        <v>2.8652000000000002</v>
      </c>
      <c r="F3495" s="59">
        <v>7888</v>
      </c>
      <c r="G3495" s="617">
        <v>42502</v>
      </c>
      <c r="H3495" s="3" t="s">
        <v>3349</v>
      </c>
      <c r="I3495" s="4"/>
    </row>
    <row r="3496" spans="1:9">
      <c r="A3496" s="6">
        <v>3494</v>
      </c>
      <c r="B3496" s="118" t="s">
        <v>3416</v>
      </c>
      <c r="C3496" s="25" t="str">
        <f>IF(D3496=2,"NO","YES")</f>
        <v>YES</v>
      </c>
      <c r="D3496" s="98">
        <f t="shared" si="66"/>
        <v>0.91</v>
      </c>
      <c r="E3496" s="1">
        <v>2.2477000000000005</v>
      </c>
      <c r="F3496" s="59">
        <v>6188</v>
      </c>
      <c r="G3496" s="617">
        <v>42502</v>
      </c>
      <c r="H3496" s="3" t="s">
        <v>3349</v>
      </c>
      <c r="I3496" s="4"/>
    </row>
    <row r="3497" spans="1:9">
      <c r="A3497" s="6">
        <v>3495</v>
      </c>
      <c r="B3497" s="118" t="s">
        <v>3417</v>
      </c>
      <c r="C3497" s="25" t="str">
        <f>IF(D3497=2,"NO","YES")</f>
        <v>YES</v>
      </c>
      <c r="D3497" s="98">
        <f t="shared" si="66"/>
        <v>1.38</v>
      </c>
      <c r="E3497" s="1">
        <v>3.4085999999999999</v>
      </c>
      <c r="F3497" s="59">
        <v>9384</v>
      </c>
      <c r="G3497" s="617">
        <v>42502</v>
      </c>
      <c r="H3497" s="3" t="s">
        <v>3349</v>
      </c>
      <c r="I3497" s="4"/>
    </row>
    <row r="3498" spans="1:9">
      <c r="A3498" s="6">
        <v>3496</v>
      </c>
      <c r="B3498" s="56" t="s">
        <v>3418</v>
      </c>
      <c r="C3498" s="25" t="str">
        <f>IF(D3498=2,"NO","YES")</f>
        <v>YES</v>
      </c>
      <c r="D3498" s="59">
        <f t="shared" si="66"/>
        <v>0.08</v>
      </c>
      <c r="E3498" s="1">
        <v>0.19760000000000003</v>
      </c>
      <c r="F3498" s="59">
        <v>544</v>
      </c>
      <c r="G3498" s="617">
        <v>42502</v>
      </c>
      <c r="H3498" s="3" t="s">
        <v>3419</v>
      </c>
      <c r="I3498" s="4"/>
    </row>
    <row r="3499" spans="1:9">
      <c r="A3499" s="6">
        <v>3497</v>
      </c>
      <c r="B3499" s="56" t="s">
        <v>3241</v>
      </c>
      <c r="C3499" s="25" t="str">
        <f>IF(D3499=2,"NO","YES")</f>
        <v>YES</v>
      </c>
      <c r="D3499" s="59">
        <f t="shared" si="66"/>
        <v>0.09</v>
      </c>
      <c r="E3499" s="1">
        <v>0.2223</v>
      </c>
      <c r="F3499" s="59">
        <v>612</v>
      </c>
      <c r="G3499" s="617">
        <v>42502</v>
      </c>
      <c r="H3499" s="3" t="s">
        <v>3419</v>
      </c>
      <c r="I3499" s="4"/>
    </row>
    <row r="3500" spans="1:9">
      <c r="A3500" s="6">
        <v>3498</v>
      </c>
      <c r="B3500" s="56" t="s">
        <v>3198</v>
      </c>
      <c r="C3500" s="25" t="str">
        <f>IF(D3500=2,"NO","YES")</f>
        <v>YES</v>
      </c>
      <c r="D3500" s="59">
        <f t="shared" si="66"/>
        <v>0.26</v>
      </c>
      <c r="E3500" s="1">
        <v>0.6422000000000001</v>
      </c>
      <c r="F3500" s="59">
        <v>1768</v>
      </c>
      <c r="G3500" s="617">
        <v>42502</v>
      </c>
      <c r="H3500" s="3" t="s">
        <v>3419</v>
      </c>
      <c r="I3500" s="4"/>
    </row>
    <row r="3501" spans="1:9">
      <c r="A3501" s="6">
        <v>3499</v>
      </c>
      <c r="B3501" s="56" t="s">
        <v>3420</v>
      </c>
      <c r="C3501" s="25" t="str">
        <f>IF(D3501=2,"NO","YES")</f>
        <v>YES</v>
      </c>
      <c r="D3501" s="59">
        <f t="shared" si="66"/>
        <v>1.27</v>
      </c>
      <c r="E3501" s="1">
        <v>3.1369000000000002</v>
      </c>
      <c r="F3501" s="59">
        <v>8636</v>
      </c>
      <c r="G3501" s="617">
        <v>42502</v>
      </c>
      <c r="H3501" s="3" t="s">
        <v>3419</v>
      </c>
      <c r="I3501" s="4"/>
    </row>
    <row r="3502" spans="1:9">
      <c r="A3502" s="6">
        <v>3500</v>
      </c>
      <c r="B3502" s="56" t="s">
        <v>3421</v>
      </c>
      <c r="C3502" s="25" t="str">
        <f>IF(D3502=2,"NO","YES")</f>
        <v>YES</v>
      </c>
      <c r="D3502" s="59">
        <f t="shared" si="66"/>
        <v>0.3</v>
      </c>
      <c r="E3502" s="1">
        <v>0.74099999999999999</v>
      </c>
      <c r="F3502" s="59">
        <v>2040</v>
      </c>
      <c r="G3502" s="617">
        <v>42502</v>
      </c>
      <c r="H3502" s="3" t="s">
        <v>3419</v>
      </c>
      <c r="I3502" s="4"/>
    </row>
    <row r="3503" spans="1:9">
      <c r="A3503" s="6">
        <v>3501</v>
      </c>
      <c r="B3503" s="56" t="s">
        <v>3422</v>
      </c>
      <c r="C3503" s="25" t="str">
        <f>IF(D3503=2,"NO","YES")</f>
        <v>YES</v>
      </c>
      <c r="D3503" s="59">
        <f t="shared" si="66"/>
        <v>0.71</v>
      </c>
      <c r="E3503" s="1">
        <v>1.7537</v>
      </c>
      <c r="F3503" s="59">
        <v>4828</v>
      </c>
      <c r="G3503" s="617">
        <v>42502</v>
      </c>
      <c r="H3503" s="3" t="s">
        <v>3419</v>
      </c>
      <c r="I3503" s="4"/>
    </row>
    <row r="3504" spans="1:9">
      <c r="A3504" s="6">
        <v>3502</v>
      </c>
      <c r="B3504" s="56" t="s">
        <v>3423</v>
      </c>
      <c r="C3504" s="25" t="str">
        <f>IF(D3504=2,"NO","YES")</f>
        <v>YES</v>
      </c>
      <c r="D3504" s="59">
        <f t="shared" si="66"/>
        <v>0.08</v>
      </c>
      <c r="E3504" s="1">
        <v>0.19760000000000003</v>
      </c>
      <c r="F3504" s="59">
        <v>544</v>
      </c>
      <c r="G3504" s="617">
        <v>42502</v>
      </c>
      <c r="H3504" s="3" t="s">
        <v>3419</v>
      </c>
      <c r="I3504" s="4"/>
    </row>
    <row r="3505" spans="1:9">
      <c r="A3505" s="6">
        <v>3503</v>
      </c>
      <c r="B3505" s="56" t="s">
        <v>3424</v>
      </c>
      <c r="C3505" s="25" t="str">
        <f>IF(D3505=2,"NO","YES")</f>
        <v>YES</v>
      </c>
      <c r="D3505" s="59">
        <f t="shared" si="66"/>
        <v>0.26</v>
      </c>
      <c r="E3505" s="1">
        <v>0.6422000000000001</v>
      </c>
      <c r="F3505" s="59">
        <v>1768</v>
      </c>
      <c r="G3505" s="617">
        <v>42502</v>
      </c>
      <c r="H3505" s="3" t="s">
        <v>3419</v>
      </c>
      <c r="I3505" s="4"/>
    </row>
    <row r="3506" spans="1:9">
      <c r="A3506" s="6">
        <v>3504</v>
      </c>
      <c r="B3506" s="56" t="s">
        <v>3425</v>
      </c>
      <c r="C3506" s="25" t="str">
        <f>IF(D3506=2,"NO","YES")</f>
        <v>YES</v>
      </c>
      <c r="D3506" s="59">
        <f t="shared" si="66"/>
        <v>0.08</v>
      </c>
      <c r="E3506" s="1">
        <v>0.19760000000000003</v>
      </c>
      <c r="F3506" s="59">
        <v>544</v>
      </c>
      <c r="G3506" s="617">
        <v>42502</v>
      </c>
      <c r="H3506" s="3" t="s">
        <v>3419</v>
      </c>
      <c r="I3506" s="4"/>
    </row>
    <row r="3507" spans="1:9">
      <c r="A3507" s="6">
        <v>3505</v>
      </c>
      <c r="B3507" s="56" t="s">
        <v>3426</v>
      </c>
      <c r="C3507" s="25" t="str">
        <f>IF(D3507=2,"NO","YES")</f>
        <v>YES</v>
      </c>
      <c r="D3507" s="59">
        <f t="shared" si="66"/>
        <v>0.44</v>
      </c>
      <c r="E3507" s="1">
        <v>1.0868</v>
      </c>
      <c r="F3507" s="59">
        <v>2992</v>
      </c>
      <c r="G3507" s="617">
        <v>42502</v>
      </c>
      <c r="H3507" s="3" t="s">
        <v>3419</v>
      </c>
      <c r="I3507" s="4"/>
    </row>
    <row r="3508" spans="1:9">
      <c r="A3508" s="6">
        <v>3506</v>
      </c>
      <c r="B3508" s="56" t="s">
        <v>3427</v>
      </c>
      <c r="C3508" s="25" t="str">
        <f>IF(D3508=2,"NO","YES")</f>
        <v>YES</v>
      </c>
      <c r="D3508" s="59">
        <f t="shared" si="66"/>
        <v>1.44</v>
      </c>
      <c r="E3508" s="1">
        <v>3.5568</v>
      </c>
      <c r="F3508" s="59">
        <v>9792</v>
      </c>
      <c r="G3508" s="617">
        <v>42502</v>
      </c>
      <c r="H3508" s="3" t="s">
        <v>3419</v>
      </c>
      <c r="I3508" s="4"/>
    </row>
    <row r="3509" spans="1:9">
      <c r="A3509" s="6">
        <v>3507</v>
      </c>
      <c r="B3509" s="56" t="s">
        <v>3428</v>
      </c>
      <c r="C3509" s="25" t="str">
        <f>IF(D3509=2,"NO","YES")</f>
        <v>YES</v>
      </c>
      <c r="D3509" s="59">
        <f t="shared" si="66"/>
        <v>0.61</v>
      </c>
      <c r="E3509" s="1">
        <v>1.5067000000000002</v>
      </c>
      <c r="F3509" s="59">
        <v>4148</v>
      </c>
      <c r="G3509" s="617">
        <v>42502</v>
      </c>
      <c r="H3509" s="3" t="s">
        <v>3419</v>
      </c>
      <c r="I3509" s="4"/>
    </row>
    <row r="3510" spans="1:9">
      <c r="A3510" s="6">
        <v>3508</v>
      </c>
      <c r="B3510" s="56" t="s">
        <v>3429</v>
      </c>
      <c r="C3510" s="25" t="str">
        <f>IF(D3510=2,"NO","YES")</f>
        <v>YES</v>
      </c>
      <c r="D3510" s="59">
        <f t="shared" si="66"/>
        <v>0.36</v>
      </c>
      <c r="E3510" s="1">
        <v>0.88919999999999999</v>
      </c>
      <c r="F3510" s="59">
        <v>2448</v>
      </c>
      <c r="G3510" s="617">
        <v>42502</v>
      </c>
      <c r="H3510" s="3" t="s">
        <v>3419</v>
      </c>
      <c r="I3510" s="4"/>
    </row>
    <row r="3511" spans="1:9">
      <c r="A3511" s="6">
        <v>3509</v>
      </c>
      <c r="B3511" s="56" t="s">
        <v>3430</v>
      </c>
      <c r="C3511" s="25" t="str">
        <f>IF(D3511=2,"NO","YES")</f>
        <v>YES</v>
      </c>
      <c r="D3511" s="59">
        <f t="shared" si="66"/>
        <v>0.91</v>
      </c>
      <c r="E3511" s="1">
        <v>2.2477000000000005</v>
      </c>
      <c r="F3511" s="59">
        <v>6188</v>
      </c>
      <c r="G3511" s="617">
        <v>42502</v>
      </c>
      <c r="H3511" s="3" t="s">
        <v>3419</v>
      </c>
      <c r="I3511" s="4"/>
    </row>
    <row r="3512" spans="1:9">
      <c r="A3512" s="6">
        <v>3510</v>
      </c>
      <c r="B3512" s="56" t="s">
        <v>3431</v>
      </c>
      <c r="C3512" s="25" t="str">
        <f>IF(D3512=2,"NO","YES")</f>
        <v>YES</v>
      </c>
      <c r="D3512" s="59">
        <f t="shared" si="66"/>
        <v>0.23</v>
      </c>
      <c r="E3512" s="1">
        <v>0.56810000000000005</v>
      </c>
      <c r="F3512" s="59">
        <v>1564</v>
      </c>
      <c r="G3512" s="617">
        <v>42502</v>
      </c>
      <c r="H3512" s="3" t="s">
        <v>3419</v>
      </c>
      <c r="I3512" s="4"/>
    </row>
    <row r="3513" spans="1:9">
      <c r="A3513" s="6">
        <v>3511</v>
      </c>
      <c r="B3513" s="56" t="s">
        <v>3432</v>
      </c>
      <c r="C3513" s="25" t="str">
        <f>IF(D3513=2,"NO","YES")</f>
        <v>YES</v>
      </c>
      <c r="D3513" s="59">
        <f t="shared" si="66"/>
        <v>0.12</v>
      </c>
      <c r="E3513" s="1">
        <v>0.2964</v>
      </c>
      <c r="F3513" s="59">
        <v>816</v>
      </c>
      <c r="G3513" s="617">
        <v>42502</v>
      </c>
      <c r="H3513" s="3" t="s">
        <v>3419</v>
      </c>
      <c r="I3513" s="4"/>
    </row>
    <row r="3514" spans="1:9">
      <c r="A3514" s="6">
        <v>3512</v>
      </c>
      <c r="B3514" s="56" t="s">
        <v>3433</v>
      </c>
      <c r="C3514" s="25" t="str">
        <f>IF(D3514=2,"NO","YES")</f>
        <v>YES</v>
      </c>
      <c r="D3514" s="59">
        <f t="shared" si="66"/>
        <v>0.28000000000000003</v>
      </c>
      <c r="E3514" s="1">
        <v>0.6916000000000001</v>
      </c>
      <c r="F3514" s="59">
        <v>1904</v>
      </c>
      <c r="G3514" s="617">
        <v>42502</v>
      </c>
      <c r="H3514" s="3" t="s">
        <v>3419</v>
      </c>
      <c r="I3514" s="4"/>
    </row>
    <row r="3515" spans="1:9">
      <c r="A3515" s="6">
        <v>3513</v>
      </c>
      <c r="B3515" s="56" t="s">
        <v>3434</v>
      </c>
      <c r="C3515" s="25" t="str">
        <f>IF(D3515=2,"NO","YES")</f>
        <v>YES</v>
      </c>
      <c r="D3515" s="59">
        <f t="shared" si="66"/>
        <v>0.91</v>
      </c>
      <c r="E3515" s="1">
        <v>2.2477000000000005</v>
      </c>
      <c r="F3515" s="59">
        <v>6188</v>
      </c>
      <c r="G3515" s="617">
        <v>42502</v>
      </c>
      <c r="H3515" s="3" t="s">
        <v>3419</v>
      </c>
      <c r="I3515" s="4"/>
    </row>
    <row r="3516" spans="1:9">
      <c r="A3516" s="6">
        <v>3514</v>
      </c>
      <c r="B3516" s="56" t="s">
        <v>3435</v>
      </c>
      <c r="C3516" s="25" t="str">
        <f>IF(D3516=2,"NO","YES")</f>
        <v>YES</v>
      </c>
      <c r="D3516" s="59">
        <f t="shared" si="66"/>
        <v>1.01</v>
      </c>
      <c r="E3516" s="1">
        <v>2.4947000000000004</v>
      </c>
      <c r="F3516" s="59">
        <v>6868</v>
      </c>
      <c r="G3516" s="617">
        <v>42502</v>
      </c>
      <c r="H3516" s="3" t="s">
        <v>3419</v>
      </c>
      <c r="I3516" s="4"/>
    </row>
    <row r="3517" spans="1:9">
      <c r="A3517" s="6">
        <v>3515</v>
      </c>
      <c r="B3517" s="56" t="s">
        <v>3436</v>
      </c>
      <c r="C3517" s="25" t="str">
        <f>IF(D3517=2,"NO","YES")</f>
        <v>YES</v>
      </c>
      <c r="D3517" s="59">
        <f t="shared" si="66"/>
        <v>0.59</v>
      </c>
      <c r="E3517" s="1">
        <v>1.4573</v>
      </c>
      <c r="F3517" s="59">
        <v>4012</v>
      </c>
      <c r="G3517" s="617">
        <v>42502</v>
      </c>
      <c r="H3517" s="3" t="s">
        <v>3419</v>
      </c>
      <c r="I3517" s="4"/>
    </row>
    <row r="3518" spans="1:9">
      <c r="A3518" s="6">
        <v>3516</v>
      </c>
      <c r="B3518" s="56" t="s">
        <v>3437</v>
      </c>
      <c r="C3518" s="25" t="str">
        <f>IF(D3518=2,"NO","YES")</f>
        <v>YES</v>
      </c>
      <c r="D3518" s="59">
        <f t="shared" si="66"/>
        <v>0.87</v>
      </c>
      <c r="E3518" s="1">
        <v>2.1489000000000003</v>
      </c>
      <c r="F3518" s="59">
        <v>5916</v>
      </c>
      <c r="G3518" s="617">
        <v>42502</v>
      </c>
      <c r="H3518" s="3" t="s">
        <v>3419</v>
      </c>
      <c r="I3518" s="4"/>
    </row>
    <row r="3519" spans="1:9">
      <c r="A3519" s="6">
        <v>3517</v>
      </c>
      <c r="B3519" s="56" t="s">
        <v>3438</v>
      </c>
      <c r="C3519" s="25" t="str">
        <f>IF(D3519=2,"NO","YES")</f>
        <v>YES</v>
      </c>
      <c r="D3519" s="59">
        <f t="shared" si="66"/>
        <v>0.36</v>
      </c>
      <c r="E3519" s="1">
        <v>0.88919999999999999</v>
      </c>
      <c r="F3519" s="59">
        <v>2448</v>
      </c>
      <c r="G3519" s="617">
        <v>42502</v>
      </c>
      <c r="H3519" s="3" t="s">
        <v>3419</v>
      </c>
      <c r="I3519" s="4"/>
    </row>
    <row r="3520" spans="1:9">
      <c r="A3520" s="6">
        <v>3518</v>
      </c>
      <c r="B3520" s="56" t="s">
        <v>3439</v>
      </c>
      <c r="C3520" s="25" t="str">
        <f>IF(D3520=2,"NO","YES")</f>
        <v>YES</v>
      </c>
      <c r="D3520" s="59">
        <f t="shared" si="66"/>
        <v>7.0000000000000007E-2</v>
      </c>
      <c r="E3520" s="1">
        <v>0.17290000000000003</v>
      </c>
      <c r="F3520" s="59">
        <v>476</v>
      </c>
      <c r="G3520" s="617">
        <v>42502</v>
      </c>
      <c r="H3520" s="3" t="s">
        <v>3419</v>
      </c>
      <c r="I3520" s="4"/>
    </row>
    <row r="3521" spans="1:9">
      <c r="A3521" s="6">
        <v>3519</v>
      </c>
      <c r="B3521" s="56" t="s">
        <v>3440</v>
      </c>
      <c r="C3521" s="25" t="str">
        <f>IF(D3521=2,"NO","YES")</f>
        <v>YES</v>
      </c>
      <c r="D3521" s="59">
        <f t="shared" si="66"/>
        <v>0.63</v>
      </c>
      <c r="E3521" s="1">
        <v>1.5561</v>
      </c>
      <c r="F3521" s="59">
        <v>4284</v>
      </c>
      <c r="G3521" s="617">
        <v>42502</v>
      </c>
      <c r="H3521" s="3" t="s">
        <v>3419</v>
      </c>
      <c r="I3521" s="4"/>
    </row>
    <row r="3522" spans="1:9">
      <c r="A3522" s="6">
        <v>3520</v>
      </c>
      <c r="B3522" s="56" t="s">
        <v>3441</v>
      </c>
      <c r="C3522" s="25" t="str">
        <f>IF(D3522=2,"NO","YES")</f>
        <v>YES</v>
      </c>
      <c r="D3522" s="59">
        <f t="shared" si="66"/>
        <v>0.63</v>
      </c>
      <c r="E3522" s="1">
        <v>1.5561</v>
      </c>
      <c r="F3522" s="59">
        <v>4284</v>
      </c>
      <c r="G3522" s="617">
        <v>42502</v>
      </c>
      <c r="H3522" s="3" t="s">
        <v>3419</v>
      </c>
      <c r="I3522" s="4"/>
    </row>
    <row r="3523" spans="1:9">
      <c r="A3523" s="6">
        <v>3521</v>
      </c>
      <c r="B3523" s="56" t="s">
        <v>3442</v>
      </c>
      <c r="C3523" s="25" t="str">
        <f>IF(D3523=2,"NO","YES")</f>
        <v>YES</v>
      </c>
      <c r="D3523" s="59">
        <f t="shared" si="66"/>
        <v>0.23</v>
      </c>
      <c r="E3523" s="1">
        <v>0.56810000000000005</v>
      </c>
      <c r="F3523" s="59">
        <v>1564</v>
      </c>
      <c r="G3523" s="617">
        <v>42502</v>
      </c>
      <c r="H3523" s="3" t="s">
        <v>3419</v>
      </c>
      <c r="I3523" s="4"/>
    </row>
    <row r="3524" spans="1:9">
      <c r="A3524" s="6">
        <v>3522</v>
      </c>
      <c r="B3524" s="56" t="s">
        <v>3443</v>
      </c>
      <c r="C3524" s="25" t="str">
        <f>IF(D3524=2,"NO","YES")</f>
        <v>YES</v>
      </c>
      <c r="D3524" s="59">
        <f t="shared" si="66"/>
        <v>0.16</v>
      </c>
      <c r="E3524" s="1">
        <v>0.39520000000000005</v>
      </c>
      <c r="F3524" s="59">
        <v>1088</v>
      </c>
      <c r="G3524" s="617">
        <v>42502</v>
      </c>
      <c r="H3524" s="3" t="s">
        <v>3419</v>
      </c>
      <c r="I3524" s="4"/>
    </row>
    <row r="3525" spans="1:9">
      <c r="A3525" s="6">
        <v>3523</v>
      </c>
      <c r="B3525" s="56" t="s">
        <v>3444</v>
      </c>
      <c r="C3525" s="25" t="str">
        <f>IF(D3525=2,"NO","YES")</f>
        <v>YES</v>
      </c>
      <c r="D3525" s="59">
        <f t="shared" ref="D3525:D3588" si="67">F3525/6800</f>
        <v>0.45</v>
      </c>
      <c r="E3525" s="1">
        <v>1.1115000000000002</v>
      </c>
      <c r="F3525" s="59">
        <v>3060</v>
      </c>
      <c r="G3525" s="617">
        <v>42502</v>
      </c>
      <c r="H3525" s="3" t="s">
        <v>3419</v>
      </c>
      <c r="I3525" s="4"/>
    </row>
    <row r="3526" spans="1:9">
      <c r="A3526" s="6">
        <v>3524</v>
      </c>
      <c r="B3526" s="56" t="s">
        <v>3445</v>
      </c>
      <c r="C3526" s="25" t="str">
        <f>IF(D3526=2,"NO","YES")</f>
        <v>YES</v>
      </c>
      <c r="D3526" s="59">
        <f t="shared" si="67"/>
        <v>0.1</v>
      </c>
      <c r="E3526" s="1">
        <v>0.24700000000000003</v>
      </c>
      <c r="F3526" s="59">
        <v>680</v>
      </c>
      <c r="G3526" s="617">
        <v>42502</v>
      </c>
      <c r="H3526" s="3" t="s">
        <v>3419</v>
      </c>
      <c r="I3526" s="4"/>
    </row>
    <row r="3527" spans="1:9">
      <c r="A3527" s="6">
        <v>3525</v>
      </c>
      <c r="B3527" s="56" t="s">
        <v>3446</v>
      </c>
      <c r="C3527" s="25" t="str">
        <f>IF(D3527=2,"NO","YES")</f>
        <v>YES</v>
      </c>
      <c r="D3527" s="59">
        <f t="shared" si="67"/>
        <v>1.01</v>
      </c>
      <c r="E3527" s="1">
        <v>2.4947000000000004</v>
      </c>
      <c r="F3527" s="59">
        <v>6868</v>
      </c>
      <c r="G3527" s="617">
        <v>42502</v>
      </c>
      <c r="H3527" s="3" t="s">
        <v>3419</v>
      </c>
      <c r="I3527" s="4"/>
    </row>
    <row r="3528" spans="1:9">
      <c r="A3528" s="6">
        <v>3526</v>
      </c>
      <c r="B3528" s="56" t="s">
        <v>3447</v>
      </c>
      <c r="C3528" s="25" t="str">
        <f>IF(D3528=2,"NO","YES")</f>
        <v>YES</v>
      </c>
      <c r="D3528" s="59">
        <f t="shared" si="67"/>
        <v>0.23</v>
      </c>
      <c r="E3528" s="1">
        <v>0.56810000000000005</v>
      </c>
      <c r="F3528" s="59">
        <v>1564</v>
      </c>
      <c r="G3528" s="617">
        <v>42502</v>
      </c>
      <c r="H3528" s="3" t="s">
        <v>3419</v>
      </c>
      <c r="I3528" s="4"/>
    </row>
    <row r="3529" spans="1:9">
      <c r="A3529" s="6">
        <v>3527</v>
      </c>
      <c r="B3529" s="56" t="s">
        <v>3448</v>
      </c>
      <c r="C3529" s="25" t="str">
        <f>IF(D3529=2,"NO","YES")</f>
        <v>YES</v>
      </c>
      <c r="D3529" s="59">
        <f t="shared" si="67"/>
        <v>0.93</v>
      </c>
      <c r="E3529" s="1">
        <v>2.2971000000000004</v>
      </c>
      <c r="F3529" s="59">
        <v>6324</v>
      </c>
      <c r="G3529" s="617">
        <v>42502</v>
      </c>
      <c r="H3529" s="3" t="s">
        <v>3419</v>
      </c>
      <c r="I3529" s="4"/>
    </row>
    <row r="3530" spans="1:9">
      <c r="A3530" s="6">
        <v>3528</v>
      </c>
      <c r="B3530" s="56" t="s">
        <v>3449</v>
      </c>
      <c r="C3530" s="25" t="str">
        <f>IF(D3530=2,"NO","YES")</f>
        <v>YES</v>
      </c>
      <c r="D3530" s="59">
        <f t="shared" si="67"/>
        <v>0.65</v>
      </c>
      <c r="E3530" s="1">
        <v>1.6055000000000001</v>
      </c>
      <c r="F3530" s="59">
        <v>4420</v>
      </c>
      <c r="G3530" s="617">
        <v>42502</v>
      </c>
      <c r="H3530" s="3" t="s">
        <v>3419</v>
      </c>
      <c r="I3530" s="4"/>
    </row>
    <row r="3531" spans="1:9">
      <c r="A3531" s="6">
        <v>3529</v>
      </c>
      <c r="B3531" s="56" t="s">
        <v>3450</v>
      </c>
      <c r="C3531" s="25" t="str">
        <f>IF(D3531=2,"NO","YES")</f>
        <v>YES</v>
      </c>
      <c r="D3531" s="59">
        <f t="shared" si="67"/>
        <v>0.13</v>
      </c>
      <c r="E3531" s="1">
        <v>0.32110000000000005</v>
      </c>
      <c r="F3531" s="59">
        <v>884</v>
      </c>
      <c r="G3531" s="617">
        <v>42502</v>
      </c>
      <c r="H3531" s="3" t="s">
        <v>3419</v>
      </c>
      <c r="I3531" s="4"/>
    </row>
    <row r="3532" spans="1:9">
      <c r="A3532" s="6">
        <v>3530</v>
      </c>
      <c r="B3532" s="56" t="s">
        <v>3451</v>
      </c>
      <c r="C3532" s="25" t="str">
        <f>IF(D3532=2,"NO","YES")</f>
        <v>YES</v>
      </c>
      <c r="D3532" s="59">
        <f t="shared" si="67"/>
        <v>0.61</v>
      </c>
      <c r="E3532" s="1">
        <v>1.5067000000000002</v>
      </c>
      <c r="F3532" s="59">
        <v>4148</v>
      </c>
      <c r="G3532" s="617">
        <v>42502</v>
      </c>
      <c r="H3532" s="3" t="s">
        <v>3419</v>
      </c>
      <c r="I3532" s="4"/>
    </row>
    <row r="3533" spans="1:9">
      <c r="A3533" s="6">
        <v>3531</v>
      </c>
      <c r="B3533" s="56" t="s">
        <v>3452</v>
      </c>
      <c r="C3533" s="25" t="str">
        <f>IF(D3533=2,"NO","YES")</f>
        <v>YES</v>
      </c>
      <c r="D3533" s="59">
        <f t="shared" si="67"/>
        <v>0.19</v>
      </c>
      <c r="E3533" s="1">
        <v>0.46930000000000005</v>
      </c>
      <c r="F3533" s="59">
        <v>1292</v>
      </c>
      <c r="G3533" s="617">
        <v>42502</v>
      </c>
      <c r="H3533" s="3" t="s">
        <v>3419</v>
      </c>
      <c r="I3533" s="4"/>
    </row>
    <row r="3534" spans="1:9">
      <c r="A3534" s="6">
        <v>3532</v>
      </c>
      <c r="B3534" s="56" t="s">
        <v>3453</v>
      </c>
      <c r="C3534" s="25" t="str">
        <f>IF(D3534=2,"NO","YES")</f>
        <v>YES</v>
      </c>
      <c r="D3534" s="59">
        <f t="shared" si="67"/>
        <v>0.38</v>
      </c>
      <c r="E3534" s="1">
        <v>0.9386000000000001</v>
      </c>
      <c r="F3534" s="59">
        <v>2584</v>
      </c>
      <c r="G3534" s="617">
        <v>42502</v>
      </c>
      <c r="H3534" s="3" t="s">
        <v>3419</v>
      </c>
      <c r="I3534" s="4"/>
    </row>
    <row r="3535" spans="1:9">
      <c r="A3535" s="6">
        <v>3533</v>
      </c>
      <c r="B3535" s="56" t="s">
        <v>3454</v>
      </c>
      <c r="C3535" s="25" t="str">
        <f>IF(D3535=2,"NO","YES")</f>
        <v>YES</v>
      </c>
      <c r="D3535" s="59">
        <f t="shared" si="67"/>
        <v>0.38</v>
      </c>
      <c r="E3535" s="1">
        <v>0.9386000000000001</v>
      </c>
      <c r="F3535" s="59">
        <v>2584</v>
      </c>
      <c r="G3535" s="617">
        <v>42502</v>
      </c>
      <c r="H3535" s="3" t="s">
        <v>3419</v>
      </c>
      <c r="I3535" s="4"/>
    </row>
    <row r="3536" spans="1:9">
      <c r="A3536" s="6">
        <v>3534</v>
      </c>
      <c r="B3536" s="56" t="s">
        <v>3455</v>
      </c>
      <c r="C3536" s="25" t="str">
        <f>IF(D3536=2,"NO","YES")</f>
        <v>YES</v>
      </c>
      <c r="D3536" s="59">
        <f t="shared" si="67"/>
        <v>0.93</v>
      </c>
      <c r="E3536" s="1">
        <v>2.2971000000000004</v>
      </c>
      <c r="F3536" s="59">
        <v>6324</v>
      </c>
      <c r="G3536" s="617">
        <v>42502</v>
      </c>
      <c r="H3536" s="3" t="s">
        <v>3419</v>
      </c>
      <c r="I3536" s="4"/>
    </row>
    <row r="3537" spans="1:9">
      <c r="A3537" s="6">
        <v>3535</v>
      </c>
      <c r="B3537" s="56" t="s">
        <v>3456</v>
      </c>
      <c r="C3537" s="25" t="str">
        <f>IF(D3537=2,"NO","YES")</f>
        <v>YES</v>
      </c>
      <c r="D3537" s="59">
        <f t="shared" si="67"/>
        <v>0.49</v>
      </c>
      <c r="E3537" s="1">
        <v>1.2103000000000002</v>
      </c>
      <c r="F3537" s="59">
        <v>3332</v>
      </c>
      <c r="G3537" s="617">
        <v>42502</v>
      </c>
      <c r="H3537" s="3" t="s">
        <v>3419</v>
      </c>
      <c r="I3537" s="4"/>
    </row>
    <row r="3538" spans="1:9">
      <c r="A3538" s="6">
        <v>3536</v>
      </c>
      <c r="B3538" s="56" t="s">
        <v>3457</v>
      </c>
      <c r="C3538" s="25" t="str">
        <f>IF(D3538=2,"NO","YES")</f>
        <v>YES</v>
      </c>
      <c r="D3538" s="59">
        <f t="shared" si="67"/>
        <v>0.28000000000000003</v>
      </c>
      <c r="E3538" s="1">
        <v>0.6916000000000001</v>
      </c>
      <c r="F3538" s="59">
        <v>1904</v>
      </c>
      <c r="G3538" s="617">
        <v>42502</v>
      </c>
      <c r="H3538" s="3" t="s">
        <v>3419</v>
      </c>
      <c r="I3538" s="4"/>
    </row>
    <row r="3539" spans="1:9">
      <c r="A3539" s="6">
        <v>3537</v>
      </c>
      <c r="B3539" s="56" t="s">
        <v>3458</v>
      </c>
      <c r="C3539" s="25" t="str">
        <f>IF(D3539=2,"NO","YES")</f>
        <v>YES</v>
      </c>
      <c r="D3539" s="59">
        <f t="shared" si="67"/>
        <v>0.32</v>
      </c>
      <c r="E3539" s="1">
        <v>0.7904000000000001</v>
      </c>
      <c r="F3539" s="59">
        <v>2176</v>
      </c>
      <c r="G3539" s="617">
        <v>42502</v>
      </c>
      <c r="H3539" s="3" t="s">
        <v>3419</v>
      </c>
      <c r="I3539" s="4"/>
    </row>
    <row r="3540" spans="1:9">
      <c r="A3540" s="6">
        <v>3538</v>
      </c>
      <c r="B3540" s="56" t="s">
        <v>3459</v>
      </c>
      <c r="C3540" s="25" t="str">
        <f>IF(D3540=2,"NO","YES")</f>
        <v>YES</v>
      </c>
      <c r="D3540" s="59">
        <f t="shared" si="67"/>
        <v>7.0000000000000007E-2</v>
      </c>
      <c r="E3540" s="1">
        <v>0.17290000000000003</v>
      </c>
      <c r="F3540" s="59">
        <v>476</v>
      </c>
      <c r="G3540" s="617">
        <v>42502</v>
      </c>
      <c r="H3540" s="3" t="s">
        <v>3419</v>
      </c>
      <c r="I3540" s="4"/>
    </row>
    <row r="3541" spans="1:9">
      <c r="A3541" s="6">
        <v>3539</v>
      </c>
      <c r="B3541" s="56" t="s">
        <v>3460</v>
      </c>
      <c r="C3541" s="25" t="str">
        <f>IF(D3541=2,"NO","YES")</f>
        <v>YES</v>
      </c>
      <c r="D3541" s="59">
        <f t="shared" si="67"/>
        <v>0.67</v>
      </c>
      <c r="E3541" s="1">
        <v>1.6549000000000003</v>
      </c>
      <c r="F3541" s="59">
        <v>4556</v>
      </c>
      <c r="G3541" s="617">
        <v>42502</v>
      </c>
      <c r="H3541" s="3" t="s">
        <v>3419</v>
      </c>
      <c r="I3541" s="4"/>
    </row>
    <row r="3542" spans="1:9">
      <c r="A3542" s="6">
        <v>3540</v>
      </c>
      <c r="B3542" s="56" t="s">
        <v>3461</v>
      </c>
      <c r="C3542" s="25" t="str">
        <f>IF(D3542=2,"NO","YES")</f>
        <v>YES</v>
      </c>
      <c r="D3542" s="59">
        <f t="shared" si="67"/>
        <v>0.28000000000000003</v>
      </c>
      <c r="E3542" s="1">
        <v>0.6916000000000001</v>
      </c>
      <c r="F3542" s="59">
        <v>1904</v>
      </c>
      <c r="G3542" s="617">
        <v>42502</v>
      </c>
      <c r="H3542" s="3" t="s">
        <v>3419</v>
      </c>
      <c r="I3542" s="4"/>
    </row>
    <row r="3543" spans="1:9">
      <c r="A3543" s="6">
        <v>3541</v>
      </c>
      <c r="B3543" s="56" t="s">
        <v>3462</v>
      </c>
      <c r="C3543" s="25" t="str">
        <f>IF(D3543=2,"NO","YES")</f>
        <v>YES</v>
      </c>
      <c r="D3543" s="59">
        <f t="shared" si="67"/>
        <v>0.11</v>
      </c>
      <c r="E3543" s="1">
        <v>0.2717</v>
      </c>
      <c r="F3543" s="59">
        <v>748</v>
      </c>
      <c r="G3543" s="617">
        <v>42502</v>
      </c>
      <c r="H3543" s="3" t="s">
        <v>3419</v>
      </c>
      <c r="I3543" s="4"/>
    </row>
    <row r="3544" spans="1:9">
      <c r="A3544" s="6">
        <v>3542</v>
      </c>
      <c r="B3544" s="56" t="s">
        <v>3463</v>
      </c>
      <c r="C3544" s="25" t="str">
        <f>IF(D3544=2,"NO","YES")</f>
        <v>YES</v>
      </c>
      <c r="D3544" s="59">
        <f t="shared" si="67"/>
        <v>0.28000000000000003</v>
      </c>
      <c r="E3544" s="1">
        <v>0.6916000000000001</v>
      </c>
      <c r="F3544" s="59">
        <v>1904</v>
      </c>
      <c r="G3544" s="617">
        <v>42502</v>
      </c>
      <c r="H3544" s="3" t="s">
        <v>3419</v>
      </c>
      <c r="I3544" s="4"/>
    </row>
    <row r="3545" spans="1:9">
      <c r="A3545" s="6">
        <v>3543</v>
      </c>
      <c r="B3545" s="56" t="s">
        <v>3464</v>
      </c>
      <c r="C3545" s="25" t="str">
        <f>IF(D3545=2,"NO","YES")</f>
        <v>YES</v>
      </c>
      <c r="D3545" s="59">
        <f t="shared" si="67"/>
        <v>0.17</v>
      </c>
      <c r="E3545" s="1">
        <v>0.41990000000000005</v>
      </c>
      <c r="F3545" s="59">
        <v>1156</v>
      </c>
      <c r="G3545" s="617">
        <v>42502</v>
      </c>
      <c r="H3545" s="3" t="s">
        <v>3419</v>
      </c>
      <c r="I3545" s="4"/>
    </row>
    <row r="3546" spans="1:9">
      <c r="A3546" s="6">
        <v>3544</v>
      </c>
      <c r="B3546" s="56" t="s">
        <v>3465</v>
      </c>
      <c r="C3546" s="25" t="str">
        <f>IF(D3546=2,"NO","YES")</f>
        <v>YES</v>
      </c>
      <c r="D3546" s="59">
        <f t="shared" si="67"/>
        <v>0.24</v>
      </c>
      <c r="E3546" s="1">
        <v>0.59279999999999999</v>
      </c>
      <c r="F3546" s="59">
        <v>1632</v>
      </c>
      <c r="G3546" s="617">
        <v>42502</v>
      </c>
      <c r="H3546" s="3" t="s">
        <v>3419</v>
      </c>
      <c r="I3546" s="4"/>
    </row>
    <row r="3547" spans="1:9">
      <c r="A3547" s="6">
        <v>3545</v>
      </c>
      <c r="B3547" s="56" t="s">
        <v>3466</v>
      </c>
      <c r="C3547" s="25" t="str">
        <f>IF(D3547=2,"NO","YES")</f>
        <v>YES</v>
      </c>
      <c r="D3547" s="59">
        <f t="shared" si="67"/>
        <v>0.42</v>
      </c>
      <c r="E3547" s="1">
        <v>1.0374000000000001</v>
      </c>
      <c r="F3547" s="59">
        <v>2856</v>
      </c>
      <c r="G3547" s="617">
        <v>42502</v>
      </c>
      <c r="H3547" s="3" t="s">
        <v>3419</v>
      </c>
      <c r="I3547" s="4"/>
    </row>
    <row r="3548" spans="1:9">
      <c r="A3548" s="6">
        <v>3546</v>
      </c>
      <c r="B3548" s="56" t="s">
        <v>3467</v>
      </c>
      <c r="C3548" s="25" t="str">
        <f>IF(D3548=2,"NO","YES")</f>
        <v>YES</v>
      </c>
      <c r="D3548" s="59">
        <f t="shared" si="67"/>
        <v>0.08</v>
      </c>
      <c r="E3548" s="1">
        <v>0.19760000000000003</v>
      </c>
      <c r="F3548" s="59">
        <v>544</v>
      </c>
      <c r="G3548" s="617">
        <v>42502</v>
      </c>
      <c r="H3548" s="3" t="s">
        <v>3419</v>
      </c>
      <c r="I3548" s="4"/>
    </row>
    <row r="3549" spans="1:9">
      <c r="A3549" s="6">
        <v>3547</v>
      </c>
      <c r="B3549" s="56" t="s">
        <v>3468</v>
      </c>
      <c r="C3549" s="25" t="str">
        <f>IF(D3549=2,"NO","YES")</f>
        <v>YES</v>
      </c>
      <c r="D3549" s="59">
        <f t="shared" si="67"/>
        <v>0.24</v>
      </c>
      <c r="E3549" s="1">
        <v>0.59279999999999999</v>
      </c>
      <c r="F3549" s="59">
        <v>1632</v>
      </c>
      <c r="G3549" s="617">
        <v>42502</v>
      </c>
      <c r="H3549" s="3" t="s">
        <v>3419</v>
      </c>
      <c r="I3549" s="4"/>
    </row>
    <row r="3550" spans="1:9">
      <c r="A3550" s="6">
        <v>3548</v>
      </c>
      <c r="B3550" s="56" t="s">
        <v>3469</v>
      </c>
      <c r="C3550" s="25" t="str">
        <f>IF(D3550=2,"NO","YES")</f>
        <v>YES</v>
      </c>
      <c r="D3550" s="59">
        <f t="shared" si="67"/>
        <v>0.02</v>
      </c>
      <c r="E3550" s="1">
        <v>4.9400000000000006E-2</v>
      </c>
      <c r="F3550" s="59">
        <v>136</v>
      </c>
      <c r="G3550" s="617">
        <v>42502</v>
      </c>
      <c r="H3550" s="3" t="s">
        <v>3419</v>
      </c>
      <c r="I3550" s="4"/>
    </row>
    <row r="3551" spans="1:9">
      <c r="A3551" s="6">
        <v>3549</v>
      </c>
      <c r="B3551" s="56" t="s">
        <v>3470</v>
      </c>
      <c r="C3551" s="25" t="str">
        <f>IF(D3551=2,"NO","YES")</f>
        <v>YES</v>
      </c>
      <c r="D3551" s="59">
        <f t="shared" si="67"/>
        <v>0.83</v>
      </c>
      <c r="E3551" s="1">
        <v>2.0501</v>
      </c>
      <c r="F3551" s="59">
        <v>5644</v>
      </c>
      <c r="G3551" s="617">
        <v>42502</v>
      </c>
      <c r="H3551" s="3" t="s">
        <v>3419</v>
      </c>
      <c r="I3551" s="4"/>
    </row>
    <row r="3552" spans="1:9">
      <c r="A3552" s="6">
        <v>3550</v>
      </c>
      <c r="B3552" s="56" t="s">
        <v>3471</v>
      </c>
      <c r="C3552" s="25" t="str">
        <f>IF(D3552=2,"NO","YES")</f>
        <v>YES</v>
      </c>
      <c r="D3552" s="59">
        <f t="shared" si="67"/>
        <v>0.34</v>
      </c>
      <c r="E3552" s="1">
        <v>0.8398000000000001</v>
      </c>
      <c r="F3552" s="59">
        <v>2312</v>
      </c>
      <c r="G3552" s="617">
        <v>42502</v>
      </c>
      <c r="H3552" s="3" t="s">
        <v>3419</v>
      </c>
      <c r="I3552" s="4"/>
    </row>
    <row r="3553" spans="1:9">
      <c r="A3553" s="6">
        <v>3551</v>
      </c>
      <c r="B3553" s="56" t="s">
        <v>3472</v>
      </c>
      <c r="C3553" s="25" t="str">
        <f>IF(D3553=2,"NO","YES")</f>
        <v>YES</v>
      </c>
      <c r="D3553" s="59">
        <f t="shared" si="67"/>
        <v>0.41</v>
      </c>
      <c r="E3553" s="1">
        <v>1.0126999999999999</v>
      </c>
      <c r="F3553" s="59">
        <v>2788</v>
      </c>
      <c r="G3553" s="617">
        <v>42502</v>
      </c>
      <c r="H3553" s="3" t="s">
        <v>3419</v>
      </c>
      <c r="I3553" s="4"/>
    </row>
    <row r="3554" spans="1:9">
      <c r="A3554" s="6">
        <v>3552</v>
      </c>
      <c r="B3554" s="56" t="s">
        <v>3473</v>
      </c>
      <c r="C3554" s="25" t="str">
        <f>IF(D3554=2,"NO","YES")</f>
        <v>YES</v>
      </c>
      <c r="D3554" s="59">
        <f t="shared" si="67"/>
        <v>0.42</v>
      </c>
      <c r="E3554" s="1">
        <v>1.0374000000000001</v>
      </c>
      <c r="F3554" s="59">
        <v>2856</v>
      </c>
      <c r="G3554" s="617">
        <v>42502</v>
      </c>
      <c r="H3554" s="3" t="s">
        <v>3419</v>
      </c>
      <c r="I3554" s="4"/>
    </row>
    <row r="3555" spans="1:9">
      <c r="A3555" s="6">
        <v>3553</v>
      </c>
      <c r="B3555" s="56" t="s">
        <v>3474</v>
      </c>
      <c r="C3555" s="25" t="str">
        <f>IF(D3555=2,"NO","YES")</f>
        <v>YES</v>
      </c>
      <c r="D3555" s="59">
        <f t="shared" si="67"/>
        <v>0.67</v>
      </c>
      <c r="E3555" s="1">
        <v>1.6549000000000003</v>
      </c>
      <c r="F3555" s="59">
        <v>4556</v>
      </c>
      <c r="G3555" s="617">
        <v>42502</v>
      </c>
      <c r="H3555" s="3" t="s">
        <v>3419</v>
      </c>
      <c r="I3555" s="4"/>
    </row>
    <row r="3556" spans="1:9">
      <c r="A3556" s="6">
        <v>3554</v>
      </c>
      <c r="B3556" s="56" t="s">
        <v>3475</v>
      </c>
      <c r="C3556" s="25" t="str">
        <f>IF(D3556=2,"NO","YES")</f>
        <v>YES</v>
      </c>
      <c r="D3556" s="59">
        <f t="shared" si="67"/>
        <v>0.42</v>
      </c>
      <c r="E3556" s="1">
        <v>1.0374000000000001</v>
      </c>
      <c r="F3556" s="59">
        <v>2856</v>
      </c>
      <c r="G3556" s="617">
        <v>42502</v>
      </c>
      <c r="H3556" s="3" t="s">
        <v>3419</v>
      </c>
      <c r="I3556" s="4"/>
    </row>
    <row r="3557" spans="1:9">
      <c r="A3557" s="6">
        <v>3555</v>
      </c>
      <c r="B3557" s="56" t="s">
        <v>3476</v>
      </c>
      <c r="C3557" s="25" t="str">
        <f>IF(D3557=2,"NO","YES")</f>
        <v>YES</v>
      </c>
      <c r="D3557" s="59">
        <f t="shared" si="67"/>
        <v>1.01</v>
      </c>
      <c r="E3557" s="1">
        <v>2.4947000000000004</v>
      </c>
      <c r="F3557" s="59">
        <v>6868</v>
      </c>
      <c r="G3557" s="617">
        <v>42502</v>
      </c>
      <c r="H3557" s="3" t="s">
        <v>3419</v>
      </c>
      <c r="I3557" s="4"/>
    </row>
    <row r="3558" spans="1:9">
      <c r="A3558" s="6">
        <v>3556</v>
      </c>
      <c r="B3558" s="56" t="s">
        <v>3477</v>
      </c>
      <c r="C3558" s="25" t="str">
        <f>IF(D3558=2,"NO","YES")</f>
        <v>YES</v>
      </c>
      <c r="D3558" s="59">
        <f t="shared" si="67"/>
        <v>0.34</v>
      </c>
      <c r="E3558" s="1">
        <v>0.8398000000000001</v>
      </c>
      <c r="F3558" s="59">
        <v>2312</v>
      </c>
      <c r="G3558" s="617">
        <v>42502</v>
      </c>
      <c r="H3558" s="3" t="s">
        <v>3419</v>
      </c>
      <c r="I3558" s="4"/>
    </row>
    <row r="3559" spans="1:9">
      <c r="A3559" s="6">
        <v>3557</v>
      </c>
      <c r="B3559" s="56" t="s">
        <v>3478</v>
      </c>
      <c r="C3559" s="25" t="str">
        <f>IF(D3559=2,"NO","YES")</f>
        <v>YES</v>
      </c>
      <c r="D3559" s="59">
        <f t="shared" si="67"/>
        <v>0.95</v>
      </c>
      <c r="E3559" s="1">
        <v>2.3465000000000003</v>
      </c>
      <c r="F3559" s="59">
        <v>6460</v>
      </c>
      <c r="G3559" s="617">
        <v>42502</v>
      </c>
      <c r="H3559" s="3" t="s">
        <v>3419</v>
      </c>
      <c r="I3559" s="4"/>
    </row>
    <row r="3560" spans="1:9">
      <c r="A3560" s="6">
        <v>3558</v>
      </c>
      <c r="B3560" s="56" t="s">
        <v>3479</v>
      </c>
      <c r="C3560" s="25" t="str">
        <f>IF(D3560=2,"NO","YES")</f>
        <v>YES</v>
      </c>
      <c r="D3560" s="59">
        <f t="shared" si="67"/>
        <v>0.19</v>
      </c>
      <c r="E3560" s="1">
        <v>0.46930000000000005</v>
      </c>
      <c r="F3560" s="59">
        <v>1292</v>
      </c>
      <c r="G3560" s="617">
        <v>42502</v>
      </c>
      <c r="H3560" s="3" t="s">
        <v>3419</v>
      </c>
      <c r="I3560" s="4"/>
    </row>
    <row r="3561" spans="1:9">
      <c r="A3561" s="6">
        <v>3559</v>
      </c>
      <c r="B3561" s="56" t="s">
        <v>3480</v>
      </c>
      <c r="C3561" s="25" t="str">
        <f>IF(D3561=2,"NO","YES")</f>
        <v>YES</v>
      </c>
      <c r="D3561" s="59">
        <f t="shared" si="67"/>
        <v>0.26</v>
      </c>
      <c r="E3561" s="1">
        <v>0.6422000000000001</v>
      </c>
      <c r="F3561" s="59">
        <v>1768</v>
      </c>
      <c r="G3561" s="617">
        <v>42502</v>
      </c>
      <c r="H3561" s="3" t="s">
        <v>3419</v>
      </c>
      <c r="I3561" s="4"/>
    </row>
    <row r="3562" spans="1:9">
      <c r="A3562" s="6">
        <v>3560</v>
      </c>
      <c r="B3562" s="56" t="s">
        <v>3481</v>
      </c>
      <c r="C3562" s="25" t="str">
        <f>IF(D3562=2,"NO","YES")</f>
        <v>YES</v>
      </c>
      <c r="D3562" s="59">
        <f t="shared" si="67"/>
        <v>0.71</v>
      </c>
      <c r="E3562" s="1">
        <v>1.7537</v>
      </c>
      <c r="F3562" s="59">
        <v>4828</v>
      </c>
      <c r="G3562" s="617">
        <v>42502</v>
      </c>
      <c r="H3562" s="3" t="s">
        <v>3419</v>
      </c>
      <c r="I3562" s="4"/>
    </row>
    <row r="3563" spans="1:9">
      <c r="A3563" s="6">
        <v>3561</v>
      </c>
      <c r="B3563" s="56" t="s">
        <v>3482</v>
      </c>
      <c r="C3563" s="25" t="str">
        <f>IF(D3563=2,"NO","YES")</f>
        <v>YES</v>
      </c>
      <c r="D3563" s="59">
        <f t="shared" si="67"/>
        <v>1.92</v>
      </c>
      <c r="E3563" s="1">
        <v>4.7423999999999999</v>
      </c>
      <c r="F3563" s="59">
        <v>13056</v>
      </c>
      <c r="G3563" s="617">
        <v>42502</v>
      </c>
      <c r="H3563" s="3" t="s">
        <v>3419</v>
      </c>
      <c r="I3563" s="4"/>
    </row>
    <row r="3564" spans="1:9">
      <c r="A3564" s="6">
        <v>3562</v>
      </c>
      <c r="B3564" s="56" t="s">
        <v>3483</v>
      </c>
      <c r="C3564" s="25" t="str">
        <f>IF(D3564=2,"NO","YES")</f>
        <v>YES</v>
      </c>
      <c r="D3564" s="59">
        <f t="shared" si="67"/>
        <v>0.3</v>
      </c>
      <c r="E3564" s="1">
        <v>0.74099999999999999</v>
      </c>
      <c r="F3564" s="59">
        <v>2040</v>
      </c>
      <c r="G3564" s="617">
        <v>42502</v>
      </c>
      <c r="H3564" s="3" t="s">
        <v>3419</v>
      </c>
      <c r="I3564" s="4"/>
    </row>
    <row r="3565" spans="1:9">
      <c r="A3565" s="6">
        <v>3563</v>
      </c>
      <c r="B3565" s="56" t="s">
        <v>3484</v>
      </c>
      <c r="C3565" s="25" t="str">
        <f>IF(D3565=2,"NO","YES")</f>
        <v>YES</v>
      </c>
      <c r="D3565" s="59">
        <f t="shared" si="67"/>
        <v>0.75</v>
      </c>
      <c r="E3565" s="1">
        <v>1.8525</v>
      </c>
      <c r="F3565" s="59">
        <v>5100</v>
      </c>
      <c r="G3565" s="617">
        <v>42502</v>
      </c>
      <c r="H3565" s="3" t="s">
        <v>3419</v>
      </c>
      <c r="I3565" s="4"/>
    </row>
    <row r="3566" spans="1:9">
      <c r="A3566" s="6">
        <v>3564</v>
      </c>
      <c r="B3566" s="56" t="s">
        <v>3485</v>
      </c>
      <c r="C3566" s="25" t="str">
        <f>IF(D3566=2,"NO","YES")</f>
        <v>YES</v>
      </c>
      <c r="D3566" s="59">
        <f t="shared" si="67"/>
        <v>0.42</v>
      </c>
      <c r="E3566" s="1">
        <v>1.0374000000000001</v>
      </c>
      <c r="F3566" s="59">
        <v>2856</v>
      </c>
      <c r="G3566" s="617">
        <v>42502</v>
      </c>
      <c r="H3566" s="3" t="s">
        <v>3419</v>
      </c>
      <c r="I3566" s="4"/>
    </row>
    <row r="3567" spans="1:9">
      <c r="A3567" s="6">
        <v>3565</v>
      </c>
      <c r="B3567" s="56" t="s">
        <v>3486</v>
      </c>
      <c r="C3567" s="25" t="str">
        <f>IF(D3567=2,"NO","YES")</f>
        <v>YES</v>
      </c>
      <c r="D3567" s="59">
        <f t="shared" si="67"/>
        <v>0.09</v>
      </c>
      <c r="E3567" s="1">
        <v>0.2223</v>
      </c>
      <c r="F3567" s="59">
        <v>612</v>
      </c>
      <c r="G3567" s="617">
        <v>42502</v>
      </c>
      <c r="H3567" s="3" t="s">
        <v>3419</v>
      </c>
      <c r="I3567" s="4"/>
    </row>
    <row r="3568" spans="1:9">
      <c r="A3568" s="6">
        <v>3566</v>
      </c>
      <c r="B3568" s="56" t="s">
        <v>3487</v>
      </c>
      <c r="C3568" s="25" t="str">
        <f>IF(D3568=2,"NO","YES")</f>
        <v>YES</v>
      </c>
      <c r="D3568" s="59">
        <f t="shared" si="67"/>
        <v>0.79</v>
      </c>
      <c r="E3568" s="1">
        <v>1.9513000000000003</v>
      </c>
      <c r="F3568" s="59">
        <v>5372</v>
      </c>
      <c r="G3568" s="617">
        <v>42502</v>
      </c>
      <c r="H3568" s="3" t="s">
        <v>3419</v>
      </c>
      <c r="I3568" s="4"/>
    </row>
    <row r="3569" spans="1:9">
      <c r="A3569" s="6">
        <v>3567</v>
      </c>
      <c r="B3569" s="56" t="s">
        <v>3488</v>
      </c>
      <c r="C3569" s="25" t="str">
        <f>IF(D3569=2,"NO","YES")</f>
        <v>YES</v>
      </c>
      <c r="D3569" s="59">
        <f t="shared" si="67"/>
        <v>0.49</v>
      </c>
      <c r="E3569" s="1">
        <v>1.2103000000000002</v>
      </c>
      <c r="F3569" s="59">
        <v>3332</v>
      </c>
      <c r="G3569" s="617">
        <v>42502</v>
      </c>
      <c r="H3569" s="3" t="s">
        <v>3419</v>
      </c>
      <c r="I3569" s="4"/>
    </row>
    <row r="3570" spans="1:9">
      <c r="A3570" s="6">
        <v>3568</v>
      </c>
      <c r="B3570" s="56" t="s">
        <v>3489</v>
      </c>
      <c r="C3570" s="25" t="str">
        <f>IF(D3570=2,"NO","YES")</f>
        <v>YES</v>
      </c>
      <c r="D3570" s="59">
        <f t="shared" si="67"/>
        <v>0.16</v>
      </c>
      <c r="E3570" s="1">
        <v>0.39520000000000005</v>
      </c>
      <c r="F3570" s="59">
        <v>1088</v>
      </c>
      <c r="G3570" s="617">
        <v>42502</v>
      </c>
      <c r="H3570" s="3" t="s">
        <v>3419</v>
      </c>
      <c r="I3570" s="4"/>
    </row>
    <row r="3571" spans="1:9">
      <c r="A3571" s="6">
        <v>3569</v>
      </c>
      <c r="B3571" s="56" t="s">
        <v>3490</v>
      </c>
      <c r="C3571" s="25" t="str">
        <f>IF(D3571=2,"NO","YES")</f>
        <v>YES</v>
      </c>
      <c r="D3571" s="59">
        <f t="shared" si="67"/>
        <v>0.04</v>
      </c>
      <c r="E3571" s="1">
        <v>9.8800000000000013E-2</v>
      </c>
      <c r="F3571" s="59">
        <v>272</v>
      </c>
      <c r="G3571" s="617">
        <v>42502</v>
      </c>
      <c r="H3571" s="3" t="s">
        <v>3419</v>
      </c>
      <c r="I3571" s="4"/>
    </row>
    <row r="3572" spans="1:9">
      <c r="A3572" s="6">
        <v>3570</v>
      </c>
      <c r="B3572" s="56" t="s">
        <v>3491</v>
      </c>
      <c r="C3572" s="25" t="str">
        <f>IF(D3572=2,"NO","YES")</f>
        <v>YES</v>
      </c>
      <c r="D3572" s="59">
        <f t="shared" si="67"/>
        <v>0.34</v>
      </c>
      <c r="E3572" s="1">
        <v>0.8398000000000001</v>
      </c>
      <c r="F3572" s="59">
        <v>2312</v>
      </c>
      <c r="G3572" s="617">
        <v>42502</v>
      </c>
      <c r="H3572" s="3" t="s">
        <v>3419</v>
      </c>
      <c r="I3572" s="4"/>
    </row>
    <row r="3573" spans="1:9">
      <c r="A3573" s="6">
        <v>3571</v>
      </c>
      <c r="B3573" s="56" t="s">
        <v>3390</v>
      </c>
      <c r="C3573" s="25" t="str">
        <f>IF(D3573=2,"NO","YES")</f>
        <v>YES</v>
      </c>
      <c r="D3573" s="59">
        <f t="shared" si="67"/>
        <v>0.34</v>
      </c>
      <c r="E3573" s="1">
        <v>0.8398000000000001</v>
      </c>
      <c r="F3573" s="59">
        <v>2312</v>
      </c>
      <c r="G3573" s="617">
        <v>42502</v>
      </c>
      <c r="H3573" s="3" t="s">
        <v>3419</v>
      </c>
      <c r="I3573" s="4"/>
    </row>
    <row r="3574" spans="1:9">
      <c r="A3574" s="6">
        <v>3572</v>
      </c>
      <c r="B3574" s="56" t="s">
        <v>3492</v>
      </c>
      <c r="C3574" s="25" t="str">
        <f>IF(D3574=2,"NO","YES")</f>
        <v>YES</v>
      </c>
      <c r="D3574" s="59">
        <f t="shared" si="67"/>
        <v>0.91</v>
      </c>
      <c r="E3574" s="1">
        <v>2.2477000000000005</v>
      </c>
      <c r="F3574" s="59">
        <v>6188</v>
      </c>
      <c r="G3574" s="617">
        <v>42502</v>
      </c>
      <c r="H3574" s="3" t="s">
        <v>3419</v>
      </c>
      <c r="I3574" s="4"/>
    </row>
    <row r="3575" spans="1:9">
      <c r="A3575" s="6">
        <v>3573</v>
      </c>
      <c r="B3575" s="56" t="s">
        <v>3493</v>
      </c>
      <c r="C3575" s="25" t="str">
        <f>IF(D3575=2,"NO","YES")</f>
        <v>YES</v>
      </c>
      <c r="D3575" s="59">
        <f t="shared" si="67"/>
        <v>0.28000000000000003</v>
      </c>
      <c r="E3575" s="1">
        <v>0.6916000000000001</v>
      </c>
      <c r="F3575" s="59">
        <v>1904</v>
      </c>
      <c r="G3575" s="617">
        <v>42502</v>
      </c>
      <c r="H3575" s="3" t="s">
        <v>3419</v>
      </c>
      <c r="I3575" s="4"/>
    </row>
    <row r="3576" spans="1:9">
      <c r="A3576" s="6">
        <v>3574</v>
      </c>
      <c r="B3576" s="56" t="s">
        <v>3494</v>
      </c>
      <c r="C3576" s="25" t="str">
        <f>IF(D3576=2,"NO","YES")</f>
        <v>YES</v>
      </c>
      <c r="D3576" s="59">
        <f t="shared" si="67"/>
        <v>0.19</v>
      </c>
      <c r="E3576" s="1">
        <v>0.46930000000000005</v>
      </c>
      <c r="F3576" s="59">
        <v>1292</v>
      </c>
      <c r="G3576" s="617">
        <v>42502</v>
      </c>
      <c r="H3576" s="3" t="s">
        <v>3419</v>
      </c>
      <c r="I3576" s="4"/>
    </row>
    <row r="3577" spans="1:9">
      <c r="A3577" s="6">
        <v>3575</v>
      </c>
      <c r="B3577" s="56" t="s">
        <v>3495</v>
      </c>
      <c r="C3577" s="25" t="str">
        <f>IF(D3577=2,"NO","YES")</f>
        <v>YES</v>
      </c>
      <c r="D3577" s="59">
        <f t="shared" si="67"/>
        <v>0.17</v>
      </c>
      <c r="E3577" s="1">
        <v>0.41990000000000005</v>
      </c>
      <c r="F3577" s="59">
        <v>1156</v>
      </c>
      <c r="G3577" s="617">
        <v>42502</v>
      </c>
      <c r="H3577" s="3" t="s">
        <v>3419</v>
      </c>
      <c r="I3577" s="4"/>
    </row>
    <row r="3578" spans="1:9">
      <c r="A3578" s="6">
        <v>3576</v>
      </c>
      <c r="B3578" s="56" t="s">
        <v>3496</v>
      </c>
      <c r="C3578" s="25" t="str">
        <f>IF(D3578=2,"NO","YES")</f>
        <v>YES</v>
      </c>
      <c r="D3578" s="59">
        <f t="shared" si="67"/>
        <v>0.26</v>
      </c>
      <c r="E3578" s="1">
        <v>0.6422000000000001</v>
      </c>
      <c r="F3578" s="59">
        <v>1768</v>
      </c>
      <c r="G3578" s="617">
        <v>42502</v>
      </c>
      <c r="H3578" s="3" t="s">
        <v>3419</v>
      </c>
      <c r="I3578" s="4"/>
    </row>
    <row r="3579" spans="1:9">
      <c r="A3579" s="6">
        <v>3577</v>
      </c>
      <c r="B3579" s="56" t="s">
        <v>3497</v>
      </c>
      <c r="C3579" s="25" t="str">
        <f>IF(D3579=2,"NO","YES")</f>
        <v>YES</v>
      </c>
      <c r="D3579" s="59">
        <f t="shared" si="67"/>
        <v>0.53</v>
      </c>
      <c r="E3579" s="1">
        <v>1.3091000000000002</v>
      </c>
      <c r="F3579" s="59">
        <v>3604</v>
      </c>
      <c r="G3579" s="617">
        <v>42502</v>
      </c>
      <c r="H3579" s="3" t="s">
        <v>3419</v>
      </c>
      <c r="I3579" s="4"/>
    </row>
    <row r="3580" spans="1:9">
      <c r="A3580" s="6">
        <v>3578</v>
      </c>
      <c r="B3580" s="56" t="s">
        <v>3498</v>
      </c>
      <c r="C3580" s="25" t="str">
        <f>IF(D3580=2,"NO","YES")</f>
        <v>YES</v>
      </c>
      <c r="D3580" s="59">
        <f t="shared" si="67"/>
        <v>0.32</v>
      </c>
      <c r="E3580" s="1">
        <v>0.7904000000000001</v>
      </c>
      <c r="F3580" s="59">
        <v>2176</v>
      </c>
      <c r="G3580" s="617">
        <v>42502</v>
      </c>
      <c r="H3580" s="3" t="s">
        <v>3419</v>
      </c>
      <c r="I3580" s="4"/>
    </row>
    <row r="3581" spans="1:9">
      <c r="A3581" s="6">
        <v>3579</v>
      </c>
      <c r="B3581" s="56" t="s">
        <v>3499</v>
      </c>
      <c r="C3581" s="25" t="str">
        <f>IF(D3581=2,"NO","YES")</f>
        <v>YES</v>
      </c>
      <c r="D3581" s="59">
        <f t="shared" si="67"/>
        <v>0.95</v>
      </c>
      <c r="E3581" s="1">
        <v>2.3465000000000003</v>
      </c>
      <c r="F3581" s="59">
        <v>6460</v>
      </c>
      <c r="G3581" s="617">
        <v>42502</v>
      </c>
      <c r="H3581" s="3" t="s">
        <v>3419</v>
      </c>
      <c r="I3581" s="4"/>
    </row>
    <row r="3582" spans="1:9">
      <c r="A3582" s="6">
        <v>3580</v>
      </c>
      <c r="B3582" s="56" t="s">
        <v>3500</v>
      </c>
      <c r="C3582" s="25" t="str">
        <f>IF(D3582=2,"NO","YES")</f>
        <v>YES</v>
      </c>
      <c r="D3582" s="59">
        <f t="shared" si="67"/>
        <v>0.28000000000000003</v>
      </c>
      <c r="E3582" s="1">
        <v>0.6916000000000001</v>
      </c>
      <c r="F3582" s="59">
        <v>1904</v>
      </c>
      <c r="G3582" s="617">
        <v>42502</v>
      </c>
      <c r="H3582" s="3" t="s">
        <v>3419</v>
      </c>
      <c r="I3582" s="4"/>
    </row>
    <row r="3583" spans="1:9">
      <c r="A3583" s="6">
        <v>3581</v>
      </c>
      <c r="B3583" s="56" t="s">
        <v>3396</v>
      </c>
      <c r="C3583" s="25" t="str">
        <f>IF(D3583=2,"NO","YES")</f>
        <v>YES</v>
      </c>
      <c r="D3583" s="59">
        <f t="shared" si="67"/>
        <v>0.42</v>
      </c>
      <c r="E3583" s="1">
        <v>1.0374000000000001</v>
      </c>
      <c r="F3583" s="59">
        <v>2856</v>
      </c>
      <c r="G3583" s="617">
        <v>42502</v>
      </c>
      <c r="H3583" s="3" t="s">
        <v>3419</v>
      </c>
      <c r="I3583" s="4"/>
    </row>
    <row r="3584" spans="1:9">
      <c r="A3584" s="6">
        <v>3582</v>
      </c>
      <c r="B3584" s="56" t="s">
        <v>3501</v>
      </c>
      <c r="C3584" s="25" t="str">
        <f>IF(D3584=2,"NO","YES")</f>
        <v>YES</v>
      </c>
      <c r="D3584" s="59">
        <f t="shared" si="67"/>
        <v>0.19</v>
      </c>
      <c r="E3584" s="1">
        <v>0.46930000000000005</v>
      </c>
      <c r="F3584" s="59">
        <v>1292</v>
      </c>
      <c r="G3584" s="617">
        <v>42502</v>
      </c>
      <c r="H3584" s="3" t="s">
        <v>3419</v>
      </c>
      <c r="I3584" s="4"/>
    </row>
    <row r="3585" spans="1:9">
      <c r="A3585" s="6">
        <v>3583</v>
      </c>
      <c r="B3585" s="56" t="s">
        <v>3502</v>
      </c>
      <c r="C3585" s="25" t="str">
        <f>IF(D3585=2,"NO","YES")</f>
        <v>YES</v>
      </c>
      <c r="D3585" s="59">
        <f t="shared" si="67"/>
        <v>0.47</v>
      </c>
      <c r="E3585" s="1">
        <v>1.1609</v>
      </c>
      <c r="F3585" s="59">
        <v>3196</v>
      </c>
      <c r="G3585" s="617">
        <v>42502</v>
      </c>
      <c r="H3585" s="3" t="s">
        <v>3419</v>
      </c>
      <c r="I3585" s="4"/>
    </row>
    <row r="3586" spans="1:9">
      <c r="A3586" s="6">
        <v>3584</v>
      </c>
      <c r="B3586" s="56" t="s">
        <v>3503</v>
      </c>
      <c r="C3586" s="25" t="str">
        <f>IF(D3586=2,"NO","YES")</f>
        <v>YES</v>
      </c>
      <c r="D3586" s="59">
        <f t="shared" si="67"/>
        <v>0.42</v>
      </c>
      <c r="E3586" s="1">
        <v>1.0374000000000001</v>
      </c>
      <c r="F3586" s="59">
        <v>2856</v>
      </c>
      <c r="G3586" s="617">
        <v>42502</v>
      </c>
      <c r="H3586" s="3" t="s">
        <v>3419</v>
      </c>
      <c r="I3586" s="4"/>
    </row>
    <row r="3587" spans="1:9">
      <c r="A3587" s="6">
        <v>3585</v>
      </c>
      <c r="B3587" s="56" t="s">
        <v>3504</v>
      </c>
      <c r="C3587" s="25" t="str">
        <f>IF(D3587=2,"NO","YES")</f>
        <v>YES</v>
      </c>
      <c r="D3587" s="59">
        <f t="shared" si="67"/>
        <v>0.47</v>
      </c>
      <c r="E3587" s="1">
        <v>1.1609</v>
      </c>
      <c r="F3587" s="59">
        <v>3196</v>
      </c>
      <c r="G3587" s="617">
        <v>42502</v>
      </c>
      <c r="H3587" s="3" t="s">
        <v>3419</v>
      </c>
      <c r="I3587" s="4"/>
    </row>
    <row r="3588" spans="1:9">
      <c r="A3588" s="6">
        <v>3586</v>
      </c>
      <c r="B3588" s="56" t="s">
        <v>3505</v>
      </c>
      <c r="C3588" s="25" t="str">
        <f>IF(D3588=2,"NO","YES")</f>
        <v>YES</v>
      </c>
      <c r="D3588" s="59">
        <f t="shared" si="67"/>
        <v>0.83</v>
      </c>
      <c r="E3588" s="1">
        <v>2.0501</v>
      </c>
      <c r="F3588" s="59">
        <v>5644</v>
      </c>
      <c r="G3588" s="617">
        <v>42502</v>
      </c>
      <c r="H3588" s="3" t="s">
        <v>3419</v>
      </c>
      <c r="I3588" s="4"/>
    </row>
    <row r="3589" spans="1:9">
      <c r="A3589" s="6">
        <v>3587</v>
      </c>
      <c r="B3589" s="56" t="s">
        <v>3506</v>
      </c>
      <c r="C3589" s="25" t="str">
        <f>IF(D3589=2,"NO","YES")</f>
        <v>YES</v>
      </c>
      <c r="D3589" s="59">
        <f t="shared" ref="D3589:D3652" si="68">F3589/6800</f>
        <v>0.59</v>
      </c>
      <c r="E3589" s="1">
        <v>1.4573</v>
      </c>
      <c r="F3589" s="59">
        <v>4012</v>
      </c>
      <c r="G3589" s="617">
        <v>42502</v>
      </c>
      <c r="H3589" s="3" t="s">
        <v>3419</v>
      </c>
      <c r="I3589" s="4"/>
    </row>
    <row r="3590" spans="1:9">
      <c r="A3590" s="6">
        <v>3588</v>
      </c>
      <c r="B3590" s="56" t="s">
        <v>3507</v>
      </c>
      <c r="C3590" s="25" t="str">
        <f>IF(D3590=2,"NO","YES")</f>
        <v>YES</v>
      </c>
      <c r="D3590" s="59">
        <f t="shared" si="68"/>
        <v>0.93</v>
      </c>
      <c r="E3590" s="1">
        <v>2.2971000000000004</v>
      </c>
      <c r="F3590" s="59">
        <v>6324</v>
      </c>
      <c r="G3590" s="617">
        <v>42502</v>
      </c>
      <c r="H3590" s="3" t="s">
        <v>3419</v>
      </c>
      <c r="I3590" s="4"/>
    </row>
    <row r="3591" spans="1:9">
      <c r="A3591" s="6">
        <v>3589</v>
      </c>
      <c r="B3591" s="56" t="s">
        <v>3508</v>
      </c>
      <c r="C3591" s="25" t="str">
        <f>IF(D3591=2,"NO","YES")</f>
        <v>YES</v>
      </c>
      <c r="D3591" s="59">
        <f t="shared" si="68"/>
        <v>0.36</v>
      </c>
      <c r="E3591" s="1">
        <v>0.88919999999999999</v>
      </c>
      <c r="F3591" s="59">
        <v>2448</v>
      </c>
      <c r="G3591" s="617">
        <v>42502</v>
      </c>
      <c r="H3591" s="3" t="s">
        <v>3419</v>
      </c>
      <c r="I3591" s="4"/>
    </row>
    <row r="3592" spans="1:9">
      <c r="A3592" s="6">
        <v>3590</v>
      </c>
      <c r="B3592" s="56" t="s">
        <v>3509</v>
      </c>
      <c r="C3592" s="25" t="str">
        <f>IF(D3592=2,"NO","YES")</f>
        <v>YES</v>
      </c>
      <c r="D3592" s="59">
        <f t="shared" si="68"/>
        <v>1.42</v>
      </c>
      <c r="E3592" s="1">
        <v>3.5074000000000001</v>
      </c>
      <c r="F3592" s="59">
        <v>9656</v>
      </c>
      <c r="G3592" s="617">
        <v>42502</v>
      </c>
      <c r="H3592" s="3" t="s">
        <v>3419</v>
      </c>
      <c r="I3592" s="4"/>
    </row>
    <row r="3593" spans="1:9">
      <c r="A3593" s="6">
        <v>3591</v>
      </c>
      <c r="B3593" s="56" t="s">
        <v>3510</v>
      </c>
      <c r="C3593" s="25" t="str">
        <f>IF(D3593=2,"NO","YES")</f>
        <v>YES</v>
      </c>
      <c r="D3593" s="59">
        <f t="shared" si="68"/>
        <v>0.04</v>
      </c>
      <c r="E3593" s="1">
        <v>9.8800000000000013E-2</v>
      </c>
      <c r="F3593" s="59">
        <v>272</v>
      </c>
      <c r="G3593" s="617">
        <v>42502</v>
      </c>
      <c r="H3593" s="3" t="s">
        <v>3419</v>
      </c>
      <c r="I3593" s="4"/>
    </row>
    <row r="3594" spans="1:9">
      <c r="A3594" s="6">
        <v>3592</v>
      </c>
      <c r="B3594" s="56" t="s">
        <v>3511</v>
      </c>
      <c r="C3594" s="25" t="str">
        <f>IF(D3594=2,"NO","YES")</f>
        <v>YES</v>
      </c>
      <c r="D3594" s="59">
        <f t="shared" si="68"/>
        <v>0.26</v>
      </c>
      <c r="E3594" s="1">
        <v>0.6422000000000001</v>
      </c>
      <c r="F3594" s="59">
        <v>1768</v>
      </c>
      <c r="G3594" s="617">
        <v>42502</v>
      </c>
      <c r="H3594" s="3" t="s">
        <v>3419</v>
      </c>
      <c r="I3594" s="4"/>
    </row>
    <row r="3595" spans="1:9">
      <c r="A3595" s="6">
        <v>3593</v>
      </c>
      <c r="B3595" s="56" t="s">
        <v>3512</v>
      </c>
      <c r="C3595" s="25" t="str">
        <f>IF(D3595=2,"NO","YES")</f>
        <v>YES</v>
      </c>
      <c r="D3595" s="59">
        <f t="shared" si="68"/>
        <v>0.42</v>
      </c>
      <c r="E3595" s="1">
        <v>1.0374000000000001</v>
      </c>
      <c r="F3595" s="59">
        <v>2856</v>
      </c>
      <c r="G3595" s="617">
        <v>42502</v>
      </c>
      <c r="H3595" s="3" t="s">
        <v>3419</v>
      </c>
      <c r="I3595" s="4"/>
    </row>
    <row r="3596" spans="1:9">
      <c r="A3596" s="6">
        <v>3594</v>
      </c>
      <c r="B3596" s="56" t="s">
        <v>3513</v>
      </c>
      <c r="C3596" s="25" t="str">
        <f>IF(D3596=2,"NO","YES")</f>
        <v>YES</v>
      </c>
      <c r="D3596" s="59">
        <f t="shared" si="68"/>
        <v>0.1</v>
      </c>
      <c r="E3596" s="1">
        <v>0.24700000000000003</v>
      </c>
      <c r="F3596" s="59">
        <v>680</v>
      </c>
      <c r="G3596" s="617">
        <v>42502</v>
      </c>
      <c r="H3596" s="3" t="s">
        <v>3419</v>
      </c>
      <c r="I3596" s="4"/>
    </row>
    <row r="3597" spans="1:9">
      <c r="A3597" s="6">
        <v>3595</v>
      </c>
      <c r="B3597" s="56" t="s">
        <v>3514</v>
      </c>
      <c r="C3597" s="25" t="str">
        <f>IF(D3597=2,"NO","YES")</f>
        <v>YES</v>
      </c>
      <c r="D3597" s="59">
        <f t="shared" si="68"/>
        <v>0.1</v>
      </c>
      <c r="E3597" s="1">
        <v>0.24700000000000003</v>
      </c>
      <c r="F3597" s="59">
        <v>680</v>
      </c>
      <c r="G3597" s="617">
        <v>42502</v>
      </c>
      <c r="H3597" s="3" t="s">
        <v>3419</v>
      </c>
      <c r="I3597" s="4"/>
    </row>
    <row r="3598" spans="1:9">
      <c r="A3598" s="6">
        <v>3596</v>
      </c>
      <c r="B3598" s="56" t="s">
        <v>3514</v>
      </c>
      <c r="C3598" s="25" t="str">
        <f>IF(D3598=2,"NO","YES")</f>
        <v>YES</v>
      </c>
      <c r="D3598" s="59">
        <f t="shared" si="68"/>
        <v>0.11</v>
      </c>
      <c r="E3598" s="1">
        <v>0.2717</v>
      </c>
      <c r="F3598" s="59">
        <v>748</v>
      </c>
      <c r="G3598" s="617">
        <v>42502</v>
      </c>
      <c r="H3598" s="3" t="s">
        <v>3419</v>
      </c>
      <c r="I3598" s="4"/>
    </row>
    <row r="3599" spans="1:9">
      <c r="A3599" s="6">
        <v>3597</v>
      </c>
      <c r="B3599" s="56" t="s">
        <v>3515</v>
      </c>
      <c r="C3599" s="25" t="str">
        <f>IF(D3599=2,"NO","YES")</f>
        <v>YES</v>
      </c>
      <c r="D3599" s="59">
        <f t="shared" si="68"/>
        <v>0.53</v>
      </c>
      <c r="E3599" s="1">
        <v>1.3091000000000002</v>
      </c>
      <c r="F3599" s="59">
        <v>3604</v>
      </c>
      <c r="G3599" s="617">
        <v>42502</v>
      </c>
      <c r="H3599" s="3" t="s">
        <v>3419</v>
      </c>
      <c r="I3599" s="4"/>
    </row>
    <row r="3600" spans="1:9">
      <c r="A3600" s="6">
        <v>3598</v>
      </c>
      <c r="B3600" s="56" t="s">
        <v>3516</v>
      </c>
      <c r="C3600" s="25" t="str">
        <f>IF(D3600=2,"NO","YES")</f>
        <v>YES</v>
      </c>
      <c r="D3600" s="59">
        <f t="shared" si="68"/>
        <v>0.45</v>
      </c>
      <c r="E3600" s="1">
        <v>1.1115000000000002</v>
      </c>
      <c r="F3600" s="59">
        <v>3060</v>
      </c>
      <c r="G3600" s="617">
        <v>42502</v>
      </c>
      <c r="H3600" s="3" t="s">
        <v>3419</v>
      </c>
      <c r="I3600" s="4"/>
    </row>
    <row r="3601" spans="1:9">
      <c r="A3601" s="6">
        <v>3599</v>
      </c>
      <c r="B3601" s="56" t="s">
        <v>3517</v>
      </c>
      <c r="C3601" s="25" t="str">
        <f>IF(D3601=2,"NO","YES")</f>
        <v>YES</v>
      </c>
      <c r="D3601" s="59">
        <f t="shared" si="68"/>
        <v>0.02</v>
      </c>
      <c r="E3601" s="1">
        <v>4.9400000000000006E-2</v>
      </c>
      <c r="F3601" s="59">
        <v>136</v>
      </c>
      <c r="G3601" s="617">
        <v>42502</v>
      </c>
      <c r="H3601" s="3" t="s">
        <v>3419</v>
      </c>
      <c r="I3601" s="4"/>
    </row>
    <row r="3602" spans="1:9">
      <c r="A3602" s="6">
        <v>3600</v>
      </c>
      <c r="B3602" s="56" t="s">
        <v>3518</v>
      </c>
      <c r="C3602" s="25" t="str">
        <f>IF(D3602=2,"NO","YES")</f>
        <v>YES</v>
      </c>
      <c r="D3602" s="59">
        <f t="shared" si="68"/>
        <v>0.04</v>
      </c>
      <c r="E3602" s="1">
        <v>9.8800000000000013E-2</v>
      </c>
      <c r="F3602" s="59">
        <v>272</v>
      </c>
      <c r="G3602" s="617">
        <v>42502</v>
      </c>
      <c r="H3602" s="3" t="s">
        <v>3419</v>
      </c>
      <c r="I3602" s="4"/>
    </row>
    <row r="3603" spans="1:9">
      <c r="A3603" s="6">
        <v>3601</v>
      </c>
      <c r="B3603" s="56" t="s">
        <v>3519</v>
      </c>
      <c r="C3603" s="25" t="str">
        <f>IF(D3603=2,"NO","YES")</f>
        <v>YES</v>
      </c>
      <c r="D3603" s="59">
        <f t="shared" si="68"/>
        <v>0.05</v>
      </c>
      <c r="E3603" s="1">
        <v>0.12350000000000001</v>
      </c>
      <c r="F3603" s="59">
        <v>340</v>
      </c>
      <c r="G3603" s="617">
        <v>42502</v>
      </c>
      <c r="H3603" s="3" t="s">
        <v>3419</v>
      </c>
      <c r="I3603" s="4"/>
    </row>
    <row r="3604" spans="1:9">
      <c r="A3604" s="6">
        <v>3602</v>
      </c>
      <c r="B3604" s="56" t="s">
        <v>3520</v>
      </c>
      <c r="C3604" s="25" t="str">
        <f>IF(D3604=2,"NO","YES")</f>
        <v>YES</v>
      </c>
      <c r="D3604" s="59">
        <f t="shared" si="68"/>
        <v>0.24</v>
      </c>
      <c r="E3604" s="1">
        <v>0.59279999999999999</v>
      </c>
      <c r="F3604" s="59">
        <v>1632</v>
      </c>
      <c r="G3604" s="617">
        <v>42502</v>
      </c>
      <c r="H3604" s="3" t="s">
        <v>3419</v>
      </c>
      <c r="I3604" s="4"/>
    </row>
    <row r="3605" spans="1:9">
      <c r="A3605" s="6">
        <v>3603</v>
      </c>
      <c r="B3605" s="56" t="s">
        <v>3521</v>
      </c>
      <c r="C3605" s="25" t="str">
        <f>IF(D3605=2,"NO","YES")</f>
        <v>YES</v>
      </c>
      <c r="D3605" s="59">
        <f t="shared" si="68"/>
        <v>0.85</v>
      </c>
      <c r="E3605" s="1">
        <v>2.0994999999999999</v>
      </c>
      <c r="F3605" s="59">
        <v>5780</v>
      </c>
      <c r="G3605" s="617">
        <v>42502</v>
      </c>
      <c r="H3605" s="3" t="s">
        <v>3419</v>
      </c>
      <c r="I3605" s="4"/>
    </row>
    <row r="3606" spans="1:9">
      <c r="A3606" s="6">
        <v>3604</v>
      </c>
      <c r="B3606" s="56" t="s">
        <v>3522</v>
      </c>
      <c r="C3606" s="25" t="str">
        <f>IF(D3606=2,"NO","YES")</f>
        <v>YES</v>
      </c>
      <c r="D3606" s="59">
        <f t="shared" si="68"/>
        <v>1.38</v>
      </c>
      <c r="E3606" s="1">
        <v>3.4085999999999999</v>
      </c>
      <c r="F3606" s="59">
        <v>9384</v>
      </c>
      <c r="G3606" s="617">
        <v>42502</v>
      </c>
      <c r="H3606" s="3" t="s">
        <v>3419</v>
      </c>
      <c r="I3606" s="4"/>
    </row>
    <row r="3607" spans="1:9">
      <c r="A3607" s="6">
        <v>3605</v>
      </c>
      <c r="B3607" s="56" t="s">
        <v>3523</v>
      </c>
      <c r="C3607" s="25" t="str">
        <f>IF(D3607=2,"NO","YES")</f>
        <v>YES</v>
      </c>
      <c r="D3607" s="59">
        <f t="shared" si="68"/>
        <v>1.01</v>
      </c>
      <c r="E3607" s="1">
        <v>2.4947000000000004</v>
      </c>
      <c r="F3607" s="59">
        <v>6868</v>
      </c>
      <c r="G3607" s="617">
        <v>42502</v>
      </c>
      <c r="H3607" s="3" t="s">
        <v>3419</v>
      </c>
      <c r="I3607" s="4"/>
    </row>
    <row r="3608" spans="1:9">
      <c r="A3608" s="6">
        <v>3606</v>
      </c>
      <c r="B3608" s="56" t="s">
        <v>3524</v>
      </c>
      <c r="C3608" s="25" t="str">
        <f>IF(D3608=2,"NO","YES")</f>
        <v>YES</v>
      </c>
      <c r="D3608" s="59">
        <f t="shared" si="68"/>
        <v>0.93</v>
      </c>
      <c r="E3608" s="1">
        <v>2.2971000000000004</v>
      </c>
      <c r="F3608" s="59">
        <v>6324</v>
      </c>
      <c r="G3608" s="617">
        <v>42502</v>
      </c>
      <c r="H3608" s="3" t="s">
        <v>3419</v>
      </c>
      <c r="I3608" s="4"/>
    </row>
    <row r="3609" spans="1:9" ht="30">
      <c r="A3609" s="6">
        <v>3607</v>
      </c>
      <c r="B3609" s="56" t="s">
        <v>3525</v>
      </c>
      <c r="C3609" s="25" t="str">
        <f>IF(D3609=2,"NO","YES")</f>
        <v>YES</v>
      </c>
      <c r="D3609" s="59">
        <f t="shared" si="68"/>
        <v>1.82</v>
      </c>
      <c r="E3609" s="1">
        <v>4.495400000000001</v>
      </c>
      <c r="F3609" s="59">
        <v>12376</v>
      </c>
      <c r="G3609" s="617">
        <v>42502</v>
      </c>
      <c r="H3609" s="3" t="s">
        <v>3419</v>
      </c>
      <c r="I3609" s="4"/>
    </row>
    <row r="3610" spans="1:9">
      <c r="A3610" s="6">
        <v>3608</v>
      </c>
      <c r="B3610" s="56" t="s">
        <v>3526</v>
      </c>
      <c r="C3610" s="25" t="str">
        <f>IF(D3610=2,"NO","YES")</f>
        <v>YES</v>
      </c>
      <c r="D3610" s="59">
        <f t="shared" si="68"/>
        <v>1.01</v>
      </c>
      <c r="E3610" s="1">
        <v>2.4947000000000004</v>
      </c>
      <c r="F3610" s="59">
        <v>6868</v>
      </c>
      <c r="G3610" s="617">
        <v>42502</v>
      </c>
      <c r="H3610" s="3" t="s">
        <v>3419</v>
      </c>
      <c r="I3610" s="4"/>
    </row>
    <row r="3611" spans="1:9">
      <c r="A3611" s="6">
        <v>3609</v>
      </c>
      <c r="B3611" s="56" t="s">
        <v>3527</v>
      </c>
      <c r="C3611" s="25" t="str">
        <f>IF(D3611=2,"NO","YES")</f>
        <v>YES</v>
      </c>
      <c r="D3611" s="59">
        <f t="shared" si="68"/>
        <v>1.01</v>
      </c>
      <c r="E3611" s="1">
        <v>2.4947000000000004</v>
      </c>
      <c r="F3611" s="59">
        <v>6868</v>
      </c>
      <c r="G3611" s="617">
        <v>42502</v>
      </c>
      <c r="H3611" s="3" t="s">
        <v>3419</v>
      </c>
      <c r="I3611" s="4"/>
    </row>
    <row r="3612" spans="1:9">
      <c r="A3612" s="6">
        <v>3610</v>
      </c>
      <c r="B3612" s="56" t="s">
        <v>3528</v>
      </c>
      <c r="C3612" s="25" t="str">
        <f>IF(D3612=2,"NO","YES")</f>
        <v>YES</v>
      </c>
      <c r="D3612" s="59">
        <f t="shared" si="68"/>
        <v>0.93</v>
      </c>
      <c r="E3612" s="1">
        <v>2.2971000000000004</v>
      </c>
      <c r="F3612" s="59">
        <v>6324</v>
      </c>
      <c r="G3612" s="617">
        <v>42502</v>
      </c>
      <c r="H3612" s="3" t="s">
        <v>3419</v>
      </c>
      <c r="I3612" s="4"/>
    </row>
    <row r="3613" spans="1:9">
      <c r="A3613" s="6">
        <v>3611</v>
      </c>
      <c r="B3613" s="56" t="s">
        <v>3529</v>
      </c>
      <c r="C3613" s="25" t="str">
        <f>IF(D3613=2,"NO","YES")</f>
        <v>YES</v>
      </c>
      <c r="D3613" s="59">
        <f t="shared" si="68"/>
        <v>0.08</v>
      </c>
      <c r="E3613" s="1">
        <v>0.19760000000000003</v>
      </c>
      <c r="F3613" s="59">
        <v>544</v>
      </c>
      <c r="G3613" s="617">
        <v>42502</v>
      </c>
      <c r="H3613" s="3" t="s">
        <v>3419</v>
      </c>
      <c r="I3613" s="4"/>
    </row>
    <row r="3614" spans="1:9">
      <c r="A3614" s="6">
        <v>3612</v>
      </c>
      <c r="B3614" s="56" t="s">
        <v>3530</v>
      </c>
      <c r="C3614" s="25" t="str">
        <f>IF(D3614=2,"NO","YES")</f>
        <v>YES</v>
      </c>
      <c r="D3614" s="59">
        <f t="shared" si="68"/>
        <v>0.17</v>
      </c>
      <c r="E3614" s="1">
        <v>0.41990000000000005</v>
      </c>
      <c r="F3614" s="59">
        <v>1156</v>
      </c>
      <c r="G3614" s="617">
        <v>42502</v>
      </c>
      <c r="H3614" s="3" t="s">
        <v>3419</v>
      </c>
      <c r="I3614" s="4"/>
    </row>
    <row r="3615" spans="1:9">
      <c r="A3615" s="6">
        <v>3613</v>
      </c>
      <c r="B3615" s="56" t="s">
        <v>3531</v>
      </c>
      <c r="C3615" s="25" t="str">
        <f>IF(D3615=2,"NO","YES")</f>
        <v>YES</v>
      </c>
      <c r="D3615" s="59">
        <f t="shared" si="68"/>
        <v>0.3</v>
      </c>
      <c r="E3615" s="1">
        <v>0.74099999999999999</v>
      </c>
      <c r="F3615" s="59">
        <v>2040</v>
      </c>
      <c r="G3615" s="617">
        <v>42502</v>
      </c>
      <c r="H3615" s="3" t="s">
        <v>3419</v>
      </c>
      <c r="I3615" s="4"/>
    </row>
    <row r="3616" spans="1:9">
      <c r="A3616" s="6">
        <v>3614</v>
      </c>
      <c r="B3616" s="56" t="s">
        <v>3532</v>
      </c>
      <c r="C3616" s="25" t="str">
        <f>IF(D3616=2,"NO","YES")</f>
        <v>YES</v>
      </c>
      <c r="D3616" s="59">
        <f t="shared" si="68"/>
        <v>0.08</v>
      </c>
      <c r="E3616" s="1">
        <v>0.19760000000000003</v>
      </c>
      <c r="F3616" s="59">
        <v>544</v>
      </c>
      <c r="G3616" s="617">
        <v>42502</v>
      </c>
      <c r="H3616" s="3" t="s">
        <v>3419</v>
      </c>
      <c r="I3616" s="4"/>
    </row>
    <row r="3617" spans="1:9">
      <c r="A3617" s="6">
        <v>3615</v>
      </c>
      <c r="B3617" s="56" t="s">
        <v>3533</v>
      </c>
      <c r="C3617" s="25" t="str">
        <f>IF(D3617=2,"NO","YES")</f>
        <v>YES</v>
      </c>
      <c r="D3617" s="59">
        <f t="shared" si="68"/>
        <v>1.27</v>
      </c>
      <c r="E3617" s="1">
        <v>3.1369000000000002</v>
      </c>
      <c r="F3617" s="59">
        <v>8636</v>
      </c>
      <c r="G3617" s="617">
        <v>42502</v>
      </c>
      <c r="H3617" s="3" t="s">
        <v>3419</v>
      </c>
      <c r="I3617" s="4"/>
    </row>
    <row r="3618" spans="1:9">
      <c r="A3618" s="6">
        <v>3616</v>
      </c>
      <c r="B3618" s="56" t="s">
        <v>3534</v>
      </c>
      <c r="C3618" s="25" t="str">
        <f>IF(D3618=2,"NO","YES")</f>
        <v>YES</v>
      </c>
      <c r="D3618" s="59">
        <f t="shared" si="68"/>
        <v>0.17</v>
      </c>
      <c r="E3618" s="1">
        <v>0.41990000000000005</v>
      </c>
      <c r="F3618" s="59">
        <v>1156</v>
      </c>
      <c r="G3618" s="617">
        <v>42502</v>
      </c>
      <c r="H3618" s="3" t="s">
        <v>3419</v>
      </c>
      <c r="I3618" s="4"/>
    </row>
    <row r="3619" spans="1:9">
      <c r="A3619" s="6">
        <v>3617</v>
      </c>
      <c r="B3619" s="56" t="s">
        <v>3535</v>
      </c>
      <c r="C3619" s="25" t="str">
        <f>IF(D3619=2,"NO","YES")</f>
        <v>YES</v>
      </c>
      <c r="D3619" s="59">
        <f t="shared" si="68"/>
        <v>7.0000000000000007E-2</v>
      </c>
      <c r="E3619" s="1">
        <v>0.17290000000000003</v>
      </c>
      <c r="F3619" s="59">
        <v>476</v>
      </c>
      <c r="G3619" s="617">
        <v>42502</v>
      </c>
      <c r="H3619" s="3" t="s">
        <v>3419</v>
      </c>
      <c r="I3619" s="4"/>
    </row>
    <row r="3620" spans="1:9">
      <c r="A3620" s="6">
        <v>3618</v>
      </c>
      <c r="B3620" s="56" t="s">
        <v>3286</v>
      </c>
      <c r="C3620" s="25" t="str">
        <f>IF(D3620=2,"NO","YES")</f>
        <v>YES</v>
      </c>
      <c r="D3620" s="59">
        <f t="shared" si="68"/>
        <v>0.95</v>
      </c>
      <c r="E3620" s="1">
        <v>2.3465000000000003</v>
      </c>
      <c r="F3620" s="59">
        <v>6460</v>
      </c>
      <c r="G3620" s="617">
        <v>42502</v>
      </c>
      <c r="H3620" s="3" t="s">
        <v>3419</v>
      </c>
      <c r="I3620" s="4"/>
    </row>
    <row r="3621" spans="1:9">
      <c r="A3621" s="6">
        <v>3619</v>
      </c>
      <c r="B3621" s="56" t="s">
        <v>3536</v>
      </c>
      <c r="C3621" s="25" t="str">
        <f>IF(D3621=2,"NO","YES")</f>
        <v>YES</v>
      </c>
      <c r="D3621" s="59">
        <f t="shared" si="68"/>
        <v>7.0000000000000007E-2</v>
      </c>
      <c r="E3621" s="1">
        <v>0.17290000000000003</v>
      </c>
      <c r="F3621" s="59">
        <v>476</v>
      </c>
      <c r="G3621" s="617">
        <v>42502</v>
      </c>
      <c r="H3621" s="3" t="s">
        <v>3419</v>
      </c>
      <c r="I3621" s="4"/>
    </row>
    <row r="3622" spans="1:9">
      <c r="A3622" s="6">
        <v>3620</v>
      </c>
      <c r="B3622" s="56" t="s">
        <v>3537</v>
      </c>
      <c r="C3622" s="25" t="str">
        <f>IF(D3622=2,"NO","YES")</f>
        <v>YES</v>
      </c>
      <c r="D3622" s="59">
        <f t="shared" si="68"/>
        <v>0.17</v>
      </c>
      <c r="E3622" s="1">
        <v>0.41990000000000005</v>
      </c>
      <c r="F3622" s="59">
        <v>1156</v>
      </c>
      <c r="G3622" s="617">
        <v>42502</v>
      </c>
      <c r="H3622" s="3" t="s">
        <v>3419</v>
      </c>
      <c r="I3622" s="4"/>
    </row>
    <row r="3623" spans="1:9">
      <c r="A3623" s="6">
        <v>3621</v>
      </c>
      <c r="B3623" s="56" t="s">
        <v>3538</v>
      </c>
      <c r="C3623" s="25" t="str">
        <f>IF(D3623=2,"NO","YES")</f>
        <v>YES</v>
      </c>
      <c r="D3623" s="59">
        <f t="shared" si="68"/>
        <v>7.0000000000000007E-2</v>
      </c>
      <c r="E3623" s="1">
        <v>0.17290000000000003</v>
      </c>
      <c r="F3623" s="59">
        <v>476</v>
      </c>
      <c r="G3623" s="617">
        <v>42502</v>
      </c>
      <c r="H3623" s="3" t="s">
        <v>3419</v>
      </c>
      <c r="I3623" s="4"/>
    </row>
    <row r="3624" spans="1:9">
      <c r="A3624" s="6">
        <v>3622</v>
      </c>
      <c r="B3624" s="56" t="s">
        <v>3539</v>
      </c>
      <c r="C3624" s="25" t="str">
        <f>IF(D3624=2,"NO","YES")</f>
        <v>YES</v>
      </c>
      <c r="D3624" s="59">
        <f t="shared" si="68"/>
        <v>0.24</v>
      </c>
      <c r="E3624" s="1">
        <v>0.59279999999999999</v>
      </c>
      <c r="F3624" s="59">
        <v>1632</v>
      </c>
      <c r="G3624" s="617">
        <v>42502</v>
      </c>
      <c r="H3624" s="3" t="s">
        <v>3419</v>
      </c>
      <c r="I3624" s="4"/>
    </row>
    <row r="3625" spans="1:9">
      <c r="A3625" s="6">
        <v>3623</v>
      </c>
      <c r="B3625" s="56" t="s">
        <v>3540</v>
      </c>
      <c r="C3625" s="25" t="str">
        <f>IF(D3625=2,"NO","YES")</f>
        <v>YES</v>
      </c>
      <c r="D3625" s="59">
        <f t="shared" si="68"/>
        <v>0.28000000000000003</v>
      </c>
      <c r="E3625" s="1">
        <v>0.6916000000000001</v>
      </c>
      <c r="F3625" s="59">
        <v>1904</v>
      </c>
      <c r="G3625" s="617">
        <v>42502</v>
      </c>
      <c r="H3625" s="3" t="s">
        <v>3419</v>
      </c>
      <c r="I3625" s="4"/>
    </row>
    <row r="3626" spans="1:9">
      <c r="A3626" s="6">
        <v>3624</v>
      </c>
      <c r="B3626" s="56" t="s">
        <v>3541</v>
      </c>
      <c r="C3626" s="25" t="str">
        <f>IF(D3626=2,"NO","YES")</f>
        <v>YES</v>
      </c>
      <c r="D3626" s="59">
        <f t="shared" si="68"/>
        <v>0.17</v>
      </c>
      <c r="E3626" s="1">
        <v>0.41990000000000005</v>
      </c>
      <c r="F3626" s="59">
        <v>1156</v>
      </c>
      <c r="G3626" s="617">
        <v>42502</v>
      </c>
      <c r="H3626" s="3" t="s">
        <v>3419</v>
      </c>
      <c r="I3626" s="4"/>
    </row>
    <row r="3627" spans="1:9">
      <c r="A3627" s="6">
        <v>3625</v>
      </c>
      <c r="B3627" s="56" t="s">
        <v>3329</v>
      </c>
      <c r="C3627" s="25" t="str">
        <f>IF(D3627=2,"NO","YES")</f>
        <v>YES</v>
      </c>
      <c r="D3627" s="59">
        <f t="shared" si="68"/>
        <v>1.19</v>
      </c>
      <c r="E3627" s="1">
        <v>2.9393000000000002</v>
      </c>
      <c r="F3627" s="59">
        <v>8092</v>
      </c>
      <c r="G3627" s="617">
        <v>42502</v>
      </c>
      <c r="H3627" s="3" t="s">
        <v>3419</v>
      </c>
      <c r="I3627" s="4"/>
    </row>
    <row r="3628" spans="1:9">
      <c r="A3628" s="6">
        <v>3626</v>
      </c>
      <c r="B3628" s="56" t="s">
        <v>3542</v>
      </c>
      <c r="C3628" s="25" t="str">
        <f>IF(D3628=2,"NO","YES")</f>
        <v>YES</v>
      </c>
      <c r="D3628" s="59">
        <f t="shared" si="68"/>
        <v>0.42</v>
      </c>
      <c r="E3628" s="1">
        <v>1.0374000000000001</v>
      </c>
      <c r="F3628" s="59">
        <v>2856</v>
      </c>
      <c r="G3628" s="617">
        <v>42502</v>
      </c>
      <c r="H3628" s="3" t="s">
        <v>3419</v>
      </c>
      <c r="I3628" s="4"/>
    </row>
    <row r="3629" spans="1:9">
      <c r="A3629" s="6">
        <v>3627</v>
      </c>
      <c r="B3629" s="56" t="s">
        <v>3543</v>
      </c>
      <c r="C3629" s="25" t="str">
        <f>IF(D3629=2,"NO","YES")</f>
        <v>YES</v>
      </c>
      <c r="D3629" s="59">
        <f t="shared" si="68"/>
        <v>0.63</v>
      </c>
      <c r="E3629" s="1">
        <v>1.5561</v>
      </c>
      <c r="F3629" s="59">
        <v>4284</v>
      </c>
      <c r="G3629" s="617">
        <v>42502</v>
      </c>
      <c r="H3629" s="3" t="s">
        <v>3419</v>
      </c>
      <c r="I3629" s="4"/>
    </row>
    <row r="3630" spans="1:9">
      <c r="A3630" s="6">
        <v>3628</v>
      </c>
      <c r="B3630" s="56" t="s">
        <v>3544</v>
      </c>
      <c r="C3630" s="25" t="str">
        <f>IF(D3630=2,"NO","YES")</f>
        <v>YES</v>
      </c>
      <c r="D3630" s="59">
        <f t="shared" si="68"/>
        <v>0.93</v>
      </c>
      <c r="E3630" s="1">
        <v>2.2971000000000004</v>
      </c>
      <c r="F3630" s="59">
        <v>6324</v>
      </c>
      <c r="G3630" s="617">
        <v>42502</v>
      </c>
      <c r="H3630" s="3" t="s">
        <v>3419</v>
      </c>
      <c r="I3630" s="4"/>
    </row>
    <row r="3631" spans="1:9">
      <c r="A3631" s="6">
        <v>3629</v>
      </c>
      <c r="B3631" s="56" t="s">
        <v>3417</v>
      </c>
      <c r="C3631" s="25" t="str">
        <f>IF(D3631=2,"NO","YES")</f>
        <v>YES</v>
      </c>
      <c r="D3631" s="59">
        <f t="shared" si="68"/>
        <v>0.42</v>
      </c>
      <c r="E3631" s="1">
        <v>1.0374000000000001</v>
      </c>
      <c r="F3631" s="59">
        <v>2856</v>
      </c>
      <c r="G3631" s="617">
        <v>42502</v>
      </c>
      <c r="H3631" s="3" t="s">
        <v>3419</v>
      </c>
      <c r="I3631" s="4"/>
    </row>
    <row r="3632" spans="1:9">
      <c r="A3632" s="6">
        <v>3630</v>
      </c>
      <c r="B3632" s="38" t="s">
        <v>3545</v>
      </c>
      <c r="C3632" s="25" t="str">
        <f>IF(D3632=2,"NO","YES")</f>
        <v>YES</v>
      </c>
      <c r="D3632" s="39">
        <f t="shared" si="68"/>
        <v>0.28000000000000003</v>
      </c>
      <c r="E3632" s="1">
        <v>0.6916000000000001</v>
      </c>
      <c r="F3632" s="39">
        <v>1904</v>
      </c>
      <c r="G3632" s="99">
        <v>42612</v>
      </c>
      <c r="H3632" s="3" t="s">
        <v>3419</v>
      </c>
      <c r="I3632" s="4"/>
    </row>
    <row r="3633" spans="1:9">
      <c r="A3633" s="6">
        <v>3631</v>
      </c>
      <c r="B3633" s="38" t="s">
        <v>3546</v>
      </c>
      <c r="C3633" s="25" t="str">
        <f>IF(D3633=2,"NO","YES")</f>
        <v>YES</v>
      </c>
      <c r="D3633" s="39">
        <f t="shared" si="68"/>
        <v>1.54</v>
      </c>
      <c r="E3633" s="1">
        <v>3.8038000000000003</v>
      </c>
      <c r="F3633" s="39">
        <v>10472</v>
      </c>
      <c r="G3633" s="99">
        <v>42612</v>
      </c>
      <c r="H3633" s="3" t="s">
        <v>3419</v>
      </c>
      <c r="I3633" s="4"/>
    </row>
    <row r="3634" spans="1:9">
      <c r="A3634" s="6">
        <v>3632</v>
      </c>
      <c r="B3634" s="56" t="s">
        <v>1766</v>
      </c>
      <c r="C3634" s="25" t="str">
        <f>IF(D3634=2,"NO","YES")</f>
        <v>YES</v>
      </c>
      <c r="D3634" s="59">
        <f t="shared" si="68"/>
        <v>0.95</v>
      </c>
      <c r="E3634" s="1">
        <v>2.3465000000000003</v>
      </c>
      <c r="F3634" s="33">
        <v>6460</v>
      </c>
      <c r="G3634" s="617">
        <v>42728</v>
      </c>
      <c r="H3634" s="3" t="s">
        <v>3419</v>
      </c>
      <c r="I3634" s="4"/>
    </row>
    <row r="3635" spans="1:9">
      <c r="A3635" s="6">
        <v>3633</v>
      </c>
      <c r="B3635" s="56" t="s">
        <v>3547</v>
      </c>
      <c r="C3635" s="25" t="str">
        <f>IF(D3635=2,"NO","YES")</f>
        <v>YES</v>
      </c>
      <c r="D3635" s="59">
        <f t="shared" si="68"/>
        <v>0.19</v>
      </c>
      <c r="E3635" s="1">
        <v>0.46930000000000005</v>
      </c>
      <c r="F3635" s="59">
        <v>1292</v>
      </c>
      <c r="G3635" s="617">
        <v>42502</v>
      </c>
      <c r="H3635" s="3" t="s">
        <v>3548</v>
      </c>
      <c r="I3635" s="4"/>
    </row>
    <row r="3636" spans="1:9">
      <c r="A3636" s="6">
        <v>3634</v>
      </c>
      <c r="B3636" s="56" t="s">
        <v>3549</v>
      </c>
      <c r="C3636" s="25" t="str">
        <f>IF(D3636=2,"NO","YES")</f>
        <v>YES</v>
      </c>
      <c r="D3636" s="59">
        <f t="shared" si="68"/>
        <v>0.15</v>
      </c>
      <c r="E3636" s="1">
        <v>0.3705</v>
      </c>
      <c r="F3636" s="59">
        <v>1020</v>
      </c>
      <c r="G3636" s="617">
        <v>42502</v>
      </c>
      <c r="H3636" s="3" t="s">
        <v>3548</v>
      </c>
      <c r="I3636" s="4"/>
    </row>
    <row r="3637" spans="1:9">
      <c r="A3637" s="6">
        <v>3635</v>
      </c>
      <c r="B3637" s="56" t="s">
        <v>3550</v>
      </c>
      <c r="C3637" s="25" t="str">
        <f>IF(D3637=2,"NO","YES")</f>
        <v>YES</v>
      </c>
      <c r="D3637" s="59">
        <f t="shared" si="68"/>
        <v>1.08</v>
      </c>
      <c r="E3637" s="1">
        <v>2.6676000000000002</v>
      </c>
      <c r="F3637" s="59">
        <v>7344</v>
      </c>
      <c r="G3637" s="617">
        <v>42502</v>
      </c>
      <c r="H3637" s="3" t="s">
        <v>3548</v>
      </c>
      <c r="I3637" s="4"/>
    </row>
    <row r="3638" spans="1:9">
      <c r="A3638" s="6">
        <v>3636</v>
      </c>
      <c r="B3638" s="56" t="s">
        <v>3551</v>
      </c>
      <c r="C3638" s="25" t="str">
        <f>IF(D3638=2,"NO","YES")</f>
        <v>YES</v>
      </c>
      <c r="D3638" s="59">
        <f t="shared" si="68"/>
        <v>1.52</v>
      </c>
      <c r="E3638" s="1">
        <v>3.7544000000000004</v>
      </c>
      <c r="F3638" s="59">
        <v>10336</v>
      </c>
      <c r="G3638" s="617">
        <v>42502</v>
      </c>
      <c r="H3638" s="3" t="s">
        <v>3548</v>
      </c>
      <c r="I3638" s="4"/>
    </row>
    <row r="3639" spans="1:9">
      <c r="A3639" s="6">
        <v>3637</v>
      </c>
      <c r="B3639" s="56" t="s">
        <v>3552</v>
      </c>
      <c r="C3639" s="25" t="str">
        <f>IF(D3639=2,"NO","YES")</f>
        <v>YES</v>
      </c>
      <c r="D3639" s="59">
        <f t="shared" si="68"/>
        <v>0.71</v>
      </c>
      <c r="E3639" s="1">
        <v>1.7537</v>
      </c>
      <c r="F3639" s="59">
        <v>4828</v>
      </c>
      <c r="G3639" s="617">
        <v>42502</v>
      </c>
      <c r="H3639" s="3" t="s">
        <v>3548</v>
      </c>
      <c r="I3639" s="4"/>
    </row>
    <row r="3640" spans="1:9">
      <c r="A3640" s="6">
        <v>3638</v>
      </c>
      <c r="B3640" s="56" t="s">
        <v>3553</v>
      </c>
      <c r="C3640" s="25" t="str">
        <f>IF(D3640=2,"NO","YES")</f>
        <v>YES</v>
      </c>
      <c r="D3640" s="59">
        <f t="shared" si="68"/>
        <v>0.3</v>
      </c>
      <c r="E3640" s="1">
        <v>0.74099999999999999</v>
      </c>
      <c r="F3640" s="59">
        <v>2040</v>
      </c>
      <c r="G3640" s="617">
        <v>42502</v>
      </c>
      <c r="H3640" s="3" t="s">
        <v>3548</v>
      </c>
      <c r="I3640" s="4"/>
    </row>
    <row r="3641" spans="1:9">
      <c r="A3641" s="6">
        <v>3639</v>
      </c>
      <c r="B3641" s="56" t="s">
        <v>3554</v>
      </c>
      <c r="C3641" s="25" t="str">
        <f>IF(D3641=2,"NO","YES")</f>
        <v>YES</v>
      </c>
      <c r="D3641" s="59">
        <f t="shared" si="68"/>
        <v>0.35</v>
      </c>
      <c r="E3641" s="1">
        <v>0.86450000000000005</v>
      </c>
      <c r="F3641" s="59">
        <v>2380</v>
      </c>
      <c r="G3641" s="617">
        <v>42502</v>
      </c>
      <c r="H3641" s="3" t="s">
        <v>3548</v>
      </c>
      <c r="I3641" s="4"/>
    </row>
    <row r="3642" spans="1:9">
      <c r="A3642" s="6">
        <v>3640</v>
      </c>
      <c r="B3642" s="56" t="s">
        <v>3555</v>
      </c>
      <c r="C3642" s="25" t="str">
        <f>IF(D3642=2,"NO","YES")</f>
        <v>YES</v>
      </c>
      <c r="D3642" s="59">
        <f t="shared" si="68"/>
        <v>1.49</v>
      </c>
      <c r="E3642" s="1">
        <v>3.6803000000000003</v>
      </c>
      <c r="F3642" s="59">
        <v>10132</v>
      </c>
      <c r="G3642" s="617">
        <v>42502</v>
      </c>
      <c r="H3642" s="3" t="s">
        <v>3548</v>
      </c>
      <c r="I3642" s="4"/>
    </row>
    <row r="3643" spans="1:9">
      <c r="A3643" s="6">
        <v>3641</v>
      </c>
      <c r="B3643" s="56" t="s">
        <v>3556</v>
      </c>
      <c r="C3643" s="25" t="str">
        <f>IF(D3643=2,"NO","YES")</f>
        <v>YES</v>
      </c>
      <c r="D3643" s="59">
        <f t="shared" si="68"/>
        <v>0.64</v>
      </c>
      <c r="E3643" s="1">
        <v>1.5808000000000002</v>
      </c>
      <c r="F3643" s="59">
        <v>4352</v>
      </c>
      <c r="G3643" s="617">
        <v>42502</v>
      </c>
      <c r="H3643" s="3" t="s">
        <v>3548</v>
      </c>
      <c r="I3643" s="4"/>
    </row>
    <row r="3644" spans="1:9">
      <c r="A3644" s="6">
        <v>3642</v>
      </c>
      <c r="B3644" s="56" t="s">
        <v>3557</v>
      </c>
      <c r="C3644" s="25" t="str">
        <f>IF(D3644=2,"NO","YES")</f>
        <v>YES</v>
      </c>
      <c r="D3644" s="59">
        <f t="shared" si="68"/>
        <v>0.42</v>
      </c>
      <c r="E3644" s="1">
        <v>1.0374000000000001</v>
      </c>
      <c r="F3644" s="59">
        <v>2856</v>
      </c>
      <c r="G3644" s="617">
        <v>42502</v>
      </c>
      <c r="H3644" s="3" t="s">
        <v>3548</v>
      </c>
      <c r="I3644" s="4"/>
    </row>
    <row r="3645" spans="1:9">
      <c r="A3645" s="6">
        <v>3643</v>
      </c>
      <c r="B3645" s="56" t="s">
        <v>3558</v>
      </c>
      <c r="C3645" s="25" t="str">
        <f>IF(D3645=2,"NO","YES")</f>
        <v>YES</v>
      </c>
      <c r="D3645" s="59">
        <f t="shared" si="68"/>
        <v>0.31</v>
      </c>
      <c r="E3645" s="1">
        <v>0.76570000000000005</v>
      </c>
      <c r="F3645" s="59">
        <v>2108</v>
      </c>
      <c r="G3645" s="617">
        <v>42502</v>
      </c>
      <c r="H3645" s="3" t="s">
        <v>3548</v>
      </c>
      <c r="I3645" s="4"/>
    </row>
    <row r="3646" spans="1:9">
      <c r="A3646" s="6">
        <v>3644</v>
      </c>
      <c r="B3646" s="56" t="s">
        <v>3559</v>
      </c>
      <c r="C3646" s="25" t="str">
        <f>IF(D3646=2,"NO","YES")</f>
        <v>NO</v>
      </c>
      <c r="D3646" s="59">
        <f t="shared" si="68"/>
        <v>2</v>
      </c>
      <c r="E3646" s="1">
        <v>4.9400000000000004</v>
      </c>
      <c r="F3646" s="59">
        <v>13600</v>
      </c>
      <c r="G3646" s="617">
        <v>42502</v>
      </c>
      <c r="H3646" s="3" t="s">
        <v>3548</v>
      </c>
      <c r="I3646" s="4"/>
    </row>
    <row r="3647" spans="1:9">
      <c r="A3647" s="6">
        <v>3645</v>
      </c>
      <c r="B3647" s="56" t="s">
        <v>3560</v>
      </c>
      <c r="C3647" s="25" t="str">
        <f>IF(D3647=2,"NO","YES")</f>
        <v>YES</v>
      </c>
      <c r="D3647" s="59">
        <f t="shared" si="68"/>
        <v>0.21</v>
      </c>
      <c r="E3647" s="1">
        <v>0.51870000000000005</v>
      </c>
      <c r="F3647" s="59">
        <v>1428</v>
      </c>
      <c r="G3647" s="617">
        <v>42502</v>
      </c>
      <c r="H3647" s="3" t="s">
        <v>3548</v>
      </c>
      <c r="I3647" s="4"/>
    </row>
    <row r="3648" spans="1:9">
      <c r="A3648" s="6">
        <v>3646</v>
      </c>
      <c r="B3648" s="56" t="s">
        <v>3561</v>
      </c>
      <c r="C3648" s="25" t="str">
        <f>IF(D3648=2,"NO","YES")</f>
        <v>NO</v>
      </c>
      <c r="D3648" s="59">
        <f t="shared" si="68"/>
        <v>2</v>
      </c>
      <c r="E3648" s="1">
        <v>4.9400000000000004</v>
      </c>
      <c r="F3648" s="59">
        <v>13600</v>
      </c>
      <c r="G3648" s="617">
        <v>42502</v>
      </c>
      <c r="H3648" s="3" t="s">
        <v>3548</v>
      </c>
      <c r="I3648" s="4"/>
    </row>
    <row r="3649" spans="1:9">
      <c r="A3649" s="6">
        <v>3647</v>
      </c>
      <c r="B3649" s="56" t="s">
        <v>3562</v>
      </c>
      <c r="C3649" s="25" t="str">
        <f>IF(D3649=2,"NO","YES")</f>
        <v>YES</v>
      </c>
      <c r="D3649" s="59">
        <f t="shared" si="68"/>
        <v>0.18</v>
      </c>
      <c r="E3649" s="1">
        <v>0.4446</v>
      </c>
      <c r="F3649" s="59">
        <v>1224</v>
      </c>
      <c r="G3649" s="617">
        <v>42502</v>
      </c>
      <c r="H3649" s="3" t="s">
        <v>3548</v>
      </c>
      <c r="I3649" s="4"/>
    </row>
    <row r="3650" spans="1:9">
      <c r="A3650" s="6">
        <v>3648</v>
      </c>
      <c r="B3650" s="56" t="s">
        <v>3563</v>
      </c>
      <c r="C3650" s="25" t="str">
        <f>IF(D3650=2,"NO","YES")</f>
        <v>YES</v>
      </c>
      <c r="D3650" s="59">
        <f t="shared" si="68"/>
        <v>0.73</v>
      </c>
      <c r="E3650" s="1">
        <v>1.8031000000000001</v>
      </c>
      <c r="F3650" s="59">
        <v>4964</v>
      </c>
      <c r="G3650" s="617">
        <v>42502</v>
      </c>
      <c r="H3650" s="3" t="s">
        <v>3548</v>
      </c>
      <c r="I3650" s="4"/>
    </row>
    <row r="3651" spans="1:9">
      <c r="A3651" s="6">
        <v>3649</v>
      </c>
      <c r="B3651" s="56" t="s">
        <v>3564</v>
      </c>
      <c r="C3651" s="25" t="str">
        <f>IF(D3651=2,"NO","YES")</f>
        <v>YES</v>
      </c>
      <c r="D3651" s="59">
        <f t="shared" si="68"/>
        <v>0.12</v>
      </c>
      <c r="E3651" s="1">
        <v>0.2964</v>
      </c>
      <c r="F3651" s="59">
        <v>816</v>
      </c>
      <c r="G3651" s="617">
        <v>42502</v>
      </c>
      <c r="H3651" s="3" t="s">
        <v>3548</v>
      </c>
      <c r="I3651" s="4"/>
    </row>
    <row r="3652" spans="1:9">
      <c r="A3652" s="6">
        <v>3650</v>
      </c>
      <c r="B3652" s="56" t="s">
        <v>3565</v>
      </c>
      <c r="C3652" s="25" t="str">
        <f>IF(D3652=2,"NO","YES")</f>
        <v>YES</v>
      </c>
      <c r="D3652" s="59">
        <f t="shared" si="68"/>
        <v>0.14000000000000001</v>
      </c>
      <c r="E3652" s="1">
        <v>0.34580000000000005</v>
      </c>
      <c r="F3652" s="59">
        <v>952</v>
      </c>
      <c r="G3652" s="617">
        <v>42502</v>
      </c>
      <c r="H3652" s="3" t="s">
        <v>3548</v>
      </c>
      <c r="I3652" s="4"/>
    </row>
    <row r="3653" spans="1:9">
      <c r="A3653" s="6">
        <v>3651</v>
      </c>
      <c r="B3653" s="56" t="s">
        <v>3566</v>
      </c>
      <c r="C3653" s="25" t="str">
        <f>IF(D3653=2,"NO","YES")</f>
        <v>YES</v>
      </c>
      <c r="D3653" s="59">
        <f t="shared" ref="D3653:D3716" si="69">F3653/6800</f>
        <v>1.47</v>
      </c>
      <c r="E3653" s="1">
        <v>3.6309</v>
      </c>
      <c r="F3653" s="59">
        <v>9996</v>
      </c>
      <c r="G3653" s="617">
        <v>42502</v>
      </c>
      <c r="H3653" s="3" t="s">
        <v>3548</v>
      </c>
      <c r="I3653" s="4"/>
    </row>
    <row r="3654" spans="1:9">
      <c r="A3654" s="6">
        <v>3652</v>
      </c>
      <c r="B3654" s="56" t="s">
        <v>3567</v>
      </c>
      <c r="C3654" s="25" t="str">
        <f>IF(D3654=2,"NO","YES")</f>
        <v>YES</v>
      </c>
      <c r="D3654" s="59">
        <f t="shared" si="69"/>
        <v>0.8</v>
      </c>
      <c r="E3654" s="1">
        <v>1.9760000000000002</v>
      </c>
      <c r="F3654" s="59">
        <v>5440</v>
      </c>
      <c r="G3654" s="617">
        <v>42502</v>
      </c>
      <c r="H3654" s="3" t="s">
        <v>3548</v>
      </c>
      <c r="I3654" s="4"/>
    </row>
    <row r="3655" spans="1:9">
      <c r="A3655" s="6">
        <v>3653</v>
      </c>
      <c r="B3655" s="56" t="s">
        <v>3568</v>
      </c>
      <c r="C3655" s="25" t="str">
        <f>IF(D3655=2,"NO","YES")</f>
        <v>YES</v>
      </c>
      <c r="D3655" s="59">
        <f t="shared" si="69"/>
        <v>0.71</v>
      </c>
      <c r="E3655" s="1">
        <v>1.7537</v>
      </c>
      <c r="F3655" s="59">
        <v>4828</v>
      </c>
      <c r="G3655" s="617">
        <v>42502</v>
      </c>
      <c r="H3655" s="3" t="s">
        <v>3548</v>
      </c>
      <c r="I3655" s="4"/>
    </row>
    <row r="3656" spans="1:9">
      <c r="A3656" s="6">
        <v>3654</v>
      </c>
      <c r="B3656" s="56" t="s">
        <v>3569</v>
      </c>
      <c r="C3656" s="25" t="str">
        <f>IF(D3656=2,"NO","YES")</f>
        <v>YES</v>
      </c>
      <c r="D3656" s="59">
        <f t="shared" si="69"/>
        <v>0.09</v>
      </c>
      <c r="E3656" s="1">
        <v>0.2223</v>
      </c>
      <c r="F3656" s="59">
        <v>612</v>
      </c>
      <c r="G3656" s="617">
        <v>42502</v>
      </c>
      <c r="H3656" s="3" t="s">
        <v>3548</v>
      </c>
      <c r="I3656" s="4"/>
    </row>
    <row r="3657" spans="1:9">
      <c r="A3657" s="6">
        <v>3655</v>
      </c>
      <c r="B3657" s="56" t="s">
        <v>3570</v>
      </c>
      <c r="C3657" s="25" t="str">
        <f>IF(D3657=2,"NO","YES")</f>
        <v>YES</v>
      </c>
      <c r="D3657" s="59">
        <f t="shared" si="69"/>
        <v>0.62</v>
      </c>
      <c r="E3657" s="1">
        <v>1.5314000000000001</v>
      </c>
      <c r="F3657" s="59">
        <v>4216</v>
      </c>
      <c r="G3657" s="617">
        <v>42502</v>
      </c>
      <c r="H3657" s="3" t="s">
        <v>3548</v>
      </c>
      <c r="I3657" s="4"/>
    </row>
    <row r="3658" spans="1:9">
      <c r="A3658" s="6">
        <v>3656</v>
      </c>
      <c r="B3658" s="56" t="s">
        <v>3571</v>
      </c>
      <c r="C3658" s="25" t="str">
        <f>IF(D3658=2,"NO","YES")</f>
        <v>YES</v>
      </c>
      <c r="D3658" s="59">
        <f t="shared" si="69"/>
        <v>0.64</v>
      </c>
      <c r="E3658" s="1">
        <v>1.5808000000000002</v>
      </c>
      <c r="F3658" s="59">
        <v>4352</v>
      </c>
      <c r="G3658" s="617">
        <v>42502</v>
      </c>
      <c r="H3658" s="3" t="s">
        <v>3548</v>
      </c>
      <c r="I3658" s="4"/>
    </row>
    <row r="3659" spans="1:9">
      <c r="A3659" s="6">
        <v>3657</v>
      </c>
      <c r="B3659" s="56" t="s">
        <v>3572</v>
      </c>
      <c r="C3659" s="25" t="str">
        <f>IF(D3659=2,"NO","YES")</f>
        <v>YES</v>
      </c>
      <c r="D3659" s="59">
        <f t="shared" si="69"/>
        <v>0.71</v>
      </c>
      <c r="E3659" s="1">
        <v>1.7537</v>
      </c>
      <c r="F3659" s="59">
        <v>4828</v>
      </c>
      <c r="G3659" s="617">
        <v>42502</v>
      </c>
      <c r="H3659" s="3" t="s">
        <v>3548</v>
      </c>
      <c r="I3659" s="4"/>
    </row>
    <row r="3660" spans="1:9">
      <c r="A3660" s="6">
        <v>3658</v>
      </c>
      <c r="B3660" s="56" t="s">
        <v>3573</v>
      </c>
      <c r="C3660" s="25" t="str">
        <f>IF(D3660=2,"NO","YES")</f>
        <v>YES</v>
      </c>
      <c r="D3660" s="59">
        <f t="shared" si="69"/>
        <v>0.73</v>
      </c>
      <c r="E3660" s="1">
        <v>1.8031000000000001</v>
      </c>
      <c r="F3660" s="59">
        <v>4964</v>
      </c>
      <c r="G3660" s="617">
        <v>42502</v>
      </c>
      <c r="H3660" s="3" t="s">
        <v>3548</v>
      </c>
      <c r="I3660" s="4"/>
    </row>
    <row r="3661" spans="1:9">
      <c r="A3661" s="6">
        <v>3659</v>
      </c>
      <c r="B3661" s="56" t="s">
        <v>3574</v>
      </c>
      <c r="C3661" s="25" t="str">
        <f>IF(D3661=2,"NO","YES")</f>
        <v>YES</v>
      </c>
      <c r="D3661" s="59">
        <f t="shared" si="69"/>
        <v>0.3</v>
      </c>
      <c r="E3661" s="1">
        <v>0.74099999999999999</v>
      </c>
      <c r="F3661" s="59">
        <v>2040</v>
      </c>
      <c r="G3661" s="617">
        <v>42502</v>
      </c>
      <c r="H3661" s="3" t="s">
        <v>3548</v>
      </c>
      <c r="I3661" s="4"/>
    </row>
    <row r="3662" spans="1:9">
      <c r="A3662" s="6">
        <v>3660</v>
      </c>
      <c r="B3662" s="56" t="s">
        <v>3575</v>
      </c>
      <c r="C3662" s="25" t="str">
        <f>IF(D3662=2,"NO","YES")</f>
        <v>YES</v>
      </c>
      <c r="D3662" s="59">
        <f t="shared" si="69"/>
        <v>0.43</v>
      </c>
      <c r="E3662" s="1">
        <v>1.0621</v>
      </c>
      <c r="F3662" s="59">
        <v>2924</v>
      </c>
      <c r="G3662" s="617">
        <v>42502</v>
      </c>
      <c r="H3662" s="3" t="s">
        <v>3548</v>
      </c>
      <c r="I3662" s="4"/>
    </row>
    <row r="3663" spans="1:9">
      <c r="A3663" s="6">
        <v>3661</v>
      </c>
      <c r="B3663" s="56" t="s">
        <v>3576</v>
      </c>
      <c r="C3663" s="25" t="str">
        <f>IF(D3663=2,"NO","YES")</f>
        <v>YES</v>
      </c>
      <c r="D3663" s="59">
        <f t="shared" si="69"/>
        <v>0.4</v>
      </c>
      <c r="E3663" s="1">
        <v>0.9880000000000001</v>
      </c>
      <c r="F3663" s="59">
        <v>2720</v>
      </c>
      <c r="G3663" s="617">
        <v>42502</v>
      </c>
      <c r="H3663" s="3" t="s">
        <v>3548</v>
      </c>
      <c r="I3663" s="4"/>
    </row>
    <row r="3664" spans="1:9">
      <c r="A3664" s="6">
        <v>3662</v>
      </c>
      <c r="B3664" s="56" t="s">
        <v>3577</v>
      </c>
      <c r="C3664" s="25" t="str">
        <f>IF(D3664=2,"NO","YES")</f>
        <v>YES</v>
      </c>
      <c r="D3664" s="59">
        <f t="shared" si="69"/>
        <v>0.83</v>
      </c>
      <c r="E3664" s="1">
        <v>2.0501</v>
      </c>
      <c r="F3664" s="59">
        <v>5644</v>
      </c>
      <c r="G3664" s="617">
        <v>42502</v>
      </c>
      <c r="H3664" s="3" t="s">
        <v>3548</v>
      </c>
      <c r="I3664" s="4"/>
    </row>
    <row r="3665" spans="1:9">
      <c r="A3665" s="6">
        <v>3663</v>
      </c>
      <c r="B3665" s="56" t="s">
        <v>3578</v>
      </c>
      <c r="C3665" s="25" t="str">
        <f>IF(D3665=2,"NO","YES")</f>
        <v>YES</v>
      </c>
      <c r="D3665" s="59">
        <f t="shared" si="69"/>
        <v>0.62</v>
      </c>
      <c r="E3665" s="1">
        <v>1.5314000000000001</v>
      </c>
      <c r="F3665" s="59">
        <v>4216</v>
      </c>
      <c r="G3665" s="617">
        <v>42502</v>
      </c>
      <c r="H3665" s="3" t="s">
        <v>3548</v>
      </c>
      <c r="I3665" s="4"/>
    </row>
    <row r="3666" spans="1:9">
      <c r="A3666" s="6">
        <v>3664</v>
      </c>
      <c r="B3666" s="56" t="s">
        <v>3579</v>
      </c>
      <c r="C3666" s="25" t="str">
        <f>IF(D3666=2,"NO","YES")</f>
        <v>YES</v>
      </c>
      <c r="D3666" s="59">
        <f t="shared" si="69"/>
        <v>0.89</v>
      </c>
      <c r="E3666" s="1">
        <v>2.1983000000000001</v>
      </c>
      <c r="F3666" s="59">
        <v>6052</v>
      </c>
      <c r="G3666" s="617">
        <v>42502</v>
      </c>
      <c r="H3666" s="3" t="s">
        <v>3548</v>
      </c>
      <c r="I3666" s="4"/>
    </row>
    <row r="3667" spans="1:9">
      <c r="A3667" s="6">
        <v>3665</v>
      </c>
      <c r="B3667" s="56" t="s">
        <v>3580</v>
      </c>
      <c r="C3667" s="25" t="str">
        <f>IF(D3667=2,"NO","YES")</f>
        <v>YES</v>
      </c>
      <c r="D3667" s="59">
        <f t="shared" si="69"/>
        <v>0.52</v>
      </c>
      <c r="E3667" s="1">
        <v>1.2844000000000002</v>
      </c>
      <c r="F3667" s="59">
        <v>3536</v>
      </c>
      <c r="G3667" s="617">
        <v>42502</v>
      </c>
      <c r="H3667" s="3" t="s">
        <v>3548</v>
      </c>
      <c r="I3667" s="4"/>
    </row>
    <row r="3668" spans="1:9">
      <c r="A3668" s="6">
        <v>3666</v>
      </c>
      <c r="B3668" s="56" t="s">
        <v>3581</v>
      </c>
      <c r="C3668" s="25" t="str">
        <f>IF(D3668=2,"NO","YES")</f>
        <v>YES</v>
      </c>
      <c r="D3668" s="59">
        <f t="shared" si="69"/>
        <v>0.94</v>
      </c>
      <c r="E3668" s="1">
        <v>2.3218000000000001</v>
      </c>
      <c r="F3668" s="59">
        <v>6392</v>
      </c>
      <c r="G3668" s="617">
        <v>42502</v>
      </c>
      <c r="H3668" s="3" t="s">
        <v>3548</v>
      </c>
      <c r="I3668" s="4"/>
    </row>
    <row r="3669" spans="1:9">
      <c r="A3669" s="6">
        <v>3667</v>
      </c>
      <c r="B3669" s="56" t="s">
        <v>3582</v>
      </c>
      <c r="C3669" s="25" t="str">
        <f>IF(D3669=2,"NO","YES")</f>
        <v>YES</v>
      </c>
      <c r="D3669" s="59">
        <f t="shared" si="69"/>
        <v>0.09</v>
      </c>
      <c r="E3669" s="1">
        <v>0.2223</v>
      </c>
      <c r="F3669" s="59">
        <v>612</v>
      </c>
      <c r="G3669" s="617">
        <v>42502</v>
      </c>
      <c r="H3669" s="3" t="s">
        <v>3548</v>
      </c>
      <c r="I3669" s="4"/>
    </row>
    <row r="3670" spans="1:9">
      <c r="A3670" s="6">
        <v>3668</v>
      </c>
      <c r="B3670" s="56" t="s">
        <v>3583</v>
      </c>
      <c r="C3670" s="25" t="str">
        <f>IF(D3670=2,"NO","YES")</f>
        <v>YES</v>
      </c>
      <c r="D3670" s="59">
        <f t="shared" si="69"/>
        <v>0.76</v>
      </c>
      <c r="E3670" s="1">
        <v>1.8772000000000002</v>
      </c>
      <c r="F3670" s="59">
        <v>5168</v>
      </c>
      <c r="G3670" s="617">
        <v>42502</v>
      </c>
      <c r="H3670" s="3" t="s">
        <v>3548</v>
      </c>
      <c r="I3670" s="4"/>
    </row>
    <row r="3671" spans="1:9">
      <c r="A3671" s="6">
        <v>3669</v>
      </c>
      <c r="B3671" s="56" t="s">
        <v>3584</v>
      </c>
      <c r="C3671" s="25" t="str">
        <f>IF(D3671=2,"NO","YES")</f>
        <v>YES</v>
      </c>
      <c r="D3671" s="59">
        <f t="shared" si="69"/>
        <v>0.4</v>
      </c>
      <c r="E3671" s="1">
        <v>0.9880000000000001</v>
      </c>
      <c r="F3671" s="59">
        <v>2720</v>
      </c>
      <c r="G3671" s="617">
        <v>42502</v>
      </c>
      <c r="H3671" s="3" t="s">
        <v>3548</v>
      </c>
      <c r="I3671" s="4"/>
    </row>
    <row r="3672" spans="1:9">
      <c r="A3672" s="6">
        <v>3670</v>
      </c>
      <c r="B3672" s="56" t="s">
        <v>3585</v>
      </c>
      <c r="C3672" s="25" t="str">
        <f>IF(D3672=2,"NO","YES")</f>
        <v>YES</v>
      </c>
      <c r="D3672" s="59">
        <f t="shared" si="69"/>
        <v>0.4</v>
      </c>
      <c r="E3672" s="1">
        <v>0.9880000000000001</v>
      </c>
      <c r="F3672" s="59">
        <v>2720</v>
      </c>
      <c r="G3672" s="617">
        <v>42502</v>
      </c>
      <c r="H3672" s="3" t="s">
        <v>3548</v>
      </c>
      <c r="I3672" s="4"/>
    </row>
    <row r="3673" spans="1:9">
      <c r="A3673" s="6">
        <v>3671</v>
      </c>
      <c r="B3673" s="56" t="s">
        <v>3586</v>
      </c>
      <c r="C3673" s="25" t="str">
        <f>IF(D3673=2,"NO","YES")</f>
        <v>YES</v>
      </c>
      <c r="D3673" s="59">
        <f t="shared" si="69"/>
        <v>0.97</v>
      </c>
      <c r="E3673" s="1">
        <v>2.3959000000000001</v>
      </c>
      <c r="F3673" s="59">
        <v>6596</v>
      </c>
      <c r="G3673" s="617">
        <v>42502</v>
      </c>
      <c r="H3673" s="3" t="s">
        <v>3548</v>
      </c>
      <c r="I3673" s="4"/>
    </row>
    <row r="3674" spans="1:9">
      <c r="A3674" s="6">
        <v>3672</v>
      </c>
      <c r="B3674" s="56" t="s">
        <v>3587</v>
      </c>
      <c r="C3674" s="25" t="str">
        <f>IF(D3674=2,"NO","YES")</f>
        <v>YES</v>
      </c>
      <c r="D3674" s="59">
        <f t="shared" si="69"/>
        <v>0.48</v>
      </c>
      <c r="E3674" s="1">
        <v>1.1856</v>
      </c>
      <c r="F3674" s="59">
        <v>3264</v>
      </c>
      <c r="G3674" s="617">
        <v>42502</v>
      </c>
      <c r="H3674" s="3" t="s">
        <v>3548</v>
      </c>
      <c r="I3674" s="4"/>
    </row>
    <row r="3675" spans="1:9">
      <c r="A3675" s="6">
        <v>3673</v>
      </c>
      <c r="B3675" s="56" t="s">
        <v>3588</v>
      </c>
      <c r="C3675" s="25" t="str">
        <f>IF(D3675=2,"NO","YES")</f>
        <v>YES</v>
      </c>
      <c r="D3675" s="59">
        <f t="shared" si="69"/>
        <v>0.36</v>
      </c>
      <c r="E3675" s="1">
        <v>0.88919999999999999</v>
      </c>
      <c r="F3675" s="59">
        <v>2448</v>
      </c>
      <c r="G3675" s="617">
        <v>42502</v>
      </c>
      <c r="H3675" s="3" t="s">
        <v>3548</v>
      </c>
      <c r="I3675" s="4"/>
    </row>
    <row r="3676" spans="1:9">
      <c r="A3676" s="6">
        <v>3674</v>
      </c>
      <c r="B3676" s="56" t="s">
        <v>3589</v>
      </c>
      <c r="C3676" s="25" t="str">
        <f>IF(D3676=2,"NO","YES")</f>
        <v>YES</v>
      </c>
      <c r="D3676" s="59">
        <f t="shared" si="69"/>
        <v>0.82</v>
      </c>
      <c r="E3676" s="1">
        <v>2.0253999999999999</v>
      </c>
      <c r="F3676" s="59">
        <v>5576</v>
      </c>
      <c r="G3676" s="617">
        <v>42502</v>
      </c>
      <c r="H3676" s="3" t="s">
        <v>3548</v>
      </c>
      <c r="I3676" s="4"/>
    </row>
    <row r="3677" spans="1:9">
      <c r="A3677" s="6">
        <v>3675</v>
      </c>
      <c r="B3677" s="56" t="s">
        <v>3590</v>
      </c>
      <c r="C3677" s="25" t="str">
        <f>IF(D3677=2,"NO","YES")</f>
        <v>YES</v>
      </c>
      <c r="D3677" s="59">
        <f t="shared" si="69"/>
        <v>0.42</v>
      </c>
      <c r="E3677" s="1">
        <v>1.0374000000000001</v>
      </c>
      <c r="F3677" s="59">
        <v>2856</v>
      </c>
      <c r="G3677" s="617">
        <v>42502</v>
      </c>
      <c r="H3677" s="3" t="s">
        <v>3548</v>
      </c>
      <c r="I3677" s="4"/>
    </row>
    <row r="3678" spans="1:9">
      <c r="A3678" s="6">
        <v>3676</v>
      </c>
      <c r="B3678" s="56" t="s">
        <v>3591</v>
      </c>
      <c r="C3678" s="25" t="str">
        <f>IF(D3678=2,"NO","YES")</f>
        <v>YES</v>
      </c>
      <c r="D3678" s="59">
        <f t="shared" si="69"/>
        <v>1.17</v>
      </c>
      <c r="E3678" s="1">
        <v>2.8898999999999999</v>
      </c>
      <c r="F3678" s="59">
        <v>7956</v>
      </c>
      <c r="G3678" s="617">
        <v>42502</v>
      </c>
      <c r="H3678" s="3" t="s">
        <v>3548</v>
      </c>
      <c r="I3678" s="4"/>
    </row>
    <row r="3679" spans="1:9">
      <c r="A3679" s="6">
        <v>3677</v>
      </c>
      <c r="B3679" s="56" t="s">
        <v>3592</v>
      </c>
      <c r="C3679" s="25" t="str">
        <f>IF(D3679=2,"NO","YES")</f>
        <v>YES</v>
      </c>
      <c r="D3679" s="59">
        <f t="shared" si="69"/>
        <v>0.66</v>
      </c>
      <c r="E3679" s="1">
        <v>1.6302000000000003</v>
      </c>
      <c r="F3679" s="59">
        <v>4488</v>
      </c>
      <c r="G3679" s="617">
        <v>42502</v>
      </c>
      <c r="H3679" s="3" t="s">
        <v>3548</v>
      </c>
      <c r="I3679" s="4"/>
    </row>
    <row r="3680" spans="1:9">
      <c r="A3680" s="6">
        <v>3678</v>
      </c>
      <c r="B3680" s="56" t="s">
        <v>3593</v>
      </c>
      <c r="C3680" s="25" t="str">
        <f>IF(D3680=2,"NO","YES")</f>
        <v>YES</v>
      </c>
      <c r="D3680" s="59">
        <f t="shared" si="69"/>
        <v>0.31</v>
      </c>
      <c r="E3680" s="1">
        <v>0.76570000000000005</v>
      </c>
      <c r="F3680" s="59">
        <v>2108</v>
      </c>
      <c r="G3680" s="617">
        <v>42502</v>
      </c>
      <c r="H3680" s="3" t="s">
        <v>3548</v>
      </c>
      <c r="I3680" s="4"/>
    </row>
    <row r="3681" spans="1:9">
      <c r="A3681" s="6">
        <v>3679</v>
      </c>
      <c r="B3681" s="56" t="s">
        <v>3594</v>
      </c>
      <c r="C3681" s="25" t="str">
        <f>IF(D3681=2,"NO","YES")</f>
        <v>YES</v>
      </c>
      <c r="D3681" s="59">
        <f t="shared" si="69"/>
        <v>0.39</v>
      </c>
      <c r="E3681" s="1">
        <v>0.96330000000000016</v>
      </c>
      <c r="F3681" s="59">
        <v>2652</v>
      </c>
      <c r="G3681" s="617">
        <v>42502</v>
      </c>
      <c r="H3681" s="3" t="s">
        <v>3548</v>
      </c>
      <c r="I3681" s="4"/>
    </row>
    <row r="3682" spans="1:9">
      <c r="A3682" s="6">
        <v>3680</v>
      </c>
      <c r="B3682" s="56" t="s">
        <v>3595</v>
      </c>
      <c r="C3682" s="25" t="str">
        <f>IF(D3682=2,"NO","YES")</f>
        <v>YES</v>
      </c>
      <c r="D3682" s="59">
        <f t="shared" si="69"/>
        <v>0.14000000000000001</v>
      </c>
      <c r="E3682" s="1">
        <v>0.34580000000000005</v>
      </c>
      <c r="F3682" s="59">
        <v>952</v>
      </c>
      <c r="G3682" s="617">
        <v>42502</v>
      </c>
      <c r="H3682" s="3" t="s">
        <v>3548</v>
      </c>
      <c r="I3682" s="4"/>
    </row>
    <row r="3683" spans="1:9">
      <c r="A3683" s="6">
        <v>3681</v>
      </c>
      <c r="B3683" s="56" t="s">
        <v>3596</v>
      </c>
      <c r="C3683" s="25" t="str">
        <f>IF(D3683=2,"NO","YES")</f>
        <v>YES</v>
      </c>
      <c r="D3683" s="59">
        <f t="shared" si="69"/>
        <v>0.66</v>
      </c>
      <c r="E3683" s="1">
        <v>1.6302000000000003</v>
      </c>
      <c r="F3683" s="59">
        <v>4488</v>
      </c>
      <c r="G3683" s="617">
        <v>42502</v>
      </c>
      <c r="H3683" s="3" t="s">
        <v>3548</v>
      </c>
      <c r="I3683" s="4"/>
    </row>
    <row r="3684" spans="1:9">
      <c r="A3684" s="6">
        <v>3682</v>
      </c>
      <c r="B3684" s="56" t="s">
        <v>3597</v>
      </c>
      <c r="C3684" s="25" t="str">
        <f>IF(D3684=2,"NO","YES")</f>
        <v>YES</v>
      </c>
      <c r="D3684" s="59">
        <f t="shared" si="69"/>
        <v>0.42</v>
      </c>
      <c r="E3684" s="1">
        <v>1.0374000000000001</v>
      </c>
      <c r="F3684" s="59">
        <v>2856</v>
      </c>
      <c r="G3684" s="617">
        <v>42502</v>
      </c>
      <c r="H3684" s="3" t="s">
        <v>3548</v>
      </c>
      <c r="I3684" s="4"/>
    </row>
    <row r="3685" spans="1:9">
      <c r="A3685" s="6">
        <v>3683</v>
      </c>
      <c r="B3685" s="56" t="s">
        <v>3598</v>
      </c>
      <c r="C3685" s="25" t="str">
        <f>IF(D3685=2,"NO","YES")</f>
        <v>YES</v>
      </c>
      <c r="D3685" s="59">
        <f t="shared" si="69"/>
        <v>0.37</v>
      </c>
      <c r="E3685" s="1">
        <v>0.91390000000000005</v>
      </c>
      <c r="F3685" s="59">
        <v>2516</v>
      </c>
      <c r="G3685" s="617">
        <v>42502</v>
      </c>
      <c r="H3685" s="3" t="s">
        <v>3548</v>
      </c>
      <c r="I3685" s="4"/>
    </row>
    <row r="3686" spans="1:9">
      <c r="A3686" s="6">
        <v>3684</v>
      </c>
      <c r="B3686" s="56" t="s">
        <v>3329</v>
      </c>
      <c r="C3686" s="25" t="str">
        <f>IF(D3686=2,"NO","YES")</f>
        <v>YES</v>
      </c>
      <c r="D3686" s="59">
        <f t="shared" si="69"/>
        <v>0.1</v>
      </c>
      <c r="E3686" s="1">
        <v>0.24700000000000003</v>
      </c>
      <c r="F3686" s="59">
        <v>680</v>
      </c>
      <c r="G3686" s="617">
        <v>42502</v>
      </c>
      <c r="H3686" s="3" t="s">
        <v>3548</v>
      </c>
      <c r="I3686" s="4"/>
    </row>
    <row r="3687" spans="1:9">
      <c r="A3687" s="6">
        <v>3685</v>
      </c>
      <c r="B3687" s="56" t="s">
        <v>3599</v>
      </c>
      <c r="C3687" s="25" t="str">
        <f>IF(D3687=2,"NO","YES")</f>
        <v>YES</v>
      </c>
      <c r="D3687" s="59">
        <f t="shared" si="69"/>
        <v>0.09</v>
      </c>
      <c r="E3687" s="1">
        <v>0.2223</v>
      </c>
      <c r="F3687" s="33">
        <v>612</v>
      </c>
      <c r="G3687" s="617">
        <v>42728</v>
      </c>
      <c r="H3687" s="3" t="s">
        <v>3548</v>
      </c>
      <c r="I3687" s="4"/>
    </row>
    <row r="3688" spans="1:9">
      <c r="A3688" s="6">
        <v>3686</v>
      </c>
      <c r="B3688" s="56" t="s">
        <v>3600</v>
      </c>
      <c r="C3688" s="25" t="str">
        <f>IF(D3688=2,"NO","YES")</f>
        <v>YES</v>
      </c>
      <c r="D3688" s="59">
        <f t="shared" si="69"/>
        <v>0.21</v>
      </c>
      <c r="E3688" s="1">
        <v>0.51870000000000005</v>
      </c>
      <c r="F3688" s="33">
        <v>1428</v>
      </c>
      <c r="G3688" s="617">
        <v>42728</v>
      </c>
      <c r="H3688" s="3" t="s">
        <v>3548</v>
      </c>
      <c r="I3688" s="4"/>
    </row>
    <row r="3689" spans="1:9">
      <c r="A3689" s="6">
        <v>3687</v>
      </c>
      <c r="B3689" s="56" t="s">
        <v>28</v>
      </c>
      <c r="C3689" s="25" t="str">
        <f>IF(D3689=2,"NO","YES")</f>
        <v>YES</v>
      </c>
      <c r="D3689" s="59">
        <f t="shared" si="69"/>
        <v>0.21</v>
      </c>
      <c r="E3689" s="1">
        <v>0.51870000000000005</v>
      </c>
      <c r="F3689" s="59">
        <v>1428</v>
      </c>
      <c r="G3689" s="617">
        <v>42502</v>
      </c>
      <c r="H3689" s="3" t="s">
        <v>3601</v>
      </c>
      <c r="I3689" s="4"/>
    </row>
    <row r="3690" spans="1:9">
      <c r="A3690" s="6">
        <v>3688</v>
      </c>
      <c r="B3690" s="56" t="s">
        <v>3602</v>
      </c>
      <c r="C3690" s="25" t="str">
        <f>IF(D3690=2,"NO","YES")</f>
        <v>YES</v>
      </c>
      <c r="D3690" s="59">
        <f t="shared" si="69"/>
        <v>0.14000000000000001</v>
      </c>
      <c r="E3690" s="1">
        <v>0.34580000000000005</v>
      </c>
      <c r="F3690" s="59">
        <v>952</v>
      </c>
      <c r="G3690" s="617">
        <v>42502</v>
      </c>
      <c r="H3690" s="3" t="s">
        <v>3601</v>
      </c>
      <c r="I3690" s="4"/>
    </row>
    <row r="3691" spans="1:9">
      <c r="A3691" s="6">
        <v>3689</v>
      </c>
      <c r="B3691" s="56" t="s">
        <v>3603</v>
      </c>
      <c r="C3691" s="25" t="str">
        <f>IF(D3691=2,"NO","YES")</f>
        <v>YES</v>
      </c>
      <c r="D3691" s="59">
        <f t="shared" si="69"/>
        <v>0.14000000000000001</v>
      </c>
      <c r="E3691" s="1">
        <v>0.34580000000000005</v>
      </c>
      <c r="F3691" s="59">
        <v>952</v>
      </c>
      <c r="G3691" s="617">
        <v>42502</v>
      </c>
      <c r="H3691" s="3" t="s">
        <v>3601</v>
      </c>
      <c r="I3691" s="4"/>
    </row>
    <row r="3692" spans="1:9">
      <c r="A3692" s="6">
        <v>3690</v>
      </c>
      <c r="B3692" s="56" t="s">
        <v>3604</v>
      </c>
      <c r="C3692" s="25" t="str">
        <f>IF(D3692=2,"NO","YES")</f>
        <v>YES</v>
      </c>
      <c r="D3692" s="59">
        <f t="shared" si="69"/>
        <v>0.56999999999999995</v>
      </c>
      <c r="E3692" s="1">
        <v>1.4078999999999999</v>
      </c>
      <c r="F3692" s="59">
        <v>3876</v>
      </c>
      <c r="G3692" s="617">
        <v>42502</v>
      </c>
      <c r="H3692" s="3" t="s">
        <v>3601</v>
      </c>
      <c r="I3692" s="4"/>
    </row>
    <row r="3693" spans="1:9">
      <c r="A3693" s="6">
        <v>3691</v>
      </c>
      <c r="B3693" s="56" t="s">
        <v>3605</v>
      </c>
      <c r="C3693" s="25" t="str">
        <f>IF(D3693=2,"NO","YES")</f>
        <v>YES</v>
      </c>
      <c r="D3693" s="59">
        <f t="shared" si="69"/>
        <v>1.01</v>
      </c>
      <c r="E3693" s="1">
        <v>2.4947000000000004</v>
      </c>
      <c r="F3693" s="59">
        <v>6868</v>
      </c>
      <c r="G3693" s="617">
        <v>42502</v>
      </c>
      <c r="H3693" s="3" t="s">
        <v>3601</v>
      </c>
      <c r="I3693" s="4"/>
    </row>
    <row r="3694" spans="1:9">
      <c r="A3694" s="6">
        <v>3692</v>
      </c>
      <c r="B3694" s="56" t="s">
        <v>3606</v>
      </c>
      <c r="C3694" s="25" t="str">
        <f>IF(D3694=2,"NO","YES")</f>
        <v>YES</v>
      </c>
      <c r="D3694" s="59">
        <f t="shared" si="69"/>
        <v>0.27</v>
      </c>
      <c r="E3694" s="1">
        <v>0.66690000000000005</v>
      </c>
      <c r="F3694" s="59">
        <v>1836</v>
      </c>
      <c r="G3694" s="617">
        <v>42502</v>
      </c>
      <c r="H3694" s="3" t="s">
        <v>3601</v>
      </c>
      <c r="I3694" s="4"/>
    </row>
    <row r="3695" spans="1:9">
      <c r="A3695" s="6">
        <v>3693</v>
      </c>
      <c r="B3695" s="56" t="s">
        <v>3607</v>
      </c>
      <c r="C3695" s="25" t="str">
        <f>IF(D3695=2,"NO","YES")</f>
        <v>YES</v>
      </c>
      <c r="D3695" s="59">
        <f t="shared" si="69"/>
        <v>0.72</v>
      </c>
      <c r="E3695" s="1">
        <v>1.7784</v>
      </c>
      <c r="F3695" s="59">
        <v>4896</v>
      </c>
      <c r="G3695" s="617">
        <v>42502</v>
      </c>
      <c r="H3695" s="3" t="s">
        <v>3601</v>
      </c>
      <c r="I3695" s="4"/>
    </row>
    <row r="3696" spans="1:9">
      <c r="A3696" s="6">
        <v>3694</v>
      </c>
      <c r="B3696" s="56" t="s">
        <v>3608</v>
      </c>
      <c r="C3696" s="25" t="str">
        <f>IF(D3696=2,"NO","YES")</f>
        <v>YES</v>
      </c>
      <c r="D3696" s="59">
        <f t="shared" si="69"/>
        <v>0.13</v>
      </c>
      <c r="E3696" s="1">
        <v>0.32110000000000005</v>
      </c>
      <c r="F3696" s="59">
        <v>884</v>
      </c>
      <c r="G3696" s="617">
        <v>42502</v>
      </c>
      <c r="H3696" s="3" t="s">
        <v>3601</v>
      </c>
      <c r="I3696" s="4"/>
    </row>
    <row r="3697" spans="1:9" ht="30">
      <c r="A3697" s="6">
        <v>3695</v>
      </c>
      <c r="B3697" s="56" t="s">
        <v>3609</v>
      </c>
      <c r="C3697" s="25" t="str">
        <f>IF(D3697=2,"NO","YES")</f>
        <v>YES</v>
      </c>
      <c r="D3697" s="59">
        <f t="shared" si="69"/>
        <v>0.45</v>
      </c>
      <c r="E3697" s="1">
        <v>1.1115000000000002</v>
      </c>
      <c r="F3697" s="59">
        <v>3060</v>
      </c>
      <c r="G3697" s="617">
        <v>42502</v>
      </c>
      <c r="H3697" s="3" t="s">
        <v>3601</v>
      </c>
      <c r="I3697" s="4"/>
    </row>
    <row r="3698" spans="1:9">
      <c r="A3698" s="6">
        <v>3696</v>
      </c>
      <c r="B3698" s="56" t="s">
        <v>3610</v>
      </c>
      <c r="C3698" s="25" t="str">
        <f>IF(D3698=2,"NO","YES")</f>
        <v>YES</v>
      </c>
      <c r="D3698" s="59">
        <f t="shared" si="69"/>
        <v>0.23</v>
      </c>
      <c r="E3698" s="1">
        <v>0.56810000000000005</v>
      </c>
      <c r="F3698" s="59">
        <v>1564</v>
      </c>
      <c r="G3698" s="617">
        <v>42502</v>
      </c>
      <c r="H3698" s="3" t="s">
        <v>3601</v>
      </c>
      <c r="I3698" s="4"/>
    </row>
    <row r="3699" spans="1:9" ht="45">
      <c r="A3699" s="6">
        <v>3697</v>
      </c>
      <c r="B3699" s="56" t="s">
        <v>3611</v>
      </c>
      <c r="C3699" s="25" t="str">
        <f>IF(D3699=2,"NO","YES")</f>
        <v>YES</v>
      </c>
      <c r="D3699" s="59">
        <f t="shared" si="69"/>
        <v>0.4</v>
      </c>
      <c r="E3699" s="1">
        <v>0.9880000000000001</v>
      </c>
      <c r="F3699" s="59">
        <v>2720</v>
      </c>
      <c r="G3699" s="617">
        <v>42502</v>
      </c>
      <c r="H3699" s="3" t="s">
        <v>3601</v>
      </c>
      <c r="I3699" s="4"/>
    </row>
    <row r="3700" spans="1:9">
      <c r="A3700" s="6">
        <v>3698</v>
      </c>
      <c r="B3700" s="56" t="s">
        <v>3612</v>
      </c>
      <c r="C3700" s="25" t="str">
        <f>IF(D3700=2,"NO","YES")</f>
        <v>YES</v>
      </c>
      <c r="D3700" s="59">
        <f t="shared" si="69"/>
        <v>0.43</v>
      </c>
      <c r="E3700" s="1">
        <v>1.0621</v>
      </c>
      <c r="F3700" s="59">
        <v>2924</v>
      </c>
      <c r="G3700" s="617">
        <v>42502</v>
      </c>
      <c r="H3700" s="3" t="s">
        <v>3601</v>
      </c>
      <c r="I3700" s="4"/>
    </row>
    <row r="3701" spans="1:9">
      <c r="A3701" s="6">
        <v>3699</v>
      </c>
      <c r="B3701" s="56" t="s">
        <v>3613</v>
      </c>
      <c r="C3701" s="25" t="str">
        <f>IF(D3701=2,"NO","YES")</f>
        <v>YES</v>
      </c>
      <c r="D3701" s="59">
        <f t="shared" si="69"/>
        <v>1.26</v>
      </c>
      <c r="E3701" s="1">
        <v>3.1122000000000001</v>
      </c>
      <c r="F3701" s="59">
        <v>8568</v>
      </c>
      <c r="G3701" s="617">
        <v>42502</v>
      </c>
      <c r="H3701" s="3" t="s">
        <v>3601</v>
      </c>
      <c r="I3701" s="4"/>
    </row>
    <row r="3702" spans="1:9">
      <c r="A3702" s="6">
        <v>3700</v>
      </c>
      <c r="B3702" s="56" t="s">
        <v>3614</v>
      </c>
      <c r="C3702" s="25" t="str">
        <f>IF(D3702=2,"NO","YES")</f>
        <v>YES</v>
      </c>
      <c r="D3702" s="59">
        <f t="shared" si="69"/>
        <v>0.09</v>
      </c>
      <c r="E3702" s="1">
        <v>0.2223</v>
      </c>
      <c r="F3702" s="59">
        <v>612</v>
      </c>
      <c r="G3702" s="617">
        <v>42502</v>
      </c>
      <c r="H3702" s="3" t="s">
        <v>3601</v>
      </c>
      <c r="I3702" s="4"/>
    </row>
    <row r="3703" spans="1:9">
      <c r="A3703" s="6">
        <v>3701</v>
      </c>
      <c r="B3703" s="56" t="s">
        <v>3615</v>
      </c>
      <c r="C3703" s="25" t="str">
        <f>IF(D3703=2,"NO","YES")</f>
        <v>YES</v>
      </c>
      <c r="D3703" s="59">
        <f t="shared" si="69"/>
        <v>0.13</v>
      </c>
      <c r="E3703" s="1">
        <v>0.32110000000000005</v>
      </c>
      <c r="F3703" s="59">
        <v>884</v>
      </c>
      <c r="G3703" s="617">
        <v>42502</v>
      </c>
      <c r="H3703" s="3" t="s">
        <v>3601</v>
      </c>
      <c r="I3703" s="4"/>
    </row>
    <row r="3704" spans="1:9">
      <c r="A3704" s="6">
        <v>3702</v>
      </c>
      <c r="B3704" s="56" t="s">
        <v>3616</v>
      </c>
      <c r="C3704" s="25" t="str">
        <f>IF(D3704=2,"NO","YES")</f>
        <v>YES</v>
      </c>
      <c r="D3704" s="59">
        <f t="shared" si="69"/>
        <v>0.54</v>
      </c>
      <c r="E3704" s="1">
        <v>1.3338000000000001</v>
      </c>
      <c r="F3704" s="59">
        <v>3672</v>
      </c>
      <c r="G3704" s="617">
        <v>42502</v>
      </c>
      <c r="H3704" s="3" t="s">
        <v>3601</v>
      </c>
      <c r="I3704" s="4"/>
    </row>
    <row r="3705" spans="1:9">
      <c r="A3705" s="6">
        <v>3703</v>
      </c>
      <c r="B3705" s="56" t="s">
        <v>3617</v>
      </c>
      <c r="C3705" s="25" t="str">
        <f>IF(D3705=2,"NO","YES")</f>
        <v>YES</v>
      </c>
      <c r="D3705" s="59">
        <f t="shared" si="69"/>
        <v>0.45</v>
      </c>
      <c r="E3705" s="1">
        <v>1.1115000000000002</v>
      </c>
      <c r="F3705" s="59">
        <v>3060</v>
      </c>
      <c r="G3705" s="617">
        <v>42502</v>
      </c>
      <c r="H3705" s="3" t="s">
        <v>3601</v>
      </c>
      <c r="I3705" s="4"/>
    </row>
    <row r="3706" spans="1:9">
      <c r="A3706" s="6">
        <v>3704</v>
      </c>
      <c r="B3706" s="56" t="s">
        <v>3618</v>
      </c>
      <c r="C3706" s="25" t="str">
        <f>IF(D3706=2,"NO","YES")</f>
        <v>YES</v>
      </c>
      <c r="D3706" s="59">
        <f t="shared" si="69"/>
        <v>0.25</v>
      </c>
      <c r="E3706" s="1">
        <v>0.61750000000000005</v>
      </c>
      <c r="F3706" s="59">
        <v>1700</v>
      </c>
      <c r="G3706" s="617">
        <v>42502</v>
      </c>
      <c r="H3706" s="3" t="s">
        <v>3601</v>
      </c>
      <c r="I3706" s="4"/>
    </row>
    <row r="3707" spans="1:9">
      <c r="A3707" s="6">
        <v>3705</v>
      </c>
      <c r="B3707" s="56" t="s">
        <v>3619</v>
      </c>
      <c r="C3707" s="25" t="str">
        <f>IF(D3707=2,"NO","YES")</f>
        <v>YES</v>
      </c>
      <c r="D3707" s="59">
        <f t="shared" si="69"/>
        <v>0.15</v>
      </c>
      <c r="E3707" s="1">
        <v>0.3705</v>
      </c>
      <c r="F3707" s="59">
        <v>1020</v>
      </c>
      <c r="G3707" s="617">
        <v>42502</v>
      </c>
      <c r="H3707" s="3" t="s">
        <v>3620</v>
      </c>
      <c r="I3707" s="4"/>
    </row>
    <row r="3708" spans="1:9">
      <c r="A3708" s="6">
        <v>3706</v>
      </c>
      <c r="B3708" s="56" t="s">
        <v>3621</v>
      </c>
      <c r="C3708" s="25" t="str">
        <f>IF(D3708=2,"NO","YES")</f>
        <v>YES</v>
      </c>
      <c r="D3708" s="59">
        <f t="shared" si="69"/>
        <v>0.74</v>
      </c>
      <c r="E3708" s="1">
        <v>1.8278000000000001</v>
      </c>
      <c r="F3708" s="59">
        <v>5032</v>
      </c>
      <c r="G3708" s="617">
        <v>42502</v>
      </c>
      <c r="H3708" s="3" t="s">
        <v>3620</v>
      </c>
      <c r="I3708" s="4"/>
    </row>
    <row r="3709" spans="1:9">
      <c r="A3709" s="6">
        <v>3707</v>
      </c>
      <c r="B3709" s="56" t="s">
        <v>3622</v>
      </c>
      <c r="C3709" s="25" t="str">
        <f>IF(D3709=2,"NO","YES")</f>
        <v>YES</v>
      </c>
      <c r="D3709" s="59">
        <f t="shared" si="69"/>
        <v>0.66</v>
      </c>
      <c r="E3709" s="1">
        <v>1.6302000000000003</v>
      </c>
      <c r="F3709" s="59">
        <v>4488</v>
      </c>
      <c r="G3709" s="617">
        <v>42502</v>
      </c>
      <c r="H3709" s="3" t="s">
        <v>3620</v>
      </c>
      <c r="I3709" s="4"/>
    </row>
    <row r="3710" spans="1:9">
      <c r="A3710" s="6">
        <v>3708</v>
      </c>
      <c r="B3710" s="56" t="s">
        <v>3623</v>
      </c>
      <c r="C3710" s="25" t="str">
        <f>IF(D3710=2,"NO","YES")</f>
        <v>YES</v>
      </c>
      <c r="D3710" s="59">
        <f t="shared" si="69"/>
        <v>0.04</v>
      </c>
      <c r="E3710" s="1">
        <v>9.8800000000000013E-2</v>
      </c>
      <c r="F3710" s="59">
        <v>272</v>
      </c>
      <c r="G3710" s="617">
        <v>42502</v>
      </c>
      <c r="H3710" s="3" t="s">
        <v>3620</v>
      </c>
      <c r="I3710" s="4"/>
    </row>
    <row r="3711" spans="1:9">
      <c r="A3711" s="6">
        <v>3709</v>
      </c>
      <c r="B3711" s="56" t="s">
        <v>3624</v>
      </c>
      <c r="C3711" s="25" t="str">
        <f>IF(D3711=2,"NO","YES")</f>
        <v>YES</v>
      </c>
      <c r="D3711" s="59">
        <f t="shared" si="69"/>
        <v>0.16</v>
      </c>
      <c r="E3711" s="1">
        <v>0.39520000000000005</v>
      </c>
      <c r="F3711" s="59">
        <v>1088</v>
      </c>
      <c r="G3711" s="617">
        <v>42502</v>
      </c>
      <c r="H3711" s="3" t="s">
        <v>3620</v>
      </c>
      <c r="I3711" s="4"/>
    </row>
    <row r="3712" spans="1:9">
      <c r="A3712" s="6">
        <v>3710</v>
      </c>
      <c r="B3712" s="56" t="s">
        <v>3625</v>
      </c>
      <c r="C3712" s="25" t="str">
        <f>IF(D3712=2,"NO","YES")</f>
        <v>YES</v>
      </c>
      <c r="D3712" s="59">
        <f t="shared" si="69"/>
        <v>0.42</v>
      </c>
      <c r="E3712" s="1">
        <v>1.0374000000000001</v>
      </c>
      <c r="F3712" s="59">
        <v>2856</v>
      </c>
      <c r="G3712" s="617">
        <v>42502</v>
      </c>
      <c r="H3712" s="3" t="s">
        <v>3620</v>
      </c>
      <c r="I3712" s="4"/>
    </row>
    <row r="3713" spans="1:9">
      <c r="A3713" s="6">
        <v>3711</v>
      </c>
      <c r="B3713" s="56" t="s">
        <v>3626</v>
      </c>
      <c r="C3713" s="25" t="str">
        <f>IF(D3713=2,"NO","YES")</f>
        <v>YES</v>
      </c>
      <c r="D3713" s="59">
        <f t="shared" si="69"/>
        <v>0.04</v>
      </c>
      <c r="E3713" s="1">
        <v>9.8800000000000013E-2</v>
      </c>
      <c r="F3713" s="59">
        <v>272</v>
      </c>
      <c r="G3713" s="617">
        <v>42502</v>
      </c>
      <c r="H3713" s="3" t="s">
        <v>3620</v>
      </c>
      <c r="I3713" s="4"/>
    </row>
    <row r="3714" spans="1:9">
      <c r="A3714" s="6">
        <v>3712</v>
      </c>
      <c r="B3714" s="56" t="s">
        <v>3627</v>
      </c>
      <c r="C3714" s="25" t="str">
        <f>IF(D3714=2,"NO","YES")</f>
        <v>YES</v>
      </c>
      <c r="D3714" s="59">
        <f t="shared" si="69"/>
        <v>0.61</v>
      </c>
      <c r="E3714" s="1">
        <v>1.5067000000000002</v>
      </c>
      <c r="F3714" s="59">
        <v>4148</v>
      </c>
      <c r="G3714" s="617">
        <v>42502</v>
      </c>
      <c r="H3714" s="3" t="s">
        <v>3620</v>
      </c>
      <c r="I3714" s="4"/>
    </row>
    <row r="3715" spans="1:9">
      <c r="A3715" s="6">
        <v>3713</v>
      </c>
      <c r="B3715" s="56" t="s">
        <v>3628</v>
      </c>
      <c r="C3715" s="25" t="str">
        <f>IF(D3715=2,"NO","YES")</f>
        <v>YES</v>
      </c>
      <c r="D3715" s="59">
        <f t="shared" si="69"/>
        <v>0.04</v>
      </c>
      <c r="E3715" s="1">
        <v>9.8800000000000013E-2</v>
      </c>
      <c r="F3715" s="59">
        <v>272</v>
      </c>
      <c r="G3715" s="617">
        <v>42502</v>
      </c>
      <c r="H3715" s="3" t="s">
        <v>3620</v>
      </c>
      <c r="I3715" s="4"/>
    </row>
    <row r="3716" spans="1:9">
      <c r="A3716" s="6">
        <v>3714</v>
      </c>
      <c r="B3716" s="56" t="s">
        <v>3629</v>
      </c>
      <c r="C3716" s="25" t="str">
        <f>IF(D3716=2,"NO","YES")</f>
        <v>YES</v>
      </c>
      <c r="D3716" s="59">
        <f t="shared" si="69"/>
        <v>0.61</v>
      </c>
      <c r="E3716" s="1">
        <v>1.5067000000000002</v>
      </c>
      <c r="F3716" s="59">
        <v>4148</v>
      </c>
      <c r="G3716" s="617">
        <v>42502</v>
      </c>
      <c r="H3716" s="3" t="s">
        <v>3620</v>
      </c>
      <c r="I3716" s="4"/>
    </row>
    <row r="3717" spans="1:9">
      <c r="A3717" s="6">
        <v>3715</v>
      </c>
      <c r="B3717" s="56" t="s">
        <v>3630</v>
      </c>
      <c r="C3717" s="25" t="str">
        <f>IF(D3717=2,"NO","YES")</f>
        <v>YES</v>
      </c>
      <c r="D3717" s="59">
        <f t="shared" ref="D3717:D3780" si="70">F3717/6800</f>
        <v>0.57999999999999996</v>
      </c>
      <c r="E3717" s="1">
        <v>1.4326000000000001</v>
      </c>
      <c r="F3717" s="59">
        <v>3944</v>
      </c>
      <c r="G3717" s="617">
        <v>42502</v>
      </c>
      <c r="H3717" s="3" t="s">
        <v>3620</v>
      </c>
      <c r="I3717" s="4"/>
    </row>
    <row r="3718" spans="1:9">
      <c r="A3718" s="6">
        <v>3716</v>
      </c>
      <c r="B3718" s="56" t="s">
        <v>3631</v>
      </c>
      <c r="C3718" s="25" t="str">
        <f>IF(D3718=2,"NO","YES")</f>
        <v>YES</v>
      </c>
      <c r="D3718" s="59">
        <f t="shared" si="70"/>
        <v>0.05</v>
      </c>
      <c r="E3718" s="1">
        <v>0.12350000000000001</v>
      </c>
      <c r="F3718" s="59">
        <v>340</v>
      </c>
      <c r="G3718" s="617">
        <v>42502</v>
      </c>
      <c r="H3718" s="3" t="s">
        <v>3620</v>
      </c>
      <c r="I3718" s="4"/>
    </row>
    <row r="3719" spans="1:9">
      <c r="A3719" s="6">
        <v>3717</v>
      </c>
      <c r="B3719" s="56" t="s">
        <v>3632</v>
      </c>
      <c r="C3719" s="25" t="str">
        <f>IF(D3719=2,"NO","YES")</f>
        <v>YES</v>
      </c>
      <c r="D3719" s="59">
        <f t="shared" si="70"/>
        <v>1.01</v>
      </c>
      <c r="E3719" s="1">
        <v>2.4947000000000004</v>
      </c>
      <c r="F3719" s="59">
        <v>6868</v>
      </c>
      <c r="G3719" s="617">
        <v>42502</v>
      </c>
      <c r="H3719" s="3" t="s">
        <v>3620</v>
      </c>
      <c r="I3719" s="4"/>
    </row>
    <row r="3720" spans="1:9">
      <c r="A3720" s="6">
        <v>3718</v>
      </c>
      <c r="B3720" s="56" t="s">
        <v>3410</v>
      </c>
      <c r="C3720" s="25" t="str">
        <f>IF(D3720=2,"NO","YES")</f>
        <v>YES</v>
      </c>
      <c r="D3720" s="59">
        <f t="shared" si="70"/>
        <v>1.01</v>
      </c>
      <c r="E3720" s="1">
        <v>2.4947000000000004</v>
      </c>
      <c r="F3720" s="59">
        <v>6868</v>
      </c>
      <c r="G3720" s="617">
        <v>42502</v>
      </c>
      <c r="H3720" s="3" t="s">
        <v>3620</v>
      </c>
      <c r="I3720" s="4"/>
    </row>
    <row r="3721" spans="1:9">
      <c r="A3721" s="6">
        <v>3719</v>
      </c>
      <c r="B3721" s="56" t="s">
        <v>3582</v>
      </c>
      <c r="C3721" s="25" t="str">
        <f>IF(D3721=2,"NO","YES")</f>
        <v>YES</v>
      </c>
      <c r="D3721" s="59">
        <f t="shared" si="70"/>
        <v>0.15</v>
      </c>
      <c r="E3721" s="1">
        <v>0.3705</v>
      </c>
      <c r="F3721" s="59">
        <v>1020</v>
      </c>
      <c r="G3721" s="617">
        <v>42502</v>
      </c>
      <c r="H3721" s="3" t="s">
        <v>3620</v>
      </c>
      <c r="I3721" s="4"/>
    </row>
    <row r="3722" spans="1:9">
      <c r="A3722" s="6">
        <v>3720</v>
      </c>
      <c r="B3722" s="56" t="s">
        <v>3633</v>
      </c>
      <c r="C3722" s="25" t="str">
        <f>IF(D3722=2,"NO","YES")</f>
        <v>YES</v>
      </c>
      <c r="D3722" s="59">
        <f t="shared" si="70"/>
        <v>0.61</v>
      </c>
      <c r="E3722" s="1">
        <v>1.5067000000000002</v>
      </c>
      <c r="F3722" s="59">
        <v>4148</v>
      </c>
      <c r="G3722" s="617">
        <v>42502</v>
      </c>
      <c r="H3722" s="3" t="s">
        <v>3620</v>
      </c>
      <c r="I3722" s="4"/>
    </row>
    <row r="3723" spans="1:9">
      <c r="A3723" s="6">
        <v>3721</v>
      </c>
      <c r="B3723" s="56" t="s">
        <v>3634</v>
      </c>
      <c r="C3723" s="25" t="str">
        <f>IF(D3723=2,"NO","YES")</f>
        <v>YES</v>
      </c>
      <c r="D3723" s="59">
        <f t="shared" si="70"/>
        <v>0.63</v>
      </c>
      <c r="E3723" s="1">
        <v>1.5561</v>
      </c>
      <c r="F3723" s="59">
        <v>4284</v>
      </c>
      <c r="G3723" s="617">
        <v>42502</v>
      </c>
      <c r="H3723" s="3" t="s">
        <v>3620</v>
      </c>
      <c r="I3723" s="4"/>
    </row>
    <row r="3724" spans="1:9">
      <c r="A3724" s="6">
        <v>3722</v>
      </c>
      <c r="B3724" s="56" t="s">
        <v>3635</v>
      </c>
      <c r="C3724" s="25" t="str">
        <f>IF(D3724=2,"NO","YES")</f>
        <v>YES</v>
      </c>
      <c r="D3724" s="59">
        <f t="shared" si="70"/>
        <v>0.42</v>
      </c>
      <c r="E3724" s="1">
        <v>1.0374000000000001</v>
      </c>
      <c r="F3724" s="59">
        <v>2856</v>
      </c>
      <c r="G3724" s="617">
        <v>42502</v>
      </c>
      <c r="H3724" s="3" t="s">
        <v>3620</v>
      </c>
      <c r="I3724" s="4"/>
    </row>
    <row r="3725" spans="1:9">
      <c r="A3725" s="6">
        <v>3723</v>
      </c>
      <c r="B3725" s="56" t="s">
        <v>3636</v>
      </c>
      <c r="C3725" s="25" t="str">
        <f>IF(D3725=2,"NO","YES")</f>
        <v>YES</v>
      </c>
      <c r="D3725" s="59">
        <f t="shared" si="70"/>
        <v>0.81</v>
      </c>
      <c r="E3725" s="1">
        <v>2.0007000000000001</v>
      </c>
      <c r="F3725" s="59">
        <v>5508</v>
      </c>
      <c r="G3725" s="617">
        <v>42502</v>
      </c>
      <c r="H3725" s="3" t="s">
        <v>3620</v>
      </c>
      <c r="I3725" s="4"/>
    </row>
    <row r="3726" spans="1:9">
      <c r="A3726" s="6">
        <v>3724</v>
      </c>
      <c r="B3726" s="56" t="s">
        <v>3637</v>
      </c>
      <c r="C3726" s="25" t="str">
        <f>IF(D3726=2,"NO","YES")</f>
        <v>YES</v>
      </c>
      <c r="D3726" s="59">
        <f t="shared" si="70"/>
        <v>0.74</v>
      </c>
      <c r="E3726" s="1">
        <v>1.8278000000000001</v>
      </c>
      <c r="F3726" s="59">
        <v>5032</v>
      </c>
      <c r="G3726" s="617">
        <v>42502</v>
      </c>
      <c r="H3726" s="3" t="s">
        <v>3620</v>
      </c>
      <c r="I3726" s="4"/>
    </row>
    <row r="3727" spans="1:9">
      <c r="A3727" s="6">
        <v>3725</v>
      </c>
      <c r="B3727" s="56" t="s">
        <v>3638</v>
      </c>
      <c r="C3727" s="25" t="str">
        <f>IF(D3727=2,"NO","YES")</f>
        <v>YES</v>
      </c>
      <c r="D3727" s="59">
        <f t="shared" si="70"/>
        <v>1.01</v>
      </c>
      <c r="E3727" s="1">
        <v>2.4947000000000004</v>
      </c>
      <c r="F3727" s="59">
        <v>6868</v>
      </c>
      <c r="G3727" s="617">
        <v>42502</v>
      </c>
      <c r="H3727" s="3" t="s">
        <v>3620</v>
      </c>
      <c r="I3727" s="4"/>
    </row>
    <row r="3728" spans="1:9">
      <c r="A3728" s="6">
        <v>3726</v>
      </c>
      <c r="B3728" s="56" t="s">
        <v>3639</v>
      </c>
      <c r="C3728" s="25" t="str">
        <f>IF(D3728=2,"NO","YES")</f>
        <v>YES</v>
      </c>
      <c r="D3728" s="59">
        <f t="shared" si="70"/>
        <v>0.42</v>
      </c>
      <c r="E3728" s="1">
        <v>1.0374000000000001</v>
      </c>
      <c r="F3728" s="59">
        <v>2856</v>
      </c>
      <c r="G3728" s="617">
        <v>42502</v>
      </c>
      <c r="H3728" s="3" t="s">
        <v>3620</v>
      </c>
      <c r="I3728" s="4"/>
    </row>
    <row r="3729" spans="1:9">
      <c r="A3729" s="6">
        <v>3727</v>
      </c>
      <c r="B3729" s="56" t="s">
        <v>3509</v>
      </c>
      <c r="C3729" s="25" t="str">
        <f>IF(D3729=2,"NO","YES")</f>
        <v>YES</v>
      </c>
      <c r="D3729" s="59">
        <f t="shared" si="70"/>
        <v>0.06</v>
      </c>
      <c r="E3729" s="1">
        <v>0.1482</v>
      </c>
      <c r="F3729" s="59">
        <v>408</v>
      </c>
      <c r="G3729" s="617">
        <v>42502</v>
      </c>
      <c r="H3729" s="3" t="s">
        <v>3620</v>
      </c>
      <c r="I3729" s="4"/>
    </row>
    <row r="3730" spans="1:9">
      <c r="A3730" s="6">
        <v>3728</v>
      </c>
      <c r="B3730" s="56" t="s">
        <v>3640</v>
      </c>
      <c r="C3730" s="25" t="str">
        <f>IF(D3730=2,"NO","YES")</f>
        <v>YES</v>
      </c>
      <c r="D3730" s="59">
        <f t="shared" si="70"/>
        <v>1.01</v>
      </c>
      <c r="E3730" s="1">
        <v>2.4947000000000004</v>
      </c>
      <c r="F3730" s="59">
        <v>6868</v>
      </c>
      <c r="G3730" s="617">
        <v>42502</v>
      </c>
      <c r="H3730" s="3" t="s">
        <v>3620</v>
      </c>
      <c r="I3730" s="4"/>
    </row>
    <row r="3731" spans="1:9">
      <c r="A3731" s="6">
        <v>3729</v>
      </c>
      <c r="B3731" s="56" t="s">
        <v>3641</v>
      </c>
      <c r="C3731" s="25" t="str">
        <f>IF(D3731=2,"NO","YES")</f>
        <v>NO</v>
      </c>
      <c r="D3731" s="59">
        <f t="shared" si="70"/>
        <v>2</v>
      </c>
      <c r="E3731" s="1">
        <v>4.9400000000000004</v>
      </c>
      <c r="F3731" s="59">
        <v>13600</v>
      </c>
      <c r="G3731" s="617">
        <v>42502</v>
      </c>
      <c r="H3731" s="3" t="s">
        <v>3620</v>
      </c>
      <c r="I3731" s="4"/>
    </row>
    <row r="3732" spans="1:9">
      <c r="A3732" s="6">
        <v>3730</v>
      </c>
      <c r="B3732" s="56" t="s">
        <v>3642</v>
      </c>
      <c r="C3732" s="25" t="str">
        <f>IF(D3732=2,"NO","YES")</f>
        <v>YES</v>
      </c>
      <c r="D3732" s="59">
        <f t="shared" si="70"/>
        <v>1.19</v>
      </c>
      <c r="E3732" s="1">
        <v>2.9393000000000002</v>
      </c>
      <c r="F3732" s="59">
        <v>8092</v>
      </c>
      <c r="G3732" s="617">
        <v>42502</v>
      </c>
      <c r="H3732" s="3" t="s">
        <v>3620</v>
      </c>
      <c r="I3732" s="4"/>
    </row>
    <row r="3733" spans="1:9">
      <c r="A3733" s="6">
        <v>3731</v>
      </c>
      <c r="B3733" s="56" t="s">
        <v>3643</v>
      </c>
      <c r="C3733" s="25" t="str">
        <f>IF(D3733=2,"NO","YES")</f>
        <v>YES</v>
      </c>
      <c r="D3733" s="59">
        <f t="shared" si="70"/>
        <v>0.63</v>
      </c>
      <c r="E3733" s="1">
        <v>1.5561</v>
      </c>
      <c r="F3733" s="59">
        <v>4284</v>
      </c>
      <c r="G3733" s="617">
        <v>42502</v>
      </c>
      <c r="H3733" s="3" t="s">
        <v>3620</v>
      </c>
      <c r="I3733" s="4"/>
    </row>
    <row r="3734" spans="1:9">
      <c r="A3734" s="6">
        <v>3732</v>
      </c>
      <c r="B3734" s="56" t="s">
        <v>3644</v>
      </c>
      <c r="C3734" s="25" t="str">
        <f>IF(D3734=2,"NO","YES")</f>
        <v>YES</v>
      </c>
      <c r="D3734" s="59">
        <f t="shared" si="70"/>
        <v>0.15</v>
      </c>
      <c r="E3734" s="1">
        <v>0.3705</v>
      </c>
      <c r="F3734" s="59">
        <v>1020</v>
      </c>
      <c r="G3734" s="617">
        <v>42502</v>
      </c>
      <c r="H3734" s="3" t="s">
        <v>3620</v>
      </c>
      <c r="I3734" s="4"/>
    </row>
    <row r="3735" spans="1:9">
      <c r="A3735" s="6">
        <v>3733</v>
      </c>
      <c r="B3735" s="56" t="s">
        <v>3645</v>
      </c>
      <c r="C3735" s="25" t="str">
        <f>IF(D3735=2,"NO","YES")</f>
        <v>YES</v>
      </c>
      <c r="D3735" s="59">
        <f t="shared" si="70"/>
        <v>0.62</v>
      </c>
      <c r="E3735" s="1">
        <v>1.5314000000000001</v>
      </c>
      <c r="F3735" s="59">
        <v>4216</v>
      </c>
      <c r="G3735" s="617">
        <v>42502</v>
      </c>
      <c r="H3735" s="3" t="s">
        <v>3620</v>
      </c>
      <c r="I3735" s="4">
        <f>COUNTBLANK(B3:B12002)</f>
        <v>0</v>
      </c>
    </row>
    <row r="3736" spans="1:9">
      <c r="A3736" s="6">
        <v>3734</v>
      </c>
      <c r="B3736" s="56" t="s">
        <v>3646</v>
      </c>
      <c r="C3736" s="25" t="str">
        <f>IF(D3736=2,"NO","YES")</f>
        <v>YES</v>
      </c>
      <c r="D3736" s="59">
        <f t="shared" si="70"/>
        <v>0.13</v>
      </c>
      <c r="E3736" s="1">
        <v>0.32110000000000005</v>
      </c>
      <c r="F3736" s="59">
        <v>884</v>
      </c>
      <c r="G3736" s="617">
        <v>42502</v>
      </c>
      <c r="H3736" s="3" t="s">
        <v>3620</v>
      </c>
      <c r="I3736" s="4"/>
    </row>
    <row r="3737" spans="1:9">
      <c r="A3737" s="6">
        <v>3735</v>
      </c>
      <c r="B3737" s="56" t="s">
        <v>3647</v>
      </c>
      <c r="C3737" s="25" t="str">
        <f>IF(D3737=2,"NO","YES")</f>
        <v>YES</v>
      </c>
      <c r="D3737" s="59">
        <f t="shared" si="70"/>
        <v>1.01</v>
      </c>
      <c r="E3737" s="1">
        <v>2.4947000000000004</v>
      </c>
      <c r="F3737" s="59">
        <v>6868</v>
      </c>
      <c r="G3737" s="617">
        <v>42502</v>
      </c>
      <c r="H3737" s="3" t="s">
        <v>3620</v>
      </c>
      <c r="I3737" s="4"/>
    </row>
    <row r="3738" spans="1:9">
      <c r="A3738" s="6">
        <v>3736</v>
      </c>
      <c r="B3738" s="56" t="s">
        <v>3648</v>
      </c>
      <c r="C3738" s="25" t="str">
        <f>IF(D3738=2,"NO","YES")</f>
        <v>YES</v>
      </c>
      <c r="D3738" s="59">
        <f t="shared" si="70"/>
        <v>0.81</v>
      </c>
      <c r="E3738" s="1">
        <v>2.0007000000000001</v>
      </c>
      <c r="F3738" s="59">
        <v>5508</v>
      </c>
      <c r="G3738" s="617">
        <v>42502</v>
      </c>
      <c r="H3738" s="3" t="s">
        <v>3620</v>
      </c>
      <c r="I3738" s="4"/>
    </row>
    <row r="3739" spans="1:9">
      <c r="A3739" s="6">
        <v>3737</v>
      </c>
      <c r="B3739" s="56" t="s">
        <v>3649</v>
      </c>
      <c r="C3739" s="25" t="str">
        <f>IF(D3739=2,"NO","YES")</f>
        <v>YES</v>
      </c>
      <c r="D3739" s="59">
        <f t="shared" si="70"/>
        <v>1.01</v>
      </c>
      <c r="E3739" s="1">
        <v>2.4947000000000004</v>
      </c>
      <c r="F3739" s="59">
        <v>6868</v>
      </c>
      <c r="G3739" s="617">
        <v>42502</v>
      </c>
      <c r="H3739" s="3" t="s">
        <v>3620</v>
      </c>
      <c r="I3739" s="4"/>
    </row>
    <row r="3740" spans="1:9">
      <c r="A3740" s="6">
        <v>3738</v>
      </c>
      <c r="B3740" s="56" t="s">
        <v>3650</v>
      </c>
      <c r="C3740" s="25" t="str">
        <f>IF(D3740=2,"NO","YES")</f>
        <v>YES</v>
      </c>
      <c r="D3740" s="59">
        <f t="shared" si="70"/>
        <v>0.23</v>
      </c>
      <c r="E3740" s="1">
        <v>0.56810000000000005</v>
      </c>
      <c r="F3740" s="59">
        <v>1564</v>
      </c>
      <c r="G3740" s="617">
        <v>42502</v>
      </c>
      <c r="H3740" s="3" t="s">
        <v>3620</v>
      </c>
      <c r="I3740" s="4"/>
    </row>
    <row r="3741" spans="1:9">
      <c r="A3741" s="6">
        <v>3739</v>
      </c>
      <c r="B3741" s="56" t="s">
        <v>3651</v>
      </c>
      <c r="C3741" s="25" t="str">
        <f>IF(D3741=2,"NO","YES")</f>
        <v>YES</v>
      </c>
      <c r="D3741" s="59">
        <f t="shared" si="70"/>
        <v>0.56999999999999995</v>
      </c>
      <c r="E3741" s="1">
        <v>1.4078999999999999</v>
      </c>
      <c r="F3741" s="59">
        <v>3876</v>
      </c>
      <c r="G3741" s="617">
        <v>42502</v>
      </c>
      <c r="H3741" s="3" t="s">
        <v>3620</v>
      </c>
      <c r="I3741" s="4"/>
    </row>
    <row r="3742" spans="1:9">
      <c r="A3742" s="6">
        <v>3740</v>
      </c>
      <c r="B3742" s="56" t="s">
        <v>3652</v>
      </c>
      <c r="C3742" s="25" t="str">
        <f>IF(D3742=2,"NO","YES")</f>
        <v>YES</v>
      </c>
      <c r="D3742" s="59">
        <f t="shared" si="70"/>
        <v>0.09</v>
      </c>
      <c r="E3742" s="1">
        <v>0.2223</v>
      </c>
      <c r="F3742" s="59">
        <v>612</v>
      </c>
      <c r="G3742" s="617">
        <v>42502</v>
      </c>
      <c r="H3742" s="3" t="s">
        <v>3620</v>
      </c>
      <c r="I3742" s="4"/>
    </row>
    <row r="3743" spans="1:9">
      <c r="A3743" s="6">
        <v>3741</v>
      </c>
      <c r="B3743" s="56" t="s">
        <v>3653</v>
      </c>
      <c r="C3743" s="25" t="str">
        <f>IF(D3743=2,"NO","YES")</f>
        <v>YES</v>
      </c>
      <c r="D3743" s="59">
        <f t="shared" si="70"/>
        <v>0.09</v>
      </c>
      <c r="E3743" s="1">
        <v>0.2223</v>
      </c>
      <c r="F3743" s="59">
        <v>612</v>
      </c>
      <c r="G3743" s="617">
        <v>42502</v>
      </c>
      <c r="H3743" s="3" t="s">
        <v>3620</v>
      </c>
      <c r="I3743" s="4"/>
    </row>
    <row r="3744" spans="1:9">
      <c r="A3744" s="6">
        <v>3742</v>
      </c>
      <c r="B3744" s="56" t="s">
        <v>3654</v>
      </c>
      <c r="C3744" s="25" t="str">
        <f>IF(D3744=2,"NO","YES")</f>
        <v>YES</v>
      </c>
      <c r="D3744" s="59">
        <f t="shared" si="70"/>
        <v>0.98</v>
      </c>
      <c r="E3744" s="1">
        <v>2.4206000000000003</v>
      </c>
      <c r="F3744" s="59">
        <v>6664</v>
      </c>
      <c r="G3744" s="617">
        <v>42502</v>
      </c>
      <c r="H3744" s="3" t="s">
        <v>3655</v>
      </c>
      <c r="I3744" s="4"/>
    </row>
    <row r="3745" spans="1:9">
      <c r="A3745" s="6">
        <v>3743</v>
      </c>
      <c r="B3745" s="56" t="s">
        <v>3656</v>
      </c>
      <c r="C3745" s="25" t="str">
        <f>IF(D3745=2,"NO","YES")</f>
        <v>YES</v>
      </c>
      <c r="D3745" s="59">
        <f t="shared" si="70"/>
        <v>0.98</v>
      </c>
      <c r="E3745" s="1">
        <v>2.4206000000000003</v>
      </c>
      <c r="F3745" s="59">
        <v>6664</v>
      </c>
      <c r="G3745" s="617">
        <v>42502</v>
      </c>
      <c r="H3745" s="3" t="s">
        <v>3655</v>
      </c>
      <c r="I3745" s="4"/>
    </row>
    <row r="3746" spans="1:9">
      <c r="A3746" s="6">
        <v>3744</v>
      </c>
      <c r="B3746" s="56" t="s">
        <v>3657</v>
      </c>
      <c r="C3746" s="25" t="str">
        <f>IF(D3746=2,"NO","YES")</f>
        <v>YES</v>
      </c>
      <c r="D3746" s="59">
        <f t="shared" si="70"/>
        <v>0.4</v>
      </c>
      <c r="E3746" s="1">
        <v>0.9880000000000001</v>
      </c>
      <c r="F3746" s="59">
        <v>2720</v>
      </c>
      <c r="G3746" s="617">
        <v>42502</v>
      </c>
      <c r="H3746" s="3" t="s">
        <v>3655</v>
      </c>
      <c r="I3746" s="4"/>
    </row>
    <row r="3747" spans="1:9">
      <c r="A3747" s="6">
        <v>3745</v>
      </c>
      <c r="B3747" s="56" t="s">
        <v>3658</v>
      </c>
      <c r="C3747" s="25" t="str">
        <f>IF(D3747=2,"NO","YES")</f>
        <v>YES</v>
      </c>
      <c r="D3747" s="59">
        <f t="shared" si="70"/>
        <v>0.3</v>
      </c>
      <c r="E3747" s="1">
        <v>0.74099999999999999</v>
      </c>
      <c r="F3747" s="59">
        <v>2040</v>
      </c>
      <c r="G3747" s="617">
        <v>42502</v>
      </c>
      <c r="H3747" s="3" t="s">
        <v>3655</v>
      </c>
      <c r="I3747" s="4"/>
    </row>
    <row r="3748" spans="1:9">
      <c r="A3748" s="6">
        <v>3746</v>
      </c>
      <c r="B3748" s="56" t="s">
        <v>3659</v>
      </c>
      <c r="C3748" s="25" t="str">
        <f>IF(D3748=2,"NO","YES")</f>
        <v>YES</v>
      </c>
      <c r="D3748" s="59">
        <f t="shared" si="70"/>
        <v>0.31</v>
      </c>
      <c r="E3748" s="1">
        <v>0.76570000000000005</v>
      </c>
      <c r="F3748" s="59">
        <v>2108</v>
      </c>
      <c r="G3748" s="617">
        <v>42502</v>
      </c>
      <c r="H3748" s="3" t="s">
        <v>3655</v>
      </c>
      <c r="I3748" s="4"/>
    </row>
    <row r="3749" spans="1:9">
      <c r="A3749" s="6">
        <v>3747</v>
      </c>
      <c r="B3749" s="56" t="s">
        <v>3660</v>
      </c>
      <c r="C3749" s="25" t="str">
        <f>IF(D3749=2,"NO","YES")</f>
        <v>YES</v>
      </c>
      <c r="D3749" s="59">
        <f t="shared" si="70"/>
        <v>0.56999999999999995</v>
      </c>
      <c r="E3749" s="1">
        <v>1.4078999999999999</v>
      </c>
      <c r="F3749" s="59">
        <v>3876</v>
      </c>
      <c r="G3749" s="617">
        <v>42502</v>
      </c>
      <c r="H3749" s="3" t="s">
        <v>3655</v>
      </c>
      <c r="I3749" s="4"/>
    </row>
    <row r="3750" spans="1:9">
      <c r="A3750" s="6">
        <v>3748</v>
      </c>
      <c r="B3750" s="56" t="s">
        <v>3661</v>
      </c>
      <c r="C3750" s="25" t="str">
        <f>IF(D3750=2,"NO","YES")</f>
        <v>NO</v>
      </c>
      <c r="D3750" s="59">
        <f t="shared" si="70"/>
        <v>2</v>
      </c>
      <c r="E3750" s="1">
        <v>4.9400000000000004</v>
      </c>
      <c r="F3750" s="59">
        <v>13600</v>
      </c>
      <c r="G3750" s="617">
        <v>42502</v>
      </c>
      <c r="H3750" s="3" t="s">
        <v>3655</v>
      </c>
      <c r="I3750" s="4"/>
    </row>
    <row r="3751" spans="1:9">
      <c r="A3751" s="6">
        <v>3749</v>
      </c>
      <c r="B3751" s="56" t="s">
        <v>3662</v>
      </c>
      <c r="C3751" s="25" t="str">
        <f>IF(D3751=2,"NO","YES")</f>
        <v>YES</v>
      </c>
      <c r="D3751" s="59">
        <f t="shared" si="70"/>
        <v>0.37</v>
      </c>
      <c r="E3751" s="1">
        <v>0.91390000000000005</v>
      </c>
      <c r="F3751" s="59">
        <v>2516</v>
      </c>
      <c r="G3751" s="617">
        <v>42502</v>
      </c>
      <c r="H3751" s="3" t="s">
        <v>3655</v>
      </c>
      <c r="I3751" s="4"/>
    </row>
    <row r="3752" spans="1:9">
      <c r="A3752" s="6">
        <v>3750</v>
      </c>
      <c r="B3752" s="56" t="s">
        <v>3663</v>
      </c>
      <c r="C3752" s="25" t="str">
        <f>IF(D3752=2,"NO","YES")</f>
        <v>YES</v>
      </c>
      <c r="D3752" s="59">
        <f t="shared" si="70"/>
        <v>1.07</v>
      </c>
      <c r="E3752" s="1">
        <v>2.6429000000000005</v>
      </c>
      <c r="F3752" s="96">
        <v>7276</v>
      </c>
      <c r="G3752" s="617">
        <v>42502</v>
      </c>
      <c r="H3752" s="3" t="s">
        <v>3655</v>
      </c>
      <c r="I3752" s="4"/>
    </row>
    <row r="3753" spans="1:9">
      <c r="A3753" s="6">
        <v>3751</v>
      </c>
      <c r="B3753" s="56" t="s">
        <v>3664</v>
      </c>
      <c r="C3753" s="25" t="str">
        <f>IF(D3753=2,"NO","YES")</f>
        <v>YES</v>
      </c>
      <c r="D3753" s="59">
        <f t="shared" si="70"/>
        <v>0.13</v>
      </c>
      <c r="E3753" s="1">
        <v>0.32110000000000005</v>
      </c>
      <c r="F3753" s="75">
        <v>884</v>
      </c>
      <c r="G3753" s="617">
        <v>42502</v>
      </c>
      <c r="H3753" s="3" t="s">
        <v>3655</v>
      </c>
      <c r="I3753" s="4"/>
    </row>
    <row r="3754" spans="1:9">
      <c r="A3754" s="6">
        <v>3752</v>
      </c>
      <c r="B3754" s="56" t="s">
        <v>3665</v>
      </c>
      <c r="C3754" s="25" t="str">
        <f>IF(D3754=2,"NO","YES")</f>
        <v>YES</v>
      </c>
      <c r="D3754" s="59">
        <f t="shared" si="70"/>
        <v>0.62</v>
      </c>
      <c r="E3754" s="1">
        <v>1.5314000000000001</v>
      </c>
      <c r="F3754" s="59">
        <v>4216</v>
      </c>
      <c r="G3754" s="617">
        <v>42502</v>
      </c>
      <c r="H3754" s="3" t="s">
        <v>3655</v>
      </c>
      <c r="I3754" s="4"/>
    </row>
    <row r="3755" spans="1:9">
      <c r="A3755" s="6">
        <v>3753</v>
      </c>
      <c r="B3755" s="56" t="s">
        <v>3666</v>
      </c>
      <c r="C3755" s="25" t="str">
        <f>IF(D3755=2,"NO","YES")</f>
        <v>YES</v>
      </c>
      <c r="D3755" s="59">
        <f t="shared" si="70"/>
        <v>0.23</v>
      </c>
      <c r="E3755" s="1">
        <v>0.56810000000000005</v>
      </c>
      <c r="F3755" s="75">
        <v>1564</v>
      </c>
      <c r="G3755" s="617">
        <v>42502</v>
      </c>
      <c r="H3755" s="3" t="s">
        <v>3655</v>
      </c>
      <c r="I3755" s="4"/>
    </row>
    <row r="3756" spans="1:9">
      <c r="A3756" s="6">
        <v>3754</v>
      </c>
      <c r="B3756" s="56" t="s">
        <v>3667</v>
      </c>
      <c r="C3756" s="25" t="str">
        <f>IF(D3756=2,"NO","YES")</f>
        <v>YES</v>
      </c>
      <c r="D3756" s="59">
        <f t="shared" si="70"/>
        <v>0.15</v>
      </c>
      <c r="E3756" s="1">
        <v>0.3705</v>
      </c>
      <c r="F3756" s="59">
        <v>1020</v>
      </c>
      <c r="G3756" s="617">
        <v>42502</v>
      </c>
      <c r="H3756" s="3" t="s">
        <v>3655</v>
      </c>
      <c r="I3756" s="4"/>
    </row>
    <row r="3757" spans="1:9">
      <c r="A3757" s="6">
        <v>3755</v>
      </c>
      <c r="B3757" s="56" t="s">
        <v>3550</v>
      </c>
      <c r="C3757" s="25" t="str">
        <f>IF(D3757=2,"NO","YES")</f>
        <v>YES</v>
      </c>
      <c r="D3757" s="59">
        <f t="shared" si="70"/>
        <v>0.13</v>
      </c>
      <c r="E3757" s="1">
        <v>0.32110000000000005</v>
      </c>
      <c r="F3757" s="59">
        <v>884</v>
      </c>
      <c r="G3757" s="617">
        <v>42502</v>
      </c>
      <c r="H3757" s="3" t="s">
        <v>3655</v>
      </c>
      <c r="I3757" s="4"/>
    </row>
    <row r="3758" spans="1:9">
      <c r="A3758" s="6">
        <v>3756</v>
      </c>
      <c r="B3758" s="56" t="s">
        <v>3668</v>
      </c>
      <c r="C3758" s="25" t="str">
        <f>IF(D3758=2,"NO","YES")</f>
        <v>YES</v>
      </c>
      <c r="D3758" s="59">
        <f t="shared" si="70"/>
        <v>1.17</v>
      </c>
      <c r="E3758" s="1">
        <v>2.8898999999999999</v>
      </c>
      <c r="F3758" s="59">
        <v>7956</v>
      </c>
      <c r="G3758" s="617">
        <v>42502</v>
      </c>
      <c r="H3758" s="3" t="s">
        <v>3655</v>
      </c>
      <c r="I3758" s="4"/>
    </row>
    <row r="3759" spans="1:9">
      <c r="A3759" s="6">
        <v>3757</v>
      </c>
      <c r="B3759" s="56" t="s">
        <v>3669</v>
      </c>
      <c r="C3759" s="25" t="str">
        <f>IF(D3759=2,"NO","YES")</f>
        <v>YES</v>
      </c>
      <c r="D3759" s="59">
        <f t="shared" si="70"/>
        <v>0.81</v>
      </c>
      <c r="E3759" s="1">
        <v>2.0007000000000001</v>
      </c>
      <c r="F3759" s="59">
        <v>5508</v>
      </c>
      <c r="G3759" s="617">
        <v>42502</v>
      </c>
      <c r="H3759" s="3" t="s">
        <v>3655</v>
      </c>
      <c r="I3759" s="4"/>
    </row>
    <row r="3760" spans="1:9">
      <c r="A3760" s="6">
        <v>3758</v>
      </c>
      <c r="B3760" s="56" t="s">
        <v>3670</v>
      </c>
      <c r="C3760" s="25" t="str">
        <f>IF(D3760=2,"NO","YES")</f>
        <v>YES</v>
      </c>
      <c r="D3760" s="59">
        <f t="shared" si="70"/>
        <v>0.65</v>
      </c>
      <c r="E3760" s="1">
        <v>1.6055000000000001</v>
      </c>
      <c r="F3760" s="59">
        <v>4420</v>
      </c>
      <c r="G3760" s="617">
        <v>42502</v>
      </c>
      <c r="H3760" s="3" t="s">
        <v>3655</v>
      </c>
      <c r="I3760" s="4"/>
    </row>
    <row r="3761" spans="1:9">
      <c r="A3761" s="6">
        <v>3759</v>
      </c>
      <c r="B3761" s="56" t="s">
        <v>3671</v>
      </c>
      <c r="C3761" s="25" t="str">
        <f>IF(D3761=2,"NO","YES")</f>
        <v>YES</v>
      </c>
      <c r="D3761" s="59">
        <f t="shared" si="70"/>
        <v>0.34</v>
      </c>
      <c r="E3761" s="1">
        <v>0.8398000000000001</v>
      </c>
      <c r="F3761" s="75">
        <v>2312</v>
      </c>
      <c r="G3761" s="617">
        <v>42502</v>
      </c>
      <c r="H3761" s="3" t="s">
        <v>3655</v>
      </c>
      <c r="I3761" s="4"/>
    </row>
    <row r="3762" spans="1:9">
      <c r="A3762" s="6">
        <v>3760</v>
      </c>
      <c r="B3762" s="56" t="s">
        <v>3672</v>
      </c>
      <c r="C3762" s="25" t="str">
        <f>IF(D3762=2,"NO","YES")</f>
        <v>YES</v>
      </c>
      <c r="D3762" s="59">
        <f t="shared" si="70"/>
        <v>0.06</v>
      </c>
      <c r="E3762" s="1">
        <v>0.1482</v>
      </c>
      <c r="F3762" s="75">
        <v>408</v>
      </c>
      <c r="G3762" s="617">
        <v>42502</v>
      </c>
      <c r="H3762" s="3" t="s">
        <v>3655</v>
      </c>
      <c r="I3762" s="4"/>
    </row>
    <row r="3763" spans="1:9">
      <c r="A3763" s="6">
        <v>3761</v>
      </c>
      <c r="B3763" s="56" t="s">
        <v>3673</v>
      </c>
      <c r="C3763" s="25" t="str">
        <f>IF(D3763=2,"NO","YES")</f>
        <v>YES</v>
      </c>
      <c r="D3763" s="59">
        <f t="shared" si="70"/>
        <v>0.15</v>
      </c>
      <c r="E3763" s="1">
        <v>0.3705</v>
      </c>
      <c r="F3763" s="75">
        <v>1020</v>
      </c>
      <c r="G3763" s="617">
        <v>42502</v>
      </c>
      <c r="H3763" s="3" t="s">
        <v>3655</v>
      </c>
      <c r="I3763" s="4"/>
    </row>
    <row r="3764" spans="1:9">
      <c r="A3764" s="6">
        <v>3762</v>
      </c>
      <c r="B3764" s="56" t="s">
        <v>3674</v>
      </c>
      <c r="C3764" s="25" t="str">
        <f>IF(D3764=2,"NO","YES")</f>
        <v>YES</v>
      </c>
      <c r="D3764" s="59">
        <f t="shared" si="70"/>
        <v>0.28000000000000003</v>
      </c>
      <c r="E3764" s="1">
        <v>0.6916000000000001</v>
      </c>
      <c r="F3764" s="75">
        <v>1904</v>
      </c>
      <c r="G3764" s="617">
        <v>42502</v>
      </c>
      <c r="H3764" s="3" t="s">
        <v>3655</v>
      </c>
      <c r="I3764" s="4"/>
    </row>
    <row r="3765" spans="1:9">
      <c r="A3765" s="6">
        <v>3763</v>
      </c>
      <c r="B3765" s="56" t="s">
        <v>3675</v>
      </c>
      <c r="C3765" s="25" t="str">
        <f>IF(D3765=2,"NO","YES")</f>
        <v>YES</v>
      </c>
      <c r="D3765" s="59">
        <f t="shared" si="70"/>
        <v>0.4</v>
      </c>
      <c r="E3765" s="1">
        <v>0.9880000000000001</v>
      </c>
      <c r="F3765" s="75">
        <v>2720</v>
      </c>
      <c r="G3765" s="617">
        <v>42502</v>
      </c>
      <c r="H3765" s="3" t="s">
        <v>3655</v>
      </c>
      <c r="I3765" s="4"/>
    </row>
    <row r="3766" spans="1:9">
      <c r="A3766" s="6">
        <v>3764</v>
      </c>
      <c r="B3766" s="56" t="s">
        <v>3676</v>
      </c>
      <c r="C3766" s="25" t="str">
        <f>IF(D3766=2,"NO","YES")</f>
        <v>YES</v>
      </c>
      <c r="D3766" s="59">
        <f t="shared" si="70"/>
        <v>0.45</v>
      </c>
      <c r="E3766" s="1">
        <v>1.1115000000000002</v>
      </c>
      <c r="F3766" s="75">
        <v>3060</v>
      </c>
      <c r="G3766" s="617">
        <v>42502</v>
      </c>
      <c r="H3766" s="3" t="s">
        <v>3655</v>
      </c>
      <c r="I3766" s="4"/>
    </row>
    <row r="3767" spans="1:9">
      <c r="A3767" s="6">
        <v>3765</v>
      </c>
      <c r="B3767" s="56" t="s">
        <v>3677</v>
      </c>
      <c r="C3767" s="25" t="str">
        <f>IF(D3767=2,"NO","YES")</f>
        <v>YES</v>
      </c>
      <c r="D3767" s="59">
        <f t="shared" si="70"/>
        <v>0.24</v>
      </c>
      <c r="E3767" s="1">
        <v>0.59279999999999999</v>
      </c>
      <c r="F3767" s="75">
        <v>1632</v>
      </c>
      <c r="G3767" s="617">
        <v>42502</v>
      </c>
      <c r="H3767" s="3" t="s">
        <v>3655</v>
      </c>
      <c r="I3767" s="4"/>
    </row>
    <row r="3768" spans="1:9">
      <c r="A3768" s="6">
        <v>3766</v>
      </c>
      <c r="B3768" s="56" t="s">
        <v>3678</v>
      </c>
      <c r="C3768" s="25" t="str">
        <f>IF(D3768=2,"NO","YES")</f>
        <v>YES</v>
      </c>
      <c r="D3768" s="59">
        <f t="shared" si="70"/>
        <v>0.63</v>
      </c>
      <c r="E3768" s="1">
        <v>1.5561</v>
      </c>
      <c r="F3768" s="59">
        <v>4284</v>
      </c>
      <c r="G3768" s="617">
        <v>42502</v>
      </c>
      <c r="H3768" s="3" t="s">
        <v>3655</v>
      </c>
      <c r="I3768" s="4"/>
    </row>
    <row r="3769" spans="1:9">
      <c r="A3769" s="6">
        <v>3767</v>
      </c>
      <c r="B3769" s="127" t="s">
        <v>3679</v>
      </c>
      <c r="C3769" s="25" t="str">
        <f>IF(D3769=2,"NO","YES")</f>
        <v>YES</v>
      </c>
      <c r="D3769" s="59">
        <f t="shared" si="70"/>
        <v>0.16</v>
      </c>
      <c r="E3769" s="1">
        <v>0.39520000000000005</v>
      </c>
      <c r="F3769" s="59">
        <v>1088</v>
      </c>
      <c r="G3769" s="617">
        <v>42502</v>
      </c>
      <c r="H3769" s="3" t="s">
        <v>3655</v>
      </c>
      <c r="I3769" s="4"/>
    </row>
    <row r="3770" spans="1:9">
      <c r="A3770" s="6">
        <v>3768</v>
      </c>
      <c r="B3770" s="56" t="s">
        <v>3679</v>
      </c>
      <c r="C3770" s="25" t="str">
        <f>IF(D3770=2,"NO","YES")</f>
        <v>YES</v>
      </c>
      <c r="D3770" s="59">
        <f t="shared" si="70"/>
        <v>0.27</v>
      </c>
      <c r="E3770" s="1">
        <v>0.66690000000000005</v>
      </c>
      <c r="F3770" s="59">
        <v>1836</v>
      </c>
      <c r="G3770" s="617">
        <v>42502</v>
      </c>
      <c r="H3770" s="3" t="s">
        <v>3655</v>
      </c>
      <c r="I3770" s="4"/>
    </row>
    <row r="3771" spans="1:9">
      <c r="A3771" s="6">
        <v>3769</v>
      </c>
      <c r="B3771" s="56" t="s">
        <v>3680</v>
      </c>
      <c r="C3771" s="25" t="str">
        <f>IF(D3771=2,"NO","YES")</f>
        <v>YES</v>
      </c>
      <c r="D3771" s="59">
        <f t="shared" si="70"/>
        <v>0.1</v>
      </c>
      <c r="E3771" s="1">
        <v>0.24700000000000003</v>
      </c>
      <c r="F3771" s="59">
        <v>680</v>
      </c>
      <c r="G3771" s="617">
        <v>42502</v>
      </c>
      <c r="H3771" s="3" t="s">
        <v>3655</v>
      </c>
      <c r="I3771" s="4"/>
    </row>
    <row r="3772" spans="1:9">
      <c r="A3772" s="6">
        <v>3770</v>
      </c>
      <c r="B3772" s="56" t="s">
        <v>3681</v>
      </c>
      <c r="C3772" s="25" t="str">
        <f>IF(D3772=2,"NO","YES")</f>
        <v>YES</v>
      </c>
      <c r="D3772" s="59">
        <f t="shared" si="70"/>
        <v>0.2</v>
      </c>
      <c r="E3772" s="1">
        <v>0.49400000000000005</v>
      </c>
      <c r="F3772" s="59">
        <v>1360</v>
      </c>
      <c r="G3772" s="617">
        <v>42502</v>
      </c>
      <c r="H3772" s="3" t="s">
        <v>3655</v>
      </c>
      <c r="I3772" s="4"/>
    </row>
    <row r="3773" spans="1:9">
      <c r="A3773" s="6">
        <v>3771</v>
      </c>
      <c r="B3773" s="56" t="s">
        <v>3682</v>
      </c>
      <c r="C3773" s="25" t="str">
        <f>IF(D3773=2,"NO","YES")</f>
        <v>YES</v>
      </c>
      <c r="D3773" s="59">
        <f t="shared" si="70"/>
        <v>0.88</v>
      </c>
      <c r="E3773" s="1">
        <v>2.1736</v>
      </c>
      <c r="F3773" s="59">
        <v>5984</v>
      </c>
      <c r="G3773" s="617">
        <v>42502</v>
      </c>
      <c r="H3773" s="3" t="s">
        <v>3655</v>
      </c>
      <c r="I3773" s="4"/>
    </row>
    <row r="3774" spans="1:9">
      <c r="A3774" s="6">
        <v>3772</v>
      </c>
      <c r="B3774" s="56" t="s">
        <v>3683</v>
      </c>
      <c r="C3774" s="25" t="str">
        <f>IF(D3774=2,"NO","YES")</f>
        <v>YES</v>
      </c>
      <c r="D3774" s="59">
        <f t="shared" si="70"/>
        <v>0.81</v>
      </c>
      <c r="E3774" s="1">
        <v>2.0007000000000001</v>
      </c>
      <c r="F3774" s="59">
        <v>5508</v>
      </c>
      <c r="G3774" s="617">
        <v>42502</v>
      </c>
      <c r="H3774" s="3" t="s">
        <v>3655</v>
      </c>
      <c r="I3774" s="4"/>
    </row>
    <row r="3775" spans="1:9">
      <c r="A3775" s="6">
        <v>3773</v>
      </c>
      <c r="B3775" s="56" t="s">
        <v>3684</v>
      </c>
      <c r="C3775" s="25" t="str">
        <f>IF(D3775=2,"NO","YES")</f>
        <v>YES</v>
      </c>
      <c r="D3775" s="59">
        <f t="shared" si="70"/>
        <v>0.88</v>
      </c>
      <c r="E3775" s="1">
        <v>2.1736</v>
      </c>
      <c r="F3775" s="59">
        <v>5984</v>
      </c>
      <c r="G3775" s="617">
        <v>42502</v>
      </c>
      <c r="H3775" s="3" t="s">
        <v>3655</v>
      </c>
      <c r="I3775" s="4"/>
    </row>
    <row r="3776" spans="1:9">
      <c r="A3776" s="6">
        <v>3774</v>
      </c>
      <c r="B3776" s="56" t="s">
        <v>3685</v>
      </c>
      <c r="C3776" s="25" t="str">
        <f>IF(D3776=2,"NO","YES")</f>
        <v>YES</v>
      </c>
      <c r="D3776" s="59">
        <f t="shared" si="70"/>
        <v>0.55000000000000004</v>
      </c>
      <c r="E3776" s="1">
        <v>1.3585000000000003</v>
      </c>
      <c r="F3776" s="59">
        <v>3740</v>
      </c>
      <c r="G3776" s="617">
        <v>42502</v>
      </c>
      <c r="H3776" s="3" t="s">
        <v>3655</v>
      </c>
      <c r="I3776" s="4"/>
    </row>
    <row r="3777" spans="1:9">
      <c r="A3777" s="6">
        <v>3775</v>
      </c>
      <c r="B3777" s="56" t="s">
        <v>3686</v>
      </c>
      <c r="C3777" s="25" t="str">
        <f>IF(D3777=2,"NO","YES")</f>
        <v>YES</v>
      </c>
      <c r="D3777" s="59">
        <f t="shared" si="70"/>
        <v>0.39</v>
      </c>
      <c r="E3777" s="1">
        <v>0.96330000000000016</v>
      </c>
      <c r="F3777" s="59">
        <v>2652</v>
      </c>
      <c r="G3777" s="617">
        <v>42502</v>
      </c>
      <c r="H3777" s="3" t="s">
        <v>3655</v>
      </c>
      <c r="I3777" s="4"/>
    </row>
    <row r="3778" spans="1:9">
      <c r="A3778" s="6">
        <v>3776</v>
      </c>
      <c r="B3778" s="56" t="s">
        <v>3687</v>
      </c>
      <c r="C3778" s="25" t="str">
        <f>IF(D3778=2,"NO","YES")</f>
        <v>YES</v>
      </c>
      <c r="D3778" s="59">
        <f t="shared" si="70"/>
        <v>0.1</v>
      </c>
      <c r="E3778" s="1">
        <v>0.24700000000000003</v>
      </c>
      <c r="F3778" s="59">
        <v>680</v>
      </c>
      <c r="G3778" s="617">
        <v>42502</v>
      </c>
      <c r="H3778" s="3" t="s">
        <v>3655</v>
      </c>
      <c r="I3778" s="4"/>
    </row>
    <row r="3779" spans="1:9">
      <c r="A3779" s="6">
        <v>3777</v>
      </c>
      <c r="B3779" s="56" t="s">
        <v>3688</v>
      </c>
      <c r="C3779" s="25" t="str">
        <f>IF(D3779=2,"NO","YES")</f>
        <v>YES</v>
      </c>
      <c r="D3779" s="59">
        <f t="shared" si="70"/>
        <v>0.38</v>
      </c>
      <c r="E3779" s="1">
        <v>0.9386000000000001</v>
      </c>
      <c r="F3779" s="59">
        <v>2584</v>
      </c>
      <c r="G3779" s="617">
        <v>42502</v>
      </c>
      <c r="H3779" s="3" t="s">
        <v>3655</v>
      </c>
      <c r="I3779" s="4"/>
    </row>
    <row r="3780" spans="1:9">
      <c r="A3780" s="6">
        <v>3778</v>
      </c>
      <c r="B3780" s="56" t="s">
        <v>3689</v>
      </c>
      <c r="C3780" s="25" t="str">
        <f>IF(D3780=2,"NO","YES")</f>
        <v>YES</v>
      </c>
      <c r="D3780" s="59">
        <f t="shared" si="70"/>
        <v>0.69</v>
      </c>
      <c r="E3780" s="1">
        <v>1.7042999999999999</v>
      </c>
      <c r="F3780" s="59">
        <v>4692</v>
      </c>
      <c r="G3780" s="617">
        <v>42502</v>
      </c>
      <c r="H3780" s="3" t="s">
        <v>3655</v>
      </c>
      <c r="I3780" s="4"/>
    </row>
    <row r="3781" spans="1:9">
      <c r="A3781" s="6">
        <v>3779</v>
      </c>
      <c r="B3781" s="56" t="s">
        <v>3690</v>
      </c>
      <c r="C3781" s="25" t="str">
        <f>IF(D3781=2,"NO","YES")</f>
        <v>YES</v>
      </c>
      <c r="D3781" s="59">
        <f t="shared" ref="D3781:D3844" si="71">F3781/6800</f>
        <v>0.16</v>
      </c>
      <c r="E3781" s="1">
        <v>0.39520000000000005</v>
      </c>
      <c r="F3781" s="59">
        <v>1088</v>
      </c>
      <c r="G3781" s="617">
        <v>42502</v>
      </c>
      <c r="H3781" s="3" t="s">
        <v>3655</v>
      </c>
      <c r="I3781" s="4"/>
    </row>
    <row r="3782" spans="1:9">
      <c r="A3782" s="6">
        <v>3780</v>
      </c>
      <c r="B3782" s="56" t="s">
        <v>3691</v>
      </c>
      <c r="C3782" s="25" t="str">
        <f>IF(D3782=2,"NO","YES")</f>
        <v>YES</v>
      </c>
      <c r="D3782" s="59">
        <f t="shared" si="71"/>
        <v>0.28000000000000003</v>
      </c>
      <c r="E3782" s="1">
        <v>0.6916000000000001</v>
      </c>
      <c r="F3782" s="59">
        <v>1904</v>
      </c>
      <c r="G3782" s="617">
        <v>42502</v>
      </c>
      <c r="H3782" s="3" t="s">
        <v>3655</v>
      </c>
      <c r="I3782" s="4"/>
    </row>
    <row r="3783" spans="1:9">
      <c r="A3783" s="6">
        <v>3781</v>
      </c>
      <c r="B3783" s="56" t="s">
        <v>3692</v>
      </c>
      <c r="C3783" s="25" t="str">
        <f>IF(D3783=2,"NO","YES")</f>
        <v>YES</v>
      </c>
      <c r="D3783" s="59">
        <f t="shared" si="71"/>
        <v>0.28000000000000003</v>
      </c>
      <c r="E3783" s="1">
        <v>0.6916000000000001</v>
      </c>
      <c r="F3783" s="59">
        <v>1904</v>
      </c>
      <c r="G3783" s="617">
        <v>42502</v>
      </c>
      <c r="H3783" s="3" t="s">
        <v>3655</v>
      </c>
      <c r="I3783" s="4"/>
    </row>
    <row r="3784" spans="1:9">
      <c r="A3784" s="6">
        <v>3782</v>
      </c>
      <c r="B3784" s="56" t="s">
        <v>3693</v>
      </c>
      <c r="C3784" s="25" t="str">
        <f>IF(D3784=2,"NO","YES")</f>
        <v>YES</v>
      </c>
      <c r="D3784" s="59">
        <f t="shared" si="71"/>
        <v>0.81</v>
      </c>
      <c r="E3784" s="1">
        <v>2.0007000000000001</v>
      </c>
      <c r="F3784" s="59">
        <v>5508</v>
      </c>
      <c r="G3784" s="617">
        <v>42502</v>
      </c>
      <c r="H3784" s="3" t="s">
        <v>3655</v>
      </c>
      <c r="I3784" s="4"/>
    </row>
    <row r="3785" spans="1:9">
      <c r="A3785" s="6">
        <v>3783</v>
      </c>
      <c r="B3785" s="56" t="s">
        <v>3694</v>
      </c>
      <c r="C3785" s="25" t="str">
        <f>IF(D3785=2,"NO","YES")</f>
        <v>NO</v>
      </c>
      <c r="D3785" s="59">
        <f t="shared" si="71"/>
        <v>2</v>
      </c>
      <c r="E3785" s="1">
        <v>4.9400000000000004</v>
      </c>
      <c r="F3785" s="59">
        <v>13600</v>
      </c>
      <c r="G3785" s="617">
        <v>42502</v>
      </c>
      <c r="H3785" s="3" t="s">
        <v>3655</v>
      </c>
      <c r="I3785" s="4"/>
    </row>
    <row r="3786" spans="1:9">
      <c r="A3786" s="6">
        <v>3784</v>
      </c>
      <c r="B3786" s="56" t="s">
        <v>3695</v>
      </c>
      <c r="C3786" s="25" t="str">
        <f>IF(D3786=2,"NO","YES")</f>
        <v>YES</v>
      </c>
      <c r="D3786" s="59">
        <f t="shared" si="71"/>
        <v>0.81</v>
      </c>
      <c r="E3786" s="1">
        <v>2.0007000000000001</v>
      </c>
      <c r="F3786" s="75">
        <v>5508</v>
      </c>
      <c r="G3786" s="617">
        <v>42502</v>
      </c>
      <c r="H3786" s="3" t="s">
        <v>3655</v>
      </c>
      <c r="I3786" s="4"/>
    </row>
    <row r="3787" spans="1:9">
      <c r="A3787" s="6">
        <v>3785</v>
      </c>
      <c r="B3787" s="56" t="s">
        <v>3696</v>
      </c>
      <c r="C3787" s="25" t="str">
        <f>IF(D3787=2,"NO","YES")</f>
        <v>YES</v>
      </c>
      <c r="D3787" s="59">
        <f t="shared" si="71"/>
        <v>0.21</v>
      </c>
      <c r="E3787" s="1">
        <v>0.51870000000000005</v>
      </c>
      <c r="F3787" s="59">
        <v>1428</v>
      </c>
      <c r="G3787" s="617">
        <v>42502</v>
      </c>
      <c r="H3787" s="3" t="s">
        <v>3655</v>
      </c>
      <c r="I3787" s="4"/>
    </row>
    <row r="3788" spans="1:9">
      <c r="A3788" s="6">
        <v>3786</v>
      </c>
      <c r="B3788" s="56" t="s">
        <v>3697</v>
      </c>
      <c r="C3788" s="25" t="str">
        <f>IF(D3788=2,"NO","YES")</f>
        <v>YES</v>
      </c>
      <c r="D3788" s="59">
        <f t="shared" si="71"/>
        <v>0.13</v>
      </c>
      <c r="E3788" s="1">
        <v>0.32110000000000005</v>
      </c>
      <c r="F3788" s="59">
        <v>884</v>
      </c>
      <c r="G3788" s="617">
        <v>42502</v>
      </c>
      <c r="H3788" s="3" t="s">
        <v>3655</v>
      </c>
      <c r="I3788" s="4"/>
    </row>
    <row r="3789" spans="1:9">
      <c r="A3789" s="6">
        <v>3787</v>
      </c>
      <c r="B3789" s="56" t="s">
        <v>3698</v>
      </c>
      <c r="C3789" s="25" t="str">
        <f>IF(D3789=2,"NO","YES")</f>
        <v>YES</v>
      </c>
      <c r="D3789" s="59">
        <f t="shared" si="71"/>
        <v>0.17</v>
      </c>
      <c r="E3789" s="1">
        <v>0.41990000000000005</v>
      </c>
      <c r="F3789" s="75">
        <v>1156</v>
      </c>
      <c r="G3789" s="617">
        <v>42502</v>
      </c>
      <c r="H3789" s="3" t="s">
        <v>3655</v>
      </c>
      <c r="I3789" s="4"/>
    </row>
    <row r="3790" spans="1:9">
      <c r="A3790" s="6">
        <v>3788</v>
      </c>
      <c r="B3790" s="56" t="s">
        <v>3699</v>
      </c>
      <c r="C3790" s="25" t="str">
        <f>IF(D3790=2,"NO","YES")</f>
        <v>YES</v>
      </c>
      <c r="D3790" s="59">
        <f t="shared" si="71"/>
        <v>0.08</v>
      </c>
      <c r="E3790" s="1">
        <v>0.19760000000000003</v>
      </c>
      <c r="F3790" s="59">
        <v>544</v>
      </c>
      <c r="G3790" s="617">
        <v>42502</v>
      </c>
      <c r="H3790" s="3" t="s">
        <v>3655</v>
      </c>
      <c r="I3790" s="4"/>
    </row>
    <row r="3791" spans="1:9">
      <c r="A3791" s="6">
        <v>3789</v>
      </c>
      <c r="B3791" s="56" t="s">
        <v>3700</v>
      </c>
      <c r="C3791" s="25" t="str">
        <f>IF(D3791=2,"NO","YES")</f>
        <v>YES</v>
      </c>
      <c r="D3791" s="59">
        <f t="shared" si="71"/>
        <v>0.41</v>
      </c>
      <c r="E3791" s="1">
        <v>1.0126999999999999</v>
      </c>
      <c r="F3791" s="59">
        <v>2788</v>
      </c>
      <c r="G3791" s="617">
        <v>42502</v>
      </c>
      <c r="H3791" s="3" t="s">
        <v>3655</v>
      </c>
      <c r="I3791" s="4"/>
    </row>
    <row r="3792" spans="1:9">
      <c r="A3792" s="6">
        <v>3790</v>
      </c>
      <c r="B3792" s="56" t="s">
        <v>3701</v>
      </c>
      <c r="C3792" s="25" t="str">
        <f>IF(D3792=2,"NO","YES")</f>
        <v>YES</v>
      </c>
      <c r="D3792" s="59">
        <f t="shared" si="71"/>
        <v>0.81</v>
      </c>
      <c r="E3792" s="1">
        <v>2.0007000000000001</v>
      </c>
      <c r="F3792" s="75">
        <v>5508</v>
      </c>
      <c r="G3792" s="617">
        <v>42502</v>
      </c>
      <c r="H3792" s="3" t="s">
        <v>3655</v>
      </c>
      <c r="I3792" s="4"/>
    </row>
    <row r="3793" spans="1:9">
      <c r="A3793" s="6">
        <v>3791</v>
      </c>
      <c r="B3793" s="56" t="s">
        <v>3702</v>
      </c>
      <c r="C3793" s="25" t="str">
        <f>IF(D3793=2,"NO","YES")</f>
        <v>YES</v>
      </c>
      <c r="D3793" s="59">
        <f t="shared" si="71"/>
        <v>0.47</v>
      </c>
      <c r="E3793" s="1">
        <v>1.1609</v>
      </c>
      <c r="F3793" s="59">
        <v>3196</v>
      </c>
      <c r="G3793" s="617">
        <v>42502</v>
      </c>
      <c r="H3793" s="3" t="s">
        <v>3655</v>
      </c>
      <c r="I3793" s="4"/>
    </row>
    <row r="3794" spans="1:9">
      <c r="A3794" s="6">
        <v>3792</v>
      </c>
      <c r="B3794" s="56" t="s">
        <v>3703</v>
      </c>
      <c r="C3794" s="25" t="str">
        <f>IF(D3794=2,"NO","YES")</f>
        <v>YES</v>
      </c>
      <c r="D3794" s="59">
        <f t="shared" si="71"/>
        <v>0.39</v>
      </c>
      <c r="E3794" s="1">
        <v>0.96330000000000016</v>
      </c>
      <c r="F3794" s="59">
        <v>2652</v>
      </c>
      <c r="G3794" s="617">
        <v>42502</v>
      </c>
      <c r="H3794" s="3" t="s">
        <v>3655</v>
      </c>
      <c r="I3794" s="4"/>
    </row>
    <row r="3795" spans="1:9">
      <c r="A3795" s="6">
        <v>3793</v>
      </c>
      <c r="B3795" s="56" t="s">
        <v>3704</v>
      </c>
      <c r="C3795" s="25" t="str">
        <f>IF(D3795=2,"NO","YES")</f>
        <v>YES</v>
      </c>
      <c r="D3795" s="59">
        <f t="shared" si="71"/>
        <v>0.68</v>
      </c>
      <c r="E3795" s="1">
        <v>1.6796000000000002</v>
      </c>
      <c r="F3795" s="59">
        <v>4624</v>
      </c>
      <c r="G3795" s="617">
        <v>42502</v>
      </c>
      <c r="H3795" s="3" t="s">
        <v>3655</v>
      </c>
      <c r="I3795" s="4"/>
    </row>
    <row r="3796" spans="1:9">
      <c r="A3796" s="6">
        <v>3794</v>
      </c>
      <c r="B3796" s="56" t="s">
        <v>3705</v>
      </c>
      <c r="C3796" s="25" t="str">
        <f>IF(D3796=2,"NO","YES")</f>
        <v>YES</v>
      </c>
      <c r="D3796" s="59">
        <f t="shared" si="71"/>
        <v>0.81</v>
      </c>
      <c r="E3796" s="1">
        <v>2.0007000000000001</v>
      </c>
      <c r="F3796" s="59">
        <v>5508</v>
      </c>
      <c r="G3796" s="617">
        <v>42502</v>
      </c>
      <c r="H3796" s="3" t="s">
        <v>3655</v>
      </c>
      <c r="I3796" s="4"/>
    </row>
    <row r="3797" spans="1:9">
      <c r="A3797" s="6">
        <v>3795</v>
      </c>
      <c r="B3797" s="56" t="s">
        <v>3706</v>
      </c>
      <c r="C3797" s="25" t="str">
        <f>IF(D3797=2,"NO","YES")</f>
        <v>YES</v>
      </c>
      <c r="D3797" s="59">
        <f t="shared" si="71"/>
        <v>0.35</v>
      </c>
      <c r="E3797" s="1">
        <v>0.86450000000000005</v>
      </c>
      <c r="F3797" s="59">
        <v>2380</v>
      </c>
      <c r="G3797" s="617">
        <v>42502</v>
      </c>
      <c r="H3797" s="3" t="s">
        <v>3655</v>
      </c>
      <c r="I3797" s="4"/>
    </row>
    <row r="3798" spans="1:9">
      <c r="A3798" s="6">
        <v>3796</v>
      </c>
      <c r="B3798" s="56" t="s">
        <v>3707</v>
      </c>
      <c r="C3798" s="25" t="str">
        <f>IF(D3798=2,"NO","YES")</f>
        <v>YES</v>
      </c>
      <c r="D3798" s="59">
        <f t="shared" si="71"/>
        <v>0.68</v>
      </c>
      <c r="E3798" s="1">
        <v>1.6796000000000002</v>
      </c>
      <c r="F3798" s="75">
        <v>4624</v>
      </c>
      <c r="G3798" s="617">
        <v>42502</v>
      </c>
      <c r="H3798" s="3" t="s">
        <v>3655</v>
      </c>
      <c r="I3798" s="4"/>
    </row>
    <row r="3799" spans="1:9">
      <c r="A3799" s="6">
        <v>3797</v>
      </c>
      <c r="B3799" s="56" t="s">
        <v>3708</v>
      </c>
      <c r="C3799" s="25" t="str">
        <f>IF(D3799=2,"NO","YES")</f>
        <v>YES</v>
      </c>
      <c r="D3799" s="59">
        <f t="shared" si="71"/>
        <v>0.33</v>
      </c>
      <c r="E3799" s="1">
        <v>0.81510000000000016</v>
      </c>
      <c r="F3799" s="59">
        <v>2244</v>
      </c>
      <c r="G3799" s="617">
        <v>42502</v>
      </c>
      <c r="H3799" s="3" t="s">
        <v>3655</v>
      </c>
      <c r="I3799" s="4"/>
    </row>
    <row r="3800" spans="1:9">
      <c r="A3800" s="6">
        <v>3798</v>
      </c>
      <c r="B3800" s="56" t="s">
        <v>3709</v>
      </c>
      <c r="C3800" s="25" t="str">
        <f>IF(D3800=2,"NO","YES")</f>
        <v>YES</v>
      </c>
      <c r="D3800" s="59">
        <f t="shared" si="71"/>
        <v>0.39</v>
      </c>
      <c r="E3800" s="1">
        <v>0.96330000000000016</v>
      </c>
      <c r="F3800" s="75">
        <v>2652</v>
      </c>
      <c r="G3800" s="617">
        <v>42502</v>
      </c>
      <c r="H3800" s="3" t="s">
        <v>3655</v>
      </c>
      <c r="I3800" s="4"/>
    </row>
    <row r="3801" spans="1:9">
      <c r="A3801" s="6">
        <v>3799</v>
      </c>
      <c r="B3801" s="56" t="s">
        <v>3710</v>
      </c>
      <c r="C3801" s="25" t="str">
        <f>IF(D3801=2,"NO","YES")</f>
        <v>YES</v>
      </c>
      <c r="D3801" s="59">
        <f t="shared" si="71"/>
        <v>0.31</v>
      </c>
      <c r="E3801" s="1">
        <v>0.76570000000000005</v>
      </c>
      <c r="F3801" s="59">
        <v>2108</v>
      </c>
      <c r="G3801" s="617">
        <v>42502</v>
      </c>
      <c r="H3801" s="3" t="s">
        <v>3655</v>
      </c>
      <c r="I3801" s="4"/>
    </row>
    <row r="3802" spans="1:9">
      <c r="A3802" s="6">
        <v>3800</v>
      </c>
      <c r="B3802" s="56" t="s">
        <v>3711</v>
      </c>
      <c r="C3802" s="25" t="str">
        <f>IF(D3802=2,"NO","YES")</f>
        <v>YES</v>
      </c>
      <c r="D3802" s="59">
        <f t="shared" si="71"/>
        <v>0.18</v>
      </c>
      <c r="E3802" s="1">
        <v>0.4446</v>
      </c>
      <c r="F3802" s="59">
        <v>1224</v>
      </c>
      <c r="G3802" s="617">
        <v>42502</v>
      </c>
      <c r="H3802" s="3" t="s">
        <v>3655</v>
      </c>
      <c r="I3802" s="4"/>
    </row>
    <row r="3803" spans="1:9">
      <c r="A3803" s="6">
        <v>3801</v>
      </c>
      <c r="B3803" s="56" t="s">
        <v>3712</v>
      </c>
      <c r="C3803" s="25" t="str">
        <f>IF(D3803=2,"NO","YES")</f>
        <v>YES</v>
      </c>
      <c r="D3803" s="59">
        <f t="shared" si="71"/>
        <v>0.45</v>
      </c>
      <c r="E3803" s="1">
        <v>1.1115000000000002</v>
      </c>
      <c r="F3803" s="59">
        <v>3060</v>
      </c>
      <c r="G3803" s="617">
        <v>42502</v>
      </c>
      <c r="H3803" s="3" t="s">
        <v>3655</v>
      </c>
      <c r="I3803" s="4"/>
    </row>
    <row r="3804" spans="1:9">
      <c r="A3804" s="6">
        <v>3802</v>
      </c>
      <c r="B3804" s="56" t="s">
        <v>3713</v>
      </c>
      <c r="C3804" s="25" t="str">
        <f>IF(D3804=2,"NO","YES")</f>
        <v>YES</v>
      </c>
      <c r="D3804" s="59">
        <f t="shared" si="71"/>
        <v>0.45</v>
      </c>
      <c r="E3804" s="1">
        <v>1.1115000000000002</v>
      </c>
      <c r="F3804" s="59">
        <v>3060</v>
      </c>
      <c r="G3804" s="617">
        <v>42502</v>
      </c>
      <c r="H3804" s="3" t="s">
        <v>3655</v>
      </c>
      <c r="I3804" s="4"/>
    </row>
    <row r="3805" spans="1:9">
      <c r="A3805" s="6">
        <v>3803</v>
      </c>
      <c r="B3805" s="56" t="s">
        <v>3714</v>
      </c>
      <c r="C3805" s="25" t="str">
        <f>IF(D3805=2,"NO","YES")</f>
        <v>YES</v>
      </c>
      <c r="D3805" s="59">
        <f t="shared" si="71"/>
        <v>0.45</v>
      </c>
      <c r="E3805" s="1">
        <v>1.1115000000000002</v>
      </c>
      <c r="F3805" s="59">
        <v>3060</v>
      </c>
      <c r="G3805" s="617">
        <v>42502</v>
      </c>
      <c r="H3805" s="3" t="s">
        <v>3655</v>
      </c>
      <c r="I3805" s="4"/>
    </row>
    <row r="3806" spans="1:9">
      <c r="A3806" s="6">
        <v>3804</v>
      </c>
      <c r="B3806" s="56" t="s">
        <v>3715</v>
      </c>
      <c r="C3806" s="25" t="str">
        <f>IF(D3806=2,"NO","YES")</f>
        <v>YES</v>
      </c>
      <c r="D3806" s="59">
        <f t="shared" si="71"/>
        <v>0.13</v>
      </c>
      <c r="E3806" s="1">
        <v>0.32110000000000005</v>
      </c>
      <c r="F3806" s="59">
        <v>884</v>
      </c>
      <c r="G3806" s="617">
        <v>42502</v>
      </c>
      <c r="H3806" s="3" t="s">
        <v>3655</v>
      </c>
      <c r="I3806" s="4"/>
    </row>
    <row r="3807" spans="1:9">
      <c r="A3807" s="6">
        <v>3805</v>
      </c>
      <c r="B3807" s="56" t="s">
        <v>3716</v>
      </c>
      <c r="C3807" s="25" t="str">
        <f>IF(D3807=2,"NO","YES")</f>
        <v>YES</v>
      </c>
      <c r="D3807" s="59">
        <f t="shared" si="71"/>
        <v>0.18</v>
      </c>
      <c r="E3807" s="1">
        <v>0.4446</v>
      </c>
      <c r="F3807" s="59">
        <v>1224</v>
      </c>
      <c r="G3807" s="617">
        <v>42502</v>
      </c>
      <c r="H3807" s="3" t="s">
        <v>3655</v>
      </c>
      <c r="I3807" s="4"/>
    </row>
    <row r="3808" spans="1:9">
      <c r="A3808" s="6">
        <v>3806</v>
      </c>
      <c r="B3808" s="56" t="s">
        <v>3717</v>
      </c>
      <c r="C3808" s="25" t="str">
        <f>IF(D3808=2,"NO","YES")</f>
        <v>YES</v>
      </c>
      <c r="D3808" s="59">
        <f t="shared" si="71"/>
        <v>0.13</v>
      </c>
      <c r="E3808" s="1">
        <v>0.32110000000000005</v>
      </c>
      <c r="F3808" s="59">
        <v>884</v>
      </c>
      <c r="G3808" s="617">
        <v>42502</v>
      </c>
      <c r="H3808" s="3" t="s">
        <v>3655</v>
      </c>
      <c r="I3808" s="4"/>
    </row>
    <row r="3809" spans="1:9">
      <c r="A3809" s="6">
        <v>3807</v>
      </c>
      <c r="B3809" s="38" t="s">
        <v>3718</v>
      </c>
      <c r="C3809" s="25" t="str">
        <f>IF(D3809=2,"NO","YES")</f>
        <v>YES</v>
      </c>
      <c r="D3809" s="39">
        <f t="shared" si="71"/>
        <v>0.77</v>
      </c>
      <c r="E3809" s="1">
        <v>1.9019000000000001</v>
      </c>
      <c r="F3809" s="39">
        <v>5236</v>
      </c>
      <c r="G3809" s="99">
        <v>42612</v>
      </c>
      <c r="H3809" s="3" t="s">
        <v>3655</v>
      </c>
      <c r="I3809" s="4"/>
    </row>
    <row r="3810" spans="1:9">
      <c r="A3810" s="6">
        <v>3808</v>
      </c>
      <c r="B3810" s="38" t="s">
        <v>3719</v>
      </c>
      <c r="C3810" s="25" t="str">
        <f>IF(D3810=2,"NO","YES")</f>
        <v>YES</v>
      </c>
      <c r="D3810" s="39">
        <f t="shared" si="71"/>
        <v>0.55000000000000004</v>
      </c>
      <c r="E3810" s="1">
        <v>1.3585000000000003</v>
      </c>
      <c r="F3810" s="39">
        <v>3740</v>
      </c>
      <c r="G3810" s="99">
        <v>42612</v>
      </c>
      <c r="H3810" s="3" t="s">
        <v>3655</v>
      </c>
      <c r="I3810" s="4"/>
    </row>
    <row r="3811" spans="1:9">
      <c r="A3811" s="6">
        <v>3809</v>
      </c>
      <c r="B3811" s="38" t="s">
        <v>3720</v>
      </c>
      <c r="C3811" s="25" t="str">
        <f>IF(D3811=2,"NO","YES")</f>
        <v>YES</v>
      </c>
      <c r="D3811" s="39">
        <f t="shared" si="71"/>
        <v>0.3</v>
      </c>
      <c r="E3811" s="1">
        <v>0.74099999999999999</v>
      </c>
      <c r="F3811" s="39">
        <v>2040</v>
      </c>
      <c r="G3811" s="99">
        <v>42612</v>
      </c>
      <c r="H3811" s="3" t="s">
        <v>3655</v>
      </c>
      <c r="I3811" s="4"/>
    </row>
    <row r="3812" spans="1:9">
      <c r="A3812" s="6">
        <v>3810</v>
      </c>
      <c r="B3812" s="56" t="s">
        <v>3721</v>
      </c>
      <c r="C3812" s="25" t="str">
        <f>IF(D3812=2,"NO","YES")</f>
        <v>YES</v>
      </c>
      <c r="D3812" s="59">
        <f t="shared" si="71"/>
        <v>0.3</v>
      </c>
      <c r="E3812" s="1">
        <v>0.74099999999999999</v>
      </c>
      <c r="F3812" s="59">
        <v>2040</v>
      </c>
      <c r="G3812" s="617">
        <v>42502</v>
      </c>
      <c r="H3812" s="3" t="s">
        <v>3722</v>
      </c>
      <c r="I3812" s="4"/>
    </row>
    <row r="3813" spans="1:9">
      <c r="A3813" s="6">
        <v>3811</v>
      </c>
      <c r="B3813" s="56" t="s">
        <v>3723</v>
      </c>
      <c r="C3813" s="25" t="str">
        <f>IF(D3813=2,"NO","YES")</f>
        <v>YES</v>
      </c>
      <c r="D3813" s="59">
        <f t="shared" si="71"/>
        <v>0.03</v>
      </c>
      <c r="E3813" s="1">
        <v>7.4099999999999999E-2</v>
      </c>
      <c r="F3813" s="59">
        <v>204</v>
      </c>
      <c r="G3813" s="617">
        <v>42502</v>
      </c>
      <c r="H3813" s="3" t="s">
        <v>3722</v>
      </c>
      <c r="I3813" s="4"/>
    </row>
    <row r="3814" spans="1:9">
      <c r="A3814" s="6">
        <v>3812</v>
      </c>
      <c r="B3814" s="56" t="s">
        <v>3724</v>
      </c>
      <c r="C3814" s="25" t="str">
        <f>IF(D3814=2,"NO","YES")</f>
        <v>YES</v>
      </c>
      <c r="D3814" s="59">
        <f t="shared" si="71"/>
        <v>0.98</v>
      </c>
      <c r="E3814" s="1">
        <v>2.4206000000000003</v>
      </c>
      <c r="F3814" s="59">
        <v>6664</v>
      </c>
      <c r="G3814" s="617">
        <v>42502</v>
      </c>
      <c r="H3814" s="3" t="s">
        <v>3722</v>
      </c>
      <c r="I3814" s="4"/>
    </row>
    <row r="3815" spans="1:9">
      <c r="A3815" s="6">
        <v>3813</v>
      </c>
      <c r="B3815" s="56" t="s">
        <v>3725</v>
      </c>
      <c r="C3815" s="25" t="str">
        <f>IF(D3815=2,"NO","YES")</f>
        <v>YES</v>
      </c>
      <c r="D3815" s="59">
        <f t="shared" si="71"/>
        <v>0.13</v>
      </c>
      <c r="E3815" s="1">
        <v>0.32110000000000005</v>
      </c>
      <c r="F3815" s="59">
        <v>884</v>
      </c>
      <c r="G3815" s="617">
        <v>42502</v>
      </c>
      <c r="H3815" s="3" t="s">
        <v>3722</v>
      </c>
      <c r="I3815" s="4"/>
    </row>
    <row r="3816" spans="1:9">
      <c r="A3816" s="6">
        <v>3814</v>
      </c>
      <c r="B3816" s="56" t="s">
        <v>3726</v>
      </c>
      <c r="C3816" s="25" t="str">
        <f>IF(D3816=2,"NO","YES")</f>
        <v>YES</v>
      </c>
      <c r="D3816" s="59">
        <f t="shared" si="71"/>
        <v>0.04</v>
      </c>
      <c r="E3816" s="1">
        <v>9.8800000000000013E-2</v>
      </c>
      <c r="F3816" s="59">
        <v>272</v>
      </c>
      <c r="G3816" s="617">
        <v>42502</v>
      </c>
      <c r="H3816" s="3" t="s">
        <v>3722</v>
      </c>
      <c r="I3816" s="4"/>
    </row>
    <row r="3817" spans="1:9">
      <c r="A3817" s="6">
        <v>3815</v>
      </c>
      <c r="B3817" s="56" t="s">
        <v>3727</v>
      </c>
      <c r="C3817" s="25" t="str">
        <f>IF(D3817=2,"NO","YES")</f>
        <v>YES</v>
      </c>
      <c r="D3817" s="59">
        <f t="shared" si="71"/>
        <v>0.08</v>
      </c>
      <c r="E3817" s="1">
        <v>0.19760000000000003</v>
      </c>
      <c r="F3817" s="59">
        <v>544</v>
      </c>
      <c r="G3817" s="617">
        <v>42502</v>
      </c>
      <c r="H3817" s="3" t="s">
        <v>3722</v>
      </c>
      <c r="I3817" s="4"/>
    </row>
    <row r="3818" spans="1:9">
      <c r="A3818" s="6">
        <v>3816</v>
      </c>
      <c r="B3818" s="56" t="s">
        <v>3728</v>
      </c>
      <c r="C3818" s="25" t="str">
        <f>IF(D3818=2,"NO","YES")</f>
        <v>YES</v>
      </c>
      <c r="D3818" s="59">
        <f t="shared" si="71"/>
        <v>0.03</v>
      </c>
      <c r="E3818" s="1">
        <v>7.4099999999999999E-2</v>
      </c>
      <c r="F3818" s="59">
        <v>204</v>
      </c>
      <c r="G3818" s="617">
        <v>42502</v>
      </c>
      <c r="H3818" s="3" t="s">
        <v>3722</v>
      </c>
      <c r="I3818" s="4"/>
    </row>
    <row r="3819" spans="1:9">
      <c r="A3819" s="6">
        <v>3817</v>
      </c>
      <c r="B3819" s="56" t="s">
        <v>3729</v>
      </c>
      <c r="C3819" s="25" t="str">
        <f>IF(D3819=2,"NO","YES")</f>
        <v>YES</v>
      </c>
      <c r="D3819" s="59">
        <f t="shared" si="71"/>
        <v>0.2</v>
      </c>
      <c r="E3819" s="1">
        <v>0.49400000000000005</v>
      </c>
      <c r="F3819" s="59">
        <v>1360</v>
      </c>
      <c r="G3819" s="617">
        <v>42502</v>
      </c>
      <c r="H3819" s="3" t="s">
        <v>3722</v>
      </c>
      <c r="I3819" s="4"/>
    </row>
    <row r="3820" spans="1:9">
      <c r="A3820" s="6">
        <v>3818</v>
      </c>
      <c r="B3820" s="56" t="s">
        <v>3730</v>
      </c>
      <c r="C3820" s="25" t="str">
        <f>IF(D3820=2,"NO","YES")</f>
        <v>YES</v>
      </c>
      <c r="D3820" s="59">
        <f t="shared" si="71"/>
        <v>1.31</v>
      </c>
      <c r="E3820" s="1">
        <v>3.2357000000000005</v>
      </c>
      <c r="F3820" s="59">
        <v>8908</v>
      </c>
      <c r="G3820" s="617">
        <v>42502</v>
      </c>
      <c r="H3820" s="3" t="s">
        <v>3722</v>
      </c>
      <c r="I3820" s="4"/>
    </row>
    <row r="3821" spans="1:9">
      <c r="A3821" s="6">
        <v>3819</v>
      </c>
      <c r="B3821" s="56" t="s">
        <v>3731</v>
      </c>
      <c r="C3821" s="25" t="str">
        <f>IF(D3821=2,"NO","YES")</f>
        <v>YES</v>
      </c>
      <c r="D3821" s="59">
        <f t="shared" si="71"/>
        <v>0.78</v>
      </c>
      <c r="E3821" s="1">
        <v>1.9266000000000003</v>
      </c>
      <c r="F3821" s="59">
        <v>5304</v>
      </c>
      <c r="G3821" s="617">
        <v>42502</v>
      </c>
      <c r="H3821" s="3" t="s">
        <v>3722</v>
      </c>
      <c r="I3821" s="4"/>
    </row>
    <row r="3822" spans="1:9">
      <c r="A3822" s="6">
        <v>3820</v>
      </c>
      <c r="B3822" s="56" t="s">
        <v>3732</v>
      </c>
      <c r="C3822" s="25" t="str">
        <f>IF(D3822=2,"NO","YES")</f>
        <v>YES</v>
      </c>
      <c r="D3822" s="59">
        <f t="shared" si="71"/>
        <v>0.9</v>
      </c>
      <c r="E3822" s="1">
        <v>2.2230000000000003</v>
      </c>
      <c r="F3822" s="59">
        <v>6120</v>
      </c>
      <c r="G3822" s="617">
        <v>42502</v>
      </c>
      <c r="H3822" s="3" t="s">
        <v>3722</v>
      </c>
      <c r="I3822" s="4"/>
    </row>
    <row r="3823" spans="1:9">
      <c r="A3823" s="6">
        <v>3821</v>
      </c>
      <c r="B3823" s="56" t="s">
        <v>3733</v>
      </c>
      <c r="C3823" s="25" t="str">
        <f>IF(D3823=2,"NO","YES")</f>
        <v>YES</v>
      </c>
      <c r="D3823" s="59">
        <f t="shared" si="71"/>
        <v>0.13</v>
      </c>
      <c r="E3823" s="1">
        <v>0.32110000000000005</v>
      </c>
      <c r="F3823" s="59">
        <v>884</v>
      </c>
      <c r="G3823" s="617">
        <v>42502</v>
      </c>
      <c r="H3823" s="3" t="s">
        <v>3722</v>
      </c>
      <c r="I3823" s="4"/>
    </row>
    <row r="3824" spans="1:9">
      <c r="A3824" s="6">
        <v>3822</v>
      </c>
      <c r="B3824" s="56" t="s">
        <v>3734</v>
      </c>
      <c r="C3824" s="25" t="str">
        <f>IF(D3824=2,"NO","YES")</f>
        <v>YES</v>
      </c>
      <c r="D3824" s="59">
        <f t="shared" si="71"/>
        <v>1.41</v>
      </c>
      <c r="E3824" s="1">
        <v>3.4826999999999999</v>
      </c>
      <c r="F3824" s="59">
        <v>9588</v>
      </c>
      <c r="G3824" s="617">
        <v>42502</v>
      </c>
      <c r="H3824" s="3" t="s">
        <v>3722</v>
      </c>
      <c r="I3824" s="4"/>
    </row>
    <row r="3825" spans="1:9">
      <c r="A3825" s="6">
        <v>3823</v>
      </c>
      <c r="B3825" s="56" t="s">
        <v>3735</v>
      </c>
      <c r="C3825" s="25" t="str">
        <f>IF(D3825=2,"NO","YES")</f>
        <v>YES</v>
      </c>
      <c r="D3825" s="59">
        <f t="shared" si="71"/>
        <v>0.28999999999999998</v>
      </c>
      <c r="E3825" s="1">
        <v>0.71630000000000005</v>
      </c>
      <c r="F3825" s="59">
        <v>1972</v>
      </c>
      <c r="G3825" s="617">
        <v>42502</v>
      </c>
      <c r="H3825" s="3" t="s">
        <v>3722</v>
      </c>
      <c r="I3825" s="4"/>
    </row>
    <row r="3826" spans="1:9">
      <c r="A3826" s="6">
        <v>3824</v>
      </c>
      <c r="B3826" s="56" t="s">
        <v>3736</v>
      </c>
      <c r="C3826" s="25" t="str">
        <f>IF(D3826=2,"NO","YES")</f>
        <v>YES</v>
      </c>
      <c r="D3826" s="59">
        <f t="shared" si="71"/>
        <v>0.43</v>
      </c>
      <c r="E3826" s="1">
        <v>1.0621</v>
      </c>
      <c r="F3826" s="59">
        <v>2924</v>
      </c>
      <c r="G3826" s="617">
        <v>42502</v>
      </c>
      <c r="H3826" s="3" t="s">
        <v>3722</v>
      </c>
      <c r="I3826" s="4"/>
    </row>
    <row r="3827" spans="1:9">
      <c r="A3827" s="6">
        <v>3825</v>
      </c>
      <c r="B3827" s="56" t="s">
        <v>3737</v>
      </c>
      <c r="C3827" s="25" t="str">
        <f>IF(D3827=2,"NO","YES")</f>
        <v>YES</v>
      </c>
      <c r="D3827" s="59">
        <f t="shared" si="71"/>
        <v>0.2</v>
      </c>
      <c r="E3827" s="1">
        <v>0.49400000000000005</v>
      </c>
      <c r="F3827" s="59">
        <v>1360</v>
      </c>
      <c r="G3827" s="617">
        <v>42502</v>
      </c>
      <c r="H3827" s="3" t="s">
        <v>3722</v>
      </c>
      <c r="I3827" s="4"/>
    </row>
    <row r="3828" spans="1:9">
      <c r="A3828" s="6">
        <v>3826</v>
      </c>
      <c r="B3828" s="56" t="s">
        <v>3738</v>
      </c>
      <c r="C3828" s="25" t="str">
        <f>IF(D3828=2,"NO","YES")</f>
        <v>YES</v>
      </c>
      <c r="D3828" s="59">
        <f t="shared" si="71"/>
        <v>0.11</v>
      </c>
      <c r="E3828" s="1">
        <v>0.2717</v>
      </c>
      <c r="F3828" s="59">
        <v>748</v>
      </c>
      <c r="G3828" s="617">
        <v>42502</v>
      </c>
      <c r="H3828" s="3" t="s">
        <v>3722</v>
      </c>
      <c r="I3828" s="4"/>
    </row>
    <row r="3829" spans="1:9">
      <c r="A3829" s="6">
        <v>3827</v>
      </c>
      <c r="B3829" s="56" t="s">
        <v>3739</v>
      </c>
      <c r="C3829" s="25" t="str">
        <f>IF(D3829=2,"NO","YES")</f>
        <v>YES</v>
      </c>
      <c r="D3829" s="59">
        <f t="shared" si="71"/>
        <v>1.76</v>
      </c>
      <c r="E3829" s="1">
        <v>4.3472</v>
      </c>
      <c r="F3829" s="59">
        <v>11968</v>
      </c>
      <c r="G3829" s="617">
        <v>42502</v>
      </c>
      <c r="H3829" s="3" t="s">
        <v>3722</v>
      </c>
      <c r="I3829" s="4"/>
    </row>
    <row r="3830" spans="1:9">
      <c r="A3830" s="6">
        <v>3828</v>
      </c>
      <c r="B3830" s="56" t="s">
        <v>3740</v>
      </c>
      <c r="C3830" s="25" t="str">
        <f>IF(D3830=2,"NO","YES")</f>
        <v>YES</v>
      </c>
      <c r="D3830" s="59">
        <f t="shared" si="71"/>
        <v>0.99</v>
      </c>
      <c r="E3830" s="1">
        <v>2.4453</v>
      </c>
      <c r="F3830" s="59">
        <v>6732</v>
      </c>
      <c r="G3830" s="617">
        <v>42502</v>
      </c>
      <c r="H3830" s="3" t="s">
        <v>3722</v>
      </c>
      <c r="I3830" s="4"/>
    </row>
    <row r="3831" spans="1:9">
      <c r="A3831" s="6">
        <v>3829</v>
      </c>
      <c r="B3831" s="56" t="s">
        <v>3741</v>
      </c>
      <c r="C3831" s="25" t="str">
        <f>IF(D3831=2,"NO","YES")</f>
        <v>YES</v>
      </c>
      <c r="D3831" s="59">
        <f t="shared" si="71"/>
        <v>0.12</v>
      </c>
      <c r="E3831" s="1">
        <v>0.2964</v>
      </c>
      <c r="F3831" s="59">
        <v>816</v>
      </c>
      <c r="G3831" s="617">
        <v>42502</v>
      </c>
      <c r="H3831" s="3" t="s">
        <v>3722</v>
      </c>
      <c r="I3831" s="4"/>
    </row>
    <row r="3832" spans="1:9">
      <c r="A3832" s="6">
        <v>3830</v>
      </c>
      <c r="B3832" s="56" t="s">
        <v>3742</v>
      </c>
      <c r="C3832" s="25" t="str">
        <f>IF(D3832=2,"NO","YES")</f>
        <v>YES</v>
      </c>
      <c r="D3832" s="59">
        <f t="shared" si="71"/>
        <v>1.04</v>
      </c>
      <c r="E3832" s="1">
        <v>2.5688000000000004</v>
      </c>
      <c r="F3832" s="59">
        <v>7072</v>
      </c>
      <c r="G3832" s="617">
        <v>42502</v>
      </c>
      <c r="H3832" s="3" t="s">
        <v>3722</v>
      </c>
      <c r="I3832" s="4"/>
    </row>
    <row r="3833" spans="1:9">
      <c r="A3833" s="6">
        <v>3831</v>
      </c>
      <c r="B3833" s="56" t="s">
        <v>3743</v>
      </c>
      <c r="C3833" s="25" t="str">
        <f>IF(D3833=2,"NO","YES")</f>
        <v>YES</v>
      </c>
      <c r="D3833" s="59">
        <f t="shared" si="71"/>
        <v>0.66</v>
      </c>
      <c r="E3833" s="1">
        <v>1.6302000000000003</v>
      </c>
      <c r="F3833" s="59">
        <v>4488</v>
      </c>
      <c r="G3833" s="617">
        <v>42502</v>
      </c>
      <c r="H3833" s="3" t="s">
        <v>3722</v>
      </c>
      <c r="I3833" s="4"/>
    </row>
    <row r="3834" spans="1:9">
      <c r="A3834" s="6">
        <v>3832</v>
      </c>
      <c r="B3834" s="56" t="s">
        <v>3744</v>
      </c>
      <c r="C3834" s="25" t="str">
        <f>IF(D3834=2,"NO","YES")</f>
        <v>YES</v>
      </c>
      <c r="D3834" s="59">
        <f t="shared" si="71"/>
        <v>0.51</v>
      </c>
      <c r="E3834" s="1">
        <v>1.2597</v>
      </c>
      <c r="F3834" s="59">
        <v>3468</v>
      </c>
      <c r="G3834" s="617">
        <v>42502</v>
      </c>
      <c r="H3834" s="3" t="s">
        <v>3722</v>
      </c>
      <c r="I3834" s="4"/>
    </row>
    <row r="3835" spans="1:9">
      <c r="A3835" s="6">
        <v>3833</v>
      </c>
      <c r="B3835" s="56" t="s">
        <v>3745</v>
      </c>
      <c r="C3835" s="25" t="str">
        <f>IF(D3835=2,"NO","YES")</f>
        <v>YES</v>
      </c>
      <c r="D3835" s="59">
        <f t="shared" si="71"/>
        <v>0.08</v>
      </c>
      <c r="E3835" s="1">
        <v>0.19760000000000003</v>
      </c>
      <c r="F3835" s="59">
        <v>544</v>
      </c>
      <c r="G3835" s="617">
        <v>42502</v>
      </c>
      <c r="H3835" s="3" t="s">
        <v>3722</v>
      </c>
      <c r="I3835" s="4"/>
    </row>
    <row r="3836" spans="1:9">
      <c r="A3836" s="6">
        <v>3834</v>
      </c>
      <c r="B3836" s="56" t="s">
        <v>3746</v>
      </c>
      <c r="C3836" s="25" t="str">
        <f>IF(D3836=2,"NO","YES")</f>
        <v>YES</v>
      </c>
      <c r="D3836" s="59">
        <f t="shared" si="71"/>
        <v>0.87</v>
      </c>
      <c r="E3836" s="1">
        <v>2.1489000000000003</v>
      </c>
      <c r="F3836" s="59">
        <v>5916</v>
      </c>
      <c r="G3836" s="617">
        <v>42502</v>
      </c>
      <c r="H3836" s="3" t="s">
        <v>3722</v>
      </c>
      <c r="I3836" s="4"/>
    </row>
    <row r="3837" spans="1:9">
      <c r="A3837" s="6">
        <v>3835</v>
      </c>
      <c r="B3837" s="56" t="s">
        <v>3747</v>
      </c>
      <c r="C3837" s="25" t="str">
        <f>IF(D3837=2,"NO","YES")</f>
        <v>YES</v>
      </c>
      <c r="D3837" s="59">
        <f t="shared" si="71"/>
        <v>0.66</v>
      </c>
      <c r="E3837" s="1">
        <v>1.6302000000000003</v>
      </c>
      <c r="F3837" s="59">
        <v>4488</v>
      </c>
      <c r="G3837" s="617">
        <v>42502</v>
      </c>
      <c r="H3837" s="3" t="s">
        <v>3722</v>
      </c>
      <c r="I3837" s="4"/>
    </row>
    <row r="3838" spans="1:9">
      <c r="A3838" s="6">
        <v>3836</v>
      </c>
      <c r="B3838" s="56" t="s">
        <v>3748</v>
      </c>
      <c r="C3838" s="25" t="str">
        <f>IF(D3838=2,"NO","YES")</f>
        <v>YES</v>
      </c>
      <c r="D3838" s="59">
        <f t="shared" si="71"/>
        <v>0.52</v>
      </c>
      <c r="E3838" s="1">
        <v>1.2844000000000002</v>
      </c>
      <c r="F3838" s="59">
        <v>3536</v>
      </c>
      <c r="G3838" s="617">
        <v>42502</v>
      </c>
      <c r="H3838" s="3" t="s">
        <v>3722</v>
      </c>
      <c r="I3838" s="4"/>
    </row>
    <row r="3839" spans="1:9">
      <c r="A3839" s="6">
        <v>3837</v>
      </c>
      <c r="B3839" s="56" t="s">
        <v>3749</v>
      </c>
      <c r="C3839" s="25" t="str">
        <f>IF(D3839=2,"NO","YES")</f>
        <v>YES</v>
      </c>
      <c r="D3839" s="59">
        <f t="shared" si="71"/>
        <v>0.25</v>
      </c>
      <c r="E3839" s="1">
        <v>0.61750000000000005</v>
      </c>
      <c r="F3839" s="59">
        <v>1700</v>
      </c>
      <c r="G3839" s="617">
        <v>42502</v>
      </c>
      <c r="H3839" s="3" t="s">
        <v>3722</v>
      </c>
      <c r="I3839" s="4"/>
    </row>
    <row r="3840" spans="1:9">
      <c r="A3840" s="6">
        <v>3838</v>
      </c>
      <c r="B3840" s="56" t="s">
        <v>3750</v>
      </c>
      <c r="C3840" s="25" t="str">
        <f>IF(D3840=2,"NO","YES")</f>
        <v>YES</v>
      </c>
      <c r="D3840" s="59">
        <f t="shared" si="71"/>
        <v>0.14000000000000001</v>
      </c>
      <c r="E3840" s="1">
        <v>0.34580000000000005</v>
      </c>
      <c r="F3840" s="59">
        <v>952</v>
      </c>
      <c r="G3840" s="617">
        <v>42502</v>
      </c>
      <c r="H3840" s="3" t="s">
        <v>3722</v>
      </c>
      <c r="I3840" s="4"/>
    </row>
    <row r="3841" spans="1:9">
      <c r="A3841" s="6">
        <v>3839</v>
      </c>
      <c r="B3841" s="56" t="s">
        <v>3751</v>
      </c>
      <c r="C3841" s="25" t="str">
        <f>IF(D3841=2,"NO","YES")</f>
        <v>YES</v>
      </c>
      <c r="D3841" s="59">
        <f t="shared" si="71"/>
        <v>0.45</v>
      </c>
      <c r="E3841" s="1">
        <v>1.1115000000000002</v>
      </c>
      <c r="F3841" s="59">
        <v>3060</v>
      </c>
      <c r="G3841" s="617">
        <v>42502</v>
      </c>
      <c r="H3841" s="3" t="s">
        <v>3722</v>
      </c>
      <c r="I3841" s="4"/>
    </row>
    <row r="3842" spans="1:9">
      <c r="A3842" s="6">
        <v>3840</v>
      </c>
      <c r="B3842" s="56" t="s">
        <v>3752</v>
      </c>
      <c r="C3842" s="25" t="str">
        <f>IF(D3842=2,"NO","YES")</f>
        <v>YES</v>
      </c>
      <c r="D3842" s="59">
        <f t="shared" si="71"/>
        <v>0.28999999999999998</v>
      </c>
      <c r="E3842" s="1">
        <v>0.71630000000000005</v>
      </c>
      <c r="F3842" s="59">
        <v>1972</v>
      </c>
      <c r="G3842" s="617">
        <v>42502</v>
      </c>
      <c r="H3842" s="3" t="s">
        <v>3722</v>
      </c>
      <c r="I3842" s="4"/>
    </row>
    <row r="3843" spans="1:9">
      <c r="A3843" s="6">
        <v>3841</v>
      </c>
      <c r="B3843" s="56" t="s">
        <v>3753</v>
      </c>
      <c r="C3843" s="25" t="str">
        <f>IF(D3843=2,"NO","YES")</f>
        <v>YES</v>
      </c>
      <c r="D3843" s="59">
        <f t="shared" si="71"/>
        <v>0.41</v>
      </c>
      <c r="E3843" s="1">
        <v>1.0126999999999999</v>
      </c>
      <c r="F3843" s="59">
        <v>2788</v>
      </c>
      <c r="G3843" s="617">
        <v>42502</v>
      </c>
      <c r="H3843" s="3" t="s">
        <v>3722</v>
      </c>
      <c r="I3843" s="4"/>
    </row>
    <row r="3844" spans="1:9">
      <c r="A3844" s="6">
        <v>3842</v>
      </c>
      <c r="B3844" s="56" t="s">
        <v>3754</v>
      </c>
      <c r="C3844" s="25" t="str">
        <f>IF(D3844=2,"NO","YES")</f>
        <v>YES</v>
      </c>
      <c r="D3844" s="59">
        <f t="shared" si="71"/>
        <v>0.4</v>
      </c>
      <c r="E3844" s="1">
        <v>0.9880000000000001</v>
      </c>
      <c r="F3844" s="59">
        <v>2720</v>
      </c>
      <c r="G3844" s="617">
        <v>42502</v>
      </c>
      <c r="H3844" s="3" t="s">
        <v>3722</v>
      </c>
      <c r="I3844" s="4"/>
    </row>
    <row r="3845" spans="1:9">
      <c r="A3845" s="6">
        <v>3843</v>
      </c>
      <c r="B3845" s="56" t="s">
        <v>3755</v>
      </c>
      <c r="C3845" s="25" t="str">
        <f>IF(D3845=2,"NO","YES")</f>
        <v>YES</v>
      </c>
      <c r="D3845" s="59">
        <f t="shared" ref="D3845:D3908" si="72">F3845/6800</f>
        <v>0.75</v>
      </c>
      <c r="E3845" s="1">
        <v>1.8525</v>
      </c>
      <c r="F3845" s="59">
        <v>5100</v>
      </c>
      <c r="G3845" s="617">
        <v>42502</v>
      </c>
      <c r="H3845" s="3" t="s">
        <v>3722</v>
      </c>
      <c r="I3845" s="4"/>
    </row>
    <row r="3846" spans="1:9">
      <c r="A3846" s="6">
        <v>3844</v>
      </c>
      <c r="B3846" s="56" t="s">
        <v>3756</v>
      </c>
      <c r="C3846" s="25" t="str">
        <f>IF(D3846=2,"NO","YES")</f>
        <v>YES</v>
      </c>
      <c r="D3846" s="59">
        <f t="shared" si="72"/>
        <v>0.4</v>
      </c>
      <c r="E3846" s="1">
        <v>0.9880000000000001</v>
      </c>
      <c r="F3846" s="59">
        <v>2720</v>
      </c>
      <c r="G3846" s="617">
        <v>42502</v>
      </c>
      <c r="H3846" s="3" t="s">
        <v>3722</v>
      </c>
      <c r="I3846" s="4"/>
    </row>
    <row r="3847" spans="1:9">
      <c r="A3847" s="6">
        <v>3845</v>
      </c>
      <c r="B3847" s="56" t="s">
        <v>3757</v>
      </c>
      <c r="C3847" s="25" t="str">
        <f>IF(D3847=2,"NO","YES")</f>
        <v>YES</v>
      </c>
      <c r="D3847" s="59">
        <f t="shared" si="72"/>
        <v>0.34</v>
      </c>
      <c r="E3847" s="1">
        <v>0.8398000000000001</v>
      </c>
      <c r="F3847" s="59">
        <v>2312</v>
      </c>
      <c r="G3847" s="617">
        <v>42502</v>
      </c>
      <c r="H3847" s="3" t="s">
        <v>3722</v>
      </c>
      <c r="I3847" s="4"/>
    </row>
    <row r="3848" spans="1:9">
      <c r="A3848" s="6">
        <v>3846</v>
      </c>
      <c r="B3848" s="56" t="s">
        <v>3758</v>
      </c>
      <c r="C3848" s="25" t="str">
        <f>IF(D3848=2,"NO","YES")</f>
        <v>YES</v>
      </c>
      <c r="D3848" s="59">
        <f t="shared" si="72"/>
        <v>0.69</v>
      </c>
      <c r="E3848" s="1">
        <v>1.7042999999999999</v>
      </c>
      <c r="F3848" s="59">
        <v>4692</v>
      </c>
      <c r="G3848" s="617">
        <v>42502</v>
      </c>
      <c r="H3848" s="3" t="s">
        <v>3722</v>
      </c>
      <c r="I3848" s="4"/>
    </row>
    <row r="3849" spans="1:9">
      <c r="A3849" s="6">
        <v>3847</v>
      </c>
      <c r="B3849" s="56" t="s">
        <v>3759</v>
      </c>
      <c r="C3849" s="25" t="str">
        <f>IF(D3849=2,"NO","YES")</f>
        <v>YES</v>
      </c>
      <c r="D3849" s="59">
        <f t="shared" si="72"/>
        <v>0.49</v>
      </c>
      <c r="E3849" s="1">
        <v>1.2103000000000002</v>
      </c>
      <c r="F3849" s="59">
        <v>3332</v>
      </c>
      <c r="G3849" s="617">
        <v>42502</v>
      </c>
      <c r="H3849" s="3" t="s">
        <v>3722</v>
      </c>
      <c r="I3849" s="4"/>
    </row>
    <row r="3850" spans="1:9">
      <c r="A3850" s="6">
        <v>3848</v>
      </c>
      <c r="B3850" s="56" t="s">
        <v>3760</v>
      </c>
      <c r="C3850" s="25" t="str">
        <f>IF(D3850=2,"NO","YES")</f>
        <v>YES</v>
      </c>
      <c r="D3850" s="59">
        <f t="shared" si="72"/>
        <v>0.15</v>
      </c>
      <c r="E3850" s="1">
        <v>0.3705</v>
      </c>
      <c r="F3850" s="59">
        <v>1020</v>
      </c>
      <c r="G3850" s="617">
        <v>42502</v>
      </c>
      <c r="H3850" s="3" t="s">
        <v>3722</v>
      </c>
      <c r="I3850" s="4"/>
    </row>
    <row r="3851" spans="1:9">
      <c r="A3851" s="6">
        <v>3849</v>
      </c>
      <c r="B3851" s="56" t="s">
        <v>3760</v>
      </c>
      <c r="C3851" s="25" t="str">
        <f>IF(D3851=2,"NO","YES")</f>
        <v>YES</v>
      </c>
      <c r="D3851" s="59">
        <f t="shared" si="72"/>
        <v>0.4</v>
      </c>
      <c r="E3851" s="1">
        <v>0.9880000000000001</v>
      </c>
      <c r="F3851" s="59">
        <v>2720</v>
      </c>
      <c r="G3851" s="617">
        <v>42502</v>
      </c>
      <c r="H3851" s="3" t="s">
        <v>3722</v>
      </c>
      <c r="I3851" s="4"/>
    </row>
    <row r="3852" spans="1:9">
      <c r="A3852" s="6">
        <v>3850</v>
      </c>
      <c r="B3852" s="56" t="s">
        <v>3761</v>
      </c>
      <c r="C3852" s="25" t="str">
        <f>IF(D3852=2,"NO","YES")</f>
        <v>YES</v>
      </c>
      <c r="D3852" s="59">
        <f t="shared" si="72"/>
        <v>0.28999999999999998</v>
      </c>
      <c r="E3852" s="1">
        <v>0.71630000000000005</v>
      </c>
      <c r="F3852" s="59">
        <v>1972</v>
      </c>
      <c r="G3852" s="617">
        <v>42502</v>
      </c>
      <c r="H3852" s="3" t="s">
        <v>3722</v>
      </c>
      <c r="I3852" s="4"/>
    </row>
    <row r="3853" spans="1:9">
      <c r="A3853" s="6">
        <v>3851</v>
      </c>
      <c r="B3853" s="56" t="s">
        <v>3762</v>
      </c>
      <c r="C3853" s="25" t="str">
        <f>IF(D3853=2,"NO","YES")</f>
        <v>YES</v>
      </c>
      <c r="D3853" s="59">
        <f t="shared" si="72"/>
        <v>1.55</v>
      </c>
      <c r="E3853" s="1">
        <v>3.8285000000000005</v>
      </c>
      <c r="F3853" s="59">
        <v>10540</v>
      </c>
      <c r="G3853" s="617">
        <v>42502</v>
      </c>
      <c r="H3853" s="3" t="s">
        <v>3722</v>
      </c>
      <c r="I3853" s="4"/>
    </row>
    <row r="3854" spans="1:9">
      <c r="A3854" s="6">
        <v>3852</v>
      </c>
      <c r="B3854" s="56" t="s">
        <v>3763</v>
      </c>
      <c r="C3854" s="25" t="str">
        <f>IF(D3854=2,"NO","YES")</f>
        <v>YES</v>
      </c>
      <c r="D3854" s="59">
        <f t="shared" si="72"/>
        <v>0.4</v>
      </c>
      <c r="E3854" s="1">
        <v>0.9880000000000001</v>
      </c>
      <c r="F3854" s="59">
        <v>2720</v>
      </c>
      <c r="G3854" s="617">
        <v>42502</v>
      </c>
      <c r="H3854" s="3" t="s">
        <v>3722</v>
      </c>
      <c r="I3854" s="4"/>
    </row>
    <row r="3855" spans="1:9">
      <c r="A3855" s="6">
        <v>3853</v>
      </c>
      <c r="B3855" s="56" t="s">
        <v>3764</v>
      </c>
      <c r="C3855" s="25" t="str">
        <f>IF(D3855=2,"NO","YES")</f>
        <v>YES</v>
      </c>
      <c r="D3855" s="59">
        <f t="shared" si="72"/>
        <v>0.48</v>
      </c>
      <c r="E3855" s="1">
        <v>1.1856</v>
      </c>
      <c r="F3855" s="59">
        <v>3264</v>
      </c>
      <c r="G3855" s="617">
        <v>42502</v>
      </c>
      <c r="H3855" s="3" t="s">
        <v>3722</v>
      </c>
      <c r="I3855" s="4"/>
    </row>
    <row r="3856" spans="1:9">
      <c r="A3856" s="6">
        <v>3854</v>
      </c>
      <c r="B3856" s="56" t="s">
        <v>3765</v>
      </c>
      <c r="C3856" s="25" t="str">
        <f>IF(D3856=2,"NO","YES")</f>
        <v>YES</v>
      </c>
      <c r="D3856" s="59">
        <f t="shared" si="72"/>
        <v>0.63</v>
      </c>
      <c r="E3856" s="1">
        <v>1.5561</v>
      </c>
      <c r="F3856" s="59">
        <v>4284</v>
      </c>
      <c r="G3856" s="617">
        <v>42502</v>
      </c>
      <c r="H3856" s="3" t="s">
        <v>3722</v>
      </c>
      <c r="I3856" s="4"/>
    </row>
    <row r="3857" spans="1:9">
      <c r="A3857" s="6">
        <v>3855</v>
      </c>
      <c r="B3857" s="56" t="s">
        <v>3766</v>
      </c>
      <c r="C3857" s="25" t="str">
        <f>IF(D3857=2,"NO","YES")</f>
        <v>YES</v>
      </c>
      <c r="D3857" s="59">
        <f t="shared" si="72"/>
        <v>0.61</v>
      </c>
      <c r="E3857" s="1">
        <v>1.5067000000000002</v>
      </c>
      <c r="F3857" s="59">
        <v>4148</v>
      </c>
      <c r="G3857" s="617">
        <v>42502</v>
      </c>
      <c r="H3857" s="3" t="s">
        <v>3722</v>
      </c>
      <c r="I3857" s="4"/>
    </row>
    <row r="3858" spans="1:9">
      <c r="A3858" s="6">
        <v>3856</v>
      </c>
      <c r="B3858" s="56" t="s">
        <v>3767</v>
      </c>
      <c r="C3858" s="25" t="str">
        <f>IF(D3858=2,"NO","YES")</f>
        <v>YES</v>
      </c>
      <c r="D3858" s="59">
        <f t="shared" si="72"/>
        <v>0.2</v>
      </c>
      <c r="E3858" s="1">
        <v>0.49400000000000005</v>
      </c>
      <c r="F3858" s="59">
        <v>1360</v>
      </c>
      <c r="G3858" s="617">
        <v>42502</v>
      </c>
      <c r="H3858" s="3" t="s">
        <v>3722</v>
      </c>
      <c r="I3858" s="4"/>
    </row>
    <row r="3859" spans="1:9">
      <c r="A3859" s="6">
        <v>3857</v>
      </c>
      <c r="B3859" s="56" t="s">
        <v>3768</v>
      </c>
      <c r="C3859" s="25" t="str">
        <f>IF(D3859=2,"NO","YES")</f>
        <v>YES</v>
      </c>
      <c r="D3859" s="59">
        <f t="shared" si="72"/>
        <v>1.73</v>
      </c>
      <c r="E3859" s="1">
        <v>4.2731000000000003</v>
      </c>
      <c r="F3859" s="59">
        <v>11764</v>
      </c>
      <c r="G3859" s="617">
        <v>42502</v>
      </c>
      <c r="H3859" s="3" t="s">
        <v>3722</v>
      </c>
      <c r="I3859" s="4"/>
    </row>
    <row r="3860" spans="1:9">
      <c r="A3860" s="6">
        <v>3858</v>
      </c>
      <c r="B3860" s="56" t="s">
        <v>3769</v>
      </c>
      <c r="C3860" s="25" t="str">
        <f>IF(D3860=2,"NO","YES")</f>
        <v>YES</v>
      </c>
      <c r="D3860" s="59">
        <f t="shared" si="72"/>
        <v>0.4</v>
      </c>
      <c r="E3860" s="1">
        <v>0.9880000000000001</v>
      </c>
      <c r="F3860" s="59">
        <v>2720</v>
      </c>
      <c r="G3860" s="617">
        <v>42502</v>
      </c>
      <c r="H3860" s="3" t="s">
        <v>3722</v>
      </c>
      <c r="I3860" s="4"/>
    </row>
    <row r="3861" spans="1:9">
      <c r="A3861" s="6">
        <v>3859</v>
      </c>
      <c r="B3861" s="56" t="s">
        <v>3770</v>
      </c>
      <c r="C3861" s="25" t="str">
        <f>IF(D3861=2,"NO","YES")</f>
        <v>YES</v>
      </c>
      <c r="D3861" s="59">
        <f t="shared" si="72"/>
        <v>0.4</v>
      </c>
      <c r="E3861" s="1">
        <v>0.9880000000000001</v>
      </c>
      <c r="F3861" s="59">
        <v>2720</v>
      </c>
      <c r="G3861" s="617">
        <v>42502</v>
      </c>
      <c r="H3861" s="3" t="s">
        <v>3722</v>
      </c>
      <c r="I3861" s="4"/>
    </row>
    <row r="3862" spans="1:9">
      <c r="A3862" s="6">
        <v>3860</v>
      </c>
      <c r="B3862" s="56" t="s">
        <v>3771</v>
      </c>
      <c r="C3862" s="25" t="str">
        <f>IF(D3862=2,"NO","YES")</f>
        <v>YES</v>
      </c>
      <c r="D3862" s="59">
        <f t="shared" si="72"/>
        <v>0.43</v>
      </c>
      <c r="E3862" s="1">
        <v>1.0621</v>
      </c>
      <c r="F3862" s="59">
        <v>2924</v>
      </c>
      <c r="G3862" s="617">
        <v>42502</v>
      </c>
      <c r="H3862" s="3" t="s">
        <v>3722</v>
      </c>
      <c r="I3862" s="4"/>
    </row>
    <row r="3863" spans="1:9">
      <c r="A3863" s="6">
        <v>3861</v>
      </c>
      <c r="B3863" s="56" t="s">
        <v>3772</v>
      </c>
      <c r="C3863" s="25" t="str">
        <f>IF(D3863=2,"NO","YES")</f>
        <v>YES</v>
      </c>
      <c r="D3863" s="59">
        <f t="shared" si="72"/>
        <v>0.97</v>
      </c>
      <c r="E3863" s="1">
        <v>2.3959000000000001</v>
      </c>
      <c r="F3863" s="59">
        <v>6596</v>
      </c>
      <c r="G3863" s="617">
        <v>42502</v>
      </c>
      <c r="H3863" s="3" t="s">
        <v>3722</v>
      </c>
      <c r="I3863" s="4"/>
    </row>
    <row r="3864" spans="1:9">
      <c r="A3864" s="6">
        <v>3862</v>
      </c>
      <c r="B3864" s="56" t="s">
        <v>3773</v>
      </c>
      <c r="C3864" s="25" t="str">
        <f>IF(D3864=2,"NO","YES")</f>
        <v>YES</v>
      </c>
      <c r="D3864" s="59">
        <f t="shared" si="72"/>
        <v>0.06</v>
      </c>
      <c r="E3864" s="1">
        <v>0.1482</v>
      </c>
      <c r="F3864" s="59">
        <v>408</v>
      </c>
      <c r="G3864" s="617">
        <v>42502</v>
      </c>
      <c r="H3864" s="3" t="s">
        <v>3722</v>
      </c>
      <c r="I3864" s="4"/>
    </row>
    <row r="3865" spans="1:9">
      <c r="A3865" s="6">
        <v>3863</v>
      </c>
      <c r="B3865" s="56" t="s">
        <v>3174</v>
      </c>
      <c r="C3865" s="25" t="str">
        <f>IF(D3865=2,"NO","YES")</f>
        <v>YES</v>
      </c>
      <c r="D3865" s="59">
        <f t="shared" si="72"/>
        <v>1.88</v>
      </c>
      <c r="E3865" s="1">
        <v>4.6436000000000002</v>
      </c>
      <c r="F3865" s="59">
        <v>12784</v>
      </c>
      <c r="G3865" s="617">
        <v>42502</v>
      </c>
      <c r="H3865" s="3" t="s">
        <v>3722</v>
      </c>
      <c r="I3865" s="4"/>
    </row>
    <row r="3866" spans="1:9">
      <c r="A3866" s="6">
        <v>3864</v>
      </c>
      <c r="B3866" s="56" t="s">
        <v>3562</v>
      </c>
      <c r="C3866" s="25" t="str">
        <f>IF(D3866=2,"NO","YES")</f>
        <v>YES</v>
      </c>
      <c r="D3866" s="59">
        <f t="shared" si="72"/>
        <v>0.23</v>
      </c>
      <c r="E3866" s="1">
        <v>0.56810000000000005</v>
      </c>
      <c r="F3866" s="59">
        <v>1564</v>
      </c>
      <c r="G3866" s="617">
        <v>42502</v>
      </c>
      <c r="H3866" s="3" t="s">
        <v>3722</v>
      </c>
      <c r="I3866" s="4"/>
    </row>
    <row r="3867" spans="1:9">
      <c r="A3867" s="6">
        <v>3865</v>
      </c>
      <c r="B3867" s="56" t="s">
        <v>3774</v>
      </c>
      <c r="C3867" s="25" t="str">
        <f>IF(D3867=2,"NO","YES")</f>
        <v>YES</v>
      </c>
      <c r="D3867" s="59">
        <f t="shared" si="72"/>
        <v>0.8</v>
      </c>
      <c r="E3867" s="1">
        <v>1.9760000000000002</v>
      </c>
      <c r="F3867" s="59">
        <v>5440</v>
      </c>
      <c r="G3867" s="617">
        <v>42502</v>
      </c>
      <c r="H3867" s="3" t="s">
        <v>3722</v>
      </c>
      <c r="I3867" s="4"/>
    </row>
    <row r="3868" spans="1:9">
      <c r="A3868" s="6">
        <v>3866</v>
      </c>
      <c r="B3868" s="56" t="s">
        <v>3775</v>
      </c>
      <c r="C3868" s="25" t="str">
        <f>IF(D3868=2,"NO","YES")</f>
        <v>YES</v>
      </c>
      <c r="D3868" s="59">
        <f t="shared" si="72"/>
        <v>0.12</v>
      </c>
      <c r="E3868" s="1">
        <v>0.2964</v>
      </c>
      <c r="F3868" s="59">
        <v>816</v>
      </c>
      <c r="G3868" s="617">
        <v>42502</v>
      </c>
      <c r="H3868" s="3" t="s">
        <v>3722</v>
      </c>
      <c r="I3868" s="4"/>
    </row>
    <row r="3869" spans="1:9">
      <c r="A3869" s="6">
        <v>3867</v>
      </c>
      <c r="B3869" s="56" t="s">
        <v>3776</v>
      </c>
      <c r="C3869" s="25" t="str">
        <f>IF(D3869=2,"NO","YES")</f>
        <v>YES</v>
      </c>
      <c r="D3869" s="59">
        <f t="shared" si="72"/>
        <v>1.06</v>
      </c>
      <c r="E3869" s="1">
        <v>2.6182000000000003</v>
      </c>
      <c r="F3869" s="59">
        <v>7208</v>
      </c>
      <c r="G3869" s="617">
        <v>42502</v>
      </c>
      <c r="H3869" s="3" t="s">
        <v>3722</v>
      </c>
      <c r="I3869" s="4"/>
    </row>
    <row r="3870" spans="1:9">
      <c r="A3870" s="6">
        <v>3868</v>
      </c>
      <c r="B3870" s="56" t="s">
        <v>3777</v>
      </c>
      <c r="C3870" s="25" t="str">
        <f>IF(D3870=2,"NO","YES")</f>
        <v>YES</v>
      </c>
      <c r="D3870" s="59">
        <f t="shared" si="72"/>
        <v>0.23</v>
      </c>
      <c r="E3870" s="1">
        <v>0.56810000000000005</v>
      </c>
      <c r="F3870" s="59">
        <v>1564</v>
      </c>
      <c r="G3870" s="617">
        <v>42502</v>
      </c>
      <c r="H3870" s="3" t="s">
        <v>3722</v>
      </c>
      <c r="I3870" s="4"/>
    </row>
    <row r="3871" spans="1:9">
      <c r="A3871" s="6">
        <v>3869</v>
      </c>
      <c r="B3871" s="56" t="s">
        <v>3778</v>
      </c>
      <c r="C3871" s="25" t="str">
        <f>IF(D3871=2,"NO","YES")</f>
        <v>YES</v>
      </c>
      <c r="D3871" s="59">
        <f t="shared" si="72"/>
        <v>0.51</v>
      </c>
      <c r="E3871" s="1">
        <v>1.2597</v>
      </c>
      <c r="F3871" s="59">
        <v>3468</v>
      </c>
      <c r="G3871" s="617">
        <v>42502</v>
      </c>
      <c r="H3871" s="3" t="s">
        <v>3722</v>
      </c>
      <c r="I3871" s="4"/>
    </row>
    <row r="3872" spans="1:9">
      <c r="A3872" s="6">
        <v>3870</v>
      </c>
      <c r="B3872" s="56" t="s">
        <v>3779</v>
      </c>
      <c r="C3872" s="25" t="str">
        <f>IF(D3872=2,"NO","YES")</f>
        <v>NO</v>
      </c>
      <c r="D3872" s="59">
        <f t="shared" si="72"/>
        <v>2</v>
      </c>
      <c r="E3872" s="1">
        <v>4.9400000000000004</v>
      </c>
      <c r="F3872" s="59">
        <v>13600</v>
      </c>
      <c r="G3872" s="617">
        <v>42502</v>
      </c>
      <c r="H3872" s="3" t="s">
        <v>3722</v>
      </c>
      <c r="I3872" s="4"/>
    </row>
    <row r="3873" spans="1:9">
      <c r="A3873" s="6">
        <v>3871</v>
      </c>
      <c r="B3873" s="56" t="s">
        <v>3780</v>
      </c>
      <c r="C3873" s="25" t="str">
        <f>IF(D3873=2,"NO","YES")</f>
        <v>YES</v>
      </c>
      <c r="D3873" s="59">
        <f t="shared" si="72"/>
        <v>0.65</v>
      </c>
      <c r="E3873" s="1">
        <v>1.6055000000000001</v>
      </c>
      <c r="F3873" s="59">
        <v>4420</v>
      </c>
      <c r="G3873" s="617">
        <v>42502</v>
      </c>
      <c r="H3873" s="3" t="s">
        <v>3722</v>
      </c>
      <c r="I3873" s="4"/>
    </row>
    <row r="3874" spans="1:9">
      <c r="A3874" s="6">
        <v>3872</v>
      </c>
      <c r="B3874" s="56" t="s">
        <v>3781</v>
      </c>
      <c r="C3874" s="25" t="str">
        <f>IF(D3874=2,"NO","YES")</f>
        <v>YES</v>
      </c>
      <c r="D3874" s="59">
        <f t="shared" si="72"/>
        <v>0.7</v>
      </c>
      <c r="E3874" s="1">
        <v>1.7290000000000001</v>
      </c>
      <c r="F3874" s="59">
        <v>4760</v>
      </c>
      <c r="G3874" s="617">
        <v>42502</v>
      </c>
      <c r="H3874" s="3" t="s">
        <v>3722</v>
      </c>
      <c r="I3874" s="4"/>
    </row>
    <row r="3875" spans="1:9">
      <c r="A3875" s="6">
        <v>3873</v>
      </c>
      <c r="B3875" s="56" t="s">
        <v>3782</v>
      </c>
      <c r="C3875" s="25" t="str">
        <f>IF(D3875=2,"NO","YES")</f>
        <v>YES</v>
      </c>
      <c r="D3875" s="59">
        <f t="shared" si="72"/>
        <v>0.18</v>
      </c>
      <c r="E3875" s="1">
        <v>0.4446</v>
      </c>
      <c r="F3875" s="59">
        <v>1224</v>
      </c>
      <c r="G3875" s="617">
        <v>42502</v>
      </c>
      <c r="H3875" s="3" t="s">
        <v>3722</v>
      </c>
      <c r="I3875" s="4"/>
    </row>
    <row r="3876" spans="1:9">
      <c r="A3876" s="6">
        <v>3874</v>
      </c>
      <c r="B3876" s="56" t="s">
        <v>3783</v>
      </c>
      <c r="C3876" s="25" t="str">
        <f>IF(D3876=2,"NO","YES")</f>
        <v>YES</v>
      </c>
      <c r="D3876" s="59">
        <f t="shared" si="72"/>
        <v>0.03</v>
      </c>
      <c r="E3876" s="1">
        <v>7.4099999999999999E-2</v>
      </c>
      <c r="F3876" s="59">
        <v>204</v>
      </c>
      <c r="G3876" s="617">
        <v>42502</v>
      </c>
      <c r="H3876" s="3" t="s">
        <v>3722</v>
      </c>
      <c r="I3876" s="4"/>
    </row>
    <row r="3877" spans="1:9">
      <c r="A3877" s="6">
        <v>3875</v>
      </c>
      <c r="B3877" s="56" t="s">
        <v>3784</v>
      </c>
      <c r="C3877" s="25" t="str">
        <f>IF(D3877=2,"NO","YES")</f>
        <v>YES</v>
      </c>
      <c r="D3877" s="59">
        <f t="shared" si="72"/>
        <v>0.34</v>
      </c>
      <c r="E3877" s="1">
        <v>0.8398000000000001</v>
      </c>
      <c r="F3877" s="59">
        <v>2312</v>
      </c>
      <c r="G3877" s="617">
        <v>42502</v>
      </c>
      <c r="H3877" s="3" t="s">
        <v>3722</v>
      </c>
      <c r="I3877" s="4"/>
    </row>
    <row r="3878" spans="1:9">
      <c r="A3878" s="6">
        <v>3876</v>
      </c>
      <c r="B3878" s="56" t="s">
        <v>3785</v>
      </c>
      <c r="C3878" s="25" t="str">
        <f>IF(D3878=2,"NO","YES")</f>
        <v>YES</v>
      </c>
      <c r="D3878" s="59">
        <f t="shared" si="72"/>
        <v>0.94</v>
      </c>
      <c r="E3878" s="1">
        <v>2.3218000000000001</v>
      </c>
      <c r="F3878" s="59">
        <v>6392</v>
      </c>
      <c r="G3878" s="617">
        <v>42502</v>
      </c>
      <c r="H3878" s="3" t="s">
        <v>3722</v>
      </c>
      <c r="I3878" s="4"/>
    </row>
    <row r="3879" spans="1:9">
      <c r="A3879" s="6">
        <v>3877</v>
      </c>
      <c r="B3879" s="56" t="s">
        <v>3786</v>
      </c>
      <c r="C3879" s="25" t="str">
        <f>IF(D3879=2,"NO","YES")</f>
        <v>YES</v>
      </c>
      <c r="D3879" s="59">
        <f t="shared" si="72"/>
        <v>0.5</v>
      </c>
      <c r="E3879" s="1">
        <v>1.2350000000000001</v>
      </c>
      <c r="F3879" s="59">
        <v>3400</v>
      </c>
      <c r="G3879" s="617">
        <v>42502</v>
      </c>
      <c r="H3879" s="3" t="s">
        <v>3722</v>
      </c>
      <c r="I3879" s="4"/>
    </row>
    <row r="3880" spans="1:9">
      <c r="A3880" s="6">
        <v>3878</v>
      </c>
      <c r="B3880" s="56" t="s">
        <v>3787</v>
      </c>
      <c r="C3880" s="25" t="str">
        <f>IF(D3880=2,"NO","YES")</f>
        <v>YES</v>
      </c>
      <c r="D3880" s="59">
        <f t="shared" si="72"/>
        <v>0.22</v>
      </c>
      <c r="E3880" s="1">
        <v>0.54339999999999999</v>
      </c>
      <c r="F3880" s="59">
        <v>1496</v>
      </c>
      <c r="G3880" s="617">
        <v>42502</v>
      </c>
      <c r="H3880" s="3" t="s">
        <v>3722</v>
      </c>
      <c r="I3880" s="4"/>
    </row>
    <row r="3881" spans="1:9">
      <c r="A3881" s="6">
        <v>3879</v>
      </c>
      <c r="B3881" s="56" t="s">
        <v>3788</v>
      </c>
      <c r="C3881" s="25" t="str">
        <f>IF(D3881=2,"NO","YES")</f>
        <v>YES</v>
      </c>
      <c r="D3881" s="59">
        <f t="shared" si="72"/>
        <v>0.08</v>
      </c>
      <c r="E3881" s="1">
        <v>0.19760000000000003</v>
      </c>
      <c r="F3881" s="59">
        <v>544</v>
      </c>
      <c r="G3881" s="617">
        <v>42502</v>
      </c>
      <c r="H3881" s="3" t="s">
        <v>3722</v>
      </c>
      <c r="I3881" s="4"/>
    </row>
    <row r="3882" spans="1:9">
      <c r="A3882" s="6">
        <v>3880</v>
      </c>
      <c r="B3882" s="118" t="s">
        <v>3789</v>
      </c>
      <c r="C3882" s="25" t="str">
        <f>IF(D3882=2,"NO","YES")</f>
        <v>YES</v>
      </c>
      <c r="D3882" s="59">
        <f t="shared" si="72"/>
        <v>0.8</v>
      </c>
      <c r="E3882" s="1">
        <v>1.9760000000000002</v>
      </c>
      <c r="F3882" s="59">
        <v>5440</v>
      </c>
      <c r="G3882" s="617">
        <v>42502</v>
      </c>
      <c r="H3882" s="3" t="s">
        <v>3722</v>
      </c>
      <c r="I3882" s="4"/>
    </row>
    <row r="3883" spans="1:9">
      <c r="A3883" s="6">
        <v>3881</v>
      </c>
      <c r="B3883" s="56" t="s">
        <v>3790</v>
      </c>
      <c r="C3883" s="25" t="str">
        <f>IF(D3883=2,"NO","YES")</f>
        <v>YES</v>
      </c>
      <c r="D3883" s="59">
        <f t="shared" si="72"/>
        <v>0.35</v>
      </c>
      <c r="E3883" s="1">
        <v>0.86450000000000005</v>
      </c>
      <c r="F3883" s="59">
        <v>2380</v>
      </c>
      <c r="G3883" s="617">
        <v>42502</v>
      </c>
      <c r="H3883" s="3" t="s">
        <v>3722</v>
      </c>
      <c r="I3883" s="4"/>
    </row>
    <row r="3884" spans="1:9">
      <c r="A3884" s="6">
        <v>3882</v>
      </c>
      <c r="B3884" s="56" t="s">
        <v>3791</v>
      </c>
      <c r="C3884" s="25" t="str">
        <f>IF(D3884=2,"NO","YES")</f>
        <v>YES</v>
      </c>
      <c r="D3884" s="59">
        <f t="shared" si="72"/>
        <v>0.27</v>
      </c>
      <c r="E3884" s="1">
        <v>0.66690000000000005</v>
      </c>
      <c r="F3884" s="59">
        <v>1836</v>
      </c>
      <c r="G3884" s="617">
        <v>42502</v>
      </c>
      <c r="H3884" s="3" t="s">
        <v>3722</v>
      </c>
      <c r="I3884" s="4"/>
    </row>
    <row r="3885" spans="1:9">
      <c r="A3885" s="6">
        <v>3883</v>
      </c>
      <c r="B3885" s="56" t="s">
        <v>3792</v>
      </c>
      <c r="C3885" s="25" t="str">
        <f>IF(D3885=2,"NO","YES")</f>
        <v>YES</v>
      </c>
      <c r="D3885" s="59">
        <f t="shared" si="72"/>
        <v>0.34</v>
      </c>
      <c r="E3885" s="1">
        <v>0.8398000000000001</v>
      </c>
      <c r="F3885" s="59">
        <v>2312</v>
      </c>
      <c r="G3885" s="617">
        <v>42502</v>
      </c>
      <c r="H3885" s="3" t="s">
        <v>3722</v>
      </c>
      <c r="I3885" s="4"/>
    </row>
    <row r="3886" spans="1:9">
      <c r="A3886" s="6">
        <v>3884</v>
      </c>
      <c r="B3886" s="56" t="s">
        <v>3793</v>
      </c>
      <c r="C3886" s="25" t="str">
        <f>IF(D3886=2,"NO","YES")</f>
        <v>YES</v>
      </c>
      <c r="D3886" s="59">
        <f t="shared" si="72"/>
        <v>0.74</v>
      </c>
      <c r="E3886" s="1">
        <v>1.8278000000000001</v>
      </c>
      <c r="F3886" s="59">
        <v>5032</v>
      </c>
      <c r="G3886" s="617">
        <v>42502</v>
      </c>
      <c r="H3886" s="3" t="s">
        <v>3722</v>
      </c>
      <c r="I3886" s="4"/>
    </row>
    <row r="3887" spans="1:9">
      <c r="A3887" s="6">
        <v>3885</v>
      </c>
      <c r="B3887" s="56" t="s">
        <v>3794</v>
      </c>
      <c r="C3887" s="25" t="str">
        <f>IF(D3887=2,"NO","YES")</f>
        <v>YES</v>
      </c>
      <c r="D3887" s="59">
        <f t="shared" si="72"/>
        <v>0.53</v>
      </c>
      <c r="E3887" s="1">
        <v>1.3091000000000002</v>
      </c>
      <c r="F3887" s="59">
        <v>3604</v>
      </c>
      <c r="G3887" s="617">
        <v>42502</v>
      </c>
      <c r="H3887" s="3" t="s">
        <v>3722</v>
      </c>
      <c r="I3887" s="4"/>
    </row>
    <row r="3888" spans="1:9">
      <c r="A3888" s="6">
        <v>3886</v>
      </c>
      <c r="B3888" s="56" t="s">
        <v>3795</v>
      </c>
      <c r="C3888" s="25" t="str">
        <f>IF(D3888=2,"NO","YES")</f>
        <v>YES</v>
      </c>
      <c r="D3888" s="59">
        <f t="shared" si="72"/>
        <v>1.33</v>
      </c>
      <c r="E3888" s="1">
        <v>3.2851000000000004</v>
      </c>
      <c r="F3888" s="59">
        <v>9044</v>
      </c>
      <c r="G3888" s="617">
        <v>42502</v>
      </c>
      <c r="H3888" s="3" t="s">
        <v>3722</v>
      </c>
      <c r="I3888" s="4"/>
    </row>
    <row r="3889" spans="1:9">
      <c r="A3889" s="6">
        <v>3887</v>
      </c>
      <c r="B3889" s="56" t="s">
        <v>3796</v>
      </c>
      <c r="C3889" s="25" t="str">
        <f>IF(D3889=2,"NO","YES")</f>
        <v>YES</v>
      </c>
      <c r="D3889" s="59">
        <f t="shared" si="72"/>
        <v>1.03</v>
      </c>
      <c r="E3889" s="1">
        <v>2.5441000000000003</v>
      </c>
      <c r="F3889" s="59">
        <v>7004</v>
      </c>
      <c r="G3889" s="617">
        <v>42502</v>
      </c>
      <c r="H3889" s="3" t="s">
        <v>3722</v>
      </c>
      <c r="I3889" s="4"/>
    </row>
    <row r="3890" spans="1:9">
      <c r="A3890" s="6">
        <v>3888</v>
      </c>
      <c r="B3890" s="56" t="s">
        <v>3797</v>
      </c>
      <c r="C3890" s="25" t="str">
        <f>IF(D3890=2,"NO","YES")</f>
        <v>YES</v>
      </c>
      <c r="D3890" s="59">
        <f t="shared" si="72"/>
        <v>1.08</v>
      </c>
      <c r="E3890" s="1">
        <v>2.6676000000000002</v>
      </c>
      <c r="F3890" s="59">
        <v>7344</v>
      </c>
      <c r="G3890" s="617">
        <v>42502</v>
      </c>
      <c r="H3890" s="3" t="s">
        <v>3722</v>
      </c>
      <c r="I3890" s="4"/>
    </row>
    <row r="3891" spans="1:9">
      <c r="A3891" s="6">
        <v>3889</v>
      </c>
      <c r="B3891" s="56" t="s">
        <v>3798</v>
      </c>
      <c r="C3891" s="25" t="str">
        <f>IF(D3891=2,"NO","YES")</f>
        <v>YES</v>
      </c>
      <c r="D3891" s="59">
        <f t="shared" si="72"/>
        <v>1.93</v>
      </c>
      <c r="E3891" s="1">
        <v>4.7671000000000001</v>
      </c>
      <c r="F3891" s="59">
        <v>13124</v>
      </c>
      <c r="G3891" s="617">
        <v>42502</v>
      </c>
      <c r="H3891" s="3" t="s">
        <v>3722</v>
      </c>
      <c r="I3891" s="4"/>
    </row>
    <row r="3892" spans="1:9">
      <c r="A3892" s="6">
        <v>3890</v>
      </c>
      <c r="B3892" s="56" t="s">
        <v>3799</v>
      </c>
      <c r="C3892" s="25" t="str">
        <f>IF(D3892=2,"NO","YES")</f>
        <v>YES</v>
      </c>
      <c r="D3892" s="59">
        <f t="shared" si="72"/>
        <v>0.04</v>
      </c>
      <c r="E3892" s="1">
        <v>9.8800000000000013E-2</v>
      </c>
      <c r="F3892" s="59">
        <v>272</v>
      </c>
      <c r="G3892" s="617">
        <v>42502</v>
      </c>
      <c r="H3892" s="3" t="s">
        <v>3722</v>
      </c>
      <c r="I3892" s="4"/>
    </row>
    <row r="3893" spans="1:9">
      <c r="A3893" s="6">
        <v>3891</v>
      </c>
      <c r="B3893" s="56" t="s">
        <v>3800</v>
      </c>
      <c r="C3893" s="25" t="str">
        <f>IF(D3893=2,"NO","YES")</f>
        <v>YES</v>
      </c>
      <c r="D3893" s="59">
        <f t="shared" si="72"/>
        <v>0.38</v>
      </c>
      <c r="E3893" s="1">
        <v>0.9386000000000001</v>
      </c>
      <c r="F3893" s="59">
        <v>2584</v>
      </c>
      <c r="G3893" s="617">
        <v>42502</v>
      </c>
      <c r="H3893" s="3" t="s">
        <v>3722</v>
      </c>
      <c r="I3893" s="4"/>
    </row>
    <row r="3894" spans="1:9">
      <c r="A3894" s="6">
        <v>3892</v>
      </c>
      <c r="B3894" s="56" t="s">
        <v>3801</v>
      </c>
      <c r="C3894" s="25" t="str">
        <f>IF(D3894=2,"NO","YES")</f>
        <v>YES</v>
      </c>
      <c r="D3894" s="59">
        <f t="shared" si="72"/>
        <v>0.53</v>
      </c>
      <c r="E3894" s="1">
        <v>1.3091000000000002</v>
      </c>
      <c r="F3894" s="59">
        <v>3604</v>
      </c>
      <c r="G3894" s="617">
        <v>42502</v>
      </c>
      <c r="H3894" s="3" t="s">
        <v>3722</v>
      </c>
      <c r="I3894" s="4"/>
    </row>
    <row r="3895" spans="1:9">
      <c r="A3895" s="6">
        <v>3893</v>
      </c>
      <c r="B3895" s="56" t="s">
        <v>3802</v>
      </c>
      <c r="C3895" s="25" t="str">
        <f>IF(D3895=2,"NO","YES")</f>
        <v>YES</v>
      </c>
      <c r="D3895" s="59">
        <f t="shared" si="72"/>
        <v>0.19</v>
      </c>
      <c r="E3895" s="1">
        <v>0.46930000000000005</v>
      </c>
      <c r="F3895" s="59">
        <v>1292</v>
      </c>
      <c r="G3895" s="617">
        <v>42502</v>
      </c>
      <c r="H3895" s="3" t="s">
        <v>3722</v>
      </c>
      <c r="I3895" s="4"/>
    </row>
    <row r="3896" spans="1:9">
      <c r="A3896" s="6">
        <v>3894</v>
      </c>
      <c r="B3896" s="56" t="s">
        <v>3803</v>
      </c>
      <c r="C3896" s="25" t="str">
        <f>IF(D3896=2,"NO","YES")</f>
        <v>YES</v>
      </c>
      <c r="D3896" s="59">
        <f t="shared" si="72"/>
        <v>0.74</v>
      </c>
      <c r="E3896" s="1">
        <v>1.8278000000000001</v>
      </c>
      <c r="F3896" s="59">
        <v>5032</v>
      </c>
      <c r="G3896" s="617">
        <v>42502</v>
      </c>
      <c r="H3896" s="3" t="s">
        <v>3722</v>
      </c>
      <c r="I3896" s="4"/>
    </row>
    <row r="3897" spans="1:9">
      <c r="A3897" s="6">
        <v>3895</v>
      </c>
      <c r="B3897" s="56" t="s">
        <v>3804</v>
      </c>
      <c r="C3897" s="25" t="str">
        <f>IF(D3897=2,"NO","YES")</f>
        <v>YES</v>
      </c>
      <c r="D3897" s="59">
        <f t="shared" si="72"/>
        <v>0.25</v>
      </c>
      <c r="E3897" s="1">
        <v>0.61750000000000005</v>
      </c>
      <c r="F3897" s="59">
        <v>1700</v>
      </c>
      <c r="G3897" s="617">
        <v>42502</v>
      </c>
      <c r="H3897" s="3" t="s">
        <v>3722</v>
      </c>
      <c r="I3897" s="4"/>
    </row>
    <row r="3898" spans="1:9">
      <c r="A3898" s="6">
        <v>3896</v>
      </c>
      <c r="B3898" s="56" t="s">
        <v>3805</v>
      </c>
      <c r="C3898" s="25" t="str">
        <f>IF(D3898=2,"NO","YES")</f>
        <v>YES</v>
      </c>
      <c r="D3898" s="59">
        <f t="shared" si="72"/>
        <v>0.75</v>
      </c>
      <c r="E3898" s="1">
        <v>1.8525</v>
      </c>
      <c r="F3898" s="59">
        <v>5100</v>
      </c>
      <c r="G3898" s="617">
        <v>42502</v>
      </c>
      <c r="H3898" s="3" t="s">
        <v>3722</v>
      </c>
      <c r="I3898" s="4"/>
    </row>
    <row r="3899" spans="1:9">
      <c r="A3899" s="6">
        <v>3897</v>
      </c>
      <c r="B3899" s="56" t="s">
        <v>3806</v>
      </c>
      <c r="C3899" s="25" t="str">
        <f>IF(D3899=2,"NO","YES")</f>
        <v>YES</v>
      </c>
      <c r="D3899" s="59">
        <f t="shared" si="72"/>
        <v>0.53</v>
      </c>
      <c r="E3899" s="1">
        <v>1.3091000000000002</v>
      </c>
      <c r="F3899" s="59">
        <v>3604</v>
      </c>
      <c r="G3899" s="617">
        <v>42502</v>
      </c>
      <c r="H3899" s="3" t="s">
        <v>3722</v>
      </c>
      <c r="I3899" s="4"/>
    </row>
    <row r="3900" spans="1:9">
      <c r="A3900" s="6">
        <v>3898</v>
      </c>
      <c r="B3900" s="56" t="s">
        <v>3807</v>
      </c>
      <c r="C3900" s="25" t="str">
        <f>IF(D3900=2,"NO","YES")</f>
        <v>YES</v>
      </c>
      <c r="D3900" s="59">
        <f t="shared" si="72"/>
        <v>0.21</v>
      </c>
      <c r="E3900" s="1">
        <v>0.51870000000000005</v>
      </c>
      <c r="F3900" s="59">
        <v>1428</v>
      </c>
      <c r="G3900" s="617">
        <v>42502</v>
      </c>
      <c r="H3900" s="3" t="s">
        <v>3722</v>
      </c>
      <c r="I3900" s="4"/>
    </row>
    <row r="3901" spans="1:9">
      <c r="A3901" s="6">
        <v>3899</v>
      </c>
      <c r="B3901" s="56" t="s">
        <v>3808</v>
      </c>
      <c r="C3901" s="25" t="str">
        <f>IF(D3901=2,"NO","YES")</f>
        <v>YES</v>
      </c>
      <c r="D3901" s="59">
        <f t="shared" si="72"/>
        <v>1.01</v>
      </c>
      <c r="E3901" s="1">
        <v>2.4947000000000004</v>
      </c>
      <c r="F3901" s="59">
        <v>6868</v>
      </c>
      <c r="G3901" s="617">
        <v>42502</v>
      </c>
      <c r="H3901" s="3" t="s">
        <v>3722</v>
      </c>
      <c r="I3901" s="4"/>
    </row>
    <row r="3902" spans="1:9">
      <c r="A3902" s="6">
        <v>3900</v>
      </c>
      <c r="B3902" s="56" t="s">
        <v>3809</v>
      </c>
      <c r="C3902" s="25" t="str">
        <f>IF(D3902=2,"NO","YES")</f>
        <v>YES</v>
      </c>
      <c r="D3902" s="59">
        <f t="shared" si="72"/>
        <v>0.17</v>
      </c>
      <c r="E3902" s="1">
        <v>0.41990000000000005</v>
      </c>
      <c r="F3902" s="59">
        <v>1156</v>
      </c>
      <c r="G3902" s="617">
        <v>42502</v>
      </c>
      <c r="H3902" s="3" t="s">
        <v>3722</v>
      </c>
      <c r="I3902" s="4"/>
    </row>
    <row r="3903" spans="1:9">
      <c r="A3903" s="6">
        <v>3901</v>
      </c>
      <c r="B3903" s="56" t="s">
        <v>3810</v>
      </c>
      <c r="C3903" s="25" t="str">
        <f>IF(D3903=2,"NO","YES")</f>
        <v>YES</v>
      </c>
      <c r="D3903" s="59">
        <f t="shared" si="72"/>
        <v>0.53</v>
      </c>
      <c r="E3903" s="1">
        <v>1.3091000000000002</v>
      </c>
      <c r="F3903" s="59">
        <v>3604</v>
      </c>
      <c r="G3903" s="617">
        <v>42502</v>
      </c>
      <c r="H3903" s="3" t="s">
        <v>3722</v>
      </c>
      <c r="I3903" s="4"/>
    </row>
    <row r="3904" spans="1:9">
      <c r="A3904" s="6">
        <v>3902</v>
      </c>
      <c r="B3904" s="56" t="s">
        <v>3811</v>
      </c>
      <c r="C3904" s="25" t="str">
        <f>IF(D3904=2,"NO","YES")</f>
        <v>YES</v>
      </c>
      <c r="D3904" s="59">
        <f t="shared" si="72"/>
        <v>0.87</v>
      </c>
      <c r="E3904" s="1">
        <v>2.1489000000000003</v>
      </c>
      <c r="F3904" s="59">
        <v>5916</v>
      </c>
      <c r="G3904" s="617">
        <v>42502</v>
      </c>
      <c r="H3904" s="3" t="s">
        <v>3722</v>
      </c>
      <c r="I3904" s="4"/>
    </row>
    <row r="3905" spans="1:9">
      <c r="A3905" s="6">
        <v>3903</v>
      </c>
      <c r="B3905" s="56" t="s">
        <v>3812</v>
      </c>
      <c r="C3905" s="25" t="str">
        <f>IF(D3905=2,"NO","YES")</f>
        <v>YES</v>
      </c>
      <c r="D3905" s="59">
        <f t="shared" si="72"/>
        <v>0.51</v>
      </c>
      <c r="E3905" s="1">
        <v>1.2597</v>
      </c>
      <c r="F3905" s="59">
        <v>3468</v>
      </c>
      <c r="G3905" s="617">
        <v>42502</v>
      </c>
      <c r="H3905" s="3" t="s">
        <v>3722</v>
      </c>
      <c r="I3905" s="4"/>
    </row>
    <row r="3906" spans="1:9">
      <c r="A3906" s="6">
        <v>3904</v>
      </c>
      <c r="B3906" s="56" t="s">
        <v>3813</v>
      </c>
      <c r="C3906" s="25" t="str">
        <f>IF(D3906=2,"NO","YES")</f>
        <v>YES</v>
      </c>
      <c r="D3906" s="59">
        <f t="shared" si="72"/>
        <v>0.03</v>
      </c>
      <c r="E3906" s="1">
        <v>7.4099999999999999E-2</v>
      </c>
      <c r="F3906" s="59">
        <v>204</v>
      </c>
      <c r="G3906" s="617">
        <v>42502</v>
      </c>
      <c r="H3906" s="3" t="s">
        <v>3722</v>
      </c>
      <c r="I3906" s="4"/>
    </row>
    <row r="3907" spans="1:9">
      <c r="A3907" s="6">
        <v>3905</v>
      </c>
      <c r="B3907" s="56" t="s">
        <v>3589</v>
      </c>
      <c r="C3907" s="25" t="str">
        <f>IF(D3907=2,"NO","YES")</f>
        <v>YES</v>
      </c>
      <c r="D3907" s="59">
        <f t="shared" si="72"/>
        <v>0.94</v>
      </c>
      <c r="E3907" s="1">
        <v>2.3218000000000001</v>
      </c>
      <c r="F3907" s="59">
        <v>6392</v>
      </c>
      <c r="G3907" s="617">
        <v>42502</v>
      </c>
      <c r="H3907" s="3" t="s">
        <v>3722</v>
      </c>
      <c r="I3907" s="4"/>
    </row>
    <row r="3908" spans="1:9">
      <c r="A3908" s="6">
        <v>3906</v>
      </c>
      <c r="B3908" s="56" t="s">
        <v>3814</v>
      </c>
      <c r="C3908" s="25" t="str">
        <f>IF(D3908=2,"NO","YES")</f>
        <v>YES</v>
      </c>
      <c r="D3908" s="59">
        <f t="shared" si="72"/>
        <v>0.14000000000000001</v>
      </c>
      <c r="E3908" s="1">
        <v>0.34580000000000005</v>
      </c>
      <c r="F3908" s="59">
        <v>952</v>
      </c>
      <c r="G3908" s="617">
        <v>42502</v>
      </c>
      <c r="H3908" s="3" t="s">
        <v>3722</v>
      </c>
      <c r="I3908" s="4"/>
    </row>
    <row r="3909" spans="1:9">
      <c r="A3909" s="6">
        <v>3907</v>
      </c>
      <c r="B3909" s="56" t="s">
        <v>3815</v>
      </c>
      <c r="C3909" s="25" t="str">
        <f>IF(D3909=2,"NO","YES")</f>
        <v>YES</v>
      </c>
      <c r="D3909" s="59">
        <f t="shared" ref="D3909:D3972" si="73">F3909/6800</f>
        <v>0.15</v>
      </c>
      <c r="E3909" s="1">
        <v>0.3705</v>
      </c>
      <c r="F3909" s="59">
        <v>1020</v>
      </c>
      <c r="G3909" s="617">
        <v>42502</v>
      </c>
      <c r="H3909" s="3" t="s">
        <v>3722</v>
      </c>
      <c r="I3909" s="4"/>
    </row>
    <row r="3910" spans="1:9">
      <c r="A3910" s="6">
        <v>3908</v>
      </c>
      <c r="B3910" s="56" t="s">
        <v>769</v>
      </c>
      <c r="C3910" s="25" t="str">
        <f>IF(D3910=2,"NO","YES")</f>
        <v>YES</v>
      </c>
      <c r="D3910" s="59">
        <f t="shared" si="73"/>
        <v>0.86</v>
      </c>
      <c r="E3910" s="1">
        <v>2.1242000000000001</v>
      </c>
      <c r="F3910" s="59">
        <v>5848</v>
      </c>
      <c r="G3910" s="617">
        <v>42502</v>
      </c>
      <c r="H3910" s="3" t="s">
        <v>3722</v>
      </c>
      <c r="I3910" s="4"/>
    </row>
    <row r="3911" spans="1:9">
      <c r="A3911" s="6">
        <v>3909</v>
      </c>
      <c r="B3911" s="56" t="s">
        <v>3816</v>
      </c>
      <c r="C3911" s="25" t="str">
        <f>IF(D3911=2,"NO","YES")</f>
        <v>YES</v>
      </c>
      <c r="D3911" s="59">
        <f t="shared" si="73"/>
        <v>0.4</v>
      </c>
      <c r="E3911" s="1">
        <v>0.9880000000000001</v>
      </c>
      <c r="F3911" s="59">
        <v>2720</v>
      </c>
      <c r="G3911" s="617">
        <v>42502</v>
      </c>
      <c r="H3911" s="3" t="s">
        <v>3722</v>
      </c>
      <c r="I3911" s="4"/>
    </row>
    <row r="3912" spans="1:9">
      <c r="A3912" s="6">
        <v>3910</v>
      </c>
      <c r="B3912" s="56" t="s">
        <v>3817</v>
      </c>
      <c r="C3912" s="25" t="str">
        <f>IF(D3912=2,"NO","YES")</f>
        <v>YES</v>
      </c>
      <c r="D3912" s="59">
        <f t="shared" si="73"/>
        <v>0.39</v>
      </c>
      <c r="E3912" s="1">
        <v>0.96330000000000016</v>
      </c>
      <c r="F3912" s="59">
        <v>2652</v>
      </c>
      <c r="G3912" s="617">
        <v>42502</v>
      </c>
      <c r="H3912" s="3" t="s">
        <v>3722</v>
      </c>
      <c r="I3912" s="4"/>
    </row>
    <row r="3913" spans="1:9">
      <c r="A3913" s="6">
        <v>3911</v>
      </c>
      <c r="B3913" s="56" t="s">
        <v>3818</v>
      </c>
      <c r="C3913" s="25" t="str">
        <f>IF(D3913=2,"NO","YES")</f>
        <v>YES</v>
      </c>
      <c r="D3913" s="59">
        <f t="shared" si="73"/>
        <v>1.58</v>
      </c>
      <c r="E3913" s="1">
        <v>3.9026000000000005</v>
      </c>
      <c r="F3913" s="59">
        <v>10744</v>
      </c>
      <c r="G3913" s="617">
        <v>42502</v>
      </c>
      <c r="H3913" s="3" t="s">
        <v>3722</v>
      </c>
      <c r="I3913" s="4"/>
    </row>
    <row r="3914" spans="1:9">
      <c r="A3914" s="6">
        <v>3912</v>
      </c>
      <c r="B3914" s="56" t="s">
        <v>3819</v>
      </c>
      <c r="C3914" s="25" t="str">
        <f>IF(D3914=2,"NO","YES")</f>
        <v>YES</v>
      </c>
      <c r="D3914" s="59">
        <f t="shared" si="73"/>
        <v>0.06</v>
      </c>
      <c r="E3914" s="1">
        <v>0.1482</v>
      </c>
      <c r="F3914" s="59">
        <v>408</v>
      </c>
      <c r="G3914" s="617">
        <v>42502</v>
      </c>
      <c r="H3914" s="3" t="s">
        <v>3722</v>
      </c>
      <c r="I3914" s="4"/>
    </row>
    <row r="3915" spans="1:9">
      <c r="A3915" s="6">
        <v>3913</v>
      </c>
      <c r="B3915" s="56" t="s">
        <v>3820</v>
      </c>
      <c r="C3915" s="25" t="str">
        <f>IF(D3915=2,"NO","YES")</f>
        <v>YES</v>
      </c>
      <c r="D3915" s="59">
        <f t="shared" si="73"/>
        <v>0.94</v>
      </c>
      <c r="E3915" s="1">
        <v>2.3218000000000001</v>
      </c>
      <c r="F3915" s="59">
        <v>6392</v>
      </c>
      <c r="G3915" s="617">
        <v>42502</v>
      </c>
      <c r="H3915" s="3" t="s">
        <v>3722</v>
      </c>
      <c r="I3915" s="4"/>
    </row>
    <row r="3916" spans="1:9">
      <c r="A3916" s="6">
        <v>3914</v>
      </c>
      <c r="B3916" s="56" t="s">
        <v>3821</v>
      </c>
      <c r="C3916" s="25" t="str">
        <f>IF(D3916=2,"NO","YES")</f>
        <v>YES</v>
      </c>
      <c r="D3916" s="59">
        <f t="shared" si="73"/>
        <v>0.33</v>
      </c>
      <c r="E3916" s="1">
        <v>0.81510000000000016</v>
      </c>
      <c r="F3916" s="59">
        <v>2244</v>
      </c>
      <c r="G3916" s="617">
        <v>42502</v>
      </c>
      <c r="H3916" s="3" t="s">
        <v>3722</v>
      </c>
      <c r="I3916" s="4"/>
    </row>
    <row r="3917" spans="1:9">
      <c r="A3917" s="6">
        <v>3915</v>
      </c>
      <c r="B3917" s="56" t="s">
        <v>3822</v>
      </c>
      <c r="C3917" s="25" t="str">
        <f>IF(D3917=2,"NO","YES")</f>
        <v>YES</v>
      </c>
      <c r="D3917" s="59">
        <f t="shared" si="73"/>
        <v>0.26</v>
      </c>
      <c r="E3917" s="1">
        <v>0.6422000000000001</v>
      </c>
      <c r="F3917" s="59">
        <v>1768</v>
      </c>
      <c r="G3917" s="617">
        <v>42502</v>
      </c>
      <c r="H3917" s="3" t="s">
        <v>3722</v>
      </c>
      <c r="I3917" s="4"/>
    </row>
    <row r="3918" spans="1:9">
      <c r="A3918" s="6">
        <v>3916</v>
      </c>
      <c r="B3918" s="56" t="s">
        <v>3823</v>
      </c>
      <c r="C3918" s="25" t="str">
        <f>IF(D3918=2,"NO","YES")</f>
        <v>YES</v>
      </c>
      <c r="D3918" s="59">
        <f t="shared" si="73"/>
        <v>0.39</v>
      </c>
      <c r="E3918" s="1">
        <v>0.96330000000000016</v>
      </c>
      <c r="F3918" s="59">
        <v>2652</v>
      </c>
      <c r="G3918" s="617">
        <v>42502</v>
      </c>
      <c r="H3918" s="3" t="s">
        <v>3722</v>
      </c>
      <c r="I3918" s="4"/>
    </row>
    <row r="3919" spans="1:9">
      <c r="A3919" s="6">
        <v>3917</v>
      </c>
      <c r="B3919" s="56" t="s">
        <v>3824</v>
      </c>
      <c r="C3919" s="25" t="str">
        <f>IF(D3919=2,"NO","YES")</f>
        <v>YES</v>
      </c>
      <c r="D3919" s="59">
        <f t="shared" si="73"/>
        <v>0.94</v>
      </c>
      <c r="E3919" s="1">
        <v>2.3218000000000001</v>
      </c>
      <c r="F3919" s="59">
        <v>6392</v>
      </c>
      <c r="G3919" s="617">
        <v>42502</v>
      </c>
      <c r="H3919" s="3" t="s">
        <v>3722</v>
      </c>
      <c r="I3919" s="4"/>
    </row>
    <row r="3920" spans="1:9">
      <c r="A3920" s="6">
        <v>3918</v>
      </c>
      <c r="B3920" s="56" t="s">
        <v>3825</v>
      </c>
      <c r="C3920" s="25" t="str">
        <f>IF(D3920=2,"NO","YES")</f>
        <v>YES</v>
      </c>
      <c r="D3920" s="59">
        <f t="shared" si="73"/>
        <v>0.33</v>
      </c>
      <c r="E3920" s="1">
        <v>0.81510000000000016</v>
      </c>
      <c r="F3920" s="59">
        <v>2244</v>
      </c>
      <c r="G3920" s="617">
        <v>42502</v>
      </c>
      <c r="H3920" s="3" t="s">
        <v>3722</v>
      </c>
      <c r="I3920" s="4"/>
    </row>
    <row r="3921" spans="1:9">
      <c r="A3921" s="6">
        <v>3919</v>
      </c>
      <c r="B3921" s="56" t="s">
        <v>3826</v>
      </c>
      <c r="C3921" s="25" t="str">
        <f>IF(D3921=2,"NO","YES")</f>
        <v>YES</v>
      </c>
      <c r="D3921" s="59">
        <f t="shared" si="73"/>
        <v>0.28000000000000003</v>
      </c>
      <c r="E3921" s="1">
        <v>0.6916000000000001</v>
      </c>
      <c r="F3921" s="59">
        <v>1904</v>
      </c>
      <c r="G3921" s="617">
        <v>42502</v>
      </c>
      <c r="H3921" s="3" t="s">
        <v>3722</v>
      </c>
      <c r="I3921" s="4"/>
    </row>
    <row r="3922" spans="1:9">
      <c r="A3922" s="6">
        <v>3920</v>
      </c>
      <c r="B3922" s="56" t="s">
        <v>3827</v>
      </c>
      <c r="C3922" s="25" t="str">
        <f>IF(D3922=2,"NO","YES")</f>
        <v>YES</v>
      </c>
      <c r="D3922" s="59">
        <f t="shared" si="73"/>
        <v>0.3</v>
      </c>
      <c r="E3922" s="1">
        <v>0.74099999999999999</v>
      </c>
      <c r="F3922" s="59">
        <v>2040</v>
      </c>
      <c r="G3922" s="617">
        <v>42502</v>
      </c>
      <c r="H3922" s="3" t="s">
        <v>3722</v>
      </c>
      <c r="I3922" s="4"/>
    </row>
    <row r="3923" spans="1:9">
      <c r="A3923" s="6">
        <v>3921</v>
      </c>
      <c r="B3923" s="56" t="s">
        <v>3828</v>
      </c>
      <c r="C3923" s="25" t="str">
        <f>IF(D3923=2,"NO","YES")</f>
        <v>YES</v>
      </c>
      <c r="D3923" s="59">
        <f t="shared" si="73"/>
        <v>1.48</v>
      </c>
      <c r="E3923" s="1">
        <v>3.6556000000000002</v>
      </c>
      <c r="F3923" s="59">
        <v>10064</v>
      </c>
      <c r="G3923" s="617">
        <v>42502</v>
      </c>
      <c r="H3923" s="3" t="s">
        <v>3722</v>
      </c>
      <c r="I3923" s="4"/>
    </row>
    <row r="3924" spans="1:9">
      <c r="A3924" s="6">
        <v>3922</v>
      </c>
      <c r="B3924" s="56" t="s">
        <v>3829</v>
      </c>
      <c r="C3924" s="25" t="str">
        <f>IF(D3924=2,"NO","YES")</f>
        <v>YES</v>
      </c>
      <c r="D3924" s="59">
        <f t="shared" si="73"/>
        <v>0.27</v>
      </c>
      <c r="E3924" s="1">
        <v>0.66690000000000005</v>
      </c>
      <c r="F3924" s="59">
        <v>1836</v>
      </c>
      <c r="G3924" s="617">
        <v>42502</v>
      </c>
      <c r="H3924" s="3" t="s">
        <v>3722</v>
      </c>
      <c r="I3924" s="4"/>
    </row>
    <row r="3925" spans="1:9">
      <c r="A3925" s="6">
        <v>3923</v>
      </c>
      <c r="B3925" s="56" t="s">
        <v>3830</v>
      </c>
      <c r="C3925" s="25" t="str">
        <f>IF(D3925=2,"NO","YES")</f>
        <v>YES</v>
      </c>
      <c r="D3925" s="59">
        <f t="shared" si="73"/>
        <v>0.04</v>
      </c>
      <c r="E3925" s="1">
        <v>9.8800000000000013E-2</v>
      </c>
      <c r="F3925" s="59">
        <v>272</v>
      </c>
      <c r="G3925" s="617">
        <v>42502</v>
      </c>
      <c r="H3925" s="3" t="s">
        <v>3722</v>
      </c>
      <c r="I3925" s="4"/>
    </row>
    <row r="3926" spans="1:9">
      <c r="A3926" s="6">
        <v>3924</v>
      </c>
      <c r="B3926" s="56" t="s">
        <v>3831</v>
      </c>
      <c r="C3926" s="25" t="str">
        <f>IF(D3926=2,"NO","YES")</f>
        <v>YES</v>
      </c>
      <c r="D3926" s="59">
        <f t="shared" si="73"/>
        <v>0.28000000000000003</v>
      </c>
      <c r="E3926" s="1">
        <v>0.6916000000000001</v>
      </c>
      <c r="F3926" s="59">
        <v>1904</v>
      </c>
      <c r="G3926" s="617">
        <v>42502</v>
      </c>
      <c r="H3926" s="3" t="s">
        <v>3722</v>
      </c>
      <c r="I3926" s="4"/>
    </row>
    <row r="3927" spans="1:9">
      <c r="A3927" s="6">
        <v>3925</v>
      </c>
      <c r="B3927" s="56" t="s">
        <v>3832</v>
      </c>
      <c r="C3927" s="25" t="str">
        <f>IF(D3927=2,"NO","YES")</f>
        <v>YES</v>
      </c>
      <c r="D3927" s="59">
        <f t="shared" si="73"/>
        <v>0.52</v>
      </c>
      <c r="E3927" s="1">
        <v>1.2844000000000002</v>
      </c>
      <c r="F3927" s="59">
        <v>3536</v>
      </c>
      <c r="G3927" s="617">
        <v>42502</v>
      </c>
      <c r="H3927" s="3" t="s">
        <v>3722</v>
      </c>
      <c r="I3927" s="4"/>
    </row>
    <row r="3928" spans="1:9">
      <c r="A3928" s="6">
        <v>3926</v>
      </c>
      <c r="B3928" s="56" t="s">
        <v>3833</v>
      </c>
      <c r="C3928" s="25" t="str">
        <f>IF(D3928=2,"NO","YES")</f>
        <v>YES</v>
      </c>
      <c r="D3928" s="59">
        <f t="shared" si="73"/>
        <v>0.16</v>
      </c>
      <c r="E3928" s="1">
        <v>0.39520000000000005</v>
      </c>
      <c r="F3928" s="59">
        <v>1088</v>
      </c>
      <c r="G3928" s="617">
        <v>42502</v>
      </c>
      <c r="H3928" s="3" t="s">
        <v>3722</v>
      </c>
      <c r="I3928" s="4"/>
    </row>
    <row r="3929" spans="1:9">
      <c r="A3929" s="6">
        <v>3927</v>
      </c>
      <c r="B3929" s="56" t="s">
        <v>3834</v>
      </c>
      <c r="C3929" s="25" t="str">
        <f>IF(D3929=2,"NO","YES")</f>
        <v>YES</v>
      </c>
      <c r="D3929" s="59">
        <f t="shared" si="73"/>
        <v>1.07</v>
      </c>
      <c r="E3929" s="1">
        <v>2.6429000000000005</v>
      </c>
      <c r="F3929" s="59">
        <v>7276</v>
      </c>
      <c r="G3929" s="617">
        <v>42502</v>
      </c>
      <c r="H3929" s="3" t="s">
        <v>3722</v>
      </c>
      <c r="I3929" s="4"/>
    </row>
    <row r="3930" spans="1:9">
      <c r="A3930" s="6">
        <v>3928</v>
      </c>
      <c r="B3930" s="56" t="s">
        <v>3835</v>
      </c>
      <c r="C3930" s="25" t="str">
        <f>IF(D3930=2,"NO","YES")</f>
        <v>YES</v>
      </c>
      <c r="D3930" s="59">
        <f t="shared" si="73"/>
        <v>0.53</v>
      </c>
      <c r="E3930" s="1">
        <v>1.3091000000000002</v>
      </c>
      <c r="F3930" s="59">
        <v>3604</v>
      </c>
      <c r="G3930" s="617">
        <v>42502</v>
      </c>
      <c r="H3930" s="3" t="s">
        <v>3722</v>
      </c>
      <c r="I3930" s="4"/>
    </row>
    <row r="3931" spans="1:9">
      <c r="A3931" s="6">
        <v>3929</v>
      </c>
      <c r="B3931" s="56" t="s">
        <v>3313</v>
      </c>
      <c r="C3931" s="25" t="str">
        <f>IF(D3931=2,"NO","YES")</f>
        <v>YES</v>
      </c>
      <c r="D3931" s="59">
        <f t="shared" si="73"/>
        <v>0.52</v>
      </c>
      <c r="E3931" s="1">
        <v>1.2844000000000002</v>
      </c>
      <c r="F3931" s="59">
        <v>3536</v>
      </c>
      <c r="G3931" s="617">
        <v>42502</v>
      </c>
      <c r="H3931" s="3" t="s">
        <v>3722</v>
      </c>
      <c r="I3931" s="4"/>
    </row>
    <row r="3932" spans="1:9">
      <c r="A3932" s="6">
        <v>3930</v>
      </c>
      <c r="B3932" s="56" t="s">
        <v>3836</v>
      </c>
      <c r="C3932" s="25" t="str">
        <f>IF(D3932=2,"NO","YES")</f>
        <v>YES</v>
      </c>
      <c r="D3932" s="59">
        <f t="shared" si="73"/>
        <v>0.28999999999999998</v>
      </c>
      <c r="E3932" s="1">
        <v>0.71630000000000005</v>
      </c>
      <c r="F3932" s="59">
        <v>1972</v>
      </c>
      <c r="G3932" s="617">
        <v>42502</v>
      </c>
      <c r="H3932" s="3" t="s">
        <v>3722</v>
      </c>
      <c r="I3932" s="4"/>
    </row>
    <row r="3933" spans="1:9">
      <c r="A3933" s="6">
        <v>3931</v>
      </c>
      <c r="B3933" s="56" t="s">
        <v>3837</v>
      </c>
      <c r="C3933" s="25" t="str">
        <f>IF(D3933=2,"NO","YES")</f>
        <v>YES</v>
      </c>
      <c r="D3933" s="59">
        <f t="shared" si="73"/>
        <v>0.19</v>
      </c>
      <c r="E3933" s="1">
        <v>0.46930000000000005</v>
      </c>
      <c r="F3933" s="59">
        <v>1292</v>
      </c>
      <c r="G3933" s="617">
        <v>42502</v>
      </c>
      <c r="H3933" s="3" t="s">
        <v>3722</v>
      </c>
      <c r="I3933" s="4"/>
    </row>
    <row r="3934" spans="1:9">
      <c r="A3934" s="6">
        <v>3932</v>
      </c>
      <c r="B3934" s="56" t="s">
        <v>3838</v>
      </c>
      <c r="C3934" s="25" t="str">
        <f>IF(D3934=2,"NO","YES")</f>
        <v>YES</v>
      </c>
      <c r="D3934" s="59">
        <f t="shared" si="73"/>
        <v>0.52</v>
      </c>
      <c r="E3934" s="1">
        <v>1.2844000000000002</v>
      </c>
      <c r="F3934" s="59">
        <v>3536</v>
      </c>
      <c r="G3934" s="617">
        <v>42502</v>
      </c>
      <c r="H3934" s="3" t="s">
        <v>3722</v>
      </c>
      <c r="I3934" s="4"/>
    </row>
    <row r="3935" spans="1:9">
      <c r="A3935" s="6">
        <v>3933</v>
      </c>
      <c r="B3935" s="56" t="s">
        <v>3839</v>
      </c>
      <c r="C3935" s="25" t="str">
        <f>IF(D3935=2,"NO","YES")</f>
        <v>YES</v>
      </c>
      <c r="D3935" s="59">
        <f t="shared" si="73"/>
        <v>0.76</v>
      </c>
      <c r="E3935" s="1">
        <v>1.8772000000000002</v>
      </c>
      <c r="F3935" s="59">
        <v>5168</v>
      </c>
      <c r="G3935" s="617">
        <v>42502</v>
      </c>
      <c r="H3935" s="3" t="s">
        <v>3722</v>
      </c>
      <c r="I3935" s="4"/>
    </row>
    <row r="3936" spans="1:9">
      <c r="A3936" s="6">
        <v>3934</v>
      </c>
      <c r="B3936" s="56" t="s">
        <v>3840</v>
      </c>
      <c r="C3936" s="25" t="str">
        <f>IF(D3936=2,"NO","YES")</f>
        <v>YES</v>
      </c>
      <c r="D3936" s="59">
        <f t="shared" si="73"/>
        <v>0.36</v>
      </c>
      <c r="E3936" s="1">
        <v>0.88919999999999999</v>
      </c>
      <c r="F3936" s="59">
        <v>2448</v>
      </c>
      <c r="G3936" s="617">
        <v>42502</v>
      </c>
      <c r="H3936" s="3" t="s">
        <v>3722</v>
      </c>
      <c r="I3936" s="4"/>
    </row>
    <row r="3937" spans="1:9">
      <c r="A3937" s="6">
        <v>3935</v>
      </c>
      <c r="B3937" s="56" t="s">
        <v>3841</v>
      </c>
      <c r="C3937" s="25" t="str">
        <f>IF(D3937=2,"NO","YES")</f>
        <v>YES</v>
      </c>
      <c r="D3937" s="59">
        <f t="shared" si="73"/>
        <v>0.83</v>
      </c>
      <c r="E3937" s="1">
        <v>2.0501</v>
      </c>
      <c r="F3937" s="59">
        <v>5644</v>
      </c>
      <c r="G3937" s="617">
        <v>42502</v>
      </c>
      <c r="H3937" s="3" t="s">
        <v>3722</v>
      </c>
      <c r="I3937" s="4"/>
    </row>
    <row r="3938" spans="1:9">
      <c r="A3938" s="6">
        <v>3936</v>
      </c>
      <c r="B3938" s="56" t="s">
        <v>3842</v>
      </c>
      <c r="C3938" s="25" t="str">
        <f>IF(D3938=2,"NO","YES")</f>
        <v>YES</v>
      </c>
      <c r="D3938" s="59">
        <f t="shared" si="73"/>
        <v>1.56</v>
      </c>
      <c r="E3938" s="1">
        <v>3.8532000000000006</v>
      </c>
      <c r="F3938" s="59">
        <v>10608</v>
      </c>
      <c r="G3938" s="617">
        <v>42502</v>
      </c>
      <c r="H3938" s="3" t="s">
        <v>3722</v>
      </c>
      <c r="I3938" s="4"/>
    </row>
    <row r="3939" spans="1:9">
      <c r="A3939" s="6">
        <v>3937</v>
      </c>
      <c r="B3939" s="56" t="s">
        <v>3843</v>
      </c>
      <c r="C3939" s="25" t="str">
        <f>IF(D3939=2,"NO","YES")</f>
        <v>YES</v>
      </c>
      <c r="D3939" s="59">
        <f t="shared" si="73"/>
        <v>0.94</v>
      </c>
      <c r="E3939" s="1">
        <v>2.3218000000000001</v>
      </c>
      <c r="F3939" s="128">
        <v>6392</v>
      </c>
      <c r="G3939" s="617">
        <v>42502</v>
      </c>
      <c r="H3939" s="3" t="s">
        <v>3722</v>
      </c>
      <c r="I3939" s="4"/>
    </row>
    <row r="3940" spans="1:9">
      <c r="A3940" s="6">
        <v>3938</v>
      </c>
      <c r="B3940" s="24" t="s">
        <v>3844</v>
      </c>
      <c r="C3940" s="25" t="s">
        <v>3845</v>
      </c>
      <c r="D3940" s="25">
        <f t="shared" si="73"/>
        <v>0.81</v>
      </c>
      <c r="E3940" s="1">
        <v>2.0007000000000001</v>
      </c>
      <c r="F3940" s="59">
        <v>5508</v>
      </c>
      <c r="G3940" s="617">
        <v>42529</v>
      </c>
      <c r="H3940" s="3" t="s">
        <v>3846</v>
      </c>
      <c r="I3940" s="4"/>
    </row>
    <row r="3941" spans="1:9">
      <c r="A3941" s="6">
        <v>3939</v>
      </c>
      <c r="B3941" s="24" t="s">
        <v>3847</v>
      </c>
      <c r="C3941" s="25" t="s">
        <v>3845</v>
      </c>
      <c r="D3941" s="25">
        <f t="shared" si="73"/>
        <v>0.81</v>
      </c>
      <c r="E3941" s="1">
        <v>2.0007000000000001</v>
      </c>
      <c r="F3941" s="59">
        <v>5508</v>
      </c>
      <c r="G3941" s="617">
        <v>42529</v>
      </c>
      <c r="H3941" s="3" t="s">
        <v>3846</v>
      </c>
      <c r="I3941" s="4"/>
    </row>
    <row r="3942" spans="1:9">
      <c r="A3942" s="6">
        <v>3940</v>
      </c>
      <c r="B3942" s="24" t="s">
        <v>3848</v>
      </c>
      <c r="C3942" s="25" t="s">
        <v>3845</v>
      </c>
      <c r="D3942" s="25">
        <f t="shared" si="73"/>
        <v>0.81</v>
      </c>
      <c r="E3942" s="1">
        <v>2.0007000000000001</v>
      </c>
      <c r="F3942" s="59">
        <v>5508</v>
      </c>
      <c r="G3942" s="617">
        <v>42529</v>
      </c>
      <c r="H3942" s="3" t="s">
        <v>3846</v>
      </c>
      <c r="I3942" s="4"/>
    </row>
    <row r="3943" spans="1:9">
      <c r="A3943" s="6">
        <v>3941</v>
      </c>
      <c r="B3943" s="24" t="s">
        <v>3849</v>
      </c>
      <c r="C3943" s="25" t="s">
        <v>3845</v>
      </c>
      <c r="D3943" s="25">
        <f t="shared" si="73"/>
        <v>0.81</v>
      </c>
      <c r="E3943" s="1">
        <v>2.0007000000000001</v>
      </c>
      <c r="F3943" s="59">
        <v>5508</v>
      </c>
      <c r="G3943" s="617">
        <v>42529</v>
      </c>
      <c r="H3943" s="3" t="s">
        <v>3846</v>
      </c>
      <c r="I3943" s="4"/>
    </row>
    <row r="3944" spans="1:9">
      <c r="A3944" s="6">
        <v>3942</v>
      </c>
      <c r="B3944" s="56" t="s">
        <v>3850</v>
      </c>
      <c r="C3944" s="25" t="s">
        <v>3845</v>
      </c>
      <c r="D3944" s="25">
        <f t="shared" si="73"/>
        <v>0.18</v>
      </c>
      <c r="E3944" s="1">
        <v>0.4446</v>
      </c>
      <c r="F3944" s="59">
        <v>1224</v>
      </c>
      <c r="G3944" s="617">
        <v>42529</v>
      </c>
      <c r="H3944" s="3" t="s">
        <v>3846</v>
      </c>
      <c r="I3944" s="4"/>
    </row>
    <row r="3945" spans="1:9">
      <c r="A3945" s="6">
        <v>3943</v>
      </c>
      <c r="B3945" s="24" t="s">
        <v>3851</v>
      </c>
      <c r="C3945" s="25" t="s">
        <v>3845</v>
      </c>
      <c r="D3945" s="25">
        <f t="shared" si="73"/>
        <v>0.5</v>
      </c>
      <c r="E3945" s="1">
        <v>1.2350000000000001</v>
      </c>
      <c r="F3945" s="59">
        <v>3400</v>
      </c>
      <c r="G3945" s="617">
        <v>42529</v>
      </c>
      <c r="H3945" s="3" t="s">
        <v>3846</v>
      </c>
      <c r="I3945" s="4"/>
    </row>
    <row r="3946" spans="1:9">
      <c r="A3946" s="6">
        <v>3944</v>
      </c>
      <c r="B3946" s="24" t="s">
        <v>3852</v>
      </c>
      <c r="C3946" s="25" t="s">
        <v>3845</v>
      </c>
      <c r="D3946" s="25">
        <f t="shared" si="73"/>
        <v>0.18</v>
      </c>
      <c r="E3946" s="1">
        <v>0.4446</v>
      </c>
      <c r="F3946" s="59">
        <v>1224</v>
      </c>
      <c r="G3946" s="617">
        <v>42529</v>
      </c>
      <c r="H3946" s="3" t="s">
        <v>3846</v>
      </c>
      <c r="I3946" s="4"/>
    </row>
    <row r="3947" spans="1:9">
      <c r="A3947" s="6">
        <v>3945</v>
      </c>
      <c r="B3947" s="24" t="s">
        <v>3853</v>
      </c>
      <c r="C3947" s="25" t="s">
        <v>3845</v>
      </c>
      <c r="D3947" s="25">
        <f t="shared" si="73"/>
        <v>0.34</v>
      </c>
      <c r="E3947" s="1">
        <v>0.8398000000000001</v>
      </c>
      <c r="F3947" s="59">
        <v>2312</v>
      </c>
      <c r="G3947" s="617">
        <v>42529</v>
      </c>
      <c r="H3947" s="3" t="s">
        <v>3846</v>
      </c>
      <c r="I3947" s="4"/>
    </row>
    <row r="3948" spans="1:9">
      <c r="A3948" s="6">
        <v>3946</v>
      </c>
      <c r="B3948" s="24" t="s">
        <v>3854</v>
      </c>
      <c r="C3948" s="25" t="s">
        <v>3845</v>
      </c>
      <c r="D3948" s="25">
        <f t="shared" si="73"/>
        <v>1</v>
      </c>
      <c r="E3948" s="1">
        <v>2.4700000000000002</v>
      </c>
      <c r="F3948" s="59">
        <v>6800</v>
      </c>
      <c r="G3948" s="617">
        <v>42529</v>
      </c>
      <c r="H3948" s="3" t="s">
        <v>3846</v>
      </c>
      <c r="I3948" s="4"/>
    </row>
    <row r="3949" spans="1:9">
      <c r="A3949" s="6">
        <v>3947</v>
      </c>
      <c r="B3949" s="24" t="s">
        <v>3855</v>
      </c>
      <c r="C3949" s="25" t="s">
        <v>3845</v>
      </c>
      <c r="D3949" s="25">
        <f t="shared" si="73"/>
        <v>0.32</v>
      </c>
      <c r="E3949" s="1">
        <v>0.7904000000000001</v>
      </c>
      <c r="F3949" s="59">
        <v>2176</v>
      </c>
      <c r="G3949" s="617">
        <v>42529</v>
      </c>
      <c r="H3949" s="3" t="s">
        <v>3846</v>
      </c>
      <c r="I3949" s="4"/>
    </row>
    <row r="3950" spans="1:9">
      <c r="A3950" s="6">
        <v>3948</v>
      </c>
      <c r="B3950" s="56" t="s">
        <v>3856</v>
      </c>
      <c r="C3950" s="25" t="s">
        <v>3845</v>
      </c>
      <c r="D3950" s="25">
        <f t="shared" si="73"/>
        <v>0.25</v>
      </c>
      <c r="E3950" s="1">
        <v>0.61750000000000005</v>
      </c>
      <c r="F3950" s="59">
        <v>1700</v>
      </c>
      <c r="G3950" s="617">
        <v>42529</v>
      </c>
      <c r="H3950" s="3" t="s">
        <v>3846</v>
      </c>
      <c r="I3950" s="4"/>
    </row>
    <row r="3951" spans="1:9">
      <c r="A3951" s="6">
        <v>3949</v>
      </c>
      <c r="B3951" s="24" t="s">
        <v>3857</v>
      </c>
      <c r="C3951" s="25" t="s">
        <v>3845</v>
      </c>
      <c r="D3951" s="25">
        <f t="shared" si="73"/>
        <v>0.53</v>
      </c>
      <c r="E3951" s="1">
        <v>1.3091000000000002</v>
      </c>
      <c r="F3951" s="59">
        <v>3604</v>
      </c>
      <c r="G3951" s="617">
        <v>42529</v>
      </c>
      <c r="H3951" s="3" t="s">
        <v>3846</v>
      </c>
      <c r="I3951" s="4"/>
    </row>
    <row r="3952" spans="1:9">
      <c r="A3952" s="6">
        <v>3950</v>
      </c>
      <c r="B3952" s="24" t="s">
        <v>3858</v>
      </c>
      <c r="C3952" s="25" t="s">
        <v>3845</v>
      </c>
      <c r="D3952" s="25">
        <f t="shared" si="73"/>
        <v>0.94</v>
      </c>
      <c r="E3952" s="1">
        <v>2.3218000000000001</v>
      </c>
      <c r="F3952" s="59">
        <v>6392</v>
      </c>
      <c r="G3952" s="617">
        <v>42529</v>
      </c>
      <c r="H3952" s="3" t="s">
        <v>3846</v>
      </c>
      <c r="I3952" s="4"/>
    </row>
    <row r="3953" spans="1:9">
      <c r="A3953" s="6">
        <v>3951</v>
      </c>
      <c r="B3953" s="24" t="s">
        <v>3859</v>
      </c>
      <c r="C3953" s="25" t="s">
        <v>3845</v>
      </c>
      <c r="D3953" s="25">
        <f t="shared" si="73"/>
        <v>1.1299999999999999</v>
      </c>
      <c r="E3953" s="1">
        <v>2.7911000000000001</v>
      </c>
      <c r="F3953" s="59">
        <v>7684</v>
      </c>
      <c r="G3953" s="617">
        <v>42529</v>
      </c>
      <c r="H3953" s="3" t="s">
        <v>3846</v>
      </c>
      <c r="I3953" s="4"/>
    </row>
    <row r="3954" spans="1:9">
      <c r="A3954" s="6">
        <v>3952</v>
      </c>
      <c r="B3954" s="24" t="s">
        <v>3860</v>
      </c>
      <c r="C3954" s="25" t="s">
        <v>3845</v>
      </c>
      <c r="D3954" s="25">
        <f t="shared" si="73"/>
        <v>0.93</v>
      </c>
      <c r="E3954" s="1">
        <v>2.2971000000000004</v>
      </c>
      <c r="F3954" s="59">
        <v>6324</v>
      </c>
      <c r="G3954" s="617">
        <v>42529</v>
      </c>
      <c r="H3954" s="3" t="s">
        <v>3846</v>
      </c>
      <c r="I3954" s="4"/>
    </row>
    <row r="3955" spans="1:9">
      <c r="A3955" s="6">
        <v>3953</v>
      </c>
      <c r="B3955" s="24" t="s">
        <v>3861</v>
      </c>
      <c r="C3955" s="25" t="s">
        <v>3845</v>
      </c>
      <c r="D3955" s="25">
        <f t="shared" si="73"/>
        <v>0.93</v>
      </c>
      <c r="E3955" s="1">
        <v>2.2971000000000004</v>
      </c>
      <c r="F3955" s="59">
        <v>6324</v>
      </c>
      <c r="G3955" s="617">
        <v>42529</v>
      </c>
      <c r="H3955" s="3" t="s">
        <v>3846</v>
      </c>
      <c r="I3955" s="4"/>
    </row>
    <row r="3956" spans="1:9">
      <c r="A3956" s="6">
        <v>3954</v>
      </c>
      <c r="B3956" s="24" t="s">
        <v>3862</v>
      </c>
      <c r="C3956" s="25" t="s">
        <v>3845</v>
      </c>
      <c r="D3956" s="25">
        <f t="shared" si="73"/>
        <v>0.35</v>
      </c>
      <c r="E3956" s="1">
        <v>0.86450000000000005</v>
      </c>
      <c r="F3956" s="59">
        <v>2380</v>
      </c>
      <c r="G3956" s="617">
        <v>42529</v>
      </c>
      <c r="H3956" s="3" t="s">
        <v>3846</v>
      </c>
      <c r="I3956" s="4"/>
    </row>
    <row r="3957" spans="1:9">
      <c r="A3957" s="6">
        <v>3955</v>
      </c>
      <c r="B3957" s="24" t="s">
        <v>3863</v>
      </c>
      <c r="C3957" s="25" t="s">
        <v>3845</v>
      </c>
      <c r="D3957" s="25">
        <f t="shared" si="73"/>
        <v>0.89</v>
      </c>
      <c r="E3957" s="1">
        <v>2.1983000000000001</v>
      </c>
      <c r="F3957" s="59">
        <v>6052</v>
      </c>
      <c r="G3957" s="617">
        <v>42529</v>
      </c>
      <c r="H3957" s="3" t="s">
        <v>3846</v>
      </c>
      <c r="I3957" s="4"/>
    </row>
    <row r="3958" spans="1:9">
      <c r="A3958" s="6">
        <v>3956</v>
      </c>
      <c r="B3958" s="24" t="s">
        <v>3864</v>
      </c>
      <c r="C3958" s="25" t="s">
        <v>3845</v>
      </c>
      <c r="D3958" s="25">
        <f t="shared" si="73"/>
        <v>0.34</v>
      </c>
      <c r="E3958" s="1">
        <v>0.8398000000000001</v>
      </c>
      <c r="F3958" s="59">
        <v>2312</v>
      </c>
      <c r="G3958" s="617">
        <v>42529</v>
      </c>
      <c r="H3958" s="3" t="s">
        <v>3846</v>
      </c>
      <c r="I3958" s="4"/>
    </row>
    <row r="3959" spans="1:9">
      <c r="A3959" s="6">
        <v>3957</v>
      </c>
      <c r="B3959" s="24" t="s">
        <v>3865</v>
      </c>
      <c r="C3959" s="25" t="s">
        <v>3845</v>
      </c>
      <c r="D3959" s="25">
        <f t="shared" si="73"/>
        <v>0.42</v>
      </c>
      <c r="E3959" s="1">
        <v>1.0374000000000001</v>
      </c>
      <c r="F3959" s="59">
        <v>2856</v>
      </c>
      <c r="G3959" s="617">
        <v>42529</v>
      </c>
      <c r="H3959" s="3" t="s">
        <v>3846</v>
      </c>
      <c r="I3959" s="4"/>
    </row>
    <row r="3960" spans="1:9">
      <c r="A3960" s="6">
        <v>3958</v>
      </c>
      <c r="B3960" s="24" t="s">
        <v>3866</v>
      </c>
      <c r="C3960" s="25" t="s">
        <v>3845</v>
      </c>
      <c r="D3960" s="25">
        <f t="shared" si="73"/>
        <v>0.23</v>
      </c>
      <c r="E3960" s="1">
        <v>0.56810000000000005</v>
      </c>
      <c r="F3960" s="59">
        <v>1564</v>
      </c>
      <c r="G3960" s="617">
        <v>42529</v>
      </c>
      <c r="H3960" s="3" t="s">
        <v>3846</v>
      </c>
      <c r="I3960" s="4"/>
    </row>
    <row r="3961" spans="1:9">
      <c r="A3961" s="6">
        <v>3959</v>
      </c>
      <c r="B3961" s="24" t="s">
        <v>3867</v>
      </c>
      <c r="C3961" s="25" t="s">
        <v>3845</v>
      </c>
      <c r="D3961" s="25">
        <f t="shared" si="73"/>
        <v>1.7</v>
      </c>
      <c r="E3961" s="1">
        <v>4.1989999999999998</v>
      </c>
      <c r="F3961" s="59">
        <v>11560</v>
      </c>
      <c r="G3961" s="617">
        <v>42529</v>
      </c>
      <c r="H3961" s="3" t="s">
        <v>3846</v>
      </c>
      <c r="I3961" s="4"/>
    </row>
    <row r="3962" spans="1:9">
      <c r="A3962" s="6">
        <v>3960</v>
      </c>
      <c r="B3962" s="24" t="s">
        <v>3868</v>
      </c>
      <c r="C3962" s="25" t="s">
        <v>3845</v>
      </c>
      <c r="D3962" s="25">
        <f t="shared" si="73"/>
        <v>0.81</v>
      </c>
      <c r="E3962" s="1">
        <v>2.0007000000000001</v>
      </c>
      <c r="F3962" s="59">
        <v>5508</v>
      </c>
      <c r="G3962" s="617">
        <v>42529</v>
      </c>
      <c r="H3962" s="3" t="s">
        <v>3846</v>
      </c>
      <c r="I3962" s="4"/>
    </row>
    <row r="3963" spans="1:9">
      <c r="A3963" s="6">
        <v>3961</v>
      </c>
      <c r="B3963" s="24" t="s">
        <v>3869</v>
      </c>
      <c r="C3963" s="25" t="s">
        <v>3845</v>
      </c>
      <c r="D3963" s="25">
        <f t="shared" si="73"/>
        <v>0.2</v>
      </c>
      <c r="E3963" s="1">
        <v>0.49400000000000005</v>
      </c>
      <c r="F3963" s="59">
        <v>1360</v>
      </c>
      <c r="G3963" s="617">
        <v>42529</v>
      </c>
      <c r="H3963" s="3" t="s">
        <v>3846</v>
      </c>
      <c r="I3963" s="4"/>
    </row>
    <row r="3964" spans="1:9">
      <c r="A3964" s="6">
        <v>3962</v>
      </c>
      <c r="B3964" s="24" t="s">
        <v>3870</v>
      </c>
      <c r="C3964" s="25" t="s">
        <v>3845</v>
      </c>
      <c r="D3964" s="25">
        <f t="shared" si="73"/>
        <v>1.81</v>
      </c>
      <c r="E3964" s="1">
        <v>4.4707000000000008</v>
      </c>
      <c r="F3964" s="59">
        <v>12308</v>
      </c>
      <c r="G3964" s="617">
        <v>42529</v>
      </c>
      <c r="H3964" s="3" t="s">
        <v>3846</v>
      </c>
      <c r="I3964" s="4"/>
    </row>
    <row r="3965" spans="1:9">
      <c r="A3965" s="6">
        <v>3963</v>
      </c>
      <c r="B3965" s="24" t="s">
        <v>3871</v>
      </c>
      <c r="C3965" s="25" t="s">
        <v>3845</v>
      </c>
      <c r="D3965" s="25">
        <f t="shared" si="73"/>
        <v>0.91</v>
      </c>
      <c r="E3965" s="1">
        <v>2.2477000000000005</v>
      </c>
      <c r="F3965" s="59">
        <v>6188</v>
      </c>
      <c r="G3965" s="617">
        <v>42529</v>
      </c>
      <c r="H3965" s="3" t="s">
        <v>3846</v>
      </c>
      <c r="I3965" s="4"/>
    </row>
    <row r="3966" spans="1:9">
      <c r="A3966" s="6">
        <v>3964</v>
      </c>
      <c r="B3966" s="24" t="s">
        <v>3872</v>
      </c>
      <c r="C3966" s="25" t="s">
        <v>3845</v>
      </c>
      <c r="D3966" s="25">
        <f t="shared" si="73"/>
        <v>0.81</v>
      </c>
      <c r="E3966" s="1">
        <v>2.0007000000000001</v>
      </c>
      <c r="F3966" s="59">
        <v>5508</v>
      </c>
      <c r="G3966" s="617">
        <v>42529</v>
      </c>
      <c r="H3966" s="3" t="s">
        <v>3846</v>
      </c>
      <c r="I3966" s="4"/>
    </row>
    <row r="3967" spans="1:9">
      <c r="A3967" s="6">
        <v>3965</v>
      </c>
      <c r="B3967" s="24" t="s">
        <v>3873</v>
      </c>
      <c r="C3967" s="25" t="s">
        <v>3845</v>
      </c>
      <c r="D3967" s="25">
        <f t="shared" si="73"/>
        <v>0.94</v>
      </c>
      <c r="E3967" s="1">
        <v>2.3218000000000001</v>
      </c>
      <c r="F3967" s="59">
        <v>6392</v>
      </c>
      <c r="G3967" s="617">
        <v>42529</v>
      </c>
      <c r="H3967" s="3" t="s">
        <v>3846</v>
      </c>
      <c r="I3967" s="4"/>
    </row>
    <row r="3968" spans="1:9">
      <c r="A3968" s="6">
        <v>3966</v>
      </c>
      <c r="B3968" s="24" t="s">
        <v>3874</v>
      </c>
      <c r="C3968" s="25" t="s">
        <v>3845</v>
      </c>
      <c r="D3968" s="25">
        <f t="shared" si="73"/>
        <v>0.03</v>
      </c>
      <c r="E3968" s="1">
        <v>7.4099999999999999E-2</v>
      </c>
      <c r="F3968" s="59">
        <v>204</v>
      </c>
      <c r="G3968" s="617">
        <v>42529</v>
      </c>
      <c r="H3968" s="3" t="s">
        <v>3846</v>
      </c>
      <c r="I3968" s="4"/>
    </row>
    <row r="3969" spans="1:9">
      <c r="A3969" s="6">
        <v>3967</v>
      </c>
      <c r="B3969" s="24" t="s">
        <v>3875</v>
      </c>
      <c r="C3969" s="25" t="s">
        <v>3845</v>
      </c>
      <c r="D3969" s="25">
        <f t="shared" si="73"/>
        <v>0.81</v>
      </c>
      <c r="E3969" s="1">
        <v>2.0007000000000001</v>
      </c>
      <c r="F3969" s="59">
        <v>5508</v>
      </c>
      <c r="G3969" s="617">
        <v>42529</v>
      </c>
      <c r="H3969" s="3" t="s">
        <v>3846</v>
      </c>
      <c r="I3969" s="4"/>
    </row>
    <row r="3970" spans="1:9">
      <c r="A3970" s="6">
        <v>3968</v>
      </c>
      <c r="B3970" s="24" t="s">
        <v>3876</v>
      </c>
      <c r="C3970" s="25" t="s">
        <v>3845</v>
      </c>
      <c r="D3970" s="25">
        <f t="shared" si="73"/>
        <v>0.85</v>
      </c>
      <c r="E3970" s="1">
        <v>2.0994999999999999</v>
      </c>
      <c r="F3970" s="59">
        <v>5780</v>
      </c>
      <c r="G3970" s="617">
        <v>42529</v>
      </c>
      <c r="H3970" s="3" t="s">
        <v>3846</v>
      </c>
      <c r="I3970" s="4"/>
    </row>
    <row r="3971" spans="1:9">
      <c r="A3971" s="6">
        <v>3969</v>
      </c>
      <c r="B3971" s="24" t="s">
        <v>3877</v>
      </c>
      <c r="C3971" s="25" t="s">
        <v>3845</v>
      </c>
      <c r="D3971" s="25">
        <f t="shared" si="73"/>
        <v>0.2</v>
      </c>
      <c r="E3971" s="1">
        <v>0.49400000000000005</v>
      </c>
      <c r="F3971" s="59">
        <v>1360</v>
      </c>
      <c r="G3971" s="617">
        <v>42529</v>
      </c>
      <c r="H3971" s="3" t="s">
        <v>3846</v>
      </c>
      <c r="I3971" s="4"/>
    </row>
    <row r="3972" spans="1:9">
      <c r="A3972" s="6">
        <v>3970</v>
      </c>
      <c r="B3972" s="24" t="s">
        <v>3878</v>
      </c>
      <c r="C3972" s="25" t="s">
        <v>3845</v>
      </c>
      <c r="D3972" s="25">
        <f t="shared" si="73"/>
        <v>0.1</v>
      </c>
      <c r="E3972" s="1">
        <v>0.24700000000000003</v>
      </c>
      <c r="F3972" s="59">
        <v>680</v>
      </c>
      <c r="G3972" s="617">
        <v>42529</v>
      </c>
      <c r="H3972" s="3" t="s">
        <v>3846</v>
      </c>
      <c r="I3972" s="4"/>
    </row>
    <row r="3973" spans="1:9">
      <c r="A3973" s="6">
        <v>3971</v>
      </c>
      <c r="B3973" s="24" t="s">
        <v>3879</v>
      </c>
      <c r="C3973" s="25" t="s">
        <v>3845</v>
      </c>
      <c r="D3973" s="25">
        <f t="shared" ref="D3973:D4036" si="74">F3973/6800</f>
        <v>1.1499999999999999</v>
      </c>
      <c r="E3973" s="1">
        <v>2.8405</v>
      </c>
      <c r="F3973" s="59">
        <v>7820</v>
      </c>
      <c r="G3973" s="617">
        <v>42529</v>
      </c>
      <c r="H3973" s="3" t="s">
        <v>3846</v>
      </c>
      <c r="I3973" s="4"/>
    </row>
    <row r="3974" spans="1:9">
      <c r="A3974" s="6">
        <v>3972</v>
      </c>
      <c r="B3974" s="24" t="s">
        <v>3880</v>
      </c>
      <c r="C3974" s="25" t="s">
        <v>3845</v>
      </c>
      <c r="D3974" s="25">
        <f t="shared" si="74"/>
        <v>0.93</v>
      </c>
      <c r="E3974" s="1">
        <v>2.2971000000000004</v>
      </c>
      <c r="F3974" s="59">
        <v>6324</v>
      </c>
      <c r="G3974" s="617">
        <v>42529</v>
      </c>
      <c r="H3974" s="3" t="s">
        <v>3846</v>
      </c>
      <c r="I3974" s="4"/>
    </row>
    <row r="3975" spans="1:9">
      <c r="A3975" s="6">
        <v>3973</v>
      </c>
      <c r="B3975" s="24" t="s">
        <v>3881</v>
      </c>
      <c r="C3975" s="25" t="s">
        <v>3845</v>
      </c>
      <c r="D3975" s="25">
        <f t="shared" si="74"/>
        <v>1.45</v>
      </c>
      <c r="E3975" s="1">
        <v>3.5815000000000001</v>
      </c>
      <c r="F3975" s="59">
        <v>9860</v>
      </c>
      <c r="G3975" s="617">
        <v>42529</v>
      </c>
      <c r="H3975" s="3" t="s">
        <v>3846</v>
      </c>
      <c r="I3975" s="4"/>
    </row>
    <row r="3976" spans="1:9">
      <c r="A3976" s="6">
        <v>3974</v>
      </c>
      <c r="B3976" s="24" t="s">
        <v>3882</v>
      </c>
      <c r="C3976" s="25" t="s">
        <v>3845</v>
      </c>
      <c r="D3976" s="25">
        <f t="shared" si="74"/>
        <v>0.98</v>
      </c>
      <c r="E3976" s="1">
        <v>2.4206000000000003</v>
      </c>
      <c r="F3976" s="59">
        <v>6664</v>
      </c>
      <c r="G3976" s="617">
        <v>42529</v>
      </c>
      <c r="H3976" s="3" t="s">
        <v>3846</v>
      </c>
      <c r="I3976" s="4"/>
    </row>
    <row r="3977" spans="1:9">
      <c r="A3977" s="6">
        <v>3975</v>
      </c>
      <c r="B3977" s="24" t="s">
        <v>3883</v>
      </c>
      <c r="C3977" s="25" t="s">
        <v>3845</v>
      </c>
      <c r="D3977" s="25">
        <f t="shared" si="74"/>
        <v>0.83</v>
      </c>
      <c r="E3977" s="1">
        <v>2.0501</v>
      </c>
      <c r="F3977" s="59">
        <v>5644</v>
      </c>
      <c r="G3977" s="617">
        <v>42529</v>
      </c>
      <c r="H3977" s="3" t="s">
        <v>3846</v>
      </c>
      <c r="I3977" s="4"/>
    </row>
    <row r="3978" spans="1:9">
      <c r="A3978" s="6">
        <v>3976</v>
      </c>
      <c r="B3978" s="24" t="s">
        <v>3884</v>
      </c>
      <c r="C3978" s="25" t="s">
        <v>3845</v>
      </c>
      <c r="D3978" s="25">
        <f t="shared" si="74"/>
        <v>0.9</v>
      </c>
      <c r="E3978" s="1">
        <v>2.2230000000000003</v>
      </c>
      <c r="F3978" s="59">
        <v>6120</v>
      </c>
      <c r="G3978" s="617">
        <v>42529</v>
      </c>
      <c r="H3978" s="3" t="s">
        <v>3846</v>
      </c>
      <c r="I3978" s="4"/>
    </row>
    <row r="3979" spans="1:9">
      <c r="A3979" s="6">
        <v>3977</v>
      </c>
      <c r="B3979" s="24" t="s">
        <v>3885</v>
      </c>
      <c r="C3979" s="25" t="s">
        <v>3845</v>
      </c>
      <c r="D3979" s="25">
        <f t="shared" si="74"/>
        <v>0.43</v>
      </c>
      <c r="E3979" s="1">
        <v>1.0621</v>
      </c>
      <c r="F3979" s="59">
        <v>2924</v>
      </c>
      <c r="G3979" s="617">
        <v>42529</v>
      </c>
      <c r="H3979" s="3" t="s">
        <v>3846</v>
      </c>
      <c r="I3979" s="4"/>
    </row>
    <row r="3980" spans="1:9">
      <c r="A3980" s="6">
        <v>3978</v>
      </c>
      <c r="B3980" s="24" t="s">
        <v>3886</v>
      </c>
      <c r="C3980" s="25" t="s">
        <v>3845</v>
      </c>
      <c r="D3980" s="25">
        <f t="shared" si="74"/>
        <v>0.03</v>
      </c>
      <c r="E3980" s="1">
        <v>7.4099999999999999E-2</v>
      </c>
      <c r="F3980" s="59">
        <v>204</v>
      </c>
      <c r="G3980" s="617">
        <v>42529</v>
      </c>
      <c r="H3980" s="3" t="s">
        <v>3846</v>
      </c>
      <c r="I3980" s="4"/>
    </row>
    <row r="3981" spans="1:9">
      <c r="A3981" s="6">
        <v>3979</v>
      </c>
      <c r="B3981" s="24" t="s">
        <v>3887</v>
      </c>
      <c r="C3981" s="25" t="s">
        <v>3845</v>
      </c>
      <c r="D3981" s="25">
        <f t="shared" si="74"/>
        <v>0.94</v>
      </c>
      <c r="E3981" s="1">
        <v>2.3218000000000001</v>
      </c>
      <c r="F3981" s="59">
        <v>6392</v>
      </c>
      <c r="G3981" s="617">
        <v>42529</v>
      </c>
      <c r="H3981" s="3" t="s">
        <v>3846</v>
      </c>
      <c r="I3981" s="4"/>
    </row>
    <row r="3982" spans="1:9">
      <c r="A3982" s="6">
        <v>3980</v>
      </c>
      <c r="B3982" s="24" t="s">
        <v>3888</v>
      </c>
      <c r="C3982" s="25" t="s">
        <v>3845</v>
      </c>
      <c r="D3982" s="25">
        <f t="shared" si="74"/>
        <v>0.2</v>
      </c>
      <c r="E3982" s="1">
        <v>0.49400000000000005</v>
      </c>
      <c r="F3982" s="59">
        <v>1360</v>
      </c>
      <c r="G3982" s="617">
        <v>42529</v>
      </c>
      <c r="H3982" s="3" t="s">
        <v>3846</v>
      </c>
      <c r="I3982" s="4"/>
    </row>
    <row r="3983" spans="1:9">
      <c r="A3983" s="6">
        <v>3981</v>
      </c>
      <c r="B3983" s="24" t="s">
        <v>3889</v>
      </c>
      <c r="C3983" s="25" t="s">
        <v>3845</v>
      </c>
      <c r="D3983" s="25">
        <f t="shared" si="74"/>
        <v>0.85</v>
      </c>
      <c r="E3983" s="1">
        <v>2.0994999999999999</v>
      </c>
      <c r="F3983" s="59">
        <v>5780</v>
      </c>
      <c r="G3983" s="617">
        <v>42529</v>
      </c>
      <c r="H3983" s="3" t="s">
        <v>3846</v>
      </c>
      <c r="I3983" s="4"/>
    </row>
    <row r="3984" spans="1:9">
      <c r="A3984" s="6">
        <v>3982</v>
      </c>
      <c r="B3984" s="24" t="s">
        <v>3890</v>
      </c>
      <c r="C3984" s="25" t="s">
        <v>3845</v>
      </c>
      <c r="D3984" s="25">
        <f t="shared" si="74"/>
        <v>0.82</v>
      </c>
      <c r="E3984" s="1">
        <v>2.0253999999999999</v>
      </c>
      <c r="F3984" s="59">
        <v>5576</v>
      </c>
      <c r="G3984" s="617">
        <v>42529</v>
      </c>
      <c r="H3984" s="3" t="s">
        <v>3846</v>
      </c>
      <c r="I3984" s="4"/>
    </row>
    <row r="3985" spans="1:9">
      <c r="A3985" s="6">
        <v>3983</v>
      </c>
      <c r="B3985" s="24" t="s">
        <v>3891</v>
      </c>
      <c r="C3985" s="25" t="s">
        <v>3845</v>
      </c>
      <c r="D3985" s="25">
        <f t="shared" si="74"/>
        <v>0.53</v>
      </c>
      <c r="E3985" s="1">
        <v>1.3091000000000002</v>
      </c>
      <c r="F3985" s="59">
        <v>3604</v>
      </c>
      <c r="G3985" s="617">
        <v>42529</v>
      </c>
      <c r="H3985" s="3" t="s">
        <v>3846</v>
      </c>
      <c r="I3985" s="4"/>
    </row>
    <row r="3986" spans="1:9">
      <c r="A3986" s="6">
        <v>3984</v>
      </c>
      <c r="B3986" s="24" t="s">
        <v>3892</v>
      </c>
      <c r="C3986" s="25" t="s">
        <v>3845</v>
      </c>
      <c r="D3986" s="25">
        <f t="shared" si="74"/>
        <v>0.87</v>
      </c>
      <c r="E3986" s="1">
        <v>2.1489000000000003</v>
      </c>
      <c r="F3986" s="59">
        <v>5916</v>
      </c>
      <c r="G3986" s="617">
        <v>42529</v>
      </c>
      <c r="H3986" s="3" t="s">
        <v>3846</v>
      </c>
      <c r="I3986" s="4"/>
    </row>
    <row r="3987" spans="1:9">
      <c r="A3987" s="6">
        <v>3985</v>
      </c>
      <c r="B3987" s="24" t="s">
        <v>3893</v>
      </c>
      <c r="C3987" s="25" t="s">
        <v>3845</v>
      </c>
      <c r="D3987" s="25">
        <f t="shared" si="74"/>
        <v>0.81</v>
      </c>
      <c r="E3987" s="1">
        <v>2.0007000000000001</v>
      </c>
      <c r="F3987" s="59">
        <v>5508</v>
      </c>
      <c r="G3987" s="617">
        <v>42529</v>
      </c>
      <c r="H3987" s="3" t="s">
        <v>3846</v>
      </c>
      <c r="I3987" s="4"/>
    </row>
    <row r="3988" spans="1:9">
      <c r="A3988" s="6">
        <v>3986</v>
      </c>
      <c r="B3988" s="24" t="s">
        <v>3894</v>
      </c>
      <c r="C3988" s="25" t="s">
        <v>3845</v>
      </c>
      <c r="D3988" s="25">
        <f t="shared" si="74"/>
        <v>0.96</v>
      </c>
      <c r="E3988" s="1">
        <v>2.3712</v>
      </c>
      <c r="F3988" s="59">
        <v>6528</v>
      </c>
      <c r="G3988" s="617">
        <v>42529</v>
      </c>
      <c r="H3988" s="3" t="s">
        <v>3846</v>
      </c>
      <c r="I3988" s="4"/>
    </row>
    <row r="3989" spans="1:9">
      <c r="A3989" s="6">
        <v>3987</v>
      </c>
      <c r="B3989" s="24" t="s">
        <v>3895</v>
      </c>
      <c r="C3989" s="25" t="s">
        <v>3845</v>
      </c>
      <c r="D3989" s="25">
        <f t="shared" si="74"/>
        <v>1.87</v>
      </c>
      <c r="E3989" s="1">
        <v>4.6189000000000009</v>
      </c>
      <c r="F3989" s="59">
        <v>12716</v>
      </c>
      <c r="G3989" s="617">
        <v>42529</v>
      </c>
      <c r="H3989" s="3" t="s">
        <v>3846</v>
      </c>
      <c r="I3989" s="4"/>
    </row>
    <row r="3990" spans="1:9">
      <c r="A3990" s="6">
        <v>3988</v>
      </c>
      <c r="B3990" s="24" t="s">
        <v>3896</v>
      </c>
      <c r="C3990" s="25" t="s">
        <v>3845</v>
      </c>
      <c r="D3990" s="25">
        <f t="shared" si="74"/>
        <v>1.28</v>
      </c>
      <c r="E3990" s="1">
        <v>3.1616000000000004</v>
      </c>
      <c r="F3990" s="59">
        <v>8704</v>
      </c>
      <c r="G3990" s="617">
        <v>42529</v>
      </c>
      <c r="H3990" s="3" t="s">
        <v>3846</v>
      </c>
      <c r="I3990" s="4"/>
    </row>
    <row r="3991" spans="1:9">
      <c r="A3991" s="6">
        <v>3989</v>
      </c>
      <c r="B3991" s="56" t="s">
        <v>3897</v>
      </c>
      <c r="C3991" s="25" t="s">
        <v>3845</v>
      </c>
      <c r="D3991" s="25">
        <f t="shared" si="74"/>
        <v>0.2</v>
      </c>
      <c r="E3991" s="1">
        <v>0.49400000000000005</v>
      </c>
      <c r="F3991" s="59">
        <v>1360</v>
      </c>
      <c r="G3991" s="617">
        <v>42529</v>
      </c>
      <c r="H3991" s="3" t="s">
        <v>3846</v>
      </c>
      <c r="I3991" s="4"/>
    </row>
    <row r="3992" spans="1:9">
      <c r="A3992" s="6">
        <v>3990</v>
      </c>
      <c r="B3992" s="24" t="s">
        <v>3898</v>
      </c>
      <c r="C3992" s="25" t="s">
        <v>3845</v>
      </c>
      <c r="D3992" s="25">
        <f t="shared" si="74"/>
        <v>0.27</v>
      </c>
      <c r="E3992" s="1">
        <v>0.66690000000000005</v>
      </c>
      <c r="F3992" s="59">
        <v>1836</v>
      </c>
      <c r="G3992" s="617">
        <v>42529</v>
      </c>
      <c r="H3992" s="3" t="s">
        <v>3846</v>
      </c>
      <c r="I3992" s="4"/>
    </row>
    <row r="3993" spans="1:9">
      <c r="A3993" s="6">
        <v>3991</v>
      </c>
      <c r="B3993" s="24" t="s">
        <v>3899</v>
      </c>
      <c r="C3993" s="25" t="s">
        <v>3845</v>
      </c>
      <c r="D3993" s="25">
        <f t="shared" si="74"/>
        <v>0.77</v>
      </c>
      <c r="E3993" s="1">
        <v>1.9019000000000001</v>
      </c>
      <c r="F3993" s="59">
        <v>5236</v>
      </c>
      <c r="G3993" s="617">
        <v>42529</v>
      </c>
      <c r="H3993" s="3" t="s">
        <v>3846</v>
      </c>
      <c r="I3993" s="4"/>
    </row>
    <row r="3994" spans="1:9">
      <c r="A3994" s="6">
        <v>3992</v>
      </c>
      <c r="B3994" s="24" t="s">
        <v>3900</v>
      </c>
      <c r="C3994" s="25" t="s">
        <v>3845</v>
      </c>
      <c r="D3994" s="25">
        <f t="shared" si="74"/>
        <v>1.75</v>
      </c>
      <c r="E3994" s="1">
        <v>4.3225000000000007</v>
      </c>
      <c r="F3994" s="59">
        <v>11900</v>
      </c>
      <c r="G3994" s="617">
        <v>42529</v>
      </c>
      <c r="H3994" s="3" t="s">
        <v>3846</v>
      </c>
      <c r="I3994" s="4"/>
    </row>
    <row r="3995" spans="1:9">
      <c r="A3995" s="6">
        <v>3993</v>
      </c>
      <c r="B3995" s="24" t="s">
        <v>3901</v>
      </c>
      <c r="C3995" s="25" t="s">
        <v>3845</v>
      </c>
      <c r="D3995" s="25">
        <f t="shared" si="74"/>
        <v>0.34</v>
      </c>
      <c r="E3995" s="1">
        <v>0.8398000000000001</v>
      </c>
      <c r="F3995" s="59">
        <v>2312</v>
      </c>
      <c r="G3995" s="617">
        <v>42529</v>
      </c>
      <c r="H3995" s="3" t="s">
        <v>3846</v>
      </c>
      <c r="I3995" s="4"/>
    </row>
    <row r="3996" spans="1:9">
      <c r="A3996" s="6">
        <v>3994</v>
      </c>
      <c r="B3996" s="24" t="s">
        <v>3902</v>
      </c>
      <c r="C3996" s="25" t="s">
        <v>3845</v>
      </c>
      <c r="D3996" s="25">
        <f t="shared" si="74"/>
        <v>0.97</v>
      </c>
      <c r="E3996" s="1">
        <v>2.3959000000000001</v>
      </c>
      <c r="F3996" s="59">
        <v>6596</v>
      </c>
      <c r="G3996" s="617">
        <v>42529</v>
      </c>
      <c r="H3996" s="3" t="s">
        <v>3846</v>
      </c>
      <c r="I3996" s="4"/>
    </row>
    <row r="3997" spans="1:9">
      <c r="A3997" s="6">
        <v>3995</v>
      </c>
      <c r="B3997" s="24" t="s">
        <v>3903</v>
      </c>
      <c r="C3997" s="25" t="s">
        <v>3845</v>
      </c>
      <c r="D3997" s="25">
        <f t="shared" si="74"/>
        <v>1.62</v>
      </c>
      <c r="E3997" s="1">
        <v>4.0014000000000003</v>
      </c>
      <c r="F3997" s="59">
        <v>11016</v>
      </c>
      <c r="G3997" s="617">
        <v>42529</v>
      </c>
      <c r="H3997" s="3" t="s">
        <v>3846</v>
      </c>
      <c r="I3997" s="4"/>
    </row>
    <row r="3998" spans="1:9">
      <c r="A3998" s="6">
        <v>3996</v>
      </c>
      <c r="B3998" s="24" t="s">
        <v>3904</v>
      </c>
      <c r="C3998" s="25" t="s">
        <v>3845</v>
      </c>
      <c r="D3998" s="25">
        <f t="shared" si="74"/>
        <v>0.86</v>
      </c>
      <c r="E3998" s="1">
        <v>2.1242000000000001</v>
      </c>
      <c r="F3998" s="59">
        <v>5848</v>
      </c>
      <c r="G3998" s="617">
        <v>42529</v>
      </c>
      <c r="H3998" s="3" t="s">
        <v>3846</v>
      </c>
      <c r="I3998" s="4"/>
    </row>
    <row r="3999" spans="1:9">
      <c r="A3999" s="6">
        <v>3997</v>
      </c>
      <c r="B3999" s="24" t="s">
        <v>3905</v>
      </c>
      <c r="C3999" s="25" t="s">
        <v>3845</v>
      </c>
      <c r="D3999" s="25">
        <f t="shared" si="74"/>
        <v>0.03</v>
      </c>
      <c r="E3999" s="1">
        <v>7.4099999999999999E-2</v>
      </c>
      <c r="F3999" s="59">
        <v>204</v>
      </c>
      <c r="G3999" s="617">
        <v>42529</v>
      </c>
      <c r="H3999" s="3" t="s">
        <v>3846</v>
      </c>
      <c r="I3999" s="4"/>
    </row>
    <row r="4000" spans="1:9">
      <c r="A4000" s="6">
        <v>3998</v>
      </c>
      <c r="B4000" s="24" t="s">
        <v>3906</v>
      </c>
      <c r="C4000" s="25" t="s">
        <v>3845</v>
      </c>
      <c r="D4000" s="25">
        <f t="shared" si="74"/>
        <v>1.04</v>
      </c>
      <c r="E4000" s="1">
        <v>2.5688000000000004</v>
      </c>
      <c r="F4000" s="59">
        <v>7072</v>
      </c>
      <c r="G4000" s="617">
        <v>42529</v>
      </c>
      <c r="H4000" s="3" t="s">
        <v>3846</v>
      </c>
      <c r="I4000" s="4"/>
    </row>
    <row r="4001" spans="1:9">
      <c r="A4001" s="6">
        <v>3999</v>
      </c>
      <c r="B4001" s="24" t="s">
        <v>3907</v>
      </c>
      <c r="C4001" s="25" t="s">
        <v>3845</v>
      </c>
      <c r="D4001" s="25">
        <f t="shared" si="74"/>
        <v>1.08</v>
      </c>
      <c r="E4001" s="1">
        <v>2.6676000000000002</v>
      </c>
      <c r="F4001" s="59">
        <v>7344</v>
      </c>
      <c r="G4001" s="617">
        <v>42529</v>
      </c>
      <c r="H4001" s="3" t="s">
        <v>3846</v>
      </c>
      <c r="I4001" s="4"/>
    </row>
    <row r="4002" spans="1:9">
      <c r="A4002" s="6">
        <v>4000</v>
      </c>
      <c r="B4002" s="24" t="s">
        <v>3908</v>
      </c>
      <c r="C4002" s="25" t="s">
        <v>3845</v>
      </c>
      <c r="D4002" s="25">
        <f t="shared" si="74"/>
        <v>1.02</v>
      </c>
      <c r="E4002" s="1">
        <v>2.5194000000000001</v>
      </c>
      <c r="F4002" s="59">
        <v>6936</v>
      </c>
      <c r="G4002" s="617">
        <v>42529</v>
      </c>
      <c r="H4002" s="3" t="s">
        <v>3846</v>
      </c>
      <c r="I4002" s="4"/>
    </row>
    <row r="4003" spans="1:9">
      <c r="A4003" s="6">
        <v>4001</v>
      </c>
      <c r="B4003" s="24" t="s">
        <v>3909</v>
      </c>
      <c r="C4003" s="25" t="s">
        <v>3845</v>
      </c>
      <c r="D4003" s="25">
        <f t="shared" si="74"/>
        <v>0.11</v>
      </c>
      <c r="E4003" s="1">
        <v>0.2717</v>
      </c>
      <c r="F4003" s="59">
        <v>748</v>
      </c>
      <c r="G4003" s="617">
        <v>42529</v>
      </c>
      <c r="H4003" s="3" t="s">
        <v>3846</v>
      </c>
      <c r="I4003" s="4"/>
    </row>
    <row r="4004" spans="1:9">
      <c r="A4004" s="6">
        <v>4002</v>
      </c>
      <c r="B4004" s="24" t="s">
        <v>3910</v>
      </c>
      <c r="C4004" s="25" t="s">
        <v>3845</v>
      </c>
      <c r="D4004" s="25">
        <f t="shared" si="74"/>
        <v>1.07</v>
      </c>
      <c r="E4004" s="1">
        <v>2.6429000000000005</v>
      </c>
      <c r="F4004" s="59">
        <v>7276</v>
      </c>
      <c r="G4004" s="617">
        <v>42529</v>
      </c>
      <c r="H4004" s="3" t="s">
        <v>3846</v>
      </c>
      <c r="I4004" s="4"/>
    </row>
    <row r="4005" spans="1:9">
      <c r="A4005" s="6">
        <v>4003</v>
      </c>
      <c r="B4005" s="24" t="s">
        <v>3911</v>
      </c>
      <c r="C4005" s="25" t="s">
        <v>3845</v>
      </c>
      <c r="D4005" s="25">
        <f t="shared" si="74"/>
        <v>0.14000000000000001</v>
      </c>
      <c r="E4005" s="1">
        <v>0.34580000000000005</v>
      </c>
      <c r="F4005" s="59">
        <v>952</v>
      </c>
      <c r="G4005" s="617">
        <v>42529</v>
      </c>
      <c r="H4005" s="3" t="s">
        <v>3846</v>
      </c>
      <c r="I4005" s="4"/>
    </row>
    <row r="4006" spans="1:9">
      <c r="A4006" s="6">
        <v>4004</v>
      </c>
      <c r="B4006" s="24" t="s">
        <v>3912</v>
      </c>
      <c r="C4006" s="25" t="s">
        <v>3845</v>
      </c>
      <c r="D4006" s="25">
        <f t="shared" si="74"/>
        <v>1.72</v>
      </c>
      <c r="E4006" s="1">
        <v>4.2484000000000002</v>
      </c>
      <c r="F4006" s="59">
        <v>11696</v>
      </c>
      <c r="G4006" s="617">
        <v>42529</v>
      </c>
      <c r="H4006" s="3" t="s">
        <v>3846</v>
      </c>
      <c r="I4006" s="4"/>
    </row>
    <row r="4007" spans="1:9">
      <c r="A4007" s="6">
        <v>4005</v>
      </c>
      <c r="B4007" s="24" t="s">
        <v>3913</v>
      </c>
      <c r="C4007" s="25" t="s">
        <v>3845</v>
      </c>
      <c r="D4007" s="25">
        <f t="shared" si="74"/>
        <v>0.72</v>
      </c>
      <c r="E4007" s="1">
        <v>1.7784</v>
      </c>
      <c r="F4007" s="59">
        <v>4896</v>
      </c>
      <c r="G4007" s="617">
        <v>42529</v>
      </c>
      <c r="H4007" s="3" t="s">
        <v>3846</v>
      </c>
      <c r="I4007" s="4"/>
    </row>
    <row r="4008" spans="1:9">
      <c r="A4008" s="6">
        <v>4006</v>
      </c>
      <c r="B4008" s="24" t="s">
        <v>3914</v>
      </c>
      <c r="C4008" s="25" t="s">
        <v>3845</v>
      </c>
      <c r="D4008" s="25">
        <f t="shared" si="74"/>
        <v>1.37</v>
      </c>
      <c r="E4008" s="1">
        <v>3.3839000000000006</v>
      </c>
      <c r="F4008" s="59">
        <v>9316</v>
      </c>
      <c r="G4008" s="617">
        <v>42529</v>
      </c>
      <c r="H4008" s="3" t="s">
        <v>3846</v>
      </c>
      <c r="I4008" s="4"/>
    </row>
    <row r="4009" spans="1:9">
      <c r="A4009" s="6">
        <v>4007</v>
      </c>
      <c r="B4009" s="24" t="s">
        <v>3915</v>
      </c>
      <c r="C4009" s="25" t="s">
        <v>3845</v>
      </c>
      <c r="D4009" s="25">
        <f t="shared" si="74"/>
        <v>0.25</v>
      </c>
      <c r="E4009" s="1">
        <v>0.61750000000000005</v>
      </c>
      <c r="F4009" s="59">
        <v>1700</v>
      </c>
      <c r="G4009" s="617">
        <v>42529</v>
      </c>
      <c r="H4009" s="3" t="s">
        <v>3846</v>
      </c>
      <c r="I4009" s="4"/>
    </row>
    <row r="4010" spans="1:9">
      <c r="A4010" s="6">
        <v>4008</v>
      </c>
      <c r="B4010" s="24" t="s">
        <v>3916</v>
      </c>
      <c r="C4010" s="25" t="s">
        <v>3845</v>
      </c>
      <c r="D4010" s="25">
        <f t="shared" si="74"/>
        <v>0.81</v>
      </c>
      <c r="E4010" s="1">
        <v>2.0007000000000001</v>
      </c>
      <c r="F4010" s="59">
        <v>5508</v>
      </c>
      <c r="G4010" s="617">
        <v>42529</v>
      </c>
      <c r="H4010" s="3" t="s">
        <v>3846</v>
      </c>
      <c r="I4010" s="4"/>
    </row>
    <row r="4011" spans="1:9">
      <c r="A4011" s="6">
        <v>4009</v>
      </c>
      <c r="B4011" s="24" t="s">
        <v>3917</v>
      </c>
      <c r="C4011" s="25" t="s">
        <v>3845</v>
      </c>
      <c r="D4011" s="25">
        <f t="shared" si="74"/>
        <v>1.06</v>
      </c>
      <c r="E4011" s="1">
        <v>2.6182000000000003</v>
      </c>
      <c r="F4011" s="59">
        <v>7208</v>
      </c>
      <c r="G4011" s="617">
        <v>42529</v>
      </c>
      <c r="H4011" s="3" t="s">
        <v>3846</v>
      </c>
      <c r="I4011" s="4"/>
    </row>
    <row r="4012" spans="1:9">
      <c r="A4012" s="6">
        <v>4010</v>
      </c>
      <c r="B4012" s="24" t="s">
        <v>3918</v>
      </c>
      <c r="C4012" s="25" t="s">
        <v>3845</v>
      </c>
      <c r="D4012" s="25">
        <f t="shared" si="74"/>
        <v>0.61</v>
      </c>
      <c r="E4012" s="1">
        <v>1.5067000000000002</v>
      </c>
      <c r="F4012" s="59">
        <v>4148</v>
      </c>
      <c r="G4012" s="617">
        <v>42529</v>
      </c>
      <c r="H4012" s="3" t="s">
        <v>3846</v>
      </c>
      <c r="I4012" s="4"/>
    </row>
    <row r="4013" spans="1:9">
      <c r="A4013" s="6">
        <v>4011</v>
      </c>
      <c r="B4013" s="24" t="s">
        <v>3919</v>
      </c>
      <c r="C4013" s="25" t="s">
        <v>3845</v>
      </c>
      <c r="D4013" s="25">
        <f t="shared" si="74"/>
        <v>0.5</v>
      </c>
      <c r="E4013" s="1">
        <v>1.2350000000000001</v>
      </c>
      <c r="F4013" s="59">
        <v>3400</v>
      </c>
      <c r="G4013" s="617">
        <v>42529</v>
      </c>
      <c r="H4013" s="3" t="s">
        <v>3846</v>
      </c>
      <c r="I4013" s="4"/>
    </row>
    <row r="4014" spans="1:9">
      <c r="A4014" s="6">
        <v>4012</v>
      </c>
      <c r="B4014" s="24" t="s">
        <v>3920</v>
      </c>
      <c r="C4014" s="25" t="s">
        <v>3845</v>
      </c>
      <c r="D4014" s="25">
        <f t="shared" si="74"/>
        <v>0.47</v>
      </c>
      <c r="E4014" s="1">
        <v>1.1609</v>
      </c>
      <c r="F4014" s="59">
        <v>3196</v>
      </c>
      <c r="G4014" s="617">
        <v>42529</v>
      </c>
      <c r="H4014" s="3" t="s">
        <v>3846</v>
      </c>
      <c r="I4014" s="4"/>
    </row>
    <row r="4015" spans="1:9">
      <c r="A4015" s="6">
        <v>4013</v>
      </c>
      <c r="B4015" s="24" t="s">
        <v>3921</v>
      </c>
      <c r="C4015" s="25" t="s">
        <v>3845</v>
      </c>
      <c r="D4015" s="25">
        <f t="shared" si="74"/>
        <v>0.18</v>
      </c>
      <c r="E4015" s="1">
        <v>0.4446</v>
      </c>
      <c r="F4015" s="59">
        <v>1224</v>
      </c>
      <c r="G4015" s="617">
        <v>42529</v>
      </c>
      <c r="H4015" s="3" t="s">
        <v>3846</v>
      </c>
      <c r="I4015" s="4"/>
    </row>
    <row r="4016" spans="1:9">
      <c r="A4016" s="6">
        <v>4014</v>
      </c>
      <c r="B4016" s="24" t="s">
        <v>3922</v>
      </c>
      <c r="C4016" s="25" t="s">
        <v>3845</v>
      </c>
      <c r="D4016" s="25">
        <f t="shared" si="74"/>
        <v>1.01</v>
      </c>
      <c r="E4016" s="1">
        <v>2.4947000000000004</v>
      </c>
      <c r="F4016" s="59">
        <v>6868</v>
      </c>
      <c r="G4016" s="617">
        <v>42529</v>
      </c>
      <c r="H4016" s="3" t="s">
        <v>3846</v>
      </c>
      <c r="I4016" s="4"/>
    </row>
    <row r="4017" spans="1:9">
      <c r="A4017" s="6">
        <v>4015</v>
      </c>
      <c r="B4017" s="24" t="s">
        <v>3923</v>
      </c>
      <c r="C4017" s="25" t="s">
        <v>3845</v>
      </c>
      <c r="D4017" s="25">
        <f t="shared" si="74"/>
        <v>1.03</v>
      </c>
      <c r="E4017" s="1">
        <v>2.5441000000000003</v>
      </c>
      <c r="F4017" s="59">
        <v>7004</v>
      </c>
      <c r="G4017" s="617">
        <v>42529</v>
      </c>
      <c r="H4017" s="3" t="s">
        <v>3846</v>
      </c>
      <c r="I4017" s="4"/>
    </row>
    <row r="4018" spans="1:9">
      <c r="A4018" s="6">
        <v>4016</v>
      </c>
      <c r="B4018" s="24" t="s">
        <v>3924</v>
      </c>
      <c r="C4018" s="25" t="s">
        <v>3845</v>
      </c>
      <c r="D4018" s="25">
        <f t="shared" si="74"/>
        <v>0.53</v>
      </c>
      <c r="E4018" s="1">
        <v>1.3091000000000002</v>
      </c>
      <c r="F4018" s="59">
        <v>3604</v>
      </c>
      <c r="G4018" s="617">
        <v>42529</v>
      </c>
      <c r="H4018" s="3" t="s">
        <v>3846</v>
      </c>
      <c r="I4018" s="4"/>
    </row>
    <row r="4019" spans="1:9">
      <c r="A4019" s="6">
        <v>4017</v>
      </c>
      <c r="B4019" s="24" t="s">
        <v>3925</v>
      </c>
      <c r="C4019" s="25" t="s">
        <v>3845</v>
      </c>
      <c r="D4019" s="25">
        <f t="shared" si="74"/>
        <v>1.01</v>
      </c>
      <c r="E4019" s="1">
        <v>2.4947000000000004</v>
      </c>
      <c r="F4019" s="59">
        <v>6868</v>
      </c>
      <c r="G4019" s="617">
        <v>42529</v>
      </c>
      <c r="H4019" s="3" t="s">
        <v>3846</v>
      </c>
      <c r="I4019" s="4"/>
    </row>
    <row r="4020" spans="1:9">
      <c r="A4020" s="6">
        <v>4018</v>
      </c>
      <c r="B4020" s="24" t="s">
        <v>3926</v>
      </c>
      <c r="C4020" s="25" t="s">
        <v>3845</v>
      </c>
      <c r="D4020" s="25">
        <f t="shared" si="74"/>
        <v>1.01</v>
      </c>
      <c r="E4020" s="1">
        <v>2.4947000000000004</v>
      </c>
      <c r="F4020" s="59">
        <v>6868</v>
      </c>
      <c r="G4020" s="617">
        <v>42529</v>
      </c>
      <c r="H4020" s="3" t="s">
        <v>3846</v>
      </c>
      <c r="I4020" s="4"/>
    </row>
    <row r="4021" spans="1:9">
      <c r="A4021" s="6">
        <v>4019</v>
      </c>
      <c r="B4021" s="24" t="s">
        <v>3927</v>
      </c>
      <c r="C4021" s="25" t="str">
        <f>IF(D4021=2,"NO","YES")</f>
        <v>YES</v>
      </c>
      <c r="D4021" s="25">
        <f t="shared" si="74"/>
        <v>0.56999999999999995</v>
      </c>
      <c r="E4021" s="1">
        <v>1.4078999999999999</v>
      </c>
      <c r="F4021" s="59">
        <v>3876</v>
      </c>
      <c r="G4021" s="617">
        <v>42529</v>
      </c>
      <c r="H4021" s="3" t="s">
        <v>3928</v>
      </c>
      <c r="I4021" s="4"/>
    </row>
    <row r="4022" spans="1:9">
      <c r="A4022" s="6">
        <v>4020</v>
      </c>
      <c r="B4022" s="24" t="s">
        <v>3929</v>
      </c>
      <c r="C4022" s="25" t="str">
        <f>IF(D4022=2,"NO","YES")</f>
        <v>YES</v>
      </c>
      <c r="D4022" s="25">
        <f t="shared" si="74"/>
        <v>0.56999999999999995</v>
      </c>
      <c r="E4022" s="1">
        <v>1.4078999999999999</v>
      </c>
      <c r="F4022" s="59">
        <v>3876</v>
      </c>
      <c r="G4022" s="617">
        <v>42529</v>
      </c>
      <c r="H4022" s="3" t="s">
        <v>3928</v>
      </c>
      <c r="I4022" s="4"/>
    </row>
    <row r="4023" spans="1:9">
      <c r="A4023" s="6">
        <v>4021</v>
      </c>
      <c r="B4023" s="24" t="s">
        <v>3930</v>
      </c>
      <c r="C4023" s="25" t="str">
        <f>IF(D4023=2,"NO","YES")</f>
        <v>YES</v>
      </c>
      <c r="D4023" s="25">
        <f t="shared" si="74"/>
        <v>0.56999999999999995</v>
      </c>
      <c r="E4023" s="1">
        <v>1.4078999999999999</v>
      </c>
      <c r="F4023" s="59">
        <v>3876</v>
      </c>
      <c r="G4023" s="617">
        <v>42529</v>
      </c>
      <c r="H4023" s="3" t="s">
        <v>3928</v>
      </c>
      <c r="I4023" s="4"/>
    </row>
    <row r="4024" spans="1:9">
      <c r="A4024" s="6">
        <v>4022</v>
      </c>
      <c r="B4024" s="24" t="s">
        <v>3931</v>
      </c>
      <c r="C4024" s="25" t="str">
        <f>IF(D4024=2,"NO","YES")</f>
        <v>YES</v>
      </c>
      <c r="D4024" s="25">
        <f t="shared" si="74"/>
        <v>0.37</v>
      </c>
      <c r="E4024" s="1">
        <v>0.91390000000000005</v>
      </c>
      <c r="F4024" s="59">
        <v>2516</v>
      </c>
      <c r="G4024" s="617">
        <v>42529</v>
      </c>
      <c r="H4024" s="3" t="s">
        <v>3928</v>
      </c>
      <c r="I4024" s="4"/>
    </row>
    <row r="4025" spans="1:9">
      <c r="A4025" s="6">
        <v>4023</v>
      </c>
      <c r="B4025" s="24" t="s">
        <v>3932</v>
      </c>
      <c r="C4025" s="25" t="str">
        <f>IF(D4025=2,"NO","YES")</f>
        <v>YES</v>
      </c>
      <c r="D4025" s="25">
        <f t="shared" si="74"/>
        <v>0.49</v>
      </c>
      <c r="E4025" s="1">
        <v>1.2103000000000002</v>
      </c>
      <c r="F4025" s="59">
        <v>3332</v>
      </c>
      <c r="G4025" s="617">
        <v>42529</v>
      </c>
      <c r="H4025" s="3" t="s">
        <v>3928</v>
      </c>
      <c r="I4025" s="4"/>
    </row>
    <row r="4026" spans="1:9">
      <c r="A4026" s="6">
        <v>4024</v>
      </c>
      <c r="B4026" s="24" t="s">
        <v>3933</v>
      </c>
      <c r="C4026" s="25" t="str">
        <f>IF(D4026=2,"NO","YES")</f>
        <v>YES</v>
      </c>
      <c r="D4026" s="25">
        <f t="shared" si="74"/>
        <v>0.43</v>
      </c>
      <c r="E4026" s="1">
        <v>1.0621</v>
      </c>
      <c r="F4026" s="59">
        <v>2924</v>
      </c>
      <c r="G4026" s="617">
        <v>42529</v>
      </c>
      <c r="H4026" s="3" t="s">
        <v>3928</v>
      </c>
      <c r="I4026" s="4"/>
    </row>
    <row r="4027" spans="1:9">
      <c r="A4027" s="6">
        <v>4025</v>
      </c>
      <c r="B4027" s="24" t="s">
        <v>3934</v>
      </c>
      <c r="C4027" s="25" t="str">
        <f>IF(D4027=2,"NO","YES")</f>
        <v>YES</v>
      </c>
      <c r="D4027" s="25">
        <f t="shared" si="74"/>
        <v>0.28000000000000003</v>
      </c>
      <c r="E4027" s="1">
        <v>0.6916000000000001</v>
      </c>
      <c r="F4027" s="59">
        <v>1904</v>
      </c>
      <c r="G4027" s="617">
        <v>42529</v>
      </c>
      <c r="H4027" s="3" t="s">
        <v>3928</v>
      </c>
      <c r="I4027" s="4"/>
    </row>
    <row r="4028" spans="1:9">
      <c r="A4028" s="6">
        <v>4026</v>
      </c>
      <c r="B4028" s="56" t="s">
        <v>3935</v>
      </c>
      <c r="C4028" s="25" t="str">
        <f>IF(D4028=2,"NO","YES")</f>
        <v>YES</v>
      </c>
      <c r="D4028" s="25">
        <f t="shared" si="74"/>
        <v>0.06</v>
      </c>
      <c r="E4028" s="1">
        <v>0.1482</v>
      </c>
      <c r="F4028" s="59">
        <v>408</v>
      </c>
      <c r="G4028" s="617">
        <v>42529</v>
      </c>
      <c r="H4028" s="3" t="s">
        <v>3928</v>
      </c>
      <c r="I4028" s="4"/>
    </row>
    <row r="4029" spans="1:9">
      <c r="A4029" s="6">
        <v>4027</v>
      </c>
      <c r="B4029" s="24" t="s">
        <v>3936</v>
      </c>
      <c r="C4029" s="25" t="str">
        <f>IF(D4029=2,"NO","YES")</f>
        <v>YES</v>
      </c>
      <c r="D4029" s="25">
        <f t="shared" si="74"/>
        <v>0.56999999999999995</v>
      </c>
      <c r="E4029" s="1">
        <v>1.4078999999999999</v>
      </c>
      <c r="F4029" s="59">
        <v>3876</v>
      </c>
      <c r="G4029" s="617">
        <v>42529</v>
      </c>
      <c r="H4029" s="3" t="s">
        <v>3928</v>
      </c>
      <c r="I4029" s="4"/>
    </row>
    <row r="4030" spans="1:9">
      <c r="A4030" s="6">
        <v>4028</v>
      </c>
      <c r="B4030" s="24" t="s">
        <v>3937</v>
      </c>
      <c r="C4030" s="25" t="str">
        <f>IF(D4030=2,"NO","YES")</f>
        <v>YES</v>
      </c>
      <c r="D4030" s="25">
        <f t="shared" si="74"/>
        <v>1.57</v>
      </c>
      <c r="E4030" s="1">
        <v>3.8779000000000003</v>
      </c>
      <c r="F4030" s="59">
        <v>10676</v>
      </c>
      <c r="G4030" s="617">
        <v>42529</v>
      </c>
      <c r="H4030" s="3" t="s">
        <v>3928</v>
      </c>
      <c r="I4030" s="4"/>
    </row>
    <row r="4031" spans="1:9">
      <c r="A4031" s="6">
        <v>4029</v>
      </c>
      <c r="B4031" s="24" t="s">
        <v>3938</v>
      </c>
      <c r="C4031" s="25" t="str">
        <f>IF(D4031=2,"NO","YES")</f>
        <v>YES</v>
      </c>
      <c r="D4031" s="25">
        <f t="shared" si="74"/>
        <v>0.56999999999999995</v>
      </c>
      <c r="E4031" s="1">
        <v>1.4078999999999999</v>
      </c>
      <c r="F4031" s="59">
        <v>3876</v>
      </c>
      <c r="G4031" s="617">
        <v>42529</v>
      </c>
      <c r="H4031" s="3" t="s">
        <v>3928</v>
      </c>
      <c r="I4031" s="4"/>
    </row>
    <row r="4032" spans="1:9">
      <c r="A4032" s="6">
        <v>4030</v>
      </c>
      <c r="B4032" s="56" t="s">
        <v>3939</v>
      </c>
      <c r="C4032" s="25" t="str">
        <f>IF(D4032=2,"NO","YES")</f>
        <v>YES</v>
      </c>
      <c r="D4032" s="25">
        <f t="shared" si="74"/>
        <v>0.53</v>
      </c>
      <c r="E4032" s="1">
        <v>1.3091000000000002</v>
      </c>
      <c r="F4032" s="59">
        <v>3604</v>
      </c>
      <c r="G4032" s="617">
        <v>42529</v>
      </c>
      <c r="H4032" s="3" t="s">
        <v>3928</v>
      </c>
      <c r="I4032" s="4"/>
    </row>
    <row r="4033" spans="1:9">
      <c r="A4033" s="6">
        <v>4031</v>
      </c>
      <c r="B4033" s="24" t="s">
        <v>3940</v>
      </c>
      <c r="C4033" s="25" t="str">
        <f>IF(D4033=2,"NO","YES")</f>
        <v>YES</v>
      </c>
      <c r="D4033" s="25">
        <f t="shared" si="74"/>
        <v>0.34</v>
      </c>
      <c r="E4033" s="1">
        <v>0.8398000000000001</v>
      </c>
      <c r="F4033" s="59">
        <v>2312</v>
      </c>
      <c r="G4033" s="617">
        <v>42529</v>
      </c>
      <c r="H4033" s="3" t="s">
        <v>3928</v>
      </c>
      <c r="I4033" s="4"/>
    </row>
    <row r="4034" spans="1:9">
      <c r="A4034" s="6">
        <v>4032</v>
      </c>
      <c r="B4034" s="24" t="s">
        <v>3941</v>
      </c>
      <c r="C4034" s="25" t="str">
        <f>IF(D4034=2,"NO","YES")</f>
        <v>YES</v>
      </c>
      <c r="D4034" s="25">
        <f t="shared" si="74"/>
        <v>0.91</v>
      </c>
      <c r="E4034" s="1">
        <v>2.2477000000000005</v>
      </c>
      <c r="F4034" s="59">
        <v>6188</v>
      </c>
      <c r="G4034" s="617">
        <v>42529</v>
      </c>
      <c r="H4034" s="3" t="s">
        <v>3928</v>
      </c>
      <c r="I4034" s="4"/>
    </row>
    <row r="4035" spans="1:9">
      <c r="A4035" s="6">
        <v>4033</v>
      </c>
      <c r="B4035" s="56" t="s">
        <v>3942</v>
      </c>
      <c r="C4035" s="25" t="str">
        <f>IF(D4035=2,"NO","YES")</f>
        <v>YES</v>
      </c>
      <c r="D4035" s="25">
        <f t="shared" si="74"/>
        <v>0.53</v>
      </c>
      <c r="E4035" s="1">
        <v>1.3091000000000002</v>
      </c>
      <c r="F4035" s="59">
        <v>3604</v>
      </c>
      <c r="G4035" s="617">
        <v>42529</v>
      </c>
      <c r="H4035" s="3" t="s">
        <v>3928</v>
      </c>
      <c r="I4035" s="4"/>
    </row>
    <row r="4036" spans="1:9">
      <c r="A4036" s="6">
        <v>4034</v>
      </c>
      <c r="B4036" s="24" t="s">
        <v>3943</v>
      </c>
      <c r="C4036" s="25" t="str">
        <f>IF(D4036=2,"NO","YES")</f>
        <v>YES</v>
      </c>
      <c r="D4036" s="25">
        <f t="shared" si="74"/>
        <v>0.19</v>
      </c>
      <c r="E4036" s="1">
        <v>0.46930000000000005</v>
      </c>
      <c r="F4036" s="59">
        <v>1292</v>
      </c>
      <c r="G4036" s="617">
        <v>42529</v>
      </c>
      <c r="H4036" s="3" t="s">
        <v>3928</v>
      </c>
      <c r="I4036" s="4"/>
    </row>
    <row r="4037" spans="1:9" ht="30">
      <c r="A4037" s="6">
        <v>4035</v>
      </c>
      <c r="B4037" s="24" t="s">
        <v>3944</v>
      </c>
      <c r="C4037" s="25" t="str">
        <f>IF(D4037=2,"NO","YES")</f>
        <v>YES</v>
      </c>
      <c r="D4037" s="25">
        <f t="shared" ref="D4037:D4100" si="75">F4037/6800</f>
        <v>0.08</v>
      </c>
      <c r="E4037" s="1">
        <v>0.19760000000000003</v>
      </c>
      <c r="F4037" s="59">
        <v>544</v>
      </c>
      <c r="G4037" s="617">
        <v>42529</v>
      </c>
      <c r="H4037" s="3" t="s">
        <v>3928</v>
      </c>
      <c r="I4037" s="4"/>
    </row>
    <row r="4038" spans="1:9">
      <c r="A4038" s="6">
        <v>4036</v>
      </c>
      <c r="B4038" s="24" t="s">
        <v>3945</v>
      </c>
      <c r="C4038" s="25" t="str">
        <f>IF(D4038=2,"NO","YES")</f>
        <v>YES</v>
      </c>
      <c r="D4038" s="25">
        <f t="shared" si="75"/>
        <v>0.57999999999999996</v>
      </c>
      <c r="E4038" s="1">
        <v>1.4326000000000001</v>
      </c>
      <c r="F4038" s="59">
        <v>3944</v>
      </c>
      <c r="G4038" s="617">
        <v>42529</v>
      </c>
      <c r="H4038" s="3" t="s">
        <v>3928</v>
      </c>
      <c r="I4038" s="4"/>
    </row>
    <row r="4039" spans="1:9">
      <c r="A4039" s="6">
        <v>4037</v>
      </c>
      <c r="B4039" s="56" t="s">
        <v>3946</v>
      </c>
      <c r="C4039" s="25" t="str">
        <f>IF(D4039=2,"NO","YES")</f>
        <v>YES</v>
      </c>
      <c r="D4039" s="25">
        <f t="shared" si="75"/>
        <v>0.15</v>
      </c>
      <c r="E4039" s="1">
        <v>0.3705</v>
      </c>
      <c r="F4039" s="59">
        <v>1020</v>
      </c>
      <c r="G4039" s="617">
        <v>42529</v>
      </c>
      <c r="H4039" s="3" t="s">
        <v>3928</v>
      </c>
      <c r="I4039" s="4"/>
    </row>
    <row r="4040" spans="1:9">
      <c r="A4040" s="6">
        <v>4038</v>
      </c>
      <c r="B4040" s="56" t="s">
        <v>3947</v>
      </c>
      <c r="C4040" s="25" t="str">
        <f>IF(D4040=2,"NO","YES")</f>
        <v>YES</v>
      </c>
      <c r="D4040" s="25">
        <f t="shared" si="75"/>
        <v>0.31</v>
      </c>
      <c r="E4040" s="1">
        <v>0.76570000000000005</v>
      </c>
      <c r="F4040" s="59">
        <v>2108</v>
      </c>
      <c r="G4040" s="617">
        <v>42529</v>
      </c>
      <c r="H4040" s="3" t="s">
        <v>3928</v>
      </c>
      <c r="I4040" s="4"/>
    </row>
    <row r="4041" spans="1:9">
      <c r="A4041" s="6">
        <v>4039</v>
      </c>
      <c r="B4041" s="24" t="s">
        <v>3948</v>
      </c>
      <c r="C4041" s="25" t="str">
        <f>IF(D4041=2,"NO","YES")</f>
        <v>YES</v>
      </c>
      <c r="D4041" s="25">
        <f t="shared" si="75"/>
        <v>0.9</v>
      </c>
      <c r="E4041" s="1">
        <v>2.2230000000000003</v>
      </c>
      <c r="F4041" s="59">
        <v>6120</v>
      </c>
      <c r="G4041" s="617">
        <v>42529</v>
      </c>
      <c r="H4041" s="3" t="s">
        <v>3928</v>
      </c>
      <c r="I4041" s="4"/>
    </row>
    <row r="4042" spans="1:9">
      <c r="A4042" s="6">
        <v>4040</v>
      </c>
      <c r="B4042" s="24" t="s">
        <v>3949</v>
      </c>
      <c r="C4042" s="25" t="str">
        <f>IF(D4042=2,"NO","YES")</f>
        <v>YES</v>
      </c>
      <c r="D4042" s="25">
        <f t="shared" si="75"/>
        <v>1.43</v>
      </c>
      <c r="E4042" s="1">
        <v>3.5321000000000002</v>
      </c>
      <c r="F4042" s="59">
        <v>9724</v>
      </c>
      <c r="G4042" s="617">
        <v>42529</v>
      </c>
      <c r="H4042" s="3" t="s">
        <v>3928</v>
      </c>
      <c r="I4042" s="4"/>
    </row>
    <row r="4043" spans="1:9">
      <c r="A4043" s="6">
        <v>4041</v>
      </c>
      <c r="B4043" s="24" t="s">
        <v>3950</v>
      </c>
      <c r="C4043" s="25" t="str">
        <f>IF(D4043=2,"NO","YES")</f>
        <v>YES</v>
      </c>
      <c r="D4043" s="25">
        <f t="shared" si="75"/>
        <v>0.91</v>
      </c>
      <c r="E4043" s="1">
        <v>2.2477000000000005</v>
      </c>
      <c r="F4043" s="59">
        <v>6188</v>
      </c>
      <c r="G4043" s="617">
        <v>42529</v>
      </c>
      <c r="H4043" s="3" t="s">
        <v>3928</v>
      </c>
      <c r="I4043" s="4"/>
    </row>
    <row r="4044" spans="1:9">
      <c r="A4044" s="6">
        <v>4042</v>
      </c>
      <c r="B4044" s="24" t="s">
        <v>3951</v>
      </c>
      <c r="C4044" s="25" t="str">
        <f>IF(D4044=2,"NO","YES")</f>
        <v>YES</v>
      </c>
      <c r="D4044" s="25">
        <f t="shared" si="75"/>
        <v>0.67</v>
      </c>
      <c r="E4044" s="1">
        <v>1.6549000000000003</v>
      </c>
      <c r="F4044" s="59">
        <v>4556</v>
      </c>
      <c r="G4044" s="617">
        <v>42529</v>
      </c>
      <c r="H4044" s="3" t="s">
        <v>3928</v>
      </c>
      <c r="I4044" s="4"/>
    </row>
    <row r="4045" spans="1:9">
      <c r="A4045" s="6">
        <v>4043</v>
      </c>
      <c r="B4045" s="24" t="s">
        <v>3952</v>
      </c>
      <c r="C4045" s="25" t="str">
        <f>IF(D4045=2,"NO","YES")</f>
        <v>YES</v>
      </c>
      <c r="D4045" s="25">
        <f t="shared" si="75"/>
        <v>0.17</v>
      </c>
      <c r="E4045" s="1">
        <v>0.41990000000000005</v>
      </c>
      <c r="F4045" s="59">
        <v>1156</v>
      </c>
      <c r="G4045" s="617">
        <v>42529</v>
      </c>
      <c r="H4045" s="3" t="s">
        <v>3928</v>
      </c>
      <c r="I4045" s="4"/>
    </row>
    <row r="4046" spans="1:9">
      <c r="A4046" s="6">
        <v>4044</v>
      </c>
      <c r="B4046" s="24" t="s">
        <v>3953</v>
      </c>
      <c r="C4046" s="25" t="str">
        <f>IF(D4046=2,"NO","YES")</f>
        <v>YES</v>
      </c>
      <c r="D4046" s="25">
        <f t="shared" si="75"/>
        <v>1.06</v>
      </c>
      <c r="E4046" s="1">
        <v>2.6182000000000003</v>
      </c>
      <c r="F4046" s="59">
        <v>7208</v>
      </c>
      <c r="G4046" s="617">
        <v>42529</v>
      </c>
      <c r="H4046" s="3" t="s">
        <v>3928</v>
      </c>
      <c r="I4046" s="4"/>
    </row>
    <row r="4047" spans="1:9">
      <c r="A4047" s="6">
        <v>4045</v>
      </c>
      <c r="B4047" s="56" t="s">
        <v>3954</v>
      </c>
      <c r="C4047" s="25" t="str">
        <f>IF(D4047=2,"NO","YES")</f>
        <v>YES</v>
      </c>
      <c r="D4047" s="25">
        <f t="shared" si="75"/>
        <v>0.21</v>
      </c>
      <c r="E4047" s="1">
        <v>0.51870000000000005</v>
      </c>
      <c r="F4047" s="59">
        <v>1428</v>
      </c>
      <c r="G4047" s="617">
        <v>42529</v>
      </c>
      <c r="H4047" s="3" t="s">
        <v>3928</v>
      </c>
      <c r="I4047" s="4"/>
    </row>
    <row r="4048" spans="1:9">
      <c r="A4048" s="6">
        <v>4046</v>
      </c>
      <c r="B4048" s="24" t="s">
        <v>3955</v>
      </c>
      <c r="C4048" s="25" t="str">
        <f>IF(D4048=2,"NO","YES")</f>
        <v>YES</v>
      </c>
      <c r="D4048" s="25">
        <f t="shared" si="75"/>
        <v>1.1100000000000001</v>
      </c>
      <c r="E4048" s="1">
        <v>2.7417000000000002</v>
      </c>
      <c r="F4048" s="59">
        <v>7548</v>
      </c>
      <c r="G4048" s="617">
        <v>42529</v>
      </c>
      <c r="H4048" s="3" t="s">
        <v>3928</v>
      </c>
      <c r="I4048" s="4"/>
    </row>
    <row r="4049" spans="1:9">
      <c r="A4049" s="6">
        <v>4047</v>
      </c>
      <c r="B4049" s="24" t="s">
        <v>3956</v>
      </c>
      <c r="C4049" s="25" t="str">
        <f>IF(D4049=2,"NO","YES")</f>
        <v>YES</v>
      </c>
      <c r="D4049" s="25">
        <f t="shared" si="75"/>
        <v>0.98</v>
      </c>
      <c r="E4049" s="1">
        <v>2.4206000000000003</v>
      </c>
      <c r="F4049" s="59">
        <v>6664</v>
      </c>
      <c r="G4049" s="617">
        <v>42529</v>
      </c>
      <c r="H4049" s="3" t="s">
        <v>3928</v>
      </c>
      <c r="I4049" s="4"/>
    </row>
    <row r="4050" spans="1:9">
      <c r="A4050" s="6">
        <v>4048</v>
      </c>
      <c r="B4050" s="24" t="s">
        <v>3957</v>
      </c>
      <c r="C4050" s="25" t="str">
        <f>IF(D4050=2,"NO","YES")</f>
        <v>YES</v>
      </c>
      <c r="D4050" s="25">
        <f t="shared" si="75"/>
        <v>0.2</v>
      </c>
      <c r="E4050" s="1">
        <v>0.49400000000000005</v>
      </c>
      <c r="F4050" s="59">
        <v>1360</v>
      </c>
      <c r="G4050" s="617">
        <v>42529</v>
      </c>
      <c r="H4050" s="3" t="s">
        <v>3928</v>
      </c>
      <c r="I4050" s="4"/>
    </row>
    <row r="4051" spans="1:9">
      <c r="A4051" s="6">
        <v>4049</v>
      </c>
      <c r="B4051" s="24" t="s">
        <v>3958</v>
      </c>
      <c r="C4051" s="25" t="str">
        <f>IF(D4051=2,"NO","YES")</f>
        <v>YES</v>
      </c>
      <c r="D4051" s="25">
        <f t="shared" si="75"/>
        <v>1.1499999999999999</v>
      </c>
      <c r="E4051" s="1">
        <v>2.8405</v>
      </c>
      <c r="F4051" s="59">
        <v>7820</v>
      </c>
      <c r="G4051" s="617">
        <v>42529</v>
      </c>
      <c r="H4051" s="3" t="s">
        <v>3928</v>
      </c>
      <c r="I4051" s="4"/>
    </row>
    <row r="4052" spans="1:9">
      <c r="A4052" s="6">
        <v>4050</v>
      </c>
      <c r="B4052" s="24" t="s">
        <v>3959</v>
      </c>
      <c r="C4052" s="25" t="str">
        <f>IF(D4052=2,"NO","YES")</f>
        <v>YES</v>
      </c>
      <c r="D4052" s="25">
        <f t="shared" si="75"/>
        <v>0.83</v>
      </c>
      <c r="E4052" s="1">
        <v>2.0501</v>
      </c>
      <c r="F4052" s="59">
        <v>5644</v>
      </c>
      <c r="G4052" s="617">
        <v>42529</v>
      </c>
      <c r="H4052" s="3" t="s">
        <v>3928</v>
      </c>
      <c r="I4052" s="4"/>
    </row>
    <row r="4053" spans="1:9">
      <c r="A4053" s="6">
        <v>4051</v>
      </c>
      <c r="B4053" s="24" t="s">
        <v>3960</v>
      </c>
      <c r="C4053" s="25" t="str">
        <f>IF(D4053=2,"NO","YES")</f>
        <v>YES</v>
      </c>
      <c r="D4053" s="25">
        <f t="shared" si="75"/>
        <v>0.76</v>
      </c>
      <c r="E4053" s="1">
        <v>1.8772000000000002</v>
      </c>
      <c r="F4053" s="59">
        <v>5168</v>
      </c>
      <c r="G4053" s="617">
        <v>42529</v>
      </c>
      <c r="H4053" s="3" t="s">
        <v>3928</v>
      </c>
      <c r="I4053" s="4"/>
    </row>
    <row r="4054" spans="1:9">
      <c r="A4054" s="6">
        <v>4052</v>
      </c>
      <c r="B4054" s="24" t="s">
        <v>3961</v>
      </c>
      <c r="C4054" s="25" t="str">
        <f>IF(D4054=2,"NO","YES")</f>
        <v>YES</v>
      </c>
      <c r="D4054" s="25">
        <f t="shared" si="75"/>
        <v>0.38</v>
      </c>
      <c r="E4054" s="1">
        <v>0.9386000000000001</v>
      </c>
      <c r="F4054" s="59">
        <v>2584</v>
      </c>
      <c r="G4054" s="617">
        <v>42529</v>
      </c>
      <c r="H4054" s="3" t="s">
        <v>3928</v>
      </c>
      <c r="I4054" s="4"/>
    </row>
    <row r="4055" spans="1:9">
      <c r="A4055" s="6">
        <v>4053</v>
      </c>
      <c r="B4055" s="24" t="s">
        <v>3962</v>
      </c>
      <c r="C4055" s="25" t="str">
        <f>IF(D4055=2,"NO","YES")</f>
        <v>YES</v>
      </c>
      <c r="D4055" s="25">
        <f t="shared" si="75"/>
        <v>0.45</v>
      </c>
      <c r="E4055" s="1">
        <v>1.1115000000000002</v>
      </c>
      <c r="F4055" s="59">
        <v>3060</v>
      </c>
      <c r="G4055" s="617">
        <v>42529</v>
      </c>
      <c r="H4055" s="3" t="s">
        <v>3928</v>
      </c>
      <c r="I4055" s="4"/>
    </row>
    <row r="4056" spans="1:9">
      <c r="A4056" s="6">
        <v>4054</v>
      </c>
      <c r="B4056" s="56" t="s">
        <v>3963</v>
      </c>
      <c r="C4056" s="25" t="str">
        <f>IF(D4056=2,"NO","YES")</f>
        <v>YES</v>
      </c>
      <c r="D4056" s="25">
        <f t="shared" si="75"/>
        <v>0.44</v>
      </c>
      <c r="E4056" s="1">
        <v>1.0868</v>
      </c>
      <c r="F4056" s="59">
        <v>2992</v>
      </c>
      <c r="G4056" s="617">
        <v>42529</v>
      </c>
      <c r="H4056" s="3" t="s">
        <v>3928</v>
      </c>
      <c r="I4056" s="4"/>
    </row>
    <row r="4057" spans="1:9">
      <c r="A4057" s="6">
        <v>4055</v>
      </c>
      <c r="B4057" s="24" t="s">
        <v>3964</v>
      </c>
      <c r="C4057" s="25" t="str">
        <f>IF(D4057=2,"NO","YES")</f>
        <v>YES</v>
      </c>
      <c r="D4057" s="25">
        <f t="shared" si="75"/>
        <v>0.61</v>
      </c>
      <c r="E4057" s="1">
        <v>1.5067000000000002</v>
      </c>
      <c r="F4057" s="59">
        <v>4148</v>
      </c>
      <c r="G4057" s="617">
        <v>42529</v>
      </c>
      <c r="H4057" s="3" t="s">
        <v>3928</v>
      </c>
      <c r="I4057" s="4"/>
    </row>
    <row r="4058" spans="1:9">
      <c r="A4058" s="6">
        <v>4056</v>
      </c>
      <c r="B4058" s="24" t="s">
        <v>3965</v>
      </c>
      <c r="C4058" s="25" t="str">
        <f>IF(D4058=2,"NO","YES")</f>
        <v>YES</v>
      </c>
      <c r="D4058" s="25">
        <f t="shared" si="75"/>
        <v>0.62</v>
      </c>
      <c r="E4058" s="1">
        <v>1.5314000000000001</v>
      </c>
      <c r="F4058" s="59">
        <v>4216</v>
      </c>
      <c r="G4058" s="617">
        <v>42529</v>
      </c>
      <c r="H4058" s="3" t="s">
        <v>3928</v>
      </c>
      <c r="I4058" s="4"/>
    </row>
    <row r="4059" spans="1:9">
      <c r="A4059" s="6">
        <v>4057</v>
      </c>
      <c r="B4059" s="24" t="s">
        <v>3966</v>
      </c>
      <c r="C4059" s="25" t="str">
        <f>IF(D4059=2,"NO","YES")</f>
        <v>YES</v>
      </c>
      <c r="D4059" s="25">
        <f t="shared" si="75"/>
        <v>0.56000000000000005</v>
      </c>
      <c r="E4059" s="1">
        <v>1.3832000000000002</v>
      </c>
      <c r="F4059" s="59">
        <v>3808</v>
      </c>
      <c r="G4059" s="617">
        <v>42529</v>
      </c>
      <c r="H4059" s="3" t="s">
        <v>3928</v>
      </c>
      <c r="I4059" s="4"/>
    </row>
    <row r="4060" spans="1:9">
      <c r="A4060" s="6">
        <v>4058</v>
      </c>
      <c r="B4060" s="56" t="s">
        <v>3967</v>
      </c>
      <c r="C4060" s="25" t="str">
        <f>IF(D4060=2,"NO","YES")</f>
        <v>YES</v>
      </c>
      <c r="D4060" s="25">
        <f t="shared" si="75"/>
        <v>0.35</v>
      </c>
      <c r="E4060" s="1">
        <v>0.86450000000000005</v>
      </c>
      <c r="F4060" s="59">
        <v>2380</v>
      </c>
      <c r="G4060" s="617">
        <v>42529</v>
      </c>
      <c r="H4060" s="3" t="s">
        <v>3928</v>
      </c>
      <c r="I4060" s="4"/>
    </row>
    <row r="4061" spans="1:9">
      <c r="A4061" s="6">
        <v>4059</v>
      </c>
      <c r="B4061" s="24" t="s">
        <v>3968</v>
      </c>
      <c r="C4061" s="25" t="str">
        <f>IF(D4061=2,"NO","YES")</f>
        <v>YES</v>
      </c>
      <c r="D4061" s="25">
        <f t="shared" si="75"/>
        <v>1.26</v>
      </c>
      <c r="E4061" s="1">
        <v>3.1122000000000001</v>
      </c>
      <c r="F4061" s="59">
        <v>8568</v>
      </c>
      <c r="G4061" s="617">
        <v>42529</v>
      </c>
      <c r="H4061" s="3" t="s">
        <v>3928</v>
      </c>
      <c r="I4061" s="4"/>
    </row>
    <row r="4062" spans="1:9">
      <c r="A4062" s="6">
        <v>4060</v>
      </c>
      <c r="B4062" s="56" t="s">
        <v>3969</v>
      </c>
      <c r="C4062" s="25" t="str">
        <f>IF(D4062=2,"NO","YES")</f>
        <v>YES</v>
      </c>
      <c r="D4062" s="25">
        <f t="shared" si="75"/>
        <v>0.2</v>
      </c>
      <c r="E4062" s="1">
        <v>0.49400000000000005</v>
      </c>
      <c r="F4062" s="59">
        <v>1360</v>
      </c>
      <c r="G4062" s="617">
        <v>42529</v>
      </c>
      <c r="H4062" s="3" t="s">
        <v>3928</v>
      </c>
      <c r="I4062" s="4"/>
    </row>
    <row r="4063" spans="1:9">
      <c r="A4063" s="6">
        <v>4061</v>
      </c>
      <c r="B4063" s="24" t="s">
        <v>3970</v>
      </c>
      <c r="C4063" s="25" t="str">
        <f>IF(D4063=2,"NO","YES")</f>
        <v>YES</v>
      </c>
      <c r="D4063" s="25">
        <f t="shared" si="75"/>
        <v>0.52</v>
      </c>
      <c r="E4063" s="1">
        <v>1.2844000000000002</v>
      </c>
      <c r="F4063" s="59">
        <v>3536</v>
      </c>
      <c r="G4063" s="617">
        <v>42529</v>
      </c>
      <c r="H4063" s="3" t="s">
        <v>3928</v>
      </c>
      <c r="I4063" s="4"/>
    </row>
    <row r="4064" spans="1:9">
      <c r="A4064" s="6">
        <v>4062</v>
      </c>
      <c r="B4064" s="24" t="s">
        <v>3971</v>
      </c>
      <c r="C4064" s="25" t="str">
        <f>IF(D4064=2,"NO","YES")</f>
        <v>YES</v>
      </c>
      <c r="D4064" s="25">
        <f t="shared" si="75"/>
        <v>0.21</v>
      </c>
      <c r="E4064" s="1">
        <v>0.51870000000000005</v>
      </c>
      <c r="F4064" s="59">
        <v>1428</v>
      </c>
      <c r="G4064" s="617">
        <v>42529</v>
      </c>
      <c r="H4064" s="3" t="s">
        <v>3928</v>
      </c>
      <c r="I4064" s="4"/>
    </row>
    <row r="4065" spans="1:9">
      <c r="A4065" s="6">
        <v>4063</v>
      </c>
      <c r="B4065" s="24" t="s">
        <v>3972</v>
      </c>
      <c r="C4065" s="25" t="str">
        <f>IF(D4065=2,"NO","YES")</f>
        <v>YES</v>
      </c>
      <c r="D4065" s="25">
        <f t="shared" si="75"/>
        <v>0.85</v>
      </c>
      <c r="E4065" s="1">
        <v>2.0994999999999999</v>
      </c>
      <c r="F4065" s="59">
        <v>5780</v>
      </c>
      <c r="G4065" s="617">
        <v>42529</v>
      </c>
      <c r="H4065" s="3" t="s">
        <v>3928</v>
      </c>
      <c r="I4065" s="4"/>
    </row>
    <row r="4066" spans="1:9">
      <c r="A4066" s="6">
        <v>4064</v>
      </c>
      <c r="B4066" s="56" t="s">
        <v>3973</v>
      </c>
      <c r="C4066" s="25" t="str">
        <f>IF(D4066=2,"NO","YES")</f>
        <v>YES</v>
      </c>
      <c r="D4066" s="25">
        <f t="shared" si="75"/>
        <v>0.08</v>
      </c>
      <c r="E4066" s="1">
        <v>0.19760000000000003</v>
      </c>
      <c r="F4066" s="59">
        <v>544</v>
      </c>
      <c r="G4066" s="617">
        <v>42529</v>
      </c>
      <c r="H4066" s="3" t="s">
        <v>3928</v>
      </c>
      <c r="I4066" s="4"/>
    </row>
    <row r="4067" spans="1:9">
      <c r="A4067" s="6">
        <v>4065</v>
      </c>
      <c r="B4067" s="24" t="s">
        <v>3974</v>
      </c>
      <c r="C4067" s="25" t="str">
        <f>IF(D4067=2,"NO","YES")</f>
        <v>YES</v>
      </c>
      <c r="D4067" s="25">
        <f t="shared" si="75"/>
        <v>1.1000000000000001</v>
      </c>
      <c r="E4067" s="1">
        <v>2.7170000000000005</v>
      </c>
      <c r="F4067" s="59">
        <v>7480</v>
      </c>
      <c r="G4067" s="617">
        <v>42529</v>
      </c>
      <c r="H4067" s="3" t="s">
        <v>3928</v>
      </c>
      <c r="I4067" s="4"/>
    </row>
    <row r="4068" spans="1:9">
      <c r="A4068" s="6">
        <v>4066</v>
      </c>
      <c r="B4068" s="24" t="s">
        <v>3975</v>
      </c>
      <c r="C4068" s="25" t="str">
        <f>IF(D4068=2,"NO","YES")</f>
        <v>YES</v>
      </c>
      <c r="D4068" s="25">
        <f t="shared" si="75"/>
        <v>1.24</v>
      </c>
      <c r="E4068" s="1">
        <v>3.0628000000000002</v>
      </c>
      <c r="F4068" s="59">
        <v>8432</v>
      </c>
      <c r="G4068" s="617">
        <v>42529</v>
      </c>
      <c r="H4068" s="3" t="s">
        <v>3928</v>
      </c>
      <c r="I4068" s="4"/>
    </row>
    <row r="4069" spans="1:9">
      <c r="A4069" s="6">
        <v>4067</v>
      </c>
      <c r="B4069" s="24" t="s">
        <v>3976</v>
      </c>
      <c r="C4069" s="25" t="str">
        <f>IF(D4069=2,"NO","YES")</f>
        <v>YES</v>
      </c>
      <c r="D4069" s="25">
        <f t="shared" si="75"/>
        <v>0.87</v>
      </c>
      <c r="E4069" s="1">
        <v>2.1489000000000003</v>
      </c>
      <c r="F4069" s="59">
        <v>5916</v>
      </c>
      <c r="G4069" s="617">
        <v>42529</v>
      </c>
      <c r="H4069" s="3" t="s">
        <v>3928</v>
      </c>
      <c r="I4069" s="4"/>
    </row>
    <row r="4070" spans="1:9">
      <c r="A4070" s="6">
        <v>4068</v>
      </c>
      <c r="B4070" s="24" t="s">
        <v>3977</v>
      </c>
      <c r="C4070" s="25" t="str">
        <f>IF(D4070=2,"NO","YES")</f>
        <v>YES</v>
      </c>
      <c r="D4070" s="25">
        <f t="shared" si="75"/>
        <v>0.97</v>
      </c>
      <c r="E4070" s="1">
        <v>2.3959000000000001</v>
      </c>
      <c r="F4070" s="59">
        <v>6596</v>
      </c>
      <c r="G4070" s="617">
        <v>42529</v>
      </c>
      <c r="H4070" s="3" t="s">
        <v>3928</v>
      </c>
      <c r="I4070" s="4"/>
    </row>
    <row r="4071" spans="1:9">
      <c r="A4071" s="6">
        <v>4069</v>
      </c>
      <c r="B4071" s="24" t="s">
        <v>3978</v>
      </c>
      <c r="C4071" s="25" t="str">
        <f>IF(D4071=2,"NO","YES")</f>
        <v>YES</v>
      </c>
      <c r="D4071" s="25">
        <f t="shared" si="75"/>
        <v>1.1299999999999999</v>
      </c>
      <c r="E4071" s="1">
        <v>2.7911000000000001</v>
      </c>
      <c r="F4071" s="59">
        <v>7684</v>
      </c>
      <c r="G4071" s="617">
        <v>42529</v>
      </c>
      <c r="H4071" s="3" t="s">
        <v>3928</v>
      </c>
      <c r="I4071" s="4"/>
    </row>
    <row r="4072" spans="1:9">
      <c r="A4072" s="6">
        <v>4070</v>
      </c>
      <c r="B4072" s="24" t="s">
        <v>3979</v>
      </c>
      <c r="C4072" s="25" t="str">
        <f>IF(D4072=2,"NO","YES")</f>
        <v>YES</v>
      </c>
      <c r="D4072" s="25">
        <f t="shared" si="75"/>
        <v>0.28000000000000003</v>
      </c>
      <c r="E4072" s="1">
        <v>0.6916000000000001</v>
      </c>
      <c r="F4072" s="59">
        <v>1904</v>
      </c>
      <c r="G4072" s="617">
        <v>42529</v>
      </c>
      <c r="H4072" s="3" t="s">
        <v>3928</v>
      </c>
      <c r="I4072" s="4"/>
    </row>
    <row r="4073" spans="1:9">
      <c r="A4073" s="6">
        <v>4071</v>
      </c>
      <c r="B4073" s="24" t="s">
        <v>3980</v>
      </c>
      <c r="C4073" s="25" t="str">
        <f>IF(D4073=2,"NO","YES")</f>
        <v>YES</v>
      </c>
      <c r="D4073" s="25">
        <f t="shared" si="75"/>
        <v>0.13</v>
      </c>
      <c r="E4073" s="1">
        <v>0.32110000000000005</v>
      </c>
      <c r="F4073" s="59">
        <v>884</v>
      </c>
      <c r="G4073" s="617">
        <v>42529</v>
      </c>
      <c r="H4073" s="3" t="s">
        <v>3928</v>
      </c>
      <c r="I4073" s="4"/>
    </row>
    <row r="4074" spans="1:9">
      <c r="A4074" s="6">
        <v>4072</v>
      </c>
      <c r="B4074" s="24" t="s">
        <v>3981</v>
      </c>
      <c r="C4074" s="25" t="str">
        <f>IF(D4074=2,"NO","YES")</f>
        <v>YES</v>
      </c>
      <c r="D4074" s="25">
        <f t="shared" si="75"/>
        <v>0.97</v>
      </c>
      <c r="E4074" s="1">
        <v>2.3959000000000001</v>
      </c>
      <c r="F4074" s="59">
        <v>6596</v>
      </c>
      <c r="G4074" s="617">
        <v>42529</v>
      </c>
      <c r="H4074" s="3" t="s">
        <v>3928</v>
      </c>
      <c r="I4074" s="4"/>
    </row>
    <row r="4075" spans="1:9">
      <c r="A4075" s="6">
        <v>4073</v>
      </c>
      <c r="B4075" s="24" t="s">
        <v>3982</v>
      </c>
      <c r="C4075" s="25" t="str">
        <f>IF(D4075=2,"NO","YES")</f>
        <v>YES</v>
      </c>
      <c r="D4075" s="25">
        <f t="shared" si="75"/>
        <v>0.81</v>
      </c>
      <c r="E4075" s="1">
        <v>2.0007000000000001</v>
      </c>
      <c r="F4075" s="59">
        <v>5508</v>
      </c>
      <c r="G4075" s="617">
        <v>42529</v>
      </c>
      <c r="H4075" s="3" t="s">
        <v>3928</v>
      </c>
      <c r="I4075" s="4"/>
    </row>
    <row r="4076" spans="1:9">
      <c r="A4076" s="6">
        <v>4074</v>
      </c>
      <c r="B4076" s="24" t="s">
        <v>3983</v>
      </c>
      <c r="C4076" s="25" t="str">
        <f>IF(D4076=2,"NO","YES")</f>
        <v>YES</v>
      </c>
      <c r="D4076" s="25">
        <f t="shared" si="75"/>
        <v>0.99</v>
      </c>
      <c r="E4076" s="1">
        <v>2.4453</v>
      </c>
      <c r="F4076" s="59">
        <v>6732</v>
      </c>
      <c r="G4076" s="617">
        <v>42529</v>
      </c>
      <c r="H4076" s="3" t="s">
        <v>3928</v>
      </c>
      <c r="I4076" s="4"/>
    </row>
    <row r="4077" spans="1:9" ht="30">
      <c r="A4077" s="6">
        <v>4075</v>
      </c>
      <c r="B4077" s="24" t="s">
        <v>3984</v>
      </c>
      <c r="C4077" s="25" t="str">
        <f>IF(D4077=2,"NO","YES")</f>
        <v>YES</v>
      </c>
      <c r="D4077" s="25">
        <f t="shared" si="75"/>
        <v>0.11</v>
      </c>
      <c r="E4077" s="1">
        <v>0.2717</v>
      </c>
      <c r="F4077" s="59">
        <v>748</v>
      </c>
      <c r="G4077" s="617">
        <v>42529</v>
      </c>
      <c r="H4077" s="3" t="s">
        <v>3928</v>
      </c>
      <c r="I4077" s="4"/>
    </row>
    <row r="4078" spans="1:9">
      <c r="A4078" s="6">
        <v>4076</v>
      </c>
      <c r="B4078" s="24" t="s">
        <v>3985</v>
      </c>
      <c r="C4078" s="25" t="str">
        <f>IF(D4078=2,"NO","YES")</f>
        <v>YES</v>
      </c>
      <c r="D4078" s="25">
        <f t="shared" si="75"/>
        <v>1.27</v>
      </c>
      <c r="E4078" s="1">
        <v>3.1369000000000002</v>
      </c>
      <c r="F4078" s="59">
        <v>8636</v>
      </c>
      <c r="G4078" s="617">
        <v>42529</v>
      </c>
      <c r="H4078" s="3" t="s">
        <v>3928</v>
      </c>
      <c r="I4078" s="4"/>
    </row>
    <row r="4079" spans="1:9">
      <c r="A4079" s="6">
        <v>4077</v>
      </c>
      <c r="B4079" s="24" t="s">
        <v>3986</v>
      </c>
      <c r="C4079" s="25" t="str">
        <f>IF(D4079=2,"NO","YES")</f>
        <v>YES</v>
      </c>
      <c r="D4079" s="25">
        <f t="shared" si="75"/>
        <v>1.76</v>
      </c>
      <c r="E4079" s="1">
        <v>4.3472</v>
      </c>
      <c r="F4079" s="59">
        <v>11968</v>
      </c>
      <c r="G4079" s="617">
        <v>42529</v>
      </c>
      <c r="H4079" s="3" t="s">
        <v>3928</v>
      </c>
      <c r="I4079" s="4"/>
    </row>
    <row r="4080" spans="1:9">
      <c r="A4080" s="6">
        <v>4078</v>
      </c>
      <c r="B4080" s="24" t="s">
        <v>3987</v>
      </c>
      <c r="C4080" s="25" t="str">
        <f>IF(D4080=2,"NO","YES")</f>
        <v>YES</v>
      </c>
      <c r="D4080" s="25">
        <f t="shared" si="75"/>
        <v>0.86</v>
      </c>
      <c r="E4080" s="1">
        <v>2.1242000000000001</v>
      </c>
      <c r="F4080" s="59">
        <v>5848</v>
      </c>
      <c r="G4080" s="617">
        <v>42529</v>
      </c>
      <c r="H4080" s="3" t="s">
        <v>3928</v>
      </c>
      <c r="I4080" s="4"/>
    </row>
    <row r="4081" spans="1:9" ht="30">
      <c r="A4081" s="6">
        <v>4079</v>
      </c>
      <c r="B4081" s="24" t="s">
        <v>3988</v>
      </c>
      <c r="C4081" s="25" t="str">
        <f>IF(D4081=2,"NO","YES")</f>
        <v>YES</v>
      </c>
      <c r="D4081" s="25">
        <f t="shared" si="75"/>
        <v>0.59</v>
      </c>
      <c r="E4081" s="1">
        <v>1.4573</v>
      </c>
      <c r="F4081" s="59">
        <v>4012</v>
      </c>
      <c r="G4081" s="617">
        <v>42529</v>
      </c>
      <c r="H4081" s="3" t="s">
        <v>3928</v>
      </c>
      <c r="I4081" s="4"/>
    </row>
    <row r="4082" spans="1:9">
      <c r="A4082" s="6">
        <v>4080</v>
      </c>
      <c r="B4082" s="24" t="s">
        <v>3989</v>
      </c>
      <c r="C4082" s="25" t="str">
        <f>IF(D4082=2,"NO","YES")</f>
        <v>YES</v>
      </c>
      <c r="D4082" s="25">
        <f t="shared" si="75"/>
        <v>1.02</v>
      </c>
      <c r="E4082" s="1">
        <v>2.5194000000000001</v>
      </c>
      <c r="F4082" s="59">
        <v>6936</v>
      </c>
      <c r="G4082" s="617">
        <v>42529</v>
      </c>
      <c r="H4082" s="3" t="s">
        <v>3928</v>
      </c>
      <c r="I4082" s="4"/>
    </row>
    <row r="4083" spans="1:9">
      <c r="A4083" s="6">
        <v>4081</v>
      </c>
      <c r="B4083" s="24" t="s">
        <v>3990</v>
      </c>
      <c r="C4083" s="25" t="str">
        <f>IF(D4083=2,"NO","YES")</f>
        <v>YES</v>
      </c>
      <c r="D4083" s="25">
        <f t="shared" si="75"/>
        <v>1.53</v>
      </c>
      <c r="E4083" s="1">
        <v>3.7791000000000006</v>
      </c>
      <c r="F4083" s="59">
        <v>10404</v>
      </c>
      <c r="G4083" s="617">
        <v>42529</v>
      </c>
      <c r="H4083" s="3" t="s">
        <v>3928</v>
      </c>
      <c r="I4083" s="4"/>
    </row>
    <row r="4084" spans="1:9">
      <c r="A4084" s="6">
        <v>4082</v>
      </c>
      <c r="B4084" s="24" t="s">
        <v>3991</v>
      </c>
      <c r="C4084" s="25" t="str">
        <f>IF(D4084=2,"NO","YES")</f>
        <v>YES</v>
      </c>
      <c r="D4084" s="25">
        <f t="shared" si="75"/>
        <v>1.06</v>
      </c>
      <c r="E4084" s="1">
        <v>2.6182000000000003</v>
      </c>
      <c r="F4084" s="59">
        <v>7208</v>
      </c>
      <c r="G4084" s="617">
        <v>42529</v>
      </c>
      <c r="H4084" s="3" t="s">
        <v>3928</v>
      </c>
      <c r="I4084" s="4"/>
    </row>
    <row r="4085" spans="1:9">
      <c r="A4085" s="6">
        <v>4083</v>
      </c>
      <c r="B4085" s="24" t="s">
        <v>3992</v>
      </c>
      <c r="C4085" s="25" t="str">
        <f>IF(D4085=2,"NO","YES")</f>
        <v>YES</v>
      </c>
      <c r="D4085" s="25">
        <f t="shared" si="75"/>
        <v>0.56999999999999995</v>
      </c>
      <c r="E4085" s="1">
        <v>1.4078999999999999</v>
      </c>
      <c r="F4085" s="59">
        <v>3876</v>
      </c>
      <c r="G4085" s="617">
        <v>42529</v>
      </c>
      <c r="H4085" s="3" t="s">
        <v>3928</v>
      </c>
      <c r="I4085" s="4"/>
    </row>
    <row r="4086" spans="1:9">
      <c r="A4086" s="6">
        <v>4084</v>
      </c>
      <c r="B4086" s="56" t="s">
        <v>3993</v>
      </c>
      <c r="C4086" s="25" t="str">
        <f>IF(D4086=2,"NO","YES")</f>
        <v>YES</v>
      </c>
      <c r="D4086" s="25">
        <f t="shared" si="75"/>
        <v>0.08</v>
      </c>
      <c r="E4086" s="1">
        <v>0.19760000000000003</v>
      </c>
      <c r="F4086" s="59">
        <v>544</v>
      </c>
      <c r="G4086" s="617">
        <v>42529</v>
      </c>
      <c r="H4086" s="3" t="s">
        <v>3928</v>
      </c>
      <c r="I4086" s="4"/>
    </row>
    <row r="4087" spans="1:9">
      <c r="A4087" s="6">
        <v>4085</v>
      </c>
      <c r="B4087" s="24" t="s">
        <v>3994</v>
      </c>
      <c r="C4087" s="25" t="str">
        <f>IF(D4087=2,"NO","YES")</f>
        <v>YES</v>
      </c>
      <c r="D4087" s="25">
        <f t="shared" si="75"/>
        <v>0.56999999999999995</v>
      </c>
      <c r="E4087" s="1">
        <v>1.4078999999999999</v>
      </c>
      <c r="F4087" s="59">
        <v>3876</v>
      </c>
      <c r="G4087" s="617">
        <v>42529</v>
      </c>
      <c r="H4087" s="3" t="s">
        <v>3928</v>
      </c>
      <c r="I4087" s="4"/>
    </row>
    <row r="4088" spans="1:9">
      <c r="A4088" s="6">
        <v>4086</v>
      </c>
      <c r="B4088" s="24" t="s">
        <v>3995</v>
      </c>
      <c r="C4088" s="25" t="str">
        <f>IF(D4088=2,"NO","YES")</f>
        <v>YES</v>
      </c>
      <c r="D4088" s="25">
        <f t="shared" si="75"/>
        <v>1.36</v>
      </c>
      <c r="E4088" s="1">
        <v>3.3592000000000004</v>
      </c>
      <c r="F4088" s="59">
        <v>9248</v>
      </c>
      <c r="G4088" s="617">
        <v>42529</v>
      </c>
      <c r="H4088" s="3" t="s">
        <v>3928</v>
      </c>
      <c r="I4088" s="4"/>
    </row>
    <row r="4089" spans="1:9">
      <c r="A4089" s="6">
        <v>4087</v>
      </c>
      <c r="B4089" s="56" t="s">
        <v>3996</v>
      </c>
      <c r="C4089" s="25" t="str">
        <f>IF(D4089=2,"NO","YES")</f>
        <v>YES</v>
      </c>
      <c r="D4089" s="25">
        <f t="shared" si="75"/>
        <v>0.89</v>
      </c>
      <c r="E4089" s="1">
        <v>2.1983000000000001</v>
      </c>
      <c r="F4089" s="59">
        <v>6052</v>
      </c>
      <c r="G4089" s="617">
        <v>42529</v>
      </c>
      <c r="H4089" s="3" t="s">
        <v>3928</v>
      </c>
      <c r="I4089" s="4"/>
    </row>
    <row r="4090" spans="1:9">
      <c r="A4090" s="6">
        <v>4088</v>
      </c>
      <c r="B4090" s="24" t="s">
        <v>3997</v>
      </c>
      <c r="C4090" s="25" t="str">
        <f>IF(D4090=2,"NO","YES")</f>
        <v>YES</v>
      </c>
      <c r="D4090" s="25">
        <f t="shared" si="75"/>
        <v>0.85</v>
      </c>
      <c r="E4090" s="1">
        <v>2.0994999999999999</v>
      </c>
      <c r="F4090" s="59">
        <v>5780</v>
      </c>
      <c r="G4090" s="617">
        <v>42529</v>
      </c>
      <c r="H4090" s="3" t="s">
        <v>3928</v>
      </c>
      <c r="I4090" s="4"/>
    </row>
    <row r="4091" spans="1:9">
      <c r="A4091" s="6">
        <v>4089</v>
      </c>
      <c r="B4091" s="24" t="s">
        <v>3998</v>
      </c>
      <c r="C4091" s="25" t="str">
        <f>IF(D4091=2,"NO","YES")</f>
        <v>YES</v>
      </c>
      <c r="D4091" s="25">
        <f t="shared" si="75"/>
        <v>0.61</v>
      </c>
      <c r="E4091" s="1">
        <v>1.5067000000000002</v>
      </c>
      <c r="F4091" s="59">
        <v>4148</v>
      </c>
      <c r="G4091" s="617">
        <v>42529</v>
      </c>
      <c r="H4091" s="3" t="s">
        <v>3928</v>
      </c>
      <c r="I4091" s="4"/>
    </row>
    <row r="4092" spans="1:9">
      <c r="A4092" s="6">
        <v>4090</v>
      </c>
      <c r="B4092" s="24" t="s">
        <v>3999</v>
      </c>
      <c r="C4092" s="25" t="str">
        <f>IF(D4092=2,"NO","YES")</f>
        <v>YES</v>
      </c>
      <c r="D4092" s="25">
        <f t="shared" si="75"/>
        <v>0.43</v>
      </c>
      <c r="E4092" s="1">
        <v>1.0621</v>
      </c>
      <c r="F4092" s="59">
        <v>2924</v>
      </c>
      <c r="G4092" s="617">
        <v>42529</v>
      </c>
      <c r="H4092" s="3" t="s">
        <v>3928</v>
      </c>
      <c r="I4092" s="4"/>
    </row>
    <row r="4093" spans="1:9">
      <c r="A4093" s="6">
        <v>4091</v>
      </c>
      <c r="B4093" s="56" t="s">
        <v>4000</v>
      </c>
      <c r="C4093" s="25" t="str">
        <f>IF(D4093=2,"NO","YES")</f>
        <v>YES</v>
      </c>
      <c r="D4093" s="25">
        <f t="shared" si="75"/>
        <v>0.61</v>
      </c>
      <c r="E4093" s="1">
        <v>1.5067000000000002</v>
      </c>
      <c r="F4093" s="59">
        <v>4148</v>
      </c>
      <c r="G4093" s="617">
        <v>42529</v>
      </c>
      <c r="H4093" s="3" t="s">
        <v>3928</v>
      </c>
      <c r="I4093" s="4"/>
    </row>
    <row r="4094" spans="1:9">
      <c r="A4094" s="6">
        <v>4092</v>
      </c>
      <c r="B4094" s="56" t="s">
        <v>4001</v>
      </c>
      <c r="C4094" s="25" t="str">
        <f>IF(D4094=2,"NO","YES")</f>
        <v>YES</v>
      </c>
      <c r="D4094" s="25">
        <f t="shared" si="75"/>
        <v>0.51</v>
      </c>
      <c r="E4094" s="1">
        <v>1.2597</v>
      </c>
      <c r="F4094" s="59">
        <v>3468</v>
      </c>
      <c r="G4094" s="617">
        <v>42529</v>
      </c>
      <c r="H4094" s="3" t="s">
        <v>3928</v>
      </c>
      <c r="I4094" s="4"/>
    </row>
    <row r="4095" spans="1:9">
      <c r="A4095" s="6">
        <v>4093</v>
      </c>
      <c r="B4095" s="24" t="s">
        <v>4002</v>
      </c>
      <c r="C4095" s="25" t="str">
        <f>IF(D4095=2,"NO","YES")</f>
        <v>YES</v>
      </c>
      <c r="D4095" s="25">
        <f t="shared" si="75"/>
        <v>1.19</v>
      </c>
      <c r="E4095" s="1">
        <v>2.9393000000000002</v>
      </c>
      <c r="F4095" s="59">
        <v>8092</v>
      </c>
      <c r="G4095" s="617">
        <v>42529</v>
      </c>
      <c r="H4095" s="3" t="s">
        <v>3928</v>
      </c>
      <c r="I4095" s="4"/>
    </row>
    <row r="4096" spans="1:9">
      <c r="A4096" s="6">
        <v>4094</v>
      </c>
      <c r="B4096" s="24" t="s">
        <v>4003</v>
      </c>
      <c r="C4096" s="25" t="str">
        <f>IF(D4096=2,"NO","YES")</f>
        <v>YES</v>
      </c>
      <c r="D4096" s="25">
        <f t="shared" si="75"/>
        <v>0.52</v>
      </c>
      <c r="E4096" s="1">
        <v>1.2844000000000002</v>
      </c>
      <c r="F4096" s="59">
        <v>3536</v>
      </c>
      <c r="G4096" s="617">
        <v>42529</v>
      </c>
      <c r="H4096" s="3" t="s">
        <v>3928</v>
      </c>
      <c r="I4096" s="4"/>
    </row>
    <row r="4097" spans="1:9">
      <c r="A4097" s="6">
        <v>4095</v>
      </c>
      <c r="B4097" s="24" t="s">
        <v>4004</v>
      </c>
      <c r="C4097" s="25" t="str">
        <f>IF(D4097=2,"NO","YES")</f>
        <v>YES</v>
      </c>
      <c r="D4097" s="25">
        <f t="shared" si="75"/>
        <v>0.33</v>
      </c>
      <c r="E4097" s="1">
        <v>0.81510000000000016</v>
      </c>
      <c r="F4097" s="59">
        <v>2244</v>
      </c>
      <c r="G4097" s="617">
        <v>42529</v>
      </c>
      <c r="H4097" s="3" t="s">
        <v>3928</v>
      </c>
      <c r="I4097" s="4"/>
    </row>
    <row r="4098" spans="1:9">
      <c r="A4098" s="6">
        <v>4096</v>
      </c>
      <c r="B4098" s="24" t="s">
        <v>4005</v>
      </c>
      <c r="C4098" s="25" t="str">
        <f>IF(D4098=2,"NO","YES")</f>
        <v>YES</v>
      </c>
      <c r="D4098" s="25">
        <f t="shared" si="75"/>
        <v>1.71</v>
      </c>
      <c r="E4098" s="1">
        <v>4.2237</v>
      </c>
      <c r="F4098" s="59">
        <v>11628</v>
      </c>
      <c r="G4098" s="617">
        <v>42529</v>
      </c>
      <c r="H4098" s="3" t="s">
        <v>3928</v>
      </c>
      <c r="I4098" s="4"/>
    </row>
    <row r="4099" spans="1:9">
      <c r="A4099" s="6">
        <v>4097</v>
      </c>
      <c r="B4099" s="24" t="s">
        <v>4006</v>
      </c>
      <c r="C4099" s="25" t="str">
        <f>IF(D4099=2,"NO","YES")</f>
        <v>YES</v>
      </c>
      <c r="D4099" s="25">
        <f t="shared" si="75"/>
        <v>1.06</v>
      </c>
      <c r="E4099" s="1">
        <v>2.6182000000000003</v>
      </c>
      <c r="F4099" s="59">
        <v>7208</v>
      </c>
      <c r="G4099" s="617">
        <v>42529</v>
      </c>
      <c r="H4099" s="3" t="s">
        <v>3928</v>
      </c>
      <c r="I4099" s="4"/>
    </row>
    <row r="4100" spans="1:9" ht="30">
      <c r="A4100" s="6">
        <v>4098</v>
      </c>
      <c r="B4100" s="24" t="s">
        <v>4007</v>
      </c>
      <c r="C4100" s="25" t="str">
        <f>IF(D4100=2,"NO","YES")</f>
        <v>YES</v>
      </c>
      <c r="D4100" s="25">
        <f t="shared" si="75"/>
        <v>0.48</v>
      </c>
      <c r="E4100" s="1">
        <v>1.1856</v>
      </c>
      <c r="F4100" s="59">
        <v>3264</v>
      </c>
      <c r="G4100" s="617">
        <v>42529</v>
      </c>
      <c r="H4100" s="3" t="s">
        <v>3928</v>
      </c>
      <c r="I4100" s="4"/>
    </row>
    <row r="4101" spans="1:9">
      <c r="A4101" s="6">
        <v>4099</v>
      </c>
      <c r="B4101" s="24" t="s">
        <v>4008</v>
      </c>
      <c r="C4101" s="25" t="str">
        <f>IF(D4101=2,"NO","YES")</f>
        <v>NO</v>
      </c>
      <c r="D4101" s="25">
        <f t="shared" ref="D4101:D4164" si="76">F4101/6800</f>
        <v>2</v>
      </c>
      <c r="E4101" s="1">
        <v>4.9400000000000004</v>
      </c>
      <c r="F4101" s="59">
        <v>13600</v>
      </c>
      <c r="G4101" s="617">
        <v>42529</v>
      </c>
      <c r="H4101" s="3" t="s">
        <v>3928</v>
      </c>
      <c r="I4101" s="4"/>
    </row>
    <row r="4102" spans="1:9">
      <c r="A4102" s="6">
        <v>4100</v>
      </c>
      <c r="B4102" s="24" t="s">
        <v>3992</v>
      </c>
      <c r="C4102" s="25" t="str">
        <f>IF(D4102=2,"NO","YES")</f>
        <v>YES</v>
      </c>
      <c r="D4102" s="25">
        <f t="shared" si="76"/>
        <v>1.77</v>
      </c>
      <c r="E4102" s="1">
        <v>4.3719000000000001</v>
      </c>
      <c r="F4102" s="59">
        <v>12036</v>
      </c>
      <c r="G4102" s="617">
        <v>42529</v>
      </c>
      <c r="H4102" s="3" t="s">
        <v>3928</v>
      </c>
      <c r="I4102" s="4"/>
    </row>
    <row r="4103" spans="1:9">
      <c r="A4103" s="6">
        <v>4101</v>
      </c>
      <c r="B4103" s="24" t="s">
        <v>4009</v>
      </c>
      <c r="C4103" s="25" t="str">
        <f>IF(D4103=2,"NO","YES")</f>
        <v>YES</v>
      </c>
      <c r="D4103" s="25">
        <f t="shared" si="76"/>
        <v>0.09</v>
      </c>
      <c r="E4103" s="1">
        <v>0.2223</v>
      </c>
      <c r="F4103" s="59">
        <v>612</v>
      </c>
      <c r="G4103" s="617">
        <v>42529</v>
      </c>
      <c r="H4103" s="3" t="s">
        <v>3928</v>
      </c>
      <c r="I4103" s="4"/>
    </row>
    <row r="4104" spans="1:9">
      <c r="A4104" s="6">
        <v>4102</v>
      </c>
      <c r="B4104" s="24" t="s">
        <v>4010</v>
      </c>
      <c r="C4104" s="25" t="str">
        <f>IF(D4104=2,"NO","YES")</f>
        <v>YES</v>
      </c>
      <c r="D4104" s="25">
        <f t="shared" si="76"/>
        <v>1.06</v>
      </c>
      <c r="E4104" s="1">
        <v>2.6182000000000003</v>
      </c>
      <c r="F4104" s="59">
        <v>7208</v>
      </c>
      <c r="G4104" s="617">
        <v>42529</v>
      </c>
      <c r="H4104" s="3" t="s">
        <v>3928</v>
      </c>
      <c r="I4104" s="4"/>
    </row>
    <row r="4105" spans="1:9">
      <c r="A4105" s="6">
        <v>4103</v>
      </c>
      <c r="B4105" s="24" t="s">
        <v>4011</v>
      </c>
      <c r="C4105" s="25" t="str">
        <f>IF(D4105=2,"NO","YES")</f>
        <v>YES</v>
      </c>
      <c r="D4105" s="25">
        <f t="shared" si="76"/>
        <v>7.0000000000000007E-2</v>
      </c>
      <c r="E4105" s="1">
        <v>0.17290000000000003</v>
      </c>
      <c r="F4105" s="59">
        <v>476</v>
      </c>
      <c r="G4105" s="617">
        <v>42529</v>
      </c>
      <c r="H4105" s="3" t="s">
        <v>3928</v>
      </c>
      <c r="I4105" s="4"/>
    </row>
    <row r="4106" spans="1:9">
      <c r="A4106" s="6">
        <v>4104</v>
      </c>
      <c r="B4106" s="24" t="s">
        <v>4012</v>
      </c>
      <c r="C4106" s="25" t="str">
        <f>IF(D4106=2,"NO","YES")</f>
        <v>YES</v>
      </c>
      <c r="D4106" s="25">
        <f t="shared" si="76"/>
        <v>0.56000000000000005</v>
      </c>
      <c r="E4106" s="1">
        <v>1.3832000000000002</v>
      </c>
      <c r="F4106" s="59">
        <v>3808</v>
      </c>
      <c r="G4106" s="617">
        <v>42529</v>
      </c>
      <c r="H4106" s="3" t="s">
        <v>3928</v>
      </c>
      <c r="I4106" s="4"/>
    </row>
    <row r="4107" spans="1:9">
      <c r="A4107" s="6">
        <v>4105</v>
      </c>
      <c r="B4107" s="24" t="s">
        <v>4013</v>
      </c>
      <c r="C4107" s="25" t="str">
        <f>IF(D4107=2,"NO","YES")</f>
        <v>YES</v>
      </c>
      <c r="D4107" s="25">
        <f t="shared" si="76"/>
        <v>0.69</v>
      </c>
      <c r="E4107" s="1">
        <v>1.7042999999999999</v>
      </c>
      <c r="F4107" s="59">
        <v>4692</v>
      </c>
      <c r="G4107" s="617">
        <v>42529</v>
      </c>
      <c r="H4107" s="3" t="s">
        <v>3928</v>
      </c>
      <c r="I4107" s="4"/>
    </row>
    <row r="4108" spans="1:9" ht="30">
      <c r="A4108" s="6">
        <v>4106</v>
      </c>
      <c r="B4108" s="24" t="s">
        <v>4014</v>
      </c>
      <c r="C4108" s="25" t="str">
        <f>IF(D4108=2,"NO","YES")</f>
        <v>YES</v>
      </c>
      <c r="D4108" s="25">
        <f t="shared" si="76"/>
        <v>1.1200000000000001</v>
      </c>
      <c r="E4108" s="1">
        <v>2.7664000000000004</v>
      </c>
      <c r="F4108" s="59">
        <v>7616</v>
      </c>
      <c r="G4108" s="617">
        <v>42529</v>
      </c>
      <c r="H4108" s="3" t="s">
        <v>3928</v>
      </c>
      <c r="I4108" s="4"/>
    </row>
    <row r="4109" spans="1:9" ht="45">
      <c r="A4109" s="6">
        <v>4107</v>
      </c>
      <c r="B4109" s="24" t="s">
        <v>4015</v>
      </c>
      <c r="C4109" s="25" t="str">
        <f>IF(D4109=2,"NO","YES")</f>
        <v>YES</v>
      </c>
      <c r="D4109" s="25">
        <f t="shared" si="76"/>
        <v>0.61</v>
      </c>
      <c r="E4109" s="1">
        <v>1.5067000000000002</v>
      </c>
      <c r="F4109" s="59">
        <v>4148</v>
      </c>
      <c r="G4109" s="617">
        <v>42529</v>
      </c>
      <c r="H4109" s="3" t="s">
        <v>3928</v>
      </c>
      <c r="I4109" s="4"/>
    </row>
    <row r="4110" spans="1:9">
      <c r="A4110" s="6">
        <v>4108</v>
      </c>
      <c r="B4110" s="24" t="s">
        <v>4016</v>
      </c>
      <c r="C4110" s="25" t="str">
        <f>IF(D4110=2,"NO","YES")</f>
        <v>YES</v>
      </c>
      <c r="D4110" s="25">
        <f t="shared" si="76"/>
        <v>0.4</v>
      </c>
      <c r="E4110" s="1">
        <v>0.9880000000000001</v>
      </c>
      <c r="F4110" s="59">
        <v>2720</v>
      </c>
      <c r="G4110" s="617">
        <v>42529</v>
      </c>
      <c r="H4110" s="3" t="s">
        <v>3928</v>
      </c>
      <c r="I4110" s="4"/>
    </row>
    <row r="4111" spans="1:9">
      <c r="A4111" s="6">
        <v>4109</v>
      </c>
      <c r="B4111" s="24" t="s">
        <v>4017</v>
      </c>
      <c r="C4111" s="25" t="str">
        <f>IF(D4111=2,"NO","YES")</f>
        <v>YES</v>
      </c>
      <c r="D4111" s="25">
        <f t="shared" si="76"/>
        <v>1.66</v>
      </c>
      <c r="E4111" s="1">
        <v>4.1002000000000001</v>
      </c>
      <c r="F4111" s="59">
        <v>11288</v>
      </c>
      <c r="G4111" s="617">
        <v>42529</v>
      </c>
      <c r="H4111" s="3" t="s">
        <v>3928</v>
      </c>
      <c r="I4111" s="4"/>
    </row>
    <row r="4112" spans="1:9">
      <c r="A4112" s="6">
        <v>4110</v>
      </c>
      <c r="B4112" s="24" t="s">
        <v>4018</v>
      </c>
      <c r="C4112" s="25" t="str">
        <f>IF(D4112=2,"NO","YES")</f>
        <v>YES</v>
      </c>
      <c r="D4112" s="25">
        <f t="shared" si="76"/>
        <v>0.19</v>
      </c>
      <c r="E4112" s="1">
        <v>0.46930000000000005</v>
      </c>
      <c r="F4112" s="59">
        <v>1292</v>
      </c>
      <c r="G4112" s="617">
        <v>42529</v>
      </c>
      <c r="H4112" s="3" t="s">
        <v>3928</v>
      </c>
      <c r="I4112" s="4"/>
    </row>
    <row r="4113" spans="1:9">
      <c r="A4113" s="6">
        <v>4111</v>
      </c>
      <c r="B4113" s="24" t="s">
        <v>4019</v>
      </c>
      <c r="C4113" s="25" t="str">
        <f>IF(D4113=2,"NO","YES")</f>
        <v>YES</v>
      </c>
      <c r="D4113" s="25">
        <f t="shared" si="76"/>
        <v>0.65</v>
      </c>
      <c r="E4113" s="1">
        <v>1.6055000000000001</v>
      </c>
      <c r="F4113" s="59">
        <v>4420</v>
      </c>
      <c r="G4113" s="617">
        <v>42529</v>
      </c>
      <c r="H4113" s="3" t="s">
        <v>3928</v>
      </c>
      <c r="I4113" s="4"/>
    </row>
    <row r="4114" spans="1:9">
      <c r="A4114" s="6">
        <v>4112</v>
      </c>
      <c r="B4114" s="24" t="s">
        <v>4020</v>
      </c>
      <c r="C4114" s="25" t="str">
        <f>IF(D4114=2,"NO","YES")</f>
        <v>YES</v>
      </c>
      <c r="D4114" s="25">
        <f t="shared" si="76"/>
        <v>0.96</v>
      </c>
      <c r="E4114" s="1">
        <v>2.3712</v>
      </c>
      <c r="F4114" s="59">
        <v>6528</v>
      </c>
      <c r="G4114" s="617">
        <v>42529</v>
      </c>
      <c r="H4114" s="3" t="s">
        <v>3928</v>
      </c>
      <c r="I4114" s="4"/>
    </row>
    <row r="4115" spans="1:9">
      <c r="A4115" s="6">
        <v>4113</v>
      </c>
      <c r="B4115" s="56" t="s">
        <v>4021</v>
      </c>
      <c r="C4115" s="25" t="str">
        <f>IF(D4115=2,"NO","YES")</f>
        <v>YES</v>
      </c>
      <c r="D4115" s="25">
        <f t="shared" si="76"/>
        <v>0.4</v>
      </c>
      <c r="E4115" s="1">
        <v>0.9880000000000001</v>
      </c>
      <c r="F4115" s="59">
        <v>2720</v>
      </c>
      <c r="G4115" s="617">
        <v>42529</v>
      </c>
      <c r="H4115" s="3" t="s">
        <v>3928</v>
      </c>
      <c r="I4115" s="4"/>
    </row>
    <row r="4116" spans="1:9">
      <c r="A4116" s="6">
        <v>4114</v>
      </c>
      <c r="B4116" s="24" t="s">
        <v>4022</v>
      </c>
      <c r="C4116" s="25" t="str">
        <f>IF(D4116=2,"NO","YES")</f>
        <v>YES</v>
      </c>
      <c r="D4116" s="25">
        <f t="shared" si="76"/>
        <v>0.09</v>
      </c>
      <c r="E4116" s="1">
        <v>0.2223</v>
      </c>
      <c r="F4116" s="59">
        <v>612</v>
      </c>
      <c r="G4116" s="617">
        <v>42529</v>
      </c>
      <c r="H4116" s="3" t="s">
        <v>3928</v>
      </c>
      <c r="I4116" s="4"/>
    </row>
    <row r="4117" spans="1:9">
      <c r="A4117" s="6">
        <v>4115</v>
      </c>
      <c r="B4117" s="56" t="s">
        <v>4023</v>
      </c>
      <c r="C4117" s="25" t="str">
        <f>IF(D4117=2,"NO","YES")</f>
        <v>YES</v>
      </c>
      <c r="D4117" s="25">
        <f t="shared" si="76"/>
        <v>0.08</v>
      </c>
      <c r="E4117" s="1">
        <v>0.19760000000000003</v>
      </c>
      <c r="F4117" s="59">
        <v>544</v>
      </c>
      <c r="G4117" s="617">
        <v>42529</v>
      </c>
      <c r="H4117" s="3" t="s">
        <v>3928</v>
      </c>
      <c r="I4117" s="4"/>
    </row>
    <row r="4118" spans="1:9">
      <c r="A4118" s="6">
        <v>4116</v>
      </c>
      <c r="B4118" s="24" t="s">
        <v>4024</v>
      </c>
      <c r="C4118" s="25" t="str">
        <f>IF(D4118=2,"NO","YES")</f>
        <v>YES</v>
      </c>
      <c r="D4118" s="25">
        <f t="shared" si="76"/>
        <v>0.83</v>
      </c>
      <c r="E4118" s="1">
        <v>2.0501</v>
      </c>
      <c r="F4118" s="59">
        <v>5644</v>
      </c>
      <c r="G4118" s="617">
        <v>42529</v>
      </c>
      <c r="H4118" s="3" t="s">
        <v>3928</v>
      </c>
      <c r="I4118" s="4"/>
    </row>
    <row r="4119" spans="1:9">
      <c r="A4119" s="6">
        <v>4117</v>
      </c>
      <c r="B4119" s="24" t="s">
        <v>4025</v>
      </c>
      <c r="C4119" s="25" t="str">
        <f>IF(D4119=2,"NO","YES")</f>
        <v>YES</v>
      </c>
      <c r="D4119" s="25">
        <f t="shared" si="76"/>
        <v>0.83</v>
      </c>
      <c r="E4119" s="1">
        <v>2.0501</v>
      </c>
      <c r="F4119" s="59">
        <v>5644</v>
      </c>
      <c r="G4119" s="617">
        <v>42529</v>
      </c>
      <c r="H4119" s="3" t="s">
        <v>3928</v>
      </c>
      <c r="I4119" s="4"/>
    </row>
    <row r="4120" spans="1:9">
      <c r="A4120" s="6">
        <v>4118</v>
      </c>
      <c r="B4120" s="24" t="s">
        <v>4026</v>
      </c>
      <c r="C4120" s="25" t="str">
        <f>IF(D4120=2,"NO","YES")</f>
        <v>YES</v>
      </c>
      <c r="D4120" s="25">
        <f t="shared" si="76"/>
        <v>0.67</v>
      </c>
      <c r="E4120" s="1">
        <v>1.6549000000000003</v>
      </c>
      <c r="F4120" s="59">
        <v>4556</v>
      </c>
      <c r="G4120" s="617">
        <v>42529</v>
      </c>
      <c r="H4120" s="3" t="s">
        <v>3928</v>
      </c>
      <c r="I4120" s="4"/>
    </row>
    <row r="4121" spans="1:9">
      <c r="A4121" s="6">
        <v>4119</v>
      </c>
      <c r="B4121" s="24" t="s">
        <v>4027</v>
      </c>
      <c r="C4121" s="25" t="str">
        <f>IF(D4121=2,"NO","YES")</f>
        <v>YES</v>
      </c>
      <c r="D4121" s="25">
        <f t="shared" si="76"/>
        <v>0.41</v>
      </c>
      <c r="E4121" s="1">
        <v>1.0126999999999999</v>
      </c>
      <c r="F4121" s="59">
        <v>2788</v>
      </c>
      <c r="G4121" s="617">
        <v>42529</v>
      </c>
      <c r="H4121" s="3" t="s">
        <v>3928</v>
      </c>
      <c r="I4121" s="4"/>
    </row>
    <row r="4122" spans="1:9">
      <c r="A4122" s="6">
        <v>4120</v>
      </c>
      <c r="B4122" s="24" t="s">
        <v>4028</v>
      </c>
      <c r="C4122" s="25" t="str">
        <f>IF(D4122=2,"NO","YES")</f>
        <v>YES</v>
      </c>
      <c r="D4122" s="25">
        <f t="shared" si="76"/>
        <v>0.42</v>
      </c>
      <c r="E4122" s="1">
        <v>1.0374000000000001</v>
      </c>
      <c r="F4122" s="59">
        <v>2856</v>
      </c>
      <c r="G4122" s="617">
        <v>42529</v>
      </c>
      <c r="H4122" s="3" t="s">
        <v>3928</v>
      </c>
      <c r="I4122" s="4"/>
    </row>
    <row r="4123" spans="1:9">
      <c r="A4123" s="6">
        <v>4121</v>
      </c>
      <c r="B4123" s="24" t="s">
        <v>4029</v>
      </c>
      <c r="C4123" s="25" t="str">
        <f>IF(D4123=2,"NO","YES")</f>
        <v>YES</v>
      </c>
      <c r="D4123" s="25">
        <f t="shared" si="76"/>
        <v>0.52</v>
      </c>
      <c r="E4123" s="1">
        <v>1.2844000000000002</v>
      </c>
      <c r="F4123" s="59">
        <v>3536</v>
      </c>
      <c r="G4123" s="617">
        <v>42529</v>
      </c>
      <c r="H4123" s="3" t="s">
        <v>3928</v>
      </c>
      <c r="I4123" s="4"/>
    </row>
    <row r="4124" spans="1:9" ht="30">
      <c r="A4124" s="6">
        <v>4122</v>
      </c>
      <c r="B4124" s="56" t="s">
        <v>4030</v>
      </c>
      <c r="C4124" s="25" t="str">
        <f>IF(D4124=2,"NO","YES")</f>
        <v>YES</v>
      </c>
      <c r="D4124" s="25">
        <f t="shared" si="76"/>
        <v>0.28000000000000003</v>
      </c>
      <c r="E4124" s="1">
        <v>0.6916000000000001</v>
      </c>
      <c r="F4124" s="59">
        <v>1904</v>
      </c>
      <c r="G4124" s="617">
        <v>42529</v>
      </c>
      <c r="H4124" s="3" t="s">
        <v>3928</v>
      </c>
      <c r="I4124" s="4"/>
    </row>
    <row r="4125" spans="1:9">
      <c r="A4125" s="6">
        <v>4123</v>
      </c>
      <c r="B4125" s="24" t="s">
        <v>4031</v>
      </c>
      <c r="C4125" s="25" t="str">
        <f>IF(D4125=2,"NO","YES")</f>
        <v>YES</v>
      </c>
      <c r="D4125" s="25">
        <f t="shared" si="76"/>
        <v>1.86</v>
      </c>
      <c r="E4125" s="1">
        <v>4.5942000000000007</v>
      </c>
      <c r="F4125" s="59">
        <v>12648</v>
      </c>
      <c r="G4125" s="617">
        <v>42529</v>
      </c>
      <c r="H4125" s="3" t="s">
        <v>3928</v>
      </c>
      <c r="I4125" s="4"/>
    </row>
    <row r="4126" spans="1:9">
      <c r="A4126" s="6">
        <v>4124</v>
      </c>
      <c r="B4126" s="24" t="s">
        <v>4032</v>
      </c>
      <c r="C4126" s="25" t="str">
        <f>IF(D4126=2,"NO","YES")</f>
        <v>YES</v>
      </c>
      <c r="D4126" s="25">
        <f t="shared" si="76"/>
        <v>0.39</v>
      </c>
      <c r="E4126" s="1">
        <v>0.96330000000000016</v>
      </c>
      <c r="F4126" s="59">
        <v>2652</v>
      </c>
      <c r="G4126" s="617">
        <v>42529</v>
      </c>
      <c r="H4126" s="3" t="s">
        <v>3928</v>
      </c>
      <c r="I4126" s="4"/>
    </row>
    <row r="4127" spans="1:9">
      <c r="A4127" s="6">
        <v>4125</v>
      </c>
      <c r="B4127" s="24" t="s">
        <v>4033</v>
      </c>
      <c r="C4127" s="25" t="str">
        <f>IF(D4127=2,"NO","YES")</f>
        <v>YES</v>
      </c>
      <c r="D4127" s="25">
        <f t="shared" si="76"/>
        <v>1.57</v>
      </c>
      <c r="E4127" s="1">
        <v>3.8779000000000003</v>
      </c>
      <c r="F4127" s="59">
        <v>10676</v>
      </c>
      <c r="G4127" s="617">
        <v>42529</v>
      </c>
      <c r="H4127" s="3" t="s">
        <v>3928</v>
      </c>
      <c r="I4127" s="4"/>
    </row>
    <row r="4128" spans="1:9">
      <c r="A4128" s="6">
        <v>4126</v>
      </c>
      <c r="B4128" s="24" t="s">
        <v>4034</v>
      </c>
      <c r="C4128" s="25" t="str">
        <f>IF(D4128=2,"NO","YES")</f>
        <v>YES</v>
      </c>
      <c r="D4128" s="25">
        <f t="shared" si="76"/>
        <v>0.23</v>
      </c>
      <c r="E4128" s="1">
        <v>0.56810000000000005</v>
      </c>
      <c r="F4128" s="59">
        <v>1564</v>
      </c>
      <c r="G4128" s="617">
        <v>42529</v>
      </c>
      <c r="H4128" s="3" t="s">
        <v>3928</v>
      </c>
      <c r="I4128" s="4"/>
    </row>
    <row r="4129" spans="1:9">
      <c r="A4129" s="6">
        <v>4127</v>
      </c>
      <c r="B4129" s="24" t="s">
        <v>4035</v>
      </c>
      <c r="C4129" s="25" t="str">
        <f>IF(D4129=2,"NO","YES")</f>
        <v>YES</v>
      </c>
      <c r="D4129" s="25">
        <f t="shared" si="76"/>
        <v>1.27</v>
      </c>
      <c r="E4129" s="1">
        <v>3.1369000000000002</v>
      </c>
      <c r="F4129" s="59">
        <v>8636</v>
      </c>
      <c r="G4129" s="617">
        <v>42529</v>
      </c>
      <c r="H4129" s="3" t="s">
        <v>3928</v>
      </c>
      <c r="I4129" s="4"/>
    </row>
    <row r="4130" spans="1:9">
      <c r="A4130" s="6">
        <v>4128</v>
      </c>
      <c r="B4130" s="24" t="s">
        <v>4036</v>
      </c>
      <c r="C4130" s="25" t="str">
        <f>IF(D4130=2,"NO","YES")</f>
        <v>YES</v>
      </c>
      <c r="D4130" s="25">
        <f t="shared" si="76"/>
        <v>1.45</v>
      </c>
      <c r="E4130" s="1">
        <v>3.5815000000000001</v>
      </c>
      <c r="F4130" s="59">
        <v>9860</v>
      </c>
      <c r="G4130" s="617">
        <v>42529</v>
      </c>
      <c r="H4130" s="3" t="s">
        <v>3928</v>
      </c>
      <c r="I4130" s="4"/>
    </row>
    <row r="4131" spans="1:9">
      <c r="A4131" s="6">
        <v>4129</v>
      </c>
      <c r="B4131" s="24" t="s">
        <v>4037</v>
      </c>
      <c r="C4131" s="25" t="str">
        <f>IF(D4131=2,"NO","YES")</f>
        <v>YES</v>
      </c>
      <c r="D4131" s="25">
        <f t="shared" si="76"/>
        <v>0.14000000000000001</v>
      </c>
      <c r="E4131" s="1">
        <v>0.34580000000000005</v>
      </c>
      <c r="F4131" s="59">
        <v>952</v>
      </c>
      <c r="G4131" s="617">
        <v>42529</v>
      </c>
      <c r="H4131" s="3" t="s">
        <v>3928</v>
      </c>
      <c r="I4131" s="4"/>
    </row>
    <row r="4132" spans="1:9">
      <c r="A4132" s="6">
        <v>4130</v>
      </c>
      <c r="B4132" s="24" t="s">
        <v>4038</v>
      </c>
      <c r="C4132" s="25" t="str">
        <f>IF(D4132=2,"NO","YES")</f>
        <v>YES</v>
      </c>
      <c r="D4132" s="25">
        <f t="shared" si="76"/>
        <v>0.18</v>
      </c>
      <c r="E4132" s="1">
        <v>0.4446</v>
      </c>
      <c r="F4132" s="59">
        <v>1224</v>
      </c>
      <c r="G4132" s="617">
        <v>42529</v>
      </c>
      <c r="H4132" s="3" t="s">
        <v>3928</v>
      </c>
      <c r="I4132" s="4"/>
    </row>
    <row r="4133" spans="1:9" ht="30">
      <c r="A4133" s="6">
        <v>4131</v>
      </c>
      <c r="B4133" s="24" t="s">
        <v>4039</v>
      </c>
      <c r="C4133" s="25" t="str">
        <f>IF(D4133=2,"NO","YES")</f>
        <v>YES</v>
      </c>
      <c r="D4133" s="25">
        <f t="shared" si="76"/>
        <v>0.86</v>
      </c>
      <c r="E4133" s="1">
        <v>2.1242000000000001</v>
      </c>
      <c r="F4133" s="59">
        <v>5848</v>
      </c>
      <c r="G4133" s="617">
        <v>42529</v>
      </c>
      <c r="H4133" s="3" t="s">
        <v>3928</v>
      </c>
      <c r="I4133" s="4"/>
    </row>
    <row r="4134" spans="1:9" ht="30">
      <c r="A4134" s="6">
        <v>4132</v>
      </c>
      <c r="B4134" s="24" t="s">
        <v>4040</v>
      </c>
      <c r="C4134" s="25" t="str">
        <f>IF(D4134=2,"NO","YES")</f>
        <v>YES</v>
      </c>
      <c r="D4134" s="25">
        <f t="shared" si="76"/>
        <v>0.67</v>
      </c>
      <c r="E4134" s="1">
        <v>1.6549000000000003</v>
      </c>
      <c r="F4134" s="59">
        <v>4556</v>
      </c>
      <c r="G4134" s="617">
        <v>42529</v>
      </c>
      <c r="H4134" s="3" t="s">
        <v>3928</v>
      </c>
      <c r="I4134" s="4"/>
    </row>
    <row r="4135" spans="1:9">
      <c r="A4135" s="6">
        <v>4133</v>
      </c>
      <c r="B4135" s="24" t="s">
        <v>4041</v>
      </c>
      <c r="C4135" s="25" t="str">
        <f>IF(D4135=2,"NO","YES")</f>
        <v>YES</v>
      </c>
      <c r="D4135" s="25">
        <f t="shared" si="76"/>
        <v>0.52</v>
      </c>
      <c r="E4135" s="1">
        <v>1.2844000000000002</v>
      </c>
      <c r="F4135" s="59">
        <v>3536</v>
      </c>
      <c r="G4135" s="617">
        <v>42529</v>
      </c>
      <c r="H4135" s="3" t="s">
        <v>3928</v>
      </c>
      <c r="I4135" s="4"/>
    </row>
    <row r="4136" spans="1:9">
      <c r="A4136" s="6">
        <v>4134</v>
      </c>
      <c r="B4136" s="24" t="s">
        <v>4042</v>
      </c>
      <c r="C4136" s="25" t="str">
        <f>IF(D4136=2,"NO","YES")</f>
        <v>YES</v>
      </c>
      <c r="D4136" s="25">
        <f t="shared" si="76"/>
        <v>0.56999999999999995</v>
      </c>
      <c r="E4136" s="1">
        <v>1.4078999999999999</v>
      </c>
      <c r="F4136" s="59">
        <v>3876</v>
      </c>
      <c r="G4136" s="617">
        <v>42529</v>
      </c>
      <c r="H4136" s="3" t="s">
        <v>3928</v>
      </c>
      <c r="I4136" s="4"/>
    </row>
    <row r="4137" spans="1:9">
      <c r="A4137" s="6">
        <v>4135</v>
      </c>
      <c r="B4137" s="24" t="s">
        <v>4043</v>
      </c>
      <c r="C4137" s="25" t="str">
        <f>IF(D4137=2,"NO","YES")</f>
        <v>YES</v>
      </c>
      <c r="D4137" s="25">
        <f t="shared" si="76"/>
        <v>0.1</v>
      </c>
      <c r="E4137" s="1">
        <v>0.24700000000000003</v>
      </c>
      <c r="F4137" s="59">
        <v>680</v>
      </c>
      <c r="G4137" s="617">
        <v>42529</v>
      </c>
      <c r="H4137" s="3" t="s">
        <v>3928</v>
      </c>
      <c r="I4137" s="4"/>
    </row>
    <row r="4138" spans="1:9">
      <c r="A4138" s="6">
        <v>4136</v>
      </c>
      <c r="B4138" s="24" t="s">
        <v>4044</v>
      </c>
      <c r="C4138" s="25" t="str">
        <f>IF(D4138=2,"NO","YES")</f>
        <v>YES</v>
      </c>
      <c r="D4138" s="25">
        <f t="shared" si="76"/>
        <v>0.56999999999999995</v>
      </c>
      <c r="E4138" s="1">
        <v>1.4078999999999999</v>
      </c>
      <c r="F4138" s="59">
        <v>3876</v>
      </c>
      <c r="G4138" s="617">
        <v>42529</v>
      </c>
      <c r="H4138" s="3" t="s">
        <v>3928</v>
      </c>
      <c r="I4138" s="4"/>
    </row>
    <row r="4139" spans="1:9">
      <c r="A4139" s="6">
        <v>4137</v>
      </c>
      <c r="B4139" s="24" t="s">
        <v>4045</v>
      </c>
      <c r="C4139" s="25" t="str">
        <f>IF(D4139=2,"NO","YES")</f>
        <v>YES</v>
      </c>
      <c r="D4139" s="25">
        <f t="shared" si="76"/>
        <v>0.21</v>
      </c>
      <c r="E4139" s="1">
        <v>0.51870000000000005</v>
      </c>
      <c r="F4139" s="59">
        <v>1428</v>
      </c>
      <c r="G4139" s="617">
        <v>42529</v>
      </c>
      <c r="H4139" s="3" t="s">
        <v>3928</v>
      </c>
      <c r="I4139" s="4"/>
    </row>
    <row r="4140" spans="1:9">
      <c r="A4140" s="6">
        <v>4138</v>
      </c>
      <c r="B4140" s="24" t="s">
        <v>4046</v>
      </c>
      <c r="C4140" s="25" t="str">
        <f>IF(D4140=2,"NO","YES")</f>
        <v>YES</v>
      </c>
      <c r="D4140" s="25">
        <f t="shared" si="76"/>
        <v>0.97</v>
      </c>
      <c r="E4140" s="1">
        <v>2.3959000000000001</v>
      </c>
      <c r="F4140" s="59">
        <v>6596</v>
      </c>
      <c r="G4140" s="617">
        <v>42529</v>
      </c>
      <c r="H4140" s="3" t="s">
        <v>3928</v>
      </c>
      <c r="I4140" s="4"/>
    </row>
    <row r="4141" spans="1:9">
      <c r="A4141" s="6">
        <v>4139</v>
      </c>
      <c r="B4141" s="24" t="s">
        <v>4047</v>
      </c>
      <c r="C4141" s="25" t="str">
        <f>IF(D4141=2,"NO","YES")</f>
        <v>YES</v>
      </c>
      <c r="D4141" s="25">
        <f t="shared" si="76"/>
        <v>0.73</v>
      </c>
      <c r="E4141" s="1">
        <v>1.8031000000000001</v>
      </c>
      <c r="F4141" s="59">
        <v>4964</v>
      </c>
      <c r="G4141" s="617">
        <v>42529</v>
      </c>
      <c r="H4141" s="3" t="s">
        <v>3928</v>
      </c>
      <c r="I4141" s="4"/>
    </row>
    <row r="4142" spans="1:9">
      <c r="A4142" s="6">
        <v>4140</v>
      </c>
      <c r="B4142" s="56" t="s">
        <v>4048</v>
      </c>
      <c r="C4142" s="25" t="str">
        <f>IF(D4142=2,"NO","YES")</f>
        <v>YES</v>
      </c>
      <c r="D4142" s="25">
        <f t="shared" si="76"/>
        <v>0.4</v>
      </c>
      <c r="E4142" s="1">
        <v>0.9880000000000001</v>
      </c>
      <c r="F4142" s="59">
        <v>2720</v>
      </c>
      <c r="G4142" s="617">
        <v>42529</v>
      </c>
      <c r="H4142" s="3" t="s">
        <v>3928</v>
      </c>
      <c r="I4142" s="4"/>
    </row>
    <row r="4143" spans="1:9">
      <c r="A4143" s="6">
        <v>4141</v>
      </c>
      <c r="B4143" s="56" t="s">
        <v>4049</v>
      </c>
      <c r="C4143" s="25" t="str">
        <f>IF(D4143=2,"NO","YES")</f>
        <v>YES</v>
      </c>
      <c r="D4143" s="25">
        <f t="shared" si="76"/>
        <v>0.38</v>
      </c>
      <c r="E4143" s="1">
        <v>0.9386000000000001</v>
      </c>
      <c r="F4143" s="59">
        <v>2584</v>
      </c>
      <c r="G4143" s="617">
        <v>42529</v>
      </c>
      <c r="H4143" s="3" t="s">
        <v>3928</v>
      </c>
      <c r="I4143" s="4"/>
    </row>
    <row r="4144" spans="1:9" ht="30">
      <c r="A4144" s="6">
        <v>4142</v>
      </c>
      <c r="B4144" s="24" t="s">
        <v>4050</v>
      </c>
      <c r="C4144" s="25" t="str">
        <f>IF(D4144=2,"NO","YES")</f>
        <v>YES</v>
      </c>
      <c r="D4144" s="25">
        <f t="shared" si="76"/>
        <v>0.59</v>
      </c>
      <c r="E4144" s="1">
        <v>1.4573</v>
      </c>
      <c r="F4144" s="59">
        <v>4012</v>
      </c>
      <c r="G4144" s="617">
        <v>42529</v>
      </c>
      <c r="H4144" s="3" t="s">
        <v>3928</v>
      </c>
      <c r="I4144" s="4"/>
    </row>
    <row r="4145" spans="1:9">
      <c r="A4145" s="6">
        <v>4143</v>
      </c>
      <c r="B4145" s="56" t="s">
        <v>4051</v>
      </c>
      <c r="C4145" s="25" t="str">
        <f>IF(D4145=2,"NO","YES")</f>
        <v>YES</v>
      </c>
      <c r="D4145" s="25">
        <f t="shared" si="76"/>
        <v>0.27</v>
      </c>
      <c r="E4145" s="1">
        <v>0.66690000000000005</v>
      </c>
      <c r="F4145" s="59">
        <v>1836</v>
      </c>
      <c r="G4145" s="617">
        <v>42529</v>
      </c>
      <c r="H4145" s="3" t="s">
        <v>3928</v>
      </c>
      <c r="I4145" s="4"/>
    </row>
    <row r="4146" spans="1:9">
      <c r="A4146" s="6">
        <v>4144</v>
      </c>
      <c r="B4146" s="24" t="s">
        <v>4052</v>
      </c>
      <c r="C4146" s="25" t="str">
        <f>IF(D4146=2,"NO","YES")</f>
        <v>YES</v>
      </c>
      <c r="D4146" s="25">
        <f t="shared" si="76"/>
        <v>1.65</v>
      </c>
      <c r="E4146" s="1">
        <v>4.0754999999999999</v>
      </c>
      <c r="F4146" s="59">
        <v>11220</v>
      </c>
      <c r="G4146" s="617">
        <v>42529</v>
      </c>
      <c r="H4146" s="3" t="s">
        <v>3928</v>
      </c>
      <c r="I4146" s="4"/>
    </row>
    <row r="4147" spans="1:9">
      <c r="A4147" s="6">
        <v>4145</v>
      </c>
      <c r="B4147" s="24" t="s">
        <v>4053</v>
      </c>
      <c r="C4147" s="25" t="str">
        <f>IF(D4147=2,"NO","YES")</f>
        <v>YES</v>
      </c>
      <c r="D4147" s="25">
        <f t="shared" si="76"/>
        <v>0.39</v>
      </c>
      <c r="E4147" s="1">
        <v>0.96330000000000016</v>
      </c>
      <c r="F4147" s="59">
        <v>2652</v>
      </c>
      <c r="G4147" s="617">
        <v>42529</v>
      </c>
      <c r="H4147" s="3" t="s">
        <v>3928</v>
      </c>
      <c r="I4147" s="4"/>
    </row>
    <row r="4148" spans="1:9">
      <c r="A4148" s="6">
        <v>4146</v>
      </c>
      <c r="B4148" s="24" t="s">
        <v>4054</v>
      </c>
      <c r="C4148" s="25" t="str">
        <f>IF(D4148=2,"NO","YES")</f>
        <v>YES</v>
      </c>
      <c r="D4148" s="25">
        <f t="shared" si="76"/>
        <v>0.21</v>
      </c>
      <c r="E4148" s="1">
        <v>0.51870000000000005</v>
      </c>
      <c r="F4148" s="59">
        <v>1428</v>
      </c>
      <c r="G4148" s="617">
        <v>42529</v>
      </c>
      <c r="H4148" s="3" t="s">
        <v>3928</v>
      </c>
      <c r="I4148" s="4"/>
    </row>
    <row r="4149" spans="1:9">
      <c r="A4149" s="6">
        <v>4147</v>
      </c>
      <c r="B4149" s="56" t="s">
        <v>4055</v>
      </c>
      <c r="C4149" s="25" t="str">
        <f>IF(D4149=2,"NO","YES")</f>
        <v>YES</v>
      </c>
      <c r="D4149" s="25">
        <f t="shared" si="76"/>
        <v>1.03</v>
      </c>
      <c r="E4149" s="1">
        <v>2.5441000000000003</v>
      </c>
      <c r="F4149" s="59">
        <v>7004</v>
      </c>
      <c r="G4149" s="617">
        <v>42529</v>
      </c>
      <c r="H4149" s="3" t="s">
        <v>3928</v>
      </c>
      <c r="I4149" s="4"/>
    </row>
    <row r="4150" spans="1:9">
      <c r="A4150" s="6">
        <v>4148</v>
      </c>
      <c r="B4150" s="24" t="s">
        <v>4056</v>
      </c>
      <c r="C4150" s="25" t="str">
        <f>IF(D4150=2,"NO","YES")</f>
        <v>YES</v>
      </c>
      <c r="D4150" s="25">
        <f t="shared" si="76"/>
        <v>1.63</v>
      </c>
      <c r="E4150" s="1">
        <v>4.0261000000000005</v>
      </c>
      <c r="F4150" s="59">
        <v>11084</v>
      </c>
      <c r="G4150" s="617">
        <v>42529</v>
      </c>
      <c r="H4150" s="3" t="s">
        <v>3928</v>
      </c>
      <c r="I4150" s="4"/>
    </row>
    <row r="4151" spans="1:9">
      <c r="A4151" s="6">
        <v>4149</v>
      </c>
      <c r="B4151" s="24" t="s">
        <v>4057</v>
      </c>
      <c r="C4151" s="25" t="str">
        <f>IF(D4151=2,"NO","YES")</f>
        <v>YES</v>
      </c>
      <c r="D4151" s="25">
        <f t="shared" si="76"/>
        <v>0.88</v>
      </c>
      <c r="E4151" s="1">
        <v>2.1736</v>
      </c>
      <c r="F4151" s="59">
        <v>5984</v>
      </c>
      <c r="G4151" s="617">
        <v>42529</v>
      </c>
      <c r="H4151" s="3" t="s">
        <v>3928</v>
      </c>
      <c r="I4151" s="4"/>
    </row>
    <row r="4152" spans="1:9" ht="30">
      <c r="A4152" s="6">
        <v>4150</v>
      </c>
      <c r="B4152" s="24" t="s">
        <v>4058</v>
      </c>
      <c r="C4152" s="25" t="str">
        <f>IF(D4152=2,"NO","YES")</f>
        <v>YES</v>
      </c>
      <c r="D4152" s="25">
        <f t="shared" si="76"/>
        <v>0.86</v>
      </c>
      <c r="E4152" s="1">
        <v>2.1242000000000001</v>
      </c>
      <c r="F4152" s="59">
        <v>5848</v>
      </c>
      <c r="G4152" s="617">
        <v>42529</v>
      </c>
      <c r="H4152" s="3" t="s">
        <v>3928</v>
      </c>
      <c r="I4152" s="4"/>
    </row>
    <row r="4153" spans="1:9">
      <c r="A4153" s="6">
        <v>4151</v>
      </c>
      <c r="B4153" s="24" t="s">
        <v>4059</v>
      </c>
      <c r="C4153" s="25" t="str">
        <f>IF(D4153=2,"NO","YES")</f>
        <v>YES</v>
      </c>
      <c r="D4153" s="25">
        <f t="shared" si="76"/>
        <v>0.59</v>
      </c>
      <c r="E4153" s="1">
        <v>1.4573</v>
      </c>
      <c r="F4153" s="59">
        <v>4012</v>
      </c>
      <c r="G4153" s="617">
        <v>42529</v>
      </c>
      <c r="H4153" s="3" t="s">
        <v>3928</v>
      </c>
      <c r="I4153" s="4"/>
    </row>
    <row r="4154" spans="1:9">
      <c r="A4154" s="6">
        <v>4152</v>
      </c>
      <c r="B4154" s="24" t="s">
        <v>4060</v>
      </c>
      <c r="C4154" s="25" t="str">
        <f>IF(D4154=2,"NO","YES")</f>
        <v>YES</v>
      </c>
      <c r="D4154" s="25">
        <f t="shared" si="76"/>
        <v>1.05</v>
      </c>
      <c r="E4154" s="1">
        <v>2.5935000000000001</v>
      </c>
      <c r="F4154" s="59">
        <v>7140</v>
      </c>
      <c r="G4154" s="617">
        <v>42529</v>
      </c>
      <c r="H4154" s="3" t="s">
        <v>3928</v>
      </c>
      <c r="I4154" s="4"/>
    </row>
    <row r="4155" spans="1:9">
      <c r="A4155" s="6">
        <v>4153</v>
      </c>
      <c r="B4155" s="24" t="s">
        <v>4061</v>
      </c>
      <c r="C4155" s="25" t="str">
        <f>IF(D4155=2,"NO","YES")</f>
        <v>YES</v>
      </c>
      <c r="D4155" s="25">
        <f t="shared" si="76"/>
        <v>1.1299999999999999</v>
      </c>
      <c r="E4155" s="1">
        <v>2.7911000000000001</v>
      </c>
      <c r="F4155" s="59">
        <v>7684</v>
      </c>
      <c r="G4155" s="617">
        <v>42529</v>
      </c>
      <c r="H4155" s="3" t="s">
        <v>3928</v>
      </c>
      <c r="I4155" s="4"/>
    </row>
    <row r="4156" spans="1:9">
      <c r="A4156" s="6">
        <v>4154</v>
      </c>
      <c r="B4156" s="24" t="s">
        <v>4062</v>
      </c>
      <c r="C4156" s="25" t="str">
        <f>IF(D4156=2,"NO","YES")</f>
        <v>YES</v>
      </c>
      <c r="D4156" s="25">
        <f t="shared" si="76"/>
        <v>0.62</v>
      </c>
      <c r="E4156" s="1">
        <v>1.5314000000000001</v>
      </c>
      <c r="F4156" s="59">
        <v>4216</v>
      </c>
      <c r="G4156" s="617">
        <v>42529</v>
      </c>
      <c r="H4156" s="3" t="s">
        <v>3928</v>
      </c>
      <c r="I4156" s="4"/>
    </row>
    <row r="4157" spans="1:9">
      <c r="A4157" s="6">
        <v>4155</v>
      </c>
      <c r="B4157" s="24" t="s">
        <v>4063</v>
      </c>
      <c r="C4157" s="25" t="str">
        <f>IF(D4157=2,"NO","YES")</f>
        <v>YES</v>
      </c>
      <c r="D4157" s="25">
        <f t="shared" si="76"/>
        <v>0.1</v>
      </c>
      <c r="E4157" s="1">
        <v>0.24700000000000003</v>
      </c>
      <c r="F4157" s="59">
        <v>680</v>
      </c>
      <c r="G4157" s="617">
        <v>42529</v>
      </c>
      <c r="H4157" s="3" t="s">
        <v>3928</v>
      </c>
      <c r="I4157" s="4"/>
    </row>
    <row r="4158" spans="1:9">
      <c r="A4158" s="6">
        <v>4156</v>
      </c>
      <c r="B4158" s="24" t="s">
        <v>4064</v>
      </c>
      <c r="C4158" s="25" t="str">
        <f>IF(D4158=2,"NO","YES")</f>
        <v>YES</v>
      </c>
      <c r="D4158" s="25">
        <f t="shared" si="76"/>
        <v>1.1499999999999999</v>
      </c>
      <c r="E4158" s="1">
        <v>2.8405</v>
      </c>
      <c r="F4158" s="59">
        <v>7820</v>
      </c>
      <c r="G4158" s="617">
        <v>42529</v>
      </c>
      <c r="H4158" s="3" t="s">
        <v>3928</v>
      </c>
      <c r="I4158" s="4"/>
    </row>
    <row r="4159" spans="1:9">
      <c r="A4159" s="6">
        <v>4157</v>
      </c>
      <c r="B4159" s="24" t="s">
        <v>4065</v>
      </c>
      <c r="C4159" s="25" t="str">
        <f>IF(D4159=2,"NO","YES")</f>
        <v>YES</v>
      </c>
      <c r="D4159" s="25">
        <f t="shared" si="76"/>
        <v>0.56999999999999995</v>
      </c>
      <c r="E4159" s="1">
        <v>1.4078999999999999</v>
      </c>
      <c r="F4159" s="59">
        <v>3876</v>
      </c>
      <c r="G4159" s="617">
        <v>42529</v>
      </c>
      <c r="H4159" s="3" t="s">
        <v>3928</v>
      </c>
      <c r="I4159" s="4"/>
    </row>
    <row r="4160" spans="1:9">
      <c r="A4160" s="6">
        <v>4158</v>
      </c>
      <c r="B4160" s="24" t="s">
        <v>4066</v>
      </c>
      <c r="C4160" s="25" t="str">
        <f>IF(D4160=2,"NO","YES")</f>
        <v>YES</v>
      </c>
      <c r="D4160" s="25">
        <f t="shared" si="76"/>
        <v>0.67</v>
      </c>
      <c r="E4160" s="1">
        <v>1.6549000000000003</v>
      </c>
      <c r="F4160" s="59">
        <v>4556</v>
      </c>
      <c r="G4160" s="617">
        <v>42529</v>
      </c>
      <c r="H4160" s="3" t="s">
        <v>3928</v>
      </c>
      <c r="I4160" s="4"/>
    </row>
    <row r="4161" spans="1:9">
      <c r="A4161" s="6">
        <v>4159</v>
      </c>
      <c r="B4161" s="24" t="s">
        <v>4067</v>
      </c>
      <c r="C4161" s="25" t="str">
        <f>IF(D4161=2,"NO","YES")</f>
        <v>YES</v>
      </c>
      <c r="D4161" s="25">
        <f t="shared" si="76"/>
        <v>0.61</v>
      </c>
      <c r="E4161" s="1">
        <v>1.5067000000000002</v>
      </c>
      <c r="F4161" s="59">
        <v>4148</v>
      </c>
      <c r="G4161" s="617">
        <v>42529</v>
      </c>
      <c r="H4161" s="3" t="s">
        <v>3928</v>
      </c>
      <c r="I4161" s="4"/>
    </row>
    <row r="4162" spans="1:9">
      <c r="A4162" s="6">
        <v>4160</v>
      </c>
      <c r="B4162" s="24" t="s">
        <v>4068</v>
      </c>
      <c r="C4162" s="25" t="str">
        <f>IF(D4162=2,"NO","YES")</f>
        <v>YES</v>
      </c>
      <c r="D4162" s="25">
        <f t="shared" si="76"/>
        <v>1.56</v>
      </c>
      <c r="E4162" s="1">
        <v>3.8532000000000006</v>
      </c>
      <c r="F4162" s="59">
        <v>10608</v>
      </c>
      <c r="G4162" s="617">
        <v>42529</v>
      </c>
      <c r="H4162" s="3" t="s">
        <v>3928</v>
      </c>
      <c r="I4162" s="4"/>
    </row>
    <row r="4163" spans="1:9">
      <c r="A4163" s="6">
        <v>4161</v>
      </c>
      <c r="B4163" s="24" t="s">
        <v>4069</v>
      </c>
      <c r="C4163" s="25" t="str">
        <f>IF(D4163=2,"NO","YES")</f>
        <v>YES</v>
      </c>
      <c r="D4163" s="25">
        <f t="shared" si="76"/>
        <v>1.36</v>
      </c>
      <c r="E4163" s="1">
        <v>3.3592000000000004</v>
      </c>
      <c r="F4163" s="59">
        <v>9248</v>
      </c>
      <c r="G4163" s="617">
        <v>42529</v>
      </c>
      <c r="H4163" s="3" t="s">
        <v>3928</v>
      </c>
      <c r="I4163" s="4"/>
    </row>
    <row r="4164" spans="1:9">
      <c r="A4164" s="6">
        <v>4162</v>
      </c>
      <c r="B4164" s="24" t="s">
        <v>4070</v>
      </c>
      <c r="C4164" s="25" t="str">
        <f>IF(D4164=2,"NO","YES")</f>
        <v>YES</v>
      </c>
      <c r="D4164" s="25">
        <f t="shared" si="76"/>
        <v>1.03</v>
      </c>
      <c r="E4164" s="1">
        <v>2.5441000000000003</v>
      </c>
      <c r="F4164" s="59">
        <v>7004</v>
      </c>
      <c r="G4164" s="617">
        <v>42529</v>
      </c>
      <c r="H4164" s="3" t="s">
        <v>3928</v>
      </c>
      <c r="I4164" s="4"/>
    </row>
    <row r="4165" spans="1:9">
      <c r="A4165" s="6">
        <v>4163</v>
      </c>
      <c r="B4165" s="24" t="s">
        <v>4071</v>
      </c>
      <c r="C4165" s="25" t="str">
        <f>IF(D4165=2,"NO","YES")</f>
        <v>YES</v>
      </c>
      <c r="D4165" s="25">
        <f t="shared" ref="D4165:D4228" si="77">F4165/6800</f>
        <v>0.45</v>
      </c>
      <c r="E4165" s="1">
        <v>1.1115000000000002</v>
      </c>
      <c r="F4165" s="59">
        <v>3060</v>
      </c>
      <c r="G4165" s="617">
        <v>42529</v>
      </c>
      <c r="H4165" s="3" t="s">
        <v>3928</v>
      </c>
      <c r="I4165" s="4"/>
    </row>
    <row r="4166" spans="1:9">
      <c r="A4166" s="6">
        <v>4164</v>
      </c>
      <c r="B4166" s="24" t="s">
        <v>4072</v>
      </c>
      <c r="C4166" s="25" t="str">
        <f>IF(D4166=2,"NO","YES")</f>
        <v>YES</v>
      </c>
      <c r="D4166" s="25">
        <f t="shared" si="77"/>
        <v>1.01</v>
      </c>
      <c r="E4166" s="1">
        <v>2.4947000000000004</v>
      </c>
      <c r="F4166" s="59">
        <v>6868</v>
      </c>
      <c r="G4166" s="617">
        <v>42529</v>
      </c>
      <c r="H4166" s="3" t="s">
        <v>3928</v>
      </c>
      <c r="I4166" s="4"/>
    </row>
    <row r="4167" spans="1:9">
      <c r="A4167" s="6">
        <v>4165</v>
      </c>
      <c r="B4167" s="24" t="s">
        <v>4073</v>
      </c>
      <c r="C4167" s="25" t="str">
        <f>IF(D4167=2,"NO","YES")</f>
        <v>YES</v>
      </c>
      <c r="D4167" s="25">
        <f t="shared" si="77"/>
        <v>0.93</v>
      </c>
      <c r="E4167" s="1">
        <v>2.2971000000000004</v>
      </c>
      <c r="F4167" s="59">
        <v>6324</v>
      </c>
      <c r="G4167" s="617">
        <v>42529</v>
      </c>
      <c r="H4167" s="3" t="s">
        <v>3928</v>
      </c>
      <c r="I4167" s="4"/>
    </row>
    <row r="4168" spans="1:9">
      <c r="A4168" s="6">
        <v>4166</v>
      </c>
      <c r="B4168" s="24" t="s">
        <v>4074</v>
      </c>
      <c r="C4168" s="25" t="str">
        <f>IF(D4168=2,"NO","YES")</f>
        <v>YES</v>
      </c>
      <c r="D4168" s="25">
        <f t="shared" si="77"/>
        <v>0.67</v>
      </c>
      <c r="E4168" s="1">
        <v>1.6549000000000003</v>
      </c>
      <c r="F4168" s="59">
        <v>4556</v>
      </c>
      <c r="G4168" s="617">
        <v>42529</v>
      </c>
      <c r="H4168" s="3" t="s">
        <v>3928</v>
      </c>
      <c r="I4168" s="4"/>
    </row>
    <row r="4169" spans="1:9">
      <c r="A4169" s="6">
        <v>4167</v>
      </c>
      <c r="B4169" s="24" t="s">
        <v>4075</v>
      </c>
      <c r="C4169" s="25" t="str">
        <f>IF(D4169=2,"NO","YES")</f>
        <v>YES</v>
      </c>
      <c r="D4169" s="25">
        <f t="shared" si="77"/>
        <v>0.75</v>
      </c>
      <c r="E4169" s="1">
        <v>1.8525</v>
      </c>
      <c r="F4169" s="59">
        <v>5100</v>
      </c>
      <c r="G4169" s="617">
        <v>42529</v>
      </c>
      <c r="H4169" s="3" t="s">
        <v>3928</v>
      </c>
      <c r="I4169" s="4"/>
    </row>
    <row r="4170" spans="1:9">
      <c r="A4170" s="6">
        <v>4168</v>
      </c>
      <c r="B4170" s="24" t="s">
        <v>4076</v>
      </c>
      <c r="C4170" s="25" t="str">
        <f>IF(D4170=2,"NO","YES")</f>
        <v>YES</v>
      </c>
      <c r="D4170" s="25">
        <f t="shared" si="77"/>
        <v>0.63</v>
      </c>
      <c r="E4170" s="1">
        <v>1.5561</v>
      </c>
      <c r="F4170" s="59">
        <v>4284</v>
      </c>
      <c r="G4170" s="617">
        <v>42529</v>
      </c>
      <c r="H4170" s="3" t="s">
        <v>3928</v>
      </c>
      <c r="I4170" s="4"/>
    </row>
    <row r="4171" spans="1:9">
      <c r="A4171" s="6">
        <v>4169</v>
      </c>
      <c r="B4171" s="24" t="s">
        <v>4077</v>
      </c>
      <c r="C4171" s="25" t="str">
        <f>IF(D4171=2,"NO","YES")</f>
        <v>YES</v>
      </c>
      <c r="D4171" s="25">
        <f t="shared" si="77"/>
        <v>0.56999999999999995</v>
      </c>
      <c r="E4171" s="1">
        <v>1.4078999999999999</v>
      </c>
      <c r="F4171" s="59">
        <v>3876</v>
      </c>
      <c r="G4171" s="617">
        <v>42529</v>
      </c>
      <c r="H4171" s="3" t="s">
        <v>3928</v>
      </c>
      <c r="I4171" s="4"/>
    </row>
    <row r="4172" spans="1:9">
      <c r="A4172" s="6">
        <v>4170</v>
      </c>
      <c r="B4172" s="24" t="s">
        <v>4078</v>
      </c>
      <c r="C4172" s="25" t="str">
        <f>IF(D4172=2,"NO","YES")</f>
        <v>YES</v>
      </c>
      <c r="D4172" s="25">
        <f t="shared" si="77"/>
        <v>0.9</v>
      </c>
      <c r="E4172" s="1">
        <v>2.2230000000000003</v>
      </c>
      <c r="F4172" s="59">
        <v>6120</v>
      </c>
      <c r="G4172" s="617">
        <v>42529</v>
      </c>
      <c r="H4172" s="3" t="s">
        <v>3928</v>
      </c>
      <c r="I4172" s="4"/>
    </row>
    <row r="4173" spans="1:9">
      <c r="A4173" s="6">
        <v>4171</v>
      </c>
      <c r="B4173" s="24" t="s">
        <v>4079</v>
      </c>
      <c r="C4173" s="25" t="str">
        <f>IF(D4173=2,"NO","YES")</f>
        <v>YES</v>
      </c>
      <c r="D4173" s="25">
        <f t="shared" si="77"/>
        <v>0.26</v>
      </c>
      <c r="E4173" s="1">
        <v>0.6422000000000001</v>
      </c>
      <c r="F4173" s="59">
        <v>1768</v>
      </c>
      <c r="G4173" s="617">
        <v>42529</v>
      </c>
      <c r="H4173" s="3" t="s">
        <v>3928</v>
      </c>
      <c r="I4173" s="4"/>
    </row>
    <row r="4174" spans="1:9">
      <c r="A4174" s="6">
        <v>4172</v>
      </c>
      <c r="B4174" s="24" t="s">
        <v>4080</v>
      </c>
      <c r="C4174" s="25" t="str">
        <f>IF(D4174=2,"NO","YES")</f>
        <v>YES</v>
      </c>
      <c r="D4174" s="25">
        <f t="shared" si="77"/>
        <v>0.56999999999999995</v>
      </c>
      <c r="E4174" s="1">
        <v>1.4078999999999999</v>
      </c>
      <c r="F4174" s="59">
        <v>3876</v>
      </c>
      <c r="G4174" s="617">
        <v>42529</v>
      </c>
      <c r="H4174" s="3" t="s">
        <v>3928</v>
      </c>
      <c r="I4174" s="4"/>
    </row>
    <row r="4175" spans="1:9">
      <c r="A4175" s="6">
        <v>4173</v>
      </c>
      <c r="B4175" s="24" t="s">
        <v>4081</v>
      </c>
      <c r="C4175" s="25" t="str">
        <f>IF(D4175=2,"NO","YES")</f>
        <v>YES</v>
      </c>
      <c r="D4175" s="25">
        <f t="shared" si="77"/>
        <v>0.4</v>
      </c>
      <c r="E4175" s="1">
        <v>0.9880000000000001</v>
      </c>
      <c r="F4175" s="59">
        <v>2720</v>
      </c>
      <c r="G4175" s="617">
        <v>42529</v>
      </c>
      <c r="H4175" s="3" t="s">
        <v>3928</v>
      </c>
      <c r="I4175" s="4"/>
    </row>
    <row r="4176" spans="1:9">
      <c r="A4176" s="6">
        <v>4174</v>
      </c>
      <c r="B4176" s="24" t="s">
        <v>4082</v>
      </c>
      <c r="C4176" s="25" t="str">
        <f>IF(D4176=2,"NO","YES")</f>
        <v>YES</v>
      </c>
      <c r="D4176" s="25">
        <f t="shared" si="77"/>
        <v>0.86</v>
      </c>
      <c r="E4176" s="1">
        <v>2.1242000000000001</v>
      </c>
      <c r="F4176" s="59">
        <v>5848</v>
      </c>
      <c r="G4176" s="617">
        <v>42529</v>
      </c>
      <c r="H4176" s="3" t="s">
        <v>3928</v>
      </c>
      <c r="I4176" s="4"/>
    </row>
    <row r="4177" spans="1:9">
      <c r="A4177" s="6">
        <v>4175</v>
      </c>
      <c r="B4177" s="24" t="s">
        <v>4083</v>
      </c>
      <c r="C4177" s="25" t="str">
        <f>IF(D4177=2,"NO","YES")</f>
        <v>YES</v>
      </c>
      <c r="D4177" s="25">
        <f t="shared" si="77"/>
        <v>1.02</v>
      </c>
      <c r="E4177" s="1">
        <v>2.5194000000000001</v>
      </c>
      <c r="F4177" s="59">
        <v>6936</v>
      </c>
      <c r="G4177" s="617">
        <v>42529</v>
      </c>
      <c r="H4177" s="3" t="s">
        <v>3928</v>
      </c>
      <c r="I4177" s="4"/>
    </row>
    <row r="4178" spans="1:9">
      <c r="A4178" s="6">
        <v>4176</v>
      </c>
      <c r="B4178" s="24" t="s">
        <v>4084</v>
      </c>
      <c r="C4178" s="25" t="str">
        <f>IF(D4178=2,"NO","YES")</f>
        <v>YES</v>
      </c>
      <c r="D4178" s="25">
        <f t="shared" si="77"/>
        <v>0.87</v>
      </c>
      <c r="E4178" s="1">
        <v>2.1489000000000003</v>
      </c>
      <c r="F4178" s="59">
        <v>5916</v>
      </c>
      <c r="G4178" s="617">
        <v>42529</v>
      </c>
      <c r="H4178" s="3" t="s">
        <v>3928</v>
      </c>
      <c r="I4178" s="4"/>
    </row>
    <row r="4179" spans="1:9">
      <c r="A4179" s="6">
        <v>4177</v>
      </c>
      <c r="B4179" s="24" t="s">
        <v>4085</v>
      </c>
      <c r="C4179" s="25" t="str">
        <f>IF(D4179=2,"NO","YES")</f>
        <v>YES</v>
      </c>
      <c r="D4179" s="25">
        <f t="shared" si="77"/>
        <v>0.47</v>
      </c>
      <c r="E4179" s="1">
        <v>1.1609</v>
      </c>
      <c r="F4179" s="59">
        <v>3196</v>
      </c>
      <c r="G4179" s="617">
        <v>42529</v>
      </c>
      <c r="H4179" s="3" t="s">
        <v>3928</v>
      </c>
      <c r="I4179" s="4"/>
    </row>
    <row r="4180" spans="1:9">
      <c r="A4180" s="6">
        <v>4178</v>
      </c>
      <c r="B4180" s="24" t="s">
        <v>4086</v>
      </c>
      <c r="C4180" s="25" t="str">
        <f>IF(D4180=2,"NO","YES")</f>
        <v>YES</v>
      </c>
      <c r="D4180" s="25">
        <f t="shared" si="77"/>
        <v>1.63</v>
      </c>
      <c r="E4180" s="1">
        <v>4.0261000000000005</v>
      </c>
      <c r="F4180" s="59">
        <v>11084</v>
      </c>
      <c r="G4180" s="617">
        <v>42529</v>
      </c>
      <c r="H4180" s="3" t="s">
        <v>3928</v>
      </c>
      <c r="I4180" s="4"/>
    </row>
    <row r="4181" spans="1:9">
      <c r="A4181" s="6">
        <v>4179</v>
      </c>
      <c r="B4181" s="24" t="s">
        <v>4087</v>
      </c>
      <c r="C4181" s="25" t="str">
        <f>IF(D4181=2,"NO","YES")</f>
        <v>YES</v>
      </c>
      <c r="D4181" s="25">
        <f t="shared" si="77"/>
        <v>1.71</v>
      </c>
      <c r="E4181" s="1">
        <v>4.2237</v>
      </c>
      <c r="F4181" s="59">
        <v>11628</v>
      </c>
      <c r="G4181" s="617">
        <v>42529</v>
      </c>
      <c r="H4181" s="3" t="s">
        <v>3928</v>
      </c>
      <c r="I4181" s="4"/>
    </row>
    <row r="4182" spans="1:9">
      <c r="A4182" s="6">
        <v>4180</v>
      </c>
      <c r="B4182" s="24" t="s">
        <v>4088</v>
      </c>
      <c r="C4182" s="25" t="str">
        <f>IF(D4182=2,"NO","YES")</f>
        <v>YES</v>
      </c>
      <c r="D4182" s="25">
        <f t="shared" si="77"/>
        <v>0.24</v>
      </c>
      <c r="E4182" s="1">
        <v>0.59279999999999999</v>
      </c>
      <c r="F4182" s="59">
        <v>1632</v>
      </c>
      <c r="G4182" s="617">
        <v>42529</v>
      </c>
      <c r="H4182" s="3" t="s">
        <v>3928</v>
      </c>
      <c r="I4182" s="4"/>
    </row>
    <row r="4183" spans="1:9">
      <c r="A4183" s="6">
        <v>4181</v>
      </c>
      <c r="B4183" s="24" t="s">
        <v>4089</v>
      </c>
      <c r="C4183" s="25" t="str">
        <f>IF(D4183=2,"NO","YES")</f>
        <v>YES</v>
      </c>
      <c r="D4183" s="25">
        <f t="shared" si="77"/>
        <v>0.52</v>
      </c>
      <c r="E4183" s="1">
        <v>1.2844000000000002</v>
      </c>
      <c r="F4183" s="59">
        <v>3536</v>
      </c>
      <c r="G4183" s="617">
        <v>42529</v>
      </c>
      <c r="H4183" s="3" t="s">
        <v>3928</v>
      </c>
      <c r="I4183" s="4"/>
    </row>
    <row r="4184" spans="1:9">
      <c r="A4184" s="6">
        <v>4182</v>
      </c>
      <c r="B4184" s="24" t="s">
        <v>4090</v>
      </c>
      <c r="C4184" s="25" t="str">
        <f>IF(D4184=2,"NO","YES")</f>
        <v>YES</v>
      </c>
      <c r="D4184" s="25">
        <f t="shared" si="77"/>
        <v>0.38</v>
      </c>
      <c r="E4184" s="1">
        <v>0.9386000000000001</v>
      </c>
      <c r="F4184" s="59">
        <v>2584</v>
      </c>
      <c r="G4184" s="617">
        <v>42529</v>
      </c>
      <c r="H4184" s="3" t="s">
        <v>3928</v>
      </c>
      <c r="I4184" s="4"/>
    </row>
    <row r="4185" spans="1:9">
      <c r="A4185" s="6">
        <v>4183</v>
      </c>
      <c r="B4185" s="24" t="s">
        <v>4091</v>
      </c>
      <c r="C4185" s="25" t="str">
        <f>IF(D4185=2,"NO","YES")</f>
        <v>YES</v>
      </c>
      <c r="D4185" s="25">
        <f t="shared" si="77"/>
        <v>1.2</v>
      </c>
      <c r="E4185" s="1">
        <v>2.964</v>
      </c>
      <c r="F4185" s="59">
        <v>8160</v>
      </c>
      <c r="G4185" s="617">
        <v>42529</v>
      </c>
      <c r="H4185" s="3" t="s">
        <v>3928</v>
      </c>
      <c r="I4185" s="4"/>
    </row>
    <row r="4186" spans="1:9" ht="30">
      <c r="A4186" s="6">
        <v>4184</v>
      </c>
      <c r="B4186" s="24" t="s">
        <v>4092</v>
      </c>
      <c r="C4186" s="25" t="str">
        <f>IF(D4186=2,"NO","YES")</f>
        <v>YES</v>
      </c>
      <c r="D4186" s="25">
        <f t="shared" si="77"/>
        <v>1.83</v>
      </c>
      <c r="E4186" s="1">
        <v>4.5201000000000002</v>
      </c>
      <c r="F4186" s="59">
        <v>12444</v>
      </c>
      <c r="G4186" s="617">
        <v>42529</v>
      </c>
      <c r="H4186" s="3" t="s">
        <v>3928</v>
      </c>
      <c r="I4186" s="4"/>
    </row>
    <row r="4187" spans="1:9">
      <c r="A4187" s="6">
        <v>4185</v>
      </c>
      <c r="B4187" s="56" t="s">
        <v>4093</v>
      </c>
      <c r="C4187" s="25" t="str">
        <f>IF(D4187=2,"NO","YES")</f>
        <v>YES</v>
      </c>
      <c r="D4187" s="25">
        <f t="shared" si="77"/>
        <v>0.4</v>
      </c>
      <c r="E4187" s="1">
        <v>0.9880000000000001</v>
      </c>
      <c r="F4187" s="59">
        <v>2720</v>
      </c>
      <c r="G4187" s="617">
        <v>42529</v>
      </c>
      <c r="H4187" s="3" t="s">
        <v>3928</v>
      </c>
      <c r="I4187" s="4"/>
    </row>
    <row r="4188" spans="1:9" ht="30">
      <c r="A4188" s="6">
        <v>4186</v>
      </c>
      <c r="B4188" s="24" t="s">
        <v>4094</v>
      </c>
      <c r="C4188" s="25" t="str">
        <f>IF(D4188=2,"NO","YES")</f>
        <v>YES</v>
      </c>
      <c r="D4188" s="25">
        <f t="shared" si="77"/>
        <v>0.97</v>
      </c>
      <c r="E4188" s="1">
        <v>2.3959000000000001</v>
      </c>
      <c r="F4188" s="59">
        <v>6596</v>
      </c>
      <c r="G4188" s="617">
        <v>42529</v>
      </c>
      <c r="H4188" s="3" t="s">
        <v>3928</v>
      </c>
      <c r="I4188" s="4"/>
    </row>
    <row r="4189" spans="1:9" ht="30">
      <c r="A4189" s="6">
        <v>4187</v>
      </c>
      <c r="B4189" s="56" t="s">
        <v>4095</v>
      </c>
      <c r="C4189" s="25" t="str">
        <f>IF(D4189=2,"NO","YES")</f>
        <v>YES</v>
      </c>
      <c r="D4189" s="25">
        <f t="shared" si="77"/>
        <v>0.3</v>
      </c>
      <c r="E4189" s="1">
        <v>0.74099999999999999</v>
      </c>
      <c r="F4189" s="59">
        <v>2040</v>
      </c>
      <c r="G4189" s="617">
        <v>42529</v>
      </c>
      <c r="H4189" s="3" t="s">
        <v>3928</v>
      </c>
      <c r="I4189" s="4"/>
    </row>
    <row r="4190" spans="1:9">
      <c r="A4190" s="6">
        <v>4188</v>
      </c>
      <c r="B4190" s="24" t="s">
        <v>4096</v>
      </c>
      <c r="C4190" s="25" t="str">
        <f>IF(D4190=2,"NO","YES")</f>
        <v>YES</v>
      </c>
      <c r="D4190" s="25">
        <f t="shared" si="77"/>
        <v>1.04</v>
      </c>
      <c r="E4190" s="1">
        <v>2.5688000000000004</v>
      </c>
      <c r="F4190" s="59">
        <v>7072</v>
      </c>
      <c r="G4190" s="617">
        <v>42529</v>
      </c>
      <c r="H4190" s="3" t="s">
        <v>3928</v>
      </c>
      <c r="I4190" s="4"/>
    </row>
    <row r="4191" spans="1:9">
      <c r="A4191" s="6">
        <v>4189</v>
      </c>
      <c r="B4191" s="24" t="s">
        <v>4097</v>
      </c>
      <c r="C4191" s="25" t="str">
        <f>IF(D4191=2,"NO","YES")</f>
        <v>YES</v>
      </c>
      <c r="D4191" s="25">
        <f t="shared" si="77"/>
        <v>0.2</v>
      </c>
      <c r="E4191" s="1">
        <v>0.49400000000000005</v>
      </c>
      <c r="F4191" s="59">
        <v>1360</v>
      </c>
      <c r="G4191" s="617">
        <v>42529</v>
      </c>
      <c r="H4191" s="3" t="s">
        <v>3928</v>
      </c>
      <c r="I4191" s="4"/>
    </row>
    <row r="4192" spans="1:9">
      <c r="A4192" s="6">
        <v>4190</v>
      </c>
      <c r="B4192" s="56" t="s">
        <v>4098</v>
      </c>
      <c r="C4192" s="25" t="str">
        <f>IF(D4192=2,"NO","YES")</f>
        <v>YES</v>
      </c>
      <c r="D4192" s="25">
        <f t="shared" si="77"/>
        <v>0.45</v>
      </c>
      <c r="E4192" s="1">
        <v>1.1115000000000002</v>
      </c>
      <c r="F4192" s="59">
        <v>3060</v>
      </c>
      <c r="G4192" s="617">
        <v>42529</v>
      </c>
      <c r="H4192" s="3" t="s">
        <v>3928</v>
      </c>
      <c r="I4192" s="4"/>
    </row>
    <row r="4193" spans="1:9">
      <c r="A4193" s="6">
        <v>4191</v>
      </c>
      <c r="B4193" s="24" t="s">
        <v>4099</v>
      </c>
      <c r="C4193" s="25" t="str">
        <f>IF(D4193=2,"NO","YES")</f>
        <v>YES</v>
      </c>
      <c r="D4193" s="25">
        <f t="shared" si="77"/>
        <v>0.21</v>
      </c>
      <c r="E4193" s="1">
        <v>0.51870000000000005</v>
      </c>
      <c r="F4193" s="59">
        <v>1428</v>
      </c>
      <c r="G4193" s="617">
        <v>42529</v>
      </c>
      <c r="H4193" s="3" t="s">
        <v>3928</v>
      </c>
      <c r="I4193" s="4"/>
    </row>
    <row r="4194" spans="1:9">
      <c r="A4194" s="6">
        <v>4192</v>
      </c>
      <c r="B4194" s="24" t="s">
        <v>4100</v>
      </c>
      <c r="C4194" s="25" t="str">
        <f>IF(D4194=2,"NO","YES")</f>
        <v>YES</v>
      </c>
      <c r="D4194" s="25">
        <f t="shared" si="77"/>
        <v>0.63</v>
      </c>
      <c r="E4194" s="1">
        <v>1.5561</v>
      </c>
      <c r="F4194" s="59">
        <v>4284</v>
      </c>
      <c r="G4194" s="617">
        <v>42529</v>
      </c>
      <c r="H4194" s="3" t="s">
        <v>3928</v>
      </c>
      <c r="I4194" s="4"/>
    </row>
    <row r="4195" spans="1:9">
      <c r="A4195" s="6">
        <v>4193</v>
      </c>
      <c r="B4195" s="24" t="s">
        <v>4101</v>
      </c>
      <c r="C4195" s="25" t="str">
        <f>IF(D4195=2,"NO","YES")</f>
        <v>YES</v>
      </c>
      <c r="D4195" s="25">
        <f t="shared" si="77"/>
        <v>1.64</v>
      </c>
      <c r="E4195" s="1">
        <v>4.0507999999999997</v>
      </c>
      <c r="F4195" s="59">
        <v>11152</v>
      </c>
      <c r="G4195" s="617">
        <v>42529</v>
      </c>
      <c r="H4195" s="3" t="s">
        <v>3928</v>
      </c>
      <c r="I4195" s="4"/>
    </row>
    <row r="4196" spans="1:9">
      <c r="A4196" s="6">
        <v>4194</v>
      </c>
      <c r="B4196" s="24" t="s">
        <v>4102</v>
      </c>
      <c r="C4196" s="25" t="str">
        <f>IF(D4196=2,"NO","YES")</f>
        <v>YES</v>
      </c>
      <c r="D4196" s="25">
        <f t="shared" si="77"/>
        <v>1.01</v>
      </c>
      <c r="E4196" s="1">
        <v>2.4947000000000004</v>
      </c>
      <c r="F4196" s="59">
        <v>6868</v>
      </c>
      <c r="G4196" s="617">
        <v>42529</v>
      </c>
      <c r="H4196" s="3" t="s">
        <v>3928</v>
      </c>
      <c r="I4196" s="4"/>
    </row>
    <row r="4197" spans="1:9">
      <c r="A4197" s="6">
        <v>4195</v>
      </c>
      <c r="B4197" s="24" t="s">
        <v>4103</v>
      </c>
      <c r="C4197" s="25" t="str">
        <f>IF(D4197=2,"NO","YES")</f>
        <v>YES</v>
      </c>
      <c r="D4197" s="25">
        <f t="shared" si="77"/>
        <v>1.59</v>
      </c>
      <c r="E4197" s="1">
        <v>3.9273000000000007</v>
      </c>
      <c r="F4197" s="59">
        <v>10812</v>
      </c>
      <c r="G4197" s="617">
        <v>42529</v>
      </c>
      <c r="H4197" s="3" t="s">
        <v>3928</v>
      </c>
      <c r="I4197" s="4"/>
    </row>
    <row r="4198" spans="1:9">
      <c r="A4198" s="6">
        <v>4196</v>
      </c>
      <c r="B4198" s="24" t="s">
        <v>4104</v>
      </c>
      <c r="C4198" s="25" t="str">
        <f>IF(D4198=2,"NO","YES")</f>
        <v>YES</v>
      </c>
      <c r="D4198" s="25">
        <f t="shared" si="77"/>
        <v>0.47</v>
      </c>
      <c r="E4198" s="1">
        <v>1.1609</v>
      </c>
      <c r="F4198" s="59">
        <v>3196</v>
      </c>
      <c r="G4198" s="617">
        <v>42529</v>
      </c>
      <c r="H4198" s="3" t="s">
        <v>3928</v>
      </c>
      <c r="I4198" s="4"/>
    </row>
    <row r="4199" spans="1:9">
      <c r="A4199" s="6">
        <v>4197</v>
      </c>
      <c r="B4199" s="24" t="s">
        <v>4105</v>
      </c>
      <c r="C4199" s="25" t="str">
        <f>IF(D4199=2,"NO","YES")</f>
        <v>YES</v>
      </c>
      <c r="D4199" s="25">
        <f t="shared" si="77"/>
        <v>0.21</v>
      </c>
      <c r="E4199" s="1">
        <v>0.51870000000000005</v>
      </c>
      <c r="F4199" s="59">
        <v>1428</v>
      </c>
      <c r="G4199" s="617">
        <v>42529</v>
      </c>
      <c r="H4199" s="3" t="s">
        <v>3928</v>
      </c>
      <c r="I4199" s="4"/>
    </row>
    <row r="4200" spans="1:9">
      <c r="A4200" s="6">
        <v>4198</v>
      </c>
      <c r="B4200" s="24" t="s">
        <v>4106</v>
      </c>
      <c r="C4200" s="25" t="str">
        <f>IF(D4200=2,"NO","YES")</f>
        <v>YES</v>
      </c>
      <c r="D4200" s="25">
        <f t="shared" si="77"/>
        <v>0.9</v>
      </c>
      <c r="E4200" s="1">
        <v>2.2230000000000003</v>
      </c>
      <c r="F4200" s="59">
        <v>6120</v>
      </c>
      <c r="G4200" s="617">
        <v>42529</v>
      </c>
      <c r="H4200" s="3" t="s">
        <v>3928</v>
      </c>
      <c r="I4200" s="4"/>
    </row>
    <row r="4201" spans="1:9">
      <c r="A4201" s="6">
        <v>4199</v>
      </c>
      <c r="B4201" s="56" t="s">
        <v>4107</v>
      </c>
      <c r="C4201" s="25" t="str">
        <f>IF(D4201=2,"NO","YES")</f>
        <v>YES</v>
      </c>
      <c r="D4201" s="25">
        <f t="shared" si="77"/>
        <v>0.43</v>
      </c>
      <c r="E4201" s="1">
        <v>1.0621</v>
      </c>
      <c r="F4201" s="59">
        <v>2924</v>
      </c>
      <c r="G4201" s="617">
        <v>42529</v>
      </c>
      <c r="H4201" s="3" t="s">
        <v>3928</v>
      </c>
      <c r="I4201" s="4"/>
    </row>
    <row r="4202" spans="1:9">
      <c r="A4202" s="6">
        <v>4200</v>
      </c>
      <c r="B4202" s="24" t="s">
        <v>4108</v>
      </c>
      <c r="C4202" s="25" t="str">
        <f>IF(D4202=2,"NO","YES")</f>
        <v>YES</v>
      </c>
      <c r="D4202" s="25">
        <f t="shared" si="77"/>
        <v>0.31</v>
      </c>
      <c r="E4202" s="1">
        <v>0.76570000000000005</v>
      </c>
      <c r="F4202" s="59">
        <v>2108</v>
      </c>
      <c r="G4202" s="617">
        <v>42529</v>
      </c>
      <c r="H4202" s="3" t="s">
        <v>3928</v>
      </c>
      <c r="I4202" s="4"/>
    </row>
    <row r="4203" spans="1:9">
      <c r="A4203" s="6">
        <v>4201</v>
      </c>
      <c r="B4203" s="24" t="s">
        <v>4109</v>
      </c>
      <c r="C4203" s="25" t="str">
        <f>IF(D4203=2,"NO","YES")</f>
        <v>YES</v>
      </c>
      <c r="D4203" s="25">
        <f t="shared" si="77"/>
        <v>1.22</v>
      </c>
      <c r="E4203" s="1">
        <v>3.0134000000000003</v>
      </c>
      <c r="F4203" s="59">
        <v>8296</v>
      </c>
      <c r="G4203" s="617">
        <v>42529</v>
      </c>
      <c r="H4203" s="3" t="s">
        <v>3928</v>
      </c>
      <c r="I4203" s="4"/>
    </row>
    <row r="4204" spans="1:9">
      <c r="A4204" s="6">
        <v>4202</v>
      </c>
      <c r="B4204" s="24" t="s">
        <v>4110</v>
      </c>
      <c r="C4204" s="25" t="str">
        <f>IF(D4204=2,"NO","YES")</f>
        <v>YES</v>
      </c>
      <c r="D4204" s="25">
        <f t="shared" si="77"/>
        <v>1.06</v>
      </c>
      <c r="E4204" s="1">
        <v>2.6182000000000003</v>
      </c>
      <c r="F4204" s="59">
        <v>7208</v>
      </c>
      <c r="G4204" s="617">
        <v>42529</v>
      </c>
      <c r="H4204" s="3" t="s">
        <v>3928</v>
      </c>
      <c r="I4204" s="4"/>
    </row>
    <row r="4205" spans="1:9">
      <c r="A4205" s="6">
        <v>4203</v>
      </c>
      <c r="B4205" s="24" t="s">
        <v>4111</v>
      </c>
      <c r="C4205" s="25" t="str">
        <f>IF(D4205=2,"NO","YES")</f>
        <v>YES</v>
      </c>
      <c r="D4205" s="25">
        <f t="shared" si="77"/>
        <v>0.69</v>
      </c>
      <c r="E4205" s="1">
        <v>1.7042999999999999</v>
      </c>
      <c r="F4205" s="59">
        <v>4692</v>
      </c>
      <c r="G4205" s="617">
        <v>42529</v>
      </c>
      <c r="H4205" s="3" t="s">
        <v>3928</v>
      </c>
      <c r="I4205" s="4"/>
    </row>
    <row r="4206" spans="1:9">
      <c r="A4206" s="6">
        <v>4204</v>
      </c>
      <c r="B4206" s="56" t="s">
        <v>4112</v>
      </c>
      <c r="C4206" s="25" t="str">
        <f>IF(D4206=2,"NO","YES")</f>
        <v>YES</v>
      </c>
      <c r="D4206" s="25">
        <f t="shared" si="77"/>
        <v>0.66</v>
      </c>
      <c r="E4206" s="1">
        <v>1.6302000000000003</v>
      </c>
      <c r="F4206" s="59">
        <v>4488</v>
      </c>
      <c r="G4206" s="617">
        <v>42529</v>
      </c>
      <c r="H4206" s="3" t="s">
        <v>3928</v>
      </c>
      <c r="I4206" s="4"/>
    </row>
    <row r="4207" spans="1:9">
      <c r="A4207" s="6">
        <v>4205</v>
      </c>
      <c r="B4207" s="24" t="s">
        <v>4113</v>
      </c>
      <c r="C4207" s="25" t="str">
        <f>IF(D4207=2,"NO","YES")</f>
        <v>YES</v>
      </c>
      <c r="D4207" s="25">
        <f t="shared" si="77"/>
        <v>0.19</v>
      </c>
      <c r="E4207" s="1">
        <v>0.46930000000000005</v>
      </c>
      <c r="F4207" s="59">
        <v>1292</v>
      </c>
      <c r="G4207" s="617">
        <v>42529</v>
      </c>
      <c r="H4207" s="3" t="s">
        <v>3928</v>
      </c>
      <c r="I4207" s="4"/>
    </row>
    <row r="4208" spans="1:9">
      <c r="A4208" s="6">
        <v>4206</v>
      </c>
      <c r="B4208" s="24" t="s">
        <v>4114</v>
      </c>
      <c r="C4208" s="25" t="str">
        <f>IF(D4208=2,"NO","YES")</f>
        <v>YES</v>
      </c>
      <c r="D4208" s="25">
        <f t="shared" si="77"/>
        <v>1.2</v>
      </c>
      <c r="E4208" s="1">
        <v>2.964</v>
      </c>
      <c r="F4208" s="59">
        <v>8160</v>
      </c>
      <c r="G4208" s="617">
        <v>42529</v>
      </c>
      <c r="H4208" s="3" t="s">
        <v>3928</v>
      </c>
      <c r="I4208" s="4"/>
    </row>
    <row r="4209" spans="1:9">
      <c r="A4209" s="6">
        <v>4207</v>
      </c>
      <c r="B4209" s="24" t="s">
        <v>4115</v>
      </c>
      <c r="C4209" s="25" t="str">
        <f>IF(D4209=2,"NO","YES")</f>
        <v>YES</v>
      </c>
      <c r="D4209" s="25">
        <f t="shared" si="77"/>
        <v>0.75</v>
      </c>
      <c r="E4209" s="1">
        <v>1.8525</v>
      </c>
      <c r="F4209" s="59">
        <v>5100</v>
      </c>
      <c r="G4209" s="617">
        <v>42529</v>
      </c>
      <c r="H4209" s="3" t="s">
        <v>3928</v>
      </c>
      <c r="I4209" s="4"/>
    </row>
    <row r="4210" spans="1:9">
      <c r="A4210" s="6">
        <v>4208</v>
      </c>
      <c r="B4210" s="24" t="s">
        <v>4116</v>
      </c>
      <c r="C4210" s="25" t="str">
        <f>IF(D4210=2,"NO","YES")</f>
        <v>YES</v>
      </c>
      <c r="D4210" s="25">
        <f t="shared" si="77"/>
        <v>1.02</v>
      </c>
      <c r="E4210" s="1">
        <v>2.5194000000000001</v>
      </c>
      <c r="F4210" s="59">
        <v>6936</v>
      </c>
      <c r="G4210" s="617">
        <v>42529</v>
      </c>
      <c r="H4210" s="3" t="s">
        <v>4117</v>
      </c>
      <c r="I4210" s="4"/>
    </row>
    <row r="4211" spans="1:9">
      <c r="A4211" s="6">
        <v>4209</v>
      </c>
      <c r="B4211" s="127" t="s">
        <v>4118</v>
      </c>
      <c r="C4211" s="25" t="str">
        <f>IF(D4211=2,"NO","YES")</f>
        <v>YES</v>
      </c>
      <c r="D4211" s="25">
        <f t="shared" si="77"/>
        <v>0.44</v>
      </c>
      <c r="E4211" s="1">
        <v>1.0868</v>
      </c>
      <c r="F4211" s="59">
        <v>2992</v>
      </c>
      <c r="G4211" s="617">
        <v>42529</v>
      </c>
      <c r="H4211" s="3" t="s">
        <v>4117</v>
      </c>
      <c r="I4211" s="4"/>
    </row>
    <row r="4212" spans="1:9">
      <c r="A4212" s="6">
        <v>4210</v>
      </c>
      <c r="B4212" s="24" t="s">
        <v>4119</v>
      </c>
      <c r="C4212" s="25" t="str">
        <f>IF(D4212=2,"NO","YES")</f>
        <v>YES</v>
      </c>
      <c r="D4212" s="25">
        <f t="shared" si="77"/>
        <v>0.19</v>
      </c>
      <c r="E4212" s="1">
        <v>0.46930000000000005</v>
      </c>
      <c r="F4212" s="59">
        <v>1292</v>
      </c>
      <c r="G4212" s="617">
        <v>42529</v>
      </c>
      <c r="H4212" s="3" t="s">
        <v>4117</v>
      </c>
      <c r="I4212" s="4"/>
    </row>
    <row r="4213" spans="1:9">
      <c r="A4213" s="6">
        <v>4211</v>
      </c>
      <c r="B4213" s="24" t="s">
        <v>4120</v>
      </c>
      <c r="C4213" s="25" t="str">
        <f>IF(D4213=2,"NO","YES")</f>
        <v>YES</v>
      </c>
      <c r="D4213" s="25">
        <f t="shared" si="77"/>
        <v>0.44</v>
      </c>
      <c r="E4213" s="1">
        <v>1.0868</v>
      </c>
      <c r="F4213" s="59">
        <v>2992</v>
      </c>
      <c r="G4213" s="617">
        <v>42529</v>
      </c>
      <c r="H4213" s="3" t="s">
        <v>4117</v>
      </c>
      <c r="I4213" s="4"/>
    </row>
    <row r="4214" spans="1:9">
      <c r="A4214" s="6">
        <v>4212</v>
      </c>
      <c r="B4214" s="127" t="s">
        <v>4121</v>
      </c>
      <c r="C4214" s="25" t="str">
        <f>IF(D4214=2,"NO","YES")</f>
        <v>YES</v>
      </c>
      <c r="D4214" s="25">
        <f t="shared" si="77"/>
        <v>0.14000000000000001</v>
      </c>
      <c r="E4214" s="1">
        <v>0.34580000000000005</v>
      </c>
      <c r="F4214" s="59">
        <v>952</v>
      </c>
      <c r="G4214" s="617">
        <v>42529</v>
      </c>
      <c r="H4214" s="3" t="s">
        <v>4117</v>
      </c>
      <c r="I4214" s="4"/>
    </row>
    <row r="4215" spans="1:9">
      <c r="A4215" s="6">
        <v>4213</v>
      </c>
      <c r="B4215" s="24" t="s">
        <v>4122</v>
      </c>
      <c r="C4215" s="25" t="str">
        <f>IF(D4215=2,"NO","YES")</f>
        <v>YES</v>
      </c>
      <c r="D4215" s="25">
        <f t="shared" si="77"/>
        <v>1.7</v>
      </c>
      <c r="E4215" s="1">
        <v>4.1989999999999998</v>
      </c>
      <c r="F4215" s="59">
        <v>11560</v>
      </c>
      <c r="G4215" s="617">
        <v>42529</v>
      </c>
      <c r="H4215" s="3" t="s">
        <v>4117</v>
      </c>
      <c r="I4215" s="4"/>
    </row>
    <row r="4216" spans="1:9">
      <c r="A4216" s="6">
        <v>4214</v>
      </c>
      <c r="B4216" s="24" t="s">
        <v>4123</v>
      </c>
      <c r="C4216" s="25" t="str">
        <f>IF(D4216=2,"NO","YES")</f>
        <v>YES</v>
      </c>
      <c r="D4216" s="25">
        <f t="shared" si="77"/>
        <v>1.46</v>
      </c>
      <c r="E4216" s="1">
        <v>3.6062000000000003</v>
      </c>
      <c r="F4216" s="59">
        <v>9928</v>
      </c>
      <c r="G4216" s="617">
        <v>42529</v>
      </c>
      <c r="H4216" s="3" t="s">
        <v>4117</v>
      </c>
      <c r="I4216" s="4"/>
    </row>
    <row r="4217" spans="1:9">
      <c r="A4217" s="6">
        <v>4215</v>
      </c>
      <c r="B4217" s="56" t="s">
        <v>4124</v>
      </c>
      <c r="C4217" s="25" t="str">
        <f>IF(D4217=2,"NO","YES")</f>
        <v>YES</v>
      </c>
      <c r="D4217" s="25">
        <f t="shared" si="77"/>
        <v>0.53</v>
      </c>
      <c r="E4217" s="1">
        <v>1.3091000000000002</v>
      </c>
      <c r="F4217" s="59">
        <v>3604</v>
      </c>
      <c r="G4217" s="617">
        <v>42529</v>
      </c>
      <c r="H4217" s="3" t="s">
        <v>4117</v>
      </c>
      <c r="I4217" s="4"/>
    </row>
    <row r="4218" spans="1:9">
      <c r="A4218" s="6">
        <v>4216</v>
      </c>
      <c r="B4218" s="24" t="s">
        <v>4125</v>
      </c>
      <c r="C4218" s="25" t="str">
        <f>IF(D4218=2,"NO","YES")</f>
        <v>YES</v>
      </c>
      <c r="D4218" s="25">
        <f t="shared" si="77"/>
        <v>0.66</v>
      </c>
      <c r="E4218" s="1">
        <v>1.6302000000000003</v>
      </c>
      <c r="F4218" s="59">
        <v>4488</v>
      </c>
      <c r="G4218" s="617">
        <v>42529</v>
      </c>
      <c r="H4218" s="3" t="s">
        <v>4117</v>
      </c>
      <c r="I4218" s="4"/>
    </row>
    <row r="4219" spans="1:9">
      <c r="A4219" s="6">
        <v>4217</v>
      </c>
      <c r="B4219" s="24" t="s">
        <v>4126</v>
      </c>
      <c r="C4219" s="25" t="str">
        <f>IF(D4219=2,"NO","YES")</f>
        <v>YES</v>
      </c>
      <c r="D4219" s="25">
        <f t="shared" si="77"/>
        <v>0.9</v>
      </c>
      <c r="E4219" s="1">
        <v>2.2230000000000003</v>
      </c>
      <c r="F4219" s="59">
        <v>6120</v>
      </c>
      <c r="G4219" s="617">
        <v>42529</v>
      </c>
      <c r="H4219" s="3" t="s">
        <v>4117</v>
      </c>
      <c r="I4219" s="4"/>
    </row>
    <row r="4220" spans="1:9">
      <c r="A4220" s="6">
        <v>4218</v>
      </c>
      <c r="B4220" s="24" t="s">
        <v>4127</v>
      </c>
      <c r="C4220" s="25" t="str">
        <f>IF(D4220=2,"NO","YES")</f>
        <v>YES</v>
      </c>
      <c r="D4220" s="25">
        <f t="shared" si="77"/>
        <v>0.82</v>
      </c>
      <c r="E4220" s="1">
        <v>2.0253999999999999</v>
      </c>
      <c r="F4220" s="59">
        <v>5576</v>
      </c>
      <c r="G4220" s="617">
        <v>42529</v>
      </c>
      <c r="H4220" s="3" t="s">
        <v>4117</v>
      </c>
      <c r="I4220" s="4"/>
    </row>
    <row r="4221" spans="1:9">
      <c r="A4221" s="6">
        <v>4219</v>
      </c>
      <c r="B4221" s="24" t="s">
        <v>4128</v>
      </c>
      <c r="C4221" s="25" t="str">
        <f>IF(D4221=2,"NO","YES")</f>
        <v>YES</v>
      </c>
      <c r="D4221" s="25">
        <f t="shared" si="77"/>
        <v>0.51</v>
      </c>
      <c r="E4221" s="1">
        <v>1.2597</v>
      </c>
      <c r="F4221" s="59">
        <v>3468</v>
      </c>
      <c r="G4221" s="617">
        <v>42529</v>
      </c>
      <c r="H4221" s="3" t="s">
        <v>4117</v>
      </c>
      <c r="I4221" s="4"/>
    </row>
    <row r="4222" spans="1:9">
      <c r="A4222" s="6">
        <v>4220</v>
      </c>
      <c r="B4222" s="127" t="s">
        <v>4129</v>
      </c>
      <c r="C4222" s="25" t="str">
        <f>IF(D4222=2,"NO","YES")</f>
        <v>YES</v>
      </c>
      <c r="D4222" s="25">
        <f t="shared" si="77"/>
        <v>0.8</v>
      </c>
      <c r="E4222" s="1">
        <v>1.9760000000000002</v>
      </c>
      <c r="F4222" s="59">
        <v>5440</v>
      </c>
      <c r="G4222" s="617">
        <v>42529</v>
      </c>
      <c r="H4222" s="3" t="s">
        <v>4117</v>
      </c>
      <c r="I4222" s="4"/>
    </row>
    <row r="4223" spans="1:9">
      <c r="A4223" s="6">
        <v>4221</v>
      </c>
      <c r="B4223" s="127" t="s">
        <v>4130</v>
      </c>
      <c r="C4223" s="25" t="str">
        <f>IF(D4223=2,"NO","YES")</f>
        <v>YES</v>
      </c>
      <c r="D4223" s="25">
        <f t="shared" si="77"/>
        <v>0.11</v>
      </c>
      <c r="E4223" s="1">
        <v>0.2717</v>
      </c>
      <c r="F4223" s="59">
        <v>748</v>
      </c>
      <c r="G4223" s="617">
        <v>42529</v>
      </c>
      <c r="H4223" s="3" t="s">
        <v>4117</v>
      </c>
      <c r="I4223" s="4"/>
    </row>
    <row r="4224" spans="1:9">
      <c r="A4224" s="6">
        <v>4222</v>
      </c>
      <c r="B4224" s="24" t="s">
        <v>4131</v>
      </c>
      <c r="C4224" s="25" t="str">
        <f>IF(D4224=2,"NO","YES")</f>
        <v>YES</v>
      </c>
      <c r="D4224" s="25">
        <f t="shared" si="77"/>
        <v>0.74</v>
      </c>
      <c r="E4224" s="1">
        <v>1.8278000000000001</v>
      </c>
      <c r="F4224" s="59">
        <v>5032</v>
      </c>
      <c r="G4224" s="617">
        <v>42529</v>
      </c>
      <c r="H4224" s="3" t="s">
        <v>4117</v>
      </c>
      <c r="I4224" s="4"/>
    </row>
    <row r="4225" spans="1:9">
      <c r="A4225" s="6">
        <v>4223</v>
      </c>
      <c r="B4225" s="127" t="s">
        <v>4132</v>
      </c>
      <c r="C4225" s="25" t="str">
        <f>IF(D4225=2,"NO","YES")</f>
        <v>YES</v>
      </c>
      <c r="D4225" s="25">
        <f t="shared" si="77"/>
        <v>0.03</v>
      </c>
      <c r="E4225" s="1">
        <v>7.4099999999999999E-2</v>
      </c>
      <c r="F4225" s="59">
        <v>204</v>
      </c>
      <c r="G4225" s="617">
        <v>42529</v>
      </c>
      <c r="H4225" s="3" t="s">
        <v>4117</v>
      </c>
      <c r="I4225" s="4"/>
    </row>
    <row r="4226" spans="1:9">
      <c r="A4226" s="6">
        <v>4224</v>
      </c>
      <c r="B4226" s="56" t="s">
        <v>4133</v>
      </c>
      <c r="C4226" s="25" t="str">
        <f>IF(D4226=2,"NO","YES")</f>
        <v>YES</v>
      </c>
      <c r="D4226" s="25">
        <f t="shared" si="77"/>
        <v>1.29</v>
      </c>
      <c r="E4226" s="1">
        <v>3.1863000000000001</v>
      </c>
      <c r="F4226" s="59">
        <v>8772</v>
      </c>
      <c r="G4226" s="617">
        <v>42529</v>
      </c>
      <c r="H4226" s="3" t="s">
        <v>4117</v>
      </c>
      <c r="I4226" s="4"/>
    </row>
    <row r="4227" spans="1:9">
      <c r="A4227" s="6">
        <v>4225</v>
      </c>
      <c r="B4227" s="56" t="s">
        <v>4134</v>
      </c>
      <c r="C4227" s="25" t="str">
        <f>IF(D4227=2,"NO","YES")</f>
        <v>YES</v>
      </c>
      <c r="D4227" s="25">
        <f t="shared" si="77"/>
        <v>0.91</v>
      </c>
      <c r="E4227" s="1">
        <v>2.2477000000000005</v>
      </c>
      <c r="F4227" s="59">
        <v>6188</v>
      </c>
      <c r="G4227" s="617">
        <v>42529</v>
      </c>
      <c r="H4227" s="3" t="s">
        <v>4117</v>
      </c>
      <c r="I4227" s="4"/>
    </row>
    <row r="4228" spans="1:9">
      <c r="A4228" s="6">
        <v>4226</v>
      </c>
      <c r="B4228" s="24" t="s">
        <v>4135</v>
      </c>
      <c r="C4228" s="25" t="str">
        <f>IF(D4228=2,"NO","YES")</f>
        <v>YES</v>
      </c>
      <c r="D4228" s="25">
        <f t="shared" si="77"/>
        <v>1.01</v>
      </c>
      <c r="E4228" s="1">
        <v>2.4947000000000004</v>
      </c>
      <c r="F4228" s="59">
        <v>6868</v>
      </c>
      <c r="G4228" s="617">
        <v>42529</v>
      </c>
      <c r="H4228" s="3" t="s">
        <v>4117</v>
      </c>
      <c r="I4228" s="4"/>
    </row>
    <row r="4229" spans="1:9">
      <c r="A4229" s="6">
        <v>4227</v>
      </c>
      <c r="B4229" s="56" t="s">
        <v>4136</v>
      </c>
      <c r="C4229" s="25" t="str">
        <f>IF(D4229=2,"NO","YES")</f>
        <v>YES</v>
      </c>
      <c r="D4229" s="25">
        <f t="shared" ref="D4229:D4292" si="78">F4229/6800</f>
        <v>0.14000000000000001</v>
      </c>
      <c r="E4229" s="1">
        <v>0.34580000000000005</v>
      </c>
      <c r="F4229" s="59">
        <v>952</v>
      </c>
      <c r="G4229" s="617">
        <v>42529</v>
      </c>
      <c r="H4229" s="3" t="s">
        <v>4117</v>
      </c>
      <c r="I4229" s="4"/>
    </row>
    <row r="4230" spans="1:9">
      <c r="A4230" s="6">
        <v>4228</v>
      </c>
      <c r="B4230" s="24" t="s">
        <v>4137</v>
      </c>
      <c r="C4230" s="25" t="str">
        <f>IF(D4230=2,"NO","YES")</f>
        <v>YES</v>
      </c>
      <c r="D4230" s="25">
        <f t="shared" si="78"/>
        <v>0.24</v>
      </c>
      <c r="E4230" s="1">
        <v>0.59279999999999999</v>
      </c>
      <c r="F4230" s="59">
        <v>1632</v>
      </c>
      <c r="G4230" s="617">
        <v>42529</v>
      </c>
      <c r="H4230" s="3" t="s">
        <v>4117</v>
      </c>
      <c r="I4230" s="4"/>
    </row>
    <row r="4231" spans="1:9">
      <c r="A4231" s="6">
        <v>4229</v>
      </c>
      <c r="B4231" s="24" t="s">
        <v>4138</v>
      </c>
      <c r="C4231" s="25" t="str">
        <f>IF(D4231=2,"NO","YES")</f>
        <v>YES</v>
      </c>
      <c r="D4231" s="25">
        <f t="shared" si="78"/>
        <v>0.34</v>
      </c>
      <c r="E4231" s="1">
        <v>0.8398000000000001</v>
      </c>
      <c r="F4231" s="59">
        <v>2312</v>
      </c>
      <c r="G4231" s="617">
        <v>42529</v>
      </c>
      <c r="H4231" s="3" t="s">
        <v>4117</v>
      </c>
      <c r="I4231" s="4"/>
    </row>
    <row r="4232" spans="1:9">
      <c r="A4232" s="6">
        <v>4230</v>
      </c>
      <c r="B4232" s="24" t="s">
        <v>4139</v>
      </c>
      <c r="C4232" s="25" t="str">
        <f>IF(D4232=2,"NO","YES")</f>
        <v>YES</v>
      </c>
      <c r="D4232" s="25">
        <f t="shared" si="78"/>
        <v>0.95</v>
      </c>
      <c r="E4232" s="1">
        <v>2.3465000000000003</v>
      </c>
      <c r="F4232" s="59">
        <v>6460</v>
      </c>
      <c r="G4232" s="617">
        <v>42529</v>
      </c>
      <c r="H4232" s="3" t="s">
        <v>4117</v>
      </c>
      <c r="I4232" s="4"/>
    </row>
    <row r="4233" spans="1:9">
      <c r="A4233" s="6">
        <v>4231</v>
      </c>
      <c r="B4233" s="24" t="s">
        <v>4140</v>
      </c>
      <c r="C4233" s="25" t="str">
        <f>IF(D4233=2,"NO","YES")</f>
        <v>YES</v>
      </c>
      <c r="D4233" s="25">
        <f t="shared" si="78"/>
        <v>1.0900000000000001</v>
      </c>
      <c r="E4233" s="1">
        <v>2.6923000000000004</v>
      </c>
      <c r="F4233" s="59">
        <v>7412</v>
      </c>
      <c r="G4233" s="617">
        <v>42529</v>
      </c>
      <c r="H4233" s="3" t="s">
        <v>4117</v>
      </c>
      <c r="I4233" s="4"/>
    </row>
    <row r="4234" spans="1:9" ht="30">
      <c r="A4234" s="6">
        <v>4232</v>
      </c>
      <c r="B4234" s="24" t="s">
        <v>4141</v>
      </c>
      <c r="C4234" s="25" t="str">
        <f>IF(D4234=2,"NO","YES")</f>
        <v>YES</v>
      </c>
      <c r="D4234" s="25">
        <f t="shared" si="78"/>
        <v>0.4</v>
      </c>
      <c r="E4234" s="1">
        <v>0.9880000000000001</v>
      </c>
      <c r="F4234" s="59">
        <v>2720</v>
      </c>
      <c r="G4234" s="617">
        <v>42529</v>
      </c>
      <c r="H4234" s="3" t="s">
        <v>4117</v>
      </c>
      <c r="I4234" s="4"/>
    </row>
    <row r="4235" spans="1:9">
      <c r="A4235" s="6">
        <v>4233</v>
      </c>
      <c r="B4235" s="24" t="s">
        <v>4142</v>
      </c>
      <c r="C4235" s="25" t="str">
        <f>IF(D4235=2,"NO","YES")</f>
        <v>YES</v>
      </c>
      <c r="D4235" s="25">
        <f t="shared" si="78"/>
        <v>0.42</v>
      </c>
      <c r="E4235" s="1">
        <v>1.0374000000000001</v>
      </c>
      <c r="F4235" s="59">
        <v>2856</v>
      </c>
      <c r="G4235" s="617">
        <v>42529</v>
      </c>
      <c r="H4235" s="3" t="s">
        <v>4117</v>
      </c>
      <c r="I4235" s="4"/>
    </row>
    <row r="4236" spans="1:9">
      <c r="A4236" s="6">
        <v>4234</v>
      </c>
      <c r="B4236" s="24" t="s">
        <v>4143</v>
      </c>
      <c r="C4236" s="25" t="str">
        <f>IF(D4236=2,"NO","YES")</f>
        <v>YES</v>
      </c>
      <c r="D4236" s="25">
        <f t="shared" si="78"/>
        <v>0.78</v>
      </c>
      <c r="E4236" s="1">
        <v>1.9266000000000003</v>
      </c>
      <c r="F4236" s="59">
        <v>5304</v>
      </c>
      <c r="G4236" s="617">
        <v>42529</v>
      </c>
      <c r="H4236" s="3" t="s">
        <v>4117</v>
      </c>
      <c r="I4236" s="4"/>
    </row>
    <row r="4237" spans="1:9">
      <c r="A4237" s="6">
        <v>4235</v>
      </c>
      <c r="B4237" s="24" t="s">
        <v>4144</v>
      </c>
      <c r="C4237" s="25" t="str">
        <f>IF(D4237=2,"NO","YES")</f>
        <v>YES</v>
      </c>
      <c r="D4237" s="25">
        <f t="shared" si="78"/>
        <v>0.37</v>
      </c>
      <c r="E4237" s="1">
        <v>0.91390000000000005</v>
      </c>
      <c r="F4237" s="59">
        <v>2516</v>
      </c>
      <c r="G4237" s="617">
        <v>42529</v>
      </c>
      <c r="H4237" s="3" t="s">
        <v>4117</v>
      </c>
      <c r="I4237" s="4"/>
    </row>
    <row r="4238" spans="1:9" ht="30">
      <c r="A4238" s="6">
        <v>4236</v>
      </c>
      <c r="B4238" s="56" t="s">
        <v>4145</v>
      </c>
      <c r="C4238" s="25" t="str">
        <f>IF(D4238=2,"NO","YES")</f>
        <v>YES</v>
      </c>
      <c r="D4238" s="25">
        <f t="shared" si="78"/>
        <v>0.18</v>
      </c>
      <c r="E4238" s="1">
        <v>0.4446</v>
      </c>
      <c r="F4238" s="59">
        <v>1224</v>
      </c>
      <c r="G4238" s="617">
        <v>42529</v>
      </c>
      <c r="H4238" s="3" t="s">
        <v>4117</v>
      </c>
      <c r="I4238" s="4"/>
    </row>
    <row r="4239" spans="1:9">
      <c r="A4239" s="6">
        <v>4237</v>
      </c>
      <c r="B4239" s="24" t="s">
        <v>4146</v>
      </c>
      <c r="C4239" s="25" t="str">
        <f>IF(D4239=2,"NO","YES")</f>
        <v>YES</v>
      </c>
      <c r="D4239" s="25">
        <f t="shared" si="78"/>
        <v>1.82</v>
      </c>
      <c r="E4239" s="1">
        <v>4.495400000000001</v>
      </c>
      <c r="F4239" s="59">
        <v>12376</v>
      </c>
      <c r="G4239" s="617">
        <v>42529</v>
      </c>
      <c r="H4239" s="3" t="s">
        <v>4117</v>
      </c>
      <c r="I4239" s="4"/>
    </row>
    <row r="4240" spans="1:9" ht="30">
      <c r="A4240" s="6">
        <v>4238</v>
      </c>
      <c r="B4240" s="56" t="s">
        <v>4147</v>
      </c>
      <c r="C4240" s="25" t="str">
        <f>IF(D4240=2,"NO","YES")</f>
        <v>YES</v>
      </c>
      <c r="D4240" s="25">
        <f t="shared" si="78"/>
        <v>0.55000000000000004</v>
      </c>
      <c r="E4240" s="1">
        <v>1.3585000000000003</v>
      </c>
      <c r="F4240" s="59">
        <v>3740</v>
      </c>
      <c r="G4240" s="617">
        <v>42529</v>
      </c>
      <c r="H4240" s="3" t="s">
        <v>4117</v>
      </c>
      <c r="I4240" s="4"/>
    </row>
    <row r="4241" spans="1:9">
      <c r="A4241" s="6">
        <v>4239</v>
      </c>
      <c r="B4241" s="24" t="s">
        <v>4148</v>
      </c>
      <c r="C4241" s="25" t="str">
        <f>IF(D4241=2,"NO","YES")</f>
        <v>YES</v>
      </c>
      <c r="D4241" s="25">
        <f t="shared" si="78"/>
        <v>1.19</v>
      </c>
      <c r="E4241" s="1">
        <v>2.9393000000000002</v>
      </c>
      <c r="F4241" s="59">
        <v>8092</v>
      </c>
      <c r="G4241" s="617">
        <v>42529</v>
      </c>
      <c r="H4241" s="3" t="s">
        <v>4117</v>
      </c>
      <c r="I4241" s="4"/>
    </row>
    <row r="4242" spans="1:9">
      <c r="A4242" s="6">
        <v>4240</v>
      </c>
      <c r="B4242" s="24" t="s">
        <v>4149</v>
      </c>
      <c r="C4242" s="25" t="str">
        <f>IF(D4242=2,"NO","YES")</f>
        <v>YES</v>
      </c>
      <c r="D4242" s="25">
        <f t="shared" si="78"/>
        <v>0.28000000000000003</v>
      </c>
      <c r="E4242" s="1">
        <v>0.6916000000000001</v>
      </c>
      <c r="F4242" s="59">
        <v>1904</v>
      </c>
      <c r="G4242" s="617">
        <v>42529</v>
      </c>
      <c r="H4242" s="3" t="s">
        <v>4117</v>
      </c>
      <c r="I4242" s="4"/>
    </row>
    <row r="4243" spans="1:9" ht="30">
      <c r="A4243" s="6">
        <v>4241</v>
      </c>
      <c r="B4243" s="24" t="s">
        <v>4150</v>
      </c>
      <c r="C4243" s="25" t="str">
        <f>IF(D4243=2,"NO","YES")</f>
        <v>YES</v>
      </c>
      <c r="D4243" s="25">
        <f t="shared" si="78"/>
        <v>0.42</v>
      </c>
      <c r="E4243" s="1">
        <v>1.0374000000000001</v>
      </c>
      <c r="F4243" s="59">
        <v>2856</v>
      </c>
      <c r="G4243" s="617">
        <v>42529</v>
      </c>
      <c r="H4243" s="3" t="s">
        <v>4117</v>
      </c>
      <c r="I4243" s="4"/>
    </row>
    <row r="4244" spans="1:9">
      <c r="A4244" s="6">
        <v>4242</v>
      </c>
      <c r="B4244" s="24" t="s">
        <v>4151</v>
      </c>
      <c r="C4244" s="25" t="str">
        <f>IF(D4244=2,"NO","YES")</f>
        <v>YES</v>
      </c>
      <c r="D4244" s="25">
        <f t="shared" si="78"/>
        <v>1.1100000000000001</v>
      </c>
      <c r="E4244" s="1">
        <v>2.7417000000000002</v>
      </c>
      <c r="F4244" s="59">
        <v>7548</v>
      </c>
      <c r="G4244" s="617">
        <v>42529</v>
      </c>
      <c r="H4244" s="3" t="s">
        <v>4117</v>
      </c>
      <c r="I4244" s="4"/>
    </row>
    <row r="4245" spans="1:9" ht="30">
      <c r="A4245" s="6">
        <v>4243</v>
      </c>
      <c r="B4245" s="24" t="s">
        <v>4152</v>
      </c>
      <c r="C4245" s="25" t="str">
        <f>IF(D4245=2,"NO","YES")</f>
        <v>YES</v>
      </c>
      <c r="D4245" s="25">
        <f t="shared" si="78"/>
        <v>0.85</v>
      </c>
      <c r="E4245" s="1">
        <v>2.0994999999999999</v>
      </c>
      <c r="F4245" s="59">
        <v>5780</v>
      </c>
      <c r="G4245" s="617">
        <v>42529</v>
      </c>
      <c r="H4245" s="3" t="s">
        <v>4117</v>
      </c>
      <c r="I4245" s="4"/>
    </row>
    <row r="4246" spans="1:9">
      <c r="A4246" s="6">
        <v>4244</v>
      </c>
      <c r="B4246" s="24" t="s">
        <v>4153</v>
      </c>
      <c r="C4246" s="25" t="str">
        <f>IF(D4246=2,"NO","YES")</f>
        <v>YES</v>
      </c>
      <c r="D4246" s="25">
        <f t="shared" si="78"/>
        <v>1.7</v>
      </c>
      <c r="E4246" s="1">
        <v>4.1989999999999998</v>
      </c>
      <c r="F4246" s="59">
        <v>11560</v>
      </c>
      <c r="G4246" s="617">
        <v>42529</v>
      </c>
      <c r="H4246" s="3" t="s">
        <v>4117</v>
      </c>
      <c r="I4246" s="4"/>
    </row>
    <row r="4247" spans="1:9">
      <c r="A4247" s="6">
        <v>4245</v>
      </c>
      <c r="B4247" s="24" t="s">
        <v>4154</v>
      </c>
      <c r="C4247" s="25" t="str">
        <f>IF(D4247=2,"NO","YES")</f>
        <v>YES</v>
      </c>
      <c r="D4247" s="25">
        <f t="shared" si="78"/>
        <v>1.66</v>
      </c>
      <c r="E4247" s="1">
        <v>4.1002000000000001</v>
      </c>
      <c r="F4247" s="59">
        <v>11288</v>
      </c>
      <c r="G4247" s="617">
        <v>42529</v>
      </c>
      <c r="H4247" s="3" t="s">
        <v>4117</v>
      </c>
      <c r="I4247" s="4"/>
    </row>
    <row r="4248" spans="1:9">
      <c r="A4248" s="6">
        <v>4246</v>
      </c>
      <c r="B4248" s="24" t="s">
        <v>4155</v>
      </c>
      <c r="C4248" s="25" t="str">
        <f>IF(D4248=2,"NO","YES")</f>
        <v>YES</v>
      </c>
      <c r="D4248" s="25">
        <f t="shared" si="78"/>
        <v>1.01</v>
      </c>
      <c r="E4248" s="1">
        <v>2.4947000000000004</v>
      </c>
      <c r="F4248" s="59">
        <v>6868</v>
      </c>
      <c r="G4248" s="617">
        <v>42529</v>
      </c>
      <c r="H4248" s="3" t="s">
        <v>4117</v>
      </c>
      <c r="I4248" s="4"/>
    </row>
    <row r="4249" spans="1:9">
      <c r="A4249" s="6">
        <v>4247</v>
      </c>
      <c r="B4249" s="24" t="s">
        <v>4156</v>
      </c>
      <c r="C4249" s="25" t="str">
        <f>IF(D4249=2,"NO","YES")</f>
        <v>YES</v>
      </c>
      <c r="D4249" s="25">
        <f t="shared" si="78"/>
        <v>0.82</v>
      </c>
      <c r="E4249" s="1">
        <v>2.0253999999999999</v>
      </c>
      <c r="F4249" s="59">
        <v>5576</v>
      </c>
      <c r="G4249" s="617">
        <v>42529</v>
      </c>
      <c r="H4249" s="3" t="s">
        <v>4117</v>
      </c>
      <c r="I4249" s="4"/>
    </row>
    <row r="4250" spans="1:9">
      <c r="A4250" s="6">
        <v>4248</v>
      </c>
      <c r="B4250" s="24" t="s">
        <v>4157</v>
      </c>
      <c r="C4250" s="25" t="str">
        <f>IF(D4250=2,"NO","YES")</f>
        <v>YES</v>
      </c>
      <c r="D4250" s="25">
        <f t="shared" si="78"/>
        <v>1.17</v>
      </c>
      <c r="E4250" s="1">
        <v>2.8898999999999999</v>
      </c>
      <c r="F4250" s="59">
        <v>7956</v>
      </c>
      <c r="G4250" s="617">
        <v>42529</v>
      </c>
      <c r="H4250" s="3" t="s">
        <v>4117</v>
      </c>
      <c r="I4250" s="4"/>
    </row>
    <row r="4251" spans="1:9">
      <c r="A4251" s="6">
        <v>4249</v>
      </c>
      <c r="B4251" s="56" t="s">
        <v>4158</v>
      </c>
      <c r="C4251" s="25" t="str">
        <f>IF(D4251=2,"NO","YES")</f>
        <v>YES</v>
      </c>
      <c r="D4251" s="25">
        <f t="shared" si="78"/>
        <v>0.77</v>
      </c>
      <c r="E4251" s="1">
        <v>1.9019000000000001</v>
      </c>
      <c r="F4251" s="59">
        <v>5236</v>
      </c>
      <c r="G4251" s="617">
        <v>42529</v>
      </c>
      <c r="H4251" s="3" t="s">
        <v>4117</v>
      </c>
      <c r="I4251" s="4"/>
    </row>
    <row r="4252" spans="1:9">
      <c r="A4252" s="6">
        <v>4250</v>
      </c>
      <c r="B4252" s="24" t="s">
        <v>4159</v>
      </c>
      <c r="C4252" s="25" t="str">
        <f>IF(D4252=2,"NO","YES")</f>
        <v>YES</v>
      </c>
      <c r="D4252" s="25">
        <f t="shared" si="78"/>
        <v>0.99</v>
      </c>
      <c r="E4252" s="1">
        <v>2.4453</v>
      </c>
      <c r="F4252" s="59">
        <v>6732</v>
      </c>
      <c r="G4252" s="617">
        <v>42529</v>
      </c>
      <c r="H4252" s="3" t="s">
        <v>4117</v>
      </c>
      <c r="I4252" s="4"/>
    </row>
    <row r="4253" spans="1:9">
      <c r="A4253" s="6">
        <v>4251</v>
      </c>
      <c r="B4253" s="127" t="s">
        <v>4160</v>
      </c>
      <c r="C4253" s="25" t="str">
        <f>IF(D4253=2,"NO","YES")</f>
        <v>YES</v>
      </c>
      <c r="D4253" s="25">
        <f t="shared" si="78"/>
        <v>0.63</v>
      </c>
      <c r="E4253" s="1">
        <v>1.5561</v>
      </c>
      <c r="F4253" s="59">
        <v>4284</v>
      </c>
      <c r="G4253" s="617">
        <v>42529</v>
      </c>
      <c r="H4253" s="3" t="s">
        <v>4117</v>
      </c>
      <c r="I4253" s="4"/>
    </row>
    <row r="4254" spans="1:9">
      <c r="A4254" s="6">
        <v>4252</v>
      </c>
      <c r="B4254" s="24" t="s">
        <v>4161</v>
      </c>
      <c r="C4254" s="25" t="str">
        <f>IF(D4254=2,"NO","YES")</f>
        <v>YES</v>
      </c>
      <c r="D4254" s="25">
        <f t="shared" si="78"/>
        <v>1.01</v>
      </c>
      <c r="E4254" s="1">
        <v>2.4947000000000004</v>
      </c>
      <c r="F4254" s="59">
        <v>6868</v>
      </c>
      <c r="G4254" s="617">
        <v>42529</v>
      </c>
      <c r="H4254" s="3" t="s">
        <v>4117</v>
      </c>
      <c r="I4254" s="4"/>
    </row>
    <row r="4255" spans="1:9">
      <c r="A4255" s="6">
        <v>4253</v>
      </c>
      <c r="B4255" s="127" t="s">
        <v>4162</v>
      </c>
      <c r="C4255" s="25" t="str">
        <f>IF(D4255=2,"NO","YES")</f>
        <v>YES</v>
      </c>
      <c r="D4255" s="25">
        <f t="shared" si="78"/>
        <v>0.21</v>
      </c>
      <c r="E4255" s="1">
        <v>0.51870000000000005</v>
      </c>
      <c r="F4255" s="59">
        <v>1428</v>
      </c>
      <c r="G4255" s="617">
        <v>42529</v>
      </c>
      <c r="H4255" s="3" t="s">
        <v>4117</v>
      </c>
      <c r="I4255" s="4"/>
    </row>
    <row r="4256" spans="1:9">
      <c r="A4256" s="6">
        <v>4254</v>
      </c>
      <c r="B4256" s="56" t="s">
        <v>4163</v>
      </c>
      <c r="C4256" s="25" t="str">
        <f>IF(D4256=2,"NO","YES")</f>
        <v>YES</v>
      </c>
      <c r="D4256" s="25">
        <f t="shared" si="78"/>
        <v>0.7</v>
      </c>
      <c r="E4256" s="1">
        <v>1.7290000000000001</v>
      </c>
      <c r="F4256" s="59">
        <v>4760</v>
      </c>
      <c r="G4256" s="617">
        <v>42529</v>
      </c>
      <c r="H4256" s="3" t="s">
        <v>4117</v>
      </c>
      <c r="I4256" s="4"/>
    </row>
    <row r="4257" spans="1:9">
      <c r="A4257" s="6">
        <v>4255</v>
      </c>
      <c r="B4257" s="127" t="s">
        <v>4164</v>
      </c>
      <c r="C4257" s="25" t="str">
        <f>IF(D4257=2,"NO","YES")</f>
        <v>YES</v>
      </c>
      <c r="D4257" s="25">
        <f t="shared" si="78"/>
        <v>0.96</v>
      </c>
      <c r="E4257" s="1">
        <v>2.3712</v>
      </c>
      <c r="F4257" s="59">
        <v>6528</v>
      </c>
      <c r="G4257" s="617">
        <v>42529</v>
      </c>
      <c r="H4257" s="3" t="s">
        <v>4117</v>
      </c>
      <c r="I4257" s="4"/>
    </row>
    <row r="4258" spans="1:9">
      <c r="A4258" s="6">
        <v>4256</v>
      </c>
      <c r="B4258" s="24" t="s">
        <v>4165</v>
      </c>
      <c r="C4258" s="25" t="str">
        <f>IF(D4258=2,"NO","YES")</f>
        <v>YES</v>
      </c>
      <c r="D4258" s="25">
        <f t="shared" si="78"/>
        <v>1.17</v>
      </c>
      <c r="E4258" s="1">
        <v>2.8898999999999999</v>
      </c>
      <c r="F4258" s="59">
        <v>7956</v>
      </c>
      <c r="G4258" s="617">
        <v>42529</v>
      </c>
      <c r="H4258" s="3" t="s">
        <v>4117</v>
      </c>
      <c r="I4258" s="4"/>
    </row>
    <row r="4259" spans="1:9">
      <c r="A4259" s="6">
        <v>4257</v>
      </c>
      <c r="B4259" s="24" t="s">
        <v>4166</v>
      </c>
      <c r="C4259" s="25" t="str">
        <f>IF(D4259=2,"NO","YES")</f>
        <v>YES</v>
      </c>
      <c r="D4259" s="25">
        <f t="shared" si="78"/>
        <v>0.59</v>
      </c>
      <c r="E4259" s="1">
        <v>1.4573</v>
      </c>
      <c r="F4259" s="59">
        <v>4012</v>
      </c>
      <c r="G4259" s="617">
        <v>42529</v>
      </c>
      <c r="H4259" s="3" t="s">
        <v>4117</v>
      </c>
      <c r="I4259" s="4"/>
    </row>
    <row r="4260" spans="1:9">
      <c r="A4260" s="6">
        <v>4258</v>
      </c>
      <c r="B4260" s="24" t="s">
        <v>4167</v>
      </c>
      <c r="C4260" s="25" t="str">
        <f>IF(D4260=2,"NO","YES")</f>
        <v>YES</v>
      </c>
      <c r="D4260" s="25">
        <f t="shared" si="78"/>
        <v>1.1299999999999999</v>
      </c>
      <c r="E4260" s="1">
        <v>2.7911000000000001</v>
      </c>
      <c r="F4260" s="59">
        <v>7684</v>
      </c>
      <c r="G4260" s="617">
        <v>42529</v>
      </c>
      <c r="H4260" s="3" t="s">
        <v>4117</v>
      </c>
      <c r="I4260" s="4"/>
    </row>
    <row r="4261" spans="1:9">
      <c r="A4261" s="6">
        <v>4259</v>
      </c>
      <c r="B4261" s="127" t="s">
        <v>4168</v>
      </c>
      <c r="C4261" s="25" t="str">
        <f>IF(D4261=2,"NO","YES")</f>
        <v>YES</v>
      </c>
      <c r="D4261" s="25">
        <f t="shared" si="78"/>
        <v>0.23</v>
      </c>
      <c r="E4261" s="1">
        <v>0.56810000000000005</v>
      </c>
      <c r="F4261" s="59">
        <v>1564</v>
      </c>
      <c r="G4261" s="617">
        <v>42529</v>
      </c>
      <c r="H4261" s="3" t="s">
        <v>4117</v>
      </c>
      <c r="I4261" s="4"/>
    </row>
    <row r="4262" spans="1:9">
      <c r="A4262" s="6">
        <v>4260</v>
      </c>
      <c r="B4262" s="24" t="s">
        <v>4169</v>
      </c>
      <c r="C4262" s="25" t="str">
        <f>IF(D4262=2,"NO","YES")</f>
        <v>YES</v>
      </c>
      <c r="D4262" s="25">
        <f t="shared" si="78"/>
        <v>1.1100000000000001</v>
      </c>
      <c r="E4262" s="1">
        <v>2.7417000000000002</v>
      </c>
      <c r="F4262" s="59">
        <v>7548</v>
      </c>
      <c r="G4262" s="617">
        <v>42529</v>
      </c>
      <c r="H4262" s="3" t="s">
        <v>4117</v>
      </c>
      <c r="I4262" s="4"/>
    </row>
    <row r="4263" spans="1:9">
      <c r="A4263" s="6">
        <v>4261</v>
      </c>
      <c r="B4263" s="24" t="s">
        <v>4170</v>
      </c>
      <c r="C4263" s="25" t="str">
        <f>IF(D4263=2,"NO","YES")</f>
        <v>YES</v>
      </c>
      <c r="D4263" s="25">
        <f t="shared" si="78"/>
        <v>1.29</v>
      </c>
      <c r="E4263" s="1">
        <v>3.1863000000000001</v>
      </c>
      <c r="F4263" s="59">
        <v>8772</v>
      </c>
      <c r="G4263" s="617">
        <v>42529</v>
      </c>
      <c r="H4263" s="3" t="s">
        <v>4117</v>
      </c>
      <c r="I4263" s="4"/>
    </row>
    <row r="4264" spans="1:9">
      <c r="A4264" s="6">
        <v>4262</v>
      </c>
      <c r="B4264" s="24" t="s">
        <v>4171</v>
      </c>
      <c r="C4264" s="25" t="str">
        <f>IF(D4264=2,"NO","YES")</f>
        <v>YES</v>
      </c>
      <c r="D4264" s="25">
        <f t="shared" si="78"/>
        <v>0.56999999999999995</v>
      </c>
      <c r="E4264" s="1">
        <v>1.4078999999999999</v>
      </c>
      <c r="F4264" s="59">
        <v>3876</v>
      </c>
      <c r="G4264" s="617">
        <v>42529</v>
      </c>
      <c r="H4264" s="3" t="s">
        <v>4117</v>
      </c>
      <c r="I4264" s="4"/>
    </row>
    <row r="4265" spans="1:9">
      <c r="A4265" s="6">
        <v>4263</v>
      </c>
      <c r="B4265" s="127" t="s">
        <v>4172</v>
      </c>
      <c r="C4265" s="25" t="str">
        <f>IF(D4265=2,"NO","YES")</f>
        <v>YES</v>
      </c>
      <c r="D4265" s="25">
        <f t="shared" si="78"/>
        <v>0.44</v>
      </c>
      <c r="E4265" s="1">
        <v>1.0868</v>
      </c>
      <c r="F4265" s="59">
        <v>2992</v>
      </c>
      <c r="G4265" s="617">
        <v>42529</v>
      </c>
      <c r="H4265" s="3" t="s">
        <v>4117</v>
      </c>
      <c r="I4265" s="4"/>
    </row>
    <row r="4266" spans="1:9">
      <c r="A4266" s="6">
        <v>4264</v>
      </c>
      <c r="B4266" s="127" t="s">
        <v>4173</v>
      </c>
      <c r="C4266" s="25" t="str">
        <f>IF(D4266=2,"NO","YES")</f>
        <v>YES</v>
      </c>
      <c r="D4266" s="25">
        <f t="shared" si="78"/>
        <v>1.06</v>
      </c>
      <c r="E4266" s="1">
        <v>2.6182000000000003</v>
      </c>
      <c r="F4266" s="59">
        <v>7208</v>
      </c>
      <c r="G4266" s="617">
        <v>42529</v>
      </c>
      <c r="H4266" s="3" t="s">
        <v>4117</v>
      </c>
      <c r="I4266" s="4"/>
    </row>
    <row r="4267" spans="1:9">
      <c r="A4267" s="6">
        <v>4265</v>
      </c>
      <c r="B4267" s="127" t="s">
        <v>4174</v>
      </c>
      <c r="C4267" s="25" t="str">
        <f>IF(D4267=2,"NO","YES")</f>
        <v>YES</v>
      </c>
      <c r="D4267" s="25">
        <f t="shared" si="78"/>
        <v>0.17</v>
      </c>
      <c r="E4267" s="1">
        <v>0.41990000000000005</v>
      </c>
      <c r="F4267" s="59">
        <v>1156</v>
      </c>
      <c r="G4267" s="617">
        <v>42529</v>
      </c>
      <c r="H4267" s="3" t="s">
        <v>4117</v>
      </c>
      <c r="I4267" s="4"/>
    </row>
    <row r="4268" spans="1:9">
      <c r="A4268" s="6">
        <v>4266</v>
      </c>
      <c r="B4268" s="24" t="s">
        <v>4175</v>
      </c>
      <c r="C4268" s="25" t="str">
        <f>IF(D4268=2,"NO","YES")</f>
        <v>YES</v>
      </c>
      <c r="D4268" s="25">
        <f t="shared" si="78"/>
        <v>1.01</v>
      </c>
      <c r="E4268" s="1">
        <v>2.4947000000000004</v>
      </c>
      <c r="F4268" s="59">
        <v>6868</v>
      </c>
      <c r="G4268" s="617">
        <v>42529</v>
      </c>
      <c r="H4268" s="3" t="s">
        <v>4117</v>
      </c>
      <c r="I4268" s="4"/>
    </row>
    <row r="4269" spans="1:9">
      <c r="A4269" s="6">
        <v>4267</v>
      </c>
      <c r="B4269" s="56" t="s">
        <v>4176</v>
      </c>
      <c r="C4269" s="25" t="str">
        <f>IF(D4269=2,"NO","YES")</f>
        <v>YES</v>
      </c>
      <c r="D4269" s="25">
        <f t="shared" si="78"/>
        <v>0.18</v>
      </c>
      <c r="E4269" s="1">
        <v>0.4446</v>
      </c>
      <c r="F4269" s="59">
        <v>1224</v>
      </c>
      <c r="G4269" s="617">
        <v>42529</v>
      </c>
      <c r="H4269" s="3" t="s">
        <v>4117</v>
      </c>
      <c r="I4269" s="4"/>
    </row>
    <row r="4270" spans="1:9">
      <c r="A4270" s="6">
        <v>4268</v>
      </c>
      <c r="B4270" s="24" t="s">
        <v>4177</v>
      </c>
      <c r="C4270" s="25" t="str">
        <f>IF(D4270=2,"NO","YES")</f>
        <v>YES</v>
      </c>
      <c r="D4270" s="25">
        <f t="shared" si="78"/>
        <v>1.03</v>
      </c>
      <c r="E4270" s="1">
        <v>2.5441000000000003</v>
      </c>
      <c r="F4270" s="59">
        <v>7004</v>
      </c>
      <c r="G4270" s="617">
        <v>42529</v>
      </c>
      <c r="H4270" s="3" t="s">
        <v>4117</v>
      </c>
      <c r="I4270" s="4"/>
    </row>
    <row r="4271" spans="1:9">
      <c r="A4271" s="6">
        <v>4269</v>
      </c>
      <c r="B4271" s="127" t="s">
        <v>4178</v>
      </c>
      <c r="C4271" s="25" t="str">
        <f>IF(D4271=2,"NO","YES")</f>
        <v>YES</v>
      </c>
      <c r="D4271" s="25">
        <f t="shared" si="78"/>
        <v>0.53</v>
      </c>
      <c r="E4271" s="1">
        <v>1.3091000000000002</v>
      </c>
      <c r="F4271" s="59">
        <v>3604</v>
      </c>
      <c r="G4271" s="617">
        <v>42529</v>
      </c>
      <c r="H4271" s="3" t="s">
        <v>4117</v>
      </c>
      <c r="I4271" s="4"/>
    </row>
    <row r="4272" spans="1:9">
      <c r="A4272" s="6">
        <v>4270</v>
      </c>
      <c r="B4272" s="24" t="s">
        <v>4179</v>
      </c>
      <c r="C4272" s="25" t="str">
        <f>IF(D4272=2,"NO","YES")</f>
        <v>YES</v>
      </c>
      <c r="D4272" s="25">
        <f t="shared" si="78"/>
        <v>0.21</v>
      </c>
      <c r="E4272" s="1">
        <v>0.51870000000000005</v>
      </c>
      <c r="F4272" s="59">
        <v>1428</v>
      </c>
      <c r="G4272" s="617">
        <v>42529</v>
      </c>
      <c r="H4272" s="3" t="s">
        <v>4117</v>
      </c>
      <c r="I4272" s="4"/>
    </row>
    <row r="4273" spans="1:9">
      <c r="A4273" s="6">
        <v>4271</v>
      </c>
      <c r="B4273" s="24" t="s">
        <v>4180</v>
      </c>
      <c r="C4273" s="25" t="str">
        <f>IF(D4273=2,"NO","YES")</f>
        <v>YES</v>
      </c>
      <c r="D4273" s="25">
        <f t="shared" si="78"/>
        <v>1.5</v>
      </c>
      <c r="E4273" s="1">
        <v>3.7050000000000001</v>
      </c>
      <c r="F4273" s="59">
        <v>10200</v>
      </c>
      <c r="G4273" s="617">
        <v>42529</v>
      </c>
      <c r="H4273" s="3" t="s">
        <v>4117</v>
      </c>
      <c r="I4273" s="4"/>
    </row>
    <row r="4274" spans="1:9">
      <c r="A4274" s="6">
        <v>4272</v>
      </c>
      <c r="B4274" s="56" t="s">
        <v>4181</v>
      </c>
      <c r="C4274" s="25" t="str">
        <f>IF(D4274=2,"NO","YES")</f>
        <v>YES</v>
      </c>
      <c r="D4274" s="25">
        <f t="shared" si="78"/>
        <v>0.37</v>
      </c>
      <c r="E4274" s="1">
        <v>0.91390000000000005</v>
      </c>
      <c r="F4274" s="59">
        <v>2516</v>
      </c>
      <c r="G4274" s="617">
        <v>42529</v>
      </c>
      <c r="H4274" s="3" t="s">
        <v>4117</v>
      </c>
      <c r="I4274" s="4"/>
    </row>
    <row r="4275" spans="1:9">
      <c r="A4275" s="6">
        <v>4273</v>
      </c>
      <c r="B4275" s="56" t="s">
        <v>4182</v>
      </c>
      <c r="C4275" s="25" t="str">
        <f>IF(D4275=2,"NO","YES")</f>
        <v>YES</v>
      </c>
      <c r="D4275" s="25">
        <f t="shared" si="78"/>
        <v>0.08</v>
      </c>
      <c r="E4275" s="1">
        <v>0.19760000000000003</v>
      </c>
      <c r="F4275" s="59">
        <v>544</v>
      </c>
      <c r="G4275" s="617">
        <v>42529</v>
      </c>
      <c r="H4275" s="3" t="s">
        <v>4117</v>
      </c>
      <c r="I4275" s="4"/>
    </row>
    <row r="4276" spans="1:9">
      <c r="A4276" s="6">
        <v>4274</v>
      </c>
      <c r="B4276" s="24" t="s">
        <v>4183</v>
      </c>
      <c r="C4276" s="25" t="str">
        <f>IF(D4276=2,"NO","YES")</f>
        <v>YES</v>
      </c>
      <c r="D4276" s="25">
        <f t="shared" si="78"/>
        <v>1.58</v>
      </c>
      <c r="E4276" s="1">
        <v>3.9026000000000005</v>
      </c>
      <c r="F4276" s="59">
        <v>10744</v>
      </c>
      <c r="G4276" s="617">
        <v>42529</v>
      </c>
      <c r="H4276" s="3" t="s">
        <v>4117</v>
      </c>
      <c r="I4276" s="4"/>
    </row>
    <row r="4277" spans="1:9">
      <c r="A4277" s="6">
        <v>4275</v>
      </c>
      <c r="B4277" s="56" t="s">
        <v>4184</v>
      </c>
      <c r="C4277" s="25" t="str">
        <f>IF(D4277=2,"NO","YES")</f>
        <v>YES</v>
      </c>
      <c r="D4277" s="25">
        <f t="shared" si="78"/>
        <v>1.04</v>
      </c>
      <c r="E4277" s="1">
        <v>2.5688000000000004</v>
      </c>
      <c r="F4277" s="59">
        <v>7072</v>
      </c>
      <c r="G4277" s="617">
        <v>42529</v>
      </c>
      <c r="H4277" s="3" t="s">
        <v>4117</v>
      </c>
      <c r="I4277" s="4"/>
    </row>
    <row r="4278" spans="1:9">
      <c r="A4278" s="6">
        <v>4276</v>
      </c>
      <c r="B4278" s="24" t="s">
        <v>4185</v>
      </c>
      <c r="C4278" s="25" t="str">
        <f>IF(D4278=2,"NO","YES")</f>
        <v>YES</v>
      </c>
      <c r="D4278" s="25">
        <f t="shared" si="78"/>
        <v>1.6</v>
      </c>
      <c r="E4278" s="1">
        <v>3.9520000000000004</v>
      </c>
      <c r="F4278" s="59">
        <v>10880</v>
      </c>
      <c r="G4278" s="617">
        <v>42529</v>
      </c>
      <c r="H4278" s="3" t="s">
        <v>4117</v>
      </c>
      <c r="I4278" s="4"/>
    </row>
    <row r="4279" spans="1:9">
      <c r="A4279" s="6">
        <v>4277</v>
      </c>
      <c r="B4279" s="56" t="s">
        <v>4186</v>
      </c>
      <c r="C4279" s="25" t="str">
        <f>IF(D4279=2,"NO","YES")</f>
        <v>YES</v>
      </c>
      <c r="D4279" s="25">
        <f t="shared" si="78"/>
        <v>1.63</v>
      </c>
      <c r="E4279" s="1">
        <v>4.0261000000000005</v>
      </c>
      <c r="F4279" s="59">
        <v>11084</v>
      </c>
      <c r="G4279" s="617">
        <v>42529</v>
      </c>
      <c r="H4279" s="3" t="s">
        <v>4117</v>
      </c>
      <c r="I4279" s="4"/>
    </row>
    <row r="4280" spans="1:9">
      <c r="A4280" s="6">
        <v>4278</v>
      </c>
      <c r="B4280" s="24" t="s">
        <v>4187</v>
      </c>
      <c r="C4280" s="25" t="str">
        <f>IF(D4280=2,"NO","YES")</f>
        <v>YES</v>
      </c>
      <c r="D4280" s="25">
        <f t="shared" si="78"/>
        <v>1.1599999999999999</v>
      </c>
      <c r="E4280" s="1">
        <v>2.8652000000000002</v>
      </c>
      <c r="F4280" s="59">
        <v>7888</v>
      </c>
      <c r="G4280" s="617">
        <v>42529</v>
      </c>
      <c r="H4280" s="3" t="s">
        <v>4117</v>
      </c>
      <c r="I4280" s="4"/>
    </row>
    <row r="4281" spans="1:9">
      <c r="A4281" s="6">
        <v>4279</v>
      </c>
      <c r="B4281" s="56" t="s">
        <v>4188</v>
      </c>
      <c r="C4281" s="25" t="str">
        <f>IF(D4281=2,"NO","YES")</f>
        <v>YES</v>
      </c>
      <c r="D4281" s="25">
        <f t="shared" si="78"/>
        <v>0.99</v>
      </c>
      <c r="E4281" s="1">
        <v>2.4453</v>
      </c>
      <c r="F4281" s="59">
        <v>6732</v>
      </c>
      <c r="G4281" s="617">
        <v>42529</v>
      </c>
      <c r="H4281" s="3" t="s">
        <v>4117</v>
      </c>
      <c r="I4281" s="4"/>
    </row>
    <row r="4282" spans="1:9">
      <c r="A4282" s="6">
        <v>4280</v>
      </c>
      <c r="B4282" s="24" t="s">
        <v>4189</v>
      </c>
      <c r="C4282" s="25" t="str">
        <f>IF(D4282=2,"NO","YES")</f>
        <v>YES</v>
      </c>
      <c r="D4282" s="25">
        <f t="shared" si="78"/>
        <v>0.42</v>
      </c>
      <c r="E4282" s="1">
        <v>1.0374000000000001</v>
      </c>
      <c r="F4282" s="59">
        <v>2856</v>
      </c>
      <c r="G4282" s="617">
        <v>42529</v>
      </c>
      <c r="H4282" s="3" t="s">
        <v>4117</v>
      </c>
      <c r="I4282" s="4"/>
    </row>
    <row r="4283" spans="1:9">
      <c r="A4283" s="6">
        <v>4281</v>
      </c>
      <c r="B4283" s="24" t="s">
        <v>4190</v>
      </c>
      <c r="C4283" s="25" t="str">
        <f>IF(D4283=2,"NO","YES")</f>
        <v>YES</v>
      </c>
      <c r="D4283" s="25">
        <f t="shared" si="78"/>
        <v>1.1100000000000001</v>
      </c>
      <c r="E4283" s="1">
        <v>2.7417000000000002</v>
      </c>
      <c r="F4283" s="59">
        <v>7548</v>
      </c>
      <c r="G4283" s="617">
        <v>42529</v>
      </c>
      <c r="H4283" s="3" t="s">
        <v>4117</v>
      </c>
      <c r="I4283" s="4"/>
    </row>
    <row r="4284" spans="1:9">
      <c r="A4284" s="6">
        <v>4282</v>
      </c>
      <c r="B4284" s="24" t="s">
        <v>4191</v>
      </c>
      <c r="C4284" s="25" t="str">
        <f>IF(D4284=2,"NO","YES")</f>
        <v>YES</v>
      </c>
      <c r="D4284" s="25">
        <f t="shared" si="78"/>
        <v>1.26</v>
      </c>
      <c r="E4284" s="1">
        <v>3.1122000000000001</v>
      </c>
      <c r="F4284" s="59">
        <v>8568</v>
      </c>
      <c r="G4284" s="617">
        <v>42529</v>
      </c>
      <c r="H4284" s="3" t="s">
        <v>4117</v>
      </c>
      <c r="I4284" s="4"/>
    </row>
    <row r="4285" spans="1:9">
      <c r="A4285" s="6">
        <v>4283</v>
      </c>
      <c r="B4285" s="24" t="s">
        <v>4192</v>
      </c>
      <c r="C4285" s="25" t="str">
        <f>IF(D4285=2,"NO","YES")</f>
        <v>YES</v>
      </c>
      <c r="D4285" s="25">
        <f t="shared" si="78"/>
        <v>0.91</v>
      </c>
      <c r="E4285" s="1">
        <v>2.2477000000000005</v>
      </c>
      <c r="F4285" s="59">
        <v>6188</v>
      </c>
      <c r="G4285" s="617">
        <v>42529</v>
      </c>
      <c r="H4285" s="3" t="s">
        <v>4117</v>
      </c>
      <c r="I4285" s="4"/>
    </row>
    <row r="4286" spans="1:9">
      <c r="A4286" s="6">
        <v>4284</v>
      </c>
      <c r="B4286" s="24" t="s">
        <v>4193</v>
      </c>
      <c r="C4286" s="25" t="str">
        <f>IF(D4286=2,"NO","YES")</f>
        <v>YES</v>
      </c>
      <c r="D4286" s="25">
        <f t="shared" si="78"/>
        <v>0.34</v>
      </c>
      <c r="E4286" s="1">
        <v>0.8398000000000001</v>
      </c>
      <c r="F4286" s="59">
        <v>2312</v>
      </c>
      <c r="G4286" s="617">
        <v>42529</v>
      </c>
      <c r="H4286" s="3" t="s">
        <v>4117</v>
      </c>
      <c r="I4286" s="4"/>
    </row>
    <row r="4287" spans="1:9">
      <c r="A4287" s="6">
        <v>4285</v>
      </c>
      <c r="B4287" s="24" t="s">
        <v>4194</v>
      </c>
      <c r="C4287" s="25" t="str">
        <f>IF(D4287=2,"NO","YES")</f>
        <v>YES</v>
      </c>
      <c r="D4287" s="25">
        <f t="shared" si="78"/>
        <v>1.25</v>
      </c>
      <c r="E4287" s="1">
        <v>3.0875000000000004</v>
      </c>
      <c r="F4287" s="59">
        <v>8500</v>
      </c>
      <c r="G4287" s="617">
        <v>42529</v>
      </c>
      <c r="H4287" s="3" t="s">
        <v>4117</v>
      </c>
      <c r="I4287" s="4"/>
    </row>
    <row r="4288" spans="1:9">
      <c r="A4288" s="6">
        <v>4286</v>
      </c>
      <c r="B4288" s="127" t="s">
        <v>4195</v>
      </c>
      <c r="C4288" s="25" t="str">
        <f>IF(D4288=2,"NO","YES")</f>
        <v>YES</v>
      </c>
      <c r="D4288" s="25">
        <f t="shared" si="78"/>
        <v>1.21</v>
      </c>
      <c r="E4288" s="1">
        <v>2.9887000000000001</v>
      </c>
      <c r="F4288" s="59">
        <v>8228</v>
      </c>
      <c r="G4288" s="617">
        <v>42529</v>
      </c>
      <c r="H4288" s="3" t="s">
        <v>4117</v>
      </c>
      <c r="I4288" s="4"/>
    </row>
    <row r="4289" spans="1:9">
      <c r="A4289" s="6">
        <v>4287</v>
      </c>
      <c r="B4289" s="24" t="s">
        <v>4196</v>
      </c>
      <c r="C4289" s="25" t="str">
        <f>IF(D4289=2,"NO","YES")</f>
        <v>YES</v>
      </c>
      <c r="D4289" s="25">
        <f t="shared" si="78"/>
        <v>0.51</v>
      </c>
      <c r="E4289" s="1">
        <v>1.2597</v>
      </c>
      <c r="F4289" s="59">
        <v>3468</v>
      </c>
      <c r="G4289" s="617">
        <v>42529</v>
      </c>
      <c r="H4289" s="3" t="s">
        <v>4117</v>
      </c>
      <c r="I4289" s="4"/>
    </row>
    <row r="4290" spans="1:9">
      <c r="A4290" s="6">
        <v>4288</v>
      </c>
      <c r="B4290" s="56" t="s">
        <v>4197</v>
      </c>
      <c r="C4290" s="25" t="str">
        <f>IF(D4290=2,"NO","YES")</f>
        <v>YES</v>
      </c>
      <c r="D4290" s="25">
        <f t="shared" si="78"/>
        <v>0.94</v>
      </c>
      <c r="E4290" s="1">
        <v>2.3218000000000001</v>
      </c>
      <c r="F4290" s="59">
        <v>6392</v>
      </c>
      <c r="G4290" s="617">
        <v>42529</v>
      </c>
      <c r="H4290" s="3" t="s">
        <v>4117</v>
      </c>
      <c r="I4290" s="4"/>
    </row>
    <row r="4291" spans="1:9">
      <c r="A4291" s="6">
        <v>4289</v>
      </c>
      <c r="B4291" s="24" t="s">
        <v>4198</v>
      </c>
      <c r="C4291" s="25" t="str">
        <f>IF(D4291=2,"NO","YES")</f>
        <v>YES</v>
      </c>
      <c r="D4291" s="25">
        <f t="shared" si="78"/>
        <v>0.55000000000000004</v>
      </c>
      <c r="E4291" s="1">
        <v>1.3585000000000003</v>
      </c>
      <c r="F4291" s="59">
        <v>3740</v>
      </c>
      <c r="G4291" s="617">
        <v>42529</v>
      </c>
      <c r="H4291" s="3" t="s">
        <v>4117</v>
      </c>
      <c r="I4291" s="4"/>
    </row>
    <row r="4292" spans="1:9">
      <c r="A4292" s="6">
        <v>4290</v>
      </c>
      <c r="B4292" s="127" t="s">
        <v>4199</v>
      </c>
      <c r="C4292" s="25" t="str">
        <f>IF(D4292=2,"NO","YES")</f>
        <v>YES</v>
      </c>
      <c r="D4292" s="25">
        <f t="shared" si="78"/>
        <v>0.49</v>
      </c>
      <c r="E4292" s="1">
        <v>1.2103000000000002</v>
      </c>
      <c r="F4292" s="59">
        <v>3332</v>
      </c>
      <c r="G4292" s="617">
        <v>42529</v>
      </c>
      <c r="H4292" s="3" t="s">
        <v>4117</v>
      </c>
      <c r="I4292" s="4"/>
    </row>
    <row r="4293" spans="1:9">
      <c r="A4293" s="6">
        <v>4291</v>
      </c>
      <c r="B4293" s="24" t="s">
        <v>4200</v>
      </c>
      <c r="C4293" s="25" t="str">
        <f>IF(D4293=2,"NO","YES")</f>
        <v>YES</v>
      </c>
      <c r="D4293" s="25">
        <f t="shared" ref="D4293:D4356" si="79">F4293/6800</f>
        <v>0.81</v>
      </c>
      <c r="E4293" s="1">
        <v>2.0007000000000001</v>
      </c>
      <c r="F4293" s="59">
        <v>5508</v>
      </c>
      <c r="G4293" s="617">
        <v>42529</v>
      </c>
      <c r="H4293" s="3" t="s">
        <v>4117</v>
      </c>
      <c r="I4293" s="4"/>
    </row>
    <row r="4294" spans="1:9">
      <c r="A4294" s="6">
        <v>4292</v>
      </c>
      <c r="B4294" s="24" t="s">
        <v>4201</v>
      </c>
      <c r="C4294" s="25" t="str">
        <f>IF(D4294=2,"NO","YES")</f>
        <v>YES</v>
      </c>
      <c r="D4294" s="25">
        <f t="shared" si="79"/>
        <v>1.1100000000000001</v>
      </c>
      <c r="E4294" s="1">
        <v>2.7417000000000002</v>
      </c>
      <c r="F4294" s="59">
        <v>7548</v>
      </c>
      <c r="G4294" s="617">
        <v>42529</v>
      </c>
      <c r="H4294" s="3" t="s">
        <v>4117</v>
      </c>
      <c r="I4294" s="4"/>
    </row>
    <row r="4295" spans="1:9">
      <c r="A4295" s="6">
        <v>4293</v>
      </c>
      <c r="B4295" s="24" t="s">
        <v>4202</v>
      </c>
      <c r="C4295" s="25" t="str">
        <f>IF(D4295=2,"NO","YES")</f>
        <v>YES</v>
      </c>
      <c r="D4295" s="25">
        <f t="shared" si="79"/>
        <v>1.01</v>
      </c>
      <c r="E4295" s="1">
        <v>2.4947000000000004</v>
      </c>
      <c r="F4295" s="59">
        <v>6868</v>
      </c>
      <c r="G4295" s="617">
        <v>42529</v>
      </c>
      <c r="H4295" s="3" t="s">
        <v>4117</v>
      </c>
      <c r="I4295" s="4"/>
    </row>
    <row r="4296" spans="1:9">
      <c r="A4296" s="6">
        <v>4294</v>
      </c>
      <c r="B4296" s="127" t="s">
        <v>4203</v>
      </c>
      <c r="C4296" s="25" t="str">
        <f>IF(D4296=2,"NO","YES")</f>
        <v>YES</v>
      </c>
      <c r="D4296" s="25">
        <f t="shared" si="79"/>
        <v>0.1</v>
      </c>
      <c r="E4296" s="1">
        <v>0.24700000000000003</v>
      </c>
      <c r="F4296" s="59">
        <v>680</v>
      </c>
      <c r="G4296" s="617">
        <v>42529</v>
      </c>
      <c r="H4296" s="3" t="s">
        <v>4117</v>
      </c>
      <c r="I4296" s="4"/>
    </row>
    <row r="4297" spans="1:9">
      <c r="A4297" s="6">
        <v>4295</v>
      </c>
      <c r="B4297" s="24" t="s">
        <v>4204</v>
      </c>
      <c r="C4297" s="25" t="str">
        <f>IF(D4297=2,"NO","YES")</f>
        <v>YES</v>
      </c>
      <c r="D4297" s="25">
        <f t="shared" si="79"/>
        <v>1.29</v>
      </c>
      <c r="E4297" s="1">
        <v>3.1863000000000001</v>
      </c>
      <c r="F4297" s="59">
        <v>8772</v>
      </c>
      <c r="G4297" s="617">
        <v>42529</v>
      </c>
      <c r="H4297" s="3" t="s">
        <v>4117</v>
      </c>
      <c r="I4297" s="4"/>
    </row>
    <row r="4298" spans="1:9">
      <c r="A4298" s="6">
        <v>4296</v>
      </c>
      <c r="B4298" s="24" t="s">
        <v>4205</v>
      </c>
      <c r="C4298" s="25" t="str">
        <f>IF(D4298=2,"NO","YES")</f>
        <v>YES</v>
      </c>
      <c r="D4298" s="25">
        <f t="shared" si="79"/>
        <v>1.1599999999999999</v>
      </c>
      <c r="E4298" s="1">
        <v>2.8652000000000002</v>
      </c>
      <c r="F4298" s="59">
        <v>7888</v>
      </c>
      <c r="G4298" s="617">
        <v>42529</v>
      </c>
      <c r="H4298" s="3" t="s">
        <v>4117</v>
      </c>
      <c r="I4298" s="4"/>
    </row>
    <row r="4299" spans="1:9">
      <c r="A4299" s="6">
        <v>4297</v>
      </c>
      <c r="B4299" s="24" t="s">
        <v>4206</v>
      </c>
      <c r="C4299" s="25" t="str">
        <f>IF(D4299=2,"NO","YES")</f>
        <v>YES</v>
      </c>
      <c r="D4299" s="25">
        <f t="shared" si="79"/>
        <v>1.25</v>
      </c>
      <c r="E4299" s="1">
        <v>3.0875000000000004</v>
      </c>
      <c r="F4299" s="59">
        <v>8500</v>
      </c>
      <c r="G4299" s="617">
        <v>42529</v>
      </c>
      <c r="H4299" s="3" t="s">
        <v>4117</v>
      </c>
      <c r="I4299" s="4"/>
    </row>
    <row r="4300" spans="1:9">
      <c r="A4300" s="6">
        <v>4298</v>
      </c>
      <c r="B4300" s="24" t="s">
        <v>4207</v>
      </c>
      <c r="C4300" s="25" t="str">
        <f>IF(D4300=2,"NO","YES")</f>
        <v>YES</v>
      </c>
      <c r="D4300" s="25">
        <f t="shared" si="79"/>
        <v>1.04</v>
      </c>
      <c r="E4300" s="1">
        <v>2.5688000000000004</v>
      </c>
      <c r="F4300" s="59">
        <v>7072</v>
      </c>
      <c r="G4300" s="617">
        <v>42529</v>
      </c>
      <c r="H4300" s="3" t="s">
        <v>4117</v>
      </c>
      <c r="I4300" s="4"/>
    </row>
    <row r="4301" spans="1:9">
      <c r="A4301" s="6">
        <v>4299</v>
      </c>
      <c r="B4301" s="24" t="s">
        <v>4208</v>
      </c>
      <c r="C4301" s="25" t="str">
        <f>IF(D4301=2,"NO","YES")</f>
        <v>YES</v>
      </c>
      <c r="D4301" s="25">
        <f t="shared" si="79"/>
        <v>0.35</v>
      </c>
      <c r="E4301" s="1">
        <v>0.86450000000000005</v>
      </c>
      <c r="F4301" s="59">
        <v>2380</v>
      </c>
      <c r="G4301" s="617">
        <v>42529</v>
      </c>
      <c r="H4301" s="3" t="s">
        <v>4117</v>
      </c>
      <c r="I4301" s="4"/>
    </row>
    <row r="4302" spans="1:9">
      <c r="A4302" s="6">
        <v>4300</v>
      </c>
      <c r="B4302" s="24" t="s">
        <v>4209</v>
      </c>
      <c r="C4302" s="25" t="str">
        <f>IF(D4302=2,"NO","YES")</f>
        <v>YES</v>
      </c>
      <c r="D4302" s="25">
        <f t="shared" si="79"/>
        <v>1.01</v>
      </c>
      <c r="E4302" s="1">
        <v>2.4947000000000004</v>
      </c>
      <c r="F4302" s="59">
        <v>6868</v>
      </c>
      <c r="G4302" s="617">
        <v>42529</v>
      </c>
      <c r="H4302" s="3" t="s">
        <v>4117</v>
      </c>
      <c r="I4302" s="4"/>
    </row>
    <row r="4303" spans="1:9">
      <c r="A4303" s="6">
        <v>4301</v>
      </c>
      <c r="B4303" s="24" t="s">
        <v>4210</v>
      </c>
      <c r="C4303" s="25" t="str">
        <f>IF(D4303=2,"NO","YES")</f>
        <v>YES</v>
      </c>
      <c r="D4303" s="25">
        <f t="shared" si="79"/>
        <v>1.57</v>
      </c>
      <c r="E4303" s="1">
        <v>3.8779000000000003</v>
      </c>
      <c r="F4303" s="59">
        <v>10676</v>
      </c>
      <c r="G4303" s="617">
        <v>42529</v>
      </c>
      <c r="H4303" s="3" t="s">
        <v>4117</v>
      </c>
      <c r="I4303" s="4"/>
    </row>
    <row r="4304" spans="1:9">
      <c r="A4304" s="6">
        <v>4302</v>
      </c>
      <c r="B4304" s="24" t="s">
        <v>4211</v>
      </c>
      <c r="C4304" s="25" t="str">
        <f>IF(D4304=2,"NO","YES")</f>
        <v>YES</v>
      </c>
      <c r="D4304" s="25">
        <f t="shared" si="79"/>
        <v>1.02</v>
      </c>
      <c r="E4304" s="1">
        <v>2.5194000000000001</v>
      </c>
      <c r="F4304" s="59">
        <v>6936</v>
      </c>
      <c r="G4304" s="617">
        <v>42529</v>
      </c>
      <c r="H4304" s="3" t="s">
        <v>4117</v>
      </c>
      <c r="I4304" s="4"/>
    </row>
    <row r="4305" spans="1:9">
      <c r="A4305" s="6">
        <v>4303</v>
      </c>
      <c r="B4305" s="24" t="s">
        <v>4212</v>
      </c>
      <c r="C4305" s="25" t="str">
        <f>IF(D4305=2,"NO","YES")</f>
        <v>YES</v>
      </c>
      <c r="D4305" s="25">
        <f t="shared" si="79"/>
        <v>0.25</v>
      </c>
      <c r="E4305" s="1">
        <v>0.61750000000000005</v>
      </c>
      <c r="F4305" s="59">
        <v>1700</v>
      </c>
      <c r="G4305" s="617">
        <v>42529</v>
      </c>
      <c r="H4305" s="3" t="s">
        <v>4117</v>
      </c>
      <c r="I4305" s="4"/>
    </row>
    <row r="4306" spans="1:9">
      <c r="A4306" s="6">
        <v>4304</v>
      </c>
      <c r="B4306" s="24" t="s">
        <v>4213</v>
      </c>
      <c r="C4306" s="25" t="str">
        <f>IF(D4306=2,"NO","YES")</f>
        <v>YES</v>
      </c>
      <c r="D4306" s="25">
        <f t="shared" si="79"/>
        <v>1.0900000000000001</v>
      </c>
      <c r="E4306" s="1">
        <v>2.6923000000000004</v>
      </c>
      <c r="F4306" s="59">
        <v>7412</v>
      </c>
      <c r="G4306" s="617">
        <v>42529</v>
      </c>
      <c r="H4306" s="3" t="s">
        <v>4117</v>
      </c>
      <c r="I4306" s="4"/>
    </row>
    <row r="4307" spans="1:9">
      <c r="A4307" s="6">
        <v>4305</v>
      </c>
      <c r="B4307" s="56" t="s">
        <v>4214</v>
      </c>
      <c r="C4307" s="25" t="str">
        <f>IF(D4307=2,"NO","YES")</f>
        <v>YES</v>
      </c>
      <c r="D4307" s="25">
        <f t="shared" si="79"/>
        <v>0.68</v>
      </c>
      <c r="E4307" s="1">
        <v>1.6796000000000002</v>
      </c>
      <c r="F4307" s="59">
        <v>4624</v>
      </c>
      <c r="G4307" s="617">
        <v>42529</v>
      </c>
      <c r="H4307" s="3" t="s">
        <v>4117</v>
      </c>
      <c r="I4307" s="4"/>
    </row>
    <row r="4308" spans="1:9">
      <c r="A4308" s="6">
        <v>4306</v>
      </c>
      <c r="B4308" s="24" t="s">
        <v>4215</v>
      </c>
      <c r="C4308" s="25" t="str">
        <f>IF(D4308=2,"NO","YES")</f>
        <v>YES</v>
      </c>
      <c r="D4308" s="25">
        <f t="shared" si="79"/>
        <v>1.17</v>
      </c>
      <c r="E4308" s="1">
        <v>2.8898999999999999</v>
      </c>
      <c r="F4308" s="59">
        <v>7956</v>
      </c>
      <c r="G4308" s="617">
        <v>42529</v>
      </c>
      <c r="H4308" s="3" t="s">
        <v>4117</v>
      </c>
      <c r="I4308" s="4"/>
    </row>
    <row r="4309" spans="1:9">
      <c r="A4309" s="6">
        <v>4307</v>
      </c>
      <c r="B4309" s="24" t="s">
        <v>4216</v>
      </c>
      <c r="C4309" s="25" t="str">
        <f>IF(D4309=2,"NO","YES")</f>
        <v>YES</v>
      </c>
      <c r="D4309" s="25">
        <f t="shared" si="79"/>
        <v>0.91</v>
      </c>
      <c r="E4309" s="1">
        <v>2.2477000000000005</v>
      </c>
      <c r="F4309" s="59">
        <v>6188</v>
      </c>
      <c r="G4309" s="617">
        <v>42529</v>
      </c>
      <c r="H4309" s="3" t="s">
        <v>4117</v>
      </c>
      <c r="I4309" s="4"/>
    </row>
    <row r="4310" spans="1:9">
      <c r="A4310" s="6">
        <v>4308</v>
      </c>
      <c r="B4310" s="56" t="s">
        <v>4217</v>
      </c>
      <c r="C4310" s="25" t="str">
        <f>IF(D4310=2,"NO","YES")</f>
        <v>YES</v>
      </c>
      <c r="D4310" s="25">
        <f t="shared" si="79"/>
        <v>0.86</v>
      </c>
      <c r="E4310" s="1">
        <v>2.1242000000000001</v>
      </c>
      <c r="F4310" s="59">
        <v>5848</v>
      </c>
      <c r="G4310" s="617">
        <v>42529</v>
      </c>
      <c r="H4310" s="3" t="s">
        <v>4117</v>
      </c>
      <c r="I4310" s="4"/>
    </row>
    <row r="4311" spans="1:9">
      <c r="A4311" s="6">
        <v>4309</v>
      </c>
      <c r="B4311" s="56" t="s">
        <v>4218</v>
      </c>
      <c r="C4311" s="25" t="str">
        <f>IF(D4311=2,"NO","YES")</f>
        <v>YES</v>
      </c>
      <c r="D4311" s="25">
        <f t="shared" si="79"/>
        <v>0.21</v>
      </c>
      <c r="E4311" s="1">
        <v>0.51870000000000005</v>
      </c>
      <c r="F4311" s="59">
        <v>1428</v>
      </c>
      <c r="G4311" s="617">
        <v>42529</v>
      </c>
      <c r="H4311" s="3" t="s">
        <v>4117</v>
      </c>
      <c r="I4311" s="4"/>
    </row>
    <row r="4312" spans="1:9">
      <c r="A4312" s="6">
        <v>4310</v>
      </c>
      <c r="B4312" s="24" t="s">
        <v>4219</v>
      </c>
      <c r="C4312" s="25" t="str">
        <f>IF(D4312=2,"NO","YES")</f>
        <v>YES</v>
      </c>
      <c r="D4312" s="25">
        <f t="shared" si="79"/>
        <v>0.64</v>
      </c>
      <c r="E4312" s="1">
        <v>1.5808000000000002</v>
      </c>
      <c r="F4312" s="59">
        <v>4352</v>
      </c>
      <c r="G4312" s="617">
        <v>42529</v>
      </c>
      <c r="H4312" s="3" t="s">
        <v>4117</v>
      </c>
      <c r="I4312" s="4"/>
    </row>
    <row r="4313" spans="1:9">
      <c r="A4313" s="6">
        <v>4311</v>
      </c>
      <c r="B4313" s="24" t="s">
        <v>4220</v>
      </c>
      <c r="C4313" s="25" t="str">
        <f>IF(D4313=2,"NO","YES")</f>
        <v>YES</v>
      </c>
      <c r="D4313" s="25">
        <f t="shared" si="79"/>
        <v>1.66</v>
      </c>
      <c r="E4313" s="1">
        <v>4.1002000000000001</v>
      </c>
      <c r="F4313" s="59">
        <v>11288</v>
      </c>
      <c r="G4313" s="617">
        <v>42529</v>
      </c>
      <c r="H4313" s="3" t="s">
        <v>4117</v>
      </c>
      <c r="I4313" s="4"/>
    </row>
    <row r="4314" spans="1:9">
      <c r="A4314" s="6">
        <v>4312</v>
      </c>
      <c r="B4314" s="24" t="s">
        <v>4221</v>
      </c>
      <c r="C4314" s="25" t="str">
        <f>IF(D4314=2,"NO","YES")</f>
        <v>YES</v>
      </c>
      <c r="D4314" s="25">
        <f t="shared" si="79"/>
        <v>0.59</v>
      </c>
      <c r="E4314" s="1">
        <v>1.4573</v>
      </c>
      <c r="F4314" s="59">
        <v>4012</v>
      </c>
      <c r="G4314" s="617">
        <v>42529</v>
      </c>
      <c r="H4314" s="3" t="s">
        <v>4117</v>
      </c>
      <c r="I4314" s="4"/>
    </row>
    <row r="4315" spans="1:9">
      <c r="A4315" s="6">
        <v>4313</v>
      </c>
      <c r="B4315" s="24" t="s">
        <v>4222</v>
      </c>
      <c r="C4315" s="25" t="str">
        <f>IF(D4315=2,"NO","YES")</f>
        <v>YES</v>
      </c>
      <c r="D4315" s="25">
        <f t="shared" si="79"/>
        <v>0.9</v>
      </c>
      <c r="E4315" s="1">
        <v>2.2230000000000003</v>
      </c>
      <c r="F4315" s="59">
        <v>6120</v>
      </c>
      <c r="G4315" s="617">
        <v>42529</v>
      </c>
      <c r="H4315" s="3" t="s">
        <v>4117</v>
      </c>
      <c r="I4315" s="4"/>
    </row>
    <row r="4316" spans="1:9">
      <c r="A4316" s="6">
        <v>4314</v>
      </c>
      <c r="B4316" s="24" t="s">
        <v>4173</v>
      </c>
      <c r="C4316" s="25" t="str">
        <f>IF(D4316=2,"NO","YES")</f>
        <v>YES</v>
      </c>
      <c r="D4316" s="25">
        <f t="shared" si="79"/>
        <v>1.07</v>
      </c>
      <c r="E4316" s="1">
        <v>2.6429000000000005</v>
      </c>
      <c r="F4316" s="59">
        <v>7276</v>
      </c>
      <c r="G4316" s="617">
        <v>42529</v>
      </c>
      <c r="H4316" s="3" t="s">
        <v>4117</v>
      </c>
      <c r="I4316" s="4"/>
    </row>
    <row r="4317" spans="1:9">
      <c r="A4317" s="6">
        <v>4315</v>
      </c>
      <c r="B4317" s="24" t="s">
        <v>4223</v>
      </c>
      <c r="C4317" s="25" t="str">
        <f>IF(D4317=2,"NO","YES")</f>
        <v>YES</v>
      </c>
      <c r="D4317" s="25">
        <f t="shared" si="79"/>
        <v>0.7</v>
      </c>
      <c r="E4317" s="1">
        <v>1.7290000000000001</v>
      </c>
      <c r="F4317" s="59">
        <v>4760</v>
      </c>
      <c r="G4317" s="617">
        <v>42529</v>
      </c>
      <c r="H4317" s="3" t="s">
        <v>4117</v>
      </c>
      <c r="I4317" s="4"/>
    </row>
    <row r="4318" spans="1:9">
      <c r="A4318" s="6">
        <v>4316</v>
      </c>
      <c r="B4318" s="24" t="s">
        <v>4224</v>
      </c>
      <c r="C4318" s="25" t="str">
        <f>IF(D4318=2,"NO","YES")</f>
        <v>YES</v>
      </c>
      <c r="D4318" s="25">
        <f t="shared" si="79"/>
        <v>1</v>
      </c>
      <c r="E4318" s="1">
        <v>2.4700000000000002</v>
      </c>
      <c r="F4318" s="59">
        <v>6800</v>
      </c>
      <c r="G4318" s="617">
        <v>42529</v>
      </c>
      <c r="H4318" s="3" t="s">
        <v>4117</v>
      </c>
      <c r="I4318" s="4"/>
    </row>
    <row r="4319" spans="1:9">
      <c r="A4319" s="6">
        <v>4317</v>
      </c>
      <c r="B4319" s="24" t="s">
        <v>4225</v>
      </c>
      <c r="C4319" s="25" t="str">
        <f>IF(D4319=2,"NO","YES")</f>
        <v>YES</v>
      </c>
      <c r="D4319" s="25">
        <f t="shared" si="79"/>
        <v>1.1399999999999999</v>
      </c>
      <c r="E4319" s="1">
        <v>2.8157999999999999</v>
      </c>
      <c r="F4319" s="59">
        <v>7752</v>
      </c>
      <c r="G4319" s="617">
        <v>42529</v>
      </c>
      <c r="H4319" s="3" t="s">
        <v>4117</v>
      </c>
      <c r="I4319" s="4"/>
    </row>
    <row r="4320" spans="1:9">
      <c r="A4320" s="6">
        <v>4318</v>
      </c>
      <c r="B4320" s="56" t="s">
        <v>4226</v>
      </c>
      <c r="C4320" s="25" t="str">
        <f>IF(D4320=2,"NO","YES")</f>
        <v>YES</v>
      </c>
      <c r="D4320" s="25">
        <f t="shared" si="79"/>
        <v>1.59</v>
      </c>
      <c r="E4320" s="1">
        <v>3.9273000000000007</v>
      </c>
      <c r="F4320" s="59">
        <v>10812</v>
      </c>
      <c r="G4320" s="617">
        <v>42529</v>
      </c>
      <c r="H4320" s="3" t="s">
        <v>4117</v>
      </c>
      <c r="I4320" s="4"/>
    </row>
    <row r="4321" spans="1:9">
      <c r="A4321" s="6">
        <v>4319</v>
      </c>
      <c r="B4321" s="24" t="s">
        <v>4227</v>
      </c>
      <c r="C4321" s="25" t="str">
        <f>IF(D4321=2,"NO","YES")</f>
        <v>YES</v>
      </c>
      <c r="D4321" s="25">
        <f t="shared" si="79"/>
        <v>0.53</v>
      </c>
      <c r="E4321" s="1">
        <v>1.3091000000000002</v>
      </c>
      <c r="F4321" s="59">
        <v>3604</v>
      </c>
      <c r="G4321" s="617">
        <v>42529</v>
      </c>
      <c r="H4321" s="3" t="s">
        <v>4117</v>
      </c>
      <c r="I4321" s="4"/>
    </row>
    <row r="4322" spans="1:9">
      <c r="A4322" s="6">
        <v>4320</v>
      </c>
      <c r="B4322" s="24" t="s">
        <v>4228</v>
      </c>
      <c r="C4322" s="25" t="str">
        <f>IF(D4322=2,"NO","YES")</f>
        <v>YES</v>
      </c>
      <c r="D4322" s="25">
        <f t="shared" si="79"/>
        <v>1.32</v>
      </c>
      <c r="E4322" s="1">
        <v>3.2604000000000006</v>
      </c>
      <c r="F4322" s="59">
        <v>8976</v>
      </c>
      <c r="G4322" s="617">
        <v>42529</v>
      </c>
      <c r="H4322" s="3" t="s">
        <v>4117</v>
      </c>
      <c r="I4322" s="4"/>
    </row>
    <row r="4323" spans="1:9">
      <c r="A4323" s="6">
        <v>4321</v>
      </c>
      <c r="B4323" s="24" t="s">
        <v>4229</v>
      </c>
      <c r="C4323" s="25" t="str">
        <f>IF(D4323=2,"NO","YES")</f>
        <v>YES</v>
      </c>
      <c r="D4323" s="25">
        <f t="shared" si="79"/>
        <v>1.1200000000000001</v>
      </c>
      <c r="E4323" s="1">
        <v>2.7664000000000004</v>
      </c>
      <c r="F4323" s="59">
        <v>7616</v>
      </c>
      <c r="G4323" s="617">
        <v>42529</v>
      </c>
      <c r="H4323" s="3" t="s">
        <v>4117</v>
      </c>
      <c r="I4323" s="4"/>
    </row>
    <row r="4324" spans="1:9">
      <c r="A4324" s="6">
        <v>4322</v>
      </c>
      <c r="B4324" s="24" t="s">
        <v>4230</v>
      </c>
      <c r="C4324" s="25" t="str">
        <f>IF(D4324=2,"NO","YES")</f>
        <v>YES</v>
      </c>
      <c r="D4324" s="25">
        <f t="shared" si="79"/>
        <v>1.42</v>
      </c>
      <c r="E4324" s="1">
        <v>3.5074000000000001</v>
      </c>
      <c r="F4324" s="59">
        <v>9656</v>
      </c>
      <c r="G4324" s="617">
        <v>42529</v>
      </c>
      <c r="H4324" s="3" t="s">
        <v>4117</v>
      </c>
      <c r="I4324" s="4"/>
    </row>
    <row r="4325" spans="1:9">
      <c r="A4325" s="6">
        <v>4323</v>
      </c>
      <c r="B4325" s="24" t="s">
        <v>4231</v>
      </c>
      <c r="C4325" s="25" t="str">
        <f>IF(D4325=2,"NO","YES")</f>
        <v>YES</v>
      </c>
      <c r="D4325" s="25">
        <f t="shared" si="79"/>
        <v>1.07</v>
      </c>
      <c r="E4325" s="1">
        <v>2.6429000000000005</v>
      </c>
      <c r="F4325" s="59">
        <v>7276</v>
      </c>
      <c r="G4325" s="617">
        <v>42529</v>
      </c>
      <c r="H4325" s="3" t="s">
        <v>4117</v>
      </c>
      <c r="I4325" s="4"/>
    </row>
    <row r="4326" spans="1:9">
      <c r="A4326" s="6">
        <v>4324</v>
      </c>
      <c r="B4326" s="24" t="s">
        <v>4232</v>
      </c>
      <c r="C4326" s="25" t="str">
        <f>IF(D4326=2,"NO","YES")</f>
        <v>YES</v>
      </c>
      <c r="D4326" s="25">
        <f t="shared" si="79"/>
        <v>0.99</v>
      </c>
      <c r="E4326" s="1">
        <v>2.4453</v>
      </c>
      <c r="F4326" s="59">
        <v>6732</v>
      </c>
      <c r="G4326" s="617">
        <v>42529</v>
      </c>
      <c r="H4326" s="3" t="s">
        <v>4117</v>
      </c>
      <c r="I4326" s="4"/>
    </row>
    <row r="4327" spans="1:9">
      <c r="A4327" s="6">
        <v>4325</v>
      </c>
      <c r="B4327" s="24" t="s">
        <v>4233</v>
      </c>
      <c r="C4327" s="25" t="str">
        <f>IF(D4327=2,"NO","YES")</f>
        <v>YES</v>
      </c>
      <c r="D4327" s="25">
        <f t="shared" si="79"/>
        <v>0.4</v>
      </c>
      <c r="E4327" s="1">
        <v>0.9880000000000001</v>
      </c>
      <c r="F4327" s="59">
        <v>2720</v>
      </c>
      <c r="G4327" s="617">
        <v>42529</v>
      </c>
      <c r="H4327" s="3" t="s">
        <v>4117</v>
      </c>
      <c r="I4327" s="4"/>
    </row>
    <row r="4328" spans="1:9" ht="30">
      <c r="A4328" s="6">
        <v>4326</v>
      </c>
      <c r="B4328" s="127" t="s">
        <v>4234</v>
      </c>
      <c r="C4328" s="25" t="str">
        <f>IF(D4328=2,"NO","YES")</f>
        <v>YES</v>
      </c>
      <c r="D4328" s="25">
        <f t="shared" si="79"/>
        <v>1.62</v>
      </c>
      <c r="E4328" s="1">
        <v>4.0014000000000003</v>
      </c>
      <c r="F4328" s="59">
        <v>11016</v>
      </c>
      <c r="G4328" s="617">
        <v>42529</v>
      </c>
      <c r="H4328" s="3" t="s">
        <v>4117</v>
      </c>
      <c r="I4328" s="4"/>
    </row>
    <row r="4329" spans="1:9">
      <c r="A4329" s="6">
        <v>4327</v>
      </c>
      <c r="B4329" s="24" t="s">
        <v>4235</v>
      </c>
      <c r="C4329" s="25" t="str">
        <f>IF(D4329=2,"NO","YES")</f>
        <v>YES</v>
      </c>
      <c r="D4329" s="25">
        <f t="shared" si="79"/>
        <v>0.51</v>
      </c>
      <c r="E4329" s="1">
        <v>1.2597</v>
      </c>
      <c r="F4329" s="59">
        <v>3468</v>
      </c>
      <c r="G4329" s="617">
        <v>42529</v>
      </c>
      <c r="H4329" s="3" t="s">
        <v>4117</v>
      </c>
      <c r="I4329" s="4"/>
    </row>
    <row r="4330" spans="1:9">
      <c r="A4330" s="6">
        <v>4328</v>
      </c>
      <c r="B4330" s="56" t="s">
        <v>4236</v>
      </c>
      <c r="C4330" s="25" t="str">
        <f>IF(D4330=2,"NO","YES")</f>
        <v>YES</v>
      </c>
      <c r="D4330" s="25">
        <f t="shared" si="79"/>
        <v>0.85</v>
      </c>
      <c r="E4330" s="1">
        <v>2.0994999999999999</v>
      </c>
      <c r="F4330" s="59">
        <v>5780</v>
      </c>
      <c r="G4330" s="617">
        <v>42529</v>
      </c>
      <c r="H4330" s="3" t="s">
        <v>4117</v>
      </c>
      <c r="I4330" s="4"/>
    </row>
    <row r="4331" spans="1:9">
      <c r="A4331" s="6">
        <v>4329</v>
      </c>
      <c r="B4331" s="56" t="s">
        <v>4237</v>
      </c>
      <c r="C4331" s="25" t="str">
        <f>IF(D4331=2,"NO","YES")</f>
        <v>YES</v>
      </c>
      <c r="D4331" s="25">
        <f t="shared" si="79"/>
        <v>0.95</v>
      </c>
      <c r="E4331" s="1">
        <v>2.3465000000000003</v>
      </c>
      <c r="F4331" s="59">
        <v>6460</v>
      </c>
      <c r="G4331" s="617">
        <v>42529</v>
      </c>
      <c r="H4331" s="3" t="s">
        <v>4117</v>
      </c>
      <c r="I4331" s="4"/>
    </row>
    <row r="4332" spans="1:9">
      <c r="A4332" s="6">
        <v>4330</v>
      </c>
      <c r="B4332" s="24" t="s">
        <v>4238</v>
      </c>
      <c r="C4332" s="25" t="str">
        <f>IF(D4332=2,"NO","YES")</f>
        <v>YES</v>
      </c>
      <c r="D4332" s="25">
        <f t="shared" si="79"/>
        <v>0.56999999999999995</v>
      </c>
      <c r="E4332" s="1">
        <v>1.4078999999999999</v>
      </c>
      <c r="F4332" s="59">
        <v>3876</v>
      </c>
      <c r="G4332" s="617">
        <v>42529</v>
      </c>
      <c r="H4332" s="3" t="s">
        <v>4117</v>
      </c>
      <c r="I4332" s="4"/>
    </row>
    <row r="4333" spans="1:9">
      <c r="A4333" s="6">
        <v>4331</v>
      </c>
      <c r="B4333" s="127" t="s">
        <v>4239</v>
      </c>
      <c r="C4333" s="25" t="str">
        <f>IF(D4333=2,"NO","YES")</f>
        <v>YES</v>
      </c>
      <c r="D4333" s="25">
        <f t="shared" si="79"/>
        <v>1.27</v>
      </c>
      <c r="E4333" s="1">
        <v>3.1369000000000002</v>
      </c>
      <c r="F4333" s="59">
        <v>8636</v>
      </c>
      <c r="G4333" s="617">
        <v>42529</v>
      </c>
      <c r="H4333" s="3" t="s">
        <v>4117</v>
      </c>
      <c r="I4333" s="4"/>
    </row>
    <row r="4334" spans="1:9">
      <c r="A4334" s="6">
        <v>4332</v>
      </c>
      <c r="B4334" s="24" t="s">
        <v>4240</v>
      </c>
      <c r="C4334" s="25" t="str">
        <f>IF(D4334=2,"NO","YES")</f>
        <v>YES</v>
      </c>
      <c r="D4334" s="25">
        <f t="shared" si="79"/>
        <v>1.01</v>
      </c>
      <c r="E4334" s="1">
        <v>2.4947000000000004</v>
      </c>
      <c r="F4334" s="59">
        <v>6868</v>
      </c>
      <c r="G4334" s="617">
        <v>42529</v>
      </c>
      <c r="H4334" s="3" t="s">
        <v>4117</v>
      </c>
      <c r="I4334" s="4"/>
    </row>
    <row r="4335" spans="1:9">
      <c r="A4335" s="6">
        <v>4333</v>
      </c>
      <c r="B4335" s="56" t="s">
        <v>4241</v>
      </c>
      <c r="C4335" s="25" t="str">
        <f>IF(D4335=2,"NO","YES")</f>
        <v>YES</v>
      </c>
      <c r="D4335" s="25">
        <f t="shared" si="79"/>
        <v>1.04</v>
      </c>
      <c r="E4335" s="1">
        <v>2.5688000000000004</v>
      </c>
      <c r="F4335" s="59">
        <v>7072</v>
      </c>
      <c r="G4335" s="617">
        <v>42529</v>
      </c>
      <c r="H4335" s="3" t="s">
        <v>4117</v>
      </c>
      <c r="I4335" s="4"/>
    </row>
    <row r="4336" spans="1:9">
      <c r="A4336" s="6">
        <v>4334</v>
      </c>
      <c r="B4336" s="24" t="s">
        <v>4242</v>
      </c>
      <c r="C4336" s="25" t="str">
        <f>IF(D4336=2,"NO","YES")</f>
        <v>YES</v>
      </c>
      <c r="D4336" s="25">
        <f t="shared" si="79"/>
        <v>1.66</v>
      </c>
      <c r="E4336" s="1">
        <v>4.1002000000000001</v>
      </c>
      <c r="F4336" s="59">
        <v>11288</v>
      </c>
      <c r="G4336" s="617">
        <v>42529</v>
      </c>
      <c r="H4336" s="3" t="s">
        <v>4117</v>
      </c>
      <c r="I4336" s="4"/>
    </row>
    <row r="4337" spans="1:9">
      <c r="A4337" s="6">
        <v>4335</v>
      </c>
      <c r="B4337" s="56" t="s">
        <v>4243</v>
      </c>
      <c r="C4337" s="25" t="str">
        <f>IF(D4337=2,"NO","YES")</f>
        <v>YES</v>
      </c>
      <c r="D4337" s="25">
        <f t="shared" si="79"/>
        <v>1.63</v>
      </c>
      <c r="E4337" s="1">
        <v>4.0261000000000005</v>
      </c>
      <c r="F4337" s="59">
        <v>11084</v>
      </c>
      <c r="G4337" s="617">
        <v>42529</v>
      </c>
      <c r="H4337" s="3" t="s">
        <v>4117</v>
      </c>
      <c r="I4337" s="4"/>
    </row>
    <row r="4338" spans="1:9">
      <c r="A4338" s="6">
        <v>4336</v>
      </c>
      <c r="B4338" s="24" t="s">
        <v>4244</v>
      </c>
      <c r="C4338" s="25" t="str">
        <f>IF(D4338=2,"NO","YES")</f>
        <v>YES</v>
      </c>
      <c r="D4338" s="25">
        <f t="shared" si="79"/>
        <v>0.28999999999999998</v>
      </c>
      <c r="E4338" s="1">
        <v>0.71630000000000005</v>
      </c>
      <c r="F4338" s="59">
        <v>1972</v>
      </c>
      <c r="G4338" s="617">
        <v>42529</v>
      </c>
      <c r="H4338" s="3" t="s">
        <v>4117</v>
      </c>
      <c r="I4338" s="4"/>
    </row>
    <row r="4339" spans="1:9">
      <c r="A4339" s="6">
        <v>4337</v>
      </c>
      <c r="B4339" s="127" t="s">
        <v>4245</v>
      </c>
      <c r="C4339" s="25" t="str">
        <f>IF(D4339=2,"NO","YES")</f>
        <v>YES</v>
      </c>
      <c r="D4339" s="25">
        <f t="shared" si="79"/>
        <v>0.33</v>
      </c>
      <c r="E4339" s="1">
        <v>0.81510000000000016</v>
      </c>
      <c r="F4339" s="59">
        <v>2244</v>
      </c>
      <c r="G4339" s="617">
        <v>42529</v>
      </c>
      <c r="H4339" s="3" t="s">
        <v>4117</v>
      </c>
      <c r="I4339" s="4"/>
    </row>
    <row r="4340" spans="1:9">
      <c r="A4340" s="6">
        <v>4338</v>
      </c>
      <c r="B4340" s="24" t="s">
        <v>4246</v>
      </c>
      <c r="C4340" s="25" t="str">
        <f>IF(D4340=2,"NO","YES")</f>
        <v>YES</v>
      </c>
      <c r="D4340" s="25">
        <f t="shared" si="79"/>
        <v>1.36</v>
      </c>
      <c r="E4340" s="1">
        <v>3.3592000000000004</v>
      </c>
      <c r="F4340" s="59">
        <v>9248</v>
      </c>
      <c r="G4340" s="617">
        <v>42529</v>
      </c>
      <c r="H4340" s="3" t="s">
        <v>4117</v>
      </c>
      <c r="I4340" s="4"/>
    </row>
    <row r="4341" spans="1:9">
      <c r="A4341" s="6">
        <v>4339</v>
      </c>
      <c r="B4341" s="127" t="s">
        <v>4247</v>
      </c>
      <c r="C4341" s="25" t="str">
        <f>IF(D4341=2,"NO","YES")</f>
        <v>YES</v>
      </c>
      <c r="D4341" s="25">
        <f t="shared" si="79"/>
        <v>0.38</v>
      </c>
      <c r="E4341" s="1">
        <v>0.9386000000000001</v>
      </c>
      <c r="F4341" s="59">
        <v>2584</v>
      </c>
      <c r="G4341" s="617">
        <v>42529</v>
      </c>
      <c r="H4341" s="3" t="s">
        <v>4117</v>
      </c>
      <c r="I4341" s="4"/>
    </row>
    <row r="4342" spans="1:9">
      <c r="A4342" s="6">
        <v>4340</v>
      </c>
      <c r="B4342" s="24" t="s">
        <v>4248</v>
      </c>
      <c r="C4342" s="25" t="str">
        <f>IF(D4342=2,"NO","YES")</f>
        <v>YES</v>
      </c>
      <c r="D4342" s="25">
        <f t="shared" si="79"/>
        <v>1.06</v>
      </c>
      <c r="E4342" s="1">
        <v>2.6182000000000003</v>
      </c>
      <c r="F4342" s="59">
        <v>7208</v>
      </c>
      <c r="G4342" s="617">
        <v>42529</v>
      </c>
      <c r="H4342" s="3" t="s">
        <v>4117</v>
      </c>
      <c r="I4342" s="4"/>
    </row>
    <row r="4343" spans="1:9">
      <c r="A4343" s="6">
        <v>4341</v>
      </c>
      <c r="B4343" s="24" t="s">
        <v>4249</v>
      </c>
      <c r="C4343" s="25" t="str">
        <f>IF(D4343=2,"NO","YES")</f>
        <v>YES</v>
      </c>
      <c r="D4343" s="25">
        <f t="shared" si="79"/>
        <v>0.89</v>
      </c>
      <c r="E4343" s="1">
        <v>2.1983000000000001</v>
      </c>
      <c r="F4343" s="59">
        <v>6052</v>
      </c>
      <c r="G4343" s="617">
        <v>42529</v>
      </c>
      <c r="H4343" s="3" t="s">
        <v>4117</v>
      </c>
      <c r="I4343" s="4"/>
    </row>
    <row r="4344" spans="1:9">
      <c r="A4344" s="6">
        <v>4342</v>
      </c>
      <c r="B4344" s="24" t="s">
        <v>4250</v>
      </c>
      <c r="C4344" s="25" t="str">
        <f>IF(D4344=2,"NO","YES")</f>
        <v>YES</v>
      </c>
      <c r="D4344" s="25">
        <f t="shared" si="79"/>
        <v>0.51</v>
      </c>
      <c r="E4344" s="1">
        <v>1.2597</v>
      </c>
      <c r="F4344" s="59">
        <v>3468</v>
      </c>
      <c r="G4344" s="617">
        <v>42529</v>
      </c>
      <c r="H4344" s="3" t="s">
        <v>4117</v>
      </c>
      <c r="I4344" s="4"/>
    </row>
    <row r="4345" spans="1:9">
      <c r="A4345" s="6">
        <v>4343</v>
      </c>
      <c r="B4345" s="24" t="s">
        <v>4251</v>
      </c>
      <c r="C4345" s="25" t="str">
        <f>IF(D4345=2,"NO","YES")</f>
        <v>YES</v>
      </c>
      <c r="D4345" s="25">
        <f t="shared" si="79"/>
        <v>1.03</v>
      </c>
      <c r="E4345" s="1">
        <v>2.5441000000000003</v>
      </c>
      <c r="F4345" s="59">
        <v>7004</v>
      </c>
      <c r="G4345" s="617">
        <v>42529</v>
      </c>
      <c r="H4345" s="3" t="s">
        <v>4117</v>
      </c>
      <c r="I4345" s="4"/>
    </row>
    <row r="4346" spans="1:9">
      <c r="A4346" s="6">
        <v>4344</v>
      </c>
      <c r="B4346" s="24" t="s">
        <v>4252</v>
      </c>
      <c r="C4346" s="25" t="str">
        <f>IF(D4346=2,"NO","YES")</f>
        <v>YES</v>
      </c>
      <c r="D4346" s="25">
        <f t="shared" si="79"/>
        <v>0.95</v>
      </c>
      <c r="E4346" s="1">
        <v>2.3465000000000003</v>
      </c>
      <c r="F4346" s="59">
        <v>6460</v>
      </c>
      <c r="G4346" s="617">
        <v>42529</v>
      </c>
      <c r="H4346" s="3" t="s">
        <v>4117</v>
      </c>
      <c r="I4346" s="4"/>
    </row>
    <row r="4347" spans="1:9">
      <c r="A4347" s="6">
        <v>4345</v>
      </c>
      <c r="B4347" s="24" t="s">
        <v>4253</v>
      </c>
      <c r="C4347" s="25" t="str">
        <f>IF(D4347=2,"NO","YES")</f>
        <v>YES</v>
      </c>
      <c r="D4347" s="25">
        <f t="shared" si="79"/>
        <v>1.1000000000000001</v>
      </c>
      <c r="E4347" s="1">
        <v>2.7170000000000005</v>
      </c>
      <c r="F4347" s="59">
        <v>7480</v>
      </c>
      <c r="G4347" s="617">
        <v>42529</v>
      </c>
      <c r="H4347" s="3" t="s">
        <v>4117</v>
      </c>
      <c r="I4347" s="4"/>
    </row>
    <row r="4348" spans="1:9">
      <c r="A4348" s="6">
        <v>4346</v>
      </c>
      <c r="B4348" s="56" t="s">
        <v>4254</v>
      </c>
      <c r="C4348" s="25" t="str">
        <f>IF(D4348=2,"NO","YES")</f>
        <v>YES</v>
      </c>
      <c r="D4348" s="25">
        <f t="shared" si="79"/>
        <v>1.62</v>
      </c>
      <c r="E4348" s="1">
        <v>4.0014000000000003</v>
      </c>
      <c r="F4348" s="59">
        <v>11016</v>
      </c>
      <c r="G4348" s="617">
        <v>42529</v>
      </c>
      <c r="H4348" s="3" t="s">
        <v>4117</v>
      </c>
      <c r="I4348" s="4"/>
    </row>
    <row r="4349" spans="1:9" ht="30">
      <c r="A4349" s="6">
        <v>4347</v>
      </c>
      <c r="B4349" s="127" t="s">
        <v>4255</v>
      </c>
      <c r="C4349" s="25" t="str">
        <f>IF(D4349=2,"NO","YES")</f>
        <v>YES</v>
      </c>
      <c r="D4349" s="25">
        <f t="shared" si="79"/>
        <v>0.91</v>
      </c>
      <c r="E4349" s="1">
        <v>2.2477000000000005</v>
      </c>
      <c r="F4349" s="59">
        <v>6188</v>
      </c>
      <c r="G4349" s="617">
        <v>42529</v>
      </c>
      <c r="H4349" s="3" t="s">
        <v>4117</v>
      </c>
      <c r="I4349" s="4"/>
    </row>
    <row r="4350" spans="1:9">
      <c r="A4350" s="6">
        <v>4348</v>
      </c>
      <c r="B4350" s="127" t="s">
        <v>4256</v>
      </c>
      <c r="C4350" s="25" t="str">
        <f>IF(D4350=2,"NO","YES")</f>
        <v>YES</v>
      </c>
      <c r="D4350" s="25">
        <f t="shared" si="79"/>
        <v>0.81</v>
      </c>
      <c r="E4350" s="1">
        <v>2.0007000000000001</v>
      </c>
      <c r="F4350" s="59">
        <v>5508</v>
      </c>
      <c r="G4350" s="617">
        <v>42529</v>
      </c>
      <c r="H4350" s="3" t="s">
        <v>4117</v>
      </c>
      <c r="I4350" s="4"/>
    </row>
    <row r="4351" spans="1:9">
      <c r="A4351" s="6">
        <v>4349</v>
      </c>
      <c r="B4351" s="24" t="s">
        <v>4257</v>
      </c>
      <c r="C4351" s="25" t="str">
        <f>IF(D4351=2,"NO","YES")</f>
        <v>YES</v>
      </c>
      <c r="D4351" s="25">
        <f t="shared" si="79"/>
        <v>0.04</v>
      </c>
      <c r="E4351" s="1">
        <v>9.8800000000000013E-2</v>
      </c>
      <c r="F4351" s="59">
        <v>272</v>
      </c>
      <c r="G4351" s="617">
        <v>42529</v>
      </c>
      <c r="H4351" s="3" t="s">
        <v>4117</v>
      </c>
      <c r="I4351" s="4"/>
    </row>
    <row r="4352" spans="1:9">
      <c r="A4352" s="6">
        <v>4350</v>
      </c>
      <c r="B4352" s="56" t="s">
        <v>4258</v>
      </c>
      <c r="C4352" s="25" t="str">
        <f>IF(D4352=2,"NO","YES")</f>
        <v>YES</v>
      </c>
      <c r="D4352" s="25">
        <f t="shared" si="79"/>
        <v>1.04</v>
      </c>
      <c r="E4352" s="1">
        <v>2.5688000000000004</v>
      </c>
      <c r="F4352" s="59">
        <v>7072</v>
      </c>
      <c r="G4352" s="617">
        <v>42529</v>
      </c>
      <c r="H4352" s="3" t="s">
        <v>4117</v>
      </c>
      <c r="I4352" s="4"/>
    </row>
    <row r="4353" spans="1:9">
      <c r="A4353" s="6">
        <v>4351</v>
      </c>
      <c r="B4353" s="24" t="s">
        <v>4259</v>
      </c>
      <c r="C4353" s="25" t="str">
        <f>IF(D4353=2,"NO","YES")</f>
        <v>YES</v>
      </c>
      <c r="D4353" s="25">
        <f t="shared" si="79"/>
        <v>1.42</v>
      </c>
      <c r="E4353" s="1">
        <v>3.5074000000000001</v>
      </c>
      <c r="F4353" s="59">
        <v>9656</v>
      </c>
      <c r="G4353" s="617">
        <v>42529</v>
      </c>
      <c r="H4353" s="3" t="s">
        <v>4117</v>
      </c>
      <c r="I4353" s="4"/>
    </row>
    <row r="4354" spans="1:9">
      <c r="A4354" s="6">
        <v>4352</v>
      </c>
      <c r="B4354" s="24" t="s">
        <v>4260</v>
      </c>
      <c r="C4354" s="25" t="str">
        <f>IF(D4354=2,"NO","YES")</f>
        <v>YES</v>
      </c>
      <c r="D4354" s="25">
        <f t="shared" si="79"/>
        <v>0.99</v>
      </c>
      <c r="E4354" s="1">
        <v>2.4453</v>
      </c>
      <c r="F4354" s="59">
        <v>6732</v>
      </c>
      <c r="G4354" s="617">
        <v>42529</v>
      </c>
      <c r="H4354" s="3" t="s">
        <v>4117</v>
      </c>
      <c r="I4354" s="4"/>
    </row>
    <row r="4355" spans="1:9">
      <c r="A4355" s="6">
        <v>4353</v>
      </c>
      <c r="B4355" s="24" t="s">
        <v>4261</v>
      </c>
      <c r="C4355" s="25" t="str">
        <f>IF(D4355=2,"NO","YES")</f>
        <v>YES</v>
      </c>
      <c r="D4355" s="25">
        <f t="shared" si="79"/>
        <v>0.85</v>
      </c>
      <c r="E4355" s="1">
        <v>2.0994999999999999</v>
      </c>
      <c r="F4355" s="59">
        <v>5780</v>
      </c>
      <c r="G4355" s="617">
        <v>42529</v>
      </c>
      <c r="H4355" s="3" t="s">
        <v>4117</v>
      </c>
      <c r="I4355" s="4"/>
    </row>
    <row r="4356" spans="1:9">
      <c r="A4356" s="6">
        <v>4354</v>
      </c>
      <c r="B4356" s="56" t="s">
        <v>4262</v>
      </c>
      <c r="C4356" s="25" t="str">
        <f>IF(D4356=2,"NO","YES")</f>
        <v>YES</v>
      </c>
      <c r="D4356" s="25">
        <f t="shared" si="79"/>
        <v>0.2</v>
      </c>
      <c r="E4356" s="1">
        <v>0.49400000000000005</v>
      </c>
      <c r="F4356" s="59">
        <v>1360</v>
      </c>
      <c r="G4356" s="617">
        <v>42529</v>
      </c>
      <c r="H4356" s="3" t="s">
        <v>4117</v>
      </c>
      <c r="I4356" s="4"/>
    </row>
    <row r="4357" spans="1:9">
      <c r="A4357" s="6">
        <v>4355</v>
      </c>
      <c r="B4357" s="127" t="s">
        <v>4263</v>
      </c>
      <c r="C4357" s="25" t="str">
        <f>IF(D4357=2,"NO","YES")</f>
        <v>YES</v>
      </c>
      <c r="D4357" s="25">
        <f t="shared" ref="D4357:D4420" si="80">F4357/6800</f>
        <v>0.95</v>
      </c>
      <c r="E4357" s="1">
        <v>2.3465000000000003</v>
      </c>
      <c r="F4357" s="59">
        <v>6460</v>
      </c>
      <c r="G4357" s="617">
        <v>42529</v>
      </c>
      <c r="H4357" s="3" t="s">
        <v>4117</v>
      </c>
      <c r="I4357" s="4"/>
    </row>
    <row r="4358" spans="1:9" ht="30">
      <c r="A4358" s="6">
        <v>4356</v>
      </c>
      <c r="B4358" s="56" t="s">
        <v>4264</v>
      </c>
      <c r="C4358" s="25" t="str">
        <f>IF(D4358=2,"NO","YES")</f>
        <v>YES</v>
      </c>
      <c r="D4358" s="25">
        <f t="shared" si="80"/>
        <v>1.03</v>
      </c>
      <c r="E4358" s="1">
        <v>2.5441000000000003</v>
      </c>
      <c r="F4358" s="59">
        <v>7004</v>
      </c>
      <c r="G4358" s="617">
        <v>42529</v>
      </c>
      <c r="H4358" s="3" t="s">
        <v>4117</v>
      </c>
      <c r="I4358" s="4"/>
    </row>
    <row r="4359" spans="1:9" ht="30">
      <c r="A4359" s="6">
        <v>4357</v>
      </c>
      <c r="B4359" s="24" t="s">
        <v>4265</v>
      </c>
      <c r="C4359" s="25" t="str">
        <f>IF(D4359=2,"NO","YES")</f>
        <v>YES</v>
      </c>
      <c r="D4359" s="25">
        <f t="shared" si="80"/>
        <v>0.45</v>
      </c>
      <c r="E4359" s="1">
        <v>1.1115000000000002</v>
      </c>
      <c r="F4359" s="59">
        <v>3060</v>
      </c>
      <c r="G4359" s="617">
        <v>42529</v>
      </c>
      <c r="H4359" s="3" t="s">
        <v>4117</v>
      </c>
      <c r="I4359" s="4"/>
    </row>
    <row r="4360" spans="1:9">
      <c r="A4360" s="6">
        <v>4358</v>
      </c>
      <c r="B4360" s="129" t="s">
        <v>4266</v>
      </c>
      <c r="C4360" s="25" t="str">
        <f>IF(D4360=2,"NO","YES")</f>
        <v>YES</v>
      </c>
      <c r="D4360" s="39">
        <f t="shared" si="80"/>
        <v>0.93</v>
      </c>
      <c r="E4360" s="1">
        <v>2.2971000000000004</v>
      </c>
      <c r="F4360" s="92">
        <v>6324</v>
      </c>
      <c r="G4360" s="99">
        <v>42612</v>
      </c>
      <c r="H4360" s="3" t="s">
        <v>4117</v>
      </c>
      <c r="I4360" s="4"/>
    </row>
    <row r="4361" spans="1:9" ht="30">
      <c r="A4361" s="6">
        <v>4359</v>
      </c>
      <c r="B4361" s="56" t="s">
        <v>4267</v>
      </c>
      <c r="C4361" s="25" t="str">
        <f>IF(D4361=2,"NO","YES")</f>
        <v>YES</v>
      </c>
      <c r="D4361" s="59">
        <f t="shared" si="80"/>
        <v>0.6</v>
      </c>
      <c r="E4361" s="1">
        <v>1.482</v>
      </c>
      <c r="F4361" s="59">
        <v>4080</v>
      </c>
      <c r="G4361" s="617">
        <v>42529</v>
      </c>
      <c r="H4361" s="3" t="s">
        <v>4268</v>
      </c>
      <c r="I4361" s="4"/>
    </row>
    <row r="4362" spans="1:9">
      <c r="A4362" s="6">
        <v>4360</v>
      </c>
      <c r="B4362" s="56" t="s">
        <v>4269</v>
      </c>
      <c r="C4362" s="25" t="str">
        <f>IF(D4362=2,"NO","YES")</f>
        <v>YES</v>
      </c>
      <c r="D4362" s="59">
        <f t="shared" si="80"/>
        <v>0.53</v>
      </c>
      <c r="E4362" s="1">
        <v>1.3091000000000002</v>
      </c>
      <c r="F4362" s="59">
        <v>3604</v>
      </c>
      <c r="G4362" s="617">
        <v>42529</v>
      </c>
      <c r="H4362" s="3" t="s">
        <v>4268</v>
      </c>
      <c r="I4362" s="4"/>
    </row>
    <row r="4363" spans="1:9" ht="30">
      <c r="A4363" s="6">
        <v>4361</v>
      </c>
      <c r="B4363" s="56" t="s">
        <v>4270</v>
      </c>
      <c r="C4363" s="25" t="str">
        <f>IF(D4363=2,"NO","YES")</f>
        <v>YES</v>
      </c>
      <c r="D4363" s="59">
        <f t="shared" si="80"/>
        <v>1.42</v>
      </c>
      <c r="E4363" s="1">
        <v>3.5074000000000001</v>
      </c>
      <c r="F4363" s="59">
        <v>9656</v>
      </c>
      <c r="G4363" s="617">
        <v>42529</v>
      </c>
      <c r="H4363" s="3" t="s">
        <v>4268</v>
      </c>
      <c r="I4363" s="4"/>
    </row>
    <row r="4364" spans="1:9">
      <c r="A4364" s="6">
        <v>4362</v>
      </c>
      <c r="B4364" s="56" t="s">
        <v>4271</v>
      </c>
      <c r="C4364" s="25" t="str">
        <f>IF(D4364=2,"NO","YES")</f>
        <v>YES</v>
      </c>
      <c r="D4364" s="59">
        <f t="shared" si="80"/>
        <v>0.91</v>
      </c>
      <c r="E4364" s="1">
        <v>2.2477000000000005</v>
      </c>
      <c r="F4364" s="59">
        <v>6188</v>
      </c>
      <c r="G4364" s="617">
        <v>42529</v>
      </c>
      <c r="H4364" s="3" t="s">
        <v>4268</v>
      </c>
      <c r="I4364" s="4"/>
    </row>
    <row r="4365" spans="1:9">
      <c r="A4365" s="6">
        <v>4363</v>
      </c>
      <c r="B4365" s="56" t="s">
        <v>4272</v>
      </c>
      <c r="C4365" s="25" t="str">
        <f>IF(D4365=2,"NO","YES")</f>
        <v>YES</v>
      </c>
      <c r="D4365" s="59">
        <f t="shared" si="80"/>
        <v>0.13</v>
      </c>
      <c r="E4365" s="1">
        <v>0.32110000000000005</v>
      </c>
      <c r="F4365" s="59">
        <v>884</v>
      </c>
      <c r="G4365" s="617">
        <v>42529</v>
      </c>
      <c r="H4365" s="3" t="s">
        <v>4268</v>
      </c>
      <c r="I4365" s="4"/>
    </row>
    <row r="4366" spans="1:9">
      <c r="A4366" s="6">
        <v>4364</v>
      </c>
      <c r="B4366" s="56" t="s">
        <v>4273</v>
      </c>
      <c r="C4366" s="25" t="str">
        <f>IF(D4366=2,"NO","YES")</f>
        <v>YES</v>
      </c>
      <c r="D4366" s="59">
        <f t="shared" si="80"/>
        <v>0.71</v>
      </c>
      <c r="E4366" s="1">
        <v>1.7537</v>
      </c>
      <c r="F4366" s="59">
        <v>4828</v>
      </c>
      <c r="G4366" s="617">
        <v>42529</v>
      </c>
      <c r="H4366" s="3" t="s">
        <v>4268</v>
      </c>
      <c r="I4366" s="4"/>
    </row>
    <row r="4367" spans="1:9">
      <c r="A4367" s="6">
        <v>4365</v>
      </c>
      <c r="B4367" s="56" t="s">
        <v>4274</v>
      </c>
      <c r="C4367" s="25" t="str">
        <f>IF(D4367=2,"NO","YES")</f>
        <v>YES</v>
      </c>
      <c r="D4367" s="59">
        <f t="shared" si="80"/>
        <v>0.04</v>
      </c>
      <c r="E4367" s="1">
        <v>9.8800000000000013E-2</v>
      </c>
      <c r="F4367" s="59">
        <v>272</v>
      </c>
      <c r="G4367" s="617">
        <v>42529</v>
      </c>
      <c r="H4367" s="3" t="s">
        <v>4268</v>
      </c>
      <c r="I4367" s="4"/>
    </row>
    <row r="4368" spans="1:9">
      <c r="A4368" s="6">
        <v>4366</v>
      </c>
      <c r="B4368" s="56" t="s">
        <v>4275</v>
      </c>
      <c r="C4368" s="25" t="str">
        <f>IF(D4368=2,"NO","YES")</f>
        <v>YES</v>
      </c>
      <c r="D4368" s="59">
        <f t="shared" si="80"/>
        <v>0.06</v>
      </c>
      <c r="E4368" s="1">
        <v>0.1482</v>
      </c>
      <c r="F4368" s="59">
        <v>408</v>
      </c>
      <c r="G4368" s="617">
        <v>42529</v>
      </c>
      <c r="H4368" s="3" t="s">
        <v>4268</v>
      </c>
      <c r="I4368" s="4"/>
    </row>
    <row r="4369" spans="1:9">
      <c r="A4369" s="6">
        <v>4367</v>
      </c>
      <c r="B4369" s="56" t="s">
        <v>4276</v>
      </c>
      <c r="C4369" s="25" t="str">
        <f>IF(D4369=2,"NO","YES")</f>
        <v>YES</v>
      </c>
      <c r="D4369" s="59">
        <f t="shared" si="80"/>
        <v>0.55000000000000004</v>
      </c>
      <c r="E4369" s="1">
        <v>1.3585000000000003</v>
      </c>
      <c r="F4369" s="59">
        <v>3740</v>
      </c>
      <c r="G4369" s="617">
        <v>42529</v>
      </c>
      <c r="H4369" s="3" t="s">
        <v>4268</v>
      </c>
      <c r="I4369" s="4"/>
    </row>
    <row r="4370" spans="1:9">
      <c r="A4370" s="6">
        <v>4368</v>
      </c>
      <c r="B4370" s="24" t="s">
        <v>4274</v>
      </c>
      <c r="C4370" s="25" t="str">
        <f>IF(D4370=2,"NO","YES")</f>
        <v>YES</v>
      </c>
      <c r="D4370" s="59">
        <f t="shared" si="80"/>
        <v>0.42</v>
      </c>
      <c r="E4370" s="1">
        <v>1.0374000000000001</v>
      </c>
      <c r="F4370" s="59">
        <v>2856</v>
      </c>
      <c r="G4370" s="617">
        <v>42529</v>
      </c>
      <c r="H4370" s="3" t="s">
        <v>4268</v>
      </c>
      <c r="I4370" s="4"/>
    </row>
    <row r="4371" spans="1:9" ht="30">
      <c r="A4371" s="6">
        <v>4369</v>
      </c>
      <c r="B4371" s="24" t="s">
        <v>4277</v>
      </c>
      <c r="C4371" s="25" t="str">
        <f>IF(D4371=2,"NO","YES")</f>
        <v>YES</v>
      </c>
      <c r="D4371" s="59">
        <f t="shared" si="80"/>
        <v>0.23</v>
      </c>
      <c r="E4371" s="1">
        <v>0.56810000000000005</v>
      </c>
      <c r="F4371" s="59">
        <v>1564</v>
      </c>
      <c r="G4371" s="617">
        <v>42529</v>
      </c>
      <c r="H4371" s="3" t="s">
        <v>4268</v>
      </c>
      <c r="I4371" s="4"/>
    </row>
    <row r="4372" spans="1:9">
      <c r="A4372" s="6">
        <v>4370</v>
      </c>
      <c r="B4372" s="56" t="s">
        <v>4278</v>
      </c>
      <c r="C4372" s="25" t="str">
        <f>IF(D4372=2,"NO","YES")</f>
        <v>YES</v>
      </c>
      <c r="D4372" s="59">
        <f t="shared" si="80"/>
        <v>0.49</v>
      </c>
      <c r="E4372" s="1">
        <v>1.2103000000000002</v>
      </c>
      <c r="F4372" s="59">
        <v>3332</v>
      </c>
      <c r="G4372" s="617">
        <v>42529</v>
      </c>
      <c r="H4372" s="3" t="s">
        <v>4268</v>
      </c>
      <c r="I4372" s="4"/>
    </row>
    <row r="4373" spans="1:9">
      <c r="A4373" s="6">
        <v>4371</v>
      </c>
      <c r="B4373" s="56" t="s">
        <v>4279</v>
      </c>
      <c r="C4373" s="25" t="str">
        <f>IF(D4373=2,"NO","YES")</f>
        <v>YES</v>
      </c>
      <c r="D4373" s="59">
        <f t="shared" si="80"/>
        <v>0.16</v>
      </c>
      <c r="E4373" s="1">
        <v>0.39520000000000005</v>
      </c>
      <c r="F4373" s="59">
        <v>1088</v>
      </c>
      <c r="G4373" s="617">
        <v>42529</v>
      </c>
      <c r="H4373" s="3" t="s">
        <v>4268</v>
      </c>
      <c r="I4373" s="4"/>
    </row>
    <row r="4374" spans="1:9">
      <c r="A4374" s="6">
        <v>4372</v>
      </c>
      <c r="B4374" s="56" t="s">
        <v>4280</v>
      </c>
      <c r="C4374" s="25" t="str">
        <f>IF(D4374=2,"NO","YES")</f>
        <v>YES</v>
      </c>
      <c r="D4374" s="59">
        <f t="shared" si="80"/>
        <v>1.21</v>
      </c>
      <c r="E4374" s="1">
        <v>2.9887000000000001</v>
      </c>
      <c r="F4374" s="59">
        <v>8228</v>
      </c>
      <c r="G4374" s="617">
        <v>42529</v>
      </c>
      <c r="H4374" s="3" t="s">
        <v>4268</v>
      </c>
      <c r="I4374" s="4"/>
    </row>
    <row r="4375" spans="1:9">
      <c r="A4375" s="6">
        <v>4373</v>
      </c>
      <c r="B4375" s="24" t="s">
        <v>4281</v>
      </c>
      <c r="C4375" s="25" t="str">
        <f>IF(D4375=2,"NO","YES")</f>
        <v>YES</v>
      </c>
      <c r="D4375" s="59">
        <f t="shared" si="80"/>
        <v>0.86</v>
      </c>
      <c r="E4375" s="1">
        <v>2.1242000000000001</v>
      </c>
      <c r="F4375" s="59">
        <v>5848</v>
      </c>
      <c r="G4375" s="617">
        <v>42529</v>
      </c>
      <c r="H4375" s="3" t="s">
        <v>4268</v>
      </c>
      <c r="I4375" s="4"/>
    </row>
    <row r="4376" spans="1:9">
      <c r="A4376" s="6">
        <v>4374</v>
      </c>
      <c r="B4376" s="24" t="s">
        <v>4282</v>
      </c>
      <c r="C4376" s="25" t="str">
        <f>IF(D4376=2,"NO","YES")</f>
        <v>YES</v>
      </c>
      <c r="D4376" s="59">
        <f t="shared" si="80"/>
        <v>0.39</v>
      </c>
      <c r="E4376" s="1">
        <v>0.96330000000000016</v>
      </c>
      <c r="F4376" s="59">
        <v>2652</v>
      </c>
      <c r="G4376" s="617">
        <v>42529</v>
      </c>
      <c r="H4376" s="3" t="s">
        <v>4268</v>
      </c>
      <c r="I4376" s="4"/>
    </row>
    <row r="4377" spans="1:9">
      <c r="A4377" s="6">
        <v>4375</v>
      </c>
      <c r="B4377" s="24" t="s">
        <v>4283</v>
      </c>
      <c r="C4377" s="25" t="str">
        <f>IF(D4377=2,"NO","YES")</f>
        <v>YES</v>
      </c>
      <c r="D4377" s="59">
        <f t="shared" si="80"/>
        <v>0.61</v>
      </c>
      <c r="E4377" s="1">
        <v>1.5067000000000002</v>
      </c>
      <c r="F4377" s="59">
        <v>4148</v>
      </c>
      <c r="G4377" s="617">
        <v>42529</v>
      </c>
      <c r="H4377" s="3" t="s">
        <v>4268</v>
      </c>
      <c r="I4377" s="4"/>
    </row>
    <row r="4378" spans="1:9">
      <c r="A4378" s="6">
        <v>4376</v>
      </c>
      <c r="B4378" s="24" t="s">
        <v>4284</v>
      </c>
      <c r="C4378" s="25" t="str">
        <f>IF(D4378=2,"NO","YES")</f>
        <v>YES</v>
      </c>
      <c r="D4378" s="59">
        <f t="shared" si="80"/>
        <v>0.06</v>
      </c>
      <c r="E4378" s="1">
        <v>0.1482</v>
      </c>
      <c r="F4378" s="59">
        <v>408</v>
      </c>
      <c r="G4378" s="617">
        <v>42529</v>
      </c>
      <c r="H4378" s="3" t="s">
        <v>4268</v>
      </c>
      <c r="I4378" s="4"/>
    </row>
    <row r="4379" spans="1:9">
      <c r="A4379" s="6">
        <v>4377</v>
      </c>
      <c r="B4379" s="56" t="s">
        <v>4285</v>
      </c>
      <c r="C4379" s="25" t="str">
        <f>IF(D4379=2,"NO","YES")</f>
        <v>YES</v>
      </c>
      <c r="D4379" s="59">
        <f t="shared" si="80"/>
        <v>0.03</v>
      </c>
      <c r="E4379" s="1">
        <v>7.4099999999999999E-2</v>
      </c>
      <c r="F4379" s="59">
        <v>204</v>
      </c>
      <c r="G4379" s="617">
        <v>42529</v>
      </c>
      <c r="H4379" s="3" t="s">
        <v>4268</v>
      </c>
      <c r="I4379" s="4"/>
    </row>
    <row r="4380" spans="1:9">
      <c r="A4380" s="6">
        <v>4378</v>
      </c>
      <c r="B4380" s="56" t="s">
        <v>4286</v>
      </c>
      <c r="C4380" s="25" t="str">
        <f>IF(D4380=2,"NO","YES")</f>
        <v>YES</v>
      </c>
      <c r="D4380" s="59">
        <f t="shared" si="80"/>
        <v>0.51</v>
      </c>
      <c r="E4380" s="1">
        <v>1.2597</v>
      </c>
      <c r="F4380" s="59">
        <v>3468</v>
      </c>
      <c r="G4380" s="617">
        <v>42529</v>
      </c>
      <c r="H4380" s="3" t="s">
        <v>4268</v>
      </c>
      <c r="I4380" s="4"/>
    </row>
    <row r="4381" spans="1:9">
      <c r="A4381" s="6">
        <v>4379</v>
      </c>
      <c r="B4381" s="24" t="s">
        <v>4287</v>
      </c>
      <c r="C4381" s="25" t="str">
        <f>IF(D4381=2,"NO","YES")</f>
        <v>YES</v>
      </c>
      <c r="D4381" s="59">
        <f t="shared" si="80"/>
        <v>1.47</v>
      </c>
      <c r="E4381" s="1">
        <v>3.6309</v>
      </c>
      <c r="F4381" s="59">
        <v>9996</v>
      </c>
      <c r="G4381" s="617">
        <v>42529</v>
      </c>
      <c r="H4381" s="3" t="s">
        <v>4268</v>
      </c>
      <c r="I4381" s="4"/>
    </row>
    <row r="4382" spans="1:9">
      <c r="A4382" s="6">
        <v>4380</v>
      </c>
      <c r="B4382" s="56" t="s">
        <v>4288</v>
      </c>
      <c r="C4382" s="25" t="str">
        <f>IF(D4382=2,"NO","YES")</f>
        <v>YES</v>
      </c>
      <c r="D4382" s="59">
        <f t="shared" si="80"/>
        <v>0.2</v>
      </c>
      <c r="E4382" s="1">
        <v>0.49400000000000005</v>
      </c>
      <c r="F4382" s="59">
        <v>1360</v>
      </c>
      <c r="G4382" s="617">
        <v>42529</v>
      </c>
      <c r="H4382" s="3" t="s">
        <v>4268</v>
      </c>
      <c r="I4382" s="4"/>
    </row>
    <row r="4383" spans="1:9">
      <c r="A4383" s="6">
        <v>4381</v>
      </c>
      <c r="B4383" s="56" t="s">
        <v>4289</v>
      </c>
      <c r="C4383" s="25" t="str">
        <f>IF(D4383=2,"NO","YES")</f>
        <v>YES</v>
      </c>
      <c r="D4383" s="59">
        <f t="shared" si="80"/>
        <v>0.22</v>
      </c>
      <c r="E4383" s="1">
        <v>0.54339999999999999</v>
      </c>
      <c r="F4383" s="59">
        <v>1496</v>
      </c>
      <c r="G4383" s="617">
        <v>42529</v>
      </c>
      <c r="H4383" s="3" t="s">
        <v>4268</v>
      </c>
      <c r="I4383" s="4"/>
    </row>
    <row r="4384" spans="1:9">
      <c r="A4384" s="6">
        <v>4382</v>
      </c>
      <c r="B4384" s="24" t="s">
        <v>4290</v>
      </c>
      <c r="C4384" s="25" t="str">
        <f>IF(D4384=2,"NO","YES")</f>
        <v>YES</v>
      </c>
      <c r="D4384" s="59">
        <f t="shared" si="80"/>
        <v>1.25</v>
      </c>
      <c r="E4384" s="1">
        <v>3.0875000000000004</v>
      </c>
      <c r="F4384" s="59">
        <v>8500</v>
      </c>
      <c r="G4384" s="617">
        <v>42529</v>
      </c>
      <c r="H4384" s="3" t="s">
        <v>4268</v>
      </c>
      <c r="I4384" s="4"/>
    </row>
    <row r="4385" spans="1:9">
      <c r="A4385" s="6">
        <v>4383</v>
      </c>
      <c r="B4385" s="24" t="s">
        <v>4291</v>
      </c>
      <c r="C4385" s="25" t="str">
        <f>IF(D4385=2,"NO","YES")</f>
        <v>YES</v>
      </c>
      <c r="D4385" s="59">
        <f t="shared" si="80"/>
        <v>0.99</v>
      </c>
      <c r="E4385" s="1">
        <v>2.4453</v>
      </c>
      <c r="F4385" s="59">
        <v>6732</v>
      </c>
      <c r="G4385" s="617">
        <v>42529</v>
      </c>
      <c r="H4385" s="3" t="s">
        <v>4268</v>
      </c>
      <c r="I4385" s="4"/>
    </row>
    <row r="4386" spans="1:9">
      <c r="A4386" s="6">
        <v>4384</v>
      </c>
      <c r="B4386" s="56" t="s">
        <v>4292</v>
      </c>
      <c r="C4386" s="25" t="str">
        <f>IF(D4386=2,"NO","YES")</f>
        <v>YES</v>
      </c>
      <c r="D4386" s="59">
        <f t="shared" si="80"/>
        <v>0.45</v>
      </c>
      <c r="E4386" s="1">
        <v>1.1115000000000002</v>
      </c>
      <c r="F4386" s="59">
        <v>3060</v>
      </c>
      <c r="G4386" s="617">
        <v>42529</v>
      </c>
      <c r="H4386" s="3" t="s">
        <v>4268</v>
      </c>
      <c r="I4386" s="4"/>
    </row>
    <row r="4387" spans="1:9">
      <c r="A4387" s="6">
        <v>4385</v>
      </c>
      <c r="B4387" s="24" t="s">
        <v>4293</v>
      </c>
      <c r="C4387" s="25" t="str">
        <f>IF(D4387=2,"NO","YES")</f>
        <v>YES</v>
      </c>
      <c r="D4387" s="59">
        <f t="shared" si="80"/>
        <v>0.52</v>
      </c>
      <c r="E4387" s="1">
        <v>1.2844000000000002</v>
      </c>
      <c r="F4387" s="59">
        <v>3536</v>
      </c>
      <c r="G4387" s="617">
        <v>42529</v>
      </c>
      <c r="H4387" s="3" t="s">
        <v>4268</v>
      </c>
      <c r="I4387" s="4"/>
    </row>
    <row r="4388" spans="1:9">
      <c r="A4388" s="6">
        <v>4386</v>
      </c>
      <c r="B4388" s="56" t="s">
        <v>3858</v>
      </c>
      <c r="C4388" s="25" t="str">
        <f>IF(D4388=2,"NO","YES")</f>
        <v>YES</v>
      </c>
      <c r="D4388" s="59">
        <f t="shared" si="80"/>
        <v>0.15</v>
      </c>
      <c r="E4388" s="1">
        <v>0.3705</v>
      </c>
      <c r="F4388" s="59">
        <v>1020</v>
      </c>
      <c r="G4388" s="617">
        <v>42529</v>
      </c>
      <c r="H4388" s="3" t="s">
        <v>4268</v>
      </c>
      <c r="I4388" s="4"/>
    </row>
    <row r="4389" spans="1:9">
      <c r="A4389" s="6">
        <v>4387</v>
      </c>
      <c r="B4389" s="24" t="s">
        <v>4294</v>
      </c>
      <c r="C4389" s="25" t="str">
        <f>IF(D4389=2,"NO","YES")</f>
        <v>YES</v>
      </c>
      <c r="D4389" s="59">
        <f t="shared" si="80"/>
        <v>0.1</v>
      </c>
      <c r="E4389" s="1">
        <v>0.24700000000000003</v>
      </c>
      <c r="F4389" s="59">
        <v>680</v>
      </c>
      <c r="G4389" s="617">
        <v>42529</v>
      </c>
      <c r="H4389" s="3" t="s">
        <v>4268</v>
      </c>
      <c r="I4389" s="4"/>
    </row>
    <row r="4390" spans="1:9">
      <c r="A4390" s="6">
        <v>4388</v>
      </c>
      <c r="B4390" s="56" t="s">
        <v>4295</v>
      </c>
      <c r="C4390" s="25" t="str">
        <f>IF(D4390=2,"NO","YES")</f>
        <v>YES</v>
      </c>
      <c r="D4390" s="59">
        <f t="shared" si="80"/>
        <v>1.2</v>
      </c>
      <c r="E4390" s="1">
        <v>2.964</v>
      </c>
      <c r="F4390" s="59">
        <v>8160</v>
      </c>
      <c r="G4390" s="617">
        <v>42529</v>
      </c>
      <c r="H4390" s="3" t="s">
        <v>4268</v>
      </c>
      <c r="I4390" s="4"/>
    </row>
    <row r="4391" spans="1:9">
      <c r="A4391" s="6">
        <v>4389</v>
      </c>
      <c r="B4391" s="56" t="s">
        <v>4296</v>
      </c>
      <c r="C4391" s="25" t="str">
        <f>IF(D4391=2,"NO","YES")</f>
        <v>YES</v>
      </c>
      <c r="D4391" s="59">
        <f t="shared" si="80"/>
        <v>1.78</v>
      </c>
      <c r="E4391" s="1">
        <v>4.3966000000000003</v>
      </c>
      <c r="F4391" s="59">
        <v>12104</v>
      </c>
      <c r="G4391" s="617">
        <v>42529</v>
      </c>
      <c r="H4391" s="3" t="s">
        <v>4268</v>
      </c>
      <c r="I4391" s="4"/>
    </row>
    <row r="4392" spans="1:9">
      <c r="A4392" s="6">
        <v>4390</v>
      </c>
      <c r="B4392" s="24" t="s">
        <v>4297</v>
      </c>
      <c r="C4392" s="25" t="str">
        <f>IF(D4392=2,"NO","YES")</f>
        <v>YES</v>
      </c>
      <c r="D4392" s="59">
        <f t="shared" si="80"/>
        <v>0.69</v>
      </c>
      <c r="E4392" s="1">
        <v>1.7042999999999999</v>
      </c>
      <c r="F4392" s="59">
        <v>4692</v>
      </c>
      <c r="G4392" s="617">
        <v>42529</v>
      </c>
      <c r="H4392" s="3" t="s">
        <v>4268</v>
      </c>
      <c r="I4392" s="4"/>
    </row>
    <row r="4393" spans="1:9" ht="30">
      <c r="A4393" s="6">
        <v>4391</v>
      </c>
      <c r="B4393" s="56" t="s">
        <v>4298</v>
      </c>
      <c r="C4393" s="25" t="str">
        <f>IF(D4393=2,"NO","YES")</f>
        <v>YES</v>
      </c>
      <c r="D4393" s="59">
        <f t="shared" si="80"/>
        <v>1.04</v>
      </c>
      <c r="E4393" s="1">
        <v>2.5688000000000004</v>
      </c>
      <c r="F4393" s="59">
        <v>7072</v>
      </c>
      <c r="G4393" s="617">
        <v>42529</v>
      </c>
      <c r="H4393" s="3" t="s">
        <v>4268</v>
      </c>
      <c r="I4393" s="4"/>
    </row>
    <row r="4394" spans="1:9">
      <c r="A4394" s="6">
        <v>4392</v>
      </c>
      <c r="B4394" s="24" t="s">
        <v>4299</v>
      </c>
      <c r="C4394" s="25" t="str">
        <f>IF(D4394=2,"NO","YES")</f>
        <v>YES</v>
      </c>
      <c r="D4394" s="59">
        <f t="shared" si="80"/>
        <v>0.49</v>
      </c>
      <c r="E4394" s="1">
        <v>1.2103000000000002</v>
      </c>
      <c r="F4394" s="59">
        <v>3332</v>
      </c>
      <c r="G4394" s="617">
        <v>42529</v>
      </c>
      <c r="H4394" s="3" t="s">
        <v>4268</v>
      </c>
      <c r="I4394" s="4"/>
    </row>
    <row r="4395" spans="1:9">
      <c r="A4395" s="6">
        <v>4393</v>
      </c>
      <c r="B4395" s="24" t="s">
        <v>4300</v>
      </c>
      <c r="C4395" s="25" t="str">
        <f>IF(D4395=2,"NO","YES")</f>
        <v>YES</v>
      </c>
      <c r="D4395" s="59">
        <f t="shared" si="80"/>
        <v>0.27</v>
      </c>
      <c r="E4395" s="1">
        <v>0.66690000000000005</v>
      </c>
      <c r="F4395" s="59">
        <v>1836</v>
      </c>
      <c r="G4395" s="617">
        <v>42529</v>
      </c>
      <c r="H4395" s="3" t="s">
        <v>4268</v>
      </c>
      <c r="I4395" s="4"/>
    </row>
    <row r="4396" spans="1:9">
      <c r="A4396" s="6">
        <v>4394</v>
      </c>
      <c r="B4396" s="24" t="s">
        <v>4301</v>
      </c>
      <c r="C4396" s="25" t="str">
        <f>IF(D4396=2,"NO","YES")</f>
        <v>YES</v>
      </c>
      <c r="D4396" s="59">
        <f t="shared" si="80"/>
        <v>0.93</v>
      </c>
      <c r="E4396" s="1">
        <v>2.2971000000000004</v>
      </c>
      <c r="F4396" s="59">
        <v>6324</v>
      </c>
      <c r="G4396" s="617">
        <v>42529</v>
      </c>
      <c r="H4396" s="3" t="s">
        <v>4268</v>
      </c>
      <c r="I4396" s="4"/>
    </row>
    <row r="4397" spans="1:9">
      <c r="A4397" s="6">
        <v>4395</v>
      </c>
      <c r="B4397" s="56" t="s">
        <v>4302</v>
      </c>
      <c r="C4397" s="25" t="str">
        <f>IF(D4397=2,"NO","YES")</f>
        <v>YES</v>
      </c>
      <c r="D4397" s="59">
        <f t="shared" si="80"/>
        <v>1.66</v>
      </c>
      <c r="E4397" s="1">
        <v>4.1002000000000001</v>
      </c>
      <c r="F4397" s="59">
        <v>11288</v>
      </c>
      <c r="G4397" s="617">
        <v>42529</v>
      </c>
      <c r="H4397" s="3" t="s">
        <v>4268</v>
      </c>
      <c r="I4397" s="4"/>
    </row>
    <row r="4398" spans="1:9">
      <c r="A4398" s="6">
        <v>4396</v>
      </c>
      <c r="B4398" s="24" t="s">
        <v>4303</v>
      </c>
      <c r="C4398" s="25" t="str">
        <f>IF(D4398=2,"NO","YES")</f>
        <v>YES</v>
      </c>
      <c r="D4398" s="59">
        <f t="shared" si="80"/>
        <v>0.23</v>
      </c>
      <c r="E4398" s="1">
        <v>0.56810000000000005</v>
      </c>
      <c r="F4398" s="59">
        <v>1564</v>
      </c>
      <c r="G4398" s="617">
        <v>42529</v>
      </c>
      <c r="H4398" s="3" t="s">
        <v>4268</v>
      </c>
      <c r="I4398" s="4"/>
    </row>
    <row r="4399" spans="1:9" ht="30">
      <c r="A4399" s="6">
        <v>4397</v>
      </c>
      <c r="B4399" s="56" t="s">
        <v>4304</v>
      </c>
      <c r="C4399" s="25" t="str">
        <f>IF(D4399=2,"NO","YES")</f>
        <v>YES</v>
      </c>
      <c r="D4399" s="59">
        <f t="shared" si="80"/>
        <v>0.12</v>
      </c>
      <c r="E4399" s="1">
        <v>0.2964</v>
      </c>
      <c r="F4399" s="59">
        <v>816</v>
      </c>
      <c r="G4399" s="617">
        <v>42529</v>
      </c>
      <c r="H4399" s="3" t="s">
        <v>4268</v>
      </c>
      <c r="I4399" s="4"/>
    </row>
    <row r="4400" spans="1:9">
      <c r="A4400" s="6">
        <v>4398</v>
      </c>
      <c r="B4400" s="56" t="s">
        <v>4305</v>
      </c>
      <c r="C4400" s="25" t="str">
        <f>IF(D4400=2,"NO","YES")</f>
        <v>YES</v>
      </c>
      <c r="D4400" s="59">
        <f t="shared" si="80"/>
        <v>0.81</v>
      </c>
      <c r="E4400" s="1">
        <v>2.0007000000000001</v>
      </c>
      <c r="F4400" s="59">
        <v>5508</v>
      </c>
      <c r="G4400" s="617">
        <v>42529</v>
      </c>
      <c r="H4400" s="3" t="s">
        <v>4268</v>
      </c>
      <c r="I4400" s="4"/>
    </row>
    <row r="4401" spans="1:9">
      <c r="A4401" s="6">
        <v>4399</v>
      </c>
      <c r="B4401" s="56" t="s">
        <v>4306</v>
      </c>
      <c r="C4401" s="25" t="str">
        <f>IF(D4401=2,"NO","YES")</f>
        <v>YES</v>
      </c>
      <c r="D4401" s="59">
        <f t="shared" si="80"/>
        <v>0.23</v>
      </c>
      <c r="E4401" s="1">
        <v>0.56810000000000005</v>
      </c>
      <c r="F4401" s="59">
        <v>1564</v>
      </c>
      <c r="G4401" s="617">
        <v>42529</v>
      </c>
      <c r="H4401" s="3" t="s">
        <v>4268</v>
      </c>
      <c r="I4401" s="4"/>
    </row>
    <row r="4402" spans="1:9">
      <c r="A4402" s="6">
        <v>4400</v>
      </c>
      <c r="B4402" s="56" t="s">
        <v>4307</v>
      </c>
      <c r="C4402" s="25" t="str">
        <f>IF(D4402=2,"NO","YES")</f>
        <v>YES</v>
      </c>
      <c r="D4402" s="59">
        <f t="shared" si="80"/>
        <v>0.53</v>
      </c>
      <c r="E4402" s="1">
        <v>1.3091000000000002</v>
      </c>
      <c r="F4402" s="59">
        <v>3604</v>
      </c>
      <c r="G4402" s="617">
        <v>42529</v>
      </c>
      <c r="H4402" s="3" t="s">
        <v>4268</v>
      </c>
      <c r="I4402" s="4"/>
    </row>
    <row r="4403" spans="1:9">
      <c r="A4403" s="6">
        <v>4401</v>
      </c>
      <c r="B4403" s="56" t="s">
        <v>4308</v>
      </c>
      <c r="C4403" s="25" t="str">
        <f>IF(D4403=2,"NO","YES")</f>
        <v>YES</v>
      </c>
      <c r="D4403" s="59">
        <f t="shared" si="80"/>
        <v>0.02</v>
      </c>
      <c r="E4403" s="1">
        <v>4.9400000000000006E-2</v>
      </c>
      <c r="F4403" s="59">
        <v>136</v>
      </c>
      <c r="G4403" s="617">
        <v>42529</v>
      </c>
      <c r="H4403" s="3" t="s">
        <v>4268</v>
      </c>
      <c r="I4403" s="4"/>
    </row>
    <row r="4404" spans="1:9">
      <c r="A4404" s="6">
        <v>4402</v>
      </c>
      <c r="B4404" s="56" t="s">
        <v>4309</v>
      </c>
      <c r="C4404" s="25" t="str">
        <f>IF(D4404=2,"NO","YES")</f>
        <v>YES</v>
      </c>
      <c r="D4404" s="59">
        <f t="shared" si="80"/>
        <v>0.42</v>
      </c>
      <c r="E4404" s="1">
        <v>1.0374000000000001</v>
      </c>
      <c r="F4404" s="59">
        <v>2856</v>
      </c>
      <c r="G4404" s="617">
        <v>42529</v>
      </c>
      <c r="H4404" s="3" t="s">
        <v>4268</v>
      </c>
      <c r="I4404" s="4"/>
    </row>
    <row r="4405" spans="1:9" ht="30">
      <c r="A4405" s="6">
        <v>4403</v>
      </c>
      <c r="B4405" s="56" t="s">
        <v>4310</v>
      </c>
      <c r="C4405" s="25" t="str">
        <f>IF(D4405=2,"NO","YES")</f>
        <v>YES</v>
      </c>
      <c r="D4405" s="59">
        <f t="shared" si="80"/>
        <v>0.18</v>
      </c>
      <c r="E4405" s="1">
        <v>0.4446</v>
      </c>
      <c r="F4405" s="59">
        <v>1224</v>
      </c>
      <c r="G4405" s="617">
        <v>42529</v>
      </c>
      <c r="H4405" s="3" t="s">
        <v>4268</v>
      </c>
      <c r="I4405" s="4"/>
    </row>
    <row r="4406" spans="1:9">
      <c r="A4406" s="6">
        <v>4404</v>
      </c>
      <c r="B4406" s="24" t="s">
        <v>4311</v>
      </c>
      <c r="C4406" s="25" t="str">
        <f>IF(D4406=2,"NO","YES")</f>
        <v>YES</v>
      </c>
      <c r="D4406" s="59">
        <f t="shared" si="80"/>
        <v>0.81</v>
      </c>
      <c r="E4406" s="1">
        <v>2.0007000000000001</v>
      </c>
      <c r="F4406" s="59">
        <v>5508</v>
      </c>
      <c r="G4406" s="617">
        <v>42529</v>
      </c>
      <c r="H4406" s="3" t="s">
        <v>4268</v>
      </c>
      <c r="I4406" s="4"/>
    </row>
    <row r="4407" spans="1:9">
      <c r="A4407" s="6">
        <v>4405</v>
      </c>
      <c r="B4407" s="24" t="s">
        <v>4312</v>
      </c>
      <c r="C4407" s="25" t="str">
        <f>IF(D4407=2,"NO","YES")</f>
        <v>YES</v>
      </c>
      <c r="D4407" s="59">
        <f t="shared" si="80"/>
        <v>0.42</v>
      </c>
      <c r="E4407" s="1">
        <v>1.0374000000000001</v>
      </c>
      <c r="F4407" s="59">
        <v>2856</v>
      </c>
      <c r="G4407" s="617">
        <v>42529</v>
      </c>
      <c r="H4407" s="3" t="s">
        <v>4268</v>
      </c>
      <c r="I4407" s="4"/>
    </row>
    <row r="4408" spans="1:9">
      <c r="A4408" s="6">
        <v>4406</v>
      </c>
      <c r="B4408" s="56" t="s">
        <v>4313</v>
      </c>
      <c r="C4408" s="25" t="str">
        <f>IF(D4408=2,"NO","YES")</f>
        <v>YES</v>
      </c>
      <c r="D4408" s="59">
        <f t="shared" si="80"/>
        <v>0.45</v>
      </c>
      <c r="E4408" s="1">
        <v>1.1115000000000002</v>
      </c>
      <c r="F4408" s="59">
        <v>3060</v>
      </c>
      <c r="G4408" s="617">
        <v>42529</v>
      </c>
      <c r="H4408" s="3" t="s">
        <v>4268</v>
      </c>
      <c r="I4408" s="4"/>
    </row>
    <row r="4409" spans="1:9">
      <c r="A4409" s="6">
        <v>4407</v>
      </c>
      <c r="B4409" s="56" t="s">
        <v>4149</v>
      </c>
      <c r="C4409" s="25" t="str">
        <f>IF(D4409=2,"NO","YES")</f>
        <v>YES</v>
      </c>
      <c r="D4409" s="59">
        <f t="shared" si="80"/>
        <v>0.12</v>
      </c>
      <c r="E4409" s="1">
        <v>0.2964</v>
      </c>
      <c r="F4409" s="59">
        <v>816</v>
      </c>
      <c r="G4409" s="617">
        <v>42529</v>
      </c>
      <c r="H4409" s="3" t="s">
        <v>4268</v>
      </c>
      <c r="I4409" s="4"/>
    </row>
    <row r="4410" spans="1:9">
      <c r="A4410" s="6">
        <v>4408</v>
      </c>
      <c r="B4410" s="24" t="s">
        <v>4314</v>
      </c>
      <c r="C4410" s="25" t="str">
        <f>IF(D4410=2,"NO","YES")</f>
        <v>YES</v>
      </c>
      <c r="D4410" s="59">
        <f t="shared" si="80"/>
        <v>0.42</v>
      </c>
      <c r="E4410" s="1">
        <v>1.0374000000000001</v>
      </c>
      <c r="F4410" s="59">
        <v>2856</v>
      </c>
      <c r="G4410" s="617">
        <v>42529</v>
      </c>
      <c r="H4410" s="3" t="s">
        <v>4268</v>
      </c>
      <c r="I4410" s="4"/>
    </row>
    <row r="4411" spans="1:9">
      <c r="A4411" s="6">
        <v>4409</v>
      </c>
      <c r="B4411" s="56" t="s">
        <v>4315</v>
      </c>
      <c r="C4411" s="25" t="str">
        <f>IF(D4411=2,"NO","YES")</f>
        <v>YES</v>
      </c>
      <c r="D4411" s="59">
        <f t="shared" si="80"/>
        <v>0.5</v>
      </c>
      <c r="E4411" s="1">
        <v>1.2350000000000001</v>
      </c>
      <c r="F4411" s="59">
        <v>3400</v>
      </c>
      <c r="G4411" s="617">
        <v>42529</v>
      </c>
      <c r="H4411" s="3" t="s">
        <v>4268</v>
      </c>
      <c r="I4411" s="4"/>
    </row>
    <row r="4412" spans="1:9">
      <c r="A4412" s="6">
        <v>4410</v>
      </c>
      <c r="B4412" s="56" t="s">
        <v>4316</v>
      </c>
      <c r="C4412" s="25" t="str">
        <f>IF(D4412=2,"NO","YES")</f>
        <v>YES</v>
      </c>
      <c r="D4412" s="59">
        <f t="shared" si="80"/>
        <v>0.47</v>
      </c>
      <c r="E4412" s="1">
        <v>1.1609</v>
      </c>
      <c r="F4412" s="59">
        <v>3196</v>
      </c>
      <c r="G4412" s="617">
        <v>42529</v>
      </c>
      <c r="H4412" s="3" t="s">
        <v>4268</v>
      </c>
      <c r="I4412" s="4"/>
    </row>
    <row r="4413" spans="1:9">
      <c r="A4413" s="6">
        <v>4411</v>
      </c>
      <c r="B4413" s="56" t="s">
        <v>4317</v>
      </c>
      <c r="C4413" s="25" t="str">
        <f>IF(D4413=2,"NO","YES")</f>
        <v>YES</v>
      </c>
      <c r="D4413" s="59">
        <f t="shared" si="80"/>
        <v>0.81</v>
      </c>
      <c r="E4413" s="1">
        <v>2.0007000000000001</v>
      </c>
      <c r="F4413" s="59">
        <v>5508</v>
      </c>
      <c r="G4413" s="617">
        <v>42529</v>
      </c>
      <c r="H4413" s="3" t="s">
        <v>4268</v>
      </c>
      <c r="I4413" s="4"/>
    </row>
    <row r="4414" spans="1:9">
      <c r="A4414" s="6">
        <v>4412</v>
      </c>
      <c r="B4414" s="56" t="s">
        <v>4318</v>
      </c>
      <c r="C4414" s="25" t="str">
        <f>IF(D4414=2,"NO","YES")</f>
        <v>YES</v>
      </c>
      <c r="D4414" s="59">
        <f t="shared" si="80"/>
        <v>0.13</v>
      </c>
      <c r="E4414" s="1">
        <v>0.32110000000000005</v>
      </c>
      <c r="F4414" s="59">
        <v>884</v>
      </c>
      <c r="G4414" s="617">
        <v>42529</v>
      </c>
      <c r="H4414" s="3" t="s">
        <v>4268</v>
      </c>
      <c r="I4414" s="4"/>
    </row>
    <row r="4415" spans="1:9">
      <c r="A4415" s="6">
        <v>4413</v>
      </c>
      <c r="B4415" s="24" t="s">
        <v>4319</v>
      </c>
      <c r="C4415" s="25" t="str">
        <f>IF(D4415=2,"NO","YES")</f>
        <v>YES</v>
      </c>
      <c r="D4415" s="59">
        <f t="shared" si="80"/>
        <v>0.9</v>
      </c>
      <c r="E4415" s="1">
        <v>2.2230000000000003</v>
      </c>
      <c r="F4415" s="59">
        <v>6120</v>
      </c>
      <c r="G4415" s="617">
        <v>42529</v>
      </c>
      <c r="H4415" s="3" t="s">
        <v>4268</v>
      </c>
      <c r="I4415" s="4"/>
    </row>
    <row r="4416" spans="1:9">
      <c r="A4416" s="6">
        <v>4414</v>
      </c>
      <c r="B4416" s="56" t="s">
        <v>4320</v>
      </c>
      <c r="C4416" s="25" t="str">
        <f>IF(D4416=2,"NO","YES")</f>
        <v>YES</v>
      </c>
      <c r="D4416" s="59">
        <f t="shared" si="80"/>
        <v>0.05</v>
      </c>
      <c r="E4416" s="1">
        <v>0.12350000000000001</v>
      </c>
      <c r="F4416" s="59">
        <v>340</v>
      </c>
      <c r="G4416" s="617">
        <v>42529</v>
      </c>
      <c r="H4416" s="3" t="s">
        <v>4268</v>
      </c>
      <c r="I4416" s="4"/>
    </row>
    <row r="4417" spans="1:9">
      <c r="A4417" s="6">
        <v>4415</v>
      </c>
      <c r="B4417" s="24" t="s">
        <v>4321</v>
      </c>
      <c r="C4417" s="25" t="str">
        <f>IF(D4417=2,"NO","YES")</f>
        <v>YES</v>
      </c>
      <c r="D4417" s="59">
        <f t="shared" si="80"/>
        <v>0.57999999999999996</v>
      </c>
      <c r="E4417" s="1">
        <v>1.4326000000000001</v>
      </c>
      <c r="F4417" s="59">
        <v>3944</v>
      </c>
      <c r="G4417" s="617">
        <v>42529</v>
      </c>
      <c r="H4417" s="3" t="s">
        <v>4268</v>
      </c>
      <c r="I4417" s="4"/>
    </row>
    <row r="4418" spans="1:9">
      <c r="A4418" s="6">
        <v>4416</v>
      </c>
      <c r="B4418" s="56" t="s">
        <v>4322</v>
      </c>
      <c r="C4418" s="25" t="str">
        <f>IF(D4418=2,"NO","YES")</f>
        <v>YES</v>
      </c>
      <c r="D4418" s="59">
        <f t="shared" si="80"/>
        <v>0.52</v>
      </c>
      <c r="E4418" s="1">
        <v>1.2844000000000002</v>
      </c>
      <c r="F4418" s="59">
        <v>3536</v>
      </c>
      <c r="G4418" s="617">
        <v>42529</v>
      </c>
      <c r="H4418" s="3" t="s">
        <v>4268</v>
      </c>
      <c r="I4418" s="4"/>
    </row>
    <row r="4419" spans="1:9">
      <c r="A4419" s="6">
        <v>4417</v>
      </c>
      <c r="B4419" s="56" t="s">
        <v>4323</v>
      </c>
      <c r="C4419" s="25" t="str">
        <f>IF(D4419=2,"NO","YES")</f>
        <v>YES</v>
      </c>
      <c r="D4419" s="59">
        <f t="shared" si="80"/>
        <v>0.83</v>
      </c>
      <c r="E4419" s="1">
        <v>2.0501</v>
      </c>
      <c r="F4419" s="59">
        <v>5644</v>
      </c>
      <c r="G4419" s="617">
        <v>42529</v>
      </c>
      <c r="H4419" s="3" t="s">
        <v>4268</v>
      </c>
      <c r="I4419" s="4"/>
    </row>
    <row r="4420" spans="1:9">
      <c r="A4420" s="6">
        <v>4418</v>
      </c>
      <c r="B4420" s="24" t="s">
        <v>4324</v>
      </c>
      <c r="C4420" s="25" t="str">
        <f>IF(D4420=2,"NO","YES")</f>
        <v>YES</v>
      </c>
      <c r="D4420" s="59">
        <f t="shared" si="80"/>
        <v>0.14000000000000001</v>
      </c>
      <c r="E4420" s="1">
        <v>0.34580000000000005</v>
      </c>
      <c r="F4420" s="59">
        <v>952</v>
      </c>
      <c r="G4420" s="617">
        <v>42529</v>
      </c>
      <c r="H4420" s="3" t="s">
        <v>4268</v>
      </c>
      <c r="I4420" s="4"/>
    </row>
    <row r="4421" spans="1:9">
      <c r="A4421" s="6">
        <v>4419</v>
      </c>
      <c r="B4421" s="24" t="s">
        <v>4325</v>
      </c>
      <c r="C4421" s="25" t="str">
        <f>IF(D4421=2,"NO","YES")</f>
        <v>YES</v>
      </c>
      <c r="D4421" s="59">
        <f t="shared" ref="D4421:D4484" si="81">F4421/6800</f>
        <v>0.69</v>
      </c>
      <c r="E4421" s="1">
        <v>1.7042999999999999</v>
      </c>
      <c r="F4421" s="59">
        <v>4692</v>
      </c>
      <c r="G4421" s="617">
        <v>42529</v>
      </c>
      <c r="H4421" s="3" t="s">
        <v>4268</v>
      </c>
      <c r="I4421" s="4"/>
    </row>
    <row r="4422" spans="1:9">
      <c r="A4422" s="6">
        <v>4420</v>
      </c>
      <c r="B4422" s="24" t="s">
        <v>4326</v>
      </c>
      <c r="C4422" s="25" t="str">
        <f>IF(D4422=2,"NO","YES")</f>
        <v>YES</v>
      </c>
      <c r="D4422" s="59">
        <f t="shared" si="81"/>
        <v>0.61</v>
      </c>
      <c r="E4422" s="1">
        <v>1.5067000000000002</v>
      </c>
      <c r="F4422" s="59">
        <v>4148</v>
      </c>
      <c r="G4422" s="617">
        <v>42529</v>
      </c>
      <c r="H4422" s="3" t="s">
        <v>4268</v>
      </c>
      <c r="I4422" s="4"/>
    </row>
    <row r="4423" spans="1:9">
      <c r="A4423" s="6">
        <v>4421</v>
      </c>
      <c r="B4423" s="56" t="s">
        <v>4327</v>
      </c>
      <c r="C4423" s="25" t="str">
        <f>IF(D4423=2,"NO","YES")</f>
        <v>YES</v>
      </c>
      <c r="D4423" s="59">
        <f t="shared" si="81"/>
        <v>0.8</v>
      </c>
      <c r="E4423" s="1">
        <v>1.9760000000000002</v>
      </c>
      <c r="F4423" s="59">
        <v>5440</v>
      </c>
      <c r="G4423" s="617">
        <v>42529</v>
      </c>
      <c r="H4423" s="3" t="s">
        <v>4268</v>
      </c>
      <c r="I4423" s="4"/>
    </row>
    <row r="4424" spans="1:9" ht="30">
      <c r="A4424" s="6">
        <v>4422</v>
      </c>
      <c r="B4424" s="24" t="s">
        <v>4328</v>
      </c>
      <c r="C4424" s="25" t="str">
        <f>IF(D4424=2,"NO","YES")</f>
        <v>YES</v>
      </c>
      <c r="D4424" s="59">
        <f t="shared" si="81"/>
        <v>0.42</v>
      </c>
      <c r="E4424" s="1">
        <v>1.0374000000000001</v>
      </c>
      <c r="F4424" s="59">
        <v>2856</v>
      </c>
      <c r="G4424" s="617">
        <v>42529</v>
      </c>
      <c r="H4424" s="3" t="s">
        <v>4268</v>
      </c>
      <c r="I4424" s="4"/>
    </row>
    <row r="4425" spans="1:9">
      <c r="A4425" s="6">
        <v>4423</v>
      </c>
      <c r="B4425" s="24" t="s">
        <v>4329</v>
      </c>
      <c r="C4425" s="25" t="str">
        <f>IF(D4425=2,"NO","YES")</f>
        <v>YES</v>
      </c>
      <c r="D4425" s="59">
        <f t="shared" si="81"/>
        <v>0.89</v>
      </c>
      <c r="E4425" s="1">
        <v>2.1983000000000001</v>
      </c>
      <c r="F4425" s="59">
        <v>6052</v>
      </c>
      <c r="G4425" s="617">
        <v>42529</v>
      </c>
      <c r="H4425" s="3" t="s">
        <v>4268</v>
      </c>
      <c r="I4425" s="4"/>
    </row>
    <row r="4426" spans="1:9" ht="30">
      <c r="A4426" s="6">
        <v>4424</v>
      </c>
      <c r="B4426" s="56" t="s">
        <v>4330</v>
      </c>
      <c r="C4426" s="25" t="str">
        <f>IF(D4426=2,"NO","YES")</f>
        <v>YES</v>
      </c>
      <c r="D4426" s="59">
        <f t="shared" si="81"/>
        <v>1.71</v>
      </c>
      <c r="E4426" s="1">
        <v>4.2237</v>
      </c>
      <c r="F4426" s="59">
        <v>11628</v>
      </c>
      <c r="G4426" s="617">
        <v>42529</v>
      </c>
      <c r="H4426" s="3" t="s">
        <v>4268</v>
      </c>
      <c r="I4426" s="4"/>
    </row>
    <row r="4427" spans="1:9">
      <c r="A4427" s="6">
        <v>4425</v>
      </c>
      <c r="B4427" s="24" t="s">
        <v>4331</v>
      </c>
      <c r="C4427" s="25" t="str">
        <f>IF(D4427=2,"NO","YES")</f>
        <v>YES</v>
      </c>
      <c r="D4427" s="59">
        <f t="shared" si="81"/>
        <v>0.61</v>
      </c>
      <c r="E4427" s="1">
        <v>1.5067000000000002</v>
      </c>
      <c r="F4427" s="59">
        <v>4148</v>
      </c>
      <c r="G4427" s="617">
        <v>42529</v>
      </c>
      <c r="H4427" s="3" t="s">
        <v>4268</v>
      </c>
      <c r="I4427" s="4"/>
    </row>
    <row r="4428" spans="1:9">
      <c r="A4428" s="6">
        <v>4426</v>
      </c>
      <c r="B4428" s="56" t="s">
        <v>4332</v>
      </c>
      <c r="C4428" s="25" t="str">
        <f>IF(D4428=2,"NO","YES")</f>
        <v>YES</v>
      </c>
      <c r="D4428" s="59">
        <f t="shared" si="81"/>
        <v>0.42</v>
      </c>
      <c r="E4428" s="1">
        <v>1.0374000000000001</v>
      </c>
      <c r="F4428" s="59">
        <v>2856</v>
      </c>
      <c r="G4428" s="617">
        <v>42529</v>
      </c>
      <c r="H4428" s="3" t="s">
        <v>4268</v>
      </c>
      <c r="I4428" s="4"/>
    </row>
    <row r="4429" spans="1:9">
      <c r="A4429" s="6">
        <v>4427</v>
      </c>
      <c r="B4429" s="24" t="s">
        <v>4333</v>
      </c>
      <c r="C4429" s="25" t="str">
        <f>IF(D4429=2,"NO","YES")</f>
        <v>YES</v>
      </c>
      <c r="D4429" s="59">
        <f t="shared" si="81"/>
        <v>0.21</v>
      </c>
      <c r="E4429" s="1">
        <v>0.51870000000000005</v>
      </c>
      <c r="F4429" s="59">
        <v>1428</v>
      </c>
      <c r="G4429" s="617">
        <v>42529</v>
      </c>
      <c r="H4429" s="3" t="s">
        <v>4268</v>
      </c>
      <c r="I4429" s="4"/>
    </row>
    <row r="4430" spans="1:9">
      <c r="A4430" s="6">
        <v>4428</v>
      </c>
      <c r="B4430" s="24" t="s">
        <v>4334</v>
      </c>
      <c r="C4430" s="25" t="str">
        <f>IF(D4430=2,"NO","YES")</f>
        <v>YES</v>
      </c>
      <c r="D4430" s="59">
        <f t="shared" si="81"/>
        <v>0.24</v>
      </c>
      <c r="E4430" s="1">
        <v>0.59279999999999999</v>
      </c>
      <c r="F4430" s="59">
        <v>1632</v>
      </c>
      <c r="G4430" s="617">
        <v>42529</v>
      </c>
      <c r="H4430" s="3" t="s">
        <v>4268</v>
      </c>
      <c r="I4430" s="4"/>
    </row>
    <row r="4431" spans="1:9">
      <c r="A4431" s="6">
        <v>4429</v>
      </c>
      <c r="B4431" s="24" t="s">
        <v>4335</v>
      </c>
      <c r="C4431" s="25" t="str">
        <f>IF(D4431=2,"NO","YES")</f>
        <v>YES</v>
      </c>
      <c r="D4431" s="59">
        <f t="shared" si="81"/>
        <v>0.45</v>
      </c>
      <c r="E4431" s="1">
        <v>1.1115000000000002</v>
      </c>
      <c r="F4431" s="59">
        <v>3060</v>
      </c>
      <c r="G4431" s="617">
        <v>42529</v>
      </c>
      <c r="H4431" s="3" t="s">
        <v>4268</v>
      </c>
      <c r="I4431" s="4"/>
    </row>
    <row r="4432" spans="1:9">
      <c r="A4432" s="6">
        <v>4430</v>
      </c>
      <c r="B4432" s="24" t="s">
        <v>4336</v>
      </c>
      <c r="C4432" s="25" t="str">
        <f>IF(D4432=2,"NO","YES")</f>
        <v>YES</v>
      </c>
      <c r="D4432" s="59">
        <f t="shared" si="81"/>
        <v>0.89</v>
      </c>
      <c r="E4432" s="1">
        <v>2.1983000000000001</v>
      </c>
      <c r="F4432" s="59">
        <v>6052</v>
      </c>
      <c r="G4432" s="617">
        <v>42529</v>
      </c>
      <c r="H4432" s="3" t="s">
        <v>4268</v>
      </c>
      <c r="I4432" s="4"/>
    </row>
    <row r="4433" spans="1:9" ht="30">
      <c r="A4433" s="6">
        <v>4431</v>
      </c>
      <c r="B4433" s="24" t="s">
        <v>4337</v>
      </c>
      <c r="C4433" s="25" t="str">
        <f>IF(D4433=2,"NO","YES")</f>
        <v>YES</v>
      </c>
      <c r="D4433" s="59">
        <f t="shared" si="81"/>
        <v>0.03</v>
      </c>
      <c r="E4433" s="1">
        <v>7.4099999999999999E-2</v>
      </c>
      <c r="F4433" s="59">
        <v>204</v>
      </c>
      <c r="G4433" s="617">
        <v>42529</v>
      </c>
      <c r="H4433" s="3" t="s">
        <v>4268</v>
      </c>
      <c r="I4433" s="4"/>
    </row>
    <row r="4434" spans="1:9">
      <c r="A4434" s="6">
        <v>4432</v>
      </c>
      <c r="B4434" s="56" t="s">
        <v>4338</v>
      </c>
      <c r="C4434" s="25" t="str">
        <f>IF(D4434=2,"NO","YES")</f>
        <v>YES</v>
      </c>
      <c r="D4434" s="59">
        <f t="shared" si="81"/>
        <v>0.23</v>
      </c>
      <c r="E4434" s="1">
        <v>0.56810000000000005</v>
      </c>
      <c r="F4434" s="59">
        <v>1564</v>
      </c>
      <c r="G4434" s="617">
        <v>42529</v>
      </c>
      <c r="H4434" s="3" t="s">
        <v>4268</v>
      </c>
      <c r="I4434" s="4"/>
    </row>
    <row r="4435" spans="1:9">
      <c r="A4435" s="6">
        <v>4433</v>
      </c>
      <c r="B4435" s="24" t="s">
        <v>4339</v>
      </c>
      <c r="C4435" s="25" t="str">
        <f>IF(D4435=2,"NO","YES")</f>
        <v>YES</v>
      </c>
      <c r="D4435" s="59">
        <f t="shared" si="81"/>
        <v>0.61</v>
      </c>
      <c r="E4435" s="1">
        <v>1.5067000000000002</v>
      </c>
      <c r="F4435" s="59">
        <v>4148</v>
      </c>
      <c r="G4435" s="617">
        <v>42529</v>
      </c>
      <c r="H4435" s="3" t="s">
        <v>4268</v>
      </c>
      <c r="I4435" s="4"/>
    </row>
    <row r="4436" spans="1:9">
      <c r="A4436" s="6">
        <v>4434</v>
      </c>
      <c r="B4436" s="56" t="s">
        <v>4340</v>
      </c>
      <c r="C4436" s="25" t="str">
        <f>IF(D4436=2,"NO","YES")</f>
        <v>YES</v>
      </c>
      <c r="D4436" s="59">
        <f t="shared" si="81"/>
        <v>0.89</v>
      </c>
      <c r="E4436" s="1">
        <v>2.1983000000000001</v>
      </c>
      <c r="F4436" s="59">
        <v>6052</v>
      </c>
      <c r="G4436" s="617">
        <v>42529</v>
      </c>
      <c r="H4436" s="3" t="s">
        <v>4268</v>
      </c>
      <c r="I4436" s="4"/>
    </row>
    <row r="4437" spans="1:9">
      <c r="A4437" s="6">
        <v>4435</v>
      </c>
      <c r="B4437" s="24" t="s">
        <v>4341</v>
      </c>
      <c r="C4437" s="25" t="str">
        <f>IF(D4437=2,"NO","YES")</f>
        <v>YES</v>
      </c>
      <c r="D4437" s="59">
        <f t="shared" si="81"/>
        <v>0.31</v>
      </c>
      <c r="E4437" s="1">
        <v>0.76570000000000005</v>
      </c>
      <c r="F4437" s="59">
        <v>2108</v>
      </c>
      <c r="G4437" s="617">
        <v>42529</v>
      </c>
      <c r="H4437" s="3" t="s">
        <v>4268</v>
      </c>
      <c r="I4437" s="4"/>
    </row>
    <row r="4438" spans="1:9" ht="30">
      <c r="A4438" s="6">
        <v>4436</v>
      </c>
      <c r="B4438" s="56" t="s">
        <v>4342</v>
      </c>
      <c r="C4438" s="25" t="str">
        <f>IF(D4438=2,"NO","YES")</f>
        <v>YES</v>
      </c>
      <c r="D4438" s="59">
        <f t="shared" si="81"/>
        <v>0.38</v>
      </c>
      <c r="E4438" s="1">
        <v>0.9386000000000001</v>
      </c>
      <c r="F4438" s="59">
        <v>2584</v>
      </c>
      <c r="G4438" s="617">
        <v>42529</v>
      </c>
      <c r="H4438" s="3" t="s">
        <v>4268</v>
      </c>
      <c r="I4438" s="4"/>
    </row>
    <row r="4439" spans="1:9">
      <c r="A4439" s="6">
        <v>4437</v>
      </c>
      <c r="B4439" s="56" t="s">
        <v>4343</v>
      </c>
      <c r="C4439" s="25" t="str">
        <f>IF(D4439=2,"NO","YES")</f>
        <v>YES</v>
      </c>
      <c r="D4439" s="59">
        <f t="shared" si="81"/>
        <v>0.15</v>
      </c>
      <c r="E4439" s="1">
        <v>0.3705</v>
      </c>
      <c r="F4439" s="59">
        <v>1020</v>
      </c>
      <c r="G4439" s="617">
        <v>42529</v>
      </c>
      <c r="H4439" s="3" t="s">
        <v>4268</v>
      </c>
      <c r="I4439" s="4"/>
    </row>
    <row r="4440" spans="1:9">
      <c r="A4440" s="6">
        <v>4438</v>
      </c>
      <c r="B4440" s="24" t="s">
        <v>4344</v>
      </c>
      <c r="C4440" s="25" t="str">
        <f>IF(D4440=2,"NO","YES")</f>
        <v>YES</v>
      </c>
      <c r="D4440" s="59">
        <f t="shared" si="81"/>
        <v>1.08</v>
      </c>
      <c r="E4440" s="1">
        <v>2.6676000000000002</v>
      </c>
      <c r="F4440" s="59">
        <v>7344</v>
      </c>
      <c r="G4440" s="617">
        <v>42529</v>
      </c>
      <c r="H4440" s="3" t="s">
        <v>4268</v>
      </c>
      <c r="I4440" s="4"/>
    </row>
    <row r="4441" spans="1:9">
      <c r="A4441" s="6">
        <v>4439</v>
      </c>
      <c r="B4441" s="56" t="s">
        <v>4345</v>
      </c>
      <c r="C4441" s="25" t="str">
        <f>IF(D4441=2,"NO","YES")</f>
        <v>YES</v>
      </c>
      <c r="D4441" s="59">
        <f t="shared" si="81"/>
        <v>0.27</v>
      </c>
      <c r="E4441" s="1">
        <v>0.66690000000000005</v>
      </c>
      <c r="F4441" s="59">
        <v>1836</v>
      </c>
      <c r="G4441" s="617">
        <v>42529</v>
      </c>
      <c r="H4441" s="3" t="s">
        <v>4268</v>
      </c>
      <c r="I4441" s="4"/>
    </row>
    <row r="4442" spans="1:9">
      <c r="A4442" s="6">
        <v>4440</v>
      </c>
      <c r="B4442" s="24" t="s">
        <v>4346</v>
      </c>
      <c r="C4442" s="25" t="str">
        <f>IF(D4442=2,"NO","YES")</f>
        <v>YES</v>
      </c>
      <c r="D4442" s="59">
        <f t="shared" si="81"/>
        <v>1.05</v>
      </c>
      <c r="E4442" s="1">
        <v>2.5935000000000001</v>
      </c>
      <c r="F4442" s="59">
        <v>7140</v>
      </c>
      <c r="G4442" s="617">
        <v>42529</v>
      </c>
      <c r="H4442" s="3" t="s">
        <v>4268</v>
      </c>
      <c r="I4442" s="4"/>
    </row>
    <row r="4443" spans="1:9">
      <c r="A4443" s="6">
        <v>4441</v>
      </c>
      <c r="B4443" s="56" t="s">
        <v>4347</v>
      </c>
      <c r="C4443" s="25" t="str">
        <f>IF(D4443=2,"NO","YES")</f>
        <v>YES</v>
      </c>
      <c r="D4443" s="59">
        <f t="shared" si="81"/>
        <v>0.32</v>
      </c>
      <c r="E4443" s="1">
        <v>0.7904000000000001</v>
      </c>
      <c r="F4443" s="59">
        <v>2176</v>
      </c>
      <c r="G4443" s="617">
        <v>42529</v>
      </c>
      <c r="H4443" s="3" t="s">
        <v>4268</v>
      </c>
      <c r="I4443" s="4"/>
    </row>
    <row r="4444" spans="1:9">
      <c r="A4444" s="6">
        <v>4442</v>
      </c>
      <c r="B4444" s="56" t="s">
        <v>4348</v>
      </c>
      <c r="C4444" s="25" t="str">
        <f>IF(D4444=2,"NO","YES")</f>
        <v>YES</v>
      </c>
      <c r="D4444" s="59">
        <f t="shared" si="81"/>
        <v>0.83</v>
      </c>
      <c r="E4444" s="1">
        <v>2.0501</v>
      </c>
      <c r="F4444" s="59">
        <v>5644</v>
      </c>
      <c r="G4444" s="617">
        <v>42529</v>
      </c>
      <c r="H4444" s="3" t="s">
        <v>4268</v>
      </c>
      <c r="I4444" s="4"/>
    </row>
    <row r="4445" spans="1:9">
      <c r="A4445" s="6">
        <v>4443</v>
      </c>
      <c r="B4445" s="56" t="s">
        <v>4349</v>
      </c>
      <c r="C4445" s="25" t="str">
        <f>IF(D4445=2,"NO","YES")</f>
        <v>YES</v>
      </c>
      <c r="D4445" s="59">
        <f t="shared" si="81"/>
        <v>0.4</v>
      </c>
      <c r="E4445" s="1">
        <v>0.9880000000000001</v>
      </c>
      <c r="F4445" s="59">
        <v>2720</v>
      </c>
      <c r="G4445" s="617">
        <v>42529</v>
      </c>
      <c r="H4445" s="3" t="s">
        <v>4268</v>
      </c>
      <c r="I4445" s="4"/>
    </row>
    <row r="4446" spans="1:9">
      <c r="A4446" s="6">
        <v>4444</v>
      </c>
      <c r="B4446" s="24" t="s">
        <v>4350</v>
      </c>
      <c r="C4446" s="25" t="str">
        <f>IF(D4446=2,"NO","YES")</f>
        <v>YES</v>
      </c>
      <c r="D4446" s="59">
        <f t="shared" si="81"/>
        <v>1.23</v>
      </c>
      <c r="E4446" s="1">
        <v>3.0381</v>
      </c>
      <c r="F4446" s="59">
        <v>8364</v>
      </c>
      <c r="G4446" s="617">
        <v>42529</v>
      </c>
      <c r="H4446" s="3" t="s">
        <v>4268</v>
      </c>
      <c r="I4446" s="4"/>
    </row>
    <row r="4447" spans="1:9">
      <c r="A4447" s="6">
        <v>4445</v>
      </c>
      <c r="B4447" s="56" t="s">
        <v>4351</v>
      </c>
      <c r="C4447" s="25" t="str">
        <f>IF(D4447=2,"NO","YES")</f>
        <v>YES</v>
      </c>
      <c r="D4447" s="59">
        <f t="shared" si="81"/>
        <v>0.4</v>
      </c>
      <c r="E4447" s="1">
        <v>0.9880000000000001</v>
      </c>
      <c r="F4447" s="59">
        <v>2720</v>
      </c>
      <c r="G4447" s="617">
        <v>42529</v>
      </c>
      <c r="H4447" s="3" t="s">
        <v>4268</v>
      </c>
      <c r="I4447" s="4"/>
    </row>
    <row r="4448" spans="1:9">
      <c r="A4448" s="6">
        <v>4446</v>
      </c>
      <c r="B4448" s="24" t="s">
        <v>4352</v>
      </c>
      <c r="C4448" s="25" t="str">
        <f>IF(D4448=2,"NO","YES")</f>
        <v>YES</v>
      </c>
      <c r="D4448" s="59">
        <f t="shared" si="81"/>
        <v>0.68</v>
      </c>
      <c r="E4448" s="1">
        <v>1.6796000000000002</v>
      </c>
      <c r="F4448" s="59">
        <v>4624</v>
      </c>
      <c r="G4448" s="617">
        <v>42529</v>
      </c>
      <c r="H4448" s="3" t="s">
        <v>4268</v>
      </c>
      <c r="I4448" s="4"/>
    </row>
    <row r="4449" spans="1:9">
      <c r="A4449" s="6">
        <v>4447</v>
      </c>
      <c r="B4449" s="56" t="s">
        <v>4353</v>
      </c>
      <c r="C4449" s="25" t="str">
        <f>IF(D4449=2,"NO","YES")</f>
        <v>YES</v>
      </c>
      <c r="D4449" s="59">
        <f t="shared" si="81"/>
        <v>1.04</v>
      </c>
      <c r="E4449" s="1">
        <v>2.5688000000000004</v>
      </c>
      <c r="F4449" s="59">
        <v>7072</v>
      </c>
      <c r="G4449" s="617">
        <v>42529</v>
      </c>
      <c r="H4449" s="3" t="s">
        <v>4268</v>
      </c>
      <c r="I4449" s="4"/>
    </row>
    <row r="4450" spans="1:9">
      <c r="A4450" s="6">
        <v>4448</v>
      </c>
      <c r="B4450" s="24" t="s">
        <v>4354</v>
      </c>
      <c r="C4450" s="25" t="str">
        <f>IF(D4450=2,"NO","YES")</f>
        <v>YES</v>
      </c>
      <c r="D4450" s="59">
        <f t="shared" si="81"/>
        <v>1.21</v>
      </c>
      <c r="E4450" s="1">
        <v>2.9887000000000001</v>
      </c>
      <c r="F4450" s="59">
        <v>8228</v>
      </c>
      <c r="G4450" s="617">
        <v>42529</v>
      </c>
      <c r="H4450" s="3" t="s">
        <v>4268</v>
      </c>
      <c r="I4450" s="4"/>
    </row>
    <row r="4451" spans="1:9">
      <c r="A4451" s="6">
        <v>4449</v>
      </c>
      <c r="B4451" s="24" t="s">
        <v>4355</v>
      </c>
      <c r="C4451" s="25" t="str">
        <f>IF(D4451=2,"NO","YES")</f>
        <v>YES</v>
      </c>
      <c r="D4451" s="59">
        <f t="shared" si="81"/>
        <v>0.77</v>
      </c>
      <c r="E4451" s="1">
        <v>1.9019000000000001</v>
      </c>
      <c r="F4451" s="59">
        <v>5236</v>
      </c>
      <c r="G4451" s="617">
        <v>42529</v>
      </c>
      <c r="H4451" s="3" t="s">
        <v>4268</v>
      </c>
      <c r="I4451" s="4"/>
    </row>
    <row r="4452" spans="1:9">
      <c r="A4452" s="6">
        <v>4450</v>
      </c>
      <c r="B4452" s="56" t="s">
        <v>4356</v>
      </c>
      <c r="C4452" s="25" t="str">
        <f>IF(D4452=2,"NO","YES")</f>
        <v>YES</v>
      </c>
      <c r="D4452" s="59">
        <f t="shared" si="81"/>
        <v>0.77</v>
      </c>
      <c r="E4452" s="1">
        <v>1.9019000000000001</v>
      </c>
      <c r="F4452" s="59">
        <v>5236</v>
      </c>
      <c r="G4452" s="617">
        <v>42529</v>
      </c>
      <c r="H4452" s="3" t="s">
        <v>4268</v>
      </c>
      <c r="I4452" s="4"/>
    </row>
    <row r="4453" spans="1:9">
      <c r="A4453" s="6">
        <v>4451</v>
      </c>
      <c r="B4453" s="56" t="s">
        <v>4357</v>
      </c>
      <c r="C4453" s="25" t="str">
        <f>IF(D4453=2,"NO","YES")</f>
        <v>YES</v>
      </c>
      <c r="D4453" s="59">
        <f t="shared" si="81"/>
        <v>0.71</v>
      </c>
      <c r="E4453" s="1">
        <v>1.7537</v>
      </c>
      <c r="F4453" s="59">
        <v>4828</v>
      </c>
      <c r="G4453" s="617">
        <v>42529</v>
      </c>
      <c r="H4453" s="3" t="s">
        <v>4268</v>
      </c>
      <c r="I4453" s="4"/>
    </row>
    <row r="4454" spans="1:9">
      <c r="A4454" s="6">
        <v>4452</v>
      </c>
      <c r="B4454" s="24" t="s">
        <v>4358</v>
      </c>
      <c r="C4454" s="25" t="str">
        <f>IF(D4454=2,"NO","YES")</f>
        <v>YES</v>
      </c>
      <c r="D4454" s="59">
        <f t="shared" si="81"/>
        <v>0.68</v>
      </c>
      <c r="E4454" s="1">
        <v>1.6796000000000002</v>
      </c>
      <c r="F4454" s="59">
        <v>4624</v>
      </c>
      <c r="G4454" s="617">
        <v>42529</v>
      </c>
      <c r="H4454" s="3" t="s">
        <v>4268</v>
      </c>
      <c r="I4454" s="4"/>
    </row>
    <row r="4455" spans="1:9">
      <c r="A4455" s="6">
        <v>4453</v>
      </c>
      <c r="B4455" s="24" t="s">
        <v>4359</v>
      </c>
      <c r="C4455" s="25" t="str">
        <f>IF(D4455=2,"NO","YES")</f>
        <v>YES</v>
      </c>
      <c r="D4455" s="59">
        <f t="shared" si="81"/>
        <v>1.46</v>
      </c>
      <c r="E4455" s="1">
        <v>3.6062000000000003</v>
      </c>
      <c r="F4455" s="59">
        <v>9928</v>
      </c>
      <c r="G4455" s="617">
        <v>42529</v>
      </c>
      <c r="H4455" s="3" t="s">
        <v>4268</v>
      </c>
      <c r="I4455" s="4"/>
    </row>
    <row r="4456" spans="1:9">
      <c r="A4456" s="6">
        <v>4454</v>
      </c>
      <c r="B4456" s="56" t="s">
        <v>4360</v>
      </c>
      <c r="C4456" s="25" t="str">
        <f>IF(D4456=2,"NO","YES")</f>
        <v>YES</v>
      </c>
      <c r="D4456" s="59">
        <f t="shared" si="81"/>
        <v>0.24</v>
      </c>
      <c r="E4456" s="1">
        <v>0.59279999999999999</v>
      </c>
      <c r="F4456" s="59">
        <v>1632</v>
      </c>
      <c r="G4456" s="617">
        <v>42529</v>
      </c>
      <c r="H4456" s="3" t="s">
        <v>4268</v>
      </c>
      <c r="I4456" s="4"/>
    </row>
    <row r="4457" spans="1:9">
      <c r="A4457" s="6">
        <v>4455</v>
      </c>
      <c r="B4457" s="24" t="s">
        <v>4361</v>
      </c>
      <c r="C4457" s="25" t="str">
        <f>IF(D4457=2,"NO","YES")</f>
        <v>YES</v>
      </c>
      <c r="D4457" s="59">
        <f t="shared" si="81"/>
        <v>0.67</v>
      </c>
      <c r="E4457" s="1">
        <v>1.6549000000000003</v>
      </c>
      <c r="F4457" s="59">
        <v>4556</v>
      </c>
      <c r="G4457" s="617">
        <v>42529</v>
      </c>
      <c r="H4457" s="3" t="s">
        <v>4268</v>
      </c>
      <c r="I4457" s="4"/>
    </row>
    <row r="4458" spans="1:9" ht="30">
      <c r="A4458" s="6">
        <v>4456</v>
      </c>
      <c r="B4458" s="56" t="s">
        <v>4362</v>
      </c>
      <c r="C4458" s="25" t="str">
        <f>IF(D4458=2,"NO","YES")</f>
        <v>YES</v>
      </c>
      <c r="D4458" s="59">
        <f t="shared" si="81"/>
        <v>0.4</v>
      </c>
      <c r="E4458" s="1">
        <v>0.9880000000000001</v>
      </c>
      <c r="F4458" s="59">
        <v>2720</v>
      </c>
      <c r="G4458" s="617">
        <v>42529</v>
      </c>
      <c r="H4458" s="3" t="s">
        <v>4268</v>
      </c>
      <c r="I4458" s="4"/>
    </row>
    <row r="4459" spans="1:9">
      <c r="A4459" s="6">
        <v>4457</v>
      </c>
      <c r="B4459" s="56" t="s">
        <v>4363</v>
      </c>
      <c r="C4459" s="25" t="str">
        <f>IF(D4459=2,"NO","YES")</f>
        <v>YES</v>
      </c>
      <c r="D4459" s="59">
        <f t="shared" si="81"/>
        <v>0.26</v>
      </c>
      <c r="E4459" s="1">
        <v>0.6422000000000001</v>
      </c>
      <c r="F4459" s="59">
        <v>1768</v>
      </c>
      <c r="G4459" s="617">
        <v>42529</v>
      </c>
      <c r="H4459" s="3" t="s">
        <v>4268</v>
      </c>
      <c r="I4459" s="4"/>
    </row>
    <row r="4460" spans="1:9" ht="30">
      <c r="A4460" s="6">
        <v>4458</v>
      </c>
      <c r="B4460" s="56" t="s">
        <v>4364</v>
      </c>
      <c r="C4460" s="25" t="str">
        <f>IF(D4460=2,"NO","YES")</f>
        <v>YES</v>
      </c>
      <c r="D4460" s="59">
        <f t="shared" si="81"/>
        <v>0.71</v>
      </c>
      <c r="E4460" s="1">
        <v>1.7537</v>
      </c>
      <c r="F4460" s="59">
        <v>4828</v>
      </c>
      <c r="G4460" s="617">
        <v>42529</v>
      </c>
      <c r="H4460" s="3" t="s">
        <v>4268</v>
      </c>
      <c r="I4460" s="4"/>
    </row>
    <row r="4461" spans="1:9" ht="30">
      <c r="A4461" s="6">
        <v>4459</v>
      </c>
      <c r="B4461" s="56" t="s">
        <v>4365</v>
      </c>
      <c r="C4461" s="25" t="str">
        <f>IF(D4461=2,"NO","YES")</f>
        <v>YES</v>
      </c>
      <c r="D4461" s="59">
        <f t="shared" si="81"/>
        <v>0.4</v>
      </c>
      <c r="E4461" s="1">
        <v>0.9880000000000001</v>
      </c>
      <c r="F4461" s="59">
        <v>2720</v>
      </c>
      <c r="G4461" s="617">
        <v>42529</v>
      </c>
      <c r="H4461" s="3" t="s">
        <v>4268</v>
      </c>
      <c r="I4461" s="4"/>
    </row>
    <row r="4462" spans="1:9">
      <c r="A4462" s="6">
        <v>4460</v>
      </c>
      <c r="B4462" s="56" t="s">
        <v>4366</v>
      </c>
      <c r="C4462" s="25" t="str">
        <f>IF(D4462=2,"NO","YES")</f>
        <v>YES</v>
      </c>
      <c r="D4462" s="59">
        <f t="shared" si="81"/>
        <v>0.47</v>
      </c>
      <c r="E4462" s="1">
        <v>1.1609</v>
      </c>
      <c r="F4462" s="59">
        <v>3196</v>
      </c>
      <c r="G4462" s="617">
        <v>42529</v>
      </c>
      <c r="H4462" s="3" t="s">
        <v>4268</v>
      </c>
      <c r="I4462" s="4"/>
    </row>
    <row r="4463" spans="1:9">
      <c r="A4463" s="6">
        <v>4461</v>
      </c>
      <c r="B4463" s="56" t="s">
        <v>4367</v>
      </c>
      <c r="C4463" s="25" t="str">
        <f>IF(D4463=2,"NO","YES")</f>
        <v>YES</v>
      </c>
      <c r="D4463" s="59">
        <f t="shared" si="81"/>
        <v>0.47</v>
      </c>
      <c r="E4463" s="1">
        <v>1.1609</v>
      </c>
      <c r="F4463" s="59">
        <v>3196</v>
      </c>
      <c r="G4463" s="617">
        <v>42529</v>
      </c>
      <c r="H4463" s="3" t="s">
        <v>4268</v>
      </c>
      <c r="I4463" s="4"/>
    </row>
    <row r="4464" spans="1:9">
      <c r="A4464" s="6">
        <v>4462</v>
      </c>
      <c r="B4464" s="24" t="s">
        <v>4368</v>
      </c>
      <c r="C4464" s="25" t="str">
        <f>IF(D4464=2,"NO","YES")</f>
        <v>YES</v>
      </c>
      <c r="D4464" s="59">
        <f t="shared" si="81"/>
        <v>1.43</v>
      </c>
      <c r="E4464" s="1">
        <v>3.5321000000000002</v>
      </c>
      <c r="F4464" s="59">
        <v>9724</v>
      </c>
      <c r="G4464" s="617">
        <v>42529</v>
      </c>
      <c r="H4464" s="3" t="s">
        <v>4268</v>
      </c>
      <c r="I4464" s="4"/>
    </row>
    <row r="4465" spans="1:9">
      <c r="A4465" s="6">
        <v>4463</v>
      </c>
      <c r="B4465" s="56" t="s">
        <v>4369</v>
      </c>
      <c r="C4465" s="25" t="str">
        <f>IF(D4465=2,"NO","YES")</f>
        <v>YES</v>
      </c>
      <c r="D4465" s="59">
        <f t="shared" si="81"/>
        <v>0.94</v>
      </c>
      <c r="E4465" s="1">
        <v>2.3218000000000001</v>
      </c>
      <c r="F4465" s="59">
        <v>6392</v>
      </c>
      <c r="G4465" s="617">
        <v>42529</v>
      </c>
      <c r="H4465" s="3" t="s">
        <v>4268</v>
      </c>
      <c r="I4465" s="4"/>
    </row>
    <row r="4466" spans="1:9">
      <c r="A4466" s="6">
        <v>4464</v>
      </c>
      <c r="B4466" s="56" t="s">
        <v>4370</v>
      </c>
      <c r="C4466" s="25" t="str">
        <f>IF(D4466=2,"NO","YES")</f>
        <v>YES</v>
      </c>
      <c r="D4466" s="59">
        <f t="shared" si="81"/>
        <v>0.28999999999999998</v>
      </c>
      <c r="E4466" s="1">
        <v>0.71630000000000005</v>
      </c>
      <c r="F4466" s="59">
        <v>1972</v>
      </c>
      <c r="G4466" s="617">
        <v>42529</v>
      </c>
      <c r="H4466" s="3" t="s">
        <v>4268</v>
      </c>
      <c r="I4466" s="4"/>
    </row>
    <row r="4467" spans="1:9">
      <c r="A4467" s="6">
        <v>4465</v>
      </c>
      <c r="B4467" s="56" t="s">
        <v>4371</v>
      </c>
      <c r="C4467" s="25" t="str">
        <f>IF(D4467=2,"NO","YES")</f>
        <v>YES</v>
      </c>
      <c r="D4467" s="59">
        <f t="shared" si="81"/>
        <v>0.61</v>
      </c>
      <c r="E4467" s="1">
        <v>1.5067000000000002</v>
      </c>
      <c r="F4467" s="59">
        <v>4148</v>
      </c>
      <c r="G4467" s="617">
        <v>42529</v>
      </c>
      <c r="H4467" s="3" t="s">
        <v>4268</v>
      </c>
      <c r="I4467" s="4"/>
    </row>
    <row r="4468" spans="1:9">
      <c r="A4468" s="6">
        <v>4466</v>
      </c>
      <c r="B4468" s="56" t="s">
        <v>4372</v>
      </c>
      <c r="C4468" s="25" t="str">
        <f>IF(D4468=2,"NO","YES")</f>
        <v>YES</v>
      </c>
      <c r="D4468" s="59">
        <f t="shared" si="81"/>
        <v>0.06</v>
      </c>
      <c r="E4468" s="1">
        <v>0.1482</v>
      </c>
      <c r="F4468" s="59">
        <v>408</v>
      </c>
      <c r="G4468" s="617">
        <v>42529</v>
      </c>
      <c r="H4468" s="3" t="s">
        <v>4268</v>
      </c>
      <c r="I4468" s="4"/>
    </row>
    <row r="4469" spans="1:9" ht="30">
      <c r="A4469" s="6">
        <v>4467</v>
      </c>
      <c r="B4469" s="24" t="s">
        <v>4373</v>
      </c>
      <c r="C4469" s="25" t="str">
        <f>IF(D4469=2,"NO","YES")</f>
        <v>YES</v>
      </c>
      <c r="D4469" s="59">
        <f t="shared" si="81"/>
        <v>1.46</v>
      </c>
      <c r="E4469" s="1">
        <v>3.6062000000000003</v>
      </c>
      <c r="F4469" s="59">
        <v>9928</v>
      </c>
      <c r="G4469" s="617">
        <v>42529</v>
      </c>
      <c r="H4469" s="3" t="s">
        <v>4268</v>
      </c>
      <c r="I4469" s="4"/>
    </row>
    <row r="4470" spans="1:9">
      <c r="A4470" s="6">
        <v>4468</v>
      </c>
      <c r="B4470" s="24" t="s">
        <v>4374</v>
      </c>
      <c r="C4470" s="25" t="str">
        <f>IF(D4470=2,"NO","YES")</f>
        <v>YES</v>
      </c>
      <c r="D4470" s="59">
        <f t="shared" si="81"/>
        <v>0.45</v>
      </c>
      <c r="E4470" s="1">
        <v>1.1115000000000002</v>
      </c>
      <c r="F4470" s="59">
        <v>3060</v>
      </c>
      <c r="G4470" s="617">
        <v>42529</v>
      </c>
      <c r="H4470" s="3" t="s">
        <v>4268</v>
      </c>
      <c r="I4470" s="4"/>
    </row>
    <row r="4471" spans="1:9">
      <c r="A4471" s="6">
        <v>4469</v>
      </c>
      <c r="B4471" s="56" t="s">
        <v>4375</v>
      </c>
      <c r="C4471" s="25" t="str">
        <f>IF(D4471=2,"NO","YES")</f>
        <v>YES</v>
      </c>
      <c r="D4471" s="59">
        <f t="shared" si="81"/>
        <v>0.11</v>
      </c>
      <c r="E4471" s="1">
        <v>0.2717</v>
      </c>
      <c r="F4471" s="59">
        <v>748</v>
      </c>
      <c r="G4471" s="617">
        <v>42529</v>
      </c>
      <c r="H4471" s="3" t="s">
        <v>4268</v>
      </c>
      <c r="I4471" s="4"/>
    </row>
    <row r="4472" spans="1:9">
      <c r="A4472" s="6">
        <v>4470</v>
      </c>
      <c r="B4472" s="56" t="s">
        <v>4376</v>
      </c>
      <c r="C4472" s="25" t="str">
        <f>IF(D4472=2,"NO","YES")</f>
        <v>YES</v>
      </c>
      <c r="D4472" s="59">
        <f t="shared" si="81"/>
        <v>0.56999999999999995</v>
      </c>
      <c r="E4472" s="1">
        <v>1.4078999999999999</v>
      </c>
      <c r="F4472" s="59">
        <v>3876</v>
      </c>
      <c r="G4472" s="617">
        <v>42529</v>
      </c>
      <c r="H4472" s="3" t="s">
        <v>4268</v>
      </c>
      <c r="I4472" s="4"/>
    </row>
    <row r="4473" spans="1:9" ht="30">
      <c r="A4473" s="6">
        <v>4471</v>
      </c>
      <c r="B4473" s="24" t="s">
        <v>4377</v>
      </c>
      <c r="C4473" s="25" t="str">
        <f>IF(D4473=2,"NO","YES")</f>
        <v>YES</v>
      </c>
      <c r="D4473" s="59">
        <f t="shared" si="81"/>
        <v>1.46</v>
      </c>
      <c r="E4473" s="1">
        <v>3.6062000000000003</v>
      </c>
      <c r="F4473" s="59">
        <v>9928</v>
      </c>
      <c r="G4473" s="617">
        <v>42529</v>
      </c>
      <c r="H4473" s="3" t="s">
        <v>4268</v>
      </c>
      <c r="I4473" s="4"/>
    </row>
    <row r="4474" spans="1:9">
      <c r="A4474" s="6">
        <v>4472</v>
      </c>
      <c r="B4474" s="56" t="s">
        <v>4378</v>
      </c>
      <c r="C4474" s="25" t="str">
        <f>IF(D4474=2,"NO","YES")</f>
        <v>YES</v>
      </c>
      <c r="D4474" s="59">
        <f t="shared" si="81"/>
        <v>0.3</v>
      </c>
      <c r="E4474" s="1">
        <v>0.74099999999999999</v>
      </c>
      <c r="F4474" s="59">
        <v>2040</v>
      </c>
      <c r="G4474" s="617">
        <v>42529</v>
      </c>
      <c r="H4474" s="3" t="s">
        <v>4268</v>
      </c>
      <c r="I4474" s="4"/>
    </row>
    <row r="4475" spans="1:9">
      <c r="A4475" s="6">
        <v>4473</v>
      </c>
      <c r="B4475" s="24" t="s">
        <v>4379</v>
      </c>
      <c r="C4475" s="25" t="str">
        <f>IF(D4475=2,"NO","YES")</f>
        <v>YES</v>
      </c>
      <c r="D4475" s="59">
        <f t="shared" si="81"/>
        <v>0.34</v>
      </c>
      <c r="E4475" s="1">
        <v>0.8398000000000001</v>
      </c>
      <c r="F4475" s="59">
        <v>2312</v>
      </c>
      <c r="G4475" s="617">
        <v>42529</v>
      </c>
      <c r="H4475" s="3" t="s">
        <v>4268</v>
      </c>
      <c r="I4475" s="4"/>
    </row>
    <row r="4476" spans="1:9">
      <c r="A4476" s="6">
        <v>4474</v>
      </c>
      <c r="B4476" s="56" t="s">
        <v>4380</v>
      </c>
      <c r="C4476" s="25" t="str">
        <f>IF(D4476=2,"NO","YES")</f>
        <v>YES</v>
      </c>
      <c r="D4476" s="59">
        <f t="shared" si="81"/>
        <v>0.41</v>
      </c>
      <c r="E4476" s="1">
        <v>1.0126999999999999</v>
      </c>
      <c r="F4476" s="59">
        <v>2788</v>
      </c>
      <c r="G4476" s="617">
        <v>42529</v>
      </c>
      <c r="H4476" s="3" t="s">
        <v>4268</v>
      </c>
      <c r="I4476" s="4"/>
    </row>
    <row r="4477" spans="1:9">
      <c r="A4477" s="6">
        <v>4475</v>
      </c>
      <c r="B4477" s="56" t="s">
        <v>4381</v>
      </c>
      <c r="C4477" s="25" t="str">
        <f>IF(D4477=2,"NO","YES")</f>
        <v>YES</v>
      </c>
      <c r="D4477" s="59">
        <f t="shared" si="81"/>
        <v>0.19</v>
      </c>
      <c r="E4477" s="1">
        <v>0.46930000000000005</v>
      </c>
      <c r="F4477" s="59">
        <v>1292</v>
      </c>
      <c r="G4477" s="617">
        <v>42529</v>
      </c>
      <c r="H4477" s="3" t="s">
        <v>4268</v>
      </c>
      <c r="I4477" s="4"/>
    </row>
    <row r="4478" spans="1:9">
      <c r="A4478" s="6">
        <v>4476</v>
      </c>
      <c r="B4478" s="56" t="s">
        <v>4382</v>
      </c>
      <c r="C4478" s="25" t="str">
        <f>IF(D4478=2,"NO","YES")</f>
        <v>YES</v>
      </c>
      <c r="D4478" s="59">
        <f t="shared" si="81"/>
        <v>0.34</v>
      </c>
      <c r="E4478" s="1">
        <v>0.8398000000000001</v>
      </c>
      <c r="F4478" s="59">
        <v>2312</v>
      </c>
      <c r="G4478" s="617">
        <v>42529</v>
      </c>
      <c r="H4478" s="3" t="s">
        <v>4268</v>
      </c>
      <c r="I4478" s="4"/>
    </row>
    <row r="4479" spans="1:9">
      <c r="A4479" s="6">
        <v>4477</v>
      </c>
      <c r="B4479" s="24" t="s">
        <v>4383</v>
      </c>
      <c r="C4479" s="25" t="str">
        <f>IF(D4479=2,"NO","YES")</f>
        <v>YES</v>
      </c>
      <c r="D4479" s="59">
        <f t="shared" si="81"/>
        <v>0.81</v>
      </c>
      <c r="E4479" s="1">
        <v>2.0007000000000001</v>
      </c>
      <c r="F4479" s="59">
        <v>5508</v>
      </c>
      <c r="G4479" s="617">
        <v>42529</v>
      </c>
      <c r="H4479" s="3" t="s">
        <v>4268</v>
      </c>
      <c r="I4479" s="4"/>
    </row>
    <row r="4480" spans="1:9">
      <c r="A4480" s="6">
        <v>4478</v>
      </c>
      <c r="B4480" s="56" t="s">
        <v>4384</v>
      </c>
      <c r="C4480" s="25" t="str">
        <f>IF(D4480=2,"NO","YES")</f>
        <v>YES</v>
      </c>
      <c r="D4480" s="59">
        <f t="shared" si="81"/>
        <v>0.13</v>
      </c>
      <c r="E4480" s="1">
        <v>0.32110000000000005</v>
      </c>
      <c r="F4480" s="59">
        <v>884</v>
      </c>
      <c r="G4480" s="617">
        <v>42529</v>
      </c>
      <c r="H4480" s="3" t="s">
        <v>4268</v>
      </c>
      <c r="I4480" s="4"/>
    </row>
    <row r="4481" spans="1:9">
      <c r="A4481" s="6">
        <v>4479</v>
      </c>
      <c r="B4481" s="56" t="s">
        <v>4385</v>
      </c>
      <c r="C4481" s="25" t="str">
        <f>IF(D4481=2,"NO","YES")</f>
        <v>YES</v>
      </c>
      <c r="D4481" s="59">
        <f t="shared" si="81"/>
        <v>0.56999999999999995</v>
      </c>
      <c r="E4481" s="1">
        <v>1.4078999999999999</v>
      </c>
      <c r="F4481" s="59">
        <v>3876</v>
      </c>
      <c r="G4481" s="617">
        <v>42529</v>
      </c>
      <c r="H4481" s="3" t="s">
        <v>4268</v>
      </c>
      <c r="I4481" s="4"/>
    </row>
    <row r="4482" spans="1:9">
      <c r="A4482" s="6">
        <v>4480</v>
      </c>
      <c r="B4482" s="24" t="s">
        <v>4386</v>
      </c>
      <c r="C4482" s="25" t="str">
        <f>IF(D4482=2,"NO","YES")</f>
        <v>YES</v>
      </c>
      <c r="D4482" s="59">
        <f t="shared" si="81"/>
        <v>0.32</v>
      </c>
      <c r="E4482" s="1">
        <v>0.7904000000000001</v>
      </c>
      <c r="F4482" s="59">
        <v>2176</v>
      </c>
      <c r="G4482" s="617">
        <v>42529</v>
      </c>
      <c r="H4482" s="3" t="s">
        <v>4268</v>
      </c>
      <c r="I4482" s="4"/>
    </row>
    <row r="4483" spans="1:9">
      <c r="A4483" s="6">
        <v>4481</v>
      </c>
      <c r="B4483" s="56" t="s">
        <v>4387</v>
      </c>
      <c r="C4483" s="25" t="str">
        <f>IF(D4483=2,"NO","YES")</f>
        <v>YES</v>
      </c>
      <c r="D4483" s="59">
        <f t="shared" si="81"/>
        <v>0.6</v>
      </c>
      <c r="E4483" s="1">
        <v>1.482</v>
      </c>
      <c r="F4483" s="59">
        <v>4080</v>
      </c>
      <c r="G4483" s="617">
        <v>42529</v>
      </c>
      <c r="H4483" s="3" t="s">
        <v>4268</v>
      </c>
      <c r="I4483" s="4"/>
    </row>
    <row r="4484" spans="1:9">
      <c r="A4484" s="6">
        <v>4482</v>
      </c>
      <c r="B4484" s="56" t="s">
        <v>4388</v>
      </c>
      <c r="C4484" s="25" t="str">
        <f>IF(D4484=2,"NO","YES")</f>
        <v>YES</v>
      </c>
      <c r="D4484" s="59">
        <f t="shared" si="81"/>
        <v>1.62</v>
      </c>
      <c r="E4484" s="1">
        <v>4.0014000000000003</v>
      </c>
      <c r="F4484" s="59">
        <v>11016</v>
      </c>
      <c r="G4484" s="617">
        <v>42529</v>
      </c>
      <c r="H4484" s="3" t="s">
        <v>4268</v>
      </c>
      <c r="I4484" s="4"/>
    </row>
    <row r="4485" spans="1:9">
      <c r="A4485" s="6">
        <v>4483</v>
      </c>
      <c r="B4485" s="24" t="s">
        <v>4389</v>
      </c>
      <c r="C4485" s="25" t="str">
        <f>IF(D4485=2,"NO","YES")</f>
        <v>YES</v>
      </c>
      <c r="D4485" s="59">
        <f t="shared" ref="D4485:D4548" si="82">F4485/6800</f>
        <v>0.94</v>
      </c>
      <c r="E4485" s="1">
        <v>2.3218000000000001</v>
      </c>
      <c r="F4485" s="59">
        <v>6392</v>
      </c>
      <c r="G4485" s="617">
        <v>42529</v>
      </c>
      <c r="H4485" s="3" t="s">
        <v>4268</v>
      </c>
      <c r="I4485" s="4"/>
    </row>
    <row r="4486" spans="1:9">
      <c r="A4486" s="6">
        <v>4484</v>
      </c>
      <c r="B4486" s="56" t="s">
        <v>4390</v>
      </c>
      <c r="C4486" s="25" t="str">
        <f>IF(D4486=2,"NO","YES")</f>
        <v>YES</v>
      </c>
      <c r="D4486" s="59">
        <f t="shared" si="82"/>
        <v>0.11</v>
      </c>
      <c r="E4486" s="1">
        <v>0.2717</v>
      </c>
      <c r="F4486" s="59">
        <v>748</v>
      </c>
      <c r="G4486" s="617">
        <v>42529</v>
      </c>
      <c r="H4486" s="3" t="s">
        <v>4268</v>
      </c>
      <c r="I4486" s="4"/>
    </row>
    <row r="4487" spans="1:9">
      <c r="A4487" s="6">
        <v>4485</v>
      </c>
      <c r="B4487" s="24" t="s">
        <v>4391</v>
      </c>
      <c r="C4487" s="25" t="str">
        <f>IF(D4487=2,"NO","YES")</f>
        <v>YES</v>
      </c>
      <c r="D4487" s="59">
        <f t="shared" si="82"/>
        <v>0.14000000000000001</v>
      </c>
      <c r="E4487" s="1">
        <v>0.34580000000000005</v>
      </c>
      <c r="F4487" s="59">
        <v>952</v>
      </c>
      <c r="G4487" s="617">
        <v>42529</v>
      </c>
      <c r="H4487" s="3" t="s">
        <v>4268</v>
      </c>
      <c r="I4487" s="4"/>
    </row>
    <row r="4488" spans="1:9" ht="30">
      <c r="A4488" s="6">
        <v>4486</v>
      </c>
      <c r="B4488" s="56" t="s">
        <v>4392</v>
      </c>
      <c r="C4488" s="25" t="str">
        <f>IF(D4488=2,"NO","YES")</f>
        <v>YES</v>
      </c>
      <c r="D4488" s="59">
        <f t="shared" si="82"/>
        <v>0.49</v>
      </c>
      <c r="E4488" s="1">
        <v>1.2103000000000002</v>
      </c>
      <c r="F4488" s="59">
        <v>3332</v>
      </c>
      <c r="G4488" s="617">
        <v>42529</v>
      </c>
      <c r="H4488" s="3" t="s">
        <v>4268</v>
      </c>
      <c r="I4488" s="4"/>
    </row>
    <row r="4489" spans="1:9" ht="30">
      <c r="A4489" s="6">
        <v>4487</v>
      </c>
      <c r="B4489" s="56" t="s">
        <v>4393</v>
      </c>
      <c r="C4489" s="25" t="str">
        <f>IF(D4489=2,"NO","YES")</f>
        <v>YES</v>
      </c>
      <c r="D4489" s="59">
        <f t="shared" si="82"/>
        <v>0.3</v>
      </c>
      <c r="E4489" s="1">
        <v>0.74099999999999999</v>
      </c>
      <c r="F4489" s="59">
        <v>2040</v>
      </c>
      <c r="G4489" s="617">
        <v>42529</v>
      </c>
      <c r="H4489" s="3" t="s">
        <v>4268</v>
      </c>
      <c r="I4489" s="4"/>
    </row>
    <row r="4490" spans="1:9">
      <c r="A4490" s="6">
        <v>4488</v>
      </c>
      <c r="B4490" s="56" t="s">
        <v>4394</v>
      </c>
      <c r="C4490" s="25" t="str">
        <f>IF(D4490=2,"NO","YES")</f>
        <v>YES</v>
      </c>
      <c r="D4490" s="59">
        <f t="shared" si="82"/>
        <v>0.47</v>
      </c>
      <c r="E4490" s="1">
        <v>1.1609</v>
      </c>
      <c r="F4490" s="59">
        <v>3196</v>
      </c>
      <c r="G4490" s="617">
        <v>42529</v>
      </c>
      <c r="H4490" s="3" t="s">
        <v>4268</v>
      </c>
      <c r="I4490" s="4"/>
    </row>
    <row r="4491" spans="1:9">
      <c r="A4491" s="6">
        <v>4489</v>
      </c>
      <c r="B4491" s="56" t="s">
        <v>4395</v>
      </c>
      <c r="C4491" s="25" t="str">
        <f>IF(D4491=2,"NO","YES")</f>
        <v>YES</v>
      </c>
      <c r="D4491" s="59">
        <f t="shared" si="82"/>
        <v>0.38</v>
      </c>
      <c r="E4491" s="1">
        <v>0.9386000000000001</v>
      </c>
      <c r="F4491" s="59">
        <v>2584</v>
      </c>
      <c r="G4491" s="617">
        <v>42529</v>
      </c>
      <c r="H4491" s="3" t="s">
        <v>4268</v>
      </c>
      <c r="I4491" s="4"/>
    </row>
    <row r="4492" spans="1:9">
      <c r="A4492" s="6">
        <v>4490</v>
      </c>
      <c r="B4492" s="56" t="s">
        <v>4396</v>
      </c>
      <c r="C4492" s="25" t="str">
        <f>IF(D4492=2,"NO","YES")</f>
        <v>YES</v>
      </c>
      <c r="D4492" s="59">
        <f t="shared" si="82"/>
        <v>0.63</v>
      </c>
      <c r="E4492" s="1">
        <v>1.5561</v>
      </c>
      <c r="F4492" s="59">
        <v>4284</v>
      </c>
      <c r="G4492" s="617">
        <v>42529</v>
      </c>
      <c r="H4492" s="3" t="s">
        <v>4268</v>
      </c>
      <c r="I4492" s="4"/>
    </row>
    <row r="4493" spans="1:9" ht="30">
      <c r="A4493" s="6">
        <v>4491</v>
      </c>
      <c r="B4493" s="24" t="s">
        <v>4397</v>
      </c>
      <c r="C4493" s="25" t="str">
        <f>IF(D4493=2,"NO","YES")</f>
        <v>YES</v>
      </c>
      <c r="D4493" s="59">
        <f t="shared" si="82"/>
        <v>0.56000000000000005</v>
      </c>
      <c r="E4493" s="1">
        <v>1.3832000000000002</v>
      </c>
      <c r="F4493" s="59">
        <v>3808</v>
      </c>
      <c r="G4493" s="617">
        <v>42529</v>
      </c>
      <c r="H4493" s="3" t="s">
        <v>4268</v>
      </c>
      <c r="I4493" s="4"/>
    </row>
    <row r="4494" spans="1:9" ht="30">
      <c r="A4494" s="6">
        <v>4492</v>
      </c>
      <c r="B4494" s="56" t="s">
        <v>4398</v>
      </c>
      <c r="C4494" s="25" t="str">
        <f>IF(D4494=2,"NO","YES")</f>
        <v>YES</v>
      </c>
      <c r="D4494" s="59">
        <f t="shared" si="82"/>
        <v>0.82</v>
      </c>
      <c r="E4494" s="1">
        <v>2.0253999999999999</v>
      </c>
      <c r="F4494" s="59">
        <v>5576</v>
      </c>
      <c r="G4494" s="617">
        <v>42529</v>
      </c>
      <c r="H4494" s="3" t="s">
        <v>4268</v>
      </c>
      <c r="I4494" s="4"/>
    </row>
    <row r="4495" spans="1:9">
      <c r="A4495" s="6">
        <v>4493</v>
      </c>
      <c r="B4495" s="56" t="s">
        <v>4399</v>
      </c>
      <c r="C4495" s="25" t="str">
        <f>IF(D4495=2,"NO","YES")</f>
        <v>YES</v>
      </c>
      <c r="D4495" s="59">
        <f t="shared" si="82"/>
        <v>0.16</v>
      </c>
      <c r="E4495" s="1">
        <v>0.39520000000000005</v>
      </c>
      <c r="F4495" s="59">
        <v>1088</v>
      </c>
      <c r="G4495" s="617">
        <v>42529</v>
      </c>
      <c r="H4495" s="3" t="s">
        <v>4268</v>
      </c>
      <c r="I4495" s="4"/>
    </row>
    <row r="4496" spans="1:9" ht="30">
      <c r="A4496" s="6">
        <v>4494</v>
      </c>
      <c r="B4496" s="56" t="s">
        <v>4400</v>
      </c>
      <c r="C4496" s="25" t="str">
        <f>IF(D4496=2,"NO","YES")</f>
        <v>YES</v>
      </c>
      <c r="D4496" s="59">
        <f t="shared" si="82"/>
        <v>0.9</v>
      </c>
      <c r="E4496" s="1">
        <v>2.2230000000000003</v>
      </c>
      <c r="F4496" s="59">
        <v>6120</v>
      </c>
      <c r="G4496" s="617">
        <v>42529</v>
      </c>
      <c r="H4496" s="3" t="s">
        <v>4268</v>
      </c>
      <c r="I4496" s="4"/>
    </row>
    <row r="4497" spans="1:9" ht="30">
      <c r="A4497" s="6">
        <v>4495</v>
      </c>
      <c r="B4497" s="56" t="s">
        <v>4401</v>
      </c>
      <c r="C4497" s="25" t="str">
        <f>IF(D4497=2,"NO","YES")</f>
        <v>YES</v>
      </c>
      <c r="D4497" s="59">
        <f t="shared" si="82"/>
        <v>0.41</v>
      </c>
      <c r="E4497" s="1">
        <v>1.0126999999999999</v>
      </c>
      <c r="F4497" s="59">
        <v>2788</v>
      </c>
      <c r="G4497" s="617">
        <v>42529</v>
      </c>
      <c r="H4497" s="3" t="s">
        <v>4268</v>
      </c>
      <c r="I4497" s="4"/>
    </row>
    <row r="4498" spans="1:9">
      <c r="A4498" s="6">
        <v>4496</v>
      </c>
      <c r="B4498" s="56" t="s">
        <v>4402</v>
      </c>
      <c r="C4498" s="25" t="str">
        <f>IF(D4498=2,"NO","YES")</f>
        <v>YES</v>
      </c>
      <c r="D4498" s="59">
        <f t="shared" si="82"/>
        <v>0.1</v>
      </c>
      <c r="E4498" s="1">
        <v>0.24700000000000003</v>
      </c>
      <c r="F4498" s="59">
        <v>680</v>
      </c>
      <c r="G4498" s="617">
        <v>42529</v>
      </c>
      <c r="H4498" s="3" t="s">
        <v>4268</v>
      </c>
      <c r="I4498" s="4"/>
    </row>
    <row r="4499" spans="1:9">
      <c r="A4499" s="6">
        <v>4497</v>
      </c>
      <c r="B4499" s="56" t="s">
        <v>4403</v>
      </c>
      <c r="C4499" s="25" t="str">
        <f>IF(D4499=2,"NO","YES")</f>
        <v>YES</v>
      </c>
      <c r="D4499" s="59">
        <f t="shared" si="82"/>
        <v>0.15</v>
      </c>
      <c r="E4499" s="1">
        <v>0.3705</v>
      </c>
      <c r="F4499" s="59">
        <v>1020</v>
      </c>
      <c r="G4499" s="617">
        <v>42529</v>
      </c>
      <c r="H4499" s="3" t="s">
        <v>4268</v>
      </c>
      <c r="I4499" s="4"/>
    </row>
    <row r="4500" spans="1:9">
      <c r="A4500" s="6">
        <v>4498</v>
      </c>
      <c r="B4500" s="56" t="s">
        <v>4404</v>
      </c>
      <c r="C4500" s="25" t="str">
        <f>IF(D4500=2,"NO","YES")</f>
        <v>YES</v>
      </c>
      <c r="D4500" s="59">
        <f t="shared" si="82"/>
        <v>0.28000000000000003</v>
      </c>
      <c r="E4500" s="1">
        <v>0.6916000000000001</v>
      </c>
      <c r="F4500" s="59">
        <v>1904</v>
      </c>
      <c r="G4500" s="617">
        <v>42529</v>
      </c>
      <c r="H4500" s="3" t="s">
        <v>4268</v>
      </c>
      <c r="I4500" s="4"/>
    </row>
    <row r="4501" spans="1:9">
      <c r="A4501" s="6">
        <v>4499</v>
      </c>
      <c r="B4501" s="56" t="s">
        <v>4405</v>
      </c>
      <c r="C4501" s="25" t="str">
        <f>IF(D4501=2,"NO","YES")</f>
        <v>YES</v>
      </c>
      <c r="D4501" s="59">
        <f t="shared" si="82"/>
        <v>0.04</v>
      </c>
      <c r="E4501" s="1">
        <v>9.8800000000000013E-2</v>
      </c>
      <c r="F4501" s="59">
        <v>272</v>
      </c>
      <c r="G4501" s="617">
        <v>42529</v>
      </c>
      <c r="H4501" s="3" t="s">
        <v>4268</v>
      </c>
      <c r="I4501" s="4"/>
    </row>
    <row r="4502" spans="1:9">
      <c r="A4502" s="6">
        <v>4500</v>
      </c>
      <c r="B4502" s="56" t="s">
        <v>4406</v>
      </c>
      <c r="C4502" s="25" t="str">
        <f>IF(D4502=2,"NO","YES")</f>
        <v>YES</v>
      </c>
      <c r="D4502" s="59">
        <f t="shared" si="82"/>
        <v>0.6</v>
      </c>
      <c r="E4502" s="1">
        <v>1.482</v>
      </c>
      <c r="F4502" s="59">
        <v>4080</v>
      </c>
      <c r="G4502" s="617">
        <v>42529</v>
      </c>
      <c r="H4502" s="3" t="s">
        <v>4268</v>
      </c>
      <c r="I4502" s="4"/>
    </row>
    <row r="4503" spans="1:9">
      <c r="A4503" s="6">
        <v>4501</v>
      </c>
      <c r="B4503" s="24" t="s">
        <v>4407</v>
      </c>
      <c r="C4503" s="25" t="str">
        <f>IF(D4503=2,"NO","YES")</f>
        <v>YES</v>
      </c>
      <c r="D4503" s="59">
        <f t="shared" si="82"/>
        <v>1.83</v>
      </c>
      <c r="E4503" s="1">
        <v>4.5201000000000002</v>
      </c>
      <c r="F4503" s="59">
        <v>12444</v>
      </c>
      <c r="G4503" s="617">
        <v>42529</v>
      </c>
      <c r="H4503" s="3" t="s">
        <v>4268</v>
      </c>
      <c r="I4503" s="4"/>
    </row>
    <row r="4504" spans="1:9">
      <c r="A4504" s="6">
        <v>4502</v>
      </c>
      <c r="B4504" s="56" t="s">
        <v>4408</v>
      </c>
      <c r="C4504" s="25" t="str">
        <f>IF(D4504=2,"NO","YES")</f>
        <v>YES</v>
      </c>
      <c r="D4504" s="59">
        <f t="shared" si="82"/>
        <v>0.04</v>
      </c>
      <c r="E4504" s="1">
        <v>9.8800000000000013E-2</v>
      </c>
      <c r="F4504" s="59">
        <v>272</v>
      </c>
      <c r="G4504" s="617">
        <v>42529</v>
      </c>
      <c r="H4504" s="3" t="s">
        <v>4268</v>
      </c>
      <c r="I4504" s="4"/>
    </row>
    <row r="4505" spans="1:9">
      <c r="A4505" s="6">
        <v>4503</v>
      </c>
      <c r="B4505" s="56" t="s">
        <v>4409</v>
      </c>
      <c r="C4505" s="25" t="str">
        <f>IF(D4505=2,"NO","YES")</f>
        <v>YES</v>
      </c>
      <c r="D4505" s="59">
        <f t="shared" si="82"/>
        <v>1.56</v>
      </c>
      <c r="E4505" s="1">
        <v>3.8532000000000006</v>
      </c>
      <c r="F4505" s="59">
        <v>10608</v>
      </c>
      <c r="G4505" s="617">
        <v>42529</v>
      </c>
      <c r="H4505" s="3" t="s">
        <v>4268</v>
      </c>
      <c r="I4505" s="4"/>
    </row>
    <row r="4506" spans="1:9">
      <c r="A4506" s="6">
        <v>4504</v>
      </c>
      <c r="B4506" s="24" t="s">
        <v>4410</v>
      </c>
      <c r="C4506" s="25" t="str">
        <f>IF(D4506=2,"NO","YES")</f>
        <v>YES</v>
      </c>
      <c r="D4506" s="59">
        <f t="shared" si="82"/>
        <v>0.4</v>
      </c>
      <c r="E4506" s="1">
        <v>0.9880000000000001</v>
      </c>
      <c r="F4506" s="59">
        <v>2720</v>
      </c>
      <c r="G4506" s="617">
        <v>42529</v>
      </c>
      <c r="H4506" s="3" t="s">
        <v>4268</v>
      </c>
      <c r="I4506" s="4"/>
    </row>
    <row r="4507" spans="1:9">
      <c r="A4507" s="6">
        <v>4505</v>
      </c>
      <c r="B4507" s="24" t="s">
        <v>4411</v>
      </c>
      <c r="C4507" s="25" t="str">
        <f>IF(D4507=2,"NO","YES")</f>
        <v>YES</v>
      </c>
      <c r="D4507" s="59">
        <f t="shared" si="82"/>
        <v>1.08</v>
      </c>
      <c r="E4507" s="1">
        <v>2.6676000000000002</v>
      </c>
      <c r="F4507" s="59">
        <v>7344</v>
      </c>
      <c r="G4507" s="617">
        <v>42529</v>
      </c>
      <c r="H4507" s="3" t="s">
        <v>4268</v>
      </c>
      <c r="I4507" s="4"/>
    </row>
    <row r="4508" spans="1:9">
      <c r="A4508" s="6">
        <v>4506</v>
      </c>
      <c r="B4508" s="56" t="s">
        <v>4412</v>
      </c>
      <c r="C4508" s="25" t="str">
        <f>IF(D4508=2,"NO","YES")</f>
        <v>YES</v>
      </c>
      <c r="D4508" s="59">
        <f t="shared" si="82"/>
        <v>1.66</v>
      </c>
      <c r="E4508" s="1">
        <v>4.1002000000000001</v>
      </c>
      <c r="F4508" s="59">
        <v>11288</v>
      </c>
      <c r="G4508" s="617">
        <v>42529</v>
      </c>
      <c r="H4508" s="3" t="s">
        <v>4268</v>
      </c>
      <c r="I4508" s="4"/>
    </row>
    <row r="4509" spans="1:9">
      <c r="A4509" s="6">
        <v>4507</v>
      </c>
      <c r="B4509" s="56" t="s">
        <v>4413</v>
      </c>
      <c r="C4509" s="25" t="str">
        <f>IF(D4509=2,"NO","YES")</f>
        <v>YES</v>
      </c>
      <c r="D4509" s="59">
        <f t="shared" si="82"/>
        <v>0.21</v>
      </c>
      <c r="E4509" s="1">
        <v>0.51870000000000005</v>
      </c>
      <c r="F4509" s="59">
        <v>1428</v>
      </c>
      <c r="G4509" s="617">
        <v>42529</v>
      </c>
      <c r="H4509" s="3" t="s">
        <v>4268</v>
      </c>
      <c r="I4509" s="4"/>
    </row>
    <row r="4510" spans="1:9" ht="30">
      <c r="A4510" s="6">
        <v>4508</v>
      </c>
      <c r="B4510" s="56" t="s">
        <v>4414</v>
      </c>
      <c r="C4510" s="25" t="str">
        <f>IF(D4510=2,"NO","YES")</f>
        <v>YES</v>
      </c>
      <c r="D4510" s="59">
        <f t="shared" si="82"/>
        <v>0.3</v>
      </c>
      <c r="E4510" s="1">
        <v>0.74099999999999999</v>
      </c>
      <c r="F4510" s="59">
        <v>2040</v>
      </c>
      <c r="G4510" s="617">
        <v>42529</v>
      </c>
      <c r="H4510" s="3" t="s">
        <v>4268</v>
      </c>
      <c r="I4510" s="4"/>
    </row>
    <row r="4511" spans="1:9" ht="30">
      <c r="A4511" s="6">
        <v>4509</v>
      </c>
      <c r="B4511" s="56" t="s">
        <v>4415</v>
      </c>
      <c r="C4511" s="25" t="str">
        <f>IF(D4511=2,"NO","YES")</f>
        <v>YES</v>
      </c>
      <c r="D4511" s="59">
        <f t="shared" si="82"/>
        <v>0.81</v>
      </c>
      <c r="E4511" s="1">
        <v>2.0007000000000001</v>
      </c>
      <c r="F4511" s="59">
        <v>5508</v>
      </c>
      <c r="G4511" s="617">
        <v>42529</v>
      </c>
      <c r="H4511" s="3" t="s">
        <v>4268</v>
      </c>
      <c r="I4511" s="4"/>
    </row>
    <row r="4512" spans="1:9">
      <c r="A4512" s="6">
        <v>4510</v>
      </c>
      <c r="B4512" s="56" t="s">
        <v>4416</v>
      </c>
      <c r="C4512" s="25" t="str">
        <f>IF(D4512=2,"NO","YES")</f>
        <v>YES</v>
      </c>
      <c r="D4512" s="59">
        <f t="shared" si="82"/>
        <v>0.49</v>
      </c>
      <c r="E4512" s="1">
        <v>1.2103000000000002</v>
      </c>
      <c r="F4512" s="59">
        <v>3332</v>
      </c>
      <c r="G4512" s="617">
        <v>42529</v>
      </c>
      <c r="H4512" s="3" t="s">
        <v>4268</v>
      </c>
      <c r="I4512" s="4"/>
    </row>
    <row r="4513" spans="1:9">
      <c r="A4513" s="6">
        <v>4511</v>
      </c>
      <c r="B4513" s="56" t="s">
        <v>4417</v>
      </c>
      <c r="C4513" s="25" t="str">
        <f>IF(D4513=2,"NO","YES")</f>
        <v>YES</v>
      </c>
      <c r="D4513" s="59">
        <f t="shared" si="82"/>
        <v>0.64</v>
      </c>
      <c r="E4513" s="1">
        <v>1.5808000000000002</v>
      </c>
      <c r="F4513" s="59">
        <v>4352</v>
      </c>
      <c r="G4513" s="617">
        <v>42529</v>
      </c>
      <c r="H4513" s="3" t="s">
        <v>4268</v>
      </c>
      <c r="I4513" s="4"/>
    </row>
    <row r="4514" spans="1:9">
      <c r="A4514" s="6">
        <v>4512</v>
      </c>
      <c r="B4514" s="24" t="s">
        <v>4418</v>
      </c>
      <c r="C4514" s="25" t="str">
        <f>IF(D4514=2,"NO","YES")</f>
        <v>YES</v>
      </c>
      <c r="D4514" s="59">
        <f t="shared" si="82"/>
        <v>0.12</v>
      </c>
      <c r="E4514" s="1">
        <v>0.2964</v>
      </c>
      <c r="F4514" s="59">
        <v>816</v>
      </c>
      <c r="G4514" s="617">
        <v>42529</v>
      </c>
      <c r="H4514" s="3" t="s">
        <v>4268</v>
      </c>
      <c r="I4514" s="4"/>
    </row>
    <row r="4515" spans="1:9">
      <c r="A4515" s="6">
        <v>4513</v>
      </c>
      <c r="B4515" s="24" t="s">
        <v>4419</v>
      </c>
      <c r="C4515" s="25" t="str">
        <f>IF(D4515=2,"NO","YES")</f>
        <v>YES</v>
      </c>
      <c r="D4515" s="59">
        <f t="shared" si="82"/>
        <v>0.06</v>
      </c>
      <c r="E4515" s="1">
        <v>0.1482</v>
      </c>
      <c r="F4515" s="59">
        <v>408</v>
      </c>
      <c r="G4515" s="617">
        <v>42529</v>
      </c>
      <c r="H4515" s="3" t="s">
        <v>4268</v>
      </c>
      <c r="I4515" s="4"/>
    </row>
    <row r="4516" spans="1:9">
      <c r="A4516" s="6">
        <v>4514</v>
      </c>
      <c r="B4516" s="56" t="s">
        <v>4420</v>
      </c>
      <c r="C4516" s="25" t="str">
        <f>IF(D4516=2,"NO","YES")</f>
        <v>YES</v>
      </c>
      <c r="D4516" s="59">
        <f t="shared" si="82"/>
        <v>0.63</v>
      </c>
      <c r="E4516" s="1">
        <v>1.5561</v>
      </c>
      <c r="F4516" s="59">
        <v>4284</v>
      </c>
      <c r="G4516" s="617">
        <v>42529</v>
      </c>
      <c r="H4516" s="3" t="s">
        <v>4268</v>
      </c>
      <c r="I4516" s="4"/>
    </row>
    <row r="4517" spans="1:9">
      <c r="A4517" s="6">
        <v>4515</v>
      </c>
      <c r="B4517" s="56" t="s">
        <v>4421</v>
      </c>
      <c r="C4517" s="25" t="str">
        <f>IF(D4517=2,"NO","YES")</f>
        <v>YES</v>
      </c>
      <c r="D4517" s="59">
        <f t="shared" si="82"/>
        <v>0.5</v>
      </c>
      <c r="E4517" s="1">
        <v>1.2350000000000001</v>
      </c>
      <c r="F4517" s="59">
        <v>3400</v>
      </c>
      <c r="G4517" s="617">
        <v>42529</v>
      </c>
      <c r="H4517" s="3" t="s">
        <v>4268</v>
      </c>
      <c r="I4517" s="4"/>
    </row>
    <row r="4518" spans="1:9">
      <c r="A4518" s="6">
        <v>4516</v>
      </c>
      <c r="B4518" s="56" t="s">
        <v>4422</v>
      </c>
      <c r="C4518" s="25" t="str">
        <f>IF(D4518=2,"NO","YES")</f>
        <v>YES</v>
      </c>
      <c r="D4518" s="59">
        <f t="shared" si="82"/>
        <v>0.8</v>
      </c>
      <c r="E4518" s="1">
        <v>1.9760000000000002</v>
      </c>
      <c r="F4518" s="59">
        <v>5440</v>
      </c>
      <c r="G4518" s="617">
        <v>42529</v>
      </c>
      <c r="H4518" s="3" t="s">
        <v>4268</v>
      </c>
      <c r="I4518" s="4"/>
    </row>
    <row r="4519" spans="1:9">
      <c r="A4519" s="6">
        <v>4517</v>
      </c>
      <c r="B4519" s="56" t="s">
        <v>4423</v>
      </c>
      <c r="C4519" s="25" t="str">
        <f>IF(D4519=2,"NO","YES")</f>
        <v>YES</v>
      </c>
      <c r="D4519" s="59">
        <f t="shared" si="82"/>
        <v>0.7</v>
      </c>
      <c r="E4519" s="1">
        <v>1.7290000000000001</v>
      </c>
      <c r="F4519" s="59">
        <v>4760</v>
      </c>
      <c r="G4519" s="617">
        <v>42529</v>
      </c>
      <c r="H4519" s="3" t="s">
        <v>4268</v>
      </c>
      <c r="I4519" s="4"/>
    </row>
    <row r="4520" spans="1:9">
      <c r="A4520" s="6">
        <v>4518</v>
      </c>
      <c r="B4520" s="56" t="s">
        <v>4424</v>
      </c>
      <c r="C4520" s="25" t="str">
        <f>IF(D4520=2,"NO","YES")</f>
        <v>YES</v>
      </c>
      <c r="D4520" s="59">
        <f t="shared" si="82"/>
        <v>0.64</v>
      </c>
      <c r="E4520" s="1">
        <v>1.5808000000000002</v>
      </c>
      <c r="F4520" s="59">
        <v>4352</v>
      </c>
      <c r="G4520" s="617">
        <v>42529</v>
      </c>
      <c r="H4520" s="3" t="s">
        <v>4268</v>
      </c>
      <c r="I4520" s="4"/>
    </row>
    <row r="4521" spans="1:9">
      <c r="A4521" s="6">
        <v>4519</v>
      </c>
      <c r="B4521" s="24" t="s">
        <v>4425</v>
      </c>
      <c r="C4521" s="25" t="str">
        <f>IF(D4521=2,"NO","YES")</f>
        <v>YES</v>
      </c>
      <c r="D4521" s="59">
        <f t="shared" si="82"/>
        <v>1.4</v>
      </c>
      <c r="E4521" s="1">
        <v>3.4580000000000002</v>
      </c>
      <c r="F4521" s="59">
        <v>9520</v>
      </c>
      <c r="G4521" s="617">
        <v>42529</v>
      </c>
      <c r="H4521" s="3" t="s">
        <v>4268</v>
      </c>
      <c r="I4521" s="4"/>
    </row>
    <row r="4522" spans="1:9">
      <c r="A4522" s="6">
        <v>4520</v>
      </c>
      <c r="B4522" s="56" t="s">
        <v>4426</v>
      </c>
      <c r="C4522" s="25" t="str">
        <f>IF(D4522=2,"NO","YES")</f>
        <v>YES</v>
      </c>
      <c r="D4522" s="59">
        <f t="shared" si="82"/>
        <v>0.49</v>
      </c>
      <c r="E4522" s="1">
        <v>1.2103000000000002</v>
      </c>
      <c r="F4522" s="59">
        <v>3332</v>
      </c>
      <c r="G4522" s="617">
        <v>42529</v>
      </c>
      <c r="H4522" s="3" t="s">
        <v>4268</v>
      </c>
      <c r="I4522" s="4"/>
    </row>
    <row r="4523" spans="1:9" ht="30">
      <c r="A4523" s="6">
        <v>4521</v>
      </c>
      <c r="B4523" s="24" t="s">
        <v>4427</v>
      </c>
      <c r="C4523" s="25" t="str">
        <f>IF(D4523=2,"NO","YES")</f>
        <v>YES</v>
      </c>
      <c r="D4523" s="59">
        <f t="shared" si="82"/>
        <v>0.19</v>
      </c>
      <c r="E4523" s="1">
        <v>0.46930000000000005</v>
      </c>
      <c r="F4523" s="59">
        <v>1292</v>
      </c>
      <c r="G4523" s="617">
        <v>42529</v>
      </c>
      <c r="H4523" s="3" t="s">
        <v>4268</v>
      </c>
      <c r="I4523" s="4"/>
    </row>
    <row r="4524" spans="1:9">
      <c r="A4524" s="6">
        <v>4522</v>
      </c>
      <c r="B4524" s="56" t="s">
        <v>4428</v>
      </c>
      <c r="C4524" s="25" t="str">
        <f>IF(D4524=2,"NO","YES")</f>
        <v>YES</v>
      </c>
      <c r="D4524" s="59">
        <f t="shared" si="82"/>
        <v>1.58</v>
      </c>
      <c r="E4524" s="1">
        <v>3.9026000000000005</v>
      </c>
      <c r="F4524" s="59">
        <v>10744</v>
      </c>
      <c r="G4524" s="617">
        <v>42529</v>
      </c>
      <c r="H4524" s="3" t="s">
        <v>4268</v>
      </c>
      <c r="I4524" s="4"/>
    </row>
    <row r="4525" spans="1:9" ht="30">
      <c r="A4525" s="6">
        <v>4523</v>
      </c>
      <c r="B4525" s="24" t="s">
        <v>4429</v>
      </c>
      <c r="C4525" s="25" t="str">
        <f>IF(D4525=2,"NO","YES")</f>
        <v>YES</v>
      </c>
      <c r="D4525" s="59">
        <f t="shared" si="82"/>
        <v>1.17</v>
      </c>
      <c r="E4525" s="1">
        <v>2.8898999999999999</v>
      </c>
      <c r="F4525" s="59">
        <v>7956</v>
      </c>
      <c r="G4525" s="617">
        <v>42529</v>
      </c>
      <c r="H4525" s="3" t="s">
        <v>4268</v>
      </c>
      <c r="I4525" s="4"/>
    </row>
    <row r="4526" spans="1:9">
      <c r="A4526" s="6">
        <v>4524</v>
      </c>
      <c r="B4526" s="24" t="s">
        <v>4430</v>
      </c>
      <c r="C4526" s="25" t="str">
        <f>IF(D4526=2,"NO","YES")</f>
        <v>YES</v>
      </c>
      <c r="D4526" s="59">
        <f t="shared" si="82"/>
        <v>0.04</v>
      </c>
      <c r="E4526" s="1">
        <v>9.8800000000000013E-2</v>
      </c>
      <c r="F4526" s="59">
        <v>272</v>
      </c>
      <c r="G4526" s="617">
        <v>42529</v>
      </c>
      <c r="H4526" s="3" t="s">
        <v>4268</v>
      </c>
      <c r="I4526" s="4"/>
    </row>
    <row r="4527" spans="1:9">
      <c r="A4527" s="6">
        <v>4525</v>
      </c>
      <c r="B4527" s="56" t="s">
        <v>4431</v>
      </c>
      <c r="C4527" s="25" t="str">
        <f>IF(D4527=2,"NO","YES")</f>
        <v>YES</v>
      </c>
      <c r="D4527" s="59">
        <f t="shared" si="82"/>
        <v>0.49</v>
      </c>
      <c r="E4527" s="1">
        <v>1.2103000000000002</v>
      </c>
      <c r="F4527" s="59">
        <v>3332</v>
      </c>
      <c r="G4527" s="617">
        <v>42529</v>
      </c>
      <c r="H4527" s="3" t="s">
        <v>4268</v>
      </c>
      <c r="I4527" s="4"/>
    </row>
    <row r="4528" spans="1:9">
      <c r="A4528" s="6">
        <v>4526</v>
      </c>
      <c r="B4528" s="24" t="s">
        <v>4432</v>
      </c>
      <c r="C4528" s="25" t="str">
        <f>IF(D4528=2,"NO","YES")</f>
        <v>YES</v>
      </c>
      <c r="D4528" s="59">
        <f t="shared" si="82"/>
        <v>0.12</v>
      </c>
      <c r="E4528" s="1">
        <v>0.2964</v>
      </c>
      <c r="F4528" s="59">
        <v>816</v>
      </c>
      <c r="G4528" s="617">
        <v>42529</v>
      </c>
      <c r="H4528" s="3" t="s">
        <v>4268</v>
      </c>
      <c r="I4528" s="4"/>
    </row>
    <row r="4529" spans="1:9">
      <c r="A4529" s="6">
        <v>4527</v>
      </c>
      <c r="B4529" s="24" t="s">
        <v>4433</v>
      </c>
      <c r="C4529" s="25" t="str">
        <f>IF(D4529=2,"NO","YES")</f>
        <v>YES</v>
      </c>
      <c r="D4529" s="59">
        <f t="shared" si="82"/>
        <v>0.42</v>
      </c>
      <c r="E4529" s="1">
        <v>1.0374000000000001</v>
      </c>
      <c r="F4529" s="59">
        <v>2856</v>
      </c>
      <c r="G4529" s="617">
        <v>42529</v>
      </c>
      <c r="H4529" s="3" t="s">
        <v>4268</v>
      </c>
      <c r="I4529" s="4"/>
    </row>
    <row r="4530" spans="1:9">
      <c r="A4530" s="6">
        <v>4528</v>
      </c>
      <c r="B4530" s="24" t="s">
        <v>4434</v>
      </c>
      <c r="C4530" s="25" t="str">
        <f>IF(D4530=2,"NO","YES")</f>
        <v>YES</v>
      </c>
      <c r="D4530" s="59">
        <f t="shared" si="82"/>
        <v>0.38</v>
      </c>
      <c r="E4530" s="1">
        <v>0.9386000000000001</v>
      </c>
      <c r="F4530" s="59">
        <v>2584</v>
      </c>
      <c r="G4530" s="617">
        <v>42529</v>
      </c>
      <c r="H4530" s="3" t="s">
        <v>4268</v>
      </c>
      <c r="I4530" s="4"/>
    </row>
    <row r="4531" spans="1:9">
      <c r="A4531" s="6">
        <v>4529</v>
      </c>
      <c r="B4531" s="24" t="s">
        <v>4435</v>
      </c>
      <c r="C4531" s="25" t="str">
        <f>IF(D4531=2,"NO","YES")</f>
        <v>YES</v>
      </c>
      <c r="D4531" s="59">
        <f t="shared" si="82"/>
        <v>0.45</v>
      </c>
      <c r="E4531" s="1">
        <v>1.1115000000000002</v>
      </c>
      <c r="F4531" s="59">
        <v>3060</v>
      </c>
      <c r="G4531" s="617">
        <v>42529</v>
      </c>
      <c r="H4531" s="3" t="s">
        <v>4268</v>
      </c>
      <c r="I4531" s="4"/>
    </row>
    <row r="4532" spans="1:9">
      <c r="A4532" s="6">
        <v>4530</v>
      </c>
      <c r="B4532" s="24" t="s">
        <v>4436</v>
      </c>
      <c r="C4532" s="25" t="str">
        <f>IF(D4532=2,"NO","YES")</f>
        <v>YES</v>
      </c>
      <c r="D4532" s="59">
        <f t="shared" si="82"/>
        <v>0.45</v>
      </c>
      <c r="E4532" s="1">
        <v>1.1115000000000002</v>
      </c>
      <c r="F4532" s="59">
        <v>3060</v>
      </c>
      <c r="G4532" s="617">
        <v>42529</v>
      </c>
      <c r="H4532" s="3" t="s">
        <v>4268</v>
      </c>
      <c r="I4532" s="4"/>
    </row>
    <row r="4533" spans="1:9">
      <c r="A4533" s="6">
        <v>4531</v>
      </c>
      <c r="B4533" s="56" t="s">
        <v>4437</v>
      </c>
      <c r="C4533" s="25" t="str">
        <f>IF(D4533=2,"NO","YES")</f>
        <v>YES</v>
      </c>
      <c r="D4533" s="59">
        <f t="shared" si="82"/>
        <v>0.69</v>
      </c>
      <c r="E4533" s="1">
        <v>1.7042999999999999</v>
      </c>
      <c r="F4533" s="59">
        <v>4692</v>
      </c>
      <c r="G4533" s="617">
        <v>42529</v>
      </c>
      <c r="H4533" s="3" t="s">
        <v>4268</v>
      </c>
      <c r="I4533" s="4"/>
    </row>
    <row r="4534" spans="1:9">
      <c r="A4534" s="6">
        <v>4532</v>
      </c>
      <c r="B4534" s="56" t="s">
        <v>4438</v>
      </c>
      <c r="C4534" s="25" t="str">
        <f>IF(D4534=2,"NO","YES")</f>
        <v>YES</v>
      </c>
      <c r="D4534" s="59">
        <f t="shared" si="82"/>
        <v>0.04</v>
      </c>
      <c r="E4534" s="1">
        <v>9.8800000000000013E-2</v>
      </c>
      <c r="F4534" s="59">
        <v>272</v>
      </c>
      <c r="G4534" s="617">
        <v>42529</v>
      </c>
      <c r="H4534" s="3" t="s">
        <v>4268</v>
      </c>
      <c r="I4534" s="4"/>
    </row>
    <row r="4535" spans="1:9">
      <c r="A4535" s="6">
        <v>4533</v>
      </c>
      <c r="B4535" s="24" t="s">
        <v>4439</v>
      </c>
      <c r="C4535" s="25" t="str">
        <f>IF(D4535=2,"NO","YES")</f>
        <v>YES</v>
      </c>
      <c r="D4535" s="59">
        <f t="shared" si="82"/>
        <v>0.72</v>
      </c>
      <c r="E4535" s="1">
        <v>1.7784</v>
      </c>
      <c r="F4535" s="59">
        <v>4896</v>
      </c>
      <c r="G4535" s="617">
        <v>42529</v>
      </c>
      <c r="H4535" s="3" t="s">
        <v>4268</v>
      </c>
      <c r="I4535" s="4"/>
    </row>
    <row r="4536" spans="1:9">
      <c r="A4536" s="6">
        <v>4534</v>
      </c>
      <c r="B4536" s="56" t="s">
        <v>4440</v>
      </c>
      <c r="C4536" s="25" t="str">
        <f>IF(D4536=2,"NO","YES")</f>
        <v>YES</v>
      </c>
      <c r="D4536" s="59">
        <f t="shared" si="82"/>
        <v>0.17</v>
      </c>
      <c r="E4536" s="1">
        <v>0.41990000000000005</v>
      </c>
      <c r="F4536" s="59">
        <v>1156</v>
      </c>
      <c r="G4536" s="617">
        <v>42529</v>
      </c>
      <c r="H4536" s="3" t="s">
        <v>4268</v>
      </c>
      <c r="I4536" s="4"/>
    </row>
    <row r="4537" spans="1:9">
      <c r="A4537" s="6">
        <v>4535</v>
      </c>
      <c r="B4537" s="56" t="s">
        <v>4441</v>
      </c>
      <c r="C4537" s="25" t="str">
        <f>IF(D4537=2,"NO","YES")</f>
        <v>YES</v>
      </c>
      <c r="D4537" s="59">
        <f t="shared" si="82"/>
        <v>0.8</v>
      </c>
      <c r="E4537" s="1">
        <v>1.9760000000000002</v>
      </c>
      <c r="F4537" s="59">
        <v>5440</v>
      </c>
      <c r="G4537" s="617">
        <v>42529</v>
      </c>
      <c r="H4537" s="3" t="s">
        <v>4268</v>
      </c>
      <c r="I4537" s="4"/>
    </row>
    <row r="4538" spans="1:9">
      <c r="A4538" s="6">
        <v>4536</v>
      </c>
      <c r="B4538" s="56" t="s">
        <v>4442</v>
      </c>
      <c r="C4538" s="25" t="str">
        <f>IF(D4538=2,"NO","YES")</f>
        <v>YES</v>
      </c>
      <c r="D4538" s="59">
        <f t="shared" si="82"/>
        <v>1.1100000000000001</v>
      </c>
      <c r="E4538" s="1">
        <v>2.7417000000000002</v>
      </c>
      <c r="F4538" s="59">
        <v>7548</v>
      </c>
      <c r="G4538" s="617">
        <v>42529</v>
      </c>
      <c r="H4538" s="3" t="s">
        <v>4268</v>
      </c>
      <c r="I4538" s="4"/>
    </row>
    <row r="4539" spans="1:9">
      <c r="A4539" s="6">
        <v>4537</v>
      </c>
      <c r="B4539" s="56" t="s">
        <v>4443</v>
      </c>
      <c r="C4539" s="25" t="str">
        <f>IF(D4539=2,"NO","YES")</f>
        <v>YES</v>
      </c>
      <c r="D4539" s="59">
        <f t="shared" si="82"/>
        <v>1.1299999999999999</v>
      </c>
      <c r="E4539" s="1">
        <v>2.7911000000000001</v>
      </c>
      <c r="F4539" s="59">
        <v>7684</v>
      </c>
      <c r="G4539" s="617">
        <v>42529</v>
      </c>
      <c r="H4539" s="3" t="s">
        <v>4268</v>
      </c>
      <c r="I4539" s="4"/>
    </row>
    <row r="4540" spans="1:9">
      <c r="A4540" s="6">
        <v>4538</v>
      </c>
      <c r="B4540" s="56" t="s">
        <v>4444</v>
      </c>
      <c r="C4540" s="25" t="str">
        <f>IF(D4540=2,"NO","YES")</f>
        <v>YES</v>
      </c>
      <c r="D4540" s="59">
        <f t="shared" si="82"/>
        <v>0.36</v>
      </c>
      <c r="E4540" s="1">
        <v>0.88919999999999999</v>
      </c>
      <c r="F4540" s="59">
        <v>2448</v>
      </c>
      <c r="G4540" s="617">
        <v>42529</v>
      </c>
      <c r="H4540" s="3" t="s">
        <v>4268</v>
      </c>
      <c r="I4540" s="4"/>
    </row>
    <row r="4541" spans="1:9">
      <c r="A4541" s="6">
        <v>4539</v>
      </c>
      <c r="B4541" s="24" t="s">
        <v>4445</v>
      </c>
      <c r="C4541" s="25" t="str">
        <f>IF(D4541=2,"NO","YES")</f>
        <v>YES</v>
      </c>
      <c r="D4541" s="59">
        <f t="shared" si="82"/>
        <v>1.1299999999999999</v>
      </c>
      <c r="E4541" s="1">
        <v>2.7911000000000001</v>
      </c>
      <c r="F4541" s="59">
        <v>7684</v>
      </c>
      <c r="G4541" s="617">
        <v>42529</v>
      </c>
      <c r="H4541" s="3" t="s">
        <v>4268</v>
      </c>
      <c r="I4541" s="4"/>
    </row>
    <row r="4542" spans="1:9">
      <c r="A4542" s="6">
        <v>4540</v>
      </c>
      <c r="B4542" s="56" t="s">
        <v>4446</v>
      </c>
      <c r="C4542" s="25" t="str">
        <f>IF(D4542=2,"NO","YES")</f>
        <v>YES</v>
      </c>
      <c r="D4542" s="59">
        <f t="shared" si="82"/>
        <v>0.71</v>
      </c>
      <c r="E4542" s="1">
        <v>1.7537</v>
      </c>
      <c r="F4542" s="59">
        <v>4828</v>
      </c>
      <c r="G4542" s="617">
        <v>42529</v>
      </c>
      <c r="H4542" s="3" t="s">
        <v>4268</v>
      </c>
      <c r="I4542" s="4"/>
    </row>
    <row r="4543" spans="1:9">
      <c r="A4543" s="6">
        <v>4541</v>
      </c>
      <c r="B4543" s="24" t="s">
        <v>4447</v>
      </c>
      <c r="C4543" s="25" t="str">
        <f>IF(D4543=2,"NO","YES")</f>
        <v>YES</v>
      </c>
      <c r="D4543" s="59">
        <f t="shared" si="82"/>
        <v>0.28999999999999998</v>
      </c>
      <c r="E4543" s="1">
        <v>0.71630000000000005</v>
      </c>
      <c r="F4543" s="59">
        <v>1972</v>
      </c>
      <c r="G4543" s="617">
        <v>42529</v>
      </c>
      <c r="H4543" s="3" t="s">
        <v>4268</v>
      </c>
      <c r="I4543" s="4"/>
    </row>
    <row r="4544" spans="1:9">
      <c r="A4544" s="6">
        <v>4542</v>
      </c>
      <c r="B4544" s="24" t="s">
        <v>4448</v>
      </c>
      <c r="C4544" s="25" t="str">
        <f>IF(D4544=2,"NO","YES")</f>
        <v>YES</v>
      </c>
      <c r="D4544" s="59">
        <f t="shared" si="82"/>
        <v>0.61</v>
      </c>
      <c r="E4544" s="1">
        <v>1.5067000000000002</v>
      </c>
      <c r="F4544" s="59">
        <v>4148</v>
      </c>
      <c r="G4544" s="617">
        <v>42529</v>
      </c>
      <c r="H4544" s="3" t="s">
        <v>4268</v>
      </c>
      <c r="I4544" s="4"/>
    </row>
    <row r="4545" spans="1:9">
      <c r="A4545" s="6">
        <v>4543</v>
      </c>
      <c r="B4545" s="24" t="s">
        <v>4449</v>
      </c>
      <c r="C4545" s="25" t="str">
        <f>IF(D4545=2,"NO","YES")</f>
        <v>YES</v>
      </c>
      <c r="D4545" s="59">
        <f t="shared" si="82"/>
        <v>0.5</v>
      </c>
      <c r="E4545" s="1">
        <v>1.2350000000000001</v>
      </c>
      <c r="F4545" s="59">
        <v>3400</v>
      </c>
      <c r="G4545" s="617">
        <v>42529</v>
      </c>
      <c r="H4545" s="3" t="s">
        <v>4268</v>
      </c>
      <c r="I4545" s="4"/>
    </row>
    <row r="4546" spans="1:9">
      <c r="A4546" s="6">
        <v>4544</v>
      </c>
      <c r="B4546" s="56" t="s">
        <v>4450</v>
      </c>
      <c r="C4546" s="25" t="str">
        <f>IF(D4546=2,"NO","YES")</f>
        <v>YES</v>
      </c>
      <c r="D4546" s="59">
        <f t="shared" si="82"/>
        <v>0.51</v>
      </c>
      <c r="E4546" s="1">
        <v>1.2597</v>
      </c>
      <c r="F4546" s="59">
        <v>3468</v>
      </c>
      <c r="G4546" s="617">
        <v>42529</v>
      </c>
      <c r="H4546" s="3" t="s">
        <v>4268</v>
      </c>
      <c r="I4546" s="4"/>
    </row>
    <row r="4547" spans="1:9">
      <c r="A4547" s="6">
        <v>4545</v>
      </c>
      <c r="B4547" s="56" t="s">
        <v>4451</v>
      </c>
      <c r="C4547" s="25" t="str">
        <f>IF(D4547=2,"NO","YES")</f>
        <v>YES</v>
      </c>
      <c r="D4547" s="59">
        <f t="shared" si="82"/>
        <v>0.46</v>
      </c>
      <c r="E4547" s="1">
        <v>1.1362000000000001</v>
      </c>
      <c r="F4547" s="59">
        <v>3128</v>
      </c>
      <c r="G4547" s="617">
        <v>42529</v>
      </c>
      <c r="H4547" s="3" t="s">
        <v>4268</v>
      </c>
      <c r="I4547" s="4"/>
    </row>
    <row r="4548" spans="1:9">
      <c r="A4548" s="6">
        <v>4546</v>
      </c>
      <c r="B4548" s="56" t="s">
        <v>4452</v>
      </c>
      <c r="C4548" s="25" t="str">
        <f>IF(D4548=2,"NO","YES")</f>
        <v>YES</v>
      </c>
      <c r="D4548" s="59">
        <f t="shared" si="82"/>
        <v>0.24</v>
      </c>
      <c r="E4548" s="1">
        <v>0.59279999999999999</v>
      </c>
      <c r="F4548" s="59">
        <v>1632</v>
      </c>
      <c r="G4548" s="617">
        <v>42529</v>
      </c>
      <c r="H4548" s="3" t="s">
        <v>4268</v>
      </c>
      <c r="I4548" s="4"/>
    </row>
    <row r="4549" spans="1:9">
      <c r="A4549" s="6">
        <v>4547</v>
      </c>
      <c r="B4549" s="24" t="s">
        <v>4453</v>
      </c>
      <c r="C4549" s="25" t="str">
        <f>IF(D4549=2,"NO","YES")</f>
        <v>YES</v>
      </c>
      <c r="D4549" s="59">
        <f t="shared" ref="D4549:D4612" si="83">F4549/6800</f>
        <v>1.22</v>
      </c>
      <c r="E4549" s="1">
        <v>3.0134000000000003</v>
      </c>
      <c r="F4549" s="59">
        <v>8296</v>
      </c>
      <c r="G4549" s="617">
        <v>42529</v>
      </c>
      <c r="H4549" s="3" t="s">
        <v>4268</v>
      </c>
      <c r="I4549" s="4"/>
    </row>
    <row r="4550" spans="1:9">
      <c r="A4550" s="6">
        <v>4548</v>
      </c>
      <c r="B4550" s="56" t="s">
        <v>4454</v>
      </c>
      <c r="C4550" s="25" t="str">
        <f>IF(D4550=2,"NO","YES")</f>
        <v>YES</v>
      </c>
      <c r="D4550" s="59">
        <f t="shared" si="83"/>
        <v>0.09</v>
      </c>
      <c r="E4550" s="1">
        <v>0.2223</v>
      </c>
      <c r="F4550" s="59">
        <v>612</v>
      </c>
      <c r="G4550" s="617">
        <v>42529</v>
      </c>
      <c r="H4550" s="3" t="s">
        <v>4268</v>
      </c>
      <c r="I4550" s="4"/>
    </row>
    <row r="4551" spans="1:9">
      <c r="A4551" s="6">
        <v>4549</v>
      </c>
      <c r="B4551" s="24" t="s">
        <v>4455</v>
      </c>
      <c r="C4551" s="25" t="str">
        <f>IF(D4551=2,"NO","YES")</f>
        <v>YES</v>
      </c>
      <c r="D4551" s="59">
        <f t="shared" si="83"/>
        <v>0.63</v>
      </c>
      <c r="E4551" s="1">
        <v>1.5561</v>
      </c>
      <c r="F4551" s="59">
        <v>4284</v>
      </c>
      <c r="G4551" s="617">
        <v>42529</v>
      </c>
      <c r="H4551" s="3" t="s">
        <v>4268</v>
      </c>
      <c r="I4551" s="4"/>
    </row>
    <row r="4552" spans="1:9">
      <c r="A4552" s="6">
        <v>4550</v>
      </c>
      <c r="B4552" s="24" t="s">
        <v>4324</v>
      </c>
      <c r="C4552" s="25" t="str">
        <f>IF(D4552=2,"NO","YES")</f>
        <v>YES</v>
      </c>
      <c r="D4552" s="59">
        <f t="shared" si="83"/>
        <v>0.54</v>
      </c>
      <c r="E4552" s="1">
        <v>1.3338000000000001</v>
      </c>
      <c r="F4552" s="59">
        <v>3672</v>
      </c>
      <c r="G4552" s="617">
        <v>42529</v>
      </c>
      <c r="H4552" s="3" t="s">
        <v>4268</v>
      </c>
      <c r="I4552" s="4"/>
    </row>
    <row r="4553" spans="1:9">
      <c r="A4553" s="6">
        <v>4551</v>
      </c>
      <c r="B4553" s="24" t="s">
        <v>4456</v>
      </c>
      <c r="C4553" s="25" t="str">
        <f>IF(D4553=2,"NO","YES")</f>
        <v>YES</v>
      </c>
      <c r="D4553" s="59">
        <f t="shared" si="83"/>
        <v>0.87</v>
      </c>
      <c r="E4553" s="1">
        <v>2.1489000000000003</v>
      </c>
      <c r="F4553" s="59">
        <v>5916</v>
      </c>
      <c r="G4553" s="617">
        <v>42529</v>
      </c>
      <c r="H4553" s="3" t="s">
        <v>4268</v>
      </c>
      <c r="I4553" s="4"/>
    </row>
    <row r="4554" spans="1:9">
      <c r="A4554" s="6">
        <v>4552</v>
      </c>
      <c r="B4554" s="56" t="s">
        <v>4457</v>
      </c>
      <c r="C4554" s="25" t="str">
        <f>IF(D4554=2,"NO","YES")</f>
        <v>YES</v>
      </c>
      <c r="D4554" s="59">
        <f t="shared" si="83"/>
        <v>0.18</v>
      </c>
      <c r="E4554" s="1">
        <v>0.4446</v>
      </c>
      <c r="F4554" s="59">
        <v>1224</v>
      </c>
      <c r="G4554" s="617">
        <v>42529</v>
      </c>
      <c r="H4554" s="3" t="s">
        <v>4268</v>
      </c>
      <c r="I4554" s="4"/>
    </row>
    <row r="4555" spans="1:9" ht="30">
      <c r="A4555" s="6">
        <v>4553</v>
      </c>
      <c r="B4555" s="56" t="s">
        <v>4458</v>
      </c>
      <c r="C4555" s="25" t="str">
        <f>IF(D4555=2,"NO","YES")</f>
        <v>YES</v>
      </c>
      <c r="D4555" s="59">
        <f t="shared" si="83"/>
        <v>1.21</v>
      </c>
      <c r="E4555" s="1">
        <v>2.9887000000000001</v>
      </c>
      <c r="F4555" s="59">
        <v>8228</v>
      </c>
      <c r="G4555" s="617">
        <v>42529</v>
      </c>
      <c r="H4555" s="3" t="s">
        <v>4268</v>
      </c>
      <c r="I4555" s="4"/>
    </row>
    <row r="4556" spans="1:9" ht="45">
      <c r="A4556" s="6">
        <v>4554</v>
      </c>
      <c r="B4556" s="56" t="s">
        <v>4459</v>
      </c>
      <c r="C4556" s="25" t="str">
        <f>IF(D4556=2,"NO","YES")</f>
        <v>YES</v>
      </c>
      <c r="D4556" s="59">
        <f t="shared" si="83"/>
        <v>1.51</v>
      </c>
      <c r="E4556" s="1">
        <v>3.7297000000000002</v>
      </c>
      <c r="F4556" s="59">
        <v>10268</v>
      </c>
      <c r="G4556" s="617">
        <v>42466</v>
      </c>
      <c r="H4556" s="3" t="s">
        <v>4460</v>
      </c>
      <c r="I4556" s="4"/>
    </row>
    <row r="4557" spans="1:9" ht="30">
      <c r="A4557" s="6">
        <v>4555</v>
      </c>
      <c r="B4557" s="24" t="s">
        <v>4461</v>
      </c>
      <c r="C4557" s="25" t="str">
        <f>IF(D4557=2,"NO","YES")</f>
        <v>YES</v>
      </c>
      <c r="D4557" s="59">
        <f t="shared" si="83"/>
        <v>0.54</v>
      </c>
      <c r="E4557" s="1">
        <v>1.3338000000000001</v>
      </c>
      <c r="F4557" s="59">
        <v>3672</v>
      </c>
      <c r="G4557" s="617">
        <v>42466</v>
      </c>
      <c r="H4557" s="3" t="s">
        <v>4460</v>
      </c>
      <c r="I4557" s="4"/>
    </row>
    <row r="4558" spans="1:9">
      <c r="A4558" s="6">
        <v>4556</v>
      </c>
      <c r="B4558" s="56" t="s">
        <v>4462</v>
      </c>
      <c r="C4558" s="25" t="str">
        <f>IF(D4558=2,"NO","YES")</f>
        <v>YES</v>
      </c>
      <c r="D4558" s="59">
        <f t="shared" si="83"/>
        <v>0.79</v>
      </c>
      <c r="E4558" s="1">
        <v>1.9513000000000003</v>
      </c>
      <c r="F4558" s="59">
        <v>5372</v>
      </c>
      <c r="G4558" s="617">
        <v>42466</v>
      </c>
      <c r="H4558" s="3" t="s">
        <v>4460</v>
      </c>
      <c r="I4558" s="4"/>
    </row>
    <row r="4559" spans="1:9" ht="30">
      <c r="A4559" s="6">
        <v>4557</v>
      </c>
      <c r="B4559" s="24" t="s">
        <v>4463</v>
      </c>
      <c r="C4559" s="25" t="str">
        <f>IF(D4559=2,"NO","YES")</f>
        <v>YES</v>
      </c>
      <c r="D4559" s="59">
        <f t="shared" si="83"/>
        <v>1.79</v>
      </c>
      <c r="E4559" s="1">
        <v>4.4213000000000005</v>
      </c>
      <c r="F4559" s="59">
        <v>12172</v>
      </c>
      <c r="G4559" s="617">
        <v>42466</v>
      </c>
      <c r="H4559" s="3" t="s">
        <v>4460</v>
      </c>
      <c r="I4559" s="4"/>
    </row>
    <row r="4560" spans="1:9" ht="30">
      <c r="A4560" s="6">
        <v>4558</v>
      </c>
      <c r="B4560" s="60" t="s">
        <v>4464</v>
      </c>
      <c r="C4560" s="25" t="str">
        <f>IF(D4560=2,"NO","YES")</f>
        <v>YES</v>
      </c>
      <c r="D4560" s="59">
        <f t="shared" si="83"/>
        <v>1.1499999999999999</v>
      </c>
      <c r="E4560" s="1">
        <v>2.8405</v>
      </c>
      <c r="F4560" s="59">
        <v>7820</v>
      </c>
      <c r="G4560" s="617">
        <v>42466</v>
      </c>
      <c r="H4560" s="3" t="s">
        <v>4460</v>
      </c>
      <c r="I4560" s="4"/>
    </row>
    <row r="4561" spans="1:9">
      <c r="A4561" s="6">
        <v>4559</v>
      </c>
      <c r="B4561" s="60" t="s">
        <v>4465</v>
      </c>
      <c r="C4561" s="25" t="str">
        <f>IF(D4561=2,"NO","YES")</f>
        <v>YES</v>
      </c>
      <c r="D4561" s="59">
        <f t="shared" si="83"/>
        <v>1.1299999999999999</v>
      </c>
      <c r="E4561" s="1">
        <v>2.7911000000000001</v>
      </c>
      <c r="F4561" s="59">
        <v>7684</v>
      </c>
      <c r="G4561" s="617">
        <v>42466</v>
      </c>
      <c r="H4561" s="3" t="s">
        <v>4460</v>
      </c>
      <c r="I4561" s="4"/>
    </row>
    <row r="4562" spans="1:9" ht="30">
      <c r="A4562" s="6">
        <v>4560</v>
      </c>
      <c r="B4562" s="24" t="s">
        <v>4466</v>
      </c>
      <c r="C4562" s="25" t="str">
        <f>IF(D4562=2,"NO","YES")</f>
        <v>YES</v>
      </c>
      <c r="D4562" s="59">
        <f t="shared" si="83"/>
        <v>0.91</v>
      </c>
      <c r="E4562" s="1">
        <v>2.2477000000000005</v>
      </c>
      <c r="F4562" s="59">
        <v>6188</v>
      </c>
      <c r="G4562" s="617">
        <v>42466</v>
      </c>
      <c r="H4562" s="3" t="s">
        <v>4460</v>
      </c>
      <c r="I4562" s="4"/>
    </row>
    <row r="4563" spans="1:9" ht="30">
      <c r="A4563" s="6">
        <v>4561</v>
      </c>
      <c r="B4563" s="24" t="s">
        <v>4467</v>
      </c>
      <c r="C4563" s="25" t="str">
        <f>IF(D4563=2,"NO","YES")</f>
        <v>YES</v>
      </c>
      <c r="D4563" s="59">
        <f t="shared" si="83"/>
        <v>0.38</v>
      </c>
      <c r="E4563" s="1">
        <v>0.9386000000000001</v>
      </c>
      <c r="F4563" s="59">
        <v>2584</v>
      </c>
      <c r="G4563" s="617">
        <v>42466</v>
      </c>
      <c r="H4563" s="3" t="s">
        <v>4460</v>
      </c>
      <c r="I4563" s="4"/>
    </row>
    <row r="4564" spans="1:9">
      <c r="A4564" s="6">
        <v>4562</v>
      </c>
      <c r="B4564" s="24" t="s">
        <v>4468</v>
      </c>
      <c r="C4564" s="25" t="str">
        <f>IF(D4564=2,"NO","YES")</f>
        <v>YES</v>
      </c>
      <c r="D4564" s="59">
        <f t="shared" si="83"/>
        <v>0.18</v>
      </c>
      <c r="E4564" s="1">
        <v>0.4446</v>
      </c>
      <c r="F4564" s="59">
        <v>1224</v>
      </c>
      <c r="G4564" s="617">
        <v>42466</v>
      </c>
      <c r="H4564" s="3" t="s">
        <v>4460</v>
      </c>
      <c r="I4564" s="4"/>
    </row>
    <row r="4565" spans="1:9">
      <c r="A4565" s="6">
        <v>4563</v>
      </c>
      <c r="B4565" s="24" t="s">
        <v>4469</v>
      </c>
      <c r="C4565" s="25" t="str">
        <f>IF(D4565=2,"NO","YES")</f>
        <v>YES</v>
      </c>
      <c r="D4565" s="59">
        <f t="shared" si="83"/>
        <v>0.68</v>
      </c>
      <c r="E4565" s="1">
        <v>1.6796000000000002</v>
      </c>
      <c r="F4565" s="59">
        <v>4624</v>
      </c>
      <c r="G4565" s="617">
        <v>42466</v>
      </c>
      <c r="H4565" s="3" t="s">
        <v>4460</v>
      </c>
      <c r="I4565" s="4"/>
    </row>
    <row r="4566" spans="1:9">
      <c r="A4566" s="6">
        <v>4564</v>
      </c>
      <c r="B4566" s="60" t="s">
        <v>4470</v>
      </c>
      <c r="C4566" s="25" t="str">
        <f>IF(D4566=2,"NO","YES")</f>
        <v>YES</v>
      </c>
      <c r="D4566" s="59">
        <f t="shared" si="83"/>
        <v>1.03</v>
      </c>
      <c r="E4566" s="1">
        <v>2.5441000000000003</v>
      </c>
      <c r="F4566" s="59">
        <v>7004</v>
      </c>
      <c r="G4566" s="617">
        <v>42466</v>
      </c>
      <c r="H4566" s="3" t="s">
        <v>4460</v>
      </c>
      <c r="I4566" s="4"/>
    </row>
    <row r="4567" spans="1:9" ht="30">
      <c r="A4567" s="6">
        <v>4565</v>
      </c>
      <c r="B4567" s="24" t="s">
        <v>4471</v>
      </c>
      <c r="C4567" s="25" t="str">
        <f>IF(D4567=2,"NO","YES")</f>
        <v>YES</v>
      </c>
      <c r="D4567" s="59">
        <f t="shared" si="83"/>
        <v>0.62</v>
      </c>
      <c r="E4567" s="1">
        <v>1.5314000000000001</v>
      </c>
      <c r="F4567" s="59">
        <v>4216</v>
      </c>
      <c r="G4567" s="617">
        <v>42466</v>
      </c>
      <c r="H4567" s="3" t="s">
        <v>4460</v>
      </c>
      <c r="I4567" s="4"/>
    </row>
    <row r="4568" spans="1:9">
      <c r="A4568" s="6">
        <v>4566</v>
      </c>
      <c r="B4568" s="24" t="s">
        <v>4472</v>
      </c>
      <c r="C4568" s="25" t="str">
        <f>IF(D4568=2,"NO","YES")</f>
        <v>YES</v>
      </c>
      <c r="D4568" s="59">
        <f t="shared" si="83"/>
        <v>0.84</v>
      </c>
      <c r="E4568" s="1">
        <v>2.0748000000000002</v>
      </c>
      <c r="F4568" s="59">
        <v>5712</v>
      </c>
      <c r="G4568" s="617">
        <v>42466</v>
      </c>
      <c r="H4568" s="3" t="s">
        <v>4460</v>
      </c>
      <c r="I4568" s="4"/>
    </row>
    <row r="4569" spans="1:9">
      <c r="A4569" s="6">
        <v>4567</v>
      </c>
      <c r="B4569" s="24" t="s">
        <v>4473</v>
      </c>
      <c r="C4569" s="25" t="str">
        <f>IF(D4569=2,"NO","YES")</f>
        <v>YES</v>
      </c>
      <c r="D4569" s="59">
        <f t="shared" si="83"/>
        <v>0.32</v>
      </c>
      <c r="E4569" s="1">
        <v>0.7904000000000001</v>
      </c>
      <c r="F4569" s="59">
        <v>2176</v>
      </c>
      <c r="G4569" s="617">
        <v>42466</v>
      </c>
      <c r="H4569" s="3" t="s">
        <v>4460</v>
      </c>
      <c r="I4569" s="4"/>
    </row>
    <row r="4570" spans="1:9" ht="30">
      <c r="A4570" s="6">
        <v>4568</v>
      </c>
      <c r="B4570" s="56" t="s">
        <v>4474</v>
      </c>
      <c r="C4570" s="25" t="str">
        <f>IF(D4570=2,"NO","YES")</f>
        <v>YES</v>
      </c>
      <c r="D4570" s="59">
        <f t="shared" si="83"/>
        <v>0.65</v>
      </c>
      <c r="E4570" s="1">
        <v>1.6055000000000001</v>
      </c>
      <c r="F4570" s="59">
        <v>4420</v>
      </c>
      <c r="G4570" s="617">
        <v>42466</v>
      </c>
      <c r="H4570" s="3" t="s">
        <v>4460</v>
      </c>
      <c r="I4570" s="4"/>
    </row>
    <row r="4571" spans="1:9" ht="45">
      <c r="A4571" s="6">
        <v>4569</v>
      </c>
      <c r="B4571" s="60" t="s">
        <v>4475</v>
      </c>
      <c r="C4571" s="25" t="str">
        <f>IF(D4571=2,"NO","YES")</f>
        <v>YES</v>
      </c>
      <c r="D4571" s="59">
        <f t="shared" si="83"/>
        <v>0.73</v>
      </c>
      <c r="E4571" s="1">
        <v>1.8031000000000001</v>
      </c>
      <c r="F4571" s="59">
        <v>4964</v>
      </c>
      <c r="G4571" s="617">
        <v>42466</v>
      </c>
      <c r="H4571" s="3" t="s">
        <v>4460</v>
      </c>
      <c r="I4571" s="4"/>
    </row>
    <row r="4572" spans="1:9">
      <c r="A4572" s="6">
        <v>4570</v>
      </c>
      <c r="B4572" s="24" t="s">
        <v>4476</v>
      </c>
      <c r="C4572" s="25" t="str">
        <f>IF(D4572=2,"NO","YES")</f>
        <v>YES</v>
      </c>
      <c r="D4572" s="59">
        <f t="shared" si="83"/>
        <v>1.1299999999999999</v>
      </c>
      <c r="E4572" s="1">
        <v>2.7911000000000001</v>
      </c>
      <c r="F4572" s="59">
        <v>7684</v>
      </c>
      <c r="G4572" s="617">
        <v>42466</v>
      </c>
      <c r="H4572" s="3" t="s">
        <v>4460</v>
      </c>
      <c r="I4572" s="4"/>
    </row>
    <row r="4573" spans="1:9">
      <c r="A4573" s="6">
        <v>4571</v>
      </c>
      <c r="B4573" s="24" t="s">
        <v>4477</v>
      </c>
      <c r="C4573" s="25" t="str">
        <f>IF(D4573=2,"NO","YES")</f>
        <v>YES</v>
      </c>
      <c r="D4573" s="59">
        <f t="shared" si="83"/>
        <v>1</v>
      </c>
      <c r="E4573" s="1">
        <v>2.4700000000000002</v>
      </c>
      <c r="F4573" s="59">
        <v>6800</v>
      </c>
      <c r="G4573" s="617">
        <v>42466</v>
      </c>
      <c r="H4573" s="3" t="s">
        <v>4460</v>
      </c>
      <c r="I4573" s="4"/>
    </row>
    <row r="4574" spans="1:9" ht="30">
      <c r="A4574" s="6">
        <v>4572</v>
      </c>
      <c r="B4574" s="24" t="s">
        <v>4478</v>
      </c>
      <c r="C4574" s="25" t="str">
        <f>IF(D4574=2,"NO","YES")</f>
        <v>YES</v>
      </c>
      <c r="D4574" s="59">
        <f t="shared" si="83"/>
        <v>0.34</v>
      </c>
      <c r="E4574" s="1">
        <v>0.8398000000000001</v>
      </c>
      <c r="F4574" s="59">
        <v>2312</v>
      </c>
      <c r="G4574" s="617">
        <v>42466</v>
      </c>
      <c r="H4574" s="3" t="s">
        <v>4460</v>
      </c>
      <c r="I4574" s="4"/>
    </row>
    <row r="4575" spans="1:9">
      <c r="A4575" s="6">
        <v>4573</v>
      </c>
      <c r="B4575" s="24" t="s">
        <v>4479</v>
      </c>
      <c r="C4575" s="25" t="str">
        <f>IF(D4575=2,"NO","YES")</f>
        <v>YES</v>
      </c>
      <c r="D4575" s="59">
        <f t="shared" si="83"/>
        <v>0.11</v>
      </c>
      <c r="E4575" s="1">
        <v>0.2717</v>
      </c>
      <c r="F4575" s="59">
        <v>748</v>
      </c>
      <c r="G4575" s="617">
        <v>42466</v>
      </c>
      <c r="H4575" s="3" t="s">
        <v>4460</v>
      </c>
      <c r="I4575" s="4"/>
    </row>
    <row r="4576" spans="1:9">
      <c r="A4576" s="6">
        <v>4574</v>
      </c>
      <c r="B4576" s="24" t="s">
        <v>4480</v>
      </c>
      <c r="C4576" s="25" t="str">
        <f>IF(D4576=2,"NO","YES")</f>
        <v>YES</v>
      </c>
      <c r="D4576" s="59">
        <f t="shared" si="83"/>
        <v>0.99</v>
      </c>
      <c r="E4576" s="1">
        <v>2.4453</v>
      </c>
      <c r="F4576" s="59">
        <v>6732</v>
      </c>
      <c r="G4576" s="617">
        <v>42466</v>
      </c>
      <c r="H4576" s="3" t="s">
        <v>4460</v>
      </c>
      <c r="I4576" s="4"/>
    </row>
    <row r="4577" spans="1:9" ht="30">
      <c r="A4577" s="6">
        <v>4575</v>
      </c>
      <c r="B4577" s="24" t="s">
        <v>4481</v>
      </c>
      <c r="C4577" s="25" t="str">
        <f>IF(D4577=2,"NO","YES")</f>
        <v>YES</v>
      </c>
      <c r="D4577" s="59">
        <f t="shared" si="83"/>
        <v>0.67</v>
      </c>
      <c r="E4577" s="1">
        <v>1.6549000000000003</v>
      </c>
      <c r="F4577" s="59">
        <v>4556</v>
      </c>
      <c r="G4577" s="617">
        <v>42466</v>
      </c>
      <c r="H4577" s="3" t="s">
        <v>4460</v>
      </c>
      <c r="I4577" s="4"/>
    </row>
    <row r="4578" spans="1:9" ht="30">
      <c r="A4578" s="6">
        <v>4576</v>
      </c>
      <c r="B4578" s="60" t="s">
        <v>4482</v>
      </c>
      <c r="C4578" s="25" t="str">
        <f>IF(D4578=2,"NO","YES")</f>
        <v>YES</v>
      </c>
      <c r="D4578" s="59">
        <f t="shared" si="83"/>
        <v>0.21</v>
      </c>
      <c r="E4578" s="1">
        <v>0.51870000000000005</v>
      </c>
      <c r="F4578" s="59">
        <v>1428</v>
      </c>
      <c r="G4578" s="617">
        <v>42466</v>
      </c>
      <c r="H4578" s="3" t="s">
        <v>4460</v>
      </c>
      <c r="I4578" s="4"/>
    </row>
    <row r="4579" spans="1:9" ht="30">
      <c r="A4579" s="6">
        <v>4577</v>
      </c>
      <c r="B4579" s="24" t="s">
        <v>4483</v>
      </c>
      <c r="C4579" s="25" t="str">
        <f>IF(D4579=2,"NO","YES")</f>
        <v>YES</v>
      </c>
      <c r="D4579" s="59">
        <f t="shared" si="83"/>
        <v>0.48</v>
      </c>
      <c r="E4579" s="1">
        <v>1.1856</v>
      </c>
      <c r="F4579" s="59">
        <v>3264</v>
      </c>
      <c r="G4579" s="617">
        <v>42466</v>
      </c>
      <c r="H4579" s="3" t="s">
        <v>4460</v>
      </c>
      <c r="I4579" s="4"/>
    </row>
    <row r="4580" spans="1:9" ht="30">
      <c r="A4580" s="6">
        <v>4578</v>
      </c>
      <c r="B4580" s="24" t="s">
        <v>4484</v>
      </c>
      <c r="C4580" s="25" t="str">
        <f>IF(D4580=2,"NO","YES")</f>
        <v>YES</v>
      </c>
      <c r="D4580" s="59">
        <f t="shared" si="83"/>
        <v>0.15</v>
      </c>
      <c r="E4580" s="1">
        <v>0.3705</v>
      </c>
      <c r="F4580" s="59">
        <v>1020</v>
      </c>
      <c r="G4580" s="617">
        <v>42466</v>
      </c>
      <c r="H4580" s="3" t="s">
        <v>4460</v>
      </c>
      <c r="I4580" s="4"/>
    </row>
    <row r="4581" spans="1:9" ht="45">
      <c r="A4581" s="6">
        <v>4579</v>
      </c>
      <c r="B4581" s="24" t="s">
        <v>4485</v>
      </c>
      <c r="C4581" s="25" t="str">
        <f>IF(D4581=2,"NO","YES")</f>
        <v>YES</v>
      </c>
      <c r="D4581" s="59">
        <f t="shared" si="83"/>
        <v>1.02</v>
      </c>
      <c r="E4581" s="1">
        <v>2.5194000000000001</v>
      </c>
      <c r="F4581" s="59">
        <v>6936</v>
      </c>
      <c r="G4581" s="617">
        <v>42466</v>
      </c>
      <c r="H4581" s="3" t="s">
        <v>4460</v>
      </c>
      <c r="I4581" s="4"/>
    </row>
    <row r="4582" spans="1:9" ht="30">
      <c r="A4582" s="6">
        <v>4580</v>
      </c>
      <c r="B4582" s="60" t="s">
        <v>4486</v>
      </c>
      <c r="C4582" s="25" t="str">
        <f>IF(D4582=2,"NO","YES")</f>
        <v>YES</v>
      </c>
      <c r="D4582" s="59">
        <f t="shared" si="83"/>
        <v>1.43</v>
      </c>
      <c r="E4582" s="1">
        <v>3.5321000000000002</v>
      </c>
      <c r="F4582" s="59">
        <v>9724</v>
      </c>
      <c r="G4582" s="617">
        <v>42466</v>
      </c>
      <c r="H4582" s="3" t="s">
        <v>4460</v>
      </c>
      <c r="I4582" s="4"/>
    </row>
    <row r="4583" spans="1:9" ht="30">
      <c r="A4583" s="6">
        <v>4581</v>
      </c>
      <c r="B4583" s="24" t="s">
        <v>4487</v>
      </c>
      <c r="C4583" s="25" t="str">
        <f>IF(D4583=2,"NO","YES")</f>
        <v>YES</v>
      </c>
      <c r="D4583" s="59">
        <f t="shared" si="83"/>
        <v>1.31</v>
      </c>
      <c r="E4583" s="1">
        <v>3.2357000000000005</v>
      </c>
      <c r="F4583" s="59">
        <v>8908</v>
      </c>
      <c r="G4583" s="617">
        <v>42466</v>
      </c>
      <c r="H4583" s="3" t="s">
        <v>4460</v>
      </c>
      <c r="I4583" s="4"/>
    </row>
    <row r="4584" spans="1:9" ht="30">
      <c r="A4584" s="6">
        <v>4582</v>
      </c>
      <c r="B4584" s="60" t="s">
        <v>4488</v>
      </c>
      <c r="C4584" s="25" t="str">
        <f>IF(D4584=2,"NO","YES")</f>
        <v>YES</v>
      </c>
      <c r="D4584" s="59">
        <f t="shared" si="83"/>
        <v>1.34</v>
      </c>
      <c r="E4584" s="1">
        <v>3.3098000000000005</v>
      </c>
      <c r="F4584" s="59">
        <v>9112</v>
      </c>
      <c r="G4584" s="617">
        <v>42466</v>
      </c>
      <c r="H4584" s="3" t="s">
        <v>4460</v>
      </c>
      <c r="I4584" s="4"/>
    </row>
    <row r="4585" spans="1:9" ht="30">
      <c r="A4585" s="6">
        <v>4583</v>
      </c>
      <c r="B4585" s="60" t="s">
        <v>4489</v>
      </c>
      <c r="C4585" s="25" t="str">
        <f>IF(D4585=2,"NO","YES")</f>
        <v>YES</v>
      </c>
      <c r="D4585" s="59">
        <f t="shared" si="83"/>
        <v>1.45</v>
      </c>
      <c r="E4585" s="1">
        <v>3.5815000000000001</v>
      </c>
      <c r="F4585" s="59">
        <v>9860</v>
      </c>
      <c r="G4585" s="617">
        <v>42466</v>
      </c>
      <c r="H4585" s="3" t="s">
        <v>4460</v>
      </c>
      <c r="I4585" s="4"/>
    </row>
    <row r="4586" spans="1:9" ht="30">
      <c r="A4586" s="6">
        <v>4584</v>
      </c>
      <c r="B4586" s="24" t="s">
        <v>4490</v>
      </c>
      <c r="C4586" s="25" t="str">
        <f>IF(D4586=2,"NO","YES")</f>
        <v>YES</v>
      </c>
      <c r="D4586" s="59">
        <f t="shared" si="83"/>
        <v>0.15</v>
      </c>
      <c r="E4586" s="1">
        <v>0.3705</v>
      </c>
      <c r="F4586" s="59">
        <v>1020</v>
      </c>
      <c r="G4586" s="617">
        <v>42466</v>
      </c>
      <c r="H4586" s="3" t="s">
        <v>4460</v>
      </c>
      <c r="I4586" s="4"/>
    </row>
    <row r="4587" spans="1:9" ht="30">
      <c r="A4587" s="6">
        <v>4585</v>
      </c>
      <c r="B4587" s="60" t="s">
        <v>4491</v>
      </c>
      <c r="C4587" s="25" t="str">
        <f>IF(D4587=2,"NO","YES")</f>
        <v>YES</v>
      </c>
      <c r="D4587" s="59">
        <f t="shared" si="83"/>
        <v>0.34</v>
      </c>
      <c r="E4587" s="1">
        <v>0.8398000000000001</v>
      </c>
      <c r="F4587" s="59">
        <v>2312</v>
      </c>
      <c r="G4587" s="617">
        <v>42466</v>
      </c>
      <c r="H4587" s="3" t="s">
        <v>4460</v>
      </c>
      <c r="I4587" s="4"/>
    </row>
    <row r="4588" spans="1:9" ht="30">
      <c r="A4588" s="6">
        <v>4586</v>
      </c>
      <c r="B4588" s="60" t="s">
        <v>4492</v>
      </c>
      <c r="C4588" s="25" t="str">
        <f>IF(D4588=2,"NO","YES")</f>
        <v>YES</v>
      </c>
      <c r="D4588" s="59">
        <f t="shared" si="83"/>
        <v>0.21</v>
      </c>
      <c r="E4588" s="1">
        <v>0.51870000000000005</v>
      </c>
      <c r="F4588" s="59">
        <v>1428</v>
      </c>
      <c r="G4588" s="617">
        <v>42466</v>
      </c>
      <c r="H4588" s="3" t="s">
        <v>4460</v>
      </c>
      <c r="I4588" s="4"/>
    </row>
    <row r="4589" spans="1:9" ht="45">
      <c r="A4589" s="6">
        <v>4587</v>
      </c>
      <c r="B4589" s="24" t="s">
        <v>4493</v>
      </c>
      <c r="C4589" s="25" t="str">
        <f>IF(D4589=2,"NO","YES")</f>
        <v>YES</v>
      </c>
      <c r="D4589" s="59">
        <f t="shared" si="83"/>
        <v>0.26</v>
      </c>
      <c r="E4589" s="1">
        <v>0.6422000000000001</v>
      </c>
      <c r="F4589" s="59">
        <v>1768</v>
      </c>
      <c r="G4589" s="617">
        <v>42466</v>
      </c>
      <c r="H4589" s="3" t="s">
        <v>4460</v>
      </c>
      <c r="I4589" s="4"/>
    </row>
    <row r="4590" spans="1:9" ht="30">
      <c r="A4590" s="6">
        <v>4588</v>
      </c>
      <c r="B4590" s="24" t="s">
        <v>4494</v>
      </c>
      <c r="C4590" s="25" t="str">
        <f>IF(D4590=2,"NO","YES")</f>
        <v>YES</v>
      </c>
      <c r="D4590" s="59">
        <f t="shared" si="83"/>
        <v>0.6</v>
      </c>
      <c r="E4590" s="1">
        <v>1.482</v>
      </c>
      <c r="F4590" s="59">
        <v>4080</v>
      </c>
      <c r="G4590" s="617">
        <v>42466</v>
      </c>
      <c r="H4590" s="3" t="s">
        <v>4460</v>
      </c>
      <c r="I4590" s="4"/>
    </row>
    <row r="4591" spans="1:9" ht="30">
      <c r="A4591" s="6">
        <v>4589</v>
      </c>
      <c r="B4591" s="24" t="s">
        <v>4495</v>
      </c>
      <c r="C4591" s="25" t="str">
        <f>IF(D4591=2,"NO","YES")</f>
        <v>YES</v>
      </c>
      <c r="D4591" s="59">
        <f t="shared" si="83"/>
        <v>0.44</v>
      </c>
      <c r="E4591" s="1">
        <v>1.0868</v>
      </c>
      <c r="F4591" s="59">
        <v>2992</v>
      </c>
      <c r="G4591" s="617">
        <v>42466</v>
      </c>
      <c r="H4591" s="3" t="s">
        <v>4460</v>
      </c>
      <c r="I4591" s="4"/>
    </row>
    <row r="4592" spans="1:9" ht="30">
      <c r="A4592" s="6">
        <v>4590</v>
      </c>
      <c r="B4592" s="60" t="s">
        <v>4496</v>
      </c>
      <c r="C4592" s="25" t="str">
        <f>IF(D4592=2,"NO","YES")</f>
        <v>YES</v>
      </c>
      <c r="D4592" s="59">
        <f t="shared" si="83"/>
        <v>0.94</v>
      </c>
      <c r="E4592" s="1">
        <v>2.3218000000000001</v>
      </c>
      <c r="F4592" s="59">
        <v>6392</v>
      </c>
      <c r="G4592" s="617">
        <v>42466</v>
      </c>
      <c r="H4592" s="3" t="s">
        <v>4460</v>
      </c>
      <c r="I4592" s="4"/>
    </row>
    <row r="4593" spans="1:9" ht="30">
      <c r="A4593" s="6">
        <v>4591</v>
      </c>
      <c r="B4593" s="24" t="s">
        <v>4497</v>
      </c>
      <c r="C4593" s="25" t="str">
        <f>IF(D4593=2,"NO","YES")</f>
        <v>YES</v>
      </c>
      <c r="D4593" s="59">
        <f t="shared" si="83"/>
        <v>0.36</v>
      </c>
      <c r="E4593" s="1">
        <v>0.88919999999999999</v>
      </c>
      <c r="F4593" s="59">
        <v>2448</v>
      </c>
      <c r="G4593" s="617">
        <v>42466</v>
      </c>
      <c r="H4593" s="3" t="s">
        <v>4460</v>
      </c>
      <c r="I4593" s="4"/>
    </row>
    <row r="4594" spans="1:9" ht="30">
      <c r="A4594" s="6">
        <v>4592</v>
      </c>
      <c r="B4594" s="60" t="s">
        <v>4498</v>
      </c>
      <c r="C4594" s="25" t="str">
        <f>IF(D4594=2,"NO","YES")</f>
        <v>YES</v>
      </c>
      <c r="D4594" s="59">
        <f t="shared" si="83"/>
        <v>1.7</v>
      </c>
      <c r="E4594" s="1">
        <v>4.1989999999999998</v>
      </c>
      <c r="F4594" s="59">
        <v>11560</v>
      </c>
      <c r="G4594" s="617">
        <v>42466</v>
      </c>
      <c r="H4594" s="3" t="s">
        <v>4460</v>
      </c>
      <c r="I4594" s="4"/>
    </row>
    <row r="4595" spans="1:9" ht="30">
      <c r="A4595" s="6">
        <v>4593</v>
      </c>
      <c r="B4595" s="60" t="s">
        <v>4499</v>
      </c>
      <c r="C4595" s="25" t="str">
        <f>IF(D4595=2,"NO","YES")</f>
        <v>YES</v>
      </c>
      <c r="D4595" s="59">
        <f t="shared" si="83"/>
        <v>1.75</v>
      </c>
      <c r="E4595" s="1">
        <v>4.3225000000000007</v>
      </c>
      <c r="F4595" s="59">
        <v>11900</v>
      </c>
      <c r="G4595" s="617">
        <v>42466</v>
      </c>
      <c r="H4595" s="3" t="s">
        <v>4460</v>
      </c>
      <c r="I4595" s="4"/>
    </row>
    <row r="4596" spans="1:9">
      <c r="A4596" s="6">
        <v>4594</v>
      </c>
      <c r="B4596" s="60" t="s">
        <v>4500</v>
      </c>
      <c r="C4596" s="25" t="str">
        <f>IF(D4596=2,"NO","YES")</f>
        <v>YES</v>
      </c>
      <c r="D4596" s="59">
        <f t="shared" si="83"/>
        <v>1.1299999999999999</v>
      </c>
      <c r="E4596" s="1">
        <v>2.7911000000000001</v>
      </c>
      <c r="F4596" s="59">
        <v>7684</v>
      </c>
      <c r="G4596" s="617">
        <v>42466</v>
      </c>
      <c r="H4596" s="3" t="s">
        <v>4460</v>
      </c>
      <c r="I4596" s="4"/>
    </row>
    <row r="4597" spans="1:9" ht="30">
      <c r="A4597" s="6">
        <v>4595</v>
      </c>
      <c r="B4597" s="60" t="s">
        <v>4501</v>
      </c>
      <c r="C4597" s="25" t="str">
        <f>IF(D4597=2,"NO","YES")</f>
        <v>YES</v>
      </c>
      <c r="D4597" s="59">
        <f t="shared" si="83"/>
        <v>1.79</v>
      </c>
      <c r="E4597" s="1">
        <v>4.4213000000000005</v>
      </c>
      <c r="F4597" s="59">
        <v>12172</v>
      </c>
      <c r="G4597" s="617">
        <v>42466</v>
      </c>
      <c r="H4597" s="3" t="s">
        <v>4460</v>
      </c>
      <c r="I4597" s="4"/>
    </row>
    <row r="4598" spans="1:9" ht="30">
      <c r="A4598" s="6">
        <v>4596</v>
      </c>
      <c r="B4598" s="60" t="s">
        <v>4502</v>
      </c>
      <c r="C4598" s="25" t="str">
        <f>IF(D4598=2,"NO","YES")</f>
        <v>YES</v>
      </c>
      <c r="D4598" s="59">
        <f t="shared" si="83"/>
        <v>1.78</v>
      </c>
      <c r="E4598" s="1">
        <v>4.3966000000000003</v>
      </c>
      <c r="F4598" s="59">
        <v>12104</v>
      </c>
      <c r="G4598" s="617">
        <v>42466</v>
      </c>
      <c r="H4598" s="3" t="s">
        <v>4460</v>
      </c>
      <c r="I4598" s="4"/>
    </row>
    <row r="4599" spans="1:9">
      <c r="A4599" s="6">
        <v>4597</v>
      </c>
      <c r="B4599" s="60" t="s">
        <v>4503</v>
      </c>
      <c r="C4599" s="25" t="str">
        <f>IF(D4599=2,"NO","YES")</f>
        <v>YES</v>
      </c>
      <c r="D4599" s="59">
        <f t="shared" si="83"/>
        <v>0.89</v>
      </c>
      <c r="E4599" s="1">
        <v>2.1983000000000001</v>
      </c>
      <c r="F4599" s="59">
        <v>6052</v>
      </c>
      <c r="G4599" s="617">
        <v>42466</v>
      </c>
      <c r="H4599" s="3" t="s">
        <v>4460</v>
      </c>
      <c r="I4599" s="4"/>
    </row>
    <row r="4600" spans="1:9" ht="45">
      <c r="A4600" s="6">
        <v>4598</v>
      </c>
      <c r="B4600" s="60" t="s">
        <v>4504</v>
      </c>
      <c r="C4600" s="25" t="str">
        <f>IF(D4600=2,"NO","YES")</f>
        <v>YES</v>
      </c>
      <c r="D4600" s="59">
        <f t="shared" si="83"/>
        <v>0.97</v>
      </c>
      <c r="E4600" s="1">
        <v>2.3959000000000001</v>
      </c>
      <c r="F4600" s="59">
        <v>6596</v>
      </c>
      <c r="G4600" s="617">
        <v>42466</v>
      </c>
      <c r="H4600" s="3" t="s">
        <v>4460</v>
      </c>
      <c r="I4600" s="4"/>
    </row>
    <row r="4601" spans="1:9" ht="30">
      <c r="A4601" s="6">
        <v>4599</v>
      </c>
      <c r="B4601" s="60" t="s">
        <v>4505</v>
      </c>
      <c r="C4601" s="25" t="str">
        <f>IF(D4601=2,"NO","YES")</f>
        <v>YES</v>
      </c>
      <c r="D4601" s="59">
        <f t="shared" si="83"/>
        <v>1.02</v>
      </c>
      <c r="E4601" s="1">
        <v>2.5194000000000001</v>
      </c>
      <c r="F4601" s="59">
        <v>6936</v>
      </c>
      <c r="G4601" s="617">
        <v>42466</v>
      </c>
      <c r="H4601" s="3" t="s">
        <v>4460</v>
      </c>
      <c r="I4601" s="4"/>
    </row>
    <row r="4602" spans="1:9">
      <c r="A4602" s="6">
        <v>4600</v>
      </c>
      <c r="B4602" s="24" t="s">
        <v>4506</v>
      </c>
      <c r="C4602" s="25" t="str">
        <f>IF(D4602=2,"NO","YES")</f>
        <v>YES</v>
      </c>
      <c r="D4602" s="59">
        <f t="shared" si="83"/>
        <v>1.4</v>
      </c>
      <c r="E4602" s="1">
        <v>3.4580000000000002</v>
      </c>
      <c r="F4602" s="59">
        <v>9520</v>
      </c>
      <c r="G4602" s="617">
        <v>42466</v>
      </c>
      <c r="H4602" s="3" t="s">
        <v>4460</v>
      </c>
      <c r="I4602" s="4"/>
    </row>
    <row r="4603" spans="1:9">
      <c r="A4603" s="6">
        <v>4601</v>
      </c>
      <c r="B4603" s="24" t="s">
        <v>4507</v>
      </c>
      <c r="C4603" s="25" t="str">
        <f>IF(D4603=2,"NO","YES")</f>
        <v>YES</v>
      </c>
      <c r="D4603" s="59">
        <f t="shared" si="83"/>
        <v>1.01</v>
      </c>
      <c r="E4603" s="1">
        <v>2.4947000000000004</v>
      </c>
      <c r="F4603" s="59">
        <v>6868</v>
      </c>
      <c r="G4603" s="617">
        <v>42466</v>
      </c>
      <c r="H4603" s="3" t="s">
        <v>4460</v>
      </c>
      <c r="I4603" s="4"/>
    </row>
    <row r="4604" spans="1:9">
      <c r="A4604" s="6">
        <v>4602</v>
      </c>
      <c r="B4604" s="56" t="s">
        <v>4508</v>
      </c>
      <c r="C4604" s="25" t="str">
        <f>IF(D4604=2,"NO","YES")</f>
        <v>YES</v>
      </c>
      <c r="D4604" s="59">
        <f t="shared" si="83"/>
        <v>1.5</v>
      </c>
      <c r="E4604" s="1">
        <v>3.7050000000000001</v>
      </c>
      <c r="F4604" s="59">
        <v>10200</v>
      </c>
      <c r="G4604" s="617">
        <v>42466</v>
      </c>
      <c r="H4604" s="3" t="s">
        <v>4460</v>
      </c>
      <c r="I4604" s="4"/>
    </row>
    <row r="4605" spans="1:9" ht="30">
      <c r="A4605" s="6">
        <v>4603</v>
      </c>
      <c r="B4605" s="24" t="s">
        <v>4509</v>
      </c>
      <c r="C4605" s="25" t="str">
        <f>IF(D4605=2,"NO","YES")</f>
        <v>YES</v>
      </c>
      <c r="D4605" s="59">
        <f t="shared" si="83"/>
        <v>0.68</v>
      </c>
      <c r="E4605" s="1">
        <v>1.6796000000000002</v>
      </c>
      <c r="F4605" s="59">
        <v>4624</v>
      </c>
      <c r="G4605" s="617">
        <v>42466</v>
      </c>
      <c r="H4605" s="3" t="s">
        <v>4460</v>
      </c>
      <c r="I4605" s="4"/>
    </row>
    <row r="4606" spans="1:9" ht="30">
      <c r="A4606" s="6">
        <v>4604</v>
      </c>
      <c r="B4606" s="24" t="s">
        <v>4510</v>
      </c>
      <c r="C4606" s="25" t="str">
        <f>IF(D4606=2,"NO","YES")</f>
        <v>YES</v>
      </c>
      <c r="D4606" s="59">
        <f t="shared" si="83"/>
        <v>0.73</v>
      </c>
      <c r="E4606" s="1">
        <v>1.8031000000000001</v>
      </c>
      <c r="F4606" s="59">
        <v>4964</v>
      </c>
      <c r="G4606" s="617">
        <v>42466</v>
      </c>
      <c r="H4606" s="3" t="s">
        <v>4460</v>
      </c>
      <c r="I4606" s="4"/>
    </row>
    <row r="4607" spans="1:9" ht="45">
      <c r="A4607" s="6">
        <v>4605</v>
      </c>
      <c r="B4607" s="60" t="s">
        <v>4511</v>
      </c>
      <c r="C4607" s="25" t="str">
        <f>IF(D4607=2,"NO","YES")</f>
        <v>YES</v>
      </c>
      <c r="D4607" s="59">
        <f t="shared" si="83"/>
        <v>1.77</v>
      </c>
      <c r="E4607" s="1">
        <v>4.3719000000000001</v>
      </c>
      <c r="F4607" s="59">
        <v>12036</v>
      </c>
      <c r="G4607" s="617">
        <v>42466</v>
      </c>
      <c r="H4607" s="3" t="s">
        <v>4460</v>
      </c>
      <c r="I4607" s="4"/>
    </row>
    <row r="4608" spans="1:9" ht="45">
      <c r="A4608" s="6">
        <v>4606</v>
      </c>
      <c r="B4608" s="24" t="s">
        <v>4512</v>
      </c>
      <c r="C4608" s="25" t="str">
        <f>IF(D4608=2,"NO","YES")</f>
        <v>YES</v>
      </c>
      <c r="D4608" s="59">
        <f t="shared" si="83"/>
        <v>1.4</v>
      </c>
      <c r="E4608" s="1">
        <v>3.4580000000000002</v>
      </c>
      <c r="F4608" s="59">
        <v>9520</v>
      </c>
      <c r="G4608" s="617">
        <v>42466</v>
      </c>
      <c r="H4608" s="3" t="s">
        <v>4460</v>
      </c>
      <c r="I4608" s="4"/>
    </row>
    <row r="4609" spans="1:9">
      <c r="A4609" s="6">
        <v>4607</v>
      </c>
      <c r="B4609" s="60" t="s">
        <v>4513</v>
      </c>
      <c r="C4609" s="25" t="str">
        <f>IF(D4609=2,"NO","YES")</f>
        <v>YES</v>
      </c>
      <c r="D4609" s="59">
        <f t="shared" si="83"/>
        <v>1.36</v>
      </c>
      <c r="E4609" s="1">
        <v>3.3592000000000004</v>
      </c>
      <c r="F4609" s="59">
        <v>9248</v>
      </c>
      <c r="G4609" s="617">
        <v>42466</v>
      </c>
      <c r="H4609" s="3" t="s">
        <v>4460</v>
      </c>
      <c r="I4609" s="4"/>
    </row>
    <row r="4610" spans="1:9" ht="45">
      <c r="A4610" s="6">
        <v>4608</v>
      </c>
      <c r="B4610" s="56" t="s">
        <v>4459</v>
      </c>
      <c r="C4610" s="25" t="str">
        <f>IF(D4610=2,"NO","YES")</f>
        <v>YES</v>
      </c>
      <c r="D4610" s="59">
        <f t="shared" si="83"/>
        <v>1.1474493361285809</v>
      </c>
      <c r="E4610" s="1">
        <v>2.8341998602375953</v>
      </c>
      <c r="F4610" s="59">
        <v>7802.6554856743496</v>
      </c>
      <c r="G4610" s="617">
        <v>42466</v>
      </c>
      <c r="H4610" s="3" t="s">
        <v>4460</v>
      </c>
      <c r="I4610" s="4"/>
    </row>
    <row r="4611" spans="1:9">
      <c r="A4611" s="6">
        <v>4609</v>
      </c>
      <c r="B4611" s="24" t="s">
        <v>4514</v>
      </c>
      <c r="C4611" s="25" t="str">
        <f>IF(D4611=2,"NO","YES")</f>
        <v>YES</v>
      </c>
      <c r="D4611" s="59">
        <f t="shared" si="83"/>
        <v>1.44</v>
      </c>
      <c r="E4611" s="1">
        <v>3.5568</v>
      </c>
      <c r="F4611" s="59">
        <v>9792</v>
      </c>
      <c r="G4611" s="617">
        <v>42466</v>
      </c>
      <c r="H4611" s="3" t="s">
        <v>4460</v>
      </c>
      <c r="I4611" s="4"/>
    </row>
    <row r="4612" spans="1:9">
      <c r="A4612" s="6">
        <v>4610</v>
      </c>
      <c r="B4612" s="24" t="s">
        <v>4515</v>
      </c>
      <c r="C4612" s="25" t="str">
        <f>IF(D4612=2,"NO","YES")</f>
        <v>YES</v>
      </c>
      <c r="D4612" s="59">
        <f t="shared" si="83"/>
        <v>0.85</v>
      </c>
      <c r="E4612" s="1">
        <v>2.0994999999999999</v>
      </c>
      <c r="F4612" s="59">
        <v>5780</v>
      </c>
      <c r="G4612" s="617">
        <v>42466</v>
      </c>
      <c r="H4612" s="3" t="s">
        <v>4460</v>
      </c>
      <c r="I4612" s="4"/>
    </row>
    <row r="4613" spans="1:9">
      <c r="A4613" s="6">
        <v>4611</v>
      </c>
      <c r="B4613" s="56" t="s">
        <v>4516</v>
      </c>
      <c r="C4613" s="25" t="str">
        <f>IF(D4613=2,"NO","YES")</f>
        <v>YES</v>
      </c>
      <c r="D4613" s="59">
        <f t="shared" ref="D4613:D4676" si="84">F4613/6800</f>
        <v>0.24</v>
      </c>
      <c r="E4613" s="1">
        <v>0.59279999999999999</v>
      </c>
      <c r="F4613" s="59">
        <v>1632</v>
      </c>
      <c r="G4613" s="617">
        <v>42466</v>
      </c>
      <c r="H4613" s="3" t="s">
        <v>4460</v>
      </c>
      <c r="I4613" s="4"/>
    </row>
    <row r="4614" spans="1:9">
      <c r="A4614" s="6">
        <v>4612</v>
      </c>
      <c r="B4614" s="59" t="s">
        <v>4517</v>
      </c>
      <c r="C4614" s="25" t="str">
        <f>IF(D4614=2,"NO","YES")</f>
        <v>YES</v>
      </c>
      <c r="D4614" s="98">
        <f t="shared" si="84"/>
        <v>0.4</v>
      </c>
      <c r="E4614" s="1">
        <v>0.9880000000000001</v>
      </c>
      <c r="F4614" s="59">
        <v>2720</v>
      </c>
      <c r="G4614" s="617">
        <v>42466</v>
      </c>
      <c r="H4614" s="3" t="s">
        <v>4518</v>
      </c>
      <c r="I4614" s="4"/>
    </row>
    <row r="4615" spans="1:9" ht="30">
      <c r="A4615" s="6">
        <v>4613</v>
      </c>
      <c r="B4615" s="59" t="s">
        <v>4519</v>
      </c>
      <c r="C4615" s="25" t="str">
        <f>IF(D4615=2,"NO","YES")</f>
        <v>YES</v>
      </c>
      <c r="D4615" s="98">
        <f t="shared" si="84"/>
        <v>1.38</v>
      </c>
      <c r="E4615" s="1">
        <v>3.4085999999999999</v>
      </c>
      <c r="F4615" s="59">
        <v>9384</v>
      </c>
      <c r="G4615" s="617">
        <v>42466</v>
      </c>
      <c r="H4615" s="3" t="s">
        <v>4518</v>
      </c>
      <c r="I4615" s="4"/>
    </row>
    <row r="4616" spans="1:9" ht="45">
      <c r="A4616" s="6">
        <v>4614</v>
      </c>
      <c r="B4616" s="59" t="s">
        <v>4520</v>
      </c>
      <c r="C4616" s="25" t="str">
        <f>IF(D4616=2,"NO","YES")</f>
        <v>YES</v>
      </c>
      <c r="D4616" s="98">
        <f t="shared" si="84"/>
        <v>0.9</v>
      </c>
      <c r="E4616" s="1">
        <v>2.2230000000000003</v>
      </c>
      <c r="F4616" s="59">
        <v>6120</v>
      </c>
      <c r="G4616" s="617">
        <v>42466</v>
      </c>
      <c r="H4616" s="3" t="s">
        <v>4518</v>
      </c>
      <c r="I4616" s="4"/>
    </row>
    <row r="4617" spans="1:9" ht="30">
      <c r="A4617" s="6">
        <v>4615</v>
      </c>
      <c r="B4617" s="59" t="s">
        <v>4521</v>
      </c>
      <c r="C4617" s="25" t="str">
        <f>IF(D4617=2,"NO","YES")</f>
        <v>YES</v>
      </c>
      <c r="D4617" s="98">
        <f t="shared" si="84"/>
        <v>1.04</v>
      </c>
      <c r="E4617" s="1">
        <v>2.5688000000000004</v>
      </c>
      <c r="F4617" s="59">
        <v>7072</v>
      </c>
      <c r="G4617" s="617">
        <v>42466</v>
      </c>
      <c r="H4617" s="3" t="s">
        <v>4518</v>
      </c>
      <c r="I4617" s="4"/>
    </row>
    <row r="4618" spans="1:9" ht="30">
      <c r="A4618" s="6">
        <v>4616</v>
      </c>
      <c r="B4618" s="59" t="s">
        <v>4522</v>
      </c>
      <c r="C4618" s="25" t="str">
        <f>IF(D4618=2,"NO","YES")</f>
        <v>YES</v>
      </c>
      <c r="D4618" s="98">
        <f t="shared" si="84"/>
        <v>0.81</v>
      </c>
      <c r="E4618" s="1">
        <v>2.0007000000000001</v>
      </c>
      <c r="F4618" s="59">
        <v>5508</v>
      </c>
      <c r="G4618" s="617">
        <v>42466</v>
      </c>
      <c r="H4618" s="3" t="s">
        <v>4518</v>
      </c>
      <c r="I4618" s="4"/>
    </row>
    <row r="4619" spans="1:9" ht="30">
      <c r="A4619" s="6">
        <v>4617</v>
      </c>
      <c r="B4619" s="59" t="s">
        <v>4523</v>
      </c>
      <c r="C4619" s="25" t="str">
        <f>IF(D4619=2,"NO","YES")</f>
        <v>YES</v>
      </c>
      <c r="D4619" s="98">
        <f t="shared" si="84"/>
        <v>1.42</v>
      </c>
      <c r="E4619" s="1">
        <v>3.5074000000000001</v>
      </c>
      <c r="F4619" s="59">
        <v>9656</v>
      </c>
      <c r="G4619" s="617">
        <v>42466</v>
      </c>
      <c r="H4619" s="3" t="s">
        <v>4518</v>
      </c>
      <c r="I4619" s="4"/>
    </row>
    <row r="4620" spans="1:9" ht="45">
      <c r="A4620" s="6">
        <v>4618</v>
      </c>
      <c r="B4620" s="59" t="s">
        <v>4524</v>
      </c>
      <c r="C4620" s="25" t="str">
        <f>IF(D4620=2,"NO","YES")</f>
        <v>YES</v>
      </c>
      <c r="D4620" s="98">
        <f t="shared" si="84"/>
        <v>1.19</v>
      </c>
      <c r="E4620" s="1">
        <v>2.9393000000000002</v>
      </c>
      <c r="F4620" s="59">
        <v>8092</v>
      </c>
      <c r="G4620" s="617">
        <v>42466</v>
      </c>
      <c r="H4620" s="3" t="s">
        <v>4518</v>
      </c>
      <c r="I4620" s="4"/>
    </row>
    <row r="4621" spans="1:9" ht="30">
      <c r="A4621" s="6">
        <v>4619</v>
      </c>
      <c r="B4621" s="59" t="s">
        <v>4525</v>
      </c>
      <c r="C4621" s="25" t="str">
        <f>IF(D4621=2,"NO","YES")</f>
        <v>YES</v>
      </c>
      <c r="D4621" s="98">
        <f t="shared" si="84"/>
        <v>1.05</v>
      </c>
      <c r="E4621" s="1">
        <v>2.5935000000000001</v>
      </c>
      <c r="F4621" s="59">
        <v>7140</v>
      </c>
      <c r="G4621" s="617">
        <v>42466</v>
      </c>
      <c r="H4621" s="3" t="s">
        <v>4518</v>
      </c>
      <c r="I4621" s="4"/>
    </row>
    <row r="4622" spans="1:9" ht="45">
      <c r="A4622" s="6">
        <v>4620</v>
      </c>
      <c r="B4622" s="59" t="s">
        <v>4526</v>
      </c>
      <c r="C4622" s="25" t="str">
        <f>IF(D4622=2,"NO","YES")</f>
        <v>YES</v>
      </c>
      <c r="D4622" s="98">
        <f t="shared" si="84"/>
        <v>1.56</v>
      </c>
      <c r="E4622" s="1">
        <v>3.8532000000000006</v>
      </c>
      <c r="F4622" s="59">
        <v>10608</v>
      </c>
      <c r="G4622" s="617">
        <v>42466</v>
      </c>
      <c r="H4622" s="3" t="s">
        <v>4518</v>
      </c>
      <c r="I4622" s="4"/>
    </row>
    <row r="4623" spans="1:9" ht="45">
      <c r="A4623" s="6">
        <v>4621</v>
      </c>
      <c r="B4623" s="98" t="s">
        <v>4527</v>
      </c>
      <c r="C4623" s="25" t="str">
        <f>IF(D4623=2,"NO","YES")</f>
        <v>YES</v>
      </c>
      <c r="D4623" s="98">
        <f t="shared" si="84"/>
        <v>1.53</v>
      </c>
      <c r="E4623" s="1">
        <v>3.7791000000000006</v>
      </c>
      <c r="F4623" s="59">
        <v>10404</v>
      </c>
      <c r="G4623" s="617">
        <v>42466</v>
      </c>
      <c r="H4623" s="3" t="s">
        <v>4518</v>
      </c>
      <c r="I4623" s="4"/>
    </row>
    <row r="4624" spans="1:9" ht="30">
      <c r="A4624" s="6">
        <v>4622</v>
      </c>
      <c r="B4624" s="59" t="s">
        <v>4528</v>
      </c>
      <c r="C4624" s="25" t="str">
        <f>IF(D4624=2,"NO","YES")</f>
        <v>YES</v>
      </c>
      <c r="D4624" s="98">
        <f t="shared" si="84"/>
        <v>1.48</v>
      </c>
      <c r="E4624" s="1">
        <v>3.6556000000000002</v>
      </c>
      <c r="F4624" s="59">
        <v>10064</v>
      </c>
      <c r="G4624" s="617">
        <v>42466</v>
      </c>
      <c r="H4624" s="3" t="s">
        <v>4518</v>
      </c>
      <c r="I4624" s="4"/>
    </row>
    <row r="4625" spans="1:9" ht="30">
      <c r="A4625" s="6">
        <v>4623</v>
      </c>
      <c r="B4625" s="59" t="s">
        <v>4529</v>
      </c>
      <c r="C4625" s="25" t="str">
        <f>IF(D4625=2,"NO","YES")</f>
        <v>YES</v>
      </c>
      <c r="D4625" s="98">
        <f t="shared" si="84"/>
        <v>0.8</v>
      </c>
      <c r="E4625" s="1">
        <v>1.9760000000000002</v>
      </c>
      <c r="F4625" s="59">
        <v>5440</v>
      </c>
      <c r="G4625" s="617">
        <v>42466</v>
      </c>
      <c r="H4625" s="3" t="s">
        <v>4518</v>
      </c>
      <c r="I4625" s="4"/>
    </row>
    <row r="4626" spans="1:9" ht="45">
      <c r="A4626" s="6">
        <v>4624</v>
      </c>
      <c r="B4626" s="59" t="s">
        <v>4530</v>
      </c>
      <c r="C4626" s="25" t="str">
        <f>IF(D4626=2,"NO","YES")</f>
        <v>YES</v>
      </c>
      <c r="D4626" s="98">
        <f t="shared" si="84"/>
        <v>1.66</v>
      </c>
      <c r="E4626" s="1">
        <v>4.1002000000000001</v>
      </c>
      <c r="F4626" s="59">
        <v>11288</v>
      </c>
      <c r="G4626" s="617">
        <v>42466</v>
      </c>
      <c r="H4626" s="3" t="s">
        <v>4518</v>
      </c>
      <c r="I4626" s="4"/>
    </row>
    <row r="4627" spans="1:9" ht="30">
      <c r="A4627" s="6">
        <v>4625</v>
      </c>
      <c r="B4627" s="59" t="s">
        <v>4531</v>
      </c>
      <c r="C4627" s="25" t="str">
        <f>IF(D4627=2,"NO","YES")</f>
        <v>YES</v>
      </c>
      <c r="D4627" s="98">
        <f t="shared" si="84"/>
        <v>1.44</v>
      </c>
      <c r="E4627" s="1">
        <v>3.5568</v>
      </c>
      <c r="F4627" s="59">
        <v>9792</v>
      </c>
      <c r="G4627" s="617">
        <v>42466</v>
      </c>
      <c r="H4627" s="3" t="s">
        <v>4518</v>
      </c>
      <c r="I4627" s="4"/>
    </row>
    <row r="4628" spans="1:9" ht="30">
      <c r="A4628" s="6">
        <v>4626</v>
      </c>
      <c r="B4628" s="59" t="s">
        <v>4532</v>
      </c>
      <c r="C4628" s="25" t="str">
        <f>IF(D4628=2,"NO","YES")</f>
        <v>YES</v>
      </c>
      <c r="D4628" s="98">
        <f t="shared" si="84"/>
        <v>1.17</v>
      </c>
      <c r="E4628" s="1">
        <v>2.8898999999999999</v>
      </c>
      <c r="F4628" s="59">
        <v>7956</v>
      </c>
      <c r="G4628" s="617">
        <v>42466</v>
      </c>
      <c r="H4628" s="3" t="s">
        <v>4518</v>
      </c>
      <c r="I4628" s="4"/>
    </row>
    <row r="4629" spans="1:9" ht="30">
      <c r="A4629" s="6">
        <v>4627</v>
      </c>
      <c r="B4629" s="59" t="s">
        <v>4533</v>
      </c>
      <c r="C4629" s="25" t="str">
        <f>IF(D4629=2,"NO","YES")</f>
        <v>YES</v>
      </c>
      <c r="D4629" s="98">
        <f t="shared" si="84"/>
        <v>1.06</v>
      </c>
      <c r="E4629" s="1">
        <v>2.6182000000000003</v>
      </c>
      <c r="F4629" s="59">
        <v>7208</v>
      </c>
      <c r="G4629" s="617">
        <v>42466</v>
      </c>
      <c r="H4629" s="3" t="s">
        <v>4518</v>
      </c>
      <c r="I4629" s="4"/>
    </row>
    <row r="4630" spans="1:9" ht="45">
      <c r="A4630" s="6">
        <v>4628</v>
      </c>
      <c r="B4630" s="59" t="s">
        <v>4534</v>
      </c>
      <c r="C4630" s="25" t="str">
        <f>IF(D4630=2,"NO","YES")</f>
        <v>YES</v>
      </c>
      <c r="D4630" s="98">
        <f t="shared" si="84"/>
        <v>0.81</v>
      </c>
      <c r="E4630" s="1">
        <v>2.0007000000000001</v>
      </c>
      <c r="F4630" s="59">
        <v>5508</v>
      </c>
      <c r="G4630" s="617">
        <v>42466</v>
      </c>
      <c r="H4630" s="3" t="s">
        <v>4518</v>
      </c>
      <c r="I4630" s="4"/>
    </row>
    <row r="4631" spans="1:9" ht="30">
      <c r="A4631" s="6">
        <v>4629</v>
      </c>
      <c r="B4631" s="59" t="s">
        <v>4535</v>
      </c>
      <c r="C4631" s="25" t="str">
        <f>IF(D4631=2,"NO","YES")</f>
        <v>YES</v>
      </c>
      <c r="D4631" s="98">
        <f t="shared" si="84"/>
        <v>1.06</v>
      </c>
      <c r="E4631" s="1">
        <v>2.6182000000000003</v>
      </c>
      <c r="F4631" s="59">
        <v>7208</v>
      </c>
      <c r="G4631" s="617">
        <v>42466</v>
      </c>
      <c r="H4631" s="3" t="s">
        <v>4518</v>
      </c>
      <c r="I4631" s="4"/>
    </row>
    <row r="4632" spans="1:9" ht="30">
      <c r="A4632" s="6">
        <v>4630</v>
      </c>
      <c r="B4632" s="59" t="s">
        <v>4536</v>
      </c>
      <c r="C4632" s="25" t="str">
        <f>IF(D4632=2,"NO","YES")</f>
        <v>YES</v>
      </c>
      <c r="D4632" s="98">
        <f t="shared" si="84"/>
        <v>0.86</v>
      </c>
      <c r="E4632" s="1">
        <v>2.1242000000000001</v>
      </c>
      <c r="F4632" s="59">
        <v>5848</v>
      </c>
      <c r="G4632" s="617">
        <v>42466</v>
      </c>
      <c r="H4632" s="3" t="s">
        <v>4518</v>
      </c>
      <c r="I4632" s="4"/>
    </row>
    <row r="4633" spans="1:9" ht="30">
      <c r="A4633" s="6">
        <v>4631</v>
      </c>
      <c r="B4633" s="130" t="s">
        <v>4537</v>
      </c>
      <c r="C4633" s="25" t="str">
        <f>IF(D4633=2,"NO","YES")</f>
        <v>YES</v>
      </c>
      <c r="D4633" s="98">
        <f t="shared" si="84"/>
        <v>1.78</v>
      </c>
      <c r="E4633" s="1">
        <v>4.3966000000000003</v>
      </c>
      <c r="F4633" s="59">
        <v>12104</v>
      </c>
      <c r="G4633" s="617">
        <v>42466</v>
      </c>
      <c r="H4633" s="3" t="s">
        <v>4518</v>
      </c>
      <c r="I4633" s="4"/>
    </row>
    <row r="4634" spans="1:9" ht="30">
      <c r="A4634" s="6">
        <v>4632</v>
      </c>
      <c r="B4634" s="59" t="s">
        <v>4538</v>
      </c>
      <c r="C4634" s="25" t="str">
        <f>IF(D4634=2,"NO","YES")</f>
        <v>YES</v>
      </c>
      <c r="D4634" s="98">
        <f t="shared" si="84"/>
        <v>1.55</v>
      </c>
      <c r="E4634" s="1">
        <v>3.8285000000000005</v>
      </c>
      <c r="F4634" s="59">
        <v>10540</v>
      </c>
      <c r="G4634" s="617">
        <v>42466</v>
      </c>
      <c r="H4634" s="3" t="s">
        <v>4518</v>
      </c>
      <c r="I4634" s="4"/>
    </row>
    <row r="4635" spans="1:9" ht="30">
      <c r="A4635" s="6">
        <v>4633</v>
      </c>
      <c r="B4635" s="59" t="s">
        <v>4539</v>
      </c>
      <c r="C4635" s="25" t="str">
        <f>IF(D4635=2,"NO","YES")</f>
        <v>YES</v>
      </c>
      <c r="D4635" s="98">
        <f t="shared" si="84"/>
        <v>1.1399999999999999</v>
      </c>
      <c r="E4635" s="1">
        <v>2.8157999999999999</v>
      </c>
      <c r="F4635" s="59">
        <v>7752</v>
      </c>
      <c r="G4635" s="617">
        <v>42466</v>
      </c>
      <c r="H4635" s="3" t="s">
        <v>4518</v>
      </c>
      <c r="I4635" s="4"/>
    </row>
    <row r="4636" spans="1:9" ht="45">
      <c r="A4636" s="6">
        <v>4634</v>
      </c>
      <c r="B4636" s="59" t="s">
        <v>4540</v>
      </c>
      <c r="C4636" s="25" t="str">
        <f>IF(D4636=2,"NO","YES")</f>
        <v>YES</v>
      </c>
      <c r="D4636" s="98">
        <f t="shared" si="84"/>
        <v>1.1200000000000001</v>
      </c>
      <c r="E4636" s="1">
        <v>2.7664000000000004</v>
      </c>
      <c r="F4636" s="59">
        <v>7616</v>
      </c>
      <c r="G4636" s="617">
        <v>42466</v>
      </c>
      <c r="H4636" s="3" t="s">
        <v>4518</v>
      </c>
      <c r="I4636" s="4"/>
    </row>
    <row r="4637" spans="1:9" ht="45">
      <c r="A4637" s="6">
        <v>4635</v>
      </c>
      <c r="B4637" s="59" t="s">
        <v>4541</v>
      </c>
      <c r="C4637" s="25" t="str">
        <f>IF(D4637=2,"NO","YES")</f>
        <v>YES</v>
      </c>
      <c r="D4637" s="98">
        <f t="shared" si="84"/>
        <v>1.82</v>
      </c>
      <c r="E4637" s="1">
        <v>4.495400000000001</v>
      </c>
      <c r="F4637" s="59">
        <v>12376</v>
      </c>
      <c r="G4637" s="617">
        <v>42466</v>
      </c>
      <c r="H4637" s="3" t="s">
        <v>4518</v>
      </c>
      <c r="I4637" s="4"/>
    </row>
    <row r="4638" spans="1:9" ht="30">
      <c r="A4638" s="6">
        <v>4636</v>
      </c>
      <c r="B4638" s="59" t="s">
        <v>4542</v>
      </c>
      <c r="C4638" s="25" t="str">
        <f>IF(D4638=2,"NO","YES")</f>
        <v>YES</v>
      </c>
      <c r="D4638" s="98">
        <f t="shared" si="84"/>
        <v>1.2</v>
      </c>
      <c r="E4638" s="1">
        <v>2.964</v>
      </c>
      <c r="F4638" s="59">
        <v>8160</v>
      </c>
      <c r="G4638" s="617">
        <v>42466</v>
      </c>
      <c r="H4638" s="3" t="s">
        <v>4518</v>
      </c>
      <c r="I4638" s="4"/>
    </row>
    <row r="4639" spans="1:9" ht="30">
      <c r="A4639" s="6">
        <v>4637</v>
      </c>
      <c r="B4639" s="96" t="s">
        <v>4543</v>
      </c>
      <c r="C4639" s="25" t="str">
        <f>IF(D4639=2,"NO","YES")</f>
        <v>YES</v>
      </c>
      <c r="D4639" s="98">
        <f t="shared" si="84"/>
        <v>0.95</v>
      </c>
      <c r="E4639" s="1">
        <v>2.3465000000000003</v>
      </c>
      <c r="F4639" s="59">
        <v>6460</v>
      </c>
      <c r="G4639" s="617">
        <v>42466</v>
      </c>
      <c r="H4639" s="3" t="s">
        <v>4518</v>
      </c>
      <c r="I4639" s="4"/>
    </row>
    <row r="4640" spans="1:9" ht="45">
      <c r="A4640" s="6">
        <v>4638</v>
      </c>
      <c r="B4640" s="59" t="s">
        <v>4544</v>
      </c>
      <c r="C4640" s="25" t="str">
        <f>IF(D4640=2,"NO","YES")</f>
        <v>YES</v>
      </c>
      <c r="D4640" s="98">
        <f t="shared" si="84"/>
        <v>1.46</v>
      </c>
      <c r="E4640" s="1">
        <v>3.6062000000000003</v>
      </c>
      <c r="F4640" s="59">
        <v>9928</v>
      </c>
      <c r="G4640" s="617">
        <v>42466</v>
      </c>
      <c r="H4640" s="3" t="s">
        <v>4518</v>
      </c>
      <c r="I4640" s="4"/>
    </row>
    <row r="4641" spans="1:9" ht="30">
      <c r="A4641" s="6">
        <v>4639</v>
      </c>
      <c r="B4641" s="59" t="s">
        <v>4545</v>
      </c>
      <c r="C4641" s="25" t="str">
        <f>IF(D4641=2,"NO","YES")</f>
        <v>YES</v>
      </c>
      <c r="D4641" s="98">
        <f t="shared" si="84"/>
        <v>1.1200000000000001</v>
      </c>
      <c r="E4641" s="1">
        <v>2.7664000000000004</v>
      </c>
      <c r="F4641" s="59">
        <v>7616</v>
      </c>
      <c r="G4641" s="617">
        <v>42466</v>
      </c>
      <c r="H4641" s="3" t="s">
        <v>4518</v>
      </c>
      <c r="I4641" s="4"/>
    </row>
    <row r="4642" spans="1:9" ht="30">
      <c r="A4642" s="6">
        <v>4640</v>
      </c>
      <c r="B4642" s="59" t="s">
        <v>4546</v>
      </c>
      <c r="C4642" s="25" t="str">
        <f>IF(D4642=2,"NO","YES")</f>
        <v>YES</v>
      </c>
      <c r="D4642" s="98">
        <f t="shared" si="84"/>
        <v>0.99</v>
      </c>
      <c r="E4642" s="1">
        <v>2.4453</v>
      </c>
      <c r="F4642" s="59">
        <v>6732</v>
      </c>
      <c r="G4642" s="617">
        <v>42466</v>
      </c>
      <c r="H4642" s="3" t="s">
        <v>4518</v>
      </c>
      <c r="I4642" s="4"/>
    </row>
    <row r="4643" spans="1:9" ht="30">
      <c r="A4643" s="6">
        <v>4641</v>
      </c>
      <c r="B4643" s="59" t="s">
        <v>4547</v>
      </c>
      <c r="C4643" s="25" t="str">
        <f>IF(D4643=2,"NO","YES")</f>
        <v>YES</v>
      </c>
      <c r="D4643" s="98">
        <f t="shared" si="84"/>
        <v>0.87</v>
      </c>
      <c r="E4643" s="1">
        <v>2.1489000000000003</v>
      </c>
      <c r="F4643" s="59">
        <v>5916</v>
      </c>
      <c r="G4643" s="617">
        <v>42466</v>
      </c>
      <c r="H4643" s="3" t="s">
        <v>4518</v>
      </c>
      <c r="I4643" s="4"/>
    </row>
    <row r="4644" spans="1:9" ht="30">
      <c r="A4644" s="6">
        <v>4642</v>
      </c>
      <c r="B4644" s="59" t="s">
        <v>4548</v>
      </c>
      <c r="C4644" s="25" t="str">
        <f>IF(D4644=2,"NO","YES")</f>
        <v>YES</v>
      </c>
      <c r="D4644" s="98">
        <f t="shared" si="84"/>
        <v>0.95</v>
      </c>
      <c r="E4644" s="1">
        <v>2.3465000000000003</v>
      </c>
      <c r="F4644" s="59">
        <v>6460</v>
      </c>
      <c r="G4644" s="617">
        <v>42466</v>
      </c>
      <c r="H4644" s="3" t="s">
        <v>4518</v>
      </c>
      <c r="I4644" s="4"/>
    </row>
    <row r="4645" spans="1:9">
      <c r="A4645" s="6">
        <v>4643</v>
      </c>
      <c r="B4645" s="59" t="s">
        <v>4549</v>
      </c>
      <c r="C4645" s="25" t="str">
        <f>IF(D4645=2,"NO","YES")</f>
        <v>YES</v>
      </c>
      <c r="D4645" s="98">
        <f t="shared" si="84"/>
        <v>1.1599999999999999</v>
      </c>
      <c r="E4645" s="1">
        <v>2.8652000000000002</v>
      </c>
      <c r="F4645" s="59">
        <v>7888</v>
      </c>
      <c r="G4645" s="617">
        <v>42466</v>
      </c>
      <c r="H4645" s="3" t="s">
        <v>4518</v>
      </c>
      <c r="I4645" s="4"/>
    </row>
    <row r="4646" spans="1:9" ht="30">
      <c r="A4646" s="6">
        <v>4644</v>
      </c>
      <c r="B4646" s="59" t="s">
        <v>4550</v>
      </c>
      <c r="C4646" s="25" t="str">
        <f>IF(D4646=2,"NO","YES")</f>
        <v>YES</v>
      </c>
      <c r="D4646" s="98">
        <f t="shared" si="84"/>
        <v>0.98</v>
      </c>
      <c r="E4646" s="1">
        <v>2.4206000000000003</v>
      </c>
      <c r="F4646" s="59">
        <v>6664</v>
      </c>
      <c r="G4646" s="617">
        <v>42466</v>
      </c>
      <c r="H4646" s="3" t="s">
        <v>4518</v>
      </c>
      <c r="I4646" s="4"/>
    </row>
    <row r="4647" spans="1:9" ht="30">
      <c r="A4647" s="6">
        <v>4645</v>
      </c>
      <c r="B4647" s="59" t="s">
        <v>4551</v>
      </c>
      <c r="C4647" s="25" t="str">
        <f>IF(D4647=2,"NO","YES")</f>
        <v>YES</v>
      </c>
      <c r="D4647" s="98">
        <f t="shared" si="84"/>
        <v>1.18</v>
      </c>
      <c r="E4647" s="1">
        <v>2.9146000000000001</v>
      </c>
      <c r="F4647" s="59">
        <v>8024</v>
      </c>
      <c r="G4647" s="617">
        <v>42466</v>
      </c>
      <c r="H4647" s="3" t="s">
        <v>4518</v>
      </c>
      <c r="I4647" s="4"/>
    </row>
    <row r="4648" spans="1:9" ht="30">
      <c r="A4648" s="6">
        <v>4646</v>
      </c>
      <c r="B4648" s="59" t="s">
        <v>4552</v>
      </c>
      <c r="C4648" s="25" t="str">
        <f>IF(D4648=2,"NO","YES")</f>
        <v>YES</v>
      </c>
      <c r="D4648" s="98">
        <f t="shared" si="84"/>
        <v>1.19</v>
      </c>
      <c r="E4648" s="1">
        <v>2.9393000000000002</v>
      </c>
      <c r="F4648" s="59">
        <v>8092</v>
      </c>
      <c r="G4648" s="617">
        <v>42466</v>
      </c>
      <c r="H4648" s="3" t="s">
        <v>4518</v>
      </c>
      <c r="I4648" s="4"/>
    </row>
    <row r="4649" spans="1:9" ht="45">
      <c r="A4649" s="6">
        <v>4647</v>
      </c>
      <c r="B4649" s="59" t="s">
        <v>4553</v>
      </c>
      <c r="C4649" s="25" t="str">
        <f>IF(D4649=2,"NO","YES")</f>
        <v>YES</v>
      </c>
      <c r="D4649" s="98">
        <f t="shared" si="84"/>
        <v>0.81</v>
      </c>
      <c r="E4649" s="1">
        <v>2.0007000000000001</v>
      </c>
      <c r="F4649" s="59">
        <v>5508</v>
      </c>
      <c r="G4649" s="617">
        <v>42466</v>
      </c>
      <c r="H4649" s="3" t="s">
        <v>4518</v>
      </c>
      <c r="I4649" s="4"/>
    </row>
    <row r="4650" spans="1:9">
      <c r="A4650" s="6">
        <v>4648</v>
      </c>
      <c r="B4650" s="59" t="s">
        <v>4554</v>
      </c>
      <c r="C4650" s="25" t="str">
        <f>IF(D4650=2,"NO","YES")</f>
        <v>YES</v>
      </c>
      <c r="D4650" s="98">
        <f t="shared" si="84"/>
        <v>1.01</v>
      </c>
      <c r="E4650" s="1">
        <v>2.4947000000000004</v>
      </c>
      <c r="F4650" s="59">
        <v>6868</v>
      </c>
      <c r="G4650" s="617">
        <v>42466</v>
      </c>
      <c r="H4650" s="3" t="s">
        <v>4518</v>
      </c>
      <c r="I4650" s="4"/>
    </row>
    <row r="4651" spans="1:9" ht="45">
      <c r="A4651" s="6">
        <v>4649</v>
      </c>
      <c r="B4651" s="59" t="s">
        <v>4555</v>
      </c>
      <c r="C4651" s="25" t="str">
        <f>IF(D4651=2,"NO","YES")</f>
        <v>YES</v>
      </c>
      <c r="D4651" s="98">
        <f t="shared" si="84"/>
        <v>1.1499999999999999</v>
      </c>
      <c r="E4651" s="1">
        <v>2.8405</v>
      </c>
      <c r="F4651" s="59">
        <v>7820</v>
      </c>
      <c r="G4651" s="617">
        <v>42466</v>
      </c>
      <c r="H4651" s="3" t="s">
        <v>4518</v>
      </c>
      <c r="I4651" s="4"/>
    </row>
    <row r="4652" spans="1:9" ht="30">
      <c r="A4652" s="6">
        <v>4650</v>
      </c>
      <c r="B4652" s="96" t="s">
        <v>4556</v>
      </c>
      <c r="C4652" s="25" t="str">
        <f>IF(D4652=2,"NO","YES")</f>
        <v>YES</v>
      </c>
      <c r="D4652" s="98">
        <f t="shared" si="84"/>
        <v>1.08</v>
      </c>
      <c r="E4652" s="1">
        <v>2.6676000000000002</v>
      </c>
      <c r="F4652" s="59">
        <v>7344</v>
      </c>
      <c r="G4652" s="617">
        <v>42466</v>
      </c>
      <c r="H4652" s="3" t="s">
        <v>4518</v>
      </c>
      <c r="I4652" s="4"/>
    </row>
    <row r="4653" spans="1:9" ht="45">
      <c r="A4653" s="6">
        <v>4651</v>
      </c>
      <c r="B4653" s="59" t="s">
        <v>4557</v>
      </c>
      <c r="C4653" s="25" t="str">
        <f>IF(D4653=2,"NO","YES")</f>
        <v>YES</v>
      </c>
      <c r="D4653" s="98">
        <f t="shared" si="84"/>
        <v>1.84</v>
      </c>
      <c r="E4653" s="1">
        <v>4.5448000000000004</v>
      </c>
      <c r="F4653" s="59">
        <v>12512</v>
      </c>
      <c r="G4653" s="617">
        <v>42466</v>
      </c>
      <c r="H4653" s="3" t="s">
        <v>4518</v>
      </c>
      <c r="I4653" s="4"/>
    </row>
    <row r="4654" spans="1:9" ht="45">
      <c r="A4654" s="6">
        <v>4652</v>
      </c>
      <c r="B4654" s="59" t="s">
        <v>4558</v>
      </c>
      <c r="C4654" s="25" t="str">
        <f>IF(D4654=2,"NO","YES")</f>
        <v>YES</v>
      </c>
      <c r="D4654" s="98">
        <f t="shared" si="84"/>
        <v>0.79</v>
      </c>
      <c r="E4654" s="1">
        <v>1.9513000000000003</v>
      </c>
      <c r="F4654" s="59">
        <v>5372</v>
      </c>
      <c r="G4654" s="617">
        <v>42466</v>
      </c>
      <c r="H4654" s="3" t="s">
        <v>4518</v>
      </c>
      <c r="I4654" s="4"/>
    </row>
    <row r="4655" spans="1:9">
      <c r="A4655" s="6">
        <v>4653</v>
      </c>
      <c r="B4655" s="59" t="s">
        <v>4559</v>
      </c>
      <c r="C4655" s="25" t="str">
        <f>IF(D4655=2,"NO","YES")</f>
        <v>YES</v>
      </c>
      <c r="D4655" s="98">
        <f t="shared" si="84"/>
        <v>1.04</v>
      </c>
      <c r="E4655" s="1">
        <v>2.5688000000000004</v>
      </c>
      <c r="F4655" s="59">
        <v>7072</v>
      </c>
      <c r="G4655" s="617">
        <v>42466</v>
      </c>
      <c r="H4655" s="3" t="s">
        <v>4518</v>
      </c>
      <c r="I4655" s="4"/>
    </row>
    <row r="4656" spans="1:9" ht="30">
      <c r="A4656" s="6">
        <v>4654</v>
      </c>
      <c r="B4656" s="127" t="s">
        <v>4560</v>
      </c>
      <c r="C4656" s="25" t="str">
        <f>IF(D4656=2,"NO","YES")</f>
        <v>YES</v>
      </c>
      <c r="D4656" s="96">
        <f t="shared" si="84"/>
        <v>0.81</v>
      </c>
      <c r="E4656" s="1">
        <v>2.0007000000000001</v>
      </c>
      <c r="F4656" s="39">
        <v>5508</v>
      </c>
      <c r="G4656" s="617">
        <v>42466</v>
      </c>
      <c r="H4656" s="3" t="s">
        <v>4561</v>
      </c>
      <c r="I4656" s="4"/>
    </row>
    <row r="4657" spans="1:9" ht="30">
      <c r="A4657" s="6">
        <v>4655</v>
      </c>
      <c r="B4657" s="127" t="s">
        <v>4562</v>
      </c>
      <c r="C4657" s="25" t="str">
        <f>IF(D4657=2,"NO","YES")</f>
        <v>YES</v>
      </c>
      <c r="D4657" s="96">
        <f t="shared" si="84"/>
        <v>0.89</v>
      </c>
      <c r="E4657" s="1">
        <v>2.1983000000000001</v>
      </c>
      <c r="F4657" s="39">
        <v>6052</v>
      </c>
      <c r="G4657" s="617">
        <v>42466</v>
      </c>
      <c r="H4657" s="3" t="s">
        <v>4561</v>
      </c>
      <c r="I4657" s="4"/>
    </row>
    <row r="4658" spans="1:9">
      <c r="A4658" s="6">
        <v>4656</v>
      </c>
      <c r="B4658" s="127" t="s">
        <v>4563</v>
      </c>
      <c r="C4658" s="25" t="str">
        <f>IF(D4658=2,"NO","YES")</f>
        <v>YES</v>
      </c>
      <c r="D4658" s="96">
        <f t="shared" si="84"/>
        <v>0.4</v>
      </c>
      <c r="E4658" s="1">
        <v>0.9880000000000001</v>
      </c>
      <c r="F4658" s="39">
        <v>2720</v>
      </c>
      <c r="G4658" s="617">
        <v>42466</v>
      </c>
      <c r="H4658" s="3" t="s">
        <v>4561</v>
      </c>
      <c r="I4658" s="4"/>
    </row>
    <row r="4659" spans="1:9" ht="30">
      <c r="A4659" s="6">
        <v>4657</v>
      </c>
      <c r="B4659" s="127" t="s">
        <v>4564</v>
      </c>
      <c r="C4659" s="25" t="str">
        <f>IF(D4659=2,"NO","YES")</f>
        <v>YES</v>
      </c>
      <c r="D4659" s="96">
        <f t="shared" si="84"/>
        <v>1.43</v>
      </c>
      <c r="E4659" s="1">
        <v>3.5321000000000002</v>
      </c>
      <c r="F4659" s="39">
        <v>9724</v>
      </c>
      <c r="G4659" s="617">
        <v>42466</v>
      </c>
      <c r="H4659" s="3" t="s">
        <v>4561</v>
      </c>
      <c r="I4659" s="4"/>
    </row>
    <row r="4660" spans="1:9" ht="30">
      <c r="A4660" s="6">
        <v>4658</v>
      </c>
      <c r="B4660" s="131" t="s">
        <v>4565</v>
      </c>
      <c r="C4660" s="25" t="str">
        <f>IF(D4660=2,"NO","YES")</f>
        <v>YES</v>
      </c>
      <c r="D4660" s="96">
        <f t="shared" si="84"/>
        <v>0.26</v>
      </c>
      <c r="E4660" s="1">
        <v>0.6422000000000001</v>
      </c>
      <c r="F4660" s="39">
        <v>1768</v>
      </c>
      <c r="G4660" s="617">
        <v>42466</v>
      </c>
      <c r="H4660" s="3" t="s">
        <v>4561</v>
      </c>
      <c r="I4660" s="4"/>
    </row>
    <row r="4661" spans="1:9" ht="30">
      <c r="A4661" s="6">
        <v>4659</v>
      </c>
      <c r="B4661" s="127" t="s">
        <v>4566</v>
      </c>
      <c r="C4661" s="25" t="str">
        <f>IF(D4661=2,"NO","YES")</f>
        <v>YES</v>
      </c>
      <c r="D4661" s="96">
        <f t="shared" si="84"/>
        <v>0.8</v>
      </c>
      <c r="E4661" s="1">
        <v>1.9760000000000002</v>
      </c>
      <c r="F4661" s="39">
        <v>5440</v>
      </c>
      <c r="G4661" s="617">
        <v>42466</v>
      </c>
      <c r="H4661" s="3" t="s">
        <v>4561</v>
      </c>
      <c r="I4661" s="4"/>
    </row>
    <row r="4662" spans="1:9" ht="30">
      <c r="A4662" s="6">
        <v>4660</v>
      </c>
      <c r="B4662" s="127" t="s">
        <v>4567</v>
      </c>
      <c r="C4662" s="25" t="str">
        <f>IF(D4662=2,"NO","YES")</f>
        <v>YES</v>
      </c>
      <c r="D4662" s="96">
        <f t="shared" si="84"/>
        <v>0.56999999999999995</v>
      </c>
      <c r="E4662" s="1">
        <v>1.4078999999999999</v>
      </c>
      <c r="F4662" s="39">
        <v>3876</v>
      </c>
      <c r="G4662" s="617">
        <v>42466</v>
      </c>
      <c r="H4662" s="3" t="s">
        <v>4561</v>
      </c>
      <c r="I4662" s="4"/>
    </row>
    <row r="4663" spans="1:9">
      <c r="A4663" s="6">
        <v>4661</v>
      </c>
      <c r="B4663" s="131" t="s">
        <v>4568</v>
      </c>
      <c r="C4663" s="25" t="str">
        <f>IF(D4663=2,"NO","YES")</f>
        <v>YES</v>
      </c>
      <c r="D4663" s="96">
        <f t="shared" si="84"/>
        <v>0.26</v>
      </c>
      <c r="E4663" s="1">
        <v>0.6422000000000001</v>
      </c>
      <c r="F4663" s="39">
        <v>1768</v>
      </c>
      <c r="G4663" s="617">
        <v>42466</v>
      </c>
      <c r="H4663" s="3" t="s">
        <v>4561</v>
      </c>
      <c r="I4663" s="4"/>
    </row>
    <row r="4664" spans="1:9" ht="30">
      <c r="A4664" s="6">
        <v>4662</v>
      </c>
      <c r="B4664" s="127" t="s">
        <v>4569</v>
      </c>
      <c r="C4664" s="25" t="str">
        <f>IF(D4664=2,"NO","YES")</f>
        <v>YES</v>
      </c>
      <c r="D4664" s="96">
        <f t="shared" si="84"/>
        <v>0.61</v>
      </c>
      <c r="E4664" s="1">
        <v>1.5067000000000002</v>
      </c>
      <c r="F4664" s="39">
        <v>4148</v>
      </c>
      <c r="G4664" s="617">
        <v>42466</v>
      </c>
      <c r="H4664" s="3" t="s">
        <v>4561</v>
      </c>
      <c r="I4664" s="4"/>
    </row>
    <row r="4665" spans="1:9" ht="30">
      <c r="A4665" s="6">
        <v>4663</v>
      </c>
      <c r="B4665" s="127" t="s">
        <v>4570</v>
      </c>
      <c r="C4665" s="25" t="str">
        <f>IF(D4665=2,"NO","YES")</f>
        <v>YES</v>
      </c>
      <c r="D4665" s="96">
        <f t="shared" si="84"/>
        <v>1.44</v>
      </c>
      <c r="E4665" s="1">
        <v>3.5568</v>
      </c>
      <c r="F4665" s="39">
        <v>9792</v>
      </c>
      <c r="G4665" s="617">
        <v>42466</v>
      </c>
      <c r="H4665" s="3" t="s">
        <v>4561</v>
      </c>
      <c r="I4665" s="4"/>
    </row>
    <row r="4666" spans="1:9" ht="30">
      <c r="A4666" s="6">
        <v>4664</v>
      </c>
      <c r="B4666" s="127" t="s">
        <v>4571</v>
      </c>
      <c r="C4666" s="25" t="str">
        <f>IF(D4666=2,"NO","YES")</f>
        <v>YES</v>
      </c>
      <c r="D4666" s="96">
        <f t="shared" si="84"/>
        <v>0.79</v>
      </c>
      <c r="E4666" s="1">
        <v>1.9513000000000003</v>
      </c>
      <c r="F4666" s="39">
        <v>5372</v>
      </c>
      <c r="G4666" s="617">
        <v>42466</v>
      </c>
      <c r="H4666" s="3" t="s">
        <v>4561</v>
      </c>
      <c r="I4666" s="4"/>
    </row>
    <row r="4667" spans="1:9" ht="30">
      <c r="A4667" s="6">
        <v>4665</v>
      </c>
      <c r="B4667" s="131" t="s">
        <v>4572</v>
      </c>
      <c r="C4667" s="25" t="str">
        <f>IF(D4667=2,"NO","YES")</f>
        <v>YES</v>
      </c>
      <c r="D4667" s="96">
        <f t="shared" si="84"/>
        <v>0.26</v>
      </c>
      <c r="E4667" s="1">
        <v>0.6422000000000001</v>
      </c>
      <c r="F4667" s="39">
        <v>1768</v>
      </c>
      <c r="G4667" s="617">
        <v>42466</v>
      </c>
      <c r="H4667" s="3" t="s">
        <v>4561</v>
      </c>
      <c r="I4667" s="4"/>
    </row>
    <row r="4668" spans="1:9" ht="30">
      <c r="A4668" s="6">
        <v>4666</v>
      </c>
      <c r="B4668" s="127" t="s">
        <v>4573</v>
      </c>
      <c r="C4668" s="25" t="str">
        <f>IF(D4668=2,"NO","YES")</f>
        <v>YES</v>
      </c>
      <c r="D4668" s="96">
        <f t="shared" si="84"/>
        <v>0.5</v>
      </c>
      <c r="E4668" s="1">
        <v>1.2350000000000001</v>
      </c>
      <c r="F4668" s="39">
        <v>3400</v>
      </c>
      <c r="G4668" s="617">
        <v>42466</v>
      </c>
      <c r="H4668" s="3" t="s">
        <v>4561</v>
      </c>
      <c r="I4668" s="4"/>
    </row>
    <row r="4669" spans="1:9">
      <c r="A4669" s="6">
        <v>4667</v>
      </c>
      <c r="B4669" s="131" t="s">
        <v>4574</v>
      </c>
      <c r="C4669" s="25" t="str">
        <f>IF(D4669=2,"NO","YES")</f>
        <v>YES</v>
      </c>
      <c r="D4669" s="96">
        <f t="shared" si="84"/>
        <v>0.26</v>
      </c>
      <c r="E4669" s="1">
        <v>0.6422000000000001</v>
      </c>
      <c r="F4669" s="39">
        <v>1768</v>
      </c>
      <c r="G4669" s="617">
        <v>42466</v>
      </c>
      <c r="H4669" s="3" t="s">
        <v>4561</v>
      </c>
      <c r="I4669" s="4"/>
    </row>
    <row r="4670" spans="1:9">
      <c r="A4670" s="6">
        <v>4668</v>
      </c>
      <c r="B4670" s="127" t="s">
        <v>4575</v>
      </c>
      <c r="C4670" s="25" t="str">
        <f>IF(D4670=2,"NO","YES")</f>
        <v>YES</v>
      </c>
      <c r="D4670" s="96">
        <f t="shared" si="84"/>
        <v>1.4</v>
      </c>
      <c r="E4670" s="1">
        <v>3.4580000000000002</v>
      </c>
      <c r="F4670" s="39">
        <v>9520</v>
      </c>
      <c r="G4670" s="617">
        <v>42466</v>
      </c>
      <c r="H4670" s="3" t="s">
        <v>4561</v>
      </c>
      <c r="I4670" s="4"/>
    </row>
    <row r="4671" spans="1:9">
      <c r="A4671" s="6">
        <v>4669</v>
      </c>
      <c r="B4671" s="131" t="s">
        <v>4576</v>
      </c>
      <c r="C4671" s="25" t="str">
        <f>IF(D4671=2,"NO","YES")</f>
        <v>YES</v>
      </c>
      <c r="D4671" s="96">
        <f t="shared" si="84"/>
        <v>0.26</v>
      </c>
      <c r="E4671" s="1">
        <v>0.6422000000000001</v>
      </c>
      <c r="F4671" s="39">
        <v>1768</v>
      </c>
      <c r="G4671" s="617">
        <v>42466</v>
      </c>
      <c r="H4671" s="3" t="s">
        <v>4561</v>
      </c>
      <c r="I4671" s="4"/>
    </row>
    <row r="4672" spans="1:9" ht="30">
      <c r="A4672" s="6">
        <v>4670</v>
      </c>
      <c r="B4672" s="127" t="s">
        <v>4577</v>
      </c>
      <c r="C4672" s="25" t="str">
        <f>IF(D4672=2,"NO","YES")</f>
        <v>YES</v>
      </c>
      <c r="D4672" s="96">
        <f t="shared" si="84"/>
        <v>0.83</v>
      </c>
      <c r="E4672" s="1">
        <v>2.0501</v>
      </c>
      <c r="F4672" s="39">
        <v>5644</v>
      </c>
      <c r="G4672" s="617">
        <v>42466</v>
      </c>
      <c r="H4672" s="3" t="s">
        <v>4561</v>
      </c>
      <c r="I4672" s="4"/>
    </row>
    <row r="4673" spans="1:9" ht="30">
      <c r="A4673" s="6">
        <v>4671</v>
      </c>
      <c r="B4673" s="131" t="s">
        <v>4578</v>
      </c>
      <c r="C4673" s="25" t="str">
        <f>IF(D4673=2,"NO","YES")</f>
        <v>YES</v>
      </c>
      <c r="D4673" s="96">
        <f t="shared" si="84"/>
        <v>1.56</v>
      </c>
      <c r="E4673" s="1">
        <v>3.8532000000000006</v>
      </c>
      <c r="F4673" s="39">
        <v>10608</v>
      </c>
      <c r="G4673" s="617">
        <v>42466</v>
      </c>
      <c r="H4673" s="3" t="s">
        <v>4561</v>
      </c>
      <c r="I4673" s="4"/>
    </row>
    <row r="4674" spans="1:9">
      <c r="A4674" s="6">
        <v>4672</v>
      </c>
      <c r="B4674" s="127" t="s">
        <v>4579</v>
      </c>
      <c r="C4674" s="25" t="str">
        <f>IF(D4674=2,"NO","YES")</f>
        <v>YES</v>
      </c>
      <c r="D4674" s="96">
        <f t="shared" si="84"/>
        <v>0.83</v>
      </c>
      <c r="E4674" s="1">
        <v>2.0501</v>
      </c>
      <c r="F4674" s="39">
        <v>5644</v>
      </c>
      <c r="G4674" s="617">
        <v>42466</v>
      </c>
      <c r="H4674" s="3" t="s">
        <v>4561</v>
      </c>
      <c r="I4674" s="4"/>
    </row>
    <row r="4675" spans="1:9" ht="30">
      <c r="A4675" s="6">
        <v>4673</v>
      </c>
      <c r="B4675" s="127" t="s">
        <v>4580</v>
      </c>
      <c r="C4675" s="25" t="str">
        <f>IF(D4675=2,"NO","YES")</f>
        <v>YES</v>
      </c>
      <c r="D4675" s="96">
        <f t="shared" si="84"/>
        <v>0.93</v>
      </c>
      <c r="E4675" s="1">
        <v>2.2971000000000004</v>
      </c>
      <c r="F4675" s="39">
        <v>6324</v>
      </c>
      <c r="G4675" s="617">
        <v>42466</v>
      </c>
      <c r="H4675" s="3" t="s">
        <v>4561</v>
      </c>
      <c r="I4675" s="4"/>
    </row>
    <row r="4676" spans="1:9">
      <c r="A4676" s="6">
        <v>4674</v>
      </c>
      <c r="B4676" s="127" t="s">
        <v>4581</v>
      </c>
      <c r="C4676" s="25" t="str">
        <f>IF(D4676=2,"NO","YES")</f>
        <v>YES</v>
      </c>
      <c r="D4676" s="96">
        <f t="shared" si="84"/>
        <v>0.4</v>
      </c>
      <c r="E4676" s="1">
        <v>0.9880000000000001</v>
      </c>
      <c r="F4676" s="39">
        <v>2720</v>
      </c>
      <c r="G4676" s="617">
        <v>42466</v>
      </c>
      <c r="H4676" s="3" t="s">
        <v>4561</v>
      </c>
      <c r="I4676" s="4"/>
    </row>
    <row r="4677" spans="1:9" ht="30">
      <c r="A4677" s="6">
        <v>4675</v>
      </c>
      <c r="B4677" s="127" t="s">
        <v>4582</v>
      </c>
      <c r="C4677" s="25" t="str">
        <f>IF(D4677=2,"NO","YES")</f>
        <v>YES</v>
      </c>
      <c r="D4677" s="96">
        <f t="shared" ref="D4677:D4740" si="85">F4677/6800</f>
        <v>0.45</v>
      </c>
      <c r="E4677" s="1">
        <v>1.1115000000000002</v>
      </c>
      <c r="F4677" s="39">
        <v>3060</v>
      </c>
      <c r="G4677" s="617">
        <v>42466</v>
      </c>
      <c r="H4677" s="3" t="s">
        <v>4561</v>
      </c>
      <c r="I4677" s="4"/>
    </row>
    <row r="4678" spans="1:9" ht="45">
      <c r="A4678" s="6">
        <v>4676</v>
      </c>
      <c r="B4678" s="127" t="s">
        <v>4583</v>
      </c>
      <c r="C4678" s="25" t="str">
        <f>IF(D4678=2,"NO","YES")</f>
        <v>YES</v>
      </c>
      <c r="D4678" s="96">
        <f t="shared" si="85"/>
        <v>0.83</v>
      </c>
      <c r="E4678" s="1">
        <v>2.0501</v>
      </c>
      <c r="F4678" s="39">
        <v>5644</v>
      </c>
      <c r="G4678" s="617">
        <v>42466</v>
      </c>
      <c r="H4678" s="3" t="s">
        <v>4561</v>
      </c>
      <c r="I4678" s="4"/>
    </row>
    <row r="4679" spans="1:9" ht="30">
      <c r="A4679" s="6">
        <v>4677</v>
      </c>
      <c r="B4679" s="127" t="s">
        <v>4584</v>
      </c>
      <c r="C4679" s="25" t="str">
        <f>IF(D4679=2,"NO","YES")</f>
        <v>YES</v>
      </c>
      <c r="D4679" s="96">
        <f t="shared" si="85"/>
        <v>0.85</v>
      </c>
      <c r="E4679" s="1">
        <v>2.0994999999999999</v>
      </c>
      <c r="F4679" s="39">
        <v>5780</v>
      </c>
      <c r="G4679" s="617">
        <v>42466</v>
      </c>
      <c r="H4679" s="3" t="s">
        <v>4561</v>
      </c>
      <c r="I4679" s="4"/>
    </row>
    <row r="4680" spans="1:9">
      <c r="A4680" s="6">
        <v>4678</v>
      </c>
      <c r="B4680" s="127" t="s">
        <v>4585</v>
      </c>
      <c r="C4680" s="25" t="str">
        <f>IF(D4680=2,"NO","YES")</f>
        <v>YES</v>
      </c>
      <c r="D4680" s="96">
        <f t="shared" si="85"/>
        <v>0.91</v>
      </c>
      <c r="E4680" s="1">
        <v>2.2477000000000005</v>
      </c>
      <c r="F4680" s="39">
        <v>6188</v>
      </c>
      <c r="G4680" s="617">
        <v>42466</v>
      </c>
      <c r="H4680" s="3" t="s">
        <v>4561</v>
      </c>
      <c r="I4680" s="4"/>
    </row>
    <row r="4681" spans="1:9" ht="30">
      <c r="A4681" s="6">
        <v>4679</v>
      </c>
      <c r="B4681" s="127" t="s">
        <v>4586</v>
      </c>
      <c r="C4681" s="25" t="str">
        <f>IF(D4681=2,"NO","YES")</f>
        <v>YES</v>
      </c>
      <c r="D4681" s="96">
        <f t="shared" si="85"/>
        <v>0.56999999999999995</v>
      </c>
      <c r="E4681" s="1">
        <v>1.4078999999999999</v>
      </c>
      <c r="F4681" s="39">
        <v>3876</v>
      </c>
      <c r="G4681" s="617">
        <v>42466</v>
      </c>
      <c r="H4681" s="3" t="s">
        <v>4561</v>
      </c>
      <c r="I4681" s="4"/>
    </row>
    <row r="4682" spans="1:9" ht="30">
      <c r="A4682" s="6">
        <v>4680</v>
      </c>
      <c r="B4682" s="127" t="s">
        <v>4587</v>
      </c>
      <c r="C4682" s="25" t="str">
        <f>IF(D4682=2,"NO","YES")</f>
        <v>YES</v>
      </c>
      <c r="D4682" s="96">
        <f t="shared" si="85"/>
        <v>0.5</v>
      </c>
      <c r="E4682" s="1">
        <v>1.2350000000000001</v>
      </c>
      <c r="F4682" s="39">
        <v>3400</v>
      </c>
      <c r="G4682" s="617">
        <v>42466</v>
      </c>
      <c r="H4682" s="3" t="s">
        <v>4561</v>
      </c>
      <c r="I4682" s="4"/>
    </row>
    <row r="4683" spans="1:9" ht="30">
      <c r="A4683" s="6">
        <v>4681</v>
      </c>
      <c r="B4683" s="127" t="s">
        <v>4588</v>
      </c>
      <c r="C4683" s="25" t="str">
        <f>IF(D4683=2,"NO","YES")</f>
        <v>YES</v>
      </c>
      <c r="D4683" s="96">
        <f t="shared" si="85"/>
        <v>1.01</v>
      </c>
      <c r="E4683" s="1">
        <v>2.4947000000000004</v>
      </c>
      <c r="F4683" s="39">
        <v>6868</v>
      </c>
      <c r="G4683" s="617">
        <v>42466</v>
      </c>
      <c r="H4683" s="3" t="s">
        <v>4561</v>
      </c>
      <c r="I4683" s="4"/>
    </row>
    <row r="4684" spans="1:9">
      <c r="A4684" s="6">
        <v>4682</v>
      </c>
      <c r="B4684" s="131" t="s">
        <v>4589</v>
      </c>
      <c r="C4684" s="25" t="str">
        <f>IF(D4684=2,"NO","YES")</f>
        <v>YES</v>
      </c>
      <c r="D4684" s="96">
        <f t="shared" si="85"/>
        <v>0.26</v>
      </c>
      <c r="E4684" s="1">
        <v>0.6422000000000001</v>
      </c>
      <c r="F4684" s="39">
        <v>1768</v>
      </c>
      <c r="G4684" s="617">
        <v>42466</v>
      </c>
      <c r="H4684" s="3" t="s">
        <v>4561</v>
      </c>
      <c r="I4684" s="4"/>
    </row>
    <row r="4685" spans="1:9">
      <c r="A4685" s="6">
        <v>4683</v>
      </c>
      <c r="B4685" s="118" t="s">
        <v>4590</v>
      </c>
      <c r="C4685" s="25" t="str">
        <f>IF(D4685=2,"NO","YES")</f>
        <v>YES</v>
      </c>
      <c r="D4685" s="96">
        <f t="shared" si="85"/>
        <v>1.19</v>
      </c>
      <c r="E4685" s="1">
        <v>2.9393000000000002</v>
      </c>
      <c r="F4685" s="39">
        <v>8092</v>
      </c>
      <c r="G4685" s="617">
        <v>42466</v>
      </c>
      <c r="H4685" s="3" t="s">
        <v>4561</v>
      </c>
      <c r="I4685" s="4"/>
    </row>
    <row r="4686" spans="1:9" ht="30">
      <c r="A4686" s="6">
        <v>4684</v>
      </c>
      <c r="B4686" s="127" t="s">
        <v>4591</v>
      </c>
      <c r="C4686" s="25" t="str">
        <f>IF(D4686=2,"NO","YES")</f>
        <v>YES</v>
      </c>
      <c r="D4686" s="96">
        <f t="shared" si="85"/>
        <v>0.49</v>
      </c>
      <c r="E4686" s="1">
        <v>1.2103000000000002</v>
      </c>
      <c r="F4686" s="39">
        <v>3332</v>
      </c>
      <c r="G4686" s="617">
        <v>42466</v>
      </c>
      <c r="H4686" s="3" t="s">
        <v>4592</v>
      </c>
      <c r="I4686" s="4"/>
    </row>
    <row r="4687" spans="1:9" ht="45">
      <c r="A4687" s="6">
        <v>4685</v>
      </c>
      <c r="B4687" s="127" t="s">
        <v>4593</v>
      </c>
      <c r="C4687" s="25" t="str">
        <f>IF(D4687=2,"NO","YES")</f>
        <v>YES</v>
      </c>
      <c r="D4687" s="96">
        <f t="shared" si="85"/>
        <v>1.85</v>
      </c>
      <c r="E4687" s="1">
        <v>4.5695000000000006</v>
      </c>
      <c r="F4687" s="39">
        <v>12580</v>
      </c>
      <c r="G4687" s="617">
        <v>42466</v>
      </c>
      <c r="H4687" s="3" t="s">
        <v>4592</v>
      </c>
      <c r="I4687" s="4"/>
    </row>
    <row r="4688" spans="1:9" ht="30">
      <c r="A4688" s="6">
        <v>4686</v>
      </c>
      <c r="B4688" s="127" t="s">
        <v>4594</v>
      </c>
      <c r="C4688" s="25" t="str">
        <f>IF(D4688=2,"NO","YES")</f>
        <v>YES</v>
      </c>
      <c r="D4688" s="96">
        <f t="shared" si="85"/>
        <v>0.64</v>
      </c>
      <c r="E4688" s="1">
        <v>1.5808000000000002</v>
      </c>
      <c r="F4688" s="39">
        <v>4352</v>
      </c>
      <c r="G4688" s="617">
        <v>42466</v>
      </c>
      <c r="H4688" s="3" t="s">
        <v>4592</v>
      </c>
      <c r="I4688" s="4"/>
    </row>
    <row r="4689" spans="1:9" ht="30">
      <c r="A4689" s="6">
        <v>4687</v>
      </c>
      <c r="B4689" s="127" t="s">
        <v>4595</v>
      </c>
      <c r="C4689" s="25" t="str">
        <f>IF(D4689=2,"NO","YES")</f>
        <v>YES</v>
      </c>
      <c r="D4689" s="96">
        <f t="shared" si="85"/>
        <v>1.85</v>
      </c>
      <c r="E4689" s="1">
        <v>4.5695000000000006</v>
      </c>
      <c r="F4689" s="39">
        <v>12580</v>
      </c>
      <c r="G4689" s="617">
        <v>42466</v>
      </c>
      <c r="H4689" s="3" t="s">
        <v>4592</v>
      </c>
      <c r="I4689" s="4"/>
    </row>
    <row r="4690" spans="1:9" ht="30">
      <c r="A4690" s="6">
        <v>4688</v>
      </c>
      <c r="B4690" s="127" t="s">
        <v>4565</v>
      </c>
      <c r="C4690" s="25" t="str">
        <f>IF(D4690=2,"NO","YES")</f>
        <v>YES</v>
      </c>
      <c r="D4690" s="96">
        <f t="shared" si="85"/>
        <v>0.49</v>
      </c>
      <c r="E4690" s="1">
        <v>1.2103000000000002</v>
      </c>
      <c r="F4690" s="39">
        <v>3332</v>
      </c>
      <c r="G4690" s="617">
        <v>42466</v>
      </c>
      <c r="H4690" s="3" t="s">
        <v>4592</v>
      </c>
      <c r="I4690" s="4"/>
    </row>
    <row r="4691" spans="1:9" ht="45">
      <c r="A4691" s="6">
        <v>4689</v>
      </c>
      <c r="B4691" s="127" t="s">
        <v>4596</v>
      </c>
      <c r="C4691" s="25" t="str">
        <f>IF(D4691=2,"NO","YES")</f>
        <v>YES</v>
      </c>
      <c r="D4691" s="96">
        <f t="shared" si="85"/>
        <v>1.34</v>
      </c>
      <c r="E4691" s="1">
        <v>3.3098000000000005</v>
      </c>
      <c r="F4691" s="39">
        <v>9112</v>
      </c>
      <c r="G4691" s="617">
        <v>42466</v>
      </c>
      <c r="H4691" s="3" t="s">
        <v>4592</v>
      </c>
      <c r="I4691" s="4"/>
    </row>
    <row r="4692" spans="1:9" ht="30">
      <c r="A4692" s="6">
        <v>4690</v>
      </c>
      <c r="B4692" s="127" t="s">
        <v>4597</v>
      </c>
      <c r="C4692" s="25" t="str">
        <f>IF(D4692=2,"NO","YES")</f>
        <v>YES</v>
      </c>
      <c r="D4692" s="96">
        <f t="shared" si="85"/>
        <v>0.18</v>
      </c>
      <c r="E4692" s="1">
        <v>0.4446</v>
      </c>
      <c r="F4692" s="39">
        <v>1224</v>
      </c>
      <c r="G4692" s="617">
        <v>42466</v>
      </c>
      <c r="H4692" s="3" t="s">
        <v>4592</v>
      </c>
      <c r="I4692" s="4"/>
    </row>
    <row r="4693" spans="1:9" ht="30">
      <c r="A4693" s="6">
        <v>4691</v>
      </c>
      <c r="B4693" s="127" t="s">
        <v>4598</v>
      </c>
      <c r="C4693" s="25" t="str">
        <f>IF(D4693=2,"NO","YES")</f>
        <v>YES</v>
      </c>
      <c r="D4693" s="96">
        <f t="shared" si="85"/>
        <v>0.19</v>
      </c>
      <c r="E4693" s="1">
        <v>0.46930000000000005</v>
      </c>
      <c r="F4693" s="39">
        <v>1292</v>
      </c>
      <c r="G4693" s="617">
        <v>42466</v>
      </c>
      <c r="H4693" s="3" t="s">
        <v>4592</v>
      </c>
      <c r="I4693" s="4"/>
    </row>
    <row r="4694" spans="1:9" ht="45">
      <c r="A4694" s="6">
        <v>4692</v>
      </c>
      <c r="B4694" s="127" t="s">
        <v>4599</v>
      </c>
      <c r="C4694" s="25" t="str">
        <f>IF(D4694=2,"NO","YES")</f>
        <v>YES</v>
      </c>
      <c r="D4694" s="96">
        <f t="shared" si="85"/>
        <v>0.4</v>
      </c>
      <c r="E4694" s="1">
        <v>0.9880000000000001</v>
      </c>
      <c r="F4694" s="39">
        <v>2720</v>
      </c>
      <c r="G4694" s="617">
        <v>42466</v>
      </c>
      <c r="H4694" s="3" t="s">
        <v>4592</v>
      </c>
      <c r="I4694" s="4"/>
    </row>
    <row r="4695" spans="1:9" ht="30">
      <c r="A4695" s="6">
        <v>4693</v>
      </c>
      <c r="B4695" s="127" t="s">
        <v>4600</v>
      </c>
      <c r="C4695" s="25" t="str">
        <f>IF(D4695=2,"NO","YES")</f>
        <v>YES</v>
      </c>
      <c r="D4695" s="96">
        <f t="shared" si="85"/>
        <v>0.36</v>
      </c>
      <c r="E4695" s="1">
        <v>0.88919999999999999</v>
      </c>
      <c r="F4695" s="39">
        <v>2448</v>
      </c>
      <c r="G4695" s="617">
        <v>42466</v>
      </c>
      <c r="H4695" s="3" t="s">
        <v>4592</v>
      </c>
      <c r="I4695" s="4"/>
    </row>
    <row r="4696" spans="1:9" ht="30">
      <c r="A4696" s="6">
        <v>4694</v>
      </c>
      <c r="B4696" s="127" t="s">
        <v>4601</v>
      </c>
      <c r="C4696" s="25" t="str">
        <f>IF(D4696=2,"NO","YES")</f>
        <v>YES</v>
      </c>
      <c r="D4696" s="96">
        <f t="shared" si="85"/>
        <v>0.68</v>
      </c>
      <c r="E4696" s="1">
        <v>1.6796000000000002</v>
      </c>
      <c r="F4696" s="39">
        <v>4624</v>
      </c>
      <c r="G4696" s="617">
        <v>42466</v>
      </c>
      <c r="H4696" s="3" t="s">
        <v>4592</v>
      </c>
      <c r="I4696" s="4"/>
    </row>
    <row r="4697" spans="1:9">
      <c r="A4697" s="6">
        <v>4695</v>
      </c>
      <c r="B4697" s="127" t="s">
        <v>4568</v>
      </c>
      <c r="C4697" s="25" t="str">
        <f>IF(D4697=2,"NO","YES")</f>
        <v>YES</v>
      </c>
      <c r="D4697" s="96">
        <f t="shared" si="85"/>
        <v>0.49</v>
      </c>
      <c r="E4697" s="1">
        <v>1.2103000000000002</v>
      </c>
      <c r="F4697" s="39">
        <v>3332</v>
      </c>
      <c r="G4697" s="617">
        <v>42466</v>
      </c>
      <c r="H4697" s="3" t="s">
        <v>4592</v>
      </c>
      <c r="I4697" s="4"/>
    </row>
    <row r="4698" spans="1:9" ht="30">
      <c r="A4698" s="6">
        <v>4696</v>
      </c>
      <c r="B4698" s="127" t="s">
        <v>4602</v>
      </c>
      <c r="C4698" s="25" t="str">
        <f>IF(D4698=2,"NO","YES")</f>
        <v>YES</v>
      </c>
      <c r="D4698" s="96">
        <f t="shared" si="85"/>
        <v>0.49</v>
      </c>
      <c r="E4698" s="1">
        <v>1.2103000000000002</v>
      </c>
      <c r="F4698" s="39">
        <v>3332</v>
      </c>
      <c r="G4698" s="617">
        <v>42466</v>
      </c>
      <c r="H4698" s="3" t="s">
        <v>4592</v>
      </c>
      <c r="I4698" s="4"/>
    </row>
    <row r="4699" spans="1:9" ht="30">
      <c r="A4699" s="6">
        <v>4697</v>
      </c>
      <c r="B4699" s="127" t="s">
        <v>4603</v>
      </c>
      <c r="C4699" s="25" t="str">
        <f>IF(D4699=2,"NO","YES")</f>
        <v>YES</v>
      </c>
      <c r="D4699" s="96">
        <f t="shared" si="85"/>
        <v>0.74</v>
      </c>
      <c r="E4699" s="1">
        <v>1.8278000000000001</v>
      </c>
      <c r="F4699" s="39">
        <v>5032</v>
      </c>
      <c r="G4699" s="617">
        <v>42466</v>
      </c>
      <c r="H4699" s="3" t="s">
        <v>4592</v>
      </c>
      <c r="I4699" s="4"/>
    </row>
    <row r="4700" spans="1:9" ht="30">
      <c r="A4700" s="6">
        <v>4698</v>
      </c>
      <c r="B4700" s="127" t="s">
        <v>4604</v>
      </c>
      <c r="C4700" s="25" t="str">
        <f>IF(D4700=2,"NO","YES")</f>
        <v>YES</v>
      </c>
      <c r="D4700" s="96">
        <f t="shared" si="85"/>
        <v>0.7</v>
      </c>
      <c r="E4700" s="1">
        <v>1.7290000000000001</v>
      </c>
      <c r="F4700" s="39">
        <v>4760</v>
      </c>
      <c r="G4700" s="617">
        <v>42466</v>
      </c>
      <c r="H4700" s="3" t="s">
        <v>4592</v>
      </c>
      <c r="I4700" s="4"/>
    </row>
    <row r="4701" spans="1:9" ht="30">
      <c r="A4701" s="6">
        <v>4699</v>
      </c>
      <c r="B4701" s="127" t="s">
        <v>4605</v>
      </c>
      <c r="C4701" s="25" t="str">
        <f>IF(D4701=2,"NO","YES")</f>
        <v>YES</v>
      </c>
      <c r="D4701" s="96">
        <f t="shared" si="85"/>
        <v>0.3</v>
      </c>
      <c r="E4701" s="1">
        <v>0.74099999999999999</v>
      </c>
      <c r="F4701" s="39">
        <v>2040</v>
      </c>
      <c r="G4701" s="617">
        <v>42466</v>
      </c>
      <c r="H4701" s="3" t="s">
        <v>4592</v>
      </c>
      <c r="I4701" s="4"/>
    </row>
    <row r="4702" spans="1:9" ht="30">
      <c r="A4702" s="6">
        <v>4700</v>
      </c>
      <c r="B4702" s="127" t="s">
        <v>4606</v>
      </c>
      <c r="C4702" s="25" t="str">
        <f>IF(D4702=2,"NO","YES")</f>
        <v>YES</v>
      </c>
      <c r="D4702" s="96">
        <f t="shared" si="85"/>
        <v>0.59</v>
      </c>
      <c r="E4702" s="1">
        <v>1.4573</v>
      </c>
      <c r="F4702" s="39">
        <v>4012</v>
      </c>
      <c r="G4702" s="617">
        <v>42466</v>
      </c>
      <c r="H4702" s="3" t="s">
        <v>4592</v>
      </c>
      <c r="I4702" s="4"/>
    </row>
    <row r="4703" spans="1:9" ht="45">
      <c r="A4703" s="6">
        <v>4701</v>
      </c>
      <c r="B4703" s="127" t="s">
        <v>4607</v>
      </c>
      <c r="C4703" s="25" t="str">
        <f>IF(D4703=2,"NO","YES")</f>
        <v>YES</v>
      </c>
      <c r="D4703" s="96">
        <f t="shared" si="85"/>
        <v>0.76</v>
      </c>
      <c r="E4703" s="1">
        <v>1.8772000000000002</v>
      </c>
      <c r="F4703" s="39">
        <v>5168</v>
      </c>
      <c r="G4703" s="617">
        <v>42466</v>
      </c>
      <c r="H4703" s="3" t="s">
        <v>4592</v>
      </c>
      <c r="I4703" s="4"/>
    </row>
    <row r="4704" spans="1:9" ht="45">
      <c r="A4704" s="6">
        <v>4702</v>
      </c>
      <c r="B4704" s="127" t="s">
        <v>4608</v>
      </c>
      <c r="C4704" s="25" t="str">
        <f>IF(D4704=2,"NO","YES")</f>
        <v>YES</v>
      </c>
      <c r="D4704" s="96">
        <f t="shared" si="85"/>
        <v>0.81</v>
      </c>
      <c r="E4704" s="1">
        <v>2.0007000000000001</v>
      </c>
      <c r="F4704" s="39">
        <v>5508</v>
      </c>
      <c r="G4704" s="617">
        <v>42466</v>
      </c>
      <c r="H4704" s="3" t="s">
        <v>4592</v>
      </c>
      <c r="I4704" s="4"/>
    </row>
    <row r="4705" spans="1:9" ht="30">
      <c r="A4705" s="6">
        <v>4703</v>
      </c>
      <c r="B4705" s="127" t="s">
        <v>4609</v>
      </c>
      <c r="C4705" s="25" t="str">
        <f>IF(D4705=2,"NO","YES")</f>
        <v>YES</v>
      </c>
      <c r="D4705" s="96">
        <f t="shared" si="85"/>
        <v>0.62</v>
      </c>
      <c r="E4705" s="1">
        <v>1.5314000000000001</v>
      </c>
      <c r="F4705" s="39">
        <v>4216</v>
      </c>
      <c r="G4705" s="617">
        <v>42466</v>
      </c>
      <c r="H4705" s="3" t="s">
        <v>4592</v>
      </c>
      <c r="I4705" s="4"/>
    </row>
    <row r="4706" spans="1:9" ht="30">
      <c r="A4706" s="6">
        <v>4704</v>
      </c>
      <c r="B4706" s="127" t="s">
        <v>4610</v>
      </c>
      <c r="C4706" s="25" t="str">
        <f>IF(D4706=2,"NO","YES")</f>
        <v>YES</v>
      </c>
      <c r="D4706" s="96">
        <f t="shared" si="85"/>
        <v>0.81</v>
      </c>
      <c r="E4706" s="1">
        <v>2.0007000000000001</v>
      </c>
      <c r="F4706" s="39">
        <v>5508</v>
      </c>
      <c r="G4706" s="617">
        <v>42466</v>
      </c>
      <c r="H4706" s="3" t="s">
        <v>4592</v>
      </c>
      <c r="I4706" s="4"/>
    </row>
    <row r="4707" spans="1:9">
      <c r="A4707" s="6">
        <v>4705</v>
      </c>
      <c r="B4707" s="127" t="s">
        <v>4574</v>
      </c>
      <c r="C4707" s="25" t="str">
        <f>IF(D4707=2,"NO","YES")</f>
        <v>YES</v>
      </c>
      <c r="D4707" s="96">
        <f t="shared" si="85"/>
        <v>0.49</v>
      </c>
      <c r="E4707" s="1">
        <v>1.2103000000000002</v>
      </c>
      <c r="F4707" s="39">
        <v>3332</v>
      </c>
      <c r="G4707" s="617">
        <v>42466</v>
      </c>
      <c r="H4707" s="3" t="s">
        <v>4592</v>
      </c>
      <c r="I4707" s="4"/>
    </row>
    <row r="4708" spans="1:9" ht="30">
      <c r="A4708" s="6">
        <v>4706</v>
      </c>
      <c r="B4708" s="127" t="s">
        <v>4611</v>
      </c>
      <c r="C4708" s="25" t="str">
        <f>IF(D4708=2,"NO","YES")</f>
        <v>YES</v>
      </c>
      <c r="D4708" s="96">
        <f t="shared" si="85"/>
        <v>0.49</v>
      </c>
      <c r="E4708" s="1">
        <v>1.2103000000000002</v>
      </c>
      <c r="F4708" s="39">
        <v>3332</v>
      </c>
      <c r="G4708" s="617">
        <v>42466</v>
      </c>
      <c r="H4708" s="3" t="s">
        <v>4592</v>
      </c>
      <c r="I4708" s="4"/>
    </row>
    <row r="4709" spans="1:9">
      <c r="A4709" s="6">
        <v>4707</v>
      </c>
      <c r="B4709" s="127" t="s">
        <v>4589</v>
      </c>
      <c r="C4709" s="25" t="str">
        <f>IF(D4709=2,"NO","YES")</f>
        <v>YES</v>
      </c>
      <c r="D4709" s="96">
        <f t="shared" si="85"/>
        <v>0.49</v>
      </c>
      <c r="E4709" s="1">
        <v>1.2103000000000002</v>
      </c>
      <c r="F4709" s="39">
        <v>3332</v>
      </c>
      <c r="G4709" s="617">
        <v>42466</v>
      </c>
      <c r="H4709" s="3" t="s">
        <v>4592</v>
      </c>
      <c r="I4709" s="4"/>
    </row>
    <row r="4710" spans="1:9">
      <c r="A4710" s="6">
        <v>4708</v>
      </c>
      <c r="B4710" s="127" t="s">
        <v>4612</v>
      </c>
      <c r="C4710" s="25" t="str">
        <f>IF(D4710=2,"NO","YES")</f>
        <v>YES</v>
      </c>
      <c r="D4710" s="96">
        <f t="shared" si="85"/>
        <v>0.49</v>
      </c>
      <c r="E4710" s="1">
        <v>1.2103000000000002</v>
      </c>
      <c r="F4710" s="39">
        <v>3332</v>
      </c>
      <c r="G4710" s="617">
        <v>42466</v>
      </c>
      <c r="H4710" s="3" t="s">
        <v>4592</v>
      </c>
      <c r="I4710" s="4"/>
    </row>
    <row r="4711" spans="1:9" ht="45">
      <c r="A4711" s="6">
        <v>4709</v>
      </c>
      <c r="B4711" s="127" t="s">
        <v>4613</v>
      </c>
      <c r="C4711" s="25" t="str">
        <f>IF(D4711=2,"NO","YES")</f>
        <v>YES</v>
      </c>
      <c r="D4711" s="96">
        <f t="shared" si="85"/>
        <v>0.61</v>
      </c>
      <c r="E4711" s="1">
        <v>1.5067000000000002</v>
      </c>
      <c r="F4711" s="96">
        <v>4148</v>
      </c>
      <c r="G4711" s="617">
        <v>42466</v>
      </c>
      <c r="H4711" s="3" t="s">
        <v>4614</v>
      </c>
      <c r="I4711" s="4"/>
    </row>
    <row r="4712" spans="1:9">
      <c r="A4712" s="6">
        <v>4710</v>
      </c>
      <c r="B4712" s="127" t="s">
        <v>4615</v>
      </c>
      <c r="C4712" s="25" t="str">
        <f>IF(D4712=2,"NO","YES")</f>
        <v>YES</v>
      </c>
      <c r="D4712" s="96">
        <f t="shared" si="85"/>
        <v>0.79</v>
      </c>
      <c r="E4712" s="1">
        <v>1.9513000000000003</v>
      </c>
      <c r="F4712" s="96">
        <v>5372</v>
      </c>
      <c r="G4712" s="617">
        <v>42466</v>
      </c>
      <c r="H4712" s="3" t="s">
        <v>4614</v>
      </c>
      <c r="I4712" s="4"/>
    </row>
    <row r="4713" spans="1:9">
      <c r="A4713" s="6">
        <v>4711</v>
      </c>
      <c r="B4713" s="127" t="s">
        <v>4616</v>
      </c>
      <c r="C4713" s="25" t="str">
        <f>IF(D4713=2,"NO","YES")</f>
        <v>YES</v>
      </c>
      <c r="D4713" s="96">
        <f t="shared" si="85"/>
        <v>0.79</v>
      </c>
      <c r="E4713" s="1">
        <v>1.9513000000000003</v>
      </c>
      <c r="F4713" s="96">
        <v>5372</v>
      </c>
      <c r="G4713" s="617">
        <v>42466</v>
      </c>
      <c r="H4713" s="3" t="s">
        <v>4614</v>
      </c>
      <c r="I4713" s="4"/>
    </row>
    <row r="4714" spans="1:9">
      <c r="A4714" s="6">
        <v>4712</v>
      </c>
      <c r="B4714" s="127" t="s">
        <v>4617</v>
      </c>
      <c r="C4714" s="25" t="str">
        <f>IF(D4714=2,"NO","YES")</f>
        <v>YES</v>
      </c>
      <c r="D4714" s="96">
        <f t="shared" si="85"/>
        <v>0.79</v>
      </c>
      <c r="E4714" s="1">
        <v>1.9513000000000003</v>
      </c>
      <c r="F4714" s="96">
        <v>5372</v>
      </c>
      <c r="G4714" s="617">
        <v>42466</v>
      </c>
      <c r="H4714" s="3" t="s">
        <v>4614</v>
      </c>
      <c r="I4714" s="4"/>
    </row>
    <row r="4715" spans="1:9">
      <c r="A4715" s="6">
        <v>4713</v>
      </c>
      <c r="B4715" s="127" t="s">
        <v>4618</v>
      </c>
      <c r="C4715" s="25" t="str">
        <f>IF(D4715=2,"NO","YES")</f>
        <v>YES</v>
      </c>
      <c r="D4715" s="96">
        <f t="shared" si="85"/>
        <v>0.79</v>
      </c>
      <c r="E4715" s="1">
        <v>1.9513000000000003</v>
      </c>
      <c r="F4715" s="96">
        <v>5372</v>
      </c>
      <c r="G4715" s="617">
        <v>42466</v>
      </c>
      <c r="H4715" s="3" t="s">
        <v>4614</v>
      </c>
      <c r="I4715" s="4"/>
    </row>
    <row r="4716" spans="1:9" ht="30">
      <c r="A4716" s="6">
        <v>4714</v>
      </c>
      <c r="B4716" s="127" t="s">
        <v>4619</v>
      </c>
      <c r="C4716" s="25" t="str">
        <f>IF(D4716=2,"NO","YES")</f>
        <v>YES</v>
      </c>
      <c r="D4716" s="96">
        <f t="shared" si="85"/>
        <v>1.33</v>
      </c>
      <c r="E4716" s="1">
        <v>3.2851000000000004</v>
      </c>
      <c r="F4716" s="96">
        <v>9044</v>
      </c>
      <c r="G4716" s="617">
        <v>42466</v>
      </c>
      <c r="H4716" s="3" t="s">
        <v>4614</v>
      </c>
      <c r="I4716" s="4"/>
    </row>
    <row r="4717" spans="1:9" ht="30">
      <c r="A4717" s="6">
        <v>4715</v>
      </c>
      <c r="B4717" s="127" t="s">
        <v>4619</v>
      </c>
      <c r="C4717" s="25" t="str">
        <f>IF(D4717=2,"NO","YES")</f>
        <v>YES</v>
      </c>
      <c r="D4717" s="96">
        <f t="shared" si="85"/>
        <v>0.55000000000000004</v>
      </c>
      <c r="E4717" s="1">
        <v>1.3585000000000003</v>
      </c>
      <c r="F4717" s="96">
        <v>3740</v>
      </c>
      <c r="G4717" s="617">
        <v>42466</v>
      </c>
      <c r="H4717" s="3" t="s">
        <v>4614</v>
      </c>
      <c r="I4717" s="4"/>
    </row>
    <row r="4718" spans="1:9">
      <c r="A4718" s="6">
        <v>4716</v>
      </c>
      <c r="B4718" s="127" t="s">
        <v>4620</v>
      </c>
      <c r="C4718" s="25" t="str">
        <f>IF(D4718=2,"NO","YES")</f>
        <v>YES</v>
      </c>
      <c r="D4718" s="96">
        <f t="shared" si="85"/>
        <v>0.76</v>
      </c>
      <c r="E4718" s="1">
        <v>1.8772000000000002</v>
      </c>
      <c r="F4718" s="96">
        <v>5168</v>
      </c>
      <c r="G4718" s="617">
        <v>42466</v>
      </c>
      <c r="H4718" s="3" t="s">
        <v>4614</v>
      </c>
      <c r="I4718" s="4"/>
    </row>
    <row r="4719" spans="1:9" ht="45">
      <c r="A4719" s="6">
        <v>4717</v>
      </c>
      <c r="B4719" s="127" t="s">
        <v>4621</v>
      </c>
      <c r="C4719" s="25" t="str">
        <f>IF(D4719=2,"NO","YES")</f>
        <v>YES</v>
      </c>
      <c r="D4719" s="96">
        <f t="shared" si="85"/>
        <v>0.66</v>
      </c>
      <c r="E4719" s="1">
        <v>1.6302000000000003</v>
      </c>
      <c r="F4719" s="96">
        <v>4488</v>
      </c>
      <c r="G4719" s="617">
        <v>42466</v>
      </c>
      <c r="H4719" s="3" t="s">
        <v>4614</v>
      </c>
      <c r="I4719" s="4"/>
    </row>
    <row r="4720" spans="1:9" ht="30">
      <c r="A4720" s="6">
        <v>4718</v>
      </c>
      <c r="B4720" s="127" t="s">
        <v>4622</v>
      </c>
      <c r="C4720" s="25" t="str">
        <f>IF(D4720=2,"NO","YES")</f>
        <v>YES</v>
      </c>
      <c r="D4720" s="96">
        <f t="shared" si="85"/>
        <v>0.86</v>
      </c>
      <c r="E4720" s="1">
        <v>2.1242000000000001</v>
      </c>
      <c r="F4720" s="96">
        <v>5848</v>
      </c>
      <c r="G4720" s="617">
        <v>42466</v>
      </c>
      <c r="H4720" s="3" t="s">
        <v>4614</v>
      </c>
      <c r="I4720" s="4"/>
    </row>
    <row r="4721" spans="1:9" ht="30">
      <c r="A4721" s="6">
        <v>4719</v>
      </c>
      <c r="B4721" s="127" t="s">
        <v>4623</v>
      </c>
      <c r="C4721" s="25" t="str">
        <f>IF(D4721=2,"NO","YES")</f>
        <v>YES</v>
      </c>
      <c r="D4721" s="96">
        <f t="shared" si="85"/>
        <v>0.91</v>
      </c>
      <c r="E4721" s="1">
        <v>2.2477000000000005</v>
      </c>
      <c r="F4721" s="96">
        <v>6188</v>
      </c>
      <c r="G4721" s="617">
        <v>42466</v>
      </c>
      <c r="H4721" s="3" t="s">
        <v>4614</v>
      </c>
      <c r="I4721" s="4"/>
    </row>
    <row r="4722" spans="1:9">
      <c r="A4722" s="6">
        <v>4720</v>
      </c>
      <c r="B4722" s="127" t="s">
        <v>4624</v>
      </c>
      <c r="C4722" s="25" t="str">
        <f>IF(D4722=2,"NO","YES")</f>
        <v>YES</v>
      </c>
      <c r="D4722" s="96">
        <f t="shared" si="85"/>
        <v>0.4</v>
      </c>
      <c r="E4722" s="1">
        <v>0.9880000000000001</v>
      </c>
      <c r="F4722" s="96">
        <v>2720</v>
      </c>
      <c r="G4722" s="617">
        <v>42466</v>
      </c>
      <c r="H4722" s="3" t="s">
        <v>4614</v>
      </c>
      <c r="I4722" s="4"/>
    </row>
    <row r="4723" spans="1:9" ht="30">
      <c r="A4723" s="6">
        <v>4721</v>
      </c>
      <c r="B4723" s="127" t="s">
        <v>4625</v>
      </c>
      <c r="C4723" s="25" t="str">
        <f>IF(D4723=2,"NO","YES")</f>
        <v>YES</v>
      </c>
      <c r="D4723" s="96">
        <f t="shared" si="85"/>
        <v>1.01</v>
      </c>
      <c r="E4723" s="1">
        <v>2.4947000000000004</v>
      </c>
      <c r="F4723" s="96">
        <v>6868</v>
      </c>
      <c r="G4723" s="617">
        <v>42466</v>
      </c>
      <c r="H4723" s="3" t="s">
        <v>4614</v>
      </c>
      <c r="I4723" s="4"/>
    </row>
    <row r="4724" spans="1:9" ht="45">
      <c r="A4724" s="6">
        <v>4722</v>
      </c>
      <c r="B4724" s="127" t="s">
        <v>4626</v>
      </c>
      <c r="C4724" s="25" t="str">
        <f>IF(D4724=2,"NO","YES")</f>
        <v>YES</v>
      </c>
      <c r="D4724" s="96">
        <f t="shared" si="85"/>
        <v>0.86</v>
      </c>
      <c r="E4724" s="1">
        <v>2.1242000000000001</v>
      </c>
      <c r="F4724" s="96">
        <v>5848</v>
      </c>
      <c r="G4724" s="617">
        <v>42466</v>
      </c>
      <c r="H4724" s="3" t="s">
        <v>4614</v>
      </c>
      <c r="I4724" s="4"/>
    </row>
    <row r="4725" spans="1:9" ht="30">
      <c r="A4725" s="6">
        <v>4723</v>
      </c>
      <c r="B4725" s="127" t="s">
        <v>4627</v>
      </c>
      <c r="C4725" s="25" t="str">
        <f>IF(D4725=2,"NO","YES")</f>
        <v>YES</v>
      </c>
      <c r="D4725" s="96">
        <f t="shared" si="85"/>
        <v>0.61</v>
      </c>
      <c r="E4725" s="1">
        <v>1.5067000000000002</v>
      </c>
      <c r="F4725" s="96">
        <v>4148</v>
      </c>
      <c r="G4725" s="617">
        <v>42466</v>
      </c>
      <c r="H4725" s="3" t="s">
        <v>4614</v>
      </c>
      <c r="I4725" s="4"/>
    </row>
    <row r="4726" spans="1:9" ht="30">
      <c r="A4726" s="6">
        <v>4724</v>
      </c>
      <c r="B4726" s="127" t="s">
        <v>4628</v>
      </c>
      <c r="C4726" s="25" t="str">
        <f>IF(D4726=2,"NO","YES")</f>
        <v>YES</v>
      </c>
      <c r="D4726" s="96">
        <f t="shared" si="85"/>
        <v>1.01</v>
      </c>
      <c r="E4726" s="1">
        <v>2.4947000000000004</v>
      </c>
      <c r="F4726" s="96">
        <v>6868</v>
      </c>
      <c r="G4726" s="617">
        <v>42466</v>
      </c>
      <c r="H4726" s="3" t="s">
        <v>4614</v>
      </c>
      <c r="I4726" s="4"/>
    </row>
    <row r="4727" spans="1:9" ht="30">
      <c r="A4727" s="6">
        <v>4725</v>
      </c>
      <c r="B4727" s="127" t="s">
        <v>4629</v>
      </c>
      <c r="C4727" s="25" t="str">
        <f>IF(D4727=2,"NO","YES")</f>
        <v>YES</v>
      </c>
      <c r="D4727" s="96">
        <f t="shared" si="85"/>
        <v>0.91</v>
      </c>
      <c r="E4727" s="1">
        <v>2.2477000000000005</v>
      </c>
      <c r="F4727" s="96">
        <v>6188</v>
      </c>
      <c r="G4727" s="617">
        <v>42466</v>
      </c>
      <c r="H4727" s="3" t="s">
        <v>4614</v>
      </c>
      <c r="I4727" s="4"/>
    </row>
    <row r="4728" spans="1:9" ht="30">
      <c r="A4728" s="6">
        <v>4726</v>
      </c>
      <c r="B4728" s="127" t="s">
        <v>4630</v>
      </c>
      <c r="C4728" s="25" t="str">
        <f>IF(D4728=2,"NO","YES")</f>
        <v>YES</v>
      </c>
      <c r="D4728" s="96">
        <f t="shared" si="85"/>
        <v>0.75</v>
      </c>
      <c r="E4728" s="1">
        <v>1.8525</v>
      </c>
      <c r="F4728" s="96">
        <v>5100</v>
      </c>
      <c r="G4728" s="617">
        <v>42466</v>
      </c>
      <c r="H4728" s="3" t="s">
        <v>4614</v>
      </c>
      <c r="I4728" s="4"/>
    </row>
    <row r="4729" spans="1:9" ht="30">
      <c r="A4729" s="6">
        <v>4727</v>
      </c>
      <c r="B4729" s="127" t="s">
        <v>4631</v>
      </c>
      <c r="C4729" s="25" t="str">
        <f>IF(D4729=2,"NO","YES")</f>
        <v>YES</v>
      </c>
      <c r="D4729" s="96">
        <f t="shared" si="85"/>
        <v>0.85</v>
      </c>
      <c r="E4729" s="1">
        <v>2.0994999999999999</v>
      </c>
      <c r="F4729" s="96">
        <v>5780</v>
      </c>
      <c r="G4729" s="617">
        <v>42466</v>
      </c>
      <c r="H4729" s="3" t="s">
        <v>4614</v>
      </c>
      <c r="I4729" s="4"/>
    </row>
    <row r="4730" spans="1:9" ht="30">
      <c r="A4730" s="6">
        <v>4728</v>
      </c>
      <c r="B4730" s="127" t="s">
        <v>4632</v>
      </c>
      <c r="C4730" s="25" t="str">
        <f>IF(D4730=2,"NO","YES")</f>
        <v>YES</v>
      </c>
      <c r="D4730" s="96">
        <f t="shared" si="85"/>
        <v>0.86</v>
      </c>
      <c r="E4730" s="1">
        <v>2.1242000000000001</v>
      </c>
      <c r="F4730" s="96">
        <v>5848</v>
      </c>
      <c r="G4730" s="617">
        <v>42466</v>
      </c>
      <c r="H4730" s="3" t="s">
        <v>4614</v>
      </c>
      <c r="I4730" s="4"/>
    </row>
    <row r="4731" spans="1:9">
      <c r="A4731" s="6">
        <v>4729</v>
      </c>
      <c r="B4731" s="127" t="s">
        <v>4633</v>
      </c>
      <c r="C4731" s="25" t="str">
        <f>IF(D4731=2,"NO","YES")</f>
        <v>YES</v>
      </c>
      <c r="D4731" s="96">
        <f t="shared" si="85"/>
        <v>0.83</v>
      </c>
      <c r="E4731" s="1">
        <v>2.0501</v>
      </c>
      <c r="F4731" s="96">
        <v>5644</v>
      </c>
      <c r="G4731" s="617">
        <v>42466</v>
      </c>
      <c r="H4731" s="3" t="s">
        <v>4614</v>
      </c>
      <c r="I4731" s="4"/>
    </row>
    <row r="4732" spans="1:9">
      <c r="A4732" s="6">
        <v>4730</v>
      </c>
      <c r="B4732" s="38" t="s">
        <v>4634</v>
      </c>
      <c r="C4732" s="25" t="str">
        <f>IF(D4732=2,"NO","YES")</f>
        <v>YES</v>
      </c>
      <c r="D4732" s="39">
        <f t="shared" si="85"/>
        <v>1.3</v>
      </c>
      <c r="E4732" s="1">
        <v>3.2110000000000003</v>
      </c>
      <c r="F4732" s="132">
        <v>8840</v>
      </c>
      <c r="G4732" s="99">
        <v>42612</v>
      </c>
      <c r="H4732" s="3" t="s">
        <v>4614</v>
      </c>
      <c r="I4732" s="4"/>
    </row>
    <row r="4733" spans="1:9" ht="45">
      <c r="A4733" s="6">
        <v>4731</v>
      </c>
      <c r="B4733" s="127" t="s">
        <v>4635</v>
      </c>
      <c r="C4733" s="25" t="str">
        <f>IF(D4733=2,"NO","YES")</f>
        <v>YES</v>
      </c>
      <c r="D4733" s="96">
        <f t="shared" si="85"/>
        <v>1.04</v>
      </c>
      <c r="E4733" s="1">
        <v>2.5688000000000004</v>
      </c>
      <c r="F4733" s="96">
        <v>7072</v>
      </c>
      <c r="G4733" s="617">
        <v>42466</v>
      </c>
      <c r="H4733" s="3" t="s">
        <v>4636</v>
      </c>
      <c r="I4733" s="4"/>
    </row>
    <row r="4734" spans="1:9" ht="30">
      <c r="A4734" s="6">
        <v>4732</v>
      </c>
      <c r="B4734" s="127" t="s">
        <v>4637</v>
      </c>
      <c r="C4734" s="25" t="str">
        <f>IF(D4734=2,"NO","YES")</f>
        <v>YES</v>
      </c>
      <c r="D4734" s="96">
        <f t="shared" si="85"/>
        <v>0.38</v>
      </c>
      <c r="E4734" s="1">
        <v>0.9386000000000001</v>
      </c>
      <c r="F4734" s="96">
        <v>2584</v>
      </c>
      <c r="G4734" s="617">
        <v>42466</v>
      </c>
      <c r="H4734" s="3" t="s">
        <v>4636</v>
      </c>
      <c r="I4734" s="4"/>
    </row>
    <row r="4735" spans="1:9" ht="30">
      <c r="A4735" s="6">
        <v>4733</v>
      </c>
      <c r="B4735" s="127" t="s">
        <v>4638</v>
      </c>
      <c r="C4735" s="25" t="str">
        <f>IF(D4735=2,"NO","YES")</f>
        <v>YES</v>
      </c>
      <c r="D4735" s="96">
        <f t="shared" si="85"/>
        <v>1.04</v>
      </c>
      <c r="E4735" s="1">
        <v>2.5688000000000004</v>
      </c>
      <c r="F4735" s="96">
        <v>7072</v>
      </c>
      <c r="G4735" s="617">
        <v>42466</v>
      </c>
      <c r="H4735" s="3" t="s">
        <v>4636</v>
      </c>
      <c r="I4735" s="4"/>
    </row>
    <row r="4736" spans="1:9" ht="30">
      <c r="A4736" s="6">
        <v>4734</v>
      </c>
      <c r="B4736" s="127" t="s">
        <v>4639</v>
      </c>
      <c r="C4736" s="25" t="str">
        <f>IF(D4736=2,"NO","YES")</f>
        <v>YES</v>
      </c>
      <c r="D4736" s="96">
        <f t="shared" si="85"/>
        <v>1.53</v>
      </c>
      <c r="E4736" s="1">
        <v>3.7791000000000006</v>
      </c>
      <c r="F4736" s="96">
        <v>10404</v>
      </c>
      <c r="G4736" s="617">
        <v>42466</v>
      </c>
      <c r="H4736" s="3" t="s">
        <v>4636</v>
      </c>
      <c r="I4736" s="4"/>
    </row>
    <row r="4737" spans="1:9" ht="30">
      <c r="A4737" s="6">
        <v>4735</v>
      </c>
      <c r="B4737" s="127" t="s">
        <v>4640</v>
      </c>
      <c r="C4737" s="25" t="str">
        <f>IF(D4737=2,"NO","YES")</f>
        <v>YES</v>
      </c>
      <c r="D4737" s="96">
        <f t="shared" si="85"/>
        <v>0.63</v>
      </c>
      <c r="E4737" s="1">
        <v>1.5561</v>
      </c>
      <c r="F4737" s="96">
        <v>4284</v>
      </c>
      <c r="G4737" s="617">
        <v>42466</v>
      </c>
      <c r="H4737" s="3" t="s">
        <v>4636</v>
      </c>
      <c r="I4737" s="4"/>
    </row>
    <row r="4738" spans="1:9" ht="30">
      <c r="A4738" s="6">
        <v>4736</v>
      </c>
      <c r="B4738" s="127" t="s">
        <v>4641</v>
      </c>
      <c r="C4738" s="25" t="str">
        <f>IF(D4738=2,"NO","YES")</f>
        <v>YES</v>
      </c>
      <c r="D4738" s="96">
        <f t="shared" si="85"/>
        <v>0.51</v>
      </c>
      <c r="E4738" s="1">
        <v>1.2597</v>
      </c>
      <c r="F4738" s="96">
        <v>3468</v>
      </c>
      <c r="G4738" s="617">
        <v>42466</v>
      </c>
      <c r="H4738" s="3" t="s">
        <v>4636</v>
      </c>
      <c r="I4738" s="4"/>
    </row>
    <row r="4739" spans="1:9" ht="30">
      <c r="A4739" s="6">
        <v>4737</v>
      </c>
      <c r="B4739" s="127" t="s">
        <v>4642</v>
      </c>
      <c r="C4739" s="25" t="str">
        <f>IF(D4739=2,"NO","YES")</f>
        <v>YES</v>
      </c>
      <c r="D4739" s="96">
        <f t="shared" si="85"/>
        <v>0.76</v>
      </c>
      <c r="E4739" s="1">
        <v>1.8772000000000002</v>
      </c>
      <c r="F4739" s="96">
        <v>5168</v>
      </c>
      <c r="G4739" s="617">
        <v>42466</v>
      </c>
      <c r="H4739" s="3" t="s">
        <v>4636</v>
      </c>
      <c r="I4739" s="4"/>
    </row>
    <row r="4740" spans="1:9" ht="45">
      <c r="A4740" s="6">
        <v>4738</v>
      </c>
      <c r="B4740" s="127" t="s">
        <v>4643</v>
      </c>
      <c r="C4740" s="25" t="str">
        <f>IF(D4740=2,"NO","YES")</f>
        <v>YES</v>
      </c>
      <c r="D4740" s="96">
        <f t="shared" si="85"/>
        <v>1.46</v>
      </c>
      <c r="E4740" s="1">
        <v>3.6062000000000003</v>
      </c>
      <c r="F4740" s="96">
        <v>9928</v>
      </c>
      <c r="G4740" s="617">
        <v>42466</v>
      </c>
      <c r="H4740" s="3" t="s">
        <v>4636</v>
      </c>
      <c r="I4740" s="4"/>
    </row>
    <row r="4741" spans="1:9" ht="30">
      <c r="A4741" s="6">
        <v>4739</v>
      </c>
      <c r="B4741" s="127" t="s">
        <v>4644</v>
      </c>
      <c r="C4741" s="25" t="str">
        <f>IF(D4741=2,"NO","YES")</f>
        <v>YES</v>
      </c>
      <c r="D4741" s="96">
        <f t="shared" ref="D4741:D4804" si="86">F4741/6800</f>
        <v>0.4</v>
      </c>
      <c r="E4741" s="1">
        <v>0.9880000000000001</v>
      </c>
      <c r="F4741" s="96">
        <v>2720</v>
      </c>
      <c r="G4741" s="617">
        <v>42466</v>
      </c>
      <c r="H4741" s="3" t="s">
        <v>4636</v>
      </c>
      <c r="I4741" s="4"/>
    </row>
    <row r="4742" spans="1:9" ht="30">
      <c r="A4742" s="6">
        <v>4740</v>
      </c>
      <c r="B4742" s="127" t="s">
        <v>4645</v>
      </c>
      <c r="C4742" s="25" t="str">
        <f>IF(D4742=2,"NO","YES")</f>
        <v>YES</v>
      </c>
      <c r="D4742" s="96">
        <f t="shared" si="86"/>
        <v>1.41</v>
      </c>
      <c r="E4742" s="1">
        <v>3.4826999999999999</v>
      </c>
      <c r="F4742" s="96">
        <v>9588</v>
      </c>
      <c r="G4742" s="617">
        <v>42466</v>
      </c>
      <c r="H4742" s="3" t="s">
        <v>4636</v>
      </c>
      <c r="I4742" s="4"/>
    </row>
    <row r="4743" spans="1:9" ht="30">
      <c r="A4743" s="6">
        <v>4741</v>
      </c>
      <c r="B4743" s="127" t="s">
        <v>4646</v>
      </c>
      <c r="C4743" s="25" t="str">
        <f>IF(D4743=2,"NO","YES")</f>
        <v>YES</v>
      </c>
      <c r="D4743" s="96">
        <f t="shared" si="86"/>
        <v>1.06</v>
      </c>
      <c r="E4743" s="1">
        <v>2.6182000000000003</v>
      </c>
      <c r="F4743" s="96">
        <v>7208</v>
      </c>
      <c r="G4743" s="617">
        <v>42466</v>
      </c>
      <c r="H4743" s="3" t="s">
        <v>4636</v>
      </c>
      <c r="I4743" s="4"/>
    </row>
    <row r="4744" spans="1:9" ht="30">
      <c r="A4744" s="6">
        <v>4742</v>
      </c>
      <c r="B4744" s="127" t="s">
        <v>4647</v>
      </c>
      <c r="C4744" s="25" t="str">
        <f>IF(D4744=2,"NO","YES")</f>
        <v>YES</v>
      </c>
      <c r="D4744" s="96">
        <f t="shared" si="86"/>
        <v>1.52</v>
      </c>
      <c r="E4744" s="1">
        <v>3.7544000000000004</v>
      </c>
      <c r="F4744" s="96">
        <v>10336</v>
      </c>
      <c r="G4744" s="617">
        <v>42466</v>
      </c>
      <c r="H4744" s="3" t="s">
        <v>4636</v>
      </c>
      <c r="I4744" s="4"/>
    </row>
    <row r="4745" spans="1:9" ht="30">
      <c r="A4745" s="6">
        <v>4743</v>
      </c>
      <c r="B4745" s="127" t="s">
        <v>4648</v>
      </c>
      <c r="C4745" s="25" t="str">
        <f>IF(D4745=2,"NO","YES")</f>
        <v>YES</v>
      </c>
      <c r="D4745" s="96">
        <f t="shared" si="86"/>
        <v>0.4</v>
      </c>
      <c r="E4745" s="1">
        <v>0.9880000000000001</v>
      </c>
      <c r="F4745" s="96">
        <v>2720</v>
      </c>
      <c r="G4745" s="617">
        <v>42466</v>
      </c>
      <c r="H4745" s="3" t="s">
        <v>4636</v>
      </c>
      <c r="I4745" s="4"/>
    </row>
    <row r="4746" spans="1:9" ht="45">
      <c r="A4746" s="6">
        <v>4744</v>
      </c>
      <c r="B4746" s="127" t="s">
        <v>4649</v>
      </c>
      <c r="C4746" s="25" t="str">
        <f>IF(D4746=2,"NO","YES")</f>
        <v>YES</v>
      </c>
      <c r="D4746" s="96">
        <f t="shared" si="86"/>
        <v>0.9</v>
      </c>
      <c r="E4746" s="1">
        <v>2.2230000000000003</v>
      </c>
      <c r="F4746" s="96">
        <v>6120</v>
      </c>
      <c r="G4746" s="617">
        <v>42466</v>
      </c>
      <c r="H4746" s="3" t="s">
        <v>4636</v>
      </c>
      <c r="I4746" s="4"/>
    </row>
    <row r="4747" spans="1:9" ht="45">
      <c r="A4747" s="6">
        <v>4745</v>
      </c>
      <c r="B4747" s="127" t="s">
        <v>4650</v>
      </c>
      <c r="C4747" s="25" t="str">
        <f>IF(D4747=2,"NO","YES")</f>
        <v>YES</v>
      </c>
      <c r="D4747" s="96">
        <f t="shared" si="86"/>
        <v>0.81</v>
      </c>
      <c r="E4747" s="1">
        <v>2.0007000000000001</v>
      </c>
      <c r="F4747" s="96">
        <v>5508</v>
      </c>
      <c r="G4747" s="617">
        <v>42466</v>
      </c>
      <c r="H4747" s="3" t="s">
        <v>4636</v>
      </c>
      <c r="I4747" s="4"/>
    </row>
    <row r="4748" spans="1:9" ht="30">
      <c r="A4748" s="6">
        <v>4746</v>
      </c>
      <c r="B4748" s="127" t="s">
        <v>4651</v>
      </c>
      <c r="C4748" s="25" t="str">
        <f>IF(D4748=2,"NO","YES")</f>
        <v>YES</v>
      </c>
      <c r="D4748" s="96">
        <f t="shared" si="86"/>
        <v>1.4</v>
      </c>
      <c r="E4748" s="1">
        <v>3.4580000000000002</v>
      </c>
      <c r="F4748" s="96">
        <v>9520</v>
      </c>
      <c r="G4748" s="617">
        <v>42466</v>
      </c>
      <c r="H4748" s="3" t="s">
        <v>4636</v>
      </c>
      <c r="I4748" s="4"/>
    </row>
    <row r="4749" spans="1:9" ht="30">
      <c r="A4749" s="6">
        <v>4747</v>
      </c>
      <c r="B4749" s="127" t="s">
        <v>4652</v>
      </c>
      <c r="C4749" s="25" t="str">
        <f>IF(D4749=2,"NO","YES")</f>
        <v>YES</v>
      </c>
      <c r="D4749" s="96">
        <f t="shared" si="86"/>
        <v>0.41</v>
      </c>
      <c r="E4749" s="1">
        <v>1.0126999999999999</v>
      </c>
      <c r="F4749" s="96">
        <v>2788</v>
      </c>
      <c r="G4749" s="617">
        <v>42466</v>
      </c>
      <c r="H4749" s="3" t="s">
        <v>4636</v>
      </c>
      <c r="I4749" s="4"/>
    </row>
    <row r="4750" spans="1:9" ht="45">
      <c r="A4750" s="6">
        <v>4748</v>
      </c>
      <c r="B4750" s="127" t="s">
        <v>4653</v>
      </c>
      <c r="C4750" s="25" t="str">
        <f>IF(D4750=2,"NO","YES")</f>
        <v>YES</v>
      </c>
      <c r="D4750" s="96">
        <f t="shared" si="86"/>
        <v>0.76</v>
      </c>
      <c r="E4750" s="1">
        <v>1.8772000000000002</v>
      </c>
      <c r="F4750" s="96">
        <v>5168</v>
      </c>
      <c r="G4750" s="617">
        <v>42466</v>
      </c>
      <c r="H4750" s="3" t="s">
        <v>4636</v>
      </c>
      <c r="I4750" s="4"/>
    </row>
    <row r="4751" spans="1:9" ht="30">
      <c r="A4751" s="6">
        <v>4749</v>
      </c>
      <c r="B4751" s="127" t="s">
        <v>4654</v>
      </c>
      <c r="C4751" s="25" t="str">
        <f>IF(D4751=2,"NO","YES")</f>
        <v>YES</v>
      </c>
      <c r="D4751" s="96">
        <f t="shared" si="86"/>
        <v>0.75</v>
      </c>
      <c r="E4751" s="1">
        <v>1.8525</v>
      </c>
      <c r="F4751" s="96">
        <v>5100</v>
      </c>
      <c r="G4751" s="617">
        <v>42466</v>
      </c>
      <c r="H4751" s="3" t="s">
        <v>4636</v>
      </c>
      <c r="I4751" s="4"/>
    </row>
    <row r="4752" spans="1:9" ht="45">
      <c r="A4752" s="6">
        <v>4750</v>
      </c>
      <c r="B4752" s="127" t="s">
        <v>4655</v>
      </c>
      <c r="C4752" s="25" t="str">
        <f>IF(D4752=2,"NO","YES")</f>
        <v>YES</v>
      </c>
      <c r="D4752" s="96">
        <f t="shared" si="86"/>
        <v>0.67</v>
      </c>
      <c r="E4752" s="1">
        <v>1.6549000000000003</v>
      </c>
      <c r="F4752" s="96">
        <v>4556</v>
      </c>
      <c r="G4752" s="617">
        <v>42466</v>
      </c>
      <c r="H4752" s="3" t="s">
        <v>4636</v>
      </c>
      <c r="I4752" s="4"/>
    </row>
    <row r="4753" spans="1:9" ht="30">
      <c r="A4753" s="6">
        <v>4751</v>
      </c>
      <c r="B4753" s="127" t="s">
        <v>4656</v>
      </c>
      <c r="C4753" s="25" t="str">
        <f>IF(D4753=2,"NO","YES")</f>
        <v>YES</v>
      </c>
      <c r="D4753" s="96">
        <f t="shared" si="86"/>
        <v>1.04</v>
      </c>
      <c r="E4753" s="1">
        <v>2.5688000000000004</v>
      </c>
      <c r="F4753" s="96">
        <v>7072</v>
      </c>
      <c r="G4753" s="617">
        <v>42466</v>
      </c>
      <c r="H4753" s="3" t="s">
        <v>4636</v>
      </c>
      <c r="I4753" s="4"/>
    </row>
    <row r="4754" spans="1:9" ht="45">
      <c r="A4754" s="6">
        <v>4752</v>
      </c>
      <c r="B4754" s="127" t="s">
        <v>4657</v>
      </c>
      <c r="C4754" s="25" t="str">
        <f>IF(D4754=2,"NO","YES")</f>
        <v>YES</v>
      </c>
      <c r="D4754" s="96">
        <f t="shared" si="86"/>
        <v>1.4</v>
      </c>
      <c r="E4754" s="1">
        <v>3.4580000000000002</v>
      </c>
      <c r="F4754" s="96">
        <v>9520</v>
      </c>
      <c r="G4754" s="617">
        <v>42466</v>
      </c>
      <c r="H4754" s="3" t="s">
        <v>4636</v>
      </c>
      <c r="I4754" s="4"/>
    </row>
    <row r="4755" spans="1:9" ht="30">
      <c r="A4755" s="6">
        <v>4753</v>
      </c>
      <c r="B4755" s="127" t="s">
        <v>4658</v>
      </c>
      <c r="C4755" s="25" t="str">
        <f>IF(D4755=2,"NO","YES")</f>
        <v>YES</v>
      </c>
      <c r="D4755" s="96">
        <f t="shared" si="86"/>
        <v>0.28000000000000003</v>
      </c>
      <c r="E4755" s="1">
        <v>0.6916000000000001</v>
      </c>
      <c r="F4755" s="96">
        <v>1904</v>
      </c>
      <c r="G4755" s="617">
        <v>42466</v>
      </c>
      <c r="H4755" s="3" t="s">
        <v>4636</v>
      </c>
      <c r="I4755" s="4"/>
    </row>
    <row r="4756" spans="1:9" ht="30">
      <c r="A4756" s="6">
        <v>4754</v>
      </c>
      <c r="B4756" s="127" t="s">
        <v>4659</v>
      </c>
      <c r="C4756" s="25" t="str">
        <f>IF(D4756=2,"NO","YES")</f>
        <v>YES</v>
      </c>
      <c r="D4756" s="96">
        <f t="shared" si="86"/>
        <v>0.53</v>
      </c>
      <c r="E4756" s="1">
        <v>1.3091000000000002</v>
      </c>
      <c r="F4756" s="96">
        <v>3604</v>
      </c>
      <c r="G4756" s="617">
        <v>42466</v>
      </c>
      <c r="H4756" s="3" t="s">
        <v>4636</v>
      </c>
      <c r="I4756" s="4"/>
    </row>
    <row r="4757" spans="1:9" ht="30">
      <c r="A4757" s="6">
        <v>4755</v>
      </c>
      <c r="B4757" s="127" t="s">
        <v>4660</v>
      </c>
      <c r="C4757" s="25" t="str">
        <f>IF(D4757=2,"NO","YES")</f>
        <v>YES</v>
      </c>
      <c r="D4757" s="96">
        <f t="shared" si="86"/>
        <v>0.68</v>
      </c>
      <c r="E4757" s="1">
        <v>1.6796000000000002</v>
      </c>
      <c r="F4757" s="96">
        <v>4624</v>
      </c>
      <c r="G4757" s="617">
        <v>42466</v>
      </c>
      <c r="H4757" s="3" t="s">
        <v>4636</v>
      </c>
      <c r="I4757" s="4"/>
    </row>
    <row r="4758" spans="1:9" ht="30">
      <c r="A4758" s="6">
        <v>4756</v>
      </c>
      <c r="B4758" s="127" t="s">
        <v>4661</v>
      </c>
      <c r="C4758" s="25" t="str">
        <f>IF(D4758=2,"NO","YES")</f>
        <v>YES</v>
      </c>
      <c r="D4758" s="96">
        <f t="shared" si="86"/>
        <v>0.24</v>
      </c>
      <c r="E4758" s="1">
        <v>0.59279999999999999</v>
      </c>
      <c r="F4758" s="96">
        <v>1632</v>
      </c>
      <c r="G4758" s="617">
        <v>42466</v>
      </c>
      <c r="H4758" s="3" t="s">
        <v>4636</v>
      </c>
      <c r="I4758" s="4"/>
    </row>
    <row r="4759" spans="1:9" ht="30">
      <c r="A4759" s="6">
        <v>4757</v>
      </c>
      <c r="B4759" s="127" t="s">
        <v>4662</v>
      </c>
      <c r="C4759" s="25" t="str">
        <f>IF(D4759=2,"NO","YES")</f>
        <v>YES</v>
      </c>
      <c r="D4759" s="96">
        <f t="shared" si="86"/>
        <v>1.17</v>
      </c>
      <c r="E4759" s="1">
        <v>2.8898999999999999</v>
      </c>
      <c r="F4759" s="96">
        <v>7956</v>
      </c>
      <c r="G4759" s="617">
        <v>42466</v>
      </c>
      <c r="H4759" s="3" t="s">
        <v>4636</v>
      </c>
      <c r="I4759" s="4"/>
    </row>
    <row r="4760" spans="1:9" ht="30">
      <c r="A4760" s="6">
        <v>4758</v>
      </c>
      <c r="B4760" s="127" t="s">
        <v>4663</v>
      </c>
      <c r="C4760" s="25" t="str">
        <f>IF(D4760=2,"NO","YES")</f>
        <v>YES</v>
      </c>
      <c r="D4760" s="96">
        <f t="shared" si="86"/>
        <v>0.56000000000000005</v>
      </c>
      <c r="E4760" s="1">
        <v>1.3832000000000002</v>
      </c>
      <c r="F4760" s="96">
        <v>3808</v>
      </c>
      <c r="G4760" s="617">
        <v>42466</v>
      </c>
      <c r="H4760" s="3" t="s">
        <v>4636</v>
      </c>
      <c r="I4760" s="4"/>
    </row>
    <row r="4761" spans="1:9" ht="30">
      <c r="A4761" s="6">
        <v>4759</v>
      </c>
      <c r="B4761" s="127" t="s">
        <v>4664</v>
      </c>
      <c r="C4761" s="25" t="str">
        <f>IF(D4761=2,"NO","YES")</f>
        <v>YES</v>
      </c>
      <c r="D4761" s="96">
        <f t="shared" si="86"/>
        <v>0.56999999999999995</v>
      </c>
      <c r="E4761" s="1">
        <v>1.4078999999999999</v>
      </c>
      <c r="F4761" s="96">
        <v>3876</v>
      </c>
      <c r="G4761" s="617">
        <v>42466</v>
      </c>
      <c r="H4761" s="3" t="s">
        <v>4636</v>
      </c>
      <c r="I4761" s="4"/>
    </row>
    <row r="4762" spans="1:9" ht="30">
      <c r="A4762" s="6">
        <v>4760</v>
      </c>
      <c r="B4762" s="127" t="s">
        <v>4665</v>
      </c>
      <c r="C4762" s="25" t="str">
        <f>IF(D4762=2,"NO","YES")</f>
        <v>YES</v>
      </c>
      <c r="D4762" s="96">
        <f t="shared" si="86"/>
        <v>0.36</v>
      </c>
      <c r="E4762" s="1">
        <v>0.88919999999999999</v>
      </c>
      <c r="F4762" s="96">
        <v>2448</v>
      </c>
      <c r="G4762" s="617">
        <v>42466</v>
      </c>
      <c r="H4762" s="3" t="s">
        <v>4636</v>
      </c>
      <c r="I4762" s="4"/>
    </row>
    <row r="4763" spans="1:9" ht="30">
      <c r="A4763" s="6">
        <v>4761</v>
      </c>
      <c r="B4763" s="127" t="s">
        <v>4666</v>
      </c>
      <c r="C4763" s="25" t="str">
        <f>IF(D4763=2,"NO","YES")</f>
        <v>YES</v>
      </c>
      <c r="D4763" s="96">
        <f t="shared" si="86"/>
        <v>0.26</v>
      </c>
      <c r="E4763" s="1">
        <v>0.6422000000000001</v>
      </c>
      <c r="F4763" s="96">
        <v>1768</v>
      </c>
      <c r="G4763" s="617">
        <v>42466</v>
      </c>
      <c r="H4763" s="3" t="s">
        <v>4636</v>
      </c>
      <c r="I4763" s="4"/>
    </row>
    <row r="4764" spans="1:9" ht="30">
      <c r="A4764" s="6">
        <v>4762</v>
      </c>
      <c r="B4764" s="127" t="s">
        <v>4667</v>
      </c>
      <c r="C4764" s="25" t="str">
        <f>IF(D4764=2,"NO","YES")</f>
        <v>YES</v>
      </c>
      <c r="D4764" s="96">
        <f t="shared" si="86"/>
        <v>0.42</v>
      </c>
      <c r="E4764" s="1">
        <v>1.0374000000000001</v>
      </c>
      <c r="F4764" s="96">
        <v>2856</v>
      </c>
      <c r="G4764" s="617">
        <v>42466</v>
      </c>
      <c r="H4764" s="3" t="s">
        <v>4636</v>
      </c>
      <c r="I4764" s="4"/>
    </row>
    <row r="4765" spans="1:9" ht="30">
      <c r="A4765" s="6">
        <v>4763</v>
      </c>
      <c r="B4765" s="127" t="s">
        <v>4668</v>
      </c>
      <c r="C4765" s="25" t="str">
        <f>IF(D4765=2,"NO","YES")</f>
        <v>YES</v>
      </c>
      <c r="D4765" s="96">
        <f t="shared" si="86"/>
        <v>0.62</v>
      </c>
      <c r="E4765" s="1">
        <v>1.5314000000000001</v>
      </c>
      <c r="F4765" s="96">
        <v>4216</v>
      </c>
      <c r="G4765" s="617">
        <v>42466</v>
      </c>
      <c r="H4765" s="3" t="s">
        <v>4636</v>
      </c>
      <c r="I4765" s="4"/>
    </row>
    <row r="4766" spans="1:9" ht="45">
      <c r="A4766" s="6">
        <v>4764</v>
      </c>
      <c r="B4766" s="127" t="s">
        <v>4669</v>
      </c>
      <c r="C4766" s="25" t="str">
        <f>IF(D4766=2,"NO","YES")</f>
        <v>YES</v>
      </c>
      <c r="D4766" s="96">
        <f t="shared" si="86"/>
        <v>0.44</v>
      </c>
      <c r="E4766" s="1">
        <v>1.0868</v>
      </c>
      <c r="F4766" s="96">
        <v>2992</v>
      </c>
      <c r="G4766" s="617">
        <v>42466</v>
      </c>
      <c r="H4766" s="3" t="s">
        <v>4636</v>
      </c>
      <c r="I4766" s="4"/>
    </row>
    <row r="4767" spans="1:9" ht="30">
      <c r="A4767" s="6">
        <v>4765</v>
      </c>
      <c r="B4767" s="127" t="s">
        <v>4670</v>
      </c>
      <c r="C4767" s="25" t="str">
        <f>IF(D4767=2,"NO","YES")</f>
        <v>YES</v>
      </c>
      <c r="D4767" s="96">
        <f t="shared" si="86"/>
        <v>0.59</v>
      </c>
      <c r="E4767" s="1">
        <v>1.4573</v>
      </c>
      <c r="F4767" s="96">
        <v>4012</v>
      </c>
      <c r="G4767" s="617">
        <v>42466</v>
      </c>
      <c r="H4767" s="3" t="s">
        <v>4636</v>
      </c>
      <c r="I4767" s="4"/>
    </row>
    <row r="4768" spans="1:9" ht="30">
      <c r="A4768" s="6">
        <v>4766</v>
      </c>
      <c r="B4768" s="127" t="s">
        <v>4671</v>
      </c>
      <c r="C4768" s="25" t="str">
        <f>IF(D4768=2,"NO","YES")</f>
        <v>YES</v>
      </c>
      <c r="D4768" s="96">
        <f t="shared" si="86"/>
        <v>0.56999999999999995</v>
      </c>
      <c r="E4768" s="1">
        <v>1.4078999999999999</v>
      </c>
      <c r="F4768" s="96">
        <v>3876</v>
      </c>
      <c r="G4768" s="617">
        <v>42466</v>
      </c>
      <c r="H4768" s="3" t="s">
        <v>4636</v>
      </c>
      <c r="I4768" s="4"/>
    </row>
    <row r="4769" spans="1:9" ht="30">
      <c r="A4769" s="6">
        <v>4767</v>
      </c>
      <c r="B4769" s="127" t="s">
        <v>4672</v>
      </c>
      <c r="C4769" s="25" t="str">
        <f>IF(D4769=2,"NO","YES")</f>
        <v>YES</v>
      </c>
      <c r="D4769" s="96">
        <f t="shared" si="86"/>
        <v>1.17</v>
      </c>
      <c r="E4769" s="1">
        <v>2.8898999999999999</v>
      </c>
      <c r="F4769" s="96">
        <v>7956</v>
      </c>
      <c r="G4769" s="617">
        <v>42466</v>
      </c>
      <c r="H4769" s="3" t="s">
        <v>4636</v>
      </c>
      <c r="I4769" s="4"/>
    </row>
    <row r="4770" spans="1:9" ht="45">
      <c r="A4770" s="6">
        <v>4768</v>
      </c>
      <c r="B4770" s="127" t="s">
        <v>4673</v>
      </c>
      <c r="C4770" s="25" t="str">
        <f>IF(D4770=2,"NO","YES")</f>
        <v>YES</v>
      </c>
      <c r="D4770" s="96">
        <f t="shared" si="86"/>
        <v>0.85</v>
      </c>
      <c r="E4770" s="1">
        <v>2.0994999999999999</v>
      </c>
      <c r="F4770" s="96">
        <v>5780</v>
      </c>
      <c r="G4770" s="617">
        <v>42466</v>
      </c>
      <c r="H4770" s="3" t="s">
        <v>4636</v>
      </c>
      <c r="I4770" s="4"/>
    </row>
    <row r="4771" spans="1:9" ht="45">
      <c r="A4771" s="6">
        <v>4769</v>
      </c>
      <c r="B4771" s="127" t="s">
        <v>4674</v>
      </c>
      <c r="C4771" s="25" t="str">
        <f>IF(D4771=2,"NO","YES")</f>
        <v>YES</v>
      </c>
      <c r="D4771" s="96">
        <f t="shared" si="86"/>
        <v>0.95</v>
      </c>
      <c r="E4771" s="1">
        <v>2.3465000000000003</v>
      </c>
      <c r="F4771" s="96">
        <v>6460</v>
      </c>
      <c r="G4771" s="617">
        <v>42466</v>
      </c>
      <c r="H4771" s="3" t="s">
        <v>4636</v>
      </c>
      <c r="I4771" s="4"/>
    </row>
    <row r="4772" spans="1:9" ht="45">
      <c r="A4772" s="6">
        <v>4770</v>
      </c>
      <c r="B4772" s="127" t="s">
        <v>4675</v>
      </c>
      <c r="C4772" s="25" t="str">
        <f>IF(D4772=2,"NO","YES")</f>
        <v>YES</v>
      </c>
      <c r="D4772" s="96">
        <f t="shared" si="86"/>
        <v>0.56999999999999995</v>
      </c>
      <c r="E4772" s="1">
        <v>1.4078999999999999</v>
      </c>
      <c r="F4772" s="96">
        <v>3876</v>
      </c>
      <c r="G4772" s="617">
        <v>42466</v>
      </c>
      <c r="H4772" s="3" t="s">
        <v>4636</v>
      </c>
      <c r="I4772" s="4"/>
    </row>
    <row r="4773" spans="1:9" ht="30">
      <c r="A4773" s="6">
        <v>4771</v>
      </c>
      <c r="B4773" s="127" t="s">
        <v>4676</v>
      </c>
      <c r="C4773" s="25" t="str">
        <f>IF(D4773=2,"NO","YES")</f>
        <v>YES</v>
      </c>
      <c r="D4773" s="96">
        <f t="shared" si="86"/>
        <v>1.17</v>
      </c>
      <c r="E4773" s="1">
        <v>2.8898999999999999</v>
      </c>
      <c r="F4773" s="96">
        <v>7956</v>
      </c>
      <c r="G4773" s="617">
        <v>42466</v>
      </c>
      <c r="H4773" s="3" t="s">
        <v>4636</v>
      </c>
      <c r="I4773" s="4"/>
    </row>
    <row r="4774" spans="1:9" ht="45">
      <c r="A4774" s="6">
        <v>4772</v>
      </c>
      <c r="B4774" s="127" t="s">
        <v>4677</v>
      </c>
      <c r="C4774" s="25" t="str">
        <f>IF(D4774=2,"NO","YES")</f>
        <v>YES</v>
      </c>
      <c r="D4774" s="96">
        <f t="shared" si="86"/>
        <v>1.42</v>
      </c>
      <c r="E4774" s="1">
        <v>3.5074000000000001</v>
      </c>
      <c r="F4774" s="96">
        <v>9656</v>
      </c>
      <c r="G4774" s="617">
        <v>42466</v>
      </c>
      <c r="H4774" s="3" t="s">
        <v>4636</v>
      </c>
      <c r="I4774" s="4"/>
    </row>
    <row r="4775" spans="1:9">
      <c r="A4775" s="6">
        <v>4773</v>
      </c>
      <c r="B4775" s="127" t="s">
        <v>4678</v>
      </c>
      <c r="C4775" s="25" t="str">
        <f>IF(D4775=2,"NO","YES")</f>
        <v>YES</v>
      </c>
      <c r="D4775" s="96">
        <f t="shared" si="86"/>
        <v>0.54</v>
      </c>
      <c r="E4775" s="1">
        <v>1.3338000000000001</v>
      </c>
      <c r="F4775" s="96">
        <v>3672</v>
      </c>
      <c r="G4775" s="617">
        <v>42466</v>
      </c>
      <c r="H4775" s="3" t="s">
        <v>4636</v>
      </c>
      <c r="I4775" s="4"/>
    </row>
    <row r="4776" spans="1:9" ht="45">
      <c r="A4776" s="6">
        <v>4774</v>
      </c>
      <c r="B4776" s="127" t="s">
        <v>4679</v>
      </c>
      <c r="C4776" s="25" t="str">
        <f>IF(D4776=2,"NO","YES")</f>
        <v>YES</v>
      </c>
      <c r="D4776" s="96">
        <f t="shared" si="86"/>
        <v>0.86</v>
      </c>
      <c r="E4776" s="1">
        <v>2.1242000000000001</v>
      </c>
      <c r="F4776" s="96">
        <v>5848</v>
      </c>
      <c r="G4776" s="617">
        <v>42466</v>
      </c>
      <c r="H4776" s="3" t="s">
        <v>4636</v>
      </c>
      <c r="I4776" s="4"/>
    </row>
    <row r="4777" spans="1:9" ht="30">
      <c r="A4777" s="6">
        <v>4775</v>
      </c>
      <c r="B4777" s="127" t="s">
        <v>4680</v>
      </c>
      <c r="C4777" s="25" t="str">
        <f>IF(D4777=2,"NO","YES")</f>
        <v>YES</v>
      </c>
      <c r="D4777" s="96">
        <f t="shared" si="86"/>
        <v>0.56999999999999995</v>
      </c>
      <c r="E4777" s="1">
        <v>1.4078999999999999</v>
      </c>
      <c r="F4777" s="96">
        <v>3876</v>
      </c>
      <c r="G4777" s="617">
        <v>42466</v>
      </c>
      <c r="H4777" s="3" t="s">
        <v>4636</v>
      </c>
      <c r="I4777" s="4"/>
    </row>
    <row r="4778" spans="1:9">
      <c r="A4778" s="6">
        <v>4776</v>
      </c>
      <c r="B4778" s="38" t="s">
        <v>4681</v>
      </c>
      <c r="C4778" s="25" t="str">
        <f>IF(D4778=2,"NO","YES")</f>
        <v>YES</v>
      </c>
      <c r="D4778" s="39">
        <f t="shared" si="86"/>
        <v>1.67</v>
      </c>
      <c r="E4778" s="1">
        <v>4.1249000000000002</v>
      </c>
      <c r="F4778" s="39">
        <v>11356</v>
      </c>
      <c r="G4778" s="99">
        <v>42612</v>
      </c>
      <c r="H4778" s="3" t="s">
        <v>4636</v>
      </c>
      <c r="I4778" s="4"/>
    </row>
    <row r="4779" spans="1:9" ht="30">
      <c r="A4779" s="6">
        <v>4777</v>
      </c>
      <c r="B4779" s="127" t="s">
        <v>4682</v>
      </c>
      <c r="C4779" s="25" t="str">
        <f>IF(D4779=2,"NO","YES")</f>
        <v>YES</v>
      </c>
      <c r="D4779" s="96">
        <f t="shared" si="86"/>
        <v>0.76</v>
      </c>
      <c r="E4779" s="1">
        <v>1.8772000000000002</v>
      </c>
      <c r="F4779" s="96">
        <v>5168</v>
      </c>
      <c r="G4779" s="617">
        <v>42466</v>
      </c>
      <c r="H4779" s="3" t="s">
        <v>4683</v>
      </c>
      <c r="I4779" s="4"/>
    </row>
    <row r="4780" spans="1:9" ht="30">
      <c r="A4780" s="6">
        <v>4778</v>
      </c>
      <c r="B4780" s="127" t="s">
        <v>4684</v>
      </c>
      <c r="C4780" s="25" t="str">
        <f>IF(D4780=2,"NO","YES")</f>
        <v>YES</v>
      </c>
      <c r="D4780" s="96">
        <f t="shared" si="86"/>
        <v>1.04</v>
      </c>
      <c r="E4780" s="1">
        <v>2.5688000000000004</v>
      </c>
      <c r="F4780" s="96">
        <v>7072</v>
      </c>
      <c r="G4780" s="617">
        <v>42466</v>
      </c>
      <c r="H4780" s="3" t="s">
        <v>4683</v>
      </c>
      <c r="I4780" s="4"/>
    </row>
    <row r="4781" spans="1:9" ht="30">
      <c r="A4781" s="6">
        <v>4779</v>
      </c>
      <c r="B4781" s="127" t="s">
        <v>4685</v>
      </c>
      <c r="C4781" s="25" t="str">
        <f>IF(D4781=2,"NO","YES")</f>
        <v>YES</v>
      </c>
      <c r="D4781" s="96">
        <f t="shared" si="86"/>
        <v>1.04</v>
      </c>
      <c r="E4781" s="1">
        <v>2.5688000000000004</v>
      </c>
      <c r="F4781" s="96">
        <v>7072</v>
      </c>
      <c r="G4781" s="617">
        <v>42466</v>
      </c>
      <c r="H4781" s="3" t="s">
        <v>4683</v>
      </c>
      <c r="I4781" s="4"/>
    </row>
    <row r="4782" spans="1:9" ht="30">
      <c r="A4782" s="6">
        <v>4780</v>
      </c>
      <c r="B4782" s="127" t="s">
        <v>4686</v>
      </c>
      <c r="C4782" s="25" t="str">
        <f>IF(D4782=2,"NO","YES")</f>
        <v>YES</v>
      </c>
      <c r="D4782" s="96">
        <f t="shared" si="86"/>
        <v>1.26</v>
      </c>
      <c r="E4782" s="1">
        <v>3.1122000000000001</v>
      </c>
      <c r="F4782" s="96">
        <v>8568</v>
      </c>
      <c r="G4782" s="617">
        <v>42466</v>
      </c>
      <c r="H4782" s="3" t="s">
        <v>4683</v>
      </c>
      <c r="I4782" s="4"/>
    </row>
    <row r="4783" spans="1:9" ht="30">
      <c r="A4783" s="6">
        <v>4781</v>
      </c>
      <c r="B4783" s="127" t="s">
        <v>4687</v>
      </c>
      <c r="C4783" s="25" t="str">
        <f>IF(D4783=2,"NO","YES")</f>
        <v>YES</v>
      </c>
      <c r="D4783" s="96">
        <f t="shared" si="86"/>
        <v>0.61</v>
      </c>
      <c r="E4783" s="1">
        <v>1.5067000000000002</v>
      </c>
      <c r="F4783" s="96">
        <v>4148</v>
      </c>
      <c r="G4783" s="617">
        <v>42466</v>
      </c>
      <c r="H4783" s="3" t="s">
        <v>4683</v>
      </c>
      <c r="I4783" s="4"/>
    </row>
    <row r="4784" spans="1:9" ht="30">
      <c r="A4784" s="6">
        <v>4782</v>
      </c>
      <c r="B4784" s="127" t="s">
        <v>4688</v>
      </c>
      <c r="C4784" s="25" t="str">
        <f>IF(D4784=2,"NO","YES")</f>
        <v>YES</v>
      </c>
      <c r="D4784" s="96">
        <f t="shared" si="86"/>
        <v>1.01</v>
      </c>
      <c r="E4784" s="1">
        <v>2.4947000000000004</v>
      </c>
      <c r="F4784" s="96">
        <v>6868</v>
      </c>
      <c r="G4784" s="617">
        <v>42466</v>
      </c>
      <c r="H4784" s="3" t="s">
        <v>4683</v>
      </c>
      <c r="I4784" s="4"/>
    </row>
    <row r="4785" spans="1:9" ht="45">
      <c r="A4785" s="6">
        <v>4783</v>
      </c>
      <c r="B4785" s="127" t="s">
        <v>4689</v>
      </c>
      <c r="C4785" s="25" t="str">
        <f>IF(D4785=2,"NO","YES")</f>
        <v>YES</v>
      </c>
      <c r="D4785" s="96">
        <f t="shared" si="86"/>
        <v>1.5</v>
      </c>
      <c r="E4785" s="1">
        <v>3.7050000000000001</v>
      </c>
      <c r="F4785" s="96">
        <v>10200</v>
      </c>
      <c r="G4785" s="617">
        <v>42466</v>
      </c>
      <c r="H4785" s="3" t="s">
        <v>4683</v>
      </c>
      <c r="I4785" s="4"/>
    </row>
    <row r="4786" spans="1:9" ht="45">
      <c r="A4786" s="6">
        <v>4784</v>
      </c>
      <c r="B4786" s="127" t="s">
        <v>4690</v>
      </c>
      <c r="C4786" s="25" t="str">
        <f>IF(D4786=2,"NO","YES")</f>
        <v>YES</v>
      </c>
      <c r="D4786" s="96">
        <f t="shared" si="86"/>
        <v>0.9</v>
      </c>
      <c r="E4786" s="1">
        <v>2.2230000000000003</v>
      </c>
      <c r="F4786" s="96">
        <v>6120</v>
      </c>
      <c r="G4786" s="617">
        <v>42466</v>
      </c>
      <c r="H4786" s="3" t="s">
        <v>4683</v>
      </c>
      <c r="I4786" s="4"/>
    </row>
    <row r="4787" spans="1:9" ht="30">
      <c r="A4787" s="6">
        <v>4785</v>
      </c>
      <c r="B4787" s="127" t="s">
        <v>4691</v>
      </c>
      <c r="C4787" s="25" t="str">
        <f>IF(D4787=2,"NO","YES")</f>
        <v>YES</v>
      </c>
      <c r="D4787" s="96">
        <f t="shared" si="86"/>
        <v>1.02</v>
      </c>
      <c r="E4787" s="1">
        <v>2.5194000000000001</v>
      </c>
      <c r="F4787" s="96">
        <v>6936</v>
      </c>
      <c r="G4787" s="617">
        <v>42466</v>
      </c>
      <c r="H4787" s="3" t="s">
        <v>4683</v>
      </c>
      <c r="I4787" s="4"/>
    </row>
    <row r="4788" spans="1:9" ht="30">
      <c r="A4788" s="6">
        <v>4786</v>
      </c>
      <c r="B4788" s="127" t="s">
        <v>4692</v>
      </c>
      <c r="C4788" s="25" t="str">
        <f>IF(D4788=2,"NO","YES")</f>
        <v>YES</v>
      </c>
      <c r="D4788" s="96">
        <f t="shared" si="86"/>
        <v>0.69</v>
      </c>
      <c r="E4788" s="1">
        <v>1.7042999999999999</v>
      </c>
      <c r="F4788" s="96">
        <v>4692</v>
      </c>
      <c r="G4788" s="617">
        <v>42466</v>
      </c>
      <c r="H4788" s="3" t="s">
        <v>4683</v>
      </c>
      <c r="I4788" s="4"/>
    </row>
    <row r="4789" spans="1:9" ht="30">
      <c r="A4789" s="6">
        <v>4787</v>
      </c>
      <c r="B4789" s="127" t="s">
        <v>4693</v>
      </c>
      <c r="C4789" s="25" t="str">
        <f>IF(D4789=2,"NO","YES")</f>
        <v>YES</v>
      </c>
      <c r="D4789" s="96">
        <f t="shared" si="86"/>
        <v>0.91</v>
      </c>
      <c r="E4789" s="1">
        <v>2.2477000000000005</v>
      </c>
      <c r="F4789" s="96">
        <v>6188</v>
      </c>
      <c r="G4789" s="617">
        <v>42466</v>
      </c>
      <c r="H4789" s="3" t="s">
        <v>4683</v>
      </c>
      <c r="I4789" s="4"/>
    </row>
    <row r="4790" spans="1:9" ht="45">
      <c r="A4790" s="6">
        <v>4788</v>
      </c>
      <c r="B4790" s="127" t="s">
        <v>4694</v>
      </c>
      <c r="C4790" s="25" t="str">
        <f>IF(D4790=2,"NO","YES")</f>
        <v>YES</v>
      </c>
      <c r="D4790" s="96">
        <f t="shared" si="86"/>
        <v>0.53</v>
      </c>
      <c r="E4790" s="1">
        <v>1.3091000000000002</v>
      </c>
      <c r="F4790" s="96">
        <v>3604</v>
      </c>
      <c r="G4790" s="617">
        <v>42466</v>
      </c>
      <c r="H4790" s="3" t="s">
        <v>4683</v>
      </c>
      <c r="I4790" s="4"/>
    </row>
    <row r="4791" spans="1:9" ht="30">
      <c r="A4791" s="6">
        <v>4789</v>
      </c>
      <c r="B4791" s="127" t="s">
        <v>4695</v>
      </c>
      <c r="C4791" s="25" t="str">
        <f>IF(D4791=2,"NO","YES")</f>
        <v>YES</v>
      </c>
      <c r="D4791" s="96">
        <f t="shared" si="86"/>
        <v>0.81</v>
      </c>
      <c r="E4791" s="1">
        <v>2.0007000000000001</v>
      </c>
      <c r="F4791" s="96">
        <v>5508</v>
      </c>
      <c r="G4791" s="617">
        <v>42466</v>
      </c>
      <c r="H4791" s="3" t="s">
        <v>4683</v>
      </c>
      <c r="I4791" s="4"/>
    </row>
    <row r="4792" spans="1:9" ht="30">
      <c r="A4792" s="6">
        <v>4790</v>
      </c>
      <c r="B4792" s="127" t="s">
        <v>4696</v>
      </c>
      <c r="C4792" s="25" t="str">
        <f>IF(D4792=2,"NO","YES")</f>
        <v>YES</v>
      </c>
      <c r="D4792" s="96">
        <f t="shared" si="86"/>
        <v>0.23</v>
      </c>
      <c r="E4792" s="1">
        <v>0.56810000000000005</v>
      </c>
      <c r="F4792" s="96">
        <v>1564</v>
      </c>
      <c r="G4792" s="617">
        <v>42466</v>
      </c>
      <c r="H4792" s="3" t="s">
        <v>4683</v>
      </c>
      <c r="I4792" s="4"/>
    </row>
    <row r="4793" spans="1:9" ht="30">
      <c r="A4793" s="6">
        <v>4791</v>
      </c>
      <c r="B4793" s="127" t="s">
        <v>4697</v>
      </c>
      <c r="C4793" s="25" t="str">
        <f>IF(D4793=2,"NO","YES")</f>
        <v>YES</v>
      </c>
      <c r="D4793" s="96">
        <f t="shared" si="86"/>
        <v>0.42</v>
      </c>
      <c r="E4793" s="1">
        <v>1.0374000000000001</v>
      </c>
      <c r="F4793" s="96">
        <v>2856</v>
      </c>
      <c r="G4793" s="617">
        <v>42466</v>
      </c>
      <c r="H4793" s="3" t="s">
        <v>4683</v>
      </c>
      <c r="I4793" s="4"/>
    </row>
    <row r="4794" spans="1:9" ht="30">
      <c r="A4794" s="6">
        <v>4792</v>
      </c>
      <c r="B4794" s="127" t="s">
        <v>4698</v>
      </c>
      <c r="C4794" s="25" t="str">
        <f>IF(D4794=2,"NO","YES")</f>
        <v>YES</v>
      </c>
      <c r="D4794" s="96">
        <f t="shared" si="86"/>
        <v>1.4</v>
      </c>
      <c r="E4794" s="1">
        <v>3.4580000000000002</v>
      </c>
      <c r="F4794" s="96">
        <v>9520</v>
      </c>
      <c r="G4794" s="617">
        <v>42466</v>
      </c>
      <c r="H4794" s="3" t="s">
        <v>4683</v>
      </c>
      <c r="I4794" s="4"/>
    </row>
    <row r="4795" spans="1:9" ht="30">
      <c r="A4795" s="6">
        <v>4793</v>
      </c>
      <c r="B4795" s="127" t="s">
        <v>4699</v>
      </c>
      <c r="C4795" s="25" t="str">
        <f>IF(D4795=2,"NO","YES")</f>
        <v>YES</v>
      </c>
      <c r="D4795" s="96">
        <f t="shared" si="86"/>
        <v>1.04</v>
      </c>
      <c r="E4795" s="1">
        <v>2.5688000000000004</v>
      </c>
      <c r="F4795" s="96">
        <v>7072</v>
      </c>
      <c r="G4795" s="617">
        <v>42466</v>
      </c>
      <c r="H4795" s="3" t="s">
        <v>4683</v>
      </c>
      <c r="I4795" s="4"/>
    </row>
    <row r="4796" spans="1:9">
      <c r="A4796" s="6">
        <v>4794</v>
      </c>
      <c r="B4796" s="127" t="s">
        <v>4700</v>
      </c>
      <c r="C4796" s="25" t="str">
        <f>IF(D4796=2,"NO","YES")</f>
        <v>YES</v>
      </c>
      <c r="D4796" s="96">
        <f t="shared" si="86"/>
        <v>0.76</v>
      </c>
      <c r="E4796" s="1">
        <v>1.8772000000000002</v>
      </c>
      <c r="F4796" s="96">
        <v>5168</v>
      </c>
      <c r="G4796" s="617">
        <v>42466</v>
      </c>
      <c r="H4796" s="3" t="s">
        <v>4683</v>
      </c>
      <c r="I4796" s="4"/>
    </row>
    <row r="4797" spans="1:9" ht="45">
      <c r="A4797" s="6">
        <v>4795</v>
      </c>
      <c r="B4797" s="127" t="s">
        <v>4701</v>
      </c>
      <c r="C4797" s="25" t="str">
        <f>IF(D4797=2,"NO","YES")</f>
        <v>YES</v>
      </c>
      <c r="D4797" s="96">
        <f t="shared" si="86"/>
        <v>1.31</v>
      </c>
      <c r="E4797" s="1">
        <v>3.2357000000000005</v>
      </c>
      <c r="F4797" s="96">
        <v>8908</v>
      </c>
      <c r="G4797" s="617">
        <v>42466</v>
      </c>
      <c r="H4797" s="3" t="s">
        <v>4683</v>
      </c>
      <c r="I4797" s="4"/>
    </row>
    <row r="4798" spans="1:9" ht="45">
      <c r="A4798" s="6">
        <v>4796</v>
      </c>
      <c r="B4798" s="127" t="s">
        <v>4702</v>
      </c>
      <c r="C4798" s="25" t="str">
        <f>IF(D4798=2,"NO","YES")</f>
        <v>YES</v>
      </c>
      <c r="D4798" s="96">
        <f t="shared" si="86"/>
        <v>1.47</v>
      </c>
      <c r="E4798" s="1">
        <v>3.6309</v>
      </c>
      <c r="F4798" s="96">
        <v>9996</v>
      </c>
      <c r="G4798" s="617">
        <v>42466</v>
      </c>
      <c r="H4798" s="3" t="s">
        <v>4683</v>
      </c>
      <c r="I4798" s="4"/>
    </row>
    <row r="4799" spans="1:9" ht="30">
      <c r="A4799" s="6">
        <v>4797</v>
      </c>
      <c r="B4799" s="127" t="s">
        <v>4703</v>
      </c>
      <c r="C4799" s="25" t="str">
        <f>IF(D4799=2,"NO","YES")</f>
        <v>YES</v>
      </c>
      <c r="D4799" s="96">
        <f t="shared" si="86"/>
        <v>0.4</v>
      </c>
      <c r="E4799" s="1">
        <v>0.9880000000000001</v>
      </c>
      <c r="F4799" s="96">
        <v>2720</v>
      </c>
      <c r="G4799" s="617">
        <v>42466</v>
      </c>
      <c r="H4799" s="3" t="s">
        <v>4683</v>
      </c>
      <c r="I4799" s="4"/>
    </row>
    <row r="4800" spans="1:9" ht="45">
      <c r="A4800" s="6">
        <v>4798</v>
      </c>
      <c r="B4800" s="127" t="s">
        <v>4704</v>
      </c>
      <c r="C4800" s="25" t="str">
        <f>IF(D4800=2,"NO","YES")</f>
        <v>YES</v>
      </c>
      <c r="D4800" s="96">
        <f t="shared" si="86"/>
        <v>0.66</v>
      </c>
      <c r="E4800" s="1">
        <v>1.6302000000000003</v>
      </c>
      <c r="F4800" s="96">
        <v>4488</v>
      </c>
      <c r="G4800" s="617">
        <v>42466</v>
      </c>
      <c r="H4800" s="3" t="s">
        <v>4683</v>
      </c>
      <c r="I4800" s="4"/>
    </row>
    <row r="4801" spans="1:9" ht="30">
      <c r="A4801" s="6">
        <v>4799</v>
      </c>
      <c r="B4801" s="127" t="s">
        <v>4705</v>
      </c>
      <c r="C4801" s="25" t="str">
        <f>IF(D4801=2,"NO","YES")</f>
        <v>YES</v>
      </c>
      <c r="D4801" s="96">
        <f t="shared" si="86"/>
        <v>0.87</v>
      </c>
      <c r="E4801" s="1">
        <v>2.1489000000000003</v>
      </c>
      <c r="F4801" s="96">
        <v>5916</v>
      </c>
      <c r="G4801" s="617">
        <v>42466</v>
      </c>
      <c r="H4801" s="3" t="s">
        <v>4683</v>
      </c>
      <c r="I4801" s="4"/>
    </row>
    <row r="4802" spans="1:9" ht="30">
      <c r="A4802" s="6">
        <v>4800</v>
      </c>
      <c r="B4802" s="127" t="s">
        <v>4706</v>
      </c>
      <c r="C4802" s="25" t="str">
        <f>IF(D4802=2,"NO","YES")</f>
        <v>YES</v>
      </c>
      <c r="D4802" s="96">
        <f t="shared" si="86"/>
        <v>0.28000000000000003</v>
      </c>
      <c r="E4802" s="1">
        <v>0.6916000000000001</v>
      </c>
      <c r="F4802" s="96">
        <v>1904</v>
      </c>
      <c r="G4802" s="617">
        <v>42466</v>
      </c>
      <c r="H4802" s="3" t="s">
        <v>4683</v>
      </c>
      <c r="I4802" s="4"/>
    </row>
    <row r="4803" spans="1:9" ht="45">
      <c r="A4803" s="6">
        <v>4801</v>
      </c>
      <c r="B4803" s="127" t="s">
        <v>4707</v>
      </c>
      <c r="C4803" s="25" t="str">
        <f>IF(D4803=2,"NO","YES")</f>
        <v>YES</v>
      </c>
      <c r="D4803" s="96">
        <f t="shared" si="86"/>
        <v>1</v>
      </c>
      <c r="E4803" s="1">
        <v>2.4700000000000002</v>
      </c>
      <c r="F4803" s="96">
        <v>6800</v>
      </c>
      <c r="G4803" s="617">
        <v>42466</v>
      </c>
      <c r="H4803" s="3" t="s">
        <v>4683</v>
      </c>
      <c r="I4803" s="4"/>
    </row>
    <row r="4804" spans="1:9" ht="45">
      <c r="A4804" s="6">
        <v>4802</v>
      </c>
      <c r="B4804" s="127" t="s">
        <v>4708</v>
      </c>
      <c r="C4804" s="25" t="str">
        <f>IF(D4804=2,"NO","YES")</f>
        <v>YES</v>
      </c>
      <c r="D4804" s="96">
        <f t="shared" si="86"/>
        <v>0.04</v>
      </c>
      <c r="E4804" s="1">
        <v>9.8800000000000013E-2</v>
      </c>
      <c r="F4804" s="96">
        <v>272</v>
      </c>
      <c r="G4804" s="617">
        <v>42466</v>
      </c>
      <c r="H4804" s="3" t="s">
        <v>4683</v>
      </c>
      <c r="I4804" s="4"/>
    </row>
    <row r="4805" spans="1:9" ht="45">
      <c r="A4805" s="6">
        <v>4803</v>
      </c>
      <c r="B4805" s="127" t="s">
        <v>4709</v>
      </c>
      <c r="C4805" s="25" t="str">
        <f>IF(D4805=2,"NO","YES")</f>
        <v>YES</v>
      </c>
      <c r="D4805" s="96">
        <f t="shared" ref="D4805:D4868" si="87">F4805/6800</f>
        <v>0.05</v>
      </c>
      <c r="E4805" s="1">
        <v>0.12350000000000001</v>
      </c>
      <c r="F4805" s="96">
        <v>340</v>
      </c>
      <c r="G4805" s="617">
        <v>42466</v>
      </c>
      <c r="H4805" s="3" t="s">
        <v>4683</v>
      </c>
      <c r="I4805" s="4"/>
    </row>
    <row r="4806" spans="1:9" ht="45">
      <c r="A4806" s="6">
        <v>4804</v>
      </c>
      <c r="B4806" s="127" t="s">
        <v>4710</v>
      </c>
      <c r="C4806" s="25" t="str">
        <f>IF(D4806=2,"NO","YES")</f>
        <v>YES</v>
      </c>
      <c r="D4806" s="96">
        <f t="shared" si="87"/>
        <v>0.94</v>
      </c>
      <c r="E4806" s="1">
        <v>2.3218000000000001</v>
      </c>
      <c r="F4806" s="96">
        <v>6392</v>
      </c>
      <c r="G4806" s="617">
        <v>42466</v>
      </c>
      <c r="H4806" s="3" t="s">
        <v>4683</v>
      </c>
      <c r="I4806" s="4"/>
    </row>
    <row r="4807" spans="1:9" ht="45">
      <c r="A4807" s="6">
        <v>4805</v>
      </c>
      <c r="B4807" s="127" t="s">
        <v>4711</v>
      </c>
      <c r="C4807" s="25" t="str">
        <f>IF(D4807=2,"NO","YES")</f>
        <v>YES</v>
      </c>
      <c r="D4807" s="96">
        <f t="shared" si="87"/>
        <v>1.1499999999999999</v>
      </c>
      <c r="E4807" s="1">
        <v>2.8405</v>
      </c>
      <c r="F4807" s="96">
        <v>7820</v>
      </c>
      <c r="G4807" s="617">
        <v>42466</v>
      </c>
      <c r="H4807" s="3" t="s">
        <v>4683</v>
      </c>
      <c r="I4807" s="4"/>
    </row>
    <row r="4808" spans="1:9" ht="30">
      <c r="A4808" s="6">
        <v>4806</v>
      </c>
      <c r="B4808" s="127" t="s">
        <v>4712</v>
      </c>
      <c r="C4808" s="25" t="str">
        <f>IF(D4808=2,"NO","YES")</f>
        <v>YES</v>
      </c>
      <c r="D4808" s="96">
        <f t="shared" si="87"/>
        <v>1.06</v>
      </c>
      <c r="E4808" s="1">
        <v>2.6182000000000003</v>
      </c>
      <c r="F4808" s="96">
        <v>7208</v>
      </c>
      <c r="G4808" s="617">
        <v>42466</v>
      </c>
      <c r="H4808" s="3" t="s">
        <v>4683</v>
      </c>
      <c r="I4808" s="4"/>
    </row>
    <row r="4809" spans="1:9" ht="45">
      <c r="A4809" s="6">
        <v>4807</v>
      </c>
      <c r="B4809" s="127" t="s">
        <v>4713</v>
      </c>
      <c r="C4809" s="25" t="str">
        <f>IF(D4809=2,"NO","YES")</f>
        <v>YES</v>
      </c>
      <c r="D4809" s="96">
        <f t="shared" si="87"/>
        <v>1.31</v>
      </c>
      <c r="E4809" s="1">
        <v>3.2357000000000005</v>
      </c>
      <c r="F4809" s="96">
        <v>8908</v>
      </c>
      <c r="G4809" s="617">
        <v>42466</v>
      </c>
      <c r="H4809" s="3" t="s">
        <v>4683</v>
      </c>
      <c r="I4809" s="4"/>
    </row>
    <row r="4810" spans="1:9" ht="30">
      <c r="A4810" s="6">
        <v>4808</v>
      </c>
      <c r="B4810" s="127" t="s">
        <v>4714</v>
      </c>
      <c r="C4810" s="25" t="str">
        <f>IF(D4810=2,"NO","YES")</f>
        <v>YES</v>
      </c>
      <c r="D4810" s="96">
        <f t="shared" si="87"/>
        <v>0.99</v>
      </c>
      <c r="E4810" s="1">
        <v>2.4453</v>
      </c>
      <c r="F4810" s="96">
        <v>6732</v>
      </c>
      <c r="G4810" s="617">
        <v>42466</v>
      </c>
      <c r="H4810" s="3" t="s">
        <v>4683</v>
      </c>
      <c r="I4810" s="4"/>
    </row>
    <row r="4811" spans="1:9">
      <c r="A4811" s="6">
        <v>4809</v>
      </c>
      <c r="B4811" s="127" t="s">
        <v>4715</v>
      </c>
      <c r="C4811" s="25" t="str">
        <f>IF(D4811=2,"NO","YES")</f>
        <v>YES</v>
      </c>
      <c r="D4811" s="96">
        <f t="shared" si="87"/>
        <v>0.49</v>
      </c>
      <c r="E4811" s="1">
        <v>1.2103000000000002</v>
      </c>
      <c r="F4811" s="96">
        <v>3332</v>
      </c>
      <c r="G4811" s="617">
        <v>42466</v>
      </c>
      <c r="H4811" s="3" t="s">
        <v>4683</v>
      </c>
      <c r="I4811" s="4"/>
    </row>
    <row r="4812" spans="1:9" ht="30">
      <c r="A4812" s="6">
        <v>4810</v>
      </c>
      <c r="B4812" s="127" t="s">
        <v>4716</v>
      </c>
      <c r="C4812" s="25" t="str">
        <f>IF(D4812=2,"NO","YES")</f>
        <v>YES</v>
      </c>
      <c r="D4812" s="96">
        <f t="shared" si="87"/>
        <v>0.79</v>
      </c>
      <c r="E4812" s="1">
        <v>1.9513000000000003</v>
      </c>
      <c r="F4812" s="96">
        <v>5372</v>
      </c>
      <c r="G4812" s="617">
        <v>42466</v>
      </c>
      <c r="H4812" s="3" t="s">
        <v>4683</v>
      </c>
      <c r="I4812" s="4"/>
    </row>
    <row r="4813" spans="1:9" ht="30">
      <c r="A4813" s="6">
        <v>4811</v>
      </c>
      <c r="B4813" s="127" t="s">
        <v>4717</v>
      </c>
      <c r="C4813" s="25" t="str">
        <f>IF(D4813=2,"NO","YES")</f>
        <v>YES</v>
      </c>
      <c r="D4813" s="96">
        <f t="shared" si="87"/>
        <v>0.71</v>
      </c>
      <c r="E4813" s="1">
        <v>1.7537</v>
      </c>
      <c r="F4813" s="96">
        <v>4828</v>
      </c>
      <c r="G4813" s="617">
        <v>42466</v>
      </c>
      <c r="H4813" s="3" t="s">
        <v>4683</v>
      </c>
      <c r="I4813" s="4"/>
    </row>
    <row r="4814" spans="1:9" ht="30">
      <c r="A4814" s="6">
        <v>4812</v>
      </c>
      <c r="B4814" s="127" t="s">
        <v>4718</v>
      </c>
      <c r="C4814" s="25" t="str">
        <f>IF(D4814=2,"NO","YES")</f>
        <v>YES</v>
      </c>
      <c r="D4814" s="96">
        <f t="shared" si="87"/>
        <v>0.54</v>
      </c>
      <c r="E4814" s="1">
        <v>1.3338000000000001</v>
      </c>
      <c r="F4814" s="96">
        <v>3672</v>
      </c>
      <c r="G4814" s="617">
        <v>42466</v>
      </c>
      <c r="H4814" s="3" t="s">
        <v>4683</v>
      </c>
      <c r="I4814" s="4"/>
    </row>
    <row r="4815" spans="1:9" ht="45">
      <c r="A4815" s="6">
        <v>4813</v>
      </c>
      <c r="B4815" s="127" t="s">
        <v>4719</v>
      </c>
      <c r="C4815" s="25" t="str">
        <f>IF(D4815=2,"NO","YES")</f>
        <v>YES</v>
      </c>
      <c r="D4815" s="96">
        <f t="shared" si="87"/>
        <v>1.34</v>
      </c>
      <c r="E4815" s="1">
        <v>3.3098000000000005</v>
      </c>
      <c r="F4815" s="96">
        <v>9112</v>
      </c>
      <c r="G4815" s="617">
        <v>42466</v>
      </c>
      <c r="H4815" s="3" t="s">
        <v>4683</v>
      </c>
      <c r="I4815" s="4"/>
    </row>
    <row r="4816" spans="1:9" ht="30">
      <c r="A4816" s="6">
        <v>4814</v>
      </c>
      <c r="B4816" s="56" t="s">
        <v>4720</v>
      </c>
      <c r="C4816" s="25" t="str">
        <f>IF(D4816=2,"NO","YES")</f>
        <v>YES</v>
      </c>
      <c r="D4816" s="59">
        <f t="shared" si="87"/>
        <v>1.01</v>
      </c>
      <c r="E4816" s="1">
        <v>2.4947000000000004</v>
      </c>
      <c r="F4816" s="59">
        <v>6868</v>
      </c>
      <c r="G4816" s="617">
        <v>42466</v>
      </c>
      <c r="H4816" s="3" t="s">
        <v>4721</v>
      </c>
      <c r="I4816" s="4"/>
    </row>
    <row r="4817" spans="1:9" ht="45">
      <c r="A4817" s="6">
        <v>4815</v>
      </c>
      <c r="B4817" s="56" t="s">
        <v>4722</v>
      </c>
      <c r="C4817" s="25" t="str">
        <f>IF(D4817=2,"NO","YES")</f>
        <v>YES</v>
      </c>
      <c r="D4817" s="59">
        <f t="shared" si="87"/>
        <v>0.89</v>
      </c>
      <c r="E4817" s="1">
        <v>2.1983000000000001</v>
      </c>
      <c r="F4817" s="59">
        <v>6052</v>
      </c>
      <c r="G4817" s="617">
        <v>42466</v>
      </c>
      <c r="H4817" s="3" t="s">
        <v>4721</v>
      </c>
      <c r="I4817" s="4"/>
    </row>
    <row r="4818" spans="1:9" ht="45">
      <c r="A4818" s="6">
        <v>4816</v>
      </c>
      <c r="B4818" s="56" t="s">
        <v>4723</v>
      </c>
      <c r="C4818" s="25" t="str">
        <f>IF(D4818=2,"NO","YES")</f>
        <v>YES</v>
      </c>
      <c r="D4818" s="59">
        <f t="shared" si="87"/>
        <v>0.49</v>
      </c>
      <c r="E4818" s="1">
        <v>1.2103000000000002</v>
      </c>
      <c r="F4818" s="59">
        <v>3332</v>
      </c>
      <c r="G4818" s="617">
        <v>42466</v>
      </c>
      <c r="H4818" s="3" t="s">
        <v>4721</v>
      </c>
      <c r="I4818" s="4"/>
    </row>
    <row r="4819" spans="1:9" ht="30">
      <c r="A4819" s="6">
        <v>4817</v>
      </c>
      <c r="B4819" s="56" t="s">
        <v>4724</v>
      </c>
      <c r="C4819" s="25" t="str">
        <f>IF(D4819=2,"NO","YES")</f>
        <v>YES</v>
      </c>
      <c r="D4819" s="59">
        <f t="shared" si="87"/>
        <v>0.3</v>
      </c>
      <c r="E4819" s="1">
        <v>0.74099999999999999</v>
      </c>
      <c r="F4819" s="59">
        <v>2040</v>
      </c>
      <c r="G4819" s="617">
        <v>42466</v>
      </c>
      <c r="H4819" s="3" t="s">
        <v>4721</v>
      </c>
      <c r="I4819" s="4"/>
    </row>
    <row r="4820" spans="1:9" ht="30">
      <c r="A4820" s="6">
        <v>4818</v>
      </c>
      <c r="B4820" s="127" t="s">
        <v>4725</v>
      </c>
      <c r="C4820" s="25" t="str">
        <f>IF(D4820=2,"NO","YES")</f>
        <v>YES</v>
      </c>
      <c r="D4820" s="59">
        <f t="shared" si="87"/>
        <v>1.5</v>
      </c>
      <c r="E4820" s="1">
        <v>3.7050000000000001</v>
      </c>
      <c r="F4820" s="59">
        <v>10200</v>
      </c>
      <c r="G4820" s="617">
        <v>42466</v>
      </c>
      <c r="H4820" s="3" t="s">
        <v>4721</v>
      </c>
      <c r="I4820" s="4"/>
    </row>
    <row r="4821" spans="1:9" ht="30">
      <c r="A4821" s="6">
        <v>4819</v>
      </c>
      <c r="B4821" s="56" t="s">
        <v>4726</v>
      </c>
      <c r="C4821" s="25" t="str">
        <f>IF(D4821=2,"NO","YES")</f>
        <v>YES</v>
      </c>
      <c r="D4821" s="59">
        <f t="shared" si="87"/>
        <v>1.32</v>
      </c>
      <c r="E4821" s="1">
        <v>3.2604000000000006</v>
      </c>
      <c r="F4821" s="59">
        <v>8976</v>
      </c>
      <c r="G4821" s="617">
        <v>42466</v>
      </c>
      <c r="H4821" s="3" t="s">
        <v>4721</v>
      </c>
      <c r="I4821" s="4"/>
    </row>
    <row r="4822" spans="1:9" ht="30">
      <c r="A4822" s="6">
        <v>4820</v>
      </c>
      <c r="B4822" s="56" t="s">
        <v>4727</v>
      </c>
      <c r="C4822" s="25" t="str">
        <f>IF(D4822=2,"NO","YES")</f>
        <v>YES</v>
      </c>
      <c r="D4822" s="59">
        <f t="shared" si="87"/>
        <v>0.87</v>
      </c>
      <c r="E4822" s="1">
        <v>2.1489000000000003</v>
      </c>
      <c r="F4822" s="59">
        <v>5916</v>
      </c>
      <c r="G4822" s="617">
        <v>42466</v>
      </c>
      <c r="H4822" s="3" t="s">
        <v>4721</v>
      </c>
      <c r="I4822" s="4"/>
    </row>
    <row r="4823" spans="1:9" ht="30">
      <c r="A4823" s="6">
        <v>4821</v>
      </c>
      <c r="B4823" s="56" t="s">
        <v>4728</v>
      </c>
      <c r="C4823" s="25" t="str">
        <f>IF(D4823=2,"NO","YES")</f>
        <v>YES</v>
      </c>
      <c r="D4823" s="59">
        <f t="shared" si="87"/>
        <v>0.65</v>
      </c>
      <c r="E4823" s="1">
        <v>1.6055000000000001</v>
      </c>
      <c r="F4823" s="59">
        <v>4420</v>
      </c>
      <c r="G4823" s="617">
        <v>42466</v>
      </c>
      <c r="H4823" s="3" t="s">
        <v>4721</v>
      </c>
      <c r="I4823" s="4"/>
    </row>
    <row r="4824" spans="1:9" ht="30">
      <c r="A4824" s="6">
        <v>4822</v>
      </c>
      <c r="B4824" s="56" t="s">
        <v>4729</v>
      </c>
      <c r="C4824" s="25" t="str">
        <f>IF(D4824=2,"NO","YES")</f>
        <v>YES</v>
      </c>
      <c r="D4824" s="59">
        <f t="shared" si="87"/>
        <v>1.18</v>
      </c>
      <c r="E4824" s="1">
        <v>2.9146000000000001</v>
      </c>
      <c r="F4824" s="59">
        <v>8024</v>
      </c>
      <c r="G4824" s="617">
        <v>42466</v>
      </c>
      <c r="H4824" s="3" t="s">
        <v>4721</v>
      </c>
      <c r="I4824" s="4"/>
    </row>
    <row r="4825" spans="1:9">
      <c r="A4825" s="6">
        <v>4823</v>
      </c>
      <c r="B4825" s="56" t="s">
        <v>4730</v>
      </c>
      <c r="C4825" s="25" t="str">
        <f>IF(D4825=2,"NO","YES")</f>
        <v>YES</v>
      </c>
      <c r="D4825" s="59">
        <f t="shared" si="87"/>
        <v>1.57</v>
      </c>
      <c r="E4825" s="1">
        <v>3.8779000000000003</v>
      </c>
      <c r="F4825" s="59">
        <v>10676</v>
      </c>
      <c r="G4825" s="617">
        <v>42466</v>
      </c>
      <c r="H4825" s="3" t="s">
        <v>4721</v>
      </c>
      <c r="I4825" s="4"/>
    </row>
    <row r="4826" spans="1:9" ht="30">
      <c r="A4826" s="6">
        <v>4824</v>
      </c>
      <c r="B4826" s="56" t="s">
        <v>4731</v>
      </c>
      <c r="C4826" s="25" t="str">
        <f>IF(D4826=2,"NO","YES")</f>
        <v>YES</v>
      </c>
      <c r="D4826" s="59">
        <f t="shared" si="87"/>
        <v>0.49</v>
      </c>
      <c r="E4826" s="1">
        <v>1.2103000000000002</v>
      </c>
      <c r="F4826" s="59">
        <v>3332</v>
      </c>
      <c r="G4826" s="617">
        <v>42466</v>
      </c>
      <c r="H4826" s="3" t="s">
        <v>4721</v>
      </c>
      <c r="I4826" s="4"/>
    </row>
    <row r="4827" spans="1:9" ht="30">
      <c r="A4827" s="6">
        <v>4825</v>
      </c>
      <c r="B4827" s="56" t="s">
        <v>4732</v>
      </c>
      <c r="C4827" s="25" t="str">
        <f>IF(D4827=2,"NO","YES")</f>
        <v>YES</v>
      </c>
      <c r="D4827" s="59">
        <f t="shared" si="87"/>
        <v>1.44</v>
      </c>
      <c r="E4827" s="1">
        <v>3.5568</v>
      </c>
      <c r="F4827" s="59">
        <v>9792</v>
      </c>
      <c r="G4827" s="617">
        <v>42466</v>
      </c>
      <c r="H4827" s="3" t="s">
        <v>4721</v>
      </c>
      <c r="I4827" s="4"/>
    </row>
    <row r="4828" spans="1:9" ht="30">
      <c r="A4828" s="6">
        <v>4826</v>
      </c>
      <c r="B4828" s="56" t="s">
        <v>4733</v>
      </c>
      <c r="C4828" s="25" t="str">
        <f>IF(D4828=2,"NO","YES")</f>
        <v>YES</v>
      </c>
      <c r="D4828" s="59">
        <f t="shared" si="87"/>
        <v>0.7</v>
      </c>
      <c r="E4828" s="1">
        <v>1.7290000000000001</v>
      </c>
      <c r="F4828" s="59">
        <v>4760</v>
      </c>
      <c r="G4828" s="617">
        <v>42466</v>
      </c>
      <c r="H4828" s="3" t="s">
        <v>4721</v>
      </c>
      <c r="I4828" s="4"/>
    </row>
    <row r="4829" spans="1:9" ht="30">
      <c r="A4829" s="6">
        <v>4827</v>
      </c>
      <c r="B4829" s="56" t="s">
        <v>4734</v>
      </c>
      <c r="C4829" s="25" t="str">
        <f>IF(D4829=2,"NO","YES")</f>
        <v>YES</v>
      </c>
      <c r="D4829" s="59">
        <f t="shared" si="87"/>
        <v>1.82</v>
      </c>
      <c r="E4829" s="1">
        <v>4.495400000000001</v>
      </c>
      <c r="F4829" s="59">
        <v>12376</v>
      </c>
      <c r="G4829" s="617">
        <v>42466</v>
      </c>
      <c r="H4829" s="3" t="s">
        <v>4721</v>
      </c>
      <c r="I4829" s="4"/>
    </row>
    <row r="4830" spans="1:9" ht="30">
      <c r="A4830" s="6">
        <v>4828</v>
      </c>
      <c r="B4830" s="56" t="s">
        <v>4735</v>
      </c>
      <c r="C4830" s="25" t="str">
        <f>IF(D4830=2,"NO","YES")</f>
        <v>YES</v>
      </c>
      <c r="D4830" s="59">
        <f t="shared" si="87"/>
        <v>0.79</v>
      </c>
      <c r="E4830" s="1">
        <v>1.9513000000000003</v>
      </c>
      <c r="F4830" s="59">
        <v>5372</v>
      </c>
      <c r="G4830" s="617">
        <v>42466</v>
      </c>
      <c r="H4830" s="3" t="s">
        <v>4721</v>
      </c>
      <c r="I4830" s="4"/>
    </row>
    <row r="4831" spans="1:9" ht="30">
      <c r="A4831" s="6">
        <v>4829</v>
      </c>
      <c r="B4831" s="56" t="s">
        <v>4736</v>
      </c>
      <c r="C4831" s="25" t="str">
        <f>IF(D4831=2,"NO","YES")</f>
        <v>YES</v>
      </c>
      <c r="D4831" s="59">
        <f t="shared" si="87"/>
        <v>1.03</v>
      </c>
      <c r="E4831" s="1">
        <v>2.5441000000000003</v>
      </c>
      <c r="F4831" s="59">
        <v>7004</v>
      </c>
      <c r="G4831" s="617">
        <v>42466</v>
      </c>
      <c r="H4831" s="3" t="s">
        <v>4721</v>
      </c>
      <c r="I4831" s="4"/>
    </row>
    <row r="4832" spans="1:9" ht="45">
      <c r="A4832" s="6">
        <v>4830</v>
      </c>
      <c r="B4832" s="56" t="s">
        <v>4737</v>
      </c>
      <c r="C4832" s="25" t="str">
        <f>IF(D4832=2,"NO","YES")</f>
        <v>YES</v>
      </c>
      <c r="D4832" s="59">
        <f t="shared" si="87"/>
        <v>1.34</v>
      </c>
      <c r="E4832" s="1">
        <v>3.3098000000000005</v>
      </c>
      <c r="F4832" s="59">
        <v>9112</v>
      </c>
      <c r="G4832" s="617">
        <v>42466</v>
      </c>
      <c r="H4832" s="3" t="s">
        <v>4721</v>
      </c>
      <c r="I4832" s="4"/>
    </row>
    <row r="4833" spans="1:9" ht="30">
      <c r="A4833" s="6">
        <v>4831</v>
      </c>
      <c r="B4833" s="56" t="s">
        <v>4738</v>
      </c>
      <c r="C4833" s="25" t="str">
        <f>IF(D4833=2,"NO","YES")</f>
        <v>YES</v>
      </c>
      <c r="D4833" s="59">
        <f t="shared" si="87"/>
        <v>1.62</v>
      </c>
      <c r="E4833" s="1">
        <v>4.0014000000000003</v>
      </c>
      <c r="F4833" s="59">
        <v>11016</v>
      </c>
      <c r="G4833" s="617">
        <v>42466</v>
      </c>
      <c r="H4833" s="3" t="s">
        <v>4721</v>
      </c>
      <c r="I4833" s="4"/>
    </row>
    <row r="4834" spans="1:9" ht="30">
      <c r="A4834" s="6">
        <v>4832</v>
      </c>
      <c r="B4834" s="56" t="s">
        <v>4739</v>
      </c>
      <c r="C4834" s="25" t="str">
        <f>IF(D4834=2,"NO","YES")</f>
        <v>YES</v>
      </c>
      <c r="D4834" s="59">
        <f t="shared" si="87"/>
        <v>1.21</v>
      </c>
      <c r="E4834" s="1">
        <v>2.9887000000000001</v>
      </c>
      <c r="F4834" s="59">
        <v>8228</v>
      </c>
      <c r="G4834" s="617">
        <v>42466</v>
      </c>
      <c r="H4834" s="3" t="s">
        <v>4721</v>
      </c>
      <c r="I4834" s="4"/>
    </row>
    <row r="4835" spans="1:9" ht="30">
      <c r="A4835" s="6">
        <v>4833</v>
      </c>
      <c r="B4835" s="56" t="s">
        <v>4740</v>
      </c>
      <c r="C4835" s="25" t="str">
        <f>IF(D4835=2,"NO","YES")</f>
        <v>YES</v>
      </c>
      <c r="D4835" s="59">
        <f t="shared" si="87"/>
        <v>0.32</v>
      </c>
      <c r="E4835" s="1">
        <v>0.7904000000000001</v>
      </c>
      <c r="F4835" s="59">
        <v>2176</v>
      </c>
      <c r="G4835" s="617">
        <v>42466</v>
      </c>
      <c r="H4835" s="3" t="s">
        <v>4721</v>
      </c>
      <c r="I4835" s="4"/>
    </row>
    <row r="4836" spans="1:9" ht="30">
      <c r="A4836" s="6">
        <v>4834</v>
      </c>
      <c r="B4836" s="56" t="s">
        <v>4741</v>
      </c>
      <c r="C4836" s="25" t="str">
        <f>IF(D4836=2,"NO","YES")</f>
        <v>YES</v>
      </c>
      <c r="D4836" s="59">
        <f t="shared" si="87"/>
        <v>0.55000000000000004</v>
      </c>
      <c r="E4836" s="1">
        <v>1.3585000000000003</v>
      </c>
      <c r="F4836" s="59">
        <v>3740</v>
      </c>
      <c r="G4836" s="617">
        <v>42466</v>
      </c>
      <c r="H4836" s="3" t="s">
        <v>4721</v>
      </c>
      <c r="I4836" s="4"/>
    </row>
    <row r="4837" spans="1:9" ht="30">
      <c r="A4837" s="6">
        <v>4835</v>
      </c>
      <c r="B4837" s="56" t="s">
        <v>4742</v>
      </c>
      <c r="C4837" s="25" t="str">
        <f>IF(D4837=2,"NO","YES")</f>
        <v>YES</v>
      </c>
      <c r="D4837" s="59">
        <f t="shared" si="87"/>
        <v>0.56999999999999995</v>
      </c>
      <c r="E4837" s="1">
        <v>1.4078999999999999</v>
      </c>
      <c r="F4837" s="59">
        <v>3876</v>
      </c>
      <c r="G4837" s="617">
        <v>42466</v>
      </c>
      <c r="H4837" s="3" t="s">
        <v>4721</v>
      </c>
      <c r="I4837" s="4"/>
    </row>
    <row r="4838" spans="1:9" ht="45">
      <c r="A4838" s="6">
        <v>4836</v>
      </c>
      <c r="B4838" s="56" t="s">
        <v>4743</v>
      </c>
      <c r="C4838" s="25" t="str">
        <f>IF(D4838=2,"NO","YES")</f>
        <v>YES</v>
      </c>
      <c r="D4838" s="59">
        <f t="shared" si="87"/>
        <v>0.44</v>
      </c>
      <c r="E4838" s="1">
        <v>1.0868</v>
      </c>
      <c r="F4838" s="59">
        <v>2992</v>
      </c>
      <c r="G4838" s="617">
        <v>42466</v>
      </c>
      <c r="H4838" s="3" t="s">
        <v>4721</v>
      </c>
      <c r="I4838" s="4"/>
    </row>
    <row r="4839" spans="1:9" ht="60">
      <c r="A4839" s="6">
        <v>4837</v>
      </c>
      <c r="B4839" s="56" t="s">
        <v>4744</v>
      </c>
      <c r="C4839" s="25" t="str">
        <f>IF(D4839=2,"NO","YES")</f>
        <v>YES</v>
      </c>
      <c r="D4839" s="59">
        <f t="shared" si="87"/>
        <v>0.45</v>
      </c>
      <c r="E4839" s="1">
        <v>1.1115000000000002</v>
      </c>
      <c r="F4839" s="59">
        <v>3060</v>
      </c>
      <c r="G4839" s="617">
        <v>42466</v>
      </c>
      <c r="H4839" s="3" t="s">
        <v>4721</v>
      </c>
      <c r="I4839" s="4"/>
    </row>
    <row r="4840" spans="1:9" ht="30">
      <c r="A4840" s="6">
        <v>4838</v>
      </c>
      <c r="B4840" s="56" t="s">
        <v>4745</v>
      </c>
      <c r="C4840" s="25" t="str">
        <f>IF(D4840=2,"NO","YES")</f>
        <v>YES</v>
      </c>
      <c r="D4840" s="59">
        <f t="shared" si="87"/>
        <v>0.89</v>
      </c>
      <c r="E4840" s="1">
        <v>2.1983000000000001</v>
      </c>
      <c r="F4840" s="59">
        <v>6052</v>
      </c>
      <c r="G4840" s="617">
        <v>42466</v>
      </c>
      <c r="H4840" s="3" t="s">
        <v>4721</v>
      </c>
      <c r="I4840" s="4"/>
    </row>
    <row r="4841" spans="1:9" ht="30">
      <c r="A4841" s="6">
        <v>4839</v>
      </c>
      <c r="B4841" s="56" t="s">
        <v>4746</v>
      </c>
      <c r="C4841" s="25" t="str">
        <f>IF(D4841=2,"NO","YES")</f>
        <v>YES</v>
      </c>
      <c r="D4841" s="59">
        <f t="shared" si="87"/>
        <v>0.89</v>
      </c>
      <c r="E4841" s="1">
        <v>2.1983000000000001</v>
      </c>
      <c r="F4841" s="59">
        <v>6052</v>
      </c>
      <c r="G4841" s="617">
        <v>42466</v>
      </c>
      <c r="H4841" s="3" t="s">
        <v>4721</v>
      </c>
      <c r="I4841" s="4"/>
    </row>
    <row r="4842" spans="1:9" ht="45">
      <c r="A4842" s="6">
        <v>4840</v>
      </c>
      <c r="B4842" s="56" t="s">
        <v>4747</v>
      </c>
      <c r="C4842" s="25" t="str">
        <f>IF(D4842=2,"NO","YES")</f>
        <v>YES</v>
      </c>
      <c r="D4842" s="59">
        <f t="shared" si="87"/>
        <v>0.36</v>
      </c>
      <c r="E4842" s="1">
        <v>0.88919999999999999</v>
      </c>
      <c r="F4842" s="59">
        <v>2448</v>
      </c>
      <c r="G4842" s="617">
        <v>42466</v>
      </c>
      <c r="H4842" s="3" t="s">
        <v>4721</v>
      </c>
      <c r="I4842" s="4"/>
    </row>
    <row r="4843" spans="1:9" ht="30">
      <c r="A4843" s="6">
        <v>4841</v>
      </c>
      <c r="B4843" s="56" t="s">
        <v>4748</v>
      </c>
      <c r="C4843" s="25" t="str">
        <f>IF(D4843=2,"NO","YES")</f>
        <v>YES</v>
      </c>
      <c r="D4843" s="59">
        <f t="shared" si="87"/>
        <v>1</v>
      </c>
      <c r="E4843" s="1">
        <v>2.4700000000000002</v>
      </c>
      <c r="F4843" s="59">
        <v>6800</v>
      </c>
      <c r="G4843" s="617">
        <v>42466</v>
      </c>
      <c r="H4843" s="3" t="s">
        <v>4721</v>
      </c>
      <c r="I4843" s="4"/>
    </row>
    <row r="4844" spans="1:9" ht="30">
      <c r="A4844" s="6">
        <v>4842</v>
      </c>
      <c r="B4844" s="56" t="s">
        <v>4749</v>
      </c>
      <c r="C4844" s="25" t="str">
        <f>IF(D4844=2,"NO","YES")</f>
        <v>YES</v>
      </c>
      <c r="D4844" s="59">
        <f t="shared" si="87"/>
        <v>0.24</v>
      </c>
      <c r="E4844" s="1">
        <v>0.59279999999999999</v>
      </c>
      <c r="F4844" s="59">
        <v>1632</v>
      </c>
      <c r="G4844" s="617">
        <v>42466</v>
      </c>
      <c r="H4844" s="3" t="s">
        <v>4721</v>
      </c>
      <c r="I4844" s="4"/>
    </row>
    <row r="4845" spans="1:9" ht="30">
      <c r="A4845" s="6">
        <v>4843</v>
      </c>
      <c r="B4845" s="56" t="s">
        <v>4750</v>
      </c>
      <c r="C4845" s="25" t="str">
        <f>IF(D4845=2,"NO","YES")</f>
        <v>YES</v>
      </c>
      <c r="D4845" s="59">
        <f t="shared" si="87"/>
        <v>1.19</v>
      </c>
      <c r="E4845" s="1">
        <v>2.9393000000000002</v>
      </c>
      <c r="F4845" s="59">
        <v>8092</v>
      </c>
      <c r="G4845" s="617">
        <v>42466</v>
      </c>
      <c r="H4845" s="3" t="s">
        <v>4721</v>
      </c>
      <c r="I4845" s="4"/>
    </row>
    <row r="4846" spans="1:9" ht="30">
      <c r="A4846" s="6">
        <v>4844</v>
      </c>
      <c r="B4846" s="56" t="s">
        <v>4751</v>
      </c>
      <c r="C4846" s="25" t="str">
        <f>IF(D4846=2,"NO","YES")</f>
        <v>YES</v>
      </c>
      <c r="D4846" s="59">
        <f t="shared" si="87"/>
        <v>1.7</v>
      </c>
      <c r="E4846" s="1">
        <v>4.1989999999999998</v>
      </c>
      <c r="F4846" s="59">
        <v>11560</v>
      </c>
      <c r="G4846" s="617">
        <v>42466</v>
      </c>
      <c r="H4846" s="3" t="s">
        <v>4721</v>
      </c>
      <c r="I4846" s="4"/>
    </row>
    <row r="4847" spans="1:9" ht="45">
      <c r="A4847" s="6">
        <v>4845</v>
      </c>
      <c r="B4847" s="56" t="s">
        <v>4752</v>
      </c>
      <c r="C4847" s="25" t="str">
        <f>IF(D4847=2,"NO","YES")</f>
        <v>YES</v>
      </c>
      <c r="D4847" s="59">
        <f t="shared" si="87"/>
        <v>1.25</v>
      </c>
      <c r="E4847" s="1">
        <v>3.0875000000000004</v>
      </c>
      <c r="F4847" s="59">
        <v>8500</v>
      </c>
      <c r="G4847" s="617">
        <v>42466</v>
      </c>
      <c r="H4847" s="3" t="s">
        <v>4721</v>
      </c>
      <c r="I4847" s="4"/>
    </row>
    <row r="4848" spans="1:9" ht="30">
      <c r="A4848" s="6">
        <v>4846</v>
      </c>
      <c r="B4848" s="56" t="s">
        <v>4753</v>
      </c>
      <c r="C4848" s="25" t="str">
        <f>IF(D4848=2,"NO","YES")</f>
        <v>YES</v>
      </c>
      <c r="D4848" s="59">
        <f t="shared" si="87"/>
        <v>0.81</v>
      </c>
      <c r="E4848" s="1">
        <v>2.0007000000000001</v>
      </c>
      <c r="F4848" s="59">
        <v>5508</v>
      </c>
      <c r="G4848" s="617">
        <v>42466</v>
      </c>
      <c r="H4848" s="3" t="s">
        <v>4721</v>
      </c>
      <c r="I4848" s="4"/>
    </row>
    <row r="4849" spans="1:9" ht="45">
      <c r="A4849" s="6">
        <v>4847</v>
      </c>
      <c r="B4849" s="56" t="s">
        <v>4754</v>
      </c>
      <c r="C4849" s="25" t="str">
        <f>IF(D4849=2,"NO","YES")</f>
        <v>YES</v>
      </c>
      <c r="D4849" s="59">
        <f t="shared" si="87"/>
        <v>1.51</v>
      </c>
      <c r="E4849" s="1">
        <v>3.7297000000000002</v>
      </c>
      <c r="F4849" s="59">
        <v>10268</v>
      </c>
      <c r="G4849" s="617">
        <v>42466</v>
      </c>
      <c r="H4849" s="3" t="s">
        <v>4721</v>
      </c>
      <c r="I4849" s="4"/>
    </row>
    <row r="4850" spans="1:9" ht="30">
      <c r="A4850" s="6">
        <v>4848</v>
      </c>
      <c r="B4850" s="127" t="s">
        <v>4755</v>
      </c>
      <c r="C4850" s="25" t="str">
        <f>IF(D4850=2,"NO","YES")</f>
        <v>YES</v>
      </c>
      <c r="D4850" s="59">
        <f t="shared" si="87"/>
        <v>0.49</v>
      </c>
      <c r="E4850" s="1">
        <v>1.2103000000000002</v>
      </c>
      <c r="F4850" s="59">
        <v>3332</v>
      </c>
      <c r="G4850" s="617">
        <v>42466</v>
      </c>
      <c r="H4850" s="3" t="s">
        <v>4721</v>
      </c>
      <c r="I4850" s="4"/>
    </row>
    <row r="4851" spans="1:9" ht="30">
      <c r="A4851" s="6">
        <v>4849</v>
      </c>
      <c r="B4851" s="127" t="s">
        <v>4756</v>
      </c>
      <c r="C4851" s="25" t="str">
        <f>IF(D4851=2,"NO","YES")</f>
        <v>YES</v>
      </c>
      <c r="D4851" s="59">
        <f t="shared" si="87"/>
        <v>1.37</v>
      </c>
      <c r="E4851" s="1">
        <v>3.3839000000000006</v>
      </c>
      <c r="F4851" s="59">
        <v>9316</v>
      </c>
      <c r="G4851" s="617">
        <v>42466</v>
      </c>
      <c r="H4851" s="3" t="s">
        <v>4721</v>
      </c>
      <c r="I4851" s="4"/>
    </row>
    <row r="4852" spans="1:9" ht="30">
      <c r="A4852" s="6">
        <v>4850</v>
      </c>
      <c r="B4852" s="127" t="s">
        <v>4757</v>
      </c>
      <c r="C4852" s="25" t="str">
        <f>IF(D4852=2,"NO","YES")</f>
        <v>YES</v>
      </c>
      <c r="D4852" s="59">
        <f t="shared" si="87"/>
        <v>0.67</v>
      </c>
      <c r="E4852" s="1">
        <v>1.6549000000000003</v>
      </c>
      <c r="F4852" s="59">
        <v>4556</v>
      </c>
      <c r="G4852" s="617">
        <v>42466</v>
      </c>
      <c r="H4852" s="3" t="s">
        <v>4721</v>
      </c>
      <c r="I4852" s="4"/>
    </row>
    <row r="4853" spans="1:9" ht="30">
      <c r="A4853" s="6">
        <v>4851</v>
      </c>
      <c r="B4853" s="127" t="s">
        <v>4758</v>
      </c>
      <c r="C4853" s="25" t="str">
        <f>IF(D4853=2,"NO","YES")</f>
        <v>YES</v>
      </c>
      <c r="D4853" s="59">
        <f t="shared" si="87"/>
        <v>0.81</v>
      </c>
      <c r="E4853" s="1">
        <v>2.0007000000000001</v>
      </c>
      <c r="F4853" s="59">
        <v>5508</v>
      </c>
      <c r="G4853" s="617">
        <v>42466</v>
      </c>
      <c r="H4853" s="3" t="s">
        <v>4721</v>
      </c>
      <c r="I4853" s="4"/>
    </row>
    <row r="4854" spans="1:9" ht="30">
      <c r="A4854" s="6">
        <v>4852</v>
      </c>
      <c r="B4854" s="56" t="s">
        <v>4759</v>
      </c>
      <c r="C4854" s="25" t="str">
        <f>IF(D4854=2,"NO","YES")</f>
        <v>YES</v>
      </c>
      <c r="D4854" s="59">
        <f t="shared" si="87"/>
        <v>1.46</v>
      </c>
      <c r="E4854" s="1">
        <v>3.6062000000000003</v>
      </c>
      <c r="F4854" s="59">
        <v>9928</v>
      </c>
      <c r="G4854" s="617">
        <v>42466</v>
      </c>
      <c r="H4854" s="3" t="s">
        <v>4721</v>
      </c>
      <c r="I4854" s="4"/>
    </row>
    <row r="4855" spans="1:9" ht="30">
      <c r="A4855" s="6">
        <v>4853</v>
      </c>
      <c r="B4855" s="56" t="s">
        <v>4760</v>
      </c>
      <c r="C4855" s="25" t="str">
        <f>IF(D4855=2,"NO","YES")</f>
        <v>YES</v>
      </c>
      <c r="D4855" s="59">
        <f t="shared" si="87"/>
        <v>0.34</v>
      </c>
      <c r="E4855" s="1">
        <v>0.8398000000000001</v>
      </c>
      <c r="F4855" s="59">
        <v>2312</v>
      </c>
      <c r="G4855" s="617">
        <v>42466</v>
      </c>
      <c r="H4855" s="3" t="s">
        <v>4721</v>
      </c>
      <c r="I4855" s="4"/>
    </row>
    <row r="4856" spans="1:9" ht="30">
      <c r="A4856" s="6">
        <v>4854</v>
      </c>
      <c r="B4856" s="56" t="s">
        <v>4761</v>
      </c>
      <c r="C4856" s="25" t="str">
        <f>IF(D4856=2,"NO","YES")</f>
        <v>YES</v>
      </c>
      <c r="D4856" s="59">
        <f t="shared" si="87"/>
        <v>0.79</v>
      </c>
      <c r="E4856" s="1">
        <v>1.9513000000000003</v>
      </c>
      <c r="F4856" s="59">
        <v>5372</v>
      </c>
      <c r="G4856" s="617">
        <v>42466</v>
      </c>
      <c r="H4856" s="3" t="s">
        <v>4721</v>
      </c>
      <c r="I4856" s="4"/>
    </row>
    <row r="4857" spans="1:9" ht="45">
      <c r="A4857" s="6">
        <v>4855</v>
      </c>
      <c r="B4857" s="56" t="s">
        <v>4762</v>
      </c>
      <c r="C4857" s="25" t="str">
        <f>IF(D4857=2,"NO","YES")</f>
        <v>YES</v>
      </c>
      <c r="D4857" s="59">
        <f t="shared" si="87"/>
        <v>0.34</v>
      </c>
      <c r="E4857" s="1">
        <v>0.8398000000000001</v>
      </c>
      <c r="F4857" s="59">
        <v>2312</v>
      </c>
      <c r="G4857" s="617">
        <v>42466</v>
      </c>
      <c r="H4857" s="3" t="s">
        <v>4721</v>
      </c>
      <c r="I4857" s="4"/>
    </row>
    <row r="4858" spans="1:9" ht="45">
      <c r="A4858" s="6">
        <v>4856</v>
      </c>
      <c r="B4858" s="56" t="s">
        <v>4763</v>
      </c>
      <c r="C4858" s="25" t="str">
        <f>IF(D4858=2,"NO","YES")</f>
        <v>YES</v>
      </c>
      <c r="D4858" s="59">
        <f t="shared" si="87"/>
        <v>0.51</v>
      </c>
      <c r="E4858" s="1">
        <v>1.2597</v>
      </c>
      <c r="F4858" s="59">
        <v>3468</v>
      </c>
      <c r="G4858" s="617">
        <v>42466</v>
      </c>
      <c r="H4858" s="3" t="s">
        <v>4721</v>
      </c>
      <c r="I4858" s="4"/>
    </row>
    <row r="4859" spans="1:9" ht="30">
      <c r="A4859" s="6">
        <v>4857</v>
      </c>
      <c r="B4859" s="56" t="s">
        <v>4764</v>
      </c>
      <c r="C4859" s="25" t="str">
        <f>IF(D4859=2,"NO","YES")</f>
        <v>YES</v>
      </c>
      <c r="D4859" s="59">
        <f t="shared" si="87"/>
        <v>0.73</v>
      </c>
      <c r="E4859" s="1">
        <v>1.8031000000000001</v>
      </c>
      <c r="F4859" s="59">
        <v>4964</v>
      </c>
      <c r="G4859" s="617">
        <v>42466</v>
      </c>
      <c r="H4859" s="3" t="s">
        <v>4721</v>
      </c>
      <c r="I4859" s="4"/>
    </row>
    <row r="4860" spans="1:9" ht="30">
      <c r="A4860" s="6">
        <v>4858</v>
      </c>
      <c r="B4860" s="56" t="s">
        <v>4765</v>
      </c>
      <c r="C4860" s="25" t="str">
        <f>IF(D4860=2,"NO","YES")</f>
        <v>YES</v>
      </c>
      <c r="D4860" s="59">
        <f t="shared" si="87"/>
        <v>1.1100000000000001</v>
      </c>
      <c r="E4860" s="1">
        <v>2.7417000000000002</v>
      </c>
      <c r="F4860" s="59">
        <v>7548</v>
      </c>
      <c r="G4860" s="617">
        <v>42466</v>
      </c>
      <c r="H4860" s="3" t="s">
        <v>4721</v>
      </c>
      <c r="I4860" s="4"/>
    </row>
    <row r="4861" spans="1:9" ht="30">
      <c r="A4861" s="6">
        <v>4859</v>
      </c>
      <c r="B4861" s="56" t="s">
        <v>4766</v>
      </c>
      <c r="C4861" s="25" t="str">
        <f>IF(D4861=2,"NO","YES")</f>
        <v>YES</v>
      </c>
      <c r="D4861" s="59">
        <f t="shared" si="87"/>
        <v>0.53</v>
      </c>
      <c r="E4861" s="1">
        <v>1.3091000000000002</v>
      </c>
      <c r="F4861" s="59">
        <v>3604</v>
      </c>
      <c r="G4861" s="617">
        <v>42466</v>
      </c>
      <c r="H4861" s="3" t="s">
        <v>4721</v>
      </c>
      <c r="I4861" s="4"/>
    </row>
    <row r="4862" spans="1:9" ht="30">
      <c r="A4862" s="6">
        <v>4860</v>
      </c>
      <c r="B4862" s="56" t="s">
        <v>4767</v>
      </c>
      <c r="C4862" s="25" t="str">
        <f>IF(D4862=2,"NO","YES")</f>
        <v>YES</v>
      </c>
      <c r="D4862" s="59">
        <f t="shared" si="87"/>
        <v>0.36</v>
      </c>
      <c r="E4862" s="1">
        <v>0.88919999999999999</v>
      </c>
      <c r="F4862" s="59">
        <v>2448</v>
      </c>
      <c r="G4862" s="617">
        <v>42466</v>
      </c>
      <c r="H4862" s="3" t="s">
        <v>4721</v>
      </c>
      <c r="I4862" s="4"/>
    </row>
    <row r="4863" spans="1:9" ht="30">
      <c r="A4863" s="6">
        <v>4861</v>
      </c>
      <c r="B4863" s="56" t="s">
        <v>4768</v>
      </c>
      <c r="C4863" s="25" t="str">
        <f>IF(D4863=2,"NO","YES")</f>
        <v>YES</v>
      </c>
      <c r="D4863" s="59">
        <f t="shared" si="87"/>
        <v>0.4</v>
      </c>
      <c r="E4863" s="1">
        <v>0.9880000000000001</v>
      </c>
      <c r="F4863" s="59">
        <v>2720</v>
      </c>
      <c r="G4863" s="617">
        <v>42466</v>
      </c>
      <c r="H4863" s="3" t="s">
        <v>4721</v>
      </c>
      <c r="I4863" s="4"/>
    </row>
    <row r="4864" spans="1:9" ht="45">
      <c r="A4864" s="6">
        <v>4862</v>
      </c>
      <c r="B4864" s="56" t="s">
        <v>4769</v>
      </c>
      <c r="C4864" s="25" t="str">
        <f>IF(D4864=2,"NO","YES")</f>
        <v>YES</v>
      </c>
      <c r="D4864" s="59">
        <f t="shared" si="87"/>
        <v>1.67</v>
      </c>
      <c r="E4864" s="1">
        <v>4.1249000000000002</v>
      </c>
      <c r="F4864" s="59">
        <v>11356</v>
      </c>
      <c r="G4864" s="617">
        <v>42466</v>
      </c>
      <c r="H4864" s="3" t="s">
        <v>4721</v>
      </c>
      <c r="I4864" s="4"/>
    </row>
    <row r="4865" spans="1:9" ht="30">
      <c r="A4865" s="6">
        <v>4863</v>
      </c>
      <c r="B4865" s="56" t="s">
        <v>4770</v>
      </c>
      <c r="C4865" s="25" t="str">
        <f>IF(D4865=2,"NO","YES")</f>
        <v>YES</v>
      </c>
      <c r="D4865" s="59">
        <f t="shared" si="87"/>
        <v>0.36</v>
      </c>
      <c r="E4865" s="1">
        <v>0.88919999999999999</v>
      </c>
      <c r="F4865" s="59">
        <v>2448</v>
      </c>
      <c r="G4865" s="617">
        <v>42466</v>
      </c>
      <c r="H4865" s="3" t="s">
        <v>4721</v>
      </c>
      <c r="I4865" s="4"/>
    </row>
    <row r="4866" spans="1:9" ht="30">
      <c r="A4866" s="6">
        <v>4864</v>
      </c>
      <c r="B4866" s="56" t="s">
        <v>4771</v>
      </c>
      <c r="C4866" s="25" t="str">
        <f>IF(D4866=2,"NO","YES")</f>
        <v>YES</v>
      </c>
      <c r="D4866" s="59">
        <f t="shared" si="87"/>
        <v>0.45</v>
      </c>
      <c r="E4866" s="1">
        <v>1.1115000000000002</v>
      </c>
      <c r="F4866" s="59">
        <v>3060</v>
      </c>
      <c r="G4866" s="617">
        <v>42466</v>
      </c>
      <c r="H4866" s="3" t="s">
        <v>4721</v>
      </c>
      <c r="I4866" s="4"/>
    </row>
    <row r="4867" spans="1:9" ht="30">
      <c r="A4867" s="6">
        <v>4865</v>
      </c>
      <c r="B4867" s="56" t="s">
        <v>4772</v>
      </c>
      <c r="C4867" s="25" t="str">
        <f>IF(D4867=2,"NO","YES")</f>
        <v>YES</v>
      </c>
      <c r="D4867" s="59">
        <f t="shared" si="87"/>
        <v>0.36</v>
      </c>
      <c r="E4867" s="1">
        <v>0.88919999999999999</v>
      </c>
      <c r="F4867" s="59">
        <v>2448</v>
      </c>
      <c r="G4867" s="617">
        <v>42466</v>
      </c>
      <c r="H4867" s="3" t="s">
        <v>4721</v>
      </c>
      <c r="I4867" s="4"/>
    </row>
    <row r="4868" spans="1:9" ht="30">
      <c r="A4868" s="6">
        <v>4866</v>
      </c>
      <c r="B4868" s="56" t="s">
        <v>4773</v>
      </c>
      <c r="C4868" s="25" t="str">
        <f>IF(D4868=2,"NO","YES")</f>
        <v>YES</v>
      </c>
      <c r="D4868" s="59">
        <f t="shared" si="87"/>
        <v>0.22</v>
      </c>
      <c r="E4868" s="1">
        <v>0.54339999999999999</v>
      </c>
      <c r="F4868" s="59">
        <v>1496</v>
      </c>
      <c r="G4868" s="617">
        <v>42466</v>
      </c>
      <c r="H4868" s="3" t="s">
        <v>4721</v>
      </c>
      <c r="I4868" s="4"/>
    </row>
    <row r="4869" spans="1:9" ht="45">
      <c r="A4869" s="6">
        <v>4867</v>
      </c>
      <c r="B4869" s="56" t="s">
        <v>4774</v>
      </c>
      <c r="C4869" s="25" t="str">
        <f>IF(D4869=2,"NO","YES")</f>
        <v>YES</v>
      </c>
      <c r="D4869" s="59">
        <f t="shared" ref="D4869:D4932" si="88">F4869/6800</f>
        <v>1.24</v>
      </c>
      <c r="E4869" s="1">
        <v>3.0628000000000002</v>
      </c>
      <c r="F4869" s="59">
        <v>8432</v>
      </c>
      <c r="G4869" s="617">
        <v>42466</v>
      </c>
      <c r="H4869" s="3" t="s">
        <v>4721</v>
      </c>
      <c r="I4869" s="4"/>
    </row>
    <row r="4870" spans="1:9" ht="30">
      <c r="A4870" s="6">
        <v>4868</v>
      </c>
      <c r="B4870" s="56" t="s">
        <v>4775</v>
      </c>
      <c r="C4870" s="25" t="str">
        <f>IF(D4870=2,"NO","YES")</f>
        <v>YES</v>
      </c>
      <c r="D4870" s="59">
        <f t="shared" si="88"/>
        <v>0.71</v>
      </c>
      <c r="E4870" s="1">
        <v>1.7537</v>
      </c>
      <c r="F4870" s="59">
        <v>4828</v>
      </c>
      <c r="G4870" s="617">
        <v>42466</v>
      </c>
      <c r="H4870" s="3" t="s">
        <v>4721</v>
      </c>
      <c r="I4870" s="4"/>
    </row>
    <row r="4871" spans="1:9" ht="30">
      <c r="A4871" s="6">
        <v>4869</v>
      </c>
      <c r="B4871" s="56" t="s">
        <v>4776</v>
      </c>
      <c r="C4871" s="25" t="str">
        <f>IF(D4871=2,"NO","YES")</f>
        <v>YES</v>
      </c>
      <c r="D4871" s="59">
        <f t="shared" si="88"/>
        <v>0.45</v>
      </c>
      <c r="E4871" s="1">
        <v>1.1115000000000002</v>
      </c>
      <c r="F4871" s="59">
        <v>3060</v>
      </c>
      <c r="G4871" s="617">
        <v>42466</v>
      </c>
      <c r="H4871" s="3" t="s">
        <v>4721</v>
      </c>
      <c r="I4871" s="4"/>
    </row>
    <row r="4872" spans="1:9" ht="45">
      <c r="A4872" s="6">
        <v>4870</v>
      </c>
      <c r="B4872" s="56" t="s">
        <v>4777</v>
      </c>
      <c r="C4872" s="25" t="str">
        <f>IF(D4872=2,"NO","YES")</f>
        <v>YES</v>
      </c>
      <c r="D4872" s="59">
        <f t="shared" si="88"/>
        <v>0.11</v>
      </c>
      <c r="E4872" s="1">
        <v>0.2717</v>
      </c>
      <c r="F4872" s="59">
        <v>748</v>
      </c>
      <c r="G4872" s="617">
        <v>42466</v>
      </c>
      <c r="H4872" s="3" t="s">
        <v>4721</v>
      </c>
      <c r="I4872" s="4"/>
    </row>
    <row r="4873" spans="1:9" ht="45">
      <c r="A4873" s="6">
        <v>4871</v>
      </c>
      <c r="B4873" s="56" t="s">
        <v>4778</v>
      </c>
      <c r="C4873" s="25" t="str">
        <f>IF(D4873=2,"NO","YES")</f>
        <v>YES</v>
      </c>
      <c r="D4873" s="59">
        <f t="shared" si="88"/>
        <v>0.75</v>
      </c>
      <c r="E4873" s="1">
        <v>1.8525</v>
      </c>
      <c r="F4873" s="59">
        <v>5100</v>
      </c>
      <c r="G4873" s="617">
        <v>42466</v>
      </c>
      <c r="H4873" s="3" t="s">
        <v>4721</v>
      </c>
      <c r="I4873" s="4"/>
    </row>
    <row r="4874" spans="1:9" ht="45">
      <c r="A4874" s="6">
        <v>4872</v>
      </c>
      <c r="B4874" s="56" t="s">
        <v>4779</v>
      </c>
      <c r="C4874" s="25" t="str">
        <f>IF(D4874=2,"NO","YES")</f>
        <v>YES</v>
      </c>
      <c r="D4874" s="59">
        <f t="shared" si="88"/>
        <v>0.99</v>
      </c>
      <c r="E4874" s="1">
        <v>2.4453</v>
      </c>
      <c r="F4874" s="59">
        <v>6732</v>
      </c>
      <c r="G4874" s="617">
        <v>42466</v>
      </c>
      <c r="H4874" s="3" t="s">
        <v>4721</v>
      </c>
      <c r="I4874" s="4"/>
    </row>
    <row r="4875" spans="1:9" ht="45">
      <c r="A4875" s="6">
        <v>4873</v>
      </c>
      <c r="B4875" s="56" t="s">
        <v>4558</v>
      </c>
      <c r="C4875" s="25" t="str">
        <f>IF(D4875=2,"NO","YES")</f>
        <v>YES</v>
      </c>
      <c r="D4875" s="59">
        <f t="shared" si="88"/>
        <v>0.01</v>
      </c>
      <c r="E4875" s="1">
        <v>2.4700000000000003E-2</v>
      </c>
      <c r="F4875" s="59">
        <v>68</v>
      </c>
      <c r="G4875" s="617">
        <v>42466</v>
      </c>
      <c r="H4875" s="3" t="s">
        <v>4721</v>
      </c>
      <c r="I4875" s="4"/>
    </row>
    <row r="4876" spans="1:9" ht="30">
      <c r="A4876" s="6">
        <v>4874</v>
      </c>
      <c r="B4876" s="56" t="s">
        <v>4780</v>
      </c>
      <c r="C4876" s="25" t="str">
        <f>IF(D4876=2,"NO","YES")</f>
        <v>YES</v>
      </c>
      <c r="D4876" s="59">
        <f t="shared" si="88"/>
        <v>0.12</v>
      </c>
      <c r="E4876" s="1">
        <v>0.2964</v>
      </c>
      <c r="F4876" s="75">
        <v>816</v>
      </c>
      <c r="G4876" s="617">
        <v>42466</v>
      </c>
      <c r="H4876" s="3" t="s">
        <v>4781</v>
      </c>
      <c r="I4876" s="4"/>
    </row>
    <row r="4877" spans="1:9" ht="30">
      <c r="A4877" s="6">
        <v>4875</v>
      </c>
      <c r="B4877" s="56" t="s">
        <v>4782</v>
      </c>
      <c r="C4877" s="25" t="str">
        <f>IF(D4877=2,"NO","YES")</f>
        <v>YES</v>
      </c>
      <c r="D4877" s="59">
        <f t="shared" si="88"/>
        <v>0.03</v>
      </c>
      <c r="E4877" s="1">
        <v>7.4099999999999999E-2</v>
      </c>
      <c r="F4877" s="75">
        <v>204</v>
      </c>
      <c r="G4877" s="617">
        <v>42466</v>
      </c>
      <c r="H4877" s="3" t="s">
        <v>4781</v>
      </c>
      <c r="I4877" s="4"/>
    </row>
    <row r="4878" spans="1:9" ht="45">
      <c r="A4878" s="6">
        <v>4876</v>
      </c>
      <c r="B4878" s="56" t="s">
        <v>4783</v>
      </c>
      <c r="C4878" s="25" t="str">
        <f>IF(D4878=2,"NO","YES")</f>
        <v>YES</v>
      </c>
      <c r="D4878" s="59">
        <f t="shared" si="88"/>
        <v>1.21</v>
      </c>
      <c r="E4878" s="1">
        <v>2.9887000000000001</v>
      </c>
      <c r="F4878" s="75">
        <v>8228</v>
      </c>
      <c r="G4878" s="617">
        <v>42466</v>
      </c>
      <c r="H4878" s="3" t="s">
        <v>4781</v>
      </c>
      <c r="I4878" s="4"/>
    </row>
    <row r="4879" spans="1:9" ht="45">
      <c r="A4879" s="6">
        <v>4877</v>
      </c>
      <c r="B4879" s="56" t="s">
        <v>4784</v>
      </c>
      <c r="C4879" s="25" t="str">
        <f>IF(D4879=2,"NO","YES")</f>
        <v>YES</v>
      </c>
      <c r="D4879" s="59">
        <f t="shared" si="88"/>
        <v>0.11</v>
      </c>
      <c r="E4879" s="1">
        <v>0.2717</v>
      </c>
      <c r="F4879" s="75">
        <v>748</v>
      </c>
      <c r="G4879" s="617">
        <v>42466</v>
      </c>
      <c r="H4879" s="3" t="s">
        <v>4781</v>
      </c>
      <c r="I4879" s="4"/>
    </row>
    <row r="4880" spans="1:9" ht="30">
      <c r="A4880" s="6">
        <v>4878</v>
      </c>
      <c r="B4880" s="56" t="s">
        <v>4785</v>
      </c>
      <c r="C4880" s="25" t="str">
        <f>IF(D4880=2,"NO","YES")</f>
        <v>YES</v>
      </c>
      <c r="D4880" s="59">
        <f t="shared" si="88"/>
        <v>0.43</v>
      </c>
      <c r="E4880" s="1">
        <v>1.0621</v>
      </c>
      <c r="F4880" s="75">
        <v>2924</v>
      </c>
      <c r="G4880" s="617">
        <v>42466</v>
      </c>
      <c r="H4880" s="3" t="s">
        <v>4781</v>
      </c>
      <c r="I4880" s="4"/>
    </row>
    <row r="4881" spans="1:9" ht="30">
      <c r="A4881" s="6">
        <v>4879</v>
      </c>
      <c r="B4881" s="56" t="s">
        <v>4786</v>
      </c>
      <c r="C4881" s="25" t="str">
        <f>IF(D4881=2,"NO","YES")</f>
        <v>YES</v>
      </c>
      <c r="D4881" s="59">
        <f t="shared" si="88"/>
        <v>0.81</v>
      </c>
      <c r="E4881" s="1">
        <v>2.0007000000000001</v>
      </c>
      <c r="F4881" s="75">
        <v>5508</v>
      </c>
      <c r="G4881" s="617">
        <v>42466</v>
      </c>
      <c r="H4881" s="3" t="s">
        <v>4781</v>
      </c>
      <c r="I4881" s="4"/>
    </row>
    <row r="4882" spans="1:9" ht="30">
      <c r="A4882" s="6">
        <v>4880</v>
      </c>
      <c r="B4882" s="56" t="s">
        <v>4787</v>
      </c>
      <c r="C4882" s="25" t="str">
        <f>IF(D4882=2,"NO","YES")</f>
        <v>YES</v>
      </c>
      <c r="D4882" s="59">
        <f t="shared" si="88"/>
        <v>0.61</v>
      </c>
      <c r="E4882" s="1">
        <v>1.5067000000000002</v>
      </c>
      <c r="F4882" s="75">
        <v>4148</v>
      </c>
      <c r="G4882" s="617">
        <v>42466</v>
      </c>
      <c r="H4882" s="3" t="s">
        <v>4781</v>
      </c>
      <c r="I4882" s="4"/>
    </row>
    <row r="4883" spans="1:9" ht="30">
      <c r="A4883" s="6">
        <v>4881</v>
      </c>
      <c r="B4883" s="56" t="s">
        <v>4788</v>
      </c>
      <c r="C4883" s="25" t="str">
        <f>IF(D4883=2,"NO","YES")</f>
        <v>YES</v>
      </c>
      <c r="D4883" s="59">
        <f t="shared" si="88"/>
        <v>0.39</v>
      </c>
      <c r="E4883" s="1">
        <v>0.96330000000000016</v>
      </c>
      <c r="F4883" s="75">
        <v>2652</v>
      </c>
      <c r="G4883" s="617">
        <v>42466</v>
      </c>
      <c r="H4883" s="3" t="s">
        <v>4781</v>
      </c>
      <c r="I4883" s="4"/>
    </row>
    <row r="4884" spans="1:9" ht="30">
      <c r="A4884" s="6">
        <v>4882</v>
      </c>
      <c r="B4884" s="56" t="s">
        <v>4789</v>
      </c>
      <c r="C4884" s="25" t="str">
        <f>IF(D4884=2,"NO","YES")</f>
        <v>YES</v>
      </c>
      <c r="D4884" s="59">
        <f t="shared" si="88"/>
        <v>0.33</v>
      </c>
      <c r="E4884" s="1">
        <v>0.81510000000000016</v>
      </c>
      <c r="F4884" s="75">
        <v>2244</v>
      </c>
      <c r="G4884" s="617">
        <v>42466</v>
      </c>
      <c r="H4884" s="3" t="s">
        <v>4781</v>
      </c>
      <c r="I4884" s="4"/>
    </row>
    <row r="4885" spans="1:9" ht="30">
      <c r="A4885" s="6">
        <v>4883</v>
      </c>
      <c r="B4885" s="56" t="s">
        <v>4790</v>
      </c>
      <c r="C4885" s="25" t="str">
        <f>IF(D4885=2,"NO","YES")</f>
        <v>YES</v>
      </c>
      <c r="D4885" s="59">
        <f t="shared" si="88"/>
        <v>1.38</v>
      </c>
      <c r="E4885" s="1">
        <v>3.4085999999999999</v>
      </c>
      <c r="F4885" s="75">
        <v>9384</v>
      </c>
      <c r="G4885" s="617">
        <v>42466</v>
      </c>
      <c r="H4885" s="3" t="s">
        <v>4781</v>
      </c>
      <c r="I4885" s="4"/>
    </row>
    <row r="4886" spans="1:9" ht="30">
      <c r="A4886" s="6">
        <v>4884</v>
      </c>
      <c r="B4886" s="56" t="s">
        <v>4791</v>
      </c>
      <c r="C4886" s="25" t="str">
        <f>IF(D4886=2,"NO","YES")</f>
        <v>YES</v>
      </c>
      <c r="D4886" s="59">
        <f t="shared" si="88"/>
        <v>1.1599999999999999</v>
      </c>
      <c r="E4886" s="1">
        <v>2.8652000000000002</v>
      </c>
      <c r="F4886" s="75">
        <v>7888</v>
      </c>
      <c r="G4886" s="617">
        <v>42466</v>
      </c>
      <c r="H4886" s="3" t="s">
        <v>4781</v>
      </c>
      <c r="I4886" s="4"/>
    </row>
    <row r="4887" spans="1:9" ht="45">
      <c r="A4887" s="6">
        <v>4885</v>
      </c>
      <c r="B4887" s="56" t="s">
        <v>4792</v>
      </c>
      <c r="C4887" s="25" t="str">
        <f>IF(D4887=2,"NO","YES")</f>
        <v>YES</v>
      </c>
      <c r="D4887" s="59">
        <f t="shared" si="88"/>
        <v>1</v>
      </c>
      <c r="E4887" s="1">
        <v>2.4700000000000002</v>
      </c>
      <c r="F4887" s="75">
        <v>6800</v>
      </c>
      <c r="G4887" s="617">
        <v>42466</v>
      </c>
      <c r="H4887" s="3" t="s">
        <v>4781</v>
      </c>
      <c r="I4887" s="4"/>
    </row>
    <row r="4888" spans="1:9" ht="30">
      <c r="A4888" s="6">
        <v>4886</v>
      </c>
      <c r="B4888" s="56" t="s">
        <v>4793</v>
      </c>
      <c r="C4888" s="25" t="str">
        <f>IF(D4888=2,"NO","YES")</f>
        <v>YES</v>
      </c>
      <c r="D4888" s="59">
        <f t="shared" si="88"/>
        <v>0.42</v>
      </c>
      <c r="E4888" s="1">
        <v>1.0374000000000001</v>
      </c>
      <c r="F4888" s="75">
        <v>2856</v>
      </c>
      <c r="G4888" s="617">
        <v>42466</v>
      </c>
      <c r="H4888" s="3" t="s">
        <v>4781</v>
      </c>
      <c r="I4888" s="4"/>
    </row>
    <row r="4889" spans="1:9" ht="45">
      <c r="A4889" s="6">
        <v>4887</v>
      </c>
      <c r="B4889" s="56" t="s">
        <v>4794</v>
      </c>
      <c r="C4889" s="25" t="str">
        <f>IF(D4889=2,"NO","YES")</f>
        <v>YES</v>
      </c>
      <c r="D4889" s="59">
        <f t="shared" si="88"/>
        <v>0.19</v>
      </c>
      <c r="E4889" s="1">
        <v>0.46930000000000005</v>
      </c>
      <c r="F4889" s="75">
        <v>1292</v>
      </c>
      <c r="G4889" s="617">
        <v>42466</v>
      </c>
      <c r="H4889" s="3" t="s">
        <v>4781</v>
      </c>
      <c r="I4889" s="4"/>
    </row>
    <row r="4890" spans="1:9" ht="45">
      <c r="A4890" s="6">
        <v>4888</v>
      </c>
      <c r="B4890" s="56" t="s">
        <v>4795</v>
      </c>
      <c r="C4890" s="25" t="str">
        <f>IF(D4890=2,"NO","YES")</f>
        <v>YES</v>
      </c>
      <c r="D4890" s="59">
        <f t="shared" si="88"/>
        <v>0.64</v>
      </c>
      <c r="E4890" s="1">
        <v>1.5808000000000002</v>
      </c>
      <c r="F4890" s="75">
        <v>4352</v>
      </c>
      <c r="G4890" s="617">
        <v>42466</v>
      </c>
      <c r="H4890" s="3" t="s">
        <v>4781</v>
      </c>
      <c r="I4890" s="4"/>
    </row>
    <row r="4891" spans="1:9" ht="45">
      <c r="A4891" s="6">
        <v>4889</v>
      </c>
      <c r="B4891" s="56" t="s">
        <v>4796</v>
      </c>
      <c r="C4891" s="25" t="str">
        <f>IF(D4891=2,"NO","YES")</f>
        <v>YES</v>
      </c>
      <c r="D4891" s="59">
        <f t="shared" si="88"/>
        <v>0.15</v>
      </c>
      <c r="E4891" s="1">
        <v>0.3705</v>
      </c>
      <c r="F4891" s="75">
        <v>1020</v>
      </c>
      <c r="G4891" s="617">
        <v>42466</v>
      </c>
      <c r="H4891" s="3" t="s">
        <v>4781</v>
      </c>
      <c r="I4891" s="4"/>
    </row>
    <row r="4892" spans="1:9" ht="30">
      <c r="A4892" s="6">
        <v>4890</v>
      </c>
      <c r="B4892" s="56" t="s">
        <v>4797</v>
      </c>
      <c r="C4892" s="25" t="str">
        <f>IF(D4892=2,"NO","YES")</f>
        <v>YES</v>
      </c>
      <c r="D4892" s="59">
        <f t="shared" si="88"/>
        <v>1.1299999999999999</v>
      </c>
      <c r="E4892" s="1">
        <v>2.7911000000000001</v>
      </c>
      <c r="F4892" s="75">
        <v>7684</v>
      </c>
      <c r="G4892" s="617">
        <v>42466</v>
      </c>
      <c r="H4892" s="3" t="s">
        <v>4781</v>
      </c>
      <c r="I4892" s="4"/>
    </row>
    <row r="4893" spans="1:9" ht="30">
      <c r="A4893" s="6">
        <v>4891</v>
      </c>
      <c r="B4893" s="56" t="s">
        <v>4798</v>
      </c>
      <c r="C4893" s="25" t="str">
        <f>IF(D4893=2,"NO","YES")</f>
        <v>YES</v>
      </c>
      <c r="D4893" s="59">
        <f t="shared" si="88"/>
        <v>0.93</v>
      </c>
      <c r="E4893" s="1">
        <v>2.2971000000000004</v>
      </c>
      <c r="F4893" s="75">
        <v>6324</v>
      </c>
      <c r="G4893" s="617">
        <v>42466</v>
      </c>
      <c r="H4893" s="3" t="s">
        <v>4781</v>
      </c>
      <c r="I4893" s="4"/>
    </row>
    <row r="4894" spans="1:9" ht="30">
      <c r="A4894" s="6">
        <v>4892</v>
      </c>
      <c r="B4894" s="56" t="s">
        <v>4799</v>
      </c>
      <c r="C4894" s="25" t="str">
        <f>IF(D4894=2,"NO","YES")</f>
        <v>YES</v>
      </c>
      <c r="D4894" s="59">
        <f t="shared" si="88"/>
        <v>1.01</v>
      </c>
      <c r="E4894" s="1">
        <v>2.4947000000000004</v>
      </c>
      <c r="F4894" s="75">
        <v>6868</v>
      </c>
      <c r="G4894" s="617">
        <v>42466</v>
      </c>
      <c r="H4894" s="3" t="s">
        <v>4781</v>
      </c>
      <c r="I4894" s="4"/>
    </row>
    <row r="4895" spans="1:9" ht="45">
      <c r="A4895" s="6">
        <v>4893</v>
      </c>
      <c r="B4895" s="56" t="s">
        <v>4800</v>
      </c>
      <c r="C4895" s="25" t="str">
        <f>IF(D4895=2,"NO","YES")</f>
        <v>YES</v>
      </c>
      <c r="D4895" s="59">
        <f t="shared" si="88"/>
        <v>1.01</v>
      </c>
      <c r="E4895" s="1">
        <v>2.4947000000000004</v>
      </c>
      <c r="F4895" s="75">
        <v>6868</v>
      </c>
      <c r="G4895" s="617">
        <v>42466</v>
      </c>
      <c r="H4895" s="3" t="s">
        <v>4781</v>
      </c>
      <c r="I4895" s="4"/>
    </row>
    <row r="4896" spans="1:9" ht="30">
      <c r="A4896" s="6">
        <v>4894</v>
      </c>
      <c r="B4896" s="56" t="s">
        <v>4801</v>
      </c>
      <c r="C4896" s="25" t="str">
        <f>IF(D4896=2,"NO","YES")</f>
        <v>YES</v>
      </c>
      <c r="D4896" s="59">
        <f t="shared" si="88"/>
        <v>1.21</v>
      </c>
      <c r="E4896" s="1">
        <v>2.9887000000000001</v>
      </c>
      <c r="F4896" s="75">
        <v>8228</v>
      </c>
      <c r="G4896" s="617">
        <v>42466</v>
      </c>
      <c r="H4896" s="3" t="s">
        <v>4781</v>
      </c>
      <c r="I4896" s="4"/>
    </row>
    <row r="4897" spans="1:9" ht="30">
      <c r="A4897" s="6">
        <v>4895</v>
      </c>
      <c r="B4897" s="56" t="s">
        <v>4802</v>
      </c>
      <c r="C4897" s="25" t="str">
        <f>IF(D4897=2,"NO","YES")</f>
        <v>YES</v>
      </c>
      <c r="D4897" s="59">
        <f t="shared" si="88"/>
        <v>1</v>
      </c>
      <c r="E4897" s="1">
        <v>2.4700000000000002</v>
      </c>
      <c r="F4897" s="75">
        <v>6800</v>
      </c>
      <c r="G4897" s="617">
        <v>42466</v>
      </c>
      <c r="H4897" s="3" t="s">
        <v>4781</v>
      </c>
      <c r="I4897" s="4"/>
    </row>
    <row r="4898" spans="1:9" ht="60">
      <c r="A4898" s="6">
        <v>4896</v>
      </c>
      <c r="B4898" s="56" t="s">
        <v>4803</v>
      </c>
      <c r="C4898" s="25" t="str">
        <f>IF(D4898=2,"NO","YES")</f>
        <v>YES</v>
      </c>
      <c r="D4898" s="59">
        <f t="shared" si="88"/>
        <v>1.07</v>
      </c>
      <c r="E4898" s="1">
        <v>2.6429000000000005</v>
      </c>
      <c r="F4898" s="75">
        <v>7276</v>
      </c>
      <c r="G4898" s="617">
        <v>42466</v>
      </c>
      <c r="H4898" s="3" t="s">
        <v>4781</v>
      </c>
      <c r="I4898" s="4"/>
    </row>
    <row r="4899" spans="1:9" ht="45">
      <c r="A4899" s="6">
        <v>4897</v>
      </c>
      <c r="B4899" s="56" t="s">
        <v>4804</v>
      </c>
      <c r="C4899" s="25" t="str">
        <f>IF(D4899=2,"NO","YES")</f>
        <v>YES</v>
      </c>
      <c r="D4899" s="59">
        <f t="shared" si="88"/>
        <v>0.08</v>
      </c>
      <c r="E4899" s="1">
        <v>0.19760000000000003</v>
      </c>
      <c r="F4899" s="75">
        <v>544</v>
      </c>
      <c r="G4899" s="617">
        <v>42466</v>
      </c>
      <c r="H4899" s="3" t="s">
        <v>4781</v>
      </c>
      <c r="I4899" s="4"/>
    </row>
    <row r="4900" spans="1:9" ht="45">
      <c r="A4900" s="6">
        <v>4898</v>
      </c>
      <c r="B4900" s="56" t="s">
        <v>4805</v>
      </c>
      <c r="C4900" s="25" t="str">
        <f>IF(D4900=2,"NO","YES")</f>
        <v>YES</v>
      </c>
      <c r="D4900" s="59">
        <f t="shared" si="88"/>
        <v>0.83</v>
      </c>
      <c r="E4900" s="1">
        <v>2.0501</v>
      </c>
      <c r="F4900" s="75">
        <v>5644</v>
      </c>
      <c r="G4900" s="617">
        <v>42466</v>
      </c>
      <c r="H4900" s="3" t="s">
        <v>4781</v>
      </c>
      <c r="I4900" s="4"/>
    </row>
    <row r="4901" spans="1:9" ht="30">
      <c r="A4901" s="6">
        <v>4899</v>
      </c>
      <c r="B4901" s="56" t="s">
        <v>4806</v>
      </c>
      <c r="C4901" s="25" t="str">
        <f>IF(D4901=2,"NO","YES")</f>
        <v>YES</v>
      </c>
      <c r="D4901" s="59">
        <f t="shared" si="88"/>
        <v>0.24</v>
      </c>
      <c r="E4901" s="1">
        <v>0.59279999999999999</v>
      </c>
      <c r="F4901" s="75">
        <v>1632</v>
      </c>
      <c r="G4901" s="617">
        <v>42466</v>
      </c>
      <c r="H4901" s="3" t="s">
        <v>4781</v>
      </c>
      <c r="I4901" s="4"/>
    </row>
    <row r="4902" spans="1:9" ht="45">
      <c r="A4902" s="6">
        <v>4900</v>
      </c>
      <c r="B4902" s="56" t="s">
        <v>4807</v>
      </c>
      <c r="C4902" s="25" t="str">
        <f>IF(D4902=2,"NO","YES")</f>
        <v>YES</v>
      </c>
      <c r="D4902" s="59">
        <f t="shared" si="88"/>
        <v>0.85</v>
      </c>
      <c r="E4902" s="1">
        <v>2.0994999999999999</v>
      </c>
      <c r="F4902" s="75">
        <v>5780</v>
      </c>
      <c r="G4902" s="617">
        <v>42466</v>
      </c>
      <c r="H4902" s="3" t="s">
        <v>4781</v>
      </c>
      <c r="I4902" s="4"/>
    </row>
    <row r="4903" spans="1:9" ht="45">
      <c r="A4903" s="6">
        <v>4901</v>
      </c>
      <c r="B4903" s="56" t="s">
        <v>4808</v>
      </c>
      <c r="C4903" s="25" t="str">
        <f>IF(D4903=2,"NO","YES")</f>
        <v>YES</v>
      </c>
      <c r="D4903" s="59">
        <f t="shared" si="88"/>
        <v>1.42</v>
      </c>
      <c r="E4903" s="1">
        <v>3.5074000000000001</v>
      </c>
      <c r="F4903" s="75">
        <v>9656</v>
      </c>
      <c r="G4903" s="617">
        <v>42466</v>
      </c>
      <c r="H4903" s="3" t="s">
        <v>4781</v>
      </c>
      <c r="I4903" s="4"/>
    </row>
    <row r="4904" spans="1:9" ht="30">
      <c r="A4904" s="6">
        <v>4902</v>
      </c>
      <c r="B4904" s="56" t="s">
        <v>4809</v>
      </c>
      <c r="C4904" s="25" t="str">
        <f>IF(D4904=2,"NO","YES")</f>
        <v>YES</v>
      </c>
      <c r="D4904" s="59">
        <f t="shared" si="88"/>
        <v>1.01</v>
      </c>
      <c r="E4904" s="1">
        <v>2.4947000000000004</v>
      </c>
      <c r="F4904" s="75">
        <v>6868</v>
      </c>
      <c r="G4904" s="617">
        <v>42466</v>
      </c>
      <c r="H4904" s="3" t="s">
        <v>4781</v>
      </c>
      <c r="I4904" s="4"/>
    </row>
    <row r="4905" spans="1:9" ht="45">
      <c r="A4905" s="6">
        <v>4903</v>
      </c>
      <c r="B4905" s="56" t="s">
        <v>4810</v>
      </c>
      <c r="C4905" s="25" t="str">
        <f>IF(D4905=2,"NO","YES")</f>
        <v>YES</v>
      </c>
      <c r="D4905" s="59">
        <f t="shared" si="88"/>
        <v>1</v>
      </c>
      <c r="E4905" s="1">
        <v>2.4700000000000002</v>
      </c>
      <c r="F4905" s="75">
        <v>6800</v>
      </c>
      <c r="G4905" s="617">
        <v>42466</v>
      </c>
      <c r="H4905" s="3" t="s">
        <v>4781</v>
      </c>
      <c r="I4905" s="4"/>
    </row>
    <row r="4906" spans="1:9" ht="30">
      <c r="A4906" s="6">
        <v>4904</v>
      </c>
      <c r="B4906" s="56" t="s">
        <v>4811</v>
      </c>
      <c r="C4906" s="25" t="str">
        <f>IF(D4906=2,"NO","YES")</f>
        <v>YES</v>
      </c>
      <c r="D4906" s="59">
        <f t="shared" si="88"/>
        <v>1.04</v>
      </c>
      <c r="E4906" s="1">
        <v>2.5688000000000004</v>
      </c>
      <c r="F4906" s="75">
        <v>7072</v>
      </c>
      <c r="G4906" s="617">
        <v>42466</v>
      </c>
      <c r="H4906" s="3" t="s">
        <v>4781</v>
      </c>
      <c r="I4906" s="4"/>
    </row>
    <row r="4907" spans="1:9" ht="30">
      <c r="A4907" s="6">
        <v>4905</v>
      </c>
      <c r="B4907" s="56" t="s">
        <v>4812</v>
      </c>
      <c r="C4907" s="25" t="str">
        <f>IF(D4907=2,"NO","YES")</f>
        <v>YES</v>
      </c>
      <c r="D4907" s="59">
        <f t="shared" si="88"/>
        <v>1</v>
      </c>
      <c r="E4907" s="1">
        <v>2.4700000000000002</v>
      </c>
      <c r="F4907" s="75">
        <v>6800</v>
      </c>
      <c r="G4907" s="617">
        <v>42466</v>
      </c>
      <c r="H4907" s="3" t="s">
        <v>4781</v>
      </c>
      <c r="I4907" s="4"/>
    </row>
    <row r="4908" spans="1:9" ht="30">
      <c r="A4908" s="6">
        <v>4906</v>
      </c>
      <c r="B4908" s="56" t="s">
        <v>4813</v>
      </c>
      <c r="C4908" s="25" t="str">
        <f>IF(D4908=2,"NO","YES")</f>
        <v>YES</v>
      </c>
      <c r="D4908" s="59">
        <f t="shared" si="88"/>
        <v>0.61</v>
      </c>
      <c r="E4908" s="1">
        <v>1.5067000000000002</v>
      </c>
      <c r="F4908" s="75">
        <v>4148</v>
      </c>
      <c r="G4908" s="617">
        <v>42466</v>
      </c>
      <c r="H4908" s="3" t="s">
        <v>4781</v>
      </c>
      <c r="I4908" s="4"/>
    </row>
    <row r="4909" spans="1:9" ht="30">
      <c r="A4909" s="6">
        <v>4907</v>
      </c>
      <c r="B4909" s="56" t="s">
        <v>4814</v>
      </c>
      <c r="C4909" s="25" t="str">
        <f>IF(D4909=2,"NO","YES")</f>
        <v>YES</v>
      </c>
      <c r="D4909" s="59">
        <f t="shared" si="88"/>
        <v>0.32</v>
      </c>
      <c r="E4909" s="1">
        <v>0.7904000000000001</v>
      </c>
      <c r="F4909" s="75">
        <v>2176</v>
      </c>
      <c r="G4909" s="617">
        <v>42466</v>
      </c>
      <c r="H4909" s="3" t="s">
        <v>4781</v>
      </c>
      <c r="I4909" s="4"/>
    </row>
    <row r="4910" spans="1:9" ht="45">
      <c r="A4910" s="6">
        <v>4908</v>
      </c>
      <c r="B4910" s="56" t="s">
        <v>4815</v>
      </c>
      <c r="C4910" s="25" t="str">
        <f>IF(D4910=2,"NO","YES")</f>
        <v>YES</v>
      </c>
      <c r="D4910" s="59">
        <f t="shared" si="88"/>
        <v>0.3</v>
      </c>
      <c r="E4910" s="1">
        <v>0.74099999999999999</v>
      </c>
      <c r="F4910" s="75">
        <v>2040</v>
      </c>
      <c r="G4910" s="617">
        <v>42466</v>
      </c>
      <c r="H4910" s="3" t="s">
        <v>4781</v>
      </c>
      <c r="I4910" s="4"/>
    </row>
    <row r="4911" spans="1:9" ht="45">
      <c r="A4911" s="6">
        <v>4909</v>
      </c>
      <c r="B4911" s="56" t="s">
        <v>4816</v>
      </c>
      <c r="C4911" s="25" t="str">
        <f>IF(D4911=2,"NO","YES")</f>
        <v>YES</v>
      </c>
      <c r="D4911" s="59">
        <f t="shared" si="88"/>
        <v>1</v>
      </c>
      <c r="E4911" s="1">
        <v>2.4700000000000002</v>
      </c>
      <c r="F4911" s="75">
        <v>6800</v>
      </c>
      <c r="G4911" s="617">
        <v>42466</v>
      </c>
      <c r="H4911" s="3" t="s">
        <v>4781</v>
      </c>
      <c r="I4911" s="4"/>
    </row>
    <row r="4912" spans="1:9" ht="30">
      <c r="A4912" s="6">
        <v>4910</v>
      </c>
      <c r="B4912" s="56" t="s">
        <v>4817</v>
      </c>
      <c r="C4912" s="25" t="str">
        <f>IF(D4912=2,"NO","YES")</f>
        <v>YES</v>
      </c>
      <c r="D4912" s="59">
        <f t="shared" si="88"/>
        <v>0.2</v>
      </c>
      <c r="E4912" s="1">
        <v>0.49400000000000005</v>
      </c>
      <c r="F4912" s="75">
        <v>1360</v>
      </c>
      <c r="G4912" s="617">
        <v>42466</v>
      </c>
      <c r="H4912" s="3" t="s">
        <v>4781</v>
      </c>
      <c r="I4912" s="4"/>
    </row>
    <row r="4913" spans="1:9" ht="30">
      <c r="A4913" s="6">
        <v>4911</v>
      </c>
      <c r="B4913" s="56" t="s">
        <v>4818</v>
      </c>
      <c r="C4913" s="25" t="str">
        <f>IF(D4913=2,"NO","YES")</f>
        <v>YES</v>
      </c>
      <c r="D4913" s="59">
        <f t="shared" si="88"/>
        <v>0.69</v>
      </c>
      <c r="E4913" s="1">
        <v>1.7042999999999999</v>
      </c>
      <c r="F4913" s="75">
        <v>4692</v>
      </c>
      <c r="G4913" s="617">
        <v>42466</v>
      </c>
      <c r="H4913" s="3" t="s">
        <v>4781</v>
      </c>
      <c r="I4913" s="4"/>
    </row>
    <row r="4914" spans="1:9" ht="30">
      <c r="A4914" s="6">
        <v>4912</v>
      </c>
      <c r="B4914" s="56" t="s">
        <v>4819</v>
      </c>
      <c r="C4914" s="25" t="str">
        <f>IF(D4914=2,"NO","YES")</f>
        <v>YES</v>
      </c>
      <c r="D4914" s="59">
        <f t="shared" si="88"/>
        <v>0.5</v>
      </c>
      <c r="E4914" s="1">
        <v>1.2350000000000001</v>
      </c>
      <c r="F4914" s="75">
        <v>3400</v>
      </c>
      <c r="G4914" s="617">
        <v>42466</v>
      </c>
      <c r="H4914" s="3" t="s">
        <v>4781</v>
      </c>
      <c r="I4914" s="4"/>
    </row>
    <row r="4915" spans="1:9" ht="30">
      <c r="A4915" s="6">
        <v>4913</v>
      </c>
      <c r="B4915" s="56" t="s">
        <v>4820</v>
      </c>
      <c r="C4915" s="25" t="str">
        <f>IF(D4915=2,"NO","YES")</f>
        <v>YES</v>
      </c>
      <c r="D4915" s="59">
        <f t="shared" si="88"/>
        <v>0.69</v>
      </c>
      <c r="E4915" s="1">
        <v>1.7042999999999999</v>
      </c>
      <c r="F4915" s="75">
        <v>4692</v>
      </c>
      <c r="G4915" s="617">
        <v>42466</v>
      </c>
      <c r="H4915" s="3" t="s">
        <v>4781</v>
      </c>
      <c r="I4915" s="4"/>
    </row>
    <row r="4916" spans="1:9" ht="30">
      <c r="A4916" s="6">
        <v>4914</v>
      </c>
      <c r="B4916" s="56" t="s">
        <v>4821</v>
      </c>
      <c r="C4916" s="25" t="str">
        <f>IF(D4916=2,"NO","YES")</f>
        <v>YES</v>
      </c>
      <c r="D4916" s="59">
        <f t="shared" si="88"/>
        <v>0.69</v>
      </c>
      <c r="E4916" s="1">
        <v>1.7042999999999999</v>
      </c>
      <c r="F4916" s="75">
        <v>4692</v>
      </c>
      <c r="G4916" s="617">
        <v>42466</v>
      </c>
      <c r="H4916" s="3" t="s">
        <v>4781</v>
      </c>
      <c r="I4916" s="4"/>
    </row>
    <row r="4917" spans="1:9" ht="30">
      <c r="A4917" s="6">
        <v>4915</v>
      </c>
      <c r="B4917" s="56" t="s">
        <v>4822</v>
      </c>
      <c r="C4917" s="25" t="str">
        <f>IF(D4917=2,"NO","YES")</f>
        <v>YES</v>
      </c>
      <c r="D4917" s="59">
        <f t="shared" si="88"/>
        <v>1.25</v>
      </c>
      <c r="E4917" s="1">
        <v>3.0875000000000004</v>
      </c>
      <c r="F4917" s="75">
        <v>8500</v>
      </c>
      <c r="G4917" s="617">
        <v>42466</v>
      </c>
      <c r="H4917" s="3" t="s">
        <v>4781</v>
      </c>
      <c r="I4917" s="4"/>
    </row>
    <row r="4918" spans="1:9" ht="30">
      <c r="A4918" s="6">
        <v>4916</v>
      </c>
      <c r="B4918" s="56" t="s">
        <v>4823</v>
      </c>
      <c r="C4918" s="25" t="str">
        <f>IF(D4918=2,"NO","YES")</f>
        <v>YES</v>
      </c>
      <c r="D4918" s="59">
        <f t="shared" si="88"/>
        <v>0.98</v>
      </c>
      <c r="E4918" s="1">
        <v>2.4206000000000003</v>
      </c>
      <c r="F4918" s="75">
        <v>6664</v>
      </c>
      <c r="G4918" s="617">
        <v>42466</v>
      </c>
      <c r="H4918" s="3" t="s">
        <v>4781</v>
      </c>
      <c r="I4918" s="4"/>
    </row>
    <row r="4919" spans="1:9" ht="30">
      <c r="A4919" s="6">
        <v>4917</v>
      </c>
      <c r="B4919" s="56" t="s">
        <v>4824</v>
      </c>
      <c r="C4919" s="25" t="str">
        <f>IF(D4919=2,"NO","YES")</f>
        <v>YES</v>
      </c>
      <c r="D4919" s="59">
        <f t="shared" si="88"/>
        <v>0.24</v>
      </c>
      <c r="E4919" s="1">
        <v>0.59279999999999999</v>
      </c>
      <c r="F4919" s="75">
        <v>1632</v>
      </c>
      <c r="G4919" s="617">
        <v>42466</v>
      </c>
      <c r="H4919" s="3" t="s">
        <v>4781</v>
      </c>
      <c r="I4919" s="4"/>
    </row>
    <row r="4920" spans="1:9" ht="30">
      <c r="A4920" s="6">
        <v>4918</v>
      </c>
      <c r="B4920" s="56" t="s">
        <v>4825</v>
      </c>
      <c r="C4920" s="25" t="str">
        <f>IF(D4920=2,"NO","YES")</f>
        <v>YES</v>
      </c>
      <c r="D4920" s="59">
        <f t="shared" si="88"/>
        <v>0.22</v>
      </c>
      <c r="E4920" s="1">
        <v>0.54339999999999999</v>
      </c>
      <c r="F4920" s="75">
        <v>1496</v>
      </c>
      <c r="G4920" s="617">
        <v>42466</v>
      </c>
      <c r="H4920" s="3" t="s">
        <v>4781</v>
      </c>
      <c r="I4920" s="4"/>
    </row>
    <row r="4921" spans="1:9" ht="30">
      <c r="A4921" s="6">
        <v>4919</v>
      </c>
      <c r="B4921" s="56" t="s">
        <v>4826</v>
      </c>
      <c r="C4921" s="25" t="str">
        <f>IF(D4921=2,"NO","YES")</f>
        <v>YES</v>
      </c>
      <c r="D4921" s="59">
        <f t="shared" si="88"/>
        <v>0.18</v>
      </c>
      <c r="E4921" s="1">
        <v>0.4446</v>
      </c>
      <c r="F4921" s="75">
        <v>1224</v>
      </c>
      <c r="G4921" s="617">
        <v>42466</v>
      </c>
      <c r="H4921" s="3" t="s">
        <v>4781</v>
      </c>
      <c r="I4921" s="4"/>
    </row>
    <row r="4922" spans="1:9" ht="45">
      <c r="A4922" s="6">
        <v>4920</v>
      </c>
      <c r="B4922" s="56" t="s">
        <v>4827</v>
      </c>
      <c r="C4922" s="25" t="str">
        <f>IF(D4922=2,"NO","YES")</f>
        <v>YES</v>
      </c>
      <c r="D4922" s="59">
        <f t="shared" si="88"/>
        <v>0.95</v>
      </c>
      <c r="E4922" s="1">
        <v>2.3465000000000003</v>
      </c>
      <c r="F4922" s="75">
        <v>6460</v>
      </c>
      <c r="G4922" s="617">
        <v>42466</v>
      </c>
      <c r="H4922" s="3" t="s">
        <v>4781</v>
      </c>
      <c r="I4922" s="4"/>
    </row>
    <row r="4923" spans="1:9" ht="30">
      <c r="A4923" s="6">
        <v>4921</v>
      </c>
      <c r="B4923" s="56" t="s">
        <v>4828</v>
      </c>
      <c r="C4923" s="25" t="str">
        <f>IF(D4923=2,"NO","YES")</f>
        <v>YES</v>
      </c>
      <c r="D4923" s="59">
        <f t="shared" si="88"/>
        <v>0.04</v>
      </c>
      <c r="E4923" s="1">
        <v>9.8800000000000013E-2</v>
      </c>
      <c r="F4923" s="75">
        <v>272</v>
      </c>
      <c r="G4923" s="617">
        <v>42466</v>
      </c>
      <c r="H4923" s="3" t="s">
        <v>4781</v>
      </c>
      <c r="I4923" s="4"/>
    </row>
    <row r="4924" spans="1:9" ht="30">
      <c r="A4924" s="6">
        <v>4922</v>
      </c>
      <c r="B4924" s="127" t="s">
        <v>4829</v>
      </c>
      <c r="C4924" s="25" t="str">
        <f>IF(D4924=2,"NO","YES")</f>
        <v>YES</v>
      </c>
      <c r="D4924" s="96">
        <f t="shared" si="88"/>
        <v>0.24</v>
      </c>
      <c r="E4924" s="1">
        <v>0.59279999999999999</v>
      </c>
      <c r="F4924" s="96">
        <v>1632</v>
      </c>
      <c r="G4924" s="617">
        <v>42466</v>
      </c>
      <c r="H4924" s="3" t="s">
        <v>4830</v>
      </c>
      <c r="I4924" s="4"/>
    </row>
    <row r="4925" spans="1:9" ht="30">
      <c r="A4925" s="6">
        <v>4923</v>
      </c>
      <c r="B4925" s="127" t="s">
        <v>4831</v>
      </c>
      <c r="C4925" s="25" t="str">
        <f>IF(D4925=2,"NO","YES")</f>
        <v>YES</v>
      </c>
      <c r="D4925" s="96">
        <f t="shared" si="88"/>
        <v>0.11</v>
      </c>
      <c r="E4925" s="1">
        <v>0.2717</v>
      </c>
      <c r="F4925" s="96">
        <v>748</v>
      </c>
      <c r="G4925" s="617">
        <v>42466</v>
      </c>
      <c r="H4925" s="3" t="s">
        <v>4830</v>
      </c>
      <c r="I4925" s="4"/>
    </row>
    <row r="4926" spans="1:9" ht="30">
      <c r="A4926" s="6">
        <v>4924</v>
      </c>
      <c r="B4926" s="127" t="s">
        <v>4832</v>
      </c>
      <c r="C4926" s="25" t="str">
        <f>IF(D4926=2,"NO","YES")</f>
        <v>YES</v>
      </c>
      <c r="D4926" s="96">
        <f t="shared" si="88"/>
        <v>0.32</v>
      </c>
      <c r="E4926" s="1">
        <v>0.7904000000000001</v>
      </c>
      <c r="F4926" s="96">
        <v>2176</v>
      </c>
      <c r="G4926" s="617">
        <v>42466</v>
      </c>
      <c r="H4926" s="3" t="s">
        <v>4830</v>
      </c>
      <c r="I4926" s="4"/>
    </row>
    <row r="4927" spans="1:9" ht="45">
      <c r="A4927" s="6">
        <v>4925</v>
      </c>
      <c r="B4927" s="127" t="s">
        <v>4833</v>
      </c>
      <c r="C4927" s="25" t="str">
        <f>IF(D4927=2,"NO","YES")</f>
        <v>YES</v>
      </c>
      <c r="D4927" s="96">
        <f t="shared" si="88"/>
        <v>0.84</v>
      </c>
      <c r="E4927" s="1">
        <v>2.0748000000000002</v>
      </c>
      <c r="F4927" s="96">
        <v>5712</v>
      </c>
      <c r="G4927" s="617">
        <v>42466</v>
      </c>
      <c r="H4927" s="3" t="s">
        <v>4830</v>
      </c>
      <c r="I4927" s="4"/>
    </row>
    <row r="4928" spans="1:9" ht="30">
      <c r="A4928" s="6">
        <v>4926</v>
      </c>
      <c r="B4928" s="127" t="s">
        <v>4834</v>
      </c>
      <c r="C4928" s="25" t="str">
        <f>IF(D4928=2,"NO","YES")</f>
        <v>YES</v>
      </c>
      <c r="D4928" s="96">
        <f t="shared" si="88"/>
        <v>0.24</v>
      </c>
      <c r="E4928" s="1">
        <v>0.59279999999999999</v>
      </c>
      <c r="F4928" s="96">
        <v>1632</v>
      </c>
      <c r="G4928" s="617">
        <v>42466</v>
      </c>
      <c r="H4928" s="3" t="s">
        <v>4830</v>
      </c>
      <c r="I4928" s="4"/>
    </row>
    <row r="4929" spans="1:9" ht="30">
      <c r="A4929" s="6">
        <v>4927</v>
      </c>
      <c r="B4929" s="127" t="s">
        <v>4835</v>
      </c>
      <c r="C4929" s="25" t="str">
        <f>IF(D4929=2,"NO","YES")</f>
        <v>YES</v>
      </c>
      <c r="D4929" s="96">
        <f t="shared" si="88"/>
        <v>1.19</v>
      </c>
      <c r="E4929" s="1">
        <v>2.9393000000000002</v>
      </c>
      <c r="F4929" s="96">
        <v>8092</v>
      </c>
      <c r="G4929" s="617">
        <v>42466</v>
      </c>
      <c r="H4929" s="3" t="s">
        <v>4830</v>
      </c>
      <c r="I4929" s="4"/>
    </row>
    <row r="4930" spans="1:9" ht="30">
      <c r="A4930" s="6">
        <v>4928</v>
      </c>
      <c r="B4930" s="127" t="s">
        <v>4836</v>
      </c>
      <c r="C4930" s="25" t="str">
        <f>IF(D4930=2,"NO","YES")</f>
        <v>YES</v>
      </c>
      <c r="D4930" s="96">
        <f t="shared" si="88"/>
        <v>0.55000000000000004</v>
      </c>
      <c r="E4930" s="1">
        <v>1.3585000000000003</v>
      </c>
      <c r="F4930" s="96">
        <v>3740</v>
      </c>
      <c r="G4930" s="617">
        <v>42466</v>
      </c>
      <c r="H4930" s="3" t="s">
        <v>4830</v>
      </c>
      <c r="I4930" s="4"/>
    </row>
    <row r="4931" spans="1:9" ht="30">
      <c r="A4931" s="6">
        <v>4929</v>
      </c>
      <c r="B4931" s="127" t="s">
        <v>4837</v>
      </c>
      <c r="C4931" s="25" t="str">
        <f>IF(D4931=2,"NO","YES")</f>
        <v>YES</v>
      </c>
      <c r="D4931" s="96">
        <f t="shared" si="88"/>
        <v>0.99</v>
      </c>
      <c r="E4931" s="1">
        <v>2.4453</v>
      </c>
      <c r="F4931" s="96">
        <v>6732</v>
      </c>
      <c r="G4931" s="617">
        <v>42466</v>
      </c>
      <c r="H4931" s="3" t="s">
        <v>4830</v>
      </c>
      <c r="I4931" s="4"/>
    </row>
    <row r="4932" spans="1:9" ht="30">
      <c r="A4932" s="6">
        <v>4930</v>
      </c>
      <c r="B4932" s="127" t="s">
        <v>4838</v>
      </c>
      <c r="C4932" s="25" t="str">
        <f>IF(D4932=2,"NO","YES")</f>
        <v>YES</v>
      </c>
      <c r="D4932" s="96">
        <f t="shared" si="88"/>
        <v>1.19</v>
      </c>
      <c r="E4932" s="1">
        <v>2.9393000000000002</v>
      </c>
      <c r="F4932" s="96">
        <v>8092</v>
      </c>
      <c r="G4932" s="617">
        <v>42466</v>
      </c>
      <c r="H4932" s="3" t="s">
        <v>4830</v>
      </c>
      <c r="I4932" s="4"/>
    </row>
    <row r="4933" spans="1:9" ht="30">
      <c r="A4933" s="6">
        <v>4931</v>
      </c>
      <c r="B4933" s="127" t="s">
        <v>4839</v>
      </c>
      <c r="C4933" s="25" t="str">
        <f>IF(D4933=2,"NO","YES")</f>
        <v>YES</v>
      </c>
      <c r="D4933" s="96">
        <f t="shared" ref="D4933:D4996" si="89">F4933/6800</f>
        <v>0.68</v>
      </c>
      <c r="E4933" s="1">
        <v>1.6796000000000002</v>
      </c>
      <c r="F4933" s="96">
        <v>4624</v>
      </c>
      <c r="G4933" s="617">
        <v>42466</v>
      </c>
      <c r="H4933" s="3" t="s">
        <v>4830</v>
      </c>
      <c r="I4933" s="4"/>
    </row>
    <row r="4934" spans="1:9" ht="45">
      <c r="A4934" s="6">
        <v>4932</v>
      </c>
      <c r="B4934" s="127" t="s">
        <v>4840</v>
      </c>
      <c r="C4934" s="25" t="str">
        <f>IF(D4934=2,"NO","YES")</f>
        <v>YES</v>
      </c>
      <c r="D4934" s="96">
        <f t="shared" si="89"/>
        <v>1.39</v>
      </c>
      <c r="E4934" s="1">
        <v>3.4333</v>
      </c>
      <c r="F4934" s="96">
        <v>9452</v>
      </c>
      <c r="G4934" s="617">
        <v>42466</v>
      </c>
      <c r="H4934" s="3" t="s">
        <v>4830</v>
      </c>
      <c r="I4934" s="4"/>
    </row>
    <row r="4935" spans="1:9" ht="45">
      <c r="A4935" s="6">
        <v>4933</v>
      </c>
      <c r="B4935" s="127" t="s">
        <v>4841</v>
      </c>
      <c r="C4935" s="25" t="str">
        <f>IF(D4935=2,"NO","YES")</f>
        <v>YES</v>
      </c>
      <c r="D4935" s="96">
        <f t="shared" si="89"/>
        <v>0.57999999999999996</v>
      </c>
      <c r="E4935" s="1">
        <v>1.4326000000000001</v>
      </c>
      <c r="F4935" s="96">
        <v>3944</v>
      </c>
      <c r="G4935" s="617">
        <v>42466</v>
      </c>
      <c r="H4935" s="3" t="s">
        <v>4830</v>
      </c>
      <c r="I4935" s="4"/>
    </row>
    <row r="4936" spans="1:9" ht="30">
      <c r="A4936" s="6">
        <v>4934</v>
      </c>
      <c r="B4936" s="127" t="s">
        <v>4842</v>
      </c>
      <c r="C4936" s="25" t="str">
        <f>IF(D4936=2,"NO","YES")</f>
        <v>YES</v>
      </c>
      <c r="D4936" s="96">
        <f t="shared" si="89"/>
        <v>0.62</v>
      </c>
      <c r="E4936" s="1">
        <v>1.5314000000000001</v>
      </c>
      <c r="F4936" s="96">
        <v>4216</v>
      </c>
      <c r="G4936" s="617">
        <v>42466</v>
      </c>
      <c r="H4936" s="3" t="s">
        <v>4830</v>
      </c>
      <c r="I4936" s="4"/>
    </row>
    <row r="4937" spans="1:9" ht="30">
      <c r="A4937" s="6">
        <v>4935</v>
      </c>
      <c r="B4937" s="127" t="s">
        <v>4843</v>
      </c>
      <c r="C4937" s="25" t="str">
        <f>IF(D4937=2,"NO","YES")</f>
        <v>YES</v>
      </c>
      <c r="D4937" s="96">
        <f t="shared" si="89"/>
        <v>0.54</v>
      </c>
      <c r="E4937" s="1">
        <v>1.3338000000000001</v>
      </c>
      <c r="F4937" s="96">
        <v>3672</v>
      </c>
      <c r="G4937" s="617">
        <v>42466</v>
      </c>
      <c r="H4937" s="3" t="s">
        <v>4830</v>
      </c>
      <c r="I4937" s="4"/>
    </row>
    <row r="4938" spans="1:9" ht="30">
      <c r="A4938" s="6">
        <v>4936</v>
      </c>
      <c r="B4938" s="127" t="s">
        <v>4844</v>
      </c>
      <c r="C4938" s="25" t="str">
        <f>IF(D4938=2,"NO","YES")</f>
        <v>YES</v>
      </c>
      <c r="D4938" s="96">
        <f t="shared" si="89"/>
        <v>0.83</v>
      </c>
      <c r="E4938" s="1">
        <v>2.0501</v>
      </c>
      <c r="F4938" s="96">
        <v>5644</v>
      </c>
      <c r="G4938" s="617">
        <v>42466</v>
      </c>
      <c r="H4938" s="3" t="s">
        <v>4830</v>
      </c>
      <c r="I4938" s="4"/>
    </row>
    <row r="4939" spans="1:9" ht="30">
      <c r="A4939" s="6">
        <v>4937</v>
      </c>
      <c r="B4939" s="127" t="s">
        <v>4845</v>
      </c>
      <c r="C4939" s="25" t="str">
        <f>IF(D4939=2,"NO","YES")</f>
        <v>YES</v>
      </c>
      <c r="D4939" s="96">
        <f t="shared" si="89"/>
        <v>0.67</v>
      </c>
      <c r="E4939" s="1">
        <v>1.6549000000000003</v>
      </c>
      <c r="F4939" s="96">
        <v>4556</v>
      </c>
      <c r="G4939" s="617">
        <v>42466</v>
      </c>
      <c r="H4939" s="3" t="s">
        <v>4830</v>
      </c>
      <c r="I4939" s="4"/>
    </row>
    <row r="4940" spans="1:9" ht="30">
      <c r="A4940" s="6">
        <v>4938</v>
      </c>
      <c r="B4940" s="127" t="s">
        <v>4846</v>
      </c>
      <c r="C4940" s="25" t="str">
        <f>IF(D4940=2,"NO","YES")</f>
        <v>YES</v>
      </c>
      <c r="D4940" s="96">
        <f t="shared" si="89"/>
        <v>0.24</v>
      </c>
      <c r="E4940" s="1">
        <v>0.59279999999999999</v>
      </c>
      <c r="F4940" s="96">
        <v>1632</v>
      </c>
      <c r="G4940" s="617">
        <v>42466</v>
      </c>
      <c r="H4940" s="3" t="s">
        <v>4830</v>
      </c>
      <c r="I4940" s="4"/>
    </row>
    <row r="4941" spans="1:9" ht="30">
      <c r="A4941" s="6">
        <v>4939</v>
      </c>
      <c r="B4941" s="127" t="s">
        <v>4847</v>
      </c>
      <c r="C4941" s="25" t="str">
        <f>IF(D4941=2,"NO","YES")</f>
        <v>YES</v>
      </c>
      <c r="D4941" s="96">
        <f t="shared" si="89"/>
        <v>1.06</v>
      </c>
      <c r="E4941" s="1">
        <v>2.6182000000000003</v>
      </c>
      <c r="F4941" s="96">
        <v>7208</v>
      </c>
      <c r="G4941" s="617">
        <v>42466</v>
      </c>
      <c r="H4941" s="3" t="s">
        <v>4830</v>
      </c>
      <c r="I4941" s="4"/>
    </row>
    <row r="4942" spans="1:9" ht="30">
      <c r="A4942" s="6">
        <v>4940</v>
      </c>
      <c r="B4942" s="127" t="s">
        <v>4848</v>
      </c>
      <c r="C4942" s="25" t="str">
        <f>IF(D4942=2,"NO","YES")</f>
        <v>YES</v>
      </c>
      <c r="D4942" s="96">
        <f t="shared" si="89"/>
        <v>0.69</v>
      </c>
      <c r="E4942" s="1">
        <v>1.7042999999999999</v>
      </c>
      <c r="F4942" s="96">
        <v>4692</v>
      </c>
      <c r="G4942" s="617">
        <v>42466</v>
      </c>
      <c r="H4942" s="3" t="s">
        <v>4830</v>
      </c>
      <c r="I4942" s="4"/>
    </row>
    <row r="4943" spans="1:9" ht="45">
      <c r="A4943" s="6">
        <v>4941</v>
      </c>
      <c r="B4943" s="127" t="s">
        <v>4849</v>
      </c>
      <c r="C4943" s="25" t="str">
        <f>IF(D4943=2,"NO","YES")</f>
        <v>YES</v>
      </c>
      <c r="D4943" s="96">
        <f t="shared" si="89"/>
        <v>1.08</v>
      </c>
      <c r="E4943" s="1">
        <v>2.6676000000000002</v>
      </c>
      <c r="F4943" s="96">
        <v>7344</v>
      </c>
      <c r="G4943" s="617">
        <v>42466</v>
      </c>
      <c r="H4943" s="3" t="s">
        <v>4830</v>
      </c>
      <c r="I4943" s="4"/>
    </row>
    <row r="4944" spans="1:9" ht="30">
      <c r="A4944" s="6">
        <v>4942</v>
      </c>
      <c r="B4944" s="127" t="s">
        <v>4850</v>
      </c>
      <c r="C4944" s="25" t="str">
        <f>IF(D4944=2,"NO","YES")</f>
        <v>YES</v>
      </c>
      <c r="D4944" s="96">
        <f t="shared" si="89"/>
        <v>0.23</v>
      </c>
      <c r="E4944" s="1">
        <v>0.56810000000000005</v>
      </c>
      <c r="F4944" s="96">
        <v>1564</v>
      </c>
      <c r="G4944" s="617">
        <v>42466</v>
      </c>
      <c r="H4944" s="3" t="s">
        <v>4830</v>
      </c>
      <c r="I4944" s="4"/>
    </row>
    <row r="4945" spans="1:9" ht="30">
      <c r="A4945" s="6">
        <v>4943</v>
      </c>
      <c r="B4945" s="127" t="s">
        <v>4851</v>
      </c>
      <c r="C4945" s="25" t="str">
        <f>IF(D4945=2,"NO","YES")</f>
        <v>YES</v>
      </c>
      <c r="D4945" s="96">
        <f t="shared" si="89"/>
        <v>0.45</v>
      </c>
      <c r="E4945" s="1">
        <v>1.1115000000000002</v>
      </c>
      <c r="F4945" s="96">
        <v>3060</v>
      </c>
      <c r="G4945" s="617">
        <v>42466</v>
      </c>
      <c r="H4945" s="3" t="s">
        <v>4830</v>
      </c>
      <c r="I4945" s="4"/>
    </row>
    <row r="4946" spans="1:9" ht="30">
      <c r="A4946" s="6">
        <v>4944</v>
      </c>
      <c r="B4946" s="127" t="s">
        <v>4852</v>
      </c>
      <c r="C4946" s="25" t="str">
        <f>IF(D4946=2,"NO","YES")</f>
        <v>YES</v>
      </c>
      <c r="D4946" s="96">
        <f t="shared" si="89"/>
        <v>0.82</v>
      </c>
      <c r="E4946" s="1">
        <v>2.0253999999999999</v>
      </c>
      <c r="F4946" s="96">
        <v>5576</v>
      </c>
      <c r="G4946" s="617">
        <v>42466</v>
      </c>
      <c r="H4946" s="3" t="s">
        <v>4830</v>
      </c>
      <c r="I4946" s="4"/>
    </row>
    <row r="4947" spans="1:9" ht="45">
      <c r="A4947" s="6">
        <v>4945</v>
      </c>
      <c r="B4947" s="127" t="s">
        <v>4853</v>
      </c>
      <c r="C4947" s="25" t="str">
        <f>IF(D4947=2,"NO","YES")</f>
        <v>YES</v>
      </c>
      <c r="D4947" s="96">
        <f t="shared" si="89"/>
        <v>1.18</v>
      </c>
      <c r="E4947" s="1">
        <v>2.9146000000000001</v>
      </c>
      <c r="F4947" s="96">
        <v>8024</v>
      </c>
      <c r="G4947" s="617">
        <v>42466</v>
      </c>
      <c r="H4947" s="3" t="s">
        <v>4830</v>
      </c>
      <c r="I4947" s="4"/>
    </row>
    <row r="4948" spans="1:9" ht="30">
      <c r="A4948" s="6">
        <v>4946</v>
      </c>
      <c r="B4948" s="127" t="s">
        <v>4854</v>
      </c>
      <c r="C4948" s="25" t="str">
        <f>IF(D4948=2,"NO","YES")</f>
        <v>YES</v>
      </c>
      <c r="D4948" s="96">
        <f t="shared" si="89"/>
        <v>1.66</v>
      </c>
      <c r="E4948" s="1">
        <v>4.1002000000000001</v>
      </c>
      <c r="F4948" s="96">
        <v>11288</v>
      </c>
      <c r="G4948" s="617">
        <v>42466</v>
      </c>
      <c r="H4948" s="3" t="s">
        <v>4830</v>
      </c>
      <c r="I4948" s="4"/>
    </row>
    <row r="4949" spans="1:9" ht="30">
      <c r="A4949" s="6">
        <v>4947</v>
      </c>
      <c r="B4949" s="127" t="s">
        <v>4855</v>
      </c>
      <c r="C4949" s="25" t="str">
        <f>IF(D4949=2,"NO","YES")</f>
        <v>YES</v>
      </c>
      <c r="D4949" s="96">
        <f t="shared" si="89"/>
        <v>0.24</v>
      </c>
      <c r="E4949" s="1">
        <v>0.59279999999999999</v>
      </c>
      <c r="F4949" s="96">
        <v>1632</v>
      </c>
      <c r="G4949" s="617">
        <v>42466</v>
      </c>
      <c r="H4949" s="3" t="s">
        <v>4830</v>
      </c>
      <c r="I4949" s="4"/>
    </row>
    <row r="4950" spans="1:9" ht="30">
      <c r="A4950" s="6">
        <v>4948</v>
      </c>
      <c r="B4950" s="127" t="s">
        <v>4856</v>
      </c>
      <c r="C4950" s="25" t="str">
        <f>IF(D4950=2,"NO","YES")</f>
        <v>YES</v>
      </c>
      <c r="D4950" s="96">
        <f t="shared" si="89"/>
        <v>0.24</v>
      </c>
      <c r="E4950" s="1">
        <v>0.59279999999999999</v>
      </c>
      <c r="F4950" s="96">
        <v>1632</v>
      </c>
      <c r="G4950" s="617">
        <v>42466</v>
      </c>
      <c r="H4950" s="3" t="s">
        <v>4830</v>
      </c>
      <c r="I4950" s="4"/>
    </row>
    <row r="4951" spans="1:9" ht="30">
      <c r="A4951" s="6">
        <v>4949</v>
      </c>
      <c r="B4951" s="127" t="s">
        <v>4857</v>
      </c>
      <c r="C4951" s="25" t="str">
        <f>IF(D4951=2,"NO","YES")</f>
        <v>YES</v>
      </c>
      <c r="D4951" s="96">
        <f t="shared" si="89"/>
        <v>0.72</v>
      </c>
      <c r="E4951" s="1">
        <v>1.7784</v>
      </c>
      <c r="F4951" s="96">
        <v>4896</v>
      </c>
      <c r="G4951" s="617">
        <v>42466</v>
      </c>
      <c r="H4951" s="3" t="s">
        <v>4830</v>
      </c>
      <c r="I4951" s="4"/>
    </row>
    <row r="4952" spans="1:9" ht="30">
      <c r="A4952" s="6">
        <v>4950</v>
      </c>
      <c r="B4952" s="127" t="s">
        <v>4858</v>
      </c>
      <c r="C4952" s="25" t="str">
        <f>IF(D4952=2,"NO","YES")</f>
        <v>YES</v>
      </c>
      <c r="D4952" s="96">
        <f t="shared" si="89"/>
        <v>0.28000000000000003</v>
      </c>
      <c r="E4952" s="1">
        <v>0.6916000000000001</v>
      </c>
      <c r="F4952" s="96">
        <v>1904</v>
      </c>
      <c r="G4952" s="617">
        <v>42466</v>
      </c>
      <c r="H4952" s="3" t="s">
        <v>4830</v>
      </c>
      <c r="I4952" s="4"/>
    </row>
    <row r="4953" spans="1:9" ht="45">
      <c r="A4953" s="6">
        <v>4951</v>
      </c>
      <c r="B4953" s="127" t="s">
        <v>4859</v>
      </c>
      <c r="C4953" s="25" t="str">
        <f>IF(D4953=2,"NO","YES")</f>
        <v>YES</v>
      </c>
      <c r="D4953" s="96">
        <f t="shared" si="89"/>
        <v>0.61</v>
      </c>
      <c r="E4953" s="1">
        <v>1.5067000000000002</v>
      </c>
      <c r="F4953" s="96">
        <v>4148</v>
      </c>
      <c r="G4953" s="617">
        <v>42466</v>
      </c>
      <c r="H4953" s="3" t="s">
        <v>4830</v>
      </c>
      <c r="I4953" s="4"/>
    </row>
    <row r="4954" spans="1:9" ht="30">
      <c r="A4954" s="6">
        <v>4952</v>
      </c>
      <c r="B4954" s="127" t="s">
        <v>4860</v>
      </c>
      <c r="C4954" s="25" t="str">
        <f>IF(D4954=2,"NO","YES")</f>
        <v>YES</v>
      </c>
      <c r="D4954" s="96">
        <f t="shared" si="89"/>
        <v>0.34</v>
      </c>
      <c r="E4954" s="1">
        <v>0.8398000000000001</v>
      </c>
      <c r="F4954" s="96">
        <v>2312</v>
      </c>
      <c r="G4954" s="617">
        <v>42466</v>
      </c>
      <c r="H4954" s="3" t="s">
        <v>4830</v>
      </c>
      <c r="I4954" s="4"/>
    </row>
    <row r="4955" spans="1:9" ht="30">
      <c r="A4955" s="6">
        <v>4953</v>
      </c>
      <c r="B4955" s="127" t="s">
        <v>4861</v>
      </c>
      <c r="C4955" s="25" t="str">
        <f>IF(D4955=2,"NO","YES")</f>
        <v>YES</v>
      </c>
      <c r="D4955" s="96">
        <f t="shared" si="89"/>
        <v>1.61</v>
      </c>
      <c r="E4955" s="1">
        <v>3.9767000000000006</v>
      </c>
      <c r="F4955" s="96">
        <v>10948</v>
      </c>
      <c r="G4955" s="617">
        <v>42466</v>
      </c>
      <c r="H4955" s="3" t="s">
        <v>4830</v>
      </c>
      <c r="I4955" s="4"/>
    </row>
    <row r="4956" spans="1:9" ht="30">
      <c r="A4956" s="6">
        <v>4954</v>
      </c>
      <c r="B4956" s="127" t="s">
        <v>4862</v>
      </c>
      <c r="C4956" s="25" t="str">
        <f>IF(D4956=2,"NO","YES")</f>
        <v>YES</v>
      </c>
      <c r="D4956" s="96">
        <f t="shared" si="89"/>
        <v>0.24</v>
      </c>
      <c r="E4956" s="1">
        <v>0.59279999999999999</v>
      </c>
      <c r="F4956" s="96">
        <v>1632</v>
      </c>
      <c r="G4956" s="617">
        <v>42466</v>
      </c>
      <c r="H4956" s="3" t="s">
        <v>4830</v>
      </c>
      <c r="I4956" s="4"/>
    </row>
    <row r="4957" spans="1:9" ht="30">
      <c r="A4957" s="6">
        <v>4955</v>
      </c>
      <c r="B4957" s="127" t="s">
        <v>4863</v>
      </c>
      <c r="C4957" s="25" t="str">
        <f>IF(D4957=2,"NO","YES")</f>
        <v>YES</v>
      </c>
      <c r="D4957" s="96">
        <f t="shared" si="89"/>
        <v>0.81</v>
      </c>
      <c r="E4957" s="1">
        <v>2.0007000000000001</v>
      </c>
      <c r="F4957" s="96">
        <v>5508</v>
      </c>
      <c r="G4957" s="617">
        <v>42466</v>
      </c>
      <c r="H4957" s="3" t="s">
        <v>4830</v>
      </c>
      <c r="I4957" s="4"/>
    </row>
    <row r="4958" spans="1:9" ht="30">
      <c r="A4958" s="6">
        <v>4956</v>
      </c>
      <c r="B4958" s="127" t="s">
        <v>4864</v>
      </c>
      <c r="C4958" s="25" t="str">
        <f>IF(D4958=2,"NO","YES")</f>
        <v>YES</v>
      </c>
      <c r="D4958" s="96">
        <f t="shared" si="89"/>
        <v>0.74</v>
      </c>
      <c r="E4958" s="1">
        <v>1.8278000000000001</v>
      </c>
      <c r="F4958" s="96">
        <v>5032</v>
      </c>
      <c r="G4958" s="617">
        <v>42466</v>
      </c>
      <c r="H4958" s="3" t="s">
        <v>4830</v>
      </c>
      <c r="I4958" s="4"/>
    </row>
    <row r="4959" spans="1:9" ht="30">
      <c r="A4959" s="6">
        <v>4957</v>
      </c>
      <c r="B4959" s="127" t="s">
        <v>4865</v>
      </c>
      <c r="C4959" s="25" t="str">
        <f>IF(D4959=2,"NO","YES")</f>
        <v>YES</v>
      </c>
      <c r="D4959" s="96">
        <f t="shared" si="89"/>
        <v>1.54</v>
      </c>
      <c r="E4959" s="1">
        <v>3.8038000000000003</v>
      </c>
      <c r="F4959" s="96">
        <v>10472</v>
      </c>
      <c r="G4959" s="617">
        <v>42466</v>
      </c>
      <c r="H4959" s="3" t="s">
        <v>4830</v>
      </c>
      <c r="I4959" s="4"/>
    </row>
    <row r="4960" spans="1:9" ht="30">
      <c r="A4960" s="6">
        <v>4958</v>
      </c>
      <c r="B4960" s="127" t="s">
        <v>4866</v>
      </c>
      <c r="C4960" s="25" t="str">
        <f>IF(D4960=2,"NO","YES")</f>
        <v>YES</v>
      </c>
      <c r="D4960" s="96">
        <f t="shared" si="89"/>
        <v>0.94</v>
      </c>
      <c r="E4960" s="1">
        <v>2.3218000000000001</v>
      </c>
      <c r="F4960" s="96">
        <v>6392</v>
      </c>
      <c r="G4960" s="617">
        <v>42466</v>
      </c>
      <c r="H4960" s="3" t="s">
        <v>4830</v>
      </c>
      <c r="I4960" s="4"/>
    </row>
    <row r="4961" spans="1:9" ht="30">
      <c r="A4961" s="6">
        <v>4959</v>
      </c>
      <c r="B4961" s="127" t="s">
        <v>4867</v>
      </c>
      <c r="C4961" s="25" t="str">
        <f>IF(D4961=2,"NO","YES")</f>
        <v>YES</v>
      </c>
      <c r="D4961" s="96">
        <f t="shared" si="89"/>
        <v>1.3</v>
      </c>
      <c r="E4961" s="1">
        <v>3.2110000000000003</v>
      </c>
      <c r="F4961" s="96">
        <v>8840</v>
      </c>
      <c r="G4961" s="617">
        <v>42466</v>
      </c>
      <c r="H4961" s="3" t="s">
        <v>4830</v>
      </c>
      <c r="I4961" s="4"/>
    </row>
    <row r="4962" spans="1:9" ht="30">
      <c r="A4962" s="6">
        <v>4960</v>
      </c>
      <c r="B4962" s="127" t="s">
        <v>4868</v>
      </c>
      <c r="C4962" s="25" t="str">
        <f>IF(D4962=2,"NO","YES")</f>
        <v>YES</v>
      </c>
      <c r="D4962" s="96">
        <f t="shared" si="89"/>
        <v>0.47</v>
      </c>
      <c r="E4962" s="1">
        <v>1.1609</v>
      </c>
      <c r="F4962" s="96">
        <v>3196</v>
      </c>
      <c r="G4962" s="617">
        <v>42466</v>
      </c>
      <c r="H4962" s="3" t="s">
        <v>4830</v>
      </c>
      <c r="I4962" s="4"/>
    </row>
    <row r="4963" spans="1:9" ht="30">
      <c r="A4963" s="6">
        <v>4961</v>
      </c>
      <c r="B4963" s="127" t="s">
        <v>4869</v>
      </c>
      <c r="C4963" s="25" t="str">
        <f>IF(D4963=2,"NO","YES")</f>
        <v>YES</v>
      </c>
      <c r="D4963" s="96">
        <f t="shared" si="89"/>
        <v>1.21</v>
      </c>
      <c r="E4963" s="1">
        <v>2.9887000000000001</v>
      </c>
      <c r="F4963" s="96">
        <v>8228</v>
      </c>
      <c r="G4963" s="617">
        <v>42466</v>
      </c>
      <c r="H4963" s="3" t="s">
        <v>4830</v>
      </c>
      <c r="I4963" s="4"/>
    </row>
    <row r="4964" spans="1:9" ht="30">
      <c r="A4964" s="6">
        <v>4962</v>
      </c>
      <c r="B4964" s="127" t="s">
        <v>4870</v>
      </c>
      <c r="C4964" s="25" t="str">
        <f>IF(D4964=2,"NO","YES")</f>
        <v>YES</v>
      </c>
      <c r="D4964" s="96">
        <f t="shared" si="89"/>
        <v>0.88</v>
      </c>
      <c r="E4964" s="1">
        <v>2.1736</v>
      </c>
      <c r="F4964" s="96">
        <v>5984</v>
      </c>
      <c r="G4964" s="617">
        <v>42466</v>
      </c>
      <c r="H4964" s="3" t="s">
        <v>4830</v>
      </c>
      <c r="I4964" s="4"/>
    </row>
    <row r="4965" spans="1:9" ht="30">
      <c r="A4965" s="6">
        <v>4963</v>
      </c>
      <c r="B4965" s="127" t="s">
        <v>4871</v>
      </c>
      <c r="C4965" s="25" t="str">
        <f>IF(D4965=2,"NO","YES")</f>
        <v>YES</v>
      </c>
      <c r="D4965" s="96">
        <f t="shared" si="89"/>
        <v>1.23</v>
      </c>
      <c r="E4965" s="1">
        <v>3.0381</v>
      </c>
      <c r="F4965" s="96">
        <v>8364</v>
      </c>
      <c r="G4965" s="617">
        <v>42466</v>
      </c>
      <c r="H4965" s="3" t="s">
        <v>4830</v>
      </c>
      <c r="I4965" s="4"/>
    </row>
    <row r="4966" spans="1:9" ht="30">
      <c r="A4966" s="6">
        <v>4964</v>
      </c>
      <c r="B4966" s="127" t="s">
        <v>4872</v>
      </c>
      <c r="C4966" s="25" t="str">
        <f>IF(D4966=2,"NO","YES")</f>
        <v>YES</v>
      </c>
      <c r="D4966" s="96">
        <f t="shared" si="89"/>
        <v>1.29</v>
      </c>
      <c r="E4966" s="1">
        <v>3.1863000000000001</v>
      </c>
      <c r="F4966" s="96">
        <v>8772</v>
      </c>
      <c r="G4966" s="617">
        <v>42466</v>
      </c>
      <c r="H4966" s="3" t="s">
        <v>4830</v>
      </c>
      <c r="I4966" s="4"/>
    </row>
    <row r="4967" spans="1:9" ht="30">
      <c r="A4967" s="6">
        <v>4965</v>
      </c>
      <c r="B4967" s="127" t="s">
        <v>4873</v>
      </c>
      <c r="C4967" s="25" t="str">
        <f>IF(D4967=2,"NO","YES")</f>
        <v>YES</v>
      </c>
      <c r="D4967" s="96">
        <f t="shared" si="89"/>
        <v>0.3</v>
      </c>
      <c r="E4967" s="1">
        <v>0.74099999999999999</v>
      </c>
      <c r="F4967" s="96">
        <v>2040</v>
      </c>
      <c r="G4967" s="617">
        <v>42466</v>
      </c>
      <c r="H4967" s="3" t="s">
        <v>4830</v>
      </c>
      <c r="I4967" s="4"/>
    </row>
    <row r="4968" spans="1:9" ht="45">
      <c r="A4968" s="6">
        <v>4966</v>
      </c>
      <c r="B4968" s="127" t="s">
        <v>4874</v>
      </c>
      <c r="C4968" s="25" t="str">
        <f>IF(D4968=2,"NO","YES")</f>
        <v>YES</v>
      </c>
      <c r="D4968" s="96">
        <f t="shared" si="89"/>
        <v>0.47</v>
      </c>
      <c r="E4968" s="1">
        <v>1.1609</v>
      </c>
      <c r="F4968" s="96">
        <v>3196</v>
      </c>
      <c r="G4968" s="617">
        <v>42466</v>
      </c>
      <c r="H4968" s="3" t="s">
        <v>4830</v>
      </c>
      <c r="I4968" s="4"/>
    </row>
    <row r="4969" spans="1:9">
      <c r="A4969" s="6">
        <v>4967</v>
      </c>
      <c r="B4969" s="127" t="s">
        <v>4875</v>
      </c>
      <c r="C4969" s="25" t="str">
        <f>IF(D4969=2,"NO","YES")</f>
        <v>YES</v>
      </c>
      <c r="D4969" s="96">
        <f t="shared" si="89"/>
        <v>0.47</v>
      </c>
      <c r="E4969" s="1">
        <v>1.1609</v>
      </c>
      <c r="F4969" s="96">
        <v>3196</v>
      </c>
      <c r="G4969" s="617">
        <v>42466</v>
      </c>
      <c r="H4969" s="3" t="s">
        <v>4830</v>
      </c>
      <c r="I4969" s="4"/>
    </row>
    <row r="4970" spans="1:9" ht="30">
      <c r="A4970" s="6">
        <v>4968</v>
      </c>
      <c r="B4970" s="127" t="s">
        <v>4876</v>
      </c>
      <c r="C4970" s="25" t="str">
        <f>IF(D4970=2,"NO","YES")</f>
        <v>YES</v>
      </c>
      <c r="D4970" s="96">
        <f t="shared" si="89"/>
        <v>0.19</v>
      </c>
      <c r="E4970" s="1">
        <v>0.46930000000000005</v>
      </c>
      <c r="F4970" s="96">
        <v>1292</v>
      </c>
      <c r="G4970" s="617">
        <v>42466</v>
      </c>
      <c r="H4970" s="3" t="s">
        <v>4877</v>
      </c>
      <c r="I4970" s="4"/>
    </row>
    <row r="4971" spans="1:9" ht="30">
      <c r="A4971" s="6">
        <v>4969</v>
      </c>
      <c r="B4971" s="127" t="s">
        <v>4878</v>
      </c>
      <c r="C4971" s="25" t="str">
        <f>IF(D4971=2,"NO","YES")</f>
        <v>YES</v>
      </c>
      <c r="D4971" s="96">
        <f t="shared" si="89"/>
        <v>0.36</v>
      </c>
      <c r="E4971" s="1">
        <v>0.88919999999999999</v>
      </c>
      <c r="F4971" s="96">
        <v>2448</v>
      </c>
      <c r="G4971" s="617">
        <v>42466</v>
      </c>
      <c r="H4971" s="3" t="s">
        <v>4877</v>
      </c>
      <c r="I4971" s="4"/>
    </row>
    <row r="4972" spans="1:9" ht="30">
      <c r="A4972" s="6">
        <v>4970</v>
      </c>
      <c r="B4972" s="127" t="s">
        <v>4879</v>
      </c>
      <c r="C4972" s="25" t="str">
        <f>IF(D4972=2,"NO","YES")</f>
        <v>YES</v>
      </c>
      <c r="D4972" s="96">
        <f t="shared" si="89"/>
        <v>0.3</v>
      </c>
      <c r="E4972" s="1">
        <v>0.74099999999999999</v>
      </c>
      <c r="F4972" s="96">
        <v>2040</v>
      </c>
      <c r="G4972" s="617">
        <v>42466</v>
      </c>
      <c r="H4972" s="3" t="s">
        <v>4877</v>
      </c>
      <c r="I4972" s="4"/>
    </row>
    <row r="4973" spans="1:9" ht="30">
      <c r="A4973" s="6">
        <v>4971</v>
      </c>
      <c r="B4973" s="127" t="s">
        <v>4880</v>
      </c>
      <c r="C4973" s="25" t="str">
        <f>IF(D4973=2,"NO","YES")</f>
        <v>YES</v>
      </c>
      <c r="D4973" s="96">
        <f t="shared" si="89"/>
        <v>0.18</v>
      </c>
      <c r="E4973" s="1">
        <v>0.4446</v>
      </c>
      <c r="F4973" s="96">
        <v>1224</v>
      </c>
      <c r="G4973" s="617">
        <v>42466</v>
      </c>
      <c r="H4973" s="3" t="s">
        <v>4877</v>
      </c>
      <c r="I4973" s="4"/>
    </row>
    <row r="4974" spans="1:9" ht="30">
      <c r="A4974" s="6">
        <v>4972</v>
      </c>
      <c r="B4974" s="127" t="s">
        <v>4881</v>
      </c>
      <c r="C4974" s="25" t="str">
        <f>IF(D4974=2,"NO","YES")</f>
        <v>YES</v>
      </c>
      <c r="D4974" s="96">
        <f t="shared" si="89"/>
        <v>0.83</v>
      </c>
      <c r="E4974" s="1">
        <v>2.0501</v>
      </c>
      <c r="F4974" s="96">
        <v>5644</v>
      </c>
      <c r="G4974" s="617">
        <v>42466</v>
      </c>
      <c r="H4974" s="3" t="s">
        <v>4877</v>
      </c>
      <c r="I4974" s="4"/>
    </row>
    <row r="4975" spans="1:9" ht="30">
      <c r="A4975" s="6">
        <v>4973</v>
      </c>
      <c r="B4975" s="127" t="s">
        <v>4882</v>
      </c>
      <c r="C4975" s="25" t="str">
        <f>IF(D4975=2,"NO","YES")</f>
        <v>YES</v>
      </c>
      <c r="D4975" s="96">
        <f t="shared" si="89"/>
        <v>1.01</v>
      </c>
      <c r="E4975" s="1">
        <v>2.4947000000000004</v>
      </c>
      <c r="F4975" s="96">
        <v>6868</v>
      </c>
      <c r="G4975" s="617">
        <v>42466</v>
      </c>
      <c r="H4975" s="3" t="s">
        <v>4877</v>
      </c>
      <c r="I4975" s="4"/>
    </row>
    <row r="4976" spans="1:9">
      <c r="A4976" s="6">
        <v>4974</v>
      </c>
      <c r="B4976" s="127" t="s">
        <v>4883</v>
      </c>
      <c r="C4976" s="25" t="str">
        <f>IF(D4976=2,"NO","YES")</f>
        <v>YES</v>
      </c>
      <c r="D4976" s="96">
        <f t="shared" si="89"/>
        <v>0.3</v>
      </c>
      <c r="E4976" s="1">
        <v>0.74099999999999999</v>
      </c>
      <c r="F4976" s="96">
        <v>2040</v>
      </c>
      <c r="G4976" s="617">
        <v>42466</v>
      </c>
      <c r="H4976" s="3" t="s">
        <v>4877</v>
      </c>
      <c r="I4976" s="4"/>
    </row>
    <row r="4977" spans="1:9" ht="30">
      <c r="A4977" s="6">
        <v>4975</v>
      </c>
      <c r="B4977" s="127" t="s">
        <v>4884</v>
      </c>
      <c r="C4977" s="25" t="str">
        <f>IF(D4977=2,"NO","YES")</f>
        <v>YES</v>
      </c>
      <c r="D4977" s="96">
        <f t="shared" si="89"/>
        <v>0.36</v>
      </c>
      <c r="E4977" s="1">
        <v>0.88919999999999999</v>
      </c>
      <c r="F4977" s="96">
        <v>2448</v>
      </c>
      <c r="G4977" s="617">
        <v>42466</v>
      </c>
      <c r="H4977" s="3" t="s">
        <v>4877</v>
      </c>
      <c r="I4977" s="4"/>
    </row>
    <row r="4978" spans="1:9" ht="30">
      <c r="A4978" s="6">
        <v>4976</v>
      </c>
      <c r="B4978" s="127" t="s">
        <v>4885</v>
      </c>
      <c r="C4978" s="25" t="str">
        <f>IF(D4978=2,"NO","YES")</f>
        <v>YES</v>
      </c>
      <c r="D4978" s="96">
        <f t="shared" si="89"/>
        <v>0.3</v>
      </c>
      <c r="E4978" s="1">
        <v>0.74099999999999999</v>
      </c>
      <c r="F4978" s="96">
        <v>2040</v>
      </c>
      <c r="G4978" s="617">
        <v>42466</v>
      </c>
      <c r="H4978" s="3" t="s">
        <v>4877</v>
      </c>
      <c r="I4978" s="4"/>
    </row>
    <row r="4979" spans="1:9" ht="30">
      <c r="A4979" s="6">
        <v>4977</v>
      </c>
      <c r="B4979" s="127" t="s">
        <v>4886</v>
      </c>
      <c r="C4979" s="25" t="str">
        <f>IF(D4979=2,"NO","YES")</f>
        <v>YES</v>
      </c>
      <c r="D4979" s="96">
        <f t="shared" si="89"/>
        <v>0.97</v>
      </c>
      <c r="E4979" s="1">
        <v>2.3959000000000001</v>
      </c>
      <c r="F4979" s="96">
        <v>6596</v>
      </c>
      <c r="G4979" s="617">
        <v>42466</v>
      </c>
      <c r="H4979" s="3" t="s">
        <v>4877</v>
      </c>
      <c r="I4979" s="4"/>
    </row>
    <row r="4980" spans="1:9" ht="30">
      <c r="A4980" s="6">
        <v>4978</v>
      </c>
      <c r="B4980" s="127" t="s">
        <v>4887</v>
      </c>
      <c r="C4980" s="25" t="str">
        <f>IF(D4980=2,"NO","YES")</f>
        <v>YES</v>
      </c>
      <c r="D4980" s="96">
        <f t="shared" si="89"/>
        <v>0.99</v>
      </c>
      <c r="E4980" s="1">
        <v>2.4453</v>
      </c>
      <c r="F4980" s="96">
        <v>6732</v>
      </c>
      <c r="G4980" s="617">
        <v>42466</v>
      </c>
      <c r="H4980" s="3" t="s">
        <v>4877</v>
      </c>
      <c r="I4980" s="4"/>
    </row>
    <row r="4981" spans="1:9" ht="30">
      <c r="A4981" s="6">
        <v>4979</v>
      </c>
      <c r="B4981" s="127" t="s">
        <v>4888</v>
      </c>
      <c r="C4981" s="25" t="str">
        <f>IF(D4981=2,"NO","YES")</f>
        <v>YES</v>
      </c>
      <c r="D4981" s="96">
        <f t="shared" si="89"/>
        <v>0.38</v>
      </c>
      <c r="E4981" s="1">
        <v>0.9386000000000001</v>
      </c>
      <c r="F4981" s="96">
        <v>2584</v>
      </c>
      <c r="G4981" s="617">
        <v>42466</v>
      </c>
      <c r="H4981" s="3" t="s">
        <v>4877</v>
      </c>
      <c r="I4981" s="4"/>
    </row>
    <row r="4982" spans="1:9" ht="30">
      <c r="A4982" s="6">
        <v>4980</v>
      </c>
      <c r="B4982" s="127" t="s">
        <v>4889</v>
      </c>
      <c r="C4982" s="25" t="str">
        <f>IF(D4982=2,"NO","YES")</f>
        <v>YES</v>
      </c>
      <c r="D4982" s="96">
        <f t="shared" si="89"/>
        <v>0.33</v>
      </c>
      <c r="E4982" s="1">
        <v>0.81510000000000016</v>
      </c>
      <c r="F4982" s="96">
        <v>2244</v>
      </c>
      <c r="G4982" s="617">
        <v>42466</v>
      </c>
      <c r="H4982" s="3" t="s">
        <v>4877</v>
      </c>
      <c r="I4982" s="4"/>
    </row>
    <row r="4983" spans="1:9">
      <c r="A4983" s="6">
        <v>4981</v>
      </c>
      <c r="B4983" s="127" t="s">
        <v>4890</v>
      </c>
      <c r="C4983" s="25" t="str">
        <f>IF(D4983=2,"NO","YES")</f>
        <v>YES</v>
      </c>
      <c r="D4983" s="96">
        <f t="shared" si="89"/>
        <v>0.92</v>
      </c>
      <c r="E4983" s="1">
        <v>2.2724000000000002</v>
      </c>
      <c r="F4983" s="96">
        <v>6256</v>
      </c>
      <c r="G4983" s="617">
        <v>42466</v>
      </c>
      <c r="H4983" s="3" t="s">
        <v>4877</v>
      </c>
      <c r="I4983" s="4"/>
    </row>
    <row r="4984" spans="1:9" ht="30">
      <c r="A4984" s="6">
        <v>4982</v>
      </c>
      <c r="B4984" s="127" t="s">
        <v>4891</v>
      </c>
      <c r="C4984" s="25" t="str">
        <f>IF(D4984=2,"NO","YES")</f>
        <v>YES</v>
      </c>
      <c r="D4984" s="96">
        <f t="shared" si="89"/>
        <v>0.22</v>
      </c>
      <c r="E4984" s="1">
        <v>0.54339999999999999</v>
      </c>
      <c r="F4984" s="96">
        <v>1496</v>
      </c>
      <c r="G4984" s="617">
        <v>42466</v>
      </c>
      <c r="H4984" s="3" t="s">
        <v>4877</v>
      </c>
      <c r="I4984" s="4"/>
    </row>
    <row r="4985" spans="1:9" ht="30">
      <c r="A4985" s="6">
        <v>4983</v>
      </c>
      <c r="B4985" s="127" t="s">
        <v>4892</v>
      </c>
      <c r="C4985" s="25" t="str">
        <f>IF(D4985=2,"NO","YES")</f>
        <v>YES</v>
      </c>
      <c r="D4985" s="96">
        <f t="shared" si="89"/>
        <v>0.2</v>
      </c>
      <c r="E4985" s="1">
        <v>0.49400000000000005</v>
      </c>
      <c r="F4985" s="96">
        <v>1360</v>
      </c>
      <c r="G4985" s="617">
        <v>42466</v>
      </c>
      <c r="H4985" s="3" t="s">
        <v>4877</v>
      </c>
      <c r="I4985" s="4"/>
    </row>
    <row r="4986" spans="1:9" ht="30">
      <c r="A4986" s="6">
        <v>4984</v>
      </c>
      <c r="B4986" s="127" t="s">
        <v>4893</v>
      </c>
      <c r="C4986" s="25" t="str">
        <f>IF(D4986=2,"NO","YES")</f>
        <v>YES</v>
      </c>
      <c r="D4986" s="96">
        <f t="shared" si="89"/>
        <v>1.05</v>
      </c>
      <c r="E4986" s="1">
        <v>2.5935000000000001</v>
      </c>
      <c r="F4986" s="96">
        <v>7140</v>
      </c>
      <c r="G4986" s="617">
        <v>42466</v>
      </c>
      <c r="H4986" s="3" t="s">
        <v>4877</v>
      </c>
      <c r="I4986" s="4"/>
    </row>
    <row r="4987" spans="1:9">
      <c r="A4987" s="6">
        <v>4985</v>
      </c>
      <c r="B4987" s="127" t="s">
        <v>4894</v>
      </c>
      <c r="C4987" s="25" t="str">
        <f>IF(D4987=2,"NO","YES")</f>
        <v>YES</v>
      </c>
      <c r="D4987" s="96">
        <f t="shared" si="89"/>
        <v>0.3</v>
      </c>
      <c r="E4987" s="1">
        <v>0.74099999999999999</v>
      </c>
      <c r="F4987" s="96">
        <v>2040</v>
      </c>
      <c r="G4987" s="617">
        <v>42466</v>
      </c>
      <c r="H4987" s="3" t="s">
        <v>4877</v>
      </c>
      <c r="I4987" s="4"/>
    </row>
    <row r="4988" spans="1:9">
      <c r="A4988" s="6">
        <v>4986</v>
      </c>
      <c r="B4988" s="127" t="s">
        <v>4895</v>
      </c>
      <c r="C4988" s="25" t="str">
        <f>IF(D4988=2,"NO","YES")</f>
        <v>YES</v>
      </c>
      <c r="D4988" s="96">
        <f t="shared" si="89"/>
        <v>0.79</v>
      </c>
      <c r="E4988" s="1">
        <v>1.9513000000000003</v>
      </c>
      <c r="F4988" s="96">
        <v>5372</v>
      </c>
      <c r="G4988" s="617">
        <v>42466</v>
      </c>
      <c r="H4988" s="3" t="s">
        <v>4877</v>
      </c>
      <c r="I4988" s="4"/>
    </row>
    <row r="4989" spans="1:9">
      <c r="A4989" s="6">
        <v>4987</v>
      </c>
      <c r="B4989" s="127" t="s">
        <v>4896</v>
      </c>
      <c r="C4989" s="25" t="str">
        <f>IF(D4989=2,"NO","YES")</f>
        <v>YES</v>
      </c>
      <c r="D4989" s="96">
        <f t="shared" si="89"/>
        <v>0.36</v>
      </c>
      <c r="E4989" s="1">
        <v>0.88919999999999999</v>
      </c>
      <c r="F4989" s="96">
        <v>2448</v>
      </c>
      <c r="G4989" s="617">
        <v>42466</v>
      </c>
      <c r="H4989" s="3" t="s">
        <v>4877</v>
      </c>
      <c r="I4989" s="4"/>
    </row>
    <row r="4990" spans="1:9" ht="30">
      <c r="A4990" s="6">
        <v>4988</v>
      </c>
      <c r="B4990" s="127" t="s">
        <v>4897</v>
      </c>
      <c r="C4990" s="25" t="str">
        <f>IF(D4990=2,"NO","YES")</f>
        <v>YES</v>
      </c>
      <c r="D4990" s="96">
        <f t="shared" si="89"/>
        <v>0.27</v>
      </c>
      <c r="E4990" s="1">
        <v>0.66690000000000005</v>
      </c>
      <c r="F4990" s="96">
        <v>1836</v>
      </c>
      <c r="G4990" s="617">
        <v>42466</v>
      </c>
      <c r="H4990" s="3" t="s">
        <v>4877</v>
      </c>
      <c r="I4990" s="4"/>
    </row>
    <row r="4991" spans="1:9" ht="30">
      <c r="A4991" s="6">
        <v>4989</v>
      </c>
      <c r="B4991" s="127" t="s">
        <v>4898</v>
      </c>
      <c r="C4991" s="25" t="str">
        <f>IF(D4991=2,"NO","YES")</f>
        <v>YES</v>
      </c>
      <c r="D4991" s="96">
        <f t="shared" si="89"/>
        <v>0.4</v>
      </c>
      <c r="E4991" s="1">
        <v>0.9880000000000001</v>
      </c>
      <c r="F4991" s="96">
        <v>2720</v>
      </c>
      <c r="G4991" s="617">
        <v>42466</v>
      </c>
      <c r="H4991" s="3" t="s">
        <v>4877</v>
      </c>
      <c r="I4991" s="4"/>
    </row>
    <row r="4992" spans="1:9">
      <c r="A4992" s="6">
        <v>4990</v>
      </c>
      <c r="B4992" s="127" t="s">
        <v>4899</v>
      </c>
      <c r="C4992" s="25" t="str">
        <f>IF(D4992=2,"NO","YES")</f>
        <v>YES</v>
      </c>
      <c r="D4992" s="96">
        <f t="shared" si="89"/>
        <v>0.18</v>
      </c>
      <c r="E4992" s="1">
        <v>0.4446</v>
      </c>
      <c r="F4992" s="96">
        <v>1224</v>
      </c>
      <c r="G4992" s="617">
        <v>42466</v>
      </c>
      <c r="H4992" s="3" t="s">
        <v>4877</v>
      </c>
      <c r="I4992" s="4"/>
    </row>
    <row r="4993" spans="1:9">
      <c r="A4993" s="6">
        <v>4991</v>
      </c>
      <c r="B4993" s="127" t="s">
        <v>4900</v>
      </c>
      <c r="C4993" s="25" t="str">
        <f>IF(D4993=2,"NO","YES")</f>
        <v>YES</v>
      </c>
      <c r="D4993" s="96">
        <f t="shared" si="89"/>
        <v>0.36</v>
      </c>
      <c r="E4993" s="1">
        <v>0.88919999999999999</v>
      </c>
      <c r="F4993" s="96">
        <v>2448</v>
      </c>
      <c r="G4993" s="617">
        <v>42466</v>
      </c>
      <c r="H4993" s="3" t="s">
        <v>4877</v>
      </c>
      <c r="I4993" s="4"/>
    </row>
    <row r="4994" spans="1:9" ht="30">
      <c r="A4994" s="6">
        <v>4992</v>
      </c>
      <c r="B4994" s="127" t="s">
        <v>4901</v>
      </c>
      <c r="C4994" s="25" t="str">
        <f>IF(D4994=2,"NO","YES")</f>
        <v>YES</v>
      </c>
      <c r="D4994" s="96">
        <f t="shared" si="89"/>
        <v>0.4</v>
      </c>
      <c r="E4994" s="1">
        <v>0.9880000000000001</v>
      </c>
      <c r="F4994" s="96">
        <v>2720</v>
      </c>
      <c r="G4994" s="617">
        <v>42466</v>
      </c>
      <c r="H4994" s="3" t="s">
        <v>4877</v>
      </c>
      <c r="I4994" s="4"/>
    </row>
    <row r="4995" spans="1:9">
      <c r="A4995" s="6">
        <v>4993</v>
      </c>
      <c r="B4995" s="127" t="s">
        <v>4902</v>
      </c>
      <c r="C4995" s="25" t="str">
        <f>IF(D4995=2,"NO","YES")</f>
        <v>YES</v>
      </c>
      <c r="D4995" s="96">
        <f t="shared" si="89"/>
        <v>0.33</v>
      </c>
      <c r="E4995" s="1">
        <v>0.81510000000000016</v>
      </c>
      <c r="F4995" s="96">
        <v>2244</v>
      </c>
      <c r="G4995" s="617">
        <v>42466</v>
      </c>
      <c r="H4995" s="3" t="s">
        <v>4877</v>
      </c>
      <c r="I4995" s="4"/>
    </row>
    <row r="4996" spans="1:9" ht="30">
      <c r="A4996" s="6">
        <v>4994</v>
      </c>
      <c r="B4996" s="127" t="s">
        <v>4903</v>
      </c>
      <c r="C4996" s="25" t="str">
        <f>IF(D4996=2,"NO","YES")</f>
        <v>YES</v>
      </c>
      <c r="D4996" s="96">
        <f t="shared" si="89"/>
        <v>1.01</v>
      </c>
      <c r="E4996" s="1">
        <v>2.4947000000000004</v>
      </c>
      <c r="F4996" s="96">
        <v>6868</v>
      </c>
      <c r="G4996" s="617">
        <v>42466</v>
      </c>
      <c r="H4996" s="3" t="s">
        <v>4877</v>
      </c>
      <c r="I4996" s="4"/>
    </row>
    <row r="4997" spans="1:9" ht="45">
      <c r="A4997" s="6">
        <v>4995</v>
      </c>
      <c r="B4997" s="127" t="s">
        <v>4635</v>
      </c>
      <c r="C4997" s="25" t="str">
        <f>IF(D4997=2,"NO","YES")</f>
        <v>YES</v>
      </c>
      <c r="D4997" s="96">
        <f t="shared" ref="D4997:D5060" si="90">F4997/6800</f>
        <v>1.7</v>
      </c>
      <c r="E4997" s="1">
        <v>4.1989999999999998</v>
      </c>
      <c r="F4997" s="96">
        <v>11560</v>
      </c>
      <c r="G4997" s="617">
        <v>42466</v>
      </c>
      <c r="H4997" s="3" t="s">
        <v>4904</v>
      </c>
      <c r="I4997" s="4"/>
    </row>
    <row r="4998" spans="1:9" ht="30">
      <c r="A4998" s="6">
        <v>4996</v>
      </c>
      <c r="B4998" s="127" t="s">
        <v>4905</v>
      </c>
      <c r="C4998" s="25" t="str">
        <f>IF(D4998=2,"NO","YES")</f>
        <v>YES</v>
      </c>
      <c r="D4998" s="96">
        <f t="shared" si="90"/>
        <v>1.07</v>
      </c>
      <c r="E4998" s="1">
        <v>2.6429000000000005</v>
      </c>
      <c r="F4998" s="96">
        <v>7276</v>
      </c>
      <c r="G4998" s="617">
        <v>42466</v>
      </c>
      <c r="H4998" s="3" t="s">
        <v>4904</v>
      </c>
      <c r="I4998" s="4"/>
    </row>
    <row r="4999" spans="1:9" ht="30">
      <c r="A4999" s="6">
        <v>4997</v>
      </c>
      <c r="B4999" s="127" t="s">
        <v>4906</v>
      </c>
      <c r="C4999" s="25" t="str">
        <f>IF(D4999=2,"NO","YES")</f>
        <v>YES</v>
      </c>
      <c r="D4999" s="96">
        <f t="shared" si="90"/>
        <v>0.28999999999999998</v>
      </c>
      <c r="E4999" s="1">
        <v>0.71630000000000005</v>
      </c>
      <c r="F4999" s="96">
        <v>1972</v>
      </c>
      <c r="G4999" s="617">
        <v>42466</v>
      </c>
      <c r="H4999" s="3" t="s">
        <v>4904</v>
      </c>
      <c r="I4999" s="4"/>
    </row>
    <row r="5000" spans="1:9" ht="30">
      <c r="A5000" s="6">
        <v>4998</v>
      </c>
      <c r="B5000" s="127" t="s">
        <v>4907</v>
      </c>
      <c r="C5000" s="25" t="str">
        <f>IF(D5000=2,"NO","YES")</f>
        <v>YES</v>
      </c>
      <c r="D5000" s="96">
        <f t="shared" si="90"/>
        <v>0.56999999999999995</v>
      </c>
      <c r="E5000" s="1">
        <v>1.4078999999999999</v>
      </c>
      <c r="F5000" s="96">
        <v>3876</v>
      </c>
      <c r="G5000" s="617">
        <v>42466</v>
      </c>
      <c r="H5000" s="3" t="s">
        <v>4904</v>
      </c>
      <c r="I5000" s="4"/>
    </row>
    <row r="5001" spans="1:9" ht="30">
      <c r="A5001" s="6">
        <v>4999</v>
      </c>
      <c r="B5001" s="127" t="s">
        <v>4908</v>
      </c>
      <c r="C5001" s="25" t="str">
        <f>IF(D5001=2,"NO","YES")</f>
        <v>YES</v>
      </c>
      <c r="D5001" s="96">
        <f t="shared" si="90"/>
        <v>0.41</v>
      </c>
      <c r="E5001" s="1">
        <v>1.0126999999999999</v>
      </c>
      <c r="F5001" s="96">
        <v>2788</v>
      </c>
      <c r="G5001" s="617">
        <v>42466</v>
      </c>
      <c r="H5001" s="3" t="s">
        <v>4904</v>
      </c>
      <c r="I5001" s="4"/>
    </row>
    <row r="5002" spans="1:9" ht="30">
      <c r="A5002" s="6">
        <v>5000</v>
      </c>
      <c r="B5002" s="127" t="s">
        <v>4909</v>
      </c>
      <c r="C5002" s="25" t="str">
        <f>IF(D5002=2,"NO","YES")</f>
        <v>YES</v>
      </c>
      <c r="D5002" s="96">
        <f t="shared" si="90"/>
        <v>1.04</v>
      </c>
      <c r="E5002" s="1">
        <v>2.5688000000000004</v>
      </c>
      <c r="F5002" s="96">
        <v>7072</v>
      </c>
      <c r="G5002" s="617">
        <v>42466</v>
      </c>
      <c r="H5002" s="3" t="s">
        <v>4904</v>
      </c>
      <c r="I5002" s="4"/>
    </row>
    <row r="5003" spans="1:9" ht="30">
      <c r="A5003" s="6">
        <v>5001</v>
      </c>
      <c r="B5003" s="127" t="s">
        <v>4910</v>
      </c>
      <c r="C5003" s="25" t="str">
        <f>IF(D5003=2,"NO","YES")</f>
        <v>YES</v>
      </c>
      <c r="D5003" s="96">
        <f t="shared" si="90"/>
        <v>0.3</v>
      </c>
      <c r="E5003" s="1">
        <v>0.74099999999999999</v>
      </c>
      <c r="F5003" s="96">
        <v>2040</v>
      </c>
      <c r="G5003" s="617">
        <v>42466</v>
      </c>
      <c r="H5003" s="3" t="s">
        <v>4904</v>
      </c>
      <c r="I5003" s="4"/>
    </row>
    <row r="5004" spans="1:9" ht="30">
      <c r="A5004" s="6">
        <v>5002</v>
      </c>
      <c r="B5004" s="127" t="s">
        <v>4911</v>
      </c>
      <c r="C5004" s="25" t="str">
        <f>IF(D5004=2,"NO","YES")</f>
        <v>YES</v>
      </c>
      <c r="D5004" s="96">
        <f t="shared" si="90"/>
        <v>1.17</v>
      </c>
      <c r="E5004" s="1">
        <v>2.8898999999999999</v>
      </c>
      <c r="F5004" s="96">
        <v>7956</v>
      </c>
      <c r="G5004" s="617">
        <v>42466</v>
      </c>
      <c r="H5004" s="3" t="s">
        <v>4904</v>
      </c>
      <c r="I5004" s="4"/>
    </row>
    <row r="5005" spans="1:9" ht="30">
      <c r="A5005" s="6">
        <v>5003</v>
      </c>
      <c r="B5005" s="127" t="s">
        <v>4912</v>
      </c>
      <c r="C5005" s="25" t="str">
        <f>IF(D5005=2,"NO","YES")</f>
        <v>YES</v>
      </c>
      <c r="D5005" s="96">
        <f t="shared" si="90"/>
        <v>0.89</v>
      </c>
      <c r="E5005" s="1">
        <v>2.1983000000000001</v>
      </c>
      <c r="F5005" s="96">
        <v>6052</v>
      </c>
      <c r="G5005" s="617">
        <v>42466</v>
      </c>
      <c r="H5005" s="3" t="s">
        <v>4904</v>
      </c>
      <c r="I5005" s="4"/>
    </row>
    <row r="5006" spans="1:9" ht="30">
      <c r="A5006" s="6">
        <v>5004</v>
      </c>
      <c r="B5006" s="127" t="s">
        <v>4913</v>
      </c>
      <c r="C5006" s="25" t="str">
        <f>IF(D5006=2,"NO","YES")</f>
        <v>YES</v>
      </c>
      <c r="D5006" s="96">
        <f t="shared" si="90"/>
        <v>1.23</v>
      </c>
      <c r="E5006" s="1">
        <v>3.0381</v>
      </c>
      <c r="F5006" s="96">
        <v>8364</v>
      </c>
      <c r="G5006" s="617">
        <v>42466</v>
      </c>
      <c r="H5006" s="3" t="s">
        <v>4904</v>
      </c>
      <c r="I5006" s="4"/>
    </row>
    <row r="5007" spans="1:9" ht="30">
      <c r="A5007" s="6">
        <v>5005</v>
      </c>
      <c r="B5007" s="127" t="s">
        <v>4914</v>
      </c>
      <c r="C5007" s="25" t="str">
        <f>IF(D5007=2,"NO","YES")</f>
        <v>YES</v>
      </c>
      <c r="D5007" s="96">
        <f t="shared" si="90"/>
        <v>1.61</v>
      </c>
      <c r="E5007" s="1">
        <v>3.9767000000000006</v>
      </c>
      <c r="F5007" s="96">
        <v>10948</v>
      </c>
      <c r="G5007" s="617">
        <v>42466</v>
      </c>
      <c r="H5007" s="3" t="s">
        <v>4904</v>
      </c>
      <c r="I5007" s="4"/>
    </row>
    <row r="5008" spans="1:9" ht="30">
      <c r="A5008" s="6">
        <v>5006</v>
      </c>
      <c r="B5008" s="127" t="s">
        <v>4915</v>
      </c>
      <c r="C5008" s="25" t="str">
        <f>IF(D5008=2,"NO","YES")</f>
        <v>YES</v>
      </c>
      <c r="D5008" s="96">
        <f t="shared" si="90"/>
        <v>0.19</v>
      </c>
      <c r="E5008" s="1">
        <v>0.46930000000000005</v>
      </c>
      <c r="F5008" s="96">
        <v>1292</v>
      </c>
      <c r="G5008" s="617">
        <v>42466</v>
      </c>
      <c r="H5008" s="3" t="s">
        <v>4904</v>
      </c>
      <c r="I5008" s="4"/>
    </row>
    <row r="5009" spans="1:9" ht="30">
      <c r="A5009" s="6">
        <v>5007</v>
      </c>
      <c r="B5009" s="127" t="s">
        <v>4916</v>
      </c>
      <c r="C5009" s="25" t="str">
        <f>IF(D5009=2,"NO","YES")</f>
        <v>YES</v>
      </c>
      <c r="D5009" s="96">
        <f t="shared" si="90"/>
        <v>1.34</v>
      </c>
      <c r="E5009" s="1">
        <v>3.3098000000000005</v>
      </c>
      <c r="F5009" s="96">
        <v>9112</v>
      </c>
      <c r="G5009" s="617">
        <v>42466</v>
      </c>
      <c r="H5009" s="3" t="s">
        <v>4904</v>
      </c>
      <c r="I5009" s="4"/>
    </row>
    <row r="5010" spans="1:9" ht="30">
      <c r="A5010" s="6">
        <v>5008</v>
      </c>
      <c r="B5010" s="127" t="s">
        <v>4917</v>
      </c>
      <c r="C5010" s="25" t="str">
        <f>IF(D5010=2,"NO","YES")</f>
        <v>YES</v>
      </c>
      <c r="D5010" s="96">
        <f t="shared" si="90"/>
        <v>1.1200000000000001</v>
      </c>
      <c r="E5010" s="1">
        <v>2.7664000000000004</v>
      </c>
      <c r="F5010" s="96">
        <v>7616</v>
      </c>
      <c r="G5010" s="617">
        <v>42466</v>
      </c>
      <c r="H5010" s="3" t="s">
        <v>4904</v>
      </c>
      <c r="I5010" s="4"/>
    </row>
    <row r="5011" spans="1:9" ht="30">
      <c r="A5011" s="6">
        <v>5009</v>
      </c>
      <c r="B5011" s="127" t="s">
        <v>4918</v>
      </c>
      <c r="C5011" s="25" t="str">
        <f>IF(D5011=2,"NO","YES")</f>
        <v>YES</v>
      </c>
      <c r="D5011" s="96">
        <f t="shared" si="90"/>
        <v>1.03</v>
      </c>
      <c r="E5011" s="1">
        <v>2.5441000000000003</v>
      </c>
      <c r="F5011" s="96">
        <v>7004</v>
      </c>
      <c r="G5011" s="617">
        <v>42466</v>
      </c>
      <c r="H5011" s="3" t="s">
        <v>4904</v>
      </c>
      <c r="I5011" s="4"/>
    </row>
    <row r="5012" spans="1:9" ht="30">
      <c r="A5012" s="6">
        <v>5010</v>
      </c>
      <c r="B5012" s="127" t="s">
        <v>4919</v>
      </c>
      <c r="C5012" s="25" t="str">
        <f>IF(D5012=2,"NO","YES")</f>
        <v>YES</v>
      </c>
      <c r="D5012" s="96">
        <f t="shared" si="90"/>
        <v>1.04</v>
      </c>
      <c r="E5012" s="1">
        <v>2.5688000000000004</v>
      </c>
      <c r="F5012" s="96">
        <v>7072</v>
      </c>
      <c r="G5012" s="617">
        <v>42466</v>
      </c>
      <c r="H5012" s="3" t="s">
        <v>4904</v>
      </c>
      <c r="I5012" s="4"/>
    </row>
    <row r="5013" spans="1:9" ht="45">
      <c r="A5013" s="6">
        <v>5011</v>
      </c>
      <c r="B5013" s="127" t="s">
        <v>4920</v>
      </c>
      <c r="C5013" s="25" t="str">
        <f>IF(D5013=2,"NO","YES")</f>
        <v>YES</v>
      </c>
      <c r="D5013" s="96">
        <f t="shared" si="90"/>
        <v>0.74</v>
      </c>
      <c r="E5013" s="1">
        <v>1.8278000000000001</v>
      </c>
      <c r="F5013" s="96">
        <v>5032</v>
      </c>
      <c r="G5013" s="617">
        <v>42466</v>
      </c>
      <c r="H5013" s="3" t="s">
        <v>4904</v>
      </c>
      <c r="I5013" s="4"/>
    </row>
    <row r="5014" spans="1:9" ht="30">
      <c r="A5014" s="6">
        <v>5012</v>
      </c>
      <c r="B5014" s="127" t="s">
        <v>4921</v>
      </c>
      <c r="C5014" s="25" t="str">
        <f>IF(D5014=2,"NO","YES")</f>
        <v>YES</v>
      </c>
      <c r="D5014" s="96">
        <f t="shared" si="90"/>
        <v>0.21</v>
      </c>
      <c r="E5014" s="1">
        <v>0.51870000000000005</v>
      </c>
      <c r="F5014" s="96">
        <v>1428</v>
      </c>
      <c r="G5014" s="617">
        <v>42466</v>
      </c>
      <c r="H5014" s="3" t="s">
        <v>4904</v>
      </c>
      <c r="I5014" s="4"/>
    </row>
    <row r="5015" spans="1:9" ht="30">
      <c r="A5015" s="6">
        <v>5013</v>
      </c>
      <c r="B5015" s="127" t="s">
        <v>4922</v>
      </c>
      <c r="C5015" s="25" t="str">
        <f>IF(D5015=2,"NO","YES")</f>
        <v>YES</v>
      </c>
      <c r="D5015" s="96">
        <f t="shared" si="90"/>
        <v>0.82</v>
      </c>
      <c r="E5015" s="1">
        <v>2.0253999999999999</v>
      </c>
      <c r="F5015" s="96">
        <v>5576</v>
      </c>
      <c r="G5015" s="617">
        <v>42466</v>
      </c>
      <c r="H5015" s="3" t="s">
        <v>4904</v>
      </c>
      <c r="I5015" s="4"/>
    </row>
    <row r="5016" spans="1:9" ht="45">
      <c r="A5016" s="6">
        <v>5014</v>
      </c>
      <c r="B5016" s="127" t="s">
        <v>4923</v>
      </c>
      <c r="C5016" s="25" t="str">
        <f>IF(D5016=2,"NO","YES")</f>
        <v>YES</v>
      </c>
      <c r="D5016" s="96">
        <f t="shared" si="90"/>
        <v>1.64</v>
      </c>
      <c r="E5016" s="1">
        <v>4.0507999999999997</v>
      </c>
      <c r="F5016" s="96">
        <v>11152</v>
      </c>
      <c r="G5016" s="617">
        <v>42466</v>
      </c>
      <c r="H5016" s="3" t="s">
        <v>4904</v>
      </c>
      <c r="I5016" s="4"/>
    </row>
    <row r="5017" spans="1:9" ht="45">
      <c r="A5017" s="6">
        <v>5015</v>
      </c>
      <c r="B5017" s="127" t="s">
        <v>4924</v>
      </c>
      <c r="C5017" s="25" t="str">
        <f>IF(D5017=2,"NO","YES")</f>
        <v>YES</v>
      </c>
      <c r="D5017" s="96">
        <f t="shared" si="90"/>
        <v>1.02</v>
      </c>
      <c r="E5017" s="1">
        <v>2.5194000000000001</v>
      </c>
      <c r="F5017" s="96">
        <v>6936</v>
      </c>
      <c r="G5017" s="617">
        <v>42466</v>
      </c>
      <c r="H5017" s="3" t="s">
        <v>4904</v>
      </c>
      <c r="I5017" s="4"/>
    </row>
    <row r="5018" spans="1:9" ht="30">
      <c r="A5018" s="6">
        <v>5016</v>
      </c>
      <c r="B5018" s="127" t="s">
        <v>4925</v>
      </c>
      <c r="C5018" s="25" t="str">
        <f>IF(D5018=2,"NO","YES")</f>
        <v>YES</v>
      </c>
      <c r="D5018" s="96">
        <f t="shared" si="90"/>
        <v>0.13</v>
      </c>
      <c r="E5018" s="1">
        <v>0.32110000000000005</v>
      </c>
      <c r="F5018" s="96">
        <v>884</v>
      </c>
      <c r="G5018" s="617">
        <v>42466</v>
      </c>
      <c r="H5018" s="3" t="s">
        <v>4904</v>
      </c>
      <c r="I5018" s="4"/>
    </row>
    <row r="5019" spans="1:9" ht="45">
      <c r="A5019" s="6">
        <v>5017</v>
      </c>
      <c r="B5019" s="127" t="s">
        <v>4926</v>
      </c>
      <c r="C5019" s="25" t="str">
        <f>IF(D5019=2,"NO","YES")</f>
        <v>YES</v>
      </c>
      <c r="D5019" s="96">
        <f t="shared" si="90"/>
        <v>1.59</v>
      </c>
      <c r="E5019" s="1">
        <v>3.9273000000000007</v>
      </c>
      <c r="F5019" s="96">
        <v>10812</v>
      </c>
      <c r="G5019" s="617">
        <v>42466</v>
      </c>
      <c r="H5019" s="3" t="s">
        <v>4904</v>
      </c>
      <c r="I5019" s="4"/>
    </row>
    <row r="5020" spans="1:9" ht="45">
      <c r="A5020" s="6">
        <v>5018</v>
      </c>
      <c r="B5020" s="127" t="s">
        <v>4927</v>
      </c>
      <c r="C5020" s="25" t="str">
        <f>IF(D5020=2,"NO","YES")</f>
        <v>YES</v>
      </c>
      <c r="D5020" s="96">
        <f t="shared" si="90"/>
        <v>0.87</v>
      </c>
      <c r="E5020" s="1">
        <v>2.1489000000000003</v>
      </c>
      <c r="F5020" s="96">
        <v>5916</v>
      </c>
      <c r="G5020" s="617">
        <v>42466</v>
      </c>
      <c r="H5020" s="3" t="s">
        <v>4904</v>
      </c>
      <c r="I5020" s="4"/>
    </row>
    <row r="5021" spans="1:9" ht="45">
      <c r="A5021" s="6">
        <v>5019</v>
      </c>
      <c r="B5021" s="127" t="s">
        <v>4928</v>
      </c>
      <c r="C5021" s="25" t="str">
        <f>IF(D5021=2,"NO","YES")</f>
        <v>YES</v>
      </c>
      <c r="D5021" s="96">
        <f t="shared" si="90"/>
        <v>1.01</v>
      </c>
      <c r="E5021" s="1">
        <v>2.4947000000000004</v>
      </c>
      <c r="F5021" s="96">
        <v>6868</v>
      </c>
      <c r="G5021" s="617">
        <v>42466</v>
      </c>
      <c r="H5021" s="3" t="s">
        <v>4904</v>
      </c>
      <c r="I5021" s="4"/>
    </row>
    <row r="5022" spans="1:9" ht="45">
      <c r="A5022" s="6">
        <v>5020</v>
      </c>
      <c r="B5022" s="127" t="s">
        <v>4929</v>
      </c>
      <c r="C5022" s="25" t="str">
        <f>IF(D5022=2,"NO","YES")</f>
        <v>YES</v>
      </c>
      <c r="D5022" s="96">
        <f t="shared" si="90"/>
        <v>0.56999999999999995</v>
      </c>
      <c r="E5022" s="1">
        <v>1.4078999999999999</v>
      </c>
      <c r="F5022" s="96">
        <v>3876</v>
      </c>
      <c r="G5022" s="617">
        <v>42466</v>
      </c>
      <c r="H5022" s="3" t="s">
        <v>4904</v>
      </c>
      <c r="I5022" s="4"/>
    </row>
    <row r="5023" spans="1:9" ht="30">
      <c r="A5023" s="6">
        <v>5021</v>
      </c>
      <c r="B5023" s="127" t="s">
        <v>4930</v>
      </c>
      <c r="C5023" s="25" t="str">
        <f>IF(D5023=2,"NO","YES")</f>
        <v>YES</v>
      </c>
      <c r="D5023" s="96">
        <f t="shared" si="90"/>
        <v>0.55000000000000004</v>
      </c>
      <c r="E5023" s="1">
        <v>1.3585000000000003</v>
      </c>
      <c r="F5023" s="96">
        <v>3740</v>
      </c>
      <c r="G5023" s="617">
        <v>42466</v>
      </c>
      <c r="H5023" s="3" t="s">
        <v>4904</v>
      </c>
      <c r="I5023" s="4"/>
    </row>
    <row r="5024" spans="1:9" ht="45">
      <c r="A5024" s="6">
        <v>5022</v>
      </c>
      <c r="B5024" s="127" t="s">
        <v>4931</v>
      </c>
      <c r="C5024" s="25" t="str">
        <f>IF(D5024=2,"NO","YES")</f>
        <v>YES</v>
      </c>
      <c r="D5024" s="96">
        <f t="shared" si="90"/>
        <v>1.1399999999999999</v>
      </c>
      <c r="E5024" s="1">
        <v>2.8157999999999999</v>
      </c>
      <c r="F5024" s="96">
        <v>7752</v>
      </c>
      <c r="G5024" s="617">
        <v>42466</v>
      </c>
      <c r="H5024" s="3" t="s">
        <v>4904</v>
      </c>
      <c r="I5024" s="4"/>
    </row>
    <row r="5025" spans="1:9" ht="30">
      <c r="A5025" s="6">
        <v>5023</v>
      </c>
      <c r="B5025" s="127" t="s">
        <v>4932</v>
      </c>
      <c r="C5025" s="25" t="str">
        <f>IF(D5025=2,"NO","YES")</f>
        <v>YES</v>
      </c>
      <c r="D5025" s="96">
        <f t="shared" si="90"/>
        <v>1.67</v>
      </c>
      <c r="E5025" s="1">
        <v>4.1249000000000002</v>
      </c>
      <c r="F5025" s="96">
        <v>11356</v>
      </c>
      <c r="G5025" s="617">
        <v>42466</v>
      </c>
      <c r="H5025" s="3" t="s">
        <v>4904</v>
      </c>
      <c r="I5025" s="4"/>
    </row>
    <row r="5026" spans="1:9" ht="45">
      <c r="A5026" s="6">
        <v>5024</v>
      </c>
      <c r="B5026" s="127" t="s">
        <v>4933</v>
      </c>
      <c r="C5026" s="25" t="str">
        <f>IF(D5026=2,"NO","YES")</f>
        <v>YES</v>
      </c>
      <c r="D5026" s="96">
        <f t="shared" si="90"/>
        <v>0.21</v>
      </c>
      <c r="E5026" s="1">
        <v>0.51870000000000005</v>
      </c>
      <c r="F5026" s="96">
        <v>1428</v>
      </c>
      <c r="G5026" s="617">
        <v>42466</v>
      </c>
      <c r="H5026" s="3" t="s">
        <v>4904</v>
      </c>
      <c r="I5026" s="4"/>
    </row>
    <row r="5027" spans="1:9" ht="45">
      <c r="A5027" s="6">
        <v>5025</v>
      </c>
      <c r="B5027" s="127" t="s">
        <v>4934</v>
      </c>
      <c r="C5027" s="25" t="str">
        <f>IF(D5027=2,"NO","YES")</f>
        <v>YES</v>
      </c>
      <c r="D5027" s="96">
        <f t="shared" si="90"/>
        <v>7.0000000000000007E-2</v>
      </c>
      <c r="E5027" s="1">
        <v>0.17290000000000003</v>
      </c>
      <c r="F5027" s="96">
        <v>476</v>
      </c>
      <c r="G5027" s="617">
        <v>42466</v>
      </c>
      <c r="H5027" s="3" t="s">
        <v>4904</v>
      </c>
      <c r="I5027" s="4"/>
    </row>
    <row r="5028" spans="1:9" ht="45">
      <c r="A5028" s="6">
        <v>5026</v>
      </c>
      <c r="B5028" s="127" t="s">
        <v>4935</v>
      </c>
      <c r="C5028" s="25" t="str">
        <f>IF(D5028=2,"NO","YES")</f>
        <v>YES</v>
      </c>
      <c r="D5028" s="96">
        <f t="shared" si="90"/>
        <v>0.55000000000000004</v>
      </c>
      <c r="E5028" s="1">
        <v>1.3585000000000003</v>
      </c>
      <c r="F5028" s="96">
        <v>3740</v>
      </c>
      <c r="G5028" s="617">
        <v>42466</v>
      </c>
      <c r="H5028" s="3" t="s">
        <v>4904</v>
      </c>
      <c r="I5028" s="4"/>
    </row>
    <row r="5029" spans="1:9" ht="30">
      <c r="A5029" s="6">
        <v>5027</v>
      </c>
      <c r="B5029" s="127" t="s">
        <v>4936</v>
      </c>
      <c r="C5029" s="25" t="str">
        <f>IF(D5029=2,"NO","YES")</f>
        <v>YES</v>
      </c>
      <c r="D5029" s="96">
        <f t="shared" si="90"/>
        <v>0.03</v>
      </c>
      <c r="E5029" s="1">
        <v>7.4099999999999999E-2</v>
      </c>
      <c r="F5029" s="96">
        <v>204</v>
      </c>
      <c r="G5029" s="617">
        <v>42466</v>
      </c>
      <c r="H5029" s="3" t="s">
        <v>4904</v>
      </c>
      <c r="I5029" s="4"/>
    </row>
    <row r="5030" spans="1:9" ht="30">
      <c r="A5030" s="6">
        <v>5028</v>
      </c>
      <c r="B5030" s="127" t="s">
        <v>4937</v>
      </c>
      <c r="C5030" s="25" t="str">
        <f>IF(D5030=2,"NO","YES")</f>
        <v>YES</v>
      </c>
      <c r="D5030" s="96">
        <f t="shared" si="90"/>
        <v>0.52</v>
      </c>
      <c r="E5030" s="1">
        <v>1.2844000000000002</v>
      </c>
      <c r="F5030" s="96">
        <v>3536</v>
      </c>
      <c r="G5030" s="617">
        <v>42466</v>
      </c>
      <c r="H5030" s="3" t="s">
        <v>4904</v>
      </c>
      <c r="I5030" s="4"/>
    </row>
    <row r="5031" spans="1:9" ht="45">
      <c r="A5031" s="6">
        <v>5029</v>
      </c>
      <c r="B5031" s="127" t="s">
        <v>4938</v>
      </c>
      <c r="C5031" s="25" t="str">
        <f>IF(D5031=2,"NO","YES")</f>
        <v>YES</v>
      </c>
      <c r="D5031" s="96">
        <f t="shared" si="90"/>
        <v>0.25</v>
      </c>
      <c r="E5031" s="1">
        <v>0.61750000000000005</v>
      </c>
      <c r="F5031" s="96">
        <v>1700</v>
      </c>
      <c r="G5031" s="617">
        <v>42466</v>
      </c>
      <c r="H5031" s="3" t="s">
        <v>4904</v>
      </c>
      <c r="I5031" s="4"/>
    </row>
    <row r="5032" spans="1:9" ht="30">
      <c r="A5032" s="6">
        <v>5030</v>
      </c>
      <c r="B5032" s="127" t="s">
        <v>4939</v>
      </c>
      <c r="C5032" s="25" t="str">
        <f>IF(D5032=2,"NO","YES")</f>
        <v>YES</v>
      </c>
      <c r="D5032" s="96">
        <f t="shared" si="90"/>
        <v>0.7</v>
      </c>
      <c r="E5032" s="1">
        <v>1.7290000000000001</v>
      </c>
      <c r="F5032" s="96">
        <v>4760</v>
      </c>
      <c r="G5032" s="617">
        <v>42466</v>
      </c>
      <c r="H5032" s="3" t="s">
        <v>4904</v>
      </c>
      <c r="I5032" s="4"/>
    </row>
    <row r="5033" spans="1:9" ht="45">
      <c r="A5033" s="6">
        <v>5031</v>
      </c>
      <c r="B5033" s="127" t="s">
        <v>4940</v>
      </c>
      <c r="C5033" s="25" t="str">
        <f>IF(D5033=2,"NO","YES")</f>
        <v>YES</v>
      </c>
      <c r="D5033" s="96">
        <f t="shared" si="90"/>
        <v>1.1599999999999999</v>
      </c>
      <c r="E5033" s="1">
        <v>2.8652000000000002</v>
      </c>
      <c r="F5033" s="96">
        <v>7888</v>
      </c>
      <c r="G5033" s="617">
        <v>42466</v>
      </c>
      <c r="H5033" s="3" t="s">
        <v>4904</v>
      </c>
      <c r="I5033" s="4"/>
    </row>
    <row r="5034" spans="1:9" ht="45">
      <c r="A5034" s="6">
        <v>5032</v>
      </c>
      <c r="B5034" s="127" t="s">
        <v>4941</v>
      </c>
      <c r="C5034" s="25" t="str">
        <f>IF(D5034=2,"NO","YES")</f>
        <v>YES</v>
      </c>
      <c r="D5034" s="96">
        <f t="shared" si="90"/>
        <v>1.68</v>
      </c>
      <c r="E5034" s="1">
        <v>4.1496000000000004</v>
      </c>
      <c r="F5034" s="96">
        <v>11424</v>
      </c>
      <c r="G5034" s="617">
        <v>42466</v>
      </c>
      <c r="H5034" s="3" t="s">
        <v>4904</v>
      </c>
      <c r="I5034" s="4"/>
    </row>
    <row r="5035" spans="1:9" ht="30">
      <c r="A5035" s="6">
        <v>5033</v>
      </c>
      <c r="B5035" s="127" t="s">
        <v>4942</v>
      </c>
      <c r="C5035" s="25" t="str">
        <f>IF(D5035=2,"NO","YES")</f>
        <v>YES</v>
      </c>
      <c r="D5035" s="96">
        <f t="shared" si="90"/>
        <v>0.03</v>
      </c>
      <c r="E5035" s="1">
        <v>7.4099999999999999E-2</v>
      </c>
      <c r="F5035" s="96">
        <v>204</v>
      </c>
      <c r="G5035" s="617">
        <v>42466</v>
      </c>
      <c r="H5035" s="3" t="s">
        <v>4904</v>
      </c>
      <c r="I5035" s="4"/>
    </row>
    <row r="5036" spans="1:9" ht="30">
      <c r="A5036" s="6">
        <v>5034</v>
      </c>
      <c r="B5036" s="127" t="s">
        <v>4943</v>
      </c>
      <c r="C5036" s="25" t="str">
        <f>IF(D5036=2,"NO","YES")</f>
        <v>YES</v>
      </c>
      <c r="D5036" s="96">
        <f t="shared" si="90"/>
        <v>0.41</v>
      </c>
      <c r="E5036" s="1">
        <v>1.0126999999999999</v>
      </c>
      <c r="F5036" s="96">
        <v>2788</v>
      </c>
      <c r="G5036" s="617">
        <v>42466</v>
      </c>
      <c r="H5036" s="3" t="s">
        <v>4904</v>
      </c>
      <c r="I5036" s="4"/>
    </row>
    <row r="5037" spans="1:9" ht="30">
      <c r="A5037" s="6">
        <v>5035</v>
      </c>
      <c r="B5037" s="127" t="s">
        <v>4944</v>
      </c>
      <c r="C5037" s="25" t="str">
        <f>IF(D5037=2,"NO","YES")</f>
        <v>YES</v>
      </c>
      <c r="D5037" s="96">
        <f t="shared" si="90"/>
        <v>1.24</v>
      </c>
      <c r="E5037" s="1">
        <v>3.0628000000000002</v>
      </c>
      <c r="F5037" s="96">
        <v>8432</v>
      </c>
      <c r="G5037" s="617">
        <v>42466</v>
      </c>
      <c r="H5037" s="3" t="s">
        <v>4904</v>
      </c>
      <c r="I5037" s="4"/>
    </row>
    <row r="5038" spans="1:9" ht="30">
      <c r="A5038" s="6">
        <v>5036</v>
      </c>
      <c r="B5038" s="127" t="s">
        <v>4945</v>
      </c>
      <c r="C5038" s="25" t="str">
        <f>IF(D5038=2,"NO","YES")</f>
        <v>YES</v>
      </c>
      <c r="D5038" s="96">
        <f t="shared" si="90"/>
        <v>0.48</v>
      </c>
      <c r="E5038" s="1">
        <v>1.1856</v>
      </c>
      <c r="F5038" s="96">
        <v>3264</v>
      </c>
      <c r="G5038" s="617">
        <v>42466</v>
      </c>
      <c r="H5038" s="3" t="s">
        <v>4904</v>
      </c>
      <c r="I5038" s="4"/>
    </row>
    <row r="5039" spans="1:9" ht="30">
      <c r="A5039" s="6">
        <v>5037</v>
      </c>
      <c r="B5039" s="127" t="s">
        <v>4946</v>
      </c>
      <c r="C5039" s="25" t="str">
        <f>IF(D5039=2,"NO","YES")</f>
        <v>YES</v>
      </c>
      <c r="D5039" s="96">
        <f t="shared" si="90"/>
        <v>0.59</v>
      </c>
      <c r="E5039" s="1">
        <v>1.4573</v>
      </c>
      <c r="F5039" s="96">
        <v>4012</v>
      </c>
      <c r="G5039" s="617">
        <v>42466</v>
      </c>
      <c r="H5039" s="3" t="s">
        <v>4904</v>
      </c>
      <c r="I5039" s="4"/>
    </row>
    <row r="5040" spans="1:9" ht="45">
      <c r="A5040" s="6">
        <v>5038</v>
      </c>
      <c r="B5040" s="127" t="s">
        <v>4947</v>
      </c>
      <c r="C5040" s="25" t="str">
        <f>IF(D5040=2,"NO","YES")</f>
        <v>YES</v>
      </c>
      <c r="D5040" s="96">
        <f t="shared" si="90"/>
        <v>1.02</v>
      </c>
      <c r="E5040" s="1">
        <v>2.5194000000000001</v>
      </c>
      <c r="F5040" s="96">
        <v>6936</v>
      </c>
      <c r="G5040" s="617">
        <v>42466</v>
      </c>
      <c r="H5040" s="3" t="s">
        <v>4904</v>
      </c>
      <c r="I5040" s="4"/>
    </row>
    <row r="5041" spans="1:9" ht="30">
      <c r="A5041" s="6">
        <v>5039</v>
      </c>
      <c r="B5041" s="127" t="s">
        <v>4948</v>
      </c>
      <c r="C5041" s="25" t="str">
        <f>IF(D5041=2,"NO","YES")</f>
        <v>YES</v>
      </c>
      <c r="D5041" s="96">
        <f t="shared" si="90"/>
        <v>0.2</v>
      </c>
      <c r="E5041" s="1">
        <v>0.49400000000000005</v>
      </c>
      <c r="F5041" s="96">
        <v>1360</v>
      </c>
      <c r="G5041" s="617">
        <v>42466</v>
      </c>
      <c r="H5041" s="3" t="s">
        <v>4904</v>
      </c>
      <c r="I5041" s="4"/>
    </row>
    <row r="5042" spans="1:9" ht="45">
      <c r="A5042" s="6">
        <v>5040</v>
      </c>
      <c r="B5042" s="127" t="s">
        <v>4949</v>
      </c>
      <c r="C5042" s="25" t="str">
        <f>IF(D5042=2,"NO","YES")</f>
        <v>YES</v>
      </c>
      <c r="D5042" s="96">
        <f t="shared" si="90"/>
        <v>1.75</v>
      </c>
      <c r="E5042" s="1">
        <v>4.3225000000000007</v>
      </c>
      <c r="F5042" s="96">
        <v>11900</v>
      </c>
      <c r="G5042" s="617">
        <v>42466</v>
      </c>
      <c r="H5042" s="3" t="s">
        <v>4904</v>
      </c>
      <c r="I5042" s="4"/>
    </row>
    <row r="5043" spans="1:9" ht="45">
      <c r="A5043" s="6">
        <v>5041</v>
      </c>
      <c r="B5043" s="127" t="s">
        <v>4950</v>
      </c>
      <c r="C5043" s="25" t="str">
        <f>IF(D5043=2,"NO","YES")</f>
        <v>YES</v>
      </c>
      <c r="D5043" s="96">
        <f t="shared" si="90"/>
        <v>0.85</v>
      </c>
      <c r="E5043" s="1">
        <v>2.0994999999999999</v>
      </c>
      <c r="F5043" s="96">
        <v>5780</v>
      </c>
      <c r="G5043" s="617">
        <v>42466</v>
      </c>
      <c r="H5043" s="3" t="s">
        <v>4904</v>
      </c>
      <c r="I5043" s="4"/>
    </row>
    <row r="5044" spans="1:9" ht="30">
      <c r="A5044" s="6">
        <v>5042</v>
      </c>
      <c r="B5044" s="127" t="s">
        <v>4951</v>
      </c>
      <c r="C5044" s="25" t="str">
        <f>IF(D5044=2,"NO","YES")</f>
        <v>YES</v>
      </c>
      <c r="D5044" s="96">
        <f t="shared" si="90"/>
        <v>1.67</v>
      </c>
      <c r="E5044" s="1">
        <v>4.1249000000000002</v>
      </c>
      <c r="F5044" s="96">
        <v>11356</v>
      </c>
      <c r="G5044" s="617">
        <v>42466</v>
      </c>
      <c r="H5044" s="3" t="s">
        <v>4904</v>
      </c>
      <c r="I5044" s="4"/>
    </row>
    <row r="5045" spans="1:9" ht="30">
      <c r="A5045" s="6">
        <v>5043</v>
      </c>
      <c r="B5045" s="127" t="s">
        <v>4952</v>
      </c>
      <c r="C5045" s="25" t="str">
        <f>IF(D5045=2,"NO","YES")</f>
        <v>YES</v>
      </c>
      <c r="D5045" s="96">
        <f t="shared" si="90"/>
        <v>1.54</v>
      </c>
      <c r="E5045" s="1">
        <v>3.8038000000000003</v>
      </c>
      <c r="F5045" s="96">
        <v>10472</v>
      </c>
      <c r="G5045" s="617">
        <v>42466</v>
      </c>
      <c r="H5045" s="3" t="s">
        <v>4904</v>
      </c>
      <c r="I5045" s="4"/>
    </row>
    <row r="5046" spans="1:9" ht="45">
      <c r="A5046" s="6">
        <v>5044</v>
      </c>
      <c r="B5046" s="127" t="s">
        <v>4953</v>
      </c>
      <c r="C5046" s="25" t="str">
        <f>IF(D5046=2,"NO","YES")</f>
        <v>YES</v>
      </c>
      <c r="D5046" s="96">
        <f t="shared" si="90"/>
        <v>0.42</v>
      </c>
      <c r="E5046" s="1">
        <v>1.0374000000000001</v>
      </c>
      <c r="F5046" s="96">
        <v>2856</v>
      </c>
      <c r="G5046" s="617">
        <v>42466</v>
      </c>
      <c r="H5046" s="3" t="s">
        <v>4904</v>
      </c>
      <c r="I5046" s="4"/>
    </row>
    <row r="5047" spans="1:9" ht="60">
      <c r="A5047" s="6">
        <v>5045</v>
      </c>
      <c r="B5047" s="127" t="s">
        <v>4954</v>
      </c>
      <c r="C5047" s="25" t="str">
        <f>IF(D5047=2,"NO","YES")</f>
        <v>YES</v>
      </c>
      <c r="D5047" s="96">
        <f t="shared" si="90"/>
        <v>0.93</v>
      </c>
      <c r="E5047" s="1">
        <v>2.2971000000000004</v>
      </c>
      <c r="F5047" s="96">
        <v>6324</v>
      </c>
      <c r="G5047" s="617">
        <v>42466</v>
      </c>
      <c r="H5047" s="3" t="s">
        <v>4904</v>
      </c>
      <c r="I5047" s="4"/>
    </row>
    <row r="5048" spans="1:9" ht="30">
      <c r="A5048" s="6">
        <v>5046</v>
      </c>
      <c r="B5048" s="127" t="s">
        <v>4955</v>
      </c>
      <c r="C5048" s="25" t="str">
        <f>IF(D5048=2,"NO","YES")</f>
        <v>YES</v>
      </c>
      <c r="D5048" s="96">
        <f t="shared" si="90"/>
        <v>0.06</v>
      </c>
      <c r="E5048" s="1">
        <v>0.1482</v>
      </c>
      <c r="F5048" s="96">
        <v>408</v>
      </c>
      <c r="G5048" s="617">
        <v>42466</v>
      </c>
      <c r="H5048" s="3" t="s">
        <v>4904</v>
      </c>
      <c r="I5048" s="4"/>
    </row>
    <row r="5049" spans="1:9" ht="30">
      <c r="A5049" s="6">
        <v>5047</v>
      </c>
      <c r="B5049" s="127" t="s">
        <v>4956</v>
      </c>
      <c r="C5049" s="25" t="str">
        <f>IF(D5049=2,"NO","YES")</f>
        <v>YES</v>
      </c>
      <c r="D5049" s="96">
        <f t="shared" si="90"/>
        <v>1.24</v>
      </c>
      <c r="E5049" s="1">
        <v>3.0628000000000002</v>
      </c>
      <c r="F5049" s="96">
        <v>8432</v>
      </c>
      <c r="G5049" s="617">
        <v>42466</v>
      </c>
      <c r="H5049" s="3" t="s">
        <v>4904</v>
      </c>
      <c r="I5049" s="4"/>
    </row>
    <row r="5050" spans="1:9" ht="30">
      <c r="A5050" s="6">
        <v>5048</v>
      </c>
      <c r="B5050" s="127" t="s">
        <v>4957</v>
      </c>
      <c r="C5050" s="25" t="str">
        <f>IF(D5050=2,"NO","YES")</f>
        <v>YES</v>
      </c>
      <c r="D5050" s="96">
        <f t="shared" si="90"/>
        <v>0.41</v>
      </c>
      <c r="E5050" s="1">
        <v>1.0126999999999999</v>
      </c>
      <c r="F5050" s="96">
        <v>2788</v>
      </c>
      <c r="G5050" s="617">
        <v>42466</v>
      </c>
      <c r="H5050" s="3" t="s">
        <v>4904</v>
      </c>
      <c r="I5050" s="4"/>
    </row>
    <row r="5051" spans="1:9" ht="30">
      <c r="A5051" s="6">
        <v>5049</v>
      </c>
      <c r="B5051" s="127" t="s">
        <v>4958</v>
      </c>
      <c r="C5051" s="25" t="str">
        <f>IF(D5051=2,"NO","YES")</f>
        <v>YES</v>
      </c>
      <c r="D5051" s="96">
        <f t="shared" si="90"/>
        <v>0.72</v>
      </c>
      <c r="E5051" s="1">
        <v>1.7784</v>
      </c>
      <c r="F5051" s="96">
        <v>4896</v>
      </c>
      <c r="G5051" s="617">
        <v>42466</v>
      </c>
      <c r="H5051" s="3" t="s">
        <v>4904</v>
      </c>
      <c r="I5051" s="4"/>
    </row>
    <row r="5052" spans="1:9" ht="45">
      <c r="A5052" s="6">
        <v>5050</v>
      </c>
      <c r="B5052" s="127" t="s">
        <v>4959</v>
      </c>
      <c r="C5052" s="25" t="str">
        <f>IF(D5052=2,"NO","YES")</f>
        <v>YES</v>
      </c>
      <c r="D5052" s="96">
        <f t="shared" si="90"/>
        <v>1.48</v>
      </c>
      <c r="E5052" s="1">
        <v>3.6556000000000002</v>
      </c>
      <c r="F5052" s="96">
        <v>10064</v>
      </c>
      <c r="G5052" s="617">
        <v>42466</v>
      </c>
      <c r="H5052" s="3" t="s">
        <v>4904</v>
      </c>
      <c r="I5052" s="4"/>
    </row>
    <row r="5053" spans="1:9" ht="45">
      <c r="A5053" s="6">
        <v>5051</v>
      </c>
      <c r="B5053" s="127" t="s">
        <v>4960</v>
      </c>
      <c r="C5053" s="25" t="str">
        <f>IF(D5053=2,"NO","YES")</f>
        <v>YES</v>
      </c>
      <c r="D5053" s="96">
        <f t="shared" si="90"/>
        <v>0.08</v>
      </c>
      <c r="E5053" s="1">
        <v>0.19760000000000003</v>
      </c>
      <c r="F5053" s="96">
        <v>544</v>
      </c>
      <c r="G5053" s="617">
        <v>42466</v>
      </c>
      <c r="H5053" s="3" t="s">
        <v>4904</v>
      </c>
      <c r="I5053" s="4"/>
    </row>
    <row r="5054" spans="1:9" ht="30">
      <c r="A5054" s="6">
        <v>5052</v>
      </c>
      <c r="B5054" s="127" t="s">
        <v>4961</v>
      </c>
      <c r="C5054" s="25" t="str">
        <f>IF(D5054=2,"NO","YES")</f>
        <v>YES</v>
      </c>
      <c r="D5054" s="96">
        <f t="shared" si="90"/>
        <v>0.25</v>
      </c>
      <c r="E5054" s="1">
        <v>0.61750000000000005</v>
      </c>
      <c r="F5054" s="96">
        <v>1700</v>
      </c>
      <c r="G5054" s="617">
        <v>42466</v>
      </c>
      <c r="H5054" s="3" t="s">
        <v>4904</v>
      </c>
      <c r="I5054" s="4"/>
    </row>
    <row r="5055" spans="1:9" ht="45">
      <c r="A5055" s="6">
        <v>5053</v>
      </c>
      <c r="B5055" s="127" t="s">
        <v>4962</v>
      </c>
      <c r="C5055" s="25" t="str">
        <f>IF(D5055=2,"NO","YES")</f>
        <v>YES</v>
      </c>
      <c r="D5055" s="96">
        <f t="shared" si="90"/>
        <v>1.45</v>
      </c>
      <c r="E5055" s="1">
        <v>3.5815000000000001</v>
      </c>
      <c r="F5055" s="96">
        <v>9860</v>
      </c>
      <c r="G5055" s="617">
        <v>42466</v>
      </c>
      <c r="H5055" s="3" t="s">
        <v>4904</v>
      </c>
      <c r="I5055" s="4"/>
    </row>
    <row r="5056" spans="1:9" ht="30">
      <c r="A5056" s="6">
        <v>5054</v>
      </c>
      <c r="B5056" s="127" t="s">
        <v>4963</v>
      </c>
      <c r="C5056" s="25" t="str">
        <f>IF(D5056=2,"NO","YES")</f>
        <v>YES</v>
      </c>
      <c r="D5056" s="96">
        <f t="shared" si="90"/>
        <v>1.18</v>
      </c>
      <c r="E5056" s="1">
        <v>2.9146000000000001</v>
      </c>
      <c r="F5056" s="96">
        <v>8024</v>
      </c>
      <c r="G5056" s="617">
        <v>42466</v>
      </c>
      <c r="H5056" s="3" t="s">
        <v>4904</v>
      </c>
      <c r="I5056" s="4"/>
    </row>
    <row r="5057" spans="1:9" ht="45">
      <c r="A5057" s="6">
        <v>5055</v>
      </c>
      <c r="B5057" s="127" t="s">
        <v>4964</v>
      </c>
      <c r="C5057" s="25" t="str">
        <f>IF(D5057=2,"NO","YES")</f>
        <v>YES</v>
      </c>
      <c r="D5057" s="96">
        <f t="shared" si="90"/>
        <v>1.02</v>
      </c>
      <c r="E5057" s="1">
        <v>2.5194000000000001</v>
      </c>
      <c r="F5057" s="96">
        <v>6936</v>
      </c>
      <c r="G5057" s="617">
        <v>42466</v>
      </c>
      <c r="H5057" s="3" t="s">
        <v>4904</v>
      </c>
      <c r="I5057" s="4"/>
    </row>
    <row r="5058" spans="1:9" ht="30">
      <c r="A5058" s="6">
        <v>5056</v>
      </c>
      <c r="B5058" s="127" t="s">
        <v>4965</v>
      </c>
      <c r="C5058" s="25" t="str">
        <f>IF(D5058=2,"NO","YES")</f>
        <v>YES</v>
      </c>
      <c r="D5058" s="96">
        <f t="shared" si="90"/>
        <v>0.76</v>
      </c>
      <c r="E5058" s="1">
        <v>1.8772000000000002</v>
      </c>
      <c r="F5058" s="96">
        <v>5168</v>
      </c>
      <c r="G5058" s="617">
        <v>42466</v>
      </c>
      <c r="H5058" s="3" t="s">
        <v>4904</v>
      </c>
      <c r="I5058" s="4"/>
    </row>
    <row r="5059" spans="1:9" ht="30">
      <c r="A5059" s="6">
        <v>5057</v>
      </c>
      <c r="B5059" s="127" t="s">
        <v>4966</v>
      </c>
      <c r="C5059" s="25" t="str">
        <f>IF(D5059=2,"NO","YES")</f>
        <v>YES</v>
      </c>
      <c r="D5059" s="96">
        <f t="shared" si="90"/>
        <v>1.07</v>
      </c>
      <c r="E5059" s="1">
        <v>2.6429000000000005</v>
      </c>
      <c r="F5059" s="96">
        <v>7276</v>
      </c>
      <c r="G5059" s="617">
        <v>42466</v>
      </c>
      <c r="H5059" s="3" t="s">
        <v>4904</v>
      </c>
      <c r="I5059" s="4"/>
    </row>
    <row r="5060" spans="1:9" ht="30">
      <c r="A5060" s="6">
        <v>5058</v>
      </c>
      <c r="B5060" s="127" t="s">
        <v>4967</v>
      </c>
      <c r="C5060" s="25" t="str">
        <f>IF(D5060=2,"NO","YES")</f>
        <v>YES</v>
      </c>
      <c r="D5060" s="96">
        <f t="shared" si="90"/>
        <v>0.48</v>
      </c>
      <c r="E5060" s="1">
        <v>1.1856</v>
      </c>
      <c r="F5060" s="96">
        <v>3264</v>
      </c>
      <c r="G5060" s="617">
        <v>42466</v>
      </c>
      <c r="H5060" s="3" t="s">
        <v>4904</v>
      </c>
      <c r="I5060" s="4"/>
    </row>
    <row r="5061" spans="1:9" ht="30">
      <c r="A5061" s="6">
        <v>5059</v>
      </c>
      <c r="B5061" s="127" t="s">
        <v>4968</v>
      </c>
      <c r="C5061" s="25" t="str">
        <f>IF(D5061=2,"NO","YES")</f>
        <v>YES</v>
      </c>
      <c r="D5061" s="96">
        <f t="shared" ref="D5061:D5124" si="91">F5061/6800</f>
        <v>0.91</v>
      </c>
      <c r="E5061" s="1">
        <v>2.2477000000000005</v>
      </c>
      <c r="F5061" s="96">
        <v>6188</v>
      </c>
      <c r="G5061" s="617">
        <v>42466</v>
      </c>
      <c r="H5061" s="3" t="s">
        <v>4904</v>
      </c>
      <c r="I5061" s="4"/>
    </row>
    <row r="5062" spans="1:9" ht="45">
      <c r="A5062" s="6">
        <v>5060</v>
      </c>
      <c r="B5062" s="127" t="s">
        <v>4969</v>
      </c>
      <c r="C5062" s="25" t="str">
        <f>IF(D5062=2,"NO","YES")</f>
        <v>YES</v>
      </c>
      <c r="D5062" s="96">
        <f t="shared" si="91"/>
        <v>0.19</v>
      </c>
      <c r="E5062" s="1">
        <v>0.46930000000000005</v>
      </c>
      <c r="F5062" s="96">
        <v>1292</v>
      </c>
      <c r="G5062" s="617">
        <v>42466</v>
      </c>
      <c r="H5062" s="3" t="s">
        <v>4904</v>
      </c>
      <c r="I5062" s="4"/>
    </row>
    <row r="5063" spans="1:9" ht="30">
      <c r="A5063" s="6">
        <v>5061</v>
      </c>
      <c r="B5063" s="127" t="s">
        <v>4970</v>
      </c>
      <c r="C5063" s="25" t="str">
        <f>IF(D5063=2,"NO","YES")</f>
        <v>YES</v>
      </c>
      <c r="D5063" s="96">
        <f t="shared" si="91"/>
        <v>0.51</v>
      </c>
      <c r="E5063" s="1">
        <v>1.2597</v>
      </c>
      <c r="F5063" s="96">
        <v>3468</v>
      </c>
      <c r="G5063" s="617">
        <v>42466</v>
      </c>
      <c r="H5063" s="3" t="s">
        <v>4904</v>
      </c>
      <c r="I5063" s="4"/>
    </row>
    <row r="5064" spans="1:9" ht="45">
      <c r="A5064" s="6">
        <v>5062</v>
      </c>
      <c r="B5064" s="127" t="s">
        <v>4971</v>
      </c>
      <c r="C5064" s="25" t="str">
        <f>IF(D5064=2,"NO","YES")</f>
        <v>NO</v>
      </c>
      <c r="D5064" s="96">
        <f t="shared" si="91"/>
        <v>2</v>
      </c>
      <c r="E5064" s="1">
        <v>4.9400000000000004</v>
      </c>
      <c r="F5064" s="96">
        <v>13600</v>
      </c>
      <c r="G5064" s="617">
        <v>42466</v>
      </c>
      <c r="H5064" s="3" t="s">
        <v>4904</v>
      </c>
      <c r="I5064" s="4"/>
    </row>
    <row r="5065" spans="1:9" ht="45">
      <c r="A5065" s="6">
        <v>5063</v>
      </c>
      <c r="B5065" s="127" t="s">
        <v>4972</v>
      </c>
      <c r="C5065" s="25" t="str">
        <f>IF(D5065=2,"NO","YES")</f>
        <v>YES</v>
      </c>
      <c r="D5065" s="96">
        <f t="shared" si="91"/>
        <v>0.4</v>
      </c>
      <c r="E5065" s="1">
        <v>0.9880000000000001</v>
      </c>
      <c r="F5065" s="96">
        <v>2720</v>
      </c>
      <c r="G5065" s="617">
        <v>42466</v>
      </c>
      <c r="H5065" s="3" t="s">
        <v>4904</v>
      </c>
      <c r="I5065" s="4"/>
    </row>
    <row r="5066" spans="1:9" ht="30">
      <c r="A5066" s="6">
        <v>5064</v>
      </c>
      <c r="B5066" s="127" t="s">
        <v>4973</v>
      </c>
      <c r="C5066" s="25" t="str">
        <f>IF(D5066=2,"NO","YES")</f>
        <v>YES</v>
      </c>
      <c r="D5066" s="96">
        <f t="shared" si="91"/>
        <v>1.06</v>
      </c>
      <c r="E5066" s="1">
        <v>2.6182000000000003</v>
      </c>
      <c r="F5066" s="96">
        <v>7208</v>
      </c>
      <c r="G5066" s="617">
        <v>42466</v>
      </c>
      <c r="H5066" s="3" t="s">
        <v>4904</v>
      </c>
      <c r="I5066" s="4"/>
    </row>
    <row r="5067" spans="1:9" ht="45">
      <c r="A5067" s="6">
        <v>5065</v>
      </c>
      <c r="B5067" s="127" t="s">
        <v>4974</v>
      </c>
      <c r="C5067" s="25" t="str">
        <f>IF(D5067=2,"NO","YES")</f>
        <v>YES</v>
      </c>
      <c r="D5067" s="96">
        <f t="shared" si="91"/>
        <v>0.39</v>
      </c>
      <c r="E5067" s="1">
        <v>0.96330000000000016</v>
      </c>
      <c r="F5067" s="96">
        <v>2652</v>
      </c>
      <c r="G5067" s="617">
        <v>42466</v>
      </c>
      <c r="H5067" s="3" t="s">
        <v>4904</v>
      </c>
      <c r="I5067" s="4"/>
    </row>
    <row r="5068" spans="1:9" ht="30">
      <c r="A5068" s="6">
        <v>5066</v>
      </c>
      <c r="B5068" s="127" t="s">
        <v>4975</v>
      </c>
      <c r="C5068" s="25" t="str">
        <f>IF(D5068=2,"NO","YES")</f>
        <v>YES</v>
      </c>
      <c r="D5068" s="96">
        <f t="shared" si="91"/>
        <v>1.37</v>
      </c>
      <c r="E5068" s="1">
        <v>3.3839000000000006</v>
      </c>
      <c r="F5068" s="96">
        <v>9316</v>
      </c>
      <c r="G5068" s="617">
        <v>42466</v>
      </c>
      <c r="H5068" s="3" t="s">
        <v>4904</v>
      </c>
      <c r="I5068" s="4"/>
    </row>
    <row r="5069" spans="1:9">
      <c r="A5069" s="6">
        <v>5067</v>
      </c>
      <c r="B5069" s="127" t="s">
        <v>4976</v>
      </c>
      <c r="C5069" s="25" t="str">
        <f>IF(D5069=2,"NO","YES")</f>
        <v>YES</v>
      </c>
      <c r="D5069" s="96">
        <f t="shared" si="91"/>
        <v>1.1299999999999999</v>
      </c>
      <c r="E5069" s="1">
        <v>2.7911000000000001</v>
      </c>
      <c r="F5069" s="96">
        <v>7684</v>
      </c>
      <c r="G5069" s="617">
        <v>42466</v>
      </c>
      <c r="H5069" s="3" t="s">
        <v>4904</v>
      </c>
      <c r="I5069" s="4"/>
    </row>
    <row r="5070" spans="1:9">
      <c r="A5070" s="6">
        <v>5068</v>
      </c>
      <c r="B5070" s="127" t="s">
        <v>4977</v>
      </c>
      <c r="C5070" s="25" t="str">
        <f>IF(D5070=2,"NO","YES")</f>
        <v>YES</v>
      </c>
      <c r="D5070" s="96">
        <f t="shared" si="91"/>
        <v>0.81</v>
      </c>
      <c r="E5070" s="1">
        <v>2.0007000000000001</v>
      </c>
      <c r="F5070" s="96">
        <v>5508</v>
      </c>
      <c r="G5070" s="617">
        <v>42466</v>
      </c>
      <c r="H5070" s="3" t="s">
        <v>4904</v>
      </c>
      <c r="I5070" s="4"/>
    </row>
    <row r="5071" spans="1:9" ht="30">
      <c r="A5071" s="6">
        <v>5069</v>
      </c>
      <c r="B5071" s="57" t="s">
        <v>4978</v>
      </c>
      <c r="C5071" s="25" t="str">
        <f>IF(D5071=2,"NO","YES")</f>
        <v>YES</v>
      </c>
      <c r="D5071" s="58">
        <f t="shared" si="91"/>
        <v>0.39</v>
      </c>
      <c r="E5071" s="1">
        <v>0.96330000000000016</v>
      </c>
      <c r="F5071" s="133">
        <v>2652</v>
      </c>
      <c r="G5071" s="154">
        <v>42467</v>
      </c>
      <c r="H5071" s="3" t="s">
        <v>4979</v>
      </c>
      <c r="I5071" s="4"/>
    </row>
    <row r="5072" spans="1:9" ht="30">
      <c r="A5072" s="6">
        <v>5070</v>
      </c>
      <c r="B5072" s="57" t="s">
        <v>4980</v>
      </c>
      <c r="C5072" s="25" t="str">
        <f>IF(D5072=2,"NO","YES")</f>
        <v>YES</v>
      </c>
      <c r="D5072" s="58">
        <f t="shared" si="91"/>
        <v>1.1000000000000001</v>
      </c>
      <c r="E5072" s="1">
        <v>2.7170000000000005</v>
      </c>
      <c r="F5072" s="133">
        <v>7480</v>
      </c>
      <c r="G5072" s="154">
        <v>42467</v>
      </c>
      <c r="H5072" s="3" t="s">
        <v>4979</v>
      </c>
      <c r="I5072" s="4"/>
    </row>
    <row r="5073" spans="1:9">
      <c r="A5073" s="6">
        <v>5071</v>
      </c>
      <c r="B5073" s="57" t="s">
        <v>4981</v>
      </c>
      <c r="C5073" s="25" t="str">
        <f>IF(D5073=2,"NO","YES")</f>
        <v>YES</v>
      </c>
      <c r="D5073" s="58">
        <f t="shared" si="91"/>
        <v>1.51</v>
      </c>
      <c r="E5073" s="1">
        <v>3.7297000000000002</v>
      </c>
      <c r="F5073" s="133">
        <v>10268</v>
      </c>
      <c r="G5073" s="154">
        <v>42467</v>
      </c>
      <c r="H5073" s="3" t="s">
        <v>4979</v>
      </c>
      <c r="I5073" s="4"/>
    </row>
    <row r="5074" spans="1:9" ht="30">
      <c r="A5074" s="6">
        <v>5072</v>
      </c>
      <c r="B5074" s="57" t="s">
        <v>4982</v>
      </c>
      <c r="C5074" s="25" t="str">
        <f>IF(D5074=2,"NO","YES")</f>
        <v>YES</v>
      </c>
      <c r="D5074" s="58">
        <f t="shared" si="91"/>
        <v>0.42</v>
      </c>
      <c r="E5074" s="1">
        <v>1.0374000000000001</v>
      </c>
      <c r="F5074" s="133">
        <v>2856</v>
      </c>
      <c r="G5074" s="154">
        <v>42467</v>
      </c>
      <c r="H5074" s="3" t="s">
        <v>4979</v>
      </c>
      <c r="I5074" s="4"/>
    </row>
    <row r="5075" spans="1:9" ht="30">
      <c r="A5075" s="6">
        <v>5073</v>
      </c>
      <c r="B5075" s="57" t="s">
        <v>4983</v>
      </c>
      <c r="C5075" s="25" t="str">
        <f>IF(D5075=2,"NO","YES")</f>
        <v>YES</v>
      </c>
      <c r="D5075" s="58">
        <f t="shared" si="91"/>
        <v>0.81</v>
      </c>
      <c r="E5075" s="1">
        <v>2.0007000000000001</v>
      </c>
      <c r="F5075" s="133">
        <v>5508</v>
      </c>
      <c r="G5075" s="154">
        <v>42467</v>
      </c>
      <c r="H5075" s="3" t="s">
        <v>4979</v>
      </c>
      <c r="I5075" s="4"/>
    </row>
    <row r="5076" spans="1:9" ht="30">
      <c r="A5076" s="6">
        <v>5074</v>
      </c>
      <c r="B5076" s="57" t="s">
        <v>4984</v>
      </c>
      <c r="C5076" s="25" t="str">
        <f>IF(D5076=2,"NO","YES")</f>
        <v>YES</v>
      </c>
      <c r="D5076" s="58">
        <f t="shared" si="91"/>
        <v>0.34</v>
      </c>
      <c r="E5076" s="1">
        <v>0.8398000000000001</v>
      </c>
      <c r="F5076" s="133">
        <v>2312</v>
      </c>
      <c r="G5076" s="154">
        <v>42467</v>
      </c>
      <c r="H5076" s="3" t="s">
        <v>4979</v>
      </c>
      <c r="I5076" s="4"/>
    </row>
    <row r="5077" spans="1:9" ht="30">
      <c r="A5077" s="6">
        <v>5075</v>
      </c>
      <c r="B5077" s="57" t="s">
        <v>4985</v>
      </c>
      <c r="C5077" s="25" t="str">
        <f>IF(D5077=2,"NO","YES")</f>
        <v>YES</v>
      </c>
      <c r="D5077" s="58">
        <f t="shared" si="91"/>
        <v>1.17</v>
      </c>
      <c r="E5077" s="1">
        <v>2.8898999999999999</v>
      </c>
      <c r="F5077" s="133">
        <v>7956</v>
      </c>
      <c r="G5077" s="154">
        <v>42467</v>
      </c>
      <c r="H5077" s="3" t="s">
        <v>4979</v>
      </c>
      <c r="I5077" s="4"/>
    </row>
    <row r="5078" spans="1:9" ht="30">
      <c r="A5078" s="6">
        <v>5076</v>
      </c>
      <c r="B5078" s="57" t="s">
        <v>4986</v>
      </c>
      <c r="C5078" s="25" t="str">
        <f>IF(D5078=2,"NO","YES")</f>
        <v>YES</v>
      </c>
      <c r="D5078" s="58">
        <f t="shared" si="91"/>
        <v>0.2</v>
      </c>
      <c r="E5078" s="1">
        <v>0.49400000000000005</v>
      </c>
      <c r="F5078" s="133">
        <v>1360</v>
      </c>
      <c r="G5078" s="154">
        <v>42467</v>
      </c>
      <c r="H5078" s="3" t="s">
        <v>4979</v>
      </c>
      <c r="I5078" s="4"/>
    </row>
    <row r="5079" spans="1:9" ht="30">
      <c r="A5079" s="6">
        <v>5077</v>
      </c>
      <c r="B5079" s="57" t="s">
        <v>4987</v>
      </c>
      <c r="C5079" s="25" t="str">
        <f>IF(D5079=2,"NO","YES")</f>
        <v>YES</v>
      </c>
      <c r="D5079" s="58">
        <f t="shared" si="91"/>
        <v>1.36</v>
      </c>
      <c r="E5079" s="1">
        <v>3.3592000000000004</v>
      </c>
      <c r="F5079" s="133">
        <v>9248</v>
      </c>
      <c r="G5079" s="154">
        <v>42467</v>
      </c>
      <c r="H5079" s="3" t="s">
        <v>4979</v>
      </c>
      <c r="I5079" s="4"/>
    </row>
    <row r="5080" spans="1:9" ht="30">
      <c r="A5080" s="6">
        <v>5078</v>
      </c>
      <c r="B5080" s="57" t="s">
        <v>4988</v>
      </c>
      <c r="C5080" s="25" t="str">
        <f>IF(D5080=2,"NO","YES")</f>
        <v>YES</v>
      </c>
      <c r="D5080" s="58">
        <f t="shared" si="91"/>
        <v>0.25</v>
      </c>
      <c r="E5080" s="1">
        <v>0.61750000000000005</v>
      </c>
      <c r="F5080" s="133">
        <v>1700</v>
      </c>
      <c r="G5080" s="154">
        <v>42467</v>
      </c>
      <c r="H5080" s="3" t="s">
        <v>4979</v>
      </c>
      <c r="I5080" s="4"/>
    </row>
    <row r="5081" spans="1:9" ht="30">
      <c r="A5081" s="6">
        <v>5079</v>
      </c>
      <c r="B5081" s="57" t="s">
        <v>4989</v>
      </c>
      <c r="C5081" s="25" t="str">
        <f>IF(D5081=2,"NO","YES")</f>
        <v>YES</v>
      </c>
      <c r="D5081" s="58">
        <f t="shared" si="91"/>
        <v>1.38</v>
      </c>
      <c r="E5081" s="1">
        <v>3.4085999999999999</v>
      </c>
      <c r="F5081" s="133">
        <v>9384</v>
      </c>
      <c r="G5081" s="154">
        <v>42467</v>
      </c>
      <c r="H5081" s="3" t="s">
        <v>4979</v>
      </c>
      <c r="I5081" s="4"/>
    </row>
    <row r="5082" spans="1:9" ht="30">
      <c r="A5082" s="6">
        <v>5080</v>
      </c>
      <c r="B5082" s="57" t="s">
        <v>4990</v>
      </c>
      <c r="C5082" s="25" t="str">
        <f>IF(D5082=2,"NO","YES")</f>
        <v>YES</v>
      </c>
      <c r="D5082" s="58">
        <f t="shared" si="91"/>
        <v>1.07</v>
      </c>
      <c r="E5082" s="1">
        <v>2.6429000000000005</v>
      </c>
      <c r="F5082" s="133">
        <v>7276</v>
      </c>
      <c r="G5082" s="154">
        <v>42467</v>
      </c>
      <c r="H5082" s="3" t="s">
        <v>4979</v>
      </c>
      <c r="I5082" s="4"/>
    </row>
    <row r="5083" spans="1:9" ht="30">
      <c r="A5083" s="6">
        <v>5081</v>
      </c>
      <c r="B5083" s="57" t="s">
        <v>4991</v>
      </c>
      <c r="C5083" s="25" t="str">
        <f>IF(D5083=2,"NO","YES")</f>
        <v>YES</v>
      </c>
      <c r="D5083" s="58">
        <f t="shared" si="91"/>
        <v>0.54</v>
      </c>
      <c r="E5083" s="1">
        <v>1.3338000000000001</v>
      </c>
      <c r="F5083" s="133">
        <v>3672</v>
      </c>
      <c r="G5083" s="154">
        <v>42467</v>
      </c>
      <c r="H5083" s="3" t="s">
        <v>4979</v>
      </c>
      <c r="I5083" s="4"/>
    </row>
    <row r="5084" spans="1:9">
      <c r="A5084" s="6">
        <v>5082</v>
      </c>
      <c r="B5084" s="57" t="s">
        <v>4992</v>
      </c>
      <c r="C5084" s="25" t="str">
        <f>IF(D5084=2,"NO","YES")</f>
        <v>YES</v>
      </c>
      <c r="D5084" s="58">
        <f t="shared" si="91"/>
        <v>1.36</v>
      </c>
      <c r="E5084" s="1">
        <v>3.3592000000000004</v>
      </c>
      <c r="F5084" s="133">
        <v>9248</v>
      </c>
      <c r="G5084" s="154">
        <v>42467</v>
      </c>
      <c r="H5084" s="3" t="s">
        <v>4979</v>
      </c>
      <c r="I5084" s="4"/>
    </row>
    <row r="5085" spans="1:9" ht="30">
      <c r="A5085" s="6">
        <v>5083</v>
      </c>
      <c r="B5085" s="57" t="s">
        <v>4993</v>
      </c>
      <c r="C5085" s="25" t="str">
        <f>IF(D5085=2,"NO","YES")</f>
        <v>YES</v>
      </c>
      <c r="D5085" s="58">
        <f t="shared" si="91"/>
        <v>0.36</v>
      </c>
      <c r="E5085" s="1">
        <v>0.88919999999999999</v>
      </c>
      <c r="F5085" s="133">
        <v>2448</v>
      </c>
      <c r="G5085" s="154">
        <v>42467</v>
      </c>
      <c r="H5085" s="3" t="s">
        <v>4979</v>
      </c>
      <c r="I5085" s="4"/>
    </row>
    <row r="5086" spans="1:9" ht="30">
      <c r="A5086" s="6">
        <v>5084</v>
      </c>
      <c r="B5086" s="57" t="s">
        <v>4994</v>
      </c>
      <c r="C5086" s="25" t="str">
        <f>IF(D5086=2,"NO","YES")</f>
        <v>YES</v>
      </c>
      <c r="D5086" s="58">
        <f t="shared" si="91"/>
        <v>0.3</v>
      </c>
      <c r="E5086" s="1">
        <v>0.74099999999999999</v>
      </c>
      <c r="F5086" s="133">
        <v>2040</v>
      </c>
      <c r="G5086" s="154">
        <v>42467</v>
      </c>
      <c r="H5086" s="3" t="s">
        <v>4979</v>
      </c>
      <c r="I5086" s="4"/>
    </row>
    <row r="5087" spans="1:9">
      <c r="A5087" s="6">
        <v>5085</v>
      </c>
      <c r="B5087" s="57" t="s">
        <v>4995</v>
      </c>
      <c r="C5087" s="25" t="str">
        <f>IF(D5087=2,"NO","YES")</f>
        <v>YES</v>
      </c>
      <c r="D5087" s="58">
        <f t="shared" si="91"/>
        <v>0.48</v>
      </c>
      <c r="E5087" s="1">
        <v>1.1856</v>
      </c>
      <c r="F5087" s="133">
        <v>3264</v>
      </c>
      <c r="G5087" s="154">
        <v>42467</v>
      </c>
      <c r="H5087" s="3" t="s">
        <v>4979</v>
      </c>
      <c r="I5087" s="4"/>
    </row>
    <row r="5088" spans="1:9" ht="30">
      <c r="A5088" s="6">
        <v>5086</v>
      </c>
      <c r="B5088" s="57" t="s">
        <v>4996</v>
      </c>
      <c r="C5088" s="25" t="str">
        <f>IF(D5088=2,"NO","YES")</f>
        <v>YES</v>
      </c>
      <c r="D5088" s="58">
        <f t="shared" si="91"/>
        <v>0.63</v>
      </c>
      <c r="E5088" s="1">
        <v>1.5561</v>
      </c>
      <c r="F5088" s="133">
        <v>4284</v>
      </c>
      <c r="G5088" s="154">
        <v>42467</v>
      </c>
      <c r="H5088" s="3" t="s">
        <v>4979</v>
      </c>
      <c r="I5088" s="4"/>
    </row>
    <row r="5089" spans="1:9" ht="30">
      <c r="A5089" s="6">
        <v>5087</v>
      </c>
      <c r="B5089" s="57" t="s">
        <v>4997</v>
      </c>
      <c r="C5089" s="25" t="str">
        <f>IF(D5089=2,"NO","YES")</f>
        <v>YES</v>
      </c>
      <c r="D5089" s="58">
        <f t="shared" si="91"/>
        <v>0.19</v>
      </c>
      <c r="E5089" s="1">
        <v>0.46930000000000005</v>
      </c>
      <c r="F5089" s="133">
        <v>1292</v>
      </c>
      <c r="G5089" s="154">
        <v>42467</v>
      </c>
      <c r="H5089" s="3" t="s">
        <v>4979</v>
      </c>
      <c r="I5089" s="4"/>
    </row>
    <row r="5090" spans="1:9" ht="30">
      <c r="A5090" s="6">
        <v>5088</v>
      </c>
      <c r="B5090" s="57" t="s">
        <v>4998</v>
      </c>
      <c r="C5090" s="25" t="str">
        <f>IF(D5090=2,"NO","YES")</f>
        <v>YES</v>
      </c>
      <c r="D5090" s="58">
        <f t="shared" si="91"/>
        <v>0.19</v>
      </c>
      <c r="E5090" s="1">
        <v>0.46930000000000005</v>
      </c>
      <c r="F5090" s="133">
        <v>1292</v>
      </c>
      <c r="G5090" s="154">
        <v>42467</v>
      </c>
      <c r="H5090" s="3" t="s">
        <v>4979</v>
      </c>
      <c r="I5090" s="4"/>
    </row>
    <row r="5091" spans="1:9" ht="30">
      <c r="A5091" s="6">
        <v>5089</v>
      </c>
      <c r="B5091" s="57" t="s">
        <v>4999</v>
      </c>
      <c r="C5091" s="25" t="str">
        <f>IF(D5091=2,"NO","YES")</f>
        <v>YES</v>
      </c>
      <c r="D5091" s="58">
        <f t="shared" si="91"/>
        <v>0.14000000000000001</v>
      </c>
      <c r="E5091" s="1">
        <v>0.34580000000000005</v>
      </c>
      <c r="F5091" s="133">
        <v>952</v>
      </c>
      <c r="G5091" s="154">
        <v>42467</v>
      </c>
      <c r="H5091" s="3" t="s">
        <v>4979</v>
      </c>
      <c r="I5091" s="4"/>
    </row>
    <row r="5092" spans="1:9" ht="30">
      <c r="A5092" s="6">
        <v>5090</v>
      </c>
      <c r="B5092" s="57" t="s">
        <v>5000</v>
      </c>
      <c r="C5092" s="25" t="str">
        <f>IF(D5092=2,"NO","YES")</f>
        <v>YES</v>
      </c>
      <c r="D5092" s="58">
        <f t="shared" si="91"/>
        <v>0.85</v>
      </c>
      <c r="E5092" s="1">
        <v>2.0994999999999999</v>
      </c>
      <c r="F5092" s="133">
        <v>5780</v>
      </c>
      <c r="G5092" s="154">
        <v>42467</v>
      </c>
      <c r="H5092" s="3" t="s">
        <v>4979</v>
      </c>
      <c r="I5092" s="4"/>
    </row>
    <row r="5093" spans="1:9" ht="30">
      <c r="A5093" s="6">
        <v>5091</v>
      </c>
      <c r="B5093" s="57" t="s">
        <v>5001</v>
      </c>
      <c r="C5093" s="25" t="str">
        <f>IF(D5093=2,"NO","YES")</f>
        <v>YES</v>
      </c>
      <c r="D5093" s="58">
        <f t="shared" si="91"/>
        <v>1.1200000000000001</v>
      </c>
      <c r="E5093" s="1">
        <v>2.7664000000000004</v>
      </c>
      <c r="F5093" s="133">
        <v>7616</v>
      </c>
      <c r="G5093" s="154">
        <v>42467</v>
      </c>
      <c r="H5093" s="3" t="s">
        <v>4979</v>
      </c>
      <c r="I5093" s="4"/>
    </row>
    <row r="5094" spans="1:9" ht="30">
      <c r="A5094" s="6">
        <v>5092</v>
      </c>
      <c r="B5094" s="57" t="s">
        <v>5002</v>
      </c>
      <c r="C5094" s="25" t="str">
        <f>IF(D5094=2,"NO","YES")</f>
        <v>YES</v>
      </c>
      <c r="D5094" s="58">
        <f t="shared" si="91"/>
        <v>1.1599999999999999</v>
      </c>
      <c r="E5094" s="1">
        <v>2.8652000000000002</v>
      </c>
      <c r="F5094" s="133">
        <v>7888</v>
      </c>
      <c r="G5094" s="154">
        <v>42467</v>
      </c>
      <c r="H5094" s="3" t="s">
        <v>4979</v>
      </c>
      <c r="I5094" s="4"/>
    </row>
    <row r="5095" spans="1:9" ht="30">
      <c r="A5095" s="6">
        <v>5093</v>
      </c>
      <c r="B5095" s="57" t="s">
        <v>5003</v>
      </c>
      <c r="C5095" s="25" t="str">
        <f>IF(D5095=2,"NO","YES")</f>
        <v>YES</v>
      </c>
      <c r="D5095" s="58">
        <f t="shared" si="91"/>
        <v>1.52</v>
      </c>
      <c r="E5095" s="1">
        <v>3.7544000000000004</v>
      </c>
      <c r="F5095" s="133">
        <v>10336</v>
      </c>
      <c r="G5095" s="154">
        <v>42467</v>
      </c>
      <c r="H5095" s="3" t="s">
        <v>4979</v>
      </c>
      <c r="I5095" s="4"/>
    </row>
    <row r="5096" spans="1:9" ht="30">
      <c r="A5096" s="6">
        <v>5094</v>
      </c>
      <c r="B5096" s="57" t="s">
        <v>5004</v>
      </c>
      <c r="C5096" s="25" t="str">
        <f>IF(D5096=2,"NO","YES")</f>
        <v>YES</v>
      </c>
      <c r="D5096" s="58">
        <f t="shared" si="91"/>
        <v>1.36</v>
      </c>
      <c r="E5096" s="1">
        <v>3.3592000000000004</v>
      </c>
      <c r="F5096" s="133">
        <v>9248</v>
      </c>
      <c r="G5096" s="154">
        <v>42467</v>
      </c>
      <c r="H5096" s="3" t="s">
        <v>4979</v>
      </c>
      <c r="I5096" s="4"/>
    </row>
    <row r="5097" spans="1:9" ht="30">
      <c r="A5097" s="6">
        <v>5095</v>
      </c>
      <c r="B5097" s="57" t="s">
        <v>5005</v>
      </c>
      <c r="C5097" s="25" t="str">
        <f>IF(D5097=2,"NO","YES")</f>
        <v>YES</v>
      </c>
      <c r="D5097" s="58">
        <f t="shared" si="91"/>
        <v>1.19</v>
      </c>
      <c r="E5097" s="1">
        <v>2.9393000000000002</v>
      </c>
      <c r="F5097" s="133">
        <v>8092</v>
      </c>
      <c r="G5097" s="154">
        <v>42467</v>
      </c>
      <c r="H5097" s="3" t="s">
        <v>4979</v>
      </c>
      <c r="I5097" s="4"/>
    </row>
    <row r="5098" spans="1:9">
      <c r="A5098" s="6">
        <v>5096</v>
      </c>
      <c r="B5098" s="57" t="s">
        <v>5006</v>
      </c>
      <c r="C5098" s="25" t="str">
        <f>IF(D5098=2,"NO","YES")</f>
        <v>YES</v>
      </c>
      <c r="D5098" s="58">
        <f t="shared" si="91"/>
        <v>0.85</v>
      </c>
      <c r="E5098" s="1">
        <v>2.0994999999999999</v>
      </c>
      <c r="F5098" s="133">
        <v>5780</v>
      </c>
      <c r="G5098" s="154">
        <v>42467</v>
      </c>
      <c r="H5098" s="3" t="s">
        <v>4979</v>
      </c>
      <c r="I5098" s="4"/>
    </row>
    <row r="5099" spans="1:9" ht="30">
      <c r="A5099" s="6">
        <v>5097</v>
      </c>
      <c r="B5099" s="57" t="s">
        <v>5007</v>
      </c>
      <c r="C5099" s="25" t="str">
        <f>IF(D5099=2,"NO","YES")</f>
        <v>YES</v>
      </c>
      <c r="D5099" s="58">
        <f t="shared" si="91"/>
        <v>1.1200000000000001</v>
      </c>
      <c r="E5099" s="1">
        <v>2.7664000000000004</v>
      </c>
      <c r="F5099" s="133">
        <v>7616</v>
      </c>
      <c r="G5099" s="154">
        <v>42467</v>
      </c>
      <c r="H5099" s="3" t="s">
        <v>4979</v>
      </c>
      <c r="I5099" s="4"/>
    </row>
    <row r="5100" spans="1:9" ht="30">
      <c r="A5100" s="6">
        <v>5098</v>
      </c>
      <c r="B5100" s="57" t="s">
        <v>5008</v>
      </c>
      <c r="C5100" s="25" t="str">
        <f>IF(D5100=2,"NO","YES")</f>
        <v>YES</v>
      </c>
      <c r="D5100" s="58">
        <f t="shared" si="91"/>
        <v>0.9</v>
      </c>
      <c r="E5100" s="1">
        <v>2.2230000000000003</v>
      </c>
      <c r="F5100" s="133">
        <v>6120</v>
      </c>
      <c r="G5100" s="154">
        <v>42467</v>
      </c>
      <c r="H5100" s="3" t="s">
        <v>4979</v>
      </c>
      <c r="I5100" s="4"/>
    </row>
    <row r="5101" spans="1:9" ht="30">
      <c r="A5101" s="6">
        <v>5099</v>
      </c>
      <c r="B5101" s="57" t="s">
        <v>5009</v>
      </c>
      <c r="C5101" s="25" t="str">
        <f>IF(D5101=2,"NO","YES")</f>
        <v>YES</v>
      </c>
      <c r="D5101" s="58">
        <f t="shared" si="91"/>
        <v>0.49</v>
      </c>
      <c r="E5101" s="1">
        <v>1.2103000000000002</v>
      </c>
      <c r="F5101" s="133">
        <v>3332</v>
      </c>
      <c r="G5101" s="154">
        <v>42467</v>
      </c>
      <c r="H5101" s="3" t="s">
        <v>4979</v>
      </c>
      <c r="I5101" s="4"/>
    </row>
    <row r="5102" spans="1:9" ht="30">
      <c r="A5102" s="6">
        <v>5100</v>
      </c>
      <c r="B5102" s="57" t="s">
        <v>5010</v>
      </c>
      <c r="C5102" s="25" t="str">
        <f>IF(D5102=2,"NO","YES")</f>
        <v>YES</v>
      </c>
      <c r="D5102" s="58">
        <f t="shared" si="91"/>
        <v>1.1000000000000001</v>
      </c>
      <c r="E5102" s="1">
        <v>2.7170000000000005</v>
      </c>
      <c r="F5102" s="133">
        <v>7480</v>
      </c>
      <c r="G5102" s="154">
        <v>42467</v>
      </c>
      <c r="H5102" s="3" t="s">
        <v>4979</v>
      </c>
      <c r="I5102" s="4"/>
    </row>
    <row r="5103" spans="1:9" ht="30">
      <c r="A5103" s="6">
        <v>5101</v>
      </c>
      <c r="B5103" s="57" t="s">
        <v>5011</v>
      </c>
      <c r="C5103" s="25" t="str">
        <f>IF(D5103=2,"NO","YES")</f>
        <v>YES</v>
      </c>
      <c r="D5103" s="58">
        <f t="shared" si="91"/>
        <v>0.87</v>
      </c>
      <c r="E5103" s="1">
        <v>2.1489000000000003</v>
      </c>
      <c r="F5103" s="133">
        <v>5916</v>
      </c>
      <c r="G5103" s="154">
        <v>42467</v>
      </c>
      <c r="H5103" s="3" t="s">
        <v>4979</v>
      </c>
      <c r="I5103" s="4"/>
    </row>
    <row r="5104" spans="1:9" ht="30">
      <c r="A5104" s="6">
        <v>5102</v>
      </c>
      <c r="B5104" s="57" t="s">
        <v>5012</v>
      </c>
      <c r="C5104" s="25" t="str">
        <f>IF(D5104=2,"NO","YES")</f>
        <v>YES</v>
      </c>
      <c r="D5104" s="58">
        <f t="shared" si="91"/>
        <v>0.4</v>
      </c>
      <c r="E5104" s="1">
        <v>0.9880000000000001</v>
      </c>
      <c r="F5104" s="133">
        <v>2720</v>
      </c>
      <c r="G5104" s="154">
        <v>42467</v>
      </c>
      <c r="H5104" s="3" t="s">
        <v>4979</v>
      </c>
      <c r="I5104" s="4"/>
    </row>
    <row r="5105" spans="1:9" ht="30">
      <c r="A5105" s="6">
        <v>5103</v>
      </c>
      <c r="B5105" s="57" t="s">
        <v>5013</v>
      </c>
      <c r="C5105" s="25" t="str">
        <f>IF(D5105=2,"NO","YES")</f>
        <v>YES</v>
      </c>
      <c r="D5105" s="58">
        <f t="shared" si="91"/>
        <v>1.1200000000000001</v>
      </c>
      <c r="E5105" s="1">
        <v>2.7664000000000004</v>
      </c>
      <c r="F5105" s="133">
        <v>7616</v>
      </c>
      <c r="G5105" s="154">
        <v>42467</v>
      </c>
      <c r="H5105" s="3" t="s">
        <v>4979</v>
      </c>
      <c r="I5105" s="4"/>
    </row>
    <row r="5106" spans="1:9" ht="30">
      <c r="A5106" s="6">
        <v>5104</v>
      </c>
      <c r="B5106" s="57" t="s">
        <v>5014</v>
      </c>
      <c r="C5106" s="25" t="str">
        <f>IF(D5106=2,"NO","YES")</f>
        <v>YES</v>
      </c>
      <c r="D5106" s="58">
        <f t="shared" si="91"/>
        <v>0.24</v>
      </c>
      <c r="E5106" s="1">
        <v>0.59279999999999999</v>
      </c>
      <c r="F5106" s="133">
        <v>1632</v>
      </c>
      <c r="G5106" s="154">
        <v>42467</v>
      </c>
      <c r="H5106" s="3" t="s">
        <v>4979</v>
      </c>
      <c r="I5106" s="4"/>
    </row>
    <row r="5107" spans="1:9" ht="30">
      <c r="A5107" s="6">
        <v>5105</v>
      </c>
      <c r="B5107" s="57" t="s">
        <v>5015</v>
      </c>
      <c r="C5107" s="25" t="str">
        <f>IF(D5107=2,"NO","YES")</f>
        <v>YES</v>
      </c>
      <c r="D5107" s="58">
        <f t="shared" si="91"/>
        <v>0.88</v>
      </c>
      <c r="E5107" s="1">
        <v>2.1736</v>
      </c>
      <c r="F5107" s="133">
        <v>5984</v>
      </c>
      <c r="G5107" s="154">
        <v>42467</v>
      </c>
      <c r="H5107" s="3" t="s">
        <v>4979</v>
      </c>
      <c r="I5107" s="4"/>
    </row>
    <row r="5108" spans="1:9" ht="30">
      <c r="A5108" s="6">
        <v>5106</v>
      </c>
      <c r="B5108" s="57" t="s">
        <v>5016</v>
      </c>
      <c r="C5108" s="25" t="str">
        <f>IF(D5108=2,"NO","YES")</f>
        <v>YES</v>
      </c>
      <c r="D5108" s="58">
        <f t="shared" si="91"/>
        <v>1.1399999999999999</v>
      </c>
      <c r="E5108" s="1">
        <v>2.8157999999999999</v>
      </c>
      <c r="F5108" s="133">
        <v>7752</v>
      </c>
      <c r="G5108" s="154">
        <v>42467</v>
      </c>
      <c r="H5108" s="3" t="s">
        <v>4979</v>
      </c>
      <c r="I5108" s="4"/>
    </row>
    <row r="5109" spans="1:9" ht="30">
      <c r="A5109" s="6">
        <v>5107</v>
      </c>
      <c r="B5109" s="57" t="s">
        <v>5017</v>
      </c>
      <c r="C5109" s="25" t="str">
        <f>IF(D5109=2,"NO","YES")</f>
        <v>YES</v>
      </c>
      <c r="D5109" s="58">
        <f t="shared" si="91"/>
        <v>0.28000000000000003</v>
      </c>
      <c r="E5109" s="1">
        <v>0.6916000000000001</v>
      </c>
      <c r="F5109" s="133">
        <v>1904</v>
      </c>
      <c r="G5109" s="154">
        <v>42467</v>
      </c>
      <c r="H5109" s="3" t="s">
        <v>4979</v>
      </c>
      <c r="I5109" s="4"/>
    </row>
    <row r="5110" spans="1:9" ht="30">
      <c r="A5110" s="6">
        <v>5108</v>
      </c>
      <c r="B5110" s="57" t="s">
        <v>5018</v>
      </c>
      <c r="C5110" s="25" t="str">
        <f>IF(D5110=2,"NO","YES")</f>
        <v>YES</v>
      </c>
      <c r="D5110" s="58">
        <f t="shared" si="91"/>
        <v>1.53</v>
      </c>
      <c r="E5110" s="1">
        <v>3.7791000000000006</v>
      </c>
      <c r="F5110" s="133">
        <v>10404</v>
      </c>
      <c r="G5110" s="154">
        <v>42467</v>
      </c>
      <c r="H5110" s="3" t="s">
        <v>4979</v>
      </c>
      <c r="I5110" s="4"/>
    </row>
    <row r="5111" spans="1:9" ht="30">
      <c r="A5111" s="6">
        <v>5109</v>
      </c>
      <c r="B5111" s="57" t="s">
        <v>5019</v>
      </c>
      <c r="C5111" s="25" t="str">
        <f>IF(D5111=2,"NO","YES")</f>
        <v>YES</v>
      </c>
      <c r="D5111" s="58">
        <f t="shared" si="91"/>
        <v>0.74</v>
      </c>
      <c r="E5111" s="1">
        <v>1.8278000000000001</v>
      </c>
      <c r="F5111" s="133">
        <v>5032</v>
      </c>
      <c r="G5111" s="154">
        <v>42467</v>
      </c>
      <c r="H5111" s="3" t="s">
        <v>4979</v>
      </c>
      <c r="I5111" s="4"/>
    </row>
    <row r="5112" spans="1:9" ht="30">
      <c r="A5112" s="6">
        <v>5110</v>
      </c>
      <c r="B5112" s="57" t="s">
        <v>5020</v>
      </c>
      <c r="C5112" s="25" t="str">
        <f>IF(D5112=2,"NO","YES")</f>
        <v>YES</v>
      </c>
      <c r="D5112" s="58">
        <f t="shared" si="91"/>
        <v>0.89</v>
      </c>
      <c r="E5112" s="1">
        <v>2.1983000000000001</v>
      </c>
      <c r="F5112" s="133">
        <v>6052</v>
      </c>
      <c r="G5112" s="154">
        <v>42467</v>
      </c>
      <c r="H5112" s="3" t="s">
        <v>4979</v>
      </c>
      <c r="I5112" s="4"/>
    </row>
    <row r="5113" spans="1:9" ht="30">
      <c r="A5113" s="6">
        <v>5111</v>
      </c>
      <c r="B5113" s="57" t="s">
        <v>5021</v>
      </c>
      <c r="C5113" s="25" t="str">
        <f>IF(D5113=2,"NO","YES")</f>
        <v>YES</v>
      </c>
      <c r="D5113" s="58">
        <f t="shared" si="91"/>
        <v>0.56999999999999995</v>
      </c>
      <c r="E5113" s="1">
        <v>1.4078999999999999</v>
      </c>
      <c r="F5113" s="133">
        <v>3876</v>
      </c>
      <c r="G5113" s="154">
        <v>42467</v>
      </c>
      <c r="H5113" s="3" t="s">
        <v>4979</v>
      </c>
      <c r="I5113" s="4"/>
    </row>
    <row r="5114" spans="1:9" ht="30">
      <c r="A5114" s="6">
        <v>5112</v>
      </c>
      <c r="B5114" s="57" t="s">
        <v>5022</v>
      </c>
      <c r="C5114" s="25" t="str">
        <f>IF(D5114=2,"NO","YES")</f>
        <v>YES</v>
      </c>
      <c r="D5114" s="58">
        <f t="shared" si="91"/>
        <v>0.82</v>
      </c>
      <c r="E5114" s="1">
        <v>2.0253999999999999</v>
      </c>
      <c r="F5114" s="133">
        <v>5576</v>
      </c>
      <c r="G5114" s="154">
        <v>42467</v>
      </c>
      <c r="H5114" s="3" t="s">
        <v>4979</v>
      </c>
      <c r="I5114" s="4"/>
    </row>
    <row r="5115" spans="1:9" ht="30">
      <c r="A5115" s="6">
        <v>5113</v>
      </c>
      <c r="B5115" s="57" t="s">
        <v>5023</v>
      </c>
      <c r="C5115" s="25" t="str">
        <f>IF(D5115=2,"NO","YES")</f>
        <v>YES</v>
      </c>
      <c r="D5115" s="58">
        <f t="shared" si="91"/>
        <v>1.42</v>
      </c>
      <c r="E5115" s="1">
        <v>3.5074000000000001</v>
      </c>
      <c r="F5115" s="133">
        <v>9656</v>
      </c>
      <c r="G5115" s="154">
        <v>42467</v>
      </c>
      <c r="H5115" s="3" t="s">
        <v>4979</v>
      </c>
      <c r="I5115" s="4"/>
    </row>
    <row r="5116" spans="1:9" ht="30">
      <c r="A5116" s="6">
        <v>5114</v>
      </c>
      <c r="B5116" s="57" t="s">
        <v>5024</v>
      </c>
      <c r="C5116" s="25" t="str">
        <f>IF(D5116=2,"NO","YES")</f>
        <v>YES</v>
      </c>
      <c r="D5116" s="58">
        <f t="shared" si="91"/>
        <v>0.66</v>
      </c>
      <c r="E5116" s="1">
        <v>1.6302000000000003</v>
      </c>
      <c r="F5116" s="133">
        <v>4488</v>
      </c>
      <c r="G5116" s="154">
        <v>42467</v>
      </c>
      <c r="H5116" s="3" t="s">
        <v>4979</v>
      </c>
      <c r="I5116" s="4"/>
    </row>
    <row r="5117" spans="1:9" ht="45">
      <c r="A5117" s="6">
        <v>5115</v>
      </c>
      <c r="B5117" s="57" t="s">
        <v>5025</v>
      </c>
      <c r="C5117" s="25" t="str">
        <f>IF(D5117=2,"NO","YES")</f>
        <v>YES</v>
      </c>
      <c r="D5117" s="58">
        <f t="shared" si="91"/>
        <v>1.1399999999999999</v>
      </c>
      <c r="E5117" s="1">
        <v>2.8157999999999999</v>
      </c>
      <c r="F5117" s="133">
        <v>7752</v>
      </c>
      <c r="G5117" s="154">
        <v>42467</v>
      </c>
      <c r="H5117" s="3" t="s">
        <v>4979</v>
      </c>
      <c r="I5117" s="4"/>
    </row>
    <row r="5118" spans="1:9">
      <c r="A5118" s="6">
        <v>5116</v>
      </c>
      <c r="B5118" s="57" t="s">
        <v>5026</v>
      </c>
      <c r="C5118" s="25" t="str">
        <f>IF(D5118=2,"NO","YES")</f>
        <v>YES</v>
      </c>
      <c r="D5118" s="58">
        <f t="shared" si="91"/>
        <v>0.65</v>
      </c>
      <c r="E5118" s="1">
        <v>1.6055000000000001</v>
      </c>
      <c r="F5118" s="133">
        <v>4420</v>
      </c>
      <c r="G5118" s="154">
        <v>42467</v>
      </c>
      <c r="H5118" s="3" t="s">
        <v>4979</v>
      </c>
      <c r="I5118" s="4"/>
    </row>
    <row r="5119" spans="1:9" ht="30">
      <c r="A5119" s="6">
        <v>5117</v>
      </c>
      <c r="B5119" s="57" t="s">
        <v>5027</v>
      </c>
      <c r="C5119" s="25" t="str">
        <f>IF(D5119=2,"NO","YES")</f>
        <v>YES</v>
      </c>
      <c r="D5119" s="58">
        <f t="shared" si="91"/>
        <v>0.38</v>
      </c>
      <c r="E5119" s="1">
        <v>0.9386000000000001</v>
      </c>
      <c r="F5119" s="133">
        <v>2584</v>
      </c>
      <c r="G5119" s="154">
        <v>42467</v>
      </c>
      <c r="H5119" s="3" t="s">
        <v>4979</v>
      </c>
      <c r="I5119" s="4"/>
    </row>
    <row r="5120" spans="1:9" ht="30">
      <c r="A5120" s="6">
        <v>5118</v>
      </c>
      <c r="B5120" s="57" t="s">
        <v>5028</v>
      </c>
      <c r="C5120" s="25" t="str">
        <f>IF(D5120=2,"NO","YES")</f>
        <v>YES</v>
      </c>
      <c r="D5120" s="58">
        <f t="shared" si="91"/>
        <v>1.17</v>
      </c>
      <c r="E5120" s="1">
        <v>2.8898999999999999</v>
      </c>
      <c r="F5120" s="133">
        <v>7956</v>
      </c>
      <c r="G5120" s="154">
        <v>42467</v>
      </c>
      <c r="H5120" s="3" t="s">
        <v>4979</v>
      </c>
      <c r="I5120" s="4"/>
    </row>
    <row r="5121" spans="1:9">
      <c r="A5121" s="6">
        <v>5119</v>
      </c>
      <c r="B5121" s="57" t="s">
        <v>5029</v>
      </c>
      <c r="C5121" s="25" t="str">
        <f>IF(D5121=2,"NO","YES")</f>
        <v>YES</v>
      </c>
      <c r="D5121" s="58">
        <f t="shared" si="91"/>
        <v>0.59</v>
      </c>
      <c r="E5121" s="1">
        <v>1.4573</v>
      </c>
      <c r="F5121" s="133">
        <v>4012</v>
      </c>
      <c r="G5121" s="154">
        <v>42467</v>
      </c>
      <c r="H5121" s="3" t="s">
        <v>4979</v>
      </c>
      <c r="I5121" s="4"/>
    </row>
    <row r="5122" spans="1:9" ht="30">
      <c r="A5122" s="6">
        <v>5120</v>
      </c>
      <c r="B5122" s="57" t="s">
        <v>5030</v>
      </c>
      <c r="C5122" s="25" t="str">
        <f>IF(D5122=2,"NO","YES")</f>
        <v>YES</v>
      </c>
      <c r="D5122" s="58">
        <f t="shared" si="91"/>
        <v>0.18</v>
      </c>
      <c r="E5122" s="1">
        <v>0.4446</v>
      </c>
      <c r="F5122" s="133">
        <v>1224</v>
      </c>
      <c r="G5122" s="154">
        <v>42467</v>
      </c>
      <c r="H5122" s="3" t="s">
        <v>4979</v>
      </c>
      <c r="I5122" s="4"/>
    </row>
    <row r="5123" spans="1:9" ht="30">
      <c r="A5123" s="6">
        <v>5121</v>
      </c>
      <c r="B5123" s="57" t="s">
        <v>5031</v>
      </c>
      <c r="C5123" s="25" t="str">
        <f>IF(D5123=2,"NO","YES")</f>
        <v>YES</v>
      </c>
      <c r="D5123" s="58">
        <f t="shared" si="91"/>
        <v>1.01</v>
      </c>
      <c r="E5123" s="1">
        <v>2.4947000000000004</v>
      </c>
      <c r="F5123" s="133">
        <v>6868</v>
      </c>
      <c r="G5123" s="154">
        <v>42467</v>
      </c>
      <c r="H5123" s="3" t="s">
        <v>4979</v>
      </c>
      <c r="I5123" s="4"/>
    </row>
    <row r="5124" spans="1:9" ht="30">
      <c r="A5124" s="6">
        <v>5122</v>
      </c>
      <c r="B5124" s="57" t="s">
        <v>5032</v>
      </c>
      <c r="C5124" s="25" t="str">
        <f>IF(D5124=2,"NO","YES")</f>
        <v>YES</v>
      </c>
      <c r="D5124" s="58">
        <f t="shared" si="91"/>
        <v>0.34</v>
      </c>
      <c r="E5124" s="1">
        <v>0.8398000000000001</v>
      </c>
      <c r="F5124" s="133">
        <v>2312</v>
      </c>
      <c r="G5124" s="154">
        <v>42467</v>
      </c>
      <c r="H5124" s="3" t="s">
        <v>4979</v>
      </c>
      <c r="I5124" s="4"/>
    </row>
    <row r="5125" spans="1:9" ht="30">
      <c r="A5125" s="6">
        <v>5123</v>
      </c>
      <c r="B5125" s="57" t="s">
        <v>5033</v>
      </c>
      <c r="C5125" s="25" t="str">
        <f>IF(D5125=2,"NO","YES")</f>
        <v>YES</v>
      </c>
      <c r="D5125" s="58">
        <f t="shared" ref="D5125:D5188" si="92">F5125/6800</f>
        <v>1.1200000000000001</v>
      </c>
      <c r="E5125" s="1">
        <v>2.7664000000000004</v>
      </c>
      <c r="F5125" s="133">
        <v>7616</v>
      </c>
      <c r="G5125" s="154">
        <v>42467</v>
      </c>
      <c r="H5125" s="3" t="s">
        <v>4979</v>
      </c>
      <c r="I5125" s="4"/>
    </row>
    <row r="5126" spans="1:9" ht="30">
      <c r="A5126" s="6">
        <v>5124</v>
      </c>
      <c r="B5126" s="57" t="s">
        <v>5034</v>
      </c>
      <c r="C5126" s="25" t="str">
        <f>IF(D5126=2,"NO","YES")</f>
        <v>YES</v>
      </c>
      <c r="D5126" s="58">
        <f t="shared" si="92"/>
        <v>0.51</v>
      </c>
      <c r="E5126" s="1">
        <v>1.2597</v>
      </c>
      <c r="F5126" s="133">
        <v>3468</v>
      </c>
      <c r="G5126" s="154">
        <v>42467</v>
      </c>
      <c r="H5126" s="3" t="s">
        <v>4979</v>
      </c>
      <c r="I5126" s="4"/>
    </row>
    <row r="5127" spans="1:9" ht="30">
      <c r="A5127" s="6">
        <v>5125</v>
      </c>
      <c r="B5127" s="57" t="s">
        <v>5035</v>
      </c>
      <c r="C5127" s="25" t="str">
        <f>IF(D5127=2,"NO","YES")</f>
        <v>YES</v>
      </c>
      <c r="D5127" s="58">
        <f t="shared" si="92"/>
        <v>0.59</v>
      </c>
      <c r="E5127" s="1">
        <v>1.4573</v>
      </c>
      <c r="F5127" s="133">
        <v>4012</v>
      </c>
      <c r="G5127" s="154">
        <v>42467</v>
      </c>
      <c r="H5127" s="3" t="s">
        <v>4979</v>
      </c>
      <c r="I5127" s="4"/>
    </row>
    <row r="5128" spans="1:9" ht="30">
      <c r="A5128" s="6">
        <v>5126</v>
      </c>
      <c r="B5128" s="57" t="s">
        <v>5036</v>
      </c>
      <c r="C5128" s="25" t="str">
        <f>IF(D5128=2,"NO","YES")</f>
        <v>YES</v>
      </c>
      <c r="D5128" s="58">
        <f t="shared" si="92"/>
        <v>0.45</v>
      </c>
      <c r="E5128" s="1">
        <v>1.1115000000000002</v>
      </c>
      <c r="F5128" s="133">
        <v>3060</v>
      </c>
      <c r="G5128" s="154">
        <v>42467</v>
      </c>
      <c r="H5128" s="3" t="s">
        <v>4979</v>
      </c>
      <c r="I5128" s="4"/>
    </row>
    <row r="5129" spans="1:9" ht="30">
      <c r="A5129" s="6">
        <v>5127</v>
      </c>
      <c r="B5129" s="57" t="s">
        <v>5037</v>
      </c>
      <c r="C5129" s="25" t="str">
        <f>IF(D5129=2,"NO","YES")</f>
        <v>YES</v>
      </c>
      <c r="D5129" s="58">
        <f t="shared" si="92"/>
        <v>1.02</v>
      </c>
      <c r="E5129" s="1">
        <v>2.5194000000000001</v>
      </c>
      <c r="F5129" s="133">
        <v>6936</v>
      </c>
      <c r="G5129" s="154">
        <v>42467</v>
      </c>
      <c r="H5129" s="3" t="s">
        <v>4979</v>
      </c>
      <c r="I5129" s="4"/>
    </row>
    <row r="5130" spans="1:9" ht="30">
      <c r="A5130" s="6">
        <v>5128</v>
      </c>
      <c r="B5130" s="57" t="s">
        <v>5038</v>
      </c>
      <c r="C5130" s="25" t="str">
        <f>IF(D5130=2,"NO","YES")</f>
        <v>YES</v>
      </c>
      <c r="D5130" s="58">
        <f t="shared" si="92"/>
        <v>0.87</v>
      </c>
      <c r="E5130" s="1">
        <v>2.1489000000000003</v>
      </c>
      <c r="F5130" s="133">
        <v>5916</v>
      </c>
      <c r="G5130" s="154">
        <v>42467</v>
      </c>
      <c r="H5130" s="3" t="s">
        <v>4979</v>
      </c>
      <c r="I5130" s="4"/>
    </row>
    <row r="5131" spans="1:9" ht="30">
      <c r="A5131" s="6">
        <v>5129</v>
      </c>
      <c r="B5131" s="57" t="s">
        <v>5039</v>
      </c>
      <c r="C5131" s="25" t="str">
        <f>IF(D5131=2,"NO","YES")</f>
        <v>YES</v>
      </c>
      <c r="D5131" s="58">
        <f t="shared" si="92"/>
        <v>0.95</v>
      </c>
      <c r="E5131" s="1">
        <v>2.3465000000000003</v>
      </c>
      <c r="F5131" s="133">
        <v>6460</v>
      </c>
      <c r="G5131" s="154">
        <v>42467</v>
      </c>
      <c r="H5131" s="3" t="s">
        <v>4979</v>
      </c>
      <c r="I5131" s="4"/>
    </row>
    <row r="5132" spans="1:9" ht="30">
      <c r="A5132" s="6">
        <v>5130</v>
      </c>
      <c r="B5132" s="57" t="s">
        <v>5040</v>
      </c>
      <c r="C5132" s="25" t="str">
        <f>IF(D5132=2,"NO","YES")</f>
        <v>YES</v>
      </c>
      <c r="D5132" s="58">
        <f t="shared" si="92"/>
        <v>1.21</v>
      </c>
      <c r="E5132" s="1">
        <v>2.9887000000000001</v>
      </c>
      <c r="F5132" s="133">
        <v>8228</v>
      </c>
      <c r="G5132" s="154">
        <v>42467</v>
      </c>
      <c r="H5132" s="3" t="s">
        <v>4979</v>
      </c>
      <c r="I5132" s="4"/>
    </row>
    <row r="5133" spans="1:9" ht="30">
      <c r="A5133" s="6">
        <v>5131</v>
      </c>
      <c r="B5133" s="57" t="s">
        <v>5041</v>
      </c>
      <c r="C5133" s="25" t="str">
        <f>IF(D5133=2,"NO","YES")</f>
        <v>YES</v>
      </c>
      <c r="D5133" s="58">
        <f t="shared" si="92"/>
        <v>1.6</v>
      </c>
      <c r="E5133" s="1">
        <v>3.9520000000000004</v>
      </c>
      <c r="F5133" s="133">
        <v>10880</v>
      </c>
      <c r="G5133" s="154">
        <v>42467</v>
      </c>
      <c r="H5133" s="3" t="s">
        <v>4979</v>
      </c>
      <c r="I5133" s="4"/>
    </row>
    <row r="5134" spans="1:9" ht="30">
      <c r="A5134" s="6">
        <v>5132</v>
      </c>
      <c r="B5134" s="57" t="s">
        <v>5042</v>
      </c>
      <c r="C5134" s="25" t="str">
        <f>IF(D5134=2,"NO","YES")</f>
        <v>YES</v>
      </c>
      <c r="D5134" s="58">
        <f t="shared" si="92"/>
        <v>0.11</v>
      </c>
      <c r="E5134" s="1">
        <v>0.2717</v>
      </c>
      <c r="F5134" s="133">
        <v>748</v>
      </c>
      <c r="G5134" s="154">
        <v>42467</v>
      </c>
      <c r="H5134" s="3" t="s">
        <v>4979</v>
      </c>
      <c r="I5134" s="4"/>
    </row>
    <row r="5135" spans="1:9" ht="30">
      <c r="A5135" s="6">
        <v>5133</v>
      </c>
      <c r="B5135" s="57" t="s">
        <v>5043</v>
      </c>
      <c r="C5135" s="25" t="str">
        <f>IF(D5135=2,"NO","YES")</f>
        <v>YES</v>
      </c>
      <c r="D5135" s="58">
        <f t="shared" si="92"/>
        <v>0.51</v>
      </c>
      <c r="E5135" s="1">
        <v>1.2597</v>
      </c>
      <c r="F5135" s="133">
        <v>3468</v>
      </c>
      <c r="G5135" s="154">
        <v>42467</v>
      </c>
      <c r="H5135" s="3" t="s">
        <v>4979</v>
      </c>
      <c r="I5135" s="4"/>
    </row>
    <row r="5136" spans="1:9" ht="30">
      <c r="A5136" s="6">
        <v>5134</v>
      </c>
      <c r="B5136" s="57" t="s">
        <v>5044</v>
      </c>
      <c r="C5136" s="25" t="str">
        <f>IF(D5136=2,"NO","YES")</f>
        <v>YES</v>
      </c>
      <c r="D5136" s="58">
        <f t="shared" si="92"/>
        <v>1.67</v>
      </c>
      <c r="E5136" s="1">
        <v>4.1249000000000002</v>
      </c>
      <c r="F5136" s="133">
        <v>11356</v>
      </c>
      <c r="G5136" s="154">
        <v>42467</v>
      </c>
      <c r="H5136" s="3" t="s">
        <v>4979</v>
      </c>
      <c r="I5136" s="4"/>
    </row>
    <row r="5137" spans="1:9">
      <c r="A5137" s="6">
        <v>5135</v>
      </c>
      <c r="B5137" s="57" t="s">
        <v>5045</v>
      </c>
      <c r="C5137" s="25" t="str">
        <f>IF(D5137=2,"NO","YES")</f>
        <v>YES</v>
      </c>
      <c r="D5137" s="58">
        <f t="shared" si="92"/>
        <v>0.16</v>
      </c>
      <c r="E5137" s="1">
        <v>0.39520000000000005</v>
      </c>
      <c r="F5137" s="133">
        <v>1088</v>
      </c>
      <c r="G5137" s="154">
        <v>42467</v>
      </c>
      <c r="H5137" s="3" t="s">
        <v>4979</v>
      </c>
      <c r="I5137" s="4"/>
    </row>
    <row r="5138" spans="1:9" ht="30">
      <c r="A5138" s="6">
        <v>5136</v>
      </c>
      <c r="B5138" s="57" t="s">
        <v>5046</v>
      </c>
      <c r="C5138" s="25" t="str">
        <f>IF(D5138=2,"NO","YES")</f>
        <v>YES</v>
      </c>
      <c r="D5138" s="58">
        <f t="shared" si="92"/>
        <v>1.78</v>
      </c>
      <c r="E5138" s="1">
        <v>4.3966000000000003</v>
      </c>
      <c r="F5138" s="133">
        <v>12104</v>
      </c>
      <c r="G5138" s="154">
        <v>42467</v>
      </c>
      <c r="H5138" s="3" t="s">
        <v>4979</v>
      </c>
      <c r="I5138" s="4"/>
    </row>
    <row r="5139" spans="1:9" ht="30">
      <c r="A5139" s="6">
        <v>5137</v>
      </c>
      <c r="B5139" s="57" t="s">
        <v>5047</v>
      </c>
      <c r="C5139" s="25" t="str">
        <f>IF(D5139=2,"NO","YES")</f>
        <v>NO</v>
      </c>
      <c r="D5139" s="58">
        <f t="shared" si="92"/>
        <v>2</v>
      </c>
      <c r="E5139" s="1">
        <v>4.9400000000000004</v>
      </c>
      <c r="F5139" s="133">
        <v>13600</v>
      </c>
      <c r="G5139" s="154">
        <v>42467</v>
      </c>
      <c r="H5139" s="3" t="s">
        <v>4979</v>
      </c>
      <c r="I5139" s="4"/>
    </row>
    <row r="5140" spans="1:9" ht="30">
      <c r="A5140" s="6">
        <v>5138</v>
      </c>
      <c r="B5140" s="57" t="s">
        <v>5048</v>
      </c>
      <c r="C5140" s="25" t="str">
        <f>IF(D5140=2,"NO","YES")</f>
        <v>YES</v>
      </c>
      <c r="D5140" s="58">
        <f t="shared" si="92"/>
        <v>0.4</v>
      </c>
      <c r="E5140" s="1">
        <v>0.9880000000000001</v>
      </c>
      <c r="F5140" s="133">
        <v>2720</v>
      </c>
      <c r="G5140" s="154">
        <v>42467</v>
      </c>
      <c r="H5140" s="3" t="s">
        <v>4979</v>
      </c>
      <c r="I5140" s="4"/>
    </row>
    <row r="5141" spans="1:9" ht="30">
      <c r="A5141" s="6">
        <v>5139</v>
      </c>
      <c r="B5141" s="57" t="s">
        <v>5049</v>
      </c>
      <c r="C5141" s="25" t="str">
        <f>IF(D5141=2,"NO","YES")</f>
        <v>YES</v>
      </c>
      <c r="D5141" s="58">
        <f t="shared" si="92"/>
        <v>0.68</v>
      </c>
      <c r="E5141" s="1">
        <v>1.6796000000000002</v>
      </c>
      <c r="F5141" s="133">
        <v>4624</v>
      </c>
      <c r="G5141" s="154">
        <v>42467</v>
      </c>
      <c r="H5141" s="3" t="s">
        <v>4979</v>
      </c>
      <c r="I5141" s="4"/>
    </row>
    <row r="5142" spans="1:9" ht="30">
      <c r="A5142" s="6">
        <v>5140</v>
      </c>
      <c r="B5142" s="57" t="s">
        <v>5050</v>
      </c>
      <c r="C5142" s="25" t="str">
        <f>IF(D5142=2,"NO","YES")</f>
        <v>YES</v>
      </c>
      <c r="D5142" s="58">
        <f t="shared" si="92"/>
        <v>0.24</v>
      </c>
      <c r="E5142" s="1">
        <v>0.59279999999999999</v>
      </c>
      <c r="F5142" s="133">
        <v>1632</v>
      </c>
      <c r="G5142" s="154">
        <v>42467</v>
      </c>
      <c r="H5142" s="3" t="s">
        <v>4979</v>
      </c>
      <c r="I5142" s="4"/>
    </row>
    <row r="5143" spans="1:9" ht="30">
      <c r="A5143" s="6">
        <v>5141</v>
      </c>
      <c r="B5143" s="57" t="s">
        <v>5051</v>
      </c>
      <c r="C5143" s="25" t="str">
        <f>IF(D5143=2,"NO","YES")</f>
        <v>YES</v>
      </c>
      <c r="D5143" s="58">
        <f t="shared" si="92"/>
        <v>1.49</v>
      </c>
      <c r="E5143" s="1">
        <v>3.6803000000000003</v>
      </c>
      <c r="F5143" s="133">
        <v>10132</v>
      </c>
      <c r="G5143" s="154">
        <v>42467</v>
      </c>
      <c r="H5143" s="3" t="s">
        <v>4979</v>
      </c>
      <c r="I5143" s="4"/>
    </row>
    <row r="5144" spans="1:9" ht="30">
      <c r="A5144" s="6">
        <v>5142</v>
      </c>
      <c r="B5144" s="57" t="s">
        <v>5052</v>
      </c>
      <c r="C5144" s="25" t="str">
        <f>IF(D5144=2,"NO","YES")</f>
        <v>YES</v>
      </c>
      <c r="D5144" s="58">
        <f t="shared" si="92"/>
        <v>1.4</v>
      </c>
      <c r="E5144" s="1">
        <v>3.4580000000000002</v>
      </c>
      <c r="F5144" s="133">
        <v>9520</v>
      </c>
      <c r="G5144" s="154">
        <v>42467</v>
      </c>
      <c r="H5144" s="3" t="s">
        <v>4979</v>
      </c>
      <c r="I5144" s="4"/>
    </row>
    <row r="5145" spans="1:9" ht="30">
      <c r="A5145" s="6">
        <v>5143</v>
      </c>
      <c r="B5145" s="57" t="s">
        <v>5053</v>
      </c>
      <c r="C5145" s="25" t="str">
        <f>IF(D5145=2,"NO","YES")</f>
        <v>YES</v>
      </c>
      <c r="D5145" s="58">
        <f t="shared" si="92"/>
        <v>0.57999999999999996</v>
      </c>
      <c r="E5145" s="1">
        <v>1.4326000000000001</v>
      </c>
      <c r="F5145" s="133">
        <v>3944</v>
      </c>
      <c r="G5145" s="154">
        <v>42467</v>
      </c>
      <c r="H5145" s="3" t="s">
        <v>4979</v>
      </c>
      <c r="I5145" s="4"/>
    </row>
    <row r="5146" spans="1:9" ht="30">
      <c r="A5146" s="6">
        <v>5144</v>
      </c>
      <c r="B5146" s="57" t="s">
        <v>5054</v>
      </c>
      <c r="C5146" s="25" t="str">
        <f>IF(D5146=2,"NO","YES")</f>
        <v>YES</v>
      </c>
      <c r="D5146" s="58">
        <f t="shared" si="92"/>
        <v>0.96</v>
      </c>
      <c r="E5146" s="1">
        <v>2.3712</v>
      </c>
      <c r="F5146" s="133">
        <v>6528</v>
      </c>
      <c r="G5146" s="154">
        <v>42467</v>
      </c>
      <c r="H5146" s="3" t="s">
        <v>4979</v>
      </c>
      <c r="I5146" s="4"/>
    </row>
    <row r="5147" spans="1:9" ht="30">
      <c r="A5147" s="6">
        <v>5145</v>
      </c>
      <c r="B5147" s="57" t="s">
        <v>5055</v>
      </c>
      <c r="C5147" s="25" t="str">
        <f>IF(D5147=2,"NO","YES")</f>
        <v>YES</v>
      </c>
      <c r="D5147" s="58">
        <f t="shared" si="92"/>
        <v>0.65</v>
      </c>
      <c r="E5147" s="1">
        <v>1.6055000000000001</v>
      </c>
      <c r="F5147" s="133">
        <v>4420</v>
      </c>
      <c r="G5147" s="154">
        <v>42467</v>
      </c>
      <c r="H5147" s="3" t="s">
        <v>4979</v>
      </c>
      <c r="I5147" s="4"/>
    </row>
    <row r="5148" spans="1:9" ht="30">
      <c r="A5148" s="6">
        <v>5146</v>
      </c>
      <c r="B5148" s="57" t="s">
        <v>5056</v>
      </c>
      <c r="C5148" s="25" t="str">
        <f>IF(D5148=2,"NO","YES")</f>
        <v>YES</v>
      </c>
      <c r="D5148" s="58">
        <f t="shared" si="92"/>
        <v>0.6</v>
      </c>
      <c r="E5148" s="1">
        <v>1.482</v>
      </c>
      <c r="F5148" s="133">
        <v>4080</v>
      </c>
      <c r="G5148" s="154">
        <v>42467</v>
      </c>
      <c r="H5148" s="3" t="s">
        <v>4979</v>
      </c>
      <c r="I5148" s="4"/>
    </row>
    <row r="5149" spans="1:9" ht="30">
      <c r="A5149" s="6">
        <v>5147</v>
      </c>
      <c r="B5149" s="57" t="s">
        <v>5057</v>
      </c>
      <c r="C5149" s="25" t="str">
        <f>IF(D5149=2,"NO","YES")</f>
        <v>YES</v>
      </c>
      <c r="D5149" s="58">
        <f t="shared" si="92"/>
        <v>0.12</v>
      </c>
      <c r="E5149" s="1">
        <v>0.2964</v>
      </c>
      <c r="F5149" s="133">
        <v>816</v>
      </c>
      <c r="G5149" s="154">
        <v>42467</v>
      </c>
      <c r="H5149" s="3" t="s">
        <v>4979</v>
      </c>
      <c r="I5149" s="4"/>
    </row>
    <row r="5150" spans="1:9" ht="30">
      <c r="A5150" s="6">
        <v>5148</v>
      </c>
      <c r="B5150" s="57" t="s">
        <v>5058</v>
      </c>
      <c r="C5150" s="25" t="str">
        <f>IF(D5150=2,"NO","YES")</f>
        <v>YES</v>
      </c>
      <c r="D5150" s="58">
        <f t="shared" si="92"/>
        <v>0.97</v>
      </c>
      <c r="E5150" s="1">
        <v>2.3959000000000001</v>
      </c>
      <c r="F5150" s="133">
        <v>6596</v>
      </c>
      <c r="G5150" s="154">
        <v>42467</v>
      </c>
      <c r="H5150" s="3" t="s">
        <v>4979</v>
      </c>
      <c r="I5150" s="4"/>
    </row>
    <row r="5151" spans="1:9" ht="30">
      <c r="A5151" s="6">
        <v>5149</v>
      </c>
      <c r="B5151" s="57" t="s">
        <v>5059</v>
      </c>
      <c r="C5151" s="25" t="str">
        <f>IF(D5151=2,"NO","YES")</f>
        <v>YES</v>
      </c>
      <c r="D5151" s="58">
        <f t="shared" si="92"/>
        <v>0.74</v>
      </c>
      <c r="E5151" s="1">
        <v>1.8278000000000001</v>
      </c>
      <c r="F5151" s="133">
        <v>5032</v>
      </c>
      <c r="G5151" s="154">
        <v>42467</v>
      </c>
      <c r="H5151" s="3" t="s">
        <v>4979</v>
      </c>
      <c r="I5151" s="4"/>
    </row>
    <row r="5152" spans="1:9" ht="30">
      <c r="A5152" s="6">
        <v>5150</v>
      </c>
      <c r="B5152" s="57" t="s">
        <v>5060</v>
      </c>
      <c r="C5152" s="25" t="str">
        <f>IF(D5152=2,"NO","YES")</f>
        <v>YES</v>
      </c>
      <c r="D5152" s="58">
        <f t="shared" si="92"/>
        <v>0.15</v>
      </c>
      <c r="E5152" s="1">
        <v>0.3705</v>
      </c>
      <c r="F5152" s="133">
        <v>1020</v>
      </c>
      <c r="G5152" s="154">
        <v>42467</v>
      </c>
      <c r="H5152" s="3" t="s">
        <v>4979</v>
      </c>
      <c r="I5152" s="4"/>
    </row>
    <row r="5153" spans="1:9" ht="30">
      <c r="A5153" s="6">
        <v>5151</v>
      </c>
      <c r="B5153" s="57" t="s">
        <v>5061</v>
      </c>
      <c r="C5153" s="25" t="str">
        <f>IF(D5153=2,"NO","YES")</f>
        <v>YES</v>
      </c>
      <c r="D5153" s="58">
        <f t="shared" si="92"/>
        <v>0.91</v>
      </c>
      <c r="E5153" s="1">
        <v>2.2477000000000005</v>
      </c>
      <c r="F5153" s="133">
        <v>6188</v>
      </c>
      <c r="G5153" s="154">
        <v>42467</v>
      </c>
      <c r="H5153" s="3" t="s">
        <v>4979</v>
      </c>
      <c r="I5153" s="4"/>
    </row>
    <row r="5154" spans="1:9">
      <c r="A5154" s="6">
        <v>5152</v>
      </c>
      <c r="B5154" s="57" t="s">
        <v>5062</v>
      </c>
      <c r="C5154" s="25" t="str">
        <f>IF(D5154=2,"NO","YES")</f>
        <v>YES</v>
      </c>
      <c r="D5154" s="58">
        <f t="shared" si="92"/>
        <v>0.87</v>
      </c>
      <c r="E5154" s="1">
        <v>2.1489000000000003</v>
      </c>
      <c r="F5154" s="133">
        <v>5916</v>
      </c>
      <c r="G5154" s="154">
        <v>42467</v>
      </c>
      <c r="H5154" s="3" t="s">
        <v>4979</v>
      </c>
      <c r="I5154" s="4"/>
    </row>
    <row r="5155" spans="1:9" ht="30">
      <c r="A5155" s="6">
        <v>5153</v>
      </c>
      <c r="B5155" s="57" t="s">
        <v>5063</v>
      </c>
      <c r="C5155" s="25" t="str">
        <f>IF(D5155=2,"NO","YES")</f>
        <v>YES</v>
      </c>
      <c r="D5155" s="58">
        <f t="shared" si="92"/>
        <v>1.32</v>
      </c>
      <c r="E5155" s="1">
        <v>3.2604000000000006</v>
      </c>
      <c r="F5155" s="133">
        <v>8976</v>
      </c>
      <c r="G5155" s="154">
        <v>42467</v>
      </c>
      <c r="H5155" s="3" t="s">
        <v>4979</v>
      </c>
      <c r="I5155" s="4"/>
    </row>
    <row r="5156" spans="1:9" ht="30">
      <c r="A5156" s="6">
        <v>5154</v>
      </c>
      <c r="B5156" s="57" t="s">
        <v>5064</v>
      </c>
      <c r="C5156" s="25" t="str">
        <f>IF(D5156=2,"NO","YES")</f>
        <v>YES</v>
      </c>
      <c r="D5156" s="58">
        <f t="shared" si="92"/>
        <v>0.77</v>
      </c>
      <c r="E5156" s="1">
        <v>1.9019000000000001</v>
      </c>
      <c r="F5156" s="133">
        <v>5236</v>
      </c>
      <c r="G5156" s="154">
        <v>42467</v>
      </c>
      <c r="H5156" s="3" t="s">
        <v>4979</v>
      </c>
      <c r="I5156" s="4"/>
    </row>
    <row r="5157" spans="1:9" ht="30">
      <c r="A5157" s="6">
        <v>5155</v>
      </c>
      <c r="B5157" s="57" t="s">
        <v>5065</v>
      </c>
      <c r="C5157" s="25" t="str">
        <f>IF(D5157=2,"NO","YES")</f>
        <v>YES</v>
      </c>
      <c r="D5157" s="58">
        <f t="shared" si="92"/>
        <v>0.86</v>
      </c>
      <c r="E5157" s="1">
        <v>2.1242000000000001</v>
      </c>
      <c r="F5157" s="133">
        <v>5848</v>
      </c>
      <c r="G5157" s="154">
        <v>42467</v>
      </c>
      <c r="H5157" s="3" t="s">
        <v>4979</v>
      </c>
      <c r="I5157" s="4"/>
    </row>
    <row r="5158" spans="1:9" ht="30">
      <c r="A5158" s="6">
        <v>5156</v>
      </c>
      <c r="B5158" s="57" t="s">
        <v>5066</v>
      </c>
      <c r="C5158" s="25" t="str">
        <f>IF(D5158=2,"NO","YES")</f>
        <v>YES</v>
      </c>
      <c r="D5158" s="58">
        <f t="shared" si="92"/>
        <v>0.42</v>
      </c>
      <c r="E5158" s="1">
        <v>1.0374000000000001</v>
      </c>
      <c r="F5158" s="133">
        <v>2856</v>
      </c>
      <c r="G5158" s="154">
        <v>42467</v>
      </c>
      <c r="H5158" s="3" t="s">
        <v>4979</v>
      </c>
      <c r="I5158" s="4"/>
    </row>
    <row r="5159" spans="1:9">
      <c r="A5159" s="6">
        <v>5157</v>
      </c>
      <c r="B5159" s="57" t="s">
        <v>5067</v>
      </c>
      <c r="C5159" s="25" t="str">
        <f>IF(D5159=2,"NO","YES")</f>
        <v>YES</v>
      </c>
      <c r="D5159" s="58">
        <f t="shared" si="92"/>
        <v>0.19</v>
      </c>
      <c r="E5159" s="1">
        <v>0.46930000000000005</v>
      </c>
      <c r="F5159" s="133">
        <v>1292</v>
      </c>
      <c r="G5159" s="154">
        <v>42467</v>
      </c>
      <c r="H5159" s="3" t="s">
        <v>4979</v>
      </c>
      <c r="I5159" s="4"/>
    </row>
    <row r="5160" spans="1:9" ht="30">
      <c r="A5160" s="6">
        <v>5158</v>
      </c>
      <c r="B5160" s="57" t="s">
        <v>5068</v>
      </c>
      <c r="C5160" s="25" t="str">
        <f>IF(D5160=2,"NO","YES")</f>
        <v>YES</v>
      </c>
      <c r="D5160" s="58">
        <f t="shared" si="92"/>
        <v>0.13</v>
      </c>
      <c r="E5160" s="1">
        <v>0.32110000000000005</v>
      </c>
      <c r="F5160" s="133">
        <v>884</v>
      </c>
      <c r="G5160" s="154">
        <v>42467</v>
      </c>
      <c r="H5160" s="3" t="s">
        <v>4979</v>
      </c>
      <c r="I5160" s="4"/>
    </row>
    <row r="5161" spans="1:9">
      <c r="A5161" s="6">
        <v>5159</v>
      </c>
      <c r="B5161" s="57" t="s">
        <v>5069</v>
      </c>
      <c r="C5161" s="25" t="str">
        <f>IF(D5161=2,"NO","YES")</f>
        <v>YES</v>
      </c>
      <c r="D5161" s="58">
        <f t="shared" si="92"/>
        <v>0.42</v>
      </c>
      <c r="E5161" s="1">
        <v>1.0374000000000001</v>
      </c>
      <c r="F5161" s="133">
        <v>2856</v>
      </c>
      <c r="G5161" s="154">
        <v>42467</v>
      </c>
      <c r="H5161" s="3" t="s">
        <v>4979</v>
      </c>
      <c r="I5161" s="4"/>
    </row>
    <row r="5162" spans="1:9" ht="30">
      <c r="A5162" s="6">
        <v>5160</v>
      </c>
      <c r="B5162" s="57" t="s">
        <v>5070</v>
      </c>
      <c r="C5162" s="25" t="str">
        <f>IF(D5162=2,"NO","YES")</f>
        <v>YES</v>
      </c>
      <c r="D5162" s="58">
        <f t="shared" si="92"/>
        <v>1.43</v>
      </c>
      <c r="E5162" s="1">
        <v>3.5321000000000002</v>
      </c>
      <c r="F5162" s="133">
        <v>9724</v>
      </c>
      <c r="G5162" s="154">
        <v>42467</v>
      </c>
      <c r="H5162" s="3" t="s">
        <v>4979</v>
      </c>
      <c r="I5162" s="4"/>
    </row>
    <row r="5163" spans="1:9" ht="30">
      <c r="A5163" s="6">
        <v>5161</v>
      </c>
      <c r="B5163" s="57" t="s">
        <v>5071</v>
      </c>
      <c r="C5163" s="25" t="str">
        <f>IF(D5163=2,"NO","YES")</f>
        <v>YES</v>
      </c>
      <c r="D5163" s="58">
        <f t="shared" si="92"/>
        <v>0.28999999999999998</v>
      </c>
      <c r="E5163" s="1">
        <v>0.71630000000000005</v>
      </c>
      <c r="F5163" s="133">
        <v>1972</v>
      </c>
      <c r="G5163" s="154">
        <v>42467</v>
      </c>
      <c r="H5163" s="3" t="s">
        <v>4979</v>
      </c>
      <c r="I5163" s="4"/>
    </row>
    <row r="5164" spans="1:9" ht="30">
      <c r="A5164" s="6">
        <v>5162</v>
      </c>
      <c r="B5164" s="57" t="s">
        <v>5072</v>
      </c>
      <c r="C5164" s="25" t="str">
        <f>IF(D5164=2,"NO","YES")</f>
        <v>YES</v>
      </c>
      <c r="D5164" s="58">
        <f t="shared" si="92"/>
        <v>1.21</v>
      </c>
      <c r="E5164" s="1">
        <v>2.9887000000000001</v>
      </c>
      <c r="F5164" s="133">
        <v>8228</v>
      </c>
      <c r="G5164" s="154">
        <v>42467</v>
      </c>
      <c r="H5164" s="3" t="s">
        <v>4979</v>
      </c>
      <c r="I5164" s="4"/>
    </row>
    <row r="5165" spans="1:9" ht="30">
      <c r="A5165" s="6">
        <v>5163</v>
      </c>
      <c r="B5165" s="57" t="s">
        <v>5073</v>
      </c>
      <c r="C5165" s="25" t="str">
        <f>IF(D5165=2,"NO","YES")</f>
        <v>YES</v>
      </c>
      <c r="D5165" s="58">
        <f t="shared" si="92"/>
        <v>0.34</v>
      </c>
      <c r="E5165" s="1">
        <v>0.8398000000000001</v>
      </c>
      <c r="F5165" s="133">
        <v>2312</v>
      </c>
      <c r="G5165" s="154">
        <v>42467</v>
      </c>
      <c r="H5165" s="3" t="s">
        <v>4979</v>
      </c>
      <c r="I5165" s="4"/>
    </row>
    <row r="5166" spans="1:9" ht="30">
      <c r="A5166" s="6">
        <v>5164</v>
      </c>
      <c r="B5166" s="57" t="s">
        <v>5074</v>
      </c>
      <c r="C5166" s="25" t="str">
        <f>IF(D5166=2,"NO","YES")</f>
        <v>YES</v>
      </c>
      <c r="D5166" s="58">
        <f t="shared" si="92"/>
        <v>1.38</v>
      </c>
      <c r="E5166" s="1">
        <v>3.4085999999999999</v>
      </c>
      <c r="F5166" s="133">
        <v>9384</v>
      </c>
      <c r="G5166" s="154">
        <v>42467</v>
      </c>
      <c r="H5166" s="3" t="s">
        <v>4979</v>
      </c>
      <c r="I5166" s="4"/>
    </row>
    <row r="5167" spans="1:9" ht="30">
      <c r="A5167" s="6">
        <v>5165</v>
      </c>
      <c r="B5167" s="57" t="s">
        <v>5075</v>
      </c>
      <c r="C5167" s="25" t="str">
        <f>IF(D5167=2,"NO","YES")</f>
        <v>YES</v>
      </c>
      <c r="D5167" s="58">
        <f t="shared" si="92"/>
        <v>1.38</v>
      </c>
      <c r="E5167" s="1">
        <v>3.4085999999999999</v>
      </c>
      <c r="F5167" s="133">
        <v>9384</v>
      </c>
      <c r="G5167" s="154">
        <v>42467</v>
      </c>
      <c r="H5167" s="3" t="s">
        <v>4979</v>
      </c>
      <c r="I5167" s="4"/>
    </row>
    <row r="5168" spans="1:9" ht="30">
      <c r="A5168" s="6">
        <v>5166</v>
      </c>
      <c r="B5168" s="57" t="s">
        <v>5076</v>
      </c>
      <c r="C5168" s="25" t="str">
        <f>IF(D5168=2,"NO","YES")</f>
        <v>YES</v>
      </c>
      <c r="D5168" s="58">
        <f t="shared" si="92"/>
        <v>0.51</v>
      </c>
      <c r="E5168" s="1">
        <v>1.2597</v>
      </c>
      <c r="F5168" s="133">
        <v>3468</v>
      </c>
      <c r="G5168" s="154">
        <v>42467</v>
      </c>
      <c r="H5168" s="3" t="s">
        <v>4979</v>
      </c>
      <c r="I5168" s="4"/>
    </row>
    <row r="5169" spans="1:9">
      <c r="A5169" s="6">
        <v>5167</v>
      </c>
      <c r="B5169" s="57" t="s">
        <v>5077</v>
      </c>
      <c r="C5169" s="25" t="str">
        <f>IF(D5169=2,"NO","YES")</f>
        <v>YES</v>
      </c>
      <c r="D5169" s="58">
        <f t="shared" si="92"/>
        <v>0.62</v>
      </c>
      <c r="E5169" s="1">
        <v>1.5314000000000001</v>
      </c>
      <c r="F5169" s="133">
        <v>4216</v>
      </c>
      <c r="G5169" s="154">
        <v>42467</v>
      </c>
      <c r="H5169" s="3" t="s">
        <v>4979</v>
      </c>
      <c r="I5169" s="4"/>
    </row>
    <row r="5170" spans="1:9" ht="30">
      <c r="A5170" s="6">
        <v>5168</v>
      </c>
      <c r="B5170" s="57" t="s">
        <v>5078</v>
      </c>
      <c r="C5170" s="25" t="str">
        <f>IF(D5170=2,"NO","YES")</f>
        <v>YES</v>
      </c>
      <c r="D5170" s="58">
        <f t="shared" si="92"/>
        <v>1.1399999999999999</v>
      </c>
      <c r="E5170" s="1">
        <v>2.8157999999999999</v>
      </c>
      <c r="F5170" s="133">
        <v>7752</v>
      </c>
      <c r="G5170" s="154">
        <v>42467</v>
      </c>
      <c r="H5170" s="3" t="s">
        <v>4979</v>
      </c>
      <c r="I5170" s="4"/>
    </row>
    <row r="5171" spans="1:9" ht="30">
      <c r="A5171" s="6">
        <v>5169</v>
      </c>
      <c r="B5171" s="57" t="s">
        <v>5079</v>
      </c>
      <c r="C5171" s="25" t="str">
        <f>IF(D5171=2,"NO","YES")</f>
        <v>YES</v>
      </c>
      <c r="D5171" s="58">
        <f t="shared" si="92"/>
        <v>0.56999999999999995</v>
      </c>
      <c r="E5171" s="1">
        <v>1.4078999999999999</v>
      </c>
      <c r="F5171" s="133">
        <v>3876</v>
      </c>
      <c r="G5171" s="154">
        <v>42467</v>
      </c>
      <c r="H5171" s="3" t="s">
        <v>4979</v>
      </c>
      <c r="I5171" s="4"/>
    </row>
    <row r="5172" spans="1:9" ht="30">
      <c r="A5172" s="6">
        <v>5170</v>
      </c>
      <c r="B5172" s="57" t="s">
        <v>5080</v>
      </c>
      <c r="C5172" s="25" t="str">
        <f>IF(D5172=2,"NO","YES")</f>
        <v>YES</v>
      </c>
      <c r="D5172" s="58">
        <f t="shared" si="92"/>
        <v>0.68</v>
      </c>
      <c r="E5172" s="1">
        <v>1.6796000000000002</v>
      </c>
      <c r="F5172" s="133">
        <v>4624</v>
      </c>
      <c r="G5172" s="154">
        <v>42467</v>
      </c>
      <c r="H5172" s="3" t="s">
        <v>4979</v>
      </c>
      <c r="I5172" s="4"/>
    </row>
    <row r="5173" spans="1:9" ht="30">
      <c r="A5173" s="6">
        <v>5171</v>
      </c>
      <c r="B5173" s="57" t="s">
        <v>5081</v>
      </c>
      <c r="C5173" s="25" t="str">
        <f>IF(D5173=2,"NO","YES")</f>
        <v>YES</v>
      </c>
      <c r="D5173" s="58">
        <f t="shared" si="92"/>
        <v>0.25</v>
      </c>
      <c r="E5173" s="1">
        <v>0.61750000000000005</v>
      </c>
      <c r="F5173" s="133">
        <v>1700</v>
      </c>
      <c r="G5173" s="154">
        <v>42467</v>
      </c>
      <c r="H5173" s="3" t="s">
        <v>4979</v>
      </c>
      <c r="I5173" s="4"/>
    </row>
    <row r="5174" spans="1:9">
      <c r="A5174" s="6">
        <v>5172</v>
      </c>
      <c r="B5174" s="57" t="s">
        <v>5082</v>
      </c>
      <c r="C5174" s="25" t="str">
        <f>IF(D5174=2,"NO","YES")</f>
        <v>YES</v>
      </c>
      <c r="D5174" s="58">
        <f t="shared" si="92"/>
        <v>0.4</v>
      </c>
      <c r="E5174" s="1">
        <v>0.9880000000000001</v>
      </c>
      <c r="F5174" s="133">
        <v>2720</v>
      </c>
      <c r="G5174" s="154">
        <v>42467</v>
      </c>
      <c r="H5174" s="3" t="s">
        <v>4979</v>
      </c>
      <c r="I5174" s="4"/>
    </row>
    <row r="5175" spans="1:9">
      <c r="A5175" s="6">
        <v>5173</v>
      </c>
      <c r="B5175" s="57" t="s">
        <v>5083</v>
      </c>
      <c r="C5175" s="25" t="str">
        <f>IF(D5175=2,"NO","YES")</f>
        <v>YES</v>
      </c>
      <c r="D5175" s="58">
        <f t="shared" si="92"/>
        <v>7.0000000000000007E-2</v>
      </c>
      <c r="E5175" s="1">
        <v>0.17290000000000003</v>
      </c>
      <c r="F5175" s="133">
        <v>476</v>
      </c>
      <c r="G5175" s="154">
        <v>42467</v>
      </c>
      <c r="H5175" s="3" t="s">
        <v>4979</v>
      </c>
      <c r="I5175" s="4"/>
    </row>
    <row r="5176" spans="1:9" ht="30">
      <c r="A5176" s="6">
        <v>5174</v>
      </c>
      <c r="B5176" s="57" t="s">
        <v>5084</v>
      </c>
      <c r="C5176" s="25" t="str">
        <f>IF(D5176=2,"NO","YES")</f>
        <v>YES</v>
      </c>
      <c r="D5176" s="58">
        <f t="shared" si="92"/>
        <v>0.28999999999999998</v>
      </c>
      <c r="E5176" s="1">
        <v>0.71630000000000005</v>
      </c>
      <c r="F5176" s="133">
        <v>1972</v>
      </c>
      <c r="G5176" s="154">
        <v>42467</v>
      </c>
      <c r="H5176" s="3" t="s">
        <v>4979</v>
      </c>
      <c r="I5176" s="4"/>
    </row>
    <row r="5177" spans="1:9" ht="30">
      <c r="A5177" s="6">
        <v>5175</v>
      </c>
      <c r="B5177" s="57" t="s">
        <v>5085</v>
      </c>
      <c r="C5177" s="25" t="str">
        <f>IF(D5177=2,"NO","YES")</f>
        <v>YES</v>
      </c>
      <c r="D5177" s="58">
        <f t="shared" si="92"/>
        <v>0.32</v>
      </c>
      <c r="E5177" s="1">
        <v>0.7904000000000001</v>
      </c>
      <c r="F5177" s="133">
        <v>2176</v>
      </c>
      <c r="G5177" s="154">
        <v>42467</v>
      </c>
      <c r="H5177" s="3" t="s">
        <v>4979</v>
      </c>
      <c r="I5177" s="4"/>
    </row>
    <row r="5178" spans="1:9" ht="30">
      <c r="A5178" s="6">
        <v>5176</v>
      </c>
      <c r="B5178" s="57" t="s">
        <v>5086</v>
      </c>
      <c r="C5178" s="25" t="str">
        <f>IF(D5178=2,"NO","YES")</f>
        <v>YES</v>
      </c>
      <c r="D5178" s="58">
        <f t="shared" si="92"/>
        <v>0.64</v>
      </c>
      <c r="E5178" s="1">
        <v>1.5808000000000002</v>
      </c>
      <c r="F5178" s="133">
        <v>4352</v>
      </c>
      <c r="G5178" s="154">
        <v>42467</v>
      </c>
      <c r="H5178" s="3" t="s">
        <v>4979</v>
      </c>
      <c r="I5178" s="4"/>
    </row>
    <row r="5179" spans="1:9" ht="30">
      <c r="A5179" s="6">
        <v>5177</v>
      </c>
      <c r="B5179" s="57" t="s">
        <v>5087</v>
      </c>
      <c r="C5179" s="25" t="str">
        <f>IF(D5179=2,"NO","YES")</f>
        <v>NO</v>
      </c>
      <c r="D5179" s="58">
        <f t="shared" si="92"/>
        <v>2</v>
      </c>
      <c r="E5179" s="1">
        <v>4.9400000000000004</v>
      </c>
      <c r="F5179" s="133">
        <v>13600</v>
      </c>
      <c r="G5179" s="154">
        <v>42467</v>
      </c>
      <c r="H5179" s="3" t="s">
        <v>4979</v>
      </c>
      <c r="I5179" s="4"/>
    </row>
    <row r="5180" spans="1:9" ht="30">
      <c r="A5180" s="6">
        <v>5178</v>
      </c>
      <c r="B5180" s="57" t="s">
        <v>5088</v>
      </c>
      <c r="C5180" s="25" t="str">
        <f>IF(D5180=2,"NO","YES")</f>
        <v>YES</v>
      </c>
      <c r="D5180" s="58">
        <f t="shared" si="92"/>
        <v>0.15</v>
      </c>
      <c r="E5180" s="1">
        <v>0.3705</v>
      </c>
      <c r="F5180" s="133">
        <v>1020</v>
      </c>
      <c r="G5180" s="154">
        <v>42467</v>
      </c>
      <c r="H5180" s="3" t="s">
        <v>4979</v>
      </c>
      <c r="I5180" s="4"/>
    </row>
    <row r="5181" spans="1:9" ht="30">
      <c r="A5181" s="6">
        <v>5179</v>
      </c>
      <c r="B5181" s="57" t="s">
        <v>5089</v>
      </c>
      <c r="C5181" s="25" t="str">
        <f>IF(D5181=2,"NO","YES")</f>
        <v>YES</v>
      </c>
      <c r="D5181" s="58">
        <f t="shared" si="92"/>
        <v>1.21</v>
      </c>
      <c r="E5181" s="1">
        <v>2.9887000000000001</v>
      </c>
      <c r="F5181" s="133">
        <v>8228</v>
      </c>
      <c r="G5181" s="154">
        <v>42467</v>
      </c>
      <c r="H5181" s="3" t="s">
        <v>4979</v>
      </c>
      <c r="I5181" s="4"/>
    </row>
    <row r="5182" spans="1:9" ht="30">
      <c r="A5182" s="6">
        <v>5180</v>
      </c>
      <c r="B5182" s="57" t="s">
        <v>5090</v>
      </c>
      <c r="C5182" s="25" t="str">
        <f>IF(D5182=2,"NO","YES")</f>
        <v>YES</v>
      </c>
      <c r="D5182" s="58">
        <f t="shared" si="92"/>
        <v>0.39</v>
      </c>
      <c r="E5182" s="1">
        <v>0.96330000000000016</v>
      </c>
      <c r="F5182" s="133">
        <v>2652</v>
      </c>
      <c r="G5182" s="154">
        <v>42467</v>
      </c>
      <c r="H5182" s="3" t="s">
        <v>4979</v>
      </c>
      <c r="I5182" s="4"/>
    </row>
    <row r="5183" spans="1:9" ht="30">
      <c r="A5183" s="6">
        <v>5181</v>
      </c>
      <c r="B5183" s="57" t="s">
        <v>5091</v>
      </c>
      <c r="C5183" s="25" t="str">
        <f>IF(D5183=2,"NO","YES")</f>
        <v>YES</v>
      </c>
      <c r="D5183" s="58">
        <f t="shared" si="92"/>
        <v>0.7</v>
      </c>
      <c r="E5183" s="1">
        <v>1.7290000000000001</v>
      </c>
      <c r="F5183" s="133">
        <v>4760</v>
      </c>
      <c r="G5183" s="154">
        <v>42467</v>
      </c>
      <c r="H5183" s="3" t="s">
        <v>4979</v>
      </c>
      <c r="I5183" s="4"/>
    </row>
    <row r="5184" spans="1:9" ht="30">
      <c r="A5184" s="6">
        <v>5182</v>
      </c>
      <c r="B5184" s="57" t="s">
        <v>5092</v>
      </c>
      <c r="C5184" s="25" t="str">
        <f>IF(D5184=2,"NO","YES")</f>
        <v>YES</v>
      </c>
      <c r="D5184" s="58">
        <f t="shared" si="92"/>
        <v>0.61</v>
      </c>
      <c r="E5184" s="1">
        <v>1.5067000000000002</v>
      </c>
      <c r="F5184" s="133">
        <v>4148</v>
      </c>
      <c r="G5184" s="154">
        <v>42467</v>
      </c>
      <c r="H5184" s="3" t="s">
        <v>4979</v>
      </c>
      <c r="I5184" s="4"/>
    </row>
    <row r="5185" spans="1:9" ht="30">
      <c r="A5185" s="6">
        <v>5183</v>
      </c>
      <c r="B5185" s="57" t="s">
        <v>5093</v>
      </c>
      <c r="C5185" s="25" t="str">
        <f>IF(D5185=2,"NO","YES")</f>
        <v>YES</v>
      </c>
      <c r="D5185" s="58">
        <f t="shared" si="92"/>
        <v>1.04</v>
      </c>
      <c r="E5185" s="1">
        <v>2.5688000000000004</v>
      </c>
      <c r="F5185" s="133">
        <v>7072</v>
      </c>
      <c r="G5185" s="154">
        <v>42467</v>
      </c>
      <c r="H5185" s="3" t="s">
        <v>4979</v>
      </c>
      <c r="I5185" s="4"/>
    </row>
    <row r="5186" spans="1:9" ht="30">
      <c r="A5186" s="6">
        <v>5184</v>
      </c>
      <c r="B5186" s="24" t="s">
        <v>5094</v>
      </c>
      <c r="C5186" s="25" t="str">
        <f>IF(D5186=2,"NO","YES")</f>
        <v>YES</v>
      </c>
      <c r="D5186" s="25">
        <f t="shared" si="92"/>
        <v>1.49</v>
      </c>
      <c r="E5186" s="1">
        <v>3.6803000000000003</v>
      </c>
      <c r="F5186" s="134">
        <v>10132</v>
      </c>
      <c r="G5186" s="154">
        <v>42467</v>
      </c>
      <c r="H5186" s="3" t="s">
        <v>5095</v>
      </c>
      <c r="I5186" s="4"/>
    </row>
    <row r="5187" spans="1:9" ht="30">
      <c r="A5187" s="6">
        <v>5185</v>
      </c>
      <c r="B5187" s="24" t="s">
        <v>5096</v>
      </c>
      <c r="C5187" s="25" t="str">
        <f>IF(D5187=2,"NO","YES")</f>
        <v>YES</v>
      </c>
      <c r="D5187" s="25">
        <f t="shared" si="92"/>
        <v>0.97</v>
      </c>
      <c r="E5187" s="1">
        <v>2.3959000000000001</v>
      </c>
      <c r="F5187" s="134">
        <v>6596</v>
      </c>
      <c r="G5187" s="154">
        <v>42467</v>
      </c>
      <c r="H5187" s="3" t="s">
        <v>5095</v>
      </c>
      <c r="I5187" s="4"/>
    </row>
    <row r="5188" spans="1:9" ht="30">
      <c r="A5188" s="6">
        <v>5186</v>
      </c>
      <c r="B5188" s="24" t="s">
        <v>5097</v>
      </c>
      <c r="C5188" s="25" t="str">
        <f>IF(D5188=2,"NO","YES")</f>
        <v>YES</v>
      </c>
      <c r="D5188" s="25">
        <f t="shared" si="92"/>
        <v>0.44</v>
      </c>
      <c r="E5188" s="1">
        <v>1.0868</v>
      </c>
      <c r="F5188" s="134">
        <v>2992</v>
      </c>
      <c r="G5188" s="154">
        <v>42467</v>
      </c>
      <c r="H5188" s="3" t="s">
        <v>5095</v>
      </c>
      <c r="I5188" s="4"/>
    </row>
    <row r="5189" spans="1:9" ht="30">
      <c r="A5189" s="6">
        <v>5187</v>
      </c>
      <c r="B5189" s="24" t="s">
        <v>5098</v>
      </c>
      <c r="C5189" s="25" t="str">
        <f>IF(D5189=2,"NO","YES")</f>
        <v>YES</v>
      </c>
      <c r="D5189" s="25">
        <f t="shared" ref="D5189:D5252" si="93">F5189/6800</f>
        <v>0.61</v>
      </c>
      <c r="E5189" s="1">
        <v>1.5067000000000002</v>
      </c>
      <c r="F5189" s="134">
        <v>4148</v>
      </c>
      <c r="G5189" s="154">
        <v>42467</v>
      </c>
      <c r="H5189" s="3" t="s">
        <v>5095</v>
      </c>
      <c r="I5189" s="4"/>
    </row>
    <row r="5190" spans="1:9" ht="30">
      <c r="A5190" s="6">
        <v>5188</v>
      </c>
      <c r="B5190" s="24" t="s">
        <v>5099</v>
      </c>
      <c r="C5190" s="25" t="str">
        <f>IF(D5190=2,"NO","YES")</f>
        <v>YES</v>
      </c>
      <c r="D5190" s="25">
        <f t="shared" si="93"/>
        <v>1.26</v>
      </c>
      <c r="E5190" s="1">
        <v>3.1122000000000001</v>
      </c>
      <c r="F5190" s="134">
        <v>8568</v>
      </c>
      <c r="G5190" s="154">
        <v>42467</v>
      </c>
      <c r="H5190" s="3" t="s">
        <v>5095</v>
      </c>
      <c r="I5190" s="4"/>
    </row>
    <row r="5191" spans="1:9">
      <c r="A5191" s="6">
        <v>5189</v>
      </c>
      <c r="B5191" s="24" t="s">
        <v>5100</v>
      </c>
      <c r="C5191" s="25" t="str">
        <f>IF(D5191=2,"NO","YES")</f>
        <v>YES</v>
      </c>
      <c r="D5191" s="25">
        <f t="shared" si="93"/>
        <v>0.99</v>
      </c>
      <c r="E5191" s="1">
        <v>2.4453</v>
      </c>
      <c r="F5191" s="134">
        <v>6732</v>
      </c>
      <c r="G5191" s="154">
        <v>42467</v>
      </c>
      <c r="H5191" s="3" t="s">
        <v>5095</v>
      </c>
      <c r="I5191" s="4"/>
    </row>
    <row r="5192" spans="1:9">
      <c r="A5192" s="6">
        <v>5190</v>
      </c>
      <c r="B5192" s="24" t="s">
        <v>5101</v>
      </c>
      <c r="C5192" s="25" t="str">
        <f>IF(D5192=2,"NO","YES")</f>
        <v>YES</v>
      </c>
      <c r="D5192" s="25">
        <f t="shared" si="93"/>
        <v>0.62</v>
      </c>
      <c r="E5192" s="1">
        <v>1.5314000000000001</v>
      </c>
      <c r="F5192" s="134">
        <v>4216</v>
      </c>
      <c r="G5192" s="154">
        <v>42467</v>
      </c>
      <c r="H5192" s="3" t="s">
        <v>5095</v>
      </c>
      <c r="I5192" s="4"/>
    </row>
    <row r="5193" spans="1:9">
      <c r="A5193" s="6">
        <v>5191</v>
      </c>
      <c r="B5193" s="24" t="s">
        <v>5102</v>
      </c>
      <c r="C5193" s="25" t="str">
        <f>IF(D5193=2,"NO","YES")</f>
        <v>YES</v>
      </c>
      <c r="D5193" s="25">
        <f t="shared" si="93"/>
        <v>0.26</v>
      </c>
      <c r="E5193" s="1">
        <v>0.6422000000000001</v>
      </c>
      <c r="F5193" s="134">
        <v>1768</v>
      </c>
      <c r="G5193" s="154">
        <v>42467</v>
      </c>
      <c r="H5193" s="3" t="s">
        <v>5095</v>
      </c>
      <c r="I5193" s="4"/>
    </row>
    <row r="5194" spans="1:9" ht="30">
      <c r="A5194" s="6">
        <v>5192</v>
      </c>
      <c r="B5194" s="24" t="s">
        <v>5103</v>
      </c>
      <c r="C5194" s="25" t="str">
        <f>IF(D5194=2,"NO","YES")</f>
        <v>YES</v>
      </c>
      <c r="D5194" s="25">
        <f t="shared" si="93"/>
        <v>0.61</v>
      </c>
      <c r="E5194" s="1">
        <v>1.5067000000000002</v>
      </c>
      <c r="F5194" s="134">
        <v>4148</v>
      </c>
      <c r="G5194" s="154">
        <v>42467</v>
      </c>
      <c r="H5194" s="3" t="s">
        <v>5095</v>
      </c>
      <c r="I5194" s="4"/>
    </row>
    <row r="5195" spans="1:9" ht="30">
      <c r="A5195" s="6">
        <v>5193</v>
      </c>
      <c r="B5195" s="24" t="s">
        <v>5104</v>
      </c>
      <c r="C5195" s="25" t="str">
        <f>IF(D5195=2,"NO","YES")</f>
        <v>YES</v>
      </c>
      <c r="D5195" s="25">
        <f t="shared" si="93"/>
        <v>1.08</v>
      </c>
      <c r="E5195" s="1">
        <v>2.6676000000000002</v>
      </c>
      <c r="F5195" s="134">
        <v>7344</v>
      </c>
      <c r="G5195" s="154">
        <v>42467</v>
      </c>
      <c r="H5195" s="3" t="s">
        <v>5095</v>
      </c>
      <c r="I5195" s="4"/>
    </row>
    <row r="5196" spans="1:9" ht="30">
      <c r="A5196" s="6">
        <v>5194</v>
      </c>
      <c r="B5196" s="24" t="s">
        <v>5105</v>
      </c>
      <c r="C5196" s="25" t="str">
        <f>IF(D5196=2,"NO","YES")</f>
        <v>YES</v>
      </c>
      <c r="D5196" s="25">
        <f t="shared" si="93"/>
        <v>0.48</v>
      </c>
      <c r="E5196" s="1">
        <v>1.1856</v>
      </c>
      <c r="F5196" s="134">
        <v>3264</v>
      </c>
      <c r="G5196" s="154">
        <v>42467</v>
      </c>
      <c r="H5196" s="3" t="s">
        <v>5095</v>
      </c>
      <c r="I5196" s="4"/>
    </row>
    <row r="5197" spans="1:9" ht="30">
      <c r="A5197" s="6">
        <v>5195</v>
      </c>
      <c r="B5197" s="24" t="s">
        <v>5106</v>
      </c>
      <c r="C5197" s="25" t="str">
        <f>IF(D5197=2,"NO","YES")</f>
        <v>YES</v>
      </c>
      <c r="D5197" s="25">
        <f t="shared" si="93"/>
        <v>0.4</v>
      </c>
      <c r="E5197" s="1">
        <v>0.9880000000000001</v>
      </c>
      <c r="F5197" s="134">
        <v>2720</v>
      </c>
      <c r="G5197" s="154">
        <v>42467</v>
      </c>
      <c r="H5197" s="3" t="s">
        <v>5095</v>
      </c>
      <c r="I5197" s="4"/>
    </row>
    <row r="5198" spans="1:9" ht="30">
      <c r="A5198" s="6">
        <v>5196</v>
      </c>
      <c r="B5198" s="24" t="s">
        <v>5107</v>
      </c>
      <c r="C5198" s="25" t="str">
        <f>IF(D5198=2,"NO","YES")</f>
        <v>YES</v>
      </c>
      <c r="D5198" s="25">
        <f t="shared" si="93"/>
        <v>1.1000000000000001</v>
      </c>
      <c r="E5198" s="1">
        <v>2.7170000000000005</v>
      </c>
      <c r="F5198" s="134">
        <v>7480</v>
      </c>
      <c r="G5198" s="154">
        <v>42467</v>
      </c>
      <c r="H5198" s="3" t="s">
        <v>5095</v>
      </c>
      <c r="I5198" s="4"/>
    </row>
    <row r="5199" spans="1:9" ht="30">
      <c r="A5199" s="6">
        <v>5197</v>
      </c>
      <c r="B5199" s="24" t="s">
        <v>5108</v>
      </c>
      <c r="C5199" s="25" t="str">
        <f>IF(D5199=2,"NO","YES")</f>
        <v>YES</v>
      </c>
      <c r="D5199" s="25">
        <f t="shared" si="93"/>
        <v>0.84</v>
      </c>
      <c r="E5199" s="1">
        <v>2.0748000000000002</v>
      </c>
      <c r="F5199" s="134">
        <v>5712</v>
      </c>
      <c r="G5199" s="154">
        <v>42467</v>
      </c>
      <c r="H5199" s="3" t="s">
        <v>5095</v>
      </c>
      <c r="I5199" s="4"/>
    </row>
    <row r="5200" spans="1:9" ht="30">
      <c r="A5200" s="6">
        <v>5198</v>
      </c>
      <c r="B5200" s="24" t="s">
        <v>5109</v>
      </c>
      <c r="C5200" s="25" t="str">
        <f>IF(D5200=2,"NO","YES")</f>
        <v>YES</v>
      </c>
      <c r="D5200" s="25">
        <f t="shared" si="93"/>
        <v>0.96</v>
      </c>
      <c r="E5200" s="1">
        <v>2.3712</v>
      </c>
      <c r="F5200" s="134">
        <v>6528</v>
      </c>
      <c r="G5200" s="154">
        <v>42467</v>
      </c>
      <c r="H5200" s="3" t="s">
        <v>5095</v>
      </c>
      <c r="I5200" s="4"/>
    </row>
    <row r="5201" spans="1:9" ht="30">
      <c r="A5201" s="6">
        <v>5199</v>
      </c>
      <c r="B5201" s="24" t="s">
        <v>5109</v>
      </c>
      <c r="C5201" s="25" t="str">
        <f>IF(D5201=2,"NO","YES")</f>
        <v>YES</v>
      </c>
      <c r="D5201" s="25">
        <f t="shared" si="93"/>
        <v>0.06</v>
      </c>
      <c r="E5201" s="1">
        <v>0.1482</v>
      </c>
      <c r="F5201" s="134">
        <v>408</v>
      </c>
      <c r="G5201" s="154">
        <v>42467</v>
      </c>
      <c r="H5201" s="3" t="s">
        <v>5095</v>
      </c>
      <c r="I5201" s="4"/>
    </row>
    <row r="5202" spans="1:9" ht="30">
      <c r="A5202" s="6">
        <v>5200</v>
      </c>
      <c r="B5202" s="24" t="s">
        <v>5110</v>
      </c>
      <c r="C5202" s="25" t="str">
        <f>IF(D5202=2,"NO","YES")</f>
        <v>YES</v>
      </c>
      <c r="D5202" s="25">
        <f t="shared" si="93"/>
        <v>0.69</v>
      </c>
      <c r="E5202" s="1">
        <v>1.7042999999999999</v>
      </c>
      <c r="F5202" s="134">
        <v>4692</v>
      </c>
      <c r="G5202" s="154">
        <v>42467</v>
      </c>
      <c r="H5202" s="3" t="s">
        <v>5095</v>
      </c>
      <c r="I5202" s="4"/>
    </row>
    <row r="5203" spans="1:9" ht="30">
      <c r="A5203" s="6">
        <v>5201</v>
      </c>
      <c r="B5203" s="24" t="s">
        <v>5111</v>
      </c>
      <c r="C5203" s="25" t="str">
        <f>IF(D5203=2,"NO","YES")</f>
        <v>YES</v>
      </c>
      <c r="D5203" s="25">
        <f t="shared" si="93"/>
        <v>0.83</v>
      </c>
      <c r="E5203" s="1">
        <v>2.0501</v>
      </c>
      <c r="F5203" s="134">
        <v>5644</v>
      </c>
      <c r="G5203" s="154">
        <v>42467</v>
      </c>
      <c r="H5203" s="3" t="s">
        <v>5095</v>
      </c>
      <c r="I5203" s="4"/>
    </row>
    <row r="5204" spans="1:9">
      <c r="A5204" s="6">
        <v>5202</v>
      </c>
      <c r="B5204" s="24" t="s">
        <v>5112</v>
      </c>
      <c r="C5204" s="25" t="str">
        <f>IF(D5204=2,"NO","YES")</f>
        <v>YES</v>
      </c>
      <c r="D5204" s="25">
        <f t="shared" si="93"/>
        <v>0.63</v>
      </c>
      <c r="E5204" s="1">
        <v>1.5561</v>
      </c>
      <c r="F5204" s="134">
        <v>4284</v>
      </c>
      <c r="G5204" s="154">
        <v>42467</v>
      </c>
      <c r="H5204" s="3" t="s">
        <v>5095</v>
      </c>
      <c r="I5204" s="4"/>
    </row>
    <row r="5205" spans="1:9" ht="30">
      <c r="A5205" s="6">
        <v>5203</v>
      </c>
      <c r="B5205" s="24" t="s">
        <v>5113</v>
      </c>
      <c r="C5205" s="25" t="str">
        <f>IF(D5205=2,"NO","YES")</f>
        <v>YES</v>
      </c>
      <c r="D5205" s="25">
        <f t="shared" si="93"/>
        <v>0.55000000000000004</v>
      </c>
      <c r="E5205" s="1">
        <v>1.3585000000000003</v>
      </c>
      <c r="F5205" s="134">
        <v>3740</v>
      </c>
      <c r="G5205" s="154">
        <v>42467</v>
      </c>
      <c r="H5205" s="3" t="s">
        <v>5095</v>
      </c>
      <c r="I5205" s="4"/>
    </row>
    <row r="5206" spans="1:9" ht="30">
      <c r="A5206" s="6">
        <v>5204</v>
      </c>
      <c r="B5206" s="24" t="s">
        <v>5114</v>
      </c>
      <c r="C5206" s="25" t="str">
        <f>IF(D5206=2,"NO","YES")</f>
        <v>YES</v>
      </c>
      <c r="D5206" s="25">
        <f t="shared" si="93"/>
        <v>0.38</v>
      </c>
      <c r="E5206" s="1">
        <v>0.9386000000000001</v>
      </c>
      <c r="F5206" s="134">
        <v>2584</v>
      </c>
      <c r="G5206" s="154">
        <v>42467</v>
      </c>
      <c r="H5206" s="3" t="s">
        <v>5095</v>
      </c>
      <c r="I5206" s="4"/>
    </row>
    <row r="5207" spans="1:9" ht="30">
      <c r="A5207" s="6">
        <v>5205</v>
      </c>
      <c r="B5207" s="24" t="s">
        <v>5115</v>
      </c>
      <c r="C5207" s="25" t="str">
        <f>IF(D5207=2,"NO","YES")</f>
        <v>YES</v>
      </c>
      <c r="D5207" s="25">
        <f t="shared" si="93"/>
        <v>0.94</v>
      </c>
      <c r="E5207" s="1">
        <v>2.3218000000000001</v>
      </c>
      <c r="F5207" s="134">
        <v>6392</v>
      </c>
      <c r="G5207" s="154">
        <v>42467</v>
      </c>
      <c r="H5207" s="3" t="s">
        <v>5095</v>
      </c>
      <c r="I5207" s="4"/>
    </row>
    <row r="5208" spans="1:9" ht="30">
      <c r="A5208" s="6">
        <v>5206</v>
      </c>
      <c r="B5208" s="24" t="s">
        <v>5116</v>
      </c>
      <c r="C5208" s="25" t="str">
        <f>IF(D5208=2,"NO","YES")</f>
        <v>YES</v>
      </c>
      <c r="D5208" s="25">
        <f t="shared" si="93"/>
        <v>0.2</v>
      </c>
      <c r="E5208" s="1">
        <v>0.49400000000000005</v>
      </c>
      <c r="F5208" s="134">
        <v>1360</v>
      </c>
      <c r="G5208" s="154">
        <v>42467</v>
      </c>
      <c r="H5208" s="3" t="s">
        <v>5095</v>
      </c>
      <c r="I5208" s="4"/>
    </row>
    <row r="5209" spans="1:9">
      <c r="A5209" s="6">
        <v>5207</v>
      </c>
      <c r="B5209" s="24" t="s">
        <v>5117</v>
      </c>
      <c r="C5209" s="25" t="str">
        <f>IF(D5209=2,"NO","YES")</f>
        <v>YES</v>
      </c>
      <c r="D5209" s="25">
        <f t="shared" si="93"/>
        <v>0.32</v>
      </c>
      <c r="E5209" s="1">
        <v>0.7904000000000001</v>
      </c>
      <c r="F5209" s="134">
        <v>2176</v>
      </c>
      <c r="G5209" s="154">
        <v>42467</v>
      </c>
      <c r="H5209" s="3" t="s">
        <v>5095</v>
      </c>
      <c r="I5209" s="4"/>
    </row>
    <row r="5210" spans="1:9" ht="30">
      <c r="A5210" s="6">
        <v>5208</v>
      </c>
      <c r="B5210" s="24" t="s">
        <v>5118</v>
      </c>
      <c r="C5210" s="25" t="str">
        <f>IF(D5210=2,"NO","YES")</f>
        <v>YES</v>
      </c>
      <c r="D5210" s="25">
        <f t="shared" si="93"/>
        <v>0.51</v>
      </c>
      <c r="E5210" s="1">
        <v>1.2597</v>
      </c>
      <c r="F5210" s="134">
        <v>3468</v>
      </c>
      <c r="G5210" s="154">
        <v>42467</v>
      </c>
      <c r="H5210" s="3" t="s">
        <v>5095</v>
      </c>
      <c r="I5210" s="4"/>
    </row>
    <row r="5211" spans="1:9" ht="30">
      <c r="A5211" s="6">
        <v>5209</v>
      </c>
      <c r="B5211" s="24" t="s">
        <v>5119</v>
      </c>
      <c r="C5211" s="25" t="str">
        <f>IF(D5211=2,"NO","YES")</f>
        <v>YES</v>
      </c>
      <c r="D5211" s="25">
        <f t="shared" si="93"/>
        <v>0.39</v>
      </c>
      <c r="E5211" s="1">
        <v>0.96330000000000016</v>
      </c>
      <c r="F5211" s="134">
        <v>2652</v>
      </c>
      <c r="G5211" s="154">
        <v>42467</v>
      </c>
      <c r="H5211" s="3" t="s">
        <v>5095</v>
      </c>
      <c r="I5211" s="4"/>
    </row>
    <row r="5212" spans="1:9" ht="30">
      <c r="A5212" s="6">
        <v>5210</v>
      </c>
      <c r="B5212" s="24" t="s">
        <v>5120</v>
      </c>
      <c r="C5212" s="25" t="str">
        <f>IF(D5212=2,"NO","YES")</f>
        <v>YES</v>
      </c>
      <c r="D5212" s="25">
        <f t="shared" si="93"/>
        <v>0.17</v>
      </c>
      <c r="E5212" s="1">
        <v>0.41990000000000005</v>
      </c>
      <c r="F5212" s="134">
        <v>1156</v>
      </c>
      <c r="G5212" s="154">
        <v>42467</v>
      </c>
      <c r="H5212" s="3" t="s">
        <v>5095</v>
      </c>
      <c r="I5212" s="4"/>
    </row>
    <row r="5213" spans="1:9" ht="30">
      <c r="A5213" s="6">
        <v>5211</v>
      </c>
      <c r="B5213" s="24" t="s">
        <v>5121</v>
      </c>
      <c r="C5213" s="25" t="str">
        <f>IF(D5213=2,"NO","YES")</f>
        <v>YES</v>
      </c>
      <c r="D5213" s="25">
        <f t="shared" si="93"/>
        <v>0.2</v>
      </c>
      <c r="E5213" s="1">
        <v>0.49400000000000005</v>
      </c>
      <c r="F5213" s="134">
        <v>1360</v>
      </c>
      <c r="G5213" s="154">
        <v>42467</v>
      </c>
      <c r="H5213" s="3" t="s">
        <v>5095</v>
      </c>
      <c r="I5213" s="4"/>
    </row>
    <row r="5214" spans="1:9" ht="30">
      <c r="A5214" s="6">
        <v>5212</v>
      </c>
      <c r="B5214" s="24" t="s">
        <v>5122</v>
      </c>
      <c r="C5214" s="25" t="str">
        <f>IF(D5214=2,"NO","YES")</f>
        <v>YES</v>
      </c>
      <c r="D5214" s="25">
        <f t="shared" si="93"/>
        <v>1.96</v>
      </c>
      <c r="E5214" s="1">
        <v>4.8412000000000006</v>
      </c>
      <c r="F5214" s="134">
        <v>13328</v>
      </c>
      <c r="G5214" s="154">
        <v>42467</v>
      </c>
      <c r="H5214" s="3" t="s">
        <v>5095</v>
      </c>
      <c r="I5214" s="4"/>
    </row>
    <row r="5215" spans="1:9" ht="30">
      <c r="A5215" s="6">
        <v>5213</v>
      </c>
      <c r="B5215" s="24" t="s">
        <v>5123</v>
      </c>
      <c r="C5215" s="25" t="str">
        <f>IF(D5215=2,"NO","YES")</f>
        <v>YES</v>
      </c>
      <c r="D5215" s="25">
        <f t="shared" si="93"/>
        <v>0.28000000000000003</v>
      </c>
      <c r="E5215" s="1">
        <v>0.6916000000000001</v>
      </c>
      <c r="F5215" s="134">
        <v>1904</v>
      </c>
      <c r="G5215" s="154">
        <v>42467</v>
      </c>
      <c r="H5215" s="3" t="s">
        <v>5095</v>
      </c>
      <c r="I5215" s="4"/>
    </row>
    <row r="5216" spans="1:9" ht="30">
      <c r="A5216" s="6">
        <v>5214</v>
      </c>
      <c r="B5216" s="24" t="s">
        <v>5124</v>
      </c>
      <c r="C5216" s="25" t="str">
        <f>IF(D5216=2,"NO","YES")</f>
        <v>YES</v>
      </c>
      <c r="D5216" s="25">
        <f t="shared" si="93"/>
        <v>0.61</v>
      </c>
      <c r="E5216" s="1">
        <v>1.5067000000000002</v>
      </c>
      <c r="F5216" s="134">
        <v>4148</v>
      </c>
      <c r="G5216" s="154">
        <v>42467</v>
      </c>
      <c r="H5216" s="3" t="s">
        <v>5095</v>
      </c>
      <c r="I5216" s="4"/>
    </row>
    <row r="5217" spans="1:9" ht="30">
      <c r="A5217" s="6">
        <v>5215</v>
      </c>
      <c r="B5217" s="24" t="s">
        <v>5125</v>
      </c>
      <c r="C5217" s="25" t="str">
        <f>IF(D5217=2,"NO","YES")</f>
        <v>YES</v>
      </c>
      <c r="D5217" s="25">
        <f t="shared" si="93"/>
        <v>1.29</v>
      </c>
      <c r="E5217" s="1">
        <v>3.1863000000000001</v>
      </c>
      <c r="F5217" s="134">
        <v>8772</v>
      </c>
      <c r="G5217" s="154">
        <v>42467</v>
      </c>
      <c r="H5217" s="3" t="s">
        <v>5095</v>
      </c>
      <c r="I5217" s="4"/>
    </row>
    <row r="5218" spans="1:9" ht="30">
      <c r="A5218" s="6">
        <v>5216</v>
      </c>
      <c r="B5218" s="24" t="s">
        <v>5126</v>
      </c>
      <c r="C5218" s="25" t="str">
        <f>IF(D5218=2,"NO","YES")</f>
        <v>YES</v>
      </c>
      <c r="D5218" s="25">
        <f t="shared" si="93"/>
        <v>1.73</v>
      </c>
      <c r="E5218" s="1">
        <v>4.2731000000000003</v>
      </c>
      <c r="F5218" s="134">
        <v>11764</v>
      </c>
      <c r="G5218" s="154">
        <v>42467</v>
      </c>
      <c r="H5218" s="3" t="s">
        <v>5095</v>
      </c>
      <c r="I5218" s="4"/>
    </row>
    <row r="5219" spans="1:9" ht="30">
      <c r="A5219" s="6">
        <v>5217</v>
      </c>
      <c r="B5219" s="24" t="s">
        <v>5127</v>
      </c>
      <c r="C5219" s="25" t="str">
        <f>IF(D5219=2,"NO","YES")</f>
        <v>YES</v>
      </c>
      <c r="D5219" s="25">
        <f t="shared" si="93"/>
        <v>0.63</v>
      </c>
      <c r="E5219" s="1">
        <v>1.5561</v>
      </c>
      <c r="F5219" s="134">
        <v>4284</v>
      </c>
      <c r="G5219" s="154">
        <v>42467</v>
      </c>
      <c r="H5219" s="3" t="s">
        <v>5095</v>
      </c>
      <c r="I5219" s="4"/>
    </row>
    <row r="5220" spans="1:9" ht="30">
      <c r="A5220" s="6">
        <v>5218</v>
      </c>
      <c r="B5220" s="24" t="s">
        <v>5128</v>
      </c>
      <c r="C5220" s="25" t="str">
        <f>IF(D5220=2,"NO","YES")</f>
        <v>YES</v>
      </c>
      <c r="D5220" s="25">
        <f t="shared" si="93"/>
        <v>0.37</v>
      </c>
      <c r="E5220" s="1">
        <v>0.91390000000000005</v>
      </c>
      <c r="F5220" s="134">
        <v>2516</v>
      </c>
      <c r="G5220" s="154">
        <v>42467</v>
      </c>
      <c r="H5220" s="3" t="s">
        <v>5095</v>
      </c>
      <c r="I5220" s="4"/>
    </row>
    <row r="5221" spans="1:9" ht="30">
      <c r="A5221" s="6">
        <v>5219</v>
      </c>
      <c r="B5221" s="24" t="s">
        <v>5129</v>
      </c>
      <c r="C5221" s="25" t="str">
        <f>IF(D5221=2,"NO","YES")</f>
        <v>YES</v>
      </c>
      <c r="D5221" s="25">
        <f t="shared" si="93"/>
        <v>0.55000000000000004</v>
      </c>
      <c r="E5221" s="1">
        <v>1.3585000000000003</v>
      </c>
      <c r="F5221" s="134">
        <v>3740</v>
      </c>
      <c r="G5221" s="154">
        <v>42467</v>
      </c>
      <c r="H5221" s="3" t="s">
        <v>5095</v>
      </c>
      <c r="I5221" s="4"/>
    </row>
    <row r="5222" spans="1:9" ht="30">
      <c r="A5222" s="6">
        <v>5220</v>
      </c>
      <c r="B5222" s="24" t="s">
        <v>5130</v>
      </c>
      <c r="C5222" s="25" t="str">
        <f>IF(D5222=2,"NO","YES")</f>
        <v>YES</v>
      </c>
      <c r="D5222" s="25">
        <f t="shared" si="93"/>
        <v>0.37</v>
      </c>
      <c r="E5222" s="1">
        <v>0.91390000000000005</v>
      </c>
      <c r="F5222" s="134">
        <v>2516</v>
      </c>
      <c r="G5222" s="154">
        <v>42467</v>
      </c>
      <c r="H5222" s="3" t="s">
        <v>5095</v>
      </c>
      <c r="I5222" s="4"/>
    </row>
    <row r="5223" spans="1:9">
      <c r="A5223" s="6">
        <v>5221</v>
      </c>
      <c r="B5223" s="24" t="s">
        <v>5131</v>
      </c>
      <c r="C5223" s="25" t="str">
        <f>IF(D5223=2,"NO","YES")</f>
        <v>YES</v>
      </c>
      <c r="D5223" s="25">
        <f t="shared" si="93"/>
        <v>0.38</v>
      </c>
      <c r="E5223" s="1">
        <v>0.9386000000000001</v>
      </c>
      <c r="F5223" s="134">
        <v>2584</v>
      </c>
      <c r="G5223" s="154">
        <v>42467</v>
      </c>
      <c r="H5223" s="3" t="s">
        <v>5095</v>
      </c>
      <c r="I5223" s="4"/>
    </row>
    <row r="5224" spans="1:9">
      <c r="A5224" s="6">
        <v>5222</v>
      </c>
      <c r="B5224" s="24" t="s">
        <v>5132</v>
      </c>
      <c r="C5224" s="25" t="str">
        <f>IF(D5224=2,"NO","YES")</f>
        <v>YES</v>
      </c>
      <c r="D5224" s="25">
        <f t="shared" si="93"/>
        <v>0.51</v>
      </c>
      <c r="E5224" s="1">
        <v>1.2597</v>
      </c>
      <c r="F5224" s="134">
        <v>3468</v>
      </c>
      <c r="G5224" s="154">
        <v>42467</v>
      </c>
      <c r="H5224" s="3" t="s">
        <v>5095</v>
      </c>
      <c r="I5224" s="4"/>
    </row>
    <row r="5225" spans="1:9" ht="30">
      <c r="A5225" s="6">
        <v>5223</v>
      </c>
      <c r="B5225" s="24" t="s">
        <v>5133</v>
      </c>
      <c r="C5225" s="25" t="str">
        <f>IF(D5225=2,"NO","YES")</f>
        <v>YES</v>
      </c>
      <c r="D5225" s="25">
        <f t="shared" si="93"/>
        <v>0.37</v>
      </c>
      <c r="E5225" s="1">
        <v>0.91390000000000005</v>
      </c>
      <c r="F5225" s="134">
        <v>2516</v>
      </c>
      <c r="G5225" s="154">
        <v>42467</v>
      </c>
      <c r="H5225" s="3" t="s">
        <v>5095</v>
      </c>
      <c r="I5225" s="4"/>
    </row>
    <row r="5226" spans="1:9" ht="30">
      <c r="A5226" s="6">
        <v>5224</v>
      </c>
      <c r="B5226" s="24" t="s">
        <v>5134</v>
      </c>
      <c r="C5226" s="25" t="str">
        <f>IF(D5226=2,"NO","YES")</f>
        <v>YES</v>
      </c>
      <c r="D5226" s="25">
        <f t="shared" si="93"/>
        <v>0.08</v>
      </c>
      <c r="E5226" s="1">
        <v>0.19760000000000003</v>
      </c>
      <c r="F5226" s="134">
        <v>544</v>
      </c>
      <c r="G5226" s="154">
        <v>42467</v>
      </c>
      <c r="H5226" s="3" t="s">
        <v>5095</v>
      </c>
      <c r="I5226" s="4"/>
    </row>
    <row r="5227" spans="1:9">
      <c r="A5227" s="6">
        <v>5225</v>
      </c>
      <c r="B5227" s="24" t="s">
        <v>5135</v>
      </c>
      <c r="C5227" s="25" t="str">
        <f>IF(D5227=2,"NO","YES")</f>
        <v>YES</v>
      </c>
      <c r="D5227" s="25">
        <f t="shared" si="93"/>
        <v>1.02</v>
      </c>
      <c r="E5227" s="1">
        <v>2.5194000000000001</v>
      </c>
      <c r="F5227" s="134">
        <v>6936</v>
      </c>
      <c r="G5227" s="154">
        <v>42467</v>
      </c>
      <c r="H5227" s="3" t="s">
        <v>5095</v>
      </c>
      <c r="I5227" s="4"/>
    </row>
    <row r="5228" spans="1:9" ht="30">
      <c r="A5228" s="6">
        <v>5226</v>
      </c>
      <c r="B5228" s="24" t="s">
        <v>5136</v>
      </c>
      <c r="C5228" s="25" t="str">
        <f>IF(D5228=2,"NO","YES")</f>
        <v>YES</v>
      </c>
      <c r="D5228" s="25">
        <f t="shared" si="93"/>
        <v>1.45</v>
      </c>
      <c r="E5228" s="1">
        <v>3.5815000000000001</v>
      </c>
      <c r="F5228" s="134">
        <v>9860</v>
      </c>
      <c r="G5228" s="154">
        <v>42467</v>
      </c>
      <c r="H5228" s="3" t="s">
        <v>5095</v>
      </c>
      <c r="I5228" s="4"/>
    </row>
    <row r="5229" spans="1:9" ht="30">
      <c r="A5229" s="6">
        <v>5227</v>
      </c>
      <c r="B5229" s="24" t="s">
        <v>5137</v>
      </c>
      <c r="C5229" s="25" t="str">
        <f>IF(D5229=2,"NO","YES")</f>
        <v>YES</v>
      </c>
      <c r="D5229" s="25">
        <f t="shared" si="93"/>
        <v>0.42</v>
      </c>
      <c r="E5229" s="1">
        <v>1.0374000000000001</v>
      </c>
      <c r="F5229" s="134">
        <v>2856</v>
      </c>
      <c r="G5229" s="154">
        <v>42467</v>
      </c>
      <c r="H5229" s="3" t="s">
        <v>5095</v>
      </c>
      <c r="I5229" s="4"/>
    </row>
    <row r="5230" spans="1:9" ht="30">
      <c r="A5230" s="6">
        <v>5228</v>
      </c>
      <c r="B5230" s="24" t="s">
        <v>5138</v>
      </c>
      <c r="C5230" s="25" t="str">
        <f>IF(D5230=2,"NO","YES")</f>
        <v>YES</v>
      </c>
      <c r="D5230" s="25">
        <f t="shared" si="93"/>
        <v>0.13</v>
      </c>
      <c r="E5230" s="1">
        <v>0.32110000000000005</v>
      </c>
      <c r="F5230" s="134">
        <v>884</v>
      </c>
      <c r="G5230" s="154">
        <v>42467</v>
      </c>
      <c r="H5230" s="3" t="s">
        <v>5095</v>
      </c>
      <c r="I5230" s="4"/>
    </row>
    <row r="5231" spans="1:9" ht="30">
      <c r="A5231" s="6">
        <v>5229</v>
      </c>
      <c r="B5231" s="24" t="s">
        <v>5139</v>
      </c>
      <c r="C5231" s="25" t="str">
        <f>IF(D5231=2,"NO","YES")</f>
        <v>YES</v>
      </c>
      <c r="D5231" s="25">
        <f t="shared" si="93"/>
        <v>1.61</v>
      </c>
      <c r="E5231" s="1">
        <v>3.9767000000000006</v>
      </c>
      <c r="F5231" s="134">
        <v>10948</v>
      </c>
      <c r="G5231" s="154">
        <v>42467</v>
      </c>
      <c r="H5231" s="3" t="s">
        <v>5095</v>
      </c>
      <c r="I5231" s="4"/>
    </row>
    <row r="5232" spans="1:9" ht="30">
      <c r="A5232" s="6">
        <v>5230</v>
      </c>
      <c r="B5232" s="24" t="s">
        <v>5140</v>
      </c>
      <c r="C5232" s="25" t="str">
        <f>IF(D5232=2,"NO","YES")</f>
        <v>YES</v>
      </c>
      <c r="D5232" s="25">
        <f t="shared" si="93"/>
        <v>0.86</v>
      </c>
      <c r="E5232" s="1">
        <v>2.1242000000000001</v>
      </c>
      <c r="F5232" s="134">
        <v>5848</v>
      </c>
      <c r="G5232" s="154">
        <v>42467</v>
      </c>
      <c r="H5232" s="3" t="s">
        <v>5095</v>
      </c>
      <c r="I5232" s="4"/>
    </row>
    <row r="5233" spans="1:9">
      <c r="A5233" s="6">
        <v>5231</v>
      </c>
      <c r="B5233" s="24" t="s">
        <v>5141</v>
      </c>
      <c r="C5233" s="25" t="str">
        <f>IF(D5233=2,"NO","YES")</f>
        <v>YES</v>
      </c>
      <c r="D5233" s="25">
        <f t="shared" si="93"/>
        <v>1.03</v>
      </c>
      <c r="E5233" s="1">
        <v>2.5441000000000003</v>
      </c>
      <c r="F5233" s="134">
        <v>7004</v>
      </c>
      <c r="G5233" s="154">
        <v>42467</v>
      </c>
      <c r="H5233" s="3" t="s">
        <v>5095</v>
      </c>
      <c r="I5233" s="4"/>
    </row>
    <row r="5234" spans="1:9" ht="30">
      <c r="A5234" s="6">
        <v>5232</v>
      </c>
      <c r="B5234" s="24" t="s">
        <v>5142</v>
      </c>
      <c r="C5234" s="25" t="str">
        <f>IF(D5234=2,"NO","YES")</f>
        <v>YES</v>
      </c>
      <c r="D5234" s="25">
        <f t="shared" si="93"/>
        <v>0.61</v>
      </c>
      <c r="E5234" s="1">
        <v>1.5067000000000002</v>
      </c>
      <c r="F5234" s="134">
        <v>4148</v>
      </c>
      <c r="G5234" s="154">
        <v>42467</v>
      </c>
      <c r="H5234" s="3" t="s">
        <v>5095</v>
      </c>
      <c r="I5234" s="4"/>
    </row>
    <row r="5235" spans="1:9" ht="30">
      <c r="A5235" s="6">
        <v>5233</v>
      </c>
      <c r="B5235" s="24" t="s">
        <v>5143</v>
      </c>
      <c r="C5235" s="25" t="str">
        <f>IF(D5235=2,"NO","YES")</f>
        <v>YES</v>
      </c>
      <c r="D5235" s="25">
        <f t="shared" si="93"/>
        <v>0.2</v>
      </c>
      <c r="E5235" s="1">
        <v>0.49400000000000005</v>
      </c>
      <c r="F5235" s="134">
        <v>1360</v>
      </c>
      <c r="G5235" s="154">
        <v>42467</v>
      </c>
      <c r="H5235" s="3" t="s">
        <v>5095</v>
      </c>
      <c r="I5235" s="4"/>
    </row>
    <row r="5236" spans="1:9" ht="30">
      <c r="A5236" s="6">
        <v>5234</v>
      </c>
      <c r="B5236" s="24" t="s">
        <v>5144</v>
      </c>
      <c r="C5236" s="25" t="str">
        <f>IF(D5236=2,"NO","YES")</f>
        <v>YES</v>
      </c>
      <c r="D5236" s="25">
        <f t="shared" si="93"/>
        <v>0.4</v>
      </c>
      <c r="E5236" s="1">
        <v>0.9880000000000001</v>
      </c>
      <c r="F5236" s="134">
        <v>2720</v>
      </c>
      <c r="G5236" s="154">
        <v>42467</v>
      </c>
      <c r="H5236" s="3" t="s">
        <v>5095</v>
      </c>
      <c r="I5236" s="4"/>
    </row>
    <row r="5237" spans="1:9" ht="30">
      <c r="A5237" s="6">
        <v>5235</v>
      </c>
      <c r="B5237" s="24" t="s">
        <v>5145</v>
      </c>
      <c r="C5237" s="25" t="str">
        <f>IF(D5237=2,"NO","YES")</f>
        <v>YES</v>
      </c>
      <c r="D5237" s="25">
        <f t="shared" si="93"/>
        <v>0.81</v>
      </c>
      <c r="E5237" s="1">
        <v>2.0007000000000001</v>
      </c>
      <c r="F5237" s="134">
        <v>5508</v>
      </c>
      <c r="G5237" s="154">
        <v>42467</v>
      </c>
      <c r="H5237" s="3" t="s">
        <v>5095</v>
      </c>
      <c r="I5237" s="4"/>
    </row>
    <row r="5238" spans="1:9">
      <c r="A5238" s="6">
        <v>5236</v>
      </c>
      <c r="B5238" s="24" t="s">
        <v>5146</v>
      </c>
      <c r="C5238" s="25" t="str">
        <f>IF(D5238=2,"NO","YES")</f>
        <v>YES</v>
      </c>
      <c r="D5238" s="25">
        <f t="shared" si="93"/>
        <v>0.47</v>
      </c>
      <c r="E5238" s="1">
        <v>1.1609</v>
      </c>
      <c r="F5238" s="134">
        <v>3196</v>
      </c>
      <c r="G5238" s="154">
        <v>42467</v>
      </c>
      <c r="H5238" s="3" t="s">
        <v>5095</v>
      </c>
      <c r="I5238" s="4"/>
    </row>
    <row r="5239" spans="1:9" ht="30">
      <c r="A5239" s="6">
        <v>5237</v>
      </c>
      <c r="B5239" s="24" t="s">
        <v>5147</v>
      </c>
      <c r="C5239" s="25" t="str">
        <f>IF(D5239=2,"NO","YES")</f>
        <v>YES</v>
      </c>
      <c r="D5239" s="25">
        <f t="shared" si="93"/>
        <v>0.56000000000000005</v>
      </c>
      <c r="E5239" s="1">
        <v>1.3832000000000002</v>
      </c>
      <c r="F5239" s="134">
        <v>3808</v>
      </c>
      <c r="G5239" s="154">
        <v>42467</v>
      </c>
      <c r="H5239" s="3" t="s">
        <v>5095</v>
      </c>
      <c r="I5239" s="4"/>
    </row>
    <row r="5240" spans="1:9" ht="30">
      <c r="A5240" s="6">
        <v>5238</v>
      </c>
      <c r="B5240" s="24" t="s">
        <v>5148</v>
      </c>
      <c r="C5240" s="25" t="str">
        <f>IF(D5240=2,"NO","YES")</f>
        <v>YES</v>
      </c>
      <c r="D5240" s="25">
        <f t="shared" si="93"/>
        <v>1.66</v>
      </c>
      <c r="E5240" s="1">
        <v>4.1002000000000001</v>
      </c>
      <c r="F5240" s="134">
        <v>11288</v>
      </c>
      <c r="G5240" s="154">
        <v>42467</v>
      </c>
      <c r="H5240" s="3" t="s">
        <v>5095</v>
      </c>
      <c r="I5240" s="4"/>
    </row>
    <row r="5241" spans="1:9" ht="30">
      <c r="A5241" s="6">
        <v>5239</v>
      </c>
      <c r="B5241" s="24" t="s">
        <v>5149</v>
      </c>
      <c r="C5241" s="25" t="str">
        <f>IF(D5241=2,"NO","YES")</f>
        <v>YES</v>
      </c>
      <c r="D5241" s="25">
        <f t="shared" si="93"/>
        <v>1.18</v>
      </c>
      <c r="E5241" s="1">
        <v>2.9146000000000001</v>
      </c>
      <c r="F5241" s="134">
        <v>8024</v>
      </c>
      <c r="G5241" s="154">
        <v>42467</v>
      </c>
      <c r="H5241" s="3" t="s">
        <v>5095</v>
      </c>
      <c r="I5241" s="4"/>
    </row>
    <row r="5242" spans="1:9" ht="30">
      <c r="A5242" s="6">
        <v>5240</v>
      </c>
      <c r="B5242" s="24" t="s">
        <v>5150</v>
      </c>
      <c r="C5242" s="25" t="str">
        <f>IF(D5242=2,"NO","YES")</f>
        <v>YES</v>
      </c>
      <c r="D5242" s="25">
        <f t="shared" si="93"/>
        <v>1.1200000000000001</v>
      </c>
      <c r="E5242" s="1">
        <v>2.7664000000000004</v>
      </c>
      <c r="F5242" s="134">
        <v>7616</v>
      </c>
      <c r="G5242" s="154">
        <v>42467</v>
      </c>
      <c r="H5242" s="3" t="s">
        <v>5095</v>
      </c>
      <c r="I5242" s="4"/>
    </row>
    <row r="5243" spans="1:9" ht="30">
      <c r="A5243" s="6">
        <v>5241</v>
      </c>
      <c r="B5243" s="24" t="s">
        <v>5151</v>
      </c>
      <c r="C5243" s="25" t="str">
        <f>IF(D5243=2,"NO","YES")</f>
        <v>YES</v>
      </c>
      <c r="D5243" s="25">
        <f t="shared" si="93"/>
        <v>1.29</v>
      </c>
      <c r="E5243" s="1">
        <v>3.1863000000000001</v>
      </c>
      <c r="F5243" s="134">
        <v>8772</v>
      </c>
      <c r="G5243" s="154">
        <v>42467</v>
      </c>
      <c r="H5243" s="3" t="s">
        <v>5095</v>
      </c>
      <c r="I5243" s="4"/>
    </row>
    <row r="5244" spans="1:9" ht="30">
      <c r="A5244" s="6">
        <v>5242</v>
      </c>
      <c r="B5244" s="24" t="s">
        <v>5152</v>
      </c>
      <c r="C5244" s="25" t="str">
        <f>IF(D5244=2,"NO","YES")</f>
        <v>YES</v>
      </c>
      <c r="D5244" s="25">
        <f t="shared" si="93"/>
        <v>0.98</v>
      </c>
      <c r="E5244" s="1">
        <v>2.4206000000000003</v>
      </c>
      <c r="F5244" s="134">
        <v>6664</v>
      </c>
      <c r="G5244" s="154">
        <v>42467</v>
      </c>
      <c r="H5244" s="3" t="s">
        <v>5095</v>
      </c>
      <c r="I5244" s="4"/>
    </row>
    <row r="5245" spans="1:9" ht="30">
      <c r="A5245" s="6">
        <v>5243</v>
      </c>
      <c r="B5245" s="24" t="s">
        <v>5153</v>
      </c>
      <c r="C5245" s="25" t="str">
        <f>IF(D5245=2,"NO","YES")</f>
        <v>YES</v>
      </c>
      <c r="D5245" s="25">
        <f t="shared" si="93"/>
        <v>0.53</v>
      </c>
      <c r="E5245" s="1">
        <v>1.3091000000000002</v>
      </c>
      <c r="F5245" s="134">
        <v>3604</v>
      </c>
      <c r="G5245" s="154">
        <v>42467</v>
      </c>
      <c r="H5245" s="3" t="s">
        <v>5095</v>
      </c>
      <c r="I5245" s="4"/>
    </row>
    <row r="5246" spans="1:9">
      <c r="A5246" s="6">
        <v>5244</v>
      </c>
      <c r="B5246" s="24" t="s">
        <v>5154</v>
      </c>
      <c r="C5246" s="25" t="str">
        <f>IF(D5246=2,"NO","YES")</f>
        <v>YES</v>
      </c>
      <c r="D5246" s="25">
        <f t="shared" si="93"/>
        <v>1.83</v>
      </c>
      <c r="E5246" s="1">
        <v>4.5201000000000002</v>
      </c>
      <c r="F5246" s="134">
        <v>12444</v>
      </c>
      <c r="G5246" s="154">
        <v>42467</v>
      </c>
      <c r="H5246" s="3" t="s">
        <v>5095</v>
      </c>
      <c r="I5246" s="4"/>
    </row>
    <row r="5247" spans="1:9" ht="30">
      <c r="A5247" s="6">
        <v>5245</v>
      </c>
      <c r="B5247" s="24" t="s">
        <v>5155</v>
      </c>
      <c r="C5247" s="25" t="str">
        <f>IF(D5247=2,"NO","YES")</f>
        <v>YES</v>
      </c>
      <c r="D5247" s="25">
        <f t="shared" si="93"/>
        <v>0.72</v>
      </c>
      <c r="E5247" s="1">
        <v>1.7784</v>
      </c>
      <c r="F5247" s="134">
        <v>4896</v>
      </c>
      <c r="G5247" s="154">
        <v>42467</v>
      </c>
      <c r="H5247" s="3" t="s">
        <v>5095</v>
      </c>
      <c r="I5247" s="4"/>
    </row>
    <row r="5248" spans="1:9" ht="30">
      <c r="A5248" s="6">
        <v>5246</v>
      </c>
      <c r="B5248" s="24" t="s">
        <v>5156</v>
      </c>
      <c r="C5248" s="25" t="str">
        <f>IF(D5248=2,"NO","YES")</f>
        <v>YES</v>
      </c>
      <c r="D5248" s="25">
        <f t="shared" si="93"/>
        <v>0.53</v>
      </c>
      <c r="E5248" s="1">
        <v>1.3091000000000002</v>
      </c>
      <c r="F5248" s="134">
        <v>3604</v>
      </c>
      <c r="G5248" s="154">
        <v>42467</v>
      </c>
      <c r="H5248" s="3" t="s">
        <v>5095</v>
      </c>
      <c r="I5248" s="4"/>
    </row>
    <row r="5249" spans="1:9" ht="30">
      <c r="A5249" s="6">
        <v>5247</v>
      </c>
      <c r="B5249" s="24" t="s">
        <v>5157</v>
      </c>
      <c r="C5249" s="25" t="str">
        <f>IF(D5249=2,"NO","YES")</f>
        <v>YES</v>
      </c>
      <c r="D5249" s="25">
        <f t="shared" si="93"/>
        <v>0.53</v>
      </c>
      <c r="E5249" s="1">
        <v>1.3091000000000002</v>
      </c>
      <c r="F5249" s="134">
        <v>3604</v>
      </c>
      <c r="G5249" s="154">
        <v>42467</v>
      </c>
      <c r="H5249" s="3" t="s">
        <v>5095</v>
      </c>
      <c r="I5249" s="4"/>
    </row>
    <row r="5250" spans="1:9" ht="30">
      <c r="A5250" s="6">
        <v>5248</v>
      </c>
      <c r="B5250" s="24" t="s">
        <v>5158</v>
      </c>
      <c r="C5250" s="25" t="str">
        <f>IF(D5250=2,"NO","YES")</f>
        <v>YES</v>
      </c>
      <c r="D5250" s="25">
        <f t="shared" si="93"/>
        <v>1.02</v>
      </c>
      <c r="E5250" s="1">
        <v>2.5194000000000001</v>
      </c>
      <c r="F5250" s="134">
        <v>6936</v>
      </c>
      <c r="G5250" s="154">
        <v>42467</v>
      </c>
      <c r="H5250" s="3" t="s">
        <v>5095</v>
      </c>
      <c r="I5250" s="4"/>
    </row>
    <row r="5251" spans="1:9">
      <c r="A5251" s="6">
        <v>5249</v>
      </c>
      <c r="B5251" s="24" t="s">
        <v>5159</v>
      </c>
      <c r="C5251" s="25" t="str">
        <f>IF(D5251=2,"NO","YES")</f>
        <v>YES</v>
      </c>
      <c r="D5251" s="25">
        <f t="shared" si="93"/>
        <v>1.7</v>
      </c>
      <c r="E5251" s="1">
        <v>4.1989999999999998</v>
      </c>
      <c r="F5251" s="134">
        <v>11560</v>
      </c>
      <c r="G5251" s="154">
        <v>42467</v>
      </c>
      <c r="H5251" s="3" t="s">
        <v>5095</v>
      </c>
      <c r="I5251" s="4"/>
    </row>
    <row r="5252" spans="1:9" ht="30">
      <c r="A5252" s="6">
        <v>5250</v>
      </c>
      <c r="B5252" s="24" t="s">
        <v>5160</v>
      </c>
      <c r="C5252" s="25" t="str">
        <f>IF(D5252=2,"NO","YES")</f>
        <v>YES</v>
      </c>
      <c r="D5252" s="25">
        <f t="shared" si="93"/>
        <v>1.2</v>
      </c>
      <c r="E5252" s="1">
        <v>2.964</v>
      </c>
      <c r="F5252" s="134">
        <v>8160</v>
      </c>
      <c r="G5252" s="154">
        <v>42467</v>
      </c>
      <c r="H5252" s="3" t="s">
        <v>5095</v>
      </c>
      <c r="I5252" s="4"/>
    </row>
    <row r="5253" spans="1:9" ht="30">
      <c r="A5253" s="6">
        <v>5251</v>
      </c>
      <c r="B5253" s="24" t="s">
        <v>5161</v>
      </c>
      <c r="C5253" s="25" t="str">
        <f>IF(D5253=2,"NO","YES")</f>
        <v>YES</v>
      </c>
      <c r="D5253" s="25">
        <f t="shared" ref="D5253:D5316" si="94">F5253/6800</f>
        <v>0.34</v>
      </c>
      <c r="E5253" s="1">
        <v>0.8398000000000001</v>
      </c>
      <c r="F5253" s="134">
        <v>2312</v>
      </c>
      <c r="G5253" s="154">
        <v>42467</v>
      </c>
      <c r="H5253" s="3" t="s">
        <v>5095</v>
      </c>
      <c r="I5253" s="4"/>
    </row>
    <row r="5254" spans="1:9" ht="30">
      <c r="A5254" s="6">
        <v>5252</v>
      </c>
      <c r="B5254" s="24" t="s">
        <v>5162</v>
      </c>
      <c r="C5254" s="25" t="str">
        <f>IF(D5254=2,"NO","YES")</f>
        <v>YES</v>
      </c>
      <c r="D5254" s="25">
        <f t="shared" si="94"/>
        <v>0.4</v>
      </c>
      <c r="E5254" s="1">
        <v>0.9880000000000001</v>
      </c>
      <c r="F5254" s="134">
        <v>2720</v>
      </c>
      <c r="G5254" s="154">
        <v>42467</v>
      </c>
      <c r="H5254" s="3" t="s">
        <v>5095</v>
      </c>
      <c r="I5254" s="4"/>
    </row>
    <row r="5255" spans="1:9" ht="30">
      <c r="A5255" s="6">
        <v>5253</v>
      </c>
      <c r="B5255" s="24" t="s">
        <v>5163</v>
      </c>
      <c r="C5255" s="25" t="str">
        <f>IF(D5255=2,"NO","YES")</f>
        <v>YES</v>
      </c>
      <c r="D5255" s="25">
        <f t="shared" si="94"/>
        <v>1.25</v>
      </c>
      <c r="E5255" s="1">
        <v>3.0875000000000004</v>
      </c>
      <c r="F5255" s="134">
        <v>8500</v>
      </c>
      <c r="G5255" s="154">
        <v>42467</v>
      </c>
      <c r="H5255" s="3" t="s">
        <v>5095</v>
      </c>
      <c r="I5255" s="4"/>
    </row>
    <row r="5256" spans="1:9" ht="30">
      <c r="A5256" s="6">
        <v>5254</v>
      </c>
      <c r="B5256" s="24" t="s">
        <v>5164</v>
      </c>
      <c r="C5256" s="25" t="str">
        <f>IF(D5256=2,"NO","YES")</f>
        <v>YES</v>
      </c>
      <c r="D5256" s="25">
        <f t="shared" si="94"/>
        <v>0.06</v>
      </c>
      <c r="E5256" s="1">
        <v>0.1482</v>
      </c>
      <c r="F5256" s="134">
        <v>408</v>
      </c>
      <c r="G5256" s="154">
        <v>42467</v>
      </c>
      <c r="H5256" s="3" t="s">
        <v>5095</v>
      </c>
      <c r="I5256" s="4"/>
    </row>
    <row r="5257" spans="1:9" ht="30">
      <c r="A5257" s="6">
        <v>5255</v>
      </c>
      <c r="B5257" s="24" t="s">
        <v>5164</v>
      </c>
      <c r="C5257" s="25" t="str">
        <f>IF(D5257=2,"NO","YES")</f>
        <v>YES</v>
      </c>
      <c r="D5257" s="25">
        <f t="shared" si="94"/>
        <v>0.45</v>
      </c>
      <c r="E5257" s="1">
        <v>1.1115000000000002</v>
      </c>
      <c r="F5257" s="134">
        <v>3060</v>
      </c>
      <c r="G5257" s="154">
        <v>42467</v>
      </c>
      <c r="H5257" s="3" t="s">
        <v>5095</v>
      </c>
      <c r="I5257" s="4"/>
    </row>
    <row r="5258" spans="1:9">
      <c r="A5258" s="6">
        <v>5256</v>
      </c>
      <c r="B5258" s="24" t="s">
        <v>5165</v>
      </c>
      <c r="C5258" s="25" t="str">
        <f>IF(D5258=2,"NO","YES")</f>
        <v>YES</v>
      </c>
      <c r="D5258" s="25">
        <f t="shared" si="94"/>
        <v>0.96</v>
      </c>
      <c r="E5258" s="1">
        <v>2.3712</v>
      </c>
      <c r="F5258" s="134">
        <v>6528</v>
      </c>
      <c r="G5258" s="154">
        <v>42467</v>
      </c>
      <c r="H5258" s="3" t="s">
        <v>5095</v>
      </c>
      <c r="I5258" s="4"/>
    </row>
    <row r="5259" spans="1:9" ht="30">
      <c r="A5259" s="6">
        <v>5257</v>
      </c>
      <c r="B5259" s="24" t="s">
        <v>5166</v>
      </c>
      <c r="C5259" s="25" t="str">
        <f>IF(D5259=2,"NO","YES")</f>
        <v>YES</v>
      </c>
      <c r="D5259" s="25">
        <f t="shared" si="94"/>
        <v>0.75</v>
      </c>
      <c r="E5259" s="1">
        <v>1.8525</v>
      </c>
      <c r="F5259" s="134">
        <v>5100</v>
      </c>
      <c r="G5259" s="154">
        <v>42467</v>
      </c>
      <c r="H5259" s="3" t="s">
        <v>5095</v>
      </c>
      <c r="I5259" s="4"/>
    </row>
    <row r="5260" spans="1:9" ht="30">
      <c r="A5260" s="6">
        <v>5258</v>
      </c>
      <c r="B5260" s="24" t="s">
        <v>5167</v>
      </c>
      <c r="C5260" s="25" t="str">
        <f>IF(D5260=2,"NO","YES")</f>
        <v>YES</v>
      </c>
      <c r="D5260" s="25">
        <f t="shared" si="94"/>
        <v>0.41</v>
      </c>
      <c r="E5260" s="1">
        <v>1.0126999999999999</v>
      </c>
      <c r="F5260" s="134">
        <v>2788</v>
      </c>
      <c r="G5260" s="154">
        <v>42467</v>
      </c>
      <c r="H5260" s="3" t="s">
        <v>5095</v>
      </c>
      <c r="I5260" s="4"/>
    </row>
    <row r="5261" spans="1:9" ht="30">
      <c r="A5261" s="6">
        <v>5259</v>
      </c>
      <c r="B5261" s="24" t="s">
        <v>5168</v>
      </c>
      <c r="C5261" s="25" t="str">
        <f>IF(D5261=2,"NO","YES")</f>
        <v>YES</v>
      </c>
      <c r="D5261" s="25">
        <f t="shared" si="94"/>
        <v>1.58</v>
      </c>
      <c r="E5261" s="1">
        <v>3.9026000000000005</v>
      </c>
      <c r="F5261" s="134">
        <v>10744</v>
      </c>
      <c r="G5261" s="154">
        <v>42467</v>
      </c>
      <c r="H5261" s="3" t="s">
        <v>5095</v>
      </c>
      <c r="I5261" s="4"/>
    </row>
    <row r="5262" spans="1:9" ht="30">
      <c r="A5262" s="6">
        <v>5260</v>
      </c>
      <c r="B5262" s="24" t="s">
        <v>5169</v>
      </c>
      <c r="C5262" s="25" t="str">
        <f>IF(D5262=2,"NO","YES")</f>
        <v>YES</v>
      </c>
      <c r="D5262" s="25">
        <f t="shared" si="94"/>
        <v>0.47</v>
      </c>
      <c r="E5262" s="1">
        <v>1.1609</v>
      </c>
      <c r="F5262" s="134">
        <v>3196</v>
      </c>
      <c r="G5262" s="154">
        <v>42467</v>
      </c>
      <c r="H5262" s="3" t="s">
        <v>5095</v>
      </c>
      <c r="I5262" s="4"/>
    </row>
    <row r="5263" spans="1:9" ht="30">
      <c r="A5263" s="6">
        <v>5261</v>
      </c>
      <c r="B5263" s="24" t="s">
        <v>5170</v>
      </c>
      <c r="C5263" s="25" t="str">
        <f>IF(D5263=2,"NO","YES")</f>
        <v>YES</v>
      </c>
      <c r="D5263" s="25">
        <f t="shared" si="94"/>
        <v>0.23</v>
      </c>
      <c r="E5263" s="1">
        <v>0.56810000000000005</v>
      </c>
      <c r="F5263" s="134">
        <v>1564</v>
      </c>
      <c r="G5263" s="154">
        <v>42467</v>
      </c>
      <c r="H5263" s="3" t="s">
        <v>5095</v>
      </c>
      <c r="I5263" s="4"/>
    </row>
    <row r="5264" spans="1:9" ht="30">
      <c r="A5264" s="6">
        <v>5262</v>
      </c>
      <c r="B5264" s="24" t="s">
        <v>5171</v>
      </c>
      <c r="C5264" s="25" t="str">
        <f>IF(D5264=2,"NO","YES")</f>
        <v>YES</v>
      </c>
      <c r="D5264" s="25">
        <f t="shared" si="94"/>
        <v>1.17</v>
      </c>
      <c r="E5264" s="1">
        <v>2.8898999999999999</v>
      </c>
      <c r="F5264" s="134">
        <v>7956</v>
      </c>
      <c r="G5264" s="154">
        <v>42467</v>
      </c>
      <c r="H5264" s="3" t="s">
        <v>5095</v>
      </c>
      <c r="I5264" s="4"/>
    </row>
    <row r="5265" spans="1:9" ht="30">
      <c r="A5265" s="6">
        <v>5263</v>
      </c>
      <c r="B5265" s="24" t="s">
        <v>5172</v>
      </c>
      <c r="C5265" s="25" t="str">
        <f>IF(D5265=2,"NO","YES")</f>
        <v>YES</v>
      </c>
      <c r="D5265" s="25">
        <f t="shared" si="94"/>
        <v>1.57</v>
      </c>
      <c r="E5265" s="1">
        <v>3.8779000000000003</v>
      </c>
      <c r="F5265" s="134">
        <v>10676</v>
      </c>
      <c r="G5265" s="154">
        <v>42467</v>
      </c>
      <c r="H5265" s="3" t="s">
        <v>5095</v>
      </c>
      <c r="I5265" s="4"/>
    </row>
    <row r="5266" spans="1:9" ht="30">
      <c r="A5266" s="6">
        <v>5264</v>
      </c>
      <c r="B5266" s="24" t="s">
        <v>5173</v>
      </c>
      <c r="C5266" s="25" t="str">
        <f>IF(D5266=2,"NO","YES")</f>
        <v>YES</v>
      </c>
      <c r="D5266" s="25">
        <f t="shared" si="94"/>
        <v>1.46</v>
      </c>
      <c r="E5266" s="1">
        <v>3.6062000000000003</v>
      </c>
      <c r="F5266" s="134">
        <v>9928</v>
      </c>
      <c r="G5266" s="154">
        <v>42467</v>
      </c>
      <c r="H5266" s="3" t="s">
        <v>5095</v>
      </c>
      <c r="I5266" s="4"/>
    </row>
    <row r="5267" spans="1:9">
      <c r="A5267" s="6">
        <v>5265</v>
      </c>
      <c r="B5267" s="24" t="s">
        <v>5174</v>
      </c>
      <c r="C5267" s="25" t="str">
        <f>IF(D5267=2,"NO","YES")</f>
        <v>YES</v>
      </c>
      <c r="D5267" s="25">
        <f t="shared" si="94"/>
        <v>0.87</v>
      </c>
      <c r="E5267" s="1">
        <v>2.1489000000000003</v>
      </c>
      <c r="F5267" s="134">
        <v>5916</v>
      </c>
      <c r="G5267" s="154">
        <v>42467</v>
      </c>
      <c r="H5267" s="3" t="s">
        <v>5095</v>
      </c>
      <c r="I5267" s="4"/>
    </row>
    <row r="5268" spans="1:9" ht="30">
      <c r="A5268" s="6">
        <v>5266</v>
      </c>
      <c r="B5268" s="24" t="s">
        <v>5175</v>
      </c>
      <c r="C5268" s="25" t="str">
        <f>IF(D5268=2,"NO","YES")</f>
        <v>YES</v>
      </c>
      <c r="D5268" s="25">
        <f t="shared" si="94"/>
        <v>1.4</v>
      </c>
      <c r="E5268" s="1">
        <v>3.4580000000000002</v>
      </c>
      <c r="F5268" s="134">
        <v>9520</v>
      </c>
      <c r="G5268" s="154">
        <v>42467</v>
      </c>
      <c r="H5268" s="3" t="s">
        <v>5095</v>
      </c>
      <c r="I5268" s="4"/>
    </row>
    <row r="5269" spans="1:9" ht="30">
      <c r="A5269" s="6">
        <v>5267</v>
      </c>
      <c r="B5269" s="24" t="s">
        <v>5176</v>
      </c>
      <c r="C5269" s="25" t="str">
        <f>IF(D5269=2,"NO","YES")</f>
        <v>YES</v>
      </c>
      <c r="D5269" s="25">
        <f t="shared" si="94"/>
        <v>1.24</v>
      </c>
      <c r="E5269" s="1">
        <v>3.0628000000000002</v>
      </c>
      <c r="F5269" s="134">
        <v>8432</v>
      </c>
      <c r="G5269" s="154">
        <v>42467</v>
      </c>
      <c r="H5269" s="3" t="s">
        <v>5095</v>
      </c>
      <c r="I5269" s="4"/>
    </row>
    <row r="5270" spans="1:9" ht="30">
      <c r="A5270" s="6">
        <v>5268</v>
      </c>
      <c r="B5270" s="24" t="s">
        <v>5177</v>
      </c>
      <c r="C5270" s="25" t="str">
        <f>IF(D5270=2,"NO","YES")</f>
        <v>YES</v>
      </c>
      <c r="D5270" s="25">
        <f t="shared" si="94"/>
        <v>0.32</v>
      </c>
      <c r="E5270" s="1">
        <v>0.7904000000000001</v>
      </c>
      <c r="F5270" s="134">
        <v>2176</v>
      </c>
      <c r="G5270" s="154">
        <v>42467</v>
      </c>
      <c r="H5270" s="3" t="s">
        <v>5095</v>
      </c>
      <c r="I5270" s="4"/>
    </row>
    <row r="5271" spans="1:9">
      <c r="A5271" s="6">
        <v>5269</v>
      </c>
      <c r="B5271" s="24" t="s">
        <v>5178</v>
      </c>
      <c r="C5271" s="25" t="str">
        <f>IF(D5271=2,"NO","YES")</f>
        <v>YES</v>
      </c>
      <c r="D5271" s="25">
        <f t="shared" si="94"/>
        <v>0.86</v>
      </c>
      <c r="E5271" s="1">
        <v>2.1242000000000001</v>
      </c>
      <c r="F5271" s="134">
        <v>5848</v>
      </c>
      <c r="G5271" s="154">
        <v>42467</v>
      </c>
      <c r="H5271" s="3" t="s">
        <v>5095</v>
      </c>
      <c r="I5271" s="4"/>
    </row>
    <row r="5272" spans="1:9" ht="30">
      <c r="A5272" s="6">
        <v>5270</v>
      </c>
      <c r="B5272" s="24" t="s">
        <v>5179</v>
      </c>
      <c r="C5272" s="25" t="str">
        <f>IF(D5272=2,"NO","YES")</f>
        <v>YES</v>
      </c>
      <c r="D5272" s="25">
        <f t="shared" si="94"/>
        <v>0.83</v>
      </c>
      <c r="E5272" s="1">
        <v>2.0501</v>
      </c>
      <c r="F5272" s="134">
        <v>5644</v>
      </c>
      <c r="G5272" s="154">
        <v>42467</v>
      </c>
      <c r="H5272" s="3" t="s">
        <v>5095</v>
      </c>
      <c r="I5272" s="4"/>
    </row>
    <row r="5273" spans="1:9">
      <c r="A5273" s="6">
        <v>5271</v>
      </c>
      <c r="B5273" s="24" t="s">
        <v>5180</v>
      </c>
      <c r="C5273" s="25" t="str">
        <f>IF(D5273=2,"NO","YES")</f>
        <v>YES</v>
      </c>
      <c r="D5273" s="25">
        <f t="shared" si="94"/>
        <v>1.42</v>
      </c>
      <c r="E5273" s="1">
        <v>3.5074000000000001</v>
      </c>
      <c r="F5273" s="134">
        <v>9656</v>
      </c>
      <c r="G5273" s="154">
        <v>42467</v>
      </c>
      <c r="H5273" s="3" t="s">
        <v>5095</v>
      </c>
      <c r="I5273" s="4"/>
    </row>
    <row r="5274" spans="1:9" ht="30">
      <c r="A5274" s="6">
        <v>5272</v>
      </c>
      <c r="B5274" s="24" t="s">
        <v>5181</v>
      </c>
      <c r="C5274" s="25" t="str">
        <f>IF(D5274=2,"NO","YES")</f>
        <v>YES</v>
      </c>
      <c r="D5274" s="25">
        <f t="shared" si="94"/>
        <v>0.38</v>
      </c>
      <c r="E5274" s="1">
        <v>0.9386000000000001</v>
      </c>
      <c r="F5274" s="134">
        <v>2584</v>
      </c>
      <c r="G5274" s="154">
        <v>42467</v>
      </c>
      <c r="H5274" s="3" t="s">
        <v>5095</v>
      </c>
      <c r="I5274" s="4"/>
    </row>
    <row r="5275" spans="1:9" ht="30">
      <c r="A5275" s="6">
        <v>5273</v>
      </c>
      <c r="B5275" s="24" t="s">
        <v>5182</v>
      </c>
      <c r="C5275" s="25" t="str">
        <f>IF(D5275=2,"NO","YES")</f>
        <v>YES</v>
      </c>
      <c r="D5275" s="25">
        <f t="shared" si="94"/>
        <v>1.24</v>
      </c>
      <c r="E5275" s="1">
        <v>3.0628000000000002</v>
      </c>
      <c r="F5275" s="134">
        <v>8432</v>
      </c>
      <c r="G5275" s="154">
        <v>42467</v>
      </c>
      <c r="H5275" s="3" t="s">
        <v>5095</v>
      </c>
      <c r="I5275" s="4"/>
    </row>
    <row r="5276" spans="1:9" ht="30">
      <c r="A5276" s="6">
        <v>5274</v>
      </c>
      <c r="B5276" s="24" t="s">
        <v>5183</v>
      </c>
      <c r="C5276" s="25" t="str">
        <f>IF(D5276=2,"NO","YES")</f>
        <v>YES</v>
      </c>
      <c r="D5276" s="25">
        <f t="shared" si="94"/>
        <v>1.58</v>
      </c>
      <c r="E5276" s="1">
        <v>3.9026000000000005</v>
      </c>
      <c r="F5276" s="134">
        <v>10744</v>
      </c>
      <c r="G5276" s="154">
        <v>42467</v>
      </c>
      <c r="H5276" s="3" t="s">
        <v>5095</v>
      </c>
      <c r="I5276" s="4"/>
    </row>
    <row r="5277" spans="1:9">
      <c r="A5277" s="6">
        <v>5275</v>
      </c>
      <c r="B5277" s="24" t="s">
        <v>5184</v>
      </c>
      <c r="C5277" s="25" t="str">
        <f>IF(D5277=2,"NO","YES")</f>
        <v>YES</v>
      </c>
      <c r="D5277" s="25">
        <f t="shared" si="94"/>
        <v>0.4</v>
      </c>
      <c r="E5277" s="1">
        <v>0.9880000000000001</v>
      </c>
      <c r="F5277" s="134">
        <v>2720</v>
      </c>
      <c r="G5277" s="154">
        <v>42467</v>
      </c>
      <c r="H5277" s="3" t="s">
        <v>5095</v>
      </c>
      <c r="I5277" s="4"/>
    </row>
    <row r="5278" spans="1:9" ht="30">
      <c r="A5278" s="6">
        <v>5276</v>
      </c>
      <c r="B5278" s="24" t="s">
        <v>5185</v>
      </c>
      <c r="C5278" s="25" t="str">
        <f>IF(D5278=2,"NO","YES")</f>
        <v>YES</v>
      </c>
      <c r="D5278" s="25">
        <f t="shared" si="94"/>
        <v>0.15</v>
      </c>
      <c r="E5278" s="1">
        <v>0.3705</v>
      </c>
      <c r="F5278" s="134">
        <v>1020</v>
      </c>
      <c r="G5278" s="154">
        <v>42467</v>
      </c>
      <c r="H5278" s="3" t="s">
        <v>5095</v>
      </c>
      <c r="I5278" s="4"/>
    </row>
    <row r="5279" spans="1:9" ht="30">
      <c r="A5279" s="6">
        <v>5277</v>
      </c>
      <c r="B5279" s="24" t="s">
        <v>5186</v>
      </c>
      <c r="C5279" s="25" t="str">
        <f>IF(D5279=2,"NO","YES")</f>
        <v>YES</v>
      </c>
      <c r="D5279" s="25">
        <f t="shared" si="94"/>
        <v>0.61</v>
      </c>
      <c r="E5279" s="1">
        <v>1.5067000000000002</v>
      </c>
      <c r="F5279" s="134">
        <v>4148</v>
      </c>
      <c r="G5279" s="154">
        <v>42467</v>
      </c>
      <c r="H5279" s="3" t="s">
        <v>5095</v>
      </c>
      <c r="I5279" s="4"/>
    </row>
    <row r="5280" spans="1:9" ht="30">
      <c r="A5280" s="6">
        <v>5278</v>
      </c>
      <c r="B5280" s="24" t="s">
        <v>5187</v>
      </c>
      <c r="C5280" s="25" t="str">
        <f>IF(D5280=2,"NO","YES")</f>
        <v>YES</v>
      </c>
      <c r="D5280" s="25">
        <f t="shared" si="94"/>
        <v>1.57</v>
      </c>
      <c r="E5280" s="1">
        <v>3.8779000000000003</v>
      </c>
      <c r="F5280" s="134">
        <v>10676</v>
      </c>
      <c r="G5280" s="154">
        <v>42467</v>
      </c>
      <c r="H5280" s="3" t="s">
        <v>5095</v>
      </c>
      <c r="I5280" s="4"/>
    </row>
    <row r="5281" spans="1:9" ht="30">
      <c r="A5281" s="6">
        <v>5279</v>
      </c>
      <c r="B5281" s="24" t="s">
        <v>5188</v>
      </c>
      <c r="C5281" s="25" t="str">
        <f>IF(D5281=2,"NO","YES")</f>
        <v>YES</v>
      </c>
      <c r="D5281" s="25">
        <f t="shared" si="94"/>
        <v>1.78</v>
      </c>
      <c r="E5281" s="1">
        <v>4.3966000000000003</v>
      </c>
      <c r="F5281" s="134">
        <v>12104</v>
      </c>
      <c r="G5281" s="154">
        <v>42467</v>
      </c>
      <c r="H5281" s="3" t="s">
        <v>5095</v>
      </c>
      <c r="I5281" s="4"/>
    </row>
    <row r="5282" spans="1:9">
      <c r="A5282" s="6">
        <v>5280</v>
      </c>
      <c r="B5282" s="24" t="s">
        <v>5189</v>
      </c>
      <c r="C5282" s="25" t="str">
        <f>IF(D5282=2,"NO","YES")</f>
        <v>YES</v>
      </c>
      <c r="D5282" s="25">
        <f t="shared" si="94"/>
        <v>1.58</v>
      </c>
      <c r="E5282" s="1">
        <v>3.9026000000000005</v>
      </c>
      <c r="F5282" s="134">
        <v>10744</v>
      </c>
      <c r="G5282" s="154">
        <v>42467</v>
      </c>
      <c r="H5282" s="3" t="s">
        <v>5095</v>
      </c>
      <c r="I5282" s="4"/>
    </row>
    <row r="5283" spans="1:9" ht="30">
      <c r="A5283" s="6">
        <v>5281</v>
      </c>
      <c r="B5283" s="24" t="s">
        <v>5190</v>
      </c>
      <c r="C5283" s="25" t="str">
        <f>IF(D5283=2,"NO","YES")</f>
        <v>YES</v>
      </c>
      <c r="D5283" s="25">
        <f t="shared" si="94"/>
        <v>1.2</v>
      </c>
      <c r="E5283" s="1">
        <v>2.964</v>
      </c>
      <c r="F5283" s="134">
        <v>8160</v>
      </c>
      <c r="G5283" s="154">
        <v>42467</v>
      </c>
      <c r="H5283" s="3" t="s">
        <v>5095</v>
      </c>
      <c r="I5283" s="4"/>
    </row>
    <row r="5284" spans="1:9" ht="30">
      <c r="A5284" s="6">
        <v>5282</v>
      </c>
      <c r="B5284" s="24" t="s">
        <v>5191</v>
      </c>
      <c r="C5284" s="25" t="str">
        <f>IF(D5284=2,"NO","YES")</f>
        <v>YES</v>
      </c>
      <c r="D5284" s="25">
        <f t="shared" si="94"/>
        <v>0.37</v>
      </c>
      <c r="E5284" s="1">
        <v>0.91390000000000005</v>
      </c>
      <c r="F5284" s="134">
        <v>2516</v>
      </c>
      <c r="G5284" s="154">
        <v>42467</v>
      </c>
      <c r="H5284" s="3" t="s">
        <v>5095</v>
      </c>
      <c r="I5284" s="4"/>
    </row>
    <row r="5285" spans="1:9" ht="30">
      <c r="A5285" s="6">
        <v>5283</v>
      </c>
      <c r="B5285" s="24" t="s">
        <v>5192</v>
      </c>
      <c r="C5285" s="25" t="str">
        <f>IF(D5285=2,"NO","YES")</f>
        <v>YES</v>
      </c>
      <c r="D5285" s="25">
        <f t="shared" si="94"/>
        <v>1.64</v>
      </c>
      <c r="E5285" s="1">
        <v>4.0507999999999997</v>
      </c>
      <c r="F5285" s="134">
        <v>11152</v>
      </c>
      <c r="G5285" s="154">
        <v>42467</v>
      </c>
      <c r="H5285" s="3" t="s">
        <v>5095</v>
      </c>
      <c r="I5285" s="4"/>
    </row>
    <row r="5286" spans="1:9" ht="30">
      <c r="A5286" s="6">
        <v>5284</v>
      </c>
      <c r="B5286" s="24" t="s">
        <v>5193</v>
      </c>
      <c r="C5286" s="25" t="str">
        <f>IF(D5286=2,"NO","YES")</f>
        <v>YES</v>
      </c>
      <c r="D5286" s="25">
        <f t="shared" si="94"/>
        <v>1.43</v>
      </c>
      <c r="E5286" s="1">
        <v>3.5321000000000002</v>
      </c>
      <c r="F5286" s="134">
        <v>9724</v>
      </c>
      <c r="G5286" s="154">
        <v>42467</v>
      </c>
      <c r="H5286" s="3" t="s">
        <v>5095</v>
      </c>
      <c r="I5286" s="4"/>
    </row>
    <row r="5287" spans="1:9">
      <c r="A5287" s="6">
        <v>5285</v>
      </c>
      <c r="B5287" s="24" t="s">
        <v>5194</v>
      </c>
      <c r="C5287" s="25" t="str">
        <f>IF(D5287=2,"NO","YES")</f>
        <v>YES</v>
      </c>
      <c r="D5287" s="25">
        <f t="shared" si="94"/>
        <v>0.17</v>
      </c>
      <c r="E5287" s="1">
        <v>0.41990000000000005</v>
      </c>
      <c r="F5287" s="134">
        <v>1156</v>
      </c>
      <c r="G5287" s="154">
        <v>42467</v>
      </c>
      <c r="H5287" s="3" t="s">
        <v>5095</v>
      </c>
      <c r="I5287" s="4"/>
    </row>
    <row r="5288" spans="1:9" ht="30">
      <c r="A5288" s="6">
        <v>5286</v>
      </c>
      <c r="B5288" s="24" t="s">
        <v>5195</v>
      </c>
      <c r="C5288" s="25" t="str">
        <f>IF(D5288=2,"NO","YES")</f>
        <v>YES</v>
      </c>
      <c r="D5288" s="25">
        <f t="shared" si="94"/>
        <v>1.24</v>
      </c>
      <c r="E5288" s="1">
        <v>3.0628000000000002</v>
      </c>
      <c r="F5288" s="134">
        <v>8432</v>
      </c>
      <c r="G5288" s="154">
        <v>42467</v>
      </c>
      <c r="H5288" s="3" t="s">
        <v>5095</v>
      </c>
      <c r="I5288" s="4"/>
    </row>
    <row r="5289" spans="1:9" ht="30">
      <c r="A5289" s="6">
        <v>5287</v>
      </c>
      <c r="B5289" s="24" t="s">
        <v>5196</v>
      </c>
      <c r="C5289" s="25" t="str">
        <f>IF(D5289=2,"NO","YES")</f>
        <v>YES</v>
      </c>
      <c r="D5289" s="25">
        <f t="shared" si="94"/>
        <v>0.48</v>
      </c>
      <c r="E5289" s="1">
        <v>1.1856</v>
      </c>
      <c r="F5289" s="134">
        <v>3264</v>
      </c>
      <c r="G5289" s="154">
        <v>42467</v>
      </c>
      <c r="H5289" s="3" t="s">
        <v>5095</v>
      </c>
      <c r="I5289" s="4"/>
    </row>
    <row r="5290" spans="1:9" ht="30">
      <c r="A5290" s="6">
        <v>5288</v>
      </c>
      <c r="B5290" s="24" t="s">
        <v>5197</v>
      </c>
      <c r="C5290" s="25" t="str">
        <f>IF(D5290=2,"NO","YES")</f>
        <v>YES</v>
      </c>
      <c r="D5290" s="25">
        <f t="shared" si="94"/>
        <v>1.92</v>
      </c>
      <c r="E5290" s="1">
        <v>4.7423999999999999</v>
      </c>
      <c r="F5290" s="134">
        <v>13056</v>
      </c>
      <c r="G5290" s="154">
        <v>42467</v>
      </c>
      <c r="H5290" s="3" t="s">
        <v>5095</v>
      </c>
      <c r="I5290" s="4"/>
    </row>
    <row r="5291" spans="1:9" ht="30">
      <c r="A5291" s="6">
        <v>5289</v>
      </c>
      <c r="B5291" s="24" t="s">
        <v>5198</v>
      </c>
      <c r="C5291" s="25" t="str">
        <f>IF(D5291=2,"NO","YES")</f>
        <v>YES</v>
      </c>
      <c r="D5291" s="25">
        <f t="shared" si="94"/>
        <v>1.62</v>
      </c>
      <c r="E5291" s="1">
        <v>4.0014000000000003</v>
      </c>
      <c r="F5291" s="134">
        <v>11016</v>
      </c>
      <c r="G5291" s="154">
        <v>42467</v>
      </c>
      <c r="H5291" s="3" t="s">
        <v>5095</v>
      </c>
      <c r="I5291" s="4"/>
    </row>
    <row r="5292" spans="1:9" ht="30">
      <c r="A5292" s="6">
        <v>5290</v>
      </c>
      <c r="B5292" s="68" t="s">
        <v>5199</v>
      </c>
      <c r="C5292" s="25" t="str">
        <f>IF(D5292=2,"NO","YES")</f>
        <v>YES</v>
      </c>
      <c r="D5292" s="77">
        <f t="shared" si="94"/>
        <v>1.35</v>
      </c>
      <c r="E5292" s="1">
        <v>3.3345000000000007</v>
      </c>
      <c r="F5292" s="135">
        <v>9180</v>
      </c>
      <c r="G5292" s="154">
        <v>42467</v>
      </c>
      <c r="H5292" s="3" t="s">
        <v>5200</v>
      </c>
      <c r="I5292" s="4"/>
    </row>
    <row r="5293" spans="1:9" ht="30">
      <c r="A5293" s="6">
        <v>5291</v>
      </c>
      <c r="B5293" s="68" t="s">
        <v>5201</v>
      </c>
      <c r="C5293" s="25" t="str">
        <f>IF(D5293=2,"NO","YES")</f>
        <v>YES</v>
      </c>
      <c r="D5293" s="77">
        <f t="shared" si="94"/>
        <v>0.2</v>
      </c>
      <c r="E5293" s="1">
        <v>0.49400000000000005</v>
      </c>
      <c r="F5293" s="135">
        <v>1360</v>
      </c>
      <c r="G5293" s="154">
        <v>42467</v>
      </c>
      <c r="H5293" s="3" t="s">
        <v>5200</v>
      </c>
      <c r="I5293" s="4"/>
    </row>
    <row r="5294" spans="1:9" ht="30">
      <c r="A5294" s="6">
        <v>5292</v>
      </c>
      <c r="B5294" s="68" t="s">
        <v>5202</v>
      </c>
      <c r="C5294" s="25" t="str">
        <f>IF(D5294=2,"NO","YES")</f>
        <v>YES</v>
      </c>
      <c r="D5294" s="77">
        <f t="shared" si="94"/>
        <v>0.89</v>
      </c>
      <c r="E5294" s="1">
        <v>2.1983000000000001</v>
      </c>
      <c r="F5294" s="135">
        <v>6052</v>
      </c>
      <c r="G5294" s="154">
        <v>42467</v>
      </c>
      <c r="H5294" s="3" t="s">
        <v>5200</v>
      </c>
      <c r="I5294" s="4"/>
    </row>
    <row r="5295" spans="1:9" ht="30">
      <c r="A5295" s="6">
        <v>5293</v>
      </c>
      <c r="B5295" s="68" t="s">
        <v>5203</v>
      </c>
      <c r="C5295" s="25" t="str">
        <f>IF(D5295=2,"NO","YES")</f>
        <v>YES</v>
      </c>
      <c r="D5295" s="77">
        <f t="shared" si="94"/>
        <v>0.19</v>
      </c>
      <c r="E5295" s="1">
        <v>0.46930000000000005</v>
      </c>
      <c r="F5295" s="135">
        <v>1292</v>
      </c>
      <c r="G5295" s="154">
        <v>42467</v>
      </c>
      <c r="H5295" s="3" t="s">
        <v>5200</v>
      </c>
      <c r="I5295" s="4"/>
    </row>
    <row r="5296" spans="1:9" ht="30">
      <c r="A5296" s="6">
        <v>5294</v>
      </c>
      <c r="B5296" s="68" t="s">
        <v>5204</v>
      </c>
      <c r="C5296" s="25" t="str">
        <f>IF(D5296=2,"NO","YES")</f>
        <v>YES</v>
      </c>
      <c r="D5296" s="77">
        <f t="shared" si="94"/>
        <v>0.83</v>
      </c>
      <c r="E5296" s="1">
        <v>2.0501</v>
      </c>
      <c r="F5296" s="135">
        <v>5644</v>
      </c>
      <c r="G5296" s="154">
        <v>42467</v>
      </c>
      <c r="H5296" s="3" t="s">
        <v>5200</v>
      </c>
      <c r="I5296" s="4"/>
    </row>
    <row r="5297" spans="1:9" ht="30">
      <c r="A5297" s="6">
        <v>5295</v>
      </c>
      <c r="B5297" s="68" t="s">
        <v>5205</v>
      </c>
      <c r="C5297" s="25" t="str">
        <f>IF(D5297=2,"NO","YES")</f>
        <v>YES</v>
      </c>
      <c r="D5297" s="77">
        <f t="shared" si="94"/>
        <v>0.28999999999999998</v>
      </c>
      <c r="E5297" s="1">
        <v>0.71630000000000005</v>
      </c>
      <c r="F5297" s="135">
        <v>1972</v>
      </c>
      <c r="G5297" s="154">
        <v>42467</v>
      </c>
      <c r="H5297" s="3" t="s">
        <v>5200</v>
      </c>
      <c r="I5297" s="4"/>
    </row>
    <row r="5298" spans="1:9" ht="30">
      <c r="A5298" s="6">
        <v>5296</v>
      </c>
      <c r="B5298" s="68" t="s">
        <v>5206</v>
      </c>
      <c r="C5298" s="25" t="str">
        <f>IF(D5298=2,"NO","YES")</f>
        <v>YES</v>
      </c>
      <c r="D5298" s="77">
        <f t="shared" si="94"/>
        <v>0.81</v>
      </c>
      <c r="E5298" s="1">
        <v>2.0007000000000001</v>
      </c>
      <c r="F5298" s="135">
        <v>5508</v>
      </c>
      <c r="G5298" s="154">
        <v>42467</v>
      </c>
      <c r="H5298" s="3" t="s">
        <v>5200</v>
      </c>
      <c r="I5298" s="4"/>
    </row>
    <row r="5299" spans="1:9" ht="30">
      <c r="A5299" s="6">
        <v>5297</v>
      </c>
      <c r="B5299" s="68" t="s">
        <v>5207</v>
      </c>
      <c r="C5299" s="25" t="str">
        <f>IF(D5299=2,"NO","YES")</f>
        <v>YES</v>
      </c>
      <c r="D5299" s="77">
        <f t="shared" si="94"/>
        <v>0.53</v>
      </c>
      <c r="E5299" s="1">
        <v>1.3091000000000002</v>
      </c>
      <c r="F5299" s="135">
        <v>3604</v>
      </c>
      <c r="G5299" s="154">
        <v>42467</v>
      </c>
      <c r="H5299" s="3" t="s">
        <v>5200</v>
      </c>
      <c r="I5299" s="4"/>
    </row>
    <row r="5300" spans="1:9" ht="30">
      <c r="A5300" s="6">
        <v>5298</v>
      </c>
      <c r="B5300" s="68" t="s">
        <v>5208</v>
      </c>
      <c r="C5300" s="25" t="str">
        <f>IF(D5300=2,"NO","YES")</f>
        <v>YES</v>
      </c>
      <c r="D5300" s="77">
        <f t="shared" si="94"/>
        <v>0.23</v>
      </c>
      <c r="E5300" s="1">
        <v>0.56810000000000005</v>
      </c>
      <c r="F5300" s="135">
        <v>1564</v>
      </c>
      <c r="G5300" s="154">
        <v>42467</v>
      </c>
      <c r="H5300" s="3" t="s">
        <v>5200</v>
      </c>
      <c r="I5300" s="4"/>
    </row>
    <row r="5301" spans="1:9" ht="30">
      <c r="A5301" s="6">
        <v>5299</v>
      </c>
      <c r="B5301" s="68" t="s">
        <v>5209</v>
      </c>
      <c r="C5301" s="25" t="str">
        <f>IF(D5301=2,"NO","YES")</f>
        <v>YES</v>
      </c>
      <c r="D5301" s="77">
        <f t="shared" si="94"/>
        <v>0.36</v>
      </c>
      <c r="E5301" s="1">
        <v>0.88919999999999999</v>
      </c>
      <c r="F5301" s="135">
        <v>2448</v>
      </c>
      <c r="G5301" s="154">
        <v>42467</v>
      </c>
      <c r="H5301" s="3" t="s">
        <v>5200</v>
      </c>
      <c r="I5301" s="4"/>
    </row>
    <row r="5302" spans="1:9" ht="30">
      <c r="A5302" s="6">
        <v>5300</v>
      </c>
      <c r="B5302" s="68" t="s">
        <v>5210</v>
      </c>
      <c r="C5302" s="25" t="str">
        <f>IF(D5302=2,"NO","YES")</f>
        <v>YES</v>
      </c>
      <c r="D5302" s="77">
        <f t="shared" si="94"/>
        <v>1.26</v>
      </c>
      <c r="E5302" s="1">
        <v>3.1122000000000001</v>
      </c>
      <c r="F5302" s="135">
        <v>8568</v>
      </c>
      <c r="G5302" s="154">
        <v>42467</v>
      </c>
      <c r="H5302" s="3" t="s">
        <v>5200</v>
      </c>
      <c r="I5302" s="4"/>
    </row>
    <row r="5303" spans="1:9">
      <c r="A5303" s="6">
        <v>5301</v>
      </c>
      <c r="B5303" s="68" t="s">
        <v>5211</v>
      </c>
      <c r="C5303" s="25" t="str">
        <f>IF(D5303=2,"NO","YES")</f>
        <v>YES</v>
      </c>
      <c r="D5303" s="77">
        <f t="shared" si="94"/>
        <v>0.55000000000000004</v>
      </c>
      <c r="E5303" s="1">
        <v>1.3585000000000003</v>
      </c>
      <c r="F5303" s="135">
        <v>3740</v>
      </c>
      <c r="G5303" s="154">
        <v>42467</v>
      </c>
      <c r="H5303" s="3" t="s">
        <v>5200</v>
      </c>
      <c r="I5303" s="4"/>
    </row>
    <row r="5304" spans="1:9" ht="30">
      <c r="A5304" s="6">
        <v>5302</v>
      </c>
      <c r="B5304" s="68" t="s">
        <v>5212</v>
      </c>
      <c r="C5304" s="25" t="str">
        <f>IF(D5304=2,"NO","YES")</f>
        <v>YES</v>
      </c>
      <c r="D5304" s="77">
        <f t="shared" si="94"/>
        <v>1.1599999999999999</v>
      </c>
      <c r="E5304" s="1">
        <v>2.8652000000000002</v>
      </c>
      <c r="F5304" s="135">
        <v>7888</v>
      </c>
      <c r="G5304" s="154">
        <v>42467</v>
      </c>
      <c r="H5304" s="3" t="s">
        <v>5200</v>
      </c>
      <c r="I5304" s="4"/>
    </row>
    <row r="5305" spans="1:9" ht="30">
      <c r="A5305" s="6">
        <v>5303</v>
      </c>
      <c r="B5305" s="68" t="s">
        <v>5213</v>
      </c>
      <c r="C5305" s="25" t="str">
        <f>IF(D5305=2,"NO","YES")</f>
        <v>YES</v>
      </c>
      <c r="D5305" s="77">
        <f t="shared" si="94"/>
        <v>0.28000000000000003</v>
      </c>
      <c r="E5305" s="1">
        <v>0.6916000000000001</v>
      </c>
      <c r="F5305" s="135">
        <v>1904</v>
      </c>
      <c r="G5305" s="154">
        <v>42467</v>
      </c>
      <c r="H5305" s="3" t="s">
        <v>5200</v>
      </c>
      <c r="I5305" s="4"/>
    </row>
    <row r="5306" spans="1:9">
      <c r="A5306" s="6">
        <v>5304</v>
      </c>
      <c r="B5306" s="68" t="s">
        <v>5214</v>
      </c>
      <c r="C5306" s="25" t="str">
        <f>IF(D5306=2,"NO","YES")</f>
        <v>YES</v>
      </c>
      <c r="D5306" s="77">
        <f t="shared" si="94"/>
        <v>1.02</v>
      </c>
      <c r="E5306" s="1">
        <v>2.5194000000000001</v>
      </c>
      <c r="F5306" s="135">
        <v>6936</v>
      </c>
      <c r="G5306" s="154">
        <v>42467</v>
      </c>
      <c r="H5306" s="3" t="s">
        <v>5200</v>
      </c>
      <c r="I5306" s="4"/>
    </row>
    <row r="5307" spans="1:9" ht="30">
      <c r="A5307" s="6">
        <v>5305</v>
      </c>
      <c r="B5307" s="68" t="s">
        <v>5215</v>
      </c>
      <c r="C5307" s="25" t="str">
        <f>IF(D5307=2,"NO","YES")</f>
        <v>YES</v>
      </c>
      <c r="D5307" s="77">
        <f t="shared" si="94"/>
        <v>1.21</v>
      </c>
      <c r="E5307" s="1">
        <v>2.9887000000000001</v>
      </c>
      <c r="F5307" s="135">
        <v>8228</v>
      </c>
      <c r="G5307" s="154">
        <v>42467</v>
      </c>
      <c r="H5307" s="3" t="s">
        <v>5200</v>
      </c>
      <c r="I5307" s="4"/>
    </row>
    <row r="5308" spans="1:9">
      <c r="A5308" s="6">
        <v>5306</v>
      </c>
      <c r="B5308" s="68" t="s">
        <v>5216</v>
      </c>
      <c r="C5308" s="25" t="str">
        <f>IF(D5308=2,"NO","YES")</f>
        <v>YES</v>
      </c>
      <c r="D5308" s="77">
        <f t="shared" si="94"/>
        <v>1.19</v>
      </c>
      <c r="E5308" s="1">
        <v>2.9393000000000002</v>
      </c>
      <c r="F5308" s="135">
        <v>8092</v>
      </c>
      <c r="G5308" s="154">
        <v>42467</v>
      </c>
      <c r="H5308" s="3" t="s">
        <v>5200</v>
      </c>
      <c r="I5308" s="4"/>
    </row>
    <row r="5309" spans="1:9" ht="30">
      <c r="A5309" s="6">
        <v>5307</v>
      </c>
      <c r="B5309" s="68" t="s">
        <v>5217</v>
      </c>
      <c r="C5309" s="25" t="str">
        <f>IF(D5309=2,"NO","YES")</f>
        <v>YES</v>
      </c>
      <c r="D5309" s="77">
        <f t="shared" si="94"/>
        <v>0.28999999999999998</v>
      </c>
      <c r="E5309" s="1">
        <v>0.71630000000000005</v>
      </c>
      <c r="F5309" s="135">
        <v>1972</v>
      </c>
      <c r="G5309" s="154">
        <v>42467</v>
      </c>
      <c r="H5309" s="3" t="s">
        <v>5200</v>
      </c>
      <c r="I5309" s="4"/>
    </row>
    <row r="5310" spans="1:9" ht="30">
      <c r="A5310" s="6">
        <v>5308</v>
      </c>
      <c r="B5310" s="68" t="s">
        <v>5218</v>
      </c>
      <c r="C5310" s="25" t="str">
        <f>IF(D5310=2,"NO","YES")</f>
        <v>YES</v>
      </c>
      <c r="D5310" s="77">
        <f t="shared" si="94"/>
        <v>1.26</v>
      </c>
      <c r="E5310" s="1">
        <v>3.1122000000000001</v>
      </c>
      <c r="F5310" s="135">
        <v>8568</v>
      </c>
      <c r="G5310" s="154">
        <v>42467</v>
      </c>
      <c r="H5310" s="3" t="s">
        <v>5200</v>
      </c>
      <c r="I5310" s="4"/>
    </row>
    <row r="5311" spans="1:9" ht="30">
      <c r="A5311" s="6">
        <v>5309</v>
      </c>
      <c r="B5311" s="68" t="s">
        <v>5219</v>
      </c>
      <c r="C5311" s="25" t="str">
        <f>IF(D5311=2,"NO","YES")</f>
        <v>YES</v>
      </c>
      <c r="D5311" s="77">
        <f t="shared" si="94"/>
        <v>0.08</v>
      </c>
      <c r="E5311" s="1">
        <v>0.19760000000000003</v>
      </c>
      <c r="F5311" s="135">
        <v>544</v>
      </c>
      <c r="G5311" s="154">
        <v>42467</v>
      </c>
      <c r="H5311" s="3" t="s">
        <v>5200</v>
      </c>
      <c r="I5311" s="4"/>
    </row>
    <row r="5312" spans="1:9" ht="30">
      <c r="A5312" s="6">
        <v>5310</v>
      </c>
      <c r="B5312" s="68" t="s">
        <v>5220</v>
      </c>
      <c r="C5312" s="25" t="str">
        <f>IF(D5312=2,"NO","YES")</f>
        <v>YES</v>
      </c>
      <c r="D5312" s="77">
        <f t="shared" si="94"/>
        <v>0.28999999999999998</v>
      </c>
      <c r="E5312" s="1">
        <v>0.71630000000000005</v>
      </c>
      <c r="F5312" s="135">
        <v>1972</v>
      </c>
      <c r="G5312" s="154">
        <v>42467</v>
      </c>
      <c r="H5312" s="3" t="s">
        <v>5200</v>
      </c>
      <c r="I5312" s="4"/>
    </row>
    <row r="5313" spans="1:9" ht="30">
      <c r="A5313" s="6">
        <v>5311</v>
      </c>
      <c r="B5313" s="68" t="s">
        <v>5221</v>
      </c>
      <c r="C5313" s="25" t="str">
        <f>IF(D5313=2,"NO","YES")</f>
        <v>YES</v>
      </c>
      <c r="D5313" s="77">
        <f t="shared" si="94"/>
        <v>1.39</v>
      </c>
      <c r="E5313" s="1">
        <v>3.4333</v>
      </c>
      <c r="F5313" s="135">
        <v>9452</v>
      </c>
      <c r="G5313" s="154">
        <v>42467</v>
      </c>
      <c r="H5313" s="3" t="s">
        <v>5200</v>
      </c>
      <c r="I5313" s="4"/>
    </row>
    <row r="5314" spans="1:9" ht="30">
      <c r="A5314" s="6">
        <v>5312</v>
      </c>
      <c r="B5314" s="68" t="s">
        <v>5222</v>
      </c>
      <c r="C5314" s="25" t="str">
        <f>IF(D5314=2,"NO","YES")</f>
        <v>YES</v>
      </c>
      <c r="D5314" s="77">
        <f t="shared" si="94"/>
        <v>0.91</v>
      </c>
      <c r="E5314" s="1">
        <v>2.2477000000000005</v>
      </c>
      <c r="F5314" s="135">
        <v>6188</v>
      </c>
      <c r="G5314" s="154">
        <v>42467</v>
      </c>
      <c r="H5314" s="3" t="s">
        <v>5200</v>
      </c>
      <c r="I5314" s="4"/>
    </row>
    <row r="5315" spans="1:9" ht="30">
      <c r="A5315" s="6">
        <v>5313</v>
      </c>
      <c r="B5315" s="68" t="s">
        <v>5223</v>
      </c>
      <c r="C5315" s="25" t="str">
        <f>IF(D5315=2,"NO","YES")</f>
        <v>YES</v>
      </c>
      <c r="D5315" s="77">
        <f t="shared" si="94"/>
        <v>0.88</v>
      </c>
      <c r="E5315" s="1">
        <v>2.1736</v>
      </c>
      <c r="F5315" s="135">
        <v>5984</v>
      </c>
      <c r="G5315" s="154">
        <v>42467</v>
      </c>
      <c r="H5315" s="3" t="s">
        <v>5200</v>
      </c>
      <c r="I5315" s="4"/>
    </row>
    <row r="5316" spans="1:9" ht="30">
      <c r="A5316" s="6">
        <v>5314</v>
      </c>
      <c r="B5316" s="68" t="s">
        <v>5224</v>
      </c>
      <c r="C5316" s="25" t="str">
        <f>IF(D5316=2,"NO","YES")</f>
        <v>YES</v>
      </c>
      <c r="D5316" s="77">
        <f t="shared" si="94"/>
        <v>1.35</v>
      </c>
      <c r="E5316" s="1">
        <v>3.3345000000000007</v>
      </c>
      <c r="F5316" s="135">
        <v>9180</v>
      </c>
      <c r="G5316" s="154">
        <v>42467</v>
      </c>
      <c r="H5316" s="3" t="s">
        <v>5200</v>
      </c>
      <c r="I5316" s="4"/>
    </row>
    <row r="5317" spans="1:9" ht="30">
      <c r="A5317" s="6">
        <v>5315</v>
      </c>
      <c r="B5317" s="68" t="s">
        <v>5225</v>
      </c>
      <c r="C5317" s="25" t="str">
        <f>IF(D5317=2,"NO","YES")</f>
        <v>YES</v>
      </c>
      <c r="D5317" s="77">
        <f t="shared" ref="D5317:D5380" si="95">F5317/6800</f>
        <v>1.3</v>
      </c>
      <c r="E5317" s="1">
        <v>3.2110000000000003</v>
      </c>
      <c r="F5317" s="135">
        <v>8840</v>
      </c>
      <c r="G5317" s="154">
        <v>42467</v>
      </c>
      <c r="H5317" s="3" t="s">
        <v>5200</v>
      </c>
      <c r="I5317" s="4"/>
    </row>
    <row r="5318" spans="1:9" ht="30">
      <c r="A5318" s="6">
        <v>5316</v>
      </c>
      <c r="B5318" s="68" t="s">
        <v>5226</v>
      </c>
      <c r="C5318" s="25" t="str">
        <f>IF(D5318=2,"NO","YES")</f>
        <v>YES</v>
      </c>
      <c r="D5318" s="77">
        <f t="shared" si="95"/>
        <v>1.1599999999999999</v>
      </c>
      <c r="E5318" s="1">
        <v>2.8652000000000002</v>
      </c>
      <c r="F5318" s="135">
        <v>7888</v>
      </c>
      <c r="G5318" s="154">
        <v>42467</v>
      </c>
      <c r="H5318" s="3" t="s">
        <v>5200</v>
      </c>
      <c r="I5318" s="4"/>
    </row>
    <row r="5319" spans="1:9" ht="30">
      <c r="A5319" s="6">
        <v>5317</v>
      </c>
      <c r="B5319" s="68" t="s">
        <v>5227</v>
      </c>
      <c r="C5319" s="25" t="str">
        <f>IF(D5319=2,"NO","YES")</f>
        <v>YES</v>
      </c>
      <c r="D5319" s="77">
        <f t="shared" si="95"/>
        <v>1.26</v>
      </c>
      <c r="E5319" s="1">
        <v>3.1122000000000001</v>
      </c>
      <c r="F5319" s="135">
        <v>8568</v>
      </c>
      <c r="G5319" s="154">
        <v>42467</v>
      </c>
      <c r="H5319" s="3" t="s">
        <v>5200</v>
      </c>
      <c r="I5319" s="4"/>
    </row>
    <row r="5320" spans="1:9" ht="30">
      <c r="A5320" s="6">
        <v>5318</v>
      </c>
      <c r="B5320" s="68" t="s">
        <v>5228</v>
      </c>
      <c r="C5320" s="25" t="str">
        <f>IF(D5320=2,"NO","YES")</f>
        <v>YES</v>
      </c>
      <c r="D5320" s="77">
        <f t="shared" si="95"/>
        <v>0.77</v>
      </c>
      <c r="E5320" s="1">
        <v>1.9019000000000001</v>
      </c>
      <c r="F5320" s="135">
        <v>5236</v>
      </c>
      <c r="G5320" s="154">
        <v>42467</v>
      </c>
      <c r="H5320" s="3" t="s">
        <v>5200</v>
      </c>
      <c r="I5320" s="4"/>
    </row>
    <row r="5321" spans="1:9" ht="30">
      <c r="A5321" s="6">
        <v>5319</v>
      </c>
      <c r="B5321" s="68" t="s">
        <v>5229</v>
      </c>
      <c r="C5321" s="25" t="str">
        <f>IF(D5321=2,"NO","YES")</f>
        <v>YES</v>
      </c>
      <c r="D5321" s="77">
        <f t="shared" si="95"/>
        <v>0.73</v>
      </c>
      <c r="E5321" s="1">
        <v>1.8031000000000001</v>
      </c>
      <c r="F5321" s="135">
        <v>4964</v>
      </c>
      <c r="G5321" s="154">
        <v>42467</v>
      </c>
      <c r="H5321" s="3" t="s">
        <v>5200</v>
      </c>
      <c r="I5321" s="4"/>
    </row>
    <row r="5322" spans="1:9" ht="30">
      <c r="A5322" s="6">
        <v>5320</v>
      </c>
      <c r="B5322" s="68" t="s">
        <v>5230</v>
      </c>
      <c r="C5322" s="25" t="str">
        <f>IF(D5322=2,"NO","YES")</f>
        <v>YES</v>
      </c>
      <c r="D5322" s="77">
        <f t="shared" si="95"/>
        <v>1.01</v>
      </c>
      <c r="E5322" s="1">
        <v>2.4947000000000004</v>
      </c>
      <c r="F5322" s="135">
        <v>6868</v>
      </c>
      <c r="G5322" s="154">
        <v>42467</v>
      </c>
      <c r="H5322" s="3" t="s">
        <v>5200</v>
      </c>
      <c r="I5322" s="4"/>
    </row>
    <row r="5323" spans="1:9" ht="30">
      <c r="A5323" s="6">
        <v>5321</v>
      </c>
      <c r="B5323" s="68" t="s">
        <v>5231</v>
      </c>
      <c r="C5323" s="25" t="str">
        <f>IF(D5323=2,"NO","YES")</f>
        <v>YES</v>
      </c>
      <c r="D5323" s="77">
        <f t="shared" si="95"/>
        <v>1.53</v>
      </c>
      <c r="E5323" s="1">
        <v>3.7791000000000006</v>
      </c>
      <c r="F5323" s="135">
        <v>10404</v>
      </c>
      <c r="G5323" s="154">
        <v>42467</v>
      </c>
      <c r="H5323" s="3" t="s">
        <v>5200</v>
      </c>
      <c r="I5323" s="4"/>
    </row>
    <row r="5324" spans="1:9" ht="30">
      <c r="A5324" s="6">
        <v>5322</v>
      </c>
      <c r="B5324" s="68" t="s">
        <v>5232</v>
      </c>
      <c r="C5324" s="25" t="str">
        <f>IF(D5324=2,"NO","YES")</f>
        <v>YES</v>
      </c>
      <c r="D5324" s="77">
        <f t="shared" si="95"/>
        <v>1.1599999999999999</v>
      </c>
      <c r="E5324" s="1">
        <v>2.8652000000000002</v>
      </c>
      <c r="F5324" s="135">
        <v>7888</v>
      </c>
      <c r="G5324" s="154">
        <v>42467</v>
      </c>
      <c r="H5324" s="3" t="s">
        <v>5200</v>
      </c>
      <c r="I5324" s="4"/>
    </row>
    <row r="5325" spans="1:9">
      <c r="A5325" s="6">
        <v>5323</v>
      </c>
      <c r="B5325" s="68" t="s">
        <v>5233</v>
      </c>
      <c r="C5325" s="25" t="str">
        <f>IF(D5325=2,"NO","YES")</f>
        <v>YES</v>
      </c>
      <c r="D5325" s="77">
        <f t="shared" si="95"/>
        <v>0.11</v>
      </c>
      <c r="E5325" s="1">
        <v>0.2717</v>
      </c>
      <c r="F5325" s="135">
        <v>748</v>
      </c>
      <c r="G5325" s="154">
        <v>42467</v>
      </c>
      <c r="H5325" s="3" t="s">
        <v>5200</v>
      </c>
      <c r="I5325" s="4"/>
    </row>
    <row r="5326" spans="1:9" ht="30">
      <c r="A5326" s="6">
        <v>5324</v>
      </c>
      <c r="B5326" s="68" t="s">
        <v>5234</v>
      </c>
      <c r="C5326" s="25" t="str">
        <f>IF(D5326=2,"NO","YES")</f>
        <v>YES</v>
      </c>
      <c r="D5326" s="77">
        <f t="shared" si="95"/>
        <v>0.42</v>
      </c>
      <c r="E5326" s="1">
        <v>1.0374000000000001</v>
      </c>
      <c r="F5326" s="135">
        <v>2856</v>
      </c>
      <c r="G5326" s="154">
        <v>42467</v>
      </c>
      <c r="H5326" s="3" t="s">
        <v>5200</v>
      </c>
      <c r="I5326" s="4"/>
    </row>
    <row r="5327" spans="1:9" ht="30">
      <c r="A5327" s="6">
        <v>5325</v>
      </c>
      <c r="B5327" s="68" t="s">
        <v>5235</v>
      </c>
      <c r="C5327" s="25" t="str">
        <f>IF(D5327=2,"NO","YES")</f>
        <v>YES</v>
      </c>
      <c r="D5327" s="77">
        <f t="shared" si="95"/>
        <v>0.97</v>
      </c>
      <c r="E5327" s="1">
        <v>2.3959000000000001</v>
      </c>
      <c r="F5327" s="135">
        <v>6596</v>
      </c>
      <c r="G5327" s="154">
        <v>42467</v>
      </c>
      <c r="H5327" s="3" t="s">
        <v>5200</v>
      </c>
      <c r="I5327" s="4"/>
    </row>
    <row r="5328" spans="1:9" ht="30">
      <c r="A5328" s="6">
        <v>5326</v>
      </c>
      <c r="B5328" s="68" t="s">
        <v>5236</v>
      </c>
      <c r="C5328" s="25" t="str">
        <f>IF(D5328=2,"NO","YES")</f>
        <v>YES</v>
      </c>
      <c r="D5328" s="77">
        <f t="shared" si="95"/>
        <v>0.35</v>
      </c>
      <c r="E5328" s="1">
        <v>0.86450000000000005</v>
      </c>
      <c r="F5328" s="135">
        <v>2380</v>
      </c>
      <c r="G5328" s="154">
        <v>42467</v>
      </c>
      <c r="H5328" s="3" t="s">
        <v>5200</v>
      </c>
      <c r="I5328" s="4"/>
    </row>
    <row r="5329" spans="1:9" ht="30">
      <c r="A5329" s="6">
        <v>5327</v>
      </c>
      <c r="B5329" s="68" t="s">
        <v>5237</v>
      </c>
      <c r="C5329" s="25" t="str">
        <f>IF(D5329=2,"NO","YES")</f>
        <v>YES</v>
      </c>
      <c r="D5329" s="77">
        <f t="shared" si="95"/>
        <v>0.19</v>
      </c>
      <c r="E5329" s="1">
        <v>0.46930000000000005</v>
      </c>
      <c r="F5329" s="135">
        <v>1292</v>
      </c>
      <c r="G5329" s="154">
        <v>42467</v>
      </c>
      <c r="H5329" s="3" t="s">
        <v>5200</v>
      </c>
      <c r="I5329" s="4"/>
    </row>
    <row r="5330" spans="1:9" ht="30">
      <c r="A5330" s="6">
        <v>5328</v>
      </c>
      <c r="B5330" s="68" t="s">
        <v>5238</v>
      </c>
      <c r="C5330" s="25" t="str">
        <f>IF(D5330=2,"NO","YES")</f>
        <v>YES</v>
      </c>
      <c r="D5330" s="77">
        <f t="shared" si="95"/>
        <v>0.3</v>
      </c>
      <c r="E5330" s="1">
        <v>0.74099999999999999</v>
      </c>
      <c r="F5330" s="135">
        <v>2040</v>
      </c>
      <c r="G5330" s="154">
        <v>42467</v>
      </c>
      <c r="H5330" s="3" t="s">
        <v>5200</v>
      </c>
      <c r="I5330" s="4"/>
    </row>
    <row r="5331" spans="1:9" ht="30">
      <c r="A5331" s="6">
        <v>5329</v>
      </c>
      <c r="B5331" s="68" t="s">
        <v>5239</v>
      </c>
      <c r="C5331" s="25" t="str">
        <f>IF(D5331=2,"NO","YES")</f>
        <v>YES</v>
      </c>
      <c r="D5331" s="77">
        <f t="shared" si="95"/>
        <v>1.36</v>
      </c>
      <c r="E5331" s="1">
        <v>3.3592000000000004</v>
      </c>
      <c r="F5331" s="135">
        <v>9248</v>
      </c>
      <c r="G5331" s="154">
        <v>42467</v>
      </c>
      <c r="H5331" s="3" t="s">
        <v>5200</v>
      </c>
      <c r="I5331" s="4"/>
    </row>
    <row r="5332" spans="1:9" ht="30">
      <c r="A5332" s="6">
        <v>5330</v>
      </c>
      <c r="B5332" s="68" t="s">
        <v>5240</v>
      </c>
      <c r="C5332" s="25" t="str">
        <f>IF(D5332=2,"NO","YES")</f>
        <v>YES</v>
      </c>
      <c r="D5332" s="77">
        <f t="shared" si="95"/>
        <v>0.21</v>
      </c>
      <c r="E5332" s="1">
        <v>0.51870000000000005</v>
      </c>
      <c r="F5332" s="135">
        <v>1428</v>
      </c>
      <c r="G5332" s="154">
        <v>42467</v>
      </c>
      <c r="H5332" s="3" t="s">
        <v>5200</v>
      </c>
      <c r="I5332" s="4"/>
    </row>
    <row r="5333" spans="1:9" ht="30">
      <c r="A5333" s="6">
        <v>5331</v>
      </c>
      <c r="B5333" s="68" t="s">
        <v>5241</v>
      </c>
      <c r="C5333" s="25" t="str">
        <f>IF(D5333=2,"NO","YES")</f>
        <v>YES</v>
      </c>
      <c r="D5333" s="77">
        <f t="shared" si="95"/>
        <v>0.98</v>
      </c>
      <c r="E5333" s="1">
        <v>2.4206000000000003</v>
      </c>
      <c r="F5333" s="135">
        <v>6664</v>
      </c>
      <c r="G5333" s="154">
        <v>42467</v>
      </c>
      <c r="H5333" s="3" t="s">
        <v>5200</v>
      </c>
      <c r="I5333" s="4"/>
    </row>
    <row r="5334" spans="1:9" ht="30">
      <c r="A5334" s="6">
        <v>5332</v>
      </c>
      <c r="B5334" s="68" t="s">
        <v>5242</v>
      </c>
      <c r="C5334" s="25" t="str">
        <f>IF(D5334=2,"NO","YES")</f>
        <v>YES</v>
      </c>
      <c r="D5334" s="77">
        <f t="shared" si="95"/>
        <v>1.01</v>
      </c>
      <c r="E5334" s="1">
        <v>2.4947000000000004</v>
      </c>
      <c r="F5334" s="135">
        <v>6868</v>
      </c>
      <c r="G5334" s="154">
        <v>42467</v>
      </c>
      <c r="H5334" s="3" t="s">
        <v>5200</v>
      </c>
      <c r="I5334" s="4"/>
    </row>
    <row r="5335" spans="1:9">
      <c r="A5335" s="6">
        <v>5333</v>
      </c>
      <c r="B5335" s="68" t="s">
        <v>5243</v>
      </c>
      <c r="C5335" s="25" t="str">
        <f>IF(D5335=2,"NO","YES")</f>
        <v>YES</v>
      </c>
      <c r="D5335" s="77">
        <f t="shared" si="95"/>
        <v>1.34</v>
      </c>
      <c r="E5335" s="1">
        <v>3.3098000000000005</v>
      </c>
      <c r="F5335" s="135">
        <v>9112</v>
      </c>
      <c r="G5335" s="154">
        <v>42467</v>
      </c>
      <c r="H5335" s="3" t="s">
        <v>5200</v>
      </c>
      <c r="I5335" s="4"/>
    </row>
    <row r="5336" spans="1:9" ht="30">
      <c r="A5336" s="6">
        <v>5334</v>
      </c>
      <c r="B5336" s="68" t="s">
        <v>5244</v>
      </c>
      <c r="C5336" s="25" t="str">
        <f>IF(D5336=2,"NO","YES")</f>
        <v>YES</v>
      </c>
      <c r="D5336" s="77">
        <f t="shared" si="95"/>
        <v>1.53</v>
      </c>
      <c r="E5336" s="1">
        <v>3.7791000000000006</v>
      </c>
      <c r="F5336" s="135">
        <v>10404</v>
      </c>
      <c r="G5336" s="154">
        <v>42467</v>
      </c>
      <c r="H5336" s="3" t="s">
        <v>5200</v>
      </c>
      <c r="I5336" s="4"/>
    </row>
    <row r="5337" spans="1:9">
      <c r="A5337" s="6">
        <v>5335</v>
      </c>
      <c r="B5337" s="68" t="s">
        <v>5245</v>
      </c>
      <c r="C5337" s="25" t="str">
        <f>IF(D5337=2,"NO","YES")</f>
        <v>YES</v>
      </c>
      <c r="D5337" s="77">
        <f t="shared" si="95"/>
        <v>0.19</v>
      </c>
      <c r="E5337" s="1">
        <v>0.46930000000000005</v>
      </c>
      <c r="F5337" s="135">
        <v>1292</v>
      </c>
      <c r="G5337" s="154">
        <v>42467</v>
      </c>
      <c r="H5337" s="3" t="s">
        <v>5200</v>
      </c>
      <c r="I5337" s="4"/>
    </row>
    <row r="5338" spans="1:9" ht="30">
      <c r="A5338" s="6">
        <v>5336</v>
      </c>
      <c r="B5338" s="68" t="s">
        <v>5246</v>
      </c>
      <c r="C5338" s="25" t="str">
        <f>IF(D5338=2,"NO","YES")</f>
        <v>YES</v>
      </c>
      <c r="D5338" s="77">
        <f t="shared" si="95"/>
        <v>1.34</v>
      </c>
      <c r="E5338" s="1">
        <v>3.3098000000000005</v>
      </c>
      <c r="F5338" s="135">
        <v>9112</v>
      </c>
      <c r="G5338" s="154">
        <v>42467</v>
      </c>
      <c r="H5338" s="3" t="s">
        <v>5200</v>
      </c>
      <c r="I5338" s="4"/>
    </row>
    <row r="5339" spans="1:9" ht="30">
      <c r="A5339" s="6">
        <v>5337</v>
      </c>
      <c r="B5339" s="68" t="s">
        <v>5247</v>
      </c>
      <c r="C5339" s="25" t="str">
        <f>IF(D5339=2,"NO","YES")</f>
        <v>YES</v>
      </c>
      <c r="D5339" s="77">
        <f t="shared" si="95"/>
        <v>1.31</v>
      </c>
      <c r="E5339" s="1">
        <v>3.2357000000000005</v>
      </c>
      <c r="F5339" s="135">
        <v>8908</v>
      </c>
      <c r="G5339" s="154">
        <v>42467</v>
      </c>
      <c r="H5339" s="3" t="s">
        <v>5200</v>
      </c>
      <c r="I5339" s="4"/>
    </row>
    <row r="5340" spans="1:9" ht="30">
      <c r="A5340" s="6">
        <v>5338</v>
      </c>
      <c r="B5340" s="68" t="s">
        <v>5248</v>
      </c>
      <c r="C5340" s="25" t="str">
        <f>IF(D5340=2,"NO","YES")</f>
        <v>YES</v>
      </c>
      <c r="D5340" s="77">
        <f t="shared" si="95"/>
        <v>1.26</v>
      </c>
      <c r="E5340" s="1">
        <v>3.1122000000000001</v>
      </c>
      <c r="F5340" s="135">
        <v>8568</v>
      </c>
      <c r="G5340" s="154">
        <v>42467</v>
      </c>
      <c r="H5340" s="3" t="s">
        <v>5200</v>
      </c>
      <c r="I5340" s="4"/>
    </row>
    <row r="5341" spans="1:9" ht="30">
      <c r="A5341" s="6">
        <v>5339</v>
      </c>
      <c r="B5341" s="68" t="s">
        <v>5249</v>
      </c>
      <c r="C5341" s="25" t="str">
        <f>IF(D5341=2,"NO","YES")</f>
        <v>YES</v>
      </c>
      <c r="D5341" s="77">
        <f t="shared" si="95"/>
        <v>0.98</v>
      </c>
      <c r="E5341" s="1">
        <v>2.4206000000000003</v>
      </c>
      <c r="F5341" s="135">
        <v>6664</v>
      </c>
      <c r="G5341" s="154">
        <v>42467</v>
      </c>
      <c r="H5341" s="3" t="s">
        <v>5200</v>
      </c>
      <c r="I5341" s="4"/>
    </row>
    <row r="5342" spans="1:9" ht="30">
      <c r="A5342" s="6">
        <v>5340</v>
      </c>
      <c r="B5342" s="68" t="s">
        <v>5250</v>
      </c>
      <c r="C5342" s="25" t="str">
        <f>IF(D5342=2,"NO","YES")</f>
        <v>YES</v>
      </c>
      <c r="D5342" s="77">
        <f t="shared" si="95"/>
        <v>0.2</v>
      </c>
      <c r="E5342" s="1">
        <v>0.49400000000000005</v>
      </c>
      <c r="F5342" s="135">
        <v>1360</v>
      </c>
      <c r="G5342" s="154">
        <v>42467</v>
      </c>
      <c r="H5342" s="3" t="s">
        <v>5200</v>
      </c>
      <c r="I5342" s="4"/>
    </row>
    <row r="5343" spans="1:9" ht="30">
      <c r="A5343" s="6">
        <v>5341</v>
      </c>
      <c r="B5343" s="68" t="s">
        <v>5251</v>
      </c>
      <c r="C5343" s="25" t="str">
        <f>IF(D5343=2,"NO","YES")</f>
        <v>YES</v>
      </c>
      <c r="D5343" s="77">
        <f t="shared" si="95"/>
        <v>0.71</v>
      </c>
      <c r="E5343" s="1">
        <v>1.7537</v>
      </c>
      <c r="F5343" s="135">
        <v>4828</v>
      </c>
      <c r="G5343" s="154">
        <v>42467</v>
      </c>
      <c r="H5343" s="3" t="s">
        <v>5200</v>
      </c>
      <c r="I5343" s="4"/>
    </row>
    <row r="5344" spans="1:9" ht="30">
      <c r="A5344" s="6">
        <v>5342</v>
      </c>
      <c r="B5344" s="68" t="s">
        <v>5252</v>
      </c>
      <c r="C5344" s="25" t="str">
        <f>IF(D5344=2,"NO","YES")</f>
        <v>YES</v>
      </c>
      <c r="D5344" s="77">
        <f t="shared" si="95"/>
        <v>1.45</v>
      </c>
      <c r="E5344" s="1">
        <v>3.5815000000000001</v>
      </c>
      <c r="F5344" s="135">
        <v>9860</v>
      </c>
      <c r="G5344" s="154">
        <v>42467</v>
      </c>
      <c r="H5344" s="3" t="s">
        <v>5200</v>
      </c>
      <c r="I5344" s="4"/>
    </row>
    <row r="5345" spans="1:9" ht="30">
      <c r="A5345" s="6">
        <v>5343</v>
      </c>
      <c r="B5345" s="68" t="s">
        <v>5253</v>
      </c>
      <c r="C5345" s="25" t="str">
        <f>IF(D5345=2,"NO","YES")</f>
        <v>YES</v>
      </c>
      <c r="D5345" s="77">
        <f t="shared" si="95"/>
        <v>1.4</v>
      </c>
      <c r="E5345" s="1">
        <v>3.4580000000000002</v>
      </c>
      <c r="F5345" s="135">
        <v>9520</v>
      </c>
      <c r="G5345" s="154">
        <v>42467</v>
      </c>
      <c r="H5345" s="3" t="s">
        <v>5200</v>
      </c>
      <c r="I5345" s="4"/>
    </row>
    <row r="5346" spans="1:9" ht="30">
      <c r="A5346" s="6">
        <v>5344</v>
      </c>
      <c r="B5346" s="68" t="s">
        <v>5254</v>
      </c>
      <c r="C5346" s="25" t="str">
        <f>IF(D5346=2,"NO","YES")</f>
        <v>YES</v>
      </c>
      <c r="D5346" s="77">
        <f t="shared" si="95"/>
        <v>0.22</v>
      </c>
      <c r="E5346" s="1">
        <v>0.54339999999999999</v>
      </c>
      <c r="F5346" s="135">
        <v>1496</v>
      </c>
      <c r="G5346" s="154">
        <v>42467</v>
      </c>
      <c r="H5346" s="3" t="s">
        <v>5200</v>
      </c>
      <c r="I5346" s="4"/>
    </row>
    <row r="5347" spans="1:9">
      <c r="A5347" s="6">
        <v>5345</v>
      </c>
      <c r="B5347" s="68" t="s">
        <v>5255</v>
      </c>
      <c r="C5347" s="25" t="str">
        <f>IF(D5347=2,"NO","YES")</f>
        <v>YES</v>
      </c>
      <c r="D5347" s="77">
        <f t="shared" si="95"/>
        <v>0.55000000000000004</v>
      </c>
      <c r="E5347" s="1">
        <v>1.3585000000000003</v>
      </c>
      <c r="F5347" s="135">
        <v>3740</v>
      </c>
      <c r="G5347" s="154">
        <v>42467</v>
      </c>
      <c r="H5347" s="3" t="s">
        <v>5200</v>
      </c>
      <c r="I5347" s="4"/>
    </row>
    <row r="5348" spans="1:9">
      <c r="A5348" s="6">
        <v>5346</v>
      </c>
      <c r="B5348" s="68" t="s">
        <v>5256</v>
      </c>
      <c r="C5348" s="25" t="str">
        <f>IF(D5348=2,"NO","YES")</f>
        <v>YES</v>
      </c>
      <c r="D5348" s="77">
        <f t="shared" si="95"/>
        <v>0.23</v>
      </c>
      <c r="E5348" s="1">
        <v>0.56810000000000005</v>
      </c>
      <c r="F5348" s="77">
        <v>1564</v>
      </c>
      <c r="G5348" s="154">
        <v>42467</v>
      </c>
      <c r="H5348" s="3" t="s">
        <v>5257</v>
      </c>
      <c r="I5348" s="4"/>
    </row>
    <row r="5349" spans="1:9" ht="30">
      <c r="A5349" s="6">
        <v>5347</v>
      </c>
      <c r="B5349" s="68" t="s">
        <v>5258</v>
      </c>
      <c r="C5349" s="25" t="str">
        <f>IF(D5349=2,"NO","YES")</f>
        <v>YES</v>
      </c>
      <c r="D5349" s="77">
        <f t="shared" si="95"/>
        <v>0.59</v>
      </c>
      <c r="E5349" s="1">
        <v>1.4573</v>
      </c>
      <c r="F5349" s="77">
        <v>4012</v>
      </c>
      <c r="G5349" s="154">
        <v>42467</v>
      </c>
      <c r="H5349" s="3" t="s">
        <v>5257</v>
      </c>
      <c r="I5349" s="4"/>
    </row>
    <row r="5350" spans="1:9">
      <c r="A5350" s="6">
        <v>5348</v>
      </c>
      <c r="B5350" s="68" t="s">
        <v>5259</v>
      </c>
      <c r="C5350" s="25" t="str">
        <f>IF(D5350=2,"NO","YES")</f>
        <v>YES</v>
      </c>
      <c r="D5350" s="77">
        <f t="shared" si="95"/>
        <v>0.57999999999999996</v>
      </c>
      <c r="E5350" s="1">
        <v>1.4326000000000001</v>
      </c>
      <c r="F5350" s="77">
        <v>3944</v>
      </c>
      <c r="G5350" s="154">
        <v>42467</v>
      </c>
      <c r="H5350" s="3" t="s">
        <v>5257</v>
      </c>
      <c r="I5350" s="4"/>
    </row>
    <row r="5351" spans="1:9">
      <c r="A5351" s="6">
        <v>5349</v>
      </c>
      <c r="B5351" s="68" t="s">
        <v>5260</v>
      </c>
      <c r="C5351" s="25" t="str">
        <f>IF(D5351=2,"NO","YES")</f>
        <v>YES</v>
      </c>
      <c r="D5351" s="77">
        <f t="shared" si="95"/>
        <v>0.89</v>
      </c>
      <c r="E5351" s="1">
        <v>2.1983000000000001</v>
      </c>
      <c r="F5351" s="77">
        <v>6052</v>
      </c>
      <c r="G5351" s="154">
        <v>42467</v>
      </c>
      <c r="H5351" s="3" t="s">
        <v>5257</v>
      </c>
      <c r="I5351" s="4"/>
    </row>
    <row r="5352" spans="1:9">
      <c r="A5352" s="6">
        <v>5350</v>
      </c>
      <c r="B5352" s="68" t="s">
        <v>5261</v>
      </c>
      <c r="C5352" s="25" t="str">
        <f>IF(D5352=2,"NO","YES")</f>
        <v>YES</v>
      </c>
      <c r="D5352" s="77">
        <f t="shared" si="95"/>
        <v>0.81</v>
      </c>
      <c r="E5352" s="1">
        <v>2.0007000000000001</v>
      </c>
      <c r="F5352" s="77">
        <v>5508</v>
      </c>
      <c r="G5352" s="154">
        <v>42467</v>
      </c>
      <c r="H5352" s="3" t="s">
        <v>5257</v>
      </c>
      <c r="I5352" s="4"/>
    </row>
    <row r="5353" spans="1:9">
      <c r="A5353" s="6">
        <v>5351</v>
      </c>
      <c r="B5353" s="68" t="s">
        <v>5262</v>
      </c>
      <c r="C5353" s="25" t="str">
        <f>IF(D5353=2,"NO","YES")</f>
        <v>YES</v>
      </c>
      <c r="D5353" s="77">
        <f t="shared" si="95"/>
        <v>0.47</v>
      </c>
      <c r="E5353" s="1">
        <v>1.1609</v>
      </c>
      <c r="F5353" s="77">
        <v>3196</v>
      </c>
      <c r="G5353" s="154">
        <v>42467</v>
      </c>
      <c r="H5353" s="3" t="s">
        <v>5257</v>
      </c>
      <c r="I5353" s="4"/>
    </row>
    <row r="5354" spans="1:9">
      <c r="A5354" s="6">
        <v>5352</v>
      </c>
      <c r="B5354" s="68" t="s">
        <v>5263</v>
      </c>
      <c r="C5354" s="25" t="str">
        <f>IF(D5354=2,"NO","YES")</f>
        <v>YES</v>
      </c>
      <c r="D5354" s="77">
        <f t="shared" si="95"/>
        <v>0.81</v>
      </c>
      <c r="E5354" s="1">
        <v>2.0007000000000001</v>
      </c>
      <c r="F5354" s="77">
        <v>5508</v>
      </c>
      <c r="G5354" s="154">
        <v>42467</v>
      </c>
      <c r="H5354" s="3" t="s">
        <v>5257</v>
      </c>
      <c r="I5354" s="4"/>
    </row>
    <row r="5355" spans="1:9" ht="30">
      <c r="A5355" s="6">
        <v>5353</v>
      </c>
      <c r="B5355" s="68" t="s">
        <v>5264</v>
      </c>
      <c r="C5355" s="25" t="str">
        <f>IF(D5355=2,"NO","YES")</f>
        <v>YES</v>
      </c>
      <c r="D5355" s="77">
        <f t="shared" si="95"/>
        <v>0.82</v>
      </c>
      <c r="E5355" s="1">
        <v>2.0253999999999999</v>
      </c>
      <c r="F5355" s="77">
        <v>5576</v>
      </c>
      <c r="G5355" s="154">
        <v>42467</v>
      </c>
      <c r="H5355" s="3" t="s">
        <v>5257</v>
      </c>
      <c r="I5355" s="4"/>
    </row>
    <row r="5356" spans="1:9" ht="30">
      <c r="A5356" s="6">
        <v>5354</v>
      </c>
      <c r="B5356" s="68" t="s">
        <v>5265</v>
      </c>
      <c r="C5356" s="25" t="str">
        <f>IF(D5356=2,"NO","YES")</f>
        <v>YES</v>
      </c>
      <c r="D5356" s="77">
        <f t="shared" si="95"/>
        <v>0.63</v>
      </c>
      <c r="E5356" s="1">
        <v>1.5561</v>
      </c>
      <c r="F5356" s="77">
        <v>4284</v>
      </c>
      <c r="G5356" s="154">
        <v>42467</v>
      </c>
      <c r="H5356" s="3" t="s">
        <v>5257</v>
      </c>
      <c r="I5356" s="4"/>
    </row>
    <row r="5357" spans="1:9">
      <c r="A5357" s="6">
        <v>5355</v>
      </c>
      <c r="B5357" s="68" t="s">
        <v>5266</v>
      </c>
      <c r="C5357" s="25" t="str">
        <f>IF(D5357=2,"NO","YES")</f>
        <v>YES</v>
      </c>
      <c r="D5357" s="77">
        <f t="shared" si="95"/>
        <v>1.0900000000000001</v>
      </c>
      <c r="E5357" s="1">
        <v>2.6923000000000004</v>
      </c>
      <c r="F5357" s="77">
        <v>7412</v>
      </c>
      <c r="G5357" s="154">
        <v>42467</v>
      </c>
      <c r="H5357" s="3" t="s">
        <v>5257</v>
      </c>
      <c r="I5357" s="4"/>
    </row>
    <row r="5358" spans="1:9" ht="30">
      <c r="A5358" s="6">
        <v>5356</v>
      </c>
      <c r="B5358" s="68" t="s">
        <v>5267</v>
      </c>
      <c r="C5358" s="25" t="str">
        <f>IF(D5358=2,"NO","YES")</f>
        <v>YES</v>
      </c>
      <c r="D5358" s="77">
        <f t="shared" si="95"/>
        <v>0.81</v>
      </c>
      <c r="E5358" s="1">
        <v>2.0007000000000001</v>
      </c>
      <c r="F5358" s="77">
        <v>5508</v>
      </c>
      <c r="G5358" s="154">
        <v>42467</v>
      </c>
      <c r="H5358" s="3" t="s">
        <v>5257</v>
      </c>
      <c r="I5358" s="4"/>
    </row>
    <row r="5359" spans="1:9" ht="30">
      <c r="A5359" s="6">
        <v>5357</v>
      </c>
      <c r="B5359" s="68" t="s">
        <v>5268</v>
      </c>
      <c r="C5359" s="25" t="str">
        <f>IF(D5359=2,"NO","YES")</f>
        <v>YES</v>
      </c>
      <c r="D5359" s="77">
        <f t="shared" si="95"/>
        <v>0.36</v>
      </c>
      <c r="E5359" s="1">
        <v>0.88919999999999999</v>
      </c>
      <c r="F5359" s="77">
        <v>2448</v>
      </c>
      <c r="G5359" s="154">
        <v>42467</v>
      </c>
      <c r="H5359" s="3" t="s">
        <v>5257</v>
      </c>
      <c r="I5359" s="4"/>
    </row>
    <row r="5360" spans="1:9">
      <c r="A5360" s="6">
        <v>5358</v>
      </c>
      <c r="B5360" s="68" t="s">
        <v>5269</v>
      </c>
      <c r="C5360" s="25" t="str">
        <f>IF(D5360=2,"NO","YES")</f>
        <v>YES</v>
      </c>
      <c r="D5360" s="77">
        <f t="shared" si="95"/>
        <v>0.65</v>
      </c>
      <c r="E5360" s="1">
        <v>1.6055000000000001</v>
      </c>
      <c r="F5360" s="77">
        <v>4420</v>
      </c>
      <c r="G5360" s="154">
        <v>42467</v>
      </c>
      <c r="H5360" s="3" t="s">
        <v>5257</v>
      </c>
      <c r="I5360" s="4"/>
    </row>
    <row r="5361" spans="1:9" ht="30">
      <c r="A5361" s="6">
        <v>5359</v>
      </c>
      <c r="B5361" s="68" t="s">
        <v>5270</v>
      </c>
      <c r="C5361" s="25" t="str">
        <f>IF(D5361=2,"NO","YES")</f>
        <v>YES</v>
      </c>
      <c r="D5361" s="77">
        <f t="shared" si="95"/>
        <v>0.54</v>
      </c>
      <c r="E5361" s="1">
        <v>1.3338000000000001</v>
      </c>
      <c r="F5361" s="77">
        <v>3672</v>
      </c>
      <c r="G5361" s="154">
        <v>42467</v>
      </c>
      <c r="H5361" s="3" t="s">
        <v>5257</v>
      </c>
      <c r="I5361" s="4"/>
    </row>
    <row r="5362" spans="1:9">
      <c r="A5362" s="6">
        <v>5360</v>
      </c>
      <c r="B5362" s="68" t="s">
        <v>5271</v>
      </c>
      <c r="C5362" s="25" t="str">
        <f>IF(D5362=2,"NO","YES")</f>
        <v>YES</v>
      </c>
      <c r="D5362" s="77">
        <f t="shared" si="95"/>
        <v>0.3</v>
      </c>
      <c r="E5362" s="1">
        <v>0.74099999999999999</v>
      </c>
      <c r="F5362" s="77">
        <v>2040</v>
      </c>
      <c r="G5362" s="154">
        <v>42467</v>
      </c>
      <c r="H5362" s="3" t="s">
        <v>5257</v>
      </c>
      <c r="I5362" s="4"/>
    </row>
    <row r="5363" spans="1:9" ht="30">
      <c r="A5363" s="6">
        <v>5361</v>
      </c>
      <c r="B5363" s="68" t="s">
        <v>5272</v>
      </c>
      <c r="C5363" s="25" t="str">
        <f>IF(D5363=2,"NO","YES")</f>
        <v>YES</v>
      </c>
      <c r="D5363" s="77">
        <f t="shared" si="95"/>
        <v>0.66</v>
      </c>
      <c r="E5363" s="1">
        <v>1.6302000000000003</v>
      </c>
      <c r="F5363" s="77">
        <v>4488</v>
      </c>
      <c r="G5363" s="154">
        <v>42467</v>
      </c>
      <c r="H5363" s="3" t="s">
        <v>5257</v>
      </c>
      <c r="I5363" s="4"/>
    </row>
    <row r="5364" spans="1:9">
      <c r="A5364" s="6">
        <v>5362</v>
      </c>
      <c r="B5364" s="68" t="s">
        <v>5273</v>
      </c>
      <c r="C5364" s="25" t="str">
        <f>IF(D5364=2,"NO","YES")</f>
        <v>YES</v>
      </c>
      <c r="D5364" s="77">
        <f t="shared" si="95"/>
        <v>0.49</v>
      </c>
      <c r="E5364" s="1">
        <v>1.2103000000000002</v>
      </c>
      <c r="F5364" s="77">
        <v>3332</v>
      </c>
      <c r="G5364" s="154">
        <v>42467</v>
      </c>
      <c r="H5364" s="3" t="s">
        <v>5257</v>
      </c>
      <c r="I5364" s="4"/>
    </row>
    <row r="5365" spans="1:9" ht="30">
      <c r="A5365" s="6">
        <v>5363</v>
      </c>
      <c r="B5365" s="68" t="s">
        <v>5274</v>
      </c>
      <c r="C5365" s="25" t="str">
        <f>IF(D5365=2,"NO","YES")</f>
        <v>YES</v>
      </c>
      <c r="D5365" s="77">
        <f t="shared" si="95"/>
        <v>1.02</v>
      </c>
      <c r="E5365" s="1">
        <v>2.5194000000000001</v>
      </c>
      <c r="F5365" s="77">
        <v>6936</v>
      </c>
      <c r="G5365" s="154">
        <v>42467</v>
      </c>
      <c r="H5365" s="3" t="s">
        <v>5257</v>
      </c>
      <c r="I5365" s="4"/>
    </row>
    <row r="5366" spans="1:9" ht="30">
      <c r="A5366" s="6">
        <v>5364</v>
      </c>
      <c r="B5366" s="68" t="s">
        <v>5275</v>
      </c>
      <c r="C5366" s="25" t="str">
        <f>IF(D5366=2,"NO","YES")</f>
        <v>YES</v>
      </c>
      <c r="D5366" s="77">
        <f t="shared" si="95"/>
        <v>1.25</v>
      </c>
      <c r="E5366" s="1">
        <v>3.0875000000000004</v>
      </c>
      <c r="F5366" s="77">
        <v>8500</v>
      </c>
      <c r="G5366" s="154">
        <v>42467</v>
      </c>
      <c r="H5366" s="3" t="s">
        <v>5257</v>
      </c>
      <c r="I5366" s="4"/>
    </row>
    <row r="5367" spans="1:9" ht="30">
      <c r="A5367" s="6">
        <v>5365</v>
      </c>
      <c r="B5367" s="68" t="s">
        <v>5276</v>
      </c>
      <c r="C5367" s="25" t="str">
        <f>IF(D5367=2,"NO","YES")</f>
        <v>YES</v>
      </c>
      <c r="D5367" s="77">
        <f t="shared" si="95"/>
        <v>0.65</v>
      </c>
      <c r="E5367" s="1">
        <v>1.6055000000000001</v>
      </c>
      <c r="F5367" s="77">
        <v>4420</v>
      </c>
      <c r="G5367" s="154">
        <v>42467</v>
      </c>
      <c r="H5367" s="3" t="s">
        <v>5257</v>
      </c>
      <c r="I5367" s="4"/>
    </row>
    <row r="5368" spans="1:9" ht="30">
      <c r="A5368" s="6">
        <v>5366</v>
      </c>
      <c r="B5368" s="68" t="s">
        <v>5277</v>
      </c>
      <c r="C5368" s="25" t="str">
        <f>IF(D5368=2,"NO","YES")</f>
        <v>YES</v>
      </c>
      <c r="D5368" s="77">
        <f t="shared" si="95"/>
        <v>1.1299999999999999</v>
      </c>
      <c r="E5368" s="1">
        <v>2.7911000000000001</v>
      </c>
      <c r="F5368" s="77">
        <v>7684</v>
      </c>
      <c r="G5368" s="154">
        <v>42467</v>
      </c>
      <c r="H5368" s="3" t="s">
        <v>5257</v>
      </c>
      <c r="I5368" s="4"/>
    </row>
    <row r="5369" spans="1:9" ht="30">
      <c r="A5369" s="6">
        <v>5367</v>
      </c>
      <c r="B5369" s="68" t="s">
        <v>5278</v>
      </c>
      <c r="C5369" s="25" t="str">
        <f>IF(D5369=2,"NO","YES")</f>
        <v>YES</v>
      </c>
      <c r="D5369" s="77">
        <f t="shared" si="95"/>
        <v>0.14000000000000001</v>
      </c>
      <c r="E5369" s="1">
        <v>0.34580000000000005</v>
      </c>
      <c r="F5369" s="77">
        <v>952</v>
      </c>
      <c r="G5369" s="154">
        <v>42467</v>
      </c>
      <c r="H5369" s="3" t="s">
        <v>5257</v>
      </c>
      <c r="I5369" s="4"/>
    </row>
    <row r="5370" spans="1:9" ht="30">
      <c r="A5370" s="6">
        <v>5368</v>
      </c>
      <c r="B5370" s="68" t="s">
        <v>5279</v>
      </c>
      <c r="C5370" s="25" t="str">
        <f>IF(D5370=2,"NO","YES")</f>
        <v>YES</v>
      </c>
      <c r="D5370" s="77">
        <f t="shared" si="95"/>
        <v>0.3</v>
      </c>
      <c r="E5370" s="1">
        <v>0.74099999999999999</v>
      </c>
      <c r="F5370" s="77">
        <v>2040</v>
      </c>
      <c r="G5370" s="154">
        <v>42467</v>
      </c>
      <c r="H5370" s="3" t="s">
        <v>5257</v>
      </c>
      <c r="I5370" s="4"/>
    </row>
    <row r="5371" spans="1:9" ht="30">
      <c r="A5371" s="6">
        <v>5369</v>
      </c>
      <c r="B5371" s="68" t="s">
        <v>5280</v>
      </c>
      <c r="C5371" s="25" t="str">
        <f>IF(D5371=2,"NO","YES")</f>
        <v>YES</v>
      </c>
      <c r="D5371" s="77">
        <f t="shared" si="95"/>
        <v>1.1299999999999999</v>
      </c>
      <c r="E5371" s="1">
        <v>2.7911000000000001</v>
      </c>
      <c r="F5371" s="77">
        <v>7684</v>
      </c>
      <c r="G5371" s="154">
        <v>42467</v>
      </c>
      <c r="H5371" s="3" t="s">
        <v>5257</v>
      </c>
      <c r="I5371" s="4"/>
    </row>
    <row r="5372" spans="1:9" ht="30">
      <c r="A5372" s="6">
        <v>5370</v>
      </c>
      <c r="B5372" s="68" t="s">
        <v>5281</v>
      </c>
      <c r="C5372" s="25" t="str">
        <f>IF(D5372=2,"NO","YES")</f>
        <v>YES</v>
      </c>
      <c r="D5372" s="77">
        <f t="shared" si="95"/>
        <v>0.41</v>
      </c>
      <c r="E5372" s="1">
        <v>1.0126999999999999</v>
      </c>
      <c r="F5372" s="77">
        <v>2788</v>
      </c>
      <c r="G5372" s="154">
        <v>42467</v>
      </c>
      <c r="H5372" s="3" t="s">
        <v>5257</v>
      </c>
      <c r="I5372" s="4"/>
    </row>
    <row r="5373" spans="1:9" ht="30">
      <c r="A5373" s="6">
        <v>5371</v>
      </c>
      <c r="B5373" s="68" t="s">
        <v>5282</v>
      </c>
      <c r="C5373" s="25" t="str">
        <f>IF(D5373=2,"NO","YES")</f>
        <v>YES</v>
      </c>
      <c r="D5373" s="77">
        <f t="shared" si="95"/>
        <v>0.56000000000000005</v>
      </c>
      <c r="E5373" s="1">
        <v>1.3832000000000002</v>
      </c>
      <c r="F5373" s="77">
        <v>3808</v>
      </c>
      <c r="G5373" s="154">
        <v>42467</v>
      </c>
      <c r="H5373" s="3" t="s">
        <v>5257</v>
      </c>
      <c r="I5373" s="4"/>
    </row>
    <row r="5374" spans="1:9">
      <c r="A5374" s="6">
        <v>5372</v>
      </c>
      <c r="B5374" s="68" t="s">
        <v>5283</v>
      </c>
      <c r="C5374" s="25" t="str">
        <f>IF(D5374=2,"NO","YES")</f>
        <v>YES</v>
      </c>
      <c r="D5374" s="77">
        <f t="shared" si="95"/>
        <v>1.0900000000000001</v>
      </c>
      <c r="E5374" s="1">
        <v>2.6923000000000004</v>
      </c>
      <c r="F5374" s="77">
        <v>7412</v>
      </c>
      <c r="G5374" s="154">
        <v>42467</v>
      </c>
      <c r="H5374" s="3" t="s">
        <v>5257</v>
      </c>
      <c r="I5374" s="4"/>
    </row>
    <row r="5375" spans="1:9">
      <c r="A5375" s="6">
        <v>5373</v>
      </c>
      <c r="B5375" s="68" t="s">
        <v>5284</v>
      </c>
      <c r="C5375" s="25" t="str">
        <f>IF(D5375=2,"NO","YES")</f>
        <v>YES</v>
      </c>
      <c r="D5375" s="77">
        <f t="shared" si="95"/>
        <v>0.56999999999999995</v>
      </c>
      <c r="E5375" s="1">
        <v>1.4078999999999999</v>
      </c>
      <c r="F5375" s="77">
        <v>3876</v>
      </c>
      <c r="G5375" s="154">
        <v>42467</v>
      </c>
      <c r="H5375" s="3" t="s">
        <v>5257</v>
      </c>
      <c r="I5375" s="4"/>
    </row>
    <row r="5376" spans="1:9" ht="30">
      <c r="A5376" s="6">
        <v>5374</v>
      </c>
      <c r="B5376" s="68" t="s">
        <v>5285</v>
      </c>
      <c r="C5376" s="25" t="str">
        <f>IF(D5376=2,"NO","YES")</f>
        <v>YES</v>
      </c>
      <c r="D5376" s="77">
        <f t="shared" si="95"/>
        <v>0.5</v>
      </c>
      <c r="E5376" s="1">
        <v>1.2350000000000001</v>
      </c>
      <c r="F5376" s="77">
        <v>3400</v>
      </c>
      <c r="G5376" s="154">
        <v>42467</v>
      </c>
      <c r="H5376" s="3" t="s">
        <v>5257</v>
      </c>
      <c r="I5376" s="4"/>
    </row>
    <row r="5377" spans="1:9" ht="30">
      <c r="A5377" s="6">
        <v>5375</v>
      </c>
      <c r="B5377" s="68" t="s">
        <v>5286</v>
      </c>
      <c r="C5377" s="25" t="str">
        <f>IF(D5377=2,"NO","YES")</f>
        <v>YES</v>
      </c>
      <c r="D5377" s="77">
        <f t="shared" si="95"/>
        <v>1.05</v>
      </c>
      <c r="E5377" s="1">
        <v>2.5935000000000001</v>
      </c>
      <c r="F5377" s="77">
        <v>7140</v>
      </c>
      <c r="G5377" s="154">
        <v>42467</v>
      </c>
      <c r="H5377" s="3" t="s">
        <v>5257</v>
      </c>
      <c r="I5377" s="4"/>
    </row>
    <row r="5378" spans="1:9" ht="30">
      <c r="A5378" s="6">
        <v>5376</v>
      </c>
      <c r="B5378" s="68" t="s">
        <v>5287</v>
      </c>
      <c r="C5378" s="25" t="str">
        <f>IF(D5378=2,"NO","YES")</f>
        <v>YES</v>
      </c>
      <c r="D5378" s="77">
        <f t="shared" si="95"/>
        <v>0.83</v>
      </c>
      <c r="E5378" s="1">
        <v>2.0501</v>
      </c>
      <c r="F5378" s="77">
        <v>5644</v>
      </c>
      <c r="G5378" s="154">
        <v>42467</v>
      </c>
      <c r="H5378" s="3" t="s">
        <v>5257</v>
      </c>
      <c r="I5378" s="4"/>
    </row>
    <row r="5379" spans="1:9" ht="30">
      <c r="A5379" s="6">
        <v>5377</v>
      </c>
      <c r="B5379" s="68" t="s">
        <v>5288</v>
      </c>
      <c r="C5379" s="25" t="str">
        <f>IF(D5379=2,"NO","YES")</f>
        <v>YES</v>
      </c>
      <c r="D5379" s="77">
        <f t="shared" si="95"/>
        <v>0.46</v>
      </c>
      <c r="E5379" s="1">
        <v>1.1362000000000001</v>
      </c>
      <c r="F5379" s="77">
        <v>3128</v>
      </c>
      <c r="G5379" s="154">
        <v>42467</v>
      </c>
      <c r="H5379" s="3" t="s">
        <v>5257</v>
      </c>
      <c r="I5379" s="4"/>
    </row>
    <row r="5380" spans="1:9">
      <c r="A5380" s="6">
        <v>5378</v>
      </c>
      <c r="B5380" s="68" t="s">
        <v>5289</v>
      </c>
      <c r="C5380" s="25" t="str">
        <f>IF(D5380=2,"NO","YES")</f>
        <v>YES</v>
      </c>
      <c r="D5380" s="77">
        <f t="shared" si="95"/>
        <v>1.75</v>
      </c>
      <c r="E5380" s="1">
        <v>4.3225000000000007</v>
      </c>
      <c r="F5380" s="77">
        <v>11900</v>
      </c>
      <c r="G5380" s="154">
        <v>42467</v>
      </c>
      <c r="H5380" s="3" t="s">
        <v>5257</v>
      </c>
      <c r="I5380" s="4"/>
    </row>
    <row r="5381" spans="1:9">
      <c r="A5381" s="6">
        <v>5379</v>
      </c>
      <c r="B5381" s="68" t="s">
        <v>5290</v>
      </c>
      <c r="C5381" s="25" t="str">
        <f>IF(D5381=2,"NO","YES")</f>
        <v>YES</v>
      </c>
      <c r="D5381" s="77">
        <f t="shared" ref="D5381:D5444" si="96">F5381/6800</f>
        <v>0.81</v>
      </c>
      <c r="E5381" s="1">
        <v>2.0007000000000001</v>
      </c>
      <c r="F5381" s="77">
        <v>5508</v>
      </c>
      <c r="G5381" s="154">
        <v>42467</v>
      </c>
      <c r="H5381" s="3" t="s">
        <v>5257</v>
      </c>
      <c r="I5381" s="4"/>
    </row>
    <row r="5382" spans="1:9" ht="30">
      <c r="A5382" s="6">
        <v>5380</v>
      </c>
      <c r="B5382" s="68" t="s">
        <v>5291</v>
      </c>
      <c r="C5382" s="25" t="str">
        <f>IF(D5382=2,"NO","YES")</f>
        <v>YES</v>
      </c>
      <c r="D5382" s="77">
        <f t="shared" si="96"/>
        <v>0.18</v>
      </c>
      <c r="E5382" s="1">
        <v>0.4446</v>
      </c>
      <c r="F5382" s="77">
        <v>1224</v>
      </c>
      <c r="G5382" s="154">
        <v>42467</v>
      </c>
      <c r="H5382" s="3" t="s">
        <v>5257</v>
      </c>
      <c r="I5382" s="4"/>
    </row>
    <row r="5383" spans="1:9">
      <c r="A5383" s="6">
        <v>5381</v>
      </c>
      <c r="B5383" s="68" t="s">
        <v>5292</v>
      </c>
      <c r="C5383" s="25" t="str">
        <f>IF(D5383=2,"NO","YES")</f>
        <v>YES</v>
      </c>
      <c r="D5383" s="77">
        <f t="shared" si="96"/>
        <v>0.49</v>
      </c>
      <c r="E5383" s="1">
        <v>1.2103000000000002</v>
      </c>
      <c r="F5383" s="77">
        <v>3332</v>
      </c>
      <c r="G5383" s="154">
        <v>42467</v>
      </c>
      <c r="H5383" s="3" t="s">
        <v>5257</v>
      </c>
      <c r="I5383" s="4"/>
    </row>
    <row r="5384" spans="1:9">
      <c r="A5384" s="6">
        <v>5382</v>
      </c>
      <c r="B5384" s="68" t="s">
        <v>5293</v>
      </c>
      <c r="C5384" s="25" t="str">
        <f>IF(D5384=2,"NO","YES")</f>
        <v>YES</v>
      </c>
      <c r="D5384" s="77">
        <f t="shared" si="96"/>
        <v>0.8</v>
      </c>
      <c r="E5384" s="1">
        <v>1.9760000000000002</v>
      </c>
      <c r="F5384" s="77">
        <v>5440</v>
      </c>
      <c r="G5384" s="154">
        <v>42467</v>
      </c>
      <c r="H5384" s="3" t="s">
        <v>5257</v>
      </c>
      <c r="I5384" s="4"/>
    </row>
    <row r="5385" spans="1:9">
      <c r="A5385" s="6">
        <v>5383</v>
      </c>
      <c r="B5385" s="68" t="s">
        <v>5294</v>
      </c>
      <c r="C5385" s="25" t="str">
        <f>IF(D5385=2,"NO","YES")</f>
        <v>YES</v>
      </c>
      <c r="D5385" s="77">
        <f t="shared" si="96"/>
        <v>0.65</v>
      </c>
      <c r="E5385" s="1">
        <v>1.6055000000000001</v>
      </c>
      <c r="F5385" s="77">
        <v>4420</v>
      </c>
      <c r="G5385" s="154">
        <v>42467</v>
      </c>
      <c r="H5385" s="3" t="s">
        <v>5257</v>
      </c>
      <c r="I5385" s="4"/>
    </row>
    <row r="5386" spans="1:9" ht="30">
      <c r="A5386" s="6">
        <v>5384</v>
      </c>
      <c r="B5386" s="68" t="s">
        <v>5295</v>
      </c>
      <c r="C5386" s="25" t="str">
        <f>IF(D5386=2,"NO","YES")</f>
        <v>YES</v>
      </c>
      <c r="D5386" s="77">
        <f t="shared" si="96"/>
        <v>1.33</v>
      </c>
      <c r="E5386" s="1">
        <v>3.2851000000000004</v>
      </c>
      <c r="F5386" s="77">
        <v>9044</v>
      </c>
      <c r="G5386" s="154">
        <v>42467</v>
      </c>
      <c r="H5386" s="3" t="s">
        <v>5257</v>
      </c>
      <c r="I5386" s="4"/>
    </row>
    <row r="5387" spans="1:9" ht="30">
      <c r="A5387" s="6">
        <v>5385</v>
      </c>
      <c r="B5387" s="68" t="s">
        <v>5296</v>
      </c>
      <c r="C5387" s="25" t="str">
        <f>IF(D5387=2,"NO","YES")</f>
        <v>YES</v>
      </c>
      <c r="D5387" s="77">
        <f t="shared" si="96"/>
        <v>0.54</v>
      </c>
      <c r="E5387" s="1">
        <v>1.3338000000000001</v>
      </c>
      <c r="F5387" s="77">
        <v>3672</v>
      </c>
      <c r="G5387" s="154">
        <v>42467</v>
      </c>
      <c r="H5387" s="3" t="s">
        <v>5257</v>
      </c>
      <c r="I5387" s="4"/>
    </row>
    <row r="5388" spans="1:9" ht="30">
      <c r="A5388" s="6">
        <v>5386</v>
      </c>
      <c r="B5388" s="68" t="s">
        <v>5297</v>
      </c>
      <c r="C5388" s="25" t="str">
        <f>IF(D5388=2,"NO","YES")</f>
        <v>YES</v>
      </c>
      <c r="D5388" s="77">
        <f t="shared" si="96"/>
        <v>1.0900000000000001</v>
      </c>
      <c r="E5388" s="1">
        <v>2.6923000000000004</v>
      </c>
      <c r="F5388" s="77">
        <v>7412</v>
      </c>
      <c r="G5388" s="154">
        <v>42467</v>
      </c>
      <c r="H5388" s="3" t="s">
        <v>5257</v>
      </c>
      <c r="I5388" s="4"/>
    </row>
    <row r="5389" spans="1:9">
      <c r="A5389" s="6">
        <v>5387</v>
      </c>
      <c r="B5389" s="68" t="s">
        <v>5298</v>
      </c>
      <c r="C5389" s="25" t="str">
        <f>IF(D5389=2,"NO","YES")</f>
        <v>YES</v>
      </c>
      <c r="D5389" s="77">
        <f t="shared" si="96"/>
        <v>0.4</v>
      </c>
      <c r="E5389" s="1">
        <v>0.9880000000000001</v>
      </c>
      <c r="F5389" s="77">
        <v>2720</v>
      </c>
      <c r="G5389" s="154">
        <v>42467</v>
      </c>
      <c r="H5389" s="3" t="s">
        <v>5257</v>
      </c>
      <c r="I5389" s="4"/>
    </row>
    <row r="5390" spans="1:9">
      <c r="A5390" s="6">
        <v>5388</v>
      </c>
      <c r="B5390" s="68" t="s">
        <v>5299</v>
      </c>
      <c r="C5390" s="25" t="str">
        <f>IF(D5390=2,"NO","YES")</f>
        <v>YES</v>
      </c>
      <c r="D5390" s="77">
        <f t="shared" si="96"/>
        <v>0.44</v>
      </c>
      <c r="E5390" s="1">
        <v>1.0868</v>
      </c>
      <c r="F5390" s="77">
        <v>2992</v>
      </c>
      <c r="G5390" s="154">
        <v>42467</v>
      </c>
      <c r="H5390" s="3" t="s">
        <v>5257</v>
      </c>
      <c r="I5390" s="4"/>
    </row>
    <row r="5391" spans="1:9" ht="30">
      <c r="A5391" s="6">
        <v>5389</v>
      </c>
      <c r="B5391" s="68" t="s">
        <v>5300</v>
      </c>
      <c r="C5391" s="25" t="str">
        <f>IF(D5391=2,"NO","YES")</f>
        <v>YES</v>
      </c>
      <c r="D5391" s="77">
        <f t="shared" si="96"/>
        <v>0.68</v>
      </c>
      <c r="E5391" s="1">
        <v>1.6796000000000002</v>
      </c>
      <c r="F5391" s="77">
        <v>4624</v>
      </c>
      <c r="G5391" s="154">
        <v>42467</v>
      </c>
      <c r="H5391" s="3" t="s">
        <v>5257</v>
      </c>
      <c r="I5391" s="4"/>
    </row>
    <row r="5392" spans="1:9" ht="30">
      <c r="A5392" s="6">
        <v>5390</v>
      </c>
      <c r="B5392" s="68" t="s">
        <v>5301</v>
      </c>
      <c r="C5392" s="25" t="str">
        <f>IF(D5392=2,"NO","YES")</f>
        <v>YES</v>
      </c>
      <c r="D5392" s="77">
        <f t="shared" si="96"/>
        <v>0.22</v>
      </c>
      <c r="E5392" s="1">
        <v>0.54339999999999999</v>
      </c>
      <c r="F5392" s="77">
        <v>1496</v>
      </c>
      <c r="G5392" s="154">
        <v>42467</v>
      </c>
      <c r="H5392" s="3" t="s">
        <v>5257</v>
      </c>
      <c r="I5392" s="4"/>
    </row>
    <row r="5393" spans="1:9" ht="30">
      <c r="A5393" s="6">
        <v>5391</v>
      </c>
      <c r="B5393" s="68" t="s">
        <v>5302</v>
      </c>
      <c r="C5393" s="25" t="str">
        <f>IF(D5393=2,"NO","YES")</f>
        <v>YES</v>
      </c>
      <c r="D5393" s="77">
        <f t="shared" si="96"/>
        <v>0.8</v>
      </c>
      <c r="E5393" s="1">
        <v>1.9760000000000002</v>
      </c>
      <c r="F5393" s="77">
        <v>5440</v>
      </c>
      <c r="G5393" s="154">
        <v>42467</v>
      </c>
      <c r="H5393" s="3" t="s">
        <v>5257</v>
      </c>
      <c r="I5393" s="4"/>
    </row>
    <row r="5394" spans="1:9">
      <c r="A5394" s="6">
        <v>5392</v>
      </c>
      <c r="B5394" s="68" t="s">
        <v>5303</v>
      </c>
      <c r="C5394" s="25" t="str">
        <f>IF(D5394=2,"NO","YES")</f>
        <v>YES</v>
      </c>
      <c r="D5394" s="77">
        <f t="shared" si="96"/>
        <v>0.19</v>
      </c>
      <c r="E5394" s="1">
        <v>0.46930000000000005</v>
      </c>
      <c r="F5394" s="77">
        <v>1292</v>
      </c>
      <c r="G5394" s="154">
        <v>42467</v>
      </c>
      <c r="H5394" s="3" t="s">
        <v>5257</v>
      </c>
      <c r="I5394" s="4"/>
    </row>
    <row r="5395" spans="1:9" ht="30">
      <c r="A5395" s="6">
        <v>5393</v>
      </c>
      <c r="B5395" s="68" t="s">
        <v>5304</v>
      </c>
      <c r="C5395" s="25" t="str">
        <f>IF(D5395=2,"NO","YES")</f>
        <v>YES</v>
      </c>
      <c r="D5395" s="77">
        <f t="shared" si="96"/>
        <v>1.01</v>
      </c>
      <c r="E5395" s="1">
        <v>2.4947000000000004</v>
      </c>
      <c r="F5395" s="77">
        <v>6868</v>
      </c>
      <c r="G5395" s="154">
        <v>42467</v>
      </c>
      <c r="H5395" s="3" t="s">
        <v>5257</v>
      </c>
      <c r="I5395" s="4"/>
    </row>
    <row r="5396" spans="1:9">
      <c r="A5396" s="6">
        <v>5394</v>
      </c>
      <c r="B5396" s="68" t="s">
        <v>5305</v>
      </c>
      <c r="C5396" s="25" t="str">
        <f>IF(D5396=2,"NO","YES")</f>
        <v>YES</v>
      </c>
      <c r="D5396" s="77">
        <f t="shared" si="96"/>
        <v>1.98</v>
      </c>
      <c r="E5396" s="1">
        <v>4.8906000000000001</v>
      </c>
      <c r="F5396" s="77">
        <v>13464</v>
      </c>
      <c r="G5396" s="154">
        <v>42467</v>
      </c>
      <c r="H5396" s="3" t="s">
        <v>5257</v>
      </c>
      <c r="I5396" s="4"/>
    </row>
    <row r="5397" spans="1:9">
      <c r="A5397" s="6">
        <v>5395</v>
      </c>
      <c r="B5397" s="68" t="s">
        <v>5306</v>
      </c>
      <c r="C5397" s="25" t="str">
        <f>IF(D5397=2,"NO","YES")</f>
        <v>YES</v>
      </c>
      <c r="D5397" s="77">
        <f t="shared" si="96"/>
        <v>1.22</v>
      </c>
      <c r="E5397" s="1">
        <v>3.0134000000000003</v>
      </c>
      <c r="F5397" s="77">
        <v>8296</v>
      </c>
      <c r="G5397" s="154">
        <v>42467</v>
      </c>
      <c r="H5397" s="3" t="s">
        <v>5257</v>
      </c>
      <c r="I5397" s="4"/>
    </row>
    <row r="5398" spans="1:9">
      <c r="A5398" s="6">
        <v>5396</v>
      </c>
      <c r="B5398" s="68" t="s">
        <v>5307</v>
      </c>
      <c r="C5398" s="25" t="str">
        <f>IF(D5398=2,"NO","YES")</f>
        <v>YES</v>
      </c>
      <c r="D5398" s="77">
        <f t="shared" si="96"/>
        <v>0.13</v>
      </c>
      <c r="E5398" s="1">
        <v>0.32110000000000005</v>
      </c>
      <c r="F5398" s="77">
        <v>884</v>
      </c>
      <c r="G5398" s="154">
        <v>42467</v>
      </c>
      <c r="H5398" s="3" t="s">
        <v>5257</v>
      </c>
      <c r="I5398" s="4"/>
    </row>
    <row r="5399" spans="1:9">
      <c r="A5399" s="6">
        <v>5397</v>
      </c>
      <c r="B5399" s="68" t="s">
        <v>5308</v>
      </c>
      <c r="C5399" s="25" t="str">
        <f>IF(D5399=2,"NO","YES")</f>
        <v>YES</v>
      </c>
      <c r="D5399" s="77">
        <f t="shared" si="96"/>
        <v>0.06</v>
      </c>
      <c r="E5399" s="1">
        <v>0.1482</v>
      </c>
      <c r="F5399" s="77">
        <v>408</v>
      </c>
      <c r="G5399" s="154">
        <v>42467</v>
      </c>
      <c r="H5399" s="3" t="s">
        <v>5257</v>
      </c>
      <c r="I5399" s="4"/>
    </row>
    <row r="5400" spans="1:9" ht="30">
      <c r="A5400" s="6">
        <v>5398</v>
      </c>
      <c r="B5400" s="68" t="s">
        <v>5309</v>
      </c>
      <c r="C5400" s="25" t="str">
        <f>IF(D5400=2,"NO","YES")</f>
        <v>YES</v>
      </c>
      <c r="D5400" s="77">
        <f t="shared" si="96"/>
        <v>0.26</v>
      </c>
      <c r="E5400" s="1">
        <v>0.6422000000000001</v>
      </c>
      <c r="F5400" s="77">
        <v>1768</v>
      </c>
      <c r="G5400" s="154">
        <v>42467</v>
      </c>
      <c r="H5400" s="3" t="s">
        <v>5257</v>
      </c>
      <c r="I5400" s="4"/>
    </row>
    <row r="5401" spans="1:9">
      <c r="A5401" s="6">
        <v>5399</v>
      </c>
      <c r="B5401" s="68" t="s">
        <v>5310</v>
      </c>
      <c r="C5401" s="25" t="str">
        <f>IF(D5401=2,"NO","YES")</f>
        <v>YES</v>
      </c>
      <c r="D5401" s="77">
        <f t="shared" si="96"/>
        <v>0.52</v>
      </c>
      <c r="E5401" s="1">
        <v>1.2844000000000002</v>
      </c>
      <c r="F5401" s="77">
        <v>3536</v>
      </c>
      <c r="G5401" s="154">
        <v>42467</v>
      </c>
      <c r="H5401" s="3" t="s">
        <v>5257</v>
      </c>
      <c r="I5401" s="4"/>
    </row>
    <row r="5402" spans="1:9">
      <c r="A5402" s="6">
        <v>5400</v>
      </c>
      <c r="B5402" s="68" t="s">
        <v>5311</v>
      </c>
      <c r="C5402" s="25" t="str">
        <f>IF(D5402=2,"NO","YES")</f>
        <v>YES</v>
      </c>
      <c r="D5402" s="77">
        <f t="shared" si="96"/>
        <v>0.39</v>
      </c>
      <c r="E5402" s="1">
        <v>0.96330000000000016</v>
      </c>
      <c r="F5402" s="77">
        <v>2652</v>
      </c>
      <c r="G5402" s="154">
        <v>42467</v>
      </c>
      <c r="H5402" s="3" t="s">
        <v>5257</v>
      </c>
      <c r="I5402" s="4"/>
    </row>
    <row r="5403" spans="1:9">
      <c r="A5403" s="6">
        <v>5401</v>
      </c>
      <c r="B5403" s="68" t="s">
        <v>5312</v>
      </c>
      <c r="C5403" s="25" t="str">
        <f>IF(D5403=2,"NO","YES")</f>
        <v>YES</v>
      </c>
      <c r="D5403" s="77">
        <f t="shared" si="96"/>
        <v>0.54</v>
      </c>
      <c r="E5403" s="1">
        <v>1.3338000000000001</v>
      </c>
      <c r="F5403" s="77">
        <v>3672</v>
      </c>
      <c r="G5403" s="154">
        <v>42467</v>
      </c>
      <c r="H5403" s="3" t="s">
        <v>5257</v>
      </c>
      <c r="I5403" s="4"/>
    </row>
    <row r="5404" spans="1:9">
      <c r="A5404" s="6">
        <v>5402</v>
      </c>
      <c r="B5404" s="68" t="s">
        <v>1031</v>
      </c>
      <c r="C5404" s="25" t="str">
        <f>IF(D5404=2,"NO","YES")</f>
        <v>YES</v>
      </c>
      <c r="D5404" s="77">
        <f t="shared" si="96"/>
        <v>0.34</v>
      </c>
      <c r="E5404" s="1">
        <v>0.8398000000000001</v>
      </c>
      <c r="F5404" s="77">
        <v>2312</v>
      </c>
      <c r="G5404" s="154">
        <v>42467</v>
      </c>
      <c r="H5404" s="3" t="s">
        <v>5257</v>
      </c>
      <c r="I5404" s="4"/>
    </row>
    <row r="5405" spans="1:9">
      <c r="A5405" s="6">
        <v>5403</v>
      </c>
      <c r="B5405" s="68" t="s">
        <v>5313</v>
      </c>
      <c r="C5405" s="25" t="str">
        <f>IF(D5405=2,"NO","YES")</f>
        <v>YES</v>
      </c>
      <c r="D5405" s="77">
        <f t="shared" si="96"/>
        <v>0.93</v>
      </c>
      <c r="E5405" s="1">
        <v>2.2971000000000004</v>
      </c>
      <c r="F5405" s="77">
        <v>6324</v>
      </c>
      <c r="G5405" s="154">
        <v>42467</v>
      </c>
      <c r="H5405" s="3" t="s">
        <v>5257</v>
      </c>
      <c r="I5405" s="4"/>
    </row>
    <row r="5406" spans="1:9" ht="30">
      <c r="A5406" s="6">
        <v>5404</v>
      </c>
      <c r="B5406" s="68" t="s">
        <v>5314</v>
      </c>
      <c r="C5406" s="25" t="str">
        <f>IF(D5406=2,"NO","YES")</f>
        <v>YES</v>
      </c>
      <c r="D5406" s="77">
        <f t="shared" si="96"/>
        <v>0.85</v>
      </c>
      <c r="E5406" s="1">
        <v>2.0994999999999999</v>
      </c>
      <c r="F5406" s="77">
        <v>5780</v>
      </c>
      <c r="G5406" s="154">
        <v>42467</v>
      </c>
      <c r="H5406" s="3" t="s">
        <v>5257</v>
      </c>
      <c r="I5406" s="4"/>
    </row>
    <row r="5407" spans="1:9" ht="30">
      <c r="A5407" s="6">
        <v>5405</v>
      </c>
      <c r="B5407" s="24" t="s">
        <v>5315</v>
      </c>
      <c r="C5407" s="25" t="str">
        <f>IF(D5407=2,"NO","YES")</f>
        <v>YES</v>
      </c>
      <c r="D5407" s="25">
        <f t="shared" si="96"/>
        <v>0.56000000000000005</v>
      </c>
      <c r="E5407" s="1">
        <v>1.3832000000000002</v>
      </c>
      <c r="F5407" s="134">
        <v>3808</v>
      </c>
      <c r="G5407" s="154">
        <v>42467</v>
      </c>
      <c r="H5407" s="3" t="s">
        <v>5316</v>
      </c>
      <c r="I5407" s="4"/>
    </row>
    <row r="5408" spans="1:9">
      <c r="A5408" s="6">
        <v>5406</v>
      </c>
      <c r="B5408" s="24" t="s">
        <v>5317</v>
      </c>
      <c r="C5408" s="25" t="str">
        <f>IF(D5408=2,"NO","YES")</f>
        <v>YES</v>
      </c>
      <c r="D5408" s="25">
        <f t="shared" si="96"/>
        <v>0.62</v>
      </c>
      <c r="E5408" s="1">
        <v>1.5314000000000001</v>
      </c>
      <c r="F5408" s="134">
        <v>4216</v>
      </c>
      <c r="G5408" s="154">
        <v>42467</v>
      </c>
      <c r="H5408" s="3" t="s">
        <v>5316</v>
      </c>
      <c r="I5408" s="4"/>
    </row>
    <row r="5409" spans="1:9">
      <c r="A5409" s="6">
        <v>5407</v>
      </c>
      <c r="B5409" s="24" t="s">
        <v>5318</v>
      </c>
      <c r="C5409" s="25" t="str">
        <f>IF(D5409=2,"NO","YES")</f>
        <v>YES</v>
      </c>
      <c r="D5409" s="25">
        <f t="shared" si="96"/>
        <v>0.79</v>
      </c>
      <c r="E5409" s="1">
        <v>1.9513000000000003</v>
      </c>
      <c r="F5409" s="134">
        <v>5372</v>
      </c>
      <c r="G5409" s="154">
        <v>42467</v>
      </c>
      <c r="H5409" s="3" t="s">
        <v>5316</v>
      </c>
      <c r="I5409" s="4"/>
    </row>
    <row r="5410" spans="1:9" ht="30">
      <c r="A5410" s="6">
        <v>5408</v>
      </c>
      <c r="B5410" s="24" t="s">
        <v>5319</v>
      </c>
      <c r="C5410" s="25" t="str">
        <f>IF(D5410=2,"NO","YES")</f>
        <v>YES</v>
      </c>
      <c r="D5410" s="25">
        <f t="shared" si="96"/>
        <v>0.53</v>
      </c>
      <c r="E5410" s="1">
        <v>1.3091000000000002</v>
      </c>
      <c r="F5410" s="134">
        <v>3604</v>
      </c>
      <c r="G5410" s="154">
        <v>42467</v>
      </c>
      <c r="H5410" s="3" t="s">
        <v>5316</v>
      </c>
      <c r="I5410" s="4"/>
    </row>
    <row r="5411" spans="1:9" ht="30">
      <c r="A5411" s="6">
        <v>5409</v>
      </c>
      <c r="B5411" s="24" t="s">
        <v>5320</v>
      </c>
      <c r="C5411" s="25" t="str">
        <f>IF(D5411=2,"NO","YES")</f>
        <v>YES</v>
      </c>
      <c r="D5411" s="25">
        <f t="shared" si="96"/>
        <v>1.05</v>
      </c>
      <c r="E5411" s="1">
        <v>2.5935000000000001</v>
      </c>
      <c r="F5411" s="134">
        <v>7140</v>
      </c>
      <c r="G5411" s="154">
        <v>42467</v>
      </c>
      <c r="H5411" s="3" t="s">
        <v>5316</v>
      </c>
      <c r="I5411" s="4"/>
    </row>
    <row r="5412" spans="1:9" ht="30">
      <c r="A5412" s="6">
        <v>5410</v>
      </c>
      <c r="B5412" s="24" t="s">
        <v>5321</v>
      </c>
      <c r="C5412" s="25" t="str">
        <f>IF(D5412=2,"NO","YES")</f>
        <v>YES</v>
      </c>
      <c r="D5412" s="25">
        <f t="shared" si="96"/>
        <v>1.32</v>
      </c>
      <c r="E5412" s="1">
        <v>3.2604000000000006</v>
      </c>
      <c r="F5412" s="134">
        <v>8976</v>
      </c>
      <c r="G5412" s="154">
        <v>42467</v>
      </c>
      <c r="H5412" s="3" t="s">
        <v>5316</v>
      </c>
      <c r="I5412" s="4"/>
    </row>
    <row r="5413" spans="1:9" ht="30">
      <c r="A5413" s="6">
        <v>5411</v>
      </c>
      <c r="B5413" s="24" t="s">
        <v>5322</v>
      </c>
      <c r="C5413" s="25" t="str">
        <f>IF(D5413=2,"NO","YES")</f>
        <v>YES</v>
      </c>
      <c r="D5413" s="25">
        <f t="shared" si="96"/>
        <v>1.05</v>
      </c>
      <c r="E5413" s="1">
        <v>2.5935000000000001</v>
      </c>
      <c r="F5413" s="134">
        <v>7140</v>
      </c>
      <c r="G5413" s="154">
        <v>42467</v>
      </c>
      <c r="H5413" s="3" t="s">
        <v>5316</v>
      </c>
      <c r="I5413" s="4"/>
    </row>
    <row r="5414" spans="1:9" ht="30">
      <c r="A5414" s="6">
        <v>5412</v>
      </c>
      <c r="B5414" s="24" t="s">
        <v>5323</v>
      </c>
      <c r="C5414" s="25" t="str">
        <f>IF(D5414=2,"NO","YES")</f>
        <v>YES</v>
      </c>
      <c r="D5414" s="25">
        <f t="shared" si="96"/>
        <v>1.0900000000000001</v>
      </c>
      <c r="E5414" s="1">
        <v>2.6923000000000004</v>
      </c>
      <c r="F5414" s="134">
        <v>7412</v>
      </c>
      <c r="G5414" s="154">
        <v>42467</v>
      </c>
      <c r="H5414" s="3" t="s">
        <v>5316</v>
      </c>
      <c r="I5414" s="4"/>
    </row>
    <row r="5415" spans="1:9" ht="30">
      <c r="A5415" s="6">
        <v>5413</v>
      </c>
      <c r="B5415" s="24" t="s">
        <v>5324</v>
      </c>
      <c r="C5415" s="25" t="str">
        <f>IF(D5415=2,"NO","YES")</f>
        <v>YES</v>
      </c>
      <c r="D5415" s="25">
        <f t="shared" si="96"/>
        <v>0.23</v>
      </c>
      <c r="E5415" s="1">
        <v>0.56810000000000005</v>
      </c>
      <c r="F5415" s="134">
        <v>1564</v>
      </c>
      <c r="G5415" s="154">
        <v>42467</v>
      </c>
      <c r="H5415" s="3" t="s">
        <v>5316</v>
      </c>
      <c r="I5415" s="4"/>
    </row>
    <row r="5416" spans="1:9" ht="30">
      <c r="A5416" s="6">
        <v>5414</v>
      </c>
      <c r="B5416" s="24" t="s">
        <v>5325</v>
      </c>
      <c r="C5416" s="25" t="str">
        <f>IF(D5416=2,"NO","YES")</f>
        <v>YES</v>
      </c>
      <c r="D5416" s="25">
        <f t="shared" si="96"/>
        <v>0.83</v>
      </c>
      <c r="E5416" s="1">
        <v>2.0501</v>
      </c>
      <c r="F5416" s="134">
        <v>5644</v>
      </c>
      <c r="G5416" s="154">
        <v>42467</v>
      </c>
      <c r="H5416" s="3" t="s">
        <v>5316</v>
      </c>
      <c r="I5416" s="4"/>
    </row>
    <row r="5417" spans="1:9" ht="30">
      <c r="A5417" s="6">
        <v>5415</v>
      </c>
      <c r="B5417" s="24" t="s">
        <v>5326</v>
      </c>
      <c r="C5417" s="25" t="str">
        <f>IF(D5417=2,"NO","YES")</f>
        <v>YES</v>
      </c>
      <c r="D5417" s="25">
        <f t="shared" si="96"/>
        <v>1.05</v>
      </c>
      <c r="E5417" s="1">
        <v>2.5935000000000001</v>
      </c>
      <c r="F5417" s="134">
        <v>7140</v>
      </c>
      <c r="G5417" s="154">
        <v>42467</v>
      </c>
      <c r="H5417" s="3" t="s">
        <v>5316</v>
      </c>
      <c r="I5417" s="4"/>
    </row>
    <row r="5418" spans="1:9" ht="30">
      <c r="A5418" s="6">
        <v>5416</v>
      </c>
      <c r="B5418" s="24" t="s">
        <v>5327</v>
      </c>
      <c r="C5418" s="25" t="str">
        <f>IF(D5418=2,"NO","YES")</f>
        <v>YES</v>
      </c>
      <c r="D5418" s="25">
        <f t="shared" si="96"/>
        <v>0.73</v>
      </c>
      <c r="E5418" s="1">
        <v>1.8031000000000001</v>
      </c>
      <c r="F5418" s="134">
        <v>4964</v>
      </c>
      <c r="G5418" s="154">
        <v>42467</v>
      </c>
      <c r="H5418" s="3" t="s">
        <v>5316</v>
      </c>
      <c r="I5418" s="4"/>
    </row>
    <row r="5419" spans="1:9" ht="30">
      <c r="A5419" s="6">
        <v>5417</v>
      </c>
      <c r="B5419" s="24" t="s">
        <v>5328</v>
      </c>
      <c r="C5419" s="25" t="str">
        <f>IF(D5419=2,"NO","YES")</f>
        <v>YES</v>
      </c>
      <c r="D5419" s="25">
        <f t="shared" si="96"/>
        <v>1.24</v>
      </c>
      <c r="E5419" s="1">
        <v>3.0628000000000002</v>
      </c>
      <c r="F5419" s="134">
        <v>8432</v>
      </c>
      <c r="G5419" s="154">
        <v>42467</v>
      </c>
      <c r="H5419" s="3" t="s">
        <v>5316</v>
      </c>
      <c r="I5419" s="4"/>
    </row>
    <row r="5420" spans="1:9">
      <c r="A5420" s="6">
        <v>5418</v>
      </c>
      <c r="B5420" s="24" t="s">
        <v>5329</v>
      </c>
      <c r="C5420" s="25" t="str">
        <f>IF(D5420=2,"NO","YES")</f>
        <v>YES</v>
      </c>
      <c r="D5420" s="25">
        <f t="shared" si="96"/>
        <v>1.21</v>
      </c>
      <c r="E5420" s="1">
        <v>2.9887000000000001</v>
      </c>
      <c r="F5420" s="134">
        <v>8228</v>
      </c>
      <c r="G5420" s="154">
        <v>42467</v>
      </c>
      <c r="H5420" s="3" t="s">
        <v>5316</v>
      </c>
      <c r="I5420" s="4"/>
    </row>
    <row r="5421" spans="1:9" ht="30">
      <c r="A5421" s="6">
        <v>5419</v>
      </c>
      <c r="B5421" s="24" t="s">
        <v>5330</v>
      </c>
      <c r="C5421" s="25" t="str">
        <f>IF(D5421=2,"NO","YES")</f>
        <v>YES</v>
      </c>
      <c r="D5421" s="25">
        <f t="shared" si="96"/>
        <v>0.64</v>
      </c>
      <c r="E5421" s="1">
        <v>1.5808000000000002</v>
      </c>
      <c r="F5421" s="134">
        <v>4352</v>
      </c>
      <c r="G5421" s="154">
        <v>42467</v>
      </c>
      <c r="H5421" s="3" t="s">
        <v>5316</v>
      </c>
      <c r="I5421" s="4"/>
    </row>
    <row r="5422" spans="1:9" ht="30">
      <c r="A5422" s="6">
        <v>5420</v>
      </c>
      <c r="B5422" s="24" t="s">
        <v>5331</v>
      </c>
      <c r="C5422" s="25" t="str">
        <f>IF(D5422=2,"NO","YES")</f>
        <v>YES</v>
      </c>
      <c r="D5422" s="25">
        <f t="shared" si="96"/>
        <v>1.34</v>
      </c>
      <c r="E5422" s="1">
        <v>3.3098000000000005</v>
      </c>
      <c r="F5422" s="134">
        <v>9112</v>
      </c>
      <c r="G5422" s="154">
        <v>42467</v>
      </c>
      <c r="H5422" s="3" t="s">
        <v>5316</v>
      </c>
      <c r="I5422" s="4"/>
    </row>
    <row r="5423" spans="1:9" ht="30">
      <c r="A5423" s="6">
        <v>5421</v>
      </c>
      <c r="B5423" s="24" t="s">
        <v>5332</v>
      </c>
      <c r="C5423" s="25" t="str">
        <f>IF(D5423=2,"NO","YES")</f>
        <v>YES</v>
      </c>
      <c r="D5423" s="25">
        <f t="shared" si="96"/>
        <v>1.24</v>
      </c>
      <c r="E5423" s="1">
        <v>3.0628000000000002</v>
      </c>
      <c r="F5423" s="134">
        <v>8432</v>
      </c>
      <c r="G5423" s="154">
        <v>42467</v>
      </c>
      <c r="H5423" s="3" t="s">
        <v>5316</v>
      </c>
      <c r="I5423" s="4"/>
    </row>
    <row r="5424" spans="1:9">
      <c r="A5424" s="6">
        <v>5422</v>
      </c>
      <c r="B5424" s="24" t="s">
        <v>5333</v>
      </c>
      <c r="C5424" s="25" t="str">
        <f>IF(D5424=2,"NO","YES")</f>
        <v>YES</v>
      </c>
      <c r="D5424" s="25">
        <f t="shared" si="96"/>
        <v>1.98</v>
      </c>
      <c r="E5424" s="1">
        <v>4.8906000000000001</v>
      </c>
      <c r="F5424" s="134">
        <v>13464</v>
      </c>
      <c r="G5424" s="154">
        <v>42467</v>
      </c>
      <c r="H5424" s="3" t="s">
        <v>5316</v>
      </c>
      <c r="I5424" s="4"/>
    </row>
    <row r="5425" spans="1:9" ht="30">
      <c r="A5425" s="6">
        <v>5423</v>
      </c>
      <c r="B5425" s="24" t="s">
        <v>5334</v>
      </c>
      <c r="C5425" s="25" t="str">
        <f>IF(D5425=2,"NO","YES")</f>
        <v>YES</v>
      </c>
      <c r="D5425" s="25">
        <f t="shared" si="96"/>
        <v>1.75</v>
      </c>
      <c r="E5425" s="1">
        <v>4.3225000000000007</v>
      </c>
      <c r="F5425" s="134">
        <v>11900</v>
      </c>
      <c r="G5425" s="154">
        <v>42467</v>
      </c>
      <c r="H5425" s="3" t="s">
        <v>5316</v>
      </c>
      <c r="I5425" s="4"/>
    </row>
    <row r="5426" spans="1:9" ht="30">
      <c r="A5426" s="6">
        <v>5424</v>
      </c>
      <c r="B5426" s="24" t="s">
        <v>5335</v>
      </c>
      <c r="C5426" s="25" t="str">
        <f>IF(D5426=2,"NO","YES")</f>
        <v>YES</v>
      </c>
      <c r="D5426" s="25">
        <f t="shared" si="96"/>
        <v>0.42</v>
      </c>
      <c r="E5426" s="1">
        <v>1.0374000000000001</v>
      </c>
      <c r="F5426" s="134">
        <v>2856</v>
      </c>
      <c r="G5426" s="154">
        <v>42467</v>
      </c>
      <c r="H5426" s="3" t="s">
        <v>5316</v>
      </c>
      <c r="I5426" s="4"/>
    </row>
    <row r="5427" spans="1:9" ht="30">
      <c r="A5427" s="6">
        <v>5425</v>
      </c>
      <c r="B5427" s="24" t="s">
        <v>5336</v>
      </c>
      <c r="C5427" s="25" t="str">
        <f>IF(D5427=2,"NO","YES")</f>
        <v>YES</v>
      </c>
      <c r="D5427" s="25">
        <f t="shared" si="96"/>
        <v>1.39</v>
      </c>
      <c r="E5427" s="1">
        <v>3.4333</v>
      </c>
      <c r="F5427" s="134">
        <v>9452</v>
      </c>
      <c r="G5427" s="154">
        <v>42467</v>
      </c>
      <c r="H5427" s="3" t="s">
        <v>5316</v>
      </c>
      <c r="I5427" s="4"/>
    </row>
    <row r="5428" spans="1:9" ht="30">
      <c r="A5428" s="6">
        <v>5426</v>
      </c>
      <c r="B5428" s="24" t="s">
        <v>5337</v>
      </c>
      <c r="C5428" s="25" t="str">
        <f>IF(D5428=2,"NO","YES")</f>
        <v>YES</v>
      </c>
      <c r="D5428" s="25">
        <f t="shared" si="96"/>
        <v>0.44</v>
      </c>
      <c r="E5428" s="1">
        <v>1.0868</v>
      </c>
      <c r="F5428" s="134">
        <v>2992</v>
      </c>
      <c r="G5428" s="154">
        <v>42467</v>
      </c>
      <c r="H5428" s="3" t="s">
        <v>5316</v>
      </c>
      <c r="I5428" s="4"/>
    </row>
    <row r="5429" spans="1:9" ht="30">
      <c r="A5429" s="6">
        <v>5427</v>
      </c>
      <c r="B5429" s="24" t="s">
        <v>5338</v>
      </c>
      <c r="C5429" s="25" t="str">
        <f>IF(D5429=2,"NO","YES")</f>
        <v>YES</v>
      </c>
      <c r="D5429" s="25">
        <f t="shared" si="96"/>
        <v>1.57</v>
      </c>
      <c r="E5429" s="1">
        <v>3.8779000000000003</v>
      </c>
      <c r="F5429" s="134">
        <v>10676</v>
      </c>
      <c r="G5429" s="154">
        <v>42467</v>
      </c>
      <c r="H5429" s="3" t="s">
        <v>5316</v>
      </c>
      <c r="I5429" s="4"/>
    </row>
    <row r="5430" spans="1:9" ht="30">
      <c r="A5430" s="6">
        <v>5428</v>
      </c>
      <c r="B5430" s="24" t="s">
        <v>5339</v>
      </c>
      <c r="C5430" s="25" t="str">
        <f>IF(D5430=2,"NO","YES")</f>
        <v>YES</v>
      </c>
      <c r="D5430" s="25">
        <f t="shared" si="96"/>
        <v>1.54</v>
      </c>
      <c r="E5430" s="1">
        <v>3.8038000000000003</v>
      </c>
      <c r="F5430" s="134">
        <v>10472</v>
      </c>
      <c r="G5430" s="154">
        <v>42467</v>
      </c>
      <c r="H5430" s="3" t="s">
        <v>5316</v>
      </c>
      <c r="I5430" s="4"/>
    </row>
    <row r="5431" spans="1:9" ht="30">
      <c r="A5431" s="6">
        <v>5429</v>
      </c>
      <c r="B5431" s="24" t="s">
        <v>5340</v>
      </c>
      <c r="C5431" s="25" t="str">
        <f>IF(D5431=2,"NO","YES")</f>
        <v>YES</v>
      </c>
      <c r="D5431" s="25">
        <f t="shared" si="96"/>
        <v>0.25</v>
      </c>
      <c r="E5431" s="1">
        <v>0.61750000000000005</v>
      </c>
      <c r="F5431" s="134">
        <v>1700</v>
      </c>
      <c r="G5431" s="154">
        <v>42467</v>
      </c>
      <c r="H5431" s="3" t="s">
        <v>5316</v>
      </c>
      <c r="I5431" s="4"/>
    </row>
    <row r="5432" spans="1:9" ht="30">
      <c r="A5432" s="6">
        <v>5430</v>
      </c>
      <c r="B5432" s="24" t="s">
        <v>5341</v>
      </c>
      <c r="C5432" s="25" t="str">
        <f>IF(D5432=2,"NO","YES")</f>
        <v>NO</v>
      </c>
      <c r="D5432" s="25">
        <f t="shared" si="96"/>
        <v>2</v>
      </c>
      <c r="E5432" s="1">
        <v>4.9400000000000004</v>
      </c>
      <c r="F5432" s="134">
        <v>13600</v>
      </c>
      <c r="G5432" s="154">
        <v>42467</v>
      </c>
      <c r="H5432" s="3" t="s">
        <v>5316</v>
      </c>
      <c r="I5432" s="4"/>
    </row>
    <row r="5433" spans="1:9" ht="30">
      <c r="A5433" s="6">
        <v>5431</v>
      </c>
      <c r="B5433" s="24" t="s">
        <v>5342</v>
      </c>
      <c r="C5433" s="25" t="str">
        <f>IF(D5433=2,"NO","YES")</f>
        <v>YES</v>
      </c>
      <c r="D5433" s="25">
        <f t="shared" si="96"/>
        <v>0.64</v>
      </c>
      <c r="E5433" s="1">
        <v>1.5808000000000002</v>
      </c>
      <c r="F5433" s="134">
        <v>4352</v>
      </c>
      <c r="G5433" s="154">
        <v>42467</v>
      </c>
      <c r="H5433" s="3" t="s">
        <v>5316</v>
      </c>
      <c r="I5433" s="4"/>
    </row>
    <row r="5434" spans="1:9" ht="30">
      <c r="A5434" s="6">
        <v>5432</v>
      </c>
      <c r="B5434" s="24" t="s">
        <v>5343</v>
      </c>
      <c r="C5434" s="25" t="str">
        <f>IF(D5434=2,"NO","YES")</f>
        <v>YES</v>
      </c>
      <c r="D5434" s="25">
        <f t="shared" si="96"/>
        <v>0.56999999999999995</v>
      </c>
      <c r="E5434" s="1">
        <v>1.4078999999999999</v>
      </c>
      <c r="F5434" s="134">
        <v>3876</v>
      </c>
      <c r="G5434" s="154">
        <v>42467</v>
      </c>
      <c r="H5434" s="3" t="s">
        <v>5316</v>
      </c>
      <c r="I5434" s="4"/>
    </row>
    <row r="5435" spans="1:9" ht="30">
      <c r="A5435" s="6">
        <v>5433</v>
      </c>
      <c r="B5435" s="24" t="s">
        <v>5344</v>
      </c>
      <c r="C5435" s="25" t="str">
        <f>IF(D5435=2,"NO","YES")</f>
        <v>YES</v>
      </c>
      <c r="D5435" s="25">
        <f t="shared" si="96"/>
        <v>1.58</v>
      </c>
      <c r="E5435" s="1">
        <v>3.9026000000000005</v>
      </c>
      <c r="F5435" s="134">
        <v>10744</v>
      </c>
      <c r="G5435" s="154">
        <v>42467</v>
      </c>
      <c r="H5435" s="3" t="s">
        <v>5316</v>
      </c>
      <c r="I5435" s="4"/>
    </row>
    <row r="5436" spans="1:9" ht="45">
      <c r="A5436" s="6">
        <v>5434</v>
      </c>
      <c r="B5436" s="24" t="s">
        <v>5345</v>
      </c>
      <c r="C5436" s="25" t="str">
        <f>IF(D5436=2,"NO","YES")</f>
        <v>YES</v>
      </c>
      <c r="D5436" s="25">
        <f t="shared" si="96"/>
        <v>0.74</v>
      </c>
      <c r="E5436" s="1">
        <v>1.8278000000000001</v>
      </c>
      <c r="F5436" s="134">
        <v>5032</v>
      </c>
      <c r="G5436" s="154">
        <v>42467</v>
      </c>
      <c r="H5436" s="3" t="s">
        <v>5316</v>
      </c>
      <c r="I5436" s="4"/>
    </row>
    <row r="5437" spans="1:9" ht="30">
      <c r="A5437" s="6">
        <v>5435</v>
      </c>
      <c r="B5437" s="24" t="s">
        <v>5346</v>
      </c>
      <c r="C5437" s="25" t="str">
        <f>IF(D5437=2,"NO","YES")</f>
        <v>YES</v>
      </c>
      <c r="D5437" s="25">
        <f t="shared" si="96"/>
        <v>1.57</v>
      </c>
      <c r="E5437" s="1">
        <v>3.8779000000000003</v>
      </c>
      <c r="F5437" s="134">
        <v>10676</v>
      </c>
      <c r="G5437" s="154">
        <v>42467</v>
      </c>
      <c r="H5437" s="3" t="s">
        <v>5316</v>
      </c>
      <c r="I5437" s="4"/>
    </row>
    <row r="5438" spans="1:9" ht="30">
      <c r="A5438" s="6">
        <v>5436</v>
      </c>
      <c r="B5438" s="24" t="s">
        <v>5347</v>
      </c>
      <c r="C5438" s="25" t="str">
        <f>IF(D5438=2,"NO","YES")</f>
        <v>YES</v>
      </c>
      <c r="D5438" s="25">
        <f t="shared" si="96"/>
        <v>0.38</v>
      </c>
      <c r="E5438" s="1">
        <v>0.9386000000000001</v>
      </c>
      <c r="F5438" s="134">
        <v>2584</v>
      </c>
      <c r="G5438" s="154">
        <v>42467</v>
      </c>
      <c r="H5438" s="3" t="s">
        <v>5316</v>
      </c>
      <c r="I5438" s="4"/>
    </row>
    <row r="5439" spans="1:9">
      <c r="A5439" s="6">
        <v>5437</v>
      </c>
      <c r="B5439" s="24" t="s">
        <v>5348</v>
      </c>
      <c r="C5439" s="25" t="str">
        <f>IF(D5439=2,"NO","YES")</f>
        <v>YES</v>
      </c>
      <c r="D5439" s="25">
        <f t="shared" si="96"/>
        <v>0.66</v>
      </c>
      <c r="E5439" s="1">
        <v>1.6302000000000003</v>
      </c>
      <c r="F5439" s="134">
        <v>4488</v>
      </c>
      <c r="G5439" s="154">
        <v>42467</v>
      </c>
      <c r="H5439" s="3" t="s">
        <v>5316</v>
      </c>
      <c r="I5439" s="4"/>
    </row>
    <row r="5440" spans="1:9" ht="30">
      <c r="A5440" s="6">
        <v>5438</v>
      </c>
      <c r="B5440" s="24" t="s">
        <v>5349</v>
      </c>
      <c r="C5440" s="25" t="str">
        <f>IF(D5440=2,"NO","YES")</f>
        <v>YES</v>
      </c>
      <c r="D5440" s="25">
        <f t="shared" si="96"/>
        <v>1.1399999999999999</v>
      </c>
      <c r="E5440" s="1">
        <v>2.8157999999999999</v>
      </c>
      <c r="F5440" s="134">
        <v>7752</v>
      </c>
      <c r="G5440" s="154">
        <v>42467</v>
      </c>
      <c r="H5440" s="3" t="s">
        <v>5316</v>
      </c>
      <c r="I5440" s="4"/>
    </row>
    <row r="5441" spans="1:9" ht="30">
      <c r="A5441" s="6">
        <v>5439</v>
      </c>
      <c r="B5441" s="24" t="s">
        <v>5350</v>
      </c>
      <c r="C5441" s="25" t="str">
        <f>IF(D5441=2,"NO","YES")</f>
        <v>YES</v>
      </c>
      <c r="D5441" s="25">
        <f t="shared" si="96"/>
        <v>0.72</v>
      </c>
      <c r="E5441" s="1">
        <v>1.7784</v>
      </c>
      <c r="F5441" s="134">
        <v>4896</v>
      </c>
      <c r="G5441" s="154">
        <v>42467</v>
      </c>
      <c r="H5441" s="3" t="s">
        <v>5316</v>
      </c>
      <c r="I5441" s="4"/>
    </row>
    <row r="5442" spans="1:9" ht="30">
      <c r="A5442" s="6">
        <v>5440</v>
      </c>
      <c r="B5442" s="24" t="s">
        <v>5351</v>
      </c>
      <c r="C5442" s="25" t="str">
        <f>IF(D5442=2,"NO","YES")</f>
        <v>YES</v>
      </c>
      <c r="D5442" s="25">
        <f t="shared" si="96"/>
        <v>1.01</v>
      </c>
      <c r="E5442" s="1">
        <v>2.4947000000000004</v>
      </c>
      <c r="F5442" s="134">
        <v>6868</v>
      </c>
      <c r="G5442" s="154">
        <v>42467</v>
      </c>
      <c r="H5442" s="3" t="s">
        <v>5316</v>
      </c>
      <c r="I5442" s="4"/>
    </row>
    <row r="5443" spans="1:9" ht="30">
      <c r="A5443" s="6">
        <v>5441</v>
      </c>
      <c r="B5443" s="24" t="s">
        <v>5352</v>
      </c>
      <c r="C5443" s="25" t="str">
        <f>IF(D5443=2,"NO","YES")</f>
        <v>YES</v>
      </c>
      <c r="D5443" s="25">
        <f t="shared" si="96"/>
        <v>0.7</v>
      </c>
      <c r="E5443" s="1">
        <v>1.7290000000000001</v>
      </c>
      <c r="F5443" s="134">
        <v>4760</v>
      </c>
      <c r="G5443" s="154">
        <v>42467</v>
      </c>
      <c r="H5443" s="3" t="s">
        <v>5316</v>
      </c>
      <c r="I5443" s="4"/>
    </row>
    <row r="5444" spans="1:9" ht="30">
      <c r="A5444" s="6">
        <v>5442</v>
      </c>
      <c r="B5444" s="24" t="s">
        <v>5353</v>
      </c>
      <c r="C5444" s="25" t="str">
        <f>IF(D5444=2,"NO","YES")</f>
        <v>YES</v>
      </c>
      <c r="D5444" s="25">
        <f t="shared" si="96"/>
        <v>0.72</v>
      </c>
      <c r="E5444" s="1">
        <v>1.7784</v>
      </c>
      <c r="F5444" s="134">
        <v>4896</v>
      </c>
      <c r="G5444" s="154">
        <v>42467</v>
      </c>
      <c r="H5444" s="3" t="s">
        <v>5316</v>
      </c>
      <c r="I5444" s="4"/>
    </row>
    <row r="5445" spans="1:9">
      <c r="A5445" s="6">
        <v>5443</v>
      </c>
      <c r="B5445" s="24" t="s">
        <v>5354</v>
      </c>
      <c r="C5445" s="25" t="str">
        <f>IF(D5445=2,"NO","YES")</f>
        <v>YES</v>
      </c>
      <c r="D5445" s="25">
        <f t="shared" ref="D5445:D5508" si="97">F5445/6800</f>
        <v>0.15</v>
      </c>
      <c r="E5445" s="1">
        <v>0.3705</v>
      </c>
      <c r="F5445" s="134">
        <v>1020</v>
      </c>
      <c r="G5445" s="154">
        <v>42467</v>
      </c>
      <c r="H5445" s="3" t="s">
        <v>5316</v>
      </c>
      <c r="I5445" s="4"/>
    </row>
    <row r="5446" spans="1:9">
      <c r="A5446" s="6">
        <v>5444</v>
      </c>
      <c r="B5446" s="24" t="s">
        <v>5355</v>
      </c>
      <c r="C5446" s="25" t="str">
        <f>IF(D5446=2,"NO","YES")</f>
        <v>YES</v>
      </c>
      <c r="D5446" s="25">
        <f t="shared" si="97"/>
        <v>1.19</v>
      </c>
      <c r="E5446" s="1">
        <v>2.9393000000000002</v>
      </c>
      <c r="F5446" s="134">
        <v>8092</v>
      </c>
      <c r="G5446" s="154">
        <v>42467</v>
      </c>
      <c r="H5446" s="3" t="s">
        <v>5316</v>
      </c>
      <c r="I5446" s="4"/>
    </row>
    <row r="5447" spans="1:9" ht="30">
      <c r="A5447" s="6">
        <v>5445</v>
      </c>
      <c r="B5447" s="24" t="s">
        <v>5356</v>
      </c>
      <c r="C5447" s="25" t="str">
        <f>IF(D5447=2,"NO","YES")</f>
        <v>YES</v>
      </c>
      <c r="D5447" s="25">
        <f t="shared" si="97"/>
        <v>0.42</v>
      </c>
      <c r="E5447" s="1">
        <v>1.0374000000000001</v>
      </c>
      <c r="F5447" s="134">
        <v>2856</v>
      </c>
      <c r="G5447" s="154">
        <v>42467</v>
      </c>
      <c r="H5447" s="3" t="s">
        <v>5316</v>
      </c>
      <c r="I5447" s="4"/>
    </row>
    <row r="5448" spans="1:9" ht="30">
      <c r="A5448" s="6">
        <v>5446</v>
      </c>
      <c r="B5448" s="24" t="s">
        <v>5357</v>
      </c>
      <c r="C5448" s="25" t="str">
        <f>IF(D5448=2,"NO","YES")</f>
        <v>YES</v>
      </c>
      <c r="D5448" s="25">
        <f t="shared" si="97"/>
        <v>0.36</v>
      </c>
      <c r="E5448" s="1">
        <v>0.88919999999999999</v>
      </c>
      <c r="F5448" s="134">
        <v>2448</v>
      </c>
      <c r="G5448" s="154">
        <v>42467</v>
      </c>
      <c r="H5448" s="3" t="s">
        <v>5316</v>
      </c>
      <c r="I5448" s="4"/>
    </row>
    <row r="5449" spans="1:9" ht="30">
      <c r="A5449" s="6">
        <v>5447</v>
      </c>
      <c r="B5449" s="24" t="s">
        <v>5358</v>
      </c>
      <c r="C5449" s="25" t="str">
        <f>IF(D5449=2,"NO","YES")</f>
        <v>YES</v>
      </c>
      <c r="D5449" s="25">
        <f t="shared" si="97"/>
        <v>0.64</v>
      </c>
      <c r="E5449" s="1">
        <v>1.5808000000000002</v>
      </c>
      <c r="F5449" s="134">
        <v>4352</v>
      </c>
      <c r="G5449" s="154">
        <v>42467</v>
      </c>
      <c r="H5449" s="3" t="s">
        <v>5316</v>
      </c>
      <c r="I5449" s="4"/>
    </row>
    <row r="5450" spans="1:9" ht="30">
      <c r="A5450" s="6">
        <v>5448</v>
      </c>
      <c r="B5450" s="24" t="s">
        <v>5359</v>
      </c>
      <c r="C5450" s="25" t="str">
        <f>IF(D5450=2,"NO","YES")</f>
        <v>YES</v>
      </c>
      <c r="D5450" s="25">
        <f t="shared" si="97"/>
        <v>1.22</v>
      </c>
      <c r="E5450" s="1">
        <v>3.0134000000000003</v>
      </c>
      <c r="F5450" s="134">
        <v>8296</v>
      </c>
      <c r="G5450" s="154">
        <v>42467</v>
      </c>
      <c r="H5450" s="3" t="s">
        <v>5316</v>
      </c>
      <c r="I5450" s="4"/>
    </row>
    <row r="5451" spans="1:9" ht="30">
      <c r="A5451" s="6">
        <v>5449</v>
      </c>
      <c r="B5451" s="24" t="s">
        <v>5360</v>
      </c>
      <c r="C5451" s="25" t="str">
        <f>IF(D5451=2,"NO","YES")</f>
        <v>YES</v>
      </c>
      <c r="D5451" s="25">
        <f t="shared" si="97"/>
        <v>0.62</v>
      </c>
      <c r="E5451" s="1">
        <v>1.5314000000000001</v>
      </c>
      <c r="F5451" s="134">
        <v>4216</v>
      </c>
      <c r="G5451" s="154">
        <v>42467</v>
      </c>
      <c r="H5451" s="3" t="s">
        <v>5316</v>
      </c>
      <c r="I5451" s="4"/>
    </row>
    <row r="5452" spans="1:9" ht="30">
      <c r="A5452" s="6">
        <v>5450</v>
      </c>
      <c r="B5452" s="24" t="s">
        <v>5361</v>
      </c>
      <c r="C5452" s="25" t="str">
        <f>IF(D5452=2,"NO","YES")</f>
        <v>YES</v>
      </c>
      <c r="D5452" s="25">
        <f t="shared" si="97"/>
        <v>1.0900000000000001</v>
      </c>
      <c r="E5452" s="1">
        <v>2.6923000000000004</v>
      </c>
      <c r="F5452" s="134">
        <v>7412</v>
      </c>
      <c r="G5452" s="154">
        <v>42467</v>
      </c>
      <c r="H5452" s="3" t="s">
        <v>5316</v>
      </c>
      <c r="I5452" s="4"/>
    </row>
    <row r="5453" spans="1:9" ht="30">
      <c r="A5453" s="6">
        <v>5451</v>
      </c>
      <c r="B5453" s="24" t="s">
        <v>5362</v>
      </c>
      <c r="C5453" s="25" t="str">
        <f>IF(D5453=2,"NO","YES")</f>
        <v>YES</v>
      </c>
      <c r="D5453" s="25">
        <f t="shared" si="97"/>
        <v>0.7</v>
      </c>
      <c r="E5453" s="1">
        <v>1.7290000000000001</v>
      </c>
      <c r="F5453" s="134">
        <v>4760</v>
      </c>
      <c r="G5453" s="154">
        <v>42467</v>
      </c>
      <c r="H5453" s="3" t="s">
        <v>5316</v>
      </c>
      <c r="I5453" s="4"/>
    </row>
    <row r="5454" spans="1:9">
      <c r="A5454" s="6">
        <v>5452</v>
      </c>
      <c r="B5454" s="24" t="s">
        <v>5363</v>
      </c>
      <c r="C5454" s="25" t="str">
        <f>IF(D5454=2,"NO","YES")</f>
        <v>YES</v>
      </c>
      <c r="D5454" s="25">
        <f t="shared" si="97"/>
        <v>1.04</v>
      </c>
      <c r="E5454" s="1">
        <v>2.5688000000000004</v>
      </c>
      <c r="F5454" s="134">
        <v>7072</v>
      </c>
      <c r="G5454" s="154">
        <v>42467</v>
      </c>
      <c r="H5454" s="3" t="s">
        <v>5316</v>
      </c>
      <c r="I5454" s="4"/>
    </row>
    <row r="5455" spans="1:9">
      <c r="A5455" s="6">
        <v>5453</v>
      </c>
      <c r="B5455" s="24" t="s">
        <v>5364</v>
      </c>
      <c r="C5455" s="25" t="str">
        <f>IF(D5455=2,"NO","YES")</f>
        <v>YES</v>
      </c>
      <c r="D5455" s="25">
        <f t="shared" si="97"/>
        <v>1.36</v>
      </c>
      <c r="E5455" s="1">
        <v>3.3592000000000004</v>
      </c>
      <c r="F5455" s="134">
        <v>9248</v>
      </c>
      <c r="G5455" s="154">
        <v>42467</v>
      </c>
      <c r="H5455" s="3" t="s">
        <v>5316</v>
      </c>
      <c r="I5455" s="4"/>
    </row>
    <row r="5456" spans="1:9" ht="30">
      <c r="A5456" s="6">
        <v>5454</v>
      </c>
      <c r="B5456" s="24" t="s">
        <v>5365</v>
      </c>
      <c r="C5456" s="25" t="str">
        <f>IF(D5456=2,"NO","YES")</f>
        <v>YES</v>
      </c>
      <c r="D5456" s="25">
        <f t="shared" si="97"/>
        <v>1.1000000000000001</v>
      </c>
      <c r="E5456" s="1">
        <v>2.7170000000000005</v>
      </c>
      <c r="F5456" s="134">
        <v>7480</v>
      </c>
      <c r="G5456" s="154">
        <v>42467</v>
      </c>
      <c r="H5456" s="3" t="s">
        <v>5316</v>
      </c>
      <c r="I5456" s="4"/>
    </row>
    <row r="5457" spans="1:9" ht="30">
      <c r="A5457" s="6">
        <v>5455</v>
      </c>
      <c r="B5457" s="24" t="s">
        <v>5366</v>
      </c>
      <c r="C5457" s="25" t="str">
        <f>IF(D5457=2,"NO","YES")</f>
        <v>YES</v>
      </c>
      <c r="D5457" s="25">
        <f t="shared" si="97"/>
        <v>1.1599999999999999</v>
      </c>
      <c r="E5457" s="1">
        <v>2.8652000000000002</v>
      </c>
      <c r="F5457" s="134">
        <v>7888</v>
      </c>
      <c r="G5457" s="154">
        <v>42467</v>
      </c>
      <c r="H5457" s="3" t="s">
        <v>5316</v>
      </c>
      <c r="I5457" s="4"/>
    </row>
    <row r="5458" spans="1:9" ht="30">
      <c r="A5458" s="6">
        <v>5456</v>
      </c>
      <c r="B5458" s="24" t="s">
        <v>5367</v>
      </c>
      <c r="C5458" s="25" t="str">
        <f>IF(D5458=2,"NO","YES")</f>
        <v>YES</v>
      </c>
      <c r="D5458" s="25">
        <f t="shared" si="97"/>
        <v>1.56</v>
      </c>
      <c r="E5458" s="1">
        <v>3.8532000000000006</v>
      </c>
      <c r="F5458" s="134">
        <v>10608</v>
      </c>
      <c r="G5458" s="154">
        <v>42467</v>
      </c>
      <c r="H5458" s="3" t="s">
        <v>5316</v>
      </c>
      <c r="I5458" s="4"/>
    </row>
    <row r="5459" spans="1:9" ht="30">
      <c r="A5459" s="6">
        <v>5457</v>
      </c>
      <c r="B5459" s="24" t="s">
        <v>5368</v>
      </c>
      <c r="C5459" s="25" t="str">
        <f>IF(D5459=2,"NO","YES")</f>
        <v>YES</v>
      </c>
      <c r="D5459" s="25">
        <f t="shared" si="97"/>
        <v>0.79</v>
      </c>
      <c r="E5459" s="1">
        <v>1.9513000000000003</v>
      </c>
      <c r="F5459" s="134">
        <v>5372</v>
      </c>
      <c r="G5459" s="154">
        <v>42467</v>
      </c>
      <c r="H5459" s="3" t="s">
        <v>5316</v>
      </c>
      <c r="I5459" s="4"/>
    </row>
    <row r="5460" spans="1:9" ht="30">
      <c r="A5460" s="6">
        <v>5458</v>
      </c>
      <c r="B5460" s="24" t="s">
        <v>5369</v>
      </c>
      <c r="C5460" s="25" t="str">
        <f>IF(D5460=2,"NO","YES")</f>
        <v>YES</v>
      </c>
      <c r="D5460" s="25">
        <f t="shared" si="97"/>
        <v>0.39</v>
      </c>
      <c r="E5460" s="1">
        <v>0.96330000000000016</v>
      </c>
      <c r="F5460" s="134">
        <v>2652</v>
      </c>
      <c r="G5460" s="154">
        <v>42467</v>
      </c>
      <c r="H5460" s="3" t="s">
        <v>5316</v>
      </c>
      <c r="I5460" s="4"/>
    </row>
    <row r="5461" spans="1:9" ht="30">
      <c r="A5461" s="6">
        <v>5459</v>
      </c>
      <c r="B5461" s="24" t="s">
        <v>5370</v>
      </c>
      <c r="C5461" s="25" t="str">
        <f>IF(D5461=2,"NO","YES")</f>
        <v>YES</v>
      </c>
      <c r="D5461" s="25">
        <f t="shared" si="97"/>
        <v>1.34</v>
      </c>
      <c r="E5461" s="1">
        <v>3.3098000000000005</v>
      </c>
      <c r="F5461" s="134">
        <v>9112</v>
      </c>
      <c r="G5461" s="154">
        <v>42467</v>
      </c>
      <c r="H5461" s="3" t="s">
        <v>5316</v>
      </c>
      <c r="I5461" s="4"/>
    </row>
    <row r="5462" spans="1:9" ht="30">
      <c r="A5462" s="6">
        <v>5460</v>
      </c>
      <c r="B5462" s="24" t="s">
        <v>5371</v>
      </c>
      <c r="C5462" s="25" t="str">
        <f>IF(D5462=2,"NO","YES")</f>
        <v>YES</v>
      </c>
      <c r="D5462" s="25">
        <f t="shared" si="97"/>
        <v>0.28000000000000003</v>
      </c>
      <c r="E5462" s="1">
        <v>0.6916000000000001</v>
      </c>
      <c r="F5462" s="134">
        <v>1904</v>
      </c>
      <c r="G5462" s="154">
        <v>42467</v>
      </c>
      <c r="H5462" s="3" t="s">
        <v>5316</v>
      </c>
      <c r="I5462" s="4"/>
    </row>
    <row r="5463" spans="1:9" ht="30">
      <c r="A5463" s="6">
        <v>5461</v>
      </c>
      <c r="B5463" s="24" t="s">
        <v>5372</v>
      </c>
      <c r="C5463" s="25" t="str">
        <f>IF(D5463=2,"NO","YES")</f>
        <v>YES</v>
      </c>
      <c r="D5463" s="25">
        <f t="shared" si="97"/>
        <v>0.18</v>
      </c>
      <c r="E5463" s="1">
        <v>0.4446</v>
      </c>
      <c r="F5463" s="134">
        <v>1224</v>
      </c>
      <c r="G5463" s="154">
        <v>42467</v>
      </c>
      <c r="H5463" s="3" t="s">
        <v>5316</v>
      </c>
      <c r="I5463" s="4"/>
    </row>
    <row r="5464" spans="1:9" ht="30">
      <c r="A5464" s="6">
        <v>5462</v>
      </c>
      <c r="B5464" s="24" t="s">
        <v>5373</v>
      </c>
      <c r="C5464" s="25" t="str">
        <f>IF(D5464=2,"NO","YES")</f>
        <v>YES</v>
      </c>
      <c r="D5464" s="25">
        <f t="shared" si="97"/>
        <v>1.57</v>
      </c>
      <c r="E5464" s="1">
        <v>3.8779000000000003</v>
      </c>
      <c r="F5464" s="134">
        <v>10676</v>
      </c>
      <c r="G5464" s="154">
        <v>42467</v>
      </c>
      <c r="H5464" s="3" t="s">
        <v>5316</v>
      </c>
      <c r="I5464" s="4"/>
    </row>
    <row r="5465" spans="1:9" ht="30">
      <c r="A5465" s="6">
        <v>5463</v>
      </c>
      <c r="B5465" s="24" t="s">
        <v>5374</v>
      </c>
      <c r="C5465" s="25" t="str">
        <f>IF(D5465=2,"NO","YES")</f>
        <v>YES</v>
      </c>
      <c r="D5465" s="25">
        <f t="shared" si="97"/>
        <v>1.22</v>
      </c>
      <c r="E5465" s="1">
        <v>3.0134000000000003</v>
      </c>
      <c r="F5465" s="134">
        <v>8296</v>
      </c>
      <c r="G5465" s="154">
        <v>42467</v>
      </c>
      <c r="H5465" s="3" t="s">
        <v>5316</v>
      </c>
      <c r="I5465" s="4"/>
    </row>
    <row r="5466" spans="1:9" ht="30">
      <c r="A5466" s="6">
        <v>5464</v>
      </c>
      <c r="B5466" s="24" t="s">
        <v>5375</v>
      </c>
      <c r="C5466" s="25" t="str">
        <f>IF(D5466=2,"NO","YES")</f>
        <v>YES</v>
      </c>
      <c r="D5466" s="25">
        <f t="shared" si="97"/>
        <v>0.87</v>
      </c>
      <c r="E5466" s="1">
        <v>2.1489000000000003</v>
      </c>
      <c r="F5466" s="134">
        <v>5916</v>
      </c>
      <c r="G5466" s="154">
        <v>42467</v>
      </c>
      <c r="H5466" s="3" t="s">
        <v>5316</v>
      </c>
      <c r="I5466" s="4"/>
    </row>
    <row r="5467" spans="1:9" ht="30">
      <c r="A5467" s="6">
        <v>5465</v>
      </c>
      <c r="B5467" s="24" t="s">
        <v>5376</v>
      </c>
      <c r="C5467" s="25" t="str">
        <f>IF(D5467=2,"NO","YES")</f>
        <v>YES</v>
      </c>
      <c r="D5467" s="25">
        <f t="shared" si="97"/>
        <v>1.59</v>
      </c>
      <c r="E5467" s="1">
        <v>3.9273000000000007</v>
      </c>
      <c r="F5467" s="134">
        <v>10812</v>
      </c>
      <c r="G5467" s="154">
        <v>42467</v>
      </c>
      <c r="H5467" s="3" t="s">
        <v>5316</v>
      </c>
      <c r="I5467" s="4"/>
    </row>
    <row r="5468" spans="1:9" ht="30">
      <c r="A5468" s="6">
        <v>5466</v>
      </c>
      <c r="B5468" s="24" t="s">
        <v>5377</v>
      </c>
      <c r="C5468" s="25" t="str">
        <f>IF(D5468=2,"NO","YES")</f>
        <v>YES</v>
      </c>
      <c r="D5468" s="25">
        <f t="shared" si="97"/>
        <v>0.56000000000000005</v>
      </c>
      <c r="E5468" s="1">
        <v>1.3832000000000002</v>
      </c>
      <c r="F5468" s="134">
        <v>3808</v>
      </c>
      <c r="G5468" s="154">
        <v>42467</v>
      </c>
      <c r="H5468" s="3" t="s">
        <v>5316</v>
      </c>
      <c r="I5468" s="4"/>
    </row>
    <row r="5469" spans="1:9" ht="30">
      <c r="A5469" s="6">
        <v>5467</v>
      </c>
      <c r="B5469" s="24" t="s">
        <v>5378</v>
      </c>
      <c r="C5469" s="25" t="str">
        <f>IF(D5469=2,"NO","YES")</f>
        <v>YES</v>
      </c>
      <c r="D5469" s="25">
        <f t="shared" si="97"/>
        <v>1.42</v>
      </c>
      <c r="E5469" s="1">
        <v>3.5074000000000001</v>
      </c>
      <c r="F5469" s="134">
        <v>9656</v>
      </c>
      <c r="G5469" s="154">
        <v>42467</v>
      </c>
      <c r="H5469" s="3" t="s">
        <v>5316</v>
      </c>
      <c r="I5469" s="4"/>
    </row>
    <row r="5470" spans="1:9" ht="30">
      <c r="A5470" s="6">
        <v>5468</v>
      </c>
      <c r="B5470" s="24" t="s">
        <v>5379</v>
      </c>
      <c r="C5470" s="25" t="str">
        <f>IF(D5470=2,"NO","YES")</f>
        <v>YES</v>
      </c>
      <c r="D5470" s="25">
        <f t="shared" si="97"/>
        <v>0.63</v>
      </c>
      <c r="E5470" s="1">
        <v>1.5561</v>
      </c>
      <c r="F5470" s="134">
        <v>4284</v>
      </c>
      <c r="G5470" s="154">
        <v>42467</v>
      </c>
      <c r="H5470" s="3" t="s">
        <v>5316</v>
      </c>
      <c r="I5470" s="4"/>
    </row>
    <row r="5471" spans="1:9" ht="30">
      <c r="A5471" s="6">
        <v>5469</v>
      </c>
      <c r="B5471" s="24" t="s">
        <v>5380</v>
      </c>
      <c r="C5471" s="25" t="str">
        <f>IF(D5471=2,"NO","YES")</f>
        <v>YES</v>
      </c>
      <c r="D5471" s="25">
        <f t="shared" si="97"/>
        <v>1.36</v>
      </c>
      <c r="E5471" s="1">
        <v>3.3592000000000004</v>
      </c>
      <c r="F5471" s="134">
        <v>9248</v>
      </c>
      <c r="G5471" s="154">
        <v>42467</v>
      </c>
      <c r="H5471" s="3" t="s">
        <v>5316</v>
      </c>
      <c r="I5471" s="4"/>
    </row>
    <row r="5472" spans="1:9" ht="30">
      <c r="A5472" s="6">
        <v>5470</v>
      </c>
      <c r="B5472" s="24" t="s">
        <v>5381</v>
      </c>
      <c r="C5472" s="25" t="str">
        <f>IF(D5472=2,"NO","YES")</f>
        <v>YES</v>
      </c>
      <c r="D5472" s="25">
        <f t="shared" si="97"/>
        <v>0.28999999999999998</v>
      </c>
      <c r="E5472" s="1">
        <v>0.71630000000000005</v>
      </c>
      <c r="F5472" s="134">
        <v>1972</v>
      </c>
      <c r="G5472" s="154">
        <v>42467</v>
      </c>
      <c r="H5472" s="3" t="s">
        <v>5316</v>
      </c>
      <c r="I5472" s="4"/>
    </row>
    <row r="5473" spans="1:9" ht="30">
      <c r="A5473" s="6">
        <v>5471</v>
      </c>
      <c r="B5473" s="24" t="s">
        <v>5382</v>
      </c>
      <c r="C5473" s="25" t="str">
        <f>IF(D5473=2,"NO","YES")</f>
        <v>YES</v>
      </c>
      <c r="D5473" s="25">
        <f t="shared" si="97"/>
        <v>1.39</v>
      </c>
      <c r="E5473" s="1">
        <v>3.4333</v>
      </c>
      <c r="F5473" s="134">
        <v>9452</v>
      </c>
      <c r="G5473" s="154">
        <v>42467</v>
      </c>
      <c r="H5473" s="3" t="s">
        <v>5316</v>
      </c>
      <c r="I5473" s="4"/>
    </row>
    <row r="5474" spans="1:9">
      <c r="A5474" s="6">
        <v>5472</v>
      </c>
      <c r="B5474" s="68" t="s">
        <v>5383</v>
      </c>
      <c r="C5474" s="25" t="str">
        <f>IF(D5474=2,"NO","YES")</f>
        <v>YES</v>
      </c>
      <c r="D5474" s="77">
        <f t="shared" si="97"/>
        <v>1.08</v>
      </c>
      <c r="E5474" s="1">
        <v>2.6676000000000002</v>
      </c>
      <c r="F5474" s="77">
        <v>7344</v>
      </c>
      <c r="G5474" s="154">
        <v>42467</v>
      </c>
      <c r="H5474" s="3" t="s">
        <v>5384</v>
      </c>
      <c r="I5474" s="4"/>
    </row>
    <row r="5475" spans="1:9" ht="45">
      <c r="A5475" s="6">
        <v>5473</v>
      </c>
      <c r="B5475" s="68" t="s">
        <v>5385</v>
      </c>
      <c r="C5475" s="25" t="str">
        <f>IF(D5475=2,"NO","YES")</f>
        <v>YES</v>
      </c>
      <c r="D5475" s="77">
        <f t="shared" si="97"/>
        <v>0.81</v>
      </c>
      <c r="E5475" s="1">
        <v>2.0007000000000001</v>
      </c>
      <c r="F5475" s="77">
        <v>5508</v>
      </c>
      <c r="G5475" s="154">
        <v>42467</v>
      </c>
      <c r="H5475" s="3" t="s">
        <v>5384</v>
      </c>
      <c r="I5475" s="4"/>
    </row>
    <row r="5476" spans="1:9" ht="45">
      <c r="A5476" s="6">
        <v>5474</v>
      </c>
      <c r="B5476" s="68" t="s">
        <v>5386</v>
      </c>
      <c r="C5476" s="25" t="str">
        <f>IF(D5476=2,"NO","YES")</f>
        <v>YES</v>
      </c>
      <c r="D5476" s="77">
        <f t="shared" si="97"/>
        <v>1.91</v>
      </c>
      <c r="E5476" s="1">
        <v>4.7176999999999998</v>
      </c>
      <c r="F5476" s="77">
        <v>12988</v>
      </c>
      <c r="G5476" s="154">
        <v>42467</v>
      </c>
      <c r="H5476" s="3" t="s">
        <v>5384</v>
      </c>
      <c r="I5476" s="4"/>
    </row>
    <row r="5477" spans="1:9">
      <c r="A5477" s="6">
        <v>5475</v>
      </c>
      <c r="B5477" s="68" t="s">
        <v>5387</v>
      </c>
      <c r="C5477" s="25" t="str">
        <f>IF(D5477=2,"NO","YES")</f>
        <v>YES</v>
      </c>
      <c r="D5477" s="77">
        <f t="shared" si="97"/>
        <v>0.6</v>
      </c>
      <c r="E5477" s="1">
        <v>1.482</v>
      </c>
      <c r="F5477" s="77">
        <v>4080</v>
      </c>
      <c r="G5477" s="154">
        <v>42467</v>
      </c>
      <c r="H5477" s="3" t="s">
        <v>5384</v>
      </c>
      <c r="I5477" s="4"/>
    </row>
    <row r="5478" spans="1:9">
      <c r="A5478" s="6">
        <v>5476</v>
      </c>
      <c r="B5478" s="68" t="s">
        <v>5388</v>
      </c>
      <c r="C5478" s="25" t="str">
        <f>IF(D5478=2,"NO","YES")</f>
        <v>YES</v>
      </c>
      <c r="D5478" s="77">
        <f t="shared" si="97"/>
        <v>0.41</v>
      </c>
      <c r="E5478" s="1">
        <v>1.0126999999999999</v>
      </c>
      <c r="F5478" s="77">
        <v>2788</v>
      </c>
      <c r="G5478" s="154">
        <v>42467</v>
      </c>
      <c r="H5478" s="3" t="s">
        <v>5384</v>
      </c>
      <c r="I5478" s="4"/>
    </row>
    <row r="5479" spans="1:9">
      <c r="A5479" s="6">
        <v>5477</v>
      </c>
      <c r="B5479" s="68" t="s">
        <v>5389</v>
      </c>
      <c r="C5479" s="25" t="str">
        <f>IF(D5479=2,"NO","YES")</f>
        <v>YES</v>
      </c>
      <c r="D5479" s="77">
        <f t="shared" si="97"/>
        <v>0.48</v>
      </c>
      <c r="E5479" s="1">
        <v>1.1856</v>
      </c>
      <c r="F5479" s="77">
        <v>3264</v>
      </c>
      <c r="G5479" s="154">
        <v>42467</v>
      </c>
      <c r="H5479" s="3" t="s">
        <v>5384</v>
      </c>
      <c r="I5479" s="4"/>
    </row>
    <row r="5480" spans="1:9" ht="30">
      <c r="A5480" s="6">
        <v>5478</v>
      </c>
      <c r="B5480" s="68" t="s">
        <v>5390</v>
      </c>
      <c r="C5480" s="25" t="str">
        <f>IF(D5480=2,"NO","YES")</f>
        <v>YES</v>
      </c>
      <c r="D5480" s="77">
        <f t="shared" si="97"/>
        <v>1.1399999999999999</v>
      </c>
      <c r="E5480" s="1">
        <v>2.8157999999999999</v>
      </c>
      <c r="F5480" s="77">
        <v>7752</v>
      </c>
      <c r="G5480" s="154">
        <v>42467</v>
      </c>
      <c r="H5480" s="3" t="s">
        <v>5384</v>
      </c>
      <c r="I5480" s="4"/>
    </row>
    <row r="5481" spans="1:9" ht="30">
      <c r="A5481" s="6">
        <v>5479</v>
      </c>
      <c r="B5481" s="68" t="s">
        <v>5391</v>
      </c>
      <c r="C5481" s="25" t="str">
        <f>IF(D5481=2,"NO","YES")</f>
        <v>YES</v>
      </c>
      <c r="D5481" s="77">
        <f t="shared" si="97"/>
        <v>1.49</v>
      </c>
      <c r="E5481" s="1">
        <v>3.6803000000000003</v>
      </c>
      <c r="F5481" s="77">
        <v>10132</v>
      </c>
      <c r="G5481" s="154">
        <v>42467</v>
      </c>
      <c r="H5481" s="3" t="s">
        <v>5384</v>
      </c>
      <c r="I5481" s="4"/>
    </row>
    <row r="5482" spans="1:9" ht="30">
      <c r="A5482" s="6">
        <v>5480</v>
      </c>
      <c r="B5482" s="68" t="s">
        <v>5392</v>
      </c>
      <c r="C5482" s="25" t="str">
        <f>IF(D5482=2,"NO","YES")</f>
        <v>YES</v>
      </c>
      <c r="D5482" s="77">
        <f t="shared" si="97"/>
        <v>1.29</v>
      </c>
      <c r="E5482" s="1">
        <v>3.1863000000000001</v>
      </c>
      <c r="F5482" s="77">
        <v>8772</v>
      </c>
      <c r="G5482" s="154">
        <v>42467</v>
      </c>
      <c r="H5482" s="3" t="s">
        <v>5384</v>
      </c>
      <c r="I5482" s="4"/>
    </row>
    <row r="5483" spans="1:9">
      <c r="A5483" s="6">
        <v>5481</v>
      </c>
      <c r="B5483" s="68" t="s">
        <v>5393</v>
      </c>
      <c r="C5483" s="25" t="str">
        <f>IF(D5483=2,"NO","YES")</f>
        <v>YES</v>
      </c>
      <c r="D5483" s="77">
        <f t="shared" si="97"/>
        <v>0.96</v>
      </c>
      <c r="E5483" s="1">
        <v>2.3712</v>
      </c>
      <c r="F5483" s="77">
        <v>6528</v>
      </c>
      <c r="G5483" s="154">
        <v>42467</v>
      </c>
      <c r="H5483" s="3" t="s">
        <v>5384</v>
      </c>
      <c r="I5483" s="4"/>
    </row>
    <row r="5484" spans="1:9" ht="45">
      <c r="A5484" s="6">
        <v>5482</v>
      </c>
      <c r="B5484" s="68" t="s">
        <v>5394</v>
      </c>
      <c r="C5484" s="25" t="str">
        <f>IF(D5484=2,"NO","YES")</f>
        <v>YES</v>
      </c>
      <c r="D5484" s="77">
        <f t="shared" si="97"/>
        <v>0.75</v>
      </c>
      <c r="E5484" s="1">
        <v>1.8525</v>
      </c>
      <c r="F5484" s="77">
        <v>5100</v>
      </c>
      <c r="G5484" s="154">
        <v>42467</v>
      </c>
      <c r="H5484" s="3" t="s">
        <v>5384</v>
      </c>
      <c r="I5484" s="4"/>
    </row>
    <row r="5485" spans="1:9" ht="30">
      <c r="A5485" s="6">
        <v>5483</v>
      </c>
      <c r="B5485" s="68" t="s">
        <v>5395</v>
      </c>
      <c r="C5485" s="25" t="str">
        <f>IF(D5485=2,"NO","YES")</f>
        <v>YES</v>
      </c>
      <c r="D5485" s="77">
        <f t="shared" si="97"/>
        <v>1.82</v>
      </c>
      <c r="E5485" s="1">
        <v>4.495400000000001</v>
      </c>
      <c r="F5485" s="77">
        <v>12376</v>
      </c>
      <c r="G5485" s="154">
        <v>42467</v>
      </c>
      <c r="H5485" s="3" t="s">
        <v>5384</v>
      </c>
      <c r="I5485" s="4"/>
    </row>
    <row r="5486" spans="1:9">
      <c r="A5486" s="6">
        <v>5484</v>
      </c>
      <c r="B5486" s="68" t="s">
        <v>5396</v>
      </c>
      <c r="C5486" s="25" t="str">
        <f>IF(D5486=2,"NO","YES")</f>
        <v>YES</v>
      </c>
      <c r="D5486" s="77">
        <f t="shared" si="97"/>
        <v>0.79</v>
      </c>
      <c r="E5486" s="1">
        <v>1.9513000000000003</v>
      </c>
      <c r="F5486" s="77">
        <v>5372</v>
      </c>
      <c r="G5486" s="154">
        <v>42467</v>
      </c>
      <c r="H5486" s="3" t="s">
        <v>5384</v>
      </c>
      <c r="I5486" s="4"/>
    </row>
    <row r="5487" spans="1:9">
      <c r="A5487" s="6">
        <v>5485</v>
      </c>
      <c r="B5487" s="68" t="s">
        <v>5397</v>
      </c>
      <c r="C5487" s="25" t="str">
        <f>IF(D5487=2,"NO","YES")</f>
        <v>YES</v>
      </c>
      <c r="D5487" s="77">
        <f t="shared" si="97"/>
        <v>0.87</v>
      </c>
      <c r="E5487" s="1">
        <v>2.1489000000000003</v>
      </c>
      <c r="F5487" s="77">
        <v>5916</v>
      </c>
      <c r="G5487" s="154">
        <v>42467</v>
      </c>
      <c r="H5487" s="3" t="s">
        <v>5384</v>
      </c>
      <c r="I5487" s="4"/>
    </row>
    <row r="5488" spans="1:9">
      <c r="A5488" s="6">
        <v>5486</v>
      </c>
      <c r="B5488" s="68" t="s">
        <v>5398</v>
      </c>
      <c r="C5488" s="25" t="str">
        <f>IF(D5488=2,"NO","YES")</f>
        <v>YES</v>
      </c>
      <c r="D5488" s="77">
        <f t="shared" si="97"/>
        <v>1.82</v>
      </c>
      <c r="E5488" s="1">
        <v>4.495400000000001</v>
      </c>
      <c r="F5488" s="77">
        <v>12376</v>
      </c>
      <c r="G5488" s="154">
        <v>42467</v>
      </c>
      <c r="H5488" s="3" t="s">
        <v>5384</v>
      </c>
      <c r="I5488" s="4"/>
    </row>
    <row r="5489" spans="1:9" ht="30">
      <c r="A5489" s="6">
        <v>5487</v>
      </c>
      <c r="B5489" s="68" t="s">
        <v>5399</v>
      </c>
      <c r="C5489" s="25" t="str">
        <f>IF(D5489=2,"NO","YES")</f>
        <v>YES</v>
      </c>
      <c r="D5489" s="77">
        <f t="shared" si="97"/>
        <v>0.84</v>
      </c>
      <c r="E5489" s="1">
        <v>2.0748000000000002</v>
      </c>
      <c r="F5489" s="77">
        <v>5712</v>
      </c>
      <c r="G5489" s="154">
        <v>42467</v>
      </c>
      <c r="H5489" s="3" t="s">
        <v>5384</v>
      </c>
      <c r="I5489" s="4"/>
    </row>
    <row r="5490" spans="1:9">
      <c r="A5490" s="6">
        <v>5488</v>
      </c>
      <c r="B5490" s="68" t="s">
        <v>5400</v>
      </c>
      <c r="C5490" s="25" t="str">
        <f>IF(D5490=2,"NO","YES")</f>
        <v>YES</v>
      </c>
      <c r="D5490" s="77">
        <f t="shared" si="97"/>
        <v>0.82</v>
      </c>
      <c r="E5490" s="1">
        <v>2.0253999999999999</v>
      </c>
      <c r="F5490" s="77">
        <v>5576</v>
      </c>
      <c r="G5490" s="154">
        <v>42467</v>
      </c>
      <c r="H5490" s="3" t="s">
        <v>5384</v>
      </c>
      <c r="I5490" s="4"/>
    </row>
    <row r="5491" spans="1:9">
      <c r="A5491" s="6">
        <v>5489</v>
      </c>
      <c r="B5491" s="68" t="s">
        <v>5401</v>
      </c>
      <c r="C5491" s="25" t="str">
        <f>IF(D5491=2,"NO","YES")</f>
        <v>YES</v>
      </c>
      <c r="D5491" s="77">
        <f t="shared" si="97"/>
        <v>0.38</v>
      </c>
      <c r="E5491" s="1">
        <v>0.9386000000000001</v>
      </c>
      <c r="F5491" s="77">
        <v>2584</v>
      </c>
      <c r="G5491" s="154">
        <v>42467</v>
      </c>
      <c r="H5491" s="3" t="s">
        <v>5384</v>
      </c>
      <c r="I5491" s="4"/>
    </row>
    <row r="5492" spans="1:9" ht="30">
      <c r="A5492" s="6">
        <v>5490</v>
      </c>
      <c r="B5492" s="68" t="s">
        <v>5402</v>
      </c>
      <c r="C5492" s="25" t="str">
        <f>IF(D5492=2,"NO","YES")</f>
        <v>YES</v>
      </c>
      <c r="D5492" s="77">
        <f t="shared" si="97"/>
        <v>1.31</v>
      </c>
      <c r="E5492" s="1">
        <v>3.2357000000000005</v>
      </c>
      <c r="F5492" s="77">
        <v>8908</v>
      </c>
      <c r="G5492" s="154">
        <v>42467</v>
      </c>
      <c r="H5492" s="3" t="s">
        <v>5384</v>
      </c>
      <c r="I5492" s="4"/>
    </row>
    <row r="5493" spans="1:9" ht="30">
      <c r="A5493" s="6">
        <v>5491</v>
      </c>
      <c r="B5493" s="68" t="s">
        <v>5403</v>
      </c>
      <c r="C5493" s="25" t="str">
        <f>IF(D5493=2,"NO","YES")</f>
        <v>YES</v>
      </c>
      <c r="D5493" s="77">
        <f t="shared" si="97"/>
        <v>0.49</v>
      </c>
      <c r="E5493" s="1">
        <v>1.2103000000000002</v>
      </c>
      <c r="F5493" s="77">
        <v>3332</v>
      </c>
      <c r="G5493" s="154">
        <v>42467</v>
      </c>
      <c r="H5493" s="3" t="s">
        <v>5384</v>
      </c>
      <c r="I5493" s="4"/>
    </row>
    <row r="5494" spans="1:9">
      <c r="A5494" s="6">
        <v>5492</v>
      </c>
      <c r="B5494" s="68" t="s">
        <v>5404</v>
      </c>
      <c r="C5494" s="25" t="str">
        <f>IF(D5494=2,"NO","YES")</f>
        <v>YES</v>
      </c>
      <c r="D5494" s="77">
        <f t="shared" si="97"/>
        <v>0.87</v>
      </c>
      <c r="E5494" s="1">
        <v>2.1489000000000003</v>
      </c>
      <c r="F5494" s="77">
        <v>5916</v>
      </c>
      <c r="G5494" s="154">
        <v>42467</v>
      </c>
      <c r="H5494" s="3" t="s">
        <v>5384</v>
      </c>
      <c r="I5494" s="4"/>
    </row>
    <row r="5495" spans="1:9">
      <c r="A5495" s="6">
        <v>5493</v>
      </c>
      <c r="B5495" s="68" t="s">
        <v>5405</v>
      </c>
      <c r="C5495" s="25" t="str">
        <f>IF(D5495=2,"NO","YES")</f>
        <v>NO</v>
      </c>
      <c r="D5495" s="77">
        <f t="shared" si="97"/>
        <v>2</v>
      </c>
      <c r="E5495" s="1">
        <v>4.9400000000000004</v>
      </c>
      <c r="F5495" s="77">
        <v>13600</v>
      </c>
      <c r="G5495" s="154">
        <v>42467</v>
      </c>
      <c r="H5495" s="3" t="s">
        <v>5384</v>
      </c>
      <c r="I5495" s="4"/>
    </row>
    <row r="5496" spans="1:9" ht="30">
      <c r="A5496" s="6">
        <v>5494</v>
      </c>
      <c r="B5496" s="68" t="s">
        <v>5406</v>
      </c>
      <c r="C5496" s="25" t="str">
        <f>IF(D5496=2,"NO","YES")</f>
        <v>YES</v>
      </c>
      <c r="D5496" s="77">
        <f t="shared" si="97"/>
        <v>1.32</v>
      </c>
      <c r="E5496" s="1">
        <v>3.2604000000000006</v>
      </c>
      <c r="F5496" s="77">
        <v>8976</v>
      </c>
      <c r="G5496" s="154">
        <v>42467</v>
      </c>
      <c r="H5496" s="3" t="s">
        <v>5384</v>
      </c>
      <c r="I5496" s="4"/>
    </row>
    <row r="5497" spans="1:9" ht="30">
      <c r="A5497" s="6">
        <v>5495</v>
      </c>
      <c r="B5497" s="68" t="s">
        <v>5407</v>
      </c>
      <c r="C5497" s="25" t="str">
        <f>IF(D5497=2,"NO","YES")</f>
        <v>YES</v>
      </c>
      <c r="D5497" s="77">
        <f t="shared" si="97"/>
        <v>0.42</v>
      </c>
      <c r="E5497" s="1">
        <v>1.0374000000000001</v>
      </c>
      <c r="F5497" s="77">
        <v>2856</v>
      </c>
      <c r="G5497" s="154">
        <v>42467</v>
      </c>
      <c r="H5497" s="3" t="s">
        <v>5384</v>
      </c>
      <c r="I5497" s="4"/>
    </row>
    <row r="5498" spans="1:9" ht="30">
      <c r="A5498" s="6">
        <v>5496</v>
      </c>
      <c r="B5498" s="68" t="s">
        <v>5408</v>
      </c>
      <c r="C5498" s="25" t="str">
        <f>IF(D5498=2,"NO","YES")</f>
        <v>NO</v>
      </c>
      <c r="D5498" s="77">
        <f t="shared" si="97"/>
        <v>2</v>
      </c>
      <c r="E5498" s="1">
        <v>4.9400000000000004</v>
      </c>
      <c r="F5498" s="77">
        <v>13600</v>
      </c>
      <c r="G5498" s="154">
        <v>42467</v>
      </c>
      <c r="H5498" s="3" t="s">
        <v>5384</v>
      </c>
      <c r="I5498" s="4"/>
    </row>
    <row r="5499" spans="1:9" ht="30">
      <c r="A5499" s="6">
        <v>5497</v>
      </c>
      <c r="B5499" s="68" t="s">
        <v>5409</v>
      </c>
      <c r="C5499" s="25" t="str">
        <f>IF(D5499=2,"NO","YES")</f>
        <v>YES</v>
      </c>
      <c r="D5499" s="77">
        <f t="shared" si="97"/>
        <v>1.42</v>
      </c>
      <c r="E5499" s="1">
        <v>3.5074000000000001</v>
      </c>
      <c r="F5499" s="77">
        <v>9656</v>
      </c>
      <c r="G5499" s="154">
        <v>42467</v>
      </c>
      <c r="H5499" s="3" t="s">
        <v>5384</v>
      </c>
      <c r="I5499" s="4"/>
    </row>
    <row r="5500" spans="1:9">
      <c r="A5500" s="6">
        <v>5498</v>
      </c>
      <c r="B5500" s="68" t="s">
        <v>5410</v>
      </c>
      <c r="C5500" s="25" t="str">
        <f>IF(D5500=2,"NO","YES")</f>
        <v>YES</v>
      </c>
      <c r="D5500" s="77">
        <f t="shared" si="97"/>
        <v>0.11</v>
      </c>
      <c r="E5500" s="1">
        <v>0.2717</v>
      </c>
      <c r="F5500" s="77">
        <v>748</v>
      </c>
      <c r="G5500" s="154">
        <v>42467</v>
      </c>
      <c r="H5500" s="3" t="s">
        <v>5384</v>
      </c>
      <c r="I5500" s="4"/>
    </row>
    <row r="5501" spans="1:9" ht="30">
      <c r="A5501" s="6">
        <v>5499</v>
      </c>
      <c r="B5501" s="68" t="s">
        <v>5411</v>
      </c>
      <c r="C5501" s="25" t="str">
        <f>IF(D5501=2,"NO","YES")</f>
        <v>YES</v>
      </c>
      <c r="D5501" s="77">
        <f t="shared" si="97"/>
        <v>0.85</v>
      </c>
      <c r="E5501" s="1">
        <v>2.0994999999999999</v>
      </c>
      <c r="F5501" s="77">
        <v>5780</v>
      </c>
      <c r="G5501" s="154">
        <v>42467</v>
      </c>
      <c r="H5501" s="3" t="s">
        <v>5384</v>
      </c>
      <c r="I5501" s="4"/>
    </row>
    <row r="5502" spans="1:9">
      <c r="A5502" s="6">
        <v>5500</v>
      </c>
      <c r="B5502" s="68" t="s">
        <v>5412</v>
      </c>
      <c r="C5502" s="25" t="str">
        <f>IF(D5502=2,"NO","YES")</f>
        <v>YES</v>
      </c>
      <c r="D5502" s="77">
        <f t="shared" si="97"/>
        <v>1.01</v>
      </c>
      <c r="E5502" s="1">
        <v>2.4947000000000004</v>
      </c>
      <c r="F5502" s="77">
        <v>6868</v>
      </c>
      <c r="G5502" s="154">
        <v>42467</v>
      </c>
      <c r="H5502" s="3" t="s">
        <v>5384</v>
      </c>
      <c r="I5502" s="4"/>
    </row>
    <row r="5503" spans="1:9" ht="30">
      <c r="A5503" s="6">
        <v>5501</v>
      </c>
      <c r="B5503" s="68" t="s">
        <v>5413</v>
      </c>
      <c r="C5503" s="25" t="str">
        <f>IF(D5503=2,"NO","YES")</f>
        <v>YES</v>
      </c>
      <c r="D5503" s="77">
        <f t="shared" si="97"/>
        <v>0.61</v>
      </c>
      <c r="E5503" s="1">
        <v>1.5067000000000002</v>
      </c>
      <c r="F5503" s="77">
        <v>4148</v>
      </c>
      <c r="G5503" s="154">
        <v>42467</v>
      </c>
      <c r="H5503" s="3" t="s">
        <v>5384</v>
      </c>
      <c r="I5503" s="4"/>
    </row>
    <row r="5504" spans="1:9" ht="30">
      <c r="A5504" s="6">
        <v>5502</v>
      </c>
      <c r="B5504" s="68" t="s">
        <v>5414</v>
      </c>
      <c r="C5504" s="25" t="str">
        <f>IF(D5504=2,"NO","YES")</f>
        <v>YES</v>
      </c>
      <c r="D5504" s="77">
        <f t="shared" si="97"/>
        <v>1.56</v>
      </c>
      <c r="E5504" s="1">
        <v>3.8532000000000006</v>
      </c>
      <c r="F5504" s="77">
        <v>10608</v>
      </c>
      <c r="G5504" s="154">
        <v>42467</v>
      </c>
      <c r="H5504" s="3" t="s">
        <v>5384</v>
      </c>
      <c r="I5504" s="4"/>
    </row>
    <row r="5505" spans="1:9">
      <c r="A5505" s="6">
        <v>5503</v>
      </c>
      <c r="B5505" s="68" t="s">
        <v>5415</v>
      </c>
      <c r="C5505" s="25" t="str">
        <f>IF(D5505=2,"NO","YES")</f>
        <v>YES</v>
      </c>
      <c r="D5505" s="77">
        <f t="shared" si="97"/>
        <v>0.36</v>
      </c>
      <c r="E5505" s="1">
        <v>0.88919999999999999</v>
      </c>
      <c r="F5505" s="77">
        <v>2448</v>
      </c>
      <c r="G5505" s="154">
        <v>42467</v>
      </c>
      <c r="H5505" s="3" t="s">
        <v>5384</v>
      </c>
      <c r="I5505" s="4"/>
    </row>
    <row r="5506" spans="1:9">
      <c r="A5506" s="6">
        <v>5504</v>
      </c>
      <c r="B5506" s="68" t="s">
        <v>5416</v>
      </c>
      <c r="C5506" s="25" t="str">
        <f>IF(D5506=2,"NO","YES")</f>
        <v>YES</v>
      </c>
      <c r="D5506" s="77">
        <f t="shared" si="97"/>
        <v>0.34</v>
      </c>
      <c r="E5506" s="1">
        <v>0.8398000000000001</v>
      </c>
      <c r="F5506" s="77">
        <v>2312</v>
      </c>
      <c r="G5506" s="154">
        <v>42467</v>
      </c>
      <c r="H5506" s="3" t="s">
        <v>5384</v>
      </c>
      <c r="I5506" s="4"/>
    </row>
    <row r="5507" spans="1:9" ht="30">
      <c r="A5507" s="6">
        <v>5505</v>
      </c>
      <c r="B5507" s="68" t="s">
        <v>5417</v>
      </c>
      <c r="C5507" s="25" t="str">
        <f>IF(D5507=2,"NO","YES")</f>
        <v>YES</v>
      </c>
      <c r="D5507" s="77">
        <f t="shared" si="97"/>
        <v>0.75</v>
      </c>
      <c r="E5507" s="1">
        <v>1.8525</v>
      </c>
      <c r="F5507" s="77">
        <v>5100</v>
      </c>
      <c r="G5507" s="154">
        <v>42467</v>
      </c>
      <c r="H5507" s="3" t="s">
        <v>5384</v>
      </c>
      <c r="I5507" s="4"/>
    </row>
    <row r="5508" spans="1:9" ht="30">
      <c r="A5508" s="6">
        <v>5506</v>
      </c>
      <c r="B5508" s="68" t="s">
        <v>5418</v>
      </c>
      <c r="C5508" s="25" t="str">
        <f>IF(D5508=2,"NO","YES")</f>
        <v>YES</v>
      </c>
      <c r="D5508" s="77">
        <f t="shared" si="97"/>
        <v>0.5</v>
      </c>
      <c r="E5508" s="1">
        <v>1.2350000000000001</v>
      </c>
      <c r="F5508" s="77">
        <v>3400</v>
      </c>
      <c r="G5508" s="154">
        <v>42467</v>
      </c>
      <c r="H5508" s="3" t="s">
        <v>5384</v>
      </c>
      <c r="I5508" s="4"/>
    </row>
    <row r="5509" spans="1:9" ht="30">
      <c r="A5509" s="6">
        <v>5507</v>
      </c>
      <c r="B5509" s="68" t="s">
        <v>5419</v>
      </c>
      <c r="C5509" s="25" t="str">
        <f>IF(D5509=2,"NO","YES")</f>
        <v>YES</v>
      </c>
      <c r="D5509" s="77">
        <f t="shared" ref="D5509:D5572" si="98">F5509/6800</f>
        <v>1.66</v>
      </c>
      <c r="E5509" s="1">
        <v>4.1002000000000001</v>
      </c>
      <c r="F5509" s="77">
        <v>11288</v>
      </c>
      <c r="G5509" s="154">
        <v>42467</v>
      </c>
      <c r="H5509" s="3" t="s">
        <v>5384</v>
      </c>
      <c r="I5509" s="4"/>
    </row>
    <row r="5510" spans="1:9">
      <c r="A5510" s="6">
        <v>5508</v>
      </c>
      <c r="B5510" s="68" t="s">
        <v>5420</v>
      </c>
      <c r="C5510" s="25" t="str">
        <f>IF(D5510=2,"NO","YES")</f>
        <v>YES</v>
      </c>
      <c r="D5510" s="77">
        <f t="shared" si="98"/>
        <v>0.51</v>
      </c>
      <c r="E5510" s="1">
        <v>1.2597</v>
      </c>
      <c r="F5510" s="77">
        <v>3468</v>
      </c>
      <c r="G5510" s="154">
        <v>42467</v>
      </c>
      <c r="H5510" s="3" t="s">
        <v>5384</v>
      </c>
      <c r="I5510" s="4"/>
    </row>
    <row r="5511" spans="1:9">
      <c r="A5511" s="6">
        <v>5509</v>
      </c>
      <c r="B5511" s="68" t="s">
        <v>5421</v>
      </c>
      <c r="C5511" s="25" t="str">
        <f>IF(D5511=2,"NO","YES")</f>
        <v>YES</v>
      </c>
      <c r="D5511" s="77">
        <f t="shared" si="98"/>
        <v>1.24</v>
      </c>
      <c r="E5511" s="1">
        <v>3.0628000000000002</v>
      </c>
      <c r="F5511" s="77">
        <v>8432</v>
      </c>
      <c r="G5511" s="154">
        <v>42467</v>
      </c>
      <c r="H5511" s="3" t="s">
        <v>5384</v>
      </c>
      <c r="I5511" s="4"/>
    </row>
    <row r="5512" spans="1:9" ht="30">
      <c r="A5512" s="6">
        <v>5510</v>
      </c>
      <c r="B5512" s="68" t="s">
        <v>5422</v>
      </c>
      <c r="C5512" s="25" t="str">
        <f>IF(D5512=2,"NO","YES")</f>
        <v>YES</v>
      </c>
      <c r="D5512" s="77">
        <f t="shared" si="98"/>
        <v>0.49</v>
      </c>
      <c r="E5512" s="1">
        <v>1.2103000000000002</v>
      </c>
      <c r="F5512" s="77">
        <v>3332</v>
      </c>
      <c r="G5512" s="154">
        <v>42467</v>
      </c>
      <c r="H5512" s="3" t="s">
        <v>5384</v>
      </c>
      <c r="I5512" s="4"/>
    </row>
    <row r="5513" spans="1:9">
      <c r="A5513" s="6">
        <v>5511</v>
      </c>
      <c r="B5513" s="68" t="s">
        <v>5423</v>
      </c>
      <c r="C5513" s="25" t="str">
        <f>IF(D5513=2,"NO","YES")</f>
        <v>YES</v>
      </c>
      <c r="D5513" s="77">
        <f t="shared" si="98"/>
        <v>0.35</v>
      </c>
      <c r="E5513" s="1">
        <v>0.86450000000000005</v>
      </c>
      <c r="F5513" s="77">
        <v>2380</v>
      </c>
      <c r="G5513" s="154">
        <v>42467</v>
      </c>
      <c r="H5513" s="3" t="s">
        <v>5384</v>
      </c>
      <c r="I5513" s="4"/>
    </row>
    <row r="5514" spans="1:9">
      <c r="A5514" s="6">
        <v>5512</v>
      </c>
      <c r="B5514" s="68" t="s">
        <v>5424</v>
      </c>
      <c r="C5514" s="25" t="str">
        <f>IF(D5514=2,"NO","YES")</f>
        <v>YES</v>
      </c>
      <c r="D5514" s="77">
        <f t="shared" si="98"/>
        <v>0.97</v>
      </c>
      <c r="E5514" s="1">
        <v>2.3959000000000001</v>
      </c>
      <c r="F5514" s="77">
        <v>6596</v>
      </c>
      <c r="G5514" s="154">
        <v>42467</v>
      </c>
      <c r="H5514" s="3" t="s">
        <v>5384</v>
      </c>
      <c r="I5514" s="4"/>
    </row>
    <row r="5515" spans="1:9">
      <c r="A5515" s="6">
        <v>5513</v>
      </c>
      <c r="B5515" s="68" t="s">
        <v>5425</v>
      </c>
      <c r="C5515" s="25" t="str">
        <f>IF(D5515=2,"NO","YES")</f>
        <v>YES</v>
      </c>
      <c r="D5515" s="77">
        <f t="shared" si="98"/>
        <v>1.77</v>
      </c>
      <c r="E5515" s="1">
        <v>4.3719000000000001</v>
      </c>
      <c r="F5515" s="77">
        <v>12036</v>
      </c>
      <c r="G5515" s="154">
        <v>42467</v>
      </c>
      <c r="H5515" s="3" t="s">
        <v>5384</v>
      </c>
      <c r="I5515" s="4"/>
    </row>
    <row r="5516" spans="1:9">
      <c r="A5516" s="6">
        <v>5514</v>
      </c>
      <c r="B5516" s="68" t="s">
        <v>5426</v>
      </c>
      <c r="C5516" s="25" t="str">
        <f>IF(D5516=2,"NO","YES")</f>
        <v>YES</v>
      </c>
      <c r="D5516" s="77">
        <f t="shared" si="98"/>
        <v>0.49</v>
      </c>
      <c r="E5516" s="1">
        <v>1.2103000000000002</v>
      </c>
      <c r="F5516" s="77">
        <v>3332</v>
      </c>
      <c r="G5516" s="154">
        <v>42467</v>
      </c>
      <c r="H5516" s="3" t="s">
        <v>5384</v>
      </c>
      <c r="I5516" s="4"/>
    </row>
    <row r="5517" spans="1:9">
      <c r="A5517" s="6">
        <v>5515</v>
      </c>
      <c r="B5517" s="68" t="s">
        <v>5427</v>
      </c>
      <c r="C5517" s="25" t="str">
        <f>IF(D5517=2,"NO","YES")</f>
        <v>YES</v>
      </c>
      <c r="D5517" s="77">
        <f t="shared" si="98"/>
        <v>1.58</v>
      </c>
      <c r="E5517" s="1">
        <v>3.9026000000000005</v>
      </c>
      <c r="F5517" s="77">
        <v>10744</v>
      </c>
      <c r="G5517" s="154">
        <v>42467</v>
      </c>
      <c r="H5517" s="3" t="s">
        <v>5384</v>
      </c>
      <c r="I5517" s="4"/>
    </row>
    <row r="5518" spans="1:9">
      <c r="A5518" s="6">
        <v>5516</v>
      </c>
      <c r="B5518" s="68" t="s">
        <v>5428</v>
      </c>
      <c r="C5518" s="25" t="str">
        <f>IF(D5518=2,"NO","YES")</f>
        <v>YES</v>
      </c>
      <c r="D5518" s="77">
        <f t="shared" si="98"/>
        <v>1.86</v>
      </c>
      <c r="E5518" s="1">
        <v>4.5942000000000007</v>
      </c>
      <c r="F5518" s="77">
        <v>12648</v>
      </c>
      <c r="G5518" s="154">
        <v>42467</v>
      </c>
      <c r="H5518" s="3" t="s">
        <v>5384</v>
      </c>
      <c r="I5518" s="4"/>
    </row>
    <row r="5519" spans="1:9">
      <c r="A5519" s="6">
        <v>5517</v>
      </c>
      <c r="B5519" s="68" t="s">
        <v>5429</v>
      </c>
      <c r="C5519" s="25" t="str">
        <f>IF(D5519=2,"NO","YES")</f>
        <v>YES</v>
      </c>
      <c r="D5519" s="77">
        <f t="shared" si="98"/>
        <v>0.79</v>
      </c>
      <c r="E5519" s="1">
        <v>1.9513000000000003</v>
      </c>
      <c r="F5519" s="77">
        <v>5372</v>
      </c>
      <c r="G5519" s="154">
        <v>42467</v>
      </c>
      <c r="H5519" s="3" t="s">
        <v>5384</v>
      </c>
      <c r="I5519" s="4"/>
    </row>
    <row r="5520" spans="1:9">
      <c r="A5520" s="6">
        <v>5518</v>
      </c>
      <c r="B5520" s="68" t="s">
        <v>5430</v>
      </c>
      <c r="C5520" s="25" t="str">
        <f>IF(D5520=2,"NO","YES")</f>
        <v>YES</v>
      </c>
      <c r="D5520" s="77">
        <f t="shared" si="98"/>
        <v>1.06</v>
      </c>
      <c r="E5520" s="1">
        <v>2.6182000000000003</v>
      </c>
      <c r="F5520" s="77">
        <v>7208</v>
      </c>
      <c r="G5520" s="154">
        <v>42467</v>
      </c>
      <c r="H5520" s="3" t="s">
        <v>5384</v>
      </c>
      <c r="I5520" s="4"/>
    </row>
    <row r="5521" spans="1:9" ht="30">
      <c r="A5521" s="6">
        <v>5519</v>
      </c>
      <c r="B5521" s="68" t="s">
        <v>5431</v>
      </c>
      <c r="C5521" s="25" t="str">
        <f>IF(D5521=2,"NO","YES")</f>
        <v>YES</v>
      </c>
      <c r="D5521" s="77">
        <f t="shared" si="98"/>
        <v>0.22</v>
      </c>
      <c r="E5521" s="1">
        <v>0.54339999999999999</v>
      </c>
      <c r="F5521" s="77">
        <v>1496</v>
      </c>
      <c r="G5521" s="154">
        <v>42467</v>
      </c>
      <c r="H5521" s="3" t="s">
        <v>5384</v>
      </c>
      <c r="I5521" s="4"/>
    </row>
    <row r="5522" spans="1:9" ht="30">
      <c r="A5522" s="6">
        <v>5520</v>
      </c>
      <c r="B5522" s="68" t="s">
        <v>5432</v>
      </c>
      <c r="C5522" s="25" t="str">
        <f>IF(D5522=2,"NO","YES")</f>
        <v>YES</v>
      </c>
      <c r="D5522" s="77">
        <f t="shared" si="98"/>
        <v>1.53</v>
      </c>
      <c r="E5522" s="1">
        <v>3.7791000000000006</v>
      </c>
      <c r="F5522" s="77">
        <v>10404</v>
      </c>
      <c r="G5522" s="154">
        <v>42467</v>
      </c>
      <c r="H5522" s="3" t="s">
        <v>5384</v>
      </c>
      <c r="I5522" s="4"/>
    </row>
    <row r="5523" spans="1:9">
      <c r="A5523" s="6">
        <v>5521</v>
      </c>
      <c r="B5523" s="68" t="s">
        <v>5433</v>
      </c>
      <c r="C5523" s="25" t="str">
        <f>IF(D5523=2,"NO","YES")</f>
        <v>YES</v>
      </c>
      <c r="D5523" s="77">
        <f t="shared" si="98"/>
        <v>0.87</v>
      </c>
      <c r="E5523" s="1">
        <v>2.1489000000000003</v>
      </c>
      <c r="F5523" s="77">
        <v>5916</v>
      </c>
      <c r="G5523" s="154">
        <v>42467</v>
      </c>
      <c r="H5523" s="3" t="s">
        <v>5384</v>
      </c>
      <c r="I5523" s="4"/>
    </row>
    <row r="5524" spans="1:9" ht="30">
      <c r="A5524" s="6">
        <v>5522</v>
      </c>
      <c r="B5524" s="68" t="s">
        <v>5434</v>
      </c>
      <c r="C5524" s="25" t="str">
        <f>IF(D5524=2,"NO","YES")</f>
        <v>YES</v>
      </c>
      <c r="D5524" s="77">
        <f t="shared" si="98"/>
        <v>0.91</v>
      </c>
      <c r="E5524" s="1">
        <v>2.2477000000000005</v>
      </c>
      <c r="F5524" s="77">
        <v>6188</v>
      </c>
      <c r="G5524" s="154">
        <v>42467</v>
      </c>
      <c r="H5524" s="3" t="s">
        <v>5384</v>
      </c>
      <c r="I5524" s="4"/>
    </row>
    <row r="5525" spans="1:9" ht="30">
      <c r="A5525" s="6">
        <v>5523</v>
      </c>
      <c r="B5525" s="68" t="s">
        <v>5435</v>
      </c>
      <c r="C5525" s="25" t="str">
        <f>IF(D5525=2,"NO","YES")</f>
        <v>YES</v>
      </c>
      <c r="D5525" s="77">
        <f t="shared" si="98"/>
        <v>0.82</v>
      </c>
      <c r="E5525" s="1">
        <v>2.0253999999999999</v>
      </c>
      <c r="F5525" s="77">
        <v>5576</v>
      </c>
      <c r="G5525" s="154">
        <v>42467</v>
      </c>
      <c r="H5525" s="3" t="s">
        <v>5384</v>
      </c>
      <c r="I5525" s="4"/>
    </row>
    <row r="5526" spans="1:9" ht="30">
      <c r="A5526" s="6">
        <v>5524</v>
      </c>
      <c r="B5526" s="68" t="s">
        <v>5436</v>
      </c>
      <c r="C5526" s="25" t="str">
        <f>IF(D5526=2,"NO","YES")</f>
        <v>YES</v>
      </c>
      <c r="D5526" s="77">
        <f t="shared" si="98"/>
        <v>1.27</v>
      </c>
      <c r="E5526" s="1">
        <v>3.1369000000000002</v>
      </c>
      <c r="F5526" s="77">
        <v>8636</v>
      </c>
      <c r="G5526" s="154">
        <v>42467</v>
      </c>
      <c r="H5526" s="3" t="s">
        <v>5384</v>
      </c>
      <c r="I5526" s="4"/>
    </row>
    <row r="5527" spans="1:9">
      <c r="A5527" s="6">
        <v>5525</v>
      </c>
      <c r="B5527" s="68" t="s">
        <v>5437</v>
      </c>
      <c r="C5527" s="25" t="str">
        <f>IF(D5527=2,"NO","YES")</f>
        <v>YES</v>
      </c>
      <c r="D5527" s="77">
        <f t="shared" si="98"/>
        <v>1.08</v>
      </c>
      <c r="E5527" s="1">
        <v>2.6676000000000002</v>
      </c>
      <c r="F5527" s="77">
        <v>7344</v>
      </c>
      <c r="G5527" s="154">
        <v>42467</v>
      </c>
      <c r="H5527" s="3" t="s">
        <v>5384</v>
      </c>
      <c r="I5527" s="4"/>
    </row>
    <row r="5528" spans="1:9">
      <c r="A5528" s="6">
        <v>5526</v>
      </c>
      <c r="B5528" s="68" t="s">
        <v>5438</v>
      </c>
      <c r="C5528" s="25" t="str">
        <f>IF(D5528=2,"NO","YES")</f>
        <v>YES</v>
      </c>
      <c r="D5528" s="77">
        <f t="shared" si="98"/>
        <v>0.12</v>
      </c>
      <c r="E5528" s="1">
        <v>0.2964</v>
      </c>
      <c r="F5528" s="77">
        <v>816</v>
      </c>
      <c r="G5528" s="154">
        <v>42467</v>
      </c>
      <c r="H5528" s="3" t="s">
        <v>5384</v>
      </c>
      <c r="I5528" s="4"/>
    </row>
    <row r="5529" spans="1:9">
      <c r="A5529" s="6">
        <v>5527</v>
      </c>
      <c r="B5529" s="68" t="s">
        <v>5439</v>
      </c>
      <c r="C5529" s="25" t="str">
        <f>IF(D5529=2,"NO","YES")</f>
        <v>YES</v>
      </c>
      <c r="D5529" s="77">
        <f t="shared" si="98"/>
        <v>0.35</v>
      </c>
      <c r="E5529" s="1">
        <v>0.86450000000000005</v>
      </c>
      <c r="F5529" s="77">
        <v>2380</v>
      </c>
      <c r="G5529" s="154">
        <v>42467</v>
      </c>
      <c r="H5529" s="3" t="s">
        <v>5384</v>
      </c>
      <c r="I5529" s="4"/>
    </row>
    <row r="5530" spans="1:9" ht="30">
      <c r="A5530" s="6">
        <v>5528</v>
      </c>
      <c r="B5530" s="68" t="s">
        <v>5440</v>
      </c>
      <c r="C5530" s="25" t="str">
        <f>IF(D5530=2,"NO","YES")</f>
        <v>YES</v>
      </c>
      <c r="D5530" s="77">
        <f t="shared" si="98"/>
        <v>0.55000000000000004</v>
      </c>
      <c r="E5530" s="1">
        <v>1.3585000000000003</v>
      </c>
      <c r="F5530" s="77">
        <v>3740</v>
      </c>
      <c r="G5530" s="154">
        <v>42467</v>
      </c>
      <c r="H5530" s="3" t="s">
        <v>5384</v>
      </c>
      <c r="I5530" s="4"/>
    </row>
    <row r="5531" spans="1:9" ht="45">
      <c r="A5531" s="6">
        <v>5529</v>
      </c>
      <c r="B5531" s="68" t="s">
        <v>5441</v>
      </c>
      <c r="C5531" s="25" t="str">
        <f>IF(D5531=2,"NO","YES")</f>
        <v>YES</v>
      </c>
      <c r="D5531" s="77">
        <f t="shared" si="98"/>
        <v>1.1599999999999999</v>
      </c>
      <c r="E5531" s="1">
        <v>2.8652000000000002</v>
      </c>
      <c r="F5531" s="77">
        <v>7888</v>
      </c>
      <c r="G5531" s="154">
        <v>42467</v>
      </c>
      <c r="H5531" s="3" t="s">
        <v>5384</v>
      </c>
      <c r="I5531" s="4"/>
    </row>
    <row r="5532" spans="1:9" ht="30">
      <c r="A5532" s="6">
        <v>5530</v>
      </c>
      <c r="B5532" s="68" t="s">
        <v>5442</v>
      </c>
      <c r="C5532" s="25" t="str">
        <f>IF(D5532=2,"NO","YES")</f>
        <v>YES</v>
      </c>
      <c r="D5532" s="77">
        <f t="shared" si="98"/>
        <v>0.72</v>
      </c>
      <c r="E5532" s="1">
        <v>1.7784</v>
      </c>
      <c r="F5532" s="77">
        <v>4896</v>
      </c>
      <c r="G5532" s="154">
        <v>42467</v>
      </c>
      <c r="H5532" s="3" t="s">
        <v>5384</v>
      </c>
      <c r="I5532" s="4"/>
    </row>
    <row r="5533" spans="1:9">
      <c r="A5533" s="6">
        <v>5531</v>
      </c>
      <c r="B5533" s="68" t="s">
        <v>5443</v>
      </c>
      <c r="C5533" s="25" t="str">
        <f>IF(D5533=2,"NO","YES")</f>
        <v>YES</v>
      </c>
      <c r="D5533" s="77">
        <f t="shared" si="98"/>
        <v>1.05</v>
      </c>
      <c r="E5533" s="1">
        <v>2.5935000000000001</v>
      </c>
      <c r="F5533" s="77">
        <v>7140</v>
      </c>
      <c r="G5533" s="154">
        <v>42467</v>
      </c>
      <c r="H5533" s="3" t="s">
        <v>5384</v>
      </c>
      <c r="I5533" s="4"/>
    </row>
    <row r="5534" spans="1:9">
      <c r="A5534" s="6">
        <v>5532</v>
      </c>
      <c r="B5534" s="68" t="s">
        <v>5444</v>
      </c>
      <c r="C5534" s="25" t="str">
        <f>IF(D5534=2,"NO","YES")</f>
        <v>YES</v>
      </c>
      <c r="D5534" s="77">
        <f t="shared" si="98"/>
        <v>0.78</v>
      </c>
      <c r="E5534" s="1">
        <v>1.9266000000000003</v>
      </c>
      <c r="F5534" s="77">
        <v>5304</v>
      </c>
      <c r="G5534" s="154">
        <v>42467</v>
      </c>
      <c r="H5534" s="3" t="s">
        <v>5384</v>
      </c>
      <c r="I5534" s="4"/>
    </row>
    <row r="5535" spans="1:9" ht="30">
      <c r="A5535" s="6">
        <v>5533</v>
      </c>
      <c r="B5535" s="68" t="s">
        <v>5445</v>
      </c>
      <c r="C5535" s="25" t="str">
        <f>IF(D5535=2,"NO","YES")</f>
        <v>YES</v>
      </c>
      <c r="D5535" s="77">
        <f t="shared" si="98"/>
        <v>0.42</v>
      </c>
      <c r="E5535" s="1">
        <v>1.0374000000000001</v>
      </c>
      <c r="F5535" s="77">
        <v>2856</v>
      </c>
      <c r="G5535" s="154">
        <v>42467</v>
      </c>
      <c r="H5535" s="3" t="s">
        <v>5384</v>
      </c>
      <c r="I5535" s="4"/>
    </row>
    <row r="5536" spans="1:9">
      <c r="A5536" s="6">
        <v>5534</v>
      </c>
      <c r="B5536" s="68" t="s">
        <v>5446</v>
      </c>
      <c r="C5536" s="25" t="str">
        <f>IF(D5536=2,"NO","YES")</f>
        <v>YES</v>
      </c>
      <c r="D5536" s="77">
        <f t="shared" si="98"/>
        <v>0.83</v>
      </c>
      <c r="E5536" s="1">
        <v>2.0501</v>
      </c>
      <c r="F5536" s="77">
        <v>5644</v>
      </c>
      <c r="G5536" s="154">
        <v>42467</v>
      </c>
      <c r="H5536" s="3" t="s">
        <v>5384</v>
      </c>
      <c r="I5536" s="4"/>
    </row>
    <row r="5537" spans="1:9" ht="30">
      <c r="A5537" s="6">
        <v>5535</v>
      </c>
      <c r="B5537" s="68" t="s">
        <v>5447</v>
      </c>
      <c r="C5537" s="25" t="str">
        <f>IF(D5537=2,"NO","YES")</f>
        <v>YES</v>
      </c>
      <c r="D5537" s="77">
        <f t="shared" si="98"/>
        <v>0.59</v>
      </c>
      <c r="E5537" s="1">
        <v>1.4573</v>
      </c>
      <c r="F5537" s="77">
        <v>4012</v>
      </c>
      <c r="G5537" s="154">
        <v>42467</v>
      </c>
      <c r="H5537" s="3" t="s">
        <v>5384</v>
      </c>
      <c r="I5537" s="4"/>
    </row>
    <row r="5538" spans="1:9">
      <c r="A5538" s="6">
        <v>5536</v>
      </c>
      <c r="B5538" s="68" t="s">
        <v>5448</v>
      </c>
      <c r="C5538" s="25" t="str">
        <f>IF(D5538=2,"NO","YES")</f>
        <v>YES</v>
      </c>
      <c r="D5538" s="77">
        <f t="shared" si="98"/>
        <v>0.12</v>
      </c>
      <c r="E5538" s="1">
        <v>0.2964</v>
      </c>
      <c r="F5538" s="77">
        <v>816</v>
      </c>
      <c r="G5538" s="154">
        <v>42467</v>
      </c>
      <c r="H5538" s="3" t="s">
        <v>5384</v>
      </c>
      <c r="I5538" s="4"/>
    </row>
    <row r="5539" spans="1:9" ht="30">
      <c r="A5539" s="6">
        <v>5537</v>
      </c>
      <c r="B5539" s="68" t="s">
        <v>5449</v>
      </c>
      <c r="C5539" s="25" t="str">
        <f>IF(D5539=2,"NO","YES")</f>
        <v>YES</v>
      </c>
      <c r="D5539" s="77">
        <f t="shared" si="98"/>
        <v>0.56999999999999995</v>
      </c>
      <c r="E5539" s="1">
        <v>1.4078999999999999</v>
      </c>
      <c r="F5539" s="77">
        <v>3876</v>
      </c>
      <c r="G5539" s="154">
        <v>42467</v>
      </c>
      <c r="H5539" s="3" t="s">
        <v>5384</v>
      </c>
      <c r="I5539" s="4"/>
    </row>
    <row r="5540" spans="1:9">
      <c r="A5540" s="6">
        <v>5538</v>
      </c>
      <c r="B5540" s="68" t="s">
        <v>5450</v>
      </c>
      <c r="C5540" s="25" t="str">
        <f>IF(D5540=2,"NO","YES")</f>
        <v>YES</v>
      </c>
      <c r="D5540" s="77">
        <f t="shared" si="98"/>
        <v>1.01</v>
      </c>
      <c r="E5540" s="1">
        <v>2.4947000000000004</v>
      </c>
      <c r="F5540" s="77">
        <v>6868</v>
      </c>
      <c r="G5540" s="154">
        <v>42467</v>
      </c>
      <c r="H5540" s="3" t="s">
        <v>5384</v>
      </c>
      <c r="I5540" s="4"/>
    </row>
    <row r="5541" spans="1:9" ht="30">
      <c r="A5541" s="6">
        <v>5539</v>
      </c>
      <c r="B5541" s="68" t="s">
        <v>5451</v>
      </c>
      <c r="C5541" s="25" t="str">
        <f>IF(D5541=2,"NO","YES")</f>
        <v>YES</v>
      </c>
      <c r="D5541" s="77">
        <f t="shared" si="98"/>
        <v>0.23</v>
      </c>
      <c r="E5541" s="1">
        <v>0.56810000000000005</v>
      </c>
      <c r="F5541" s="77">
        <v>1564</v>
      </c>
      <c r="G5541" s="154">
        <v>42467</v>
      </c>
      <c r="H5541" s="3" t="s">
        <v>5384</v>
      </c>
      <c r="I5541" s="4"/>
    </row>
    <row r="5542" spans="1:9">
      <c r="A5542" s="6">
        <v>5540</v>
      </c>
      <c r="B5542" s="68" t="s">
        <v>5452</v>
      </c>
      <c r="C5542" s="25" t="str">
        <f>IF(D5542=2,"NO","YES")</f>
        <v>YES</v>
      </c>
      <c r="D5542" s="77">
        <f t="shared" si="98"/>
        <v>0.24</v>
      </c>
      <c r="E5542" s="1">
        <v>0.59279999999999999</v>
      </c>
      <c r="F5542" s="77">
        <v>1632</v>
      </c>
      <c r="G5542" s="154">
        <v>42467</v>
      </c>
      <c r="H5542" s="3" t="s">
        <v>5384</v>
      </c>
      <c r="I5542" s="4"/>
    </row>
    <row r="5543" spans="1:9" ht="30">
      <c r="A5543" s="6">
        <v>5541</v>
      </c>
      <c r="B5543" s="68" t="s">
        <v>5453</v>
      </c>
      <c r="C5543" s="25" t="str">
        <f>IF(D5543=2,"NO","YES")</f>
        <v>YES</v>
      </c>
      <c r="D5543" s="77">
        <f t="shared" si="98"/>
        <v>0.13</v>
      </c>
      <c r="E5543" s="1">
        <v>0.32110000000000005</v>
      </c>
      <c r="F5543" s="77">
        <v>884</v>
      </c>
      <c r="G5543" s="154">
        <v>42467</v>
      </c>
      <c r="H5543" s="3" t="s">
        <v>5384</v>
      </c>
      <c r="I5543" s="4"/>
    </row>
    <row r="5544" spans="1:9">
      <c r="A5544" s="6">
        <v>5542</v>
      </c>
      <c r="B5544" s="68" t="s">
        <v>5454</v>
      </c>
      <c r="C5544" s="25" t="str">
        <f>IF(D5544=2,"NO","YES")</f>
        <v>YES</v>
      </c>
      <c r="D5544" s="77">
        <f t="shared" si="98"/>
        <v>0.34</v>
      </c>
      <c r="E5544" s="1">
        <v>0.8398000000000001</v>
      </c>
      <c r="F5544" s="77">
        <v>2312</v>
      </c>
      <c r="G5544" s="154">
        <v>42467</v>
      </c>
      <c r="H5544" s="3" t="s">
        <v>5384</v>
      </c>
      <c r="I5544" s="4"/>
    </row>
    <row r="5545" spans="1:9" ht="30">
      <c r="A5545" s="6">
        <v>5543</v>
      </c>
      <c r="B5545" s="68" t="s">
        <v>5455</v>
      </c>
      <c r="C5545" s="25" t="str">
        <f>IF(D5545=2,"NO","YES")</f>
        <v>YES</v>
      </c>
      <c r="D5545" s="77">
        <f t="shared" si="98"/>
        <v>0.72</v>
      </c>
      <c r="E5545" s="1">
        <v>1.7784</v>
      </c>
      <c r="F5545" s="77">
        <v>4896</v>
      </c>
      <c r="G5545" s="154">
        <v>42467</v>
      </c>
      <c r="H5545" s="3" t="s">
        <v>5384</v>
      </c>
      <c r="I5545" s="4"/>
    </row>
    <row r="5546" spans="1:9" ht="30">
      <c r="A5546" s="6">
        <v>5544</v>
      </c>
      <c r="B5546" s="68" t="s">
        <v>5456</v>
      </c>
      <c r="C5546" s="25" t="str">
        <f>IF(D5546=2,"NO","YES")</f>
        <v>YES</v>
      </c>
      <c r="D5546" s="77">
        <f t="shared" si="98"/>
        <v>1.34</v>
      </c>
      <c r="E5546" s="1">
        <v>3.3098000000000005</v>
      </c>
      <c r="F5546" s="77">
        <v>9112</v>
      </c>
      <c r="G5546" s="154">
        <v>42467</v>
      </c>
      <c r="H5546" s="3" t="s">
        <v>5384</v>
      </c>
      <c r="I5546" s="4"/>
    </row>
    <row r="5547" spans="1:9">
      <c r="A5547" s="6">
        <v>5545</v>
      </c>
      <c r="B5547" s="68" t="s">
        <v>5457</v>
      </c>
      <c r="C5547" s="25" t="str">
        <f>IF(D5547=2,"NO","YES")</f>
        <v>YES</v>
      </c>
      <c r="D5547" s="77">
        <f t="shared" si="98"/>
        <v>0.63</v>
      </c>
      <c r="E5547" s="1">
        <v>1.5561</v>
      </c>
      <c r="F5547" s="77">
        <v>4284</v>
      </c>
      <c r="G5547" s="154">
        <v>42467</v>
      </c>
      <c r="H5547" s="3" t="s">
        <v>5384</v>
      </c>
      <c r="I5547" s="4"/>
    </row>
    <row r="5548" spans="1:9" ht="45">
      <c r="A5548" s="6">
        <v>5546</v>
      </c>
      <c r="B5548" s="68" t="s">
        <v>5458</v>
      </c>
      <c r="C5548" s="25" t="str">
        <f>IF(D5548=2,"NO","YES")</f>
        <v>YES</v>
      </c>
      <c r="D5548" s="77">
        <f t="shared" si="98"/>
        <v>0.81</v>
      </c>
      <c r="E5548" s="1">
        <v>2.0007000000000001</v>
      </c>
      <c r="F5548" s="77">
        <v>5508</v>
      </c>
      <c r="G5548" s="154">
        <v>42467</v>
      </c>
      <c r="H5548" s="3" t="s">
        <v>5384</v>
      </c>
      <c r="I5548" s="4"/>
    </row>
    <row r="5549" spans="1:9" ht="30">
      <c r="A5549" s="6">
        <v>5547</v>
      </c>
      <c r="B5549" s="68" t="s">
        <v>5459</v>
      </c>
      <c r="C5549" s="25" t="str">
        <f>IF(D5549=2,"NO","YES")</f>
        <v>YES</v>
      </c>
      <c r="D5549" s="77">
        <f t="shared" si="98"/>
        <v>0.99</v>
      </c>
      <c r="E5549" s="1">
        <v>2.4453</v>
      </c>
      <c r="F5549" s="77">
        <v>6732</v>
      </c>
      <c r="G5549" s="154">
        <v>42467</v>
      </c>
      <c r="H5549" s="3" t="s">
        <v>5384</v>
      </c>
      <c r="I5549" s="4"/>
    </row>
    <row r="5550" spans="1:9" ht="30">
      <c r="A5550" s="6">
        <v>5548</v>
      </c>
      <c r="B5550" s="68" t="s">
        <v>5460</v>
      </c>
      <c r="C5550" s="25" t="str">
        <f>IF(D5550=2,"NO","YES")</f>
        <v>YES</v>
      </c>
      <c r="D5550" s="77">
        <f t="shared" si="98"/>
        <v>1.1000000000000001</v>
      </c>
      <c r="E5550" s="1">
        <v>2.7170000000000005</v>
      </c>
      <c r="F5550" s="77">
        <v>7480</v>
      </c>
      <c r="G5550" s="154">
        <v>42467</v>
      </c>
      <c r="H5550" s="3" t="s">
        <v>5384</v>
      </c>
      <c r="I5550" s="4"/>
    </row>
    <row r="5551" spans="1:9" ht="30">
      <c r="A5551" s="6">
        <v>5549</v>
      </c>
      <c r="B5551" s="68" t="s">
        <v>5461</v>
      </c>
      <c r="C5551" s="25" t="str">
        <f>IF(D5551=2,"NO","YES")</f>
        <v>YES</v>
      </c>
      <c r="D5551" s="77">
        <f t="shared" si="98"/>
        <v>0.5</v>
      </c>
      <c r="E5551" s="1">
        <v>1.2350000000000001</v>
      </c>
      <c r="F5551" s="77">
        <v>3400</v>
      </c>
      <c r="G5551" s="154">
        <v>42467</v>
      </c>
      <c r="H5551" s="3" t="s">
        <v>5384</v>
      </c>
      <c r="I5551" s="4"/>
    </row>
    <row r="5552" spans="1:9">
      <c r="A5552" s="6">
        <v>5550</v>
      </c>
      <c r="B5552" s="68" t="s">
        <v>5462</v>
      </c>
      <c r="C5552" s="25" t="str">
        <f>IF(D5552=2,"NO","YES")</f>
        <v>YES</v>
      </c>
      <c r="D5552" s="77">
        <f t="shared" si="98"/>
        <v>0.5</v>
      </c>
      <c r="E5552" s="1">
        <v>1.2350000000000001</v>
      </c>
      <c r="F5552" s="77">
        <v>3400</v>
      </c>
      <c r="G5552" s="154">
        <v>42467</v>
      </c>
      <c r="H5552" s="3" t="s">
        <v>5384</v>
      </c>
      <c r="I5552" s="4"/>
    </row>
    <row r="5553" spans="1:9" ht="30">
      <c r="A5553" s="6">
        <v>5551</v>
      </c>
      <c r="B5553" s="68" t="s">
        <v>5463</v>
      </c>
      <c r="C5553" s="25" t="str">
        <f>IF(D5553=2,"NO","YES")</f>
        <v>YES</v>
      </c>
      <c r="D5553" s="77">
        <f t="shared" si="98"/>
        <v>0.28000000000000003</v>
      </c>
      <c r="E5553" s="1">
        <v>0.6916000000000001</v>
      </c>
      <c r="F5553" s="77">
        <v>1904</v>
      </c>
      <c r="G5553" s="154">
        <v>42467</v>
      </c>
      <c r="H5553" s="3" t="s">
        <v>5384</v>
      </c>
      <c r="I5553" s="4"/>
    </row>
    <row r="5554" spans="1:9">
      <c r="A5554" s="6">
        <v>5552</v>
      </c>
      <c r="B5554" s="68" t="s">
        <v>5464</v>
      </c>
      <c r="C5554" s="25" t="str">
        <f>IF(D5554=2,"NO","YES")</f>
        <v>YES</v>
      </c>
      <c r="D5554" s="77">
        <f t="shared" si="98"/>
        <v>0.54</v>
      </c>
      <c r="E5554" s="1">
        <v>1.3338000000000001</v>
      </c>
      <c r="F5554" s="77">
        <v>3672</v>
      </c>
      <c r="G5554" s="154">
        <v>42467</v>
      </c>
      <c r="H5554" s="3" t="s">
        <v>5384</v>
      </c>
      <c r="I5554" s="4"/>
    </row>
    <row r="5555" spans="1:9">
      <c r="A5555" s="6">
        <v>5553</v>
      </c>
      <c r="B5555" s="68" t="s">
        <v>5465</v>
      </c>
      <c r="C5555" s="25" t="str">
        <f>IF(D5555=2,"NO","YES")</f>
        <v>YES</v>
      </c>
      <c r="D5555" s="77">
        <f t="shared" si="98"/>
        <v>0.32</v>
      </c>
      <c r="E5555" s="1">
        <v>0.7904000000000001</v>
      </c>
      <c r="F5555" s="77">
        <v>2176</v>
      </c>
      <c r="G5555" s="154">
        <v>42467</v>
      </c>
      <c r="H5555" s="3" t="s">
        <v>5384</v>
      </c>
      <c r="I5555" s="4"/>
    </row>
    <row r="5556" spans="1:9" ht="30">
      <c r="A5556" s="6">
        <v>5554</v>
      </c>
      <c r="B5556" s="68" t="s">
        <v>5466</v>
      </c>
      <c r="C5556" s="25" t="str">
        <f>IF(D5556=2,"NO","YES")</f>
        <v>YES</v>
      </c>
      <c r="D5556" s="77">
        <f t="shared" si="98"/>
        <v>0.81</v>
      </c>
      <c r="E5556" s="1">
        <v>2.0007000000000001</v>
      </c>
      <c r="F5556" s="77">
        <v>5508</v>
      </c>
      <c r="G5556" s="154">
        <v>42467</v>
      </c>
      <c r="H5556" s="3" t="s">
        <v>5384</v>
      </c>
      <c r="I5556" s="4"/>
    </row>
    <row r="5557" spans="1:9">
      <c r="A5557" s="6">
        <v>5555</v>
      </c>
      <c r="B5557" s="68" t="s">
        <v>5467</v>
      </c>
      <c r="C5557" s="25" t="str">
        <f>IF(D5557=2,"NO","YES")</f>
        <v>YES</v>
      </c>
      <c r="D5557" s="77">
        <f t="shared" si="98"/>
        <v>0.86</v>
      </c>
      <c r="E5557" s="1">
        <v>2.1242000000000001</v>
      </c>
      <c r="F5557" s="77">
        <v>5848</v>
      </c>
      <c r="G5557" s="154">
        <v>42467</v>
      </c>
      <c r="H5557" s="3" t="s">
        <v>5384</v>
      </c>
      <c r="I5557" s="4"/>
    </row>
    <row r="5558" spans="1:9">
      <c r="A5558" s="6">
        <v>5556</v>
      </c>
      <c r="B5558" s="68" t="s">
        <v>5468</v>
      </c>
      <c r="C5558" s="25" t="str">
        <f>IF(D5558=2,"NO","YES")</f>
        <v>YES</v>
      </c>
      <c r="D5558" s="77">
        <f t="shared" si="98"/>
        <v>0.15</v>
      </c>
      <c r="E5558" s="1">
        <v>0.3705</v>
      </c>
      <c r="F5558" s="77">
        <v>1020</v>
      </c>
      <c r="G5558" s="154">
        <v>42467</v>
      </c>
      <c r="H5558" s="3" t="s">
        <v>5384</v>
      </c>
      <c r="I5558" s="4"/>
    </row>
    <row r="5559" spans="1:9">
      <c r="A5559" s="6">
        <v>5557</v>
      </c>
      <c r="B5559" s="68" t="s">
        <v>5469</v>
      </c>
      <c r="C5559" s="25" t="str">
        <f>IF(D5559=2,"NO","YES")</f>
        <v>YES</v>
      </c>
      <c r="D5559" s="77">
        <f t="shared" si="98"/>
        <v>0.57999999999999996</v>
      </c>
      <c r="E5559" s="1">
        <v>1.4326000000000001</v>
      </c>
      <c r="F5559" s="77">
        <v>3944</v>
      </c>
      <c r="G5559" s="154">
        <v>42467</v>
      </c>
      <c r="H5559" s="3" t="s">
        <v>5384</v>
      </c>
      <c r="I5559" s="4"/>
    </row>
    <row r="5560" spans="1:9">
      <c r="A5560" s="6">
        <v>5558</v>
      </c>
      <c r="B5560" s="68" t="s">
        <v>5470</v>
      </c>
      <c r="C5560" s="25" t="str">
        <f>IF(D5560=2,"NO","YES")</f>
        <v>YES</v>
      </c>
      <c r="D5560" s="77">
        <f t="shared" si="98"/>
        <v>0.42</v>
      </c>
      <c r="E5560" s="1">
        <v>1.0374000000000001</v>
      </c>
      <c r="F5560" s="77">
        <v>2856</v>
      </c>
      <c r="G5560" s="154">
        <v>42467</v>
      </c>
      <c r="H5560" s="3" t="s">
        <v>5384</v>
      </c>
      <c r="I5560" s="4"/>
    </row>
    <row r="5561" spans="1:9" ht="30">
      <c r="A5561" s="6">
        <v>5559</v>
      </c>
      <c r="B5561" s="68" t="s">
        <v>5471</v>
      </c>
      <c r="C5561" s="25" t="str">
        <f>IF(D5561=2,"NO","YES")</f>
        <v>YES</v>
      </c>
      <c r="D5561" s="77">
        <f t="shared" si="98"/>
        <v>0.31</v>
      </c>
      <c r="E5561" s="1">
        <v>0.76570000000000005</v>
      </c>
      <c r="F5561" s="77">
        <v>2108</v>
      </c>
      <c r="G5561" s="154">
        <v>42467</v>
      </c>
      <c r="H5561" s="3" t="s">
        <v>5384</v>
      </c>
      <c r="I5561" s="4"/>
    </row>
    <row r="5562" spans="1:9">
      <c r="A5562" s="6">
        <v>5560</v>
      </c>
      <c r="B5562" s="68" t="s">
        <v>5472</v>
      </c>
      <c r="C5562" s="25" t="str">
        <f>IF(D5562=2,"NO","YES")</f>
        <v>YES</v>
      </c>
      <c r="D5562" s="77">
        <f t="shared" si="98"/>
        <v>1.8</v>
      </c>
      <c r="E5562" s="1">
        <v>4.4460000000000006</v>
      </c>
      <c r="F5562" s="77">
        <v>12240</v>
      </c>
      <c r="G5562" s="154">
        <v>42467</v>
      </c>
      <c r="H5562" s="3" t="s">
        <v>5384</v>
      </c>
      <c r="I5562" s="4"/>
    </row>
    <row r="5563" spans="1:9">
      <c r="A5563" s="6">
        <v>5561</v>
      </c>
      <c r="B5563" s="68" t="s">
        <v>5473</v>
      </c>
      <c r="C5563" s="25" t="str">
        <f>IF(D5563=2,"NO","YES")</f>
        <v>YES</v>
      </c>
      <c r="D5563" s="77">
        <f t="shared" si="98"/>
        <v>1.62</v>
      </c>
      <c r="E5563" s="1">
        <v>4.0014000000000003</v>
      </c>
      <c r="F5563" s="77">
        <v>11016</v>
      </c>
      <c r="G5563" s="154">
        <v>42467</v>
      </c>
      <c r="H5563" s="3" t="s">
        <v>5384</v>
      </c>
      <c r="I5563" s="4"/>
    </row>
    <row r="5564" spans="1:9" ht="45">
      <c r="A5564" s="6">
        <v>5562</v>
      </c>
      <c r="B5564" s="68" t="s">
        <v>5474</v>
      </c>
      <c r="C5564" s="25" t="str">
        <f>IF(D5564=2,"NO","YES")</f>
        <v>YES</v>
      </c>
      <c r="D5564" s="77">
        <f t="shared" si="98"/>
        <v>0.09</v>
      </c>
      <c r="E5564" s="1">
        <v>0.2223</v>
      </c>
      <c r="F5564" s="77">
        <v>612</v>
      </c>
      <c r="G5564" s="154">
        <v>42467</v>
      </c>
      <c r="H5564" s="3" t="s">
        <v>5384</v>
      </c>
      <c r="I5564" s="4"/>
    </row>
    <row r="5565" spans="1:9">
      <c r="A5565" s="6">
        <v>5563</v>
      </c>
      <c r="B5565" s="68" t="s">
        <v>5475</v>
      </c>
      <c r="C5565" s="25" t="str">
        <f>IF(D5565=2,"NO","YES")</f>
        <v>YES</v>
      </c>
      <c r="D5565" s="77">
        <f t="shared" si="98"/>
        <v>1.57</v>
      </c>
      <c r="E5565" s="1">
        <v>3.8779000000000003</v>
      </c>
      <c r="F5565" s="77">
        <v>10676</v>
      </c>
      <c r="G5565" s="154">
        <v>42467</v>
      </c>
      <c r="H5565" s="3" t="s">
        <v>5384</v>
      </c>
      <c r="I5565" s="4"/>
    </row>
    <row r="5566" spans="1:9">
      <c r="A5566" s="6">
        <v>5564</v>
      </c>
      <c r="B5566" s="68" t="s">
        <v>5476</v>
      </c>
      <c r="C5566" s="25" t="str">
        <f>IF(D5566=2,"NO","YES")</f>
        <v>YES</v>
      </c>
      <c r="D5566" s="77">
        <f t="shared" si="98"/>
        <v>0.48</v>
      </c>
      <c r="E5566" s="1">
        <v>1.1856</v>
      </c>
      <c r="F5566" s="77">
        <v>3264</v>
      </c>
      <c r="G5566" s="154">
        <v>42467</v>
      </c>
      <c r="H5566" s="3" t="s">
        <v>5384</v>
      </c>
      <c r="I5566" s="4"/>
    </row>
    <row r="5567" spans="1:9">
      <c r="A5567" s="6">
        <v>5565</v>
      </c>
      <c r="B5567" s="68" t="s">
        <v>5477</v>
      </c>
      <c r="C5567" s="25" t="str">
        <f>IF(D5567=2,"NO","YES")</f>
        <v>YES</v>
      </c>
      <c r="D5567" s="77">
        <f t="shared" si="98"/>
        <v>0.85</v>
      </c>
      <c r="E5567" s="1">
        <v>2.0994999999999999</v>
      </c>
      <c r="F5567" s="77">
        <v>5780</v>
      </c>
      <c r="G5567" s="154">
        <v>42467</v>
      </c>
      <c r="H5567" s="3" t="s">
        <v>5384</v>
      </c>
      <c r="I5567" s="4"/>
    </row>
    <row r="5568" spans="1:9">
      <c r="A5568" s="6">
        <v>5566</v>
      </c>
      <c r="B5568" s="68" t="s">
        <v>5478</v>
      </c>
      <c r="C5568" s="25" t="str">
        <f>IF(D5568=2,"NO","YES")</f>
        <v>YES</v>
      </c>
      <c r="D5568" s="77">
        <f t="shared" si="98"/>
        <v>0.19</v>
      </c>
      <c r="E5568" s="1">
        <v>0.46930000000000005</v>
      </c>
      <c r="F5568" s="77">
        <v>1292</v>
      </c>
      <c r="G5568" s="154">
        <v>42467</v>
      </c>
      <c r="H5568" s="3" t="s">
        <v>5384</v>
      </c>
      <c r="I5568" s="4"/>
    </row>
    <row r="5569" spans="1:9" ht="30">
      <c r="A5569" s="6">
        <v>5567</v>
      </c>
      <c r="B5569" s="68" t="s">
        <v>5479</v>
      </c>
      <c r="C5569" s="25" t="str">
        <f>IF(D5569=2,"NO","YES")</f>
        <v>YES</v>
      </c>
      <c r="D5569" s="77">
        <f t="shared" si="98"/>
        <v>0.59</v>
      </c>
      <c r="E5569" s="1">
        <v>1.4573</v>
      </c>
      <c r="F5569" s="77">
        <v>4012</v>
      </c>
      <c r="G5569" s="154">
        <v>42467</v>
      </c>
      <c r="H5569" s="3" t="s">
        <v>5384</v>
      </c>
      <c r="I5569" s="4"/>
    </row>
    <row r="5570" spans="1:9" ht="30">
      <c r="A5570" s="6">
        <v>5568</v>
      </c>
      <c r="B5570" s="68" t="s">
        <v>5480</v>
      </c>
      <c r="C5570" s="25" t="str">
        <f>IF(D5570=2,"NO","YES")</f>
        <v>YES</v>
      </c>
      <c r="D5570" s="77">
        <f t="shared" si="98"/>
        <v>1.22</v>
      </c>
      <c r="E5570" s="1">
        <v>3.0134000000000003</v>
      </c>
      <c r="F5570" s="77">
        <v>8296</v>
      </c>
      <c r="G5570" s="154">
        <v>42467</v>
      </c>
      <c r="H5570" s="3" t="s">
        <v>5384</v>
      </c>
      <c r="I5570" s="4"/>
    </row>
    <row r="5571" spans="1:9" ht="30">
      <c r="A5571" s="6">
        <v>5569</v>
      </c>
      <c r="B5571" s="68" t="s">
        <v>5481</v>
      </c>
      <c r="C5571" s="25" t="str">
        <f>IF(D5571=2,"NO","YES")</f>
        <v>YES</v>
      </c>
      <c r="D5571" s="77">
        <f t="shared" si="98"/>
        <v>1.69</v>
      </c>
      <c r="E5571" s="1">
        <v>4.1743000000000006</v>
      </c>
      <c r="F5571" s="77">
        <v>11492</v>
      </c>
      <c r="G5571" s="154">
        <v>42467</v>
      </c>
      <c r="H5571" s="3" t="s">
        <v>5384</v>
      </c>
      <c r="I5571" s="4"/>
    </row>
    <row r="5572" spans="1:9">
      <c r="A5572" s="6">
        <v>5570</v>
      </c>
      <c r="B5572" s="68" t="s">
        <v>5482</v>
      </c>
      <c r="C5572" s="25" t="str">
        <f>IF(D5572=2,"NO","YES")</f>
        <v>YES</v>
      </c>
      <c r="D5572" s="77">
        <f t="shared" si="98"/>
        <v>0.4</v>
      </c>
      <c r="E5572" s="1">
        <v>0.9880000000000001</v>
      </c>
      <c r="F5572" s="77">
        <v>2720</v>
      </c>
      <c r="G5572" s="154">
        <v>42467</v>
      </c>
      <c r="H5572" s="3" t="s">
        <v>5384</v>
      </c>
      <c r="I5572" s="4"/>
    </row>
    <row r="5573" spans="1:9">
      <c r="A5573" s="6">
        <v>5571</v>
      </c>
      <c r="B5573" s="68" t="s">
        <v>5483</v>
      </c>
      <c r="C5573" s="25" t="str">
        <f>IF(D5573=2,"NO","YES")</f>
        <v>YES</v>
      </c>
      <c r="D5573" s="77">
        <f t="shared" ref="D5573:D5636" si="99">F5573/6800</f>
        <v>1.62</v>
      </c>
      <c r="E5573" s="1">
        <v>4.0014000000000003</v>
      </c>
      <c r="F5573" s="77">
        <v>11016</v>
      </c>
      <c r="G5573" s="154">
        <v>42467</v>
      </c>
      <c r="H5573" s="3" t="s">
        <v>5384</v>
      </c>
      <c r="I5573" s="4"/>
    </row>
    <row r="5574" spans="1:9" ht="30">
      <c r="A5574" s="6">
        <v>5572</v>
      </c>
      <c r="B5574" s="68" t="s">
        <v>5484</v>
      </c>
      <c r="C5574" s="25" t="str">
        <f>IF(D5574=2,"NO","YES")</f>
        <v>YES</v>
      </c>
      <c r="D5574" s="77">
        <f t="shared" si="99"/>
        <v>1.1299999999999999</v>
      </c>
      <c r="E5574" s="1">
        <v>2.7911000000000001</v>
      </c>
      <c r="F5574" s="77">
        <v>7684</v>
      </c>
      <c r="G5574" s="154">
        <v>42467</v>
      </c>
      <c r="H5574" s="3" t="s">
        <v>5384</v>
      </c>
      <c r="I5574" s="4"/>
    </row>
    <row r="5575" spans="1:9">
      <c r="A5575" s="6">
        <v>5573</v>
      </c>
      <c r="B5575" s="68" t="s">
        <v>5485</v>
      </c>
      <c r="C5575" s="25" t="str">
        <f>IF(D5575=2,"NO","YES")</f>
        <v>YES</v>
      </c>
      <c r="D5575" s="77">
        <f t="shared" si="99"/>
        <v>0.85</v>
      </c>
      <c r="E5575" s="1">
        <v>2.0994999999999999</v>
      </c>
      <c r="F5575" s="77">
        <v>5780</v>
      </c>
      <c r="G5575" s="154">
        <v>42467</v>
      </c>
      <c r="H5575" s="3" t="s">
        <v>5384</v>
      </c>
      <c r="I5575" s="4"/>
    </row>
    <row r="5576" spans="1:9">
      <c r="A5576" s="6">
        <v>5574</v>
      </c>
      <c r="B5576" s="68" t="s">
        <v>5486</v>
      </c>
      <c r="C5576" s="25" t="str">
        <f>IF(D5576=2,"NO","YES")</f>
        <v>YES</v>
      </c>
      <c r="D5576" s="77">
        <f t="shared" si="99"/>
        <v>0.48</v>
      </c>
      <c r="E5576" s="1">
        <v>1.1856</v>
      </c>
      <c r="F5576" s="77">
        <v>3264</v>
      </c>
      <c r="G5576" s="154">
        <v>42467</v>
      </c>
      <c r="H5576" s="3" t="s">
        <v>5384</v>
      </c>
      <c r="I5576" s="4"/>
    </row>
    <row r="5577" spans="1:9">
      <c r="A5577" s="6">
        <v>5575</v>
      </c>
      <c r="B5577" s="68" t="s">
        <v>5487</v>
      </c>
      <c r="C5577" s="25" t="str">
        <f>IF(D5577=2,"NO","YES")</f>
        <v>YES</v>
      </c>
      <c r="D5577" s="77">
        <f t="shared" si="99"/>
        <v>1.93</v>
      </c>
      <c r="E5577" s="1">
        <v>4.7671000000000001</v>
      </c>
      <c r="F5577" s="77">
        <v>13124</v>
      </c>
      <c r="G5577" s="154">
        <v>42467</v>
      </c>
      <c r="H5577" s="3" t="s">
        <v>5384</v>
      </c>
      <c r="I5577" s="4"/>
    </row>
    <row r="5578" spans="1:9" ht="30">
      <c r="A5578" s="6">
        <v>5576</v>
      </c>
      <c r="B5578" s="68" t="s">
        <v>5488</v>
      </c>
      <c r="C5578" s="25" t="str">
        <f>IF(D5578=2,"NO","YES")</f>
        <v>YES</v>
      </c>
      <c r="D5578" s="77">
        <f t="shared" si="99"/>
        <v>0.3</v>
      </c>
      <c r="E5578" s="1">
        <v>0.74099999999999999</v>
      </c>
      <c r="F5578" s="77">
        <v>2040</v>
      </c>
      <c r="G5578" s="154">
        <v>42467</v>
      </c>
      <c r="H5578" s="3" t="s">
        <v>5384</v>
      </c>
      <c r="I5578" s="4"/>
    </row>
    <row r="5579" spans="1:9" ht="30">
      <c r="A5579" s="6">
        <v>5577</v>
      </c>
      <c r="B5579" s="68" t="s">
        <v>5489</v>
      </c>
      <c r="C5579" s="25" t="str">
        <f>IF(D5579=2,"NO","YES")</f>
        <v>YES</v>
      </c>
      <c r="D5579" s="77">
        <f t="shared" si="99"/>
        <v>0.56999999999999995</v>
      </c>
      <c r="E5579" s="1">
        <v>1.4078999999999999</v>
      </c>
      <c r="F5579" s="77">
        <v>3876</v>
      </c>
      <c r="G5579" s="154">
        <v>42467</v>
      </c>
      <c r="H5579" s="3" t="s">
        <v>5384</v>
      </c>
      <c r="I5579" s="4"/>
    </row>
    <row r="5580" spans="1:9">
      <c r="A5580" s="6">
        <v>5578</v>
      </c>
      <c r="B5580" s="68" t="s">
        <v>5490</v>
      </c>
      <c r="C5580" s="25" t="str">
        <f>IF(D5580=2,"NO","YES")</f>
        <v>YES</v>
      </c>
      <c r="D5580" s="77">
        <f t="shared" si="99"/>
        <v>0.33</v>
      </c>
      <c r="E5580" s="1">
        <v>0.81510000000000016</v>
      </c>
      <c r="F5580" s="77">
        <v>2244</v>
      </c>
      <c r="G5580" s="154">
        <v>42467</v>
      </c>
      <c r="H5580" s="3" t="s">
        <v>5384</v>
      </c>
      <c r="I5580" s="4"/>
    </row>
    <row r="5581" spans="1:9">
      <c r="A5581" s="6">
        <v>5579</v>
      </c>
      <c r="B5581" s="68" t="s">
        <v>5491</v>
      </c>
      <c r="C5581" s="25" t="str">
        <f>IF(D5581=2,"NO","YES")</f>
        <v>YES</v>
      </c>
      <c r="D5581" s="77">
        <f t="shared" si="99"/>
        <v>0.13</v>
      </c>
      <c r="E5581" s="1">
        <v>0.32110000000000005</v>
      </c>
      <c r="F5581" s="77">
        <v>884</v>
      </c>
      <c r="G5581" s="154">
        <v>42467</v>
      </c>
      <c r="H5581" s="3" t="s">
        <v>5384</v>
      </c>
      <c r="I5581" s="4"/>
    </row>
    <row r="5582" spans="1:9" ht="30">
      <c r="A5582" s="6">
        <v>5580</v>
      </c>
      <c r="B5582" s="68" t="s">
        <v>5492</v>
      </c>
      <c r="C5582" s="25" t="str">
        <f>IF(D5582=2,"NO","YES")</f>
        <v>YES</v>
      </c>
      <c r="D5582" s="77">
        <f t="shared" si="99"/>
        <v>0.28000000000000003</v>
      </c>
      <c r="E5582" s="1">
        <v>0.6916000000000001</v>
      </c>
      <c r="F5582" s="77">
        <v>1904</v>
      </c>
      <c r="G5582" s="154">
        <v>42467</v>
      </c>
      <c r="H5582" s="3" t="s">
        <v>5384</v>
      </c>
      <c r="I5582" s="4"/>
    </row>
    <row r="5583" spans="1:9">
      <c r="A5583" s="6">
        <v>5581</v>
      </c>
      <c r="B5583" s="68" t="s">
        <v>5493</v>
      </c>
      <c r="C5583" s="25" t="str">
        <f>IF(D5583=2,"NO","YES")</f>
        <v>YES</v>
      </c>
      <c r="D5583" s="77">
        <f t="shared" si="99"/>
        <v>0.59</v>
      </c>
      <c r="E5583" s="1">
        <v>1.4573</v>
      </c>
      <c r="F5583" s="77">
        <v>4012</v>
      </c>
      <c r="G5583" s="154">
        <v>42467</v>
      </c>
      <c r="H5583" s="3" t="s">
        <v>5384</v>
      </c>
      <c r="I5583" s="4"/>
    </row>
    <row r="5584" spans="1:9" ht="30">
      <c r="A5584" s="6">
        <v>5582</v>
      </c>
      <c r="B5584" s="68" t="s">
        <v>5494</v>
      </c>
      <c r="C5584" s="25" t="str">
        <f>IF(D5584=2,"NO","YES")</f>
        <v>YES</v>
      </c>
      <c r="D5584" s="77">
        <f t="shared" si="99"/>
        <v>0.11</v>
      </c>
      <c r="E5584" s="1">
        <v>0.2717</v>
      </c>
      <c r="F5584" s="77">
        <v>748</v>
      </c>
      <c r="G5584" s="154">
        <v>42467</v>
      </c>
      <c r="H5584" s="3" t="s">
        <v>5384</v>
      </c>
      <c r="I5584" s="4"/>
    </row>
    <row r="5585" spans="1:9" ht="30">
      <c r="A5585" s="6">
        <v>5583</v>
      </c>
      <c r="B5585" s="68" t="s">
        <v>5495</v>
      </c>
      <c r="C5585" s="25" t="str">
        <f>IF(D5585=2,"NO","YES")</f>
        <v>YES</v>
      </c>
      <c r="D5585" s="77">
        <f t="shared" si="99"/>
        <v>1.1399999999999999</v>
      </c>
      <c r="E5585" s="1">
        <v>2.8157999999999999</v>
      </c>
      <c r="F5585" s="77">
        <v>7752</v>
      </c>
      <c r="G5585" s="154">
        <v>42467</v>
      </c>
      <c r="H5585" s="3" t="s">
        <v>5384</v>
      </c>
      <c r="I5585" s="4"/>
    </row>
    <row r="5586" spans="1:9">
      <c r="A5586" s="6">
        <v>5584</v>
      </c>
      <c r="B5586" s="68" t="s">
        <v>5496</v>
      </c>
      <c r="C5586" s="25" t="str">
        <f>IF(D5586=2,"NO","YES")</f>
        <v>YES</v>
      </c>
      <c r="D5586" s="77">
        <f t="shared" si="99"/>
        <v>0.88</v>
      </c>
      <c r="E5586" s="1">
        <v>2.1736</v>
      </c>
      <c r="F5586" s="77">
        <v>5984</v>
      </c>
      <c r="G5586" s="154">
        <v>42467</v>
      </c>
      <c r="H5586" s="3" t="s">
        <v>5384</v>
      </c>
      <c r="I5586" s="4"/>
    </row>
    <row r="5587" spans="1:9" ht="30">
      <c r="A5587" s="6">
        <v>5585</v>
      </c>
      <c r="B5587" s="68" t="s">
        <v>5497</v>
      </c>
      <c r="C5587" s="25" t="str">
        <f>IF(D5587=2,"NO","YES")</f>
        <v>YES</v>
      </c>
      <c r="D5587" s="77">
        <f t="shared" si="99"/>
        <v>0.91</v>
      </c>
      <c r="E5587" s="1">
        <v>2.2477000000000005</v>
      </c>
      <c r="F5587" s="77">
        <v>6188</v>
      </c>
      <c r="G5587" s="154">
        <v>42467</v>
      </c>
      <c r="H5587" s="3" t="s">
        <v>5384</v>
      </c>
      <c r="I5587" s="4"/>
    </row>
    <row r="5588" spans="1:9" ht="30">
      <c r="A5588" s="6">
        <v>5586</v>
      </c>
      <c r="B5588" s="68" t="s">
        <v>5498</v>
      </c>
      <c r="C5588" s="25" t="str">
        <f>IF(D5588=2,"NO","YES")</f>
        <v>YES</v>
      </c>
      <c r="D5588" s="77">
        <f t="shared" si="99"/>
        <v>1.61</v>
      </c>
      <c r="E5588" s="1">
        <v>3.9767000000000006</v>
      </c>
      <c r="F5588" s="77">
        <v>10948</v>
      </c>
      <c r="G5588" s="154">
        <v>42467</v>
      </c>
      <c r="H5588" s="3" t="s">
        <v>5384</v>
      </c>
      <c r="I5588" s="4"/>
    </row>
    <row r="5589" spans="1:9" ht="30">
      <c r="A5589" s="6">
        <v>5587</v>
      </c>
      <c r="B5589" s="68" t="s">
        <v>5499</v>
      </c>
      <c r="C5589" s="25" t="str">
        <f>IF(D5589=2,"NO","YES")</f>
        <v>YES</v>
      </c>
      <c r="D5589" s="77">
        <f t="shared" si="99"/>
        <v>0.18</v>
      </c>
      <c r="E5589" s="1">
        <v>0.4446</v>
      </c>
      <c r="F5589" s="77">
        <v>1224</v>
      </c>
      <c r="G5589" s="154">
        <v>42467</v>
      </c>
      <c r="H5589" s="3" t="s">
        <v>5384</v>
      </c>
      <c r="I5589" s="4"/>
    </row>
    <row r="5590" spans="1:9" ht="45">
      <c r="A5590" s="6">
        <v>5588</v>
      </c>
      <c r="B5590" s="68" t="s">
        <v>5500</v>
      </c>
      <c r="C5590" s="25" t="str">
        <f>IF(D5590=2,"NO","YES")</f>
        <v>YES</v>
      </c>
      <c r="D5590" s="77">
        <f t="shared" si="99"/>
        <v>1.62</v>
      </c>
      <c r="E5590" s="1">
        <v>4.0014000000000003</v>
      </c>
      <c r="F5590" s="77">
        <v>11016</v>
      </c>
      <c r="G5590" s="154">
        <v>42467</v>
      </c>
      <c r="H5590" s="3" t="s">
        <v>5384</v>
      </c>
      <c r="I5590" s="4"/>
    </row>
    <row r="5591" spans="1:9">
      <c r="A5591" s="6">
        <v>5589</v>
      </c>
      <c r="B5591" s="68" t="s">
        <v>5501</v>
      </c>
      <c r="C5591" s="25" t="str">
        <f>IF(D5591=2,"NO","YES")</f>
        <v>YES</v>
      </c>
      <c r="D5591" s="77">
        <f t="shared" si="99"/>
        <v>1.22</v>
      </c>
      <c r="E5591" s="1">
        <v>3.0134000000000003</v>
      </c>
      <c r="F5591" s="77">
        <v>8296</v>
      </c>
      <c r="G5591" s="154">
        <v>42467</v>
      </c>
      <c r="H5591" s="3" t="s">
        <v>5384</v>
      </c>
      <c r="I5591" s="4"/>
    </row>
    <row r="5592" spans="1:9" ht="30">
      <c r="A5592" s="6">
        <v>5590</v>
      </c>
      <c r="B5592" s="68" t="s">
        <v>5502</v>
      </c>
      <c r="C5592" s="25" t="str">
        <f>IF(D5592=2,"NO","YES")</f>
        <v>YES</v>
      </c>
      <c r="D5592" s="77">
        <f t="shared" si="99"/>
        <v>0.69</v>
      </c>
      <c r="E5592" s="1">
        <v>1.7042999999999999</v>
      </c>
      <c r="F5592" s="77">
        <v>4692</v>
      </c>
      <c r="G5592" s="154">
        <v>42467</v>
      </c>
      <c r="H5592" s="3" t="s">
        <v>5384</v>
      </c>
      <c r="I5592" s="4"/>
    </row>
    <row r="5593" spans="1:9" ht="30">
      <c r="A5593" s="6">
        <v>5591</v>
      </c>
      <c r="B5593" s="68" t="s">
        <v>5503</v>
      </c>
      <c r="C5593" s="25" t="str">
        <f>IF(D5593=2,"NO","YES")</f>
        <v>YES</v>
      </c>
      <c r="D5593" s="77">
        <f t="shared" si="99"/>
        <v>0.82</v>
      </c>
      <c r="E5593" s="1">
        <v>2.0253999999999999</v>
      </c>
      <c r="F5593" s="77">
        <v>5576</v>
      </c>
      <c r="G5593" s="154">
        <v>42467</v>
      </c>
      <c r="H5593" s="3" t="s">
        <v>5384</v>
      </c>
      <c r="I5593" s="4"/>
    </row>
    <row r="5594" spans="1:9">
      <c r="A5594" s="6">
        <v>5592</v>
      </c>
      <c r="B5594" s="68" t="s">
        <v>5504</v>
      </c>
      <c r="C5594" s="25" t="str">
        <f>IF(D5594=2,"NO","YES")</f>
        <v>YES</v>
      </c>
      <c r="D5594" s="77">
        <f t="shared" si="99"/>
        <v>1.57</v>
      </c>
      <c r="E5594" s="1">
        <v>3.8779000000000003</v>
      </c>
      <c r="F5594" s="77">
        <v>10676</v>
      </c>
      <c r="G5594" s="154">
        <v>42467</v>
      </c>
      <c r="H5594" s="3" t="s">
        <v>5384</v>
      </c>
      <c r="I5594" s="4"/>
    </row>
    <row r="5595" spans="1:9">
      <c r="A5595" s="6">
        <v>5593</v>
      </c>
      <c r="B5595" s="68" t="s">
        <v>5505</v>
      </c>
      <c r="C5595" s="25" t="str">
        <f>IF(D5595=2,"NO","YES")</f>
        <v>YES</v>
      </c>
      <c r="D5595" s="77">
        <f t="shared" si="99"/>
        <v>0.77</v>
      </c>
      <c r="E5595" s="1">
        <v>1.9019000000000001</v>
      </c>
      <c r="F5595" s="77">
        <v>5236</v>
      </c>
      <c r="G5595" s="154">
        <v>42467</v>
      </c>
      <c r="H5595" s="3" t="s">
        <v>5384</v>
      </c>
      <c r="I5595" s="4"/>
    </row>
    <row r="5596" spans="1:9" ht="30">
      <c r="A5596" s="6">
        <v>5594</v>
      </c>
      <c r="B5596" s="68" t="s">
        <v>5506</v>
      </c>
      <c r="C5596" s="25" t="str">
        <f>IF(D5596=2,"NO","YES")</f>
        <v>YES</v>
      </c>
      <c r="D5596" s="77">
        <f t="shared" si="99"/>
        <v>1.29</v>
      </c>
      <c r="E5596" s="1">
        <v>3.1863000000000001</v>
      </c>
      <c r="F5596" s="77">
        <v>8772</v>
      </c>
      <c r="G5596" s="154">
        <v>42467</v>
      </c>
      <c r="H5596" s="3" t="s">
        <v>5384</v>
      </c>
      <c r="I5596" s="4"/>
    </row>
    <row r="5597" spans="1:9" ht="30">
      <c r="A5597" s="6">
        <v>5595</v>
      </c>
      <c r="B5597" s="68" t="s">
        <v>5507</v>
      </c>
      <c r="C5597" s="25" t="str">
        <f>IF(D5597=2,"NO","YES")</f>
        <v>YES</v>
      </c>
      <c r="D5597" s="77">
        <f t="shared" si="99"/>
        <v>1.08</v>
      </c>
      <c r="E5597" s="1">
        <v>2.6676000000000002</v>
      </c>
      <c r="F5597" s="77">
        <v>7344</v>
      </c>
      <c r="G5597" s="154">
        <v>42467</v>
      </c>
      <c r="H5597" s="3" t="s">
        <v>5384</v>
      </c>
      <c r="I5597" s="4"/>
    </row>
    <row r="5598" spans="1:9" ht="30">
      <c r="A5598" s="6">
        <v>5596</v>
      </c>
      <c r="B5598" s="68" t="s">
        <v>5508</v>
      </c>
      <c r="C5598" s="25" t="str">
        <f>IF(D5598=2,"NO","YES")</f>
        <v>YES</v>
      </c>
      <c r="D5598" s="77">
        <f t="shared" si="99"/>
        <v>0.49</v>
      </c>
      <c r="E5598" s="1">
        <v>1.2103000000000002</v>
      </c>
      <c r="F5598" s="77">
        <v>3332</v>
      </c>
      <c r="G5598" s="154">
        <v>42467</v>
      </c>
      <c r="H5598" s="3" t="s">
        <v>5384</v>
      </c>
      <c r="I5598" s="4"/>
    </row>
    <row r="5599" spans="1:9" ht="30">
      <c r="A5599" s="6">
        <v>5597</v>
      </c>
      <c r="B5599" s="68" t="s">
        <v>5509</v>
      </c>
      <c r="C5599" s="25" t="str">
        <f>IF(D5599=2,"NO","YES")</f>
        <v>YES</v>
      </c>
      <c r="D5599" s="77">
        <f t="shared" si="99"/>
        <v>1.37</v>
      </c>
      <c r="E5599" s="1">
        <v>3.3839000000000006</v>
      </c>
      <c r="F5599" s="77">
        <v>9316</v>
      </c>
      <c r="G5599" s="154">
        <v>42467</v>
      </c>
      <c r="H5599" s="3" t="s">
        <v>5384</v>
      </c>
      <c r="I5599" s="4"/>
    </row>
    <row r="5600" spans="1:9">
      <c r="A5600" s="6">
        <v>5598</v>
      </c>
      <c r="B5600" s="68" t="s">
        <v>5510</v>
      </c>
      <c r="C5600" s="25" t="str">
        <f>IF(D5600=2,"NO","YES")</f>
        <v>YES</v>
      </c>
      <c r="D5600" s="77">
        <f t="shared" si="99"/>
        <v>0.45</v>
      </c>
      <c r="E5600" s="1">
        <v>1.1115000000000002</v>
      </c>
      <c r="F5600" s="77">
        <v>3060</v>
      </c>
      <c r="G5600" s="154">
        <v>42467</v>
      </c>
      <c r="H5600" s="3" t="s">
        <v>5384</v>
      </c>
      <c r="I5600" s="4"/>
    </row>
    <row r="5601" spans="1:9" ht="30">
      <c r="A5601" s="6">
        <v>5599</v>
      </c>
      <c r="B5601" s="68" t="s">
        <v>5511</v>
      </c>
      <c r="C5601" s="25" t="str">
        <f>IF(D5601=2,"NO","YES")</f>
        <v>YES</v>
      </c>
      <c r="D5601" s="77">
        <f t="shared" si="99"/>
        <v>0.56999999999999995</v>
      </c>
      <c r="E5601" s="1">
        <v>1.4078999999999999</v>
      </c>
      <c r="F5601" s="77">
        <v>3876</v>
      </c>
      <c r="G5601" s="154">
        <v>42467</v>
      </c>
      <c r="H5601" s="3" t="s">
        <v>5384</v>
      </c>
      <c r="I5601" s="4"/>
    </row>
    <row r="5602" spans="1:9">
      <c r="A5602" s="6">
        <v>5600</v>
      </c>
      <c r="B5602" s="68" t="s">
        <v>5512</v>
      </c>
      <c r="C5602" s="25" t="str">
        <f>IF(D5602=2,"NO","YES")</f>
        <v>YES</v>
      </c>
      <c r="D5602" s="77">
        <f t="shared" si="99"/>
        <v>0.48</v>
      </c>
      <c r="E5602" s="1">
        <v>1.1856</v>
      </c>
      <c r="F5602" s="77">
        <v>3264</v>
      </c>
      <c r="G5602" s="154">
        <v>42467</v>
      </c>
      <c r="H5602" s="3" t="s">
        <v>5384</v>
      </c>
      <c r="I5602" s="4"/>
    </row>
    <row r="5603" spans="1:9" ht="30">
      <c r="A5603" s="6">
        <v>5601</v>
      </c>
      <c r="B5603" s="68" t="s">
        <v>5513</v>
      </c>
      <c r="C5603" s="25" t="str">
        <f>IF(D5603=2,"NO","YES")</f>
        <v>YES</v>
      </c>
      <c r="D5603" s="77">
        <f t="shared" si="99"/>
        <v>1.7</v>
      </c>
      <c r="E5603" s="1">
        <v>4.1989999999999998</v>
      </c>
      <c r="F5603" s="77">
        <v>11560</v>
      </c>
      <c r="G5603" s="154">
        <v>42467</v>
      </c>
      <c r="H5603" s="3" t="s">
        <v>5384</v>
      </c>
      <c r="I5603" s="4"/>
    </row>
    <row r="5604" spans="1:9" ht="30">
      <c r="A5604" s="6">
        <v>5602</v>
      </c>
      <c r="B5604" s="68" t="s">
        <v>5514</v>
      </c>
      <c r="C5604" s="25" t="str">
        <f>IF(D5604=2,"NO","YES")</f>
        <v>YES</v>
      </c>
      <c r="D5604" s="77">
        <f t="shared" si="99"/>
        <v>0.61</v>
      </c>
      <c r="E5604" s="1">
        <v>1.5067000000000002</v>
      </c>
      <c r="F5604" s="77">
        <v>4148</v>
      </c>
      <c r="G5604" s="154">
        <v>42467</v>
      </c>
      <c r="H5604" s="3" t="s">
        <v>5384</v>
      </c>
      <c r="I5604" s="4"/>
    </row>
    <row r="5605" spans="1:9" ht="30">
      <c r="A5605" s="6">
        <v>5603</v>
      </c>
      <c r="B5605" s="68" t="s">
        <v>5515</v>
      </c>
      <c r="C5605" s="25" t="str">
        <f>IF(D5605=2,"NO","YES")</f>
        <v>YES</v>
      </c>
      <c r="D5605" s="77">
        <f t="shared" si="99"/>
        <v>0.39</v>
      </c>
      <c r="E5605" s="1">
        <v>0.96330000000000016</v>
      </c>
      <c r="F5605" s="77">
        <v>2652</v>
      </c>
      <c r="G5605" s="154">
        <v>42467</v>
      </c>
      <c r="H5605" s="3" t="s">
        <v>5384</v>
      </c>
      <c r="I5605" s="4"/>
    </row>
    <row r="5606" spans="1:9">
      <c r="A5606" s="6">
        <v>5604</v>
      </c>
      <c r="B5606" s="68" t="s">
        <v>5516</v>
      </c>
      <c r="C5606" s="25" t="str">
        <f>IF(D5606=2,"NO","YES")</f>
        <v>YES</v>
      </c>
      <c r="D5606" s="77">
        <f t="shared" si="99"/>
        <v>1.51</v>
      </c>
      <c r="E5606" s="1">
        <v>3.7297000000000002</v>
      </c>
      <c r="F5606" s="77">
        <v>10268</v>
      </c>
      <c r="G5606" s="154">
        <v>42467</v>
      </c>
      <c r="H5606" s="3" t="s">
        <v>5384</v>
      </c>
      <c r="I5606" s="4"/>
    </row>
    <row r="5607" spans="1:9" ht="30">
      <c r="A5607" s="6">
        <v>5605</v>
      </c>
      <c r="B5607" s="68" t="s">
        <v>5517</v>
      </c>
      <c r="C5607" s="25" t="str">
        <f>IF(D5607=2,"NO","YES")</f>
        <v>YES</v>
      </c>
      <c r="D5607" s="77">
        <f t="shared" si="99"/>
        <v>0.78</v>
      </c>
      <c r="E5607" s="1">
        <v>1.9266000000000003</v>
      </c>
      <c r="F5607" s="77">
        <v>5304</v>
      </c>
      <c r="G5607" s="154">
        <v>42467</v>
      </c>
      <c r="H5607" s="3" t="s">
        <v>5384</v>
      </c>
      <c r="I5607" s="4"/>
    </row>
    <row r="5608" spans="1:9">
      <c r="A5608" s="6">
        <v>5606</v>
      </c>
      <c r="B5608" s="68" t="s">
        <v>5518</v>
      </c>
      <c r="C5608" s="25" t="str">
        <f>IF(D5608=2,"NO","YES")</f>
        <v>YES</v>
      </c>
      <c r="D5608" s="77">
        <f t="shared" si="99"/>
        <v>1</v>
      </c>
      <c r="E5608" s="1">
        <v>2.4700000000000002</v>
      </c>
      <c r="F5608" s="77">
        <v>6800</v>
      </c>
      <c r="G5608" s="154">
        <v>42467</v>
      </c>
      <c r="H5608" s="3" t="s">
        <v>5384</v>
      </c>
      <c r="I5608" s="4"/>
    </row>
    <row r="5609" spans="1:9" ht="30">
      <c r="A5609" s="6">
        <v>5607</v>
      </c>
      <c r="B5609" s="68" t="s">
        <v>5519</v>
      </c>
      <c r="C5609" s="25" t="str">
        <f>IF(D5609=2,"NO","YES")</f>
        <v>YES</v>
      </c>
      <c r="D5609" s="77">
        <f t="shared" si="99"/>
        <v>0.82</v>
      </c>
      <c r="E5609" s="1">
        <v>2.0253999999999999</v>
      </c>
      <c r="F5609" s="77">
        <v>5576</v>
      </c>
      <c r="G5609" s="154">
        <v>42467</v>
      </c>
      <c r="H5609" s="3" t="s">
        <v>5384</v>
      </c>
      <c r="I5609" s="4"/>
    </row>
    <row r="5610" spans="1:9" ht="30">
      <c r="A5610" s="6">
        <v>5608</v>
      </c>
      <c r="B5610" s="68" t="s">
        <v>5520</v>
      </c>
      <c r="C5610" s="25" t="str">
        <f>IF(D5610=2,"NO","YES")</f>
        <v>YES</v>
      </c>
      <c r="D5610" s="77">
        <f t="shared" si="99"/>
        <v>1.1299999999999999</v>
      </c>
      <c r="E5610" s="1">
        <v>2.7911000000000001</v>
      </c>
      <c r="F5610" s="77">
        <v>7684</v>
      </c>
      <c r="G5610" s="154">
        <v>42467</v>
      </c>
      <c r="H5610" s="3" t="s">
        <v>5384</v>
      </c>
      <c r="I5610" s="4"/>
    </row>
    <row r="5611" spans="1:9" ht="30">
      <c r="A5611" s="6">
        <v>5609</v>
      </c>
      <c r="B5611" s="68" t="s">
        <v>5521</v>
      </c>
      <c r="C5611" s="25" t="str">
        <f>IF(D5611=2,"NO","YES")</f>
        <v>YES</v>
      </c>
      <c r="D5611" s="77">
        <f t="shared" si="99"/>
        <v>0.11</v>
      </c>
      <c r="E5611" s="1">
        <v>0.2717</v>
      </c>
      <c r="F5611" s="77">
        <v>748</v>
      </c>
      <c r="G5611" s="154">
        <v>42467</v>
      </c>
      <c r="H5611" s="3" t="s">
        <v>5384</v>
      </c>
      <c r="I5611" s="4"/>
    </row>
    <row r="5612" spans="1:9">
      <c r="A5612" s="6">
        <v>5610</v>
      </c>
      <c r="B5612" s="68" t="s">
        <v>5522</v>
      </c>
      <c r="C5612" s="25" t="str">
        <f>IF(D5612=2,"NO","YES")</f>
        <v>YES</v>
      </c>
      <c r="D5612" s="77">
        <f t="shared" si="99"/>
        <v>0.24</v>
      </c>
      <c r="E5612" s="1">
        <v>0.59279999999999999</v>
      </c>
      <c r="F5612" s="77">
        <v>1632</v>
      </c>
      <c r="G5612" s="154">
        <v>42467</v>
      </c>
      <c r="H5612" s="3" t="s">
        <v>5384</v>
      </c>
      <c r="I5612" s="4"/>
    </row>
    <row r="5613" spans="1:9" ht="30">
      <c r="A5613" s="6">
        <v>5611</v>
      </c>
      <c r="B5613" s="68" t="s">
        <v>5523</v>
      </c>
      <c r="C5613" s="25" t="str">
        <f>IF(D5613=2,"NO","YES")</f>
        <v>YES</v>
      </c>
      <c r="D5613" s="77">
        <f t="shared" si="99"/>
        <v>1.1000000000000001</v>
      </c>
      <c r="E5613" s="1">
        <v>2.7170000000000005</v>
      </c>
      <c r="F5613" s="77">
        <v>7480</v>
      </c>
      <c r="G5613" s="154">
        <v>42467</v>
      </c>
      <c r="H5613" s="3" t="s">
        <v>5384</v>
      </c>
      <c r="I5613" s="4"/>
    </row>
    <row r="5614" spans="1:9" ht="30">
      <c r="A5614" s="6">
        <v>5612</v>
      </c>
      <c r="B5614" s="68" t="s">
        <v>5524</v>
      </c>
      <c r="C5614" s="25" t="str">
        <f>IF(D5614=2,"NO","YES")</f>
        <v>YES</v>
      </c>
      <c r="D5614" s="77">
        <f t="shared" si="99"/>
        <v>0.4</v>
      </c>
      <c r="E5614" s="1">
        <v>0.9880000000000001</v>
      </c>
      <c r="F5614" s="77">
        <v>2720</v>
      </c>
      <c r="G5614" s="154">
        <v>42467</v>
      </c>
      <c r="H5614" s="3" t="s">
        <v>5384</v>
      </c>
      <c r="I5614" s="4"/>
    </row>
    <row r="5615" spans="1:9">
      <c r="A5615" s="6">
        <v>5613</v>
      </c>
      <c r="B5615" s="68" t="s">
        <v>5525</v>
      </c>
      <c r="C5615" s="25" t="str">
        <f>IF(D5615=2,"NO","YES")</f>
        <v>NO</v>
      </c>
      <c r="D5615" s="77">
        <f t="shared" si="99"/>
        <v>2</v>
      </c>
      <c r="E5615" s="1">
        <v>4.9400000000000004</v>
      </c>
      <c r="F5615" s="77">
        <v>13600</v>
      </c>
      <c r="G5615" s="154">
        <v>42467</v>
      </c>
      <c r="H5615" s="3" t="s">
        <v>5384</v>
      </c>
      <c r="I5615" s="4"/>
    </row>
    <row r="5616" spans="1:9">
      <c r="A5616" s="6">
        <v>5614</v>
      </c>
      <c r="B5616" s="68" t="s">
        <v>5526</v>
      </c>
      <c r="C5616" s="25" t="str">
        <f>IF(D5616=2,"NO","YES")</f>
        <v>YES</v>
      </c>
      <c r="D5616" s="77">
        <f t="shared" si="99"/>
        <v>0.85</v>
      </c>
      <c r="E5616" s="1">
        <v>2.0994999999999999</v>
      </c>
      <c r="F5616" s="77">
        <v>5780</v>
      </c>
      <c r="G5616" s="154">
        <v>42467</v>
      </c>
      <c r="H5616" s="3" t="s">
        <v>5384</v>
      </c>
      <c r="I5616" s="4"/>
    </row>
    <row r="5617" spans="1:9" ht="30">
      <c r="A5617" s="6">
        <v>5615</v>
      </c>
      <c r="B5617" s="68" t="s">
        <v>5527</v>
      </c>
      <c r="C5617" s="25" t="str">
        <f>IF(D5617=2,"NO","YES")</f>
        <v>NO</v>
      </c>
      <c r="D5617" s="77">
        <f t="shared" si="99"/>
        <v>2</v>
      </c>
      <c r="E5617" s="1">
        <v>4.9400000000000004</v>
      </c>
      <c r="F5617" s="77">
        <v>13600</v>
      </c>
      <c r="G5617" s="154">
        <v>42467</v>
      </c>
      <c r="H5617" s="3" t="s">
        <v>5384</v>
      </c>
      <c r="I5617" s="4"/>
    </row>
    <row r="5618" spans="1:9" ht="45">
      <c r="A5618" s="6">
        <v>5616</v>
      </c>
      <c r="B5618" s="68" t="s">
        <v>5528</v>
      </c>
      <c r="C5618" s="25" t="str">
        <f>IF(D5618=2,"NO","YES")</f>
        <v>YES</v>
      </c>
      <c r="D5618" s="77">
        <f t="shared" si="99"/>
        <v>0.19</v>
      </c>
      <c r="E5618" s="1">
        <v>0.46930000000000005</v>
      </c>
      <c r="F5618" s="77">
        <v>1292</v>
      </c>
      <c r="G5618" s="154">
        <v>42467</v>
      </c>
      <c r="H5618" s="3" t="s">
        <v>5384</v>
      </c>
      <c r="I5618" s="4"/>
    </row>
    <row r="5619" spans="1:9" ht="30">
      <c r="A5619" s="6">
        <v>5617</v>
      </c>
      <c r="B5619" s="68" t="s">
        <v>5529</v>
      </c>
      <c r="C5619" s="25" t="str">
        <f>IF(D5619=2,"NO","YES")</f>
        <v>YES</v>
      </c>
      <c r="D5619" s="77">
        <f t="shared" si="99"/>
        <v>0.7</v>
      </c>
      <c r="E5619" s="1">
        <v>1.7290000000000001</v>
      </c>
      <c r="F5619" s="77">
        <v>4760</v>
      </c>
      <c r="G5619" s="154">
        <v>42467</v>
      </c>
      <c r="H5619" s="3" t="s">
        <v>5384</v>
      </c>
      <c r="I5619" s="4"/>
    </row>
    <row r="5620" spans="1:9" ht="30">
      <c r="A5620" s="6">
        <v>5618</v>
      </c>
      <c r="B5620" s="68" t="s">
        <v>5530</v>
      </c>
      <c r="C5620" s="25" t="str">
        <f>IF(D5620=2,"NO","YES")</f>
        <v>YES</v>
      </c>
      <c r="D5620" s="77">
        <f t="shared" si="99"/>
        <v>1.7</v>
      </c>
      <c r="E5620" s="1">
        <v>4.1989999999999998</v>
      </c>
      <c r="F5620" s="77">
        <v>11560</v>
      </c>
      <c r="G5620" s="154">
        <v>42467</v>
      </c>
      <c r="H5620" s="3" t="s">
        <v>5384</v>
      </c>
      <c r="I5620" s="4"/>
    </row>
    <row r="5621" spans="1:9" ht="30">
      <c r="A5621" s="6">
        <v>5619</v>
      </c>
      <c r="B5621" s="68" t="s">
        <v>5531</v>
      </c>
      <c r="C5621" s="25" t="str">
        <f>IF(D5621=2,"NO","YES")</f>
        <v>YES</v>
      </c>
      <c r="D5621" s="77">
        <f t="shared" si="99"/>
        <v>0.32</v>
      </c>
      <c r="E5621" s="1">
        <v>0.7904000000000001</v>
      </c>
      <c r="F5621" s="77">
        <v>2176</v>
      </c>
      <c r="G5621" s="154">
        <v>42467</v>
      </c>
      <c r="H5621" s="3" t="s">
        <v>5384</v>
      </c>
      <c r="I5621" s="4"/>
    </row>
    <row r="5622" spans="1:9" ht="30">
      <c r="A5622" s="6">
        <v>5620</v>
      </c>
      <c r="B5622" s="68" t="s">
        <v>5532</v>
      </c>
      <c r="C5622" s="25" t="str">
        <f>IF(D5622=2,"NO","YES")</f>
        <v>YES</v>
      </c>
      <c r="D5622" s="77">
        <f t="shared" si="99"/>
        <v>1.1299999999999999</v>
      </c>
      <c r="E5622" s="1">
        <v>2.7911000000000001</v>
      </c>
      <c r="F5622" s="77">
        <v>7684</v>
      </c>
      <c r="G5622" s="154">
        <v>42467</v>
      </c>
      <c r="H5622" s="3" t="s">
        <v>5384</v>
      </c>
      <c r="I5622" s="4"/>
    </row>
    <row r="5623" spans="1:9" ht="30">
      <c r="A5623" s="6">
        <v>5621</v>
      </c>
      <c r="B5623" s="68" t="s">
        <v>5533</v>
      </c>
      <c r="C5623" s="25" t="str">
        <f>IF(D5623=2,"NO","YES")</f>
        <v>YES</v>
      </c>
      <c r="D5623" s="77">
        <f t="shared" si="99"/>
        <v>0.71</v>
      </c>
      <c r="E5623" s="1">
        <v>1.7537</v>
      </c>
      <c r="F5623" s="77">
        <v>4828</v>
      </c>
      <c r="G5623" s="154">
        <v>42467</v>
      </c>
      <c r="H5623" s="3" t="s">
        <v>5384</v>
      </c>
      <c r="I5623" s="4"/>
    </row>
    <row r="5624" spans="1:9" ht="30">
      <c r="A5624" s="6">
        <v>5622</v>
      </c>
      <c r="B5624" s="68" t="s">
        <v>5534</v>
      </c>
      <c r="C5624" s="25" t="str">
        <f>IF(D5624=2,"NO","YES")</f>
        <v>YES</v>
      </c>
      <c r="D5624" s="77">
        <f t="shared" si="99"/>
        <v>1.6</v>
      </c>
      <c r="E5624" s="1">
        <v>3.9520000000000004</v>
      </c>
      <c r="F5624" s="77">
        <v>10880</v>
      </c>
      <c r="G5624" s="154">
        <v>42467</v>
      </c>
      <c r="H5624" s="3" t="s">
        <v>5384</v>
      </c>
      <c r="I5624" s="4"/>
    </row>
    <row r="5625" spans="1:9" ht="30">
      <c r="A5625" s="6">
        <v>5623</v>
      </c>
      <c r="B5625" s="68" t="s">
        <v>5535</v>
      </c>
      <c r="C5625" s="25" t="str">
        <f>IF(D5625=2,"NO","YES")</f>
        <v>YES</v>
      </c>
      <c r="D5625" s="77">
        <f t="shared" si="99"/>
        <v>0.74</v>
      </c>
      <c r="E5625" s="1">
        <v>1.8278000000000001</v>
      </c>
      <c r="F5625" s="77">
        <v>5032</v>
      </c>
      <c r="G5625" s="154">
        <v>42467</v>
      </c>
      <c r="H5625" s="3" t="s">
        <v>5384</v>
      </c>
      <c r="I5625" s="4"/>
    </row>
    <row r="5626" spans="1:9">
      <c r="A5626" s="6">
        <v>5624</v>
      </c>
      <c r="B5626" s="68" t="s">
        <v>5536</v>
      </c>
      <c r="C5626" s="25" t="str">
        <f>IF(D5626=2,"NO","YES")</f>
        <v>YES</v>
      </c>
      <c r="D5626" s="77">
        <f t="shared" si="99"/>
        <v>0.72</v>
      </c>
      <c r="E5626" s="1">
        <v>1.7784</v>
      </c>
      <c r="F5626" s="77">
        <v>4896</v>
      </c>
      <c r="G5626" s="154">
        <v>42467</v>
      </c>
      <c r="H5626" s="3" t="s">
        <v>5384</v>
      </c>
      <c r="I5626" s="4"/>
    </row>
    <row r="5627" spans="1:9" ht="30">
      <c r="A5627" s="6">
        <v>5625</v>
      </c>
      <c r="B5627" s="68" t="s">
        <v>5537</v>
      </c>
      <c r="C5627" s="25" t="str">
        <f>IF(D5627=2,"NO","YES")</f>
        <v>YES</v>
      </c>
      <c r="D5627" s="77">
        <f t="shared" si="99"/>
        <v>0.05</v>
      </c>
      <c r="E5627" s="1">
        <v>0.12350000000000001</v>
      </c>
      <c r="F5627" s="77">
        <v>340</v>
      </c>
      <c r="G5627" s="154">
        <v>42467</v>
      </c>
      <c r="H5627" s="3" t="s">
        <v>5384</v>
      </c>
      <c r="I5627" s="4"/>
    </row>
    <row r="5628" spans="1:9">
      <c r="A5628" s="6">
        <v>5626</v>
      </c>
      <c r="B5628" s="24" t="s">
        <v>5538</v>
      </c>
      <c r="C5628" s="25" t="str">
        <f>IF(D5628=2,"NO","YES")</f>
        <v>YES</v>
      </c>
      <c r="D5628" s="25">
        <f t="shared" si="99"/>
        <v>1.05</v>
      </c>
      <c r="E5628" s="1">
        <v>2.5935000000000001</v>
      </c>
      <c r="F5628" s="25">
        <v>7140</v>
      </c>
      <c r="G5628" s="154">
        <v>42467</v>
      </c>
      <c r="H5628" s="3" t="s">
        <v>5539</v>
      </c>
      <c r="I5628" s="4"/>
    </row>
    <row r="5629" spans="1:9" ht="30">
      <c r="A5629" s="6">
        <v>5627</v>
      </c>
      <c r="B5629" s="24" t="s">
        <v>5540</v>
      </c>
      <c r="C5629" s="25" t="str">
        <f>IF(D5629=2,"NO","YES")</f>
        <v>YES</v>
      </c>
      <c r="D5629" s="25">
        <f t="shared" si="99"/>
        <v>0.88</v>
      </c>
      <c r="E5629" s="1">
        <v>2.1736</v>
      </c>
      <c r="F5629" s="25">
        <v>5984</v>
      </c>
      <c r="G5629" s="154">
        <v>42467</v>
      </c>
      <c r="H5629" s="3" t="s">
        <v>5539</v>
      </c>
      <c r="I5629" s="4"/>
    </row>
    <row r="5630" spans="1:9" ht="45">
      <c r="A5630" s="6">
        <v>5628</v>
      </c>
      <c r="B5630" s="24" t="s">
        <v>5541</v>
      </c>
      <c r="C5630" s="25" t="str">
        <f>IF(D5630=2,"NO","YES")</f>
        <v>YES</v>
      </c>
      <c r="D5630" s="25">
        <f t="shared" si="99"/>
        <v>0.45</v>
      </c>
      <c r="E5630" s="1">
        <v>1.1115000000000002</v>
      </c>
      <c r="F5630" s="25">
        <v>3060</v>
      </c>
      <c r="G5630" s="154">
        <v>42467</v>
      </c>
      <c r="H5630" s="3" t="s">
        <v>5539</v>
      </c>
      <c r="I5630" s="4"/>
    </row>
    <row r="5631" spans="1:9">
      <c r="A5631" s="6">
        <v>5629</v>
      </c>
      <c r="B5631" s="24" t="s">
        <v>5542</v>
      </c>
      <c r="C5631" s="25" t="str">
        <f>IF(D5631=2,"NO","YES")</f>
        <v>YES</v>
      </c>
      <c r="D5631" s="25">
        <f t="shared" si="99"/>
        <v>0.43</v>
      </c>
      <c r="E5631" s="1">
        <v>1.0621</v>
      </c>
      <c r="F5631" s="25">
        <v>2924</v>
      </c>
      <c r="G5631" s="154">
        <v>42467</v>
      </c>
      <c r="H5631" s="3" t="s">
        <v>5539</v>
      </c>
      <c r="I5631" s="4"/>
    </row>
    <row r="5632" spans="1:9" ht="30">
      <c r="A5632" s="6">
        <v>5630</v>
      </c>
      <c r="B5632" s="24" t="s">
        <v>5543</v>
      </c>
      <c r="C5632" s="25" t="str">
        <f>IF(D5632=2,"NO","YES")</f>
        <v>YES</v>
      </c>
      <c r="D5632" s="25">
        <f t="shared" si="99"/>
        <v>0.61</v>
      </c>
      <c r="E5632" s="1">
        <v>1.5067000000000002</v>
      </c>
      <c r="F5632" s="25">
        <v>4148</v>
      </c>
      <c r="G5632" s="154">
        <v>42467</v>
      </c>
      <c r="H5632" s="3" t="s">
        <v>5539</v>
      </c>
      <c r="I5632" s="4"/>
    </row>
    <row r="5633" spans="1:9" ht="30">
      <c r="A5633" s="6">
        <v>5631</v>
      </c>
      <c r="B5633" s="24" t="s">
        <v>5544</v>
      </c>
      <c r="C5633" s="25" t="str">
        <f>IF(D5633=2,"NO","YES")</f>
        <v>YES</v>
      </c>
      <c r="D5633" s="25">
        <f t="shared" si="99"/>
        <v>1.1200000000000001</v>
      </c>
      <c r="E5633" s="1">
        <v>2.7664000000000004</v>
      </c>
      <c r="F5633" s="25">
        <v>7616</v>
      </c>
      <c r="G5633" s="154">
        <v>42467</v>
      </c>
      <c r="H5633" s="3" t="s">
        <v>5539</v>
      </c>
      <c r="I5633" s="4"/>
    </row>
    <row r="5634" spans="1:9" ht="45">
      <c r="A5634" s="6">
        <v>5632</v>
      </c>
      <c r="B5634" s="24" t="s">
        <v>5545</v>
      </c>
      <c r="C5634" s="25" t="str">
        <f>IF(D5634=2,"NO","YES")</f>
        <v>YES</v>
      </c>
      <c r="D5634" s="25">
        <f t="shared" si="99"/>
        <v>0.88</v>
      </c>
      <c r="E5634" s="1">
        <v>2.1736</v>
      </c>
      <c r="F5634" s="25">
        <v>5984</v>
      </c>
      <c r="G5634" s="154">
        <v>42467</v>
      </c>
      <c r="H5634" s="3" t="s">
        <v>5539</v>
      </c>
      <c r="I5634" s="4"/>
    </row>
    <row r="5635" spans="1:9" ht="30">
      <c r="A5635" s="6">
        <v>5633</v>
      </c>
      <c r="B5635" s="24" t="s">
        <v>5546</v>
      </c>
      <c r="C5635" s="25" t="str">
        <f>IF(D5635=2,"NO","YES")</f>
        <v>YES</v>
      </c>
      <c r="D5635" s="25">
        <f t="shared" si="99"/>
        <v>1.1599999999999999</v>
      </c>
      <c r="E5635" s="1">
        <v>2.8652000000000002</v>
      </c>
      <c r="F5635" s="25">
        <v>7888</v>
      </c>
      <c r="G5635" s="154">
        <v>42467</v>
      </c>
      <c r="H5635" s="3" t="s">
        <v>5539</v>
      </c>
      <c r="I5635" s="4"/>
    </row>
    <row r="5636" spans="1:9" ht="30">
      <c r="A5636" s="6">
        <v>5634</v>
      </c>
      <c r="B5636" s="24" t="s">
        <v>5547</v>
      </c>
      <c r="C5636" s="25" t="str">
        <f>IF(D5636=2,"NO","YES")</f>
        <v>YES</v>
      </c>
      <c r="D5636" s="25">
        <f t="shared" si="99"/>
        <v>0.37</v>
      </c>
      <c r="E5636" s="1">
        <v>0.91390000000000005</v>
      </c>
      <c r="F5636" s="25">
        <v>2516</v>
      </c>
      <c r="G5636" s="154">
        <v>42467</v>
      </c>
      <c r="H5636" s="3" t="s">
        <v>5539</v>
      </c>
      <c r="I5636" s="4"/>
    </row>
    <row r="5637" spans="1:9" ht="30">
      <c r="A5637" s="6">
        <v>5635</v>
      </c>
      <c r="B5637" s="24" t="s">
        <v>5548</v>
      </c>
      <c r="C5637" s="25" t="str">
        <f>IF(D5637=2,"NO","YES")</f>
        <v>YES</v>
      </c>
      <c r="D5637" s="25">
        <f t="shared" ref="D5637:D5700" si="100">F5637/6800</f>
        <v>0.31</v>
      </c>
      <c r="E5637" s="1">
        <v>0.76570000000000005</v>
      </c>
      <c r="F5637" s="25">
        <v>2108</v>
      </c>
      <c r="G5637" s="154">
        <v>42467</v>
      </c>
      <c r="H5637" s="3" t="s">
        <v>5539</v>
      </c>
      <c r="I5637" s="4"/>
    </row>
    <row r="5638" spans="1:9" ht="30">
      <c r="A5638" s="6">
        <v>5636</v>
      </c>
      <c r="B5638" s="24" t="s">
        <v>5549</v>
      </c>
      <c r="C5638" s="25" t="str">
        <f>IF(D5638=2,"NO","YES")</f>
        <v>YES</v>
      </c>
      <c r="D5638" s="25">
        <f t="shared" si="100"/>
        <v>0.23</v>
      </c>
      <c r="E5638" s="1">
        <v>0.56810000000000005</v>
      </c>
      <c r="F5638" s="25">
        <v>1564</v>
      </c>
      <c r="G5638" s="154">
        <v>42467</v>
      </c>
      <c r="H5638" s="3" t="s">
        <v>5539</v>
      </c>
      <c r="I5638" s="4"/>
    </row>
    <row r="5639" spans="1:9">
      <c r="A5639" s="6">
        <v>5637</v>
      </c>
      <c r="B5639" s="24" t="s">
        <v>5550</v>
      </c>
      <c r="C5639" s="25" t="str">
        <f>IF(D5639=2,"NO","YES")</f>
        <v>YES</v>
      </c>
      <c r="D5639" s="25">
        <f t="shared" si="100"/>
        <v>1.52</v>
      </c>
      <c r="E5639" s="1">
        <v>3.7544000000000004</v>
      </c>
      <c r="F5639" s="25">
        <v>10336</v>
      </c>
      <c r="G5639" s="154">
        <v>42467</v>
      </c>
      <c r="H5639" s="3" t="s">
        <v>5539</v>
      </c>
      <c r="I5639" s="4"/>
    </row>
    <row r="5640" spans="1:9" ht="30">
      <c r="A5640" s="6">
        <v>5638</v>
      </c>
      <c r="B5640" s="24" t="s">
        <v>5551</v>
      </c>
      <c r="C5640" s="25" t="str">
        <f>IF(D5640=2,"NO","YES")</f>
        <v>YES</v>
      </c>
      <c r="D5640" s="25">
        <f t="shared" si="100"/>
        <v>0.81</v>
      </c>
      <c r="E5640" s="1">
        <v>2.0007000000000001</v>
      </c>
      <c r="F5640" s="25">
        <v>5508</v>
      </c>
      <c r="G5640" s="154">
        <v>42467</v>
      </c>
      <c r="H5640" s="3" t="s">
        <v>5539</v>
      </c>
      <c r="I5640" s="4"/>
    </row>
    <row r="5641" spans="1:9" ht="30">
      <c r="A5641" s="6">
        <v>5639</v>
      </c>
      <c r="B5641" s="24" t="s">
        <v>5552</v>
      </c>
      <c r="C5641" s="25" t="str">
        <f>IF(D5641=2,"NO","YES")</f>
        <v>YES</v>
      </c>
      <c r="D5641" s="25">
        <f t="shared" si="100"/>
        <v>1.8</v>
      </c>
      <c r="E5641" s="1">
        <v>4.4460000000000006</v>
      </c>
      <c r="F5641" s="25">
        <v>12240</v>
      </c>
      <c r="G5641" s="154">
        <v>42467</v>
      </c>
      <c r="H5641" s="3" t="s">
        <v>5539</v>
      </c>
      <c r="I5641" s="4"/>
    </row>
    <row r="5642" spans="1:9" ht="30">
      <c r="A5642" s="6">
        <v>5640</v>
      </c>
      <c r="B5642" s="24" t="s">
        <v>5553</v>
      </c>
      <c r="C5642" s="25" t="str">
        <f>IF(D5642=2,"NO","YES")</f>
        <v>YES</v>
      </c>
      <c r="D5642" s="25">
        <f t="shared" si="100"/>
        <v>1.01</v>
      </c>
      <c r="E5642" s="1">
        <v>2.4947000000000004</v>
      </c>
      <c r="F5642" s="25">
        <v>6868</v>
      </c>
      <c r="G5642" s="154">
        <v>42467</v>
      </c>
      <c r="H5642" s="3" t="s">
        <v>5539</v>
      </c>
      <c r="I5642" s="4"/>
    </row>
    <row r="5643" spans="1:9">
      <c r="A5643" s="6">
        <v>5641</v>
      </c>
      <c r="B5643" s="24" t="s">
        <v>5554</v>
      </c>
      <c r="C5643" s="25" t="str">
        <f>IF(D5643=2,"NO","YES")</f>
        <v>YES</v>
      </c>
      <c r="D5643" s="25">
        <f t="shared" si="100"/>
        <v>1.01</v>
      </c>
      <c r="E5643" s="1">
        <v>2.4947000000000004</v>
      </c>
      <c r="F5643" s="25">
        <v>6868</v>
      </c>
      <c r="G5643" s="154">
        <v>42467</v>
      </c>
      <c r="H5643" s="3" t="s">
        <v>5539</v>
      </c>
      <c r="I5643" s="4"/>
    </row>
    <row r="5644" spans="1:9" ht="30">
      <c r="A5644" s="6">
        <v>5642</v>
      </c>
      <c r="B5644" s="24" t="s">
        <v>5555</v>
      </c>
      <c r="C5644" s="25" t="str">
        <f>IF(D5644=2,"NO","YES")</f>
        <v>YES</v>
      </c>
      <c r="D5644" s="25">
        <f t="shared" si="100"/>
        <v>0.81</v>
      </c>
      <c r="E5644" s="1">
        <v>2.0007000000000001</v>
      </c>
      <c r="F5644" s="25">
        <v>5508</v>
      </c>
      <c r="G5644" s="154">
        <v>42467</v>
      </c>
      <c r="H5644" s="3" t="s">
        <v>5539</v>
      </c>
      <c r="I5644" s="4"/>
    </row>
    <row r="5645" spans="1:9" ht="30">
      <c r="A5645" s="6">
        <v>5643</v>
      </c>
      <c r="B5645" s="24" t="s">
        <v>5556</v>
      </c>
      <c r="C5645" s="25" t="str">
        <f>IF(D5645=2,"NO","YES")</f>
        <v>YES</v>
      </c>
      <c r="D5645" s="25">
        <f t="shared" si="100"/>
        <v>0.93</v>
      </c>
      <c r="E5645" s="1">
        <v>2.2971000000000004</v>
      </c>
      <c r="F5645" s="25">
        <v>6324</v>
      </c>
      <c r="G5645" s="154">
        <v>42467</v>
      </c>
      <c r="H5645" s="3" t="s">
        <v>5539</v>
      </c>
      <c r="I5645" s="4"/>
    </row>
    <row r="5646" spans="1:9" ht="30">
      <c r="A5646" s="6">
        <v>5644</v>
      </c>
      <c r="B5646" s="24" t="s">
        <v>5557</v>
      </c>
      <c r="C5646" s="25" t="str">
        <f>IF(D5646=2,"NO","YES")</f>
        <v>YES</v>
      </c>
      <c r="D5646" s="25">
        <f t="shared" si="100"/>
        <v>0.59</v>
      </c>
      <c r="E5646" s="1">
        <v>1.4573</v>
      </c>
      <c r="F5646" s="25">
        <v>4012</v>
      </c>
      <c r="G5646" s="154">
        <v>42467</v>
      </c>
      <c r="H5646" s="3" t="s">
        <v>5539</v>
      </c>
      <c r="I5646" s="4"/>
    </row>
    <row r="5647" spans="1:9" ht="30">
      <c r="A5647" s="6">
        <v>5645</v>
      </c>
      <c r="B5647" s="24" t="s">
        <v>5558</v>
      </c>
      <c r="C5647" s="25" t="str">
        <f>IF(D5647=2,"NO","YES")</f>
        <v>YES</v>
      </c>
      <c r="D5647" s="25">
        <f t="shared" si="100"/>
        <v>0.81</v>
      </c>
      <c r="E5647" s="1">
        <v>2.0007000000000001</v>
      </c>
      <c r="F5647" s="25">
        <v>5508</v>
      </c>
      <c r="G5647" s="154">
        <v>42467</v>
      </c>
      <c r="H5647" s="3" t="s">
        <v>5539</v>
      </c>
      <c r="I5647" s="4"/>
    </row>
    <row r="5648" spans="1:9">
      <c r="A5648" s="6">
        <v>5646</v>
      </c>
      <c r="B5648" s="24" t="s">
        <v>5559</v>
      </c>
      <c r="C5648" s="25" t="str">
        <f>IF(D5648=2,"NO","YES")</f>
        <v>YES</v>
      </c>
      <c r="D5648" s="25">
        <f t="shared" si="100"/>
        <v>0.16</v>
      </c>
      <c r="E5648" s="1">
        <v>0.39520000000000005</v>
      </c>
      <c r="F5648" s="25">
        <v>1088</v>
      </c>
      <c r="G5648" s="154">
        <v>42467</v>
      </c>
      <c r="H5648" s="3" t="s">
        <v>5539</v>
      </c>
      <c r="I5648" s="4"/>
    </row>
    <row r="5649" spans="1:9">
      <c r="A5649" s="6">
        <v>5647</v>
      </c>
      <c r="B5649" s="24" t="s">
        <v>5560</v>
      </c>
      <c r="C5649" s="25" t="str">
        <f>IF(D5649=2,"NO","YES")</f>
        <v>YES</v>
      </c>
      <c r="D5649" s="25">
        <f t="shared" si="100"/>
        <v>1.68</v>
      </c>
      <c r="E5649" s="1">
        <v>4.1496000000000004</v>
      </c>
      <c r="F5649" s="25">
        <v>11424</v>
      </c>
      <c r="G5649" s="154">
        <v>42467</v>
      </c>
      <c r="H5649" s="3" t="s">
        <v>5539</v>
      </c>
      <c r="I5649" s="4"/>
    </row>
    <row r="5650" spans="1:9">
      <c r="A5650" s="6">
        <v>5648</v>
      </c>
      <c r="B5650" s="24" t="s">
        <v>5561</v>
      </c>
      <c r="C5650" s="25" t="str">
        <f>IF(D5650=2,"NO","YES")</f>
        <v>YES</v>
      </c>
      <c r="D5650" s="25">
        <f t="shared" si="100"/>
        <v>1.07</v>
      </c>
      <c r="E5650" s="1">
        <v>2.6429000000000005</v>
      </c>
      <c r="F5650" s="25">
        <v>7276</v>
      </c>
      <c r="G5650" s="154">
        <v>42467</v>
      </c>
      <c r="H5650" s="3" t="s">
        <v>5539</v>
      </c>
      <c r="I5650" s="4"/>
    </row>
    <row r="5651" spans="1:9" ht="30">
      <c r="A5651" s="6">
        <v>5649</v>
      </c>
      <c r="B5651" s="24" t="s">
        <v>5562</v>
      </c>
      <c r="C5651" s="25" t="str">
        <f>IF(D5651=2,"NO","YES")</f>
        <v>YES</v>
      </c>
      <c r="D5651" s="25">
        <f t="shared" si="100"/>
        <v>0.4</v>
      </c>
      <c r="E5651" s="1">
        <v>0.9880000000000001</v>
      </c>
      <c r="F5651" s="25">
        <v>2720</v>
      </c>
      <c r="G5651" s="154">
        <v>42467</v>
      </c>
      <c r="H5651" s="3" t="s">
        <v>5539</v>
      </c>
      <c r="I5651" s="4"/>
    </row>
    <row r="5652" spans="1:9" ht="30">
      <c r="A5652" s="6">
        <v>5650</v>
      </c>
      <c r="B5652" s="24" t="s">
        <v>5409</v>
      </c>
      <c r="C5652" s="25" t="str">
        <f>IF(D5652=2,"NO","YES")</f>
        <v>YES</v>
      </c>
      <c r="D5652" s="25">
        <f t="shared" si="100"/>
        <v>1.1100000000000001</v>
      </c>
      <c r="E5652" s="1">
        <v>2.7417000000000002</v>
      </c>
      <c r="F5652" s="25">
        <v>7548</v>
      </c>
      <c r="G5652" s="154">
        <v>42467</v>
      </c>
      <c r="H5652" s="3" t="s">
        <v>5539</v>
      </c>
      <c r="I5652" s="4"/>
    </row>
    <row r="5653" spans="1:9">
      <c r="A5653" s="6">
        <v>5651</v>
      </c>
      <c r="B5653" s="24" t="s">
        <v>5563</v>
      </c>
      <c r="C5653" s="25" t="str">
        <f>IF(D5653=2,"NO","YES")</f>
        <v>YES</v>
      </c>
      <c r="D5653" s="25">
        <f t="shared" si="100"/>
        <v>0.97</v>
      </c>
      <c r="E5653" s="1">
        <v>2.3959000000000001</v>
      </c>
      <c r="F5653" s="25">
        <v>6596</v>
      </c>
      <c r="G5653" s="154">
        <v>42467</v>
      </c>
      <c r="H5653" s="3" t="s">
        <v>5539</v>
      </c>
      <c r="I5653" s="4"/>
    </row>
    <row r="5654" spans="1:9">
      <c r="A5654" s="6">
        <v>5652</v>
      </c>
      <c r="B5654" s="24" t="s">
        <v>5564</v>
      </c>
      <c r="C5654" s="25" t="str">
        <f>IF(D5654=2,"NO","YES")</f>
        <v>YES</v>
      </c>
      <c r="D5654" s="25">
        <f t="shared" si="100"/>
        <v>0.89</v>
      </c>
      <c r="E5654" s="1">
        <v>2.1983000000000001</v>
      </c>
      <c r="F5654" s="25">
        <v>6052</v>
      </c>
      <c r="G5654" s="154">
        <v>42467</v>
      </c>
      <c r="H5654" s="3" t="s">
        <v>5539</v>
      </c>
      <c r="I5654" s="4"/>
    </row>
    <row r="5655" spans="1:9" ht="30">
      <c r="A5655" s="6">
        <v>5653</v>
      </c>
      <c r="B5655" s="24" t="s">
        <v>5565</v>
      </c>
      <c r="C5655" s="25" t="str">
        <f>IF(D5655=2,"NO","YES")</f>
        <v>YES</v>
      </c>
      <c r="D5655" s="25">
        <f t="shared" si="100"/>
        <v>0.15</v>
      </c>
      <c r="E5655" s="1">
        <v>0.3705</v>
      </c>
      <c r="F5655" s="25">
        <v>1020</v>
      </c>
      <c r="G5655" s="154">
        <v>42467</v>
      </c>
      <c r="H5655" s="3" t="s">
        <v>5539</v>
      </c>
      <c r="I5655" s="4"/>
    </row>
    <row r="5656" spans="1:9" ht="30">
      <c r="A5656" s="6">
        <v>5654</v>
      </c>
      <c r="B5656" s="24" t="s">
        <v>5566</v>
      </c>
      <c r="C5656" s="25" t="str">
        <f>IF(D5656=2,"NO","YES")</f>
        <v>YES</v>
      </c>
      <c r="D5656" s="25">
        <f t="shared" si="100"/>
        <v>1.2</v>
      </c>
      <c r="E5656" s="1">
        <v>2.964</v>
      </c>
      <c r="F5656" s="25">
        <v>8160</v>
      </c>
      <c r="G5656" s="154">
        <v>42467</v>
      </c>
      <c r="H5656" s="3" t="s">
        <v>5539</v>
      </c>
      <c r="I5656" s="4"/>
    </row>
    <row r="5657" spans="1:9" ht="30">
      <c r="A5657" s="6">
        <v>5655</v>
      </c>
      <c r="B5657" s="24" t="s">
        <v>5567</v>
      </c>
      <c r="C5657" s="25" t="str">
        <f>IF(D5657=2,"NO","YES")</f>
        <v>YES</v>
      </c>
      <c r="D5657" s="25">
        <f t="shared" si="100"/>
        <v>1.01</v>
      </c>
      <c r="E5657" s="1">
        <v>2.4947000000000004</v>
      </c>
      <c r="F5657" s="25">
        <v>6868</v>
      </c>
      <c r="G5657" s="154">
        <v>42467</v>
      </c>
      <c r="H5657" s="3" t="s">
        <v>5539</v>
      </c>
      <c r="I5657" s="4"/>
    </row>
    <row r="5658" spans="1:9" ht="30">
      <c r="A5658" s="6">
        <v>5656</v>
      </c>
      <c r="B5658" s="24" t="s">
        <v>5568</v>
      </c>
      <c r="C5658" s="25" t="str">
        <f>IF(D5658=2,"NO","YES")</f>
        <v>YES</v>
      </c>
      <c r="D5658" s="25">
        <f t="shared" si="100"/>
        <v>1.19</v>
      </c>
      <c r="E5658" s="1">
        <v>2.9393000000000002</v>
      </c>
      <c r="F5658" s="25">
        <v>8092</v>
      </c>
      <c r="G5658" s="154">
        <v>42467</v>
      </c>
      <c r="H5658" s="3" t="s">
        <v>5539</v>
      </c>
      <c r="I5658" s="4"/>
    </row>
    <row r="5659" spans="1:9" ht="30">
      <c r="A5659" s="6">
        <v>5657</v>
      </c>
      <c r="B5659" s="24" t="s">
        <v>5569</v>
      </c>
      <c r="C5659" s="25" t="str">
        <f>IF(D5659=2,"NO","YES")</f>
        <v>YES</v>
      </c>
      <c r="D5659" s="25">
        <f t="shared" si="100"/>
        <v>1.53</v>
      </c>
      <c r="E5659" s="1">
        <v>3.7791000000000006</v>
      </c>
      <c r="F5659" s="25">
        <v>10404</v>
      </c>
      <c r="G5659" s="154">
        <v>42467</v>
      </c>
      <c r="H5659" s="3" t="s">
        <v>5539</v>
      </c>
      <c r="I5659" s="4"/>
    </row>
    <row r="5660" spans="1:9">
      <c r="A5660" s="6">
        <v>5658</v>
      </c>
      <c r="B5660" s="24" t="s">
        <v>5570</v>
      </c>
      <c r="C5660" s="25" t="str">
        <f>IF(D5660=2,"NO","YES")</f>
        <v>YES</v>
      </c>
      <c r="D5660" s="25">
        <f t="shared" si="100"/>
        <v>1.97</v>
      </c>
      <c r="E5660" s="1">
        <v>4.8658999999999999</v>
      </c>
      <c r="F5660" s="25">
        <v>13396</v>
      </c>
      <c r="G5660" s="154">
        <v>42467</v>
      </c>
      <c r="H5660" s="3" t="s">
        <v>5539</v>
      </c>
      <c r="I5660" s="4"/>
    </row>
    <row r="5661" spans="1:9" ht="30">
      <c r="A5661" s="6">
        <v>5659</v>
      </c>
      <c r="B5661" s="24" t="s">
        <v>5571</v>
      </c>
      <c r="C5661" s="25" t="str">
        <f>IF(D5661=2,"NO","YES")</f>
        <v>YES</v>
      </c>
      <c r="D5661" s="25">
        <f t="shared" si="100"/>
        <v>1.54</v>
      </c>
      <c r="E5661" s="1">
        <v>3.8038000000000003</v>
      </c>
      <c r="F5661" s="25">
        <v>10472</v>
      </c>
      <c r="G5661" s="154">
        <v>42467</v>
      </c>
      <c r="H5661" s="3" t="s">
        <v>5539</v>
      </c>
      <c r="I5661" s="4"/>
    </row>
    <row r="5662" spans="1:9" ht="30">
      <c r="A5662" s="6">
        <v>5660</v>
      </c>
      <c r="B5662" s="24" t="s">
        <v>5572</v>
      </c>
      <c r="C5662" s="25" t="str">
        <f>IF(D5662=2,"NO","YES")</f>
        <v>YES</v>
      </c>
      <c r="D5662" s="25">
        <f t="shared" si="100"/>
        <v>1.07</v>
      </c>
      <c r="E5662" s="1">
        <v>2.6429000000000005</v>
      </c>
      <c r="F5662" s="25">
        <v>7276</v>
      </c>
      <c r="G5662" s="154">
        <v>42467</v>
      </c>
      <c r="H5662" s="3" t="s">
        <v>5539</v>
      </c>
      <c r="I5662" s="4"/>
    </row>
    <row r="5663" spans="1:9" ht="30">
      <c r="A5663" s="6">
        <v>5661</v>
      </c>
      <c r="B5663" s="24" t="s">
        <v>5573</v>
      </c>
      <c r="C5663" s="25" t="str">
        <f>IF(D5663=2,"NO","YES")</f>
        <v>YES</v>
      </c>
      <c r="D5663" s="25">
        <f t="shared" si="100"/>
        <v>1.87</v>
      </c>
      <c r="E5663" s="1">
        <v>4.6189000000000009</v>
      </c>
      <c r="F5663" s="25">
        <v>12716</v>
      </c>
      <c r="G5663" s="154">
        <v>42467</v>
      </c>
      <c r="H5663" s="3" t="s">
        <v>5539</v>
      </c>
      <c r="I5663" s="4"/>
    </row>
    <row r="5664" spans="1:9" ht="30">
      <c r="A5664" s="6">
        <v>5662</v>
      </c>
      <c r="B5664" s="24" t="s">
        <v>5574</v>
      </c>
      <c r="C5664" s="25" t="str">
        <f>IF(D5664=2,"NO","YES")</f>
        <v>YES</v>
      </c>
      <c r="D5664" s="25">
        <f t="shared" si="100"/>
        <v>1.82</v>
      </c>
      <c r="E5664" s="1">
        <v>4.495400000000001</v>
      </c>
      <c r="F5664" s="25">
        <v>12376</v>
      </c>
      <c r="G5664" s="154">
        <v>42467</v>
      </c>
      <c r="H5664" s="3" t="s">
        <v>5539</v>
      </c>
      <c r="I5664" s="4"/>
    </row>
    <row r="5665" spans="1:9" ht="30">
      <c r="A5665" s="6">
        <v>5663</v>
      </c>
      <c r="B5665" s="24" t="s">
        <v>5575</v>
      </c>
      <c r="C5665" s="25" t="str">
        <f>IF(D5665=2,"NO","YES")</f>
        <v>YES</v>
      </c>
      <c r="D5665" s="25">
        <f t="shared" si="100"/>
        <v>1.01</v>
      </c>
      <c r="E5665" s="1">
        <v>2.4947000000000004</v>
      </c>
      <c r="F5665" s="25">
        <v>6868</v>
      </c>
      <c r="G5665" s="154">
        <v>42467</v>
      </c>
      <c r="H5665" s="3" t="s">
        <v>5539</v>
      </c>
      <c r="I5665" s="4"/>
    </row>
    <row r="5666" spans="1:9" ht="30">
      <c r="A5666" s="6">
        <v>5664</v>
      </c>
      <c r="B5666" s="24" t="s">
        <v>5576</v>
      </c>
      <c r="C5666" s="25" t="str">
        <f>IF(D5666=2,"NO","YES")</f>
        <v>YES</v>
      </c>
      <c r="D5666" s="25">
        <f t="shared" si="100"/>
        <v>1.1000000000000001</v>
      </c>
      <c r="E5666" s="1">
        <v>2.7170000000000005</v>
      </c>
      <c r="F5666" s="25">
        <v>7480</v>
      </c>
      <c r="G5666" s="154">
        <v>42467</v>
      </c>
      <c r="H5666" s="3" t="s">
        <v>5539</v>
      </c>
      <c r="I5666" s="4"/>
    </row>
    <row r="5667" spans="1:9" ht="30">
      <c r="A5667" s="6">
        <v>5665</v>
      </c>
      <c r="B5667" s="24" t="s">
        <v>5577</v>
      </c>
      <c r="C5667" s="25" t="str">
        <f>IF(D5667=2,"NO","YES")</f>
        <v>YES</v>
      </c>
      <c r="D5667" s="25">
        <f t="shared" si="100"/>
        <v>1.01</v>
      </c>
      <c r="E5667" s="1">
        <v>2.4947000000000004</v>
      </c>
      <c r="F5667" s="25">
        <v>6868</v>
      </c>
      <c r="G5667" s="154">
        <v>42467</v>
      </c>
      <c r="H5667" s="3" t="s">
        <v>5539</v>
      </c>
      <c r="I5667" s="4"/>
    </row>
    <row r="5668" spans="1:9" ht="30">
      <c r="A5668" s="6">
        <v>5666</v>
      </c>
      <c r="B5668" s="24" t="s">
        <v>5578</v>
      </c>
      <c r="C5668" s="25" t="str">
        <f>IF(D5668=2,"NO","YES")</f>
        <v>YES</v>
      </c>
      <c r="D5668" s="25">
        <f t="shared" si="100"/>
        <v>0.43</v>
      </c>
      <c r="E5668" s="1">
        <v>1.0621</v>
      </c>
      <c r="F5668" s="25">
        <v>2924</v>
      </c>
      <c r="G5668" s="154">
        <v>42467</v>
      </c>
      <c r="H5668" s="3" t="s">
        <v>5539</v>
      </c>
      <c r="I5668" s="4"/>
    </row>
    <row r="5669" spans="1:9" ht="45">
      <c r="A5669" s="6">
        <v>5667</v>
      </c>
      <c r="B5669" s="24" t="s">
        <v>5579</v>
      </c>
      <c r="C5669" s="25" t="str">
        <f>IF(D5669=2,"NO","YES")</f>
        <v>YES</v>
      </c>
      <c r="D5669" s="25">
        <f t="shared" si="100"/>
        <v>0.21</v>
      </c>
      <c r="E5669" s="1">
        <v>0.51870000000000005</v>
      </c>
      <c r="F5669" s="25">
        <v>1428</v>
      </c>
      <c r="G5669" s="154">
        <v>42467</v>
      </c>
      <c r="H5669" s="3" t="s">
        <v>5539</v>
      </c>
      <c r="I5669" s="4"/>
    </row>
    <row r="5670" spans="1:9" ht="30">
      <c r="A5670" s="6">
        <v>5668</v>
      </c>
      <c r="B5670" s="24" t="s">
        <v>5580</v>
      </c>
      <c r="C5670" s="25" t="str">
        <f>IF(D5670=2,"NO","YES")</f>
        <v>YES</v>
      </c>
      <c r="D5670" s="25">
        <f t="shared" si="100"/>
        <v>0.8</v>
      </c>
      <c r="E5670" s="1">
        <v>1.9760000000000002</v>
      </c>
      <c r="F5670" s="25">
        <v>5440</v>
      </c>
      <c r="G5670" s="154">
        <v>42467</v>
      </c>
      <c r="H5670" s="3" t="s">
        <v>5539</v>
      </c>
      <c r="I5670" s="4"/>
    </row>
    <row r="5671" spans="1:9">
      <c r="A5671" s="6">
        <v>5669</v>
      </c>
      <c r="B5671" s="24" t="s">
        <v>5581</v>
      </c>
      <c r="C5671" s="25" t="str">
        <f>IF(D5671=2,"NO","YES")</f>
        <v>YES</v>
      </c>
      <c r="D5671" s="25">
        <f t="shared" si="100"/>
        <v>0.67</v>
      </c>
      <c r="E5671" s="1">
        <v>1.6549000000000003</v>
      </c>
      <c r="F5671" s="25">
        <v>4556</v>
      </c>
      <c r="G5671" s="154">
        <v>42467</v>
      </c>
      <c r="H5671" s="3" t="s">
        <v>5539</v>
      </c>
      <c r="I5671" s="4"/>
    </row>
    <row r="5672" spans="1:9" ht="30">
      <c r="A5672" s="6">
        <v>5670</v>
      </c>
      <c r="B5672" s="24" t="s">
        <v>5582</v>
      </c>
      <c r="C5672" s="25" t="str">
        <f>IF(D5672=2,"NO","YES")</f>
        <v>YES</v>
      </c>
      <c r="D5672" s="25">
        <f t="shared" si="100"/>
        <v>0.96</v>
      </c>
      <c r="E5672" s="1">
        <v>2.3712</v>
      </c>
      <c r="F5672" s="25">
        <v>6528</v>
      </c>
      <c r="G5672" s="154">
        <v>42467</v>
      </c>
      <c r="H5672" s="3" t="s">
        <v>5539</v>
      </c>
      <c r="I5672" s="4"/>
    </row>
    <row r="5673" spans="1:9" ht="30">
      <c r="A5673" s="6">
        <v>5671</v>
      </c>
      <c r="B5673" s="24" t="s">
        <v>5583</v>
      </c>
      <c r="C5673" s="25" t="str">
        <f>IF(D5673=2,"NO","YES")</f>
        <v>YES</v>
      </c>
      <c r="D5673" s="25">
        <f t="shared" si="100"/>
        <v>0.85</v>
      </c>
      <c r="E5673" s="1">
        <v>2.0994999999999999</v>
      </c>
      <c r="F5673" s="25">
        <v>5780</v>
      </c>
      <c r="G5673" s="154">
        <v>42467</v>
      </c>
      <c r="H5673" s="3" t="s">
        <v>5539</v>
      </c>
      <c r="I5673" s="4"/>
    </row>
    <row r="5674" spans="1:9" ht="45">
      <c r="A5674" s="6">
        <v>5672</v>
      </c>
      <c r="B5674" s="24" t="s">
        <v>5584</v>
      </c>
      <c r="C5674" s="25" t="str">
        <f>IF(D5674=2,"NO","YES")</f>
        <v>YES</v>
      </c>
      <c r="D5674" s="25">
        <f t="shared" si="100"/>
        <v>0.28999999999999998</v>
      </c>
      <c r="E5674" s="1">
        <v>0.71630000000000005</v>
      </c>
      <c r="F5674" s="25">
        <v>1972</v>
      </c>
      <c r="G5674" s="154">
        <v>42467</v>
      </c>
      <c r="H5674" s="3" t="s">
        <v>5539</v>
      </c>
      <c r="I5674" s="4"/>
    </row>
    <row r="5675" spans="1:9" ht="30">
      <c r="A5675" s="6">
        <v>5673</v>
      </c>
      <c r="B5675" s="24" t="s">
        <v>5585</v>
      </c>
      <c r="C5675" s="25" t="str">
        <f>IF(D5675=2,"NO","YES")</f>
        <v>YES</v>
      </c>
      <c r="D5675" s="25">
        <f t="shared" si="100"/>
        <v>1.2</v>
      </c>
      <c r="E5675" s="1">
        <v>2.964</v>
      </c>
      <c r="F5675" s="25">
        <v>8160</v>
      </c>
      <c r="G5675" s="154">
        <v>42467</v>
      </c>
      <c r="H5675" s="3" t="s">
        <v>5539</v>
      </c>
      <c r="I5675" s="4"/>
    </row>
    <row r="5676" spans="1:9" ht="30">
      <c r="A5676" s="6">
        <v>5674</v>
      </c>
      <c r="B5676" s="24" t="s">
        <v>5586</v>
      </c>
      <c r="C5676" s="25" t="str">
        <f>IF(D5676=2,"NO","YES")</f>
        <v>YES</v>
      </c>
      <c r="D5676" s="25">
        <f t="shared" si="100"/>
        <v>0.5</v>
      </c>
      <c r="E5676" s="1">
        <v>1.2350000000000001</v>
      </c>
      <c r="F5676" s="25">
        <v>3400</v>
      </c>
      <c r="G5676" s="154">
        <v>42467</v>
      </c>
      <c r="H5676" s="3" t="s">
        <v>5539</v>
      </c>
      <c r="I5676" s="4"/>
    </row>
    <row r="5677" spans="1:9" ht="45">
      <c r="A5677" s="6">
        <v>5675</v>
      </c>
      <c r="B5677" s="24" t="s">
        <v>5587</v>
      </c>
      <c r="C5677" s="25" t="str">
        <f>IF(D5677=2,"NO","YES")</f>
        <v>YES</v>
      </c>
      <c r="D5677" s="25">
        <f t="shared" si="100"/>
        <v>1.97</v>
      </c>
      <c r="E5677" s="1">
        <v>4.8658999999999999</v>
      </c>
      <c r="F5677" s="25">
        <v>13396</v>
      </c>
      <c r="G5677" s="154">
        <v>42467</v>
      </c>
      <c r="H5677" s="3" t="s">
        <v>5539</v>
      </c>
      <c r="I5677" s="4"/>
    </row>
    <row r="5678" spans="1:9">
      <c r="A5678" s="6">
        <v>5676</v>
      </c>
      <c r="B5678" s="24" t="s">
        <v>5588</v>
      </c>
      <c r="C5678" s="25" t="str">
        <f>IF(D5678=2,"NO","YES")</f>
        <v>YES</v>
      </c>
      <c r="D5678" s="25">
        <f t="shared" si="100"/>
        <v>1.4</v>
      </c>
      <c r="E5678" s="1">
        <v>3.4580000000000002</v>
      </c>
      <c r="F5678" s="25">
        <v>9520</v>
      </c>
      <c r="G5678" s="154">
        <v>42467</v>
      </c>
      <c r="H5678" s="3" t="s">
        <v>5539</v>
      </c>
      <c r="I5678" s="4"/>
    </row>
    <row r="5679" spans="1:9" ht="30">
      <c r="A5679" s="6">
        <v>5677</v>
      </c>
      <c r="B5679" s="24" t="s">
        <v>5589</v>
      </c>
      <c r="C5679" s="25" t="str">
        <f>IF(D5679=2,"NO","YES")</f>
        <v>YES</v>
      </c>
      <c r="D5679" s="25">
        <f t="shared" si="100"/>
        <v>1.21</v>
      </c>
      <c r="E5679" s="1">
        <v>2.9887000000000001</v>
      </c>
      <c r="F5679" s="25">
        <v>8228</v>
      </c>
      <c r="G5679" s="154">
        <v>42467</v>
      </c>
      <c r="H5679" s="3" t="s">
        <v>5539</v>
      </c>
      <c r="I5679" s="4"/>
    </row>
    <row r="5680" spans="1:9" ht="30">
      <c r="A5680" s="6">
        <v>5678</v>
      </c>
      <c r="B5680" s="24" t="s">
        <v>5590</v>
      </c>
      <c r="C5680" s="25" t="str">
        <f>IF(D5680=2,"NO","YES")</f>
        <v>YES</v>
      </c>
      <c r="D5680" s="25">
        <f t="shared" si="100"/>
        <v>1.56</v>
      </c>
      <c r="E5680" s="1">
        <v>3.8532000000000006</v>
      </c>
      <c r="F5680" s="25">
        <v>10608</v>
      </c>
      <c r="G5680" s="154">
        <v>42467</v>
      </c>
      <c r="H5680" s="3" t="s">
        <v>5539</v>
      </c>
      <c r="I5680" s="4"/>
    </row>
    <row r="5681" spans="1:9" ht="30">
      <c r="A5681" s="6">
        <v>5679</v>
      </c>
      <c r="B5681" s="24" t="s">
        <v>5591</v>
      </c>
      <c r="C5681" s="25" t="str">
        <f>IF(D5681=2,"NO","YES")</f>
        <v>YES</v>
      </c>
      <c r="D5681" s="25">
        <f t="shared" si="100"/>
        <v>0.31</v>
      </c>
      <c r="E5681" s="1">
        <v>0.76570000000000005</v>
      </c>
      <c r="F5681" s="25">
        <v>2108</v>
      </c>
      <c r="G5681" s="154">
        <v>42467</v>
      </c>
      <c r="H5681" s="3" t="s">
        <v>5539</v>
      </c>
      <c r="I5681" s="4"/>
    </row>
    <row r="5682" spans="1:9" ht="30">
      <c r="A5682" s="6">
        <v>5680</v>
      </c>
      <c r="B5682" s="24" t="s">
        <v>5592</v>
      </c>
      <c r="C5682" s="25" t="str">
        <f>IF(D5682=2,"NO","YES")</f>
        <v>YES</v>
      </c>
      <c r="D5682" s="25">
        <f t="shared" si="100"/>
        <v>0.71</v>
      </c>
      <c r="E5682" s="1">
        <v>1.7537</v>
      </c>
      <c r="F5682" s="25">
        <v>4828</v>
      </c>
      <c r="G5682" s="154">
        <v>42467</v>
      </c>
      <c r="H5682" s="3" t="s">
        <v>5539</v>
      </c>
      <c r="I5682" s="4"/>
    </row>
    <row r="5683" spans="1:9" ht="30">
      <c r="A5683" s="6">
        <v>5681</v>
      </c>
      <c r="B5683" s="24" t="s">
        <v>5593</v>
      </c>
      <c r="C5683" s="25" t="str">
        <f>IF(D5683=2,"NO","YES")</f>
        <v>YES</v>
      </c>
      <c r="D5683" s="25">
        <f t="shared" si="100"/>
        <v>0.2</v>
      </c>
      <c r="E5683" s="1">
        <v>0.49400000000000005</v>
      </c>
      <c r="F5683" s="25">
        <v>1360</v>
      </c>
      <c r="G5683" s="154">
        <v>42467</v>
      </c>
      <c r="H5683" s="3" t="s">
        <v>5539</v>
      </c>
      <c r="I5683" s="4"/>
    </row>
    <row r="5684" spans="1:9" ht="30">
      <c r="A5684" s="6">
        <v>5682</v>
      </c>
      <c r="B5684" s="24" t="s">
        <v>5594</v>
      </c>
      <c r="C5684" s="25" t="str">
        <f>IF(D5684=2,"NO","YES")</f>
        <v>YES</v>
      </c>
      <c r="D5684" s="25">
        <f t="shared" si="100"/>
        <v>0.31</v>
      </c>
      <c r="E5684" s="1">
        <v>0.76570000000000005</v>
      </c>
      <c r="F5684" s="25">
        <v>2108</v>
      </c>
      <c r="G5684" s="154">
        <v>42467</v>
      </c>
      <c r="H5684" s="3" t="s">
        <v>5539</v>
      </c>
      <c r="I5684" s="4"/>
    </row>
    <row r="5685" spans="1:9" ht="30">
      <c r="A5685" s="6">
        <v>5683</v>
      </c>
      <c r="B5685" s="24" t="s">
        <v>5595</v>
      </c>
      <c r="C5685" s="25" t="str">
        <f>IF(D5685=2,"NO","YES")</f>
        <v>YES</v>
      </c>
      <c r="D5685" s="25">
        <f t="shared" si="100"/>
        <v>1.8</v>
      </c>
      <c r="E5685" s="1">
        <v>4.4460000000000006</v>
      </c>
      <c r="F5685" s="25">
        <v>12240</v>
      </c>
      <c r="G5685" s="154">
        <v>42467</v>
      </c>
      <c r="H5685" s="3" t="s">
        <v>5539</v>
      </c>
      <c r="I5685" s="4"/>
    </row>
    <row r="5686" spans="1:9" ht="30">
      <c r="A5686" s="6">
        <v>5684</v>
      </c>
      <c r="B5686" s="24" t="s">
        <v>5596</v>
      </c>
      <c r="C5686" s="25" t="str">
        <f>IF(D5686=2,"NO","YES")</f>
        <v>YES</v>
      </c>
      <c r="D5686" s="25">
        <f t="shared" si="100"/>
        <v>1.3</v>
      </c>
      <c r="E5686" s="1">
        <v>3.2110000000000003</v>
      </c>
      <c r="F5686" s="25">
        <v>8840</v>
      </c>
      <c r="G5686" s="154">
        <v>42467</v>
      </c>
      <c r="H5686" s="3" t="s">
        <v>5539</v>
      </c>
      <c r="I5686" s="4"/>
    </row>
    <row r="5687" spans="1:9">
      <c r="A5687" s="6">
        <v>5685</v>
      </c>
      <c r="B5687" s="24" t="s">
        <v>5597</v>
      </c>
      <c r="C5687" s="25" t="str">
        <f>IF(D5687=2,"NO","YES")</f>
        <v>YES</v>
      </c>
      <c r="D5687" s="25">
        <f t="shared" si="100"/>
        <v>1.62</v>
      </c>
      <c r="E5687" s="1">
        <v>4.0014000000000003</v>
      </c>
      <c r="F5687" s="25">
        <v>11016</v>
      </c>
      <c r="G5687" s="154">
        <v>42467</v>
      </c>
      <c r="H5687" s="3" t="s">
        <v>5539</v>
      </c>
      <c r="I5687" s="4"/>
    </row>
    <row r="5688" spans="1:9" ht="30">
      <c r="A5688" s="6">
        <v>5686</v>
      </c>
      <c r="B5688" s="24" t="s">
        <v>5598</v>
      </c>
      <c r="C5688" s="25" t="str">
        <f>IF(D5688=2,"NO","YES")</f>
        <v>YES</v>
      </c>
      <c r="D5688" s="25">
        <f t="shared" si="100"/>
        <v>0.8</v>
      </c>
      <c r="E5688" s="1">
        <v>1.9760000000000002</v>
      </c>
      <c r="F5688" s="25">
        <v>5440</v>
      </c>
      <c r="G5688" s="154">
        <v>42467</v>
      </c>
      <c r="H5688" s="3" t="s">
        <v>5539</v>
      </c>
      <c r="I5688" s="4"/>
    </row>
    <row r="5689" spans="1:9">
      <c r="A5689" s="6">
        <v>5687</v>
      </c>
      <c r="B5689" s="24" t="s">
        <v>3301</v>
      </c>
      <c r="C5689" s="25" t="str">
        <f>IF(D5689=2,"NO","YES")</f>
        <v>YES</v>
      </c>
      <c r="D5689" s="25">
        <f t="shared" si="100"/>
        <v>1.6</v>
      </c>
      <c r="E5689" s="1">
        <v>3.9520000000000004</v>
      </c>
      <c r="F5689" s="25">
        <v>10880</v>
      </c>
      <c r="G5689" s="154">
        <v>42467</v>
      </c>
      <c r="H5689" s="3" t="s">
        <v>5539</v>
      </c>
      <c r="I5689" s="4"/>
    </row>
    <row r="5690" spans="1:9" ht="30">
      <c r="A5690" s="6">
        <v>5688</v>
      </c>
      <c r="B5690" s="24" t="s">
        <v>5599</v>
      </c>
      <c r="C5690" s="25" t="str">
        <f>IF(D5690=2,"NO","YES")</f>
        <v>YES</v>
      </c>
      <c r="D5690" s="25">
        <f t="shared" si="100"/>
        <v>0.68</v>
      </c>
      <c r="E5690" s="1">
        <v>1.6796000000000002</v>
      </c>
      <c r="F5690" s="25">
        <v>4624</v>
      </c>
      <c r="G5690" s="154">
        <v>42467</v>
      </c>
      <c r="H5690" s="3" t="s">
        <v>5539</v>
      </c>
      <c r="I5690" s="4"/>
    </row>
    <row r="5691" spans="1:9" ht="30">
      <c r="A5691" s="6">
        <v>5689</v>
      </c>
      <c r="B5691" s="24" t="s">
        <v>5600</v>
      </c>
      <c r="C5691" s="25" t="str">
        <f>IF(D5691=2,"NO","YES")</f>
        <v>YES</v>
      </c>
      <c r="D5691" s="25">
        <f t="shared" si="100"/>
        <v>1.17</v>
      </c>
      <c r="E5691" s="1">
        <v>2.8898999999999999</v>
      </c>
      <c r="F5691" s="25">
        <v>7956</v>
      </c>
      <c r="G5691" s="154">
        <v>42467</v>
      </c>
      <c r="H5691" s="3" t="s">
        <v>5539</v>
      </c>
      <c r="I5691" s="4"/>
    </row>
    <row r="5692" spans="1:9" ht="30">
      <c r="A5692" s="6">
        <v>5690</v>
      </c>
      <c r="B5692" s="24" t="s">
        <v>5601</v>
      </c>
      <c r="C5692" s="25" t="str">
        <f>IF(D5692=2,"NO","YES")</f>
        <v>YES</v>
      </c>
      <c r="D5692" s="25">
        <f t="shared" si="100"/>
        <v>1.57</v>
      </c>
      <c r="E5692" s="1">
        <v>3.8779000000000003</v>
      </c>
      <c r="F5692" s="25">
        <v>10676</v>
      </c>
      <c r="G5692" s="154">
        <v>42467</v>
      </c>
      <c r="H5692" s="3" t="s">
        <v>5539</v>
      </c>
      <c r="I5692" s="4"/>
    </row>
    <row r="5693" spans="1:9" ht="30">
      <c r="A5693" s="6">
        <v>5691</v>
      </c>
      <c r="B5693" s="24" t="s">
        <v>5602</v>
      </c>
      <c r="C5693" s="25" t="str">
        <f>IF(D5693=2,"NO","YES")</f>
        <v>YES</v>
      </c>
      <c r="D5693" s="25">
        <f t="shared" si="100"/>
        <v>0.79</v>
      </c>
      <c r="E5693" s="1">
        <v>1.9513000000000003</v>
      </c>
      <c r="F5693" s="25">
        <v>5372</v>
      </c>
      <c r="G5693" s="154">
        <v>42467</v>
      </c>
      <c r="H5693" s="3" t="s">
        <v>5539</v>
      </c>
      <c r="I5693" s="4"/>
    </row>
    <row r="5694" spans="1:9" ht="30">
      <c r="A5694" s="6">
        <v>5692</v>
      </c>
      <c r="B5694" s="24" t="s">
        <v>5603</v>
      </c>
      <c r="C5694" s="25" t="str">
        <f>IF(D5694=2,"NO","YES")</f>
        <v>YES</v>
      </c>
      <c r="D5694" s="25">
        <f t="shared" si="100"/>
        <v>0.17</v>
      </c>
      <c r="E5694" s="1">
        <v>0.41990000000000005</v>
      </c>
      <c r="F5694" s="25">
        <v>1156</v>
      </c>
      <c r="G5694" s="154">
        <v>42467</v>
      </c>
      <c r="H5694" s="3" t="s">
        <v>5539</v>
      </c>
      <c r="I5694" s="4"/>
    </row>
    <row r="5695" spans="1:9" ht="30">
      <c r="A5695" s="6">
        <v>5693</v>
      </c>
      <c r="B5695" s="24" t="s">
        <v>5604</v>
      </c>
      <c r="C5695" s="25" t="str">
        <f>IF(D5695=2,"NO","YES")</f>
        <v>YES</v>
      </c>
      <c r="D5695" s="25">
        <f t="shared" si="100"/>
        <v>0.4</v>
      </c>
      <c r="E5695" s="1">
        <v>0.9880000000000001</v>
      </c>
      <c r="F5695" s="25">
        <v>2720</v>
      </c>
      <c r="G5695" s="154">
        <v>42467</v>
      </c>
      <c r="H5695" s="3" t="s">
        <v>5539</v>
      </c>
      <c r="I5695" s="4"/>
    </row>
    <row r="5696" spans="1:9" ht="30">
      <c r="A5696" s="6">
        <v>5694</v>
      </c>
      <c r="B5696" s="24" t="s">
        <v>5605</v>
      </c>
      <c r="C5696" s="25" t="str">
        <f>IF(D5696=2,"NO","YES")</f>
        <v>YES</v>
      </c>
      <c r="D5696" s="25">
        <f t="shared" si="100"/>
        <v>1.72</v>
      </c>
      <c r="E5696" s="1">
        <v>4.2484000000000002</v>
      </c>
      <c r="F5696" s="25">
        <v>11696</v>
      </c>
      <c r="G5696" s="154">
        <v>42467</v>
      </c>
      <c r="H5696" s="3" t="s">
        <v>5539</v>
      </c>
      <c r="I5696" s="4"/>
    </row>
    <row r="5697" spans="1:9" ht="30">
      <c r="A5697" s="6">
        <v>5695</v>
      </c>
      <c r="B5697" s="24" t="s">
        <v>5606</v>
      </c>
      <c r="C5697" s="25" t="str">
        <f>IF(D5697=2,"NO","YES")</f>
        <v>YES</v>
      </c>
      <c r="D5697" s="25">
        <f t="shared" si="100"/>
        <v>0.76</v>
      </c>
      <c r="E5697" s="1">
        <v>1.8772000000000002</v>
      </c>
      <c r="F5697" s="25">
        <v>5168</v>
      </c>
      <c r="G5697" s="154">
        <v>42467</v>
      </c>
      <c r="H5697" s="3" t="s">
        <v>5539</v>
      </c>
      <c r="I5697" s="4"/>
    </row>
    <row r="5698" spans="1:9" ht="30">
      <c r="A5698" s="6">
        <v>5696</v>
      </c>
      <c r="B5698" s="24" t="s">
        <v>5607</v>
      </c>
      <c r="C5698" s="25" t="str">
        <f>IF(D5698=2,"NO","YES")</f>
        <v>YES</v>
      </c>
      <c r="D5698" s="25">
        <f t="shared" si="100"/>
        <v>1.31</v>
      </c>
      <c r="E5698" s="1">
        <v>3.2357000000000005</v>
      </c>
      <c r="F5698" s="25">
        <v>8908</v>
      </c>
      <c r="G5698" s="154">
        <v>42467</v>
      </c>
      <c r="H5698" s="3" t="s">
        <v>5539</v>
      </c>
      <c r="I5698" s="4"/>
    </row>
    <row r="5699" spans="1:9" ht="30">
      <c r="A5699" s="6">
        <v>5697</v>
      </c>
      <c r="B5699" s="24" t="s">
        <v>5608</v>
      </c>
      <c r="C5699" s="25" t="str">
        <f>IF(D5699=2,"NO","YES")</f>
        <v>YES</v>
      </c>
      <c r="D5699" s="25">
        <f t="shared" si="100"/>
        <v>0.23</v>
      </c>
      <c r="E5699" s="1">
        <v>0.56810000000000005</v>
      </c>
      <c r="F5699" s="25">
        <v>1564</v>
      </c>
      <c r="G5699" s="154">
        <v>42467</v>
      </c>
      <c r="H5699" s="3" t="s">
        <v>5539</v>
      </c>
      <c r="I5699" s="4"/>
    </row>
    <row r="5700" spans="1:9">
      <c r="A5700" s="6">
        <v>5698</v>
      </c>
      <c r="B5700" s="24" t="s">
        <v>5609</v>
      </c>
      <c r="C5700" s="25" t="str">
        <f>IF(D5700=2,"NO","YES")</f>
        <v>YES</v>
      </c>
      <c r="D5700" s="25">
        <f t="shared" si="100"/>
        <v>1.69</v>
      </c>
      <c r="E5700" s="1">
        <v>4.1743000000000006</v>
      </c>
      <c r="F5700" s="25">
        <v>11492</v>
      </c>
      <c r="G5700" s="154">
        <v>42467</v>
      </c>
      <c r="H5700" s="3" t="s">
        <v>5539</v>
      </c>
      <c r="I5700" s="4"/>
    </row>
    <row r="5701" spans="1:9" ht="30">
      <c r="A5701" s="6">
        <v>5699</v>
      </c>
      <c r="B5701" s="24" t="s">
        <v>5610</v>
      </c>
      <c r="C5701" s="25" t="str">
        <f>IF(D5701=2,"NO","YES")</f>
        <v>YES</v>
      </c>
      <c r="D5701" s="25">
        <f t="shared" ref="D5701:D5764" si="101">F5701/6800</f>
        <v>0.55000000000000004</v>
      </c>
      <c r="E5701" s="1">
        <v>1.3585000000000003</v>
      </c>
      <c r="F5701" s="25">
        <v>3740</v>
      </c>
      <c r="G5701" s="154">
        <v>42467</v>
      </c>
      <c r="H5701" s="3" t="s">
        <v>5539</v>
      </c>
      <c r="I5701" s="4"/>
    </row>
    <row r="5702" spans="1:9">
      <c r="A5702" s="6">
        <v>5700</v>
      </c>
      <c r="B5702" s="24" t="s">
        <v>5611</v>
      </c>
      <c r="C5702" s="25" t="str">
        <f>IF(D5702=2,"NO","YES")</f>
        <v>YES</v>
      </c>
      <c r="D5702" s="25">
        <f t="shared" si="101"/>
        <v>1.01</v>
      </c>
      <c r="E5702" s="1">
        <v>2.4947000000000004</v>
      </c>
      <c r="F5702" s="25">
        <v>6868</v>
      </c>
      <c r="G5702" s="154">
        <v>42467</v>
      </c>
      <c r="H5702" s="3" t="s">
        <v>5539</v>
      </c>
      <c r="I5702" s="4"/>
    </row>
    <row r="5703" spans="1:9">
      <c r="A5703" s="6">
        <v>5701</v>
      </c>
      <c r="B5703" s="24" t="s">
        <v>5612</v>
      </c>
      <c r="C5703" s="25" t="str">
        <f>IF(D5703=2,"NO","YES")</f>
        <v>YES</v>
      </c>
      <c r="D5703" s="25">
        <f t="shared" si="101"/>
        <v>1.53</v>
      </c>
      <c r="E5703" s="1">
        <v>3.7791000000000006</v>
      </c>
      <c r="F5703" s="25">
        <v>10404</v>
      </c>
      <c r="G5703" s="154">
        <v>42467</v>
      </c>
      <c r="H5703" s="3" t="s">
        <v>5539</v>
      </c>
      <c r="I5703" s="4"/>
    </row>
    <row r="5704" spans="1:9">
      <c r="A5704" s="6">
        <v>5702</v>
      </c>
      <c r="B5704" s="24" t="s">
        <v>5613</v>
      </c>
      <c r="C5704" s="25" t="str">
        <f>IF(D5704=2,"NO","YES")</f>
        <v>YES</v>
      </c>
      <c r="D5704" s="25">
        <f t="shared" si="101"/>
        <v>1.53</v>
      </c>
      <c r="E5704" s="1">
        <v>3.7791000000000006</v>
      </c>
      <c r="F5704" s="25">
        <v>10404</v>
      </c>
      <c r="G5704" s="154">
        <v>42467</v>
      </c>
      <c r="H5704" s="3" t="s">
        <v>5539</v>
      </c>
      <c r="I5704" s="4"/>
    </row>
    <row r="5705" spans="1:9">
      <c r="A5705" s="6">
        <v>5703</v>
      </c>
      <c r="B5705" s="24" t="s">
        <v>5614</v>
      </c>
      <c r="C5705" s="25" t="str">
        <f>IF(D5705=2,"NO","YES")</f>
        <v>YES</v>
      </c>
      <c r="D5705" s="25">
        <f t="shared" si="101"/>
        <v>0.34</v>
      </c>
      <c r="E5705" s="1">
        <v>0.8398000000000001</v>
      </c>
      <c r="F5705" s="25">
        <v>2312</v>
      </c>
      <c r="G5705" s="154">
        <v>42467</v>
      </c>
      <c r="H5705" s="3" t="s">
        <v>5539</v>
      </c>
      <c r="I5705" s="4"/>
    </row>
    <row r="5706" spans="1:9">
      <c r="A5706" s="6">
        <v>5704</v>
      </c>
      <c r="B5706" s="24" t="s">
        <v>5615</v>
      </c>
      <c r="C5706" s="25" t="str">
        <f>IF(D5706=2,"NO","YES")</f>
        <v>YES</v>
      </c>
      <c r="D5706" s="25">
        <f t="shared" si="101"/>
        <v>0.22</v>
      </c>
      <c r="E5706" s="1">
        <v>0.54339999999999999</v>
      </c>
      <c r="F5706" s="25">
        <v>1496</v>
      </c>
      <c r="G5706" s="154">
        <v>42467</v>
      </c>
      <c r="H5706" s="3" t="s">
        <v>5539</v>
      </c>
      <c r="I5706" s="4"/>
    </row>
    <row r="5707" spans="1:9" ht="30">
      <c r="A5707" s="6">
        <v>5705</v>
      </c>
      <c r="B5707" s="24" t="s">
        <v>5616</v>
      </c>
      <c r="C5707" s="25" t="str">
        <f>IF(D5707=2,"NO","YES")</f>
        <v>YES</v>
      </c>
      <c r="D5707" s="25">
        <f t="shared" si="101"/>
        <v>1.1399999999999999</v>
      </c>
      <c r="E5707" s="1">
        <v>2.8157999999999999</v>
      </c>
      <c r="F5707" s="25">
        <v>7752</v>
      </c>
      <c r="G5707" s="154">
        <v>42467</v>
      </c>
      <c r="H5707" s="3" t="s">
        <v>5539</v>
      </c>
      <c r="I5707" s="4"/>
    </row>
    <row r="5708" spans="1:9">
      <c r="A5708" s="6">
        <v>5706</v>
      </c>
      <c r="B5708" s="24" t="s">
        <v>5617</v>
      </c>
      <c r="C5708" s="25" t="str">
        <f>IF(D5708=2,"NO","YES")</f>
        <v>YES</v>
      </c>
      <c r="D5708" s="25">
        <f t="shared" si="101"/>
        <v>1.93</v>
      </c>
      <c r="E5708" s="1">
        <v>4.7671000000000001</v>
      </c>
      <c r="F5708" s="25">
        <v>13124</v>
      </c>
      <c r="G5708" s="154">
        <v>42467</v>
      </c>
      <c r="H5708" s="3" t="s">
        <v>5539</v>
      </c>
      <c r="I5708" s="4"/>
    </row>
    <row r="5709" spans="1:9" ht="30">
      <c r="A5709" s="6">
        <v>5707</v>
      </c>
      <c r="B5709" s="24" t="s">
        <v>5618</v>
      </c>
      <c r="C5709" s="25" t="str">
        <f>IF(D5709=2,"NO","YES")</f>
        <v>YES</v>
      </c>
      <c r="D5709" s="25">
        <f t="shared" si="101"/>
        <v>0.25</v>
      </c>
      <c r="E5709" s="1">
        <v>0.61750000000000005</v>
      </c>
      <c r="F5709" s="25">
        <v>1700</v>
      </c>
      <c r="G5709" s="154">
        <v>42467</v>
      </c>
      <c r="H5709" s="3" t="s">
        <v>5539</v>
      </c>
      <c r="I5709" s="4"/>
    </row>
    <row r="5710" spans="1:9">
      <c r="A5710" s="6">
        <v>5708</v>
      </c>
      <c r="B5710" s="24" t="s">
        <v>5619</v>
      </c>
      <c r="C5710" s="25" t="str">
        <f>IF(D5710=2,"NO","YES")</f>
        <v>YES</v>
      </c>
      <c r="D5710" s="25">
        <f t="shared" si="101"/>
        <v>1.57</v>
      </c>
      <c r="E5710" s="1">
        <v>3.8779000000000003</v>
      </c>
      <c r="F5710" s="25">
        <v>10676</v>
      </c>
      <c r="G5710" s="154">
        <v>42467</v>
      </c>
      <c r="H5710" s="3" t="s">
        <v>5539</v>
      </c>
      <c r="I5710" s="4"/>
    </row>
    <row r="5711" spans="1:9" ht="30">
      <c r="A5711" s="6">
        <v>5709</v>
      </c>
      <c r="B5711" s="24" t="s">
        <v>5620</v>
      </c>
      <c r="C5711" s="25" t="str">
        <f>IF(D5711=2,"NO","YES")</f>
        <v>YES</v>
      </c>
      <c r="D5711" s="25">
        <f t="shared" si="101"/>
        <v>0.85</v>
      </c>
      <c r="E5711" s="1">
        <v>2.0994999999999999</v>
      </c>
      <c r="F5711" s="25">
        <v>5780</v>
      </c>
      <c r="G5711" s="154">
        <v>42467</v>
      </c>
      <c r="H5711" s="3" t="s">
        <v>5539</v>
      </c>
      <c r="I5711" s="4"/>
    </row>
    <row r="5712" spans="1:9" ht="30">
      <c r="A5712" s="6">
        <v>5710</v>
      </c>
      <c r="B5712" s="24" t="s">
        <v>5621</v>
      </c>
      <c r="C5712" s="25" t="str">
        <f>IF(D5712=2,"NO","YES")</f>
        <v>YES</v>
      </c>
      <c r="D5712" s="25">
        <f t="shared" si="101"/>
        <v>1.68</v>
      </c>
      <c r="E5712" s="1">
        <v>4.1496000000000004</v>
      </c>
      <c r="F5712" s="25">
        <v>11424</v>
      </c>
      <c r="G5712" s="154">
        <v>42467</v>
      </c>
      <c r="H5712" s="3" t="s">
        <v>5539</v>
      </c>
      <c r="I5712" s="4"/>
    </row>
    <row r="5713" spans="1:9">
      <c r="A5713" s="6">
        <v>5711</v>
      </c>
      <c r="B5713" s="24" t="s">
        <v>5622</v>
      </c>
      <c r="C5713" s="25" t="str">
        <f>IF(D5713=2,"NO","YES")</f>
        <v>YES</v>
      </c>
      <c r="D5713" s="25">
        <f t="shared" si="101"/>
        <v>1.76</v>
      </c>
      <c r="E5713" s="1">
        <v>4.3472</v>
      </c>
      <c r="F5713" s="25">
        <v>11968</v>
      </c>
      <c r="G5713" s="154">
        <v>42467</v>
      </c>
      <c r="H5713" s="3" t="s">
        <v>5539</v>
      </c>
      <c r="I5713" s="4"/>
    </row>
    <row r="5714" spans="1:9">
      <c r="A5714" s="6">
        <v>5712</v>
      </c>
      <c r="B5714" s="24" t="s">
        <v>5623</v>
      </c>
      <c r="C5714" s="25" t="str">
        <f>IF(D5714=2,"NO","YES")</f>
        <v>YES</v>
      </c>
      <c r="D5714" s="25">
        <f t="shared" si="101"/>
        <v>0.53</v>
      </c>
      <c r="E5714" s="1">
        <v>1.3091000000000002</v>
      </c>
      <c r="F5714" s="25">
        <v>3604</v>
      </c>
      <c r="G5714" s="154">
        <v>42467</v>
      </c>
      <c r="H5714" s="3" t="s">
        <v>5539</v>
      </c>
      <c r="I5714" s="4"/>
    </row>
    <row r="5715" spans="1:9">
      <c r="A5715" s="6">
        <v>5713</v>
      </c>
      <c r="B5715" s="24" t="s">
        <v>5624</v>
      </c>
      <c r="C5715" s="25" t="str">
        <f>IF(D5715=2,"NO","YES")</f>
        <v>YES</v>
      </c>
      <c r="D5715" s="25">
        <f t="shared" si="101"/>
        <v>1.21</v>
      </c>
      <c r="E5715" s="1">
        <v>2.9887000000000001</v>
      </c>
      <c r="F5715" s="25">
        <v>8228</v>
      </c>
      <c r="G5715" s="154">
        <v>42467</v>
      </c>
      <c r="H5715" s="3" t="s">
        <v>5539</v>
      </c>
      <c r="I5715" s="4"/>
    </row>
    <row r="5716" spans="1:9">
      <c r="A5716" s="6">
        <v>5714</v>
      </c>
      <c r="B5716" s="24" t="s">
        <v>5625</v>
      </c>
      <c r="C5716" s="25" t="str">
        <f>IF(D5716=2,"NO","YES")</f>
        <v>YES</v>
      </c>
      <c r="D5716" s="25">
        <f t="shared" si="101"/>
        <v>0.45</v>
      </c>
      <c r="E5716" s="1">
        <v>1.1115000000000002</v>
      </c>
      <c r="F5716" s="25">
        <v>3060</v>
      </c>
      <c r="G5716" s="154">
        <v>42467</v>
      </c>
      <c r="H5716" s="3" t="s">
        <v>5539</v>
      </c>
      <c r="I5716" s="4"/>
    </row>
    <row r="5717" spans="1:9">
      <c r="A5717" s="6">
        <v>5715</v>
      </c>
      <c r="B5717" s="24" t="s">
        <v>5626</v>
      </c>
      <c r="C5717" s="25" t="str">
        <f>IF(D5717=2,"NO","YES")</f>
        <v>YES</v>
      </c>
      <c r="D5717" s="25">
        <f t="shared" si="101"/>
        <v>0.8</v>
      </c>
      <c r="E5717" s="1">
        <v>1.9760000000000002</v>
      </c>
      <c r="F5717" s="25">
        <v>5440</v>
      </c>
      <c r="G5717" s="154">
        <v>42467</v>
      </c>
      <c r="H5717" s="3" t="s">
        <v>5539</v>
      </c>
      <c r="I5717" s="4"/>
    </row>
    <row r="5718" spans="1:9" ht="30">
      <c r="A5718" s="6">
        <v>5716</v>
      </c>
      <c r="B5718" s="24" t="s">
        <v>5627</v>
      </c>
      <c r="C5718" s="25" t="str">
        <f>IF(D5718=2,"NO","YES")</f>
        <v>YES</v>
      </c>
      <c r="D5718" s="25">
        <f t="shared" si="101"/>
        <v>1.59</v>
      </c>
      <c r="E5718" s="1">
        <v>3.9273000000000007</v>
      </c>
      <c r="F5718" s="25">
        <v>10812</v>
      </c>
      <c r="G5718" s="154">
        <v>42467</v>
      </c>
      <c r="H5718" s="3" t="s">
        <v>5539</v>
      </c>
      <c r="I5718" s="4"/>
    </row>
    <row r="5719" spans="1:9">
      <c r="A5719" s="6">
        <v>5717</v>
      </c>
      <c r="B5719" s="24" t="s">
        <v>5628</v>
      </c>
      <c r="C5719" s="25" t="str">
        <f>IF(D5719=2,"NO","YES")</f>
        <v>YES</v>
      </c>
      <c r="D5719" s="25">
        <f t="shared" si="101"/>
        <v>1.1399999999999999</v>
      </c>
      <c r="E5719" s="1">
        <v>2.8157999999999999</v>
      </c>
      <c r="F5719" s="25">
        <v>7752</v>
      </c>
      <c r="G5719" s="154">
        <v>42467</v>
      </c>
      <c r="H5719" s="3" t="s">
        <v>5539</v>
      </c>
      <c r="I5719" s="4"/>
    </row>
    <row r="5720" spans="1:9" ht="30">
      <c r="A5720" s="6">
        <v>5718</v>
      </c>
      <c r="B5720" s="24" t="s">
        <v>5629</v>
      </c>
      <c r="C5720" s="25" t="str">
        <f>IF(D5720=2,"NO","YES")</f>
        <v>YES</v>
      </c>
      <c r="D5720" s="25">
        <f t="shared" si="101"/>
        <v>1.68</v>
      </c>
      <c r="E5720" s="1">
        <v>4.1496000000000004</v>
      </c>
      <c r="F5720" s="25">
        <v>11424</v>
      </c>
      <c r="G5720" s="154">
        <v>42467</v>
      </c>
      <c r="H5720" s="3" t="s">
        <v>5539</v>
      </c>
      <c r="I5720" s="4"/>
    </row>
    <row r="5721" spans="1:9">
      <c r="A5721" s="6">
        <v>5719</v>
      </c>
      <c r="B5721" s="24" t="s">
        <v>5630</v>
      </c>
      <c r="C5721" s="25" t="str">
        <f>IF(D5721=2,"NO","YES")</f>
        <v>YES</v>
      </c>
      <c r="D5721" s="25">
        <f t="shared" si="101"/>
        <v>1.52</v>
      </c>
      <c r="E5721" s="1">
        <v>3.7544000000000004</v>
      </c>
      <c r="F5721" s="25">
        <v>10336</v>
      </c>
      <c r="G5721" s="154">
        <v>42467</v>
      </c>
      <c r="H5721" s="3" t="s">
        <v>5539</v>
      </c>
      <c r="I5721" s="4"/>
    </row>
    <row r="5722" spans="1:9" ht="30">
      <c r="A5722" s="6">
        <v>5720</v>
      </c>
      <c r="B5722" s="24" t="s">
        <v>5631</v>
      </c>
      <c r="C5722" s="25" t="str">
        <f>IF(D5722=2,"NO","YES")</f>
        <v>YES</v>
      </c>
      <c r="D5722" s="25">
        <f t="shared" si="101"/>
        <v>0.51</v>
      </c>
      <c r="E5722" s="1">
        <v>1.2597</v>
      </c>
      <c r="F5722" s="25">
        <v>3468</v>
      </c>
      <c r="G5722" s="154">
        <v>42467</v>
      </c>
      <c r="H5722" s="3" t="s">
        <v>5539</v>
      </c>
      <c r="I5722" s="4"/>
    </row>
    <row r="5723" spans="1:9">
      <c r="A5723" s="6">
        <v>5721</v>
      </c>
      <c r="B5723" s="24" t="s">
        <v>5632</v>
      </c>
      <c r="C5723" s="25" t="str">
        <f>IF(D5723=2,"NO","YES")</f>
        <v>YES</v>
      </c>
      <c r="D5723" s="25">
        <f t="shared" si="101"/>
        <v>1.1299999999999999</v>
      </c>
      <c r="E5723" s="1">
        <v>2.7911000000000001</v>
      </c>
      <c r="F5723" s="25">
        <v>7684</v>
      </c>
      <c r="G5723" s="154">
        <v>42467</v>
      </c>
      <c r="H5723" s="3" t="s">
        <v>5539</v>
      </c>
      <c r="I5723" s="4"/>
    </row>
    <row r="5724" spans="1:9">
      <c r="A5724" s="6">
        <v>5722</v>
      </c>
      <c r="B5724" s="24" t="s">
        <v>5633</v>
      </c>
      <c r="C5724" s="25" t="str">
        <f>IF(D5724=2,"NO","YES")</f>
        <v>YES</v>
      </c>
      <c r="D5724" s="25">
        <f t="shared" si="101"/>
        <v>0.56999999999999995</v>
      </c>
      <c r="E5724" s="1">
        <v>1.4078999999999999</v>
      </c>
      <c r="F5724" s="25">
        <v>3876</v>
      </c>
      <c r="G5724" s="154">
        <v>42467</v>
      </c>
      <c r="H5724" s="3" t="s">
        <v>5539</v>
      </c>
      <c r="I5724" s="4"/>
    </row>
    <row r="5725" spans="1:9" ht="30">
      <c r="A5725" s="6">
        <v>5723</v>
      </c>
      <c r="B5725" s="24" t="s">
        <v>5634</v>
      </c>
      <c r="C5725" s="25" t="str">
        <f>IF(D5725=2,"NO","YES")</f>
        <v>YES</v>
      </c>
      <c r="D5725" s="25">
        <f t="shared" si="101"/>
        <v>1.99</v>
      </c>
      <c r="E5725" s="1">
        <v>4.9153000000000002</v>
      </c>
      <c r="F5725" s="25">
        <v>13532</v>
      </c>
      <c r="G5725" s="154">
        <v>42467</v>
      </c>
      <c r="H5725" s="3" t="s">
        <v>5539</v>
      </c>
      <c r="I5725" s="4"/>
    </row>
    <row r="5726" spans="1:9" ht="30">
      <c r="A5726" s="6">
        <v>5724</v>
      </c>
      <c r="B5726" s="24" t="s">
        <v>5635</v>
      </c>
      <c r="C5726" s="25" t="str">
        <f>IF(D5726=2,"NO","YES")</f>
        <v>YES</v>
      </c>
      <c r="D5726" s="25">
        <f t="shared" si="101"/>
        <v>1.44</v>
      </c>
      <c r="E5726" s="1">
        <v>3.5568</v>
      </c>
      <c r="F5726" s="25">
        <v>9792</v>
      </c>
      <c r="G5726" s="154">
        <v>42467</v>
      </c>
      <c r="H5726" s="3" t="s">
        <v>5539</v>
      </c>
      <c r="I5726" s="4"/>
    </row>
    <row r="5727" spans="1:9" ht="45">
      <c r="A5727" s="6">
        <v>5725</v>
      </c>
      <c r="B5727" s="24" t="s">
        <v>5636</v>
      </c>
      <c r="C5727" s="25" t="str">
        <f>IF(D5727=2,"NO","YES")</f>
        <v>YES</v>
      </c>
      <c r="D5727" s="25">
        <f t="shared" si="101"/>
        <v>1.0900000000000001</v>
      </c>
      <c r="E5727" s="1">
        <v>2.6923000000000004</v>
      </c>
      <c r="F5727" s="25">
        <v>7412</v>
      </c>
      <c r="G5727" s="154">
        <v>42467</v>
      </c>
      <c r="H5727" s="3" t="s">
        <v>5539</v>
      </c>
      <c r="I5727" s="4"/>
    </row>
    <row r="5728" spans="1:9">
      <c r="A5728" s="6">
        <v>5726</v>
      </c>
      <c r="B5728" s="24" t="s">
        <v>5637</v>
      </c>
      <c r="C5728" s="25" t="str">
        <f>IF(D5728=2,"NO","YES")</f>
        <v>YES</v>
      </c>
      <c r="D5728" s="25">
        <f t="shared" si="101"/>
        <v>1.06</v>
      </c>
      <c r="E5728" s="1">
        <v>2.6182000000000003</v>
      </c>
      <c r="F5728" s="25">
        <v>7208</v>
      </c>
      <c r="G5728" s="154">
        <v>42467</v>
      </c>
      <c r="H5728" s="3" t="s">
        <v>5539</v>
      </c>
      <c r="I5728" s="4"/>
    </row>
    <row r="5729" spans="1:9">
      <c r="A5729" s="6">
        <v>5727</v>
      </c>
      <c r="B5729" s="24" t="s">
        <v>5638</v>
      </c>
      <c r="C5729" s="25" t="str">
        <f>IF(D5729=2,"NO","YES")</f>
        <v>YES</v>
      </c>
      <c r="D5729" s="25">
        <f t="shared" si="101"/>
        <v>1.21</v>
      </c>
      <c r="E5729" s="1">
        <v>2.9887000000000001</v>
      </c>
      <c r="F5729" s="25">
        <v>8228</v>
      </c>
      <c r="G5729" s="154">
        <v>42467</v>
      </c>
      <c r="H5729" s="3" t="s">
        <v>5539</v>
      </c>
      <c r="I5729" s="4"/>
    </row>
    <row r="5730" spans="1:9" ht="30">
      <c r="A5730" s="6">
        <v>5728</v>
      </c>
      <c r="B5730" s="24" t="s">
        <v>5639</v>
      </c>
      <c r="C5730" s="25" t="str">
        <f>IF(D5730=2,"NO","YES")</f>
        <v>YES</v>
      </c>
      <c r="D5730" s="25">
        <f t="shared" si="101"/>
        <v>1.65</v>
      </c>
      <c r="E5730" s="1">
        <v>4.0754999999999999</v>
      </c>
      <c r="F5730" s="25">
        <v>11220</v>
      </c>
      <c r="G5730" s="154">
        <v>42467</v>
      </c>
      <c r="H5730" s="3" t="s">
        <v>5539</v>
      </c>
      <c r="I5730" s="4"/>
    </row>
    <row r="5731" spans="1:9" ht="30">
      <c r="A5731" s="6">
        <v>5729</v>
      </c>
      <c r="B5731" s="24" t="s">
        <v>5640</v>
      </c>
      <c r="C5731" s="25" t="str">
        <f>IF(D5731=2,"NO","YES")</f>
        <v>YES</v>
      </c>
      <c r="D5731" s="25">
        <f t="shared" si="101"/>
        <v>1.61</v>
      </c>
      <c r="E5731" s="1">
        <v>3.9767000000000006</v>
      </c>
      <c r="F5731" s="25">
        <v>10948</v>
      </c>
      <c r="G5731" s="154">
        <v>42467</v>
      </c>
      <c r="H5731" s="3" t="s">
        <v>5539</v>
      </c>
      <c r="I5731" s="4"/>
    </row>
    <row r="5732" spans="1:9" ht="30">
      <c r="A5732" s="6">
        <v>5730</v>
      </c>
      <c r="B5732" s="24" t="s">
        <v>5641</v>
      </c>
      <c r="C5732" s="25" t="str">
        <f>IF(D5732=2,"NO","YES")</f>
        <v>YES</v>
      </c>
      <c r="D5732" s="25">
        <f t="shared" si="101"/>
        <v>0.32</v>
      </c>
      <c r="E5732" s="1">
        <v>0.7904000000000001</v>
      </c>
      <c r="F5732" s="25">
        <v>2176</v>
      </c>
      <c r="G5732" s="154">
        <v>42467</v>
      </c>
      <c r="H5732" s="3" t="s">
        <v>5539</v>
      </c>
      <c r="I5732" s="4"/>
    </row>
    <row r="5733" spans="1:9">
      <c r="A5733" s="6">
        <v>5731</v>
      </c>
      <c r="B5733" s="24" t="s">
        <v>5642</v>
      </c>
      <c r="C5733" s="25" t="str">
        <f>IF(D5733=2,"NO","YES")</f>
        <v>YES</v>
      </c>
      <c r="D5733" s="25">
        <f t="shared" si="101"/>
        <v>1.7</v>
      </c>
      <c r="E5733" s="1">
        <v>4.1989999999999998</v>
      </c>
      <c r="F5733" s="25">
        <v>11560</v>
      </c>
      <c r="G5733" s="154">
        <v>42467</v>
      </c>
      <c r="H5733" s="3" t="s">
        <v>5539</v>
      </c>
      <c r="I5733" s="4"/>
    </row>
    <row r="5734" spans="1:9" ht="30">
      <c r="A5734" s="6">
        <v>5732</v>
      </c>
      <c r="B5734" s="24" t="s">
        <v>5643</v>
      </c>
      <c r="C5734" s="25" t="str">
        <f>IF(D5734=2,"NO","YES")</f>
        <v>YES</v>
      </c>
      <c r="D5734" s="25">
        <f t="shared" si="101"/>
        <v>1.96</v>
      </c>
      <c r="E5734" s="1">
        <v>4.8412000000000006</v>
      </c>
      <c r="F5734" s="25">
        <v>13328</v>
      </c>
      <c r="G5734" s="154">
        <v>42467</v>
      </c>
      <c r="H5734" s="3" t="s">
        <v>5539</v>
      </c>
      <c r="I5734" s="4"/>
    </row>
    <row r="5735" spans="1:9" ht="30">
      <c r="A5735" s="6">
        <v>5733</v>
      </c>
      <c r="B5735" s="24" t="s">
        <v>5644</v>
      </c>
      <c r="C5735" s="25" t="str">
        <f>IF(D5735=2,"NO","YES")</f>
        <v>YES</v>
      </c>
      <c r="D5735" s="25">
        <f t="shared" si="101"/>
        <v>1.05</v>
      </c>
      <c r="E5735" s="1">
        <v>2.5935000000000001</v>
      </c>
      <c r="F5735" s="25">
        <v>7140</v>
      </c>
      <c r="G5735" s="154">
        <v>42467</v>
      </c>
      <c r="H5735" s="3" t="s">
        <v>5539</v>
      </c>
      <c r="I5735" s="4"/>
    </row>
    <row r="5736" spans="1:9" ht="45">
      <c r="A5736" s="6">
        <v>5734</v>
      </c>
      <c r="B5736" s="24" t="s">
        <v>5645</v>
      </c>
      <c r="C5736" s="25" t="str">
        <f>IF(D5736=2,"NO","YES")</f>
        <v>YES</v>
      </c>
      <c r="D5736" s="25">
        <f t="shared" si="101"/>
        <v>1.76</v>
      </c>
      <c r="E5736" s="1">
        <v>4.3472</v>
      </c>
      <c r="F5736" s="25">
        <v>11968</v>
      </c>
      <c r="G5736" s="154">
        <v>42467</v>
      </c>
      <c r="H5736" s="3" t="s">
        <v>5539</v>
      </c>
      <c r="I5736" s="4"/>
    </row>
    <row r="5737" spans="1:9" ht="30">
      <c r="A5737" s="6">
        <v>5735</v>
      </c>
      <c r="B5737" s="24" t="s">
        <v>5646</v>
      </c>
      <c r="C5737" s="25" t="str">
        <f>IF(D5737=2,"NO","YES")</f>
        <v>YES</v>
      </c>
      <c r="D5737" s="25">
        <f t="shared" si="101"/>
        <v>0.62</v>
      </c>
      <c r="E5737" s="1">
        <v>1.5314000000000001</v>
      </c>
      <c r="F5737" s="25">
        <v>4216</v>
      </c>
      <c r="G5737" s="154">
        <v>42467</v>
      </c>
      <c r="H5737" s="3" t="s">
        <v>5539</v>
      </c>
      <c r="I5737" s="4"/>
    </row>
    <row r="5738" spans="1:9">
      <c r="A5738" s="6">
        <v>5736</v>
      </c>
      <c r="B5738" s="24" t="s">
        <v>5647</v>
      </c>
      <c r="C5738" s="25" t="str">
        <f>IF(D5738=2,"NO","YES")</f>
        <v>YES</v>
      </c>
      <c r="D5738" s="25">
        <f t="shared" si="101"/>
        <v>0.47</v>
      </c>
      <c r="E5738" s="1">
        <v>1.1609</v>
      </c>
      <c r="F5738" s="25">
        <v>3196</v>
      </c>
      <c r="G5738" s="154">
        <v>42467</v>
      </c>
      <c r="H5738" s="3" t="s">
        <v>5539</v>
      </c>
      <c r="I5738" s="4"/>
    </row>
    <row r="5739" spans="1:9">
      <c r="A5739" s="6">
        <v>5737</v>
      </c>
      <c r="B5739" s="24" t="s">
        <v>5648</v>
      </c>
      <c r="C5739" s="25" t="str">
        <f>IF(D5739=2,"NO","YES")</f>
        <v>YES</v>
      </c>
      <c r="D5739" s="25">
        <f t="shared" si="101"/>
        <v>1.1299999999999999</v>
      </c>
      <c r="E5739" s="1">
        <v>2.7911000000000001</v>
      </c>
      <c r="F5739" s="25">
        <v>7684</v>
      </c>
      <c r="G5739" s="154">
        <v>42467</v>
      </c>
      <c r="H5739" s="3" t="s">
        <v>5539</v>
      </c>
      <c r="I5739" s="4"/>
    </row>
    <row r="5740" spans="1:9" ht="30">
      <c r="A5740" s="6">
        <v>5738</v>
      </c>
      <c r="B5740" s="24" t="s">
        <v>5649</v>
      </c>
      <c r="C5740" s="25" t="str">
        <f>IF(D5740=2,"NO","YES")</f>
        <v>YES</v>
      </c>
      <c r="D5740" s="25">
        <f t="shared" si="101"/>
        <v>0.83</v>
      </c>
      <c r="E5740" s="1">
        <v>2.0501</v>
      </c>
      <c r="F5740" s="25">
        <v>5644</v>
      </c>
      <c r="G5740" s="154">
        <v>42467</v>
      </c>
      <c r="H5740" s="3" t="s">
        <v>5539</v>
      </c>
      <c r="I5740" s="4"/>
    </row>
    <row r="5741" spans="1:9" ht="30">
      <c r="A5741" s="6">
        <v>5739</v>
      </c>
      <c r="B5741" s="24" t="s">
        <v>5650</v>
      </c>
      <c r="C5741" s="25" t="str">
        <f>IF(D5741=2,"NO","YES")</f>
        <v>YES</v>
      </c>
      <c r="D5741" s="25">
        <f t="shared" si="101"/>
        <v>0.7</v>
      </c>
      <c r="E5741" s="1">
        <v>1.7290000000000001</v>
      </c>
      <c r="F5741" s="25">
        <v>4760</v>
      </c>
      <c r="G5741" s="154">
        <v>42467</v>
      </c>
      <c r="H5741" s="3" t="s">
        <v>5539</v>
      </c>
      <c r="I5741" s="4"/>
    </row>
    <row r="5742" spans="1:9" ht="30">
      <c r="A5742" s="6">
        <v>5740</v>
      </c>
      <c r="B5742" s="24" t="s">
        <v>5651</v>
      </c>
      <c r="C5742" s="25" t="str">
        <f>IF(D5742=2,"NO","YES")</f>
        <v>YES</v>
      </c>
      <c r="D5742" s="25">
        <f t="shared" si="101"/>
        <v>0.81</v>
      </c>
      <c r="E5742" s="1">
        <v>2.0007000000000001</v>
      </c>
      <c r="F5742" s="25">
        <v>5508</v>
      </c>
      <c r="G5742" s="154">
        <v>42467</v>
      </c>
      <c r="H5742" s="3" t="s">
        <v>5539</v>
      </c>
      <c r="I5742" s="4"/>
    </row>
    <row r="5743" spans="1:9">
      <c r="A5743" s="6">
        <v>5741</v>
      </c>
      <c r="B5743" s="24" t="s">
        <v>5652</v>
      </c>
      <c r="C5743" s="25" t="str">
        <f>IF(D5743=2,"NO","YES")</f>
        <v>YES</v>
      </c>
      <c r="D5743" s="25">
        <f t="shared" si="101"/>
        <v>0.45</v>
      </c>
      <c r="E5743" s="1">
        <v>1.1115000000000002</v>
      </c>
      <c r="F5743" s="25">
        <v>3060</v>
      </c>
      <c r="G5743" s="154">
        <v>42467</v>
      </c>
      <c r="H5743" s="3" t="s">
        <v>5539</v>
      </c>
      <c r="I5743" s="4"/>
    </row>
    <row r="5744" spans="1:9">
      <c r="A5744" s="6">
        <v>5742</v>
      </c>
      <c r="B5744" s="24" t="s">
        <v>5653</v>
      </c>
      <c r="C5744" s="25" t="str">
        <f>IF(D5744=2,"NO","YES")</f>
        <v>YES</v>
      </c>
      <c r="D5744" s="25">
        <f t="shared" si="101"/>
        <v>1.42</v>
      </c>
      <c r="E5744" s="1">
        <v>3.5074000000000001</v>
      </c>
      <c r="F5744" s="25">
        <v>9656</v>
      </c>
      <c r="G5744" s="154">
        <v>42467</v>
      </c>
      <c r="H5744" s="3" t="s">
        <v>5539</v>
      </c>
      <c r="I5744" s="4"/>
    </row>
    <row r="5745" spans="1:9">
      <c r="A5745" s="6">
        <v>5743</v>
      </c>
      <c r="B5745" s="24" t="s">
        <v>5654</v>
      </c>
      <c r="C5745" s="25" t="str">
        <f>IF(D5745=2,"NO","YES")</f>
        <v>YES</v>
      </c>
      <c r="D5745" s="25">
        <f t="shared" si="101"/>
        <v>1.01</v>
      </c>
      <c r="E5745" s="1">
        <v>2.4947000000000004</v>
      </c>
      <c r="F5745" s="25">
        <v>6868</v>
      </c>
      <c r="G5745" s="154">
        <v>42467</v>
      </c>
      <c r="H5745" s="3" t="s">
        <v>5539</v>
      </c>
      <c r="I5745" s="4"/>
    </row>
    <row r="5746" spans="1:9" ht="30">
      <c r="A5746" s="6">
        <v>5744</v>
      </c>
      <c r="B5746" s="24" t="s">
        <v>5655</v>
      </c>
      <c r="C5746" s="25" t="str">
        <f>IF(D5746=2,"NO","YES")</f>
        <v>YES</v>
      </c>
      <c r="D5746" s="25">
        <f t="shared" si="101"/>
        <v>0.45</v>
      </c>
      <c r="E5746" s="1">
        <v>1.1115000000000002</v>
      </c>
      <c r="F5746" s="25">
        <v>3060</v>
      </c>
      <c r="G5746" s="154">
        <v>42467</v>
      </c>
      <c r="H5746" s="3" t="s">
        <v>5539</v>
      </c>
      <c r="I5746" s="4"/>
    </row>
    <row r="5747" spans="1:9" ht="30">
      <c r="A5747" s="6">
        <v>5745</v>
      </c>
      <c r="B5747" s="24" t="s">
        <v>5656</v>
      </c>
      <c r="C5747" s="25" t="str">
        <f>IF(D5747=2,"NO","YES")</f>
        <v>YES</v>
      </c>
      <c r="D5747" s="25">
        <f t="shared" si="101"/>
        <v>0.61</v>
      </c>
      <c r="E5747" s="1">
        <v>1.5067000000000002</v>
      </c>
      <c r="F5747" s="25">
        <v>4148</v>
      </c>
      <c r="G5747" s="154">
        <v>42467</v>
      </c>
      <c r="H5747" s="3" t="s">
        <v>5539</v>
      </c>
      <c r="I5747" s="4"/>
    </row>
    <row r="5748" spans="1:9">
      <c r="A5748" s="6">
        <v>5746</v>
      </c>
      <c r="B5748" s="24" t="s">
        <v>5657</v>
      </c>
      <c r="C5748" s="25" t="str">
        <f>IF(D5748=2,"NO","YES")</f>
        <v>YES</v>
      </c>
      <c r="D5748" s="25">
        <f t="shared" si="101"/>
        <v>0.56999999999999995</v>
      </c>
      <c r="E5748" s="1">
        <v>1.4078999999999999</v>
      </c>
      <c r="F5748" s="25">
        <v>3876</v>
      </c>
      <c r="G5748" s="154">
        <v>42467</v>
      </c>
      <c r="H5748" s="3" t="s">
        <v>5539</v>
      </c>
      <c r="I5748" s="4"/>
    </row>
    <row r="5749" spans="1:9">
      <c r="A5749" s="6">
        <v>5747</v>
      </c>
      <c r="B5749" s="24" t="s">
        <v>5658</v>
      </c>
      <c r="C5749" s="25" t="str">
        <f>IF(D5749=2,"NO","YES")</f>
        <v>YES</v>
      </c>
      <c r="D5749" s="25">
        <f t="shared" si="101"/>
        <v>0.59</v>
      </c>
      <c r="E5749" s="1">
        <v>1.4573</v>
      </c>
      <c r="F5749" s="25">
        <v>4012</v>
      </c>
      <c r="G5749" s="154">
        <v>42467</v>
      </c>
      <c r="H5749" s="3" t="s">
        <v>5539</v>
      </c>
      <c r="I5749" s="4"/>
    </row>
    <row r="5750" spans="1:9">
      <c r="A5750" s="6">
        <v>5748</v>
      </c>
      <c r="B5750" s="24" t="s">
        <v>5659</v>
      </c>
      <c r="C5750" s="25" t="str">
        <f>IF(D5750=2,"NO","YES")</f>
        <v>YES</v>
      </c>
      <c r="D5750" s="25">
        <f t="shared" si="101"/>
        <v>0.16</v>
      </c>
      <c r="E5750" s="1">
        <v>0.39520000000000005</v>
      </c>
      <c r="F5750" s="25">
        <v>1088</v>
      </c>
      <c r="G5750" s="154">
        <v>42467</v>
      </c>
      <c r="H5750" s="3" t="s">
        <v>5539</v>
      </c>
      <c r="I5750" s="4"/>
    </row>
    <row r="5751" spans="1:9" ht="30">
      <c r="A5751" s="6">
        <v>5749</v>
      </c>
      <c r="B5751" s="24" t="s">
        <v>5660</v>
      </c>
      <c r="C5751" s="25" t="str">
        <f>IF(D5751=2,"NO","YES")</f>
        <v>YES</v>
      </c>
      <c r="D5751" s="25">
        <f t="shared" si="101"/>
        <v>1.21</v>
      </c>
      <c r="E5751" s="1">
        <v>2.9887000000000001</v>
      </c>
      <c r="F5751" s="25">
        <v>8228</v>
      </c>
      <c r="G5751" s="154">
        <v>42467</v>
      </c>
      <c r="H5751" s="3" t="s">
        <v>5539</v>
      </c>
      <c r="I5751" s="4"/>
    </row>
    <row r="5752" spans="1:9">
      <c r="A5752" s="6">
        <v>5750</v>
      </c>
      <c r="B5752" s="24" t="s">
        <v>5661</v>
      </c>
      <c r="C5752" s="25" t="str">
        <f>IF(D5752=2,"NO","YES")</f>
        <v>YES</v>
      </c>
      <c r="D5752" s="25">
        <f t="shared" si="101"/>
        <v>0.42</v>
      </c>
      <c r="E5752" s="1">
        <v>1.0374000000000001</v>
      </c>
      <c r="F5752" s="25">
        <v>2856</v>
      </c>
      <c r="G5752" s="154">
        <v>42467</v>
      </c>
      <c r="H5752" s="3" t="s">
        <v>5539</v>
      </c>
      <c r="I5752" s="4"/>
    </row>
    <row r="5753" spans="1:9" ht="30">
      <c r="A5753" s="6">
        <v>5751</v>
      </c>
      <c r="B5753" s="24" t="s">
        <v>5662</v>
      </c>
      <c r="C5753" s="25" t="str">
        <f>IF(D5753=2,"NO","YES")</f>
        <v>YES</v>
      </c>
      <c r="D5753" s="25">
        <f t="shared" si="101"/>
        <v>0.93</v>
      </c>
      <c r="E5753" s="1">
        <v>2.2971000000000004</v>
      </c>
      <c r="F5753" s="25">
        <v>6324</v>
      </c>
      <c r="G5753" s="154">
        <v>42467</v>
      </c>
      <c r="H5753" s="3" t="s">
        <v>5539</v>
      </c>
      <c r="I5753" s="4"/>
    </row>
    <row r="5754" spans="1:9" ht="30">
      <c r="A5754" s="6">
        <v>5752</v>
      </c>
      <c r="B5754" s="24" t="s">
        <v>5663</v>
      </c>
      <c r="C5754" s="25" t="str">
        <f>IF(D5754=2,"NO","YES")</f>
        <v>YES</v>
      </c>
      <c r="D5754" s="25">
        <f t="shared" si="101"/>
        <v>1.72</v>
      </c>
      <c r="E5754" s="1">
        <v>4.2484000000000002</v>
      </c>
      <c r="F5754" s="25">
        <v>11696</v>
      </c>
      <c r="G5754" s="154">
        <v>42467</v>
      </c>
      <c r="H5754" s="3" t="s">
        <v>5539</v>
      </c>
      <c r="I5754" s="4"/>
    </row>
    <row r="5755" spans="1:9" ht="30">
      <c r="A5755" s="6">
        <v>5753</v>
      </c>
      <c r="B5755" s="24" t="s">
        <v>5664</v>
      </c>
      <c r="C5755" s="25" t="str">
        <f>IF(D5755=2,"NO","YES")</f>
        <v>YES</v>
      </c>
      <c r="D5755" s="25">
        <f t="shared" si="101"/>
        <v>1.62</v>
      </c>
      <c r="E5755" s="1">
        <v>4.0014000000000003</v>
      </c>
      <c r="F5755" s="25">
        <v>11016</v>
      </c>
      <c r="G5755" s="154">
        <v>42467</v>
      </c>
      <c r="H5755" s="3" t="s">
        <v>5539</v>
      </c>
      <c r="I5755" s="4"/>
    </row>
    <row r="5756" spans="1:9" ht="30">
      <c r="A5756" s="6">
        <v>5754</v>
      </c>
      <c r="B5756" s="24" t="s">
        <v>5665</v>
      </c>
      <c r="C5756" s="25" t="str">
        <f>IF(D5756=2,"NO","YES")</f>
        <v>YES</v>
      </c>
      <c r="D5756" s="25">
        <f t="shared" si="101"/>
        <v>1.01</v>
      </c>
      <c r="E5756" s="1">
        <v>2.4947000000000004</v>
      </c>
      <c r="F5756" s="25">
        <v>6868</v>
      </c>
      <c r="G5756" s="154">
        <v>42467</v>
      </c>
      <c r="H5756" s="3" t="s">
        <v>5539</v>
      </c>
      <c r="I5756" s="4"/>
    </row>
    <row r="5757" spans="1:9" ht="30">
      <c r="A5757" s="6">
        <v>5755</v>
      </c>
      <c r="B5757" s="24" t="s">
        <v>5666</v>
      </c>
      <c r="C5757" s="25" t="str">
        <f>IF(D5757=2,"NO","YES")</f>
        <v>YES</v>
      </c>
      <c r="D5757" s="25">
        <f t="shared" si="101"/>
        <v>1.01</v>
      </c>
      <c r="E5757" s="1">
        <v>2.4947000000000004</v>
      </c>
      <c r="F5757" s="25">
        <v>6868</v>
      </c>
      <c r="G5757" s="154">
        <v>42467</v>
      </c>
      <c r="H5757" s="3" t="s">
        <v>5539</v>
      </c>
      <c r="I5757" s="4"/>
    </row>
    <row r="5758" spans="1:9" ht="30">
      <c r="A5758" s="6">
        <v>5756</v>
      </c>
      <c r="B5758" s="24" t="s">
        <v>5667</v>
      </c>
      <c r="C5758" s="25" t="str">
        <f>IF(D5758=2,"NO","YES")</f>
        <v>YES</v>
      </c>
      <c r="D5758" s="25">
        <f t="shared" si="101"/>
        <v>1.38</v>
      </c>
      <c r="E5758" s="1">
        <v>3.4085999999999999</v>
      </c>
      <c r="F5758" s="25">
        <v>9384</v>
      </c>
      <c r="G5758" s="154">
        <v>42467</v>
      </c>
      <c r="H5758" s="3" t="s">
        <v>5539</v>
      </c>
      <c r="I5758" s="4"/>
    </row>
    <row r="5759" spans="1:9">
      <c r="A5759" s="6">
        <v>5757</v>
      </c>
      <c r="B5759" s="24" t="s">
        <v>5668</v>
      </c>
      <c r="C5759" s="25" t="str">
        <f>IF(D5759=2,"NO","YES")</f>
        <v>YES</v>
      </c>
      <c r="D5759" s="25">
        <f t="shared" si="101"/>
        <v>1.02</v>
      </c>
      <c r="E5759" s="1">
        <v>2.5194000000000001</v>
      </c>
      <c r="F5759" s="25">
        <v>6936</v>
      </c>
      <c r="G5759" s="154">
        <v>42467</v>
      </c>
      <c r="H5759" s="3" t="s">
        <v>5539</v>
      </c>
      <c r="I5759" s="4"/>
    </row>
    <row r="5760" spans="1:9" ht="45">
      <c r="A5760" s="6">
        <v>5758</v>
      </c>
      <c r="B5760" s="24" t="s">
        <v>5669</v>
      </c>
      <c r="C5760" s="25" t="str">
        <f>IF(D5760=2,"NO","YES")</f>
        <v>YES</v>
      </c>
      <c r="D5760" s="25">
        <f t="shared" si="101"/>
        <v>0.4</v>
      </c>
      <c r="E5760" s="1">
        <v>0.9880000000000001</v>
      </c>
      <c r="F5760" s="25">
        <v>2720</v>
      </c>
      <c r="G5760" s="154">
        <v>42467</v>
      </c>
      <c r="H5760" s="3" t="s">
        <v>5539</v>
      </c>
      <c r="I5760" s="4"/>
    </row>
    <row r="5761" spans="1:9">
      <c r="A5761" s="6">
        <v>5759</v>
      </c>
      <c r="B5761" s="24" t="s">
        <v>5670</v>
      </c>
      <c r="C5761" s="25" t="str">
        <f>IF(D5761=2,"NO","YES")</f>
        <v>YES</v>
      </c>
      <c r="D5761" s="25">
        <f t="shared" si="101"/>
        <v>0.4</v>
      </c>
      <c r="E5761" s="1">
        <v>0.9880000000000001</v>
      </c>
      <c r="F5761" s="25">
        <v>2720</v>
      </c>
      <c r="G5761" s="154">
        <v>42467</v>
      </c>
      <c r="H5761" s="3" t="s">
        <v>5539</v>
      </c>
      <c r="I5761" s="4"/>
    </row>
    <row r="5762" spans="1:9">
      <c r="A5762" s="6">
        <v>5760</v>
      </c>
      <c r="B5762" s="24" t="s">
        <v>5671</v>
      </c>
      <c r="C5762" s="25" t="str">
        <f>IF(D5762=2,"NO","YES")</f>
        <v>YES</v>
      </c>
      <c r="D5762" s="25">
        <f t="shared" si="101"/>
        <v>1.21</v>
      </c>
      <c r="E5762" s="1">
        <v>2.9887000000000001</v>
      </c>
      <c r="F5762" s="25">
        <v>8228</v>
      </c>
      <c r="G5762" s="154">
        <v>42467</v>
      </c>
      <c r="H5762" s="3" t="s">
        <v>5539</v>
      </c>
      <c r="I5762" s="4"/>
    </row>
    <row r="5763" spans="1:9" ht="45">
      <c r="A5763" s="6">
        <v>5761</v>
      </c>
      <c r="B5763" s="24" t="s">
        <v>5672</v>
      </c>
      <c r="C5763" s="25" t="str">
        <f>IF(D5763=2,"NO","YES")</f>
        <v>YES</v>
      </c>
      <c r="D5763" s="25">
        <f t="shared" si="101"/>
        <v>0.47</v>
      </c>
      <c r="E5763" s="1">
        <v>1.1609</v>
      </c>
      <c r="F5763" s="25">
        <v>3196</v>
      </c>
      <c r="G5763" s="154">
        <v>42467</v>
      </c>
      <c r="H5763" s="3" t="s">
        <v>5539</v>
      </c>
      <c r="I5763" s="4"/>
    </row>
    <row r="5764" spans="1:9" ht="30">
      <c r="A5764" s="6">
        <v>5762</v>
      </c>
      <c r="B5764" s="24" t="s">
        <v>5673</v>
      </c>
      <c r="C5764" s="25" t="str">
        <f>IF(D5764=2,"NO","YES")</f>
        <v>YES</v>
      </c>
      <c r="D5764" s="25">
        <f t="shared" si="101"/>
        <v>0.65</v>
      </c>
      <c r="E5764" s="1">
        <v>1.6055000000000001</v>
      </c>
      <c r="F5764" s="25">
        <v>4420</v>
      </c>
      <c r="G5764" s="154">
        <v>42467</v>
      </c>
      <c r="H5764" s="3" t="s">
        <v>5539</v>
      </c>
      <c r="I5764" s="4"/>
    </row>
    <row r="5765" spans="1:9" ht="30">
      <c r="A5765" s="6">
        <v>5763</v>
      </c>
      <c r="B5765" s="24" t="s">
        <v>5674</v>
      </c>
      <c r="C5765" s="25" t="str">
        <f>IF(D5765=2,"NO","YES")</f>
        <v>YES</v>
      </c>
      <c r="D5765" s="25">
        <f t="shared" ref="D5765:D5828" si="102">F5765/6800</f>
        <v>1.19</v>
      </c>
      <c r="E5765" s="1">
        <v>2.9393000000000002</v>
      </c>
      <c r="F5765" s="25">
        <v>8092</v>
      </c>
      <c r="G5765" s="154">
        <v>42467</v>
      </c>
      <c r="H5765" s="3" t="s">
        <v>5539</v>
      </c>
      <c r="I5765" s="4"/>
    </row>
    <row r="5766" spans="1:9">
      <c r="A5766" s="6">
        <v>5764</v>
      </c>
      <c r="B5766" s="24" t="s">
        <v>5675</v>
      </c>
      <c r="C5766" s="25" t="str">
        <f>IF(D5766=2,"NO","YES")</f>
        <v>YES</v>
      </c>
      <c r="D5766" s="25">
        <f t="shared" si="102"/>
        <v>0.53</v>
      </c>
      <c r="E5766" s="1">
        <v>1.3091000000000002</v>
      </c>
      <c r="F5766" s="25">
        <v>3604</v>
      </c>
      <c r="G5766" s="154">
        <v>42467</v>
      </c>
      <c r="H5766" s="3" t="s">
        <v>5539</v>
      </c>
      <c r="I5766" s="4"/>
    </row>
    <row r="5767" spans="1:9">
      <c r="A5767" s="6">
        <v>5765</v>
      </c>
      <c r="B5767" s="24" t="s">
        <v>5676</v>
      </c>
      <c r="C5767" s="25" t="str">
        <f>IF(D5767=2,"NO","YES")</f>
        <v>YES</v>
      </c>
      <c r="D5767" s="25">
        <f t="shared" si="102"/>
        <v>0.97</v>
      </c>
      <c r="E5767" s="1">
        <v>2.3959000000000001</v>
      </c>
      <c r="F5767" s="25">
        <v>6596</v>
      </c>
      <c r="G5767" s="154">
        <v>42467</v>
      </c>
      <c r="H5767" s="3" t="s">
        <v>5539</v>
      </c>
      <c r="I5767" s="4"/>
    </row>
    <row r="5768" spans="1:9" ht="45">
      <c r="A5768" s="6">
        <v>5766</v>
      </c>
      <c r="B5768" s="24" t="s">
        <v>5677</v>
      </c>
      <c r="C5768" s="25" t="str">
        <f>IF(D5768=2,"NO","YES")</f>
        <v>YES</v>
      </c>
      <c r="D5768" s="25">
        <f t="shared" si="102"/>
        <v>1.87</v>
      </c>
      <c r="E5768" s="1">
        <v>4.6189000000000009</v>
      </c>
      <c r="F5768" s="25">
        <v>12716</v>
      </c>
      <c r="G5768" s="154">
        <v>42467</v>
      </c>
      <c r="H5768" s="3" t="s">
        <v>5539</v>
      </c>
      <c r="I5768" s="4"/>
    </row>
    <row r="5769" spans="1:9">
      <c r="A5769" s="6">
        <v>5767</v>
      </c>
      <c r="B5769" s="24" t="s">
        <v>5678</v>
      </c>
      <c r="C5769" s="25" t="str">
        <f>IF(D5769=2,"NO","YES")</f>
        <v>YES</v>
      </c>
      <c r="D5769" s="25">
        <f t="shared" si="102"/>
        <v>0.53</v>
      </c>
      <c r="E5769" s="1">
        <v>1.3091000000000002</v>
      </c>
      <c r="F5769" s="25">
        <v>3604</v>
      </c>
      <c r="G5769" s="154">
        <v>42467</v>
      </c>
      <c r="H5769" s="3" t="s">
        <v>5539</v>
      </c>
      <c r="I5769" s="4"/>
    </row>
    <row r="5770" spans="1:9">
      <c r="A5770" s="6">
        <v>5768</v>
      </c>
      <c r="B5770" s="24" t="s">
        <v>5679</v>
      </c>
      <c r="C5770" s="25" t="str">
        <f>IF(D5770=2,"NO","YES")</f>
        <v>YES</v>
      </c>
      <c r="D5770" s="25">
        <f t="shared" si="102"/>
        <v>1.89</v>
      </c>
      <c r="E5770" s="1">
        <v>4.6683000000000003</v>
      </c>
      <c r="F5770" s="25">
        <v>12852</v>
      </c>
      <c r="G5770" s="154">
        <v>42467</v>
      </c>
      <c r="H5770" s="3" t="s">
        <v>5539</v>
      </c>
      <c r="I5770" s="4"/>
    </row>
    <row r="5771" spans="1:9">
      <c r="A5771" s="6">
        <v>5769</v>
      </c>
      <c r="B5771" s="24" t="s">
        <v>5680</v>
      </c>
      <c r="C5771" s="25" t="str">
        <f>IF(D5771=2,"NO","YES")</f>
        <v>YES</v>
      </c>
      <c r="D5771" s="25">
        <f t="shared" si="102"/>
        <v>0.3</v>
      </c>
      <c r="E5771" s="1">
        <v>0.74099999999999999</v>
      </c>
      <c r="F5771" s="25">
        <v>2040</v>
      </c>
      <c r="G5771" s="154">
        <v>42467</v>
      </c>
      <c r="H5771" s="3" t="s">
        <v>5539</v>
      </c>
      <c r="I5771" s="4"/>
    </row>
    <row r="5772" spans="1:9" ht="45">
      <c r="A5772" s="6">
        <v>5770</v>
      </c>
      <c r="B5772" s="24" t="s">
        <v>5681</v>
      </c>
      <c r="C5772" s="25" t="str">
        <f>IF(D5772=2,"NO","YES")</f>
        <v>YES</v>
      </c>
      <c r="D5772" s="25">
        <f t="shared" si="102"/>
        <v>1.52</v>
      </c>
      <c r="E5772" s="1">
        <v>3.7544000000000004</v>
      </c>
      <c r="F5772" s="25">
        <v>10336</v>
      </c>
      <c r="G5772" s="154">
        <v>42467</v>
      </c>
      <c r="H5772" s="3" t="s">
        <v>5539</v>
      </c>
      <c r="I5772" s="4"/>
    </row>
    <row r="5773" spans="1:9" ht="30">
      <c r="A5773" s="6">
        <v>5771</v>
      </c>
      <c r="B5773" s="24" t="s">
        <v>5682</v>
      </c>
      <c r="C5773" s="25" t="str">
        <f>IF(D5773=2,"NO","YES")</f>
        <v>YES</v>
      </c>
      <c r="D5773" s="25">
        <f t="shared" si="102"/>
        <v>0.33</v>
      </c>
      <c r="E5773" s="1">
        <v>0.81510000000000016</v>
      </c>
      <c r="F5773" s="25">
        <v>2244</v>
      </c>
      <c r="G5773" s="154">
        <v>42467</v>
      </c>
      <c r="H5773" s="3" t="s">
        <v>5539</v>
      </c>
      <c r="I5773" s="4"/>
    </row>
    <row r="5774" spans="1:9" ht="30">
      <c r="A5774" s="6">
        <v>5772</v>
      </c>
      <c r="B5774" s="24" t="s">
        <v>5683</v>
      </c>
      <c r="C5774" s="25" t="str">
        <f>IF(D5774=2,"NO","YES")</f>
        <v>YES</v>
      </c>
      <c r="D5774" s="25">
        <f t="shared" si="102"/>
        <v>0.68</v>
      </c>
      <c r="E5774" s="1">
        <v>1.6796000000000002</v>
      </c>
      <c r="F5774" s="25">
        <v>4624</v>
      </c>
      <c r="G5774" s="154">
        <v>42467</v>
      </c>
      <c r="H5774" s="3" t="s">
        <v>5539</v>
      </c>
      <c r="I5774" s="4"/>
    </row>
    <row r="5775" spans="1:9" ht="30">
      <c r="A5775" s="6">
        <v>5773</v>
      </c>
      <c r="B5775" s="24" t="s">
        <v>5684</v>
      </c>
      <c r="C5775" s="25" t="str">
        <f>IF(D5775=2,"NO","YES")</f>
        <v>YES</v>
      </c>
      <c r="D5775" s="25">
        <f t="shared" si="102"/>
        <v>1.01</v>
      </c>
      <c r="E5775" s="1">
        <v>2.4947000000000004</v>
      </c>
      <c r="F5775" s="25">
        <v>6868</v>
      </c>
      <c r="G5775" s="154">
        <v>42467</v>
      </c>
      <c r="H5775" s="3" t="s">
        <v>5539</v>
      </c>
      <c r="I5775" s="4"/>
    </row>
    <row r="5776" spans="1:9" ht="30">
      <c r="A5776" s="6">
        <v>5774</v>
      </c>
      <c r="B5776" s="24" t="s">
        <v>5685</v>
      </c>
      <c r="C5776" s="25" t="str">
        <f>IF(D5776=2,"NO","YES")</f>
        <v>YES</v>
      </c>
      <c r="D5776" s="25">
        <f t="shared" si="102"/>
        <v>0.12</v>
      </c>
      <c r="E5776" s="1">
        <v>0.2964</v>
      </c>
      <c r="F5776" s="25">
        <v>816</v>
      </c>
      <c r="G5776" s="154">
        <v>42467</v>
      </c>
      <c r="H5776" s="3" t="s">
        <v>5539</v>
      </c>
      <c r="I5776" s="4"/>
    </row>
    <row r="5777" spans="1:9" ht="30">
      <c r="A5777" s="6">
        <v>5775</v>
      </c>
      <c r="B5777" s="24" t="s">
        <v>5686</v>
      </c>
      <c r="C5777" s="25" t="str">
        <f>IF(D5777=2,"NO","YES")</f>
        <v>YES</v>
      </c>
      <c r="D5777" s="25">
        <f t="shared" si="102"/>
        <v>0.26</v>
      </c>
      <c r="E5777" s="1">
        <v>0.6422000000000001</v>
      </c>
      <c r="F5777" s="25">
        <v>1768</v>
      </c>
      <c r="G5777" s="154">
        <v>42467</v>
      </c>
      <c r="H5777" s="3" t="s">
        <v>5539</v>
      </c>
      <c r="I5777" s="4"/>
    </row>
    <row r="5778" spans="1:9">
      <c r="A5778" s="6">
        <v>5776</v>
      </c>
      <c r="B5778" s="24" t="s">
        <v>5687</v>
      </c>
      <c r="C5778" s="25" t="str">
        <f>IF(D5778=2,"NO","YES")</f>
        <v>YES</v>
      </c>
      <c r="D5778" s="25">
        <f t="shared" si="102"/>
        <v>1.02</v>
      </c>
      <c r="E5778" s="1">
        <v>2.5194000000000001</v>
      </c>
      <c r="F5778" s="25">
        <v>6936</v>
      </c>
      <c r="G5778" s="154">
        <v>42467</v>
      </c>
      <c r="H5778" s="3" t="s">
        <v>5539</v>
      </c>
      <c r="I5778" s="4"/>
    </row>
    <row r="5779" spans="1:9" ht="30">
      <c r="A5779" s="6">
        <v>5777</v>
      </c>
      <c r="B5779" s="24" t="s">
        <v>5688</v>
      </c>
      <c r="C5779" s="25" t="str">
        <f>IF(D5779=2,"NO","YES")</f>
        <v>YES</v>
      </c>
      <c r="D5779" s="25">
        <f t="shared" si="102"/>
        <v>0.4</v>
      </c>
      <c r="E5779" s="1">
        <v>0.9880000000000001</v>
      </c>
      <c r="F5779" s="25">
        <v>2720</v>
      </c>
      <c r="G5779" s="154">
        <v>42467</v>
      </c>
      <c r="H5779" s="3" t="s">
        <v>5539</v>
      </c>
      <c r="I5779" s="4"/>
    </row>
    <row r="5780" spans="1:9" ht="30">
      <c r="A5780" s="6">
        <v>5778</v>
      </c>
      <c r="B5780" s="24" t="s">
        <v>5689</v>
      </c>
      <c r="C5780" s="25" t="str">
        <f>IF(D5780=2,"NO","YES")</f>
        <v>YES</v>
      </c>
      <c r="D5780" s="25">
        <f t="shared" si="102"/>
        <v>1.67</v>
      </c>
      <c r="E5780" s="1">
        <v>4.1249000000000002</v>
      </c>
      <c r="F5780" s="25">
        <v>11356</v>
      </c>
      <c r="G5780" s="154">
        <v>42467</v>
      </c>
      <c r="H5780" s="3" t="s">
        <v>5539</v>
      </c>
      <c r="I5780" s="4"/>
    </row>
    <row r="5781" spans="1:9" ht="30">
      <c r="A5781" s="6">
        <v>5779</v>
      </c>
      <c r="B5781" s="24" t="s">
        <v>5690</v>
      </c>
      <c r="C5781" s="25" t="str">
        <f>IF(D5781=2,"NO","YES")</f>
        <v>YES</v>
      </c>
      <c r="D5781" s="25">
        <f t="shared" si="102"/>
        <v>0.56000000000000005</v>
      </c>
      <c r="E5781" s="1">
        <v>1.3832000000000002</v>
      </c>
      <c r="F5781" s="25">
        <v>3808</v>
      </c>
      <c r="G5781" s="154">
        <v>42467</v>
      </c>
      <c r="H5781" s="3" t="s">
        <v>5539</v>
      </c>
      <c r="I5781" s="4"/>
    </row>
    <row r="5782" spans="1:9" ht="30">
      <c r="A5782" s="6">
        <v>5780</v>
      </c>
      <c r="B5782" s="24" t="s">
        <v>5691</v>
      </c>
      <c r="C5782" s="25" t="str">
        <f>IF(D5782=2,"NO","YES")</f>
        <v>YES</v>
      </c>
      <c r="D5782" s="25">
        <f t="shared" si="102"/>
        <v>1.58</v>
      </c>
      <c r="E5782" s="1">
        <v>3.9026000000000005</v>
      </c>
      <c r="F5782" s="25">
        <v>10744</v>
      </c>
      <c r="G5782" s="154">
        <v>42467</v>
      </c>
      <c r="H5782" s="3" t="s">
        <v>5539</v>
      </c>
      <c r="I5782" s="4"/>
    </row>
    <row r="5783" spans="1:9" ht="30">
      <c r="A5783" s="6">
        <v>5781</v>
      </c>
      <c r="B5783" s="24" t="s">
        <v>5692</v>
      </c>
      <c r="C5783" s="25" t="str">
        <f>IF(D5783=2,"NO","YES")</f>
        <v>YES</v>
      </c>
      <c r="D5783" s="25">
        <f t="shared" si="102"/>
        <v>0.34</v>
      </c>
      <c r="E5783" s="1">
        <v>0.8398000000000001</v>
      </c>
      <c r="F5783" s="25">
        <v>2312</v>
      </c>
      <c r="G5783" s="154">
        <v>42467</v>
      </c>
      <c r="H5783" s="3" t="s">
        <v>5539</v>
      </c>
      <c r="I5783" s="4"/>
    </row>
    <row r="5784" spans="1:9" ht="30">
      <c r="A5784" s="6">
        <v>5782</v>
      </c>
      <c r="B5784" s="24" t="s">
        <v>5693</v>
      </c>
      <c r="C5784" s="25" t="str">
        <f>IF(D5784=2,"NO","YES")</f>
        <v>YES</v>
      </c>
      <c r="D5784" s="25">
        <f t="shared" si="102"/>
        <v>0.56999999999999995</v>
      </c>
      <c r="E5784" s="1">
        <v>1.4078999999999999</v>
      </c>
      <c r="F5784" s="25">
        <v>3876</v>
      </c>
      <c r="G5784" s="154">
        <v>42467</v>
      </c>
      <c r="H5784" s="3" t="s">
        <v>5539</v>
      </c>
      <c r="I5784" s="4"/>
    </row>
    <row r="5785" spans="1:9" ht="30">
      <c r="A5785" s="6">
        <v>5783</v>
      </c>
      <c r="B5785" s="24" t="s">
        <v>5693</v>
      </c>
      <c r="C5785" s="25" t="str">
        <f>IF(D5785=2,"NO","YES")</f>
        <v>YES</v>
      </c>
      <c r="D5785" s="25">
        <f t="shared" si="102"/>
        <v>0.79</v>
      </c>
      <c r="E5785" s="1">
        <v>1.9513000000000003</v>
      </c>
      <c r="F5785" s="25">
        <v>5372</v>
      </c>
      <c r="G5785" s="154">
        <v>42467</v>
      </c>
      <c r="H5785" s="3" t="s">
        <v>5539</v>
      </c>
      <c r="I5785" s="4"/>
    </row>
    <row r="5786" spans="1:9" ht="30">
      <c r="A5786" s="6">
        <v>5784</v>
      </c>
      <c r="B5786" s="24" t="s">
        <v>5694</v>
      </c>
      <c r="C5786" s="25" t="str">
        <f>IF(D5786=2,"NO","YES")</f>
        <v>YES</v>
      </c>
      <c r="D5786" s="25">
        <f t="shared" si="102"/>
        <v>1.01</v>
      </c>
      <c r="E5786" s="1">
        <v>2.4947000000000004</v>
      </c>
      <c r="F5786" s="25">
        <v>6868</v>
      </c>
      <c r="G5786" s="154">
        <v>42467</v>
      </c>
      <c r="H5786" s="3" t="s">
        <v>5539</v>
      </c>
      <c r="I5786" s="4"/>
    </row>
    <row r="5787" spans="1:9">
      <c r="A5787" s="6">
        <v>5785</v>
      </c>
      <c r="B5787" s="24" t="s">
        <v>5695</v>
      </c>
      <c r="C5787" s="25" t="str">
        <f>IF(D5787=2,"NO","YES")</f>
        <v>YES</v>
      </c>
      <c r="D5787" s="25">
        <f t="shared" si="102"/>
        <v>0.05</v>
      </c>
      <c r="E5787" s="1">
        <v>0.12350000000000001</v>
      </c>
      <c r="F5787" s="25">
        <v>340</v>
      </c>
      <c r="G5787" s="154">
        <v>42467</v>
      </c>
      <c r="H5787" s="3" t="s">
        <v>5539</v>
      </c>
      <c r="I5787" s="4"/>
    </row>
    <row r="5788" spans="1:9">
      <c r="A5788" s="6">
        <v>5786</v>
      </c>
      <c r="B5788" s="24" t="s">
        <v>5696</v>
      </c>
      <c r="C5788" s="25" t="str">
        <f>IF(D5788=2,"NO","YES")</f>
        <v>YES</v>
      </c>
      <c r="D5788" s="25">
        <f t="shared" si="102"/>
        <v>0.34</v>
      </c>
      <c r="E5788" s="1">
        <v>0.8398000000000001</v>
      </c>
      <c r="F5788" s="25">
        <v>2312</v>
      </c>
      <c r="G5788" s="154">
        <v>42467</v>
      </c>
      <c r="H5788" s="3" t="s">
        <v>5539</v>
      </c>
      <c r="I5788" s="4"/>
    </row>
    <row r="5789" spans="1:9" ht="45">
      <c r="A5789" s="6">
        <v>5787</v>
      </c>
      <c r="B5789" s="24" t="s">
        <v>5697</v>
      </c>
      <c r="C5789" s="25" t="str">
        <f>IF(D5789=2,"NO","YES")</f>
        <v>YES</v>
      </c>
      <c r="D5789" s="25">
        <f t="shared" si="102"/>
        <v>0.63</v>
      </c>
      <c r="E5789" s="1">
        <v>1.5561</v>
      </c>
      <c r="F5789" s="25">
        <v>4284</v>
      </c>
      <c r="G5789" s="154">
        <v>42467</v>
      </c>
      <c r="H5789" s="3" t="s">
        <v>5539</v>
      </c>
      <c r="I5789" s="4"/>
    </row>
    <row r="5790" spans="1:9" ht="30">
      <c r="A5790" s="6">
        <v>5788</v>
      </c>
      <c r="B5790" s="24" t="s">
        <v>5698</v>
      </c>
      <c r="C5790" s="25" t="str">
        <f>IF(D5790=2,"NO","YES")</f>
        <v>YES</v>
      </c>
      <c r="D5790" s="25">
        <f t="shared" si="102"/>
        <v>1.65</v>
      </c>
      <c r="E5790" s="1">
        <v>4.0754999999999999</v>
      </c>
      <c r="F5790" s="25">
        <v>11220</v>
      </c>
      <c r="G5790" s="154">
        <v>42467</v>
      </c>
      <c r="H5790" s="3" t="s">
        <v>5539</v>
      </c>
      <c r="I5790" s="4"/>
    </row>
    <row r="5791" spans="1:9">
      <c r="A5791" s="6">
        <v>5789</v>
      </c>
      <c r="B5791" s="24" t="s">
        <v>5699</v>
      </c>
      <c r="C5791" s="25" t="str">
        <f>IF(D5791=2,"NO","YES")</f>
        <v>YES</v>
      </c>
      <c r="D5791" s="25">
        <f t="shared" si="102"/>
        <v>1.25</v>
      </c>
      <c r="E5791" s="1">
        <v>3.0875000000000004</v>
      </c>
      <c r="F5791" s="25">
        <v>8500</v>
      </c>
      <c r="G5791" s="154">
        <v>42467</v>
      </c>
      <c r="H5791" s="3" t="s">
        <v>5539</v>
      </c>
      <c r="I5791" s="4"/>
    </row>
    <row r="5792" spans="1:9">
      <c r="A5792" s="6">
        <v>5790</v>
      </c>
      <c r="B5792" s="24" t="s">
        <v>5700</v>
      </c>
      <c r="C5792" s="25" t="str">
        <f>IF(D5792=2,"NO","YES")</f>
        <v>YES</v>
      </c>
      <c r="D5792" s="25">
        <f t="shared" si="102"/>
        <v>0.59</v>
      </c>
      <c r="E5792" s="1">
        <v>1.4573</v>
      </c>
      <c r="F5792" s="25">
        <v>4012</v>
      </c>
      <c r="G5792" s="154">
        <v>42467</v>
      </c>
      <c r="H5792" s="3" t="s">
        <v>5539</v>
      </c>
      <c r="I5792" s="4"/>
    </row>
    <row r="5793" spans="1:9" ht="30">
      <c r="A5793" s="6">
        <v>5791</v>
      </c>
      <c r="B5793" s="24" t="s">
        <v>5701</v>
      </c>
      <c r="C5793" s="25" t="str">
        <f>IF(D5793=2,"NO","YES")</f>
        <v>YES</v>
      </c>
      <c r="D5793" s="25">
        <f t="shared" si="102"/>
        <v>0.04</v>
      </c>
      <c r="E5793" s="1">
        <v>9.8800000000000013E-2</v>
      </c>
      <c r="F5793" s="25">
        <v>272</v>
      </c>
      <c r="G5793" s="154">
        <v>42467</v>
      </c>
      <c r="H5793" s="3" t="s">
        <v>5539</v>
      </c>
      <c r="I5793" s="4"/>
    </row>
    <row r="5794" spans="1:9" ht="30">
      <c r="A5794" s="6">
        <v>5792</v>
      </c>
      <c r="B5794" s="24" t="s">
        <v>5702</v>
      </c>
      <c r="C5794" s="25" t="str">
        <f>IF(D5794=2,"NO","YES")</f>
        <v>YES</v>
      </c>
      <c r="D5794" s="25">
        <f t="shared" si="102"/>
        <v>1.57</v>
      </c>
      <c r="E5794" s="1">
        <v>3.8779000000000003</v>
      </c>
      <c r="F5794" s="25">
        <v>10676</v>
      </c>
      <c r="G5794" s="154">
        <v>42467</v>
      </c>
      <c r="H5794" s="3" t="s">
        <v>5539</v>
      </c>
      <c r="I5794" s="4"/>
    </row>
    <row r="5795" spans="1:9" ht="30">
      <c r="A5795" s="6">
        <v>5793</v>
      </c>
      <c r="B5795" s="24" t="s">
        <v>5703</v>
      </c>
      <c r="C5795" s="25" t="str">
        <f>IF(D5795=2,"NO","YES")</f>
        <v>YES</v>
      </c>
      <c r="D5795" s="25">
        <f t="shared" si="102"/>
        <v>1.66</v>
      </c>
      <c r="E5795" s="1">
        <v>4.1002000000000001</v>
      </c>
      <c r="F5795" s="25">
        <v>11288</v>
      </c>
      <c r="G5795" s="154">
        <v>42467</v>
      </c>
      <c r="H5795" s="3" t="s">
        <v>5539</v>
      </c>
      <c r="I5795" s="4"/>
    </row>
    <row r="5796" spans="1:9" ht="45">
      <c r="A5796" s="6">
        <v>5794</v>
      </c>
      <c r="B5796" s="24" t="s">
        <v>5704</v>
      </c>
      <c r="C5796" s="25" t="str">
        <f>IF(D5796=2,"NO","YES")</f>
        <v>YES</v>
      </c>
      <c r="D5796" s="25">
        <f t="shared" si="102"/>
        <v>0.36</v>
      </c>
      <c r="E5796" s="1">
        <v>0.88919999999999999</v>
      </c>
      <c r="F5796" s="25">
        <v>2448</v>
      </c>
      <c r="G5796" s="154">
        <v>42467</v>
      </c>
      <c r="H5796" s="3" t="s">
        <v>5539</v>
      </c>
      <c r="I5796" s="4"/>
    </row>
    <row r="5797" spans="1:9" ht="30">
      <c r="A5797" s="6">
        <v>5795</v>
      </c>
      <c r="B5797" s="24" t="s">
        <v>5705</v>
      </c>
      <c r="C5797" s="25" t="str">
        <f>IF(D5797=2,"NO","YES")</f>
        <v>YES</v>
      </c>
      <c r="D5797" s="25">
        <f t="shared" si="102"/>
        <v>1.1000000000000001</v>
      </c>
      <c r="E5797" s="1">
        <v>2.7170000000000005</v>
      </c>
      <c r="F5797" s="25">
        <v>7480</v>
      </c>
      <c r="G5797" s="154">
        <v>42467</v>
      </c>
      <c r="H5797" s="3" t="s">
        <v>5539</v>
      </c>
      <c r="I5797" s="4"/>
    </row>
    <row r="5798" spans="1:9" ht="30">
      <c r="A5798" s="6">
        <v>5796</v>
      </c>
      <c r="B5798" s="24" t="s">
        <v>5706</v>
      </c>
      <c r="C5798" s="25" t="str">
        <f>IF(D5798=2,"NO","YES")</f>
        <v>YES</v>
      </c>
      <c r="D5798" s="25">
        <f t="shared" si="102"/>
        <v>0.8</v>
      </c>
      <c r="E5798" s="1">
        <v>1.9760000000000002</v>
      </c>
      <c r="F5798" s="25">
        <v>5440</v>
      </c>
      <c r="G5798" s="154">
        <v>42467</v>
      </c>
      <c r="H5798" s="3" t="s">
        <v>5539</v>
      </c>
      <c r="I5798" s="4"/>
    </row>
    <row r="5799" spans="1:9" ht="30">
      <c r="A5799" s="6">
        <v>5797</v>
      </c>
      <c r="B5799" s="24" t="s">
        <v>5707</v>
      </c>
      <c r="C5799" s="25" t="str">
        <f>IF(D5799=2,"NO","YES")</f>
        <v>YES</v>
      </c>
      <c r="D5799" s="25">
        <f t="shared" si="102"/>
        <v>1.53</v>
      </c>
      <c r="E5799" s="1">
        <v>3.7791000000000006</v>
      </c>
      <c r="F5799" s="25">
        <v>10404</v>
      </c>
      <c r="G5799" s="154">
        <v>42467</v>
      </c>
      <c r="H5799" s="3" t="s">
        <v>5539</v>
      </c>
      <c r="I5799" s="4"/>
    </row>
    <row r="5800" spans="1:9" ht="30">
      <c r="A5800" s="6">
        <v>5798</v>
      </c>
      <c r="B5800" s="24" t="s">
        <v>5708</v>
      </c>
      <c r="C5800" s="25" t="str">
        <f>IF(D5800=2,"NO","YES")</f>
        <v>YES</v>
      </c>
      <c r="D5800" s="25">
        <f t="shared" si="102"/>
        <v>0.28999999999999998</v>
      </c>
      <c r="E5800" s="1">
        <v>0.71630000000000005</v>
      </c>
      <c r="F5800" s="25">
        <v>1972</v>
      </c>
      <c r="G5800" s="154">
        <v>42467</v>
      </c>
      <c r="H5800" s="3" t="s">
        <v>5539</v>
      </c>
      <c r="I5800" s="4"/>
    </row>
    <row r="5801" spans="1:9" ht="45">
      <c r="A5801" s="6">
        <v>5799</v>
      </c>
      <c r="B5801" s="24" t="s">
        <v>5709</v>
      </c>
      <c r="C5801" s="25" t="str">
        <f>IF(D5801=2,"NO","YES")</f>
        <v>YES</v>
      </c>
      <c r="D5801" s="25">
        <f t="shared" si="102"/>
        <v>1.36</v>
      </c>
      <c r="E5801" s="1">
        <v>3.3592000000000004</v>
      </c>
      <c r="F5801" s="25">
        <v>9248</v>
      </c>
      <c r="G5801" s="154">
        <v>42467</v>
      </c>
      <c r="H5801" s="3" t="s">
        <v>5539</v>
      </c>
      <c r="I5801" s="4"/>
    </row>
    <row r="5802" spans="1:9" ht="30">
      <c r="A5802" s="6">
        <v>5800</v>
      </c>
      <c r="B5802" s="24" t="s">
        <v>5710</v>
      </c>
      <c r="C5802" s="25" t="str">
        <f>IF(D5802=2,"NO","YES")</f>
        <v>YES</v>
      </c>
      <c r="D5802" s="25">
        <f t="shared" si="102"/>
        <v>0.81</v>
      </c>
      <c r="E5802" s="1">
        <v>2.0007000000000001</v>
      </c>
      <c r="F5802" s="25">
        <v>5508</v>
      </c>
      <c r="G5802" s="154">
        <v>42467</v>
      </c>
      <c r="H5802" s="3" t="s">
        <v>5539</v>
      </c>
      <c r="I5802" s="4"/>
    </row>
    <row r="5803" spans="1:9" ht="30">
      <c r="A5803" s="6">
        <v>5801</v>
      </c>
      <c r="B5803" s="24" t="s">
        <v>5711</v>
      </c>
      <c r="C5803" s="25" t="str">
        <f>IF(D5803=2,"NO","YES")</f>
        <v>YES</v>
      </c>
      <c r="D5803" s="25">
        <f t="shared" si="102"/>
        <v>1.1000000000000001</v>
      </c>
      <c r="E5803" s="1">
        <v>2.7170000000000005</v>
      </c>
      <c r="F5803" s="25">
        <v>7480</v>
      </c>
      <c r="G5803" s="154">
        <v>42467</v>
      </c>
      <c r="H5803" s="3" t="s">
        <v>5539</v>
      </c>
      <c r="I5803" s="4"/>
    </row>
    <row r="5804" spans="1:9">
      <c r="A5804" s="6">
        <v>5802</v>
      </c>
      <c r="B5804" s="24" t="s">
        <v>5712</v>
      </c>
      <c r="C5804" s="25" t="str">
        <f>IF(D5804=2,"NO","YES")</f>
        <v>YES</v>
      </c>
      <c r="D5804" s="25">
        <f t="shared" si="102"/>
        <v>0.28999999999999998</v>
      </c>
      <c r="E5804" s="1">
        <v>0.71630000000000005</v>
      </c>
      <c r="F5804" s="25">
        <v>1972</v>
      </c>
      <c r="G5804" s="154">
        <v>42467</v>
      </c>
      <c r="H5804" s="3" t="s">
        <v>5539</v>
      </c>
      <c r="I5804" s="4"/>
    </row>
    <row r="5805" spans="1:9" ht="30">
      <c r="A5805" s="6">
        <v>5803</v>
      </c>
      <c r="B5805" s="24" t="s">
        <v>5713</v>
      </c>
      <c r="C5805" s="25" t="str">
        <f>IF(D5805=2,"NO","YES")</f>
        <v>YES</v>
      </c>
      <c r="D5805" s="25">
        <f t="shared" si="102"/>
        <v>0.85</v>
      </c>
      <c r="E5805" s="1">
        <v>2.0994999999999999</v>
      </c>
      <c r="F5805" s="25">
        <v>5780</v>
      </c>
      <c r="G5805" s="154">
        <v>42467</v>
      </c>
      <c r="H5805" s="3" t="s">
        <v>5539</v>
      </c>
      <c r="I5805" s="4"/>
    </row>
    <row r="5806" spans="1:9" ht="30">
      <c r="A5806" s="6">
        <v>5804</v>
      </c>
      <c r="B5806" s="24" t="s">
        <v>5714</v>
      </c>
      <c r="C5806" s="25" t="str">
        <f>IF(D5806=2,"NO","YES")</f>
        <v>YES</v>
      </c>
      <c r="D5806" s="25">
        <f t="shared" si="102"/>
        <v>0.73</v>
      </c>
      <c r="E5806" s="1">
        <v>1.8031000000000001</v>
      </c>
      <c r="F5806" s="25">
        <v>4964</v>
      </c>
      <c r="G5806" s="154">
        <v>42467</v>
      </c>
      <c r="H5806" s="3" t="s">
        <v>5539</v>
      </c>
      <c r="I5806" s="4"/>
    </row>
    <row r="5807" spans="1:9" ht="30">
      <c r="A5807" s="6">
        <v>5805</v>
      </c>
      <c r="B5807" s="24" t="s">
        <v>5715</v>
      </c>
      <c r="C5807" s="25" t="str">
        <f>IF(D5807=2,"NO","YES")</f>
        <v>YES</v>
      </c>
      <c r="D5807" s="25">
        <f t="shared" si="102"/>
        <v>0.8</v>
      </c>
      <c r="E5807" s="1">
        <v>1.9760000000000002</v>
      </c>
      <c r="F5807" s="25">
        <v>5440</v>
      </c>
      <c r="G5807" s="154">
        <v>42467</v>
      </c>
      <c r="H5807" s="3" t="s">
        <v>5539</v>
      </c>
      <c r="I5807" s="4"/>
    </row>
    <row r="5808" spans="1:9">
      <c r="A5808" s="6">
        <v>5806</v>
      </c>
      <c r="B5808" s="24" t="s">
        <v>5716</v>
      </c>
      <c r="C5808" s="25" t="str">
        <f>IF(D5808=2,"NO","YES")</f>
        <v>YES</v>
      </c>
      <c r="D5808" s="25">
        <f t="shared" si="102"/>
        <v>1.01</v>
      </c>
      <c r="E5808" s="1">
        <v>2.4947000000000004</v>
      </c>
      <c r="F5808" s="25">
        <v>6868</v>
      </c>
      <c r="G5808" s="154">
        <v>42467</v>
      </c>
      <c r="H5808" s="3" t="s">
        <v>5539</v>
      </c>
      <c r="I5808" s="4"/>
    </row>
    <row r="5809" spans="1:9" ht="30">
      <c r="A5809" s="6">
        <v>5807</v>
      </c>
      <c r="B5809" s="24" t="s">
        <v>5717</v>
      </c>
      <c r="C5809" s="25" t="str">
        <f>IF(D5809=2,"NO","YES")</f>
        <v>YES</v>
      </c>
      <c r="D5809" s="25">
        <f t="shared" si="102"/>
        <v>0.34</v>
      </c>
      <c r="E5809" s="1">
        <v>0.8398000000000001</v>
      </c>
      <c r="F5809" s="25">
        <v>2312</v>
      </c>
      <c r="G5809" s="154">
        <v>42467</v>
      </c>
      <c r="H5809" s="3" t="s">
        <v>5539</v>
      </c>
      <c r="I5809" s="4"/>
    </row>
    <row r="5810" spans="1:9" ht="30">
      <c r="A5810" s="6">
        <v>5808</v>
      </c>
      <c r="B5810" s="24" t="s">
        <v>5718</v>
      </c>
      <c r="C5810" s="25" t="str">
        <f>IF(D5810=2,"NO","YES")</f>
        <v>YES</v>
      </c>
      <c r="D5810" s="25">
        <f t="shared" si="102"/>
        <v>0.41</v>
      </c>
      <c r="E5810" s="1">
        <v>1.0126999999999999</v>
      </c>
      <c r="F5810" s="25">
        <v>2788</v>
      </c>
      <c r="G5810" s="154">
        <v>42467</v>
      </c>
      <c r="H5810" s="3" t="s">
        <v>5539</v>
      </c>
      <c r="I5810" s="4"/>
    </row>
    <row r="5811" spans="1:9" ht="30">
      <c r="A5811" s="6">
        <v>5809</v>
      </c>
      <c r="B5811" s="24" t="s">
        <v>5719</v>
      </c>
      <c r="C5811" s="25" t="str">
        <f>IF(D5811=2,"NO","YES")</f>
        <v>YES</v>
      </c>
      <c r="D5811" s="25">
        <f t="shared" si="102"/>
        <v>0.45</v>
      </c>
      <c r="E5811" s="1">
        <v>1.1115000000000002</v>
      </c>
      <c r="F5811" s="25">
        <v>3060</v>
      </c>
      <c r="G5811" s="154">
        <v>42467</v>
      </c>
      <c r="H5811" s="3" t="s">
        <v>5539</v>
      </c>
      <c r="I5811" s="4"/>
    </row>
    <row r="5812" spans="1:9" ht="30">
      <c r="A5812" s="6">
        <v>5810</v>
      </c>
      <c r="B5812" s="24" t="s">
        <v>5720</v>
      </c>
      <c r="C5812" s="25" t="str">
        <f>IF(D5812=2,"NO","YES")</f>
        <v>YES</v>
      </c>
      <c r="D5812" s="25">
        <f t="shared" si="102"/>
        <v>0.23</v>
      </c>
      <c r="E5812" s="1">
        <v>0.56810000000000005</v>
      </c>
      <c r="F5812" s="25">
        <v>1564</v>
      </c>
      <c r="G5812" s="154">
        <v>42467</v>
      </c>
      <c r="H5812" s="3" t="s">
        <v>5539</v>
      </c>
      <c r="I5812" s="4"/>
    </row>
    <row r="5813" spans="1:9" ht="30">
      <c r="A5813" s="6">
        <v>5811</v>
      </c>
      <c r="B5813" s="24" t="s">
        <v>5721</v>
      </c>
      <c r="C5813" s="25" t="str">
        <f>IF(D5813=2,"NO","YES")</f>
        <v>YES</v>
      </c>
      <c r="D5813" s="25">
        <f t="shared" si="102"/>
        <v>1</v>
      </c>
      <c r="E5813" s="1">
        <v>2.4700000000000002</v>
      </c>
      <c r="F5813" s="25">
        <v>6800</v>
      </c>
      <c r="G5813" s="154">
        <v>42467</v>
      </c>
      <c r="H5813" s="3" t="s">
        <v>5539</v>
      </c>
      <c r="I5813" s="4"/>
    </row>
    <row r="5814" spans="1:9">
      <c r="A5814" s="6">
        <v>5812</v>
      </c>
      <c r="B5814" s="24" t="s">
        <v>5722</v>
      </c>
      <c r="C5814" s="25" t="str">
        <f>IF(D5814=2,"NO","YES")</f>
        <v>YES</v>
      </c>
      <c r="D5814" s="25">
        <f t="shared" si="102"/>
        <v>0.85</v>
      </c>
      <c r="E5814" s="1">
        <v>2.0994999999999999</v>
      </c>
      <c r="F5814" s="25">
        <v>5780</v>
      </c>
      <c r="G5814" s="154">
        <v>42467</v>
      </c>
      <c r="H5814" s="3" t="s">
        <v>5539</v>
      </c>
      <c r="I5814" s="4"/>
    </row>
    <row r="5815" spans="1:9">
      <c r="A5815" s="6">
        <v>5813</v>
      </c>
      <c r="B5815" s="24" t="s">
        <v>5723</v>
      </c>
      <c r="C5815" s="25" t="str">
        <f>IF(D5815=2,"NO","YES")</f>
        <v>YES</v>
      </c>
      <c r="D5815" s="25">
        <f t="shared" si="102"/>
        <v>0.9</v>
      </c>
      <c r="E5815" s="1">
        <v>2.2230000000000003</v>
      </c>
      <c r="F5815" s="25">
        <v>6120</v>
      </c>
      <c r="G5815" s="154">
        <v>42467</v>
      </c>
      <c r="H5815" s="3" t="s">
        <v>5539</v>
      </c>
      <c r="I5815" s="4"/>
    </row>
    <row r="5816" spans="1:9" ht="30">
      <c r="A5816" s="6">
        <v>5814</v>
      </c>
      <c r="B5816" s="24" t="s">
        <v>5724</v>
      </c>
      <c r="C5816" s="25" t="str">
        <f>IF(D5816=2,"NO","YES")</f>
        <v>YES</v>
      </c>
      <c r="D5816" s="25">
        <f t="shared" si="102"/>
        <v>1.65</v>
      </c>
      <c r="E5816" s="1">
        <v>4.0754999999999999</v>
      </c>
      <c r="F5816" s="25">
        <v>11220</v>
      </c>
      <c r="G5816" s="154">
        <v>42467</v>
      </c>
      <c r="H5816" s="3" t="s">
        <v>5539</v>
      </c>
      <c r="I5816" s="4"/>
    </row>
    <row r="5817" spans="1:9">
      <c r="A5817" s="6">
        <v>5815</v>
      </c>
      <c r="B5817" s="24" t="s">
        <v>5725</v>
      </c>
      <c r="C5817" s="25" t="str">
        <f>IF(D5817=2,"NO","YES")</f>
        <v>YES</v>
      </c>
      <c r="D5817" s="25">
        <f t="shared" si="102"/>
        <v>0.73</v>
      </c>
      <c r="E5817" s="1">
        <v>1.8031000000000001</v>
      </c>
      <c r="F5817" s="25">
        <v>4964</v>
      </c>
      <c r="G5817" s="154">
        <v>42467</v>
      </c>
      <c r="H5817" s="3" t="s">
        <v>5539</v>
      </c>
      <c r="I5817" s="4"/>
    </row>
    <row r="5818" spans="1:9" ht="30">
      <c r="A5818" s="6">
        <v>5816</v>
      </c>
      <c r="B5818" s="24" t="s">
        <v>5726</v>
      </c>
      <c r="C5818" s="25" t="str">
        <f>IF(D5818=2,"NO","YES")</f>
        <v>YES</v>
      </c>
      <c r="D5818" s="25">
        <f t="shared" si="102"/>
        <v>0.95</v>
      </c>
      <c r="E5818" s="1">
        <v>2.3465000000000003</v>
      </c>
      <c r="F5818" s="25">
        <v>6460</v>
      </c>
      <c r="G5818" s="154">
        <v>42467</v>
      </c>
      <c r="H5818" s="3" t="s">
        <v>5539</v>
      </c>
      <c r="I5818" s="4"/>
    </row>
    <row r="5819" spans="1:9" ht="30">
      <c r="A5819" s="6">
        <v>5817</v>
      </c>
      <c r="B5819" s="24" t="s">
        <v>5727</v>
      </c>
      <c r="C5819" s="25" t="str">
        <f>IF(D5819=2,"NO","YES")</f>
        <v>YES</v>
      </c>
      <c r="D5819" s="25">
        <f t="shared" si="102"/>
        <v>0.98</v>
      </c>
      <c r="E5819" s="1">
        <v>2.4206000000000003</v>
      </c>
      <c r="F5819" s="25">
        <v>6664</v>
      </c>
      <c r="G5819" s="154">
        <v>42467</v>
      </c>
      <c r="H5819" s="3" t="s">
        <v>5539</v>
      </c>
      <c r="I5819" s="4"/>
    </row>
    <row r="5820" spans="1:9" ht="30">
      <c r="A5820" s="6">
        <v>5818</v>
      </c>
      <c r="B5820" s="24" t="s">
        <v>5728</v>
      </c>
      <c r="C5820" s="25" t="str">
        <f>IF(D5820=2,"NO","YES")</f>
        <v>YES</v>
      </c>
      <c r="D5820" s="25">
        <f t="shared" si="102"/>
        <v>0.62</v>
      </c>
      <c r="E5820" s="1">
        <v>1.5314000000000001</v>
      </c>
      <c r="F5820" s="25">
        <v>4216</v>
      </c>
      <c r="G5820" s="154">
        <v>42467</v>
      </c>
      <c r="H5820" s="3" t="s">
        <v>5539</v>
      </c>
      <c r="I5820" s="4"/>
    </row>
    <row r="5821" spans="1:9">
      <c r="A5821" s="6">
        <v>5819</v>
      </c>
      <c r="B5821" s="24" t="s">
        <v>1032</v>
      </c>
      <c r="C5821" s="25" t="str">
        <f>IF(D5821=2,"NO","YES")</f>
        <v>YES</v>
      </c>
      <c r="D5821" s="25">
        <f t="shared" si="102"/>
        <v>0.9</v>
      </c>
      <c r="E5821" s="1">
        <v>2.2230000000000003</v>
      </c>
      <c r="F5821" s="25">
        <v>6120</v>
      </c>
      <c r="G5821" s="154">
        <v>42467</v>
      </c>
      <c r="H5821" s="3" t="s">
        <v>5539</v>
      </c>
      <c r="I5821" s="4"/>
    </row>
    <row r="5822" spans="1:9">
      <c r="A5822" s="6">
        <v>5820</v>
      </c>
      <c r="B5822" s="24" t="s">
        <v>5729</v>
      </c>
      <c r="C5822" s="25" t="str">
        <f>IF(D5822=2,"NO","YES")</f>
        <v>YES</v>
      </c>
      <c r="D5822" s="25">
        <f t="shared" si="102"/>
        <v>1.82</v>
      </c>
      <c r="E5822" s="1">
        <v>4.495400000000001</v>
      </c>
      <c r="F5822" s="25">
        <v>12376</v>
      </c>
      <c r="G5822" s="154">
        <v>42467</v>
      </c>
      <c r="H5822" s="3" t="s">
        <v>5539</v>
      </c>
      <c r="I5822" s="4"/>
    </row>
    <row r="5823" spans="1:9" ht="30">
      <c r="A5823" s="6">
        <v>5821</v>
      </c>
      <c r="B5823" s="24" t="s">
        <v>5730</v>
      </c>
      <c r="C5823" s="25" t="str">
        <f>IF(D5823=2,"NO","YES")</f>
        <v>YES</v>
      </c>
      <c r="D5823" s="25">
        <f t="shared" si="102"/>
        <v>0.79</v>
      </c>
      <c r="E5823" s="1">
        <v>1.9513000000000003</v>
      </c>
      <c r="F5823" s="25">
        <v>5372</v>
      </c>
      <c r="G5823" s="154">
        <v>42467</v>
      </c>
      <c r="H5823" s="3" t="s">
        <v>5539</v>
      </c>
      <c r="I5823" s="4"/>
    </row>
    <row r="5824" spans="1:9" ht="30">
      <c r="A5824" s="6">
        <v>5822</v>
      </c>
      <c r="B5824" s="24" t="s">
        <v>5731</v>
      </c>
      <c r="C5824" s="25" t="str">
        <f>IF(D5824=2,"NO","YES")</f>
        <v>YES</v>
      </c>
      <c r="D5824" s="25">
        <f t="shared" si="102"/>
        <v>0.39</v>
      </c>
      <c r="E5824" s="1">
        <v>0.96330000000000016</v>
      </c>
      <c r="F5824" s="25">
        <v>2652</v>
      </c>
      <c r="G5824" s="154">
        <v>42467</v>
      </c>
      <c r="H5824" s="3" t="s">
        <v>5539</v>
      </c>
      <c r="I5824" s="4"/>
    </row>
    <row r="5825" spans="1:9">
      <c r="A5825" s="6">
        <v>5823</v>
      </c>
      <c r="B5825" s="24" t="s">
        <v>5732</v>
      </c>
      <c r="C5825" s="25" t="str">
        <f>IF(D5825=2,"NO","YES")</f>
        <v>YES</v>
      </c>
      <c r="D5825" s="25">
        <f t="shared" si="102"/>
        <v>0.16</v>
      </c>
      <c r="E5825" s="1">
        <v>0.39520000000000005</v>
      </c>
      <c r="F5825" s="25">
        <v>1088</v>
      </c>
      <c r="G5825" s="154">
        <v>42467</v>
      </c>
      <c r="H5825" s="3" t="s">
        <v>5539</v>
      </c>
      <c r="I5825" s="4"/>
    </row>
    <row r="5826" spans="1:9" ht="45">
      <c r="A5826" s="6">
        <v>5824</v>
      </c>
      <c r="B5826" s="24" t="s">
        <v>5733</v>
      </c>
      <c r="C5826" s="25" t="str">
        <f>IF(D5826=2,"NO","YES")</f>
        <v>YES</v>
      </c>
      <c r="D5826" s="25">
        <f t="shared" si="102"/>
        <v>1.67</v>
      </c>
      <c r="E5826" s="1">
        <v>4.1249000000000002</v>
      </c>
      <c r="F5826" s="25">
        <v>11356</v>
      </c>
      <c r="G5826" s="154">
        <v>42467</v>
      </c>
      <c r="H5826" s="3" t="s">
        <v>5539</v>
      </c>
      <c r="I5826" s="4"/>
    </row>
    <row r="5827" spans="1:9" ht="45">
      <c r="A5827" s="6">
        <v>5825</v>
      </c>
      <c r="B5827" s="24" t="s">
        <v>5734</v>
      </c>
      <c r="C5827" s="25" t="str">
        <f>IF(D5827=2,"NO","YES")</f>
        <v>YES</v>
      </c>
      <c r="D5827" s="25">
        <f t="shared" si="102"/>
        <v>1.9</v>
      </c>
      <c r="E5827" s="1">
        <v>4.6930000000000005</v>
      </c>
      <c r="F5827" s="25">
        <v>12920</v>
      </c>
      <c r="G5827" s="154">
        <v>42467</v>
      </c>
      <c r="H5827" s="3" t="s">
        <v>5539</v>
      </c>
      <c r="I5827" s="4"/>
    </row>
    <row r="5828" spans="1:9" ht="30">
      <c r="A5828" s="6">
        <v>5826</v>
      </c>
      <c r="B5828" s="24" t="s">
        <v>5735</v>
      </c>
      <c r="C5828" s="25" t="str">
        <f>IF(D5828=2,"NO","YES")</f>
        <v>YES</v>
      </c>
      <c r="D5828" s="25">
        <f t="shared" si="102"/>
        <v>0.76</v>
      </c>
      <c r="E5828" s="1">
        <v>1.8772000000000002</v>
      </c>
      <c r="F5828" s="25">
        <v>5168</v>
      </c>
      <c r="G5828" s="154">
        <v>42467</v>
      </c>
      <c r="H5828" s="3" t="s">
        <v>5539</v>
      </c>
      <c r="I5828" s="4"/>
    </row>
    <row r="5829" spans="1:9" ht="30">
      <c r="A5829" s="6">
        <v>5827</v>
      </c>
      <c r="B5829" s="24" t="s">
        <v>5736</v>
      </c>
      <c r="C5829" s="25" t="str">
        <f>IF(D5829=2,"NO","YES")</f>
        <v>YES</v>
      </c>
      <c r="D5829" s="25">
        <f t="shared" ref="D5829:D5892" si="103">F5829/6800</f>
        <v>0.67</v>
      </c>
      <c r="E5829" s="1">
        <v>1.6549000000000003</v>
      </c>
      <c r="F5829" s="25">
        <v>4556</v>
      </c>
      <c r="G5829" s="154">
        <v>42467</v>
      </c>
      <c r="H5829" s="3" t="s">
        <v>5539</v>
      </c>
      <c r="I5829" s="4"/>
    </row>
    <row r="5830" spans="1:9" ht="30">
      <c r="A5830" s="6">
        <v>5828</v>
      </c>
      <c r="B5830" s="24" t="s">
        <v>5737</v>
      </c>
      <c r="C5830" s="25" t="str">
        <f>IF(D5830=2,"NO","YES")</f>
        <v>YES</v>
      </c>
      <c r="D5830" s="25">
        <f t="shared" si="103"/>
        <v>0.54</v>
      </c>
      <c r="E5830" s="1">
        <v>1.3338000000000001</v>
      </c>
      <c r="F5830" s="25">
        <v>3672</v>
      </c>
      <c r="G5830" s="154">
        <v>42467</v>
      </c>
      <c r="H5830" s="3" t="s">
        <v>5539</v>
      </c>
      <c r="I5830" s="4"/>
    </row>
    <row r="5831" spans="1:9" ht="45">
      <c r="A5831" s="6">
        <v>5829</v>
      </c>
      <c r="B5831" s="24" t="s">
        <v>5738</v>
      </c>
      <c r="C5831" s="25" t="str">
        <f>IF(D5831=2,"NO","YES")</f>
        <v>YES</v>
      </c>
      <c r="D5831" s="25">
        <f t="shared" si="103"/>
        <v>1.81</v>
      </c>
      <c r="E5831" s="1">
        <v>4.4707000000000008</v>
      </c>
      <c r="F5831" s="25">
        <v>12308</v>
      </c>
      <c r="G5831" s="154">
        <v>42467</v>
      </c>
      <c r="H5831" s="3" t="s">
        <v>5539</v>
      </c>
      <c r="I5831" s="4"/>
    </row>
    <row r="5832" spans="1:9">
      <c r="A5832" s="6">
        <v>5830</v>
      </c>
      <c r="B5832" s="24" t="s">
        <v>5739</v>
      </c>
      <c r="C5832" s="25" t="str">
        <f>IF(D5832=2,"NO","YES")</f>
        <v>YES</v>
      </c>
      <c r="D5832" s="25">
        <f t="shared" si="103"/>
        <v>0.85</v>
      </c>
      <c r="E5832" s="1">
        <v>2.0994999999999999</v>
      </c>
      <c r="F5832" s="25">
        <v>5780</v>
      </c>
      <c r="G5832" s="154">
        <v>42467</v>
      </c>
      <c r="H5832" s="3" t="s">
        <v>5539</v>
      </c>
      <c r="I5832" s="4"/>
    </row>
    <row r="5833" spans="1:9" ht="45">
      <c r="A5833" s="6">
        <v>5831</v>
      </c>
      <c r="B5833" s="24" t="s">
        <v>5740</v>
      </c>
      <c r="C5833" s="25" t="str">
        <f>IF(D5833=2,"NO","YES")</f>
        <v>YES</v>
      </c>
      <c r="D5833" s="25">
        <f t="shared" si="103"/>
        <v>1.62</v>
      </c>
      <c r="E5833" s="1">
        <v>4.0014000000000003</v>
      </c>
      <c r="F5833" s="25">
        <v>11016</v>
      </c>
      <c r="G5833" s="154">
        <v>42467</v>
      </c>
      <c r="H5833" s="3" t="s">
        <v>5539</v>
      </c>
      <c r="I5833" s="4"/>
    </row>
    <row r="5834" spans="1:9">
      <c r="A5834" s="6">
        <v>5832</v>
      </c>
      <c r="B5834" s="24" t="s">
        <v>5741</v>
      </c>
      <c r="C5834" s="25" t="str">
        <f>IF(D5834=2,"NO","YES")</f>
        <v>YES</v>
      </c>
      <c r="D5834" s="25">
        <f t="shared" si="103"/>
        <v>1.73</v>
      </c>
      <c r="E5834" s="1">
        <v>4.2731000000000003</v>
      </c>
      <c r="F5834" s="25">
        <v>11764</v>
      </c>
      <c r="G5834" s="154">
        <v>42467</v>
      </c>
      <c r="H5834" s="3" t="s">
        <v>5539</v>
      </c>
      <c r="I5834" s="4"/>
    </row>
    <row r="5835" spans="1:9" ht="30">
      <c r="A5835" s="6">
        <v>5833</v>
      </c>
      <c r="B5835" s="24" t="s">
        <v>5742</v>
      </c>
      <c r="C5835" s="25" t="str">
        <f>IF(D5835=2,"NO","YES")</f>
        <v>NO</v>
      </c>
      <c r="D5835" s="25">
        <f t="shared" si="103"/>
        <v>2</v>
      </c>
      <c r="E5835" s="1">
        <v>4.9400000000000004</v>
      </c>
      <c r="F5835" s="25">
        <v>13600</v>
      </c>
      <c r="G5835" s="154">
        <v>42467</v>
      </c>
      <c r="H5835" s="3" t="s">
        <v>5539</v>
      </c>
      <c r="I5835" s="4"/>
    </row>
    <row r="5836" spans="1:9" ht="45">
      <c r="A5836" s="6">
        <v>5834</v>
      </c>
      <c r="B5836" s="24" t="s">
        <v>5743</v>
      </c>
      <c r="C5836" s="25" t="str">
        <f>IF(D5836=2,"NO","YES")</f>
        <v>YES</v>
      </c>
      <c r="D5836" s="25">
        <f t="shared" si="103"/>
        <v>0.69</v>
      </c>
      <c r="E5836" s="1">
        <v>1.7042999999999999</v>
      </c>
      <c r="F5836" s="25">
        <v>4692</v>
      </c>
      <c r="G5836" s="154">
        <v>42467</v>
      </c>
      <c r="H5836" s="3" t="s">
        <v>5539</v>
      </c>
      <c r="I5836" s="4"/>
    </row>
    <row r="5837" spans="1:9">
      <c r="A5837" s="6">
        <v>5835</v>
      </c>
      <c r="B5837" s="24" t="s">
        <v>5744</v>
      </c>
      <c r="C5837" s="25" t="str">
        <f>IF(D5837=2,"NO","YES")</f>
        <v>YES</v>
      </c>
      <c r="D5837" s="25">
        <f t="shared" si="103"/>
        <v>1.01</v>
      </c>
      <c r="E5837" s="1">
        <v>2.4947000000000004</v>
      </c>
      <c r="F5837" s="25">
        <v>6868</v>
      </c>
      <c r="G5837" s="154">
        <v>42467</v>
      </c>
      <c r="H5837" s="3" t="s">
        <v>5539</v>
      </c>
      <c r="I5837" s="4"/>
    </row>
    <row r="5838" spans="1:9" ht="30">
      <c r="A5838" s="6">
        <v>5836</v>
      </c>
      <c r="B5838" s="24" t="s">
        <v>5745</v>
      </c>
      <c r="C5838" s="25" t="str">
        <f>IF(D5838=2,"NO","YES")</f>
        <v>YES</v>
      </c>
      <c r="D5838" s="25">
        <f t="shared" si="103"/>
        <v>1.95</v>
      </c>
      <c r="E5838" s="1">
        <v>4.8165000000000004</v>
      </c>
      <c r="F5838" s="25">
        <v>13260</v>
      </c>
      <c r="G5838" s="154">
        <v>42467</v>
      </c>
      <c r="H5838" s="3" t="s">
        <v>5539</v>
      </c>
      <c r="I5838" s="4"/>
    </row>
    <row r="5839" spans="1:9">
      <c r="A5839" s="6">
        <v>5837</v>
      </c>
      <c r="B5839" s="24" t="s">
        <v>3396</v>
      </c>
      <c r="C5839" s="25" t="str">
        <f>IF(D5839=2,"NO","YES")</f>
        <v>YES</v>
      </c>
      <c r="D5839" s="25">
        <f t="shared" si="103"/>
        <v>1.02</v>
      </c>
      <c r="E5839" s="1">
        <v>2.5194000000000001</v>
      </c>
      <c r="F5839" s="25">
        <v>6936</v>
      </c>
      <c r="G5839" s="154">
        <v>42467</v>
      </c>
      <c r="H5839" s="3" t="s">
        <v>5539</v>
      </c>
      <c r="I5839" s="4"/>
    </row>
    <row r="5840" spans="1:9" ht="30">
      <c r="A5840" s="6">
        <v>5838</v>
      </c>
      <c r="B5840" s="24" t="s">
        <v>5746</v>
      </c>
      <c r="C5840" s="25" t="str">
        <f>IF(D5840=2,"NO","YES")</f>
        <v>YES</v>
      </c>
      <c r="D5840" s="25">
        <f t="shared" si="103"/>
        <v>1.78</v>
      </c>
      <c r="E5840" s="1">
        <v>4.3966000000000003</v>
      </c>
      <c r="F5840" s="25">
        <v>12104</v>
      </c>
      <c r="G5840" s="154">
        <v>42467</v>
      </c>
      <c r="H5840" s="3" t="s">
        <v>5539</v>
      </c>
      <c r="I5840" s="4"/>
    </row>
    <row r="5841" spans="1:9" ht="30">
      <c r="A5841" s="6">
        <v>5839</v>
      </c>
      <c r="B5841" s="24" t="s">
        <v>5747</v>
      </c>
      <c r="C5841" s="25" t="str">
        <f>IF(D5841=2,"NO","YES")</f>
        <v>YES</v>
      </c>
      <c r="D5841" s="25">
        <f t="shared" si="103"/>
        <v>1.3</v>
      </c>
      <c r="E5841" s="1">
        <v>3.2110000000000003</v>
      </c>
      <c r="F5841" s="25">
        <v>8840</v>
      </c>
      <c r="G5841" s="154">
        <v>42467</v>
      </c>
      <c r="H5841" s="3" t="s">
        <v>5539</v>
      </c>
      <c r="I5841" s="4"/>
    </row>
    <row r="5842" spans="1:9" ht="30">
      <c r="A5842" s="6">
        <v>5840</v>
      </c>
      <c r="B5842" s="24" t="s">
        <v>5748</v>
      </c>
      <c r="C5842" s="25" t="str">
        <f>IF(D5842=2,"NO","YES")</f>
        <v>YES</v>
      </c>
      <c r="D5842" s="25">
        <f t="shared" si="103"/>
        <v>0.9</v>
      </c>
      <c r="E5842" s="1">
        <v>2.2230000000000003</v>
      </c>
      <c r="F5842" s="25">
        <v>6120</v>
      </c>
      <c r="G5842" s="154">
        <v>42467</v>
      </c>
      <c r="H5842" s="3" t="s">
        <v>5539</v>
      </c>
      <c r="I5842" s="4"/>
    </row>
    <row r="5843" spans="1:9">
      <c r="A5843" s="6">
        <v>5841</v>
      </c>
      <c r="B5843" s="24" t="s">
        <v>5732</v>
      </c>
      <c r="C5843" s="25" t="str">
        <f>IF(D5843=2,"NO","YES")</f>
        <v>YES</v>
      </c>
      <c r="D5843" s="25">
        <f t="shared" si="103"/>
        <v>0.88</v>
      </c>
      <c r="E5843" s="1">
        <v>2.1736</v>
      </c>
      <c r="F5843" s="25">
        <v>5984</v>
      </c>
      <c r="G5843" s="154">
        <v>42467</v>
      </c>
      <c r="H5843" s="3" t="s">
        <v>5539</v>
      </c>
      <c r="I5843" s="4"/>
    </row>
    <row r="5844" spans="1:9" ht="30">
      <c r="A5844" s="6">
        <v>5842</v>
      </c>
      <c r="B5844" s="24" t="s">
        <v>5749</v>
      </c>
      <c r="C5844" s="25" t="str">
        <f>IF(D5844=2,"NO","YES")</f>
        <v>YES</v>
      </c>
      <c r="D5844" s="25">
        <f t="shared" si="103"/>
        <v>1.24</v>
      </c>
      <c r="E5844" s="1">
        <v>3.0628000000000002</v>
      </c>
      <c r="F5844" s="25">
        <v>8432</v>
      </c>
      <c r="G5844" s="154">
        <v>42467</v>
      </c>
      <c r="H5844" s="3" t="s">
        <v>5539</v>
      </c>
      <c r="I5844" s="4"/>
    </row>
    <row r="5845" spans="1:9" ht="30">
      <c r="A5845" s="6">
        <v>5843</v>
      </c>
      <c r="B5845" s="24" t="s">
        <v>5750</v>
      </c>
      <c r="C5845" s="25" t="str">
        <f>IF(D5845=2,"NO","YES")</f>
        <v>YES</v>
      </c>
      <c r="D5845" s="25">
        <f t="shared" si="103"/>
        <v>1.04</v>
      </c>
      <c r="E5845" s="1">
        <v>2.5688000000000004</v>
      </c>
      <c r="F5845" s="25">
        <v>7072</v>
      </c>
      <c r="G5845" s="154">
        <v>42467</v>
      </c>
      <c r="H5845" s="3" t="s">
        <v>5539</v>
      </c>
      <c r="I5845" s="4"/>
    </row>
    <row r="5846" spans="1:9">
      <c r="A5846" s="6">
        <v>5844</v>
      </c>
      <c r="B5846" s="24" t="s">
        <v>5751</v>
      </c>
      <c r="C5846" s="25" t="str">
        <f>IF(D5846=2,"NO","YES")</f>
        <v>YES</v>
      </c>
      <c r="D5846" s="25">
        <f t="shared" si="103"/>
        <v>0.62</v>
      </c>
      <c r="E5846" s="1">
        <v>1.5314000000000001</v>
      </c>
      <c r="F5846" s="25">
        <v>4216</v>
      </c>
      <c r="G5846" s="154">
        <v>42467</v>
      </c>
      <c r="H5846" s="3" t="s">
        <v>5539</v>
      </c>
      <c r="I5846" s="4"/>
    </row>
    <row r="5847" spans="1:9">
      <c r="A5847" s="6">
        <v>5845</v>
      </c>
      <c r="B5847" s="24" t="s">
        <v>5752</v>
      </c>
      <c r="C5847" s="25" t="str">
        <f>IF(D5847=2,"NO","YES")</f>
        <v>YES</v>
      </c>
      <c r="D5847" s="25">
        <f t="shared" si="103"/>
        <v>1.59</v>
      </c>
      <c r="E5847" s="1">
        <v>3.9273000000000007</v>
      </c>
      <c r="F5847" s="25">
        <v>10812</v>
      </c>
      <c r="G5847" s="154">
        <v>42467</v>
      </c>
      <c r="H5847" s="3" t="s">
        <v>5539</v>
      </c>
      <c r="I5847" s="4"/>
    </row>
    <row r="5848" spans="1:9" ht="30">
      <c r="A5848" s="6">
        <v>5846</v>
      </c>
      <c r="B5848" s="24" t="s">
        <v>5753</v>
      </c>
      <c r="C5848" s="25" t="str">
        <f>IF(D5848=2,"NO","YES")</f>
        <v>YES</v>
      </c>
      <c r="D5848" s="25">
        <f t="shared" si="103"/>
        <v>0.1</v>
      </c>
      <c r="E5848" s="1">
        <v>0.24700000000000003</v>
      </c>
      <c r="F5848" s="25">
        <v>680</v>
      </c>
      <c r="G5848" s="154">
        <v>42467</v>
      </c>
      <c r="H5848" s="3" t="s">
        <v>5539</v>
      </c>
      <c r="I5848" s="4"/>
    </row>
    <row r="5849" spans="1:9">
      <c r="A5849" s="6">
        <v>5847</v>
      </c>
      <c r="B5849" s="24" t="s">
        <v>5754</v>
      </c>
      <c r="C5849" s="25" t="str">
        <f>IF(D5849=2,"NO","YES")</f>
        <v>YES</v>
      </c>
      <c r="D5849" s="25">
        <f t="shared" si="103"/>
        <v>0.45</v>
      </c>
      <c r="E5849" s="1">
        <v>1.1115000000000002</v>
      </c>
      <c r="F5849" s="25">
        <v>3060</v>
      </c>
      <c r="G5849" s="154">
        <v>42467</v>
      </c>
      <c r="H5849" s="3" t="s">
        <v>5539</v>
      </c>
      <c r="I5849" s="4"/>
    </row>
    <row r="5850" spans="1:9" ht="30">
      <c r="A5850" s="6">
        <v>5848</v>
      </c>
      <c r="B5850" s="24" t="s">
        <v>5755</v>
      </c>
      <c r="C5850" s="25" t="str">
        <f>IF(D5850=2,"NO","YES")</f>
        <v>YES</v>
      </c>
      <c r="D5850" s="25">
        <f t="shared" si="103"/>
        <v>1.68</v>
      </c>
      <c r="E5850" s="1">
        <v>4.1496000000000004</v>
      </c>
      <c r="F5850" s="25">
        <v>11424</v>
      </c>
      <c r="G5850" s="154">
        <v>42467</v>
      </c>
      <c r="H5850" s="3" t="s">
        <v>5539</v>
      </c>
      <c r="I5850" s="4"/>
    </row>
    <row r="5851" spans="1:9">
      <c r="A5851" s="6">
        <v>5849</v>
      </c>
      <c r="B5851" s="24" t="s">
        <v>5756</v>
      </c>
      <c r="C5851" s="25" t="str">
        <f>IF(D5851=2,"NO","YES")</f>
        <v>YES</v>
      </c>
      <c r="D5851" s="25">
        <f t="shared" si="103"/>
        <v>1.05</v>
      </c>
      <c r="E5851" s="1">
        <v>2.5935000000000001</v>
      </c>
      <c r="F5851" s="25">
        <v>7140</v>
      </c>
      <c r="G5851" s="154">
        <v>42467</v>
      </c>
      <c r="H5851" s="3" t="s">
        <v>5539</v>
      </c>
      <c r="I5851" s="4"/>
    </row>
    <row r="5852" spans="1:9" ht="30">
      <c r="A5852" s="6">
        <v>5850</v>
      </c>
      <c r="B5852" s="24" t="s">
        <v>5757</v>
      </c>
      <c r="C5852" s="25" t="str">
        <f>IF(D5852=2,"NO","YES")</f>
        <v>YES</v>
      </c>
      <c r="D5852" s="25">
        <f t="shared" si="103"/>
        <v>1.82</v>
      </c>
      <c r="E5852" s="1">
        <v>4.495400000000001</v>
      </c>
      <c r="F5852" s="25">
        <v>12376</v>
      </c>
      <c r="G5852" s="154">
        <v>42467</v>
      </c>
      <c r="H5852" s="3" t="s">
        <v>5539</v>
      </c>
      <c r="I5852" s="4"/>
    </row>
    <row r="5853" spans="1:9">
      <c r="A5853" s="6">
        <v>5851</v>
      </c>
      <c r="B5853" s="24" t="s">
        <v>5758</v>
      </c>
      <c r="C5853" s="25" t="str">
        <f>IF(D5853=2,"NO","YES")</f>
        <v>YES</v>
      </c>
      <c r="D5853" s="25">
        <f t="shared" si="103"/>
        <v>0.45</v>
      </c>
      <c r="E5853" s="1">
        <v>1.1115000000000002</v>
      </c>
      <c r="F5853" s="25">
        <v>3060</v>
      </c>
      <c r="G5853" s="154">
        <v>42467</v>
      </c>
      <c r="H5853" s="3" t="s">
        <v>5539</v>
      </c>
      <c r="I5853" s="4"/>
    </row>
    <row r="5854" spans="1:9" ht="30">
      <c r="A5854" s="6">
        <v>5852</v>
      </c>
      <c r="B5854" s="24" t="s">
        <v>5759</v>
      </c>
      <c r="C5854" s="25" t="str">
        <f>IF(D5854=2,"NO","YES")</f>
        <v>YES</v>
      </c>
      <c r="D5854" s="25">
        <f t="shared" si="103"/>
        <v>0.18</v>
      </c>
      <c r="E5854" s="1">
        <v>0.4446</v>
      </c>
      <c r="F5854" s="25">
        <v>1224</v>
      </c>
      <c r="G5854" s="154">
        <v>42467</v>
      </c>
      <c r="H5854" s="3" t="s">
        <v>5539</v>
      </c>
      <c r="I5854" s="4"/>
    </row>
    <row r="5855" spans="1:9" ht="45">
      <c r="A5855" s="6">
        <v>5853</v>
      </c>
      <c r="B5855" s="24" t="s">
        <v>5760</v>
      </c>
      <c r="C5855" s="25" t="str">
        <f>IF(D5855=2,"NO","YES")</f>
        <v>YES</v>
      </c>
      <c r="D5855" s="25">
        <f t="shared" si="103"/>
        <v>1.44</v>
      </c>
      <c r="E5855" s="1">
        <v>3.5568</v>
      </c>
      <c r="F5855" s="25">
        <v>9792</v>
      </c>
      <c r="G5855" s="154">
        <v>42467</v>
      </c>
      <c r="H5855" s="3" t="s">
        <v>5539</v>
      </c>
      <c r="I5855" s="4"/>
    </row>
    <row r="5856" spans="1:9">
      <c r="A5856" s="6">
        <v>5854</v>
      </c>
      <c r="B5856" s="24" t="s">
        <v>5761</v>
      </c>
      <c r="C5856" s="25" t="str">
        <f>IF(D5856=2,"NO","YES")</f>
        <v>YES</v>
      </c>
      <c r="D5856" s="25">
        <f t="shared" si="103"/>
        <v>1.0900000000000001</v>
      </c>
      <c r="E5856" s="1">
        <v>2.6923000000000004</v>
      </c>
      <c r="F5856" s="25">
        <v>7412</v>
      </c>
      <c r="G5856" s="154">
        <v>42467</v>
      </c>
      <c r="H5856" s="3" t="s">
        <v>5539</v>
      </c>
      <c r="I5856" s="4"/>
    </row>
    <row r="5857" spans="1:9" ht="30">
      <c r="A5857" s="6">
        <v>5855</v>
      </c>
      <c r="B5857" s="24" t="s">
        <v>5762</v>
      </c>
      <c r="C5857" s="25" t="str">
        <f>IF(D5857=2,"NO","YES")</f>
        <v>YES</v>
      </c>
      <c r="D5857" s="25">
        <f t="shared" si="103"/>
        <v>0.78</v>
      </c>
      <c r="E5857" s="1">
        <v>1.9266000000000003</v>
      </c>
      <c r="F5857" s="25">
        <v>5304</v>
      </c>
      <c r="G5857" s="154">
        <v>42467</v>
      </c>
      <c r="H5857" s="3" t="s">
        <v>5539</v>
      </c>
      <c r="I5857" s="4"/>
    </row>
    <row r="5858" spans="1:9">
      <c r="A5858" s="6">
        <v>5856</v>
      </c>
      <c r="B5858" s="24" t="s">
        <v>3394</v>
      </c>
      <c r="C5858" s="25" t="str">
        <f>IF(D5858=2,"NO","YES")</f>
        <v>YES</v>
      </c>
      <c r="D5858" s="25">
        <f t="shared" si="103"/>
        <v>1.68</v>
      </c>
      <c r="E5858" s="1">
        <v>4.1496000000000004</v>
      </c>
      <c r="F5858" s="25">
        <v>11424</v>
      </c>
      <c r="G5858" s="154">
        <v>42467</v>
      </c>
      <c r="H5858" s="3" t="s">
        <v>5539</v>
      </c>
      <c r="I5858" s="4"/>
    </row>
    <row r="5859" spans="1:9" ht="30">
      <c r="A5859" s="6">
        <v>5857</v>
      </c>
      <c r="B5859" s="24" t="s">
        <v>5763</v>
      </c>
      <c r="C5859" s="25" t="str">
        <f>IF(D5859=2,"NO","YES")</f>
        <v>YES</v>
      </c>
      <c r="D5859" s="25">
        <f t="shared" si="103"/>
        <v>1.26</v>
      </c>
      <c r="E5859" s="1">
        <v>3.1122000000000001</v>
      </c>
      <c r="F5859" s="25">
        <v>8568</v>
      </c>
      <c r="G5859" s="154">
        <v>42467</v>
      </c>
      <c r="H5859" s="3" t="s">
        <v>5539</v>
      </c>
      <c r="I5859" s="4"/>
    </row>
    <row r="5860" spans="1:9" ht="30">
      <c r="A5860" s="6">
        <v>5858</v>
      </c>
      <c r="B5860" s="24" t="s">
        <v>5764</v>
      </c>
      <c r="C5860" s="25" t="str">
        <f>IF(D5860=2,"NO","YES")</f>
        <v>YES</v>
      </c>
      <c r="D5860" s="25">
        <f t="shared" si="103"/>
        <v>0.67</v>
      </c>
      <c r="E5860" s="1">
        <v>1.6549000000000003</v>
      </c>
      <c r="F5860" s="25">
        <v>4556</v>
      </c>
      <c r="G5860" s="154">
        <v>42467</v>
      </c>
      <c r="H5860" s="3" t="s">
        <v>5539</v>
      </c>
      <c r="I5860" s="4"/>
    </row>
    <row r="5861" spans="1:9" ht="30">
      <c r="A5861" s="6">
        <v>5859</v>
      </c>
      <c r="B5861" s="24" t="s">
        <v>5765</v>
      </c>
      <c r="C5861" s="25" t="str">
        <f>IF(D5861=2,"NO","YES")</f>
        <v>YES</v>
      </c>
      <c r="D5861" s="25">
        <f t="shared" si="103"/>
        <v>1.17</v>
      </c>
      <c r="E5861" s="1">
        <v>2.8898999999999999</v>
      </c>
      <c r="F5861" s="25">
        <v>7956</v>
      </c>
      <c r="G5861" s="154">
        <v>42467</v>
      </c>
      <c r="H5861" s="3" t="s">
        <v>5539</v>
      </c>
      <c r="I5861" s="4"/>
    </row>
    <row r="5862" spans="1:9" ht="30">
      <c r="A5862" s="6">
        <v>5860</v>
      </c>
      <c r="B5862" s="24" t="s">
        <v>5766</v>
      </c>
      <c r="C5862" s="25" t="str">
        <f>IF(D5862=2,"NO","YES")</f>
        <v>YES</v>
      </c>
      <c r="D5862" s="25">
        <f t="shared" si="103"/>
        <v>1.0900000000000001</v>
      </c>
      <c r="E5862" s="1">
        <v>2.6923000000000004</v>
      </c>
      <c r="F5862" s="25">
        <v>7412</v>
      </c>
      <c r="G5862" s="154">
        <v>42467</v>
      </c>
      <c r="H5862" s="3" t="s">
        <v>5539</v>
      </c>
      <c r="I5862" s="4"/>
    </row>
    <row r="5863" spans="1:9">
      <c r="A5863" s="6">
        <v>5861</v>
      </c>
      <c r="B5863" s="24" t="s">
        <v>5767</v>
      </c>
      <c r="C5863" s="25" t="str">
        <f>IF(D5863=2,"NO","YES")</f>
        <v>YES</v>
      </c>
      <c r="D5863" s="25">
        <f t="shared" si="103"/>
        <v>0.06</v>
      </c>
      <c r="E5863" s="1">
        <v>0.1482</v>
      </c>
      <c r="F5863" s="25">
        <v>408</v>
      </c>
      <c r="G5863" s="154">
        <v>42467</v>
      </c>
      <c r="H5863" s="3" t="s">
        <v>5539</v>
      </c>
      <c r="I5863" s="4"/>
    </row>
    <row r="5864" spans="1:9" ht="30">
      <c r="A5864" s="6">
        <v>5862</v>
      </c>
      <c r="B5864" s="24" t="s">
        <v>5768</v>
      </c>
      <c r="C5864" s="25" t="str">
        <f>IF(D5864=2,"NO","YES")</f>
        <v>YES</v>
      </c>
      <c r="D5864" s="25">
        <f t="shared" si="103"/>
        <v>0.4</v>
      </c>
      <c r="E5864" s="1">
        <v>0.9880000000000001</v>
      </c>
      <c r="F5864" s="25">
        <v>2720</v>
      </c>
      <c r="G5864" s="154">
        <v>42467</v>
      </c>
      <c r="H5864" s="3" t="s">
        <v>5539</v>
      </c>
      <c r="I5864" s="4"/>
    </row>
    <row r="5865" spans="1:9" ht="30">
      <c r="A5865" s="6">
        <v>5863</v>
      </c>
      <c r="B5865" s="24" t="s">
        <v>5769</v>
      </c>
      <c r="C5865" s="25" t="str">
        <f>IF(D5865=2,"NO","YES")</f>
        <v>YES</v>
      </c>
      <c r="D5865" s="25">
        <f t="shared" si="103"/>
        <v>1.64</v>
      </c>
      <c r="E5865" s="1">
        <v>4.0507999999999997</v>
      </c>
      <c r="F5865" s="25">
        <v>11152</v>
      </c>
      <c r="G5865" s="154">
        <v>42467</v>
      </c>
      <c r="H5865" s="3" t="s">
        <v>5539</v>
      </c>
      <c r="I5865" s="4"/>
    </row>
    <row r="5866" spans="1:9" ht="30">
      <c r="A5866" s="6">
        <v>5864</v>
      </c>
      <c r="B5866" s="24" t="s">
        <v>5770</v>
      </c>
      <c r="C5866" s="25" t="str">
        <f>IF(D5866=2,"NO","YES")</f>
        <v>YES</v>
      </c>
      <c r="D5866" s="25">
        <f t="shared" si="103"/>
        <v>1.42</v>
      </c>
      <c r="E5866" s="1">
        <v>3.5074000000000001</v>
      </c>
      <c r="F5866" s="25">
        <v>9656</v>
      </c>
      <c r="G5866" s="154">
        <v>42467</v>
      </c>
      <c r="H5866" s="3" t="s">
        <v>5539</v>
      </c>
      <c r="I5866" s="4"/>
    </row>
    <row r="5867" spans="1:9" ht="30">
      <c r="A5867" s="6">
        <v>5865</v>
      </c>
      <c r="B5867" s="24" t="s">
        <v>5771</v>
      </c>
      <c r="C5867" s="25" t="str">
        <f>IF(D5867=2,"NO","YES")</f>
        <v>YES</v>
      </c>
      <c r="D5867" s="25">
        <f t="shared" si="103"/>
        <v>0.59</v>
      </c>
      <c r="E5867" s="1">
        <v>1.4573</v>
      </c>
      <c r="F5867" s="25">
        <v>4012</v>
      </c>
      <c r="G5867" s="154">
        <v>42467</v>
      </c>
      <c r="H5867" s="3" t="s">
        <v>5539</v>
      </c>
      <c r="I5867" s="4"/>
    </row>
    <row r="5868" spans="1:9" ht="30">
      <c r="A5868" s="6">
        <v>5866</v>
      </c>
      <c r="B5868" s="24" t="s">
        <v>5772</v>
      </c>
      <c r="C5868" s="25" t="str">
        <f>IF(D5868=2,"NO","YES")</f>
        <v>YES</v>
      </c>
      <c r="D5868" s="25">
        <f t="shared" si="103"/>
        <v>0.4</v>
      </c>
      <c r="E5868" s="1">
        <v>0.9880000000000001</v>
      </c>
      <c r="F5868" s="25">
        <v>2720</v>
      </c>
      <c r="G5868" s="154">
        <v>42467</v>
      </c>
      <c r="H5868" s="3" t="s">
        <v>5539</v>
      </c>
      <c r="I5868" s="4"/>
    </row>
    <row r="5869" spans="1:9" ht="30">
      <c r="A5869" s="6">
        <v>5867</v>
      </c>
      <c r="B5869" s="24" t="s">
        <v>5773</v>
      </c>
      <c r="C5869" s="25" t="str">
        <f>IF(D5869=2,"NO","YES")</f>
        <v>YES</v>
      </c>
      <c r="D5869" s="25">
        <f t="shared" si="103"/>
        <v>1.21</v>
      </c>
      <c r="E5869" s="1">
        <v>2.9887000000000001</v>
      </c>
      <c r="F5869" s="25">
        <v>8228</v>
      </c>
      <c r="G5869" s="154">
        <v>42467</v>
      </c>
      <c r="H5869" s="3" t="s">
        <v>5539</v>
      </c>
      <c r="I5869" s="4"/>
    </row>
    <row r="5870" spans="1:9" ht="30">
      <c r="A5870" s="6">
        <v>5868</v>
      </c>
      <c r="B5870" s="24" t="s">
        <v>5774</v>
      </c>
      <c r="C5870" s="25" t="str">
        <f>IF(D5870=2,"NO","YES")</f>
        <v>YES</v>
      </c>
      <c r="D5870" s="25">
        <f t="shared" si="103"/>
        <v>0.92</v>
      </c>
      <c r="E5870" s="1">
        <v>2.2724000000000002</v>
      </c>
      <c r="F5870" s="25">
        <v>6256</v>
      </c>
      <c r="G5870" s="154">
        <v>42467</v>
      </c>
      <c r="H5870" s="3" t="s">
        <v>5539</v>
      </c>
      <c r="I5870" s="4"/>
    </row>
    <row r="5871" spans="1:9" ht="30">
      <c r="A5871" s="6">
        <v>5869</v>
      </c>
      <c r="B5871" s="24" t="s">
        <v>5775</v>
      </c>
      <c r="C5871" s="25" t="str">
        <f>IF(D5871=2,"NO","YES")</f>
        <v>YES</v>
      </c>
      <c r="D5871" s="25">
        <f t="shared" si="103"/>
        <v>0.93</v>
      </c>
      <c r="E5871" s="1">
        <v>2.2971000000000004</v>
      </c>
      <c r="F5871" s="25">
        <v>6324</v>
      </c>
      <c r="G5871" s="154">
        <v>42467</v>
      </c>
      <c r="H5871" s="3" t="s">
        <v>5539</v>
      </c>
      <c r="I5871" s="4"/>
    </row>
    <row r="5872" spans="1:9">
      <c r="A5872" s="6">
        <v>5870</v>
      </c>
      <c r="B5872" s="57" t="s">
        <v>5776</v>
      </c>
      <c r="C5872" s="25" t="str">
        <f>IF(D5872=2,"NO","YES")</f>
        <v>YES</v>
      </c>
      <c r="D5872" s="25">
        <f t="shared" si="103"/>
        <v>0.78</v>
      </c>
      <c r="E5872" s="1">
        <v>1.9266000000000003</v>
      </c>
      <c r="F5872" s="25">
        <v>5304</v>
      </c>
      <c r="G5872" s="154">
        <v>42467</v>
      </c>
      <c r="H5872" s="3" t="s">
        <v>5539</v>
      </c>
      <c r="I5872" s="4"/>
    </row>
    <row r="5873" spans="1:9" ht="30">
      <c r="A5873" s="6">
        <v>5871</v>
      </c>
      <c r="B5873" s="24" t="s">
        <v>5777</v>
      </c>
      <c r="C5873" s="25" t="str">
        <f>IF(D5873=2,"NO","YES")</f>
        <v>YES</v>
      </c>
      <c r="D5873" s="25">
        <f t="shared" si="103"/>
        <v>1.19</v>
      </c>
      <c r="E5873" s="1">
        <v>2.9393000000000002</v>
      </c>
      <c r="F5873" s="25">
        <v>8092</v>
      </c>
      <c r="G5873" s="154">
        <v>42467</v>
      </c>
      <c r="H5873" s="3" t="s">
        <v>5539</v>
      </c>
      <c r="I5873" s="4"/>
    </row>
    <row r="5874" spans="1:9" ht="30">
      <c r="A5874" s="6">
        <v>5872</v>
      </c>
      <c r="B5874" s="24" t="s">
        <v>5778</v>
      </c>
      <c r="C5874" s="25" t="str">
        <f>IF(D5874=2,"NO","YES")</f>
        <v>YES</v>
      </c>
      <c r="D5874" s="25">
        <f t="shared" si="103"/>
        <v>0.16</v>
      </c>
      <c r="E5874" s="1">
        <v>0.39520000000000005</v>
      </c>
      <c r="F5874" s="25">
        <v>1088</v>
      </c>
      <c r="G5874" s="154">
        <v>42467</v>
      </c>
      <c r="H5874" s="3" t="s">
        <v>5539</v>
      </c>
      <c r="I5874" s="4"/>
    </row>
    <row r="5875" spans="1:9" ht="30">
      <c r="A5875" s="6">
        <v>5873</v>
      </c>
      <c r="B5875" s="24" t="s">
        <v>5779</v>
      </c>
      <c r="C5875" s="25" t="str">
        <f>IF(D5875=2,"NO","YES")</f>
        <v>YES</v>
      </c>
      <c r="D5875" s="25">
        <f t="shared" si="103"/>
        <v>1.68</v>
      </c>
      <c r="E5875" s="1">
        <v>4.1496000000000004</v>
      </c>
      <c r="F5875" s="25">
        <v>11424</v>
      </c>
      <c r="G5875" s="154">
        <v>42467</v>
      </c>
      <c r="H5875" s="3" t="s">
        <v>5539</v>
      </c>
      <c r="I5875" s="4"/>
    </row>
    <row r="5876" spans="1:9" ht="30">
      <c r="A5876" s="6">
        <v>5874</v>
      </c>
      <c r="B5876" s="24" t="s">
        <v>5780</v>
      </c>
      <c r="C5876" s="25" t="str">
        <f>IF(D5876=2,"NO","YES")</f>
        <v>YES</v>
      </c>
      <c r="D5876" s="25">
        <f t="shared" si="103"/>
        <v>0.21</v>
      </c>
      <c r="E5876" s="1">
        <v>0.51870000000000005</v>
      </c>
      <c r="F5876" s="25">
        <v>1428</v>
      </c>
      <c r="G5876" s="154">
        <v>42467</v>
      </c>
      <c r="H5876" s="3" t="s">
        <v>5539</v>
      </c>
      <c r="I5876" s="4"/>
    </row>
    <row r="5877" spans="1:9" ht="45">
      <c r="A5877" s="6">
        <v>5875</v>
      </c>
      <c r="B5877" s="24" t="s">
        <v>5781</v>
      </c>
      <c r="C5877" s="25" t="str">
        <f>IF(D5877=2,"NO","YES")</f>
        <v>YES</v>
      </c>
      <c r="D5877" s="25">
        <f t="shared" si="103"/>
        <v>1.67</v>
      </c>
      <c r="E5877" s="1">
        <v>4.1249000000000002</v>
      </c>
      <c r="F5877" s="25">
        <v>11356</v>
      </c>
      <c r="G5877" s="154">
        <v>42467</v>
      </c>
      <c r="H5877" s="3" t="s">
        <v>5539</v>
      </c>
      <c r="I5877" s="4"/>
    </row>
    <row r="5878" spans="1:9" ht="30">
      <c r="A5878" s="6">
        <v>5876</v>
      </c>
      <c r="B5878" s="24" t="s">
        <v>5782</v>
      </c>
      <c r="C5878" s="25" t="str">
        <f>IF(D5878=2,"NO","YES")</f>
        <v>YES</v>
      </c>
      <c r="D5878" s="25">
        <f t="shared" si="103"/>
        <v>1.01</v>
      </c>
      <c r="E5878" s="1">
        <v>2.4947000000000004</v>
      </c>
      <c r="F5878" s="25">
        <v>6868</v>
      </c>
      <c r="G5878" s="154">
        <v>42467</v>
      </c>
      <c r="H5878" s="3" t="s">
        <v>5539</v>
      </c>
      <c r="I5878" s="4"/>
    </row>
    <row r="5879" spans="1:9" ht="30">
      <c r="A5879" s="6">
        <v>5877</v>
      </c>
      <c r="B5879" s="24" t="s">
        <v>5783</v>
      </c>
      <c r="C5879" s="25" t="str">
        <f>IF(D5879=2,"NO","YES")</f>
        <v>YES</v>
      </c>
      <c r="D5879" s="25">
        <f t="shared" si="103"/>
        <v>0.3</v>
      </c>
      <c r="E5879" s="1">
        <v>0.74099999999999999</v>
      </c>
      <c r="F5879" s="25">
        <v>2040</v>
      </c>
      <c r="G5879" s="154">
        <v>42467</v>
      </c>
      <c r="H5879" s="3" t="s">
        <v>5539</v>
      </c>
      <c r="I5879" s="4"/>
    </row>
    <row r="5880" spans="1:9">
      <c r="A5880" s="6">
        <v>5878</v>
      </c>
      <c r="B5880" s="24" t="s">
        <v>5784</v>
      </c>
      <c r="C5880" s="25" t="str">
        <f>IF(D5880=2,"NO","YES")</f>
        <v>YES</v>
      </c>
      <c r="D5880" s="25">
        <f t="shared" si="103"/>
        <v>0.7</v>
      </c>
      <c r="E5880" s="1">
        <v>1.7290000000000001</v>
      </c>
      <c r="F5880" s="25">
        <v>4760</v>
      </c>
      <c r="G5880" s="154">
        <v>42467</v>
      </c>
      <c r="H5880" s="3" t="s">
        <v>5539</v>
      </c>
      <c r="I5880" s="4"/>
    </row>
    <row r="5881" spans="1:9" ht="30">
      <c r="A5881" s="6">
        <v>5879</v>
      </c>
      <c r="B5881" s="24" t="s">
        <v>5785</v>
      </c>
      <c r="C5881" s="25" t="str">
        <f>IF(D5881=2,"NO","YES")</f>
        <v>YES</v>
      </c>
      <c r="D5881" s="25">
        <f t="shared" si="103"/>
        <v>0.65</v>
      </c>
      <c r="E5881" s="1">
        <v>1.6055000000000001</v>
      </c>
      <c r="F5881" s="25">
        <v>4420</v>
      </c>
      <c r="G5881" s="154">
        <v>42467</v>
      </c>
      <c r="H5881" s="3" t="s">
        <v>5539</v>
      </c>
      <c r="I5881" s="4"/>
    </row>
    <row r="5882" spans="1:9">
      <c r="A5882" s="6">
        <v>5880</v>
      </c>
      <c r="B5882" s="24" t="s">
        <v>5786</v>
      </c>
      <c r="C5882" s="25" t="str">
        <f>IF(D5882=2,"NO","YES")</f>
        <v>YES</v>
      </c>
      <c r="D5882" s="25">
        <f t="shared" si="103"/>
        <v>1.01</v>
      </c>
      <c r="E5882" s="1">
        <v>2.4947000000000004</v>
      </c>
      <c r="F5882" s="25">
        <v>6868</v>
      </c>
      <c r="G5882" s="154">
        <v>42467</v>
      </c>
      <c r="H5882" s="3" t="s">
        <v>5539</v>
      </c>
      <c r="I5882" s="4"/>
    </row>
    <row r="5883" spans="1:9" ht="30">
      <c r="A5883" s="6">
        <v>5881</v>
      </c>
      <c r="B5883" s="24" t="s">
        <v>5787</v>
      </c>
      <c r="C5883" s="25" t="str">
        <f>IF(D5883=2,"NO","YES")</f>
        <v>YES</v>
      </c>
      <c r="D5883" s="25">
        <f t="shared" si="103"/>
        <v>0.77</v>
      </c>
      <c r="E5883" s="1">
        <v>1.9019000000000001</v>
      </c>
      <c r="F5883" s="25">
        <v>5236</v>
      </c>
      <c r="G5883" s="154">
        <v>42467</v>
      </c>
      <c r="H5883" s="3" t="s">
        <v>5539</v>
      </c>
      <c r="I5883" s="4"/>
    </row>
    <row r="5884" spans="1:9" ht="30">
      <c r="A5884" s="6">
        <v>5882</v>
      </c>
      <c r="B5884" s="24" t="s">
        <v>5788</v>
      </c>
      <c r="C5884" s="25" t="str">
        <f>IF(D5884=2,"NO","YES")</f>
        <v>YES</v>
      </c>
      <c r="D5884" s="25">
        <f t="shared" si="103"/>
        <v>0.16</v>
      </c>
      <c r="E5884" s="1">
        <v>0.39520000000000005</v>
      </c>
      <c r="F5884" s="25">
        <v>1088</v>
      </c>
      <c r="G5884" s="154">
        <v>42467</v>
      </c>
      <c r="H5884" s="3" t="s">
        <v>5789</v>
      </c>
      <c r="I5884" s="4"/>
    </row>
    <row r="5885" spans="1:9" ht="30">
      <c r="A5885" s="6">
        <v>5883</v>
      </c>
      <c r="B5885" s="24" t="s">
        <v>5790</v>
      </c>
      <c r="C5885" s="25" t="str">
        <f>IF(D5885=2,"NO","YES")</f>
        <v>YES</v>
      </c>
      <c r="D5885" s="25">
        <f t="shared" si="103"/>
        <v>1.22</v>
      </c>
      <c r="E5885" s="1">
        <v>3.0134000000000003</v>
      </c>
      <c r="F5885" s="25">
        <v>8296</v>
      </c>
      <c r="G5885" s="154">
        <v>42467</v>
      </c>
      <c r="H5885" s="3" t="s">
        <v>5789</v>
      </c>
      <c r="I5885" s="4"/>
    </row>
    <row r="5886" spans="1:9" ht="30">
      <c r="A5886" s="6">
        <v>5884</v>
      </c>
      <c r="B5886" s="24" t="s">
        <v>5791</v>
      </c>
      <c r="C5886" s="25" t="str">
        <f>IF(D5886=2,"NO","YES")</f>
        <v>YES</v>
      </c>
      <c r="D5886" s="25">
        <f t="shared" si="103"/>
        <v>0.63</v>
      </c>
      <c r="E5886" s="1">
        <v>1.5561</v>
      </c>
      <c r="F5886" s="25">
        <v>4284</v>
      </c>
      <c r="G5886" s="154">
        <v>42467</v>
      </c>
      <c r="H5886" s="3" t="s">
        <v>5789</v>
      </c>
      <c r="I5886" s="4"/>
    </row>
    <row r="5887" spans="1:9">
      <c r="A5887" s="6">
        <v>5885</v>
      </c>
      <c r="B5887" s="24" t="s">
        <v>5792</v>
      </c>
      <c r="C5887" s="25" t="str">
        <f>IF(D5887=2,"NO","YES")</f>
        <v>YES</v>
      </c>
      <c r="D5887" s="25">
        <f t="shared" si="103"/>
        <v>0.34</v>
      </c>
      <c r="E5887" s="1">
        <v>0.8398000000000001</v>
      </c>
      <c r="F5887" s="25">
        <v>2312</v>
      </c>
      <c r="G5887" s="154">
        <v>42467</v>
      </c>
      <c r="H5887" s="3" t="s">
        <v>5789</v>
      </c>
      <c r="I5887" s="4"/>
    </row>
    <row r="5888" spans="1:9" ht="30">
      <c r="A5888" s="6">
        <v>5886</v>
      </c>
      <c r="B5888" s="24" t="s">
        <v>5793</v>
      </c>
      <c r="C5888" s="25" t="str">
        <f>IF(D5888=2,"NO","YES")</f>
        <v>YES</v>
      </c>
      <c r="D5888" s="25">
        <f t="shared" si="103"/>
        <v>0.65</v>
      </c>
      <c r="E5888" s="1">
        <v>1.6055000000000001</v>
      </c>
      <c r="F5888" s="25">
        <v>4420</v>
      </c>
      <c r="G5888" s="154">
        <v>42467</v>
      </c>
      <c r="H5888" s="3" t="s">
        <v>5789</v>
      </c>
      <c r="I5888" s="4"/>
    </row>
    <row r="5889" spans="1:9" ht="30">
      <c r="A5889" s="6">
        <v>5887</v>
      </c>
      <c r="B5889" s="24" t="s">
        <v>5794</v>
      </c>
      <c r="C5889" s="25" t="str">
        <f>IF(D5889=2,"NO","YES")</f>
        <v>YES</v>
      </c>
      <c r="D5889" s="25">
        <f t="shared" si="103"/>
        <v>0.21</v>
      </c>
      <c r="E5889" s="1">
        <v>0.51870000000000005</v>
      </c>
      <c r="F5889" s="25">
        <v>1428</v>
      </c>
      <c r="G5889" s="154">
        <v>42467</v>
      </c>
      <c r="H5889" s="3" t="s">
        <v>5789</v>
      </c>
      <c r="I5889" s="4"/>
    </row>
    <row r="5890" spans="1:9" ht="30">
      <c r="A5890" s="6">
        <v>5888</v>
      </c>
      <c r="B5890" s="24" t="s">
        <v>5795</v>
      </c>
      <c r="C5890" s="25" t="str">
        <f>IF(D5890=2,"NO","YES")</f>
        <v>YES</v>
      </c>
      <c r="D5890" s="25">
        <f t="shared" si="103"/>
        <v>0.56000000000000005</v>
      </c>
      <c r="E5890" s="1">
        <v>1.3832000000000002</v>
      </c>
      <c r="F5890" s="25">
        <v>3808</v>
      </c>
      <c r="G5890" s="154">
        <v>42467</v>
      </c>
      <c r="H5890" s="3" t="s">
        <v>5789</v>
      </c>
      <c r="I5890" s="4"/>
    </row>
    <row r="5891" spans="1:9" ht="30">
      <c r="A5891" s="6">
        <v>5889</v>
      </c>
      <c r="B5891" s="24" t="s">
        <v>5796</v>
      </c>
      <c r="C5891" s="25" t="str">
        <f>IF(D5891=2,"NO","YES")</f>
        <v>YES</v>
      </c>
      <c r="D5891" s="25">
        <f t="shared" si="103"/>
        <v>0.38</v>
      </c>
      <c r="E5891" s="1">
        <v>0.9386000000000001</v>
      </c>
      <c r="F5891" s="25">
        <v>2584</v>
      </c>
      <c r="G5891" s="154">
        <v>42467</v>
      </c>
      <c r="H5891" s="3" t="s">
        <v>5789</v>
      </c>
      <c r="I5891" s="4"/>
    </row>
    <row r="5892" spans="1:9" ht="30">
      <c r="A5892" s="6">
        <v>5890</v>
      </c>
      <c r="B5892" s="24" t="s">
        <v>5797</v>
      </c>
      <c r="C5892" s="25" t="str">
        <f>IF(D5892=2,"NO","YES")</f>
        <v>YES</v>
      </c>
      <c r="D5892" s="25">
        <f t="shared" si="103"/>
        <v>0.42</v>
      </c>
      <c r="E5892" s="1">
        <v>1.0374000000000001</v>
      </c>
      <c r="F5892" s="25">
        <v>2856</v>
      </c>
      <c r="G5892" s="154">
        <v>42467</v>
      </c>
      <c r="H5892" s="3" t="s">
        <v>5789</v>
      </c>
      <c r="I5892" s="4"/>
    </row>
    <row r="5893" spans="1:9" ht="30">
      <c r="A5893" s="6">
        <v>5891</v>
      </c>
      <c r="B5893" s="24" t="s">
        <v>5798</v>
      </c>
      <c r="C5893" s="25" t="str">
        <f>IF(D5893=2,"NO","YES")</f>
        <v>YES</v>
      </c>
      <c r="D5893" s="25">
        <f t="shared" ref="D5893:D5956" si="104">F5893/6800</f>
        <v>0.38</v>
      </c>
      <c r="E5893" s="1">
        <v>0.9386000000000001</v>
      </c>
      <c r="F5893" s="25">
        <v>2584</v>
      </c>
      <c r="G5893" s="154">
        <v>42467</v>
      </c>
      <c r="H5893" s="3" t="s">
        <v>5789</v>
      </c>
      <c r="I5893" s="4"/>
    </row>
    <row r="5894" spans="1:9" ht="30">
      <c r="A5894" s="6">
        <v>5892</v>
      </c>
      <c r="B5894" s="24" t="s">
        <v>4984</v>
      </c>
      <c r="C5894" s="25" t="str">
        <f>IF(D5894=2,"NO","YES")</f>
        <v>YES</v>
      </c>
      <c r="D5894" s="25">
        <f t="shared" si="104"/>
        <v>0.19</v>
      </c>
      <c r="E5894" s="1">
        <v>0.46930000000000005</v>
      </c>
      <c r="F5894" s="25">
        <v>1292</v>
      </c>
      <c r="G5894" s="154">
        <v>42467</v>
      </c>
      <c r="H5894" s="3" t="s">
        <v>5789</v>
      </c>
      <c r="I5894" s="4"/>
    </row>
    <row r="5895" spans="1:9" ht="30">
      <c r="A5895" s="6">
        <v>5893</v>
      </c>
      <c r="B5895" s="24" t="s">
        <v>5799</v>
      </c>
      <c r="C5895" s="25" t="str">
        <f>IF(D5895=2,"NO","YES")</f>
        <v>YES</v>
      </c>
      <c r="D5895" s="25">
        <f t="shared" si="104"/>
        <v>0.61</v>
      </c>
      <c r="E5895" s="1">
        <v>1.5067000000000002</v>
      </c>
      <c r="F5895" s="25">
        <v>4148</v>
      </c>
      <c r="G5895" s="154">
        <v>42467</v>
      </c>
      <c r="H5895" s="3" t="s">
        <v>5789</v>
      </c>
      <c r="I5895" s="4"/>
    </row>
    <row r="5896" spans="1:9" ht="30">
      <c r="A5896" s="6">
        <v>5894</v>
      </c>
      <c r="B5896" s="24" t="s">
        <v>5800</v>
      </c>
      <c r="C5896" s="25" t="str">
        <f>IF(D5896=2,"NO","YES")</f>
        <v>YES</v>
      </c>
      <c r="D5896" s="25">
        <f t="shared" si="104"/>
        <v>0.56000000000000005</v>
      </c>
      <c r="E5896" s="1">
        <v>1.3832000000000002</v>
      </c>
      <c r="F5896" s="25">
        <v>3808</v>
      </c>
      <c r="G5896" s="154">
        <v>42467</v>
      </c>
      <c r="H5896" s="3" t="s">
        <v>5789</v>
      </c>
      <c r="I5896" s="4"/>
    </row>
    <row r="5897" spans="1:9">
      <c r="A5897" s="6">
        <v>5895</v>
      </c>
      <c r="B5897" s="24" t="s">
        <v>5801</v>
      </c>
      <c r="C5897" s="25" t="str">
        <f>IF(D5897=2,"NO","YES")</f>
        <v>YES</v>
      </c>
      <c r="D5897" s="25">
        <f t="shared" si="104"/>
        <v>0.21</v>
      </c>
      <c r="E5897" s="1">
        <v>0.51870000000000005</v>
      </c>
      <c r="F5897" s="25">
        <v>1428</v>
      </c>
      <c r="G5897" s="154">
        <v>42467</v>
      </c>
      <c r="H5897" s="3" t="s">
        <v>5789</v>
      </c>
      <c r="I5897" s="4"/>
    </row>
    <row r="5898" spans="1:9" ht="30">
      <c r="A5898" s="6">
        <v>5896</v>
      </c>
      <c r="B5898" s="24" t="s">
        <v>5802</v>
      </c>
      <c r="C5898" s="25" t="str">
        <f>IF(D5898=2,"NO","YES")</f>
        <v>YES</v>
      </c>
      <c r="D5898" s="25">
        <f t="shared" si="104"/>
        <v>0.3</v>
      </c>
      <c r="E5898" s="1">
        <v>0.74099999999999999</v>
      </c>
      <c r="F5898" s="25">
        <v>2040</v>
      </c>
      <c r="G5898" s="154">
        <v>42467</v>
      </c>
      <c r="H5898" s="3" t="s">
        <v>5789</v>
      </c>
      <c r="I5898" s="4"/>
    </row>
    <row r="5899" spans="1:9" ht="30">
      <c r="A5899" s="6">
        <v>5897</v>
      </c>
      <c r="B5899" s="24" t="s">
        <v>5803</v>
      </c>
      <c r="C5899" s="25" t="str">
        <f>IF(D5899=2,"NO","YES")</f>
        <v>YES</v>
      </c>
      <c r="D5899" s="25">
        <f t="shared" si="104"/>
        <v>1.1000000000000001</v>
      </c>
      <c r="E5899" s="1">
        <v>2.7170000000000005</v>
      </c>
      <c r="F5899" s="25">
        <v>7480</v>
      </c>
      <c r="G5899" s="154">
        <v>42467</v>
      </c>
      <c r="H5899" s="3" t="s">
        <v>5789</v>
      </c>
      <c r="I5899" s="4"/>
    </row>
    <row r="5900" spans="1:9" ht="30">
      <c r="A5900" s="6">
        <v>5898</v>
      </c>
      <c r="B5900" s="24" t="s">
        <v>5804</v>
      </c>
      <c r="C5900" s="25" t="str">
        <f>IF(D5900=2,"NO","YES")</f>
        <v>YES</v>
      </c>
      <c r="D5900" s="25">
        <f t="shared" si="104"/>
        <v>0.49</v>
      </c>
      <c r="E5900" s="1">
        <v>1.2103000000000002</v>
      </c>
      <c r="F5900" s="25">
        <v>3332</v>
      </c>
      <c r="G5900" s="154">
        <v>42467</v>
      </c>
      <c r="H5900" s="3" t="s">
        <v>5789</v>
      </c>
      <c r="I5900" s="4"/>
    </row>
    <row r="5901" spans="1:9" ht="30">
      <c r="A5901" s="6">
        <v>5899</v>
      </c>
      <c r="B5901" s="24" t="s">
        <v>5805</v>
      </c>
      <c r="C5901" s="25" t="str">
        <f>IF(D5901=2,"NO","YES")</f>
        <v>YES</v>
      </c>
      <c r="D5901" s="25">
        <f t="shared" si="104"/>
        <v>1</v>
      </c>
      <c r="E5901" s="1">
        <v>2.4700000000000002</v>
      </c>
      <c r="F5901" s="25">
        <v>6800</v>
      </c>
      <c r="G5901" s="154">
        <v>42467</v>
      </c>
      <c r="H5901" s="3" t="s">
        <v>5789</v>
      </c>
      <c r="I5901" s="4"/>
    </row>
    <row r="5902" spans="1:9" ht="30">
      <c r="A5902" s="6">
        <v>5900</v>
      </c>
      <c r="B5902" s="24" t="s">
        <v>5806</v>
      </c>
      <c r="C5902" s="25" t="str">
        <f>IF(D5902=2,"NO","YES")</f>
        <v>YES</v>
      </c>
      <c r="D5902" s="25">
        <f t="shared" si="104"/>
        <v>0.87</v>
      </c>
      <c r="E5902" s="1">
        <v>2.1489000000000003</v>
      </c>
      <c r="F5902" s="25">
        <v>5916</v>
      </c>
      <c r="G5902" s="154">
        <v>42467</v>
      </c>
      <c r="H5902" s="3" t="s">
        <v>5789</v>
      </c>
      <c r="I5902" s="4"/>
    </row>
    <row r="5903" spans="1:9" ht="30">
      <c r="A5903" s="6">
        <v>5901</v>
      </c>
      <c r="B5903" s="24" t="s">
        <v>5807</v>
      </c>
      <c r="C5903" s="25" t="str">
        <f>IF(D5903=2,"NO","YES")</f>
        <v>YES</v>
      </c>
      <c r="D5903" s="25">
        <f t="shared" si="104"/>
        <v>0.71</v>
      </c>
      <c r="E5903" s="1">
        <v>1.7537</v>
      </c>
      <c r="F5903" s="25">
        <v>4828</v>
      </c>
      <c r="G5903" s="154">
        <v>42467</v>
      </c>
      <c r="H5903" s="3" t="s">
        <v>5789</v>
      </c>
      <c r="I5903" s="4"/>
    </row>
    <row r="5904" spans="1:9" ht="30">
      <c r="A5904" s="6">
        <v>5902</v>
      </c>
      <c r="B5904" s="24" t="s">
        <v>5808</v>
      </c>
      <c r="C5904" s="25" t="str">
        <f>IF(D5904=2,"NO","YES")</f>
        <v>YES</v>
      </c>
      <c r="D5904" s="25">
        <f t="shared" si="104"/>
        <v>0.51</v>
      </c>
      <c r="E5904" s="1">
        <v>1.2597</v>
      </c>
      <c r="F5904" s="25">
        <v>3468</v>
      </c>
      <c r="G5904" s="154">
        <v>42467</v>
      </c>
      <c r="H5904" s="3" t="s">
        <v>5789</v>
      </c>
      <c r="I5904" s="4"/>
    </row>
    <row r="5905" spans="1:9" ht="30">
      <c r="A5905" s="6">
        <v>5903</v>
      </c>
      <c r="B5905" s="24" t="s">
        <v>5809</v>
      </c>
      <c r="C5905" s="25" t="str">
        <f>IF(D5905=2,"NO","YES")</f>
        <v>YES</v>
      </c>
      <c r="D5905" s="25">
        <f t="shared" si="104"/>
        <v>0.81</v>
      </c>
      <c r="E5905" s="1">
        <v>2.0007000000000001</v>
      </c>
      <c r="F5905" s="25">
        <v>5508</v>
      </c>
      <c r="G5905" s="154">
        <v>42467</v>
      </c>
      <c r="H5905" s="3" t="s">
        <v>5789</v>
      </c>
      <c r="I5905" s="4"/>
    </row>
    <row r="5906" spans="1:9" ht="30">
      <c r="A5906" s="6">
        <v>5904</v>
      </c>
      <c r="B5906" s="24" t="s">
        <v>5810</v>
      </c>
      <c r="C5906" s="25" t="str">
        <f>IF(D5906=2,"NO","YES")</f>
        <v>YES</v>
      </c>
      <c r="D5906" s="25">
        <f t="shared" si="104"/>
        <v>0.61</v>
      </c>
      <c r="E5906" s="1">
        <v>1.5067000000000002</v>
      </c>
      <c r="F5906" s="25">
        <v>4148</v>
      </c>
      <c r="G5906" s="154">
        <v>42467</v>
      </c>
      <c r="H5906" s="3" t="s">
        <v>5789</v>
      </c>
      <c r="I5906" s="4"/>
    </row>
    <row r="5907" spans="1:9" ht="30">
      <c r="A5907" s="6">
        <v>5905</v>
      </c>
      <c r="B5907" s="24" t="s">
        <v>5811</v>
      </c>
      <c r="C5907" s="25" t="str">
        <f>IF(D5907=2,"NO","YES")</f>
        <v>YES</v>
      </c>
      <c r="D5907" s="25">
        <f t="shared" si="104"/>
        <v>0.21</v>
      </c>
      <c r="E5907" s="1">
        <v>0.51870000000000005</v>
      </c>
      <c r="F5907" s="25">
        <v>1428</v>
      </c>
      <c r="G5907" s="154">
        <v>42467</v>
      </c>
      <c r="H5907" s="3" t="s">
        <v>5789</v>
      </c>
      <c r="I5907" s="4"/>
    </row>
    <row r="5908" spans="1:9" ht="30">
      <c r="A5908" s="6">
        <v>5906</v>
      </c>
      <c r="B5908" s="24" t="s">
        <v>5812</v>
      </c>
      <c r="C5908" s="25" t="str">
        <f>IF(D5908=2,"NO","YES")</f>
        <v>YES</v>
      </c>
      <c r="D5908" s="25">
        <f t="shared" si="104"/>
        <v>0.54</v>
      </c>
      <c r="E5908" s="1">
        <v>1.3338000000000001</v>
      </c>
      <c r="F5908" s="25">
        <v>3672</v>
      </c>
      <c r="G5908" s="154">
        <v>42467</v>
      </c>
      <c r="H5908" s="3" t="s">
        <v>5789</v>
      </c>
      <c r="I5908" s="4"/>
    </row>
    <row r="5909" spans="1:9" ht="30">
      <c r="A5909" s="6">
        <v>5907</v>
      </c>
      <c r="B5909" s="24" t="s">
        <v>5813</v>
      </c>
      <c r="C5909" s="25" t="str">
        <f>IF(D5909=2,"NO","YES")</f>
        <v>YES</v>
      </c>
      <c r="D5909" s="25">
        <f t="shared" si="104"/>
        <v>0.15</v>
      </c>
      <c r="E5909" s="1">
        <v>0.3705</v>
      </c>
      <c r="F5909" s="25">
        <v>1020</v>
      </c>
      <c r="G5909" s="154">
        <v>42467</v>
      </c>
      <c r="H5909" s="3" t="s">
        <v>5789</v>
      </c>
      <c r="I5909" s="4"/>
    </row>
    <row r="5910" spans="1:9">
      <c r="A5910" s="6">
        <v>5908</v>
      </c>
      <c r="B5910" s="24" t="s">
        <v>5814</v>
      </c>
      <c r="C5910" s="25" t="str">
        <f>IF(D5910=2,"NO","YES")</f>
        <v>YES</v>
      </c>
      <c r="D5910" s="25">
        <f t="shared" si="104"/>
        <v>1.67</v>
      </c>
      <c r="E5910" s="1">
        <v>4.1249000000000002</v>
      </c>
      <c r="F5910" s="25">
        <v>11356</v>
      </c>
      <c r="G5910" s="154">
        <v>42467</v>
      </c>
      <c r="H5910" s="3" t="s">
        <v>5789</v>
      </c>
      <c r="I5910" s="4"/>
    </row>
    <row r="5911" spans="1:9">
      <c r="A5911" s="6">
        <v>5909</v>
      </c>
      <c r="B5911" s="24" t="s">
        <v>5815</v>
      </c>
      <c r="C5911" s="25" t="str">
        <f>IF(D5911=2,"NO","YES")</f>
        <v>YES</v>
      </c>
      <c r="D5911" s="25">
        <f t="shared" si="104"/>
        <v>0.87</v>
      </c>
      <c r="E5911" s="1">
        <v>2.1489000000000003</v>
      </c>
      <c r="F5911" s="25">
        <v>5916</v>
      </c>
      <c r="G5911" s="154">
        <v>42467</v>
      </c>
      <c r="H5911" s="3" t="s">
        <v>5789</v>
      </c>
      <c r="I5911" s="4"/>
    </row>
    <row r="5912" spans="1:9" ht="30">
      <c r="A5912" s="6">
        <v>5910</v>
      </c>
      <c r="B5912" s="24" t="s">
        <v>5816</v>
      </c>
      <c r="C5912" s="25" t="str">
        <f>IF(D5912=2,"NO","YES")</f>
        <v>YES</v>
      </c>
      <c r="D5912" s="25">
        <f t="shared" si="104"/>
        <v>0.37</v>
      </c>
      <c r="E5912" s="1">
        <v>0.91390000000000005</v>
      </c>
      <c r="F5912" s="25">
        <v>2516</v>
      </c>
      <c r="G5912" s="154">
        <v>42467</v>
      </c>
      <c r="H5912" s="3" t="s">
        <v>5789</v>
      </c>
      <c r="I5912" s="4"/>
    </row>
    <row r="5913" spans="1:9" ht="30">
      <c r="A5913" s="6">
        <v>5911</v>
      </c>
      <c r="B5913" s="24" t="s">
        <v>5817</v>
      </c>
      <c r="C5913" s="25" t="str">
        <f>IF(D5913=2,"NO","YES")</f>
        <v>NO</v>
      </c>
      <c r="D5913" s="25">
        <f t="shared" si="104"/>
        <v>2</v>
      </c>
      <c r="E5913" s="1">
        <v>4.9400000000000004</v>
      </c>
      <c r="F5913" s="25">
        <v>13600</v>
      </c>
      <c r="G5913" s="154">
        <v>42467</v>
      </c>
      <c r="H5913" s="3" t="s">
        <v>5789</v>
      </c>
      <c r="I5913" s="4"/>
    </row>
    <row r="5914" spans="1:9" ht="30">
      <c r="A5914" s="6">
        <v>5912</v>
      </c>
      <c r="B5914" s="24" t="s">
        <v>5818</v>
      </c>
      <c r="C5914" s="25" t="str">
        <f>IF(D5914=2,"NO","YES")</f>
        <v>YES</v>
      </c>
      <c r="D5914" s="25">
        <f t="shared" si="104"/>
        <v>0.4</v>
      </c>
      <c r="E5914" s="1">
        <v>0.9880000000000001</v>
      </c>
      <c r="F5914" s="25">
        <v>2720</v>
      </c>
      <c r="G5914" s="154">
        <v>42467</v>
      </c>
      <c r="H5914" s="3" t="s">
        <v>5789</v>
      </c>
      <c r="I5914" s="4"/>
    </row>
    <row r="5915" spans="1:9" ht="30">
      <c r="A5915" s="6">
        <v>5913</v>
      </c>
      <c r="B5915" s="24" t="s">
        <v>5819</v>
      </c>
      <c r="C5915" s="25" t="str">
        <f>IF(D5915=2,"NO","YES")</f>
        <v>NO</v>
      </c>
      <c r="D5915" s="25">
        <f t="shared" si="104"/>
        <v>2</v>
      </c>
      <c r="E5915" s="1">
        <v>4.9400000000000004</v>
      </c>
      <c r="F5915" s="25">
        <v>13600</v>
      </c>
      <c r="G5915" s="154">
        <v>42467</v>
      </c>
      <c r="H5915" s="3" t="s">
        <v>5789</v>
      </c>
      <c r="I5915" s="4"/>
    </row>
    <row r="5916" spans="1:9" ht="30">
      <c r="A5916" s="6">
        <v>5914</v>
      </c>
      <c r="B5916" s="24" t="s">
        <v>5820</v>
      </c>
      <c r="C5916" s="25" t="str">
        <f>IF(D5916=2,"NO","YES")</f>
        <v>YES</v>
      </c>
      <c r="D5916" s="25">
        <f t="shared" si="104"/>
        <v>0.98</v>
      </c>
      <c r="E5916" s="1">
        <v>2.4206000000000003</v>
      </c>
      <c r="F5916" s="25">
        <v>6664</v>
      </c>
      <c r="G5916" s="154">
        <v>42467</v>
      </c>
      <c r="H5916" s="3" t="s">
        <v>5789</v>
      </c>
      <c r="I5916" s="4"/>
    </row>
    <row r="5917" spans="1:9" ht="30">
      <c r="A5917" s="6">
        <v>5915</v>
      </c>
      <c r="B5917" s="24" t="s">
        <v>5821</v>
      </c>
      <c r="C5917" s="25" t="str">
        <f>IF(D5917=2,"NO","YES")</f>
        <v>YES</v>
      </c>
      <c r="D5917" s="25">
        <f t="shared" si="104"/>
        <v>0.18</v>
      </c>
      <c r="E5917" s="1">
        <v>0.4446</v>
      </c>
      <c r="F5917" s="25">
        <v>1224</v>
      </c>
      <c r="G5917" s="154">
        <v>42467</v>
      </c>
      <c r="H5917" s="3" t="s">
        <v>5789</v>
      </c>
      <c r="I5917" s="4"/>
    </row>
    <row r="5918" spans="1:9" ht="30">
      <c r="A5918" s="6">
        <v>5916</v>
      </c>
      <c r="B5918" s="24" t="s">
        <v>5822</v>
      </c>
      <c r="C5918" s="25" t="str">
        <f>IF(D5918=2,"NO","YES")</f>
        <v>YES</v>
      </c>
      <c r="D5918" s="25">
        <f t="shared" si="104"/>
        <v>0.42</v>
      </c>
      <c r="E5918" s="1">
        <v>1.0374000000000001</v>
      </c>
      <c r="F5918" s="25">
        <v>2856</v>
      </c>
      <c r="G5918" s="154">
        <v>42467</v>
      </c>
      <c r="H5918" s="3" t="s">
        <v>5789</v>
      </c>
      <c r="I5918" s="4"/>
    </row>
    <row r="5919" spans="1:9" ht="30">
      <c r="A5919" s="6">
        <v>5917</v>
      </c>
      <c r="B5919" s="24" t="s">
        <v>5823</v>
      </c>
      <c r="C5919" s="25" t="str">
        <f>IF(D5919=2,"NO","YES")</f>
        <v>NO</v>
      </c>
      <c r="D5919" s="25">
        <f t="shared" si="104"/>
        <v>2</v>
      </c>
      <c r="E5919" s="1">
        <v>4.9400000000000004</v>
      </c>
      <c r="F5919" s="25">
        <v>13600</v>
      </c>
      <c r="G5919" s="154">
        <v>42467</v>
      </c>
      <c r="H5919" s="3" t="s">
        <v>5789</v>
      </c>
      <c r="I5919" s="4"/>
    </row>
    <row r="5920" spans="1:9" ht="30">
      <c r="A5920" s="6">
        <v>5918</v>
      </c>
      <c r="B5920" s="24" t="s">
        <v>5824</v>
      </c>
      <c r="C5920" s="25" t="str">
        <f>IF(D5920=2,"NO","YES")</f>
        <v>YES</v>
      </c>
      <c r="D5920" s="25">
        <f t="shared" si="104"/>
        <v>0.28999999999999998</v>
      </c>
      <c r="E5920" s="1">
        <v>0.71630000000000005</v>
      </c>
      <c r="F5920" s="25">
        <v>1972</v>
      </c>
      <c r="G5920" s="154">
        <v>42467</v>
      </c>
      <c r="H5920" s="3" t="s">
        <v>5789</v>
      </c>
      <c r="I5920" s="4"/>
    </row>
    <row r="5921" spans="1:9" ht="30">
      <c r="A5921" s="6">
        <v>5919</v>
      </c>
      <c r="B5921" s="24" t="s">
        <v>5825</v>
      </c>
      <c r="C5921" s="25" t="str">
        <f>IF(D5921=2,"NO","YES")</f>
        <v>YES</v>
      </c>
      <c r="D5921" s="25">
        <f t="shared" si="104"/>
        <v>0.14000000000000001</v>
      </c>
      <c r="E5921" s="1">
        <v>0.34580000000000005</v>
      </c>
      <c r="F5921" s="25">
        <v>952</v>
      </c>
      <c r="G5921" s="154">
        <v>42467</v>
      </c>
      <c r="H5921" s="3" t="s">
        <v>5789</v>
      </c>
      <c r="I5921" s="4"/>
    </row>
    <row r="5922" spans="1:9" ht="30">
      <c r="A5922" s="6">
        <v>5920</v>
      </c>
      <c r="B5922" s="24" t="s">
        <v>5826</v>
      </c>
      <c r="C5922" s="25" t="str">
        <f>IF(D5922=2,"NO","YES")</f>
        <v>YES</v>
      </c>
      <c r="D5922" s="25">
        <f t="shared" si="104"/>
        <v>1.95</v>
      </c>
      <c r="E5922" s="1">
        <v>4.8165000000000004</v>
      </c>
      <c r="F5922" s="25">
        <v>13260</v>
      </c>
      <c r="G5922" s="154">
        <v>42467</v>
      </c>
      <c r="H5922" s="3" t="s">
        <v>5789</v>
      </c>
      <c r="I5922" s="4"/>
    </row>
    <row r="5923" spans="1:9" ht="30">
      <c r="A5923" s="6">
        <v>5921</v>
      </c>
      <c r="B5923" s="24" t="s">
        <v>5827</v>
      </c>
      <c r="C5923" s="25" t="str">
        <f>IF(D5923=2,"NO","YES")</f>
        <v>YES</v>
      </c>
      <c r="D5923" s="25">
        <f t="shared" si="104"/>
        <v>0.87</v>
      </c>
      <c r="E5923" s="1">
        <v>2.1489000000000003</v>
      </c>
      <c r="F5923" s="25">
        <v>5916</v>
      </c>
      <c r="G5923" s="154">
        <v>42467</v>
      </c>
      <c r="H5923" s="3" t="s">
        <v>5789</v>
      </c>
      <c r="I5923" s="4"/>
    </row>
    <row r="5924" spans="1:9" ht="30">
      <c r="A5924" s="6">
        <v>5922</v>
      </c>
      <c r="B5924" s="24" t="s">
        <v>5828</v>
      </c>
      <c r="C5924" s="25" t="str">
        <f>IF(D5924=2,"NO","YES")</f>
        <v>NO</v>
      </c>
      <c r="D5924" s="25">
        <f t="shared" si="104"/>
        <v>2</v>
      </c>
      <c r="E5924" s="1">
        <v>4.9400000000000004</v>
      </c>
      <c r="F5924" s="25">
        <v>13600</v>
      </c>
      <c r="G5924" s="154">
        <v>42467</v>
      </c>
      <c r="H5924" s="3" t="s">
        <v>5789</v>
      </c>
      <c r="I5924" s="4"/>
    </row>
    <row r="5925" spans="1:9" ht="30">
      <c r="A5925" s="6">
        <v>5923</v>
      </c>
      <c r="B5925" s="24" t="s">
        <v>5829</v>
      </c>
      <c r="C5925" s="25" t="str">
        <f>IF(D5925=2,"NO","YES")</f>
        <v>YES</v>
      </c>
      <c r="D5925" s="25">
        <f t="shared" si="104"/>
        <v>0.09</v>
      </c>
      <c r="E5925" s="1">
        <v>0.2223</v>
      </c>
      <c r="F5925" s="25">
        <v>612</v>
      </c>
      <c r="G5925" s="154">
        <v>42467</v>
      </c>
      <c r="H5925" s="3" t="s">
        <v>5789</v>
      </c>
      <c r="I5925" s="4"/>
    </row>
    <row r="5926" spans="1:9" ht="30">
      <c r="A5926" s="6">
        <v>5924</v>
      </c>
      <c r="B5926" s="24" t="s">
        <v>5830</v>
      </c>
      <c r="C5926" s="25" t="str">
        <f>IF(D5926=2,"NO","YES")</f>
        <v>YES</v>
      </c>
      <c r="D5926" s="25">
        <f t="shared" si="104"/>
        <v>0.65</v>
      </c>
      <c r="E5926" s="1">
        <v>1.6055000000000001</v>
      </c>
      <c r="F5926" s="25">
        <v>4420</v>
      </c>
      <c r="G5926" s="154">
        <v>42467</v>
      </c>
      <c r="H5926" s="3" t="s">
        <v>5789</v>
      </c>
      <c r="I5926" s="4"/>
    </row>
    <row r="5927" spans="1:9" ht="30">
      <c r="A5927" s="6">
        <v>5925</v>
      </c>
      <c r="B5927" s="24" t="s">
        <v>5012</v>
      </c>
      <c r="C5927" s="25" t="str">
        <f>IF(D5927=2,"NO","YES")</f>
        <v>YES</v>
      </c>
      <c r="D5927" s="25">
        <f t="shared" si="104"/>
        <v>0.13</v>
      </c>
      <c r="E5927" s="1">
        <v>0.32110000000000005</v>
      </c>
      <c r="F5927" s="25">
        <v>884</v>
      </c>
      <c r="G5927" s="154">
        <v>42467</v>
      </c>
      <c r="H5927" s="3" t="s">
        <v>5789</v>
      </c>
      <c r="I5927" s="4"/>
    </row>
    <row r="5928" spans="1:9" ht="30">
      <c r="A5928" s="6">
        <v>5926</v>
      </c>
      <c r="B5928" s="24" t="s">
        <v>5831</v>
      </c>
      <c r="C5928" s="25" t="str">
        <f>IF(D5928=2,"NO","YES")</f>
        <v>YES</v>
      </c>
      <c r="D5928" s="25">
        <f t="shared" si="104"/>
        <v>0.41</v>
      </c>
      <c r="E5928" s="1">
        <v>1.0126999999999999</v>
      </c>
      <c r="F5928" s="25">
        <v>2788</v>
      </c>
      <c r="G5928" s="154">
        <v>42467</v>
      </c>
      <c r="H5928" s="3" t="s">
        <v>5789</v>
      </c>
      <c r="I5928" s="4"/>
    </row>
    <row r="5929" spans="1:9" ht="30">
      <c r="A5929" s="6">
        <v>5927</v>
      </c>
      <c r="B5929" s="24" t="s">
        <v>5832</v>
      </c>
      <c r="C5929" s="25" t="str">
        <f>IF(D5929=2,"NO","YES")</f>
        <v>YES</v>
      </c>
      <c r="D5929" s="25">
        <f t="shared" si="104"/>
        <v>0.4</v>
      </c>
      <c r="E5929" s="1">
        <v>0.9880000000000001</v>
      </c>
      <c r="F5929" s="25">
        <v>2720</v>
      </c>
      <c r="G5929" s="154">
        <v>42467</v>
      </c>
      <c r="H5929" s="3" t="s">
        <v>5789</v>
      </c>
      <c r="I5929" s="4"/>
    </row>
    <row r="5930" spans="1:9" ht="30">
      <c r="A5930" s="6">
        <v>5928</v>
      </c>
      <c r="B5930" s="24" t="s">
        <v>5833</v>
      </c>
      <c r="C5930" s="25" t="str">
        <f>IF(D5930=2,"NO","YES")</f>
        <v>YES</v>
      </c>
      <c r="D5930" s="25">
        <f t="shared" si="104"/>
        <v>0.43</v>
      </c>
      <c r="E5930" s="1">
        <v>1.0621</v>
      </c>
      <c r="F5930" s="25">
        <v>2924</v>
      </c>
      <c r="G5930" s="154">
        <v>42467</v>
      </c>
      <c r="H5930" s="3" t="s">
        <v>5789</v>
      </c>
      <c r="I5930" s="4"/>
    </row>
    <row r="5931" spans="1:9" ht="30">
      <c r="A5931" s="6">
        <v>5929</v>
      </c>
      <c r="B5931" s="24" t="s">
        <v>5834</v>
      </c>
      <c r="C5931" s="25" t="str">
        <f>IF(D5931=2,"NO","YES")</f>
        <v>YES</v>
      </c>
      <c r="D5931" s="25">
        <f t="shared" si="104"/>
        <v>0.9510294117647059</v>
      </c>
      <c r="E5931" s="1">
        <v>2.3490426470588237</v>
      </c>
      <c r="F5931" s="25">
        <v>6467</v>
      </c>
      <c r="G5931" s="154">
        <v>42467</v>
      </c>
      <c r="H5931" s="3" t="s">
        <v>5789</v>
      </c>
      <c r="I5931" s="4"/>
    </row>
    <row r="5932" spans="1:9" ht="30">
      <c r="A5932" s="6">
        <v>5930</v>
      </c>
      <c r="B5932" s="24" t="s">
        <v>5043</v>
      </c>
      <c r="C5932" s="25" t="str">
        <f>IF(D5932=2,"NO","YES")</f>
        <v>YES</v>
      </c>
      <c r="D5932" s="25">
        <f t="shared" si="104"/>
        <v>0.66</v>
      </c>
      <c r="E5932" s="1">
        <v>1.6302000000000003</v>
      </c>
      <c r="F5932" s="25">
        <v>4488</v>
      </c>
      <c r="G5932" s="154">
        <v>42467</v>
      </c>
      <c r="H5932" s="3" t="s">
        <v>5789</v>
      </c>
      <c r="I5932" s="4"/>
    </row>
    <row r="5933" spans="1:9" ht="30">
      <c r="A5933" s="6">
        <v>5931</v>
      </c>
      <c r="B5933" s="24" t="s">
        <v>5835</v>
      </c>
      <c r="C5933" s="25" t="str">
        <f>IF(D5933=2,"NO","YES")</f>
        <v>NO</v>
      </c>
      <c r="D5933" s="25">
        <f t="shared" si="104"/>
        <v>2</v>
      </c>
      <c r="E5933" s="1">
        <v>4.9400000000000004</v>
      </c>
      <c r="F5933" s="25">
        <v>13600</v>
      </c>
      <c r="G5933" s="154">
        <v>42467</v>
      </c>
      <c r="H5933" s="3" t="s">
        <v>5789</v>
      </c>
      <c r="I5933" s="4"/>
    </row>
    <row r="5934" spans="1:9" ht="30">
      <c r="A5934" s="6">
        <v>5932</v>
      </c>
      <c r="B5934" s="24" t="s">
        <v>5836</v>
      </c>
      <c r="C5934" s="25" t="str">
        <f>IF(D5934=2,"NO","YES")</f>
        <v>YES</v>
      </c>
      <c r="D5934" s="25">
        <f t="shared" si="104"/>
        <v>0.25</v>
      </c>
      <c r="E5934" s="1">
        <v>0.61750000000000005</v>
      </c>
      <c r="F5934" s="25">
        <v>1700</v>
      </c>
      <c r="G5934" s="154">
        <v>42467</v>
      </c>
      <c r="H5934" s="3" t="s">
        <v>5789</v>
      </c>
      <c r="I5934" s="4"/>
    </row>
    <row r="5935" spans="1:9" ht="30">
      <c r="A5935" s="6">
        <v>5933</v>
      </c>
      <c r="B5935" s="24" t="s">
        <v>5837</v>
      </c>
      <c r="C5935" s="25" t="str">
        <f>IF(D5935=2,"NO","YES")</f>
        <v>YES</v>
      </c>
      <c r="D5935" s="25">
        <f t="shared" si="104"/>
        <v>0.68</v>
      </c>
      <c r="E5935" s="1">
        <v>1.6796000000000002</v>
      </c>
      <c r="F5935" s="25">
        <v>4624</v>
      </c>
      <c r="G5935" s="154">
        <v>42467</v>
      </c>
      <c r="H5935" s="3" t="s">
        <v>5789</v>
      </c>
      <c r="I5935" s="4"/>
    </row>
    <row r="5936" spans="1:9" ht="30">
      <c r="A5936" s="6">
        <v>5934</v>
      </c>
      <c r="B5936" s="24" t="s">
        <v>5838</v>
      </c>
      <c r="C5936" s="25" t="str">
        <f>IF(D5936=2,"NO","YES")</f>
        <v>NO</v>
      </c>
      <c r="D5936" s="25">
        <f t="shared" si="104"/>
        <v>2</v>
      </c>
      <c r="E5936" s="1">
        <v>4.9400000000000004</v>
      </c>
      <c r="F5936" s="25">
        <v>13600</v>
      </c>
      <c r="G5936" s="154">
        <v>42467</v>
      </c>
      <c r="H5936" s="3" t="s">
        <v>5789</v>
      </c>
      <c r="I5936" s="4"/>
    </row>
    <row r="5937" spans="1:9" ht="30">
      <c r="A5937" s="6">
        <v>5935</v>
      </c>
      <c r="B5937" s="24" t="s">
        <v>5839</v>
      </c>
      <c r="C5937" s="25" t="str">
        <f>IF(D5937=2,"NO","YES")</f>
        <v>YES</v>
      </c>
      <c r="D5937" s="25">
        <f t="shared" si="104"/>
        <v>0.42</v>
      </c>
      <c r="E5937" s="1">
        <v>1.0374000000000001</v>
      </c>
      <c r="F5937" s="25">
        <v>2856</v>
      </c>
      <c r="G5937" s="154">
        <v>42467</v>
      </c>
      <c r="H5937" s="3" t="s">
        <v>5789</v>
      </c>
      <c r="I5937" s="4"/>
    </row>
    <row r="5938" spans="1:9" ht="30">
      <c r="A5938" s="6">
        <v>5936</v>
      </c>
      <c r="B5938" s="24" t="s">
        <v>5840</v>
      </c>
      <c r="C5938" s="25" t="str">
        <f>IF(D5938=2,"NO","YES")</f>
        <v>YES</v>
      </c>
      <c r="D5938" s="25">
        <f t="shared" si="104"/>
        <v>0.89</v>
      </c>
      <c r="E5938" s="1">
        <v>2.1983000000000001</v>
      </c>
      <c r="F5938" s="25">
        <v>6052</v>
      </c>
      <c r="G5938" s="154">
        <v>42467</v>
      </c>
      <c r="H5938" s="3" t="s">
        <v>5789</v>
      </c>
      <c r="I5938" s="4"/>
    </row>
    <row r="5939" spans="1:9" ht="30">
      <c r="A5939" s="6">
        <v>5937</v>
      </c>
      <c r="B5939" s="24" t="s">
        <v>5841</v>
      </c>
      <c r="C5939" s="25" t="str">
        <f>IF(D5939=2,"NO","YES")</f>
        <v>YES</v>
      </c>
      <c r="D5939" s="25">
        <f t="shared" si="104"/>
        <v>0.23</v>
      </c>
      <c r="E5939" s="1">
        <v>0.56810000000000005</v>
      </c>
      <c r="F5939" s="25">
        <v>1564</v>
      </c>
      <c r="G5939" s="154">
        <v>42467</v>
      </c>
      <c r="H5939" s="3" t="s">
        <v>5789</v>
      </c>
      <c r="I5939" s="4"/>
    </row>
    <row r="5940" spans="1:9" ht="30">
      <c r="A5940" s="6">
        <v>5938</v>
      </c>
      <c r="B5940" s="24" t="s">
        <v>5842</v>
      </c>
      <c r="C5940" s="25" t="str">
        <f>IF(D5940=2,"NO","YES")</f>
        <v>YES</v>
      </c>
      <c r="D5940" s="25">
        <f t="shared" si="104"/>
        <v>0.1</v>
      </c>
      <c r="E5940" s="1">
        <v>0.24700000000000003</v>
      </c>
      <c r="F5940" s="25">
        <v>680</v>
      </c>
      <c r="G5940" s="154">
        <v>42467</v>
      </c>
      <c r="H5940" s="3" t="s">
        <v>5789</v>
      </c>
      <c r="I5940" s="4"/>
    </row>
    <row r="5941" spans="1:9" ht="30">
      <c r="A5941" s="6">
        <v>5939</v>
      </c>
      <c r="B5941" s="24" t="s">
        <v>5843</v>
      </c>
      <c r="C5941" s="25" t="str">
        <f>IF(D5941=2,"NO","YES")</f>
        <v>YES</v>
      </c>
      <c r="D5941" s="25">
        <f t="shared" si="104"/>
        <v>1.56</v>
      </c>
      <c r="E5941" s="1">
        <v>3.8532000000000006</v>
      </c>
      <c r="F5941" s="25">
        <v>10608</v>
      </c>
      <c r="G5941" s="154">
        <v>42467</v>
      </c>
      <c r="H5941" s="3" t="s">
        <v>5789</v>
      </c>
      <c r="I5941" s="4"/>
    </row>
    <row r="5942" spans="1:9" ht="30">
      <c r="A5942" s="6">
        <v>5940</v>
      </c>
      <c r="B5942" s="24" t="s">
        <v>5844</v>
      </c>
      <c r="C5942" s="25" t="str">
        <f>IF(D5942=2,"NO","YES")</f>
        <v>YES</v>
      </c>
      <c r="D5942" s="25">
        <f t="shared" si="104"/>
        <v>0.63</v>
      </c>
      <c r="E5942" s="1">
        <v>1.5561</v>
      </c>
      <c r="F5942" s="25">
        <v>4284</v>
      </c>
      <c r="G5942" s="154">
        <v>42467</v>
      </c>
      <c r="H5942" s="3" t="s">
        <v>5789</v>
      </c>
      <c r="I5942" s="4"/>
    </row>
    <row r="5943" spans="1:9" ht="30">
      <c r="A5943" s="6">
        <v>5941</v>
      </c>
      <c r="B5943" s="24" t="s">
        <v>5845</v>
      </c>
      <c r="C5943" s="25" t="str">
        <f>IF(D5943=2,"NO","YES")</f>
        <v>YES</v>
      </c>
      <c r="D5943" s="25">
        <f t="shared" si="104"/>
        <v>0.14000000000000001</v>
      </c>
      <c r="E5943" s="1">
        <v>0.34580000000000005</v>
      </c>
      <c r="F5943" s="25">
        <v>952</v>
      </c>
      <c r="G5943" s="154">
        <v>42467</v>
      </c>
      <c r="H5943" s="3" t="s">
        <v>5789</v>
      </c>
      <c r="I5943" s="4"/>
    </row>
    <row r="5944" spans="1:9" ht="30">
      <c r="A5944" s="6">
        <v>5942</v>
      </c>
      <c r="B5944" s="24" t="s">
        <v>5846</v>
      </c>
      <c r="C5944" s="25" t="str">
        <f>IF(D5944=2,"NO","YES")</f>
        <v>YES</v>
      </c>
      <c r="D5944" s="25">
        <f t="shared" si="104"/>
        <v>0.17</v>
      </c>
      <c r="E5944" s="1">
        <v>0.41990000000000005</v>
      </c>
      <c r="F5944" s="25">
        <v>1156</v>
      </c>
      <c r="G5944" s="154">
        <v>42467</v>
      </c>
      <c r="H5944" s="3" t="s">
        <v>5789</v>
      </c>
      <c r="I5944" s="4"/>
    </row>
    <row r="5945" spans="1:9" ht="30">
      <c r="A5945" s="6">
        <v>5943</v>
      </c>
      <c r="B5945" s="24" t="s">
        <v>5847</v>
      </c>
      <c r="C5945" s="25" t="str">
        <f>IF(D5945=2,"NO","YES")</f>
        <v>YES</v>
      </c>
      <c r="D5945" s="25">
        <f t="shared" si="104"/>
        <v>0.09</v>
      </c>
      <c r="E5945" s="1">
        <v>0.2223</v>
      </c>
      <c r="F5945" s="25">
        <v>612</v>
      </c>
      <c r="G5945" s="154">
        <v>42467</v>
      </c>
      <c r="H5945" s="3" t="s">
        <v>5789</v>
      </c>
      <c r="I5945" s="4"/>
    </row>
    <row r="5946" spans="1:9">
      <c r="A5946" s="6">
        <v>5944</v>
      </c>
      <c r="B5946" s="24" t="s">
        <v>5848</v>
      </c>
      <c r="C5946" s="25" t="str">
        <f>IF(D5946=2,"NO","YES")</f>
        <v>YES</v>
      </c>
      <c r="D5946" s="25">
        <f t="shared" si="104"/>
        <v>7.0000000000000007E-2</v>
      </c>
      <c r="E5946" s="1">
        <v>0.17290000000000003</v>
      </c>
      <c r="F5946" s="25">
        <v>476</v>
      </c>
      <c r="G5946" s="154">
        <v>42467</v>
      </c>
      <c r="H5946" s="3" t="s">
        <v>5789</v>
      </c>
      <c r="I5946" s="4"/>
    </row>
    <row r="5947" spans="1:9" ht="30">
      <c r="A5947" s="6">
        <v>5945</v>
      </c>
      <c r="B5947" s="24" t="s">
        <v>5849</v>
      </c>
      <c r="C5947" s="25" t="str">
        <f>IF(D5947=2,"NO","YES")</f>
        <v>YES</v>
      </c>
      <c r="D5947" s="25">
        <f t="shared" si="104"/>
        <v>1.21</v>
      </c>
      <c r="E5947" s="1">
        <v>2.9887000000000001</v>
      </c>
      <c r="F5947" s="25">
        <v>8228</v>
      </c>
      <c r="G5947" s="154">
        <v>42467</v>
      </c>
      <c r="H5947" s="3" t="s">
        <v>5789</v>
      </c>
      <c r="I5947" s="4"/>
    </row>
    <row r="5948" spans="1:9" ht="30">
      <c r="A5948" s="6">
        <v>5946</v>
      </c>
      <c r="B5948" s="24" t="s">
        <v>5850</v>
      </c>
      <c r="C5948" s="25" t="str">
        <f>IF(D5948=2,"NO","YES")</f>
        <v>YES</v>
      </c>
      <c r="D5948" s="25">
        <f t="shared" si="104"/>
        <v>1.26</v>
      </c>
      <c r="E5948" s="1">
        <v>3.1122000000000001</v>
      </c>
      <c r="F5948" s="25">
        <v>8568</v>
      </c>
      <c r="G5948" s="154">
        <v>42467</v>
      </c>
      <c r="H5948" s="3" t="s">
        <v>5789</v>
      </c>
      <c r="I5948" s="4"/>
    </row>
    <row r="5949" spans="1:9" ht="30">
      <c r="A5949" s="6">
        <v>5947</v>
      </c>
      <c r="B5949" s="24" t="s">
        <v>5851</v>
      </c>
      <c r="C5949" s="25" t="str">
        <f>IF(D5949=2,"NO","YES")</f>
        <v>NO</v>
      </c>
      <c r="D5949" s="25">
        <f t="shared" si="104"/>
        <v>2</v>
      </c>
      <c r="E5949" s="1">
        <v>4.9400000000000004</v>
      </c>
      <c r="F5949" s="25">
        <v>13600</v>
      </c>
      <c r="G5949" s="154">
        <v>42467</v>
      </c>
      <c r="H5949" s="3" t="s">
        <v>5789</v>
      </c>
      <c r="I5949" s="4"/>
    </row>
    <row r="5950" spans="1:9" ht="30">
      <c r="A5950" s="6">
        <v>5948</v>
      </c>
      <c r="B5950" s="24" t="s">
        <v>5852</v>
      </c>
      <c r="C5950" s="25" t="str">
        <f>IF(D5950=2,"NO","YES")</f>
        <v>YES</v>
      </c>
      <c r="D5950" s="25">
        <f t="shared" si="104"/>
        <v>1.06</v>
      </c>
      <c r="E5950" s="1">
        <v>2.6182000000000003</v>
      </c>
      <c r="F5950" s="25">
        <v>7208</v>
      </c>
      <c r="G5950" s="154">
        <v>42467</v>
      </c>
      <c r="H5950" s="3" t="s">
        <v>5789</v>
      </c>
      <c r="I5950" s="4"/>
    </row>
    <row r="5951" spans="1:9" ht="30">
      <c r="A5951" s="6">
        <v>5949</v>
      </c>
      <c r="B5951" s="24" t="s">
        <v>5853</v>
      </c>
      <c r="C5951" s="25" t="str">
        <f>IF(D5951=2,"NO","YES")</f>
        <v>YES</v>
      </c>
      <c r="D5951" s="25">
        <f t="shared" si="104"/>
        <v>0.86</v>
      </c>
      <c r="E5951" s="1">
        <v>2.1242000000000001</v>
      </c>
      <c r="F5951" s="25">
        <v>5848</v>
      </c>
      <c r="G5951" s="154">
        <v>42467</v>
      </c>
      <c r="H5951" s="3" t="s">
        <v>5789</v>
      </c>
      <c r="I5951" s="4"/>
    </row>
    <row r="5952" spans="1:9" ht="30">
      <c r="A5952" s="6">
        <v>5950</v>
      </c>
      <c r="B5952" s="24" t="s">
        <v>5854</v>
      </c>
      <c r="C5952" s="25" t="str">
        <f>IF(D5952=2,"NO","YES")</f>
        <v>YES</v>
      </c>
      <c r="D5952" s="25">
        <f t="shared" si="104"/>
        <v>0.91</v>
      </c>
      <c r="E5952" s="1">
        <v>2.2477000000000005</v>
      </c>
      <c r="F5952" s="25">
        <v>6188</v>
      </c>
      <c r="G5952" s="154">
        <v>42467</v>
      </c>
      <c r="H5952" s="3" t="s">
        <v>5789</v>
      </c>
      <c r="I5952" s="4"/>
    </row>
    <row r="5953" spans="1:9" ht="30">
      <c r="A5953" s="6">
        <v>5951</v>
      </c>
      <c r="B5953" s="24" t="s">
        <v>5855</v>
      </c>
      <c r="C5953" s="25" t="str">
        <f>IF(D5953=2,"NO","YES")</f>
        <v>YES</v>
      </c>
      <c r="D5953" s="25">
        <f t="shared" si="104"/>
        <v>0.71</v>
      </c>
      <c r="E5953" s="1">
        <v>1.7537</v>
      </c>
      <c r="F5953" s="25">
        <v>4828</v>
      </c>
      <c r="G5953" s="154">
        <v>42467</v>
      </c>
      <c r="H5953" s="3" t="s">
        <v>5789</v>
      </c>
      <c r="I5953" s="4"/>
    </row>
    <row r="5954" spans="1:9" ht="30">
      <c r="A5954" s="6">
        <v>5952</v>
      </c>
      <c r="B5954" s="24" t="s">
        <v>5856</v>
      </c>
      <c r="C5954" s="25" t="str">
        <f>IF(D5954=2,"NO","YES")</f>
        <v>YES</v>
      </c>
      <c r="D5954" s="25">
        <f t="shared" si="104"/>
        <v>1</v>
      </c>
      <c r="E5954" s="1">
        <v>2.4700000000000002</v>
      </c>
      <c r="F5954" s="25">
        <v>6800</v>
      </c>
      <c r="G5954" s="154">
        <v>42467</v>
      </c>
      <c r="H5954" s="3" t="s">
        <v>5789</v>
      </c>
      <c r="I5954" s="4"/>
    </row>
    <row r="5955" spans="1:9" ht="30">
      <c r="A5955" s="6">
        <v>5953</v>
      </c>
      <c r="B5955" s="24" t="s">
        <v>5857</v>
      </c>
      <c r="C5955" s="25" t="str">
        <f>IF(D5955=2,"NO","YES")</f>
        <v>YES</v>
      </c>
      <c r="D5955" s="25">
        <f t="shared" si="104"/>
        <v>0.19</v>
      </c>
      <c r="E5955" s="1">
        <v>0.46930000000000005</v>
      </c>
      <c r="F5955" s="25">
        <v>1292</v>
      </c>
      <c r="G5955" s="154">
        <v>42467</v>
      </c>
      <c r="H5955" s="3" t="s">
        <v>5789</v>
      </c>
      <c r="I5955" s="4"/>
    </row>
    <row r="5956" spans="1:9" ht="30">
      <c r="A5956" s="6">
        <v>5954</v>
      </c>
      <c r="B5956" s="24" t="s">
        <v>5858</v>
      </c>
      <c r="C5956" s="25" t="str">
        <f>IF(D5956=2,"NO","YES")</f>
        <v>YES</v>
      </c>
      <c r="D5956" s="25">
        <f t="shared" si="104"/>
        <v>0.87</v>
      </c>
      <c r="E5956" s="1">
        <v>2.1489000000000003</v>
      </c>
      <c r="F5956" s="25">
        <v>5916</v>
      </c>
      <c r="G5956" s="154">
        <v>42467</v>
      </c>
      <c r="H5956" s="3" t="s">
        <v>5789</v>
      </c>
      <c r="I5956" s="4"/>
    </row>
    <row r="5957" spans="1:9" ht="30">
      <c r="A5957" s="6">
        <v>5955</v>
      </c>
      <c r="B5957" s="24" t="s">
        <v>5052</v>
      </c>
      <c r="C5957" s="25" t="str">
        <f>IF(D5957=2,"NO","YES")</f>
        <v>YES</v>
      </c>
      <c r="D5957" s="25">
        <f t="shared" ref="D5957:D6020" si="105">F5957/6800</f>
        <v>0.06</v>
      </c>
      <c r="E5957" s="1">
        <v>0.1482</v>
      </c>
      <c r="F5957" s="25">
        <v>408</v>
      </c>
      <c r="G5957" s="154">
        <v>42467</v>
      </c>
      <c r="H5957" s="3" t="s">
        <v>5789</v>
      </c>
      <c r="I5957" s="4"/>
    </row>
    <row r="5958" spans="1:9" ht="30">
      <c r="A5958" s="6">
        <v>5956</v>
      </c>
      <c r="B5958" s="24" t="s">
        <v>5859</v>
      </c>
      <c r="C5958" s="25" t="str">
        <f>IF(D5958=2,"NO","YES")</f>
        <v>YES</v>
      </c>
      <c r="D5958" s="25">
        <f t="shared" si="105"/>
        <v>0.25</v>
      </c>
      <c r="E5958" s="1">
        <v>0.61750000000000005</v>
      </c>
      <c r="F5958" s="25">
        <v>1700</v>
      </c>
      <c r="G5958" s="154">
        <v>42467</v>
      </c>
      <c r="H5958" s="3" t="s">
        <v>5789</v>
      </c>
      <c r="I5958" s="4"/>
    </row>
    <row r="5959" spans="1:9" ht="30">
      <c r="A5959" s="6">
        <v>5957</v>
      </c>
      <c r="B5959" s="24" t="s">
        <v>5860</v>
      </c>
      <c r="C5959" s="25" t="str">
        <f>IF(D5959=2,"NO","YES")</f>
        <v>YES</v>
      </c>
      <c r="D5959" s="25">
        <f t="shared" si="105"/>
        <v>0.28999999999999998</v>
      </c>
      <c r="E5959" s="1">
        <v>0.71630000000000005</v>
      </c>
      <c r="F5959" s="25">
        <v>1972</v>
      </c>
      <c r="G5959" s="154">
        <v>42467</v>
      </c>
      <c r="H5959" s="3" t="s">
        <v>5789</v>
      </c>
      <c r="I5959" s="4"/>
    </row>
    <row r="5960" spans="1:9" ht="30">
      <c r="A5960" s="6">
        <v>5958</v>
      </c>
      <c r="B5960" s="24" t="s">
        <v>5861</v>
      </c>
      <c r="C5960" s="25" t="str">
        <f>IF(D5960=2,"NO","YES")</f>
        <v>YES</v>
      </c>
      <c r="D5960" s="25">
        <f t="shared" si="105"/>
        <v>0.56000000000000005</v>
      </c>
      <c r="E5960" s="1">
        <v>1.3832000000000002</v>
      </c>
      <c r="F5960" s="25">
        <v>3808</v>
      </c>
      <c r="G5960" s="154">
        <v>42467</v>
      </c>
      <c r="H5960" s="3" t="s">
        <v>5789</v>
      </c>
      <c r="I5960" s="4"/>
    </row>
    <row r="5961" spans="1:9" ht="30">
      <c r="A5961" s="6">
        <v>5959</v>
      </c>
      <c r="B5961" s="24" t="s">
        <v>5862</v>
      </c>
      <c r="C5961" s="25" t="str">
        <f>IF(D5961=2,"NO","YES")</f>
        <v>YES</v>
      </c>
      <c r="D5961" s="25">
        <f t="shared" si="105"/>
        <v>0.71</v>
      </c>
      <c r="E5961" s="1">
        <v>1.7537</v>
      </c>
      <c r="F5961" s="25">
        <v>4828</v>
      </c>
      <c r="G5961" s="154">
        <v>42467</v>
      </c>
      <c r="H5961" s="3" t="s">
        <v>5789</v>
      </c>
      <c r="I5961" s="4"/>
    </row>
    <row r="5962" spans="1:9">
      <c r="A5962" s="6">
        <v>5960</v>
      </c>
      <c r="B5962" s="24" t="s">
        <v>5863</v>
      </c>
      <c r="C5962" s="25" t="str">
        <f>IF(D5962=2,"NO","YES")</f>
        <v>YES</v>
      </c>
      <c r="D5962" s="25">
        <f t="shared" si="105"/>
        <v>0.54</v>
      </c>
      <c r="E5962" s="1">
        <v>1.3338000000000001</v>
      </c>
      <c r="F5962" s="25">
        <v>3672</v>
      </c>
      <c r="G5962" s="154">
        <v>42467</v>
      </c>
      <c r="H5962" s="3" t="s">
        <v>5789</v>
      </c>
      <c r="I5962" s="4"/>
    </row>
    <row r="5963" spans="1:9" ht="30">
      <c r="A5963" s="6">
        <v>5961</v>
      </c>
      <c r="B5963" s="24" t="s">
        <v>5864</v>
      </c>
      <c r="C5963" s="25" t="str">
        <f>IF(D5963=2,"NO","YES")</f>
        <v>YES</v>
      </c>
      <c r="D5963" s="25">
        <f t="shared" si="105"/>
        <v>1.27</v>
      </c>
      <c r="E5963" s="1">
        <v>3.1369000000000002</v>
      </c>
      <c r="F5963" s="25">
        <v>8636</v>
      </c>
      <c r="G5963" s="154">
        <v>42467</v>
      </c>
      <c r="H5963" s="3" t="s">
        <v>5789</v>
      </c>
      <c r="I5963" s="4"/>
    </row>
    <row r="5964" spans="1:9" ht="30">
      <c r="A5964" s="6">
        <v>5962</v>
      </c>
      <c r="B5964" s="24" t="s">
        <v>5066</v>
      </c>
      <c r="C5964" s="25" t="str">
        <f>IF(D5964=2,"NO","YES")</f>
        <v>YES</v>
      </c>
      <c r="D5964" s="25">
        <f t="shared" si="105"/>
        <v>0.56000000000000005</v>
      </c>
      <c r="E5964" s="1">
        <v>1.3832000000000002</v>
      </c>
      <c r="F5964" s="25">
        <v>3808</v>
      </c>
      <c r="G5964" s="154">
        <v>42467</v>
      </c>
      <c r="H5964" s="3" t="s">
        <v>5789</v>
      </c>
      <c r="I5964" s="4"/>
    </row>
    <row r="5965" spans="1:9" ht="30">
      <c r="A5965" s="6">
        <v>5963</v>
      </c>
      <c r="B5965" s="24" t="s">
        <v>5865</v>
      </c>
      <c r="C5965" s="25" t="str">
        <f>IF(D5965=2,"NO","YES")</f>
        <v>YES</v>
      </c>
      <c r="D5965" s="25">
        <f t="shared" si="105"/>
        <v>0.28000000000000003</v>
      </c>
      <c r="E5965" s="1">
        <v>0.6916000000000001</v>
      </c>
      <c r="F5965" s="25">
        <v>1904</v>
      </c>
      <c r="G5965" s="154">
        <v>42467</v>
      </c>
      <c r="H5965" s="3" t="s">
        <v>5789</v>
      </c>
      <c r="I5965" s="4"/>
    </row>
    <row r="5966" spans="1:9" ht="30">
      <c r="A5966" s="6">
        <v>5964</v>
      </c>
      <c r="B5966" s="24" t="s">
        <v>5866</v>
      </c>
      <c r="C5966" s="25" t="str">
        <f>IF(D5966=2,"NO","YES")</f>
        <v>YES</v>
      </c>
      <c r="D5966" s="25">
        <f t="shared" si="105"/>
        <v>0.99</v>
      </c>
      <c r="E5966" s="1">
        <v>2.4453</v>
      </c>
      <c r="F5966" s="25">
        <v>6732</v>
      </c>
      <c r="G5966" s="154">
        <v>42467</v>
      </c>
      <c r="H5966" s="3" t="s">
        <v>5789</v>
      </c>
      <c r="I5966" s="4"/>
    </row>
    <row r="5967" spans="1:9" ht="30">
      <c r="A5967" s="6">
        <v>5965</v>
      </c>
      <c r="B5967" s="24" t="s">
        <v>5867</v>
      </c>
      <c r="C5967" s="25" t="str">
        <f>IF(D5967=2,"NO","YES")</f>
        <v>YES</v>
      </c>
      <c r="D5967" s="25">
        <f t="shared" si="105"/>
        <v>0.47</v>
      </c>
      <c r="E5967" s="1">
        <v>1.1609</v>
      </c>
      <c r="F5967" s="25">
        <v>3196</v>
      </c>
      <c r="G5967" s="154">
        <v>42467</v>
      </c>
      <c r="H5967" s="3" t="s">
        <v>5789</v>
      </c>
      <c r="I5967" s="4"/>
    </row>
    <row r="5968" spans="1:9" ht="30">
      <c r="A5968" s="6">
        <v>5966</v>
      </c>
      <c r="B5968" s="24" t="s">
        <v>5868</v>
      </c>
      <c r="C5968" s="25" t="str">
        <f>IF(D5968=2,"NO","YES")</f>
        <v>YES</v>
      </c>
      <c r="D5968" s="25">
        <f t="shared" si="105"/>
        <v>0.21</v>
      </c>
      <c r="E5968" s="1">
        <v>0.51870000000000005</v>
      </c>
      <c r="F5968" s="25">
        <v>1428</v>
      </c>
      <c r="G5968" s="154">
        <v>42467</v>
      </c>
      <c r="H5968" s="3" t="s">
        <v>5789</v>
      </c>
      <c r="I5968" s="4"/>
    </row>
    <row r="5969" spans="1:9" ht="30">
      <c r="A5969" s="6">
        <v>5967</v>
      </c>
      <c r="B5969" s="24" t="s">
        <v>5869</v>
      </c>
      <c r="C5969" s="25" t="str">
        <f>IF(D5969=2,"NO","YES")</f>
        <v>YES</v>
      </c>
      <c r="D5969" s="25">
        <f t="shared" si="105"/>
        <v>1.02</v>
      </c>
      <c r="E5969" s="1">
        <v>2.5194000000000001</v>
      </c>
      <c r="F5969" s="25">
        <v>6936</v>
      </c>
      <c r="G5969" s="154">
        <v>42467</v>
      </c>
      <c r="H5969" s="3" t="s">
        <v>5789</v>
      </c>
      <c r="I5969" s="4"/>
    </row>
    <row r="5970" spans="1:9" ht="30">
      <c r="A5970" s="6">
        <v>5968</v>
      </c>
      <c r="B5970" s="24" t="s">
        <v>5870</v>
      </c>
      <c r="C5970" s="25" t="str">
        <f>IF(D5970=2,"NO","YES")</f>
        <v>YES</v>
      </c>
      <c r="D5970" s="25">
        <f t="shared" si="105"/>
        <v>0.26</v>
      </c>
      <c r="E5970" s="1">
        <v>0.6422000000000001</v>
      </c>
      <c r="F5970" s="25">
        <v>1768</v>
      </c>
      <c r="G5970" s="154">
        <v>42467</v>
      </c>
      <c r="H5970" s="3" t="s">
        <v>5789</v>
      </c>
      <c r="I5970" s="4"/>
    </row>
    <row r="5971" spans="1:9" ht="30">
      <c r="A5971" s="6">
        <v>5969</v>
      </c>
      <c r="B5971" s="24" t="s">
        <v>5871</v>
      </c>
      <c r="C5971" s="25" t="str">
        <f>IF(D5971=2,"NO","YES")</f>
        <v>YES</v>
      </c>
      <c r="D5971" s="25">
        <f t="shared" si="105"/>
        <v>0.87</v>
      </c>
      <c r="E5971" s="1">
        <v>2.1489000000000003</v>
      </c>
      <c r="F5971" s="25">
        <v>5916</v>
      </c>
      <c r="G5971" s="154">
        <v>42467</v>
      </c>
      <c r="H5971" s="3" t="s">
        <v>5789</v>
      </c>
      <c r="I5971" s="4"/>
    </row>
    <row r="5972" spans="1:9" ht="30">
      <c r="A5972" s="6">
        <v>5970</v>
      </c>
      <c r="B5972" s="24" t="s">
        <v>5872</v>
      </c>
      <c r="C5972" s="25" t="str">
        <f>IF(D5972=2,"NO","YES")</f>
        <v>YES</v>
      </c>
      <c r="D5972" s="25">
        <f t="shared" si="105"/>
        <v>0.64</v>
      </c>
      <c r="E5972" s="1">
        <v>1.5808000000000002</v>
      </c>
      <c r="F5972" s="25">
        <v>4352</v>
      </c>
      <c r="G5972" s="154">
        <v>42467</v>
      </c>
      <c r="H5972" s="3" t="s">
        <v>5789</v>
      </c>
      <c r="I5972" s="4"/>
    </row>
    <row r="5973" spans="1:9" ht="30">
      <c r="A5973" s="6">
        <v>5971</v>
      </c>
      <c r="B5973" s="24" t="s">
        <v>5873</v>
      </c>
      <c r="C5973" s="25" t="str">
        <f>IF(D5973=2,"NO","YES")</f>
        <v>YES</v>
      </c>
      <c r="D5973" s="25">
        <f t="shared" si="105"/>
        <v>1.1000000000000001</v>
      </c>
      <c r="E5973" s="1">
        <v>2.7170000000000005</v>
      </c>
      <c r="F5973" s="25">
        <v>7480</v>
      </c>
      <c r="G5973" s="154">
        <v>42467</v>
      </c>
      <c r="H5973" s="3" t="s">
        <v>5789</v>
      </c>
      <c r="I5973" s="4"/>
    </row>
    <row r="5974" spans="1:9" ht="30">
      <c r="A5974" s="6">
        <v>5972</v>
      </c>
      <c r="B5974" s="24" t="s">
        <v>5874</v>
      </c>
      <c r="C5974" s="25" t="str">
        <f>IF(D5974=2,"NO","YES")</f>
        <v>YES</v>
      </c>
      <c r="D5974" s="25">
        <f t="shared" si="105"/>
        <v>1.33</v>
      </c>
      <c r="E5974" s="1">
        <v>3.2851000000000004</v>
      </c>
      <c r="F5974" s="25">
        <v>9044</v>
      </c>
      <c r="G5974" s="154">
        <v>42467</v>
      </c>
      <c r="H5974" s="3" t="s">
        <v>5789</v>
      </c>
      <c r="I5974" s="4"/>
    </row>
    <row r="5975" spans="1:9" ht="45">
      <c r="A5975" s="6">
        <v>5973</v>
      </c>
      <c r="B5975" s="24" t="s">
        <v>5875</v>
      </c>
      <c r="C5975" s="25" t="str">
        <f>IF(D5975=2,"NO","YES")</f>
        <v>YES</v>
      </c>
      <c r="D5975" s="25">
        <f t="shared" si="105"/>
        <v>0.76</v>
      </c>
      <c r="E5975" s="1">
        <v>1.8772000000000002</v>
      </c>
      <c r="F5975" s="25">
        <v>5168</v>
      </c>
      <c r="G5975" s="154">
        <v>42467</v>
      </c>
      <c r="H5975" s="3" t="s">
        <v>5789</v>
      </c>
      <c r="I5975" s="4"/>
    </row>
    <row r="5976" spans="1:9" ht="30">
      <c r="A5976" s="6">
        <v>5974</v>
      </c>
      <c r="B5976" s="24" t="s">
        <v>5076</v>
      </c>
      <c r="C5976" s="25" t="str">
        <f>IF(D5976=2,"NO","YES")</f>
        <v>NO</v>
      </c>
      <c r="D5976" s="25">
        <f t="shared" si="105"/>
        <v>2</v>
      </c>
      <c r="E5976" s="1">
        <v>4.9400000000000004</v>
      </c>
      <c r="F5976" s="25">
        <v>13600</v>
      </c>
      <c r="G5976" s="154">
        <v>42467</v>
      </c>
      <c r="H5976" s="3" t="s">
        <v>5789</v>
      </c>
      <c r="I5976" s="4"/>
    </row>
    <row r="5977" spans="1:9" ht="30">
      <c r="A5977" s="6">
        <v>5975</v>
      </c>
      <c r="B5977" s="24" t="s">
        <v>5876</v>
      </c>
      <c r="C5977" s="25" t="str">
        <f>IF(D5977=2,"NO","YES")</f>
        <v>YES</v>
      </c>
      <c r="D5977" s="25">
        <f t="shared" si="105"/>
        <v>0.12</v>
      </c>
      <c r="E5977" s="1">
        <v>0.2964</v>
      </c>
      <c r="F5977" s="25">
        <v>816</v>
      </c>
      <c r="G5977" s="154">
        <v>42467</v>
      </c>
      <c r="H5977" s="3" t="s">
        <v>5789</v>
      </c>
      <c r="I5977" s="4"/>
    </row>
    <row r="5978" spans="1:9" ht="30">
      <c r="A5978" s="6">
        <v>5976</v>
      </c>
      <c r="B5978" s="24" t="s">
        <v>5877</v>
      </c>
      <c r="C5978" s="25" t="str">
        <f>IF(D5978=2,"NO","YES")</f>
        <v>YES</v>
      </c>
      <c r="D5978" s="25">
        <f t="shared" si="105"/>
        <v>0.99</v>
      </c>
      <c r="E5978" s="1">
        <v>2.4453</v>
      </c>
      <c r="F5978" s="25">
        <v>6732</v>
      </c>
      <c r="G5978" s="154">
        <v>42467</v>
      </c>
      <c r="H5978" s="3" t="s">
        <v>5789</v>
      </c>
      <c r="I5978" s="4"/>
    </row>
    <row r="5979" spans="1:9" ht="30">
      <c r="A5979" s="6">
        <v>5977</v>
      </c>
      <c r="B5979" s="24" t="s">
        <v>5878</v>
      </c>
      <c r="C5979" s="25" t="str">
        <f>IF(D5979=2,"NO","YES")</f>
        <v>YES</v>
      </c>
      <c r="D5979" s="25">
        <f t="shared" si="105"/>
        <v>0.5</v>
      </c>
      <c r="E5979" s="1">
        <v>1.2350000000000001</v>
      </c>
      <c r="F5979" s="25">
        <v>3400</v>
      </c>
      <c r="G5979" s="154">
        <v>42467</v>
      </c>
      <c r="H5979" s="3" t="s">
        <v>5789</v>
      </c>
      <c r="I5979" s="4"/>
    </row>
    <row r="5980" spans="1:9" ht="30">
      <c r="A5980" s="6">
        <v>5978</v>
      </c>
      <c r="B5980" s="24" t="s">
        <v>5879</v>
      </c>
      <c r="C5980" s="25" t="str">
        <f>IF(D5980=2,"NO","YES")</f>
        <v>YES</v>
      </c>
      <c r="D5980" s="25">
        <f t="shared" si="105"/>
        <v>0.59</v>
      </c>
      <c r="E5980" s="1">
        <v>1.4573</v>
      </c>
      <c r="F5980" s="25">
        <v>4012</v>
      </c>
      <c r="G5980" s="154">
        <v>42467</v>
      </c>
      <c r="H5980" s="3" t="s">
        <v>5789</v>
      </c>
      <c r="I5980" s="4"/>
    </row>
    <row r="5981" spans="1:9">
      <c r="A5981" s="6">
        <v>5979</v>
      </c>
      <c r="B5981" s="24" t="s">
        <v>5880</v>
      </c>
      <c r="C5981" s="25" t="str">
        <f>IF(D5981=2,"NO","YES")</f>
        <v>YES</v>
      </c>
      <c r="D5981" s="25">
        <f t="shared" si="105"/>
        <v>0.96</v>
      </c>
      <c r="E5981" s="1">
        <v>2.3712</v>
      </c>
      <c r="F5981" s="25">
        <v>6528</v>
      </c>
      <c r="G5981" s="154">
        <v>42467</v>
      </c>
      <c r="H5981" s="3" t="s">
        <v>5789</v>
      </c>
      <c r="I5981" s="4"/>
    </row>
    <row r="5982" spans="1:9" ht="30">
      <c r="A5982" s="6">
        <v>5980</v>
      </c>
      <c r="B5982" s="24" t="s">
        <v>5881</v>
      </c>
      <c r="C5982" s="25" t="str">
        <f>IF(D5982=2,"NO","YES")</f>
        <v>YES</v>
      </c>
      <c r="D5982" s="25">
        <f t="shared" si="105"/>
        <v>0.11</v>
      </c>
      <c r="E5982" s="1">
        <v>0.2717</v>
      </c>
      <c r="F5982" s="25">
        <v>748</v>
      </c>
      <c r="G5982" s="154">
        <v>42467</v>
      </c>
      <c r="H5982" s="3" t="s">
        <v>5789</v>
      </c>
      <c r="I5982" s="4"/>
    </row>
    <row r="5983" spans="1:9" ht="30">
      <c r="A5983" s="6">
        <v>5981</v>
      </c>
      <c r="B5983" s="24" t="s">
        <v>5882</v>
      </c>
      <c r="C5983" s="25" t="str">
        <f>IF(D5983=2,"NO","YES")</f>
        <v>YES</v>
      </c>
      <c r="D5983" s="25">
        <f t="shared" si="105"/>
        <v>1.42</v>
      </c>
      <c r="E5983" s="1">
        <v>3.5074000000000001</v>
      </c>
      <c r="F5983" s="25">
        <v>9656</v>
      </c>
      <c r="G5983" s="154">
        <v>42467</v>
      </c>
      <c r="H5983" s="3" t="s">
        <v>5789</v>
      </c>
      <c r="I5983" s="4"/>
    </row>
    <row r="5984" spans="1:9" ht="30">
      <c r="A5984" s="6">
        <v>5982</v>
      </c>
      <c r="B5984" s="24" t="s">
        <v>5081</v>
      </c>
      <c r="C5984" s="25" t="str">
        <f>IF(D5984=2,"NO","YES")</f>
        <v>YES</v>
      </c>
      <c r="D5984" s="25">
        <f t="shared" si="105"/>
        <v>0.09</v>
      </c>
      <c r="E5984" s="1">
        <v>0.2223</v>
      </c>
      <c r="F5984" s="25">
        <v>612</v>
      </c>
      <c r="G5984" s="154">
        <v>42467</v>
      </c>
      <c r="H5984" s="3" t="s">
        <v>5789</v>
      </c>
      <c r="I5984" s="4"/>
    </row>
    <row r="5985" spans="1:9" ht="30">
      <c r="A5985" s="6">
        <v>5983</v>
      </c>
      <c r="B5985" s="24" t="s">
        <v>5883</v>
      </c>
      <c r="C5985" s="25" t="str">
        <f>IF(D5985=2,"NO","YES")</f>
        <v>NO</v>
      </c>
      <c r="D5985" s="25">
        <f t="shared" si="105"/>
        <v>2</v>
      </c>
      <c r="E5985" s="1">
        <v>4.9400000000000004</v>
      </c>
      <c r="F5985" s="25">
        <v>13600</v>
      </c>
      <c r="G5985" s="154">
        <v>42467</v>
      </c>
      <c r="H5985" s="3" t="s">
        <v>5789</v>
      </c>
      <c r="I5985" s="4"/>
    </row>
    <row r="5986" spans="1:9" ht="30">
      <c r="A5986" s="6">
        <v>5984</v>
      </c>
      <c r="B5986" s="24" t="s">
        <v>5884</v>
      </c>
      <c r="C5986" s="25" t="str">
        <f>IF(D5986=2,"NO","YES")</f>
        <v>YES</v>
      </c>
      <c r="D5986" s="25">
        <f t="shared" si="105"/>
        <v>0.28999999999999998</v>
      </c>
      <c r="E5986" s="1">
        <v>0.71630000000000005</v>
      </c>
      <c r="F5986" s="25">
        <v>1972</v>
      </c>
      <c r="G5986" s="154">
        <v>42467</v>
      </c>
      <c r="H5986" s="3" t="s">
        <v>5789</v>
      </c>
      <c r="I5986" s="4"/>
    </row>
    <row r="5987" spans="1:9" ht="30">
      <c r="A5987" s="6">
        <v>5985</v>
      </c>
      <c r="B5987" s="24" t="s">
        <v>5885</v>
      </c>
      <c r="C5987" s="25" t="str">
        <f>IF(D5987=2,"NO","YES")</f>
        <v>YES</v>
      </c>
      <c r="D5987" s="25">
        <f t="shared" si="105"/>
        <v>0.4</v>
      </c>
      <c r="E5987" s="1">
        <v>0.9880000000000001</v>
      </c>
      <c r="F5987" s="25">
        <v>2720</v>
      </c>
      <c r="G5987" s="154">
        <v>42467</v>
      </c>
      <c r="H5987" s="3" t="s">
        <v>5789</v>
      </c>
      <c r="I5987" s="4"/>
    </row>
    <row r="5988" spans="1:9" ht="30">
      <c r="A5988" s="6">
        <v>5986</v>
      </c>
      <c r="B5988" s="24" t="s">
        <v>5886</v>
      </c>
      <c r="C5988" s="25" t="str">
        <f>IF(D5988=2,"NO","YES")</f>
        <v>YES</v>
      </c>
      <c r="D5988" s="25">
        <f t="shared" si="105"/>
        <v>0.56999999999999995</v>
      </c>
      <c r="E5988" s="1">
        <v>1.4078999999999999</v>
      </c>
      <c r="F5988" s="25">
        <v>3876</v>
      </c>
      <c r="G5988" s="154">
        <v>42467</v>
      </c>
      <c r="H5988" s="3" t="s">
        <v>5789</v>
      </c>
      <c r="I5988" s="4"/>
    </row>
    <row r="5989" spans="1:9" ht="30">
      <c r="A5989" s="6">
        <v>5987</v>
      </c>
      <c r="B5989" s="24" t="s">
        <v>5887</v>
      </c>
      <c r="C5989" s="25" t="str">
        <f>IF(D5989=2,"NO","YES")</f>
        <v>YES</v>
      </c>
      <c r="D5989" s="136">
        <f t="shared" si="105"/>
        <v>1.2829411764705883</v>
      </c>
      <c r="E5989" s="1">
        <v>3.1688647058823531</v>
      </c>
      <c r="F5989" s="25">
        <v>8724</v>
      </c>
      <c r="G5989" s="154">
        <v>42467</v>
      </c>
      <c r="H5989" s="3" t="s">
        <v>5888</v>
      </c>
      <c r="I5989" s="4"/>
    </row>
    <row r="5990" spans="1:9">
      <c r="A5990" s="6">
        <v>5988</v>
      </c>
      <c r="B5990" s="24" t="s">
        <v>5889</v>
      </c>
      <c r="C5990" s="25" t="str">
        <f>IF(D5990=2,"NO","YES")</f>
        <v>YES</v>
      </c>
      <c r="D5990" s="136">
        <f t="shared" si="105"/>
        <v>0.60705882352941176</v>
      </c>
      <c r="E5990" s="1">
        <v>1.4994352941176472</v>
      </c>
      <c r="F5990" s="25">
        <v>4128</v>
      </c>
      <c r="G5990" s="154">
        <v>42467</v>
      </c>
      <c r="H5990" s="3" t="s">
        <v>5888</v>
      </c>
      <c r="I5990" s="4"/>
    </row>
    <row r="5991" spans="1:9">
      <c r="A5991" s="6">
        <v>5989</v>
      </c>
      <c r="B5991" s="24" t="s">
        <v>5890</v>
      </c>
      <c r="C5991" s="25" t="str">
        <f>IF(D5991=2,"NO","YES")</f>
        <v>YES</v>
      </c>
      <c r="D5991" s="136">
        <f t="shared" si="105"/>
        <v>0.18205882352941177</v>
      </c>
      <c r="E5991" s="1">
        <v>0.44968529411764713</v>
      </c>
      <c r="F5991" s="25">
        <v>1238</v>
      </c>
      <c r="G5991" s="154">
        <v>42467</v>
      </c>
      <c r="H5991" s="3" t="s">
        <v>5888</v>
      </c>
      <c r="I5991" s="4"/>
    </row>
    <row r="5992" spans="1:9" ht="45">
      <c r="A5992" s="6">
        <v>5990</v>
      </c>
      <c r="B5992" s="24" t="s">
        <v>5891</v>
      </c>
      <c r="C5992" s="25" t="str">
        <f>IF(D5992=2,"NO","YES")</f>
        <v>YES</v>
      </c>
      <c r="D5992" s="136">
        <f t="shared" si="105"/>
        <v>1.2549999999999999</v>
      </c>
      <c r="E5992" s="1">
        <v>3.09985</v>
      </c>
      <c r="F5992" s="25">
        <v>8534</v>
      </c>
      <c r="G5992" s="154">
        <v>42467</v>
      </c>
      <c r="H5992" s="3" t="s">
        <v>5888</v>
      </c>
      <c r="I5992" s="4"/>
    </row>
    <row r="5993" spans="1:9" ht="30">
      <c r="A5993" s="6">
        <v>5991</v>
      </c>
      <c r="B5993" s="24" t="s">
        <v>5892</v>
      </c>
      <c r="C5993" s="25" t="str">
        <f>IF(D5993=2,"NO","YES")</f>
        <v>YES</v>
      </c>
      <c r="D5993" s="136">
        <f t="shared" si="105"/>
        <v>0.77294117647058824</v>
      </c>
      <c r="E5993" s="1">
        <v>1.9091647058823531</v>
      </c>
      <c r="F5993" s="25">
        <v>5256</v>
      </c>
      <c r="G5993" s="154">
        <v>42467</v>
      </c>
      <c r="H5993" s="3" t="s">
        <v>5888</v>
      </c>
      <c r="I5993" s="4"/>
    </row>
    <row r="5994" spans="1:9" ht="30">
      <c r="A5994" s="6">
        <v>5992</v>
      </c>
      <c r="B5994" s="24" t="s">
        <v>5893</v>
      </c>
      <c r="C5994" s="25" t="str">
        <f>IF(D5994=2,"NO","YES")</f>
        <v>YES</v>
      </c>
      <c r="D5994" s="136">
        <f t="shared" si="105"/>
        <v>0.80897058823529411</v>
      </c>
      <c r="E5994" s="1">
        <v>1.9981573529411767</v>
      </c>
      <c r="F5994" s="25">
        <v>5501</v>
      </c>
      <c r="G5994" s="154">
        <v>42467</v>
      </c>
      <c r="H5994" s="3" t="s">
        <v>5888</v>
      </c>
      <c r="I5994" s="4"/>
    </row>
    <row r="5995" spans="1:9">
      <c r="A5995" s="6">
        <v>5993</v>
      </c>
      <c r="B5995" s="24" t="s">
        <v>5894</v>
      </c>
      <c r="C5995" s="25" t="str">
        <f>IF(D5995=2,"NO","YES")</f>
        <v>YES</v>
      </c>
      <c r="D5995" s="136">
        <f t="shared" si="105"/>
        <v>1.0120588235294117</v>
      </c>
      <c r="E5995" s="1">
        <v>2.4997852941176468</v>
      </c>
      <c r="F5995" s="25">
        <v>6882</v>
      </c>
      <c r="G5995" s="154">
        <v>42467</v>
      </c>
      <c r="H5995" s="3" t="s">
        <v>5888</v>
      </c>
      <c r="I5995" s="4"/>
    </row>
    <row r="5996" spans="1:9" ht="30">
      <c r="A5996" s="6">
        <v>5994</v>
      </c>
      <c r="B5996" s="24" t="s">
        <v>5895</v>
      </c>
      <c r="C5996" s="25" t="str">
        <f>IF(D5996=2,"NO","YES")</f>
        <v>YES</v>
      </c>
      <c r="D5996" s="136">
        <f t="shared" si="105"/>
        <v>1.3560294117647058</v>
      </c>
      <c r="E5996" s="1">
        <v>3.3493926470588238</v>
      </c>
      <c r="F5996" s="25">
        <v>9221</v>
      </c>
      <c r="G5996" s="154">
        <v>42467</v>
      </c>
      <c r="H5996" s="3" t="s">
        <v>5888</v>
      </c>
      <c r="I5996" s="4"/>
    </row>
    <row r="5997" spans="1:9" ht="30">
      <c r="A5997" s="6">
        <v>5995</v>
      </c>
      <c r="B5997" s="24" t="s">
        <v>5896</v>
      </c>
      <c r="C5997" s="25" t="str">
        <f>IF(D5997=2,"NO","YES")</f>
        <v>YES</v>
      </c>
      <c r="D5997" s="136">
        <f t="shared" si="105"/>
        <v>0.16205882352941176</v>
      </c>
      <c r="E5997" s="1">
        <v>0.40028529411764707</v>
      </c>
      <c r="F5997" s="25">
        <v>1102</v>
      </c>
      <c r="G5997" s="154">
        <v>42467</v>
      </c>
      <c r="H5997" s="3" t="s">
        <v>5888</v>
      </c>
      <c r="I5997" s="4"/>
    </row>
    <row r="5998" spans="1:9" ht="30">
      <c r="A5998" s="6">
        <v>5996</v>
      </c>
      <c r="B5998" s="24" t="s">
        <v>5897</v>
      </c>
      <c r="C5998" s="25" t="str">
        <f>IF(D5998=2,"NO","YES")</f>
        <v>YES</v>
      </c>
      <c r="D5998" s="136">
        <f t="shared" si="105"/>
        <v>1.085</v>
      </c>
      <c r="E5998" s="1">
        <v>2.6799500000000003</v>
      </c>
      <c r="F5998" s="25">
        <v>7378</v>
      </c>
      <c r="G5998" s="154">
        <v>42467</v>
      </c>
      <c r="H5998" s="3" t="s">
        <v>5888</v>
      </c>
      <c r="I5998" s="4"/>
    </row>
    <row r="5999" spans="1:9" ht="30">
      <c r="A5999" s="6">
        <v>5997</v>
      </c>
      <c r="B5999" s="24" t="s">
        <v>5898</v>
      </c>
      <c r="C5999" s="25" t="str">
        <f>IF(D5999=2,"NO","YES")</f>
        <v>YES</v>
      </c>
      <c r="D5999" s="136">
        <f t="shared" si="105"/>
        <v>1.17</v>
      </c>
      <c r="E5999" s="1">
        <v>2.8898999999999999</v>
      </c>
      <c r="F5999" s="25">
        <v>7956</v>
      </c>
      <c r="G5999" s="154">
        <v>42467</v>
      </c>
      <c r="H5999" s="3" t="s">
        <v>5888</v>
      </c>
      <c r="I5999" s="4"/>
    </row>
    <row r="6000" spans="1:9" ht="30">
      <c r="A6000" s="6">
        <v>5998</v>
      </c>
      <c r="B6000" s="24" t="s">
        <v>5899</v>
      </c>
      <c r="C6000" s="25" t="str">
        <f>IF(D6000=2,"NO","YES")</f>
        <v>YES</v>
      </c>
      <c r="D6000" s="136">
        <f t="shared" si="105"/>
        <v>0.68794117647058828</v>
      </c>
      <c r="E6000" s="1">
        <v>1.6992147058823532</v>
      </c>
      <c r="F6000" s="25">
        <v>4678</v>
      </c>
      <c r="G6000" s="154">
        <v>42467</v>
      </c>
      <c r="H6000" s="3" t="s">
        <v>5888</v>
      </c>
      <c r="I6000" s="4"/>
    </row>
    <row r="6001" spans="1:9" ht="30">
      <c r="A6001" s="6">
        <v>5999</v>
      </c>
      <c r="B6001" s="24" t="s">
        <v>5900</v>
      </c>
      <c r="C6001" s="25" t="str">
        <f>IF(D6001=2,"NO","YES")</f>
        <v>YES</v>
      </c>
      <c r="D6001" s="136">
        <f t="shared" si="105"/>
        <v>1.19</v>
      </c>
      <c r="E6001" s="1">
        <v>2.9393000000000002</v>
      </c>
      <c r="F6001" s="25">
        <v>8092</v>
      </c>
      <c r="G6001" s="154">
        <v>42467</v>
      </c>
      <c r="H6001" s="3" t="s">
        <v>5888</v>
      </c>
      <c r="I6001" s="4"/>
    </row>
    <row r="6002" spans="1:9">
      <c r="A6002" s="6">
        <v>6000</v>
      </c>
      <c r="B6002" s="24" t="s">
        <v>5901</v>
      </c>
      <c r="C6002" s="25" t="str">
        <f>IF(D6002=2,"NO","YES")</f>
        <v>YES</v>
      </c>
      <c r="D6002" s="136">
        <f t="shared" si="105"/>
        <v>0.2989705882352941</v>
      </c>
      <c r="E6002" s="1">
        <v>0.73845735294117654</v>
      </c>
      <c r="F6002" s="25">
        <v>2033</v>
      </c>
      <c r="G6002" s="154">
        <v>42467</v>
      </c>
      <c r="H6002" s="3" t="s">
        <v>5888</v>
      </c>
      <c r="I6002" s="4"/>
    </row>
    <row r="6003" spans="1:9">
      <c r="A6003" s="6">
        <v>6001</v>
      </c>
      <c r="B6003" s="24" t="s">
        <v>5902</v>
      </c>
      <c r="C6003" s="25" t="str">
        <f>IF(D6003=2,"NO","YES")</f>
        <v>YES</v>
      </c>
      <c r="D6003" s="136">
        <f t="shared" si="105"/>
        <v>0.76897058823529407</v>
      </c>
      <c r="E6003" s="1">
        <v>1.8993573529411765</v>
      </c>
      <c r="F6003" s="25">
        <v>5229</v>
      </c>
      <c r="G6003" s="154">
        <v>42467</v>
      </c>
      <c r="H6003" s="3" t="s">
        <v>5888</v>
      </c>
      <c r="I6003" s="4"/>
    </row>
    <row r="6004" spans="1:9" ht="30">
      <c r="A6004" s="6">
        <v>6002</v>
      </c>
      <c r="B6004" s="24" t="s">
        <v>5903</v>
      </c>
      <c r="C6004" s="25" t="str">
        <f>IF(D6004=2,"NO","YES")</f>
        <v>YES</v>
      </c>
      <c r="D6004" s="136">
        <f t="shared" si="105"/>
        <v>0.76897058823529407</v>
      </c>
      <c r="E6004" s="1">
        <v>1.8993573529411765</v>
      </c>
      <c r="F6004" s="25">
        <v>5229</v>
      </c>
      <c r="G6004" s="154">
        <v>42467</v>
      </c>
      <c r="H6004" s="3" t="s">
        <v>5888</v>
      </c>
      <c r="I6004" s="4"/>
    </row>
    <row r="6005" spans="1:9">
      <c r="A6005" s="6">
        <v>6003</v>
      </c>
      <c r="B6005" s="24" t="s">
        <v>5904</v>
      </c>
      <c r="C6005" s="25" t="str">
        <f>IF(D6005=2,"NO","YES")</f>
        <v>YES</v>
      </c>
      <c r="D6005" s="136">
        <f t="shared" si="105"/>
        <v>0.40500000000000003</v>
      </c>
      <c r="E6005" s="1">
        <v>1.0003500000000001</v>
      </c>
      <c r="F6005" s="25">
        <v>2754</v>
      </c>
      <c r="G6005" s="154">
        <v>42467</v>
      </c>
      <c r="H6005" s="3" t="s">
        <v>5888</v>
      </c>
      <c r="I6005" s="4"/>
    </row>
    <row r="6006" spans="1:9" ht="30">
      <c r="A6006" s="6">
        <v>6004</v>
      </c>
      <c r="B6006" s="24" t="s">
        <v>5905</v>
      </c>
      <c r="C6006" s="25" t="str">
        <f>IF(D6006=2,"NO","YES")</f>
        <v>YES</v>
      </c>
      <c r="D6006" s="136">
        <f t="shared" si="105"/>
        <v>0.59102941176470591</v>
      </c>
      <c r="E6006" s="1">
        <v>1.4598426470588237</v>
      </c>
      <c r="F6006" s="25">
        <v>4019</v>
      </c>
      <c r="G6006" s="154">
        <v>42467</v>
      </c>
      <c r="H6006" s="3" t="s">
        <v>5888</v>
      </c>
      <c r="I6006" s="4"/>
    </row>
    <row r="6007" spans="1:9">
      <c r="A6007" s="6">
        <v>6005</v>
      </c>
      <c r="B6007" s="24" t="s">
        <v>5906</v>
      </c>
      <c r="C6007" s="25" t="str">
        <f>IF(D6007=2,"NO","YES")</f>
        <v>YES</v>
      </c>
      <c r="D6007" s="136">
        <f t="shared" si="105"/>
        <v>1.0679411764705882</v>
      </c>
      <c r="E6007" s="1">
        <v>2.6378147058823531</v>
      </c>
      <c r="F6007" s="25">
        <v>7262</v>
      </c>
      <c r="G6007" s="154">
        <v>42467</v>
      </c>
      <c r="H6007" s="3" t="s">
        <v>5888</v>
      </c>
      <c r="I6007" s="4"/>
    </row>
    <row r="6008" spans="1:9">
      <c r="A6008" s="6">
        <v>6006</v>
      </c>
      <c r="B6008" s="24" t="s">
        <v>5907</v>
      </c>
      <c r="C6008" s="25" t="str">
        <f>IF(D6008=2,"NO","YES")</f>
        <v>YES</v>
      </c>
      <c r="D6008" s="136">
        <f t="shared" si="105"/>
        <v>0.20205882352941176</v>
      </c>
      <c r="E6008" s="1">
        <v>0.49908529411764707</v>
      </c>
      <c r="F6008" s="25">
        <v>1374</v>
      </c>
      <c r="G6008" s="154">
        <v>42467</v>
      </c>
      <c r="H6008" s="3" t="s">
        <v>5888</v>
      </c>
      <c r="I6008" s="4"/>
    </row>
    <row r="6009" spans="1:9" ht="30">
      <c r="A6009" s="6">
        <v>6007</v>
      </c>
      <c r="B6009" s="24" t="s">
        <v>5908</v>
      </c>
      <c r="C6009" s="25" t="str">
        <f>IF(D6009=2,"NO","YES")</f>
        <v>YES</v>
      </c>
      <c r="D6009" s="136">
        <f t="shared" si="105"/>
        <v>0.71205882352941174</v>
      </c>
      <c r="E6009" s="1">
        <v>1.7587852941176472</v>
      </c>
      <c r="F6009" s="25">
        <v>4842</v>
      </c>
      <c r="G6009" s="154">
        <v>42467</v>
      </c>
      <c r="H6009" s="3" t="s">
        <v>5888</v>
      </c>
      <c r="I6009" s="4"/>
    </row>
    <row r="6010" spans="1:9">
      <c r="A6010" s="6">
        <v>6008</v>
      </c>
      <c r="B6010" s="24" t="s">
        <v>5909</v>
      </c>
      <c r="C6010" s="25" t="str">
        <f>IF(D6010=2,"NO","YES")</f>
        <v>YES</v>
      </c>
      <c r="D6010" s="136">
        <f t="shared" si="105"/>
        <v>0.11705882352941177</v>
      </c>
      <c r="E6010" s="1">
        <v>0.2891352941176471</v>
      </c>
      <c r="F6010" s="25">
        <v>796</v>
      </c>
      <c r="G6010" s="154">
        <v>42467</v>
      </c>
      <c r="H6010" s="3" t="s">
        <v>5888</v>
      </c>
      <c r="I6010" s="4"/>
    </row>
    <row r="6011" spans="1:9" ht="30">
      <c r="A6011" s="6">
        <v>6009</v>
      </c>
      <c r="B6011" s="24" t="s">
        <v>5910</v>
      </c>
      <c r="C6011" s="25" t="str">
        <f>IF(D6011=2,"NO","YES")</f>
        <v>YES</v>
      </c>
      <c r="D6011" s="136">
        <f t="shared" si="105"/>
        <v>0.80897058823529411</v>
      </c>
      <c r="E6011" s="1">
        <v>1.9981573529411767</v>
      </c>
      <c r="F6011" s="25">
        <v>5501</v>
      </c>
      <c r="G6011" s="154">
        <v>42467</v>
      </c>
      <c r="H6011" s="3" t="s">
        <v>5888</v>
      </c>
      <c r="I6011" s="4"/>
    </row>
    <row r="6012" spans="1:9" ht="45">
      <c r="A6012" s="6">
        <v>6010</v>
      </c>
      <c r="B6012" s="24" t="s">
        <v>5911</v>
      </c>
      <c r="C6012" s="25" t="str">
        <f>IF(D6012=2,"NO","YES")</f>
        <v>YES</v>
      </c>
      <c r="D6012" s="136">
        <f t="shared" si="105"/>
        <v>8.8970588235294121E-2</v>
      </c>
      <c r="E6012" s="1">
        <v>0.21975735294117649</v>
      </c>
      <c r="F6012" s="25">
        <v>605</v>
      </c>
      <c r="G6012" s="154">
        <v>42467</v>
      </c>
      <c r="H6012" s="3" t="s">
        <v>5888</v>
      </c>
      <c r="I6012" s="4"/>
    </row>
    <row r="6013" spans="1:9" ht="30">
      <c r="A6013" s="6">
        <v>6011</v>
      </c>
      <c r="B6013" s="24" t="s">
        <v>5912</v>
      </c>
      <c r="C6013" s="25" t="str">
        <f>IF(D6013=2,"NO","YES")</f>
        <v>YES</v>
      </c>
      <c r="D6013" s="136">
        <f t="shared" si="105"/>
        <v>1.1129411764705883</v>
      </c>
      <c r="E6013" s="1">
        <v>2.7489647058823534</v>
      </c>
      <c r="F6013" s="25">
        <v>7568</v>
      </c>
      <c r="G6013" s="154">
        <v>42467</v>
      </c>
      <c r="H6013" s="3" t="s">
        <v>5888</v>
      </c>
      <c r="I6013" s="4"/>
    </row>
    <row r="6014" spans="1:9" ht="45">
      <c r="A6014" s="6">
        <v>6012</v>
      </c>
      <c r="B6014" s="24" t="s">
        <v>5913</v>
      </c>
      <c r="C6014" s="25" t="str">
        <f>IF(D6014=2,"NO","YES")</f>
        <v>YES</v>
      </c>
      <c r="D6014" s="136">
        <f t="shared" si="105"/>
        <v>0.53</v>
      </c>
      <c r="E6014" s="1">
        <v>1.3091000000000002</v>
      </c>
      <c r="F6014" s="25">
        <v>3604</v>
      </c>
      <c r="G6014" s="154">
        <v>42467</v>
      </c>
      <c r="H6014" s="3" t="s">
        <v>5888</v>
      </c>
      <c r="I6014" s="4"/>
    </row>
    <row r="6015" spans="1:9" ht="30">
      <c r="A6015" s="6">
        <v>6013</v>
      </c>
      <c r="B6015" s="24" t="s">
        <v>5914</v>
      </c>
      <c r="C6015" s="25" t="str">
        <f>IF(D6015=2,"NO","YES")</f>
        <v>YES</v>
      </c>
      <c r="D6015" s="136">
        <f t="shared" si="105"/>
        <v>0.40500000000000003</v>
      </c>
      <c r="E6015" s="1">
        <v>1.0003500000000001</v>
      </c>
      <c r="F6015" s="25">
        <v>2754</v>
      </c>
      <c r="G6015" s="154">
        <v>42467</v>
      </c>
      <c r="H6015" s="3" t="s">
        <v>5888</v>
      </c>
      <c r="I6015" s="4"/>
    </row>
    <row r="6016" spans="1:9" ht="30">
      <c r="A6016" s="6">
        <v>6014</v>
      </c>
      <c r="B6016" s="24" t="s">
        <v>5915</v>
      </c>
      <c r="C6016" s="25" t="str">
        <f>IF(D6016=2,"NO","YES")</f>
        <v>YES</v>
      </c>
      <c r="D6016" s="136">
        <f t="shared" si="105"/>
        <v>0.60705882352941176</v>
      </c>
      <c r="E6016" s="1">
        <v>1.4994352941176472</v>
      </c>
      <c r="F6016" s="25">
        <v>4128</v>
      </c>
      <c r="G6016" s="154">
        <v>42467</v>
      </c>
      <c r="H6016" s="3" t="s">
        <v>5888</v>
      </c>
      <c r="I6016" s="4"/>
    </row>
    <row r="6017" spans="1:9">
      <c r="A6017" s="6">
        <v>6015</v>
      </c>
      <c r="B6017" s="24" t="s">
        <v>5916</v>
      </c>
      <c r="C6017" s="25" t="str">
        <f>IF(D6017=2,"NO","YES")</f>
        <v>YES</v>
      </c>
      <c r="D6017" s="136">
        <f t="shared" si="105"/>
        <v>0.83794117647058819</v>
      </c>
      <c r="E6017" s="1">
        <v>2.0697147058823528</v>
      </c>
      <c r="F6017" s="25">
        <v>5698</v>
      </c>
      <c r="G6017" s="154">
        <v>42467</v>
      </c>
      <c r="H6017" s="3" t="s">
        <v>5888</v>
      </c>
      <c r="I6017" s="4"/>
    </row>
    <row r="6018" spans="1:9">
      <c r="A6018" s="6">
        <v>6016</v>
      </c>
      <c r="B6018" s="24" t="s">
        <v>5917</v>
      </c>
      <c r="C6018" s="25" t="str">
        <f>IF(D6018=2,"NO","YES")</f>
        <v>YES</v>
      </c>
      <c r="D6018" s="136">
        <f t="shared" si="105"/>
        <v>1.2829411764705883</v>
      </c>
      <c r="E6018" s="1">
        <v>3.1688647058823531</v>
      </c>
      <c r="F6018" s="25">
        <v>8724</v>
      </c>
      <c r="G6018" s="154">
        <v>42467</v>
      </c>
      <c r="H6018" s="3" t="s">
        <v>5888</v>
      </c>
      <c r="I6018" s="4"/>
    </row>
    <row r="6019" spans="1:9" ht="30">
      <c r="A6019" s="6">
        <v>6017</v>
      </c>
      <c r="B6019" s="24" t="s">
        <v>5918</v>
      </c>
      <c r="C6019" s="25" t="str">
        <f>IF(D6019=2,"NO","YES")</f>
        <v>YES</v>
      </c>
      <c r="D6019" s="136">
        <f t="shared" si="105"/>
        <v>0.47294117647058825</v>
      </c>
      <c r="E6019" s="1">
        <v>1.168164705882353</v>
      </c>
      <c r="F6019" s="25">
        <v>3216</v>
      </c>
      <c r="G6019" s="154">
        <v>42467</v>
      </c>
      <c r="H6019" s="3" t="s">
        <v>5888</v>
      </c>
      <c r="I6019" s="4"/>
    </row>
    <row r="6020" spans="1:9" ht="30">
      <c r="A6020" s="6">
        <v>6018</v>
      </c>
      <c r="B6020" s="24" t="s">
        <v>5919</v>
      </c>
      <c r="C6020" s="25" t="str">
        <f>IF(D6020=2,"NO","YES")</f>
        <v>YES</v>
      </c>
      <c r="D6020" s="136">
        <f t="shared" si="105"/>
        <v>1.2670588235294118</v>
      </c>
      <c r="E6020" s="1">
        <v>3.1296352941176475</v>
      </c>
      <c r="F6020" s="25">
        <v>8616</v>
      </c>
      <c r="G6020" s="154">
        <v>42467</v>
      </c>
      <c r="H6020" s="3" t="s">
        <v>5888</v>
      </c>
      <c r="I6020" s="4"/>
    </row>
    <row r="6021" spans="1:9">
      <c r="A6021" s="6">
        <v>6019</v>
      </c>
      <c r="B6021" s="24" t="s">
        <v>5920</v>
      </c>
      <c r="C6021" s="25" t="str">
        <f>IF(D6021=2,"NO","YES")</f>
        <v>YES</v>
      </c>
      <c r="D6021" s="136">
        <f t="shared" ref="D6021:D6084" si="106">F6021/6800</f>
        <v>1.1329411764705883</v>
      </c>
      <c r="E6021" s="1">
        <v>2.7983647058823533</v>
      </c>
      <c r="F6021" s="25">
        <v>7704</v>
      </c>
      <c r="G6021" s="154">
        <v>42467</v>
      </c>
      <c r="H6021" s="3" t="s">
        <v>5888</v>
      </c>
      <c r="I6021" s="4"/>
    </row>
    <row r="6022" spans="1:9">
      <c r="A6022" s="6">
        <v>6020</v>
      </c>
      <c r="B6022" s="24" t="s">
        <v>5921</v>
      </c>
      <c r="C6022" s="25" t="str">
        <f>IF(D6022=2,"NO","YES")</f>
        <v>YES</v>
      </c>
      <c r="D6022" s="136">
        <f t="shared" si="106"/>
        <v>1.125</v>
      </c>
      <c r="E6022" s="1">
        <v>2.7787500000000001</v>
      </c>
      <c r="F6022" s="25">
        <v>7650</v>
      </c>
      <c r="G6022" s="154">
        <v>42467</v>
      </c>
      <c r="H6022" s="3" t="s">
        <v>5888</v>
      </c>
      <c r="I6022" s="4"/>
    </row>
    <row r="6023" spans="1:9">
      <c r="A6023" s="6">
        <v>6021</v>
      </c>
      <c r="B6023" s="24" t="s">
        <v>5922</v>
      </c>
      <c r="C6023" s="25" t="str">
        <f>IF(D6023=2,"NO","YES")</f>
        <v>YES</v>
      </c>
      <c r="D6023" s="136">
        <f t="shared" si="106"/>
        <v>0.35205882352941176</v>
      </c>
      <c r="E6023" s="1">
        <v>0.86958529411764707</v>
      </c>
      <c r="F6023" s="25">
        <v>2394</v>
      </c>
      <c r="G6023" s="154">
        <v>42467</v>
      </c>
      <c r="H6023" s="3" t="s">
        <v>5888</v>
      </c>
      <c r="I6023" s="4"/>
    </row>
    <row r="6024" spans="1:9">
      <c r="A6024" s="6">
        <v>6022</v>
      </c>
      <c r="B6024" s="24" t="s">
        <v>5923</v>
      </c>
      <c r="C6024" s="25" t="str">
        <f>IF(D6024=2,"NO","YES")</f>
        <v>YES</v>
      </c>
      <c r="D6024" s="136">
        <f t="shared" si="106"/>
        <v>1.1529411764705881</v>
      </c>
      <c r="E6024" s="1">
        <v>2.8477647058823528</v>
      </c>
      <c r="F6024" s="25">
        <v>7840</v>
      </c>
      <c r="G6024" s="154">
        <v>42467</v>
      </c>
      <c r="H6024" s="3" t="s">
        <v>5888</v>
      </c>
      <c r="I6024" s="4"/>
    </row>
    <row r="6025" spans="1:9">
      <c r="A6025" s="6">
        <v>6023</v>
      </c>
      <c r="B6025" s="24" t="s">
        <v>5924</v>
      </c>
      <c r="C6025" s="25" t="str">
        <f>IF(D6025=2,"NO","YES")</f>
        <v>YES</v>
      </c>
      <c r="D6025" s="136">
        <f t="shared" si="106"/>
        <v>0.24294117647058824</v>
      </c>
      <c r="E6025" s="1">
        <v>0.60006470588235306</v>
      </c>
      <c r="F6025" s="25">
        <v>1652</v>
      </c>
      <c r="G6025" s="154">
        <v>42467</v>
      </c>
      <c r="H6025" s="3" t="s">
        <v>5888</v>
      </c>
      <c r="I6025" s="4"/>
    </row>
    <row r="6026" spans="1:9" ht="30">
      <c r="A6026" s="6">
        <v>6024</v>
      </c>
      <c r="B6026" s="24" t="s">
        <v>5925</v>
      </c>
      <c r="C6026" s="25" t="str">
        <f>IF(D6026=2,"NO","YES")</f>
        <v>YES</v>
      </c>
      <c r="D6026" s="136">
        <f t="shared" si="106"/>
        <v>1.088970588235294</v>
      </c>
      <c r="E6026" s="1">
        <v>2.6897573529411765</v>
      </c>
      <c r="F6026" s="25">
        <v>7405</v>
      </c>
      <c r="G6026" s="154">
        <v>42467</v>
      </c>
      <c r="H6026" s="3" t="s">
        <v>5888</v>
      </c>
      <c r="I6026" s="4"/>
    </row>
    <row r="6027" spans="1:9" ht="30">
      <c r="A6027" s="6">
        <v>6025</v>
      </c>
      <c r="B6027" s="24" t="s">
        <v>5926</v>
      </c>
      <c r="C6027" s="25" t="str">
        <f>IF(D6027=2,"NO","YES")</f>
        <v>YES</v>
      </c>
      <c r="D6027" s="136">
        <f t="shared" si="106"/>
        <v>1.0120588235294117</v>
      </c>
      <c r="E6027" s="1">
        <v>2.4997852941176468</v>
      </c>
      <c r="F6027" s="25">
        <v>6882</v>
      </c>
      <c r="G6027" s="154">
        <v>42467</v>
      </c>
      <c r="H6027" s="3" t="s">
        <v>5888</v>
      </c>
      <c r="I6027" s="4"/>
    </row>
    <row r="6028" spans="1:9">
      <c r="A6028" s="6">
        <v>6026</v>
      </c>
      <c r="B6028" s="24" t="s">
        <v>5927</v>
      </c>
      <c r="C6028" s="25" t="str">
        <f>IF(D6028=2,"NO","YES")</f>
        <v>YES</v>
      </c>
      <c r="D6028" s="136">
        <f t="shared" si="106"/>
        <v>0.99102941176470594</v>
      </c>
      <c r="E6028" s="1">
        <v>2.4478426470588239</v>
      </c>
      <c r="F6028" s="25">
        <v>6739</v>
      </c>
      <c r="G6028" s="154">
        <v>42467</v>
      </c>
      <c r="H6028" s="3" t="s">
        <v>5888</v>
      </c>
      <c r="I6028" s="4"/>
    </row>
    <row r="6029" spans="1:9">
      <c r="A6029" s="6">
        <v>6027</v>
      </c>
      <c r="B6029" s="24" t="s">
        <v>5928</v>
      </c>
      <c r="C6029" s="25" t="str">
        <f>IF(D6029=2,"NO","YES")</f>
        <v>YES</v>
      </c>
      <c r="D6029" s="136">
        <f t="shared" si="106"/>
        <v>8.8970588235294121E-2</v>
      </c>
      <c r="E6029" s="1">
        <v>0.21975735294117649</v>
      </c>
      <c r="F6029" s="25">
        <v>605</v>
      </c>
      <c r="G6029" s="154">
        <v>42467</v>
      </c>
      <c r="H6029" s="3" t="s">
        <v>5888</v>
      </c>
      <c r="I6029" s="4"/>
    </row>
    <row r="6030" spans="1:9" ht="30">
      <c r="A6030" s="6">
        <v>6028</v>
      </c>
      <c r="B6030" s="24" t="s">
        <v>5929</v>
      </c>
      <c r="C6030" s="25" t="str">
        <f>IF(D6030=2,"NO","YES")</f>
        <v>YES</v>
      </c>
      <c r="D6030" s="136">
        <f t="shared" si="106"/>
        <v>0.83794117647058819</v>
      </c>
      <c r="E6030" s="1">
        <v>2.0697147058823528</v>
      </c>
      <c r="F6030" s="25">
        <v>5698</v>
      </c>
      <c r="G6030" s="154">
        <v>42467</v>
      </c>
      <c r="H6030" s="3" t="s">
        <v>5888</v>
      </c>
      <c r="I6030" s="4"/>
    </row>
    <row r="6031" spans="1:9" ht="30">
      <c r="A6031" s="6">
        <v>6029</v>
      </c>
      <c r="B6031" s="24" t="s">
        <v>5930</v>
      </c>
      <c r="C6031" s="25" t="str">
        <f>IF(D6031=2,"NO","YES")</f>
        <v>YES</v>
      </c>
      <c r="D6031" s="136">
        <f t="shared" si="106"/>
        <v>0.51397058823529407</v>
      </c>
      <c r="E6031" s="1">
        <v>1.2695073529411764</v>
      </c>
      <c r="F6031" s="25">
        <v>3495</v>
      </c>
      <c r="G6031" s="154">
        <v>42467</v>
      </c>
      <c r="H6031" s="3" t="s">
        <v>5888</v>
      </c>
      <c r="I6031" s="4"/>
    </row>
    <row r="6032" spans="1:9">
      <c r="A6032" s="6">
        <v>6030</v>
      </c>
      <c r="B6032" s="24" t="s">
        <v>5931</v>
      </c>
      <c r="C6032" s="25" t="str">
        <f>IF(D6032=2,"NO","YES")</f>
        <v>YES</v>
      </c>
      <c r="D6032" s="136">
        <f t="shared" si="106"/>
        <v>0.83794117647058819</v>
      </c>
      <c r="E6032" s="1">
        <v>2.0697147058823528</v>
      </c>
      <c r="F6032" s="25">
        <v>5698</v>
      </c>
      <c r="G6032" s="154">
        <v>42467</v>
      </c>
      <c r="H6032" s="3" t="s">
        <v>5888</v>
      </c>
      <c r="I6032" s="4"/>
    </row>
    <row r="6033" spans="1:9">
      <c r="A6033" s="6">
        <v>6031</v>
      </c>
      <c r="B6033" s="24" t="s">
        <v>5932</v>
      </c>
      <c r="C6033" s="25" t="str">
        <f>IF(D6033=2,"NO","YES")</f>
        <v>YES</v>
      </c>
      <c r="D6033" s="136">
        <f t="shared" si="106"/>
        <v>0.60705882352941176</v>
      </c>
      <c r="E6033" s="1">
        <v>1.4994352941176472</v>
      </c>
      <c r="F6033" s="25">
        <v>4128</v>
      </c>
      <c r="G6033" s="154">
        <v>42467</v>
      </c>
      <c r="H6033" s="3" t="s">
        <v>5888</v>
      </c>
      <c r="I6033" s="4"/>
    </row>
    <row r="6034" spans="1:9">
      <c r="A6034" s="6">
        <v>6032</v>
      </c>
      <c r="B6034" s="24" t="s">
        <v>5933</v>
      </c>
      <c r="C6034" s="25" t="str">
        <f>IF(D6034=2,"NO","YES")</f>
        <v>YES</v>
      </c>
      <c r="D6034" s="136">
        <f t="shared" si="106"/>
        <v>1.1860294117647059</v>
      </c>
      <c r="E6034" s="1">
        <v>2.9294926470588236</v>
      </c>
      <c r="F6034" s="25">
        <v>8065</v>
      </c>
      <c r="G6034" s="154">
        <v>42467</v>
      </c>
      <c r="H6034" s="3" t="s">
        <v>5888</v>
      </c>
      <c r="I6034" s="4"/>
    </row>
    <row r="6035" spans="1:9" ht="30">
      <c r="A6035" s="6">
        <v>6033</v>
      </c>
      <c r="B6035" s="24" t="s">
        <v>5934</v>
      </c>
      <c r="C6035" s="25" t="str">
        <f>IF(D6035=2,"NO","YES")</f>
        <v>YES</v>
      </c>
      <c r="D6035" s="136">
        <f t="shared" si="106"/>
        <v>1.161029411764706</v>
      </c>
      <c r="E6035" s="1">
        <v>2.8677426470588241</v>
      </c>
      <c r="F6035" s="25">
        <v>7895</v>
      </c>
      <c r="G6035" s="154">
        <v>42467</v>
      </c>
      <c r="H6035" s="3" t="s">
        <v>5888</v>
      </c>
      <c r="I6035" s="4"/>
    </row>
    <row r="6036" spans="1:9" ht="30">
      <c r="A6036" s="6">
        <v>6034</v>
      </c>
      <c r="B6036" s="24" t="s">
        <v>5935</v>
      </c>
      <c r="C6036" s="25" t="str">
        <f>IF(D6036=2,"NO","YES")</f>
        <v>YES</v>
      </c>
      <c r="D6036" s="136">
        <f t="shared" si="106"/>
        <v>0.20205882352941176</v>
      </c>
      <c r="E6036" s="1">
        <v>0.49908529411764707</v>
      </c>
      <c r="F6036" s="25">
        <v>1374</v>
      </c>
      <c r="G6036" s="154">
        <v>42467</v>
      </c>
      <c r="H6036" s="3" t="s">
        <v>5888</v>
      </c>
      <c r="I6036" s="4"/>
    </row>
    <row r="6037" spans="1:9">
      <c r="A6037" s="6">
        <v>6035</v>
      </c>
      <c r="B6037" s="24" t="s">
        <v>5936</v>
      </c>
      <c r="C6037" s="25" t="str">
        <f>IF(D6037=2,"NO","YES")</f>
        <v>YES</v>
      </c>
      <c r="D6037" s="136">
        <f t="shared" si="106"/>
        <v>1.165</v>
      </c>
      <c r="E6037" s="1">
        <v>2.8775500000000003</v>
      </c>
      <c r="F6037" s="25">
        <v>7922</v>
      </c>
      <c r="G6037" s="154">
        <v>42467</v>
      </c>
      <c r="H6037" s="3" t="s">
        <v>5888</v>
      </c>
      <c r="I6037" s="4"/>
    </row>
    <row r="6038" spans="1:9">
      <c r="A6038" s="6">
        <v>6036</v>
      </c>
      <c r="B6038" s="24" t="s">
        <v>5937</v>
      </c>
      <c r="C6038" s="25" t="str">
        <f>IF(D6038=2,"NO","YES")</f>
        <v>YES</v>
      </c>
      <c r="D6038" s="136">
        <f t="shared" si="106"/>
        <v>0.13397058823529412</v>
      </c>
      <c r="E6038" s="1">
        <v>0.33090735294117651</v>
      </c>
      <c r="F6038" s="25">
        <v>911</v>
      </c>
      <c r="G6038" s="154">
        <v>42467</v>
      </c>
      <c r="H6038" s="3" t="s">
        <v>5888</v>
      </c>
      <c r="I6038" s="4"/>
    </row>
    <row r="6039" spans="1:9" ht="30">
      <c r="A6039" s="6">
        <v>6037</v>
      </c>
      <c r="B6039" s="24" t="s">
        <v>5938</v>
      </c>
      <c r="C6039" s="25" t="str">
        <f>IF(D6039=2,"NO","YES")</f>
        <v>YES</v>
      </c>
      <c r="D6039" s="136">
        <f t="shared" si="106"/>
        <v>1.0760294117647058</v>
      </c>
      <c r="E6039" s="1">
        <v>2.6577926470588236</v>
      </c>
      <c r="F6039" s="25">
        <v>7317</v>
      </c>
      <c r="G6039" s="154">
        <v>42467</v>
      </c>
      <c r="H6039" s="3" t="s">
        <v>5888</v>
      </c>
      <c r="I6039" s="4"/>
    </row>
    <row r="6040" spans="1:9">
      <c r="A6040" s="6">
        <v>6038</v>
      </c>
      <c r="B6040" s="24" t="s">
        <v>5939</v>
      </c>
      <c r="C6040" s="25" t="str">
        <f>IF(D6040=2,"NO","YES")</f>
        <v>YES</v>
      </c>
      <c r="D6040" s="136">
        <f t="shared" si="106"/>
        <v>0.76500000000000001</v>
      </c>
      <c r="E6040" s="1">
        <v>1.8895500000000003</v>
      </c>
      <c r="F6040" s="25">
        <v>5202</v>
      </c>
      <c r="G6040" s="154">
        <v>42467</v>
      </c>
      <c r="H6040" s="3" t="s">
        <v>5888</v>
      </c>
      <c r="I6040" s="4"/>
    </row>
    <row r="6041" spans="1:9" ht="45">
      <c r="A6041" s="6">
        <v>6039</v>
      </c>
      <c r="B6041" s="24" t="s">
        <v>5940</v>
      </c>
      <c r="C6041" s="25" t="str">
        <f>IF(D6041=2,"NO","YES")</f>
        <v>YES</v>
      </c>
      <c r="D6041" s="136">
        <f t="shared" si="106"/>
        <v>0.60705882352941176</v>
      </c>
      <c r="E6041" s="1">
        <v>1.4994352941176472</v>
      </c>
      <c r="F6041" s="25">
        <v>4128</v>
      </c>
      <c r="G6041" s="154">
        <v>42467</v>
      </c>
      <c r="H6041" s="3" t="s">
        <v>5888</v>
      </c>
      <c r="I6041" s="4"/>
    </row>
    <row r="6042" spans="1:9">
      <c r="A6042" s="6">
        <v>6040</v>
      </c>
      <c r="B6042" s="24" t="s">
        <v>5941</v>
      </c>
      <c r="C6042" s="25" t="str">
        <f>IF(D6042=2,"NO","YES")</f>
        <v>YES</v>
      </c>
      <c r="D6042" s="136">
        <f t="shared" si="106"/>
        <v>0.72</v>
      </c>
      <c r="E6042" s="1">
        <v>1.7784</v>
      </c>
      <c r="F6042" s="25">
        <v>4896</v>
      </c>
      <c r="G6042" s="154">
        <v>42467</v>
      </c>
      <c r="H6042" s="3" t="s">
        <v>5888</v>
      </c>
      <c r="I6042" s="4"/>
    </row>
    <row r="6043" spans="1:9" ht="30">
      <c r="A6043" s="6">
        <v>6041</v>
      </c>
      <c r="B6043" s="24" t="s">
        <v>5942</v>
      </c>
      <c r="C6043" s="25" t="str">
        <f>IF(D6043=2,"NO","YES")</f>
        <v>YES</v>
      </c>
      <c r="D6043" s="136">
        <f t="shared" si="106"/>
        <v>0.44897058823529412</v>
      </c>
      <c r="E6043" s="1">
        <v>1.1089573529411765</v>
      </c>
      <c r="F6043" s="25">
        <v>3053</v>
      </c>
      <c r="G6043" s="154">
        <v>42467</v>
      </c>
      <c r="H6043" s="3" t="s">
        <v>5888</v>
      </c>
      <c r="I6043" s="4"/>
    </row>
    <row r="6044" spans="1:9" ht="30">
      <c r="A6044" s="6">
        <v>6042</v>
      </c>
      <c r="B6044" s="24" t="s">
        <v>5943</v>
      </c>
      <c r="C6044" s="25" t="str">
        <f>IF(D6044=2,"NO","YES")</f>
        <v>YES</v>
      </c>
      <c r="D6044" s="136">
        <f t="shared" si="106"/>
        <v>0.89</v>
      </c>
      <c r="E6044" s="1">
        <v>2.1983000000000001</v>
      </c>
      <c r="F6044" s="25">
        <v>6052</v>
      </c>
      <c r="G6044" s="154">
        <v>42467</v>
      </c>
      <c r="H6044" s="3" t="s">
        <v>5888</v>
      </c>
      <c r="I6044" s="4"/>
    </row>
    <row r="6045" spans="1:9" ht="30">
      <c r="A6045" s="6">
        <v>6043</v>
      </c>
      <c r="B6045" s="24" t="s">
        <v>5944</v>
      </c>
      <c r="C6045" s="25" t="str">
        <f>IF(D6045=2,"NO","YES")</f>
        <v>YES</v>
      </c>
      <c r="D6045" s="136">
        <f t="shared" si="106"/>
        <v>1.0120588235294117</v>
      </c>
      <c r="E6045" s="1">
        <v>2.4997852941176468</v>
      </c>
      <c r="F6045" s="25">
        <v>6882</v>
      </c>
      <c r="G6045" s="154">
        <v>42467</v>
      </c>
      <c r="H6045" s="3" t="s">
        <v>5888</v>
      </c>
      <c r="I6045" s="4"/>
    </row>
    <row r="6046" spans="1:9">
      <c r="A6046" s="6">
        <v>6044</v>
      </c>
      <c r="B6046" s="24" t="s">
        <v>3174</v>
      </c>
      <c r="C6046" s="25" t="str">
        <f>IF(D6046=2,"NO","YES")</f>
        <v>YES</v>
      </c>
      <c r="D6046" s="136">
        <f t="shared" si="106"/>
        <v>0.20205882352941176</v>
      </c>
      <c r="E6046" s="1">
        <v>0.49908529411764707</v>
      </c>
      <c r="F6046" s="25">
        <v>1374</v>
      </c>
      <c r="G6046" s="154">
        <v>42467</v>
      </c>
      <c r="H6046" s="3" t="s">
        <v>5888</v>
      </c>
      <c r="I6046" s="4"/>
    </row>
    <row r="6047" spans="1:9" ht="30">
      <c r="A6047" s="6">
        <v>6045</v>
      </c>
      <c r="B6047" s="24" t="s">
        <v>5945</v>
      </c>
      <c r="C6047" s="25" t="str">
        <f>IF(D6047=2,"NO","YES")</f>
        <v>YES</v>
      </c>
      <c r="D6047" s="136">
        <f t="shared" si="106"/>
        <v>1.0279411764705881</v>
      </c>
      <c r="E6047" s="1">
        <v>2.5390147058823529</v>
      </c>
      <c r="F6047" s="25">
        <v>6990</v>
      </c>
      <c r="G6047" s="154">
        <v>42467</v>
      </c>
      <c r="H6047" s="3" t="s">
        <v>5888</v>
      </c>
      <c r="I6047" s="4"/>
    </row>
    <row r="6048" spans="1:9">
      <c r="A6048" s="6">
        <v>6046</v>
      </c>
      <c r="B6048" s="24" t="s">
        <v>5946</v>
      </c>
      <c r="C6048" s="25" t="str">
        <f>IF(D6048=2,"NO","YES")</f>
        <v>YES</v>
      </c>
      <c r="D6048" s="136">
        <f t="shared" si="106"/>
        <v>1.1779411764705883</v>
      </c>
      <c r="E6048" s="1">
        <v>2.9095147058823532</v>
      </c>
      <c r="F6048" s="25">
        <v>8010</v>
      </c>
      <c r="G6048" s="154">
        <v>42467</v>
      </c>
      <c r="H6048" s="3" t="s">
        <v>5888</v>
      </c>
      <c r="I6048" s="4"/>
    </row>
    <row r="6049" spans="1:9" ht="45">
      <c r="A6049" s="6">
        <v>6047</v>
      </c>
      <c r="B6049" s="24" t="s">
        <v>5947</v>
      </c>
      <c r="C6049" s="25" t="str">
        <f>IF(D6049=2,"NO","YES")</f>
        <v>YES</v>
      </c>
      <c r="D6049" s="136">
        <f t="shared" si="106"/>
        <v>0.60705882352941176</v>
      </c>
      <c r="E6049" s="1">
        <v>1.4994352941176472</v>
      </c>
      <c r="F6049" s="25">
        <v>4128</v>
      </c>
      <c r="G6049" s="154">
        <v>42467</v>
      </c>
      <c r="H6049" s="3" t="s">
        <v>5888</v>
      </c>
      <c r="I6049" s="4"/>
    </row>
    <row r="6050" spans="1:9" ht="30">
      <c r="A6050" s="6">
        <v>6048</v>
      </c>
      <c r="B6050" s="24" t="s">
        <v>5948</v>
      </c>
      <c r="C6050" s="25" t="str">
        <f>IF(D6050=2,"NO","YES")</f>
        <v>YES</v>
      </c>
      <c r="D6050" s="136">
        <f t="shared" si="106"/>
        <v>1.04</v>
      </c>
      <c r="E6050" s="1">
        <v>2.5688000000000004</v>
      </c>
      <c r="F6050" s="25">
        <v>7072</v>
      </c>
      <c r="G6050" s="154">
        <v>42467</v>
      </c>
      <c r="H6050" s="3" t="s">
        <v>5888</v>
      </c>
      <c r="I6050" s="4"/>
    </row>
    <row r="6051" spans="1:9" ht="30">
      <c r="A6051" s="6">
        <v>6049</v>
      </c>
      <c r="B6051" s="24" t="s">
        <v>5949</v>
      </c>
      <c r="C6051" s="25" t="str">
        <f>IF(D6051=2,"NO","YES")</f>
        <v>YES</v>
      </c>
      <c r="D6051" s="136">
        <f t="shared" si="106"/>
        <v>1.1010294117647059</v>
      </c>
      <c r="E6051" s="1">
        <v>2.719542647058824</v>
      </c>
      <c r="F6051" s="25">
        <v>7487</v>
      </c>
      <c r="G6051" s="154">
        <v>42467</v>
      </c>
      <c r="H6051" s="3" t="s">
        <v>5888</v>
      </c>
      <c r="I6051" s="4"/>
    </row>
    <row r="6052" spans="1:9">
      <c r="A6052" s="6">
        <v>6050</v>
      </c>
      <c r="B6052" s="24" t="s">
        <v>5950</v>
      </c>
      <c r="C6052" s="25" t="str">
        <f>IF(D6052=2,"NO","YES")</f>
        <v>YES</v>
      </c>
      <c r="D6052" s="136">
        <f t="shared" si="106"/>
        <v>1.0720588235294117</v>
      </c>
      <c r="E6052" s="1">
        <v>2.6479852941176474</v>
      </c>
      <c r="F6052" s="25">
        <v>7290</v>
      </c>
      <c r="G6052" s="154">
        <v>42467</v>
      </c>
      <c r="H6052" s="3" t="s">
        <v>5888</v>
      </c>
      <c r="I6052" s="4"/>
    </row>
    <row r="6053" spans="1:9">
      <c r="A6053" s="6">
        <v>6051</v>
      </c>
      <c r="B6053" s="24" t="s">
        <v>5951</v>
      </c>
      <c r="C6053" s="25" t="str">
        <f>IF(D6053=2,"NO","YES")</f>
        <v>YES</v>
      </c>
      <c r="D6053" s="136">
        <f t="shared" si="106"/>
        <v>0.51397058823529407</v>
      </c>
      <c r="E6053" s="1">
        <v>1.2695073529411764</v>
      </c>
      <c r="F6053" s="25">
        <v>3495</v>
      </c>
      <c r="G6053" s="154">
        <v>42467</v>
      </c>
      <c r="H6053" s="3" t="s">
        <v>5888</v>
      </c>
      <c r="I6053" s="4"/>
    </row>
    <row r="6054" spans="1:9">
      <c r="A6054" s="6">
        <v>6052</v>
      </c>
      <c r="B6054" s="24" t="s">
        <v>5952</v>
      </c>
      <c r="C6054" s="25" t="str">
        <f>IF(D6054=2,"NO","YES")</f>
        <v>YES</v>
      </c>
      <c r="D6054" s="136">
        <f t="shared" si="106"/>
        <v>0.8260294117647059</v>
      </c>
      <c r="E6054" s="1">
        <v>2.0402926470588238</v>
      </c>
      <c r="F6054" s="25">
        <v>5617</v>
      </c>
      <c r="G6054" s="154">
        <v>42467</v>
      </c>
      <c r="H6054" s="3" t="s">
        <v>5888</v>
      </c>
      <c r="I6054" s="4"/>
    </row>
    <row r="6055" spans="1:9">
      <c r="A6055" s="6">
        <v>6053</v>
      </c>
      <c r="B6055" s="24" t="s">
        <v>5953</v>
      </c>
      <c r="C6055" s="25" t="str">
        <f>IF(D6055=2,"NO","YES")</f>
        <v>YES</v>
      </c>
      <c r="D6055" s="136">
        <f t="shared" si="106"/>
        <v>1.17</v>
      </c>
      <c r="E6055" s="1">
        <v>2.8898999999999999</v>
      </c>
      <c r="F6055" s="25">
        <v>7956</v>
      </c>
      <c r="G6055" s="154">
        <v>42467</v>
      </c>
      <c r="H6055" s="3" t="s">
        <v>5888</v>
      </c>
      <c r="I6055" s="4"/>
    </row>
    <row r="6056" spans="1:9" ht="45">
      <c r="A6056" s="6">
        <v>6054</v>
      </c>
      <c r="B6056" s="24" t="s">
        <v>5954</v>
      </c>
      <c r="C6056" s="25" t="str">
        <f>IF(D6056=2,"NO","YES")</f>
        <v>YES</v>
      </c>
      <c r="D6056" s="136">
        <f t="shared" si="106"/>
        <v>0.42499999999999999</v>
      </c>
      <c r="E6056" s="1">
        <v>1.04975</v>
      </c>
      <c r="F6056" s="25">
        <v>2890</v>
      </c>
      <c r="G6056" s="154">
        <v>42467</v>
      </c>
      <c r="H6056" s="3" t="s">
        <v>5888</v>
      </c>
      <c r="I6056" s="4"/>
    </row>
    <row r="6057" spans="1:9">
      <c r="A6057" s="6">
        <v>6055</v>
      </c>
      <c r="B6057" s="24" t="s">
        <v>5955</v>
      </c>
      <c r="C6057" s="25" t="str">
        <f>IF(D6057=2,"NO","YES")</f>
        <v>YES</v>
      </c>
      <c r="D6057" s="136">
        <f t="shared" si="106"/>
        <v>0.83794117647058819</v>
      </c>
      <c r="E6057" s="1">
        <v>2.0697147058823528</v>
      </c>
      <c r="F6057" s="25">
        <v>5698</v>
      </c>
      <c r="G6057" s="154">
        <v>42467</v>
      </c>
      <c r="H6057" s="3" t="s">
        <v>5888</v>
      </c>
      <c r="I6057" s="4"/>
    </row>
    <row r="6058" spans="1:9" ht="30">
      <c r="A6058" s="6">
        <v>6056</v>
      </c>
      <c r="B6058" s="24" t="s">
        <v>5956</v>
      </c>
      <c r="C6058" s="25" t="str">
        <f>IF(D6058=2,"NO","YES")</f>
        <v>YES</v>
      </c>
      <c r="D6058" s="136">
        <f t="shared" si="106"/>
        <v>0.7770588235294118</v>
      </c>
      <c r="E6058" s="1">
        <v>1.9193352941176474</v>
      </c>
      <c r="F6058" s="25">
        <v>5284</v>
      </c>
      <c r="G6058" s="154">
        <v>42467</v>
      </c>
      <c r="H6058" s="3" t="s">
        <v>5888</v>
      </c>
      <c r="I6058" s="4"/>
    </row>
    <row r="6059" spans="1:9" ht="30">
      <c r="A6059" s="6">
        <v>6057</v>
      </c>
      <c r="B6059" s="24" t="s">
        <v>5957</v>
      </c>
      <c r="C6059" s="25" t="str">
        <f>IF(D6059=2,"NO","YES")</f>
        <v>YES</v>
      </c>
      <c r="D6059" s="136">
        <f t="shared" si="106"/>
        <v>1.1289705882352941</v>
      </c>
      <c r="E6059" s="1">
        <v>2.7885573529411767</v>
      </c>
      <c r="F6059" s="25">
        <v>7677</v>
      </c>
      <c r="G6059" s="154">
        <v>42467</v>
      </c>
      <c r="H6059" s="3" t="s">
        <v>5888</v>
      </c>
      <c r="I6059" s="4"/>
    </row>
    <row r="6060" spans="1:9" ht="45">
      <c r="A6060" s="6">
        <v>6058</v>
      </c>
      <c r="B6060" s="24" t="s">
        <v>5958</v>
      </c>
      <c r="C6060" s="25" t="str">
        <f>IF(D6060=2,"NO","YES")</f>
        <v>YES</v>
      </c>
      <c r="D6060" s="136">
        <f t="shared" si="106"/>
        <v>0.92294117647058826</v>
      </c>
      <c r="E6060" s="1">
        <v>2.2796647058823534</v>
      </c>
      <c r="F6060" s="25">
        <v>6276</v>
      </c>
      <c r="G6060" s="154">
        <v>42467</v>
      </c>
      <c r="H6060" s="3" t="s">
        <v>5888</v>
      </c>
      <c r="I6060" s="4"/>
    </row>
    <row r="6061" spans="1:9">
      <c r="A6061" s="6">
        <v>6059</v>
      </c>
      <c r="B6061" s="24" t="s">
        <v>5959</v>
      </c>
      <c r="C6061" s="25" t="str">
        <f>IF(D6061=2,"NO","YES")</f>
        <v>YES</v>
      </c>
      <c r="D6061" s="136">
        <f t="shared" si="106"/>
        <v>1.0520588235294117</v>
      </c>
      <c r="E6061" s="1">
        <v>2.598585294117647</v>
      </c>
      <c r="F6061" s="25">
        <v>7154</v>
      </c>
      <c r="G6061" s="154">
        <v>42467</v>
      </c>
      <c r="H6061" s="3" t="s">
        <v>5888</v>
      </c>
      <c r="I6061" s="4"/>
    </row>
    <row r="6062" spans="1:9" ht="30">
      <c r="A6062" s="6">
        <v>6060</v>
      </c>
      <c r="B6062" s="24" t="s">
        <v>5960</v>
      </c>
      <c r="C6062" s="25" t="str">
        <f>IF(D6062=2,"NO","YES")</f>
        <v>YES</v>
      </c>
      <c r="D6062" s="136">
        <f t="shared" si="106"/>
        <v>0.20602941176470588</v>
      </c>
      <c r="E6062" s="1">
        <v>0.50889264705882353</v>
      </c>
      <c r="F6062" s="25">
        <v>1401</v>
      </c>
      <c r="G6062" s="154">
        <v>42467</v>
      </c>
      <c r="H6062" s="3" t="s">
        <v>5888</v>
      </c>
      <c r="I6062" s="4"/>
    </row>
    <row r="6063" spans="1:9" ht="30">
      <c r="A6063" s="6">
        <v>6061</v>
      </c>
      <c r="B6063" s="24" t="s">
        <v>5961</v>
      </c>
      <c r="C6063" s="25" t="str">
        <f>IF(D6063=2,"NO","YES")</f>
        <v>YES</v>
      </c>
      <c r="D6063" s="136">
        <f t="shared" si="106"/>
        <v>0.83794117647058819</v>
      </c>
      <c r="E6063" s="1">
        <v>2.0697147058823528</v>
      </c>
      <c r="F6063" s="25">
        <v>5698</v>
      </c>
      <c r="G6063" s="154">
        <v>42467</v>
      </c>
      <c r="H6063" s="3" t="s">
        <v>5888</v>
      </c>
      <c r="I6063" s="4"/>
    </row>
    <row r="6064" spans="1:9" ht="45">
      <c r="A6064" s="6">
        <v>6062</v>
      </c>
      <c r="B6064" s="24" t="s">
        <v>5962</v>
      </c>
      <c r="C6064" s="25" t="str">
        <f>IF(D6064=2,"NO","YES")</f>
        <v>YES</v>
      </c>
      <c r="D6064" s="136">
        <f t="shared" si="106"/>
        <v>8.1029411764705878E-2</v>
      </c>
      <c r="E6064" s="1">
        <v>0.20014264705882354</v>
      </c>
      <c r="F6064" s="25">
        <v>551</v>
      </c>
      <c r="G6064" s="154">
        <v>42467</v>
      </c>
      <c r="H6064" s="3" t="s">
        <v>5888</v>
      </c>
      <c r="I6064" s="4"/>
    </row>
    <row r="6065" spans="1:9" ht="30">
      <c r="A6065" s="6">
        <v>6063</v>
      </c>
      <c r="B6065" s="24" t="s">
        <v>5963</v>
      </c>
      <c r="C6065" s="25" t="str">
        <f>IF(D6065=2,"NO","YES")</f>
        <v>YES</v>
      </c>
      <c r="D6065" s="136">
        <f t="shared" si="106"/>
        <v>0.60705882352941176</v>
      </c>
      <c r="E6065" s="1">
        <v>1.4994352941176472</v>
      </c>
      <c r="F6065" s="25">
        <v>4128</v>
      </c>
      <c r="G6065" s="154">
        <v>42467</v>
      </c>
      <c r="H6065" s="3" t="s">
        <v>5888</v>
      </c>
      <c r="I6065" s="4"/>
    </row>
    <row r="6066" spans="1:9">
      <c r="A6066" s="6">
        <v>6064</v>
      </c>
      <c r="B6066" s="24" t="s">
        <v>5964</v>
      </c>
      <c r="C6066" s="25" t="str">
        <f>IF(D6066=2,"NO","YES")</f>
        <v>YES</v>
      </c>
      <c r="D6066" s="136">
        <f t="shared" si="106"/>
        <v>0.23897058823529413</v>
      </c>
      <c r="E6066" s="1">
        <v>0.59025735294117654</v>
      </c>
      <c r="F6066" s="25">
        <v>1625</v>
      </c>
      <c r="G6066" s="154">
        <v>42467</v>
      </c>
      <c r="H6066" s="3" t="s">
        <v>5888</v>
      </c>
      <c r="I6066" s="4"/>
    </row>
    <row r="6067" spans="1:9" ht="30">
      <c r="A6067" s="6">
        <v>6065</v>
      </c>
      <c r="B6067" s="24" t="s">
        <v>5965</v>
      </c>
      <c r="C6067" s="25" t="str">
        <f>IF(D6067=2,"NO","YES")</f>
        <v>YES</v>
      </c>
      <c r="D6067" s="136">
        <f t="shared" si="106"/>
        <v>1.0239705882352941</v>
      </c>
      <c r="E6067" s="1">
        <v>2.5292073529411767</v>
      </c>
      <c r="F6067" s="25">
        <v>6963</v>
      </c>
      <c r="G6067" s="154">
        <v>42467</v>
      </c>
      <c r="H6067" s="3" t="s">
        <v>5888</v>
      </c>
      <c r="I6067" s="4"/>
    </row>
    <row r="6068" spans="1:9" ht="30">
      <c r="A6068" s="6">
        <v>6066</v>
      </c>
      <c r="B6068" s="24" t="s">
        <v>5966</v>
      </c>
      <c r="C6068" s="25" t="str">
        <f>IF(D6068=2,"NO","YES")</f>
        <v>YES</v>
      </c>
      <c r="D6068" s="136">
        <f t="shared" si="106"/>
        <v>0.26294117647058823</v>
      </c>
      <c r="E6068" s="1">
        <v>0.64946470588235294</v>
      </c>
      <c r="F6068" s="25">
        <v>1788</v>
      </c>
      <c r="G6068" s="154">
        <v>42467</v>
      </c>
      <c r="H6068" s="3" t="s">
        <v>5888</v>
      </c>
      <c r="I6068" s="4"/>
    </row>
    <row r="6069" spans="1:9" ht="30">
      <c r="A6069" s="6">
        <v>6067</v>
      </c>
      <c r="B6069" s="24" t="s">
        <v>5967</v>
      </c>
      <c r="C6069" s="25" t="str">
        <f>IF(D6069=2,"NO","YES")</f>
        <v>YES</v>
      </c>
      <c r="D6069" s="136">
        <f t="shared" si="106"/>
        <v>0.80897058823529411</v>
      </c>
      <c r="E6069" s="1">
        <v>1.9981573529411767</v>
      </c>
      <c r="F6069" s="25">
        <v>5501</v>
      </c>
      <c r="G6069" s="154">
        <v>42467</v>
      </c>
      <c r="H6069" s="3" t="s">
        <v>5888</v>
      </c>
      <c r="I6069" s="4"/>
    </row>
    <row r="6070" spans="1:9" ht="30">
      <c r="A6070" s="6">
        <v>6068</v>
      </c>
      <c r="B6070" s="24" t="s">
        <v>5968</v>
      </c>
      <c r="C6070" s="25" t="str">
        <f>IF(D6070=2,"NO","YES")</f>
        <v>YES</v>
      </c>
      <c r="D6070" s="136">
        <f t="shared" si="106"/>
        <v>0.99602941176470583</v>
      </c>
      <c r="E6070" s="1">
        <v>2.4601926470588236</v>
      </c>
      <c r="F6070" s="25">
        <v>6773</v>
      </c>
      <c r="G6070" s="154">
        <v>42467</v>
      </c>
      <c r="H6070" s="3" t="s">
        <v>5888</v>
      </c>
      <c r="I6070" s="4"/>
    </row>
    <row r="6071" spans="1:9" ht="45">
      <c r="A6071" s="6">
        <v>6069</v>
      </c>
      <c r="B6071" s="24" t="s">
        <v>5969</v>
      </c>
      <c r="C6071" s="25" t="str">
        <f>IF(D6071=2,"NO","YES")</f>
        <v>YES</v>
      </c>
      <c r="D6071" s="136">
        <f t="shared" si="106"/>
        <v>0.91897058823529409</v>
      </c>
      <c r="E6071" s="1">
        <v>2.2698573529411767</v>
      </c>
      <c r="F6071" s="25">
        <v>6249</v>
      </c>
      <c r="G6071" s="154">
        <v>42467</v>
      </c>
      <c r="H6071" s="3" t="s">
        <v>5888</v>
      </c>
      <c r="I6071" s="4"/>
    </row>
    <row r="6072" spans="1:9">
      <c r="A6072" s="6">
        <v>6070</v>
      </c>
      <c r="B6072" s="24" t="s">
        <v>5970</v>
      </c>
      <c r="C6072" s="25" t="str">
        <f>IF(D6072=2,"NO","YES")</f>
        <v>YES</v>
      </c>
      <c r="D6072" s="136">
        <f t="shared" si="106"/>
        <v>0.40500000000000003</v>
      </c>
      <c r="E6072" s="1">
        <v>1.0003500000000001</v>
      </c>
      <c r="F6072" s="25">
        <v>2754</v>
      </c>
      <c r="G6072" s="154">
        <v>42467</v>
      </c>
      <c r="H6072" s="3" t="s">
        <v>5888</v>
      </c>
      <c r="I6072" s="4"/>
    </row>
    <row r="6073" spans="1:9" ht="30">
      <c r="A6073" s="6">
        <v>6071</v>
      </c>
      <c r="B6073" s="24" t="s">
        <v>5971</v>
      </c>
      <c r="C6073" s="25" t="str">
        <f>IF(D6073=2,"NO","YES")</f>
        <v>YES</v>
      </c>
      <c r="D6073" s="136">
        <f t="shared" si="106"/>
        <v>1.1979411764705883</v>
      </c>
      <c r="E6073" s="1">
        <v>2.9589147058823535</v>
      </c>
      <c r="F6073" s="25">
        <v>8146</v>
      </c>
      <c r="G6073" s="154">
        <v>42467</v>
      </c>
      <c r="H6073" s="3" t="s">
        <v>5888</v>
      </c>
      <c r="I6073" s="4"/>
    </row>
    <row r="6074" spans="1:9" ht="30">
      <c r="A6074" s="6">
        <v>6072</v>
      </c>
      <c r="B6074" s="24" t="s">
        <v>5972</v>
      </c>
      <c r="C6074" s="25" t="str">
        <f>IF(D6074=2,"NO","YES")</f>
        <v>YES</v>
      </c>
      <c r="D6074" s="136">
        <f t="shared" si="106"/>
        <v>1.165</v>
      </c>
      <c r="E6074" s="1">
        <v>2.8775500000000003</v>
      </c>
      <c r="F6074" s="25">
        <v>7922</v>
      </c>
      <c r="G6074" s="154">
        <v>42467</v>
      </c>
      <c r="H6074" s="3" t="s">
        <v>5888</v>
      </c>
      <c r="I6074" s="4"/>
    </row>
    <row r="6075" spans="1:9" ht="30">
      <c r="A6075" s="6">
        <v>6073</v>
      </c>
      <c r="B6075" s="24" t="s">
        <v>5973</v>
      </c>
      <c r="C6075" s="25" t="str">
        <f>IF(D6075=2,"NO","YES")</f>
        <v>YES</v>
      </c>
      <c r="D6075" s="136">
        <f t="shared" si="106"/>
        <v>1.38</v>
      </c>
      <c r="E6075" s="1">
        <v>3.4085999999999999</v>
      </c>
      <c r="F6075" s="25">
        <v>9384</v>
      </c>
      <c r="G6075" s="154">
        <v>42467</v>
      </c>
      <c r="H6075" s="3" t="s">
        <v>5888</v>
      </c>
      <c r="I6075" s="4"/>
    </row>
    <row r="6076" spans="1:9" ht="30">
      <c r="A6076" s="6">
        <v>6074</v>
      </c>
      <c r="B6076" s="24" t="s">
        <v>5974</v>
      </c>
      <c r="C6076" s="25" t="str">
        <f>IF(D6076=2,"NO","YES")</f>
        <v>YES</v>
      </c>
      <c r="D6076" s="136">
        <f t="shared" si="106"/>
        <v>0.32397058823529412</v>
      </c>
      <c r="E6076" s="1">
        <v>0.80020735294117651</v>
      </c>
      <c r="F6076" s="25">
        <v>2203</v>
      </c>
      <c r="G6076" s="154">
        <v>42467</v>
      </c>
      <c r="H6076" s="3" t="s">
        <v>5888</v>
      </c>
      <c r="I6076" s="4"/>
    </row>
    <row r="6077" spans="1:9" ht="30">
      <c r="A6077" s="6">
        <v>6075</v>
      </c>
      <c r="B6077" s="24" t="s">
        <v>5975</v>
      </c>
      <c r="C6077" s="25" t="str">
        <f>IF(D6077=2,"NO","YES")</f>
        <v>YES</v>
      </c>
      <c r="D6077" s="136">
        <f t="shared" si="106"/>
        <v>0.88602941176470584</v>
      </c>
      <c r="E6077" s="1">
        <v>2.1884926470588235</v>
      </c>
      <c r="F6077" s="25">
        <v>6025</v>
      </c>
      <c r="G6077" s="154">
        <v>42467</v>
      </c>
      <c r="H6077" s="3" t="s">
        <v>5888</v>
      </c>
      <c r="I6077" s="4"/>
    </row>
    <row r="6078" spans="1:9" ht="30">
      <c r="A6078" s="6">
        <v>6076</v>
      </c>
      <c r="B6078" s="24" t="s">
        <v>5976</v>
      </c>
      <c r="C6078" s="25" t="str">
        <f>IF(D6078=2,"NO","YES")</f>
        <v>YES</v>
      </c>
      <c r="D6078" s="136">
        <f t="shared" si="106"/>
        <v>0.4289705882352941</v>
      </c>
      <c r="E6078" s="1">
        <v>1.0595573529411766</v>
      </c>
      <c r="F6078" s="25">
        <v>2917</v>
      </c>
      <c r="G6078" s="154">
        <v>42467</v>
      </c>
      <c r="H6078" s="3" t="s">
        <v>5888</v>
      </c>
      <c r="I6078" s="4"/>
    </row>
    <row r="6079" spans="1:9">
      <c r="A6079" s="6">
        <v>6077</v>
      </c>
      <c r="B6079" s="24" t="s">
        <v>5977</v>
      </c>
      <c r="C6079" s="25" t="str">
        <f>IF(D6079=2,"NO","YES")</f>
        <v>YES</v>
      </c>
      <c r="D6079" s="136">
        <f t="shared" si="106"/>
        <v>0.15794117647058822</v>
      </c>
      <c r="E6079" s="1">
        <v>0.39011470588235292</v>
      </c>
      <c r="F6079" s="25">
        <v>1074</v>
      </c>
      <c r="G6079" s="154">
        <v>42467</v>
      </c>
      <c r="H6079" s="3" t="s">
        <v>5888</v>
      </c>
      <c r="I6079" s="4"/>
    </row>
    <row r="6080" spans="1:9" ht="30">
      <c r="A6080" s="6">
        <v>6078</v>
      </c>
      <c r="B6080" s="24" t="s">
        <v>5978</v>
      </c>
      <c r="C6080" s="25" t="str">
        <f>IF(D6080=2,"NO","YES")</f>
        <v>YES</v>
      </c>
      <c r="D6080" s="136">
        <f t="shared" si="106"/>
        <v>1.0929411764705883</v>
      </c>
      <c r="E6080" s="1">
        <v>2.6995647058823535</v>
      </c>
      <c r="F6080" s="25">
        <v>7432</v>
      </c>
      <c r="G6080" s="154">
        <v>42467</v>
      </c>
      <c r="H6080" s="3" t="s">
        <v>5888</v>
      </c>
      <c r="I6080" s="4"/>
    </row>
    <row r="6081" spans="1:9" ht="30">
      <c r="A6081" s="6">
        <v>6079</v>
      </c>
      <c r="B6081" s="24" t="s">
        <v>5979</v>
      </c>
      <c r="C6081" s="25" t="str">
        <f>IF(D6081=2,"NO","YES")</f>
        <v>YES</v>
      </c>
      <c r="D6081" s="136">
        <f t="shared" si="106"/>
        <v>1.17</v>
      </c>
      <c r="E6081" s="1">
        <v>2.8898999999999999</v>
      </c>
      <c r="F6081" s="25">
        <v>7956</v>
      </c>
      <c r="G6081" s="154">
        <v>42467</v>
      </c>
      <c r="H6081" s="3" t="s">
        <v>5888</v>
      </c>
      <c r="I6081" s="4"/>
    </row>
    <row r="6082" spans="1:9" ht="30">
      <c r="A6082" s="6">
        <v>6080</v>
      </c>
      <c r="B6082" s="24" t="s">
        <v>5980</v>
      </c>
      <c r="C6082" s="25" t="str">
        <f>IF(D6082=2,"NO","YES")</f>
        <v>YES</v>
      </c>
      <c r="D6082" s="136">
        <f t="shared" si="106"/>
        <v>0.74897058823529417</v>
      </c>
      <c r="E6082" s="1">
        <v>1.8499573529411768</v>
      </c>
      <c r="F6082" s="25">
        <v>5093</v>
      </c>
      <c r="G6082" s="154">
        <v>42467</v>
      </c>
      <c r="H6082" s="3" t="s">
        <v>5888</v>
      </c>
      <c r="I6082" s="4"/>
    </row>
    <row r="6083" spans="1:9" ht="30">
      <c r="A6083" s="6">
        <v>6081</v>
      </c>
      <c r="B6083" s="24" t="s">
        <v>5981</v>
      </c>
      <c r="C6083" s="25" t="str">
        <f>IF(D6083=2,"NO","YES")</f>
        <v>YES</v>
      </c>
      <c r="D6083" s="136">
        <f t="shared" si="106"/>
        <v>1.3070588235294118</v>
      </c>
      <c r="E6083" s="1">
        <v>3.2284352941176473</v>
      </c>
      <c r="F6083" s="25">
        <v>8888</v>
      </c>
      <c r="G6083" s="154">
        <v>42467</v>
      </c>
      <c r="H6083" s="3" t="s">
        <v>5888</v>
      </c>
      <c r="I6083" s="4"/>
    </row>
    <row r="6084" spans="1:9" ht="30">
      <c r="A6084" s="6">
        <v>6082</v>
      </c>
      <c r="B6084" s="24" t="s">
        <v>5982</v>
      </c>
      <c r="C6084" s="25" t="str">
        <f>IF(D6084=2,"NO","YES")</f>
        <v>YES</v>
      </c>
      <c r="D6084" s="136">
        <f t="shared" si="106"/>
        <v>1.0479411764705882</v>
      </c>
      <c r="E6084" s="1">
        <v>2.5884147058823528</v>
      </c>
      <c r="F6084" s="25">
        <v>7126</v>
      </c>
      <c r="G6084" s="154">
        <v>42467</v>
      </c>
      <c r="H6084" s="3" t="s">
        <v>5888</v>
      </c>
      <c r="I6084" s="4"/>
    </row>
    <row r="6085" spans="1:9" ht="30">
      <c r="A6085" s="6">
        <v>6083</v>
      </c>
      <c r="B6085" s="24" t="s">
        <v>5983</v>
      </c>
      <c r="C6085" s="25" t="str">
        <f>IF(D6085=2,"NO","YES")</f>
        <v>YES</v>
      </c>
      <c r="D6085" s="136">
        <f t="shared" ref="D6085:D6148" si="107">F6085/6800</f>
        <v>1.3070588235294118</v>
      </c>
      <c r="E6085" s="1">
        <v>3.2284352941176473</v>
      </c>
      <c r="F6085" s="25">
        <v>8888</v>
      </c>
      <c r="G6085" s="154">
        <v>42467</v>
      </c>
      <c r="H6085" s="3" t="s">
        <v>5888</v>
      </c>
      <c r="I6085" s="4"/>
    </row>
    <row r="6086" spans="1:9" ht="45">
      <c r="A6086" s="6">
        <v>6084</v>
      </c>
      <c r="B6086" s="24" t="s">
        <v>5984</v>
      </c>
      <c r="C6086" s="25" t="str">
        <f>IF(D6086=2,"NO","YES")</f>
        <v>YES</v>
      </c>
      <c r="D6086" s="136">
        <f t="shared" si="107"/>
        <v>1.2710294117647059</v>
      </c>
      <c r="E6086" s="1">
        <v>3.1394426470588237</v>
      </c>
      <c r="F6086" s="25">
        <v>8643</v>
      </c>
      <c r="G6086" s="154">
        <v>42467</v>
      </c>
      <c r="H6086" s="3" t="s">
        <v>5888</v>
      </c>
      <c r="I6086" s="4"/>
    </row>
    <row r="6087" spans="1:9" ht="30">
      <c r="A6087" s="6">
        <v>6085</v>
      </c>
      <c r="B6087" s="24" t="s">
        <v>5985</v>
      </c>
      <c r="C6087" s="25" t="str">
        <f>IF(D6087=2,"NO","YES")</f>
        <v>YES</v>
      </c>
      <c r="D6087" s="136">
        <f t="shared" si="107"/>
        <v>0.20602941176470588</v>
      </c>
      <c r="E6087" s="1">
        <v>0.50889264705882353</v>
      </c>
      <c r="F6087" s="25">
        <v>1401</v>
      </c>
      <c r="G6087" s="154">
        <v>42467</v>
      </c>
      <c r="H6087" s="3" t="s">
        <v>5888</v>
      </c>
      <c r="I6087" s="4"/>
    </row>
    <row r="6088" spans="1:9">
      <c r="A6088" s="6">
        <v>6086</v>
      </c>
      <c r="B6088" s="24" t="s">
        <v>5986</v>
      </c>
      <c r="C6088" s="25" t="str">
        <f>IF(D6088=2,"NO","YES")</f>
        <v>YES</v>
      </c>
      <c r="D6088" s="136">
        <f t="shared" si="107"/>
        <v>0.43705882352941178</v>
      </c>
      <c r="E6088" s="1">
        <v>1.0795352941176473</v>
      </c>
      <c r="F6088" s="25">
        <v>2972</v>
      </c>
      <c r="G6088" s="154">
        <v>42467</v>
      </c>
      <c r="H6088" s="3" t="s">
        <v>5888</v>
      </c>
      <c r="I6088" s="4"/>
    </row>
    <row r="6089" spans="1:9">
      <c r="A6089" s="6">
        <v>6087</v>
      </c>
      <c r="B6089" s="24" t="s">
        <v>5987</v>
      </c>
      <c r="C6089" s="25" t="str">
        <f>IF(D6089=2,"NO","YES")</f>
        <v>YES</v>
      </c>
      <c r="D6089" s="136">
        <f t="shared" si="107"/>
        <v>1.0239705882352941</v>
      </c>
      <c r="E6089" s="1">
        <v>2.5292073529411767</v>
      </c>
      <c r="F6089" s="25">
        <v>6963</v>
      </c>
      <c r="G6089" s="154">
        <v>42467</v>
      </c>
      <c r="H6089" s="3" t="s">
        <v>5888</v>
      </c>
      <c r="I6089" s="4"/>
    </row>
    <row r="6090" spans="1:9">
      <c r="A6090" s="6">
        <v>6088</v>
      </c>
      <c r="B6090" s="24" t="s">
        <v>5988</v>
      </c>
      <c r="C6090" s="25" t="str">
        <f>IF(D6090=2,"NO","YES")</f>
        <v>YES</v>
      </c>
      <c r="D6090" s="136">
        <f t="shared" si="107"/>
        <v>0.20205882352941176</v>
      </c>
      <c r="E6090" s="1">
        <v>0.49908529411764707</v>
      </c>
      <c r="F6090" s="25">
        <v>1374</v>
      </c>
      <c r="G6090" s="154">
        <v>42467</v>
      </c>
      <c r="H6090" s="3" t="s">
        <v>5888</v>
      </c>
      <c r="I6090" s="4"/>
    </row>
    <row r="6091" spans="1:9">
      <c r="A6091" s="6">
        <v>6089</v>
      </c>
      <c r="B6091" s="24" t="s">
        <v>5989</v>
      </c>
      <c r="C6091" s="25" t="str">
        <f>IF(D6091=2,"NO","YES")</f>
        <v>YES</v>
      </c>
      <c r="D6091" s="136">
        <f t="shared" si="107"/>
        <v>0.15794117647058822</v>
      </c>
      <c r="E6091" s="1">
        <v>0.39011470588235292</v>
      </c>
      <c r="F6091" s="25">
        <v>1074</v>
      </c>
      <c r="G6091" s="154">
        <v>42467</v>
      </c>
      <c r="H6091" s="3" t="s">
        <v>5888</v>
      </c>
      <c r="I6091" s="4"/>
    </row>
    <row r="6092" spans="1:9" ht="30">
      <c r="A6092" s="6">
        <v>6090</v>
      </c>
      <c r="B6092" s="24" t="s">
        <v>5990</v>
      </c>
      <c r="C6092" s="25" t="str">
        <f>IF(D6092=2,"NO","YES")</f>
        <v>YES</v>
      </c>
      <c r="D6092" s="136">
        <f t="shared" si="107"/>
        <v>1.0120588235294117</v>
      </c>
      <c r="E6092" s="1">
        <v>2.4997852941176468</v>
      </c>
      <c r="F6092" s="25">
        <v>6882</v>
      </c>
      <c r="G6092" s="154">
        <v>42467</v>
      </c>
      <c r="H6092" s="3" t="s">
        <v>5888</v>
      </c>
      <c r="I6092" s="4"/>
    </row>
    <row r="6093" spans="1:9">
      <c r="A6093" s="6">
        <v>6091</v>
      </c>
      <c r="B6093" s="24" t="s">
        <v>5991</v>
      </c>
      <c r="C6093" s="25" t="str">
        <f>IF(D6093=2,"NO","YES")</f>
        <v>YES</v>
      </c>
      <c r="D6093" s="136">
        <f t="shared" si="107"/>
        <v>1.0439705882352941</v>
      </c>
      <c r="E6093" s="1">
        <v>2.5786073529411766</v>
      </c>
      <c r="F6093" s="25">
        <v>7099</v>
      </c>
      <c r="G6093" s="154">
        <v>42467</v>
      </c>
      <c r="H6093" s="3" t="s">
        <v>5888</v>
      </c>
      <c r="I6093" s="4"/>
    </row>
    <row r="6094" spans="1:9" ht="30">
      <c r="A6094" s="6">
        <v>6092</v>
      </c>
      <c r="B6094" s="24" t="s">
        <v>5992</v>
      </c>
      <c r="C6094" s="25" t="str">
        <f>IF(D6094=2,"NO","YES")</f>
        <v>YES</v>
      </c>
      <c r="D6094" s="136">
        <f t="shared" si="107"/>
        <v>0.42499999999999999</v>
      </c>
      <c r="E6094" s="1">
        <v>1.04975</v>
      </c>
      <c r="F6094" s="25">
        <v>2890</v>
      </c>
      <c r="G6094" s="154">
        <v>42467</v>
      </c>
      <c r="H6094" s="3" t="s">
        <v>5888</v>
      </c>
      <c r="I6094" s="4"/>
    </row>
    <row r="6095" spans="1:9" ht="30">
      <c r="A6095" s="6">
        <v>6093</v>
      </c>
      <c r="B6095" s="24" t="s">
        <v>5993</v>
      </c>
      <c r="C6095" s="25" t="str">
        <f>IF(D6095=2,"NO","YES")</f>
        <v>YES</v>
      </c>
      <c r="D6095" s="136">
        <f t="shared" si="107"/>
        <v>0.35602941176470587</v>
      </c>
      <c r="E6095" s="1">
        <v>0.87939264705882358</v>
      </c>
      <c r="F6095" s="25">
        <v>2421</v>
      </c>
      <c r="G6095" s="154">
        <v>42467</v>
      </c>
      <c r="H6095" s="3" t="s">
        <v>5888</v>
      </c>
      <c r="I6095" s="4"/>
    </row>
    <row r="6096" spans="1:9">
      <c r="A6096" s="6">
        <v>6094</v>
      </c>
      <c r="B6096" s="24" t="s">
        <v>5994</v>
      </c>
      <c r="C6096" s="25" t="str">
        <f>IF(D6096=2,"NO","YES")</f>
        <v>YES</v>
      </c>
      <c r="D6096" s="136">
        <f t="shared" si="107"/>
        <v>1.5939705882352941</v>
      </c>
      <c r="E6096" s="1">
        <v>3.9371073529411769</v>
      </c>
      <c r="F6096" s="25">
        <v>10839</v>
      </c>
      <c r="G6096" s="154">
        <v>42467</v>
      </c>
      <c r="H6096" s="3" t="s">
        <v>5888</v>
      </c>
      <c r="I6096" s="4"/>
    </row>
    <row r="6097" spans="1:9" ht="30">
      <c r="A6097" s="6">
        <v>6095</v>
      </c>
      <c r="B6097" s="24" t="s">
        <v>5995</v>
      </c>
      <c r="C6097" s="25" t="str">
        <f>IF(D6097=2,"NO","YES")</f>
        <v>YES</v>
      </c>
      <c r="D6097" s="136">
        <f t="shared" si="107"/>
        <v>0.83</v>
      </c>
      <c r="E6097" s="1">
        <v>2.0501</v>
      </c>
      <c r="F6097" s="25">
        <v>5644</v>
      </c>
      <c r="G6097" s="154">
        <v>42467</v>
      </c>
      <c r="H6097" s="3" t="s">
        <v>5888</v>
      </c>
      <c r="I6097" s="4"/>
    </row>
    <row r="6098" spans="1:9" ht="30">
      <c r="A6098" s="6">
        <v>6096</v>
      </c>
      <c r="B6098" s="24" t="s">
        <v>5996</v>
      </c>
      <c r="C6098" s="25" t="str">
        <f>IF(D6098=2,"NO","YES")</f>
        <v>YES</v>
      </c>
      <c r="D6098" s="136">
        <f t="shared" si="107"/>
        <v>0.53794117647058826</v>
      </c>
      <c r="E6098" s="1">
        <v>1.3287147058823532</v>
      </c>
      <c r="F6098" s="25">
        <v>3658</v>
      </c>
      <c r="G6098" s="154">
        <v>42467</v>
      </c>
      <c r="H6098" s="3" t="s">
        <v>5888</v>
      </c>
      <c r="I6098" s="4"/>
    </row>
    <row r="6099" spans="1:9" ht="30">
      <c r="A6099" s="6">
        <v>6097</v>
      </c>
      <c r="B6099" s="24" t="s">
        <v>5997</v>
      </c>
      <c r="C6099" s="25" t="str">
        <f>IF(D6099=2,"NO","YES")</f>
        <v>YES</v>
      </c>
      <c r="D6099" s="136">
        <f t="shared" si="107"/>
        <v>0.52602941176470586</v>
      </c>
      <c r="E6099" s="1">
        <v>1.2992926470588235</v>
      </c>
      <c r="F6099" s="25">
        <v>3577</v>
      </c>
      <c r="G6099" s="154">
        <v>42467</v>
      </c>
      <c r="H6099" s="3" t="s">
        <v>5888</v>
      </c>
      <c r="I6099" s="4"/>
    </row>
    <row r="6100" spans="1:9" ht="30">
      <c r="A6100" s="6">
        <v>6098</v>
      </c>
      <c r="B6100" s="24" t="s">
        <v>5998</v>
      </c>
      <c r="C6100" s="25" t="str">
        <f>IF(D6100=2,"NO","YES")</f>
        <v>YES</v>
      </c>
      <c r="D6100" s="136">
        <f t="shared" si="107"/>
        <v>1.1329411764705883</v>
      </c>
      <c r="E6100" s="1">
        <v>2.7983647058823533</v>
      </c>
      <c r="F6100" s="25">
        <v>7704</v>
      </c>
      <c r="G6100" s="154">
        <v>42467</v>
      </c>
      <c r="H6100" s="3" t="s">
        <v>5888</v>
      </c>
      <c r="I6100" s="4"/>
    </row>
    <row r="6101" spans="1:9">
      <c r="A6101" s="6">
        <v>6099</v>
      </c>
      <c r="B6101" s="24" t="s">
        <v>5999</v>
      </c>
      <c r="C6101" s="25" t="str">
        <f>IF(D6101=2,"NO","YES")</f>
        <v>YES</v>
      </c>
      <c r="D6101" s="136">
        <f t="shared" si="107"/>
        <v>0.42102941176470587</v>
      </c>
      <c r="E6101" s="1">
        <v>1.0399426470588236</v>
      </c>
      <c r="F6101" s="25">
        <v>2863</v>
      </c>
      <c r="G6101" s="154">
        <v>42467</v>
      </c>
      <c r="H6101" s="3" t="s">
        <v>5888</v>
      </c>
      <c r="I6101" s="4"/>
    </row>
    <row r="6102" spans="1:9" ht="30">
      <c r="A6102" s="6">
        <v>6100</v>
      </c>
      <c r="B6102" s="24" t="s">
        <v>6000</v>
      </c>
      <c r="C6102" s="25" t="str">
        <f>IF(D6102=2,"NO","YES")</f>
        <v>NO</v>
      </c>
      <c r="D6102" s="136">
        <f t="shared" si="107"/>
        <v>2</v>
      </c>
      <c r="E6102" s="1">
        <v>4.9400000000000004</v>
      </c>
      <c r="F6102" s="25">
        <v>13600</v>
      </c>
      <c r="G6102" s="154">
        <v>42467</v>
      </c>
      <c r="H6102" s="3" t="s">
        <v>5888</v>
      </c>
      <c r="I6102" s="4"/>
    </row>
    <row r="6103" spans="1:9" ht="45">
      <c r="A6103" s="6">
        <v>6101</v>
      </c>
      <c r="B6103" s="24" t="s">
        <v>6001</v>
      </c>
      <c r="C6103" s="25" t="str">
        <f>IF(D6103=2,"NO","YES")</f>
        <v>YES</v>
      </c>
      <c r="D6103" s="136">
        <f t="shared" si="107"/>
        <v>0.82205882352941173</v>
      </c>
      <c r="E6103" s="1">
        <v>2.0304852941176472</v>
      </c>
      <c r="F6103" s="25">
        <v>5590</v>
      </c>
      <c r="G6103" s="154">
        <v>42467</v>
      </c>
      <c r="H6103" s="3" t="s">
        <v>5888</v>
      </c>
      <c r="I6103" s="4"/>
    </row>
    <row r="6104" spans="1:9" ht="30">
      <c r="A6104" s="6">
        <v>6102</v>
      </c>
      <c r="B6104" s="24" t="s">
        <v>6002</v>
      </c>
      <c r="C6104" s="25" t="str">
        <f>IF(D6104=2,"NO","YES")</f>
        <v>YES</v>
      </c>
      <c r="D6104" s="136">
        <f t="shared" si="107"/>
        <v>0.23897058823529413</v>
      </c>
      <c r="E6104" s="1">
        <v>0.59025735294117654</v>
      </c>
      <c r="F6104" s="25">
        <v>1625</v>
      </c>
      <c r="G6104" s="154">
        <v>42467</v>
      </c>
      <c r="H6104" s="3" t="s">
        <v>5888</v>
      </c>
      <c r="I6104" s="4"/>
    </row>
    <row r="6105" spans="1:9" ht="30">
      <c r="A6105" s="6">
        <v>6103</v>
      </c>
      <c r="B6105" s="24" t="s">
        <v>6003</v>
      </c>
      <c r="C6105" s="25" t="str">
        <f>IF(D6105=2,"NO","YES")</f>
        <v>YES</v>
      </c>
      <c r="D6105" s="136">
        <f t="shared" si="107"/>
        <v>0.25102941176470589</v>
      </c>
      <c r="E6105" s="1">
        <v>0.62004264705882361</v>
      </c>
      <c r="F6105" s="25">
        <v>1707</v>
      </c>
      <c r="G6105" s="154">
        <v>42467</v>
      </c>
      <c r="H6105" s="3" t="s">
        <v>5888</v>
      </c>
      <c r="I6105" s="4"/>
    </row>
    <row r="6106" spans="1:9" ht="30">
      <c r="A6106" s="6">
        <v>6104</v>
      </c>
      <c r="B6106" s="24" t="s">
        <v>6004</v>
      </c>
      <c r="C6106" s="25" t="str">
        <f>IF(D6106=2,"NO","YES")</f>
        <v>YES</v>
      </c>
      <c r="D6106" s="136">
        <f t="shared" si="107"/>
        <v>0.46897058823529414</v>
      </c>
      <c r="E6106" s="1">
        <v>1.1583573529411766</v>
      </c>
      <c r="F6106" s="25">
        <v>3189</v>
      </c>
      <c r="G6106" s="154">
        <v>42467</v>
      </c>
      <c r="H6106" s="3" t="s">
        <v>5888</v>
      </c>
      <c r="I6106" s="4"/>
    </row>
    <row r="6107" spans="1:9" ht="45">
      <c r="A6107" s="6">
        <v>6105</v>
      </c>
      <c r="B6107" s="24" t="s">
        <v>6005</v>
      </c>
      <c r="C6107" s="25" t="str">
        <f>IF(D6107=2,"NO","YES")</f>
        <v>YES</v>
      </c>
      <c r="D6107" s="136">
        <f t="shared" si="107"/>
        <v>1.1570588235294117</v>
      </c>
      <c r="E6107" s="1">
        <v>2.857935294117647</v>
      </c>
      <c r="F6107" s="25">
        <v>7868</v>
      </c>
      <c r="G6107" s="154">
        <v>42467</v>
      </c>
      <c r="H6107" s="3" t="s">
        <v>5888</v>
      </c>
      <c r="I6107" s="4"/>
    </row>
    <row r="6108" spans="1:9" ht="30">
      <c r="A6108" s="6">
        <v>6106</v>
      </c>
      <c r="B6108" s="24" t="s">
        <v>6006</v>
      </c>
      <c r="C6108" s="25" t="str">
        <f>IF(D6108=2,"NO","YES")</f>
        <v>YES</v>
      </c>
      <c r="D6108" s="136">
        <f t="shared" si="107"/>
        <v>0.60705882352941176</v>
      </c>
      <c r="E6108" s="1">
        <v>1.4994352941176472</v>
      </c>
      <c r="F6108" s="25">
        <v>4128</v>
      </c>
      <c r="G6108" s="154">
        <v>42467</v>
      </c>
      <c r="H6108" s="3" t="s">
        <v>5888</v>
      </c>
      <c r="I6108" s="4"/>
    </row>
    <row r="6109" spans="1:9">
      <c r="A6109" s="6">
        <v>6107</v>
      </c>
      <c r="B6109" s="24" t="s">
        <v>6007</v>
      </c>
      <c r="C6109" s="25" t="str">
        <f>IF(D6109=2,"NO","YES")</f>
        <v>YES</v>
      </c>
      <c r="D6109" s="136">
        <f t="shared" si="107"/>
        <v>0.99102941176470594</v>
      </c>
      <c r="E6109" s="1">
        <v>2.4478426470588239</v>
      </c>
      <c r="F6109" s="25">
        <v>6739</v>
      </c>
      <c r="G6109" s="154">
        <v>42467</v>
      </c>
      <c r="H6109" s="3" t="s">
        <v>5888</v>
      </c>
      <c r="I6109" s="4"/>
    </row>
    <row r="6110" spans="1:9">
      <c r="A6110" s="6">
        <v>6108</v>
      </c>
      <c r="B6110" s="24" t="s">
        <v>6008</v>
      </c>
      <c r="C6110" s="25" t="str">
        <f>IF(D6110=2,"NO","YES")</f>
        <v>YES</v>
      </c>
      <c r="D6110" s="136">
        <f t="shared" si="107"/>
        <v>0.44500000000000001</v>
      </c>
      <c r="E6110" s="1">
        <v>1.0991500000000001</v>
      </c>
      <c r="F6110" s="25">
        <v>3026</v>
      </c>
      <c r="G6110" s="154">
        <v>42467</v>
      </c>
      <c r="H6110" s="3" t="s">
        <v>5888</v>
      </c>
      <c r="I6110" s="4"/>
    </row>
    <row r="6111" spans="1:9">
      <c r="A6111" s="6">
        <v>6109</v>
      </c>
      <c r="B6111" s="24" t="s">
        <v>6009</v>
      </c>
      <c r="C6111" s="25" t="str">
        <f>IF(D6111=2,"NO","YES")</f>
        <v>YES</v>
      </c>
      <c r="D6111" s="136">
        <f t="shared" si="107"/>
        <v>2.7941176470588237E-2</v>
      </c>
      <c r="E6111" s="1">
        <v>6.901470588235295E-2</v>
      </c>
      <c r="F6111" s="25">
        <v>190</v>
      </c>
      <c r="G6111" s="154">
        <v>42467</v>
      </c>
      <c r="H6111" s="3" t="s">
        <v>5888</v>
      </c>
      <c r="I6111" s="4"/>
    </row>
    <row r="6112" spans="1:9" ht="30">
      <c r="A6112" s="6">
        <v>6110</v>
      </c>
      <c r="B6112" s="24" t="s">
        <v>6010</v>
      </c>
      <c r="C6112" s="25" t="str">
        <f>IF(D6112=2,"NO","YES")</f>
        <v>YES</v>
      </c>
      <c r="D6112" s="136">
        <f t="shared" si="107"/>
        <v>0.89397058823529407</v>
      </c>
      <c r="E6112" s="1">
        <v>2.2081073529411763</v>
      </c>
      <c r="F6112" s="25">
        <v>6079</v>
      </c>
      <c r="G6112" s="154">
        <v>42467</v>
      </c>
      <c r="H6112" s="3" t="s">
        <v>5888</v>
      </c>
      <c r="I6112" s="4"/>
    </row>
    <row r="6113" spans="1:9" ht="30">
      <c r="A6113" s="6">
        <v>6111</v>
      </c>
      <c r="B6113" s="24" t="s">
        <v>6011</v>
      </c>
      <c r="C6113" s="25" t="str">
        <f>IF(D6113=2,"NO","YES")</f>
        <v>YES</v>
      </c>
      <c r="D6113" s="136">
        <f t="shared" si="107"/>
        <v>1.0320588235294117</v>
      </c>
      <c r="E6113" s="1">
        <v>2.5491852941176472</v>
      </c>
      <c r="F6113" s="25">
        <v>7018</v>
      </c>
      <c r="G6113" s="154">
        <v>42467</v>
      </c>
      <c r="H6113" s="3" t="s">
        <v>5888</v>
      </c>
      <c r="I6113" s="4"/>
    </row>
    <row r="6114" spans="1:9">
      <c r="A6114" s="6">
        <v>6112</v>
      </c>
      <c r="B6114" s="24" t="s">
        <v>6012</v>
      </c>
      <c r="C6114" s="25" t="str">
        <f>IF(D6114=2,"NO","YES")</f>
        <v>YES</v>
      </c>
      <c r="D6114" s="136">
        <f t="shared" si="107"/>
        <v>0.25102941176470589</v>
      </c>
      <c r="E6114" s="1">
        <v>0.62004264705882361</v>
      </c>
      <c r="F6114" s="25">
        <v>1707</v>
      </c>
      <c r="G6114" s="154">
        <v>42467</v>
      </c>
      <c r="H6114" s="3" t="s">
        <v>5888</v>
      </c>
      <c r="I6114" s="4"/>
    </row>
    <row r="6115" spans="1:9">
      <c r="A6115" s="6">
        <v>6113</v>
      </c>
      <c r="B6115" s="24" t="s">
        <v>6013</v>
      </c>
      <c r="C6115" s="25" t="str">
        <f>IF(D6115=2,"NO","YES")</f>
        <v>YES</v>
      </c>
      <c r="D6115" s="136">
        <f t="shared" si="107"/>
        <v>0.6520588235294118</v>
      </c>
      <c r="E6115" s="1">
        <v>1.6105852941176473</v>
      </c>
      <c r="F6115" s="25">
        <v>4434</v>
      </c>
      <c r="G6115" s="154">
        <v>42467</v>
      </c>
      <c r="H6115" s="3" t="s">
        <v>5888</v>
      </c>
      <c r="I6115" s="4"/>
    </row>
    <row r="6116" spans="1:9">
      <c r="A6116" s="6">
        <v>6114</v>
      </c>
      <c r="B6116" s="24" t="s">
        <v>6014</v>
      </c>
      <c r="C6116" s="25" t="str">
        <f>IF(D6116=2,"NO","YES")</f>
        <v>YES</v>
      </c>
      <c r="D6116" s="136">
        <f t="shared" si="107"/>
        <v>0.93102941176470588</v>
      </c>
      <c r="E6116" s="1">
        <v>2.2996426470588238</v>
      </c>
      <c r="F6116" s="25">
        <v>6331</v>
      </c>
      <c r="G6116" s="154">
        <v>42467</v>
      </c>
      <c r="H6116" s="3" t="s">
        <v>5888</v>
      </c>
      <c r="I6116" s="4"/>
    </row>
    <row r="6117" spans="1:9" ht="30">
      <c r="A6117" s="6">
        <v>6115</v>
      </c>
      <c r="B6117" s="24" t="s">
        <v>6015</v>
      </c>
      <c r="C6117" s="25" t="str">
        <f>IF(D6117=2,"NO","YES")</f>
        <v>YES</v>
      </c>
      <c r="D6117" s="136">
        <f t="shared" si="107"/>
        <v>0.24705882352941178</v>
      </c>
      <c r="E6117" s="1">
        <v>0.6102352941176471</v>
      </c>
      <c r="F6117" s="25">
        <v>1680</v>
      </c>
      <c r="G6117" s="154">
        <v>42467</v>
      </c>
      <c r="H6117" s="3" t="s">
        <v>5888</v>
      </c>
      <c r="I6117" s="4"/>
    </row>
    <row r="6118" spans="1:9" ht="30">
      <c r="A6118" s="6">
        <v>6116</v>
      </c>
      <c r="B6118" s="24" t="s">
        <v>6016</v>
      </c>
      <c r="C6118" s="25" t="str">
        <f>IF(D6118=2,"NO","YES")</f>
        <v>YES</v>
      </c>
      <c r="D6118" s="136">
        <f t="shared" si="107"/>
        <v>0.79294117647058826</v>
      </c>
      <c r="E6118" s="1">
        <v>1.9585647058823532</v>
      </c>
      <c r="F6118" s="25">
        <v>5392</v>
      </c>
      <c r="G6118" s="154">
        <v>42467</v>
      </c>
      <c r="H6118" s="3" t="s">
        <v>5888</v>
      </c>
      <c r="I6118" s="4"/>
    </row>
    <row r="6119" spans="1:9">
      <c r="A6119" s="6">
        <v>6117</v>
      </c>
      <c r="B6119" s="24" t="s">
        <v>6017</v>
      </c>
      <c r="C6119" s="25" t="str">
        <f>IF(D6119=2,"NO","YES")</f>
        <v>YES</v>
      </c>
      <c r="D6119" s="136">
        <f t="shared" si="107"/>
        <v>0.55794117647058827</v>
      </c>
      <c r="E6119" s="1">
        <v>1.3781147058823531</v>
      </c>
      <c r="F6119" s="25">
        <v>3794</v>
      </c>
      <c r="G6119" s="154">
        <v>42467</v>
      </c>
      <c r="H6119" s="3" t="s">
        <v>5888</v>
      </c>
      <c r="I6119" s="4"/>
    </row>
    <row r="6120" spans="1:9" ht="30">
      <c r="A6120" s="6">
        <v>6118</v>
      </c>
      <c r="B6120" s="24" t="s">
        <v>6018</v>
      </c>
      <c r="C6120" s="25" t="str">
        <f>IF(D6120=2,"NO","YES")</f>
        <v>YES</v>
      </c>
      <c r="D6120" s="136">
        <f t="shared" si="107"/>
        <v>0.60705882352941176</v>
      </c>
      <c r="E6120" s="1">
        <v>1.4994352941176472</v>
      </c>
      <c r="F6120" s="25">
        <v>4128</v>
      </c>
      <c r="G6120" s="154">
        <v>42467</v>
      </c>
      <c r="H6120" s="3" t="s">
        <v>5888</v>
      </c>
      <c r="I6120" s="4"/>
    </row>
    <row r="6121" spans="1:9" ht="30">
      <c r="A6121" s="6">
        <v>6119</v>
      </c>
      <c r="B6121" s="24" t="s">
        <v>6019</v>
      </c>
      <c r="C6121" s="25" t="str">
        <f>IF(D6121=2,"NO","YES")</f>
        <v>YES</v>
      </c>
      <c r="D6121" s="136">
        <f t="shared" si="107"/>
        <v>0.04</v>
      </c>
      <c r="E6121" s="1">
        <v>9.8800000000000013E-2</v>
      </c>
      <c r="F6121" s="25">
        <v>272</v>
      </c>
      <c r="G6121" s="154">
        <v>42467</v>
      </c>
      <c r="H6121" s="3" t="s">
        <v>5888</v>
      </c>
      <c r="I6121" s="4"/>
    </row>
    <row r="6122" spans="1:9" ht="30">
      <c r="A6122" s="6">
        <v>6120</v>
      </c>
      <c r="B6122" s="24" t="s">
        <v>6020</v>
      </c>
      <c r="C6122" s="25" t="str">
        <f>IF(D6122=2,"NO","YES")</f>
        <v>YES</v>
      </c>
      <c r="D6122" s="136">
        <f t="shared" si="107"/>
        <v>0.60705882352941176</v>
      </c>
      <c r="E6122" s="1">
        <v>1.4994352941176472</v>
      </c>
      <c r="F6122" s="25">
        <v>4128</v>
      </c>
      <c r="G6122" s="154">
        <v>42467</v>
      </c>
      <c r="H6122" s="3" t="s">
        <v>5888</v>
      </c>
      <c r="I6122" s="4"/>
    </row>
    <row r="6123" spans="1:9" ht="30">
      <c r="A6123" s="6">
        <v>6121</v>
      </c>
      <c r="B6123" s="24" t="s">
        <v>6021</v>
      </c>
      <c r="C6123" s="25" t="str">
        <f>IF(D6123=2,"NO","YES")</f>
        <v>YES</v>
      </c>
      <c r="D6123" s="136">
        <f t="shared" si="107"/>
        <v>0.92705882352941171</v>
      </c>
      <c r="E6123" s="1">
        <v>2.2898352941176472</v>
      </c>
      <c r="F6123" s="25">
        <v>6304</v>
      </c>
      <c r="G6123" s="154">
        <v>42467</v>
      </c>
      <c r="H6123" s="3" t="s">
        <v>5888</v>
      </c>
      <c r="I6123" s="4"/>
    </row>
    <row r="6124" spans="1:9" ht="30">
      <c r="A6124" s="6">
        <v>6122</v>
      </c>
      <c r="B6124" s="24" t="s">
        <v>6022</v>
      </c>
      <c r="C6124" s="25" t="str">
        <f>IF(D6124=2,"NO","YES")</f>
        <v>YES</v>
      </c>
      <c r="D6124" s="136">
        <f t="shared" si="107"/>
        <v>1.2549999999999999</v>
      </c>
      <c r="E6124" s="1">
        <v>3.09985</v>
      </c>
      <c r="F6124" s="25">
        <v>8534</v>
      </c>
      <c r="G6124" s="154">
        <v>42467</v>
      </c>
      <c r="H6124" s="3" t="s">
        <v>5888</v>
      </c>
      <c r="I6124" s="4"/>
    </row>
    <row r="6125" spans="1:9">
      <c r="A6125" s="6">
        <v>6123</v>
      </c>
      <c r="B6125" s="24" t="s">
        <v>6023</v>
      </c>
      <c r="C6125" s="25" t="str">
        <f>IF(D6125=2,"NO","YES")</f>
        <v>YES</v>
      </c>
      <c r="D6125" s="136">
        <f t="shared" si="107"/>
        <v>1.3560294117647058</v>
      </c>
      <c r="E6125" s="1">
        <v>3.3493926470588238</v>
      </c>
      <c r="F6125" s="25">
        <v>9221</v>
      </c>
      <c r="G6125" s="154">
        <v>42467</v>
      </c>
      <c r="H6125" s="3" t="s">
        <v>5888</v>
      </c>
      <c r="I6125" s="4"/>
    </row>
    <row r="6126" spans="1:9" ht="30">
      <c r="A6126" s="6">
        <v>6124</v>
      </c>
      <c r="B6126" s="24" t="s">
        <v>6024</v>
      </c>
      <c r="C6126" s="25" t="str">
        <f>IF(D6126=2,"NO","YES")</f>
        <v>YES</v>
      </c>
      <c r="D6126" s="136">
        <f t="shared" si="107"/>
        <v>0.44897058823529412</v>
      </c>
      <c r="E6126" s="1">
        <v>1.1089573529411765</v>
      </c>
      <c r="F6126" s="25">
        <v>3053</v>
      </c>
      <c r="G6126" s="154">
        <v>42467</v>
      </c>
      <c r="H6126" s="3" t="s">
        <v>5888</v>
      </c>
      <c r="I6126" s="4"/>
    </row>
    <row r="6127" spans="1:9" ht="30">
      <c r="A6127" s="6">
        <v>6125</v>
      </c>
      <c r="B6127" s="24" t="s">
        <v>6025</v>
      </c>
      <c r="C6127" s="25" t="str">
        <f>IF(D6127=2,"NO","YES")</f>
        <v>YES</v>
      </c>
      <c r="D6127" s="136">
        <f t="shared" si="107"/>
        <v>0.48205882352941176</v>
      </c>
      <c r="E6127" s="1">
        <v>1.1906852941176471</v>
      </c>
      <c r="F6127" s="25">
        <v>3278</v>
      </c>
      <c r="G6127" s="154">
        <v>42467</v>
      </c>
      <c r="H6127" s="3" t="s">
        <v>5888</v>
      </c>
      <c r="I6127" s="4"/>
    </row>
    <row r="6128" spans="1:9">
      <c r="A6128" s="6">
        <v>6126</v>
      </c>
      <c r="B6128" s="24" t="s">
        <v>6026</v>
      </c>
      <c r="C6128" s="25" t="str">
        <f>IF(D6128=2,"NO","YES")</f>
        <v>YES</v>
      </c>
      <c r="D6128" s="136">
        <f t="shared" si="107"/>
        <v>0.83794117647058819</v>
      </c>
      <c r="E6128" s="1">
        <v>2.0697147058823528</v>
      </c>
      <c r="F6128" s="25">
        <v>5698</v>
      </c>
      <c r="G6128" s="154">
        <v>42467</v>
      </c>
      <c r="H6128" s="3" t="s">
        <v>5888</v>
      </c>
      <c r="I6128" s="4"/>
    </row>
    <row r="6129" spans="1:9" ht="30">
      <c r="A6129" s="6">
        <v>6127</v>
      </c>
      <c r="B6129" s="24" t="s">
        <v>6027</v>
      </c>
      <c r="C6129" s="25" t="str">
        <f>IF(D6129=2,"NO","YES")</f>
        <v>YES</v>
      </c>
      <c r="D6129" s="136">
        <f t="shared" si="107"/>
        <v>1.5579411764705882</v>
      </c>
      <c r="E6129" s="1">
        <v>3.8481147058823533</v>
      </c>
      <c r="F6129" s="25">
        <v>10594</v>
      </c>
      <c r="G6129" s="154">
        <v>42467</v>
      </c>
      <c r="H6129" s="3" t="s">
        <v>5888</v>
      </c>
      <c r="I6129" s="4"/>
    </row>
    <row r="6130" spans="1:9" ht="45">
      <c r="A6130" s="6">
        <v>6128</v>
      </c>
      <c r="B6130" s="24" t="s">
        <v>6028</v>
      </c>
      <c r="C6130" s="25" t="str">
        <f>IF(D6130=2,"NO","YES")</f>
        <v>YES</v>
      </c>
      <c r="D6130" s="136">
        <f t="shared" si="107"/>
        <v>0.23102941176470587</v>
      </c>
      <c r="E6130" s="1">
        <v>0.5706426470588235</v>
      </c>
      <c r="F6130" s="25">
        <v>1571</v>
      </c>
      <c r="G6130" s="154">
        <v>42467</v>
      </c>
      <c r="H6130" s="3" t="s">
        <v>5888</v>
      </c>
      <c r="I6130" s="4"/>
    </row>
    <row r="6131" spans="1:9" ht="45">
      <c r="A6131" s="6">
        <v>6129</v>
      </c>
      <c r="B6131" s="24" t="s">
        <v>6029</v>
      </c>
      <c r="C6131" s="25" t="str">
        <f>IF(D6131=2,"NO","YES")</f>
        <v>YES</v>
      </c>
      <c r="D6131" s="136">
        <f t="shared" si="107"/>
        <v>0.28705882352941176</v>
      </c>
      <c r="E6131" s="1">
        <v>0.7090352941176471</v>
      </c>
      <c r="F6131" s="25">
        <v>1952</v>
      </c>
      <c r="G6131" s="154">
        <v>42467</v>
      </c>
      <c r="H6131" s="3" t="s">
        <v>5888</v>
      </c>
      <c r="I6131" s="4"/>
    </row>
    <row r="6132" spans="1:9" ht="45">
      <c r="A6132" s="6">
        <v>6130</v>
      </c>
      <c r="B6132" s="24" t="s">
        <v>6030</v>
      </c>
      <c r="C6132" s="25" t="str">
        <f>IF(D6132=2,"NO","YES")</f>
        <v>YES</v>
      </c>
      <c r="D6132" s="136">
        <f t="shared" si="107"/>
        <v>0.44500000000000001</v>
      </c>
      <c r="E6132" s="1">
        <v>1.0991500000000001</v>
      </c>
      <c r="F6132" s="25">
        <v>3026</v>
      </c>
      <c r="G6132" s="154">
        <v>42467</v>
      </c>
      <c r="H6132" s="3" t="s">
        <v>5888</v>
      </c>
      <c r="I6132" s="4"/>
    </row>
    <row r="6133" spans="1:9" ht="30">
      <c r="A6133" s="6">
        <v>6131</v>
      </c>
      <c r="B6133" s="24" t="s">
        <v>6031</v>
      </c>
      <c r="C6133" s="25" t="str">
        <f>IF(D6133=2,"NO","YES")</f>
        <v>YES</v>
      </c>
      <c r="D6133" s="136">
        <f t="shared" si="107"/>
        <v>1.2710294117647059</v>
      </c>
      <c r="E6133" s="1">
        <v>3.1394426470588237</v>
      </c>
      <c r="F6133" s="25">
        <v>8643</v>
      </c>
      <c r="G6133" s="154">
        <v>42467</v>
      </c>
      <c r="H6133" s="3" t="s">
        <v>5888</v>
      </c>
      <c r="I6133" s="4"/>
    </row>
    <row r="6134" spans="1:9" ht="30">
      <c r="A6134" s="6">
        <v>6132</v>
      </c>
      <c r="B6134" s="24" t="s">
        <v>6032</v>
      </c>
      <c r="C6134" s="25" t="str">
        <f>IF(D6134=2,"NO","YES")</f>
        <v>YES</v>
      </c>
      <c r="D6134" s="136">
        <f t="shared" si="107"/>
        <v>0.51397058823529407</v>
      </c>
      <c r="E6134" s="1">
        <v>1.2695073529411764</v>
      </c>
      <c r="F6134" s="25">
        <v>3495</v>
      </c>
      <c r="G6134" s="154">
        <v>42467</v>
      </c>
      <c r="H6134" s="3" t="s">
        <v>5888</v>
      </c>
      <c r="I6134" s="4"/>
    </row>
    <row r="6135" spans="1:9">
      <c r="A6135" s="6">
        <v>6133</v>
      </c>
      <c r="B6135" s="24" t="s">
        <v>6033</v>
      </c>
      <c r="C6135" s="25" t="str">
        <f>IF(D6135=2,"NO","YES")</f>
        <v>YES</v>
      </c>
      <c r="D6135" s="136">
        <f t="shared" si="107"/>
        <v>0.55000000000000004</v>
      </c>
      <c r="E6135" s="1">
        <v>1.3585000000000003</v>
      </c>
      <c r="F6135" s="25">
        <v>3740</v>
      </c>
      <c r="G6135" s="154">
        <v>42467</v>
      </c>
      <c r="H6135" s="3" t="s">
        <v>5888</v>
      </c>
      <c r="I6135" s="4"/>
    </row>
    <row r="6136" spans="1:9" ht="30">
      <c r="A6136" s="6">
        <v>6134</v>
      </c>
      <c r="B6136" s="24" t="s">
        <v>6034</v>
      </c>
      <c r="C6136" s="25" t="str">
        <f>IF(D6136=2,"NO","YES")</f>
        <v>YES</v>
      </c>
      <c r="D6136" s="136">
        <f t="shared" si="107"/>
        <v>1.55</v>
      </c>
      <c r="E6136" s="1">
        <v>3.8285000000000005</v>
      </c>
      <c r="F6136" s="25">
        <v>10540</v>
      </c>
      <c r="G6136" s="154">
        <v>42467</v>
      </c>
      <c r="H6136" s="3" t="s">
        <v>5888</v>
      </c>
      <c r="I6136" s="4"/>
    </row>
    <row r="6137" spans="1:9" ht="30">
      <c r="A6137" s="6">
        <v>6135</v>
      </c>
      <c r="B6137" s="24" t="s">
        <v>6035</v>
      </c>
      <c r="C6137" s="25" t="str">
        <f>IF(D6137=2,"NO","YES")</f>
        <v>YES</v>
      </c>
      <c r="D6137" s="136">
        <f t="shared" si="107"/>
        <v>1.0279411764705881</v>
      </c>
      <c r="E6137" s="1">
        <v>2.5390147058823529</v>
      </c>
      <c r="F6137" s="25">
        <v>6990</v>
      </c>
      <c r="G6137" s="154">
        <v>42467</v>
      </c>
      <c r="H6137" s="3" t="s">
        <v>5888</v>
      </c>
      <c r="I6137" s="4"/>
    </row>
    <row r="6138" spans="1:9" ht="30">
      <c r="A6138" s="6">
        <v>6136</v>
      </c>
      <c r="B6138" s="24" t="s">
        <v>6036</v>
      </c>
      <c r="C6138" s="25" t="str">
        <f>IF(D6138=2,"NO","YES")</f>
        <v>YES</v>
      </c>
      <c r="D6138" s="136">
        <f t="shared" si="107"/>
        <v>1.53</v>
      </c>
      <c r="E6138" s="1">
        <v>3.7791000000000006</v>
      </c>
      <c r="F6138" s="25">
        <v>10404</v>
      </c>
      <c r="G6138" s="154">
        <v>42467</v>
      </c>
      <c r="H6138" s="3" t="s">
        <v>5888</v>
      </c>
      <c r="I6138" s="4"/>
    </row>
    <row r="6139" spans="1:9" ht="45">
      <c r="A6139" s="6">
        <v>6137</v>
      </c>
      <c r="B6139" s="24" t="s">
        <v>6037</v>
      </c>
      <c r="C6139" s="25" t="str">
        <f>IF(D6139=2,"NO","YES")</f>
        <v>YES</v>
      </c>
      <c r="D6139" s="136">
        <f t="shared" si="107"/>
        <v>0.91897058823529409</v>
      </c>
      <c r="E6139" s="1">
        <v>2.2698573529411767</v>
      </c>
      <c r="F6139" s="25">
        <v>6249</v>
      </c>
      <c r="G6139" s="154">
        <v>42467</v>
      </c>
      <c r="H6139" s="3" t="s">
        <v>5888</v>
      </c>
      <c r="I6139" s="4"/>
    </row>
    <row r="6140" spans="1:9" ht="30">
      <c r="A6140" s="6">
        <v>6138</v>
      </c>
      <c r="B6140" s="24" t="s">
        <v>6038</v>
      </c>
      <c r="C6140" s="25" t="str">
        <f>IF(D6140=2,"NO","YES")</f>
        <v>YES</v>
      </c>
      <c r="D6140" s="136">
        <f t="shared" si="107"/>
        <v>1.0239705882352941</v>
      </c>
      <c r="E6140" s="1">
        <v>2.5292073529411767</v>
      </c>
      <c r="F6140" s="25">
        <v>6963</v>
      </c>
      <c r="G6140" s="154">
        <v>42467</v>
      </c>
      <c r="H6140" s="3" t="s">
        <v>5888</v>
      </c>
      <c r="I6140" s="4"/>
    </row>
    <row r="6141" spans="1:9" ht="30">
      <c r="A6141" s="6">
        <v>6139</v>
      </c>
      <c r="B6141" s="24" t="s">
        <v>6039</v>
      </c>
      <c r="C6141" s="25" t="str">
        <f>IF(D6141=2,"NO","YES")</f>
        <v>YES</v>
      </c>
      <c r="D6141" s="136">
        <f t="shared" si="107"/>
        <v>1.4689705882352941</v>
      </c>
      <c r="E6141" s="1">
        <v>3.628357352941177</v>
      </c>
      <c r="F6141" s="25">
        <v>9989</v>
      </c>
      <c r="G6141" s="154">
        <v>42467</v>
      </c>
      <c r="H6141" s="3" t="s">
        <v>5888</v>
      </c>
      <c r="I6141" s="4"/>
    </row>
    <row r="6142" spans="1:9">
      <c r="A6142" s="6">
        <v>6140</v>
      </c>
      <c r="B6142" s="24" t="s">
        <v>6040</v>
      </c>
      <c r="C6142" s="25" t="str">
        <f>IF(D6142=2,"NO","YES")</f>
        <v>YES</v>
      </c>
      <c r="D6142" s="136">
        <f t="shared" si="107"/>
        <v>0.83794117647058819</v>
      </c>
      <c r="E6142" s="1">
        <v>2.0697147058823528</v>
      </c>
      <c r="F6142" s="25">
        <v>5698</v>
      </c>
      <c r="G6142" s="154">
        <v>42467</v>
      </c>
      <c r="H6142" s="3" t="s">
        <v>5888</v>
      </c>
      <c r="I6142" s="4"/>
    </row>
    <row r="6143" spans="1:9" ht="30">
      <c r="A6143" s="6">
        <v>6141</v>
      </c>
      <c r="B6143" s="24" t="s">
        <v>6041</v>
      </c>
      <c r="C6143" s="25" t="str">
        <f>IF(D6143=2,"NO","YES")</f>
        <v>YES</v>
      </c>
      <c r="D6143" s="136">
        <f t="shared" si="107"/>
        <v>1.23</v>
      </c>
      <c r="E6143" s="1">
        <v>3.0381</v>
      </c>
      <c r="F6143" s="25">
        <v>8364</v>
      </c>
      <c r="G6143" s="154">
        <v>42467</v>
      </c>
      <c r="H6143" s="3" t="s">
        <v>5888</v>
      </c>
      <c r="I6143" s="4"/>
    </row>
    <row r="6144" spans="1:9" ht="30">
      <c r="A6144" s="6">
        <v>6142</v>
      </c>
      <c r="B6144" s="24" t="s">
        <v>6042</v>
      </c>
      <c r="C6144" s="25" t="str">
        <f>IF(D6144=2,"NO","YES")</f>
        <v>YES</v>
      </c>
      <c r="D6144" s="136">
        <f t="shared" si="107"/>
        <v>0.69205882352941173</v>
      </c>
      <c r="E6144" s="1">
        <v>1.7093852941176471</v>
      </c>
      <c r="F6144" s="25">
        <v>4706</v>
      </c>
      <c r="G6144" s="154">
        <v>42467</v>
      </c>
      <c r="H6144" s="3" t="s">
        <v>5888</v>
      </c>
      <c r="I6144" s="4"/>
    </row>
    <row r="6145" spans="1:9">
      <c r="A6145" s="6">
        <v>6143</v>
      </c>
      <c r="B6145" s="24" t="s">
        <v>6043</v>
      </c>
      <c r="C6145" s="25" t="str">
        <f>IF(D6145=2,"NO","YES")</f>
        <v>YES</v>
      </c>
      <c r="D6145" s="136">
        <f t="shared" si="107"/>
        <v>1.0810294117647059</v>
      </c>
      <c r="E6145" s="1">
        <v>2.6701426470588236</v>
      </c>
      <c r="F6145" s="25">
        <v>7351</v>
      </c>
      <c r="G6145" s="154">
        <v>42467</v>
      </c>
      <c r="H6145" s="3" t="s">
        <v>5888</v>
      </c>
      <c r="I6145" s="4"/>
    </row>
    <row r="6146" spans="1:9">
      <c r="A6146" s="6">
        <v>6144</v>
      </c>
      <c r="B6146" s="24" t="s">
        <v>6044</v>
      </c>
      <c r="C6146" s="25" t="str">
        <f>IF(D6146=2,"NO","YES")</f>
        <v>YES</v>
      </c>
      <c r="D6146" s="136">
        <f t="shared" si="107"/>
        <v>0.55794117647058827</v>
      </c>
      <c r="E6146" s="1">
        <v>1.3781147058823531</v>
      </c>
      <c r="F6146" s="25">
        <v>3794</v>
      </c>
      <c r="G6146" s="154">
        <v>42467</v>
      </c>
      <c r="H6146" s="3" t="s">
        <v>5888</v>
      </c>
      <c r="I6146" s="4"/>
    </row>
    <row r="6147" spans="1:9">
      <c r="A6147" s="6">
        <v>6145</v>
      </c>
      <c r="B6147" s="24" t="s">
        <v>6045</v>
      </c>
      <c r="C6147" s="25" t="str">
        <f>IF(D6147=2,"NO","YES")</f>
        <v>YES</v>
      </c>
      <c r="D6147" s="136">
        <f t="shared" si="107"/>
        <v>0.49397058823529411</v>
      </c>
      <c r="E6147" s="1">
        <v>1.2201073529411766</v>
      </c>
      <c r="F6147" s="25">
        <v>3359</v>
      </c>
      <c r="G6147" s="154">
        <v>42467</v>
      </c>
      <c r="H6147" s="3" t="s">
        <v>5888</v>
      </c>
      <c r="I6147" s="4"/>
    </row>
    <row r="6148" spans="1:9" ht="30">
      <c r="A6148" s="6">
        <v>6146</v>
      </c>
      <c r="B6148" s="24" t="s">
        <v>6046</v>
      </c>
      <c r="C6148" s="25" t="str">
        <f>IF(D6148=2,"NO","YES")</f>
        <v>YES</v>
      </c>
      <c r="D6148" s="136">
        <f t="shared" si="107"/>
        <v>0.61191176470588238</v>
      </c>
      <c r="E6148" s="1">
        <v>1.5114220588235296</v>
      </c>
      <c r="F6148" s="25">
        <v>4161</v>
      </c>
      <c r="G6148" s="154">
        <v>42467</v>
      </c>
      <c r="H6148" s="3" t="s">
        <v>5888</v>
      </c>
      <c r="I6148" s="4"/>
    </row>
    <row r="6149" spans="1:9">
      <c r="A6149" s="6">
        <v>6147</v>
      </c>
      <c r="B6149" s="24" t="s">
        <v>6047</v>
      </c>
      <c r="C6149" s="25" t="str">
        <f>IF(D6149=2,"NO","YES")</f>
        <v>YES</v>
      </c>
      <c r="D6149" s="136">
        <f t="shared" ref="D6149:D6212" si="108">F6149/6800</f>
        <v>1.42</v>
      </c>
      <c r="E6149" s="1">
        <v>3.5074000000000001</v>
      </c>
      <c r="F6149" s="25">
        <v>9656</v>
      </c>
      <c r="G6149" s="154">
        <v>42467</v>
      </c>
      <c r="H6149" s="3" t="s">
        <v>5888</v>
      </c>
      <c r="I6149" s="4"/>
    </row>
    <row r="6150" spans="1:9" ht="30">
      <c r="A6150" s="6">
        <v>6148</v>
      </c>
      <c r="B6150" s="24" t="s">
        <v>6048</v>
      </c>
      <c r="C6150" s="25" t="str">
        <f>IF(D6150=2,"NO","YES")</f>
        <v>YES</v>
      </c>
      <c r="D6150" s="136">
        <f t="shared" si="108"/>
        <v>0.96705882352941175</v>
      </c>
      <c r="E6150" s="1">
        <v>2.3886352941176474</v>
      </c>
      <c r="F6150" s="25">
        <v>6576</v>
      </c>
      <c r="G6150" s="154">
        <v>42467</v>
      </c>
      <c r="H6150" s="3" t="s">
        <v>5888</v>
      </c>
      <c r="I6150" s="4"/>
    </row>
    <row r="6151" spans="1:9">
      <c r="A6151" s="6">
        <v>6149</v>
      </c>
      <c r="B6151" s="24" t="s">
        <v>6049</v>
      </c>
      <c r="C6151" s="25" t="str">
        <f>IF(D6151=2,"NO","YES")</f>
        <v>YES</v>
      </c>
      <c r="D6151" s="136">
        <f t="shared" si="108"/>
        <v>1.19</v>
      </c>
      <c r="E6151" s="1">
        <v>2.9393000000000002</v>
      </c>
      <c r="F6151" s="25">
        <v>8092</v>
      </c>
      <c r="G6151" s="154">
        <v>42467</v>
      </c>
      <c r="H6151" s="3" t="s">
        <v>5888</v>
      </c>
      <c r="I6151" s="4"/>
    </row>
    <row r="6152" spans="1:9" ht="45">
      <c r="A6152" s="6">
        <v>6150</v>
      </c>
      <c r="B6152" s="24" t="s">
        <v>6050</v>
      </c>
      <c r="C6152" s="25" t="str">
        <f>IF(D6152=2,"NO","YES")</f>
        <v>YES</v>
      </c>
      <c r="D6152" s="136">
        <f t="shared" si="108"/>
        <v>0.10102941176470588</v>
      </c>
      <c r="E6152" s="1">
        <v>0.24954264705882354</v>
      </c>
      <c r="F6152" s="25">
        <v>687</v>
      </c>
      <c r="G6152" s="154">
        <v>42467</v>
      </c>
      <c r="H6152" s="3" t="s">
        <v>5888</v>
      </c>
      <c r="I6152" s="4"/>
    </row>
    <row r="6153" spans="1:9">
      <c r="A6153" s="6">
        <v>6151</v>
      </c>
      <c r="B6153" s="24" t="s">
        <v>6051</v>
      </c>
      <c r="C6153" s="25" t="str">
        <f>IF(D6153=2,"NO","YES")</f>
        <v>YES</v>
      </c>
      <c r="D6153" s="136">
        <f t="shared" si="108"/>
        <v>1.2910294117647059</v>
      </c>
      <c r="E6153" s="1">
        <v>3.1888426470588236</v>
      </c>
      <c r="F6153" s="25">
        <v>8779</v>
      </c>
      <c r="G6153" s="154">
        <v>42467</v>
      </c>
      <c r="H6153" s="3" t="s">
        <v>5888</v>
      </c>
      <c r="I6153" s="4"/>
    </row>
    <row r="6154" spans="1:9" ht="30">
      <c r="A6154" s="6">
        <v>6152</v>
      </c>
      <c r="B6154" s="24" t="s">
        <v>6052</v>
      </c>
      <c r="C6154" s="25" t="str">
        <f>IF(D6154=2,"NO","YES")</f>
        <v>YES</v>
      </c>
      <c r="D6154" s="136">
        <f t="shared" si="108"/>
        <v>1.2710294117647059</v>
      </c>
      <c r="E6154" s="1">
        <v>3.1394426470588237</v>
      </c>
      <c r="F6154" s="25">
        <v>8643</v>
      </c>
      <c r="G6154" s="154">
        <v>42467</v>
      </c>
      <c r="H6154" s="3" t="s">
        <v>5888</v>
      </c>
      <c r="I6154" s="4"/>
    </row>
    <row r="6155" spans="1:9" ht="30">
      <c r="A6155" s="6">
        <v>6153</v>
      </c>
      <c r="B6155" s="24" t="s">
        <v>6053</v>
      </c>
      <c r="C6155" s="25" t="str">
        <f>IF(D6155=2,"NO","YES")</f>
        <v>YES</v>
      </c>
      <c r="D6155" s="136">
        <f t="shared" si="108"/>
        <v>1.7889705882352942</v>
      </c>
      <c r="E6155" s="1">
        <v>4.418757352941177</v>
      </c>
      <c r="F6155" s="25">
        <v>12165</v>
      </c>
      <c r="G6155" s="154">
        <v>42467</v>
      </c>
      <c r="H6155" s="3" t="s">
        <v>5888</v>
      </c>
      <c r="I6155" s="4"/>
    </row>
    <row r="6156" spans="1:9">
      <c r="A6156" s="6">
        <v>6154</v>
      </c>
      <c r="B6156" s="24" t="s">
        <v>6054</v>
      </c>
      <c r="C6156" s="25" t="str">
        <f>IF(D6156=2,"NO","YES")</f>
        <v>YES</v>
      </c>
      <c r="D6156" s="136">
        <f t="shared" si="108"/>
        <v>0.80897058823529411</v>
      </c>
      <c r="E6156" s="1">
        <v>1.9981573529411767</v>
      </c>
      <c r="F6156" s="25">
        <v>5501</v>
      </c>
      <c r="G6156" s="154">
        <v>42467</v>
      </c>
      <c r="H6156" s="3" t="s">
        <v>5888</v>
      </c>
      <c r="I6156" s="4"/>
    </row>
    <row r="6157" spans="1:9">
      <c r="A6157" s="6">
        <v>6155</v>
      </c>
      <c r="B6157" s="24" t="s">
        <v>6055</v>
      </c>
      <c r="C6157" s="25" t="str">
        <f>IF(D6157=2,"NO","YES")</f>
        <v>YES</v>
      </c>
      <c r="D6157" s="136">
        <f t="shared" si="108"/>
        <v>1.3520588235294118</v>
      </c>
      <c r="E6157" s="1">
        <v>3.3395852941176472</v>
      </c>
      <c r="F6157" s="25">
        <v>9194</v>
      </c>
      <c r="G6157" s="154">
        <v>42467</v>
      </c>
      <c r="H6157" s="3" t="s">
        <v>5888</v>
      </c>
      <c r="I6157" s="4"/>
    </row>
    <row r="6158" spans="1:9">
      <c r="A6158" s="6">
        <v>6156</v>
      </c>
      <c r="B6158" s="24" t="s">
        <v>6056</v>
      </c>
      <c r="C6158" s="25" t="str">
        <f>IF(D6158=2,"NO","YES")</f>
        <v>YES</v>
      </c>
      <c r="D6158" s="136">
        <f t="shared" si="108"/>
        <v>0.40500000000000003</v>
      </c>
      <c r="E6158" s="1">
        <v>1.0003500000000001</v>
      </c>
      <c r="F6158" s="25">
        <v>2754</v>
      </c>
      <c r="G6158" s="154">
        <v>42467</v>
      </c>
      <c r="H6158" s="3" t="s">
        <v>5888</v>
      </c>
      <c r="I6158" s="4"/>
    </row>
    <row r="6159" spans="1:9" ht="30">
      <c r="A6159" s="6">
        <v>6157</v>
      </c>
      <c r="B6159" s="24" t="s">
        <v>6057</v>
      </c>
      <c r="C6159" s="25" t="str">
        <f>IF(D6159=2,"NO","YES")</f>
        <v>YES</v>
      </c>
      <c r="D6159" s="136">
        <f t="shared" si="108"/>
        <v>1.2749999999999999</v>
      </c>
      <c r="E6159" s="1">
        <v>3.1492499999999999</v>
      </c>
      <c r="F6159" s="25">
        <v>8670</v>
      </c>
      <c r="G6159" s="154">
        <v>42467</v>
      </c>
      <c r="H6159" s="3" t="s">
        <v>5888</v>
      </c>
      <c r="I6159" s="4"/>
    </row>
    <row r="6160" spans="1:9" ht="30">
      <c r="A6160" s="6">
        <v>6158</v>
      </c>
      <c r="B6160" s="24" t="s">
        <v>6058</v>
      </c>
      <c r="C6160" s="25" t="str">
        <f>IF(D6160=2,"NO","YES")</f>
        <v>YES</v>
      </c>
      <c r="D6160" s="136">
        <f t="shared" si="108"/>
        <v>0.44500000000000001</v>
      </c>
      <c r="E6160" s="1">
        <v>1.0991500000000001</v>
      </c>
      <c r="F6160" s="25">
        <v>3026</v>
      </c>
      <c r="G6160" s="154">
        <v>42467</v>
      </c>
      <c r="H6160" s="3" t="s">
        <v>5888</v>
      </c>
      <c r="I6160" s="4"/>
    </row>
    <row r="6161" spans="1:9">
      <c r="A6161" s="6">
        <v>6159</v>
      </c>
      <c r="B6161" s="24" t="s">
        <v>6059</v>
      </c>
      <c r="C6161" s="25" t="str">
        <f>IF(D6161=2,"NO","YES")</f>
        <v>YES</v>
      </c>
      <c r="D6161" s="136">
        <f t="shared" si="108"/>
        <v>1.085</v>
      </c>
      <c r="E6161" s="1">
        <v>2.6799500000000003</v>
      </c>
      <c r="F6161" s="25">
        <v>7378</v>
      </c>
      <c r="G6161" s="154">
        <v>42467</v>
      </c>
      <c r="H6161" s="3" t="s">
        <v>5888</v>
      </c>
      <c r="I6161" s="4"/>
    </row>
    <row r="6162" spans="1:9" ht="30">
      <c r="A6162" s="6">
        <v>6160</v>
      </c>
      <c r="B6162" s="24" t="s">
        <v>6060</v>
      </c>
      <c r="C6162" s="25" t="str">
        <f>IF(D6162=2,"NO","YES")</f>
        <v>YES</v>
      </c>
      <c r="D6162" s="136">
        <f t="shared" si="108"/>
        <v>1.2870588235294118</v>
      </c>
      <c r="E6162" s="1">
        <v>3.1790352941176474</v>
      </c>
      <c r="F6162" s="25">
        <v>8752</v>
      </c>
      <c r="G6162" s="154">
        <v>42467</v>
      </c>
      <c r="H6162" s="3" t="s">
        <v>5888</v>
      </c>
      <c r="I6162" s="4"/>
    </row>
    <row r="6163" spans="1:9" ht="30">
      <c r="A6163" s="6">
        <v>6161</v>
      </c>
      <c r="B6163" s="24" t="s">
        <v>6061</v>
      </c>
      <c r="C6163" s="25" t="str">
        <f>IF(D6163=2,"NO","YES")</f>
        <v>YES</v>
      </c>
      <c r="D6163" s="136">
        <f t="shared" si="108"/>
        <v>0.16602941176470587</v>
      </c>
      <c r="E6163" s="1">
        <v>0.41009264705882353</v>
      </c>
      <c r="F6163" s="25">
        <v>1129</v>
      </c>
      <c r="G6163" s="154">
        <v>42467</v>
      </c>
      <c r="H6163" s="3" t="s">
        <v>5888</v>
      </c>
      <c r="I6163" s="4"/>
    </row>
    <row r="6164" spans="1:9" ht="30">
      <c r="A6164" s="6">
        <v>6162</v>
      </c>
      <c r="B6164" s="24" t="s">
        <v>6062</v>
      </c>
      <c r="C6164" s="25" t="str">
        <f>IF(D6164=2,"NO","YES")</f>
        <v>YES</v>
      </c>
      <c r="D6164" s="136">
        <f t="shared" si="108"/>
        <v>8.8970588235294121E-2</v>
      </c>
      <c r="E6164" s="1">
        <v>0.21975735294117649</v>
      </c>
      <c r="F6164" s="25">
        <v>605</v>
      </c>
      <c r="G6164" s="154">
        <v>42467</v>
      </c>
      <c r="H6164" s="3" t="s">
        <v>5888</v>
      </c>
      <c r="I6164" s="4"/>
    </row>
    <row r="6165" spans="1:9" ht="30">
      <c r="A6165" s="6">
        <v>6163</v>
      </c>
      <c r="B6165" s="24" t="s">
        <v>6063</v>
      </c>
      <c r="C6165" s="25" t="str">
        <f>IF(D6165=2,"NO","YES")</f>
        <v>YES</v>
      </c>
      <c r="D6165" s="136">
        <f t="shared" si="108"/>
        <v>0.3639705882352941</v>
      </c>
      <c r="E6165" s="1">
        <v>0.89900735294117651</v>
      </c>
      <c r="F6165" s="25">
        <v>2475</v>
      </c>
      <c r="G6165" s="154">
        <v>42467</v>
      </c>
      <c r="H6165" s="3" t="s">
        <v>5888</v>
      </c>
      <c r="I6165" s="4"/>
    </row>
    <row r="6166" spans="1:9" ht="30">
      <c r="A6166" s="6">
        <v>6164</v>
      </c>
      <c r="B6166" s="24" t="s">
        <v>6064</v>
      </c>
      <c r="C6166" s="25" t="str">
        <f>IF(D6166=2,"NO","YES")</f>
        <v>YES</v>
      </c>
      <c r="D6166" s="136">
        <f t="shared" si="108"/>
        <v>1.0120588235294117</v>
      </c>
      <c r="E6166" s="1">
        <v>2.4997852941176468</v>
      </c>
      <c r="F6166" s="25">
        <v>6882</v>
      </c>
      <c r="G6166" s="154">
        <v>42467</v>
      </c>
      <c r="H6166" s="3" t="s">
        <v>5888</v>
      </c>
      <c r="I6166" s="4"/>
    </row>
    <row r="6167" spans="1:9">
      <c r="A6167" s="6">
        <v>6165</v>
      </c>
      <c r="B6167" s="24" t="s">
        <v>6065</v>
      </c>
      <c r="C6167" s="25" t="str">
        <f>IF(D6167=2,"NO","YES")</f>
        <v>YES</v>
      </c>
      <c r="D6167" s="136">
        <f t="shared" si="108"/>
        <v>0.14205882352941177</v>
      </c>
      <c r="E6167" s="1">
        <v>0.35088529411764707</v>
      </c>
      <c r="F6167" s="25">
        <v>966</v>
      </c>
      <c r="G6167" s="154">
        <v>42467</v>
      </c>
      <c r="H6167" s="3" t="s">
        <v>5888</v>
      </c>
      <c r="I6167" s="4"/>
    </row>
    <row r="6168" spans="1:9" ht="45">
      <c r="A6168" s="6">
        <v>6166</v>
      </c>
      <c r="B6168" s="24" t="s">
        <v>6066</v>
      </c>
      <c r="C6168" s="25" t="str">
        <f>IF(D6168=2,"NO","YES")</f>
        <v>YES</v>
      </c>
      <c r="D6168" s="136">
        <f t="shared" si="108"/>
        <v>1.125</v>
      </c>
      <c r="E6168" s="1">
        <v>2.7787500000000001</v>
      </c>
      <c r="F6168" s="25">
        <v>7650</v>
      </c>
      <c r="G6168" s="154">
        <v>42467</v>
      </c>
      <c r="H6168" s="3" t="s">
        <v>5888</v>
      </c>
      <c r="I6168" s="4"/>
    </row>
    <row r="6169" spans="1:9" ht="30">
      <c r="A6169" s="6">
        <v>6167</v>
      </c>
      <c r="B6169" s="24" t="s">
        <v>6067</v>
      </c>
      <c r="C6169" s="25" t="str">
        <f>IF(D6169=2,"NO","YES")</f>
        <v>YES</v>
      </c>
      <c r="D6169" s="136">
        <f t="shared" si="108"/>
        <v>0.72397058823529414</v>
      </c>
      <c r="E6169" s="1">
        <v>1.7882073529411766</v>
      </c>
      <c r="F6169" s="25">
        <v>4923</v>
      </c>
      <c r="G6169" s="154">
        <v>42467</v>
      </c>
      <c r="H6169" s="3" t="s">
        <v>5888</v>
      </c>
      <c r="I6169" s="4"/>
    </row>
    <row r="6170" spans="1:9" ht="30">
      <c r="A6170" s="6">
        <v>6168</v>
      </c>
      <c r="B6170" s="24" t="s">
        <v>6068</v>
      </c>
      <c r="C6170" s="25" t="str">
        <f>IF(D6170=2,"NO","YES")</f>
        <v>YES</v>
      </c>
      <c r="D6170" s="136">
        <f t="shared" si="108"/>
        <v>0.89397058823529407</v>
      </c>
      <c r="E6170" s="1">
        <v>2.2081073529411763</v>
      </c>
      <c r="F6170" s="25">
        <v>6079</v>
      </c>
      <c r="G6170" s="154">
        <v>42467</v>
      </c>
      <c r="H6170" s="3" t="s">
        <v>5888</v>
      </c>
      <c r="I6170" s="4"/>
    </row>
    <row r="6171" spans="1:9" ht="30">
      <c r="A6171" s="6">
        <v>6169</v>
      </c>
      <c r="B6171" s="24" t="s">
        <v>6069</v>
      </c>
      <c r="C6171" s="25" t="str">
        <f>IF(D6171=2,"NO","YES")</f>
        <v>YES</v>
      </c>
      <c r="D6171" s="136">
        <f t="shared" si="108"/>
        <v>1.02</v>
      </c>
      <c r="E6171" s="1">
        <v>2.5194000000000001</v>
      </c>
      <c r="F6171" s="25">
        <v>6936</v>
      </c>
      <c r="G6171" s="154">
        <v>42467</v>
      </c>
      <c r="H6171" s="3" t="s">
        <v>5888</v>
      </c>
      <c r="I6171" s="4"/>
    </row>
    <row r="6172" spans="1:9" ht="30">
      <c r="A6172" s="6">
        <v>6170</v>
      </c>
      <c r="B6172" s="24" t="s">
        <v>6070</v>
      </c>
      <c r="C6172" s="25" t="str">
        <f>IF(D6172=2,"NO","YES")</f>
        <v>YES</v>
      </c>
      <c r="D6172" s="136">
        <f t="shared" si="108"/>
        <v>0.23499999999999999</v>
      </c>
      <c r="E6172" s="1">
        <v>0.58045000000000002</v>
      </c>
      <c r="F6172" s="25">
        <v>1598</v>
      </c>
      <c r="G6172" s="154">
        <v>42467</v>
      </c>
      <c r="H6172" s="3" t="s">
        <v>5888</v>
      </c>
      <c r="I6172" s="4"/>
    </row>
    <row r="6173" spans="1:9" ht="30">
      <c r="A6173" s="6">
        <v>6171</v>
      </c>
      <c r="B6173" s="24" t="s">
        <v>6071</v>
      </c>
      <c r="C6173" s="25" t="str">
        <f>IF(D6173=2,"NO","YES")</f>
        <v>YES</v>
      </c>
      <c r="D6173" s="136">
        <f t="shared" si="108"/>
        <v>1.1289705882352941</v>
      </c>
      <c r="E6173" s="1">
        <v>2.7885573529411767</v>
      </c>
      <c r="F6173" s="25">
        <v>7677</v>
      </c>
      <c r="G6173" s="154">
        <v>42467</v>
      </c>
      <c r="H6173" s="3" t="s">
        <v>5888</v>
      </c>
      <c r="I6173" s="4"/>
    </row>
    <row r="6174" spans="1:9" ht="30">
      <c r="A6174" s="6">
        <v>6172</v>
      </c>
      <c r="B6174" s="24" t="s">
        <v>6072</v>
      </c>
      <c r="C6174" s="25" t="str">
        <f>IF(D6174=2,"NO","YES")</f>
        <v>YES</v>
      </c>
      <c r="D6174" s="136">
        <f t="shared" si="108"/>
        <v>0.98705882352941177</v>
      </c>
      <c r="E6174" s="1">
        <v>2.4380352941176473</v>
      </c>
      <c r="F6174" s="25">
        <v>6712</v>
      </c>
      <c r="G6174" s="154">
        <v>42467</v>
      </c>
      <c r="H6174" s="3" t="s">
        <v>5888</v>
      </c>
      <c r="I6174" s="4"/>
    </row>
    <row r="6175" spans="1:9" ht="30">
      <c r="A6175" s="6">
        <v>6173</v>
      </c>
      <c r="B6175" s="24" t="s">
        <v>6073</v>
      </c>
      <c r="C6175" s="25" t="str">
        <f>IF(D6175=2,"NO","YES")</f>
        <v>YES</v>
      </c>
      <c r="D6175" s="136">
        <f t="shared" si="108"/>
        <v>0.91897058823529409</v>
      </c>
      <c r="E6175" s="1">
        <v>2.2698573529411767</v>
      </c>
      <c r="F6175" s="25">
        <v>6249</v>
      </c>
      <c r="G6175" s="154">
        <v>42467</v>
      </c>
      <c r="H6175" s="3" t="s">
        <v>5888</v>
      </c>
      <c r="I6175" s="4"/>
    </row>
    <row r="6176" spans="1:9">
      <c r="A6176" s="6">
        <v>6174</v>
      </c>
      <c r="B6176" s="24" t="s">
        <v>6074</v>
      </c>
      <c r="C6176" s="25" t="str">
        <f>IF(D6176=2,"NO","YES")</f>
        <v>YES</v>
      </c>
      <c r="D6176" s="136">
        <f t="shared" si="108"/>
        <v>0.56705882352941173</v>
      </c>
      <c r="E6176" s="1">
        <v>1.400635294117647</v>
      </c>
      <c r="F6176" s="25">
        <v>3856</v>
      </c>
      <c r="G6176" s="154">
        <v>42467</v>
      </c>
      <c r="H6176" s="3" t="s">
        <v>5888</v>
      </c>
      <c r="I6176" s="4"/>
    </row>
    <row r="6177" spans="1:9">
      <c r="A6177" s="6">
        <v>6175</v>
      </c>
      <c r="B6177" s="24" t="s">
        <v>6075</v>
      </c>
      <c r="C6177" s="25" t="str">
        <f>IF(D6177=2,"NO","YES")</f>
        <v>YES</v>
      </c>
      <c r="D6177" s="136">
        <f t="shared" si="108"/>
        <v>1.1739705882352942</v>
      </c>
      <c r="E6177" s="1">
        <v>2.899707352941177</v>
      </c>
      <c r="F6177" s="25">
        <v>7983</v>
      </c>
      <c r="G6177" s="154">
        <v>42467</v>
      </c>
      <c r="H6177" s="3" t="s">
        <v>5888</v>
      </c>
      <c r="I6177" s="4"/>
    </row>
    <row r="6178" spans="1:9" ht="30">
      <c r="A6178" s="6">
        <v>6176</v>
      </c>
      <c r="B6178" s="24" t="s">
        <v>6076</v>
      </c>
      <c r="C6178" s="25" t="str">
        <f>IF(D6178=2,"NO","YES")</f>
        <v>YES</v>
      </c>
      <c r="D6178" s="136">
        <f t="shared" si="108"/>
        <v>1.1170588235294117</v>
      </c>
      <c r="E6178" s="1">
        <v>2.7591352941176468</v>
      </c>
      <c r="F6178" s="25">
        <v>7596</v>
      </c>
      <c r="G6178" s="154">
        <v>42467</v>
      </c>
      <c r="H6178" s="3" t="s">
        <v>5888</v>
      </c>
      <c r="I6178" s="4"/>
    </row>
    <row r="6179" spans="1:9" ht="30">
      <c r="A6179" s="6">
        <v>6177</v>
      </c>
      <c r="B6179" s="24" t="s">
        <v>6077</v>
      </c>
      <c r="C6179" s="25" t="str">
        <f>IF(D6179=2,"NO","YES")</f>
        <v>YES</v>
      </c>
      <c r="D6179" s="136">
        <f t="shared" si="108"/>
        <v>1.17</v>
      </c>
      <c r="E6179" s="1">
        <v>2.8898999999999999</v>
      </c>
      <c r="F6179" s="25">
        <v>7956</v>
      </c>
      <c r="G6179" s="154">
        <v>42467</v>
      </c>
      <c r="H6179" s="3" t="s">
        <v>5888</v>
      </c>
      <c r="I6179" s="4"/>
    </row>
    <row r="6180" spans="1:9">
      <c r="A6180" s="6">
        <v>6178</v>
      </c>
      <c r="B6180" s="24" t="s">
        <v>6078</v>
      </c>
      <c r="C6180" s="25" t="str">
        <f>IF(D6180=2,"NO","YES")</f>
        <v>YES</v>
      </c>
      <c r="D6180" s="136">
        <f t="shared" si="108"/>
        <v>0.44500000000000001</v>
      </c>
      <c r="E6180" s="1">
        <v>1.0991500000000001</v>
      </c>
      <c r="F6180" s="25">
        <v>3026</v>
      </c>
      <c r="G6180" s="154">
        <v>42467</v>
      </c>
      <c r="H6180" s="3" t="s">
        <v>5888</v>
      </c>
      <c r="I6180" s="4"/>
    </row>
    <row r="6181" spans="1:9">
      <c r="A6181" s="6">
        <v>6179</v>
      </c>
      <c r="B6181" s="24" t="s">
        <v>6079</v>
      </c>
      <c r="C6181" s="25" t="str">
        <f>IF(D6181=2,"NO","YES")</f>
        <v>YES</v>
      </c>
      <c r="D6181" s="136">
        <f t="shared" si="108"/>
        <v>0.92294117647058826</v>
      </c>
      <c r="E6181" s="1">
        <v>2.2796647058823534</v>
      </c>
      <c r="F6181" s="25">
        <v>6276</v>
      </c>
      <c r="G6181" s="154">
        <v>42467</v>
      </c>
      <c r="H6181" s="3" t="s">
        <v>5888</v>
      </c>
      <c r="I6181" s="4"/>
    </row>
    <row r="6182" spans="1:9" ht="30">
      <c r="A6182" s="6">
        <v>6180</v>
      </c>
      <c r="B6182" s="24" t="s">
        <v>6080</v>
      </c>
      <c r="C6182" s="25" t="str">
        <f>IF(D6182=2,"NO","YES")</f>
        <v>YES</v>
      </c>
      <c r="D6182" s="136">
        <f t="shared" si="108"/>
        <v>1.19</v>
      </c>
      <c r="E6182" s="1">
        <v>2.9393000000000002</v>
      </c>
      <c r="F6182" s="25">
        <v>8092</v>
      </c>
      <c r="G6182" s="154">
        <v>42467</v>
      </c>
      <c r="H6182" s="3" t="s">
        <v>5888</v>
      </c>
      <c r="I6182" s="4"/>
    </row>
    <row r="6183" spans="1:9">
      <c r="A6183" s="6">
        <v>6181</v>
      </c>
      <c r="B6183" s="24" t="s">
        <v>6081</v>
      </c>
      <c r="C6183" s="25" t="str">
        <f>IF(D6183=2,"NO","YES")</f>
        <v>YES</v>
      </c>
      <c r="D6183" s="136">
        <f t="shared" si="108"/>
        <v>1.2789705882352942</v>
      </c>
      <c r="E6183" s="1">
        <v>3.159057352941177</v>
      </c>
      <c r="F6183" s="25">
        <v>8697</v>
      </c>
      <c r="G6183" s="154">
        <v>42467</v>
      </c>
      <c r="H6183" s="3" t="s">
        <v>5888</v>
      </c>
      <c r="I6183" s="4"/>
    </row>
    <row r="6184" spans="1:9" ht="30">
      <c r="A6184" s="6">
        <v>6182</v>
      </c>
      <c r="B6184" s="24" t="s">
        <v>6082</v>
      </c>
      <c r="C6184" s="25" t="str">
        <f>IF(D6184=2,"NO","YES")</f>
        <v>YES</v>
      </c>
      <c r="D6184" s="136">
        <f t="shared" si="108"/>
        <v>2.7941176470588237E-2</v>
      </c>
      <c r="E6184" s="1">
        <v>6.901470588235295E-2</v>
      </c>
      <c r="F6184" s="25">
        <v>190</v>
      </c>
      <c r="G6184" s="154">
        <v>42467</v>
      </c>
      <c r="H6184" s="3" t="s">
        <v>5888</v>
      </c>
      <c r="I6184" s="4"/>
    </row>
    <row r="6185" spans="1:9" ht="30">
      <c r="A6185" s="6">
        <v>6183</v>
      </c>
      <c r="B6185" s="24" t="s">
        <v>6083</v>
      </c>
      <c r="C6185" s="25" t="str">
        <f>IF(D6185=2,"NO","YES")</f>
        <v>YES</v>
      </c>
      <c r="D6185" s="136">
        <f t="shared" si="108"/>
        <v>0.43705882352941178</v>
      </c>
      <c r="E6185" s="1">
        <v>1.0795352941176473</v>
      </c>
      <c r="F6185" s="25">
        <v>2972</v>
      </c>
      <c r="G6185" s="154">
        <v>42467</v>
      </c>
      <c r="H6185" s="3" t="s">
        <v>5888</v>
      </c>
      <c r="I6185" s="4"/>
    </row>
    <row r="6186" spans="1:9" ht="30">
      <c r="A6186" s="6">
        <v>6184</v>
      </c>
      <c r="B6186" s="24" t="s">
        <v>6084</v>
      </c>
      <c r="C6186" s="25" t="str">
        <f>IF(D6186=2,"NO","YES")</f>
        <v>YES</v>
      </c>
      <c r="D6186" s="136">
        <f t="shared" si="108"/>
        <v>1.0120588235294117</v>
      </c>
      <c r="E6186" s="1">
        <v>2.4997852941176468</v>
      </c>
      <c r="F6186" s="25">
        <v>6882</v>
      </c>
      <c r="G6186" s="154">
        <v>42467</v>
      </c>
      <c r="H6186" s="3" t="s">
        <v>5888</v>
      </c>
      <c r="I6186" s="4"/>
    </row>
    <row r="6187" spans="1:9" ht="30">
      <c r="A6187" s="6">
        <v>6185</v>
      </c>
      <c r="B6187" s="24" t="s">
        <v>6085</v>
      </c>
      <c r="C6187" s="25" t="str">
        <f>IF(D6187=2,"NO","YES")</f>
        <v>YES</v>
      </c>
      <c r="D6187" s="136">
        <f t="shared" si="108"/>
        <v>1.1010294117647059</v>
      </c>
      <c r="E6187" s="1">
        <v>2.719542647058824</v>
      </c>
      <c r="F6187" s="25">
        <v>7487</v>
      </c>
      <c r="G6187" s="154">
        <v>42467</v>
      </c>
      <c r="H6187" s="3" t="s">
        <v>5888</v>
      </c>
      <c r="I6187" s="4"/>
    </row>
    <row r="6188" spans="1:9" ht="30">
      <c r="A6188" s="6">
        <v>6186</v>
      </c>
      <c r="B6188" s="24" t="s">
        <v>6086</v>
      </c>
      <c r="C6188" s="25" t="str">
        <f>IF(D6188=2,"NO","YES")</f>
        <v>YES</v>
      </c>
      <c r="D6188" s="136">
        <f t="shared" si="108"/>
        <v>0.41294117647058826</v>
      </c>
      <c r="E6188" s="1">
        <v>1.0199647058823531</v>
      </c>
      <c r="F6188" s="25">
        <v>2808</v>
      </c>
      <c r="G6188" s="154">
        <v>42467</v>
      </c>
      <c r="H6188" s="3" t="s">
        <v>5888</v>
      </c>
      <c r="I6188" s="4"/>
    </row>
    <row r="6189" spans="1:9" ht="30">
      <c r="A6189" s="6">
        <v>6187</v>
      </c>
      <c r="B6189" s="24" t="s">
        <v>6087</v>
      </c>
      <c r="C6189" s="25" t="str">
        <f>IF(D6189=2,"NO","YES")</f>
        <v>YES</v>
      </c>
      <c r="D6189" s="136">
        <f t="shared" si="108"/>
        <v>0.45294117647058824</v>
      </c>
      <c r="E6189" s="1">
        <v>1.1187647058823531</v>
      </c>
      <c r="F6189" s="25">
        <v>3080</v>
      </c>
      <c r="G6189" s="154">
        <v>42467</v>
      </c>
      <c r="H6189" s="3" t="s">
        <v>5888</v>
      </c>
      <c r="I6189" s="4"/>
    </row>
    <row r="6190" spans="1:9">
      <c r="A6190" s="6">
        <v>6188</v>
      </c>
      <c r="B6190" s="24" t="s">
        <v>6088</v>
      </c>
      <c r="C6190" s="25" t="str">
        <f>IF(D6190=2,"NO","YES")</f>
        <v>YES</v>
      </c>
      <c r="D6190" s="136">
        <f t="shared" si="108"/>
        <v>0.59102941176470591</v>
      </c>
      <c r="E6190" s="1">
        <v>1.4598426470588237</v>
      </c>
      <c r="F6190" s="25">
        <v>4019</v>
      </c>
      <c r="G6190" s="154">
        <v>42467</v>
      </c>
      <c r="H6190" s="3" t="s">
        <v>5888</v>
      </c>
      <c r="I6190" s="4"/>
    </row>
    <row r="6191" spans="1:9" ht="30">
      <c r="A6191" s="6">
        <v>6189</v>
      </c>
      <c r="B6191" s="24" t="s">
        <v>6089</v>
      </c>
      <c r="C6191" s="25" t="str">
        <f>IF(D6191=2,"NO","YES")</f>
        <v>YES</v>
      </c>
      <c r="D6191" s="136">
        <f t="shared" si="108"/>
        <v>1.02</v>
      </c>
      <c r="E6191" s="1">
        <v>2.5194000000000001</v>
      </c>
      <c r="F6191" s="25">
        <v>6936</v>
      </c>
      <c r="G6191" s="154">
        <v>42467</v>
      </c>
      <c r="H6191" s="3" t="s">
        <v>5888</v>
      </c>
      <c r="I6191" s="4"/>
    </row>
    <row r="6192" spans="1:9">
      <c r="A6192" s="6">
        <v>6190</v>
      </c>
      <c r="B6192" s="24" t="s">
        <v>6090</v>
      </c>
      <c r="C6192" s="25" t="str">
        <f>IF(D6192=2,"NO","YES")</f>
        <v>YES</v>
      </c>
      <c r="D6192" s="136">
        <f t="shared" si="108"/>
        <v>1.0520588235294117</v>
      </c>
      <c r="E6192" s="1">
        <v>2.598585294117647</v>
      </c>
      <c r="F6192" s="25">
        <v>7154</v>
      </c>
      <c r="G6192" s="154">
        <v>42467</v>
      </c>
      <c r="H6192" s="3" t="s">
        <v>5888</v>
      </c>
      <c r="I6192" s="4"/>
    </row>
    <row r="6193" spans="1:9" ht="30">
      <c r="A6193" s="6">
        <v>6191</v>
      </c>
      <c r="B6193" s="24" t="s">
        <v>6091</v>
      </c>
      <c r="C6193" s="25" t="str">
        <f>IF(D6193=2,"NO","YES")</f>
        <v>YES</v>
      </c>
      <c r="D6193" s="136">
        <f t="shared" si="108"/>
        <v>0.66397058823529409</v>
      </c>
      <c r="E6193" s="1">
        <v>1.6400073529411765</v>
      </c>
      <c r="F6193" s="25">
        <v>4515</v>
      </c>
      <c r="G6193" s="154">
        <v>42467</v>
      </c>
      <c r="H6193" s="3" t="s">
        <v>5888</v>
      </c>
      <c r="I6193" s="4"/>
    </row>
    <row r="6194" spans="1:9" ht="30">
      <c r="A6194" s="6">
        <v>6192</v>
      </c>
      <c r="B6194" s="24" t="s">
        <v>6092</v>
      </c>
      <c r="C6194" s="25" t="str">
        <f>IF(D6194=2,"NO","YES")</f>
        <v>YES</v>
      </c>
      <c r="D6194" s="136">
        <f t="shared" si="108"/>
        <v>1.0810294117647059</v>
      </c>
      <c r="E6194" s="1">
        <v>2.6701426470588236</v>
      </c>
      <c r="F6194" s="25">
        <v>7351</v>
      </c>
      <c r="G6194" s="154">
        <v>42467</v>
      </c>
      <c r="H6194" s="3" t="s">
        <v>5888</v>
      </c>
      <c r="I6194" s="4"/>
    </row>
    <row r="6195" spans="1:9" ht="30">
      <c r="A6195" s="6">
        <v>6193</v>
      </c>
      <c r="B6195" s="24" t="s">
        <v>6093</v>
      </c>
      <c r="C6195" s="25" t="str">
        <f>IF(D6195=2,"NO","YES")</f>
        <v>YES</v>
      </c>
      <c r="D6195" s="136">
        <f t="shared" si="108"/>
        <v>1.0810294117647059</v>
      </c>
      <c r="E6195" s="1">
        <v>2.6701426470588236</v>
      </c>
      <c r="F6195" s="25">
        <v>7351</v>
      </c>
      <c r="G6195" s="154">
        <v>42467</v>
      </c>
      <c r="H6195" s="3" t="s">
        <v>5888</v>
      </c>
      <c r="I6195" s="4"/>
    </row>
    <row r="6196" spans="1:9">
      <c r="A6196" s="6">
        <v>6194</v>
      </c>
      <c r="B6196" s="24" t="s">
        <v>6094</v>
      </c>
      <c r="C6196" s="25" t="str">
        <f>IF(D6196=2,"NO","YES")</f>
        <v>YES</v>
      </c>
      <c r="D6196" s="136">
        <f t="shared" si="108"/>
        <v>1.036029411764706</v>
      </c>
      <c r="E6196" s="1">
        <v>2.5589926470588238</v>
      </c>
      <c r="F6196" s="25">
        <v>7045</v>
      </c>
      <c r="G6196" s="154">
        <v>42467</v>
      </c>
      <c r="H6196" s="3" t="s">
        <v>5888</v>
      </c>
      <c r="I6196" s="4"/>
    </row>
    <row r="6197" spans="1:9" ht="45">
      <c r="A6197" s="6">
        <v>6195</v>
      </c>
      <c r="B6197" s="24" t="s">
        <v>6095</v>
      </c>
      <c r="C6197" s="25" t="str">
        <f>IF(D6197=2,"NO","YES")</f>
        <v>YES</v>
      </c>
      <c r="D6197" s="136">
        <f t="shared" si="108"/>
        <v>1.0720588235294117</v>
      </c>
      <c r="E6197" s="1">
        <v>2.6479852941176474</v>
      </c>
      <c r="F6197" s="25">
        <v>7290</v>
      </c>
      <c r="G6197" s="154">
        <v>42467</v>
      </c>
      <c r="H6197" s="3" t="s">
        <v>5888</v>
      </c>
      <c r="I6197" s="4"/>
    </row>
    <row r="6198" spans="1:9" ht="30">
      <c r="A6198" s="6">
        <v>6196</v>
      </c>
      <c r="B6198" s="24" t="s">
        <v>6096</v>
      </c>
      <c r="C6198" s="25" t="str">
        <f>IF(D6198=2,"NO","YES")</f>
        <v>YES</v>
      </c>
      <c r="D6198" s="136">
        <f t="shared" si="108"/>
        <v>0.93102941176470588</v>
      </c>
      <c r="E6198" s="1">
        <v>2.2996426470588238</v>
      </c>
      <c r="F6198" s="25">
        <v>6331</v>
      </c>
      <c r="G6198" s="154">
        <v>42467</v>
      </c>
      <c r="H6198" s="3" t="s">
        <v>5888</v>
      </c>
      <c r="I6198" s="4"/>
    </row>
    <row r="6199" spans="1:9">
      <c r="A6199" s="6">
        <v>6197</v>
      </c>
      <c r="B6199" s="24" t="s">
        <v>6097</v>
      </c>
      <c r="C6199" s="25" t="str">
        <f>IF(D6199=2,"NO","YES")</f>
        <v>YES</v>
      </c>
      <c r="D6199" s="136">
        <f t="shared" si="108"/>
        <v>0.20205882352941176</v>
      </c>
      <c r="E6199" s="1">
        <v>0.49908529411764707</v>
      </c>
      <c r="F6199" s="25">
        <v>1374</v>
      </c>
      <c r="G6199" s="154">
        <v>42467</v>
      </c>
      <c r="H6199" s="3" t="s">
        <v>5888</v>
      </c>
      <c r="I6199" s="4"/>
    </row>
    <row r="6200" spans="1:9">
      <c r="A6200" s="6">
        <v>6198</v>
      </c>
      <c r="B6200" s="24" t="s">
        <v>6098</v>
      </c>
      <c r="C6200" s="25" t="str">
        <f>IF(D6200=2,"NO","YES")</f>
        <v>YES</v>
      </c>
      <c r="D6200" s="136">
        <f t="shared" si="108"/>
        <v>0.83794117647058819</v>
      </c>
      <c r="E6200" s="1">
        <v>2.0697147058823528</v>
      </c>
      <c r="F6200" s="25">
        <v>5698</v>
      </c>
      <c r="G6200" s="154">
        <v>42467</v>
      </c>
      <c r="H6200" s="3" t="s">
        <v>5888</v>
      </c>
      <c r="I6200" s="4"/>
    </row>
    <row r="6201" spans="1:9">
      <c r="A6201" s="6">
        <v>6199</v>
      </c>
      <c r="B6201" s="24" t="s">
        <v>6099</v>
      </c>
      <c r="C6201" s="25" t="str">
        <f>IF(D6201=2,"NO","YES")</f>
        <v>YES</v>
      </c>
      <c r="D6201" s="136">
        <f t="shared" si="108"/>
        <v>1.0479411764705882</v>
      </c>
      <c r="E6201" s="1">
        <v>2.5884147058823528</v>
      </c>
      <c r="F6201" s="25">
        <v>7126</v>
      </c>
      <c r="G6201" s="154">
        <v>42467</v>
      </c>
      <c r="H6201" s="3" t="s">
        <v>5888</v>
      </c>
      <c r="I6201" s="4"/>
    </row>
    <row r="6202" spans="1:9" ht="30">
      <c r="A6202" s="6">
        <v>6200</v>
      </c>
      <c r="B6202" s="24" t="s">
        <v>6100</v>
      </c>
      <c r="C6202" s="25" t="str">
        <f>IF(D6202=2,"NO","YES")</f>
        <v>YES</v>
      </c>
      <c r="D6202" s="136">
        <f t="shared" si="108"/>
        <v>0.28294117647058825</v>
      </c>
      <c r="E6202" s="1">
        <v>0.69886470588235305</v>
      </c>
      <c r="F6202" s="25">
        <v>1924</v>
      </c>
      <c r="G6202" s="154">
        <v>42467</v>
      </c>
      <c r="H6202" s="3" t="s">
        <v>5888</v>
      </c>
      <c r="I6202" s="4"/>
    </row>
    <row r="6203" spans="1:9" ht="45">
      <c r="A6203" s="6">
        <v>6201</v>
      </c>
      <c r="B6203" s="24" t="s">
        <v>6101</v>
      </c>
      <c r="C6203" s="25" t="str">
        <f>IF(D6203=2,"NO","YES")</f>
        <v>YES</v>
      </c>
      <c r="D6203" s="136">
        <f t="shared" si="108"/>
        <v>0.40102941176470586</v>
      </c>
      <c r="E6203" s="1">
        <v>0.99054264705882356</v>
      </c>
      <c r="F6203" s="25">
        <v>2727</v>
      </c>
      <c r="G6203" s="154">
        <v>42467</v>
      </c>
      <c r="H6203" s="3" t="s">
        <v>5888</v>
      </c>
      <c r="I6203" s="4"/>
    </row>
    <row r="6204" spans="1:9" ht="45">
      <c r="A6204" s="6">
        <v>6202</v>
      </c>
      <c r="B6204" s="24" t="s">
        <v>6101</v>
      </c>
      <c r="C6204" s="25" t="str">
        <f>IF(D6204=2,"NO","YES")</f>
        <v>YES</v>
      </c>
      <c r="D6204" s="136">
        <f t="shared" si="108"/>
        <v>0.89794117647058824</v>
      </c>
      <c r="E6204" s="1">
        <v>2.217914705882353</v>
      </c>
      <c r="F6204" s="25">
        <v>6106</v>
      </c>
      <c r="G6204" s="154">
        <v>42467</v>
      </c>
      <c r="H6204" s="3" t="s">
        <v>5888</v>
      </c>
      <c r="I6204" s="4"/>
    </row>
    <row r="6205" spans="1:9" ht="30">
      <c r="A6205" s="6">
        <v>6203</v>
      </c>
      <c r="B6205" s="24" t="s">
        <v>6102</v>
      </c>
      <c r="C6205" s="25" t="str">
        <f>IF(D6205=2,"NO","YES")</f>
        <v>YES</v>
      </c>
      <c r="D6205" s="136">
        <f t="shared" si="108"/>
        <v>1.0039705882352941</v>
      </c>
      <c r="E6205" s="1">
        <v>2.4798073529411764</v>
      </c>
      <c r="F6205" s="25">
        <v>6827</v>
      </c>
      <c r="G6205" s="154">
        <v>42467</v>
      </c>
      <c r="H6205" s="3" t="s">
        <v>5888</v>
      </c>
      <c r="I6205" s="4"/>
    </row>
    <row r="6206" spans="1:9" ht="30">
      <c r="A6206" s="6">
        <v>6204</v>
      </c>
      <c r="B6206" s="24" t="s">
        <v>6103</v>
      </c>
      <c r="C6206" s="25" t="str">
        <f>IF(D6206=2,"NO","YES")</f>
        <v>YES</v>
      </c>
      <c r="D6206" s="136">
        <f t="shared" si="108"/>
        <v>1.02</v>
      </c>
      <c r="E6206" s="1">
        <v>2.5194000000000001</v>
      </c>
      <c r="F6206" s="25">
        <v>6936</v>
      </c>
      <c r="G6206" s="154">
        <v>42467</v>
      </c>
      <c r="H6206" s="3" t="s">
        <v>5888</v>
      </c>
      <c r="I6206" s="4"/>
    </row>
    <row r="6207" spans="1:9">
      <c r="A6207" s="6">
        <v>6205</v>
      </c>
      <c r="B6207" s="24" t="s">
        <v>6104</v>
      </c>
      <c r="C6207" s="25" t="str">
        <f>IF(D6207=2,"NO","YES")</f>
        <v>YES</v>
      </c>
      <c r="D6207" s="136">
        <f t="shared" si="108"/>
        <v>0.35205882352941176</v>
      </c>
      <c r="E6207" s="1">
        <v>0.86958529411764707</v>
      </c>
      <c r="F6207" s="25">
        <v>2394</v>
      </c>
      <c r="G6207" s="154">
        <v>42467</v>
      </c>
      <c r="H6207" s="3" t="s">
        <v>5888</v>
      </c>
      <c r="I6207" s="4"/>
    </row>
    <row r="6208" spans="1:9">
      <c r="A6208" s="6">
        <v>6206</v>
      </c>
      <c r="B6208" s="24" t="s">
        <v>6105</v>
      </c>
      <c r="C6208" s="25" t="str">
        <f>IF(D6208=2,"NO","YES")</f>
        <v>YES</v>
      </c>
      <c r="D6208" s="136">
        <f t="shared" si="108"/>
        <v>1.016029411764706</v>
      </c>
      <c r="E6208" s="1">
        <v>2.5095926470588239</v>
      </c>
      <c r="F6208" s="25">
        <v>6909</v>
      </c>
      <c r="G6208" s="154">
        <v>42467</v>
      </c>
      <c r="H6208" s="3" t="s">
        <v>5888</v>
      </c>
      <c r="I6208" s="4"/>
    </row>
    <row r="6209" spans="1:9" ht="30">
      <c r="A6209" s="6">
        <v>6207</v>
      </c>
      <c r="B6209" s="24" t="s">
        <v>6106</v>
      </c>
      <c r="C6209" s="25" t="str">
        <f>IF(D6209=2,"NO","YES")</f>
        <v>YES</v>
      </c>
      <c r="D6209" s="136">
        <f t="shared" si="108"/>
        <v>0.42102941176470587</v>
      </c>
      <c r="E6209" s="1">
        <v>1.0399426470588236</v>
      </c>
      <c r="F6209" s="25">
        <v>2863</v>
      </c>
      <c r="G6209" s="154">
        <v>42467</v>
      </c>
      <c r="H6209" s="3" t="s">
        <v>5888</v>
      </c>
      <c r="I6209" s="4"/>
    </row>
    <row r="6210" spans="1:9" ht="30">
      <c r="A6210" s="6">
        <v>6208</v>
      </c>
      <c r="B6210" s="24" t="s">
        <v>6106</v>
      </c>
      <c r="C6210" s="25" t="str">
        <f>IF(D6210=2,"NO","YES")</f>
        <v>YES</v>
      </c>
      <c r="D6210" s="136">
        <f t="shared" si="108"/>
        <v>0.39705882352941174</v>
      </c>
      <c r="E6210" s="1">
        <v>0.98073529411764704</v>
      </c>
      <c r="F6210" s="25">
        <v>2700</v>
      </c>
      <c r="G6210" s="154">
        <v>42467</v>
      </c>
      <c r="H6210" s="3" t="s">
        <v>5888</v>
      </c>
      <c r="I6210" s="4"/>
    </row>
    <row r="6211" spans="1:9" ht="30">
      <c r="A6211" s="6">
        <v>6209</v>
      </c>
      <c r="B6211" s="24" t="s">
        <v>6106</v>
      </c>
      <c r="C6211" s="25" t="str">
        <f>IF(D6211=2,"NO","YES")</f>
        <v>YES</v>
      </c>
      <c r="D6211" s="136">
        <f t="shared" si="108"/>
        <v>1.6029411764705882E-2</v>
      </c>
      <c r="E6211" s="1">
        <v>3.9592647058823531E-2</v>
      </c>
      <c r="F6211" s="25">
        <v>109</v>
      </c>
      <c r="G6211" s="154">
        <v>42467</v>
      </c>
      <c r="H6211" s="3" t="s">
        <v>5888</v>
      </c>
      <c r="I6211" s="4"/>
    </row>
    <row r="6212" spans="1:9" ht="30">
      <c r="A6212" s="6">
        <v>6210</v>
      </c>
      <c r="B6212" s="24" t="s">
        <v>6107</v>
      </c>
      <c r="C6212" s="25" t="str">
        <f>IF(D6212=2,"NO","YES")</f>
        <v>YES</v>
      </c>
      <c r="D6212" s="136">
        <f t="shared" si="108"/>
        <v>5.7058823529411766E-2</v>
      </c>
      <c r="E6212" s="1">
        <v>0.14093529411764708</v>
      </c>
      <c r="F6212" s="25">
        <v>388</v>
      </c>
      <c r="G6212" s="154">
        <v>42467</v>
      </c>
      <c r="H6212" s="3" t="s">
        <v>5888</v>
      </c>
      <c r="I6212" s="4"/>
    </row>
    <row r="6213" spans="1:9">
      <c r="A6213" s="6">
        <v>6211</v>
      </c>
      <c r="B6213" s="24" t="s">
        <v>6108</v>
      </c>
      <c r="C6213" s="25" t="str">
        <f>IF(D6213=2,"NO","YES")</f>
        <v>YES</v>
      </c>
      <c r="D6213" s="136">
        <f t="shared" ref="D6213:D6276" si="109">F6213/6800</f>
        <v>0.92294117647058826</v>
      </c>
      <c r="E6213" s="1">
        <v>2.2796647058823534</v>
      </c>
      <c r="F6213" s="25">
        <v>6276</v>
      </c>
      <c r="G6213" s="154">
        <v>42467</v>
      </c>
      <c r="H6213" s="3" t="s">
        <v>5888</v>
      </c>
      <c r="I6213" s="4"/>
    </row>
    <row r="6214" spans="1:9">
      <c r="A6214" s="6">
        <v>6212</v>
      </c>
      <c r="B6214" s="24" t="s">
        <v>6109</v>
      </c>
      <c r="C6214" s="25" t="str">
        <f>IF(D6214=2,"NO","YES")</f>
        <v>YES</v>
      </c>
      <c r="D6214" s="136">
        <f t="shared" si="109"/>
        <v>0.20205882352941176</v>
      </c>
      <c r="E6214" s="1">
        <v>0.49908529411764707</v>
      </c>
      <c r="F6214" s="25">
        <v>1374</v>
      </c>
      <c r="G6214" s="154">
        <v>42467</v>
      </c>
      <c r="H6214" s="3" t="s">
        <v>5888</v>
      </c>
      <c r="I6214" s="4"/>
    </row>
    <row r="6215" spans="1:9">
      <c r="A6215" s="6">
        <v>6213</v>
      </c>
      <c r="B6215" s="24" t="s">
        <v>6110</v>
      </c>
      <c r="C6215" s="25" t="str">
        <f>IF(D6215=2,"NO","YES")</f>
        <v>YES</v>
      </c>
      <c r="D6215" s="136">
        <f t="shared" si="109"/>
        <v>0.5710294117647059</v>
      </c>
      <c r="E6215" s="1">
        <v>1.4104426470588236</v>
      </c>
      <c r="F6215" s="25">
        <v>3883</v>
      </c>
      <c r="G6215" s="154">
        <v>42467</v>
      </c>
      <c r="H6215" s="3" t="s">
        <v>5888</v>
      </c>
      <c r="I6215" s="4"/>
    </row>
    <row r="6216" spans="1:9">
      <c r="A6216" s="6">
        <v>6214</v>
      </c>
      <c r="B6216" s="24" t="s">
        <v>6111</v>
      </c>
      <c r="C6216" s="25" t="str">
        <f>IF(D6216=2,"NO","YES")</f>
        <v>YES</v>
      </c>
      <c r="D6216" s="136">
        <f t="shared" si="109"/>
        <v>0.12897058823529411</v>
      </c>
      <c r="E6216" s="1">
        <v>0.31855735294117649</v>
      </c>
      <c r="F6216" s="25">
        <v>877</v>
      </c>
      <c r="G6216" s="154">
        <v>42467</v>
      </c>
      <c r="H6216" s="3" t="s">
        <v>5888</v>
      </c>
      <c r="I6216" s="4"/>
    </row>
    <row r="6217" spans="1:9">
      <c r="A6217" s="6">
        <v>6215</v>
      </c>
      <c r="B6217" s="24" t="s">
        <v>6112</v>
      </c>
      <c r="C6217" s="25" t="str">
        <f>IF(D6217=2,"NO","YES")</f>
        <v>YES</v>
      </c>
      <c r="D6217" s="136">
        <f t="shared" si="109"/>
        <v>1.04</v>
      </c>
      <c r="E6217" s="1">
        <v>2.5688000000000004</v>
      </c>
      <c r="F6217" s="25">
        <v>7072</v>
      </c>
      <c r="G6217" s="154">
        <v>42467</v>
      </c>
      <c r="H6217" s="3" t="s">
        <v>5888</v>
      </c>
      <c r="I6217" s="4"/>
    </row>
    <row r="6218" spans="1:9" ht="30">
      <c r="A6218" s="6">
        <v>6216</v>
      </c>
      <c r="B6218" s="24" t="s">
        <v>6113</v>
      </c>
      <c r="C6218" s="25" t="str">
        <f>IF(D6218=2,"NO","YES")</f>
        <v>YES</v>
      </c>
      <c r="D6218" s="136">
        <f t="shared" si="109"/>
        <v>0.6960294117647059</v>
      </c>
      <c r="E6218" s="1">
        <v>1.7191926470588237</v>
      </c>
      <c r="F6218" s="25">
        <v>4733</v>
      </c>
      <c r="G6218" s="154">
        <v>42467</v>
      </c>
      <c r="H6218" s="3" t="s">
        <v>5888</v>
      </c>
      <c r="I6218" s="4"/>
    </row>
    <row r="6219" spans="1:9" ht="30">
      <c r="A6219" s="6">
        <v>6217</v>
      </c>
      <c r="B6219" s="24" t="s">
        <v>6114</v>
      </c>
      <c r="C6219" s="25" t="str">
        <f>IF(D6219=2,"NO","YES")</f>
        <v>YES</v>
      </c>
      <c r="D6219" s="136">
        <f t="shared" si="109"/>
        <v>0.3639705882352941</v>
      </c>
      <c r="E6219" s="1">
        <v>0.89900735294117651</v>
      </c>
      <c r="F6219" s="25">
        <v>2475</v>
      </c>
      <c r="G6219" s="154">
        <v>42467</v>
      </c>
      <c r="H6219" s="3" t="s">
        <v>5888</v>
      </c>
      <c r="I6219" s="4"/>
    </row>
    <row r="6220" spans="1:9">
      <c r="A6220" s="6">
        <v>6218</v>
      </c>
      <c r="B6220" s="24" t="s">
        <v>6115</v>
      </c>
      <c r="C6220" s="25" t="str">
        <f>IF(D6220=2,"NO","YES")</f>
        <v>YES</v>
      </c>
      <c r="D6220" s="136">
        <f t="shared" si="109"/>
        <v>0.83794117647058819</v>
      </c>
      <c r="E6220" s="1">
        <v>2.0697147058823528</v>
      </c>
      <c r="F6220" s="25">
        <v>5698</v>
      </c>
      <c r="G6220" s="154">
        <v>42467</v>
      </c>
      <c r="H6220" s="3" t="s">
        <v>5888</v>
      </c>
      <c r="I6220" s="4"/>
    </row>
    <row r="6221" spans="1:9" ht="30">
      <c r="A6221" s="6">
        <v>6219</v>
      </c>
      <c r="B6221" s="24" t="s">
        <v>6116</v>
      </c>
      <c r="C6221" s="25" t="str">
        <f>IF(D6221=2,"NO","YES")</f>
        <v>YES</v>
      </c>
      <c r="D6221" s="136">
        <f t="shared" si="109"/>
        <v>0.48602941176470588</v>
      </c>
      <c r="E6221" s="1">
        <v>1.2004926470588235</v>
      </c>
      <c r="F6221" s="25">
        <v>3305</v>
      </c>
      <c r="G6221" s="154">
        <v>42467</v>
      </c>
      <c r="H6221" s="3" t="s">
        <v>5888</v>
      </c>
      <c r="I6221" s="4"/>
    </row>
    <row r="6222" spans="1:9">
      <c r="A6222" s="6">
        <v>6220</v>
      </c>
      <c r="B6222" s="24" t="s">
        <v>6117</v>
      </c>
      <c r="C6222" s="25" t="str">
        <f>IF(D6222=2,"NO","YES")</f>
        <v>YES</v>
      </c>
      <c r="D6222" s="136">
        <f t="shared" si="109"/>
        <v>0.40500000000000003</v>
      </c>
      <c r="E6222" s="1">
        <v>1.0003500000000001</v>
      </c>
      <c r="F6222" s="25">
        <v>2754</v>
      </c>
      <c r="G6222" s="154">
        <v>42467</v>
      </c>
      <c r="H6222" s="3" t="s">
        <v>5888</v>
      </c>
      <c r="I6222" s="4"/>
    </row>
    <row r="6223" spans="1:9" ht="30">
      <c r="A6223" s="6">
        <v>6221</v>
      </c>
      <c r="B6223" s="24" t="s">
        <v>6118</v>
      </c>
      <c r="C6223" s="25" t="str">
        <f>IF(D6223=2,"NO","YES")</f>
        <v>YES</v>
      </c>
      <c r="D6223" s="136">
        <f t="shared" si="109"/>
        <v>0.56705882352941173</v>
      </c>
      <c r="E6223" s="1">
        <v>1.400635294117647</v>
      </c>
      <c r="F6223" s="25">
        <v>3856</v>
      </c>
      <c r="G6223" s="154">
        <v>42467</v>
      </c>
      <c r="H6223" s="3" t="s">
        <v>5888</v>
      </c>
      <c r="I6223" s="4"/>
    </row>
    <row r="6224" spans="1:9">
      <c r="A6224" s="6">
        <v>6222</v>
      </c>
      <c r="B6224" s="24" t="s">
        <v>6119</v>
      </c>
      <c r="C6224" s="25" t="str">
        <f>IF(D6224=2,"NO","YES")</f>
        <v>YES</v>
      </c>
      <c r="D6224" s="136">
        <f t="shared" si="109"/>
        <v>0.63102941176470584</v>
      </c>
      <c r="E6224" s="1">
        <v>1.5586426470588235</v>
      </c>
      <c r="F6224" s="25">
        <v>4291</v>
      </c>
      <c r="G6224" s="154">
        <v>42467</v>
      </c>
      <c r="H6224" s="3" t="s">
        <v>5888</v>
      </c>
      <c r="I6224" s="4"/>
    </row>
    <row r="6225" spans="1:9">
      <c r="A6225" s="6">
        <v>6223</v>
      </c>
      <c r="B6225" s="24" t="s">
        <v>6120</v>
      </c>
      <c r="C6225" s="25" t="str">
        <f>IF(D6225=2,"NO","YES")</f>
        <v>YES</v>
      </c>
      <c r="D6225" s="136">
        <f t="shared" si="109"/>
        <v>1.17</v>
      </c>
      <c r="E6225" s="1">
        <v>2.8898999999999999</v>
      </c>
      <c r="F6225" s="25">
        <v>7956</v>
      </c>
      <c r="G6225" s="154">
        <v>42467</v>
      </c>
      <c r="H6225" s="3" t="s">
        <v>5888</v>
      </c>
      <c r="I6225" s="4"/>
    </row>
    <row r="6226" spans="1:9" ht="30">
      <c r="A6226" s="6">
        <v>6224</v>
      </c>
      <c r="B6226" s="24" t="s">
        <v>6121</v>
      </c>
      <c r="C6226" s="25" t="str">
        <f>IF(D6226=2,"NO","YES")</f>
        <v>YES</v>
      </c>
      <c r="D6226" s="136">
        <f t="shared" si="109"/>
        <v>0.48602941176470588</v>
      </c>
      <c r="E6226" s="1">
        <v>1.2004926470588235</v>
      </c>
      <c r="F6226" s="25">
        <v>3305</v>
      </c>
      <c r="G6226" s="154">
        <v>42467</v>
      </c>
      <c r="H6226" s="3" t="s">
        <v>5888</v>
      </c>
      <c r="I6226" s="4"/>
    </row>
    <row r="6227" spans="1:9" ht="30">
      <c r="A6227" s="6">
        <v>6225</v>
      </c>
      <c r="B6227" s="24" t="s">
        <v>6122</v>
      </c>
      <c r="C6227" s="25" t="str">
        <f>IF(D6227=2,"NO","YES")</f>
        <v>YES</v>
      </c>
      <c r="D6227" s="136">
        <f t="shared" si="109"/>
        <v>0.2989705882352941</v>
      </c>
      <c r="E6227" s="1">
        <v>0.73845735294117654</v>
      </c>
      <c r="F6227" s="25">
        <v>2033</v>
      </c>
      <c r="G6227" s="154">
        <v>42467</v>
      </c>
      <c r="H6227" s="3" t="s">
        <v>5888</v>
      </c>
      <c r="I6227" s="4"/>
    </row>
    <row r="6228" spans="1:9" ht="30">
      <c r="A6228" s="6">
        <v>6226</v>
      </c>
      <c r="B6228" s="24" t="s">
        <v>6123</v>
      </c>
      <c r="C6228" s="25" t="str">
        <f>IF(D6228=2,"NO","YES")</f>
        <v>YES</v>
      </c>
      <c r="D6228" s="136">
        <f t="shared" si="109"/>
        <v>1.4370588235294117</v>
      </c>
      <c r="E6228" s="1">
        <v>3.5495352941176472</v>
      </c>
      <c r="F6228" s="25">
        <v>9772</v>
      </c>
      <c r="G6228" s="154">
        <v>42467</v>
      </c>
      <c r="H6228" s="3" t="s">
        <v>5888</v>
      </c>
      <c r="I6228" s="4"/>
    </row>
    <row r="6229" spans="1:9" ht="30">
      <c r="A6229" s="6">
        <v>6227</v>
      </c>
      <c r="B6229" s="24" t="s">
        <v>6124</v>
      </c>
      <c r="C6229" s="25" t="str">
        <f>IF(D6229=2,"NO","YES")</f>
        <v>YES</v>
      </c>
      <c r="D6229" s="136">
        <f t="shared" si="109"/>
        <v>1.4970588235294118</v>
      </c>
      <c r="E6229" s="1">
        <v>3.6977352941176473</v>
      </c>
      <c r="F6229" s="25">
        <v>10180</v>
      </c>
      <c r="G6229" s="154">
        <v>42467</v>
      </c>
      <c r="H6229" s="3" t="s">
        <v>5888</v>
      </c>
      <c r="I6229" s="4"/>
    </row>
    <row r="6230" spans="1:9" ht="30">
      <c r="A6230" s="6">
        <v>6228</v>
      </c>
      <c r="B6230" s="24" t="s">
        <v>6125</v>
      </c>
      <c r="C6230" s="25" t="str">
        <f>IF(D6230=2,"NO","YES")</f>
        <v>YES</v>
      </c>
      <c r="D6230" s="136">
        <f t="shared" si="109"/>
        <v>1.17</v>
      </c>
      <c r="E6230" s="1">
        <v>2.8898999999999999</v>
      </c>
      <c r="F6230" s="25">
        <v>7956</v>
      </c>
      <c r="G6230" s="154">
        <v>42467</v>
      </c>
      <c r="H6230" s="3" t="s">
        <v>5888</v>
      </c>
      <c r="I6230" s="4"/>
    </row>
    <row r="6231" spans="1:9" ht="30">
      <c r="A6231" s="6">
        <v>6229</v>
      </c>
      <c r="B6231" s="24" t="s">
        <v>6126</v>
      </c>
      <c r="C6231" s="25" t="str">
        <f>IF(D6231=2,"NO","YES")</f>
        <v>YES</v>
      </c>
      <c r="D6231" s="136">
        <f t="shared" si="109"/>
        <v>1.165</v>
      </c>
      <c r="E6231" s="1">
        <v>2.8775500000000003</v>
      </c>
      <c r="F6231" s="25">
        <v>7922</v>
      </c>
      <c r="G6231" s="154">
        <v>42467</v>
      </c>
      <c r="H6231" s="3" t="s">
        <v>5888</v>
      </c>
      <c r="I6231" s="4"/>
    </row>
    <row r="6232" spans="1:9">
      <c r="A6232" s="6">
        <v>6230</v>
      </c>
      <c r="B6232" s="24" t="s">
        <v>6127</v>
      </c>
      <c r="C6232" s="25" t="str">
        <f>IF(D6232=2,"NO","YES")</f>
        <v>YES</v>
      </c>
      <c r="D6232" s="136">
        <f t="shared" si="109"/>
        <v>1.17</v>
      </c>
      <c r="E6232" s="1">
        <v>2.8898999999999999</v>
      </c>
      <c r="F6232" s="25">
        <v>7956</v>
      </c>
      <c r="G6232" s="154">
        <v>42467</v>
      </c>
      <c r="H6232" s="3" t="s">
        <v>5888</v>
      </c>
      <c r="I6232" s="4"/>
    </row>
    <row r="6233" spans="1:9">
      <c r="A6233" s="6">
        <v>6231</v>
      </c>
      <c r="B6233" s="24" t="s">
        <v>6128</v>
      </c>
      <c r="C6233" s="25" t="str">
        <f>IF(D6233=2,"NO","YES")</f>
        <v>YES</v>
      </c>
      <c r="D6233" s="136">
        <f t="shared" si="109"/>
        <v>0.80897058823529411</v>
      </c>
      <c r="E6233" s="1">
        <v>1.9981573529411767</v>
      </c>
      <c r="F6233" s="25">
        <v>5501</v>
      </c>
      <c r="G6233" s="154">
        <v>42467</v>
      </c>
      <c r="H6233" s="3" t="s">
        <v>5888</v>
      </c>
      <c r="I6233" s="4"/>
    </row>
    <row r="6234" spans="1:9">
      <c r="A6234" s="6">
        <v>6232</v>
      </c>
      <c r="B6234" s="24" t="s">
        <v>6129</v>
      </c>
      <c r="C6234" s="25" t="str">
        <f>IF(D6234=2,"NO","YES")</f>
        <v>NO</v>
      </c>
      <c r="D6234" s="136">
        <f t="shared" si="109"/>
        <v>2</v>
      </c>
      <c r="E6234" s="1">
        <v>4.9400000000000004</v>
      </c>
      <c r="F6234" s="25">
        <v>13600</v>
      </c>
      <c r="G6234" s="154">
        <v>42467</v>
      </c>
      <c r="H6234" s="3" t="s">
        <v>5888</v>
      </c>
      <c r="I6234" s="4"/>
    </row>
    <row r="6235" spans="1:9" ht="30">
      <c r="A6235" s="6">
        <v>6233</v>
      </c>
      <c r="B6235" s="24" t="s">
        <v>6130</v>
      </c>
      <c r="C6235" s="25" t="str">
        <f>IF(D6235=2,"NO","YES")</f>
        <v>YES</v>
      </c>
      <c r="D6235" s="136">
        <f t="shared" si="109"/>
        <v>0.20205882352941176</v>
      </c>
      <c r="E6235" s="1">
        <v>0.49908529411764707</v>
      </c>
      <c r="F6235" s="25">
        <v>1374</v>
      </c>
      <c r="G6235" s="154">
        <v>42467</v>
      </c>
      <c r="H6235" s="3" t="s">
        <v>5888</v>
      </c>
      <c r="I6235" s="4"/>
    </row>
    <row r="6236" spans="1:9" ht="30">
      <c r="A6236" s="6">
        <v>6234</v>
      </c>
      <c r="B6236" s="24" t="s">
        <v>6131</v>
      </c>
      <c r="C6236" s="25" t="str">
        <f>IF(D6236=2,"NO","YES")</f>
        <v>YES</v>
      </c>
      <c r="D6236" s="136">
        <f t="shared" si="109"/>
        <v>1.4120588235294118</v>
      </c>
      <c r="E6236" s="1">
        <v>3.4877852941176473</v>
      </c>
      <c r="F6236" s="25">
        <v>9602</v>
      </c>
      <c r="G6236" s="154">
        <v>42467</v>
      </c>
      <c r="H6236" s="3" t="s">
        <v>5888</v>
      </c>
      <c r="I6236" s="4"/>
    </row>
    <row r="6237" spans="1:9">
      <c r="A6237" s="6">
        <v>6235</v>
      </c>
      <c r="B6237" s="24" t="s">
        <v>6132</v>
      </c>
      <c r="C6237" s="25" t="str">
        <f>IF(D6237=2,"NO","YES")</f>
        <v>YES</v>
      </c>
      <c r="D6237" s="136">
        <f t="shared" si="109"/>
        <v>1.17</v>
      </c>
      <c r="E6237" s="1">
        <v>2.8898999999999999</v>
      </c>
      <c r="F6237" s="25">
        <v>7956</v>
      </c>
      <c r="G6237" s="154">
        <v>42467</v>
      </c>
      <c r="H6237" s="3" t="s">
        <v>5888</v>
      </c>
      <c r="I6237" s="4"/>
    </row>
    <row r="6238" spans="1:9">
      <c r="A6238" s="6">
        <v>6236</v>
      </c>
      <c r="B6238" s="24" t="s">
        <v>6133</v>
      </c>
      <c r="C6238" s="25" t="str">
        <f>IF(D6238=2,"NO","YES")</f>
        <v>YES</v>
      </c>
      <c r="D6238" s="136">
        <f t="shared" si="109"/>
        <v>1.3110294117647059</v>
      </c>
      <c r="E6238" s="1">
        <v>3.2382426470588239</v>
      </c>
      <c r="F6238" s="25">
        <v>8915</v>
      </c>
      <c r="G6238" s="154">
        <v>42467</v>
      </c>
      <c r="H6238" s="3" t="s">
        <v>5888</v>
      </c>
      <c r="I6238" s="4"/>
    </row>
    <row r="6239" spans="1:9">
      <c r="A6239" s="6">
        <v>6237</v>
      </c>
      <c r="B6239" s="24" t="s">
        <v>6134</v>
      </c>
      <c r="C6239" s="25" t="str">
        <f>IF(D6239=2,"NO","YES")</f>
        <v>YES</v>
      </c>
      <c r="D6239" s="136">
        <f t="shared" si="109"/>
        <v>0.57499999999999996</v>
      </c>
      <c r="E6239" s="1">
        <v>1.42025</v>
      </c>
      <c r="F6239" s="25">
        <v>3910</v>
      </c>
      <c r="G6239" s="154">
        <v>42467</v>
      </c>
      <c r="H6239" s="3" t="s">
        <v>5888</v>
      </c>
      <c r="I6239" s="4"/>
    </row>
    <row r="6240" spans="1:9">
      <c r="A6240" s="6">
        <v>6238</v>
      </c>
      <c r="B6240" s="24" t="s">
        <v>6135</v>
      </c>
      <c r="C6240" s="25" t="str">
        <f>IF(D6240=2,"NO","YES")</f>
        <v>YES</v>
      </c>
      <c r="D6240" s="136">
        <f t="shared" si="109"/>
        <v>0.38397058823529412</v>
      </c>
      <c r="E6240" s="1">
        <v>0.94840735294117651</v>
      </c>
      <c r="F6240" s="25">
        <v>2611</v>
      </c>
      <c r="G6240" s="154">
        <v>42467</v>
      </c>
      <c r="H6240" s="3" t="s">
        <v>5888</v>
      </c>
      <c r="I6240" s="4"/>
    </row>
    <row r="6241" spans="1:9" ht="30">
      <c r="A6241" s="6">
        <v>6239</v>
      </c>
      <c r="B6241" s="24" t="s">
        <v>6136</v>
      </c>
      <c r="C6241" s="25" t="str">
        <f>IF(D6241=2,"NO","YES")</f>
        <v>YES</v>
      </c>
      <c r="D6241" s="136">
        <f t="shared" si="109"/>
        <v>1.2670588235294118</v>
      </c>
      <c r="E6241" s="1">
        <v>3.1296352941176475</v>
      </c>
      <c r="F6241" s="25">
        <v>8616</v>
      </c>
      <c r="G6241" s="154">
        <v>42467</v>
      </c>
      <c r="H6241" s="3" t="s">
        <v>5888</v>
      </c>
      <c r="I6241" s="4"/>
    </row>
    <row r="6242" spans="1:9" ht="30">
      <c r="A6242" s="6">
        <v>6240</v>
      </c>
      <c r="B6242" s="24" t="s">
        <v>6137</v>
      </c>
      <c r="C6242" s="25" t="str">
        <f>IF(D6242=2,"NO","YES")</f>
        <v>YES</v>
      </c>
      <c r="D6242" s="136">
        <f t="shared" si="109"/>
        <v>1.17</v>
      </c>
      <c r="E6242" s="1">
        <v>2.8898999999999999</v>
      </c>
      <c r="F6242" s="25">
        <v>7956</v>
      </c>
      <c r="G6242" s="154">
        <v>42467</v>
      </c>
      <c r="H6242" s="3" t="s">
        <v>5888</v>
      </c>
      <c r="I6242" s="4"/>
    </row>
    <row r="6243" spans="1:9">
      <c r="A6243" s="6">
        <v>6241</v>
      </c>
      <c r="B6243" s="24" t="s">
        <v>6138</v>
      </c>
      <c r="C6243" s="25" t="str">
        <f>IF(D6243=2,"NO","YES")</f>
        <v>YES</v>
      </c>
      <c r="D6243" s="136">
        <f t="shared" si="109"/>
        <v>0.85794117647058821</v>
      </c>
      <c r="E6243" s="1">
        <v>2.1191147058823532</v>
      </c>
      <c r="F6243" s="25">
        <v>5834</v>
      </c>
      <c r="G6243" s="154">
        <v>42467</v>
      </c>
      <c r="H6243" s="3" t="s">
        <v>5888</v>
      </c>
      <c r="I6243" s="4"/>
    </row>
    <row r="6244" spans="1:9" ht="30">
      <c r="A6244" s="6">
        <v>6242</v>
      </c>
      <c r="B6244" s="24" t="s">
        <v>6139</v>
      </c>
      <c r="C6244" s="25" t="str">
        <f>IF(D6244=2,"NO","YES")</f>
        <v>YES</v>
      </c>
      <c r="D6244" s="136">
        <f t="shared" si="109"/>
        <v>0.20205882352941176</v>
      </c>
      <c r="E6244" s="1">
        <v>0.49908529411764707</v>
      </c>
      <c r="F6244" s="25">
        <v>1374</v>
      </c>
      <c r="G6244" s="154">
        <v>42467</v>
      </c>
      <c r="H6244" s="3" t="s">
        <v>5888</v>
      </c>
      <c r="I6244" s="4"/>
    </row>
    <row r="6245" spans="1:9">
      <c r="A6245" s="6">
        <v>6243</v>
      </c>
      <c r="B6245" s="24" t="s">
        <v>6140</v>
      </c>
      <c r="C6245" s="25" t="str">
        <f>IF(D6245=2,"NO","YES")</f>
        <v>YES</v>
      </c>
      <c r="D6245" s="136">
        <f t="shared" si="109"/>
        <v>0.40500000000000003</v>
      </c>
      <c r="E6245" s="1">
        <v>1.0003500000000001</v>
      </c>
      <c r="F6245" s="25">
        <v>2754</v>
      </c>
      <c r="G6245" s="154">
        <v>42467</v>
      </c>
      <c r="H6245" s="3" t="s">
        <v>5888</v>
      </c>
      <c r="I6245" s="4"/>
    </row>
    <row r="6246" spans="1:9">
      <c r="A6246" s="6">
        <v>6244</v>
      </c>
      <c r="B6246" s="24" t="s">
        <v>6141</v>
      </c>
      <c r="C6246" s="25" t="str">
        <f>IF(D6246=2,"NO","YES")</f>
        <v>YES</v>
      </c>
      <c r="D6246" s="136">
        <f t="shared" si="109"/>
        <v>1.0810294117647059</v>
      </c>
      <c r="E6246" s="1">
        <v>2.6701426470588236</v>
      </c>
      <c r="F6246" s="25">
        <v>7351</v>
      </c>
      <c r="G6246" s="154">
        <v>42467</v>
      </c>
      <c r="H6246" s="3" t="s">
        <v>5888</v>
      </c>
      <c r="I6246" s="4"/>
    </row>
    <row r="6247" spans="1:9" ht="30">
      <c r="A6247" s="6">
        <v>6245</v>
      </c>
      <c r="B6247" s="24" t="s">
        <v>6142</v>
      </c>
      <c r="C6247" s="25" t="str">
        <f>IF(D6247=2,"NO","YES")</f>
        <v>YES</v>
      </c>
      <c r="D6247" s="136">
        <f t="shared" si="109"/>
        <v>1.125</v>
      </c>
      <c r="E6247" s="1">
        <v>2.7787500000000001</v>
      </c>
      <c r="F6247" s="25">
        <v>7650</v>
      </c>
      <c r="G6247" s="154">
        <v>42467</v>
      </c>
      <c r="H6247" s="3" t="s">
        <v>5888</v>
      </c>
      <c r="I6247" s="4"/>
    </row>
    <row r="6248" spans="1:9" ht="30">
      <c r="A6248" s="6">
        <v>6246</v>
      </c>
      <c r="B6248" s="24" t="s">
        <v>6143</v>
      </c>
      <c r="C6248" s="25" t="str">
        <f>IF(D6248=2,"NO","YES")</f>
        <v>YES</v>
      </c>
      <c r="D6248" s="136">
        <f t="shared" si="109"/>
        <v>0.87397058823529417</v>
      </c>
      <c r="E6248" s="1">
        <v>2.1587073529411769</v>
      </c>
      <c r="F6248" s="25">
        <v>5943</v>
      </c>
      <c r="G6248" s="154">
        <v>42467</v>
      </c>
      <c r="H6248" s="3" t="s">
        <v>5888</v>
      </c>
      <c r="I6248" s="4"/>
    </row>
    <row r="6249" spans="1:9" ht="30">
      <c r="A6249" s="6">
        <v>6247</v>
      </c>
      <c r="B6249" s="24" t="s">
        <v>6144</v>
      </c>
      <c r="C6249" s="25" t="str">
        <f>IF(D6249=2,"NO","YES")</f>
        <v>YES</v>
      </c>
      <c r="D6249" s="136">
        <f t="shared" si="109"/>
        <v>0.89</v>
      </c>
      <c r="E6249" s="1">
        <v>2.1983000000000001</v>
      </c>
      <c r="F6249" s="25">
        <v>6052</v>
      </c>
      <c r="G6249" s="154">
        <v>42467</v>
      </c>
      <c r="H6249" s="3" t="s">
        <v>5888</v>
      </c>
      <c r="I6249" s="4"/>
    </row>
    <row r="6250" spans="1:9" ht="30">
      <c r="A6250" s="6">
        <v>6248</v>
      </c>
      <c r="B6250" s="24" t="s">
        <v>6145</v>
      </c>
      <c r="C6250" s="25" t="str">
        <f>IF(D6250=2,"NO","YES")</f>
        <v>YES</v>
      </c>
      <c r="D6250" s="136">
        <f t="shared" si="109"/>
        <v>1.1289705882352941</v>
      </c>
      <c r="E6250" s="1">
        <v>2.7885573529411767</v>
      </c>
      <c r="F6250" s="25">
        <v>7677</v>
      </c>
      <c r="G6250" s="154">
        <v>42467</v>
      </c>
      <c r="H6250" s="3" t="s">
        <v>5888</v>
      </c>
      <c r="I6250" s="4"/>
    </row>
    <row r="6251" spans="1:9" ht="30">
      <c r="A6251" s="6">
        <v>6249</v>
      </c>
      <c r="B6251" s="24" t="s">
        <v>6146</v>
      </c>
      <c r="C6251" s="25" t="str">
        <f>IF(D6251=2,"NO","YES")</f>
        <v>YES</v>
      </c>
      <c r="D6251" s="136">
        <f t="shared" si="109"/>
        <v>1.17</v>
      </c>
      <c r="E6251" s="1">
        <v>2.8898999999999999</v>
      </c>
      <c r="F6251" s="25">
        <v>7956</v>
      </c>
      <c r="G6251" s="154">
        <v>42467</v>
      </c>
      <c r="H6251" s="3" t="s">
        <v>5888</v>
      </c>
      <c r="I6251" s="4"/>
    </row>
    <row r="6252" spans="1:9">
      <c r="A6252" s="6">
        <v>6250</v>
      </c>
      <c r="B6252" s="24" t="s">
        <v>6147</v>
      </c>
      <c r="C6252" s="25" t="str">
        <f>IF(D6252=2,"NO","YES")</f>
        <v>YES</v>
      </c>
      <c r="D6252" s="136">
        <f t="shared" si="109"/>
        <v>1.335</v>
      </c>
      <c r="E6252" s="1">
        <v>3.29745</v>
      </c>
      <c r="F6252" s="25">
        <v>9078</v>
      </c>
      <c r="G6252" s="154">
        <v>42467</v>
      </c>
      <c r="H6252" s="3" t="s">
        <v>5888</v>
      </c>
      <c r="I6252" s="4"/>
    </row>
    <row r="6253" spans="1:9">
      <c r="A6253" s="6">
        <v>6251</v>
      </c>
      <c r="B6253" s="24" t="s">
        <v>6148</v>
      </c>
      <c r="C6253" s="25" t="str">
        <f>IF(D6253=2,"NO","YES")</f>
        <v>YES</v>
      </c>
      <c r="D6253" s="136">
        <f t="shared" si="109"/>
        <v>0.40102941176470586</v>
      </c>
      <c r="E6253" s="1">
        <v>0.99054264705882356</v>
      </c>
      <c r="F6253" s="25">
        <v>2727</v>
      </c>
      <c r="G6253" s="154">
        <v>42467</v>
      </c>
      <c r="H6253" s="3" t="s">
        <v>5888</v>
      </c>
      <c r="I6253" s="4"/>
    </row>
    <row r="6254" spans="1:9" ht="30">
      <c r="A6254" s="6">
        <v>6252</v>
      </c>
      <c r="B6254" s="24" t="s">
        <v>6149</v>
      </c>
      <c r="C6254" s="25" t="str">
        <f>IF(D6254=2,"NO","YES")</f>
        <v>YES</v>
      </c>
      <c r="D6254" s="136">
        <f t="shared" si="109"/>
        <v>1.6229411764705883</v>
      </c>
      <c r="E6254" s="1">
        <v>4.0086647058823539</v>
      </c>
      <c r="F6254" s="25">
        <v>11036</v>
      </c>
      <c r="G6254" s="154">
        <v>42467</v>
      </c>
      <c r="H6254" s="3" t="s">
        <v>5888</v>
      </c>
      <c r="I6254" s="4"/>
    </row>
    <row r="6255" spans="1:9" ht="45">
      <c r="A6255" s="6">
        <v>6253</v>
      </c>
      <c r="B6255" s="24" t="s">
        <v>6150</v>
      </c>
      <c r="C6255" s="25" t="str">
        <f>IF(D6255=2,"NO","YES")</f>
        <v>YES</v>
      </c>
      <c r="D6255" s="136">
        <f t="shared" si="109"/>
        <v>1.5820588235294117</v>
      </c>
      <c r="E6255" s="1">
        <v>3.9076852941176474</v>
      </c>
      <c r="F6255" s="25">
        <v>10758</v>
      </c>
      <c r="G6255" s="154">
        <v>42467</v>
      </c>
      <c r="H6255" s="3" t="s">
        <v>5888</v>
      </c>
      <c r="I6255" s="4"/>
    </row>
    <row r="6256" spans="1:9" ht="30">
      <c r="A6256" s="6">
        <v>6254</v>
      </c>
      <c r="B6256" s="24" t="s">
        <v>6151</v>
      </c>
      <c r="C6256" s="25" t="str">
        <f>IF(D6256=2,"NO","YES")</f>
        <v>YES</v>
      </c>
      <c r="D6256" s="136">
        <f t="shared" si="109"/>
        <v>0.84602941176470592</v>
      </c>
      <c r="E6256" s="1">
        <v>2.0896926470588237</v>
      </c>
      <c r="F6256" s="25">
        <v>5753</v>
      </c>
      <c r="G6256" s="154">
        <v>42467</v>
      </c>
      <c r="H6256" s="3" t="s">
        <v>5888</v>
      </c>
      <c r="I6256" s="4"/>
    </row>
    <row r="6257" spans="1:9" ht="30">
      <c r="A6257" s="6">
        <v>6255</v>
      </c>
      <c r="B6257" s="24" t="s">
        <v>6152</v>
      </c>
      <c r="C6257" s="25" t="str">
        <f>IF(D6257=2,"NO","YES")</f>
        <v>YES</v>
      </c>
      <c r="D6257" s="136">
        <f t="shared" si="109"/>
        <v>0.44102941176470589</v>
      </c>
      <c r="E6257" s="1">
        <v>1.0893426470588237</v>
      </c>
      <c r="F6257" s="25">
        <v>2999</v>
      </c>
      <c r="G6257" s="154">
        <v>42467</v>
      </c>
      <c r="H6257" s="3" t="s">
        <v>5888</v>
      </c>
      <c r="I6257" s="4"/>
    </row>
    <row r="6258" spans="1:9" ht="30">
      <c r="A6258" s="6">
        <v>6256</v>
      </c>
      <c r="B6258" s="24" t="s">
        <v>6153</v>
      </c>
      <c r="C6258" s="25" t="str">
        <f>IF(D6258=2,"NO","YES")</f>
        <v>YES</v>
      </c>
      <c r="D6258" s="136">
        <f t="shared" si="109"/>
        <v>1.3520588235294118</v>
      </c>
      <c r="E6258" s="1">
        <v>3.3395852941176472</v>
      </c>
      <c r="F6258" s="25">
        <v>9194</v>
      </c>
      <c r="G6258" s="154">
        <v>42467</v>
      </c>
      <c r="H6258" s="3" t="s">
        <v>5888</v>
      </c>
      <c r="I6258" s="4"/>
    </row>
    <row r="6259" spans="1:9" ht="30">
      <c r="A6259" s="6">
        <v>6257</v>
      </c>
      <c r="B6259" s="24" t="s">
        <v>6154</v>
      </c>
      <c r="C6259" s="25" t="str">
        <f>IF(D6259=2,"NO","YES")</f>
        <v>YES</v>
      </c>
      <c r="D6259" s="136">
        <f t="shared" si="109"/>
        <v>1.0810294117647059</v>
      </c>
      <c r="E6259" s="1">
        <v>2.6701426470588236</v>
      </c>
      <c r="F6259" s="25">
        <v>7351</v>
      </c>
      <c r="G6259" s="154">
        <v>42467</v>
      </c>
      <c r="H6259" s="3" t="s">
        <v>5888</v>
      </c>
      <c r="I6259" s="4"/>
    </row>
    <row r="6260" spans="1:9">
      <c r="A6260" s="6">
        <v>6258</v>
      </c>
      <c r="B6260" s="24" t="s">
        <v>6155</v>
      </c>
      <c r="C6260" s="25" t="str">
        <f>IF(D6260=2,"NO","YES")</f>
        <v>YES</v>
      </c>
      <c r="D6260" s="136">
        <f t="shared" si="109"/>
        <v>0.44500000000000001</v>
      </c>
      <c r="E6260" s="1">
        <v>1.0991500000000001</v>
      </c>
      <c r="F6260" s="25">
        <v>3026</v>
      </c>
      <c r="G6260" s="154">
        <v>42467</v>
      </c>
      <c r="H6260" s="3" t="s">
        <v>5888</v>
      </c>
      <c r="I6260" s="4"/>
    </row>
    <row r="6261" spans="1:9" ht="30">
      <c r="A6261" s="6">
        <v>6259</v>
      </c>
      <c r="B6261" s="24" t="s">
        <v>6156</v>
      </c>
      <c r="C6261" s="25" t="str">
        <f>IF(D6261=2,"NO","YES")</f>
        <v>YES</v>
      </c>
      <c r="D6261" s="136">
        <f t="shared" si="109"/>
        <v>0.22294117647058823</v>
      </c>
      <c r="E6261" s="1">
        <v>0.55066470588235295</v>
      </c>
      <c r="F6261" s="25">
        <v>1516</v>
      </c>
      <c r="G6261" s="154">
        <v>42467</v>
      </c>
      <c r="H6261" s="3" t="s">
        <v>5888</v>
      </c>
      <c r="I6261" s="4"/>
    </row>
    <row r="6262" spans="1:9" ht="30">
      <c r="A6262" s="6">
        <v>6260</v>
      </c>
      <c r="B6262" s="24" t="s">
        <v>6157</v>
      </c>
      <c r="C6262" s="25" t="str">
        <f>IF(D6262=2,"NO","YES")</f>
        <v>YES</v>
      </c>
      <c r="D6262" s="136">
        <f t="shared" si="109"/>
        <v>1.06</v>
      </c>
      <c r="E6262" s="1">
        <v>2.6182000000000003</v>
      </c>
      <c r="F6262" s="25">
        <v>7208</v>
      </c>
      <c r="G6262" s="154">
        <v>42467</v>
      </c>
      <c r="H6262" s="3" t="s">
        <v>5888</v>
      </c>
      <c r="I6262" s="4"/>
    </row>
    <row r="6263" spans="1:9" ht="30">
      <c r="A6263" s="6">
        <v>6261</v>
      </c>
      <c r="B6263" s="24" t="s">
        <v>6158</v>
      </c>
      <c r="C6263" s="25" t="str">
        <f>IF(D6263=2,"NO","YES")</f>
        <v>YES</v>
      </c>
      <c r="D6263" s="136">
        <f t="shared" si="109"/>
        <v>0.44500000000000001</v>
      </c>
      <c r="E6263" s="1">
        <v>1.0991500000000001</v>
      </c>
      <c r="F6263" s="25">
        <v>3026</v>
      </c>
      <c r="G6263" s="154">
        <v>42467</v>
      </c>
      <c r="H6263" s="3" t="s">
        <v>5888</v>
      </c>
      <c r="I6263" s="4"/>
    </row>
    <row r="6264" spans="1:9" ht="30">
      <c r="A6264" s="6">
        <v>6262</v>
      </c>
      <c r="B6264" s="24" t="s">
        <v>6159</v>
      </c>
      <c r="C6264" s="25" t="str">
        <f>IF(D6264=2,"NO","YES")</f>
        <v>YES</v>
      </c>
      <c r="D6264" s="136">
        <f t="shared" si="109"/>
        <v>0.61897058823529416</v>
      </c>
      <c r="E6264" s="1">
        <v>1.5288573529411766</v>
      </c>
      <c r="F6264" s="25">
        <v>4209</v>
      </c>
      <c r="G6264" s="154">
        <v>42467</v>
      </c>
      <c r="H6264" s="3" t="s">
        <v>5888</v>
      </c>
      <c r="I6264" s="4"/>
    </row>
    <row r="6265" spans="1:9" ht="30">
      <c r="A6265" s="6">
        <v>6263</v>
      </c>
      <c r="B6265" s="24" t="s">
        <v>6160</v>
      </c>
      <c r="C6265" s="25" t="str">
        <f>IF(D6265=2,"NO","YES")</f>
        <v>YES</v>
      </c>
      <c r="D6265" s="136">
        <f t="shared" si="109"/>
        <v>0.22705882352941176</v>
      </c>
      <c r="E6265" s="1">
        <v>0.5608352941176471</v>
      </c>
      <c r="F6265" s="25">
        <v>1544</v>
      </c>
      <c r="G6265" s="154">
        <v>42467</v>
      </c>
      <c r="H6265" s="3" t="s">
        <v>5888</v>
      </c>
      <c r="I6265" s="4"/>
    </row>
    <row r="6266" spans="1:9" ht="30">
      <c r="A6266" s="6">
        <v>6264</v>
      </c>
      <c r="B6266" s="24" t="s">
        <v>6161</v>
      </c>
      <c r="C6266" s="25" t="str">
        <f>IF(D6266=2,"NO","YES")</f>
        <v>YES</v>
      </c>
      <c r="D6266" s="136">
        <f t="shared" si="109"/>
        <v>0.20205882352941176</v>
      </c>
      <c r="E6266" s="1">
        <v>0.49908529411764707</v>
      </c>
      <c r="F6266" s="25">
        <v>1374</v>
      </c>
      <c r="G6266" s="154">
        <v>42467</v>
      </c>
      <c r="H6266" s="3" t="s">
        <v>5888</v>
      </c>
      <c r="I6266" s="4"/>
    </row>
    <row r="6267" spans="1:9" ht="30">
      <c r="A6267" s="6">
        <v>6265</v>
      </c>
      <c r="B6267" s="24" t="s">
        <v>6162</v>
      </c>
      <c r="C6267" s="25" t="str">
        <f>IF(D6267=2,"NO","YES")</f>
        <v>YES</v>
      </c>
      <c r="D6267" s="136">
        <f t="shared" si="109"/>
        <v>0.7279411764705882</v>
      </c>
      <c r="E6267" s="1">
        <v>1.798014705882353</v>
      </c>
      <c r="F6267" s="25">
        <v>4950</v>
      </c>
      <c r="G6267" s="154">
        <v>42467</v>
      </c>
      <c r="H6267" s="3" t="s">
        <v>5888</v>
      </c>
      <c r="I6267" s="4"/>
    </row>
    <row r="6268" spans="1:9">
      <c r="A6268" s="6">
        <v>6266</v>
      </c>
      <c r="B6268" s="24" t="s">
        <v>6163</v>
      </c>
      <c r="C6268" s="25" t="str">
        <f>IF(D6268=2,"NO","YES")</f>
        <v>YES</v>
      </c>
      <c r="D6268" s="136">
        <f t="shared" si="109"/>
        <v>0.44500000000000001</v>
      </c>
      <c r="E6268" s="1">
        <v>1.0991500000000001</v>
      </c>
      <c r="F6268" s="25">
        <v>3026</v>
      </c>
      <c r="G6268" s="154">
        <v>42467</v>
      </c>
      <c r="H6268" s="3" t="s">
        <v>5888</v>
      </c>
      <c r="I6268" s="4"/>
    </row>
    <row r="6269" spans="1:9">
      <c r="A6269" s="6">
        <v>6267</v>
      </c>
      <c r="B6269" s="24" t="s">
        <v>6164</v>
      </c>
      <c r="C6269" s="25" t="str">
        <f>IF(D6269=2,"NO","YES")</f>
        <v>YES</v>
      </c>
      <c r="D6269" s="136">
        <f t="shared" si="109"/>
        <v>1.1129411764705883</v>
      </c>
      <c r="E6269" s="1">
        <v>2.7489647058823534</v>
      </c>
      <c r="F6269" s="25">
        <v>7568</v>
      </c>
      <c r="G6269" s="154">
        <v>42467</v>
      </c>
      <c r="H6269" s="3" t="s">
        <v>5888</v>
      </c>
      <c r="I6269" s="4"/>
    </row>
    <row r="6270" spans="1:9" ht="30">
      <c r="A6270" s="6">
        <v>6268</v>
      </c>
      <c r="B6270" s="24" t="s">
        <v>6165</v>
      </c>
      <c r="C6270" s="25" t="str">
        <f>IF(D6270=2,"NO","YES")</f>
        <v>YES</v>
      </c>
      <c r="D6270" s="136">
        <f t="shared" si="109"/>
        <v>0.60705882352941176</v>
      </c>
      <c r="E6270" s="1">
        <v>1.4994352941176472</v>
      </c>
      <c r="F6270" s="25">
        <v>4128</v>
      </c>
      <c r="G6270" s="154">
        <v>42467</v>
      </c>
      <c r="H6270" s="3" t="s">
        <v>5888</v>
      </c>
      <c r="I6270" s="4"/>
    </row>
    <row r="6271" spans="1:9" ht="30">
      <c r="A6271" s="6">
        <v>6269</v>
      </c>
      <c r="B6271" s="24" t="s">
        <v>6166</v>
      </c>
      <c r="C6271" s="25" t="str">
        <f>IF(D6271=2,"NO","YES")</f>
        <v>YES</v>
      </c>
      <c r="D6271" s="136">
        <f t="shared" si="109"/>
        <v>0.40500000000000003</v>
      </c>
      <c r="E6271" s="1">
        <v>1.0003500000000001</v>
      </c>
      <c r="F6271" s="25">
        <v>2754</v>
      </c>
      <c r="G6271" s="154">
        <v>42467</v>
      </c>
      <c r="H6271" s="3" t="s">
        <v>5888</v>
      </c>
      <c r="I6271" s="4"/>
    </row>
    <row r="6272" spans="1:9">
      <c r="A6272" s="6">
        <v>6270</v>
      </c>
      <c r="B6272" s="24" t="s">
        <v>6167</v>
      </c>
      <c r="C6272" s="25" t="str">
        <f>IF(D6272=2,"NO","YES")</f>
        <v>YES</v>
      </c>
      <c r="D6272" s="136">
        <f t="shared" si="109"/>
        <v>1.088970588235294</v>
      </c>
      <c r="E6272" s="1">
        <v>2.6897573529411765</v>
      </c>
      <c r="F6272" s="25">
        <v>7405</v>
      </c>
      <c r="G6272" s="154">
        <v>42467</v>
      </c>
      <c r="H6272" s="3" t="s">
        <v>5888</v>
      </c>
      <c r="I6272" s="4"/>
    </row>
    <row r="6273" spans="1:9">
      <c r="A6273" s="6">
        <v>6271</v>
      </c>
      <c r="B6273" s="24" t="s">
        <v>6168</v>
      </c>
      <c r="C6273" s="25" t="str">
        <f>IF(D6273=2,"NO","YES")</f>
        <v>YES</v>
      </c>
      <c r="D6273" s="136">
        <f t="shared" si="109"/>
        <v>1.088970588235294</v>
      </c>
      <c r="E6273" s="1">
        <v>2.6897573529411765</v>
      </c>
      <c r="F6273" s="25">
        <v>7405</v>
      </c>
      <c r="G6273" s="154">
        <v>42467</v>
      </c>
      <c r="H6273" s="3" t="s">
        <v>5888</v>
      </c>
      <c r="I6273" s="4"/>
    </row>
    <row r="6274" spans="1:9" ht="30">
      <c r="A6274" s="6">
        <v>6272</v>
      </c>
      <c r="B6274" s="24" t="s">
        <v>6169</v>
      </c>
      <c r="C6274" s="25" t="str">
        <f>IF(D6274=2,"NO","YES")</f>
        <v>YES</v>
      </c>
      <c r="D6274" s="136">
        <f t="shared" si="109"/>
        <v>8.8970588235294121E-2</v>
      </c>
      <c r="E6274" s="1">
        <v>0.21975735294117649</v>
      </c>
      <c r="F6274" s="25">
        <v>605</v>
      </c>
      <c r="G6274" s="154">
        <v>42467</v>
      </c>
      <c r="H6274" s="3" t="s">
        <v>5888</v>
      </c>
      <c r="I6274" s="4"/>
    </row>
    <row r="6275" spans="1:9" ht="30">
      <c r="A6275" s="6">
        <v>6273</v>
      </c>
      <c r="B6275" s="24" t="s">
        <v>6170</v>
      </c>
      <c r="C6275" s="25" t="str">
        <f>IF(D6275=2,"NO","YES")</f>
        <v>YES</v>
      </c>
      <c r="D6275" s="136">
        <f t="shared" si="109"/>
        <v>1.0560294117647058</v>
      </c>
      <c r="E6275" s="1">
        <v>2.6083926470588237</v>
      </c>
      <c r="F6275" s="25">
        <v>7181</v>
      </c>
      <c r="G6275" s="154">
        <v>42467</v>
      </c>
      <c r="H6275" s="3" t="s">
        <v>5888</v>
      </c>
      <c r="I6275" s="4"/>
    </row>
    <row r="6276" spans="1:9" ht="30">
      <c r="A6276" s="6">
        <v>6274</v>
      </c>
      <c r="B6276" s="24" t="s">
        <v>6171</v>
      </c>
      <c r="C6276" s="25" t="str">
        <f>IF(D6276=2,"NO","YES")</f>
        <v>YES</v>
      </c>
      <c r="D6276" s="136">
        <f t="shared" si="109"/>
        <v>0.34794117647058825</v>
      </c>
      <c r="E6276" s="1">
        <v>0.85941470588235302</v>
      </c>
      <c r="F6276" s="25">
        <v>2366</v>
      </c>
      <c r="G6276" s="154">
        <v>42467</v>
      </c>
      <c r="H6276" s="3" t="s">
        <v>5888</v>
      </c>
      <c r="I6276" s="4"/>
    </row>
    <row r="6277" spans="1:9" ht="30">
      <c r="A6277" s="6">
        <v>6275</v>
      </c>
      <c r="B6277" s="24" t="s">
        <v>6172</v>
      </c>
      <c r="C6277" s="25" t="str">
        <f>IF(D6277=2,"NO","YES")</f>
        <v>YES</v>
      </c>
      <c r="D6277" s="136">
        <f t="shared" ref="D6277:D6340" si="110">F6277/6800</f>
        <v>0.99102941176470594</v>
      </c>
      <c r="E6277" s="1">
        <v>2.4478426470588239</v>
      </c>
      <c r="F6277" s="25">
        <v>6739</v>
      </c>
      <c r="G6277" s="154">
        <v>42467</v>
      </c>
      <c r="H6277" s="3" t="s">
        <v>5888</v>
      </c>
      <c r="I6277" s="4"/>
    </row>
    <row r="6278" spans="1:9" ht="30">
      <c r="A6278" s="6">
        <v>6276</v>
      </c>
      <c r="B6278" s="24" t="s">
        <v>6173</v>
      </c>
      <c r="C6278" s="25" t="str">
        <f>IF(D6278=2,"NO","YES")</f>
        <v>YES</v>
      </c>
      <c r="D6278" s="136">
        <f t="shared" si="110"/>
        <v>1.2549999999999999</v>
      </c>
      <c r="E6278" s="1">
        <v>3.09985</v>
      </c>
      <c r="F6278" s="25">
        <v>8534</v>
      </c>
      <c r="G6278" s="154">
        <v>42467</v>
      </c>
      <c r="H6278" s="3" t="s">
        <v>5888</v>
      </c>
      <c r="I6278" s="4"/>
    </row>
    <row r="6279" spans="1:9" ht="30">
      <c r="A6279" s="6">
        <v>6277</v>
      </c>
      <c r="B6279" s="24" t="s">
        <v>6174</v>
      </c>
      <c r="C6279" s="25" t="str">
        <f>IF(D6279=2,"NO","YES")</f>
        <v>YES</v>
      </c>
      <c r="D6279" s="136">
        <f t="shared" si="110"/>
        <v>1.7</v>
      </c>
      <c r="E6279" s="1">
        <v>4.1989999999999998</v>
      </c>
      <c r="F6279" s="25">
        <v>11560</v>
      </c>
      <c r="G6279" s="154">
        <v>42467</v>
      </c>
      <c r="H6279" s="3" t="s">
        <v>5888</v>
      </c>
      <c r="I6279" s="4"/>
    </row>
    <row r="6280" spans="1:9" ht="30">
      <c r="A6280" s="6">
        <v>6278</v>
      </c>
      <c r="B6280" s="24" t="s">
        <v>6175</v>
      </c>
      <c r="C6280" s="25" t="str">
        <f>IF(D6280=2,"NO","YES")</f>
        <v>YES</v>
      </c>
      <c r="D6280" s="136">
        <f t="shared" si="110"/>
        <v>1.2749999999999999</v>
      </c>
      <c r="E6280" s="1">
        <v>3.1492499999999999</v>
      </c>
      <c r="F6280" s="25">
        <v>8670</v>
      </c>
      <c r="G6280" s="154">
        <v>42467</v>
      </c>
      <c r="H6280" s="3" t="s">
        <v>5888</v>
      </c>
      <c r="I6280" s="4"/>
    </row>
    <row r="6281" spans="1:9" ht="30">
      <c r="A6281" s="6">
        <v>6279</v>
      </c>
      <c r="B6281" s="24" t="s">
        <v>6176</v>
      </c>
      <c r="C6281" s="25" t="str">
        <f>IF(D6281=2,"NO","YES")</f>
        <v>YES</v>
      </c>
      <c r="D6281" s="136">
        <f t="shared" si="110"/>
        <v>1.19</v>
      </c>
      <c r="E6281" s="1">
        <v>2.9393000000000002</v>
      </c>
      <c r="F6281" s="25">
        <v>8092</v>
      </c>
      <c r="G6281" s="154">
        <v>42467</v>
      </c>
      <c r="H6281" s="3" t="s">
        <v>5888</v>
      </c>
      <c r="I6281" s="4"/>
    </row>
    <row r="6282" spans="1:9" ht="30">
      <c r="A6282" s="6">
        <v>6280</v>
      </c>
      <c r="B6282" s="24" t="s">
        <v>6177</v>
      </c>
      <c r="C6282" s="25" t="str">
        <f>IF(D6282=2,"NO","YES")</f>
        <v>YES</v>
      </c>
      <c r="D6282" s="136">
        <f t="shared" si="110"/>
        <v>0.93897058823529411</v>
      </c>
      <c r="E6282" s="1">
        <v>2.3192573529411766</v>
      </c>
      <c r="F6282" s="25">
        <v>6385</v>
      </c>
      <c r="G6282" s="154">
        <v>42467</v>
      </c>
      <c r="H6282" s="3" t="s">
        <v>5888</v>
      </c>
      <c r="I6282" s="4"/>
    </row>
    <row r="6283" spans="1:9" ht="30">
      <c r="A6283" s="6">
        <v>6281</v>
      </c>
      <c r="B6283" s="24" t="s">
        <v>6178</v>
      </c>
      <c r="C6283" s="25" t="str">
        <f>IF(D6283=2,"NO","YES")</f>
        <v>NO</v>
      </c>
      <c r="D6283" s="136">
        <f t="shared" si="110"/>
        <v>2</v>
      </c>
      <c r="E6283" s="1">
        <v>4.9400000000000004</v>
      </c>
      <c r="F6283" s="25">
        <v>13600</v>
      </c>
      <c r="G6283" s="154">
        <v>42467</v>
      </c>
      <c r="H6283" s="3" t="s">
        <v>5888</v>
      </c>
      <c r="I6283" s="4"/>
    </row>
    <row r="6284" spans="1:9" ht="45">
      <c r="A6284" s="6">
        <v>6282</v>
      </c>
      <c r="B6284" s="24" t="s">
        <v>6179</v>
      </c>
      <c r="C6284" s="25" t="str">
        <f>IF(D6284=2,"NO","YES")</f>
        <v>YES</v>
      </c>
      <c r="D6284" s="136">
        <f t="shared" si="110"/>
        <v>0.62705882352941178</v>
      </c>
      <c r="E6284" s="1">
        <v>1.5488352941176473</v>
      </c>
      <c r="F6284" s="25">
        <v>4264</v>
      </c>
      <c r="G6284" s="154">
        <v>42467</v>
      </c>
      <c r="H6284" s="3" t="s">
        <v>5888</v>
      </c>
      <c r="I6284" s="4"/>
    </row>
    <row r="6285" spans="1:9">
      <c r="A6285" s="6">
        <v>6283</v>
      </c>
      <c r="B6285" s="24" t="s">
        <v>6180</v>
      </c>
      <c r="C6285" s="25" t="str">
        <f>IF(D6285=2,"NO","YES")</f>
        <v>YES</v>
      </c>
      <c r="D6285" s="136">
        <f t="shared" si="110"/>
        <v>0.55794117647058827</v>
      </c>
      <c r="E6285" s="1">
        <v>1.3781147058823531</v>
      </c>
      <c r="F6285" s="25">
        <v>3794</v>
      </c>
      <c r="G6285" s="154">
        <v>42467</v>
      </c>
      <c r="H6285" s="3" t="s">
        <v>5888</v>
      </c>
      <c r="I6285" s="4"/>
    </row>
    <row r="6286" spans="1:9" ht="30">
      <c r="A6286" s="6">
        <v>6284</v>
      </c>
      <c r="B6286" s="24" t="s">
        <v>6181</v>
      </c>
      <c r="C6286" s="25" t="str">
        <f>IF(D6286=2,"NO","YES")</f>
        <v>YES</v>
      </c>
      <c r="D6286" s="136">
        <f t="shared" si="110"/>
        <v>0.56705882352941173</v>
      </c>
      <c r="E6286" s="1">
        <v>1.400635294117647</v>
      </c>
      <c r="F6286" s="25">
        <v>3856</v>
      </c>
      <c r="G6286" s="154">
        <v>42467</v>
      </c>
      <c r="H6286" s="3" t="s">
        <v>5888</v>
      </c>
      <c r="I6286" s="4"/>
    </row>
    <row r="6287" spans="1:9" ht="30">
      <c r="A6287" s="6">
        <v>6285</v>
      </c>
      <c r="B6287" s="24" t="s">
        <v>6182</v>
      </c>
      <c r="C6287" s="25" t="str">
        <f>IF(D6287=2,"NO","YES")</f>
        <v>YES</v>
      </c>
      <c r="D6287" s="136">
        <f t="shared" si="110"/>
        <v>0.40500000000000003</v>
      </c>
      <c r="E6287" s="1">
        <v>1.0003500000000001</v>
      </c>
      <c r="F6287" s="25">
        <v>2754</v>
      </c>
      <c r="G6287" s="154">
        <v>42467</v>
      </c>
      <c r="H6287" s="3" t="s">
        <v>5888</v>
      </c>
      <c r="I6287" s="4"/>
    </row>
    <row r="6288" spans="1:9" ht="30">
      <c r="A6288" s="6">
        <v>6286</v>
      </c>
      <c r="B6288" s="24" t="s">
        <v>6183</v>
      </c>
      <c r="C6288" s="25" t="str">
        <f>IF(D6288=2,"NO","YES")</f>
        <v>YES</v>
      </c>
      <c r="D6288" s="136">
        <f t="shared" si="110"/>
        <v>1.5820588235294117</v>
      </c>
      <c r="E6288" s="1">
        <v>3.9076852941176474</v>
      </c>
      <c r="F6288" s="25">
        <v>10758</v>
      </c>
      <c r="G6288" s="154">
        <v>42467</v>
      </c>
      <c r="H6288" s="3" t="s">
        <v>5888</v>
      </c>
      <c r="I6288" s="4"/>
    </row>
    <row r="6289" spans="1:9" ht="30">
      <c r="A6289" s="6">
        <v>6287</v>
      </c>
      <c r="B6289" s="24" t="s">
        <v>6184</v>
      </c>
      <c r="C6289" s="25" t="str">
        <f>IF(D6289=2,"NO","YES")</f>
        <v>YES</v>
      </c>
      <c r="D6289" s="136">
        <f t="shared" si="110"/>
        <v>1.1370588235294117</v>
      </c>
      <c r="E6289" s="1">
        <v>2.8085352941176471</v>
      </c>
      <c r="F6289" s="25">
        <v>7732</v>
      </c>
      <c r="G6289" s="154">
        <v>42467</v>
      </c>
      <c r="H6289" s="3" t="s">
        <v>5888</v>
      </c>
      <c r="I6289" s="4"/>
    </row>
    <row r="6290" spans="1:9">
      <c r="A6290" s="6">
        <v>6288</v>
      </c>
      <c r="B6290" s="24" t="s">
        <v>6185</v>
      </c>
      <c r="C6290" s="25" t="str">
        <f>IF(D6290=2,"NO","YES")</f>
        <v>YES</v>
      </c>
      <c r="D6290" s="136">
        <f t="shared" si="110"/>
        <v>1.6920588235294118</v>
      </c>
      <c r="E6290" s="1">
        <v>4.1793852941176475</v>
      </c>
      <c r="F6290" s="25">
        <v>11506</v>
      </c>
      <c r="G6290" s="154">
        <v>42467</v>
      </c>
      <c r="H6290" s="3" t="s">
        <v>5888</v>
      </c>
      <c r="I6290" s="4"/>
    </row>
    <row r="6291" spans="1:9" ht="30">
      <c r="A6291" s="6">
        <v>6289</v>
      </c>
      <c r="B6291" s="24" t="s">
        <v>6186</v>
      </c>
      <c r="C6291" s="25" t="str">
        <f>IF(D6291=2,"NO","YES")</f>
        <v>YES</v>
      </c>
      <c r="D6291" s="136">
        <f t="shared" si="110"/>
        <v>0.60705882352941176</v>
      </c>
      <c r="E6291" s="1">
        <v>1.4994352941176472</v>
      </c>
      <c r="F6291" s="25">
        <v>4128</v>
      </c>
      <c r="G6291" s="154">
        <v>42467</v>
      </c>
      <c r="H6291" s="3" t="s">
        <v>5888</v>
      </c>
      <c r="I6291" s="4"/>
    </row>
    <row r="6292" spans="1:9" ht="30">
      <c r="A6292" s="6">
        <v>6290</v>
      </c>
      <c r="B6292" s="24" t="s">
        <v>6187</v>
      </c>
      <c r="C6292" s="25" t="str">
        <f>IF(D6292=2,"NO","YES")</f>
        <v>YES</v>
      </c>
      <c r="D6292" s="136">
        <f t="shared" si="110"/>
        <v>0.92294117647058826</v>
      </c>
      <c r="E6292" s="1">
        <v>2.2796647058823534</v>
      </c>
      <c r="F6292" s="25">
        <v>6276</v>
      </c>
      <c r="G6292" s="154">
        <v>42467</v>
      </c>
      <c r="H6292" s="3" t="s">
        <v>5888</v>
      </c>
      <c r="I6292" s="4"/>
    </row>
    <row r="6293" spans="1:9" ht="30">
      <c r="A6293" s="6">
        <v>6291</v>
      </c>
      <c r="B6293" s="24" t="s">
        <v>6188</v>
      </c>
      <c r="C6293" s="25" t="str">
        <f>IF(D6293=2,"NO","YES")</f>
        <v>YES</v>
      </c>
      <c r="D6293" s="136">
        <f t="shared" si="110"/>
        <v>1.3229411764705883</v>
      </c>
      <c r="E6293" s="1">
        <v>3.2676647058823534</v>
      </c>
      <c r="F6293" s="25">
        <v>8996</v>
      </c>
      <c r="G6293" s="154">
        <v>42467</v>
      </c>
      <c r="H6293" s="3" t="s">
        <v>5888</v>
      </c>
      <c r="I6293" s="4"/>
    </row>
    <row r="6294" spans="1:9" ht="30">
      <c r="A6294" s="6">
        <v>6292</v>
      </c>
      <c r="B6294" s="24" t="s">
        <v>6189</v>
      </c>
      <c r="C6294" s="25" t="str">
        <f>IF(D6294=2,"NO","YES")</f>
        <v>YES</v>
      </c>
      <c r="D6294" s="136">
        <f t="shared" si="110"/>
        <v>0.93102941176470588</v>
      </c>
      <c r="E6294" s="1">
        <v>2.2996426470588238</v>
      </c>
      <c r="F6294" s="25">
        <v>6331</v>
      </c>
      <c r="G6294" s="154">
        <v>42467</v>
      </c>
      <c r="H6294" s="3" t="s">
        <v>5888</v>
      </c>
      <c r="I6294" s="4"/>
    </row>
    <row r="6295" spans="1:9" ht="30">
      <c r="A6295" s="6">
        <v>6293</v>
      </c>
      <c r="B6295" s="24" t="s">
        <v>6190</v>
      </c>
      <c r="C6295" s="25" t="str">
        <f>IF(D6295=2,"NO","YES")</f>
        <v>YES</v>
      </c>
      <c r="D6295" s="136">
        <f t="shared" si="110"/>
        <v>1.1129411764705883</v>
      </c>
      <c r="E6295" s="1">
        <v>2.7489647058823534</v>
      </c>
      <c r="F6295" s="25">
        <v>7568</v>
      </c>
      <c r="G6295" s="154">
        <v>42467</v>
      </c>
      <c r="H6295" s="3" t="s">
        <v>5888</v>
      </c>
      <c r="I6295" s="4"/>
    </row>
    <row r="6296" spans="1:9" ht="30">
      <c r="A6296" s="6">
        <v>6294</v>
      </c>
      <c r="B6296" s="24" t="s">
        <v>6191</v>
      </c>
      <c r="C6296" s="25" t="str">
        <f>IF(D6296=2,"NO","YES")</f>
        <v>YES</v>
      </c>
      <c r="D6296" s="136">
        <f t="shared" si="110"/>
        <v>0.55794117647058827</v>
      </c>
      <c r="E6296" s="1">
        <v>1.3781147058823531</v>
      </c>
      <c r="F6296" s="25">
        <v>3794</v>
      </c>
      <c r="G6296" s="154">
        <v>42467</v>
      </c>
      <c r="H6296" s="3" t="s">
        <v>5888</v>
      </c>
      <c r="I6296" s="4"/>
    </row>
    <row r="6297" spans="1:9">
      <c r="A6297" s="6">
        <v>6295</v>
      </c>
      <c r="B6297" s="24" t="s">
        <v>6192</v>
      </c>
      <c r="C6297" s="25" t="str">
        <f>IF(D6297=2,"NO","YES")</f>
        <v>YES</v>
      </c>
      <c r="D6297" s="136">
        <f t="shared" si="110"/>
        <v>0.60705882352941176</v>
      </c>
      <c r="E6297" s="1">
        <v>1.4994352941176472</v>
      </c>
      <c r="F6297" s="25">
        <v>4128</v>
      </c>
      <c r="G6297" s="154">
        <v>42467</v>
      </c>
      <c r="H6297" s="3" t="s">
        <v>5888</v>
      </c>
      <c r="I6297" s="4"/>
    </row>
    <row r="6298" spans="1:9" ht="30">
      <c r="A6298" s="6">
        <v>6296</v>
      </c>
      <c r="B6298" s="24" t="s">
        <v>6193</v>
      </c>
      <c r="C6298" s="25" t="str">
        <f>IF(D6298=2,"NO","YES")</f>
        <v>YES</v>
      </c>
      <c r="D6298" s="136">
        <f t="shared" si="110"/>
        <v>1.0439705882352941</v>
      </c>
      <c r="E6298" s="1">
        <v>2.5786073529411766</v>
      </c>
      <c r="F6298" s="25">
        <v>7099</v>
      </c>
      <c r="G6298" s="154">
        <v>42467</v>
      </c>
      <c r="H6298" s="3" t="s">
        <v>5888</v>
      </c>
      <c r="I6298" s="4"/>
    </row>
    <row r="6299" spans="1:9">
      <c r="A6299" s="6">
        <v>6297</v>
      </c>
      <c r="B6299" s="24" t="s">
        <v>6194</v>
      </c>
      <c r="C6299" s="25" t="str">
        <f>IF(D6299=2,"NO","YES")</f>
        <v>YES</v>
      </c>
      <c r="D6299" s="136">
        <f t="shared" si="110"/>
        <v>0.54602941176470587</v>
      </c>
      <c r="E6299" s="1">
        <v>1.3486926470588236</v>
      </c>
      <c r="F6299" s="25">
        <v>3713</v>
      </c>
      <c r="G6299" s="154">
        <v>42467</v>
      </c>
      <c r="H6299" s="3" t="s">
        <v>5888</v>
      </c>
      <c r="I6299" s="4"/>
    </row>
    <row r="6300" spans="1:9" ht="30">
      <c r="A6300" s="6">
        <v>6298</v>
      </c>
      <c r="B6300" s="24" t="s">
        <v>6195</v>
      </c>
      <c r="C6300" s="25" t="str">
        <f>IF(D6300=2,"NO","YES")</f>
        <v>YES</v>
      </c>
      <c r="D6300" s="136">
        <f t="shared" si="110"/>
        <v>0.42499999999999999</v>
      </c>
      <c r="E6300" s="1">
        <v>1.04975</v>
      </c>
      <c r="F6300" s="25">
        <v>2890</v>
      </c>
      <c r="G6300" s="154">
        <v>42467</v>
      </c>
      <c r="H6300" s="3" t="s">
        <v>5888</v>
      </c>
      <c r="I6300" s="4"/>
    </row>
    <row r="6301" spans="1:9" ht="30">
      <c r="A6301" s="6">
        <v>6299</v>
      </c>
      <c r="B6301" s="24" t="s">
        <v>6196</v>
      </c>
      <c r="C6301" s="25" t="str">
        <f>IF(D6301=2,"NO","YES")</f>
        <v>YES</v>
      </c>
      <c r="D6301" s="136">
        <f t="shared" si="110"/>
        <v>0.42102941176470587</v>
      </c>
      <c r="E6301" s="1">
        <v>1.0399426470588236</v>
      </c>
      <c r="F6301" s="25">
        <v>2863</v>
      </c>
      <c r="G6301" s="154">
        <v>42467</v>
      </c>
      <c r="H6301" s="3" t="s">
        <v>5888</v>
      </c>
      <c r="I6301" s="4"/>
    </row>
    <row r="6302" spans="1:9">
      <c r="A6302" s="6">
        <v>6300</v>
      </c>
      <c r="B6302" s="24" t="s">
        <v>6197</v>
      </c>
      <c r="C6302" s="25" t="str">
        <f>IF(D6302=2,"NO","YES")</f>
        <v>YES</v>
      </c>
      <c r="D6302" s="136">
        <f t="shared" si="110"/>
        <v>1.1739705882352942</v>
      </c>
      <c r="E6302" s="1">
        <v>2.899707352941177</v>
      </c>
      <c r="F6302" s="25">
        <v>7983</v>
      </c>
      <c r="G6302" s="154">
        <v>42467</v>
      </c>
      <c r="H6302" s="3" t="s">
        <v>5888</v>
      </c>
      <c r="I6302" s="4"/>
    </row>
    <row r="6303" spans="1:9" ht="30">
      <c r="A6303" s="6">
        <v>6301</v>
      </c>
      <c r="B6303" s="24" t="s">
        <v>6198</v>
      </c>
      <c r="C6303" s="25" t="str">
        <f>IF(D6303=2,"NO","YES")</f>
        <v>YES</v>
      </c>
      <c r="D6303" s="136">
        <f t="shared" si="110"/>
        <v>0.84205882352941175</v>
      </c>
      <c r="E6303" s="1">
        <v>2.0798852941176471</v>
      </c>
      <c r="F6303" s="25">
        <v>5726</v>
      </c>
      <c r="G6303" s="154">
        <v>42467</v>
      </c>
      <c r="H6303" s="3" t="s">
        <v>5888</v>
      </c>
      <c r="I6303" s="4"/>
    </row>
    <row r="6304" spans="1:9" ht="45">
      <c r="A6304" s="6">
        <v>6302</v>
      </c>
      <c r="B6304" s="24" t="s">
        <v>6199</v>
      </c>
      <c r="C6304" s="25" t="str">
        <f>IF(D6304=2,"NO","YES")</f>
        <v>YES</v>
      </c>
      <c r="D6304" s="136">
        <f t="shared" si="110"/>
        <v>0.51794117647058824</v>
      </c>
      <c r="E6304" s="1">
        <v>1.2793147058823531</v>
      </c>
      <c r="F6304" s="25">
        <v>3522</v>
      </c>
      <c r="G6304" s="154">
        <v>42467</v>
      </c>
      <c r="H6304" s="3" t="s">
        <v>5888</v>
      </c>
      <c r="I6304" s="4"/>
    </row>
    <row r="6305" spans="1:9" ht="45">
      <c r="A6305" s="6">
        <v>6303</v>
      </c>
      <c r="B6305" s="24" t="s">
        <v>6200</v>
      </c>
      <c r="C6305" s="25" t="str">
        <f>IF(D6305=2,"NO","YES")</f>
        <v>YES</v>
      </c>
      <c r="D6305" s="136">
        <f t="shared" si="110"/>
        <v>1.4810294117647058</v>
      </c>
      <c r="E6305" s="1">
        <v>3.6581426470588236</v>
      </c>
      <c r="F6305" s="25">
        <v>10071</v>
      </c>
      <c r="G6305" s="154">
        <v>42467</v>
      </c>
      <c r="H6305" s="3" t="s">
        <v>5888</v>
      </c>
      <c r="I6305" s="4"/>
    </row>
    <row r="6306" spans="1:9" ht="30">
      <c r="A6306" s="6">
        <v>6304</v>
      </c>
      <c r="B6306" s="24" t="s">
        <v>6201</v>
      </c>
      <c r="C6306" s="25" t="str">
        <f>IF(D6306=2,"NO","YES")</f>
        <v>YES</v>
      </c>
      <c r="D6306" s="136">
        <f t="shared" si="110"/>
        <v>1.213970588235294</v>
      </c>
      <c r="E6306" s="1">
        <v>2.9985073529411763</v>
      </c>
      <c r="F6306" s="25">
        <v>8255</v>
      </c>
      <c r="G6306" s="154">
        <v>42467</v>
      </c>
      <c r="H6306" s="3" t="s">
        <v>5888</v>
      </c>
      <c r="I6306" s="4"/>
    </row>
    <row r="6307" spans="1:9" ht="30">
      <c r="A6307" s="6">
        <v>6305</v>
      </c>
      <c r="B6307" s="24" t="s">
        <v>6202</v>
      </c>
      <c r="C6307" s="25" t="str">
        <f>IF(D6307=2,"NO","YES")</f>
        <v>YES</v>
      </c>
      <c r="D6307" s="136">
        <f t="shared" si="110"/>
        <v>1.0320588235294117</v>
      </c>
      <c r="E6307" s="1">
        <v>2.5491852941176472</v>
      </c>
      <c r="F6307" s="25">
        <v>7018</v>
      </c>
      <c r="G6307" s="154">
        <v>42467</v>
      </c>
      <c r="H6307" s="3" t="s">
        <v>5888</v>
      </c>
      <c r="I6307" s="4"/>
    </row>
    <row r="6308" spans="1:9">
      <c r="A6308" s="6">
        <v>6306</v>
      </c>
      <c r="B6308" s="24" t="s">
        <v>6203</v>
      </c>
      <c r="C6308" s="25" t="str">
        <f>IF(D6308=2,"NO","YES")</f>
        <v>YES</v>
      </c>
      <c r="D6308" s="136">
        <f t="shared" si="110"/>
        <v>0.62705882352941178</v>
      </c>
      <c r="E6308" s="1">
        <v>1.5488352941176473</v>
      </c>
      <c r="F6308" s="25">
        <v>4264</v>
      </c>
      <c r="G6308" s="154">
        <v>42467</v>
      </c>
      <c r="H6308" s="3" t="s">
        <v>5888</v>
      </c>
      <c r="I6308" s="4"/>
    </row>
    <row r="6309" spans="1:9" ht="30">
      <c r="A6309" s="6">
        <v>6307</v>
      </c>
      <c r="B6309" s="24" t="s">
        <v>6204</v>
      </c>
      <c r="C6309" s="25" t="str">
        <f>IF(D6309=2,"NO","YES")</f>
        <v>YES</v>
      </c>
      <c r="D6309" s="136">
        <f t="shared" si="110"/>
        <v>0.80897058823529411</v>
      </c>
      <c r="E6309" s="1">
        <v>1.9981573529411767</v>
      </c>
      <c r="F6309" s="25">
        <v>5501</v>
      </c>
      <c r="G6309" s="154">
        <v>42467</v>
      </c>
      <c r="H6309" s="3" t="s">
        <v>5888</v>
      </c>
      <c r="I6309" s="4"/>
    </row>
    <row r="6310" spans="1:9">
      <c r="A6310" s="6">
        <v>6308</v>
      </c>
      <c r="B6310" s="24" t="s">
        <v>6205</v>
      </c>
      <c r="C6310" s="25" t="str">
        <f>IF(D6310=2,"NO","YES")</f>
        <v>YES</v>
      </c>
      <c r="D6310" s="136">
        <f t="shared" si="110"/>
        <v>1.1289705882352941</v>
      </c>
      <c r="E6310" s="1">
        <v>2.7885573529411767</v>
      </c>
      <c r="F6310" s="25">
        <v>7677</v>
      </c>
      <c r="G6310" s="154">
        <v>42467</v>
      </c>
      <c r="H6310" s="3" t="s">
        <v>5888</v>
      </c>
      <c r="I6310" s="4"/>
    </row>
    <row r="6311" spans="1:9">
      <c r="A6311" s="6">
        <v>6309</v>
      </c>
      <c r="B6311" s="24" t="s">
        <v>6206</v>
      </c>
      <c r="C6311" s="25" t="str">
        <f>IF(D6311=2,"NO","YES")</f>
        <v>YES</v>
      </c>
      <c r="D6311" s="136">
        <f t="shared" si="110"/>
        <v>0.67205882352941182</v>
      </c>
      <c r="E6311" s="1">
        <v>1.6599852941176474</v>
      </c>
      <c r="F6311" s="25">
        <v>4570</v>
      </c>
      <c r="G6311" s="154">
        <v>42467</v>
      </c>
      <c r="H6311" s="3" t="s">
        <v>5888</v>
      </c>
      <c r="I6311" s="4"/>
    </row>
    <row r="6312" spans="1:9" ht="30">
      <c r="A6312" s="6">
        <v>6310</v>
      </c>
      <c r="B6312" s="24" t="s">
        <v>6207</v>
      </c>
      <c r="C6312" s="25" t="str">
        <f>IF(D6312=2,"NO","YES")</f>
        <v>YES</v>
      </c>
      <c r="D6312" s="136">
        <f t="shared" si="110"/>
        <v>0.81705882352941173</v>
      </c>
      <c r="E6312" s="1">
        <v>2.0181352941176471</v>
      </c>
      <c r="F6312" s="25">
        <v>5556</v>
      </c>
      <c r="G6312" s="154">
        <v>42467</v>
      </c>
      <c r="H6312" s="3" t="s">
        <v>5888</v>
      </c>
      <c r="I6312" s="4"/>
    </row>
    <row r="6313" spans="1:9" ht="30">
      <c r="A6313" s="6">
        <v>6311</v>
      </c>
      <c r="B6313" s="24" t="s">
        <v>6208</v>
      </c>
      <c r="C6313" s="25" t="str">
        <f>IF(D6313=2,"NO","YES")</f>
        <v>YES</v>
      </c>
      <c r="D6313" s="136">
        <f t="shared" si="110"/>
        <v>1.42</v>
      </c>
      <c r="E6313" s="1">
        <v>3.5074000000000001</v>
      </c>
      <c r="F6313" s="25">
        <v>9656</v>
      </c>
      <c r="G6313" s="154">
        <v>42467</v>
      </c>
      <c r="H6313" s="3" t="s">
        <v>5888</v>
      </c>
      <c r="I6313" s="4"/>
    </row>
    <row r="6314" spans="1:9" ht="30">
      <c r="A6314" s="6">
        <v>6312</v>
      </c>
      <c r="B6314" s="24" t="s">
        <v>6209</v>
      </c>
      <c r="C6314" s="25" t="str">
        <f>IF(D6314=2,"NO","YES")</f>
        <v>YES</v>
      </c>
      <c r="D6314" s="136">
        <f t="shared" si="110"/>
        <v>0.42102941176470587</v>
      </c>
      <c r="E6314" s="1">
        <v>1.0399426470588236</v>
      </c>
      <c r="F6314" s="25">
        <v>2863</v>
      </c>
      <c r="G6314" s="154">
        <v>42467</v>
      </c>
      <c r="H6314" s="3" t="s">
        <v>5888</v>
      </c>
      <c r="I6314" s="4"/>
    </row>
    <row r="6315" spans="1:9">
      <c r="A6315" s="6">
        <v>6313</v>
      </c>
      <c r="B6315" s="24" t="s">
        <v>6210</v>
      </c>
      <c r="C6315" s="25" t="str">
        <f>IF(D6315=2,"NO","YES")</f>
        <v>YES</v>
      </c>
      <c r="D6315" s="136">
        <f t="shared" si="110"/>
        <v>0.90602941176470586</v>
      </c>
      <c r="E6315" s="1">
        <v>2.2378926470588238</v>
      </c>
      <c r="F6315" s="25">
        <v>6161</v>
      </c>
      <c r="G6315" s="154">
        <v>42467</v>
      </c>
      <c r="H6315" s="3" t="s">
        <v>5888</v>
      </c>
      <c r="I6315" s="4"/>
    </row>
    <row r="6316" spans="1:9">
      <c r="A6316" s="6">
        <v>6314</v>
      </c>
      <c r="B6316" s="24" t="s">
        <v>6211</v>
      </c>
      <c r="C6316" s="25" t="str">
        <f>IF(D6316=2,"NO","YES")</f>
        <v>YES</v>
      </c>
      <c r="D6316" s="136">
        <f t="shared" si="110"/>
        <v>1.0479411764705882</v>
      </c>
      <c r="E6316" s="1">
        <v>2.5884147058823528</v>
      </c>
      <c r="F6316" s="25">
        <v>7126</v>
      </c>
      <c r="G6316" s="154">
        <v>42467</v>
      </c>
      <c r="H6316" s="3" t="s">
        <v>5888</v>
      </c>
      <c r="I6316" s="4"/>
    </row>
    <row r="6317" spans="1:9">
      <c r="A6317" s="6">
        <v>6315</v>
      </c>
      <c r="B6317" s="24" t="s">
        <v>6147</v>
      </c>
      <c r="C6317" s="25" t="str">
        <f>IF(D6317=2,"NO","YES")</f>
        <v>YES</v>
      </c>
      <c r="D6317" s="136">
        <f t="shared" si="110"/>
        <v>0.6029411764705882</v>
      </c>
      <c r="E6317" s="1">
        <v>1.4892647058823529</v>
      </c>
      <c r="F6317" s="25">
        <v>4100</v>
      </c>
      <c r="G6317" s="154">
        <v>42467</v>
      </c>
      <c r="H6317" s="3" t="s">
        <v>5888</v>
      </c>
      <c r="I6317" s="4"/>
    </row>
    <row r="6318" spans="1:9">
      <c r="A6318" s="6">
        <v>6316</v>
      </c>
      <c r="B6318" s="24" t="s">
        <v>6212</v>
      </c>
      <c r="C6318" s="25" t="str">
        <f>IF(D6318=2,"NO","YES")</f>
        <v>YES</v>
      </c>
      <c r="D6318" s="136">
        <f t="shared" si="110"/>
        <v>1.0120588235294117</v>
      </c>
      <c r="E6318" s="1">
        <v>2.4997852941176468</v>
      </c>
      <c r="F6318" s="25">
        <v>6882</v>
      </c>
      <c r="G6318" s="154">
        <v>42467</v>
      </c>
      <c r="H6318" s="3" t="s">
        <v>5888</v>
      </c>
      <c r="I6318" s="4"/>
    </row>
    <row r="6319" spans="1:9" ht="30">
      <c r="A6319" s="6">
        <v>6317</v>
      </c>
      <c r="B6319" s="24" t="s">
        <v>6213</v>
      </c>
      <c r="C6319" s="25" t="str">
        <f>IF(D6319=2,"NO","YES")</f>
        <v>YES</v>
      </c>
      <c r="D6319" s="136">
        <f t="shared" si="110"/>
        <v>0.7770588235294118</v>
      </c>
      <c r="E6319" s="1">
        <v>1.9193352941176474</v>
      </c>
      <c r="F6319" s="25">
        <v>5284</v>
      </c>
      <c r="G6319" s="154">
        <v>42467</v>
      </c>
      <c r="H6319" s="3" t="s">
        <v>5888</v>
      </c>
      <c r="I6319" s="4"/>
    </row>
    <row r="6320" spans="1:9">
      <c r="A6320" s="6">
        <v>6318</v>
      </c>
      <c r="B6320" s="24" t="s">
        <v>6214</v>
      </c>
      <c r="C6320" s="25" t="str">
        <f>IF(D6320=2,"NO","YES")</f>
        <v>YES</v>
      </c>
      <c r="D6320" s="136">
        <f t="shared" si="110"/>
        <v>0.23897058823529413</v>
      </c>
      <c r="E6320" s="1">
        <v>0.59025735294117654</v>
      </c>
      <c r="F6320" s="25">
        <v>1625</v>
      </c>
      <c r="G6320" s="154">
        <v>42467</v>
      </c>
      <c r="H6320" s="3" t="s">
        <v>5888</v>
      </c>
      <c r="I6320" s="4"/>
    </row>
    <row r="6321" spans="1:9">
      <c r="A6321" s="6">
        <v>6319</v>
      </c>
      <c r="B6321" s="24" t="s">
        <v>6215</v>
      </c>
      <c r="C6321" s="25" t="str">
        <f>IF(D6321=2,"NO","YES")</f>
        <v>YES</v>
      </c>
      <c r="D6321" s="136">
        <f t="shared" si="110"/>
        <v>0.19</v>
      </c>
      <c r="E6321" s="1">
        <v>0.46930000000000005</v>
      </c>
      <c r="F6321" s="25">
        <v>1292</v>
      </c>
      <c r="G6321" s="154">
        <v>42467</v>
      </c>
      <c r="H6321" s="3" t="s">
        <v>5888</v>
      </c>
      <c r="I6321" s="4"/>
    </row>
    <row r="6322" spans="1:9">
      <c r="A6322" s="6">
        <v>6320</v>
      </c>
      <c r="B6322" s="24" t="s">
        <v>6216</v>
      </c>
      <c r="C6322" s="25" t="str">
        <f>IF(D6322=2,"NO","YES")</f>
        <v>YES</v>
      </c>
      <c r="D6322" s="136">
        <f t="shared" si="110"/>
        <v>0.61897058823529416</v>
      </c>
      <c r="E6322" s="1">
        <v>1.5288573529411766</v>
      </c>
      <c r="F6322" s="25">
        <v>4209</v>
      </c>
      <c r="G6322" s="154">
        <v>42467</v>
      </c>
      <c r="H6322" s="3" t="s">
        <v>5888</v>
      </c>
      <c r="I6322" s="4"/>
    </row>
    <row r="6323" spans="1:9" ht="45">
      <c r="A6323" s="6">
        <v>6321</v>
      </c>
      <c r="B6323" s="57" t="s">
        <v>6217</v>
      </c>
      <c r="C6323" s="25" t="str">
        <f>IF(D6323=2,"NO","YES")</f>
        <v>YES</v>
      </c>
      <c r="D6323" s="117">
        <f t="shared" si="110"/>
        <v>1.0760294117647058</v>
      </c>
      <c r="E6323" s="1">
        <v>2.6577926470588236</v>
      </c>
      <c r="F6323" s="25">
        <v>7317</v>
      </c>
      <c r="G6323" s="154">
        <v>42467</v>
      </c>
      <c r="H6323" s="3" t="s">
        <v>6218</v>
      </c>
      <c r="I6323" s="4"/>
    </row>
    <row r="6324" spans="1:9" ht="30">
      <c r="A6324" s="6">
        <v>6322</v>
      </c>
      <c r="B6324" s="57" t="s">
        <v>6219</v>
      </c>
      <c r="C6324" s="25" t="str">
        <f>IF(D6324=2,"NO","YES")</f>
        <v>YES</v>
      </c>
      <c r="D6324" s="117">
        <f t="shared" si="110"/>
        <v>0.25102941176470589</v>
      </c>
      <c r="E6324" s="1">
        <v>0.62004264705882361</v>
      </c>
      <c r="F6324" s="25">
        <v>1707</v>
      </c>
      <c r="G6324" s="154">
        <v>42467</v>
      </c>
      <c r="H6324" s="3" t="s">
        <v>6218</v>
      </c>
      <c r="I6324" s="4"/>
    </row>
    <row r="6325" spans="1:9" ht="30">
      <c r="A6325" s="6">
        <v>6323</v>
      </c>
      <c r="B6325" s="57" t="s">
        <v>5791</v>
      </c>
      <c r="C6325" s="25" t="str">
        <f>IF(D6325=2,"NO","YES")</f>
        <v>YES</v>
      </c>
      <c r="D6325" s="117">
        <f t="shared" si="110"/>
        <v>0.14602941176470588</v>
      </c>
      <c r="E6325" s="1">
        <v>0.36069264705882353</v>
      </c>
      <c r="F6325" s="25">
        <v>993</v>
      </c>
      <c r="G6325" s="154">
        <v>42467</v>
      </c>
      <c r="H6325" s="3" t="s">
        <v>6218</v>
      </c>
      <c r="I6325" s="4"/>
    </row>
    <row r="6326" spans="1:9" ht="30">
      <c r="A6326" s="6">
        <v>6324</v>
      </c>
      <c r="B6326" s="57" t="s">
        <v>6220</v>
      </c>
      <c r="C6326" s="25" t="str">
        <f>IF(D6326=2,"NO","YES")</f>
        <v>YES</v>
      </c>
      <c r="D6326" s="117">
        <f t="shared" si="110"/>
        <v>0.49397058823529411</v>
      </c>
      <c r="E6326" s="1">
        <v>1.2201073529411766</v>
      </c>
      <c r="F6326" s="25">
        <v>3359</v>
      </c>
      <c r="G6326" s="154">
        <v>42467</v>
      </c>
      <c r="H6326" s="3" t="s">
        <v>6218</v>
      </c>
      <c r="I6326" s="4"/>
    </row>
    <row r="6327" spans="1:9" ht="30">
      <c r="A6327" s="6">
        <v>6325</v>
      </c>
      <c r="B6327" s="57" t="s">
        <v>6221</v>
      </c>
      <c r="C6327" s="25" t="str">
        <f>IF(D6327=2,"NO","YES")</f>
        <v>YES</v>
      </c>
      <c r="D6327" s="117">
        <f t="shared" si="110"/>
        <v>0.91102941176470587</v>
      </c>
      <c r="E6327" s="1">
        <v>2.2502426470588235</v>
      </c>
      <c r="F6327" s="25">
        <v>6195</v>
      </c>
      <c r="G6327" s="154">
        <v>42467</v>
      </c>
      <c r="H6327" s="3" t="s">
        <v>6218</v>
      </c>
      <c r="I6327" s="4"/>
    </row>
    <row r="6328" spans="1:9" ht="30">
      <c r="A6328" s="6">
        <v>6326</v>
      </c>
      <c r="B6328" s="57" t="s">
        <v>6222</v>
      </c>
      <c r="C6328" s="25" t="str">
        <f>IF(D6328=2,"NO","YES")</f>
        <v>YES</v>
      </c>
      <c r="D6328" s="117">
        <f t="shared" si="110"/>
        <v>0.30794117647058822</v>
      </c>
      <c r="E6328" s="1">
        <v>0.76061470588235292</v>
      </c>
      <c r="F6328" s="25">
        <v>2094</v>
      </c>
      <c r="G6328" s="154">
        <v>42467</v>
      </c>
      <c r="H6328" s="3" t="s">
        <v>6218</v>
      </c>
      <c r="I6328" s="4"/>
    </row>
    <row r="6329" spans="1:9" ht="30">
      <c r="A6329" s="6">
        <v>6327</v>
      </c>
      <c r="B6329" s="57" t="s">
        <v>6223</v>
      </c>
      <c r="C6329" s="25" t="str">
        <f>IF(D6329=2,"NO","YES")</f>
        <v>YES</v>
      </c>
      <c r="D6329" s="117">
        <f t="shared" si="110"/>
        <v>0.72</v>
      </c>
      <c r="E6329" s="1">
        <v>1.7784</v>
      </c>
      <c r="F6329" s="25">
        <v>4896</v>
      </c>
      <c r="G6329" s="154">
        <v>42467</v>
      </c>
      <c r="H6329" s="3" t="s">
        <v>6218</v>
      </c>
      <c r="I6329" s="4"/>
    </row>
    <row r="6330" spans="1:9" ht="30">
      <c r="A6330" s="6">
        <v>6328</v>
      </c>
      <c r="B6330" s="57" t="s">
        <v>6224</v>
      </c>
      <c r="C6330" s="25" t="str">
        <f>IF(D6330=2,"NO","YES")</f>
        <v>YES</v>
      </c>
      <c r="D6330" s="117">
        <f t="shared" si="110"/>
        <v>0.84205882352941175</v>
      </c>
      <c r="E6330" s="1">
        <v>2.0798852941176471</v>
      </c>
      <c r="F6330" s="25">
        <v>5726</v>
      </c>
      <c r="G6330" s="154">
        <v>42467</v>
      </c>
      <c r="H6330" s="3" t="s">
        <v>6218</v>
      </c>
      <c r="I6330" s="4"/>
    </row>
    <row r="6331" spans="1:9" ht="30">
      <c r="A6331" s="6">
        <v>6329</v>
      </c>
      <c r="B6331" s="57" t="s">
        <v>5802</v>
      </c>
      <c r="C6331" s="25" t="str">
        <f>IF(D6331=2,"NO","YES")</f>
        <v>YES</v>
      </c>
      <c r="D6331" s="117">
        <f t="shared" si="110"/>
        <v>0.125</v>
      </c>
      <c r="E6331" s="1">
        <v>0.30875000000000002</v>
      </c>
      <c r="F6331" s="25">
        <v>850</v>
      </c>
      <c r="G6331" s="154">
        <v>42467</v>
      </c>
      <c r="H6331" s="3" t="s">
        <v>6218</v>
      </c>
      <c r="I6331" s="4"/>
    </row>
    <row r="6332" spans="1:9" ht="30">
      <c r="A6332" s="6">
        <v>6330</v>
      </c>
      <c r="B6332" s="57" t="s">
        <v>5087</v>
      </c>
      <c r="C6332" s="25" t="str">
        <f>IF(D6332=2,"NO","YES")</f>
        <v>YES</v>
      </c>
      <c r="D6332" s="117">
        <f t="shared" si="110"/>
        <v>1.0970588235294119</v>
      </c>
      <c r="E6332" s="1">
        <v>2.7097352941176474</v>
      </c>
      <c r="F6332" s="58">
        <v>7460</v>
      </c>
      <c r="G6332" s="616">
        <v>42467</v>
      </c>
      <c r="H6332" s="3" t="s">
        <v>6218</v>
      </c>
      <c r="I6332" s="4"/>
    </row>
    <row r="6333" spans="1:9" ht="30">
      <c r="A6333" s="6">
        <v>6331</v>
      </c>
      <c r="B6333" s="57" t="s">
        <v>6225</v>
      </c>
      <c r="C6333" s="25" t="str">
        <f>IF(D6333=2,"NO","YES")</f>
        <v>YES</v>
      </c>
      <c r="D6333" s="117">
        <f t="shared" si="110"/>
        <v>1.085</v>
      </c>
      <c r="E6333" s="1">
        <v>2.6799500000000003</v>
      </c>
      <c r="F6333" s="25">
        <v>7378</v>
      </c>
      <c r="G6333" s="154">
        <v>42467</v>
      </c>
      <c r="H6333" s="3" t="s">
        <v>6218</v>
      </c>
      <c r="I6333" s="4"/>
    </row>
    <row r="6334" spans="1:9" ht="30">
      <c r="A6334" s="6">
        <v>6332</v>
      </c>
      <c r="B6334" s="57" t="s">
        <v>6226</v>
      </c>
      <c r="C6334" s="25" t="str">
        <f>IF(D6334=2,"NO","YES")</f>
        <v>YES</v>
      </c>
      <c r="D6334" s="117">
        <f t="shared" si="110"/>
        <v>1.0760294117647058</v>
      </c>
      <c r="E6334" s="1">
        <v>2.6577926470588236</v>
      </c>
      <c r="F6334" s="25">
        <v>7317</v>
      </c>
      <c r="G6334" s="154">
        <v>42467</v>
      </c>
      <c r="H6334" s="3" t="s">
        <v>6218</v>
      </c>
      <c r="I6334" s="4"/>
    </row>
    <row r="6335" spans="1:9" ht="30">
      <c r="A6335" s="6">
        <v>6333</v>
      </c>
      <c r="B6335" s="57" t="s">
        <v>6227</v>
      </c>
      <c r="C6335" s="25" t="str">
        <f>IF(D6335=2,"NO","YES")</f>
        <v>YES</v>
      </c>
      <c r="D6335" s="117">
        <f t="shared" si="110"/>
        <v>0.19</v>
      </c>
      <c r="E6335" s="1">
        <v>0.46930000000000005</v>
      </c>
      <c r="F6335" s="25">
        <v>1292</v>
      </c>
      <c r="G6335" s="154">
        <v>42467</v>
      </c>
      <c r="H6335" s="3" t="s">
        <v>6218</v>
      </c>
      <c r="I6335" s="4"/>
    </row>
    <row r="6336" spans="1:9" ht="30">
      <c r="A6336" s="6">
        <v>6334</v>
      </c>
      <c r="B6336" s="57" t="s">
        <v>6228</v>
      </c>
      <c r="C6336" s="25" t="str">
        <f>IF(D6336=2,"NO","YES")</f>
        <v>YES</v>
      </c>
      <c r="D6336" s="117">
        <f t="shared" si="110"/>
        <v>0.59102941176470591</v>
      </c>
      <c r="E6336" s="1">
        <v>1.4598426470588237</v>
      </c>
      <c r="F6336" s="25">
        <v>4019</v>
      </c>
      <c r="G6336" s="154">
        <v>42467</v>
      </c>
      <c r="H6336" s="3" t="s">
        <v>6218</v>
      </c>
      <c r="I6336" s="4"/>
    </row>
    <row r="6337" spans="1:9" ht="30">
      <c r="A6337" s="6">
        <v>6335</v>
      </c>
      <c r="B6337" s="57" t="s">
        <v>6229</v>
      </c>
      <c r="C6337" s="25" t="str">
        <f>IF(D6337=2,"NO","YES")</f>
        <v>YES</v>
      </c>
      <c r="D6337" s="117">
        <f t="shared" si="110"/>
        <v>0.63500000000000001</v>
      </c>
      <c r="E6337" s="1">
        <v>1.5684500000000001</v>
      </c>
      <c r="F6337" s="25">
        <v>4318</v>
      </c>
      <c r="G6337" s="154">
        <v>42467</v>
      </c>
      <c r="H6337" s="3" t="s">
        <v>6218</v>
      </c>
      <c r="I6337" s="4"/>
    </row>
    <row r="6338" spans="1:9" ht="30">
      <c r="A6338" s="6">
        <v>6336</v>
      </c>
      <c r="B6338" s="57" t="s">
        <v>6230</v>
      </c>
      <c r="C6338" s="25" t="str">
        <f>IF(D6338=2,"NO","YES")</f>
        <v>YES</v>
      </c>
      <c r="D6338" s="117">
        <f t="shared" si="110"/>
        <v>1.0760294117647058</v>
      </c>
      <c r="E6338" s="1">
        <v>2.6577926470588236</v>
      </c>
      <c r="F6338" s="25">
        <v>7317</v>
      </c>
      <c r="G6338" s="154">
        <v>42467</v>
      </c>
      <c r="H6338" s="3" t="s">
        <v>6218</v>
      </c>
      <c r="I6338" s="4"/>
    </row>
    <row r="6339" spans="1:9" ht="30">
      <c r="A6339" s="6">
        <v>6337</v>
      </c>
      <c r="B6339" s="57" t="s">
        <v>6231</v>
      </c>
      <c r="C6339" s="25" t="str">
        <f>IF(D6339=2,"NO","YES")</f>
        <v>YES</v>
      </c>
      <c r="D6339" s="117">
        <f t="shared" si="110"/>
        <v>1.085</v>
      </c>
      <c r="E6339" s="1">
        <v>2.6799500000000003</v>
      </c>
      <c r="F6339" s="25">
        <v>7378</v>
      </c>
      <c r="G6339" s="154">
        <v>42467</v>
      </c>
      <c r="H6339" s="3" t="s">
        <v>6218</v>
      </c>
      <c r="I6339" s="4"/>
    </row>
    <row r="6340" spans="1:9" ht="30">
      <c r="A6340" s="6">
        <v>6338</v>
      </c>
      <c r="B6340" s="57" t="s">
        <v>6232</v>
      </c>
      <c r="C6340" s="25" t="str">
        <f>IF(D6340=2,"NO","YES")</f>
        <v>YES</v>
      </c>
      <c r="D6340" s="117">
        <f t="shared" si="110"/>
        <v>0.32</v>
      </c>
      <c r="E6340" s="1">
        <v>0.7904000000000001</v>
      </c>
      <c r="F6340" s="25">
        <v>2176</v>
      </c>
      <c r="G6340" s="154">
        <v>42467</v>
      </c>
      <c r="H6340" s="3" t="s">
        <v>6218</v>
      </c>
      <c r="I6340" s="4"/>
    </row>
    <row r="6341" spans="1:9" ht="30">
      <c r="A6341" s="6">
        <v>6339</v>
      </c>
      <c r="B6341" s="57" t="s">
        <v>6233</v>
      </c>
      <c r="C6341" s="25" t="str">
        <f>IF(D6341=2,"NO","YES")</f>
        <v>YES</v>
      </c>
      <c r="D6341" s="117">
        <f t="shared" ref="D6341:D6404" si="111">F6341/6800</f>
        <v>1.0560294117647058</v>
      </c>
      <c r="E6341" s="1">
        <v>2.6083926470588237</v>
      </c>
      <c r="F6341" s="25">
        <v>7181</v>
      </c>
      <c r="G6341" s="154">
        <v>42467</v>
      </c>
      <c r="H6341" s="3" t="s">
        <v>6218</v>
      </c>
      <c r="I6341" s="4"/>
    </row>
    <row r="6342" spans="1:9" ht="30">
      <c r="A6342" s="6">
        <v>6340</v>
      </c>
      <c r="B6342" s="57" t="s">
        <v>6234</v>
      </c>
      <c r="C6342" s="25" t="str">
        <f>IF(D6342=2,"NO","YES")</f>
        <v>YES</v>
      </c>
      <c r="D6342" s="117">
        <f t="shared" si="111"/>
        <v>0.10102941176470588</v>
      </c>
      <c r="E6342" s="1">
        <v>0.24954264705882354</v>
      </c>
      <c r="F6342" s="25">
        <v>687</v>
      </c>
      <c r="G6342" s="154">
        <v>42467</v>
      </c>
      <c r="H6342" s="3" t="s">
        <v>6218</v>
      </c>
      <c r="I6342" s="4"/>
    </row>
    <row r="6343" spans="1:9" ht="30">
      <c r="A6343" s="6">
        <v>6341</v>
      </c>
      <c r="B6343" s="57" t="s">
        <v>6235</v>
      </c>
      <c r="C6343" s="25" t="str">
        <f>IF(D6343=2,"NO","YES")</f>
        <v>YES</v>
      </c>
      <c r="D6343" s="117">
        <f t="shared" si="111"/>
        <v>0.36</v>
      </c>
      <c r="E6343" s="1">
        <v>0.88919999999999999</v>
      </c>
      <c r="F6343" s="25">
        <v>2448</v>
      </c>
      <c r="G6343" s="154">
        <v>42467</v>
      </c>
      <c r="H6343" s="3" t="s">
        <v>6218</v>
      </c>
      <c r="I6343" s="4"/>
    </row>
    <row r="6344" spans="1:9" ht="30">
      <c r="A6344" s="6">
        <v>6342</v>
      </c>
      <c r="B6344" s="57" t="s">
        <v>5080</v>
      </c>
      <c r="C6344" s="25" t="str">
        <f>IF(D6344=2,"NO","YES")</f>
        <v>YES</v>
      </c>
      <c r="D6344" s="117">
        <f t="shared" si="111"/>
        <v>1.0720588235294117</v>
      </c>
      <c r="E6344" s="1">
        <v>2.6479852941176474</v>
      </c>
      <c r="F6344" s="25">
        <v>7290</v>
      </c>
      <c r="G6344" s="154">
        <v>42467</v>
      </c>
      <c r="H6344" s="3" t="s">
        <v>6218</v>
      </c>
      <c r="I6344" s="4"/>
    </row>
    <row r="6345" spans="1:9" ht="30">
      <c r="A6345" s="6">
        <v>6343</v>
      </c>
      <c r="B6345" s="57" t="s">
        <v>6236</v>
      </c>
      <c r="C6345" s="25" t="str">
        <f>IF(D6345=2,"NO","YES")</f>
        <v>YES</v>
      </c>
      <c r="D6345" s="117">
        <f t="shared" si="111"/>
        <v>0.41294117647058826</v>
      </c>
      <c r="E6345" s="1">
        <v>1.0199647058823531</v>
      </c>
      <c r="F6345" s="25">
        <v>2808</v>
      </c>
      <c r="G6345" s="154">
        <v>42467</v>
      </c>
      <c r="H6345" s="3" t="s">
        <v>6218</v>
      </c>
      <c r="I6345" s="4"/>
    </row>
    <row r="6346" spans="1:9" ht="30">
      <c r="A6346" s="6">
        <v>6344</v>
      </c>
      <c r="B6346" s="57" t="s">
        <v>6237</v>
      </c>
      <c r="C6346" s="25" t="str">
        <f>IF(D6346=2,"NO","YES")</f>
        <v>YES</v>
      </c>
      <c r="D6346" s="117">
        <f t="shared" si="111"/>
        <v>0.70794117647058818</v>
      </c>
      <c r="E6346" s="1">
        <v>1.7486147058823529</v>
      </c>
      <c r="F6346" s="25">
        <v>4814</v>
      </c>
      <c r="G6346" s="154">
        <v>42467</v>
      </c>
      <c r="H6346" s="3" t="s">
        <v>6218</v>
      </c>
      <c r="I6346" s="4"/>
    </row>
    <row r="6347" spans="1:9" ht="30">
      <c r="A6347" s="6">
        <v>6345</v>
      </c>
      <c r="B6347" s="57" t="s">
        <v>6238</v>
      </c>
      <c r="C6347" s="25" t="str">
        <f>IF(D6347=2,"NO","YES")</f>
        <v>YES</v>
      </c>
      <c r="D6347" s="117">
        <f t="shared" si="111"/>
        <v>0.20602941176470588</v>
      </c>
      <c r="E6347" s="1">
        <v>0.50889264705882353</v>
      </c>
      <c r="F6347" s="25">
        <v>1401</v>
      </c>
      <c r="G6347" s="154">
        <v>42467</v>
      </c>
      <c r="H6347" s="3" t="s">
        <v>6218</v>
      </c>
      <c r="I6347" s="4"/>
    </row>
    <row r="6348" spans="1:9" ht="30">
      <c r="A6348" s="6">
        <v>6346</v>
      </c>
      <c r="B6348" s="57" t="s">
        <v>6238</v>
      </c>
      <c r="C6348" s="25" t="str">
        <f>IF(D6348=2,"NO","YES")</f>
        <v>YES</v>
      </c>
      <c r="D6348" s="117">
        <f t="shared" si="111"/>
        <v>0.40102941176470586</v>
      </c>
      <c r="E6348" s="1">
        <v>0.99054264705882356</v>
      </c>
      <c r="F6348" s="25">
        <v>2727</v>
      </c>
      <c r="G6348" s="154">
        <v>42467</v>
      </c>
      <c r="H6348" s="3" t="s">
        <v>6218</v>
      </c>
      <c r="I6348" s="4"/>
    </row>
    <row r="6349" spans="1:9" ht="30">
      <c r="A6349" s="6">
        <v>6347</v>
      </c>
      <c r="B6349" s="57" t="s">
        <v>6239</v>
      </c>
      <c r="C6349" s="25" t="str">
        <f>IF(D6349=2,"NO","YES")</f>
        <v>YES</v>
      </c>
      <c r="D6349" s="117">
        <f t="shared" si="111"/>
        <v>0.87794117647058822</v>
      </c>
      <c r="E6349" s="1">
        <v>2.1685147058823531</v>
      </c>
      <c r="F6349" s="25">
        <v>5970</v>
      </c>
      <c r="G6349" s="154">
        <v>42467</v>
      </c>
      <c r="H6349" s="3" t="s">
        <v>6218</v>
      </c>
      <c r="I6349" s="4"/>
    </row>
    <row r="6350" spans="1:9" ht="30">
      <c r="A6350" s="6">
        <v>6348</v>
      </c>
      <c r="B6350" s="57" t="s">
        <v>6240</v>
      </c>
      <c r="C6350" s="25" t="str">
        <f>IF(D6350=2,"NO","YES")</f>
        <v>YES</v>
      </c>
      <c r="D6350" s="117">
        <f t="shared" si="111"/>
        <v>0.97499999999999998</v>
      </c>
      <c r="E6350" s="1">
        <v>2.4082500000000002</v>
      </c>
      <c r="F6350" s="25">
        <v>6630</v>
      </c>
      <c r="G6350" s="154">
        <v>42467</v>
      </c>
      <c r="H6350" s="3" t="s">
        <v>6218</v>
      </c>
      <c r="I6350" s="4"/>
    </row>
    <row r="6351" spans="1:9">
      <c r="A6351" s="6">
        <v>6349</v>
      </c>
      <c r="B6351" s="57" t="s">
        <v>6241</v>
      </c>
      <c r="C6351" s="25" t="str">
        <f>IF(D6351=2,"NO","YES")</f>
        <v>YES</v>
      </c>
      <c r="D6351" s="117">
        <f t="shared" si="111"/>
        <v>1.0760294117647058</v>
      </c>
      <c r="E6351" s="1">
        <v>2.6577926470588236</v>
      </c>
      <c r="F6351" s="25">
        <v>7317</v>
      </c>
      <c r="G6351" s="154">
        <v>42467</v>
      </c>
      <c r="H6351" s="3" t="s">
        <v>6218</v>
      </c>
      <c r="I6351" s="4"/>
    </row>
    <row r="6352" spans="1:9" ht="30">
      <c r="A6352" s="6">
        <v>6350</v>
      </c>
      <c r="B6352" s="57" t="s">
        <v>6242</v>
      </c>
      <c r="C6352" s="25" t="str">
        <f>IF(D6352=2,"NO","YES")</f>
        <v>YES</v>
      </c>
      <c r="D6352" s="117">
        <f t="shared" si="111"/>
        <v>0.46102941176470591</v>
      </c>
      <c r="E6352" s="1">
        <v>1.1387426470588238</v>
      </c>
      <c r="F6352" s="25">
        <v>3135</v>
      </c>
      <c r="G6352" s="154">
        <v>42467</v>
      </c>
      <c r="H6352" s="3" t="s">
        <v>6218</v>
      </c>
      <c r="I6352" s="4"/>
    </row>
    <row r="6353" spans="1:9" ht="30">
      <c r="A6353" s="6">
        <v>6351</v>
      </c>
      <c r="B6353" s="57" t="s">
        <v>6243</v>
      </c>
      <c r="C6353" s="25" t="str">
        <f>IF(D6353=2,"NO","YES")</f>
        <v>YES</v>
      </c>
      <c r="D6353" s="117">
        <f t="shared" si="111"/>
        <v>0.37602941176470589</v>
      </c>
      <c r="E6353" s="1">
        <v>0.92879264705882358</v>
      </c>
      <c r="F6353" s="25">
        <v>2557</v>
      </c>
      <c r="G6353" s="154">
        <v>42467</v>
      </c>
      <c r="H6353" s="3" t="s">
        <v>6218</v>
      </c>
      <c r="I6353" s="4"/>
    </row>
    <row r="6354" spans="1:9" ht="30">
      <c r="A6354" s="6">
        <v>6352</v>
      </c>
      <c r="B6354" s="57" t="s">
        <v>6244</v>
      </c>
      <c r="C6354" s="25" t="str">
        <f>IF(D6354=2,"NO","YES")</f>
        <v>YES</v>
      </c>
      <c r="D6354" s="117">
        <f t="shared" si="111"/>
        <v>0.42102941176470587</v>
      </c>
      <c r="E6354" s="1">
        <v>1.0399426470588236</v>
      </c>
      <c r="F6354" s="25">
        <v>2863</v>
      </c>
      <c r="G6354" s="154">
        <v>42467</v>
      </c>
      <c r="H6354" s="3" t="s">
        <v>6218</v>
      </c>
      <c r="I6354" s="4"/>
    </row>
    <row r="6355" spans="1:9" ht="30">
      <c r="A6355" s="6">
        <v>6353</v>
      </c>
      <c r="B6355" s="57" t="s">
        <v>6245</v>
      </c>
      <c r="C6355" s="25" t="str">
        <f>IF(D6355=2,"NO","YES")</f>
        <v>YES</v>
      </c>
      <c r="D6355" s="117">
        <f t="shared" si="111"/>
        <v>0.81705882352941173</v>
      </c>
      <c r="E6355" s="1">
        <v>2.0181352941176471</v>
      </c>
      <c r="F6355" s="25">
        <v>5556</v>
      </c>
      <c r="G6355" s="154">
        <v>42467</v>
      </c>
      <c r="H6355" s="3" t="s">
        <v>6218</v>
      </c>
      <c r="I6355" s="4"/>
    </row>
    <row r="6356" spans="1:9" ht="30">
      <c r="A6356" s="6">
        <v>6354</v>
      </c>
      <c r="B6356" s="57" t="s">
        <v>6246</v>
      </c>
      <c r="C6356" s="25" t="str">
        <f>IF(D6356=2,"NO","YES")</f>
        <v>YES</v>
      </c>
      <c r="D6356" s="117">
        <f t="shared" si="111"/>
        <v>1.0639705882352941</v>
      </c>
      <c r="E6356" s="1">
        <v>2.6280073529411765</v>
      </c>
      <c r="F6356" s="25">
        <v>7235</v>
      </c>
      <c r="G6356" s="154">
        <v>42467</v>
      </c>
      <c r="H6356" s="3" t="s">
        <v>6218</v>
      </c>
      <c r="I6356" s="4"/>
    </row>
    <row r="6357" spans="1:9" ht="30">
      <c r="A6357" s="6">
        <v>6355</v>
      </c>
      <c r="B6357" s="57" t="s">
        <v>6247</v>
      </c>
      <c r="C6357" s="25" t="str">
        <f>IF(D6357=2,"NO","YES")</f>
        <v>YES</v>
      </c>
      <c r="D6357" s="117">
        <f t="shared" si="111"/>
        <v>8.8970588235294121E-2</v>
      </c>
      <c r="E6357" s="1">
        <v>0.21975735294117649</v>
      </c>
      <c r="F6357" s="25">
        <v>605</v>
      </c>
      <c r="G6357" s="154">
        <v>42467</v>
      </c>
      <c r="H6357" s="3" t="s">
        <v>6218</v>
      </c>
      <c r="I6357" s="4"/>
    </row>
    <row r="6358" spans="1:9" ht="30">
      <c r="A6358" s="6">
        <v>6356</v>
      </c>
      <c r="B6358" s="57" t="s">
        <v>6248</v>
      </c>
      <c r="C6358" s="25" t="str">
        <f>IF(D6358=2,"NO","YES")</f>
        <v>YES</v>
      </c>
      <c r="D6358" s="117">
        <f t="shared" si="111"/>
        <v>0.58294117647058818</v>
      </c>
      <c r="E6358" s="1">
        <v>1.4398647058823528</v>
      </c>
      <c r="F6358" s="25">
        <v>3964</v>
      </c>
      <c r="G6358" s="154">
        <v>42467</v>
      </c>
      <c r="H6358" s="3" t="s">
        <v>6218</v>
      </c>
      <c r="I6358" s="4"/>
    </row>
    <row r="6359" spans="1:9" ht="30">
      <c r="A6359" s="6">
        <v>6357</v>
      </c>
      <c r="B6359" s="57" t="s">
        <v>6249</v>
      </c>
      <c r="C6359" s="25" t="str">
        <f>IF(D6359=2,"NO","YES")</f>
        <v>YES</v>
      </c>
      <c r="D6359" s="117">
        <f t="shared" si="111"/>
        <v>0.3639705882352941</v>
      </c>
      <c r="E6359" s="1">
        <v>0.89900735294117651</v>
      </c>
      <c r="F6359" s="25">
        <v>2475</v>
      </c>
      <c r="G6359" s="154">
        <v>42467</v>
      </c>
      <c r="H6359" s="3" t="s">
        <v>6218</v>
      </c>
      <c r="I6359" s="4"/>
    </row>
    <row r="6360" spans="1:9" ht="30">
      <c r="A6360" s="6">
        <v>6358</v>
      </c>
      <c r="B6360" s="57" t="s">
        <v>6250</v>
      </c>
      <c r="C6360" s="25" t="str">
        <f>IF(D6360=2,"NO","YES")</f>
        <v>YES</v>
      </c>
      <c r="D6360" s="117">
        <f t="shared" si="111"/>
        <v>0.22294117647058823</v>
      </c>
      <c r="E6360" s="1">
        <v>0.55066470588235295</v>
      </c>
      <c r="F6360" s="25">
        <v>1516</v>
      </c>
      <c r="G6360" s="154">
        <v>42467</v>
      </c>
      <c r="H6360" s="3" t="s">
        <v>6218</v>
      </c>
      <c r="I6360" s="4"/>
    </row>
    <row r="6361" spans="1:9" ht="30">
      <c r="A6361" s="6">
        <v>6359</v>
      </c>
      <c r="B6361" s="57" t="s">
        <v>6251</v>
      </c>
      <c r="C6361" s="25" t="str">
        <f>IF(D6361=2,"NO","YES")</f>
        <v>YES</v>
      </c>
      <c r="D6361" s="117">
        <f t="shared" si="111"/>
        <v>0.53397058823529409</v>
      </c>
      <c r="E6361" s="1">
        <v>1.3189073529411766</v>
      </c>
      <c r="F6361" s="58">
        <v>3631</v>
      </c>
      <c r="G6361" s="154">
        <v>42467</v>
      </c>
      <c r="H6361" s="3" t="s">
        <v>6218</v>
      </c>
      <c r="I6361" s="4"/>
    </row>
    <row r="6362" spans="1:9" ht="30">
      <c r="A6362" s="6">
        <v>6360</v>
      </c>
      <c r="B6362" s="57" t="s">
        <v>6252</v>
      </c>
      <c r="C6362" s="25" t="str">
        <f>IF(D6362=2,"NO","YES")</f>
        <v>YES</v>
      </c>
      <c r="D6362" s="117">
        <f t="shared" si="111"/>
        <v>1.1289705882352941</v>
      </c>
      <c r="E6362" s="1">
        <v>2.7885573529411767</v>
      </c>
      <c r="F6362" s="25">
        <v>7677</v>
      </c>
      <c r="G6362" s="154">
        <v>42467</v>
      </c>
      <c r="H6362" s="3" t="s">
        <v>6218</v>
      </c>
      <c r="I6362" s="4"/>
    </row>
    <row r="6363" spans="1:9" ht="30">
      <c r="A6363" s="6">
        <v>6361</v>
      </c>
      <c r="B6363" s="57" t="s">
        <v>6253</v>
      </c>
      <c r="C6363" s="25" t="str">
        <f>IF(D6363=2,"NO","YES")</f>
        <v>YES</v>
      </c>
      <c r="D6363" s="117">
        <f t="shared" si="111"/>
        <v>0.55000000000000004</v>
      </c>
      <c r="E6363" s="1">
        <v>1.3585000000000003</v>
      </c>
      <c r="F6363" s="25">
        <v>3740</v>
      </c>
      <c r="G6363" s="154">
        <v>42467</v>
      </c>
      <c r="H6363" s="3" t="s">
        <v>6218</v>
      </c>
      <c r="I6363" s="4"/>
    </row>
    <row r="6364" spans="1:9" ht="30">
      <c r="A6364" s="6">
        <v>6362</v>
      </c>
      <c r="B6364" s="57" t="s">
        <v>6254</v>
      </c>
      <c r="C6364" s="25" t="str">
        <f>IF(D6364=2,"NO","YES")</f>
        <v>YES</v>
      </c>
      <c r="D6364" s="117">
        <f t="shared" si="111"/>
        <v>0.19794117647058823</v>
      </c>
      <c r="E6364" s="1">
        <v>0.48891470588235297</v>
      </c>
      <c r="F6364" s="25">
        <v>1346</v>
      </c>
      <c r="G6364" s="154">
        <v>42467</v>
      </c>
      <c r="H6364" s="3" t="s">
        <v>6218</v>
      </c>
      <c r="I6364" s="4"/>
    </row>
    <row r="6365" spans="1:9" ht="30">
      <c r="A6365" s="6">
        <v>6363</v>
      </c>
      <c r="B6365" s="57" t="s">
        <v>6255</v>
      </c>
      <c r="C6365" s="25" t="str">
        <f>IF(D6365=2,"NO","YES")</f>
        <v>YES</v>
      </c>
      <c r="D6365" s="117">
        <f t="shared" si="111"/>
        <v>0.59102941176470591</v>
      </c>
      <c r="E6365" s="1">
        <v>1.4598426470588237</v>
      </c>
      <c r="F6365" s="25">
        <v>4019</v>
      </c>
      <c r="G6365" s="154">
        <v>42467</v>
      </c>
      <c r="H6365" s="3" t="s">
        <v>6218</v>
      </c>
      <c r="I6365" s="4"/>
    </row>
    <row r="6366" spans="1:9" ht="30">
      <c r="A6366" s="6">
        <v>6364</v>
      </c>
      <c r="B6366" s="57" t="s">
        <v>6256</v>
      </c>
      <c r="C6366" s="25" t="str">
        <f>IF(D6366=2,"NO","YES")</f>
        <v>YES</v>
      </c>
      <c r="D6366" s="117">
        <f t="shared" si="111"/>
        <v>0.7279411764705882</v>
      </c>
      <c r="E6366" s="1">
        <v>1.798014705882353</v>
      </c>
      <c r="F6366" s="25">
        <v>4950</v>
      </c>
      <c r="G6366" s="154">
        <v>42467</v>
      </c>
      <c r="H6366" s="3" t="s">
        <v>6218</v>
      </c>
      <c r="I6366" s="4"/>
    </row>
    <row r="6367" spans="1:9" ht="30">
      <c r="A6367" s="6">
        <v>6365</v>
      </c>
      <c r="B6367" s="57" t="s">
        <v>6257</v>
      </c>
      <c r="C6367" s="25" t="str">
        <f>IF(D6367=2,"NO","YES")</f>
        <v>YES</v>
      </c>
      <c r="D6367" s="117">
        <f t="shared" si="111"/>
        <v>1.1779411764705883</v>
      </c>
      <c r="E6367" s="1">
        <v>2.9095147058823532</v>
      </c>
      <c r="F6367" s="25">
        <v>8010</v>
      </c>
      <c r="G6367" s="154">
        <v>42467</v>
      </c>
      <c r="H6367" s="3" t="s">
        <v>6218</v>
      </c>
      <c r="I6367" s="4"/>
    </row>
    <row r="6368" spans="1:9" ht="30">
      <c r="A6368" s="6">
        <v>6366</v>
      </c>
      <c r="B6368" s="57" t="s">
        <v>6258</v>
      </c>
      <c r="C6368" s="25" t="str">
        <f>IF(D6368=2,"NO","YES")</f>
        <v>YES</v>
      </c>
      <c r="D6368" s="117">
        <f t="shared" si="111"/>
        <v>0.93897058823529411</v>
      </c>
      <c r="E6368" s="1">
        <v>2.3192573529411766</v>
      </c>
      <c r="F6368" s="25">
        <v>6385</v>
      </c>
      <c r="G6368" s="154">
        <v>42467</v>
      </c>
      <c r="H6368" s="3" t="s">
        <v>6218</v>
      </c>
      <c r="I6368" s="4"/>
    </row>
    <row r="6369" spans="1:9" ht="30">
      <c r="A6369" s="6">
        <v>6367</v>
      </c>
      <c r="B6369" s="57" t="s">
        <v>6259</v>
      </c>
      <c r="C6369" s="25" t="str">
        <f>IF(D6369=2,"NO","YES")</f>
        <v>YES</v>
      </c>
      <c r="D6369" s="117">
        <f t="shared" si="111"/>
        <v>0.6029411764705882</v>
      </c>
      <c r="E6369" s="1">
        <v>1.4892647058823529</v>
      </c>
      <c r="F6369" s="25">
        <v>4100</v>
      </c>
      <c r="G6369" s="154">
        <v>42467</v>
      </c>
      <c r="H6369" s="3" t="s">
        <v>6218</v>
      </c>
      <c r="I6369" s="4"/>
    </row>
    <row r="6370" spans="1:9" ht="30">
      <c r="A6370" s="6">
        <v>6368</v>
      </c>
      <c r="B6370" s="57" t="s">
        <v>5076</v>
      </c>
      <c r="C6370" s="25" t="str">
        <f>IF(D6370=2,"NO","YES")</f>
        <v>YES</v>
      </c>
      <c r="D6370" s="117">
        <f t="shared" si="111"/>
        <v>0.32397058823529412</v>
      </c>
      <c r="E6370" s="1">
        <v>0.80020735294117651</v>
      </c>
      <c r="F6370" s="25">
        <v>2203</v>
      </c>
      <c r="G6370" s="154">
        <v>42467</v>
      </c>
      <c r="H6370" s="3" t="s">
        <v>6218</v>
      </c>
      <c r="I6370" s="4"/>
    </row>
    <row r="6371" spans="1:9" ht="30">
      <c r="A6371" s="6">
        <v>6369</v>
      </c>
      <c r="B6371" s="57" t="s">
        <v>6260</v>
      </c>
      <c r="C6371" s="25" t="str">
        <f>IF(D6371=2,"NO","YES")</f>
        <v>YES</v>
      </c>
      <c r="D6371" s="117">
        <f t="shared" si="111"/>
        <v>1.0479411764705882</v>
      </c>
      <c r="E6371" s="1">
        <v>2.5884147058823528</v>
      </c>
      <c r="F6371" s="25">
        <v>7126</v>
      </c>
      <c r="G6371" s="154">
        <v>42467</v>
      </c>
      <c r="H6371" s="3" t="s">
        <v>6218</v>
      </c>
      <c r="I6371" s="4"/>
    </row>
    <row r="6372" spans="1:9" ht="30">
      <c r="A6372" s="6">
        <v>6370</v>
      </c>
      <c r="B6372" s="57" t="s">
        <v>5879</v>
      </c>
      <c r="C6372" s="25" t="str">
        <f>IF(D6372=2,"NO","YES")</f>
        <v>YES</v>
      </c>
      <c r="D6372" s="117">
        <f t="shared" si="111"/>
        <v>0.19397058823529412</v>
      </c>
      <c r="E6372" s="1">
        <v>0.47910735294117651</v>
      </c>
      <c r="F6372" s="25">
        <v>1319</v>
      </c>
      <c r="G6372" s="154">
        <v>42467</v>
      </c>
      <c r="H6372" s="3" t="s">
        <v>6218</v>
      </c>
      <c r="I6372" s="4"/>
    </row>
    <row r="6373" spans="1:9" ht="30">
      <c r="A6373" s="6">
        <v>6371</v>
      </c>
      <c r="B6373" s="57" t="s">
        <v>6261</v>
      </c>
      <c r="C6373" s="25" t="str">
        <f>IF(D6373=2,"NO","YES")</f>
        <v>YES</v>
      </c>
      <c r="D6373" s="117">
        <f t="shared" si="111"/>
        <v>0.84602941176470592</v>
      </c>
      <c r="E6373" s="1">
        <v>2.0896926470588237</v>
      </c>
      <c r="F6373" s="25">
        <v>5753</v>
      </c>
      <c r="G6373" s="154">
        <v>42467</v>
      </c>
      <c r="H6373" s="3" t="s">
        <v>6218</v>
      </c>
      <c r="I6373" s="4"/>
    </row>
    <row r="6374" spans="1:9" ht="30">
      <c r="A6374" s="6">
        <v>6372</v>
      </c>
      <c r="B6374" s="57" t="s">
        <v>6262</v>
      </c>
      <c r="C6374" s="25" t="str">
        <f>IF(D6374=2,"NO","YES")</f>
        <v>YES</v>
      </c>
      <c r="D6374" s="117">
        <f t="shared" si="111"/>
        <v>0.14205882352941177</v>
      </c>
      <c r="E6374" s="1">
        <v>0.35088529411764707</v>
      </c>
      <c r="F6374" s="25">
        <v>966</v>
      </c>
      <c r="G6374" s="154">
        <v>42467</v>
      </c>
      <c r="H6374" s="3" t="s">
        <v>6218</v>
      </c>
      <c r="I6374" s="4"/>
    </row>
    <row r="6375" spans="1:9" ht="30">
      <c r="A6375" s="6">
        <v>6373</v>
      </c>
      <c r="B6375" s="57" t="s">
        <v>6263</v>
      </c>
      <c r="C6375" s="25" t="str">
        <f>IF(D6375=2,"NO","YES")</f>
        <v>YES</v>
      </c>
      <c r="D6375" s="117">
        <f t="shared" si="111"/>
        <v>1.1289705882352941</v>
      </c>
      <c r="E6375" s="1">
        <v>2.7885573529411767</v>
      </c>
      <c r="F6375" s="25">
        <v>7677</v>
      </c>
      <c r="G6375" s="154">
        <v>42467</v>
      </c>
      <c r="H6375" s="3" t="s">
        <v>6218</v>
      </c>
      <c r="I6375" s="4"/>
    </row>
    <row r="6376" spans="1:9" ht="30">
      <c r="A6376" s="6">
        <v>6374</v>
      </c>
      <c r="B6376" s="57" t="s">
        <v>6264</v>
      </c>
      <c r="C6376" s="25" t="str">
        <f>IF(D6376=2,"NO","YES")</f>
        <v>YES</v>
      </c>
      <c r="D6376" s="117">
        <f t="shared" si="111"/>
        <v>0.23499999999999999</v>
      </c>
      <c r="E6376" s="1">
        <v>0.58045000000000002</v>
      </c>
      <c r="F6376" s="25">
        <v>1598</v>
      </c>
      <c r="G6376" s="154">
        <v>42467</v>
      </c>
      <c r="H6376" s="3" t="s">
        <v>6218</v>
      </c>
      <c r="I6376" s="4"/>
    </row>
    <row r="6377" spans="1:9" ht="30">
      <c r="A6377" s="6">
        <v>6375</v>
      </c>
      <c r="B6377" s="137" t="s">
        <v>6265</v>
      </c>
      <c r="C6377" s="25" t="str">
        <f>IF(D6377=2,"NO","YES")</f>
        <v>YES</v>
      </c>
      <c r="D6377" s="138">
        <f t="shared" si="111"/>
        <v>0.95499999999999996</v>
      </c>
      <c r="E6377" s="1">
        <v>2.3588499999999999</v>
      </c>
      <c r="F6377" s="25">
        <v>6494</v>
      </c>
      <c r="G6377" s="154">
        <v>42467</v>
      </c>
      <c r="H6377" s="3" t="s">
        <v>2014</v>
      </c>
      <c r="I6377" s="4"/>
    </row>
    <row r="6378" spans="1:9">
      <c r="A6378" s="6">
        <v>6376</v>
      </c>
      <c r="B6378" s="24" t="s">
        <v>6266</v>
      </c>
      <c r="C6378" s="25" t="str">
        <f>IF(D6378=2,"NO","YES")</f>
        <v>YES</v>
      </c>
      <c r="D6378" s="138">
        <f t="shared" si="111"/>
        <v>0.5539705882352941</v>
      </c>
      <c r="E6378" s="1">
        <v>1.3683073529411764</v>
      </c>
      <c r="F6378" s="25">
        <v>3767</v>
      </c>
      <c r="G6378" s="154">
        <v>42467</v>
      </c>
      <c r="H6378" s="3" t="s">
        <v>2014</v>
      </c>
      <c r="I6378" s="4"/>
    </row>
    <row r="6379" spans="1:9" ht="30">
      <c r="A6379" s="6">
        <v>6377</v>
      </c>
      <c r="B6379" s="24" t="s">
        <v>6267</v>
      </c>
      <c r="C6379" s="25" t="str">
        <f>IF(D6379=2,"NO","YES")</f>
        <v>YES</v>
      </c>
      <c r="D6379" s="138">
        <f t="shared" si="111"/>
        <v>1.141029411764706</v>
      </c>
      <c r="E6379" s="1">
        <v>2.8183426470588238</v>
      </c>
      <c r="F6379" s="25">
        <v>7759</v>
      </c>
      <c r="G6379" s="154">
        <v>42467</v>
      </c>
      <c r="H6379" s="3" t="s">
        <v>2014</v>
      </c>
      <c r="I6379" s="4"/>
    </row>
    <row r="6380" spans="1:9" ht="45">
      <c r="A6380" s="6">
        <v>6378</v>
      </c>
      <c r="B6380" s="24" t="s">
        <v>6268</v>
      </c>
      <c r="C6380" s="25" t="str">
        <f>IF(D6380=2,"NO","YES")</f>
        <v>YES</v>
      </c>
      <c r="D6380" s="138">
        <f t="shared" si="111"/>
        <v>1.213970588235294</v>
      </c>
      <c r="E6380" s="1">
        <v>2.9985073529411763</v>
      </c>
      <c r="F6380" s="25">
        <v>8255</v>
      </c>
      <c r="G6380" s="154">
        <v>42467</v>
      </c>
      <c r="H6380" s="3" t="s">
        <v>2014</v>
      </c>
      <c r="I6380" s="4"/>
    </row>
    <row r="6381" spans="1:9" ht="30">
      <c r="A6381" s="6">
        <v>6379</v>
      </c>
      <c r="B6381" s="24" t="s">
        <v>6269</v>
      </c>
      <c r="C6381" s="25" t="str">
        <f>IF(D6381=2,"NO","YES")</f>
        <v>NO</v>
      </c>
      <c r="D6381" s="138">
        <f t="shared" si="111"/>
        <v>2</v>
      </c>
      <c r="E6381" s="1">
        <v>4.9400000000000004</v>
      </c>
      <c r="F6381" s="25">
        <v>13600</v>
      </c>
      <c r="G6381" s="154">
        <v>42467</v>
      </c>
      <c r="H6381" s="3" t="s">
        <v>2014</v>
      </c>
      <c r="I6381" s="4"/>
    </row>
    <row r="6382" spans="1:9" ht="30">
      <c r="A6382" s="6">
        <v>6380</v>
      </c>
      <c r="B6382" s="24" t="s">
        <v>6270</v>
      </c>
      <c r="C6382" s="25" t="str">
        <f>IF(D6382=2,"NO","YES")</f>
        <v>YES</v>
      </c>
      <c r="D6382" s="138">
        <f t="shared" si="111"/>
        <v>0.98294117647058821</v>
      </c>
      <c r="E6382" s="1">
        <v>2.427864705882353</v>
      </c>
      <c r="F6382" s="25">
        <v>6684</v>
      </c>
      <c r="G6382" s="154">
        <v>42467</v>
      </c>
      <c r="H6382" s="3" t="s">
        <v>2014</v>
      </c>
      <c r="I6382" s="4"/>
    </row>
    <row r="6383" spans="1:9">
      <c r="A6383" s="6">
        <v>6381</v>
      </c>
      <c r="B6383" s="24" t="s">
        <v>6271</v>
      </c>
      <c r="C6383" s="25" t="str">
        <f>IF(D6383=2,"NO","YES")</f>
        <v>YES</v>
      </c>
      <c r="D6383" s="138">
        <f t="shared" si="111"/>
        <v>1.17</v>
      </c>
      <c r="E6383" s="1">
        <v>2.8898999999999999</v>
      </c>
      <c r="F6383" s="25">
        <v>7956</v>
      </c>
      <c r="G6383" s="154">
        <v>42467</v>
      </c>
      <c r="H6383" s="3" t="s">
        <v>2014</v>
      </c>
      <c r="I6383" s="4"/>
    </row>
    <row r="6384" spans="1:9" ht="30">
      <c r="A6384" s="6">
        <v>6382</v>
      </c>
      <c r="B6384" s="24" t="s">
        <v>6272</v>
      </c>
      <c r="C6384" s="25" t="str">
        <f>IF(D6384=2,"NO","YES")</f>
        <v>YES</v>
      </c>
      <c r="D6384" s="138">
        <f t="shared" si="111"/>
        <v>1.0279411764705881</v>
      </c>
      <c r="E6384" s="1">
        <v>2.5390147058823529</v>
      </c>
      <c r="F6384" s="25">
        <v>6990</v>
      </c>
      <c r="G6384" s="154">
        <v>42467</v>
      </c>
      <c r="H6384" s="3" t="s">
        <v>2014</v>
      </c>
      <c r="I6384" s="4"/>
    </row>
    <row r="6385" spans="1:9" ht="30">
      <c r="A6385" s="6">
        <v>6383</v>
      </c>
      <c r="B6385" s="24" t="s">
        <v>6273</v>
      </c>
      <c r="C6385" s="25" t="str">
        <f>IF(D6385=2,"NO","YES")</f>
        <v>YES</v>
      </c>
      <c r="D6385" s="138">
        <f t="shared" si="111"/>
        <v>0.95499999999999996</v>
      </c>
      <c r="E6385" s="1">
        <v>2.3588499999999999</v>
      </c>
      <c r="F6385" s="25">
        <v>6494</v>
      </c>
      <c r="G6385" s="154">
        <v>42467</v>
      </c>
      <c r="H6385" s="3" t="s">
        <v>2014</v>
      </c>
      <c r="I6385" s="4"/>
    </row>
    <row r="6386" spans="1:9" ht="30">
      <c r="A6386" s="6">
        <v>6384</v>
      </c>
      <c r="B6386" s="24" t="s">
        <v>6274</v>
      </c>
      <c r="C6386" s="25" t="str">
        <f>IF(D6386=2,"NO","YES")</f>
        <v>YES</v>
      </c>
      <c r="D6386" s="138">
        <f t="shared" si="111"/>
        <v>0.73705882352941177</v>
      </c>
      <c r="E6386" s="1">
        <v>1.8205352941176471</v>
      </c>
      <c r="F6386" s="25">
        <v>5012</v>
      </c>
      <c r="G6386" s="616">
        <v>42467</v>
      </c>
      <c r="H6386" s="3" t="s">
        <v>2014</v>
      </c>
      <c r="I6386" s="4"/>
    </row>
    <row r="6387" spans="1:9" ht="30">
      <c r="A6387" s="6">
        <v>6385</v>
      </c>
      <c r="B6387" s="24" t="s">
        <v>6275</v>
      </c>
      <c r="C6387" s="25" t="str">
        <f>IF(D6387=2,"NO","YES")</f>
        <v>YES</v>
      </c>
      <c r="D6387" s="138">
        <f t="shared" si="111"/>
        <v>1.8129411764705883</v>
      </c>
      <c r="E6387" s="1">
        <v>4.4779647058823535</v>
      </c>
      <c r="F6387" s="25">
        <v>12328</v>
      </c>
      <c r="G6387" s="154">
        <v>42467</v>
      </c>
      <c r="H6387" s="3" t="s">
        <v>2014</v>
      </c>
      <c r="I6387" s="4"/>
    </row>
    <row r="6388" spans="1:9" ht="30">
      <c r="A6388" s="6">
        <v>6386</v>
      </c>
      <c r="B6388" s="24" t="s">
        <v>6276</v>
      </c>
      <c r="C6388" s="25" t="str">
        <f>IF(D6388=2,"NO","YES")</f>
        <v>YES</v>
      </c>
      <c r="D6388" s="138">
        <f t="shared" si="111"/>
        <v>0.35205882352941176</v>
      </c>
      <c r="E6388" s="1">
        <v>0.86958529411764707</v>
      </c>
      <c r="F6388" s="25">
        <v>2394</v>
      </c>
      <c r="G6388" s="154">
        <v>42467</v>
      </c>
      <c r="H6388" s="3" t="s">
        <v>2014</v>
      </c>
      <c r="I6388" s="4"/>
    </row>
    <row r="6389" spans="1:9">
      <c r="A6389" s="6">
        <v>6387</v>
      </c>
      <c r="B6389" s="24" t="s">
        <v>6277</v>
      </c>
      <c r="C6389" s="25" t="str">
        <f>IF(D6389=2,"NO","YES")</f>
        <v>YES</v>
      </c>
      <c r="D6389" s="138">
        <f t="shared" si="111"/>
        <v>0.72</v>
      </c>
      <c r="E6389" s="1">
        <v>1.7784</v>
      </c>
      <c r="F6389" s="25">
        <v>4896</v>
      </c>
      <c r="G6389" s="154">
        <v>42467</v>
      </c>
      <c r="H6389" s="3" t="s">
        <v>2014</v>
      </c>
      <c r="I6389" s="4"/>
    </row>
    <row r="6390" spans="1:9" ht="30">
      <c r="A6390" s="6">
        <v>6388</v>
      </c>
      <c r="B6390" s="24" t="s">
        <v>6278</v>
      </c>
      <c r="C6390" s="25" t="str">
        <f>IF(D6390=2,"NO","YES")</f>
        <v>YES</v>
      </c>
      <c r="D6390" s="138">
        <f t="shared" si="111"/>
        <v>1.1129411764705883</v>
      </c>
      <c r="E6390" s="1">
        <v>2.7489647058823534</v>
      </c>
      <c r="F6390" s="25">
        <v>7568</v>
      </c>
      <c r="G6390" s="154">
        <v>42467</v>
      </c>
      <c r="H6390" s="3" t="s">
        <v>2014</v>
      </c>
      <c r="I6390" s="4"/>
    </row>
    <row r="6391" spans="1:9">
      <c r="A6391" s="6">
        <v>6389</v>
      </c>
      <c r="B6391" s="24" t="s">
        <v>6279</v>
      </c>
      <c r="C6391" s="25" t="str">
        <f>IF(D6391=2,"NO","YES")</f>
        <v>YES</v>
      </c>
      <c r="D6391" s="138">
        <f t="shared" si="111"/>
        <v>0.7</v>
      </c>
      <c r="E6391" s="1">
        <v>1.7290000000000001</v>
      </c>
      <c r="F6391" s="25">
        <v>4760</v>
      </c>
      <c r="G6391" s="154">
        <v>42467</v>
      </c>
      <c r="H6391" s="3" t="s">
        <v>2014</v>
      </c>
      <c r="I6391" s="4"/>
    </row>
    <row r="6392" spans="1:9">
      <c r="A6392" s="6">
        <v>6390</v>
      </c>
      <c r="B6392" s="24" t="s">
        <v>6280</v>
      </c>
      <c r="C6392" s="25" t="str">
        <f>IF(D6392=2,"NO","YES")</f>
        <v>YES</v>
      </c>
      <c r="D6392" s="138">
        <f t="shared" si="111"/>
        <v>1.2589705882352942</v>
      </c>
      <c r="E6392" s="1">
        <v>3.1096573529411771</v>
      </c>
      <c r="F6392" s="25">
        <v>8561</v>
      </c>
      <c r="G6392" s="154">
        <v>42467</v>
      </c>
      <c r="H6392" s="3" t="s">
        <v>2014</v>
      </c>
      <c r="I6392" s="4"/>
    </row>
    <row r="6393" spans="1:9" ht="30">
      <c r="A6393" s="6">
        <v>6391</v>
      </c>
      <c r="B6393" s="24" t="s">
        <v>6281</v>
      </c>
      <c r="C6393" s="25" t="str">
        <f>IF(D6393=2,"NO","YES")</f>
        <v>YES</v>
      </c>
      <c r="D6393" s="138">
        <f t="shared" si="111"/>
        <v>1.0120588235294117</v>
      </c>
      <c r="E6393" s="1">
        <v>2.4997852941176468</v>
      </c>
      <c r="F6393" s="25">
        <v>6882</v>
      </c>
      <c r="G6393" s="154">
        <v>42467</v>
      </c>
      <c r="H6393" s="3" t="s">
        <v>2014</v>
      </c>
      <c r="I6393" s="4"/>
    </row>
    <row r="6394" spans="1:9">
      <c r="A6394" s="6">
        <v>6392</v>
      </c>
      <c r="B6394" s="24" t="s">
        <v>6282</v>
      </c>
      <c r="C6394" s="25" t="str">
        <f>IF(D6394=2,"NO","YES")</f>
        <v>YES</v>
      </c>
      <c r="D6394" s="138">
        <f t="shared" si="111"/>
        <v>1.0120588235294117</v>
      </c>
      <c r="E6394" s="1">
        <v>2.4997852941176468</v>
      </c>
      <c r="F6394" s="25">
        <v>6882</v>
      </c>
      <c r="G6394" s="154">
        <v>42467</v>
      </c>
      <c r="H6394" s="3" t="s">
        <v>2014</v>
      </c>
      <c r="I6394" s="4"/>
    </row>
    <row r="6395" spans="1:9" ht="30">
      <c r="A6395" s="6">
        <v>6393</v>
      </c>
      <c r="B6395" s="137" t="s">
        <v>6283</v>
      </c>
      <c r="C6395" s="25" t="str">
        <f>IF(D6395=2,"NO","YES")</f>
        <v>YES</v>
      </c>
      <c r="D6395" s="138">
        <f t="shared" si="111"/>
        <v>0.36</v>
      </c>
      <c r="E6395" s="1">
        <v>0.88919999999999999</v>
      </c>
      <c r="F6395" s="25">
        <v>2448</v>
      </c>
      <c r="G6395" s="154">
        <v>42467</v>
      </c>
      <c r="H6395" s="3" t="s">
        <v>2014</v>
      </c>
      <c r="I6395" s="4"/>
    </row>
    <row r="6396" spans="1:9" ht="30">
      <c r="A6396" s="6">
        <v>6394</v>
      </c>
      <c r="B6396" s="24" t="s">
        <v>6284</v>
      </c>
      <c r="C6396" s="25" t="str">
        <f>IF(D6396=2,"NO","YES")</f>
        <v>YES</v>
      </c>
      <c r="D6396" s="138">
        <f t="shared" si="111"/>
        <v>0.91102941176470587</v>
      </c>
      <c r="E6396" s="1">
        <v>2.2502426470588235</v>
      </c>
      <c r="F6396" s="25">
        <v>6195</v>
      </c>
      <c r="G6396" s="154">
        <v>42467</v>
      </c>
      <c r="H6396" s="3" t="s">
        <v>2014</v>
      </c>
      <c r="I6396" s="4"/>
    </row>
    <row r="6397" spans="1:9" ht="30">
      <c r="A6397" s="6">
        <v>6395</v>
      </c>
      <c r="B6397" s="24" t="s">
        <v>6285</v>
      </c>
      <c r="C6397" s="25" t="str">
        <f>IF(D6397=2,"NO","YES")</f>
        <v>YES</v>
      </c>
      <c r="D6397" s="138">
        <f t="shared" si="111"/>
        <v>0.60705882352941176</v>
      </c>
      <c r="E6397" s="1">
        <v>1.4994352941176472</v>
      </c>
      <c r="F6397" s="25">
        <v>4128</v>
      </c>
      <c r="G6397" s="154">
        <v>42467</v>
      </c>
      <c r="H6397" s="3" t="s">
        <v>2014</v>
      </c>
      <c r="I6397" s="4"/>
    </row>
    <row r="6398" spans="1:9" ht="30">
      <c r="A6398" s="6">
        <v>6396</v>
      </c>
      <c r="B6398" s="24" t="s">
        <v>6286</v>
      </c>
      <c r="C6398" s="25" t="str">
        <f>IF(D6398=2,"NO","YES")</f>
        <v>NO</v>
      </c>
      <c r="D6398" s="138">
        <f t="shared" si="111"/>
        <v>2</v>
      </c>
      <c r="E6398" s="1">
        <v>4.9400000000000004</v>
      </c>
      <c r="F6398" s="25">
        <v>13600</v>
      </c>
      <c r="G6398" s="154">
        <v>42467</v>
      </c>
      <c r="H6398" s="3" t="s">
        <v>2014</v>
      </c>
      <c r="I6398" s="4"/>
    </row>
    <row r="6399" spans="1:9" ht="30">
      <c r="A6399" s="6">
        <v>6397</v>
      </c>
      <c r="B6399" s="24" t="s">
        <v>6287</v>
      </c>
      <c r="C6399" s="25" t="str">
        <f>IF(D6399=2,"NO","YES")</f>
        <v>YES</v>
      </c>
      <c r="D6399" s="138">
        <f t="shared" si="111"/>
        <v>0.87</v>
      </c>
      <c r="E6399" s="1">
        <v>2.1489000000000003</v>
      </c>
      <c r="F6399" s="25">
        <v>5916</v>
      </c>
      <c r="G6399" s="154">
        <v>42467</v>
      </c>
      <c r="H6399" s="3" t="s">
        <v>2014</v>
      </c>
      <c r="I6399" s="4"/>
    </row>
    <row r="6400" spans="1:9" ht="30">
      <c r="A6400" s="6">
        <v>6398</v>
      </c>
      <c r="B6400" s="24" t="s">
        <v>6288</v>
      </c>
      <c r="C6400" s="25" t="str">
        <f>IF(D6400=2,"NO","YES")</f>
        <v>YES</v>
      </c>
      <c r="D6400" s="138">
        <f t="shared" si="111"/>
        <v>1.0120588235294117</v>
      </c>
      <c r="E6400" s="1">
        <v>2.4997852941176468</v>
      </c>
      <c r="F6400" s="25">
        <v>6882</v>
      </c>
      <c r="G6400" s="154">
        <v>42467</v>
      </c>
      <c r="H6400" s="3" t="s">
        <v>2014</v>
      </c>
      <c r="I6400" s="4"/>
    </row>
    <row r="6401" spans="1:9" ht="30">
      <c r="A6401" s="6">
        <v>6399</v>
      </c>
      <c r="B6401" s="24" t="s">
        <v>6289</v>
      </c>
      <c r="C6401" s="25" t="str">
        <f>IF(D6401=2,"NO","YES")</f>
        <v>YES</v>
      </c>
      <c r="D6401" s="138">
        <f t="shared" si="111"/>
        <v>1.5539705882352941</v>
      </c>
      <c r="E6401" s="1">
        <v>3.8383073529411766</v>
      </c>
      <c r="F6401" s="25">
        <v>10567</v>
      </c>
      <c r="G6401" s="154">
        <v>42467</v>
      </c>
      <c r="H6401" s="3" t="s">
        <v>2014</v>
      </c>
      <c r="I6401" s="4"/>
    </row>
    <row r="6402" spans="1:9" ht="30">
      <c r="A6402" s="6">
        <v>6400</v>
      </c>
      <c r="B6402" s="24" t="s">
        <v>6290</v>
      </c>
      <c r="C6402" s="25" t="str">
        <f>IF(D6402=2,"NO","YES")</f>
        <v>YES</v>
      </c>
      <c r="D6402" s="138">
        <f t="shared" si="111"/>
        <v>0.20602941176470588</v>
      </c>
      <c r="E6402" s="1">
        <v>0.50889264705882353</v>
      </c>
      <c r="F6402" s="25">
        <v>1401</v>
      </c>
      <c r="G6402" s="154">
        <v>42467</v>
      </c>
      <c r="H6402" s="3" t="s">
        <v>2014</v>
      </c>
      <c r="I6402" s="4"/>
    </row>
    <row r="6403" spans="1:9" ht="30">
      <c r="A6403" s="6">
        <v>6401</v>
      </c>
      <c r="B6403" s="24" t="s">
        <v>6291</v>
      </c>
      <c r="C6403" s="25" t="str">
        <f>IF(D6403=2,"NO","YES")</f>
        <v>YES</v>
      </c>
      <c r="D6403" s="138">
        <f t="shared" si="111"/>
        <v>0.80897058823529411</v>
      </c>
      <c r="E6403" s="1">
        <v>1.9981573529411767</v>
      </c>
      <c r="F6403" s="25">
        <v>5501</v>
      </c>
      <c r="G6403" s="154">
        <v>42467</v>
      </c>
      <c r="H6403" s="3" t="s">
        <v>2014</v>
      </c>
      <c r="I6403" s="4"/>
    </row>
    <row r="6404" spans="1:9" ht="30">
      <c r="A6404" s="6">
        <v>6402</v>
      </c>
      <c r="B6404" s="137" t="s">
        <v>6292</v>
      </c>
      <c r="C6404" s="25" t="str">
        <f>IF(D6404=2,"NO","YES")</f>
        <v>YES</v>
      </c>
      <c r="D6404" s="138">
        <f t="shared" si="111"/>
        <v>0.36</v>
      </c>
      <c r="E6404" s="1">
        <v>0.88919999999999999</v>
      </c>
      <c r="F6404" s="25">
        <v>2448</v>
      </c>
      <c r="G6404" s="154">
        <v>42467</v>
      </c>
      <c r="H6404" s="3" t="s">
        <v>2014</v>
      </c>
      <c r="I6404" s="4"/>
    </row>
    <row r="6405" spans="1:9" ht="30">
      <c r="A6405" s="6">
        <v>6403</v>
      </c>
      <c r="B6405" s="24" t="s">
        <v>6293</v>
      </c>
      <c r="C6405" s="25" t="str">
        <f>IF(D6405=2,"NO","YES")</f>
        <v>YES</v>
      </c>
      <c r="D6405" s="138">
        <f t="shared" ref="D6405:D6468" si="112">F6405/6800</f>
        <v>0.23897058823529413</v>
      </c>
      <c r="E6405" s="1">
        <v>0.59025735294117654</v>
      </c>
      <c r="F6405" s="25">
        <v>1625</v>
      </c>
      <c r="G6405" s="154">
        <v>42467</v>
      </c>
      <c r="H6405" s="3" t="s">
        <v>2014</v>
      </c>
      <c r="I6405" s="4"/>
    </row>
    <row r="6406" spans="1:9">
      <c r="A6406" s="6">
        <v>6404</v>
      </c>
      <c r="B6406" s="24" t="s">
        <v>6294</v>
      </c>
      <c r="C6406" s="25" t="str">
        <f>IF(D6406=2,"NO","YES")</f>
        <v>YES</v>
      </c>
      <c r="D6406" s="138">
        <f t="shared" si="112"/>
        <v>0.40500000000000003</v>
      </c>
      <c r="E6406" s="1">
        <v>1.0003500000000001</v>
      </c>
      <c r="F6406" s="25">
        <v>2754</v>
      </c>
      <c r="G6406" s="154">
        <v>42467</v>
      </c>
      <c r="H6406" s="3" t="s">
        <v>2014</v>
      </c>
      <c r="I6406" s="4"/>
    </row>
    <row r="6407" spans="1:9" ht="30">
      <c r="A6407" s="6">
        <v>6405</v>
      </c>
      <c r="B6407" s="24" t="s">
        <v>6295</v>
      </c>
      <c r="C6407" s="25" t="str">
        <f>IF(D6407=2,"NO","YES")</f>
        <v>YES</v>
      </c>
      <c r="D6407" s="138">
        <f t="shared" si="112"/>
        <v>0.86205882352941177</v>
      </c>
      <c r="E6407" s="1">
        <v>2.1292852941176474</v>
      </c>
      <c r="F6407" s="25">
        <v>5862</v>
      </c>
      <c r="G6407" s="154">
        <v>42467</v>
      </c>
      <c r="H6407" s="3" t="s">
        <v>2014</v>
      </c>
      <c r="I6407" s="4"/>
    </row>
    <row r="6408" spans="1:9" ht="30">
      <c r="A6408" s="6">
        <v>6406</v>
      </c>
      <c r="B6408" s="24" t="s">
        <v>6296</v>
      </c>
      <c r="C6408" s="25" t="str">
        <f>IF(D6408=2,"NO","YES")</f>
        <v>YES</v>
      </c>
      <c r="D6408" s="138">
        <f t="shared" si="112"/>
        <v>0.63102941176470584</v>
      </c>
      <c r="E6408" s="1">
        <v>1.5586426470588235</v>
      </c>
      <c r="F6408" s="25">
        <v>4291</v>
      </c>
      <c r="G6408" s="154">
        <v>42467</v>
      </c>
      <c r="H6408" s="3" t="s">
        <v>2014</v>
      </c>
      <c r="I6408" s="4"/>
    </row>
    <row r="6409" spans="1:9" ht="30">
      <c r="A6409" s="6">
        <v>6407</v>
      </c>
      <c r="B6409" s="24" t="s">
        <v>6297</v>
      </c>
      <c r="C6409" s="25" t="str">
        <f>IF(D6409=2,"NO","YES")</f>
        <v>YES</v>
      </c>
      <c r="D6409" s="138">
        <f t="shared" si="112"/>
        <v>1.4650000000000001</v>
      </c>
      <c r="E6409" s="1">
        <v>3.6185500000000004</v>
      </c>
      <c r="F6409" s="25">
        <v>9962</v>
      </c>
      <c r="G6409" s="154">
        <v>42467</v>
      </c>
      <c r="H6409" s="3" t="s">
        <v>2014</v>
      </c>
      <c r="I6409" s="4"/>
    </row>
    <row r="6410" spans="1:9">
      <c r="A6410" s="6">
        <v>6408</v>
      </c>
      <c r="B6410" s="24" t="s">
        <v>6298</v>
      </c>
      <c r="C6410" s="25" t="str">
        <f>IF(D6410=2,"NO","YES")</f>
        <v>YES</v>
      </c>
      <c r="D6410" s="138">
        <f t="shared" si="112"/>
        <v>1.19</v>
      </c>
      <c r="E6410" s="1">
        <v>2.9393000000000002</v>
      </c>
      <c r="F6410" s="25">
        <v>8092</v>
      </c>
      <c r="G6410" s="154">
        <v>42467</v>
      </c>
      <c r="H6410" s="3" t="s">
        <v>2014</v>
      </c>
      <c r="I6410" s="4"/>
    </row>
    <row r="6411" spans="1:9" ht="30">
      <c r="A6411" s="6">
        <v>6409</v>
      </c>
      <c r="B6411" s="24" t="s">
        <v>6299</v>
      </c>
      <c r="C6411" s="25" t="str">
        <f>IF(D6411=2,"NO","YES")</f>
        <v>YES</v>
      </c>
      <c r="D6411" s="138">
        <f t="shared" si="112"/>
        <v>0.80897058823529411</v>
      </c>
      <c r="E6411" s="1">
        <v>1.9981573529411767</v>
      </c>
      <c r="F6411" s="25">
        <v>5501</v>
      </c>
      <c r="G6411" s="154">
        <v>42467</v>
      </c>
      <c r="H6411" s="3" t="s">
        <v>2014</v>
      </c>
      <c r="I6411" s="4"/>
    </row>
    <row r="6412" spans="1:9" ht="45">
      <c r="A6412" s="6">
        <v>6410</v>
      </c>
      <c r="B6412" s="24" t="s">
        <v>6300</v>
      </c>
      <c r="C6412" s="25" t="str">
        <f>IF(D6412=2,"NO","YES")</f>
        <v>YES</v>
      </c>
      <c r="D6412" s="138">
        <f t="shared" si="112"/>
        <v>0.60705882352941176</v>
      </c>
      <c r="E6412" s="1">
        <v>1.4994352941176472</v>
      </c>
      <c r="F6412" s="25">
        <v>4128</v>
      </c>
      <c r="G6412" s="154">
        <v>42467</v>
      </c>
      <c r="H6412" s="3" t="s">
        <v>2014</v>
      </c>
      <c r="I6412" s="4"/>
    </row>
    <row r="6413" spans="1:9" ht="30">
      <c r="A6413" s="6">
        <v>6411</v>
      </c>
      <c r="B6413" s="24" t="s">
        <v>6301</v>
      </c>
      <c r="C6413" s="25" t="str">
        <f>IF(D6413=2,"NO","YES")</f>
        <v>NO</v>
      </c>
      <c r="D6413" s="138">
        <f t="shared" si="112"/>
        <v>2</v>
      </c>
      <c r="E6413" s="1">
        <v>4.9400000000000004</v>
      </c>
      <c r="F6413" s="25">
        <v>13600</v>
      </c>
      <c r="G6413" s="154">
        <v>42467</v>
      </c>
      <c r="H6413" s="3" t="s">
        <v>2014</v>
      </c>
      <c r="I6413" s="4"/>
    </row>
    <row r="6414" spans="1:9" ht="30">
      <c r="A6414" s="6">
        <v>6412</v>
      </c>
      <c r="B6414" s="24" t="s">
        <v>6302</v>
      </c>
      <c r="C6414" s="25" t="str">
        <f>IF(D6414=2,"NO","YES")</f>
        <v>YES</v>
      </c>
      <c r="D6414" s="138">
        <f t="shared" si="112"/>
        <v>1.5049999999999999</v>
      </c>
      <c r="E6414" s="1">
        <v>3.7173500000000002</v>
      </c>
      <c r="F6414" s="25">
        <v>10234</v>
      </c>
      <c r="G6414" s="154">
        <v>42467</v>
      </c>
      <c r="H6414" s="3" t="s">
        <v>2014</v>
      </c>
      <c r="I6414" s="4"/>
    </row>
    <row r="6415" spans="1:9" ht="30">
      <c r="A6415" s="6">
        <v>6413</v>
      </c>
      <c r="B6415" s="24" t="s">
        <v>6303</v>
      </c>
      <c r="C6415" s="25" t="str">
        <f>IF(D6415=2,"NO","YES")</f>
        <v>YES</v>
      </c>
      <c r="D6415" s="138">
        <f t="shared" si="112"/>
        <v>1.8739705882352942</v>
      </c>
      <c r="E6415" s="1">
        <v>4.6287073529411771</v>
      </c>
      <c r="F6415" s="25">
        <v>12743</v>
      </c>
      <c r="G6415" s="154">
        <v>42467</v>
      </c>
      <c r="H6415" s="3" t="s">
        <v>2014</v>
      </c>
      <c r="I6415" s="4"/>
    </row>
    <row r="6416" spans="1:9" ht="30">
      <c r="A6416" s="6">
        <v>6414</v>
      </c>
      <c r="B6416" s="24" t="s">
        <v>6304</v>
      </c>
      <c r="C6416" s="25" t="str">
        <f>IF(D6416=2,"NO","YES")</f>
        <v>YES</v>
      </c>
      <c r="D6416" s="138">
        <f t="shared" si="112"/>
        <v>1.4239705882352942</v>
      </c>
      <c r="E6416" s="1">
        <v>3.5172073529411771</v>
      </c>
      <c r="F6416" s="25">
        <v>9683</v>
      </c>
      <c r="G6416" s="154">
        <v>42467</v>
      </c>
      <c r="H6416" s="3" t="s">
        <v>2014</v>
      </c>
      <c r="I6416" s="4"/>
    </row>
    <row r="6417" spans="1:9" ht="30">
      <c r="A6417" s="6">
        <v>6415</v>
      </c>
      <c r="B6417" s="24" t="s">
        <v>6305</v>
      </c>
      <c r="C6417" s="25" t="str">
        <f>IF(D6417=2,"NO","YES")</f>
        <v>YES</v>
      </c>
      <c r="D6417" s="138">
        <f t="shared" si="112"/>
        <v>1.1739705882352942</v>
      </c>
      <c r="E6417" s="1">
        <v>2.899707352941177</v>
      </c>
      <c r="F6417" s="25">
        <v>7983</v>
      </c>
      <c r="G6417" s="154">
        <v>42467</v>
      </c>
      <c r="H6417" s="3" t="s">
        <v>2014</v>
      </c>
      <c r="I6417" s="4"/>
    </row>
    <row r="6418" spans="1:9" ht="30">
      <c r="A6418" s="6">
        <v>6416</v>
      </c>
      <c r="B6418" s="24" t="s">
        <v>6306</v>
      </c>
      <c r="C6418" s="25" t="str">
        <f>IF(D6418=2,"NO","YES")</f>
        <v>YES</v>
      </c>
      <c r="D6418" s="138">
        <f t="shared" si="112"/>
        <v>1.036029411764706</v>
      </c>
      <c r="E6418" s="1">
        <v>2.5589926470588238</v>
      </c>
      <c r="F6418" s="25">
        <v>7045</v>
      </c>
      <c r="G6418" s="154">
        <v>42467</v>
      </c>
      <c r="H6418" s="3" t="s">
        <v>2014</v>
      </c>
      <c r="I6418" s="4"/>
    </row>
    <row r="6419" spans="1:9" ht="45">
      <c r="A6419" s="6">
        <v>6417</v>
      </c>
      <c r="B6419" s="24" t="s">
        <v>6307</v>
      </c>
      <c r="C6419" s="25" t="str">
        <f>IF(D6419=2,"NO","YES")</f>
        <v>YES</v>
      </c>
      <c r="D6419" s="138">
        <f t="shared" si="112"/>
        <v>1.17</v>
      </c>
      <c r="E6419" s="1">
        <v>2.8898999999999999</v>
      </c>
      <c r="F6419" s="25">
        <v>7956</v>
      </c>
      <c r="G6419" s="154">
        <v>42467</v>
      </c>
      <c r="H6419" s="3" t="s">
        <v>2014</v>
      </c>
      <c r="I6419" s="4"/>
    </row>
    <row r="6420" spans="1:9">
      <c r="A6420" s="6">
        <v>6418</v>
      </c>
      <c r="B6420" s="24" t="s">
        <v>6308</v>
      </c>
      <c r="C6420" s="25" t="str">
        <f>IF(D6420=2,"NO","YES")</f>
        <v>YES</v>
      </c>
      <c r="D6420" s="138">
        <f t="shared" si="112"/>
        <v>0.80897058823529411</v>
      </c>
      <c r="E6420" s="1">
        <v>1.9981573529411767</v>
      </c>
      <c r="F6420" s="25">
        <v>5501</v>
      </c>
      <c r="G6420" s="154">
        <v>42467</v>
      </c>
      <c r="H6420" s="3" t="s">
        <v>2014</v>
      </c>
      <c r="I6420" s="4"/>
    </row>
    <row r="6421" spans="1:9">
      <c r="A6421" s="6">
        <v>6419</v>
      </c>
      <c r="B6421" s="24" t="s">
        <v>6309</v>
      </c>
      <c r="C6421" s="25" t="str">
        <f>IF(D6421=2,"NO","YES")</f>
        <v>YES</v>
      </c>
      <c r="D6421" s="138">
        <f t="shared" si="112"/>
        <v>0.46897058823529414</v>
      </c>
      <c r="E6421" s="1">
        <v>1.1583573529411766</v>
      </c>
      <c r="F6421" s="25">
        <v>3189</v>
      </c>
      <c r="G6421" s="154">
        <v>42467</v>
      </c>
      <c r="H6421" s="3" t="s">
        <v>2014</v>
      </c>
      <c r="I6421" s="4"/>
    </row>
    <row r="6422" spans="1:9">
      <c r="A6422" s="6">
        <v>6420</v>
      </c>
      <c r="B6422" s="24" t="s">
        <v>6310</v>
      </c>
      <c r="C6422" s="25" t="str">
        <f>IF(D6422=2,"NO","YES")</f>
        <v>YES</v>
      </c>
      <c r="D6422" s="138">
        <f t="shared" si="112"/>
        <v>0.89794117647058824</v>
      </c>
      <c r="E6422" s="1">
        <v>2.217914705882353</v>
      </c>
      <c r="F6422" s="25">
        <v>6106</v>
      </c>
      <c r="G6422" s="154">
        <v>42467</v>
      </c>
      <c r="H6422" s="3" t="s">
        <v>2014</v>
      </c>
      <c r="I6422" s="4"/>
    </row>
    <row r="6423" spans="1:9" ht="30">
      <c r="A6423" s="6">
        <v>6421</v>
      </c>
      <c r="B6423" s="24" t="s">
        <v>6311</v>
      </c>
      <c r="C6423" s="25" t="str">
        <f>IF(D6423=2,"NO","YES")</f>
        <v>YES</v>
      </c>
      <c r="D6423" s="138">
        <f t="shared" si="112"/>
        <v>0.60705882352941176</v>
      </c>
      <c r="E6423" s="1">
        <v>1.4994352941176472</v>
      </c>
      <c r="F6423" s="25">
        <v>4128</v>
      </c>
      <c r="G6423" s="154">
        <v>42467</v>
      </c>
      <c r="H6423" s="3" t="s">
        <v>2014</v>
      </c>
      <c r="I6423" s="4"/>
    </row>
    <row r="6424" spans="1:9">
      <c r="A6424" s="6">
        <v>6422</v>
      </c>
      <c r="B6424" s="24" t="s">
        <v>6312</v>
      </c>
      <c r="C6424" s="25" t="str">
        <f>IF(D6424=2,"NO","YES")</f>
        <v>YES</v>
      </c>
      <c r="D6424" s="138">
        <f t="shared" si="112"/>
        <v>0.24294117647058824</v>
      </c>
      <c r="E6424" s="1">
        <v>0.60006470588235306</v>
      </c>
      <c r="F6424" s="25">
        <v>1652</v>
      </c>
      <c r="G6424" s="154">
        <v>42467</v>
      </c>
      <c r="H6424" s="3" t="s">
        <v>2014</v>
      </c>
      <c r="I6424" s="4"/>
    </row>
    <row r="6425" spans="1:9" ht="30">
      <c r="A6425" s="6">
        <v>6423</v>
      </c>
      <c r="B6425" s="24" t="s">
        <v>6313</v>
      </c>
      <c r="C6425" s="25" t="str">
        <f>IF(D6425=2,"NO","YES")</f>
        <v>YES</v>
      </c>
      <c r="D6425" s="138">
        <f t="shared" si="112"/>
        <v>0.48602941176470588</v>
      </c>
      <c r="E6425" s="1">
        <v>1.2004926470588235</v>
      </c>
      <c r="F6425" s="25">
        <v>3305</v>
      </c>
      <c r="G6425" s="154">
        <v>42467</v>
      </c>
      <c r="H6425" s="3" t="s">
        <v>2014</v>
      </c>
      <c r="I6425" s="4"/>
    </row>
    <row r="6426" spans="1:9" ht="30">
      <c r="A6426" s="6">
        <v>6424</v>
      </c>
      <c r="B6426" s="24" t="s">
        <v>6313</v>
      </c>
      <c r="C6426" s="25" t="str">
        <f>IF(D6426=2,"NO","YES")</f>
        <v>YES</v>
      </c>
      <c r="D6426" s="138">
        <f t="shared" si="112"/>
        <v>0.56705882352941173</v>
      </c>
      <c r="E6426" s="1">
        <v>1.400635294117647</v>
      </c>
      <c r="F6426" s="25">
        <v>3856</v>
      </c>
      <c r="G6426" s="154">
        <v>42467</v>
      </c>
      <c r="H6426" s="3" t="s">
        <v>2014</v>
      </c>
      <c r="I6426" s="4"/>
    </row>
    <row r="6427" spans="1:9" ht="30">
      <c r="A6427" s="6">
        <v>6425</v>
      </c>
      <c r="B6427" s="24" t="s">
        <v>6314</v>
      </c>
      <c r="C6427" s="25" t="str">
        <f>IF(D6427=2,"NO","YES")</f>
        <v>YES</v>
      </c>
      <c r="D6427" s="138">
        <f t="shared" si="112"/>
        <v>1.5620588235294117</v>
      </c>
      <c r="E6427" s="1">
        <v>3.8582852941176471</v>
      </c>
      <c r="F6427" s="25">
        <v>10622</v>
      </c>
      <c r="G6427" s="154">
        <v>42467</v>
      </c>
      <c r="H6427" s="3" t="s">
        <v>2014</v>
      </c>
      <c r="I6427" s="4"/>
    </row>
    <row r="6428" spans="1:9">
      <c r="A6428" s="6">
        <v>6426</v>
      </c>
      <c r="B6428" s="24" t="s">
        <v>6315</v>
      </c>
      <c r="C6428" s="25" t="str">
        <f>IF(D6428=2,"NO","YES")</f>
        <v>YES</v>
      </c>
      <c r="D6428" s="138">
        <f t="shared" si="112"/>
        <v>1.1739705882352942</v>
      </c>
      <c r="E6428" s="1">
        <v>2.899707352941177</v>
      </c>
      <c r="F6428" s="25">
        <v>7983</v>
      </c>
      <c r="G6428" s="154">
        <v>42467</v>
      </c>
      <c r="H6428" s="3" t="s">
        <v>2014</v>
      </c>
      <c r="I6428" s="4"/>
    </row>
    <row r="6429" spans="1:9" ht="30">
      <c r="A6429" s="6">
        <v>6427</v>
      </c>
      <c r="B6429" s="24" t="s">
        <v>6316</v>
      </c>
      <c r="C6429" s="25" t="str">
        <f>IF(D6429=2,"NO","YES")</f>
        <v>YES</v>
      </c>
      <c r="D6429" s="138">
        <f t="shared" si="112"/>
        <v>1.1739705882352942</v>
      </c>
      <c r="E6429" s="1">
        <v>2.899707352941177</v>
      </c>
      <c r="F6429" s="25">
        <v>7983</v>
      </c>
      <c r="G6429" s="154">
        <v>42467</v>
      </c>
      <c r="H6429" s="3" t="s">
        <v>2014</v>
      </c>
      <c r="I6429" s="4"/>
    </row>
    <row r="6430" spans="1:9" ht="30">
      <c r="A6430" s="6">
        <v>6428</v>
      </c>
      <c r="B6430" s="24" t="s">
        <v>6317</v>
      </c>
      <c r="C6430" s="25" t="str">
        <f>IF(D6430=2,"NO","YES")</f>
        <v>YES</v>
      </c>
      <c r="D6430" s="138">
        <f t="shared" si="112"/>
        <v>1.23</v>
      </c>
      <c r="E6430" s="1">
        <v>3.0381</v>
      </c>
      <c r="F6430" s="25">
        <v>8364</v>
      </c>
      <c r="G6430" s="154">
        <v>42467</v>
      </c>
      <c r="H6430" s="3" t="s">
        <v>2014</v>
      </c>
      <c r="I6430" s="4"/>
    </row>
    <row r="6431" spans="1:9" ht="30">
      <c r="A6431" s="6">
        <v>6429</v>
      </c>
      <c r="B6431" s="24" t="s">
        <v>6318</v>
      </c>
      <c r="C6431" s="25" t="str">
        <f>IF(D6431=2,"NO","YES")</f>
        <v>YES</v>
      </c>
      <c r="D6431" s="138">
        <f t="shared" si="112"/>
        <v>0.99602941176470583</v>
      </c>
      <c r="E6431" s="1">
        <v>2.4601926470588236</v>
      </c>
      <c r="F6431" s="25">
        <v>6773</v>
      </c>
      <c r="G6431" s="154">
        <v>42467</v>
      </c>
      <c r="H6431" s="3" t="s">
        <v>2014</v>
      </c>
      <c r="I6431" s="4"/>
    </row>
    <row r="6432" spans="1:9" ht="30">
      <c r="A6432" s="6">
        <v>6430</v>
      </c>
      <c r="B6432" s="24" t="s">
        <v>6319</v>
      </c>
      <c r="C6432" s="25" t="str">
        <f>IF(D6432=2,"NO","YES")</f>
        <v>YES</v>
      </c>
      <c r="D6432" s="138">
        <f t="shared" si="112"/>
        <v>0.3639705882352941</v>
      </c>
      <c r="E6432" s="1">
        <v>0.89900735294117651</v>
      </c>
      <c r="F6432" s="25">
        <v>2475</v>
      </c>
      <c r="G6432" s="154">
        <v>42467</v>
      </c>
      <c r="H6432" s="3" t="s">
        <v>2014</v>
      </c>
      <c r="I6432" s="4"/>
    </row>
    <row r="6433" spans="1:9" ht="30">
      <c r="A6433" s="6">
        <v>6431</v>
      </c>
      <c r="B6433" s="137" t="s">
        <v>6320</v>
      </c>
      <c r="C6433" s="25" t="str">
        <f>IF(D6433=2,"NO","YES")</f>
        <v>YES</v>
      </c>
      <c r="D6433" s="138">
        <f t="shared" si="112"/>
        <v>0.45294117647058824</v>
      </c>
      <c r="E6433" s="1">
        <v>1.1187647058823531</v>
      </c>
      <c r="F6433" s="25">
        <v>3080</v>
      </c>
      <c r="G6433" s="154">
        <v>42467</v>
      </c>
      <c r="H6433" s="3" t="s">
        <v>2014</v>
      </c>
      <c r="I6433" s="4"/>
    </row>
    <row r="6434" spans="1:9">
      <c r="A6434" s="6">
        <v>6432</v>
      </c>
      <c r="B6434" s="24" t="s">
        <v>6321</v>
      </c>
      <c r="C6434" s="25" t="str">
        <f>IF(D6434=2,"NO","YES")</f>
        <v>YES</v>
      </c>
      <c r="D6434" s="138">
        <f t="shared" si="112"/>
        <v>0.20205882352941176</v>
      </c>
      <c r="E6434" s="1">
        <v>0.49908529411764707</v>
      </c>
      <c r="F6434" s="25">
        <v>1374</v>
      </c>
      <c r="G6434" s="154">
        <v>42467</v>
      </c>
      <c r="H6434" s="3" t="s">
        <v>2014</v>
      </c>
      <c r="I6434" s="4"/>
    </row>
    <row r="6435" spans="1:9" ht="30">
      <c r="A6435" s="6">
        <v>6433</v>
      </c>
      <c r="B6435" s="24" t="s">
        <v>6322</v>
      </c>
      <c r="C6435" s="25" t="str">
        <f>IF(D6435=2,"NO","YES")</f>
        <v>YES</v>
      </c>
      <c r="D6435" s="138">
        <f t="shared" si="112"/>
        <v>1.0120588235294117</v>
      </c>
      <c r="E6435" s="1">
        <v>2.4997852941176468</v>
      </c>
      <c r="F6435" s="25">
        <v>6882</v>
      </c>
      <c r="G6435" s="154">
        <v>42467</v>
      </c>
      <c r="H6435" s="3" t="s">
        <v>2014</v>
      </c>
      <c r="I6435" s="4"/>
    </row>
    <row r="6436" spans="1:9">
      <c r="A6436" s="6">
        <v>6434</v>
      </c>
      <c r="B6436" s="24" t="s">
        <v>6323</v>
      </c>
      <c r="C6436" s="25" t="str">
        <f>IF(D6436=2,"NO","YES")</f>
        <v>YES</v>
      </c>
      <c r="D6436" s="138">
        <f t="shared" si="112"/>
        <v>1.0929411764705883</v>
      </c>
      <c r="E6436" s="1">
        <v>2.6995647058823535</v>
      </c>
      <c r="F6436" s="25">
        <v>7432</v>
      </c>
      <c r="G6436" s="154">
        <v>42467</v>
      </c>
      <c r="H6436" s="3" t="s">
        <v>2014</v>
      </c>
      <c r="I6436" s="4"/>
    </row>
    <row r="6437" spans="1:9" ht="30">
      <c r="A6437" s="6">
        <v>6435</v>
      </c>
      <c r="B6437" s="24" t="s">
        <v>6324</v>
      </c>
      <c r="C6437" s="25" t="str">
        <f>IF(D6437=2,"NO","YES")</f>
        <v>NO</v>
      </c>
      <c r="D6437" s="138">
        <f t="shared" si="112"/>
        <v>2</v>
      </c>
      <c r="E6437" s="1">
        <v>4.9400000000000004</v>
      </c>
      <c r="F6437" s="25">
        <v>13600</v>
      </c>
      <c r="G6437" s="154">
        <v>42467</v>
      </c>
      <c r="H6437" s="3" t="s">
        <v>2014</v>
      </c>
      <c r="I6437" s="4"/>
    </row>
    <row r="6438" spans="1:9" ht="30">
      <c r="A6438" s="6">
        <v>6436</v>
      </c>
      <c r="B6438" s="24" t="s">
        <v>6325</v>
      </c>
      <c r="C6438" s="25" t="str">
        <f>IF(D6438=2,"NO","YES")</f>
        <v>YES</v>
      </c>
      <c r="D6438" s="138">
        <f t="shared" si="112"/>
        <v>0.40500000000000003</v>
      </c>
      <c r="E6438" s="1">
        <v>1.0003500000000001</v>
      </c>
      <c r="F6438" s="25">
        <v>2754</v>
      </c>
      <c r="G6438" s="154">
        <v>42467</v>
      </c>
      <c r="H6438" s="3" t="s">
        <v>2014</v>
      </c>
      <c r="I6438" s="4"/>
    </row>
    <row r="6439" spans="1:9" ht="30">
      <c r="A6439" s="6">
        <v>6437</v>
      </c>
      <c r="B6439" s="24" t="s">
        <v>6326</v>
      </c>
      <c r="C6439" s="25" t="str">
        <f>IF(D6439=2,"NO","YES")</f>
        <v>YES</v>
      </c>
      <c r="D6439" s="138">
        <f t="shared" si="112"/>
        <v>0.80897058823529411</v>
      </c>
      <c r="E6439" s="1">
        <v>1.9981573529411767</v>
      </c>
      <c r="F6439" s="25">
        <v>5501</v>
      </c>
      <c r="G6439" s="154">
        <v>42467</v>
      </c>
      <c r="H6439" s="3" t="s">
        <v>2014</v>
      </c>
      <c r="I6439" s="4"/>
    </row>
    <row r="6440" spans="1:9" ht="30">
      <c r="A6440" s="6">
        <v>6438</v>
      </c>
      <c r="B6440" s="24" t="s">
        <v>6327</v>
      </c>
      <c r="C6440" s="25" t="str">
        <f>IF(D6440=2,"NO","YES")</f>
        <v>YES</v>
      </c>
      <c r="D6440" s="138">
        <f t="shared" si="112"/>
        <v>0.40102941176470586</v>
      </c>
      <c r="E6440" s="1">
        <v>0.99054264705882356</v>
      </c>
      <c r="F6440" s="25">
        <v>2727</v>
      </c>
      <c r="G6440" s="154">
        <v>42467</v>
      </c>
      <c r="H6440" s="3" t="s">
        <v>2014</v>
      </c>
      <c r="I6440" s="4"/>
    </row>
    <row r="6441" spans="1:9" ht="30">
      <c r="A6441" s="6">
        <v>6439</v>
      </c>
      <c r="B6441" s="68" t="s">
        <v>6328</v>
      </c>
      <c r="C6441" s="25" t="str">
        <f>IF(D6441=2,"NO","YES")</f>
        <v>YES</v>
      </c>
      <c r="D6441" s="138">
        <f t="shared" si="112"/>
        <v>0.20205882352941176</v>
      </c>
      <c r="E6441" s="1">
        <v>0.49908529411764707</v>
      </c>
      <c r="F6441" s="25">
        <v>1374</v>
      </c>
      <c r="G6441" s="616">
        <v>42467</v>
      </c>
      <c r="H6441" s="3" t="s">
        <v>2014</v>
      </c>
      <c r="I6441" s="4"/>
    </row>
    <row r="6442" spans="1:9" ht="30">
      <c r="A6442" s="6">
        <v>6440</v>
      </c>
      <c r="B6442" s="24" t="s">
        <v>6329</v>
      </c>
      <c r="C6442" s="25" t="str">
        <f>IF(D6442=2,"NO","YES")</f>
        <v>YES</v>
      </c>
      <c r="D6442" s="138">
        <f t="shared" si="112"/>
        <v>0.37205882352941178</v>
      </c>
      <c r="E6442" s="1">
        <v>0.91898529411764718</v>
      </c>
      <c r="F6442" s="25">
        <v>2530</v>
      </c>
      <c r="G6442" s="154">
        <v>42467</v>
      </c>
      <c r="H6442" s="3" t="s">
        <v>2014</v>
      </c>
      <c r="I6442" s="4"/>
    </row>
    <row r="6443" spans="1:9">
      <c r="A6443" s="6">
        <v>6441</v>
      </c>
      <c r="B6443" s="24" t="s">
        <v>6330</v>
      </c>
      <c r="C6443" s="25" t="str">
        <f>IF(D6443=2,"NO","YES")</f>
        <v>YES</v>
      </c>
      <c r="D6443" s="138">
        <f t="shared" si="112"/>
        <v>1.0120588235294117</v>
      </c>
      <c r="E6443" s="1">
        <v>2.4997852941176468</v>
      </c>
      <c r="F6443" s="25">
        <v>6882</v>
      </c>
      <c r="G6443" s="154">
        <v>42467</v>
      </c>
      <c r="H6443" s="3" t="s">
        <v>2014</v>
      </c>
      <c r="I6443" s="4"/>
    </row>
    <row r="6444" spans="1:9" ht="30">
      <c r="A6444" s="6">
        <v>6442</v>
      </c>
      <c r="B6444" s="24" t="s">
        <v>6331</v>
      </c>
      <c r="C6444" s="25" t="str">
        <f>IF(D6444=2,"NO","YES")</f>
        <v>YES</v>
      </c>
      <c r="D6444" s="138">
        <f t="shared" si="112"/>
        <v>1.635</v>
      </c>
      <c r="E6444" s="1">
        <v>4.0384500000000001</v>
      </c>
      <c r="F6444" s="25">
        <v>11118</v>
      </c>
      <c r="G6444" s="154">
        <v>42467</v>
      </c>
      <c r="H6444" s="3" t="s">
        <v>2014</v>
      </c>
      <c r="I6444" s="4"/>
    </row>
    <row r="6445" spans="1:9" ht="30">
      <c r="A6445" s="6">
        <v>6443</v>
      </c>
      <c r="B6445" s="68" t="s">
        <v>6332</v>
      </c>
      <c r="C6445" s="25" t="str">
        <f>IF(D6445=2,"NO","YES")</f>
        <v>NO</v>
      </c>
      <c r="D6445" s="138">
        <f t="shared" si="112"/>
        <v>2</v>
      </c>
      <c r="E6445" s="1">
        <v>4.9400000000000004</v>
      </c>
      <c r="F6445" s="25">
        <v>13600</v>
      </c>
      <c r="G6445" s="154">
        <v>42467</v>
      </c>
      <c r="H6445" s="3" t="s">
        <v>2014</v>
      </c>
      <c r="I6445" s="4"/>
    </row>
    <row r="6446" spans="1:9">
      <c r="A6446" s="6">
        <v>6444</v>
      </c>
      <c r="B6446" s="24" t="s">
        <v>6333</v>
      </c>
      <c r="C6446" s="25" t="str">
        <f>IF(D6446=2,"NO","YES")</f>
        <v>YES</v>
      </c>
      <c r="D6446" s="138">
        <f t="shared" si="112"/>
        <v>0.5220588235294118</v>
      </c>
      <c r="E6446" s="1">
        <v>1.2894852941176473</v>
      </c>
      <c r="F6446" s="25">
        <v>3550</v>
      </c>
      <c r="G6446" s="154">
        <v>42467</v>
      </c>
      <c r="H6446" s="3" t="s">
        <v>2014</v>
      </c>
      <c r="I6446" s="4"/>
    </row>
    <row r="6447" spans="1:9" ht="30">
      <c r="A6447" s="6">
        <v>6445</v>
      </c>
      <c r="B6447" s="24" t="s">
        <v>6334</v>
      </c>
      <c r="C6447" s="25" t="str">
        <f>IF(D6447=2,"NO","YES")</f>
        <v>YES</v>
      </c>
      <c r="D6447" s="138">
        <f t="shared" si="112"/>
        <v>0.68794117647058828</v>
      </c>
      <c r="E6447" s="1">
        <v>1.6992147058823532</v>
      </c>
      <c r="F6447" s="25">
        <v>4678</v>
      </c>
      <c r="G6447" s="154">
        <v>42467</v>
      </c>
      <c r="H6447" s="3" t="s">
        <v>2014</v>
      </c>
      <c r="I6447" s="4"/>
    </row>
    <row r="6448" spans="1:9" ht="30">
      <c r="A6448" s="6">
        <v>6446</v>
      </c>
      <c r="B6448" s="24" t="s">
        <v>6335</v>
      </c>
      <c r="C6448" s="25" t="str">
        <f>IF(D6448=2,"NO","YES")</f>
        <v>YES</v>
      </c>
      <c r="D6448" s="138">
        <f t="shared" si="112"/>
        <v>1.5579411764705882</v>
      </c>
      <c r="E6448" s="1">
        <v>3.8481147058823533</v>
      </c>
      <c r="F6448" s="25">
        <v>10594</v>
      </c>
      <c r="G6448" s="154">
        <v>42467</v>
      </c>
      <c r="H6448" s="3" t="s">
        <v>2014</v>
      </c>
      <c r="I6448" s="4"/>
    </row>
    <row r="6449" spans="1:9">
      <c r="A6449" s="6">
        <v>6447</v>
      </c>
      <c r="B6449" s="24" t="s">
        <v>6336</v>
      </c>
      <c r="C6449" s="25" t="str">
        <f>IF(D6449=2,"NO","YES")</f>
        <v>YES</v>
      </c>
      <c r="D6449" s="138">
        <f t="shared" si="112"/>
        <v>0.80897058823529411</v>
      </c>
      <c r="E6449" s="1">
        <v>1.9981573529411767</v>
      </c>
      <c r="F6449" s="25">
        <v>5501</v>
      </c>
      <c r="G6449" s="154">
        <v>42467</v>
      </c>
      <c r="H6449" s="3" t="s">
        <v>2014</v>
      </c>
      <c r="I6449" s="4"/>
    </row>
    <row r="6450" spans="1:9" ht="30">
      <c r="A6450" s="6">
        <v>6448</v>
      </c>
      <c r="B6450" s="24" t="s">
        <v>6337</v>
      </c>
      <c r="C6450" s="25" t="str">
        <f>IF(D6450=2,"NO","YES")</f>
        <v>YES</v>
      </c>
      <c r="D6450" s="138">
        <f t="shared" si="112"/>
        <v>1.5420588235294117</v>
      </c>
      <c r="E6450" s="1">
        <v>3.8088852941176472</v>
      </c>
      <c r="F6450" s="25">
        <v>10486</v>
      </c>
      <c r="G6450" s="154">
        <v>42467</v>
      </c>
      <c r="H6450" s="3" t="s">
        <v>2014</v>
      </c>
      <c r="I6450" s="4"/>
    </row>
    <row r="6451" spans="1:9" ht="30">
      <c r="A6451" s="6">
        <v>6449</v>
      </c>
      <c r="B6451" s="24" t="s">
        <v>6338</v>
      </c>
      <c r="C6451" s="25" t="str">
        <f>IF(D6451=2,"NO","YES")</f>
        <v>YES</v>
      </c>
      <c r="D6451" s="138">
        <f t="shared" si="112"/>
        <v>0.7279411764705882</v>
      </c>
      <c r="E6451" s="1">
        <v>1.798014705882353</v>
      </c>
      <c r="F6451" s="25">
        <v>4950</v>
      </c>
      <c r="G6451" s="154">
        <v>42467</v>
      </c>
      <c r="H6451" s="3" t="s">
        <v>2014</v>
      </c>
      <c r="I6451" s="4"/>
    </row>
    <row r="6452" spans="1:9" ht="30">
      <c r="A6452" s="6">
        <v>6450</v>
      </c>
      <c r="B6452" s="24" t="s">
        <v>6339</v>
      </c>
      <c r="C6452" s="25" t="str">
        <f>IF(D6452=2,"NO","YES")</f>
        <v>YES</v>
      </c>
      <c r="D6452" s="138">
        <f t="shared" si="112"/>
        <v>0.20602941176470588</v>
      </c>
      <c r="E6452" s="1">
        <v>0.50889264705882353</v>
      </c>
      <c r="F6452" s="25">
        <v>1401</v>
      </c>
      <c r="G6452" s="154">
        <v>42467</v>
      </c>
      <c r="H6452" s="3" t="s">
        <v>2014</v>
      </c>
      <c r="I6452" s="4"/>
    </row>
    <row r="6453" spans="1:9" ht="30">
      <c r="A6453" s="6">
        <v>6451</v>
      </c>
      <c r="B6453" s="24" t="s">
        <v>6340</v>
      </c>
      <c r="C6453" s="25" t="str">
        <f>IF(D6453=2,"NO","YES")</f>
        <v>YES</v>
      </c>
      <c r="D6453" s="138">
        <f t="shared" si="112"/>
        <v>0.41294117647058826</v>
      </c>
      <c r="E6453" s="1">
        <v>1.0199647058823531</v>
      </c>
      <c r="F6453" s="25">
        <v>2808</v>
      </c>
      <c r="G6453" s="154">
        <v>42467</v>
      </c>
      <c r="H6453" s="3" t="s">
        <v>2014</v>
      </c>
      <c r="I6453" s="4"/>
    </row>
    <row r="6454" spans="1:9" ht="30">
      <c r="A6454" s="6">
        <v>6452</v>
      </c>
      <c r="B6454" s="137" t="s">
        <v>6341</v>
      </c>
      <c r="C6454" s="25" t="str">
        <f>IF(D6454=2,"NO","YES")</f>
        <v>YES</v>
      </c>
      <c r="D6454" s="138">
        <f t="shared" si="112"/>
        <v>0.80897058823529411</v>
      </c>
      <c r="E6454" s="1">
        <v>1.9981573529411767</v>
      </c>
      <c r="F6454" s="25">
        <v>5501</v>
      </c>
      <c r="G6454" s="154">
        <v>42467</v>
      </c>
      <c r="H6454" s="3" t="s">
        <v>2014</v>
      </c>
      <c r="I6454" s="4"/>
    </row>
    <row r="6455" spans="1:9" ht="30">
      <c r="A6455" s="6">
        <v>6453</v>
      </c>
      <c r="B6455" s="24" t="s">
        <v>6342</v>
      </c>
      <c r="C6455" s="25" t="str">
        <f>IF(D6455=2,"NO","YES")</f>
        <v>YES</v>
      </c>
      <c r="D6455" s="138">
        <f t="shared" si="112"/>
        <v>0.75294117647058822</v>
      </c>
      <c r="E6455" s="1">
        <v>1.859764705882353</v>
      </c>
      <c r="F6455" s="25">
        <v>5120</v>
      </c>
      <c r="G6455" s="154">
        <v>42467</v>
      </c>
      <c r="H6455" s="3" t="s">
        <v>2014</v>
      </c>
      <c r="I6455" s="4"/>
    </row>
    <row r="6456" spans="1:9">
      <c r="A6456" s="6">
        <v>6454</v>
      </c>
      <c r="B6456" s="68" t="s">
        <v>6343</v>
      </c>
      <c r="C6456" s="25" t="str">
        <f>IF(D6456=2,"NO","YES")</f>
        <v>YES</v>
      </c>
      <c r="D6456" s="138">
        <f t="shared" si="112"/>
        <v>1.0120588235294117</v>
      </c>
      <c r="E6456" s="1">
        <v>2.4997852941176468</v>
      </c>
      <c r="F6456" s="25">
        <v>6882</v>
      </c>
      <c r="G6456" s="154">
        <v>42467</v>
      </c>
      <c r="H6456" s="3" t="s">
        <v>2014</v>
      </c>
      <c r="I6456" s="4"/>
    </row>
    <row r="6457" spans="1:9" ht="30">
      <c r="A6457" s="6">
        <v>6455</v>
      </c>
      <c r="B6457" s="24" t="s">
        <v>6344</v>
      </c>
      <c r="C6457" s="25" t="str">
        <f>IF(D6457=2,"NO","YES")</f>
        <v>YES</v>
      </c>
      <c r="D6457" s="138">
        <f t="shared" si="112"/>
        <v>1.0120588235294117</v>
      </c>
      <c r="E6457" s="1">
        <v>2.4997852941176468</v>
      </c>
      <c r="F6457" s="25">
        <v>6882</v>
      </c>
      <c r="G6457" s="154">
        <v>42467</v>
      </c>
      <c r="H6457" s="3" t="s">
        <v>2014</v>
      </c>
      <c r="I6457" s="4"/>
    </row>
    <row r="6458" spans="1:9" ht="30">
      <c r="A6458" s="6">
        <v>6456</v>
      </c>
      <c r="B6458" s="24" t="s">
        <v>6345</v>
      </c>
      <c r="C6458" s="25" t="str">
        <f>IF(D6458=2,"NO","YES")</f>
        <v>NO</v>
      </c>
      <c r="D6458" s="138">
        <f t="shared" si="112"/>
        <v>2</v>
      </c>
      <c r="E6458" s="1">
        <v>4.9400000000000004</v>
      </c>
      <c r="F6458" s="25">
        <v>13600</v>
      </c>
      <c r="G6458" s="154">
        <v>42467</v>
      </c>
      <c r="H6458" s="3" t="s">
        <v>2014</v>
      </c>
      <c r="I6458" s="4"/>
    </row>
    <row r="6459" spans="1:9">
      <c r="A6459" s="6">
        <v>6457</v>
      </c>
      <c r="B6459" s="68" t="s">
        <v>6346</v>
      </c>
      <c r="C6459" s="25" t="str">
        <f>IF(D6459=2,"NO","YES")</f>
        <v>YES</v>
      </c>
      <c r="D6459" s="138">
        <f t="shared" si="112"/>
        <v>1.0120588235294117</v>
      </c>
      <c r="E6459" s="1">
        <v>2.4997852941176468</v>
      </c>
      <c r="F6459" s="25">
        <v>6882</v>
      </c>
      <c r="G6459" s="154">
        <v>42467</v>
      </c>
      <c r="H6459" s="3" t="s">
        <v>2014</v>
      </c>
      <c r="I6459" s="4"/>
    </row>
    <row r="6460" spans="1:9" ht="30">
      <c r="A6460" s="6">
        <v>6458</v>
      </c>
      <c r="B6460" s="24" t="s">
        <v>6347</v>
      </c>
      <c r="C6460" s="25" t="str">
        <f>IF(D6460=2,"NO","YES")</f>
        <v>YES</v>
      </c>
      <c r="D6460" s="138">
        <f t="shared" si="112"/>
        <v>4.4999999999999998E-2</v>
      </c>
      <c r="E6460" s="1">
        <v>0.11115</v>
      </c>
      <c r="F6460" s="25">
        <v>306</v>
      </c>
      <c r="G6460" s="154">
        <v>42467</v>
      </c>
      <c r="H6460" s="3" t="s">
        <v>2014</v>
      </c>
      <c r="I6460" s="4"/>
    </row>
    <row r="6461" spans="1:9" ht="30">
      <c r="A6461" s="6">
        <v>6459</v>
      </c>
      <c r="B6461" s="137" t="s">
        <v>6348</v>
      </c>
      <c r="C6461" s="25" t="str">
        <f>IF(D6461=2,"NO","YES")</f>
        <v>YES</v>
      </c>
      <c r="D6461" s="138">
        <f t="shared" si="112"/>
        <v>0</v>
      </c>
      <c r="E6461" s="1">
        <v>0</v>
      </c>
      <c r="F6461" s="25">
        <v>0</v>
      </c>
      <c r="G6461" s="154">
        <v>42467</v>
      </c>
      <c r="H6461" s="3" t="s">
        <v>2014</v>
      </c>
      <c r="I6461" s="4"/>
    </row>
    <row r="6462" spans="1:9" ht="30">
      <c r="A6462" s="6">
        <v>6460</v>
      </c>
      <c r="B6462" s="24" t="s">
        <v>6349</v>
      </c>
      <c r="C6462" s="25" t="str">
        <f>IF(D6462=2,"NO","YES")</f>
        <v>YES</v>
      </c>
      <c r="D6462" s="138">
        <f t="shared" si="112"/>
        <v>0.68794117647058828</v>
      </c>
      <c r="E6462" s="1">
        <v>1.6992147058823532</v>
      </c>
      <c r="F6462" s="25">
        <v>4678</v>
      </c>
      <c r="G6462" s="154">
        <v>42467</v>
      </c>
      <c r="H6462" s="3" t="s">
        <v>2014</v>
      </c>
      <c r="I6462" s="4"/>
    </row>
    <row r="6463" spans="1:9" ht="30">
      <c r="A6463" s="6">
        <v>6461</v>
      </c>
      <c r="B6463" s="137" t="s">
        <v>6350</v>
      </c>
      <c r="C6463" s="25" t="str">
        <f>IF(D6463=2,"NO","YES")</f>
        <v>YES</v>
      </c>
      <c r="D6463" s="138">
        <f t="shared" si="112"/>
        <v>1.0120588235294117</v>
      </c>
      <c r="E6463" s="1">
        <v>2.4997852941176468</v>
      </c>
      <c r="F6463" s="25">
        <v>6882</v>
      </c>
      <c r="G6463" s="154">
        <v>42467</v>
      </c>
      <c r="H6463" s="3" t="s">
        <v>2014</v>
      </c>
      <c r="I6463" s="4"/>
    </row>
    <row r="6464" spans="1:9" ht="30">
      <c r="A6464" s="6">
        <v>6462</v>
      </c>
      <c r="B6464" s="24" t="s">
        <v>6351</v>
      </c>
      <c r="C6464" s="25" t="str">
        <f>IF(D6464=2,"NO","YES")</f>
        <v>YES</v>
      </c>
      <c r="D6464" s="138">
        <f t="shared" si="112"/>
        <v>0.50602941176470584</v>
      </c>
      <c r="E6464" s="1">
        <v>1.2498926470588234</v>
      </c>
      <c r="F6464" s="25">
        <v>3441</v>
      </c>
      <c r="G6464" s="154">
        <v>42467</v>
      </c>
      <c r="H6464" s="3" t="s">
        <v>2014</v>
      </c>
      <c r="I6464" s="4"/>
    </row>
    <row r="6465" spans="1:9" ht="30">
      <c r="A6465" s="6">
        <v>6463</v>
      </c>
      <c r="B6465" s="24" t="s">
        <v>6352</v>
      </c>
      <c r="C6465" s="25" t="str">
        <f>IF(D6465=2,"NO","YES")</f>
        <v>YES</v>
      </c>
      <c r="D6465" s="138">
        <f t="shared" si="112"/>
        <v>0.91102941176470587</v>
      </c>
      <c r="E6465" s="1">
        <v>2.2502426470588235</v>
      </c>
      <c r="F6465" s="25">
        <v>6195</v>
      </c>
      <c r="G6465" s="154">
        <v>42467</v>
      </c>
      <c r="H6465" s="3" t="s">
        <v>2014</v>
      </c>
      <c r="I6465" s="4"/>
    </row>
    <row r="6466" spans="1:9" ht="30">
      <c r="A6466" s="6">
        <v>6464</v>
      </c>
      <c r="B6466" s="24" t="s">
        <v>6353</v>
      </c>
      <c r="C6466" s="25" t="str">
        <f>IF(D6466=2,"NO","YES")</f>
        <v>YES</v>
      </c>
      <c r="D6466" s="138">
        <f t="shared" si="112"/>
        <v>0.80897058823529411</v>
      </c>
      <c r="E6466" s="1">
        <v>1.9981573529411767</v>
      </c>
      <c r="F6466" s="25">
        <v>5501</v>
      </c>
      <c r="G6466" s="154">
        <v>42467</v>
      </c>
      <c r="H6466" s="3" t="s">
        <v>2014</v>
      </c>
      <c r="I6466" s="4"/>
    </row>
    <row r="6467" spans="1:9" ht="30">
      <c r="A6467" s="6">
        <v>6465</v>
      </c>
      <c r="B6467" s="24" t="s">
        <v>6354</v>
      </c>
      <c r="C6467" s="25" t="str">
        <f>IF(D6467=2,"NO","YES")</f>
        <v>YES</v>
      </c>
      <c r="D6467" s="138">
        <f t="shared" si="112"/>
        <v>0.68794117647058828</v>
      </c>
      <c r="E6467" s="1">
        <v>1.6992147058823532</v>
      </c>
      <c r="F6467" s="25">
        <v>4678</v>
      </c>
      <c r="G6467" s="154">
        <v>42467</v>
      </c>
      <c r="H6467" s="3" t="s">
        <v>2014</v>
      </c>
      <c r="I6467" s="4"/>
    </row>
    <row r="6468" spans="1:9">
      <c r="A6468" s="6">
        <v>6466</v>
      </c>
      <c r="B6468" s="24" t="s">
        <v>6355</v>
      </c>
      <c r="C6468" s="25" t="str">
        <f>IF(D6468=2,"NO","YES")</f>
        <v>NO</v>
      </c>
      <c r="D6468" s="138">
        <f t="shared" si="112"/>
        <v>2</v>
      </c>
      <c r="E6468" s="1">
        <v>4.9400000000000004</v>
      </c>
      <c r="F6468" s="25">
        <v>13600</v>
      </c>
      <c r="G6468" s="154">
        <v>42467</v>
      </c>
      <c r="H6468" s="3" t="s">
        <v>2014</v>
      </c>
      <c r="I6468" s="4"/>
    </row>
    <row r="6469" spans="1:9" ht="30">
      <c r="A6469" s="6">
        <v>6467</v>
      </c>
      <c r="B6469" s="24" t="s">
        <v>6356</v>
      </c>
      <c r="C6469" s="25" t="str">
        <f>IF(D6469=2,"NO","YES")</f>
        <v>YES</v>
      </c>
      <c r="D6469" s="138">
        <f t="shared" ref="D6469:D6532" si="113">F6469/6800</f>
        <v>1.0120588235294117</v>
      </c>
      <c r="E6469" s="1">
        <v>2.4997852941176468</v>
      </c>
      <c r="F6469" s="25">
        <v>6882</v>
      </c>
      <c r="G6469" s="154">
        <v>42467</v>
      </c>
      <c r="H6469" s="3" t="s">
        <v>2014</v>
      </c>
      <c r="I6469" s="4"/>
    </row>
    <row r="6470" spans="1:9" ht="30">
      <c r="A6470" s="6">
        <v>6468</v>
      </c>
      <c r="B6470" s="24" t="s">
        <v>6357</v>
      </c>
      <c r="C6470" s="25" t="str">
        <f>IF(D6470=2,"NO","YES")</f>
        <v>YES</v>
      </c>
      <c r="D6470" s="138">
        <f t="shared" si="113"/>
        <v>0.99102941176470594</v>
      </c>
      <c r="E6470" s="1">
        <v>2.4478426470588239</v>
      </c>
      <c r="F6470" s="25">
        <v>6739</v>
      </c>
      <c r="G6470" s="154">
        <v>42467</v>
      </c>
      <c r="H6470" s="3" t="s">
        <v>2014</v>
      </c>
      <c r="I6470" s="4"/>
    </row>
    <row r="6471" spans="1:9" ht="30">
      <c r="A6471" s="6">
        <v>6469</v>
      </c>
      <c r="B6471" s="24" t="s">
        <v>6358</v>
      </c>
      <c r="C6471" s="25" t="str">
        <f>IF(D6471=2,"NO","YES")</f>
        <v>YES</v>
      </c>
      <c r="D6471" s="138">
        <f t="shared" si="113"/>
        <v>1.3839705882352942</v>
      </c>
      <c r="E6471" s="1">
        <v>3.4184073529411769</v>
      </c>
      <c r="F6471" s="25">
        <v>9411</v>
      </c>
      <c r="G6471" s="154">
        <v>42467</v>
      </c>
      <c r="H6471" s="3" t="s">
        <v>2014</v>
      </c>
      <c r="I6471" s="4"/>
    </row>
    <row r="6472" spans="1:9" ht="30">
      <c r="A6472" s="6">
        <v>6470</v>
      </c>
      <c r="B6472" s="24" t="s">
        <v>6359</v>
      </c>
      <c r="C6472" s="25" t="str">
        <f>IF(D6472=2,"NO","YES")</f>
        <v>YES</v>
      </c>
      <c r="D6472" s="138">
        <f t="shared" si="113"/>
        <v>1.0120588235294117</v>
      </c>
      <c r="E6472" s="1">
        <v>2.4997852941176468</v>
      </c>
      <c r="F6472" s="25">
        <v>6882</v>
      </c>
      <c r="G6472" s="154">
        <v>42467</v>
      </c>
      <c r="H6472" s="3" t="s">
        <v>2014</v>
      </c>
      <c r="I6472" s="4"/>
    </row>
    <row r="6473" spans="1:9" ht="30">
      <c r="A6473" s="6">
        <v>6471</v>
      </c>
      <c r="B6473" s="24" t="s">
        <v>6360</v>
      </c>
      <c r="C6473" s="25" t="str">
        <f>IF(D6473=2,"NO","YES")</f>
        <v>NO</v>
      </c>
      <c r="D6473" s="138">
        <f t="shared" si="113"/>
        <v>2</v>
      </c>
      <c r="E6473" s="1">
        <v>4.9400000000000004</v>
      </c>
      <c r="F6473" s="25">
        <v>13600</v>
      </c>
      <c r="G6473" s="154">
        <v>42467</v>
      </c>
      <c r="H6473" s="3" t="s">
        <v>2014</v>
      </c>
      <c r="I6473" s="4"/>
    </row>
    <row r="6474" spans="1:9" ht="30">
      <c r="A6474" s="6">
        <v>6472</v>
      </c>
      <c r="B6474" s="24" t="s">
        <v>6361</v>
      </c>
      <c r="C6474" s="25" t="str">
        <f>IF(D6474=2,"NO","YES")</f>
        <v>YES</v>
      </c>
      <c r="D6474" s="138">
        <f t="shared" si="113"/>
        <v>0.32397058823529412</v>
      </c>
      <c r="E6474" s="1">
        <v>0.80020735294117651</v>
      </c>
      <c r="F6474" s="25">
        <v>2203</v>
      </c>
      <c r="G6474" s="154">
        <v>42467</v>
      </c>
      <c r="H6474" s="3" t="s">
        <v>2014</v>
      </c>
      <c r="I6474" s="4"/>
    </row>
    <row r="6475" spans="1:9" ht="30">
      <c r="A6475" s="6">
        <v>6473</v>
      </c>
      <c r="B6475" s="24" t="s">
        <v>6362</v>
      </c>
      <c r="C6475" s="25" t="str">
        <f>IF(D6475=2,"NO","YES")</f>
        <v>YES</v>
      </c>
      <c r="D6475" s="138">
        <f t="shared" si="113"/>
        <v>0.60705882352941176</v>
      </c>
      <c r="E6475" s="1">
        <v>1.4994352941176472</v>
      </c>
      <c r="F6475" s="25">
        <v>4128</v>
      </c>
      <c r="G6475" s="154">
        <v>42467</v>
      </c>
      <c r="H6475" s="3" t="s">
        <v>2014</v>
      </c>
      <c r="I6475" s="4"/>
    </row>
    <row r="6476" spans="1:9" ht="30">
      <c r="A6476" s="6">
        <v>6474</v>
      </c>
      <c r="B6476" s="24" t="s">
        <v>6363</v>
      </c>
      <c r="C6476" s="25" t="str">
        <f>IF(D6476=2,"NO","YES")</f>
        <v>NO</v>
      </c>
      <c r="D6476" s="138">
        <f t="shared" si="113"/>
        <v>2</v>
      </c>
      <c r="E6476" s="1">
        <v>4.9400000000000004</v>
      </c>
      <c r="F6476" s="25">
        <v>13600</v>
      </c>
      <c r="G6476" s="154">
        <v>42467</v>
      </c>
      <c r="H6476" s="3" t="s">
        <v>2014</v>
      </c>
      <c r="I6476" s="4"/>
    </row>
    <row r="6477" spans="1:9">
      <c r="A6477" s="6">
        <v>6475</v>
      </c>
      <c r="B6477" s="24" t="s">
        <v>6364</v>
      </c>
      <c r="C6477" s="25" t="str">
        <f>IF(D6477=2,"NO","YES")</f>
        <v>YES</v>
      </c>
      <c r="D6477" s="138">
        <f t="shared" si="113"/>
        <v>1.3110294117647059</v>
      </c>
      <c r="E6477" s="1">
        <v>3.2382426470588239</v>
      </c>
      <c r="F6477" s="25">
        <v>8915</v>
      </c>
      <c r="G6477" s="154">
        <v>42467</v>
      </c>
      <c r="H6477" s="3" t="s">
        <v>2014</v>
      </c>
      <c r="I6477" s="4"/>
    </row>
    <row r="6478" spans="1:9" ht="30">
      <c r="A6478" s="6">
        <v>6476</v>
      </c>
      <c r="B6478" s="24" t="s">
        <v>6365</v>
      </c>
      <c r="C6478" s="25" t="str">
        <f>IF(D6478=2,"NO","YES")</f>
        <v>YES</v>
      </c>
      <c r="D6478" s="138">
        <f t="shared" si="113"/>
        <v>1.0120588235294117</v>
      </c>
      <c r="E6478" s="1">
        <v>2.4997852941176468</v>
      </c>
      <c r="F6478" s="25">
        <v>6882</v>
      </c>
      <c r="G6478" s="154">
        <v>42467</v>
      </c>
      <c r="H6478" s="3" t="s">
        <v>2014</v>
      </c>
      <c r="I6478" s="4"/>
    </row>
    <row r="6479" spans="1:9" ht="30">
      <c r="A6479" s="6">
        <v>6477</v>
      </c>
      <c r="B6479" s="24" t="s">
        <v>6366</v>
      </c>
      <c r="C6479" s="25" t="str">
        <f>IF(D6479=2,"NO","YES")</f>
        <v>YES</v>
      </c>
      <c r="D6479" s="138">
        <f t="shared" si="113"/>
        <v>0.85794117647058821</v>
      </c>
      <c r="E6479" s="1">
        <v>2.1191147058823532</v>
      </c>
      <c r="F6479" s="25">
        <v>5834</v>
      </c>
      <c r="G6479" s="154">
        <v>42467</v>
      </c>
      <c r="H6479" s="3" t="s">
        <v>2014</v>
      </c>
      <c r="I6479" s="4"/>
    </row>
    <row r="6480" spans="1:9" ht="30">
      <c r="A6480" s="6">
        <v>6478</v>
      </c>
      <c r="B6480" s="24" t="s">
        <v>6367</v>
      </c>
      <c r="C6480" s="25" t="str">
        <f>IF(D6480=2,"NO","YES")</f>
        <v>YES</v>
      </c>
      <c r="D6480" s="138">
        <f t="shared" si="113"/>
        <v>0.91102941176470587</v>
      </c>
      <c r="E6480" s="1">
        <v>2.2502426470588235</v>
      </c>
      <c r="F6480" s="25">
        <v>6195</v>
      </c>
      <c r="G6480" s="154">
        <v>42467</v>
      </c>
      <c r="H6480" s="3" t="s">
        <v>2014</v>
      </c>
      <c r="I6480" s="4"/>
    </row>
    <row r="6481" spans="1:9" ht="30">
      <c r="A6481" s="6">
        <v>6479</v>
      </c>
      <c r="B6481" s="24" t="s">
        <v>6368</v>
      </c>
      <c r="C6481" s="25" t="str">
        <f>IF(D6481=2,"NO","YES")</f>
        <v>YES</v>
      </c>
      <c r="D6481" s="138">
        <f t="shared" si="113"/>
        <v>1.4970588235294118</v>
      </c>
      <c r="E6481" s="1">
        <v>3.6977352941176473</v>
      </c>
      <c r="F6481" s="25">
        <v>10180</v>
      </c>
      <c r="G6481" s="154">
        <v>42467</v>
      </c>
      <c r="H6481" s="3" t="s">
        <v>2014</v>
      </c>
      <c r="I6481" s="4"/>
    </row>
    <row r="6482" spans="1:9">
      <c r="A6482" s="6">
        <v>6480</v>
      </c>
      <c r="B6482" s="24" t="s">
        <v>6369</v>
      </c>
      <c r="C6482" s="25" t="str">
        <f>IF(D6482=2,"NO","YES")</f>
        <v>YES</v>
      </c>
      <c r="D6482" s="138">
        <f t="shared" si="113"/>
        <v>1.0520588235294117</v>
      </c>
      <c r="E6482" s="1">
        <v>2.598585294117647</v>
      </c>
      <c r="F6482" s="25">
        <v>7154</v>
      </c>
      <c r="G6482" s="154">
        <v>42467</v>
      </c>
      <c r="H6482" s="3" t="s">
        <v>2014</v>
      </c>
      <c r="I6482" s="4"/>
    </row>
    <row r="6483" spans="1:9" ht="30">
      <c r="A6483" s="6">
        <v>6481</v>
      </c>
      <c r="B6483" s="24" t="s">
        <v>6370</v>
      </c>
      <c r="C6483" s="25" t="str">
        <f>IF(D6483=2,"NO","YES")</f>
        <v>YES</v>
      </c>
      <c r="D6483" s="138">
        <f t="shared" si="113"/>
        <v>0.40500000000000003</v>
      </c>
      <c r="E6483" s="1">
        <v>1.0003500000000001</v>
      </c>
      <c r="F6483" s="25">
        <v>2754</v>
      </c>
      <c r="G6483" s="154">
        <v>42467</v>
      </c>
      <c r="H6483" s="3" t="s">
        <v>2014</v>
      </c>
      <c r="I6483" s="4"/>
    </row>
    <row r="6484" spans="1:9" ht="30">
      <c r="A6484" s="6">
        <v>6482</v>
      </c>
      <c r="B6484" s="24" t="s">
        <v>6371</v>
      </c>
      <c r="C6484" s="25" t="str">
        <f>IF(D6484=2,"NO","YES")</f>
        <v>YES</v>
      </c>
      <c r="D6484" s="138">
        <f t="shared" si="113"/>
        <v>1.2989705882352942</v>
      </c>
      <c r="E6484" s="1">
        <v>3.2084573529411768</v>
      </c>
      <c r="F6484" s="25">
        <v>8833</v>
      </c>
      <c r="G6484" s="154">
        <v>42467</v>
      </c>
      <c r="H6484" s="3" t="s">
        <v>2014</v>
      </c>
      <c r="I6484" s="4"/>
    </row>
    <row r="6485" spans="1:9">
      <c r="A6485" s="6">
        <v>6483</v>
      </c>
      <c r="B6485" s="24" t="s">
        <v>6372</v>
      </c>
      <c r="C6485" s="25" t="str">
        <f>IF(D6485=2,"NO","YES")</f>
        <v>YES</v>
      </c>
      <c r="D6485" s="138">
        <f t="shared" si="113"/>
        <v>0.80897058823529411</v>
      </c>
      <c r="E6485" s="1">
        <v>1.9981573529411767</v>
      </c>
      <c r="F6485" s="25">
        <v>5501</v>
      </c>
      <c r="G6485" s="154">
        <v>42467</v>
      </c>
      <c r="H6485" s="3" t="s">
        <v>2014</v>
      </c>
      <c r="I6485" s="4"/>
    </row>
    <row r="6486" spans="1:9" ht="30">
      <c r="A6486" s="6">
        <v>6484</v>
      </c>
      <c r="B6486" s="24" t="s">
        <v>6373</v>
      </c>
      <c r="C6486" s="25" t="str">
        <f>IF(D6486=2,"NO","YES")</f>
        <v>YES</v>
      </c>
      <c r="D6486" s="138">
        <f t="shared" si="113"/>
        <v>1.6189705882352941</v>
      </c>
      <c r="E6486" s="1">
        <v>3.9988573529411768</v>
      </c>
      <c r="F6486" s="25">
        <v>11009</v>
      </c>
      <c r="G6486" s="154">
        <v>42467</v>
      </c>
      <c r="H6486" s="3" t="s">
        <v>2014</v>
      </c>
      <c r="I6486" s="4"/>
    </row>
    <row r="6487" spans="1:9" ht="30">
      <c r="A6487" s="6">
        <v>6485</v>
      </c>
      <c r="B6487" s="24" t="s">
        <v>6374</v>
      </c>
      <c r="C6487" s="25" t="str">
        <f>IF(D6487=2,"NO","YES")</f>
        <v>YES</v>
      </c>
      <c r="D6487" s="138">
        <f t="shared" si="113"/>
        <v>0.95499999999999996</v>
      </c>
      <c r="E6487" s="1">
        <v>2.3588499999999999</v>
      </c>
      <c r="F6487" s="25">
        <v>6494</v>
      </c>
      <c r="G6487" s="154">
        <v>42467</v>
      </c>
      <c r="H6487" s="3" t="s">
        <v>2014</v>
      </c>
      <c r="I6487" s="4"/>
    </row>
    <row r="6488" spans="1:9" ht="30">
      <c r="A6488" s="6">
        <v>6486</v>
      </c>
      <c r="B6488" s="24" t="s">
        <v>6375</v>
      </c>
      <c r="C6488" s="25" t="str">
        <f>IF(D6488=2,"NO","YES")</f>
        <v>YES</v>
      </c>
      <c r="D6488" s="138">
        <f t="shared" si="113"/>
        <v>0.10102941176470588</v>
      </c>
      <c r="E6488" s="1">
        <v>0.24954264705882354</v>
      </c>
      <c r="F6488" s="25">
        <v>687</v>
      </c>
      <c r="G6488" s="154">
        <v>42467</v>
      </c>
      <c r="H6488" s="3" t="s">
        <v>2014</v>
      </c>
      <c r="I6488" s="4"/>
    </row>
    <row r="6489" spans="1:9" ht="30">
      <c r="A6489" s="6">
        <v>6487</v>
      </c>
      <c r="B6489" s="24" t="s">
        <v>6376</v>
      </c>
      <c r="C6489" s="25" t="str">
        <f>IF(D6489=2,"NO","YES")</f>
        <v>YES</v>
      </c>
      <c r="D6489" s="138">
        <f t="shared" si="113"/>
        <v>1.23</v>
      </c>
      <c r="E6489" s="1">
        <v>3.0381</v>
      </c>
      <c r="F6489" s="25">
        <v>8364</v>
      </c>
      <c r="G6489" s="154">
        <v>42467</v>
      </c>
      <c r="H6489" s="3" t="s">
        <v>2014</v>
      </c>
      <c r="I6489" s="4"/>
    </row>
    <row r="6490" spans="1:9">
      <c r="A6490" s="6">
        <v>6488</v>
      </c>
      <c r="B6490" s="24" t="s">
        <v>6377</v>
      </c>
      <c r="C6490" s="25" t="str">
        <f>IF(D6490=2,"NO","YES")</f>
        <v>YES</v>
      </c>
      <c r="D6490" s="138">
        <f t="shared" si="113"/>
        <v>0.40500000000000003</v>
      </c>
      <c r="E6490" s="1">
        <v>1.0003500000000001</v>
      </c>
      <c r="F6490" s="25">
        <v>2754</v>
      </c>
      <c r="G6490" s="154">
        <v>42467</v>
      </c>
      <c r="H6490" s="3" t="s">
        <v>2014</v>
      </c>
      <c r="I6490" s="4"/>
    </row>
    <row r="6491" spans="1:9" ht="30">
      <c r="A6491" s="6">
        <v>6489</v>
      </c>
      <c r="B6491" s="24" t="s">
        <v>6378</v>
      </c>
      <c r="C6491" s="25" t="str">
        <f>IF(D6491=2,"NO","YES")</f>
        <v>YES</v>
      </c>
      <c r="D6491" s="138">
        <f t="shared" si="113"/>
        <v>0.23897058823529413</v>
      </c>
      <c r="E6491" s="1">
        <v>0.59025735294117654</v>
      </c>
      <c r="F6491" s="25">
        <v>1625</v>
      </c>
      <c r="G6491" s="154">
        <v>42467</v>
      </c>
      <c r="H6491" s="3" t="s">
        <v>2014</v>
      </c>
      <c r="I6491" s="4"/>
    </row>
    <row r="6492" spans="1:9" ht="30">
      <c r="A6492" s="6">
        <v>6490</v>
      </c>
      <c r="B6492" s="24" t="s">
        <v>6379</v>
      </c>
      <c r="C6492" s="25" t="str">
        <f>IF(D6492=2,"NO","YES")</f>
        <v>YES</v>
      </c>
      <c r="D6492" s="138">
        <f t="shared" si="113"/>
        <v>1.3029411764705883</v>
      </c>
      <c r="E6492" s="1">
        <v>3.2182647058823535</v>
      </c>
      <c r="F6492" s="25">
        <v>8860</v>
      </c>
      <c r="G6492" s="154">
        <v>42467</v>
      </c>
      <c r="H6492" s="3" t="s">
        <v>2014</v>
      </c>
      <c r="I6492" s="4"/>
    </row>
    <row r="6493" spans="1:9" ht="30">
      <c r="A6493" s="6">
        <v>6491</v>
      </c>
      <c r="B6493" s="137" t="s">
        <v>6380</v>
      </c>
      <c r="C6493" s="25" t="str">
        <f>IF(D6493=2,"NO","YES")</f>
        <v>YES</v>
      </c>
      <c r="D6493" s="138">
        <f t="shared" si="113"/>
        <v>0.91500000000000004</v>
      </c>
      <c r="E6493" s="1">
        <v>2.2600500000000001</v>
      </c>
      <c r="F6493" s="25">
        <v>6222</v>
      </c>
      <c r="G6493" s="154">
        <v>42467</v>
      </c>
      <c r="H6493" s="3" t="s">
        <v>2014</v>
      </c>
      <c r="I6493" s="4"/>
    </row>
    <row r="6494" spans="1:9">
      <c r="A6494" s="6">
        <v>6492</v>
      </c>
      <c r="B6494" s="24" t="s">
        <v>6381</v>
      </c>
      <c r="C6494" s="25" t="str">
        <f>IF(D6494=2,"NO","YES")</f>
        <v>YES</v>
      </c>
      <c r="D6494" s="138">
        <f t="shared" si="113"/>
        <v>0.68794117647058828</v>
      </c>
      <c r="E6494" s="1">
        <v>1.6992147058823532</v>
      </c>
      <c r="F6494" s="25">
        <v>4678</v>
      </c>
      <c r="G6494" s="154">
        <v>42467</v>
      </c>
      <c r="H6494" s="3" t="s">
        <v>2014</v>
      </c>
      <c r="I6494" s="4"/>
    </row>
    <row r="6495" spans="1:9" ht="30">
      <c r="A6495" s="6">
        <v>6493</v>
      </c>
      <c r="B6495" s="24" t="s">
        <v>6382</v>
      </c>
      <c r="C6495" s="25" t="str">
        <f>IF(D6495=2,"NO","YES")</f>
        <v>NO</v>
      </c>
      <c r="D6495" s="138">
        <f t="shared" si="113"/>
        <v>2</v>
      </c>
      <c r="E6495" s="1">
        <v>4.9400000000000004</v>
      </c>
      <c r="F6495" s="25">
        <v>13600</v>
      </c>
      <c r="G6495" s="154">
        <v>42467</v>
      </c>
      <c r="H6495" s="3" t="s">
        <v>2014</v>
      </c>
      <c r="I6495" s="4"/>
    </row>
    <row r="6496" spans="1:9" ht="30">
      <c r="A6496" s="6">
        <v>6494</v>
      </c>
      <c r="B6496" s="24" t="s">
        <v>6383</v>
      </c>
      <c r="C6496" s="25" t="str">
        <f>IF(D6496=2,"NO","YES")</f>
        <v>YES</v>
      </c>
      <c r="D6496" s="138">
        <f t="shared" si="113"/>
        <v>0.46897058823529414</v>
      </c>
      <c r="E6496" s="1">
        <v>1.1583573529411766</v>
      </c>
      <c r="F6496" s="25">
        <v>3189</v>
      </c>
      <c r="G6496" s="154">
        <v>42467</v>
      </c>
      <c r="H6496" s="3" t="s">
        <v>2014</v>
      </c>
      <c r="I6496" s="4"/>
    </row>
    <row r="6497" spans="1:9" ht="45">
      <c r="A6497" s="6">
        <v>6495</v>
      </c>
      <c r="B6497" s="24" t="s">
        <v>6384</v>
      </c>
      <c r="C6497" s="25" t="str">
        <f>IF(D6497=2,"NO","YES")</f>
        <v>YES</v>
      </c>
      <c r="D6497" s="138">
        <f t="shared" si="113"/>
        <v>0.32794117647058824</v>
      </c>
      <c r="E6497" s="1">
        <v>0.81001470588235303</v>
      </c>
      <c r="F6497" s="25">
        <v>2230</v>
      </c>
      <c r="G6497" s="154">
        <v>42467</v>
      </c>
      <c r="H6497" s="3" t="s">
        <v>2014</v>
      </c>
      <c r="I6497" s="4"/>
    </row>
    <row r="6498" spans="1:9" ht="30">
      <c r="A6498" s="6">
        <v>6496</v>
      </c>
      <c r="B6498" s="68" t="s">
        <v>6385</v>
      </c>
      <c r="C6498" s="25" t="str">
        <f>IF(D6498=2,"NO","YES")</f>
        <v>YES</v>
      </c>
      <c r="D6498" s="138">
        <f t="shared" si="113"/>
        <v>0.46897058823529414</v>
      </c>
      <c r="E6498" s="1">
        <v>1.1583573529411766</v>
      </c>
      <c r="F6498" s="25">
        <v>3189</v>
      </c>
      <c r="G6498" s="154">
        <v>42467</v>
      </c>
      <c r="H6498" s="3" t="s">
        <v>2014</v>
      </c>
      <c r="I6498" s="4"/>
    </row>
    <row r="6499" spans="1:9" ht="30">
      <c r="A6499" s="6">
        <v>6497</v>
      </c>
      <c r="B6499" s="24" t="s">
        <v>6386</v>
      </c>
      <c r="C6499" s="25" t="str">
        <f>IF(D6499=2,"NO","YES")</f>
        <v>YES</v>
      </c>
      <c r="D6499" s="138">
        <f t="shared" si="113"/>
        <v>0.3639705882352941</v>
      </c>
      <c r="E6499" s="1">
        <v>0.89900735294117651</v>
      </c>
      <c r="F6499" s="25">
        <v>2475</v>
      </c>
      <c r="G6499" s="154">
        <v>42467</v>
      </c>
      <c r="H6499" s="3" t="s">
        <v>2014</v>
      </c>
      <c r="I6499" s="4"/>
    </row>
    <row r="6500" spans="1:9">
      <c r="A6500" s="6">
        <v>6498</v>
      </c>
      <c r="B6500" s="24" t="s">
        <v>6387</v>
      </c>
      <c r="C6500" s="25" t="str">
        <f>IF(D6500=2,"NO","YES")</f>
        <v>YES</v>
      </c>
      <c r="D6500" s="138">
        <f t="shared" si="113"/>
        <v>1.0929411764705883</v>
      </c>
      <c r="E6500" s="1">
        <v>2.6995647058823535</v>
      </c>
      <c r="F6500" s="25">
        <v>7432</v>
      </c>
      <c r="G6500" s="154">
        <v>42467</v>
      </c>
      <c r="H6500" s="3" t="s">
        <v>2014</v>
      </c>
      <c r="I6500" s="4"/>
    </row>
    <row r="6501" spans="1:9" ht="45">
      <c r="A6501" s="6">
        <v>6499</v>
      </c>
      <c r="B6501" s="24" t="s">
        <v>6388</v>
      </c>
      <c r="C6501" s="25" t="str">
        <f>IF(D6501=2,"NO","YES")</f>
        <v>NO</v>
      </c>
      <c r="D6501" s="138">
        <f t="shared" si="113"/>
        <v>2</v>
      </c>
      <c r="E6501" s="1">
        <v>4.9400000000000004</v>
      </c>
      <c r="F6501" s="25">
        <v>13600</v>
      </c>
      <c r="G6501" s="154">
        <v>42467</v>
      </c>
      <c r="H6501" s="3" t="s">
        <v>2014</v>
      </c>
      <c r="I6501" s="4"/>
    </row>
    <row r="6502" spans="1:9" ht="30">
      <c r="A6502" s="6">
        <v>6500</v>
      </c>
      <c r="B6502" s="24" t="s">
        <v>6389</v>
      </c>
      <c r="C6502" s="25" t="str">
        <f>IF(D6502=2,"NO","YES")</f>
        <v>YES</v>
      </c>
      <c r="D6502" s="138">
        <f t="shared" si="113"/>
        <v>1.23</v>
      </c>
      <c r="E6502" s="1">
        <v>3.0381</v>
      </c>
      <c r="F6502" s="25">
        <v>8364</v>
      </c>
      <c r="G6502" s="154">
        <v>42467</v>
      </c>
      <c r="H6502" s="3" t="s">
        <v>2014</v>
      </c>
      <c r="I6502" s="4"/>
    </row>
    <row r="6503" spans="1:9" ht="30">
      <c r="A6503" s="6">
        <v>6501</v>
      </c>
      <c r="B6503" s="24" t="s">
        <v>6390</v>
      </c>
      <c r="C6503" s="25" t="str">
        <f>IF(D6503=2,"NO","YES")</f>
        <v>YES</v>
      </c>
      <c r="D6503" s="138">
        <f t="shared" si="113"/>
        <v>0.40500000000000003</v>
      </c>
      <c r="E6503" s="1">
        <v>1.0003500000000001</v>
      </c>
      <c r="F6503" s="25">
        <v>2754</v>
      </c>
      <c r="G6503" s="154">
        <v>42467</v>
      </c>
      <c r="H6503" s="3" t="s">
        <v>2014</v>
      </c>
      <c r="I6503" s="4"/>
    </row>
    <row r="6504" spans="1:9" ht="30">
      <c r="A6504" s="6">
        <v>6502</v>
      </c>
      <c r="B6504" s="24" t="s">
        <v>6391</v>
      </c>
      <c r="C6504" s="25" t="str">
        <f>IF(D6504=2,"NO","YES")</f>
        <v>YES</v>
      </c>
      <c r="D6504" s="138">
        <f t="shared" si="113"/>
        <v>1.19</v>
      </c>
      <c r="E6504" s="1">
        <v>2.9393000000000002</v>
      </c>
      <c r="F6504" s="25">
        <v>8092</v>
      </c>
      <c r="G6504" s="154">
        <v>42467</v>
      </c>
      <c r="H6504" s="3" t="s">
        <v>2014</v>
      </c>
      <c r="I6504" s="4"/>
    </row>
    <row r="6505" spans="1:9">
      <c r="A6505" s="6">
        <v>6503</v>
      </c>
      <c r="B6505" s="24" t="s">
        <v>6392</v>
      </c>
      <c r="C6505" s="25" t="str">
        <f>IF(D6505=2,"NO","YES")</f>
        <v>YES</v>
      </c>
      <c r="D6505" s="138">
        <f t="shared" si="113"/>
        <v>0.95897058823529413</v>
      </c>
      <c r="E6505" s="1">
        <v>2.3686573529411765</v>
      </c>
      <c r="F6505" s="25">
        <v>6521</v>
      </c>
      <c r="G6505" s="154">
        <v>42467</v>
      </c>
      <c r="H6505" s="3" t="s">
        <v>2014</v>
      </c>
      <c r="I6505" s="4"/>
    </row>
    <row r="6506" spans="1:9" ht="30">
      <c r="A6506" s="6">
        <v>6504</v>
      </c>
      <c r="B6506" s="68" t="s">
        <v>6393</v>
      </c>
      <c r="C6506" s="25" t="str">
        <f>IF(D6506=2,"NO","YES")</f>
        <v>YES</v>
      </c>
      <c r="D6506" s="138">
        <f t="shared" si="113"/>
        <v>1.0520588235294117</v>
      </c>
      <c r="E6506" s="1">
        <v>2.598585294117647</v>
      </c>
      <c r="F6506" s="25">
        <v>7154</v>
      </c>
      <c r="G6506" s="154">
        <v>42467</v>
      </c>
      <c r="H6506" s="3" t="s">
        <v>2014</v>
      </c>
      <c r="I6506" s="4"/>
    </row>
    <row r="6507" spans="1:9" ht="30">
      <c r="A6507" s="6">
        <v>6505</v>
      </c>
      <c r="B6507" s="24" t="s">
        <v>6394</v>
      </c>
      <c r="C6507" s="25" t="str">
        <f>IF(D6507=2,"NO","YES")</f>
        <v>YES</v>
      </c>
      <c r="D6507" s="138">
        <f t="shared" si="113"/>
        <v>0.27500000000000002</v>
      </c>
      <c r="E6507" s="1">
        <v>0.67925000000000013</v>
      </c>
      <c r="F6507" s="25">
        <v>1870</v>
      </c>
      <c r="G6507" s="154">
        <v>42467</v>
      </c>
      <c r="H6507" s="3" t="s">
        <v>2014</v>
      </c>
      <c r="I6507" s="4"/>
    </row>
    <row r="6508" spans="1:9" ht="45">
      <c r="A6508" s="6">
        <v>6506</v>
      </c>
      <c r="B6508" s="24" t="s">
        <v>6395</v>
      </c>
      <c r="C6508" s="25" t="str">
        <f>IF(D6508=2,"NO","YES")</f>
        <v>YES</v>
      </c>
      <c r="D6508" s="138">
        <f t="shared" si="113"/>
        <v>1.0120588235294117</v>
      </c>
      <c r="E6508" s="1">
        <v>2.4997852941176468</v>
      </c>
      <c r="F6508" s="25">
        <v>6882</v>
      </c>
      <c r="G6508" s="154">
        <v>42467</v>
      </c>
      <c r="H6508" s="3" t="s">
        <v>2014</v>
      </c>
      <c r="I6508" s="4"/>
    </row>
    <row r="6509" spans="1:9" ht="30">
      <c r="A6509" s="6">
        <v>6507</v>
      </c>
      <c r="B6509" s="137" t="s">
        <v>6396</v>
      </c>
      <c r="C6509" s="25" t="str">
        <f>IF(D6509=2,"NO","YES")</f>
        <v>YES</v>
      </c>
      <c r="D6509" s="138">
        <f t="shared" si="113"/>
        <v>0.3639705882352941</v>
      </c>
      <c r="E6509" s="1">
        <v>0.89900735294117651</v>
      </c>
      <c r="F6509" s="25">
        <v>2475</v>
      </c>
      <c r="G6509" s="154">
        <v>42467</v>
      </c>
      <c r="H6509" s="3" t="s">
        <v>2014</v>
      </c>
      <c r="I6509" s="4"/>
    </row>
    <row r="6510" spans="1:9" ht="30">
      <c r="A6510" s="6">
        <v>6508</v>
      </c>
      <c r="B6510" s="24" t="s">
        <v>6397</v>
      </c>
      <c r="C6510" s="25" t="str">
        <f>IF(D6510=2,"NO","YES")</f>
        <v>YES</v>
      </c>
      <c r="D6510" s="138">
        <f t="shared" si="113"/>
        <v>0.80897058823529411</v>
      </c>
      <c r="E6510" s="1">
        <v>1.9981573529411767</v>
      </c>
      <c r="F6510" s="25">
        <v>5501</v>
      </c>
      <c r="G6510" s="154">
        <v>42467</v>
      </c>
      <c r="H6510" s="3" t="s">
        <v>2014</v>
      </c>
      <c r="I6510" s="4"/>
    </row>
    <row r="6511" spans="1:9" ht="30">
      <c r="A6511" s="6">
        <v>6509</v>
      </c>
      <c r="B6511" s="24" t="s">
        <v>6398</v>
      </c>
      <c r="C6511" s="25" t="str">
        <f>IF(D6511=2,"NO","YES")</f>
        <v>YES</v>
      </c>
      <c r="D6511" s="138">
        <f t="shared" si="113"/>
        <v>1.8860294117647058</v>
      </c>
      <c r="E6511" s="1">
        <v>4.6584926470588242</v>
      </c>
      <c r="F6511" s="25">
        <v>12825</v>
      </c>
      <c r="G6511" s="154">
        <v>42467</v>
      </c>
      <c r="H6511" s="3" t="s">
        <v>2014</v>
      </c>
      <c r="I6511" s="4"/>
    </row>
    <row r="6512" spans="1:9" ht="30">
      <c r="A6512" s="6">
        <v>6510</v>
      </c>
      <c r="B6512" s="24" t="s">
        <v>6399</v>
      </c>
      <c r="C6512" s="25" t="str">
        <f>IF(D6512=2,"NO","YES")</f>
        <v>YES</v>
      </c>
      <c r="D6512" s="138">
        <f t="shared" si="113"/>
        <v>0.40500000000000003</v>
      </c>
      <c r="E6512" s="1">
        <v>1.0003500000000001</v>
      </c>
      <c r="F6512" s="25">
        <v>2754</v>
      </c>
      <c r="G6512" s="154">
        <v>42467</v>
      </c>
      <c r="H6512" s="3" t="s">
        <v>2014</v>
      </c>
      <c r="I6512" s="4"/>
    </row>
    <row r="6513" spans="1:9" ht="45">
      <c r="A6513" s="6">
        <v>6511</v>
      </c>
      <c r="B6513" s="24" t="s">
        <v>6400</v>
      </c>
      <c r="C6513" s="25" t="str">
        <f>IF(D6513=2,"NO","YES")</f>
        <v>YES</v>
      </c>
      <c r="D6513" s="138">
        <f t="shared" si="113"/>
        <v>0.40500000000000003</v>
      </c>
      <c r="E6513" s="1">
        <v>1.0003500000000001</v>
      </c>
      <c r="F6513" s="25">
        <v>2754</v>
      </c>
      <c r="G6513" s="154">
        <v>42467</v>
      </c>
      <c r="H6513" s="3" t="s">
        <v>2014</v>
      </c>
      <c r="I6513" s="4"/>
    </row>
    <row r="6514" spans="1:9" ht="45">
      <c r="A6514" s="6">
        <v>6512</v>
      </c>
      <c r="B6514" s="24" t="s">
        <v>6401</v>
      </c>
      <c r="C6514" s="25" t="str">
        <f>IF(D6514=2,"NO","YES")</f>
        <v>YES</v>
      </c>
      <c r="D6514" s="138">
        <f t="shared" si="113"/>
        <v>1.19</v>
      </c>
      <c r="E6514" s="1">
        <v>2.9393000000000002</v>
      </c>
      <c r="F6514" s="25">
        <v>8092</v>
      </c>
      <c r="G6514" s="154">
        <v>42467</v>
      </c>
      <c r="H6514" s="3" t="s">
        <v>2014</v>
      </c>
      <c r="I6514" s="4"/>
    </row>
    <row r="6515" spans="1:9" ht="30">
      <c r="A6515" s="6">
        <v>6513</v>
      </c>
      <c r="B6515" s="24" t="s">
        <v>6402</v>
      </c>
      <c r="C6515" s="25" t="str">
        <f>IF(D6515=2,"NO","YES")</f>
        <v>YES</v>
      </c>
      <c r="D6515" s="138">
        <f t="shared" si="113"/>
        <v>0.80897058823529411</v>
      </c>
      <c r="E6515" s="1">
        <v>1.9981573529411767</v>
      </c>
      <c r="F6515" s="25">
        <v>5501</v>
      </c>
      <c r="G6515" s="154">
        <v>42467</v>
      </c>
      <c r="H6515" s="3" t="s">
        <v>2014</v>
      </c>
      <c r="I6515" s="4"/>
    </row>
    <row r="6516" spans="1:9" ht="30">
      <c r="A6516" s="6">
        <v>6514</v>
      </c>
      <c r="B6516" s="24" t="s">
        <v>6403</v>
      </c>
      <c r="C6516" s="25" t="str">
        <f>IF(D6516=2,"NO","YES")</f>
        <v>YES</v>
      </c>
      <c r="D6516" s="138">
        <f t="shared" si="113"/>
        <v>0.63102941176470584</v>
      </c>
      <c r="E6516" s="1">
        <v>1.5586426470588235</v>
      </c>
      <c r="F6516" s="25">
        <v>4291</v>
      </c>
      <c r="G6516" s="154">
        <v>42467</v>
      </c>
      <c r="H6516" s="3" t="s">
        <v>2014</v>
      </c>
      <c r="I6516" s="4"/>
    </row>
    <row r="6517" spans="1:9" ht="30">
      <c r="A6517" s="6">
        <v>6515</v>
      </c>
      <c r="B6517" s="24" t="s">
        <v>6404</v>
      </c>
      <c r="C6517" s="25" t="str">
        <f>IF(D6517=2,"NO","YES")</f>
        <v>YES</v>
      </c>
      <c r="D6517" s="138">
        <f t="shared" si="113"/>
        <v>0.10102941176470588</v>
      </c>
      <c r="E6517" s="1">
        <v>0.24954264705882354</v>
      </c>
      <c r="F6517" s="25">
        <v>687</v>
      </c>
      <c r="G6517" s="154">
        <v>42467</v>
      </c>
      <c r="H6517" s="3" t="s">
        <v>2014</v>
      </c>
      <c r="I6517" s="4"/>
    </row>
    <row r="6518" spans="1:9" ht="30">
      <c r="A6518" s="6">
        <v>6516</v>
      </c>
      <c r="B6518" s="24" t="s">
        <v>6405</v>
      </c>
      <c r="C6518" s="25" t="str">
        <f>IF(D6518=2,"NO","YES")</f>
        <v>YES</v>
      </c>
      <c r="D6518" s="138">
        <f t="shared" si="113"/>
        <v>0.10102941176470588</v>
      </c>
      <c r="E6518" s="1">
        <v>0.24954264705882354</v>
      </c>
      <c r="F6518" s="25">
        <v>687</v>
      </c>
      <c r="G6518" s="154">
        <v>42467</v>
      </c>
      <c r="H6518" s="3" t="s">
        <v>2014</v>
      </c>
      <c r="I6518" s="4"/>
    </row>
    <row r="6519" spans="1:9">
      <c r="A6519" s="6">
        <v>6517</v>
      </c>
      <c r="B6519" s="24" t="s">
        <v>6406</v>
      </c>
      <c r="C6519" s="25" t="str">
        <f>IF(D6519=2,"NO","YES")</f>
        <v>YES</v>
      </c>
      <c r="D6519" s="138">
        <f t="shared" si="113"/>
        <v>0.48205882352941176</v>
      </c>
      <c r="E6519" s="1">
        <v>1.1906852941176471</v>
      </c>
      <c r="F6519" s="25">
        <v>3278</v>
      </c>
      <c r="G6519" s="154">
        <v>42467</v>
      </c>
      <c r="H6519" s="3" t="s">
        <v>2014</v>
      </c>
      <c r="I6519" s="4"/>
    </row>
    <row r="6520" spans="1:9" ht="30">
      <c r="A6520" s="6">
        <v>6518</v>
      </c>
      <c r="B6520" s="68" t="s">
        <v>6407</v>
      </c>
      <c r="C6520" s="25" t="str">
        <f>IF(D6520=2,"NO","YES")</f>
        <v>NO</v>
      </c>
      <c r="D6520" s="138">
        <f t="shared" si="113"/>
        <v>2</v>
      </c>
      <c r="E6520" s="1">
        <v>4.9400000000000004</v>
      </c>
      <c r="F6520" s="25">
        <v>13600</v>
      </c>
      <c r="G6520" s="154">
        <v>42467</v>
      </c>
      <c r="H6520" s="3" t="s">
        <v>2014</v>
      </c>
      <c r="I6520" s="4"/>
    </row>
    <row r="6521" spans="1:9" ht="30">
      <c r="A6521" s="6">
        <v>6519</v>
      </c>
      <c r="B6521" s="68" t="s">
        <v>6408</v>
      </c>
      <c r="C6521" s="25" t="str">
        <f>IF(D6521=2,"NO","YES")</f>
        <v>YES</v>
      </c>
      <c r="D6521" s="138">
        <f t="shared" si="113"/>
        <v>1.0520588235294117</v>
      </c>
      <c r="E6521" s="1">
        <v>2.598585294117647</v>
      </c>
      <c r="F6521" s="25">
        <v>7154</v>
      </c>
      <c r="G6521" s="154">
        <v>42467</v>
      </c>
      <c r="H6521" s="3" t="s">
        <v>2014</v>
      </c>
      <c r="I6521" s="4"/>
    </row>
    <row r="6522" spans="1:9" ht="30">
      <c r="A6522" s="6">
        <v>6520</v>
      </c>
      <c r="B6522" s="24" t="s">
        <v>6409</v>
      </c>
      <c r="C6522" s="25" t="str">
        <f>IF(D6522=2,"NO","YES")</f>
        <v>YES</v>
      </c>
      <c r="D6522" s="138">
        <f t="shared" si="113"/>
        <v>0.80897058823529411</v>
      </c>
      <c r="E6522" s="1">
        <v>1.9981573529411767</v>
      </c>
      <c r="F6522" s="25">
        <v>5501</v>
      </c>
      <c r="G6522" s="154">
        <v>42467</v>
      </c>
      <c r="H6522" s="3" t="s">
        <v>2014</v>
      </c>
      <c r="I6522" s="4"/>
    </row>
    <row r="6523" spans="1:9" ht="30">
      <c r="A6523" s="6">
        <v>6521</v>
      </c>
      <c r="B6523" s="24" t="s">
        <v>6410</v>
      </c>
      <c r="C6523" s="25" t="str">
        <f>IF(D6523=2,"NO","YES")</f>
        <v>YES</v>
      </c>
      <c r="D6523" s="138">
        <f t="shared" si="113"/>
        <v>1.4970588235294118</v>
      </c>
      <c r="E6523" s="1">
        <v>3.6977352941176473</v>
      </c>
      <c r="F6523" s="25">
        <v>10180</v>
      </c>
      <c r="G6523" s="154">
        <v>42467</v>
      </c>
      <c r="H6523" s="3" t="s">
        <v>2014</v>
      </c>
      <c r="I6523" s="4"/>
    </row>
    <row r="6524" spans="1:9" ht="30">
      <c r="A6524" s="6">
        <v>6522</v>
      </c>
      <c r="B6524" s="24" t="s">
        <v>6411</v>
      </c>
      <c r="C6524" s="25" t="str">
        <f>IF(D6524=2,"NO","YES")</f>
        <v>YES</v>
      </c>
      <c r="D6524" s="138">
        <f t="shared" si="113"/>
        <v>1.6189705882352941</v>
      </c>
      <c r="E6524" s="1">
        <v>3.9988573529411768</v>
      </c>
      <c r="F6524" s="25">
        <v>11009</v>
      </c>
      <c r="G6524" s="154">
        <v>42467</v>
      </c>
      <c r="H6524" s="3" t="s">
        <v>2014</v>
      </c>
      <c r="I6524" s="4"/>
    </row>
    <row r="6525" spans="1:9" ht="30">
      <c r="A6525" s="6">
        <v>6523</v>
      </c>
      <c r="B6525" s="24" t="s">
        <v>6412</v>
      </c>
      <c r="C6525" s="25" t="str">
        <f>IF(D6525=2,"NO","YES")</f>
        <v>YES</v>
      </c>
      <c r="D6525" s="138">
        <f t="shared" si="113"/>
        <v>0.98294117647058821</v>
      </c>
      <c r="E6525" s="1">
        <v>2.427864705882353</v>
      </c>
      <c r="F6525" s="25">
        <v>6684</v>
      </c>
      <c r="G6525" s="154">
        <v>42467</v>
      </c>
      <c r="H6525" s="3" t="s">
        <v>2014</v>
      </c>
      <c r="I6525" s="4"/>
    </row>
    <row r="6526" spans="1:9" ht="30">
      <c r="A6526" s="6">
        <v>6524</v>
      </c>
      <c r="B6526" s="24" t="s">
        <v>6413</v>
      </c>
      <c r="C6526" s="25" t="str">
        <f>IF(D6526=2,"NO","YES")</f>
        <v>YES</v>
      </c>
      <c r="D6526" s="138">
        <f t="shared" si="113"/>
        <v>0.87</v>
      </c>
      <c r="E6526" s="1">
        <v>2.1489000000000003</v>
      </c>
      <c r="F6526" s="25">
        <v>5916</v>
      </c>
      <c r="G6526" s="154">
        <v>42467</v>
      </c>
      <c r="H6526" s="3" t="s">
        <v>2014</v>
      </c>
      <c r="I6526" s="4"/>
    </row>
    <row r="6527" spans="1:9">
      <c r="A6527" s="6">
        <v>6525</v>
      </c>
      <c r="B6527" s="68" t="s">
        <v>6414</v>
      </c>
      <c r="C6527" s="25" t="str">
        <f>IF(D6527=2,"NO","YES")</f>
        <v>YES</v>
      </c>
      <c r="D6527" s="138">
        <f t="shared" si="113"/>
        <v>1.0120588235294117</v>
      </c>
      <c r="E6527" s="1">
        <v>2.4997852941176468</v>
      </c>
      <c r="F6527" s="25">
        <v>6882</v>
      </c>
      <c r="G6527" s="154">
        <v>42467</v>
      </c>
      <c r="H6527" s="3" t="s">
        <v>2014</v>
      </c>
      <c r="I6527" s="4"/>
    </row>
    <row r="6528" spans="1:9" ht="30">
      <c r="A6528" s="6">
        <v>6526</v>
      </c>
      <c r="B6528" s="24" t="s">
        <v>6415</v>
      </c>
      <c r="C6528" s="25" t="str">
        <f>IF(D6528=2,"NO","YES")</f>
        <v>NO</v>
      </c>
      <c r="D6528" s="138">
        <f t="shared" si="113"/>
        <v>2</v>
      </c>
      <c r="E6528" s="1">
        <v>4.9400000000000004</v>
      </c>
      <c r="F6528" s="25">
        <v>13600</v>
      </c>
      <c r="G6528" s="154">
        <v>42467</v>
      </c>
      <c r="H6528" s="3" t="s">
        <v>2014</v>
      </c>
      <c r="I6528" s="4"/>
    </row>
    <row r="6529" spans="1:9" ht="30">
      <c r="A6529" s="6">
        <v>6527</v>
      </c>
      <c r="B6529" s="24" t="s">
        <v>6416</v>
      </c>
      <c r="C6529" s="25" t="str">
        <f>IF(D6529=2,"NO","YES")</f>
        <v>NO</v>
      </c>
      <c r="D6529" s="138">
        <f t="shared" si="113"/>
        <v>2</v>
      </c>
      <c r="E6529" s="1">
        <v>4.9400000000000004</v>
      </c>
      <c r="F6529" s="25">
        <v>13600</v>
      </c>
      <c r="G6529" s="154">
        <v>42467</v>
      </c>
      <c r="H6529" s="3" t="s">
        <v>2014</v>
      </c>
      <c r="I6529" s="4"/>
    </row>
    <row r="6530" spans="1:9" ht="30">
      <c r="A6530" s="6">
        <v>6528</v>
      </c>
      <c r="B6530" s="52" t="s">
        <v>6417</v>
      </c>
      <c r="C6530" s="25" t="str">
        <f>IF(D6530=2,"NO","YES")</f>
        <v>YES</v>
      </c>
      <c r="D6530" s="139">
        <f t="shared" si="113"/>
        <v>1.0120588235294117</v>
      </c>
      <c r="E6530" s="1">
        <v>2.4997852941176468</v>
      </c>
      <c r="F6530" s="29">
        <v>6882</v>
      </c>
      <c r="G6530" s="154">
        <v>42467</v>
      </c>
      <c r="H6530" s="3" t="s">
        <v>6418</v>
      </c>
      <c r="I6530" s="4"/>
    </row>
    <row r="6531" spans="1:9" ht="30">
      <c r="A6531" s="6">
        <v>6529</v>
      </c>
      <c r="B6531" s="52" t="s">
        <v>6419</v>
      </c>
      <c r="C6531" s="25" t="str">
        <f>IF(D6531=2,"NO","YES")</f>
        <v>YES</v>
      </c>
      <c r="D6531" s="139">
        <f t="shared" si="113"/>
        <v>0.92705882352941171</v>
      </c>
      <c r="E6531" s="1">
        <v>2.2898352941176472</v>
      </c>
      <c r="F6531" s="29">
        <v>6304</v>
      </c>
      <c r="G6531" s="154">
        <v>42467</v>
      </c>
      <c r="H6531" s="3" t="s">
        <v>6418</v>
      </c>
      <c r="I6531" s="4"/>
    </row>
    <row r="6532" spans="1:9" ht="30">
      <c r="A6532" s="6">
        <v>6530</v>
      </c>
      <c r="B6532" s="52" t="s">
        <v>6420</v>
      </c>
      <c r="C6532" s="25" t="str">
        <f>IF(D6532=2,"NO","YES")</f>
        <v>YES</v>
      </c>
      <c r="D6532" s="139">
        <f t="shared" si="113"/>
        <v>0.38</v>
      </c>
      <c r="E6532" s="1">
        <v>0.9386000000000001</v>
      </c>
      <c r="F6532" s="29">
        <v>2584</v>
      </c>
      <c r="G6532" s="154">
        <v>42467</v>
      </c>
      <c r="H6532" s="3" t="s">
        <v>6418</v>
      </c>
      <c r="I6532" s="4"/>
    </row>
    <row r="6533" spans="1:9" ht="30">
      <c r="A6533" s="6">
        <v>6531</v>
      </c>
      <c r="B6533" s="52" t="s">
        <v>6421</v>
      </c>
      <c r="C6533" s="25" t="str">
        <f>IF(D6533=2,"NO","YES")</f>
        <v>YES</v>
      </c>
      <c r="D6533" s="139">
        <f t="shared" ref="D6533:D6596" si="114">F6533/6800</f>
        <v>0.97102941176470592</v>
      </c>
      <c r="E6533" s="1">
        <v>2.3984426470588236</v>
      </c>
      <c r="F6533" s="29">
        <v>6603</v>
      </c>
      <c r="G6533" s="154">
        <v>42467</v>
      </c>
      <c r="H6533" s="3" t="s">
        <v>6418</v>
      </c>
      <c r="I6533" s="4"/>
    </row>
    <row r="6534" spans="1:9" ht="30">
      <c r="A6534" s="6">
        <v>6532</v>
      </c>
      <c r="B6534" s="52" t="s">
        <v>6422</v>
      </c>
      <c r="C6534" s="25" t="str">
        <f>IF(D6534=2,"NO","YES")</f>
        <v>YES</v>
      </c>
      <c r="D6534" s="139">
        <f t="shared" si="114"/>
        <v>0.88602941176470584</v>
      </c>
      <c r="E6534" s="1">
        <v>2.1884926470588235</v>
      </c>
      <c r="F6534" s="29">
        <v>6025</v>
      </c>
      <c r="G6534" s="154">
        <v>42467</v>
      </c>
      <c r="H6534" s="3" t="s">
        <v>6418</v>
      </c>
      <c r="I6534" s="4"/>
    </row>
    <row r="6535" spans="1:9" ht="30">
      <c r="A6535" s="6">
        <v>6533</v>
      </c>
      <c r="B6535" s="52" t="s">
        <v>6423</v>
      </c>
      <c r="C6535" s="25" t="str">
        <f>IF(D6535=2,"NO","YES")</f>
        <v>YES</v>
      </c>
      <c r="D6535" s="139">
        <f t="shared" si="114"/>
        <v>1.085</v>
      </c>
      <c r="E6535" s="1">
        <v>2.6799500000000003</v>
      </c>
      <c r="F6535" s="29">
        <v>7378</v>
      </c>
      <c r="G6535" s="154">
        <v>42467</v>
      </c>
      <c r="H6535" s="3" t="s">
        <v>6418</v>
      </c>
      <c r="I6535" s="4"/>
    </row>
    <row r="6536" spans="1:9" ht="30">
      <c r="A6536" s="6">
        <v>6534</v>
      </c>
      <c r="B6536" s="52" t="s">
        <v>6424</v>
      </c>
      <c r="C6536" s="25" t="str">
        <f>IF(D6536=2,"NO","YES")</f>
        <v>NO</v>
      </c>
      <c r="D6536" s="139">
        <f t="shared" si="114"/>
        <v>2</v>
      </c>
      <c r="E6536" s="1">
        <v>4.9400000000000004</v>
      </c>
      <c r="F6536" s="29">
        <v>13600</v>
      </c>
      <c r="G6536" s="154">
        <v>42467</v>
      </c>
      <c r="H6536" s="3" t="s">
        <v>6418</v>
      </c>
      <c r="I6536" s="4"/>
    </row>
    <row r="6537" spans="1:9" ht="30">
      <c r="A6537" s="6">
        <v>6535</v>
      </c>
      <c r="B6537" s="52" t="s">
        <v>6425</v>
      </c>
      <c r="C6537" s="25" t="str">
        <f>IF(D6537=2,"NO","YES")</f>
        <v>YES</v>
      </c>
      <c r="D6537" s="139">
        <f t="shared" si="114"/>
        <v>1.0929411764705883</v>
      </c>
      <c r="E6537" s="1">
        <v>2.6995647058823535</v>
      </c>
      <c r="F6537" s="29">
        <v>7432</v>
      </c>
      <c r="G6537" s="154">
        <v>42467</v>
      </c>
      <c r="H6537" s="3" t="s">
        <v>6418</v>
      </c>
      <c r="I6537" s="4"/>
    </row>
    <row r="6538" spans="1:9" ht="30">
      <c r="A6538" s="6">
        <v>6536</v>
      </c>
      <c r="B6538" s="52" t="s">
        <v>6426</v>
      </c>
      <c r="C6538" s="25" t="str">
        <f>IF(D6538=2,"NO","YES")</f>
        <v>YES</v>
      </c>
      <c r="D6538" s="139">
        <f t="shared" si="114"/>
        <v>0.54602941176470587</v>
      </c>
      <c r="E6538" s="1">
        <v>1.3486926470588236</v>
      </c>
      <c r="F6538" s="29">
        <v>3713</v>
      </c>
      <c r="G6538" s="154">
        <v>42467</v>
      </c>
      <c r="H6538" s="3" t="s">
        <v>6418</v>
      </c>
      <c r="I6538" s="4"/>
    </row>
    <row r="6539" spans="1:9" ht="30">
      <c r="A6539" s="6">
        <v>6537</v>
      </c>
      <c r="B6539" s="52" t="s">
        <v>6427</v>
      </c>
      <c r="C6539" s="25" t="str">
        <f>IF(D6539=2,"NO","YES")</f>
        <v>YES</v>
      </c>
      <c r="D6539" s="139">
        <f t="shared" si="114"/>
        <v>1.04</v>
      </c>
      <c r="E6539" s="1">
        <v>2.5688000000000004</v>
      </c>
      <c r="F6539" s="29">
        <v>7072</v>
      </c>
      <c r="G6539" s="616">
        <v>42467</v>
      </c>
      <c r="H6539" s="3" t="s">
        <v>6418</v>
      </c>
      <c r="I6539" s="4"/>
    </row>
    <row r="6540" spans="1:9" ht="30">
      <c r="A6540" s="6">
        <v>6538</v>
      </c>
      <c r="B6540" s="52" t="s">
        <v>6428</v>
      </c>
      <c r="C6540" s="25" t="str">
        <f>IF(D6540=2,"NO","YES")</f>
        <v>YES</v>
      </c>
      <c r="D6540" s="139">
        <f t="shared" si="114"/>
        <v>0.91897058823529409</v>
      </c>
      <c r="E6540" s="1">
        <v>2.2698573529411767</v>
      </c>
      <c r="F6540" s="29">
        <v>6249</v>
      </c>
      <c r="G6540" s="154">
        <v>42467</v>
      </c>
      <c r="H6540" s="3" t="s">
        <v>6418</v>
      </c>
      <c r="I6540" s="4"/>
    </row>
    <row r="6541" spans="1:9" ht="30">
      <c r="A6541" s="6">
        <v>6539</v>
      </c>
      <c r="B6541" s="52" t="s">
        <v>6429</v>
      </c>
      <c r="C6541" s="25" t="str">
        <f>IF(D6541=2,"NO","YES")</f>
        <v>YES</v>
      </c>
      <c r="D6541" s="139">
        <f t="shared" si="114"/>
        <v>0.24294117647058824</v>
      </c>
      <c r="E6541" s="1">
        <v>0.60006470588235306</v>
      </c>
      <c r="F6541" s="29">
        <v>1652</v>
      </c>
      <c r="G6541" s="154">
        <v>42467</v>
      </c>
      <c r="H6541" s="3" t="s">
        <v>6418</v>
      </c>
      <c r="I6541" s="4"/>
    </row>
    <row r="6542" spans="1:9" ht="30">
      <c r="A6542" s="6">
        <v>6540</v>
      </c>
      <c r="B6542" s="52" t="s">
        <v>6430</v>
      </c>
      <c r="C6542" s="25" t="str">
        <f>IF(D6542=2,"NO","YES")</f>
        <v>YES</v>
      </c>
      <c r="D6542" s="139">
        <f t="shared" si="114"/>
        <v>0.62294117647058822</v>
      </c>
      <c r="E6542" s="1">
        <v>1.538664705882353</v>
      </c>
      <c r="F6542" s="29">
        <v>4236</v>
      </c>
      <c r="G6542" s="154">
        <v>42467</v>
      </c>
      <c r="H6542" s="3" t="s">
        <v>6418</v>
      </c>
      <c r="I6542" s="4"/>
    </row>
    <row r="6543" spans="1:9" ht="30">
      <c r="A6543" s="6">
        <v>6541</v>
      </c>
      <c r="B6543" s="52" t="s">
        <v>6431</v>
      </c>
      <c r="C6543" s="25" t="str">
        <f>IF(D6543=2,"NO","YES")</f>
        <v>YES</v>
      </c>
      <c r="D6543" s="139">
        <f t="shared" si="114"/>
        <v>1.0639705882352941</v>
      </c>
      <c r="E6543" s="1">
        <v>2.6280073529411765</v>
      </c>
      <c r="F6543" s="29">
        <v>7235</v>
      </c>
      <c r="G6543" s="154">
        <v>42467</v>
      </c>
      <c r="H6543" s="3" t="s">
        <v>6418</v>
      </c>
      <c r="I6543" s="4"/>
    </row>
    <row r="6544" spans="1:9" ht="30">
      <c r="A6544" s="6">
        <v>6542</v>
      </c>
      <c r="B6544" s="52" t="s">
        <v>6432</v>
      </c>
      <c r="C6544" s="25" t="str">
        <f>IF(D6544=2,"NO","YES")</f>
        <v>YES</v>
      </c>
      <c r="D6544" s="139">
        <f t="shared" si="114"/>
        <v>1.0120588235294117</v>
      </c>
      <c r="E6544" s="1">
        <v>2.4997852941176468</v>
      </c>
      <c r="F6544" s="29">
        <v>6882</v>
      </c>
      <c r="G6544" s="154">
        <v>42467</v>
      </c>
      <c r="H6544" s="3" t="s">
        <v>6418</v>
      </c>
      <c r="I6544" s="4"/>
    </row>
    <row r="6545" spans="1:9" ht="30">
      <c r="A6545" s="6">
        <v>6543</v>
      </c>
      <c r="B6545" s="52" t="s">
        <v>6433</v>
      </c>
      <c r="C6545" s="25" t="str">
        <f>IF(D6545=2,"NO","YES")</f>
        <v>NO</v>
      </c>
      <c r="D6545" s="139">
        <f t="shared" si="114"/>
        <v>2</v>
      </c>
      <c r="E6545" s="1">
        <v>4.9400000000000004</v>
      </c>
      <c r="F6545" s="29">
        <v>13600</v>
      </c>
      <c r="G6545" s="154">
        <v>42467</v>
      </c>
      <c r="H6545" s="3" t="s">
        <v>6418</v>
      </c>
      <c r="I6545" s="4"/>
    </row>
    <row r="6546" spans="1:9" ht="30">
      <c r="A6546" s="6">
        <v>6544</v>
      </c>
      <c r="B6546" s="52" t="s">
        <v>6434</v>
      </c>
      <c r="C6546" s="25" t="str">
        <f>IF(D6546=2,"NO","YES")</f>
        <v>YES</v>
      </c>
      <c r="D6546" s="139">
        <f t="shared" si="114"/>
        <v>6.8970588235294117E-2</v>
      </c>
      <c r="E6546" s="1">
        <v>0.17035735294117649</v>
      </c>
      <c r="F6546" s="29">
        <v>469</v>
      </c>
      <c r="G6546" s="154">
        <v>42467</v>
      </c>
      <c r="H6546" s="3" t="s">
        <v>6418</v>
      </c>
      <c r="I6546" s="4"/>
    </row>
    <row r="6547" spans="1:9" ht="30">
      <c r="A6547" s="6">
        <v>6545</v>
      </c>
      <c r="B6547" s="52" t="s">
        <v>6435</v>
      </c>
      <c r="C6547" s="25" t="str">
        <f>IF(D6547=2,"NO","YES")</f>
        <v>YES</v>
      </c>
      <c r="D6547" s="139">
        <f t="shared" si="114"/>
        <v>1.0929411764705883</v>
      </c>
      <c r="E6547" s="1">
        <v>2.6995647058823535</v>
      </c>
      <c r="F6547" s="29">
        <v>7432</v>
      </c>
      <c r="G6547" s="154">
        <v>42467</v>
      </c>
      <c r="H6547" s="3" t="s">
        <v>6418</v>
      </c>
      <c r="I6547" s="4"/>
    </row>
    <row r="6548" spans="1:9" ht="30">
      <c r="A6548" s="6">
        <v>6546</v>
      </c>
      <c r="B6548" s="52" t="s">
        <v>5121</v>
      </c>
      <c r="C6548" s="25" t="str">
        <f>IF(D6548=2,"NO","YES")</f>
        <v>YES</v>
      </c>
      <c r="D6548" s="139">
        <f t="shared" si="114"/>
        <v>0.20205882352941176</v>
      </c>
      <c r="E6548" s="1">
        <v>0.49908529411764707</v>
      </c>
      <c r="F6548" s="29">
        <v>1374</v>
      </c>
      <c r="G6548" s="154">
        <v>42467</v>
      </c>
      <c r="H6548" s="3" t="s">
        <v>6418</v>
      </c>
      <c r="I6548" s="4"/>
    </row>
    <row r="6549" spans="1:9" ht="30">
      <c r="A6549" s="6">
        <v>6547</v>
      </c>
      <c r="B6549" s="52" t="s">
        <v>6436</v>
      </c>
      <c r="C6549" s="25" t="str">
        <f>IF(D6549=2,"NO","YES")</f>
        <v>YES</v>
      </c>
      <c r="D6549" s="139">
        <f t="shared" si="114"/>
        <v>0.65602941176470586</v>
      </c>
      <c r="E6549" s="1">
        <v>1.6203926470588237</v>
      </c>
      <c r="F6549" s="29">
        <v>4461</v>
      </c>
      <c r="G6549" s="154">
        <v>42467</v>
      </c>
      <c r="H6549" s="3" t="s">
        <v>6418</v>
      </c>
      <c r="I6549" s="4"/>
    </row>
    <row r="6550" spans="1:9" ht="30">
      <c r="A6550" s="6">
        <v>6548</v>
      </c>
      <c r="B6550" s="52" t="s">
        <v>6437</v>
      </c>
      <c r="C6550" s="25" t="str">
        <f>IF(D6550=2,"NO","YES")</f>
        <v>YES</v>
      </c>
      <c r="D6550" s="139">
        <f t="shared" si="114"/>
        <v>0.87794117647058822</v>
      </c>
      <c r="E6550" s="1">
        <v>2.1685147058823531</v>
      </c>
      <c r="F6550" s="29">
        <v>5970</v>
      </c>
      <c r="G6550" s="154">
        <v>42467</v>
      </c>
      <c r="H6550" s="3" t="s">
        <v>6418</v>
      </c>
      <c r="I6550" s="4"/>
    </row>
    <row r="6551" spans="1:9" ht="30">
      <c r="A6551" s="6">
        <v>6549</v>
      </c>
      <c r="B6551" s="52" t="s">
        <v>6438</v>
      </c>
      <c r="C6551" s="25" t="str">
        <f>IF(D6551=2,"NO","YES")</f>
        <v>YES</v>
      </c>
      <c r="D6551" s="139">
        <f t="shared" si="114"/>
        <v>0.51397058823529407</v>
      </c>
      <c r="E6551" s="1">
        <v>1.2695073529411764</v>
      </c>
      <c r="F6551" s="29">
        <v>3495</v>
      </c>
      <c r="G6551" s="154">
        <v>42467</v>
      </c>
      <c r="H6551" s="3" t="s">
        <v>6418</v>
      </c>
      <c r="I6551" s="4"/>
    </row>
    <row r="6552" spans="1:9" ht="30">
      <c r="A6552" s="6">
        <v>6550</v>
      </c>
      <c r="B6552" s="52" t="s">
        <v>6439</v>
      </c>
      <c r="C6552" s="25" t="str">
        <f>IF(D6552=2,"NO","YES")</f>
        <v>YES</v>
      </c>
      <c r="D6552" s="139">
        <f t="shared" si="114"/>
        <v>1.1739705882352942</v>
      </c>
      <c r="E6552" s="1">
        <v>2.899707352941177</v>
      </c>
      <c r="F6552" s="29">
        <v>7983</v>
      </c>
      <c r="G6552" s="154">
        <v>42467</v>
      </c>
      <c r="H6552" s="3" t="s">
        <v>6418</v>
      </c>
      <c r="I6552" s="4"/>
    </row>
    <row r="6553" spans="1:9" ht="30">
      <c r="A6553" s="6">
        <v>6551</v>
      </c>
      <c r="B6553" s="52" t="s">
        <v>6440</v>
      </c>
      <c r="C6553" s="25" t="str">
        <f>IF(D6553=2,"NO","YES")</f>
        <v>YES</v>
      </c>
      <c r="D6553" s="139">
        <f t="shared" si="114"/>
        <v>0.38</v>
      </c>
      <c r="E6553" s="1">
        <v>0.9386000000000001</v>
      </c>
      <c r="F6553" s="29">
        <v>2584</v>
      </c>
      <c r="G6553" s="154">
        <v>42467</v>
      </c>
      <c r="H6553" s="3" t="s">
        <v>6418</v>
      </c>
      <c r="I6553" s="4"/>
    </row>
    <row r="6554" spans="1:9" ht="30">
      <c r="A6554" s="6">
        <v>6552</v>
      </c>
      <c r="B6554" s="52" t="s">
        <v>6441</v>
      </c>
      <c r="C6554" s="25" t="str">
        <f>IF(D6554=2,"NO","YES")</f>
        <v>YES</v>
      </c>
      <c r="D6554" s="139">
        <f t="shared" si="114"/>
        <v>0.78102941176470586</v>
      </c>
      <c r="E6554" s="1">
        <v>1.9291426470588235</v>
      </c>
      <c r="F6554" s="29">
        <v>5311</v>
      </c>
      <c r="G6554" s="154">
        <v>42467</v>
      </c>
      <c r="H6554" s="3" t="s">
        <v>6418</v>
      </c>
      <c r="I6554" s="4"/>
    </row>
    <row r="6555" spans="1:9" ht="30">
      <c r="A6555" s="6">
        <v>6553</v>
      </c>
      <c r="B6555" s="52" t="s">
        <v>6442</v>
      </c>
      <c r="C6555" s="25" t="str">
        <f>IF(D6555=2,"NO","YES")</f>
        <v>YES</v>
      </c>
      <c r="D6555" s="139">
        <f t="shared" si="114"/>
        <v>1.4</v>
      </c>
      <c r="E6555" s="1">
        <v>3.4580000000000002</v>
      </c>
      <c r="F6555" s="29">
        <v>9520</v>
      </c>
      <c r="G6555" s="154">
        <v>42467</v>
      </c>
      <c r="H6555" s="3" t="s">
        <v>6418</v>
      </c>
      <c r="I6555" s="4"/>
    </row>
    <row r="6556" spans="1:9" ht="30">
      <c r="A6556" s="6">
        <v>6554</v>
      </c>
      <c r="B6556" s="52" t="s">
        <v>6443</v>
      </c>
      <c r="C6556" s="25" t="str">
        <f>IF(D6556=2,"NO","YES")</f>
        <v>YES</v>
      </c>
      <c r="D6556" s="139">
        <f t="shared" si="114"/>
        <v>0.80897058823529411</v>
      </c>
      <c r="E6556" s="1">
        <v>1.9981573529411767</v>
      </c>
      <c r="F6556" s="29">
        <v>5501</v>
      </c>
      <c r="G6556" s="154">
        <v>42467</v>
      </c>
      <c r="H6556" s="3" t="s">
        <v>6418</v>
      </c>
      <c r="I6556" s="4"/>
    </row>
    <row r="6557" spans="1:9" ht="30">
      <c r="A6557" s="6">
        <v>6555</v>
      </c>
      <c r="B6557" s="52" t="s">
        <v>6444</v>
      </c>
      <c r="C6557" s="25" t="str">
        <f>IF(D6557=2,"NO","YES")</f>
        <v>YES</v>
      </c>
      <c r="D6557" s="139">
        <f t="shared" si="114"/>
        <v>1.0120588235294117</v>
      </c>
      <c r="E6557" s="1">
        <v>2.4997852941176468</v>
      </c>
      <c r="F6557" s="29">
        <v>6882</v>
      </c>
      <c r="G6557" s="154">
        <v>42467</v>
      </c>
      <c r="H6557" s="3" t="s">
        <v>6418</v>
      </c>
      <c r="I6557" s="4"/>
    </row>
    <row r="6558" spans="1:9" ht="30">
      <c r="A6558" s="6">
        <v>6556</v>
      </c>
      <c r="B6558" s="52" t="s">
        <v>6445</v>
      </c>
      <c r="C6558" s="25" t="str">
        <f>IF(D6558=2,"NO","YES")</f>
        <v>YES</v>
      </c>
      <c r="D6558" s="139">
        <f t="shared" si="114"/>
        <v>1.19</v>
      </c>
      <c r="E6558" s="1">
        <v>2.9393000000000002</v>
      </c>
      <c r="F6558" s="29">
        <v>8092</v>
      </c>
      <c r="G6558" s="154">
        <v>42467</v>
      </c>
      <c r="H6558" s="3" t="s">
        <v>6418</v>
      </c>
      <c r="I6558" s="4"/>
    </row>
    <row r="6559" spans="1:9" ht="30">
      <c r="A6559" s="6">
        <v>6557</v>
      </c>
      <c r="B6559" s="52" t="s">
        <v>6446</v>
      </c>
      <c r="C6559" s="25" t="str">
        <f>IF(D6559=2,"NO","YES")</f>
        <v>YES</v>
      </c>
      <c r="D6559" s="139">
        <f t="shared" si="114"/>
        <v>0.13397058823529412</v>
      </c>
      <c r="E6559" s="1">
        <v>0.33090735294117651</v>
      </c>
      <c r="F6559" s="29">
        <v>911</v>
      </c>
      <c r="G6559" s="154">
        <v>42467</v>
      </c>
      <c r="H6559" s="3" t="s">
        <v>6418</v>
      </c>
      <c r="I6559" s="4"/>
    </row>
    <row r="6560" spans="1:9" ht="30">
      <c r="A6560" s="6">
        <v>6558</v>
      </c>
      <c r="B6560" s="52" t="s">
        <v>6447</v>
      </c>
      <c r="C6560" s="25" t="str">
        <f>IF(D6560=2,"NO","YES")</f>
        <v>YES</v>
      </c>
      <c r="D6560" s="139">
        <f t="shared" si="114"/>
        <v>0.92705882352941171</v>
      </c>
      <c r="E6560" s="1">
        <v>2.2898352941176472</v>
      </c>
      <c r="F6560" s="29">
        <v>6304</v>
      </c>
      <c r="G6560" s="154">
        <v>42467</v>
      </c>
      <c r="H6560" s="3" t="s">
        <v>6418</v>
      </c>
      <c r="I6560" s="4"/>
    </row>
    <row r="6561" spans="1:9" ht="30">
      <c r="A6561" s="6">
        <v>6559</v>
      </c>
      <c r="B6561" s="52" t="s">
        <v>6448</v>
      </c>
      <c r="C6561" s="25" t="str">
        <f>IF(D6561=2,"NO","YES")</f>
        <v>YES</v>
      </c>
      <c r="D6561" s="139">
        <f t="shared" si="114"/>
        <v>1.036029411764706</v>
      </c>
      <c r="E6561" s="1">
        <v>2.5589926470588238</v>
      </c>
      <c r="F6561" s="29">
        <v>7045</v>
      </c>
      <c r="G6561" s="154">
        <v>42467</v>
      </c>
      <c r="H6561" s="3" t="s">
        <v>6418</v>
      </c>
      <c r="I6561" s="4"/>
    </row>
    <row r="6562" spans="1:9" ht="30">
      <c r="A6562" s="6">
        <v>6560</v>
      </c>
      <c r="B6562" s="52" t="s">
        <v>6449</v>
      </c>
      <c r="C6562" s="25" t="str">
        <f>IF(D6562=2,"NO","YES")</f>
        <v>YES</v>
      </c>
      <c r="D6562" s="139">
        <f t="shared" si="114"/>
        <v>0.21397058823529411</v>
      </c>
      <c r="E6562" s="1">
        <v>0.52850735294117646</v>
      </c>
      <c r="F6562" s="29">
        <v>1455</v>
      </c>
      <c r="G6562" s="154">
        <v>42467</v>
      </c>
      <c r="H6562" s="3" t="s">
        <v>6418</v>
      </c>
      <c r="I6562" s="4"/>
    </row>
    <row r="6563" spans="1:9" ht="30">
      <c r="A6563" s="6">
        <v>6561</v>
      </c>
      <c r="B6563" s="52" t="s">
        <v>6450</v>
      </c>
      <c r="C6563" s="25" t="str">
        <f>IF(D6563=2,"NO","YES")</f>
        <v>YES</v>
      </c>
      <c r="D6563" s="139">
        <f t="shared" si="114"/>
        <v>4.4999999999999998E-2</v>
      </c>
      <c r="E6563" s="1">
        <v>0.11115</v>
      </c>
      <c r="F6563" s="29">
        <v>306</v>
      </c>
      <c r="G6563" s="154">
        <v>42467</v>
      </c>
      <c r="H6563" s="3" t="s">
        <v>6418</v>
      </c>
      <c r="I6563" s="4"/>
    </row>
    <row r="6564" spans="1:9">
      <c r="A6564" s="6">
        <v>6562</v>
      </c>
      <c r="B6564" s="52" t="s">
        <v>6451</v>
      </c>
      <c r="C6564" s="25" t="str">
        <f>IF(D6564=2,"NO","YES")</f>
        <v>YES</v>
      </c>
      <c r="D6564" s="139">
        <f t="shared" si="114"/>
        <v>0.46500000000000002</v>
      </c>
      <c r="E6564" s="1">
        <v>1.1485500000000002</v>
      </c>
      <c r="F6564" s="29">
        <v>3162</v>
      </c>
      <c r="G6564" s="154">
        <v>42467</v>
      </c>
      <c r="H6564" s="3" t="s">
        <v>6418</v>
      </c>
      <c r="I6564" s="4"/>
    </row>
    <row r="6565" spans="1:9" ht="30">
      <c r="A6565" s="6">
        <v>6563</v>
      </c>
      <c r="B6565" s="52" t="s">
        <v>6452</v>
      </c>
      <c r="C6565" s="25" t="str">
        <f>IF(D6565=2,"NO","YES")</f>
        <v>YES</v>
      </c>
      <c r="D6565" s="139">
        <f t="shared" si="114"/>
        <v>0.81294117647058828</v>
      </c>
      <c r="E6565" s="1">
        <v>2.0079647058823533</v>
      </c>
      <c r="F6565" s="29">
        <v>5528</v>
      </c>
      <c r="G6565" s="154">
        <v>42467</v>
      </c>
      <c r="H6565" s="3" t="s">
        <v>6418</v>
      </c>
      <c r="I6565" s="4"/>
    </row>
    <row r="6566" spans="1:9">
      <c r="A6566" s="6">
        <v>6564</v>
      </c>
      <c r="B6566" s="52" t="s">
        <v>6453</v>
      </c>
      <c r="C6566" s="25" t="str">
        <f>IF(D6566=2,"NO","YES")</f>
        <v>YES</v>
      </c>
      <c r="D6566" s="139">
        <f t="shared" si="114"/>
        <v>0.98705882352941177</v>
      </c>
      <c r="E6566" s="1">
        <v>2.4380352941176473</v>
      </c>
      <c r="F6566" s="29">
        <v>6712</v>
      </c>
      <c r="G6566" s="154">
        <v>42467</v>
      </c>
      <c r="H6566" s="3" t="s">
        <v>6418</v>
      </c>
      <c r="I6566" s="4"/>
    </row>
    <row r="6567" spans="1:9" ht="30">
      <c r="A6567" s="6">
        <v>6565</v>
      </c>
      <c r="B6567" s="52" t="s">
        <v>6454</v>
      </c>
      <c r="C6567" s="25" t="str">
        <f>IF(D6567=2,"NO","YES")</f>
        <v>NO</v>
      </c>
      <c r="D6567" s="139">
        <f t="shared" si="114"/>
        <v>2</v>
      </c>
      <c r="E6567" s="1">
        <v>4.9400000000000004</v>
      </c>
      <c r="F6567" s="29">
        <v>13600</v>
      </c>
      <c r="G6567" s="154">
        <v>42467</v>
      </c>
      <c r="H6567" s="3" t="s">
        <v>6418</v>
      </c>
      <c r="I6567" s="4"/>
    </row>
    <row r="6568" spans="1:9" ht="30">
      <c r="A6568" s="6">
        <v>6566</v>
      </c>
      <c r="B6568" s="52" t="s">
        <v>6455</v>
      </c>
      <c r="C6568" s="25" t="str">
        <f>IF(D6568=2,"NO","YES")</f>
        <v>YES</v>
      </c>
      <c r="D6568" s="139">
        <f t="shared" si="114"/>
        <v>0.85397058823529415</v>
      </c>
      <c r="E6568" s="1">
        <v>2.1093073529411765</v>
      </c>
      <c r="F6568" s="29">
        <v>5807</v>
      </c>
      <c r="G6568" s="154">
        <v>42467</v>
      </c>
      <c r="H6568" s="3" t="s">
        <v>6418</v>
      </c>
      <c r="I6568" s="4"/>
    </row>
    <row r="6569" spans="1:9" ht="30">
      <c r="A6569" s="6">
        <v>6567</v>
      </c>
      <c r="B6569" s="52" t="s">
        <v>6456</v>
      </c>
      <c r="C6569" s="25" t="str">
        <f>IF(D6569=2,"NO","YES")</f>
        <v>YES</v>
      </c>
      <c r="D6569" s="139">
        <f t="shared" si="114"/>
        <v>1.036029411764706</v>
      </c>
      <c r="E6569" s="1">
        <v>2.5589926470588238</v>
      </c>
      <c r="F6569" s="29">
        <v>7045</v>
      </c>
      <c r="G6569" s="154">
        <v>42467</v>
      </c>
      <c r="H6569" s="3" t="s">
        <v>6418</v>
      </c>
      <c r="I6569" s="4"/>
    </row>
    <row r="6570" spans="1:9" ht="30">
      <c r="A6570" s="6">
        <v>6568</v>
      </c>
      <c r="B6570" s="52" t="s">
        <v>6457</v>
      </c>
      <c r="C6570" s="25" t="str">
        <f>IF(D6570=2,"NO","YES")</f>
        <v>YES</v>
      </c>
      <c r="D6570" s="139">
        <f t="shared" si="114"/>
        <v>0.80897058823529411</v>
      </c>
      <c r="E6570" s="1">
        <v>1.9981573529411767</v>
      </c>
      <c r="F6570" s="29">
        <v>5501</v>
      </c>
      <c r="G6570" s="154">
        <v>42467</v>
      </c>
      <c r="H6570" s="3" t="s">
        <v>6418</v>
      </c>
      <c r="I6570" s="4"/>
    </row>
    <row r="6571" spans="1:9" ht="30">
      <c r="A6571" s="6">
        <v>6569</v>
      </c>
      <c r="B6571" s="52" t="s">
        <v>6458</v>
      </c>
      <c r="C6571" s="25" t="str">
        <f>IF(D6571=2,"NO","YES")</f>
        <v>NO</v>
      </c>
      <c r="D6571" s="139">
        <f t="shared" si="114"/>
        <v>2</v>
      </c>
      <c r="E6571" s="1">
        <v>4.9400000000000004</v>
      </c>
      <c r="F6571" s="29">
        <v>13600</v>
      </c>
      <c r="G6571" s="154">
        <v>42467</v>
      </c>
      <c r="H6571" s="3" t="s">
        <v>6418</v>
      </c>
      <c r="I6571" s="4"/>
    </row>
    <row r="6572" spans="1:9">
      <c r="A6572" s="6">
        <v>6570</v>
      </c>
      <c r="B6572" s="52" t="s">
        <v>6459</v>
      </c>
      <c r="C6572" s="25" t="str">
        <f>IF(D6572=2,"NO","YES")</f>
        <v>YES</v>
      </c>
      <c r="D6572" s="139">
        <f t="shared" si="114"/>
        <v>0.61499999999999999</v>
      </c>
      <c r="E6572" s="1">
        <v>1.51905</v>
      </c>
      <c r="F6572" s="29">
        <v>4182</v>
      </c>
      <c r="G6572" s="154">
        <v>42467</v>
      </c>
      <c r="H6572" s="3" t="s">
        <v>6418</v>
      </c>
      <c r="I6572" s="4"/>
    </row>
    <row r="6573" spans="1:9" ht="30">
      <c r="A6573" s="6">
        <v>6571</v>
      </c>
      <c r="B6573" s="52" t="s">
        <v>6460</v>
      </c>
      <c r="C6573" s="25" t="str">
        <f>IF(D6573=2,"NO","YES")</f>
        <v>NO</v>
      </c>
      <c r="D6573" s="139">
        <f t="shared" si="114"/>
        <v>2</v>
      </c>
      <c r="E6573" s="1">
        <v>4.9400000000000004</v>
      </c>
      <c r="F6573" s="29">
        <v>13600</v>
      </c>
      <c r="G6573" s="154">
        <v>42467</v>
      </c>
      <c r="H6573" s="3" t="s">
        <v>6418</v>
      </c>
      <c r="I6573" s="4"/>
    </row>
    <row r="6574" spans="1:9" ht="30">
      <c r="A6574" s="6">
        <v>6572</v>
      </c>
      <c r="B6574" s="52" t="s">
        <v>6461</v>
      </c>
      <c r="C6574" s="25" t="str">
        <f>IF(D6574=2,"NO","YES")</f>
        <v>YES</v>
      </c>
      <c r="D6574" s="139">
        <f t="shared" si="114"/>
        <v>0.6470588235294118</v>
      </c>
      <c r="E6574" s="1">
        <v>1.5982352941176472</v>
      </c>
      <c r="F6574" s="29">
        <v>4400</v>
      </c>
      <c r="G6574" s="154">
        <v>42467</v>
      </c>
      <c r="H6574" s="3" t="s">
        <v>6418</v>
      </c>
      <c r="I6574" s="4"/>
    </row>
    <row r="6575" spans="1:9">
      <c r="A6575" s="6">
        <v>6573</v>
      </c>
      <c r="B6575" s="52" t="s">
        <v>6462</v>
      </c>
      <c r="C6575" s="25" t="str">
        <f>IF(D6575=2,"NO","YES")</f>
        <v>YES</v>
      </c>
      <c r="D6575" s="139">
        <f t="shared" si="114"/>
        <v>1.2949999999999999</v>
      </c>
      <c r="E6575" s="1">
        <v>3.1986500000000002</v>
      </c>
      <c r="F6575" s="29">
        <v>8806</v>
      </c>
      <c r="G6575" s="154">
        <v>42467</v>
      </c>
      <c r="H6575" s="3" t="s">
        <v>6418</v>
      </c>
      <c r="I6575" s="4"/>
    </row>
    <row r="6576" spans="1:9" ht="30">
      <c r="A6576" s="6">
        <v>6574</v>
      </c>
      <c r="B6576" s="52" t="s">
        <v>6463</v>
      </c>
      <c r="C6576" s="25" t="str">
        <f>IF(D6576=2,"NO","YES")</f>
        <v>YES</v>
      </c>
      <c r="D6576" s="139">
        <f t="shared" si="114"/>
        <v>0.80897058823529411</v>
      </c>
      <c r="E6576" s="1">
        <v>1.9981573529411767</v>
      </c>
      <c r="F6576" s="29">
        <v>5501</v>
      </c>
      <c r="G6576" s="154">
        <v>42467</v>
      </c>
      <c r="H6576" s="3" t="s">
        <v>6418</v>
      </c>
      <c r="I6576" s="4"/>
    </row>
    <row r="6577" spans="1:9" ht="30">
      <c r="A6577" s="6">
        <v>6575</v>
      </c>
      <c r="B6577" s="52" t="s">
        <v>6464</v>
      </c>
      <c r="C6577" s="25" t="str">
        <f>IF(D6577=2,"NO","YES")</f>
        <v>NO</v>
      </c>
      <c r="D6577" s="139">
        <f t="shared" si="114"/>
        <v>2</v>
      </c>
      <c r="E6577" s="1">
        <v>4.9400000000000004</v>
      </c>
      <c r="F6577" s="29">
        <v>13600</v>
      </c>
      <c r="G6577" s="154">
        <v>42467</v>
      </c>
      <c r="H6577" s="3" t="s">
        <v>6418</v>
      </c>
      <c r="I6577" s="4"/>
    </row>
    <row r="6578" spans="1:9" ht="30">
      <c r="A6578" s="6">
        <v>6576</v>
      </c>
      <c r="B6578" s="52" t="s">
        <v>6465</v>
      </c>
      <c r="C6578" s="25" t="str">
        <f>IF(D6578=2,"NO","YES")</f>
        <v>YES</v>
      </c>
      <c r="D6578" s="139">
        <f t="shared" si="114"/>
        <v>0.41705882352941176</v>
      </c>
      <c r="E6578" s="1">
        <v>1.0301352941176471</v>
      </c>
      <c r="F6578" s="29">
        <v>2836</v>
      </c>
      <c r="G6578" s="154">
        <v>42467</v>
      </c>
      <c r="H6578" s="3" t="s">
        <v>6418</v>
      </c>
      <c r="I6578" s="4"/>
    </row>
    <row r="6579" spans="1:9">
      <c r="A6579" s="6">
        <v>6577</v>
      </c>
      <c r="B6579" s="52" t="s">
        <v>6466</v>
      </c>
      <c r="C6579" s="25" t="str">
        <f>IF(D6579=2,"NO","YES")</f>
        <v>YES</v>
      </c>
      <c r="D6579" s="139">
        <f t="shared" si="114"/>
        <v>0.88205882352941178</v>
      </c>
      <c r="E6579" s="1">
        <v>2.1786852941176473</v>
      </c>
      <c r="F6579" s="29">
        <v>5998</v>
      </c>
      <c r="G6579" s="154">
        <v>42467</v>
      </c>
      <c r="H6579" s="3" t="s">
        <v>6418</v>
      </c>
      <c r="I6579" s="4"/>
    </row>
    <row r="6580" spans="1:9" ht="30">
      <c r="A6580" s="6">
        <v>6578</v>
      </c>
      <c r="B6580" s="52" t="s">
        <v>6467</v>
      </c>
      <c r="C6580" s="25" t="str">
        <f>IF(D6580=2,"NO","YES")</f>
        <v>YES</v>
      </c>
      <c r="D6580" s="139">
        <f t="shared" si="114"/>
        <v>0.78500000000000003</v>
      </c>
      <c r="E6580" s="1">
        <v>1.9389500000000002</v>
      </c>
      <c r="F6580" s="29">
        <v>5338</v>
      </c>
      <c r="G6580" s="154">
        <v>42467</v>
      </c>
      <c r="H6580" s="3" t="s">
        <v>6418</v>
      </c>
      <c r="I6580" s="4"/>
    </row>
    <row r="6581" spans="1:9" ht="30">
      <c r="A6581" s="6">
        <v>6579</v>
      </c>
      <c r="B6581" s="52" t="s">
        <v>6468</v>
      </c>
      <c r="C6581" s="25" t="str">
        <f>IF(D6581=2,"NO","YES")</f>
        <v>YES</v>
      </c>
      <c r="D6581" s="139">
        <f t="shared" si="114"/>
        <v>1.125</v>
      </c>
      <c r="E6581" s="1">
        <v>2.7787500000000001</v>
      </c>
      <c r="F6581" s="29">
        <v>7650</v>
      </c>
      <c r="G6581" s="154">
        <v>42467</v>
      </c>
      <c r="H6581" s="3" t="s">
        <v>6418</v>
      </c>
      <c r="I6581" s="4"/>
    </row>
    <row r="6582" spans="1:9" ht="30">
      <c r="A6582" s="6">
        <v>6580</v>
      </c>
      <c r="B6582" s="52" t="s">
        <v>6469</v>
      </c>
      <c r="C6582" s="25" t="str">
        <f>IF(D6582=2,"NO","YES")</f>
        <v>YES</v>
      </c>
      <c r="D6582" s="139">
        <f t="shared" si="114"/>
        <v>1.2829411764705883</v>
      </c>
      <c r="E6582" s="1">
        <v>3.1688647058823531</v>
      </c>
      <c r="F6582" s="29">
        <v>8724</v>
      </c>
      <c r="G6582" s="154">
        <v>42467</v>
      </c>
      <c r="H6582" s="3" t="s">
        <v>6418</v>
      </c>
      <c r="I6582" s="4"/>
    </row>
    <row r="6583" spans="1:9" ht="30">
      <c r="A6583" s="6">
        <v>6581</v>
      </c>
      <c r="B6583" s="52" t="s">
        <v>6470</v>
      </c>
      <c r="C6583" s="25" t="str">
        <f>IF(D6583=2,"NO","YES")</f>
        <v>NO</v>
      </c>
      <c r="D6583" s="139">
        <f t="shared" si="114"/>
        <v>2</v>
      </c>
      <c r="E6583" s="1">
        <v>4.9400000000000004</v>
      </c>
      <c r="F6583" s="29">
        <v>13600</v>
      </c>
      <c r="G6583" s="154">
        <v>42467</v>
      </c>
      <c r="H6583" s="3" t="s">
        <v>6418</v>
      </c>
      <c r="I6583" s="4"/>
    </row>
    <row r="6584" spans="1:9">
      <c r="A6584" s="6">
        <v>6582</v>
      </c>
      <c r="B6584" s="52" t="s">
        <v>6471</v>
      </c>
      <c r="C6584" s="25" t="str">
        <f>IF(D6584=2,"NO","YES")</f>
        <v>YES</v>
      </c>
      <c r="D6584" s="139">
        <f t="shared" si="114"/>
        <v>0.95897058823529413</v>
      </c>
      <c r="E6584" s="1">
        <v>2.3686573529411765</v>
      </c>
      <c r="F6584" s="29">
        <v>6521</v>
      </c>
      <c r="G6584" s="154">
        <v>42467</v>
      </c>
      <c r="H6584" s="3" t="s">
        <v>6418</v>
      </c>
      <c r="I6584" s="4"/>
    </row>
    <row r="6585" spans="1:9" ht="30">
      <c r="A6585" s="6">
        <v>6583</v>
      </c>
      <c r="B6585" s="52" t="s">
        <v>6472</v>
      </c>
      <c r="C6585" s="25" t="str">
        <f>IF(D6585=2,"NO","YES")</f>
        <v>NO</v>
      </c>
      <c r="D6585" s="139">
        <f t="shared" si="114"/>
        <v>2</v>
      </c>
      <c r="E6585" s="1">
        <v>4.9400000000000004</v>
      </c>
      <c r="F6585" s="29">
        <v>13600</v>
      </c>
      <c r="G6585" s="154">
        <v>42467</v>
      </c>
      <c r="H6585" s="3" t="s">
        <v>6418</v>
      </c>
      <c r="I6585" s="4"/>
    </row>
    <row r="6586" spans="1:9" ht="30">
      <c r="A6586" s="6">
        <v>6584</v>
      </c>
      <c r="B6586" s="52" t="s">
        <v>6473</v>
      </c>
      <c r="C6586" s="25" t="str">
        <f>IF(D6586=2,"NO","YES")</f>
        <v>YES</v>
      </c>
      <c r="D6586" s="139">
        <f t="shared" si="114"/>
        <v>0.60705882352941176</v>
      </c>
      <c r="E6586" s="1">
        <v>1.4994352941176472</v>
      </c>
      <c r="F6586" s="29">
        <v>4128</v>
      </c>
      <c r="G6586" s="154">
        <v>42467</v>
      </c>
      <c r="H6586" s="3" t="s">
        <v>6418</v>
      </c>
      <c r="I6586" s="4"/>
    </row>
    <row r="6587" spans="1:9" ht="30">
      <c r="A6587" s="6">
        <v>6585</v>
      </c>
      <c r="B6587" s="52" t="s">
        <v>6474</v>
      </c>
      <c r="C6587" s="25" t="str">
        <f>IF(D6587=2,"NO","YES")</f>
        <v>YES</v>
      </c>
      <c r="D6587" s="139">
        <f t="shared" si="114"/>
        <v>0.93897058823529411</v>
      </c>
      <c r="E6587" s="1">
        <v>2.3192573529411766</v>
      </c>
      <c r="F6587" s="29">
        <v>6385</v>
      </c>
      <c r="G6587" s="154">
        <v>42467</v>
      </c>
      <c r="H6587" s="3" t="s">
        <v>6418</v>
      </c>
      <c r="I6587" s="4"/>
    </row>
    <row r="6588" spans="1:9" ht="30">
      <c r="A6588" s="6">
        <v>6586</v>
      </c>
      <c r="B6588" s="52" t="s">
        <v>6474</v>
      </c>
      <c r="C6588" s="25" t="str">
        <f>IF(D6588=2,"NO","YES")</f>
        <v>YES</v>
      </c>
      <c r="D6588" s="139">
        <f t="shared" si="114"/>
        <v>7.7058823529411763E-2</v>
      </c>
      <c r="E6588" s="1">
        <v>0.19033529411764707</v>
      </c>
      <c r="F6588" s="29">
        <v>524</v>
      </c>
      <c r="G6588" s="154">
        <v>42467</v>
      </c>
      <c r="H6588" s="3" t="s">
        <v>6418</v>
      </c>
      <c r="I6588" s="4"/>
    </row>
    <row r="6589" spans="1:9" ht="30">
      <c r="A6589" s="6">
        <v>6587</v>
      </c>
      <c r="B6589" s="52" t="s">
        <v>6475</v>
      </c>
      <c r="C6589" s="25" t="str">
        <f>IF(D6589=2,"NO","YES")</f>
        <v>YES</v>
      </c>
      <c r="D6589" s="139">
        <f t="shared" si="114"/>
        <v>0.72</v>
      </c>
      <c r="E6589" s="1">
        <v>1.7784</v>
      </c>
      <c r="F6589" s="29">
        <v>4896</v>
      </c>
      <c r="G6589" s="154">
        <v>42467</v>
      </c>
      <c r="H6589" s="3" t="s">
        <v>6418</v>
      </c>
      <c r="I6589" s="4"/>
    </row>
    <row r="6590" spans="1:9" ht="45">
      <c r="A6590" s="6">
        <v>6588</v>
      </c>
      <c r="B6590" s="52" t="s">
        <v>6476</v>
      </c>
      <c r="C6590" s="25" t="str">
        <f>IF(D6590=2,"NO","YES")</f>
        <v>NO</v>
      </c>
      <c r="D6590" s="139">
        <f t="shared" si="114"/>
        <v>2</v>
      </c>
      <c r="E6590" s="1">
        <v>4.9400000000000004</v>
      </c>
      <c r="F6590" s="29">
        <v>13600</v>
      </c>
      <c r="G6590" s="154">
        <v>42467</v>
      </c>
      <c r="H6590" s="3" t="s">
        <v>6418</v>
      </c>
      <c r="I6590" s="4"/>
    </row>
    <row r="6591" spans="1:9" ht="30">
      <c r="A6591" s="6">
        <v>6589</v>
      </c>
      <c r="B6591" s="52" t="s">
        <v>6477</v>
      </c>
      <c r="C6591" s="25" t="str">
        <f>IF(D6591=2,"NO","YES")</f>
        <v>YES</v>
      </c>
      <c r="D6591" s="139">
        <f t="shared" si="114"/>
        <v>0.46500000000000002</v>
      </c>
      <c r="E6591" s="1">
        <v>1.1485500000000002</v>
      </c>
      <c r="F6591" s="29">
        <v>3162</v>
      </c>
      <c r="G6591" s="154">
        <v>42467</v>
      </c>
      <c r="H6591" s="3" t="s">
        <v>6418</v>
      </c>
      <c r="I6591" s="4"/>
    </row>
    <row r="6592" spans="1:9" ht="30">
      <c r="A6592" s="6">
        <v>6590</v>
      </c>
      <c r="B6592" s="52" t="s">
        <v>6478</v>
      </c>
      <c r="C6592" s="25" t="str">
        <f>IF(D6592=2,"NO","YES")</f>
        <v>YES</v>
      </c>
      <c r="D6592" s="139">
        <f t="shared" si="114"/>
        <v>1.7320588235294119</v>
      </c>
      <c r="E6592" s="1">
        <v>4.2781852941176473</v>
      </c>
      <c r="F6592" s="29">
        <v>11778</v>
      </c>
      <c r="G6592" s="154">
        <v>42467</v>
      </c>
      <c r="H6592" s="3" t="s">
        <v>6418</v>
      </c>
      <c r="I6592" s="4"/>
    </row>
    <row r="6593" spans="1:9" ht="30">
      <c r="A6593" s="6">
        <v>6591</v>
      </c>
      <c r="B6593" s="52" t="s">
        <v>6479</v>
      </c>
      <c r="C6593" s="25" t="str">
        <f>IF(D6593=2,"NO","YES")</f>
        <v>NO</v>
      </c>
      <c r="D6593" s="139">
        <f t="shared" si="114"/>
        <v>2</v>
      </c>
      <c r="E6593" s="1">
        <v>4.9400000000000004</v>
      </c>
      <c r="F6593" s="29">
        <v>13600</v>
      </c>
      <c r="G6593" s="154">
        <v>42467</v>
      </c>
      <c r="H6593" s="3" t="s">
        <v>6418</v>
      </c>
      <c r="I6593" s="4"/>
    </row>
    <row r="6594" spans="1:9" ht="30">
      <c r="A6594" s="6">
        <v>6592</v>
      </c>
      <c r="B6594" s="52" t="s">
        <v>6480</v>
      </c>
      <c r="C6594" s="25" t="str">
        <f>IF(D6594=2,"NO","YES")</f>
        <v>YES</v>
      </c>
      <c r="D6594" s="139">
        <f t="shared" si="114"/>
        <v>0.70794117647058818</v>
      </c>
      <c r="E6594" s="1">
        <v>1.7486147058823529</v>
      </c>
      <c r="F6594" s="29">
        <v>4814</v>
      </c>
      <c r="G6594" s="616">
        <v>42467</v>
      </c>
      <c r="H6594" s="3" t="s">
        <v>6418</v>
      </c>
      <c r="I6594" s="4"/>
    </row>
    <row r="6595" spans="1:9" ht="30">
      <c r="A6595" s="6">
        <v>6593</v>
      </c>
      <c r="B6595" s="52" t="s">
        <v>6481</v>
      </c>
      <c r="C6595" s="25" t="str">
        <f>IF(D6595=2,"NO","YES")</f>
        <v>YES</v>
      </c>
      <c r="D6595" s="139">
        <f t="shared" si="114"/>
        <v>0.73705882352941177</v>
      </c>
      <c r="E6595" s="1">
        <v>1.8205352941176471</v>
      </c>
      <c r="F6595" s="29">
        <v>5012</v>
      </c>
      <c r="G6595" s="154">
        <v>42467</v>
      </c>
      <c r="H6595" s="3" t="s">
        <v>6418</v>
      </c>
      <c r="I6595" s="4"/>
    </row>
    <row r="6596" spans="1:9" ht="30">
      <c r="A6596" s="6">
        <v>6594</v>
      </c>
      <c r="B6596" s="52" t="s">
        <v>6482</v>
      </c>
      <c r="C6596" s="25" t="str">
        <f>IF(D6596=2,"NO","YES")</f>
        <v>YES</v>
      </c>
      <c r="D6596" s="139">
        <f t="shared" si="114"/>
        <v>0.33205882352941174</v>
      </c>
      <c r="E6596" s="1">
        <v>0.82018529411764707</v>
      </c>
      <c r="F6596" s="29">
        <v>2258</v>
      </c>
      <c r="G6596" s="154">
        <v>42467</v>
      </c>
      <c r="H6596" s="3" t="s">
        <v>6418</v>
      </c>
      <c r="I6596" s="4"/>
    </row>
    <row r="6597" spans="1:9" ht="30">
      <c r="A6597" s="6">
        <v>6595</v>
      </c>
      <c r="B6597" s="52" t="s">
        <v>6483</v>
      </c>
      <c r="C6597" s="25" t="str">
        <f>IF(D6597=2,"NO","YES")</f>
        <v>YES</v>
      </c>
      <c r="D6597" s="139">
        <f t="shared" ref="D6597:D6660" si="115">F6597/6800</f>
        <v>1.9260294117647059</v>
      </c>
      <c r="E6597" s="1">
        <v>4.7572926470588239</v>
      </c>
      <c r="F6597" s="29">
        <v>13097</v>
      </c>
      <c r="G6597" s="154">
        <v>42467</v>
      </c>
      <c r="H6597" s="3" t="s">
        <v>6418</v>
      </c>
      <c r="I6597" s="4"/>
    </row>
    <row r="6598" spans="1:9" ht="30">
      <c r="A6598" s="6">
        <v>6596</v>
      </c>
      <c r="B6598" s="52" t="s">
        <v>6484</v>
      </c>
      <c r="C6598" s="25" t="str">
        <f>IF(D6598=2,"NO","YES")</f>
        <v>YES</v>
      </c>
      <c r="D6598" s="139">
        <f t="shared" si="115"/>
        <v>0.94705882352941173</v>
      </c>
      <c r="E6598" s="1">
        <v>2.3392352941176471</v>
      </c>
      <c r="F6598" s="29">
        <v>6440</v>
      </c>
      <c r="G6598" s="154">
        <v>42467</v>
      </c>
      <c r="H6598" s="3" t="s">
        <v>6418</v>
      </c>
      <c r="I6598" s="4"/>
    </row>
    <row r="6599" spans="1:9" ht="30">
      <c r="A6599" s="6">
        <v>6597</v>
      </c>
      <c r="B6599" s="52" t="s">
        <v>6485</v>
      </c>
      <c r="C6599" s="25" t="str">
        <f>IF(D6599=2,"NO","YES")</f>
        <v>YES</v>
      </c>
      <c r="D6599" s="139">
        <f t="shared" si="115"/>
        <v>0.20205882352941176</v>
      </c>
      <c r="E6599" s="1">
        <v>0.49908529411764707</v>
      </c>
      <c r="F6599" s="29">
        <v>1374</v>
      </c>
      <c r="G6599" s="154">
        <v>42467</v>
      </c>
      <c r="H6599" s="3" t="s">
        <v>6418</v>
      </c>
      <c r="I6599" s="4"/>
    </row>
    <row r="6600" spans="1:9" ht="30">
      <c r="A6600" s="6">
        <v>6598</v>
      </c>
      <c r="B6600" s="52" t="s">
        <v>6486</v>
      </c>
      <c r="C6600" s="25" t="str">
        <f>IF(D6600=2,"NO","YES")</f>
        <v>YES</v>
      </c>
      <c r="D6600" s="139">
        <f t="shared" si="115"/>
        <v>1.2829411764705883</v>
      </c>
      <c r="E6600" s="1">
        <v>3.1688647058823531</v>
      </c>
      <c r="F6600" s="29">
        <v>8724</v>
      </c>
      <c r="G6600" s="154">
        <v>42467</v>
      </c>
      <c r="H6600" s="3" t="s">
        <v>6418</v>
      </c>
      <c r="I6600" s="4"/>
    </row>
    <row r="6601" spans="1:9" ht="30">
      <c r="A6601" s="6">
        <v>6599</v>
      </c>
      <c r="B6601" s="52" t="s">
        <v>6487</v>
      </c>
      <c r="C6601" s="25" t="str">
        <f>IF(D6601=2,"NO","YES")</f>
        <v>YES</v>
      </c>
      <c r="D6601" s="139">
        <f t="shared" si="115"/>
        <v>0.58705882352941174</v>
      </c>
      <c r="E6601" s="1">
        <v>1.4500352941176471</v>
      </c>
      <c r="F6601" s="29">
        <v>3992</v>
      </c>
      <c r="G6601" s="154">
        <v>42467</v>
      </c>
      <c r="H6601" s="3" t="s">
        <v>6418</v>
      </c>
      <c r="I6601" s="4"/>
    </row>
    <row r="6602" spans="1:9" ht="30">
      <c r="A6602" s="6">
        <v>6600</v>
      </c>
      <c r="B6602" s="52" t="s">
        <v>6488</v>
      </c>
      <c r="C6602" s="25" t="str">
        <f>IF(D6602=2,"NO","YES")</f>
        <v>YES</v>
      </c>
      <c r="D6602" s="139">
        <f t="shared" si="115"/>
        <v>1.8210294117647059</v>
      </c>
      <c r="E6602" s="1">
        <v>4.4979426470588235</v>
      </c>
      <c r="F6602" s="29">
        <v>12383</v>
      </c>
      <c r="G6602" s="154">
        <v>42467</v>
      </c>
      <c r="H6602" s="3" t="s">
        <v>6418</v>
      </c>
      <c r="I6602" s="4"/>
    </row>
    <row r="6603" spans="1:9" ht="30">
      <c r="A6603" s="6">
        <v>6601</v>
      </c>
      <c r="B6603" s="52" t="s">
        <v>6489</v>
      </c>
      <c r="C6603" s="25" t="str">
        <f>IF(D6603=2,"NO","YES")</f>
        <v>YES</v>
      </c>
      <c r="D6603" s="139">
        <f t="shared" si="115"/>
        <v>0.80897058823529411</v>
      </c>
      <c r="E6603" s="1">
        <v>1.9981573529411767</v>
      </c>
      <c r="F6603" s="29">
        <v>5501</v>
      </c>
      <c r="G6603" s="154">
        <v>42467</v>
      </c>
      <c r="H6603" s="3" t="s">
        <v>6418</v>
      </c>
      <c r="I6603" s="4"/>
    </row>
    <row r="6604" spans="1:9" ht="30">
      <c r="A6604" s="6">
        <v>6602</v>
      </c>
      <c r="B6604" s="52" t="s">
        <v>6490</v>
      </c>
      <c r="C6604" s="25" t="str">
        <f>IF(D6604=2,"NO","YES")</f>
        <v>YES</v>
      </c>
      <c r="D6604" s="139">
        <f t="shared" si="115"/>
        <v>1.2829411764705883</v>
      </c>
      <c r="E6604" s="1">
        <v>3.1688647058823531</v>
      </c>
      <c r="F6604" s="29">
        <v>8724</v>
      </c>
      <c r="G6604" s="154">
        <v>42467</v>
      </c>
      <c r="H6604" s="3" t="s">
        <v>6418</v>
      </c>
      <c r="I6604" s="4"/>
    </row>
    <row r="6605" spans="1:9" ht="30">
      <c r="A6605" s="6">
        <v>6603</v>
      </c>
      <c r="B6605" s="52" t="s">
        <v>6491</v>
      </c>
      <c r="C6605" s="25" t="str">
        <f>IF(D6605=2,"NO","YES")</f>
        <v>YES</v>
      </c>
      <c r="D6605" s="139">
        <f t="shared" si="115"/>
        <v>1.165</v>
      </c>
      <c r="E6605" s="1">
        <v>2.8775500000000003</v>
      </c>
      <c r="F6605" s="29">
        <v>7922</v>
      </c>
      <c r="G6605" s="154">
        <v>42467</v>
      </c>
      <c r="H6605" s="3" t="s">
        <v>6418</v>
      </c>
      <c r="I6605" s="4"/>
    </row>
    <row r="6606" spans="1:9" ht="30">
      <c r="A6606" s="6">
        <v>6604</v>
      </c>
      <c r="B6606" s="52" t="s">
        <v>6492</v>
      </c>
      <c r="C6606" s="25" t="str">
        <f>IF(D6606=2,"NO","YES")</f>
        <v>YES</v>
      </c>
      <c r="D6606" s="139">
        <f t="shared" si="115"/>
        <v>0.51</v>
      </c>
      <c r="E6606" s="1">
        <v>1.2597</v>
      </c>
      <c r="F6606" s="29">
        <v>3468</v>
      </c>
      <c r="G6606" s="154">
        <v>42467</v>
      </c>
      <c r="H6606" s="3" t="s">
        <v>6418</v>
      </c>
      <c r="I6606" s="4"/>
    </row>
    <row r="6607" spans="1:9" ht="30">
      <c r="A6607" s="6">
        <v>6605</v>
      </c>
      <c r="B6607" s="52" t="s">
        <v>6493</v>
      </c>
      <c r="C6607" s="25" t="str">
        <f>IF(D6607=2,"NO","YES")</f>
        <v>YES</v>
      </c>
      <c r="D6607" s="139">
        <f t="shared" si="115"/>
        <v>0.51</v>
      </c>
      <c r="E6607" s="1">
        <v>1.2597</v>
      </c>
      <c r="F6607" s="29">
        <v>3468</v>
      </c>
      <c r="G6607" s="154">
        <v>42467</v>
      </c>
      <c r="H6607" s="3" t="s">
        <v>6418</v>
      </c>
      <c r="I6607" s="4"/>
    </row>
    <row r="6608" spans="1:9" ht="30">
      <c r="A6608" s="6">
        <v>6606</v>
      </c>
      <c r="B6608" s="52" t="s">
        <v>6494</v>
      </c>
      <c r="C6608" s="25" t="str">
        <f>IF(D6608=2,"NO","YES")</f>
        <v>YES</v>
      </c>
      <c r="D6608" s="139">
        <f t="shared" si="115"/>
        <v>0.34794117647058825</v>
      </c>
      <c r="E6608" s="1">
        <v>0.85941470588235302</v>
      </c>
      <c r="F6608" s="29">
        <v>2366</v>
      </c>
      <c r="G6608" s="154">
        <v>42467</v>
      </c>
      <c r="H6608" s="3" t="s">
        <v>6418</v>
      </c>
      <c r="I6608" s="4"/>
    </row>
    <row r="6609" spans="1:9" ht="30">
      <c r="A6609" s="6">
        <v>6607</v>
      </c>
      <c r="B6609" s="52" t="s">
        <v>6495</v>
      </c>
      <c r="C6609" s="25" t="str">
        <f>IF(D6609=2,"NO","YES")</f>
        <v>YES</v>
      </c>
      <c r="D6609" s="139">
        <f t="shared" si="115"/>
        <v>0.80897058823529411</v>
      </c>
      <c r="E6609" s="1">
        <v>1.9981573529411767</v>
      </c>
      <c r="F6609" s="29">
        <v>5501</v>
      </c>
      <c r="G6609" s="154">
        <v>42467</v>
      </c>
      <c r="H6609" s="3" t="s">
        <v>6418</v>
      </c>
      <c r="I6609" s="4"/>
    </row>
    <row r="6610" spans="1:9" ht="30">
      <c r="A6610" s="6">
        <v>6608</v>
      </c>
      <c r="B6610" s="52" t="s">
        <v>6496</v>
      </c>
      <c r="C6610" s="25" t="str">
        <f>IF(D6610=2,"NO","YES")</f>
        <v>YES</v>
      </c>
      <c r="D6610" s="139">
        <f t="shared" si="115"/>
        <v>0.58705882352941174</v>
      </c>
      <c r="E6610" s="1">
        <v>1.4500352941176471</v>
      </c>
      <c r="F6610" s="29">
        <v>3992</v>
      </c>
      <c r="G6610" s="154">
        <v>42467</v>
      </c>
      <c r="H6610" s="3" t="s">
        <v>6418</v>
      </c>
      <c r="I6610" s="4"/>
    </row>
    <row r="6611" spans="1:9" ht="30">
      <c r="A6611" s="6">
        <v>6609</v>
      </c>
      <c r="B6611" s="52" t="s">
        <v>6497</v>
      </c>
      <c r="C6611" s="25" t="str">
        <f>IF(D6611=2,"NO","YES")</f>
        <v>YES</v>
      </c>
      <c r="D6611" s="139">
        <f t="shared" si="115"/>
        <v>0.88602941176470584</v>
      </c>
      <c r="E6611" s="1">
        <v>2.1884926470588235</v>
      </c>
      <c r="F6611" s="29">
        <v>6025</v>
      </c>
      <c r="G6611" s="154">
        <v>42467</v>
      </c>
      <c r="H6611" s="3" t="s">
        <v>6418</v>
      </c>
      <c r="I6611" s="4"/>
    </row>
    <row r="6612" spans="1:9" ht="30">
      <c r="A6612" s="6">
        <v>6610</v>
      </c>
      <c r="B6612" s="52" t="s">
        <v>6498</v>
      </c>
      <c r="C6612" s="25" t="str">
        <f>IF(D6612=2,"NO","YES")</f>
        <v>YES</v>
      </c>
      <c r="D6612" s="139">
        <f t="shared" si="115"/>
        <v>0.21397058823529411</v>
      </c>
      <c r="E6612" s="1">
        <v>0.52850735294117646</v>
      </c>
      <c r="F6612" s="29">
        <v>1455</v>
      </c>
      <c r="G6612" s="154">
        <v>42467</v>
      </c>
      <c r="H6612" s="3" t="s">
        <v>6418</v>
      </c>
      <c r="I6612" s="4"/>
    </row>
    <row r="6613" spans="1:9">
      <c r="A6613" s="6">
        <v>6611</v>
      </c>
      <c r="B6613" s="52" t="s">
        <v>3343</v>
      </c>
      <c r="C6613" s="25" t="str">
        <f>IF(D6613=2,"NO","YES")</f>
        <v>YES</v>
      </c>
      <c r="D6613" s="139">
        <f t="shared" si="115"/>
        <v>0.46102941176470591</v>
      </c>
      <c r="E6613" s="1">
        <v>1.1387426470588238</v>
      </c>
      <c r="F6613" s="29">
        <v>3135</v>
      </c>
      <c r="G6613" s="154">
        <v>42467</v>
      </c>
      <c r="H6613" s="3" t="s">
        <v>6418</v>
      </c>
      <c r="I6613" s="4"/>
    </row>
    <row r="6614" spans="1:9" ht="30">
      <c r="A6614" s="6">
        <v>6612</v>
      </c>
      <c r="B6614" s="52" t="s">
        <v>6499</v>
      </c>
      <c r="C6614" s="25" t="str">
        <f>IF(D6614=2,"NO","YES")</f>
        <v>YES</v>
      </c>
      <c r="D6614" s="139">
        <f t="shared" si="115"/>
        <v>1.3310294117647059</v>
      </c>
      <c r="E6614" s="1">
        <v>3.2876426470588238</v>
      </c>
      <c r="F6614" s="29">
        <v>9051</v>
      </c>
      <c r="G6614" s="154">
        <v>42467</v>
      </c>
      <c r="H6614" s="3" t="s">
        <v>6418</v>
      </c>
      <c r="I6614" s="4"/>
    </row>
    <row r="6615" spans="1:9" ht="30">
      <c r="A6615" s="6">
        <v>6613</v>
      </c>
      <c r="B6615" s="52" t="s">
        <v>6500</v>
      </c>
      <c r="C6615" s="25" t="str">
        <f>IF(D6615=2,"NO","YES")</f>
        <v>YES</v>
      </c>
      <c r="D6615" s="139">
        <f t="shared" si="115"/>
        <v>1.0120588235294117</v>
      </c>
      <c r="E6615" s="1">
        <v>2.4997852941176468</v>
      </c>
      <c r="F6615" s="29">
        <v>6882</v>
      </c>
      <c r="G6615" s="154">
        <v>42467</v>
      </c>
      <c r="H6615" s="3" t="s">
        <v>6418</v>
      </c>
      <c r="I6615" s="4"/>
    </row>
    <row r="6616" spans="1:9" ht="30">
      <c r="A6616" s="6">
        <v>6614</v>
      </c>
      <c r="B6616" s="52" t="s">
        <v>6501</v>
      </c>
      <c r="C6616" s="25" t="str">
        <f>IF(D6616=2,"NO","YES")</f>
        <v>YES</v>
      </c>
      <c r="D6616" s="139">
        <f t="shared" si="115"/>
        <v>0.20205882352941176</v>
      </c>
      <c r="E6616" s="1">
        <v>0.49908529411764707</v>
      </c>
      <c r="F6616" s="29">
        <v>1374</v>
      </c>
      <c r="G6616" s="154">
        <v>42467</v>
      </c>
      <c r="H6616" s="3" t="s">
        <v>6418</v>
      </c>
      <c r="I6616" s="4"/>
    </row>
    <row r="6617" spans="1:9" ht="30">
      <c r="A6617" s="6">
        <v>6615</v>
      </c>
      <c r="B6617" s="52" t="s">
        <v>6502</v>
      </c>
      <c r="C6617" s="25" t="str">
        <f>IF(D6617=2,"NO","YES")</f>
        <v>YES</v>
      </c>
      <c r="D6617" s="139">
        <f t="shared" si="115"/>
        <v>1.04</v>
      </c>
      <c r="E6617" s="1">
        <v>2.5688000000000004</v>
      </c>
      <c r="F6617" s="29">
        <v>7072</v>
      </c>
      <c r="G6617" s="154">
        <v>42467</v>
      </c>
      <c r="H6617" s="3" t="s">
        <v>6418</v>
      </c>
      <c r="I6617" s="4"/>
    </row>
    <row r="6618" spans="1:9" ht="30">
      <c r="A6618" s="6">
        <v>6616</v>
      </c>
      <c r="B6618" s="52" t="s">
        <v>6503</v>
      </c>
      <c r="C6618" s="25" t="str">
        <f>IF(D6618=2,"NO","YES")</f>
        <v>YES</v>
      </c>
      <c r="D6618" s="139">
        <f t="shared" si="115"/>
        <v>1.6829411764705882</v>
      </c>
      <c r="E6618" s="1">
        <v>4.1568647058823531</v>
      </c>
      <c r="F6618" s="29">
        <v>11444</v>
      </c>
      <c r="G6618" s="154">
        <v>42467</v>
      </c>
      <c r="H6618" s="3" t="s">
        <v>6418</v>
      </c>
      <c r="I6618" s="4"/>
    </row>
    <row r="6619" spans="1:9" ht="30">
      <c r="A6619" s="6">
        <v>6617</v>
      </c>
      <c r="B6619" s="52" t="s">
        <v>6504</v>
      </c>
      <c r="C6619" s="25" t="str">
        <f>IF(D6619=2,"NO","YES")</f>
        <v>YES</v>
      </c>
      <c r="D6619" s="139">
        <f t="shared" si="115"/>
        <v>0.99102941176470594</v>
      </c>
      <c r="E6619" s="1">
        <v>2.4478426470588239</v>
      </c>
      <c r="F6619" s="29">
        <v>6739</v>
      </c>
      <c r="G6619" s="154">
        <v>42467</v>
      </c>
      <c r="H6619" s="3" t="s">
        <v>6418</v>
      </c>
      <c r="I6619" s="4"/>
    </row>
    <row r="6620" spans="1:9" ht="30">
      <c r="A6620" s="6">
        <v>6618</v>
      </c>
      <c r="B6620" s="52" t="s">
        <v>6505</v>
      </c>
      <c r="C6620" s="25" t="str">
        <f>IF(D6620=2,"NO","YES")</f>
        <v>NO</v>
      </c>
      <c r="D6620" s="139">
        <f t="shared" si="115"/>
        <v>2</v>
      </c>
      <c r="E6620" s="1">
        <v>4.9400000000000004</v>
      </c>
      <c r="F6620" s="29">
        <v>13600</v>
      </c>
      <c r="G6620" s="154">
        <v>42467</v>
      </c>
      <c r="H6620" s="3" t="s">
        <v>6418</v>
      </c>
      <c r="I6620" s="4"/>
    </row>
    <row r="6621" spans="1:9" ht="30">
      <c r="A6621" s="6">
        <v>6619</v>
      </c>
      <c r="B6621" s="52" t="s">
        <v>6506</v>
      </c>
      <c r="C6621" s="25" t="str">
        <f>IF(D6621=2,"NO","YES")</f>
        <v>NO</v>
      </c>
      <c r="D6621" s="139">
        <f t="shared" si="115"/>
        <v>2</v>
      </c>
      <c r="E6621" s="1">
        <v>4.9400000000000004</v>
      </c>
      <c r="F6621" s="29">
        <v>13600</v>
      </c>
      <c r="G6621" s="154">
        <v>42467</v>
      </c>
      <c r="H6621" s="3" t="s">
        <v>6418</v>
      </c>
      <c r="I6621" s="4"/>
    </row>
    <row r="6622" spans="1:9" ht="30">
      <c r="A6622" s="6">
        <v>6620</v>
      </c>
      <c r="B6622" s="52" t="s">
        <v>6507</v>
      </c>
      <c r="C6622" s="25" t="str">
        <f>IF(D6622=2,"NO","YES")</f>
        <v>YES</v>
      </c>
      <c r="D6622" s="139">
        <f t="shared" si="115"/>
        <v>0.88205882352941178</v>
      </c>
      <c r="E6622" s="1">
        <v>2.1786852941176473</v>
      </c>
      <c r="F6622" s="29">
        <v>5998</v>
      </c>
      <c r="G6622" s="154">
        <v>42467</v>
      </c>
      <c r="H6622" s="3" t="s">
        <v>6418</v>
      </c>
      <c r="I6622" s="4"/>
    </row>
    <row r="6623" spans="1:9">
      <c r="A6623" s="6">
        <v>6621</v>
      </c>
      <c r="B6623" s="68" t="s">
        <v>6508</v>
      </c>
      <c r="C6623" s="25" t="str">
        <f>IF(D6623=2,"NO","YES")</f>
        <v>YES</v>
      </c>
      <c r="D6623" s="69">
        <f t="shared" si="115"/>
        <v>1.1129411764705883</v>
      </c>
      <c r="E6623" s="1">
        <v>2.7489647058823534</v>
      </c>
      <c r="F6623" s="77">
        <v>7568</v>
      </c>
      <c r="G6623" s="154">
        <v>42467</v>
      </c>
      <c r="H6623" s="3" t="s">
        <v>6509</v>
      </c>
      <c r="I6623" s="4"/>
    </row>
    <row r="6624" spans="1:9" ht="45">
      <c r="A6624" s="6">
        <v>6622</v>
      </c>
      <c r="B6624" s="68" t="s">
        <v>6510</v>
      </c>
      <c r="C6624" s="25" t="str">
        <f>IF(D6624=2,"NO","YES")</f>
        <v>YES</v>
      </c>
      <c r="D6624" s="69">
        <f t="shared" si="115"/>
        <v>0.53397058823529409</v>
      </c>
      <c r="E6624" s="1">
        <v>1.3189073529411766</v>
      </c>
      <c r="F6624" s="77">
        <v>3631</v>
      </c>
      <c r="G6624" s="154">
        <v>42467</v>
      </c>
      <c r="H6624" s="3" t="s">
        <v>6509</v>
      </c>
      <c r="I6624" s="4"/>
    </row>
    <row r="6625" spans="1:9" ht="30">
      <c r="A6625" s="6">
        <v>6623</v>
      </c>
      <c r="B6625" s="68" t="s">
        <v>6511</v>
      </c>
      <c r="C6625" s="25" t="str">
        <f>IF(D6625=2,"NO","YES")</f>
        <v>YES</v>
      </c>
      <c r="D6625" s="69">
        <f t="shared" si="115"/>
        <v>1.2549999999999999</v>
      </c>
      <c r="E6625" s="1">
        <v>3.09985</v>
      </c>
      <c r="F6625" s="77">
        <v>8534</v>
      </c>
      <c r="G6625" s="154">
        <v>42467</v>
      </c>
      <c r="H6625" s="3" t="s">
        <v>6509</v>
      </c>
      <c r="I6625" s="4"/>
    </row>
    <row r="6626" spans="1:9" ht="30">
      <c r="A6626" s="6">
        <v>6624</v>
      </c>
      <c r="B6626" s="68" t="s">
        <v>6512</v>
      </c>
      <c r="C6626" s="25" t="str">
        <f>IF(D6626=2,"NO","YES")</f>
        <v>YES</v>
      </c>
      <c r="D6626" s="69">
        <f t="shared" si="115"/>
        <v>0.55794117647058827</v>
      </c>
      <c r="E6626" s="1">
        <v>1.3781147058823531</v>
      </c>
      <c r="F6626" s="77">
        <v>3794</v>
      </c>
      <c r="G6626" s="154">
        <v>42467</v>
      </c>
      <c r="H6626" s="3" t="s">
        <v>6509</v>
      </c>
      <c r="I6626" s="4"/>
    </row>
    <row r="6627" spans="1:9">
      <c r="A6627" s="6">
        <v>6625</v>
      </c>
      <c r="B6627" s="68" t="s">
        <v>6513</v>
      </c>
      <c r="C6627" s="25" t="str">
        <f>IF(D6627=2,"NO","YES")</f>
        <v>YES</v>
      </c>
      <c r="D6627" s="69">
        <f t="shared" si="115"/>
        <v>0.74897058823529417</v>
      </c>
      <c r="E6627" s="1">
        <v>1.8499573529411768</v>
      </c>
      <c r="F6627" s="77">
        <v>5093</v>
      </c>
      <c r="G6627" s="154">
        <v>42467</v>
      </c>
      <c r="H6627" s="3" t="s">
        <v>6509</v>
      </c>
      <c r="I6627" s="4"/>
    </row>
    <row r="6628" spans="1:9" ht="30">
      <c r="A6628" s="6">
        <v>6626</v>
      </c>
      <c r="B6628" s="68" t="s">
        <v>6514</v>
      </c>
      <c r="C6628" s="25" t="str">
        <f>IF(D6628=2,"NO","YES")</f>
        <v>YES</v>
      </c>
      <c r="D6628" s="69">
        <f t="shared" si="115"/>
        <v>1.036029411764706</v>
      </c>
      <c r="E6628" s="1">
        <v>2.5589926470588238</v>
      </c>
      <c r="F6628" s="77">
        <v>7045</v>
      </c>
      <c r="G6628" s="154">
        <v>42467</v>
      </c>
      <c r="H6628" s="3" t="s">
        <v>6509</v>
      </c>
      <c r="I6628" s="4"/>
    </row>
    <row r="6629" spans="1:9" ht="30">
      <c r="A6629" s="6">
        <v>6627</v>
      </c>
      <c r="B6629" s="68" t="s">
        <v>6515</v>
      </c>
      <c r="C6629" s="25" t="str">
        <f>IF(D6629=2,"NO","YES")</f>
        <v>YES</v>
      </c>
      <c r="D6629" s="69">
        <f t="shared" si="115"/>
        <v>1.8170588235294118</v>
      </c>
      <c r="E6629" s="1">
        <v>4.4881352941176473</v>
      </c>
      <c r="F6629" s="77">
        <v>12356</v>
      </c>
      <c r="G6629" s="154">
        <v>42467</v>
      </c>
      <c r="H6629" s="3" t="s">
        <v>6509</v>
      </c>
      <c r="I6629" s="4"/>
    </row>
    <row r="6630" spans="1:9" ht="30">
      <c r="A6630" s="6">
        <v>6628</v>
      </c>
      <c r="B6630" s="68" t="s">
        <v>6516</v>
      </c>
      <c r="C6630" s="25" t="str">
        <f>IF(D6630=2,"NO","YES")</f>
        <v>YES</v>
      </c>
      <c r="D6630" s="69">
        <f t="shared" si="115"/>
        <v>1.0239705882352941</v>
      </c>
      <c r="E6630" s="1">
        <v>2.5292073529411767</v>
      </c>
      <c r="F6630" s="77">
        <v>6963</v>
      </c>
      <c r="G6630" s="154">
        <v>42467</v>
      </c>
      <c r="H6630" s="3" t="s">
        <v>6509</v>
      </c>
      <c r="I6630" s="4"/>
    </row>
    <row r="6631" spans="1:9" ht="30">
      <c r="A6631" s="6">
        <v>6629</v>
      </c>
      <c r="B6631" s="68" t="s">
        <v>6517</v>
      </c>
      <c r="C6631" s="25" t="str">
        <f>IF(D6631=2,"NO","YES")</f>
        <v>YES</v>
      </c>
      <c r="D6631" s="69">
        <f t="shared" si="115"/>
        <v>0.61102941176470593</v>
      </c>
      <c r="E6631" s="1">
        <v>1.5092426470588238</v>
      </c>
      <c r="F6631" s="77">
        <v>4155</v>
      </c>
      <c r="G6631" s="154">
        <v>42467</v>
      </c>
      <c r="H6631" s="3" t="s">
        <v>6509</v>
      </c>
      <c r="I6631" s="4"/>
    </row>
    <row r="6632" spans="1:9" ht="30">
      <c r="A6632" s="6">
        <v>6630</v>
      </c>
      <c r="B6632" s="68" t="s">
        <v>6518</v>
      </c>
      <c r="C6632" s="25" t="str">
        <f>IF(D6632=2,"NO","YES")</f>
        <v>YES</v>
      </c>
      <c r="D6632" s="69">
        <f t="shared" si="115"/>
        <v>0.44500000000000001</v>
      </c>
      <c r="E6632" s="1">
        <v>1.0991500000000001</v>
      </c>
      <c r="F6632" s="77">
        <v>3026</v>
      </c>
      <c r="G6632" s="616">
        <v>42467</v>
      </c>
      <c r="H6632" s="3" t="s">
        <v>6509</v>
      </c>
      <c r="I6632" s="4"/>
    </row>
    <row r="6633" spans="1:9" ht="30">
      <c r="A6633" s="6">
        <v>6631</v>
      </c>
      <c r="B6633" s="68" t="s">
        <v>6519</v>
      </c>
      <c r="C6633" s="25" t="str">
        <f>IF(D6633=2,"NO","YES")</f>
        <v>YES</v>
      </c>
      <c r="D6633" s="69">
        <f t="shared" si="115"/>
        <v>0.40102941176470586</v>
      </c>
      <c r="E6633" s="1">
        <v>0.99054264705882356</v>
      </c>
      <c r="F6633" s="77">
        <v>2727</v>
      </c>
      <c r="G6633" s="154">
        <v>42467</v>
      </c>
      <c r="H6633" s="3" t="s">
        <v>6509</v>
      </c>
      <c r="I6633" s="4"/>
    </row>
    <row r="6634" spans="1:9" ht="30">
      <c r="A6634" s="6">
        <v>6632</v>
      </c>
      <c r="B6634" s="68" t="s">
        <v>6520</v>
      </c>
      <c r="C6634" s="25" t="str">
        <f>IF(D6634=2,"NO","YES")</f>
        <v>YES</v>
      </c>
      <c r="D6634" s="69">
        <f t="shared" si="115"/>
        <v>1.7360294117647059</v>
      </c>
      <c r="E6634" s="1">
        <v>4.2879926470588243</v>
      </c>
      <c r="F6634" s="77">
        <v>11805</v>
      </c>
      <c r="G6634" s="154">
        <v>42467</v>
      </c>
      <c r="H6634" s="3" t="s">
        <v>6509</v>
      </c>
      <c r="I6634" s="4"/>
    </row>
    <row r="6635" spans="1:9" ht="30">
      <c r="A6635" s="6">
        <v>6633</v>
      </c>
      <c r="B6635" s="68" t="s">
        <v>6521</v>
      </c>
      <c r="C6635" s="25" t="str">
        <f>IF(D6635=2,"NO","YES")</f>
        <v>YES</v>
      </c>
      <c r="D6635" s="69">
        <f t="shared" si="115"/>
        <v>0.2989705882352941</v>
      </c>
      <c r="E6635" s="1">
        <v>0.73845735294117654</v>
      </c>
      <c r="F6635" s="77">
        <v>2033</v>
      </c>
      <c r="G6635" s="154">
        <v>42467</v>
      </c>
      <c r="H6635" s="3" t="s">
        <v>6509</v>
      </c>
      <c r="I6635" s="4"/>
    </row>
    <row r="6636" spans="1:9">
      <c r="A6636" s="6">
        <v>6634</v>
      </c>
      <c r="B6636" s="68" t="s">
        <v>6522</v>
      </c>
      <c r="C6636" s="25" t="str">
        <f>IF(D6636=2,"NO","YES")</f>
        <v>YES</v>
      </c>
      <c r="D6636" s="69">
        <f t="shared" si="115"/>
        <v>0.19794117647058823</v>
      </c>
      <c r="E6636" s="1">
        <v>0.48891470588235297</v>
      </c>
      <c r="F6636" s="77">
        <v>1346</v>
      </c>
      <c r="G6636" s="154">
        <v>42467</v>
      </c>
      <c r="H6636" s="3" t="s">
        <v>6509</v>
      </c>
      <c r="I6636" s="4"/>
    </row>
    <row r="6637" spans="1:9" ht="45">
      <c r="A6637" s="6">
        <v>6635</v>
      </c>
      <c r="B6637" s="68" t="s">
        <v>6523</v>
      </c>
      <c r="C6637" s="25" t="str">
        <f>IF(D6637=2,"NO","YES")</f>
        <v>YES</v>
      </c>
      <c r="D6637" s="69">
        <f t="shared" si="115"/>
        <v>1.5660294117647058</v>
      </c>
      <c r="E6637" s="1">
        <v>3.8680926470588237</v>
      </c>
      <c r="F6637" s="77">
        <v>10649</v>
      </c>
      <c r="G6637" s="154">
        <v>42467</v>
      </c>
      <c r="H6637" s="3" t="s">
        <v>6509</v>
      </c>
      <c r="I6637" s="4"/>
    </row>
    <row r="6638" spans="1:9" ht="30">
      <c r="A6638" s="6">
        <v>6636</v>
      </c>
      <c r="B6638" s="68" t="s">
        <v>6524</v>
      </c>
      <c r="C6638" s="25" t="str">
        <f>IF(D6638=2,"NO","YES")</f>
        <v>YES</v>
      </c>
      <c r="D6638" s="69">
        <f t="shared" si="115"/>
        <v>1.6470588235294117</v>
      </c>
      <c r="E6638" s="1">
        <v>4.0682352941176472</v>
      </c>
      <c r="F6638" s="77">
        <v>11200</v>
      </c>
      <c r="G6638" s="154">
        <v>42467</v>
      </c>
      <c r="H6638" s="3" t="s">
        <v>6509</v>
      </c>
      <c r="I6638" s="4"/>
    </row>
    <row r="6639" spans="1:9" ht="30">
      <c r="A6639" s="6">
        <v>6637</v>
      </c>
      <c r="B6639" s="68" t="s">
        <v>6525</v>
      </c>
      <c r="C6639" s="25" t="str">
        <f>IF(D6639=2,"NO","YES")</f>
        <v>YES</v>
      </c>
      <c r="D6639" s="69">
        <f t="shared" si="115"/>
        <v>0.3639705882352941</v>
      </c>
      <c r="E6639" s="1">
        <v>0.89900735294117651</v>
      </c>
      <c r="F6639" s="77">
        <v>2475</v>
      </c>
      <c r="G6639" s="154">
        <v>42467</v>
      </c>
      <c r="H6639" s="3" t="s">
        <v>6509</v>
      </c>
      <c r="I6639" s="4"/>
    </row>
    <row r="6640" spans="1:9" ht="30">
      <c r="A6640" s="6">
        <v>6638</v>
      </c>
      <c r="B6640" s="68" t="s">
        <v>6526</v>
      </c>
      <c r="C6640" s="25" t="str">
        <f>IF(D6640=2,"NO","YES")</f>
        <v>YES</v>
      </c>
      <c r="D6640" s="69">
        <f t="shared" si="115"/>
        <v>1.526029411764706</v>
      </c>
      <c r="E6640" s="1">
        <v>3.7692926470588239</v>
      </c>
      <c r="F6640" s="77">
        <v>10377</v>
      </c>
      <c r="G6640" s="154">
        <v>42467</v>
      </c>
      <c r="H6640" s="3" t="s">
        <v>6509</v>
      </c>
      <c r="I6640" s="4"/>
    </row>
    <row r="6641" spans="1:9" ht="30">
      <c r="A6641" s="6">
        <v>6639</v>
      </c>
      <c r="B6641" s="68" t="s">
        <v>6527</v>
      </c>
      <c r="C6641" s="25" t="str">
        <f>IF(D6641=2,"NO","YES")</f>
        <v>YES</v>
      </c>
      <c r="D6641" s="69">
        <f t="shared" si="115"/>
        <v>0.63102941176470584</v>
      </c>
      <c r="E6641" s="1">
        <v>1.5586426470588235</v>
      </c>
      <c r="F6641" s="77">
        <v>4291</v>
      </c>
      <c r="G6641" s="154">
        <v>42467</v>
      </c>
      <c r="H6641" s="3" t="s">
        <v>6509</v>
      </c>
      <c r="I6641" s="4"/>
    </row>
    <row r="6642" spans="1:9" ht="30">
      <c r="A6642" s="6">
        <v>6640</v>
      </c>
      <c r="B6642" s="140" t="s">
        <v>6528</v>
      </c>
      <c r="C6642" s="25" t="str">
        <f>IF(D6642=2,"NO","YES")</f>
        <v>YES</v>
      </c>
      <c r="D6642" s="69">
        <f t="shared" si="115"/>
        <v>0.39294117647058824</v>
      </c>
      <c r="E6642" s="1">
        <v>0.970564705882353</v>
      </c>
      <c r="F6642" s="77">
        <v>2672</v>
      </c>
      <c r="G6642" s="154">
        <v>42467</v>
      </c>
      <c r="H6642" s="3" t="s">
        <v>6509</v>
      </c>
      <c r="I6642" s="4"/>
    </row>
    <row r="6643" spans="1:9" ht="30">
      <c r="A6643" s="6">
        <v>6641</v>
      </c>
      <c r="B6643" s="68" t="s">
        <v>6529</v>
      </c>
      <c r="C6643" s="25" t="str">
        <f>IF(D6643=2,"NO","YES")</f>
        <v>YES</v>
      </c>
      <c r="D6643" s="69">
        <f t="shared" si="115"/>
        <v>0.68397058823529411</v>
      </c>
      <c r="E6643" s="1">
        <v>1.6894073529411766</v>
      </c>
      <c r="F6643" s="77">
        <v>4651</v>
      </c>
      <c r="G6643" s="154">
        <v>42467</v>
      </c>
      <c r="H6643" s="3" t="s">
        <v>6509</v>
      </c>
      <c r="I6643" s="4"/>
    </row>
    <row r="6644" spans="1:9" ht="45">
      <c r="A6644" s="6">
        <v>6642</v>
      </c>
      <c r="B6644" s="68" t="s">
        <v>6530</v>
      </c>
      <c r="C6644" s="25" t="str">
        <f>IF(D6644=2,"NO","YES")</f>
        <v>YES</v>
      </c>
      <c r="D6644" s="69">
        <f t="shared" si="115"/>
        <v>0.62294117647058822</v>
      </c>
      <c r="E6644" s="1">
        <v>1.538664705882353</v>
      </c>
      <c r="F6644" s="77">
        <v>4236</v>
      </c>
      <c r="G6644" s="154">
        <v>42467</v>
      </c>
      <c r="H6644" s="3" t="s">
        <v>6509</v>
      </c>
      <c r="I6644" s="4"/>
    </row>
    <row r="6645" spans="1:9" ht="45">
      <c r="A6645" s="6">
        <v>6643</v>
      </c>
      <c r="B6645" s="68" t="s">
        <v>6531</v>
      </c>
      <c r="C6645" s="25" t="str">
        <f>IF(D6645=2,"NO","YES")</f>
        <v>YES</v>
      </c>
      <c r="D6645" s="69">
        <f t="shared" si="115"/>
        <v>1.6229411764705883</v>
      </c>
      <c r="E6645" s="1">
        <v>4.0086647058823539</v>
      </c>
      <c r="F6645" s="77">
        <v>11036</v>
      </c>
      <c r="G6645" s="154">
        <v>42467</v>
      </c>
      <c r="H6645" s="3" t="s">
        <v>6509</v>
      </c>
      <c r="I6645" s="4"/>
    </row>
    <row r="6646" spans="1:9" ht="30">
      <c r="A6646" s="6">
        <v>6644</v>
      </c>
      <c r="B6646" s="68" t="s">
        <v>6532</v>
      </c>
      <c r="C6646" s="25" t="str">
        <f>IF(D6646=2,"NO","YES")</f>
        <v>YES</v>
      </c>
      <c r="D6646" s="69">
        <f t="shared" si="115"/>
        <v>0.28294117647058825</v>
      </c>
      <c r="E6646" s="1">
        <v>0.69886470588235305</v>
      </c>
      <c r="F6646" s="77">
        <v>1924</v>
      </c>
      <c r="G6646" s="154">
        <v>42467</v>
      </c>
      <c r="H6646" s="3" t="s">
        <v>6509</v>
      </c>
      <c r="I6646" s="4"/>
    </row>
    <row r="6647" spans="1:9" ht="30">
      <c r="A6647" s="6">
        <v>6645</v>
      </c>
      <c r="B6647" s="68" t="s">
        <v>6533</v>
      </c>
      <c r="C6647" s="25" t="str">
        <f>IF(D6647=2,"NO","YES")</f>
        <v>YES</v>
      </c>
      <c r="D6647" s="69">
        <f t="shared" si="115"/>
        <v>1.0120588235294117</v>
      </c>
      <c r="E6647" s="1">
        <v>2.4997852941176468</v>
      </c>
      <c r="F6647" s="77">
        <v>6882</v>
      </c>
      <c r="G6647" s="154">
        <v>42467</v>
      </c>
      <c r="H6647" s="3" t="s">
        <v>6509</v>
      </c>
      <c r="I6647" s="4"/>
    </row>
    <row r="6648" spans="1:9">
      <c r="A6648" s="6">
        <v>6646</v>
      </c>
      <c r="B6648" s="68" t="s">
        <v>6534</v>
      </c>
      <c r="C6648" s="25" t="str">
        <f>IF(D6648=2,"NO","YES")</f>
        <v>YES</v>
      </c>
      <c r="D6648" s="69">
        <f t="shared" si="115"/>
        <v>1.0120588235294117</v>
      </c>
      <c r="E6648" s="1">
        <v>2.4997852941176468</v>
      </c>
      <c r="F6648" s="77">
        <v>6882</v>
      </c>
      <c r="G6648" s="154">
        <v>42467</v>
      </c>
      <c r="H6648" s="3" t="s">
        <v>6509</v>
      </c>
      <c r="I6648" s="4"/>
    </row>
    <row r="6649" spans="1:9" ht="30">
      <c r="A6649" s="6">
        <v>6647</v>
      </c>
      <c r="B6649" s="68" t="s">
        <v>6535</v>
      </c>
      <c r="C6649" s="25" t="str">
        <f>IF(D6649=2,"NO","YES")</f>
        <v>YES</v>
      </c>
      <c r="D6649" s="69">
        <f t="shared" si="115"/>
        <v>0.40102941176470586</v>
      </c>
      <c r="E6649" s="1">
        <v>0.99054264705882356</v>
      </c>
      <c r="F6649" s="77">
        <v>2727</v>
      </c>
      <c r="G6649" s="154">
        <v>42467</v>
      </c>
      <c r="H6649" s="3" t="s">
        <v>6509</v>
      </c>
      <c r="I6649" s="4"/>
    </row>
    <row r="6650" spans="1:9" ht="30">
      <c r="A6650" s="6">
        <v>6648</v>
      </c>
      <c r="B6650" s="68" t="s">
        <v>6536</v>
      </c>
      <c r="C6650" s="25" t="str">
        <f>IF(D6650=2,"NO","YES")</f>
        <v>YES</v>
      </c>
      <c r="D6650" s="69">
        <f t="shared" si="115"/>
        <v>0.73205882352941176</v>
      </c>
      <c r="E6650" s="1">
        <v>1.8081852941176473</v>
      </c>
      <c r="F6650" s="77">
        <v>4978</v>
      </c>
      <c r="G6650" s="154">
        <v>42467</v>
      </c>
      <c r="H6650" s="3" t="s">
        <v>6509</v>
      </c>
      <c r="I6650" s="4"/>
    </row>
    <row r="6651" spans="1:9">
      <c r="A6651" s="6">
        <v>6649</v>
      </c>
      <c r="B6651" s="68" t="s">
        <v>6537</v>
      </c>
      <c r="C6651" s="25" t="str">
        <f>IF(D6651=2,"NO","YES")</f>
        <v>YES</v>
      </c>
      <c r="D6651" s="69">
        <f t="shared" si="115"/>
        <v>0.64294117647058824</v>
      </c>
      <c r="E6651" s="1">
        <v>1.5880647058823532</v>
      </c>
      <c r="F6651" s="77">
        <v>4372</v>
      </c>
      <c r="G6651" s="154">
        <v>42467</v>
      </c>
      <c r="H6651" s="3" t="s">
        <v>6509</v>
      </c>
      <c r="I6651" s="4"/>
    </row>
    <row r="6652" spans="1:9" ht="30">
      <c r="A6652" s="6">
        <v>6650</v>
      </c>
      <c r="B6652" s="68" t="s">
        <v>6538</v>
      </c>
      <c r="C6652" s="25" t="str">
        <f>IF(D6652=2,"NO","YES")</f>
        <v>YES</v>
      </c>
      <c r="D6652" s="69">
        <f t="shared" si="115"/>
        <v>0.94294117647058828</v>
      </c>
      <c r="E6652" s="1">
        <v>2.3290647058823533</v>
      </c>
      <c r="F6652" s="77">
        <v>6412</v>
      </c>
      <c r="G6652" s="154">
        <v>42467</v>
      </c>
      <c r="H6652" s="3" t="s">
        <v>6509</v>
      </c>
      <c r="I6652" s="4"/>
    </row>
    <row r="6653" spans="1:9">
      <c r="A6653" s="6">
        <v>6651</v>
      </c>
      <c r="B6653" s="68" t="s">
        <v>6539</v>
      </c>
      <c r="C6653" s="25" t="str">
        <f>IF(D6653=2,"NO","YES")</f>
        <v>YES</v>
      </c>
      <c r="D6653" s="69">
        <f t="shared" si="115"/>
        <v>1.0239705882352941</v>
      </c>
      <c r="E6653" s="1">
        <v>2.5292073529411767</v>
      </c>
      <c r="F6653" s="77">
        <v>6963</v>
      </c>
      <c r="G6653" s="154">
        <v>42467</v>
      </c>
      <c r="H6653" s="3" t="s">
        <v>6509</v>
      </c>
      <c r="I6653" s="4"/>
    </row>
    <row r="6654" spans="1:9">
      <c r="A6654" s="6">
        <v>6652</v>
      </c>
      <c r="B6654" s="68" t="s">
        <v>6539</v>
      </c>
      <c r="C6654" s="25" t="str">
        <f>IF(D6654=2,"NO","YES")</f>
        <v>YES</v>
      </c>
      <c r="D6654" s="69">
        <f t="shared" si="115"/>
        <v>0.71205882352941174</v>
      </c>
      <c r="E6654" s="1">
        <v>1.7587852941176472</v>
      </c>
      <c r="F6654" s="77">
        <v>4842</v>
      </c>
      <c r="G6654" s="154">
        <v>42467</v>
      </c>
      <c r="H6654" s="3" t="s">
        <v>6509</v>
      </c>
      <c r="I6654" s="4"/>
    </row>
    <row r="6655" spans="1:9" ht="30">
      <c r="A6655" s="6">
        <v>6653</v>
      </c>
      <c r="B6655" s="68" t="s">
        <v>6540</v>
      </c>
      <c r="C6655" s="25" t="str">
        <f>IF(D6655=2,"NO","YES")</f>
        <v>YES</v>
      </c>
      <c r="D6655" s="69">
        <f t="shared" si="115"/>
        <v>1.0479411764705882</v>
      </c>
      <c r="E6655" s="1">
        <v>2.5884147058823528</v>
      </c>
      <c r="F6655" s="77">
        <v>7126</v>
      </c>
      <c r="G6655" s="154">
        <v>42467</v>
      </c>
      <c r="H6655" s="3" t="s">
        <v>6509</v>
      </c>
      <c r="I6655" s="4"/>
    </row>
    <row r="6656" spans="1:9" ht="30">
      <c r="A6656" s="6">
        <v>6654</v>
      </c>
      <c r="B6656" s="68" t="s">
        <v>6541</v>
      </c>
      <c r="C6656" s="25" t="str">
        <f>IF(D6656=2,"NO","YES")</f>
        <v>YES</v>
      </c>
      <c r="D6656" s="69">
        <f t="shared" si="115"/>
        <v>1.4120588235294118</v>
      </c>
      <c r="E6656" s="1">
        <v>3.4877852941176473</v>
      </c>
      <c r="F6656" s="77">
        <v>9602</v>
      </c>
      <c r="G6656" s="154">
        <v>42467</v>
      </c>
      <c r="H6656" s="3" t="s">
        <v>6509</v>
      </c>
      <c r="I6656" s="4"/>
    </row>
    <row r="6657" spans="1:9">
      <c r="A6657" s="6">
        <v>6655</v>
      </c>
      <c r="B6657" s="68" t="s">
        <v>6542</v>
      </c>
      <c r="C6657" s="25" t="str">
        <f>IF(D6657=2,"NO","YES")</f>
        <v>YES</v>
      </c>
      <c r="D6657" s="69">
        <f t="shared" si="115"/>
        <v>1.4850000000000001</v>
      </c>
      <c r="E6657" s="1">
        <v>3.6679500000000007</v>
      </c>
      <c r="F6657" s="77">
        <v>10098</v>
      </c>
      <c r="G6657" s="154">
        <v>42467</v>
      </c>
      <c r="H6657" s="3" t="s">
        <v>6509</v>
      </c>
      <c r="I6657" s="4"/>
    </row>
    <row r="6658" spans="1:9" ht="45">
      <c r="A6658" s="6">
        <v>6656</v>
      </c>
      <c r="B6658" s="68" t="s">
        <v>6543</v>
      </c>
      <c r="C6658" s="25" t="str">
        <f>IF(D6658=2,"NO","YES")</f>
        <v>YES</v>
      </c>
      <c r="D6658" s="69">
        <f t="shared" si="115"/>
        <v>0.55000000000000004</v>
      </c>
      <c r="E6658" s="1">
        <v>1.3585000000000003</v>
      </c>
      <c r="F6658" s="77">
        <v>3740</v>
      </c>
      <c r="G6658" s="154">
        <v>42467</v>
      </c>
      <c r="H6658" s="3" t="s">
        <v>6509</v>
      </c>
      <c r="I6658" s="4"/>
    </row>
    <row r="6659" spans="1:9" ht="30">
      <c r="A6659" s="6">
        <v>6657</v>
      </c>
      <c r="B6659" s="68" t="s">
        <v>6544</v>
      </c>
      <c r="C6659" s="25" t="str">
        <f>IF(D6659=2,"NO","YES")</f>
        <v>YES</v>
      </c>
      <c r="D6659" s="69">
        <f t="shared" si="115"/>
        <v>1.0970588235294119</v>
      </c>
      <c r="E6659" s="1">
        <v>2.7097352941176474</v>
      </c>
      <c r="F6659" s="77">
        <v>7460</v>
      </c>
      <c r="G6659" s="154">
        <v>42467</v>
      </c>
      <c r="H6659" s="3" t="s">
        <v>6509</v>
      </c>
      <c r="I6659" s="4"/>
    </row>
    <row r="6660" spans="1:9">
      <c r="A6660" s="6">
        <v>6658</v>
      </c>
      <c r="B6660" s="68" t="s">
        <v>6545</v>
      </c>
      <c r="C6660" s="25" t="str">
        <f>IF(D6660=2,"NO","YES")</f>
        <v>YES</v>
      </c>
      <c r="D6660" s="69">
        <f t="shared" si="115"/>
        <v>1.9950000000000001</v>
      </c>
      <c r="E6660" s="1">
        <v>4.9276500000000008</v>
      </c>
      <c r="F6660" s="77">
        <v>13566</v>
      </c>
      <c r="G6660" s="154">
        <v>42467</v>
      </c>
      <c r="H6660" s="3" t="s">
        <v>6509</v>
      </c>
      <c r="I6660" s="4"/>
    </row>
    <row r="6661" spans="1:9" ht="30">
      <c r="A6661" s="6">
        <v>6659</v>
      </c>
      <c r="B6661" s="68" t="s">
        <v>6546</v>
      </c>
      <c r="C6661" s="25" t="str">
        <f>IF(D6661=2,"NO","YES")</f>
        <v>YES</v>
      </c>
      <c r="D6661" s="69">
        <f t="shared" ref="D6661:D6724" si="116">F6661/6800</f>
        <v>1.5939705882352941</v>
      </c>
      <c r="E6661" s="1">
        <v>3.9371073529411769</v>
      </c>
      <c r="F6661" s="77">
        <v>10839</v>
      </c>
      <c r="G6661" s="154">
        <v>42467</v>
      </c>
      <c r="H6661" s="3" t="s">
        <v>6509</v>
      </c>
      <c r="I6661" s="4"/>
    </row>
    <row r="6662" spans="1:9" ht="30">
      <c r="A6662" s="6">
        <v>6660</v>
      </c>
      <c r="B6662" s="68" t="s">
        <v>6547</v>
      </c>
      <c r="C6662" s="25" t="str">
        <f>IF(D6662=2,"NO","YES")</f>
        <v>YES</v>
      </c>
      <c r="D6662" s="69">
        <f t="shared" si="116"/>
        <v>1.5739705882352941</v>
      </c>
      <c r="E6662" s="1">
        <v>3.887707352941177</v>
      </c>
      <c r="F6662" s="77">
        <v>10703</v>
      </c>
      <c r="G6662" s="154">
        <v>42467</v>
      </c>
      <c r="H6662" s="3" t="s">
        <v>6509</v>
      </c>
      <c r="I6662" s="4"/>
    </row>
    <row r="6663" spans="1:9" ht="30">
      <c r="A6663" s="6">
        <v>6661</v>
      </c>
      <c r="B6663" s="68" t="s">
        <v>6548</v>
      </c>
      <c r="C6663" s="25" t="str">
        <f>IF(D6663=2,"NO","YES")</f>
        <v>YES</v>
      </c>
      <c r="D6663" s="69">
        <f t="shared" si="116"/>
        <v>0.23897058823529413</v>
      </c>
      <c r="E6663" s="1">
        <v>0.59025735294117654</v>
      </c>
      <c r="F6663" s="77">
        <v>1625</v>
      </c>
      <c r="G6663" s="154">
        <v>42467</v>
      </c>
      <c r="H6663" s="3" t="s">
        <v>6509</v>
      </c>
      <c r="I6663" s="4"/>
    </row>
    <row r="6664" spans="1:9" ht="30">
      <c r="A6664" s="6">
        <v>6662</v>
      </c>
      <c r="B6664" s="68" t="s">
        <v>6549</v>
      </c>
      <c r="C6664" s="25" t="str">
        <f>IF(D6664=2,"NO","YES")</f>
        <v>YES</v>
      </c>
      <c r="D6664" s="69">
        <f t="shared" si="116"/>
        <v>1.4160294117647059</v>
      </c>
      <c r="E6664" s="1">
        <v>3.4975926470588239</v>
      </c>
      <c r="F6664" s="77">
        <v>9629</v>
      </c>
      <c r="G6664" s="154">
        <v>42467</v>
      </c>
      <c r="H6664" s="3" t="s">
        <v>6509</v>
      </c>
      <c r="I6664" s="4"/>
    </row>
    <row r="6665" spans="1:9" ht="30">
      <c r="A6665" s="6">
        <v>6663</v>
      </c>
      <c r="B6665" s="68" t="s">
        <v>6550</v>
      </c>
      <c r="C6665" s="25" t="str">
        <f>IF(D6665=2,"NO","YES")</f>
        <v>YES</v>
      </c>
      <c r="D6665" s="69">
        <f t="shared" si="116"/>
        <v>1.0279411764705881</v>
      </c>
      <c r="E6665" s="1">
        <v>2.5390147058823529</v>
      </c>
      <c r="F6665" s="77">
        <v>6990</v>
      </c>
      <c r="G6665" s="154">
        <v>42467</v>
      </c>
      <c r="H6665" s="3" t="s">
        <v>6509</v>
      </c>
      <c r="I6665" s="4"/>
    </row>
    <row r="6666" spans="1:9" ht="30">
      <c r="A6666" s="6">
        <v>6664</v>
      </c>
      <c r="B6666" s="68" t="s">
        <v>6551</v>
      </c>
      <c r="C6666" s="25" t="str">
        <f>IF(D6666=2,"NO","YES")</f>
        <v>YES</v>
      </c>
      <c r="D6666" s="69">
        <f t="shared" si="116"/>
        <v>0.7770588235294118</v>
      </c>
      <c r="E6666" s="1">
        <v>1.9193352941176474</v>
      </c>
      <c r="F6666" s="77">
        <v>5284</v>
      </c>
      <c r="G6666" s="154">
        <v>42467</v>
      </c>
      <c r="H6666" s="3" t="s">
        <v>6509</v>
      </c>
      <c r="I6666" s="4"/>
    </row>
    <row r="6667" spans="1:9" ht="30">
      <c r="A6667" s="6">
        <v>6665</v>
      </c>
      <c r="B6667" s="68" t="s">
        <v>6552</v>
      </c>
      <c r="C6667" s="25" t="str">
        <f>IF(D6667=2,"NO","YES")</f>
        <v>YES</v>
      </c>
      <c r="D6667" s="69">
        <f t="shared" si="116"/>
        <v>1.598970588235294</v>
      </c>
      <c r="E6667" s="1">
        <v>3.9494573529411765</v>
      </c>
      <c r="F6667" s="77">
        <v>10873</v>
      </c>
      <c r="G6667" s="154">
        <v>42467</v>
      </c>
      <c r="H6667" s="3" t="s">
        <v>6509</v>
      </c>
      <c r="I6667" s="4"/>
    </row>
    <row r="6668" spans="1:9" ht="30">
      <c r="A6668" s="6">
        <v>6666</v>
      </c>
      <c r="B6668" s="68" t="s">
        <v>6553</v>
      </c>
      <c r="C6668" s="25" t="str">
        <f>IF(D6668=2,"NO","YES")</f>
        <v>YES</v>
      </c>
      <c r="D6668" s="69">
        <f t="shared" si="116"/>
        <v>0.32794117647058824</v>
      </c>
      <c r="E6668" s="1">
        <v>0.81001470588235303</v>
      </c>
      <c r="F6668" s="77">
        <v>2230</v>
      </c>
      <c r="G6668" s="154">
        <v>42467</v>
      </c>
      <c r="H6668" s="3" t="s">
        <v>6509</v>
      </c>
      <c r="I6668" s="4"/>
    </row>
    <row r="6669" spans="1:9" ht="30">
      <c r="A6669" s="6">
        <v>6667</v>
      </c>
      <c r="B6669" s="68" t="s">
        <v>6554</v>
      </c>
      <c r="C6669" s="25" t="str">
        <f>IF(D6669=2,"NO","YES")</f>
        <v>YES</v>
      </c>
      <c r="D6669" s="69">
        <f t="shared" si="116"/>
        <v>0.83794117647058819</v>
      </c>
      <c r="E6669" s="1">
        <v>2.0697147058823528</v>
      </c>
      <c r="F6669" s="77">
        <v>5698</v>
      </c>
      <c r="G6669" s="154">
        <v>42467</v>
      </c>
      <c r="H6669" s="3" t="s">
        <v>6509</v>
      </c>
      <c r="I6669" s="4"/>
    </row>
    <row r="6670" spans="1:9" ht="30">
      <c r="A6670" s="6">
        <v>6668</v>
      </c>
      <c r="B6670" s="68" t="s">
        <v>6555</v>
      </c>
      <c r="C6670" s="25" t="str">
        <f>IF(D6670=2,"NO","YES")</f>
        <v>YES</v>
      </c>
      <c r="D6670" s="69">
        <f t="shared" si="116"/>
        <v>1.1529411764705881</v>
      </c>
      <c r="E6670" s="1">
        <v>2.8477647058823528</v>
      </c>
      <c r="F6670" s="77">
        <v>7840</v>
      </c>
      <c r="G6670" s="154">
        <v>42467</v>
      </c>
      <c r="H6670" s="3" t="s">
        <v>6509</v>
      </c>
      <c r="I6670" s="4"/>
    </row>
    <row r="6671" spans="1:9" ht="30">
      <c r="A6671" s="6">
        <v>6669</v>
      </c>
      <c r="B6671" s="68" t="s">
        <v>6556</v>
      </c>
      <c r="C6671" s="25" t="str">
        <f>IF(D6671=2,"NO","YES")</f>
        <v>YES</v>
      </c>
      <c r="D6671" s="69">
        <f t="shared" si="116"/>
        <v>1.4329411764705882</v>
      </c>
      <c r="E6671" s="1">
        <v>3.539364705882353</v>
      </c>
      <c r="F6671" s="77">
        <v>9744</v>
      </c>
      <c r="G6671" s="154">
        <v>42467</v>
      </c>
      <c r="H6671" s="3" t="s">
        <v>6509</v>
      </c>
      <c r="I6671" s="4"/>
    </row>
    <row r="6672" spans="1:9">
      <c r="A6672" s="6">
        <v>6670</v>
      </c>
      <c r="B6672" s="68" t="s">
        <v>6557</v>
      </c>
      <c r="C6672" s="25" t="str">
        <f>IF(D6672=2,"NO","YES")</f>
        <v>YES</v>
      </c>
      <c r="D6672" s="69">
        <f t="shared" si="116"/>
        <v>1.0320588235294117</v>
      </c>
      <c r="E6672" s="1">
        <v>2.5491852941176472</v>
      </c>
      <c r="F6672" s="77">
        <v>7018</v>
      </c>
      <c r="G6672" s="154">
        <v>42467</v>
      </c>
      <c r="H6672" s="3" t="s">
        <v>6509</v>
      </c>
      <c r="I6672" s="4"/>
    </row>
    <row r="6673" spans="1:9">
      <c r="A6673" s="6">
        <v>6671</v>
      </c>
      <c r="B6673" s="68" t="s">
        <v>6558</v>
      </c>
      <c r="C6673" s="25" t="str">
        <f>IF(D6673=2,"NO","YES")</f>
        <v>YES</v>
      </c>
      <c r="D6673" s="69">
        <f t="shared" si="116"/>
        <v>0.43294117647058822</v>
      </c>
      <c r="E6673" s="1">
        <v>1.069364705882353</v>
      </c>
      <c r="F6673" s="77">
        <v>2944</v>
      </c>
      <c r="G6673" s="154">
        <v>42467</v>
      </c>
      <c r="H6673" s="3" t="s">
        <v>6509</v>
      </c>
      <c r="I6673" s="4"/>
    </row>
    <row r="6674" spans="1:9" ht="30">
      <c r="A6674" s="6">
        <v>6672</v>
      </c>
      <c r="B6674" s="68" t="s">
        <v>6559</v>
      </c>
      <c r="C6674" s="25" t="str">
        <f>IF(D6674=2,"NO","YES")</f>
        <v>YES</v>
      </c>
      <c r="D6674" s="69">
        <f t="shared" si="116"/>
        <v>0.17794117647058824</v>
      </c>
      <c r="E6674" s="1">
        <v>0.43951470588235297</v>
      </c>
      <c r="F6674" s="77">
        <v>1210</v>
      </c>
      <c r="G6674" s="154">
        <v>42467</v>
      </c>
      <c r="H6674" s="3" t="s">
        <v>6509</v>
      </c>
      <c r="I6674" s="4"/>
    </row>
    <row r="6675" spans="1:9">
      <c r="A6675" s="6">
        <v>6673</v>
      </c>
      <c r="B6675" s="68" t="s">
        <v>6560</v>
      </c>
      <c r="C6675" s="25" t="str">
        <f>IF(D6675=2,"NO","YES")</f>
        <v>YES</v>
      </c>
      <c r="D6675" s="69">
        <f t="shared" si="116"/>
        <v>1.0520588235294117</v>
      </c>
      <c r="E6675" s="1">
        <v>2.598585294117647</v>
      </c>
      <c r="F6675" s="77">
        <v>7154</v>
      </c>
      <c r="G6675" s="154">
        <v>42467</v>
      </c>
      <c r="H6675" s="3" t="s">
        <v>6509</v>
      </c>
      <c r="I6675" s="4"/>
    </row>
    <row r="6676" spans="1:9" ht="30">
      <c r="A6676" s="6">
        <v>6674</v>
      </c>
      <c r="B6676" s="68" t="s">
        <v>6561</v>
      </c>
      <c r="C6676" s="25" t="str">
        <f>IF(D6676=2,"NO","YES")</f>
        <v>YES</v>
      </c>
      <c r="D6676" s="69">
        <f t="shared" si="116"/>
        <v>0.25102941176470589</v>
      </c>
      <c r="E6676" s="1">
        <v>0.62004264705882361</v>
      </c>
      <c r="F6676" s="77">
        <v>1707</v>
      </c>
      <c r="G6676" s="154">
        <v>42467</v>
      </c>
      <c r="H6676" s="3" t="s">
        <v>6509</v>
      </c>
      <c r="I6676" s="4"/>
    </row>
    <row r="6677" spans="1:9" ht="30">
      <c r="A6677" s="6">
        <v>6675</v>
      </c>
      <c r="B6677" s="68" t="s">
        <v>6562</v>
      </c>
      <c r="C6677" s="25" t="str">
        <f>IF(D6677=2,"NO","YES")</f>
        <v>YES</v>
      </c>
      <c r="D6677" s="69">
        <f t="shared" si="116"/>
        <v>1.7320588235294119</v>
      </c>
      <c r="E6677" s="1">
        <v>4.2781852941176473</v>
      </c>
      <c r="F6677" s="77">
        <v>11778</v>
      </c>
      <c r="G6677" s="154">
        <v>42467</v>
      </c>
      <c r="H6677" s="3" t="s">
        <v>6509</v>
      </c>
      <c r="I6677" s="4"/>
    </row>
    <row r="6678" spans="1:9" ht="30">
      <c r="A6678" s="6">
        <v>6676</v>
      </c>
      <c r="B6678" s="68" t="s">
        <v>6563</v>
      </c>
      <c r="C6678" s="25" t="str">
        <f>IF(D6678=2,"NO","YES")</f>
        <v>YES</v>
      </c>
      <c r="D6678" s="69">
        <f t="shared" si="116"/>
        <v>1.7360294117647059</v>
      </c>
      <c r="E6678" s="1">
        <v>4.2879926470588243</v>
      </c>
      <c r="F6678" s="77">
        <v>11805</v>
      </c>
      <c r="G6678" s="154">
        <v>42467</v>
      </c>
      <c r="H6678" s="3" t="s">
        <v>6509</v>
      </c>
      <c r="I6678" s="4"/>
    </row>
    <row r="6679" spans="1:9" ht="30">
      <c r="A6679" s="6">
        <v>6677</v>
      </c>
      <c r="B6679" s="68" t="s">
        <v>6564</v>
      </c>
      <c r="C6679" s="25" t="str">
        <f>IF(D6679=2,"NO","YES")</f>
        <v>YES</v>
      </c>
      <c r="D6679" s="69">
        <f t="shared" si="116"/>
        <v>1.0720588235294117</v>
      </c>
      <c r="E6679" s="1">
        <v>2.6479852941176474</v>
      </c>
      <c r="F6679" s="77">
        <v>7290</v>
      </c>
      <c r="G6679" s="154">
        <v>42467</v>
      </c>
      <c r="H6679" s="3" t="s">
        <v>6509</v>
      </c>
      <c r="I6679" s="4"/>
    </row>
    <row r="6680" spans="1:9">
      <c r="A6680" s="6">
        <v>6678</v>
      </c>
      <c r="B6680" s="68" t="s">
        <v>6565</v>
      </c>
      <c r="C6680" s="25" t="str">
        <f>IF(D6680=2,"NO","YES")</f>
        <v>YES</v>
      </c>
      <c r="D6680" s="69">
        <f t="shared" si="116"/>
        <v>1.1820588235294118</v>
      </c>
      <c r="E6680" s="1">
        <v>2.9196852941176474</v>
      </c>
      <c r="F6680" s="77">
        <v>8038</v>
      </c>
      <c r="G6680" s="154">
        <v>42467</v>
      </c>
      <c r="H6680" s="3" t="s">
        <v>6509</v>
      </c>
      <c r="I6680" s="4"/>
    </row>
    <row r="6681" spans="1:9" ht="30">
      <c r="A6681" s="6">
        <v>6679</v>
      </c>
      <c r="B6681" s="68" t="s">
        <v>6566</v>
      </c>
      <c r="C6681" s="25" t="str">
        <f>IF(D6681=2,"NO","YES")</f>
        <v>YES</v>
      </c>
      <c r="D6681" s="69">
        <f t="shared" si="116"/>
        <v>0.91500000000000004</v>
      </c>
      <c r="E6681" s="1">
        <v>2.2600500000000001</v>
      </c>
      <c r="F6681" s="77">
        <v>6222</v>
      </c>
      <c r="G6681" s="154">
        <v>42467</v>
      </c>
      <c r="H6681" s="3" t="s">
        <v>6509</v>
      </c>
      <c r="I6681" s="4"/>
    </row>
    <row r="6682" spans="1:9" ht="30">
      <c r="A6682" s="6">
        <v>6680</v>
      </c>
      <c r="B6682" s="68" t="s">
        <v>6567</v>
      </c>
      <c r="C6682" s="25" t="str">
        <f>IF(D6682=2,"NO","YES")</f>
        <v>YES</v>
      </c>
      <c r="D6682" s="69">
        <f t="shared" si="116"/>
        <v>1.4529411764705882</v>
      </c>
      <c r="E6682" s="1">
        <v>3.5887647058823533</v>
      </c>
      <c r="F6682" s="77">
        <v>9880</v>
      </c>
      <c r="G6682" s="154">
        <v>42467</v>
      </c>
      <c r="H6682" s="3" t="s">
        <v>6509</v>
      </c>
      <c r="I6682" s="4"/>
    </row>
    <row r="6683" spans="1:9" ht="45">
      <c r="A6683" s="6">
        <v>6681</v>
      </c>
      <c r="B6683" s="68" t="s">
        <v>6568</v>
      </c>
      <c r="C6683" s="25" t="str">
        <f>IF(D6683=2,"NO","YES")</f>
        <v>YES</v>
      </c>
      <c r="D6683" s="69">
        <f t="shared" si="116"/>
        <v>1.2710294117647059</v>
      </c>
      <c r="E6683" s="1">
        <v>3.1394426470588237</v>
      </c>
      <c r="F6683" s="77">
        <v>8643</v>
      </c>
      <c r="G6683" s="154">
        <v>42467</v>
      </c>
      <c r="H6683" s="3" t="s">
        <v>6509</v>
      </c>
      <c r="I6683" s="4"/>
    </row>
    <row r="6684" spans="1:9" ht="30">
      <c r="A6684" s="6">
        <v>6682</v>
      </c>
      <c r="B6684" s="68" t="s">
        <v>6569</v>
      </c>
      <c r="C6684" s="25" t="str">
        <f>IF(D6684=2,"NO","YES")</f>
        <v>YES</v>
      </c>
      <c r="D6684" s="69">
        <f t="shared" si="116"/>
        <v>1.0120588235294117</v>
      </c>
      <c r="E6684" s="1">
        <v>2.4997852941176468</v>
      </c>
      <c r="F6684" s="77">
        <v>6882</v>
      </c>
      <c r="G6684" s="154">
        <v>42467</v>
      </c>
      <c r="H6684" s="3" t="s">
        <v>6509</v>
      </c>
      <c r="I6684" s="4"/>
    </row>
    <row r="6685" spans="1:9" ht="45">
      <c r="A6685" s="6">
        <v>6683</v>
      </c>
      <c r="B6685" s="68" t="s">
        <v>6570</v>
      </c>
      <c r="C6685" s="25" t="str">
        <f>IF(D6685=2,"NO","YES")</f>
        <v>YES</v>
      </c>
      <c r="D6685" s="69">
        <f t="shared" si="116"/>
        <v>1.9989705882352942</v>
      </c>
      <c r="E6685" s="1">
        <v>4.9374573529411769</v>
      </c>
      <c r="F6685" s="77">
        <v>13593</v>
      </c>
      <c r="G6685" s="154">
        <v>42467</v>
      </c>
      <c r="H6685" s="3" t="s">
        <v>6509</v>
      </c>
      <c r="I6685" s="4"/>
    </row>
    <row r="6686" spans="1:9" ht="30">
      <c r="A6686" s="6">
        <v>6684</v>
      </c>
      <c r="B6686" s="68" t="s">
        <v>6571</v>
      </c>
      <c r="C6686" s="25" t="str">
        <f>IF(D6686=2,"NO","YES")</f>
        <v>YES</v>
      </c>
      <c r="D6686" s="69">
        <f t="shared" si="116"/>
        <v>1.9550000000000001</v>
      </c>
      <c r="E6686" s="1">
        <v>4.828850000000001</v>
      </c>
      <c r="F6686" s="77">
        <v>13294</v>
      </c>
      <c r="G6686" s="154">
        <v>42467</v>
      </c>
      <c r="H6686" s="3" t="s">
        <v>6509</v>
      </c>
      <c r="I6686" s="4"/>
    </row>
    <row r="6687" spans="1:9" ht="30">
      <c r="A6687" s="6">
        <v>6685</v>
      </c>
      <c r="B6687" s="68" t="s">
        <v>6572</v>
      </c>
      <c r="C6687" s="25" t="str">
        <f>IF(D6687=2,"NO","YES")</f>
        <v>YES</v>
      </c>
      <c r="D6687" s="69">
        <f t="shared" si="116"/>
        <v>1.34</v>
      </c>
      <c r="E6687" s="1">
        <v>3.3098000000000005</v>
      </c>
      <c r="F6687" s="77">
        <v>9112</v>
      </c>
      <c r="G6687" s="616">
        <v>42467</v>
      </c>
      <c r="H6687" s="3" t="s">
        <v>6509</v>
      </c>
      <c r="I6687" s="4"/>
    </row>
    <row r="6688" spans="1:9">
      <c r="A6688" s="6">
        <v>6686</v>
      </c>
      <c r="B6688" s="68" t="s">
        <v>6573</v>
      </c>
      <c r="C6688" s="25" t="str">
        <f>IF(D6688=2,"NO","YES")</f>
        <v>YES</v>
      </c>
      <c r="D6688" s="69">
        <f t="shared" si="116"/>
        <v>0.59102941176470591</v>
      </c>
      <c r="E6688" s="1">
        <v>1.4598426470588237</v>
      </c>
      <c r="F6688" s="77">
        <v>4019</v>
      </c>
      <c r="G6688" s="154">
        <v>42467</v>
      </c>
      <c r="H6688" s="3" t="s">
        <v>6509</v>
      </c>
      <c r="I6688" s="4"/>
    </row>
    <row r="6689" spans="1:9" ht="30">
      <c r="A6689" s="6">
        <v>6687</v>
      </c>
      <c r="B6689" s="68" t="s">
        <v>6574</v>
      </c>
      <c r="C6689" s="25" t="str">
        <f>IF(D6689=2,"NO","YES")</f>
        <v>YES</v>
      </c>
      <c r="D6689" s="69">
        <f t="shared" si="116"/>
        <v>1.6189705882352941</v>
      </c>
      <c r="E6689" s="1">
        <v>3.9988573529411768</v>
      </c>
      <c r="F6689" s="77">
        <v>11009</v>
      </c>
      <c r="G6689" s="154">
        <v>42467</v>
      </c>
      <c r="H6689" s="3" t="s">
        <v>6509</v>
      </c>
      <c r="I6689" s="4"/>
    </row>
    <row r="6690" spans="1:9" ht="60">
      <c r="A6690" s="6">
        <v>6688</v>
      </c>
      <c r="B6690" s="68" t="s">
        <v>6575</v>
      </c>
      <c r="C6690" s="25" t="str">
        <f>IF(D6690=2,"NO","YES")</f>
        <v>YES</v>
      </c>
      <c r="D6690" s="69">
        <f t="shared" si="116"/>
        <v>1.8129411764705883</v>
      </c>
      <c r="E6690" s="1">
        <v>4.4779647058823535</v>
      </c>
      <c r="F6690" s="77">
        <v>12328</v>
      </c>
      <c r="G6690" s="154">
        <v>42467</v>
      </c>
      <c r="H6690" s="3" t="s">
        <v>6509</v>
      </c>
      <c r="I6690" s="4"/>
    </row>
    <row r="6691" spans="1:9" ht="30">
      <c r="A6691" s="6">
        <v>6689</v>
      </c>
      <c r="B6691" s="68" t="s">
        <v>6576</v>
      </c>
      <c r="C6691" s="25" t="str">
        <f>IF(D6691=2,"NO","YES")</f>
        <v>YES</v>
      </c>
      <c r="D6691" s="69">
        <f t="shared" si="116"/>
        <v>1.8739705882352942</v>
      </c>
      <c r="E6691" s="1">
        <v>4.6287073529411771</v>
      </c>
      <c r="F6691" s="77">
        <v>12743</v>
      </c>
      <c r="G6691" s="154">
        <v>42467</v>
      </c>
      <c r="H6691" s="3" t="s">
        <v>6509</v>
      </c>
      <c r="I6691" s="4"/>
    </row>
    <row r="6692" spans="1:9">
      <c r="A6692" s="6">
        <v>6690</v>
      </c>
      <c r="B6692" s="68" t="s">
        <v>6577</v>
      </c>
      <c r="C6692" s="25" t="str">
        <f>IF(D6692=2,"NO","YES")</f>
        <v>YES</v>
      </c>
      <c r="D6692" s="69">
        <f t="shared" si="116"/>
        <v>1.0639705882352941</v>
      </c>
      <c r="E6692" s="1">
        <v>2.6280073529411765</v>
      </c>
      <c r="F6692" s="77">
        <v>7235</v>
      </c>
      <c r="G6692" s="154">
        <v>42467</v>
      </c>
      <c r="H6692" s="3" t="s">
        <v>6509</v>
      </c>
      <c r="I6692" s="4"/>
    </row>
    <row r="6693" spans="1:9">
      <c r="A6693" s="6">
        <v>6691</v>
      </c>
      <c r="B6693" s="68" t="s">
        <v>6578</v>
      </c>
      <c r="C6693" s="25" t="str">
        <f>IF(D6693=2,"NO","YES")</f>
        <v>YES</v>
      </c>
      <c r="D6693" s="69">
        <f t="shared" si="116"/>
        <v>1.145</v>
      </c>
      <c r="E6693" s="1">
        <v>2.8281500000000004</v>
      </c>
      <c r="F6693" s="77">
        <v>7786</v>
      </c>
      <c r="G6693" s="154">
        <v>42467</v>
      </c>
      <c r="H6693" s="3" t="s">
        <v>6509</v>
      </c>
      <c r="I6693" s="4"/>
    </row>
    <row r="6694" spans="1:9">
      <c r="A6694" s="6">
        <v>6692</v>
      </c>
      <c r="B6694" s="68" t="s">
        <v>6579</v>
      </c>
      <c r="C6694" s="25" t="str">
        <f>IF(D6694=2,"NO","YES")</f>
        <v>YES</v>
      </c>
      <c r="D6694" s="69">
        <f t="shared" si="116"/>
        <v>1.0120588235294117</v>
      </c>
      <c r="E6694" s="1">
        <v>2.4997852941176468</v>
      </c>
      <c r="F6694" s="77">
        <v>6882</v>
      </c>
      <c r="G6694" s="154">
        <v>42467</v>
      </c>
      <c r="H6694" s="3" t="s">
        <v>6509</v>
      </c>
      <c r="I6694" s="4"/>
    </row>
    <row r="6695" spans="1:9" ht="30">
      <c r="A6695" s="6">
        <v>6693</v>
      </c>
      <c r="B6695" s="68" t="s">
        <v>6580</v>
      </c>
      <c r="C6695" s="25" t="str">
        <f>IF(D6695=2,"NO","YES")</f>
        <v>YES</v>
      </c>
      <c r="D6695" s="69">
        <f t="shared" si="116"/>
        <v>1</v>
      </c>
      <c r="E6695" s="1">
        <v>2.4700000000000002</v>
      </c>
      <c r="F6695" s="77">
        <v>6800</v>
      </c>
      <c r="G6695" s="154">
        <v>42467</v>
      </c>
      <c r="H6695" s="3" t="s">
        <v>6509</v>
      </c>
      <c r="I6695" s="4"/>
    </row>
    <row r="6696" spans="1:9" ht="30">
      <c r="A6696" s="6">
        <v>6694</v>
      </c>
      <c r="B6696" s="141" t="s">
        <v>6581</v>
      </c>
      <c r="C6696" s="25" t="str">
        <f>IF(D6696=2,"NO","YES")</f>
        <v>YES</v>
      </c>
      <c r="D6696" s="69">
        <f t="shared" si="116"/>
        <v>0.75294117647058822</v>
      </c>
      <c r="E6696" s="1">
        <v>1.859764705882353</v>
      </c>
      <c r="F6696" s="77">
        <v>5120</v>
      </c>
      <c r="G6696" s="154">
        <v>42467</v>
      </c>
      <c r="H6696" s="3" t="s">
        <v>6509</v>
      </c>
      <c r="I6696" s="4"/>
    </row>
    <row r="6697" spans="1:9" ht="30">
      <c r="A6697" s="6">
        <v>6695</v>
      </c>
      <c r="B6697" s="68" t="s">
        <v>6582</v>
      </c>
      <c r="C6697" s="25" t="str">
        <f>IF(D6697=2,"NO","YES")</f>
        <v>YES</v>
      </c>
      <c r="D6697" s="69">
        <f t="shared" si="116"/>
        <v>0.4289705882352941</v>
      </c>
      <c r="E6697" s="1">
        <v>1.0595573529411766</v>
      </c>
      <c r="F6697" s="77">
        <v>2917</v>
      </c>
      <c r="G6697" s="154">
        <v>42467</v>
      </c>
      <c r="H6697" s="3" t="s">
        <v>6509</v>
      </c>
      <c r="I6697" s="4"/>
    </row>
    <row r="6698" spans="1:9" ht="30">
      <c r="A6698" s="6">
        <v>6696</v>
      </c>
      <c r="B6698" s="68" t="s">
        <v>6583</v>
      </c>
      <c r="C6698" s="25" t="str">
        <f>IF(D6698=2,"NO","YES")</f>
        <v>YES</v>
      </c>
      <c r="D6698" s="69">
        <f t="shared" si="116"/>
        <v>0.82205882352941173</v>
      </c>
      <c r="E6698" s="1">
        <v>2.0304852941176472</v>
      </c>
      <c r="F6698" s="77">
        <v>5590</v>
      </c>
      <c r="G6698" s="154">
        <v>42467</v>
      </c>
      <c r="H6698" s="3" t="s">
        <v>6509</v>
      </c>
      <c r="I6698" s="4"/>
    </row>
    <row r="6699" spans="1:9" ht="30">
      <c r="A6699" s="6">
        <v>6697</v>
      </c>
      <c r="B6699" s="68" t="s">
        <v>6584</v>
      </c>
      <c r="C6699" s="25" t="str">
        <f>IF(D6699=2,"NO","YES")</f>
        <v>YES</v>
      </c>
      <c r="D6699" s="69">
        <f t="shared" si="116"/>
        <v>0.52602941176470586</v>
      </c>
      <c r="E6699" s="1">
        <v>1.2992926470588235</v>
      </c>
      <c r="F6699" s="77">
        <v>3577</v>
      </c>
      <c r="G6699" s="154">
        <v>42467</v>
      </c>
      <c r="H6699" s="3" t="s">
        <v>6509</v>
      </c>
      <c r="I6699" s="4"/>
    </row>
    <row r="6700" spans="1:9">
      <c r="A6700" s="6">
        <v>6698</v>
      </c>
      <c r="B6700" s="68" t="s">
        <v>6585</v>
      </c>
      <c r="C6700" s="25" t="str">
        <f>IF(D6700=2,"NO","YES")</f>
        <v>YES</v>
      </c>
      <c r="D6700" s="69">
        <f t="shared" si="116"/>
        <v>0.59102941176470591</v>
      </c>
      <c r="E6700" s="1">
        <v>1.4598426470588237</v>
      </c>
      <c r="F6700" s="77">
        <v>4019</v>
      </c>
      <c r="G6700" s="154">
        <v>42467</v>
      </c>
      <c r="H6700" s="3" t="s">
        <v>6509</v>
      </c>
      <c r="I6700" s="4"/>
    </row>
    <row r="6701" spans="1:9" ht="30">
      <c r="A6701" s="6">
        <v>6699</v>
      </c>
      <c r="B6701" s="68" t="s">
        <v>6586</v>
      </c>
      <c r="C6701" s="25" t="str">
        <f>IF(D6701=2,"NO","YES")</f>
        <v>YES</v>
      </c>
      <c r="D6701" s="69">
        <f t="shared" si="116"/>
        <v>0.70794117647058818</v>
      </c>
      <c r="E6701" s="1">
        <v>1.7486147058823529</v>
      </c>
      <c r="F6701" s="77">
        <v>4814</v>
      </c>
      <c r="G6701" s="154">
        <v>42467</v>
      </c>
      <c r="H6701" s="3" t="s">
        <v>6509</v>
      </c>
      <c r="I6701" s="4"/>
    </row>
    <row r="6702" spans="1:9" ht="30">
      <c r="A6702" s="6">
        <v>6700</v>
      </c>
      <c r="B6702" s="68" t="s">
        <v>6587</v>
      </c>
      <c r="C6702" s="25" t="str">
        <f>IF(D6702=2,"NO","YES")</f>
        <v>YES</v>
      </c>
      <c r="D6702" s="69">
        <f t="shared" si="116"/>
        <v>0.87397058823529417</v>
      </c>
      <c r="E6702" s="1">
        <v>2.1587073529411769</v>
      </c>
      <c r="F6702" s="77">
        <v>5943</v>
      </c>
      <c r="G6702" s="154">
        <v>42467</v>
      </c>
      <c r="H6702" s="3" t="s">
        <v>6509</v>
      </c>
      <c r="I6702" s="4"/>
    </row>
    <row r="6703" spans="1:9">
      <c r="A6703" s="6">
        <v>6701</v>
      </c>
      <c r="B6703" s="68" t="s">
        <v>6588</v>
      </c>
      <c r="C6703" s="25" t="str">
        <f>IF(D6703=2,"NO","YES")</f>
        <v>YES</v>
      </c>
      <c r="D6703" s="69">
        <f t="shared" si="116"/>
        <v>0.27102941176470591</v>
      </c>
      <c r="E6703" s="1">
        <v>0.66944264705882361</v>
      </c>
      <c r="F6703" s="77">
        <v>1843</v>
      </c>
      <c r="G6703" s="154">
        <v>42467</v>
      </c>
      <c r="H6703" s="3" t="s">
        <v>6509</v>
      </c>
      <c r="I6703" s="4"/>
    </row>
    <row r="6704" spans="1:9" ht="30">
      <c r="A6704" s="6">
        <v>6702</v>
      </c>
      <c r="B6704" s="68" t="s">
        <v>6589</v>
      </c>
      <c r="C6704" s="25" t="str">
        <f>IF(D6704=2,"NO","YES")</f>
        <v>YES</v>
      </c>
      <c r="D6704" s="69">
        <f t="shared" si="116"/>
        <v>0.59499999999999997</v>
      </c>
      <c r="E6704" s="1">
        <v>1.4696500000000001</v>
      </c>
      <c r="F6704" s="77">
        <v>4046</v>
      </c>
      <c r="G6704" s="154">
        <v>42467</v>
      </c>
      <c r="H6704" s="3" t="s">
        <v>6509</v>
      </c>
      <c r="I6704" s="4"/>
    </row>
    <row r="6705" spans="1:9" ht="30">
      <c r="A6705" s="6">
        <v>6703</v>
      </c>
      <c r="B6705" s="68" t="s">
        <v>6590</v>
      </c>
      <c r="C6705" s="25" t="str">
        <f>IF(D6705=2,"NO","YES")</f>
        <v>YES</v>
      </c>
      <c r="D6705" s="69">
        <f t="shared" si="116"/>
        <v>0.48602941176470588</v>
      </c>
      <c r="E6705" s="1">
        <v>1.2004926470588235</v>
      </c>
      <c r="F6705" s="77">
        <v>3305</v>
      </c>
      <c r="G6705" s="154">
        <v>42467</v>
      </c>
      <c r="H6705" s="3" t="s">
        <v>6509</v>
      </c>
      <c r="I6705" s="4"/>
    </row>
    <row r="6706" spans="1:9" ht="30">
      <c r="A6706" s="6">
        <v>6704</v>
      </c>
      <c r="B6706" s="68" t="s">
        <v>6591</v>
      </c>
      <c r="C6706" s="25" t="str">
        <f>IF(D6706=2,"NO","YES")</f>
        <v>YES</v>
      </c>
      <c r="D6706" s="69">
        <f t="shared" si="116"/>
        <v>0.76897058823529407</v>
      </c>
      <c r="E6706" s="1">
        <v>1.8993573529411765</v>
      </c>
      <c r="F6706" s="77">
        <v>5229</v>
      </c>
      <c r="G6706" s="154">
        <v>42467</v>
      </c>
      <c r="H6706" s="3" t="s">
        <v>6509</v>
      </c>
      <c r="I6706" s="4"/>
    </row>
    <row r="6707" spans="1:9" ht="30">
      <c r="A6707" s="6">
        <v>6705</v>
      </c>
      <c r="B6707" s="68" t="s">
        <v>6592</v>
      </c>
      <c r="C6707" s="25" t="str">
        <f>IF(D6707=2,"NO","YES")</f>
        <v>YES</v>
      </c>
      <c r="D6707" s="69">
        <f t="shared" si="116"/>
        <v>1.233970588235294</v>
      </c>
      <c r="E6707" s="1">
        <v>3.0479073529411767</v>
      </c>
      <c r="F6707" s="77">
        <v>8391</v>
      </c>
      <c r="G6707" s="154">
        <v>42467</v>
      </c>
      <c r="H6707" s="3" t="s">
        <v>6509</v>
      </c>
      <c r="I6707" s="4"/>
    </row>
    <row r="6708" spans="1:9" ht="30">
      <c r="A6708" s="6">
        <v>6706</v>
      </c>
      <c r="B6708" s="68" t="s">
        <v>6593</v>
      </c>
      <c r="C6708" s="25" t="str">
        <f>IF(D6708=2,"NO","YES")</f>
        <v>YES</v>
      </c>
      <c r="D6708" s="69">
        <f t="shared" si="116"/>
        <v>0.51397058823529407</v>
      </c>
      <c r="E6708" s="1">
        <v>1.2695073529411764</v>
      </c>
      <c r="F6708" s="77">
        <v>3495</v>
      </c>
      <c r="G6708" s="154">
        <v>42467</v>
      </c>
      <c r="H6708" s="3" t="s">
        <v>6509</v>
      </c>
      <c r="I6708" s="4"/>
    </row>
    <row r="6709" spans="1:9" ht="30">
      <c r="A6709" s="6">
        <v>6707</v>
      </c>
      <c r="B6709" s="68" t="s">
        <v>6594</v>
      </c>
      <c r="C6709" s="25" t="str">
        <f>IF(D6709=2,"NO","YES")</f>
        <v>YES</v>
      </c>
      <c r="D6709" s="69">
        <f t="shared" si="116"/>
        <v>1.2220588235294119</v>
      </c>
      <c r="E6709" s="1">
        <v>3.0184852941176477</v>
      </c>
      <c r="F6709" s="77">
        <v>8310</v>
      </c>
      <c r="G6709" s="154">
        <v>42467</v>
      </c>
      <c r="H6709" s="3" t="s">
        <v>6509</v>
      </c>
      <c r="I6709" s="4"/>
    </row>
    <row r="6710" spans="1:9" ht="30">
      <c r="A6710" s="6">
        <v>6708</v>
      </c>
      <c r="B6710" s="68" t="s">
        <v>6595</v>
      </c>
      <c r="C6710" s="25" t="str">
        <f>IF(D6710=2,"NO","YES")</f>
        <v>YES</v>
      </c>
      <c r="D6710" s="69">
        <f t="shared" si="116"/>
        <v>0.40102941176470586</v>
      </c>
      <c r="E6710" s="1">
        <v>0.99054264705882356</v>
      </c>
      <c r="F6710" s="77">
        <v>2727</v>
      </c>
      <c r="G6710" s="154">
        <v>42467</v>
      </c>
      <c r="H6710" s="3" t="s">
        <v>6509</v>
      </c>
      <c r="I6710" s="4"/>
    </row>
    <row r="6711" spans="1:9">
      <c r="A6711" s="6">
        <v>6709</v>
      </c>
      <c r="B6711" s="68" t="s">
        <v>6596</v>
      </c>
      <c r="C6711" s="25" t="str">
        <f>IF(D6711=2,"NO","YES")</f>
        <v>YES</v>
      </c>
      <c r="D6711" s="69">
        <f t="shared" si="116"/>
        <v>0.86602941176470594</v>
      </c>
      <c r="E6711" s="1">
        <v>2.1390926470588236</v>
      </c>
      <c r="F6711" s="77">
        <v>5889</v>
      </c>
      <c r="G6711" s="154">
        <v>42467</v>
      </c>
      <c r="H6711" s="3" t="s">
        <v>6509</v>
      </c>
      <c r="I6711" s="4"/>
    </row>
    <row r="6712" spans="1:9" ht="30">
      <c r="A6712" s="6">
        <v>6710</v>
      </c>
      <c r="B6712" s="68" t="s">
        <v>6597</v>
      </c>
      <c r="C6712" s="25" t="str">
        <f>IF(D6712=2,"NO","YES")</f>
        <v>YES</v>
      </c>
      <c r="D6712" s="69">
        <f t="shared" si="116"/>
        <v>1.3720588235294118</v>
      </c>
      <c r="E6712" s="1">
        <v>3.3889852941176475</v>
      </c>
      <c r="F6712" s="77">
        <v>9330</v>
      </c>
      <c r="G6712" s="154">
        <v>42467</v>
      </c>
      <c r="H6712" s="3" t="s">
        <v>6509</v>
      </c>
      <c r="I6712" s="4"/>
    </row>
    <row r="6713" spans="1:9" ht="30">
      <c r="A6713" s="6">
        <v>6711</v>
      </c>
      <c r="B6713" s="68" t="s">
        <v>6016</v>
      </c>
      <c r="C6713" s="25" t="str">
        <f>IF(D6713=2,"NO","YES")</f>
        <v>YES</v>
      </c>
      <c r="D6713" s="69">
        <f t="shared" si="116"/>
        <v>0.40500000000000003</v>
      </c>
      <c r="E6713" s="1">
        <v>1.0003500000000001</v>
      </c>
      <c r="F6713" s="77">
        <v>2754</v>
      </c>
      <c r="G6713" s="154">
        <v>42467</v>
      </c>
      <c r="H6713" s="3" t="s">
        <v>6509</v>
      </c>
      <c r="I6713" s="4"/>
    </row>
    <row r="6714" spans="1:9" ht="30">
      <c r="A6714" s="6">
        <v>6712</v>
      </c>
      <c r="B6714" s="68" t="s">
        <v>6598</v>
      </c>
      <c r="C6714" s="25" t="str">
        <f>IF(D6714=2,"NO","YES")</f>
        <v>YES</v>
      </c>
      <c r="D6714" s="69">
        <f t="shared" si="116"/>
        <v>1.5179411764705881</v>
      </c>
      <c r="E6714" s="1">
        <v>3.749314705882353</v>
      </c>
      <c r="F6714" s="77">
        <v>10322</v>
      </c>
      <c r="G6714" s="154">
        <v>42467</v>
      </c>
      <c r="H6714" s="3" t="s">
        <v>6509</v>
      </c>
      <c r="I6714" s="4"/>
    </row>
    <row r="6715" spans="1:9" ht="30">
      <c r="A6715" s="6">
        <v>6713</v>
      </c>
      <c r="B6715" s="68" t="s">
        <v>6599</v>
      </c>
      <c r="C6715" s="25" t="str">
        <f>IF(D6715=2,"NO","YES")</f>
        <v>YES</v>
      </c>
      <c r="D6715" s="69">
        <f t="shared" si="116"/>
        <v>1.38</v>
      </c>
      <c r="E6715" s="1">
        <v>3.4085999999999999</v>
      </c>
      <c r="F6715" s="77">
        <v>9384</v>
      </c>
      <c r="G6715" s="154">
        <v>42467</v>
      </c>
      <c r="H6715" s="3" t="s">
        <v>6509</v>
      </c>
      <c r="I6715" s="4"/>
    </row>
    <row r="6716" spans="1:9">
      <c r="A6716" s="6">
        <v>6714</v>
      </c>
      <c r="B6716" s="68" t="s">
        <v>6600</v>
      </c>
      <c r="C6716" s="25" t="str">
        <f>IF(D6716=2,"NO","YES")</f>
        <v>YES</v>
      </c>
      <c r="D6716" s="69">
        <f t="shared" si="116"/>
        <v>1.3720588235294118</v>
      </c>
      <c r="E6716" s="1">
        <v>3.3889852941176475</v>
      </c>
      <c r="F6716" s="77">
        <v>9330</v>
      </c>
      <c r="G6716" s="154">
        <v>42467</v>
      </c>
      <c r="H6716" s="3" t="s">
        <v>6509</v>
      </c>
      <c r="I6716" s="4"/>
    </row>
    <row r="6717" spans="1:9" ht="30">
      <c r="A6717" s="6">
        <v>6715</v>
      </c>
      <c r="B6717" s="68" t="s">
        <v>6601</v>
      </c>
      <c r="C6717" s="25" t="str">
        <f>IF(D6717=2,"NO","YES")</f>
        <v>YES</v>
      </c>
      <c r="D6717" s="69">
        <f t="shared" si="116"/>
        <v>0.21897058823529411</v>
      </c>
      <c r="E6717" s="1">
        <v>0.54085735294117654</v>
      </c>
      <c r="F6717" s="77">
        <v>1489</v>
      </c>
      <c r="G6717" s="154">
        <v>42467</v>
      </c>
      <c r="H6717" s="3" t="s">
        <v>6509</v>
      </c>
      <c r="I6717" s="4"/>
    </row>
    <row r="6718" spans="1:9" ht="30">
      <c r="A6718" s="6">
        <v>6716</v>
      </c>
      <c r="B6718" s="68" t="s">
        <v>6602</v>
      </c>
      <c r="C6718" s="25" t="str">
        <f>IF(D6718=2,"NO","YES")</f>
        <v>YES</v>
      </c>
      <c r="D6718" s="69">
        <f t="shared" si="116"/>
        <v>0.32</v>
      </c>
      <c r="E6718" s="1">
        <v>0.7904000000000001</v>
      </c>
      <c r="F6718" s="77">
        <v>2176</v>
      </c>
      <c r="G6718" s="154">
        <v>42467</v>
      </c>
      <c r="H6718" s="3" t="s">
        <v>6509</v>
      </c>
      <c r="I6718" s="4"/>
    </row>
    <row r="6719" spans="1:9" ht="30">
      <c r="A6719" s="6">
        <v>6717</v>
      </c>
      <c r="B6719" s="68" t="s">
        <v>6603</v>
      </c>
      <c r="C6719" s="25" t="str">
        <f>IF(D6719=2,"NO","YES")</f>
        <v>YES</v>
      </c>
      <c r="D6719" s="69">
        <f t="shared" si="116"/>
        <v>0.70794117647058818</v>
      </c>
      <c r="E6719" s="1">
        <v>1.7486147058823529</v>
      </c>
      <c r="F6719" s="77">
        <v>4814</v>
      </c>
      <c r="G6719" s="154">
        <v>42467</v>
      </c>
      <c r="H6719" s="3" t="s">
        <v>6509</v>
      </c>
      <c r="I6719" s="4"/>
    </row>
    <row r="6720" spans="1:9">
      <c r="A6720" s="6">
        <v>6718</v>
      </c>
      <c r="B6720" s="68" t="s">
        <v>6604</v>
      </c>
      <c r="C6720" s="25" t="str">
        <f>IF(D6720=2,"NO","YES")</f>
        <v>YES</v>
      </c>
      <c r="D6720" s="69">
        <f t="shared" si="116"/>
        <v>1.0639705882352941</v>
      </c>
      <c r="E6720" s="1">
        <v>2.6280073529411765</v>
      </c>
      <c r="F6720" s="77">
        <v>7235</v>
      </c>
      <c r="G6720" s="154">
        <v>42467</v>
      </c>
      <c r="H6720" s="3" t="s">
        <v>6509</v>
      </c>
      <c r="I6720" s="4"/>
    </row>
    <row r="6721" spans="1:9" ht="30">
      <c r="A6721" s="6">
        <v>6719</v>
      </c>
      <c r="B6721" s="68" t="s">
        <v>6605</v>
      </c>
      <c r="C6721" s="25" t="str">
        <f>IF(D6721=2,"NO","YES")</f>
        <v>YES</v>
      </c>
      <c r="D6721" s="69">
        <f t="shared" si="116"/>
        <v>0.23897058823529413</v>
      </c>
      <c r="E6721" s="1">
        <v>0.59025735294117654</v>
      </c>
      <c r="F6721" s="77">
        <v>1625</v>
      </c>
      <c r="G6721" s="154">
        <v>42467</v>
      </c>
      <c r="H6721" s="3" t="s">
        <v>6509</v>
      </c>
      <c r="I6721" s="4"/>
    </row>
    <row r="6722" spans="1:9" ht="30">
      <c r="A6722" s="6">
        <v>6720</v>
      </c>
      <c r="B6722" s="68" t="s">
        <v>6606</v>
      </c>
      <c r="C6722" s="25" t="str">
        <f>IF(D6722=2,"NO","YES")</f>
        <v>YES</v>
      </c>
      <c r="D6722" s="69">
        <f t="shared" si="116"/>
        <v>0.62294117647058822</v>
      </c>
      <c r="E6722" s="1">
        <v>1.538664705882353</v>
      </c>
      <c r="F6722" s="77">
        <v>4236</v>
      </c>
      <c r="G6722" s="154">
        <v>42467</v>
      </c>
      <c r="H6722" s="3" t="s">
        <v>6509</v>
      </c>
      <c r="I6722" s="4"/>
    </row>
    <row r="6723" spans="1:9" ht="30">
      <c r="A6723" s="6">
        <v>6721</v>
      </c>
      <c r="B6723" s="68" t="s">
        <v>6607</v>
      </c>
      <c r="C6723" s="25" t="str">
        <f>IF(D6723=2,"NO","YES")</f>
        <v>YES</v>
      </c>
      <c r="D6723" s="69">
        <f t="shared" si="116"/>
        <v>1.04</v>
      </c>
      <c r="E6723" s="1">
        <v>2.5688000000000004</v>
      </c>
      <c r="F6723" s="77">
        <v>7072</v>
      </c>
      <c r="G6723" s="154">
        <v>42467</v>
      </c>
      <c r="H6723" s="3" t="s">
        <v>6509</v>
      </c>
      <c r="I6723" s="4"/>
    </row>
    <row r="6724" spans="1:9">
      <c r="A6724" s="6">
        <v>6722</v>
      </c>
      <c r="B6724" s="68" t="s">
        <v>6608</v>
      </c>
      <c r="C6724" s="25" t="str">
        <f>IF(D6724=2,"NO","YES")</f>
        <v>YES</v>
      </c>
      <c r="D6724" s="69">
        <f t="shared" si="116"/>
        <v>1.7479411764705883</v>
      </c>
      <c r="E6724" s="1">
        <v>4.3174147058823538</v>
      </c>
      <c r="F6724" s="77">
        <v>11886</v>
      </c>
      <c r="G6724" s="154">
        <v>42467</v>
      </c>
      <c r="H6724" s="3" t="s">
        <v>6509</v>
      </c>
      <c r="I6724" s="4"/>
    </row>
    <row r="6725" spans="1:9" ht="45">
      <c r="A6725" s="6">
        <v>6723</v>
      </c>
      <c r="B6725" s="68" t="s">
        <v>6609</v>
      </c>
      <c r="C6725" s="25" t="str">
        <f>IF(D6725=2,"NO","YES")</f>
        <v>YES</v>
      </c>
      <c r="D6725" s="69">
        <f t="shared" ref="D6725:D6788" si="117">F6725/6800</f>
        <v>1.0239705882352941</v>
      </c>
      <c r="E6725" s="1">
        <v>2.5292073529411767</v>
      </c>
      <c r="F6725" s="77">
        <v>6963</v>
      </c>
      <c r="G6725" s="154">
        <v>42467</v>
      </c>
      <c r="H6725" s="3" t="s">
        <v>6509</v>
      </c>
      <c r="I6725" s="4"/>
    </row>
    <row r="6726" spans="1:9">
      <c r="A6726" s="6">
        <v>6724</v>
      </c>
      <c r="B6726" s="68" t="s">
        <v>6610</v>
      </c>
      <c r="C6726" s="25" t="str">
        <f>IF(D6726=2,"NO","YES")</f>
        <v>YES</v>
      </c>
      <c r="D6726" s="69">
        <f t="shared" si="117"/>
        <v>1.1779411764705883</v>
      </c>
      <c r="E6726" s="1">
        <v>2.9095147058823532</v>
      </c>
      <c r="F6726" s="77">
        <v>8010</v>
      </c>
      <c r="G6726" s="616">
        <v>42467</v>
      </c>
      <c r="H6726" s="3" t="s">
        <v>6509</v>
      </c>
      <c r="I6726" s="4"/>
    </row>
    <row r="6727" spans="1:9">
      <c r="A6727" s="6">
        <v>6725</v>
      </c>
      <c r="B6727" s="68" t="s">
        <v>6611</v>
      </c>
      <c r="C6727" s="25" t="str">
        <f>IF(D6727=2,"NO","YES")</f>
        <v>YES</v>
      </c>
      <c r="D6727" s="69">
        <f t="shared" si="117"/>
        <v>1.02</v>
      </c>
      <c r="E6727" s="1">
        <v>2.5194000000000001</v>
      </c>
      <c r="F6727" s="77">
        <v>6936</v>
      </c>
      <c r="G6727" s="154">
        <v>42467</v>
      </c>
      <c r="H6727" s="3" t="s">
        <v>6509</v>
      </c>
      <c r="I6727" s="4"/>
    </row>
    <row r="6728" spans="1:9" ht="30">
      <c r="A6728" s="6">
        <v>6726</v>
      </c>
      <c r="B6728" s="68" t="s">
        <v>6612</v>
      </c>
      <c r="C6728" s="25" t="str">
        <f>IF(D6728=2,"NO","YES")</f>
        <v>YES</v>
      </c>
      <c r="D6728" s="69">
        <f t="shared" si="117"/>
        <v>1.0120588235294117</v>
      </c>
      <c r="E6728" s="1">
        <v>2.4997852941176468</v>
      </c>
      <c r="F6728" s="77">
        <v>6882</v>
      </c>
      <c r="G6728" s="154">
        <v>42467</v>
      </c>
      <c r="H6728" s="3" t="s">
        <v>6509</v>
      </c>
      <c r="I6728" s="4"/>
    </row>
    <row r="6729" spans="1:9" ht="30">
      <c r="A6729" s="6">
        <v>6727</v>
      </c>
      <c r="B6729" s="68" t="s">
        <v>6613</v>
      </c>
      <c r="C6729" s="25" t="str">
        <f>IF(D6729=2,"NO","YES")</f>
        <v>YES</v>
      </c>
      <c r="D6729" s="69">
        <f t="shared" si="117"/>
        <v>0.39294117647058824</v>
      </c>
      <c r="E6729" s="1">
        <v>0.970564705882353</v>
      </c>
      <c r="F6729" s="77">
        <v>2672</v>
      </c>
      <c r="G6729" s="154">
        <v>42467</v>
      </c>
      <c r="H6729" s="3" t="s">
        <v>6509</v>
      </c>
      <c r="I6729" s="4"/>
    </row>
    <row r="6730" spans="1:9">
      <c r="A6730" s="6">
        <v>6728</v>
      </c>
      <c r="B6730" s="68" t="s">
        <v>6614</v>
      </c>
      <c r="C6730" s="25" t="str">
        <f>IF(D6730=2,"NO","YES")</f>
        <v>YES</v>
      </c>
      <c r="D6730" s="69">
        <f t="shared" si="117"/>
        <v>1.6189705882352941</v>
      </c>
      <c r="E6730" s="1">
        <v>3.9988573529411768</v>
      </c>
      <c r="F6730" s="77">
        <v>11009</v>
      </c>
      <c r="G6730" s="154">
        <v>42467</v>
      </c>
      <c r="H6730" s="3" t="s">
        <v>6509</v>
      </c>
      <c r="I6730" s="4"/>
    </row>
    <row r="6731" spans="1:9">
      <c r="A6731" s="6">
        <v>6729</v>
      </c>
      <c r="B6731" s="68" t="s">
        <v>6615</v>
      </c>
      <c r="C6731" s="25" t="str">
        <f>IF(D6731=2,"NO","YES")</f>
        <v>YES</v>
      </c>
      <c r="D6731" s="69">
        <f t="shared" si="117"/>
        <v>0.23897058823529413</v>
      </c>
      <c r="E6731" s="1">
        <v>0.59025735294117654</v>
      </c>
      <c r="F6731" s="77">
        <v>1625</v>
      </c>
      <c r="G6731" s="154">
        <v>42467</v>
      </c>
      <c r="H6731" s="3" t="s">
        <v>6509</v>
      </c>
      <c r="I6731" s="4"/>
    </row>
    <row r="6732" spans="1:9" ht="30">
      <c r="A6732" s="6">
        <v>6730</v>
      </c>
      <c r="B6732" s="68" t="s">
        <v>6616</v>
      </c>
      <c r="C6732" s="25" t="str">
        <f>IF(D6732=2,"NO","YES")</f>
        <v>YES</v>
      </c>
      <c r="D6732" s="69">
        <f t="shared" si="117"/>
        <v>0.6470588235294118</v>
      </c>
      <c r="E6732" s="1">
        <v>1.5982352941176472</v>
      </c>
      <c r="F6732" s="77">
        <v>4400</v>
      </c>
      <c r="G6732" s="154">
        <v>42467</v>
      </c>
      <c r="H6732" s="3" t="s">
        <v>6509</v>
      </c>
      <c r="I6732" s="4"/>
    </row>
    <row r="6733" spans="1:9" ht="30">
      <c r="A6733" s="6">
        <v>6731</v>
      </c>
      <c r="B6733" s="68" t="s">
        <v>6617</v>
      </c>
      <c r="C6733" s="25" t="str">
        <f>IF(D6733=2,"NO","YES")</f>
        <v>YES</v>
      </c>
      <c r="D6733" s="69">
        <f t="shared" si="117"/>
        <v>1.4570588235294117</v>
      </c>
      <c r="E6733" s="1">
        <v>3.5989352941176471</v>
      </c>
      <c r="F6733" s="77">
        <v>9908</v>
      </c>
      <c r="G6733" s="154">
        <v>42467</v>
      </c>
      <c r="H6733" s="3" t="s">
        <v>6509</v>
      </c>
      <c r="I6733" s="4"/>
    </row>
    <row r="6734" spans="1:9" ht="30">
      <c r="A6734" s="6">
        <v>6732</v>
      </c>
      <c r="B6734" s="68" t="s">
        <v>6618</v>
      </c>
      <c r="C6734" s="25" t="str">
        <f>IF(D6734=2,"NO","YES")</f>
        <v>YES</v>
      </c>
      <c r="D6734" s="69">
        <f t="shared" si="117"/>
        <v>1.4079411764705883</v>
      </c>
      <c r="E6734" s="1">
        <v>3.4776147058823534</v>
      </c>
      <c r="F6734" s="77">
        <v>9574</v>
      </c>
      <c r="G6734" s="154">
        <v>42467</v>
      </c>
      <c r="H6734" s="3" t="s">
        <v>6509</v>
      </c>
      <c r="I6734" s="4"/>
    </row>
    <row r="6735" spans="1:9" ht="30">
      <c r="A6735" s="6">
        <v>6733</v>
      </c>
      <c r="B6735" s="68" t="s">
        <v>6619</v>
      </c>
      <c r="C6735" s="25" t="str">
        <f>IF(D6735=2,"NO","YES")</f>
        <v>YES</v>
      </c>
      <c r="D6735" s="69">
        <f t="shared" si="117"/>
        <v>0.48602941176470588</v>
      </c>
      <c r="E6735" s="1">
        <v>1.2004926470588235</v>
      </c>
      <c r="F6735" s="77">
        <v>3305</v>
      </c>
      <c r="G6735" s="154">
        <v>42467</v>
      </c>
      <c r="H6735" s="3" t="s">
        <v>6509</v>
      </c>
      <c r="I6735" s="4"/>
    </row>
    <row r="6736" spans="1:9" ht="45">
      <c r="A6736" s="6">
        <v>6734</v>
      </c>
      <c r="B6736" s="68" t="s">
        <v>6620</v>
      </c>
      <c r="C6736" s="25" t="str">
        <f>IF(D6736=2,"NO","YES")</f>
        <v>YES</v>
      </c>
      <c r="D6736" s="69">
        <f t="shared" si="117"/>
        <v>1.4529411764705882</v>
      </c>
      <c r="E6736" s="1">
        <v>3.5887647058823533</v>
      </c>
      <c r="F6736" s="77">
        <v>9880</v>
      </c>
      <c r="G6736" s="154">
        <v>42467</v>
      </c>
      <c r="H6736" s="3" t="s">
        <v>6509</v>
      </c>
      <c r="I6736" s="4"/>
    </row>
    <row r="6737" spans="1:9" ht="30">
      <c r="A6737" s="6">
        <v>6735</v>
      </c>
      <c r="B6737" s="68" t="s">
        <v>6621</v>
      </c>
      <c r="C6737" s="25" t="str">
        <f>IF(D6737=2,"NO","YES")</f>
        <v>YES</v>
      </c>
      <c r="D6737" s="69">
        <f t="shared" si="117"/>
        <v>1.036029411764706</v>
      </c>
      <c r="E6737" s="1">
        <v>2.5589926470588238</v>
      </c>
      <c r="F6737" s="77">
        <v>7045</v>
      </c>
      <c r="G6737" s="154">
        <v>42467</v>
      </c>
      <c r="H6737" s="3" t="s">
        <v>6509</v>
      </c>
      <c r="I6737" s="4"/>
    </row>
    <row r="6738" spans="1:9" ht="30">
      <c r="A6738" s="6">
        <v>6736</v>
      </c>
      <c r="B6738" s="68" t="s">
        <v>6622</v>
      </c>
      <c r="C6738" s="25" t="str">
        <f>IF(D6738=2,"NO","YES")</f>
        <v>YES</v>
      </c>
      <c r="D6738" s="69">
        <f t="shared" si="117"/>
        <v>0.48602941176470588</v>
      </c>
      <c r="E6738" s="1">
        <v>1.2004926470588235</v>
      </c>
      <c r="F6738" s="77">
        <v>3305</v>
      </c>
      <c r="G6738" s="154">
        <v>42467</v>
      </c>
      <c r="H6738" s="3" t="s">
        <v>6509</v>
      </c>
      <c r="I6738" s="4"/>
    </row>
    <row r="6739" spans="1:9" ht="30">
      <c r="A6739" s="6">
        <v>6737</v>
      </c>
      <c r="B6739" s="68" t="s">
        <v>6623</v>
      </c>
      <c r="C6739" s="25" t="str">
        <f>IF(D6739=2,"NO","YES")</f>
        <v>YES</v>
      </c>
      <c r="D6739" s="69">
        <f t="shared" si="117"/>
        <v>0.85</v>
      </c>
      <c r="E6739" s="1">
        <v>2.0994999999999999</v>
      </c>
      <c r="F6739" s="77">
        <v>5780</v>
      </c>
      <c r="G6739" s="154">
        <v>42467</v>
      </c>
      <c r="H6739" s="3" t="s">
        <v>6509</v>
      </c>
      <c r="I6739" s="4"/>
    </row>
    <row r="6740" spans="1:9" ht="30">
      <c r="A6740" s="6">
        <v>6738</v>
      </c>
      <c r="B6740" s="68" t="s">
        <v>6624</v>
      </c>
      <c r="C6740" s="25" t="str">
        <f>IF(D6740=2,"NO","YES")</f>
        <v>YES</v>
      </c>
      <c r="D6740" s="69">
        <f t="shared" si="117"/>
        <v>1.3720588235294118</v>
      </c>
      <c r="E6740" s="1">
        <v>3.3889852941176475</v>
      </c>
      <c r="F6740" s="77">
        <v>9330</v>
      </c>
      <c r="G6740" s="154">
        <v>42467</v>
      </c>
      <c r="H6740" s="3" t="s">
        <v>6509</v>
      </c>
      <c r="I6740" s="4"/>
    </row>
    <row r="6741" spans="1:9" ht="30">
      <c r="A6741" s="6">
        <v>6739</v>
      </c>
      <c r="B6741" s="68" t="s">
        <v>6625</v>
      </c>
      <c r="C6741" s="25" t="str">
        <f>IF(D6741=2,"NO","YES")</f>
        <v>YES</v>
      </c>
      <c r="D6741" s="69">
        <f t="shared" si="117"/>
        <v>1.6189705882352941</v>
      </c>
      <c r="E6741" s="1">
        <v>3.9988573529411768</v>
      </c>
      <c r="F6741" s="77">
        <v>11009</v>
      </c>
      <c r="G6741" s="154">
        <v>42467</v>
      </c>
      <c r="H6741" s="3" t="s">
        <v>6509</v>
      </c>
      <c r="I6741" s="4"/>
    </row>
    <row r="6742" spans="1:9" ht="45">
      <c r="A6742" s="6">
        <v>6740</v>
      </c>
      <c r="B6742" s="68" t="s">
        <v>6626</v>
      </c>
      <c r="C6742" s="25" t="str">
        <f>IF(D6742=2,"NO","YES")</f>
        <v>YES</v>
      </c>
      <c r="D6742" s="69">
        <f t="shared" si="117"/>
        <v>1.8410294117647059</v>
      </c>
      <c r="E6742" s="1">
        <v>4.5473426470588239</v>
      </c>
      <c r="F6742" s="77">
        <v>12519</v>
      </c>
      <c r="G6742" s="154">
        <v>42467</v>
      </c>
      <c r="H6742" s="3" t="s">
        <v>6509</v>
      </c>
      <c r="I6742" s="4"/>
    </row>
    <row r="6743" spans="1:9" ht="30">
      <c r="A6743" s="6">
        <v>6741</v>
      </c>
      <c r="B6743" s="68" t="s">
        <v>6627</v>
      </c>
      <c r="C6743" s="25" t="str">
        <f>IF(D6743=2,"NO","YES")</f>
        <v>YES</v>
      </c>
      <c r="D6743" s="69">
        <f t="shared" si="117"/>
        <v>0.9510294117647059</v>
      </c>
      <c r="E6743" s="1">
        <v>2.3490426470588237</v>
      </c>
      <c r="F6743" s="77">
        <v>6467</v>
      </c>
      <c r="G6743" s="154">
        <v>42467</v>
      </c>
      <c r="H6743" s="3" t="s">
        <v>6509</v>
      </c>
      <c r="I6743" s="4"/>
    </row>
    <row r="6744" spans="1:9">
      <c r="A6744" s="6">
        <v>6742</v>
      </c>
      <c r="B6744" s="68" t="s">
        <v>6628</v>
      </c>
      <c r="C6744" s="25" t="str">
        <f>IF(D6744=2,"NO","YES")</f>
        <v>YES</v>
      </c>
      <c r="D6744" s="69">
        <f t="shared" si="117"/>
        <v>1.0520588235294117</v>
      </c>
      <c r="E6744" s="1">
        <v>2.598585294117647</v>
      </c>
      <c r="F6744" s="77">
        <v>7154</v>
      </c>
      <c r="G6744" s="154">
        <v>42467</v>
      </c>
      <c r="H6744" s="3" t="s">
        <v>6509</v>
      </c>
      <c r="I6744" s="4"/>
    </row>
    <row r="6745" spans="1:9" ht="30">
      <c r="A6745" s="6">
        <v>6743</v>
      </c>
      <c r="B6745" s="68" t="s">
        <v>6629</v>
      </c>
      <c r="C6745" s="25" t="str">
        <f>IF(D6745=2,"NO","YES")</f>
        <v>YES</v>
      </c>
      <c r="D6745" s="69">
        <f t="shared" si="117"/>
        <v>0.57499999999999996</v>
      </c>
      <c r="E6745" s="1">
        <v>1.42025</v>
      </c>
      <c r="F6745" s="77">
        <v>3910</v>
      </c>
      <c r="G6745" s="154">
        <v>42467</v>
      </c>
      <c r="H6745" s="3" t="s">
        <v>6509</v>
      </c>
      <c r="I6745" s="4"/>
    </row>
    <row r="6746" spans="1:9" ht="30">
      <c r="A6746" s="6">
        <v>6744</v>
      </c>
      <c r="B6746" s="68" t="s">
        <v>6630</v>
      </c>
      <c r="C6746" s="25" t="str">
        <f>IF(D6746=2,"NO","YES")</f>
        <v>YES</v>
      </c>
      <c r="D6746" s="69">
        <f t="shared" si="117"/>
        <v>0.50602941176470584</v>
      </c>
      <c r="E6746" s="1">
        <v>1.2498926470588234</v>
      </c>
      <c r="F6746" s="77">
        <v>3441</v>
      </c>
      <c r="G6746" s="154">
        <v>42467</v>
      </c>
      <c r="H6746" s="3" t="s">
        <v>6509</v>
      </c>
      <c r="I6746" s="4"/>
    </row>
    <row r="6747" spans="1:9" ht="30">
      <c r="A6747" s="6">
        <v>6745</v>
      </c>
      <c r="B6747" s="68" t="s">
        <v>6631</v>
      </c>
      <c r="C6747" s="25" t="str">
        <f>IF(D6747=2,"NO","YES")</f>
        <v>YES</v>
      </c>
      <c r="D6747" s="69">
        <f t="shared" si="117"/>
        <v>1.0279411764705881</v>
      </c>
      <c r="E6747" s="1">
        <v>2.5390147058823529</v>
      </c>
      <c r="F6747" s="77">
        <v>6990</v>
      </c>
      <c r="G6747" s="154">
        <v>42467</v>
      </c>
      <c r="H6747" s="3" t="s">
        <v>6509</v>
      </c>
      <c r="I6747" s="4"/>
    </row>
    <row r="6748" spans="1:9" ht="30">
      <c r="A6748" s="6">
        <v>6746</v>
      </c>
      <c r="B6748" s="68" t="s">
        <v>6632</v>
      </c>
      <c r="C6748" s="25" t="str">
        <f>IF(D6748=2,"NO","YES")</f>
        <v>YES</v>
      </c>
      <c r="D6748" s="69">
        <f t="shared" si="117"/>
        <v>0.45705882352941174</v>
      </c>
      <c r="E6748" s="1">
        <v>1.1289352941176471</v>
      </c>
      <c r="F6748" s="77">
        <v>3108</v>
      </c>
      <c r="G6748" s="154">
        <v>42467</v>
      </c>
      <c r="H6748" s="3" t="s">
        <v>6509</v>
      </c>
      <c r="I6748" s="4"/>
    </row>
    <row r="6749" spans="1:9" ht="30">
      <c r="A6749" s="6">
        <v>6747</v>
      </c>
      <c r="B6749" s="68" t="s">
        <v>6633</v>
      </c>
      <c r="C6749" s="25" t="str">
        <f>IF(D6749=2,"NO","YES")</f>
        <v>YES</v>
      </c>
      <c r="D6749" s="69">
        <f t="shared" si="117"/>
        <v>1.088970588235294</v>
      </c>
      <c r="E6749" s="1">
        <v>2.6897573529411765</v>
      </c>
      <c r="F6749" s="77">
        <v>7405</v>
      </c>
      <c r="G6749" s="154">
        <v>42467</v>
      </c>
      <c r="H6749" s="3" t="s">
        <v>6509</v>
      </c>
      <c r="I6749" s="4"/>
    </row>
    <row r="6750" spans="1:9">
      <c r="A6750" s="6">
        <v>6748</v>
      </c>
      <c r="B6750" s="68" t="s">
        <v>6634</v>
      </c>
      <c r="C6750" s="25" t="str">
        <f>IF(D6750=2,"NO","YES")</f>
        <v>YES</v>
      </c>
      <c r="D6750" s="69">
        <f t="shared" si="117"/>
        <v>0.33602941176470591</v>
      </c>
      <c r="E6750" s="1">
        <v>0.8299926470588237</v>
      </c>
      <c r="F6750" s="77">
        <v>2285</v>
      </c>
      <c r="G6750" s="154">
        <v>42467</v>
      </c>
      <c r="H6750" s="3" t="s">
        <v>6509</v>
      </c>
      <c r="I6750" s="4"/>
    </row>
    <row r="6751" spans="1:9" ht="30">
      <c r="A6751" s="6">
        <v>6749</v>
      </c>
      <c r="B6751" s="68" t="s">
        <v>6635</v>
      </c>
      <c r="C6751" s="25" t="str">
        <f>IF(D6751=2,"NO","YES")</f>
        <v>YES</v>
      </c>
      <c r="D6751" s="69">
        <f t="shared" si="117"/>
        <v>1.0120588235294117</v>
      </c>
      <c r="E6751" s="1">
        <v>2.4997852941176468</v>
      </c>
      <c r="F6751" s="77">
        <v>6882</v>
      </c>
      <c r="G6751" s="154">
        <v>42467</v>
      </c>
      <c r="H6751" s="3" t="s">
        <v>6509</v>
      </c>
      <c r="I6751" s="4"/>
    </row>
    <row r="6752" spans="1:9">
      <c r="A6752" s="6">
        <v>6750</v>
      </c>
      <c r="B6752" s="68" t="s">
        <v>6636</v>
      </c>
      <c r="C6752" s="25" t="str">
        <f>IF(D6752=2,"NO","YES")</f>
        <v>YES</v>
      </c>
      <c r="D6752" s="69">
        <f t="shared" si="117"/>
        <v>1.3760294117647058</v>
      </c>
      <c r="E6752" s="1">
        <v>3.3987926470588237</v>
      </c>
      <c r="F6752" s="77">
        <v>9357</v>
      </c>
      <c r="G6752" s="154">
        <v>42467</v>
      </c>
      <c r="H6752" s="3" t="s">
        <v>6509</v>
      </c>
      <c r="I6752" s="4"/>
    </row>
    <row r="6753" spans="1:9">
      <c r="A6753" s="6">
        <v>6751</v>
      </c>
      <c r="B6753" s="68" t="s">
        <v>3571</v>
      </c>
      <c r="C6753" s="25" t="str">
        <f>IF(D6753=2,"NO","YES")</f>
        <v>YES</v>
      </c>
      <c r="D6753" s="69">
        <f t="shared" si="117"/>
        <v>1.105</v>
      </c>
      <c r="E6753" s="1">
        <v>2.7293500000000002</v>
      </c>
      <c r="F6753" s="77">
        <v>7514</v>
      </c>
      <c r="G6753" s="154">
        <v>42467</v>
      </c>
      <c r="H6753" s="3" t="s">
        <v>6509</v>
      </c>
      <c r="I6753" s="4"/>
    </row>
    <row r="6754" spans="1:9" ht="30">
      <c r="A6754" s="6">
        <v>6752</v>
      </c>
      <c r="B6754" s="68" t="s">
        <v>6637</v>
      </c>
      <c r="C6754" s="25" t="str">
        <f>IF(D6754=2,"NO","YES")</f>
        <v>YES</v>
      </c>
      <c r="D6754" s="69">
        <f t="shared" si="117"/>
        <v>0.71602941176470591</v>
      </c>
      <c r="E6754" s="1">
        <v>1.7685926470588238</v>
      </c>
      <c r="F6754" s="77">
        <v>4869</v>
      </c>
      <c r="G6754" s="154">
        <v>42467</v>
      </c>
      <c r="H6754" s="3" t="s">
        <v>6509</v>
      </c>
      <c r="I6754" s="4"/>
    </row>
    <row r="6755" spans="1:9">
      <c r="A6755" s="6">
        <v>6753</v>
      </c>
      <c r="B6755" s="68" t="s">
        <v>6638</v>
      </c>
      <c r="C6755" s="25" t="str">
        <f>IF(D6755=2,"NO","YES")</f>
        <v>YES</v>
      </c>
      <c r="D6755" s="69">
        <f t="shared" si="117"/>
        <v>1.3760294117647058</v>
      </c>
      <c r="E6755" s="1">
        <v>3.3987926470588237</v>
      </c>
      <c r="F6755" s="77">
        <v>9357</v>
      </c>
      <c r="G6755" s="154">
        <v>42467</v>
      </c>
      <c r="H6755" s="3" t="s">
        <v>6509</v>
      </c>
      <c r="I6755" s="4"/>
    </row>
    <row r="6756" spans="1:9" ht="30">
      <c r="A6756" s="6">
        <v>6754</v>
      </c>
      <c r="B6756" s="68" t="s">
        <v>6639</v>
      </c>
      <c r="C6756" s="25" t="str">
        <f>IF(D6756=2,"NO","YES")</f>
        <v>YES</v>
      </c>
      <c r="D6756" s="69">
        <f t="shared" si="117"/>
        <v>1.1489705882352941</v>
      </c>
      <c r="E6756" s="1">
        <v>2.8379573529411766</v>
      </c>
      <c r="F6756" s="77">
        <v>7813</v>
      </c>
      <c r="G6756" s="154">
        <v>42467</v>
      </c>
      <c r="H6756" s="3" t="s">
        <v>6509</v>
      </c>
      <c r="I6756" s="4"/>
    </row>
    <row r="6757" spans="1:9">
      <c r="A6757" s="6">
        <v>6755</v>
      </c>
      <c r="B6757" s="68" t="s">
        <v>6640</v>
      </c>
      <c r="C6757" s="25" t="str">
        <f>IF(D6757=2,"NO","YES")</f>
        <v>YES</v>
      </c>
      <c r="D6757" s="69">
        <f t="shared" si="117"/>
        <v>1.0520588235294117</v>
      </c>
      <c r="E6757" s="1">
        <v>2.598585294117647</v>
      </c>
      <c r="F6757" s="77">
        <v>7154</v>
      </c>
      <c r="G6757" s="154">
        <v>42467</v>
      </c>
      <c r="H6757" s="3" t="s">
        <v>6509</v>
      </c>
      <c r="I6757" s="4"/>
    </row>
    <row r="6758" spans="1:9" ht="30">
      <c r="A6758" s="6">
        <v>6756</v>
      </c>
      <c r="B6758" s="68" t="s">
        <v>6641</v>
      </c>
      <c r="C6758" s="25" t="str">
        <f>IF(D6758=2,"NO","YES")</f>
        <v>YES</v>
      </c>
      <c r="D6758" s="69">
        <f t="shared" si="117"/>
        <v>1.1129411764705883</v>
      </c>
      <c r="E6758" s="1">
        <v>2.7489647058823534</v>
      </c>
      <c r="F6758" s="77">
        <v>7568</v>
      </c>
      <c r="G6758" s="154">
        <v>42467</v>
      </c>
      <c r="H6758" s="3" t="s">
        <v>6509</v>
      </c>
      <c r="I6758" s="4"/>
    </row>
    <row r="6759" spans="1:9" ht="30">
      <c r="A6759" s="6">
        <v>6757</v>
      </c>
      <c r="B6759" s="68" t="s">
        <v>6642</v>
      </c>
      <c r="C6759" s="25" t="str">
        <f>IF(D6759=2,"NO","YES")</f>
        <v>YES</v>
      </c>
      <c r="D6759" s="69">
        <f t="shared" si="117"/>
        <v>0.51794117647058824</v>
      </c>
      <c r="E6759" s="1">
        <v>1.2793147058823531</v>
      </c>
      <c r="F6759" s="77">
        <v>3522</v>
      </c>
      <c r="G6759" s="154">
        <v>42467</v>
      </c>
      <c r="H6759" s="3" t="s">
        <v>6509</v>
      </c>
      <c r="I6759" s="4"/>
    </row>
    <row r="6760" spans="1:9">
      <c r="A6760" s="6">
        <v>6758</v>
      </c>
      <c r="B6760" s="68" t="s">
        <v>6643</v>
      </c>
      <c r="C6760" s="25" t="str">
        <f>IF(D6760=2,"NO","YES")</f>
        <v>YES</v>
      </c>
      <c r="D6760" s="69">
        <f t="shared" si="117"/>
        <v>0.58294117647058818</v>
      </c>
      <c r="E6760" s="1">
        <v>1.4398647058823528</v>
      </c>
      <c r="F6760" s="77">
        <v>3964</v>
      </c>
      <c r="G6760" s="154">
        <v>42467</v>
      </c>
      <c r="H6760" s="3" t="s">
        <v>6509</v>
      </c>
      <c r="I6760" s="4"/>
    </row>
    <row r="6761" spans="1:9">
      <c r="A6761" s="6">
        <v>6759</v>
      </c>
      <c r="B6761" s="68" t="s">
        <v>6643</v>
      </c>
      <c r="C6761" s="25" t="str">
        <f>IF(D6761=2,"NO","YES")</f>
        <v>YES</v>
      </c>
      <c r="D6761" s="69">
        <f t="shared" si="117"/>
        <v>0.34397058823529414</v>
      </c>
      <c r="E6761" s="1">
        <v>0.84960735294117662</v>
      </c>
      <c r="F6761" s="77">
        <v>2339</v>
      </c>
      <c r="G6761" s="154">
        <v>42467</v>
      </c>
      <c r="H6761" s="3" t="s">
        <v>6509</v>
      </c>
      <c r="I6761" s="4"/>
    </row>
    <row r="6762" spans="1:9" ht="30">
      <c r="A6762" s="6">
        <v>6760</v>
      </c>
      <c r="B6762" s="68" t="s">
        <v>6644</v>
      </c>
      <c r="C6762" s="25" t="str">
        <f>IF(D6762=2,"NO","YES")</f>
        <v>YES</v>
      </c>
      <c r="D6762" s="69">
        <f t="shared" si="117"/>
        <v>1.7079411764705883</v>
      </c>
      <c r="E6762" s="1">
        <v>4.2186147058823531</v>
      </c>
      <c r="F6762" s="77">
        <v>11614</v>
      </c>
      <c r="G6762" s="154">
        <v>42467</v>
      </c>
      <c r="H6762" s="3" t="s">
        <v>6509</v>
      </c>
      <c r="I6762" s="4"/>
    </row>
    <row r="6763" spans="1:9" ht="30">
      <c r="A6763" s="6">
        <v>6761</v>
      </c>
      <c r="B6763" s="68" t="s">
        <v>6645</v>
      </c>
      <c r="C6763" s="25" t="str">
        <f>IF(D6763=2,"NO","YES")</f>
        <v>YES</v>
      </c>
      <c r="D6763" s="69">
        <f t="shared" si="117"/>
        <v>0.48602941176470588</v>
      </c>
      <c r="E6763" s="1">
        <v>1.2004926470588235</v>
      </c>
      <c r="F6763" s="77">
        <v>3305</v>
      </c>
      <c r="G6763" s="154">
        <v>42467</v>
      </c>
      <c r="H6763" s="3" t="s">
        <v>6509</v>
      </c>
      <c r="I6763" s="4"/>
    </row>
    <row r="6764" spans="1:9">
      <c r="A6764" s="6">
        <v>6762</v>
      </c>
      <c r="B6764" s="68" t="s">
        <v>6646</v>
      </c>
      <c r="C6764" s="25" t="str">
        <f>IF(D6764=2,"NO","YES")</f>
        <v>YES</v>
      </c>
      <c r="D6764" s="69">
        <f t="shared" si="117"/>
        <v>0.66794117647058826</v>
      </c>
      <c r="E6764" s="1">
        <v>1.6498147058823531</v>
      </c>
      <c r="F6764" s="77">
        <v>4542</v>
      </c>
      <c r="G6764" s="154">
        <v>42467</v>
      </c>
      <c r="H6764" s="3" t="s">
        <v>6509</v>
      </c>
      <c r="I6764" s="4"/>
    </row>
    <row r="6765" spans="1:9">
      <c r="A6765" s="6">
        <v>6763</v>
      </c>
      <c r="B6765" s="68" t="s">
        <v>6647</v>
      </c>
      <c r="C6765" s="25" t="str">
        <f>IF(D6765=2,"NO","YES")</f>
        <v>YES</v>
      </c>
      <c r="D6765" s="69">
        <f t="shared" si="117"/>
        <v>1.3960294117647059</v>
      </c>
      <c r="E6765" s="1">
        <v>3.4481926470588236</v>
      </c>
      <c r="F6765" s="77">
        <v>9493</v>
      </c>
      <c r="G6765" s="154">
        <v>42467</v>
      </c>
      <c r="H6765" s="3" t="s">
        <v>6509</v>
      </c>
      <c r="I6765" s="4"/>
    </row>
    <row r="6766" spans="1:9">
      <c r="A6766" s="6">
        <v>6764</v>
      </c>
      <c r="B6766" s="68" t="s">
        <v>6648</v>
      </c>
      <c r="C6766" s="25" t="str">
        <f>IF(D6766=2,"NO","YES")</f>
        <v>YES</v>
      </c>
      <c r="D6766" s="69">
        <f t="shared" si="117"/>
        <v>0.80897058823529411</v>
      </c>
      <c r="E6766" s="1">
        <v>1.9981573529411767</v>
      </c>
      <c r="F6766" s="77">
        <v>5501</v>
      </c>
      <c r="G6766" s="154">
        <v>42467</v>
      </c>
      <c r="H6766" s="3" t="s">
        <v>6509</v>
      </c>
      <c r="I6766" s="4"/>
    </row>
    <row r="6767" spans="1:9" ht="30">
      <c r="A6767" s="6">
        <v>6765</v>
      </c>
      <c r="B6767" s="68" t="s">
        <v>6649</v>
      </c>
      <c r="C6767" s="25" t="str">
        <f>IF(D6767=2,"NO","YES")</f>
        <v>YES</v>
      </c>
      <c r="D6767" s="69">
        <f t="shared" si="117"/>
        <v>1.6470588235294117</v>
      </c>
      <c r="E6767" s="1">
        <v>4.0682352941176472</v>
      </c>
      <c r="F6767" s="77">
        <v>11200</v>
      </c>
      <c r="G6767" s="154">
        <v>42467</v>
      </c>
      <c r="H6767" s="3" t="s">
        <v>6509</v>
      </c>
      <c r="I6767" s="4"/>
    </row>
    <row r="6768" spans="1:9" ht="30">
      <c r="A6768" s="6">
        <v>6766</v>
      </c>
      <c r="B6768" s="68" t="s">
        <v>6650</v>
      </c>
      <c r="C6768" s="25" t="str">
        <f>IF(D6768=2,"NO","YES")</f>
        <v>YES</v>
      </c>
      <c r="D6768" s="69">
        <f t="shared" si="117"/>
        <v>1.6960294117647059</v>
      </c>
      <c r="E6768" s="1">
        <v>4.1891926470588237</v>
      </c>
      <c r="F6768" s="77">
        <v>11533</v>
      </c>
      <c r="G6768" s="154">
        <v>42467</v>
      </c>
      <c r="H6768" s="3" t="s">
        <v>6509</v>
      </c>
      <c r="I6768" s="4"/>
    </row>
    <row r="6769" spans="1:9" ht="30">
      <c r="A6769" s="6">
        <v>6767</v>
      </c>
      <c r="B6769" s="68" t="s">
        <v>6651</v>
      </c>
      <c r="C6769" s="25" t="str">
        <f>IF(D6769=2,"NO","YES")</f>
        <v>YES</v>
      </c>
      <c r="D6769" s="69">
        <f t="shared" si="117"/>
        <v>0.87397058823529417</v>
      </c>
      <c r="E6769" s="1">
        <v>2.1587073529411769</v>
      </c>
      <c r="F6769" s="77">
        <v>5943</v>
      </c>
      <c r="G6769" s="154">
        <v>42467</v>
      </c>
      <c r="H6769" s="3" t="s">
        <v>6509</v>
      </c>
      <c r="I6769" s="4"/>
    </row>
    <row r="6770" spans="1:9" ht="30">
      <c r="A6770" s="6">
        <v>6768</v>
      </c>
      <c r="B6770" s="68" t="s">
        <v>6652</v>
      </c>
      <c r="C6770" s="25" t="str">
        <f>IF(D6770=2,"NO","YES")</f>
        <v>YES</v>
      </c>
      <c r="D6770" s="69">
        <f t="shared" si="117"/>
        <v>1.1289705882352941</v>
      </c>
      <c r="E6770" s="1">
        <v>2.7885573529411767</v>
      </c>
      <c r="F6770" s="77">
        <v>7677</v>
      </c>
      <c r="G6770" s="154">
        <v>42467</v>
      </c>
      <c r="H6770" s="3" t="s">
        <v>6509</v>
      </c>
      <c r="I6770" s="4"/>
    </row>
    <row r="6771" spans="1:9" ht="30">
      <c r="A6771" s="6">
        <v>6769</v>
      </c>
      <c r="B6771" s="68" t="s">
        <v>6653</v>
      </c>
      <c r="C6771" s="25" t="str">
        <f>IF(D6771=2,"NO","YES")</f>
        <v>YES</v>
      </c>
      <c r="D6771" s="69">
        <f t="shared" si="117"/>
        <v>1.34</v>
      </c>
      <c r="E6771" s="1">
        <v>3.3098000000000005</v>
      </c>
      <c r="F6771" s="77">
        <v>9112</v>
      </c>
      <c r="G6771" s="154">
        <v>42467</v>
      </c>
      <c r="H6771" s="3" t="s">
        <v>6509</v>
      </c>
      <c r="I6771" s="4"/>
    </row>
    <row r="6772" spans="1:9" ht="30">
      <c r="A6772" s="6">
        <v>6770</v>
      </c>
      <c r="B6772" s="68" t="s">
        <v>6654</v>
      </c>
      <c r="C6772" s="25" t="str">
        <f>IF(D6772=2,"NO","YES")</f>
        <v>YES</v>
      </c>
      <c r="D6772" s="69">
        <f t="shared" si="117"/>
        <v>0.78500000000000003</v>
      </c>
      <c r="E6772" s="1">
        <v>1.9389500000000002</v>
      </c>
      <c r="F6772" s="77">
        <v>5338</v>
      </c>
      <c r="G6772" s="154">
        <v>42467</v>
      </c>
      <c r="H6772" s="3" t="s">
        <v>6509</v>
      </c>
      <c r="I6772" s="4"/>
    </row>
    <row r="6773" spans="1:9">
      <c r="A6773" s="6">
        <v>6771</v>
      </c>
      <c r="B6773" s="68" t="s">
        <v>6655</v>
      </c>
      <c r="C6773" s="25" t="str">
        <f>IF(D6773=2,"NO","YES")</f>
        <v>YES</v>
      </c>
      <c r="D6773" s="69">
        <f t="shared" si="117"/>
        <v>0.63102941176470584</v>
      </c>
      <c r="E6773" s="1">
        <v>1.5586426470588235</v>
      </c>
      <c r="F6773" s="77">
        <v>4291</v>
      </c>
      <c r="G6773" s="154">
        <v>42467</v>
      </c>
      <c r="H6773" s="3" t="s">
        <v>6509</v>
      </c>
      <c r="I6773" s="4"/>
    </row>
    <row r="6774" spans="1:9">
      <c r="A6774" s="6">
        <v>6772</v>
      </c>
      <c r="B6774" s="68" t="s">
        <v>6655</v>
      </c>
      <c r="C6774" s="25" t="str">
        <f>IF(D6774=2,"NO","YES")</f>
        <v>YES</v>
      </c>
      <c r="D6774" s="69">
        <f t="shared" si="117"/>
        <v>6.1029411764705881E-2</v>
      </c>
      <c r="E6774" s="1">
        <v>0.15074264705882354</v>
      </c>
      <c r="F6774" s="77">
        <v>415</v>
      </c>
      <c r="G6774" s="154">
        <v>42467</v>
      </c>
      <c r="H6774" s="3" t="s">
        <v>6509</v>
      </c>
      <c r="I6774" s="4"/>
    </row>
    <row r="6775" spans="1:9" ht="30">
      <c r="A6775" s="6">
        <v>6773</v>
      </c>
      <c r="B6775" s="68" t="s">
        <v>6656</v>
      </c>
      <c r="C6775" s="25" t="str">
        <f>IF(D6775=2,"NO","YES")</f>
        <v>YES</v>
      </c>
      <c r="D6775" s="69">
        <f t="shared" si="117"/>
        <v>0.87</v>
      </c>
      <c r="E6775" s="1">
        <v>2.1489000000000003</v>
      </c>
      <c r="F6775" s="77">
        <v>5916</v>
      </c>
      <c r="G6775" s="154">
        <v>42467</v>
      </c>
      <c r="H6775" s="3" t="s">
        <v>6509</v>
      </c>
      <c r="I6775" s="4"/>
    </row>
    <row r="6776" spans="1:9" ht="30">
      <c r="A6776" s="6">
        <v>6774</v>
      </c>
      <c r="B6776" s="68" t="s">
        <v>6657</v>
      </c>
      <c r="C6776" s="25" t="str">
        <f>IF(D6776=2,"NO","YES")</f>
        <v>YES</v>
      </c>
      <c r="D6776" s="69">
        <f t="shared" si="117"/>
        <v>1.2670588235294118</v>
      </c>
      <c r="E6776" s="1">
        <v>3.1296352941176475</v>
      </c>
      <c r="F6776" s="77">
        <v>8616</v>
      </c>
      <c r="G6776" s="154">
        <v>42467</v>
      </c>
      <c r="H6776" s="3" t="s">
        <v>6509</v>
      </c>
      <c r="I6776" s="4"/>
    </row>
    <row r="6777" spans="1:9" ht="30">
      <c r="A6777" s="6">
        <v>6775</v>
      </c>
      <c r="B6777" s="68" t="s">
        <v>6658</v>
      </c>
      <c r="C6777" s="25" t="str">
        <f>IF(D6777=2,"NO","YES")</f>
        <v>YES</v>
      </c>
      <c r="D6777" s="69">
        <f t="shared" si="117"/>
        <v>1.213970588235294</v>
      </c>
      <c r="E6777" s="1">
        <v>2.9985073529411763</v>
      </c>
      <c r="F6777" s="77">
        <v>8255</v>
      </c>
      <c r="G6777" s="154">
        <v>42467</v>
      </c>
      <c r="H6777" s="3" t="s">
        <v>6509</v>
      </c>
      <c r="I6777" s="4"/>
    </row>
    <row r="6778" spans="1:9" ht="30">
      <c r="A6778" s="6">
        <v>6776</v>
      </c>
      <c r="B6778" s="68" t="s">
        <v>6659</v>
      </c>
      <c r="C6778" s="25" t="str">
        <f>IF(D6778=2,"NO","YES")</f>
        <v>YES</v>
      </c>
      <c r="D6778" s="69">
        <f t="shared" si="117"/>
        <v>0.37205882352941178</v>
      </c>
      <c r="E6778" s="1">
        <v>0.91898529411764718</v>
      </c>
      <c r="F6778" s="77">
        <v>2530</v>
      </c>
      <c r="G6778" s="154">
        <v>42467</v>
      </c>
      <c r="H6778" s="3" t="s">
        <v>6509</v>
      </c>
      <c r="I6778" s="4"/>
    </row>
    <row r="6779" spans="1:9" ht="30">
      <c r="A6779" s="6">
        <v>6777</v>
      </c>
      <c r="B6779" s="68" t="s">
        <v>6660</v>
      </c>
      <c r="C6779" s="25" t="str">
        <f>IF(D6779=2,"NO","YES")</f>
        <v>YES</v>
      </c>
      <c r="D6779" s="69">
        <f t="shared" si="117"/>
        <v>1.1529411764705881</v>
      </c>
      <c r="E6779" s="1">
        <v>2.8477647058823528</v>
      </c>
      <c r="F6779" s="77">
        <v>7840</v>
      </c>
      <c r="G6779" s="154">
        <v>42467</v>
      </c>
      <c r="H6779" s="3" t="s">
        <v>6509</v>
      </c>
      <c r="I6779" s="4"/>
    </row>
    <row r="6780" spans="1:9" ht="30">
      <c r="A6780" s="6">
        <v>6778</v>
      </c>
      <c r="B6780" s="68" t="s">
        <v>6661</v>
      </c>
      <c r="C6780" s="25" t="str">
        <f>IF(D6780=2,"NO","YES")</f>
        <v>YES</v>
      </c>
      <c r="D6780" s="69">
        <f t="shared" si="117"/>
        <v>1.4239705882352942</v>
      </c>
      <c r="E6780" s="1">
        <v>3.5172073529411771</v>
      </c>
      <c r="F6780" s="77">
        <v>9683</v>
      </c>
      <c r="G6780" s="154">
        <v>42467</v>
      </c>
      <c r="H6780" s="3" t="s">
        <v>6509</v>
      </c>
      <c r="I6780" s="4"/>
    </row>
    <row r="6781" spans="1:9" ht="30">
      <c r="A6781" s="6">
        <v>6779</v>
      </c>
      <c r="B6781" s="68" t="s">
        <v>6662</v>
      </c>
      <c r="C6781" s="25" t="str">
        <f>IF(D6781=2,"NO","YES")</f>
        <v>YES</v>
      </c>
      <c r="D6781" s="69">
        <f t="shared" si="117"/>
        <v>0.3639705882352941</v>
      </c>
      <c r="E6781" s="1">
        <v>0.89900735294117651</v>
      </c>
      <c r="F6781" s="77">
        <v>2475</v>
      </c>
      <c r="G6781" s="616">
        <v>42467</v>
      </c>
      <c r="H6781" s="3" t="s">
        <v>6509</v>
      </c>
      <c r="I6781" s="4"/>
    </row>
    <row r="6782" spans="1:9" ht="30">
      <c r="A6782" s="6">
        <v>6780</v>
      </c>
      <c r="B6782" s="68" t="s">
        <v>6663</v>
      </c>
      <c r="C6782" s="25" t="str">
        <f>IF(D6782=2,"NO","YES")</f>
        <v>YES</v>
      </c>
      <c r="D6782" s="69">
        <f t="shared" si="117"/>
        <v>0.5220588235294118</v>
      </c>
      <c r="E6782" s="1">
        <v>1.2894852941176473</v>
      </c>
      <c r="F6782" s="77">
        <v>3550</v>
      </c>
      <c r="G6782" s="154">
        <v>42467</v>
      </c>
      <c r="H6782" s="3" t="s">
        <v>6509</v>
      </c>
      <c r="I6782" s="4"/>
    </row>
    <row r="6783" spans="1:9">
      <c r="A6783" s="6">
        <v>6781</v>
      </c>
      <c r="B6783" s="68" t="s">
        <v>6664</v>
      </c>
      <c r="C6783" s="25" t="str">
        <f>IF(D6783=2,"NO","YES")</f>
        <v>YES</v>
      </c>
      <c r="D6783" s="69">
        <f t="shared" si="117"/>
        <v>1.1129411764705883</v>
      </c>
      <c r="E6783" s="1">
        <v>2.7489647058823534</v>
      </c>
      <c r="F6783" s="77">
        <v>7568</v>
      </c>
      <c r="G6783" s="154">
        <v>42467</v>
      </c>
      <c r="H6783" s="3" t="s">
        <v>6509</v>
      </c>
      <c r="I6783" s="4"/>
    </row>
    <row r="6784" spans="1:9">
      <c r="A6784" s="6">
        <v>6782</v>
      </c>
      <c r="B6784" s="68" t="s">
        <v>6665</v>
      </c>
      <c r="C6784" s="25" t="str">
        <f>IF(D6784=2,"NO","YES")</f>
        <v>YES</v>
      </c>
      <c r="D6784" s="69">
        <f t="shared" si="117"/>
        <v>1.5739705882352941</v>
      </c>
      <c r="E6784" s="1">
        <v>3.887707352941177</v>
      </c>
      <c r="F6784" s="77">
        <v>10703</v>
      </c>
      <c r="G6784" s="154">
        <v>42467</v>
      </c>
      <c r="H6784" s="3" t="s">
        <v>6509</v>
      </c>
      <c r="I6784" s="4"/>
    </row>
    <row r="6785" spans="1:9" ht="30">
      <c r="A6785" s="6">
        <v>6783</v>
      </c>
      <c r="B6785" s="68" t="s">
        <v>6666</v>
      </c>
      <c r="C6785" s="25" t="str">
        <f>IF(D6785=2,"NO","YES")</f>
        <v>YES</v>
      </c>
      <c r="D6785" s="69">
        <f t="shared" si="117"/>
        <v>0.24294117647058824</v>
      </c>
      <c r="E6785" s="1">
        <v>0.60006470588235306</v>
      </c>
      <c r="F6785" s="77">
        <v>1652</v>
      </c>
      <c r="G6785" s="154">
        <v>42467</v>
      </c>
      <c r="H6785" s="3" t="s">
        <v>6509</v>
      </c>
      <c r="I6785" s="4"/>
    </row>
    <row r="6786" spans="1:9">
      <c r="A6786" s="6">
        <v>6784</v>
      </c>
      <c r="B6786" s="68" t="s">
        <v>6667</v>
      </c>
      <c r="C6786" s="25" t="str">
        <f>IF(D6786=2,"NO","YES")</f>
        <v>YES</v>
      </c>
      <c r="D6786" s="69">
        <f t="shared" si="117"/>
        <v>1.4929411764705882</v>
      </c>
      <c r="E6786" s="1">
        <v>3.6875647058823531</v>
      </c>
      <c r="F6786" s="77">
        <v>10152</v>
      </c>
      <c r="G6786" s="154">
        <v>42467</v>
      </c>
      <c r="H6786" s="3" t="s">
        <v>6509</v>
      </c>
      <c r="I6786" s="4"/>
    </row>
    <row r="6787" spans="1:9" ht="30">
      <c r="A6787" s="6">
        <v>6785</v>
      </c>
      <c r="B6787" s="68" t="s">
        <v>6668</v>
      </c>
      <c r="C6787" s="25" t="str">
        <f>IF(D6787=2,"NO","YES")</f>
        <v>YES</v>
      </c>
      <c r="D6787" s="69">
        <f t="shared" si="117"/>
        <v>0.43294117647058822</v>
      </c>
      <c r="E6787" s="1">
        <v>1.069364705882353</v>
      </c>
      <c r="F6787" s="77">
        <v>2944</v>
      </c>
      <c r="G6787" s="154">
        <v>42467</v>
      </c>
      <c r="H6787" s="3" t="s">
        <v>6509</v>
      </c>
      <c r="I6787" s="4"/>
    </row>
    <row r="6788" spans="1:9">
      <c r="A6788" s="6">
        <v>6786</v>
      </c>
      <c r="B6788" s="68" t="s">
        <v>6669</v>
      </c>
      <c r="C6788" s="25" t="str">
        <f>IF(D6788=2,"NO","YES")</f>
        <v>YES</v>
      </c>
      <c r="D6788" s="69">
        <f t="shared" si="117"/>
        <v>1.5339705882352941</v>
      </c>
      <c r="E6788" s="1">
        <v>3.7889073529411768</v>
      </c>
      <c r="F6788" s="77">
        <v>10431</v>
      </c>
      <c r="G6788" s="154">
        <v>42467</v>
      </c>
      <c r="H6788" s="3" t="s">
        <v>6509</v>
      </c>
      <c r="I6788" s="4"/>
    </row>
    <row r="6789" spans="1:9" ht="30">
      <c r="A6789" s="6">
        <v>6787</v>
      </c>
      <c r="B6789" s="68" t="s">
        <v>6670</v>
      </c>
      <c r="C6789" s="25" t="str">
        <f>IF(D6789=2,"NO","YES")</f>
        <v>YES</v>
      </c>
      <c r="D6789" s="69">
        <f t="shared" ref="D6789:D6852" si="118">F6789/6800</f>
        <v>1.0120588235294117</v>
      </c>
      <c r="E6789" s="1">
        <v>2.4997852941176468</v>
      </c>
      <c r="F6789" s="77">
        <v>6882</v>
      </c>
      <c r="G6789" s="154">
        <v>42467</v>
      </c>
      <c r="H6789" s="3" t="s">
        <v>6509</v>
      </c>
      <c r="I6789" s="4"/>
    </row>
    <row r="6790" spans="1:9">
      <c r="A6790" s="6">
        <v>6788</v>
      </c>
      <c r="B6790" s="68" t="s">
        <v>6671</v>
      </c>
      <c r="C6790" s="25" t="str">
        <f>IF(D6790=2,"NO","YES")</f>
        <v>YES</v>
      </c>
      <c r="D6790" s="69">
        <f t="shared" si="118"/>
        <v>1.0120588235294117</v>
      </c>
      <c r="E6790" s="1">
        <v>2.4997852941176468</v>
      </c>
      <c r="F6790" s="77">
        <v>6882</v>
      </c>
      <c r="G6790" s="154">
        <v>42467</v>
      </c>
      <c r="H6790" s="3" t="s">
        <v>6509</v>
      </c>
      <c r="I6790" s="4"/>
    </row>
    <row r="6791" spans="1:9">
      <c r="A6791" s="6">
        <v>6789</v>
      </c>
      <c r="B6791" s="68" t="s">
        <v>6672</v>
      </c>
      <c r="C6791" s="25" t="str">
        <f>IF(D6791=2,"NO","YES")</f>
        <v>YES</v>
      </c>
      <c r="D6791" s="69">
        <f t="shared" si="118"/>
        <v>1.02</v>
      </c>
      <c r="E6791" s="1">
        <v>2.5194000000000001</v>
      </c>
      <c r="F6791" s="77">
        <v>6936</v>
      </c>
      <c r="G6791" s="154">
        <v>42467</v>
      </c>
      <c r="H6791" s="3" t="s">
        <v>6509</v>
      </c>
      <c r="I6791" s="4"/>
    </row>
    <row r="6792" spans="1:9" ht="30">
      <c r="A6792" s="6">
        <v>6790</v>
      </c>
      <c r="B6792" s="68" t="s">
        <v>6673</v>
      </c>
      <c r="C6792" s="25" t="str">
        <f>IF(D6792=2,"NO","YES")</f>
        <v>YES</v>
      </c>
      <c r="D6792" s="69">
        <f t="shared" si="118"/>
        <v>0.45705882352941174</v>
      </c>
      <c r="E6792" s="1">
        <v>1.1289352941176471</v>
      </c>
      <c r="F6792" s="77">
        <v>3108</v>
      </c>
      <c r="G6792" s="154">
        <v>42467</v>
      </c>
      <c r="H6792" s="3" t="s">
        <v>6509</v>
      </c>
      <c r="I6792" s="4"/>
    </row>
    <row r="6793" spans="1:9" ht="30">
      <c r="A6793" s="6">
        <v>6791</v>
      </c>
      <c r="B6793" s="68" t="s">
        <v>6674</v>
      </c>
      <c r="C6793" s="25" t="str">
        <f>IF(D6793=2,"NO","YES")</f>
        <v>YES</v>
      </c>
      <c r="D6793" s="69">
        <f t="shared" si="118"/>
        <v>1.213970588235294</v>
      </c>
      <c r="E6793" s="1">
        <v>2.9985073529411763</v>
      </c>
      <c r="F6793" s="77">
        <v>8255</v>
      </c>
      <c r="G6793" s="154">
        <v>42467</v>
      </c>
      <c r="H6793" s="3" t="s">
        <v>6509</v>
      </c>
      <c r="I6793" s="4"/>
    </row>
    <row r="6794" spans="1:9" ht="30">
      <c r="A6794" s="6">
        <v>6792</v>
      </c>
      <c r="B6794" s="68" t="s">
        <v>6675</v>
      </c>
      <c r="C6794" s="25" t="str">
        <f>IF(D6794=2,"NO","YES")</f>
        <v>YES</v>
      </c>
      <c r="D6794" s="69">
        <f t="shared" si="118"/>
        <v>1.3560294117647058</v>
      </c>
      <c r="E6794" s="1">
        <v>3.3493926470588238</v>
      </c>
      <c r="F6794" s="77">
        <v>9221</v>
      </c>
      <c r="G6794" s="154">
        <v>42467</v>
      </c>
      <c r="H6794" s="3" t="s">
        <v>6509</v>
      </c>
      <c r="I6794" s="4"/>
    </row>
    <row r="6795" spans="1:9" ht="30">
      <c r="A6795" s="6">
        <v>6793</v>
      </c>
      <c r="B6795" s="68" t="s">
        <v>6676</v>
      </c>
      <c r="C6795" s="25" t="str">
        <f>IF(D6795=2,"NO","YES")</f>
        <v>YES</v>
      </c>
      <c r="D6795" s="69">
        <f t="shared" si="118"/>
        <v>1.0120588235294117</v>
      </c>
      <c r="E6795" s="1">
        <v>2.4997852941176468</v>
      </c>
      <c r="F6795" s="77">
        <v>6882</v>
      </c>
      <c r="G6795" s="154">
        <v>42467</v>
      </c>
      <c r="H6795" s="3" t="s">
        <v>6509</v>
      </c>
      <c r="I6795" s="4"/>
    </row>
    <row r="6796" spans="1:9" ht="30">
      <c r="A6796" s="6">
        <v>6794</v>
      </c>
      <c r="B6796" s="68" t="s">
        <v>6677</v>
      </c>
      <c r="C6796" s="25" t="str">
        <f>IF(D6796=2,"NO","YES")</f>
        <v>YES</v>
      </c>
      <c r="D6796" s="69">
        <f t="shared" si="118"/>
        <v>1.8170588235294118</v>
      </c>
      <c r="E6796" s="1">
        <v>4.4881352941176473</v>
      </c>
      <c r="F6796" s="77">
        <v>12356</v>
      </c>
      <c r="G6796" s="154">
        <v>42467</v>
      </c>
      <c r="H6796" s="3" t="s">
        <v>6509</v>
      </c>
      <c r="I6796" s="4"/>
    </row>
    <row r="6797" spans="1:9">
      <c r="A6797" s="6">
        <v>6795</v>
      </c>
      <c r="B6797" s="68" t="s">
        <v>6678</v>
      </c>
      <c r="C6797" s="25" t="str">
        <f>IF(D6797=2,"NO","YES")</f>
        <v>YES</v>
      </c>
      <c r="D6797" s="69">
        <f t="shared" si="118"/>
        <v>0.36</v>
      </c>
      <c r="E6797" s="1">
        <v>0.88919999999999999</v>
      </c>
      <c r="F6797" s="77">
        <v>2448</v>
      </c>
      <c r="G6797" s="154">
        <v>42467</v>
      </c>
      <c r="H6797" s="3" t="s">
        <v>6509</v>
      </c>
      <c r="I6797" s="4"/>
    </row>
    <row r="6798" spans="1:9" ht="30">
      <c r="A6798" s="6">
        <v>6796</v>
      </c>
      <c r="B6798" s="68" t="s">
        <v>6679</v>
      </c>
      <c r="C6798" s="25" t="str">
        <f>IF(D6798=2,"NO","YES")</f>
        <v>YES</v>
      </c>
      <c r="D6798" s="69">
        <f t="shared" si="118"/>
        <v>0.33205882352941174</v>
      </c>
      <c r="E6798" s="1">
        <v>0.82018529411764707</v>
      </c>
      <c r="F6798" s="77">
        <v>2258</v>
      </c>
      <c r="G6798" s="154">
        <v>42467</v>
      </c>
      <c r="H6798" s="3" t="s">
        <v>6509</v>
      </c>
      <c r="I6798" s="4"/>
    </row>
    <row r="6799" spans="1:9" ht="30">
      <c r="A6799" s="6">
        <v>6797</v>
      </c>
      <c r="B6799" s="68" t="s">
        <v>6680</v>
      </c>
      <c r="C6799" s="25" t="str">
        <f>IF(D6799=2,"NO","YES")</f>
        <v>YES</v>
      </c>
      <c r="D6799" s="69">
        <f t="shared" si="118"/>
        <v>1.0520588235294117</v>
      </c>
      <c r="E6799" s="1">
        <v>2.598585294117647</v>
      </c>
      <c r="F6799" s="77">
        <v>7154</v>
      </c>
      <c r="G6799" s="154">
        <v>42467</v>
      </c>
      <c r="H6799" s="3" t="s">
        <v>6509</v>
      </c>
      <c r="I6799" s="4"/>
    </row>
    <row r="6800" spans="1:9" ht="30">
      <c r="A6800" s="6">
        <v>6798</v>
      </c>
      <c r="B6800" s="68" t="s">
        <v>6681</v>
      </c>
      <c r="C6800" s="25" t="str">
        <f>IF(D6800=2,"NO","YES")</f>
        <v>YES</v>
      </c>
      <c r="D6800" s="69">
        <f t="shared" si="118"/>
        <v>0.68</v>
      </c>
      <c r="E6800" s="1">
        <v>1.6796000000000002</v>
      </c>
      <c r="F6800" s="77">
        <v>4624</v>
      </c>
      <c r="G6800" s="154">
        <v>42467</v>
      </c>
      <c r="H6800" s="3" t="s">
        <v>6509</v>
      </c>
      <c r="I6800" s="4"/>
    </row>
    <row r="6801" spans="1:9" ht="30">
      <c r="A6801" s="6">
        <v>6799</v>
      </c>
      <c r="B6801" s="68" t="s">
        <v>6682</v>
      </c>
      <c r="C6801" s="25" t="str">
        <f>IF(D6801=2,"NO","YES")</f>
        <v>YES</v>
      </c>
      <c r="D6801" s="69">
        <f t="shared" si="118"/>
        <v>0.43294117647058822</v>
      </c>
      <c r="E6801" s="1">
        <v>1.069364705882353</v>
      </c>
      <c r="F6801" s="77">
        <v>2944</v>
      </c>
      <c r="G6801" s="154">
        <v>42467</v>
      </c>
      <c r="H6801" s="3" t="s">
        <v>6509</v>
      </c>
      <c r="I6801" s="4"/>
    </row>
    <row r="6802" spans="1:9" ht="30">
      <c r="A6802" s="6">
        <v>6800</v>
      </c>
      <c r="B6802" s="68" t="s">
        <v>6683</v>
      </c>
      <c r="C6802" s="25" t="str">
        <f>IF(D6802=2,"NO","YES")</f>
        <v>YES</v>
      </c>
      <c r="D6802" s="69">
        <f t="shared" si="118"/>
        <v>0.16205882352941176</v>
      </c>
      <c r="E6802" s="1">
        <v>0.40028529411764707</v>
      </c>
      <c r="F6802" s="77">
        <v>1102</v>
      </c>
      <c r="G6802" s="154">
        <v>42467</v>
      </c>
      <c r="H6802" s="3" t="s">
        <v>6509</v>
      </c>
      <c r="I6802" s="4"/>
    </row>
    <row r="6803" spans="1:9" ht="30">
      <c r="A6803" s="6">
        <v>6801</v>
      </c>
      <c r="B6803" s="68" t="s">
        <v>6684</v>
      </c>
      <c r="C6803" s="25" t="str">
        <f>IF(D6803=2,"NO","YES")</f>
        <v>YES</v>
      </c>
      <c r="D6803" s="69">
        <f t="shared" si="118"/>
        <v>1.0120588235294117</v>
      </c>
      <c r="E6803" s="1">
        <v>2.4997852941176468</v>
      </c>
      <c r="F6803" s="77">
        <v>6882</v>
      </c>
      <c r="G6803" s="154">
        <v>42467</v>
      </c>
      <c r="H6803" s="3" t="s">
        <v>6509</v>
      </c>
      <c r="I6803" s="4"/>
    </row>
    <row r="6804" spans="1:9">
      <c r="A6804" s="6">
        <v>6802</v>
      </c>
      <c r="B6804" s="68" t="s">
        <v>6685</v>
      </c>
      <c r="C6804" s="25" t="str">
        <f>IF(D6804=2,"NO","YES")</f>
        <v>YES</v>
      </c>
      <c r="D6804" s="69">
        <f t="shared" si="118"/>
        <v>0.73705882352941177</v>
      </c>
      <c r="E6804" s="1">
        <v>1.8205352941176471</v>
      </c>
      <c r="F6804" s="77">
        <v>5012</v>
      </c>
      <c r="G6804" s="154">
        <v>42467</v>
      </c>
      <c r="H6804" s="3" t="s">
        <v>6509</v>
      </c>
      <c r="I6804" s="4"/>
    </row>
    <row r="6805" spans="1:9" ht="30">
      <c r="A6805" s="6">
        <v>6803</v>
      </c>
      <c r="B6805" s="68" t="s">
        <v>6686</v>
      </c>
      <c r="C6805" s="25" t="str">
        <f>IF(D6805=2,"NO","YES")</f>
        <v>YES</v>
      </c>
      <c r="D6805" s="69">
        <f t="shared" si="118"/>
        <v>1.0120588235294117</v>
      </c>
      <c r="E6805" s="1">
        <v>2.4997852941176468</v>
      </c>
      <c r="F6805" s="77">
        <v>6882</v>
      </c>
      <c r="G6805" s="154">
        <v>42467</v>
      </c>
      <c r="H6805" s="3" t="s">
        <v>6509</v>
      </c>
      <c r="I6805" s="4"/>
    </row>
    <row r="6806" spans="1:9">
      <c r="A6806" s="6">
        <v>6804</v>
      </c>
      <c r="B6806" s="68" t="s">
        <v>6687</v>
      </c>
      <c r="C6806" s="25" t="str">
        <f>IF(D6806=2,"NO","YES")</f>
        <v>YES</v>
      </c>
      <c r="D6806" s="69">
        <f t="shared" si="118"/>
        <v>1.02</v>
      </c>
      <c r="E6806" s="1">
        <v>2.5194000000000001</v>
      </c>
      <c r="F6806" s="77">
        <v>6936</v>
      </c>
      <c r="G6806" s="154">
        <v>42467</v>
      </c>
      <c r="H6806" s="3" t="s">
        <v>6509</v>
      </c>
      <c r="I6806" s="4"/>
    </row>
    <row r="6807" spans="1:9" ht="30">
      <c r="A6807" s="6">
        <v>6805</v>
      </c>
      <c r="B6807" s="68" t="s">
        <v>6688</v>
      </c>
      <c r="C6807" s="25" t="str">
        <f>IF(D6807=2,"NO","YES")</f>
        <v>YES</v>
      </c>
      <c r="D6807" s="69">
        <f t="shared" si="118"/>
        <v>0.59102941176470591</v>
      </c>
      <c r="E6807" s="1">
        <v>1.4598426470588237</v>
      </c>
      <c r="F6807" s="77">
        <v>4019</v>
      </c>
      <c r="G6807" s="154">
        <v>42467</v>
      </c>
      <c r="H6807" s="3" t="s">
        <v>6509</v>
      </c>
      <c r="I6807" s="4"/>
    </row>
    <row r="6808" spans="1:9">
      <c r="A6808" s="6">
        <v>6806</v>
      </c>
      <c r="B6808" s="68" t="s">
        <v>6689</v>
      </c>
      <c r="C6808" s="25" t="str">
        <f>IF(D6808=2,"NO","YES")</f>
        <v>YES</v>
      </c>
      <c r="D6808" s="69">
        <f t="shared" si="118"/>
        <v>1.1289705882352941</v>
      </c>
      <c r="E6808" s="1">
        <v>2.7885573529411767</v>
      </c>
      <c r="F6808" s="77">
        <v>7677</v>
      </c>
      <c r="G6808" s="154">
        <v>42467</v>
      </c>
      <c r="H6808" s="3" t="s">
        <v>6509</v>
      </c>
      <c r="I6808" s="4"/>
    </row>
    <row r="6809" spans="1:9">
      <c r="A6809" s="6">
        <v>6807</v>
      </c>
      <c r="B6809" s="68" t="s">
        <v>6690</v>
      </c>
      <c r="C6809" s="25" t="str">
        <f>IF(D6809=2,"NO","YES")</f>
        <v>YES</v>
      </c>
      <c r="D6809" s="69">
        <f t="shared" si="118"/>
        <v>1.36</v>
      </c>
      <c r="E6809" s="1">
        <v>3.3592000000000004</v>
      </c>
      <c r="F6809" s="77">
        <v>9248</v>
      </c>
      <c r="G6809" s="154">
        <v>42467</v>
      </c>
      <c r="H6809" s="3" t="s">
        <v>6509</v>
      </c>
      <c r="I6809" s="4"/>
    </row>
    <row r="6810" spans="1:9" ht="30">
      <c r="A6810" s="6">
        <v>6808</v>
      </c>
      <c r="B6810" s="68" t="s">
        <v>6691</v>
      </c>
      <c r="C6810" s="25" t="str">
        <f>IF(D6810=2,"NO","YES")</f>
        <v>YES</v>
      </c>
      <c r="D6810" s="69">
        <f t="shared" si="118"/>
        <v>0.6029411764705882</v>
      </c>
      <c r="E6810" s="1">
        <v>1.4892647058823529</v>
      </c>
      <c r="F6810" s="77">
        <v>4100</v>
      </c>
      <c r="G6810" s="154">
        <v>42467</v>
      </c>
      <c r="H6810" s="3" t="s">
        <v>6509</v>
      </c>
      <c r="I6810" s="4"/>
    </row>
    <row r="6811" spans="1:9" ht="30">
      <c r="A6811" s="6">
        <v>6809</v>
      </c>
      <c r="B6811" s="68" t="s">
        <v>6692</v>
      </c>
      <c r="C6811" s="25" t="str">
        <f>IF(D6811=2,"NO","YES")</f>
        <v>YES</v>
      </c>
      <c r="D6811" s="69">
        <f t="shared" si="118"/>
        <v>0.6470588235294118</v>
      </c>
      <c r="E6811" s="1">
        <v>1.5982352941176472</v>
      </c>
      <c r="F6811" s="77">
        <v>4400</v>
      </c>
      <c r="G6811" s="154">
        <v>42467</v>
      </c>
      <c r="H6811" s="3" t="s">
        <v>6509</v>
      </c>
      <c r="I6811" s="4"/>
    </row>
    <row r="6812" spans="1:9">
      <c r="A6812" s="6">
        <v>6810</v>
      </c>
      <c r="B6812" s="68" t="s">
        <v>6693</v>
      </c>
      <c r="C6812" s="25" t="str">
        <f>IF(D6812=2,"NO","YES")</f>
        <v>YES</v>
      </c>
      <c r="D6812" s="69">
        <f t="shared" si="118"/>
        <v>0.56705882352941173</v>
      </c>
      <c r="E6812" s="1">
        <v>1.400635294117647</v>
      </c>
      <c r="F6812" s="77">
        <v>3856</v>
      </c>
      <c r="G6812" s="154">
        <v>42467</v>
      </c>
      <c r="H6812" s="3" t="s">
        <v>6509</v>
      </c>
      <c r="I6812" s="4"/>
    </row>
    <row r="6813" spans="1:9" ht="30">
      <c r="A6813" s="6">
        <v>6811</v>
      </c>
      <c r="B6813" s="68" t="s">
        <v>6694</v>
      </c>
      <c r="C6813" s="25" t="str">
        <f>IF(D6813=2,"NO","YES")</f>
        <v>YES</v>
      </c>
      <c r="D6813" s="69">
        <f t="shared" si="118"/>
        <v>1.1210294117647059</v>
      </c>
      <c r="E6813" s="1">
        <v>2.7689426470588239</v>
      </c>
      <c r="F6813" s="77">
        <v>7623</v>
      </c>
      <c r="G6813" s="154">
        <v>42467</v>
      </c>
      <c r="H6813" s="3" t="s">
        <v>6509</v>
      </c>
      <c r="I6813" s="4"/>
    </row>
    <row r="6814" spans="1:9" ht="30">
      <c r="A6814" s="6">
        <v>6812</v>
      </c>
      <c r="B6814" s="68" t="s">
        <v>6695</v>
      </c>
      <c r="C6814" s="25" t="str">
        <f>IF(D6814=2,"NO","YES")</f>
        <v>YES</v>
      </c>
      <c r="D6814" s="69">
        <f t="shared" si="118"/>
        <v>1.4770588235294118</v>
      </c>
      <c r="E6814" s="1">
        <v>3.6483352941176475</v>
      </c>
      <c r="F6814" s="77">
        <v>10044</v>
      </c>
      <c r="G6814" s="154">
        <v>42467</v>
      </c>
      <c r="H6814" s="3" t="s">
        <v>6509</v>
      </c>
      <c r="I6814" s="4"/>
    </row>
    <row r="6815" spans="1:9" ht="30">
      <c r="A6815" s="6">
        <v>6813</v>
      </c>
      <c r="B6815" s="68" t="s">
        <v>6696</v>
      </c>
      <c r="C6815" s="25" t="str">
        <f>IF(D6815=2,"NO","YES")</f>
        <v>YES</v>
      </c>
      <c r="D6815" s="69">
        <f t="shared" si="118"/>
        <v>0.99602941176470583</v>
      </c>
      <c r="E6815" s="1">
        <v>2.4601926470588236</v>
      </c>
      <c r="F6815" s="77">
        <v>6773</v>
      </c>
      <c r="G6815" s="154">
        <v>42467</v>
      </c>
      <c r="H6815" s="3" t="s">
        <v>6509</v>
      </c>
      <c r="I6815" s="4"/>
    </row>
    <row r="6816" spans="1:9">
      <c r="A6816" s="6">
        <v>6814</v>
      </c>
      <c r="B6816" s="68" t="s">
        <v>6697</v>
      </c>
      <c r="C6816" s="25" t="str">
        <f>IF(D6816=2,"NO","YES")</f>
        <v>YES</v>
      </c>
      <c r="D6816" s="69">
        <f t="shared" si="118"/>
        <v>1.36</v>
      </c>
      <c r="E6816" s="1">
        <v>3.3592000000000004</v>
      </c>
      <c r="F6816" s="77">
        <v>9248</v>
      </c>
      <c r="G6816" s="154">
        <v>42467</v>
      </c>
      <c r="H6816" s="3" t="s">
        <v>6509</v>
      </c>
      <c r="I6816" s="4"/>
    </row>
    <row r="6817" spans="1:9">
      <c r="A6817" s="6">
        <v>6815</v>
      </c>
      <c r="B6817" s="68" t="s">
        <v>6698</v>
      </c>
      <c r="C6817" s="25" t="str">
        <f>IF(D6817=2,"NO","YES")</f>
        <v>YES</v>
      </c>
      <c r="D6817" s="69">
        <f t="shared" si="118"/>
        <v>1.5379411764705881</v>
      </c>
      <c r="E6817" s="1">
        <v>3.7987147058823529</v>
      </c>
      <c r="F6817" s="77">
        <v>10458</v>
      </c>
      <c r="G6817" s="154">
        <v>42467</v>
      </c>
      <c r="H6817" s="3" t="s">
        <v>6509</v>
      </c>
      <c r="I6817" s="4"/>
    </row>
    <row r="6818" spans="1:9" ht="30">
      <c r="A6818" s="6">
        <v>6816</v>
      </c>
      <c r="B6818" s="68" t="s">
        <v>6699</v>
      </c>
      <c r="C6818" s="25" t="str">
        <f>IF(D6818=2,"NO","YES")</f>
        <v>YES</v>
      </c>
      <c r="D6818" s="69">
        <f t="shared" si="118"/>
        <v>1.53</v>
      </c>
      <c r="E6818" s="1">
        <v>3.7791000000000006</v>
      </c>
      <c r="F6818" s="77">
        <v>10404</v>
      </c>
      <c r="G6818" s="154">
        <v>42467</v>
      </c>
      <c r="H6818" s="3" t="s">
        <v>6509</v>
      </c>
      <c r="I6818" s="4"/>
    </row>
    <row r="6819" spans="1:9" ht="45">
      <c r="A6819" s="6">
        <v>6817</v>
      </c>
      <c r="B6819" s="68" t="s">
        <v>6700</v>
      </c>
      <c r="C6819" s="25" t="str">
        <f>IF(D6819=2,"NO","YES")</f>
        <v>YES</v>
      </c>
      <c r="D6819" s="69">
        <f t="shared" si="118"/>
        <v>1.6589705882352941</v>
      </c>
      <c r="E6819" s="1">
        <v>4.0976573529411766</v>
      </c>
      <c r="F6819" s="77">
        <v>11281</v>
      </c>
      <c r="G6819" s="154">
        <v>42467</v>
      </c>
      <c r="H6819" s="3" t="s">
        <v>6509</v>
      </c>
      <c r="I6819" s="4"/>
    </row>
    <row r="6820" spans="1:9" ht="30">
      <c r="A6820" s="6">
        <v>6818</v>
      </c>
      <c r="B6820" s="68" t="s">
        <v>6701</v>
      </c>
      <c r="C6820" s="25" t="str">
        <f>IF(D6820=2,"NO","YES")</f>
        <v>YES</v>
      </c>
      <c r="D6820" s="69">
        <f t="shared" si="118"/>
        <v>1.016029411764706</v>
      </c>
      <c r="E6820" s="1">
        <v>2.5095926470588239</v>
      </c>
      <c r="F6820" s="77">
        <v>6909</v>
      </c>
      <c r="G6820" s="616">
        <v>42467</v>
      </c>
      <c r="H6820" s="3" t="s">
        <v>6509</v>
      </c>
      <c r="I6820" s="4"/>
    </row>
    <row r="6821" spans="1:9" ht="30">
      <c r="A6821" s="6">
        <v>6819</v>
      </c>
      <c r="B6821" s="68" t="s">
        <v>6702</v>
      </c>
      <c r="C6821" s="25" t="str">
        <f>IF(D6821=2,"NO","YES")</f>
        <v>YES</v>
      </c>
      <c r="D6821" s="69">
        <f t="shared" si="118"/>
        <v>1.3520588235294118</v>
      </c>
      <c r="E6821" s="1">
        <v>3.3395852941176472</v>
      </c>
      <c r="F6821" s="77">
        <v>9194</v>
      </c>
      <c r="G6821" s="154">
        <v>42467</v>
      </c>
      <c r="H6821" s="3" t="s">
        <v>6509</v>
      </c>
      <c r="I6821" s="4"/>
    </row>
    <row r="6822" spans="1:9" ht="30">
      <c r="A6822" s="6">
        <v>6820</v>
      </c>
      <c r="B6822" s="68" t="s">
        <v>6703</v>
      </c>
      <c r="C6822" s="25" t="str">
        <f>IF(D6822=2,"NO","YES")</f>
        <v>YES</v>
      </c>
      <c r="D6822" s="69">
        <f t="shared" si="118"/>
        <v>1.3960294117647059</v>
      </c>
      <c r="E6822" s="1">
        <v>3.4481926470588236</v>
      </c>
      <c r="F6822" s="77">
        <v>9493</v>
      </c>
      <c r="G6822" s="154">
        <v>42467</v>
      </c>
      <c r="H6822" s="3" t="s">
        <v>6509</v>
      </c>
      <c r="I6822" s="4"/>
    </row>
    <row r="6823" spans="1:9">
      <c r="A6823" s="6">
        <v>6821</v>
      </c>
      <c r="B6823" s="68" t="s">
        <v>6704</v>
      </c>
      <c r="C6823" s="25" t="str">
        <f>IF(D6823=2,"NO","YES")</f>
        <v>YES</v>
      </c>
      <c r="D6823" s="69">
        <f t="shared" si="118"/>
        <v>1.23</v>
      </c>
      <c r="E6823" s="1">
        <v>3.0381</v>
      </c>
      <c r="F6823" s="77">
        <v>8364</v>
      </c>
      <c r="G6823" s="154">
        <v>42467</v>
      </c>
      <c r="H6823" s="3" t="s">
        <v>6509</v>
      </c>
      <c r="I6823" s="4"/>
    </row>
    <row r="6824" spans="1:9" ht="30">
      <c r="A6824" s="6">
        <v>6822</v>
      </c>
      <c r="B6824" s="68" t="s">
        <v>6705</v>
      </c>
      <c r="C6824" s="25" t="str">
        <f>IF(D6824=2,"NO","YES")</f>
        <v>YES</v>
      </c>
      <c r="D6824" s="69">
        <f t="shared" si="118"/>
        <v>1.016029411764706</v>
      </c>
      <c r="E6824" s="1">
        <v>2.5095926470588239</v>
      </c>
      <c r="F6824" s="77">
        <v>6909</v>
      </c>
      <c r="G6824" s="154">
        <v>42467</v>
      </c>
      <c r="H6824" s="3" t="s">
        <v>6509</v>
      </c>
      <c r="I6824" s="4"/>
    </row>
    <row r="6825" spans="1:9" ht="45">
      <c r="A6825" s="6">
        <v>6823</v>
      </c>
      <c r="B6825" s="68" t="s">
        <v>6706</v>
      </c>
      <c r="C6825" s="25" t="str">
        <f>IF(D6825=2,"NO","YES")</f>
        <v>YES</v>
      </c>
      <c r="D6825" s="69">
        <f t="shared" si="118"/>
        <v>1.02</v>
      </c>
      <c r="E6825" s="1">
        <v>2.5194000000000001</v>
      </c>
      <c r="F6825" s="77">
        <v>6936</v>
      </c>
      <c r="G6825" s="154">
        <v>42467</v>
      </c>
      <c r="H6825" s="3" t="s">
        <v>6509</v>
      </c>
      <c r="I6825" s="4"/>
    </row>
    <row r="6826" spans="1:9" ht="30">
      <c r="A6826" s="6">
        <v>6824</v>
      </c>
      <c r="B6826" s="68" t="s">
        <v>6707</v>
      </c>
      <c r="C6826" s="25" t="str">
        <f>IF(D6826=2,"NO","YES")</f>
        <v>YES</v>
      </c>
      <c r="D6826" s="69">
        <f t="shared" si="118"/>
        <v>0.53794117647058826</v>
      </c>
      <c r="E6826" s="1">
        <v>1.3287147058823532</v>
      </c>
      <c r="F6826" s="77">
        <v>3658</v>
      </c>
      <c r="G6826" s="154">
        <v>42467</v>
      </c>
      <c r="H6826" s="3" t="s">
        <v>6509</v>
      </c>
      <c r="I6826" s="4"/>
    </row>
    <row r="6827" spans="1:9">
      <c r="A6827" s="6">
        <v>6825</v>
      </c>
      <c r="B6827" s="68" t="s">
        <v>6708</v>
      </c>
      <c r="C6827" s="25" t="str">
        <f>IF(D6827=2,"NO","YES")</f>
        <v>YES</v>
      </c>
      <c r="D6827" s="69">
        <f t="shared" si="118"/>
        <v>0.73705882352941177</v>
      </c>
      <c r="E6827" s="1">
        <v>1.8205352941176471</v>
      </c>
      <c r="F6827" s="77">
        <v>5012</v>
      </c>
      <c r="G6827" s="154">
        <v>42467</v>
      </c>
      <c r="H6827" s="3" t="s">
        <v>6509</v>
      </c>
      <c r="I6827" s="4"/>
    </row>
    <row r="6828" spans="1:9" ht="30">
      <c r="A6828" s="6">
        <v>6826</v>
      </c>
      <c r="B6828" s="68" t="s">
        <v>6709</v>
      </c>
      <c r="C6828" s="25" t="str">
        <f>IF(D6828=2,"NO","YES")</f>
        <v>YES</v>
      </c>
      <c r="D6828" s="69">
        <f t="shared" si="118"/>
        <v>1.0439705882352941</v>
      </c>
      <c r="E6828" s="1">
        <v>2.5786073529411766</v>
      </c>
      <c r="F6828" s="77">
        <v>7099</v>
      </c>
      <c r="G6828" s="154">
        <v>42467</v>
      </c>
      <c r="H6828" s="3" t="s">
        <v>6509</v>
      </c>
      <c r="I6828" s="4"/>
    </row>
    <row r="6829" spans="1:9" ht="30">
      <c r="A6829" s="6">
        <v>6827</v>
      </c>
      <c r="B6829" s="68" t="s">
        <v>6710</v>
      </c>
      <c r="C6829" s="25" t="str">
        <f>IF(D6829=2,"NO","YES")</f>
        <v>YES</v>
      </c>
      <c r="D6829" s="69">
        <f t="shared" si="118"/>
        <v>1.3070588235294118</v>
      </c>
      <c r="E6829" s="1">
        <v>3.2284352941176473</v>
      </c>
      <c r="F6829" s="77">
        <v>8888</v>
      </c>
      <c r="G6829" s="154">
        <v>42467</v>
      </c>
      <c r="H6829" s="3" t="s">
        <v>6509</v>
      </c>
      <c r="I6829" s="4"/>
    </row>
    <row r="6830" spans="1:9" ht="30">
      <c r="A6830" s="6">
        <v>6828</v>
      </c>
      <c r="B6830" s="68" t="s">
        <v>6711</v>
      </c>
      <c r="C6830" s="25" t="str">
        <f>IF(D6830=2,"NO","YES")</f>
        <v>YES</v>
      </c>
      <c r="D6830" s="69">
        <f t="shared" si="118"/>
        <v>0.34397058823529414</v>
      </c>
      <c r="E6830" s="1">
        <v>0.84960735294117662</v>
      </c>
      <c r="F6830" s="77">
        <v>2339</v>
      </c>
      <c r="G6830" s="154">
        <v>42467</v>
      </c>
      <c r="H6830" s="3" t="s">
        <v>6509</v>
      </c>
      <c r="I6830" s="4"/>
    </row>
    <row r="6831" spans="1:9" ht="30">
      <c r="A6831" s="6">
        <v>6829</v>
      </c>
      <c r="B6831" s="68" t="s">
        <v>6712</v>
      </c>
      <c r="C6831" s="25" t="str">
        <f>IF(D6831=2,"NO","YES")</f>
        <v>YES</v>
      </c>
      <c r="D6831" s="69">
        <f t="shared" si="118"/>
        <v>0.5539705882352941</v>
      </c>
      <c r="E6831" s="1">
        <v>1.3683073529411764</v>
      </c>
      <c r="F6831" s="77">
        <v>3767</v>
      </c>
      <c r="G6831" s="154">
        <v>42467</v>
      </c>
      <c r="H6831" s="3" t="s">
        <v>6509</v>
      </c>
      <c r="I6831" s="4"/>
    </row>
    <row r="6832" spans="1:9" ht="30">
      <c r="A6832" s="6">
        <v>6830</v>
      </c>
      <c r="B6832" s="68" t="s">
        <v>6712</v>
      </c>
      <c r="C6832" s="25" t="str">
        <f>IF(D6832=2,"NO","YES")</f>
        <v>YES</v>
      </c>
      <c r="D6832" s="69">
        <f t="shared" si="118"/>
        <v>0.20205882352941176</v>
      </c>
      <c r="E6832" s="1">
        <v>0.49908529411764707</v>
      </c>
      <c r="F6832" s="77">
        <v>1374</v>
      </c>
      <c r="G6832" s="154">
        <v>42467</v>
      </c>
      <c r="H6832" s="3" t="s">
        <v>6509</v>
      </c>
      <c r="I6832" s="4"/>
    </row>
    <row r="6833" spans="1:9" ht="30">
      <c r="A6833" s="6">
        <v>6831</v>
      </c>
      <c r="B6833" s="68" t="s">
        <v>6468</v>
      </c>
      <c r="C6833" s="25" t="str">
        <f>IF(D6833=2,"NO","YES")</f>
        <v>YES</v>
      </c>
      <c r="D6833" s="69">
        <f t="shared" si="118"/>
        <v>1.0120588235294117</v>
      </c>
      <c r="E6833" s="1">
        <v>2.4997852941176468</v>
      </c>
      <c r="F6833" s="77">
        <v>6882</v>
      </c>
      <c r="G6833" s="154">
        <v>42467</v>
      </c>
      <c r="H6833" s="3" t="s">
        <v>6509</v>
      </c>
      <c r="I6833" s="4"/>
    </row>
    <row r="6834" spans="1:9" ht="30">
      <c r="A6834" s="6">
        <v>6832</v>
      </c>
      <c r="B6834" s="68" t="s">
        <v>6713</v>
      </c>
      <c r="C6834" s="25" t="str">
        <f>IF(D6834=2,"NO","YES")</f>
        <v>YES</v>
      </c>
      <c r="D6834" s="69">
        <f t="shared" si="118"/>
        <v>0.51</v>
      </c>
      <c r="E6834" s="1">
        <v>1.2597</v>
      </c>
      <c r="F6834" s="77">
        <v>3468</v>
      </c>
      <c r="G6834" s="154">
        <v>42467</v>
      </c>
      <c r="H6834" s="3" t="s">
        <v>6509</v>
      </c>
      <c r="I6834" s="4"/>
    </row>
    <row r="6835" spans="1:9" ht="30">
      <c r="A6835" s="6">
        <v>6833</v>
      </c>
      <c r="B6835" s="68" t="s">
        <v>6714</v>
      </c>
      <c r="C6835" s="25" t="str">
        <f>IF(D6835=2,"NO","YES")</f>
        <v>YES</v>
      </c>
      <c r="D6835" s="69">
        <f t="shared" si="118"/>
        <v>1.3679411764705882</v>
      </c>
      <c r="E6835" s="1">
        <v>3.3788147058823532</v>
      </c>
      <c r="F6835" s="77">
        <v>9302</v>
      </c>
      <c r="G6835" s="154">
        <v>42467</v>
      </c>
      <c r="H6835" s="3" t="s">
        <v>6509</v>
      </c>
      <c r="I6835" s="4"/>
    </row>
    <row r="6836" spans="1:9">
      <c r="A6836" s="6">
        <v>6834</v>
      </c>
      <c r="B6836" s="68" t="s">
        <v>6715</v>
      </c>
      <c r="C6836" s="25" t="str">
        <f>IF(D6836=2,"NO","YES")</f>
        <v>YES</v>
      </c>
      <c r="D6836" s="69">
        <f t="shared" si="118"/>
        <v>0.42499999999999999</v>
      </c>
      <c r="E6836" s="1">
        <v>1.04975</v>
      </c>
      <c r="F6836" s="77">
        <v>2890</v>
      </c>
      <c r="G6836" s="154">
        <v>42467</v>
      </c>
      <c r="H6836" s="3" t="s">
        <v>6509</v>
      </c>
      <c r="I6836" s="4"/>
    </row>
    <row r="6837" spans="1:9" ht="30">
      <c r="A6837" s="6">
        <v>6835</v>
      </c>
      <c r="B6837" s="68" t="s">
        <v>6716</v>
      </c>
      <c r="C6837" s="25" t="str">
        <f>IF(D6837=2,"NO","YES")</f>
        <v>YES</v>
      </c>
      <c r="D6837" s="69">
        <f t="shared" si="118"/>
        <v>0.25897058823529412</v>
      </c>
      <c r="E6837" s="1">
        <v>0.63965735294117654</v>
      </c>
      <c r="F6837" s="77">
        <v>1761</v>
      </c>
      <c r="G6837" s="154">
        <v>42467</v>
      </c>
      <c r="H6837" s="3" t="s">
        <v>6509</v>
      </c>
      <c r="I6837" s="4"/>
    </row>
    <row r="6838" spans="1:9" ht="30">
      <c r="A6838" s="6">
        <v>6836</v>
      </c>
      <c r="B6838" s="68" t="s">
        <v>6717</v>
      </c>
      <c r="C6838" s="25" t="str">
        <f>IF(D6838=2,"NO","YES")</f>
        <v>YES</v>
      </c>
      <c r="D6838" s="69">
        <f t="shared" si="118"/>
        <v>1.0279411764705881</v>
      </c>
      <c r="E6838" s="1">
        <v>2.5390147058823529</v>
      </c>
      <c r="F6838" s="77">
        <v>6990</v>
      </c>
      <c r="G6838" s="154">
        <v>42467</v>
      </c>
      <c r="H6838" s="3" t="s">
        <v>6509</v>
      </c>
      <c r="I6838" s="4"/>
    </row>
    <row r="6839" spans="1:9">
      <c r="A6839" s="6">
        <v>6837</v>
      </c>
      <c r="B6839" s="68" t="s">
        <v>6718</v>
      </c>
      <c r="C6839" s="25" t="str">
        <f>IF(D6839=2,"NO","YES")</f>
        <v>YES</v>
      </c>
      <c r="D6839" s="69">
        <f t="shared" si="118"/>
        <v>0.88602941176470584</v>
      </c>
      <c r="E6839" s="1">
        <v>2.1884926470588235</v>
      </c>
      <c r="F6839" s="77">
        <v>6025</v>
      </c>
      <c r="G6839" s="154">
        <v>42467</v>
      </c>
      <c r="H6839" s="3" t="s">
        <v>6509</v>
      </c>
      <c r="I6839" s="4"/>
    </row>
    <row r="6840" spans="1:9" ht="30">
      <c r="A6840" s="6">
        <v>6838</v>
      </c>
      <c r="B6840" s="68" t="s">
        <v>6719</v>
      </c>
      <c r="C6840" s="25" t="str">
        <f>IF(D6840=2,"NO","YES")</f>
        <v>YES</v>
      </c>
      <c r="D6840" s="69">
        <f t="shared" si="118"/>
        <v>0.88205882352941178</v>
      </c>
      <c r="E6840" s="1">
        <v>2.1786852941176473</v>
      </c>
      <c r="F6840" s="77">
        <v>5998</v>
      </c>
      <c r="G6840" s="154">
        <v>42467</v>
      </c>
      <c r="H6840" s="3" t="s">
        <v>6509</v>
      </c>
      <c r="I6840" s="4"/>
    </row>
    <row r="6841" spans="1:9">
      <c r="A6841" s="6">
        <v>6839</v>
      </c>
      <c r="B6841" s="68" t="s">
        <v>6720</v>
      </c>
      <c r="C6841" s="25" t="str">
        <f>IF(D6841=2,"NO","YES")</f>
        <v>YES</v>
      </c>
      <c r="D6841" s="69">
        <f t="shared" si="118"/>
        <v>1.8170588235294118</v>
      </c>
      <c r="E6841" s="1">
        <v>4.4881352941176473</v>
      </c>
      <c r="F6841" s="77">
        <v>12356</v>
      </c>
      <c r="G6841" s="154">
        <v>42467</v>
      </c>
      <c r="H6841" s="3" t="s">
        <v>6509</v>
      </c>
      <c r="I6841" s="4"/>
    </row>
    <row r="6842" spans="1:9" ht="30">
      <c r="A6842" s="6">
        <v>6840</v>
      </c>
      <c r="B6842" s="68" t="s">
        <v>6721</v>
      </c>
      <c r="C6842" s="25" t="str">
        <f>IF(D6842=2,"NO","YES")</f>
        <v>YES</v>
      </c>
      <c r="D6842" s="69">
        <f t="shared" si="118"/>
        <v>1.2220588235294119</v>
      </c>
      <c r="E6842" s="1">
        <v>3.0184852941176477</v>
      </c>
      <c r="F6842" s="77">
        <v>8310</v>
      </c>
      <c r="G6842" s="154">
        <v>42467</v>
      </c>
      <c r="H6842" s="3" t="s">
        <v>6509</v>
      </c>
      <c r="I6842" s="4"/>
    </row>
    <row r="6843" spans="1:9">
      <c r="A6843" s="6">
        <v>6841</v>
      </c>
      <c r="B6843" s="68" t="s">
        <v>6722</v>
      </c>
      <c r="C6843" s="25" t="str">
        <f>IF(D6843=2,"NO","YES")</f>
        <v>YES</v>
      </c>
      <c r="D6843" s="69">
        <f t="shared" si="118"/>
        <v>1.3029411764705883</v>
      </c>
      <c r="E6843" s="1">
        <v>3.2182647058823535</v>
      </c>
      <c r="F6843" s="77">
        <v>8860</v>
      </c>
      <c r="G6843" s="154">
        <v>42467</v>
      </c>
      <c r="H6843" s="3" t="s">
        <v>6509</v>
      </c>
      <c r="I6843" s="4"/>
    </row>
    <row r="6844" spans="1:9" ht="30">
      <c r="A6844" s="6">
        <v>6842</v>
      </c>
      <c r="B6844" s="68" t="s">
        <v>6723</v>
      </c>
      <c r="C6844" s="25" t="str">
        <f>IF(D6844=2,"NO","YES")</f>
        <v>YES</v>
      </c>
      <c r="D6844" s="69">
        <f t="shared" si="118"/>
        <v>0.25897058823529412</v>
      </c>
      <c r="E6844" s="1">
        <v>0.63965735294117654</v>
      </c>
      <c r="F6844" s="77">
        <v>1761</v>
      </c>
      <c r="G6844" s="154">
        <v>42467</v>
      </c>
      <c r="H6844" s="3" t="s">
        <v>6509</v>
      </c>
      <c r="I6844" s="4"/>
    </row>
    <row r="6845" spans="1:9">
      <c r="A6845" s="6">
        <v>6843</v>
      </c>
      <c r="B6845" s="68" t="s">
        <v>6724</v>
      </c>
      <c r="C6845" s="25" t="str">
        <f>IF(D6845=2,"NO","YES")</f>
        <v>YES</v>
      </c>
      <c r="D6845" s="69">
        <f t="shared" si="118"/>
        <v>0.80500000000000005</v>
      </c>
      <c r="E6845" s="1">
        <v>1.9883500000000003</v>
      </c>
      <c r="F6845" s="77">
        <v>5474</v>
      </c>
      <c r="G6845" s="154">
        <v>42467</v>
      </c>
      <c r="H6845" s="3" t="s">
        <v>6509</v>
      </c>
      <c r="I6845" s="4"/>
    </row>
    <row r="6846" spans="1:9" ht="30">
      <c r="A6846" s="6">
        <v>6844</v>
      </c>
      <c r="B6846" s="68" t="s">
        <v>6725</v>
      </c>
      <c r="C6846" s="25" t="str">
        <f>IF(D6846=2,"NO","YES")</f>
        <v>YES</v>
      </c>
      <c r="D6846" s="69">
        <f t="shared" si="118"/>
        <v>0.33205882352941174</v>
      </c>
      <c r="E6846" s="1">
        <v>0.82018529411764707</v>
      </c>
      <c r="F6846" s="77">
        <v>2258</v>
      </c>
      <c r="G6846" s="154">
        <v>42467</v>
      </c>
      <c r="H6846" s="3" t="s">
        <v>6509</v>
      </c>
      <c r="I6846" s="4"/>
    </row>
    <row r="6847" spans="1:9" ht="30">
      <c r="A6847" s="6">
        <v>6845</v>
      </c>
      <c r="B6847" s="68" t="s">
        <v>6726</v>
      </c>
      <c r="C6847" s="25" t="str">
        <f>IF(D6847=2,"NO","YES")</f>
        <v>YES</v>
      </c>
      <c r="D6847" s="69">
        <f t="shared" si="118"/>
        <v>0.39294117647058824</v>
      </c>
      <c r="E6847" s="1">
        <v>0.970564705882353</v>
      </c>
      <c r="F6847" s="77">
        <v>2672</v>
      </c>
      <c r="G6847" s="154">
        <v>42467</v>
      </c>
      <c r="H6847" s="3" t="s">
        <v>6509</v>
      </c>
      <c r="I6847" s="4"/>
    </row>
    <row r="6848" spans="1:9" ht="30">
      <c r="A6848" s="6">
        <v>6846</v>
      </c>
      <c r="B6848" s="68" t="s">
        <v>6727</v>
      </c>
      <c r="C6848" s="25" t="str">
        <f>IF(D6848=2,"NO","YES")</f>
        <v>YES</v>
      </c>
      <c r="D6848" s="69">
        <f t="shared" si="118"/>
        <v>0.3639705882352941</v>
      </c>
      <c r="E6848" s="1">
        <v>0.89900735294117651</v>
      </c>
      <c r="F6848" s="77">
        <v>2475</v>
      </c>
      <c r="G6848" s="154">
        <v>42467</v>
      </c>
      <c r="H6848" s="3" t="s">
        <v>6509</v>
      </c>
      <c r="I6848" s="4"/>
    </row>
    <row r="6849" spans="1:9" ht="30">
      <c r="A6849" s="6">
        <v>6847</v>
      </c>
      <c r="B6849" s="68" t="s">
        <v>6728</v>
      </c>
      <c r="C6849" s="25" t="str">
        <f>IF(D6849=2,"NO","YES")</f>
        <v>YES</v>
      </c>
      <c r="D6849" s="69">
        <f t="shared" si="118"/>
        <v>1.0320588235294117</v>
      </c>
      <c r="E6849" s="1">
        <v>2.5491852941176472</v>
      </c>
      <c r="F6849" s="77">
        <v>7018</v>
      </c>
      <c r="G6849" s="154">
        <v>42467</v>
      </c>
      <c r="H6849" s="3" t="s">
        <v>6509</v>
      </c>
      <c r="I6849" s="4"/>
    </row>
    <row r="6850" spans="1:9" ht="30">
      <c r="A6850" s="6">
        <v>6848</v>
      </c>
      <c r="B6850" s="68" t="s">
        <v>6729</v>
      </c>
      <c r="C6850" s="25" t="str">
        <f>IF(D6850=2,"NO","YES")</f>
        <v>YES</v>
      </c>
      <c r="D6850" s="69">
        <f t="shared" si="118"/>
        <v>0.67205882352941182</v>
      </c>
      <c r="E6850" s="1">
        <v>1.6599852941176474</v>
      </c>
      <c r="F6850" s="77">
        <v>4570</v>
      </c>
      <c r="G6850" s="154">
        <v>42467</v>
      </c>
      <c r="H6850" s="3" t="s">
        <v>6509</v>
      </c>
      <c r="I6850" s="4"/>
    </row>
    <row r="6851" spans="1:9" ht="30">
      <c r="A6851" s="6">
        <v>6849</v>
      </c>
      <c r="B6851" s="68" t="s">
        <v>6730</v>
      </c>
      <c r="C6851" s="25" t="str">
        <f>IF(D6851=2,"NO","YES")</f>
        <v>YES</v>
      </c>
      <c r="D6851" s="69">
        <f t="shared" si="118"/>
        <v>1.9710294117647058</v>
      </c>
      <c r="E6851" s="1">
        <v>4.8684426470588233</v>
      </c>
      <c r="F6851" s="77">
        <v>13403</v>
      </c>
      <c r="G6851" s="154">
        <v>42467</v>
      </c>
      <c r="H6851" s="3" t="s">
        <v>6509</v>
      </c>
      <c r="I6851" s="4"/>
    </row>
    <row r="6852" spans="1:9" ht="30">
      <c r="A6852" s="6">
        <v>6850</v>
      </c>
      <c r="B6852" s="68" t="s">
        <v>6156</v>
      </c>
      <c r="C6852" s="25" t="str">
        <f>IF(D6852=2,"NO","YES")</f>
        <v>YES</v>
      </c>
      <c r="D6852" s="69">
        <f t="shared" si="118"/>
        <v>1.3310294117647059</v>
      </c>
      <c r="E6852" s="1">
        <v>3.2876426470588238</v>
      </c>
      <c r="F6852" s="77">
        <v>9051</v>
      </c>
      <c r="G6852" s="154">
        <v>42467</v>
      </c>
      <c r="H6852" s="3" t="s">
        <v>6509</v>
      </c>
      <c r="I6852" s="4"/>
    </row>
    <row r="6853" spans="1:9" ht="30">
      <c r="A6853" s="6">
        <v>6851</v>
      </c>
      <c r="B6853" s="68" t="s">
        <v>6731</v>
      </c>
      <c r="C6853" s="25" t="str">
        <f>IF(D6853=2,"NO","YES")</f>
        <v>YES</v>
      </c>
      <c r="D6853" s="69">
        <f t="shared" ref="D6853:D6916" si="119">F6853/6800</f>
        <v>1.0239705882352941</v>
      </c>
      <c r="E6853" s="1">
        <v>2.5292073529411767</v>
      </c>
      <c r="F6853" s="77">
        <v>6963</v>
      </c>
      <c r="G6853" s="154">
        <v>42467</v>
      </c>
      <c r="H6853" s="3" t="s">
        <v>6509</v>
      </c>
      <c r="I6853" s="4"/>
    </row>
    <row r="6854" spans="1:9" ht="30">
      <c r="A6854" s="6">
        <v>6852</v>
      </c>
      <c r="B6854" s="68" t="s">
        <v>6732</v>
      </c>
      <c r="C6854" s="25" t="str">
        <f>IF(D6854=2,"NO","YES")</f>
        <v>YES</v>
      </c>
      <c r="D6854" s="69">
        <f t="shared" si="119"/>
        <v>0.68397058823529411</v>
      </c>
      <c r="E6854" s="1">
        <v>1.6894073529411766</v>
      </c>
      <c r="F6854" s="77">
        <v>4651</v>
      </c>
      <c r="G6854" s="154">
        <v>42467</v>
      </c>
      <c r="H6854" s="3" t="s">
        <v>6509</v>
      </c>
      <c r="I6854" s="4"/>
    </row>
    <row r="6855" spans="1:9" ht="30">
      <c r="A6855" s="6">
        <v>6853</v>
      </c>
      <c r="B6855" s="68" t="s">
        <v>6733</v>
      </c>
      <c r="C6855" s="25" t="str">
        <f>IF(D6855=2,"NO","YES")</f>
        <v>YES</v>
      </c>
      <c r="D6855" s="69">
        <f t="shared" si="119"/>
        <v>1.845</v>
      </c>
      <c r="E6855" s="1">
        <v>4.55715</v>
      </c>
      <c r="F6855" s="77">
        <v>12546</v>
      </c>
      <c r="G6855" s="154">
        <v>42467</v>
      </c>
      <c r="H6855" s="3" t="s">
        <v>6509</v>
      </c>
      <c r="I6855" s="4"/>
    </row>
    <row r="6856" spans="1:9" ht="30">
      <c r="A6856" s="6">
        <v>6854</v>
      </c>
      <c r="B6856" s="68" t="s">
        <v>6734</v>
      </c>
      <c r="C6856" s="25" t="str">
        <f>IF(D6856=2,"NO","YES")</f>
        <v>YES</v>
      </c>
      <c r="D6856" s="69">
        <f t="shared" si="119"/>
        <v>0.35588235294117648</v>
      </c>
      <c r="E6856" s="1">
        <v>0.87902941176470595</v>
      </c>
      <c r="F6856" s="77">
        <v>2420</v>
      </c>
      <c r="G6856" s="154">
        <v>42467</v>
      </c>
      <c r="H6856" s="3" t="s">
        <v>6509</v>
      </c>
      <c r="I6856" s="4"/>
    </row>
    <row r="6857" spans="1:9" ht="30">
      <c r="A6857" s="6">
        <v>6855</v>
      </c>
      <c r="B6857" s="68" t="s">
        <v>6735</v>
      </c>
      <c r="C6857" s="25" t="str">
        <f>IF(D6857=2,"NO","YES")</f>
        <v>YES</v>
      </c>
      <c r="D6857" s="69">
        <f t="shared" si="119"/>
        <v>1.0039705882352941</v>
      </c>
      <c r="E6857" s="1">
        <v>2.4798073529411764</v>
      </c>
      <c r="F6857" s="77">
        <v>6827</v>
      </c>
      <c r="G6857" s="154">
        <v>42467</v>
      </c>
      <c r="H6857" s="3" t="s">
        <v>6509</v>
      </c>
      <c r="I6857" s="4"/>
    </row>
    <row r="6858" spans="1:9" ht="30">
      <c r="A6858" s="6">
        <v>6856</v>
      </c>
      <c r="B6858" s="68" t="s">
        <v>6736</v>
      </c>
      <c r="C6858" s="25" t="str">
        <f>IF(D6858=2,"NO","YES")</f>
        <v>YES</v>
      </c>
      <c r="D6858" s="69">
        <f t="shared" si="119"/>
        <v>1.8410294117647059</v>
      </c>
      <c r="E6858" s="1">
        <v>4.5473426470588239</v>
      </c>
      <c r="F6858" s="77">
        <v>12519</v>
      </c>
      <c r="G6858" s="154">
        <v>42467</v>
      </c>
      <c r="H6858" s="3" t="s">
        <v>6509</v>
      </c>
      <c r="I6858" s="4"/>
    </row>
    <row r="6859" spans="1:9" ht="30">
      <c r="A6859" s="6">
        <v>6857</v>
      </c>
      <c r="B6859" s="68" t="s">
        <v>6737</v>
      </c>
      <c r="C6859" s="25" t="str">
        <f>IF(D6859=2,"NO","YES")</f>
        <v>YES</v>
      </c>
      <c r="D6859" s="69">
        <f t="shared" si="119"/>
        <v>0.9020588235294118</v>
      </c>
      <c r="E6859" s="1">
        <v>2.2280852941176472</v>
      </c>
      <c r="F6859" s="77">
        <v>6134</v>
      </c>
      <c r="G6859" s="154">
        <v>42467</v>
      </c>
      <c r="H6859" s="3" t="s">
        <v>6509</v>
      </c>
      <c r="I6859" s="4"/>
    </row>
    <row r="6860" spans="1:9" ht="30">
      <c r="A6860" s="6">
        <v>6858</v>
      </c>
      <c r="B6860" s="68" t="s">
        <v>6738</v>
      </c>
      <c r="C6860" s="25" t="str">
        <f>IF(D6860=2,"NO","YES")</f>
        <v>YES</v>
      </c>
      <c r="D6860" s="69">
        <f t="shared" si="119"/>
        <v>1.3720588235294118</v>
      </c>
      <c r="E6860" s="1">
        <v>3.3889852941176475</v>
      </c>
      <c r="F6860" s="77">
        <v>9330</v>
      </c>
      <c r="G6860" s="154">
        <v>42467</v>
      </c>
      <c r="H6860" s="3" t="s">
        <v>6509</v>
      </c>
      <c r="I6860" s="4"/>
    </row>
    <row r="6861" spans="1:9" ht="30">
      <c r="A6861" s="6">
        <v>6859</v>
      </c>
      <c r="B6861" s="68" t="s">
        <v>6739</v>
      </c>
      <c r="C6861" s="25" t="str">
        <f>IF(D6861=2,"NO","YES")</f>
        <v>YES</v>
      </c>
      <c r="D6861" s="69">
        <f t="shared" si="119"/>
        <v>0.98705882352941177</v>
      </c>
      <c r="E6861" s="1">
        <v>2.4380352941176473</v>
      </c>
      <c r="F6861" s="77">
        <v>6712</v>
      </c>
      <c r="G6861" s="154">
        <v>42467</v>
      </c>
      <c r="H6861" s="3" t="s">
        <v>6509</v>
      </c>
      <c r="I6861" s="4"/>
    </row>
    <row r="6862" spans="1:9" ht="30">
      <c r="A6862" s="6">
        <v>6860</v>
      </c>
      <c r="B6862" s="68" t="s">
        <v>6740</v>
      </c>
      <c r="C6862" s="25" t="str">
        <f>IF(D6862=2,"NO","YES")</f>
        <v>YES</v>
      </c>
      <c r="D6862" s="69">
        <f t="shared" si="119"/>
        <v>0.60705882352941176</v>
      </c>
      <c r="E6862" s="1">
        <v>1.4994352941176472</v>
      </c>
      <c r="F6862" s="77">
        <v>4128</v>
      </c>
      <c r="G6862" s="154">
        <v>42467</v>
      </c>
      <c r="H6862" s="3" t="s">
        <v>6509</v>
      </c>
      <c r="I6862" s="4"/>
    </row>
    <row r="6863" spans="1:9">
      <c r="A6863" s="6">
        <v>6861</v>
      </c>
      <c r="B6863" s="68" t="s">
        <v>6741</v>
      </c>
      <c r="C6863" s="25" t="str">
        <f>IF(D6863=2,"NO","YES")</f>
        <v>YES</v>
      </c>
      <c r="D6863" s="69">
        <f t="shared" si="119"/>
        <v>1.6189705882352941</v>
      </c>
      <c r="E6863" s="1">
        <v>3.9988573529411768</v>
      </c>
      <c r="F6863" s="77">
        <v>11009</v>
      </c>
      <c r="G6863" s="154">
        <v>42467</v>
      </c>
      <c r="H6863" s="3" t="s">
        <v>6509</v>
      </c>
      <c r="I6863" s="4"/>
    </row>
    <row r="6864" spans="1:9" ht="30">
      <c r="A6864" s="6">
        <v>6862</v>
      </c>
      <c r="B6864" s="68" t="s">
        <v>6742</v>
      </c>
      <c r="C6864" s="25" t="str">
        <f>IF(D6864=2,"NO","YES")</f>
        <v>YES</v>
      </c>
      <c r="D6864" s="69">
        <f t="shared" si="119"/>
        <v>0.44500000000000001</v>
      </c>
      <c r="E6864" s="1">
        <v>1.0991500000000001</v>
      </c>
      <c r="F6864" s="77">
        <v>3026</v>
      </c>
      <c r="G6864" s="154">
        <v>42467</v>
      </c>
      <c r="H6864" s="3" t="s">
        <v>6509</v>
      </c>
      <c r="I6864" s="4"/>
    </row>
    <row r="6865" spans="1:9">
      <c r="A6865" s="6">
        <v>6863</v>
      </c>
      <c r="B6865" s="68" t="s">
        <v>6743</v>
      </c>
      <c r="C6865" s="25" t="str">
        <f>IF(D6865=2,"NO","YES")</f>
        <v>YES</v>
      </c>
      <c r="D6865" s="69">
        <f t="shared" si="119"/>
        <v>0.35602941176470587</v>
      </c>
      <c r="E6865" s="1">
        <v>0.87939264705882358</v>
      </c>
      <c r="F6865" s="77">
        <v>2421</v>
      </c>
      <c r="G6865" s="154">
        <v>42467</v>
      </c>
      <c r="H6865" s="3" t="s">
        <v>6509</v>
      </c>
      <c r="I6865" s="4"/>
    </row>
    <row r="6866" spans="1:9" ht="30">
      <c r="A6866" s="6">
        <v>6864</v>
      </c>
      <c r="B6866" s="68" t="s">
        <v>6744</v>
      </c>
      <c r="C6866" s="25" t="str">
        <f>IF(D6866=2,"NO","YES")</f>
        <v>YES</v>
      </c>
      <c r="D6866" s="69">
        <f t="shared" si="119"/>
        <v>0.66</v>
      </c>
      <c r="E6866" s="1">
        <v>1.6302000000000003</v>
      </c>
      <c r="F6866" s="77">
        <v>4488</v>
      </c>
      <c r="G6866" s="154">
        <v>42467</v>
      </c>
      <c r="H6866" s="3" t="s">
        <v>6509</v>
      </c>
      <c r="I6866" s="4"/>
    </row>
    <row r="6867" spans="1:9" ht="30">
      <c r="A6867" s="6">
        <v>6865</v>
      </c>
      <c r="B6867" s="68" t="s">
        <v>6745</v>
      </c>
      <c r="C6867" s="25" t="str">
        <f>IF(D6867=2,"NO","YES")</f>
        <v>YES</v>
      </c>
      <c r="D6867" s="69">
        <f t="shared" si="119"/>
        <v>1.526029411764706</v>
      </c>
      <c r="E6867" s="1">
        <v>3.7692926470588239</v>
      </c>
      <c r="F6867" s="77">
        <v>10377</v>
      </c>
      <c r="G6867" s="154">
        <v>42467</v>
      </c>
      <c r="H6867" s="3" t="s">
        <v>6509</v>
      </c>
      <c r="I6867" s="4"/>
    </row>
    <row r="6868" spans="1:9" ht="30">
      <c r="A6868" s="6">
        <v>6866</v>
      </c>
      <c r="B6868" s="68" t="s">
        <v>6746</v>
      </c>
      <c r="C6868" s="25" t="str">
        <f>IF(D6868=2,"NO","YES")</f>
        <v>YES</v>
      </c>
      <c r="D6868" s="69">
        <f t="shared" si="119"/>
        <v>1.5420588235294117</v>
      </c>
      <c r="E6868" s="1">
        <v>3.8088852941176472</v>
      </c>
      <c r="F6868" s="77">
        <v>10486</v>
      </c>
      <c r="G6868" s="154">
        <v>42467</v>
      </c>
      <c r="H6868" s="3" t="s">
        <v>6509</v>
      </c>
      <c r="I6868" s="4"/>
    </row>
    <row r="6869" spans="1:9">
      <c r="A6869" s="6">
        <v>6867</v>
      </c>
      <c r="B6869" s="68" t="s">
        <v>6747</v>
      </c>
      <c r="C6869" s="25" t="str">
        <f>IF(D6869=2,"NO","YES")</f>
        <v>YES</v>
      </c>
      <c r="D6869" s="69">
        <f t="shared" si="119"/>
        <v>1.9710294117647058</v>
      </c>
      <c r="E6869" s="1">
        <v>4.8684426470588233</v>
      </c>
      <c r="F6869" s="77">
        <v>13403</v>
      </c>
      <c r="G6869" s="154">
        <v>42467</v>
      </c>
      <c r="H6869" s="3" t="s">
        <v>6509</v>
      </c>
      <c r="I6869" s="4"/>
    </row>
    <row r="6870" spans="1:9">
      <c r="A6870" s="6">
        <v>6868</v>
      </c>
      <c r="B6870" s="68" t="s">
        <v>6748</v>
      </c>
      <c r="C6870" s="25" t="str">
        <f>IF(D6870=2,"NO","YES")</f>
        <v>YES</v>
      </c>
      <c r="D6870" s="69">
        <f t="shared" si="119"/>
        <v>1.5620588235294117</v>
      </c>
      <c r="E6870" s="1">
        <v>3.8582852941176471</v>
      </c>
      <c r="F6870" s="77">
        <v>10622</v>
      </c>
      <c r="G6870" s="154">
        <v>42467</v>
      </c>
      <c r="H6870" s="3" t="s">
        <v>6509</v>
      </c>
      <c r="I6870" s="4"/>
    </row>
    <row r="6871" spans="1:9" ht="30">
      <c r="A6871" s="6">
        <v>6869</v>
      </c>
      <c r="B6871" s="68" t="s">
        <v>6749</v>
      </c>
      <c r="C6871" s="25" t="str">
        <f>IF(D6871=2,"NO","YES")</f>
        <v>YES</v>
      </c>
      <c r="D6871" s="69">
        <f t="shared" si="119"/>
        <v>0.48602941176470588</v>
      </c>
      <c r="E6871" s="1">
        <v>1.2004926470588235</v>
      </c>
      <c r="F6871" s="77">
        <v>3305</v>
      </c>
      <c r="G6871" s="154">
        <v>42467</v>
      </c>
      <c r="H6871" s="3" t="s">
        <v>6509</v>
      </c>
      <c r="I6871" s="4"/>
    </row>
    <row r="6872" spans="1:9" ht="45">
      <c r="A6872" s="6">
        <v>6870</v>
      </c>
      <c r="B6872" s="68" t="s">
        <v>6750</v>
      </c>
      <c r="C6872" s="25" t="str">
        <f>IF(D6872=2,"NO","YES")</f>
        <v>YES</v>
      </c>
      <c r="D6872" s="69">
        <f t="shared" si="119"/>
        <v>1.0760294117647058</v>
      </c>
      <c r="E6872" s="1">
        <v>2.6577926470588236</v>
      </c>
      <c r="F6872" s="77">
        <v>7317</v>
      </c>
      <c r="G6872" s="154">
        <v>42467</v>
      </c>
      <c r="H6872" s="3" t="s">
        <v>6509</v>
      </c>
      <c r="I6872" s="4"/>
    </row>
    <row r="6873" spans="1:9" ht="30">
      <c r="A6873" s="6">
        <v>6871</v>
      </c>
      <c r="B6873" s="68" t="s">
        <v>6751</v>
      </c>
      <c r="C6873" s="25" t="str">
        <f>IF(D6873=2,"NO","YES")</f>
        <v>YES</v>
      </c>
      <c r="D6873" s="69">
        <f t="shared" si="119"/>
        <v>1.2870588235294118</v>
      </c>
      <c r="E6873" s="1">
        <v>3.1790352941176474</v>
      </c>
      <c r="F6873" s="77">
        <v>8752</v>
      </c>
      <c r="G6873" s="154">
        <v>42467</v>
      </c>
      <c r="H6873" s="3" t="s">
        <v>6509</v>
      </c>
      <c r="I6873" s="4"/>
    </row>
    <row r="6874" spans="1:9" ht="30">
      <c r="A6874" s="6">
        <v>6872</v>
      </c>
      <c r="B6874" s="68" t="s">
        <v>6752</v>
      </c>
      <c r="C6874" s="25" t="str">
        <f>IF(D6874=2,"NO","YES")</f>
        <v>YES</v>
      </c>
      <c r="D6874" s="69">
        <f t="shared" si="119"/>
        <v>1.3270588235294118</v>
      </c>
      <c r="E6874" s="1">
        <v>3.2778352941176476</v>
      </c>
      <c r="F6874" s="77">
        <v>9024</v>
      </c>
      <c r="G6874" s="154">
        <v>42467</v>
      </c>
      <c r="H6874" s="3" t="s">
        <v>6509</v>
      </c>
      <c r="I6874" s="4"/>
    </row>
    <row r="6875" spans="1:9" ht="30">
      <c r="A6875" s="6">
        <v>6873</v>
      </c>
      <c r="B6875" s="68" t="s">
        <v>6753</v>
      </c>
      <c r="C6875" s="25" t="str">
        <f>IF(D6875=2,"NO","YES")</f>
        <v>YES</v>
      </c>
      <c r="D6875" s="69">
        <f t="shared" si="119"/>
        <v>0.89</v>
      </c>
      <c r="E6875" s="1">
        <v>2.1983000000000001</v>
      </c>
      <c r="F6875" s="77">
        <v>6052</v>
      </c>
      <c r="G6875" s="616">
        <v>42467</v>
      </c>
      <c r="H6875" s="3" t="s">
        <v>6509</v>
      </c>
      <c r="I6875" s="4"/>
    </row>
    <row r="6876" spans="1:9" ht="30">
      <c r="A6876" s="6">
        <v>6874</v>
      </c>
      <c r="B6876" s="68" t="s">
        <v>6754</v>
      </c>
      <c r="C6876" s="25" t="str">
        <f>IF(D6876=2,"NO","YES")</f>
        <v>YES</v>
      </c>
      <c r="D6876" s="69">
        <f t="shared" si="119"/>
        <v>1.615</v>
      </c>
      <c r="E6876" s="1">
        <v>3.9890500000000002</v>
      </c>
      <c r="F6876" s="77">
        <v>10982</v>
      </c>
      <c r="G6876" s="154">
        <v>42467</v>
      </c>
      <c r="H6876" s="3" t="s">
        <v>6509</v>
      </c>
      <c r="I6876" s="4"/>
    </row>
    <row r="6877" spans="1:9" ht="30">
      <c r="A6877" s="6">
        <v>6875</v>
      </c>
      <c r="B6877" s="68" t="s">
        <v>6755</v>
      </c>
      <c r="C6877" s="25" t="str">
        <f>IF(D6877=2,"NO","YES")</f>
        <v>YES</v>
      </c>
      <c r="D6877" s="69">
        <f t="shared" si="119"/>
        <v>1.848970588235294</v>
      </c>
      <c r="E6877" s="1">
        <v>4.5669573529411762</v>
      </c>
      <c r="F6877" s="77">
        <v>12573</v>
      </c>
      <c r="G6877" s="154">
        <v>42467</v>
      </c>
      <c r="H6877" s="3" t="s">
        <v>6509</v>
      </c>
      <c r="I6877" s="4"/>
    </row>
    <row r="6878" spans="1:9" ht="30">
      <c r="A6878" s="6">
        <v>6876</v>
      </c>
      <c r="B6878" s="68" t="s">
        <v>6756</v>
      </c>
      <c r="C6878" s="25" t="str">
        <f>IF(D6878=2,"NO","YES")</f>
        <v>YES</v>
      </c>
      <c r="D6878" s="69">
        <f t="shared" si="119"/>
        <v>1.4410294117647058</v>
      </c>
      <c r="E6878" s="1">
        <v>3.5593426470588234</v>
      </c>
      <c r="F6878" s="77">
        <v>9799</v>
      </c>
      <c r="G6878" s="154">
        <v>42467</v>
      </c>
      <c r="H6878" s="3" t="s">
        <v>6509</v>
      </c>
      <c r="I6878" s="4"/>
    </row>
    <row r="6879" spans="1:9">
      <c r="A6879" s="6">
        <v>6877</v>
      </c>
      <c r="B6879" s="68" t="s">
        <v>6757</v>
      </c>
      <c r="C6879" s="25" t="str">
        <f>IF(D6879=2,"NO","YES")</f>
        <v>YES</v>
      </c>
      <c r="D6879" s="69">
        <f t="shared" si="119"/>
        <v>1.2670588235294118</v>
      </c>
      <c r="E6879" s="1">
        <v>3.1296352941176475</v>
      </c>
      <c r="F6879" s="77">
        <v>8616</v>
      </c>
      <c r="G6879" s="154">
        <v>42467</v>
      </c>
      <c r="H6879" s="3" t="s">
        <v>6509</v>
      </c>
      <c r="I6879" s="4"/>
    </row>
    <row r="6880" spans="1:9" ht="30">
      <c r="A6880" s="6">
        <v>6878</v>
      </c>
      <c r="B6880" s="68" t="s">
        <v>6758</v>
      </c>
      <c r="C6880" s="25" t="str">
        <f>IF(D6880=2,"NO","YES")</f>
        <v>YES</v>
      </c>
      <c r="D6880" s="69">
        <f t="shared" si="119"/>
        <v>1.1860294117647059</v>
      </c>
      <c r="E6880" s="1">
        <v>2.9294926470588236</v>
      </c>
      <c r="F6880" s="77">
        <v>8065</v>
      </c>
      <c r="G6880" s="154">
        <v>42467</v>
      </c>
      <c r="H6880" s="3" t="s">
        <v>6509</v>
      </c>
      <c r="I6880" s="4"/>
    </row>
    <row r="6881" spans="1:9" ht="30">
      <c r="A6881" s="6">
        <v>6879</v>
      </c>
      <c r="B6881" s="68" t="s">
        <v>6759</v>
      </c>
      <c r="C6881" s="25" t="str">
        <f>IF(D6881=2,"NO","YES")</f>
        <v>YES</v>
      </c>
      <c r="D6881" s="69">
        <f t="shared" si="119"/>
        <v>0.89</v>
      </c>
      <c r="E6881" s="1">
        <v>2.1983000000000001</v>
      </c>
      <c r="F6881" s="77">
        <v>6052</v>
      </c>
      <c r="G6881" s="154">
        <v>42467</v>
      </c>
      <c r="H6881" s="3" t="s">
        <v>6509</v>
      </c>
      <c r="I6881" s="4"/>
    </row>
    <row r="6882" spans="1:9" ht="30">
      <c r="A6882" s="6">
        <v>6880</v>
      </c>
      <c r="B6882" s="68" t="s">
        <v>6760</v>
      </c>
      <c r="C6882" s="25" t="str">
        <f>IF(D6882=2,"NO","YES")</f>
        <v>YES</v>
      </c>
      <c r="D6882" s="69">
        <f t="shared" si="119"/>
        <v>1.016029411764706</v>
      </c>
      <c r="E6882" s="1">
        <v>2.5095926470588239</v>
      </c>
      <c r="F6882" s="77">
        <v>6909</v>
      </c>
      <c r="G6882" s="154">
        <v>42467</v>
      </c>
      <c r="H6882" s="3" t="s">
        <v>6509</v>
      </c>
      <c r="I6882" s="4"/>
    </row>
    <row r="6883" spans="1:9" ht="30">
      <c r="A6883" s="6">
        <v>6881</v>
      </c>
      <c r="B6883" s="68" t="s">
        <v>6761</v>
      </c>
      <c r="C6883" s="25" t="str">
        <f>IF(D6883=2,"NO","YES")</f>
        <v>YES</v>
      </c>
      <c r="D6883" s="69">
        <f t="shared" si="119"/>
        <v>1.2989705882352942</v>
      </c>
      <c r="E6883" s="1">
        <v>3.2084573529411768</v>
      </c>
      <c r="F6883" s="77">
        <v>8833</v>
      </c>
      <c r="G6883" s="154">
        <v>42467</v>
      </c>
      <c r="H6883" s="3" t="s">
        <v>6509</v>
      </c>
      <c r="I6883" s="4"/>
    </row>
    <row r="6884" spans="1:9" ht="30">
      <c r="A6884" s="6">
        <v>6882</v>
      </c>
      <c r="B6884" s="68" t="s">
        <v>6762</v>
      </c>
      <c r="C6884" s="25" t="str">
        <f>IF(D6884=2,"NO","YES")</f>
        <v>YES</v>
      </c>
      <c r="D6884" s="69">
        <f t="shared" si="119"/>
        <v>1.161029411764706</v>
      </c>
      <c r="E6884" s="1">
        <v>2.8677426470588241</v>
      </c>
      <c r="F6884" s="77">
        <v>7895</v>
      </c>
      <c r="G6884" s="154">
        <v>42467</v>
      </c>
      <c r="H6884" s="3" t="s">
        <v>6509</v>
      </c>
      <c r="I6884" s="4"/>
    </row>
    <row r="6885" spans="1:9" ht="30">
      <c r="A6885" s="6">
        <v>6883</v>
      </c>
      <c r="B6885" s="68" t="s">
        <v>6763</v>
      </c>
      <c r="C6885" s="25" t="str">
        <f>IF(D6885=2,"NO","YES")</f>
        <v>YES</v>
      </c>
      <c r="D6885" s="69">
        <f t="shared" si="119"/>
        <v>1.5739705882352941</v>
      </c>
      <c r="E6885" s="1">
        <v>3.887707352941177</v>
      </c>
      <c r="F6885" s="77">
        <v>10703</v>
      </c>
      <c r="G6885" s="154">
        <v>42467</v>
      </c>
      <c r="H6885" s="3" t="s">
        <v>6509</v>
      </c>
      <c r="I6885" s="4"/>
    </row>
    <row r="6886" spans="1:9" ht="30">
      <c r="A6886" s="6">
        <v>6884</v>
      </c>
      <c r="B6886" s="68" t="s">
        <v>6764</v>
      </c>
      <c r="C6886" s="25" t="str">
        <f>IF(D6886=2,"NO","YES")</f>
        <v>YES</v>
      </c>
      <c r="D6886" s="69">
        <f t="shared" si="119"/>
        <v>1.5220588235294117</v>
      </c>
      <c r="E6886" s="1">
        <v>3.7594852941176473</v>
      </c>
      <c r="F6886" s="77">
        <v>10350</v>
      </c>
      <c r="G6886" s="154">
        <v>42467</v>
      </c>
      <c r="H6886" s="3" t="s">
        <v>6509</v>
      </c>
      <c r="I6886" s="4"/>
    </row>
    <row r="6887" spans="1:9">
      <c r="A6887" s="6">
        <v>6885</v>
      </c>
      <c r="B6887" s="68" t="s">
        <v>6765</v>
      </c>
      <c r="C6887" s="25" t="str">
        <f>IF(D6887=2,"NO","YES")</f>
        <v>YES</v>
      </c>
      <c r="D6887" s="69">
        <f t="shared" si="119"/>
        <v>1.165</v>
      </c>
      <c r="E6887" s="1">
        <v>2.8775500000000003</v>
      </c>
      <c r="F6887" s="77">
        <v>7922</v>
      </c>
      <c r="G6887" s="154">
        <v>42467</v>
      </c>
      <c r="H6887" s="3" t="s">
        <v>6509</v>
      </c>
      <c r="I6887" s="4"/>
    </row>
    <row r="6888" spans="1:9" ht="30">
      <c r="A6888" s="6">
        <v>6886</v>
      </c>
      <c r="B6888" s="68" t="s">
        <v>6766</v>
      </c>
      <c r="C6888" s="25" t="str">
        <f>IF(D6888=2,"NO","YES")</f>
        <v>YES</v>
      </c>
      <c r="D6888" s="69">
        <f t="shared" si="119"/>
        <v>1.213970588235294</v>
      </c>
      <c r="E6888" s="1">
        <v>2.9985073529411763</v>
      </c>
      <c r="F6888" s="77">
        <v>8255</v>
      </c>
      <c r="G6888" s="154">
        <v>42467</v>
      </c>
      <c r="H6888" s="3" t="s">
        <v>6509</v>
      </c>
      <c r="I6888" s="4"/>
    </row>
    <row r="6889" spans="1:9" ht="30">
      <c r="A6889" s="6">
        <v>6887</v>
      </c>
      <c r="B6889" s="68" t="s">
        <v>6767</v>
      </c>
      <c r="C6889" s="25" t="str">
        <f>IF(D6889=2,"NO","YES")</f>
        <v>YES</v>
      </c>
      <c r="D6889" s="69">
        <f t="shared" si="119"/>
        <v>1.3029411764705883</v>
      </c>
      <c r="E6889" s="1">
        <v>3.2182647058823535</v>
      </c>
      <c r="F6889" s="77">
        <v>8860</v>
      </c>
      <c r="G6889" s="154">
        <v>42467</v>
      </c>
      <c r="H6889" s="3" t="s">
        <v>6509</v>
      </c>
      <c r="I6889" s="4"/>
    </row>
    <row r="6890" spans="1:9">
      <c r="A6890" s="6">
        <v>6888</v>
      </c>
      <c r="B6890" s="68" t="s">
        <v>6768</v>
      </c>
      <c r="C6890" s="25" t="str">
        <f>IF(D6890=2,"NO","YES")</f>
        <v>YES</v>
      </c>
      <c r="D6890" s="69">
        <f t="shared" si="119"/>
        <v>1.3720588235294118</v>
      </c>
      <c r="E6890" s="1">
        <v>3.3889852941176475</v>
      </c>
      <c r="F6890" s="77">
        <v>9330</v>
      </c>
      <c r="G6890" s="154">
        <v>42467</v>
      </c>
      <c r="H6890" s="3" t="s">
        <v>6509</v>
      </c>
      <c r="I6890" s="4"/>
    </row>
    <row r="6891" spans="1:9" ht="30">
      <c r="A6891" s="6">
        <v>6889</v>
      </c>
      <c r="B6891" s="68" t="s">
        <v>6769</v>
      </c>
      <c r="C6891" s="25" t="str">
        <f>IF(D6891=2,"NO","YES")</f>
        <v>YES</v>
      </c>
      <c r="D6891" s="69">
        <f t="shared" si="119"/>
        <v>0.30794117647058822</v>
      </c>
      <c r="E6891" s="1">
        <v>0.76061470588235292</v>
      </c>
      <c r="F6891" s="77">
        <v>2094</v>
      </c>
      <c r="G6891" s="154">
        <v>42467</v>
      </c>
      <c r="H6891" s="3" t="s">
        <v>6770</v>
      </c>
      <c r="I6891" s="4"/>
    </row>
    <row r="6892" spans="1:9" ht="30">
      <c r="A6892" s="6">
        <v>6890</v>
      </c>
      <c r="B6892" s="68" t="s">
        <v>6771</v>
      </c>
      <c r="C6892" s="25" t="str">
        <f>IF(D6892=2,"NO","YES")</f>
        <v>YES</v>
      </c>
      <c r="D6892" s="69">
        <f t="shared" si="119"/>
        <v>1.213970588235294</v>
      </c>
      <c r="E6892" s="1">
        <v>2.9985073529411763</v>
      </c>
      <c r="F6892" s="77">
        <v>8255</v>
      </c>
      <c r="G6892" s="154">
        <v>42467</v>
      </c>
      <c r="H6892" s="3" t="s">
        <v>6770</v>
      </c>
      <c r="I6892" s="4"/>
    </row>
    <row r="6893" spans="1:9" ht="30">
      <c r="A6893" s="6">
        <v>6891</v>
      </c>
      <c r="B6893" s="68" t="s">
        <v>6772</v>
      </c>
      <c r="C6893" s="25" t="str">
        <f>IF(D6893=2,"NO","YES")</f>
        <v>YES</v>
      </c>
      <c r="D6893" s="69">
        <f t="shared" si="119"/>
        <v>1.4160294117647059</v>
      </c>
      <c r="E6893" s="1">
        <v>3.4975926470588239</v>
      </c>
      <c r="F6893" s="77">
        <v>9629</v>
      </c>
      <c r="G6893" s="154">
        <v>42467</v>
      </c>
      <c r="H6893" s="3" t="s">
        <v>6770</v>
      </c>
      <c r="I6893" s="4"/>
    </row>
    <row r="6894" spans="1:9" ht="30">
      <c r="A6894" s="6">
        <v>6892</v>
      </c>
      <c r="B6894" s="68" t="s">
        <v>6773</v>
      </c>
      <c r="C6894" s="25" t="str">
        <f>IF(D6894=2,"NO","YES")</f>
        <v>YES</v>
      </c>
      <c r="D6894" s="69">
        <f t="shared" si="119"/>
        <v>0.33205882352941174</v>
      </c>
      <c r="E6894" s="1">
        <v>0.82018529411764707</v>
      </c>
      <c r="F6894" s="77">
        <v>2258</v>
      </c>
      <c r="G6894" s="154">
        <v>42467</v>
      </c>
      <c r="H6894" s="3" t="s">
        <v>6770</v>
      </c>
      <c r="I6894" s="4"/>
    </row>
    <row r="6895" spans="1:9">
      <c r="A6895" s="6">
        <v>6893</v>
      </c>
      <c r="B6895" s="68" t="s">
        <v>6774</v>
      </c>
      <c r="C6895" s="25" t="str">
        <f>IF(D6895=2,"NO","YES")</f>
        <v>YES</v>
      </c>
      <c r="D6895" s="69">
        <f t="shared" si="119"/>
        <v>1.5779411764705882</v>
      </c>
      <c r="E6895" s="1">
        <v>3.8975147058823532</v>
      </c>
      <c r="F6895" s="77">
        <v>10730</v>
      </c>
      <c r="G6895" s="154">
        <v>42467</v>
      </c>
      <c r="H6895" s="3" t="s">
        <v>6770</v>
      </c>
      <c r="I6895" s="4"/>
    </row>
    <row r="6896" spans="1:9" ht="30">
      <c r="A6896" s="6">
        <v>6894</v>
      </c>
      <c r="B6896" s="68" t="s">
        <v>6775</v>
      </c>
      <c r="C6896" s="25" t="str">
        <f>IF(D6896=2,"NO","YES")</f>
        <v>YES</v>
      </c>
      <c r="D6896" s="69">
        <f t="shared" si="119"/>
        <v>0.21</v>
      </c>
      <c r="E6896" s="1">
        <v>0.51870000000000005</v>
      </c>
      <c r="F6896" s="77">
        <v>1428</v>
      </c>
      <c r="G6896" s="154">
        <v>42467</v>
      </c>
      <c r="H6896" s="3" t="s">
        <v>6770</v>
      </c>
      <c r="I6896" s="4"/>
    </row>
    <row r="6897" spans="1:9" ht="30">
      <c r="A6897" s="6">
        <v>6895</v>
      </c>
      <c r="B6897" s="68" t="s">
        <v>6776</v>
      </c>
      <c r="C6897" s="25" t="str">
        <f>IF(D6897=2,"NO","YES")</f>
        <v>YES</v>
      </c>
      <c r="D6897" s="69">
        <f t="shared" si="119"/>
        <v>0.85</v>
      </c>
      <c r="E6897" s="1">
        <v>2.0994999999999999</v>
      </c>
      <c r="F6897" s="77">
        <v>5780</v>
      </c>
      <c r="G6897" s="154">
        <v>42467</v>
      </c>
      <c r="H6897" s="3" t="s">
        <v>6770</v>
      </c>
      <c r="I6897" s="4"/>
    </row>
    <row r="6898" spans="1:9">
      <c r="A6898" s="6">
        <v>6896</v>
      </c>
      <c r="B6898" s="68" t="s">
        <v>6777</v>
      </c>
      <c r="C6898" s="25" t="str">
        <f>IF(D6898=2,"NO","YES")</f>
        <v>YES</v>
      </c>
      <c r="D6898" s="69">
        <f t="shared" si="119"/>
        <v>0.62294117647058822</v>
      </c>
      <c r="E6898" s="1">
        <v>1.538664705882353</v>
      </c>
      <c r="F6898" s="77">
        <v>4236</v>
      </c>
      <c r="G6898" s="154">
        <v>42467</v>
      </c>
      <c r="H6898" s="3" t="s">
        <v>6770</v>
      </c>
      <c r="I6898" s="4"/>
    </row>
    <row r="6899" spans="1:9" ht="30">
      <c r="A6899" s="6">
        <v>6897</v>
      </c>
      <c r="B6899" s="68" t="s">
        <v>6778</v>
      </c>
      <c r="C6899" s="25" t="str">
        <f>IF(D6899=2,"NO","YES")</f>
        <v>YES</v>
      </c>
      <c r="D6899" s="69">
        <f t="shared" si="119"/>
        <v>0.97897058823529415</v>
      </c>
      <c r="E6899" s="1">
        <v>2.4180573529411769</v>
      </c>
      <c r="F6899" s="77">
        <v>6657</v>
      </c>
      <c r="G6899" s="154">
        <v>42467</v>
      </c>
      <c r="H6899" s="3" t="s">
        <v>6770</v>
      </c>
      <c r="I6899" s="4"/>
    </row>
    <row r="6900" spans="1:9" ht="30">
      <c r="A6900" s="6">
        <v>6898</v>
      </c>
      <c r="B6900" s="68" t="s">
        <v>6779</v>
      </c>
      <c r="C6900" s="25" t="str">
        <f>IF(D6900=2,"NO","YES")</f>
        <v>YES</v>
      </c>
      <c r="D6900" s="69">
        <f t="shared" si="119"/>
        <v>1.6189705882352941</v>
      </c>
      <c r="E6900" s="1">
        <v>3.9988573529411768</v>
      </c>
      <c r="F6900" s="77">
        <v>11009</v>
      </c>
      <c r="G6900" s="616">
        <v>42467</v>
      </c>
      <c r="H6900" s="3" t="s">
        <v>6770</v>
      </c>
      <c r="I6900" s="4"/>
    </row>
    <row r="6901" spans="1:9">
      <c r="A6901" s="6">
        <v>6899</v>
      </c>
      <c r="B6901" s="68" t="s">
        <v>6780</v>
      </c>
      <c r="C6901" s="25" t="str">
        <f>IF(D6901=2,"NO","YES")</f>
        <v>YES</v>
      </c>
      <c r="D6901" s="69">
        <f t="shared" si="119"/>
        <v>0.85</v>
      </c>
      <c r="E6901" s="1">
        <v>2.0994999999999999</v>
      </c>
      <c r="F6901" s="77">
        <v>5780</v>
      </c>
      <c r="G6901" s="154">
        <v>42467</v>
      </c>
      <c r="H6901" s="3" t="s">
        <v>6770</v>
      </c>
      <c r="I6901" s="4"/>
    </row>
    <row r="6902" spans="1:9" ht="30">
      <c r="A6902" s="6">
        <v>6900</v>
      </c>
      <c r="B6902" s="68" t="s">
        <v>6781</v>
      </c>
      <c r="C6902" s="25" t="str">
        <f>IF(D6902=2,"NO","YES")</f>
        <v>YES</v>
      </c>
      <c r="D6902" s="69">
        <f t="shared" si="119"/>
        <v>0.28294117647058825</v>
      </c>
      <c r="E6902" s="1">
        <v>0.69886470588235305</v>
      </c>
      <c r="F6902" s="77">
        <v>1924</v>
      </c>
      <c r="G6902" s="154">
        <v>42467</v>
      </c>
      <c r="H6902" s="3" t="s">
        <v>6770</v>
      </c>
      <c r="I6902" s="4"/>
    </row>
    <row r="6903" spans="1:9">
      <c r="A6903" s="6">
        <v>6901</v>
      </c>
      <c r="B6903" s="68" t="s">
        <v>6782</v>
      </c>
      <c r="C6903" s="25" t="str">
        <f>IF(D6903=2,"NO","YES")</f>
        <v>YES</v>
      </c>
      <c r="D6903" s="69">
        <f t="shared" si="119"/>
        <v>0.84602941176470592</v>
      </c>
      <c r="E6903" s="1">
        <v>2.0896926470588237</v>
      </c>
      <c r="F6903" s="77">
        <v>5753</v>
      </c>
      <c r="G6903" s="154">
        <v>42467</v>
      </c>
      <c r="H6903" s="3" t="s">
        <v>6770</v>
      </c>
      <c r="I6903" s="4"/>
    </row>
    <row r="6904" spans="1:9" ht="30">
      <c r="A6904" s="6">
        <v>6902</v>
      </c>
      <c r="B6904" s="68" t="s">
        <v>6783</v>
      </c>
      <c r="C6904" s="25" t="str">
        <f>IF(D6904=2,"NO","YES")</f>
        <v>YES</v>
      </c>
      <c r="D6904" s="69">
        <f t="shared" si="119"/>
        <v>1.4160294117647059</v>
      </c>
      <c r="E6904" s="1">
        <v>3.4975926470588239</v>
      </c>
      <c r="F6904" s="77">
        <v>9629</v>
      </c>
      <c r="G6904" s="154">
        <v>42467</v>
      </c>
      <c r="H6904" s="3" t="s">
        <v>6770</v>
      </c>
      <c r="I6904" s="4"/>
    </row>
    <row r="6905" spans="1:9">
      <c r="A6905" s="6">
        <v>6903</v>
      </c>
      <c r="B6905" s="68" t="s">
        <v>6784</v>
      </c>
      <c r="C6905" s="25" t="str">
        <f>IF(D6905=2,"NO","YES")</f>
        <v>YES</v>
      </c>
      <c r="D6905" s="69">
        <f t="shared" si="119"/>
        <v>0.26294117647058823</v>
      </c>
      <c r="E6905" s="1">
        <v>0.64946470588235294</v>
      </c>
      <c r="F6905" s="77">
        <v>1788</v>
      </c>
      <c r="G6905" s="154">
        <v>42467</v>
      </c>
      <c r="H6905" s="3" t="s">
        <v>6770</v>
      </c>
      <c r="I6905" s="4"/>
    </row>
    <row r="6906" spans="1:9">
      <c r="A6906" s="6">
        <v>6904</v>
      </c>
      <c r="B6906" s="68" t="s">
        <v>6785</v>
      </c>
      <c r="C6906" s="25" t="str">
        <f>IF(D6906=2,"NO","YES")</f>
        <v>YES</v>
      </c>
      <c r="D6906" s="69">
        <f t="shared" si="119"/>
        <v>0.32</v>
      </c>
      <c r="E6906" s="1">
        <v>0.7904000000000001</v>
      </c>
      <c r="F6906" s="77">
        <v>2176</v>
      </c>
      <c r="G6906" s="154">
        <v>42467</v>
      </c>
      <c r="H6906" s="3" t="s">
        <v>6770</v>
      </c>
      <c r="I6906" s="4"/>
    </row>
    <row r="6907" spans="1:9" ht="30">
      <c r="A6907" s="6">
        <v>6905</v>
      </c>
      <c r="B6907" s="68" t="s">
        <v>6786</v>
      </c>
      <c r="C6907" s="25" t="str">
        <f>IF(D6907=2,"NO","YES")</f>
        <v>YES</v>
      </c>
      <c r="D6907" s="69">
        <f t="shared" si="119"/>
        <v>1.4570588235294117</v>
      </c>
      <c r="E6907" s="1">
        <v>3.5989352941176471</v>
      </c>
      <c r="F6907" s="77">
        <v>9908</v>
      </c>
      <c r="G6907" s="154">
        <v>42467</v>
      </c>
      <c r="H6907" s="3" t="s">
        <v>6770</v>
      </c>
      <c r="I6907" s="4"/>
    </row>
    <row r="6908" spans="1:9" ht="30">
      <c r="A6908" s="6">
        <v>6906</v>
      </c>
      <c r="B6908" s="68" t="s">
        <v>6787</v>
      </c>
      <c r="C6908" s="25" t="str">
        <f>IF(D6908=2,"NO","YES")</f>
        <v>NO</v>
      </c>
      <c r="D6908" s="69">
        <f t="shared" si="119"/>
        <v>2</v>
      </c>
      <c r="E6908" s="1">
        <v>4.9400000000000004</v>
      </c>
      <c r="F6908" s="77">
        <v>13600</v>
      </c>
      <c r="G6908" s="154">
        <v>42467</v>
      </c>
      <c r="H6908" s="3" t="s">
        <v>6770</v>
      </c>
      <c r="I6908" s="4"/>
    </row>
    <row r="6909" spans="1:9" ht="30">
      <c r="A6909" s="6">
        <v>6907</v>
      </c>
      <c r="B6909" s="68" t="s">
        <v>6788</v>
      </c>
      <c r="C6909" s="25" t="str">
        <f>IF(D6909=2,"NO","YES")</f>
        <v>YES</v>
      </c>
      <c r="D6909" s="69">
        <f t="shared" si="119"/>
        <v>0.20205882352941176</v>
      </c>
      <c r="E6909" s="1">
        <v>0.49908529411764707</v>
      </c>
      <c r="F6909" s="77">
        <v>1374</v>
      </c>
      <c r="G6909" s="154">
        <v>42467</v>
      </c>
      <c r="H6909" s="3" t="s">
        <v>6770</v>
      </c>
      <c r="I6909" s="4"/>
    </row>
    <row r="6910" spans="1:9" ht="30">
      <c r="A6910" s="6">
        <v>6908</v>
      </c>
      <c r="B6910" s="68" t="s">
        <v>6789</v>
      </c>
      <c r="C6910" s="25" t="str">
        <f>IF(D6910=2,"NO","YES")</f>
        <v>YES</v>
      </c>
      <c r="D6910" s="69">
        <f t="shared" si="119"/>
        <v>0.31602941176470589</v>
      </c>
      <c r="E6910" s="1">
        <v>0.78059264705882359</v>
      </c>
      <c r="F6910" s="77">
        <v>2149</v>
      </c>
      <c r="G6910" s="154">
        <v>42467</v>
      </c>
      <c r="H6910" s="3" t="s">
        <v>6770</v>
      </c>
      <c r="I6910" s="4"/>
    </row>
    <row r="6911" spans="1:9" ht="30">
      <c r="A6911" s="6">
        <v>6909</v>
      </c>
      <c r="B6911" s="68" t="s">
        <v>6790</v>
      </c>
      <c r="C6911" s="25" t="str">
        <f>IF(D6911=2,"NO","YES")</f>
        <v>YES</v>
      </c>
      <c r="D6911" s="69">
        <f t="shared" si="119"/>
        <v>0.18602941176470589</v>
      </c>
      <c r="E6911" s="1">
        <v>0.45949264705882359</v>
      </c>
      <c r="F6911" s="77">
        <v>1265</v>
      </c>
      <c r="G6911" s="154">
        <v>42467</v>
      </c>
      <c r="H6911" s="3" t="s">
        <v>6770</v>
      </c>
      <c r="I6911" s="4"/>
    </row>
    <row r="6912" spans="1:9" ht="30">
      <c r="A6912" s="6">
        <v>6910</v>
      </c>
      <c r="B6912" s="68" t="s">
        <v>6791</v>
      </c>
      <c r="C6912" s="25" t="str">
        <f>IF(D6912=2,"NO","YES")</f>
        <v>YES</v>
      </c>
      <c r="D6912" s="69">
        <f t="shared" si="119"/>
        <v>0.33205882352941174</v>
      </c>
      <c r="E6912" s="1">
        <v>0.82018529411764707</v>
      </c>
      <c r="F6912" s="77">
        <v>2258</v>
      </c>
      <c r="G6912" s="154">
        <v>42467</v>
      </c>
      <c r="H6912" s="3" t="s">
        <v>6770</v>
      </c>
      <c r="I6912" s="4"/>
    </row>
    <row r="6913" spans="1:9" ht="30">
      <c r="A6913" s="6">
        <v>6911</v>
      </c>
      <c r="B6913" s="68" t="s">
        <v>6792</v>
      </c>
      <c r="C6913" s="25" t="str">
        <f>IF(D6913=2,"NO","YES")</f>
        <v>YES</v>
      </c>
      <c r="D6913" s="69">
        <f t="shared" si="119"/>
        <v>0.60705882352941176</v>
      </c>
      <c r="E6913" s="1">
        <v>1.4994352941176472</v>
      </c>
      <c r="F6913" s="77">
        <v>4128</v>
      </c>
      <c r="G6913" s="154">
        <v>42467</v>
      </c>
      <c r="H6913" s="3" t="s">
        <v>6770</v>
      </c>
      <c r="I6913" s="4"/>
    </row>
    <row r="6914" spans="1:9" ht="30">
      <c r="A6914" s="6">
        <v>6912</v>
      </c>
      <c r="B6914" s="68" t="s">
        <v>6793</v>
      </c>
      <c r="C6914" s="25" t="str">
        <f>IF(D6914=2,"NO","YES")</f>
        <v>YES</v>
      </c>
      <c r="D6914" s="69">
        <f t="shared" si="119"/>
        <v>1.0479411764705882</v>
      </c>
      <c r="E6914" s="1">
        <v>2.5884147058823528</v>
      </c>
      <c r="F6914" s="77">
        <v>7126</v>
      </c>
      <c r="G6914" s="154">
        <v>42467</v>
      </c>
      <c r="H6914" s="3" t="s">
        <v>6770</v>
      </c>
      <c r="I6914" s="4"/>
    </row>
    <row r="6915" spans="1:9" ht="30">
      <c r="A6915" s="6">
        <v>6913</v>
      </c>
      <c r="B6915" s="68" t="s">
        <v>6794</v>
      </c>
      <c r="C6915" s="25" t="str">
        <f>IF(D6915=2,"NO","YES")</f>
        <v>YES</v>
      </c>
      <c r="D6915" s="69">
        <f t="shared" si="119"/>
        <v>1.3760294117647058</v>
      </c>
      <c r="E6915" s="1">
        <v>3.3987926470588237</v>
      </c>
      <c r="F6915" s="77">
        <v>9357</v>
      </c>
      <c r="G6915" s="154">
        <v>42467</v>
      </c>
      <c r="H6915" s="3" t="s">
        <v>6770</v>
      </c>
      <c r="I6915" s="4"/>
    </row>
    <row r="6916" spans="1:9" ht="30">
      <c r="A6916" s="6">
        <v>6914</v>
      </c>
      <c r="B6916" s="68" t="s">
        <v>6795</v>
      </c>
      <c r="C6916" s="25" t="str">
        <f>IF(D6916=2,"NO","YES")</f>
        <v>YES</v>
      </c>
      <c r="D6916" s="69">
        <f t="shared" si="119"/>
        <v>1.6189705882352941</v>
      </c>
      <c r="E6916" s="1">
        <v>3.9988573529411768</v>
      </c>
      <c r="F6916" s="77">
        <v>11009</v>
      </c>
      <c r="G6916" s="154">
        <v>42467</v>
      </c>
      <c r="H6916" s="3" t="s">
        <v>6770</v>
      </c>
      <c r="I6916" s="4"/>
    </row>
    <row r="6917" spans="1:9" ht="30">
      <c r="A6917" s="6">
        <v>6915</v>
      </c>
      <c r="B6917" s="68" t="s">
        <v>6796</v>
      </c>
      <c r="C6917" s="25" t="str">
        <f>IF(D6917=2,"NO","YES")</f>
        <v>YES</v>
      </c>
      <c r="D6917" s="69">
        <f t="shared" ref="D6917:D6980" si="120">F6917/6800</f>
        <v>1.8410294117647059</v>
      </c>
      <c r="E6917" s="1">
        <v>4.5473426470588239</v>
      </c>
      <c r="F6917" s="77">
        <v>12519</v>
      </c>
      <c r="G6917" s="154">
        <v>42467</v>
      </c>
      <c r="H6917" s="3" t="s">
        <v>6770</v>
      </c>
      <c r="I6917" s="4"/>
    </row>
    <row r="6918" spans="1:9" ht="30">
      <c r="A6918" s="6">
        <v>6916</v>
      </c>
      <c r="B6918" s="68" t="s">
        <v>6797</v>
      </c>
      <c r="C6918" s="25" t="str">
        <f>IF(D6918=2,"NO","YES")</f>
        <v>YES</v>
      </c>
      <c r="D6918" s="69">
        <f t="shared" si="120"/>
        <v>6.5000000000000002E-2</v>
      </c>
      <c r="E6918" s="1">
        <v>0.16055000000000003</v>
      </c>
      <c r="F6918" s="77">
        <v>442</v>
      </c>
      <c r="G6918" s="154">
        <v>42467</v>
      </c>
      <c r="H6918" s="3" t="s">
        <v>6770</v>
      </c>
      <c r="I6918" s="4"/>
    </row>
    <row r="6919" spans="1:9" ht="30">
      <c r="A6919" s="6">
        <v>6917</v>
      </c>
      <c r="B6919" s="68" t="s">
        <v>6798</v>
      </c>
      <c r="C6919" s="25" t="str">
        <f>IF(D6919=2,"NO","YES")</f>
        <v>YES</v>
      </c>
      <c r="D6919" s="69">
        <f t="shared" si="120"/>
        <v>1.0120588235294117</v>
      </c>
      <c r="E6919" s="1">
        <v>2.4997852941176468</v>
      </c>
      <c r="F6919" s="77">
        <v>6882</v>
      </c>
      <c r="G6919" s="154">
        <v>42467</v>
      </c>
      <c r="H6919" s="3" t="s">
        <v>6770</v>
      </c>
      <c r="I6919" s="4"/>
    </row>
    <row r="6920" spans="1:9">
      <c r="A6920" s="6">
        <v>6918</v>
      </c>
      <c r="B6920" s="68" t="s">
        <v>6799</v>
      </c>
      <c r="C6920" s="25" t="str">
        <f>IF(D6920=2,"NO","YES")</f>
        <v>YES</v>
      </c>
      <c r="D6920" s="69">
        <f t="shared" si="120"/>
        <v>0.88602941176470584</v>
      </c>
      <c r="E6920" s="1">
        <v>2.1884926470588235</v>
      </c>
      <c r="F6920" s="77">
        <v>6025</v>
      </c>
      <c r="G6920" s="154">
        <v>42467</v>
      </c>
      <c r="H6920" s="3" t="s">
        <v>6770</v>
      </c>
      <c r="I6920" s="4"/>
    </row>
    <row r="6921" spans="1:9" ht="30">
      <c r="A6921" s="6">
        <v>6919</v>
      </c>
      <c r="B6921" s="68" t="s">
        <v>6800</v>
      </c>
      <c r="C6921" s="25" t="str">
        <f>IF(D6921=2,"NO","YES")</f>
        <v>YES</v>
      </c>
      <c r="D6921" s="69">
        <f t="shared" si="120"/>
        <v>0.62294117647058822</v>
      </c>
      <c r="E6921" s="1">
        <v>1.538664705882353</v>
      </c>
      <c r="F6921" s="77">
        <v>4236</v>
      </c>
      <c r="G6921" s="154">
        <v>42467</v>
      </c>
      <c r="H6921" s="3" t="s">
        <v>6770</v>
      </c>
      <c r="I6921" s="4"/>
    </row>
    <row r="6922" spans="1:9" ht="30">
      <c r="A6922" s="6">
        <v>6920</v>
      </c>
      <c r="B6922" s="68" t="s">
        <v>6801</v>
      </c>
      <c r="C6922" s="25" t="str">
        <f>IF(D6922=2,"NO","YES")</f>
        <v>YES</v>
      </c>
      <c r="D6922" s="69">
        <f t="shared" si="120"/>
        <v>1.2870588235294118</v>
      </c>
      <c r="E6922" s="1">
        <v>3.1790352941176474</v>
      </c>
      <c r="F6922" s="77">
        <v>8752</v>
      </c>
      <c r="G6922" s="154">
        <v>42467</v>
      </c>
      <c r="H6922" s="3" t="s">
        <v>6770</v>
      </c>
      <c r="I6922" s="4"/>
    </row>
    <row r="6923" spans="1:9">
      <c r="A6923" s="6">
        <v>6921</v>
      </c>
      <c r="B6923" s="68" t="s">
        <v>6802</v>
      </c>
      <c r="C6923" s="25" t="str">
        <f>IF(D6923=2,"NO","YES")</f>
        <v>YES</v>
      </c>
      <c r="D6923" s="69">
        <f t="shared" si="120"/>
        <v>1.6189705882352941</v>
      </c>
      <c r="E6923" s="1">
        <v>3.9988573529411768</v>
      </c>
      <c r="F6923" s="77">
        <v>11009</v>
      </c>
      <c r="G6923" s="154">
        <v>42467</v>
      </c>
      <c r="H6923" s="3" t="s">
        <v>6770</v>
      </c>
      <c r="I6923" s="4"/>
    </row>
    <row r="6924" spans="1:9">
      <c r="A6924" s="6">
        <v>6922</v>
      </c>
      <c r="B6924" s="68" t="s">
        <v>6803</v>
      </c>
      <c r="C6924" s="25" t="str">
        <f>IF(D6924=2,"NO","YES")</f>
        <v>YES</v>
      </c>
      <c r="D6924" s="69">
        <f t="shared" si="120"/>
        <v>0.48602941176470588</v>
      </c>
      <c r="E6924" s="1">
        <v>1.2004926470588235</v>
      </c>
      <c r="F6924" s="77">
        <v>3305</v>
      </c>
      <c r="G6924" s="154">
        <v>42467</v>
      </c>
      <c r="H6924" s="3" t="s">
        <v>6770</v>
      </c>
      <c r="I6924" s="4"/>
    </row>
    <row r="6925" spans="1:9">
      <c r="A6925" s="6">
        <v>6923</v>
      </c>
      <c r="B6925" s="68" t="s">
        <v>6804</v>
      </c>
      <c r="C6925" s="25" t="str">
        <f>IF(D6925=2,"NO","YES")</f>
        <v>YES</v>
      </c>
      <c r="D6925" s="69">
        <f t="shared" si="120"/>
        <v>0.23499999999999999</v>
      </c>
      <c r="E6925" s="1">
        <v>0.58045000000000002</v>
      </c>
      <c r="F6925" s="77">
        <v>1598</v>
      </c>
      <c r="G6925" s="154">
        <v>42467</v>
      </c>
      <c r="H6925" s="3" t="s">
        <v>6770</v>
      </c>
      <c r="I6925" s="4"/>
    </row>
    <row r="6926" spans="1:9">
      <c r="A6926" s="6">
        <v>6924</v>
      </c>
      <c r="B6926" s="68" t="s">
        <v>6805</v>
      </c>
      <c r="C6926" s="25" t="str">
        <f>IF(D6926=2,"NO","YES")</f>
        <v>YES</v>
      </c>
      <c r="D6926" s="69">
        <f t="shared" si="120"/>
        <v>1.7520588235294117</v>
      </c>
      <c r="E6926" s="1">
        <v>4.3275852941176476</v>
      </c>
      <c r="F6926" s="77">
        <v>11914</v>
      </c>
      <c r="G6926" s="154">
        <v>42467</v>
      </c>
      <c r="H6926" s="3" t="s">
        <v>6770</v>
      </c>
      <c r="I6926" s="4"/>
    </row>
    <row r="6927" spans="1:9" ht="30">
      <c r="A6927" s="6">
        <v>6925</v>
      </c>
      <c r="B6927" s="68" t="s">
        <v>6806</v>
      </c>
      <c r="C6927" s="25" t="str">
        <f>IF(D6927=2,"NO","YES")</f>
        <v>YES</v>
      </c>
      <c r="D6927" s="69">
        <f t="shared" si="120"/>
        <v>0.65602941176470586</v>
      </c>
      <c r="E6927" s="1">
        <v>1.6203926470588237</v>
      </c>
      <c r="F6927" s="77">
        <v>4461</v>
      </c>
      <c r="G6927" s="154">
        <v>42467</v>
      </c>
      <c r="H6927" s="3" t="s">
        <v>6770</v>
      </c>
      <c r="I6927" s="4"/>
    </row>
    <row r="6928" spans="1:9" ht="30">
      <c r="A6928" s="6">
        <v>6926</v>
      </c>
      <c r="B6928" s="68" t="s">
        <v>6807</v>
      </c>
      <c r="C6928" s="25" t="str">
        <f>IF(D6928=2,"NO","YES")</f>
        <v>YES</v>
      </c>
      <c r="D6928" s="69">
        <f t="shared" si="120"/>
        <v>0.17397058823529413</v>
      </c>
      <c r="E6928" s="1">
        <v>0.42970735294117651</v>
      </c>
      <c r="F6928" s="77">
        <v>1183</v>
      </c>
      <c r="G6928" s="154">
        <v>42467</v>
      </c>
      <c r="H6928" s="3" t="s">
        <v>6770</v>
      </c>
      <c r="I6928" s="4"/>
    </row>
    <row r="6929" spans="1:9">
      <c r="A6929" s="6">
        <v>6927</v>
      </c>
      <c r="B6929" s="68" t="s">
        <v>6808</v>
      </c>
      <c r="C6929" s="25" t="str">
        <f>IF(D6929=2,"NO","YES")</f>
        <v>YES</v>
      </c>
      <c r="D6929" s="69">
        <f t="shared" si="120"/>
        <v>0.10102941176470588</v>
      </c>
      <c r="E6929" s="1">
        <v>0.24954264705882354</v>
      </c>
      <c r="F6929" s="77">
        <v>687</v>
      </c>
      <c r="G6929" s="154">
        <v>42467</v>
      </c>
      <c r="H6929" s="3" t="s">
        <v>6770</v>
      </c>
      <c r="I6929" s="4"/>
    </row>
    <row r="6930" spans="1:9" ht="30">
      <c r="A6930" s="6">
        <v>6928</v>
      </c>
      <c r="B6930" s="68" t="s">
        <v>6809</v>
      </c>
      <c r="C6930" s="25" t="str">
        <f>IF(D6930=2,"NO","YES")</f>
        <v>YES</v>
      </c>
      <c r="D6930" s="69">
        <f t="shared" si="120"/>
        <v>0.25102941176470589</v>
      </c>
      <c r="E6930" s="1">
        <v>0.62004264705882361</v>
      </c>
      <c r="F6930" s="77">
        <v>1707</v>
      </c>
      <c r="G6930" s="154">
        <v>42467</v>
      </c>
      <c r="H6930" s="3" t="s">
        <v>6770</v>
      </c>
      <c r="I6930" s="4"/>
    </row>
    <row r="6931" spans="1:9">
      <c r="A6931" s="6">
        <v>6929</v>
      </c>
      <c r="B6931" s="68" t="s">
        <v>6810</v>
      </c>
      <c r="C6931" s="25" t="str">
        <f>IF(D6931=2,"NO","YES")</f>
        <v>YES</v>
      </c>
      <c r="D6931" s="69">
        <f t="shared" si="120"/>
        <v>0.38794117647058823</v>
      </c>
      <c r="E6931" s="1">
        <v>0.95821470588235302</v>
      </c>
      <c r="F6931" s="77">
        <v>2638</v>
      </c>
      <c r="G6931" s="154">
        <v>42467</v>
      </c>
      <c r="H6931" s="3" t="s">
        <v>6770</v>
      </c>
      <c r="I6931" s="4"/>
    </row>
    <row r="6932" spans="1:9">
      <c r="A6932" s="6">
        <v>6930</v>
      </c>
      <c r="B6932" s="68" t="s">
        <v>6811</v>
      </c>
      <c r="C6932" s="25" t="str">
        <f>IF(D6932=2,"NO","YES")</f>
        <v>YES</v>
      </c>
      <c r="D6932" s="69">
        <f t="shared" si="120"/>
        <v>0.3039705882352941</v>
      </c>
      <c r="E6932" s="1">
        <v>0.75080735294117651</v>
      </c>
      <c r="F6932" s="77">
        <v>2067</v>
      </c>
      <c r="G6932" s="154">
        <v>42467</v>
      </c>
      <c r="H6932" s="3" t="s">
        <v>6770</v>
      </c>
      <c r="I6932" s="4"/>
    </row>
    <row r="6933" spans="1:9" ht="30">
      <c r="A6933" s="6">
        <v>6931</v>
      </c>
      <c r="B6933" s="68" t="s">
        <v>6812</v>
      </c>
      <c r="C6933" s="25" t="str">
        <f>IF(D6933=2,"NO","YES")</f>
        <v>YES</v>
      </c>
      <c r="D6933" s="69">
        <f t="shared" si="120"/>
        <v>0.84602941176470592</v>
      </c>
      <c r="E6933" s="1">
        <v>2.0896926470588237</v>
      </c>
      <c r="F6933" s="77">
        <v>5753</v>
      </c>
      <c r="G6933" s="154">
        <v>42467</v>
      </c>
      <c r="H6933" s="3" t="s">
        <v>6770</v>
      </c>
      <c r="I6933" s="4"/>
    </row>
    <row r="6934" spans="1:9" ht="30">
      <c r="A6934" s="6">
        <v>6932</v>
      </c>
      <c r="B6934" s="68" t="s">
        <v>6813</v>
      </c>
      <c r="C6934" s="25" t="str">
        <f>IF(D6934=2,"NO","YES")</f>
        <v>YES</v>
      </c>
      <c r="D6934" s="69">
        <f t="shared" si="120"/>
        <v>0.66794117647058826</v>
      </c>
      <c r="E6934" s="1">
        <v>1.6498147058823531</v>
      </c>
      <c r="F6934" s="77">
        <v>4542</v>
      </c>
      <c r="G6934" s="154">
        <v>42467</v>
      </c>
      <c r="H6934" s="3" t="s">
        <v>6770</v>
      </c>
      <c r="I6934" s="4"/>
    </row>
    <row r="6935" spans="1:9">
      <c r="A6935" s="6">
        <v>6933</v>
      </c>
      <c r="B6935" s="68" t="s">
        <v>6814</v>
      </c>
      <c r="C6935" s="25" t="str">
        <f>IF(D6935=2,"NO","YES")</f>
        <v>YES</v>
      </c>
      <c r="D6935" s="69">
        <f t="shared" si="120"/>
        <v>0.80897058823529411</v>
      </c>
      <c r="E6935" s="1">
        <v>1.9981573529411767</v>
      </c>
      <c r="F6935" s="77">
        <v>5501</v>
      </c>
      <c r="G6935" s="154">
        <v>42467</v>
      </c>
      <c r="H6935" s="3" t="s">
        <v>6770</v>
      </c>
      <c r="I6935" s="4"/>
    </row>
    <row r="6936" spans="1:9">
      <c r="A6936" s="6">
        <v>6934</v>
      </c>
      <c r="B6936" s="68" t="s">
        <v>6815</v>
      </c>
      <c r="C6936" s="25" t="str">
        <f>IF(D6936=2,"NO","YES")</f>
        <v>YES</v>
      </c>
      <c r="D6936" s="69">
        <f t="shared" si="120"/>
        <v>1.1370588235294117</v>
      </c>
      <c r="E6936" s="1">
        <v>2.8085352941176471</v>
      </c>
      <c r="F6936" s="77">
        <v>7732</v>
      </c>
      <c r="G6936" s="154">
        <v>42467</v>
      </c>
      <c r="H6936" s="3" t="s">
        <v>6770</v>
      </c>
      <c r="I6936" s="4"/>
    </row>
    <row r="6937" spans="1:9" ht="30">
      <c r="A6937" s="6">
        <v>6935</v>
      </c>
      <c r="B6937" s="68" t="s">
        <v>6816</v>
      </c>
      <c r="C6937" s="25" t="str">
        <f>IF(D6937=2,"NO","YES")</f>
        <v>YES</v>
      </c>
      <c r="D6937" s="69">
        <f t="shared" si="120"/>
        <v>0.24294117647058824</v>
      </c>
      <c r="E6937" s="1">
        <v>0.60006470588235306</v>
      </c>
      <c r="F6937" s="77">
        <v>1652</v>
      </c>
      <c r="G6937" s="154">
        <v>42467</v>
      </c>
      <c r="H6937" s="3" t="s">
        <v>6770</v>
      </c>
      <c r="I6937" s="4"/>
    </row>
    <row r="6938" spans="1:9" ht="30">
      <c r="A6938" s="6">
        <v>6936</v>
      </c>
      <c r="B6938" s="68" t="s">
        <v>6817</v>
      </c>
      <c r="C6938" s="25" t="str">
        <f>IF(D6938=2,"NO","YES")</f>
        <v>YES</v>
      </c>
      <c r="D6938" s="69">
        <f t="shared" si="120"/>
        <v>0.46897058823529414</v>
      </c>
      <c r="E6938" s="1">
        <v>1.1583573529411766</v>
      </c>
      <c r="F6938" s="77">
        <v>3189</v>
      </c>
      <c r="G6938" s="154">
        <v>42467</v>
      </c>
      <c r="H6938" s="3" t="s">
        <v>6770</v>
      </c>
      <c r="I6938" s="4"/>
    </row>
    <row r="6939" spans="1:9" ht="30">
      <c r="A6939" s="6">
        <v>6937</v>
      </c>
      <c r="B6939" s="68" t="s">
        <v>6818</v>
      </c>
      <c r="C6939" s="25" t="str">
        <f>IF(D6939=2,"NO","YES")</f>
        <v>YES</v>
      </c>
      <c r="D6939" s="69">
        <f t="shared" si="120"/>
        <v>1.0929411764705883</v>
      </c>
      <c r="E6939" s="1">
        <v>2.6995647058823535</v>
      </c>
      <c r="F6939" s="77">
        <v>7432</v>
      </c>
      <c r="G6939" s="154">
        <v>42467</v>
      </c>
      <c r="H6939" s="3" t="s">
        <v>6770</v>
      </c>
      <c r="I6939" s="4"/>
    </row>
    <row r="6940" spans="1:9">
      <c r="A6940" s="6">
        <v>6938</v>
      </c>
      <c r="B6940" s="68" t="s">
        <v>6819</v>
      </c>
      <c r="C6940" s="25" t="str">
        <f>IF(D6940=2,"NO","YES")</f>
        <v>YES</v>
      </c>
      <c r="D6940" s="69">
        <f t="shared" si="120"/>
        <v>0.6470588235294118</v>
      </c>
      <c r="E6940" s="1">
        <v>1.5982352941176472</v>
      </c>
      <c r="F6940" s="77">
        <v>4400</v>
      </c>
      <c r="G6940" s="154">
        <v>42467</v>
      </c>
      <c r="H6940" s="3" t="s">
        <v>6770</v>
      </c>
      <c r="I6940" s="4"/>
    </row>
    <row r="6941" spans="1:9">
      <c r="A6941" s="6">
        <v>6939</v>
      </c>
      <c r="B6941" s="68" t="s">
        <v>6819</v>
      </c>
      <c r="C6941" s="25" t="str">
        <f>IF(D6941=2,"NO","YES")</f>
        <v>YES</v>
      </c>
      <c r="D6941" s="69">
        <f t="shared" si="120"/>
        <v>0.49397058823529411</v>
      </c>
      <c r="E6941" s="1">
        <v>1.2201073529411766</v>
      </c>
      <c r="F6941" s="77">
        <v>3359</v>
      </c>
      <c r="G6941" s="154">
        <v>42467</v>
      </c>
      <c r="H6941" s="3" t="s">
        <v>6770</v>
      </c>
      <c r="I6941" s="4"/>
    </row>
    <row r="6942" spans="1:9" ht="30">
      <c r="A6942" s="6">
        <v>6940</v>
      </c>
      <c r="B6942" s="68" t="s">
        <v>6820</v>
      </c>
      <c r="C6942" s="25" t="str">
        <f>IF(D6942=2,"NO","YES")</f>
        <v>YES</v>
      </c>
      <c r="D6942" s="69">
        <f t="shared" si="120"/>
        <v>0.60705882352941176</v>
      </c>
      <c r="E6942" s="1">
        <v>1.4994352941176472</v>
      </c>
      <c r="F6942" s="77">
        <v>4128</v>
      </c>
      <c r="G6942" s="154">
        <v>42467</v>
      </c>
      <c r="H6942" s="3" t="s">
        <v>6770</v>
      </c>
      <c r="I6942" s="4"/>
    </row>
    <row r="6943" spans="1:9" ht="30">
      <c r="A6943" s="6">
        <v>6941</v>
      </c>
      <c r="B6943" s="68" t="s">
        <v>6821</v>
      </c>
      <c r="C6943" s="25" t="str">
        <f>IF(D6943=2,"NO","YES")</f>
        <v>YES</v>
      </c>
      <c r="D6943" s="69">
        <f t="shared" si="120"/>
        <v>0.70794117647058818</v>
      </c>
      <c r="E6943" s="1">
        <v>1.7486147058823529</v>
      </c>
      <c r="F6943" s="77">
        <v>4814</v>
      </c>
      <c r="G6943" s="154">
        <v>42467</v>
      </c>
      <c r="H6943" s="3" t="s">
        <v>6770</v>
      </c>
      <c r="I6943" s="4"/>
    </row>
    <row r="6944" spans="1:9" ht="30">
      <c r="A6944" s="6">
        <v>6942</v>
      </c>
      <c r="B6944" s="68" t="s">
        <v>6822</v>
      </c>
      <c r="C6944" s="25" t="str">
        <f>IF(D6944=2,"NO","YES")</f>
        <v>YES</v>
      </c>
      <c r="D6944" s="69">
        <f t="shared" si="120"/>
        <v>0.125</v>
      </c>
      <c r="E6944" s="1">
        <v>0.30875000000000002</v>
      </c>
      <c r="F6944" s="77">
        <v>850</v>
      </c>
      <c r="G6944" s="154">
        <v>42467</v>
      </c>
      <c r="H6944" s="3" t="s">
        <v>6770</v>
      </c>
      <c r="I6944" s="4"/>
    </row>
    <row r="6945" spans="1:9" ht="30">
      <c r="A6945" s="6">
        <v>6943</v>
      </c>
      <c r="B6945" s="68" t="s">
        <v>6823</v>
      </c>
      <c r="C6945" s="25" t="str">
        <f>IF(D6945=2,"NO","YES")</f>
        <v>YES</v>
      </c>
      <c r="D6945" s="69">
        <f t="shared" si="120"/>
        <v>0.87</v>
      </c>
      <c r="E6945" s="1">
        <v>2.1489000000000003</v>
      </c>
      <c r="F6945" s="77">
        <v>5916</v>
      </c>
      <c r="G6945" s="154">
        <v>42467</v>
      </c>
      <c r="H6945" s="3" t="s">
        <v>6770</v>
      </c>
      <c r="I6945" s="4"/>
    </row>
    <row r="6946" spans="1:9">
      <c r="A6946" s="6">
        <v>6944</v>
      </c>
      <c r="B6946" s="68" t="s">
        <v>6824</v>
      </c>
      <c r="C6946" s="25" t="str">
        <f>IF(D6946=2,"NO","YES")</f>
        <v>YES</v>
      </c>
      <c r="D6946" s="69">
        <f t="shared" si="120"/>
        <v>0.62294117647058822</v>
      </c>
      <c r="E6946" s="1">
        <v>1.538664705882353</v>
      </c>
      <c r="F6946" s="77">
        <v>4236</v>
      </c>
      <c r="G6946" s="154">
        <v>42467</v>
      </c>
      <c r="H6946" s="3" t="s">
        <v>6770</v>
      </c>
      <c r="I6946" s="4"/>
    </row>
    <row r="6947" spans="1:9" ht="30">
      <c r="A6947" s="6">
        <v>6945</v>
      </c>
      <c r="B6947" s="68" t="s">
        <v>6825</v>
      </c>
      <c r="C6947" s="25" t="str">
        <f>IF(D6947=2,"NO","YES")</f>
        <v>YES</v>
      </c>
      <c r="D6947" s="69">
        <f t="shared" si="120"/>
        <v>0.21</v>
      </c>
      <c r="E6947" s="1">
        <v>0.51870000000000005</v>
      </c>
      <c r="F6947" s="77">
        <v>1428</v>
      </c>
      <c r="G6947" s="154">
        <v>42467</v>
      </c>
      <c r="H6947" s="3" t="s">
        <v>6770</v>
      </c>
      <c r="I6947" s="4"/>
    </row>
    <row r="6948" spans="1:9" ht="30">
      <c r="A6948" s="6">
        <v>6946</v>
      </c>
      <c r="B6948" s="68" t="s">
        <v>6826</v>
      </c>
      <c r="C6948" s="25" t="str">
        <f>IF(D6948=2,"NO","YES")</f>
        <v>YES</v>
      </c>
      <c r="D6948" s="69">
        <f t="shared" si="120"/>
        <v>1.6189705882352941</v>
      </c>
      <c r="E6948" s="1">
        <v>3.9988573529411768</v>
      </c>
      <c r="F6948" s="77">
        <v>11009</v>
      </c>
      <c r="G6948" s="154">
        <v>42467</v>
      </c>
      <c r="H6948" s="3" t="s">
        <v>6770</v>
      </c>
      <c r="I6948" s="4"/>
    </row>
    <row r="6949" spans="1:9">
      <c r="A6949" s="6">
        <v>6947</v>
      </c>
      <c r="B6949" s="68" t="s">
        <v>6827</v>
      </c>
      <c r="C6949" s="25" t="str">
        <f>IF(D6949=2,"NO","YES")</f>
        <v>YES</v>
      </c>
      <c r="D6949" s="69">
        <f t="shared" si="120"/>
        <v>0.745</v>
      </c>
      <c r="E6949" s="1">
        <v>1.8401500000000002</v>
      </c>
      <c r="F6949" s="77">
        <v>5066</v>
      </c>
      <c r="G6949" s="154">
        <v>42467</v>
      </c>
      <c r="H6949" s="3" t="s">
        <v>6770</v>
      </c>
      <c r="I6949" s="4"/>
    </row>
    <row r="6950" spans="1:9" ht="30">
      <c r="A6950" s="6">
        <v>6948</v>
      </c>
      <c r="B6950" s="68" t="s">
        <v>6828</v>
      </c>
      <c r="C6950" s="25" t="str">
        <f>IF(D6950=2,"NO","YES")</f>
        <v>YES</v>
      </c>
      <c r="D6950" s="69">
        <f t="shared" si="120"/>
        <v>0.21397058823529411</v>
      </c>
      <c r="E6950" s="1">
        <v>0.52850735294117646</v>
      </c>
      <c r="F6950" s="77">
        <v>1455</v>
      </c>
      <c r="G6950" s="154">
        <v>42467</v>
      </c>
      <c r="H6950" s="3" t="s">
        <v>6770</v>
      </c>
      <c r="I6950" s="4"/>
    </row>
    <row r="6951" spans="1:9" ht="30">
      <c r="A6951" s="6">
        <v>6949</v>
      </c>
      <c r="B6951" s="68" t="s">
        <v>6828</v>
      </c>
      <c r="C6951" s="25" t="str">
        <f>IF(D6951=2,"NO","YES")</f>
        <v>YES</v>
      </c>
      <c r="D6951" s="69">
        <f t="shared" si="120"/>
        <v>0.34794117647058825</v>
      </c>
      <c r="E6951" s="1">
        <v>0.85941470588235302</v>
      </c>
      <c r="F6951" s="77">
        <v>2366</v>
      </c>
      <c r="G6951" s="154">
        <v>42467</v>
      </c>
      <c r="H6951" s="3" t="s">
        <v>6770</v>
      </c>
      <c r="I6951" s="4"/>
    </row>
    <row r="6952" spans="1:9" ht="30">
      <c r="A6952" s="6">
        <v>6950</v>
      </c>
      <c r="B6952" s="68" t="s">
        <v>6829</v>
      </c>
      <c r="C6952" s="25" t="str">
        <f>IF(D6952=2,"NO","YES")</f>
        <v>YES</v>
      </c>
      <c r="D6952" s="69">
        <f t="shared" si="120"/>
        <v>1.0520588235294117</v>
      </c>
      <c r="E6952" s="1">
        <v>2.598585294117647</v>
      </c>
      <c r="F6952" s="77">
        <v>7154</v>
      </c>
      <c r="G6952" s="154">
        <v>42467</v>
      </c>
      <c r="H6952" s="3" t="s">
        <v>6770</v>
      </c>
      <c r="I6952" s="4"/>
    </row>
    <row r="6953" spans="1:9" ht="30">
      <c r="A6953" s="6">
        <v>6951</v>
      </c>
      <c r="B6953" s="68" t="s">
        <v>6830</v>
      </c>
      <c r="C6953" s="25" t="str">
        <f>IF(D6953=2,"NO","YES")</f>
        <v>YES</v>
      </c>
      <c r="D6953" s="69">
        <f t="shared" si="120"/>
        <v>1.4770588235294118</v>
      </c>
      <c r="E6953" s="1">
        <v>3.6483352941176475</v>
      </c>
      <c r="F6953" s="77">
        <v>10044</v>
      </c>
      <c r="G6953" s="154">
        <v>42467</v>
      </c>
      <c r="H6953" s="3" t="s">
        <v>6770</v>
      </c>
      <c r="I6953" s="4"/>
    </row>
    <row r="6954" spans="1:9" ht="30">
      <c r="A6954" s="6">
        <v>6952</v>
      </c>
      <c r="B6954" s="68" t="s">
        <v>6831</v>
      </c>
      <c r="C6954" s="25" t="str">
        <f>IF(D6954=2,"NO","YES")</f>
        <v>YES</v>
      </c>
      <c r="D6954" s="69">
        <f t="shared" si="120"/>
        <v>1.335</v>
      </c>
      <c r="E6954" s="1">
        <v>3.29745</v>
      </c>
      <c r="F6954" s="77">
        <v>9078</v>
      </c>
      <c r="G6954" s="616">
        <v>42467</v>
      </c>
      <c r="H6954" s="3" t="s">
        <v>6770</v>
      </c>
      <c r="I6954" s="4"/>
    </row>
    <row r="6955" spans="1:9">
      <c r="A6955" s="6">
        <v>6953</v>
      </c>
      <c r="B6955" s="68" t="s">
        <v>6832</v>
      </c>
      <c r="C6955" s="25" t="str">
        <f>IF(D6955=2,"NO","YES")</f>
        <v>YES</v>
      </c>
      <c r="D6955" s="69">
        <f t="shared" si="120"/>
        <v>0.37602941176470589</v>
      </c>
      <c r="E6955" s="1">
        <v>0.92879264705882358</v>
      </c>
      <c r="F6955" s="77">
        <v>2557</v>
      </c>
      <c r="G6955" s="154">
        <v>42467</v>
      </c>
      <c r="H6955" s="3" t="s">
        <v>6770</v>
      </c>
      <c r="I6955" s="4"/>
    </row>
    <row r="6956" spans="1:9" ht="30">
      <c r="A6956" s="6">
        <v>6954</v>
      </c>
      <c r="B6956" s="68" t="s">
        <v>6833</v>
      </c>
      <c r="C6956" s="25" t="str">
        <f>IF(D6956=2,"NO","YES")</f>
        <v>YES</v>
      </c>
      <c r="D6956" s="69">
        <f t="shared" si="120"/>
        <v>0.91500000000000004</v>
      </c>
      <c r="E6956" s="1">
        <v>2.2600500000000001</v>
      </c>
      <c r="F6956" s="77">
        <v>6222</v>
      </c>
      <c r="G6956" s="154">
        <v>42467</v>
      </c>
      <c r="H6956" s="3" t="s">
        <v>6770</v>
      </c>
      <c r="I6956" s="4"/>
    </row>
    <row r="6957" spans="1:9">
      <c r="A6957" s="6">
        <v>6955</v>
      </c>
      <c r="B6957" s="68" t="s">
        <v>6834</v>
      </c>
      <c r="C6957" s="25" t="str">
        <f>IF(D6957=2,"NO","YES")</f>
        <v>YES</v>
      </c>
      <c r="D6957" s="69">
        <f t="shared" si="120"/>
        <v>0.89397058823529407</v>
      </c>
      <c r="E6957" s="1">
        <v>2.2081073529411763</v>
      </c>
      <c r="F6957" s="77">
        <v>6079</v>
      </c>
      <c r="G6957" s="154">
        <v>42467</v>
      </c>
      <c r="H6957" s="3" t="s">
        <v>6770</v>
      </c>
      <c r="I6957" s="4"/>
    </row>
    <row r="6958" spans="1:9" ht="30">
      <c r="A6958" s="6">
        <v>6956</v>
      </c>
      <c r="B6958" s="68" t="s">
        <v>6835</v>
      </c>
      <c r="C6958" s="25" t="str">
        <f>IF(D6958=2,"NO","YES")</f>
        <v>YES</v>
      </c>
      <c r="D6958" s="69">
        <f t="shared" si="120"/>
        <v>0.20602941176470588</v>
      </c>
      <c r="E6958" s="1">
        <v>0.50889264705882353</v>
      </c>
      <c r="F6958" s="77">
        <v>1401</v>
      </c>
      <c r="G6958" s="154">
        <v>42467</v>
      </c>
      <c r="H6958" s="3" t="s">
        <v>6770</v>
      </c>
      <c r="I6958" s="4"/>
    </row>
    <row r="6959" spans="1:9" ht="30">
      <c r="A6959" s="6">
        <v>6957</v>
      </c>
      <c r="B6959" s="68" t="s">
        <v>6836</v>
      </c>
      <c r="C6959" s="25" t="str">
        <f>IF(D6959=2,"NO","YES")</f>
        <v>YES</v>
      </c>
      <c r="D6959" s="69">
        <f t="shared" si="120"/>
        <v>0.39705882352941174</v>
      </c>
      <c r="E6959" s="1">
        <v>0.98073529411764704</v>
      </c>
      <c r="F6959" s="77">
        <v>2700</v>
      </c>
      <c r="G6959" s="154">
        <v>42467</v>
      </c>
      <c r="H6959" s="3" t="s">
        <v>6770</v>
      </c>
      <c r="I6959" s="4"/>
    </row>
    <row r="6960" spans="1:9">
      <c r="A6960" s="6">
        <v>6958</v>
      </c>
      <c r="B6960" s="68" t="s">
        <v>6837</v>
      </c>
      <c r="C6960" s="25" t="str">
        <f>IF(D6960=2,"NO","YES")</f>
        <v>YES</v>
      </c>
      <c r="D6960" s="69">
        <f t="shared" si="120"/>
        <v>1.141029411764706</v>
      </c>
      <c r="E6960" s="1">
        <v>2.8183426470588238</v>
      </c>
      <c r="F6960" s="77">
        <v>7759</v>
      </c>
      <c r="G6960" s="154">
        <v>42467</v>
      </c>
      <c r="H6960" s="3" t="s">
        <v>6770</v>
      </c>
      <c r="I6960" s="4"/>
    </row>
    <row r="6961" spans="1:9" ht="30">
      <c r="A6961" s="6">
        <v>6959</v>
      </c>
      <c r="B6961" s="68" t="s">
        <v>6838</v>
      </c>
      <c r="C6961" s="25" t="str">
        <f>IF(D6961=2,"NO","YES")</f>
        <v>YES</v>
      </c>
      <c r="D6961" s="69">
        <f t="shared" si="120"/>
        <v>1.0720588235294117</v>
      </c>
      <c r="E6961" s="1">
        <v>2.6479852941176474</v>
      </c>
      <c r="F6961" s="77">
        <v>7290</v>
      </c>
      <c r="G6961" s="154">
        <v>42467</v>
      </c>
      <c r="H6961" s="3" t="s">
        <v>6770</v>
      </c>
      <c r="I6961" s="4"/>
    </row>
    <row r="6962" spans="1:9" ht="30">
      <c r="A6962" s="6">
        <v>6960</v>
      </c>
      <c r="B6962" s="68" t="s">
        <v>6839</v>
      </c>
      <c r="C6962" s="25" t="str">
        <f>IF(D6962=2,"NO","YES")</f>
        <v>YES</v>
      </c>
      <c r="D6962" s="69">
        <f t="shared" si="120"/>
        <v>1.703970588235294</v>
      </c>
      <c r="E6962" s="1">
        <v>4.2088073529411769</v>
      </c>
      <c r="F6962" s="77">
        <v>11587</v>
      </c>
      <c r="G6962" s="154">
        <v>42467</v>
      </c>
      <c r="H6962" s="3" t="s">
        <v>6770</v>
      </c>
      <c r="I6962" s="4"/>
    </row>
    <row r="6963" spans="1:9" ht="30">
      <c r="A6963" s="6">
        <v>6961</v>
      </c>
      <c r="B6963" s="68" t="s">
        <v>6840</v>
      </c>
      <c r="C6963" s="25" t="str">
        <f>IF(D6963=2,"NO","YES")</f>
        <v>YES</v>
      </c>
      <c r="D6963" s="69">
        <f t="shared" si="120"/>
        <v>0.85</v>
      </c>
      <c r="E6963" s="1">
        <v>2.0994999999999999</v>
      </c>
      <c r="F6963" s="77">
        <v>5780</v>
      </c>
      <c r="G6963" s="154">
        <v>42467</v>
      </c>
      <c r="H6963" s="3" t="s">
        <v>6770</v>
      </c>
      <c r="I6963" s="4"/>
    </row>
    <row r="6964" spans="1:9" ht="30">
      <c r="A6964" s="6">
        <v>6962</v>
      </c>
      <c r="B6964" s="68" t="s">
        <v>6841</v>
      </c>
      <c r="C6964" s="25" t="str">
        <f>IF(D6964=2,"NO","YES")</f>
        <v>YES</v>
      </c>
      <c r="D6964" s="69">
        <f t="shared" si="120"/>
        <v>0.73705882352941177</v>
      </c>
      <c r="E6964" s="1">
        <v>1.8205352941176471</v>
      </c>
      <c r="F6964" s="77">
        <v>5012</v>
      </c>
      <c r="G6964" s="154">
        <v>42467</v>
      </c>
      <c r="H6964" s="3" t="s">
        <v>6770</v>
      </c>
      <c r="I6964" s="4"/>
    </row>
    <row r="6965" spans="1:9" ht="30">
      <c r="A6965" s="6">
        <v>6963</v>
      </c>
      <c r="B6965" s="68" t="s">
        <v>6842</v>
      </c>
      <c r="C6965" s="25" t="str">
        <f>IF(D6965=2,"NO","YES")</f>
        <v>YES</v>
      </c>
      <c r="D6965" s="69">
        <f t="shared" si="120"/>
        <v>0.72397058823529414</v>
      </c>
      <c r="E6965" s="1">
        <v>1.7882073529411766</v>
      </c>
      <c r="F6965" s="77">
        <v>4923</v>
      </c>
      <c r="G6965" s="154">
        <v>42467</v>
      </c>
      <c r="H6965" s="3" t="s">
        <v>6770</v>
      </c>
      <c r="I6965" s="4"/>
    </row>
    <row r="6966" spans="1:9">
      <c r="A6966" s="6">
        <v>6964</v>
      </c>
      <c r="B6966" s="68" t="s">
        <v>6843</v>
      </c>
      <c r="C6966" s="25" t="str">
        <f>IF(D6966=2,"NO","YES")</f>
        <v>YES</v>
      </c>
      <c r="D6966" s="69">
        <f t="shared" si="120"/>
        <v>0.13794117647058823</v>
      </c>
      <c r="E6966" s="1">
        <v>0.34071470588235298</v>
      </c>
      <c r="F6966" s="77">
        <v>938</v>
      </c>
      <c r="G6966" s="154">
        <v>42467</v>
      </c>
      <c r="H6966" s="3" t="s">
        <v>6770</v>
      </c>
      <c r="I6966" s="4"/>
    </row>
    <row r="6967" spans="1:9" ht="30">
      <c r="A6967" s="6">
        <v>6965</v>
      </c>
      <c r="B6967" s="68" t="s">
        <v>6844</v>
      </c>
      <c r="C6967" s="25" t="str">
        <f>IF(D6967=2,"NO","YES")</f>
        <v>YES</v>
      </c>
      <c r="D6967" s="69">
        <f t="shared" si="120"/>
        <v>0.54602941176470587</v>
      </c>
      <c r="E6967" s="1">
        <v>1.3486926470588236</v>
      </c>
      <c r="F6967" s="77">
        <v>3713</v>
      </c>
      <c r="G6967" s="154">
        <v>42467</v>
      </c>
      <c r="H6967" s="3" t="s">
        <v>6770</v>
      </c>
      <c r="I6967" s="4"/>
    </row>
    <row r="6968" spans="1:9" ht="30">
      <c r="A6968" s="6">
        <v>6966</v>
      </c>
      <c r="B6968" s="68" t="s">
        <v>6845</v>
      </c>
      <c r="C6968" s="25" t="str">
        <f>IF(D6968=2,"NO","YES")</f>
        <v>YES</v>
      </c>
      <c r="D6968" s="69">
        <f t="shared" si="120"/>
        <v>1.8620588235294118</v>
      </c>
      <c r="E6968" s="1">
        <v>4.5992852941176476</v>
      </c>
      <c r="F6968" s="77">
        <v>12662</v>
      </c>
      <c r="G6968" s="154">
        <v>42467</v>
      </c>
      <c r="H6968" s="3" t="s">
        <v>6770</v>
      </c>
      <c r="I6968" s="4"/>
    </row>
    <row r="6969" spans="1:9" ht="30">
      <c r="A6969" s="6">
        <v>6967</v>
      </c>
      <c r="B6969" s="68" t="s">
        <v>6846</v>
      </c>
      <c r="C6969" s="25" t="str">
        <f>IF(D6969=2,"NO","YES")</f>
        <v>YES</v>
      </c>
      <c r="D6969" s="69">
        <f t="shared" si="120"/>
        <v>1.5179411764705881</v>
      </c>
      <c r="E6969" s="1">
        <v>3.749314705882353</v>
      </c>
      <c r="F6969" s="77">
        <v>10322</v>
      </c>
      <c r="G6969" s="154">
        <v>42467</v>
      </c>
      <c r="H6969" s="3" t="s">
        <v>6770</v>
      </c>
      <c r="I6969" s="4"/>
    </row>
    <row r="6970" spans="1:9" ht="30">
      <c r="A6970" s="6">
        <v>6968</v>
      </c>
      <c r="B6970" s="68" t="s">
        <v>6847</v>
      </c>
      <c r="C6970" s="25" t="str">
        <f>IF(D6970=2,"NO","YES")</f>
        <v>YES</v>
      </c>
      <c r="D6970" s="69">
        <f t="shared" si="120"/>
        <v>1.4610294117647058</v>
      </c>
      <c r="E6970" s="1">
        <v>3.6087426470588237</v>
      </c>
      <c r="F6970" s="77">
        <v>9935</v>
      </c>
      <c r="G6970" s="154">
        <v>42467</v>
      </c>
      <c r="H6970" s="3" t="s">
        <v>6770</v>
      </c>
      <c r="I6970" s="4"/>
    </row>
    <row r="6971" spans="1:9" ht="30">
      <c r="A6971" s="6">
        <v>6969</v>
      </c>
      <c r="B6971" s="68" t="s">
        <v>6848</v>
      </c>
      <c r="C6971" s="25" t="str">
        <f>IF(D6971=2,"NO","YES")</f>
        <v>YES</v>
      </c>
      <c r="D6971" s="69">
        <f t="shared" si="120"/>
        <v>0.61102941176470593</v>
      </c>
      <c r="E6971" s="1">
        <v>1.5092426470588238</v>
      </c>
      <c r="F6971" s="77">
        <v>4155</v>
      </c>
      <c r="G6971" s="154">
        <v>42467</v>
      </c>
      <c r="H6971" s="3" t="s">
        <v>6770</v>
      </c>
      <c r="I6971" s="4"/>
    </row>
    <row r="6972" spans="1:9">
      <c r="A6972" s="6">
        <v>6970</v>
      </c>
      <c r="B6972" s="68" t="s">
        <v>6849</v>
      </c>
      <c r="C6972" s="25" t="str">
        <f>IF(D6972=2,"NO","YES")</f>
        <v>YES</v>
      </c>
      <c r="D6972" s="69">
        <f t="shared" si="120"/>
        <v>0.74897058823529417</v>
      </c>
      <c r="E6972" s="1">
        <v>1.8499573529411768</v>
      </c>
      <c r="F6972" s="77">
        <v>5093</v>
      </c>
      <c r="G6972" s="154">
        <v>42467</v>
      </c>
      <c r="H6972" s="3" t="s">
        <v>6770</v>
      </c>
      <c r="I6972" s="4"/>
    </row>
    <row r="6973" spans="1:9" ht="30">
      <c r="A6973" s="6">
        <v>6971</v>
      </c>
      <c r="B6973" s="68" t="s">
        <v>6850</v>
      </c>
      <c r="C6973" s="25" t="str">
        <f>IF(D6973=2,"NO","YES")</f>
        <v>YES</v>
      </c>
      <c r="D6973" s="69">
        <f t="shared" si="120"/>
        <v>0.72397058823529414</v>
      </c>
      <c r="E6973" s="1">
        <v>1.7882073529411766</v>
      </c>
      <c r="F6973" s="77">
        <v>4923</v>
      </c>
      <c r="G6973" s="154">
        <v>42467</v>
      </c>
      <c r="H6973" s="3" t="s">
        <v>6770</v>
      </c>
      <c r="I6973" s="4"/>
    </row>
    <row r="6974" spans="1:9" ht="30">
      <c r="A6974" s="6">
        <v>6972</v>
      </c>
      <c r="B6974" s="68" t="s">
        <v>6851</v>
      </c>
      <c r="C6974" s="25" t="str">
        <f>IF(D6974=2,"NO","YES")</f>
        <v>YES</v>
      </c>
      <c r="D6974" s="69">
        <f t="shared" si="120"/>
        <v>1.0120588235294117</v>
      </c>
      <c r="E6974" s="1">
        <v>2.4997852941176468</v>
      </c>
      <c r="F6974" s="77">
        <v>6882</v>
      </c>
      <c r="G6974" s="154">
        <v>42467</v>
      </c>
      <c r="H6974" s="3" t="s">
        <v>6770</v>
      </c>
      <c r="I6974" s="4"/>
    </row>
    <row r="6975" spans="1:9" ht="30">
      <c r="A6975" s="6">
        <v>6973</v>
      </c>
      <c r="B6975" s="68" t="s">
        <v>6852</v>
      </c>
      <c r="C6975" s="25" t="str">
        <f>IF(D6975=2,"NO","YES")</f>
        <v>YES</v>
      </c>
      <c r="D6975" s="69">
        <f t="shared" si="120"/>
        <v>0.44500000000000001</v>
      </c>
      <c r="E6975" s="1">
        <v>1.0991500000000001</v>
      </c>
      <c r="F6975" s="77">
        <v>3026</v>
      </c>
      <c r="G6975" s="154">
        <v>42467</v>
      </c>
      <c r="H6975" s="3" t="s">
        <v>6770</v>
      </c>
      <c r="I6975" s="4"/>
    </row>
    <row r="6976" spans="1:9" ht="30">
      <c r="A6976" s="6">
        <v>6974</v>
      </c>
      <c r="B6976" s="68" t="s">
        <v>6853</v>
      </c>
      <c r="C6976" s="25" t="str">
        <f>IF(D6976=2,"NO","YES")</f>
        <v>YES</v>
      </c>
      <c r="D6976" s="69">
        <f t="shared" si="120"/>
        <v>0.85</v>
      </c>
      <c r="E6976" s="1">
        <v>2.0994999999999999</v>
      </c>
      <c r="F6976" s="77">
        <v>5780</v>
      </c>
      <c r="G6976" s="154">
        <v>42467</v>
      </c>
      <c r="H6976" s="3" t="s">
        <v>6770</v>
      </c>
      <c r="I6976" s="4"/>
    </row>
    <row r="6977" spans="1:9">
      <c r="A6977" s="6">
        <v>6975</v>
      </c>
      <c r="B6977" s="68" t="s">
        <v>6854</v>
      </c>
      <c r="C6977" s="25" t="str">
        <f>IF(D6977=2,"NO","YES")</f>
        <v>YES</v>
      </c>
      <c r="D6977" s="69">
        <f t="shared" si="120"/>
        <v>0.47294117647058825</v>
      </c>
      <c r="E6977" s="1">
        <v>1.168164705882353</v>
      </c>
      <c r="F6977" s="77">
        <v>3216</v>
      </c>
      <c r="G6977" s="154">
        <v>42467</v>
      </c>
      <c r="H6977" s="3" t="s">
        <v>6770</v>
      </c>
      <c r="I6977" s="4"/>
    </row>
    <row r="6978" spans="1:9" ht="30">
      <c r="A6978" s="6">
        <v>6976</v>
      </c>
      <c r="B6978" s="68" t="s">
        <v>6855</v>
      </c>
      <c r="C6978" s="25" t="str">
        <f>IF(D6978=2,"NO","YES")</f>
        <v>NO</v>
      </c>
      <c r="D6978" s="69">
        <f t="shared" si="120"/>
        <v>2</v>
      </c>
      <c r="E6978" s="1">
        <v>4.9400000000000004</v>
      </c>
      <c r="F6978" s="77">
        <v>13600</v>
      </c>
      <c r="G6978" s="154">
        <v>42467</v>
      </c>
      <c r="H6978" s="3" t="s">
        <v>6770</v>
      </c>
      <c r="I6978" s="4"/>
    </row>
    <row r="6979" spans="1:9" ht="30">
      <c r="A6979" s="6">
        <v>6977</v>
      </c>
      <c r="B6979" s="68" t="s">
        <v>6856</v>
      </c>
      <c r="C6979" s="25" t="str">
        <f>IF(D6979=2,"NO","YES")</f>
        <v>YES</v>
      </c>
      <c r="D6979" s="69">
        <f t="shared" si="120"/>
        <v>0.38794117647058823</v>
      </c>
      <c r="E6979" s="1">
        <v>0.95821470588235302</v>
      </c>
      <c r="F6979" s="77">
        <v>2638</v>
      </c>
      <c r="G6979" s="154">
        <v>42467</v>
      </c>
      <c r="H6979" s="3" t="s">
        <v>6770</v>
      </c>
      <c r="I6979" s="4"/>
    </row>
    <row r="6980" spans="1:9" ht="30">
      <c r="A6980" s="6">
        <v>6978</v>
      </c>
      <c r="B6980" s="68" t="s">
        <v>6857</v>
      </c>
      <c r="C6980" s="25" t="str">
        <f>IF(D6980=2,"NO","YES")</f>
        <v>YES</v>
      </c>
      <c r="D6980" s="69">
        <f t="shared" si="120"/>
        <v>0.39294117647058824</v>
      </c>
      <c r="E6980" s="1">
        <v>0.970564705882353</v>
      </c>
      <c r="F6980" s="77">
        <v>2672</v>
      </c>
      <c r="G6980" s="154">
        <v>42467</v>
      </c>
      <c r="H6980" s="3" t="s">
        <v>6770</v>
      </c>
      <c r="I6980" s="4"/>
    </row>
    <row r="6981" spans="1:9" ht="30">
      <c r="A6981" s="6">
        <v>6979</v>
      </c>
      <c r="B6981" s="68" t="s">
        <v>6858</v>
      </c>
      <c r="C6981" s="25" t="str">
        <f>IF(D6981=2,"NO","YES")</f>
        <v>YES</v>
      </c>
      <c r="D6981" s="69">
        <f t="shared" ref="D6981:D7044" si="121">F6981/6800</f>
        <v>0.36794117647058822</v>
      </c>
      <c r="E6981" s="1">
        <v>0.90881470588235291</v>
      </c>
      <c r="F6981" s="77">
        <v>2502</v>
      </c>
      <c r="G6981" s="154">
        <v>42467</v>
      </c>
      <c r="H6981" s="3" t="s">
        <v>6770</v>
      </c>
      <c r="I6981" s="4"/>
    </row>
    <row r="6982" spans="1:9" ht="30">
      <c r="A6982" s="6">
        <v>6980</v>
      </c>
      <c r="B6982" s="68" t="s">
        <v>6859</v>
      </c>
      <c r="C6982" s="25" t="str">
        <f>IF(D6982=2,"NO","YES")</f>
        <v>YES</v>
      </c>
      <c r="D6982" s="69">
        <f t="shared" si="121"/>
        <v>0.55794117647058827</v>
      </c>
      <c r="E6982" s="1">
        <v>1.3781147058823531</v>
      </c>
      <c r="F6982" s="77">
        <v>3794</v>
      </c>
      <c r="G6982" s="154">
        <v>42467</v>
      </c>
      <c r="H6982" s="3" t="s">
        <v>6770</v>
      </c>
      <c r="I6982" s="4"/>
    </row>
    <row r="6983" spans="1:9">
      <c r="A6983" s="6">
        <v>6981</v>
      </c>
      <c r="B6983" s="68" t="s">
        <v>6860</v>
      </c>
      <c r="C6983" s="25" t="str">
        <f>IF(D6983=2,"NO","YES")</f>
        <v>YES</v>
      </c>
      <c r="D6983" s="69">
        <f t="shared" si="121"/>
        <v>1.0320588235294117</v>
      </c>
      <c r="E6983" s="1">
        <v>2.5491852941176472</v>
      </c>
      <c r="F6983" s="77">
        <v>7018</v>
      </c>
      <c r="G6983" s="154">
        <v>42467</v>
      </c>
      <c r="H6983" s="3" t="s">
        <v>6770</v>
      </c>
      <c r="I6983" s="4"/>
    </row>
    <row r="6984" spans="1:9">
      <c r="A6984" s="6">
        <v>6982</v>
      </c>
      <c r="B6984" s="68" t="s">
        <v>6861</v>
      </c>
      <c r="C6984" s="25" t="str">
        <f>IF(D6984=2,"NO","YES")</f>
        <v>YES</v>
      </c>
      <c r="D6984" s="69">
        <f t="shared" si="121"/>
        <v>0.25897058823529412</v>
      </c>
      <c r="E6984" s="1">
        <v>0.63965735294117654</v>
      </c>
      <c r="F6984" s="77">
        <v>1761</v>
      </c>
      <c r="G6984" s="154">
        <v>42467</v>
      </c>
      <c r="H6984" s="3" t="s">
        <v>6770</v>
      </c>
      <c r="I6984" s="4"/>
    </row>
    <row r="6985" spans="1:9" ht="30">
      <c r="A6985" s="6">
        <v>6983</v>
      </c>
      <c r="B6985" s="68" t="s">
        <v>6862</v>
      </c>
      <c r="C6985" s="25" t="str">
        <f>IF(D6985=2,"NO","YES")</f>
        <v>YES</v>
      </c>
      <c r="D6985" s="69">
        <f t="shared" si="121"/>
        <v>0.47294117647058825</v>
      </c>
      <c r="E6985" s="1">
        <v>1.168164705882353</v>
      </c>
      <c r="F6985" s="77">
        <v>3216</v>
      </c>
      <c r="G6985" s="154">
        <v>42467</v>
      </c>
      <c r="H6985" s="3" t="s">
        <v>6770</v>
      </c>
      <c r="I6985" s="4"/>
    </row>
    <row r="6986" spans="1:9" ht="30">
      <c r="A6986" s="6">
        <v>6984</v>
      </c>
      <c r="B6986" s="68" t="s">
        <v>6863</v>
      </c>
      <c r="C6986" s="25" t="str">
        <f>IF(D6986=2,"NO","YES")</f>
        <v>YES</v>
      </c>
      <c r="D6986" s="69">
        <f t="shared" si="121"/>
        <v>1.6189705882352941</v>
      </c>
      <c r="E6986" s="1">
        <v>3.9988573529411768</v>
      </c>
      <c r="F6986" s="77">
        <v>11009</v>
      </c>
      <c r="G6986" s="154">
        <v>42467</v>
      </c>
      <c r="H6986" s="3" t="s">
        <v>6770</v>
      </c>
      <c r="I6986" s="4"/>
    </row>
    <row r="6987" spans="1:9">
      <c r="A6987" s="6">
        <v>6985</v>
      </c>
      <c r="B6987" s="68" t="s">
        <v>6864</v>
      </c>
      <c r="C6987" s="25" t="str">
        <f>IF(D6987=2,"NO","YES")</f>
        <v>YES</v>
      </c>
      <c r="D6987" s="69">
        <f t="shared" si="121"/>
        <v>0.57499999999999996</v>
      </c>
      <c r="E6987" s="1">
        <v>1.42025</v>
      </c>
      <c r="F6987" s="77">
        <v>3910</v>
      </c>
      <c r="G6987" s="154">
        <v>42467</v>
      </c>
      <c r="H6987" s="3" t="s">
        <v>6770</v>
      </c>
      <c r="I6987" s="4"/>
    </row>
    <row r="6988" spans="1:9" ht="30">
      <c r="A6988" s="6">
        <v>6986</v>
      </c>
      <c r="B6988" s="68" t="s">
        <v>6865</v>
      </c>
      <c r="C6988" s="25" t="str">
        <f>IF(D6988=2,"NO","YES")</f>
        <v>YES</v>
      </c>
      <c r="D6988" s="69">
        <f t="shared" si="121"/>
        <v>0.91102941176470587</v>
      </c>
      <c r="E6988" s="1">
        <v>2.2502426470588235</v>
      </c>
      <c r="F6988" s="77">
        <v>6195</v>
      </c>
      <c r="G6988" s="154">
        <v>42467</v>
      </c>
      <c r="H6988" s="3" t="s">
        <v>6770</v>
      </c>
      <c r="I6988" s="4"/>
    </row>
    <row r="6989" spans="1:9" ht="30">
      <c r="A6989" s="6">
        <v>6987</v>
      </c>
      <c r="B6989" s="68" t="s">
        <v>6866</v>
      </c>
      <c r="C6989" s="25" t="str">
        <f>IF(D6989=2,"NO","YES")</f>
        <v>YES</v>
      </c>
      <c r="D6989" s="69">
        <f t="shared" si="121"/>
        <v>0.125</v>
      </c>
      <c r="E6989" s="1">
        <v>0.30875000000000002</v>
      </c>
      <c r="F6989" s="77">
        <v>850</v>
      </c>
      <c r="G6989" s="154">
        <v>42467</v>
      </c>
      <c r="H6989" s="3" t="s">
        <v>6770</v>
      </c>
      <c r="I6989" s="4"/>
    </row>
    <row r="6990" spans="1:9" ht="30">
      <c r="A6990" s="6">
        <v>6988</v>
      </c>
      <c r="B6990" s="68" t="s">
        <v>6867</v>
      </c>
      <c r="C6990" s="25" t="str">
        <f>IF(D6990=2,"NO","YES")</f>
        <v>YES</v>
      </c>
      <c r="D6990" s="69">
        <f t="shared" si="121"/>
        <v>0.96705882352941175</v>
      </c>
      <c r="E6990" s="1">
        <v>2.3886352941176474</v>
      </c>
      <c r="F6990" s="77">
        <v>6576</v>
      </c>
      <c r="G6990" s="154">
        <v>42467</v>
      </c>
      <c r="H6990" s="3" t="s">
        <v>6770</v>
      </c>
      <c r="I6990" s="4"/>
    </row>
    <row r="6991" spans="1:9" ht="30">
      <c r="A6991" s="6">
        <v>6989</v>
      </c>
      <c r="B6991" s="68" t="s">
        <v>6868</v>
      </c>
      <c r="C6991" s="25" t="str">
        <f>IF(D6991=2,"NO","YES")</f>
        <v>YES</v>
      </c>
      <c r="D6991" s="69">
        <f t="shared" si="121"/>
        <v>4.4999999999999998E-2</v>
      </c>
      <c r="E6991" s="1">
        <v>0.11115</v>
      </c>
      <c r="F6991" s="77">
        <v>306</v>
      </c>
      <c r="G6991" s="154">
        <v>42467</v>
      </c>
      <c r="H6991" s="3" t="s">
        <v>6770</v>
      </c>
      <c r="I6991" s="4"/>
    </row>
    <row r="6992" spans="1:9" ht="30">
      <c r="A6992" s="6">
        <v>6990</v>
      </c>
      <c r="B6992" s="68" t="s">
        <v>6869</v>
      </c>
      <c r="C6992" s="25" t="str">
        <f>IF(D6992=2,"NO","YES")</f>
        <v>YES</v>
      </c>
      <c r="D6992" s="69">
        <f t="shared" si="121"/>
        <v>0.93500000000000005</v>
      </c>
      <c r="E6992" s="1">
        <v>2.3094500000000004</v>
      </c>
      <c r="F6992" s="77">
        <v>6358</v>
      </c>
      <c r="G6992" s="154">
        <v>42467</v>
      </c>
      <c r="H6992" s="3" t="s">
        <v>6770</v>
      </c>
      <c r="I6992" s="4"/>
    </row>
    <row r="6993" spans="1:9" ht="30">
      <c r="A6993" s="6">
        <v>6991</v>
      </c>
      <c r="B6993" s="68" t="s">
        <v>6870</v>
      </c>
      <c r="C6993" s="25" t="str">
        <f>IF(D6993=2,"NO","YES")</f>
        <v>YES</v>
      </c>
      <c r="D6993" s="69">
        <f t="shared" si="121"/>
        <v>0.28294117647058825</v>
      </c>
      <c r="E6993" s="1">
        <v>0.69886470588235305</v>
      </c>
      <c r="F6993" s="77">
        <v>1924</v>
      </c>
      <c r="G6993" s="616">
        <v>42467</v>
      </c>
      <c r="H6993" s="3" t="s">
        <v>6770</v>
      </c>
      <c r="I6993" s="4"/>
    </row>
    <row r="6994" spans="1:9" ht="30">
      <c r="A6994" s="6">
        <v>6992</v>
      </c>
      <c r="B6994" s="68" t="s">
        <v>6871</v>
      </c>
      <c r="C6994" s="25" t="str">
        <f>IF(D6994=2,"NO","YES")</f>
        <v>YES</v>
      </c>
      <c r="D6994" s="69">
        <f t="shared" si="121"/>
        <v>0.61499999999999999</v>
      </c>
      <c r="E6994" s="1">
        <v>1.51905</v>
      </c>
      <c r="F6994" s="77">
        <v>4182</v>
      </c>
      <c r="G6994" s="154">
        <v>42467</v>
      </c>
      <c r="H6994" s="3" t="s">
        <v>6770</v>
      </c>
      <c r="I6994" s="4"/>
    </row>
    <row r="6995" spans="1:9" ht="30">
      <c r="A6995" s="6">
        <v>6993</v>
      </c>
      <c r="B6995" s="68" t="s">
        <v>6872</v>
      </c>
      <c r="C6995" s="25" t="str">
        <f>IF(D6995=2,"NO","YES")</f>
        <v>YES</v>
      </c>
      <c r="D6995" s="69">
        <f t="shared" si="121"/>
        <v>1.4160294117647059</v>
      </c>
      <c r="E6995" s="1">
        <v>3.4975926470588239</v>
      </c>
      <c r="F6995" s="77">
        <v>9629</v>
      </c>
      <c r="G6995" s="154">
        <v>42467</v>
      </c>
      <c r="H6995" s="3" t="s">
        <v>6770</v>
      </c>
      <c r="I6995" s="4"/>
    </row>
    <row r="6996" spans="1:9" ht="30">
      <c r="A6996" s="6">
        <v>6994</v>
      </c>
      <c r="B6996" s="68" t="s">
        <v>6873</v>
      </c>
      <c r="C6996" s="25" t="str">
        <f>IF(D6996=2,"NO","YES")</f>
        <v>YES</v>
      </c>
      <c r="D6996" s="69">
        <f t="shared" si="121"/>
        <v>0.61897058823529416</v>
      </c>
      <c r="E6996" s="1">
        <v>1.5288573529411766</v>
      </c>
      <c r="F6996" s="77">
        <v>4209</v>
      </c>
      <c r="G6996" s="154">
        <v>42467</v>
      </c>
      <c r="H6996" s="3" t="s">
        <v>6770</v>
      </c>
      <c r="I6996" s="4"/>
    </row>
    <row r="6997" spans="1:9" ht="30">
      <c r="A6997" s="6">
        <v>6995</v>
      </c>
      <c r="B6997" s="68" t="s">
        <v>6874</v>
      </c>
      <c r="C6997" s="25" t="str">
        <f>IF(D6997=2,"NO","YES")</f>
        <v>YES</v>
      </c>
      <c r="D6997" s="69">
        <f t="shared" si="121"/>
        <v>0.32</v>
      </c>
      <c r="E6997" s="1">
        <v>0.7904000000000001</v>
      </c>
      <c r="F6997" s="77">
        <v>2176</v>
      </c>
      <c r="G6997" s="154">
        <v>42467</v>
      </c>
      <c r="H6997" s="3" t="s">
        <v>6770</v>
      </c>
      <c r="I6997" s="4"/>
    </row>
    <row r="6998" spans="1:9" ht="30">
      <c r="A6998" s="6">
        <v>6996</v>
      </c>
      <c r="B6998" s="68" t="s">
        <v>6875</v>
      </c>
      <c r="C6998" s="25" t="str">
        <f>IF(D6998=2,"NO","YES")</f>
        <v>YES</v>
      </c>
      <c r="D6998" s="69">
        <f t="shared" si="121"/>
        <v>0.13397058823529412</v>
      </c>
      <c r="E6998" s="1">
        <v>0.33090735294117651</v>
      </c>
      <c r="F6998" s="77">
        <v>911</v>
      </c>
      <c r="G6998" s="154">
        <v>42467</v>
      </c>
      <c r="H6998" s="3" t="s">
        <v>6770</v>
      </c>
      <c r="I6998" s="4"/>
    </row>
    <row r="6999" spans="1:9" ht="30">
      <c r="A6999" s="6">
        <v>6997</v>
      </c>
      <c r="B6999" s="68" t="s">
        <v>6876</v>
      </c>
      <c r="C6999" s="25" t="str">
        <f>IF(D6999=2,"NO","YES")</f>
        <v>YES</v>
      </c>
      <c r="D6999" s="69">
        <f t="shared" si="121"/>
        <v>0.85</v>
      </c>
      <c r="E6999" s="1">
        <v>2.0994999999999999</v>
      </c>
      <c r="F6999" s="77">
        <v>5780</v>
      </c>
      <c r="G6999" s="154">
        <v>42467</v>
      </c>
      <c r="H6999" s="3" t="s">
        <v>6770</v>
      </c>
      <c r="I6999" s="4"/>
    </row>
    <row r="7000" spans="1:9" ht="30">
      <c r="A7000" s="6">
        <v>6998</v>
      </c>
      <c r="B7000" s="68" t="s">
        <v>6877</v>
      </c>
      <c r="C7000" s="25" t="str">
        <f>IF(D7000=2,"NO","YES")</f>
        <v>YES</v>
      </c>
      <c r="D7000" s="69">
        <f t="shared" si="121"/>
        <v>1.3479411764705882</v>
      </c>
      <c r="E7000" s="1">
        <v>3.3294147058823533</v>
      </c>
      <c r="F7000" s="77">
        <v>9166</v>
      </c>
      <c r="G7000" s="154">
        <v>42467</v>
      </c>
      <c r="H7000" s="3" t="s">
        <v>6770</v>
      </c>
      <c r="I7000" s="4"/>
    </row>
    <row r="7001" spans="1:9" ht="30">
      <c r="A7001" s="6">
        <v>6999</v>
      </c>
      <c r="B7001" s="68" t="s">
        <v>6378</v>
      </c>
      <c r="C7001" s="25" t="str">
        <f>IF(D7001=2,"NO","YES")</f>
        <v>YES</v>
      </c>
      <c r="D7001" s="69">
        <f t="shared" si="121"/>
        <v>0.6029411764705882</v>
      </c>
      <c r="E7001" s="1">
        <v>1.4892647058823529</v>
      </c>
      <c r="F7001" s="77">
        <v>4100</v>
      </c>
      <c r="G7001" s="154">
        <v>42467</v>
      </c>
      <c r="H7001" s="3" t="s">
        <v>6770</v>
      </c>
      <c r="I7001" s="4"/>
    </row>
    <row r="7002" spans="1:9" ht="30">
      <c r="A7002" s="6">
        <v>7000</v>
      </c>
      <c r="B7002" s="68" t="s">
        <v>6878</v>
      </c>
      <c r="C7002" s="25" t="str">
        <f>IF(D7002=2,"NO","YES")</f>
        <v>YES</v>
      </c>
      <c r="D7002" s="69">
        <f t="shared" si="121"/>
        <v>0.93102941176470588</v>
      </c>
      <c r="E7002" s="1">
        <v>2.2996426470588238</v>
      </c>
      <c r="F7002" s="77">
        <v>6331</v>
      </c>
      <c r="G7002" s="154">
        <v>42467</v>
      </c>
      <c r="H7002" s="3" t="s">
        <v>6770</v>
      </c>
      <c r="I7002" s="4"/>
    </row>
    <row r="7003" spans="1:9" ht="30">
      <c r="A7003" s="6">
        <v>7001</v>
      </c>
      <c r="B7003" s="68" t="s">
        <v>6879</v>
      </c>
      <c r="C7003" s="25" t="str">
        <f>IF(D7003=2,"NO","YES")</f>
        <v>YES</v>
      </c>
      <c r="D7003" s="69">
        <f t="shared" si="121"/>
        <v>1.4570588235294117</v>
      </c>
      <c r="E7003" s="1">
        <v>3.5989352941176471</v>
      </c>
      <c r="F7003" s="77">
        <v>9908</v>
      </c>
      <c r="G7003" s="154">
        <v>42467</v>
      </c>
      <c r="H7003" s="3" t="s">
        <v>6770</v>
      </c>
      <c r="I7003" s="4"/>
    </row>
    <row r="7004" spans="1:9" ht="30">
      <c r="A7004" s="6">
        <v>7002</v>
      </c>
      <c r="B7004" s="68" t="s">
        <v>6880</v>
      </c>
      <c r="C7004" s="25" t="str">
        <f>IF(D7004=2,"NO","YES")</f>
        <v>YES</v>
      </c>
      <c r="D7004" s="69">
        <f t="shared" si="121"/>
        <v>1.3189705882352942</v>
      </c>
      <c r="E7004" s="1">
        <v>3.2578573529411772</v>
      </c>
      <c r="F7004" s="77">
        <v>8969</v>
      </c>
      <c r="G7004" s="154">
        <v>42467</v>
      </c>
      <c r="H7004" s="3" t="s">
        <v>6770</v>
      </c>
      <c r="I7004" s="4"/>
    </row>
    <row r="7005" spans="1:9">
      <c r="A7005" s="6">
        <v>7003</v>
      </c>
      <c r="B7005" s="68" t="s">
        <v>6881</v>
      </c>
      <c r="C7005" s="25" t="str">
        <f>IF(D7005=2,"NO","YES")</f>
        <v>YES</v>
      </c>
      <c r="D7005" s="69">
        <f t="shared" si="121"/>
        <v>1.4689705882352941</v>
      </c>
      <c r="E7005" s="1">
        <v>3.628357352941177</v>
      </c>
      <c r="F7005" s="77">
        <v>9989</v>
      </c>
      <c r="G7005" s="154">
        <v>42467</v>
      </c>
      <c r="H7005" s="3" t="s">
        <v>6770</v>
      </c>
      <c r="I7005" s="4"/>
    </row>
    <row r="7006" spans="1:9" ht="30">
      <c r="A7006" s="6">
        <v>7004</v>
      </c>
      <c r="B7006" s="68" t="s">
        <v>5158</v>
      </c>
      <c r="C7006" s="25" t="str">
        <f>IF(D7006=2,"NO","YES")</f>
        <v>YES</v>
      </c>
      <c r="D7006" s="69">
        <f t="shared" si="121"/>
        <v>0.61897058823529416</v>
      </c>
      <c r="E7006" s="1">
        <v>1.5288573529411766</v>
      </c>
      <c r="F7006" s="77">
        <v>4209</v>
      </c>
      <c r="G7006" s="154">
        <v>42467</v>
      </c>
      <c r="H7006" s="3" t="s">
        <v>6770</v>
      </c>
      <c r="I7006" s="4"/>
    </row>
    <row r="7007" spans="1:9">
      <c r="A7007" s="6">
        <v>7005</v>
      </c>
      <c r="B7007" s="68" t="s">
        <v>6882</v>
      </c>
      <c r="C7007" s="25" t="str">
        <f>IF(D7007=2,"NO","YES")</f>
        <v>YES</v>
      </c>
      <c r="D7007" s="69">
        <f t="shared" si="121"/>
        <v>0.47294117647058825</v>
      </c>
      <c r="E7007" s="1">
        <v>1.168164705882353</v>
      </c>
      <c r="F7007" s="77">
        <v>3216</v>
      </c>
      <c r="G7007" s="154">
        <v>42467</v>
      </c>
      <c r="H7007" s="3" t="s">
        <v>6770</v>
      </c>
      <c r="I7007" s="4"/>
    </row>
    <row r="7008" spans="1:9" ht="30">
      <c r="A7008" s="6">
        <v>7006</v>
      </c>
      <c r="B7008" s="68" t="s">
        <v>6883</v>
      </c>
      <c r="C7008" s="25" t="str">
        <f>IF(D7008=2,"NO","YES")</f>
        <v>YES</v>
      </c>
      <c r="D7008" s="69">
        <f t="shared" si="121"/>
        <v>1.0520588235294117</v>
      </c>
      <c r="E7008" s="1">
        <v>2.598585294117647</v>
      </c>
      <c r="F7008" s="77">
        <v>7154</v>
      </c>
      <c r="G7008" s="154">
        <v>42467</v>
      </c>
      <c r="H7008" s="3" t="s">
        <v>6770</v>
      </c>
      <c r="I7008" s="4"/>
    </row>
    <row r="7009" spans="1:9" ht="30">
      <c r="A7009" s="6">
        <v>7007</v>
      </c>
      <c r="B7009" s="68" t="s">
        <v>6884</v>
      </c>
      <c r="C7009" s="25" t="str">
        <f>IF(D7009=2,"NO","YES")</f>
        <v>YES</v>
      </c>
      <c r="D7009" s="69">
        <f t="shared" si="121"/>
        <v>0.36</v>
      </c>
      <c r="E7009" s="1">
        <v>0.88919999999999999</v>
      </c>
      <c r="F7009" s="77">
        <v>2448</v>
      </c>
      <c r="G7009" s="154">
        <v>42467</v>
      </c>
      <c r="H7009" s="3" t="s">
        <v>6770</v>
      </c>
      <c r="I7009" s="4"/>
    </row>
    <row r="7010" spans="1:9">
      <c r="A7010" s="6">
        <v>7008</v>
      </c>
      <c r="B7010" s="68" t="s">
        <v>6885</v>
      </c>
      <c r="C7010" s="25" t="str">
        <f>IF(D7010=2,"NO","YES")</f>
        <v>NO</v>
      </c>
      <c r="D7010" s="69">
        <f t="shared" si="121"/>
        <v>2</v>
      </c>
      <c r="E7010" s="1">
        <v>4.9400000000000004</v>
      </c>
      <c r="F7010" s="77">
        <v>13600</v>
      </c>
      <c r="G7010" s="154">
        <v>42467</v>
      </c>
      <c r="H7010" s="3" t="s">
        <v>6770</v>
      </c>
      <c r="I7010" s="4"/>
    </row>
    <row r="7011" spans="1:9" ht="30">
      <c r="A7011" s="6">
        <v>7009</v>
      </c>
      <c r="B7011" s="68" t="s">
        <v>6886</v>
      </c>
      <c r="C7011" s="25" t="str">
        <f>IF(D7011=2,"NO","YES")</f>
        <v>YES</v>
      </c>
      <c r="D7011" s="69">
        <f t="shared" si="121"/>
        <v>1.016029411764706</v>
      </c>
      <c r="E7011" s="1">
        <v>2.5095926470588239</v>
      </c>
      <c r="F7011" s="77">
        <v>6909</v>
      </c>
      <c r="G7011" s="154">
        <v>42467</v>
      </c>
      <c r="H7011" s="3" t="s">
        <v>6770</v>
      </c>
      <c r="I7011" s="4"/>
    </row>
    <row r="7012" spans="1:9" ht="30">
      <c r="A7012" s="6">
        <v>7010</v>
      </c>
      <c r="B7012" s="68" t="s">
        <v>6887</v>
      </c>
      <c r="C7012" s="25" t="str">
        <f>IF(D7012=2,"NO","YES")</f>
        <v>YES</v>
      </c>
      <c r="D7012" s="69">
        <f t="shared" si="121"/>
        <v>0.20205882352941176</v>
      </c>
      <c r="E7012" s="1">
        <v>0.49908529411764707</v>
      </c>
      <c r="F7012" s="77">
        <v>1374</v>
      </c>
      <c r="G7012" s="154">
        <v>42467</v>
      </c>
      <c r="H7012" s="3" t="s">
        <v>6770</v>
      </c>
      <c r="I7012" s="4"/>
    </row>
    <row r="7013" spans="1:9" ht="30">
      <c r="A7013" s="6">
        <v>7011</v>
      </c>
      <c r="B7013" s="68" t="s">
        <v>6888</v>
      </c>
      <c r="C7013" s="25" t="str">
        <f>IF(D7013=2,"NO","YES")</f>
        <v>YES</v>
      </c>
      <c r="D7013" s="69">
        <f t="shared" si="121"/>
        <v>1.0520588235294117</v>
      </c>
      <c r="E7013" s="1">
        <v>2.598585294117647</v>
      </c>
      <c r="F7013" s="77">
        <v>7154</v>
      </c>
      <c r="G7013" s="154">
        <v>42467</v>
      </c>
      <c r="H7013" s="3" t="s">
        <v>6770</v>
      </c>
      <c r="I7013" s="4"/>
    </row>
    <row r="7014" spans="1:9" ht="30">
      <c r="A7014" s="6">
        <v>7012</v>
      </c>
      <c r="B7014" s="68" t="s">
        <v>6889</v>
      </c>
      <c r="C7014" s="25" t="str">
        <f>IF(D7014=2,"NO","YES")</f>
        <v>YES</v>
      </c>
      <c r="D7014" s="69">
        <f t="shared" si="121"/>
        <v>0.37602941176470589</v>
      </c>
      <c r="E7014" s="1">
        <v>0.92879264705882358</v>
      </c>
      <c r="F7014" s="77">
        <v>2557</v>
      </c>
      <c r="G7014" s="154">
        <v>42467</v>
      </c>
      <c r="H7014" s="3" t="s">
        <v>6770</v>
      </c>
      <c r="I7014" s="4"/>
    </row>
    <row r="7015" spans="1:9" ht="30">
      <c r="A7015" s="6">
        <v>7013</v>
      </c>
      <c r="B7015" s="68" t="s">
        <v>6890</v>
      </c>
      <c r="C7015" s="25" t="str">
        <f>IF(D7015=2,"NO","YES")</f>
        <v>YES</v>
      </c>
      <c r="D7015" s="69">
        <f t="shared" si="121"/>
        <v>0.27500000000000002</v>
      </c>
      <c r="E7015" s="1">
        <v>0.67925000000000013</v>
      </c>
      <c r="F7015" s="77">
        <v>1870</v>
      </c>
      <c r="G7015" s="154">
        <v>42467</v>
      </c>
      <c r="H7015" s="3" t="s">
        <v>6770</v>
      </c>
      <c r="I7015" s="4"/>
    </row>
    <row r="7016" spans="1:9" ht="30">
      <c r="A7016" s="6">
        <v>7014</v>
      </c>
      <c r="B7016" s="68" t="s">
        <v>6891</v>
      </c>
      <c r="C7016" s="25" t="str">
        <f>IF(D7016=2,"NO","YES")</f>
        <v>YES</v>
      </c>
      <c r="D7016" s="69">
        <f t="shared" si="121"/>
        <v>0.97102941176470592</v>
      </c>
      <c r="E7016" s="1">
        <v>2.3984426470588236</v>
      </c>
      <c r="F7016" s="77">
        <v>6603</v>
      </c>
      <c r="G7016" s="154">
        <v>42467</v>
      </c>
      <c r="H7016" s="3" t="s">
        <v>6770</v>
      </c>
      <c r="I7016" s="4"/>
    </row>
    <row r="7017" spans="1:9">
      <c r="A7017" s="6">
        <v>7015</v>
      </c>
      <c r="B7017" s="68" t="s">
        <v>6892</v>
      </c>
      <c r="C7017" s="25" t="str">
        <f>IF(D7017=2,"NO","YES")</f>
        <v>YES</v>
      </c>
      <c r="D7017" s="69">
        <f t="shared" si="121"/>
        <v>0.47794117647058826</v>
      </c>
      <c r="E7017" s="1">
        <v>1.1805147058823531</v>
      </c>
      <c r="F7017" s="77">
        <v>3250</v>
      </c>
      <c r="G7017" s="154">
        <v>42467</v>
      </c>
      <c r="H7017" s="3" t="s">
        <v>6770</v>
      </c>
      <c r="I7017" s="4"/>
    </row>
    <row r="7018" spans="1:9">
      <c r="A7018" s="6">
        <v>7016</v>
      </c>
      <c r="B7018" s="68" t="s">
        <v>6893</v>
      </c>
      <c r="C7018" s="25" t="str">
        <f>IF(D7018=2,"NO","YES")</f>
        <v>YES</v>
      </c>
      <c r="D7018" s="69">
        <f t="shared" si="121"/>
        <v>0.11705882352941177</v>
      </c>
      <c r="E7018" s="1">
        <v>0.2891352941176471</v>
      </c>
      <c r="F7018" s="77">
        <v>796</v>
      </c>
      <c r="G7018" s="154">
        <v>42467</v>
      </c>
      <c r="H7018" s="3" t="s">
        <v>6770</v>
      </c>
      <c r="I7018" s="4"/>
    </row>
    <row r="7019" spans="1:9">
      <c r="A7019" s="6">
        <v>7017</v>
      </c>
      <c r="B7019" s="68" t="s">
        <v>6894</v>
      </c>
      <c r="C7019" s="25" t="str">
        <f>IF(D7019=2,"NO","YES")</f>
        <v>NO</v>
      </c>
      <c r="D7019" s="69">
        <f t="shared" si="121"/>
        <v>2</v>
      </c>
      <c r="E7019" s="1">
        <v>4.9400000000000004</v>
      </c>
      <c r="F7019" s="77">
        <v>13600</v>
      </c>
      <c r="G7019" s="154">
        <v>42467</v>
      </c>
      <c r="H7019" s="3" t="s">
        <v>6770</v>
      </c>
      <c r="I7019" s="4"/>
    </row>
    <row r="7020" spans="1:9" ht="30">
      <c r="A7020" s="6">
        <v>7018</v>
      </c>
      <c r="B7020" s="68" t="s">
        <v>6895</v>
      </c>
      <c r="C7020" s="25" t="str">
        <f>IF(D7020=2,"NO","YES")</f>
        <v>YES</v>
      </c>
      <c r="D7020" s="69">
        <f t="shared" si="121"/>
        <v>1.1329411764705883</v>
      </c>
      <c r="E7020" s="1">
        <v>2.7983647058823533</v>
      </c>
      <c r="F7020" s="77">
        <v>7704</v>
      </c>
      <c r="G7020" s="154">
        <v>42467</v>
      </c>
      <c r="H7020" s="3" t="s">
        <v>6770</v>
      </c>
      <c r="I7020" s="4"/>
    </row>
    <row r="7021" spans="1:9" ht="30">
      <c r="A7021" s="6">
        <v>7019</v>
      </c>
      <c r="B7021" s="68" t="s">
        <v>6896</v>
      </c>
      <c r="C7021" s="25" t="str">
        <f>IF(D7021=2,"NO","YES")</f>
        <v>YES</v>
      </c>
      <c r="D7021" s="69">
        <f t="shared" si="121"/>
        <v>1.5379411764705881</v>
      </c>
      <c r="E7021" s="1">
        <v>3.7987147058823529</v>
      </c>
      <c r="F7021" s="77">
        <v>10458</v>
      </c>
      <c r="G7021" s="154">
        <v>42467</v>
      </c>
      <c r="H7021" s="3" t="s">
        <v>6770</v>
      </c>
      <c r="I7021" s="4"/>
    </row>
    <row r="7022" spans="1:9" ht="30">
      <c r="A7022" s="6">
        <v>7020</v>
      </c>
      <c r="B7022" s="68" t="s">
        <v>6897</v>
      </c>
      <c r="C7022" s="25" t="str">
        <f>IF(D7022=2,"NO","YES")</f>
        <v>YES</v>
      </c>
      <c r="D7022" s="69">
        <f t="shared" si="121"/>
        <v>0.91102941176470587</v>
      </c>
      <c r="E7022" s="1">
        <v>2.2502426470588235</v>
      </c>
      <c r="F7022" s="77">
        <v>6195</v>
      </c>
      <c r="G7022" s="154">
        <v>42467</v>
      </c>
      <c r="H7022" s="3" t="s">
        <v>6770</v>
      </c>
      <c r="I7022" s="4"/>
    </row>
    <row r="7023" spans="1:9" ht="30">
      <c r="A7023" s="6">
        <v>7021</v>
      </c>
      <c r="B7023" s="68" t="s">
        <v>6898</v>
      </c>
      <c r="C7023" s="25" t="str">
        <f>IF(D7023=2,"NO","YES")</f>
        <v>YES</v>
      </c>
      <c r="D7023" s="69">
        <f t="shared" si="121"/>
        <v>0.44500000000000001</v>
      </c>
      <c r="E7023" s="1">
        <v>1.0991500000000001</v>
      </c>
      <c r="F7023" s="77">
        <v>3026</v>
      </c>
      <c r="G7023" s="154">
        <v>42467</v>
      </c>
      <c r="H7023" s="3" t="s">
        <v>6770</v>
      </c>
      <c r="I7023" s="4"/>
    </row>
    <row r="7024" spans="1:9" ht="30">
      <c r="A7024" s="6">
        <v>7022</v>
      </c>
      <c r="B7024" s="68" t="s">
        <v>6899</v>
      </c>
      <c r="C7024" s="25" t="str">
        <f>IF(D7024=2,"NO","YES")</f>
        <v>YES</v>
      </c>
      <c r="D7024" s="69">
        <f t="shared" si="121"/>
        <v>0.85</v>
      </c>
      <c r="E7024" s="1">
        <v>2.0994999999999999</v>
      </c>
      <c r="F7024" s="77">
        <v>5780</v>
      </c>
      <c r="G7024" s="154">
        <v>42467</v>
      </c>
      <c r="H7024" s="3" t="s">
        <v>6770</v>
      </c>
      <c r="I7024" s="4"/>
    </row>
    <row r="7025" spans="1:9">
      <c r="A7025" s="6">
        <v>7023</v>
      </c>
      <c r="B7025" s="68" t="s">
        <v>6900</v>
      </c>
      <c r="C7025" s="25" t="str">
        <f>IF(D7025=2,"NO","YES")</f>
        <v>YES</v>
      </c>
      <c r="D7025" s="69">
        <f t="shared" si="121"/>
        <v>0.44500000000000001</v>
      </c>
      <c r="E7025" s="1">
        <v>1.0991500000000001</v>
      </c>
      <c r="F7025" s="77">
        <v>3026</v>
      </c>
      <c r="G7025" s="154">
        <v>42467</v>
      </c>
      <c r="H7025" s="3" t="s">
        <v>6770</v>
      </c>
      <c r="I7025" s="4"/>
    </row>
    <row r="7026" spans="1:9" ht="30">
      <c r="A7026" s="6">
        <v>7024</v>
      </c>
      <c r="B7026" s="68" t="s">
        <v>6901</v>
      </c>
      <c r="C7026" s="25" t="str">
        <f>IF(D7026=2,"NO","YES")</f>
        <v>YES</v>
      </c>
      <c r="D7026" s="69">
        <f t="shared" si="121"/>
        <v>1.74</v>
      </c>
      <c r="E7026" s="1">
        <v>4.2978000000000005</v>
      </c>
      <c r="F7026" s="77">
        <v>11832</v>
      </c>
      <c r="G7026" s="154">
        <v>42467</v>
      </c>
      <c r="H7026" s="3" t="s">
        <v>6770</v>
      </c>
      <c r="I7026" s="4"/>
    </row>
    <row r="7027" spans="1:9" ht="30">
      <c r="A7027" s="6">
        <v>7025</v>
      </c>
      <c r="B7027" s="68" t="s">
        <v>6902</v>
      </c>
      <c r="C7027" s="25" t="str">
        <f>IF(D7027=2,"NO","YES")</f>
        <v>YES</v>
      </c>
      <c r="D7027" s="69">
        <f t="shared" si="121"/>
        <v>1.213970588235294</v>
      </c>
      <c r="E7027" s="1">
        <v>2.9985073529411763</v>
      </c>
      <c r="F7027" s="77">
        <v>8255</v>
      </c>
      <c r="G7027" s="154">
        <v>42467</v>
      </c>
      <c r="H7027" s="3" t="s">
        <v>6770</v>
      </c>
      <c r="I7027" s="4"/>
    </row>
    <row r="7028" spans="1:9">
      <c r="A7028" s="6">
        <v>7026</v>
      </c>
      <c r="B7028" s="68" t="s">
        <v>1015</v>
      </c>
      <c r="C7028" s="25" t="str">
        <f>IF(D7028=2,"NO","YES")</f>
        <v>YES</v>
      </c>
      <c r="D7028" s="69">
        <f t="shared" si="121"/>
        <v>0.48205882352941176</v>
      </c>
      <c r="E7028" s="1">
        <v>1.1906852941176471</v>
      </c>
      <c r="F7028" s="77">
        <v>3278</v>
      </c>
      <c r="G7028" s="154">
        <v>42467</v>
      </c>
      <c r="H7028" s="3" t="s">
        <v>6770</v>
      </c>
      <c r="I7028" s="4"/>
    </row>
    <row r="7029" spans="1:9">
      <c r="A7029" s="6">
        <v>7027</v>
      </c>
      <c r="B7029" s="68" t="s">
        <v>6903</v>
      </c>
      <c r="C7029" s="25" t="str">
        <f>IF(D7029=2,"NO","YES")</f>
        <v>YES</v>
      </c>
      <c r="D7029" s="69">
        <f t="shared" si="121"/>
        <v>0.2989705882352941</v>
      </c>
      <c r="E7029" s="1">
        <v>0.73845735294117654</v>
      </c>
      <c r="F7029" s="77">
        <v>2033</v>
      </c>
      <c r="G7029" s="154">
        <v>42467</v>
      </c>
      <c r="H7029" s="3" t="s">
        <v>6770</v>
      </c>
      <c r="I7029" s="4"/>
    </row>
    <row r="7030" spans="1:9" ht="30">
      <c r="A7030" s="6">
        <v>7028</v>
      </c>
      <c r="B7030" s="68" t="s">
        <v>6904</v>
      </c>
      <c r="C7030" s="25" t="str">
        <f>IF(D7030=2,"NO","YES")</f>
        <v>YES</v>
      </c>
      <c r="D7030" s="69">
        <f t="shared" si="121"/>
        <v>1.4160294117647059</v>
      </c>
      <c r="E7030" s="1">
        <v>3.4975926470588239</v>
      </c>
      <c r="F7030" s="77">
        <v>9629</v>
      </c>
      <c r="G7030" s="154">
        <v>42467</v>
      </c>
      <c r="H7030" s="3" t="s">
        <v>6770</v>
      </c>
      <c r="I7030" s="4"/>
    </row>
    <row r="7031" spans="1:9" ht="30">
      <c r="A7031" s="6">
        <v>7029</v>
      </c>
      <c r="B7031" s="68" t="s">
        <v>6905</v>
      </c>
      <c r="C7031" s="25" t="str">
        <f>IF(D7031=2,"NO","YES")</f>
        <v>YES</v>
      </c>
      <c r="D7031" s="69">
        <f t="shared" si="121"/>
        <v>1.2710294117647059</v>
      </c>
      <c r="E7031" s="1">
        <v>3.1394426470588237</v>
      </c>
      <c r="F7031" s="77">
        <v>8643</v>
      </c>
      <c r="G7031" s="154">
        <v>42467</v>
      </c>
      <c r="H7031" s="3" t="s">
        <v>6770</v>
      </c>
      <c r="I7031" s="4"/>
    </row>
    <row r="7032" spans="1:9" ht="30">
      <c r="A7032" s="6">
        <v>7030</v>
      </c>
      <c r="B7032" s="68" t="s">
        <v>6905</v>
      </c>
      <c r="C7032" s="25" t="str">
        <f>IF(D7032=2,"NO","YES")</f>
        <v>YES</v>
      </c>
      <c r="D7032" s="69">
        <f t="shared" si="121"/>
        <v>8.1029411764705878E-2</v>
      </c>
      <c r="E7032" s="1">
        <v>0.20014264705882354</v>
      </c>
      <c r="F7032" s="77">
        <v>551</v>
      </c>
      <c r="G7032" s="154">
        <v>42467</v>
      </c>
      <c r="H7032" s="3" t="s">
        <v>6770</v>
      </c>
      <c r="I7032" s="4"/>
    </row>
    <row r="7033" spans="1:9">
      <c r="A7033" s="6">
        <v>7031</v>
      </c>
      <c r="B7033" s="68" t="s">
        <v>6906</v>
      </c>
      <c r="C7033" s="25" t="str">
        <f>IF(D7033=2,"NO","YES")</f>
        <v>YES</v>
      </c>
      <c r="D7033" s="69">
        <f t="shared" si="121"/>
        <v>0.40500000000000003</v>
      </c>
      <c r="E7033" s="1">
        <v>1.0003500000000001</v>
      </c>
      <c r="F7033" s="77">
        <v>2754</v>
      </c>
      <c r="G7033" s="154">
        <v>42467</v>
      </c>
      <c r="H7033" s="3" t="s">
        <v>6770</v>
      </c>
      <c r="I7033" s="4"/>
    </row>
    <row r="7034" spans="1:9" ht="30">
      <c r="A7034" s="6">
        <v>7032</v>
      </c>
      <c r="B7034" s="68" t="s">
        <v>6907</v>
      </c>
      <c r="C7034" s="25" t="str">
        <f>IF(D7034=2,"NO","YES")</f>
        <v>YES</v>
      </c>
      <c r="D7034" s="69">
        <f t="shared" si="121"/>
        <v>0.54602941176470587</v>
      </c>
      <c r="E7034" s="1">
        <v>1.3486926470588236</v>
      </c>
      <c r="F7034" s="77">
        <v>3713</v>
      </c>
      <c r="G7034" s="154">
        <v>42467</v>
      </c>
      <c r="H7034" s="3" t="s">
        <v>6770</v>
      </c>
      <c r="I7034" s="4"/>
    </row>
    <row r="7035" spans="1:9" ht="30">
      <c r="A7035" s="6">
        <v>7033</v>
      </c>
      <c r="B7035" s="68" t="s">
        <v>6908</v>
      </c>
      <c r="C7035" s="25" t="str">
        <f>IF(D7035=2,"NO","YES")</f>
        <v>YES</v>
      </c>
      <c r="D7035" s="69">
        <f t="shared" si="121"/>
        <v>1.6589705882352941</v>
      </c>
      <c r="E7035" s="1">
        <v>4.0976573529411766</v>
      </c>
      <c r="F7035" s="77">
        <v>11281</v>
      </c>
      <c r="G7035" s="154">
        <v>42467</v>
      </c>
      <c r="H7035" s="3" t="s">
        <v>6770</v>
      </c>
      <c r="I7035" s="4"/>
    </row>
    <row r="7036" spans="1:9" ht="30">
      <c r="A7036" s="6">
        <v>7034</v>
      </c>
      <c r="B7036" s="68" t="s">
        <v>6909</v>
      </c>
      <c r="C7036" s="25" t="str">
        <f>IF(D7036=2,"NO","YES")</f>
        <v>YES</v>
      </c>
      <c r="D7036" s="69">
        <f t="shared" si="121"/>
        <v>1.4160294117647059</v>
      </c>
      <c r="E7036" s="1">
        <v>3.4975926470588239</v>
      </c>
      <c r="F7036" s="77">
        <v>9629</v>
      </c>
      <c r="G7036" s="154">
        <v>42467</v>
      </c>
      <c r="H7036" s="3" t="s">
        <v>6770</v>
      </c>
      <c r="I7036" s="4"/>
    </row>
    <row r="7037" spans="1:9">
      <c r="A7037" s="6">
        <v>7035</v>
      </c>
      <c r="B7037" s="68" t="s">
        <v>6910</v>
      </c>
      <c r="C7037" s="25" t="str">
        <f>IF(D7037=2,"NO","YES")</f>
        <v>YES</v>
      </c>
      <c r="D7037" s="69">
        <f t="shared" si="121"/>
        <v>0.85</v>
      </c>
      <c r="E7037" s="1">
        <v>2.0994999999999999</v>
      </c>
      <c r="F7037" s="77">
        <v>5780</v>
      </c>
      <c r="G7037" s="154">
        <v>42467</v>
      </c>
      <c r="H7037" s="3" t="s">
        <v>6770</v>
      </c>
      <c r="I7037" s="4"/>
    </row>
    <row r="7038" spans="1:9" ht="30">
      <c r="A7038" s="6">
        <v>7036</v>
      </c>
      <c r="B7038" s="68" t="s">
        <v>6590</v>
      </c>
      <c r="C7038" s="25" t="str">
        <f>IF(D7038=2,"NO","YES")</f>
        <v>YES</v>
      </c>
      <c r="D7038" s="69">
        <f t="shared" si="121"/>
        <v>0.59897058823529414</v>
      </c>
      <c r="E7038" s="1">
        <v>1.4794573529411768</v>
      </c>
      <c r="F7038" s="77">
        <v>4073</v>
      </c>
      <c r="G7038" s="154">
        <v>42467</v>
      </c>
      <c r="H7038" s="3" t="s">
        <v>6770</v>
      </c>
      <c r="I7038" s="4"/>
    </row>
    <row r="7039" spans="1:9" ht="30">
      <c r="A7039" s="6">
        <v>7037</v>
      </c>
      <c r="B7039" s="68" t="s">
        <v>6911</v>
      </c>
      <c r="C7039" s="25" t="str">
        <f>IF(D7039=2,"NO","YES")</f>
        <v>YES</v>
      </c>
      <c r="D7039" s="69">
        <f t="shared" si="121"/>
        <v>1.4529411764705882</v>
      </c>
      <c r="E7039" s="1">
        <v>3.5887647058823533</v>
      </c>
      <c r="F7039" s="77">
        <v>9880</v>
      </c>
      <c r="G7039" s="154">
        <v>42467</v>
      </c>
      <c r="H7039" s="3" t="s">
        <v>6770</v>
      </c>
      <c r="I7039" s="4"/>
    </row>
    <row r="7040" spans="1:9" ht="30">
      <c r="A7040" s="6">
        <v>7038</v>
      </c>
      <c r="B7040" s="68" t="s">
        <v>6912</v>
      </c>
      <c r="C7040" s="25" t="str">
        <f>IF(D7040=2,"NO","YES")</f>
        <v>NO</v>
      </c>
      <c r="D7040" s="69">
        <f t="shared" si="121"/>
        <v>2</v>
      </c>
      <c r="E7040" s="1">
        <v>4.9400000000000004</v>
      </c>
      <c r="F7040" s="77">
        <v>13600</v>
      </c>
      <c r="G7040" s="154">
        <v>42467</v>
      </c>
      <c r="H7040" s="3" t="s">
        <v>6770</v>
      </c>
      <c r="I7040" s="4"/>
    </row>
    <row r="7041" spans="1:9">
      <c r="A7041" s="6">
        <v>7039</v>
      </c>
      <c r="B7041" s="68" t="s">
        <v>6913</v>
      </c>
      <c r="C7041" s="25" t="str">
        <f>IF(D7041=2,"NO","YES")</f>
        <v>YES</v>
      </c>
      <c r="D7041" s="69">
        <f t="shared" si="121"/>
        <v>1.0120588235294117</v>
      </c>
      <c r="E7041" s="1">
        <v>2.4997852941176468</v>
      </c>
      <c r="F7041" s="77">
        <v>6882</v>
      </c>
      <c r="G7041" s="154">
        <v>42467</v>
      </c>
      <c r="H7041" s="3" t="s">
        <v>6770</v>
      </c>
      <c r="I7041" s="4"/>
    </row>
    <row r="7042" spans="1:9" ht="30">
      <c r="A7042" s="6">
        <v>7040</v>
      </c>
      <c r="B7042" s="68" t="s">
        <v>6914</v>
      </c>
      <c r="C7042" s="25" t="str">
        <f>IF(D7042=2,"NO","YES")</f>
        <v>YES</v>
      </c>
      <c r="D7042" s="69">
        <f t="shared" si="121"/>
        <v>1.0120588235294117</v>
      </c>
      <c r="E7042" s="1">
        <v>2.4997852941176468</v>
      </c>
      <c r="F7042" s="77">
        <v>6882</v>
      </c>
      <c r="G7042" s="154">
        <v>42467</v>
      </c>
      <c r="H7042" s="3" t="s">
        <v>6770</v>
      </c>
      <c r="I7042" s="4"/>
    </row>
    <row r="7043" spans="1:9">
      <c r="A7043" s="6">
        <v>7041</v>
      </c>
      <c r="B7043" s="68" t="s">
        <v>6915</v>
      </c>
      <c r="C7043" s="25" t="str">
        <f>IF(D7043=2,"NO","YES")</f>
        <v>YES</v>
      </c>
      <c r="D7043" s="69">
        <f t="shared" si="121"/>
        <v>0.46897058823529414</v>
      </c>
      <c r="E7043" s="1">
        <v>1.1583573529411766</v>
      </c>
      <c r="F7043" s="77">
        <v>3189</v>
      </c>
      <c r="G7043" s="154">
        <v>42467</v>
      </c>
      <c r="H7043" s="3" t="s">
        <v>6770</v>
      </c>
      <c r="I7043" s="4"/>
    </row>
    <row r="7044" spans="1:9" ht="30">
      <c r="A7044" s="6">
        <v>7042</v>
      </c>
      <c r="B7044" s="68" t="s">
        <v>6916</v>
      </c>
      <c r="C7044" s="25" t="str">
        <f>IF(D7044=2,"NO","YES")</f>
        <v>YES</v>
      </c>
      <c r="D7044" s="69">
        <f t="shared" si="121"/>
        <v>0.23499999999999999</v>
      </c>
      <c r="E7044" s="1">
        <v>0.58045000000000002</v>
      </c>
      <c r="F7044" s="77">
        <v>1598</v>
      </c>
      <c r="G7044" s="154">
        <v>42467</v>
      </c>
      <c r="H7044" s="3" t="s">
        <v>6770</v>
      </c>
      <c r="I7044" s="4"/>
    </row>
    <row r="7045" spans="1:9" ht="30">
      <c r="A7045" s="6">
        <v>7043</v>
      </c>
      <c r="B7045" s="68" t="s">
        <v>6917</v>
      </c>
      <c r="C7045" s="25" t="str">
        <f>IF(D7045=2,"NO","YES")</f>
        <v>YES</v>
      </c>
      <c r="D7045" s="69">
        <f t="shared" ref="D7045:D7108" si="122">F7045/6800</f>
        <v>1.6589705882352941</v>
      </c>
      <c r="E7045" s="1">
        <v>4.0976573529411766</v>
      </c>
      <c r="F7045" s="77">
        <v>11281</v>
      </c>
      <c r="G7045" s="154">
        <v>42467</v>
      </c>
      <c r="H7045" s="3" t="s">
        <v>6770</v>
      </c>
      <c r="I7045" s="4"/>
    </row>
    <row r="7046" spans="1:9" ht="30">
      <c r="A7046" s="6">
        <v>7044</v>
      </c>
      <c r="B7046" s="68" t="s">
        <v>6918</v>
      </c>
      <c r="C7046" s="25" t="str">
        <f>IF(D7046=2,"NO","YES")</f>
        <v>YES</v>
      </c>
      <c r="D7046" s="69">
        <f t="shared" si="122"/>
        <v>0.78897058823529409</v>
      </c>
      <c r="E7046" s="1">
        <v>1.9487573529411766</v>
      </c>
      <c r="F7046" s="77">
        <v>5365</v>
      </c>
      <c r="G7046" s="154">
        <v>42467</v>
      </c>
      <c r="H7046" s="3" t="s">
        <v>6770</v>
      </c>
      <c r="I7046" s="4"/>
    </row>
    <row r="7047" spans="1:9" ht="30">
      <c r="A7047" s="6">
        <v>7045</v>
      </c>
      <c r="B7047" s="68" t="s">
        <v>6919</v>
      </c>
      <c r="C7047" s="25" t="str">
        <f>IF(D7047=2,"NO","YES")</f>
        <v>NO</v>
      </c>
      <c r="D7047" s="69">
        <f t="shared" si="122"/>
        <v>2</v>
      </c>
      <c r="E7047" s="1">
        <v>4.9400000000000004</v>
      </c>
      <c r="F7047" s="77">
        <v>13600</v>
      </c>
      <c r="G7047" s="616">
        <v>42467</v>
      </c>
      <c r="H7047" s="3" t="s">
        <v>6770</v>
      </c>
      <c r="I7047" s="4"/>
    </row>
    <row r="7048" spans="1:9" ht="30">
      <c r="A7048" s="6">
        <v>7046</v>
      </c>
      <c r="B7048" s="68" t="s">
        <v>6920</v>
      </c>
      <c r="C7048" s="25" t="str">
        <f>IF(D7048=2,"NO","YES")</f>
        <v>YES</v>
      </c>
      <c r="D7048" s="69">
        <f t="shared" si="122"/>
        <v>0.79294117647058826</v>
      </c>
      <c r="E7048" s="1">
        <v>1.9585647058823532</v>
      </c>
      <c r="F7048" s="77">
        <v>5392</v>
      </c>
      <c r="G7048" s="154">
        <v>42467</v>
      </c>
      <c r="H7048" s="3" t="s">
        <v>6770</v>
      </c>
      <c r="I7048" s="4"/>
    </row>
    <row r="7049" spans="1:9" ht="30">
      <c r="A7049" s="6">
        <v>7047</v>
      </c>
      <c r="B7049" s="68" t="s">
        <v>6921</v>
      </c>
      <c r="C7049" s="25" t="str">
        <f>IF(D7049=2,"NO","YES")</f>
        <v>YES</v>
      </c>
      <c r="D7049" s="69">
        <f t="shared" si="122"/>
        <v>0.70397058823529413</v>
      </c>
      <c r="E7049" s="1">
        <v>1.7388073529411767</v>
      </c>
      <c r="F7049" s="77">
        <v>4787</v>
      </c>
      <c r="G7049" s="154">
        <v>42467</v>
      </c>
      <c r="H7049" s="3" t="s">
        <v>6770</v>
      </c>
      <c r="I7049" s="4"/>
    </row>
    <row r="7050" spans="1:9" ht="30">
      <c r="A7050" s="6">
        <v>7048</v>
      </c>
      <c r="B7050" s="68" t="s">
        <v>6922</v>
      </c>
      <c r="C7050" s="25" t="str">
        <f>IF(D7050=2,"NO","YES")</f>
        <v>NO</v>
      </c>
      <c r="D7050" s="69">
        <f t="shared" si="122"/>
        <v>2</v>
      </c>
      <c r="E7050" s="1">
        <v>4.9400000000000004</v>
      </c>
      <c r="F7050" s="77">
        <v>13600</v>
      </c>
      <c r="G7050" s="154">
        <v>42467</v>
      </c>
      <c r="H7050" s="3" t="s">
        <v>6770</v>
      </c>
      <c r="I7050" s="4"/>
    </row>
    <row r="7051" spans="1:9">
      <c r="A7051" s="6">
        <v>7049</v>
      </c>
      <c r="B7051" s="68" t="s">
        <v>6923</v>
      </c>
      <c r="C7051" s="25" t="str">
        <f>IF(D7051=2,"NO","YES")</f>
        <v>YES</v>
      </c>
      <c r="D7051" s="69">
        <f t="shared" si="122"/>
        <v>0.68794117647058828</v>
      </c>
      <c r="E7051" s="1">
        <v>1.6992147058823532</v>
      </c>
      <c r="F7051" s="77">
        <v>4678</v>
      </c>
      <c r="G7051" s="154">
        <v>42467</v>
      </c>
      <c r="H7051" s="3" t="s">
        <v>6770</v>
      </c>
      <c r="I7051" s="4"/>
    </row>
    <row r="7052" spans="1:9">
      <c r="A7052" s="6">
        <v>7050</v>
      </c>
      <c r="B7052" s="68" t="s">
        <v>6924</v>
      </c>
      <c r="C7052" s="25" t="str">
        <f>IF(D7052=2,"NO","YES")</f>
        <v>YES</v>
      </c>
      <c r="D7052" s="69">
        <f t="shared" si="122"/>
        <v>0.80897058823529411</v>
      </c>
      <c r="E7052" s="1">
        <v>1.9981573529411767</v>
      </c>
      <c r="F7052" s="77">
        <v>5501</v>
      </c>
      <c r="G7052" s="154">
        <v>42467</v>
      </c>
      <c r="H7052" s="3" t="s">
        <v>6770</v>
      </c>
      <c r="I7052" s="4"/>
    </row>
    <row r="7053" spans="1:9">
      <c r="A7053" s="6">
        <v>7051</v>
      </c>
      <c r="B7053" s="68" t="s">
        <v>6925</v>
      </c>
      <c r="C7053" s="25" t="str">
        <f>IF(D7053=2,"NO","YES")</f>
        <v>YES</v>
      </c>
      <c r="D7053" s="69">
        <f t="shared" si="122"/>
        <v>1.2789705882352942</v>
      </c>
      <c r="E7053" s="1">
        <v>3.159057352941177</v>
      </c>
      <c r="F7053" s="77">
        <v>8697</v>
      </c>
      <c r="G7053" s="154">
        <v>42467</v>
      </c>
      <c r="H7053" s="3" t="s">
        <v>6770</v>
      </c>
      <c r="I7053" s="4"/>
    </row>
    <row r="7054" spans="1:9">
      <c r="A7054" s="6">
        <v>7052</v>
      </c>
      <c r="B7054" s="68" t="s">
        <v>6926</v>
      </c>
      <c r="C7054" s="25" t="str">
        <f>IF(D7054=2,"NO","YES")</f>
        <v>YES</v>
      </c>
      <c r="D7054" s="69">
        <f t="shared" si="122"/>
        <v>0.17</v>
      </c>
      <c r="E7054" s="1">
        <v>0.41990000000000005</v>
      </c>
      <c r="F7054" s="77">
        <v>1156</v>
      </c>
      <c r="G7054" s="154">
        <v>42467</v>
      </c>
      <c r="H7054" s="3" t="s">
        <v>6770</v>
      </c>
      <c r="I7054" s="4"/>
    </row>
    <row r="7055" spans="1:9">
      <c r="A7055" s="6">
        <v>7053</v>
      </c>
      <c r="B7055" s="68" t="s">
        <v>6927</v>
      </c>
      <c r="C7055" s="25" t="str">
        <f>IF(D7055=2,"NO","YES")</f>
        <v>YES</v>
      </c>
      <c r="D7055" s="69">
        <f t="shared" si="122"/>
        <v>0.82205882352941173</v>
      </c>
      <c r="E7055" s="1">
        <v>2.0304852941176472</v>
      </c>
      <c r="F7055" s="77">
        <v>5590</v>
      </c>
      <c r="G7055" s="154">
        <v>42467</v>
      </c>
      <c r="H7055" s="3" t="s">
        <v>6770</v>
      </c>
      <c r="I7055" s="4"/>
    </row>
    <row r="7056" spans="1:9" ht="30">
      <c r="A7056" s="6">
        <v>7054</v>
      </c>
      <c r="B7056" s="68" t="s">
        <v>6928</v>
      </c>
      <c r="C7056" s="25" t="str">
        <f>IF(D7056=2,"NO","YES")</f>
        <v>YES</v>
      </c>
      <c r="D7056" s="69">
        <f t="shared" si="122"/>
        <v>0.51</v>
      </c>
      <c r="E7056" s="1">
        <v>1.2597</v>
      </c>
      <c r="F7056" s="77">
        <v>3468</v>
      </c>
      <c r="G7056" s="154">
        <v>42467</v>
      </c>
      <c r="H7056" s="3" t="s">
        <v>6770</v>
      </c>
      <c r="I7056" s="4"/>
    </row>
    <row r="7057" spans="1:9">
      <c r="A7057" s="6">
        <v>7055</v>
      </c>
      <c r="B7057" s="68" t="s">
        <v>6929</v>
      </c>
      <c r="C7057" s="25" t="str">
        <f>IF(D7057=2,"NO","YES")</f>
        <v>YES</v>
      </c>
      <c r="D7057" s="69">
        <f t="shared" si="122"/>
        <v>0.66</v>
      </c>
      <c r="E7057" s="1">
        <v>1.6302000000000003</v>
      </c>
      <c r="F7057" s="77">
        <v>4488</v>
      </c>
      <c r="G7057" s="154">
        <v>42467</v>
      </c>
      <c r="H7057" s="3" t="s">
        <v>6770</v>
      </c>
      <c r="I7057" s="4"/>
    </row>
    <row r="7058" spans="1:9" ht="30">
      <c r="A7058" s="6">
        <v>7056</v>
      </c>
      <c r="B7058" s="68" t="s">
        <v>6930</v>
      </c>
      <c r="C7058" s="25" t="str">
        <f>IF(D7058=2,"NO","YES")</f>
        <v>YES</v>
      </c>
      <c r="D7058" s="69">
        <f t="shared" si="122"/>
        <v>1.0120588235294117</v>
      </c>
      <c r="E7058" s="1">
        <v>2.4997852941176468</v>
      </c>
      <c r="F7058" s="77">
        <v>6882</v>
      </c>
      <c r="G7058" s="154">
        <v>42467</v>
      </c>
      <c r="H7058" s="3" t="s">
        <v>6770</v>
      </c>
      <c r="I7058" s="4"/>
    </row>
    <row r="7059" spans="1:9" ht="30">
      <c r="A7059" s="6">
        <v>7057</v>
      </c>
      <c r="B7059" s="68" t="s">
        <v>6931</v>
      </c>
      <c r="C7059" s="25" t="str">
        <f>IF(D7059=2,"NO","YES")</f>
        <v>YES</v>
      </c>
      <c r="D7059" s="69">
        <f t="shared" si="122"/>
        <v>0.56705882352941173</v>
      </c>
      <c r="E7059" s="1">
        <v>1.400635294117647</v>
      </c>
      <c r="F7059" s="77">
        <v>3856</v>
      </c>
      <c r="G7059" s="154">
        <v>42467</v>
      </c>
      <c r="H7059" s="3" t="s">
        <v>6770</v>
      </c>
      <c r="I7059" s="4"/>
    </row>
    <row r="7060" spans="1:9" ht="30">
      <c r="A7060" s="6">
        <v>7058</v>
      </c>
      <c r="B7060" s="68" t="s">
        <v>6932</v>
      </c>
      <c r="C7060" s="25" t="str">
        <f>IF(D7060=2,"NO","YES")</f>
        <v>YES</v>
      </c>
      <c r="D7060" s="69">
        <f t="shared" si="122"/>
        <v>1.145</v>
      </c>
      <c r="E7060" s="1">
        <v>2.8281500000000004</v>
      </c>
      <c r="F7060" s="77">
        <v>7786</v>
      </c>
      <c r="G7060" s="154">
        <v>42467</v>
      </c>
      <c r="H7060" s="3" t="s">
        <v>6770</v>
      </c>
      <c r="I7060" s="4"/>
    </row>
    <row r="7061" spans="1:9" ht="30">
      <c r="A7061" s="6">
        <v>7059</v>
      </c>
      <c r="B7061" s="68" t="s">
        <v>6933</v>
      </c>
      <c r="C7061" s="25" t="str">
        <f>IF(D7061=2,"NO","YES")</f>
        <v>YES</v>
      </c>
      <c r="D7061" s="69">
        <f t="shared" si="122"/>
        <v>0.5539705882352941</v>
      </c>
      <c r="E7061" s="1">
        <v>1.3683073529411764</v>
      </c>
      <c r="F7061" s="77">
        <v>3767</v>
      </c>
      <c r="G7061" s="154">
        <v>42467</v>
      </c>
      <c r="H7061" s="3" t="s">
        <v>6770</v>
      </c>
      <c r="I7061" s="4"/>
    </row>
    <row r="7062" spans="1:9">
      <c r="A7062" s="6">
        <v>7060</v>
      </c>
      <c r="B7062" s="68" t="s">
        <v>6934</v>
      </c>
      <c r="C7062" s="25" t="str">
        <f>IF(D7062=2,"NO","YES")</f>
        <v>YES</v>
      </c>
      <c r="D7062" s="69">
        <f t="shared" si="122"/>
        <v>0.41294117647058826</v>
      </c>
      <c r="E7062" s="1">
        <v>1.0199647058823531</v>
      </c>
      <c r="F7062" s="77">
        <v>2808</v>
      </c>
      <c r="G7062" s="154">
        <v>42467</v>
      </c>
      <c r="H7062" s="3" t="s">
        <v>6770</v>
      </c>
      <c r="I7062" s="4"/>
    </row>
    <row r="7063" spans="1:9" ht="30">
      <c r="A7063" s="6">
        <v>7061</v>
      </c>
      <c r="B7063" s="68" t="s">
        <v>6935</v>
      </c>
      <c r="C7063" s="25" t="str">
        <f>IF(D7063=2,"NO","YES")</f>
        <v>YES</v>
      </c>
      <c r="D7063" s="69">
        <f t="shared" si="122"/>
        <v>0.49</v>
      </c>
      <c r="E7063" s="1">
        <v>1.2103000000000002</v>
      </c>
      <c r="F7063" s="77">
        <v>3332</v>
      </c>
      <c r="G7063" s="154">
        <v>42467</v>
      </c>
      <c r="H7063" s="3" t="s">
        <v>6770</v>
      </c>
      <c r="I7063" s="4"/>
    </row>
    <row r="7064" spans="1:9" ht="30">
      <c r="A7064" s="6">
        <v>7062</v>
      </c>
      <c r="B7064" s="68" t="s">
        <v>6936</v>
      </c>
      <c r="C7064" s="25" t="str">
        <f>IF(D7064=2,"NO","YES")</f>
        <v>YES</v>
      </c>
      <c r="D7064" s="69">
        <f t="shared" si="122"/>
        <v>0.50602941176470584</v>
      </c>
      <c r="E7064" s="1">
        <v>1.2498926470588234</v>
      </c>
      <c r="F7064" s="77">
        <v>3441</v>
      </c>
      <c r="G7064" s="154">
        <v>42467</v>
      </c>
      <c r="H7064" s="3" t="s">
        <v>6770</v>
      </c>
      <c r="I7064" s="4"/>
    </row>
    <row r="7065" spans="1:9" ht="30">
      <c r="A7065" s="6">
        <v>7063</v>
      </c>
      <c r="B7065" s="68" t="s">
        <v>6937</v>
      </c>
      <c r="C7065" s="25" t="str">
        <f>IF(D7065=2,"NO","YES")</f>
        <v>YES</v>
      </c>
      <c r="D7065" s="69">
        <f t="shared" si="122"/>
        <v>0.97102941176470592</v>
      </c>
      <c r="E7065" s="1">
        <v>2.3984426470588236</v>
      </c>
      <c r="F7065" s="77">
        <v>6603</v>
      </c>
      <c r="G7065" s="154">
        <v>42467</v>
      </c>
      <c r="H7065" s="3" t="s">
        <v>6770</v>
      </c>
      <c r="I7065" s="4"/>
    </row>
    <row r="7066" spans="1:9">
      <c r="A7066" s="6">
        <v>7064</v>
      </c>
      <c r="B7066" s="68" t="s">
        <v>6938</v>
      </c>
      <c r="C7066" s="25" t="str">
        <f>IF(D7066=2,"NO","YES")</f>
        <v>YES</v>
      </c>
      <c r="D7066" s="69">
        <f t="shared" si="122"/>
        <v>0.87397058823529417</v>
      </c>
      <c r="E7066" s="1">
        <v>2.1587073529411769</v>
      </c>
      <c r="F7066" s="77">
        <v>5943</v>
      </c>
      <c r="G7066" s="154">
        <v>42467</v>
      </c>
      <c r="H7066" s="3" t="s">
        <v>6770</v>
      </c>
      <c r="I7066" s="4"/>
    </row>
    <row r="7067" spans="1:9" ht="30">
      <c r="A7067" s="6">
        <v>7065</v>
      </c>
      <c r="B7067" s="68" t="s">
        <v>6939</v>
      </c>
      <c r="C7067" s="25" t="str">
        <f>IF(D7067=2,"NO","YES")</f>
        <v>YES</v>
      </c>
      <c r="D7067" s="69">
        <f t="shared" si="122"/>
        <v>0.60705882352941176</v>
      </c>
      <c r="E7067" s="1">
        <v>1.4994352941176472</v>
      </c>
      <c r="F7067" s="77">
        <v>4128</v>
      </c>
      <c r="G7067" s="154">
        <v>42467</v>
      </c>
      <c r="H7067" s="3" t="s">
        <v>6770</v>
      </c>
      <c r="I7067" s="4"/>
    </row>
    <row r="7068" spans="1:9" ht="30">
      <c r="A7068" s="6">
        <v>7066</v>
      </c>
      <c r="B7068" s="68" t="s">
        <v>6940</v>
      </c>
      <c r="C7068" s="25" t="str">
        <f>IF(D7068=2,"NO","YES")</f>
        <v>YES</v>
      </c>
      <c r="D7068" s="69">
        <f t="shared" si="122"/>
        <v>0.73705882352941177</v>
      </c>
      <c r="E7068" s="1">
        <v>1.8205352941176471</v>
      </c>
      <c r="F7068" s="77">
        <v>5012</v>
      </c>
      <c r="G7068" s="154">
        <v>42467</v>
      </c>
      <c r="H7068" s="3" t="s">
        <v>6770</v>
      </c>
      <c r="I7068" s="4"/>
    </row>
    <row r="7069" spans="1:9" ht="30">
      <c r="A7069" s="6">
        <v>7067</v>
      </c>
      <c r="B7069" s="68" t="s">
        <v>6941</v>
      </c>
      <c r="C7069" s="25" t="str">
        <f>IF(D7069=2,"NO","YES")</f>
        <v>YES</v>
      </c>
      <c r="D7069" s="69">
        <f t="shared" si="122"/>
        <v>0.93897058823529411</v>
      </c>
      <c r="E7069" s="1">
        <v>2.3192573529411766</v>
      </c>
      <c r="F7069" s="77">
        <v>6385</v>
      </c>
      <c r="G7069" s="154">
        <v>42467</v>
      </c>
      <c r="H7069" s="3" t="s">
        <v>6770</v>
      </c>
      <c r="I7069" s="4"/>
    </row>
    <row r="7070" spans="1:9" ht="30">
      <c r="A7070" s="6">
        <v>7068</v>
      </c>
      <c r="B7070" s="68" t="s">
        <v>6942</v>
      </c>
      <c r="C7070" s="25" t="str">
        <f>IF(D7070=2,"NO","YES")</f>
        <v>YES</v>
      </c>
      <c r="D7070" s="69">
        <f t="shared" si="122"/>
        <v>0.14602941176470588</v>
      </c>
      <c r="E7070" s="1">
        <v>0.36069264705882353</v>
      </c>
      <c r="F7070" s="77">
        <v>993</v>
      </c>
      <c r="G7070" s="154">
        <v>42467</v>
      </c>
      <c r="H7070" s="3" t="s">
        <v>6770</v>
      </c>
      <c r="I7070" s="4"/>
    </row>
    <row r="7071" spans="1:9" ht="30">
      <c r="A7071" s="6">
        <v>7069</v>
      </c>
      <c r="B7071" s="68" t="s">
        <v>6943</v>
      </c>
      <c r="C7071" s="25" t="str">
        <f>IF(D7071=2,"NO","YES")</f>
        <v>YES</v>
      </c>
      <c r="D7071" s="69">
        <f t="shared" si="122"/>
        <v>0.20205882352941176</v>
      </c>
      <c r="E7071" s="1">
        <v>0.49908529411764707</v>
      </c>
      <c r="F7071" s="77">
        <v>1374</v>
      </c>
      <c r="G7071" s="154">
        <v>42467</v>
      </c>
      <c r="H7071" s="3" t="s">
        <v>6770</v>
      </c>
      <c r="I7071" s="4"/>
    </row>
    <row r="7072" spans="1:9" ht="30">
      <c r="A7072" s="6">
        <v>7070</v>
      </c>
      <c r="B7072" s="68" t="s">
        <v>6944</v>
      </c>
      <c r="C7072" s="25" t="str">
        <f>IF(D7072=2,"NO","YES")</f>
        <v>YES</v>
      </c>
      <c r="D7072" s="69">
        <f t="shared" si="122"/>
        <v>1.165</v>
      </c>
      <c r="E7072" s="1">
        <v>2.8775500000000003</v>
      </c>
      <c r="F7072" s="77">
        <v>7922</v>
      </c>
      <c r="G7072" s="154">
        <v>42467</v>
      </c>
      <c r="H7072" s="3" t="s">
        <v>6770</v>
      </c>
      <c r="I7072" s="4"/>
    </row>
    <row r="7073" spans="1:9" ht="30">
      <c r="A7073" s="6">
        <v>7071</v>
      </c>
      <c r="B7073" s="68" t="s">
        <v>6945</v>
      </c>
      <c r="C7073" s="25" t="str">
        <f>IF(D7073=2,"NO","YES")</f>
        <v>YES</v>
      </c>
      <c r="D7073" s="69">
        <f t="shared" si="122"/>
        <v>1.213970588235294</v>
      </c>
      <c r="E7073" s="1">
        <v>2.9985073529411763</v>
      </c>
      <c r="F7073" s="77">
        <v>8255</v>
      </c>
      <c r="G7073" s="154">
        <v>42467</v>
      </c>
      <c r="H7073" s="3" t="s">
        <v>6770</v>
      </c>
      <c r="I7073" s="4"/>
    </row>
    <row r="7074" spans="1:9" ht="30">
      <c r="A7074" s="6">
        <v>7072</v>
      </c>
      <c r="B7074" s="68" t="s">
        <v>6946</v>
      </c>
      <c r="C7074" s="25" t="str">
        <f>IF(D7074=2,"NO","YES")</f>
        <v>YES</v>
      </c>
      <c r="D7074" s="69">
        <f t="shared" si="122"/>
        <v>0.81294117647058828</v>
      </c>
      <c r="E7074" s="1">
        <v>2.0079647058823533</v>
      </c>
      <c r="F7074" s="77">
        <v>5528</v>
      </c>
      <c r="G7074" s="154">
        <v>42467</v>
      </c>
      <c r="H7074" s="3" t="s">
        <v>6770</v>
      </c>
      <c r="I7074" s="4"/>
    </row>
    <row r="7075" spans="1:9" ht="30">
      <c r="A7075" s="6">
        <v>7073</v>
      </c>
      <c r="B7075" s="68" t="s">
        <v>6947</v>
      </c>
      <c r="C7075" s="25" t="str">
        <f>IF(D7075=2,"NO","YES")</f>
        <v>YES</v>
      </c>
      <c r="D7075" s="69">
        <f t="shared" si="122"/>
        <v>0.85794117647058821</v>
      </c>
      <c r="E7075" s="1">
        <v>2.1191147058823532</v>
      </c>
      <c r="F7075" s="77">
        <v>5834</v>
      </c>
      <c r="G7075" s="154">
        <v>42467</v>
      </c>
      <c r="H7075" s="3" t="s">
        <v>6770</v>
      </c>
      <c r="I7075" s="4"/>
    </row>
    <row r="7076" spans="1:9" ht="30">
      <c r="A7076" s="6">
        <v>7074</v>
      </c>
      <c r="B7076" s="68" t="s">
        <v>5114</v>
      </c>
      <c r="C7076" s="25" t="str">
        <f>IF(D7076=2,"NO","YES")</f>
        <v>YES</v>
      </c>
      <c r="D7076" s="69">
        <f t="shared" si="122"/>
        <v>1.8410294117647059</v>
      </c>
      <c r="E7076" s="1">
        <v>4.5473426470588239</v>
      </c>
      <c r="F7076" s="77">
        <v>12519</v>
      </c>
      <c r="G7076" s="154">
        <v>42467</v>
      </c>
      <c r="H7076" s="3" t="s">
        <v>6770</v>
      </c>
      <c r="I7076" s="4"/>
    </row>
    <row r="7077" spans="1:9" ht="30">
      <c r="A7077" s="6">
        <v>7075</v>
      </c>
      <c r="B7077" s="68" t="s">
        <v>6948</v>
      </c>
      <c r="C7077" s="25" t="str">
        <f>IF(D7077=2,"NO","YES")</f>
        <v>YES</v>
      </c>
      <c r="D7077" s="69">
        <f t="shared" si="122"/>
        <v>1.141029411764706</v>
      </c>
      <c r="E7077" s="1">
        <v>2.8183426470588238</v>
      </c>
      <c r="F7077" s="77">
        <v>7759</v>
      </c>
      <c r="G7077" s="154">
        <v>42467</v>
      </c>
      <c r="H7077" s="3" t="s">
        <v>6770</v>
      </c>
      <c r="I7077" s="4"/>
    </row>
    <row r="7078" spans="1:9" ht="30">
      <c r="A7078" s="6">
        <v>7076</v>
      </c>
      <c r="B7078" s="68" t="s">
        <v>6949</v>
      </c>
      <c r="C7078" s="25" t="str">
        <f>IF(D7078=2,"NO","YES")</f>
        <v>YES</v>
      </c>
      <c r="D7078" s="69">
        <f t="shared" si="122"/>
        <v>0.97897058823529415</v>
      </c>
      <c r="E7078" s="1">
        <v>2.4180573529411769</v>
      </c>
      <c r="F7078" s="77">
        <v>6657</v>
      </c>
      <c r="G7078" s="154">
        <v>42467</v>
      </c>
      <c r="H7078" s="3" t="s">
        <v>6770</v>
      </c>
      <c r="I7078" s="4"/>
    </row>
    <row r="7079" spans="1:9" ht="30">
      <c r="A7079" s="6">
        <v>7077</v>
      </c>
      <c r="B7079" s="68" t="s">
        <v>6950</v>
      </c>
      <c r="C7079" s="25" t="str">
        <f>IF(D7079=2,"NO","YES")</f>
        <v>YES</v>
      </c>
      <c r="D7079" s="69">
        <f t="shared" si="122"/>
        <v>1.0520588235294117</v>
      </c>
      <c r="E7079" s="1">
        <v>2.598585294117647</v>
      </c>
      <c r="F7079" s="77">
        <v>7154</v>
      </c>
      <c r="G7079" s="154">
        <v>42467</v>
      </c>
      <c r="H7079" s="3" t="s">
        <v>6770</v>
      </c>
      <c r="I7079" s="4"/>
    </row>
    <row r="7080" spans="1:9" ht="30">
      <c r="A7080" s="6">
        <v>7078</v>
      </c>
      <c r="B7080" s="68" t="s">
        <v>6951</v>
      </c>
      <c r="C7080" s="25" t="str">
        <f>IF(D7080=2,"NO","YES")</f>
        <v>YES</v>
      </c>
      <c r="D7080" s="69">
        <f t="shared" si="122"/>
        <v>0.57499999999999996</v>
      </c>
      <c r="E7080" s="1">
        <v>1.42025</v>
      </c>
      <c r="F7080" s="77">
        <v>3910</v>
      </c>
      <c r="G7080" s="154">
        <v>42467</v>
      </c>
      <c r="H7080" s="3" t="s">
        <v>6770</v>
      </c>
      <c r="I7080" s="4"/>
    </row>
    <row r="7081" spans="1:9" ht="30">
      <c r="A7081" s="6">
        <v>7079</v>
      </c>
      <c r="B7081" s="68" t="s">
        <v>6952</v>
      </c>
      <c r="C7081" s="25" t="str">
        <f>IF(D7081=2,"NO","YES")</f>
        <v>YES</v>
      </c>
      <c r="D7081" s="69">
        <f t="shared" si="122"/>
        <v>1.0520588235294117</v>
      </c>
      <c r="E7081" s="1">
        <v>2.598585294117647</v>
      </c>
      <c r="F7081" s="77">
        <v>7154</v>
      </c>
      <c r="G7081" s="154">
        <v>42467</v>
      </c>
      <c r="H7081" s="3" t="s">
        <v>6770</v>
      </c>
      <c r="I7081" s="4"/>
    </row>
    <row r="7082" spans="1:9" ht="30">
      <c r="A7082" s="6">
        <v>7080</v>
      </c>
      <c r="B7082" s="68" t="s">
        <v>6953</v>
      </c>
      <c r="C7082" s="25" t="str">
        <f>IF(D7082=2,"NO","YES")</f>
        <v>YES</v>
      </c>
      <c r="D7082" s="69">
        <f t="shared" si="122"/>
        <v>0.22294117647058823</v>
      </c>
      <c r="E7082" s="1">
        <v>0.55066470588235295</v>
      </c>
      <c r="F7082" s="77">
        <v>1516</v>
      </c>
      <c r="G7082" s="154">
        <v>42467</v>
      </c>
      <c r="H7082" s="3" t="s">
        <v>6770</v>
      </c>
      <c r="I7082" s="4"/>
    </row>
    <row r="7083" spans="1:9" ht="30">
      <c r="A7083" s="6">
        <v>7081</v>
      </c>
      <c r="B7083" s="68" t="s">
        <v>6954</v>
      </c>
      <c r="C7083" s="25" t="str">
        <f>IF(D7083=2,"NO","YES")</f>
        <v>YES</v>
      </c>
      <c r="D7083" s="69">
        <f t="shared" si="122"/>
        <v>1.7</v>
      </c>
      <c r="E7083" s="1">
        <v>4.1989999999999998</v>
      </c>
      <c r="F7083" s="77">
        <v>11560</v>
      </c>
      <c r="G7083" s="154">
        <v>42467</v>
      </c>
      <c r="H7083" s="3" t="s">
        <v>6770</v>
      </c>
      <c r="I7083" s="4"/>
    </row>
    <row r="7084" spans="1:9" ht="30">
      <c r="A7084" s="6">
        <v>7082</v>
      </c>
      <c r="B7084" s="68" t="s">
        <v>6955</v>
      </c>
      <c r="C7084" s="25" t="str">
        <f>IF(D7084=2,"NO","YES")</f>
        <v>YES</v>
      </c>
      <c r="D7084" s="69">
        <f t="shared" si="122"/>
        <v>0.3039705882352941</v>
      </c>
      <c r="E7084" s="1">
        <v>0.75080735294117651</v>
      </c>
      <c r="F7084" s="77">
        <v>2067</v>
      </c>
      <c r="G7084" s="154">
        <v>42467</v>
      </c>
      <c r="H7084" s="3" t="s">
        <v>6770</v>
      </c>
      <c r="I7084" s="4"/>
    </row>
    <row r="7085" spans="1:9" ht="30">
      <c r="A7085" s="6">
        <v>7083</v>
      </c>
      <c r="B7085" s="68" t="s">
        <v>6956</v>
      </c>
      <c r="C7085" s="25" t="str">
        <f>IF(D7085=2,"NO","YES")</f>
        <v>YES</v>
      </c>
      <c r="D7085" s="69">
        <f t="shared" si="122"/>
        <v>0.75294117647058822</v>
      </c>
      <c r="E7085" s="1">
        <v>1.859764705882353</v>
      </c>
      <c r="F7085" s="77">
        <v>5120</v>
      </c>
      <c r="G7085" s="154">
        <v>42467</v>
      </c>
      <c r="H7085" s="3" t="s">
        <v>6770</v>
      </c>
      <c r="I7085" s="4"/>
    </row>
    <row r="7086" spans="1:9" ht="30">
      <c r="A7086" s="6">
        <v>7084</v>
      </c>
      <c r="B7086" s="68" t="s">
        <v>6957</v>
      </c>
      <c r="C7086" s="25" t="str">
        <f>IF(D7086=2,"NO","YES")</f>
        <v>YES</v>
      </c>
      <c r="D7086" s="69">
        <f t="shared" si="122"/>
        <v>0.59897058823529414</v>
      </c>
      <c r="E7086" s="1">
        <v>1.4794573529411768</v>
      </c>
      <c r="F7086" s="77">
        <v>4073</v>
      </c>
      <c r="G7086" s="616">
        <v>42467</v>
      </c>
      <c r="H7086" s="3" t="s">
        <v>6770</v>
      </c>
      <c r="I7086" s="4"/>
    </row>
    <row r="7087" spans="1:9" ht="30">
      <c r="A7087" s="6">
        <v>7085</v>
      </c>
      <c r="B7087" s="68" t="s">
        <v>6958</v>
      </c>
      <c r="C7087" s="25" t="str">
        <f>IF(D7087=2,"NO","YES")</f>
        <v>YES</v>
      </c>
      <c r="D7087" s="69">
        <f t="shared" si="122"/>
        <v>0.72397058823529414</v>
      </c>
      <c r="E7087" s="1">
        <v>1.7882073529411766</v>
      </c>
      <c r="F7087" s="77">
        <v>4923</v>
      </c>
      <c r="G7087" s="154">
        <v>42467</v>
      </c>
      <c r="H7087" s="3" t="s">
        <v>6770</v>
      </c>
      <c r="I7087" s="4"/>
    </row>
    <row r="7088" spans="1:9" ht="30">
      <c r="A7088" s="6">
        <v>7086</v>
      </c>
      <c r="B7088" s="68" t="s">
        <v>6959</v>
      </c>
      <c r="C7088" s="25" t="str">
        <f>IF(D7088=2,"NO","YES")</f>
        <v>YES</v>
      </c>
      <c r="D7088" s="69">
        <f t="shared" si="122"/>
        <v>0.54602941176470587</v>
      </c>
      <c r="E7088" s="1">
        <v>1.3486926470588236</v>
      </c>
      <c r="F7088" s="77">
        <v>3713</v>
      </c>
      <c r="G7088" s="154">
        <v>42467</v>
      </c>
      <c r="H7088" s="3" t="s">
        <v>6770</v>
      </c>
      <c r="I7088" s="4"/>
    </row>
    <row r="7089" spans="1:9" ht="30">
      <c r="A7089" s="6">
        <v>7087</v>
      </c>
      <c r="B7089" s="68" t="s">
        <v>6960</v>
      </c>
      <c r="C7089" s="25" t="str">
        <f>IF(D7089=2,"NO","YES")</f>
        <v>YES</v>
      </c>
      <c r="D7089" s="69">
        <f t="shared" si="122"/>
        <v>1.0120588235294117</v>
      </c>
      <c r="E7089" s="1">
        <v>2.4997852941176468</v>
      </c>
      <c r="F7089" s="77">
        <v>6882</v>
      </c>
      <c r="G7089" s="154">
        <v>42467</v>
      </c>
      <c r="H7089" s="3" t="s">
        <v>6770</v>
      </c>
      <c r="I7089" s="4"/>
    </row>
    <row r="7090" spans="1:9" ht="30">
      <c r="A7090" s="6">
        <v>7088</v>
      </c>
      <c r="B7090" s="68" t="s">
        <v>6961</v>
      </c>
      <c r="C7090" s="25" t="str">
        <f>IF(D7090=2,"NO","YES")</f>
        <v>YES</v>
      </c>
      <c r="D7090" s="69">
        <f t="shared" si="122"/>
        <v>1.2549999999999999</v>
      </c>
      <c r="E7090" s="1">
        <v>3.09985</v>
      </c>
      <c r="F7090" s="77">
        <v>8534</v>
      </c>
      <c r="G7090" s="154">
        <v>42467</v>
      </c>
      <c r="H7090" s="3" t="s">
        <v>6770</v>
      </c>
      <c r="I7090" s="4"/>
    </row>
    <row r="7091" spans="1:9" ht="30">
      <c r="A7091" s="6">
        <v>7089</v>
      </c>
      <c r="B7091" s="68" t="s">
        <v>6962</v>
      </c>
      <c r="C7091" s="25" t="str">
        <f>IF(D7091=2,"NO","YES")</f>
        <v>YES</v>
      </c>
      <c r="D7091" s="69">
        <f t="shared" si="122"/>
        <v>0.24705882352941178</v>
      </c>
      <c r="E7091" s="1">
        <v>0.6102352941176471</v>
      </c>
      <c r="F7091" s="77">
        <v>1680</v>
      </c>
      <c r="G7091" s="154">
        <v>42467</v>
      </c>
      <c r="H7091" s="3" t="s">
        <v>6770</v>
      </c>
      <c r="I7091" s="4"/>
    </row>
    <row r="7092" spans="1:9" ht="30">
      <c r="A7092" s="6">
        <v>7090</v>
      </c>
      <c r="B7092" s="68" t="s">
        <v>6963</v>
      </c>
      <c r="C7092" s="25" t="str">
        <f>IF(D7092=2,"NO","YES")</f>
        <v>YES</v>
      </c>
      <c r="D7092" s="69">
        <f t="shared" si="122"/>
        <v>0.25897058823529412</v>
      </c>
      <c r="E7092" s="1">
        <v>0.63965735294117654</v>
      </c>
      <c r="F7092" s="77">
        <v>1761</v>
      </c>
      <c r="G7092" s="154">
        <v>42467</v>
      </c>
      <c r="H7092" s="3" t="s">
        <v>6770</v>
      </c>
      <c r="I7092" s="4"/>
    </row>
    <row r="7093" spans="1:9" ht="30">
      <c r="A7093" s="6">
        <v>7091</v>
      </c>
      <c r="B7093" s="68" t="s">
        <v>6964</v>
      </c>
      <c r="C7093" s="25" t="str">
        <f>IF(D7093=2,"NO","YES")</f>
        <v>YES</v>
      </c>
      <c r="D7093" s="69">
        <f t="shared" si="122"/>
        <v>0.80897058823529411</v>
      </c>
      <c r="E7093" s="1">
        <v>1.9981573529411767</v>
      </c>
      <c r="F7093" s="77">
        <v>5501</v>
      </c>
      <c r="G7093" s="154">
        <v>42467</v>
      </c>
      <c r="H7093" s="3" t="s">
        <v>6770</v>
      </c>
      <c r="I7093" s="4"/>
    </row>
    <row r="7094" spans="1:9" ht="30">
      <c r="A7094" s="6">
        <v>7092</v>
      </c>
      <c r="B7094" s="68" t="s">
        <v>6965</v>
      </c>
      <c r="C7094" s="25" t="str">
        <f>IF(D7094=2,"NO","YES")</f>
        <v>YES</v>
      </c>
      <c r="D7094" s="69">
        <f t="shared" si="122"/>
        <v>0.72397058823529414</v>
      </c>
      <c r="E7094" s="1">
        <v>1.7882073529411766</v>
      </c>
      <c r="F7094" s="77">
        <v>4923</v>
      </c>
      <c r="G7094" s="154">
        <v>42467</v>
      </c>
      <c r="H7094" s="3" t="s">
        <v>6770</v>
      </c>
      <c r="I7094" s="4"/>
    </row>
    <row r="7095" spans="1:9" ht="30">
      <c r="A7095" s="6">
        <v>7093</v>
      </c>
      <c r="B7095" s="68" t="s">
        <v>6966</v>
      </c>
      <c r="C7095" s="25" t="str">
        <f>IF(D7095=2,"NO","YES")</f>
        <v>YES</v>
      </c>
      <c r="D7095" s="69">
        <f t="shared" si="122"/>
        <v>1.2549999999999999</v>
      </c>
      <c r="E7095" s="1">
        <v>3.09985</v>
      </c>
      <c r="F7095" s="77">
        <v>8534</v>
      </c>
      <c r="G7095" s="154">
        <v>42467</v>
      </c>
      <c r="H7095" s="3" t="s">
        <v>6770</v>
      </c>
      <c r="I7095" s="4"/>
    </row>
    <row r="7096" spans="1:9" ht="30">
      <c r="A7096" s="6">
        <v>7094</v>
      </c>
      <c r="B7096" s="68" t="s">
        <v>6967</v>
      </c>
      <c r="C7096" s="25" t="str">
        <f>IF(D7096=2,"NO","YES")</f>
        <v>YES</v>
      </c>
      <c r="D7096" s="69">
        <f t="shared" si="122"/>
        <v>1.0720588235294117</v>
      </c>
      <c r="E7096" s="1">
        <v>2.6479852941176474</v>
      </c>
      <c r="F7096" s="77">
        <v>7290</v>
      </c>
      <c r="G7096" s="154">
        <v>42467</v>
      </c>
      <c r="H7096" s="3" t="s">
        <v>6770</v>
      </c>
      <c r="I7096" s="4"/>
    </row>
    <row r="7097" spans="1:9" ht="30">
      <c r="A7097" s="6">
        <v>7095</v>
      </c>
      <c r="B7097" s="68" t="s">
        <v>6968</v>
      </c>
      <c r="C7097" s="25" t="str">
        <f>IF(D7097=2,"NO","YES")</f>
        <v>YES</v>
      </c>
      <c r="D7097" s="69">
        <f t="shared" si="122"/>
        <v>1.6070588235294119</v>
      </c>
      <c r="E7097" s="1">
        <v>3.9694352941176478</v>
      </c>
      <c r="F7097" s="77">
        <v>10928</v>
      </c>
      <c r="G7097" s="154">
        <v>42467</v>
      </c>
      <c r="H7097" s="3" t="s">
        <v>6770</v>
      </c>
      <c r="I7097" s="4"/>
    </row>
    <row r="7098" spans="1:9">
      <c r="A7098" s="6">
        <v>7096</v>
      </c>
      <c r="B7098" s="68" t="s">
        <v>6969</v>
      </c>
      <c r="C7098" s="25" t="str">
        <f>IF(D7098=2,"NO","YES")</f>
        <v>YES</v>
      </c>
      <c r="D7098" s="69">
        <f t="shared" si="122"/>
        <v>1.2549999999999999</v>
      </c>
      <c r="E7098" s="1">
        <v>3.09985</v>
      </c>
      <c r="F7098" s="77">
        <v>8534</v>
      </c>
      <c r="G7098" s="154">
        <v>42467</v>
      </c>
      <c r="H7098" s="3" t="s">
        <v>6770</v>
      </c>
      <c r="I7098" s="4"/>
    </row>
    <row r="7099" spans="1:9" ht="30">
      <c r="A7099" s="6">
        <v>7097</v>
      </c>
      <c r="B7099" s="68" t="s">
        <v>6970</v>
      </c>
      <c r="C7099" s="25" t="str">
        <f>IF(D7099=2,"NO","YES")</f>
        <v>YES</v>
      </c>
      <c r="D7099" s="69">
        <f t="shared" si="122"/>
        <v>1.016029411764706</v>
      </c>
      <c r="E7099" s="1">
        <v>2.5095926470588239</v>
      </c>
      <c r="F7099" s="77">
        <v>6909</v>
      </c>
      <c r="G7099" s="154">
        <v>42467</v>
      </c>
      <c r="H7099" s="3" t="s">
        <v>6770</v>
      </c>
      <c r="I7099" s="4"/>
    </row>
    <row r="7100" spans="1:9" ht="30">
      <c r="A7100" s="6">
        <v>7098</v>
      </c>
      <c r="B7100" s="68" t="s">
        <v>6971</v>
      </c>
      <c r="C7100" s="25" t="str">
        <f>IF(D7100=2,"NO","YES")</f>
        <v>YES</v>
      </c>
      <c r="D7100" s="69">
        <f t="shared" si="122"/>
        <v>0.40500000000000003</v>
      </c>
      <c r="E7100" s="1">
        <v>1.0003500000000001</v>
      </c>
      <c r="F7100" s="77">
        <v>2754</v>
      </c>
      <c r="G7100" s="154">
        <v>42467</v>
      </c>
      <c r="H7100" s="3" t="s">
        <v>6770</v>
      </c>
      <c r="I7100" s="4"/>
    </row>
    <row r="7101" spans="1:9" ht="30">
      <c r="A7101" s="6">
        <v>7099</v>
      </c>
      <c r="B7101" s="68" t="s">
        <v>6972</v>
      </c>
      <c r="C7101" s="25" t="str">
        <f>IF(D7101=2,"NO","YES")</f>
        <v>YES</v>
      </c>
      <c r="D7101" s="69">
        <f t="shared" si="122"/>
        <v>1.0929411764705883</v>
      </c>
      <c r="E7101" s="1">
        <v>2.6995647058823535</v>
      </c>
      <c r="F7101" s="77">
        <v>7432</v>
      </c>
      <c r="G7101" s="154">
        <v>42467</v>
      </c>
      <c r="H7101" s="3" t="s">
        <v>6770</v>
      </c>
      <c r="I7101" s="4"/>
    </row>
    <row r="7102" spans="1:9" ht="30">
      <c r="A7102" s="6">
        <v>7100</v>
      </c>
      <c r="B7102" s="68" t="s">
        <v>6973</v>
      </c>
      <c r="C7102" s="25" t="str">
        <f>IF(D7102=2,"NO","YES")</f>
        <v>YES</v>
      </c>
      <c r="D7102" s="69">
        <f t="shared" si="122"/>
        <v>0.85</v>
      </c>
      <c r="E7102" s="1">
        <v>2.0994999999999999</v>
      </c>
      <c r="F7102" s="77">
        <v>5780</v>
      </c>
      <c r="G7102" s="154">
        <v>42467</v>
      </c>
      <c r="H7102" s="3" t="s">
        <v>6770</v>
      </c>
      <c r="I7102" s="4"/>
    </row>
    <row r="7103" spans="1:9" ht="30">
      <c r="A7103" s="6">
        <v>7101</v>
      </c>
      <c r="B7103" s="68" t="s">
        <v>6974</v>
      </c>
      <c r="C7103" s="25" t="str">
        <f>IF(D7103=2,"NO","YES")</f>
        <v>YES</v>
      </c>
      <c r="D7103" s="69">
        <f t="shared" si="122"/>
        <v>0.73205882352941176</v>
      </c>
      <c r="E7103" s="1">
        <v>1.8081852941176473</v>
      </c>
      <c r="F7103" s="77">
        <v>4978</v>
      </c>
      <c r="G7103" s="154">
        <v>42467</v>
      </c>
      <c r="H7103" s="3" t="s">
        <v>6770</v>
      </c>
      <c r="I7103" s="4"/>
    </row>
    <row r="7104" spans="1:9" ht="30">
      <c r="A7104" s="6">
        <v>7102</v>
      </c>
      <c r="B7104" s="68" t="s">
        <v>6975</v>
      </c>
      <c r="C7104" s="25" t="str">
        <f>IF(D7104=2,"NO","YES")</f>
        <v>YES</v>
      </c>
      <c r="D7104" s="69">
        <f t="shared" si="122"/>
        <v>0.85</v>
      </c>
      <c r="E7104" s="1">
        <v>2.0994999999999999</v>
      </c>
      <c r="F7104" s="77">
        <v>5780</v>
      </c>
      <c r="G7104" s="154">
        <v>42467</v>
      </c>
      <c r="H7104" s="3" t="s">
        <v>6770</v>
      </c>
      <c r="I7104" s="4"/>
    </row>
    <row r="7105" spans="1:9" ht="30">
      <c r="A7105" s="6">
        <v>7103</v>
      </c>
      <c r="B7105" s="68" t="s">
        <v>6976</v>
      </c>
      <c r="C7105" s="25" t="str">
        <f>IF(D7105=2,"NO","YES")</f>
        <v>YES</v>
      </c>
      <c r="D7105" s="69">
        <f t="shared" si="122"/>
        <v>1.0720588235294117</v>
      </c>
      <c r="E7105" s="1">
        <v>2.6479852941176474</v>
      </c>
      <c r="F7105" s="77">
        <v>7290</v>
      </c>
      <c r="G7105" s="154">
        <v>42467</v>
      </c>
      <c r="H7105" s="3" t="s">
        <v>6770</v>
      </c>
      <c r="I7105" s="4"/>
    </row>
    <row r="7106" spans="1:9" ht="30">
      <c r="A7106" s="6">
        <v>7104</v>
      </c>
      <c r="B7106" s="68" t="s">
        <v>6977</v>
      </c>
      <c r="C7106" s="25" t="str">
        <f>IF(D7106=2,"NO","YES")</f>
        <v>YES</v>
      </c>
      <c r="D7106" s="69">
        <f t="shared" si="122"/>
        <v>0.72397058823529414</v>
      </c>
      <c r="E7106" s="1">
        <v>1.7882073529411766</v>
      </c>
      <c r="F7106" s="77">
        <v>4923</v>
      </c>
      <c r="G7106" s="154">
        <v>42467</v>
      </c>
      <c r="H7106" s="3" t="s">
        <v>6770</v>
      </c>
      <c r="I7106" s="4"/>
    </row>
    <row r="7107" spans="1:9">
      <c r="A7107" s="6">
        <v>7105</v>
      </c>
      <c r="B7107" s="68" t="s">
        <v>6978</v>
      </c>
      <c r="C7107" s="25" t="str">
        <f>IF(D7107=2,"NO","YES")</f>
        <v>YES</v>
      </c>
      <c r="D7107" s="69">
        <f t="shared" si="122"/>
        <v>0.40102941176470586</v>
      </c>
      <c r="E7107" s="1">
        <v>0.99054264705882356</v>
      </c>
      <c r="F7107" s="77">
        <v>2727</v>
      </c>
      <c r="G7107" s="154">
        <v>42467</v>
      </c>
      <c r="H7107" s="3" t="s">
        <v>6770</v>
      </c>
      <c r="I7107" s="4"/>
    </row>
    <row r="7108" spans="1:9" ht="30">
      <c r="A7108" s="6">
        <v>7106</v>
      </c>
      <c r="B7108" s="68" t="s">
        <v>6979</v>
      </c>
      <c r="C7108" s="25" t="str">
        <f>IF(D7108=2,"NO","YES")</f>
        <v>NO</v>
      </c>
      <c r="D7108" s="69">
        <f t="shared" si="122"/>
        <v>2</v>
      </c>
      <c r="E7108" s="1">
        <v>4.9400000000000004</v>
      </c>
      <c r="F7108" s="77">
        <v>13600</v>
      </c>
      <c r="G7108" s="154">
        <v>42467</v>
      </c>
      <c r="H7108" s="3" t="s">
        <v>6770</v>
      </c>
      <c r="I7108" s="4"/>
    </row>
    <row r="7109" spans="1:9" ht="30">
      <c r="A7109" s="6">
        <v>7107</v>
      </c>
      <c r="B7109" s="68" t="s">
        <v>6980</v>
      </c>
      <c r="C7109" s="25" t="str">
        <f>IF(D7109=2,"NO","YES")</f>
        <v>YES</v>
      </c>
      <c r="D7109" s="69">
        <f t="shared" ref="D7109:D7172" si="123">F7109/6800</f>
        <v>1.0120588235294117</v>
      </c>
      <c r="E7109" s="1">
        <v>2.4997852941176468</v>
      </c>
      <c r="F7109" s="77">
        <v>6882</v>
      </c>
      <c r="G7109" s="154">
        <v>42467</v>
      </c>
      <c r="H7109" s="3" t="s">
        <v>6770</v>
      </c>
      <c r="I7109" s="4"/>
    </row>
    <row r="7110" spans="1:9" ht="30">
      <c r="A7110" s="6">
        <v>7108</v>
      </c>
      <c r="B7110" s="68" t="s">
        <v>6981</v>
      </c>
      <c r="C7110" s="25" t="str">
        <f>IF(D7110=2,"NO","YES")</f>
        <v>YES</v>
      </c>
      <c r="D7110" s="69">
        <f t="shared" si="123"/>
        <v>0.26705882352941174</v>
      </c>
      <c r="E7110" s="1">
        <v>0.6596352941176471</v>
      </c>
      <c r="F7110" s="77">
        <v>1816</v>
      </c>
      <c r="G7110" s="154">
        <v>42467</v>
      </c>
      <c r="H7110" s="3" t="s">
        <v>6770</v>
      </c>
      <c r="I7110" s="4"/>
    </row>
    <row r="7111" spans="1:9" ht="30">
      <c r="A7111" s="6">
        <v>7109</v>
      </c>
      <c r="B7111" s="68" t="s">
        <v>6982</v>
      </c>
      <c r="C7111" s="25" t="str">
        <f>IF(D7111=2,"NO","YES")</f>
        <v>YES</v>
      </c>
      <c r="D7111" s="69">
        <f t="shared" si="123"/>
        <v>1.0929411764705883</v>
      </c>
      <c r="E7111" s="1">
        <v>2.6995647058823535</v>
      </c>
      <c r="F7111" s="77">
        <v>7432</v>
      </c>
      <c r="G7111" s="154">
        <v>42467</v>
      </c>
      <c r="H7111" s="3" t="s">
        <v>6770</v>
      </c>
      <c r="I7111" s="4"/>
    </row>
    <row r="7112" spans="1:9">
      <c r="A7112" s="6">
        <v>7110</v>
      </c>
      <c r="B7112" s="68" t="s">
        <v>6983</v>
      </c>
      <c r="C7112" s="25" t="str">
        <f>IF(D7112=2,"NO","YES")</f>
        <v>YES</v>
      </c>
      <c r="D7112" s="69">
        <f t="shared" si="123"/>
        <v>0.35602941176470587</v>
      </c>
      <c r="E7112" s="1">
        <v>0.87939264705882358</v>
      </c>
      <c r="F7112" s="77">
        <v>2421</v>
      </c>
      <c r="G7112" s="154">
        <v>42467</v>
      </c>
      <c r="H7112" s="3" t="s">
        <v>6770</v>
      </c>
      <c r="I7112" s="4"/>
    </row>
    <row r="7113" spans="1:9" ht="30">
      <c r="A7113" s="6">
        <v>7111</v>
      </c>
      <c r="B7113" s="68" t="s">
        <v>6984</v>
      </c>
      <c r="C7113" s="25" t="str">
        <f>IF(D7113=2,"NO","YES")</f>
        <v>YES</v>
      </c>
      <c r="D7113" s="69">
        <f t="shared" si="123"/>
        <v>0.72</v>
      </c>
      <c r="E7113" s="1">
        <v>1.7784</v>
      </c>
      <c r="F7113" s="77">
        <v>4896</v>
      </c>
      <c r="G7113" s="154">
        <v>42467</v>
      </c>
      <c r="H7113" s="3" t="s">
        <v>6770</v>
      </c>
      <c r="I7113" s="4"/>
    </row>
    <row r="7114" spans="1:9">
      <c r="A7114" s="6">
        <v>7112</v>
      </c>
      <c r="B7114" s="68" t="s">
        <v>6985</v>
      </c>
      <c r="C7114" s="25" t="str">
        <f>IF(D7114=2,"NO","YES")</f>
        <v>YES</v>
      </c>
      <c r="D7114" s="69">
        <f t="shared" si="123"/>
        <v>1.4850000000000001</v>
      </c>
      <c r="E7114" s="1">
        <v>3.6679500000000007</v>
      </c>
      <c r="F7114" s="77">
        <v>10098</v>
      </c>
      <c r="G7114" s="154">
        <v>42467</v>
      </c>
      <c r="H7114" s="3" t="s">
        <v>6770</v>
      </c>
      <c r="I7114" s="4"/>
    </row>
    <row r="7115" spans="1:9" ht="30">
      <c r="A7115" s="6">
        <v>7113</v>
      </c>
      <c r="B7115" s="68" t="s">
        <v>6986</v>
      </c>
      <c r="C7115" s="25" t="str">
        <f>IF(D7115=2,"NO","YES")</f>
        <v>YES</v>
      </c>
      <c r="D7115" s="69">
        <f t="shared" si="123"/>
        <v>1.23</v>
      </c>
      <c r="E7115" s="1">
        <v>3.0381</v>
      </c>
      <c r="F7115" s="77">
        <v>8364</v>
      </c>
      <c r="G7115" s="154">
        <v>42467</v>
      </c>
      <c r="H7115" s="3" t="s">
        <v>6770</v>
      </c>
      <c r="I7115" s="4"/>
    </row>
    <row r="7116" spans="1:9" ht="30">
      <c r="A7116" s="6">
        <v>7114</v>
      </c>
      <c r="B7116" s="68" t="s">
        <v>5121</v>
      </c>
      <c r="C7116" s="25" t="str">
        <f>IF(D7116=2,"NO","YES")</f>
        <v>YES</v>
      </c>
      <c r="D7116" s="69">
        <f t="shared" si="123"/>
        <v>3.2058823529411765E-2</v>
      </c>
      <c r="E7116" s="1">
        <v>7.9185294117647062E-2</v>
      </c>
      <c r="F7116" s="77">
        <v>218</v>
      </c>
      <c r="G7116" s="154">
        <v>42467</v>
      </c>
      <c r="H7116" s="3" t="s">
        <v>6770</v>
      </c>
      <c r="I7116" s="4"/>
    </row>
    <row r="7117" spans="1:9" ht="30">
      <c r="A7117" s="6">
        <v>7115</v>
      </c>
      <c r="B7117" s="68" t="s">
        <v>6987</v>
      </c>
      <c r="C7117" s="25" t="str">
        <f>IF(D7117=2,"NO","YES")</f>
        <v>YES</v>
      </c>
      <c r="D7117" s="69">
        <f t="shared" si="123"/>
        <v>1.7810294117647059</v>
      </c>
      <c r="E7117" s="1">
        <v>4.3991426470588237</v>
      </c>
      <c r="F7117" s="77">
        <v>12111</v>
      </c>
      <c r="G7117" s="154">
        <v>42467</v>
      </c>
      <c r="H7117" s="3" t="s">
        <v>6770</v>
      </c>
      <c r="I7117" s="4"/>
    </row>
    <row r="7118" spans="1:9" ht="30">
      <c r="A7118" s="6">
        <v>7116</v>
      </c>
      <c r="B7118" s="68" t="s">
        <v>6987</v>
      </c>
      <c r="C7118" s="25" t="str">
        <f>IF(D7118=2,"NO","YES")</f>
        <v>YES</v>
      </c>
      <c r="D7118" s="69">
        <f t="shared" si="123"/>
        <v>0.105</v>
      </c>
      <c r="E7118" s="1">
        <v>0.25935000000000002</v>
      </c>
      <c r="F7118" s="77">
        <v>714</v>
      </c>
      <c r="G7118" s="154">
        <v>42467</v>
      </c>
      <c r="H7118" s="3" t="s">
        <v>6770</v>
      </c>
      <c r="I7118" s="4"/>
    </row>
    <row r="7119" spans="1:9" ht="30">
      <c r="A7119" s="6">
        <v>7117</v>
      </c>
      <c r="B7119" s="68" t="s">
        <v>6988</v>
      </c>
      <c r="C7119" s="25" t="str">
        <f>IF(D7119=2,"NO","YES")</f>
        <v>YES</v>
      </c>
      <c r="D7119" s="69">
        <f t="shared" si="123"/>
        <v>0.21397058823529411</v>
      </c>
      <c r="E7119" s="1">
        <v>0.52850735294117646</v>
      </c>
      <c r="F7119" s="77">
        <v>1455</v>
      </c>
      <c r="G7119" s="154">
        <v>42467</v>
      </c>
      <c r="H7119" s="3" t="s">
        <v>6770</v>
      </c>
      <c r="I7119" s="4"/>
    </row>
    <row r="7120" spans="1:9" ht="30">
      <c r="A7120" s="6">
        <v>7118</v>
      </c>
      <c r="B7120" s="68" t="s">
        <v>6989</v>
      </c>
      <c r="C7120" s="25" t="str">
        <f>IF(D7120=2,"NO","YES")</f>
        <v>YES</v>
      </c>
      <c r="D7120" s="69">
        <f t="shared" si="123"/>
        <v>1.703970588235294</v>
      </c>
      <c r="E7120" s="1">
        <v>4.2088073529411769</v>
      </c>
      <c r="F7120" s="77">
        <v>11587</v>
      </c>
      <c r="G7120" s="154">
        <v>42467</v>
      </c>
      <c r="H7120" s="3" t="s">
        <v>6770</v>
      </c>
      <c r="I7120" s="4"/>
    </row>
    <row r="7121" spans="1:9" ht="30">
      <c r="A7121" s="6">
        <v>7119</v>
      </c>
      <c r="B7121" s="68" t="s">
        <v>6990</v>
      </c>
      <c r="C7121" s="25" t="str">
        <f>IF(D7121=2,"NO","YES")</f>
        <v>YES</v>
      </c>
      <c r="D7121" s="69">
        <f t="shared" si="123"/>
        <v>0.46897058823529414</v>
      </c>
      <c r="E7121" s="1">
        <v>1.1583573529411766</v>
      </c>
      <c r="F7121" s="77">
        <v>3189</v>
      </c>
      <c r="G7121" s="154">
        <v>42467</v>
      </c>
      <c r="H7121" s="3" t="s">
        <v>6770</v>
      </c>
      <c r="I7121" s="4"/>
    </row>
    <row r="7122" spans="1:9" ht="30">
      <c r="A7122" s="6">
        <v>7120</v>
      </c>
      <c r="B7122" s="68" t="s">
        <v>6991</v>
      </c>
      <c r="C7122" s="25" t="str">
        <f>IF(D7122=2,"NO","YES")</f>
        <v>YES</v>
      </c>
      <c r="D7122" s="69">
        <f t="shared" si="123"/>
        <v>1.0120588235294117</v>
      </c>
      <c r="E7122" s="1">
        <v>2.4997852941176468</v>
      </c>
      <c r="F7122" s="77">
        <v>6882</v>
      </c>
      <c r="G7122" s="154">
        <v>42467</v>
      </c>
      <c r="H7122" s="3" t="s">
        <v>6770</v>
      </c>
      <c r="I7122" s="4"/>
    </row>
    <row r="7123" spans="1:9" ht="30">
      <c r="A7123" s="6">
        <v>7121</v>
      </c>
      <c r="B7123" s="68" t="s">
        <v>6992</v>
      </c>
      <c r="C7123" s="25" t="str">
        <f>IF(D7123=2,"NO","YES")</f>
        <v>YES</v>
      </c>
      <c r="D7123" s="69">
        <f t="shared" si="123"/>
        <v>3.2058823529411765E-2</v>
      </c>
      <c r="E7123" s="1">
        <v>7.9185294117647062E-2</v>
      </c>
      <c r="F7123" s="77">
        <v>218</v>
      </c>
      <c r="G7123" s="154">
        <v>42467</v>
      </c>
      <c r="H7123" s="3" t="s">
        <v>6770</v>
      </c>
      <c r="I7123" s="4"/>
    </row>
    <row r="7124" spans="1:9" ht="30">
      <c r="A7124" s="6">
        <v>7122</v>
      </c>
      <c r="B7124" s="68" t="s">
        <v>6993</v>
      </c>
      <c r="C7124" s="25" t="str">
        <f>IF(D7124=2,"NO","YES")</f>
        <v>YES</v>
      </c>
      <c r="D7124" s="69">
        <f t="shared" si="123"/>
        <v>0.63102941176470584</v>
      </c>
      <c r="E7124" s="1">
        <v>1.5586426470588235</v>
      </c>
      <c r="F7124" s="77">
        <v>4291</v>
      </c>
      <c r="G7124" s="154">
        <v>42467</v>
      </c>
      <c r="H7124" s="3" t="s">
        <v>6770</v>
      </c>
      <c r="I7124" s="4"/>
    </row>
    <row r="7125" spans="1:9" ht="30">
      <c r="A7125" s="6">
        <v>7123</v>
      </c>
      <c r="B7125" s="68" t="s">
        <v>6993</v>
      </c>
      <c r="C7125" s="25" t="str">
        <f>IF(D7125=2,"NO","YES")</f>
        <v>YES</v>
      </c>
      <c r="D7125" s="69">
        <f t="shared" si="123"/>
        <v>1.5739705882352941</v>
      </c>
      <c r="E7125" s="1">
        <v>3.887707352941177</v>
      </c>
      <c r="F7125" s="77">
        <v>10703</v>
      </c>
      <c r="G7125" s="154">
        <v>42467</v>
      </c>
      <c r="H7125" s="3" t="s">
        <v>6770</v>
      </c>
      <c r="I7125" s="4"/>
    </row>
    <row r="7126" spans="1:9" ht="30">
      <c r="A7126" s="6">
        <v>7124</v>
      </c>
      <c r="B7126" s="68" t="s">
        <v>6994</v>
      </c>
      <c r="C7126" s="25" t="str">
        <f>IF(D7126=2,"NO","YES")</f>
        <v>YES</v>
      </c>
      <c r="D7126" s="69">
        <f t="shared" si="123"/>
        <v>0.89</v>
      </c>
      <c r="E7126" s="1">
        <v>2.1983000000000001</v>
      </c>
      <c r="F7126" s="77">
        <v>6052</v>
      </c>
      <c r="G7126" s="154">
        <v>42467</v>
      </c>
      <c r="H7126" s="3" t="s">
        <v>6770</v>
      </c>
      <c r="I7126" s="4"/>
    </row>
    <row r="7127" spans="1:9" ht="30">
      <c r="A7127" s="6">
        <v>7125</v>
      </c>
      <c r="B7127" s="68" t="s">
        <v>6995</v>
      </c>
      <c r="C7127" s="25" t="str">
        <f>IF(D7127=2,"NO","YES")</f>
        <v>YES</v>
      </c>
      <c r="D7127" s="69">
        <f t="shared" si="123"/>
        <v>0.56294117647058828</v>
      </c>
      <c r="E7127" s="1">
        <v>1.3904647058823532</v>
      </c>
      <c r="F7127" s="77">
        <v>3828</v>
      </c>
      <c r="G7127" s="154">
        <v>42467</v>
      </c>
      <c r="H7127" s="3" t="s">
        <v>6770</v>
      </c>
      <c r="I7127" s="4"/>
    </row>
    <row r="7128" spans="1:9" ht="30">
      <c r="A7128" s="6">
        <v>7126</v>
      </c>
      <c r="B7128" s="68" t="s">
        <v>6996</v>
      </c>
      <c r="C7128" s="25" t="str">
        <f>IF(D7128=2,"NO","YES")</f>
        <v>YES</v>
      </c>
      <c r="D7128" s="69">
        <f t="shared" si="123"/>
        <v>1.3520588235294118</v>
      </c>
      <c r="E7128" s="1">
        <v>3.3395852941176472</v>
      </c>
      <c r="F7128" s="77">
        <v>9194</v>
      </c>
      <c r="G7128" s="154">
        <v>42467</v>
      </c>
      <c r="H7128" s="3" t="s">
        <v>6770</v>
      </c>
      <c r="I7128" s="4"/>
    </row>
    <row r="7129" spans="1:9">
      <c r="A7129" s="6">
        <v>7127</v>
      </c>
      <c r="B7129" s="68" t="s">
        <v>6997</v>
      </c>
      <c r="C7129" s="25" t="str">
        <f>IF(D7129=2,"NO","YES")</f>
        <v>YES</v>
      </c>
      <c r="D7129" s="69">
        <f t="shared" si="123"/>
        <v>1.0120588235294117</v>
      </c>
      <c r="E7129" s="1">
        <v>2.4997852941176468</v>
      </c>
      <c r="F7129" s="77">
        <v>6882</v>
      </c>
      <c r="G7129" s="154">
        <v>42467</v>
      </c>
      <c r="H7129" s="3" t="s">
        <v>6770</v>
      </c>
      <c r="I7129" s="4"/>
    </row>
    <row r="7130" spans="1:9">
      <c r="A7130" s="6">
        <v>7128</v>
      </c>
      <c r="B7130" s="68" t="s">
        <v>6998</v>
      </c>
      <c r="C7130" s="25" t="str">
        <f>IF(D7130=2,"NO","YES")</f>
        <v>YES</v>
      </c>
      <c r="D7130" s="69">
        <f t="shared" si="123"/>
        <v>0.6470588235294118</v>
      </c>
      <c r="E7130" s="1">
        <v>1.5982352941176472</v>
      </c>
      <c r="F7130" s="77">
        <v>4400</v>
      </c>
      <c r="G7130" s="154">
        <v>42467</v>
      </c>
      <c r="H7130" s="3" t="s">
        <v>6770</v>
      </c>
      <c r="I7130" s="4"/>
    </row>
    <row r="7131" spans="1:9" ht="30">
      <c r="A7131" s="6">
        <v>7129</v>
      </c>
      <c r="B7131" s="68" t="s">
        <v>6999</v>
      </c>
      <c r="C7131" s="25" t="str">
        <f>IF(D7131=2,"NO","YES")</f>
        <v>YES</v>
      </c>
      <c r="D7131" s="69">
        <f t="shared" si="123"/>
        <v>0.48602941176470588</v>
      </c>
      <c r="E7131" s="1">
        <v>1.2004926470588235</v>
      </c>
      <c r="F7131" s="77">
        <v>3305</v>
      </c>
      <c r="G7131" s="154">
        <v>42467</v>
      </c>
      <c r="H7131" s="3" t="s">
        <v>6770</v>
      </c>
      <c r="I7131" s="4"/>
    </row>
    <row r="7132" spans="1:9" ht="30">
      <c r="A7132" s="6">
        <v>7130</v>
      </c>
      <c r="B7132" s="68" t="s">
        <v>7000</v>
      </c>
      <c r="C7132" s="25" t="str">
        <f>IF(D7132=2,"NO","YES")</f>
        <v>YES</v>
      </c>
      <c r="D7132" s="69">
        <f t="shared" si="123"/>
        <v>1.9020588235294118</v>
      </c>
      <c r="E7132" s="1">
        <v>4.6980852941176474</v>
      </c>
      <c r="F7132" s="77">
        <v>12934</v>
      </c>
      <c r="G7132" s="154">
        <v>42467</v>
      </c>
      <c r="H7132" s="3" t="s">
        <v>6770</v>
      </c>
      <c r="I7132" s="4"/>
    </row>
    <row r="7133" spans="1:9" ht="30">
      <c r="A7133" s="6">
        <v>7131</v>
      </c>
      <c r="B7133" s="68" t="s">
        <v>7001</v>
      </c>
      <c r="C7133" s="25" t="str">
        <f>IF(D7133=2,"NO","YES")</f>
        <v>YES</v>
      </c>
      <c r="D7133" s="69">
        <f t="shared" si="123"/>
        <v>0.68794117647058828</v>
      </c>
      <c r="E7133" s="1">
        <v>1.6992147058823532</v>
      </c>
      <c r="F7133" s="77">
        <v>4678</v>
      </c>
      <c r="G7133" s="154">
        <v>42467</v>
      </c>
      <c r="H7133" s="3" t="s">
        <v>6770</v>
      </c>
      <c r="I7133" s="4"/>
    </row>
    <row r="7134" spans="1:9" ht="30">
      <c r="A7134" s="6">
        <v>7132</v>
      </c>
      <c r="B7134" s="68" t="s">
        <v>7002</v>
      </c>
      <c r="C7134" s="25" t="str">
        <f>IF(D7134=2,"NO","YES")</f>
        <v>YES</v>
      </c>
      <c r="D7134" s="69">
        <f t="shared" si="123"/>
        <v>0.40500000000000003</v>
      </c>
      <c r="E7134" s="1">
        <v>1.0003500000000001</v>
      </c>
      <c r="F7134" s="77">
        <v>2754</v>
      </c>
      <c r="G7134" s="154">
        <v>42467</v>
      </c>
      <c r="H7134" s="3" t="s">
        <v>6770</v>
      </c>
      <c r="I7134" s="4"/>
    </row>
    <row r="7135" spans="1:9" ht="30">
      <c r="A7135" s="6">
        <v>7133</v>
      </c>
      <c r="B7135" s="68" t="s">
        <v>7003</v>
      </c>
      <c r="C7135" s="25" t="str">
        <f>IF(D7135=2,"NO","YES")</f>
        <v>YES</v>
      </c>
      <c r="D7135" s="69">
        <f t="shared" si="123"/>
        <v>0.23499999999999999</v>
      </c>
      <c r="E7135" s="1">
        <v>0.58045000000000002</v>
      </c>
      <c r="F7135" s="77">
        <v>1598</v>
      </c>
      <c r="G7135" s="154">
        <v>42467</v>
      </c>
      <c r="H7135" s="3" t="s">
        <v>6770</v>
      </c>
      <c r="I7135" s="4"/>
    </row>
    <row r="7136" spans="1:9" ht="30">
      <c r="A7136" s="6">
        <v>7134</v>
      </c>
      <c r="B7136" s="68" t="s">
        <v>7004</v>
      </c>
      <c r="C7136" s="25" t="str">
        <f>IF(D7136=2,"NO","YES")</f>
        <v>YES</v>
      </c>
      <c r="D7136" s="69">
        <f t="shared" si="123"/>
        <v>0.31602941176470589</v>
      </c>
      <c r="E7136" s="1">
        <v>0.78059264705882359</v>
      </c>
      <c r="F7136" s="77">
        <v>2149</v>
      </c>
      <c r="G7136" s="154">
        <v>42467</v>
      </c>
      <c r="H7136" s="3" t="s">
        <v>6770</v>
      </c>
      <c r="I7136" s="4"/>
    </row>
    <row r="7137" spans="1:9" ht="30">
      <c r="A7137" s="6">
        <v>7135</v>
      </c>
      <c r="B7137" s="68" t="s">
        <v>7005</v>
      </c>
      <c r="C7137" s="25" t="str">
        <f>IF(D7137=2,"NO","YES")</f>
        <v>YES</v>
      </c>
      <c r="D7137" s="69">
        <f t="shared" si="123"/>
        <v>0.34397058823529414</v>
      </c>
      <c r="E7137" s="1">
        <v>0.84960735294117662</v>
      </c>
      <c r="F7137" s="77">
        <v>2339</v>
      </c>
      <c r="G7137" s="154">
        <v>42467</v>
      </c>
      <c r="H7137" s="3" t="s">
        <v>6770</v>
      </c>
      <c r="I7137" s="4"/>
    </row>
    <row r="7138" spans="1:9">
      <c r="A7138" s="6">
        <v>7136</v>
      </c>
      <c r="B7138" s="68" t="s">
        <v>7006</v>
      </c>
      <c r="C7138" s="25" t="str">
        <f>IF(D7138=2,"NO","YES")</f>
        <v>YES</v>
      </c>
      <c r="D7138" s="69">
        <f t="shared" si="123"/>
        <v>0.38</v>
      </c>
      <c r="E7138" s="1">
        <v>0.9386000000000001</v>
      </c>
      <c r="F7138" s="77">
        <v>2584</v>
      </c>
      <c r="G7138" s="154">
        <v>42467</v>
      </c>
      <c r="H7138" s="3" t="s">
        <v>6770</v>
      </c>
      <c r="I7138" s="4"/>
    </row>
    <row r="7139" spans="1:9">
      <c r="A7139" s="6">
        <v>7137</v>
      </c>
      <c r="B7139" s="68" t="s">
        <v>7007</v>
      </c>
      <c r="C7139" s="25" t="str">
        <f>IF(D7139=2,"NO","YES")</f>
        <v>YES</v>
      </c>
      <c r="D7139" s="69">
        <f t="shared" si="123"/>
        <v>0.20205882352941176</v>
      </c>
      <c r="E7139" s="1">
        <v>0.49908529411764707</v>
      </c>
      <c r="F7139" s="77">
        <v>1374</v>
      </c>
      <c r="G7139" s="154">
        <v>42467</v>
      </c>
      <c r="H7139" s="3" t="s">
        <v>6770</v>
      </c>
      <c r="I7139" s="4"/>
    </row>
    <row r="7140" spans="1:9" ht="30">
      <c r="A7140" s="6">
        <v>7138</v>
      </c>
      <c r="B7140" s="68" t="s">
        <v>7008</v>
      </c>
      <c r="C7140" s="25" t="str">
        <f>IF(D7140=2,"NO","YES")</f>
        <v>YES</v>
      </c>
      <c r="D7140" s="69">
        <f t="shared" si="123"/>
        <v>0.28705882352941176</v>
      </c>
      <c r="E7140" s="1">
        <v>0.7090352941176471</v>
      </c>
      <c r="F7140" s="77">
        <v>1952</v>
      </c>
      <c r="G7140" s="154">
        <v>42467</v>
      </c>
      <c r="H7140" s="3" t="s">
        <v>6770</v>
      </c>
      <c r="I7140" s="4"/>
    </row>
    <row r="7141" spans="1:9" ht="30">
      <c r="A7141" s="6">
        <v>7139</v>
      </c>
      <c r="B7141" s="68" t="s">
        <v>7009</v>
      </c>
      <c r="C7141" s="25" t="str">
        <f>IF(D7141=2,"NO","YES")</f>
        <v>YES</v>
      </c>
      <c r="D7141" s="69">
        <f t="shared" si="123"/>
        <v>1.6589705882352941</v>
      </c>
      <c r="E7141" s="1">
        <v>4.0976573529411766</v>
      </c>
      <c r="F7141" s="77">
        <v>11281</v>
      </c>
      <c r="G7141" s="616">
        <v>42467</v>
      </c>
      <c r="H7141" s="3" t="s">
        <v>6770</v>
      </c>
      <c r="I7141" s="4"/>
    </row>
    <row r="7142" spans="1:9" ht="30">
      <c r="A7142" s="6">
        <v>7140</v>
      </c>
      <c r="B7142" s="68" t="s">
        <v>7010</v>
      </c>
      <c r="C7142" s="25" t="str">
        <f>IF(D7142=2,"NO","YES")</f>
        <v>YES</v>
      </c>
      <c r="D7142" s="69">
        <f t="shared" si="123"/>
        <v>0.49397058823529411</v>
      </c>
      <c r="E7142" s="1">
        <v>1.2201073529411766</v>
      </c>
      <c r="F7142" s="77">
        <v>3359</v>
      </c>
      <c r="G7142" s="154">
        <v>42467</v>
      </c>
      <c r="H7142" s="3" t="s">
        <v>6770</v>
      </c>
      <c r="I7142" s="4"/>
    </row>
    <row r="7143" spans="1:9" ht="30">
      <c r="A7143" s="6">
        <v>7141</v>
      </c>
      <c r="B7143" s="68" t="s">
        <v>7011</v>
      </c>
      <c r="C7143" s="25" t="str">
        <f>IF(D7143=2,"NO","YES")</f>
        <v>YES</v>
      </c>
      <c r="D7143" s="69">
        <f t="shared" si="123"/>
        <v>0.89</v>
      </c>
      <c r="E7143" s="1">
        <v>2.1983000000000001</v>
      </c>
      <c r="F7143" s="77">
        <v>6052</v>
      </c>
      <c r="G7143" s="154">
        <v>42467</v>
      </c>
      <c r="H7143" s="3" t="s">
        <v>6770</v>
      </c>
      <c r="I7143" s="4"/>
    </row>
    <row r="7144" spans="1:9">
      <c r="A7144" s="6">
        <v>7142</v>
      </c>
      <c r="B7144" s="68" t="s">
        <v>7012</v>
      </c>
      <c r="C7144" s="25" t="str">
        <f>IF(D7144=2,"NO","YES")</f>
        <v>YES</v>
      </c>
      <c r="D7144" s="69">
        <f t="shared" si="123"/>
        <v>0.31602941176470589</v>
      </c>
      <c r="E7144" s="1">
        <v>0.78059264705882359</v>
      </c>
      <c r="F7144" s="77">
        <v>2149</v>
      </c>
      <c r="G7144" s="154">
        <v>42467</v>
      </c>
      <c r="H7144" s="3" t="s">
        <v>6770</v>
      </c>
      <c r="I7144" s="4"/>
    </row>
    <row r="7145" spans="1:9" ht="30">
      <c r="A7145" s="6">
        <v>7143</v>
      </c>
      <c r="B7145" s="68" t="s">
        <v>7013</v>
      </c>
      <c r="C7145" s="25" t="str">
        <f>IF(D7145=2,"NO","YES")</f>
        <v>YES</v>
      </c>
      <c r="D7145" s="69">
        <f t="shared" si="123"/>
        <v>4.4999999999999998E-2</v>
      </c>
      <c r="E7145" s="1">
        <v>0.11115</v>
      </c>
      <c r="F7145" s="77">
        <v>306</v>
      </c>
      <c r="G7145" s="154">
        <v>42467</v>
      </c>
      <c r="H7145" s="3" t="s">
        <v>6770</v>
      </c>
      <c r="I7145" s="4"/>
    </row>
    <row r="7146" spans="1:9" ht="30">
      <c r="A7146" s="6">
        <v>7144</v>
      </c>
      <c r="B7146" s="68" t="s">
        <v>7014</v>
      </c>
      <c r="C7146" s="25" t="str">
        <f>IF(D7146=2,"NO","YES")</f>
        <v>YES</v>
      </c>
      <c r="D7146" s="69">
        <f t="shared" si="123"/>
        <v>0.80897058823529411</v>
      </c>
      <c r="E7146" s="1">
        <v>1.9981573529411767</v>
      </c>
      <c r="F7146" s="77">
        <v>5501</v>
      </c>
      <c r="G7146" s="154">
        <v>42467</v>
      </c>
      <c r="H7146" s="3" t="s">
        <v>6770</v>
      </c>
      <c r="I7146" s="4"/>
    </row>
    <row r="7147" spans="1:9">
      <c r="A7147" s="6">
        <v>7145</v>
      </c>
      <c r="B7147" s="68" t="s">
        <v>6392</v>
      </c>
      <c r="C7147" s="25" t="str">
        <f>IF(D7147=2,"NO","YES")</f>
        <v>YES</v>
      </c>
      <c r="D7147" s="69">
        <f t="shared" si="123"/>
        <v>0.80897058823529411</v>
      </c>
      <c r="E7147" s="1">
        <v>1.9981573529411767</v>
      </c>
      <c r="F7147" s="77">
        <v>5501</v>
      </c>
      <c r="G7147" s="154">
        <v>42467</v>
      </c>
      <c r="H7147" s="3" t="s">
        <v>6770</v>
      </c>
      <c r="I7147" s="4"/>
    </row>
    <row r="7148" spans="1:9" ht="30">
      <c r="A7148" s="6">
        <v>7146</v>
      </c>
      <c r="B7148" s="68" t="s">
        <v>6403</v>
      </c>
      <c r="C7148" s="25" t="str">
        <f>IF(D7148=2,"NO","YES")</f>
        <v>NO</v>
      </c>
      <c r="D7148" s="69">
        <f t="shared" si="123"/>
        <v>2</v>
      </c>
      <c r="E7148" s="1">
        <v>4.9400000000000004</v>
      </c>
      <c r="F7148" s="77">
        <v>13600</v>
      </c>
      <c r="G7148" s="154">
        <v>42467</v>
      </c>
      <c r="H7148" s="3" t="s">
        <v>6770</v>
      </c>
      <c r="I7148" s="4"/>
    </row>
    <row r="7149" spans="1:9">
      <c r="A7149" s="6">
        <v>7147</v>
      </c>
      <c r="B7149" s="68" t="s">
        <v>7015</v>
      </c>
      <c r="C7149" s="25" t="str">
        <f>IF(D7149=2,"NO","YES")</f>
        <v>YES</v>
      </c>
      <c r="D7149" s="69">
        <f t="shared" si="123"/>
        <v>0.44102941176470589</v>
      </c>
      <c r="E7149" s="1">
        <v>1.0893426470588237</v>
      </c>
      <c r="F7149" s="77">
        <v>2999</v>
      </c>
      <c r="G7149" s="154">
        <v>42467</v>
      </c>
      <c r="H7149" s="3" t="s">
        <v>6770</v>
      </c>
      <c r="I7149" s="4"/>
    </row>
    <row r="7150" spans="1:9" ht="30">
      <c r="A7150" s="6">
        <v>7148</v>
      </c>
      <c r="B7150" s="68" t="s">
        <v>6491</v>
      </c>
      <c r="C7150" s="25" t="str">
        <f>IF(D7150=2,"NO","YES")</f>
        <v>YES</v>
      </c>
      <c r="D7150" s="69">
        <f t="shared" si="123"/>
        <v>0.48205882352941176</v>
      </c>
      <c r="E7150" s="1">
        <v>1.1906852941176471</v>
      </c>
      <c r="F7150" s="77">
        <v>3278</v>
      </c>
      <c r="G7150" s="154">
        <v>42467</v>
      </c>
      <c r="H7150" s="3" t="s">
        <v>6770</v>
      </c>
      <c r="I7150" s="4"/>
    </row>
    <row r="7151" spans="1:9" ht="30">
      <c r="A7151" s="6">
        <v>7149</v>
      </c>
      <c r="B7151" s="68" t="s">
        <v>7016</v>
      </c>
      <c r="C7151" s="25" t="str">
        <f>IF(D7151=2,"NO","YES")</f>
        <v>YES</v>
      </c>
      <c r="D7151" s="69">
        <f t="shared" si="123"/>
        <v>0.94294117647058828</v>
      </c>
      <c r="E7151" s="1">
        <v>2.3290647058823533</v>
      </c>
      <c r="F7151" s="77">
        <v>6412</v>
      </c>
      <c r="G7151" s="154">
        <v>42467</v>
      </c>
      <c r="H7151" s="3" t="s">
        <v>6770</v>
      </c>
      <c r="I7151" s="4"/>
    </row>
    <row r="7152" spans="1:9" ht="30">
      <c r="A7152" s="6">
        <v>7150</v>
      </c>
      <c r="B7152" s="68" t="s">
        <v>7017</v>
      </c>
      <c r="C7152" s="25" t="str">
        <f>IF(D7152=2,"NO","YES")</f>
        <v>YES</v>
      </c>
      <c r="D7152" s="69">
        <f t="shared" si="123"/>
        <v>0.61897058823529416</v>
      </c>
      <c r="E7152" s="1">
        <v>1.5288573529411766</v>
      </c>
      <c r="F7152" s="77">
        <v>4209</v>
      </c>
      <c r="G7152" s="154">
        <v>42467</v>
      </c>
      <c r="H7152" s="3" t="s">
        <v>6770</v>
      </c>
      <c r="I7152" s="4"/>
    </row>
    <row r="7153" spans="1:9" ht="30">
      <c r="A7153" s="6">
        <v>7151</v>
      </c>
      <c r="B7153" s="68" t="s">
        <v>7018</v>
      </c>
      <c r="C7153" s="25" t="str">
        <f>IF(D7153=2,"NO","YES")</f>
        <v>YES</v>
      </c>
      <c r="D7153" s="69">
        <f t="shared" si="123"/>
        <v>1.0120588235294117</v>
      </c>
      <c r="E7153" s="1">
        <v>2.4997852941176468</v>
      </c>
      <c r="F7153" s="77">
        <v>6882</v>
      </c>
      <c r="G7153" s="154">
        <v>42467</v>
      </c>
      <c r="H7153" s="3" t="s">
        <v>6770</v>
      </c>
      <c r="I7153" s="4"/>
    </row>
    <row r="7154" spans="1:9" ht="30">
      <c r="A7154" s="6">
        <v>7152</v>
      </c>
      <c r="B7154" s="68" t="s">
        <v>7019</v>
      </c>
      <c r="C7154" s="25" t="str">
        <f>IF(D7154=2,"NO","YES")</f>
        <v>YES</v>
      </c>
      <c r="D7154" s="69">
        <f t="shared" si="123"/>
        <v>0.33205882352941174</v>
      </c>
      <c r="E7154" s="1">
        <v>0.82018529411764707</v>
      </c>
      <c r="F7154" s="77">
        <v>2258</v>
      </c>
      <c r="G7154" s="154">
        <v>42467</v>
      </c>
      <c r="H7154" s="3" t="s">
        <v>6770</v>
      </c>
      <c r="I7154" s="4"/>
    </row>
    <row r="7155" spans="1:9" ht="30">
      <c r="A7155" s="6">
        <v>7153</v>
      </c>
      <c r="B7155" s="68" t="s">
        <v>7020</v>
      </c>
      <c r="C7155" s="25" t="str">
        <f>IF(D7155=2,"NO","YES")</f>
        <v>YES</v>
      </c>
      <c r="D7155" s="69">
        <f t="shared" si="123"/>
        <v>0.40500000000000003</v>
      </c>
      <c r="E7155" s="1">
        <v>1.0003500000000001</v>
      </c>
      <c r="F7155" s="77">
        <v>2754</v>
      </c>
      <c r="G7155" s="154">
        <v>42467</v>
      </c>
      <c r="H7155" s="3" t="s">
        <v>6770</v>
      </c>
      <c r="I7155" s="4"/>
    </row>
    <row r="7156" spans="1:9" ht="30">
      <c r="A7156" s="6">
        <v>7154</v>
      </c>
      <c r="B7156" s="68" t="s">
        <v>7021</v>
      </c>
      <c r="C7156" s="25" t="str">
        <f>IF(D7156=2,"NO","YES")</f>
        <v>YES</v>
      </c>
      <c r="D7156" s="69">
        <f t="shared" si="123"/>
        <v>1.25</v>
      </c>
      <c r="E7156" s="1">
        <v>3.0875000000000004</v>
      </c>
      <c r="F7156" s="77">
        <v>8500</v>
      </c>
      <c r="G7156" s="154">
        <v>42467</v>
      </c>
      <c r="H7156" s="3" t="s">
        <v>6770</v>
      </c>
      <c r="I7156" s="4"/>
    </row>
    <row r="7157" spans="1:9" ht="30">
      <c r="A7157" s="6">
        <v>7155</v>
      </c>
      <c r="B7157" s="68" t="s">
        <v>7022</v>
      </c>
      <c r="C7157" s="25" t="str">
        <f>IF(D7157=2,"NO","YES")</f>
        <v>YES</v>
      </c>
      <c r="D7157" s="69">
        <f t="shared" si="123"/>
        <v>0.41294117647058826</v>
      </c>
      <c r="E7157" s="1">
        <v>1.0199647058823531</v>
      </c>
      <c r="F7157" s="77">
        <v>2808</v>
      </c>
      <c r="G7157" s="154">
        <v>42467</v>
      </c>
      <c r="H7157" s="3" t="s">
        <v>6770</v>
      </c>
      <c r="I7157" s="4"/>
    </row>
    <row r="7158" spans="1:9">
      <c r="A7158" s="6">
        <v>7156</v>
      </c>
      <c r="B7158" s="68" t="s">
        <v>7023</v>
      </c>
      <c r="C7158" s="25" t="str">
        <f>IF(D7158=2,"NO","YES")</f>
        <v>YES</v>
      </c>
      <c r="D7158" s="69">
        <f t="shared" si="123"/>
        <v>0.66397058823529409</v>
      </c>
      <c r="E7158" s="1">
        <v>1.6400073529411765</v>
      </c>
      <c r="F7158" s="77">
        <v>4515</v>
      </c>
      <c r="G7158" s="154">
        <v>42467</v>
      </c>
      <c r="H7158" s="3" t="s">
        <v>6770</v>
      </c>
      <c r="I7158" s="4"/>
    </row>
    <row r="7159" spans="1:9" ht="30">
      <c r="A7159" s="6">
        <v>7157</v>
      </c>
      <c r="B7159" s="68" t="s">
        <v>7024</v>
      </c>
      <c r="C7159" s="25" t="str">
        <f>IF(D7159=2,"NO","YES")</f>
        <v>YES</v>
      </c>
      <c r="D7159" s="69">
        <f t="shared" si="123"/>
        <v>1.0120588235294117</v>
      </c>
      <c r="E7159" s="1">
        <v>2.4997852941176468</v>
      </c>
      <c r="F7159" s="77">
        <v>6882</v>
      </c>
      <c r="G7159" s="154">
        <v>42467</v>
      </c>
      <c r="H7159" s="3" t="s">
        <v>6770</v>
      </c>
      <c r="I7159" s="4"/>
    </row>
    <row r="7160" spans="1:9" ht="30">
      <c r="A7160" s="6">
        <v>7158</v>
      </c>
      <c r="B7160" s="68" t="s">
        <v>7025</v>
      </c>
      <c r="C7160" s="25" t="str">
        <f>IF(D7160=2,"NO","YES")</f>
        <v>YES</v>
      </c>
      <c r="D7160" s="69">
        <f t="shared" si="123"/>
        <v>0.47294117647058825</v>
      </c>
      <c r="E7160" s="1">
        <v>1.168164705882353</v>
      </c>
      <c r="F7160" s="77">
        <v>3216</v>
      </c>
      <c r="G7160" s="154">
        <v>42467</v>
      </c>
      <c r="H7160" s="3" t="s">
        <v>6770</v>
      </c>
      <c r="I7160" s="4"/>
    </row>
    <row r="7161" spans="1:9">
      <c r="A7161" s="6">
        <v>7159</v>
      </c>
      <c r="B7161" s="68" t="s">
        <v>7026</v>
      </c>
      <c r="C7161" s="25" t="str">
        <f>IF(D7161=2,"NO","YES")</f>
        <v>YES</v>
      </c>
      <c r="D7161" s="69">
        <f t="shared" si="123"/>
        <v>0.66397058823529409</v>
      </c>
      <c r="E7161" s="1">
        <v>1.6400073529411765</v>
      </c>
      <c r="F7161" s="77">
        <v>4515</v>
      </c>
      <c r="G7161" s="154">
        <v>42467</v>
      </c>
      <c r="H7161" s="3" t="s">
        <v>6770</v>
      </c>
      <c r="I7161" s="4"/>
    </row>
    <row r="7162" spans="1:9" ht="30">
      <c r="A7162" s="6">
        <v>7160</v>
      </c>
      <c r="B7162" s="68" t="s">
        <v>7027</v>
      </c>
      <c r="C7162" s="25" t="str">
        <f>IF(D7162=2,"NO","YES")</f>
        <v>YES</v>
      </c>
      <c r="D7162" s="69">
        <f t="shared" si="123"/>
        <v>1.0120588235294117</v>
      </c>
      <c r="E7162" s="1">
        <v>2.4997852941176468</v>
      </c>
      <c r="F7162" s="77">
        <v>6882</v>
      </c>
      <c r="G7162" s="154">
        <v>42467</v>
      </c>
      <c r="H7162" s="3" t="s">
        <v>6770</v>
      </c>
      <c r="I7162" s="4"/>
    </row>
    <row r="7163" spans="1:9">
      <c r="A7163" s="6">
        <v>7161</v>
      </c>
      <c r="B7163" s="68" t="s">
        <v>7028</v>
      </c>
      <c r="C7163" s="25" t="str">
        <f>IF(D7163=2,"NO","YES")</f>
        <v>YES</v>
      </c>
      <c r="D7163" s="69">
        <f t="shared" si="123"/>
        <v>1.21</v>
      </c>
      <c r="E7163" s="1">
        <v>2.9887000000000001</v>
      </c>
      <c r="F7163" s="77">
        <v>8228</v>
      </c>
      <c r="G7163" s="154">
        <v>42467</v>
      </c>
      <c r="H7163" s="3" t="s">
        <v>6770</v>
      </c>
      <c r="I7163" s="4"/>
    </row>
    <row r="7164" spans="1:9">
      <c r="A7164" s="6">
        <v>7162</v>
      </c>
      <c r="B7164" s="68" t="s">
        <v>7029</v>
      </c>
      <c r="C7164" s="25" t="str">
        <f>IF(D7164=2,"NO","YES")</f>
        <v>YES</v>
      </c>
      <c r="D7164" s="69">
        <f t="shared" si="123"/>
        <v>1.0929411764705883</v>
      </c>
      <c r="E7164" s="1">
        <v>2.6995647058823535</v>
      </c>
      <c r="F7164" s="77">
        <v>7432</v>
      </c>
      <c r="G7164" s="154">
        <v>42467</v>
      </c>
      <c r="H7164" s="3" t="s">
        <v>6770</v>
      </c>
      <c r="I7164" s="4"/>
    </row>
    <row r="7165" spans="1:9" ht="30">
      <c r="A7165" s="6">
        <v>7163</v>
      </c>
      <c r="B7165" s="68" t="s">
        <v>7030</v>
      </c>
      <c r="C7165" s="25" t="str">
        <f>IF(D7165=2,"NO","YES")</f>
        <v>YES</v>
      </c>
      <c r="D7165" s="69">
        <f t="shared" si="123"/>
        <v>0.80897058823529411</v>
      </c>
      <c r="E7165" s="1">
        <v>1.9981573529411767</v>
      </c>
      <c r="F7165" s="77">
        <v>5501</v>
      </c>
      <c r="G7165" s="154">
        <v>42467</v>
      </c>
      <c r="H7165" s="3" t="s">
        <v>6770</v>
      </c>
      <c r="I7165" s="4"/>
    </row>
    <row r="7166" spans="1:9" ht="30">
      <c r="A7166" s="6">
        <v>7164</v>
      </c>
      <c r="B7166" s="68" t="s">
        <v>7031</v>
      </c>
      <c r="C7166" s="25" t="str">
        <f>IF(D7166=2,"NO","YES")</f>
        <v>YES</v>
      </c>
      <c r="D7166" s="69">
        <f t="shared" si="123"/>
        <v>1.4160294117647059</v>
      </c>
      <c r="E7166" s="1">
        <v>3.4975926470588239</v>
      </c>
      <c r="F7166" s="77">
        <v>9629</v>
      </c>
      <c r="G7166" s="154">
        <v>42467</v>
      </c>
      <c r="H7166" s="3" t="s">
        <v>6770</v>
      </c>
      <c r="I7166" s="4"/>
    </row>
    <row r="7167" spans="1:9">
      <c r="A7167" s="6">
        <v>7165</v>
      </c>
      <c r="B7167" s="68" t="s">
        <v>7032</v>
      </c>
      <c r="C7167" s="25" t="str">
        <f>IF(D7167=2,"NO","YES")</f>
        <v>YES</v>
      </c>
      <c r="D7167" s="69">
        <f t="shared" si="123"/>
        <v>0.94705882352941173</v>
      </c>
      <c r="E7167" s="1">
        <v>2.3392352941176471</v>
      </c>
      <c r="F7167" s="77">
        <v>6440</v>
      </c>
      <c r="G7167" s="154">
        <v>42467</v>
      </c>
      <c r="H7167" s="3" t="s">
        <v>6770</v>
      </c>
      <c r="I7167" s="4"/>
    </row>
    <row r="7168" spans="1:9" ht="30">
      <c r="A7168" s="6">
        <v>7166</v>
      </c>
      <c r="B7168" s="68" t="s">
        <v>7033</v>
      </c>
      <c r="C7168" s="25" t="str">
        <f>IF(D7168=2,"NO","YES")</f>
        <v>YES</v>
      </c>
      <c r="D7168" s="69">
        <f t="shared" si="123"/>
        <v>0.59102941176470591</v>
      </c>
      <c r="E7168" s="1">
        <v>1.4598426470588237</v>
      </c>
      <c r="F7168" s="77">
        <v>4019</v>
      </c>
      <c r="G7168" s="154">
        <v>42467</v>
      </c>
      <c r="H7168" s="3" t="s">
        <v>6770</v>
      </c>
      <c r="I7168" s="4"/>
    </row>
    <row r="7169" spans="1:9" ht="30">
      <c r="A7169" s="6">
        <v>7167</v>
      </c>
      <c r="B7169" s="68" t="s">
        <v>7034</v>
      </c>
      <c r="C7169" s="25" t="str">
        <f>IF(D7169=2,"NO","YES")</f>
        <v>YES</v>
      </c>
      <c r="D7169" s="69">
        <f t="shared" si="123"/>
        <v>0.62294117647058822</v>
      </c>
      <c r="E7169" s="1">
        <v>1.538664705882353</v>
      </c>
      <c r="F7169" s="77">
        <v>4236</v>
      </c>
      <c r="G7169" s="154">
        <v>42467</v>
      </c>
      <c r="H7169" s="3" t="s">
        <v>6770</v>
      </c>
      <c r="I7169" s="4"/>
    </row>
    <row r="7170" spans="1:9">
      <c r="A7170" s="6">
        <v>7168</v>
      </c>
      <c r="B7170" s="68" t="s">
        <v>7035</v>
      </c>
      <c r="C7170" s="25" t="str">
        <f>IF(D7170=2,"NO","YES")</f>
        <v>YES</v>
      </c>
      <c r="D7170" s="69">
        <f t="shared" si="123"/>
        <v>0.63500000000000001</v>
      </c>
      <c r="E7170" s="1">
        <v>1.5684500000000001</v>
      </c>
      <c r="F7170" s="77">
        <v>4318</v>
      </c>
      <c r="G7170" s="154">
        <v>42467</v>
      </c>
      <c r="H7170" s="3" t="s">
        <v>6770</v>
      </c>
      <c r="I7170" s="4"/>
    </row>
    <row r="7171" spans="1:9">
      <c r="A7171" s="6">
        <v>7169</v>
      </c>
      <c r="B7171" s="68" t="s">
        <v>7036</v>
      </c>
      <c r="C7171" s="25" t="str">
        <f>IF(D7171=2,"NO","YES")</f>
        <v>YES</v>
      </c>
      <c r="D7171" s="69">
        <f t="shared" si="123"/>
        <v>1.0120588235294117</v>
      </c>
      <c r="E7171" s="1">
        <v>2.4997852941176468</v>
      </c>
      <c r="F7171" s="77">
        <v>6882</v>
      </c>
      <c r="G7171" s="616">
        <v>42467</v>
      </c>
      <c r="H7171" s="3" t="s">
        <v>6770</v>
      </c>
      <c r="I7171" s="4"/>
    </row>
    <row r="7172" spans="1:9">
      <c r="A7172" s="6">
        <v>7170</v>
      </c>
      <c r="B7172" s="68" t="s">
        <v>7037</v>
      </c>
      <c r="C7172" s="25" t="str">
        <f>IF(D7172=2,"NO","YES")</f>
        <v>YES</v>
      </c>
      <c r="D7172" s="69">
        <f t="shared" si="123"/>
        <v>0.27897058823529414</v>
      </c>
      <c r="E7172" s="1">
        <v>0.68905735294117654</v>
      </c>
      <c r="F7172" s="77">
        <v>1897</v>
      </c>
      <c r="G7172" s="154">
        <v>42467</v>
      </c>
      <c r="H7172" s="3" t="s">
        <v>6770</v>
      </c>
      <c r="I7172" s="4"/>
    </row>
    <row r="7173" spans="1:9">
      <c r="A7173" s="6">
        <v>7171</v>
      </c>
      <c r="B7173" s="68" t="s">
        <v>7038</v>
      </c>
      <c r="C7173" s="25" t="str">
        <f>IF(D7173=2,"NO","YES")</f>
        <v>YES</v>
      </c>
      <c r="D7173" s="69">
        <f t="shared" ref="D7173:D7236" si="124">F7173/6800</f>
        <v>0.20205882352941176</v>
      </c>
      <c r="E7173" s="1">
        <v>0.49908529411764707</v>
      </c>
      <c r="F7173" s="77">
        <v>1374</v>
      </c>
      <c r="G7173" s="154">
        <v>42467</v>
      </c>
      <c r="H7173" s="3" t="s">
        <v>6770</v>
      </c>
      <c r="I7173" s="4"/>
    </row>
    <row r="7174" spans="1:9" ht="30">
      <c r="A7174" s="6">
        <v>7172</v>
      </c>
      <c r="B7174" s="68" t="s">
        <v>7039</v>
      </c>
      <c r="C7174" s="25" t="str">
        <f>IF(D7174=2,"NO","YES")</f>
        <v>YES</v>
      </c>
      <c r="D7174" s="69">
        <f t="shared" si="124"/>
        <v>0.72397058823529414</v>
      </c>
      <c r="E7174" s="1">
        <v>1.7882073529411766</v>
      </c>
      <c r="F7174" s="77">
        <v>4923</v>
      </c>
      <c r="G7174" s="154">
        <v>42467</v>
      </c>
      <c r="H7174" s="3" t="s">
        <v>6770</v>
      </c>
      <c r="I7174" s="4"/>
    </row>
    <row r="7175" spans="1:9" ht="30">
      <c r="A7175" s="6">
        <v>7173</v>
      </c>
      <c r="B7175" s="68" t="s">
        <v>7040</v>
      </c>
      <c r="C7175" s="25" t="str">
        <f>IF(D7175=2,"NO","YES")</f>
        <v>YES</v>
      </c>
      <c r="D7175" s="69">
        <f t="shared" si="124"/>
        <v>1.213970588235294</v>
      </c>
      <c r="E7175" s="1">
        <v>2.9985073529411763</v>
      </c>
      <c r="F7175" s="77">
        <v>8255</v>
      </c>
      <c r="G7175" s="154">
        <v>42467</v>
      </c>
      <c r="H7175" s="3" t="s">
        <v>6770</v>
      </c>
      <c r="I7175" s="4"/>
    </row>
    <row r="7176" spans="1:9" ht="30">
      <c r="A7176" s="6">
        <v>7174</v>
      </c>
      <c r="B7176" s="68" t="s">
        <v>7041</v>
      </c>
      <c r="C7176" s="25" t="str">
        <f>IF(D7176=2,"NO","YES")</f>
        <v>NO</v>
      </c>
      <c r="D7176" s="69">
        <f t="shared" si="124"/>
        <v>2</v>
      </c>
      <c r="E7176" s="1">
        <v>4.9400000000000004</v>
      </c>
      <c r="F7176" s="77">
        <v>13600</v>
      </c>
      <c r="G7176" s="154">
        <v>42467</v>
      </c>
      <c r="H7176" s="3" t="s">
        <v>6770</v>
      </c>
      <c r="I7176" s="4"/>
    </row>
    <row r="7177" spans="1:9">
      <c r="A7177" s="6">
        <v>7175</v>
      </c>
      <c r="B7177" s="68" t="s">
        <v>7042</v>
      </c>
      <c r="C7177" s="25" t="str">
        <f>IF(D7177=2,"NO","YES")</f>
        <v>NO</v>
      </c>
      <c r="D7177" s="69">
        <f t="shared" si="124"/>
        <v>2</v>
      </c>
      <c r="E7177" s="1">
        <v>4.9400000000000004</v>
      </c>
      <c r="F7177" s="77">
        <v>13600</v>
      </c>
      <c r="G7177" s="154">
        <v>42467</v>
      </c>
      <c r="H7177" s="3" t="s">
        <v>6770</v>
      </c>
      <c r="I7177" s="4"/>
    </row>
    <row r="7178" spans="1:9">
      <c r="A7178" s="6">
        <v>7176</v>
      </c>
      <c r="B7178" s="68" t="s">
        <v>7043</v>
      </c>
      <c r="C7178" s="25" t="str">
        <f>IF(D7178=2,"NO","YES")</f>
        <v>YES</v>
      </c>
      <c r="D7178" s="69">
        <f t="shared" si="124"/>
        <v>1.0039705882352941</v>
      </c>
      <c r="E7178" s="1">
        <v>2.4798073529411764</v>
      </c>
      <c r="F7178" s="77">
        <v>6827</v>
      </c>
      <c r="G7178" s="154">
        <v>42467</v>
      </c>
      <c r="H7178" s="3" t="s">
        <v>6770</v>
      </c>
      <c r="I7178" s="4"/>
    </row>
    <row r="7179" spans="1:9" ht="30">
      <c r="A7179" s="6">
        <v>7177</v>
      </c>
      <c r="B7179" s="68" t="s">
        <v>7044</v>
      </c>
      <c r="C7179" s="25" t="str">
        <f>IF(D7179=2,"NO","YES")</f>
        <v>YES</v>
      </c>
      <c r="D7179" s="69">
        <f t="shared" si="124"/>
        <v>0.93897058823529411</v>
      </c>
      <c r="E7179" s="1">
        <v>2.3192573529411766</v>
      </c>
      <c r="F7179" s="77">
        <v>6385</v>
      </c>
      <c r="G7179" s="154">
        <v>42467</v>
      </c>
      <c r="H7179" s="3" t="s">
        <v>6770</v>
      </c>
      <c r="I7179" s="4"/>
    </row>
    <row r="7180" spans="1:9" ht="30">
      <c r="A7180" s="6">
        <v>7178</v>
      </c>
      <c r="B7180" s="68" t="s">
        <v>7045</v>
      </c>
      <c r="C7180" s="25" t="str">
        <f>IF(D7180=2,"NO","YES")</f>
        <v>YES</v>
      </c>
      <c r="D7180" s="69">
        <f t="shared" si="124"/>
        <v>1.3149999999999999</v>
      </c>
      <c r="E7180" s="1">
        <v>3.2480500000000001</v>
      </c>
      <c r="F7180" s="77">
        <v>8942</v>
      </c>
      <c r="G7180" s="154">
        <v>42467</v>
      </c>
      <c r="H7180" s="3" t="s">
        <v>6770</v>
      </c>
      <c r="I7180" s="4"/>
    </row>
    <row r="7181" spans="1:9" ht="30">
      <c r="A7181" s="6">
        <v>7179</v>
      </c>
      <c r="B7181" s="68" t="s">
        <v>7046</v>
      </c>
      <c r="C7181" s="25" t="str">
        <f>IF(D7181=2,"NO","YES")</f>
        <v>YES</v>
      </c>
      <c r="D7181" s="69">
        <f t="shared" si="124"/>
        <v>1.0639705882352941</v>
      </c>
      <c r="E7181" s="1">
        <v>2.6280073529411765</v>
      </c>
      <c r="F7181" s="77">
        <v>7235</v>
      </c>
      <c r="G7181" s="154">
        <v>42467</v>
      </c>
      <c r="H7181" s="3" t="s">
        <v>6770</v>
      </c>
      <c r="I7181" s="4"/>
    </row>
    <row r="7182" spans="1:9">
      <c r="A7182" s="6">
        <v>7180</v>
      </c>
      <c r="B7182" s="68" t="s">
        <v>7047</v>
      </c>
      <c r="C7182" s="25" t="str">
        <f>IF(D7182=2,"NO","YES")</f>
        <v>YES</v>
      </c>
      <c r="D7182" s="69">
        <f t="shared" si="124"/>
        <v>1.6189705882352941</v>
      </c>
      <c r="E7182" s="1">
        <v>3.9988573529411768</v>
      </c>
      <c r="F7182" s="77">
        <v>11009</v>
      </c>
      <c r="G7182" s="154">
        <v>42467</v>
      </c>
      <c r="H7182" s="3" t="s">
        <v>6770</v>
      </c>
      <c r="I7182" s="4"/>
    </row>
    <row r="7183" spans="1:9" ht="30">
      <c r="A7183" s="6">
        <v>7181</v>
      </c>
      <c r="B7183" s="68" t="s">
        <v>7048</v>
      </c>
      <c r="C7183" s="25" t="str">
        <f>IF(D7183=2,"NO","YES")</f>
        <v>YES</v>
      </c>
      <c r="D7183" s="69">
        <f t="shared" si="124"/>
        <v>1.4689705882352941</v>
      </c>
      <c r="E7183" s="1">
        <v>3.628357352941177</v>
      </c>
      <c r="F7183" s="77">
        <v>9989</v>
      </c>
      <c r="G7183" s="154">
        <v>42467</v>
      </c>
      <c r="H7183" s="3" t="s">
        <v>6770</v>
      </c>
      <c r="I7183" s="4"/>
    </row>
    <row r="7184" spans="1:9">
      <c r="A7184" s="6">
        <v>7182</v>
      </c>
      <c r="B7184" s="68" t="s">
        <v>7049</v>
      </c>
      <c r="C7184" s="25" t="str">
        <f>IF(D7184=2,"NO","YES")</f>
        <v>YES</v>
      </c>
      <c r="D7184" s="69">
        <f t="shared" si="124"/>
        <v>1.4970588235294118</v>
      </c>
      <c r="E7184" s="1">
        <v>3.6977352941176473</v>
      </c>
      <c r="F7184" s="77">
        <v>10180</v>
      </c>
      <c r="G7184" s="154">
        <v>42467</v>
      </c>
      <c r="H7184" s="3" t="s">
        <v>6770</v>
      </c>
      <c r="I7184" s="4"/>
    </row>
    <row r="7185" spans="1:9" ht="30">
      <c r="A7185" s="6">
        <v>7183</v>
      </c>
      <c r="B7185" s="68" t="s">
        <v>7050</v>
      </c>
      <c r="C7185" s="25" t="str">
        <f>IF(D7185=2,"NO","YES")</f>
        <v>YES</v>
      </c>
      <c r="D7185" s="69">
        <f t="shared" si="124"/>
        <v>1.2670588235294118</v>
      </c>
      <c r="E7185" s="1">
        <v>3.1296352941176475</v>
      </c>
      <c r="F7185" s="77">
        <v>8616</v>
      </c>
      <c r="G7185" s="154">
        <v>42467</v>
      </c>
      <c r="H7185" s="3" t="s">
        <v>6770</v>
      </c>
      <c r="I7185" s="4"/>
    </row>
    <row r="7186" spans="1:9" ht="30">
      <c r="A7186" s="6">
        <v>7184</v>
      </c>
      <c r="B7186" s="68" t="s">
        <v>7051</v>
      </c>
      <c r="C7186" s="25" t="str">
        <f>IF(D7186=2,"NO","YES")</f>
        <v>YES</v>
      </c>
      <c r="D7186" s="69">
        <f t="shared" si="124"/>
        <v>0.26705882352941174</v>
      </c>
      <c r="E7186" s="1">
        <v>0.6596352941176471</v>
      </c>
      <c r="F7186" s="77">
        <v>1816</v>
      </c>
      <c r="G7186" s="154">
        <v>42467</v>
      </c>
      <c r="H7186" s="3" t="s">
        <v>6770</v>
      </c>
      <c r="I7186" s="4"/>
    </row>
    <row r="7187" spans="1:9" ht="30">
      <c r="A7187" s="6">
        <v>7185</v>
      </c>
      <c r="B7187" s="68" t="s">
        <v>7052</v>
      </c>
      <c r="C7187" s="25" t="str">
        <f>IF(D7187=2,"NO","YES")</f>
        <v>YES</v>
      </c>
      <c r="D7187" s="69">
        <f t="shared" si="124"/>
        <v>0.37602941176470589</v>
      </c>
      <c r="E7187" s="1">
        <v>0.92879264705882358</v>
      </c>
      <c r="F7187" s="77">
        <v>2557</v>
      </c>
      <c r="G7187" s="154">
        <v>42467</v>
      </c>
      <c r="H7187" s="3" t="s">
        <v>6770</v>
      </c>
      <c r="I7187" s="4"/>
    </row>
    <row r="7188" spans="1:9" ht="30">
      <c r="A7188" s="6">
        <v>7186</v>
      </c>
      <c r="B7188" s="68" t="s">
        <v>7053</v>
      </c>
      <c r="C7188" s="25" t="str">
        <f>IF(D7188=2,"NO","YES")</f>
        <v>YES</v>
      </c>
      <c r="D7188" s="69">
        <f t="shared" si="124"/>
        <v>0.3039705882352941</v>
      </c>
      <c r="E7188" s="1">
        <v>0.75080735294117651</v>
      </c>
      <c r="F7188" s="77">
        <v>2067</v>
      </c>
      <c r="G7188" s="154">
        <v>42467</v>
      </c>
      <c r="H7188" s="3" t="s">
        <v>6770</v>
      </c>
      <c r="I7188" s="4"/>
    </row>
    <row r="7189" spans="1:9" ht="30">
      <c r="A7189" s="6">
        <v>7187</v>
      </c>
      <c r="B7189" s="68" t="s">
        <v>7054</v>
      </c>
      <c r="C7189" s="25" t="str">
        <f>IF(D7189=2,"NO","YES")</f>
        <v>YES</v>
      </c>
      <c r="D7189" s="69">
        <f t="shared" si="124"/>
        <v>0.22294117647058823</v>
      </c>
      <c r="E7189" s="1">
        <v>0.55066470588235295</v>
      </c>
      <c r="F7189" s="77">
        <v>1516</v>
      </c>
      <c r="G7189" s="154">
        <v>42467</v>
      </c>
      <c r="H7189" s="3" t="s">
        <v>6770</v>
      </c>
      <c r="I7189" s="4"/>
    </row>
    <row r="7190" spans="1:9">
      <c r="A7190" s="6">
        <v>7188</v>
      </c>
      <c r="B7190" s="68" t="s">
        <v>7055</v>
      </c>
      <c r="C7190" s="25" t="str">
        <f>IF(D7190=2,"NO","YES")</f>
        <v>YES</v>
      </c>
      <c r="D7190" s="69">
        <f t="shared" si="124"/>
        <v>0.25102941176470589</v>
      </c>
      <c r="E7190" s="1">
        <v>0.62004264705882361</v>
      </c>
      <c r="F7190" s="77">
        <v>1707</v>
      </c>
      <c r="G7190" s="154">
        <v>42467</v>
      </c>
      <c r="H7190" s="3" t="s">
        <v>6770</v>
      </c>
      <c r="I7190" s="4"/>
    </row>
    <row r="7191" spans="1:9" ht="30">
      <c r="A7191" s="6">
        <v>7189</v>
      </c>
      <c r="B7191" s="68" t="s">
        <v>7056</v>
      </c>
      <c r="C7191" s="25" t="str">
        <f>IF(D7191=2,"NO","YES")</f>
        <v>YES</v>
      </c>
      <c r="D7191" s="69">
        <f t="shared" si="124"/>
        <v>0.40500000000000003</v>
      </c>
      <c r="E7191" s="1">
        <v>1.0003500000000001</v>
      </c>
      <c r="F7191" s="77">
        <v>2754</v>
      </c>
      <c r="G7191" s="154">
        <v>42467</v>
      </c>
      <c r="H7191" s="3" t="s">
        <v>6770</v>
      </c>
      <c r="I7191" s="4"/>
    </row>
    <row r="7192" spans="1:9">
      <c r="A7192" s="6">
        <v>7190</v>
      </c>
      <c r="B7192" s="68" t="s">
        <v>7057</v>
      </c>
      <c r="C7192" s="25" t="str">
        <f>IF(D7192=2,"NO","YES")</f>
        <v>YES</v>
      </c>
      <c r="D7192" s="69">
        <f t="shared" si="124"/>
        <v>1.5379411764705881</v>
      </c>
      <c r="E7192" s="1">
        <v>3.7987147058823529</v>
      </c>
      <c r="F7192" s="77">
        <v>10458</v>
      </c>
      <c r="G7192" s="154">
        <v>42467</v>
      </c>
      <c r="H7192" s="3" t="s">
        <v>6770</v>
      </c>
      <c r="I7192" s="4"/>
    </row>
    <row r="7193" spans="1:9" ht="30">
      <c r="A7193" s="6">
        <v>7191</v>
      </c>
      <c r="B7193" s="68" t="s">
        <v>7058</v>
      </c>
      <c r="C7193" s="25" t="str">
        <f>IF(D7193=2,"NO","YES")</f>
        <v>YES</v>
      </c>
      <c r="D7193" s="69">
        <f t="shared" si="124"/>
        <v>1.0120588235294117</v>
      </c>
      <c r="E7193" s="1">
        <v>2.4997852941176468</v>
      </c>
      <c r="F7193" s="77">
        <v>6882</v>
      </c>
      <c r="G7193" s="154">
        <v>42467</v>
      </c>
      <c r="H7193" s="3" t="s">
        <v>6770</v>
      </c>
      <c r="I7193" s="4"/>
    </row>
    <row r="7194" spans="1:9" ht="30">
      <c r="A7194" s="6">
        <v>7192</v>
      </c>
      <c r="B7194" s="68" t="s">
        <v>7059</v>
      </c>
      <c r="C7194" s="25" t="str">
        <f>IF(D7194=2,"NO","YES")</f>
        <v>YES</v>
      </c>
      <c r="D7194" s="69">
        <f t="shared" si="124"/>
        <v>0.89397058823529407</v>
      </c>
      <c r="E7194" s="1">
        <v>2.2081073529411763</v>
      </c>
      <c r="F7194" s="77">
        <v>6079</v>
      </c>
      <c r="G7194" s="154">
        <v>42467</v>
      </c>
      <c r="H7194" s="3" t="s">
        <v>6770</v>
      </c>
      <c r="I7194" s="4"/>
    </row>
    <row r="7195" spans="1:9" ht="30">
      <c r="A7195" s="6">
        <v>7193</v>
      </c>
      <c r="B7195" s="68" t="s">
        <v>7060</v>
      </c>
      <c r="C7195" s="25" t="str">
        <f>IF(D7195=2,"NO","YES")</f>
        <v>YES</v>
      </c>
      <c r="D7195" s="69">
        <f t="shared" si="124"/>
        <v>1.6189705882352941</v>
      </c>
      <c r="E7195" s="1">
        <v>3.9988573529411768</v>
      </c>
      <c r="F7195" s="77">
        <v>11009</v>
      </c>
      <c r="G7195" s="154">
        <v>42467</v>
      </c>
      <c r="H7195" s="3" t="s">
        <v>6770</v>
      </c>
      <c r="I7195" s="4"/>
    </row>
    <row r="7196" spans="1:9">
      <c r="A7196" s="6">
        <v>7194</v>
      </c>
      <c r="B7196" s="68" t="s">
        <v>7061</v>
      </c>
      <c r="C7196" s="25" t="str">
        <f>IF(D7196=2,"NO","YES")</f>
        <v>YES</v>
      </c>
      <c r="D7196" s="69">
        <f t="shared" si="124"/>
        <v>0.61897058823529416</v>
      </c>
      <c r="E7196" s="1">
        <v>1.5288573529411766</v>
      </c>
      <c r="F7196" s="77">
        <v>4209</v>
      </c>
      <c r="G7196" s="154">
        <v>42467</v>
      </c>
      <c r="H7196" s="3" t="s">
        <v>6770</v>
      </c>
      <c r="I7196" s="4"/>
    </row>
    <row r="7197" spans="1:9" ht="30">
      <c r="A7197" s="6">
        <v>7195</v>
      </c>
      <c r="B7197" s="68" t="s">
        <v>7062</v>
      </c>
      <c r="C7197" s="25" t="str">
        <f>IF(D7197=2,"NO","YES")</f>
        <v>YES</v>
      </c>
      <c r="D7197" s="69">
        <f t="shared" si="124"/>
        <v>0.7770588235294118</v>
      </c>
      <c r="E7197" s="1">
        <v>1.9193352941176474</v>
      </c>
      <c r="F7197" s="77">
        <v>5284</v>
      </c>
      <c r="G7197" s="154">
        <v>42467</v>
      </c>
      <c r="H7197" s="3" t="s">
        <v>6770</v>
      </c>
      <c r="I7197" s="4"/>
    </row>
    <row r="7198" spans="1:9">
      <c r="A7198" s="6">
        <v>7196</v>
      </c>
      <c r="B7198" s="68" t="s">
        <v>7063</v>
      </c>
      <c r="C7198" s="25" t="str">
        <f>IF(D7198=2,"NO","YES")</f>
        <v>YES</v>
      </c>
      <c r="D7198" s="69">
        <f t="shared" si="124"/>
        <v>1.06</v>
      </c>
      <c r="E7198" s="1">
        <v>2.6182000000000003</v>
      </c>
      <c r="F7198" s="77">
        <v>7208</v>
      </c>
      <c r="G7198" s="154">
        <v>42467</v>
      </c>
      <c r="H7198" s="3" t="s">
        <v>6770</v>
      </c>
      <c r="I7198" s="4"/>
    </row>
    <row r="7199" spans="1:9" ht="30">
      <c r="A7199" s="6">
        <v>7197</v>
      </c>
      <c r="B7199" s="68" t="s">
        <v>7064</v>
      </c>
      <c r="C7199" s="25" t="str">
        <f>IF(D7199=2,"NO","YES")</f>
        <v>YES</v>
      </c>
      <c r="D7199" s="69">
        <f t="shared" si="124"/>
        <v>1.598970588235294</v>
      </c>
      <c r="E7199" s="1">
        <v>3.9494573529411765</v>
      </c>
      <c r="F7199" s="77">
        <v>10873</v>
      </c>
      <c r="G7199" s="154">
        <v>42467</v>
      </c>
      <c r="H7199" s="3" t="s">
        <v>6770</v>
      </c>
      <c r="I7199" s="4"/>
    </row>
    <row r="7200" spans="1:9" ht="30">
      <c r="A7200" s="6">
        <v>7198</v>
      </c>
      <c r="B7200" s="68" t="s">
        <v>7065</v>
      </c>
      <c r="C7200" s="25" t="str">
        <f>IF(D7200=2,"NO","YES")</f>
        <v>YES</v>
      </c>
      <c r="D7200" s="69">
        <f t="shared" si="124"/>
        <v>1.2549999999999999</v>
      </c>
      <c r="E7200" s="1">
        <v>3.09985</v>
      </c>
      <c r="F7200" s="77">
        <v>8534</v>
      </c>
      <c r="G7200" s="154">
        <v>42467</v>
      </c>
      <c r="H7200" s="3" t="s">
        <v>6770</v>
      </c>
      <c r="I7200" s="4"/>
    </row>
    <row r="7201" spans="1:9" ht="30">
      <c r="A7201" s="6">
        <v>7199</v>
      </c>
      <c r="B7201" s="68" t="s">
        <v>7066</v>
      </c>
      <c r="C7201" s="25" t="str">
        <f>IF(D7201=2,"NO","YES")</f>
        <v>YES</v>
      </c>
      <c r="D7201" s="69">
        <f t="shared" si="124"/>
        <v>0.62705882352941178</v>
      </c>
      <c r="E7201" s="1">
        <v>1.5488352941176473</v>
      </c>
      <c r="F7201" s="77">
        <v>4264</v>
      </c>
      <c r="G7201" s="616">
        <v>42467</v>
      </c>
      <c r="H7201" s="3" t="s">
        <v>6770</v>
      </c>
      <c r="I7201" s="4"/>
    </row>
    <row r="7202" spans="1:9" ht="30">
      <c r="A7202" s="6">
        <v>7200</v>
      </c>
      <c r="B7202" s="24" t="s">
        <v>7067</v>
      </c>
      <c r="C7202" s="25" t="str">
        <f>IF(D7202=2,"NO","YES")</f>
        <v>YES</v>
      </c>
      <c r="D7202" s="66">
        <f t="shared" si="124"/>
        <v>0.40500000000000003</v>
      </c>
      <c r="E7202" s="1">
        <v>1.0003500000000001</v>
      </c>
      <c r="F7202" s="25">
        <v>2754</v>
      </c>
      <c r="G7202" s="154">
        <v>42467</v>
      </c>
      <c r="H7202" s="3" t="s">
        <v>7068</v>
      </c>
      <c r="I7202" s="4"/>
    </row>
    <row r="7203" spans="1:9" ht="30">
      <c r="A7203" s="6">
        <v>7201</v>
      </c>
      <c r="B7203" s="24" t="s">
        <v>7069</v>
      </c>
      <c r="C7203" s="25" t="str">
        <f>IF(D7203=2,"NO","YES")</f>
        <v>YES</v>
      </c>
      <c r="D7203" s="66">
        <f t="shared" si="124"/>
        <v>1.06</v>
      </c>
      <c r="E7203" s="1">
        <v>2.6182000000000003</v>
      </c>
      <c r="F7203" s="25">
        <v>7208</v>
      </c>
      <c r="G7203" s="154">
        <v>42467</v>
      </c>
      <c r="H7203" s="3" t="s">
        <v>7068</v>
      </c>
      <c r="I7203" s="4"/>
    </row>
    <row r="7204" spans="1:9">
      <c r="A7204" s="6">
        <v>7202</v>
      </c>
      <c r="B7204" s="24" t="s">
        <v>7070</v>
      </c>
      <c r="C7204" s="25" t="str">
        <f>IF(D7204=2,"NO","YES")</f>
        <v>YES</v>
      </c>
      <c r="D7204" s="66">
        <f t="shared" si="124"/>
        <v>0.68397058823529411</v>
      </c>
      <c r="E7204" s="1">
        <v>1.6894073529411766</v>
      </c>
      <c r="F7204" s="25">
        <v>4651</v>
      </c>
      <c r="G7204" s="154">
        <v>42467</v>
      </c>
      <c r="H7204" s="3" t="s">
        <v>7068</v>
      </c>
      <c r="I7204" s="4"/>
    </row>
    <row r="7205" spans="1:9">
      <c r="A7205" s="6">
        <v>7203</v>
      </c>
      <c r="B7205" s="24" t="s">
        <v>7071</v>
      </c>
      <c r="C7205" s="25" t="str">
        <f>IF(D7205=2,"NO","YES")</f>
        <v>YES</v>
      </c>
      <c r="D7205" s="66">
        <f t="shared" si="124"/>
        <v>1.4160294117647059</v>
      </c>
      <c r="E7205" s="1">
        <v>3.4975926470588239</v>
      </c>
      <c r="F7205" s="25">
        <v>9629</v>
      </c>
      <c r="G7205" s="154">
        <v>42467</v>
      </c>
      <c r="H7205" s="3" t="s">
        <v>7068</v>
      </c>
      <c r="I7205" s="4"/>
    </row>
    <row r="7206" spans="1:9">
      <c r="A7206" s="6">
        <v>7204</v>
      </c>
      <c r="B7206" s="24" t="s">
        <v>7072</v>
      </c>
      <c r="C7206" s="25" t="str">
        <f>IF(D7206=2,"NO","YES")</f>
        <v>YES</v>
      </c>
      <c r="D7206" s="66">
        <f t="shared" si="124"/>
        <v>1.0479411764705882</v>
      </c>
      <c r="E7206" s="1">
        <v>2.5884147058823528</v>
      </c>
      <c r="F7206" s="25">
        <v>7126</v>
      </c>
      <c r="G7206" s="154">
        <v>42467</v>
      </c>
      <c r="H7206" s="3" t="s">
        <v>7068</v>
      </c>
      <c r="I7206" s="4"/>
    </row>
    <row r="7207" spans="1:9">
      <c r="A7207" s="6">
        <v>7205</v>
      </c>
      <c r="B7207" s="24" t="s">
        <v>7073</v>
      </c>
      <c r="C7207" s="25" t="str">
        <f>IF(D7207=2,"NO","YES")</f>
        <v>YES</v>
      </c>
      <c r="D7207" s="66">
        <f t="shared" si="124"/>
        <v>0.58294117647058818</v>
      </c>
      <c r="E7207" s="1">
        <v>1.4398647058823528</v>
      </c>
      <c r="F7207" s="25">
        <v>3964</v>
      </c>
      <c r="G7207" s="154">
        <v>42467</v>
      </c>
      <c r="H7207" s="3" t="s">
        <v>7068</v>
      </c>
      <c r="I7207" s="4"/>
    </row>
    <row r="7208" spans="1:9" ht="30">
      <c r="A7208" s="6">
        <v>7206</v>
      </c>
      <c r="B7208" s="24" t="s">
        <v>7074</v>
      </c>
      <c r="C7208" s="25" t="str">
        <f>IF(D7208=2,"NO","YES")</f>
        <v>YES</v>
      </c>
      <c r="D7208" s="66">
        <f t="shared" si="124"/>
        <v>0.93500000000000005</v>
      </c>
      <c r="E7208" s="1">
        <v>2.3094500000000004</v>
      </c>
      <c r="F7208" s="25">
        <v>6358</v>
      </c>
      <c r="G7208" s="154">
        <v>42467</v>
      </c>
      <c r="H7208" s="3" t="s">
        <v>7068</v>
      </c>
      <c r="I7208" s="4"/>
    </row>
    <row r="7209" spans="1:9" ht="30">
      <c r="A7209" s="6">
        <v>7207</v>
      </c>
      <c r="B7209" s="24" t="s">
        <v>7075</v>
      </c>
      <c r="C7209" s="25" t="str">
        <f>IF(D7209=2,"NO","YES")</f>
        <v>YES</v>
      </c>
      <c r="D7209" s="66">
        <f t="shared" si="124"/>
        <v>0.39705882352941174</v>
      </c>
      <c r="E7209" s="1">
        <v>0.98073529411764704</v>
      </c>
      <c r="F7209" s="25">
        <v>2700</v>
      </c>
      <c r="G7209" s="154">
        <v>42467</v>
      </c>
      <c r="H7209" s="3" t="s">
        <v>7068</v>
      </c>
      <c r="I7209" s="4"/>
    </row>
    <row r="7210" spans="1:9" ht="30">
      <c r="A7210" s="6">
        <v>7208</v>
      </c>
      <c r="B7210" s="24" t="s">
        <v>7076</v>
      </c>
      <c r="C7210" s="25" t="str">
        <f>IF(D7210=2,"NO","YES")</f>
        <v>YES</v>
      </c>
      <c r="D7210" s="66">
        <f t="shared" si="124"/>
        <v>0.60705882352941176</v>
      </c>
      <c r="E7210" s="1">
        <v>1.4994352941176472</v>
      </c>
      <c r="F7210" s="25">
        <v>4128</v>
      </c>
      <c r="G7210" s="154">
        <v>42467</v>
      </c>
      <c r="H7210" s="3" t="s">
        <v>7068</v>
      </c>
      <c r="I7210" s="4"/>
    </row>
    <row r="7211" spans="1:9" ht="30">
      <c r="A7211" s="6">
        <v>7209</v>
      </c>
      <c r="B7211" s="24" t="s">
        <v>7077</v>
      </c>
      <c r="C7211" s="25" t="str">
        <f>IF(D7211=2,"NO","YES")</f>
        <v>YES</v>
      </c>
      <c r="D7211" s="66">
        <f t="shared" si="124"/>
        <v>0.60705882352941176</v>
      </c>
      <c r="E7211" s="1">
        <v>1.4994352941176472</v>
      </c>
      <c r="F7211" s="25">
        <v>4128</v>
      </c>
      <c r="G7211" s="616">
        <v>42467</v>
      </c>
      <c r="H7211" s="3" t="s">
        <v>7068</v>
      </c>
      <c r="I7211" s="4"/>
    </row>
    <row r="7212" spans="1:9" ht="30">
      <c r="A7212" s="6">
        <v>7210</v>
      </c>
      <c r="B7212" s="24" t="s">
        <v>7078</v>
      </c>
      <c r="C7212" s="25" t="str">
        <f>IF(D7212=2,"NO","YES")</f>
        <v>YES</v>
      </c>
      <c r="D7212" s="66">
        <f t="shared" si="124"/>
        <v>1.0320588235294117</v>
      </c>
      <c r="E7212" s="1">
        <v>2.5491852941176472</v>
      </c>
      <c r="F7212" s="25">
        <v>7018</v>
      </c>
      <c r="G7212" s="154">
        <v>42467</v>
      </c>
      <c r="H7212" s="3" t="s">
        <v>7068</v>
      </c>
      <c r="I7212" s="4"/>
    </row>
    <row r="7213" spans="1:9" ht="30">
      <c r="A7213" s="6">
        <v>7211</v>
      </c>
      <c r="B7213" s="24" t="s">
        <v>7079</v>
      </c>
      <c r="C7213" s="25" t="str">
        <f>IF(D7213=2,"NO","YES")</f>
        <v>YES</v>
      </c>
      <c r="D7213" s="66">
        <f t="shared" si="124"/>
        <v>0.58294117647058818</v>
      </c>
      <c r="E7213" s="1">
        <v>1.4398647058823528</v>
      </c>
      <c r="F7213" s="25">
        <v>3964</v>
      </c>
      <c r="G7213" s="154">
        <v>42467</v>
      </c>
      <c r="H7213" s="3" t="s">
        <v>7068</v>
      </c>
      <c r="I7213" s="4"/>
    </row>
    <row r="7214" spans="1:9" ht="30">
      <c r="A7214" s="6">
        <v>7212</v>
      </c>
      <c r="B7214" s="24" t="s">
        <v>7080</v>
      </c>
      <c r="C7214" s="25" t="str">
        <f>IF(D7214=2,"NO","YES")</f>
        <v>YES</v>
      </c>
      <c r="D7214" s="66">
        <f t="shared" si="124"/>
        <v>0.255</v>
      </c>
      <c r="E7214" s="1">
        <v>0.62985000000000002</v>
      </c>
      <c r="F7214" s="25">
        <v>1734</v>
      </c>
      <c r="G7214" s="154">
        <v>42467</v>
      </c>
      <c r="H7214" s="3" t="s">
        <v>7068</v>
      </c>
      <c r="I7214" s="4"/>
    </row>
    <row r="7215" spans="1:9">
      <c r="A7215" s="6">
        <v>7213</v>
      </c>
      <c r="B7215" s="24" t="s">
        <v>7081</v>
      </c>
      <c r="C7215" s="25" t="str">
        <f>IF(D7215=2,"NO","YES")</f>
        <v>YES</v>
      </c>
      <c r="D7215" s="66">
        <f t="shared" si="124"/>
        <v>0.38</v>
      </c>
      <c r="E7215" s="1">
        <v>0.9386000000000001</v>
      </c>
      <c r="F7215" s="25">
        <v>2584</v>
      </c>
      <c r="G7215" s="154">
        <v>42467</v>
      </c>
      <c r="H7215" s="3" t="s">
        <v>7068</v>
      </c>
      <c r="I7215" s="4"/>
    </row>
    <row r="7216" spans="1:9" ht="30">
      <c r="A7216" s="6">
        <v>7214</v>
      </c>
      <c r="B7216" s="24" t="s">
        <v>7082</v>
      </c>
      <c r="C7216" s="25" t="str">
        <f>IF(D7216=2,"NO","YES")</f>
        <v>YES</v>
      </c>
      <c r="D7216" s="66">
        <f t="shared" si="124"/>
        <v>1.1129411764705883</v>
      </c>
      <c r="E7216" s="1">
        <v>2.7489647058823534</v>
      </c>
      <c r="F7216" s="25">
        <v>7568</v>
      </c>
      <c r="G7216" s="154">
        <v>42467</v>
      </c>
      <c r="H7216" s="3" t="s">
        <v>7068</v>
      </c>
      <c r="I7216" s="4"/>
    </row>
    <row r="7217" spans="1:9" ht="30">
      <c r="A7217" s="6">
        <v>7215</v>
      </c>
      <c r="B7217" s="24" t="s">
        <v>7083</v>
      </c>
      <c r="C7217" s="25" t="str">
        <f>IF(D7217=2,"NO","YES")</f>
        <v>YES</v>
      </c>
      <c r="D7217" s="66">
        <f t="shared" si="124"/>
        <v>1.7160294117647059</v>
      </c>
      <c r="E7217" s="1">
        <v>4.238592647058824</v>
      </c>
      <c r="F7217" s="25">
        <v>11669</v>
      </c>
      <c r="G7217" s="154">
        <v>42467</v>
      </c>
      <c r="H7217" s="3" t="s">
        <v>7068</v>
      </c>
      <c r="I7217" s="4"/>
    </row>
    <row r="7218" spans="1:9" ht="30">
      <c r="A7218" s="6">
        <v>7216</v>
      </c>
      <c r="B7218" s="24" t="s">
        <v>7084</v>
      </c>
      <c r="C7218" s="25" t="str">
        <f>IF(D7218=2,"NO","YES")</f>
        <v>YES</v>
      </c>
      <c r="D7218" s="66">
        <f t="shared" si="124"/>
        <v>0.48602941176470588</v>
      </c>
      <c r="E7218" s="1">
        <v>1.2004926470588235</v>
      </c>
      <c r="F7218" s="25">
        <v>3305</v>
      </c>
      <c r="G7218" s="154">
        <v>42467</v>
      </c>
      <c r="H7218" s="3" t="s">
        <v>7068</v>
      </c>
      <c r="I7218" s="4"/>
    </row>
    <row r="7219" spans="1:9" ht="30">
      <c r="A7219" s="6">
        <v>7217</v>
      </c>
      <c r="B7219" s="24" t="s">
        <v>7085</v>
      </c>
      <c r="C7219" s="25" t="str">
        <f>IF(D7219=2,"NO","YES")</f>
        <v>YES</v>
      </c>
      <c r="D7219" s="66">
        <f t="shared" si="124"/>
        <v>1.165</v>
      </c>
      <c r="E7219" s="1">
        <v>2.8775500000000003</v>
      </c>
      <c r="F7219" s="25">
        <v>7922</v>
      </c>
      <c r="G7219" s="154">
        <v>42467</v>
      </c>
      <c r="H7219" s="3" t="s">
        <v>7068</v>
      </c>
      <c r="I7219" s="4"/>
    </row>
    <row r="7220" spans="1:9" ht="30">
      <c r="A7220" s="6">
        <v>7218</v>
      </c>
      <c r="B7220" s="24" t="s">
        <v>7086</v>
      </c>
      <c r="C7220" s="25" t="str">
        <f>IF(D7220=2,"NO","YES")</f>
        <v>YES</v>
      </c>
      <c r="D7220" s="66">
        <f t="shared" si="124"/>
        <v>1.1860294117647059</v>
      </c>
      <c r="E7220" s="1">
        <v>2.9294926470588236</v>
      </c>
      <c r="F7220" s="25">
        <v>8065</v>
      </c>
      <c r="G7220" s="154">
        <v>42467</v>
      </c>
      <c r="H7220" s="3" t="s">
        <v>7068</v>
      </c>
      <c r="I7220" s="4"/>
    </row>
    <row r="7221" spans="1:9">
      <c r="A7221" s="6">
        <v>7219</v>
      </c>
      <c r="B7221" s="24" t="s">
        <v>7087</v>
      </c>
      <c r="C7221" s="25" t="str">
        <f>IF(D7221=2,"NO","YES")</f>
        <v>YES</v>
      </c>
      <c r="D7221" s="66">
        <f t="shared" si="124"/>
        <v>0.17</v>
      </c>
      <c r="E7221" s="1">
        <v>0.41990000000000005</v>
      </c>
      <c r="F7221" s="25">
        <v>1156</v>
      </c>
      <c r="G7221" s="154">
        <v>42467</v>
      </c>
      <c r="H7221" s="3" t="s">
        <v>7068</v>
      </c>
      <c r="I7221" s="4"/>
    </row>
    <row r="7222" spans="1:9">
      <c r="A7222" s="6">
        <v>7220</v>
      </c>
      <c r="B7222" s="24" t="s">
        <v>7088</v>
      </c>
      <c r="C7222" s="25" t="str">
        <f>IF(D7222=2,"NO","YES")</f>
        <v>YES</v>
      </c>
      <c r="D7222" s="66">
        <f t="shared" si="124"/>
        <v>0.71205882352941174</v>
      </c>
      <c r="E7222" s="1">
        <v>1.7587852941176472</v>
      </c>
      <c r="F7222" s="25">
        <v>4842</v>
      </c>
      <c r="G7222" s="154">
        <v>42467</v>
      </c>
      <c r="H7222" s="3" t="s">
        <v>7068</v>
      </c>
      <c r="I7222" s="4"/>
    </row>
    <row r="7223" spans="1:9">
      <c r="A7223" s="6">
        <v>7221</v>
      </c>
      <c r="B7223" s="24" t="s">
        <v>7089</v>
      </c>
      <c r="C7223" s="25" t="str">
        <f>IF(D7223=2,"NO","YES")</f>
        <v>YES</v>
      </c>
      <c r="D7223" s="66">
        <f t="shared" si="124"/>
        <v>0.70397058823529413</v>
      </c>
      <c r="E7223" s="1">
        <v>1.7388073529411767</v>
      </c>
      <c r="F7223" s="25">
        <v>4787</v>
      </c>
      <c r="G7223" s="154">
        <v>42467</v>
      </c>
      <c r="H7223" s="3" t="s">
        <v>7068</v>
      </c>
      <c r="I7223" s="4"/>
    </row>
    <row r="7224" spans="1:9">
      <c r="A7224" s="6">
        <v>7222</v>
      </c>
      <c r="B7224" s="24" t="s">
        <v>7090</v>
      </c>
      <c r="C7224" s="25" t="str">
        <f>IF(D7224=2,"NO","YES")</f>
        <v>YES</v>
      </c>
      <c r="D7224" s="66">
        <f t="shared" si="124"/>
        <v>1.5820588235294117</v>
      </c>
      <c r="E7224" s="1">
        <v>3.9076852941176474</v>
      </c>
      <c r="F7224" s="25">
        <v>10758</v>
      </c>
      <c r="G7224" s="154">
        <v>42467</v>
      </c>
      <c r="H7224" s="3" t="s">
        <v>7068</v>
      </c>
      <c r="I7224" s="4"/>
    </row>
    <row r="7225" spans="1:9" ht="30">
      <c r="A7225" s="6">
        <v>7223</v>
      </c>
      <c r="B7225" s="24" t="s">
        <v>7091</v>
      </c>
      <c r="C7225" s="25" t="str">
        <f>IF(D7225=2,"NO","YES")</f>
        <v>YES</v>
      </c>
      <c r="D7225" s="66">
        <f t="shared" si="124"/>
        <v>0.5710294117647059</v>
      </c>
      <c r="E7225" s="1">
        <v>1.4104426470588236</v>
      </c>
      <c r="F7225" s="25">
        <v>3883</v>
      </c>
      <c r="G7225" s="154">
        <v>42467</v>
      </c>
      <c r="H7225" s="3" t="s">
        <v>7068</v>
      </c>
      <c r="I7225" s="4"/>
    </row>
    <row r="7226" spans="1:9" ht="30">
      <c r="A7226" s="6">
        <v>7224</v>
      </c>
      <c r="B7226" s="24" t="s">
        <v>7092</v>
      </c>
      <c r="C7226" s="25" t="str">
        <f>IF(D7226=2,"NO","YES")</f>
        <v>YES</v>
      </c>
      <c r="D7226" s="66">
        <f t="shared" si="124"/>
        <v>0.70397058823529413</v>
      </c>
      <c r="E7226" s="1">
        <v>1.7388073529411767</v>
      </c>
      <c r="F7226" s="25">
        <v>4787</v>
      </c>
      <c r="G7226" s="154">
        <v>42467</v>
      </c>
      <c r="H7226" s="3" t="s">
        <v>7068</v>
      </c>
      <c r="I7226" s="4"/>
    </row>
    <row r="7227" spans="1:9" ht="30">
      <c r="A7227" s="6">
        <v>7225</v>
      </c>
      <c r="B7227" s="24" t="s">
        <v>7093</v>
      </c>
      <c r="C7227" s="25" t="str">
        <f>IF(D7227=2,"NO","YES")</f>
        <v>YES</v>
      </c>
      <c r="D7227" s="66">
        <f t="shared" si="124"/>
        <v>0.5220588235294118</v>
      </c>
      <c r="E7227" s="1">
        <v>1.2894852941176473</v>
      </c>
      <c r="F7227" s="25">
        <v>3550</v>
      </c>
      <c r="G7227" s="154">
        <v>42467</v>
      </c>
      <c r="H7227" s="3" t="s">
        <v>7068</v>
      </c>
      <c r="I7227" s="4"/>
    </row>
    <row r="7228" spans="1:9" ht="30">
      <c r="A7228" s="6">
        <v>7226</v>
      </c>
      <c r="B7228" s="24" t="s">
        <v>7094</v>
      </c>
      <c r="C7228" s="25" t="str">
        <f>IF(D7228=2,"NO","YES")</f>
        <v>YES</v>
      </c>
      <c r="D7228" s="66">
        <f t="shared" si="124"/>
        <v>0.23499999999999999</v>
      </c>
      <c r="E7228" s="1">
        <v>0.58045000000000002</v>
      </c>
      <c r="F7228" s="25">
        <v>1598</v>
      </c>
      <c r="G7228" s="154">
        <v>42467</v>
      </c>
      <c r="H7228" s="3" t="s">
        <v>7068</v>
      </c>
      <c r="I7228" s="4"/>
    </row>
    <row r="7229" spans="1:9">
      <c r="A7229" s="6">
        <v>7227</v>
      </c>
      <c r="B7229" s="24" t="s">
        <v>7095</v>
      </c>
      <c r="C7229" s="25" t="str">
        <f>IF(D7229=2,"NO","YES")</f>
        <v>YES</v>
      </c>
      <c r="D7229" s="66">
        <f t="shared" si="124"/>
        <v>0.99602941176470583</v>
      </c>
      <c r="E7229" s="1">
        <v>2.4601926470588236</v>
      </c>
      <c r="F7229" s="25">
        <v>6773</v>
      </c>
      <c r="G7229" s="154">
        <v>42467</v>
      </c>
      <c r="H7229" s="3" t="s">
        <v>7068</v>
      </c>
      <c r="I7229" s="4"/>
    </row>
    <row r="7230" spans="1:9" ht="30">
      <c r="A7230" s="6">
        <v>7228</v>
      </c>
      <c r="B7230" s="24" t="s">
        <v>7096</v>
      </c>
      <c r="C7230" s="25" t="str">
        <f>IF(D7230=2,"NO","YES")</f>
        <v>YES</v>
      </c>
      <c r="D7230" s="66">
        <f t="shared" si="124"/>
        <v>0.95897058823529413</v>
      </c>
      <c r="E7230" s="1">
        <v>2.3686573529411765</v>
      </c>
      <c r="F7230" s="25">
        <v>6521</v>
      </c>
      <c r="G7230" s="154">
        <v>42467</v>
      </c>
      <c r="H7230" s="3" t="s">
        <v>7068</v>
      </c>
      <c r="I7230" s="4"/>
    </row>
    <row r="7231" spans="1:9" ht="30">
      <c r="A7231" s="6">
        <v>7229</v>
      </c>
      <c r="B7231" s="24" t="s">
        <v>7097</v>
      </c>
      <c r="C7231" s="25" t="str">
        <f>IF(D7231=2,"NO","YES")</f>
        <v>YES</v>
      </c>
      <c r="D7231" s="66">
        <f t="shared" si="124"/>
        <v>0.40500000000000003</v>
      </c>
      <c r="E7231" s="1">
        <v>1.0003500000000001</v>
      </c>
      <c r="F7231" s="25">
        <v>2754</v>
      </c>
      <c r="G7231" s="154">
        <v>42467</v>
      </c>
      <c r="H7231" s="3" t="s">
        <v>7068</v>
      </c>
      <c r="I7231" s="4"/>
    </row>
    <row r="7232" spans="1:9" ht="30">
      <c r="A7232" s="6">
        <v>7230</v>
      </c>
      <c r="B7232" s="24" t="s">
        <v>7098</v>
      </c>
      <c r="C7232" s="25" t="str">
        <f>IF(D7232=2,"NO","YES")</f>
        <v>YES</v>
      </c>
      <c r="D7232" s="66">
        <f t="shared" si="124"/>
        <v>1.3070588235294118</v>
      </c>
      <c r="E7232" s="1">
        <v>3.2284352941176473</v>
      </c>
      <c r="F7232" s="25">
        <v>8888</v>
      </c>
      <c r="G7232" s="154">
        <v>42467</v>
      </c>
      <c r="H7232" s="3" t="s">
        <v>7068</v>
      </c>
      <c r="I7232" s="4"/>
    </row>
    <row r="7233" spans="1:9">
      <c r="A7233" s="6">
        <v>7231</v>
      </c>
      <c r="B7233" s="24" t="s">
        <v>7099</v>
      </c>
      <c r="C7233" s="25" t="str">
        <f>IF(D7233=2,"NO","YES")</f>
        <v>YES</v>
      </c>
      <c r="D7233" s="66">
        <f t="shared" si="124"/>
        <v>0.21</v>
      </c>
      <c r="E7233" s="1">
        <v>0.51870000000000005</v>
      </c>
      <c r="F7233" s="25">
        <v>1428</v>
      </c>
      <c r="G7233" s="154">
        <v>42467</v>
      </c>
      <c r="H7233" s="3" t="s">
        <v>7068</v>
      </c>
      <c r="I7233" s="4"/>
    </row>
    <row r="7234" spans="1:9">
      <c r="A7234" s="6">
        <v>7232</v>
      </c>
      <c r="B7234" s="24" t="s">
        <v>7100</v>
      </c>
      <c r="C7234" s="25" t="str">
        <f>IF(D7234=2,"NO","YES")</f>
        <v>YES</v>
      </c>
      <c r="D7234" s="66">
        <f t="shared" si="124"/>
        <v>0.74102941176470594</v>
      </c>
      <c r="E7234" s="1">
        <v>1.8303426470588238</v>
      </c>
      <c r="F7234" s="25">
        <v>5039</v>
      </c>
      <c r="G7234" s="154">
        <v>42467</v>
      </c>
      <c r="H7234" s="3" t="s">
        <v>7068</v>
      </c>
      <c r="I7234" s="4"/>
    </row>
    <row r="7235" spans="1:9">
      <c r="A7235" s="6">
        <v>7233</v>
      </c>
      <c r="B7235" s="24" t="s">
        <v>3331</v>
      </c>
      <c r="C7235" s="25" t="str">
        <f>IF(D7235=2,"NO","YES")</f>
        <v>YES</v>
      </c>
      <c r="D7235" s="66">
        <f t="shared" si="124"/>
        <v>1.3520588235294118</v>
      </c>
      <c r="E7235" s="1">
        <v>3.3395852941176472</v>
      </c>
      <c r="F7235" s="25">
        <v>9194</v>
      </c>
      <c r="G7235" s="154">
        <v>42467</v>
      </c>
      <c r="H7235" s="3" t="s">
        <v>7068</v>
      </c>
      <c r="I7235" s="4"/>
    </row>
    <row r="7236" spans="1:9">
      <c r="A7236" s="6">
        <v>7234</v>
      </c>
      <c r="B7236" s="24" t="s">
        <v>7101</v>
      </c>
      <c r="C7236" s="25" t="str">
        <f>IF(D7236=2,"NO","YES")</f>
        <v>YES</v>
      </c>
      <c r="D7236" s="66">
        <f t="shared" si="124"/>
        <v>1.0520588235294117</v>
      </c>
      <c r="E7236" s="1">
        <v>2.598585294117647</v>
      </c>
      <c r="F7236" s="25">
        <v>7154</v>
      </c>
      <c r="G7236" s="154">
        <v>42467</v>
      </c>
      <c r="H7236" s="3" t="s">
        <v>7068</v>
      </c>
      <c r="I7236" s="4"/>
    </row>
    <row r="7237" spans="1:9">
      <c r="A7237" s="6">
        <v>7235</v>
      </c>
      <c r="B7237" s="24" t="s">
        <v>7102</v>
      </c>
      <c r="C7237" s="25" t="str">
        <f>IF(D7237=2,"NO","YES")</f>
        <v>YES</v>
      </c>
      <c r="D7237" s="66">
        <f t="shared" ref="D7237:D7300" si="125">F7237/6800</f>
        <v>6.8970588235294117E-2</v>
      </c>
      <c r="E7237" s="1">
        <v>0.17035735294117649</v>
      </c>
      <c r="F7237" s="25">
        <v>469</v>
      </c>
      <c r="G7237" s="154">
        <v>42467</v>
      </c>
      <c r="H7237" s="3" t="s">
        <v>7068</v>
      </c>
      <c r="I7237" s="4"/>
    </row>
    <row r="7238" spans="1:9" ht="30">
      <c r="A7238" s="6">
        <v>7236</v>
      </c>
      <c r="B7238" s="24" t="s">
        <v>7103</v>
      </c>
      <c r="C7238" s="25" t="str">
        <f>IF(D7238=2,"NO","YES")</f>
        <v>YES</v>
      </c>
      <c r="D7238" s="66">
        <f t="shared" si="125"/>
        <v>1.1820588235294118</v>
      </c>
      <c r="E7238" s="1">
        <v>2.9196852941176474</v>
      </c>
      <c r="F7238" s="25">
        <v>8038</v>
      </c>
      <c r="G7238" s="154">
        <v>42467</v>
      </c>
      <c r="H7238" s="3" t="s">
        <v>7068</v>
      </c>
      <c r="I7238" s="4"/>
    </row>
    <row r="7239" spans="1:9" ht="30">
      <c r="A7239" s="6">
        <v>7237</v>
      </c>
      <c r="B7239" s="24" t="s">
        <v>7104</v>
      </c>
      <c r="C7239" s="25" t="str">
        <f>IF(D7239=2,"NO","YES")</f>
        <v>YES</v>
      </c>
      <c r="D7239" s="66">
        <f t="shared" si="125"/>
        <v>0.89</v>
      </c>
      <c r="E7239" s="1">
        <v>2.1983000000000001</v>
      </c>
      <c r="F7239" s="25">
        <v>6052</v>
      </c>
      <c r="G7239" s="154">
        <v>42467</v>
      </c>
      <c r="H7239" s="3" t="s">
        <v>7068</v>
      </c>
      <c r="I7239" s="4"/>
    </row>
    <row r="7240" spans="1:9" ht="30">
      <c r="A7240" s="6">
        <v>7238</v>
      </c>
      <c r="B7240" s="24" t="s">
        <v>7105</v>
      </c>
      <c r="C7240" s="25" t="str">
        <f>IF(D7240=2,"NO","YES")</f>
        <v>YES</v>
      </c>
      <c r="D7240" s="66">
        <f t="shared" si="125"/>
        <v>0.7279411764705882</v>
      </c>
      <c r="E7240" s="1">
        <v>1.798014705882353</v>
      </c>
      <c r="F7240" s="25">
        <v>4950</v>
      </c>
      <c r="G7240" s="154">
        <v>42467</v>
      </c>
      <c r="H7240" s="3" t="s">
        <v>7068</v>
      </c>
      <c r="I7240" s="4"/>
    </row>
    <row r="7241" spans="1:9" ht="30">
      <c r="A7241" s="6">
        <v>7239</v>
      </c>
      <c r="B7241" s="24" t="s">
        <v>7106</v>
      </c>
      <c r="C7241" s="25" t="str">
        <f>IF(D7241=2,"NO","YES")</f>
        <v>YES</v>
      </c>
      <c r="D7241" s="66">
        <f t="shared" si="125"/>
        <v>0.93897058823529411</v>
      </c>
      <c r="E7241" s="1">
        <v>2.3192573529411766</v>
      </c>
      <c r="F7241" s="25">
        <v>6385</v>
      </c>
      <c r="G7241" s="154">
        <v>42467</v>
      </c>
      <c r="H7241" s="3" t="s">
        <v>7068</v>
      </c>
      <c r="I7241" s="4"/>
    </row>
    <row r="7242" spans="1:9" ht="30">
      <c r="A7242" s="6">
        <v>7240</v>
      </c>
      <c r="B7242" s="24" t="s">
        <v>7107</v>
      </c>
      <c r="C7242" s="25" t="str">
        <f>IF(D7242=2,"NO","YES")</f>
        <v>YES</v>
      </c>
      <c r="D7242" s="66">
        <f t="shared" si="125"/>
        <v>1.3960294117647059</v>
      </c>
      <c r="E7242" s="1">
        <v>3.4481926470588236</v>
      </c>
      <c r="F7242" s="25">
        <v>9493</v>
      </c>
      <c r="G7242" s="154">
        <v>42467</v>
      </c>
      <c r="H7242" s="3" t="s">
        <v>7068</v>
      </c>
      <c r="I7242" s="4"/>
    </row>
    <row r="7243" spans="1:9" ht="30">
      <c r="A7243" s="6">
        <v>7241</v>
      </c>
      <c r="B7243" s="24" t="s">
        <v>7108</v>
      </c>
      <c r="C7243" s="25" t="str">
        <f>IF(D7243=2,"NO","YES")</f>
        <v>YES</v>
      </c>
      <c r="D7243" s="66">
        <f t="shared" si="125"/>
        <v>1.1329411764705883</v>
      </c>
      <c r="E7243" s="1">
        <v>2.7983647058823533</v>
      </c>
      <c r="F7243" s="25">
        <v>7704</v>
      </c>
      <c r="G7243" s="154">
        <v>42467</v>
      </c>
      <c r="H7243" s="3" t="s">
        <v>7068</v>
      </c>
      <c r="I7243" s="4"/>
    </row>
    <row r="7244" spans="1:9" ht="30">
      <c r="A7244" s="6">
        <v>7242</v>
      </c>
      <c r="B7244" s="24" t="s">
        <v>7109</v>
      </c>
      <c r="C7244" s="25" t="str">
        <f>IF(D7244=2,"NO","YES")</f>
        <v>YES</v>
      </c>
      <c r="D7244" s="66">
        <f t="shared" si="125"/>
        <v>0.37602941176470589</v>
      </c>
      <c r="E7244" s="1">
        <v>0.92879264705882358</v>
      </c>
      <c r="F7244" s="25">
        <v>2557</v>
      </c>
      <c r="G7244" s="154">
        <v>42467</v>
      </c>
      <c r="H7244" s="3" t="s">
        <v>7068</v>
      </c>
      <c r="I7244" s="4"/>
    </row>
    <row r="7245" spans="1:9">
      <c r="A7245" s="6">
        <v>7243</v>
      </c>
      <c r="B7245" s="24" t="s">
        <v>7110</v>
      </c>
      <c r="C7245" s="25" t="str">
        <f>IF(D7245=2,"NO","YES")</f>
        <v>YES</v>
      </c>
      <c r="D7245" s="66">
        <f t="shared" si="125"/>
        <v>0.50602941176470584</v>
      </c>
      <c r="E7245" s="1">
        <v>1.2498926470588234</v>
      </c>
      <c r="F7245" s="25">
        <v>3441</v>
      </c>
      <c r="G7245" s="154">
        <v>42467</v>
      </c>
      <c r="H7245" s="3" t="s">
        <v>7068</v>
      </c>
      <c r="I7245" s="4"/>
    </row>
    <row r="7246" spans="1:9">
      <c r="A7246" s="6">
        <v>7244</v>
      </c>
      <c r="B7246" s="24" t="s">
        <v>7111</v>
      </c>
      <c r="C7246" s="25" t="str">
        <f>IF(D7246=2,"NO","YES")</f>
        <v>YES</v>
      </c>
      <c r="D7246" s="66">
        <f t="shared" si="125"/>
        <v>0.92294117647058826</v>
      </c>
      <c r="E7246" s="1">
        <v>2.2796647058823534</v>
      </c>
      <c r="F7246" s="25">
        <v>6276</v>
      </c>
      <c r="G7246" s="154">
        <v>42467</v>
      </c>
      <c r="H7246" s="3" t="s">
        <v>7068</v>
      </c>
      <c r="I7246" s="4"/>
    </row>
    <row r="7247" spans="1:9" ht="30">
      <c r="A7247" s="6">
        <v>7245</v>
      </c>
      <c r="B7247" s="24" t="s">
        <v>7112</v>
      </c>
      <c r="C7247" s="25" t="str">
        <f>IF(D7247=2,"NO","YES")</f>
        <v>YES</v>
      </c>
      <c r="D7247" s="66">
        <f t="shared" si="125"/>
        <v>0.29499999999999998</v>
      </c>
      <c r="E7247" s="1">
        <v>0.72865000000000002</v>
      </c>
      <c r="F7247" s="25">
        <v>2006</v>
      </c>
      <c r="G7247" s="154">
        <v>42467</v>
      </c>
      <c r="H7247" s="3" t="s">
        <v>7068</v>
      </c>
      <c r="I7247" s="4"/>
    </row>
    <row r="7248" spans="1:9">
      <c r="A7248" s="6">
        <v>7246</v>
      </c>
      <c r="B7248" s="24" t="s">
        <v>7113</v>
      </c>
      <c r="C7248" s="25" t="str">
        <f>IF(D7248=2,"NO","YES")</f>
        <v>YES</v>
      </c>
      <c r="D7248" s="66">
        <f t="shared" si="125"/>
        <v>0.23897058823529413</v>
      </c>
      <c r="E7248" s="1">
        <v>0.59025735294117654</v>
      </c>
      <c r="F7248" s="25">
        <v>1625</v>
      </c>
      <c r="G7248" s="154">
        <v>42467</v>
      </c>
      <c r="H7248" s="3" t="s">
        <v>7068</v>
      </c>
      <c r="I7248" s="4"/>
    </row>
    <row r="7249" spans="1:9">
      <c r="A7249" s="6">
        <v>7247</v>
      </c>
      <c r="B7249" s="24" t="s">
        <v>7114</v>
      </c>
      <c r="C7249" s="25" t="str">
        <f>IF(D7249=2,"NO","YES")</f>
        <v>YES</v>
      </c>
      <c r="D7249" s="66">
        <f t="shared" si="125"/>
        <v>0.35205882352941176</v>
      </c>
      <c r="E7249" s="1">
        <v>0.86958529411764707</v>
      </c>
      <c r="F7249" s="25">
        <v>2394</v>
      </c>
      <c r="G7249" s="154">
        <v>42467</v>
      </c>
      <c r="H7249" s="3" t="s">
        <v>7068</v>
      </c>
      <c r="I7249" s="4"/>
    </row>
    <row r="7250" spans="1:9" ht="30">
      <c r="A7250" s="6">
        <v>7248</v>
      </c>
      <c r="B7250" s="24" t="s">
        <v>7115</v>
      </c>
      <c r="C7250" s="25" t="str">
        <f>IF(D7250=2,"NO","YES")</f>
        <v>YES</v>
      </c>
      <c r="D7250" s="66">
        <f t="shared" si="125"/>
        <v>0.7279411764705882</v>
      </c>
      <c r="E7250" s="1">
        <v>1.798014705882353</v>
      </c>
      <c r="F7250" s="25">
        <v>4950</v>
      </c>
      <c r="G7250" s="154">
        <v>42467</v>
      </c>
      <c r="H7250" s="3" t="s">
        <v>7068</v>
      </c>
      <c r="I7250" s="4"/>
    </row>
    <row r="7251" spans="1:9">
      <c r="A7251" s="6">
        <v>7249</v>
      </c>
      <c r="B7251" s="24" t="s">
        <v>7116</v>
      </c>
      <c r="C7251" s="25" t="str">
        <f>IF(D7251=2,"NO","YES")</f>
        <v>YES</v>
      </c>
      <c r="D7251" s="66">
        <f t="shared" si="125"/>
        <v>1.23</v>
      </c>
      <c r="E7251" s="1">
        <v>3.0381</v>
      </c>
      <c r="F7251" s="25">
        <v>8364</v>
      </c>
      <c r="G7251" s="154">
        <v>42467</v>
      </c>
      <c r="H7251" s="3" t="s">
        <v>7068</v>
      </c>
      <c r="I7251" s="4"/>
    </row>
    <row r="7252" spans="1:9" ht="30">
      <c r="A7252" s="6">
        <v>7250</v>
      </c>
      <c r="B7252" s="68" t="s">
        <v>7117</v>
      </c>
      <c r="C7252" s="25" t="str">
        <f>IF(D7252=2,"NO","YES")</f>
        <v>YES</v>
      </c>
      <c r="D7252" s="66">
        <f t="shared" si="125"/>
        <v>1.125</v>
      </c>
      <c r="E7252" s="1">
        <v>2.7787500000000001</v>
      </c>
      <c r="F7252" s="25">
        <v>7650</v>
      </c>
      <c r="G7252" s="154">
        <v>42467</v>
      </c>
      <c r="H7252" s="3" t="s">
        <v>7068</v>
      </c>
      <c r="I7252" s="4"/>
    </row>
    <row r="7253" spans="1:9" ht="30">
      <c r="A7253" s="6">
        <v>7251</v>
      </c>
      <c r="B7253" s="24" t="s">
        <v>7118</v>
      </c>
      <c r="C7253" s="25" t="str">
        <f>IF(D7253=2,"NO","YES")</f>
        <v>YES</v>
      </c>
      <c r="D7253" s="66">
        <f t="shared" si="125"/>
        <v>0.46102941176470591</v>
      </c>
      <c r="E7253" s="1">
        <v>1.1387426470588238</v>
      </c>
      <c r="F7253" s="25">
        <v>3135</v>
      </c>
      <c r="G7253" s="154">
        <v>42467</v>
      </c>
      <c r="H7253" s="3" t="s">
        <v>7068</v>
      </c>
      <c r="I7253" s="4"/>
    </row>
    <row r="7254" spans="1:9" ht="30">
      <c r="A7254" s="6">
        <v>7252</v>
      </c>
      <c r="B7254" s="24" t="s">
        <v>7119</v>
      </c>
      <c r="C7254" s="25" t="str">
        <f>IF(D7254=2,"NO","YES")</f>
        <v>YES</v>
      </c>
      <c r="D7254" s="66">
        <f t="shared" si="125"/>
        <v>0.12897058823529411</v>
      </c>
      <c r="E7254" s="1">
        <v>0.31855735294117649</v>
      </c>
      <c r="F7254" s="25">
        <v>877</v>
      </c>
      <c r="G7254" s="154">
        <v>42467</v>
      </c>
      <c r="H7254" s="3" t="s">
        <v>7068</v>
      </c>
      <c r="I7254" s="4"/>
    </row>
    <row r="7255" spans="1:9">
      <c r="A7255" s="6">
        <v>7253</v>
      </c>
      <c r="B7255" s="24" t="s">
        <v>7120</v>
      </c>
      <c r="C7255" s="25" t="str">
        <f>IF(D7255=2,"NO","YES")</f>
        <v>YES</v>
      </c>
      <c r="D7255" s="66">
        <f t="shared" si="125"/>
        <v>0.21897058823529411</v>
      </c>
      <c r="E7255" s="1">
        <v>0.54085735294117654</v>
      </c>
      <c r="F7255" s="25">
        <v>1489</v>
      </c>
      <c r="G7255" s="154">
        <v>42467</v>
      </c>
      <c r="H7255" s="3" t="s">
        <v>7068</v>
      </c>
      <c r="I7255" s="4"/>
    </row>
    <row r="7256" spans="1:9" ht="30">
      <c r="A7256" s="6">
        <v>7254</v>
      </c>
      <c r="B7256" s="24" t="s">
        <v>7121</v>
      </c>
      <c r="C7256" s="25" t="str">
        <f>IF(D7256=2,"NO","YES")</f>
        <v>YES</v>
      </c>
      <c r="D7256" s="66">
        <f t="shared" si="125"/>
        <v>0.83397058823529413</v>
      </c>
      <c r="E7256" s="1">
        <v>2.0599073529411767</v>
      </c>
      <c r="F7256" s="25">
        <v>5671</v>
      </c>
      <c r="G7256" s="154">
        <v>42467</v>
      </c>
      <c r="H7256" s="3" t="s">
        <v>7068</v>
      </c>
      <c r="I7256" s="4"/>
    </row>
    <row r="7257" spans="1:9">
      <c r="A7257" s="6">
        <v>7255</v>
      </c>
      <c r="B7257" s="24" t="s">
        <v>7122</v>
      </c>
      <c r="C7257" s="25" t="str">
        <f>IF(D7257=2,"NO","YES")</f>
        <v>YES</v>
      </c>
      <c r="D7257" s="66">
        <f t="shared" si="125"/>
        <v>0.51397058823529407</v>
      </c>
      <c r="E7257" s="1">
        <v>1.2695073529411764</v>
      </c>
      <c r="F7257" s="25">
        <v>3495</v>
      </c>
      <c r="G7257" s="154">
        <v>42467</v>
      </c>
      <c r="H7257" s="3" t="s">
        <v>7068</v>
      </c>
      <c r="I7257" s="4"/>
    </row>
    <row r="7258" spans="1:9" ht="30">
      <c r="A7258" s="6">
        <v>7256</v>
      </c>
      <c r="B7258" s="24" t="s">
        <v>7123</v>
      </c>
      <c r="C7258" s="25" t="str">
        <f>IF(D7258=2,"NO","YES")</f>
        <v>YES</v>
      </c>
      <c r="D7258" s="66">
        <f t="shared" si="125"/>
        <v>0.87794117647058822</v>
      </c>
      <c r="E7258" s="1">
        <v>2.1685147058823531</v>
      </c>
      <c r="F7258" s="25">
        <v>5970</v>
      </c>
      <c r="G7258" s="154">
        <v>42467</v>
      </c>
      <c r="H7258" s="3" t="s">
        <v>7068</v>
      </c>
      <c r="I7258" s="4"/>
    </row>
    <row r="7259" spans="1:9" ht="30">
      <c r="A7259" s="6">
        <v>7257</v>
      </c>
      <c r="B7259" s="24" t="s">
        <v>7124</v>
      </c>
      <c r="C7259" s="25" t="str">
        <f>IF(D7259=2,"NO","YES")</f>
        <v>YES</v>
      </c>
      <c r="D7259" s="66">
        <f t="shared" si="125"/>
        <v>3.2058823529411765E-2</v>
      </c>
      <c r="E7259" s="1">
        <v>7.9185294117647062E-2</v>
      </c>
      <c r="F7259" s="25">
        <v>218</v>
      </c>
      <c r="G7259" s="154">
        <v>42467</v>
      </c>
      <c r="H7259" s="3" t="s">
        <v>7068</v>
      </c>
      <c r="I7259" s="4"/>
    </row>
    <row r="7260" spans="1:9" ht="30">
      <c r="A7260" s="6">
        <v>7258</v>
      </c>
      <c r="B7260" s="24" t="s">
        <v>7125</v>
      </c>
      <c r="C7260" s="25" t="str">
        <f>IF(D7260=2,"NO","YES")</f>
        <v>YES</v>
      </c>
      <c r="D7260" s="66">
        <f t="shared" si="125"/>
        <v>0.745</v>
      </c>
      <c r="E7260" s="1">
        <v>1.8401500000000002</v>
      </c>
      <c r="F7260" s="25">
        <v>5066</v>
      </c>
      <c r="G7260" s="154">
        <v>42467</v>
      </c>
      <c r="H7260" s="3" t="s">
        <v>7068</v>
      </c>
      <c r="I7260" s="4"/>
    </row>
    <row r="7261" spans="1:9">
      <c r="A7261" s="6">
        <v>7259</v>
      </c>
      <c r="B7261" s="24" t="s">
        <v>7126</v>
      </c>
      <c r="C7261" s="25" t="str">
        <f>IF(D7261=2,"NO","YES")</f>
        <v>YES</v>
      </c>
      <c r="D7261" s="66">
        <f t="shared" si="125"/>
        <v>0.48602941176470588</v>
      </c>
      <c r="E7261" s="1">
        <v>1.2004926470588235</v>
      </c>
      <c r="F7261" s="25">
        <v>3305</v>
      </c>
      <c r="G7261" s="154">
        <v>42467</v>
      </c>
      <c r="H7261" s="3" t="s">
        <v>7068</v>
      </c>
      <c r="I7261" s="4"/>
    </row>
    <row r="7262" spans="1:9">
      <c r="A7262" s="6">
        <v>7260</v>
      </c>
      <c r="B7262" s="24" t="s">
        <v>7127</v>
      </c>
      <c r="C7262" s="25" t="str">
        <f>IF(D7262=2,"NO","YES")</f>
        <v>YES</v>
      </c>
      <c r="D7262" s="66">
        <f t="shared" si="125"/>
        <v>1.2589705882352942</v>
      </c>
      <c r="E7262" s="1">
        <v>3.1096573529411771</v>
      </c>
      <c r="F7262" s="25">
        <v>8561</v>
      </c>
      <c r="G7262" s="154">
        <v>42467</v>
      </c>
      <c r="H7262" s="3" t="s">
        <v>7068</v>
      </c>
      <c r="I7262" s="4"/>
    </row>
    <row r="7263" spans="1:9" ht="30">
      <c r="A7263" s="6">
        <v>7261</v>
      </c>
      <c r="B7263" s="24" t="s">
        <v>7128</v>
      </c>
      <c r="C7263" s="25" t="str">
        <f>IF(D7263=2,"NO","YES")</f>
        <v>YES</v>
      </c>
      <c r="D7263" s="66">
        <f t="shared" si="125"/>
        <v>1.4570588235294117</v>
      </c>
      <c r="E7263" s="1">
        <v>3.5989352941176471</v>
      </c>
      <c r="F7263" s="25">
        <v>9908</v>
      </c>
      <c r="G7263" s="154">
        <v>42467</v>
      </c>
      <c r="H7263" s="3" t="s">
        <v>7068</v>
      </c>
      <c r="I7263" s="4"/>
    </row>
    <row r="7264" spans="1:9" ht="30">
      <c r="A7264" s="6">
        <v>7262</v>
      </c>
      <c r="B7264" s="24" t="s">
        <v>7129</v>
      </c>
      <c r="C7264" s="25" t="str">
        <f>IF(D7264=2,"NO","YES")</f>
        <v>YES</v>
      </c>
      <c r="D7264" s="66">
        <f t="shared" si="125"/>
        <v>0.99102941176470594</v>
      </c>
      <c r="E7264" s="1">
        <v>2.4478426470588239</v>
      </c>
      <c r="F7264" s="25">
        <v>6739</v>
      </c>
      <c r="G7264" s="154">
        <v>42467</v>
      </c>
      <c r="H7264" s="3" t="s">
        <v>7068</v>
      </c>
      <c r="I7264" s="4"/>
    </row>
    <row r="7265" spans="1:9" ht="30">
      <c r="A7265" s="6">
        <v>7263</v>
      </c>
      <c r="B7265" s="24" t="s">
        <v>7130</v>
      </c>
      <c r="C7265" s="25" t="str">
        <f>IF(D7265=2,"NO","YES")</f>
        <v>YES</v>
      </c>
      <c r="D7265" s="66">
        <f t="shared" si="125"/>
        <v>0.99102941176470594</v>
      </c>
      <c r="E7265" s="1">
        <v>2.4478426470588239</v>
      </c>
      <c r="F7265" s="25">
        <v>6739</v>
      </c>
      <c r="G7265" s="154">
        <v>42467</v>
      </c>
      <c r="H7265" s="3" t="s">
        <v>7068</v>
      </c>
      <c r="I7265" s="4"/>
    </row>
    <row r="7266" spans="1:9">
      <c r="A7266" s="6">
        <v>7264</v>
      </c>
      <c r="B7266" s="24" t="s">
        <v>7131</v>
      </c>
      <c r="C7266" s="25" t="str">
        <f>IF(D7266=2,"NO","YES")</f>
        <v>YES</v>
      </c>
      <c r="D7266" s="66">
        <f t="shared" si="125"/>
        <v>0.33602941176470591</v>
      </c>
      <c r="E7266" s="1">
        <v>0.8299926470588237</v>
      </c>
      <c r="F7266" s="25">
        <v>2285</v>
      </c>
      <c r="G7266" s="616">
        <v>42467</v>
      </c>
      <c r="H7266" s="3" t="s">
        <v>7068</v>
      </c>
      <c r="I7266" s="4"/>
    </row>
    <row r="7267" spans="1:9" ht="30">
      <c r="A7267" s="6">
        <v>7265</v>
      </c>
      <c r="B7267" s="24" t="s">
        <v>7132</v>
      </c>
      <c r="C7267" s="25" t="str">
        <f>IF(D7267=2,"NO","YES")</f>
        <v>YES</v>
      </c>
      <c r="D7267" s="66">
        <f t="shared" si="125"/>
        <v>1.4289705882352941</v>
      </c>
      <c r="E7267" s="1">
        <v>3.5295573529411768</v>
      </c>
      <c r="F7267" s="25">
        <v>9717</v>
      </c>
      <c r="G7267" s="154">
        <v>42467</v>
      </c>
      <c r="H7267" s="3" t="s">
        <v>7068</v>
      </c>
      <c r="I7267" s="4"/>
    </row>
    <row r="7268" spans="1:9" ht="30">
      <c r="A7268" s="6">
        <v>7266</v>
      </c>
      <c r="B7268" s="24" t="s">
        <v>7133</v>
      </c>
      <c r="C7268" s="25" t="str">
        <f>IF(D7268=2,"NO","YES")</f>
        <v>YES</v>
      </c>
      <c r="D7268" s="66">
        <f t="shared" si="125"/>
        <v>0.52602941176470586</v>
      </c>
      <c r="E7268" s="1">
        <v>1.2992926470588235</v>
      </c>
      <c r="F7268" s="25">
        <v>3577</v>
      </c>
      <c r="G7268" s="154">
        <v>42467</v>
      </c>
      <c r="H7268" s="3" t="s">
        <v>7068</v>
      </c>
      <c r="I7268" s="4"/>
    </row>
    <row r="7269" spans="1:9" ht="30">
      <c r="A7269" s="6">
        <v>7267</v>
      </c>
      <c r="B7269" s="24" t="s">
        <v>7134</v>
      </c>
      <c r="C7269" s="25" t="str">
        <f>IF(D7269=2,"NO","YES")</f>
        <v>YES</v>
      </c>
      <c r="D7269" s="66">
        <f t="shared" si="125"/>
        <v>0.80897058823529411</v>
      </c>
      <c r="E7269" s="1">
        <v>1.9981573529411767</v>
      </c>
      <c r="F7269" s="25">
        <v>5501</v>
      </c>
      <c r="G7269" s="154">
        <v>42467</v>
      </c>
      <c r="H7269" s="3" t="s">
        <v>7068</v>
      </c>
      <c r="I7269" s="4"/>
    </row>
    <row r="7270" spans="1:9" ht="30">
      <c r="A7270" s="6">
        <v>7268</v>
      </c>
      <c r="B7270" s="24" t="s">
        <v>7135</v>
      </c>
      <c r="C7270" s="25" t="str">
        <f>IF(D7270=2,"NO","YES")</f>
        <v>YES</v>
      </c>
      <c r="D7270" s="66">
        <f t="shared" si="125"/>
        <v>0.42499999999999999</v>
      </c>
      <c r="E7270" s="1">
        <v>1.04975</v>
      </c>
      <c r="F7270" s="25">
        <v>2890</v>
      </c>
      <c r="G7270" s="154">
        <v>42467</v>
      </c>
      <c r="H7270" s="3" t="s">
        <v>7068</v>
      </c>
      <c r="I7270" s="4"/>
    </row>
    <row r="7271" spans="1:9">
      <c r="A7271" s="6">
        <v>7269</v>
      </c>
      <c r="B7271" s="24" t="s">
        <v>7136</v>
      </c>
      <c r="C7271" s="25" t="str">
        <f>IF(D7271=2,"NO","YES")</f>
        <v>YES</v>
      </c>
      <c r="D7271" s="66">
        <f t="shared" si="125"/>
        <v>0.32397058823529412</v>
      </c>
      <c r="E7271" s="1">
        <v>0.80020735294117651</v>
      </c>
      <c r="F7271" s="25">
        <v>2203</v>
      </c>
      <c r="G7271" s="154">
        <v>42467</v>
      </c>
      <c r="H7271" s="3" t="s">
        <v>7068</v>
      </c>
      <c r="I7271" s="4"/>
    </row>
    <row r="7272" spans="1:9" ht="30">
      <c r="A7272" s="6">
        <v>7270</v>
      </c>
      <c r="B7272" s="24" t="s">
        <v>7137</v>
      </c>
      <c r="C7272" s="25" t="str">
        <f>IF(D7272=2,"NO","YES")</f>
        <v>YES</v>
      </c>
      <c r="D7272" s="66">
        <f t="shared" si="125"/>
        <v>6.5000000000000002E-2</v>
      </c>
      <c r="E7272" s="1">
        <v>0.16055000000000003</v>
      </c>
      <c r="F7272" s="25">
        <v>442</v>
      </c>
      <c r="G7272" s="154">
        <v>42467</v>
      </c>
      <c r="H7272" s="3" t="s">
        <v>7068</v>
      </c>
      <c r="I7272" s="4"/>
    </row>
    <row r="7273" spans="1:9" ht="30">
      <c r="A7273" s="6">
        <v>7271</v>
      </c>
      <c r="B7273" s="24" t="s">
        <v>7138</v>
      </c>
      <c r="C7273" s="25" t="str">
        <f>IF(D7273=2,"NO","YES")</f>
        <v>YES</v>
      </c>
      <c r="D7273" s="66">
        <f t="shared" si="125"/>
        <v>0.59499999999999997</v>
      </c>
      <c r="E7273" s="1">
        <v>1.4696500000000001</v>
      </c>
      <c r="F7273" s="25">
        <v>4046</v>
      </c>
      <c r="G7273" s="154">
        <v>42467</v>
      </c>
      <c r="H7273" s="3" t="s">
        <v>7068</v>
      </c>
      <c r="I7273" s="4"/>
    </row>
    <row r="7274" spans="1:9" ht="30">
      <c r="A7274" s="6">
        <v>7272</v>
      </c>
      <c r="B7274" s="24" t="s">
        <v>7139</v>
      </c>
      <c r="C7274" s="25" t="str">
        <f>IF(D7274=2,"NO","YES")</f>
        <v>YES</v>
      </c>
      <c r="D7274" s="66">
        <f t="shared" si="125"/>
        <v>0.745</v>
      </c>
      <c r="E7274" s="1">
        <v>1.8401500000000002</v>
      </c>
      <c r="F7274" s="25">
        <v>5066</v>
      </c>
      <c r="G7274" s="154">
        <v>42467</v>
      </c>
      <c r="H7274" s="3" t="s">
        <v>7068</v>
      </c>
      <c r="I7274" s="4"/>
    </row>
    <row r="7275" spans="1:9" ht="45">
      <c r="A7275" s="6">
        <v>7273</v>
      </c>
      <c r="B7275" s="24" t="s">
        <v>7140</v>
      </c>
      <c r="C7275" s="25" t="str">
        <f>IF(D7275=2,"NO","YES")</f>
        <v>YES</v>
      </c>
      <c r="D7275" s="66">
        <f t="shared" si="125"/>
        <v>0.19</v>
      </c>
      <c r="E7275" s="1">
        <v>0.46930000000000005</v>
      </c>
      <c r="F7275" s="25">
        <v>1292</v>
      </c>
      <c r="G7275" s="154">
        <v>42467</v>
      </c>
      <c r="H7275" s="3" t="s">
        <v>7068</v>
      </c>
      <c r="I7275" s="4"/>
    </row>
    <row r="7276" spans="1:9" ht="30">
      <c r="A7276" s="6">
        <v>7274</v>
      </c>
      <c r="B7276" s="24" t="s">
        <v>7141</v>
      </c>
      <c r="C7276" s="25" t="str">
        <f>IF(D7276=2,"NO","YES")</f>
        <v>YES</v>
      </c>
      <c r="D7276" s="66">
        <f t="shared" si="125"/>
        <v>0.95499999999999996</v>
      </c>
      <c r="E7276" s="1">
        <v>2.3588499999999999</v>
      </c>
      <c r="F7276" s="25">
        <v>6494</v>
      </c>
      <c r="G7276" s="154">
        <v>42467</v>
      </c>
      <c r="H7276" s="3" t="s">
        <v>7068</v>
      </c>
      <c r="I7276" s="4"/>
    </row>
    <row r="7277" spans="1:9" ht="30">
      <c r="A7277" s="6">
        <v>7275</v>
      </c>
      <c r="B7277" s="24" t="s">
        <v>7142</v>
      </c>
      <c r="C7277" s="25" t="str">
        <f>IF(D7277=2,"NO","YES")</f>
        <v>YES</v>
      </c>
      <c r="D7277" s="66">
        <f t="shared" si="125"/>
        <v>0.16205882352941176</v>
      </c>
      <c r="E7277" s="1">
        <v>0.40028529411764707</v>
      </c>
      <c r="F7277" s="25">
        <v>1102</v>
      </c>
      <c r="G7277" s="154">
        <v>42467</v>
      </c>
      <c r="H7277" s="3" t="s">
        <v>7068</v>
      </c>
      <c r="I7277" s="4"/>
    </row>
    <row r="7278" spans="1:9" ht="30">
      <c r="A7278" s="6">
        <v>7276</v>
      </c>
      <c r="B7278" s="24" t="s">
        <v>7143</v>
      </c>
      <c r="C7278" s="25" t="str">
        <f>IF(D7278=2,"NO","YES")</f>
        <v>YES</v>
      </c>
      <c r="D7278" s="66">
        <f t="shared" si="125"/>
        <v>1.1170588235294117</v>
      </c>
      <c r="E7278" s="1">
        <v>2.7591352941176468</v>
      </c>
      <c r="F7278" s="25">
        <v>7596</v>
      </c>
      <c r="G7278" s="154">
        <v>42467</v>
      </c>
      <c r="H7278" s="3" t="s">
        <v>7068</v>
      </c>
      <c r="I7278" s="4"/>
    </row>
    <row r="7279" spans="1:9" ht="30">
      <c r="A7279" s="6">
        <v>7277</v>
      </c>
      <c r="B7279" s="24" t="s">
        <v>7144</v>
      </c>
      <c r="C7279" s="25" t="str">
        <f>IF(D7279=2,"NO","YES")</f>
        <v>YES</v>
      </c>
      <c r="D7279" s="66">
        <f t="shared" si="125"/>
        <v>0.80897058823529411</v>
      </c>
      <c r="E7279" s="1">
        <v>1.9981573529411767</v>
      </c>
      <c r="F7279" s="25">
        <v>5501</v>
      </c>
      <c r="G7279" s="154">
        <v>42467</v>
      </c>
      <c r="H7279" s="3" t="s">
        <v>7068</v>
      </c>
      <c r="I7279" s="4"/>
    </row>
    <row r="7280" spans="1:9" ht="30">
      <c r="A7280" s="6">
        <v>7278</v>
      </c>
      <c r="B7280" s="24" t="s">
        <v>7145</v>
      </c>
      <c r="C7280" s="25" t="str">
        <f>IF(D7280=2,"NO","YES")</f>
        <v>YES</v>
      </c>
      <c r="D7280" s="66">
        <f t="shared" si="125"/>
        <v>0.26705882352941174</v>
      </c>
      <c r="E7280" s="1">
        <v>0.6596352941176471</v>
      </c>
      <c r="F7280" s="25">
        <v>1816</v>
      </c>
      <c r="G7280" s="154">
        <v>42467</v>
      </c>
      <c r="H7280" s="3" t="s">
        <v>7068</v>
      </c>
      <c r="I7280" s="4"/>
    </row>
    <row r="7281" spans="1:9" ht="30">
      <c r="A7281" s="6">
        <v>7279</v>
      </c>
      <c r="B7281" s="24" t="s">
        <v>7146</v>
      </c>
      <c r="C7281" s="25" t="str">
        <f>IF(D7281=2,"NO","YES")</f>
        <v>YES</v>
      </c>
      <c r="D7281" s="66">
        <f t="shared" si="125"/>
        <v>1.1329411764705883</v>
      </c>
      <c r="E7281" s="1">
        <v>2.7983647058823533</v>
      </c>
      <c r="F7281" s="25">
        <v>7704</v>
      </c>
      <c r="G7281" s="154">
        <v>42467</v>
      </c>
      <c r="H7281" s="3" t="s">
        <v>7068</v>
      </c>
      <c r="I7281" s="4"/>
    </row>
    <row r="7282" spans="1:9" ht="30">
      <c r="A7282" s="6">
        <v>7280</v>
      </c>
      <c r="B7282" s="24" t="s">
        <v>7147</v>
      </c>
      <c r="C7282" s="25" t="str">
        <f>IF(D7282=2,"NO","YES")</f>
        <v>YES</v>
      </c>
      <c r="D7282" s="66">
        <f t="shared" si="125"/>
        <v>0.60705882352941176</v>
      </c>
      <c r="E7282" s="1">
        <v>1.4994352941176472</v>
      </c>
      <c r="F7282" s="25">
        <v>4128</v>
      </c>
      <c r="G7282" s="154">
        <v>42467</v>
      </c>
      <c r="H7282" s="3" t="s">
        <v>7068</v>
      </c>
      <c r="I7282" s="4"/>
    </row>
    <row r="7283" spans="1:9" ht="30">
      <c r="A7283" s="6">
        <v>7281</v>
      </c>
      <c r="B7283" s="24" t="s">
        <v>7148</v>
      </c>
      <c r="C7283" s="25" t="str">
        <f>IF(D7283=2,"NO","YES")</f>
        <v>YES</v>
      </c>
      <c r="D7283" s="66">
        <f t="shared" si="125"/>
        <v>1.2220588235294119</v>
      </c>
      <c r="E7283" s="1">
        <v>3.0184852941176477</v>
      </c>
      <c r="F7283" s="25">
        <v>8310</v>
      </c>
      <c r="G7283" s="154">
        <v>42467</v>
      </c>
      <c r="H7283" s="3" t="s">
        <v>7068</v>
      </c>
      <c r="I7283" s="4"/>
    </row>
    <row r="7284" spans="1:9">
      <c r="A7284" s="6">
        <v>7282</v>
      </c>
      <c r="B7284" s="24" t="s">
        <v>7149</v>
      </c>
      <c r="C7284" s="25" t="str">
        <f>IF(D7284=2,"NO","YES")</f>
        <v>YES</v>
      </c>
      <c r="D7284" s="66">
        <f t="shared" si="125"/>
        <v>0.63102941176470584</v>
      </c>
      <c r="E7284" s="1">
        <v>1.5586426470588235</v>
      </c>
      <c r="F7284" s="25">
        <v>4291</v>
      </c>
      <c r="G7284" s="154">
        <v>42467</v>
      </c>
      <c r="H7284" s="3" t="s">
        <v>7068</v>
      </c>
      <c r="I7284" s="4"/>
    </row>
    <row r="7285" spans="1:9" ht="30">
      <c r="A7285" s="6">
        <v>7283</v>
      </c>
      <c r="B7285" s="24" t="s">
        <v>7150</v>
      </c>
      <c r="C7285" s="25" t="str">
        <f>IF(D7285=2,"NO","YES")</f>
        <v>YES</v>
      </c>
      <c r="D7285" s="66">
        <f t="shared" si="125"/>
        <v>1.085</v>
      </c>
      <c r="E7285" s="1">
        <v>2.6799500000000003</v>
      </c>
      <c r="F7285" s="25">
        <v>7378</v>
      </c>
      <c r="G7285" s="154">
        <v>42467</v>
      </c>
      <c r="H7285" s="3" t="s">
        <v>7068</v>
      </c>
      <c r="I7285" s="4"/>
    </row>
    <row r="7286" spans="1:9" ht="30">
      <c r="A7286" s="6">
        <v>7284</v>
      </c>
      <c r="B7286" s="24" t="s">
        <v>7151</v>
      </c>
      <c r="C7286" s="25" t="str">
        <f>IF(D7286=2,"NO","YES")</f>
        <v>YES</v>
      </c>
      <c r="D7286" s="66">
        <f t="shared" si="125"/>
        <v>1.8779411764705882</v>
      </c>
      <c r="E7286" s="1">
        <v>4.6385147058823533</v>
      </c>
      <c r="F7286" s="25">
        <v>12770</v>
      </c>
      <c r="G7286" s="154">
        <v>42467</v>
      </c>
      <c r="H7286" s="3" t="s">
        <v>7068</v>
      </c>
      <c r="I7286" s="4"/>
    </row>
    <row r="7287" spans="1:9">
      <c r="A7287" s="6">
        <v>7285</v>
      </c>
      <c r="B7287" s="24" t="s">
        <v>7152</v>
      </c>
      <c r="C7287" s="25" t="str">
        <f>IF(D7287=2,"NO","YES")</f>
        <v>YES</v>
      </c>
      <c r="D7287" s="66">
        <f t="shared" si="125"/>
        <v>0.62294117647058822</v>
      </c>
      <c r="E7287" s="1">
        <v>1.538664705882353</v>
      </c>
      <c r="F7287" s="25">
        <v>4236</v>
      </c>
      <c r="G7287" s="154">
        <v>42467</v>
      </c>
      <c r="H7287" s="3" t="s">
        <v>7068</v>
      </c>
      <c r="I7287" s="4"/>
    </row>
    <row r="7288" spans="1:9" ht="45">
      <c r="A7288" s="6">
        <v>7286</v>
      </c>
      <c r="B7288" s="24" t="s">
        <v>7153</v>
      </c>
      <c r="C7288" s="25" t="str">
        <f>IF(D7288=2,"NO","YES")</f>
        <v>YES</v>
      </c>
      <c r="D7288" s="66">
        <f t="shared" si="125"/>
        <v>1.0120588235294117</v>
      </c>
      <c r="E7288" s="1">
        <v>2.4997852941176468</v>
      </c>
      <c r="F7288" s="25">
        <v>6882</v>
      </c>
      <c r="G7288" s="154">
        <v>42467</v>
      </c>
      <c r="H7288" s="3" t="s">
        <v>7068</v>
      </c>
      <c r="I7288" s="4"/>
    </row>
    <row r="7289" spans="1:9" ht="45">
      <c r="A7289" s="6">
        <v>7287</v>
      </c>
      <c r="B7289" s="24" t="s">
        <v>7154</v>
      </c>
      <c r="C7289" s="25" t="str">
        <f>IF(D7289=2,"NO","YES")</f>
        <v>YES</v>
      </c>
      <c r="D7289" s="66">
        <f t="shared" si="125"/>
        <v>0.30794117647058822</v>
      </c>
      <c r="E7289" s="1">
        <v>0.76061470588235292</v>
      </c>
      <c r="F7289" s="25">
        <v>2094</v>
      </c>
      <c r="G7289" s="154">
        <v>42467</v>
      </c>
      <c r="H7289" s="3" t="s">
        <v>7068</v>
      </c>
      <c r="I7289" s="4"/>
    </row>
    <row r="7290" spans="1:9" ht="45">
      <c r="A7290" s="6">
        <v>7288</v>
      </c>
      <c r="B7290" s="24" t="s">
        <v>7154</v>
      </c>
      <c r="C7290" s="25" t="str">
        <f>IF(D7290=2,"NO","YES")</f>
        <v>YES</v>
      </c>
      <c r="D7290" s="66">
        <f t="shared" si="125"/>
        <v>0.745</v>
      </c>
      <c r="E7290" s="1">
        <v>1.8401500000000002</v>
      </c>
      <c r="F7290" s="25">
        <v>5066</v>
      </c>
      <c r="G7290" s="154">
        <v>42467</v>
      </c>
      <c r="H7290" s="3" t="s">
        <v>7068</v>
      </c>
      <c r="I7290" s="4"/>
    </row>
    <row r="7291" spans="1:9">
      <c r="A7291" s="6">
        <v>7289</v>
      </c>
      <c r="B7291" s="24" t="s">
        <v>7155</v>
      </c>
      <c r="C7291" s="25" t="str">
        <f>IF(D7291=2,"NO","YES")</f>
        <v>YES</v>
      </c>
      <c r="D7291" s="66">
        <f t="shared" si="125"/>
        <v>0.20602941176470588</v>
      </c>
      <c r="E7291" s="1">
        <v>0.50889264705882353</v>
      </c>
      <c r="F7291" s="25">
        <v>1401</v>
      </c>
      <c r="G7291" s="154">
        <v>42467</v>
      </c>
      <c r="H7291" s="3" t="s">
        <v>7068</v>
      </c>
      <c r="I7291" s="4"/>
    </row>
    <row r="7292" spans="1:9">
      <c r="A7292" s="6">
        <v>7290</v>
      </c>
      <c r="B7292" s="24" t="s">
        <v>7156</v>
      </c>
      <c r="C7292" s="25" t="str">
        <f>IF(D7292=2,"NO","YES")</f>
        <v>YES</v>
      </c>
      <c r="D7292" s="66">
        <f t="shared" si="125"/>
        <v>0.41294117647058826</v>
      </c>
      <c r="E7292" s="1">
        <v>1.0199647058823531</v>
      </c>
      <c r="F7292" s="25">
        <v>2808</v>
      </c>
      <c r="G7292" s="154">
        <v>42467</v>
      </c>
      <c r="H7292" s="3" t="s">
        <v>7068</v>
      </c>
      <c r="I7292" s="4"/>
    </row>
    <row r="7293" spans="1:9" ht="30">
      <c r="A7293" s="6">
        <v>7291</v>
      </c>
      <c r="B7293" s="24" t="s">
        <v>7157</v>
      </c>
      <c r="C7293" s="25" t="str">
        <f>IF(D7293=2,"NO","YES")</f>
        <v>YES</v>
      </c>
      <c r="D7293" s="66">
        <f t="shared" si="125"/>
        <v>0.14602941176470588</v>
      </c>
      <c r="E7293" s="1">
        <v>0.36069264705882353</v>
      </c>
      <c r="F7293" s="25">
        <v>993</v>
      </c>
      <c r="G7293" s="154">
        <v>42467</v>
      </c>
      <c r="H7293" s="3" t="s">
        <v>7068</v>
      </c>
      <c r="I7293" s="4"/>
    </row>
    <row r="7294" spans="1:9" ht="30">
      <c r="A7294" s="6">
        <v>7292</v>
      </c>
      <c r="B7294" s="24" t="s">
        <v>7158</v>
      </c>
      <c r="C7294" s="25" t="str">
        <f>IF(D7294=2,"NO","YES")</f>
        <v>YES</v>
      </c>
      <c r="D7294" s="66">
        <f t="shared" si="125"/>
        <v>0.99602941176470583</v>
      </c>
      <c r="E7294" s="1">
        <v>2.4601926470588236</v>
      </c>
      <c r="F7294" s="25">
        <v>6773</v>
      </c>
      <c r="G7294" s="154">
        <v>42467</v>
      </c>
      <c r="H7294" s="3" t="s">
        <v>7068</v>
      </c>
      <c r="I7294" s="4"/>
    </row>
    <row r="7295" spans="1:9">
      <c r="A7295" s="6">
        <v>7293</v>
      </c>
      <c r="B7295" s="24" t="s">
        <v>7159</v>
      </c>
      <c r="C7295" s="25" t="str">
        <f>IF(D7295=2,"NO","YES")</f>
        <v>YES</v>
      </c>
      <c r="D7295" s="66">
        <f t="shared" si="125"/>
        <v>0.48602941176470588</v>
      </c>
      <c r="E7295" s="1">
        <v>1.2004926470588235</v>
      </c>
      <c r="F7295" s="25">
        <v>3305</v>
      </c>
      <c r="G7295" s="154">
        <v>42467</v>
      </c>
      <c r="H7295" s="3" t="s">
        <v>7068</v>
      </c>
      <c r="I7295" s="4"/>
    </row>
    <row r="7296" spans="1:9" ht="30">
      <c r="A7296" s="6">
        <v>7294</v>
      </c>
      <c r="B7296" s="24" t="s">
        <v>7160</v>
      </c>
      <c r="C7296" s="25" t="str">
        <f>IF(D7296=2,"NO","YES")</f>
        <v>YES</v>
      </c>
      <c r="D7296" s="66">
        <f t="shared" si="125"/>
        <v>0.33205882352941174</v>
      </c>
      <c r="E7296" s="1">
        <v>0.82018529411764707</v>
      </c>
      <c r="F7296" s="25">
        <v>2258</v>
      </c>
      <c r="G7296" s="154">
        <v>42467</v>
      </c>
      <c r="H7296" s="3" t="s">
        <v>7068</v>
      </c>
      <c r="I7296" s="4"/>
    </row>
    <row r="7297" spans="1:9" ht="30">
      <c r="A7297" s="6">
        <v>7295</v>
      </c>
      <c r="B7297" s="24" t="s">
        <v>7161</v>
      </c>
      <c r="C7297" s="25" t="str">
        <f>IF(D7297=2,"NO","YES")</f>
        <v>YES</v>
      </c>
      <c r="D7297" s="66">
        <f t="shared" si="125"/>
        <v>0.78500000000000003</v>
      </c>
      <c r="E7297" s="1">
        <v>1.9389500000000002</v>
      </c>
      <c r="F7297" s="25">
        <v>5338</v>
      </c>
      <c r="G7297" s="154">
        <v>42467</v>
      </c>
      <c r="H7297" s="3" t="s">
        <v>7068</v>
      </c>
      <c r="I7297" s="4"/>
    </row>
    <row r="7298" spans="1:9" ht="30">
      <c r="A7298" s="6">
        <v>7296</v>
      </c>
      <c r="B7298" s="24" t="s">
        <v>7162</v>
      </c>
      <c r="C7298" s="25" t="str">
        <f>IF(D7298=2,"NO","YES")</f>
        <v>YES</v>
      </c>
      <c r="D7298" s="66">
        <f t="shared" si="125"/>
        <v>1.1329411764705883</v>
      </c>
      <c r="E7298" s="1">
        <v>2.7983647058823533</v>
      </c>
      <c r="F7298" s="25">
        <v>7704</v>
      </c>
      <c r="G7298" s="154">
        <v>42467</v>
      </c>
      <c r="H7298" s="3" t="s">
        <v>7068</v>
      </c>
      <c r="I7298" s="4"/>
    </row>
    <row r="7299" spans="1:9" ht="30">
      <c r="A7299" s="6">
        <v>7297</v>
      </c>
      <c r="B7299" s="24" t="s">
        <v>7163</v>
      </c>
      <c r="C7299" s="25" t="str">
        <f>IF(D7299=2,"NO","YES")</f>
        <v>YES</v>
      </c>
      <c r="D7299" s="66">
        <f t="shared" si="125"/>
        <v>0.83397058823529413</v>
      </c>
      <c r="E7299" s="1">
        <v>2.0599073529411767</v>
      </c>
      <c r="F7299" s="25">
        <v>5671</v>
      </c>
      <c r="G7299" s="154">
        <v>42467</v>
      </c>
      <c r="H7299" s="3" t="s">
        <v>7068</v>
      </c>
      <c r="I7299" s="4"/>
    </row>
    <row r="7300" spans="1:9" ht="30">
      <c r="A7300" s="6">
        <v>7298</v>
      </c>
      <c r="B7300" s="24" t="s">
        <v>7164</v>
      </c>
      <c r="C7300" s="25" t="str">
        <f>IF(D7300=2,"NO","YES")</f>
        <v>YES</v>
      </c>
      <c r="D7300" s="66">
        <f t="shared" si="125"/>
        <v>0.83397058823529413</v>
      </c>
      <c r="E7300" s="1">
        <v>2.0599073529411767</v>
      </c>
      <c r="F7300" s="25">
        <v>5671</v>
      </c>
      <c r="G7300" s="154">
        <v>42467</v>
      </c>
      <c r="H7300" s="3" t="s">
        <v>7068</v>
      </c>
      <c r="I7300" s="4"/>
    </row>
    <row r="7301" spans="1:9">
      <c r="A7301" s="6">
        <v>7299</v>
      </c>
      <c r="B7301" s="24" t="s">
        <v>7165</v>
      </c>
      <c r="C7301" s="25" t="str">
        <f>IF(D7301=2,"NO","YES")</f>
        <v>YES</v>
      </c>
      <c r="D7301" s="66">
        <f t="shared" ref="D7301:D7364" si="126">F7301/6800</f>
        <v>1.1979411764705883</v>
      </c>
      <c r="E7301" s="1">
        <v>2.9589147058823535</v>
      </c>
      <c r="F7301" s="25">
        <v>8146</v>
      </c>
      <c r="G7301" s="154">
        <v>42467</v>
      </c>
      <c r="H7301" s="3" t="s">
        <v>7068</v>
      </c>
      <c r="I7301" s="4"/>
    </row>
    <row r="7302" spans="1:9" ht="30">
      <c r="A7302" s="6">
        <v>7300</v>
      </c>
      <c r="B7302" s="24" t="s">
        <v>7166</v>
      </c>
      <c r="C7302" s="25" t="str">
        <f>IF(D7302=2,"NO","YES")</f>
        <v>YES</v>
      </c>
      <c r="D7302" s="66">
        <f t="shared" si="126"/>
        <v>0.80897058823529411</v>
      </c>
      <c r="E7302" s="1">
        <v>1.9981573529411767</v>
      </c>
      <c r="F7302" s="25">
        <v>5501</v>
      </c>
      <c r="G7302" s="154">
        <v>42467</v>
      </c>
      <c r="H7302" s="3" t="s">
        <v>7068</v>
      </c>
      <c r="I7302" s="4"/>
    </row>
    <row r="7303" spans="1:9" ht="30">
      <c r="A7303" s="6">
        <v>7301</v>
      </c>
      <c r="B7303" s="24" t="s">
        <v>7167</v>
      </c>
      <c r="C7303" s="25" t="str">
        <f>IF(D7303=2,"NO","YES")</f>
        <v>YES</v>
      </c>
      <c r="D7303" s="66">
        <f t="shared" si="126"/>
        <v>0.25102941176470589</v>
      </c>
      <c r="E7303" s="1">
        <v>0.62004264705882361</v>
      </c>
      <c r="F7303" s="25">
        <v>1707</v>
      </c>
      <c r="G7303" s="154">
        <v>42467</v>
      </c>
      <c r="H7303" s="3" t="s">
        <v>7068</v>
      </c>
      <c r="I7303" s="4"/>
    </row>
    <row r="7304" spans="1:9" ht="30">
      <c r="A7304" s="6">
        <v>7302</v>
      </c>
      <c r="B7304" s="24" t="s">
        <v>7168</v>
      </c>
      <c r="C7304" s="25" t="str">
        <f>IF(D7304=2,"NO","YES")</f>
        <v>YES</v>
      </c>
      <c r="D7304" s="66">
        <f t="shared" si="126"/>
        <v>0.44500000000000001</v>
      </c>
      <c r="E7304" s="1">
        <v>1.0991500000000001</v>
      </c>
      <c r="F7304" s="25">
        <v>3026</v>
      </c>
      <c r="G7304" s="154">
        <v>42467</v>
      </c>
      <c r="H7304" s="3" t="s">
        <v>7068</v>
      </c>
      <c r="I7304" s="4"/>
    </row>
    <row r="7305" spans="1:9" ht="30">
      <c r="A7305" s="6">
        <v>7303</v>
      </c>
      <c r="B7305" s="24" t="s">
        <v>7169</v>
      </c>
      <c r="C7305" s="25" t="str">
        <f>IF(D7305=2,"NO","YES")</f>
        <v>YES</v>
      </c>
      <c r="D7305" s="66">
        <f t="shared" si="126"/>
        <v>0.93897058823529411</v>
      </c>
      <c r="E7305" s="1">
        <v>2.3192573529411766</v>
      </c>
      <c r="F7305" s="25">
        <v>6385</v>
      </c>
      <c r="G7305" s="616">
        <v>42467</v>
      </c>
      <c r="H7305" s="3" t="s">
        <v>7068</v>
      </c>
      <c r="I7305" s="4"/>
    </row>
    <row r="7306" spans="1:9">
      <c r="A7306" s="6">
        <v>7304</v>
      </c>
      <c r="B7306" s="24" t="s">
        <v>5305</v>
      </c>
      <c r="C7306" s="25" t="str">
        <f>IF(D7306=2,"NO","YES")</f>
        <v>YES</v>
      </c>
      <c r="D7306" s="66">
        <f t="shared" si="126"/>
        <v>0.26705882352941174</v>
      </c>
      <c r="E7306" s="1">
        <v>0.6596352941176471</v>
      </c>
      <c r="F7306" s="25">
        <v>1816</v>
      </c>
      <c r="G7306" s="154">
        <v>42467</v>
      </c>
      <c r="H7306" s="3" t="s">
        <v>7068</v>
      </c>
      <c r="I7306" s="4"/>
    </row>
    <row r="7307" spans="1:9" ht="30">
      <c r="A7307" s="6">
        <v>7305</v>
      </c>
      <c r="B7307" s="24" t="s">
        <v>7170</v>
      </c>
      <c r="C7307" s="25" t="str">
        <f>IF(D7307=2,"NO","YES")</f>
        <v>YES</v>
      </c>
      <c r="D7307" s="66">
        <f t="shared" si="126"/>
        <v>0.80897058823529411</v>
      </c>
      <c r="E7307" s="1">
        <v>1.9981573529411767</v>
      </c>
      <c r="F7307" s="25">
        <v>5501</v>
      </c>
      <c r="G7307" s="154">
        <v>42467</v>
      </c>
      <c r="H7307" s="3" t="s">
        <v>7068</v>
      </c>
      <c r="I7307" s="4"/>
    </row>
    <row r="7308" spans="1:9">
      <c r="A7308" s="6">
        <v>7306</v>
      </c>
      <c r="B7308" s="24" t="s">
        <v>7171</v>
      </c>
      <c r="C7308" s="25" t="str">
        <f>IF(D7308=2,"NO","YES")</f>
        <v>YES</v>
      </c>
      <c r="D7308" s="66">
        <f t="shared" si="126"/>
        <v>0.78102941176470586</v>
      </c>
      <c r="E7308" s="1">
        <v>1.9291426470588235</v>
      </c>
      <c r="F7308" s="25">
        <v>5311</v>
      </c>
      <c r="G7308" s="154">
        <v>42467</v>
      </c>
      <c r="H7308" s="3" t="s">
        <v>7068</v>
      </c>
      <c r="I7308" s="4"/>
    </row>
    <row r="7309" spans="1:9" ht="30">
      <c r="A7309" s="6">
        <v>7307</v>
      </c>
      <c r="B7309" s="24" t="s">
        <v>7172</v>
      </c>
      <c r="C7309" s="25" t="str">
        <f>IF(D7309=2,"NO","YES")</f>
        <v>YES</v>
      </c>
      <c r="D7309" s="66">
        <f t="shared" si="126"/>
        <v>0.42102941176470587</v>
      </c>
      <c r="E7309" s="1">
        <v>1.0399426470588236</v>
      </c>
      <c r="F7309" s="25">
        <v>2863</v>
      </c>
      <c r="G7309" s="154">
        <v>42467</v>
      </c>
      <c r="H7309" s="3" t="s">
        <v>7068</v>
      </c>
      <c r="I7309" s="4"/>
    </row>
    <row r="7310" spans="1:9" ht="30">
      <c r="A7310" s="6">
        <v>7308</v>
      </c>
      <c r="B7310" s="24" t="s">
        <v>7173</v>
      </c>
      <c r="C7310" s="25" t="str">
        <f>IF(D7310=2,"NO","YES")</f>
        <v>YES</v>
      </c>
      <c r="D7310" s="66">
        <f t="shared" si="126"/>
        <v>0.70794117647058818</v>
      </c>
      <c r="E7310" s="1">
        <v>1.7486147058823529</v>
      </c>
      <c r="F7310" s="25">
        <v>4814</v>
      </c>
      <c r="G7310" s="154">
        <v>42467</v>
      </c>
      <c r="H7310" s="3" t="s">
        <v>7068</v>
      </c>
      <c r="I7310" s="4"/>
    </row>
    <row r="7311" spans="1:9" ht="30">
      <c r="A7311" s="6">
        <v>7309</v>
      </c>
      <c r="B7311" s="24" t="s">
        <v>7174</v>
      </c>
      <c r="C7311" s="25" t="str">
        <f>IF(D7311=2,"NO","YES")</f>
        <v>YES</v>
      </c>
      <c r="D7311" s="66">
        <f t="shared" si="126"/>
        <v>1.1329411764705883</v>
      </c>
      <c r="E7311" s="1">
        <v>2.7983647058823533</v>
      </c>
      <c r="F7311" s="25">
        <v>7704</v>
      </c>
      <c r="G7311" s="154">
        <v>42467</v>
      </c>
      <c r="H7311" s="3" t="s">
        <v>7068</v>
      </c>
      <c r="I7311" s="4"/>
    </row>
    <row r="7312" spans="1:9" ht="30">
      <c r="A7312" s="6">
        <v>7310</v>
      </c>
      <c r="B7312" s="24" t="s">
        <v>7175</v>
      </c>
      <c r="C7312" s="25" t="str">
        <f>IF(D7312=2,"NO","YES")</f>
        <v>YES</v>
      </c>
      <c r="D7312" s="66">
        <f t="shared" si="126"/>
        <v>0.11294117647058824</v>
      </c>
      <c r="E7312" s="1">
        <v>0.27896470588235295</v>
      </c>
      <c r="F7312" s="25">
        <v>768</v>
      </c>
      <c r="G7312" s="154">
        <v>42467</v>
      </c>
      <c r="H7312" s="3" t="s">
        <v>7068</v>
      </c>
      <c r="I7312" s="4"/>
    </row>
    <row r="7313" spans="1:9" ht="30">
      <c r="A7313" s="6">
        <v>7311</v>
      </c>
      <c r="B7313" s="24" t="s">
        <v>7176</v>
      </c>
      <c r="C7313" s="25" t="str">
        <f>IF(D7313=2,"NO","YES")</f>
        <v>YES</v>
      </c>
      <c r="D7313" s="66">
        <f t="shared" si="126"/>
        <v>1.3110294117647059</v>
      </c>
      <c r="E7313" s="1">
        <v>3.2382426470588239</v>
      </c>
      <c r="F7313" s="25">
        <v>8915</v>
      </c>
      <c r="G7313" s="154">
        <v>42467</v>
      </c>
      <c r="H7313" s="3" t="s">
        <v>7068</v>
      </c>
      <c r="I7313" s="4"/>
    </row>
    <row r="7314" spans="1:9">
      <c r="A7314" s="6">
        <v>7312</v>
      </c>
      <c r="B7314" s="24" t="s">
        <v>6343</v>
      </c>
      <c r="C7314" s="25" t="str">
        <f>IF(D7314=2,"NO","YES")</f>
        <v>YES</v>
      </c>
      <c r="D7314" s="66">
        <f t="shared" si="126"/>
        <v>1.2949999999999999</v>
      </c>
      <c r="E7314" s="1">
        <v>3.1986500000000002</v>
      </c>
      <c r="F7314" s="25">
        <v>8806</v>
      </c>
      <c r="G7314" s="154">
        <v>42467</v>
      </c>
      <c r="H7314" s="3" t="s">
        <v>7068</v>
      </c>
      <c r="I7314" s="4"/>
    </row>
    <row r="7315" spans="1:9" ht="30">
      <c r="A7315" s="6">
        <v>7313</v>
      </c>
      <c r="B7315" s="24" t="s">
        <v>7177</v>
      </c>
      <c r="C7315" s="25" t="str">
        <f>IF(D7315=2,"NO","YES")</f>
        <v>YES</v>
      </c>
      <c r="D7315" s="66">
        <f t="shared" si="126"/>
        <v>0.45294117647058824</v>
      </c>
      <c r="E7315" s="1">
        <v>1.1187647058823531</v>
      </c>
      <c r="F7315" s="25">
        <v>3080</v>
      </c>
      <c r="G7315" s="154">
        <v>42467</v>
      </c>
      <c r="H7315" s="3" t="s">
        <v>7068</v>
      </c>
      <c r="I7315" s="4"/>
    </row>
    <row r="7316" spans="1:9" ht="30">
      <c r="A7316" s="6">
        <v>7314</v>
      </c>
      <c r="B7316" s="24" t="s">
        <v>7177</v>
      </c>
      <c r="C7316" s="25" t="str">
        <f>IF(D7316=2,"NO","YES")</f>
        <v>YES</v>
      </c>
      <c r="D7316" s="66">
        <f t="shared" si="126"/>
        <v>0.29102941176470587</v>
      </c>
      <c r="E7316" s="1">
        <v>0.7188426470588235</v>
      </c>
      <c r="F7316" s="25">
        <v>1979</v>
      </c>
      <c r="G7316" s="154">
        <v>42467</v>
      </c>
      <c r="H7316" s="3" t="s">
        <v>7068</v>
      </c>
      <c r="I7316" s="4"/>
    </row>
    <row r="7317" spans="1:9">
      <c r="A7317" s="6">
        <v>7315</v>
      </c>
      <c r="B7317" s="24" t="s">
        <v>7178</v>
      </c>
      <c r="C7317" s="25" t="str">
        <f>IF(D7317=2,"NO","YES")</f>
        <v>YES</v>
      </c>
      <c r="D7317" s="66">
        <f t="shared" si="126"/>
        <v>0.40500000000000003</v>
      </c>
      <c r="E7317" s="1">
        <v>1.0003500000000001</v>
      </c>
      <c r="F7317" s="25">
        <v>2754</v>
      </c>
      <c r="G7317" s="154">
        <v>42467</v>
      </c>
      <c r="H7317" s="3" t="s">
        <v>7068</v>
      </c>
      <c r="I7317" s="4"/>
    </row>
    <row r="7318" spans="1:9">
      <c r="A7318" s="6">
        <v>7316</v>
      </c>
      <c r="B7318" s="24" t="s">
        <v>7179</v>
      </c>
      <c r="C7318" s="25" t="str">
        <f>IF(D7318=2,"NO","YES")</f>
        <v>YES</v>
      </c>
      <c r="D7318" s="66">
        <f t="shared" si="126"/>
        <v>0.50205882352941178</v>
      </c>
      <c r="E7318" s="1">
        <v>1.2400852941176472</v>
      </c>
      <c r="F7318" s="25">
        <v>3414</v>
      </c>
      <c r="G7318" s="154">
        <v>42467</v>
      </c>
      <c r="H7318" s="3" t="s">
        <v>7068</v>
      </c>
      <c r="I7318" s="4"/>
    </row>
    <row r="7319" spans="1:9">
      <c r="A7319" s="6">
        <v>7317</v>
      </c>
      <c r="B7319" s="24" t="s">
        <v>7179</v>
      </c>
      <c r="C7319" s="25" t="str">
        <f>IF(D7319=2,"NO","YES")</f>
        <v>YES</v>
      </c>
      <c r="D7319" s="66">
        <f t="shared" si="126"/>
        <v>0.76102941176470584</v>
      </c>
      <c r="E7319" s="1">
        <v>1.8797426470588237</v>
      </c>
      <c r="F7319" s="25">
        <v>5175</v>
      </c>
      <c r="G7319" s="154">
        <v>42467</v>
      </c>
      <c r="H7319" s="3" t="s">
        <v>7068</v>
      </c>
      <c r="I7319" s="4"/>
    </row>
    <row r="7320" spans="1:9" ht="30">
      <c r="A7320" s="6">
        <v>7318</v>
      </c>
      <c r="B7320" s="24" t="s">
        <v>7180</v>
      </c>
      <c r="C7320" s="25" t="str">
        <f>IF(D7320=2,"NO","YES")</f>
        <v>YES</v>
      </c>
      <c r="D7320" s="66">
        <f t="shared" si="126"/>
        <v>1.125</v>
      </c>
      <c r="E7320" s="1">
        <v>2.7787500000000001</v>
      </c>
      <c r="F7320" s="25">
        <v>7650</v>
      </c>
      <c r="G7320" s="154">
        <v>42467</v>
      </c>
      <c r="H7320" s="3" t="s">
        <v>7068</v>
      </c>
      <c r="I7320" s="4"/>
    </row>
    <row r="7321" spans="1:9">
      <c r="A7321" s="6">
        <v>7319</v>
      </c>
      <c r="B7321" s="24" t="s">
        <v>7181</v>
      </c>
      <c r="C7321" s="25" t="str">
        <f>IF(D7321=2,"NO","YES")</f>
        <v>YES</v>
      </c>
      <c r="D7321" s="66">
        <f t="shared" si="126"/>
        <v>0.94294117647058828</v>
      </c>
      <c r="E7321" s="1">
        <v>2.3290647058823533</v>
      </c>
      <c r="F7321" s="25">
        <v>6412</v>
      </c>
      <c r="G7321" s="154">
        <v>42467</v>
      </c>
      <c r="H7321" s="3" t="s">
        <v>7068</v>
      </c>
      <c r="I7321" s="4"/>
    </row>
    <row r="7322" spans="1:9">
      <c r="A7322" s="6">
        <v>7320</v>
      </c>
      <c r="B7322" s="24" t="s">
        <v>7182</v>
      </c>
      <c r="C7322" s="25" t="str">
        <f>IF(D7322=2,"NO","YES")</f>
        <v>YES</v>
      </c>
      <c r="D7322" s="66">
        <f t="shared" si="126"/>
        <v>0.87794117647058822</v>
      </c>
      <c r="E7322" s="1">
        <v>2.1685147058823531</v>
      </c>
      <c r="F7322" s="25">
        <v>5970</v>
      </c>
      <c r="G7322" s="154">
        <v>42467</v>
      </c>
      <c r="H7322" s="3" t="s">
        <v>7068</v>
      </c>
      <c r="I7322" s="4"/>
    </row>
    <row r="7323" spans="1:9">
      <c r="A7323" s="6">
        <v>7321</v>
      </c>
      <c r="B7323" s="24" t="s">
        <v>7183</v>
      </c>
      <c r="C7323" s="25" t="str">
        <f>IF(D7323=2,"NO","YES")</f>
        <v>YES</v>
      </c>
      <c r="D7323" s="66">
        <f t="shared" si="126"/>
        <v>1.5139705882352941</v>
      </c>
      <c r="E7323" s="1">
        <v>3.7395073529411769</v>
      </c>
      <c r="F7323" s="25">
        <v>10295</v>
      </c>
      <c r="G7323" s="154">
        <v>42467</v>
      </c>
      <c r="H7323" s="3" t="s">
        <v>7068</v>
      </c>
      <c r="I7323" s="4"/>
    </row>
    <row r="7324" spans="1:9">
      <c r="A7324" s="6">
        <v>7322</v>
      </c>
      <c r="B7324" s="24" t="s">
        <v>7184</v>
      </c>
      <c r="C7324" s="25" t="str">
        <f>IF(D7324=2,"NO","YES")</f>
        <v>YES</v>
      </c>
      <c r="D7324" s="66">
        <f t="shared" si="126"/>
        <v>1.0120588235294117</v>
      </c>
      <c r="E7324" s="1">
        <v>2.4997852941176468</v>
      </c>
      <c r="F7324" s="25">
        <v>6882</v>
      </c>
      <c r="G7324" s="154">
        <v>42467</v>
      </c>
      <c r="H7324" s="3" t="s">
        <v>7068</v>
      </c>
      <c r="I7324" s="4"/>
    </row>
    <row r="7325" spans="1:9" ht="30">
      <c r="A7325" s="6">
        <v>7323</v>
      </c>
      <c r="B7325" s="24" t="s">
        <v>7185</v>
      </c>
      <c r="C7325" s="25" t="str">
        <f>IF(D7325=2,"NO","YES")</f>
        <v>YES</v>
      </c>
      <c r="D7325" s="66">
        <f t="shared" si="126"/>
        <v>0.89</v>
      </c>
      <c r="E7325" s="1">
        <v>2.1983000000000001</v>
      </c>
      <c r="F7325" s="25">
        <v>6052</v>
      </c>
      <c r="G7325" s="154">
        <v>42467</v>
      </c>
      <c r="H7325" s="3" t="s">
        <v>7068</v>
      </c>
      <c r="I7325" s="4"/>
    </row>
    <row r="7326" spans="1:9" ht="30">
      <c r="A7326" s="6">
        <v>7324</v>
      </c>
      <c r="B7326" s="24" t="s">
        <v>7186</v>
      </c>
      <c r="C7326" s="25" t="str">
        <f>IF(D7326=2,"NO","YES")</f>
        <v>YES</v>
      </c>
      <c r="D7326" s="66">
        <f t="shared" si="126"/>
        <v>0.14205882352941177</v>
      </c>
      <c r="E7326" s="1">
        <v>0.35088529411764707</v>
      </c>
      <c r="F7326" s="25">
        <v>966</v>
      </c>
      <c r="G7326" s="154">
        <v>42467</v>
      </c>
      <c r="H7326" s="3" t="s">
        <v>7068</v>
      </c>
      <c r="I7326" s="4"/>
    </row>
    <row r="7327" spans="1:9" ht="30">
      <c r="A7327" s="6">
        <v>7325</v>
      </c>
      <c r="B7327" s="24" t="s">
        <v>7187</v>
      </c>
      <c r="C7327" s="25" t="str">
        <f>IF(D7327=2,"NO","YES")</f>
        <v>YES</v>
      </c>
      <c r="D7327" s="66">
        <f t="shared" si="126"/>
        <v>0.80897058823529411</v>
      </c>
      <c r="E7327" s="1">
        <v>1.9981573529411767</v>
      </c>
      <c r="F7327" s="25">
        <v>5501</v>
      </c>
      <c r="G7327" s="154">
        <v>42467</v>
      </c>
      <c r="H7327" s="3" t="s">
        <v>7068</v>
      </c>
      <c r="I7327" s="4"/>
    </row>
    <row r="7328" spans="1:9" ht="30">
      <c r="A7328" s="6">
        <v>7326</v>
      </c>
      <c r="B7328" s="24" t="s">
        <v>6436</v>
      </c>
      <c r="C7328" s="25" t="str">
        <f>IF(D7328=2,"NO","YES")</f>
        <v>YES</v>
      </c>
      <c r="D7328" s="66">
        <f t="shared" si="126"/>
        <v>1.3960294117647059</v>
      </c>
      <c r="E7328" s="1">
        <v>3.4481926470588236</v>
      </c>
      <c r="F7328" s="25">
        <v>9493</v>
      </c>
      <c r="G7328" s="154">
        <v>42467</v>
      </c>
      <c r="H7328" s="3" t="s">
        <v>7068</v>
      </c>
      <c r="I7328" s="4"/>
    </row>
    <row r="7329" spans="1:9">
      <c r="A7329" s="6">
        <v>7327</v>
      </c>
      <c r="B7329" s="24" t="s">
        <v>6054</v>
      </c>
      <c r="C7329" s="25" t="str">
        <f>IF(D7329=2,"NO","YES")</f>
        <v>YES</v>
      </c>
      <c r="D7329" s="66">
        <f t="shared" si="126"/>
        <v>1.5779411764705882</v>
      </c>
      <c r="E7329" s="1">
        <v>3.8975147058823532</v>
      </c>
      <c r="F7329" s="25">
        <v>10730</v>
      </c>
      <c r="G7329" s="154">
        <v>42467</v>
      </c>
      <c r="H7329" s="3" t="s">
        <v>7068</v>
      </c>
      <c r="I7329" s="4"/>
    </row>
    <row r="7330" spans="1:9" ht="30">
      <c r="A7330" s="6">
        <v>7328</v>
      </c>
      <c r="B7330" s="24" t="s">
        <v>7188</v>
      </c>
      <c r="C7330" s="25" t="str">
        <f>IF(D7330=2,"NO","YES")</f>
        <v>YES</v>
      </c>
      <c r="D7330" s="66">
        <f t="shared" si="126"/>
        <v>0.70397058823529413</v>
      </c>
      <c r="E7330" s="1">
        <v>1.7388073529411767</v>
      </c>
      <c r="F7330" s="25">
        <v>4787</v>
      </c>
      <c r="G7330" s="154">
        <v>42467</v>
      </c>
      <c r="H7330" s="3" t="s">
        <v>7068</v>
      </c>
      <c r="I7330" s="4"/>
    </row>
    <row r="7331" spans="1:9">
      <c r="A7331" s="6">
        <v>7329</v>
      </c>
      <c r="B7331" s="24" t="s">
        <v>7189</v>
      </c>
      <c r="C7331" s="25" t="str">
        <f>IF(D7331=2,"NO","YES")</f>
        <v>YES</v>
      </c>
      <c r="D7331" s="66">
        <f t="shared" si="126"/>
        <v>0.40500000000000003</v>
      </c>
      <c r="E7331" s="1">
        <v>1.0003500000000001</v>
      </c>
      <c r="F7331" s="25">
        <v>2754</v>
      </c>
      <c r="G7331" s="154">
        <v>42467</v>
      </c>
      <c r="H7331" s="3" t="s">
        <v>7068</v>
      </c>
      <c r="I7331" s="4"/>
    </row>
    <row r="7332" spans="1:9" ht="30">
      <c r="A7332" s="6">
        <v>7330</v>
      </c>
      <c r="B7332" s="24" t="s">
        <v>7190</v>
      </c>
      <c r="C7332" s="25" t="str">
        <f>IF(D7332=2,"NO","YES")</f>
        <v>YES</v>
      </c>
      <c r="D7332" s="66">
        <f t="shared" si="126"/>
        <v>1.0120588235294117</v>
      </c>
      <c r="E7332" s="1">
        <v>2.4997852941176468</v>
      </c>
      <c r="F7332" s="25">
        <v>6882</v>
      </c>
      <c r="G7332" s="154">
        <v>42467</v>
      </c>
      <c r="H7332" s="3" t="s">
        <v>7068</v>
      </c>
      <c r="I7332" s="4"/>
    </row>
    <row r="7333" spans="1:9" ht="30">
      <c r="A7333" s="6">
        <v>7331</v>
      </c>
      <c r="B7333" s="24" t="s">
        <v>7191</v>
      </c>
      <c r="C7333" s="25" t="str">
        <f>IF(D7333=2,"NO","YES")</f>
        <v>YES</v>
      </c>
      <c r="D7333" s="66">
        <f t="shared" si="126"/>
        <v>0.2989705882352941</v>
      </c>
      <c r="E7333" s="1">
        <v>0.73845735294117654</v>
      </c>
      <c r="F7333" s="25">
        <v>2033</v>
      </c>
      <c r="G7333" s="154">
        <v>42467</v>
      </c>
      <c r="H7333" s="3" t="s">
        <v>7068</v>
      </c>
      <c r="I7333" s="4"/>
    </row>
    <row r="7334" spans="1:9" ht="30">
      <c r="A7334" s="6">
        <v>7332</v>
      </c>
      <c r="B7334" s="24" t="s">
        <v>7192</v>
      </c>
      <c r="C7334" s="25" t="str">
        <f>IF(D7334=2,"NO","YES")</f>
        <v>YES</v>
      </c>
      <c r="D7334" s="66">
        <f t="shared" si="126"/>
        <v>0.9020588235294118</v>
      </c>
      <c r="E7334" s="1">
        <v>2.2280852941176472</v>
      </c>
      <c r="F7334" s="25">
        <v>6134</v>
      </c>
      <c r="G7334" s="154">
        <v>42467</v>
      </c>
      <c r="H7334" s="3" t="s">
        <v>7068</v>
      </c>
      <c r="I7334" s="4"/>
    </row>
    <row r="7335" spans="1:9" ht="30">
      <c r="A7335" s="6">
        <v>7333</v>
      </c>
      <c r="B7335" s="24" t="s">
        <v>7193</v>
      </c>
      <c r="C7335" s="25" t="str">
        <f>IF(D7335=2,"NO","YES")</f>
        <v>YES</v>
      </c>
      <c r="D7335" s="66">
        <f t="shared" si="126"/>
        <v>1.3960294117647059</v>
      </c>
      <c r="E7335" s="1">
        <v>3.4481926470588236</v>
      </c>
      <c r="F7335" s="25">
        <v>9493</v>
      </c>
      <c r="G7335" s="154">
        <v>42467</v>
      </c>
      <c r="H7335" s="3" t="s">
        <v>7068</v>
      </c>
      <c r="I7335" s="4"/>
    </row>
    <row r="7336" spans="1:9" ht="30">
      <c r="A7336" s="6">
        <v>7334</v>
      </c>
      <c r="B7336" s="24" t="s">
        <v>7194</v>
      </c>
      <c r="C7336" s="25" t="str">
        <f>IF(D7336=2,"NO","YES")</f>
        <v>YES</v>
      </c>
      <c r="D7336" s="66">
        <f t="shared" si="126"/>
        <v>0.745</v>
      </c>
      <c r="E7336" s="1">
        <v>1.8401500000000002</v>
      </c>
      <c r="F7336" s="25">
        <v>5066</v>
      </c>
      <c r="G7336" s="154">
        <v>42467</v>
      </c>
      <c r="H7336" s="3" t="s">
        <v>7068</v>
      </c>
      <c r="I7336" s="4"/>
    </row>
    <row r="7337" spans="1:9">
      <c r="A7337" s="6">
        <v>7335</v>
      </c>
      <c r="B7337" s="24" t="s">
        <v>7195</v>
      </c>
      <c r="C7337" s="25" t="str">
        <f>IF(D7337=2,"NO","YES")</f>
        <v>YES</v>
      </c>
      <c r="D7337" s="66">
        <f t="shared" si="126"/>
        <v>0.70397058823529413</v>
      </c>
      <c r="E7337" s="1">
        <v>1.7388073529411767</v>
      </c>
      <c r="F7337" s="25">
        <v>4787</v>
      </c>
      <c r="G7337" s="154">
        <v>42467</v>
      </c>
      <c r="H7337" s="3" t="s">
        <v>7068</v>
      </c>
      <c r="I7337" s="4"/>
    </row>
    <row r="7338" spans="1:9" ht="30">
      <c r="A7338" s="6">
        <v>7336</v>
      </c>
      <c r="B7338" s="24" t="s">
        <v>7196</v>
      </c>
      <c r="C7338" s="25" t="str">
        <f>IF(D7338=2,"NO","YES")</f>
        <v>YES</v>
      </c>
      <c r="D7338" s="66">
        <f t="shared" si="126"/>
        <v>9.7058823529411767E-2</v>
      </c>
      <c r="E7338" s="1">
        <v>0.23973529411764707</v>
      </c>
      <c r="F7338" s="25">
        <v>660</v>
      </c>
      <c r="G7338" s="154">
        <v>42467</v>
      </c>
      <c r="H7338" s="3" t="s">
        <v>7068</v>
      </c>
      <c r="I7338" s="4"/>
    </row>
    <row r="7339" spans="1:9" ht="30">
      <c r="A7339" s="6">
        <v>7337</v>
      </c>
      <c r="B7339" s="24" t="s">
        <v>7197</v>
      </c>
      <c r="C7339" s="25" t="str">
        <f>IF(D7339=2,"NO","YES")</f>
        <v>YES</v>
      </c>
      <c r="D7339" s="66">
        <f t="shared" si="126"/>
        <v>1.213970588235294</v>
      </c>
      <c r="E7339" s="1">
        <v>2.9985073529411763</v>
      </c>
      <c r="F7339" s="25">
        <v>8255</v>
      </c>
      <c r="G7339" s="154">
        <v>42467</v>
      </c>
      <c r="H7339" s="3" t="s">
        <v>7068</v>
      </c>
      <c r="I7339" s="4"/>
    </row>
    <row r="7340" spans="1:9">
      <c r="A7340" s="6">
        <v>7338</v>
      </c>
      <c r="B7340" s="24" t="s">
        <v>7198</v>
      </c>
      <c r="C7340" s="25" t="str">
        <f>IF(D7340=2,"NO","YES")</f>
        <v>YES</v>
      </c>
      <c r="D7340" s="66">
        <f t="shared" si="126"/>
        <v>0.32</v>
      </c>
      <c r="E7340" s="1">
        <v>0.7904000000000001</v>
      </c>
      <c r="F7340" s="25">
        <v>2176</v>
      </c>
      <c r="G7340" s="154">
        <v>42467</v>
      </c>
      <c r="H7340" s="3" t="s">
        <v>7068</v>
      </c>
      <c r="I7340" s="4"/>
    </row>
    <row r="7341" spans="1:9">
      <c r="A7341" s="6">
        <v>7339</v>
      </c>
      <c r="B7341" s="24" t="s">
        <v>7199</v>
      </c>
      <c r="C7341" s="25" t="str">
        <f>IF(D7341=2,"NO","YES")</f>
        <v>YES</v>
      </c>
      <c r="D7341" s="66">
        <f t="shared" si="126"/>
        <v>1.9989705882352942</v>
      </c>
      <c r="E7341" s="1">
        <v>4.9374573529411769</v>
      </c>
      <c r="F7341" s="25">
        <v>13593</v>
      </c>
      <c r="G7341" s="154">
        <v>42467</v>
      </c>
      <c r="H7341" s="3" t="s">
        <v>7068</v>
      </c>
      <c r="I7341" s="4"/>
    </row>
    <row r="7342" spans="1:9" ht="30">
      <c r="A7342" s="6">
        <v>7340</v>
      </c>
      <c r="B7342" s="24" t="s">
        <v>7200</v>
      </c>
      <c r="C7342" s="25" t="str">
        <f>IF(D7342=2,"NO","YES")</f>
        <v>YES</v>
      </c>
      <c r="D7342" s="66">
        <f t="shared" si="126"/>
        <v>1.3479411764705882</v>
      </c>
      <c r="E7342" s="1">
        <v>3.3294147058823533</v>
      </c>
      <c r="F7342" s="25">
        <v>9166</v>
      </c>
      <c r="G7342" s="154">
        <v>42467</v>
      </c>
      <c r="H7342" s="3" t="s">
        <v>7068</v>
      </c>
      <c r="I7342" s="4"/>
    </row>
    <row r="7343" spans="1:9">
      <c r="A7343" s="6">
        <v>7341</v>
      </c>
      <c r="B7343" s="24" t="s">
        <v>7201</v>
      </c>
      <c r="C7343" s="25" t="str">
        <f>IF(D7343=2,"NO","YES")</f>
        <v>YES</v>
      </c>
      <c r="D7343" s="66">
        <f t="shared" si="126"/>
        <v>1.0520588235294117</v>
      </c>
      <c r="E7343" s="1">
        <v>2.598585294117647</v>
      </c>
      <c r="F7343" s="25">
        <v>7154</v>
      </c>
      <c r="G7343" s="154">
        <v>42467</v>
      </c>
      <c r="H7343" s="3" t="s">
        <v>7068</v>
      </c>
      <c r="I7343" s="4"/>
    </row>
    <row r="7344" spans="1:9" ht="30">
      <c r="A7344" s="6">
        <v>7342</v>
      </c>
      <c r="B7344" s="24" t="s">
        <v>7202</v>
      </c>
      <c r="C7344" s="25" t="str">
        <f>IF(D7344=2,"NO","YES")</f>
        <v>YES</v>
      </c>
      <c r="D7344" s="66">
        <f t="shared" si="126"/>
        <v>0.98705882352941177</v>
      </c>
      <c r="E7344" s="1">
        <v>2.4380352941176473</v>
      </c>
      <c r="F7344" s="25">
        <v>6712</v>
      </c>
      <c r="G7344" s="154">
        <v>42467</v>
      </c>
      <c r="H7344" s="3" t="s">
        <v>7068</v>
      </c>
      <c r="I7344" s="4"/>
    </row>
    <row r="7345" spans="1:9" ht="30">
      <c r="A7345" s="6">
        <v>7343</v>
      </c>
      <c r="B7345" s="24" t="s">
        <v>7203</v>
      </c>
      <c r="C7345" s="25" t="str">
        <f>IF(D7345=2,"NO","YES")</f>
        <v>YES</v>
      </c>
      <c r="D7345" s="66">
        <f t="shared" si="126"/>
        <v>0.92705882352941171</v>
      </c>
      <c r="E7345" s="1">
        <v>2.2898352941176472</v>
      </c>
      <c r="F7345" s="25">
        <v>6304</v>
      </c>
      <c r="G7345" s="154">
        <v>42467</v>
      </c>
      <c r="H7345" s="3" t="s">
        <v>7068</v>
      </c>
      <c r="I7345" s="4"/>
    </row>
    <row r="7346" spans="1:9">
      <c r="A7346" s="6">
        <v>7344</v>
      </c>
      <c r="B7346" s="24" t="s">
        <v>7204</v>
      </c>
      <c r="C7346" s="25" t="str">
        <f>IF(D7346=2,"NO","YES")</f>
        <v>YES</v>
      </c>
      <c r="D7346" s="66">
        <f t="shared" si="126"/>
        <v>1.0520588235294117</v>
      </c>
      <c r="E7346" s="1">
        <v>2.598585294117647</v>
      </c>
      <c r="F7346" s="25">
        <v>7154</v>
      </c>
      <c r="G7346" s="154">
        <v>42467</v>
      </c>
      <c r="H7346" s="3" t="s">
        <v>7068</v>
      </c>
      <c r="I7346" s="4"/>
    </row>
    <row r="7347" spans="1:9">
      <c r="A7347" s="6">
        <v>7345</v>
      </c>
      <c r="B7347" s="24" t="s">
        <v>7205</v>
      </c>
      <c r="C7347" s="25" t="str">
        <f>IF(D7347=2,"NO","YES")</f>
        <v>YES</v>
      </c>
      <c r="D7347" s="66">
        <f t="shared" si="126"/>
        <v>1.335</v>
      </c>
      <c r="E7347" s="1">
        <v>3.29745</v>
      </c>
      <c r="F7347" s="25">
        <v>9078</v>
      </c>
      <c r="G7347" s="154">
        <v>42467</v>
      </c>
      <c r="H7347" s="3" t="s">
        <v>7068</v>
      </c>
      <c r="I7347" s="4"/>
    </row>
    <row r="7348" spans="1:9" ht="30">
      <c r="A7348" s="6">
        <v>7346</v>
      </c>
      <c r="B7348" s="24" t="s">
        <v>7206</v>
      </c>
      <c r="C7348" s="25" t="str">
        <f>IF(D7348=2,"NO","YES")</f>
        <v>YES</v>
      </c>
      <c r="D7348" s="66">
        <f t="shared" si="126"/>
        <v>0.86205882352941177</v>
      </c>
      <c r="E7348" s="1">
        <v>2.1292852941176474</v>
      </c>
      <c r="F7348" s="25">
        <v>5862</v>
      </c>
      <c r="G7348" s="154">
        <v>42467</v>
      </c>
      <c r="H7348" s="3" t="s">
        <v>7068</v>
      </c>
      <c r="I7348" s="4"/>
    </row>
    <row r="7349" spans="1:9" ht="30">
      <c r="A7349" s="6">
        <v>7347</v>
      </c>
      <c r="B7349" s="24" t="s">
        <v>7207</v>
      </c>
      <c r="C7349" s="25" t="str">
        <f>IF(D7349=2,"NO","YES")</f>
        <v>YES</v>
      </c>
      <c r="D7349" s="66">
        <f t="shared" si="126"/>
        <v>1.1329411764705883</v>
      </c>
      <c r="E7349" s="1">
        <v>2.7983647058823533</v>
      </c>
      <c r="F7349" s="25">
        <v>7704</v>
      </c>
      <c r="G7349" s="154">
        <v>42467</v>
      </c>
      <c r="H7349" s="3" t="s">
        <v>7068</v>
      </c>
      <c r="I7349" s="4"/>
    </row>
    <row r="7350" spans="1:9">
      <c r="A7350" s="6">
        <v>7348</v>
      </c>
      <c r="B7350" s="24" t="s">
        <v>7208</v>
      </c>
      <c r="C7350" s="25" t="str">
        <f>IF(D7350=2,"NO","YES")</f>
        <v>YES</v>
      </c>
      <c r="D7350" s="66">
        <f t="shared" si="126"/>
        <v>1.53</v>
      </c>
      <c r="E7350" s="1">
        <v>3.7791000000000006</v>
      </c>
      <c r="F7350" s="25">
        <v>10404</v>
      </c>
      <c r="G7350" s="154">
        <v>42467</v>
      </c>
      <c r="H7350" s="3" t="s">
        <v>7068</v>
      </c>
      <c r="I7350" s="4"/>
    </row>
    <row r="7351" spans="1:9" ht="30">
      <c r="A7351" s="6">
        <v>7349</v>
      </c>
      <c r="B7351" s="24" t="s">
        <v>7209</v>
      </c>
      <c r="C7351" s="25" t="str">
        <f>IF(D7351=2,"NO","YES")</f>
        <v>YES</v>
      </c>
      <c r="D7351" s="66">
        <f t="shared" si="126"/>
        <v>1.0120588235294117</v>
      </c>
      <c r="E7351" s="1">
        <v>2.4997852941176468</v>
      </c>
      <c r="F7351" s="25">
        <v>6882</v>
      </c>
      <c r="G7351" s="154">
        <v>42467</v>
      </c>
      <c r="H7351" s="3" t="s">
        <v>7068</v>
      </c>
      <c r="I7351" s="4"/>
    </row>
    <row r="7352" spans="1:9">
      <c r="A7352" s="6">
        <v>7350</v>
      </c>
      <c r="B7352" s="24" t="s">
        <v>7210</v>
      </c>
      <c r="C7352" s="25" t="str">
        <f>IF(D7352=2,"NO","YES")</f>
        <v>YES</v>
      </c>
      <c r="D7352" s="66">
        <f t="shared" si="126"/>
        <v>0.17794117647058824</v>
      </c>
      <c r="E7352" s="1">
        <v>0.43951470588235297</v>
      </c>
      <c r="F7352" s="25">
        <v>1210</v>
      </c>
      <c r="G7352" s="154">
        <v>42467</v>
      </c>
      <c r="H7352" s="3" t="s">
        <v>7068</v>
      </c>
      <c r="I7352" s="4"/>
    </row>
    <row r="7353" spans="1:9" ht="30">
      <c r="A7353" s="6">
        <v>7351</v>
      </c>
      <c r="B7353" s="24" t="s">
        <v>7211</v>
      </c>
      <c r="C7353" s="25" t="str">
        <f>IF(D7353=2,"NO","YES")</f>
        <v>NO</v>
      </c>
      <c r="D7353" s="66">
        <f t="shared" si="126"/>
        <v>2</v>
      </c>
      <c r="E7353" s="1">
        <v>4.9400000000000004</v>
      </c>
      <c r="F7353" s="25">
        <v>13600</v>
      </c>
      <c r="G7353" s="154">
        <v>42467</v>
      </c>
      <c r="H7353" s="3" t="s">
        <v>7068</v>
      </c>
      <c r="I7353" s="4"/>
    </row>
    <row r="7354" spans="1:9" ht="30">
      <c r="A7354" s="6">
        <v>7352</v>
      </c>
      <c r="B7354" s="24" t="s">
        <v>7212</v>
      </c>
      <c r="C7354" s="25" t="str">
        <f>IF(D7354=2,"NO","YES")</f>
        <v>YES</v>
      </c>
      <c r="D7354" s="66">
        <f t="shared" si="126"/>
        <v>8.8970588235294121E-2</v>
      </c>
      <c r="E7354" s="1">
        <v>0.21975735294117649</v>
      </c>
      <c r="F7354" s="25">
        <v>605</v>
      </c>
      <c r="G7354" s="154">
        <v>42467</v>
      </c>
      <c r="H7354" s="3" t="s">
        <v>7068</v>
      </c>
      <c r="I7354" s="4"/>
    </row>
    <row r="7355" spans="1:9">
      <c r="A7355" s="6">
        <v>7353</v>
      </c>
      <c r="B7355" s="57" t="s">
        <v>7213</v>
      </c>
      <c r="C7355" s="25" t="str">
        <f>IF(D7355=2,"NO","YES")</f>
        <v>YES</v>
      </c>
      <c r="D7355" s="66">
        <f t="shared" si="126"/>
        <v>0.745</v>
      </c>
      <c r="E7355" s="1">
        <v>1.8401500000000002</v>
      </c>
      <c r="F7355" s="25">
        <v>5066</v>
      </c>
      <c r="G7355" s="154">
        <v>42467</v>
      </c>
      <c r="H7355" s="3" t="s">
        <v>7068</v>
      </c>
      <c r="I7355" s="4"/>
    </row>
    <row r="7356" spans="1:9" ht="30">
      <c r="A7356" s="6">
        <v>7354</v>
      </c>
      <c r="B7356" s="24" t="s">
        <v>7214</v>
      </c>
      <c r="C7356" s="25" t="str">
        <f>IF(D7356=2,"NO","YES")</f>
        <v>NO</v>
      </c>
      <c r="D7356" s="66">
        <f t="shared" si="126"/>
        <v>2</v>
      </c>
      <c r="E7356" s="1">
        <v>4.9400000000000004</v>
      </c>
      <c r="F7356" s="25">
        <v>13600</v>
      </c>
      <c r="G7356" s="154">
        <v>42467</v>
      </c>
      <c r="H7356" s="3" t="s">
        <v>7068</v>
      </c>
      <c r="I7356" s="4"/>
    </row>
    <row r="7357" spans="1:9" ht="45">
      <c r="A7357" s="6">
        <v>7355</v>
      </c>
      <c r="B7357" s="24" t="s">
        <v>7215</v>
      </c>
      <c r="C7357" s="25" t="str">
        <f>IF(D7357=2,"NO","YES")</f>
        <v>YES</v>
      </c>
      <c r="D7357" s="66">
        <f t="shared" si="126"/>
        <v>0.40102941176470586</v>
      </c>
      <c r="E7357" s="1">
        <v>0.99054264705882356</v>
      </c>
      <c r="F7357" s="25">
        <v>2727</v>
      </c>
      <c r="G7357" s="154">
        <v>42467</v>
      </c>
      <c r="H7357" s="3" t="s">
        <v>7068</v>
      </c>
      <c r="I7357" s="4"/>
    </row>
    <row r="7358" spans="1:9">
      <c r="A7358" s="6">
        <v>7356</v>
      </c>
      <c r="B7358" s="24" t="s">
        <v>7216</v>
      </c>
      <c r="C7358" s="25" t="str">
        <f>IF(D7358=2,"NO","YES")</f>
        <v>YES</v>
      </c>
      <c r="D7358" s="66">
        <f t="shared" si="126"/>
        <v>0.55794117647058827</v>
      </c>
      <c r="E7358" s="1">
        <v>1.3781147058823531</v>
      </c>
      <c r="F7358" s="25">
        <v>3794</v>
      </c>
      <c r="G7358" s="154">
        <v>42467</v>
      </c>
      <c r="H7358" s="3" t="s">
        <v>7068</v>
      </c>
      <c r="I7358" s="4"/>
    </row>
    <row r="7359" spans="1:9">
      <c r="A7359" s="6">
        <v>7357</v>
      </c>
      <c r="B7359" s="24" t="s">
        <v>7217</v>
      </c>
      <c r="C7359" s="25" t="str">
        <f>IF(D7359=2,"NO","YES")</f>
        <v>YES</v>
      </c>
      <c r="D7359" s="66">
        <f t="shared" si="126"/>
        <v>1.213970588235294</v>
      </c>
      <c r="E7359" s="1">
        <v>2.9985073529411763</v>
      </c>
      <c r="F7359" s="25">
        <v>8255</v>
      </c>
      <c r="G7359" s="154">
        <v>42467</v>
      </c>
      <c r="H7359" s="3" t="s">
        <v>7068</v>
      </c>
      <c r="I7359" s="4"/>
    </row>
    <row r="7360" spans="1:9" ht="30">
      <c r="A7360" s="6">
        <v>7358</v>
      </c>
      <c r="B7360" s="24" t="s">
        <v>7218</v>
      </c>
      <c r="C7360" s="25" t="str">
        <f>IF(D7360=2,"NO","YES")</f>
        <v>YES</v>
      </c>
      <c r="D7360" s="66">
        <f t="shared" si="126"/>
        <v>1.1329411764705883</v>
      </c>
      <c r="E7360" s="1">
        <v>2.7983647058823533</v>
      </c>
      <c r="F7360" s="25">
        <v>7704</v>
      </c>
      <c r="G7360" s="616">
        <v>42467</v>
      </c>
      <c r="H7360" s="3" t="s">
        <v>7068</v>
      </c>
      <c r="I7360" s="4"/>
    </row>
    <row r="7361" spans="1:9" ht="30">
      <c r="A7361" s="6">
        <v>7359</v>
      </c>
      <c r="B7361" s="24" t="s">
        <v>7219</v>
      </c>
      <c r="C7361" s="25" t="str">
        <f>IF(D7361=2,"NO","YES")</f>
        <v>YES</v>
      </c>
      <c r="D7361" s="66">
        <f t="shared" si="126"/>
        <v>0.53</v>
      </c>
      <c r="E7361" s="1">
        <v>1.3091000000000002</v>
      </c>
      <c r="F7361" s="25">
        <v>3604</v>
      </c>
      <c r="G7361" s="154">
        <v>42467</v>
      </c>
      <c r="H7361" s="3" t="s">
        <v>7068</v>
      </c>
      <c r="I7361" s="4"/>
    </row>
    <row r="7362" spans="1:9" ht="30">
      <c r="A7362" s="6">
        <v>7360</v>
      </c>
      <c r="B7362" s="24" t="s">
        <v>7220</v>
      </c>
      <c r="C7362" s="25" t="str">
        <f>IF(D7362=2,"NO","YES")</f>
        <v>YES</v>
      </c>
      <c r="D7362" s="66">
        <f t="shared" si="126"/>
        <v>0.89</v>
      </c>
      <c r="E7362" s="1">
        <v>2.1983000000000001</v>
      </c>
      <c r="F7362" s="25">
        <v>6052</v>
      </c>
      <c r="G7362" s="154">
        <v>42467</v>
      </c>
      <c r="H7362" s="3" t="s">
        <v>7068</v>
      </c>
      <c r="I7362" s="4"/>
    </row>
    <row r="7363" spans="1:9" ht="30">
      <c r="A7363" s="6">
        <v>7361</v>
      </c>
      <c r="B7363" s="24" t="s">
        <v>7221</v>
      </c>
      <c r="C7363" s="25" t="str">
        <f>IF(D7363=2,"NO","YES")</f>
        <v>YES</v>
      </c>
      <c r="D7363" s="66">
        <f t="shared" si="126"/>
        <v>0.58705882352941174</v>
      </c>
      <c r="E7363" s="1">
        <v>1.4500352941176471</v>
      </c>
      <c r="F7363" s="25">
        <v>3992</v>
      </c>
      <c r="G7363" s="154">
        <v>42467</v>
      </c>
      <c r="H7363" s="3" t="s">
        <v>7068</v>
      </c>
      <c r="I7363" s="4"/>
    </row>
    <row r="7364" spans="1:9" ht="30">
      <c r="A7364" s="6">
        <v>7362</v>
      </c>
      <c r="B7364" s="24" t="s">
        <v>7222</v>
      </c>
      <c r="C7364" s="25" t="str">
        <f>IF(D7364=2,"NO","YES")</f>
        <v>YES</v>
      </c>
      <c r="D7364" s="66">
        <f t="shared" si="126"/>
        <v>1.108970588235294</v>
      </c>
      <c r="E7364" s="1">
        <v>2.7391573529411763</v>
      </c>
      <c r="F7364" s="25">
        <v>7541</v>
      </c>
      <c r="G7364" s="154">
        <v>42467</v>
      </c>
      <c r="H7364" s="3" t="s">
        <v>7068</v>
      </c>
      <c r="I7364" s="4"/>
    </row>
    <row r="7365" spans="1:9" ht="30">
      <c r="A7365" s="6">
        <v>7363</v>
      </c>
      <c r="B7365" s="24" t="s">
        <v>7223</v>
      </c>
      <c r="C7365" s="25" t="str">
        <f>IF(D7365=2,"NO","YES")</f>
        <v>YES</v>
      </c>
      <c r="D7365" s="66">
        <f t="shared" ref="D7365:D7428" si="127">F7365/6800</f>
        <v>0.35602941176470587</v>
      </c>
      <c r="E7365" s="1">
        <v>0.87939264705882358</v>
      </c>
      <c r="F7365" s="25">
        <v>2421</v>
      </c>
      <c r="G7365" s="154">
        <v>42467</v>
      </c>
      <c r="H7365" s="3" t="s">
        <v>7068</v>
      </c>
      <c r="I7365" s="4"/>
    </row>
    <row r="7366" spans="1:9" ht="30">
      <c r="A7366" s="6">
        <v>7364</v>
      </c>
      <c r="B7366" s="24" t="s">
        <v>7224</v>
      </c>
      <c r="C7366" s="25" t="str">
        <f>IF(D7366=2,"NO","YES")</f>
        <v>YES</v>
      </c>
      <c r="D7366" s="66">
        <f t="shared" si="127"/>
        <v>0.40500000000000003</v>
      </c>
      <c r="E7366" s="1">
        <v>1.0003500000000001</v>
      </c>
      <c r="F7366" s="25">
        <v>2754</v>
      </c>
      <c r="G7366" s="154">
        <v>42467</v>
      </c>
      <c r="H7366" s="3" t="s">
        <v>7068</v>
      </c>
      <c r="I7366" s="4"/>
    </row>
    <row r="7367" spans="1:9">
      <c r="A7367" s="6">
        <v>7365</v>
      </c>
      <c r="B7367" s="24" t="s">
        <v>7225</v>
      </c>
      <c r="C7367" s="25" t="str">
        <f>IF(D7367=2,"NO","YES")</f>
        <v>YES</v>
      </c>
      <c r="D7367" s="66">
        <f t="shared" si="127"/>
        <v>1.0520588235294117</v>
      </c>
      <c r="E7367" s="1">
        <v>2.598585294117647</v>
      </c>
      <c r="F7367" s="25">
        <v>7154</v>
      </c>
      <c r="G7367" s="154">
        <v>42467</v>
      </c>
      <c r="H7367" s="3" t="s">
        <v>7068</v>
      </c>
      <c r="I7367" s="4"/>
    </row>
    <row r="7368" spans="1:9">
      <c r="A7368" s="6">
        <v>7366</v>
      </c>
      <c r="B7368" s="24" t="s">
        <v>7226</v>
      </c>
      <c r="C7368" s="25" t="str">
        <f>IF(D7368=2,"NO","YES")</f>
        <v>YES</v>
      </c>
      <c r="D7368" s="66">
        <f t="shared" si="127"/>
        <v>0.80897058823529411</v>
      </c>
      <c r="E7368" s="1">
        <v>1.9981573529411767</v>
      </c>
      <c r="F7368" s="25">
        <v>5501</v>
      </c>
      <c r="G7368" s="154">
        <v>42467</v>
      </c>
      <c r="H7368" s="3" t="s">
        <v>7068</v>
      </c>
      <c r="I7368" s="4"/>
    </row>
    <row r="7369" spans="1:9">
      <c r="A7369" s="6">
        <v>7367</v>
      </c>
      <c r="B7369" s="24" t="s">
        <v>7227</v>
      </c>
      <c r="C7369" s="25" t="str">
        <f>IF(D7369=2,"NO","YES")</f>
        <v>YES</v>
      </c>
      <c r="D7369" s="66">
        <f t="shared" si="127"/>
        <v>1.0639705882352941</v>
      </c>
      <c r="E7369" s="1">
        <v>2.6280073529411765</v>
      </c>
      <c r="F7369" s="25">
        <v>7235</v>
      </c>
      <c r="G7369" s="154">
        <v>42467</v>
      </c>
      <c r="H7369" s="3" t="s">
        <v>7068</v>
      </c>
      <c r="I7369" s="4"/>
    </row>
    <row r="7370" spans="1:9" ht="30">
      <c r="A7370" s="6">
        <v>7368</v>
      </c>
      <c r="B7370" s="24" t="s">
        <v>7228</v>
      </c>
      <c r="C7370" s="25" t="str">
        <f>IF(D7370=2,"NO","YES")</f>
        <v>YES</v>
      </c>
      <c r="D7370" s="66">
        <f t="shared" si="127"/>
        <v>0.84205882352941175</v>
      </c>
      <c r="E7370" s="1">
        <v>2.0798852941176471</v>
      </c>
      <c r="F7370" s="25">
        <v>5726</v>
      </c>
      <c r="G7370" s="154">
        <v>42467</v>
      </c>
      <c r="H7370" s="3" t="s">
        <v>7068</v>
      </c>
      <c r="I7370" s="4"/>
    </row>
    <row r="7371" spans="1:9" ht="30">
      <c r="A7371" s="6">
        <v>7369</v>
      </c>
      <c r="B7371" s="24" t="s">
        <v>7229</v>
      </c>
      <c r="C7371" s="25" t="str">
        <f>IF(D7371=2,"NO","YES")</f>
        <v>YES</v>
      </c>
      <c r="D7371" s="66">
        <f t="shared" si="127"/>
        <v>0.80897058823529411</v>
      </c>
      <c r="E7371" s="1">
        <v>1.9981573529411767</v>
      </c>
      <c r="F7371" s="25">
        <v>5501</v>
      </c>
      <c r="G7371" s="154">
        <v>42467</v>
      </c>
      <c r="H7371" s="3" t="s">
        <v>7068</v>
      </c>
      <c r="I7371" s="4"/>
    </row>
    <row r="7372" spans="1:9">
      <c r="A7372" s="6">
        <v>7370</v>
      </c>
      <c r="B7372" s="24" t="s">
        <v>7230</v>
      </c>
      <c r="C7372" s="25" t="str">
        <f>IF(D7372=2,"NO","YES")</f>
        <v>YES</v>
      </c>
      <c r="D7372" s="66">
        <f t="shared" si="127"/>
        <v>0.40500000000000003</v>
      </c>
      <c r="E7372" s="1">
        <v>1.0003500000000001</v>
      </c>
      <c r="F7372" s="25">
        <v>2754</v>
      </c>
      <c r="G7372" s="154">
        <v>42467</v>
      </c>
      <c r="H7372" s="3" t="s">
        <v>7068</v>
      </c>
      <c r="I7372" s="4"/>
    </row>
    <row r="7373" spans="1:9" ht="30">
      <c r="A7373" s="6">
        <v>7371</v>
      </c>
      <c r="B7373" s="24" t="s">
        <v>7231</v>
      </c>
      <c r="C7373" s="25" t="str">
        <f>IF(D7373=2,"NO","YES")</f>
        <v>YES</v>
      </c>
      <c r="D7373" s="66">
        <f t="shared" si="127"/>
        <v>1.0079411764705883</v>
      </c>
      <c r="E7373" s="1">
        <v>2.4896147058823535</v>
      </c>
      <c r="F7373" s="25">
        <v>6854</v>
      </c>
      <c r="G7373" s="154">
        <v>42467</v>
      </c>
      <c r="H7373" s="3" t="s">
        <v>7068</v>
      </c>
      <c r="I7373" s="4"/>
    </row>
    <row r="7374" spans="1:9">
      <c r="A7374" s="6">
        <v>7372</v>
      </c>
      <c r="B7374" s="24" t="s">
        <v>7232</v>
      </c>
      <c r="C7374" s="25" t="str">
        <f>IF(D7374=2,"NO","YES")</f>
        <v>YES</v>
      </c>
      <c r="D7374" s="66">
        <f t="shared" si="127"/>
        <v>0.59499999999999997</v>
      </c>
      <c r="E7374" s="1">
        <v>1.4696500000000001</v>
      </c>
      <c r="F7374" s="25">
        <v>4046</v>
      </c>
      <c r="G7374" s="154">
        <v>42467</v>
      </c>
      <c r="H7374" s="3" t="s">
        <v>7068</v>
      </c>
      <c r="I7374" s="4"/>
    </row>
    <row r="7375" spans="1:9">
      <c r="A7375" s="6">
        <v>7373</v>
      </c>
      <c r="B7375" s="24" t="s">
        <v>6697</v>
      </c>
      <c r="C7375" s="25" t="str">
        <f>IF(D7375=2,"NO","YES")</f>
        <v>YES</v>
      </c>
      <c r="D7375" s="66">
        <f t="shared" si="127"/>
        <v>1.0639705882352941</v>
      </c>
      <c r="E7375" s="1">
        <v>2.6280073529411765</v>
      </c>
      <c r="F7375" s="25">
        <v>7235</v>
      </c>
      <c r="G7375" s="154">
        <v>42467</v>
      </c>
      <c r="H7375" s="3" t="s">
        <v>7068</v>
      </c>
      <c r="I7375" s="4"/>
    </row>
    <row r="7376" spans="1:9" ht="30">
      <c r="A7376" s="6">
        <v>7374</v>
      </c>
      <c r="B7376" s="24" t="s">
        <v>7233</v>
      </c>
      <c r="C7376" s="25" t="str">
        <f>IF(D7376=2,"NO","YES")</f>
        <v>YES</v>
      </c>
      <c r="D7376" s="66">
        <f t="shared" si="127"/>
        <v>1.1289705882352941</v>
      </c>
      <c r="E7376" s="1">
        <v>2.7885573529411767</v>
      </c>
      <c r="F7376" s="25">
        <v>7677</v>
      </c>
      <c r="G7376" s="154">
        <v>42467</v>
      </c>
      <c r="H7376" s="3" t="s">
        <v>7068</v>
      </c>
      <c r="I7376" s="4"/>
    </row>
    <row r="7377" spans="1:9">
      <c r="A7377" s="6">
        <v>7375</v>
      </c>
      <c r="B7377" s="24" t="s">
        <v>7234</v>
      </c>
      <c r="C7377" s="25" t="str">
        <f>IF(D7377=2,"NO","YES")</f>
        <v>YES</v>
      </c>
      <c r="D7377" s="66">
        <f t="shared" si="127"/>
        <v>0.38794117647058823</v>
      </c>
      <c r="E7377" s="1">
        <v>0.95821470588235302</v>
      </c>
      <c r="F7377" s="25">
        <v>2638</v>
      </c>
      <c r="G7377" s="154">
        <v>42467</v>
      </c>
      <c r="H7377" s="3" t="s">
        <v>7068</v>
      </c>
      <c r="I7377" s="4"/>
    </row>
    <row r="7378" spans="1:9" ht="30">
      <c r="A7378" s="6">
        <v>7376</v>
      </c>
      <c r="B7378" s="24" t="s">
        <v>7235</v>
      </c>
      <c r="C7378" s="25" t="str">
        <f>IF(D7378=2,"NO","YES")</f>
        <v>YES</v>
      </c>
      <c r="D7378" s="66">
        <f t="shared" si="127"/>
        <v>0.32794117647058824</v>
      </c>
      <c r="E7378" s="1">
        <v>0.81001470588235303</v>
      </c>
      <c r="F7378" s="25">
        <v>2230</v>
      </c>
      <c r="G7378" s="154">
        <v>42467</v>
      </c>
      <c r="H7378" s="3" t="s">
        <v>7068</v>
      </c>
      <c r="I7378" s="4"/>
    </row>
    <row r="7379" spans="1:9">
      <c r="A7379" s="6">
        <v>7377</v>
      </c>
      <c r="B7379" s="24" t="s">
        <v>7236</v>
      </c>
      <c r="C7379" s="25" t="str">
        <f>IF(D7379=2,"NO","YES")</f>
        <v>YES</v>
      </c>
      <c r="D7379" s="66">
        <f t="shared" si="127"/>
        <v>0.42102941176470587</v>
      </c>
      <c r="E7379" s="1">
        <v>1.0399426470588236</v>
      </c>
      <c r="F7379" s="25">
        <v>2863</v>
      </c>
      <c r="G7379" s="154">
        <v>42467</v>
      </c>
      <c r="H7379" s="3" t="s">
        <v>7068</v>
      </c>
      <c r="I7379" s="4"/>
    </row>
    <row r="7380" spans="1:9" ht="30">
      <c r="A7380" s="6">
        <v>7378</v>
      </c>
      <c r="B7380" s="24" t="s">
        <v>7237</v>
      </c>
      <c r="C7380" s="25" t="str">
        <f>IF(D7380=2,"NO","YES")</f>
        <v>YES</v>
      </c>
      <c r="D7380" s="66">
        <f t="shared" si="127"/>
        <v>0.3639705882352941</v>
      </c>
      <c r="E7380" s="1">
        <v>0.89900735294117651</v>
      </c>
      <c r="F7380" s="25">
        <v>2475</v>
      </c>
      <c r="G7380" s="154">
        <v>42467</v>
      </c>
      <c r="H7380" s="3" t="s">
        <v>7068</v>
      </c>
      <c r="I7380" s="4"/>
    </row>
    <row r="7381" spans="1:9" ht="30">
      <c r="A7381" s="6">
        <v>7379</v>
      </c>
      <c r="B7381" s="24" t="s">
        <v>7238</v>
      </c>
      <c r="C7381" s="25" t="str">
        <f>IF(D7381=2,"NO","YES")</f>
        <v>YES</v>
      </c>
      <c r="D7381" s="66">
        <f t="shared" si="127"/>
        <v>0.12102941176470589</v>
      </c>
      <c r="E7381" s="1">
        <v>0.29894264705882356</v>
      </c>
      <c r="F7381" s="25">
        <v>823</v>
      </c>
      <c r="G7381" s="154">
        <v>42467</v>
      </c>
      <c r="H7381" s="3" t="s">
        <v>7068</v>
      </c>
      <c r="I7381" s="4"/>
    </row>
    <row r="7382" spans="1:9">
      <c r="A7382" s="6">
        <v>7380</v>
      </c>
      <c r="B7382" s="24" t="s">
        <v>7239</v>
      </c>
      <c r="C7382" s="25" t="str">
        <f>IF(D7382=2,"NO","YES")</f>
        <v>YES</v>
      </c>
      <c r="D7382" s="66">
        <f t="shared" si="127"/>
        <v>0.42499999999999999</v>
      </c>
      <c r="E7382" s="1">
        <v>1.04975</v>
      </c>
      <c r="F7382" s="25">
        <v>2890</v>
      </c>
      <c r="G7382" s="154">
        <v>42467</v>
      </c>
      <c r="H7382" s="3" t="s">
        <v>7068</v>
      </c>
      <c r="I7382" s="4"/>
    </row>
    <row r="7383" spans="1:9">
      <c r="A7383" s="6">
        <v>7381</v>
      </c>
      <c r="B7383" s="24" t="s">
        <v>7240</v>
      </c>
      <c r="C7383" s="25" t="str">
        <f>IF(D7383=2,"NO","YES")</f>
        <v>YES</v>
      </c>
      <c r="D7383" s="66">
        <f t="shared" si="127"/>
        <v>4.897058823529412E-2</v>
      </c>
      <c r="E7383" s="1">
        <v>0.12095735294117649</v>
      </c>
      <c r="F7383" s="25">
        <v>333</v>
      </c>
      <c r="G7383" s="154">
        <v>42467</v>
      </c>
      <c r="H7383" s="3" t="s">
        <v>7068</v>
      </c>
      <c r="I7383" s="4"/>
    </row>
    <row r="7384" spans="1:9" ht="45">
      <c r="A7384" s="6">
        <v>7382</v>
      </c>
      <c r="B7384" s="24" t="s">
        <v>7241</v>
      </c>
      <c r="C7384" s="25" t="str">
        <f>IF(D7384=2,"NO","YES")</f>
        <v>YES</v>
      </c>
      <c r="D7384" s="66">
        <f t="shared" si="127"/>
        <v>0.57499999999999996</v>
      </c>
      <c r="E7384" s="1">
        <v>1.42025</v>
      </c>
      <c r="F7384" s="25">
        <v>3910</v>
      </c>
      <c r="G7384" s="154">
        <v>42467</v>
      </c>
      <c r="H7384" s="3" t="s">
        <v>7068</v>
      </c>
      <c r="I7384" s="4"/>
    </row>
    <row r="7385" spans="1:9" ht="30">
      <c r="A7385" s="6">
        <v>7383</v>
      </c>
      <c r="B7385" s="24" t="s">
        <v>7242</v>
      </c>
      <c r="C7385" s="25" t="str">
        <f>IF(D7385=2,"NO","YES")</f>
        <v>YES</v>
      </c>
      <c r="D7385" s="66">
        <f t="shared" si="127"/>
        <v>0.80897058823529411</v>
      </c>
      <c r="E7385" s="1">
        <v>1.9981573529411767</v>
      </c>
      <c r="F7385" s="25">
        <v>5501</v>
      </c>
      <c r="G7385" s="154">
        <v>42467</v>
      </c>
      <c r="H7385" s="3" t="s">
        <v>7068</v>
      </c>
      <c r="I7385" s="4"/>
    </row>
    <row r="7386" spans="1:9" ht="30">
      <c r="A7386" s="6">
        <v>7384</v>
      </c>
      <c r="B7386" s="24" t="s">
        <v>7243</v>
      </c>
      <c r="C7386" s="25" t="str">
        <f>IF(D7386=2,"NO","YES")</f>
        <v>YES</v>
      </c>
      <c r="D7386" s="66">
        <f t="shared" si="127"/>
        <v>0.53397058823529409</v>
      </c>
      <c r="E7386" s="1">
        <v>1.3189073529411766</v>
      </c>
      <c r="F7386" s="25">
        <v>3631</v>
      </c>
      <c r="G7386" s="154">
        <v>42467</v>
      </c>
      <c r="H7386" s="3" t="s">
        <v>7068</v>
      </c>
      <c r="I7386" s="4"/>
    </row>
    <row r="7387" spans="1:9" ht="30">
      <c r="A7387" s="6">
        <v>7385</v>
      </c>
      <c r="B7387" s="24" t="s">
        <v>7244</v>
      </c>
      <c r="C7387" s="25" t="str">
        <f>IF(D7387=2,"NO","YES")</f>
        <v>YES</v>
      </c>
      <c r="D7387" s="66">
        <f t="shared" si="127"/>
        <v>1.1329411764705883</v>
      </c>
      <c r="E7387" s="1">
        <v>2.7983647058823533</v>
      </c>
      <c r="F7387" s="25">
        <v>7704</v>
      </c>
      <c r="G7387" s="154">
        <v>42467</v>
      </c>
      <c r="H7387" s="3" t="s">
        <v>7068</v>
      </c>
      <c r="I7387" s="4"/>
    </row>
    <row r="7388" spans="1:9" ht="45">
      <c r="A7388" s="6">
        <v>7386</v>
      </c>
      <c r="B7388" s="24" t="s">
        <v>7245</v>
      </c>
      <c r="C7388" s="25" t="str">
        <f>IF(D7388=2,"NO","YES")</f>
        <v>YES</v>
      </c>
      <c r="D7388" s="66">
        <f t="shared" si="127"/>
        <v>0.62705882352941178</v>
      </c>
      <c r="E7388" s="1">
        <v>1.5488352941176473</v>
      </c>
      <c r="F7388" s="25">
        <v>4264</v>
      </c>
      <c r="G7388" s="154">
        <v>42467</v>
      </c>
      <c r="H7388" s="3" t="s">
        <v>7068</v>
      </c>
      <c r="I7388" s="4"/>
    </row>
    <row r="7389" spans="1:9" ht="30">
      <c r="A7389" s="6">
        <v>7387</v>
      </c>
      <c r="B7389" s="24" t="s">
        <v>7246</v>
      </c>
      <c r="C7389" s="25" t="str">
        <f>IF(D7389=2,"NO","YES")</f>
        <v>YES</v>
      </c>
      <c r="D7389" s="66">
        <f t="shared" si="127"/>
        <v>1.546029411764706</v>
      </c>
      <c r="E7389" s="1">
        <v>3.8186926470588243</v>
      </c>
      <c r="F7389" s="25">
        <v>10513</v>
      </c>
      <c r="G7389" s="154">
        <v>42467</v>
      </c>
      <c r="H7389" s="3" t="s">
        <v>7068</v>
      </c>
      <c r="I7389" s="4"/>
    </row>
    <row r="7390" spans="1:9" ht="30">
      <c r="A7390" s="6">
        <v>7388</v>
      </c>
      <c r="B7390" s="24" t="s">
        <v>7247</v>
      </c>
      <c r="C7390" s="25" t="str">
        <f>IF(D7390=2,"NO","YES")</f>
        <v>YES</v>
      </c>
      <c r="D7390" s="66">
        <f t="shared" si="127"/>
        <v>0.59499999999999997</v>
      </c>
      <c r="E7390" s="1">
        <v>1.4696500000000001</v>
      </c>
      <c r="F7390" s="25">
        <v>4046</v>
      </c>
      <c r="G7390" s="154">
        <v>42467</v>
      </c>
      <c r="H7390" s="3" t="s">
        <v>7068</v>
      </c>
      <c r="I7390" s="4"/>
    </row>
    <row r="7391" spans="1:9" ht="30">
      <c r="A7391" s="6">
        <v>7389</v>
      </c>
      <c r="B7391" s="24" t="s">
        <v>7248</v>
      </c>
      <c r="C7391" s="25" t="str">
        <f>IF(D7391=2,"NO","YES")</f>
        <v>YES</v>
      </c>
      <c r="D7391" s="66">
        <f t="shared" si="127"/>
        <v>1.1529411764705881</v>
      </c>
      <c r="E7391" s="1">
        <v>2.8477647058823528</v>
      </c>
      <c r="F7391" s="25">
        <v>7840</v>
      </c>
      <c r="G7391" s="154">
        <v>42467</v>
      </c>
      <c r="H7391" s="3" t="s">
        <v>7068</v>
      </c>
      <c r="I7391" s="4"/>
    </row>
    <row r="7392" spans="1:9" ht="45">
      <c r="A7392" s="6">
        <v>7390</v>
      </c>
      <c r="B7392" s="24" t="s">
        <v>7249</v>
      </c>
      <c r="C7392" s="25" t="str">
        <f>IF(D7392=2,"NO","YES")</f>
        <v>YES</v>
      </c>
      <c r="D7392" s="66">
        <f t="shared" si="127"/>
        <v>0.99102941176470594</v>
      </c>
      <c r="E7392" s="1">
        <v>2.4478426470588239</v>
      </c>
      <c r="F7392" s="25">
        <v>6739</v>
      </c>
      <c r="G7392" s="154">
        <v>42467</v>
      </c>
      <c r="H7392" s="3" t="s">
        <v>7068</v>
      </c>
      <c r="I7392" s="4"/>
    </row>
    <row r="7393" spans="1:9" ht="30">
      <c r="A7393" s="6">
        <v>7391</v>
      </c>
      <c r="B7393" s="24" t="s">
        <v>7250</v>
      </c>
      <c r="C7393" s="25" t="str">
        <f>IF(D7393=2,"NO","YES")</f>
        <v>YES</v>
      </c>
      <c r="D7393" s="66">
        <f t="shared" si="127"/>
        <v>0.17397058823529413</v>
      </c>
      <c r="E7393" s="1">
        <v>0.42970735294117651</v>
      </c>
      <c r="F7393" s="25">
        <v>1183</v>
      </c>
      <c r="G7393" s="154">
        <v>42467</v>
      </c>
      <c r="H7393" s="3" t="s">
        <v>7068</v>
      </c>
      <c r="I7393" s="4"/>
    </row>
    <row r="7394" spans="1:9" ht="30">
      <c r="A7394" s="6">
        <v>7392</v>
      </c>
      <c r="B7394" s="24" t="s">
        <v>7251</v>
      </c>
      <c r="C7394" s="25" t="str">
        <f>IF(D7394=2,"NO","YES")</f>
        <v>YES</v>
      </c>
      <c r="D7394" s="66">
        <f t="shared" si="127"/>
        <v>0.97499999999999998</v>
      </c>
      <c r="E7394" s="1">
        <v>2.4082500000000002</v>
      </c>
      <c r="F7394" s="25">
        <v>6630</v>
      </c>
      <c r="G7394" s="154">
        <v>42467</v>
      </c>
      <c r="H7394" s="3" t="s">
        <v>7068</v>
      </c>
      <c r="I7394" s="4"/>
    </row>
    <row r="7395" spans="1:9" ht="30">
      <c r="A7395" s="6">
        <v>7393</v>
      </c>
      <c r="B7395" s="24" t="s">
        <v>7252</v>
      </c>
      <c r="C7395" s="25" t="str">
        <f>IF(D7395=2,"NO","YES")</f>
        <v>YES</v>
      </c>
      <c r="D7395" s="66">
        <f t="shared" si="127"/>
        <v>1.0479411764705882</v>
      </c>
      <c r="E7395" s="1">
        <v>2.5884147058823528</v>
      </c>
      <c r="F7395" s="25">
        <v>7126</v>
      </c>
      <c r="G7395" s="154">
        <v>42467</v>
      </c>
      <c r="H7395" s="3" t="s">
        <v>7068</v>
      </c>
      <c r="I7395" s="4"/>
    </row>
    <row r="7396" spans="1:9" ht="30">
      <c r="A7396" s="6">
        <v>7394</v>
      </c>
      <c r="B7396" s="24" t="s">
        <v>7253</v>
      </c>
      <c r="C7396" s="25" t="str">
        <f>IF(D7396=2,"NO","YES")</f>
        <v>YES</v>
      </c>
      <c r="D7396" s="66">
        <f t="shared" si="127"/>
        <v>1.23</v>
      </c>
      <c r="E7396" s="1">
        <v>3.0381</v>
      </c>
      <c r="F7396" s="25">
        <v>8364</v>
      </c>
      <c r="G7396" s="154">
        <v>42467</v>
      </c>
      <c r="H7396" s="3" t="s">
        <v>7068</v>
      </c>
      <c r="I7396" s="4"/>
    </row>
    <row r="7397" spans="1:9" ht="30">
      <c r="A7397" s="6">
        <v>7395</v>
      </c>
      <c r="B7397" s="24" t="s">
        <v>7254</v>
      </c>
      <c r="C7397" s="25" t="str">
        <f>IF(D7397=2,"NO","YES")</f>
        <v>YES</v>
      </c>
      <c r="D7397" s="66">
        <f t="shared" si="127"/>
        <v>0.11294117647058824</v>
      </c>
      <c r="E7397" s="1">
        <v>0.27896470588235295</v>
      </c>
      <c r="F7397" s="25">
        <v>768</v>
      </c>
      <c r="G7397" s="154">
        <v>42467</v>
      </c>
      <c r="H7397" s="3" t="s">
        <v>7068</v>
      </c>
      <c r="I7397" s="4"/>
    </row>
    <row r="7398" spans="1:9" ht="30">
      <c r="A7398" s="6">
        <v>7396</v>
      </c>
      <c r="B7398" s="24" t="s">
        <v>6461</v>
      </c>
      <c r="C7398" s="25" t="str">
        <f>IF(D7398=2,"NO","YES")</f>
        <v>YES</v>
      </c>
      <c r="D7398" s="66">
        <f t="shared" si="127"/>
        <v>1.125</v>
      </c>
      <c r="E7398" s="1">
        <v>2.7787500000000001</v>
      </c>
      <c r="F7398" s="25">
        <v>7650</v>
      </c>
      <c r="G7398" s="154">
        <v>42467</v>
      </c>
      <c r="H7398" s="3" t="s">
        <v>7068</v>
      </c>
      <c r="I7398" s="4"/>
    </row>
    <row r="7399" spans="1:9" ht="30">
      <c r="A7399" s="6">
        <v>7397</v>
      </c>
      <c r="B7399" s="24" t="s">
        <v>7255</v>
      </c>
      <c r="C7399" s="25" t="str">
        <f>IF(D7399=2,"NO","YES")</f>
        <v>YES</v>
      </c>
      <c r="D7399" s="66">
        <f t="shared" si="127"/>
        <v>1.161029411764706</v>
      </c>
      <c r="E7399" s="1">
        <v>2.8677426470588241</v>
      </c>
      <c r="F7399" s="25">
        <v>7895</v>
      </c>
      <c r="G7399" s="616">
        <v>42467</v>
      </c>
      <c r="H7399" s="3" t="s">
        <v>7068</v>
      </c>
      <c r="I7399" s="4"/>
    </row>
    <row r="7400" spans="1:9" ht="30">
      <c r="A7400" s="6">
        <v>7398</v>
      </c>
      <c r="B7400" s="24" t="s">
        <v>7256</v>
      </c>
      <c r="C7400" s="25" t="str">
        <f>IF(D7400=2,"NO","YES")</f>
        <v>YES</v>
      </c>
      <c r="D7400" s="66">
        <f t="shared" si="127"/>
        <v>1.4689705882352941</v>
      </c>
      <c r="E7400" s="1">
        <v>3.628357352941177</v>
      </c>
      <c r="F7400" s="25">
        <v>9989</v>
      </c>
      <c r="G7400" s="154">
        <v>42467</v>
      </c>
      <c r="H7400" s="3" t="s">
        <v>7068</v>
      </c>
      <c r="I7400" s="4"/>
    </row>
    <row r="7401" spans="1:9" ht="30">
      <c r="A7401" s="6">
        <v>7399</v>
      </c>
      <c r="B7401" s="24" t="s">
        <v>7257</v>
      </c>
      <c r="C7401" s="25" t="str">
        <f>IF(D7401=2,"NO","YES")</f>
        <v>YES</v>
      </c>
      <c r="D7401" s="66">
        <f t="shared" si="127"/>
        <v>1</v>
      </c>
      <c r="E7401" s="1">
        <v>2.4700000000000002</v>
      </c>
      <c r="F7401" s="25">
        <v>6800</v>
      </c>
      <c r="G7401" s="154">
        <v>42467</v>
      </c>
      <c r="H7401" s="3" t="s">
        <v>7068</v>
      </c>
      <c r="I7401" s="4"/>
    </row>
    <row r="7402" spans="1:9">
      <c r="A7402" s="6">
        <v>7400</v>
      </c>
      <c r="B7402" s="24" t="s">
        <v>7258</v>
      </c>
      <c r="C7402" s="25" t="str">
        <f>IF(D7402=2,"NO","YES")</f>
        <v>YES</v>
      </c>
      <c r="D7402" s="66">
        <f t="shared" si="127"/>
        <v>1.1939705882352942</v>
      </c>
      <c r="E7402" s="1">
        <v>2.9491073529411769</v>
      </c>
      <c r="F7402" s="25">
        <v>8119</v>
      </c>
      <c r="G7402" s="154">
        <v>42467</v>
      </c>
      <c r="H7402" s="3" t="s">
        <v>7068</v>
      </c>
      <c r="I7402" s="4"/>
    </row>
    <row r="7403" spans="1:9" ht="30">
      <c r="A7403" s="6">
        <v>7401</v>
      </c>
      <c r="B7403" s="24" t="s">
        <v>7259</v>
      </c>
      <c r="C7403" s="25" t="str">
        <f>IF(D7403=2,"NO","YES")</f>
        <v>YES</v>
      </c>
      <c r="D7403" s="66">
        <f t="shared" si="127"/>
        <v>1.1210294117647059</v>
      </c>
      <c r="E7403" s="1">
        <v>2.7689426470588239</v>
      </c>
      <c r="F7403" s="25">
        <v>7623</v>
      </c>
      <c r="G7403" s="154">
        <v>42467</v>
      </c>
      <c r="H7403" s="3" t="s">
        <v>7068</v>
      </c>
      <c r="I7403" s="4"/>
    </row>
    <row r="7404" spans="1:9" ht="30">
      <c r="A7404" s="6">
        <v>7402</v>
      </c>
      <c r="B7404" s="24" t="s">
        <v>7260</v>
      </c>
      <c r="C7404" s="25" t="str">
        <f>IF(D7404=2,"NO","YES")</f>
        <v>YES</v>
      </c>
      <c r="D7404" s="66">
        <f t="shared" si="127"/>
        <v>0.67602941176470588</v>
      </c>
      <c r="E7404" s="1">
        <v>1.6697926470588236</v>
      </c>
      <c r="F7404" s="25">
        <v>4597</v>
      </c>
      <c r="G7404" s="154">
        <v>42467</v>
      </c>
      <c r="H7404" s="3" t="s">
        <v>7068</v>
      </c>
      <c r="I7404" s="4"/>
    </row>
    <row r="7405" spans="1:9">
      <c r="A7405" s="6">
        <v>7403</v>
      </c>
      <c r="B7405" s="24" t="s">
        <v>7261</v>
      </c>
      <c r="C7405" s="25" t="str">
        <f>IF(D7405=2,"NO","YES")</f>
        <v>YES</v>
      </c>
      <c r="D7405" s="66">
        <f t="shared" si="127"/>
        <v>0.11705882352941177</v>
      </c>
      <c r="E7405" s="1">
        <v>0.2891352941176471</v>
      </c>
      <c r="F7405" s="25">
        <v>796</v>
      </c>
      <c r="G7405" s="154">
        <v>42467</v>
      </c>
      <c r="H7405" s="3" t="s">
        <v>7068</v>
      </c>
      <c r="I7405" s="4"/>
    </row>
    <row r="7406" spans="1:9" ht="30">
      <c r="A7406" s="6">
        <v>7404</v>
      </c>
      <c r="B7406" s="24" t="s">
        <v>7262</v>
      </c>
      <c r="C7406" s="25" t="str">
        <f>IF(D7406=2,"NO","YES")</f>
        <v>YES</v>
      </c>
      <c r="D7406" s="66">
        <f t="shared" si="127"/>
        <v>0.32397058823529412</v>
      </c>
      <c r="E7406" s="1">
        <v>0.80020735294117651</v>
      </c>
      <c r="F7406" s="25">
        <v>2203</v>
      </c>
      <c r="G7406" s="154">
        <v>42467</v>
      </c>
      <c r="H7406" s="3" t="s">
        <v>7068</v>
      </c>
      <c r="I7406" s="4"/>
    </row>
    <row r="7407" spans="1:9" ht="30">
      <c r="A7407" s="6">
        <v>7405</v>
      </c>
      <c r="B7407" s="24" t="s">
        <v>7263</v>
      </c>
      <c r="C7407" s="25" t="str">
        <f>IF(D7407=2,"NO","YES")</f>
        <v>YES</v>
      </c>
      <c r="D7407" s="66">
        <f t="shared" si="127"/>
        <v>0.87</v>
      </c>
      <c r="E7407" s="1">
        <v>2.1489000000000003</v>
      </c>
      <c r="F7407" s="25">
        <v>5916</v>
      </c>
      <c r="G7407" s="154">
        <v>42467</v>
      </c>
      <c r="H7407" s="3" t="s">
        <v>7068</v>
      </c>
      <c r="I7407" s="4"/>
    </row>
    <row r="7408" spans="1:9" ht="30">
      <c r="A7408" s="6">
        <v>7406</v>
      </c>
      <c r="B7408" s="24" t="s">
        <v>7264</v>
      </c>
      <c r="C7408" s="25" t="str">
        <f>IF(D7408=2,"NO","YES")</f>
        <v>YES</v>
      </c>
      <c r="D7408" s="66">
        <f t="shared" si="127"/>
        <v>0.9510294117647059</v>
      </c>
      <c r="E7408" s="1">
        <v>2.3490426470588237</v>
      </c>
      <c r="F7408" s="25">
        <v>6467</v>
      </c>
      <c r="G7408" s="154">
        <v>42467</v>
      </c>
      <c r="H7408" s="3" t="s">
        <v>7068</v>
      </c>
      <c r="I7408" s="4"/>
    </row>
    <row r="7409" spans="1:9" ht="30">
      <c r="A7409" s="6">
        <v>7407</v>
      </c>
      <c r="B7409" s="24" t="s">
        <v>7265</v>
      </c>
      <c r="C7409" s="25" t="str">
        <f>IF(D7409=2,"NO","YES")</f>
        <v>YES</v>
      </c>
      <c r="D7409" s="66">
        <f t="shared" si="127"/>
        <v>8.1029411764705878E-2</v>
      </c>
      <c r="E7409" s="1">
        <v>0.20014264705882354</v>
      </c>
      <c r="F7409" s="25">
        <v>551</v>
      </c>
      <c r="G7409" s="154">
        <v>42467</v>
      </c>
      <c r="H7409" s="3" t="s">
        <v>7068</v>
      </c>
      <c r="I7409" s="4"/>
    </row>
    <row r="7410" spans="1:9" ht="30">
      <c r="A7410" s="6">
        <v>7408</v>
      </c>
      <c r="B7410" s="24" t="s">
        <v>7266</v>
      </c>
      <c r="C7410" s="25" t="str">
        <f>IF(D7410=2,"NO","YES")</f>
        <v>YES</v>
      </c>
      <c r="D7410" s="66">
        <f t="shared" si="127"/>
        <v>0.7279411764705882</v>
      </c>
      <c r="E7410" s="1">
        <v>1.798014705882353</v>
      </c>
      <c r="F7410" s="25">
        <v>4950</v>
      </c>
      <c r="G7410" s="154">
        <v>42467</v>
      </c>
      <c r="H7410" s="3" t="s">
        <v>7068</v>
      </c>
      <c r="I7410" s="4"/>
    </row>
    <row r="7411" spans="1:9">
      <c r="A7411" s="6">
        <v>7409</v>
      </c>
      <c r="B7411" s="24" t="s">
        <v>7267</v>
      </c>
      <c r="C7411" s="25" t="str">
        <f>IF(D7411=2,"NO","YES")</f>
        <v>YES</v>
      </c>
      <c r="D7411" s="66">
        <f t="shared" si="127"/>
        <v>1.0520588235294117</v>
      </c>
      <c r="E7411" s="1">
        <v>2.598585294117647</v>
      </c>
      <c r="F7411" s="25">
        <v>7154</v>
      </c>
      <c r="G7411" s="154">
        <v>42467</v>
      </c>
      <c r="H7411" s="3" t="s">
        <v>7068</v>
      </c>
      <c r="I7411" s="4"/>
    </row>
    <row r="7412" spans="1:9" ht="30">
      <c r="A7412" s="6">
        <v>7410</v>
      </c>
      <c r="B7412" s="24" t="s">
        <v>7268</v>
      </c>
      <c r="C7412" s="25" t="str">
        <f>IF(D7412=2,"NO","YES")</f>
        <v>YES</v>
      </c>
      <c r="D7412" s="66">
        <f t="shared" si="127"/>
        <v>0.89</v>
      </c>
      <c r="E7412" s="1">
        <v>2.1983000000000001</v>
      </c>
      <c r="F7412" s="25">
        <v>6052</v>
      </c>
      <c r="G7412" s="154">
        <v>42467</v>
      </c>
      <c r="H7412" s="3" t="s">
        <v>7068</v>
      </c>
      <c r="I7412" s="4"/>
    </row>
    <row r="7413" spans="1:9" ht="30">
      <c r="A7413" s="6">
        <v>7411</v>
      </c>
      <c r="B7413" s="24" t="s">
        <v>7269</v>
      </c>
      <c r="C7413" s="25" t="str">
        <f>IF(D7413=2,"NO","YES")</f>
        <v>YES</v>
      </c>
      <c r="D7413" s="66">
        <f t="shared" si="127"/>
        <v>0.40500000000000003</v>
      </c>
      <c r="E7413" s="1">
        <v>1.0003500000000001</v>
      </c>
      <c r="F7413" s="25">
        <v>2754</v>
      </c>
      <c r="G7413" s="154">
        <v>42467</v>
      </c>
      <c r="H7413" s="3" t="s">
        <v>7068</v>
      </c>
      <c r="I7413" s="4"/>
    </row>
    <row r="7414" spans="1:9" ht="30">
      <c r="A7414" s="6">
        <v>7412</v>
      </c>
      <c r="B7414" s="24" t="s">
        <v>7270</v>
      </c>
      <c r="C7414" s="25" t="str">
        <f>IF(D7414=2,"NO","YES")</f>
        <v>YES</v>
      </c>
      <c r="D7414" s="66">
        <f t="shared" si="127"/>
        <v>0.25897058823529412</v>
      </c>
      <c r="E7414" s="1">
        <v>0.63965735294117654</v>
      </c>
      <c r="F7414" s="25">
        <v>1761</v>
      </c>
      <c r="G7414" s="154">
        <v>42467</v>
      </c>
      <c r="H7414" s="3" t="s">
        <v>7068</v>
      </c>
      <c r="I7414" s="4"/>
    </row>
    <row r="7415" spans="1:9" ht="30">
      <c r="A7415" s="6">
        <v>7413</v>
      </c>
      <c r="B7415" s="24" t="s">
        <v>7271</v>
      </c>
      <c r="C7415" s="25" t="str">
        <f>IF(D7415=2,"NO","YES")</f>
        <v>YES</v>
      </c>
      <c r="D7415" s="66">
        <f t="shared" si="127"/>
        <v>0.76102941176470584</v>
      </c>
      <c r="E7415" s="1">
        <v>1.8797426470588237</v>
      </c>
      <c r="F7415" s="25">
        <v>5175</v>
      </c>
      <c r="G7415" s="154">
        <v>42467</v>
      </c>
      <c r="H7415" s="3" t="s">
        <v>7068</v>
      </c>
      <c r="I7415" s="4"/>
    </row>
    <row r="7416" spans="1:9" ht="30">
      <c r="A7416" s="6">
        <v>7414</v>
      </c>
      <c r="B7416" s="24" t="s">
        <v>7272</v>
      </c>
      <c r="C7416" s="25" t="str">
        <f>IF(D7416=2,"NO","YES")</f>
        <v>YES</v>
      </c>
      <c r="D7416" s="66">
        <f t="shared" si="127"/>
        <v>1.0120588235294117</v>
      </c>
      <c r="E7416" s="1">
        <v>2.4997852941176468</v>
      </c>
      <c r="F7416" s="25">
        <v>6882</v>
      </c>
      <c r="G7416" s="154">
        <v>42467</v>
      </c>
      <c r="H7416" s="3" t="s">
        <v>7068</v>
      </c>
      <c r="I7416" s="4"/>
    </row>
    <row r="7417" spans="1:9" ht="30">
      <c r="A7417" s="6">
        <v>7415</v>
      </c>
      <c r="B7417" s="24" t="s">
        <v>7273</v>
      </c>
      <c r="C7417" s="25" t="str">
        <f>IF(D7417=2,"NO","YES")</f>
        <v>YES</v>
      </c>
      <c r="D7417" s="66">
        <f t="shared" si="127"/>
        <v>0.90602941176470586</v>
      </c>
      <c r="E7417" s="1">
        <v>2.2378926470588238</v>
      </c>
      <c r="F7417" s="25">
        <v>6161</v>
      </c>
      <c r="G7417" s="154">
        <v>42467</v>
      </c>
      <c r="H7417" s="3" t="s">
        <v>7068</v>
      </c>
      <c r="I7417" s="4"/>
    </row>
    <row r="7418" spans="1:9" ht="30">
      <c r="A7418" s="6">
        <v>7416</v>
      </c>
      <c r="B7418" s="24" t="s">
        <v>7274</v>
      </c>
      <c r="C7418" s="25" t="str">
        <f>IF(D7418=2,"NO","YES")</f>
        <v>YES</v>
      </c>
      <c r="D7418" s="66">
        <f t="shared" si="127"/>
        <v>0.80897058823529411</v>
      </c>
      <c r="E7418" s="1">
        <v>1.9981573529411767</v>
      </c>
      <c r="F7418" s="25">
        <v>5501</v>
      </c>
      <c r="G7418" s="154">
        <v>42467</v>
      </c>
      <c r="H7418" s="3" t="s">
        <v>7068</v>
      </c>
      <c r="I7418" s="4"/>
    </row>
    <row r="7419" spans="1:9" ht="30">
      <c r="A7419" s="6">
        <v>7417</v>
      </c>
      <c r="B7419" s="24" t="s">
        <v>7275</v>
      </c>
      <c r="C7419" s="25" t="str">
        <f>IF(D7419=2,"NO","YES")</f>
        <v>YES</v>
      </c>
      <c r="D7419" s="66">
        <f t="shared" si="127"/>
        <v>1.085</v>
      </c>
      <c r="E7419" s="1">
        <v>2.6799500000000003</v>
      </c>
      <c r="F7419" s="25">
        <v>7378</v>
      </c>
      <c r="G7419" s="154">
        <v>42467</v>
      </c>
      <c r="H7419" s="3" t="s">
        <v>7068</v>
      </c>
      <c r="I7419" s="4"/>
    </row>
    <row r="7420" spans="1:9" ht="30">
      <c r="A7420" s="6">
        <v>7418</v>
      </c>
      <c r="B7420" s="24" t="s">
        <v>7276</v>
      </c>
      <c r="C7420" s="25" t="str">
        <f>IF(D7420=2,"NO","YES")</f>
        <v>YES</v>
      </c>
      <c r="D7420" s="66">
        <f t="shared" si="127"/>
        <v>1.3720588235294118</v>
      </c>
      <c r="E7420" s="1">
        <v>3.3889852941176475</v>
      </c>
      <c r="F7420" s="25">
        <v>9330</v>
      </c>
      <c r="G7420" s="154">
        <v>42467</v>
      </c>
      <c r="H7420" s="3" t="s">
        <v>7068</v>
      </c>
      <c r="I7420" s="4"/>
    </row>
    <row r="7421" spans="1:9" ht="30">
      <c r="A7421" s="6">
        <v>7419</v>
      </c>
      <c r="B7421" s="24" t="s">
        <v>7277</v>
      </c>
      <c r="C7421" s="25" t="str">
        <f>IF(D7421=2,"NO","YES")</f>
        <v>YES</v>
      </c>
      <c r="D7421" s="66">
        <f t="shared" si="127"/>
        <v>0.32794117647058824</v>
      </c>
      <c r="E7421" s="1">
        <v>0.81001470588235303</v>
      </c>
      <c r="F7421" s="25">
        <v>2230</v>
      </c>
      <c r="G7421" s="154">
        <v>42467</v>
      </c>
      <c r="H7421" s="3" t="s">
        <v>7068</v>
      </c>
      <c r="I7421" s="4"/>
    </row>
    <row r="7422" spans="1:9" ht="30">
      <c r="A7422" s="6">
        <v>7420</v>
      </c>
      <c r="B7422" s="24" t="s">
        <v>6716</v>
      </c>
      <c r="C7422" s="25" t="str">
        <f>IF(D7422=2,"NO","YES")</f>
        <v>YES</v>
      </c>
      <c r="D7422" s="66">
        <f t="shared" si="127"/>
        <v>0.98705882352941177</v>
      </c>
      <c r="E7422" s="1">
        <v>2.4380352941176473</v>
      </c>
      <c r="F7422" s="25">
        <v>6712</v>
      </c>
      <c r="G7422" s="154">
        <v>42467</v>
      </c>
      <c r="H7422" s="3" t="s">
        <v>7068</v>
      </c>
      <c r="I7422" s="4"/>
    </row>
    <row r="7423" spans="1:9" ht="30">
      <c r="A7423" s="6">
        <v>7421</v>
      </c>
      <c r="B7423" s="24" t="s">
        <v>7278</v>
      </c>
      <c r="C7423" s="25" t="str">
        <f>IF(D7423=2,"NO","YES")</f>
        <v>YES</v>
      </c>
      <c r="D7423" s="66">
        <f t="shared" si="127"/>
        <v>0.61102941176470593</v>
      </c>
      <c r="E7423" s="1">
        <v>1.5092426470588238</v>
      </c>
      <c r="F7423" s="25">
        <v>4155</v>
      </c>
      <c r="G7423" s="154">
        <v>42467</v>
      </c>
      <c r="H7423" s="3" t="s">
        <v>7068</v>
      </c>
      <c r="I7423" s="4"/>
    </row>
    <row r="7424" spans="1:9" ht="30">
      <c r="A7424" s="6">
        <v>7422</v>
      </c>
      <c r="B7424" s="24" t="s">
        <v>7279</v>
      </c>
      <c r="C7424" s="25" t="str">
        <f>IF(D7424=2,"NO","YES")</f>
        <v>YES</v>
      </c>
      <c r="D7424" s="66">
        <f t="shared" si="127"/>
        <v>0.48602941176470588</v>
      </c>
      <c r="E7424" s="1">
        <v>1.2004926470588235</v>
      </c>
      <c r="F7424" s="25">
        <v>3305</v>
      </c>
      <c r="G7424" s="154">
        <v>42467</v>
      </c>
      <c r="H7424" s="3" t="s">
        <v>7068</v>
      </c>
      <c r="I7424" s="4"/>
    </row>
    <row r="7425" spans="1:9" ht="30">
      <c r="A7425" s="6">
        <v>7423</v>
      </c>
      <c r="B7425" s="24" t="s">
        <v>7280</v>
      </c>
      <c r="C7425" s="25" t="str">
        <f>IF(D7425=2,"NO","YES")</f>
        <v>YES</v>
      </c>
      <c r="D7425" s="66">
        <f t="shared" si="127"/>
        <v>0.38397058823529412</v>
      </c>
      <c r="E7425" s="1">
        <v>0.94840735294117651</v>
      </c>
      <c r="F7425" s="25">
        <v>2611</v>
      </c>
      <c r="G7425" s="154">
        <v>42467</v>
      </c>
      <c r="H7425" s="3" t="s">
        <v>7068</v>
      </c>
      <c r="I7425" s="4"/>
    </row>
    <row r="7426" spans="1:9" ht="30">
      <c r="A7426" s="6">
        <v>7424</v>
      </c>
      <c r="B7426" s="24" t="s">
        <v>7281</v>
      </c>
      <c r="C7426" s="25" t="str">
        <f>IF(D7426=2,"NO","YES")</f>
        <v>YES</v>
      </c>
      <c r="D7426" s="66">
        <f t="shared" si="127"/>
        <v>0.19</v>
      </c>
      <c r="E7426" s="1">
        <v>0.46930000000000005</v>
      </c>
      <c r="F7426" s="25">
        <v>1292</v>
      </c>
      <c r="G7426" s="154">
        <v>42467</v>
      </c>
      <c r="H7426" s="3" t="s">
        <v>7068</v>
      </c>
      <c r="I7426" s="4"/>
    </row>
    <row r="7427" spans="1:9" ht="30">
      <c r="A7427" s="6">
        <v>7425</v>
      </c>
      <c r="B7427" s="24" t="s">
        <v>7282</v>
      </c>
      <c r="C7427" s="25" t="str">
        <f>IF(D7427=2,"NO","YES")</f>
        <v>YES</v>
      </c>
      <c r="D7427" s="66">
        <f t="shared" si="127"/>
        <v>0.3039705882352941</v>
      </c>
      <c r="E7427" s="1">
        <v>0.75080735294117651</v>
      </c>
      <c r="F7427" s="25">
        <v>2067</v>
      </c>
      <c r="G7427" s="154">
        <v>42467</v>
      </c>
      <c r="H7427" s="3" t="s">
        <v>7068</v>
      </c>
      <c r="I7427" s="4"/>
    </row>
    <row r="7428" spans="1:9">
      <c r="A7428" s="6">
        <v>7426</v>
      </c>
      <c r="B7428" s="24" t="s">
        <v>7283</v>
      </c>
      <c r="C7428" s="25" t="str">
        <f>IF(D7428=2,"NO","YES")</f>
        <v>YES</v>
      </c>
      <c r="D7428" s="66">
        <f t="shared" si="127"/>
        <v>1.0079411764705883</v>
      </c>
      <c r="E7428" s="1">
        <v>2.4896147058823535</v>
      </c>
      <c r="F7428" s="25">
        <v>6854</v>
      </c>
      <c r="G7428" s="154">
        <v>42467</v>
      </c>
      <c r="H7428" s="3" t="s">
        <v>7068</v>
      </c>
      <c r="I7428" s="4"/>
    </row>
    <row r="7429" spans="1:9" ht="30">
      <c r="A7429" s="6">
        <v>7427</v>
      </c>
      <c r="B7429" s="24" t="s">
        <v>7284</v>
      </c>
      <c r="C7429" s="25" t="str">
        <f>IF(D7429=2,"NO","YES")</f>
        <v>YES</v>
      </c>
      <c r="D7429" s="66">
        <f t="shared" ref="D7429:D7492" si="128">F7429/6800</f>
        <v>0.78500000000000003</v>
      </c>
      <c r="E7429" s="1">
        <v>1.9389500000000002</v>
      </c>
      <c r="F7429" s="25">
        <v>5338</v>
      </c>
      <c r="G7429" s="154">
        <v>42467</v>
      </c>
      <c r="H7429" s="3" t="s">
        <v>7068</v>
      </c>
      <c r="I7429" s="4"/>
    </row>
    <row r="7430" spans="1:9" ht="30">
      <c r="A7430" s="6">
        <v>7428</v>
      </c>
      <c r="B7430" s="24" t="s">
        <v>7285</v>
      </c>
      <c r="C7430" s="25" t="str">
        <f>IF(D7430=2,"NO","YES")</f>
        <v>YES</v>
      </c>
      <c r="D7430" s="66">
        <f t="shared" si="128"/>
        <v>1.4729411764705882</v>
      </c>
      <c r="E7430" s="1">
        <v>3.6381647058823532</v>
      </c>
      <c r="F7430" s="25">
        <v>10016</v>
      </c>
      <c r="G7430" s="154">
        <v>42467</v>
      </c>
      <c r="H7430" s="3" t="s">
        <v>7068</v>
      </c>
      <c r="I7430" s="4"/>
    </row>
    <row r="7431" spans="1:9" ht="45">
      <c r="A7431" s="6">
        <v>7429</v>
      </c>
      <c r="B7431" s="24" t="s">
        <v>7286</v>
      </c>
      <c r="C7431" s="25" t="str">
        <f>IF(D7431=2,"NO","YES")</f>
        <v>YES</v>
      </c>
      <c r="D7431" s="66">
        <f t="shared" si="128"/>
        <v>1.0929411764705883</v>
      </c>
      <c r="E7431" s="1">
        <v>2.6995647058823535</v>
      </c>
      <c r="F7431" s="25">
        <v>7432</v>
      </c>
      <c r="G7431" s="154">
        <v>42467</v>
      </c>
      <c r="H7431" s="3" t="s">
        <v>7068</v>
      </c>
      <c r="I7431" s="4"/>
    </row>
    <row r="7432" spans="1:9" ht="30">
      <c r="A7432" s="6">
        <v>7430</v>
      </c>
      <c r="B7432" s="24" t="s">
        <v>7287</v>
      </c>
      <c r="C7432" s="25" t="str">
        <f>IF(D7432=2,"NO","YES")</f>
        <v>YES</v>
      </c>
      <c r="D7432" s="66">
        <f t="shared" si="128"/>
        <v>1.5739705882352941</v>
      </c>
      <c r="E7432" s="1">
        <v>3.887707352941177</v>
      </c>
      <c r="F7432" s="25">
        <v>10703</v>
      </c>
      <c r="G7432" s="154">
        <v>42467</v>
      </c>
      <c r="H7432" s="3" t="s">
        <v>7068</v>
      </c>
      <c r="I7432" s="4"/>
    </row>
    <row r="7433" spans="1:9" ht="30">
      <c r="A7433" s="6">
        <v>7431</v>
      </c>
      <c r="B7433" s="24" t="s">
        <v>7288</v>
      </c>
      <c r="C7433" s="25" t="str">
        <f>IF(D7433=2,"NO","YES")</f>
        <v>YES</v>
      </c>
      <c r="D7433" s="66">
        <f t="shared" si="128"/>
        <v>1.0120588235294117</v>
      </c>
      <c r="E7433" s="1">
        <v>2.4997852941176468</v>
      </c>
      <c r="F7433" s="25">
        <v>6882</v>
      </c>
      <c r="G7433" s="154">
        <v>42467</v>
      </c>
      <c r="H7433" s="3" t="s">
        <v>7068</v>
      </c>
      <c r="I7433" s="4"/>
    </row>
    <row r="7434" spans="1:9" ht="30">
      <c r="A7434" s="6">
        <v>7432</v>
      </c>
      <c r="B7434" s="24" t="s">
        <v>7289</v>
      </c>
      <c r="C7434" s="25" t="str">
        <f>IF(D7434=2,"NO","YES")</f>
        <v>YES</v>
      </c>
      <c r="D7434" s="66">
        <f t="shared" si="128"/>
        <v>0.93500000000000005</v>
      </c>
      <c r="E7434" s="1">
        <v>2.3094500000000004</v>
      </c>
      <c r="F7434" s="25">
        <v>6358</v>
      </c>
      <c r="G7434" s="154">
        <v>42467</v>
      </c>
      <c r="H7434" s="3" t="s">
        <v>7068</v>
      </c>
      <c r="I7434" s="4"/>
    </row>
    <row r="7435" spans="1:9" ht="30">
      <c r="A7435" s="6">
        <v>7433</v>
      </c>
      <c r="B7435" s="24" t="s">
        <v>7290</v>
      </c>
      <c r="C7435" s="25" t="str">
        <f>IF(D7435=2,"NO","YES")</f>
        <v>YES</v>
      </c>
      <c r="D7435" s="66">
        <f t="shared" si="128"/>
        <v>0.7279411764705882</v>
      </c>
      <c r="E7435" s="1">
        <v>1.798014705882353</v>
      </c>
      <c r="F7435" s="25">
        <v>4950</v>
      </c>
      <c r="G7435" s="154">
        <v>42467</v>
      </c>
      <c r="H7435" s="3" t="s">
        <v>7068</v>
      </c>
      <c r="I7435" s="4"/>
    </row>
    <row r="7436" spans="1:9">
      <c r="A7436" s="6">
        <v>7434</v>
      </c>
      <c r="B7436" s="24" t="s">
        <v>7291</v>
      </c>
      <c r="C7436" s="25" t="str">
        <f>IF(D7436=2,"NO","YES")</f>
        <v>YES</v>
      </c>
      <c r="D7436" s="66">
        <f t="shared" si="128"/>
        <v>1.5010294117647058</v>
      </c>
      <c r="E7436" s="1">
        <v>3.7075426470588235</v>
      </c>
      <c r="F7436" s="25">
        <v>10207</v>
      </c>
      <c r="G7436" s="154">
        <v>42467</v>
      </c>
      <c r="H7436" s="3" t="s">
        <v>7068</v>
      </c>
      <c r="I7436" s="4"/>
    </row>
    <row r="7437" spans="1:9" ht="30">
      <c r="A7437" s="6">
        <v>7435</v>
      </c>
      <c r="B7437" s="24" t="s">
        <v>7292</v>
      </c>
      <c r="C7437" s="25" t="str">
        <f>IF(D7437=2,"NO","YES")</f>
        <v>YES</v>
      </c>
      <c r="D7437" s="66">
        <f t="shared" si="128"/>
        <v>1.1860294117647059</v>
      </c>
      <c r="E7437" s="1">
        <v>2.9294926470588236</v>
      </c>
      <c r="F7437" s="25">
        <v>8065</v>
      </c>
      <c r="G7437" s="154">
        <v>42467</v>
      </c>
      <c r="H7437" s="3" t="s">
        <v>7068</v>
      </c>
      <c r="I7437" s="4"/>
    </row>
    <row r="7438" spans="1:9" ht="30">
      <c r="A7438" s="6">
        <v>7436</v>
      </c>
      <c r="B7438" s="24" t="s">
        <v>7293</v>
      </c>
      <c r="C7438" s="25" t="str">
        <f>IF(D7438=2,"NO","YES")</f>
        <v>YES</v>
      </c>
      <c r="D7438" s="66">
        <f t="shared" si="128"/>
        <v>1.5539705882352941</v>
      </c>
      <c r="E7438" s="1">
        <v>3.8383073529411766</v>
      </c>
      <c r="F7438" s="25">
        <v>10567</v>
      </c>
      <c r="G7438" s="154">
        <v>42467</v>
      </c>
      <c r="H7438" s="3" t="s">
        <v>7068</v>
      </c>
      <c r="I7438" s="4"/>
    </row>
    <row r="7439" spans="1:9" ht="30">
      <c r="A7439" s="6">
        <v>7437</v>
      </c>
      <c r="B7439" s="24" t="s">
        <v>7294</v>
      </c>
      <c r="C7439" s="25" t="str">
        <f>IF(D7439=2,"NO","YES")</f>
        <v>YES</v>
      </c>
      <c r="D7439" s="66">
        <f t="shared" si="128"/>
        <v>0.72397058823529414</v>
      </c>
      <c r="E7439" s="1">
        <v>1.7882073529411766</v>
      </c>
      <c r="F7439" s="25">
        <v>4923</v>
      </c>
      <c r="G7439" s="154">
        <v>42467</v>
      </c>
      <c r="H7439" s="3" t="s">
        <v>7068</v>
      </c>
      <c r="I7439" s="4"/>
    </row>
    <row r="7440" spans="1:9" ht="30">
      <c r="A7440" s="6">
        <v>7438</v>
      </c>
      <c r="B7440" s="24" t="s">
        <v>7295</v>
      </c>
      <c r="C7440" s="25" t="str">
        <f>IF(D7440=2,"NO","YES")</f>
        <v>YES</v>
      </c>
      <c r="D7440" s="66">
        <f t="shared" si="128"/>
        <v>0.70794117647058818</v>
      </c>
      <c r="E7440" s="1">
        <v>1.7486147058823529</v>
      </c>
      <c r="F7440" s="25">
        <v>4814</v>
      </c>
      <c r="G7440" s="154">
        <v>42467</v>
      </c>
      <c r="H7440" s="3" t="s">
        <v>7068</v>
      </c>
      <c r="I7440" s="4"/>
    </row>
    <row r="7441" spans="1:9">
      <c r="A7441" s="6">
        <v>7439</v>
      </c>
      <c r="B7441" s="24" t="s">
        <v>7296</v>
      </c>
      <c r="C7441" s="25" t="str">
        <f>IF(D7441=2,"NO","YES")</f>
        <v>YES</v>
      </c>
      <c r="D7441" s="66">
        <f t="shared" si="128"/>
        <v>0.6470588235294118</v>
      </c>
      <c r="E7441" s="1">
        <v>1.5982352941176472</v>
      </c>
      <c r="F7441" s="25">
        <v>4400</v>
      </c>
      <c r="G7441" s="154">
        <v>42467</v>
      </c>
      <c r="H7441" s="3" t="s">
        <v>7068</v>
      </c>
      <c r="I7441" s="4"/>
    </row>
    <row r="7442" spans="1:9" ht="30">
      <c r="A7442" s="6">
        <v>7440</v>
      </c>
      <c r="B7442" s="24" t="s">
        <v>7297</v>
      </c>
      <c r="C7442" s="25" t="str">
        <f>IF(D7442=2,"NO","YES")</f>
        <v>YES</v>
      </c>
      <c r="D7442" s="66">
        <f t="shared" si="128"/>
        <v>1.0970588235294119</v>
      </c>
      <c r="E7442" s="1">
        <v>2.7097352941176474</v>
      </c>
      <c r="F7442" s="25">
        <v>7460</v>
      </c>
      <c r="G7442" s="154">
        <v>42467</v>
      </c>
      <c r="H7442" s="3" t="s">
        <v>7068</v>
      </c>
      <c r="I7442" s="4"/>
    </row>
    <row r="7443" spans="1:9" ht="30">
      <c r="A7443" s="6">
        <v>7441</v>
      </c>
      <c r="B7443" s="24" t="s">
        <v>7298</v>
      </c>
      <c r="C7443" s="25" t="str">
        <f>IF(D7443=2,"NO","YES")</f>
        <v>YES</v>
      </c>
      <c r="D7443" s="66">
        <f t="shared" si="128"/>
        <v>1.5339705882352941</v>
      </c>
      <c r="E7443" s="1">
        <v>3.7889073529411768</v>
      </c>
      <c r="F7443" s="25">
        <v>10431</v>
      </c>
      <c r="G7443" s="154">
        <v>42467</v>
      </c>
      <c r="H7443" s="3" t="s">
        <v>7068</v>
      </c>
      <c r="I7443" s="4"/>
    </row>
    <row r="7444" spans="1:9" ht="30">
      <c r="A7444" s="6">
        <v>7442</v>
      </c>
      <c r="B7444" s="24" t="s">
        <v>7299</v>
      </c>
      <c r="C7444" s="25" t="str">
        <f>IF(D7444=2,"NO","YES")</f>
        <v>YES</v>
      </c>
      <c r="D7444" s="66">
        <f t="shared" si="128"/>
        <v>0.60705882352941176</v>
      </c>
      <c r="E7444" s="1">
        <v>1.4994352941176472</v>
      </c>
      <c r="F7444" s="25">
        <v>4128</v>
      </c>
      <c r="G7444" s="154">
        <v>42467</v>
      </c>
      <c r="H7444" s="3" t="s">
        <v>7068</v>
      </c>
      <c r="I7444" s="4"/>
    </row>
    <row r="7445" spans="1:9" ht="30">
      <c r="A7445" s="6">
        <v>7443</v>
      </c>
      <c r="B7445" s="24" t="s">
        <v>7300</v>
      </c>
      <c r="C7445" s="25" t="str">
        <f>IF(D7445=2,"NO","YES")</f>
        <v>YES</v>
      </c>
      <c r="D7445" s="66">
        <f t="shared" si="128"/>
        <v>0.27897058823529414</v>
      </c>
      <c r="E7445" s="1">
        <v>0.68905735294117654</v>
      </c>
      <c r="F7445" s="25">
        <v>1897</v>
      </c>
      <c r="G7445" s="154">
        <v>42467</v>
      </c>
      <c r="H7445" s="3" t="s">
        <v>7068</v>
      </c>
      <c r="I7445" s="4"/>
    </row>
    <row r="7446" spans="1:9">
      <c r="A7446" s="6">
        <v>7444</v>
      </c>
      <c r="B7446" s="24" t="s">
        <v>7301</v>
      </c>
      <c r="C7446" s="25" t="str">
        <f>IF(D7446=2,"NO","YES")</f>
        <v>YES</v>
      </c>
      <c r="D7446" s="66">
        <f t="shared" si="128"/>
        <v>1.9550000000000001</v>
      </c>
      <c r="E7446" s="1">
        <v>4.828850000000001</v>
      </c>
      <c r="F7446" s="25">
        <v>13294</v>
      </c>
      <c r="G7446" s="154">
        <v>42467</v>
      </c>
      <c r="H7446" s="3" t="s">
        <v>7068</v>
      </c>
      <c r="I7446" s="4"/>
    </row>
    <row r="7447" spans="1:9" ht="30">
      <c r="A7447" s="6">
        <v>7445</v>
      </c>
      <c r="B7447" s="24" t="s">
        <v>7302</v>
      </c>
      <c r="C7447" s="25" t="str">
        <f>IF(D7447=2,"NO","YES")</f>
        <v>YES</v>
      </c>
      <c r="D7447" s="66">
        <f t="shared" si="128"/>
        <v>0.91102941176470587</v>
      </c>
      <c r="E7447" s="1">
        <v>2.2502426470588235</v>
      </c>
      <c r="F7447" s="25">
        <v>6195</v>
      </c>
      <c r="G7447" s="154">
        <v>42467</v>
      </c>
      <c r="H7447" s="3" t="s">
        <v>7068</v>
      </c>
      <c r="I7447" s="4"/>
    </row>
    <row r="7448" spans="1:9" ht="30">
      <c r="A7448" s="6">
        <v>7446</v>
      </c>
      <c r="B7448" s="24" t="s">
        <v>7303</v>
      </c>
      <c r="C7448" s="25" t="str">
        <f>IF(D7448=2,"NO","YES")</f>
        <v>YES</v>
      </c>
      <c r="D7448" s="66">
        <f t="shared" si="128"/>
        <v>1.3029411764705883</v>
      </c>
      <c r="E7448" s="1">
        <v>3.2182647058823535</v>
      </c>
      <c r="F7448" s="25">
        <v>8860</v>
      </c>
      <c r="G7448" s="154">
        <v>42467</v>
      </c>
      <c r="H7448" s="3" t="s">
        <v>7068</v>
      </c>
      <c r="I7448" s="4"/>
    </row>
    <row r="7449" spans="1:9" ht="30">
      <c r="A7449" s="6">
        <v>7447</v>
      </c>
      <c r="B7449" s="24" t="s">
        <v>7304</v>
      </c>
      <c r="C7449" s="25" t="str">
        <f>IF(D7449=2,"NO","YES")</f>
        <v>YES</v>
      </c>
      <c r="D7449" s="66">
        <f t="shared" si="128"/>
        <v>1.4289705882352941</v>
      </c>
      <c r="E7449" s="1">
        <v>3.5295573529411768</v>
      </c>
      <c r="F7449" s="25">
        <v>9717</v>
      </c>
      <c r="G7449" s="154">
        <v>42467</v>
      </c>
      <c r="H7449" s="3" t="s">
        <v>7068</v>
      </c>
      <c r="I7449" s="4"/>
    </row>
    <row r="7450" spans="1:9" ht="30">
      <c r="A7450" s="6">
        <v>7448</v>
      </c>
      <c r="B7450" s="24" t="s">
        <v>7305</v>
      </c>
      <c r="C7450" s="25" t="str">
        <f>IF(D7450=2,"NO","YES")</f>
        <v>YES</v>
      </c>
      <c r="D7450" s="66">
        <f t="shared" si="128"/>
        <v>1.0120588235294117</v>
      </c>
      <c r="E7450" s="1">
        <v>2.4997852941176468</v>
      </c>
      <c r="F7450" s="25">
        <v>6882</v>
      </c>
      <c r="G7450" s="154">
        <v>42467</v>
      </c>
      <c r="H7450" s="3" t="s">
        <v>7068</v>
      </c>
      <c r="I7450" s="4"/>
    </row>
    <row r="7451" spans="1:9" ht="30">
      <c r="A7451" s="6">
        <v>7449</v>
      </c>
      <c r="B7451" s="24" t="s">
        <v>7306</v>
      </c>
      <c r="C7451" s="25" t="str">
        <f>IF(D7451=2,"NO","YES")</f>
        <v>YES</v>
      </c>
      <c r="D7451" s="66">
        <f t="shared" si="128"/>
        <v>0.96705882352941175</v>
      </c>
      <c r="E7451" s="1">
        <v>2.3886352941176474</v>
      </c>
      <c r="F7451" s="25">
        <v>6576</v>
      </c>
      <c r="G7451" s="154">
        <v>42467</v>
      </c>
      <c r="H7451" s="3" t="s">
        <v>7068</v>
      </c>
      <c r="I7451" s="4"/>
    </row>
    <row r="7452" spans="1:9" ht="30">
      <c r="A7452" s="6">
        <v>7450</v>
      </c>
      <c r="B7452" s="24" t="s">
        <v>7307</v>
      </c>
      <c r="C7452" s="25" t="str">
        <f>IF(D7452=2,"NO","YES")</f>
        <v>YES</v>
      </c>
      <c r="D7452" s="66">
        <f t="shared" si="128"/>
        <v>0.60705882352941176</v>
      </c>
      <c r="E7452" s="1">
        <v>1.4994352941176472</v>
      </c>
      <c r="F7452" s="25">
        <v>4128</v>
      </c>
      <c r="G7452" s="154">
        <v>42467</v>
      </c>
      <c r="H7452" s="3" t="s">
        <v>7068</v>
      </c>
      <c r="I7452" s="4"/>
    </row>
    <row r="7453" spans="1:9" ht="30">
      <c r="A7453" s="6">
        <v>7451</v>
      </c>
      <c r="B7453" s="24" t="s">
        <v>7308</v>
      </c>
      <c r="C7453" s="25" t="str">
        <f>IF(D7453=2,"NO","YES")</f>
        <v>YES</v>
      </c>
      <c r="D7453" s="66">
        <f t="shared" si="128"/>
        <v>0.67602941176470588</v>
      </c>
      <c r="E7453" s="1">
        <v>1.6697926470588236</v>
      </c>
      <c r="F7453" s="25">
        <v>4597</v>
      </c>
      <c r="G7453" s="154">
        <v>42467</v>
      </c>
      <c r="H7453" s="3" t="s">
        <v>7068</v>
      </c>
      <c r="I7453" s="4"/>
    </row>
    <row r="7454" spans="1:9" ht="30">
      <c r="A7454" s="6">
        <v>7452</v>
      </c>
      <c r="B7454" s="24" t="s">
        <v>7309</v>
      </c>
      <c r="C7454" s="25" t="str">
        <f>IF(D7454=2,"NO","YES")</f>
        <v>YES</v>
      </c>
      <c r="D7454" s="66">
        <f t="shared" si="128"/>
        <v>0.89</v>
      </c>
      <c r="E7454" s="1">
        <v>2.1983000000000001</v>
      </c>
      <c r="F7454" s="25">
        <v>6052</v>
      </c>
      <c r="G7454" s="616">
        <v>42467</v>
      </c>
      <c r="H7454" s="3" t="s">
        <v>7068</v>
      </c>
      <c r="I7454" s="4"/>
    </row>
    <row r="7455" spans="1:9" ht="30">
      <c r="A7455" s="6">
        <v>7453</v>
      </c>
      <c r="B7455" s="24" t="s">
        <v>7310</v>
      </c>
      <c r="C7455" s="25" t="str">
        <f>IF(D7455=2,"NO","YES")</f>
        <v>YES</v>
      </c>
      <c r="D7455" s="66">
        <f t="shared" si="128"/>
        <v>1.0679411764705882</v>
      </c>
      <c r="E7455" s="1">
        <v>2.6378147058823531</v>
      </c>
      <c r="F7455" s="25">
        <v>7262</v>
      </c>
      <c r="G7455" s="154">
        <v>42467</v>
      </c>
      <c r="H7455" s="3" t="s">
        <v>7068</v>
      </c>
      <c r="I7455" s="4"/>
    </row>
    <row r="7456" spans="1:9" ht="30">
      <c r="A7456" s="6">
        <v>7454</v>
      </c>
      <c r="B7456" s="24" t="s">
        <v>7311</v>
      </c>
      <c r="C7456" s="25" t="str">
        <f>IF(D7456=2,"NO","YES")</f>
        <v>YES</v>
      </c>
      <c r="D7456" s="66">
        <f t="shared" si="128"/>
        <v>0.54205882352941182</v>
      </c>
      <c r="E7456" s="1">
        <v>1.3388852941176472</v>
      </c>
      <c r="F7456" s="25">
        <v>3686</v>
      </c>
      <c r="G7456" s="154">
        <v>42467</v>
      </c>
      <c r="H7456" s="3" t="s">
        <v>7068</v>
      </c>
      <c r="I7456" s="4"/>
    </row>
    <row r="7457" spans="1:9" ht="30">
      <c r="A7457" s="6">
        <v>7455</v>
      </c>
      <c r="B7457" s="24" t="s">
        <v>7312</v>
      </c>
      <c r="C7457" s="25" t="str">
        <f>IF(D7457=2,"NO","YES")</f>
        <v>YES</v>
      </c>
      <c r="D7457" s="66">
        <f t="shared" si="128"/>
        <v>1.165</v>
      </c>
      <c r="E7457" s="1">
        <v>2.8775500000000003</v>
      </c>
      <c r="F7457" s="25">
        <v>7922</v>
      </c>
      <c r="G7457" s="154">
        <v>42467</v>
      </c>
      <c r="H7457" s="3" t="s">
        <v>7068</v>
      </c>
      <c r="I7457" s="4"/>
    </row>
    <row r="7458" spans="1:9" ht="30">
      <c r="A7458" s="6">
        <v>7456</v>
      </c>
      <c r="B7458" s="24" t="s">
        <v>7313</v>
      </c>
      <c r="C7458" s="25" t="str">
        <f>IF(D7458=2,"NO","YES")</f>
        <v>YES</v>
      </c>
      <c r="D7458" s="66">
        <f t="shared" si="128"/>
        <v>1.1739705882352942</v>
      </c>
      <c r="E7458" s="1">
        <v>2.899707352941177</v>
      </c>
      <c r="F7458" s="25">
        <v>7983</v>
      </c>
      <c r="G7458" s="154">
        <v>42467</v>
      </c>
      <c r="H7458" s="3" t="s">
        <v>7068</v>
      </c>
      <c r="I7458" s="4"/>
    </row>
    <row r="7459" spans="1:9" ht="30">
      <c r="A7459" s="6">
        <v>7457</v>
      </c>
      <c r="B7459" s="25" t="s">
        <v>7314</v>
      </c>
      <c r="C7459" s="25" t="str">
        <f>IF(D7459=2,"NO","YES")</f>
        <v>YES</v>
      </c>
      <c r="D7459" s="66">
        <f t="shared" si="128"/>
        <v>0.20205882352941176</v>
      </c>
      <c r="E7459" s="1">
        <v>0.49908529411764707</v>
      </c>
      <c r="F7459" s="25">
        <v>1374</v>
      </c>
      <c r="G7459" s="154">
        <v>42467</v>
      </c>
      <c r="H7459" s="3" t="s">
        <v>7068</v>
      </c>
      <c r="I7459" s="4"/>
    </row>
    <row r="7460" spans="1:9" ht="45">
      <c r="A7460" s="6">
        <v>7458</v>
      </c>
      <c r="B7460" s="24" t="s">
        <v>7315</v>
      </c>
      <c r="C7460" s="25" t="str">
        <f>IF(D7460=2,"NO","YES")</f>
        <v>YES</v>
      </c>
      <c r="D7460" s="66">
        <f t="shared" si="128"/>
        <v>0.61499999999999999</v>
      </c>
      <c r="E7460" s="1">
        <v>1.51905</v>
      </c>
      <c r="F7460" s="25">
        <v>4182</v>
      </c>
      <c r="G7460" s="154">
        <v>42467</v>
      </c>
      <c r="H7460" s="3" t="s">
        <v>7068</v>
      </c>
      <c r="I7460" s="4"/>
    </row>
    <row r="7461" spans="1:9" ht="30">
      <c r="A7461" s="6">
        <v>7459</v>
      </c>
      <c r="B7461" s="24" t="s">
        <v>7316</v>
      </c>
      <c r="C7461" s="25" t="str">
        <f>IF(D7461=2,"NO","YES")</f>
        <v>YES</v>
      </c>
      <c r="D7461" s="66">
        <f t="shared" si="128"/>
        <v>0.80897058823529411</v>
      </c>
      <c r="E7461" s="1">
        <v>1.9981573529411767</v>
      </c>
      <c r="F7461" s="25">
        <v>5501</v>
      </c>
      <c r="G7461" s="154">
        <v>42467</v>
      </c>
      <c r="H7461" s="3" t="s">
        <v>7068</v>
      </c>
      <c r="I7461" s="4"/>
    </row>
    <row r="7462" spans="1:9" ht="30">
      <c r="A7462" s="6">
        <v>7460</v>
      </c>
      <c r="B7462" s="24" t="s">
        <v>7317</v>
      </c>
      <c r="C7462" s="25" t="str">
        <f>IF(D7462=2,"NO","YES")</f>
        <v>YES</v>
      </c>
      <c r="D7462" s="66">
        <f t="shared" si="128"/>
        <v>0.40102941176470586</v>
      </c>
      <c r="E7462" s="1">
        <v>0.99054264705882356</v>
      </c>
      <c r="F7462" s="25">
        <v>2727</v>
      </c>
      <c r="G7462" s="154">
        <v>42467</v>
      </c>
      <c r="H7462" s="3" t="s">
        <v>7068</v>
      </c>
      <c r="I7462" s="4"/>
    </row>
    <row r="7463" spans="1:9" ht="30">
      <c r="A7463" s="6">
        <v>7461</v>
      </c>
      <c r="B7463" s="24" t="s">
        <v>7318</v>
      </c>
      <c r="C7463" s="25" t="str">
        <f>IF(D7463=2,"NO","YES")</f>
        <v>YES</v>
      </c>
      <c r="D7463" s="66">
        <f t="shared" si="128"/>
        <v>0.97499999999999998</v>
      </c>
      <c r="E7463" s="1">
        <v>2.4082500000000002</v>
      </c>
      <c r="F7463" s="25">
        <v>6630</v>
      </c>
      <c r="G7463" s="154">
        <v>42467</v>
      </c>
      <c r="H7463" s="3" t="s">
        <v>7068</v>
      </c>
      <c r="I7463" s="4"/>
    </row>
    <row r="7464" spans="1:9" ht="30">
      <c r="A7464" s="6">
        <v>7462</v>
      </c>
      <c r="B7464" s="24" t="s">
        <v>7319</v>
      </c>
      <c r="C7464" s="25" t="str">
        <f>IF(D7464=2,"NO","YES")</f>
        <v>YES</v>
      </c>
      <c r="D7464" s="66">
        <f t="shared" si="128"/>
        <v>3.6029411764705879E-2</v>
      </c>
      <c r="E7464" s="1">
        <v>8.8992647058823524E-2</v>
      </c>
      <c r="F7464" s="25">
        <v>245</v>
      </c>
      <c r="G7464" s="154">
        <v>42467</v>
      </c>
      <c r="H7464" s="3" t="s">
        <v>7068</v>
      </c>
      <c r="I7464" s="4"/>
    </row>
    <row r="7465" spans="1:9" ht="30">
      <c r="A7465" s="6">
        <v>7463</v>
      </c>
      <c r="B7465" s="24" t="s">
        <v>7320</v>
      </c>
      <c r="C7465" s="25" t="str">
        <f>IF(D7465=2,"NO","YES")</f>
        <v>YES</v>
      </c>
      <c r="D7465" s="66">
        <f t="shared" si="128"/>
        <v>1.5739705882352941</v>
      </c>
      <c r="E7465" s="1">
        <v>3.887707352941177</v>
      </c>
      <c r="F7465" s="25">
        <v>10703</v>
      </c>
      <c r="G7465" s="154">
        <v>42467</v>
      </c>
      <c r="H7465" s="3" t="s">
        <v>7068</v>
      </c>
      <c r="I7465" s="4"/>
    </row>
    <row r="7466" spans="1:9" ht="30">
      <c r="A7466" s="6">
        <v>7464</v>
      </c>
      <c r="B7466" s="24" t="s">
        <v>7321</v>
      </c>
      <c r="C7466" s="25" t="str">
        <f>IF(D7466=2,"NO","YES")</f>
        <v>YES</v>
      </c>
      <c r="D7466" s="66">
        <f t="shared" si="128"/>
        <v>0.52602941176470586</v>
      </c>
      <c r="E7466" s="1">
        <v>1.2992926470588235</v>
      </c>
      <c r="F7466" s="25">
        <v>3577</v>
      </c>
      <c r="G7466" s="154">
        <v>42467</v>
      </c>
      <c r="H7466" s="3" t="s">
        <v>7068</v>
      </c>
      <c r="I7466" s="4"/>
    </row>
    <row r="7467" spans="1:9" ht="30">
      <c r="A7467" s="6">
        <v>7465</v>
      </c>
      <c r="B7467" s="24" t="s">
        <v>7322</v>
      </c>
      <c r="C7467" s="25" t="str">
        <f>IF(D7467=2,"NO","YES")</f>
        <v>YES</v>
      </c>
      <c r="D7467" s="66">
        <f t="shared" si="128"/>
        <v>1.1329411764705883</v>
      </c>
      <c r="E7467" s="1">
        <v>2.7983647058823533</v>
      </c>
      <c r="F7467" s="25">
        <v>7704</v>
      </c>
      <c r="G7467" s="154">
        <v>42467</v>
      </c>
      <c r="H7467" s="3" t="s">
        <v>7068</v>
      </c>
      <c r="I7467" s="4"/>
    </row>
    <row r="7468" spans="1:9" ht="30">
      <c r="A7468" s="6">
        <v>7466</v>
      </c>
      <c r="B7468" s="24" t="s">
        <v>7323</v>
      </c>
      <c r="C7468" s="25" t="str">
        <f>IF(D7468=2,"NO","YES")</f>
        <v>YES</v>
      </c>
      <c r="D7468" s="66">
        <f t="shared" si="128"/>
        <v>0.80897058823529411</v>
      </c>
      <c r="E7468" s="1">
        <v>1.9981573529411767</v>
      </c>
      <c r="F7468" s="25">
        <v>5501</v>
      </c>
      <c r="G7468" s="154">
        <v>42467</v>
      </c>
      <c r="H7468" s="3" t="s">
        <v>7068</v>
      </c>
      <c r="I7468" s="4"/>
    </row>
    <row r="7469" spans="1:9" ht="30">
      <c r="A7469" s="6">
        <v>7467</v>
      </c>
      <c r="B7469" s="24" t="s">
        <v>7324</v>
      </c>
      <c r="C7469" s="25" t="str">
        <f>IF(D7469=2,"NO","YES")</f>
        <v>YES</v>
      </c>
      <c r="D7469" s="66">
        <f t="shared" si="128"/>
        <v>0.43294117647058822</v>
      </c>
      <c r="E7469" s="1">
        <v>1.069364705882353</v>
      </c>
      <c r="F7469" s="25">
        <v>2944</v>
      </c>
      <c r="G7469" s="154">
        <v>42467</v>
      </c>
      <c r="H7469" s="3" t="s">
        <v>7068</v>
      </c>
      <c r="I7469" s="4"/>
    </row>
    <row r="7470" spans="1:9" ht="30">
      <c r="A7470" s="6">
        <v>7468</v>
      </c>
      <c r="B7470" s="24" t="s">
        <v>7325</v>
      </c>
      <c r="C7470" s="25" t="str">
        <f>IF(D7470=2,"NO","YES")</f>
        <v>YES</v>
      </c>
      <c r="D7470" s="66">
        <f t="shared" si="128"/>
        <v>1.06</v>
      </c>
      <c r="E7470" s="1">
        <v>2.6182000000000003</v>
      </c>
      <c r="F7470" s="25">
        <v>7208</v>
      </c>
      <c r="G7470" s="154">
        <v>42467</v>
      </c>
      <c r="H7470" s="3" t="s">
        <v>7068</v>
      </c>
      <c r="I7470" s="4"/>
    </row>
    <row r="7471" spans="1:9">
      <c r="A7471" s="6">
        <v>7469</v>
      </c>
      <c r="B7471" s="24" t="s">
        <v>7326</v>
      </c>
      <c r="C7471" s="25" t="str">
        <f>IF(D7471=2,"NO","YES")</f>
        <v>YES</v>
      </c>
      <c r="D7471" s="66">
        <f t="shared" si="128"/>
        <v>0.44102941176470589</v>
      </c>
      <c r="E7471" s="1">
        <v>1.0893426470588237</v>
      </c>
      <c r="F7471" s="25">
        <v>2999</v>
      </c>
      <c r="G7471" s="154">
        <v>42467</v>
      </c>
      <c r="H7471" s="3" t="s">
        <v>7068</v>
      </c>
      <c r="I7471" s="4"/>
    </row>
    <row r="7472" spans="1:9">
      <c r="A7472" s="6">
        <v>7470</v>
      </c>
      <c r="B7472" s="24" t="s">
        <v>7327</v>
      </c>
      <c r="C7472" s="25" t="str">
        <f>IF(D7472=2,"NO","YES")</f>
        <v>YES</v>
      </c>
      <c r="D7472" s="66">
        <f t="shared" si="128"/>
        <v>1.04</v>
      </c>
      <c r="E7472" s="1">
        <v>2.5688000000000004</v>
      </c>
      <c r="F7472" s="25">
        <v>7072</v>
      </c>
      <c r="G7472" s="154">
        <v>42467</v>
      </c>
      <c r="H7472" s="3" t="s">
        <v>7068</v>
      </c>
      <c r="I7472" s="4"/>
    </row>
    <row r="7473" spans="1:9" ht="30">
      <c r="A7473" s="6">
        <v>7471</v>
      </c>
      <c r="B7473" s="24" t="s">
        <v>7328</v>
      </c>
      <c r="C7473" s="25" t="str">
        <f>IF(D7473=2,"NO","YES")</f>
        <v>YES</v>
      </c>
      <c r="D7473" s="66">
        <f t="shared" si="128"/>
        <v>0.89794117647058824</v>
      </c>
      <c r="E7473" s="1">
        <v>2.217914705882353</v>
      </c>
      <c r="F7473" s="25">
        <v>6106</v>
      </c>
      <c r="G7473" s="154">
        <v>42467</v>
      </c>
      <c r="H7473" s="3" t="s">
        <v>7068</v>
      </c>
      <c r="I7473" s="4"/>
    </row>
    <row r="7474" spans="1:9" ht="30">
      <c r="A7474" s="6">
        <v>7472</v>
      </c>
      <c r="B7474" s="24" t="s">
        <v>7329</v>
      </c>
      <c r="C7474" s="25" t="str">
        <f>IF(D7474=2,"NO","YES")</f>
        <v>YES</v>
      </c>
      <c r="D7474" s="66">
        <f t="shared" si="128"/>
        <v>1.3229411764705883</v>
      </c>
      <c r="E7474" s="1">
        <v>3.2676647058823534</v>
      </c>
      <c r="F7474" s="25">
        <v>8996</v>
      </c>
      <c r="G7474" s="154">
        <v>42467</v>
      </c>
      <c r="H7474" s="3" t="s">
        <v>7068</v>
      </c>
      <c r="I7474" s="4"/>
    </row>
    <row r="7475" spans="1:9">
      <c r="A7475" s="6">
        <v>7473</v>
      </c>
      <c r="B7475" s="24" t="s">
        <v>7330</v>
      </c>
      <c r="C7475" s="25" t="str">
        <f>IF(D7475=2,"NO","YES")</f>
        <v>YES</v>
      </c>
      <c r="D7475" s="66">
        <f t="shared" si="128"/>
        <v>0.47294117647058825</v>
      </c>
      <c r="E7475" s="1">
        <v>1.168164705882353</v>
      </c>
      <c r="F7475" s="25">
        <v>3216</v>
      </c>
      <c r="G7475" s="154">
        <v>42467</v>
      </c>
      <c r="H7475" s="3" t="s">
        <v>7068</v>
      </c>
      <c r="I7475" s="4"/>
    </row>
    <row r="7476" spans="1:9" ht="30">
      <c r="A7476" s="6">
        <v>7474</v>
      </c>
      <c r="B7476" s="24" t="s">
        <v>7331</v>
      </c>
      <c r="C7476" s="25" t="str">
        <f>IF(D7476=2,"NO","YES")</f>
        <v>YES</v>
      </c>
      <c r="D7476" s="66">
        <f t="shared" si="128"/>
        <v>0.44102941176470589</v>
      </c>
      <c r="E7476" s="1">
        <v>1.0893426470588237</v>
      </c>
      <c r="F7476" s="25">
        <v>2999</v>
      </c>
      <c r="G7476" s="154">
        <v>42467</v>
      </c>
      <c r="H7476" s="3" t="s">
        <v>7068</v>
      </c>
      <c r="I7476" s="4"/>
    </row>
    <row r="7477" spans="1:9" ht="45">
      <c r="A7477" s="6">
        <v>7475</v>
      </c>
      <c r="B7477" s="24" t="s">
        <v>7332</v>
      </c>
      <c r="C7477" s="25" t="str">
        <f>IF(D7477=2,"NO","YES")</f>
        <v>YES</v>
      </c>
      <c r="D7477" s="66">
        <f t="shared" si="128"/>
        <v>1.016029411764706</v>
      </c>
      <c r="E7477" s="1">
        <v>2.5095926470588239</v>
      </c>
      <c r="F7477" s="25">
        <v>6909</v>
      </c>
      <c r="G7477" s="154">
        <v>42467</v>
      </c>
      <c r="H7477" s="3" t="s">
        <v>7068</v>
      </c>
      <c r="I7477" s="4"/>
    </row>
    <row r="7478" spans="1:9">
      <c r="A7478" s="6">
        <v>7476</v>
      </c>
      <c r="B7478" s="24" t="s">
        <v>7333</v>
      </c>
      <c r="C7478" s="25" t="str">
        <f>IF(D7478=2,"NO","YES")</f>
        <v>YES</v>
      </c>
      <c r="D7478" s="66">
        <f t="shared" si="128"/>
        <v>0.82205882352941173</v>
      </c>
      <c r="E7478" s="1">
        <v>2.0304852941176472</v>
      </c>
      <c r="F7478" s="25">
        <v>5590</v>
      </c>
      <c r="G7478" s="154">
        <v>42467</v>
      </c>
      <c r="H7478" s="3" t="s">
        <v>7068</v>
      </c>
      <c r="I7478" s="4"/>
    </row>
    <row r="7479" spans="1:9" ht="30">
      <c r="A7479" s="6">
        <v>7477</v>
      </c>
      <c r="B7479" s="24" t="s">
        <v>7334</v>
      </c>
      <c r="C7479" s="25" t="str">
        <f>IF(D7479=2,"NO","YES")</f>
        <v>YES</v>
      </c>
      <c r="D7479" s="66">
        <f t="shared" si="128"/>
        <v>1.1329411764705883</v>
      </c>
      <c r="E7479" s="1">
        <v>2.7983647058823533</v>
      </c>
      <c r="F7479" s="25">
        <v>7704</v>
      </c>
      <c r="G7479" s="154">
        <v>42467</v>
      </c>
      <c r="H7479" s="3" t="s">
        <v>7068</v>
      </c>
      <c r="I7479" s="4"/>
    </row>
    <row r="7480" spans="1:9">
      <c r="A7480" s="6">
        <v>7478</v>
      </c>
      <c r="B7480" s="24" t="s">
        <v>7335</v>
      </c>
      <c r="C7480" s="25" t="str">
        <f>IF(D7480=2,"NO","YES")</f>
        <v>YES</v>
      </c>
      <c r="D7480" s="66">
        <f t="shared" si="128"/>
        <v>1.7479411764705883</v>
      </c>
      <c r="E7480" s="1">
        <v>4.3174147058823538</v>
      </c>
      <c r="F7480" s="25">
        <v>11886</v>
      </c>
      <c r="G7480" s="154">
        <v>42467</v>
      </c>
      <c r="H7480" s="3" t="s">
        <v>7068</v>
      </c>
      <c r="I7480" s="4"/>
    </row>
    <row r="7481" spans="1:9" ht="30">
      <c r="A7481" s="6">
        <v>7479</v>
      </c>
      <c r="B7481" s="24" t="s">
        <v>7336</v>
      </c>
      <c r="C7481" s="25" t="str">
        <f>IF(D7481=2,"NO","YES")</f>
        <v>YES</v>
      </c>
      <c r="D7481" s="66">
        <f t="shared" si="128"/>
        <v>1.105</v>
      </c>
      <c r="E7481" s="1">
        <v>2.7293500000000002</v>
      </c>
      <c r="F7481" s="25">
        <v>7514</v>
      </c>
      <c r="G7481" s="154">
        <v>42467</v>
      </c>
      <c r="H7481" s="3" t="s">
        <v>7068</v>
      </c>
      <c r="I7481" s="4"/>
    </row>
    <row r="7482" spans="1:9" ht="30">
      <c r="A7482" s="6">
        <v>7480</v>
      </c>
      <c r="B7482" s="24" t="s">
        <v>7337</v>
      </c>
      <c r="C7482" s="25" t="str">
        <f>IF(D7482=2,"NO","YES")</f>
        <v>YES</v>
      </c>
      <c r="D7482" s="66">
        <f t="shared" si="128"/>
        <v>0.60705882352941176</v>
      </c>
      <c r="E7482" s="1">
        <v>1.4994352941176472</v>
      </c>
      <c r="F7482" s="25">
        <v>4128</v>
      </c>
      <c r="G7482" s="154">
        <v>42467</v>
      </c>
      <c r="H7482" s="3" t="s">
        <v>7068</v>
      </c>
      <c r="I7482" s="4"/>
    </row>
    <row r="7483" spans="1:9" ht="30">
      <c r="A7483" s="6">
        <v>7481</v>
      </c>
      <c r="B7483" s="24" t="s">
        <v>7338</v>
      </c>
      <c r="C7483" s="25" t="str">
        <f>IF(D7483=2,"NO","YES")</f>
        <v>YES</v>
      </c>
      <c r="D7483" s="66">
        <f t="shared" si="128"/>
        <v>1.2670588235294118</v>
      </c>
      <c r="E7483" s="1">
        <v>3.1296352941176475</v>
      </c>
      <c r="F7483" s="25">
        <v>8616</v>
      </c>
      <c r="G7483" s="154">
        <v>42467</v>
      </c>
      <c r="H7483" s="3" t="s">
        <v>7068</v>
      </c>
      <c r="I7483" s="4"/>
    </row>
    <row r="7484" spans="1:9" ht="30">
      <c r="A7484" s="6">
        <v>7482</v>
      </c>
      <c r="B7484" s="24" t="s">
        <v>7339</v>
      </c>
      <c r="C7484" s="25" t="str">
        <f>IF(D7484=2,"NO","YES")</f>
        <v>YES</v>
      </c>
      <c r="D7484" s="66">
        <f t="shared" si="128"/>
        <v>0.60705882352941176</v>
      </c>
      <c r="E7484" s="1">
        <v>1.4994352941176472</v>
      </c>
      <c r="F7484" s="25">
        <v>4128</v>
      </c>
      <c r="G7484" s="616">
        <v>42467</v>
      </c>
      <c r="H7484" s="3" t="s">
        <v>7068</v>
      </c>
      <c r="I7484" s="4"/>
    </row>
    <row r="7485" spans="1:9" ht="30">
      <c r="A7485" s="6">
        <v>7483</v>
      </c>
      <c r="B7485" s="24" t="s">
        <v>7340</v>
      </c>
      <c r="C7485" s="25" t="str">
        <f>IF(D7485=2,"NO","YES")</f>
        <v>YES</v>
      </c>
      <c r="D7485" s="66">
        <f t="shared" si="128"/>
        <v>0.22705882352941176</v>
      </c>
      <c r="E7485" s="1">
        <v>0.5608352941176471</v>
      </c>
      <c r="F7485" s="25">
        <v>1544</v>
      </c>
      <c r="G7485" s="154">
        <v>42467</v>
      </c>
      <c r="H7485" s="3" t="s">
        <v>7068</v>
      </c>
      <c r="I7485" s="4"/>
    </row>
    <row r="7486" spans="1:9" ht="30">
      <c r="A7486" s="6">
        <v>7484</v>
      </c>
      <c r="B7486" s="24" t="s">
        <v>7341</v>
      </c>
      <c r="C7486" s="25" t="str">
        <f>IF(D7486=2,"NO","YES")</f>
        <v>YES</v>
      </c>
      <c r="D7486" s="66">
        <f t="shared" si="128"/>
        <v>1.7929411764705883</v>
      </c>
      <c r="E7486" s="1">
        <v>4.4285647058823532</v>
      </c>
      <c r="F7486" s="25">
        <v>12192</v>
      </c>
      <c r="G7486" s="154">
        <v>42467</v>
      </c>
      <c r="H7486" s="3" t="s">
        <v>7068</v>
      </c>
      <c r="I7486" s="4"/>
    </row>
    <row r="7487" spans="1:9" ht="30">
      <c r="A7487" s="6">
        <v>7485</v>
      </c>
      <c r="B7487" s="24" t="s">
        <v>7342</v>
      </c>
      <c r="C7487" s="25" t="str">
        <f>IF(D7487=2,"NO","YES")</f>
        <v>YES</v>
      </c>
      <c r="D7487" s="66">
        <f t="shared" si="128"/>
        <v>1.5339705882352941</v>
      </c>
      <c r="E7487" s="1">
        <v>3.7889073529411768</v>
      </c>
      <c r="F7487" s="25">
        <v>10431</v>
      </c>
      <c r="G7487" s="154">
        <v>42467</v>
      </c>
      <c r="H7487" s="3" t="s">
        <v>7068</v>
      </c>
      <c r="I7487" s="4"/>
    </row>
    <row r="7488" spans="1:9">
      <c r="A7488" s="6">
        <v>7486</v>
      </c>
      <c r="B7488" s="24" t="s">
        <v>7343</v>
      </c>
      <c r="C7488" s="25" t="str">
        <f>IF(D7488=2,"NO","YES")</f>
        <v>YES</v>
      </c>
      <c r="D7488" s="66">
        <f t="shared" si="128"/>
        <v>0.59499999999999997</v>
      </c>
      <c r="E7488" s="1">
        <v>1.4696500000000001</v>
      </c>
      <c r="F7488" s="25">
        <v>4046</v>
      </c>
      <c r="G7488" s="154">
        <v>42467</v>
      </c>
      <c r="H7488" s="3" t="s">
        <v>7068</v>
      </c>
      <c r="I7488" s="4"/>
    </row>
    <row r="7489" spans="1:9" ht="30">
      <c r="A7489" s="6">
        <v>7487</v>
      </c>
      <c r="B7489" s="24" t="s">
        <v>7344</v>
      </c>
      <c r="C7489" s="25" t="str">
        <f>IF(D7489=2,"NO","YES")</f>
        <v>YES</v>
      </c>
      <c r="D7489" s="66">
        <f t="shared" si="128"/>
        <v>1.36</v>
      </c>
      <c r="E7489" s="1">
        <v>3.3592000000000004</v>
      </c>
      <c r="F7489" s="25">
        <v>9248</v>
      </c>
      <c r="G7489" s="154">
        <v>42467</v>
      </c>
      <c r="H7489" s="3" t="s">
        <v>7068</v>
      </c>
      <c r="I7489" s="4"/>
    </row>
    <row r="7490" spans="1:9">
      <c r="A7490" s="6">
        <v>7488</v>
      </c>
      <c r="B7490" s="24" t="s">
        <v>7345</v>
      </c>
      <c r="C7490" s="25" t="str">
        <f>IF(D7490=2,"NO","YES")</f>
        <v>YES</v>
      </c>
      <c r="D7490" s="66">
        <f t="shared" si="128"/>
        <v>1.21</v>
      </c>
      <c r="E7490" s="1">
        <v>2.9887000000000001</v>
      </c>
      <c r="F7490" s="25">
        <v>8228</v>
      </c>
      <c r="G7490" s="154">
        <v>42467</v>
      </c>
      <c r="H7490" s="3" t="s">
        <v>7068</v>
      </c>
      <c r="I7490" s="4"/>
    </row>
    <row r="7491" spans="1:9" ht="30">
      <c r="A7491" s="6">
        <v>7489</v>
      </c>
      <c r="B7491" s="24" t="s">
        <v>7346</v>
      </c>
      <c r="C7491" s="25" t="str">
        <f>IF(D7491=2,"NO","YES")</f>
        <v>YES</v>
      </c>
      <c r="D7491" s="66">
        <f t="shared" si="128"/>
        <v>0.95499999999999996</v>
      </c>
      <c r="E7491" s="1">
        <v>2.3588499999999999</v>
      </c>
      <c r="F7491" s="25">
        <v>6494</v>
      </c>
      <c r="G7491" s="154">
        <v>42467</v>
      </c>
      <c r="H7491" s="3" t="s">
        <v>7068</v>
      </c>
      <c r="I7491" s="4"/>
    </row>
    <row r="7492" spans="1:9" ht="30">
      <c r="A7492" s="6">
        <v>7490</v>
      </c>
      <c r="B7492" s="24" t="s">
        <v>7347</v>
      </c>
      <c r="C7492" s="25" t="str">
        <f>IF(D7492=2,"NO","YES")</f>
        <v>YES</v>
      </c>
      <c r="D7492" s="66">
        <f t="shared" si="128"/>
        <v>1.0720588235294117</v>
      </c>
      <c r="E7492" s="1">
        <v>2.6479852941176474</v>
      </c>
      <c r="F7492" s="25">
        <v>7290</v>
      </c>
      <c r="G7492" s="154">
        <v>42467</v>
      </c>
      <c r="H7492" s="3" t="s">
        <v>7068</v>
      </c>
      <c r="I7492" s="4"/>
    </row>
    <row r="7493" spans="1:9" ht="30">
      <c r="A7493" s="6">
        <v>7491</v>
      </c>
      <c r="B7493" s="24" t="s">
        <v>7348</v>
      </c>
      <c r="C7493" s="25" t="str">
        <f>IF(D7493=2,"NO","YES")</f>
        <v>YES</v>
      </c>
      <c r="D7493" s="66">
        <f t="shared" ref="D7493:D7556" si="129">F7493/6800</f>
        <v>0.92705882352941171</v>
      </c>
      <c r="E7493" s="1">
        <v>2.2898352941176472</v>
      </c>
      <c r="F7493" s="25">
        <v>6304</v>
      </c>
      <c r="G7493" s="154">
        <v>42467</v>
      </c>
      <c r="H7493" s="3" t="s">
        <v>7068</v>
      </c>
      <c r="I7493" s="4"/>
    </row>
    <row r="7494" spans="1:9" ht="30">
      <c r="A7494" s="6">
        <v>7492</v>
      </c>
      <c r="B7494" s="24" t="s">
        <v>7349</v>
      </c>
      <c r="C7494" s="25" t="str">
        <f>IF(D7494=2,"NO","YES")</f>
        <v>YES</v>
      </c>
      <c r="D7494" s="66">
        <f t="shared" si="129"/>
        <v>0.38397058823529412</v>
      </c>
      <c r="E7494" s="1">
        <v>0.94840735294117651</v>
      </c>
      <c r="F7494" s="25">
        <v>2611</v>
      </c>
      <c r="G7494" s="154">
        <v>42467</v>
      </c>
      <c r="H7494" s="3" t="s">
        <v>7068</v>
      </c>
      <c r="I7494" s="4"/>
    </row>
    <row r="7495" spans="1:9" ht="30">
      <c r="A7495" s="6">
        <v>7493</v>
      </c>
      <c r="B7495" s="24" t="s">
        <v>7350</v>
      </c>
      <c r="C7495" s="25" t="str">
        <f>IF(D7495=2,"NO","YES")</f>
        <v>YES</v>
      </c>
      <c r="D7495" s="66">
        <f t="shared" si="129"/>
        <v>0.93500000000000005</v>
      </c>
      <c r="E7495" s="1">
        <v>2.3094500000000004</v>
      </c>
      <c r="F7495" s="25">
        <v>6358</v>
      </c>
      <c r="G7495" s="154">
        <v>42467</v>
      </c>
      <c r="H7495" s="3" t="s">
        <v>7068</v>
      </c>
      <c r="I7495" s="4"/>
    </row>
    <row r="7496" spans="1:9" ht="30">
      <c r="A7496" s="6">
        <v>7494</v>
      </c>
      <c r="B7496" s="24" t="s">
        <v>7351</v>
      </c>
      <c r="C7496" s="25" t="str">
        <f>IF(D7496=2,"NO","YES")</f>
        <v>YES</v>
      </c>
      <c r="D7496" s="66">
        <f t="shared" si="129"/>
        <v>0.80897058823529411</v>
      </c>
      <c r="E7496" s="1">
        <v>1.9981573529411767</v>
      </c>
      <c r="F7496" s="25">
        <v>5501</v>
      </c>
      <c r="G7496" s="154">
        <v>42467</v>
      </c>
      <c r="H7496" s="3" t="s">
        <v>7068</v>
      </c>
      <c r="I7496" s="4"/>
    </row>
    <row r="7497" spans="1:9" ht="30">
      <c r="A7497" s="6">
        <v>7495</v>
      </c>
      <c r="B7497" s="24" t="s">
        <v>7352</v>
      </c>
      <c r="C7497" s="25" t="str">
        <f>IF(D7497=2,"NO","YES")</f>
        <v>YES</v>
      </c>
      <c r="D7497" s="66">
        <f t="shared" si="129"/>
        <v>0.32397058823529412</v>
      </c>
      <c r="E7497" s="1">
        <v>0.80020735294117651</v>
      </c>
      <c r="F7497" s="25">
        <v>2203</v>
      </c>
      <c r="G7497" s="154">
        <v>42467</v>
      </c>
      <c r="H7497" s="3" t="s">
        <v>7068</v>
      </c>
      <c r="I7497" s="4"/>
    </row>
    <row r="7498" spans="1:9">
      <c r="A7498" s="6">
        <v>7496</v>
      </c>
      <c r="B7498" s="24" t="s">
        <v>7353</v>
      </c>
      <c r="C7498" s="25" t="str">
        <f>IF(D7498=2,"NO","YES")</f>
        <v>YES</v>
      </c>
      <c r="D7498" s="66">
        <f t="shared" si="129"/>
        <v>1.3229411764705883</v>
      </c>
      <c r="E7498" s="1">
        <v>3.2676647058823534</v>
      </c>
      <c r="F7498" s="25">
        <v>8996</v>
      </c>
      <c r="G7498" s="154">
        <v>42467</v>
      </c>
      <c r="H7498" s="3" t="s">
        <v>7068</v>
      </c>
      <c r="I7498" s="4"/>
    </row>
    <row r="7499" spans="1:9" ht="30">
      <c r="A7499" s="6">
        <v>7497</v>
      </c>
      <c r="B7499" s="24" t="s">
        <v>7354</v>
      </c>
      <c r="C7499" s="25" t="str">
        <f>IF(D7499=2,"NO","YES")</f>
        <v>YES</v>
      </c>
      <c r="D7499" s="66">
        <f t="shared" si="129"/>
        <v>1.4810294117647058</v>
      </c>
      <c r="E7499" s="1">
        <v>3.6581426470588236</v>
      </c>
      <c r="F7499" s="25">
        <v>10071</v>
      </c>
      <c r="G7499" s="154">
        <v>42467</v>
      </c>
      <c r="H7499" s="3" t="s">
        <v>7068</v>
      </c>
      <c r="I7499" s="4"/>
    </row>
    <row r="7500" spans="1:9">
      <c r="A7500" s="6">
        <v>7498</v>
      </c>
      <c r="B7500" s="24" t="s">
        <v>7355</v>
      </c>
      <c r="C7500" s="25" t="str">
        <f>IF(D7500=2,"NO","YES")</f>
        <v>YES</v>
      </c>
      <c r="D7500" s="66">
        <f t="shared" si="129"/>
        <v>1.1860294117647059</v>
      </c>
      <c r="E7500" s="1">
        <v>2.9294926470588236</v>
      </c>
      <c r="F7500" s="25">
        <v>8065</v>
      </c>
      <c r="G7500" s="154">
        <v>42467</v>
      </c>
      <c r="H7500" s="3" t="s">
        <v>7068</v>
      </c>
      <c r="I7500" s="4"/>
    </row>
    <row r="7501" spans="1:9" ht="45">
      <c r="A7501" s="6">
        <v>7499</v>
      </c>
      <c r="B7501" s="24" t="s">
        <v>7356</v>
      </c>
      <c r="C7501" s="25" t="str">
        <f>IF(D7501=2,"NO","YES")</f>
        <v>YES</v>
      </c>
      <c r="D7501" s="66">
        <f t="shared" si="129"/>
        <v>1.1170588235294117</v>
      </c>
      <c r="E7501" s="1">
        <v>2.7591352941176468</v>
      </c>
      <c r="F7501" s="25">
        <v>7596</v>
      </c>
      <c r="G7501" s="154">
        <v>42467</v>
      </c>
      <c r="H7501" s="3" t="s">
        <v>7068</v>
      </c>
      <c r="I7501" s="4"/>
    </row>
    <row r="7502" spans="1:9">
      <c r="A7502" s="6">
        <v>7500</v>
      </c>
      <c r="B7502" s="24" t="s">
        <v>7357</v>
      </c>
      <c r="C7502" s="25" t="str">
        <f>IF(D7502=2,"NO","YES")</f>
        <v>YES</v>
      </c>
      <c r="D7502" s="66">
        <f t="shared" si="129"/>
        <v>1.2870588235294118</v>
      </c>
      <c r="E7502" s="1">
        <v>3.1790352941176474</v>
      </c>
      <c r="F7502" s="25">
        <v>8752</v>
      </c>
      <c r="G7502" s="154">
        <v>42467</v>
      </c>
      <c r="H7502" s="3" t="s">
        <v>7068</v>
      </c>
      <c r="I7502" s="4"/>
    </row>
    <row r="7503" spans="1:9">
      <c r="A7503" s="6">
        <v>7501</v>
      </c>
      <c r="B7503" s="24" t="s">
        <v>7358</v>
      </c>
      <c r="C7503" s="25" t="str">
        <f>IF(D7503=2,"NO","YES")</f>
        <v>YES</v>
      </c>
      <c r="D7503" s="66">
        <f t="shared" si="129"/>
        <v>0.45294117647058824</v>
      </c>
      <c r="E7503" s="1">
        <v>1.1187647058823531</v>
      </c>
      <c r="F7503" s="25">
        <v>3080</v>
      </c>
      <c r="G7503" s="154">
        <v>42467</v>
      </c>
      <c r="H7503" s="3" t="s">
        <v>7068</v>
      </c>
      <c r="I7503" s="4"/>
    </row>
    <row r="7504" spans="1:9" ht="30">
      <c r="A7504" s="6">
        <v>7502</v>
      </c>
      <c r="B7504" s="24" t="s">
        <v>7359</v>
      </c>
      <c r="C7504" s="25" t="str">
        <f>IF(D7504=2,"NO","YES")</f>
        <v>YES</v>
      </c>
      <c r="D7504" s="66">
        <f t="shared" si="129"/>
        <v>1.9220588235294118</v>
      </c>
      <c r="E7504" s="1">
        <v>4.7474852941176477</v>
      </c>
      <c r="F7504" s="25">
        <v>13070</v>
      </c>
      <c r="G7504" s="154">
        <v>42467</v>
      </c>
      <c r="H7504" s="3" t="s">
        <v>7068</v>
      </c>
      <c r="I7504" s="4"/>
    </row>
    <row r="7505" spans="1:9">
      <c r="A7505" s="6">
        <v>7503</v>
      </c>
      <c r="B7505" s="24" t="s">
        <v>7360</v>
      </c>
      <c r="C7505" s="25" t="str">
        <f>IF(D7505=2,"NO","YES")</f>
        <v>YES</v>
      </c>
      <c r="D7505" s="66">
        <f t="shared" si="129"/>
        <v>0.19794117647058823</v>
      </c>
      <c r="E7505" s="1">
        <v>0.48891470588235297</v>
      </c>
      <c r="F7505" s="25">
        <v>1346</v>
      </c>
      <c r="G7505" s="154">
        <v>42467</v>
      </c>
      <c r="H7505" s="3" t="s">
        <v>7068</v>
      </c>
      <c r="I7505" s="4"/>
    </row>
    <row r="7506" spans="1:9" ht="30">
      <c r="A7506" s="6">
        <v>7504</v>
      </c>
      <c r="B7506" s="24" t="s">
        <v>7361</v>
      </c>
      <c r="C7506" s="25" t="str">
        <f>IF(D7506=2,"NO","YES")</f>
        <v>YES</v>
      </c>
      <c r="D7506" s="66">
        <f t="shared" si="129"/>
        <v>0.86602941176470594</v>
      </c>
      <c r="E7506" s="1">
        <v>2.1390926470588236</v>
      </c>
      <c r="F7506" s="25">
        <v>5889</v>
      </c>
      <c r="G7506" s="154">
        <v>42467</v>
      </c>
      <c r="H7506" s="3" t="s">
        <v>7068</v>
      </c>
      <c r="I7506" s="4"/>
    </row>
    <row r="7507" spans="1:9" ht="30">
      <c r="A7507" s="6">
        <v>7505</v>
      </c>
      <c r="B7507" s="24" t="s">
        <v>7362</v>
      </c>
      <c r="C7507" s="25" t="str">
        <f>IF(D7507=2,"NO","YES")</f>
        <v>YES</v>
      </c>
      <c r="D7507" s="66">
        <f t="shared" si="129"/>
        <v>0.27102941176470591</v>
      </c>
      <c r="E7507" s="1">
        <v>0.66944264705882361</v>
      </c>
      <c r="F7507" s="25">
        <v>1843</v>
      </c>
      <c r="G7507" s="154">
        <v>42467</v>
      </c>
      <c r="H7507" s="3" t="s">
        <v>7068</v>
      </c>
      <c r="I7507" s="4"/>
    </row>
    <row r="7508" spans="1:9">
      <c r="A7508" s="6">
        <v>7506</v>
      </c>
      <c r="B7508" s="24" t="s">
        <v>7363</v>
      </c>
      <c r="C7508" s="25" t="str">
        <f>IF(D7508=2,"NO","YES")</f>
        <v>YES</v>
      </c>
      <c r="D7508" s="66">
        <f t="shared" si="129"/>
        <v>0.97102941176470592</v>
      </c>
      <c r="E7508" s="1">
        <v>2.3984426470588236</v>
      </c>
      <c r="F7508" s="25">
        <v>6603</v>
      </c>
      <c r="G7508" s="154">
        <v>42467</v>
      </c>
      <c r="H7508" s="3" t="s">
        <v>7068</v>
      </c>
      <c r="I7508" s="4"/>
    </row>
    <row r="7509" spans="1:9" ht="30">
      <c r="A7509" s="6">
        <v>7507</v>
      </c>
      <c r="B7509" s="24" t="s">
        <v>7364</v>
      </c>
      <c r="C7509" s="25" t="str">
        <f>IF(D7509=2,"NO","YES")</f>
        <v>YES</v>
      </c>
      <c r="D7509" s="66">
        <f t="shared" si="129"/>
        <v>0.99602941176470583</v>
      </c>
      <c r="E7509" s="1">
        <v>2.4601926470588236</v>
      </c>
      <c r="F7509" s="25">
        <v>6773</v>
      </c>
      <c r="G7509" s="154">
        <v>42467</v>
      </c>
      <c r="H7509" s="3" t="s">
        <v>7068</v>
      </c>
      <c r="I7509" s="4"/>
    </row>
    <row r="7510" spans="1:9" ht="30">
      <c r="A7510" s="6">
        <v>7508</v>
      </c>
      <c r="B7510" s="24" t="s">
        <v>7365</v>
      </c>
      <c r="C7510" s="25" t="str">
        <f>IF(D7510=2,"NO","YES")</f>
        <v>YES</v>
      </c>
      <c r="D7510" s="66">
        <f t="shared" si="129"/>
        <v>0.16602941176470587</v>
      </c>
      <c r="E7510" s="1">
        <v>0.41009264705882353</v>
      </c>
      <c r="F7510" s="25">
        <v>1129</v>
      </c>
      <c r="G7510" s="154">
        <v>42467</v>
      </c>
      <c r="H7510" s="3" t="s">
        <v>7068</v>
      </c>
      <c r="I7510" s="4"/>
    </row>
    <row r="7511" spans="1:9" ht="30">
      <c r="A7511" s="6">
        <v>7509</v>
      </c>
      <c r="B7511" s="24" t="s">
        <v>7366</v>
      </c>
      <c r="C7511" s="25" t="str">
        <f>IF(D7511=2,"NO","YES")</f>
        <v>YES</v>
      </c>
      <c r="D7511" s="66">
        <f t="shared" si="129"/>
        <v>0.94294117647058828</v>
      </c>
      <c r="E7511" s="1">
        <v>2.3290647058823533</v>
      </c>
      <c r="F7511" s="25">
        <v>6412</v>
      </c>
      <c r="G7511" s="154">
        <v>42467</v>
      </c>
      <c r="H7511" s="3" t="s">
        <v>7068</v>
      </c>
      <c r="I7511" s="4"/>
    </row>
    <row r="7512" spans="1:9" ht="30">
      <c r="A7512" s="6">
        <v>7510</v>
      </c>
      <c r="B7512" s="24" t="s">
        <v>7367</v>
      </c>
      <c r="C7512" s="25" t="str">
        <f>IF(D7512=2,"NO","YES")</f>
        <v>YES</v>
      </c>
      <c r="D7512" s="66">
        <f t="shared" si="129"/>
        <v>1.17</v>
      </c>
      <c r="E7512" s="1">
        <v>2.8898999999999999</v>
      </c>
      <c r="F7512" s="25">
        <v>7956</v>
      </c>
      <c r="G7512" s="154">
        <v>42467</v>
      </c>
      <c r="H7512" s="3" t="s">
        <v>7068</v>
      </c>
      <c r="I7512" s="4"/>
    </row>
    <row r="7513" spans="1:9" ht="30">
      <c r="A7513" s="6">
        <v>7511</v>
      </c>
      <c r="B7513" s="24" t="s">
        <v>7368</v>
      </c>
      <c r="C7513" s="25" t="str">
        <f>IF(D7513=2,"NO","YES")</f>
        <v>YES</v>
      </c>
      <c r="D7513" s="66">
        <f t="shared" si="129"/>
        <v>0.26705882352941174</v>
      </c>
      <c r="E7513" s="1">
        <v>0.6596352941176471</v>
      </c>
      <c r="F7513" s="25">
        <v>1816</v>
      </c>
      <c r="G7513" s="154">
        <v>42467</v>
      </c>
      <c r="H7513" s="3" t="s">
        <v>7068</v>
      </c>
      <c r="I7513" s="4"/>
    </row>
    <row r="7514" spans="1:9" ht="30">
      <c r="A7514" s="6">
        <v>7512</v>
      </c>
      <c r="B7514" s="24" t="s">
        <v>7369</v>
      </c>
      <c r="C7514" s="25" t="str">
        <f>IF(D7514=2,"NO","YES")</f>
        <v>YES</v>
      </c>
      <c r="D7514" s="66">
        <f t="shared" si="129"/>
        <v>0.60705882352941176</v>
      </c>
      <c r="E7514" s="1">
        <v>1.4994352941176472</v>
      </c>
      <c r="F7514" s="25">
        <v>4128</v>
      </c>
      <c r="G7514" s="616">
        <v>42467</v>
      </c>
      <c r="H7514" s="3" t="s">
        <v>7068</v>
      </c>
      <c r="I7514" s="4"/>
    </row>
    <row r="7515" spans="1:9" ht="30">
      <c r="A7515" s="6">
        <v>7513</v>
      </c>
      <c r="B7515" s="68" t="s">
        <v>7370</v>
      </c>
      <c r="C7515" s="25" t="str">
        <f>IF(D7515=2,"NO","YES")</f>
        <v>YES</v>
      </c>
      <c r="D7515" s="66">
        <f t="shared" si="129"/>
        <v>0.46500000000000002</v>
      </c>
      <c r="E7515" s="1">
        <v>1.1485500000000002</v>
      </c>
      <c r="F7515" s="25">
        <v>3162</v>
      </c>
      <c r="G7515" s="154">
        <v>42467</v>
      </c>
      <c r="H7515" s="3" t="s">
        <v>7068</v>
      </c>
      <c r="I7515" s="4"/>
    </row>
    <row r="7516" spans="1:9" ht="30">
      <c r="A7516" s="6">
        <v>7514</v>
      </c>
      <c r="B7516" s="68" t="s">
        <v>7371</v>
      </c>
      <c r="C7516" s="25" t="str">
        <f>IF(D7516=2,"NO","YES")</f>
        <v>YES</v>
      </c>
      <c r="D7516" s="66">
        <f t="shared" si="129"/>
        <v>0.23102941176470587</v>
      </c>
      <c r="E7516" s="1">
        <v>0.5706426470588235</v>
      </c>
      <c r="F7516" s="25">
        <v>1571</v>
      </c>
      <c r="G7516" s="154">
        <v>42467</v>
      </c>
      <c r="H7516" s="3" t="s">
        <v>7068</v>
      </c>
      <c r="I7516" s="4"/>
    </row>
    <row r="7517" spans="1:9" ht="30">
      <c r="A7517" s="6">
        <v>7515</v>
      </c>
      <c r="B7517" s="68" t="s">
        <v>7372</v>
      </c>
      <c r="C7517" s="25" t="str">
        <f>IF(D7517=2,"NO","YES")</f>
        <v>YES</v>
      </c>
      <c r="D7517" s="66">
        <f t="shared" si="129"/>
        <v>1.2179411764705883</v>
      </c>
      <c r="E7517" s="1">
        <v>3.0083147058823534</v>
      </c>
      <c r="F7517" s="25">
        <v>8282</v>
      </c>
      <c r="G7517" s="154">
        <v>42467</v>
      </c>
      <c r="H7517" s="3" t="s">
        <v>7068</v>
      </c>
      <c r="I7517" s="4"/>
    </row>
    <row r="7518" spans="1:9">
      <c r="A7518" s="6">
        <v>7516</v>
      </c>
      <c r="B7518" s="68" t="s">
        <v>7373</v>
      </c>
      <c r="C7518" s="25" t="str">
        <f>IF(D7518=2,"NO","YES")</f>
        <v>YES</v>
      </c>
      <c r="D7518" s="66">
        <f t="shared" si="129"/>
        <v>0.63897058823529407</v>
      </c>
      <c r="E7518" s="1">
        <v>1.5782573529411765</v>
      </c>
      <c r="F7518" s="25">
        <v>4345</v>
      </c>
      <c r="G7518" s="154">
        <v>42467</v>
      </c>
      <c r="H7518" s="3" t="s">
        <v>7068</v>
      </c>
      <c r="I7518" s="4"/>
    </row>
    <row r="7519" spans="1:9" ht="30">
      <c r="A7519" s="6">
        <v>7517</v>
      </c>
      <c r="B7519" s="68" t="s">
        <v>7374</v>
      </c>
      <c r="C7519" s="25" t="str">
        <f>IF(D7519=2,"NO","YES")</f>
        <v>YES</v>
      </c>
      <c r="D7519" s="66">
        <f t="shared" si="129"/>
        <v>1.0120588235294117</v>
      </c>
      <c r="E7519" s="1">
        <v>2.4997852941176468</v>
      </c>
      <c r="F7519" s="25">
        <v>6882</v>
      </c>
      <c r="G7519" s="154">
        <v>42467</v>
      </c>
      <c r="H7519" s="3" t="s">
        <v>7068</v>
      </c>
      <c r="I7519" s="4"/>
    </row>
    <row r="7520" spans="1:9" ht="30">
      <c r="A7520" s="6">
        <v>7518</v>
      </c>
      <c r="B7520" s="68" t="s">
        <v>7375</v>
      </c>
      <c r="C7520" s="25" t="str">
        <f>IF(D7520=2,"NO","YES")</f>
        <v>YES</v>
      </c>
      <c r="D7520" s="66">
        <f t="shared" si="129"/>
        <v>0.39705882352941174</v>
      </c>
      <c r="E7520" s="1">
        <v>0.98073529411764704</v>
      </c>
      <c r="F7520" s="25">
        <v>2700</v>
      </c>
      <c r="G7520" s="154">
        <v>42467</v>
      </c>
      <c r="H7520" s="3" t="s">
        <v>7068</v>
      </c>
      <c r="I7520" s="4"/>
    </row>
    <row r="7521" spans="1:9" ht="30">
      <c r="A7521" s="6">
        <v>7519</v>
      </c>
      <c r="B7521" s="68" t="s">
        <v>7376</v>
      </c>
      <c r="C7521" s="25" t="str">
        <f>IF(D7521=2,"NO","YES")</f>
        <v>YES</v>
      </c>
      <c r="D7521" s="66">
        <f t="shared" si="129"/>
        <v>0.23897058823529413</v>
      </c>
      <c r="E7521" s="1">
        <v>0.59025735294117654</v>
      </c>
      <c r="F7521" s="25">
        <v>1625</v>
      </c>
      <c r="G7521" s="154">
        <v>42467</v>
      </c>
      <c r="H7521" s="3" t="s">
        <v>7068</v>
      </c>
      <c r="I7521" s="4"/>
    </row>
    <row r="7522" spans="1:9">
      <c r="A7522" s="6">
        <v>7520</v>
      </c>
      <c r="B7522" s="68" t="s">
        <v>7377</v>
      </c>
      <c r="C7522" s="25" t="str">
        <f>IF(D7522=2,"NO","YES")</f>
        <v>YES</v>
      </c>
      <c r="D7522" s="66">
        <f t="shared" si="129"/>
        <v>0.93897058823529411</v>
      </c>
      <c r="E7522" s="1">
        <v>2.3192573529411766</v>
      </c>
      <c r="F7522" s="25">
        <v>6385</v>
      </c>
      <c r="G7522" s="154">
        <v>42467</v>
      </c>
      <c r="H7522" s="3" t="s">
        <v>7068</v>
      </c>
      <c r="I7522" s="4"/>
    </row>
    <row r="7523" spans="1:9">
      <c r="A7523" s="6">
        <v>7521</v>
      </c>
      <c r="B7523" s="68" t="s">
        <v>7378</v>
      </c>
      <c r="C7523" s="25" t="str">
        <f>IF(D7523=2,"NO","YES")</f>
        <v>YES</v>
      </c>
      <c r="D7523" s="66">
        <f t="shared" si="129"/>
        <v>1.4370588235294117</v>
      </c>
      <c r="E7523" s="1">
        <v>3.5495352941176472</v>
      </c>
      <c r="F7523" s="25">
        <v>9772</v>
      </c>
      <c r="G7523" s="154">
        <v>42467</v>
      </c>
      <c r="H7523" s="3" t="s">
        <v>7068</v>
      </c>
      <c r="I7523" s="4"/>
    </row>
    <row r="7524" spans="1:9">
      <c r="A7524" s="6">
        <v>7522</v>
      </c>
      <c r="B7524" s="68" t="s">
        <v>1031</v>
      </c>
      <c r="C7524" s="25" t="str">
        <f>IF(D7524=2,"NO","YES")</f>
        <v>YES</v>
      </c>
      <c r="D7524" s="66">
        <f t="shared" si="129"/>
        <v>0.45705882352941174</v>
      </c>
      <c r="E7524" s="1">
        <v>1.1289352941176471</v>
      </c>
      <c r="F7524" s="25">
        <v>3108</v>
      </c>
      <c r="G7524" s="154">
        <v>42467</v>
      </c>
      <c r="H7524" s="3" t="s">
        <v>7068</v>
      </c>
      <c r="I7524" s="4"/>
    </row>
    <row r="7525" spans="1:9" ht="30">
      <c r="A7525" s="6">
        <v>7523</v>
      </c>
      <c r="B7525" s="68" t="s">
        <v>7379</v>
      </c>
      <c r="C7525" s="25" t="str">
        <f>IF(D7525=2,"NO","YES")</f>
        <v>YES</v>
      </c>
      <c r="D7525" s="66">
        <f t="shared" si="129"/>
        <v>0.86602941176470594</v>
      </c>
      <c r="E7525" s="1">
        <v>2.1390926470588236</v>
      </c>
      <c r="F7525" s="25">
        <v>5889</v>
      </c>
      <c r="G7525" s="154">
        <v>42467</v>
      </c>
      <c r="H7525" s="3" t="s">
        <v>7068</v>
      </c>
      <c r="I7525" s="4"/>
    </row>
    <row r="7526" spans="1:9">
      <c r="A7526" s="6">
        <v>7524</v>
      </c>
      <c r="B7526" s="68" t="s">
        <v>6414</v>
      </c>
      <c r="C7526" s="25" t="str">
        <f>IF(D7526=2,"NO","YES")</f>
        <v>YES</v>
      </c>
      <c r="D7526" s="66">
        <f t="shared" si="129"/>
        <v>0.40500000000000003</v>
      </c>
      <c r="E7526" s="1">
        <v>1.0003500000000001</v>
      </c>
      <c r="F7526" s="25">
        <v>2754</v>
      </c>
      <c r="G7526" s="154">
        <v>42467</v>
      </c>
      <c r="H7526" s="3" t="s">
        <v>7068</v>
      </c>
      <c r="I7526" s="4"/>
    </row>
    <row r="7527" spans="1:9" ht="30">
      <c r="A7527" s="6">
        <v>7525</v>
      </c>
      <c r="B7527" s="68" t="s">
        <v>7380</v>
      </c>
      <c r="C7527" s="25" t="str">
        <f>IF(D7527=2,"NO","YES")</f>
        <v>YES</v>
      </c>
      <c r="D7527" s="66">
        <f t="shared" si="129"/>
        <v>0.20205882352941176</v>
      </c>
      <c r="E7527" s="1">
        <v>0.49908529411764707</v>
      </c>
      <c r="F7527" s="25">
        <v>1374</v>
      </c>
      <c r="G7527" s="154">
        <v>42467</v>
      </c>
      <c r="H7527" s="3" t="s">
        <v>7068</v>
      </c>
      <c r="I7527" s="4"/>
    </row>
    <row r="7528" spans="1:9" ht="30">
      <c r="A7528" s="6">
        <v>7526</v>
      </c>
      <c r="B7528" s="68" t="s">
        <v>7381</v>
      </c>
      <c r="C7528" s="25" t="str">
        <f>IF(D7528=2,"NO","YES")</f>
        <v>YES</v>
      </c>
      <c r="D7528" s="66">
        <f t="shared" si="129"/>
        <v>5.7058823529411766E-2</v>
      </c>
      <c r="E7528" s="1">
        <v>0.14093529411764708</v>
      </c>
      <c r="F7528" s="25">
        <v>388</v>
      </c>
      <c r="G7528" s="154">
        <v>42467</v>
      </c>
      <c r="H7528" s="3" t="s">
        <v>7068</v>
      </c>
      <c r="I7528" s="4"/>
    </row>
    <row r="7529" spans="1:9" ht="30">
      <c r="A7529" s="6">
        <v>7527</v>
      </c>
      <c r="B7529" s="68" t="s">
        <v>7382</v>
      </c>
      <c r="C7529" s="25" t="str">
        <f>IF(D7529=2,"NO","YES")</f>
        <v>YES</v>
      </c>
      <c r="D7529" s="66">
        <f t="shared" si="129"/>
        <v>0.83794117647058819</v>
      </c>
      <c r="E7529" s="1">
        <v>2.0697147058823528</v>
      </c>
      <c r="F7529" s="25">
        <v>5698</v>
      </c>
      <c r="G7529" s="154">
        <v>42467</v>
      </c>
      <c r="H7529" s="3" t="s">
        <v>7068</v>
      </c>
      <c r="I7529" s="4"/>
    </row>
    <row r="7530" spans="1:9" ht="30">
      <c r="A7530" s="6">
        <v>7528</v>
      </c>
      <c r="B7530" s="68" t="s">
        <v>7383</v>
      </c>
      <c r="C7530" s="25" t="str">
        <f>IF(D7530=2,"NO","YES")</f>
        <v>YES</v>
      </c>
      <c r="D7530" s="66">
        <f t="shared" si="129"/>
        <v>1.5220588235294117</v>
      </c>
      <c r="E7530" s="1">
        <v>3.7594852941176473</v>
      </c>
      <c r="F7530" s="25">
        <v>10350</v>
      </c>
      <c r="G7530" s="154">
        <v>42467</v>
      </c>
      <c r="H7530" s="3" t="s">
        <v>7068</v>
      </c>
      <c r="I7530" s="4"/>
    </row>
    <row r="7531" spans="1:9" ht="30">
      <c r="A7531" s="6">
        <v>7529</v>
      </c>
      <c r="B7531" s="68" t="s">
        <v>7384</v>
      </c>
      <c r="C7531" s="25" t="str">
        <f>IF(D7531=2,"NO","YES")</f>
        <v>YES</v>
      </c>
      <c r="D7531" s="66">
        <f t="shared" si="129"/>
        <v>1.1329411764705883</v>
      </c>
      <c r="E7531" s="1">
        <v>2.7983647058823533</v>
      </c>
      <c r="F7531" s="25">
        <v>7704</v>
      </c>
      <c r="G7531" s="154">
        <v>42467</v>
      </c>
      <c r="H7531" s="3" t="s">
        <v>7068</v>
      </c>
      <c r="I7531" s="4"/>
    </row>
    <row r="7532" spans="1:9" ht="30">
      <c r="A7532" s="6">
        <v>7530</v>
      </c>
      <c r="B7532" s="68" t="s">
        <v>7385</v>
      </c>
      <c r="C7532" s="25" t="str">
        <f>IF(D7532=2,"NO","YES")</f>
        <v>YES</v>
      </c>
      <c r="D7532" s="66">
        <f t="shared" si="129"/>
        <v>0.46500000000000002</v>
      </c>
      <c r="E7532" s="1">
        <v>1.1485500000000002</v>
      </c>
      <c r="F7532" s="25">
        <v>3162</v>
      </c>
      <c r="G7532" s="154">
        <v>42467</v>
      </c>
      <c r="H7532" s="3" t="s">
        <v>7068</v>
      </c>
      <c r="I7532" s="4"/>
    </row>
    <row r="7533" spans="1:9" ht="30">
      <c r="A7533" s="6">
        <v>7531</v>
      </c>
      <c r="B7533" s="68" t="s">
        <v>7386</v>
      </c>
      <c r="C7533" s="25" t="str">
        <f>IF(D7533=2,"NO","YES")</f>
        <v>YES</v>
      </c>
      <c r="D7533" s="66">
        <f t="shared" si="129"/>
        <v>1.3029411764705883</v>
      </c>
      <c r="E7533" s="1">
        <v>3.2182647058823535</v>
      </c>
      <c r="F7533" s="25">
        <v>8860</v>
      </c>
      <c r="G7533" s="154">
        <v>42467</v>
      </c>
      <c r="H7533" s="3" t="s">
        <v>7068</v>
      </c>
      <c r="I7533" s="4"/>
    </row>
    <row r="7534" spans="1:9" ht="45">
      <c r="A7534" s="6">
        <v>7532</v>
      </c>
      <c r="B7534" s="68" t="s">
        <v>7387</v>
      </c>
      <c r="C7534" s="25" t="str">
        <f>IF(D7534=2,"NO","YES")</f>
        <v>YES</v>
      </c>
      <c r="D7534" s="77">
        <f t="shared" si="129"/>
        <v>0.75</v>
      </c>
      <c r="E7534" s="1">
        <v>1.8525</v>
      </c>
      <c r="F7534" s="59">
        <v>5100</v>
      </c>
      <c r="G7534" s="154">
        <v>42467</v>
      </c>
      <c r="H7534" s="3" t="s">
        <v>7388</v>
      </c>
      <c r="I7534" s="4"/>
    </row>
    <row r="7535" spans="1:9" ht="45">
      <c r="A7535" s="6">
        <v>7533</v>
      </c>
      <c r="B7535" s="68" t="s">
        <v>7389</v>
      </c>
      <c r="C7535" s="25" t="str">
        <f>IF(D7535=2,"NO","YES")</f>
        <v>YES</v>
      </c>
      <c r="D7535" s="77">
        <f t="shared" si="129"/>
        <v>0.76</v>
      </c>
      <c r="E7535" s="1">
        <v>1.8772000000000002</v>
      </c>
      <c r="F7535" s="59">
        <v>5168</v>
      </c>
      <c r="G7535" s="154">
        <v>42467</v>
      </c>
      <c r="H7535" s="3" t="s">
        <v>7388</v>
      </c>
      <c r="I7535" s="4"/>
    </row>
    <row r="7536" spans="1:9" ht="30">
      <c r="A7536" s="6">
        <v>7534</v>
      </c>
      <c r="B7536" s="68" t="s">
        <v>7390</v>
      </c>
      <c r="C7536" s="25" t="str">
        <f>IF(D7536=2,"NO","YES")</f>
        <v>YES</v>
      </c>
      <c r="D7536" s="77">
        <f t="shared" si="129"/>
        <v>1.01</v>
      </c>
      <c r="E7536" s="1">
        <v>2.4947000000000004</v>
      </c>
      <c r="F7536" s="59">
        <v>6868</v>
      </c>
      <c r="G7536" s="154">
        <v>42467</v>
      </c>
      <c r="H7536" s="3" t="s">
        <v>7388</v>
      </c>
      <c r="I7536" s="4"/>
    </row>
    <row r="7537" spans="1:9" ht="30">
      <c r="A7537" s="6">
        <v>7535</v>
      </c>
      <c r="B7537" s="68" t="s">
        <v>7391</v>
      </c>
      <c r="C7537" s="25" t="str">
        <f>IF(D7537=2,"NO","YES")</f>
        <v>YES</v>
      </c>
      <c r="D7537" s="77">
        <f t="shared" si="129"/>
        <v>0.2</v>
      </c>
      <c r="E7537" s="1">
        <v>0.49400000000000005</v>
      </c>
      <c r="F7537" s="59">
        <v>1360</v>
      </c>
      <c r="G7537" s="154">
        <v>42467</v>
      </c>
      <c r="H7537" s="3" t="s">
        <v>7388</v>
      </c>
      <c r="I7537" s="4"/>
    </row>
    <row r="7538" spans="1:9">
      <c r="A7538" s="6">
        <v>7536</v>
      </c>
      <c r="B7538" s="68" t="s">
        <v>7392</v>
      </c>
      <c r="C7538" s="25" t="str">
        <f>IF(D7538=2,"NO","YES")</f>
        <v>YES</v>
      </c>
      <c r="D7538" s="77">
        <f t="shared" si="129"/>
        <v>1.34</v>
      </c>
      <c r="E7538" s="1">
        <v>3.3098000000000005</v>
      </c>
      <c r="F7538" s="59">
        <v>9112</v>
      </c>
      <c r="G7538" s="154">
        <v>42467</v>
      </c>
      <c r="H7538" s="3" t="s">
        <v>7388</v>
      </c>
      <c r="I7538" s="4"/>
    </row>
    <row r="7539" spans="1:9" ht="30">
      <c r="A7539" s="6">
        <v>7537</v>
      </c>
      <c r="B7539" s="68" t="s">
        <v>7393</v>
      </c>
      <c r="C7539" s="25" t="str">
        <f>IF(D7539=2,"NO","YES")</f>
        <v>YES</v>
      </c>
      <c r="D7539" s="77">
        <f t="shared" si="129"/>
        <v>0.62</v>
      </c>
      <c r="E7539" s="1">
        <v>1.5314000000000001</v>
      </c>
      <c r="F7539" s="59">
        <v>4216</v>
      </c>
      <c r="G7539" s="154">
        <v>42467</v>
      </c>
      <c r="H7539" s="3" t="s">
        <v>7388</v>
      </c>
      <c r="I7539" s="4"/>
    </row>
    <row r="7540" spans="1:9" ht="30">
      <c r="A7540" s="6">
        <v>7538</v>
      </c>
      <c r="B7540" s="68" t="s">
        <v>7394</v>
      </c>
      <c r="C7540" s="25" t="str">
        <f>IF(D7540=2,"NO","YES")</f>
        <v>YES</v>
      </c>
      <c r="D7540" s="77">
        <f t="shared" si="129"/>
        <v>0.72</v>
      </c>
      <c r="E7540" s="1">
        <v>1.7784</v>
      </c>
      <c r="F7540" s="59">
        <v>4896</v>
      </c>
      <c r="G7540" s="154">
        <v>42467</v>
      </c>
      <c r="H7540" s="3" t="s">
        <v>7388</v>
      </c>
      <c r="I7540" s="4"/>
    </row>
    <row r="7541" spans="1:9" ht="30">
      <c r="A7541" s="6">
        <v>7539</v>
      </c>
      <c r="B7541" s="68" t="s">
        <v>7395</v>
      </c>
      <c r="C7541" s="25" t="str">
        <f>IF(D7541=2,"NO","YES")</f>
        <v>YES</v>
      </c>
      <c r="D7541" s="77">
        <f t="shared" si="129"/>
        <v>0.53</v>
      </c>
      <c r="E7541" s="1">
        <v>1.3091000000000002</v>
      </c>
      <c r="F7541" s="59">
        <v>3604</v>
      </c>
      <c r="G7541" s="154">
        <v>42467</v>
      </c>
      <c r="H7541" s="3" t="s">
        <v>7388</v>
      </c>
      <c r="I7541" s="4"/>
    </row>
    <row r="7542" spans="1:9" ht="30">
      <c r="A7542" s="6">
        <v>7540</v>
      </c>
      <c r="B7542" s="68" t="s">
        <v>7396</v>
      </c>
      <c r="C7542" s="25" t="str">
        <f>IF(D7542=2,"NO","YES")</f>
        <v>YES</v>
      </c>
      <c r="D7542" s="77">
        <f t="shared" si="129"/>
        <v>1.17</v>
      </c>
      <c r="E7542" s="1">
        <v>2.8898999999999999</v>
      </c>
      <c r="F7542" s="59">
        <v>7956</v>
      </c>
      <c r="G7542" s="154">
        <v>42467</v>
      </c>
      <c r="H7542" s="3" t="s">
        <v>7388</v>
      </c>
      <c r="I7542" s="4"/>
    </row>
    <row r="7543" spans="1:9" ht="30">
      <c r="A7543" s="6">
        <v>7541</v>
      </c>
      <c r="B7543" s="68" t="s">
        <v>7397</v>
      </c>
      <c r="C7543" s="25" t="str">
        <f>IF(D7543=2,"NO","YES")</f>
        <v>YES</v>
      </c>
      <c r="D7543" s="77">
        <f t="shared" si="129"/>
        <v>0.15</v>
      </c>
      <c r="E7543" s="1">
        <v>0.3705</v>
      </c>
      <c r="F7543" s="59">
        <v>1020</v>
      </c>
      <c r="G7543" s="616">
        <v>42467</v>
      </c>
      <c r="H7543" s="3" t="s">
        <v>7388</v>
      </c>
      <c r="I7543" s="4"/>
    </row>
    <row r="7544" spans="1:9" ht="45">
      <c r="A7544" s="6">
        <v>7542</v>
      </c>
      <c r="B7544" s="68" t="s">
        <v>7398</v>
      </c>
      <c r="C7544" s="25" t="str">
        <f>IF(D7544=2,"NO","YES")</f>
        <v>YES</v>
      </c>
      <c r="D7544" s="77">
        <f t="shared" si="129"/>
        <v>0.57999999999999996</v>
      </c>
      <c r="E7544" s="1">
        <v>1.4326000000000001</v>
      </c>
      <c r="F7544" s="59">
        <v>3944</v>
      </c>
      <c r="G7544" s="154">
        <v>42467</v>
      </c>
      <c r="H7544" s="3" t="s">
        <v>7388</v>
      </c>
      <c r="I7544" s="4"/>
    </row>
    <row r="7545" spans="1:9" ht="30">
      <c r="A7545" s="6">
        <v>7543</v>
      </c>
      <c r="B7545" s="68" t="s">
        <v>7399</v>
      </c>
      <c r="C7545" s="25" t="str">
        <f>IF(D7545=2,"NO","YES")</f>
        <v>YES</v>
      </c>
      <c r="D7545" s="77">
        <f t="shared" si="129"/>
        <v>0.85</v>
      </c>
      <c r="E7545" s="1">
        <v>2.0994999999999999</v>
      </c>
      <c r="F7545" s="59">
        <v>5780</v>
      </c>
      <c r="G7545" s="154">
        <v>42467</v>
      </c>
      <c r="H7545" s="3" t="s">
        <v>7388</v>
      </c>
      <c r="I7545" s="4"/>
    </row>
    <row r="7546" spans="1:9" ht="45">
      <c r="A7546" s="6">
        <v>7544</v>
      </c>
      <c r="B7546" s="68" t="s">
        <v>7400</v>
      </c>
      <c r="C7546" s="25" t="str">
        <f>IF(D7546=2,"NO","YES")</f>
        <v>YES</v>
      </c>
      <c r="D7546" s="77">
        <f t="shared" si="129"/>
        <v>0.18</v>
      </c>
      <c r="E7546" s="1">
        <v>0.4446</v>
      </c>
      <c r="F7546" s="59">
        <v>1224</v>
      </c>
      <c r="G7546" s="154">
        <v>42467</v>
      </c>
      <c r="H7546" s="3" t="s">
        <v>7388</v>
      </c>
      <c r="I7546" s="4"/>
    </row>
    <row r="7547" spans="1:9" ht="30">
      <c r="A7547" s="6">
        <v>7545</v>
      </c>
      <c r="B7547" s="68" t="s">
        <v>7401</v>
      </c>
      <c r="C7547" s="25" t="str">
        <f>IF(D7547=2,"NO","YES")</f>
        <v>YES</v>
      </c>
      <c r="D7547" s="77">
        <f t="shared" si="129"/>
        <v>0.51</v>
      </c>
      <c r="E7547" s="1">
        <v>1.2597</v>
      </c>
      <c r="F7547" s="59">
        <v>3468</v>
      </c>
      <c r="G7547" s="154">
        <v>42467</v>
      </c>
      <c r="H7547" s="3" t="s">
        <v>7388</v>
      </c>
      <c r="I7547" s="4"/>
    </row>
    <row r="7548" spans="1:9" ht="30">
      <c r="A7548" s="6">
        <v>7546</v>
      </c>
      <c r="B7548" s="68" t="s">
        <v>7402</v>
      </c>
      <c r="C7548" s="25" t="str">
        <f>IF(D7548=2,"NO","YES")</f>
        <v>YES</v>
      </c>
      <c r="D7548" s="77">
        <f t="shared" si="129"/>
        <v>0.81</v>
      </c>
      <c r="E7548" s="1">
        <v>2.0007000000000001</v>
      </c>
      <c r="F7548" s="59">
        <v>5508</v>
      </c>
      <c r="G7548" s="154">
        <v>42467</v>
      </c>
      <c r="H7548" s="3" t="s">
        <v>7388</v>
      </c>
      <c r="I7548" s="4"/>
    </row>
    <row r="7549" spans="1:9" ht="30">
      <c r="A7549" s="6">
        <v>7547</v>
      </c>
      <c r="B7549" s="68" t="s">
        <v>7403</v>
      </c>
      <c r="C7549" s="25" t="str">
        <f>IF(D7549=2,"NO","YES")</f>
        <v>YES</v>
      </c>
      <c r="D7549" s="77">
        <f t="shared" si="129"/>
        <v>0.19</v>
      </c>
      <c r="E7549" s="1">
        <v>0.46930000000000005</v>
      </c>
      <c r="F7549" s="59">
        <v>1292</v>
      </c>
      <c r="G7549" s="154">
        <v>42467</v>
      </c>
      <c r="H7549" s="3" t="s">
        <v>7388</v>
      </c>
      <c r="I7549" s="4"/>
    </row>
    <row r="7550" spans="1:9" ht="45">
      <c r="A7550" s="6">
        <v>7548</v>
      </c>
      <c r="B7550" s="68" t="s">
        <v>7404</v>
      </c>
      <c r="C7550" s="25" t="str">
        <f>IF(D7550=2,"NO","YES")</f>
        <v>YES</v>
      </c>
      <c r="D7550" s="77">
        <f t="shared" si="129"/>
        <v>1.82</v>
      </c>
      <c r="E7550" s="1">
        <v>4.495400000000001</v>
      </c>
      <c r="F7550" s="59">
        <v>12376</v>
      </c>
      <c r="G7550" s="154">
        <v>42467</v>
      </c>
      <c r="H7550" s="3" t="s">
        <v>7388</v>
      </c>
      <c r="I7550" s="4"/>
    </row>
    <row r="7551" spans="1:9" ht="30">
      <c r="A7551" s="6">
        <v>7549</v>
      </c>
      <c r="B7551" s="68" t="s">
        <v>7405</v>
      </c>
      <c r="C7551" s="25" t="str">
        <f>IF(D7551=2,"NO","YES")</f>
        <v>YES</v>
      </c>
      <c r="D7551" s="77">
        <f t="shared" si="129"/>
        <v>0.84</v>
      </c>
      <c r="E7551" s="1">
        <v>2.0748000000000002</v>
      </c>
      <c r="F7551" s="59">
        <v>5712</v>
      </c>
      <c r="G7551" s="154">
        <v>42467</v>
      </c>
      <c r="H7551" s="3" t="s">
        <v>7388</v>
      </c>
      <c r="I7551" s="4"/>
    </row>
    <row r="7552" spans="1:9" ht="30">
      <c r="A7552" s="6">
        <v>7550</v>
      </c>
      <c r="B7552" s="68" t="s">
        <v>7406</v>
      </c>
      <c r="C7552" s="25" t="str">
        <f>IF(D7552=2,"NO","YES")</f>
        <v>YES</v>
      </c>
      <c r="D7552" s="77">
        <f t="shared" si="129"/>
        <v>1.1100000000000001</v>
      </c>
      <c r="E7552" s="1">
        <v>2.7417000000000002</v>
      </c>
      <c r="F7552" s="59">
        <v>7548</v>
      </c>
      <c r="G7552" s="154">
        <v>42467</v>
      </c>
      <c r="H7552" s="3" t="s">
        <v>7388</v>
      </c>
      <c r="I7552" s="4"/>
    </row>
    <row r="7553" spans="1:9" ht="30">
      <c r="A7553" s="6">
        <v>7551</v>
      </c>
      <c r="B7553" s="68" t="s">
        <v>7407</v>
      </c>
      <c r="C7553" s="25" t="str">
        <f>IF(D7553=2,"NO","YES")</f>
        <v>YES</v>
      </c>
      <c r="D7553" s="77">
        <f t="shared" si="129"/>
        <v>0.36</v>
      </c>
      <c r="E7553" s="1">
        <v>0.88919999999999999</v>
      </c>
      <c r="F7553" s="59">
        <v>2448</v>
      </c>
      <c r="G7553" s="154">
        <v>42467</v>
      </c>
      <c r="H7553" s="3" t="s">
        <v>7388</v>
      </c>
      <c r="I7553" s="4"/>
    </row>
    <row r="7554" spans="1:9" ht="30">
      <c r="A7554" s="6">
        <v>7552</v>
      </c>
      <c r="B7554" s="68" t="s">
        <v>7408</v>
      </c>
      <c r="C7554" s="25" t="str">
        <f>IF(D7554=2,"NO","YES")</f>
        <v>YES</v>
      </c>
      <c r="D7554" s="77">
        <f t="shared" si="129"/>
        <v>1.32</v>
      </c>
      <c r="E7554" s="1">
        <v>3.2604000000000006</v>
      </c>
      <c r="F7554" s="59">
        <v>8976</v>
      </c>
      <c r="G7554" s="154">
        <v>42467</v>
      </c>
      <c r="H7554" s="3" t="s">
        <v>7388</v>
      </c>
      <c r="I7554" s="4"/>
    </row>
    <row r="7555" spans="1:9" ht="45">
      <c r="A7555" s="6">
        <v>7553</v>
      </c>
      <c r="B7555" s="68" t="s">
        <v>7409</v>
      </c>
      <c r="C7555" s="25" t="str">
        <f>IF(D7555=2,"NO","YES")</f>
        <v>YES</v>
      </c>
      <c r="D7555" s="77">
        <f t="shared" si="129"/>
        <v>1.08</v>
      </c>
      <c r="E7555" s="1">
        <v>2.6676000000000002</v>
      </c>
      <c r="F7555" s="59">
        <v>7344</v>
      </c>
      <c r="G7555" s="154">
        <v>42467</v>
      </c>
      <c r="H7555" s="3" t="s">
        <v>7388</v>
      </c>
      <c r="I7555" s="4"/>
    </row>
    <row r="7556" spans="1:9" ht="45">
      <c r="A7556" s="6">
        <v>7554</v>
      </c>
      <c r="B7556" s="68" t="s">
        <v>7410</v>
      </c>
      <c r="C7556" s="25" t="str">
        <f>IF(D7556=2,"NO","YES")</f>
        <v>YES</v>
      </c>
      <c r="D7556" s="77">
        <f t="shared" si="129"/>
        <v>1.67</v>
      </c>
      <c r="E7556" s="1">
        <v>4.1249000000000002</v>
      </c>
      <c r="F7556" s="59">
        <v>11356</v>
      </c>
      <c r="G7556" s="154">
        <v>42467</v>
      </c>
      <c r="H7556" s="3" t="s">
        <v>7388</v>
      </c>
      <c r="I7556" s="4"/>
    </row>
    <row r="7557" spans="1:9" ht="30">
      <c r="A7557" s="6">
        <v>7555</v>
      </c>
      <c r="B7557" s="68" t="s">
        <v>7411</v>
      </c>
      <c r="C7557" s="25" t="str">
        <f>IF(D7557=2,"NO","YES")</f>
        <v>YES</v>
      </c>
      <c r="D7557" s="77">
        <f t="shared" ref="D7557:D7620" si="130">F7557/6800</f>
        <v>0.25</v>
      </c>
      <c r="E7557" s="1">
        <v>0.61750000000000005</v>
      </c>
      <c r="F7557" s="59">
        <v>1700</v>
      </c>
      <c r="G7557" s="154">
        <v>42467</v>
      </c>
      <c r="H7557" s="3" t="s">
        <v>7388</v>
      </c>
      <c r="I7557" s="4"/>
    </row>
    <row r="7558" spans="1:9" ht="30">
      <c r="A7558" s="6">
        <v>7556</v>
      </c>
      <c r="B7558" s="68" t="s">
        <v>7412</v>
      </c>
      <c r="C7558" s="25" t="str">
        <f>IF(D7558=2,"NO","YES")</f>
        <v>YES</v>
      </c>
      <c r="D7558" s="77">
        <f t="shared" si="130"/>
        <v>0.56000000000000005</v>
      </c>
      <c r="E7558" s="1">
        <v>1.3832000000000002</v>
      </c>
      <c r="F7558" s="59">
        <v>3808</v>
      </c>
      <c r="G7558" s="154">
        <v>42467</v>
      </c>
      <c r="H7558" s="3" t="s">
        <v>7388</v>
      </c>
      <c r="I7558" s="4"/>
    </row>
    <row r="7559" spans="1:9" ht="30">
      <c r="A7559" s="6">
        <v>7557</v>
      </c>
      <c r="B7559" s="68" t="s">
        <v>7413</v>
      </c>
      <c r="C7559" s="25" t="str">
        <f>IF(D7559=2,"NO","YES")</f>
        <v>YES</v>
      </c>
      <c r="D7559" s="77">
        <f t="shared" si="130"/>
        <v>1.36</v>
      </c>
      <c r="E7559" s="1">
        <v>3.3592000000000004</v>
      </c>
      <c r="F7559" s="59">
        <v>9248</v>
      </c>
      <c r="G7559" s="154">
        <v>42467</v>
      </c>
      <c r="H7559" s="3" t="s">
        <v>7388</v>
      </c>
      <c r="I7559" s="4"/>
    </row>
    <row r="7560" spans="1:9">
      <c r="A7560" s="6">
        <v>7558</v>
      </c>
      <c r="B7560" s="68" t="s">
        <v>7414</v>
      </c>
      <c r="C7560" s="25" t="str">
        <f>IF(D7560=2,"NO","YES")</f>
        <v>NO</v>
      </c>
      <c r="D7560" s="77">
        <f t="shared" si="130"/>
        <v>2</v>
      </c>
      <c r="E7560" s="1">
        <v>4.9400000000000004</v>
      </c>
      <c r="F7560" s="59">
        <v>13600</v>
      </c>
      <c r="G7560" s="154">
        <v>42467</v>
      </c>
      <c r="H7560" s="3" t="s">
        <v>7388</v>
      </c>
      <c r="I7560" s="4"/>
    </row>
    <row r="7561" spans="1:9" ht="30">
      <c r="A7561" s="6">
        <v>7559</v>
      </c>
      <c r="B7561" s="68" t="s">
        <v>7415</v>
      </c>
      <c r="C7561" s="25" t="str">
        <f>IF(D7561=2,"NO","YES")</f>
        <v>YES</v>
      </c>
      <c r="D7561" s="77">
        <f t="shared" si="130"/>
        <v>1.1100000000000001</v>
      </c>
      <c r="E7561" s="1">
        <v>2.7417000000000002</v>
      </c>
      <c r="F7561" s="59">
        <v>7548</v>
      </c>
      <c r="G7561" s="154">
        <v>42467</v>
      </c>
      <c r="H7561" s="3" t="s">
        <v>7388</v>
      </c>
      <c r="I7561" s="4"/>
    </row>
    <row r="7562" spans="1:9">
      <c r="A7562" s="6">
        <v>7560</v>
      </c>
      <c r="B7562" s="68" t="s">
        <v>7101</v>
      </c>
      <c r="C7562" s="25" t="str">
        <f>IF(D7562=2,"NO","YES")</f>
        <v>YES</v>
      </c>
      <c r="D7562" s="77">
        <f t="shared" si="130"/>
        <v>1.08</v>
      </c>
      <c r="E7562" s="1">
        <v>2.6676000000000002</v>
      </c>
      <c r="F7562" s="59">
        <v>7344</v>
      </c>
      <c r="G7562" s="154">
        <v>42467</v>
      </c>
      <c r="H7562" s="3" t="s">
        <v>7388</v>
      </c>
      <c r="I7562" s="4"/>
    </row>
    <row r="7563" spans="1:9" ht="30">
      <c r="A7563" s="6">
        <v>7561</v>
      </c>
      <c r="B7563" s="68" t="s">
        <v>7416</v>
      </c>
      <c r="C7563" s="25" t="str">
        <f>IF(D7563=2,"NO","YES")</f>
        <v>YES</v>
      </c>
      <c r="D7563" s="77">
        <f t="shared" si="130"/>
        <v>1.17</v>
      </c>
      <c r="E7563" s="1">
        <v>2.8898999999999999</v>
      </c>
      <c r="F7563" s="59">
        <v>7956</v>
      </c>
      <c r="G7563" s="154">
        <v>42467</v>
      </c>
      <c r="H7563" s="3" t="s">
        <v>7388</v>
      </c>
      <c r="I7563" s="4"/>
    </row>
    <row r="7564" spans="1:9">
      <c r="A7564" s="6">
        <v>7562</v>
      </c>
      <c r="B7564" s="68" t="s">
        <v>7417</v>
      </c>
      <c r="C7564" s="25" t="str">
        <f>IF(D7564=2,"NO","YES")</f>
        <v>YES</v>
      </c>
      <c r="D7564" s="77">
        <f t="shared" si="130"/>
        <v>1.01</v>
      </c>
      <c r="E7564" s="1">
        <v>2.4947000000000004</v>
      </c>
      <c r="F7564" s="59">
        <v>6868</v>
      </c>
      <c r="G7564" s="154">
        <v>42467</v>
      </c>
      <c r="H7564" s="3" t="s">
        <v>7388</v>
      </c>
      <c r="I7564" s="4"/>
    </row>
    <row r="7565" spans="1:9" ht="45">
      <c r="A7565" s="6">
        <v>7563</v>
      </c>
      <c r="B7565" s="68" t="s">
        <v>7418</v>
      </c>
      <c r="C7565" s="25" t="str">
        <f>IF(D7565=2,"NO","YES")</f>
        <v>YES</v>
      </c>
      <c r="D7565" s="77">
        <f t="shared" si="130"/>
        <v>0.25</v>
      </c>
      <c r="E7565" s="1">
        <v>0.61750000000000005</v>
      </c>
      <c r="F7565" s="59">
        <v>1700</v>
      </c>
      <c r="G7565" s="154">
        <v>42467</v>
      </c>
      <c r="H7565" s="3" t="s">
        <v>7388</v>
      </c>
      <c r="I7565" s="4"/>
    </row>
    <row r="7566" spans="1:9">
      <c r="A7566" s="6">
        <v>7564</v>
      </c>
      <c r="B7566" s="68" t="s">
        <v>7419</v>
      </c>
      <c r="C7566" s="25" t="str">
        <f>IF(D7566=2,"NO","YES")</f>
        <v>YES</v>
      </c>
      <c r="D7566" s="77">
        <f t="shared" si="130"/>
        <v>1.07</v>
      </c>
      <c r="E7566" s="1">
        <v>2.6429000000000005</v>
      </c>
      <c r="F7566" s="59">
        <v>7276</v>
      </c>
      <c r="G7566" s="154">
        <v>42467</v>
      </c>
      <c r="H7566" s="3" t="s">
        <v>7388</v>
      </c>
      <c r="I7566" s="4"/>
    </row>
    <row r="7567" spans="1:9" ht="45">
      <c r="A7567" s="6">
        <v>7565</v>
      </c>
      <c r="B7567" s="68" t="s">
        <v>7420</v>
      </c>
      <c r="C7567" s="25" t="str">
        <f>IF(D7567=2,"NO","YES")</f>
        <v>YES</v>
      </c>
      <c r="D7567" s="77">
        <f t="shared" si="130"/>
        <v>0.44</v>
      </c>
      <c r="E7567" s="1">
        <v>1.0868</v>
      </c>
      <c r="F7567" s="59">
        <v>2992</v>
      </c>
      <c r="G7567" s="154">
        <v>42467</v>
      </c>
      <c r="H7567" s="3" t="s">
        <v>7388</v>
      </c>
      <c r="I7567" s="4"/>
    </row>
    <row r="7568" spans="1:9" ht="30">
      <c r="A7568" s="6">
        <v>7566</v>
      </c>
      <c r="B7568" s="68" t="s">
        <v>7421</v>
      </c>
      <c r="C7568" s="25" t="str">
        <f>IF(D7568=2,"NO","YES")</f>
        <v>YES</v>
      </c>
      <c r="D7568" s="77">
        <f t="shared" si="130"/>
        <v>0.94</v>
      </c>
      <c r="E7568" s="1">
        <v>2.3218000000000001</v>
      </c>
      <c r="F7568" s="59">
        <v>6392</v>
      </c>
      <c r="G7568" s="154">
        <v>42467</v>
      </c>
      <c r="H7568" s="3" t="s">
        <v>7388</v>
      </c>
      <c r="I7568" s="4"/>
    </row>
    <row r="7569" spans="1:9" ht="30">
      <c r="A7569" s="6">
        <v>7567</v>
      </c>
      <c r="B7569" s="68" t="s">
        <v>7422</v>
      </c>
      <c r="C7569" s="25" t="str">
        <f>IF(D7569=2,"NO","YES")</f>
        <v>YES</v>
      </c>
      <c r="D7569" s="77">
        <f t="shared" si="130"/>
        <v>0.39</v>
      </c>
      <c r="E7569" s="1">
        <v>0.96330000000000016</v>
      </c>
      <c r="F7569" s="59">
        <v>2652</v>
      </c>
      <c r="G7569" s="154">
        <v>42467</v>
      </c>
      <c r="H7569" s="3" t="s">
        <v>7388</v>
      </c>
      <c r="I7569" s="4"/>
    </row>
    <row r="7570" spans="1:9" ht="30">
      <c r="A7570" s="6">
        <v>7568</v>
      </c>
      <c r="B7570" s="68" t="s">
        <v>7423</v>
      </c>
      <c r="C7570" s="25" t="str">
        <f>IF(D7570=2,"NO","YES")</f>
        <v>YES</v>
      </c>
      <c r="D7570" s="77">
        <f t="shared" si="130"/>
        <v>1.27</v>
      </c>
      <c r="E7570" s="1">
        <v>3.1369000000000002</v>
      </c>
      <c r="F7570" s="59">
        <v>8636</v>
      </c>
      <c r="G7570" s="154">
        <v>42467</v>
      </c>
      <c r="H7570" s="3" t="s">
        <v>7388</v>
      </c>
      <c r="I7570" s="4"/>
    </row>
    <row r="7571" spans="1:9">
      <c r="A7571" s="6">
        <v>7569</v>
      </c>
      <c r="B7571" s="68" t="s">
        <v>7424</v>
      </c>
      <c r="C7571" s="25" t="str">
        <f>IF(D7571=2,"NO","YES")</f>
        <v>YES</v>
      </c>
      <c r="D7571" s="77">
        <f t="shared" si="130"/>
        <v>0.33</v>
      </c>
      <c r="E7571" s="1">
        <v>0.81510000000000016</v>
      </c>
      <c r="F7571" s="59">
        <v>2244</v>
      </c>
      <c r="G7571" s="154">
        <v>42467</v>
      </c>
      <c r="H7571" s="3" t="s">
        <v>7388</v>
      </c>
      <c r="I7571" s="4"/>
    </row>
    <row r="7572" spans="1:9" ht="30">
      <c r="A7572" s="6">
        <v>7570</v>
      </c>
      <c r="B7572" s="68" t="s">
        <v>7425</v>
      </c>
      <c r="C7572" s="25" t="str">
        <f>IF(D7572=2,"NO","YES")</f>
        <v>YES</v>
      </c>
      <c r="D7572" s="77">
        <f t="shared" si="130"/>
        <v>0.53</v>
      </c>
      <c r="E7572" s="1">
        <v>1.3091000000000002</v>
      </c>
      <c r="F7572" s="59">
        <v>3604</v>
      </c>
      <c r="G7572" s="154">
        <v>42467</v>
      </c>
      <c r="H7572" s="3" t="s">
        <v>7388</v>
      </c>
      <c r="I7572" s="4"/>
    </row>
    <row r="7573" spans="1:9">
      <c r="A7573" s="6">
        <v>7571</v>
      </c>
      <c r="B7573" s="68" t="s">
        <v>7426</v>
      </c>
      <c r="C7573" s="25" t="str">
        <f>IF(D7573=2,"NO","YES")</f>
        <v>YES</v>
      </c>
      <c r="D7573" s="77">
        <f t="shared" si="130"/>
        <v>1.57</v>
      </c>
      <c r="E7573" s="1">
        <v>3.8779000000000003</v>
      </c>
      <c r="F7573" s="59">
        <v>10676</v>
      </c>
      <c r="G7573" s="154">
        <v>42467</v>
      </c>
      <c r="H7573" s="3" t="s">
        <v>7388</v>
      </c>
      <c r="I7573" s="4"/>
    </row>
    <row r="7574" spans="1:9" ht="30">
      <c r="A7574" s="6">
        <v>7572</v>
      </c>
      <c r="B7574" s="68" t="s">
        <v>7427</v>
      </c>
      <c r="C7574" s="25" t="str">
        <f>IF(D7574=2,"NO","YES")</f>
        <v>YES</v>
      </c>
      <c r="D7574" s="77">
        <f t="shared" si="130"/>
        <v>0.15</v>
      </c>
      <c r="E7574" s="1">
        <v>0.3705</v>
      </c>
      <c r="F7574" s="59">
        <v>1020</v>
      </c>
      <c r="G7574" s="154">
        <v>42467</v>
      </c>
      <c r="H7574" s="3" t="s">
        <v>7388</v>
      </c>
      <c r="I7574" s="4"/>
    </row>
    <row r="7575" spans="1:9" ht="45">
      <c r="A7575" s="6">
        <v>7573</v>
      </c>
      <c r="B7575" s="68" t="s">
        <v>7428</v>
      </c>
      <c r="C7575" s="25" t="str">
        <f>IF(D7575=2,"NO","YES")</f>
        <v>YES</v>
      </c>
      <c r="D7575" s="77">
        <f t="shared" si="130"/>
        <v>1.25</v>
      </c>
      <c r="E7575" s="1">
        <v>3.0875000000000004</v>
      </c>
      <c r="F7575" s="59">
        <v>8500</v>
      </c>
      <c r="G7575" s="154">
        <v>42467</v>
      </c>
      <c r="H7575" s="3" t="s">
        <v>7388</v>
      </c>
      <c r="I7575" s="4"/>
    </row>
    <row r="7576" spans="1:9" ht="30">
      <c r="A7576" s="6">
        <v>7574</v>
      </c>
      <c r="B7576" s="68" t="s">
        <v>7429</v>
      </c>
      <c r="C7576" s="25" t="str">
        <f>IF(D7576=2,"NO","YES")</f>
        <v>YES</v>
      </c>
      <c r="D7576" s="77">
        <f t="shared" si="130"/>
        <v>0.96</v>
      </c>
      <c r="E7576" s="1">
        <v>2.3712</v>
      </c>
      <c r="F7576" s="59">
        <v>6528</v>
      </c>
      <c r="G7576" s="154">
        <v>42467</v>
      </c>
      <c r="H7576" s="3" t="s">
        <v>7388</v>
      </c>
      <c r="I7576" s="4"/>
    </row>
    <row r="7577" spans="1:9" ht="30">
      <c r="A7577" s="6">
        <v>7575</v>
      </c>
      <c r="B7577" s="68" t="s">
        <v>7430</v>
      </c>
      <c r="C7577" s="25" t="str">
        <f>IF(D7577=2,"NO","YES")</f>
        <v>YES</v>
      </c>
      <c r="D7577" s="77">
        <f t="shared" si="130"/>
        <v>0.82</v>
      </c>
      <c r="E7577" s="1">
        <v>2.0253999999999999</v>
      </c>
      <c r="F7577" s="59">
        <v>5576</v>
      </c>
      <c r="G7577" s="154">
        <v>42467</v>
      </c>
      <c r="H7577" s="3" t="s">
        <v>7388</v>
      </c>
      <c r="I7577" s="4"/>
    </row>
    <row r="7578" spans="1:9" ht="30">
      <c r="A7578" s="6">
        <v>7576</v>
      </c>
      <c r="B7578" s="68" t="s">
        <v>7431</v>
      </c>
      <c r="C7578" s="25" t="str">
        <f>IF(D7578=2,"NO","YES")</f>
        <v>YES</v>
      </c>
      <c r="D7578" s="77">
        <f t="shared" si="130"/>
        <v>1.53</v>
      </c>
      <c r="E7578" s="1">
        <v>3.7791000000000006</v>
      </c>
      <c r="F7578" s="59">
        <v>10404</v>
      </c>
      <c r="G7578" s="154">
        <v>42467</v>
      </c>
      <c r="H7578" s="3" t="s">
        <v>7388</v>
      </c>
      <c r="I7578" s="4"/>
    </row>
    <row r="7579" spans="1:9" ht="30">
      <c r="A7579" s="6">
        <v>7577</v>
      </c>
      <c r="B7579" s="68" t="s">
        <v>7432</v>
      </c>
      <c r="C7579" s="25" t="str">
        <f>IF(D7579=2,"NO","YES")</f>
        <v>YES</v>
      </c>
      <c r="D7579" s="77">
        <f t="shared" si="130"/>
        <v>1.46</v>
      </c>
      <c r="E7579" s="1">
        <v>3.6062000000000003</v>
      </c>
      <c r="F7579" s="59">
        <v>9928</v>
      </c>
      <c r="G7579" s="154">
        <v>42467</v>
      </c>
      <c r="H7579" s="3" t="s">
        <v>7388</v>
      </c>
      <c r="I7579" s="4"/>
    </row>
    <row r="7580" spans="1:9" ht="30">
      <c r="A7580" s="6">
        <v>7578</v>
      </c>
      <c r="B7580" s="68" t="s">
        <v>7433</v>
      </c>
      <c r="C7580" s="25" t="str">
        <f>IF(D7580=2,"NO","YES")</f>
        <v>YES</v>
      </c>
      <c r="D7580" s="77">
        <f t="shared" si="130"/>
        <v>0.84</v>
      </c>
      <c r="E7580" s="1">
        <v>2.0748000000000002</v>
      </c>
      <c r="F7580" s="59">
        <v>5712</v>
      </c>
      <c r="G7580" s="154">
        <v>42467</v>
      </c>
      <c r="H7580" s="3" t="s">
        <v>7388</v>
      </c>
      <c r="I7580" s="4"/>
    </row>
    <row r="7581" spans="1:9" ht="30">
      <c r="A7581" s="6">
        <v>7579</v>
      </c>
      <c r="B7581" s="68" t="s">
        <v>7434</v>
      </c>
      <c r="C7581" s="25" t="str">
        <f>IF(D7581=2,"NO","YES")</f>
        <v>YES</v>
      </c>
      <c r="D7581" s="77">
        <f t="shared" si="130"/>
        <v>0.51</v>
      </c>
      <c r="E7581" s="1">
        <v>1.2597</v>
      </c>
      <c r="F7581" s="59">
        <v>3468</v>
      </c>
      <c r="G7581" s="154">
        <v>42467</v>
      </c>
      <c r="H7581" s="3" t="s">
        <v>7388</v>
      </c>
      <c r="I7581" s="4"/>
    </row>
    <row r="7582" spans="1:9">
      <c r="A7582" s="6">
        <v>7580</v>
      </c>
      <c r="B7582" s="68" t="s">
        <v>7435</v>
      </c>
      <c r="C7582" s="25" t="str">
        <f>IF(D7582=2,"NO","YES")</f>
        <v>YES</v>
      </c>
      <c r="D7582" s="77">
        <f t="shared" si="130"/>
        <v>0.99</v>
      </c>
      <c r="E7582" s="1">
        <v>2.4453</v>
      </c>
      <c r="F7582" s="59">
        <v>6732</v>
      </c>
      <c r="G7582" s="154">
        <v>42467</v>
      </c>
      <c r="H7582" s="3" t="s">
        <v>7388</v>
      </c>
      <c r="I7582" s="4"/>
    </row>
    <row r="7583" spans="1:9" ht="30">
      <c r="A7583" s="6">
        <v>7581</v>
      </c>
      <c r="B7583" s="68" t="s">
        <v>7436</v>
      </c>
      <c r="C7583" s="25" t="str">
        <f>IF(D7583=2,"NO","YES")</f>
        <v>YES</v>
      </c>
      <c r="D7583" s="77">
        <f t="shared" si="130"/>
        <v>1.05</v>
      </c>
      <c r="E7583" s="1">
        <v>2.5935000000000001</v>
      </c>
      <c r="F7583" s="59">
        <v>7140</v>
      </c>
      <c r="G7583" s="154">
        <v>42467</v>
      </c>
      <c r="H7583" s="3" t="s">
        <v>7388</v>
      </c>
      <c r="I7583" s="4"/>
    </row>
    <row r="7584" spans="1:9">
      <c r="A7584" s="6">
        <v>7582</v>
      </c>
      <c r="B7584" s="68" t="s">
        <v>5986</v>
      </c>
      <c r="C7584" s="25" t="str">
        <f>IF(D7584=2,"NO","YES")</f>
        <v>YES</v>
      </c>
      <c r="D7584" s="77">
        <f t="shared" si="130"/>
        <v>0.4</v>
      </c>
      <c r="E7584" s="1">
        <v>0.9880000000000001</v>
      </c>
      <c r="F7584" s="59">
        <v>2720</v>
      </c>
      <c r="G7584" s="154">
        <v>42467</v>
      </c>
      <c r="H7584" s="3" t="s">
        <v>7388</v>
      </c>
      <c r="I7584" s="4"/>
    </row>
    <row r="7585" spans="1:9">
      <c r="A7585" s="6">
        <v>7583</v>
      </c>
      <c r="B7585" s="68" t="s">
        <v>3382</v>
      </c>
      <c r="C7585" s="25" t="str">
        <f>IF(D7585=2,"NO","YES")</f>
        <v>YES</v>
      </c>
      <c r="D7585" s="77">
        <f t="shared" si="130"/>
        <v>0.53</v>
      </c>
      <c r="E7585" s="1">
        <v>1.3091000000000002</v>
      </c>
      <c r="F7585" s="59">
        <v>3604</v>
      </c>
      <c r="G7585" s="154">
        <v>42467</v>
      </c>
      <c r="H7585" s="3" t="s">
        <v>7388</v>
      </c>
      <c r="I7585" s="4"/>
    </row>
    <row r="7586" spans="1:9" ht="30">
      <c r="A7586" s="6">
        <v>7584</v>
      </c>
      <c r="B7586" s="68" t="s">
        <v>7437</v>
      </c>
      <c r="C7586" s="25" t="str">
        <f>IF(D7586=2,"NO","YES")</f>
        <v>YES</v>
      </c>
      <c r="D7586" s="77">
        <f t="shared" si="130"/>
        <v>0.44</v>
      </c>
      <c r="E7586" s="1">
        <v>1.0868</v>
      </c>
      <c r="F7586" s="59">
        <v>2992</v>
      </c>
      <c r="G7586" s="154">
        <v>42467</v>
      </c>
      <c r="H7586" s="3" t="s">
        <v>7388</v>
      </c>
      <c r="I7586" s="4"/>
    </row>
    <row r="7587" spans="1:9" ht="45">
      <c r="A7587" s="6">
        <v>7585</v>
      </c>
      <c r="B7587" s="68" t="s">
        <v>7438</v>
      </c>
      <c r="C7587" s="25" t="str">
        <f>IF(D7587=2,"NO","YES")</f>
        <v>YES</v>
      </c>
      <c r="D7587" s="77">
        <f t="shared" si="130"/>
        <v>0.22</v>
      </c>
      <c r="E7587" s="1">
        <v>0.54339999999999999</v>
      </c>
      <c r="F7587" s="59">
        <v>1496</v>
      </c>
      <c r="G7587" s="154">
        <v>42467</v>
      </c>
      <c r="H7587" s="3" t="s">
        <v>7388</v>
      </c>
      <c r="I7587" s="4"/>
    </row>
    <row r="7588" spans="1:9">
      <c r="A7588" s="6">
        <v>7586</v>
      </c>
      <c r="B7588" s="68" t="s">
        <v>7439</v>
      </c>
      <c r="C7588" s="25" t="str">
        <f>IF(D7588=2,"NO","YES")</f>
        <v>YES</v>
      </c>
      <c r="D7588" s="77">
        <f t="shared" si="130"/>
        <v>1.18</v>
      </c>
      <c r="E7588" s="1">
        <v>2.9146000000000001</v>
      </c>
      <c r="F7588" s="59">
        <v>8024</v>
      </c>
      <c r="G7588" s="154">
        <v>42467</v>
      </c>
      <c r="H7588" s="3" t="s">
        <v>7388</v>
      </c>
      <c r="I7588" s="4"/>
    </row>
    <row r="7589" spans="1:9" ht="30">
      <c r="A7589" s="6">
        <v>7587</v>
      </c>
      <c r="B7589" s="68" t="s">
        <v>7440</v>
      </c>
      <c r="C7589" s="25" t="str">
        <f>IF(D7589=2,"NO","YES")</f>
        <v>YES</v>
      </c>
      <c r="D7589" s="77">
        <f t="shared" si="130"/>
        <v>0.89</v>
      </c>
      <c r="E7589" s="1">
        <v>2.1983000000000001</v>
      </c>
      <c r="F7589" s="59">
        <v>6052</v>
      </c>
      <c r="G7589" s="154">
        <v>42467</v>
      </c>
      <c r="H7589" s="3" t="s">
        <v>7388</v>
      </c>
      <c r="I7589" s="4"/>
    </row>
    <row r="7590" spans="1:9" ht="30">
      <c r="A7590" s="6">
        <v>7588</v>
      </c>
      <c r="B7590" s="68" t="s">
        <v>7441</v>
      </c>
      <c r="C7590" s="25" t="str">
        <f>IF(D7590=2,"NO","YES")</f>
        <v>YES</v>
      </c>
      <c r="D7590" s="77">
        <f t="shared" si="130"/>
        <v>1.01</v>
      </c>
      <c r="E7590" s="1">
        <v>2.4947000000000004</v>
      </c>
      <c r="F7590" s="59">
        <v>6868</v>
      </c>
      <c r="G7590" s="154">
        <v>42467</v>
      </c>
      <c r="H7590" s="3" t="s">
        <v>7388</v>
      </c>
      <c r="I7590" s="4"/>
    </row>
    <row r="7591" spans="1:9" ht="30">
      <c r="A7591" s="6">
        <v>7589</v>
      </c>
      <c r="B7591" s="68" t="s">
        <v>7442</v>
      </c>
      <c r="C7591" s="25" t="str">
        <f>IF(D7591=2,"NO","YES")</f>
        <v>YES</v>
      </c>
      <c r="D7591" s="77">
        <f t="shared" si="130"/>
        <v>1.01</v>
      </c>
      <c r="E7591" s="1">
        <v>2.4947000000000004</v>
      </c>
      <c r="F7591" s="59">
        <v>6868</v>
      </c>
      <c r="G7591" s="154">
        <v>42467</v>
      </c>
      <c r="H7591" s="3" t="s">
        <v>7388</v>
      </c>
      <c r="I7591" s="4"/>
    </row>
    <row r="7592" spans="1:9" ht="30">
      <c r="A7592" s="6">
        <v>7590</v>
      </c>
      <c r="B7592" s="68" t="s">
        <v>7443</v>
      </c>
      <c r="C7592" s="25" t="str">
        <f>IF(D7592=2,"NO","YES")</f>
        <v>YES</v>
      </c>
      <c r="D7592" s="77">
        <f t="shared" si="130"/>
        <v>1.1599999999999999</v>
      </c>
      <c r="E7592" s="1">
        <v>2.8652000000000002</v>
      </c>
      <c r="F7592" s="59">
        <v>7888</v>
      </c>
      <c r="G7592" s="154">
        <v>42467</v>
      </c>
      <c r="H7592" s="3" t="s">
        <v>7388</v>
      </c>
      <c r="I7592" s="4"/>
    </row>
    <row r="7593" spans="1:9" ht="30">
      <c r="A7593" s="6">
        <v>7591</v>
      </c>
      <c r="B7593" s="68" t="s">
        <v>7444</v>
      </c>
      <c r="C7593" s="25" t="str">
        <f>IF(D7593=2,"NO","YES")</f>
        <v>YES</v>
      </c>
      <c r="D7593" s="77">
        <f t="shared" si="130"/>
        <v>0.2</v>
      </c>
      <c r="E7593" s="1">
        <v>0.49400000000000005</v>
      </c>
      <c r="F7593" s="59">
        <v>1360</v>
      </c>
      <c r="G7593" s="154">
        <v>42467</v>
      </c>
      <c r="H7593" s="3" t="s">
        <v>7388</v>
      </c>
      <c r="I7593" s="4"/>
    </row>
    <row r="7594" spans="1:9" ht="30">
      <c r="A7594" s="6">
        <v>7592</v>
      </c>
      <c r="B7594" s="68" t="s">
        <v>7445</v>
      </c>
      <c r="C7594" s="25" t="str">
        <f>IF(D7594=2,"NO","YES")</f>
        <v>YES</v>
      </c>
      <c r="D7594" s="77">
        <f t="shared" si="130"/>
        <v>0.94</v>
      </c>
      <c r="E7594" s="1">
        <v>2.3218000000000001</v>
      </c>
      <c r="F7594" s="59">
        <v>6392</v>
      </c>
      <c r="G7594" s="154">
        <v>42467</v>
      </c>
      <c r="H7594" s="3" t="s">
        <v>7388</v>
      </c>
      <c r="I7594" s="4"/>
    </row>
    <row r="7595" spans="1:9" ht="30">
      <c r="A7595" s="6">
        <v>7593</v>
      </c>
      <c r="B7595" s="68" t="s">
        <v>7446</v>
      </c>
      <c r="C7595" s="25" t="str">
        <f>IF(D7595=2,"NO","YES")</f>
        <v>YES</v>
      </c>
      <c r="D7595" s="77">
        <f t="shared" si="130"/>
        <v>0.89</v>
      </c>
      <c r="E7595" s="1">
        <v>2.1983000000000001</v>
      </c>
      <c r="F7595" s="59">
        <v>6052</v>
      </c>
      <c r="G7595" s="154">
        <v>42467</v>
      </c>
      <c r="H7595" s="3" t="s">
        <v>7388</v>
      </c>
      <c r="I7595" s="4"/>
    </row>
    <row r="7596" spans="1:9" ht="45">
      <c r="A7596" s="6">
        <v>7594</v>
      </c>
      <c r="B7596" s="68" t="s">
        <v>7447</v>
      </c>
      <c r="C7596" s="25" t="str">
        <f>IF(D7596=2,"NO","YES")</f>
        <v>YES</v>
      </c>
      <c r="D7596" s="77">
        <f t="shared" si="130"/>
        <v>1.25</v>
      </c>
      <c r="E7596" s="1">
        <v>3.0875000000000004</v>
      </c>
      <c r="F7596" s="59">
        <v>8500</v>
      </c>
      <c r="G7596" s="154">
        <v>42467</v>
      </c>
      <c r="H7596" s="3" t="s">
        <v>7388</v>
      </c>
      <c r="I7596" s="4"/>
    </row>
    <row r="7597" spans="1:9" ht="30">
      <c r="A7597" s="6">
        <v>7595</v>
      </c>
      <c r="B7597" s="68" t="s">
        <v>7448</v>
      </c>
      <c r="C7597" s="25" t="str">
        <f>IF(D7597=2,"NO","YES")</f>
        <v>YES</v>
      </c>
      <c r="D7597" s="77">
        <f t="shared" si="130"/>
        <v>1.38</v>
      </c>
      <c r="E7597" s="1">
        <v>3.4085999999999999</v>
      </c>
      <c r="F7597" s="59">
        <v>9384</v>
      </c>
      <c r="G7597" s="154">
        <v>42467</v>
      </c>
      <c r="H7597" s="3" t="s">
        <v>7388</v>
      </c>
      <c r="I7597" s="4"/>
    </row>
    <row r="7598" spans="1:9" ht="30">
      <c r="A7598" s="6">
        <v>7596</v>
      </c>
      <c r="B7598" s="68" t="s">
        <v>7449</v>
      </c>
      <c r="C7598" s="25" t="str">
        <f>IF(D7598=2,"NO","YES")</f>
        <v>YES</v>
      </c>
      <c r="D7598" s="77">
        <f t="shared" si="130"/>
        <v>0.79</v>
      </c>
      <c r="E7598" s="1">
        <v>1.9513000000000003</v>
      </c>
      <c r="F7598" s="59">
        <v>5372</v>
      </c>
      <c r="G7598" s="616">
        <v>42467</v>
      </c>
      <c r="H7598" s="3" t="s">
        <v>7388</v>
      </c>
      <c r="I7598" s="4"/>
    </row>
    <row r="7599" spans="1:9">
      <c r="A7599" s="6">
        <v>7597</v>
      </c>
      <c r="B7599" s="68" t="s">
        <v>7450</v>
      </c>
      <c r="C7599" s="25" t="str">
        <f>IF(D7599=2,"NO","YES")</f>
        <v>YES</v>
      </c>
      <c r="D7599" s="77">
        <f t="shared" si="130"/>
        <v>1.01</v>
      </c>
      <c r="E7599" s="1">
        <v>2.4947000000000004</v>
      </c>
      <c r="F7599" s="59">
        <v>6868</v>
      </c>
      <c r="G7599" s="154">
        <v>42467</v>
      </c>
      <c r="H7599" s="3" t="s">
        <v>7388</v>
      </c>
      <c r="I7599" s="4"/>
    </row>
    <row r="7600" spans="1:9">
      <c r="A7600" s="6">
        <v>7598</v>
      </c>
      <c r="B7600" s="68" t="s">
        <v>7451</v>
      </c>
      <c r="C7600" s="25" t="str">
        <f>IF(D7600=2,"NO","YES")</f>
        <v>YES</v>
      </c>
      <c r="D7600" s="77">
        <f t="shared" si="130"/>
        <v>1.01</v>
      </c>
      <c r="E7600" s="1">
        <v>2.4947000000000004</v>
      </c>
      <c r="F7600" s="59">
        <v>6868</v>
      </c>
      <c r="G7600" s="154">
        <v>42467</v>
      </c>
      <c r="H7600" s="3" t="s">
        <v>7388</v>
      </c>
      <c r="I7600" s="4"/>
    </row>
    <row r="7601" spans="1:9" ht="30">
      <c r="A7601" s="6">
        <v>7599</v>
      </c>
      <c r="B7601" s="68" t="s">
        <v>7452</v>
      </c>
      <c r="C7601" s="25" t="str">
        <f>IF(D7601=2,"NO","YES")</f>
        <v>YES</v>
      </c>
      <c r="D7601" s="77">
        <f t="shared" si="130"/>
        <v>0.13</v>
      </c>
      <c r="E7601" s="1">
        <v>0.32110000000000005</v>
      </c>
      <c r="F7601" s="59">
        <v>884</v>
      </c>
      <c r="G7601" s="154">
        <v>42467</v>
      </c>
      <c r="H7601" s="3" t="s">
        <v>7388</v>
      </c>
      <c r="I7601" s="4"/>
    </row>
    <row r="7602" spans="1:9" ht="30">
      <c r="A7602" s="6">
        <v>7600</v>
      </c>
      <c r="B7602" s="68" t="s">
        <v>7453</v>
      </c>
      <c r="C7602" s="25" t="str">
        <f>IF(D7602=2,"NO","YES")</f>
        <v>YES</v>
      </c>
      <c r="D7602" s="77">
        <f t="shared" si="130"/>
        <v>1.29</v>
      </c>
      <c r="E7602" s="1">
        <v>3.1863000000000001</v>
      </c>
      <c r="F7602" s="59">
        <v>8772</v>
      </c>
      <c r="G7602" s="154">
        <v>42467</v>
      </c>
      <c r="H7602" s="3" t="s">
        <v>7388</v>
      </c>
      <c r="I7602" s="4"/>
    </row>
    <row r="7603" spans="1:9" ht="30">
      <c r="A7603" s="6">
        <v>7601</v>
      </c>
      <c r="B7603" s="68" t="s">
        <v>7454</v>
      </c>
      <c r="C7603" s="25" t="str">
        <f>IF(D7603=2,"NO","YES")</f>
        <v>YES</v>
      </c>
      <c r="D7603" s="77">
        <f t="shared" si="130"/>
        <v>1.1299999999999999</v>
      </c>
      <c r="E7603" s="1">
        <v>2.7911000000000001</v>
      </c>
      <c r="F7603" s="59">
        <v>7684</v>
      </c>
      <c r="G7603" s="154">
        <v>42467</v>
      </c>
      <c r="H7603" s="3" t="s">
        <v>7388</v>
      </c>
      <c r="I7603" s="4"/>
    </row>
    <row r="7604" spans="1:9" ht="30">
      <c r="A7604" s="6">
        <v>7602</v>
      </c>
      <c r="B7604" s="68" t="s">
        <v>7455</v>
      </c>
      <c r="C7604" s="25" t="str">
        <f>IF(D7604=2,"NO","YES")</f>
        <v>YES</v>
      </c>
      <c r="D7604" s="77">
        <f t="shared" si="130"/>
        <v>0.14000000000000001</v>
      </c>
      <c r="E7604" s="1">
        <v>0.34580000000000005</v>
      </c>
      <c r="F7604" s="59">
        <v>952</v>
      </c>
      <c r="G7604" s="154">
        <v>42467</v>
      </c>
      <c r="H7604" s="3" t="s">
        <v>7388</v>
      </c>
      <c r="I7604" s="4"/>
    </row>
    <row r="7605" spans="1:9">
      <c r="A7605" s="6">
        <v>7603</v>
      </c>
      <c r="B7605" s="68" t="s">
        <v>7456</v>
      </c>
      <c r="C7605" s="25" t="str">
        <f>IF(D7605=2,"NO","YES")</f>
        <v>YES</v>
      </c>
      <c r="D7605" s="77">
        <f t="shared" si="130"/>
        <v>0.18</v>
      </c>
      <c r="E7605" s="1">
        <v>0.4446</v>
      </c>
      <c r="F7605" s="59">
        <v>1224</v>
      </c>
      <c r="G7605" s="154">
        <v>42467</v>
      </c>
      <c r="H7605" s="3" t="s">
        <v>7388</v>
      </c>
      <c r="I7605" s="4"/>
    </row>
    <row r="7606" spans="1:9" ht="30">
      <c r="A7606" s="6">
        <v>7604</v>
      </c>
      <c r="B7606" s="68" t="s">
        <v>7457</v>
      </c>
      <c r="C7606" s="25" t="str">
        <f>IF(D7606=2,"NO","YES")</f>
        <v>YES</v>
      </c>
      <c r="D7606" s="77">
        <f t="shared" si="130"/>
        <v>1.01</v>
      </c>
      <c r="E7606" s="1">
        <v>2.4947000000000004</v>
      </c>
      <c r="F7606" s="59">
        <v>6868</v>
      </c>
      <c r="G7606" s="154">
        <v>42467</v>
      </c>
      <c r="H7606" s="3" t="s">
        <v>7388</v>
      </c>
      <c r="I7606" s="4"/>
    </row>
    <row r="7607" spans="1:9" ht="45">
      <c r="A7607" s="6">
        <v>7605</v>
      </c>
      <c r="B7607" s="68" t="s">
        <v>7458</v>
      </c>
      <c r="C7607" s="25" t="str">
        <f>IF(D7607=2,"NO","YES")</f>
        <v>YES</v>
      </c>
      <c r="D7607" s="77">
        <f t="shared" si="130"/>
        <v>1.01</v>
      </c>
      <c r="E7607" s="1">
        <v>2.4947000000000004</v>
      </c>
      <c r="F7607" s="59">
        <v>6868</v>
      </c>
      <c r="G7607" s="154">
        <v>42467</v>
      </c>
      <c r="H7607" s="3" t="s">
        <v>7388</v>
      </c>
      <c r="I7607" s="4"/>
    </row>
    <row r="7608" spans="1:9" ht="30">
      <c r="A7608" s="6">
        <v>7606</v>
      </c>
      <c r="B7608" s="68" t="s">
        <v>7459</v>
      </c>
      <c r="C7608" s="25" t="str">
        <f>IF(D7608=2,"NO","YES")</f>
        <v>YES</v>
      </c>
      <c r="D7608" s="77">
        <f t="shared" si="130"/>
        <v>1.27</v>
      </c>
      <c r="E7608" s="1">
        <v>3.1369000000000002</v>
      </c>
      <c r="F7608" s="59">
        <v>8636</v>
      </c>
      <c r="G7608" s="154">
        <v>42467</v>
      </c>
      <c r="H7608" s="3" t="s">
        <v>7388</v>
      </c>
      <c r="I7608" s="4"/>
    </row>
    <row r="7609" spans="1:9">
      <c r="A7609" s="6">
        <v>7607</v>
      </c>
      <c r="B7609" s="68" t="s">
        <v>7460</v>
      </c>
      <c r="C7609" s="25" t="str">
        <f>IF(D7609=2,"NO","YES")</f>
        <v>YES</v>
      </c>
      <c r="D7609" s="77">
        <f t="shared" si="130"/>
        <v>1.19</v>
      </c>
      <c r="E7609" s="1">
        <v>2.9393000000000002</v>
      </c>
      <c r="F7609" s="59">
        <v>8092</v>
      </c>
      <c r="G7609" s="154">
        <v>42467</v>
      </c>
      <c r="H7609" s="3" t="s">
        <v>7388</v>
      </c>
      <c r="I7609" s="4"/>
    </row>
    <row r="7610" spans="1:9" ht="30">
      <c r="A7610" s="6">
        <v>7608</v>
      </c>
      <c r="B7610" s="68" t="s">
        <v>7461</v>
      </c>
      <c r="C7610" s="25" t="str">
        <f>IF(D7610=2,"NO","YES")</f>
        <v>YES</v>
      </c>
      <c r="D7610" s="77">
        <f t="shared" si="130"/>
        <v>0.47</v>
      </c>
      <c r="E7610" s="1">
        <v>1.1609</v>
      </c>
      <c r="F7610" s="59">
        <v>3196</v>
      </c>
      <c r="G7610" s="154">
        <v>42467</v>
      </c>
      <c r="H7610" s="3" t="s">
        <v>7388</v>
      </c>
      <c r="I7610" s="4"/>
    </row>
    <row r="7611" spans="1:9" ht="30">
      <c r="A7611" s="6">
        <v>7609</v>
      </c>
      <c r="B7611" s="68" t="s">
        <v>7462</v>
      </c>
      <c r="C7611" s="25" t="str">
        <f>IF(D7611=2,"NO","YES")</f>
        <v>YES</v>
      </c>
      <c r="D7611" s="77">
        <f t="shared" si="130"/>
        <v>0.87</v>
      </c>
      <c r="E7611" s="1">
        <v>2.1489000000000003</v>
      </c>
      <c r="F7611" s="59">
        <v>5916</v>
      </c>
      <c r="G7611" s="154">
        <v>42467</v>
      </c>
      <c r="H7611" s="3" t="s">
        <v>7388</v>
      </c>
      <c r="I7611" s="4"/>
    </row>
    <row r="7612" spans="1:9">
      <c r="A7612" s="6">
        <v>7610</v>
      </c>
      <c r="B7612" s="68" t="s">
        <v>7463</v>
      </c>
      <c r="C7612" s="25" t="str">
        <f>IF(D7612=2,"NO","YES")</f>
        <v>YES</v>
      </c>
      <c r="D7612" s="77">
        <f t="shared" si="130"/>
        <v>0.69</v>
      </c>
      <c r="E7612" s="1">
        <v>1.7042999999999999</v>
      </c>
      <c r="F7612" s="59">
        <v>4692</v>
      </c>
      <c r="G7612" s="154">
        <v>42467</v>
      </c>
      <c r="H7612" s="3" t="s">
        <v>7388</v>
      </c>
      <c r="I7612" s="4"/>
    </row>
    <row r="7613" spans="1:9" ht="30">
      <c r="A7613" s="6">
        <v>7611</v>
      </c>
      <c r="B7613" s="68" t="s">
        <v>7464</v>
      </c>
      <c r="C7613" s="25" t="str">
        <f>IF(D7613=2,"NO","YES")</f>
        <v>YES</v>
      </c>
      <c r="D7613" s="77">
        <f t="shared" si="130"/>
        <v>0.2</v>
      </c>
      <c r="E7613" s="1">
        <v>0.49400000000000005</v>
      </c>
      <c r="F7613" s="59">
        <v>1360</v>
      </c>
      <c r="G7613" s="154">
        <v>42467</v>
      </c>
      <c r="H7613" s="3" t="s">
        <v>7388</v>
      </c>
      <c r="I7613" s="4"/>
    </row>
    <row r="7614" spans="1:9" ht="45">
      <c r="A7614" s="6">
        <v>7612</v>
      </c>
      <c r="B7614" s="68" t="s">
        <v>7465</v>
      </c>
      <c r="C7614" s="25" t="str">
        <f>IF(D7614=2,"NO","YES")</f>
        <v>YES</v>
      </c>
      <c r="D7614" s="77">
        <f t="shared" si="130"/>
        <v>0.78</v>
      </c>
      <c r="E7614" s="1">
        <v>1.9266000000000003</v>
      </c>
      <c r="F7614" s="59">
        <v>5304</v>
      </c>
      <c r="G7614" s="154">
        <v>42467</v>
      </c>
      <c r="H7614" s="3" t="s">
        <v>7388</v>
      </c>
      <c r="I7614" s="4"/>
    </row>
    <row r="7615" spans="1:9">
      <c r="A7615" s="6">
        <v>7613</v>
      </c>
      <c r="B7615" s="68" t="s">
        <v>7466</v>
      </c>
      <c r="C7615" s="25" t="str">
        <f>IF(D7615=2,"NO","YES")</f>
        <v>YES</v>
      </c>
      <c r="D7615" s="77">
        <f t="shared" si="130"/>
        <v>0.19</v>
      </c>
      <c r="E7615" s="1">
        <v>0.46930000000000005</v>
      </c>
      <c r="F7615" s="59">
        <v>1292</v>
      </c>
      <c r="G7615" s="154">
        <v>42467</v>
      </c>
      <c r="H7615" s="3" t="s">
        <v>7388</v>
      </c>
      <c r="I7615" s="4"/>
    </row>
    <row r="7616" spans="1:9" ht="45">
      <c r="A7616" s="6">
        <v>7614</v>
      </c>
      <c r="B7616" s="68" t="s">
        <v>7467</v>
      </c>
      <c r="C7616" s="25" t="str">
        <f>IF(D7616=2,"NO","YES")</f>
        <v>YES</v>
      </c>
      <c r="D7616" s="77">
        <f t="shared" si="130"/>
        <v>1.19</v>
      </c>
      <c r="E7616" s="1">
        <v>2.9393000000000002</v>
      </c>
      <c r="F7616" s="59">
        <v>8092</v>
      </c>
      <c r="G7616" s="154">
        <v>42467</v>
      </c>
      <c r="H7616" s="3" t="s">
        <v>7388</v>
      </c>
      <c r="I7616" s="4"/>
    </row>
    <row r="7617" spans="1:9" ht="30">
      <c r="A7617" s="6">
        <v>7615</v>
      </c>
      <c r="B7617" s="68" t="s">
        <v>7468</v>
      </c>
      <c r="C7617" s="25" t="str">
        <f>IF(D7617=2,"NO","YES")</f>
        <v>YES</v>
      </c>
      <c r="D7617" s="77">
        <f t="shared" si="130"/>
        <v>0.96</v>
      </c>
      <c r="E7617" s="1">
        <v>2.3712</v>
      </c>
      <c r="F7617" s="59">
        <v>6528</v>
      </c>
      <c r="G7617" s="154">
        <v>42467</v>
      </c>
      <c r="H7617" s="3" t="s">
        <v>7388</v>
      </c>
      <c r="I7617" s="4"/>
    </row>
    <row r="7618" spans="1:9" ht="45">
      <c r="A7618" s="6">
        <v>7616</v>
      </c>
      <c r="B7618" s="68" t="s">
        <v>7469</v>
      </c>
      <c r="C7618" s="25" t="str">
        <f>IF(D7618=2,"NO","YES")</f>
        <v>YES</v>
      </c>
      <c r="D7618" s="77">
        <f t="shared" si="130"/>
        <v>1.01</v>
      </c>
      <c r="E7618" s="1">
        <v>2.4947000000000004</v>
      </c>
      <c r="F7618" s="59">
        <v>6868</v>
      </c>
      <c r="G7618" s="154">
        <v>42467</v>
      </c>
      <c r="H7618" s="3" t="s">
        <v>7388</v>
      </c>
      <c r="I7618" s="4"/>
    </row>
    <row r="7619" spans="1:9" ht="30">
      <c r="A7619" s="6">
        <v>7617</v>
      </c>
      <c r="B7619" s="68" t="s">
        <v>7470</v>
      </c>
      <c r="C7619" s="25" t="str">
        <f>IF(D7619=2,"NO","YES")</f>
        <v>YES</v>
      </c>
      <c r="D7619" s="77">
        <f t="shared" si="130"/>
        <v>0.72</v>
      </c>
      <c r="E7619" s="1">
        <v>1.7784</v>
      </c>
      <c r="F7619" s="59">
        <v>4896</v>
      </c>
      <c r="G7619" s="154">
        <v>42467</v>
      </c>
      <c r="H7619" s="3" t="s">
        <v>7388</v>
      </c>
      <c r="I7619" s="4"/>
    </row>
    <row r="7620" spans="1:9">
      <c r="A7620" s="6">
        <v>7618</v>
      </c>
      <c r="B7620" s="68" t="s">
        <v>7471</v>
      </c>
      <c r="C7620" s="25" t="str">
        <f>IF(D7620=2,"NO","YES")</f>
        <v>YES</v>
      </c>
      <c r="D7620" s="77">
        <f t="shared" si="130"/>
        <v>1.1399999999999999</v>
      </c>
      <c r="E7620" s="1">
        <v>2.8157999999999999</v>
      </c>
      <c r="F7620" s="59">
        <v>7752</v>
      </c>
      <c r="G7620" s="154">
        <v>42467</v>
      </c>
      <c r="H7620" s="3" t="s">
        <v>7388</v>
      </c>
      <c r="I7620" s="4"/>
    </row>
    <row r="7621" spans="1:9" ht="30">
      <c r="A7621" s="6">
        <v>7619</v>
      </c>
      <c r="B7621" s="68" t="s">
        <v>7472</v>
      </c>
      <c r="C7621" s="25" t="str">
        <f>IF(D7621=2,"NO","YES")</f>
        <v>YES</v>
      </c>
      <c r="D7621" s="77">
        <f t="shared" ref="D7621:D7684" si="131">F7621/6800</f>
        <v>1.21</v>
      </c>
      <c r="E7621" s="1">
        <v>2.9887000000000001</v>
      </c>
      <c r="F7621" s="59">
        <v>8228</v>
      </c>
      <c r="G7621" s="154">
        <v>42467</v>
      </c>
      <c r="H7621" s="3" t="s">
        <v>7388</v>
      </c>
      <c r="I7621" s="4"/>
    </row>
    <row r="7622" spans="1:9" ht="30">
      <c r="A7622" s="6">
        <v>7620</v>
      </c>
      <c r="B7622" s="68" t="s">
        <v>7473</v>
      </c>
      <c r="C7622" s="25" t="str">
        <f>IF(D7622=2,"NO","YES")</f>
        <v>YES</v>
      </c>
      <c r="D7622" s="77">
        <f t="shared" si="131"/>
        <v>1.42</v>
      </c>
      <c r="E7622" s="1">
        <v>3.5074000000000001</v>
      </c>
      <c r="F7622" s="59">
        <v>9656</v>
      </c>
      <c r="G7622" s="154">
        <v>42467</v>
      </c>
      <c r="H7622" s="3" t="s">
        <v>7388</v>
      </c>
      <c r="I7622" s="4"/>
    </row>
    <row r="7623" spans="1:9" ht="30">
      <c r="A7623" s="6">
        <v>7621</v>
      </c>
      <c r="B7623" s="68" t="s">
        <v>7474</v>
      </c>
      <c r="C7623" s="25" t="str">
        <f>IF(D7623=2,"NO","YES")</f>
        <v>YES</v>
      </c>
      <c r="D7623" s="77">
        <f t="shared" si="131"/>
        <v>1.01</v>
      </c>
      <c r="E7623" s="1">
        <v>2.4947000000000004</v>
      </c>
      <c r="F7623" s="59">
        <v>6868</v>
      </c>
      <c r="G7623" s="154">
        <v>42467</v>
      </c>
      <c r="H7623" s="3" t="s">
        <v>7388</v>
      </c>
      <c r="I7623" s="4"/>
    </row>
    <row r="7624" spans="1:9" ht="30">
      <c r="A7624" s="6">
        <v>7622</v>
      </c>
      <c r="B7624" s="68" t="s">
        <v>7475</v>
      </c>
      <c r="C7624" s="25" t="str">
        <f>IF(D7624=2,"NO","YES")</f>
        <v>YES</v>
      </c>
      <c r="D7624" s="77">
        <f t="shared" si="131"/>
        <v>0.33</v>
      </c>
      <c r="E7624" s="1">
        <v>0.81510000000000016</v>
      </c>
      <c r="F7624" s="59">
        <v>2244</v>
      </c>
      <c r="G7624" s="154">
        <v>42467</v>
      </c>
      <c r="H7624" s="3" t="s">
        <v>7388</v>
      </c>
      <c r="I7624" s="4"/>
    </row>
    <row r="7625" spans="1:9" ht="30">
      <c r="A7625" s="6">
        <v>7623</v>
      </c>
      <c r="B7625" s="68" t="s">
        <v>7476</v>
      </c>
      <c r="C7625" s="25" t="str">
        <f>IF(D7625=2,"NO","YES")</f>
        <v>YES</v>
      </c>
      <c r="D7625" s="77">
        <f t="shared" si="131"/>
        <v>1.39</v>
      </c>
      <c r="E7625" s="1">
        <v>3.4333</v>
      </c>
      <c r="F7625" s="59">
        <v>9452</v>
      </c>
      <c r="G7625" s="154">
        <v>42467</v>
      </c>
      <c r="H7625" s="3" t="s">
        <v>7388</v>
      </c>
      <c r="I7625" s="4"/>
    </row>
    <row r="7626" spans="1:9" ht="30">
      <c r="A7626" s="6">
        <v>7624</v>
      </c>
      <c r="B7626" s="68" t="s">
        <v>6046</v>
      </c>
      <c r="C7626" s="25" t="str">
        <f>IF(D7626=2,"NO","YES")</f>
        <v>YES</v>
      </c>
      <c r="D7626" s="77">
        <f t="shared" si="131"/>
        <v>1.06</v>
      </c>
      <c r="E7626" s="1">
        <v>2.6182000000000003</v>
      </c>
      <c r="F7626" s="59">
        <v>7208</v>
      </c>
      <c r="G7626" s="154">
        <v>42467</v>
      </c>
      <c r="H7626" s="3" t="s">
        <v>7388</v>
      </c>
      <c r="I7626" s="4"/>
    </row>
    <row r="7627" spans="1:9" ht="30">
      <c r="A7627" s="6">
        <v>7625</v>
      </c>
      <c r="B7627" s="68" t="s">
        <v>7477</v>
      </c>
      <c r="C7627" s="25" t="str">
        <f>IF(D7627=2,"NO","YES")</f>
        <v>YES</v>
      </c>
      <c r="D7627" s="77">
        <f t="shared" si="131"/>
        <v>0.45</v>
      </c>
      <c r="E7627" s="1">
        <v>1.1115000000000002</v>
      </c>
      <c r="F7627" s="59">
        <v>3060</v>
      </c>
      <c r="G7627" s="154">
        <v>42467</v>
      </c>
      <c r="H7627" s="3" t="s">
        <v>7388</v>
      </c>
      <c r="I7627" s="4"/>
    </row>
    <row r="7628" spans="1:9" ht="30">
      <c r="A7628" s="6">
        <v>7626</v>
      </c>
      <c r="B7628" s="68" t="s">
        <v>7478</v>
      </c>
      <c r="C7628" s="25" t="str">
        <f>IF(D7628=2,"NO","YES")</f>
        <v>YES</v>
      </c>
      <c r="D7628" s="77">
        <f t="shared" si="131"/>
        <v>0.69</v>
      </c>
      <c r="E7628" s="1">
        <v>1.7042999999999999</v>
      </c>
      <c r="F7628" s="59">
        <v>4692</v>
      </c>
      <c r="G7628" s="154">
        <v>42467</v>
      </c>
      <c r="H7628" s="3" t="s">
        <v>7388</v>
      </c>
      <c r="I7628" s="4"/>
    </row>
    <row r="7629" spans="1:9" ht="30">
      <c r="A7629" s="6">
        <v>7627</v>
      </c>
      <c r="B7629" s="68" t="s">
        <v>7479</v>
      </c>
      <c r="C7629" s="25" t="str">
        <f>IF(D7629=2,"NO","YES")</f>
        <v>YES</v>
      </c>
      <c r="D7629" s="77">
        <f t="shared" si="131"/>
        <v>1.03</v>
      </c>
      <c r="E7629" s="1">
        <v>2.5441000000000003</v>
      </c>
      <c r="F7629" s="59">
        <v>7004</v>
      </c>
      <c r="G7629" s="154">
        <v>42467</v>
      </c>
      <c r="H7629" s="3" t="s">
        <v>7388</v>
      </c>
      <c r="I7629" s="4"/>
    </row>
    <row r="7630" spans="1:9" ht="30">
      <c r="A7630" s="6">
        <v>7628</v>
      </c>
      <c r="B7630" s="68" t="s">
        <v>7480</v>
      </c>
      <c r="C7630" s="25" t="str">
        <f>IF(D7630=2,"NO","YES")</f>
        <v>YES</v>
      </c>
      <c r="D7630" s="77">
        <f t="shared" si="131"/>
        <v>0.19</v>
      </c>
      <c r="E7630" s="1">
        <v>0.46930000000000005</v>
      </c>
      <c r="F7630" s="59">
        <v>1292</v>
      </c>
      <c r="G7630" s="154">
        <v>42467</v>
      </c>
      <c r="H7630" s="3" t="s">
        <v>7388</v>
      </c>
      <c r="I7630" s="4"/>
    </row>
    <row r="7631" spans="1:9" ht="30">
      <c r="A7631" s="6">
        <v>7629</v>
      </c>
      <c r="B7631" s="68" t="s">
        <v>7481</v>
      </c>
      <c r="C7631" s="25" t="str">
        <f>IF(D7631=2,"NO","YES")</f>
        <v>YES</v>
      </c>
      <c r="D7631" s="77">
        <f t="shared" si="131"/>
        <v>1.08</v>
      </c>
      <c r="E7631" s="1">
        <v>2.6676000000000002</v>
      </c>
      <c r="F7631" s="59">
        <v>7344</v>
      </c>
      <c r="G7631" s="154">
        <v>42467</v>
      </c>
      <c r="H7631" s="3" t="s">
        <v>7388</v>
      </c>
      <c r="I7631" s="4"/>
    </row>
    <row r="7632" spans="1:9" ht="30">
      <c r="A7632" s="6">
        <v>7630</v>
      </c>
      <c r="B7632" s="68" t="s">
        <v>7482</v>
      </c>
      <c r="C7632" s="25" t="str">
        <f>IF(D7632=2,"NO","YES")</f>
        <v>YES</v>
      </c>
      <c r="D7632" s="77">
        <f t="shared" si="131"/>
        <v>0.79</v>
      </c>
      <c r="E7632" s="1">
        <v>1.9513000000000003</v>
      </c>
      <c r="F7632" s="59">
        <v>5372</v>
      </c>
      <c r="G7632" s="154">
        <v>42467</v>
      </c>
      <c r="H7632" s="3" t="s">
        <v>7388</v>
      </c>
      <c r="I7632" s="4"/>
    </row>
    <row r="7633" spans="1:9" ht="30">
      <c r="A7633" s="6">
        <v>7631</v>
      </c>
      <c r="B7633" s="68" t="s">
        <v>7483</v>
      </c>
      <c r="C7633" s="25" t="str">
        <f>IF(D7633=2,"NO","YES")</f>
        <v>YES</v>
      </c>
      <c r="D7633" s="77">
        <f t="shared" si="131"/>
        <v>0.61</v>
      </c>
      <c r="E7633" s="1">
        <v>1.5067000000000002</v>
      </c>
      <c r="F7633" s="59">
        <v>4148</v>
      </c>
      <c r="G7633" s="154">
        <v>42467</v>
      </c>
      <c r="H7633" s="3" t="s">
        <v>7388</v>
      </c>
      <c r="I7633" s="4"/>
    </row>
    <row r="7634" spans="1:9" ht="45">
      <c r="A7634" s="6">
        <v>7632</v>
      </c>
      <c r="B7634" s="68" t="s">
        <v>7484</v>
      </c>
      <c r="C7634" s="25" t="str">
        <f>IF(D7634=2,"NO","YES")</f>
        <v>YES</v>
      </c>
      <c r="D7634" s="77">
        <f t="shared" si="131"/>
        <v>1.05</v>
      </c>
      <c r="E7634" s="1">
        <v>2.5935000000000001</v>
      </c>
      <c r="F7634" s="59">
        <v>7140</v>
      </c>
      <c r="G7634" s="154">
        <v>42467</v>
      </c>
      <c r="H7634" s="3" t="s">
        <v>7388</v>
      </c>
      <c r="I7634" s="4"/>
    </row>
    <row r="7635" spans="1:9" ht="30">
      <c r="A7635" s="6">
        <v>7633</v>
      </c>
      <c r="B7635" s="68" t="s">
        <v>7485</v>
      </c>
      <c r="C7635" s="25" t="str">
        <f>IF(D7635=2,"NO","YES")</f>
        <v>YES</v>
      </c>
      <c r="D7635" s="77">
        <f t="shared" si="131"/>
        <v>1.01</v>
      </c>
      <c r="E7635" s="1">
        <v>2.4947000000000004</v>
      </c>
      <c r="F7635" s="59">
        <v>6868</v>
      </c>
      <c r="G7635" s="154">
        <v>42467</v>
      </c>
      <c r="H7635" s="3" t="s">
        <v>7388</v>
      </c>
      <c r="I7635" s="4"/>
    </row>
    <row r="7636" spans="1:9" ht="30">
      <c r="A7636" s="6">
        <v>7634</v>
      </c>
      <c r="B7636" s="68" t="s">
        <v>7486</v>
      </c>
      <c r="C7636" s="25" t="str">
        <f>IF(D7636=2,"NO","YES")</f>
        <v>YES</v>
      </c>
      <c r="D7636" s="77">
        <f t="shared" si="131"/>
        <v>0.92</v>
      </c>
      <c r="E7636" s="1">
        <v>2.2724000000000002</v>
      </c>
      <c r="F7636" s="59">
        <v>6256</v>
      </c>
      <c r="G7636" s="154">
        <v>42467</v>
      </c>
      <c r="H7636" s="3" t="s">
        <v>7388</v>
      </c>
      <c r="I7636" s="4"/>
    </row>
    <row r="7637" spans="1:9" ht="30">
      <c r="A7637" s="6">
        <v>7635</v>
      </c>
      <c r="B7637" s="68" t="s">
        <v>7487</v>
      </c>
      <c r="C7637" s="25" t="str">
        <f>IF(D7637=2,"NO","YES")</f>
        <v>YES</v>
      </c>
      <c r="D7637" s="77">
        <f t="shared" si="131"/>
        <v>1.01</v>
      </c>
      <c r="E7637" s="1">
        <v>2.4947000000000004</v>
      </c>
      <c r="F7637" s="59">
        <v>6868</v>
      </c>
      <c r="G7637" s="616">
        <v>42467</v>
      </c>
      <c r="H7637" s="3" t="s">
        <v>7388</v>
      </c>
      <c r="I7637" s="4"/>
    </row>
    <row r="7638" spans="1:9">
      <c r="A7638" s="6">
        <v>7636</v>
      </c>
      <c r="B7638" s="68" t="s">
        <v>7488</v>
      </c>
      <c r="C7638" s="25" t="str">
        <f>IF(D7638=2,"NO","YES")</f>
        <v>YES</v>
      </c>
      <c r="D7638" s="77">
        <f t="shared" si="131"/>
        <v>0.66</v>
      </c>
      <c r="E7638" s="1">
        <v>1.6302000000000003</v>
      </c>
      <c r="F7638" s="59">
        <v>4488</v>
      </c>
      <c r="G7638" s="154">
        <v>42467</v>
      </c>
      <c r="H7638" s="3" t="s">
        <v>7388</v>
      </c>
      <c r="I7638" s="4"/>
    </row>
    <row r="7639" spans="1:9">
      <c r="A7639" s="6">
        <v>7637</v>
      </c>
      <c r="B7639" s="68" t="s">
        <v>7489</v>
      </c>
      <c r="C7639" s="25" t="str">
        <f>IF(D7639=2,"NO","YES")</f>
        <v>YES</v>
      </c>
      <c r="D7639" s="77">
        <f t="shared" si="131"/>
        <v>0.61</v>
      </c>
      <c r="E7639" s="1">
        <v>1.5067000000000002</v>
      </c>
      <c r="F7639" s="59">
        <v>4148</v>
      </c>
      <c r="G7639" s="154">
        <v>42467</v>
      </c>
      <c r="H7639" s="3" t="s">
        <v>7388</v>
      </c>
      <c r="I7639" s="4"/>
    </row>
    <row r="7640" spans="1:9">
      <c r="A7640" s="6">
        <v>7638</v>
      </c>
      <c r="B7640" s="68" t="s">
        <v>7490</v>
      </c>
      <c r="C7640" s="25" t="str">
        <f>IF(D7640=2,"NO","YES")</f>
        <v>YES</v>
      </c>
      <c r="D7640" s="77">
        <f t="shared" si="131"/>
        <v>0.61</v>
      </c>
      <c r="E7640" s="1">
        <v>1.5067000000000002</v>
      </c>
      <c r="F7640" s="59">
        <v>4148</v>
      </c>
      <c r="G7640" s="154">
        <v>42467</v>
      </c>
      <c r="H7640" s="3" t="s">
        <v>7388</v>
      </c>
      <c r="I7640" s="4"/>
    </row>
    <row r="7641" spans="1:9" ht="30">
      <c r="A7641" s="6">
        <v>7639</v>
      </c>
      <c r="B7641" s="68" t="s">
        <v>7491</v>
      </c>
      <c r="C7641" s="25" t="str">
        <f>IF(D7641=2,"NO","YES")</f>
        <v>YES</v>
      </c>
      <c r="D7641" s="77">
        <f t="shared" si="131"/>
        <v>1.01</v>
      </c>
      <c r="E7641" s="1">
        <v>2.4947000000000004</v>
      </c>
      <c r="F7641" s="59">
        <v>6868</v>
      </c>
      <c r="G7641" s="154">
        <v>42467</v>
      </c>
      <c r="H7641" s="3" t="s">
        <v>7388</v>
      </c>
      <c r="I7641" s="4"/>
    </row>
    <row r="7642" spans="1:9">
      <c r="A7642" s="6">
        <v>7640</v>
      </c>
      <c r="B7642" s="68" t="s">
        <v>7492</v>
      </c>
      <c r="C7642" s="25" t="str">
        <f>IF(D7642=2,"NO","YES")</f>
        <v>YES</v>
      </c>
      <c r="D7642" s="77">
        <f t="shared" si="131"/>
        <v>0.81</v>
      </c>
      <c r="E7642" s="1">
        <v>2.0007000000000001</v>
      </c>
      <c r="F7642" s="59">
        <v>5508</v>
      </c>
      <c r="G7642" s="154">
        <v>42467</v>
      </c>
      <c r="H7642" s="3" t="s">
        <v>7388</v>
      </c>
      <c r="I7642" s="4"/>
    </row>
    <row r="7643" spans="1:9" ht="30">
      <c r="A7643" s="6">
        <v>7641</v>
      </c>
      <c r="B7643" s="68" t="s">
        <v>7493</v>
      </c>
      <c r="C7643" s="25" t="str">
        <f>IF(D7643=2,"NO","YES")</f>
        <v>YES</v>
      </c>
      <c r="D7643" s="77">
        <f t="shared" si="131"/>
        <v>0.86</v>
      </c>
      <c r="E7643" s="1">
        <v>2.1242000000000001</v>
      </c>
      <c r="F7643" s="59">
        <v>5848</v>
      </c>
      <c r="G7643" s="154">
        <v>42467</v>
      </c>
      <c r="H7643" s="3" t="s">
        <v>7388</v>
      </c>
      <c r="I7643" s="4"/>
    </row>
    <row r="7644" spans="1:9" ht="30">
      <c r="A7644" s="6">
        <v>7642</v>
      </c>
      <c r="B7644" s="68" t="s">
        <v>7494</v>
      </c>
      <c r="C7644" s="25" t="str">
        <f>IF(D7644=2,"NO","YES")</f>
        <v>YES</v>
      </c>
      <c r="D7644" s="77">
        <f t="shared" si="131"/>
        <v>0.89</v>
      </c>
      <c r="E7644" s="1">
        <v>2.1983000000000001</v>
      </c>
      <c r="F7644" s="59">
        <v>6052</v>
      </c>
      <c r="G7644" s="154">
        <v>42467</v>
      </c>
      <c r="H7644" s="3" t="s">
        <v>7388</v>
      </c>
      <c r="I7644" s="4"/>
    </row>
    <row r="7645" spans="1:9" ht="30">
      <c r="A7645" s="6">
        <v>7643</v>
      </c>
      <c r="B7645" s="68" t="s">
        <v>7495</v>
      </c>
      <c r="C7645" s="25" t="str">
        <f>IF(D7645=2,"NO","YES")</f>
        <v>YES</v>
      </c>
      <c r="D7645" s="77">
        <f t="shared" si="131"/>
        <v>1.01</v>
      </c>
      <c r="E7645" s="1">
        <v>2.4947000000000004</v>
      </c>
      <c r="F7645" s="59">
        <v>6868</v>
      </c>
      <c r="G7645" s="154">
        <v>42467</v>
      </c>
      <c r="H7645" s="3" t="s">
        <v>7388</v>
      </c>
      <c r="I7645" s="4"/>
    </row>
    <row r="7646" spans="1:9" ht="30">
      <c r="A7646" s="6">
        <v>7644</v>
      </c>
      <c r="B7646" s="68" t="s">
        <v>7496</v>
      </c>
      <c r="C7646" s="25" t="str">
        <f>IF(D7646=2,"NO","YES")</f>
        <v>YES</v>
      </c>
      <c r="D7646" s="77">
        <f t="shared" si="131"/>
        <v>1.21</v>
      </c>
      <c r="E7646" s="1">
        <v>2.9887000000000001</v>
      </c>
      <c r="F7646" s="59">
        <v>8228</v>
      </c>
      <c r="G7646" s="154">
        <v>42467</v>
      </c>
      <c r="H7646" s="3" t="s">
        <v>7388</v>
      </c>
      <c r="I7646" s="4"/>
    </row>
    <row r="7647" spans="1:9" ht="30">
      <c r="A7647" s="6">
        <v>7645</v>
      </c>
      <c r="B7647" s="68" t="s">
        <v>7497</v>
      </c>
      <c r="C7647" s="25" t="str">
        <f>IF(D7647=2,"NO","YES")</f>
        <v>YES</v>
      </c>
      <c r="D7647" s="77">
        <f t="shared" si="131"/>
        <v>0.85</v>
      </c>
      <c r="E7647" s="1">
        <v>2.0994999999999999</v>
      </c>
      <c r="F7647" s="59">
        <v>5780</v>
      </c>
      <c r="G7647" s="154">
        <v>42467</v>
      </c>
      <c r="H7647" s="3" t="s">
        <v>7388</v>
      </c>
      <c r="I7647" s="4"/>
    </row>
    <row r="7648" spans="1:9" ht="30">
      <c r="A7648" s="6">
        <v>7646</v>
      </c>
      <c r="B7648" s="68" t="s">
        <v>7498</v>
      </c>
      <c r="C7648" s="25" t="str">
        <f>IF(D7648=2,"NO","YES")</f>
        <v>YES</v>
      </c>
      <c r="D7648" s="77">
        <f t="shared" si="131"/>
        <v>1.27</v>
      </c>
      <c r="E7648" s="1">
        <v>3.1369000000000002</v>
      </c>
      <c r="F7648" s="59">
        <v>8636</v>
      </c>
      <c r="G7648" s="154">
        <v>42467</v>
      </c>
      <c r="H7648" s="3" t="s">
        <v>7388</v>
      </c>
      <c r="I7648" s="4"/>
    </row>
    <row r="7649" spans="1:9" ht="30">
      <c r="A7649" s="6">
        <v>7647</v>
      </c>
      <c r="B7649" s="68" t="s">
        <v>7499</v>
      </c>
      <c r="C7649" s="25" t="str">
        <f>IF(D7649=2,"NO","YES")</f>
        <v>YES</v>
      </c>
      <c r="D7649" s="77">
        <f t="shared" si="131"/>
        <v>1.17</v>
      </c>
      <c r="E7649" s="1">
        <v>2.8898999999999999</v>
      </c>
      <c r="F7649" s="59">
        <v>7956</v>
      </c>
      <c r="G7649" s="154">
        <v>42467</v>
      </c>
      <c r="H7649" s="3" t="s">
        <v>7388</v>
      </c>
      <c r="I7649" s="4"/>
    </row>
    <row r="7650" spans="1:9" ht="30">
      <c r="A7650" s="6">
        <v>7648</v>
      </c>
      <c r="B7650" s="68" t="s">
        <v>7500</v>
      </c>
      <c r="C7650" s="25" t="str">
        <f>IF(D7650=2,"NO","YES")</f>
        <v>YES</v>
      </c>
      <c r="D7650" s="77">
        <f t="shared" si="131"/>
        <v>1.56</v>
      </c>
      <c r="E7650" s="1">
        <v>3.8532000000000006</v>
      </c>
      <c r="F7650" s="59">
        <v>10608</v>
      </c>
      <c r="G7650" s="154">
        <v>42467</v>
      </c>
      <c r="H7650" s="3" t="s">
        <v>7388</v>
      </c>
      <c r="I7650" s="4"/>
    </row>
    <row r="7651" spans="1:9" ht="30">
      <c r="A7651" s="6">
        <v>7649</v>
      </c>
      <c r="B7651" s="68" t="s">
        <v>7501</v>
      </c>
      <c r="C7651" s="25" t="str">
        <f>IF(D7651=2,"NO","YES")</f>
        <v>YES</v>
      </c>
      <c r="D7651" s="77">
        <f t="shared" si="131"/>
        <v>0.15</v>
      </c>
      <c r="E7651" s="1">
        <v>0.3705</v>
      </c>
      <c r="F7651" s="59">
        <v>1020</v>
      </c>
      <c r="G7651" s="154">
        <v>42467</v>
      </c>
      <c r="H7651" s="3" t="s">
        <v>7388</v>
      </c>
      <c r="I7651" s="4"/>
    </row>
    <row r="7652" spans="1:9" ht="60">
      <c r="A7652" s="6">
        <v>7650</v>
      </c>
      <c r="B7652" s="68" t="s">
        <v>7502</v>
      </c>
      <c r="C7652" s="25" t="str">
        <f>IF(D7652=2,"NO","YES")</f>
        <v>YES</v>
      </c>
      <c r="D7652" s="77">
        <f t="shared" si="131"/>
        <v>0.68</v>
      </c>
      <c r="E7652" s="1">
        <v>1.6796000000000002</v>
      </c>
      <c r="F7652" s="59">
        <v>4624</v>
      </c>
      <c r="G7652" s="154">
        <v>42467</v>
      </c>
      <c r="H7652" s="3" t="s">
        <v>7388</v>
      </c>
      <c r="I7652" s="4"/>
    </row>
    <row r="7653" spans="1:9" ht="30">
      <c r="A7653" s="6">
        <v>7651</v>
      </c>
      <c r="B7653" s="68" t="s">
        <v>7503</v>
      </c>
      <c r="C7653" s="25" t="str">
        <f>IF(D7653=2,"NO","YES")</f>
        <v>YES</v>
      </c>
      <c r="D7653" s="77">
        <f t="shared" si="131"/>
        <v>0.46</v>
      </c>
      <c r="E7653" s="1">
        <v>1.1362000000000001</v>
      </c>
      <c r="F7653" s="59">
        <v>3128</v>
      </c>
      <c r="G7653" s="154">
        <v>42467</v>
      </c>
      <c r="H7653" s="3" t="s">
        <v>7388</v>
      </c>
      <c r="I7653" s="4"/>
    </row>
    <row r="7654" spans="1:9" ht="30">
      <c r="A7654" s="6">
        <v>7652</v>
      </c>
      <c r="B7654" s="68" t="s">
        <v>7504</v>
      </c>
      <c r="C7654" s="25" t="str">
        <f>IF(D7654=2,"NO","YES")</f>
        <v>YES</v>
      </c>
      <c r="D7654" s="77">
        <f t="shared" si="131"/>
        <v>1.0900000000000001</v>
      </c>
      <c r="E7654" s="1">
        <v>2.6923000000000004</v>
      </c>
      <c r="F7654" s="59">
        <v>7412</v>
      </c>
      <c r="G7654" s="154">
        <v>42467</v>
      </c>
      <c r="H7654" s="3" t="s">
        <v>7388</v>
      </c>
      <c r="I7654" s="4"/>
    </row>
    <row r="7655" spans="1:9" ht="30">
      <c r="A7655" s="6">
        <v>7653</v>
      </c>
      <c r="B7655" s="68" t="s">
        <v>6106</v>
      </c>
      <c r="C7655" s="25" t="str">
        <f>IF(D7655=2,"NO","YES")</f>
        <v>YES</v>
      </c>
      <c r="D7655" s="77">
        <f t="shared" si="131"/>
        <v>0.18</v>
      </c>
      <c r="E7655" s="1">
        <v>0.4446</v>
      </c>
      <c r="F7655" s="59">
        <v>1224</v>
      </c>
      <c r="G7655" s="154">
        <v>42467</v>
      </c>
      <c r="H7655" s="3" t="s">
        <v>7388</v>
      </c>
      <c r="I7655" s="4"/>
    </row>
    <row r="7656" spans="1:9" ht="30">
      <c r="A7656" s="6">
        <v>7654</v>
      </c>
      <c r="B7656" s="68" t="s">
        <v>7505</v>
      </c>
      <c r="C7656" s="25" t="str">
        <f>IF(D7656=2,"NO","YES")</f>
        <v>YES</v>
      </c>
      <c r="D7656" s="77">
        <f t="shared" si="131"/>
        <v>0.51</v>
      </c>
      <c r="E7656" s="1">
        <v>1.2597</v>
      </c>
      <c r="F7656" s="59">
        <v>3468</v>
      </c>
      <c r="G7656" s="154">
        <v>42467</v>
      </c>
      <c r="H7656" s="3" t="s">
        <v>7388</v>
      </c>
      <c r="I7656" s="4"/>
    </row>
    <row r="7657" spans="1:9">
      <c r="A7657" s="6">
        <v>7655</v>
      </c>
      <c r="B7657" s="68" t="s">
        <v>7506</v>
      </c>
      <c r="C7657" s="25" t="str">
        <f>IF(D7657=2,"NO","YES")</f>
        <v>YES</v>
      </c>
      <c r="D7657" s="77">
        <f t="shared" si="131"/>
        <v>0.64</v>
      </c>
      <c r="E7657" s="1">
        <v>1.5808000000000002</v>
      </c>
      <c r="F7657" s="59">
        <v>4352</v>
      </c>
      <c r="G7657" s="154">
        <v>42467</v>
      </c>
      <c r="H7657" s="3" t="s">
        <v>7388</v>
      </c>
      <c r="I7657" s="4"/>
    </row>
    <row r="7658" spans="1:9" ht="30">
      <c r="A7658" s="6">
        <v>7656</v>
      </c>
      <c r="B7658" s="68" t="s">
        <v>7507</v>
      </c>
      <c r="C7658" s="25" t="str">
        <f>IF(D7658=2,"NO","YES")</f>
        <v>YES</v>
      </c>
      <c r="D7658" s="77">
        <f t="shared" si="131"/>
        <v>0.4</v>
      </c>
      <c r="E7658" s="1">
        <v>0.9880000000000001</v>
      </c>
      <c r="F7658" s="59">
        <v>2720</v>
      </c>
      <c r="G7658" s="154">
        <v>42467</v>
      </c>
      <c r="H7658" s="3" t="s">
        <v>7388</v>
      </c>
      <c r="I7658" s="4"/>
    </row>
    <row r="7659" spans="1:9" ht="30">
      <c r="A7659" s="6">
        <v>7657</v>
      </c>
      <c r="B7659" s="68" t="s">
        <v>7508</v>
      </c>
      <c r="C7659" s="25" t="str">
        <f>IF(D7659=2,"NO","YES")</f>
        <v>YES</v>
      </c>
      <c r="D7659" s="77">
        <f t="shared" si="131"/>
        <v>0.96</v>
      </c>
      <c r="E7659" s="1">
        <v>2.3712</v>
      </c>
      <c r="F7659" s="59">
        <v>6528</v>
      </c>
      <c r="G7659" s="154">
        <v>42467</v>
      </c>
      <c r="H7659" s="3" t="s">
        <v>7388</v>
      </c>
      <c r="I7659" s="4"/>
    </row>
    <row r="7660" spans="1:9" ht="30">
      <c r="A7660" s="6">
        <v>7658</v>
      </c>
      <c r="B7660" s="68" t="s">
        <v>7509</v>
      </c>
      <c r="C7660" s="25" t="str">
        <f>IF(D7660=2,"NO","YES")</f>
        <v>YES</v>
      </c>
      <c r="D7660" s="77">
        <f t="shared" si="131"/>
        <v>1.25</v>
      </c>
      <c r="E7660" s="1">
        <v>3.0875000000000004</v>
      </c>
      <c r="F7660" s="59">
        <v>8500</v>
      </c>
      <c r="G7660" s="154">
        <v>42467</v>
      </c>
      <c r="H7660" s="3" t="s">
        <v>7388</v>
      </c>
      <c r="I7660" s="4"/>
    </row>
    <row r="7661" spans="1:9" ht="30">
      <c r="A7661" s="6">
        <v>7659</v>
      </c>
      <c r="B7661" s="68" t="s">
        <v>7510</v>
      </c>
      <c r="C7661" s="25" t="str">
        <f>IF(D7661=2,"NO","YES")</f>
        <v>YES</v>
      </c>
      <c r="D7661" s="77">
        <f t="shared" si="131"/>
        <v>0.95</v>
      </c>
      <c r="E7661" s="1">
        <v>2.3465000000000003</v>
      </c>
      <c r="F7661" s="59">
        <v>6460</v>
      </c>
      <c r="G7661" s="154">
        <v>42467</v>
      </c>
      <c r="H7661" s="3" t="s">
        <v>7388</v>
      </c>
      <c r="I7661" s="4"/>
    </row>
    <row r="7662" spans="1:9" ht="30">
      <c r="A7662" s="6">
        <v>7660</v>
      </c>
      <c r="B7662" s="68" t="s">
        <v>7511</v>
      </c>
      <c r="C7662" s="25" t="str">
        <f>IF(D7662=2,"NO","YES")</f>
        <v>YES</v>
      </c>
      <c r="D7662" s="77">
        <f t="shared" si="131"/>
        <v>0.4</v>
      </c>
      <c r="E7662" s="1">
        <v>0.9880000000000001</v>
      </c>
      <c r="F7662" s="59">
        <v>2720</v>
      </c>
      <c r="G7662" s="154">
        <v>42467</v>
      </c>
      <c r="H7662" s="3" t="s">
        <v>7388</v>
      </c>
      <c r="I7662" s="4"/>
    </row>
    <row r="7663" spans="1:9" ht="30">
      <c r="A7663" s="6">
        <v>7661</v>
      </c>
      <c r="B7663" s="68" t="s">
        <v>7512</v>
      </c>
      <c r="C7663" s="25" t="str">
        <f>IF(D7663=2,"NO","YES")</f>
        <v>YES</v>
      </c>
      <c r="D7663" s="77">
        <f t="shared" si="131"/>
        <v>1.59</v>
      </c>
      <c r="E7663" s="1">
        <v>3.9273000000000007</v>
      </c>
      <c r="F7663" s="59">
        <v>10812</v>
      </c>
      <c r="G7663" s="154">
        <v>42467</v>
      </c>
      <c r="H7663" s="3" t="s">
        <v>7388</v>
      </c>
      <c r="I7663" s="4"/>
    </row>
    <row r="7664" spans="1:9" ht="30">
      <c r="A7664" s="6">
        <v>7662</v>
      </c>
      <c r="B7664" s="68" t="s">
        <v>7513</v>
      </c>
      <c r="C7664" s="25" t="str">
        <f>IF(D7664=2,"NO","YES")</f>
        <v>YES</v>
      </c>
      <c r="D7664" s="77">
        <f t="shared" si="131"/>
        <v>0.51</v>
      </c>
      <c r="E7664" s="1">
        <v>1.2597</v>
      </c>
      <c r="F7664" s="59">
        <v>3468</v>
      </c>
      <c r="G7664" s="154">
        <v>42467</v>
      </c>
      <c r="H7664" s="3" t="s">
        <v>7388</v>
      </c>
      <c r="I7664" s="4"/>
    </row>
    <row r="7665" spans="1:9" ht="30">
      <c r="A7665" s="6">
        <v>7663</v>
      </c>
      <c r="B7665" s="68" t="s">
        <v>7514</v>
      </c>
      <c r="C7665" s="25" t="str">
        <f>IF(D7665=2,"NO","YES")</f>
        <v>YES</v>
      </c>
      <c r="D7665" s="77">
        <f t="shared" si="131"/>
        <v>1.36</v>
      </c>
      <c r="E7665" s="1">
        <v>3.3592000000000004</v>
      </c>
      <c r="F7665" s="59">
        <v>9248</v>
      </c>
      <c r="G7665" s="154">
        <v>42467</v>
      </c>
      <c r="H7665" s="3" t="s">
        <v>7388</v>
      </c>
      <c r="I7665" s="4"/>
    </row>
    <row r="7666" spans="1:9" ht="30">
      <c r="A7666" s="6">
        <v>7664</v>
      </c>
      <c r="B7666" s="68" t="s">
        <v>7515</v>
      </c>
      <c r="C7666" s="25" t="str">
        <f>IF(D7666=2,"NO","YES")</f>
        <v>YES</v>
      </c>
      <c r="D7666" s="77">
        <f t="shared" si="131"/>
        <v>0.81</v>
      </c>
      <c r="E7666" s="1">
        <v>2.0007000000000001</v>
      </c>
      <c r="F7666" s="59">
        <v>5508</v>
      </c>
      <c r="G7666" s="154">
        <v>42467</v>
      </c>
      <c r="H7666" s="3" t="s">
        <v>7388</v>
      </c>
      <c r="I7666" s="4"/>
    </row>
    <row r="7667" spans="1:9" ht="30">
      <c r="A7667" s="6">
        <v>7665</v>
      </c>
      <c r="B7667" s="68" t="s">
        <v>7516</v>
      </c>
      <c r="C7667" s="25" t="str">
        <f>IF(D7667=2,"NO","YES")</f>
        <v>YES</v>
      </c>
      <c r="D7667" s="77">
        <f t="shared" si="131"/>
        <v>0.41</v>
      </c>
      <c r="E7667" s="1">
        <v>1.0126999999999999</v>
      </c>
      <c r="F7667" s="59">
        <v>2788</v>
      </c>
      <c r="G7667" s="154">
        <v>42467</v>
      </c>
      <c r="H7667" s="3" t="s">
        <v>7388</v>
      </c>
      <c r="I7667" s="4"/>
    </row>
    <row r="7668" spans="1:9" ht="30">
      <c r="A7668" s="6">
        <v>7666</v>
      </c>
      <c r="B7668" s="68" t="s">
        <v>7517</v>
      </c>
      <c r="C7668" s="25" t="str">
        <f>IF(D7668=2,"NO","YES")</f>
        <v>YES</v>
      </c>
      <c r="D7668" s="77">
        <f t="shared" si="131"/>
        <v>0.91</v>
      </c>
      <c r="E7668" s="1">
        <v>2.2477000000000005</v>
      </c>
      <c r="F7668" s="59">
        <v>6188</v>
      </c>
      <c r="G7668" s="154">
        <v>42467</v>
      </c>
      <c r="H7668" s="3" t="s">
        <v>7388</v>
      </c>
      <c r="I7668" s="4"/>
    </row>
    <row r="7669" spans="1:9" ht="30">
      <c r="A7669" s="6">
        <v>7667</v>
      </c>
      <c r="B7669" s="68" t="s">
        <v>7518</v>
      </c>
      <c r="C7669" s="25" t="str">
        <f>IF(D7669=2,"NO","YES")</f>
        <v>YES</v>
      </c>
      <c r="D7669" s="77">
        <f t="shared" si="131"/>
        <v>0.22</v>
      </c>
      <c r="E7669" s="1">
        <v>0.54339999999999999</v>
      </c>
      <c r="F7669" s="59">
        <v>1496</v>
      </c>
      <c r="G7669" s="154">
        <v>42467</v>
      </c>
      <c r="H7669" s="3" t="s">
        <v>7388</v>
      </c>
      <c r="I7669" s="4"/>
    </row>
    <row r="7670" spans="1:9">
      <c r="A7670" s="6">
        <v>7668</v>
      </c>
      <c r="B7670" s="68" t="s">
        <v>7519</v>
      </c>
      <c r="C7670" s="25" t="str">
        <f>IF(D7670=2,"NO","YES")</f>
        <v>YES</v>
      </c>
      <c r="D7670" s="77">
        <f t="shared" si="131"/>
        <v>0.45</v>
      </c>
      <c r="E7670" s="1">
        <v>1.1115000000000002</v>
      </c>
      <c r="F7670" s="59">
        <v>3060</v>
      </c>
      <c r="G7670" s="154">
        <v>42467</v>
      </c>
      <c r="H7670" s="3" t="s">
        <v>7388</v>
      </c>
      <c r="I7670" s="4"/>
    </row>
    <row r="7671" spans="1:9" ht="30">
      <c r="A7671" s="6">
        <v>7669</v>
      </c>
      <c r="B7671" s="68" t="s">
        <v>7520</v>
      </c>
      <c r="C7671" s="25" t="str">
        <f>IF(D7671=2,"NO","YES")</f>
        <v>YES</v>
      </c>
      <c r="D7671" s="77">
        <f t="shared" si="131"/>
        <v>0.19</v>
      </c>
      <c r="E7671" s="1">
        <v>0.46930000000000005</v>
      </c>
      <c r="F7671" s="59">
        <v>1292</v>
      </c>
      <c r="G7671" s="154">
        <v>42467</v>
      </c>
      <c r="H7671" s="3" t="s">
        <v>7388</v>
      </c>
      <c r="I7671" s="4"/>
    </row>
    <row r="7672" spans="1:9" ht="30">
      <c r="A7672" s="6">
        <v>7670</v>
      </c>
      <c r="B7672" s="68" t="s">
        <v>7521</v>
      </c>
      <c r="C7672" s="25" t="str">
        <f>IF(D7672=2,"NO","YES")</f>
        <v>YES</v>
      </c>
      <c r="D7672" s="77">
        <f t="shared" si="131"/>
        <v>0.72</v>
      </c>
      <c r="E7672" s="1">
        <v>1.7784</v>
      </c>
      <c r="F7672" s="59">
        <v>4896</v>
      </c>
      <c r="G7672" s="154">
        <v>42467</v>
      </c>
      <c r="H7672" s="3" t="s">
        <v>7388</v>
      </c>
      <c r="I7672" s="4"/>
    </row>
    <row r="7673" spans="1:9" ht="30">
      <c r="A7673" s="6">
        <v>7671</v>
      </c>
      <c r="B7673" s="68" t="s">
        <v>7522</v>
      </c>
      <c r="C7673" s="25" t="str">
        <f>IF(D7673=2,"NO","YES")</f>
        <v>YES</v>
      </c>
      <c r="D7673" s="77">
        <f t="shared" si="131"/>
        <v>0.36</v>
      </c>
      <c r="E7673" s="1">
        <v>0.88919999999999999</v>
      </c>
      <c r="F7673" s="59">
        <v>2448</v>
      </c>
      <c r="G7673" s="154">
        <v>42467</v>
      </c>
      <c r="H7673" s="3" t="s">
        <v>7388</v>
      </c>
      <c r="I7673" s="4"/>
    </row>
    <row r="7674" spans="1:9">
      <c r="A7674" s="6">
        <v>7672</v>
      </c>
      <c r="B7674" s="68" t="s">
        <v>7523</v>
      </c>
      <c r="C7674" s="25" t="str">
        <f>IF(D7674=2,"NO","YES")</f>
        <v>YES</v>
      </c>
      <c r="D7674" s="77">
        <f t="shared" si="131"/>
        <v>0.05</v>
      </c>
      <c r="E7674" s="1">
        <v>0.12350000000000001</v>
      </c>
      <c r="F7674" s="59">
        <v>340</v>
      </c>
      <c r="G7674" s="154">
        <v>42467</v>
      </c>
      <c r="H7674" s="3" t="s">
        <v>7388</v>
      </c>
      <c r="I7674" s="4"/>
    </row>
    <row r="7675" spans="1:9" ht="30">
      <c r="A7675" s="6">
        <v>7673</v>
      </c>
      <c r="B7675" s="68" t="s">
        <v>7524</v>
      </c>
      <c r="C7675" s="25" t="str">
        <f>IF(D7675=2,"NO","YES")</f>
        <v>YES</v>
      </c>
      <c r="D7675" s="77">
        <f t="shared" si="131"/>
        <v>0.61</v>
      </c>
      <c r="E7675" s="1">
        <v>1.5067000000000002</v>
      </c>
      <c r="F7675" s="59">
        <v>4148</v>
      </c>
      <c r="G7675" s="154">
        <v>42467</v>
      </c>
      <c r="H7675" s="3" t="s">
        <v>7388</v>
      </c>
      <c r="I7675" s="4"/>
    </row>
    <row r="7676" spans="1:9" ht="30">
      <c r="A7676" s="6">
        <v>7674</v>
      </c>
      <c r="B7676" s="68" t="s">
        <v>7525</v>
      </c>
      <c r="C7676" s="25" t="str">
        <f>IF(D7676=2,"NO","YES")</f>
        <v>YES</v>
      </c>
      <c r="D7676" s="77">
        <f t="shared" si="131"/>
        <v>1.07</v>
      </c>
      <c r="E7676" s="1">
        <v>2.6429000000000005</v>
      </c>
      <c r="F7676" s="59">
        <v>7276</v>
      </c>
      <c r="G7676" s="154">
        <v>42467</v>
      </c>
      <c r="H7676" s="3" t="s">
        <v>7388</v>
      </c>
      <c r="I7676" s="4"/>
    </row>
    <row r="7677" spans="1:9" ht="30">
      <c r="A7677" s="6">
        <v>7675</v>
      </c>
      <c r="B7677" s="68" t="s">
        <v>7526</v>
      </c>
      <c r="C7677" s="25" t="str">
        <f>IF(D7677=2,"NO","YES")</f>
        <v>NO</v>
      </c>
      <c r="D7677" s="77">
        <f t="shared" si="131"/>
        <v>2</v>
      </c>
      <c r="E7677" s="1">
        <v>4.9400000000000004</v>
      </c>
      <c r="F7677" s="59">
        <v>13600</v>
      </c>
      <c r="G7677" s="154">
        <v>42467</v>
      </c>
      <c r="H7677" s="3" t="s">
        <v>7388</v>
      </c>
      <c r="I7677" s="4"/>
    </row>
    <row r="7678" spans="1:9" ht="30">
      <c r="A7678" s="6">
        <v>7676</v>
      </c>
      <c r="B7678" s="68" t="s">
        <v>7527</v>
      </c>
      <c r="C7678" s="25" t="str">
        <f>IF(D7678=2,"NO","YES")</f>
        <v>YES</v>
      </c>
      <c r="D7678" s="77">
        <f t="shared" si="131"/>
        <v>0.1</v>
      </c>
      <c r="E7678" s="1">
        <v>0.24700000000000003</v>
      </c>
      <c r="F7678" s="59">
        <v>680</v>
      </c>
      <c r="G7678" s="154">
        <v>42467</v>
      </c>
      <c r="H7678" s="3" t="s">
        <v>7388</v>
      </c>
      <c r="I7678" s="4"/>
    </row>
    <row r="7679" spans="1:9" ht="30">
      <c r="A7679" s="6">
        <v>7677</v>
      </c>
      <c r="B7679" s="68" t="s">
        <v>7528</v>
      </c>
      <c r="C7679" s="25" t="str">
        <f>IF(D7679=2,"NO","YES")</f>
        <v>YES</v>
      </c>
      <c r="D7679" s="77">
        <f t="shared" si="131"/>
        <v>0.9</v>
      </c>
      <c r="E7679" s="1">
        <v>2.2230000000000003</v>
      </c>
      <c r="F7679" s="59">
        <v>6120</v>
      </c>
      <c r="G7679" s="154">
        <v>42467</v>
      </c>
      <c r="H7679" s="3" t="s">
        <v>7388</v>
      </c>
      <c r="I7679" s="4"/>
    </row>
    <row r="7680" spans="1:9" ht="30">
      <c r="A7680" s="6">
        <v>7678</v>
      </c>
      <c r="B7680" s="68" t="s">
        <v>7529</v>
      </c>
      <c r="C7680" s="25" t="str">
        <f>IF(D7680=2,"NO","YES")</f>
        <v>YES</v>
      </c>
      <c r="D7680" s="77">
        <f t="shared" si="131"/>
        <v>0.52</v>
      </c>
      <c r="E7680" s="1">
        <v>1.2844000000000002</v>
      </c>
      <c r="F7680" s="59">
        <v>3536</v>
      </c>
      <c r="G7680" s="154">
        <v>42467</v>
      </c>
      <c r="H7680" s="3" t="s">
        <v>7388</v>
      </c>
      <c r="I7680" s="4"/>
    </row>
    <row r="7681" spans="1:9" ht="30">
      <c r="A7681" s="6">
        <v>7679</v>
      </c>
      <c r="B7681" s="68" t="s">
        <v>7530</v>
      </c>
      <c r="C7681" s="25" t="str">
        <f>IF(D7681=2,"NO","YES")</f>
        <v>YES</v>
      </c>
      <c r="D7681" s="77">
        <f t="shared" si="131"/>
        <v>0.59</v>
      </c>
      <c r="E7681" s="1">
        <v>1.4573</v>
      </c>
      <c r="F7681" s="59">
        <v>4012</v>
      </c>
      <c r="G7681" s="154">
        <v>42467</v>
      </c>
      <c r="H7681" s="3" t="s">
        <v>7388</v>
      </c>
      <c r="I7681" s="4"/>
    </row>
    <row r="7682" spans="1:9" ht="30">
      <c r="A7682" s="6">
        <v>7680</v>
      </c>
      <c r="B7682" s="68" t="s">
        <v>7531</v>
      </c>
      <c r="C7682" s="25" t="str">
        <f>IF(D7682=2,"NO","YES")</f>
        <v>YES</v>
      </c>
      <c r="D7682" s="77">
        <f t="shared" si="131"/>
        <v>0.23</v>
      </c>
      <c r="E7682" s="1">
        <v>0.56810000000000005</v>
      </c>
      <c r="F7682" s="59">
        <v>1564</v>
      </c>
      <c r="G7682" s="154">
        <v>42467</v>
      </c>
      <c r="H7682" s="3" t="s">
        <v>7388</v>
      </c>
      <c r="I7682" s="4"/>
    </row>
    <row r="7683" spans="1:9" ht="30">
      <c r="A7683" s="6">
        <v>7681</v>
      </c>
      <c r="B7683" s="68" t="s">
        <v>7532</v>
      </c>
      <c r="C7683" s="25" t="str">
        <f>IF(D7683=2,"NO","YES")</f>
        <v>YES</v>
      </c>
      <c r="D7683" s="77">
        <f t="shared" si="131"/>
        <v>0.88</v>
      </c>
      <c r="E7683" s="1">
        <v>2.1736</v>
      </c>
      <c r="F7683" s="59">
        <v>5984</v>
      </c>
      <c r="G7683" s="154">
        <v>42467</v>
      </c>
      <c r="H7683" s="3" t="s">
        <v>7388</v>
      </c>
      <c r="I7683" s="4"/>
    </row>
    <row r="7684" spans="1:9">
      <c r="A7684" s="6">
        <v>7682</v>
      </c>
      <c r="B7684" s="68" t="s">
        <v>7533</v>
      </c>
      <c r="C7684" s="25" t="str">
        <f>IF(D7684=2,"NO","YES")</f>
        <v>YES</v>
      </c>
      <c r="D7684" s="77">
        <f t="shared" si="131"/>
        <v>0.61</v>
      </c>
      <c r="E7684" s="1">
        <v>1.5067000000000002</v>
      </c>
      <c r="F7684" s="59">
        <v>4148</v>
      </c>
      <c r="G7684" s="154">
        <v>42467</v>
      </c>
      <c r="H7684" s="3" t="s">
        <v>7388</v>
      </c>
      <c r="I7684" s="4"/>
    </row>
    <row r="7685" spans="1:9" ht="30">
      <c r="A7685" s="6">
        <v>7683</v>
      </c>
      <c r="B7685" s="68" t="s">
        <v>7534</v>
      </c>
      <c r="C7685" s="25" t="str">
        <f>IF(D7685=2,"NO","YES")</f>
        <v>YES</v>
      </c>
      <c r="D7685" s="77">
        <f t="shared" ref="D7685:D7748" si="132">F7685/6800</f>
        <v>1.25</v>
      </c>
      <c r="E7685" s="1">
        <v>3.0875000000000004</v>
      </c>
      <c r="F7685" s="59">
        <v>8500</v>
      </c>
      <c r="G7685" s="154">
        <v>42467</v>
      </c>
      <c r="H7685" s="3" t="s">
        <v>7388</v>
      </c>
      <c r="I7685" s="4"/>
    </row>
    <row r="7686" spans="1:9" ht="45">
      <c r="A7686" s="6">
        <v>7684</v>
      </c>
      <c r="B7686" s="68" t="s">
        <v>7535</v>
      </c>
      <c r="C7686" s="25" t="str">
        <f>IF(D7686=2,"NO","YES")</f>
        <v>YES</v>
      </c>
      <c r="D7686" s="77">
        <f t="shared" si="132"/>
        <v>0.72</v>
      </c>
      <c r="E7686" s="1">
        <v>1.7784</v>
      </c>
      <c r="F7686" s="59">
        <v>4896</v>
      </c>
      <c r="G7686" s="154">
        <v>42467</v>
      </c>
      <c r="H7686" s="3" t="s">
        <v>7388</v>
      </c>
      <c r="I7686" s="4"/>
    </row>
    <row r="7687" spans="1:9" ht="30">
      <c r="A7687" s="6">
        <v>7685</v>
      </c>
      <c r="B7687" s="68" t="s">
        <v>7536</v>
      </c>
      <c r="C7687" s="25" t="str">
        <f>IF(D7687=2,"NO","YES")</f>
        <v>YES</v>
      </c>
      <c r="D7687" s="77">
        <f t="shared" si="132"/>
        <v>1.21</v>
      </c>
      <c r="E7687" s="1">
        <v>2.9887000000000001</v>
      </c>
      <c r="F7687" s="59">
        <v>8228</v>
      </c>
      <c r="G7687" s="154">
        <v>42467</v>
      </c>
      <c r="H7687" s="3" t="s">
        <v>7388</v>
      </c>
      <c r="I7687" s="4"/>
    </row>
    <row r="7688" spans="1:9" ht="30">
      <c r="A7688" s="6">
        <v>7686</v>
      </c>
      <c r="B7688" s="68" t="s">
        <v>7537</v>
      </c>
      <c r="C7688" s="25" t="str">
        <f>IF(D7688=2,"NO","YES")</f>
        <v>YES</v>
      </c>
      <c r="D7688" s="77">
        <f t="shared" si="132"/>
        <v>0.18</v>
      </c>
      <c r="E7688" s="1">
        <v>0.4446</v>
      </c>
      <c r="F7688" s="59">
        <v>1224</v>
      </c>
      <c r="G7688" s="154">
        <v>42467</v>
      </c>
      <c r="H7688" s="3" t="s">
        <v>7388</v>
      </c>
      <c r="I7688" s="4"/>
    </row>
    <row r="7689" spans="1:9" ht="30">
      <c r="A7689" s="6">
        <v>7687</v>
      </c>
      <c r="B7689" s="68" t="s">
        <v>7538</v>
      </c>
      <c r="C7689" s="25" t="str">
        <f>IF(D7689=2,"NO","YES")</f>
        <v>YES</v>
      </c>
      <c r="D7689" s="77">
        <f t="shared" si="132"/>
        <v>0.88</v>
      </c>
      <c r="E7689" s="1">
        <v>2.1736</v>
      </c>
      <c r="F7689" s="59">
        <v>5984</v>
      </c>
      <c r="G7689" s="154">
        <v>42467</v>
      </c>
      <c r="H7689" s="3" t="s">
        <v>7388</v>
      </c>
      <c r="I7689" s="4"/>
    </row>
    <row r="7690" spans="1:9" ht="30">
      <c r="A7690" s="6">
        <v>7688</v>
      </c>
      <c r="B7690" s="68" t="s">
        <v>7539</v>
      </c>
      <c r="C7690" s="25" t="str">
        <f>IF(D7690=2,"NO","YES")</f>
        <v>YES</v>
      </c>
      <c r="D7690" s="77">
        <f t="shared" si="132"/>
        <v>0.21</v>
      </c>
      <c r="E7690" s="1">
        <v>0.51870000000000005</v>
      </c>
      <c r="F7690" s="59">
        <v>1428</v>
      </c>
      <c r="G7690" s="154">
        <v>42467</v>
      </c>
      <c r="H7690" s="3" t="s">
        <v>7388</v>
      </c>
      <c r="I7690" s="4"/>
    </row>
    <row r="7691" spans="1:9" ht="30">
      <c r="A7691" s="6">
        <v>7689</v>
      </c>
      <c r="B7691" s="68" t="s">
        <v>7540</v>
      </c>
      <c r="C7691" s="25" t="str">
        <f>IF(D7691=2,"NO","YES")</f>
        <v>YES</v>
      </c>
      <c r="D7691" s="77">
        <f t="shared" si="132"/>
        <v>0.13</v>
      </c>
      <c r="E7691" s="1">
        <v>0.32110000000000005</v>
      </c>
      <c r="F7691" s="59">
        <v>884</v>
      </c>
      <c r="G7691" s="154">
        <v>42467</v>
      </c>
      <c r="H7691" s="3" t="s">
        <v>7388</v>
      </c>
      <c r="I7691" s="4"/>
    </row>
    <row r="7692" spans="1:9" ht="30">
      <c r="A7692" s="6">
        <v>7690</v>
      </c>
      <c r="B7692" s="68" t="s">
        <v>7541</v>
      </c>
      <c r="C7692" s="25" t="str">
        <f>IF(D7692=2,"NO","YES")</f>
        <v>YES</v>
      </c>
      <c r="D7692" s="77">
        <f t="shared" si="132"/>
        <v>1.01</v>
      </c>
      <c r="E7692" s="1">
        <v>2.4947000000000004</v>
      </c>
      <c r="F7692" s="59">
        <v>6868</v>
      </c>
      <c r="G7692" s="616">
        <v>42467</v>
      </c>
      <c r="H7692" s="3" t="s">
        <v>7388</v>
      </c>
      <c r="I7692" s="4"/>
    </row>
    <row r="7693" spans="1:9" ht="30">
      <c r="A7693" s="6">
        <v>7691</v>
      </c>
      <c r="B7693" s="68" t="s">
        <v>7542</v>
      </c>
      <c r="C7693" s="25" t="str">
        <f>IF(D7693=2,"NO","YES")</f>
        <v>YES</v>
      </c>
      <c r="D7693" s="77">
        <f t="shared" si="132"/>
        <v>0.95</v>
      </c>
      <c r="E7693" s="1">
        <v>2.3465000000000003</v>
      </c>
      <c r="F7693" s="59">
        <v>6460</v>
      </c>
      <c r="G7693" s="154">
        <v>42467</v>
      </c>
      <c r="H7693" s="3" t="s">
        <v>7388</v>
      </c>
      <c r="I7693" s="4"/>
    </row>
    <row r="7694" spans="1:9" ht="30">
      <c r="A7694" s="6">
        <v>7692</v>
      </c>
      <c r="B7694" s="68" t="s">
        <v>7543</v>
      </c>
      <c r="C7694" s="25" t="str">
        <f>IF(D7694=2,"NO","YES")</f>
        <v>YES</v>
      </c>
      <c r="D7694" s="77">
        <f t="shared" si="132"/>
        <v>0.59</v>
      </c>
      <c r="E7694" s="1">
        <v>1.4573</v>
      </c>
      <c r="F7694" s="59">
        <v>4012</v>
      </c>
      <c r="G7694" s="154">
        <v>42467</v>
      </c>
      <c r="H7694" s="3" t="s">
        <v>7388</v>
      </c>
      <c r="I7694" s="4"/>
    </row>
    <row r="7695" spans="1:9" ht="30">
      <c r="A7695" s="6">
        <v>7693</v>
      </c>
      <c r="B7695" s="68" t="s">
        <v>7544</v>
      </c>
      <c r="C7695" s="25" t="str">
        <f>IF(D7695=2,"NO","YES")</f>
        <v>YES</v>
      </c>
      <c r="D7695" s="77">
        <f t="shared" si="132"/>
        <v>0.26</v>
      </c>
      <c r="E7695" s="1">
        <v>0.6422000000000001</v>
      </c>
      <c r="F7695" s="59">
        <v>1768</v>
      </c>
      <c r="G7695" s="154">
        <v>42467</v>
      </c>
      <c r="H7695" s="3" t="s">
        <v>7388</v>
      </c>
      <c r="I7695" s="4"/>
    </row>
    <row r="7696" spans="1:9" ht="45">
      <c r="A7696" s="6">
        <v>7694</v>
      </c>
      <c r="B7696" s="68" t="s">
        <v>7545</v>
      </c>
      <c r="C7696" s="25" t="str">
        <f>IF(D7696=2,"NO","YES")</f>
        <v>YES</v>
      </c>
      <c r="D7696" s="77">
        <f t="shared" si="132"/>
        <v>0.44</v>
      </c>
      <c r="E7696" s="1">
        <v>1.0868</v>
      </c>
      <c r="F7696" s="59">
        <v>2992</v>
      </c>
      <c r="G7696" s="154">
        <v>42467</v>
      </c>
      <c r="H7696" s="3" t="s">
        <v>7388</v>
      </c>
      <c r="I7696" s="4"/>
    </row>
    <row r="7697" spans="1:9">
      <c r="A7697" s="6">
        <v>7695</v>
      </c>
      <c r="B7697" s="68" t="s">
        <v>7546</v>
      </c>
      <c r="C7697" s="25" t="str">
        <f>IF(D7697=2,"NO","YES")</f>
        <v>YES</v>
      </c>
      <c r="D7697" s="77">
        <f t="shared" si="132"/>
        <v>0.57999999999999996</v>
      </c>
      <c r="E7697" s="1">
        <v>1.4326000000000001</v>
      </c>
      <c r="F7697" s="59">
        <v>3944</v>
      </c>
      <c r="G7697" s="154">
        <v>42467</v>
      </c>
      <c r="H7697" s="3" t="s">
        <v>7388</v>
      </c>
      <c r="I7697" s="4"/>
    </row>
    <row r="7698" spans="1:9" ht="30">
      <c r="A7698" s="6">
        <v>7696</v>
      </c>
      <c r="B7698" s="68" t="s">
        <v>7547</v>
      </c>
      <c r="C7698" s="25" t="str">
        <f>IF(D7698=2,"NO","YES")</f>
        <v>YES</v>
      </c>
      <c r="D7698" s="77">
        <f t="shared" si="132"/>
        <v>0.93</v>
      </c>
      <c r="E7698" s="1">
        <v>2.2971000000000004</v>
      </c>
      <c r="F7698" s="59">
        <v>6324</v>
      </c>
      <c r="G7698" s="154">
        <v>42467</v>
      </c>
      <c r="H7698" s="3" t="s">
        <v>7388</v>
      </c>
      <c r="I7698" s="4"/>
    </row>
    <row r="7699" spans="1:9" ht="30">
      <c r="A7699" s="6">
        <v>7697</v>
      </c>
      <c r="B7699" s="68" t="s">
        <v>7548</v>
      </c>
      <c r="C7699" s="25" t="str">
        <f>IF(D7699=2,"NO","YES")</f>
        <v>YES</v>
      </c>
      <c r="D7699" s="77">
        <f t="shared" si="132"/>
        <v>0.18</v>
      </c>
      <c r="E7699" s="1">
        <v>0.4446</v>
      </c>
      <c r="F7699" s="59">
        <v>1224</v>
      </c>
      <c r="G7699" s="154">
        <v>42467</v>
      </c>
      <c r="H7699" s="3" t="s">
        <v>7388</v>
      </c>
      <c r="I7699" s="4"/>
    </row>
    <row r="7700" spans="1:9" ht="30">
      <c r="A7700" s="6">
        <v>7698</v>
      </c>
      <c r="B7700" s="68" t="s">
        <v>7549</v>
      </c>
      <c r="C7700" s="25" t="str">
        <f>IF(D7700=2,"NO","YES")</f>
        <v>YES</v>
      </c>
      <c r="D7700" s="77">
        <f t="shared" si="132"/>
        <v>0.19</v>
      </c>
      <c r="E7700" s="1">
        <v>0.46930000000000005</v>
      </c>
      <c r="F7700" s="59">
        <v>1292</v>
      </c>
      <c r="G7700" s="154">
        <v>42467</v>
      </c>
      <c r="H7700" s="3" t="s">
        <v>7388</v>
      </c>
      <c r="I7700" s="4"/>
    </row>
    <row r="7701" spans="1:9" ht="30">
      <c r="A7701" s="6">
        <v>7699</v>
      </c>
      <c r="B7701" s="68" t="s">
        <v>7550</v>
      </c>
      <c r="C7701" s="25" t="str">
        <f>IF(D7701=2,"NO","YES")</f>
        <v>YES</v>
      </c>
      <c r="D7701" s="77">
        <f t="shared" si="132"/>
        <v>0.38</v>
      </c>
      <c r="E7701" s="1">
        <v>0.9386000000000001</v>
      </c>
      <c r="F7701" s="59">
        <v>2584</v>
      </c>
      <c r="G7701" s="154">
        <v>42467</v>
      </c>
      <c r="H7701" s="3" t="s">
        <v>7388</v>
      </c>
      <c r="I7701" s="4"/>
    </row>
    <row r="7702" spans="1:9" ht="30">
      <c r="A7702" s="6">
        <v>7700</v>
      </c>
      <c r="B7702" s="68" t="s">
        <v>7551</v>
      </c>
      <c r="C7702" s="25" t="str">
        <f>IF(D7702=2,"NO","YES")</f>
        <v>YES</v>
      </c>
      <c r="D7702" s="77">
        <f t="shared" si="132"/>
        <v>0.41</v>
      </c>
      <c r="E7702" s="1">
        <v>1.0126999999999999</v>
      </c>
      <c r="F7702" s="59">
        <v>2788</v>
      </c>
      <c r="G7702" s="154">
        <v>42467</v>
      </c>
      <c r="H7702" s="3" t="s">
        <v>7388</v>
      </c>
      <c r="I7702" s="4"/>
    </row>
    <row r="7703" spans="1:9" ht="30">
      <c r="A7703" s="6">
        <v>7701</v>
      </c>
      <c r="B7703" s="68" t="s">
        <v>7552</v>
      </c>
      <c r="C7703" s="25" t="str">
        <f>IF(D7703=2,"NO","YES")</f>
        <v>YES</v>
      </c>
      <c r="D7703" s="77">
        <f t="shared" si="132"/>
        <v>0.16</v>
      </c>
      <c r="E7703" s="1">
        <v>0.39520000000000005</v>
      </c>
      <c r="F7703" s="59">
        <v>1088</v>
      </c>
      <c r="G7703" s="154">
        <v>42467</v>
      </c>
      <c r="H7703" s="3" t="s">
        <v>7388</v>
      </c>
      <c r="I7703" s="4"/>
    </row>
    <row r="7704" spans="1:9" ht="30">
      <c r="A7704" s="6">
        <v>7702</v>
      </c>
      <c r="B7704" s="68" t="s">
        <v>7553</v>
      </c>
      <c r="C7704" s="25" t="str">
        <f>IF(D7704=2,"NO","YES")</f>
        <v>YES</v>
      </c>
      <c r="D7704" s="77">
        <f t="shared" si="132"/>
        <v>0.46</v>
      </c>
      <c r="E7704" s="1">
        <v>1.1362000000000001</v>
      </c>
      <c r="F7704" s="59">
        <v>3128</v>
      </c>
      <c r="G7704" s="154">
        <v>42467</v>
      </c>
      <c r="H7704" s="3" t="s">
        <v>7388</v>
      </c>
      <c r="I7704" s="4"/>
    </row>
    <row r="7705" spans="1:9" ht="30">
      <c r="A7705" s="6">
        <v>7703</v>
      </c>
      <c r="B7705" s="68" t="s">
        <v>7554</v>
      </c>
      <c r="C7705" s="25" t="str">
        <f>IF(D7705=2,"NO","YES")</f>
        <v>YES</v>
      </c>
      <c r="D7705" s="77">
        <f t="shared" si="132"/>
        <v>0.81</v>
      </c>
      <c r="E7705" s="1">
        <v>2.0007000000000001</v>
      </c>
      <c r="F7705" s="59">
        <v>5508</v>
      </c>
      <c r="G7705" s="154">
        <v>42467</v>
      </c>
      <c r="H7705" s="3" t="s">
        <v>7388</v>
      </c>
      <c r="I7705" s="4"/>
    </row>
    <row r="7706" spans="1:9" ht="30">
      <c r="A7706" s="6">
        <v>7704</v>
      </c>
      <c r="B7706" s="68" t="s">
        <v>7555</v>
      </c>
      <c r="C7706" s="25" t="str">
        <f>IF(D7706=2,"NO","YES")</f>
        <v>YES</v>
      </c>
      <c r="D7706" s="77">
        <f t="shared" si="132"/>
        <v>0.4</v>
      </c>
      <c r="E7706" s="1">
        <v>0.9880000000000001</v>
      </c>
      <c r="F7706" s="59">
        <v>2720</v>
      </c>
      <c r="G7706" s="154">
        <v>42467</v>
      </c>
      <c r="H7706" s="3" t="s">
        <v>7388</v>
      </c>
      <c r="I7706" s="4"/>
    </row>
    <row r="7707" spans="1:9" ht="30">
      <c r="A7707" s="6">
        <v>7705</v>
      </c>
      <c r="B7707" s="68" t="s">
        <v>7556</v>
      </c>
      <c r="C7707" s="25" t="str">
        <f>IF(D7707=2,"NO","YES")</f>
        <v>YES</v>
      </c>
      <c r="D7707" s="77">
        <f t="shared" si="132"/>
        <v>0.23</v>
      </c>
      <c r="E7707" s="1">
        <v>0.56810000000000005</v>
      </c>
      <c r="F7707" s="59">
        <v>1564</v>
      </c>
      <c r="G7707" s="154">
        <v>42467</v>
      </c>
      <c r="H7707" s="3" t="s">
        <v>7388</v>
      </c>
      <c r="I7707" s="4"/>
    </row>
    <row r="7708" spans="1:9" ht="30">
      <c r="A7708" s="6">
        <v>7706</v>
      </c>
      <c r="B7708" s="68" t="s">
        <v>7557</v>
      </c>
      <c r="C7708" s="25" t="str">
        <f>IF(D7708=2,"NO","YES")</f>
        <v>YES</v>
      </c>
      <c r="D7708" s="77">
        <f t="shared" si="132"/>
        <v>0.4</v>
      </c>
      <c r="E7708" s="1">
        <v>0.9880000000000001</v>
      </c>
      <c r="F7708" s="59">
        <v>2720</v>
      </c>
      <c r="G7708" s="154">
        <v>42467</v>
      </c>
      <c r="H7708" s="3" t="s">
        <v>7388</v>
      </c>
      <c r="I7708" s="4"/>
    </row>
    <row r="7709" spans="1:9" ht="30">
      <c r="A7709" s="6">
        <v>7707</v>
      </c>
      <c r="B7709" s="68" t="s">
        <v>7558</v>
      </c>
      <c r="C7709" s="25" t="str">
        <f>IF(D7709=2,"NO","YES")</f>
        <v>YES</v>
      </c>
      <c r="D7709" s="77">
        <f t="shared" si="132"/>
        <v>0.45</v>
      </c>
      <c r="E7709" s="1">
        <v>1.1115000000000002</v>
      </c>
      <c r="F7709" s="59">
        <v>3060</v>
      </c>
      <c r="G7709" s="154">
        <v>42467</v>
      </c>
      <c r="H7709" s="3" t="s">
        <v>7388</v>
      </c>
      <c r="I7709" s="4"/>
    </row>
    <row r="7710" spans="1:9" ht="30">
      <c r="A7710" s="6">
        <v>7708</v>
      </c>
      <c r="B7710" s="68" t="s">
        <v>7559</v>
      </c>
      <c r="C7710" s="25" t="str">
        <f>IF(D7710=2,"NO","YES")</f>
        <v>YES</v>
      </c>
      <c r="D7710" s="77">
        <f t="shared" si="132"/>
        <v>0.33</v>
      </c>
      <c r="E7710" s="1">
        <v>0.81510000000000016</v>
      </c>
      <c r="F7710" s="59">
        <v>2244</v>
      </c>
      <c r="G7710" s="154">
        <v>42467</v>
      </c>
      <c r="H7710" s="3" t="s">
        <v>7388</v>
      </c>
      <c r="I7710" s="4"/>
    </row>
    <row r="7711" spans="1:9" ht="30">
      <c r="A7711" s="6">
        <v>7709</v>
      </c>
      <c r="B7711" s="68" t="s">
        <v>7560</v>
      </c>
      <c r="C7711" s="25" t="str">
        <f>IF(D7711=2,"NO","YES")</f>
        <v>YES</v>
      </c>
      <c r="D7711" s="77">
        <f t="shared" si="132"/>
        <v>0.25</v>
      </c>
      <c r="E7711" s="1">
        <v>0.61750000000000005</v>
      </c>
      <c r="F7711" s="59">
        <v>1700</v>
      </c>
      <c r="G7711" s="154">
        <v>42467</v>
      </c>
      <c r="H7711" s="3" t="s">
        <v>7388</v>
      </c>
      <c r="I7711" s="4"/>
    </row>
    <row r="7712" spans="1:9" ht="30">
      <c r="A7712" s="6">
        <v>7710</v>
      </c>
      <c r="B7712" s="68" t="s">
        <v>7561</v>
      </c>
      <c r="C7712" s="25" t="str">
        <f>IF(D7712=2,"NO","YES")</f>
        <v>YES</v>
      </c>
      <c r="D7712" s="77">
        <f t="shared" si="132"/>
        <v>1.06</v>
      </c>
      <c r="E7712" s="1">
        <v>2.6182000000000003</v>
      </c>
      <c r="F7712" s="59">
        <v>7208</v>
      </c>
      <c r="G7712" s="154">
        <v>42467</v>
      </c>
      <c r="H7712" s="3" t="s">
        <v>7388</v>
      </c>
      <c r="I7712" s="4"/>
    </row>
    <row r="7713" spans="1:9" ht="30">
      <c r="A7713" s="6">
        <v>7711</v>
      </c>
      <c r="B7713" s="68" t="s">
        <v>7562</v>
      </c>
      <c r="C7713" s="25" t="str">
        <f>IF(D7713=2,"NO","YES")</f>
        <v>YES</v>
      </c>
      <c r="D7713" s="77">
        <f t="shared" si="132"/>
        <v>1.01</v>
      </c>
      <c r="E7713" s="1">
        <v>2.4947000000000004</v>
      </c>
      <c r="F7713" s="59">
        <v>6868</v>
      </c>
      <c r="G7713" s="154">
        <v>42467</v>
      </c>
      <c r="H7713" s="3" t="s">
        <v>7388</v>
      </c>
      <c r="I7713" s="4"/>
    </row>
    <row r="7714" spans="1:9" ht="30">
      <c r="A7714" s="6">
        <v>7712</v>
      </c>
      <c r="B7714" s="68" t="s">
        <v>7563</v>
      </c>
      <c r="C7714" s="25" t="str">
        <f>IF(D7714=2,"NO","YES")</f>
        <v>YES</v>
      </c>
      <c r="D7714" s="77">
        <f t="shared" si="132"/>
        <v>0.78</v>
      </c>
      <c r="E7714" s="1">
        <v>1.9266000000000003</v>
      </c>
      <c r="F7714" s="59">
        <v>5304</v>
      </c>
      <c r="G7714" s="154">
        <v>42467</v>
      </c>
      <c r="H7714" s="3" t="s">
        <v>7388</v>
      </c>
      <c r="I7714" s="4"/>
    </row>
    <row r="7715" spans="1:9" ht="30">
      <c r="A7715" s="6">
        <v>7713</v>
      </c>
      <c r="B7715" s="68" t="s">
        <v>7564</v>
      </c>
      <c r="C7715" s="25" t="str">
        <f>IF(D7715=2,"NO","YES")</f>
        <v>YES</v>
      </c>
      <c r="D7715" s="77">
        <f t="shared" si="132"/>
        <v>0.51</v>
      </c>
      <c r="E7715" s="1">
        <v>1.2597</v>
      </c>
      <c r="F7715" s="59">
        <v>3468</v>
      </c>
      <c r="G7715" s="154">
        <v>42467</v>
      </c>
      <c r="H7715" s="3" t="s">
        <v>7388</v>
      </c>
      <c r="I7715" s="4"/>
    </row>
    <row r="7716" spans="1:9" ht="30">
      <c r="A7716" s="6">
        <v>7714</v>
      </c>
      <c r="B7716" s="68" t="s">
        <v>7565</v>
      </c>
      <c r="C7716" s="25" t="str">
        <f>IF(D7716=2,"NO","YES")</f>
        <v>YES</v>
      </c>
      <c r="D7716" s="77">
        <f t="shared" si="132"/>
        <v>0.08</v>
      </c>
      <c r="E7716" s="1">
        <v>0.19760000000000003</v>
      </c>
      <c r="F7716" s="59">
        <v>544</v>
      </c>
      <c r="G7716" s="154">
        <v>42467</v>
      </c>
      <c r="H7716" s="3" t="s">
        <v>7388</v>
      </c>
      <c r="I7716" s="4"/>
    </row>
    <row r="7717" spans="1:9">
      <c r="A7717" s="6">
        <v>7715</v>
      </c>
      <c r="B7717" s="68" t="s">
        <v>7566</v>
      </c>
      <c r="C7717" s="25" t="str">
        <f>IF(D7717=2,"NO","YES")</f>
        <v>YES</v>
      </c>
      <c r="D7717" s="77">
        <f t="shared" si="132"/>
        <v>0.59</v>
      </c>
      <c r="E7717" s="1">
        <v>1.4573</v>
      </c>
      <c r="F7717" s="59">
        <v>4012</v>
      </c>
      <c r="G7717" s="154">
        <v>42467</v>
      </c>
      <c r="H7717" s="3" t="s">
        <v>7388</v>
      </c>
      <c r="I7717" s="4"/>
    </row>
    <row r="7718" spans="1:9" ht="30">
      <c r="A7718" s="6">
        <v>7716</v>
      </c>
      <c r="B7718" s="68" t="s">
        <v>7567</v>
      </c>
      <c r="C7718" s="25" t="str">
        <f>IF(D7718=2,"NO","YES")</f>
        <v>YES</v>
      </c>
      <c r="D7718" s="77">
        <f t="shared" si="132"/>
        <v>1.61</v>
      </c>
      <c r="E7718" s="1">
        <v>3.9767000000000006</v>
      </c>
      <c r="F7718" s="59">
        <v>10948</v>
      </c>
      <c r="G7718" s="154">
        <v>42467</v>
      </c>
      <c r="H7718" s="3" t="s">
        <v>7388</v>
      </c>
      <c r="I7718" s="4"/>
    </row>
    <row r="7719" spans="1:9" ht="30">
      <c r="A7719" s="6">
        <v>7717</v>
      </c>
      <c r="B7719" s="68" t="s">
        <v>7568</v>
      </c>
      <c r="C7719" s="25" t="str">
        <f>IF(D7719=2,"NO","YES")</f>
        <v>YES</v>
      </c>
      <c r="D7719" s="77">
        <f t="shared" si="132"/>
        <v>1.29</v>
      </c>
      <c r="E7719" s="1">
        <v>3.1863000000000001</v>
      </c>
      <c r="F7719" s="59">
        <v>8772</v>
      </c>
      <c r="G7719" s="154">
        <v>42467</v>
      </c>
      <c r="H7719" s="3" t="s">
        <v>7388</v>
      </c>
      <c r="I7719" s="4"/>
    </row>
    <row r="7720" spans="1:9" ht="30">
      <c r="A7720" s="6">
        <v>7718</v>
      </c>
      <c r="B7720" s="68" t="s">
        <v>7569</v>
      </c>
      <c r="C7720" s="25" t="str">
        <f>IF(D7720=2,"NO","YES")</f>
        <v>YES</v>
      </c>
      <c r="D7720" s="77">
        <f t="shared" si="132"/>
        <v>0.75</v>
      </c>
      <c r="E7720" s="1">
        <v>1.8525</v>
      </c>
      <c r="F7720" s="59">
        <v>5100</v>
      </c>
      <c r="G7720" s="154">
        <v>42467</v>
      </c>
      <c r="H7720" s="3" t="s">
        <v>7388</v>
      </c>
      <c r="I7720" s="4"/>
    </row>
    <row r="7721" spans="1:9" ht="30">
      <c r="A7721" s="6">
        <v>7719</v>
      </c>
      <c r="B7721" s="68" t="s">
        <v>7570</v>
      </c>
      <c r="C7721" s="25" t="str">
        <f>IF(D7721=2,"NO","YES")</f>
        <v>YES</v>
      </c>
      <c r="D7721" s="77">
        <f t="shared" si="132"/>
        <v>0.13</v>
      </c>
      <c r="E7721" s="1">
        <v>0.32110000000000005</v>
      </c>
      <c r="F7721" s="59">
        <v>884</v>
      </c>
      <c r="G7721" s="154">
        <v>42467</v>
      </c>
      <c r="H7721" s="3" t="s">
        <v>7388</v>
      </c>
      <c r="I7721" s="4"/>
    </row>
    <row r="7722" spans="1:9">
      <c r="A7722" s="6">
        <v>7720</v>
      </c>
      <c r="B7722" s="38" t="s">
        <v>7571</v>
      </c>
      <c r="C7722" s="25" t="str">
        <f>IF(D7722=2,"NO","YES")</f>
        <v>YES</v>
      </c>
      <c r="D7722" s="39">
        <f t="shared" si="132"/>
        <v>0.28000000000000003</v>
      </c>
      <c r="E7722" s="1">
        <v>0.6916000000000001</v>
      </c>
      <c r="F7722" s="39">
        <v>1904</v>
      </c>
      <c r="G7722" s="99">
        <v>42612</v>
      </c>
      <c r="H7722" s="3" t="s">
        <v>7388</v>
      </c>
      <c r="I7722" s="4"/>
    </row>
    <row r="7723" spans="1:9">
      <c r="A7723" s="6">
        <v>7721</v>
      </c>
      <c r="B7723" s="68" t="s">
        <v>7572</v>
      </c>
      <c r="C7723" s="25" t="str">
        <f>IF(D7723=2,"NO","YES")</f>
        <v>YES</v>
      </c>
      <c r="D7723" s="77">
        <f t="shared" si="132"/>
        <v>1.1499999999999999</v>
      </c>
      <c r="E7723" s="1">
        <v>2.8405</v>
      </c>
      <c r="F7723" s="39">
        <v>7820</v>
      </c>
      <c r="G7723" s="99">
        <v>42490</v>
      </c>
      <c r="H7723" s="3" t="s">
        <v>7573</v>
      </c>
      <c r="I7723" s="4"/>
    </row>
    <row r="7724" spans="1:9">
      <c r="A7724" s="6">
        <v>7722</v>
      </c>
      <c r="B7724" s="68" t="s">
        <v>3394</v>
      </c>
      <c r="C7724" s="25" t="str">
        <f>IF(D7724=2,"NO","YES")</f>
        <v>YES</v>
      </c>
      <c r="D7724" s="77">
        <f t="shared" si="132"/>
        <v>0.84</v>
      </c>
      <c r="E7724" s="1">
        <v>2.0748000000000002</v>
      </c>
      <c r="F7724" s="39">
        <v>5712</v>
      </c>
      <c r="G7724" s="99">
        <v>42490</v>
      </c>
      <c r="H7724" s="3" t="s">
        <v>7573</v>
      </c>
      <c r="I7724" s="4"/>
    </row>
    <row r="7725" spans="1:9">
      <c r="A7725" s="6">
        <v>7723</v>
      </c>
      <c r="B7725" s="68" t="s">
        <v>7574</v>
      </c>
      <c r="C7725" s="25" t="str">
        <f>IF(D7725=2,"NO","YES")</f>
        <v>YES</v>
      </c>
      <c r="D7725" s="77">
        <f t="shared" si="132"/>
        <v>0.78</v>
      </c>
      <c r="E7725" s="1">
        <v>1.9266000000000003</v>
      </c>
      <c r="F7725" s="39">
        <v>5304</v>
      </c>
      <c r="G7725" s="99">
        <v>42490</v>
      </c>
      <c r="H7725" s="3" t="s">
        <v>7573</v>
      </c>
      <c r="I7725" s="4"/>
    </row>
    <row r="7726" spans="1:9">
      <c r="A7726" s="6">
        <v>7724</v>
      </c>
      <c r="B7726" s="68" t="s">
        <v>7575</v>
      </c>
      <c r="C7726" s="25" t="str">
        <f>IF(D7726=2,"NO","YES")</f>
        <v>YES</v>
      </c>
      <c r="D7726" s="77">
        <f t="shared" si="132"/>
        <v>1.01</v>
      </c>
      <c r="E7726" s="1">
        <v>2.4947000000000004</v>
      </c>
      <c r="F7726" s="39">
        <v>6868</v>
      </c>
      <c r="G7726" s="99">
        <v>42490</v>
      </c>
      <c r="H7726" s="3" t="s">
        <v>7573</v>
      </c>
      <c r="I7726" s="4"/>
    </row>
    <row r="7727" spans="1:9">
      <c r="A7727" s="6">
        <v>7725</v>
      </c>
      <c r="B7727" s="68" t="s">
        <v>7576</v>
      </c>
      <c r="C7727" s="25" t="str">
        <f>IF(D7727=2,"NO","YES")</f>
        <v>YES</v>
      </c>
      <c r="D7727" s="77">
        <f t="shared" si="132"/>
        <v>1.18</v>
      </c>
      <c r="E7727" s="1">
        <v>2.9146000000000001</v>
      </c>
      <c r="F7727" s="39">
        <v>8024</v>
      </c>
      <c r="G7727" s="99">
        <v>42490</v>
      </c>
      <c r="H7727" s="3" t="s">
        <v>7573</v>
      </c>
      <c r="I7727" s="4"/>
    </row>
    <row r="7728" spans="1:9">
      <c r="A7728" s="6">
        <v>7726</v>
      </c>
      <c r="B7728" s="68" t="s">
        <v>7577</v>
      </c>
      <c r="C7728" s="25" t="str">
        <f>IF(D7728=2,"NO","YES")</f>
        <v>YES</v>
      </c>
      <c r="D7728" s="77">
        <f t="shared" si="132"/>
        <v>1.21</v>
      </c>
      <c r="E7728" s="1">
        <v>2.9887000000000001</v>
      </c>
      <c r="F7728" s="39">
        <v>8228</v>
      </c>
      <c r="G7728" s="99">
        <v>42490</v>
      </c>
      <c r="H7728" s="3" t="s">
        <v>7573</v>
      </c>
      <c r="I7728" s="4"/>
    </row>
    <row r="7729" spans="1:9">
      <c r="A7729" s="6">
        <v>7727</v>
      </c>
      <c r="B7729" s="68" t="s">
        <v>7578</v>
      </c>
      <c r="C7729" s="25" t="str">
        <f>IF(D7729=2,"NO","YES")</f>
        <v>YES</v>
      </c>
      <c r="D7729" s="77">
        <f t="shared" si="132"/>
        <v>0.92</v>
      </c>
      <c r="E7729" s="1">
        <v>2.2724000000000002</v>
      </c>
      <c r="F7729" s="39">
        <v>6256</v>
      </c>
      <c r="G7729" s="99">
        <v>42490</v>
      </c>
      <c r="H7729" s="3" t="s">
        <v>7573</v>
      </c>
      <c r="I7729" s="4"/>
    </row>
    <row r="7730" spans="1:9">
      <c r="A7730" s="6">
        <v>7728</v>
      </c>
      <c r="B7730" s="68" t="s">
        <v>7579</v>
      </c>
      <c r="C7730" s="25" t="str">
        <f>IF(D7730=2,"NO","YES")</f>
        <v>YES</v>
      </c>
      <c r="D7730" s="77">
        <f t="shared" si="132"/>
        <v>1.21</v>
      </c>
      <c r="E7730" s="1">
        <v>2.9887000000000001</v>
      </c>
      <c r="F7730" s="39">
        <v>8228</v>
      </c>
      <c r="G7730" s="99">
        <v>42490</v>
      </c>
      <c r="H7730" s="3" t="s">
        <v>7573</v>
      </c>
      <c r="I7730" s="4"/>
    </row>
    <row r="7731" spans="1:9">
      <c r="A7731" s="6">
        <v>7729</v>
      </c>
      <c r="B7731" s="68" t="s">
        <v>4259</v>
      </c>
      <c r="C7731" s="25" t="str">
        <f>IF(D7731=2,"NO","YES")</f>
        <v>YES</v>
      </c>
      <c r="D7731" s="77">
        <f t="shared" si="132"/>
        <v>0.96</v>
      </c>
      <c r="E7731" s="1">
        <v>2.3712</v>
      </c>
      <c r="F7731" s="39">
        <v>6528</v>
      </c>
      <c r="G7731" s="99">
        <v>42490</v>
      </c>
      <c r="H7731" s="3" t="s">
        <v>7573</v>
      </c>
      <c r="I7731" s="4"/>
    </row>
    <row r="7732" spans="1:9">
      <c r="A7732" s="6">
        <v>7730</v>
      </c>
      <c r="B7732" s="68" t="s">
        <v>7580</v>
      </c>
      <c r="C7732" s="25" t="str">
        <f>IF(D7732=2,"NO","YES")</f>
        <v>YES</v>
      </c>
      <c r="D7732" s="77">
        <f t="shared" si="132"/>
        <v>1.17</v>
      </c>
      <c r="E7732" s="1">
        <v>2.8898999999999999</v>
      </c>
      <c r="F7732" s="39">
        <v>7956</v>
      </c>
      <c r="G7732" s="99">
        <v>42490</v>
      </c>
      <c r="H7732" s="3" t="s">
        <v>7573</v>
      </c>
      <c r="I7732" s="4"/>
    </row>
    <row r="7733" spans="1:9">
      <c r="A7733" s="6">
        <v>7731</v>
      </c>
      <c r="B7733" s="68" t="s">
        <v>7581</v>
      </c>
      <c r="C7733" s="25" t="str">
        <f>IF(D7733=2,"NO","YES")</f>
        <v>YES</v>
      </c>
      <c r="D7733" s="77">
        <f t="shared" si="132"/>
        <v>1.1399999999999999</v>
      </c>
      <c r="E7733" s="1">
        <v>2.8157999999999999</v>
      </c>
      <c r="F7733" s="39">
        <v>7752</v>
      </c>
      <c r="G7733" s="99">
        <v>42490</v>
      </c>
      <c r="H7733" s="3" t="s">
        <v>7573</v>
      </c>
      <c r="I7733" s="4"/>
    </row>
    <row r="7734" spans="1:9">
      <c r="A7734" s="6">
        <v>7732</v>
      </c>
      <c r="B7734" s="68" t="s">
        <v>7582</v>
      </c>
      <c r="C7734" s="25" t="str">
        <f>IF(D7734=2,"NO","YES")</f>
        <v>YES</v>
      </c>
      <c r="D7734" s="77">
        <f t="shared" si="132"/>
        <v>0.52</v>
      </c>
      <c r="E7734" s="1">
        <v>1.2844000000000002</v>
      </c>
      <c r="F7734" s="39">
        <v>3536</v>
      </c>
      <c r="G7734" s="99">
        <v>42490</v>
      </c>
      <c r="H7734" s="3" t="s">
        <v>7573</v>
      </c>
      <c r="I7734" s="4"/>
    </row>
    <row r="7735" spans="1:9">
      <c r="A7735" s="6">
        <v>7733</v>
      </c>
      <c r="B7735" s="57" t="s">
        <v>7583</v>
      </c>
      <c r="C7735" s="25" t="str">
        <f>IF(D7735=2,"NO","YES")</f>
        <v>YES</v>
      </c>
      <c r="D7735" s="58">
        <f t="shared" si="132"/>
        <v>1.1499999999999999</v>
      </c>
      <c r="E7735" s="1">
        <v>2.8405</v>
      </c>
      <c r="F7735" s="92">
        <v>7820</v>
      </c>
      <c r="G7735" s="93">
        <v>42490</v>
      </c>
      <c r="H7735" s="3" t="s">
        <v>7573</v>
      </c>
      <c r="I7735" s="4"/>
    </row>
    <row r="7736" spans="1:9">
      <c r="A7736" s="6">
        <v>7734</v>
      </c>
      <c r="B7736" s="68" t="s">
        <v>7584</v>
      </c>
      <c r="C7736" s="25" t="str">
        <f>IF(D7736=2,"NO","YES")</f>
        <v>NO</v>
      </c>
      <c r="D7736" s="77">
        <f t="shared" si="132"/>
        <v>2</v>
      </c>
      <c r="E7736" s="1">
        <v>4.9400000000000004</v>
      </c>
      <c r="F7736" s="39">
        <v>13600</v>
      </c>
      <c r="G7736" s="99">
        <v>42490</v>
      </c>
      <c r="H7736" s="3" t="s">
        <v>7573</v>
      </c>
      <c r="I7736" s="4"/>
    </row>
    <row r="7737" spans="1:9">
      <c r="A7737" s="6">
        <v>7735</v>
      </c>
      <c r="B7737" s="68" t="s">
        <v>7585</v>
      </c>
      <c r="C7737" s="25" t="str">
        <f>IF(D7737=2,"NO","YES")</f>
        <v>YES</v>
      </c>
      <c r="D7737" s="77">
        <f t="shared" si="132"/>
        <v>1.18</v>
      </c>
      <c r="E7737" s="1">
        <v>2.9146000000000001</v>
      </c>
      <c r="F7737" s="39">
        <v>8024</v>
      </c>
      <c r="G7737" s="99">
        <v>42490</v>
      </c>
      <c r="H7737" s="3" t="s">
        <v>7573</v>
      </c>
      <c r="I7737" s="4"/>
    </row>
    <row r="7738" spans="1:9">
      <c r="A7738" s="6">
        <v>7736</v>
      </c>
      <c r="B7738" s="68" t="s">
        <v>7586</v>
      </c>
      <c r="C7738" s="25" t="str">
        <f>IF(D7738=2,"NO","YES")</f>
        <v>YES</v>
      </c>
      <c r="D7738" s="77">
        <f t="shared" si="132"/>
        <v>1.25</v>
      </c>
      <c r="E7738" s="1">
        <v>3.0875000000000004</v>
      </c>
      <c r="F7738" s="39">
        <v>8500</v>
      </c>
      <c r="G7738" s="99">
        <v>42490</v>
      </c>
      <c r="H7738" s="3" t="s">
        <v>7573</v>
      </c>
      <c r="I7738" s="4"/>
    </row>
    <row r="7739" spans="1:9">
      <c r="A7739" s="6">
        <v>7737</v>
      </c>
      <c r="B7739" s="68" t="s">
        <v>7587</v>
      </c>
      <c r="C7739" s="25" t="str">
        <f>IF(D7739=2,"NO","YES")</f>
        <v>YES</v>
      </c>
      <c r="D7739" s="77">
        <f t="shared" si="132"/>
        <v>0.4</v>
      </c>
      <c r="E7739" s="1">
        <v>0.9880000000000001</v>
      </c>
      <c r="F7739" s="39">
        <v>2720</v>
      </c>
      <c r="G7739" s="99">
        <v>42490</v>
      </c>
      <c r="H7739" s="3" t="s">
        <v>7573</v>
      </c>
      <c r="I7739" s="4"/>
    </row>
    <row r="7740" spans="1:9">
      <c r="A7740" s="6">
        <v>7738</v>
      </c>
      <c r="B7740" s="68" t="s">
        <v>7588</v>
      </c>
      <c r="C7740" s="25" t="str">
        <f>IF(D7740=2,"NO","YES")</f>
        <v>YES</v>
      </c>
      <c r="D7740" s="77">
        <f t="shared" si="132"/>
        <v>0.26</v>
      </c>
      <c r="E7740" s="1">
        <v>0.6422000000000001</v>
      </c>
      <c r="F7740" s="39">
        <v>1768</v>
      </c>
      <c r="G7740" s="99">
        <v>42490</v>
      </c>
      <c r="H7740" s="3" t="s">
        <v>7573</v>
      </c>
      <c r="I7740" s="4"/>
    </row>
    <row r="7741" spans="1:9">
      <c r="A7741" s="6">
        <v>7739</v>
      </c>
      <c r="B7741" s="68" t="s">
        <v>7589</v>
      </c>
      <c r="C7741" s="25" t="str">
        <f>IF(D7741=2,"NO","YES")</f>
        <v>NO</v>
      </c>
      <c r="D7741" s="77">
        <f t="shared" si="132"/>
        <v>2</v>
      </c>
      <c r="E7741" s="1">
        <v>4.9400000000000004</v>
      </c>
      <c r="F7741" s="39">
        <v>13600</v>
      </c>
      <c r="G7741" s="99">
        <v>42490</v>
      </c>
      <c r="H7741" s="3" t="s">
        <v>7573</v>
      </c>
      <c r="I7741" s="4"/>
    </row>
    <row r="7742" spans="1:9">
      <c r="A7742" s="6">
        <v>7740</v>
      </c>
      <c r="B7742" s="68" t="s">
        <v>7590</v>
      </c>
      <c r="C7742" s="25" t="str">
        <f>IF(D7742=2,"NO","YES")</f>
        <v>YES</v>
      </c>
      <c r="D7742" s="77">
        <f t="shared" si="132"/>
        <v>0.84</v>
      </c>
      <c r="E7742" s="1">
        <v>2.0748000000000002</v>
      </c>
      <c r="F7742" s="39">
        <v>5712</v>
      </c>
      <c r="G7742" s="99">
        <v>42490</v>
      </c>
      <c r="H7742" s="3" t="s">
        <v>7573</v>
      </c>
      <c r="I7742" s="4"/>
    </row>
    <row r="7743" spans="1:9">
      <c r="A7743" s="6">
        <v>7741</v>
      </c>
      <c r="B7743" s="68" t="s">
        <v>7591</v>
      </c>
      <c r="C7743" s="25" t="str">
        <f>IF(D7743=2,"NO","YES")</f>
        <v>YES</v>
      </c>
      <c r="D7743" s="77">
        <f t="shared" si="132"/>
        <v>0.23</v>
      </c>
      <c r="E7743" s="1">
        <v>0.56810000000000005</v>
      </c>
      <c r="F7743" s="39">
        <v>1564</v>
      </c>
      <c r="G7743" s="99">
        <v>42490</v>
      </c>
      <c r="H7743" s="3" t="s">
        <v>7573</v>
      </c>
      <c r="I7743" s="4"/>
    </row>
    <row r="7744" spans="1:9">
      <c r="A7744" s="6">
        <v>7742</v>
      </c>
      <c r="B7744" s="68" t="s">
        <v>7592</v>
      </c>
      <c r="C7744" s="25" t="str">
        <f>IF(D7744=2,"NO","YES")</f>
        <v>YES</v>
      </c>
      <c r="D7744" s="77">
        <f t="shared" si="132"/>
        <v>0.52</v>
      </c>
      <c r="E7744" s="1">
        <v>1.2844000000000002</v>
      </c>
      <c r="F7744" s="39">
        <v>3536</v>
      </c>
      <c r="G7744" s="99">
        <v>42490</v>
      </c>
      <c r="H7744" s="3" t="s">
        <v>7573</v>
      </c>
      <c r="I7744" s="4"/>
    </row>
    <row r="7745" spans="1:9">
      <c r="A7745" s="6">
        <v>7743</v>
      </c>
      <c r="B7745" s="68" t="s">
        <v>7593</v>
      </c>
      <c r="C7745" s="25" t="str">
        <f>IF(D7745=2,"NO","YES")</f>
        <v>YES</v>
      </c>
      <c r="D7745" s="77">
        <f t="shared" si="132"/>
        <v>0.55000000000000004</v>
      </c>
      <c r="E7745" s="1">
        <v>1.3585000000000003</v>
      </c>
      <c r="F7745" s="39">
        <v>3740</v>
      </c>
      <c r="G7745" s="99">
        <v>42490</v>
      </c>
      <c r="H7745" s="3" t="s">
        <v>7573</v>
      </c>
      <c r="I7745" s="4"/>
    </row>
    <row r="7746" spans="1:9">
      <c r="A7746" s="6">
        <v>7744</v>
      </c>
      <c r="B7746" s="68" t="s">
        <v>7594</v>
      </c>
      <c r="C7746" s="25" t="str">
        <f>IF(D7746=2,"NO","YES")</f>
        <v>YES</v>
      </c>
      <c r="D7746" s="77">
        <f t="shared" si="132"/>
        <v>0.71</v>
      </c>
      <c r="E7746" s="1">
        <v>1.7537</v>
      </c>
      <c r="F7746" s="39">
        <v>4828</v>
      </c>
      <c r="G7746" s="99">
        <v>42490</v>
      </c>
      <c r="H7746" s="3" t="s">
        <v>7573</v>
      </c>
      <c r="I7746" s="4"/>
    </row>
    <row r="7747" spans="1:9">
      <c r="A7747" s="6">
        <v>7745</v>
      </c>
      <c r="B7747" s="68" t="s">
        <v>7595</v>
      </c>
      <c r="C7747" s="25" t="str">
        <f>IF(D7747=2,"NO","YES")</f>
        <v>YES</v>
      </c>
      <c r="D7747" s="77">
        <f t="shared" si="132"/>
        <v>1.59</v>
      </c>
      <c r="E7747" s="1">
        <v>3.9273000000000007</v>
      </c>
      <c r="F7747" s="39">
        <v>10812</v>
      </c>
      <c r="G7747" s="99">
        <v>42490</v>
      </c>
      <c r="H7747" s="3" t="s">
        <v>7573</v>
      </c>
      <c r="I7747" s="4"/>
    </row>
    <row r="7748" spans="1:9">
      <c r="A7748" s="6">
        <v>7746</v>
      </c>
      <c r="B7748" s="68" t="s">
        <v>7596</v>
      </c>
      <c r="C7748" s="25" t="str">
        <f>IF(D7748=2,"NO","YES")</f>
        <v>YES</v>
      </c>
      <c r="D7748" s="77">
        <f t="shared" si="132"/>
        <v>0.78</v>
      </c>
      <c r="E7748" s="1">
        <v>1.9266000000000003</v>
      </c>
      <c r="F7748" s="39">
        <v>5304</v>
      </c>
      <c r="G7748" s="99">
        <v>42490</v>
      </c>
      <c r="H7748" s="3" t="s">
        <v>7573</v>
      </c>
      <c r="I7748" s="4"/>
    </row>
    <row r="7749" spans="1:9">
      <c r="A7749" s="6">
        <v>7747</v>
      </c>
      <c r="B7749" s="68" t="s">
        <v>7597</v>
      </c>
      <c r="C7749" s="25" t="str">
        <f>IF(D7749=2,"NO","YES")</f>
        <v>YES</v>
      </c>
      <c r="D7749" s="77">
        <f t="shared" ref="D7749:D7812" si="133">F7749/6800</f>
        <v>0.82</v>
      </c>
      <c r="E7749" s="1">
        <v>2.0253999999999999</v>
      </c>
      <c r="F7749" s="39">
        <v>5576</v>
      </c>
      <c r="G7749" s="99">
        <v>42490</v>
      </c>
      <c r="H7749" s="3" t="s">
        <v>7573</v>
      </c>
      <c r="I7749" s="4"/>
    </row>
    <row r="7750" spans="1:9">
      <c r="A7750" s="6">
        <v>7748</v>
      </c>
      <c r="B7750" s="68" t="s">
        <v>7598</v>
      </c>
      <c r="C7750" s="25" t="str">
        <f>IF(D7750=2,"NO","YES")</f>
        <v>YES</v>
      </c>
      <c r="D7750" s="77">
        <f t="shared" si="133"/>
        <v>0.81</v>
      </c>
      <c r="E7750" s="1">
        <v>2.0007000000000001</v>
      </c>
      <c r="F7750" s="39">
        <v>5508</v>
      </c>
      <c r="G7750" s="99">
        <v>42490</v>
      </c>
      <c r="H7750" s="3" t="s">
        <v>7573</v>
      </c>
      <c r="I7750" s="4"/>
    </row>
    <row r="7751" spans="1:9">
      <c r="A7751" s="6">
        <v>7749</v>
      </c>
      <c r="B7751" s="68" t="s">
        <v>7599</v>
      </c>
      <c r="C7751" s="25" t="str">
        <f>IF(D7751=2,"NO","YES")</f>
        <v>YES</v>
      </c>
      <c r="D7751" s="77">
        <f t="shared" si="133"/>
        <v>1.59</v>
      </c>
      <c r="E7751" s="1">
        <v>3.9273000000000007</v>
      </c>
      <c r="F7751" s="39">
        <v>10812</v>
      </c>
      <c r="G7751" s="99">
        <v>42490</v>
      </c>
      <c r="H7751" s="3" t="s">
        <v>7573</v>
      </c>
      <c r="I7751" s="4"/>
    </row>
    <row r="7752" spans="1:9">
      <c r="A7752" s="6">
        <v>7750</v>
      </c>
      <c r="B7752" s="68" t="s">
        <v>7600</v>
      </c>
      <c r="C7752" s="25" t="str">
        <f>IF(D7752=2,"NO","YES")</f>
        <v>YES</v>
      </c>
      <c r="D7752" s="77">
        <f t="shared" si="133"/>
        <v>1.01</v>
      </c>
      <c r="E7752" s="1">
        <v>2.4947000000000004</v>
      </c>
      <c r="F7752" s="39">
        <v>6868</v>
      </c>
      <c r="G7752" s="99">
        <v>42490</v>
      </c>
      <c r="H7752" s="3" t="s">
        <v>7573</v>
      </c>
      <c r="I7752" s="4"/>
    </row>
    <row r="7753" spans="1:9">
      <c r="A7753" s="6">
        <v>7751</v>
      </c>
      <c r="B7753" s="68" t="s">
        <v>7601</v>
      </c>
      <c r="C7753" s="25" t="str">
        <f>IF(D7753=2,"NO","YES")</f>
        <v>YES</v>
      </c>
      <c r="D7753" s="77">
        <f t="shared" si="133"/>
        <v>1.86</v>
      </c>
      <c r="E7753" s="1">
        <v>4.5942000000000007</v>
      </c>
      <c r="F7753" s="39">
        <v>12648</v>
      </c>
      <c r="G7753" s="99">
        <v>42490</v>
      </c>
      <c r="H7753" s="3" t="s">
        <v>7573</v>
      </c>
      <c r="I7753" s="4"/>
    </row>
    <row r="7754" spans="1:9">
      <c r="A7754" s="6">
        <v>7752</v>
      </c>
      <c r="B7754" s="68" t="s">
        <v>7602</v>
      </c>
      <c r="C7754" s="25" t="str">
        <f>IF(D7754=2,"NO","YES")</f>
        <v>YES</v>
      </c>
      <c r="D7754" s="77">
        <f t="shared" si="133"/>
        <v>1.04</v>
      </c>
      <c r="E7754" s="1">
        <v>2.5688000000000004</v>
      </c>
      <c r="F7754" s="39">
        <v>7072</v>
      </c>
      <c r="G7754" s="99">
        <v>42490</v>
      </c>
      <c r="H7754" s="3" t="s">
        <v>7573</v>
      </c>
      <c r="I7754" s="4"/>
    </row>
    <row r="7755" spans="1:9">
      <c r="A7755" s="6">
        <v>7753</v>
      </c>
      <c r="B7755" s="68" t="s">
        <v>7603</v>
      </c>
      <c r="C7755" s="25" t="str">
        <f>IF(D7755=2,"NO","YES")</f>
        <v>YES</v>
      </c>
      <c r="D7755" s="77">
        <f t="shared" si="133"/>
        <v>1.1399999999999999</v>
      </c>
      <c r="E7755" s="1">
        <v>2.8157999999999999</v>
      </c>
      <c r="F7755" s="39">
        <v>7752</v>
      </c>
      <c r="G7755" s="99">
        <v>42490</v>
      </c>
      <c r="H7755" s="3" t="s">
        <v>7573</v>
      </c>
      <c r="I7755" s="4"/>
    </row>
    <row r="7756" spans="1:9">
      <c r="A7756" s="6">
        <v>7754</v>
      </c>
      <c r="B7756" s="68" t="s">
        <v>3434</v>
      </c>
      <c r="C7756" s="25" t="str">
        <f>IF(D7756=2,"NO","YES")</f>
        <v>YES</v>
      </c>
      <c r="D7756" s="77">
        <f t="shared" si="133"/>
        <v>1.1299999999999999</v>
      </c>
      <c r="E7756" s="1">
        <v>2.7911000000000001</v>
      </c>
      <c r="F7756" s="39">
        <v>7684</v>
      </c>
      <c r="G7756" s="99">
        <v>42490</v>
      </c>
      <c r="H7756" s="3" t="s">
        <v>7573</v>
      </c>
      <c r="I7756" s="4"/>
    </row>
    <row r="7757" spans="1:9">
      <c r="A7757" s="6">
        <v>7755</v>
      </c>
      <c r="B7757" s="68" t="s">
        <v>7604</v>
      </c>
      <c r="C7757" s="25" t="str">
        <f>IF(D7757=2,"NO","YES")</f>
        <v>YES</v>
      </c>
      <c r="D7757" s="77">
        <f t="shared" si="133"/>
        <v>0.82</v>
      </c>
      <c r="E7757" s="1">
        <v>2.0253999999999999</v>
      </c>
      <c r="F7757" s="39">
        <v>5576</v>
      </c>
      <c r="G7757" s="99">
        <v>42490</v>
      </c>
      <c r="H7757" s="3" t="s">
        <v>7573</v>
      </c>
      <c r="I7757" s="4"/>
    </row>
    <row r="7758" spans="1:9">
      <c r="A7758" s="6">
        <v>7756</v>
      </c>
      <c r="B7758" s="68" t="s">
        <v>7605</v>
      </c>
      <c r="C7758" s="25" t="str">
        <f>IF(D7758=2,"NO","YES")</f>
        <v>YES</v>
      </c>
      <c r="D7758" s="77">
        <f t="shared" si="133"/>
        <v>1.17</v>
      </c>
      <c r="E7758" s="1">
        <v>2.8898999999999999</v>
      </c>
      <c r="F7758" s="39">
        <v>7956</v>
      </c>
      <c r="G7758" s="99">
        <v>42490</v>
      </c>
      <c r="H7758" s="3" t="s">
        <v>7573</v>
      </c>
      <c r="I7758" s="4"/>
    </row>
    <row r="7759" spans="1:9">
      <c r="A7759" s="6">
        <v>7757</v>
      </c>
      <c r="B7759" s="68" t="s">
        <v>7606</v>
      </c>
      <c r="C7759" s="25" t="str">
        <f>IF(D7759=2,"NO","YES")</f>
        <v>YES</v>
      </c>
      <c r="D7759" s="77">
        <f t="shared" si="133"/>
        <v>1.58</v>
      </c>
      <c r="E7759" s="1">
        <v>3.9026000000000005</v>
      </c>
      <c r="F7759" s="39">
        <v>10744</v>
      </c>
      <c r="G7759" s="99">
        <v>42490</v>
      </c>
      <c r="H7759" s="3" t="s">
        <v>7573</v>
      </c>
      <c r="I7759" s="4"/>
    </row>
    <row r="7760" spans="1:9">
      <c r="A7760" s="6">
        <v>7758</v>
      </c>
      <c r="B7760" s="68" t="s">
        <v>7607</v>
      </c>
      <c r="C7760" s="25" t="str">
        <f>IF(D7760=2,"NO","YES")</f>
        <v>YES</v>
      </c>
      <c r="D7760" s="77">
        <f t="shared" si="133"/>
        <v>1.46</v>
      </c>
      <c r="E7760" s="1">
        <v>3.6062000000000003</v>
      </c>
      <c r="F7760" s="39">
        <v>9928</v>
      </c>
      <c r="G7760" s="99">
        <v>42490</v>
      </c>
      <c r="H7760" s="3" t="s">
        <v>7573</v>
      </c>
      <c r="I7760" s="4"/>
    </row>
    <row r="7761" spans="1:9">
      <c r="A7761" s="6">
        <v>7759</v>
      </c>
      <c r="B7761" s="68" t="s">
        <v>7608</v>
      </c>
      <c r="C7761" s="25" t="str">
        <f>IF(D7761=2,"NO","YES")</f>
        <v>YES</v>
      </c>
      <c r="D7761" s="77">
        <f t="shared" si="133"/>
        <v>0.16</v>
      </c>
      <c r="E7761" s="1">
        <v>0.39520000000000005</v>
      </c>
      <c r="F7761" s="39">
        <v>1088</v>
      </c>
      <c r="G7761" s="99">
        <v>42490</v>
      </c>
      <c r="H7761" s="3" t="s">
        <v>7573</v>
      </c>
      <c r="I7761" s="4"/>
    </row>
    <row r="7762" spans="1:9">
      <c r="A7762" s="6">
        <v>7760</v>
      </c>
      <c r="B7762" s="68" t="s">
        <v>7609</v>
      </c>
      <c r="C7762" s="25" t="str">
        <f>IF(D7762=2,"NO","YES")</f>
        <v>YES</v>
      </c>
      <c r="D7762" s="77">
        <f t="shared" si="133"/>
        <v>0.8</v>
      </c>
      <c r="E7762" s="1">
        <v>1.9760000000000002</v>
      </c>
      <c r="F7762" s="39">
        <v>5440</v>
      </c>
      <c r="G7762" s="99">
        <v>42490</v>
      </c>
      <c r="H7762" s="3" t="s">
        <v>7573</v>
      </c>
      <c r="I7762" s="4"/>
    </row>
    <row r="7763" spans="1:9">
      <c r="A7763" s="6">
        <v>7761</v>
      </c>
      <c r="B7763" s="68" t="s">
        <v>7610</v>
      </c>
      <c r="C7763" s="25" t="str">
        <f>IF(D7763=2,"NO","YES")</f>
        <v>YES</v>
      </c>
      <c r="D7763" s="77">
        <f t="shared" si="133"/>
        <v>0.63</v>
      </c>
      <c r="E7763" s="1">
        <v>1.5561</v>
      </c>
      <c r="F7763" s="39">
        <v>4284</v>
      </c>
      <c r="G7763" s="99">
        <v>42490</v>
      </c>
      <c r="H7763" s="3" t="s">
        <v>7573</v>
      </c>
      <c r="I7763" s="4"/>
    </row>
    <row r="7764" spans="1:9">
      <c r="A7764" s="6">
        <v>7762</v>
      </c>
      <c r="B7764" s="68" t="s">
        <v>7611</v>
      </c>
      <c r="C7764" s="25" t="str">
        <f>IF(D7764=2,"NO","YES")</f>
        <v>YES</v>
      </c>
      <c r="D7764" s="77">
        <f t="shared" si="133"/>
        <v>1.21</v>
      </c>
      <c r="E7764" s="1">
        <v>2.9887000000000001</v>
      </c>
      <c r="F7764" s="39">
        <v>8228</v>
      </c>
      <c r="G7764" s="99">
        <v>42490</v>
      </c>
      <c r="H7764" s="3" t="s">
        <v>7573</v>
      </c>
      <c r="I7764" s="4"/>
    </row>
    <row r="7765" spans="1:9">
      <c r="A7765" s="6">
        <v>7763</v>
      </c>
      <c r="B7765" s="68" t="s">
        <v>3440</v>
      </c>
      <c r="C7765" s="25" t="str">
        <f>IF(D7765=2,"NO","YES")</f>
        <v>YES</v>
      </c>
      <c r="D7765" s="77">
        <f t="shared" si="133"/>
        <v>1.1000000000000001</v>
      </c>
      <c r="E7765" s="1">
        <v>2.7170000000000005</v>
      </c>
      <c r="F7765" s="39">
        <v>7480</v>
      </c>
      <c r="G7765" s="99">
        <v>42490</v>
      </c>
      <c r="H7765" s="3" t="s">
        <v>7573</v>
      </c>
      <c r="I7765" s="4"/>
    </row>
    <row r="7766" spans="1:9">
      <c r="A7766" s="6">
        <v>7764</v>
      </c>
      <c r="B7766" s="68" t="s">
        <v>7612</v>
      </c>
      <c r="C7766" s="25" t="str">
        <f>IF(D7766=2,"NO","YES")</f>
        <v>YES</v>
      </c>
      <c r="D7766" s="77">
        <f t="shared" si="133"/>
        <v>0.92</v>
      </c>
      <c r="E7766" s="1">
        <v>2.2724000000000002</v>
      </c>
      <c r="F7766" s="39">
        <v>6256</v>
      </c>
      <c r="G7766" s="99">
        <v>42490</v>
      </c>
      <c r="H7766" s="3" t="s">
        <v>7573</v>
      </c>
      <c r="I7766" s="4"/>
    </row>
    <row r="7767" spans="1:9">
      <c r="A7767" s="6">
        <v>7765</v>
      </c>
      <c r="B7767" s="68" t="s">
        <v>7613</v>
      </c>
      <c r="C7767" s="25" t="str">
        <f>IF(D7767=2,"NO","YES")</f>
        <v>YES</v>
      </c>
      <c r="D7767" s="77">
        <f t="shared" si="133"/>
        <v>0.68</v>
      </c>
      <c r="E7767" s="1">
        <v>1.6796000000000002</v>
      </c>
      <c r="F7767" s="39">
        <v>4624</v>
      </c>
      <c r="G7767" s="99">
        <v>42490</v>
      </c>
      <c r="H7767" s="3" t="s">
        <v>7573</v>
      </c>
      <c r="I7767" s="4"/>
    </row>
    <row r="7768" spans="1:9">
      <c r="A7768" s="6">
        <v>7766</v>
      </c>
      <c r="B7768" s="68" t="s">
        <v>7613</v>
      </c>
      <c r="C7768" s="25" t="str">
        <f>IF(D7768=2,"NO","YES")</f>
        <v>YES</v>
      </c>
      <c r="D7768" s="77">
        <f t="shared" si="133"/>
        <v>1.2</v>
      </c>
      <c r="E7768" s="1">
        <v>2.964</v>
      </c>
      <c r="F7768" s="39">
        <v>8160</v>
      </c>
      <c r="G7768" s="99">
        <v>42490</v>
      </c>
      <c r="H7768" s="3" t="s">
        <v>7573</v>
      </c>
      <c r="I7768" s="4"/>
    </row>
    <row r="7769" spans="1:9">
      <c r="A7769" s="6">
        <v>7767</v>
      </c>
      <c r="B7769" s="68" t="s">
        <v>7614</v>
      </c>
      <c r="C7769" s="25" t="str">
        <f>IF(D7769=2,"NO","YES")</f>
        <v>YES</v>
      </c>
      <c r="D7769" s="77">
        <f t="shared" si="133"/>
        <v>1.1599999999999999</v>
      </c>
      <c r="E7769" s="1">
        <v>2.8652000000000002</v>
      </c>
      <c r="F7769" s="39">
        <v>7888</v>
      </c>
      <c r="G7769" s="99">
        <v>42490</v>
      </c>
      <c r="H7769" s="3" t="s">
        <v>7573</v>
      </c>
      <c r="I7769" s="4"/>
    </row>
    <row r="7770" spans="1:9">
      <c r="A7770" s="6">
        <v>7768</v>
      </c>
      <c r="B7770" s="68" t="s">
        <v>7615</v>
      </c>
      <c r="C7770" s="25" t="str">
        <f>IF(D7770=2,"NO","YES")</f>
        <v>YES</v>
      </c>
      <c r="D7770" s="77">
        <f t="shared" si="133"/>
        <v>1.04</v>
      </c>
      <c r="E7770" s="1">
        <v>2.5688000000000004</v>
      </c>
      <c r="F7770" s="39">
        <v>7072</v>
      </c>
      <c r="G7770" s="99">
        <v>42490</v>
      </c>
      <c r="H7770" s="3" t="s">
        <v>7573</v>
      </c>
      <c r="I7770" s="4"/>
    </row>
    <row r="7771" spans="1:9">
      <c r="A7771" s="6">
        <v>7769</v>
      </c>
      <c r="B7771" s="68" t="s">
        <v>7616</v>
      </c>
      <c r="C7771" s="25" t="str">
        <f>IF(D7771=2,"NO","YES")</f>
        <v>YES</v>
      </c>
      <c r="D7771" s="77">
        <f t="shared" si="133"/>
        <v>1.47</v>
      </c>
      <c r="E7771" s="1">
        <v>3.6309</v>
      </c>
      <c r="F7771" s="39">
        <v>9996</v>
      </c>
      <c r="G7771" s="99">
        <v>42490</v>
      </c>
      <c r="H7771" s="3" t="s">
        <v>7573</v>
      </c>
      <c r="I7771" s="4"/>
    </row>
    <row r="7772" spans="1:9">
      <c r="A7772" s="6">
        <v>7770</v>
      </c>
      <c r="B7772" s="68" t="s">
        <v>7617</v>
      </c>
      <c r="C7772" s="25" t="str">
        <f>IF(D7772=2,"NO","YES")</f>
        <v>YES</v>
      </c>
      <c r="D7772" s="77">
        <f t="shared" si="133"/>
        <v>0.38</v>
      </c>
      <c r="E7772" s="1">
        <v>0.9386000000000001</v>
      </c>
      <c r="F7772" s="39">
        <v>2584</v>
      </c>
      <c r="G7772" s="99">
        <v>42490</v>
      </c>
      <c r="H7772" s="3" t="s">
        <v>7573</v>
      </c>
      <c r="I7772" s="4"/>
    </row>
    <row r="7773" spans="1:9">
      <c r="A7773" s="6">
        <v>7771</v>
      </c>
      <c r="B7773" s="68" t="s">
        <v>7618</v>
      </c>
      <c r="C7773" s="25" t="str">
        <f>IF(D7773=2,"NO","YES")</f>
        <v>YES</v>
      </c>
      <c r="D7773" s="77">
        <f t="shared" si="133"/>
        <v>0.64</v>
      </c>
      <c r="E7773" s="1">
        <v>1.5808000000000002</v>
      </c>
      <c r="F7773" s="39">
        <v>4352</v>
      </c>
      <c r="G7773" s="99">
        <v>42490</v>
      </c>
      <c r="H7773" s="3" t="s">
        <v>7573</v>
      </c>
      <c r="I7773" s="4"/>
    </row>
    <row r="7774" spans="1:9">
      <c r="A7774" s="6">
        <v>7772</v>
      </c>
      <c r="B7774" s="68" t="s">
        <v>7619</v>
      </c>
      <c r="C7774" s="25" t="str">
        <f>IF(D7774=2,"NO","YES")</f>
        <v>YES</v>
      </c>
      <c r="D7774" s="77">
        <f t="shared" si="133"/>
        <v>1.1100000000000001</v>
      </c>
      <c r="E7774" s="1">
        <v>2.7417000000000002</v>
      </c>
      <c r="F7774" s="39">
        <v>7548</v>
      </c>
      <c r="G7774" s="99">
        <v>42490</v>
      </c>
      <c r="H7774" s="3" t="s">
        <v>7573</v>
      </c>
      <c r="I7774" s="4"/>
    </row>
    <row r="7775" spans="1:9">
      <c r="A7775" s="6">
        <v>7773</v>
      </c>
      <c r="B7775" s="68" t="s">
        <v>7620</v>
      </c>
      <c r="C7775" s="25" t="str">
        <f>IF(D7775=2,"NO","YES")</f>
        <v>YES</v>
      </c>
      <c r="D7775" s="77">
        <f t="shared" si="133"/>
        <v>0.53</v>
      </c>
      <c r="E7775" s="1">
        <v>1.3091000000000002</v>
      </c>
      <c r="F7775" s="39">
        <v>3604</v>
      </c>
      <c r="G7775" s="99">
        <v>42490</v>
      </c>
      <c r="H7775" s="3" t="s">
        <v>7573</v>
      </c>
      <c r="I7775" s="4"/>
    </row>
    <row r="7776" spans="1:9">
      <c r="A7776" s="6">
        <v>7774</v>
      </c>
      <c r="B7776" s="68" t="s">
        <v>7621</v>
      </c>
      <c r="C7776" s="25" t="str">
        <f>IF(D7776=2,"NO","YES")</f>
        <v>YES</v>
      </c>
      <c r="D7776" s="77">
        <f t="shared" si="133"/>
        <v>1.63</v>
      </c>
      <c r="E7776" s="1">
        <v>4.0261000000000005</v>
      </c>
      <c r="F7776" s="39">
        <v>11084</v>
      </c>
      <c r="G7776" s="99">
        <v>42490</v>
      </c>
      <c r="H7776" s="3" t="s">
        <v>7573</v>
      </c>
      <c r="I7776" s="4"/>
    </row>
    <row r="7777" spans="1:9">
      <c r="A7777" s="6">
        <v>7775</v>
      </c>
      <c r="B7777" s="68" t="s">
        <v>7622</v>
      </c>
      <c r="C7777" s="25" t="str">
        <f>IF(D7777=2,"NO","YES")</f>
        <v>YES</v>
      </c>
      <c r="D7777" s="77">
        <f t="shared" si="133"/>
        <v>1.58</v>
      </c>
      <c r="E7777" s="1">
        <v>3.9026000000000005</v>
      </c>
      <c r="F7777" s="39">
        <v>10744</v>
      </c>
      <c r="G7777" s="99">
        <v>42490</v>
      </c>
      <c r="H7777" s="3" t="s">
        <v>7573</v>
      </c>
      <c r="I7777" s="4"/>
    </row>
    <row r="7778" spans="1:9">
      <c r="A7778" s="6">
        <v>7776</v>
      </c>
      <c r="B7778" s="68" t="s">
        <v>7623</v>
      </c>
      <c r="C7778" s="25" t="str">
        <f>IF(D7778=2,"NO","YES")</f>
        <v>YES</v>
      </c>
      <c r="D7778" s="77">
        <f t="shared" si="133"/>
        <v>1.21</v>
      </c>
      <c r="E7778" s="1">
        <v>2.9887000000000001</v>
      </c>
      <c r="F7778" s="39">
        <v>8228</v>
      </c>
      <c r="G7778" s="99">
        <v>42490</v>
      </c>
      <c r="H7778" s="3" t="s">
        <v>7573</v>
      </c>
      <c r="I7778" s="4"/>
    </row>
    <row r="7779" spans="1:9">
      <c r="A7779" s="6">
        <v>7777</v>
      </c>
      <c r="B7779" s="68" t="s">
        <v>7624</v>
      </c>
      <c r="C7779" s="25" t="str">
        <f>IF(D7779=2,"NO","YES")</f>
        <v>YES</v>
      </c>
      <c r="D7779" s="77">
        <f t="shared" si="133"/>
        <v>1.17</v>
      </c>
      <c r="E7779" s="1">
        <v>2.8898999999999999</v>
      </c>
      <c r="F7779" s="39">
        <v>7956</v>
      </c>
      <c r="G7779" s="99">
        <v>42490</v>
      </c>
      <c r="H7779" s="3" t="s">
        <v>7573</v>
      </c>
      <c r="I7779" s="4"/>
    </row>
    <row r="7780" spans="1:9">
      <c r="A7780" s="6">
        <v>7778</v>
      </c>
      <c r="B7780" s="68" t="s">
        <v>7625</v>
      </c>
      <c r="C7780" s="25" t="str">
        <f>IF(D7780=2,"NO","YES")</f>
        <v>YES</v>
      </c>
      <c r="D7780" s="77">
        <f t="shared" si="133"/>
        <v>0.97</v>
      </c>
      <c r="E7780" s="1">
        <v>2.3959000000000001</v>
      </c>
      <c r="F7780" s="39">
        <v>6596</v>
      </c>
      <c r="G7780" s="99">
        <v>42490</v>
      </c>
      <c r="H7780" s="3" t="s">
        <v>7573</v>
      </c>
      <c r="I7780" s="4"/>
    </row>
    <row r="7781" spans="1:9">
      <c r="A7781" s="6">
        <v>7779</v>
      </c>
      <c r="B7781" s="68" t="s">
        <v>7626</v>
      </c>
      <c r="C7781" s="25" t="str">
        <f>IF(D7781=2,"NO","YES")</f>
        <v>YES</v>
      </c>
      <c r="D7781" s="77">
        <f t="shared" si="133"/>
        <v>1.18</v>
      </c>
      <c r="E7781" s="1">
        <v>2.9146000000000001</v>
      </c>
      <c r="F7781" s="39">
        <v>8024</v>
      </c>
      <c r="G7781" s="99">
        <v>42490</v>
      </c>
      <c r="H7781" s="3" t="s">
        <v>7573</v>
      </c>
      <c r="I7781" s="4"/>
    </row>
    <row r="7782" spans="1:9">
      <c r="A7782" s="6">
        <v>7780</v>
      </c>
      <c r="B7782" s="68" t="s">
        <v>7627</v>
      </c>
      <c r="C7782" s="25" t="str">
        <f>IF(D7782=2,"NO","YES")</f>
        <v>YES</v>
      </c>
      <c r="D7782" s="77">
        <f t="shared" si="133"/>
        <v>0.97</v>
      </c>
      <c r="E7782" s="1">
        <v>2.3959000000000001</v>
      </c>
      <c r="F7782" s="39">
        <v>6596</v>
      </c>
      <c r="G7782" s="99">
        <v>42490</v>
      </c>
      <c r="H7782" s="3" t="s">
        <v>7573</v>
      </c>
      <c r="I7782" s="4"/>
    </row>
    <row r="7783" spans="1:9">
      <c r="A7783" s="6">
        <v>7781</v>
      </c>
      <c r="B7783" s="68" t="s">
        <v>7628</v>
      </c>
      <c r="C7783" s="25" t="str">
        <f>IF(D7783=2,"NO","YES")</f>
        <v>YES</v>
      </c>
      <c r="D7783" s="77">
        <f t="shared" si="133"/>
        <v>0.26</v>
      </c>
      <c r="E7783" s="1">
        <v>0.6422000000000001</v>
      </c>
      <c r="F7783" s="39">
        <v>1768</v>
      </c>
      <c r="G7783" s="99">
        <v>42490</v>
      </c>
      <c r="H7783" s="3" t="s">
        <v>7573</v>
      </c>
      <c r="I7783" s="4"/>
    </row>
    <row r="7784" spans="1:9">
      <c r="A7784" s="6">
        <v>7782</v>
      </c>
      <c r="B7784" s="68" t="s">
        <v>7629</v>
      </c>
      <c r="C7784" s="25" t="str">
        <f>IF(D7784=2,"NO","YES")</f>
        <v>YES</v>
      </c>
      <c r="D7784" s="77">
        <f t="shared" si="133"/>
        <v>1.21</v>
      </c>
      <c r="E7784" s="1">
        <v>2.9887000000000001</v>
      </c>
      <c r="F7784" s="39">
        <v>8228</v>
      </c>
      <c r="G7784" s="99">
        <v>42490</v>
      </c>
      <c r="H7784" s="3" t="s">
        <v>7573</v>
      </c>
      <c r="I7784" s="4"/>
    </row>
    <row r="7785" spans="1:9">
      <c r="A7785" s="6">
        <v>7783</v>
      </c>
      <c r="B7785" s="68" t="s">
        <v>7630</v>
      </c>
      <c r="C7785" s="25" t="str">
        <f>IF(D7785=2,"NO","YES")</f>
        <v>YES</v>
      </c>
      <c r="D7785" s="77">
        <f t="shared" si="133"/>
        <v>0.65</v>
      </c>
      <c r="E7785" s="1">
        <v>1.6055000000000001</v>
      </c>
      <c r="F7785" s="39">
        <v>4420</v>
      </c>
      <c r="G7785" s="99">
        <v>42490</v>
      </c>
      <c r="H7785" s="3" t="s">
        <v>7573</v>
      </c>
      <c r="I7785" s="4"/>
    </row>
    <row r="7786" spans="1:9">
      <c r="A7786" s="6">
        <v>7784</v>
      </c>
      <c r="B7786" s="68" t="s">
        <v>7631</v>
      </c>
      <c r="C7786" s="25" t="str">
        <f>IF(D7786=2,"NO","YES")</f>
        <v>YES</v>
      </c>
      <c r="D7786" s="77">
        <f t="shared" si="133"/>
        <v>0.21</v>
      </c>
      <c r="E7786" s="1">
        <v>0.51870000000000005</v>
      </c>
      <c r="F7786" s="39">
        <v>1428</v>
      </c>
      <c r="G7786" s="99">
        <v>42490</v>
      </c>
      <c r="H7786" s="3" t="s">
        <v>7573</v>
      </c>
      <c r="I7786" s="4"/>
    </row>
    <row r="7787" spans="1:9">
      <c r="A7787" s="6">
        <v>7785</v>
      </c>
      <c r="B7787" s="68" t="s">
        <v>7632</v>
      </c>
      <c r="C7787" s="25" t="str">
        <f>IF(D7787=2,"NO","YES")</f>
        <v>YES</v>
      </c>
      <c r="D7787" s="77">
        <f t="shared" si="133"/>
        <v>0.7</v>
      </c>
      <c r="E7787" s="1">
        <v>1.7290000000000001</v>
      </c>
      <c r="F7787" s="39">
        <v>4760</v>
      </c>
      <c r="G7787" s="99">
        <v>42490</v>
      </c>
      <c r="H7787" s="3" t="s">
        <v>7573</v>
      </c>
      <c r="I7787" s="4"/>
    </row>
    <row r="7788" spans="1:9">
      <c r="A7788" s="6">
        <v>7786</v>
      </c>
      <c r="B7788" s="68" t="s">
        <v>7633</v>
      </c>
      <c r="C7788" s="25" t="str">
        <f>IF(D7788=2,"NO","YES")</f>
        <v>YES</v>
      </c>
      <c r="D7788" s="77">
        <f t="shared" si="133"/>
        <v>1.53</v>
      </c>
      <c r="E7788" s="1">
        <v>3.7791000000000006</v>
      </c>
      <c r="F7788" s="39">
        <v>10404</v>
      </c>
      <c r="G7788" s="99">
        <v>42490</v>
      </c>
      <c r="H7788" s="3" t="s">
        <v>7573</v>
      </c>
      <c r="I7788" s="4"/>
    </row>
    <row r="7789" spans="1:9">
      <c r="A7789" s="6">
        <v>7787</v>
      </c>
      <c r="B7789" s="68" t="s">
        <v>7634</v>
      </c>
      <c r="C7789" s="25" t="str">
        <f>IF(D7789=2,"NO","YES")</f>
        <v>YES</v>
      </c>
      <c r="D7789" s="77">
        <f t="shared" si="133"/>
        <v>0.3</v>
      </c>
      <c r="E7789" s="1">
        <v>0.74099999999999999</v>
      </c>
      <c r="F7789" s="39">
        <v>2040</v>
      </c>
      <c r="G7789" s="99">
        <v>42490</v>
      </c>
      <c r="H7789" s="3" t="s">
        <v>7573</v>
      </c>
      <c r="I7789" s="4"/>
    </row>
    <row r="7790" spans="1:9">
      <c r="A7790" s="6">
        <v>7788</v>
      </c>
      <c r="B7790" s="142" t="s">
        <v>3630</v>
      </c>
      <c r="C7790" s="25" t="str">
        <f>IF(D7790=2,"NO","YES")</f>
        <v>YES</v>
      </c>
      <c r="D7790" s="77">
        <f t="shared" si="133"/>
        <v>7.0000000000000007E-2</v>
      </c>
      <c r="E7790" s="1">
        <v>0.17290000000000003</v>
      </c>
      <c r="F7790" s="39">
        <v>476</v>
      </c>
      <c r="G7790" s="99">
        <v>42490</v>
      </c>
      <c r="H7790" s="3" t="s">
        <v>7573</v>
      </c>
      <c r="I7790" s="4"/>
    </row>
    <row r="7791" spans="1:9">
      <c r="A7791" s="6">
        <v>7789</v>
      </c>
      <c r="B7791" s="68" t="s">
        <v>7635</v>
      </c>
      <c r="C7791" s="25" t="str">
        <f>IF(D7791=2,"NO","YES")</f>
        <v>YES</v>
      </c>
      <c r="D7791" s="77">
        <f t="shared" si="133"/>
        <v>1.02</v>
      </c>
      <c r="E7791" s="1">
        <v>2.5194000000000001</v>
      </c>
      <c r="F7791" s="39">
        <v>6936</v>
      </c>
      <c r="G7791" s="99">
        <v>42490</v>
      </c>
      <c r="H7791" s="3" t="s">
        <v>7573</v>
      </c>
      <c r="I7791" s="4"/>
    </row>
    <row r="7792" spans="1:9">
      <c r="A7792" s="6">
        <v>7790</v>
      </c>
      <c r="B7792" s="68" t="s">
        <v>7636</v>
      </c>
      <c r="C7792" s="25" t="str">
        <f>IF(D7792=2,"NO","YES")</f>
        <v>YES</v>
      </c>
      <c r="D7792" s="77">
        <f t="shared" si="133"/>
        <v>0.05</v>
      </c>
      <c r="E7792" s="1">
        <v>0.12350000000000001</v>
      </c>
      <c r="F7792" s="39">
        <v>340</v>
      </c>
      <c r="G7792" s="99">
        <v>42490</v>
      </c>
      <c r="H7792" s="3" t="s">
        <v>7573</v>
      </c>
      <c r="I7792" s="4"/>
    </row>
    <row r="7793" spans="1:9" ht="30">
      <c r="A7793" s="6">
        <v>7791</v>
      </c>
      <c r="B7793" s="68" t="s">
        <v>7637</v>
      </c>
      <c r="C7793" s="25" t="str">
        <f>IF(D7793=2,"NO","YES")</f>
        <v>YES</v>
      </c>
      <c r="D7793" s="77">
        <f t="shared" si="133"/>
        <v>1.21</v>
      </c>
      <c r="E7793" s="1">
        <v>2.9887000000000001</v>
      </c>
      <c r="F7793" s="39">
        <v>8228</v>
      </c>
      <c r="G7793" s="99">
        <v>42490</v>
      </c>
      <c r="H7793" s="3" t="s">
        <v>7573</v>
      </c>
      <c r="I7793" s="4"/>
    </row>
    <row r="7794" spans="1:9" ht="30">
      <c r="A7794" s="6">
        <v>7792</v>
      </c>
      <c r="B7794" s="68" t="s">
        <v>7638</v>
      </c>
      <c r="C7794" s="25" t="str">
        <f>IF(D7794=2,"NO","YES")</f>
        <v>YES</v>
      </c>
      <c r="D7794" s="77">
        <f t="shared" si="133"/>
        <v>1.21</v>
      </c>
      <c r="E7794" s="1">
        <v>2.9887000000000001</v>
      </c>
      <c r="F7794" s="39">
        <v>8228</v>
      </c>
      <c r="G7794" s="99">
        <v>42490</v>
      </c>
      <c r="H7794" s="3" t="s">
        <v>7573</v>
      </c>
      <c r="I7794" s="4"/>
    </row>
    <row r="7795" spans="1:9">
      <c r="A7795" s="6">
        <v>7793</v>
      </c>
      <c r="B7795" s="68" t="s">
        <v>7639</v>
      </c>
      <c r="C7795" s="25" t="str">
        <f>IF(D7795=2,"NO","YES")</f>
        <v>YES</v>
      </c>
      <c r="D7795" s="77">
        <f t="shared" si="133"/>
        <v>0.89</v>
      </c>
      <c r="E7795" s="1">
        <v>2.1983000000000001</v>
      </c>
      <c r="F7795" s="39">
        <v>6052</v>
      </c>
      <c r="G7795" s="99">
        <v>42490</v>
      </c>
      <c r="H7795" s="3" t="s">
        <v>7573</v>
      </c>
      <c r="I7795" s="4"/>
    </row>
    <row r="7796" spans="1:9">
      <c r="A7796" s="6">
        <v>7794</v>
      </c>
      <c r="B7796" s="68" t="s">
        <v>7640</v>
      </c>
      <c r="C7796" s="25" t="str">
        <f>IF(D7796=2,"NO","YES")</f>
        <v>YES</v>
      </c>
      <c r="D7796" s="77">
        <f t="shared" si="133"/>
        <v>0.85</v>
      </c>
      <c r="E7796" s="1">
        <v>2.0994999999999999</v>
      </c>
      <c r="F7796" s="39">
        <v>5780</v>
      </c>
      <c r="G7796" s="99">
        <v>42490</v>
      </c>
      <c r="H7796" s="3" t="s">
        <v>7573</v>
      </c>
      <c r="I7796" s="4"/>
    </row>
    <row r="7797" spans="1:9">
      <c r="A7797" s="6">
        <v>7795</v>
      </c>
      <c r="B7797" s="68" t="s">
        <v>7641</v>
      </c>
      <c r="C7797" s="25" t="str">
        <f>IF(D7797=2,"NO","YES")</f>
        <v>YES</v>
      </c>
      <c r="D7797" s="77">
        <f t="shared" si="133"/>
        <v>0.18</v>
      </c>
      <c r="E7797" s="1">
        <v>0.4446</v>
      </c>
      <c r="F7797" s="39">
        <v>1224</v>
      </c>
      <c r="G7797" s="99">
        <v>42490</v>
      </c>
      <c r="H7797" s="3" t="s">
        <v>7573</v>
      </c>
      <c r="I7797" s="4"/>
    </row>
    <row r="7798" spans="1:9">
      <c r="A7798" s="6">
        <v>7796</v>
      </c>
      <c r="B7798" s="68" t="s">
        <v>7642</v>
      </c>
      <c r="C7798" s="25" t="str">
        <f>IF(D7798=2,"NO","YES")</f>
        <v>YES</v>
      </c>
      <c r="D7798" s="77">
        <f t="shared" si="133"/>
        <v>0.98</v>
      </c>
      <c r="E7798" s="1">
        <v>2.4206000000000003</v>
      </c>
      <c r="F7798" s="39">
        <v>6664</v>
      </c>
      <c r="G7798" s="99">
        <v>42490</v>
      </c>
      <c r="H7798" s="3" t="s">
        <v>7573</v>
      </c>
      <c r="I7798" s="4"/>
    </row>
    <row r="7799" spans="1:9">
      <c r="A7799" s="6">
        <v>7797</v>
      </c>
      <c r="B7799" s="68" t="s">
        <v>7643</v>
      </c>
      <c r="C7799" s="25" t="str">
        <f>IF(D7799=2,"NO","YES")</f>
        <v>YES</v>
      </c>
      <c r="D7799" s="77">
        <f t="shared" si="133"/>
        <v>0.5</v>
      </c>
      <c r="E7799" s="1">
        <v>1.2350000000000001</v>
      </c>
      <c r="F7799" s="39">
        <v>3400</v>
      </c>
      <c r="G7799" s="99">
        <v>42490</v>
      </c>
      <c r="H7799" s="3" t="s">
        <v>7573</v>
      </c>
      <c r="I7799" s="4"/>
    </row>
    <row r="7800" spans="1:9">
      <c r="A7800" s="6">
        <v>7798</v>
      </c>
      <c r="B7800" s="68" t="s">
        <v>7644</v>
      </c>
      <c r="C7800" s="25" t="str">
        <f>IF(D7800=2,"NO","YES")</f>
        <v>YES</v>
      </c>
      <c r="D7800" s="77">
        <f t="shared" si="133"/>
        <v>1.34</v>
      </c>
      <c r="E7800" s="1">
        <v>3.3098000000000005</v>
      </c>
      <c r="F7800" s="39">
        <v>9112</v>
      </c>
      <c r="G7800" s="99">
        <v>42490</v>
      </c>
      <c r="H7800" s="3" t="s">
        <v>7573</v>
      </c>
      <c r="I7800" s="4"/>
    </row>
    <row r="7801" spans="1:9">
      <c r="A7801" s="6">
        <v>7799</v>
      </c>
      <c r="B7801" s="68" t="s">
        <v>7645</v>
      </c>
      <c r="C7801" s="25" t="str">
        <f>IF(D7801=2,"NO","YES")</f>
        <v>YES</v>
      </c>
      <c r="D7801" s="77">
        <f t="shared" si="133"/>
        <v>0.79</v>
      </c>
      <c r="E7801" s="1">
        <v>1.9513000000000003</v>
      </c>
      <c r="F7801" s="39">
        <v>5372</v>
      </c>
      <c r="G7801" s="99">
        <v>42490</v>
      </c>
      <c r="H7801" s="3" t="s">
        <v>7573</v>
      </c>
      <c r="I7801" s="4"/>
    </row>
    <row r="7802" spans="1:9">
      <c r="A7802" s="6">
        <v>7800</v>
      </c>
      <c r="B7802" s="68" t="s">
        <v>7646</v>
      </c>
      <c r="C7802" s="25" t="str">
        <f>IF(D7802=2,"NO","YES")</f>
        <v>YES</v>
      </c>
      <c r="D7802" s="77">
        <f t="shared" si="133"/>
        <v>1.03</v>
      </c>
      <c r="E7802" s="1">
        <v>2.5441000000000003</v>
      </c>
      <c r="F7802" s="39">
        <v>7004</v>
      </c>
      <c r="G7802" s="99">
        <v>42490</v>
      </c>
      <c r="H7802" s="3" t="s">
        <v>7573</v>
      </c>
      <c r="I7802" s="4"/>
    </row>
    <row r="7803" spans="1:9">
      <c r="A7803" s="6">
        <v>7801</v>
      </c>
      <c r="B7803" s="68" t="s">
        <v>7647</v>
      </c>
      <c r="C7803" s="25" t="str">
        <f>IF(D7803=2,"NO","YES")</f>
        <v>YES</v>
      </c>
      <c r="D7803" s="77">
        <f t="shared" si="133"/>
        <v>0.85</v>
      </c>
      <c r="E7803" s="1">
        <v>2.0994999999999999</v>
      </c>
      <c r="F7803" s="39">
        <v>5780</v>
      </c>
      <c r="G7803" s="99">
        <v>42490</v>
      </c>
      <c r="H7803" s="3" t="s">
        <v>7573</v>
      </c>
      <c r="I7803" s="4"/>
    </row>
    <row r="7804" spans="1:9">
      <c r="A7804" s="6">
        <v>7802</v>
      </c>
      <c r="B7804" s="68" t="s">
        <v>7648</v>
      </c>
      <c r="C7804" s="25" t="str">
        <f>IF(D7804=2,"NO","YES")</f>
        <v>YES</v>
      </c>
      <c r="D7804" s="77">
        <f t="shared" si="133"/>
        <v>0.98</v>
      </c>
      <c r="E7804" s="1">
        <v>2.4206000000000003</v>
      </c>
      <c r="F7804" s="39">
        <v>6664</v>
      </c>
      <c r="G7804" s="99">
        <v>42490</v>
      </c>
      <c r="H7804" s="3" t="s">
        <v>7573</v>
      </c>
      <c r="I7804" s="4"/>
    </row>
    <row r="7805" spans="1:9">
      <c r="A7805" s="6">
        <v>7803</v>
      </c>
      <c r="B7805" s="57" t="s">
        <v>7649</v>
      </c>
      <c r="C7805" s="25" t="str">
        <f>IF(D7805=2,"NO","YES")</f>
        <v>YES</v>
      </c>
      <c r="D7805" s="58">
        <f t="shared" si="133"/>
        <v>0.81</v>
      </c>
      <c r="E7805" s="1">
        <v>2.0007000000000001</v>
      </c>
      <c r="F7805" s="133">
        <v>5508</v>
      </c>
      <c r="G7805" s="616">
        <v>42490</v>
      </c>
      <c r="H7805" s="3" t="s">
        <v>7573</v>
      </c>
      <c r="I7805" s="4"/>
    </row>
    <row r="7806" spans="1:9">
      <c r="A7806" s="6">
        <v>7804</v>
      </c>
      <c r="B7806" s="57" t="s">
        <v>7650</v>
      </c>
      <c r="C7806" s="25" t="str">
        <f>IF(D7806=2,"NO","YES")</f>
        <v>YES</v>
      </c>
      <c r="D7806" s="58">
        <f t="shared" si="133"/>
        <v>0.91</v>
      </c>
      <c r="E7806" s="1">
        <v>2.2477000000000005</v>
      </c>
      <c r="F7806" s="92">
        <v>6188</v>
      </c>
      <c r="G7806" s="93">
        <v>42490</v>
      </c>
      <c r="H7806" s="3" t="s">
        <v>7573</v>
      </c>
      <c r="I7806" s="4"/>
    </row>
    <row r="7807" spans="1:9">
      <c r="A7807" s="6">
        <v>7805</v>
      </c>
      <c r="B7807" s="57" t="s">
        <v>7651</v>
      </c>
      <c r="C7807" s="25" t="str">
        <f>IF(D7807=2,"NO","YES")</f>
        <v>YES</v>
      </c>
      <c r="D7807" s="58">
        <f t="shared" si="133"/>
        <v>1.21</v>
      </c>
      <c r="E7807" s="1">
        <v>2.9887000000000001</v>
      </c>
      <c r="F7807" s="92">
        <v>8228</v>
      </c>
      <c r="G7807" s="93">
        <v>42490</v>
      </c>
      <c r="H7807" s="3" t="s">
        <v>7573</v>
      </c>
      <c r="I7807" s="4"/>
    </row>
    <row r="7808" spans="1:9">
      <c r="A7808" s="6">
        <v>7806</v>
      </c>
      <c r="B7808" s="57" t="s">
        <v>7652</v>
      </c>
      <c r="C7808" s="25" t="str">
        <f>IF(D7808=2,"NO","YES")</f>
        <v>YES</v>
      </c>
      <c r="D7808" s="58">
        <f t="shared" si="133"/>
        <v>1</v>
      </c>
      <c r="E7808" s="1">
        <v>2.4700000000000002</v>
      </c>
      <c r="F7808" s="92">
        <v>6800</v>
      </c>
      <c r="G7808" s="93">
        <v>42490</v>
      </c>
      <c r="H7808" s="3" t="s">
        <v>7573</v>
      </c>
      <c r="I7808" s="4"/>
    </row>
    <row r="7809" spans="1:9">
      <c r="A7809" s="6">
        <v>7807</v>
      </c>
      <c r="B7809" s="57" t="s">
        <v>7653</v>
      </c>
      <c r="C7809" s="25" t="str">
        <f>IF(D7809=2,"NO","YES")</f>
        <v>YES</v>
      </c>
      <c r="D7809" s="58">
        <f t="shared" si="133"/>
        <v>0.17</v>
      </c>
      <c r="E7809" s="1">
        <v>0.41990000000000005</v>
      </c>
      <c r="F7809" s="92">
        <v>1156</v>
      </c>
      <c r="G7809" s="93">
        <v>42490</v>
      </c>
      <c r="H7809" s="3" t="s">
        <v>7573</v>
      </c>
      <c r="I7809" s="4"/>
    </row>
    <row r="7810" spans="1:9">
      <c r="A7810" s="6">
        <v>7808</v>
      </c>
      <c r="B7810" s="57" t="s">
        <v>7654</v>
      </c>
      <c r="C7810" s="25" t="str">
        <f>IF(D7810=2,"NO","YES")</f>
        <v>YES</v>
      </c>
      <c r="D7810" s="58">
        <f t="shared" si="133"/>
        <v>0.64</v>
      </c>
      <c r="E7810" s="1">
        <v>1.5808000000000002</v>
      </c>
      <c r="F7810" s="92">
        <v>4352</v>
      </c>
      <c r="G7810" s="93">
        <v>42490</v>
      </c>
      <c r="H7810" s="3" t="s">
        <v>7573</v>
      </c>
      <c r="I7810" s="4"/>
    </row>
    <row r="7811" spans="1:9">
      <c r="A7811" s="6">
        <v>7809</v>
      </c>
      <c r="B7811" s="57" t="s">
        <v>7655</v>
      </c>
      <c r="C7811" s="25" t="str">
        <f>IF(D7811=2,"NO","YES")</f>
        <v>YES</v>
      </c>
      <c r="D7811" s="58">
        <f t="shared" si="133"/>
        <v>0.81</v>
      </c>
      <c r="E7811" s="1">
        <v>2.0007000000000001</v>
      </c>
      <c r="F7811" s="92">
        <v>5508</v>
      </c>
      <c r="G7811" s="93">
        <v>42490</v>
      </c>
      <c r="H7811" s="3" t="s">
        <v>7573</v>
      </c>
      <c r="I7811" s="4"/>
    </row>
    <row r="7812" spans="1:9">
      <c r="A7812" s="6">
        <v>7810</v>
      </c>
      <c r="B7812" s="57" t="s">
        <v>7656</v>
      </c>
      <c r="C7812" s="25" t="str">
        <f>IF(D7812=2,"NO","YES")</f>
        <v>YES</v>
      </c>
      <c r="D7812" s="58">
        <f t="shared" si="133"/>
        <v>1.2</v>
      </c>
      <c r="E7812" s="1">
        <v>2.964</v>
      </c>
      <c r="F7812" s="92">
        <v>8160</v>
      </c>
      <c r="G7812" s="93">
        <v>42490</v>
      </c>
      <c r="H7812" s="3" t="s">
        <v>7573</v>
      </c>
      <c r="I7812" s="4"/>
    </row>
    <row r="7813" spans="1:9">
      <c r="A7813" s="6">
        <v>7811</v>
      </c>
      <c r="B7813" s="68" t="s">
        <v>7657</v>
      </c>
      <c r="C7813" s="25" t="str">
        <f>IF(D7813=2,"NO","YES")</f>
        <v>YES</v>
      </c>
      <c r="D7813" s="77">
        <f t="shared" ref="D7813:D7876" si="134">F7813/6800</f>
        <v>0.99</v>
      </c>
      <c r="E7813" s="1">
        <v>2.4453</v>
      </c>
      <c r="F7813" s="39">
        <v>6732</v>
      </c>
      <c r="G7813" s="99">
        <v>42490</v>
      </c>
      <c r="H7813" s="3" t="s">
        <v>7573</v>
      </c>
      <c r="I7813" s="4"/>
    </row>
    <row r="7814" spans="1:9">
      <c r="A7814" s="6">
        <v>7812</v>
      </c>
      <c r="B7814" s="68" t="s">
        <v>7658</v>
      </c>
      <c r="C7814" s="25" t="str">
        <f>IF(D7814=2,"NO","YES")</f>
        <v>NO</v>
      </c>
      <c r="D7814" s="77">
        <f t="shared" si="134"/>
        <v>2</v>
      </c>
      <c r="E7814" s="1">
        <v>4.9400000000000004</v>
      </c>
      <c r="F7814" s="55">
        <v>13600</v>
      </c>
      <c r="G7814" s="99">
        <v>42674</v>
      </c>
      <c r="H7814" s="3" t="s">
        <v>7573</v>
      </c>
      <c r="I7814" s="4"/>
    </row>
    <row r="7815" spans="1:9" ht="30">
      <c r="A7815" s="6">
        <v>7813</v>
      </c>
      <c r="B7815" s="68" t="s">
        <v>7659</v>
      </c>
      <c r="C7815" s="25" t="str">
        <f>IF(D7815=2,"NO","YES")</f>
        <v>YES</v>
      </c>
      <c r="D7815" s="77">
        <f t="shared" si="134"/>
        <v>1.21</v>
      </c>
      <c r="E7815" s="1">
        <v>2.9887000000000001</v>
      </c>
      <c r="F7815" s="55">
        <v>8228</v>
      </c>
      <c r="G7815" s="99">
        <v>42674</v>
      </c>
      <c r="H7815" s="3" t="s">
        <v>7573</v>
      </c>
      <c r="I7815" s="4"/>
    </row>
    <row r="7816" spans="1:9" ht="30">
      <c r="A7816" s="6">
        <v>7814</v>
      </c>
      <c r="B7816" s="68" t="s">
        <v>7660</v>
      </c>
      <c r="C7816" s="25" t="str">
        <f>IF(D7816=2,"NO","YES")</f>
        <v>YES</v>
      </c>
      <c r="D7816" s="77">
        <f t="shared" si="134"/>
        <v>1.1299999999999999</v>
      </c>
      <c r="E7816" s="1">
        <v>2.7911000000000001</v>
      </c>
      <c r="F7816" s="55">
        <v>7684</v>
      </c>
      <c r="G7816" s="99">
        <v>42674</v>
      </c>
      <c r="H7816" s="3" t="s">
        <v>7573</v>
      </c>
      <c r="I7816" s="4"/>
    </row>
    <row r="7817" spans="1:9">
      <c r="A7817" s="6">
        <v>7815</v>
      </c>
      <c r="B7817" s="68" t="s">
        <v>7661</v>
      </c>
      <c r="C7817" s="25" t="str">
        <f>IF(D7817=2,"NO","YES")</f>
        <v>YES</v>
      </c>
      <c r="D7817" s="77">
        <f t="shared" si="134"/>
        <v>0.91</v>
      </c>
      <c r="E7817" s="1">
        <v>2.2477000000000005</v>
      </c>
      <c r="F7817" s="55">
        <v>6188</v>
      </c>
      <c r="G7817" s="99">
        <v>42674</v>
      </c>
      <c r="H7817" s="3" t="s">
        <v>7573</v>
      </c>
      <c r="I7817" s="4"/>
    </row>
    <row r="7818" spans="1:9">
      <c r="A7818" s="6">
        <v>7816</v>
      </c>
      <c r="B7818" s="68" t="s">
        <v>7662</v>
      </c>
      <c r="C7818" s="25" t="str">
        <f>IF(D7818=2,"NO","YES")</f>
        <v>YES</v>
      </c>
      <c r="D7818" s="77">
        <f t="shared" si="134"/>
        <v>0.77</v>
      </c>
      <c r="E7818" s="1">
        <v>1.9019000000000001</v>
      </c>
      <c r="F7818" s="55">
        <v>5236</v>
      </c>
      <c r="G7818" s="99">
        <v>42674</v>
      </c>
      <c r="H7818" s="3" t="s">
        <v>7573</v>
      </c>
      <c r="I7818" s="4"/>
    </row>
    <row r="7819" spans="1:9" ht="30">
      <c r="A7819" s="6">
        <v>7817</v>
      </c>
      <c r="B7819" s="68" t="s">
        <v>7663</v>
      </c>
      <c r="C7819" s="25" t="str">
        <f>IF(D7819=2,"NO","YES")</f>
        <v>YES</v>
      </c>
      <c r="D7819" s="77">
        <f t="shared" si="134"/>
        <v>0.67</v>
      </c>
      <c r="E7819" s="1">
        <v>1.6549000000000003</v>
      </c>
      <c r="F7819" s="55">
        <v>4556</v>
      </c>
      <c r="G7819" s="99">
        <v>42674</v>
      </c>
      <c r="H7819" s="3" t="s">
        <v>7573</v>
      </c>
      <c r="I7819" s="4"/>
    </row>
    <row r="7820" spans="1:9" ht="30">
      <c r="A7820" s="6">
        <v>7818</v>
      </c>
      <c r="B7820" s="68" t="s">
        <v>7664</v>
      </c>
      <c r="C7820" s="25" t="str">
        <f>IF(D7820=2,"NO","YES")</f>
        <v>YES</v>
      </c>
      <c r="D7820" s="77">
        <f t="shared" si="134"/>
        <v>0.42</v>
      </c>
      <c r="E7820" s="1">
        <v>1.0374000000000001</v>
      </c>
      <c r="F7820" s="55">
        <v>2856</v>
      </c>
      <c r="G7820" s="99">
        <v>42674</v>
      </c>
      <c r="H7820" s="3" t="s">
        <v>7573</v>
      </c>
      <c r="I7820" s="4"/>
    </row>
    <row r="7821" spans="1:9" ht="30">
      <c r="A7821" s="6">
        <v>7819</v>
      </c>
      <c r="B7821" s="68" t="s">
        <v>7665</v>
      </c>
      <c r="C7821" s="25" t="str">
        <f>IF(D7821=2,"NO","YES")</f>
        <v>YES</v>
      </c>
      <c r="D7821" s="77">
        <f t="shared" si="134"/>
        <v>0.35</v>
      </c>
      <c r="E7821" s="1">
        <v>0.86450000000000005</v>
      </c>
      <c r="F7821" s="55">
        <v>2380</v>
      </c>
      <c r="G7821" s="99">
        <v>42674</v>
      </c>
      <c r="H7821" s="3" t="s">
        <v>7573</v>
      </c>
      <c r="I7821" s="4"/>
    </row>
    <row r="7822" spans="1:9" ht="30">
      <c r="A7822" s="6">
        <v>7820</v>
      </c>
      <c r="B7822" s="68" t="s">
        <v>7666</v>
      </c>
      <c r="C7822" s="25" t="str">
        <f>IF(D7822=2,"NO","YES")</f>
        <v>YES</v>
      </c>
      <c r="D7822" s="77">
        <f t="shared" si="134"/>
        <v>0.31</v>
      </c>
      <c r="E7822" s="1">
        <v>0.76570000000000005</v>
      </c>
      <c r="F7822" s="55">
        <v>2108</v>
      </c>
      <c r="G7822" s="99">
        <v>42674</v>
      </c>
      <c r="H7822" s="3" t="s">
        <v>7573</v>
      </c>
      <c r="I7822" s="4"/>
    </row>
    <row r="7823" spans="1:9" ht="30">
      <c r="A7823" s="6">
        <v>7821</v>
      </c>
      <c r="B7823" s="68" t="s">
        <v>7667</v>
      </c>
      <c r="C7823" s="25" t="str">
        <f>IF(D7823=2,"NO","YES")</f>
        <v>YES</v>
      </c>
      <c r="D7823" s="77">
        <f t="shared" si="134"/>
        <v>0.28999999999999998</v>
      </c>
      <c r="E7823" s="1">
        <v>0.71630000000000005</v>
      </c>
      <c r="F7823" s="55">
        <v>1972</v>
      </c>
      <c r="G7823" s="99">
        <v>42674</v>
      </c>
      <c r="H7823" s="3" t="s">
        <v>7573</v>
      </c>
      <c r="I7823" s="4"/>
    </row>
    <row r="7824" spans="1:9" ht="30">
      <c r="A7824" s="6">
        <v>7822</v>
      </c>
      <c r="B7824" s="68" t="s">
        <v>7668</v>
      </c>
      <c r="C7824" s="25" t="str">
        <f>IF(D7824=2,"NO","YES")</f>
        <v>YES</v>
      </c>
      <c r="D7824" s="77">
        <f t="shared" si="134"/>
        <v>0.28000000000000003</v>
      </c>
      <c r="E7824" s="1">
        <v>0.6916000000000001</v>
      </c>
      <c r="F7824" s="55">
        <v>1904</v>
      </c>
      <c r="G7824" s="99">
        <v>42674</v>
      </c>
      <c r="H7824" s="3" t="s">
        <v>7573</v>
      </c>
      <c r="I7824" s="4"/>
    </row>
    <row r="7825" spans="1:9" ht="30">
      <c r="A7825" s="6">
        <v>7823</v>
      </c>
      <c r="B7825" s="68" t="s">
        <v>7669</v>
      </c>
      <c r="C7825" s="25" t="str">
        <f>IF(D7825=2,"NO","YES")</f>
        <v>YES</v>
      </c>
      <c r="D7825" s="77">
        <f t="shared" si="134"/>
        <v>0.22</v>
      </c>
      <c r="E7825" s="1">
        <v>0.54339999999999999</v>
      </c>
      <c r="F7825" s="55">
        <v>1496</v>
      </c>
      <c r="G7825" s="99">
        <v>42674</v>
      </c>
      <c r="H7825" s="3" t="s">
        <v>7573</v>
      </c>
      <c r="I7825" s="4"/>
    </row>
    <row r="7826" spans="1:9" ht="30">
      <c r="A7826" s="6">
        <v>7824</v>
      </c>
      <c r="B7826" s="68" t="s">
        <v>7670</v>
      </c>
      <c r="C7826" s="25" t="str">
        <f>IF(D7826=2,"NO","YES")</f>
        <v>YES</v>
      </c>
      <c r="D7826" s="77">
        <f t="shared" si="134"/>
        <v>0.21</v>
      </c>
      <c r="E7826" s="1">
        <v>0.51870000000000005</v>
      </c>
      <c r="F7826" s="55">
        <v>1428</v>
      </c>
      <c r="G7826" s="99">
        <v>42674</v>
      </c>
      <c r="H7826" s="3" t="s">
        <v>7573</v>
      </c>
      <c r="I7826" s="4"/>
    </row>
    <row r="7827" spans="1:9" ht="30">
      <c r="A7827" s="6">
        <v>7825</v>
      </c>
      <c r="B7827" s="68" t="s">
        <v>7671</v>
      </c>
      <c r="C7827" s="25" t="str">
        <f>IF(D7827=2,"NO","YES")</f>
        <v>YES</v>
      </c>
      <c r="D7827" s="77">
        <f t="shared" si="134"/>
        <v>0.06</v>
      </c>
      <c r="E7827" s="1">
        <v>0.1482</v>
      </c>
      <c r="F7827" s="55">
        <v>408</v>
      </c>
      <c r="G7827" s="99">
        <v>42674</v>
      </c>
      <c r="H7827" s="3" t="s">
        <v>7573</v>
      </c>
      <c r="I7827" s="4"/>
    </row>
    <row r="7828" spans="1:9" ht="30">
      <c r="A7828" s="6">
        <v>7826</v>
      </c>
      <c r="B7828" s="24" t="s">
        <v>7672</v>
      </c>
      <c r="C7828" s="25" t="str">
        <f>IF(D7828=2,"NO","YES")</f>
        <v>YES</v>
      </c>
      <c r="D7828" s="25">
        <f t="shared" si="134"/>
        <v>1.22</v>
      </c>
      <c r="E7828" s="1">
        <v>3.0134000000000003</v>
      </c>
      <c r="F7828" s="75">
        <v>8296</v>
      </c>
      <c r="G7828" s="89">
        <v>42711</v>
      </c>
      <c r="H7828" s="3" t="s">
        <v>7573</v>
      </c>
      <c r="I7828" s="4"/>
    </row>
    <row r="7829" spans="1:9" ht="30">
      <c r="A7829" s="6">
        <v>7827</v>
      </c>
      <c r="B7829" s="24" t="s">
        <v>7673</v>
      </c>
      <c r="C7829" s="25" t="str">
        <f>IF(D7829=2,"NO","YES")</f>
        <v>YES</v>
      </c>
      <c r="D7829" s="25">
        <f t="shared" si="134"/>
        <v>1.21</v>
      </c>
      <c r="E7829" s="1">
        <v>2.9887000000000001</v>
      </c>
      <c r="F7829" s="75">
        <v>8228</v>
      </c>
      <c r="G7829" s="89">
        <v>42711</v>
      </c>
      <c r="H7829" s="3" t="s">
        <v>7573</v>
      </c>
      <c r="I7829" s="4"/>
    </row>
    <row r="7830" spans="1:9" ht="30">
      <c r="A7830" s="6">
        <v>7828</v>
      </c>
      <c r="B7830" s="24" t="s">
        <v>7674</v>
      </c>
      <c r="C7830" s="25" t="str">
        <f>IF(D7830=2,"NO","YES")</f>
        <v>YES</v>
      </c>
      <c r="D7830" s="25">
        <f t="shared" si="134"/>
        <v>1.01</v>
      </c>
      <c r="E7830" s="1">
        <v>2.4947000000000004</v>
      </c>
      <c r="F7830" s="75">
        <v>6868</v>
      </c>
      <c r="G7830" s="89">
        <v>42711</v>
      </c>
      <c r="H7830" s="3" t="s">
        <v>7573</v>
      </c>
      <c r="I7830" s="4"/>
    </row>
    <row r="7831" spans="1:9" ht="30">
      <c r="A7831" s="6">
        <v>7829</v>
      </c>
      <c r="B7831" s="24" t="s">
        <v>7675</v>
      </c>
      <c r="C7831" s="25" t="str">
        <f>IF(D7831=2,"NO","YES")</f>
        <v>YES</v>
      </c>
      <c r="D7831" s="25">
        <f t="shared" si="134"/>
        <v>0.59</v>
      </c>
      <c r="E7831" s="1">
        <v>1.4573</v>
      </c>
      <c r="F7831" s="75">
        <v>4012</v>
      </c>
      <c r="G7831" s="89">
        <v>42711</v>
      </c>
      <c r="H7831" s="3" t="s">
        <v>7573</v>
      </c>
      <c r="I7831" s="4"/>
    </row>
    <row r="7832" spans="1:9" ht="30">
      <c r="A7832" s="6">
        <v>7830</v>
      </c>
      <c r="B7832" s="24" t="s">
        <v>7676</v>
      </c>
      <c r="C7832" s="25" t="str">
        <f>IF(D7832=2,"NO","YES")</f>
        <v>YES</v>
      </c>
      <c r="D7832" s="25">
        <f t="shared" si="134"/>
        <v>0.48</v>
      </c>
      <c r="E7832" s="1">
        <v>1.1856</v>
      </c>
      <c r="F7832" s="75">
        <v>3264</v>
      </c>
      <c r="G7832" s="89">
        <v>42711</v>
      </c>
      <c r="H7832" s="3" t="s">
        <v>7573</v>
      </c>
      <c r="I7832" s="4"/>
    </row>
    <row r="7833" spans="1:9">
      <c r="A7833" s="6">
        <v>7831</v>
      </c>
      <c r="B7833" s="24" t="s">
        <v>7677</v>
      </c>
      <c r="C7833" s="25" t="str">
        <f>IF(D7833=2,"NO","YES")</f>
        <v>YES</v>
      </c>
      <c r="D7833" s="25">
        <f t="shared" si="134"/>
        <v>0.47</v>
      </c>
      <c r="E7833" s="1">
        <v>1.1609</v>
      </c>
      <c r="F7833" s="75">
        <v>3196</v>
      </c>
      <c r="G7833" s="89">
        <v>42711</v>
      </c>
      <c r="H7833" s="3" t="s">
        <v>7573</v>
      </c>
      <c r="I7833" s="4"/>
    </row>
    <row r="7834" spans="1:9" ht="30">
      <c r="A7834" s="6">
        <v>7832</v>
      </c>
      <c r="B7834" s="24" t="s">
        <v>7678</v>
      </c>
      <c r="C7834" s="25" t="str">
        <f>IF(D7834=2,"NO","YES")</f>
        <v>YES</v>
      </c>
      <c r="D7834" s="25">
        <f t="shared" si="134"/>
        <v>0.4</v>
      </c>
      <c r="E7834" s="1">
        <v>0.9880000000000001</v>
      </c>
      <c r="F7834" s="75">
        <v>2720</v>
      </c>
      <c r="G7834" s="89">
        <v>42711</v>
      </c>
      <c r="H7834" s="3" t="s">
        <v>7573</v>
      </c>
      <c r="I7834" s="4"/>
    </row>
    <row r="7835" spans="1:9" ht="30">
      <c r="A7835" s="6">
        <v>7833</v>
      </c>
      <c r="B7835" s="24" t="s">
        <v>7679</v>
      </c>
      <c r="C7835" s="25" t="str">
        <f>IF(D7835=2,"NO","YES")</f>
        <v>YES</v>
      </c>
      <c r="D7835" s="25">
        <f t="shared" si="134"/>
        <v>0.22</v>
      </c>
      <c r="E7835" s="1">
        <v>0.54339999999999999</v>
      </c>
      <c r="F7835" s="75">
        <v>1496</v>
      </c>
      <c r="G7835" s="89">
        <v>42711</v>
      </c>
      <c r="H7835" s="3" t="s">
        <v>7573</v>
      </c>
      <c r="I7835" s="4"/>
    </row>
    <row r="7836" spans="1:9" ht="30">
      <c r="A7836" s="6">
        <v>7834</v>
      </c>
      <c r="B7836" s="24" t="s">
        <v>7680</v>
      </c>
      <c r="C7836" s="25" t="str">
        <f>IF(D7836=2,"NO","YES")</f>
        <v>YES</v>
      </c>
      <c r="D7836" s="25">
        <f t="shared" si="134"/>
        <v>0.21</v>
      </c>
      <c r="E7836" s="1">
        <v>0.51870000000000005</v>
      </c>
      <c r="F7836" s="75">
        <v>1428</v>
      </c>
      <c r="G7836" s="89">
        <v>42711</v>
      </c>
      <c r="H7836" s="3" t="s">
        <v>7573</v>
      </c>
      <c r="I7836" s="4"/>
    </row>
    <row r="7837" spans="1:9" ht="30">
      <c r="A7837" s="6">
        <v>7835</v>
      </c>
      <c r="B7837" s="24" t="s">
        <v>7681</v>
      </c>
      <c r="C7837" s="25" t="str">
        <f>IF(D7837=2,"NO","YES")</f>
        <v>YES</v>
      </c>
      <c r="D7837" s="25">
        <f t="shared" si="134"/>
        <v>0.21</v>
      </c>
      <c r="E7837" s="1">
        <v>0.51870000000000005</v>
      </c>
      <c r="F7837" s="75">
        <v>1428</v>
      </c>
      <c r="G7837" s="89">
        <v>42711</v>
      </c>
      <c r="H7837" s="3" t="s">
        <v>7573</v>
      </c>
      <c r="I7837" s="4"/>
    </row>
    <row r="7838" spans="1:9" ht="30">
      <c r="A7838" s="6">
        <v>7836</v>
      </c>
      <c r="B7838" s="24" t="s">
        <v>7682</v>
      </c>
      <c r="C7838" s="25" t="str">
        <f>IF(D7838=2,"NO","YES")</f>
        <v>YES</v>
      </c>
      <c r="D7838" s="25">
        <f t="shared" si="134"/>
        <v>0.2</v>
      </c>
      <c r="E7838" s="1">
        <v>0.49400000000000005</v>
      </c>
      <c r="F7838" s="75">
        <v>1360</v>
      </c>
      <c r="G7838" s="89">
        <v>42711</v>
      </c>
      <c r="H7838" s="3" t="s">
        <v>7573</v>
      </c>
      <c r="I7838" s="4"/>
    </row>
    <row r="7839" spans="1:9">
      <c r="A7839" s="6">
        <v>7837</v>
      </c>
      <c r="B7839" s="24" t="s">
        <v>7683</v>
      </c>
      <c r="C7839" s="25" t="str">
        <f>IF(D7839=2,"NO","YES")</f>
        <v>YES</v>
      </c>
      <c r="D7839" s="25">
        <f t="shared" si="134"/>
        <v>0.19</v>
      </c>
      <c r="E7839" s="1">
        <v>0.46930000000000005</v>
      </c>
      <c r="F7839" s="75">
        <v>1292</v>
      </c>
      <c r="G7839" s="89">
        <v>42711</v>
      </c>
      <c r="H7839" s="3" t="s">
        <v>7573</v>
      </c>
      <c r="I7839" s="4"/>
    </row>
    <row r="7840" spans="1:9" ht="30">
      <c r="A7840" s="6">
        <v>7838</v>
      </c>
      <c r="B7840" s="24" t="s">
        <v>7684</v>
      </c>
      <c r="C7840" s="25" t="str">
        <f>IF(D7840=2,"NO","YES")</f>
        <v>YES</v>
      </c>
      <c r="D7840" s="25">
        <f t="shared" si="134"/>
        <v>0.16</v>
      </c>
      <c r="E7840" s="1">
        <v>0.39520000000000005</v>
      </c>
      <c r="F7840" s="75">
        <v>1088</v>
      </c>
      <c r="G7840" s="89">
        <v>42711</v>
      </c>
      <c r="H7840" s="3" t="s">
        <v>7573</v>
      </c>
      <c r="I7840" s="4"/>
    </row>
    <row r="7841" spans="1:9" ht="30">
      <c r="A7841" s="6">
        <v>7839</v>
      </c>
      <c r="B7841" s="24" t="s">
        <v>7685</v>
      </c>
      <c r="C7841" s="25" t="str">
        <f>IF(D7841=2,"NO","YES")</f>
        <v>YES</v>
      </c>
      <c r="D7841" s="25">
        <f t="shared" si="134"/>
        <v>0.09</v>
      </c>
      <c r="E7841" s="1">
        <v>0.2223</v>
      </c>
      <c r="F7841" s="75">
        <v>612</v>
      </c>
      <c r="G7841" s="89">
        <v>42711</v>
      </c>
      <c r="H7841" s="3" t="s">
        <v>7573</v>
      </c>
      <c r="I7841" s="4"/>
    </row>
    <row r="7842" spans="1:9" ht="30">
      <c r="A7842" s="6">
        <v>7840</v>
      </c>
      <c r="B7842" s="24" t="s">
        <v>7686</v>
      </c>
      <c r="C7842" s="25" t="str">
        <f>IF(D7842=2,"NO","YES")</f>
        <v>YES</v>
      </c>
      <c r="D7842" s="25">
        <f t="shared" si="134"/>
        <v>0.09</v>
      </c>
      <c r="E7842" s="1">
        <v>0.2223</v>
      </c>
      <c r="F7842" s="75">
        <v>612</v>
      </c>
      <c r="G7842" s="89">
        <v>42711</v>
      </c>
      <c r="H7842" s="3" t="s">
        <v>7573</v>
      </c>
      <c r="I7842" s="4"/>
    </row>
    <row r="7843" spans="1:9" ht="30">
      <c r="A7843" s="6">
        <v>7841</v>
      </c>
      <c r="B7843" s="52" t="s">
        <v>7687</v>
      </c>
      <c r="C7843" s="25" t="str">
        <f>IF(D7843=2,"NO","YES")</f>
        <v>YES</v>
      </c>
      <c r="D7843" s="25">
        <f t="shared" si="134"/>
        <v>1.1499999999999999</v>
      </c>
      <c r="E7843" s="1">
        <v>2.8405</v>
      </c>
      <c r="F7843" s="92">
        <v>7820</v>
      </c>
      <c r="G7843" s="89">
        <v>42711</v>
      </c>
      <c r="H7843" s="3" t="s">
        <v>7573</v>
      </c>
      <c r="I7843" s="4"/>
    </row>
    <row r="7844" spans="1:9" ht="30">
      <c r="A7844" s="6">
        <v>7842</v>
      </c>
      <c r="B7844" s="24" t="s">
        <v>7688</v>
      </c>
      <c r="C7844" s="25" t="str">
        <f>IF(D7844=2,"NO","YES")</f>
        <v>YES</v>
      </c>
      <c r="D7844" s="25">
        <f t="shared" si="134"/>
        <v>1.02</v>
      </c>
      <c r="E7844" s="1">
        <v>2.5194000000000001</v>
      </c>
      <c r="F7844" s="59">
        <v>6936</v>
      </c>
      <c r="G7844" s="97">
        <v>42728</v>
      </c>
      <c r="H7844" s="3" t="s">
        <v>7573</v>
      </c>
      <c r="I7844" s="4"/>
    </row>
    <row r="7845" spans="1:9">
      <c r="A7845" s="6">
        <v>7843</v>
      </c>
      <c r="B7845" s="68" t="s">
        <v>7689</v>
      </c>
      <c r="C7845" s="25" t="str">
        <f>IF(D7845=2,"NO","YES")</f>
        <v>YES</v>
      </c>
      <c r="D7845" s="77">
        <f t="shared" si="134"/>
        <v>0.98</v>
      </c>
      <c r="E7845" s="1">
        <v>2.4206000000000003</v>
      </c>
      <c r="F7845" s="39">
        <v>6664</v>
      </c>
      <c r="G7845" s="99">
        <v>42490</v>
      </c>
      <c r="H7845" s="3" t="s">
        <v>7690</v>
      </c>
      <c r="I7845" s="4"/>
    </row>
    <row r="7846" spans="1:9">
      <c r="A7846" s="6">
        <v>7844</v>
      </c>
      <c r="B7846" s="68" t="s">
        <v>7691</v>
      </c>
      <c r="C7846" s="25" t="str">
        <f>IF(D7846=2,"NO","YES")</f>
        <v>YES</v>
      </c>
      <c r="D7846" s="77">
        <f t="shared" si="134"/>
        <v>0.45</v>
      </c>
      <c r="E7846" s="1">
        <v>1.1115000000000002</v>
      </c>
      <c r="F7846" s="39">
        <v>3060</v>
      </c>
      <c r="G7846" s="99">
        <v>42490</v>
      </c>
      <c r="H7846" s="3" t="s">
        <v>7690</v>
      </c>
      <c r="I7846" s="4"/>
    </row>
    <row r="7847" spans="1:9">
      <c r="A7847" s="6">
        <v>7845</v>
      </c>
      <c r="B7847" s="68" t="s">
        <v>7692</v>
      </c>
      <c r="C7847" s="25" t="str">
        <f>IF(D7847=2,"NO","YES")</f>
        <v>YES</v>
      </c>
      <c r="D7847" s="77">
        <f t="shared" si="134"/>
        <v>1.01</v>
      </c>
      <c r="E7847" s="1">
        <v>2.4947000000000004</v>
      </c>
      <c r="F7847" s="39">
        <v>6868</v>
      </c>
      <c r="G7847" s="99">
        <v>42490</v>
      </c>
      <c r="H7847" s="3" t="s">
        <v>7690</v>
      </c>
      <c r="I7847" s="4"/>
    </row>
    <row r="7848" spans="1:9">
      <c r="A7848" s="6">
        <v>7846</v>
      </c>
      <c r="B7848" s="68" t="s">
        <v>7646</v>
      </c>
      <c r="C7848" s="25" t="str">
        <f>IF(D7848=2,"NO","YES")</f>
        <v>YES</v>
      </c>
      <c r="D7848" s="77">
        <f t="shared" si="134"/>
        <v>1.36</v>
      </c>
      <c r="E7848" s="1">
        <v>3.3592000000000004</v>
      </c>
      <c r="F7848" s="39">
        <v>9248</v>
      </c>
      <c r="G7848" s="99">
        <v>42490</v>
      </c>
      <c r="H7848" s="3" t="s">
        <v>7690</v>
      </c>
      <c r="I7848" s="4"/>
    </row>
    <row r="7849" spans="1:9">
      <c r="A7849" s="6">
        <v>7847</v>
      </c>
      <c r="B7849" s="143" t="s">
        <v>7693</v>
      </c>
      <c r="C7849" s="25" t="str">
        <f>IF(D7849=2,"NO","YES")</f>
        <v>YES</v>
      </c>
      <c r="D7849" s="77">
        <f t="shared" si="134"/>
        <v>1.36</v>
      </c>
      <c r="E7849" s="1">
        <v>3.3592000000000004</v>
      </c>
      <c r="F7849" s="39">
        <v>9248</v>
      </c>
      <c r="G7849" s="99">
        <v>42490</v>
      </c>
      <c r="H7849" s="3" t="s">
        <v>7690</v>
      </c>
      <c r="I7849" s="4"/>
    </row>
    <row r="7850" spans="1:9">
      <c r="A7850" s="6">
        <v>7848</v>
      </c>
      <c r="B7850" s="68" t="s">
        <v>7694</v>
      </c>
      <c r="C7850" s="25" t="str">
        <f>IF(D7850=2,"NO","YES")</f>
        <v>NO</v>
      </c>
      <c r="D7850" s="77">
        <f t="shared" si="134"/>
        <v>2</v>
      </c>
      <c r="E7850" s="1">
        <v>4.9400000000000004</v>
      </c>
      <c r="F7850" s="39">
        <v>13600</v>
      </c>
      <c r="G7850" s="99">
        <v>42490</v>
      </c>
      <c r="H7850" s="3" t="s">
        <v>7690</v>
      </c>
      <c r="I7850" s="4"/>
    </row>
    <row r="7851" spans="1:9">
      <c r="A7851" s="6">
        <v>7849</v>
      </c>
      <c r="B7851" s="68" t="s">
        <v>7695</v>
      </c>
      <c r="C7851" s="25" t="str">
        <f>IF(D7851=2,"NO","YES")</f>
        <v>YES</v>
      </c>
      <c r="D7851" s="77">
        <f t="shared" si="134"/>
        <v>1.06</v>
      </c>
      <c r="E7851" s="1">
        <v>2.6182000000000003</v>
      </c>
      <c r="F7851" s="39">
        <v>7208</v>
      </c>
      <c r="G7851" s="99">
        <v>42490</v>
      </c>
      <c r="H7851" s="3" t="s">
        <v>7690</v>
      </c>
      <c r="I7851" s="4"/>
    </row>
    <row r="7852" spans="1:9">
      <c r="A7852" s="6">
        <v>7850</v>
      </c>
      <c r="B7852" s="68" t="s">
        <v>7696</v>
      </c>
      <c r="C7852" s="25" t="str">
        <f>IF(D7852=2,"NO","YES")</f>
        <v>YES</v>
      </c>
      <c r="D7852" s="77">
        <f t="shared" si="134"/>
        <v>0.35</v>
      </c>
      <c r="E7852" s="1">
        <v>0.86450000000000005</v>
      </c>
      <c r="F7852" s="39">
        <v>2380</v>
      </c>
      <c r="G7852" s="99">
        <v>42490</v>
      </c>
      <c r="H7852" s="3" t="s">
        <v>7690</v>
      </c>
      <c r="I7852" s="4"/>
    </row>
    <row r="7853" spans="1:9">
      <c r="A7853" s="6">
        <v>7851</v>
      </c>
      <c r="B7853" s="68" t="s">
        <v>7697</v>
      </c>
      <c r="C7853" s="25" t="str">
        <f>IF(D7853=2,"NO","YES")</f>
        <v>NO</v>
      </c>
      <c r="D7853" s="77">
        <f t="shared" si="134"/>
        <v>2</v>
      </c>
      <c r="E7853" s="1">
        <v>4.9400000000000004</v>
      </c>
      <c r="F7853" s="39">
        <v>13600</v>
      </c>
      <c r="G7853" s="99">
        <v>42490</v>
      </c>
      <c r="H7853" s="3" t="s">
        <v>7690</v>
      </c>
      <c r="I7853" s="4"/>
    </row>
    <row r="7854" spans="1:9">
      <c r="A7854" s="6">
        <v>7852</v>
      </c>
      <c r="B7854" s="57" t="s">
        <v>7698</v>
      </c>
      <c r="C7854" s="25" t="str">
        <f>IF(D7854=2,"NO","YES")</f>
        <v>YES</v>
      </c>
      <c r="D7854" s="77">
        <f t="shared" si="134"/>
        <v>0.91</v>
      </c>
      <c r="E7854" s="1">
        <v>2.2477000000000005</v>
      </c>
      <c r="F7854" s="92">
        <v>6188</v>
      </c>
      <c r="G7854" s="93">
        <v>42490</v>
      </c>
      <c r="H7854" s="3" t="s">
        <v>7690</v>
      </c>
      <c r="I7854" s="4"/>
    </row>
    <row r="7855" spans="1:9">
      <c r="A7855" s="6">
        <v>7853</v>
      </c>
      <c r="B7855" s="68" t="s">
        <v>7699</v>
      </c>
      <c r="C7855" s="25" t="str">
        <f>IF(D7855=2,"NO","YES")</f>
        <v>YES</v>
      </c>
      <c r="D7855" s="77">
        <f t="shared" si="134"/>
        <v>1.01</v>
      </c>
      <c r="E7855" s="1">
        <v>2.4947000000000004</v>
      </c>
      <c r="F7855" s="39">
        <v>6868</v>
      </c>
      <c r="G7855" s="99">
        <v>42490</v>
      </c>
      <c r="H7855" s="3" t="s">
        <v>7690</v>
      </c>
      <c r="I7855" s="4"/>
    </row>
    <row r="7856" spans="1:9">
      <c r="A7856" s="6">
        <v>7854</v>
      </c>
      <c r="B7856" s="68" t="s">
        <v>7699</v>
      </c>
      <c r="C7856" s="25" t="str">
        <f>IF(D7856=2,"NO","YES")</f>
        <v>YES</v>
      </c>
      <c r="D7856" s="77">
        <f t="shared" si="134"/>
        <v>0.38</v>
      </c>
      <c r="E7856" s="1">
        <v>0.9386000000000001</v>
      </c>
      <c r="F7856" s="39">
        <v>2584</v>
      </c>
      <c r="G7856" s="99">
        <v>42490</v>
      </c>
      <c r="H7856" s="3" t="s">
        <v>7690</v>
      </c>
      <c r="I7856" s="4"/>
    </row>
    <row r="7857" spans="1:9">
      <c r="A7857" s="6">
        <v>7855</v>
      </c>
      <c r="B7857" s="68" t="s">
        <v>7700</v>
      </c>
      <c r="C7857" s="25" t="str">
        <f>IF(D7857=2,"NO","YES")</f>
        <v>YES</v>
      </c>
      <c r="D7857" s="77">
        <f t="shared" si="134"/>
        <v>0.24</v>
      </c>
      <c r="E7857" s="1">
        <v>0.59279999999999999</v>
      </c>
      <c r="F7857" s="39">
        <v>1632</v>
      </c>
      <c r="G7857" s="99">
        <v>42490</v>
      </c>
      <c r="H7857" s="3" t="s">
        <v>7690</v>
      </c>
      <c r="I7857" s="4"/>
    </row>
    <row r="7858" spans="1:9">
      <c r="A7858" s="6">
        <v>7856</v>
      </c>
      <c r="B7858" s="68" t="s">
        <v>7701</v>
      </c>
      <c r="C7858" s="25" t="str">
        <f>IF(D7858=2,"NO","YES")</f>
        <v>YES</v>
      </c>
      <c r="D7858" s="77">
        <f t="shared" si="134"/>
        <v>1.6</v>
      </c>
      <c r="E7858" s="1">
        <v>3.9520000000000004</v>
      </c>
      <c r="F7858" s="39">
        <v>10880</v>
      </c>
      <c r="G7858" s="99">
        <v>42490</v>
      </c>
      <c r="H7858" s="3" t="s">
        <v>7690</v>
      </c>
      <c r="I7858" s="4"/>
    </row>
    <row r="7859" spans="1:9">
      <c r="A7859" s="6">
        <v>7857</v>
      </c>
      <c r="B7859" s="68" t="s">
        <v>7702</v>
      </c>
      <c r="C7859" s="25" t="str">
        <f>IF(D7859=2,"NO","YES")</f>
        <v>YES</v>
      </c>
      <c r="D7859" s="77">
        <f t="shared" si="134"/>
        <v>1.04</v>
      </c>
      <c r="E7859" s="1">
        <v>2.5688000000000004</v>
      </c>
      <c r="F7859" s="39">
        <v>7072</v>
      </c>
      <c r="G7859" s="99">
        <v>42490</v>
      </c>
      <c r="H7859" s="3" t="s">
        <v>7690</v>
      </c>
      <c r="I7859" s="4"/>
    </row>
    <row r="7860" spans="1:9">
      <c r="A7860" s="6">
        <v>7858</v>
      </c>
      <c r="B7860" s="68" t="s">
        <v>7703</v>
      </c>
      <c r="C7860" s="25" t="str">
        <f>IF(D7860=2,"NO","YES")</f>
        <v>YES</v>
      </c>
      <c r="D7860" s="77">
        <f t="shared" si="134"/>
        <v>0.61</v>
      </c>
      <c r="E7860" s="1">
        <v>1.5067000000000002</v>
      </c>
      <c r="F7860" s="39">
        <v>4148</v>
      </c>
      <c r="G7860" s="99">
        <v>42490</v>
      </c>
      <c r="H7860" s="3" t="s">
        <v>7690</v>
      </c>
      <c r="I7860" s="4"/>
    </row>
    <row r="7861" spans="1:9">
      <c r="A7861" s="6">
        <v>7859</v>
      </c>
      <c r="B7861" s="68" t="s">
        <v>7704</v>
      </c>
      <c r="C7861" s="25" t="str">
        <f>IF(D7861=2,"NO","YES")</f>
        <v>YES</v>
      </c>
      <c r="D7861" s="77">
        <f t="shared" si="134"/>
        <v>0.27</v>
      </c>
      <c r="E7861" s="1">
        <v>0.66690000000000005</v>
      </c>
      <c r="F7861" s="39">
        <v>1836</v>
      </c>
      <c r="G7861" s="99">
        <v>42490</v>
      </c>
      <c r="H7861" s="3" t="s">
        <v>7690</v>
      </c>
      <c r="I7861" s="4"/>
    </row>
    <row r="7862" spans="1:9">
      <c r="A7862" s="6">
        <v>7860</v>
      </c>
      <c r="B7862" s="68" t="s">
        <v>7705</v>
      </c>
      <c r="C7862" s="25" t="str">
        <f>IF(D7862=2,"NO","YES")</f>
        <v>YES</v>
      </c>
      <c r="D7862" s="77">
        <f t="shared" si="134"/>
        <v>0.32</v>
      </c>
      <c r="E7862" s="1">
        <v>0.7904000000000001</v>
      </c>
      <c r="F7862" s="39">
        <v>2176</v>
      </c>
      <c r="G7862" s="99">
        <v>42490</v>
      </c>
      <c r="H7862" s="3" t="s">
        <v>7690</v>
      </c>
      <c r="I7862" s="4"/>
    </row>
    <row r="7863" spans="1:9">
      <c r="A7863" s="6">
        <v>7861</v>
      </c>
      <c r="B7863" s="68" t="s">
        <v>7706</v>
      </c>
      <c r="C7863" s="25" t="str">
        <f>IF(D7863=2,"NO","YES")</f>
        <v>YES</v>
      </c>
      <c r="D7863" s="77">
        <f t="shared" si="134"/>
        <v>1.1399999999999999</v>
      </c>
      <c r="E7863" s="1">
        <v>2.8157999999999999</v>
      </c>
      <c r="F7863" s="39">
        <v>7752</v>
      </c>
      <c r="G7863" s="99">
        <v>42490</v>
      </c>
      <c r="H7863" s="3" t="s">
        <v>7690</v>
      </c>
      <c r="I7863" s="4"/>
    </row>
    <row r="7864" spans="1:9">
      <c r="A7864" s="6">
        <v>7862</v>
      </c>
      <c r="B7864" s="68" t="s">
        <v>7707</v>
      </c>
      <c r="C7864" s="25" t="str">
        <f>IF(D7864=2,"NO","YES")</f>
        <v>YES</v>
      </c>
      <c r="D7864" s="77">
        <f t="shared" si="134"/>
        <v>1.38</v>
      </c>
      <c r="E7864" s="1">
        <v>3.4085999999999999</v>
      </c>
      <c r="F7864" s="39">
        <v>9384</v>
      </c>
      <c r="G7864" s="99">
        <v>42490</v>
      </c>
      <c r="H7864" s="3" t="s">
        <v>7690</v>
      </c>
      <c r="I7864" s="4"/>
    </row>
    <row r="7865" spans="1:9">
      <c r="A7865" s="6">
        <v>7863</v>
      </c>
      <c r="B7865" s="68" t="s">
        <v>7708</v>
      </c>
      <c r="C7865" s="25" t="str">
        <f>IF(D7865=2,"NO","YES")</f>
        <v>YES</v>
      </c>
      <c r="D7865" s="77">
        <f t="shared" si="134"/>
        <v>0.45</v>
      </c>
      <c r="E7865" s="1">
        <v>1.1115000000000002</v>
      </c>
      <c r="F7865" s="39">
        <v>3060</v>
      </c>
      <c r="G7865" s="99">
        <v>42490</v>
      </c>
      <c r="H7865" s="3" t="s">
        <v>7690</v>
      </c>
      <c r="I7865" s="4"/>
    </row>
    <row r="7866" spans="1:9">
      <c r="A7866" s="6">
        <v>7864</v>
      </c>
      <c r="B7866" s="68" t="s">
        <v>7709</v>
      </c>
      <c r="C7866" s="25" t="str">
        <f>IF(D7866=2,"NO","YES")</f>
        <v>YES</v>
      </c>
      <c r="D7866" s="77">
        <f t="shared" si="134"/>
        <v>0.39</v>
      </c>
      <c r="E7866" s="1">
        <v>0.96330000000000016</v>
      </c>
      <c r="F7866" s="39">
        <v>2652</v>
      </c>
      <c r="G7866" s="99">
        <v>42490</v>
      </c>
      <c r="H7866" s="3" t="s">
        <v>7690</v>
      </c>
      <c r="I7866" s="4"/>
    </row>
    <row r="7867" spans="1:9">
      <c r="A7867" s="6">
        <v>7865</v>
      </c>
      <c r="B7867" s="68" t="s">
        <v>7710</v>
      </c>
      <c r="C7867" s="25" t="str">
        <f>IF(D7867=2,"NO","YES")</f>
        <v>YES</v>
      </c>
      <c r="D7867" s="77">
        <f t="shared" si="134"/>
        <v>0.98</v>
      </c>
      <c r="E7867" s="1">
        <v>2.4206000000000003</v>
      </c>
      <c r="F7867" s="39">
        <v>6664</v>
      </c>
      <c r="G7867" s="99">
        <v>42490</v>
      </c>
      <c r="H7867" s="3" t="s">
        <v>7690</v>
      </c>
      <c r="I7867" s="4"/>
    </row>
    <row r="7868" spans="1:9">
      <c r="A7868" s="6">
        <v>7866</v>
      </c>
      <c r="B7868" s="68" t="s">
        <v>7711</v>
      </c>
      <c r="C7868" s="25" t="str">
        <f>IF(D7868=2,"NO","YES")</f>
        <v>YES</v>
      </c>
      <c r="D7868" s="77">
        <f t="shared" si="134"/>
        <v>1.2</v>
      </c>
      <c r="E7868" s="1">
        <v>2.964</v>
      </c>
      <c r="F7868" s="39">
        <v>8160</v>
      </c>
      <c r="G7868" s="99">
        <v>42490</v>
      </c>
      <c r="H7868" s="3" t="s">
        <v>7690</v>
      </c>
      <c r="I7868" s="4"/>
    </row>
    <row r="7869" spans="1:9">
      <c r="A7869" s="6">
        <v>7867</v>
      </c>
      <c r="B7869" s="68" t="s">
        <v>7712</v>
      </c>
      <c r="C7869" s="25" t="str">
        <f>IF(D7869=2,"NO","YES")</f>
        <v>YES</v>
      </c>
      <c r="D7869" s="77">
        <f t="shared" si="134"/>
        <v>0.64</v>
      </c>
      <c r="E7869" s="1">
        <v>1.5808000000000002</v>
      </c>
      <c r="F7869" s="39">
        <v>4352</v>
      </c>
      <c r="G7869" s="99">
        <v>42490</v>
      </c>
      <c r="H7869" s="3" t="s">
        <v>7690</v>
      </c>
      <c r="I7869" s="4"/>
    </row>
    <row r="7870" spans="1:9">
      <c r="A7870" s="6">
        <v>7868</v>
      </c>
      <c r="B7870" s="68" t="s">
        <v>7713</v>
      </c>
      <c r="C7870" s="25" t="str">
        <f>IF(D7870=2,"NO","YES")</f>
        <v>YES</v>
      </c>
      <c r="D7870" s="77">
        <f t="shared" si="134"/>
        <v>0.24</v>
      </c>
      <c r="E7870" s="1">
        <v>0.59279999999999999</v>
      </c>
      <c r="F7870" s="39">
        <v>1632</v>
      </c>
      <c r="G7870" s="99">
        <v>42490</v>
      </c>
      <c r="H7870" s="3" t="s">
        <v>7690</v>
      </c>
      <c r="I7870" s="4"/>
    </row>
    <row r="7871" spans="1:9">
      <c r="A7871" s="6">
        <v>7869</v>
      </c>
      <c r="B7871" s="68" t="s">
        <v>7714</v>
      </c>
      <c r="C7871" s="25" t="str">
        <f>IF(D7871=2,"NO","YES")</f>
        <v>YES</v>
      </c>
      <c r="D7871" s="77">
        <f t="shared" si="134"/>
        <v>0.04</v>
      </c>
      <c r="E7871" s="1">
        <v>9.8800000000000013E-2</v>
      </c>
      <c r="F7871" s="39">
        <v>272</v>
      </c>
      <c r="G7871" s="99">
        <v>42490</v>
      </c>
      <c r="H7871" s="3" t="s">
        <v>7690</v>
      </c>
      <c r="I7871" s="4"/>
    </row>
    <row r="7872" spans="1:9">
      <c r="A7872" s="6">
        <v>7870</v>
      </c>
      <c r="B7872" s="68" t="s">
        <v>7715</v>
      </c>
      <c r="C7872" s="25" t="str">
        <f>IF(D7872=2,"NO","YES")</f>
        <v>YES</v>
      </c>
      <c r="D7872" s="77">
        <f t="shared" si="134"/>
        <v>0.18</v>
      </c>
      <c r="E7872" s="1">
        <v>0.4446</v>
      </c>
      <c r="F7872" s="39">
        <v>1224</v>
      </c>
      <c r="G7872" s="99">
        <v>42490</v>
      </c>
      <c r="H7872" s="3" t="s">
        <v>7690</v>
      </c>
      <c r="I7872" s="4"/>
    </row>
    <row r="7873" spans="1:9">
      <c r="A7873" s="6">
        <v>7871</v>
      </c>
      <c r="B7873" s="68" t="s">
        <v>7716</v>
      </c>
      <c r="C7873" s="25" t="str">
        <f>IF(D7873=2,"NO","YES")</f>
        <v>YES</v>
      </c>
      <c r="D7873" s="77">
        <f t="shared" si="134"/>
        <v>0.11</v>
      </c>
      <c r="E7873" s="1">
        <v>0.2717</v>
      </c>
      <c r="F7873" s="39">
        <v>748</v>
      </c>
      <c r="G7873" s="99">
        <v>42490</v>
      </c>
      <c r="H7873" s="3" t="s">
        <v>7690</v>
      </c>
      <c r="I7873" s="4"/>
    </row>
    <row r="7874" spans="1:9">
      <c r="A7874" s="6">
        <v>7872</v>
      </c>
      <c r="B7874" s="68" t="s">
        <v>7717</v>
      </c>
      <c r="C7874" s="25" t="str">
        <f>IF(D7874=2,"NO","YES")</f>
        <v>YES</v>
      </c>
      <c r="D7874" s="77">
        <f t="shared" si="134"/>
        <v>0.12</v>
      </c>
      <c r="E7874" s="1">
        <v>0.2964</v>
      </c>
      <c r="F7874" s="39">
        <v>816</v>
      </c>
      <c r="G7874" s="99">
        <v>42490</v>
      </c>
      <c r="H7874" s="3" t="s">
        <v>7690</v>
      </c>
      <c r="I7874" s="4"/>
    </row>
    <row r="7875" spans="1:9">
      <c r="A7875" s="6">
        <v>7873</v>
      </c>
      <c r="B7875" s="68" t="s">
        <v>7718</v>
      </c>
      <c r="C7875" s="25" t="str">
        <f>IF(D7875=2,"NO","YES")</f>
        <v>NO</v>
      </c>
      <c r="D7875" s="77">
        <f t="shared" si="134"/>
        <v>2</v>
      </c>
      <c r="E7875" s="1">
        <v>4.9400000000000004</v>
      </c>
      <c r="F7875" s="39">
        <v>13600</v>
      </c>
      <c r="G7875" s="99">
        <v>42490</v>
      </c>
      <c r="H7875" s="3" t="s">
        <v>7690</v>
      </c>
      <c r="I7875" s="4"/>
    </row>
    <row r="7876" spans="1:9">
      <c r="A7876" s="6">
        <v>7874</v>
      </c>
      <c r="B7876" s="68" t="s">
        <v>7719</v>
      </c>
      <c r="C7876" s="25" t="str">
        <f>IF(D7876=2,"NO","YES")</f>
        <v>YES</v>
      </c>
      <c r="D7876" s="77">
        <f t="shared" si="134"/>
        <v>0.73</v>
      </c>
      <c r="E7876" s="1">
        <v>1.8031000000000001</v>
      </c>
      <c r="F7876" s="39">
        <v>4964</v>
      </c>
      <c r="G7876" s="99">
        <v>42490</v>
      </c>
      <c r="H7876" s="3" t="s">
        <v>7690</v>
      </c>
      <c r="I7876" s="4"/>
    </row>
    <row r="7877" spans="1:9">
      <c r="A7877" s="6">
        <v>7875</v>
      </c>
      <c r="B7877" s="68" t="s">
        <v>7720</v>
      </c>
      <c r="C7877" s="25" t="str">
        <f>IF(D7877=2,"NO","YES")</f>
        <v>YES</v>
      </c>
      <c r="D7877" s="77">
        <f t="shared" ref="D7877:D7940" si="135">F7877/6800</f>
        <v>1.1100000000000001</v>
      </c>
      <c r="E7877" s="1">
        <v>2.7417000000000002</v>
      </c>
      <c r="F7877" s="39">
        <v>7548</v>
      </c>
      <c r="G7877" s="99">
        <v>42490</v>
      </c>
      <c r="H7877" s="3" t="s">
        <v>7690</v>
      </c>
      <c r="I7877" s="4"/>
    </row>
    <row r="7878" spans="1:9">
      <c r="A7878" s="6">
        <v>7876</v>
      </c>
      <c r="B7878" s="68" t="s">
        <v>7721</v>
      </c>
      <c r="C7878" s="25" t="str">
        <f>IF(D7878=2,"NO","YES")</f>
        <v>YES</v>
      </c>
      <c r="D7878" s="77">
        <f t="shared" si="135"/>
        <v>0.95</v>
      </c>
      <c r="E7878" s="1">
        <v>2.3465000000000003</v>
      </c>
      <c r="F7878" s="39">
        <v>6460</v>
      </c>
      <c r="G7878" s="99">
        <v>42490</v>
      </c>
      <c r="H7878" s="3" t="s">
        <v>7690</v>
      </c>
      <c r="I7878" s="4"/>
    </row>
    <row r="7879" spans="1:9">
      <c r="A7879" s="6">
        <v>7877</v>
      </c>
      <c r="B7879" s="68" t="s">
        <v>7722</v>
      </c>
      <c r="C7879" s="25" t="str">
        <f>IF(D7879=2,"NO","YES")</f>
        <v>YES</v>
      </c>
      <c r="D7879" s="77">
        <f t="shared" si="135"/>
        <v>0.93</v>
      </c>
      <c r="E7879" s="1">
        <v>2.2971000000000004</v>
      </c>
      <c r="F7879" s="39">
        <v>6324</v>
      </c>
      <c r="G7879" s="99">
        <v>42490</v>
      </c>
      <c r="H7879" s="3" t="s">
        <v>7690</v>
      </c>
      <c r="I7879" s="4"/>
    </row>
    <row r="7880" spans="1:9">
      <c r="A7880" s="6">
        <v>7878</v>
      </c>
      <c r="B7880" s="68" t="s">
        <v>7723</v>
      </c>
      <c r="C7880" s="25" t="str">
        <f>IF(D7880=2,"NO","YES")</f>
        <v>YES</v>
      </c>
      <c r="D7880" s="77">
        <f t="shared" si="135"/>
        <v>0.64</v>
      </c>
      <c r="E7880" s="1">
        <v>1.5808000000000002</v>
      </c>
      <c r="F7880" s="39">
        <v>4352</v>
      </c>
      <c r="G7880" s="99">
        <v>42490</v>
      </c>
      <c r="H7880" s="3" t="s">
        <v>7690</v>
      </c>
      <c r="I7880" s="4"/>
    </row>
    <row r="7881" spans="1:9">
      <c r="A7881" s="6">
        <v>7879</v>
      </c>
      <c r="B7881" s="68" t="s">
        <v>7724</v>
      </c>
      <c r="C7881" s="25" t="str">
        <f>IF(D7881=2,"NO","YES")</f>
        <v>YES</v>
      </c>
      <c r="D7881" s="77">
        <f t="shared" si="135"/>
        <v>1.03</v>
      </c>
      <c r="E7881" s="1">
        <v>2.5441000000000003</v>
      </c>
      <c r="F7881" s="39">
        <v>7004</v>
      </c>
      <c r="G7881" s="99">
        <v>42490</v>
      </c>
      <c r="H7881" s="3" t="s">
        <v>7690</v>
      </c>
      <c r="I7881" s="4"/>
    </row>
    <row r="7882" spans="1:9">
      <c r="A7882" s="6">
        <v>7880</v>
      </c>
      <c r="B7882" s="68" t="s">
        <v>7725</v>
      </c>
      <c r="C7882" s="25" t="str">
        <f>IF(D7882=2,"NO","YES")</f>
        <v>YES</v>
      </c>
      <c r="D7882" s="77">
        <f t="shared" si="135"/>
        <v>1.45</v>
      </c>
      <c r="E7882" s="1">
        <v>3.5815000000000001</v>
      </c>
      <c r="F7882" s="39">
        <v>9860</v>
      </c>
      <c r="G7882" s="99">
        <v>42490</v>
      </c>
      <c r="H7882" s="3" t="s">
        <v>7690</v>
      </c>
      <c r="I7882" s="4"/>
    </row>
    <row r="7883" spans="1:9">
      <c r="A7883" s="6">
        <v>7881</v>
      </c>
      <c r="B7883" s="68" t="s">
        <v>7726</v>
      </c>
      <c r="C7883" s="25" t="str">
        <f>IF(D7883=2,"NO","YES")</f>
        <v>YES</v>
      </c>
      <c r="D7883" s="77">
        <f t="shared" si="135"/>
        <v>1.1000000000000001</v>
      </c>
      <c r="E7883" s="1">
        <v>2.7170000000000005</v>
      </c>
      <c r="F7883" s="39">
        <v>7480</v>
      </c>
      <c r="G7883" s="99">
        <v>42490</v>
      </c>
      <c r="H7883" s="3" t="s">
        <v>7690</v>
      </c>
      <c r="I7883" s="4"/>
    </row>
    <row r="7884" spans="1:9">
      <c r="A7884" s="6">
        <v>7882</v>
      </c>
      <c r="B7884" s="68" t="s">
        <v>7727</v>
      </c>
      <c r="C7884" s="25" t="str">
        <f>IF(D7884=2,"NO","YES")</f>
        <v>YES</v>
      </c>
      <c r="D7884" s="77">
        <f t="shared" si="135"/>
        <v>1.21</v>
      </c>
      <c r="E7884" s="1">
        <v>2.9887000000000001</v>
      </c>
      <c r="F7884" s="39">
        <v>8228</v>
      </c>
      <c r="G7884" s="99">
        <v>42490</v>
      </c>
      <c r="H7884" s="3" t="s">
        <v>7690</v>
      </c>
      <c r="I7884" s="4"/>
    </row>
    <row r="7885" spans="1:9">
      <c r="A7885" s="6">
        <v>7883</v>
      </c>
      <c r="B7885" s="68" t="s">
        <v>7728</v>
      </c>
      <c r="C7885" s="25" t="str">
        <f>IF(D7885=2,"NO","YES")</f>
        <v>YES</v>
      </c>
      <c r="D7885" s="77">
        <f t="shared" si="135"/>
        <v>1.54</v>
      </c>
      <c r="E7885" s="1">
        <v>3.8038000000000003</v>
      </c>
      <c r="F7885" s="39">
        <v>10472</v>
      </c>
      <c r="G7885" s="99">
        <v>42490</v>
      </c>
      <c r="H7885" s="3" t="s">
        <v>7690</v>
      </c>
      <c r="I7885" s="4"/>
    </row>
    <row r="7886" spans="1:9">
      <c r="A7886" s="6">
        <v>7884</v>
      </c>
      <c r="B7886" s="68" t="s">
        <v>7729</v>
      </c>
      <c r="C7886" s="25" t="str">
        <f>IF(D7886=2,"NO","YES")</f>
        <v>YES</v>
      </c>
      <c r="D7886" s="77">
        <f t="shared" si="135"/>
        <v>0.17</v>
      </c>
      <c r="E7886" s="1">
        <v>0.41990000000000005</v>
      </c>
      <c r="F7886" s="39">
        <v>1156</v>
      </c>
      <c r="G7886" s="99">
        <v>42490</v>
      </c>
      <c r="H7886" s="3" t="s">
        <v>7690</v>
      </c>
      <c r="I7886" s="4"/>
    </row>
    <row r="7887" spans="1:9">
      <c r="A7887" s="6">
        <v>7885</v>
      </c>
      <c r="B7887" s="68" t="s">
        <v>7730</v>
      </c>
      <c r="C7887" s="25" t="str">
        <f>IF(D7887=2,"NO","YES")</f>
        <v>YES</v>
      </c>
      <c r="D7887" s="77">
        <f t="shared" si="135"/>
        <v>0.33</v>
      </c>
      <c r="E7887" s="1">
        <v>0.81510000000000016</v>
      </c>
      <c r="F7887" s="39">
        <v>2244</v>
      </c>
      <c r="G7887" s="99">
        <v>42490</v>
      </c>
      <c r="H7887" s="3" t="s">
        <v>7690</v>
      </c>
      <c r="I7887" s="4"/>
    </row>
    <row r="7888" spans="1:9">
      <c r="A7888" s="6">
        <v>7886</v>
      </c>
      <c r="B7888" s="68" t="s">
        <v>7731</v>
      </c>
      <c r="C7888" s="25" t="str">
        <f>IF(D7888=2,"NO","YES")</f>
        <v>YES</v>
      </c>
      <c r="D7888" s="77">
        <f t="shared" si="135"/>
        <v>0.5</v>
      </c>
      <c r="E7888" s="1">
        <v>1.2350000000000001</v>
      </c>
      <c r="F7888" s="39">
        <v>3400</v>
      </c>
      <c r="G7888" s="99">
        <v>42490</v>
      </c>
      <c r="H7888" s="3" t="s">
        <v>7690</v>
      </c>
      <c r="I7888" s="4"/>
    </row>
    <row r="7889" spans="1:9">
      <c r="A7889" s="6">
        <v>7887</v>
      </c>
      <c r="B7889" s="68" t="s">
        <v>7732</v>
      </c>
      <c r="C7889" s="25" t="str">
        <f>IF(D7889=2,"NO","YES")</f>
        <v>YES</v>
      </c>
      <c r="D7889" s="77">
        <f t="shared" si="135"/>
        <v>1.1100000000000001</v>
      </c>
      <c r="E7889" s="1">
        <v>2.7417000000000002</v>
      </c>
      <c r="F7889" s="39">
        <v>7548</v>
      </c>
      <c r="G7889" s="99">
        <v>42490</v>
      </c>
      <c r="H7889" s="3" t="s">
        <v>7690</v>
      </c>
      <c r="I7889" s="4"/>
    </row>
    <row r="7890" spans="1:9">
      <c r="A7890" s="6">
        <v>7888</v>
      </c>
      <c r="B7890" s="68" t="s">
        <v>7733</v>
      </c>
      <c r="C7890" s="25" t="str">
        <f>IF(D7890=2,"NO","YES")</f>
        <v>YES</v>
      </c>
      <c r="D7890" s="77">
        <f t="shared" si="135"/>
        <v>0.94</v>
      </c>
      <c r="E7890" s="1">
        <v>2.3218000000000001</v>
      </c>
      <c r="F7890" s="39">
        <v>6392</v>
      </c>
      <c r="G7890" s="99">
        <v>42490</v>
      </c>
      <c r="H7890" s="3" t="s">
        <v>7690</v>
      </c>
      <c r="I7890" s="4"/>
    </row>
    <row r="7891" spans="1:9">
      <c r="A7891" s="6">
        <v>7889</v>
      </c>
      <c r="B7891" s="68" t="s">
        <v>7734</v>
      </c>
      <c r="C7891" s="25" t="str">
        <f>IF(D7891=2,"NO","YES")</f>
        <v>YES</v>
      </c>
      <c r="D7891" s="77">
        <f t="shared" si="135"/>
        <v>0.68</v>
      </c>
      <c r="E7891" s="1">
        <v>1.6796000000000002</v>
      </c>
      <c r="F7891" s="39">
        <v>4624</v>
      </c>
      <c r="G7891" s="99">
        <v>42490</v>
      </c>
      <c r="H7891" s="3" t="s">
        <v>7690</v>
      </c>
      <c r="I7891" s="4"/>
    </row>
    <row r="7892" spans="1:9">
      <c r="A7892" s="6">
        <v>7890</v>
      </c>
      <c r="B7892" s="68" t="s">
        <v>7735</v>
      </c>
      <c r="C7892" s="25" t="str">
        <f>IF(D7892=2,"NO","YES")</f>
        <v>YES</v>
      </c>
      <c r="D7892" s="77">
        <f t="shared" si="135"/>
        <v>1.99</v>
      </c>
      <c r="E7892" s="1">
        <v>4.9153000000000002</v>
      </c>
      <c r="F7892" s="39">
        <v>13532</v>
      </c>
      <c r="G7892" s="99">
        <v>42490</v>
      </c>
      <c r="H7892" s="3" t="s">
        <v>7690</v>
      </c>
      <c r="I7892" s="4"/>
    </row>
    <row r="7893" spans="1:9">
      <c r="A7893" s="6">
        <v>7891</v>
      </c>
      <c r="B7893" s="68" t="s">
        <v>7736</v>
      </c>
      <c r="C7893" s="25" t="str">
        <f>IF(D7893=2,"NO","YES")</f>
        <v>YES</v>
      </c>
      <c r="D7893" s="77">
        <f t="shared" si="135"/>
        <v>1.82</v>
      </c>
      <c r="E7893" s="1">
        <v>4.495400000000001</v>
      </c>
      <c r="F7893" s="39">
        <v>12376</v>
      </c>
      <c r="G7893" s="99">
        <v>42490</v>
      </c>
      <c r="H7893" s="3" t="s">
        <v>7690</v>
      </c>
      <c r="I7893" s="4"/>
    </row>
    <row r="7894" spans="1:9">
      <c r="A7894" s="6">
        <v>7892</v>
      </c>
      <c r="B7894" s="68" t="s">
        <v>7737</v>
      </c>
      <c r="C7894" s="25" t="str">
        <f>IF(D7894=2,"NO","YES")</f>
        <v>YES</v>
      </c>
      <c r="D7894" s="77">
        <f t="shared" si="135"/>
        <v>0.72</v>
      </c>
      <c r="E7894" s="1">
        <v>1.7784</v>
      </c>
      <c r="F7894" s="39">
        <v>4896</v>
      </c>
      <c r="G7894" s="99">
        <v>42490</v>
      </c>
      <c r="H7894" s="3" t="s">
        <v>7690</v>
      </c>
      <c r="I7894" s="4"/>
    </row>
    <row r="7895" spans="1:9">
      <c r="A7895" s="6">
        <v>7893</v>
      </c>
      <c r="B7895" s="68" t="s">
        <v>3690</v>
      </c>
      <c r="C7895" s="25" t="str">
        <f>IF(D7895=2,"NO","YES")</f>
        <v>YES</v>
      </c>
      <c r="D7895" s="77">
        <f t="shared" si="135"/>
        <v>1.1000000000000001</v>
      </c>
      <c r="E7895" s="1">
        <v>2.7170000000000005</v>
      </c>
      <c r="F7895" s="39">
        <v>7480</v>
      </c>
      <c r="G7895" s="99">
        <v>42490</v>
      </c>
      <c r="H7895" s="3" t="s">
        <v>7690</v>
      </c>
      <c r="I7895" s="4"/>
    </row>
    <row r="7896" spans="1:9">
      <c r="A7896" s="6">
        <v>7894</v>
      </c>
      <c r="B7896" s="68" t="s">
        <v>7738</v>
      </c>
      <c r="C7896" s="25" t="str">
        <f>IF(D7896=2,"NO","YES")</f>
        <v>YES</v>
      </c>
      <c r="D7896" s="77">
        <f t="shared" si="135"/>
        <v>0.7</v>
      </c>
      <c r="E7896" s="1">
        <v>1.7290000000000001</v>
      </c>
      <c r="F7896" s="39">
        <v>4760</v>
      </c>
      <c r="G7896" s="99">
        <v>42490</v>
      </c>
      <c r="H7896" s="3" t="s">
        <v>7690</v>
      </c>
      <c r="I7896" s="4"/>
    </row>
    <row r="7897" spans="1:9">
      <c r="A7897" s="6">
        <v>7895</v>
      </c>
      <c r="B7897" s="68" t="s">
        <v>7739</v>
      </c>
      <c r="C7897" s="25" t="str">
        <f>IF(D7897=2,"NO","YES")</f>
        <v>YES</v>
      </c>
      <c r="D7897" s="77">
        <f t="shared" si="135"/>
        <v>0.98</v>
      </c>
      <c r="E7897" s="1">
        <v>2.4206000000000003</v>
      </c>
      <c r="F7897" s="39">
        <v>6664</v>
      </c>
      <c r="G7897" s="99">
        <v>42490</v>
      </c>
      <c r="H7897" s="3" t="s">
        <v>7690</v>
      </c>
      <c r="I7897" s="4"/>
    </row>
    <row r="7898" spans="1:9" ht="30">
      <c r="A7898" s="6">
        <v>7896</v>
      </c>
      <c r="B7898" s="68" t="s">
        <v>7740</v>
      </c>
      <c r="C7898" s="25" t="str">
        <f>IF(D7898=2,"NO","YES")</f>
        <v>YES</v>
      </c>
      <c r="D7898" s="77">
        <f t="shared" si="135"/>
        <v>0.24</v>
      </c>
      <c r="E7898" s="1">
        <v>0.59279999999999999</v>
      </c>
      <c r="F7898" s="39">
        <v>1632</v>
      </c>
      <c r="G7898" s="99">
        <v>42490</v>
      </c>
      <c r="H7898" s="3" t="s">
        <v>7690</v>
      </c>
      <c r="I7898" s="4"/>
    </row>
    <row r="7899" spans="1:9">
      <c r="A7899" s="6">
        <v>7897</v>
      </c>
      <c r="B7899" s="68" t="s">
        <v>7741</v>
      </c>
      <c r="C7899" s="25" t="str">
        <f>IF(D7899=2,"NO","YES")</f>
        <v>YES</v>
      </c>
      <c r="D7899" s="77">
        <f t="shared" si="135"/>
        <v>0.4</v>
      </c>
      <c r="E7899" s="1">
        <v>0.9880000000000001</v>
      </c>
      <c r="F7899" s="39">
        <v>2720</v>
      </c>
      <c r="G7899" s="99">
        <v>42490</v>
      </c>
      <c r="H7899" s="3" t="s">
        <v>7690</v>
      </c>
      <c r="I7899" s="4"/>
    </row>
    <row r="7900" spans="1:9">
      <c r="A7900" s="6">
        <v>7898</v>
      </c>
      <c r="B7900" s="68" t="s">
        <v>7742</v>
      </c>
      <c r="C7900" s="25" t="str">
        <f>IF(D7900=2,"NO","YES")</f>
        <v>YES</v>
      </c>
      <c r="D7900" s="77">
        <f t="shared" si="135"/>
        <v>0.23</v>
      </c>
      <c r="E7900" s="1">
        <v>0.56810000000000005</v>
      </c>
      <c r="F7900" s="39">
        <v>1564</v>
      </c>
      <c r="G7900" s="99">
        <v>42490</v>
      </c>
      <c r="H7900" s="3" t="s">
        <v>7690</v>
      </c>
      <c r="I7900" s="4"/>
    </row>
    <row r="7901" spans="1:9">
      <c r="A7901" s="6">
        <v>7899</v>
      </c>
      <c r="B7901" s="68" t="s">
        <v>7743</v>
      </c>
      <c r="C7901" s="25" t="str">
        <f>IF(D7901=2,"NO","YES")</f>
        <v>YES</v>
      </c>
      <c r="D7901" s="77">
        <f t="shared" si="135"/>
        <v>0.4</v>
      </c>
      <c r="E7901" s="1">
        <v>0.9880000000000001</v>
      </c>
      <c r="F7901" s="39">
        <v>2720</v>
      </c>
      <c r="G7901" s="99">
        <v>42490</v>
      </c>
      <c r="H7901" s="3" t="s">
        <v>7690</v>
      </c>
      <c r="I7901" s="4"/>
    </row>
    <row r="7902" spans="1:9">
      <c r="A7902" s="6">
        <v>7900</v>
      </c>
      <c r="B7902" s="68" t="s">
        <v>7744</v>
      </c>
      <c r="C7902" s="25" t="str">
        <f>IF(D7902=2,"NO","YES")</f>
        <v>YES</v>
      </c>
      <c r="D7902" s="77">
        <f t="shared" si="135"/>
        <v>0.45</v>
      </c>
      <c r="E7902" s="1">
        <v>1.1115000000000002</v>
      </c>
      <c r="F7902" s="39">
        <v>3060</v>
      </c>
      <c r="G7902" s="99">
        <v>42490</v>
      </c>
      <c r="H7902" s="3" t="s">
        <v>7690</v>
      </c>
      <c r="I7902" s="4"/>
    </row>
    <row r="7903" spans="1:9">
      <c r="A7903" s="6">
        <v>7901</v>
      </c>
      <c r="B7903" s="68" t="s">
        <v>7745</v>
      </c>
      <c r="C7903" s="25" t="str">
        <f>IF(D7903=2,"NO","YES")</f>
        <v>YES</v>
      </c>
      <c r="D7903" s="77">
        <f t="shared" si="135"/>
        <v>1.53</v>
      </c>
      <c r="E7903" s="1">
        <v>3.7791000000000006</v>
      </c>
      <c r="F7903" s="39">
        <v>10404</v>
      </c>
      <c r="G7903" s="99">
        <v>42490</v>
      </c>
      <c r="H7903" s="3" t="s">
        <v>7690</v>
      </c>
      <c r="I7903" s="4"/>
    </row>
    <row r="7904" spans="1:9">
      <c r="A7904" s="6">
        <v>7902</v>
      </c>
      <c r="B7904" s="68" t="s">
        <v>7746</v>
      </c>
      <c r="C7904" s="25" t="str">
        <f>IF(D7904=2,"NO","YES")</f>
        <v>YES</v>
      </c>
      <c r="D7904" s="77">
        <f t="shared" si="135"/>
        <v>1.93</v>
      </c>
      <c r="E7904" s="1">
        <v>4.7671000000000001</v>
      </c>
      <c r="F7904" s="39">
        <v>13124</v>
      </c>
      <c r="G7904" s="99">
        <v>42490</v>
      </c>
      <c r="H7904" s="3" t="s">
        <v>7690</v>
      </c>
      <c r="I7904" s="4"/>
    </row>
    <row r="7905" spans="1:9">
      <c r="A7905" s="6">
        <v>7903</v>
      </c>
      <c r="B7905" s="68" t="s">
        <v>7747</v>
      </c>
      <c r="C7905" s="25" t="str">
        <f>IF(D7905=2,"NO","YES")</f>
        <v>YES</v>
      </c>
      <c r="D7905" s="77">
        <f t="shared" si="135"/>
        <v>0.88</v>
      </c>
      <c r="E7905" s="1">
        <v>2.1736</v>
      </c>
      <c r="F7905" s="39">
        <v>5984</v>
      </c>
      <c r="G7905" s="99">
        <v>42490</v>
      </c>
      <c r="H7905" s="3" t="s">
        <v>7690</v>
      </c>
      <c r="I7905" s="4"/>
    </row>
    <row r="7906" spans="1:9">
      <c r="A7906" s="6">
        <v>7904</v>
      </c>
      <c r="B7906" s="68" t="s">
        <v>7748</v>
      </c>
      <c r="C7906" s="25" t="str">
        <f>IF(D7906=2,"NO","YES")</f>
        <v>YES</v>
      </c>
      <c r="D7906" s="77">
        <f t="shared" si="135"/>
        <v>1.04</v>
      </c>
      <c r="E7906" s="1">
        <v>2.5688000000000004</v>
      </c>
      <c r="F7906" s="39">
        <v>7072</v>
      </c>
      <c r="G7906" s="99">
        <v>42490</v>
      </c>
      <c r="H7906" s="3" t="s">
        <v>7690</v>
      </c>
      <c r="I7906" s="4"/>
    </row>
    <row r="7907" spans="1:9">
      <c r="A7907" s="6">
        <v>7905</v>
      </c>
      <c r="B7907" s="68" t="s">
        <v>7749</v>
      </c>
      <c r="C7907" s="25" t="str">
        <f>IF(D7907=2,"NO","YES")</f>
        <v>YES</v>
      </c>
      <c r="D7907" s="77">
        <f t="shared" si="135"/>
        <v>1.21</v>
      </c>
      <c r="E7907" s="1">
        <v>2.9887000000000001</v>
      </c>
      <c r="F7907" s="39">
        <v>8228</v>
      </c>
      <c r="G7907" s="99">
        <v>42490</v>
      </c>
      <c r="H7907" s="3" t="s">
        <v>7690</v>
      </c>
      <c r="I7907" s="4"/>
    </row>
    <row r="7908" spans="1:9">
      <c r="A7908" s="6">
        <v>7906</v>
      </c>
      <c r="B7908" s="68" t="s">
        <v>7750</v>
      </c>
      <c r="C7908" s="25" t="str">
        <f>IF(D7908=2,"NO","YES")</f>
        <v>YES</v>
      </c>
      <c r="D7908" s="77">
        <f t="shared" si="135"/>
        <v>0.22</v>
      </c>
      <c r="E7908" s="1">
        <v>0.54339999999999999</v>
      </c>
      <c r="F7908" s="39">
        <v>1496</v>
      </c>
      <c r="G7908" s="99">
        <v>42490</v>
      </c>
      <c r="H7908" s="3" t="s">
        <v>7690</v>
      </c>
      <c r="I7908" s="4"/>
    </row>
    <row r="7909" spans="1:9">
      <c r="A7909" s="6">
        <v>7907</v>
      </c>
      <c r="B7909" s="68" t="s">
        <v>7751</v>
      </c>
      <c r="C7909" s="25" t="str">
        <f>IF(D7909=2,"NO","YES")</f>
        <v>YES</v>
      </c>
      <c r="D7909" s="77">
        <f t="shared" si="135"/>
        <v>0.9</v>
      </c>
      <c r="E7909" s="1">
        <v>2.2230000000000003</v>
      </c>
      <c r="F7909" s="39">
        <v>6120</v>
      </c>
      <c r="G7909" s="99">
        <v>42490</v>
      </c>
      <c r="H7909" s="3" t="s">
        <v>7690</v>
      </c>
      <c r="I7909" s="4"/>
    </row>
    <row r="7910" spans="1:9">
      <c r="A7910" s="6">
        <v>7908</v>
      </c>
      <c r="B7910" s="68" t="s">
        <v>7752</v>
      </c>
      <c r="C7910" s="25" t="str">
        <f>IF(D7910=2,"NO","YES")</f>
        <v>YES</v>
      </c>
      <c r="D7910" s="77">
        <f t="shared" si="135"/>
        <v>0.39</v>
      </c>
      <c r="E7910" s="1">
        <v>0.96330000000000016</v>
      </c>
      <c r="F7910" s="39">
        <v>2652</v>
      </c>
      <c r="G7910" s="99">
        <v>42490</v>
      </c>
      <c r="H7910" s="3" t="s">
        <v>7690</v>
      </c>
      <c r="I7910" s="4"/>
    </row>
    <row r="7911" spans="1:9">
      <c r="A7911" s="6">
        <v>7909</v>
      </c>
      <c r="B7911" s="68" t="s">
        <v>7753</v>
      </c>
      <c r="C7911" s="25" t="str">
        <f>IF(D7911=2,"NO","YES")</f>
        <v>YES</v>
      </c>
      <c r="D7911" s="77">
        <f t="shared" si="135"/>
        <v>0.24</v>
      </c>
      <c r="E7911" s="1">
        <v>0.59279999999999999</v>
      </c>
      <c r="F7911" s="39">
        <v>1632</v>
      </c>
      <c r="G7911" s="99">
        <v>42490</v>
      </c>
      <c r="H7911" s="3" t="s">
        <v>7690</v>
      </c>
      <c r="I7911" s="4"/>
    </row>
    <row r="7912" spans="1:9">
      <c r="A7912" s="6">
        <v>7910</v>
      </c>
      <c r="B7912" s="68" t="s">
        <v>7754</v>
      </c>
      <c r="C7912" s="25" t="str">
        <f>IF(D7912=2,"NO","YES")</f>
        <v>YES</v>
      </c>
      <c r="D7912" s="77">
        <f t="shared" si="135"/>
        <v>1.22</v>
      </c>
      <c r="E7912" s="1">
        <v>3.0134000000000003</v>
      </c>
      <c r="F7912" s="39">
        <v>8296</v>
      </c>
      <c r="G7912" s="99">
        <v>42490</v>
      </c>
      <c r="H7912" s="3" t="s">
        <v>7690</v>
      </c>
      <c r="I7912" s="4"/>
    </row>
    <row r="7913" spans="1:9">
      <c r="A7913" s="6">
        <v>7911</v>
      </c>
      <c r="B7913" s="68" t="s">
        <v>7755</v>
      </c>
      <c r="C7913" s="25" t="str">
        <f>IF(D7913=2,"NO","YES")</f>
        <v>YES</v>
      </c>
      <c r="D7913" s="77">
        <f t="shared" si="135"/>
        <v>1.34</v>
      </c>
      <c r="E7913" s="1">
        <v>3.3098000000000005</v>
      </c>
      <c r="F7913" s="39">
        <v>9112</v>
      </c>
      <c r="G7913" s="99">
        <v>42490</v>
      </c>
      <c r="H7913" s="3" t="s">
        <v>7690</v>
      </c>
      <c r="I7913" s="4"/>
    </row>
    <row r="7914" spans="1:9">
      <c r="A7914" s="6">
        <v>7912</v>
      </c>
      <c r="B7914" s="68" t="s">
        <v>7756</v>
      </c>
      <c r="C7914" s="25" t="str">
        <f>IF(D7914=2,"NO","YES")</f>
        <v>YES</v>
      </c>
      <c r="D7914" s="77">
        <f t="shared" si="135"/>
        <v>0.53</v>
      </c>
      <c r="E7914" s="1">
        <v>1.3091000000000002</v>
      </c>
      <c r="F7914" s="39">
        <v>3604</v>
      </c>
      <c r="G7914" s="99">
        <v>42490</v>
      </c>
      <c r="H7914" s="3" t="s">
        <v>7690</v>
      </c>
      <c r="I7914" s="4"/>
    </row>
    <row r="7915" spans="1:9">
      <c r="A7915" s="6">
        <v>7913</v>
      </c>
      <c r="B7915" s="68" t="s">
        <v>7757</v>
      </c>
      <c r="C7915" s="25" t="str">
        <f>IF(D7915=2,"NO","YES")</f>
        <v>YES</v>
      </c>
      <c r="D7915" s="77">
        <f t="shared" si="135"/>
        <v>0.27</v>
      </c>
      <c r="E7915" s="1">
        <v>0.66690000000000005</v>
      </c>
      <c r="F7915" s="39">
        <v>1836</v>
      </c>
      <c r="G7915" s="99">
        <v>42490</v>
      </c>
      <c r="H7915" s="3" t="s">
        <v>7690</v>
      </c>
      <c r="I7915" s="4"/>
    </row>
    <row r="7916" spans="1:9">
      <c r="A7916" s="6">
        <v>7914</v>
      </c>
      <c r="B7916" s="68" t="s">
        <v>7758</v>
      </c>
      <c r="C7916" s="25" t="str">
        <f>IF(D7916=2,"NO","YES")</f>
        <v>YES</v>
      </c>
      <c r="D7916" s="77">
        <f t="shared" si="135"/>
        <v>1.1100000000000001</v>
      </c>
      <c r="E7916" s="1">
        <v>2.7417000000000002</v>
      </c>
      <c r="F7916" s="39">
        <v>7548</v>
      </c>
      <c r="G7916" s="99">
        <v>42490</v>
      </c>
      <c r="H7916" s="3" t="s">
        <v>7690</v>
      </c>
      <c r="I7916" s="4"/>
    </row>
    <row r="7917" spans="1:9">
      <c r="A7917" s="6">
        <v>7915</v>
      </c>
      <c r="B7917" s="68" t="s">
        <v>7759</v>
      </c>
      <c r="C7917" s="25" t="str">
        <f>IF(D7917=2,"NO","YES")</f>
        <v>YES</v>
      </c>
      <c r="D7917" s="77">
        <f t="shared" si="135"/>
        <v>0.19</v>
      </c>
      <c r="E7917" s="1">
        <v>0.46930000000000005</v>
      </c>
      <c r="F7917" s="39">
        <v>1292</v>
      </c>
      <c r="G7917" s="99">
        <v>42490</v>
      </c>
      <c r="H7917" s="3" t="s">
        <v>7690</v>
      </c>
      <c r="I7917" s="4"/>
    </row>
    <row r="7918" spans="1:9">
      <c r="A7918" s="6">
        <v>7916</v>
      </c>
      <c r="B7918" s="68" t="s">
        <v>7760</v>
      </c>
      <c r="C7918" s="25" t="str">
        <f>IF(D7918=2,"NO","YES")</f>
        <v>YES</v>
      </c>
      <c r="D7918" s="77">
        <f t="shared" si="135"/>
        <v>1.01</v>
      </c>
      <c r="E7918" s="1">
        <v>2.4947000000000004</v>
      </c>
      <c r="F7918" s="39">
        <v>6868</v>
      </c>
      <c r="G7918" s="99">
        <v>42490</v>
      </c>
      <c r="H7918" s="3" t="s">
        <v>7690</v>
      </c>
      <c r="I7918" s="4"/>
    </row>
    <row r="7919" spans="1:9">
      <c r="A7919" s="6">
        <v>7917</v>
      </c>
      <c r="B7919" s="68" t="s">
        <v>7761</v>
      </c>
      <c r="C7919" s="25" t="str">
        <f>IF(D7919=2,"NO","YES")</f>
        <v>YES</v>
      </c>
      <c r="D7919" s="77">
        <f t="shared" si="135"/>
        <v>0.61</v>
      </c>
      <c r="E7919" s="1">
        <v>1.5067000000000002</v>
      </c>
      <c r="F7919" s="39">
        <v>4148</v>
      </c>
      <c r="G7919" s="99">
        <v>42490</v>
      </c>
      <c r="H7919" s="3" t="s">
        <v>7690</v>
      </c>
      <c r="I7919" s="4"/>
    </row>
    <row r="7920" spans="1:9">
      <c r="A7920" s="6">
        <v>7918</v>
      </c>
      <c r="B7920" s="68" t="s">
        <v>7762</v>
      </c>
      <c r="C7920" s="25" t="str">
        <f>IF(D7920=2,"NO","YES")</f>
        <v>YES</v>
      </c>
      <c r="D7920" s="77">
        <f t="shared" si="135"/>
        <v>0.91</v>
      </c>
      <c r="E7920" s="1">
        <v>2.2477000000000005</v>
      </c>
      <c r="F7920" s="39">
        <v>6188</v>
      </c>
      <c r="G7920" s="99">
        <v>42490</v>
      </c>
      <c r="H7920" s="3" t="s">
        <v>7690</v>
      </c>
      <c r="I7920" s="4"/>
    </row>
    <row r="7921" spans="1:9">
      <c r="A7921" s="6">
        <v>7919</v>
      </c>
      <c r="B7921" s="68" t="s">
        <v>7763</v>
      </c>
      <c r="C7921" s="25" t="str">
        <f>IF(D7921=2,"NO","YES")</f>
        <v>YES</v>
      </c>
      <c r="D7921" s="77">
        <f t="shared" si="135"/>
        <v>1.0900000000000001</v>
      </c>
      <c r="E7921" s="1">
        <v>2.6923000000000004</v>
      </c>
      <c r="F7921" s="39">
        <v>7412</v>
      </c>
      <c r="G7921" s="99">
        <v>42490</v>
      </c>
      <c r="H7921" s="3" t="s">
        <v>7690</v>
      </c>
      <c r="I7921" s="4"/>
    </row>
    <row r="7922" spans="1:9">
      <c r="A7922" s="6">
        <v>7920</v>
      </c>
      <c r="B7922" s="68" t="s">
        <v>7764</v>
      </c>
      <c r="C7922" s="25" t="str">
        <f>IF(D7922=2,"NO","YES")</f>
        <v>YES</v>
      </c>
      <c r="D7922" s="77">
        <f t="shared" si="135"/>
        <v>1.9</v>
      </c>
      <c r="E7922" s="1">
        <v>4.6930000000000005</v>
      </c>
      <c r="F7922" s="39">
        <v>12920</v>
      </c>
      <c r="G7922" s="99">
        <v>42490</v>
      </c>
      <c r="H7922" s="3" t="s">
        <v>7690</v>
      </c>
      <c r="I7922" s="4"/>
    </row>
    <row r="7923" spans="1:9">
      <c r="A7923" s="6">
        <v>7921</v>
      </c>
      <c r="B7923" s="68" t="s">
        <v>7765</v>
      </c>
      <c r="C7923" s="25" t="str">
        <f>IF(D7923=2,"NO","YES")</f>
        <v>YES</v>
      </c>
      <c r="D7923" s="77">
        <f t="shared" si="135"/>
        <v>1.29</v>
      </c>
      <c r="E7923" s="1">
        <v>3.1863000000000001</v>
      </c>
      <c r="F7923" s="39">
        <v>8772</v>
      </c>
      <c r="G7923" s="99">
        <v>42490</v>
      </c>
      <c r="H7923" s="3" t="s">
        <v>7690</v>
      </c>
      <c r="I7923" s="4"/>
    </row>
    <row r="7924" spans="1:9">
      <c r="A7924" s="6">
        <v>7922</v>
      </c>
      <c r="B7924" s="68" t="s">
        <v>7766</v>
      </c>
      <c r="C7924" s="25" t="str">
        <f>IF(D7924=2,"NO","YES")</f>
        <v>YES</v>
      </c>
      <c r="D7924" s="77">
        <f t="shared" si="135"/>
        <v>0.56000000000000005</v>
      </c>
      <c r="E7924" s="1">
        <v>1.3832000000000002</v>
      </c>
      <c r="F7924" s="39">
        <v>3808</v>
      </c>
      <c r="G7924" s="99">
        <v>42490</v>
      </c>
      <c r="H7924" s="3" t="s">
        <v>7690</v>
      </c>
      <c r="I7924" s="4"/>
    </row>
    <row r="7925" spans="1:9">
      <c r="A7925" s="6">
        <v>7923</v>
      </c>
      <c r="B7925" s="68" t="s">
        <v>7767</v>
      </c>
      <c r="C7925" s="25" t="str">
        <f>IF(D7925=2,"NO","YES")</f>
        <v>YES</v>
      </c>
      <c r="D7925" s="77">
        <f t="shared" si="135"/>
        <v>0.24</v>
      </c>
      <c r="E7925" s="1">
        <v>0.59279999999999999</v>
      </c>
      <c r="F7925" s="39">
        <v>1632</v>
      </c>
      <c r="G7925" s="99">
        <v>42490</v>
      </c>
      <c r="H7925" s="3" t="s">
        <v>7690</v>
      </c>
      <c r="I7925" s="4"/>
    </row>
    <row r="7926" spans="1:9">
      <c r="A7926" s="6">
        <v>7924</v>
      </c>
      <c r="B7926" s="68" t="s">
        <v>7768</v>
      </c>
      <c r="C7926" s="25" t="str">
        <f>IF(D7926=2,"NO","YES")</f>
        <v>YES</v>
      </c>
      <c r="D7926" s="77">
        <f t="shared" si="135"/>
        <v>1.56</v>
      </c>
      <c r="E7926" s="1">
        <v>3.8532000000000006</v>
      </c>
      <c r="F7926" s="39">
        <v>10608</v>
      </c>
      <c r="G7926" s="99">
        <v>42490</v>
      </c>
      <c r="H7926" s="3" t="s">
        <v>7690</v>
      </c>
      <c r="I7926" s="4"/>
    </row>
    <row r="7927" spans="1:9">
      <c r="A7927" s="6">
        <v>7925</v>
      </c>
      <c r="B7927" s="68" t="s">
        <v>7769</v>
      </c>
      <c r="C7927" s="25" t="str">
        <f>IF(D7927=2,"NO","YES")</f>
        <v>YES</v>
      </c>
      <c r="D7927" s="77">
        <f t="shared" si="135"/>
        <v>0.05</v>
      </c>
      <c r="E7927" s="1">
        <v>0.12350000000000001</v>
      </c>
      <c r="F7927" s="39">
        <v>340</v>
      </c>
      <c r="G7927" s="99">
        <v>42490</v>
      </c>
      <c r="H7927" s="3" t="s">
        <v>7690</v>
      </c>
      <c r="I7927" s="4"/>
    </row>
    <row r="7928" spans="1:9">
      <c r="A7928" s="6">
        <v>7926</v>
      </c>
      <c r="B7928" s="68" t="s">
        <v>7770</v>
      </c>
      <c r="C7928" s="25" t="str">
        <f>IF(D7928=2,"NO","YES")</f>
        <v>YES</v>
      </c>
      <c r="D7928" s="77">
        <f t="shared" si="135"/>
        <v>1.1499999999999999</v>
      </c>
      <c r="E7928" s="1">
        <v>2.8405</v>
      </c>
      <c r="F7928" s="39">
        <v>7820</v>
      </c>
      <c r="G7928" s="99">
        <v>42490</v>
      </c>
      <c r="H7928" s="3" t="s">
        <v>7690</v>
      </c>
      <c r="I7928" s="4"/>
    </row>
    <row r="7929" spans="1:9">
      <c r="A7929" s="6">
        <v>7927</v>
      </c>
      <c r="B7929" s="68" t="s">
        <v>7771</v>
      </c>
      <c r="C7929" s="25" t="str">
        <f>IF(D7929=2,"NO","YES")</f>
        <v>YES</v>
      </c>
      <c r="D7929" s="77">
        <f t="shared" si="135"/>
        <v>0.28000000000000003</v>
      </c>
      <c r="E7929" s="1">
        <v>0.6916000000000001</v>
      </c>
      <c r="F7929" s="39">
        <v>1904</v>
      </c>
      <c r="G7929" s="99">
        <v>42490</v>
      </c>
      <c r="H7929" s="3" t="s">
        <v>7690</v>
      </c>
      <c r="I7929" s="4"/>
    </row>
    <row r="7930" spans="1:9">
      <c r="A7930" s="6">
        <v>7928</v>
      </c>
      <c r="B7930" s="68" t="s">
        <v>7772</v>
      </c>
      <c r="C7930" s="25" t="str">
        <f>IF(D7930=2,"NO","YES")</f>
        <v>YES</v>
      </c>
      <c r="D7930" s="77">
        <f t="shared" si="135"/>
        <v>0.97</v>
      </c>
      <c r="E7930" s="1">
        <v>2.3959000000000001</v>
      </c>
      <c r="F7930" s="39">
        <v>6596</v>
      </c>
      <c r="G7930" s="99">
        <v>42490</v>
      </c>
      <c r="H7930" s="3" t="s">
        <v>7690</v>
      </c>
      <c r="I7930" s="4"/>
    </row>
    <row r="7931" spans="1:9">
      <c r="A7931" s="6">
        <v>7929</v>
      </c>
      <c r="B7931" s="68" t="s">
        <v>7773</v>
      </c>
      <c r="C7931" s="25" t="str">
        <f>IF(D7931=2,"NO","YES")</f>
        <v>YES</v>
      </c>
      <c r="D7931" s="77">
        <f t="shared" si="135"/>
        <v>0.37</v>
      </c>
      <c r="E7931" s="1">
        <v>0.91390000000000005</v>
      </c>
      <c r="F7931" s="39">
        <v>2516</v>
      </c>
      <c r="G7931" s="99">
        <v>42490</v>
      </c>
      <c r="H7931" s="3" t="s">
        <v>7690</v>
      </c>
      <c r="I7931" s="4"/>
    </row>
    <row r="7932" spans="1:9">
      <c r="A7932" s="6">
        <v>7930</v>
      </c>
      <c r="B7932" s="68" t="s">
        <v>7774</v>
      </c>
      <c r="C7932" s="25" t="str">
        <f>IF(D7932=2,"NO","YES")</f>
        <v>YES</v>
      </c>
      <c r="D7932" s="77">
        <f t="shared" si="135"/>
        <v>1.08</v>
      </c>
      <c r="E7932" s="1">
        <v>2.6676000000000002</v>
      </c>
      <c r="F7932" s="39">
        <v>7344</v>
      </c>
      <c r="G7932" s="99">
        <v>42490</v>
      </c>
      <c r="H7932" s="3" t="s">
        <v>7690</v>
      </c>
      <c r="I7932" s="4"/>
    </row>
    <row r="7933" spans="1:9">
      <c r="A7933" s="6">
        <v>7931</v>
      </c>
      <c r="B7933" s="68" t="s">
        <v>7775</v>
      </c>
      <c r="C7933" s="25" t="str">
        <f>IF(D7933=2,"NO","YES")</f>
        <v>YES</v>
      </c>
      <c r="D7933" s="77">
        <f t="shared" si="135"/>
        <v>0.54</v>
      </c>
      <c r="E7933" s="1">
        <v>1.3338000000000001</v>
      </c>
      <c r="F7933" s="39">
        <v>3672</v>
      </c>
      <c r="G7933" s="99">
        <v>42490</v>
      </c>
      <c r="H7933" s="3" t="s">
        <v>7690</v>
      </c>
      <c r="I7933" s="4"/>
    </row>
    <row r="7934" spans="1:9">
      <c r="A7934" s="6">
        <v>7932</v>
      </c>
      <c r="B7934" s="68" t="s">
        <v>7776</v>
      </c>
      <c r="C7934" s="25" t="str">
        <f>IF(D7934=2,"NO","YES")</f>
        <v>YES</v>
      </c>
      <c r="D7934" s="77">
        <f t="shared" si="135"/>
        <v>0.99</v>
      </c>
      <c r="E7934" s="1">
        <v>2.4453</v>
      </c>
      <c r="F7934" s="39">
        <v>6732</v>
      </c>
      <c r="G7934" s="99">
        <v>42490</v>
      </c>
      <c r="H7934" s="3" t="s">
        <v>7690</v>
      </c>
      <c r="I7934" s="4"/>
    </row>
    <row r="7935" spans="1:9">
      <c r="A7935" s="6">
        <v>7933</v>
      </c>
      <c r="B7935" s="68" t="s">
        <v>7777</v>
      </c>
      <c r="C7935" s="25" t="str">
        <f>IF(D7935=2,"NO","YES")</f>
        <v>YES</v>
      </c>
      <c r="D7935" s="77">
        <f t="shared" si="135"/>
        <v>0.64</v>
      </c>
      <c r="E7935" s="1">
        <v>1.5808000000000002</v>
      </c>
      <c r="F7935" s="39">
        <v>4352</v>
      </c>
      <c r="G7935" s="99">
        <v>42490</v>
      </c>
      <c r="H7935" s="3" t="s">
        <v>7690</v>
      </c>
      <c r="I7935" s="4"/>
    </row>
    <row r="7936" spans="1:9">
      <c r="A7936" s="6">
        <v>7934</v>
      </c>
      <c r="B7936" s="68" t="s">
        <v>7778</v>
      </c>
      <c r="C7936" s="25" t="str">
        <f>IF(D7936=2,"NO","YES")</f>
        <v>YES</v>
      </c>
      <c r="D7936" s="77">
        <f t="shared" si="135"/>
        <v>0.26</v>
      </c>
      <c r="E7936" s="1">
        <v>0.6422000000000001</v>
      </c>
      <c r="F7936" s="39">
        <v>1768</v>
      </c>
      <c r="G7936" s="99">
        <v>42490</v>
      </c>
      <c r="H7936" s="3" t="s">
        <v>7690</v>
      </c>
      <c r="I7936" s="4"/>
    </row>
    <row r="7937" spans="1:9">
      <c r="A7937" s="6">
        <v>7935</v>
      </c>
      <c r="B7937" s="68" t="s">
        <v>7779</v>
      </c>
      <c r="C7937" s="25" t="str">
        <f>IF(D7937=2,"NO","YES")</f>
        <v>YES</v>
      </c>
      <c r="D7937" s="77">
        <f t="shared" si="135"/>
        <v>1.1599999999999999</v>
      </c>
      <c r="E7937" s="1">
        <v>2.8652000000000002</v>
      </c>
      <c r="F7937" s="39">
        <v>7888</v>
      </c>
      <c r="G7937" s="99">
        <v>42490</v>
      </c>
      <c r="H7937" s="3" t="s">
        <v>7690</v>
      </c>
      <c r="I7937" s="4"/>
    </row>
    <row r="7938" spans="1:9">
      <c r="A7938" s="6">
        <v>7936</v>
      </c>
      <c r="B7938" s="68" t="s">
        <v>7780</v>
      </c>
      <c r="C7938" s="25" t="str">
        <f>IF(D7938=2,"NO","YES")</f>
        <v>YES</v>
      </c>
      <c r="D7938" s="77">
        <f t="shared" si="135"/>
        <v>0.21</v>
      </c>
      <c r="E7938" s="1">
        <v>0.51870000000000005</v>
      </c>
      <c r="F7938" s="39">
        <v>1428</v>
      </c>
      <c r="G7938" s="99">
        <v>42490</v>
      </c>
      <c r="H7938" s="3" t="s">
        <v>7690</v>
      </c>
      <c r="I7938" s="4"/>
    </row>
    <row r="7939" spans="1:9">
      <c r="A7939" s="6">
        <v>7937</v>
      </c>
      <c r="B7939" s="68" t="s">
        <v>7781</v>
      </c>
      <c r="C7939" s="25" t="str">
        <f>IF(D7939=2,"NO","YES")</f>
        <v>YES</v>
      </c>
      <c r="D7939" s="77">
        <f t="shared" si="135"/>
        <v>0.11</v>
      </c>
      <c r="E7939" s="1">
        <v>0.2717</v>
      </c>
      <c r="F7939" s="39">
        <v>748</v>
      </c>
      <c r="G7939" s="99">
        <v>42490</v>
      </c>
      <c r="H7939" s="3" t="s">
        <v>7690</v>
      </c>
      <c r="I7939" s="4"/>
    </row>
    <row r="7940" spans="1:9">
      <c r="A7940" s="6">
        <v>7938</v>
      </c>
      <c r="B7940" s="68" t="s">
        <v>7782</v>
      </c>
      <c r="C7940" s="25" t="str">
        <f>IF(D7940=2,"NO","YES")</f>
        <v>YES</v>
      </c>
      <c r="D7940" s="77">
        <f t="shared" si="135"/>
        <v>0.21</v>
      </c>
      <c r="E7940" s="1">
        <v>0.51870000000000005</v>
      </c>
      <c r="F7940" s="39">
        <v>1428</v>
      </c>
      <c r="G7940" s="99">
        <v>42490</v>
      </c>
      <c r="H7940" s="3" t="s">
        <v>7690</v>
      </c>
      <c r="I7940" s="4"/>
    </row>
    <row r="7941" spans="1:9">
      <c r="A7941" s="6">
        <v>7939</v>
      </c>
      <c r="B7941" s="68" t="s">
        <v>7783</v>
      </c>
      <c r="C7941" s="25" t="str">
        <f>IF(D7941=2,"NO","YES")</f>
        <v>YES</v>
      </c>
      <c r="D7941" s="77">
        <f t="shared" ref="D7941:D8004" si="136">F7941/6800</f>
        <v>1.21</v>
      </c>
      <c r="E7941" s="1">
        <v>2.9887000000000001</v>
      </c>
      <c r="F7941" s="39">
        <v>8228</v>
      </c>
      <c r="G7941" s="99">
        <v>42490</v>
      </c>
      <c r="H7941" s="3" t="s">
        <v>7690</v>
      </c>
      <c r="I7941" s="4"/>
    </row>
    <row r="7942" spans="1:9">
      <c r="A7942" s="6">
        <v>7940</v>
      </c>
      <c r="B7942" s="68" t="s">
        <v>7784</v>
      </c>
      <c r="C7942" s="25" t="str">
        <f>IF(D7942=2,"NO","YES")</f>
        <v>YES</v>
      </c>
      <c r="D7942" s="77">
        <f t="shared" si="136"/>
        <v>0.62</v>
      </c>
      <c r="E7942" s="1">
        <v>1.5314000000000001</v>
      </c>
      <c r="F7942" s="39">
        <v>4216</v>
      </c>
      <c r="G7942" s="99">
        <v>42490</v>
      </c>
      <c r="H7942" s="3" t="s">
        <v>7690</v>
      </c>
      <c r="I7942" s="4"/>
    </row>
    <row r="7943" spans="1:9">
      <c r="A7943" s="6">
        <v>7941</v>
      </c>
      <c r="B7943" s="68" t="s">
        <v>7785</v>
      </c>
      <c r="C7943" s="25" t="str">
        <f>IF(D7943=2,"NO","YES")</f>
        <v>YES</v>
      </c>
      <c r="D7943" s="77">
        <f t="shared" si="136"/>
        <v>1.21</v>
      </c>
      <c r="E7943" s="1">
        <v>2.9887000000000001</v>
      </c>
      <c r="F7943" s="39">
        <v>8228</v>
      </c>
      <c r="G7943" s="99">
        <v>42490</v>
      </c>
      <c r="H7943" s="3" t="s">
        <v>7690</v>
      </c>
      <c r="I7943" s="4"/>
    </row>
    <row r="7944" spans="1:9">
      <c r="A7944" s="6">
        <v>7942</v>
      </c>
      <c r="B7944" s="68" t="s">
        <v>7786</v>
      </c>
      <c r="C7944" s="25" t="str">
        <f>IF(D7944=2,"NO","YES")</f>
        <v>YES</v>
      </c>
      <c r="D7944" s="77">
        <f t="shared" si="136"/>
        <v>1.1000000000000001</v>
      </c>
      <c r="E7944" s="1">
        <v>2.7170000000000005</v>
      </c>
      <c r="F7944" s="39">
        <v>7480</v>
      </c>
      <c r="G7944" s="99">
        <v>42490</v>
      </c>
      <c r="H7944" s="3" t="s">
        <v>7690</v>
      </c>
      <c r="I7944" s="4"/>
    </row>
    <row r="7945" spans="1:9" ht="30">
      <c r="A7945" s="6">
        <v>7943</v>
      </c>
      <c r="B7945" s="24" t="s">
        <v>7787</v>
      </c>
      <c r="C7945" s="25" t="str">
        <f>IF(D7945=2,"NO","YES")</f>
        <v>NO</v>
      </c>
      <c r="D7945" s="25">
        <f t="shared" si="136"/>
        <v>2</v>
      </c>
      <c r="E7945" s="1">
        <v>4.9400000000000004</v>
      </c>
      <c r="F7945" s="75">
        <v>13600</v>
      </c>
      <c r="G7945" s="89">
        <v>42711</v>
      </c>
      <c r="H7945" s="3" t="s">
        <v>7690</v>
      </c>
      <c r="I7945" s="4"/>
    </row>
    <row r="7946" spans="1:9">
      <c r="A7946" s="6">
        <v>7944</v>
      </c>
      <c r="B7946" s="24" t="s">
        <v>7788</v>
      </c>
      <c r="C7946" s="25" t="str">
        <f>IF(D7946=2,"NO","YES")</f>
        <v>YES</v>
      </c>
      <c r="D7946" s="25">
        <f t="shared" si="136"/>
        <v>1.86</v>
      </c>
      <c r="E7946" s="1">
        <v>4.5942000000000007</v>
      </c>
      <c r="F7946" s="75">
        <v>12648</v>
      </c>
      <c r="G7946" s="89">
        <v>42711</v>
      </c>
      <c r="H7946" s="3" t="s">
        <v>7690</v>
      </c>
      <c r="I7946" s="4"/>
    </row>
    <row r="7947" spans="1:9" ht="30">
      <c r="A7947" s="6">
        <v>7945</v>
      </c>
      <c r="B7947" s="24" t="s">
        <v>7789</v>
      </c>
      <c r="C7947" s="25" t="str">
        <f>IF(D7947=2,"NO","YES")</f>
        <v>YES</v>
      </c>
      <c r="D7947" s="25">
        <f t="shared" si="136"/>
        <v>1.63</v>
      </c>
      <c r="E7947" s="1">
        <v>4.0261000000000005</v>
      </c>
      <c r="F7947" s="75">
        <v>11084</v>
      </c>
      <c r="G7947" s="89">
        <v>42711</v>
      </c>
      <c r="H7947" s="3" t="s">
        <v>7690</v>
      </c>
      <c r="I7947" s="4"/>
    </row>
    <row r="7948" spans="1:9" ht="30">
      <c r="A7948" s="6">
        <v>7946</v>
      </c>
      <c r="B7948" s="24" t="s">
        <v>7790</v>
      </c>
      <c r="C7948" s="25" t="str">
        <f>IF(D7948=2,"NO","YES")</f>
        <v>YES</v>
      </c>
      <c r="D7948" s="25">
        <f t="shared" si="136"/>
        <v>1.3</v>
      </c>
      <c r="E7948" s="1">
        <v>3.2110000000000003</v>
      </c>
      <c r="F7948" s="75">
        <v>8840</v>
      </c>
      <c r="G7948" s="89">
        <v>42711</v>
      </c>
      <c r="H7948" s="3" t="s">
        <v>7690</v>
      </c>
      <c r="I7948" s="4"/>
    </row>
    <row r="7949" spans="1:9">
      <c r="A7949" s="6">
        <v>7947</v>
      </c>
      <c r="B7949" s="24" t="s">
        <v>7791</v>
      </c>
      <c r="C7949" s="25" t="str">
        <f>IF(D7949=2,"NO","YES")</f>
        <v>YES</v>
      </c>
      <c r="D7949" s="25">
        <f t="shared" si="136"/>
        <v>1.24</v>
      </c>
      <c r="E7949" s="1">
        <v>3.0628000000000002</v>
      </c>
      <c r="F7949" s="75">
        <v>8432</v>
      </c>
      <c r="G7949" s="89">
        <v>42711</v>
      </c>
      <c r="H7949" s="3" t="s">
        <v>7690</v>
      </c>
      <c r="I7949" s="4"/>
    </row>
    <row r="7950" spans="1:9" ht="30">
      <c r="A7950" s="6">
        <v>7948</v>
      </c>
      <c r="B7950" s="24" t="s">
        <v>7792</v>
      </c>
      <c r="C7950" s="25" t="str">
        <f>IF(D7950=2,"NO","YES")</f>
        <v>YES</v>
      </c>
      <c r="D7950" s="25">
        <f t="shared" si="136"/>
        <v>1.21</v>
      </c>
      <c r="E7950" s="1">
        <v>2.9887000000000001</v>
      </c>
      <c r="F7950" s="75">
        <v>8228</v>
      </c>
      <c r="G7950" s="89">
        <v>42711</v>
      </c>
      <c r="H7950" s="3" t="s">
        <v>7690</v>
      </c>
      <c r="I7950" s="4"/>
    </row>
    <row r="7951" spans="1:9">
      <c r="A7951" s="6">
        <v>7949</v>
      </c>
      <c r="B7951" s="24" t="s">
        <v>7793</v>
      </c>
      <c r="C7951" s="25" t="str">
        <f>IF(D7951=2,"NO","YES")</f>
        <v>YES</v>
      </c>
      <c r="D7951" s="25">
        <f t="shared" si="136"/>
        <v>1.21</v>
      </c>
      <c r="E7951" s="1">
        <v>2.9887000000000001</v>
      </c>
      <c r="F7951" s="75">
        <v>8228</v>
      </c>
      <c r="G7951" s="89">
        <v>42711</v>
      </c>
      <c r="H7951" s="3" t="s">
        <v>7690</v>
      </c>
      <c r="I7951" s="4"/>
    </row>
    <row r="7952" spans="1:9">
      <c r="A7952" s="6">
        <v>7950</v>
      </c>
      <c r="B7952" s="24" t="s">
        <v>7794</v>
      </c>
      <c r="C7952" s="25" t="str">
        <f>IF(D7952=2,"NO","YES")</f>
        <v>YES</v>
      </c>
      <c r="D7952" s="25">
        <f t="shared" si="136"/>
        <v>1.21</v>
      </c>
      <c r="E7952" s="1">
        <v>2.9887000000000001</v>
      </c>
      <c r="F7952" s="75">
        <v>8228</v>
      </c>
      <c r="G7952" s="89">
        <v>42711</v>
      </c>
      <c r="H7952" s="3" t="s">
        <v>7690</v>
      </c>
      <c r="I7952" s="4"/>
    </row>
    <row r="7953" spans="1:9" ht="30">
      <c r="A7953" s="6">
        <v>7951</v>
      </c>
      <c r="B7953" s="24" t="s">
        <v>7795</v>
      </c>
      <c r="C7953" s="25" t="str">
        <f>IF(D7953=2,"NO","YES")</f>
        <v>YES</v>
      </c>
      <c r="D7953" s="25">
        <f t="shared" si="136"/>
        <v>1.1000000000000001</v>
      </c>
      <c r="E7953" s="1">
        <v>2.7170000000000005</v>
      </c>
      <c r="F7953" s="75">
        <v>7480</v>
      </c>
      <c r="G7953" s="89">
        <v>42711</v>
      </c>
      <c r="H7953" s="3" t="s">
        <v>7690</v>
      </c>
      <c r="I7953" s="4"/>
    </row>
    <row r="7954" spans="1:9" ht="30">
      <c r="A7954" s="6">
        <v>7952</v>
      </c>
      <c r="B7954" s="24" t="s">
        <v>7796</v>
      </c>
      <c r="C7954" s="25" t="str">
        <f>IF(D7954=2,"NO","YES")</f>
        <v>YES</v>
      </c>
      <c r="D7954" s="25">
        <f t="shared" si="136"/>
        <v>1.01</v>
      </c>
      <c r="E7954" s="1">
        <v>2.4947000000000004</v>
      </c>
      <c r="F7954" s="75">
        <v>6868</v>
      </c>
      <c r="G7954" s="89">
        <v>42711</v>
      </c>
      <c r="H7954" s="3" t="s">
        <v>7690</v>
      </c>
      <c r="I7954" s="4"/>
    </row>
    <row r="7955" spans="1:9" ht="30">
      <c r="A7955" s="6">
        <v>7953</v>
      </c>
      <c r="B7955" s="24" t="s">
        <v>7797</v>
      </c>
      <c r="C7955" s="25" t="str">
        <f>IF(D7955=2,"NO","YES")</f>
        <v>YES</v>
      </c>
      <c r="D7955" s="25">
        <f t="shared" si="136"/>
        <v>0.64</v>
      </c>
      <c r="E7955" s="1">
        <v>1.5808000000000002</v>
      </c>
      <c r="F7955" s="75">
        <v>4352</v>
      </c>
      <c r="G7955" s="89">
        <v>42711</v>
      </c>
      <c r="H7955" s="3" t="s">
        <v>7690</v>
      </c>
      <c r="I7955" s="4"/>
    </row>
    <row r="7956" spans="1:9" ht="30">
      <c r="A7956" s="6">
        <v>7954</v>
      </c>
      <c r="B7956" s="24" t="s">
        <v>7798</v>
      </c>
      <c r="C7956" s="25" t="str">
        <f>IF(D7956=2,"NO","YES")</f>
        <v>YES</v>
      </c>
      <c r="D7956" s="25">
        <f t="shared" si="136"/>
        <v>0.45</v>
      </c>
      <c r="E7956" s="1">
        <v>1.1115000000000002</v>
      </c>
      <c r="F7956" s="75">
        <v>3060</v>
      </c>
      <c r="G7956" s="89">
        <v>42711</v>
      </c>
      <c r="H7956" s="3" t="s">
        <v>7690</v>
      </c>
      <c r="I7956" s="4"/>
    </row>
    <row r="7957" spans="1:9" ht="30">
      <c r="A7957" s="6">
        <v>7955</v>
      </c>
      <c r="B7957" s="24" t="s">
        <v>7799</v>
      </c>
      <c r="C7957" s="25" t="str">
        <f>IF(D7957=2,"NO","YES")</f>
        <v>YES</v>
      </c>
      <c r="D7957" s="25">
        <f t="shared" si="136"/>
        <v>0.4</v>
      </c>
      <c r="E7957" s="1">
        <v>0.9880000000000001</v>
      </c>
      <c r="F7957" s="75">
        <v>2720</v>
      </c>
      <c r="G7957" s="89">
        <v>42711</v>
      </c>
      <c r="H7957" s="3" t="s">
        <v>7690</v>
      </c>
      <c r="I7957" s="4"/>
    </row>
    <row r="7958" spans="1:9">
      <c r="A7958" s="6">
        <v>7956</v>
      </c>
      <c r="B7958" s="24" t="s">
        <v>7800</v>
      </c>
      <c r="C7958" s="25" t="str">
        <f>IF(D7958=2,"NO","YES")</f>
        <v>YES</v>
      </c>
      <c r="D7958" s="25">
        <f t="shared" si="136"/>
        <v>0.28000000000000003</v>
      </c>
      <c r="E7958" s="1">
        <v>0.6916000000000001</v>
      </c>
      <c r="F7958" s="75">
        <v>1904</v>
      </c>
      <c r="G7958" s="89">
        <v>42711</v>
      </c>
      <c r="H7958" s="3" t="s">
        <v>7690</v>
      </c>
      <c r="I7958" s="4"/>
    </row>
    <row r="7959" spans="1:9">
      <c r="A7959" s="6">
        <v>7957</v>
      </c>
      <c r="B7959" s="24" t="s">
        <v>7801</v>
      </c>
      <c r="C7959" s="25" t="str">
        <f>IF(D7959=2,"NO","YES")</f>
        <v>YES</v>
      </c>
      <c r="D7959" s="25">
        <f t="shared" si="136"/>
        <v>0.08</v>
      </c>
      <c r="E7959" s="1">
        <v>0.19760000000000003</v>
      </c>
      <c r="F7959" s="75">
        <v>544</v>
      </c>
      <c r="G7959" s="89">
        <v>42711</v>
      </c>
      <c r="H7959" s="3" t="s">
        <v>7690</v>
      </c>
      <c r="I7959" s="4"/>
    </row>
    <row r="7960" spans="1:9">
      <c r="A7960" s="6">
        <v>7958</v>
      </c>
      <c r="B7960" s="24" t="s">
        <v>7802</v>
      </c>
      <c r="C7960" s="25" t="str">
        <f>IF(D7960=2,"NO","YES")</f>
        <v>YES</v>
      </c>
      <c r="D7960" s="25">
        <f t="shared" si="136"/>
        <v>0.08</v>
      </c>
      <c r="E7960" s="1">
        <v>0.19760000000000003</v>
      </c>
      <c r="F7960" s="75">
        <v>544</v>
      </c>
      <c r="G7960" s="89">
        <v>42711</v>
      </c>
      <c r="H7960" s="3" t="s">
        <v>7690</v>
      </c>
      <c r="I7960" s="4"/>
    </row>
    <row r="7961" spans="1:9" ht="30">
      <c r="A7961" s="6">
        <v>7959</v>
      </c>
      <c r="B7961" s="24" t="s">
        <v>7803</v>
      </c>
      <c r="C7961" s="25" t="str">
        <f>IF(D7961=2,"NO","YES")</f>
        <v>YES</v>
      </c>
      <c r="D7961" s="25">
        <f t="shared" si="136"/>
        <v>0.04</v>
      </c>
      <c r="E7961" s="1">
        <v>9.8800000000000013E-2</v>
      </c>
      <c r="F7961" s="75">
        <v>272</v>
      </c>
      <c r="G7961" s="89">
        <v>42711</v>
      </c>
      <c r="H7961" s="3" t="s">
        <v>7690</v>
      </c>
      <c r="I7961" s="4"/>
    </row>
    <row r="7962" spans="1:9">
      <c r="A7962" s="6">
        <v>7960</v>
      </c>
      <c r="B7962" s="144" t="s">
        <v>7804</v>
      </c>
      <c r="C7962" s="25" t="str">
        <f>IF(D7962=2,"NO","YES")</f>
        <v>YES</v>
      </c>
      <c r="D7962" s="25">
        <f t="shared" si="136"/>
        <v>0.02</v>
      </c>
      <c r="E7962" s="1">
        <v>4.9400000000000006E-2</v>
      </c>
      <c r="F7962" s="75">
        <v>136</v>
      </c>
      <c r="G7962" s="89">
        <v>42711</v>
      </c>
      <c r="H7962" s="3" t="s">
        <v>7690</v>
      </c>
      <c r="I7962" s="4"/>
    </row>
    <row r="7963" spans="1:9" ht="30">
      <c r="A7963" s="6">
        <v>7961</v>
      </c>
      <c r="B7963" s="24" t="s">
        <v>7805</v>
      </c>
      <c r="C7963" s="25" t="str">
        <f>IF(D7963=2,"NO","YES")</f>
        <v>YES</v>
      </c>
      <c r="D7963" s="25">
        <f t="shared" si="136"/>
        <v>0.48</v>
      </c>
      <c r="E7963" s="1">
        <v>1.1856</v>
      </c>
      <c r="F7963" s="75">
        <v>3264</v>
      </c>
      <c r="G7963" s="97">
        <v>42728</v>
      </c>
      <c r="H7963" s="3" t="s">
        <v>7690</v>
      </c>
      <c r="I7963" s="4"/>
    </row>
    <row r="7964" spans="1:9" ht="30">
      <c r="A7964" s="6">
        <v>7962</v>
      </c>
      <c r="B7964" s="24" t="s">
        <v>7806</v>
      </c>
      <c r="C7964" s="25" t="str">
        <f>IF(D7964=2,"NO","YES")</f>
        <v>YES</v>
      </c>
      <c r="D7964" s="25">
        <f t="shared" si="136"/>
        <v>0.08</v>
      </c>
      <c r="E7964" s="1">
        <v>0.19760000000000003</v>
      </c>
      <c r="F7964" s="75">
        <v>544</v>
      </c>
      <c r="G7964" s="97">
        <v>42728</v>
      </c>
      <c r="H7964" s="3" t="s">
        <v>7690</v>
      </c>
      <c r="I7964" s="4"/>
    </row>
    <row r="7965" spans="1:9">
      <c r="A7965" s="6">
        <v>7963</v>
      </c>
      <c r="B7965" s="38" t="s">
        <v>7807</v>
      </c>
      <c r="C7965" s="25" t="str">
        <f>IF(D7965=2,"NO","YES")</f>
        <v>YES</v>
      </c>
      <c r="D7965" s="39">
        <f t="shared" si="136"/>
        <v>0.4</v>
      </c>
      <c r="E7965" s="1">
        <v>0.9880000000000001</v>
      </c>
      <c r="F7965" s="39">
        <v>2720</v>
      </c>
      <c r="G7965" s="99">
        <v>42612</v>
      </c>
      <c r="H7965" s="3" t="s">
        <v>7690</v>
      </c>
      <c r="I7965" s="4"/>
    </row>
    <row r="7966" spans="1:9">
      <c r="A7966" s="6">
        <v>7964</v>
      </c>
      <c r="B7966" s="145" t="s">
        <v>7808</v>
      </c>
      <c r="C7966" s="25" t="str">
        <f>IF(D7966=2,"NO","YES")</f>
        <v>YES</v>
      </c>
      <c r="D7966" s="146">
        <f t="shared" si="136"/>
        <v>7.0000000000000007E-2</v>
      </c>
      <c r="E7966" s="1">
        <v>0.17290000000000003</v>
      </c>
      <c r="F7966" s="96">
        <v>476</v>
      </c>
      <c r="G7966" s="99">
        <v>42490</v>
      </c>
      <c r="H7966" s="3" t="s">
        <v>7809</v>
      </c>
      <c r="I7966" s="4"/>
    </row>
    <row r="7967" spans="1:9">
      <c r="A7967" s="6">
        <v>7965</v>
      </c>
      <c r="B7967" s="145" t="s">
        <v>7810</v>
      </c>
      <c r="C7967" s="25" t="str">
        <f>IF(D7967=2,"NO","YES")</f>
        <v>YES</v>
      </c>
      <c r="D7967" s="146">
        <f t="shared" si="136"/>
        <v>0.35</v>
      </c>
      <c r="E7967" s="1">
        <v>0.86450000000000005</v>
      </c>
      <c r="F7967" s="96">
        <v>2380</v>
      </c>
      <c r="G7967" s="99">
        <v>42490</v>
      </c>
      <c r="H7967" s="3" t="s">
        <v>7809</v>
      </c>
      <c r="I7967" s="4"/>
    </row>
    <row r="7968" spans="1:9">
      <c r="A7968" s="6">
        <v>7966</v>
      </c>
      <c r="B7968" s="145" t="s">
        <v>7811</v>
      </c>
      <c r="C7968" s="25" t="str">
        <f>IF(D7968=2,"NO","YES")</f>
        <v>YES</v>
      </c>
      <c r="D7968" s="146">
        <f t="shared" si="136"/>
        <v>0.6</v>
      </c>
      <c r="E7968" s="1">
        <v>1.482</v>
      </c>
      <c r="F7968" s="96">
        <v>4080</v>
      </c>
      <c r="G7968" s="99">
        <v>42490</v>
      </c>
      <c r="H7968" s="3" t="s">
        <v>7809</v>
      </c>
      <c r="I7968" s="4"/>
    </row>
    <row r="7969" spans="1:9">
      <c r="A7969" s="6">
        <v>7967</v>
      </c>
      <c r="B7969" s="145" t="s">
        <v>7812</v>
      </c>
      <c r="C7969" s="25" t="str">
        <f>IF(D7969=2,"NO","YES")</f>
        <v>YES</v>
      </c>
      <c r="D7969" s="146">
        <f t="shared" si="136"/>
        <v>0.21</v>
      </c>
      <c r="E7969" s="1">
        <v>0.51870000000000005</v>
      </c>
      <c r="F7969" s="96">
        <v>1428</v>
      </c>
      <c r="G7969" s="99">
        <v>42490</v>
      </c>
      <c r="H7969" s="3" t="s">
        <v>7809</v>
      </c>
      <c r="I7969" s="4"/>
    </row>
    <row r="7970" spans="1:9">
      <c r="A7970" s="6">
        <v>7968</v>
      </c>
      <c r="B7970" s="145" t="s">
        <v>7813</v>
      </c>
      <c r="C7970" s="25" t="str">
        <f>IF(D7970=2,"NO","YES")</f>
        <v>YES</v>
      </c>
      <c r="D7970" s="146">
        <f t="shared" si="136"/>
        <v>0.6</v>
      </c>
      <c r="E7970" s="1">
        <v>1.482</v>
      </c>
      <c r="F7970" s="96">
        <v>4080</v>
      </c>
      <c r="G7970" s="99">
        <v>42490</v>
      </c>
      <c r="H7970" s="3" t="s">
        <v>7809</v>
      </c>
      <c r="I7970" s="4"/>
    </row>
    <row r="7971" spans="1:9">
      <c r="A7971" s="6">
        <v>7969</v>
      </c>
      <c r="B7971" s="145" t="s">
        <v>7814</v>
      </c>
      <c r="C7971" s="25" t="str">
        <f>IF(D7971=2,"NO","YES")</f>
        <v>NO</v>
      </c>
      <c r="D7971" s="146">
        <f t="shared" si="136"/>
        <v>2</v>
      </c>
      <c r="E7971" s="1">
        <v>4.9400000000000004</v>
      </c>
      <c r="F7971" s="96">
        <v>13600</v>
      </c>
      <c r="G7971" s="99">
        <v>42490</v>
      </c>
      <c r="H7971" s="3" t="s">
        <v>7809</v>
      </c>
      <c r="I7971" s="4"/>
    </row>
    <row r="7972" spans="1:9">
      <c r="A7972" s="6">
        <v>7970</v>
      </c>
      <c r="B7972" s="145" t="s">
        <v>7815</v>
      </c>
      <c r="C7972" s="25" t="str">
        <f>IF(D7972=2,"NO","YES")</f>
        <v>YES</v>
      </c>
      <c r="D7972" s="146">
        <f t="shared" si="136"/>
        <v>1.19</v>
      </c>
      <c r="E7972" s="1">
        <v>2.9393000000000002</v>
      </c>
      <c r="F7972" s="96">
        <v>8092</v>
      </c>
      <c r="G7972" s="99">
        <v>42490</v>
      </c>
      <c r="H7972" s="3" t="s">
        <v>7809</v>
      </c>
      <c r="I7972" s="4"/>
    </row>
    <row r="7973" spans="1:9">
      <c r="A7973" s="6">
        <v>7971</v>
      </c>
      <c r="B7973" s="145" t="s">
        <v>7816</v>
      </c>
      <c r="C7973" s="25" t="str">
        <f>IF(D7973=2,"NO","YES")</f>
        <v>YES</v>
      </c>
      <c r="D7973" s="146">
        <f t="shared" si="136"/>
        <v>1.27</v>
      </c>
      <c r="E7973" s="1">
        <v>3.1369000000000002</v>
      </c>
      <c r="F7973" s="96">
        <v>8636</v>
      </c>
      <c r="G7973" s="99">
        <v>42490</v>
      </c>
      <c r="H7973" s="3" t="s">
        <v>7809</v>
      </c>
      <c r="I7973" s="4"/>
    </row>
    <row r="7974" spans="1:9">
      <c r="A7974" s="6">
        <v>7972</v>
      </c>
      <c r="B7974" s="145" t="s">
        <v>7817</v>
      </c>
      <c r="C7974" s="25" t="str">
        <f>IF(D7974=2,"NO","YES")</f>
        <v>YES</v>
      </c>
      <c r="D7974" s="146">
        <f t="shared" si="136"/>
        <v>0.52</v>
      </c>
      <c r="E7974" s="1">
        <v>1.2844000000000002</v>
      </c>
      <c r="F7974" s="96">
        <v>3536</v>
      </c>
      <c r="G7974" s="99">
        <v>42490</v>
      </c>
      <c r="H7974" s="3" t="s">
        <v>7809</v>
      </c>
      <c r="I7974" s="4"/>
    </row>
    <row r="7975" spans="1:9">
      <c r="A7975" s="6">
        <v>7973</v>
      </c>
      <c r="B7975" s="145" t="s">
        <v>7729</v>
      </c>
      <c r="C7975" s="25" t="str">
        <f>IF(D7975=2,"NO","YES")</f>
        <v>YES</v>
      </c>
      <c r="D7975" s="146">
        <f t="shared" si="136"/>
        <v>0.74</v>
      </c>
      <c r="E7975" s="1">
        <v>1.8278000000000001</v>
      </c>
      <c r="F7975" s="96">
        <v>5032</v>
      </c>
      <c r="G7975" s="93">
        <v>42490</v>
      </c>
      <c r="H7975" s="3" t="s">
        <v>7809</v>
      </c>
      <c r="I7975" s="4"/>
    </row>
    <row r="7976" spans="1:9">
      <c r="A7976" s="6">
        <v>7974</v>
      </c>
      <c r="B7976" s="145" t="s">
        <v>7818</v>
      </c>
      <c r="C7976" s="25" t="str">
        <f>IF(D7976=2,"NO","YES")</f>
        <v>YES</v>
      </c>
      <c r="D7976" s="146">
        <f t="shared" si="136"/>
        <v>1.01</v>
      </c>
      <c r="E7976" s="1">
        <v>2.4947000000000004</v>
      </c>
      <c r="F7976" s="96">
        <v>6868</v>
      </c>
      <c r="G7976" s="99">
        <v>42490</v>
      </c>
      <c r="H7976" s="3" t="s">
        <v>7809</v>
      </c>
      <c r="I7976" s="4"/>
    </row>
    <row r="7977" spans="1:9">
      <c r="A7977" s="6">
        <v>7975</v>
      </c>
      <c r="B7977" s="145" t="s">
        <v>7819</v>
      </c>
      <c r="C7977" s="25" t="str">
        <f>IF(D7977=2,"NO","YES")</f>
        <v>YES</v>
      </c>
      <c r="D7977" s="146">
        <f t="shared" si="136"/>
        <v>1.1499999999999999</v>
      </c>
      <c r="E7977" s="1">
        <v>2.8405</v>
      </c>
      <c r="F7977" s="96">
        <v>7820</v>
      </c>
      <c r="G7977" s="99">
        <v>42490</v>
      </c>
      <c r="H7977" s="3" t="s">
        <v>7809</v>
      </c>
      <c r="I7977" s="4"/>
    </row>
    <row r="7978" spans="1:9">
      <c r="A7978" s="6">
        <v>7976</v>
      </c>
      <c r="B7978" s="145" t="s">
        <v>7820</v>
      </c>
      <c r="C7978" s="25" t="str">
        <f>IF(D7978=2,"NO","YES")</f>
        <v>NO</v>
      </c>
      <c r="D7978" s="146">
        <f t="shared" si="136"/>
        <v>2</v>
      </c>
      <c r="E7978" s="1">
        <v>4.9400000000000004</v>
      </c>
      <c r="F7978" s="96">
        <v>13600</v>
      </c>
      <c r="G7978" s="99">
        <v>42490</v>
      </c>
      <c r="H7978" s="3" t="s">
        <v>7809</v>
      </c>
      <c r="I7978" s="4"/>
    </row>
    <row r="7979" spans="1:9">
      <c r="A7979" s="6">
        <v>7977</v>
      </c>
      <c r="B7979" s="145" t="s">
        <v>7821</v>
      </c>
      <c r="C7979" s="25" t="str">
        <f>IF(D7979=2,"NO","YES")</f>
        <v>YES</v>
      </c>
      <c r="D7979" s="146">
        <f t="shared" si="136"/>
        <v>1.62</v>
      </c>
      <c r="E7979" s="1">
        <v>4.0014000000000003</v>
      </c>
      <c r="F7979" s="96">
        <v>11016</v>
      </c>
      <c r="G7979" s="99">
        <v>42490</v>
      </c>
      <c r="H7979" s="3" t="s">
        <v>7809</v>
      </c>
      <c r="I7979" s="4"/>
    </row>
    <row r="7980" spans="1:9">
      <c r="A7980" s="6">
        <v>7978</v>
      </c>
      <c r="B7980" s="145" t="s">
        <v>7822</v>
      </c>
      <c r="C7980" s="25" t="str">
        <f>IF(D7980=2,"NO","YES")</f>
        <v>YES</v>
      </c>
      <c r="D7980" s="146">
        <f t="shared" si="136"/>
        <v>1.1599999999999999</v>
      </c>
      <c r="E7980" s="1">
        <v>2.8652000000000002</v>
      </c>
      <c r="F7980" s="96">
        <v>7888</v>
      </c>
      <c r="G7980" s="99">
        <v>42490</v>
      </c>
      <c r="H7980" s="3" t="s">
        <v>7809</v>
      </c>
      <c r="I7980" s="4"/>
    </row>
    <row r="7981" spans="1:9">
      <c r="A7981" s="6">
        <v>7979</v>
      </c>
      <c r="B7981" s="145" t="s">
        <v>7823</v>
      </c>
      <c r="C7981" s="25" t="str">
        <f>IF(D7981=2,"NO","YES")</f>
        <v>YES</v>
      </c>
      <c r="D7981" s="146">
        <f t="shared" si="136"/>
        <v>0.15</v>
      </c>
      <c r="E7981" s="1">
        <v>0.3705</v>
      </c>
      <c r="F7981" s="96">
        <v>1020</v>
      </c>
      <c r="G7981" s="99">
        <v>42490</v>
      </c>
      <c r="H7981" s="3" t="s">
        <v>7809</v>
      </c>
      <c r="I7981" s="4"/>
    </row>
    <row r="7982" spans="1:9">
      <c r="A7982" s="6">
        <v>7980</v>
      </c>
      <c r="B7982" s="145" t="s">
        <v>7824</v>
      </c>
      <c r="C7982" s="25" t="str">
        <f>IF(D7982=2,"NO","YES")</f>
        <v>YES</v>
      </c>
      <c r="D7982" s="146">
        <f t="shared" si="136"/>
        <v>0.14000000000000001</v>
      </c>
      <c r="E7982" s="1">
        <v>0.34580000000000005</v>
      </c>
      <c r="F7982" s="96">
        <v>952</v>
      </c>
      <c r="G7982" s="99">
        <v>42490</v>
      </c>
      <c r="H7982" s="3" t="s">
        <v>7809</v>
      </c>
      <c r="I7982" s="4"/>
    </row>
    <row r="7983" spans="1:9">
      <c r="A7983" s="6">
        <v>7981</v>
      </c>
      <c r="B7983" s="145" t="s">
        <v>7825</v>
      </c>
      <c r="C7983" s="25" t="str">
        <f>IF(D7983=2,"NO","YES")</f>
        <v>YES</v>
      </c>
      <c r="D7983" s="146">
        <f t="shared" si="136"/>
        <v>0.43</v>
      </c>
      <c r="E7983" s="1">
        <v>1.0621</v>
      </c>
      <c r="F7983" s="96">
        <v>2924</v>
      </c>
      <c r="G7983" s="99">
        <v>42490</v>
      </c>
      <c r="H7983" s="3" t="s">
        <v>7809</v>
      </c>
      <c r="I7983" s="4"/>
    </row>
    <row r="7984" spans="1:9">
      <c r="A7984" s="6">
        <v>7982</v>
      </c>
      <c r="B7984" s="145" t="s">
        <v>7826</v>
      </c>
      <c r="C7984" s="25" t="str">
        <f>IF(D7984=2,"NO","YES")</f>
        <v>YES</v>
      </c>
      <c r="D7984" s="146">
        <f t="shared" si="136"/>
        <v>0.67</v>
      </c>
      <c r="E7984" s="1">
        <v>1.6549000000000003</v>
      </c>
      <c r="F7984" s="96">
        <v>4556</v>
      </c>
      <c r="G7984" s="99">
        <v>42490</v>
      </c>
      <c r="H7984" s="3" t="s">
        <v>7809</v>
      </c>
      <c r="I7984" s="4"/>
    </row>
    <row r="7985" spans="1:9" ht="30">
      <c r="A7985" s="6">
        <v>7983</v>
      </c>
      <c r="B7985" s="145" t="s">
        <v>7827</v>
      </c>
      <c r="C7985" s="25" t="str">
        <f>IF(D7985=2,"NO","YES")</f>
        <v>NO</v>
      </c>
      <c r="D7985" s="146">
        <f t="shared" si="136"/>
        <v>2</v>
      </c>
      <c r="E7985" s="1">
        <v>4.9400000000000004</v>
      </c>
      <c r="F7985" s="96">
        <v>13600</v>
      </c>
      <c r="G7985" s="99">
        <v>42490</v>
      </c>
      <c r="H7985" s="3" t="s">
        <v>7809</v>
      </c>
      <c r="I7985" s="4"/>
    </row>
    <row r="7986" spans="1:9">
      <c r="A7986" s="6">
        <v>7984</v>
      </c>
      <c r="B7986" s="145" t="s">
        <v>7828</v>
      </c>
      <c r="C7986" s="25" t="str">
        <f>IF(D7986=2,"NO","YES")</f>
        <v>YES</v>
      </c>
      <c r="D7986" s="146">
        <f t="shared" si="136"/>
        <v>1.01</v>
      </c>
      <c r="E7986" s="1">
        <v>2.4947000000000004</v>
      </c>
      <c r="F7986" s="96">
        <v>6868</v>
      </c>
      <c r="G7986" s="99">
        <v>42490</v>
      </c>
      <c r="H7986" s="3" t="s">
        <v>7809</v>
      </c>
      <c r="I7986" s="4"/>
    </row>
    <row r="7987" spans="1:9">
      <c r="A7987" s="6">
        <v>7985</v>
      </c>
      <c r="B7987" s="145" t="s">
        <v>7829</v>
      </c>
      <c r="C7987" s="25" t="str">
        <f>IF(D7987=2,"NO","YES")</f>
        <v>YES</v>
      </c>
      <c r="D7987" s="146">
        <f t="shared" si="136"/>
        <v>1.01</v>
      </c>
      <c r="E7987" s="1">
        <v>2.4947000000000004</v>
      </c>
      <c r="F7987" s="96">
        <v>6868</v>
      </c>
      <c r="G7987" s="99">
        <v>42490</v>
      </c>
      <c r="H7987" s="3" t="s">
        <v>7809</v>
      </c>
      <c r="I7987" s="4"/>
    </row>
    <row r="7988" spans="1:9">
      <c r="A7988" s="6">
        <v>7986</v>
      </c>
      <c r="B7988" s="145" t="s">
        <v>7830</v>
      </c>
      <c r="C7988" s="25" t="str">
        <f>IF(D7988=2,"NO","YES")</f>
        <v>YES</v>
      </c>
      <c r="D7988" s="146">
        <f t="shared" si="136"/>
        <v>1.01</v>
      </c>
      <c r="E7988" s="1">
        <v>2.4947000000000004</v>
      </c>
      <c r="F7988" s="96">
        <v>6868</v>
      </c>
      <c r="G7988" s="99">
        <v>42490</v>
      </c>
      <c r="H7988" s="3" t="s">
        <v>7809</v>
      </c>
      <c r="I7988" s="4"/>
    </row>
    <row r="7989" spans="1:9">
      <c r="A7989" s="6">
        <v>7987</v>
      </c>
      <c r="B7989" s="145" t="s">
        <v>7831</v>
      </c>
      <c r="C7989" s="25" t="str">
        <f>IF(D7989=2,"NO","YES")</f>
        <v>YES</v>
      </c>
      <c r="D7989" s="146">
        <f t="shared" si="136"/>
        <v>0.28000000000000003</v>
      </c>
      <c r="E7989" s="1">
        <v>0.6916000000000001</v>
      </c>
      <c r="F7989" s="96">
        <v>1904</v>
      </c>
      <c r="G7989" s="99">
        <v>42490</v>
      </c>
      <c r="H7989" s="3" t="s">
        <v>7809</v>
      </c>
      <c r="I7989" s="4"/>
    </row>
    <row r="7990" spans="1:9">
      <c r="A7990" s="6">
        <v>7988</v>
      </c>
      <c r="B7990" s="145" t="s">
        <v>7832</v>
      </c>
      <c r="C7990" s="25" t="str">
        <f>IF(D7990=2,"NO","YES")</f>
        <v>NO</v>
      </c>
      <c r="D7990" s="146">
        <f t="shared" si="136"/>
        <v>2</v>
      </c>
      <c r="E7990" s="1">
        <v>4.9400000000000004</v>
      </c>
      <c r="F7990" s="96">
        <v>13600</v>
      </c>
      <c r="G7990" s="99">
        <v>42490</v>
      </c>
      <c r="H7990" s="3" t="s">
        <v>7809</v>
      </c>
      <c r="I7990" s="4"/>
    </row>
    <row r="7991" spans="1:9">
      <c r="A7991" s="6">
        <v>7989</v>
      </c>
      <c r="B7991" s="145" t="s">
        <v>7833</v>
      </c>
      <c r="C7991" s="25" t="str">
        <f>IF(D7991=2,"NO","YES")</f>
        <v>YES</v>
      </c>
      <c r="D7991" s="146">
        <f t="shared" si="136"/>
        <v>1.04</v>
      </c>
      <c r="E7991" s="1">
        <v>2.5688000000000004</v>
      </c>
      <c r="F7991" s="96">
        <v>7072</v>
      </c>
      <c r="G7991" s="99">
        <v>42490</v>
      </c>
      <c r="H7991" s="3" t="s">
        <v>7809</v>
      </c>
      <c r="I7991" s="4"/>
    </row>
    <row r="7992" spans="1:9">
      <c r="A7992" s="6">
        <v>7990</v>
      </c>
      <c r="B7992" s="145" t="s">
        <v>7834</v>
      </c>
      <c r="C7992" s="25" t="str">
        <f>IF(D7992=2,"NO","YES")</f>
        <v>YES</v>
      </c>
      <c r="D7992" s="146">
        <f t="shared" si="136"/>
        <v>1.08</v>
      </c>
      <c r="E7992" s="1">
        <v>2.6676000000000002</v>
      </c>
      <c r="F7992" s="96">
        <v>7344</v>
      </c>
      <c r="G7992" s="99">
        <v>42490</v>
      </c>
      <c r="H7992" s="3" t="s">
        <v>7809</v>
      </c>
      <c r="I7992" s="4"/>
    </row>
    <row r="7993" spans="1:9">
      <c r="A7993" s="6">
        <v>7991</v>
      </c>
      <c r="B7993" s="145" t="s">
        <v>5999</v>
      </c>
      <c r="C7993" s="25" t="str">
        <f>IF(D7993=2,"NO","YES")</f>
        <v>YES</v>
      </c>
      <c r="D7993" s="146">
        <f t="shared" si="136"/>
        <v>1.01</v>
      </c>
      <c r="E7993" s="1">
        <v>2.4947000000000004</v>
      </c>
      <c r="F7993" s="96">
        <v>6868</v>
      </c>
      <c r="G7993" s="99">
        <v>42490</v>
      </c>
      <c r="H7993" s="3" t="s">
        <v>7809</v>
      </c>
      <c r="I7993" s="4"/>
    </row>
    <row r="7994" spans="1:9">
      <c r="A7994" s="6">
        <v>7992</v>
      </c>
      <c r="B7994" s="145" t="s">
        <v>7835</v>
      </c>
      <c r="C7994" s="25" t="str">
        <f>IF(D7994=2,"NO","YES")</f>
        <v>YES</v>
      </c>
      <c r="D7994" s="146">
        <f t="shared" si="136"/>
        <v>1.1599999999999999</v>
      </c>
      <c r="E7994" s="1">
        <v>2.8652000000000002</v>
      </c>
      <c r="F7994" s="96">
        <v>7888</v>
      </c>
      <c r="G7994" s="99">
        <v>42490</v>
      </c>
      <c r="H7994" s="3" t="s">
        <v>7809</v>
      </c>
      <c r="I7994" s="4"/>
    </row>
    <row r="7995" spans="1:9">
      <c r="A7995" s="6">
        <v>7993</v>
      </c>
      <c r="B7995" s="145" t="s">
        <v>7836</v>
      </c>
      <c r="C7995" s="25" t="str">
        <f>IF(D7995=2,"NO","YES")</f>
        <v>YES</v>
      </c>
      <c r="D7995" s="146">
        <f t="shared" si="136"/>
        <v>0.3</v>
      </c>
      <c r="E7995" s="1">
        <v>0.74099999999999999</v>
      </c>
      <c r="F7995" s="96">
        <v>2040</v>
      </c>
      <c r="G7995" s="99">
        <v>42490</v>
      </c>
      <c r="H7995" s="3" t="s">
        <v>7809</v>
      </c>
      <c r="I7995" s="4"/>
    </row>
    <row r="7996" spans="1:9">
      <c r="A7996" s="6">
        <v>7994</v>
      </c>
      <c r="B7996" s="145" t="s">
        <v>7837</v>
      </c>
      <c r="C7996" s="25" t="str">
        <f>IF(D7996=2,"NO","YES")</f>
        <v>YES</v>
      </c>
      <c r="D7996" s="146">
        <f t="shared" si="136"/>
        <v>0.94</v>
      </c>
      <c r="E7996" s="1">
        <v>2.3218000000000001</v>
      </c>
      <c r="F7996" s="96">
        <v>6392</v>
      </c>
      <c r="G7996" s="99">
        <v>42490</v>
      </c>
      <c r="H7996" s="3" t="s">
        <v>7809</v>
      </c>
      <c r="I7996" s="4"/>
    </row>
    <row r="7997" spans="1:9">
      <c r="A7997" s="6">
        <v>7995</v>
      </c>
      <c r="B7997" s="145" t="s">
        <v>7838</v>
      </c>
      <c r="C7997" s="25" t="str">
        <f>IF(D7997=2,"NO","YES")</f>
        <v>YES</v>
      </c>
      <c r="D7997" s="146">
        <f t="shared" si="136"/>
        <v>0.92</v>
      </c>
      <c r="E7997" s="1">
        <v>2.2724000000000002</v>
      </c>
      <c r="F7997" s="96">
        <v>6256</v>
      </c>
      <c r="G7997" s="99">
        <v>42490</v>
      </c>
      <c r="H7997" s="3" t="s">
        <v>7809</v>
      </c>
      <c r="I7997" s="4"/>
    </row>
    <row r="7998" spans="1:9">
      <c r="A7998" s="6">
        <v>7996</v>
      </c>
      <c r="B7998" s="145" t="s">
        <v>7839</v>
      </c>
      <c r="C7998" s="25" t="str">
        <f>IF(D7998=2,"NO","YES")</f>
        <v>YES</v>
      </c>
      <c r="D7998" s="146">
        <f t="shared" si="136"/>
        <v>1.1599999999999999</v>
      </c>
      <c r="E7998" s="1">
        <v>2.8652000000000002</v>
      </c>
      <c r="F7998" s="96">
        <v>7888</v>
      </c>
      <c r="G7998" s="99">
        <v>42490</v>
      </c>
      <c r="H7998" s="3" t="s">
        <v>7809</v>
      </c>
      <c r="I7998" s="4"/>
    </row>
    <row r="7999" spans="1:9">
      <c r="A7999" s="6">
        <v>7997</v>
      </c>
      <c r="B7999" s="145" t="s">
        <v>7840</v>
      </c>
      <c r="C7999" s="25" t="str">
        <f>IF(D7999=2,"NO","YES")</f>
        <v>YES</v>
      </c>
      <c r="D7999" s="146">
        <f t="shared" si="136"/>
        <v>1.1499999999999999</v>
      </c>
      <c r="E7999" s="1">
        <v>2.8405</v>
      </c>
      <c r="F7999" s="96">
        <v>7820</v>
      </c>
      <c r="G7999" s="99">
        <v>42490</v>
      </c>
      <c r="H7999" s="3" t="s">
        <v>7809</v>
      </c>
      <c r="I7999" s="4"/>
    </row>
    <row r="8000" spans="1:9">
      <c r="A8000" s="6">
        <v>7998</v>
      </c>
      <c r="B8000" s="145" t="s">
        <v>7841</v>
      </c>
      <c r="C8000" s="25" t="str">
        <f>IF(D8000=2,"NO","YES")</f>
        <v>YES</v>
      </c>
      <c r="D8000" s="146">
        <f t="shared" si="136"/>
        <v>0.53</v>
      </c>
      <c r="E8000" s="1">
        <v>1.3091000000000002</v>
      </c>
      <c r="F8000" s="96">
        <v>3604</v>
      </c>
      <c r="G8000" s="99">
        <v>42490</v>
      </c>
      <c r="H8000" s="3" t="s">
        <v>7809</v>
      </c>
      <c r="I8000" s="4"/>
    </row>
    <row r="8001" spans="1:9">
      <c r="A8001" s="6">
        <v>7999</v>
      </c>
      <c r="B8001" s="145" t="s">
        <v>7842</v>
      </c>
      <c r="C8001" s="25" t="str">
        <f>IF(D8001=2,"NO","YES")</f>
        <v>NO</v>
      </c>
      <c r="D8001" s="146">
        <f t="shared" si="136"/>
        <v>2</v>
      </c>
      <c r="E8001" s="1">
        <v>4.9400000000000004</v>
      </c>
      <c r="F8001" s="96">
        <v>13600</v>
      </c>
      <c r="G8001" s="99">
        <v>42490</v>
      </c>
      <c r="H8001" s="3" t="s">
        <v>7809</v>
      </c>
      <c r="I8001" s="4"/>
    </row>
    <row r="8002" spans="1:9">
      <c r="A8002" s="6">
        <v>8000</v>
      </c>
      <c r="B8002" s="145" t="s">
        <v>7843</v>
      </c>
      <c r="C8002" s="25" t="str">
        <f>IF(D8002=2,"NO","YES")</f>
        <v>YES</v>
      </c>
      <c r="D8002" s="146">
        <f t="shared" si="136"/>
        <v>1.1499999999999999</v>
      </c>
      <c r="E8002" s="1">
        <v>2.8405</v>
      </c>
      <c r="F8002" s="96">
        <v>7820</v>
      </c>
      <c r="G8002" s="99">
        <v>42490</v>
      </c>
      <c r="H8002" s="3" t="s">
        <v>7809</v>
      </c>
      <c r="I8002" s="4"/>
    </row>
    <row r="8003" spans="1:9">
      <c r="A8003" s="6">
        <v>8001</v>
      </c>
      <c r="B8003" s="145" t="s">
        <v>7844</v>
      </c>
      <c r="C8003" s="25" t="str">
        <f>IF(D8003=2,"NO","YES")</f>
        <v>YES</v>
      </c>
      <c r="D8003" s="146">
        <f t="shared" si="136"/>
        <v>1.05</v>
      </c>
      <c r="E8003" s="1">
        <v>2.5935000000000001</v>
      </c>
      <c r="F8003" s="96">
        <v>7140</v>
      </c>
      <c r="G8003" s="99">
        <v>42490</v>
      </c>
      <c r="H8003" s="3" t="s">
        <v>7809</v>
      </c>
      <c r="I8003" s="4"/>
    </row>
    <row r="8004" spans="1:9">
      <c r="A8004" s="6">
        <v>8002</v>
      </c>
      <c r="B8004" s="145" t="s">
        <v>7845</v>
      </c>
      <c r="C8004" s="25" t="str">
        <f>IF(D8004=2,"NO","YES")</f>
        <v>YES</v>
      </c>
      <c r="D8004" s="146">
        <f t="shared" si="136"/>
        <v>0.67</v>
      </c>
      <c r="E8004" s="1">
        <v>1.6549000000000003</v>
      </c>
      <c r="F8004" s="96">
        <v>4556</v>
      </c>
      <c r="G8004" s="99">
        <v>42490</v>
      </c>
      <c r="H8004" s="3" t="s">
        <v>7809</v>
      </c>
      <c r="I8004" s="4"/>
    </row>
    <row r="8005" spans="1:9">
      <c r="A8005" s="6">
        <v>8003</v>
      </c>
      <c r="B8005" s="145" t="s">
        <v>7846</v>
      </c>
      <c r="C8005" s="25" t="str">
        <f>IF(D8005=2,"NO","YES")</f>
        <v>YES</v>
      </c>
      <c r="D8005" s="146">
        <f t="shared" ref="D8005:D8068" si="137">F8005/6800</f>
        <v>0.53</v>
      </c>
      <c r="E8005" s="1">
        <v>1.3091000000000002</v>
      </c>
      <c r="F8005" s="96">
        <v>3604</v>
      </c>
      <c r="G8005" s="99">
        <v>42490</v>
      </c>
      <c r="H8005" s="3" t="s">
        <v>7809</v>
      </c>
      <c r="I8005" s="4"/>
    </row>
    <row r="8006" spans="1:9">
      <c r="A8006" s="6">
        <v>8004</v>
      </c>
      <c r="B8006" s="145" t="s">
        <v>7847</v>
      </c>
      <c r="C8006" s="25" t="str">
        <f>IF(D8006=2,"NO","YES")</f>
        <v>YES</v>
      </c>
      <c r="D8006" s="146">
        <f t="shared" si="137"/>
        <v>0.48</v>
      </c>
      <c r="E8006" s="1">
        <v>1.1856</v>
      </c>
      <c r="F8006" s="96">
        <v>3264</v>
      </c>
      <c r="G8006" s="99">
        <v>42490</v>
      </c>
      <c r="H8006" s="3" t="s">
        <v>7809</v>
      </c>
      <c r="I8006" s="4"/>
    </row>
    <row r="8007" spans="1:9">
      <c r="A8007" s="6">
        <v>8005</v>
      </c>
      <c r="B8007" s="145" t="s">
        <v>7848</v>
      </c>
      <c r="C8007" s="25" t="str">
        <f>IF(D8007=2,"NO","YES")</f>
        <v>YES</v>
      </c>
      <c r="D8007" s="146">
        <f t="shared" si="137"/>
        <v>1.1499999999999999</v>
      </c>
      <c r="E8007" s="1">
        <v>2.8405</v>
      </c>
      <c r="F8007" s="96">
        <v>7820</v>
      </c>
      <c r="G8007" s="99">
        <v>42490</v>
      </c>
      <c r="H8007" s="3" t="s">
        <v>7809</v>
      </c>
      <c r="I8007" s="4"/>
    </row>
    <row r="8008" spans="1:9">
      <c r="A8008" s="6">
        <v>8006</v>
      </c>
      <c r="B8008" s="145" t="s">
        <v>7849</v>
      </c>
      <c r="C8008" s="25" t="str">
        <f>IF(D8008=2,"NO","YES")</f>
        <v>YES</v>
      </c>
      <c r="D8008" s="146">
        <f t="shared" si="137"/>
        <v>1.21</v>
      </c>
      <c r="E8008" s="1">
        <v>2.9887000000000001</v>
      </c>
      <c r="F8008" s="96">
        <v>8228</v>
      </c>
      <c r="G8008" s="99">
        <v>42490</v>
      </c>
      <c r="H8008" s="3" t="s">
        <v>7809</v>
      </c>
      <c r="I8008" s="4"/>
    </row>
    <row r="8009" spans="1:9">
      <c r="A8009" s="6">
        <v>8007</v>
      </c>
      <c r="B8009" s="145" t="s">
        <v>330</v>
      </c>
      <c r="C8009" s="25" t="str">
        <f>IF(D8009=2,"NO","YES")</f>
        <v>YES</v>
      </c>
      <c r="D8009" s="146">
        <f t="shared" si="137"/>
        <v>1.18</v>
      </c>
      <c r="E8009" s="1">
        <v>2.9146000000000001</v>
      </c>
      <c r="F8009" s="96">
        <v>8024</v>
      </c>
      <c r="G8009" s="99">
        <v>42490</v>
      </c>
      <c r="H8009" s="3" t="s">
        <v>7809</v>
      </c>
      <c r="I8009" s="4"/>
    </row>
    <row r="8010" spans="1:9">
      <c r="A8010" s="6">
        <v>8008</v>
      </c>
      <c r="B8010" s="145" t="s">
        <v>7850</v>
      </c>
      <c r="C8010" s="25" t="str">
        <f>IF(D8010=2,"NO","YES")</f>
        <v>YES</v>
      </c>
      <c r="D8010" s="146">
        <f t="shared" si="137"/>
        <v>0.64</v>
      </c>
      <c r="E8010" s="1">
        <v>1.5808000000000002</v>
      </c>
      <c r="F8010" s="96">
        <v>4352</v>
      </c>
      <c r="G8010" s="99">
        <v>42490</v>
      </c>
      <c r="H8010" s="3" t="s">
        <v>7809</v>
      </c>
      <c r="I8010" s="4"/>
    </row>
    <row r="8011" spans="1:9">
      <c r="A8011" s="6">
        <v>8009</v>
      </c>
      <c r="B8011" s="145" t="s">
        <v>7851</v>
      </c>
      <c r="C8011" s="25" t="str">
        <f>IF(D8011=2,"NO","YES")</f>
        <v>YES</v>
      </c>
      <c r="D8011" s="146">
        <f t="shared" si="137"/>
        <v>0.64</v>
      </c>
      <c r="E8011" s="1">
        <v>1.5808000000000002</v>
      </c>
      <c r="F8011" s="96">
        <v>4352</v>
      </c>
      <c r="G8011" s="99">
        <v>42490</v>
      </c>
      <c r="H8011" s="3" t="s">
        <v>7809</v>
      </c>
      <c r="I8011" s="4"/>
    </row>
    <row r="8012" spans="1:9">
      <c r="A8012" s="6">
        <v>8010</v>
      </c>
      <c r="B8012" s="145" t="s">
        <v>7852</v>
      </c>
      <c r="C8012" s="25" t="str">
        <f>IF(D8012=2,"NO","YES")</f>
        <v>YES</v>
      </c>
      <c r="D8012" s="146">
        <f t="shared" si="137"/>
        <v>0.24</v>
      </c>
      <c r="E8012" s="1">
        <v>0.59279999999999999</v>
      </c>
      <c r="F8012" s="96">
        <v>1632</v>
      </c>
      <c r="G8012" s="99">
        <v>42490</v>
      </c>
      <c r="H8012" s="3" t="s">
        <v>7809</v>
      </c>
      <c r="I8012" s="4"/>
    </row>
    <row r="8013" spans="1:9">
      <c r="A8013" s="6">
        <v>8011</v>
      </c>
      <c r="B8013" s="145" t="s">
        <v>7853</v>
      </c>
      <c r="C8013" s="25" t="str">
        <f>IF(D8013=2,"NO","YES")</f>
        <v>YES</v>
      </c>
      <c r="D8013" s="146">
        <f t="shared" si="137"/>
        <v>1.01</v>
      </c>
      <c r="E8013" s="1">
        <v>2.4947000000000004</v>
      </c>
      <c r="F8013" s="96">
        <v>6868</v>
      </c>
      <c r="G8013" s="99">
        <v>42490</v>
      </c>
      <c r="H8013" s="3" t="s">
        <v>7809</v>
      </c>
      <c r="I8013" s="4"/>
    </row>
    <row r="8014" spans="1:9">
      <c r="A8014" s="6">
        <v>8012</v>
      </c>
      <c r="B8014" s="145" t="s">
        <v>7854</v>
      </c>
      <c r="C8014" s="25" t="str">
        <f>IF(D8014=2,"NO","YES")</f>
        <v>YES</v>
      </c>
      <c r="D8014" s="146">
        <f t="shared" si="137"/>
        <v>0.45</v>
      </c>
      <c r="E8014" s="1">
        <v>1.1115000000000002</v>
      </c>
      <c r="F8014" s="96">
        <v>3060</v>
      </c>
      <c r="G8014" s="99">
        <v>42490</v>
      </c>
      <c r="H8014" s="3" t="s">
        <v>7809</v>
      </c>
      <c r="I8014" s="4"/>
    </row>
    <row r="8015" spans="1:9">
      <c r="A8015" s="6">
        <v>8013</v>
      </c>
      <c r="B8015" s="145" t="s">
        <v>7855</v>
      </c>
      <c r="C8015" s="25" t="str">
        <f>IF(D8015=2,"NO","YES")</f>
        <v>YES</v>
      </c>
      <c r="D8015" s="146">
        <f t="shared" si="137"/>
        <v>0.6</v>
      </c>
      <c r="E8015" s="1">
        <v>1.482</v>
      </c>
      <c r="F8015" s="96">
        <v>4080</v>
      </c>
      <c r="G8015" s="99">
        <v>42490</v>
      </c>
      <c r="H8015" s="3" t="s">
        <v>7809</v>
      </c>
      <c r="I8015" s="4"/>
    </row>
    <row r="8016" spans="1:9">
      <c r="A8016" s="6">
        <v>8014</v>
      </c>
      <c r="B8016" s="145" t="s">
        <v>7856</v>
      </c>
      <c r="C8016" s="25" t="str">
        <f>IF(D8016=2,"NO","YES")</f>
        <v>YES</v>
      </c>
      <c r="D8016" s="146">
        <f t="shared" si="137"/>
        <v>0.89</v>
      </c>
      <c r="E8016" s="1">
        <v>2.1983000000000001</v>
      </c>
      <c r="F8016" s="96">
        <v>6052</v>
      </c>
      <c r="G8016" s="99">
        <v>42490</v>
      </c>
      <c r="H8016" s="3" t="s">
        <v>7809</v>
      </c>
      <c r="I8016" s="4"/>
    </row>
    <row r="8017" spans="1:9">
      <c r="A8017" s="6">
        <v>8015</v>
      </c>
      <c r="B8017" s="145" t="s">
        <v>7857</v>
      </c>
      <c r="C8017" s="25" t="str">
        <f>IF(D8017=2,"NO","YES")</f>
        <v>YES</v>
      </c>
      <c r="D8017" s="146">
        <f t="shared" si="137"/>
        <v>1.21</v>
      </c>
      <c r="E8017" s="1">
        <v>2.9887000000000001</v>
      </c>
      <c r="F8017" s="96">
        <v>8228</v>
      </c>
      <c r="G8017" s="99">
        <v>42490</v>
      </c>
      <c r="H8017" s="3" t="s">
        <v>7809</v>
      </c>
      <c r="I8017" s="4"/>
    </row>
    <row r="8018" spans="1:9">
      <c r="A8018" s="6">
        <v>8016</v>
      </c>
      <c r="B8018" s="145" t="s">
        <v>7858</v>
      </c>
      <c r="C8018" s="25" t="str">
        <f>IF(D8018=2,"NO","YES")</f>
        <v>YES</v>
      </c>
      <c r="D8018" s="146">
        <f t="shared" si="137"/>
        <v>0.03</v>
      </c>
      <c r="E8018" s="1">
        <v>7.4099999999999999E-2</v>
      </c>
      <c r="F8018" s="96">
        <v>204</v>
      </c>
      <c r="G8018" s="99">
        <v>42490</v>
      </c>
      <c r="H8018" s="3" t="s">
        <v>7809</v>
      </c>
      <c r="I8018" s="4"/>
    </row>
    <row r="8019" spans="1:9">
      <c r="A8019" s="6">
        <v>8017</v>
      </c>
      <c r="B8019" s="145" t="s">
        <v>7859</v>
      </c>
      <c r="C8019" s="25" t="str">
        <f>IF(D8019=2,"NO","YES")</f>
        <v>YES</v>
      </c>
      <c r="D8019" s="146">
        <f t="shared" si="137"/>
        <v>0.72</v>
      </c>
      <c r="E8019" s="1">
        <v>1.7784</v>
      </c>
      <c r="F8019" s="96">
        <v>4896</v>
      </c>
      <c r="G8019" s="99">
        <v>42490</v>
      </c>
      <c r="H8019" s="3" t="s">
        <v>7809</v>
      </c>
      <c r="I8019" s="4"/>
    </row>
    <row r="8020" spans="1:9">
      <c r="A8020" s="6">
        <v>8018</v>
      </c>
      <c r="B8020" s="145" t="s">
        <v>7860</v>
      </c>
      <c r="C8020" s="25" t="str">
        <f>IF(D8020=2,"NO","YES")</f>
        <v>YES</v>
      </c>
      <c r="D8020" s="146">
        <f t="shared" si="137"/>
        <v>0.6</v>
      </c>
      <c r="E8020" s="1">
        <v>1.482</v>
      </c>
      <c r="F8020" s="96">
        <v>4080</v>
      </c>
      <c r="G8020" s="99">
        <v>42490</v>
      </c>
      <c r="H8020" s="3" t="s">
        <v>7809</v>
      </c>
      <c r="I8020" s="4"/>
    </row>
    <row r="8021" spans="1:9">
      <c r="A8021" s="6">
        <v>8019</v>
      </c>
      <c r="B8021" s="145" t="s">
        <v>7861</v>
      </c>
      <c r="C8021" s="25" t="str">
        <f>IF(D8021=2,"NO","YES")</f>
        <v>YES</v>
      </c>
      <c r="D8021" s="146">
        <f t="shared" si="137"/>
        <v>1.1100000000000001</v>
      </c>
      <c r="E8021" s="1">
        <v>2.7417000000000002</v>
      </c>
      <c r="F8021" s="96">
        <v>7548</v>
      </c>
      <c r="G8021" s="99">
        <v>42490</v>
      </c>
      <c r="H8021" s="3" t="s">
        <v>7809</v>
      </c>
      <c r="I8021" s="4"/>
    </row>
    <row r="8022" spans="1:9">
      <c r="A8022" s="6">
        <v>8020</v>
      </c>
      <c r="B8022" s="145" t="s">
        <v>7862</v>
      </c>
      <c r="C8022" s="25" t="str">
        <f>IF(D8022=2,"NO","YES")</f>
        <v>YES</v>
      </c>
      <c r="D8022" s="146">
        <f t="shared" si="137"/>
        <v>1.01</v>
      </c>
      <c r="E8022" s="1">
        <v>2.4947000000000004</v>
      </c>
      <c r="F8022" s="96">
        <v>6868</v>
      </c>
      <c r="G8022" s="99">
        <v>42490</v>
      </c>
      <c r="H8022" s="3" t="s">
        <v>7809</v>
      </c>
      <c r="I8022" s="4"/>
    </row>
    <row r="8023" spans="1:9">
      <c r="A8023" s="6">
        <v>8021</v>
      </c>
      <c r="B8023" s="145" t="s">
        <v>7863</v>
      </c>
      <c r="C8023" s="25" t="str">
        <f>IF(D8023=2,"NO","YES")</f>
        <v>YES</v>
      </c>
      <c r="D8023" s="146">
        <f t="shared" si="137"/>
        <v>1.17</v>
      </c>
      <c r="E8023" s="1">
        <v>2.8898999999999999</v>
      </c>
      <c r="F8023" s="96">
        <v>7956</v>
      </c>
      <c r="G8023" s="99">
        <v>42490</v>
      </c>
      <c r="H8023" s="3" t="s">
        <v>7809</v>
      </c>
      <c r="I8023" s="4"/>
    </row>
    <row r="8024" spans="1:9">
      <c r="A8024" s="6">
        <v>8022</v>
      </c>
      <c r="B8024" s="145" t="s">
        <v>7864</v>
      </c>
      <c r="C8024" s="25" t="str">
        <f>IF(D8024=2,"NO","YES")</f>
        <v>YES</v>
      </c>
      <c r="D8024" s="146">
        <f t="shared" si="137"/>
        <v>1.85</v>
      </c>
      <c r="E8024" s="1">
        <v>4.5695000000000006</v>
      </c>
      <c r="F8024" s="96">
        <v>12580</v>
      </c>
      <c r="G8024" s="99">
        <v>42490</v>
      </c>
      <c r="H8024" s="3" t="s">
        <v>7809</v>
      </c>
      <c r="I8024" s="4"/>
    </row>
    <row r="8025" spans="1:9">
      <c r="A8025" s="6">
        <v>8023</v>
      </c>
      <c r="B8025" s="145" t="s">
        <v>7865</v>
      </c>
      <c r="C8025" s="25" t="str">
        <f>IF(D8025=2,"NO","YES")</f>
        <v>YES</v>
      </c>
      <c r="D8025" s="146">
        <f t="shared" si="137"/>
        <v>0.97</v>
      </c>
      <c r="E8025" s="1">
        <v>2.3959000000000001</v>
      </c>
      <c r="F8025" s="96">
        <v>6596</v>
      </c>
      <c r="G8025" s="99">
        <v>42490</v>
      </c>
      <c r="H8025" s="3" t="s">
        <v>7809</v>
      </c>
      <c r="I8025" s="4"/>
    </row>
    <row r="8026" spans="1:9">
      <c r="A8026" s="6">
        <v>8024</v>
      </c>
      <c r="B8026" s="145" t="s">
        <v>7866</v>
      </c>
      <c r="C8026" s="25" t="str">
        <f>IF(D8026=2,"NO","YES")</f>
        <v>YES</v>
      </c>
      <c r="D8026" s="146">
        <f t="shared" si="137"/>
        <v>1.01</v>
      </c>
      <c r="E8026" s="1">
        <v>2.4947000000000004</v>
      </c>
      <c r="F8026" s="96">
        <v>6868</v>
      </c>
      <c r="G8026" s="99">
        <v>42490</v>
      </c>
      <c r="H8026" s="3" t="s">
        <v>7809</v>
      </c>
      <c r="I8026" s="4"/>
    </row>
    <row r="8027" spans="1:9">
      <c r="A8027" s="6">
        <v>8025</v>
      </c>
      <c r="B8027" s="145" t="s">
        <v>7867</v>
      </c>
      <c r="C8027" s="25" t="str">
        <f>IF(D8027=2,"NO","YES")</f>
        <v>NO</v>
      </c>
      <c r="D8027" s="146">
        <f t="shared" si="137"/>
        <v>2</v>
      </c>
      <c r="E8027" s="1">
        <v>4.9400000000000004</v>
      </c>
      <c r="F8027" s="96">
        <v>13600</v>
      </c>
      <c r="G8027" s="99">
        <v>42490</v>
      </c>
      <c r="H8027" s="3" t="s">
        <v>7809</v>
      </c>
      <c r="I8027" s="4"/>
    </row>
    <row r="8028" spans="1:9">
      <c r="A8028" s="6">
        <v>8026</v>
      </c>
      <c r="B8028" s="145" t="s">
        <v>7868</v>
      </c>
      <c r="C8028" s="25" t="str">
        <f>IF(D8028=2,"NO","YES")</f>
        <v>YES</v>
      </c>
      <c r="D8028" s="146">
        <f t="shared" si="137"/>
        <v>0.73</v>
      </c>
      <c r="E8028" s="1">
        <v>1.8031000000000001</v>
      </c>
      <c r="F8028" s="96">
        <v>4964</v>
      </c>
      <c r="G8028" s="99">
        <v>42490</v>
      </c>
      <c r="H8028" s="3" t="s">
        <v>7809</v>
      </c>
      <c r="I8028" s="4"/>
    </row>
    <row r="8029" spans="1:9">
      <c r="A8029" s="6">
        <v>8027</v>
      </c>
      <c r="B8029" s="145" t="s">
        <v>7869</v>
      </c>
      <c r="C8029" s="25" t="str">
        <f>IF(D8029=2,"NO","YES")</f>
        <v>YES</v>
      </c>
      <c r="D8029" s="146">
        <f t="shared" si="137"/>
        <v>1.89</v>
      </c>
      <c r="E8029" s="1">
        <v>4.6683000000000003</v>
      </c>
      <c r="F8029" s="96">
        <v>12852</v>
      </c>
      <c r="G8029" s="99">
        <v>42490</v>
      </c>
      <c r="H8029" s="3" t="s">
        <v>7809</v>
      </c>
      <c r="I8029" s="4"/>
    </row>
    <row r="8030" spans="1:9" ht="30">
      <c r="A8030" s="6">
        <v>8028</v>
      </c>
      <c r="B8030" s="147" t="s">
        <v>7870</v>
      </c>
      <c r="C8030" s="25" t="str">
        <f>IF(D8030=2,"NO","YES")</f>
        <v>YES</v>
      </c>
      <c r="D8030" s="148">
        <f t="shared" si="137"/>
        <v>1.21</v>
      </c>
      <c r="E8030" s="1">
        <v>2.9887000000000001</v>
      </c>
      <c r="F8030" s="75">
        <v>8228</v>
      </c>
      <c r="G8030" s="89">
        <v>42711</v>
      </c>
      <c r="H8030" s="3" t="s">
        <v>7809</v>
      </c>
      <c r="I8030" s="4"/>
    </row>
    <row r="8031" spans="1:9" ht="30">
      <c r="A8031" s="6">
        <v>8029</v>
      </c>
      <c r="B8031" s="147" t="s">
        <v>7871</v>
      </c>
      <c r="C8031" s="25" t="str">
        <f>IF(D8031=2,"NO","YES")</f>
        <v>YES</v>
      </c>
      <c r="D8031" s="148">
        <f t="shared" si="137"/>
        <v>1.1200000000000001</v>
      </c>
      <c r="E8031" s="1">
        <v>2.7664000000000004</v>
      </c>
      <c r="F8031" s="75">
        <v>7616</v>
      </c>
      <c r="G8031" s="89">
        <v>42711</v>
      </c>
      <c r="H8031" s="3" t="s">
        <v>7809</v>
      </c>
      <c r="I8031" s="4"/>
    </row>
    <row r="8032" spans="1:9" ht="30">
      <c r="A8032" s="6">
        <v>8030</v>
      </c>
      <c r="B8032" s="147" t="s">
        <v>7872</v>
      </c>
      <c r="C8032" s="25" t="str">
        <f>IF(D8032=2,"NO","YES")</f>
        <v>YES</v>
      </c>
      <c r="D8032" s="148">
        <f t="shared" si="137"/>
        <v>1.01</v>
      </c>
      <c r="E8032" s="1">
        <v>2.4947000000000004</v>
      </c>
      <c r="F8032" s="75">
        <v>6868</v>
      </c>
      <c r="G8032" s="89">
        <v>42711</v>
      </c>
      <c r="H8032" s="3" t="s">
        <v>7809</v>
      </c>
      <c r="I8032" s="4"/>
    </row>
    <row r="8033" spans="1:9" ht="30">
      <c r="A8033" s="6">
        <v>8031</v>
      </c>
      <c r="B8033" s="147" t="s">
        <v>7873</v>
      </c>
      <c r="C8033" s="25" t="str">
        <f>IF(D8033=2,"NO","YES")</f>
        <v>YES</v>
      </c>
      <c r="D8033" s="148">
        <f t="shared" si="137"/>
        <v>1.01</v>
      </c>
      <c r="E8033" s="1">
        <v>2.4947000000000004</v>
      </c>
      <c r="F8033" s="75">
        <v>6868</v>
      </c>
      <c r="G8033" s="89">
        <v>42711</v>
      </c>
      <c r="H8033" s="3" t="s">
        <v>7809</v>
      </c>
      <c r="I8033" s="4"/>
    </row>
    <row r="8034" spans="1:9" ht="30">
      <c r="A8034" s="6">
        <v>8032</v>
      </c>
      <c r="B8034" s="147" t="s">
        <v>7874</v>
      </c>
      <c r="C8034" s="25" t="str">
        <f>IF(D8034=2,"NO","YES")</f>
        <v>YES</v>
      </c>
      <c r="D8034" s="148">
        <f t="shared" si="137"/>
        <v>1.01</v>
      </c>
      <c r="E8034" s="1">
        <v>2.4947000000000004</v>
      </c>
      <c r="F8034" s="75">
        <v>6868</v>
      </c>
      <c r="G8034" s="89">
        <v>42711</v>
      </c>
      <c r="H8034" s="3" t="s">
        <v>7809</v>
      </c>
      <c r="I8034" s="4"/>
    </row>
    <row r="8035" spans="1:9" ht="30">
      <c r="A8035" s="6">
        <v>8033</v>
      </c>
      <c r="B8035" s="147" t="s">
        <v>7875</v>
      </c>
      <c r="C8035" s="25" t="str">
        <f>IF(D8035=2,"NO","YES")</f>
        <v>YES</v>
      </c>
      <c r="D8035" s="148">
        <f t="shared" si="137"/>
        <v>1.01</v>
      </c>
      <c r="E8035" s="1">
        <v>2.4947000000000004</v>
      </c>
      <c r="F8035" s="75">
        <v>6868</v>
      </c>
      <c r="G8035" s="89">
        <v>42711</v>
      </c>
      <c r="H8035" s="3" t="s">
        <v>7809</v>
      </c>
      <c r="I8035" s="4"/>
    </row>
    <row r="8036" spans="1:9" ht="30">
      <c r="A8036" s="6">
        <v>8034</v>
      </c>
      <c r="B8036" s="147" t="s">
        <v>7876</v>
      </c>
      <c r="C8036" s="25" t="str">
        <f>IF(D8036=2,"NO","YES")</f>
        <v>YES</v>
      </c>
      <c r="D8036" s="148">
        <f t="shared" si="137"/>
        <v>1.01</v>
      </c>
      <c r="E8036" s="1">
        <v>2.4947000000000004</v>
      </c>
      <c r="F8036" s="75">
        <v>6868</v>
      </c>
      <c r="G8036" s="89">
        <v>42711</v>
      </c>
      <c r="H8036" s="3" t="s">
        <v>7809</v>
      </c>
      <c r="I8036" s="4"/>
    </row>
    <row r="8037" spans="1:9" ht="30">
      <c r="A8037" s="6">
        <v>8035</v>
      </c>
      <c r="B8037" s="147" t="s">
        <v>7877</v>
      </c>
      <c r="C8037" s="25" t="str">
        <f>IF(D8037=2,"NO","YES")</f>
        <v>YES</v>
      </c>
      <c r="D8037" s="148">
        <f t="shared" si="137"/>
        <v>1.01</v>
      </c>
      <c r="E8037" s="1">
        <v>2.4947000000000004</v>
      </c>
      <c r="F8037" s="75">
        <v>6868</v>
      </c>
      <c r="G8037" s="89">
        <v>42711</v>
      </c>
      <c r="H8037" s="3" t="s">
        <v>7809</v>
      </c>
      <c r="I8037" s="4"/>
    </row>
    <row r="8038" spans="1:9" ht="30">
      <c r="A8038" s="6">
        <v>8036</v>
      </c>
      <c r="B8038" s="147" t="s">
        <v>7878</v>
      </c>
      <c r="C8038" s="25" t="str">
        <f>IF(D8038=2,"NO","YES")</f>
        <v>YES</v>
      </c>
      <c r="D8038" s="148">
        <f t="shared" si="137"/>
        <v>0.93</v>
      </c>
      <c r="E8038" s="1">
        <v>2.2971000000000004</v>
      </c>
      <c r="F8038" s="75">
        <v>6324</v>
      </c>
      <c r="G8038" s="89">
        <v>42711</v>
      </c>
      <c r="H8038" s="3" t="s">
        <v>7809</v>
      </c>
      <c r="I8038" s="4"/>
    </row>
    <row r="8039" spans="1:9" ht="30">
      <c r="A8039" s="6">
        <v>8037</v>
      </c>
      <c r="B8039" s="147" t="s">
        <v>7879</v>
      </c>
      <c r="C8039" s="25" t="str">
        <f>IF(D8039=2,"NO","YES")</f>
        <v>YES</v>
      </c>
      <c r="D8039" s="148">
        <f t="shared" si="137"/>
        <v>0.45</v>
      </c>
      <c r="E8039" s="1">
        <v>1.1115000000000002</v>
      </c>
      <c r="F8039" s="75">
        <v>3060</v>
      </c>
      <c r="G8039" s="89">
        <v>42711</v>
      </c>
      <c r="H8039" s="3" t="s">
        <v>7809</v>
      </c>
      <c r="I8039" s="4"/>
    </row>
    <row r="8040" spans="1:9">
      <c r="A8040" s="6">
        <v>8038</v>
      </c>
      <c r="B8040" s="147" t="s">
        <v>7880</v>
      </c>
      <c r="C8040" s="25" t="str">
        <f>IF(D8040=2,"NO","YES")</f>
        <v>YES</v>
      </c>
      <c r="D8040" s="148">
        <f t="shared" si="137"/>
        <v>0.32</v>
      </c>
      <c r="E8040" s="1">
        <v>0.7904000000000001</v>
      </c>
      <c r="F8040" s="75">
        <v>2176</v>
      </c>
      <c r="G8040" s="89">
        <v>42711</v>
      </c>
      <c r="H8040" s="3" t="s">
        <v>7809</v>
      </c>
      <c r="I8040" s="4"/>
    </row>
    <row r="8041" spans="1:9" ht="30">
      <c r="A8041" s="6">
        <v>8039</v>
      </c>
      <c r="B8041" s="147" t="s">
        <v>7881</v>
      </c>
      <c r="C8041" s="25" t="str">
        <f>IF(D8041=2,"NO","YES")</f>
        <v>YES</v>
      </c>
      <c r="D8041" s="148">
        <f t="shared" si="137"/>
        <v>0.2</v>
      </c>
      <c r="E8041" s="1">
        <v>0.49400000000000005</v>
      </c>
      <c r="F8041" s="75">
        <v>1360</v>
      </c>
      <c r="G8041" s="89">
        <v>42711</v>
      </c>
      <c r="H8041" s="3" t="s">
        <v>7809</v>
      </c>
      <c r="I8041" s="4"/>
    </row>
    <row r="8042" spans="1:9" ht="30">
      <c r="A8042" s="6">
        <v>8040</v>
      </c>
      <c r="B8042" s="147" t="s">
        <v>7882</v>
      </c>
      <c r="C8042" s="25" t="str">
        <f>IF(D8042=2,"NO","YES")</f>
        <v>YES</v>
      </c>
      <c r="D8042" s="148">
        <f t="shared" si="137"/>
        <v>1.21</v>
      </c>
      <c r="E8042" s="1">
        <v>2.9887000000000001</v>
      </c>
      <c r="F8042" s="59">
        <v>8228</v>
      </c>
      <c r="G8042" s="97">
        <v>42728</v>
      </c>
      <c r="H8042" s="3" t="s">
        <v>7809</v>
      </c>
      <c r="I8042" s="4"/>
    </row>
    <row r="8043" spans="1:9" ht="30">
      <c r="A8043" s="6">
        <v>8041</v>
      </c>
      <c r="B8043" s="147" t="s">
        <v>7883</v>
      </c>
      <c r="C8043" s="25" t="str">
        <f>IF(D8043=2,"NO","YES")</f>
        <v>YES</v>
      </c>
      <c r="D8043" s="148">
        <f t="shared" si="137"/>
        <v>1.01</v>
      </c>
      <c r="E8043" s="1">
        <v>2.4947000000000004</v>
      </c>
      <c r="F8043" s="59">
        <v>6868</v>
      </c>
      <c r="G8043" s="97">
        <v>42728</v>
      </c>
      <c r="H8043" s="3" t="s">
        <v>7809</v>
      </c>
      <c r="I8043" s="4"/>
    </row>
    <row r="8044" spans="1:9" ht="30">
      <c r="A8044" s="6">
        <v>8042</v>
      </c>
      <c r="B8044" s="147" t="s">
        <v>7884</v>
      </c>
      <c r="C8044" s="25" t="str">
        <f>IF(D8044=2,"NO","YES")</f>
        <v>YES</v>
      </c>
      <c r="D8044" s="148">
        <f t="shared" si="137"/>
        <v>1.01</v>
      </c>
      <c r="E8044" s="1">
        <v>2.4947000000000004</v>
      </c>
      <c r="F8044" s="59">
        <v>6868</v>
      </c>
      <c r="G8044" s="97">
        <v>42728</v>
      </c>
      <c r="H8044" s="3" t="s">
        <v>7809</v>
      </c>
      <c r="I8044" s="4"/>
    </row>
    <row r="8045" spans="1:9" ht="30">
      <c r="A8045" s="6">
        <v>8043</v>
      </c>
      <c r="B8045" s="147" t="s">
        <v>7885</v>
      </c>
      <c r="C8045" s="25" t="str">
        <f>IF(D8045=2,"NO","YES")</f>
        <v>YES</v>
      </c>
      <c r="D8045" s="148">
        <f t="shared" si="137"/>
        <v>1.01</v>
      </c>
      <c r="E8045" s="1">
        <v>2.4947000000000004</v>
      </c>
      <c r="F8045" s="59">
        <v>6868</v>
      </c>
      <c r="G8045" s="97">
        <v>42728</v>
      </c>
      <c r="H8045" s="3" t="s">
        <v>7809</v>
      </c>
      <c r="I8045" s="4"/>
    </row>
    <row r="8046" spans="1:9">
      <c r="A8046" s="6">
        <v>8044</v>
      </c>
      <c r="B8046" s="145" t="s">
        <v>7886</v>
      </c>
      <c r="C8046" s="25" t="str">
        <f>IF(D8046=2,"NO","YES")</f>
        <v>YES</v>
      </c>
      <c r="D8046" s="146">
        <f t="shared" si="137"/>
        <v>0.64</v>
      </c>
      <c r="E8046" s="1">
        <v>1.5808000000000002</v>
      </c>
      <c r="F8046" s="39">
        <v>4352</v>
      </c>
      <c r="G8046" s="99">
        <v>42490</v>
      </c>
      <c r="H8046" s="3" t="s">
        <v>7887</v>
      </c>
      <c r="I8046" s="4"/>
    </row>
    <row r="8047" spans="1:9">
      <c r="A8047" s="6">
        <v>8045</v>
      </c>
      <c r="B8047" s="145" t="s">
        <v>7888</v>
      </c>
      <c r="C8047" s="25" t="str">
        <f>IF(D8047=2,"NO","YES")</f>
        <v>YES</v>
      </c>
      <c r="D8047" s="146">
        <f t="shared" si="137"/>
        <v>0.9</v>
      </c>
      <c r="E8047" s="1">
        <v>2.2230000000000003</v>
      </c>
      <c r="F8047" s="39">
        <v>6120</v>
      </c>
      <c r="G8047" s="99">
        <v>42490</v>
      </c>
      <c r="H8047" s="3" t="s">
        <v>7887</v>
      </c>
      <c r="I8047" s="4"/>
    </row>
    <row r="8048" spans="1:9">
      <c r="A8048" s="6">
        <v>8046</v>
      </c>
      <c r="B8048" s="145" t="s">
        <v>7889</v>
      </c>
      <c r="C8048" s="25" t="str">
        <f>IF(D8048=2,"NO","YES")</f>
        <v>YES</v>
      </c>
      <c r="D8048" s="146">
        <f t="shared" si="137"/>
        <v>1.01</v>
      </c>
      <c r="E8048" s="1">
        <v>2.4947000000000004</v>
      </c>
      <c r="F8048" s="39">
        <v>6868</v>
      </c>
      <c r="G8048" s="99">
        <v>42490</v>
      </c>
      <c r="H8048" s="3" t="s">
        <v>7887</v>
      </c>
      <c r="I8048" s="4"/>
    </row>
    <row r="8049" spans="1:9">
      <c r="A8049" s="6">
        <v>8047</v>
      </c>
      <c r="B8049" s="145" t="s">
        <v>7890</v>
      </c>
      <c r="C8049" s="25" t="str">
        <f>IF(D8049=2,"NO","YES")</f>
        <v>YES</v>
      </c>
      <c r="D8049" s="146">
        <f t="shared" si="137"/>
        <v>1.01</v>
      </c>
      <c r="E8049" s="1">
        <v>2.4947000000000004</v>
      </c>
      <c r="F8049" s="39">
        <v>6868</v>
      </c>
      <c r="G8049" s="99">
        <v>42490</v>
      </c>
      <c r="H8049" s="3" t="s">
        <v>7887</v>
      </c>
      <c r="I8049" s="4"/>
    </row>
    <row r="8050" spans="1:9">
      <c r="A8050" s="6">
        <v>8048</v>
      </c>
      <c r="B8050" s="145" t="s">
        <v>7891</v>
      </c>
      <c r="C8050" s="25" t="str">
        <f>IF(D8050=2,"NO","YES")</f>
        <v>YES</v>
      </c>
      <c r="D8050" s="146">
        <f t="shared" si="137"/>
        <v>0.56999999999999995</v>
      </c>
      <c r="E8050" s="1">
        <v>1.4078999999999999</v>
      </c>
      <c r="F8050" s="39">
        <v>3876</v>
      </c>
      <c r="G8050" s="99">
        <v>42490</v>
      </c>
      <c r="H8050" s="3" t="s">
        <v>7887</v>
      </c>
      <c r="I8050" s="4"/>
    </row>
    <row r="8051" spans="1:9">
      <c r="A8051" s="6">
        <v>8049</v>
      </c>
      <c r="B8051" s="145" t="s">
        <v>7892</v>
      </c>
      <c r="C8051" s="25" t="str">
        <f>IF(D8051=2,"NO","YES")</f>
        <v>YES</v>
      </c>
      <c r="D8051" s="146">
        <f t="shared" si="137"/>
        <v>1.21</v>
      </c>
      <c r="E8051" s="1">
        <v>2.9887000000000001</v>
      </c>
      <c r="F8051" s="39">
        <v>8228</v>
      </c>
      <c r="G8051" s="99">
        <v>42490</v>
      </c>
      <c r="H8051" s="3" t="s">
        <v>7887</v>
      </c>
      <c r="I8051" s="4"/>
    </row>
    <row r="8052" spans="1:9">
      <c r="A8052" s="6">
        <v>8050</v>
      </c>
      <c r="B8052" s="145" t="s">
        <v>7893</v>
      </c>
      <c r="C8052" s="25" t="str">
        <f>IF(D8052=2,"NO","YES")</f>
        <v>YES</v>
      </c>
      <c r="D8052" s="146">
        <f t="shared" si="137"/>
        <v>1.1100000000000001</v>
      </c>
      <c r="E8052" s="1">
        <v>2.7417000000000002</v>
      </c>
      <c r="F8052" s="39">
        <v>7548</v>
      </c>
      <c r="G8052" s="99">
        <v>42490</v>
      </c>
      <c r="H8052" s="3" t="s">
        <v>7887</v>
      </c>
      <c r="I8052" s="4"/>
    </row>
    <row r="8053" spans="1:9">
      <c r="A8053" s="6">
        <v>8051</v>
      </c>
      <c r="B8053" s="145" t="s">
        <v>7894</v>
      </c>
      <c r="C8053" s="25" t="str">
        <f>IF(D8053=2,"NO","YES")</f>
        <v>YES</v>
      </c>
      <c r="D8053" s="146">
        <f t="shared" si="137"/>
        <v>1.01</v>
      </c>
      <c r="E8053" s="1">
        <v>2.4947000000000004</v>
      </c>
      <c r="F8053" s="39">
        <v>6868</v>
      </c>
      <c r="G8053" s="99">
        <v>42490</v>
      </c>
      <c r="H8053" s="3" t="s">
        <v>7887</v>
      </c>
      <c r="I8053" s="4"/>
    </row>
    <row r="8054" spans="1:9" ht="30">
      <c r="A8054" s="6">
        <v>8052</v>
      </c>
      <c r="B8054" s="145" t="s">
        <v>7895</v>
      </c>
      <c r="C8054" s="25" t="str">
        <f>IF(D8054=2,"NO","YES")</f>
        <v>YES</v>
      </c>
      <c r="D8054" s="146">
        <f t="shared" si="137"/>
        <v>1.01</v>
      </c>
      <c r="E8054" s="1">
        <v>2.4947000000000004</v>
      </c>
      <c r="F8054" s="39">
        <v>6868</v>
      </c>
      <c r="G8054" s="99">
        <v>42490</v>
      </c>
      <c r="H8054" s="3" t="s">
        <v>7887</v>
      </c>
      <c r="I8054" s="4"/>
    </row>
    <row r="8055" spans="1:9">
      <c r="A8055" s="6">
        <v>8053</v>
      </c>
      <c r="B8055" s="145" t="s">
        <v>7896</v>
      </c>
      <c r="C8055" s="25" t="str">
        <f>IF(D8055=2,"NO","YES")</f>
        <v>YES</v>
      </c>
      <c r="D8055" s="146">
        <f t="shared" si="137"/>
        <v>1.02</v>
      </c>
      <c r="E8055" s="1">
        <v>2.5194000000000001</v>
      </c>
      <c r="F8055" s="39">
        <v>6936</v>
      </c>
      <c r="G8055" s="93">
        <v>42490</v>
      </c>
      <c r="H8055" s="3" t="s">
        <v>7887</v>
      </c>
      <c r="I8055" s="4"/>
    </row>
    <row r="8056" spans="1:9">
      <c r="A8056" s="6">
        <v>8054</v>
      </c>
      <c r="B8056" s="145" t="s">
        <v>7897</v>
      </c>
      <c r="C8056" s="25" t="str">
        <f>IF(D8056=2,"NO","YES")</f>
        <v>YES</v>
      </c>
      <c r="D8056" s="146">
        <f t="shared" si="137"/>
        <v>1.01</v>
      </c>
      <c r="E8056" s="1">
        <v>2.4947000000000004</v>
      </c>
      <c r="F8056" s="39">
        <v>6868</v>
      </c>
      <c r="G8056" s="99">
        <v>42490</v>
      </c>
      <c r="H8056" s="3" t="s">
        <v>7887</v>
      </c>
      <c r="I8056" s="4"/>
    </row>
    <row r="8057" spans="1:9">
      <c r="A8057" s="6">
        <v>8055</v>
      </c>
      <c r="B8057" s="145" t="s">
        <v>7898</v>
      </c>
      <c r="C8057" s="25" t="str">
        <f>IF(D8057=2,"NO","YES")</f>
        <v>YES</v>
      </c>
      <c r="D8057" s="146">
        <f t="shared" si="137"/>
        <v>1.17</v>
      </c>
      <c r="E8057" s="1">
        <v>2.8898999999999999</v>
      </c>
      <c r="F8057" s="39">
        <v>7956</v>
      </c>
      <c r="G8057" s="99">
        <v>42490</v>
      </c>
      <c r="H8057" s="3" t="s">
        <v>7887</v>
      </c>
      <c r="I8057" s="4"/>
    </row>
    <row r="8058" spans="1:9">
      <c r="A8058" s="6">
        <v>8056</v>
      </c>
      <c r="B8058" s="145" t="s">
        <v>7899</v>
      </c>
      <c r="C8058" s="25" t="str">
        <f>IF(D8058=2,"NO","YES")</f>
        <v>YES</v>
      </c>
      <c r="D8058" s="146">
        <f t="shared" si="137"/>
        <v>0.74</v>
      </c>
      <c r="E8058" s="1">
        <v>1.8278000000000001</v>
      </c>
      <c r="F8058" s="39">
        <v>5032</v>
      </c>
      <c r="G8058" s="99">
        <v>42490</v>
      </c>
      <c r="H8058" s="3" t="s">
        <v>7887</v>
      </c>
      <c r="I8058" s="4"/>
    </row>
    <row r="8059" spans="1:9">
      <c r="A8059" s="6">
        <v>8057</v>
      </c>
      <c r="B8059" s="145" t="s">
        <v>7900</v>
      </c>
      <c r="C8059" s="25" t="str">
        <f>IF(D8059=2,"NO","YES")</f>
        <v>YES</v>
      </c>
      <c r="D8059" s="146">
        <f t="shared" si="137"/>
        <v>1.01</v>
      </c>
      <c r="E8059" s="1">
        <v>2.4947000000000004</v>
      </c>
      <c r="F8059" s="39">
        <v>6868</v>
      </c>
      <c r="G8059" s="99">
        <v>42490</v>
      </c>
      <c r="H8059" s="3" t="s">
        <v>7887</v>
      </c>
      <c r="I8059" s="4"/>
    </row>
    <row r="8060" spans="1:9">
      <c r="A8060" s="6">
        <v>8058</v>
      </c>
      <c r="B8060" s="145" t="s">
        <v>7901</v>
      </c>
      <c r="C8060" s="25" t="str">
        <f>IF(D8060=2,"NO","YES")</f>
        <v>YES</v>
      </c>
      <c r="D8060" s="146">
        <f t="shared" si="137"/>
        <v>1.21</v>
      </c>
      <c r="E8060" s="1">
        <v>2.9887000000000001</v>
      </c>
      <c r="F8060" s="39">
        <v>8228</v>
      </c>
      <c r="G8060" s="99">
        <v>42490</v>
      </c>
      <c r="H8060" s="3" t="s">
        <v>7887</v>
      </c>
      <c r="I8060" s="4"/>
    </row>
    <row r="8061" spans="1:9">
      <c r="A8061" s="6">
        <v>8059</v>
      </c>
      <c r="B8061" s="145" t="s">
        <v>7902</v>
      </c>
      <c r="C8061" s="25" t="str">
        <f>IF(D8061=2,"NO","YES")</f>
        <v>YES</v>
      </c>
      <c r="D8061" s="146">
        <f t="shared" si="137"/>
        <v>1.01</v>
      </c>
      <c r="E8061" s="1">
        <v>2.4947000000000004</v>
      </c>
      <c r="F8061" s="39">
        <v>6868</v>
      </c>
      <c r="G8061" s="99">
        <v>42490</v>
      </c>
      <c r="H8061" s="3" t="s">
        <v>7887</v>
      </c>
      <c r="I8061" s="4"/>
    </row>
    <row r="8062" spans="1:9">
      <c r="A8062" s="6">
        <v>8060</v>
      </c>
      <c r="B8062" s="145" t="s">
        <v>7903</v>
      </c>
      <c r="C8062" s="25" t="str">
        <f>IF(D8062=2,"NO","YES")</f>
        <v>YES</v>
      </c>
      <c r="D8062" s="146">
        <f t="shared" si="137"/>
        <v>0.77</v>
      </c>
      <c r="E8062" s="1">
        <v>1.9019000000000001</v>
      </c>
      <c r="F8062" s="39">
        <v>5236</v>
      </c>
      <c r="G8062" s="99">
        <v>42490</v>
      </c>
      <c r="H8062" s="3" t="s">
        <v>7887</v>
      </c>
      <c r="I8062" s="4"/>
    </row>
    <row r="8063" spans="1:9">
      <c r="A8063" s="6">
        <v>8061</v>
      </c>
      <c r="B8063" s="145" t="s">
        <v>7904</v>
      </c>
      <c r="C8063" s="25" t="str">
        <f>IF(D8063=2,"NO","YES")</f>
        <v>YES</v>
      </c>
      <c r="D8063" s="146">
        <f t="shared" si="137"/>
        <v>0.32</v>
      </c>
      <c r="E8063" s="1">
        <v>0.7904000000000001</v>
      </c>
      <c r="F8063" s="39">
        <v>2176</v>
      </c>
      <c r="G8063" s="99">
        <v>42490</v>
      </c>
      <c r="H8063" s="3" t="s">
        <v>7887</v>
      </c>
      <c r="I8063" s="4"/>
    </row>
    <row r="8064" spans="1:9">
      <c r="A8064" s="6">
        <v>8062</v>
      </c>
      <c r="B8064" s="145" t="s">
        <v>7905</v>
      </c>
      <c r="C8064" s="25" t="str">
        <f>IF(D8064=2,"NO","YES")</f>
        <v>YES</v>
      </c>
      <c r="D8064" s="146">
        <f t="shared" si="137"/>
        <v>0.63</v>
      </c>
      <c r="E8064" s="1">
        <v>1.5561</v>
      </c>
      <c r="F8064" s="39">
        <v>4284</v>
      </c>
      <c r="G8064" s="99">
        <v>42490</v>
      </c>
      <c r="H8064" s="3" t="s">
        <v>7887</v>
      </c>
      <c r="I8064" s="4"/>
    </row>
    <row r="8065" spans="1:9">
      <c r="A8065" s="6">
        <v>8063</v>
      </c>
      <c r="B8065" s="145" t="s">
        <v>7906</v>
      </c>
      <c r="C8065" s="25" t="str">
        <f>IF(D8065=2,"NO","YES")</f>
        <v>YES</v>
      </c>
      <c r="D8065" s="146">
        <f t="shared" si="137"/>
        <v>0.14000000000000001</v>
      </c>
      <c r="E8065" s="1">
        <v>0.34580000000000005</v>
      </c>
      <c r="F8065" s="39">
        <v>952</v>
      </c>
      <c r="G8065" s="99">
        <v>42490</v>
      </c>
      <c r="H8065" s="3" t="s">
        <v>7887</v>
      </c>
      <c r="I8065" s="4"/>
    </row>
    <row r="8066" spans="1:9">
      <c r="A8066" s="6">
        <v>8064</v>
      </c>
      <c r="B8066" s="145" t="s">
        <v>7907</v>
      </c>
      <c r="C8066" s="25" t="str">
        <f>IF(D8066=2,"NO","YES")</f>
        <v>YES</v>
      </c>
      <c r="D8066" s="146">
        <f t="shared" si="137"/>
        <v>0.85</v>
      </c>
      <c r="E8066" s="1">
        <v>2.0994999999999999</v>
      </c>
      <c r="F8066" s="39">
        <v>5780</v>
      </c>
      <c r="G8066" s="99">
        <v>42490</v>
      </c>
      <c r="H8066" s="3" t="s">
        <v>7887</v>
      </c>
      <c r="I8066" s="4"/>
    </row>
    <row r="8067" spans="1:9">
      <c r="A8067" s="6">
        <v>8065</v>
      </c>
      <c r="B8067" s="145" t="s">
        <v>7908</v>
      </c>
      <c r="C8067" s="25" t="str">
        <f>IF(D8067=2,"NO","YES")</f>
        <v>YES</v>
      </c>
      <c r="D8067" s="146">
        <f t="shared" si="137"/>
        <v>0.35</v>
      </c>
      <c r="E8067" s="1">
        <v>0.86450000000000005</v>
      </c>
      <c r="F8067" s="39">
        <v>2380</v>
      </c>
      <c r="G8067" s="99">
        <v>42490</v>
      </c>
      <c r="H8067" s="3" t="s">
        <v>7887</v>
      </c>
      <c r="I8067" s="4"/>
    </row>
    <row r="8068" spans="1:9">
      <c r="A8068" s="6">
        <v>8066</v>
      </c>
      <c r="B8068" s="145" t="s">
        <v>7909</v>
      </c>
      <c r="C8068" s="25" t="str">
        <f>IF(D8068=2,"NO","YES")</f>
        <v>YES</v>
      </c>
      <c r="D8068" s="146">
        <f t="shared" si="137"/>
        <v>0.1</v>
      </c>
      <c r="E8068" s="1">
        <v>0.24700000000000003</v>
      </c>
      <c r="F8068" s="39">
        <v>680</v>
      </c>
      <c r="G8068" s="99">
        <v>42490</v>
      </c>
      <c r="H8068" s="3" t="s">
        <v>7887</v>
      </c>
      <c r="I8068" s="4"/>
    </row>
    <row r="8069" spans="1:9">
      <c r="A8069" s="6">
        <v>8067</v>
      </c>
      <c r="B8069" s="145" t="s">
        <v>7833</v>
      </c>
      <c r="C8069" s="25" t="str">
        <f>IF(D8069=2,"NO","YES")</f>
        <v>YES</v>
      </c>
      <c r="D8069" s="146">
        <f t="shared" ref="D8069:D8132" si="138">F8069/6800</f>
        <v>1.17</v>
      </c>
      <c r="E8069" s="1">
        <v>2.8898999999999999</v>
      </c>
      <c r="F8069" s="39">
        <v>7956</v>
      </c>
      <c r="G8069" s="99">
        <v>42490</v>
      </c>
      <c r="H8069" s="3" t="s">
        <v>7887</v>
      </c>
      <c r="I8069" s="4"/>
    </row>
    <row r="8070" spans="1:9">
      <c r="A8070" s="6">
        <v>8068</v>
      </c>
      <c r="B8070" s="145" t="s">
        <v>7910</v>
      </c>
      <c r="C8070" s="25" t="str">
        <f>IF(D8070=2,"NO","YES")</f>
        <v>YES</v>
      </c>
      <c r="D8070" s="146">
        <f t="shared" si="138"/>
        <v>1.1399999999999999</v>
      </c>
      <c r="E8070" s="1">
        <v>2.8157999999999999</v>
      </c>
      <c r="F8070" s="39">
        <v>7752</v>
      </c>
      <c r="G8070" s="99">
        <v>42490</v>
      </c>
      <c r="H8070" s="3" t="s">
        <v>7887</v>
      </c>
      <c r="I8070" s="4"/>
    </row>
    <row r="8071" spans="1:9">
      <c r="A8071" s="6">
        <v>8069</v>
      </c>
      <c r="B8071" s="145" t="s">
        <v>7911</v>
      </c>
      <c r="C8071" s="25" t="str">
        <f>IF(D8071=2,"NO","YES")</f>
        <v>YES</v>
      </c>
      <c r="D8071" s="146">
        <f t="shared" si="138"/>
        <v>1.19</v>
      </c>
      <c r="E8071" s="1">
        <v>2.9393000000000002</v>
      </c>
      <c r="F8071" s="39">
        <v>8092</v>
      </c>
      <c r="G8071" s="99">
        <v>42490</v>
      </c>
      <c r="H8071" s="3" t="s">
        <v>7887</v>
      </c>
      <c r="I8071" s="4"/>
    </row>
    <row r="8072" spans="1:9">
      <c r="A8072" s="6">
        <v>8070</v>
      </c>
      <c r="B8072" s="145" t="s">
        <v>7912</v>
      </c>
      <c r="C8072" s="25" t="str">
        <f>IF(D8072=2,"NO","YES")</f>
        <v>YES</v>
      </c>
      <c r="D8072" s="146">
        <f t="shared" si="138"/>
        <v>1.1399999999999999</v>
      </c>
      <c r="E8072" s="1">
        <v>2.8157999999999999</v>
      </c>
      <c r="F8072" s="39">
        <v>7752</v>
      </c>
      <c r="G8072" s="99">
        <v>42490</v>
      </c>
      <c r="H8072" s="3" t="s">
        <v>7887</v>
      </c>
      <c r="I8072" s="4"/>
    </row>
    <row r="8073" spans="1:9">
      <c r="A8073" s="6">
        <v>8071</v>
      </c>
      <c r="B8073" s="145" t="s">
        <v>7913</v>
      </c>
      <c r="C8073" s="25" t="str">
        <f>IF(D8073=2,"NO","YES")</f>
        <v>YES</v>
      </c>
      <c r="D8073" s="146">
        <f t="shared" si="138"/>
        <v>0.32</v>
      </c>
      <c r="E8073" s="1">
        <v>0.7904000000000001</v>
      </c>
      <c r="F8073" s="39">
        <v>2176</v>
      </c>
      <c r="G8073" s="99">
        <v>42490</v>
      </c>
      <c r="H8073" s="3" t="s">
        <v>7887</v>
      </c>
      <c r="I8073" s="4"/>
    </row>
    <row r="8074" spans="1:9">
      <c r="A8074" s="6">
        <v>8072</v>
      </c>
      <c r="B8074" s="145" t="s">
        <v>7914</v>
      </c>
      <c r="C8074" s="25" t="str">
        <f>IF(D8074=2,"NO","YES")</f>
        <v>YES</v>
      </c>
      <c r="D8074" s="146">
        <f t="shared" si="138"/>
        <v>0.49</v>
      </c>
      <c r="E8074" s="1">
        <v>1.2103000000000002</v>
      </c>
      <c r="F8074" s="39">
        <v>3332</v>
      </c>
      <c r="G8074" s="99">
        <v>42490</v>
      </c>
      <c r="H8074" s="3" t="s">
        <v>7887</v>
      </c>
      <c r="I8074" s="4"/>
    </row>
    <row r="8075" spans="1:9">
      <c r="A8075" s="6">
        <v>8073</v>
      </c>
      <c r="B8075" s="145" t="s">
        <v>7915</v>
      </c>
      <c r="C8075" s="25" t="str">
        <f>IF(D8075=2,"NO","YES")</f>
        <v>YES</v>
      </c>
      <c r="D8075" s="146">
        <f t="shared" si="138"/>
        <v>1.01</v>
      </c>
      <c r="E8075" s="1">
        <v>2.4947000000000004</v>
      </c>
      <c r="F8075" s="39">
        <v>6868</v>
      </c>
      <c r="G8075" s="99">
        <v>42490</v>
      </c>
      <c r="H8075" s="3" t="s">
        <v>7887</v>
      </c>
      <c r="I8075" s="4"/>
    </row>
    <row r="8076" spans="1:9">
      <c r="A8076" s="6">
        <v>8074</v>
      </c>
      <c r="B8076" s="145" t="s">
        <v>7916</v>
      </c>
      <c r="C8076" s="25" t="str">
        <f>IF(D8076=2,"NO","YES")</f>
        <v>YES</v>
      </c>
      <c r="D8076" s="146">
        <f t="shared" si="138"/>
        <v>1.01</v>
      </c>
      <c r="E8076" s="1">
        <v>2.4947000000000004</v>
      </c>
      <c r="F8076" s="39">
        <v>6868</v>
      </c>
      <c r="G8076" s="99">
        <v>42490</v>
      </c>
      <c r="H8076" s="3" t="s">
        <v>7887</v>
      </c>
      <c r="I8076" s="4"/>
    </row>
    <row r="8077" spans="1:9">
      <c r="A8077" s="6">
        <v>8075</v>
      </c>
      <c r="B8077" s="145" t="s">
        <v>7917</v>
      </c>
      <c r="C8077" s="25" t="str">
        <f>IF(D8077=2,"NO","YES")</f>
        <v>YES</v>
      </c>
      <c r="D8077" s="146">
        <f t="shared" si="138"/>
        <v>0.66</v>
      </c>
      <c r="E8077" s="1">
        <v>1.6302000000000003</v>
      </c>
      <c r="F8077" s="39">
        <v>4488</v>
      </c>
      <c r="G8077" s="99">
        <v>42490</v>
      </c>
      <c r="H8077" s="3" t="s">
        <v>7887</v>
      </c>
      <c r="I8077" s="4"/>
    </row>
    <row r="8078" spans="1:9">
      <c r="A8078" s="6">
        <v>8076</v>
      </c>
      <c r="B8078" s="145" t="s">
        <v>7918</v>
      </c>
      <c r="C8078" s="25" t="str">
        <f>IF(D8078=2,"NO","YES")</f>
        <v>YES</v>
      </c>
      <c r="D8078" s="146">
        <f t="shared" si="138"/>
        <v>0.81</v>
      </c>
      <c r="E8078" s="1">
        <v>2.0007000000000001</v>
      </c>
      <c r="F8078" s="39">
        <v>5508</v>
      </c>
      <c r="G8078" s="99">
        <v>42490</v>
      </c>
      <c r="H8078" s="3" t="s">
        <v>7887</v>
      </c>
      <c r="I8078" s="4"/>
    </row>
    <row r="8079" spans="1:9">
      <c r="A8079" s="6">
        <v>8077</v>
      </c>
      <c r="B8079" s="145" t="s">
        <v>7919</v>
      </c>
      <c r="C8079" s="25" t="str">
        <f>IF(D8079=2,"NO","YES")</f>
        <v>YES</v>
      </c>
      <c r="D8079" s="146">
        <f t="shared" si="138"/>
        <v>0.5</v>
      </c>
      <c r="E8079" s="1">
        <v>1.2350000000000001</v>
      </c>
      <c r="F8079" s="39">
        <v>3400</v>
      </c>
      <c r="G8079" s="99">
        <v>42490</v>
      </c>
      <c r="H8079" s="3" t="s">
        <v>7887</v>
      </c>
      <c r="I8079" s="4"/>
    </row>
    <row r="8080" spans="1:9">
      <c r="A8080" s="6">
        <v>8078</v>
      </c>
      <c r="B8080" s="145" t="s">
        <v>7920</v>
      </c>
      <c r="C8080" s="25" t="str">
        <f>IF(D8080=2,"NO","YES")</f>
        <v>YES</v>
      </c>
      <c r="D8080" s="146">
        <f t="shared" si="138"/>
        <v>0.53</v>
      </c>
      <c r="E8080" s="1">
        <v>1.3091000000000002</v>
      </c>
      <c r="F8080" s="39">
        <v>3604</v>
      </c>
      <c r="G8080" s="99">
        <v>42490</v>
      </c>
      <c r="H8080" s="3" t="s">
        <v>7887</v>
      </c>
      <c r="I8080" s="4"/>
    </row>
    <row r="8081" spans="1:9">
      <c r="A8081" s="6">
        <v>8079</v>
      </c>
      <c r="B8081" s="145" t="s">
        <v>7921</v>
      </c>
      <c r="C8081" s="25" t="str">
        <f>IF(D8081=2,"NO","YES")</f>
        <v>YES</v>
      </c>
      <c r="D8081" s="146">
        <f t="shared" si="138"/>
        <v>1.21</v>
      </c>
      <c r="E8081" s="1">
        <v>2.9887000000000001</v>
      </c>
      <c r="F8081" s="39">
        <v>8228</v>
      </c>
      <c r="G8081" s="99">
        <v>42490</v>
      </c>
      <c r="H8081" s="3" t="s">
        <v>7887</v>
      </c>
      <c r="I8081" s="4"/>
    </row>
    <row r="8082" spans="1:9">
      <c r="A8082" s="6">
        <v>8080</v>
      </c>
      <c r="B8082" s="145" t="s">
        <v>7922</v>
      </c>
      <c r="C8082" s="25" t="str">
        <f>IF(D8082=2,"NO","YES")</f>
        <v>YES</v>
      </c>
      <c r="D8082" s="146">
        <f t="shared" si="138"/>
        <v>0.28999999999999998</v>
      </c>
      <c r="E8082" s="1">
        <v>0.71630000000000005</v>
      </c>
      <c r="F8082" s="39">
        <v>1972</v>
      </c>
      <c r="G8082" s="99">
        <v>42490</v>
      </c>
      <c r="H8082" s="3" t="s">
        <v>7887</v>
      </c>
      <c r="I8082" s="4"/>
    </row>
    <row r="8083" spans="1:9">
      <c r="A8083" s="6">
        <v>8081</v>
      </c>
      <c r="B8083" s="145" t="s">
        <v>7923</v>
      </c>
      <c r="C8083" s="25" t="str">
        <f>IF(D8083=2,"NO","YES")</f>
        <v>YES</v>
      </c>
      <c r="D8083" s="146">
        <f t="shared" si="138"/>
        <v>0.6</v>
      </c>
      <c r="E8083" s="1">
        <v>1.482</v>
      </c>
      <c r="F8083" s="39">
        <v>4080</v>
      </c>
      <c r="G8083" s="99">
        <v>42490</v>
      </c>
      <c r="H8083" s="3" t="s">
        <v>7887</v>
      </c>
      <c r="I8083" s="4"/>
    </row>
    <row r="8084" spans="1:9">
      <c r="A8084" s="6">
        <v>8082</v>
      </c>
      <c r="B8084" s="145" t="s">
        <v>7924</v>
      </c>
      <c r="C8084" s="25" t="str">
        <f>IF(D8084=2,"NO","YES")</f>
        <v>YES</v>
      </c>
      <c r="D8084" s="146">
        <f t="shared" si="138"/>
        <v>1.01</v>
      </c>
      <c r="E8084" s="1">
        <v>2.4947000000000004</v>
      </c>
      <c r="F8084" s="39">
        <v>6868</v>
      </c>
      <c r="G8084" s="99">
        <v>42490</v>
      </c>
      <c r="H8084" s="3" t="s">
        <v>7887</v>
      </c>
      <c r="I8084" s="4"/>
    </row>
    <row r="8085" spans="1:9">
      <c r="A8085" s="6">
        <v>8083</v>
      </c>
      <c r="B8085" s="145" t="s">
        <v>7925</v>
      </c>
      <c r="C8085" s="25" t="str">
        <f>IF(D8085=2,"NO","YES")</f>
        <v>YES</v>
      </c>
      <c r="D8085" s="146">
        <f t="shared" si="138"/>
        <v>1.51</v>
      </c>
      <c r="E8085" s="1">
        <v>3.7297000000000002</v>
      </c>
      <c r="F8085" s="39">
        <v>10268</v>
      </c>
      <c r="G8085" s="99">
        <v>42490</v>
      </c>
      <c r="H8085" s="3" t="s">
        <v>7887</v>
      </c>
      <c r="I8085" s="4"/>
    </row>
    <row r="8086" spans="1:9">
      <c r="A8086" s="6">
        <v>8084</v>
      </c>
      <c r="B8086" s="145" t="s">
        <v>1768</v>
      </c>
      <c r="C8086" s="25" t="str">
        <f>IF(D8086=2,"NO","YES")</f>
        <v>YES</v>
      </c>
      <c r="D8086" s="146">
        <f t="shared" si="138"/>
        <v>0.15</v>
      </c>
      <c r="E8086" s="1">
        <v>0.3705</v>
      </c>
      <c r="F8086" s="39">
        <v>1020</v>
      </c>
      <c r="G8086" s="99">
        <v>42490</v>
      </c>
      <c r="H8086" s="3" t="s">
        <v>7887</v>
      </c>
      <c r="I8086" s="4"/>
    </row>
    <row r="8087" spans="1:9">
      <c r="A8087" s="6">
        <v>8085</v>
      </c>
      <c r="B8087" s="145" t="s">
        <v>7926</v>
      </c>
      <c r="C8087" s="25" t="str">
        <f>IF(D8087=2,"NO","YES")</f>
        <v>YES</v>
      </c>
      <c r="D8087" s="146">
        <f t="shared" si="138"/>
        <v>0.67</v>
      </c>
      <c r="E8087" s="1">
        <v>1.6549000000000003</v>
      </c>
      <c r="F8087" s="39">
        <v>4556</v>
      </c>
      <c r="G8087" s="99">
        <v>42490</v>
      </c>
      <c r="H8087" s="3" t="s">
        <v>7887</v>
      </c>
      <c r="I8087" s="4"/>
    </row>
    <row r="8088" spans="1:9">
      <c r="A8088" s="6">
        <v>8086</v>
      </c>
      <c r="B8088" s="145" t="s">
        <v>7927</v>
      </c>
      <c r="C8088" s="25" t="str">
        <f>IF(D8088=2,"NO","YES")</f>
        <v>YES</v>
      </c>
      <c r="D8088" s="146">
        <f t="shared" si="138"/>
        <v>1.04</v>
      </c>
      <c r="E8088" s="1">
        <v>2.5688000000000004</v>
      </c>
      <c r="F8088" s="39">
        <v>7072</v>
      </c>
      <c r="G8088" s="99">
        <v>42490</v>
      </c>
      <c r="H8088" s="3" t="s">
        <v>7887</v>
      </c>
      <c r="I8088" s="4"/>
    </row>
    <row r="8089" spans="1:9">
      <c r="A8089" s="6">
        <v>8087</v>
      </c>
      <c r="B8089" s="145" t="s">
        <v>7928</v>
      </c>
      <c r="C8089" s="25" t="str">
        <f>IF(D8089=2,"NO","YES")</f>
        <v>YES</v>
      </c>
      <c r="D8089" s="146">
        <f t="shared" si="138"/>
        <v>0.77</v>
      </c>
      <c r="E8089" s="1">
        <v>1.9019000000000001</v>
      </c>
      <c r="F8089" s="39">
        <v>5236</v>
      </c>
      <c r="G8089" s="99">
        <v>42490</v>
      </c>
      <c r="H8089" s="3" t="s">
        <v>7887</v>
      </c>
      <c r="I8089" s="4"/>
    </row>
    <row r="8090" spans="1:9">
      <c r="A8090" s="6">
        <v>8088</v>
      </c>
      <c r="B8090" s="145" t="s">
        <v>7929</v>
      </c>
      <c r="C8090" s="25" t="str">
        <f>IF(D8090=2,"NO","YES")</f>
        <v>YES</v>
      </c>
      <c r="D8090" s="146">
        <f t="shared" si="138"/>
        <v>0.44</v>
      </c>
      <c r="E8090" s="1">
        <v>1.0868</v>
      </c>
      <c r="F8090" s="39">
        <v>2992</v>
      </c>
      <c r="G8090" s="99">
        <v>42490</v>
      </c>
      <c r="H8090" s="3" t="s">
        <v>7887</v>
      </c>
      <c r="I8090" s="4"/>
    </row>
    <row r="8091" spans="1:9">
      <c r="A8091" s="6">
        <v>8089</v>
      </c>
      <c r="B8091" s="145" t="s">
        <v>7930</v>
      </c>
      <c r="C8091" s="25" t="str">
        <f>IF(D8091=2,"NO","YES")</f>
        <v>YES</v>
      </c>
      <c r="D8091" s="146">
        <f t="shared" si="138"/>
        <v>0.84</v>
      </c>
      <c r="E8091" s="1">
        <v>2.0748000000000002</v>
      </c>
      <c r="F8091" s="39">
        <v>5712</v>
      </c>
      <c r="G8091" s="99">
        <v>42490</v>
      </c>
      <c r="H8091" s="3" t="s">
        <v>7887</v>
      </c>
      <c r="I8091" s="4"/>
    </row>
    <row r="8092" spans="1:9">
      <c r="A8092" s="6">
        <v>8090</v>
      </c>
      <c r="B8092" s="145" t="s">
        <v>7931</v>
      </c>
      <c r="C8092" s="25" t="str">
        <f>IF(D8092=2,"NO","YES")</f>
        <v>YES</v>
      </c>
      <c r="D8092" s="146">
        <f t="shared" si="138"/>
        <v>0.2</v>
      </c>
      <c r="E8092" s="1">
        <v>0.49400000000000005</v>
      </c>
      <c r="F8092" s="39">
        <v>1360</v>
      </c>
      <c r="G8092" s="99">
        <v>42490</v>
      </c>
      <c r="H8092" s="3" t="s">
        <v>7887</v>
      </c>
      <c r="I8092" s="4"/>
    </row>
    <row r="8093" spans="1:9">
      <c r="A8093" s="6">
        <v>8091</v>
      </c>
      <c r="B8093" s="145" t="s">
        <v>7932</v>
      </c>
      <c r="C8093" s="25" t="str">
        <f>IF(D8093=2,"NO","YES")</f>
        <v>YES</v>
      </c>
      <c r="D8093" s="146">
        <f t="shared" si="138"/>
        <v>1</v>
      </c>
      <c r="E8093" s="1">
        <v>2.4700000000000002</v>
      </c>
      <c r="F8093" s="39">
        <v>6800</v>
      </c>
      <c r="G8093" s="99">
        <v>42490</v>
      </c>
      <c r="H8093" s="3" t="s">
        <v>7887</v>
      </c>
      <c r="I8093" s="4"/>
    </row>
    <row r="8094" spans="1:9">
      <c r="A8094" s="6">
        <v>8092</v>
      </c>
      <c r="B8094" s="145" t="s">
        <v>7933</v>
      </c>
      <c r="C8094" s="25" t="str">
        <f>IF(D8094=2,"NO","YES")</f>
        <v>YES</v>
      </c>
      <c r="D8094" s="146">
        <f t="shared" si="138"/>
        <v>0.98</v>
      </c>
      <c r="E8094" s="1">
        <v>2.4206000000000003</v>
      </c>
      <c r="F8094" s="39">
        <v>6664</v>
      </c>
      <c r="G8094" s="99">
        <v>42490</v>
      </c>
      <c r="H8094" s="3" t="s">
        <v>7887</v>
      </c>
      <c r="I8094" s="4"/>
    </row>
    <row r="8095" spans="1:9">
      <c r="A8095" s="6">
        <v>8093</v>
      </c>
      <c r="B8095" s="145" t="s">
        <v>7934</v>
      </c>
      <c r="C8095" s="25" t="str">
        <f>IF(D8095=2,"NO","YES")</f>
        <v>YES</v>
      </c>
      <c r="D8095" s="146">
        <f t="shared" si="138"/>
        <v>1.06</v>
      </c>
      <c r="E8095" s="1">
        <v>2.6182000000000003</v>
      </c>
      <c r="F8095" s="39">
        <v>7208</v>
      </c>
      <c r="G8095" s="99">
        <v>42490</v>
      </c>
      <c r="H8095" s="3" t="s">
        <v>7887</v>
      </c>
      <c r="I8095" s="4"/>
    </row>
    <row r="8096" spans="1:9">
      <c r="A8096" s="6">
        <v>8094</v>
      </c>
      <c r="B8096" s="145" t="s">
        <v>7935</v>
      </c>
      <c r="C8096" s="25" t="str">
        <f>IF(D8096=2,"NO","YES")</f>
        <v>YES</v>
      </c>
      <c r="D8096" s="146">
        <f t="shared" si="138"/>
        <v>1.01</v>
      </c>
      <c r="E8096" s="1">
        <v>2.4947000000000004</v>
      </c>
      <c r="F8096" s="39">
        <v>6868</v>
      </c>
      <c r="G8096" s="99">
        <v>42490</v>
      </c>
      <c r="H8096" s="3" t="s">
        <v>7887</v>
      </c>
      <c r="I8096" s="4"/>
    </row>
    <row r="8097" spans="1:9">
      <c r="A8097" s="6">
        <v>8095</v>
      </c>
      <c r="B8097" s="145" t="s">
        <v>7936</v>
      </c>
      <c r="C8097" s="25" t="str">
        <f>IF(D8097=2,"NO","YES")</f>
        <v>YES</v>
      </c>
      <c r="D8097" s="146">
        <f t="shared" si="138"/>
        <v>0.14000000000000001</v>
      </c>
      <c r="E8097" s="1">
        <v>0.34580000000000005</v>
      </c>
      <c r="F8097" s="39">
        <v>952</v>
      </c>
      <c r="G8097" s="99">
        <v>42490</v>
      </c>
      <c r="H8097" s="3" t="s">
        <v>7887</v>
      </c>
      <c r="I8097" s="4"/>
    </row>
    <row r="8098" spans="1:9">
      <c r="A8098" s="6">
        <v>8096</v>
      </c>
      <c r="B8098" s="145" t="s">
        <v>7937</v>
      </c>
      <c r="C8098" s="25" t="str">
        <f>IF(D8098=2,"NO","YES")</f>
        <v>YES</v>
      </c>
      <c r="D8098" s="146">
        <f t="shared" si="138"/>
        <v>1.1000000000000001</v>
      </c>
      <c r="E8098" s="1">
        <v>2.7170000000000005</v>
      </c>
      <c r="F8098" s="39">
        <v>7480</v>
      </c>
      <c r="G8098" s="99">
        <v>42490</v>
      </c>
      <c r="H8098" s="3" t="s">
        <v>7887</v>
      </c>
      <c r="I8098" s="4"/>
    </row>
    <row r="8099" spans="1:9">
      <c r="A8099" s="6">
        <v>8097</v>
      </c>
      <c r="B8099" s="145" t="s">
        <v>7938</v>
      </c>
      <c r="C8099" s="25" t="str">
        <f>IF(D8099=2,"NO","YES")</f>
        <v>YES</v>
      </c>
      <c r="D8099" s="146">
        <f t="shared" si="138"/>
        <v>1.01</v>
      </c>
      <c r="E8099" s="1">
        <v>2.4947000000000004</v>
      </c>
      <c r="F8099" s="39">
        <v>6868</v>
      </c>
      <c r="G8099" s="99">
        <v>42490</v>
      </c>
      <c r="H8099" s="3" t="s">
        <v>7887</v>
      </c>
      <c r="I8099" s="4"/>
    </row>
    <row r="8100" spans="1:9">
      <c r="A8100" s="6">
        <v>8098</v>
      </c>
      <c r="B8100" s="145" t="s">
        <v>7863</v>
      </c>
      <c r="C8100" s="25" t="str">
        <f>IF(D8100=2,"NO","YES")</f>
        <v>YES</v>
      </c>
      <c r="D8100" s="146">
        <f t="shared" si="138"/>
        <v>0.1</v>
      </c>
      <c r="E8100" s="1">
        <v>0.24700000000000003</v>
      </c>
      <c r="F8100" s="39">
        <v>680</v>
      </c>
      <c r="G8100" s="99">
        <v>42490</v>
      </c>
      <c r="H8100" s="3" t="s">
        <v>7887</v>
      </c>
      <c r="I8100" s="4"/>
    </row>
    <row r="8101" spans="1:9">
      <c r="A8101" s="6">
        <v>8099</v>
      </c>
      <c r="B8101" s="145" t="s">
        <v>7939</v>
      </c>
      <c r="C8101" s="25" t="str">
        <f>IF(D8101=2,"NO","YES")</f>
        <v>YES</v>
      </c>
      <c r="D8101" s="146">
        <f t="shared" si="138"/>
        <v>1.21</v>
      </c>
      <c r="E8101" s="1">
        <v>2.9887000000000001</v>
      </c>
      <c r="F8101" s="39">
        <v>8228</v>
      </c>
      <c r="G8101" s="99">
        <v>42490</v>
      </c>
      <c r="H8101" s="3" t="s">
        <v>7887</v>
      </c>
      <c r="I8101" s="4"/>
    </row>
    <row r="8102" spans="1:9">
      <c r="A8102" s="6">
        <v>8100</v>
      </c>
      <c r="B8102" s="145" t="s">
        <v>7940</v>
      </c>
      <c r="C8102" s="25" t="str">
        <f>IF(D8102=2,"NO","YES")</f>
        <v>YES</v>
      </c>
      <c r="D8102" s="146">
        <f t="shared" si="138"/>
        <v>0.08</v>
      </c>
      <c r="E8102" s="1">
        <v>0.19760000000000003</v>
      </c>
      <c r="F8102" s="39">
        <v>544</v>
      </c>
      <c r="G8102" s="99">
        <v>42490</v>
      </c>
      <c r="H8102" s="3" t="s">
        <v>7887</v>
      </c>
      <c r="I8102" s="4"/>
    </row>
    <row r="8103" spans="1:9">
      <c r="A8103" s="6">
        <v>8101</v>
      </c>
      <c r="B8103" s="145" t="s">
        <v>7941</v>
      </c>
      <c r="C8103" s="25" t="str">
        <f>IF(D8103=2,"NO","YES")</f>
        <v>YES</v>
      </c>
      <c r="D8103" s="146">
        <f t="shared" si="138"/>
        <v>0.13</v>
      </c>
      <c r="E8103" s="1">
        <v>0.32110000000000005</v>
      </c>
      <c r="F8103" s="39">
        <v>884</v>
      </c>
      <c r="G8103" s="99">
        <v>42490</v>
      </c>
      <c r="H8103" s="3" t="s">
        <v>7887</v>
      </c>
      <c r="I8103" s="4"/>
    </row>
    <row r="8104" spans="1:9">
      <c r="A8104" s="6">
        <v>8102</v>
      </c>
      <c r="B8104" s="145" t="s">
        <v>7942</v>
      </c>
      <c r="C8104" s="25" t="str">
        <f>IF(D8104=2,"NO","YES")</f>
        <v>YES</v>
      </c>
      <c r="D8104" s="146">
        <f t="shared" si="138"/>
        <v>1.17</v>
      </c>
      <c r="E8104" s="1">
        <v>2.8898999999999999</v>
      </c>
      <c r="F8104" s="39">
        <v>7956</v>
      </c>
      <c r="G8104" s="99">
        <v>42490</v>
      </c>
      <c r="H8104" s="3" t="s">
        <v>7887</v>
      </c>
      <c r="I8104" s="4"/>
    </row>
    <row r="8105" spans="1:9" ht="30">
      <c r="A8105" s="6">
        <v>8103</v>
      </c>
      <c r="B8105" s="145" t="s">
        <v>7943</v>
      </c>
      <c r="C8105" s="25" t="str">
        <f>IF(D8105=2,"NO","YES")</f>
        <v>YES</v>
      </c>
      <c r="D8105" s="146">
        <f t="shared" si="138"/>
        <v>0.18</v>
      </c>
      <c r="E8105" s="1">
        <v>0.4446</v>
      </c>
      <c r="F8105" s="39">
        <v>1224</v>
      </c>
      <c r="G8105" s="99">
        <v>42490</v>
      </c>
      <c r="H8105" s="3" t="s">
        <v>7887</v>
      </c>
      <c r="I8105" s="4"/>
    </row>
    <row r="8106" spans="1:9" ht="30">
      <c r="A8106" s="6">
        <v>8104</v>
      </c>
      <c r="B8106" s="145" t="s">
        <v>7944</v>
      </c>
      <c r="C8106" s="25" t="str">
        <f>IF(D8106=2,"NO","YES")</f>
        <v>YES</v>
      </c>
      <c r="D8106" s="146">
        <f t="shared" si="138"/>
        <v>1.21</v>
      </c>
      <c r="E8106" s="1">
        <v>2.9887000000000001</v>
      </c>
      <c r="F8106" s="39">
        <v>8228</v>
      </c>
      <c r="G8106" s="99">
        <v>42490</v>
      </c>
      <c r="H8106" s="3" t="s">
        <v>7887</v>
      </c>
      <c r="I8106" s="4"/>
    </row>
    <row r="8107" spans="1:9">
      <c r="A8107" s="6">
        <v>8105</v>
      </c>
      <c r="B8107" s="145" t="s">
        <v>7945</v>
      </c>
      <c r="C8107" s="25" t="str">
        <f>IF(D8107=2,"NO","YES")</f>
        <v>YES</v>
      </c>
      <c r="D8107" s="146">
        <f t="shared" si="138"/>
        <v>0.4</v>
      </c>
      <c r="E8107" s="1">
        <v>0.9880000000000001</v>
      </c>
      <c r="F8107" s="39">
        <v>2720</v>
      </c>
      <c r="G8107" s="99">
        <v>42490</v>
      </c>
      <c r="H8107" s="3" t="s">
        <v>7887</v>
      </c>
      <c r="I8107" s="4"/>
    </row>
    <row r="8108" spans="1:9">
      <c r="A8108" s="6">
        <v>8106</v>
      </c>
      <c r="B8108" s="145" t="s">
        <v>7946</v>
      </c>
      <c r="C8108" s="25" t="str">
        <f>IF(D8108=2,"NO","YES")</f>
        <v>YES</v>
      </c>
      <c r="D8108" s="146">
        <f t="shared" si="138"/>
        <v>0.77</v>
      </c>
      <c r="E8108" s="1">
        <v>1.9019000000000001</v>
      </c>
      <c r="F8108" s="39">
        <v>5236</v>
      </c>
      <c r="G8108" s="99">
        <v>42490</v>
      </c>
      <c r="H8108" s="3" t="s">
        <v>7887</v>
      </c>
      <c r="I8108" s="4"/>
    </row>
    <row r="8109" spans="1:9">
      <c r="A8109" s="6">
        <v>8107</v>
      </c>
      <c r="B8109" s="145" t="s">
        <v>7947</v>
      </c>
      <c r="C8109" s="25" t="str">
        <f>IF(D8109=2,"NO","YES")</f>
        <v>YES</v>
      </c>
      <c r="D8109" s="146">
        <f t="shared" si="138"/>
        <v>0.54</v>
      </c>
      <c r="E8109" s="1">
        <v>1.3338000000000001</v>
      </c>
      <c r="F8109" s="39">
        <v>3672</v>
      </c>
      <c r="G8109" s="99">
        <v>42490</v>
      </c>
      <c r="H8109" s="3" t="s">
        <v>7887</v>
      </c>
      <c r="I8109" s="4"/>
    </row>
    <row r="8110" spans="1:9">
      <c r="A8110" s="6">
        <v>8108</v>
      </c>
      <c r="B8110" s="145" t="s">
        <v>7948</v>
      </c>
      <c r="C8110" s="25" t="str">
        <f>IF(D8110=2,"NO","YES")</f>
        <v>YES</v>
      </c>
      <c r="D8110" s="146">
        <f t="shared" si="138"/>
        <v>0.21</v>
      </c>
      <c r="E8110" s="1">
        <v>0.51870000000000005</v>
      </c>
      <c r="F8110" s="39">
        <v>1428</v>
      </c>
      <c r="G8110" s="99">
        <v>42490</v>
      </c>
      <c r="H8110" s="3" t="s">
        <v>7887</v>
      </c>
      <c r="I8110" s="4"/>
    </row>
    <row r="8111" spans="1:9">
      <c r="A8111" s="6">
        <v>8109</v>
      </c>
      <c r="B8111" s="145" t="s">
        <v>7949</v>
      </c>
      <c r="C8111" s="25" t="str">
        <f>IF(D8111=2,"NO","YES")</f>
        <v>YES</v>
      </c>
      <c r="D8111" s="146">
        <f t="shared" si="138"/>
        <v>0.44</v>
      </c>
      <c r="E8111" s="1">
        <v>1.0868</v>
      </c>
      <c r="F8111" s="39">
        <v>2992</v>
      </c>
      <c r="G8111" s="99">
        <v>42490</v>
      </c>
      <c r="H8111" s="3" t="s">
        <v>7887</v>
      </c>
      <c r="I8111" s="4"/>
    </row>
    <row r="8112" spans="1:9">
      <c r="A8112" s="6">
        <v>8110</v>
      </c>
      <c r="B8112" s="145" t="s">
        <v>7950</v>
      </c>
      <c r="C8112" s="25" t="str">
        <f>IF(D8112=2,"NO","YES")</f>
        <v>YES</v>
      </c>
      <c r="D8112" s="146">
        <f t="shared" si="138"/>
        <v>0.59</v>
      </c>
      <c r="E8112" s="1">
        <v>1.4573</v>
      </c>
      <c r="F8112" s="39">
        <v>4012</v>
      </c>
      <c r="G8112" s="99">
        <v>42490</v>
      </c>
      <c r="H8112" s="3" t="s">
        <v>7887</v>
      </c>
      <c r="I8112" s="4"/>
    </row>
    <row r="8113" spans="1:9">
      <c r="A8113" s="6">
        <v>8111</v>
      </c>
      <c r="B8113" s="145" t="s">
        <v>7951</v>
      </c>
      <c r="C8113" s="25" t="str">
        <f>IF(D8113=2,"NO","YES")</f>
        <v>NO</v>
      </c>
      <c r="D8113" s="146">
        <f t="shared" si="138"/>
        <v>2</v>
      </c>
      <c r="E8113" s="1">
        <v>4.9400000000000004</v>
      </c>
      <c r="F8113" s="39">
        <v>13600</v>
      </c>
      <c r="G8113" s="99">
        <v>42490</v>
      </c>
      <c r="H8113" s="3" t="s">
        <v>7887</v>
      </c>
      <c r="I8113" s="4"/>
    </row>
    <row r="8114" spans="1:9">
      <c r="A8114" s="6">
        <v>8112</v>
      </c>
      <c r="B8114" s="145" t="s">
        <v>7952</v>
      </c>
      <c r="C8114" s="25" t="str">
        <f>IF(D8114=2,"NO","YES")</f>
        <v>YES</v>
      </c>
      <c r="D8114" s="146">
        <f t="shared" si="138"/>
        <v>1.21</v>
      </c>
      <c r="E8114" s="1">
        <v>2.9887000000000001</v>
      </c>
      <c r="F8114" s="39">
        <v>8228</v>
      </c>
      <c r="G8114" s="99">
        <v>42490</v>
      </c>
      <c r="H8114" s="3" t="s">
        <v>7887</v>
      </c>
      <c r="I8114" s="4"/>
    </row>
    <row r="8115" spans="1:9">
      <c r="A8115" s="6">
        <v>8113</v>
      </c>
      <c r="B8115" s="145" t="s">
        <v>7953</v>
      </c>
      <c r="C8115" s="25" t="str">
        <f>IF(D8115=2,"NO","YES")</f>
        <v>YES</v>
      </c>
      <c r="D8115" s="146">
        <f t="shared" si="138"/>
        <v>0.28999999999999998</v>
      </c>
      <c r="E8115" s="1">
        <v>0.71630000000000005</v>
      </c>
      <c r="F8115" s="39">
        <v>1972</v>
      </c>
      <c r="G8115" s="99">
        <v>42490</v>
      </c>
      <c r="H8115" s="3" t="s">
        <v>7887</v>
      </c>
      <c r="I8115" s="4"/>
    </row>
    <row r="8116" spans="1:9">
      <c r="A8116" s="6">
        <v>8114</v>
      </c>
      <c r="B8116" s="145" t="s">
        <v>7954</v>
      </c>
      <c r="C8116" s="25" t="str">
        <f>IF(D8116=2,"NO","YES")</f>
        <v>YES</v>
      </c>
      <c r="D8116" s="146">
        <f t="shared" si="138"/>
        <v>0.91</v>
      </c>
      <c r="E8116" s="1">
        <v>2.2477000000000005</v>
      </c>
      <c r="F8116" s="39">
        <v>6188</v>
      </c>
      <c r="G8116" s="99">
        <v>42490</v>
      </c>
      <c r="H8116" s="3" t="s">
        <v>7887</v>
      </c>
      <c r="I8116" s="4"/>
    </row>
    <row r="8117" spans="1:9">
      <c r="A8117" s="6">
        <v>8115</v>
      </c>
      <c r="B8117" s="145" t="s">
        <v>7955</v>
      </c>
      <c r="C8117" s="25" t="str">
        <f>IF(D8117=2,"NO","YES")</f>
        <v>YES</v>
      </c>
      <c r="D8117" s="146">
        <f t="shared" si="138"/>
        <v>1.21</v>
      </c>
      <c r="E8117" s="1">
        <v>2.9887000000000001</v>
      </c>
      <c r="F8117" s="39">
        <v>8228</v>
      </c>
      <c r="G8117" s="99">
        <v>42490</v>
      </c>
      <c r="H8117" s="3" t="s">
        <v>7887</v>
      </c>
      <c r="I8117" s="4"/>
    </row>
    <row r="8118" spans="1:9" ht="30">
      <c r="A8118" s="6">
        <v>8116</v>
      </c>
      <c r="B8118" s="145" t="s">
        <v>7956</v>
      </c>
      <c r="C8118" s="25" t="str">
        <f>IF(D8118=2,"NO","YES")</f>
        <v>YES</v>
      </c>
      <c r="D8118" s="146">
        <f t="shared" si="138"/>
        <v>1.01</v>
      </c>
      <c r="E8118" s="1">
        <v>2.4947000000000004</v>
      </c>
      <c r="F8118" s="55">
        <v>6868</v>
      </c>
      <c r="G8118" s="99">
        <v>42674</v>
      </c>
      <c r="H8118" s="3" t="s">
        <v>7887</v>
      </c>
      <c r="I8118" s="4"/>
    </row>
    <row r="8119" spans="1:9" ht="30">
      <c r="A8119" s="6">
        <v>8117</v>
      </c>
      <c r="B8119" s="145" t="s">
        <v>7957</v>
      </c>
      <c r="C8119" s="25" t="str">
        <f>IF(D8119=2,"NO","YES")</f>
        <v>YES</v>
      </c>
      <c r="D8119" s="146">
        <f t="shared" si="138"/>
        <v>1.01</v>
      </c>
      <c r="E8119" s="1">
        <v>2.4947000000000004</v>
      </c>
      <c r="F8119" s="55">
        <v>6868</v>
      </c>
      <c r="G8119" s="99">
        <v>42674</v>
      </c>
      <c r="H8119" s="3" t="s">
        <v>7887</v>
      </c>
      <c r="I8119" s="4"/>
    </row>
    <row r="8120" spans="1:9" ht="30">
      <c r="A8120" s="6">
        <v>8118</v>
      </c>
      <c r="B8120" s="145" t="s">
        <v>7958</v>
      </c>
      <c r="C8120" s="25" t="str">
        <f>IF(D8120=2,"NO","YES")</f>
        <v>YES</v>
      </c>
      <c r="D8120" s="146">
        <f t="shared" si="138"/>
        <v>0.79</v>
      </c>
      <c r="E8120" s="1">
        <v>1.9513000000000003</v>
      </c>
      <c r="F8120" s="55">
        <v>5372</v>
      </c>
      <c r="G8120" s="99">
        <v>42674</v>
      </c>
      <c r="H8120" s="3" t="s">
        <v>7887</v>
      </c>
      <c r="I8120" s="4"/>
    </row>
    <row r="8121" spans="1:9" ht="30">
      <c r="A8121" s="6">
        <v>8119</v>
      </c>
      <c r="B8121" s="145" t="s">
        <v>7959</v>
      </c>
      <c r="C8121" s="25" t="str">
        <f>IF(D8121=2,"NO","YES")</f>
        <v>YES</v>
      </c>
      <c r="D8121" s="146">
        <f t="shared" si="138"/>
        <v>0.26</v>
      </c>
      <c r="E8121" s="1">
        <v>0.6422000000000001</v>
      </c>
      <c r="F8121" s="55">
        <v>1768</v>
      </c>
      <c r="G8121" s="99">
        <v>42674</v>
      </c>
      <c r="H8121" s="3" t="s">
        <v>7887</v>
      </c>
      <c r="I8121" s="4"/>
    </row>
    <row r="8122" spans="1:9" ht="30">
      <c r="A8122" s="6">
        <v>8120</v>
      </c>
      <c r="B8122" s="145" t="s">
        <v>7960</v>
      </c>
      <c r="C8122" s="25" t="str">
        <f>IF(D8122=2,"NO","YES")</f>
        <v>YES</v>
      </c>
      <c r="D8122" s="146">
        <f t="shared" si="138"/>
        <v>0.08</v>
      </c>
      <c r="E8122" s="1">
        <v>0.19760000000000003</v>
      </c>
      <c r="F8122" s="55">
        <v>544</v>
      </c>
      <c r="G8122" s="99">
        <v>42674</v>
      </c>
      <c r="H8122" s="3" t="s">
        <v>7887</v>
      </c>
      <c r="I8122" s="4"/>
    </row>
    <row r="8123" spans="1:9" ht="30">
      <c r="A8123" s="6">
        <v>8121</v>
      </c>
      <c r="B8123" s="145" t="s">
        <v>7961</v>
      </c>
      <c r="C8123" s="25" t="str">
        <f>IF(D8123=2,"NO","YES")</f>
        <v>YES</v>
      </c>
      <c r="D8123" s="146">
        <f t="shared" si="138"/>
        <v>0.05</v>
      </c>
      <c r="E8123" s="1">
        <v>0.12350000000000001</v>
      </c>
      <c r="F8123" s="55">
        <v>340</v>
      </c>
      <c r="G8123" s="99">
        <v>42674</v>
      </c>
      <c r="H8123" s="3" t="s">
        <v>7887</v>
      </c>
      <c r="I8123" s="4"/>
    </row>
    <row r="8124" spans="1:9" ht="30">
      <c r="A8124" s="6">
        <v>8122</v>
      </c>
      <c r="B8124" s="145" t="s">
        <v>7962</v>
      </c>
      <c r="C8124" s="25" t="str">
        <f>IF(D8124=2,"NO","YES")</f>
        <v>YES</v>
      </c>
      <c r="D8124" s="146">
        <f t="shared" si="138"/>
        <v>0.02</v>
      </c>
      <c r="E8124" s="1">
        <v>4.9400000000000006E-2</v>
      </c>
      <c r="F8124" s="55">
        <v>136</v>
      </c>
      <c r="G8124" s="99">
        <v>42674</v>
      </c>
      <c r="H8124" s="3" t="s">
        <v>7887</v>
      </c>
      <c r="I8124" s="4"/>
    </row>
    <row r="8125" spans="1:9" ht="30">
      <c r="A8125" s="6">
        <v>8123</v>
      </c>
      <c r="B8125" s="147" t="s">
        <v>7963</v>
      </c>
      <c r="C8125" s="25" t="str">
        <f>IF(D8125=2,"NO","YES")</f>
        <v>YES</v>
      </c>
      <c r="D8125" s="148">
        <f t="shared" si="138"/>
        <v>1.1499999999999999</v>
      </c>
      <c r="E8125" s="1">
        <v>2.8405</v>
      </c>
      <c r="F8125" s="75">
        <v>7820</v>
      </c>
      <c r="G8125" s="89">
        <v>42711</v>
      </c>
      <c r="H8125" s="3" t="s">
        <v>7887</v>
      </c>
      <c r="I8125" s="4"/>
    </row>
    <row r="8126" spans="1:9" ht="30">
      <c r="A8126" s="6">
        <v>8124</v>
      </c>
      <c r="B8126" s="147" t="s">
        <v>7964</v>
      </c>
      <c r="C8126" s="25" t="str">
        <f>IF(D8126=2,"NO","YES")</f>
        <v>YES</v>
      </c>
      <c r="D8126" s="148">
        <f t="shared" si="138"/>
        <v>0.28999999999999998</v>
      </c>
      <c r="E8126" s="1">
        <v>0.71630000000000005</v>
      </c>
      <c r="F8126" s="75">
        <v>1972</v>
      </c>
      <c r="G8126" s="89">
        <v>42711</v>
      </c>
      <c r="H8126" s="3" t="s">
        <v>7887</v>
      </c>
      <c r="I8126" s="4"/>
    </row>
    <row r="8127" spans="1:9" ht="30">
      <c r="A8127" s="6">
        <v>8125</v>
      </c>
      <c r="B8127" s="149" t="s">
        <v>7965</v>
      </c>
      <c r="C8127" s="148" t="s">
        <v>3845</v>
      </c>
      <c r="D8127" s="148">
        <f t="shared" si="138"/>
        <v>1.01</v>
      </c>
      <c r="E8127" s="1">
        <v>2.4947000000000004</v>
      </c>
      <c r="F8127" s="75">
        <v>6868</v>
      </c>
      <c r="G8127" s="97">
        <v>42728</v>
      </c>
      <c r="H8127" s="3" t="s">
        <v>7887</v>
      </c>
      <c r="I8127" s="4"/>
    </row>
    <row r="8128" spans="1:9" ht="30">
      <c r="A8128" s="6">
        <v>8126</v>
      </c>
      <c r="B8128" s="147" t="s">
        <v>7966</v>
      </c>
      <c r="C8128" s="148" t="s">
        <v>3845</v>
      </c>
      <c r="D8128" s="148">
        <f t="shared" si="138"/>
        <v>0.09</v>
      </c>
      <c r="E8128" s="1">
        <v>0.2223</v>
      </c>
      <c r="F8128" s="75">
        <v>612</v>
      </c>
      <c r="G8128" s="97">
        <v>42728</v>
      </c>
      <c r="H8128" s="3" t="s">
        <v>7887</v>
      </c>
      <c r="I8128" s="4"/>
    </row>
    <row r="8129" spans="1:9" ht="30">
      <c r="A8129" s="6">
        <v>8127</v>
      </c>
      <c r="B8129" s="147" t="s">
        <v>7967</v>
      </c>
      <c r="C8129" s="148" t="s">
        <v>3845</v>
      </c>
      <c r="D8129" s="148">
        <f t="shared" si="138"/>
        <v>1.21</v>
      </c>
      <c r="E8129" s="1">
        <v>2.9887000000000001</v>
      </c>
      <c r="F8129" s="75">
        <v>8228</v>
      </c>
      <c r="G8129" s="97">
        <v>42728</v>
      </c>
      <c r="H8129" s="3" t="s">
        <v>7887</v>
      </c>
      <c r="I8129" s="4"/>
    </row>
    <row r="8130" spans="1:9">
      <c r="A8130" s="6">
        <v>8128</v>
      </c>
      <c r="B8130" s="38" t="s">
        <v>7968</v>
      </c>
      <c r="C8130" s="39" t="s">
        <v>3845</v>
      </c>
      <c r="D8130" s="39">
        <f t="shared" si="138"/>
        <v>1.01</v>
      </c>
      <c r="E8130" s="1">
        <v>2.4947000000000004</v>
      </c>
      <c r="F8130" s="39">
        <v>6868</v>
      </c>
      <c r="G8130" s="99">
        <v>42612</v>
      </c>
      <c r="H8130" s="3" t="s">
        <v>7887</v>
      </c>
      <c r="I8130" s="4"/>
    </row>
    <row r="8131" spans="1:9">
      <c r="A8131" s="6">
        <v>8129</v>
      </c>
      <c r="B8131" s="129" t="s">
        <v>7969</v>
      </c>
      <c r="C8131" s="39" t="s">
        <v>3845</v>
      </c>
      <c r="D8131" s="39">
        <f t="shared" si="138"/>
        <v>1.01</v>
      </c>
      <c r="E8131" s="1">
        <v>2.4947000000000004</v>
      </c>
      <c r="F8131" s="92">
        <v>6868</v>
      </c>
      <c r="G8131" s="99">
        <v>42612</v>
      </c>
      <c r="H8131" s="3" t="s">
        <v>7887</v>
      </c>
      <c r="I8131" s="4"/>
    </row>
    <row r="8132" spans="1:9">
      <c r="A8132" s="6">
        <v>8130</v>
      </c>
      <c r="B8132" s="68" t="s">
        <v>7970</v>
      </c>
      <c r="C8132" s="25" t="str">
        <f>IF(D8132=2,"NO","YES")</f>
        <v>YES</v>
      </c>
      <c r="D8132" s="77">
        <f t="shared" si="138"/>
        <v>1.19</v>
      </c>
      <c r="E8132" s="1">
        <v>2.9393000000000002</v>
      </c>
      <c r="F8132" s="96">
        <v>8092</v>
      </c>
      <c r="G8132" s="99">
        <v>42490</v>
      </c>
      <c r="H8132" s="3" t="s">
        <v>7971</v>
      </c>
      <c r="I8132" s="4"/>
    </row>
    <row r="8133" spans="1:9">
      <c r="A8133" s="6">
        <v>8131</v>
      </c>
      <c r="B8133" s="68" t="s">
        <v>7972</v>
      </c>
      <c r="C8133" s="25" t="str">
        <f>IF(D8133=2,"NO","YES")</f>
        <v>YES</v>
      </c>
      <c r="D8133" s="77">
        <f t="shared" ref="D8133:D8196" si="139">F8133/6800</f>
        <v>0.97</v>
      </c>
      <c r="E8133" s="1">
        <v>2.3959000000000001</v>
      </c>
      <c r="F8133" s="96">
        <v>6596</v>
      </c>
      <c r="G8133" s="99">
        <v>42490</v>
      </c>
      <c r="H8133" s="3" t="s">
        <v>7971</v>
      </c>
      <c r="I8133" s="4"/>
    </row>
    <row r="8134" spans="1:9">
      <c r="A8134" s="6">
        <v>8132</v>
      </c>
      <c r="B8134" s="68" t="s">
        <v>7973</v>
      </c>
      <c r="C8134" s="25" t="str">
        <f>IF(D8134=2,"NO","YES")</f>
        <v>YES</v>
      </c>
      <c r="D8134" s="77">
        <f t="shared" si="139"/>
        <v>1.04</v>
      </c>
      <c r="E8134" s="1">
        <v>2.5688000000000004</v>
      </c>
      <c r="F8134" s="96">
        <v>7072</v>
      </c>
      <c r="G8134" s="99">
        <v>42490</v>
      </c>
      <c r="H8134" s="3" t="s">
        <v>7971</v>
      </c>
      <c r="I8134" s="4"/>
    </row>
    <row r="8135" spans="1:9">
      <c r="A8135" s="6">
        <v>8133</v>
      </c>
      <c r="B8135" s="68" t="s">
        <v>7974</v>
      </c>
      <c r="C8135" s="25" t="str">
        <f>IF(D8135=2,"NO","YES")</f>
        <v>YES</v>
      </c>
      <c r="D8135" s="77">
        <f t="shared" si="139"/>
        <v>1.48</v>
      </c>
      <c r="E8135" s="1">
        <v>3.6556000000000002</v>
      </c>
      <c r="F8135" s="96">
        <v>10064</v>
      </c>
      <c r="G8135" s="99">
        <v>42490</v>
      </c>
      <c r="H8135" s="3" t="s">
        <v>7971</v>
      </c>
      <c r="I8135" s="4"/>
    </row>
    <row r="8136" spans="1:9">
      <c r="A8136" s="6">
        <v>8134</v>
      </c>
      <c r="B8136" s="68" t="s">
        <v>7975</v>
      </c>
      <c r="C8136" s="25" t="str">
        <f>IF(D8136=2,"NO","YES")</f>
        <v>YES</v>
      </c>
      <c r="D8136" s="77">
        <f t="shared" si="139"/>
        <v>0.8</v>
      </c>
      <c r="E8136" s="1">
        <v>1.9760000000000002</v>
      </c>
      <c r="F8136" s="96">
        <v>5440</v>
      </c>
      <c r="G8136" s="99">
        <v>42490</v>
      </c>
      <c r="H8136" s="3" t="s">
        <v>7971</v>
      </c>
      <c r="I8136" s="4"/>
    </row>
    <row r="8137" spans="1:9">
      <c r="A8137" s="6">
        <v>8135</v>
      </c>
      <c r="B8137" s="68" t="s">
        <v>7976</v>
      </c>
      <c r="C8137" s="25" t="str">
        <f>IF(D8137=2,"NO","YES")</f>
        <v>YES</v>
      </c>
      <c r="D8137" s="77">
        <f t="shared" si="139"/>
        <v>1.1200000000000001</v>
      </c>
      <c r="E8137" s="1">
        <v>2.7664000000000004</v>
      </c>
      <c r="F8137" s="96">
        <v>7616</v>
      </c>
      <c r="G8137" s="99">
        <v>42490</v>
      </c>
      <c r="H8137" s="3" t="s">
        <v>7971</v>
      </c>
      <c r="I8137" s="4"/>
    </row>
    <row r="8138" spans="1:9">
      <c r="A8138" s="6">
        <v>8136</v>
      </c>
      <c r="B8138" s="24" t="s">
        <v>7977</v>
      </c>
      <c r="C8138" s="25" t="str">
        <f>IF(D8138=2,"NO","YES")</f>
        <v>YES</v>
      </c>
      <c r="D8138" s="25">
        <f t="shared" si="139"/>
        <v>1.21</v>
      </c>
      <c r="E8138" s="1">
        <v>2.9887000000000001</v>
      </c>
      <c r="F8138" s="59">
        <v>8228</v>
      </c>
      <c r="G8138" s="97">
        <v>42728</v>
      </c>
      <c r="H8138" s="3" t="s">
        <v>7971</v>
      </c>
      <c r="I8138" s="4"/>
    </row>
    <row r="8139" spans="1:9" ht="30">
      <c r="A8139" s="6">
        <v>8137</v>
      </c>
      <c r="B8139" s="24" t="s">
        <v>7978</v>
      </c>
      <c r="C8139" s="25" t="str">
        <f>IF(D8139=2,"NO","YES")</f>
        <v>YES</v>
      </c>
      <c r="D8139" s="25">
        <f t="shared" si="139"/>
        <v>1.21</v>
      </c>
      <c r="E8139" s="1">
        <v>2.9887000000000001</v>
      </c>
      <c r="F8139" s="59">
        <v>8228</v>
      </c>
      <c r="G8139" s="97">
        <v>42728</v>
      </c>
      <c r="H8139" s="3" t="s">
        <v>7971</v>
      </c>
      <c r="I8139" s="4"/>
    </row>
    <row r="8140" spans="1:9">
      <c r="A8140" s="6">
        <v>8138</v>
      </c>
      <c r="B8140" s="145" t="s">
        <v>7979</v>
      </c>
      <c r="C8140" s="25" t="str">
        <f>IF(D8140=2,"NO","YES")</f>
        <v>YES</v>
      </c>
      <c r="D8140" s="146">
        <f t="shared" si="139"/>
        <v>1.21</v>
      </c>
      <c r="E8140" s="1">
        <v>2.9887000000000001</v>
      </c>
      <c r="F8140" s="39">
        <v>8228</v>
      </c>
      <c r="G8140" s="99">
        <v>42490</v>
      </c>
      <c r="H8140" s="3" t="s">
        <v>7980</v>
      </c>
      <c r="I8140" s="4"/>
    </row>
    <row r="8141" spans="1:9">
      <c r="A8141" s="6">
        <v>8139</v>
      </c>
      <c r="B8141" s="145" t="s">
        <v>7981</v>
      </c>
      <c r="C8141" s="25" t="str">
        <f>IF(D8141=2,"NO","YES")</f>
        <v>YES</v>
      </c>
      <c r="D8141" s="146">
        <f t="shared" si="139"/>
        <v>0.47</v>
      </c>
      <c r="E8141" s="1">
        <v>1.1609</v>
      </c>
      <c r="F8141" s="39">
        <v>3196</v>
      </c>
      <c r="G8141" s="99">
        <v>42490</v>
      </c>
      <c r="H8141" s="3" t="s">
        <v>7980</v>
      </c>
      <c r="I8141" s="4"/>
    </row>
    <row r="8142" spans="1:9" ht="30">
      <c r="A8142" s="6">
        <v>8140</v>
      </c>
      <c r="B8142" s="145" t="s">
        <v>7982</v>
      </c>
      <c r="C8142" s="25" t="str">
        <f>IF(D8142=2,"NO","YES")</f>
        <v>YES</v>
      </c>
      <c r="D8142" s="146">
        <f t="shared" si="139"/>
        <v>0.2</v>
      </c>
      <c r="E8142" s="1">
        <v>0.49400000000000005</v>
      </c>
      <c r="F8142" s="39">
        <v>1360</v>
      </c>
      <c r="G8142" s="99">
        <v>42490</v>
      </c>
      <c r="H8142" s="3" t="s">
        <v>7980</v>
      </c>
      <c r="I8142" s="4"/>
    </row>
    <row r="8143" spans="1:9">
      <c r="A8143" s="6">
        <v>8141</v>
      </c>
      <c r="B8143" s="145" t="s">
        <v>7983</v>
      </c>
      <c r="C8143" s="25" t="str">
        <f>IF(D8143=2,"NO","YES")</f>
        <v>YES</v>
      </c>
      <c r="D8143" s="146">
        <f t="shared" si="139"/>
        <v>0.51</v>
      </c>
      <c r="E8143" s="1">
        <v>1.2597</v>
      </c>
      <c r="F8143" s="39">
        <v>3468</v>
      </c>
      <c r="G8143" s="99">
        <v>42490</v>
      </c>
      <c r="H8143" s="3" t="s">
        <v>7980</v>
      </c>
      <c r="I8143" s="4"/>
    </row>
    <row r="8144" spans="1:9" ht="30">
      <c r="A8144" s="6">
        <v>8142</v>
      </c>
      <c r="B8144" s="145" t="s">
        <v>7984</v>
      </c>
      <c r="C8144" s="25" t="str">
        <f>IF(D8144=2,"NO","YES")</f>
        <v>YES</v>
      </c>
      <c r="D8144" s="146">
        <f t="shared" si="139"/>
        <v>0.48</v>
      </c>
      <c r="E8144" s="1">
        <v>1.1856</v>
      </c>
      <c r="F8144" s="39">
        <v>3264</v>
      </c>
      <c r="G8144" s="99">
        <v>42490</v>
      </c>
      <c r="H8144" s="3" t="s">
        <v>7980</v>
      </c>
      <c r="I8144" s="4"/>
    </row>
    <row r="8145" spans="1:9">
      <c r="A8145" s="6">
        <v>8143</v>
      </c>
      <c r="B8145" s="145" t="s">
        <v>7985</v>
      </c>
      <c r="C8145" s="25" t="str">
        <f>IF(D8145=2,"NO","YES")</f>
        <v>YES</v>
      </c>
      <c r="D8145" s="146">
        <f t="shared" si="139"/>
        <v>1.31</v>
      </c>
      <c r="E8145" s="1">
        <v>3.2357000000000005</v>
      </c>
      <c r="F8145" s="39">
        <v>8908</v>
      </c>
      <c r="G8145" s="99">
        <v>42490</v>
      </c>
      <c r="H8145" s="3" t="s">
        <v>7980</v>
      </c>
      <c r="I8145" s="4"/>
    </row>
    <row r="8146" spans="1:9">
      <c r="A8146" s="6">
        <v>8144</v>
      </c>
      <c r="B8146" s="145" t="s">
        <v>7817</v>
      </c>
      <c r="C8146" s="25" t="str">
        <f>IF(D8146=2,"NO","YES")</f>
        <v>YES</v>
      </c>
      <c r="D8146" s="146">
        <f t="shared" si="139"/>
        <v>1.85</v>
      </c>
      <c r="E8146" s="1">
        <v>4.5695000000000006</v>
      </c>
      <c r="F8146" s="39">
        <v>12580</v>
      </c>
      <c r="G8146" s="99">
        <v>42490</v>
      </c>
      <c r="H8146" s="3" t="s">
        <v>7980</v>
      </c>
      <c r="I8146" s="4"/>
    </row>
    <row r="8147" spans="1:9">
      <c r="A8147" s="6">
        <v>8145</v>
      </c>
      <c r="B8147" s="145" t="s">
        <v>7986</v>
      </c>
      <c r="C8147" s="25" t="str">
        <f>IF(D8147=2,"NO","YES")</f>
        <v>YES</v>
      </c>
      <c r="D8147" s="146">
        <f t="shared" si="139"/>
        <v>0.71</v>
      </c>
      <c r="E8147" s="1">
        <v>1.7537</v>
      </c>
      <c r="F8147" s="39">
        <v>4828</v>
      </c>
      <c r="G8147" s="99">
        <v>42490</v>
      </c>
      <c r="H8147" s="3" t="s">
        <v>7980</v>
      </c>
      <c r="I8147" s="4"/>
    </row>
    <row r="8148" spans="1:9">
      <c r="A8148" s="6">
        <v>8146</v>
      </c>
      <c r="B8148" s="145" t="s">
        <v>7987</v>
      </c>
      <c r="C8148" s="25" t="str">
        <f>IF(D8148=2,"NO","YES")</f>
        <v>YES</v>
      </c>
      <c r="D8148" s="146">
        <f t="shared" si="139"/>
        <v>1.19</v>
      </c>
      <c r="E8148" s="1">
        <v>2.9393000000000002</v>
      </c>
      <c r="F8148" s="39">
        <v>8092</v>
      </c>
      <c r="G8148" s="99">
        <v>42490</v>
      </c>
      <c r="H8148" s="3" t="s">
        <v>7980</v>
      </c>
      <c r="I8148" s="4"/>
    </row>
    <row r="8149" spans="1:9">
      <c r="A8149" s="6">
        <v>8147</v>
      </c>
      <c r="B8149" s="145" t="s">
        <v>7988</v>
      </c>
      <c r="C8149" s="25" t="str">
        <f>IF(D8149=2,"NO","YES")</f>
        <v>YES</v>
      </c>
      <c r="D8149" s="146">
        <f t="shared" si="139"/>
        <v>1.01</v>
      </c>
      <c r="E8149" s="1">
        <v>2.4947000000000004</v>
      </c>
      <c r="F8149" s="39">
        <v>6868</v>
      </c>
      <c r="G8149" s="93">
        <v>42490</v>
      </c>
      <c r="H8149" s="3" t="s">
        <v>7980</v>
      </c>
      <c r="I8149" s="4"/>
    </row>
    <row r="8150" spans="1:9">
      <c r="A8150" s="6">
        <v>8148</v>
      </c>
      <c r="B8150" s="145" t="s">
        <v>7989</v>
      </c>
      <c r="C8150" s="25" t="str">
        <f>IF(D8150=2,"NO","YES")</f>
        <v>YES</v>
      </c>
      <c r="D8150" s="146">
        <f t="shared" si="139"/>
        <v>0.98</v>
      </c>
      <c r="E8150" s="1">
        <v>2.4206000000000003</v>
      </c>
      <c r="F8150" s="39">
        <v>6664</v>
      </c>
      <c r="G8150" s="99">
        <v>42490</v>
      </c>
      <c r="H8150" s="3" t="s">
        <v>7980</v>
      </c>
      <c r="I8150" s="4"/>
    </row>
    <row r="8151" spans="1:9">
      <c r="A8151" s="6">
        <v>8149</v>
      </c>
      <c r="B8151" s="145" t="s">
        <v>7699</v>
      </c>
      <c r="C8151" s="25" t="str">
        <f>IF(D8151=2,"NO","YES")</f>
        <v>YES</v>
      </c>
      <c r="D8151" s="146">
        <f t="shared" si="139"/>
        <v>0.05</v>
      </c>
      <c r="E8151" s="1">
        <v>0.12350000000000001</v>
      </c>
      <c r="F8151" s="39">
        <v>340</v>
      </c>
      <c r="G8151" s="99">
        <v>42490</v>
      </c>
      <c r="H8151" s="3" t="s">
        <v>7980</v>
      </c>
      <c r="I8151" s="4"/>
    </row>
    <row r="8152" spans="1:9">
      <c r="A8152" s="6">
        <v>8150</v>
      </c>
      <c r="B8152" s="145" t="s">
        <v>7990</v>
      </c>
      <c r="C8152" s="25" t="str">
        <f>IF(D8152=2,"NO","YES")</f>
        <v>YES</v>
      </c>
      <c r="D8152" s="146">
        <f t="shared" si="139"/>
        <v>0.75</v>
      </c>
      <c r="E8152" s="1">
        <v>1.8525</v>
      </c>
      <c r="F8152" s="39">
        <v>5100</v>
      </c>
      <c r="G8152" s="99">
        <v>42490</v>
      </c>
      <c r="H8152" s="3" t="s">
        <v>7980</v>
      </c>
      <c r="I8152" s="4"/>
    </row>
    <row r="8153" spans="1:9">
      <c r="A8153" s="6">
        <v>8151</v>
      </c>
      <c r="B8153" s="145" t="s">
        <v>7991</v>
      </c>
      <c r="C8153" s="25" t="str">
        <f>IF(D8153=2,"NO","YES")</f>
        <v>YES</v>
      </c>
      <c r="D8153" s="146">
        <f t="shared" si="139"/>
        <v>0.28000000000000003</v>
      </c>
      <c r="E8153" s="1">
        <v>0.6916000000000001</v>
      </c>
      <c r="F8153" s="39">
        <v>1904</v>
      </c>
      <c r="G8153" s="99">
        <v>42490</v>
      </c>
      <c r="H8153" s="3" t="s">
        <v>7980</v>
      </c>
      <c r="I8153" s="4"/>
    </row>
    <row r="8154" spans="1:9">
      <c r="A8154" s="6">
        <v>8152</v>
      </c>
      <c r="B8154" s="145" t="s">
        <v>7992</v>
      </c>
      <c r="C8154" s="25" t="str">
        <f>IF(D8154=2,"NO","YES")</f>
        <v>YES</v>
      </c>
      <c r="D8154" s="146">
        <f t="shared" si="139"/>
        <v>0.28999999999999998</v>
      </c>
      <c r="E8154" s="1">
        <v>0.71630000000000005</v>
      </c>
      <c r="F8154" s="39">
        <v>1972</v>
      </c>
      <c r="G8154" s="99">
        <v>42490</v>
      </c>
      <c r="H8154" s="3" t="s">
        <v>7980</v>
      </c>
      <c r="I8154" s="4"/>
    </row>
    <row r="8155" spans="1:9">
      <c r="A8155" s="6">
        <v>8153</v>
      </c>
      <c r="B8155" s="145" t="s">
        <v>7993</v>
      </c>
      <c r="C8155" s="25" t="str">
        <f>IF(D8155=2,"NO","YES")</f>
        <v>YES</v>
      </c>
      <c r="D8155" s="146">
        <f t="shared" si="139"/>
        <v>0.77</v>
      </c>
      <c r="E8155" s="1">
        <v>1.9019000000000001</v>
      </c>
      <c r="F8155" s="39">
        <v>5236</v>
      </c>
      <c r="G8155" s="99">
        <v>42490</v>
      </c>
      <c r="H8155" s="3" t="s">
        <v>7980</v>
      </c>
      <c r="I8155" s="4"/>
    </row>
    <row r="8156" spans="1:9">
      <c r="A8156" s="6">
        <v>8154</v>
      </c>
      <c r="B8156" s="145" t="s">
        <v>7994</v>
      </c>
      <c r="C8156" s="25" t="str">
        <f>IF(D8156=2,"NO","YES")</f>
        <v>YES</v>
      </c>
      <c r="D8156" s="146">
        <f t="shared" si="139"/>
        <v>0.3</v>
      </c>
      <c r="E8156" s="1">
        <v>0.74099999999999999</v>
      </c>
      <c r="F8156" s="39">
        <v>2040</v>
      </c>
      <c r="G8156" s="99">
        <v>42490</v>
      </c>
      <c r="H8156" s="3" t="s">
        <v>7980</v>
      </c>
      <c r="I8156" s="4"/>
    </row>
    <row r="8157" spans="1:9">
      <c r="A8157" s="6">
        <v>8155</v>
      </c>
      <c r="B8157" s="145" t="s">
        <v>7995</v>
      </c>
      <c r="C8157" s="25" t="str">
        <f>IF(D8157=2,"NO","YES")</f>
        <v>YES</v>
      </c>
      <c r="D8157" s="146">
        <f t="shared" si="139"/>
        <v>1.21</v>
      </c>
      <c r="E8157" s="1">
        <v>2.9887000000000001</v>
      </c>
      <c r="F8157" s="39">
        <v>8228</v>
      </c>
      <c r="G8157" s="99">
        <v>42490</v>
      </c>
      <c r="H8157" s="3" t="s">
        <v>7980</v>
      </c>
      <c r="I8157" s="4"/>
    </row>
    <row r="8158" spans="1:9">
      <c r="A8158" s="6">
        <v>8156</v>
      </c>
      <c r="B8158" s="145" t="s">
        <v>7996</v>
      </c>
      <c r="C8158" s="25" t="str">
        <f>IF(D8158=2,"NO","YES")</f>
        <v>YES</v>
      </c>
      <c r="D8158" s="146">
        <f t="shared" si="139"/>
        <v>1.21</v>
      </c>
      <c r="E8158" s="1">
        <v>2.9887000000000001</v>
      </c>
      <c r="F8158" s="39">
        <v>8228</v>
      </c>
      <c r="G8158" s="99">
        <v>42490</v>
      </c>
      <c r="H8158" s="3" t="s">
        <v>7980</v>
      </c>
      <c r="I8158" s="4"/>
    </row>
    <row r="8159" spans="1:9">
      <c r="A8159" s="6">
        <v>8157</v>
      </c>
      <c r="B8159" s="145" t="s">
        <v>7997</v>
      </c>
      <c r="C8159" s="25" t="str">
        <f>IF(D8159=2,"NO","YES")</f>
        <v>YES</v>
      </c>
      <c r="D8159" s="146">
        <f t="shared" si="139"/>
        <v>0.42</v>
      </c>
      <c r="E8159" s="1">
        <v>1.0374000000000001</v>
      </c>
      <c r="F8159" s="39">
        <v>2856</v>
      </c>
      <c r="G8159" s="99">
        <v>42490</v>
      </c>
      <c r="H8159" s="3" t="s">
        <v>7980</v>
      </c>
      <c r="I8159" s="4"/>
    </row>
    <row r="8160" spans="1:9">
      <c r="A8160" s="6">
        <v>8158</v>
      </c>
      <c r="B8160" s="145" t="s">
        <v>7998</v>
      </c>
      <c r="C8160" s="25" t="str">
        <f>IF(D8160=2,"NO","YES")</f>
        <v>YES</v>
      </c>
      <c r="D8160" s="146">
        <f t="shared" si="139"/>
        <v>0.89</v>
      </c>
      <c r="E8160" s="1">
        <v>2.1983000000000001</v>
      </c>
      <c r="F8160" s="39">
        <v>6052</v>
      </c>
      <c r="G8160" s="99">
        <v>42490</v>
      </c>
      <c r="H8160" s="3" t="s">
        <v>7980</v>
      </c>
      <c r="I8160" s="4"/>
    </row>
    <row r="8161" spans="1:9">
      <c r="A8161" s="6">
        <v>8159</v>
      </c>
      <c r="B8161" s="145" t="s">
        <v>7999</v>
      </c>
      <c r="C8161" s="25" t="str">
        <f>IF(D8161=2,"NO","YES")</f>
        <v>YES</v>
      </c>
      <c r="D8161" s="146">
        <f t="shared" si="139"/>
        <v>1.05</v>
      </c>
      <c r="E8161" s="1">
        <v>2.5935000000000001</v>
      </c>
      <c r="F8161" s="39">
        <v>7140</v>
      </c>
      <c r="G8161" s="99">
        <v>42490</v>
      </c>
      <c r="H8161" s="3" t="s">
        <v>7980</v>
      </c>
      <c r="I8161" s="4"/>
    </row>
    <row r="8162" spans="1:9">
      <c r="A8162" s="6">
        <v>8160</v>
      </c>
      <c r="B8162" s="145" t="s">
        <v>8000</v>
      </c>
      <c r="C8162" s="25" t="str">
        <f>IF(D8162=2,"NO","YES")</f>
        <v>YES</v>
      </c>
      <c r="D8162" s="146">
        <f t="shared" si="139"/>
        <v>1.07</v>
      </c>
      <c r="E8162" s="1">
        <v>2.6429000000000005</v>
      </c>
      <c r="F8162" s="39">
        <v>7276</v>
      </c>
      <c r="G8162" s="99">
        <v>42490</v>
      </c>
      <c r="H8162" s="3" t="s">
        <v>7980</v>
      </c>
      <c r="I8162" s="4"/>
    </row>
    <row r="8163" spans="1:9">
      <c r="A8163" s="6">
        <v>8161</v>
      </c>
      <c r="B8163" s="145" t="s">
        <v>8001</v>
      </c>
      <c r="C8163" s="25" t="str">
        <f>IF(D8163=2,"NO","YES")</f>
        <v>YES</v>
      </c>
      <c r="D8163" s="146">
        <f t="shared" si="139"/>
        <v>1.02</v>
      </c>
      <c r="E8163" s="1">
        <v>2.5194000000000001</v>
      </c>
      <c r="F8163" s="39">
        <v>6936</v>
      </c>
      <c r="G8163" s="99">
        <v>42490</v>
      </c>
      <c r="H8163" s="3" t="s">
        <v>7980</v>
      </c>
      <c r="I8163" s="4"/>
    </row>
    <row r="8164" spans="1:9">
      <c r="A8164" s="6">
        <v>8162</v>
      </c>
      <c r="B8164" s="145" t="s">
        <v>8002</v>
      </c>
      <c r="C8164" s="25" t="str">
        <f>IF(D8164=2,"NO","YES")</f>
        <v>YES</v>
      </c>
      <c r="D8164" s="146">
        <f t="shared" si="139"/>
        <v>0.38</v>
      </c>
      <c r="E8164" s="1">
        <v>0.9386000000000001</v>
      </c>
      <c r="F8164" s="39">
        <v>2584</v>
      </c>
      <c r="G8164" s="99">
        <v>42490</v>
      </c>
      <c r="H8164" s="3" t="s">
        <v>7980</v>
      </c>
      <c r="I8164" s="4"/>
    </row>
    <row r="8165" spans="1:9">
      <c r="A8165" s="6">
        <v>8163</v>
      </c>
      <c r="B8165" s="145" t="s">
        <v>8003</v>
      </c>
      <c r="C8165" s="25" t="str">
        <f>IF(D8165=2,"NO","YES")</f>
        <v>YES</v>
      </c>
      <c r="D8165" s="146">
        <f t="shared" si="139"/>
        <v>0.65</v>
      </c>
      <c r="E8165" s="1">
        <v>1.6055000000000001</v>
      </c>
      <c r="F8165" s="39">
        <v>4420</v>
      </c>
      <c r="G8165" s="99">
        <v>42490</v>
      </c>
      <c r="H8165" s="3" t="s">
        <v>7980</v>
      </c>
      <c r="I8165" s="4"/>
    </row>
    <row r="8166" spans="1:9">
      <c r="A8166" s="6">
        <v>8164</v>
      </c>
      <c r="B8166" s="145" t="s">
        <v>7905</v>
      </c>
      <c r="C8166" s="25" t="str">
        <f>IF(D8166=2,"NO","YES")</f>
        <v>YES</v>
      </c>
      <c r="D8166" s="146">
        <f t="shared" si="139"/>
        <v>0.2</v>
      </c>
      <c r="E8166" s="1">
        <v>0.49400000000000005</v>
      </c>
      <c r="F8166" s="39">
        <v>1360</v>
      </c>
      <c r="G8166" s="99">
        <v>42490</v>
      </c>
      <c r="H8166" s="3" t="s">
        <v>7980</v>
      </c>
      <c r="I8166" s="4"/>
    </row>
    <row r="8167" spans="1:9">
      <c r="A8167" s="6">
        <v>8165</v>
      </c>
      <c r="B8167" s="145" t="s">
        <v>8004</v>
      </c>
      <c r="C8167" s="25" t="str">
        <f>IF(D8167=2,"NO","YES")</f>
        <v>YES</v>
      </c>
      <c r="D8167" s="146">
        <f t="shared" si="139"/>
        <v>0.79</v>
      </c>
      <c r="E8167" s="1">
        <v>1.9513000000000003</v>
      </c>
      <c r="F8167" s="39">
        <v>5372</v>
      </c>
      <c r="G8167" s="99">
        <v>42490</v>
      </c>
      <c r="H8167" s="3" t="s">
        <v>7980</v>
      </c>
      <c r="I8167" s="4"/>
    </row>
    <row r="8168" spans="1:9">
      <c r="A8168" s="6">
        <v>8166</v>
      </c>
      <c r="B8168" s="145" t="s">
        <v>8005</v>
      </c>
      <c r="C8168" s="25" t="str">
        <f>IF(D8168=2,"NO","YES")</f>
        <v>YES</v>
      </c>
      <c r="D8168" s="146">
        <f t="shared" si="139"/>
        <v>0.36</v>
      </c>
      <c r="E8168" s="1">
        <v>0.88919999999999999</v>
      </c>
      <c r="F8168" s="39">
        <v>2448</v>
      </c>
      <c r="G8168" s="99">
        <v>42490</v>
      </c>
      <c r="H8168" s="3" t="s">
        <v>7980</v>
      </c>
      <c r="I8168" s="4"/>
    </row>
    <row r="8169" spans="1:9">
      <c r="A8169" s="6">
        <v>8167</v>
      </c>
      <c r="B8169" s="145" t="s">
        <v>8006</v>
      </c>
      <c r="C8169" s="25" t="str">
        <f>IF(D8169=2,"NO","YES")</f>
        <v>YES</v>
      </c>
      <c r="D8169" s="146">
        <f t="shared" si="139"/>
        <v>0.74</v>
      </c>
      <c r="E8169" s="1">
        <v>1.8278000000000001</v>
      </c>
      <c r="F8169" s="39">
        <v>5032</v>
      </c>
      <c r="G8169" s="99">
        <v>42490</v>
      </c>
      <c r="H8169" s="3" t="s">
        <v>7980</v>
      </c>
      <c r="I8169" s="4"/>
    </row>
    <row r="8170" spans="1:9">
      <c r="A8170" s="6">
        <v>8168</v>
      </c>
      <c r="B8170" s="145" t="s">
        <v>8007</v>
      </c>
      <c r="C8170" s="25" t="str">
        <f>IF(D8170=2,"NO","YES")</f>
        <v>YES</v>
      </c>
      <c r="D8170" s="146">
        <f t="shared" si="139"/>
        <v>0.99</v>
      </c>
      <c r="E8170" s="1">
        <v>2.4453</v>
      </c>
      <c r="F8170" s="39">
        <v>6732</v>
      </c>
      <c r="G8170" s="99">
        <v>42490</v>
      </c>
      <c r="H8170" s="3" t="s">
        <v>7980</v>
      </c>
      <c r="I8170" s="4"/>
    </row>
    <row r="8171" spans="1:9">
      <c r="A8171" s="6">
        <v>8169</v>
      </c>
      <c r="B8171" s="145" t="s">
        <v>8008</v>
      </c>
      <c r="C8171" s="25" t="str">
        <f>IF(D8171=2,"NO","YES")</f>
        <v>YES</v>
      </c>
      <c r="D8171" s="146">
        <f t="shared" si="139"/>
        <v>1.21</v>
      </c>
      <c r="E8171" s="1">
        <v>2.9887000000000001</v>
      </c>
      <c r="F8171" s="39">
        <v>8228</v>
      </c>
      <c r="G8171" s="99">
        <v>42490</v>
      </c>
      <c r="H8171" s="3" t="s">
        <v>7980</v>
      </c>
      <c r="I8171" s="4"/>
    </row>
    <row r="8172" spans="1:9">
      <c r="A8172" s="6">
        <v>8170</v>
      </c>
      <c r="B8172" s="145" t="s">
        <v>8009</v>
      </c>
      <c r="C8172" s="25" t="str">
        <f>IF(D8172=2,"NO","YES")</f>
        <v>YES</v>
      </c>
      <c r="D8172" s="146">
        <f t="shared" si="139"/>
        <v>1.01</v>
      </c>
      <c r="E8172" s="1">
        <v>2.4947000000000004</v>
      </c>
      <c r="F8172" s="39">
        <v>6868</v>
      </c>
      <c r="G8172" s="99">
        <v>42490</v>
      </c>
      <c r="H8172" s="3" t="s">
        <v>7980</v>
      </c>
      <c r="I8172" s="4"/>
    </row>
    <row r="8173" spans="1:9">
      <c r="A8173" s="6">
        <v>8171</v>
      </c>
      <c r="B8173" s="145" t="s">
        <v>8010</v>
      </c>
      <c r="C8173" s="25" t="str">
        <f>IF(D8173=2,"NO","YES")</f>
        <v>YES</v>
      </c>
      <c r="D8173" s="146">
        <f t="shared" si="139"/>
        <v>1.2</v>
      </c>
      <c r="E8173" s="1">
        <v>2.964</v>
      </c>
      <c r="F8173" s="39">
        <v>8160</v>
      </c>
      <c r="G8173" s="99">
        <v>42490</v>
      </c>
      <c r="H8173" s="3" t="s">
        <v>7980</v>
      </c>
      <c r="I8173" s="4"/>
    </row>
    <row r="8174" spans="1:9">
      <c r="A8174" s="6">
        <v>8172</v>
      </c>
      <c r="B8174" s="145" t="s">
        <v>7908</v>
      </c>
      <c r="C8174" s="25" t="str">
        <f>IF(D8174=2,"NO","YES")</f>
        <v>YES</v>
      </c>
      <c r="D8174" s="146">
        <f t="shared" si="139"/>
        <v>0.82</v>
      </c>
      <c r="E8174" s="1">
        <v>2.0253999999999999</v>
      </c>
      <c r="F8174" s="39">
        <v>5576</v>
      </c>
      <c r="G8174" s="99">
        <v>42490</v>
      </c>
      <c r="H8174" s="3" t="s">
        <v>7980</v>
      </c>
      <c r="I8174" s="4"/>
    </row>
    <row r="8175" spans="1:9">
      <c r="A8175" s="6">
        <v>8173</v>
      </c>
      <c r="B8175" s="145" t="s">
        <v>8011</v>
      </c>
      <c r="C8175" s="25" t="str">
        <f>IF(D8175=2,"NO","YES")</f>
        <v>YES</v>
      </c>
      <c r="D8175" s="146">
        <f t="shared" si="139"/>
        <v>0.84</v>
      </c>
      <c r="E8175" s="1">
        <v>2.0748000000000002</v>
      </c>
      <c r="F8175" s="39">
        <v>5712</v>
      </c>
      <c r="G8175" s="99">
        <v>42490</v>
      </c>
      <c r="H8175" s="3" t="s">
        <v>7980</v>
      </c>
      <c r="I8175" s="4"/>
    </row>
    <row r="8176" spans="1:9">
      <c r="A8176" s="6">
        <v>8174</v>
      </c>
      <c r="B8176" s="145" t="s">
        <v>8012</v>
      </c>
      <c r="C8176" s="25" t="str">
        <f>IF(D8176=2,"NO","YES")</f>
        <v>YES</v>
      </c>
      <c r="D8176" s="146">
        <f t="shared" si="139"/>
        <v>1.21</v>
      </c>
      <c r="E8176" s="1">
        <v>2.9887000000000001</v>
      </c>
      <c r="F8176" s="39">
        <v>8228</v>
      </c>
      <c r="G8176" s="99">
        <v>42490</v>
      </c>
      <c r="H8176" s="3" t="s">
        <v>7980</v>
      </c>
      <c r="I8176" s="4"/>
    </row>
    <row r="8177" spans="1:9">
      <c r="A8177" s="6">
        <v>8175</v>
      </c>
      <c r="B8177" s="145" t="s">
        <v>8013</v>
      </c>
      <c r="C8177" s="25" t="str">
        <f>IF(D8177=2,"NO","YES")</f>
        <v>YES</v>
      </c>
      <c r="D8177" s="146">
        <f t="shared" si="139"/>
        <v>1.21</v>
      </c>
      <c r="E8177" s="1">
        <v>2.9887000000000001</v>
      </c>
      <c r="F8177" s="39">
        <v>8228</v>
      </c>
      <c r="G8177" s="99">
        <v>42490</v>
      </c>
      <c r="H8177" s="3" t="s">
        <v>7980</v>
      </c>
      <c r="I8177" s="4"/>
    </row>
    <row r="8178" spans="1:9">
      <c r="A8178" s="6">
        <v>8176</v>
      </c>
      <c r="B8178" s="145" t="s">
        <v>8014</v>
      </c>
      <c r="C8178" s="25" t="str">
        <f>IF(D8178=2,"NO","YES")</f>
        <v>YES</v>
      </c>
      <c r="D8178" s="146">
        <f t="shared" si="139"/>
        <v>0.2</v>
      </c>
      <c r="E8178" s="1">
        <v>0.49400000000000005</v>
      </c>
      <c r="F8178" s="39">
        <v>1360</v>
      </c>
      <c r="G8178" s="99">
        <v>42490</v>
      </c>
      <c r="H8178" s="3" t="s">
        <v>7980</v>
      </c>
      <c r="I8178" s="4"/>
    </row>
    <row r="8179" spans="1:9">
      <c r="A8179" s="6">
        <v>8177</v>
      </c>
      <c r="B8179" s="145" t="s">
        <v>8015</v>
      </c>
      <c r="C8179" s="25" t="str">
        <f>IF(D8179=2,"NO","YES")</f>
        <v>YES</v>
      </c>
      <c r="D8179" s="146">
        <f t="shared" si="139"/>
        <v>0.53</v>
      </c>
      <c r="E8179" s="1">
        <v>1.3091000000000002</v>
      </c>
      <c r="F8179" s="39">
        <v>3604</v>
      </c>
      <c r="G8179" s="99">
        <v>42490</v>
      </c>
      <c r="H8179" s="3" t="s">
        <v>7980</v>
      </c>
      <c r="I8179" s="4"/>
    </row>
    <row r="8180" spans="1:9">
      <c r="A8180" s="6">
        <v>8178</v>
      </c>
      <c r="B8180" s="145" t="s">
        <v>8016</v>
      </c>
      <c r="C8180" s="25" t="str">
        <f>IF(D8180=2,"NO","YES")</f>
        <v>NO</v>
      </c>
      <c r="D8180" s="146">
        <f t="shared" si="139"/>
        <v>2</v>
      </c>
      <c r="E8180" s="1">
        <v>4.9400000000000004</v>
      </c>
      <c r="F8180" s="39">
        <v>13600</v>
      </c>
      <c r="G8180" s="99">
        <v>42490</v>
      </c>
      <c r="H8180" s="3" t="s">
        <v>7980</v>
      </c>
      <c r="I8180" s="4"/>
    </row>
    <row r="8181" spans="1:9">
      <c r="A8181" s="6">
        <v>8179</v>
      </c>
      <c r="B8181" s="145" t="s">
        <v>7914</v>
      </c>
      <c r="C8181" s="25" t="str">
        <f>IF(D8181=2,"NO","YES")</f>
        <v>YES</v>
      </c>
      <c r="D8181" s="146">
        <f t="shared" si="139"/>
        <v>0.18</v>
      </c>
      <c r="E8181" s="1">
        <v>0.4446</v>
      </c>
      <c r="F8181" s="39">
        <v>1224</v>
      </c>
      <c r="G8181" s="99">
        <v>42490</v>
      </c>
      <c r="H8181" s="3" t="s">
        <v>7980</v>
      </c>
      <c r="I8181" s="4"/>
    </row>
    <row r="8182" spans="1:9">
      <c r="A8182" s="6">
        <v>8180</v>
      </c>
      <c r="B8182" s="145" t="s">
        <v>8017</v>
      </c>
      <c r="C8182" s="25" t="str">
        <f>IF(D8182=2,"NO","YES")</f>
        <v>YES</v>
      </c>
      <c r="D8182" s="146">
        <f t="shared" si="139"/>
        <v>0.56999999999999995</v>
      </c>
      <c r="E8182" s="1">
        <v>1.4078999999999999</v>
      </c>
      <c r="F8182" s="39">
        <v>3876</v>
      </c>
      <c r="G8182" s="99">
        <v>42490</v>
      </c>
      <c r="H8182" s="3" t="s">
        <v>7980</v>
      </c>
      <c r="I8182" s="4"/>
    </row>
    <row r="8183" spans="1:9">
      <c r="A8183" s="6">
        <v>8181</v>
      </c>
      <c r="B8183" s="145" t="s">
        <v>8018</v>
      </c>
      <c r="C8183" s="25" t="str">
        <f>IF(D8183=2,"NO","YES")</f>
        <v>YES</v>
      </c>
      <c r="D8183" s="146">
        <f t="shared" si="139"/>
        <v>0.3</v>
      </c>
      <c r="E8183" s="1">
        <v>0.74099999999999999</v>
      </c>
      <c r="F8183" s="39">
        <v>2040</v>
      </c>
      <c r="G8183" s="99">
        <v>42490</v>
      </c>
      <c r="H8183" s="3" t="s">
        <v>7980</v>
      </c>
      <c r="I8183" s="4"/>
    </row>
    <row r="8184" spans="1:9">
      <c r="A8184" s="6">
        <v>8182</v>
      </c>
      <c r="B8184" s="145" t="s">
        <v>7743</v>
      </c>
      <c r="C8184" s="25" t="str">
        <f>IF(D8184=2,"NO","YES")</f>
        <v>YES</v>
      </c>
      <c r="D8184" s="146">
        <f t="shared" si="139"/>
        <v>0.25</v>
      </c>
      <c r="E8184" s="1">
        <v>0.61750000000000005</v>
      </c>
      <c r="F8184" s="39">
        <v>1700</v>
      </c>
      <c r="G8184" s="99">
        <v>42490</v>
      </c>
      <c r="H8184" s="3" t="s">
        <v>7980</v>
      </c>
      <c r="I8184" s="4"/>
    </row>
    <row r="8185" spans="1:9">
      <c r="A8185" s="6">
        <v>8183</v>
      </c>
      <c r="B8185" s="145" t="s">
        <v>8019</v>
      </c>
      <c r="C8185" s="25" t="str">
        <f>IF(D8185=2,"NO","YES")</f>
        <v>YES</v>
      </c>
      <c r="D8185" s="146">
        <f t="shared" si="139"/>
        <v>0.39</v>
      </c>
      <c r="E8185" s="1">
        <v>0.96330000000000016</v>
      </c>
      <c r="F8185" s="39">
        <v>2652</v>
      </c>
      <c r="G8185" s="99">
        <v>42490</v>
      </c>
      <c r="H8185" s="3" t="s">
        <v>7980</v>
      </c>
      <c r="I8185" s="4"/>
    </row>
    <row r="8186" spans="1:9">
      <c r="A8186" s="6">
        <v>8184</v>
      </c>
      <c r="B8186" s="145" t="s">
        <v>8020</v>
      </c>
      <c r="C8186" s="25" t="str">
        <f>IF(D8186=2,"NO","YES")</f>
        <v>YES</v>
      </c>
      <c r="D8186" s="146">
        <f t="shared" si="139"/>
        <v>0.53</v>
      </c>
      <c r="E8186" s="1">
        <v>1.3091000000000002</v>
      </c>
      <c r="F8186" s="39">
        <v>3604</v>
      </c>
      <c r="G8186" s="99">
        <v>42490</v>
      </c>
      <c r="H8186" s="3" t="s">
        <v>7980</v>
      </c>
      <c r="I8186" s="4"/>
    </row>
    <row r="8187" spans="1:9">
      <c r="A8187" s="6">
        <v>8185</v>
      </c>
      <c r="B8187" s="145" t="s">
        <v>8021</v>
      </c>
      <c r="C8187" s="25" t="str">
        <f>IF(D8187=2,"NO","YES")</f>
        <v>YES</v>
      </c>
      <c r="D8187" s="146">
        <f t="shared" si="139"/>
        <v>1.1299999999999999</v>
      </c>
      <c r="E8187" s="1">
        <v>2.7911000000000001</v>
      </c>
      <c r="F8187" s="39">
        <v>7684</v>
      </c>
      <c r="G8187" s="99">
        <v>42490</v>
      </c>
      <c r="H8187" s="3" t="s">
        <v>7980</v>
      </c>
      <c r="I8187" s="4"/>
    </row>
    <row r="8188" spans="1:9">
      <c r="A8188" s="6">
        <v>8186</v>
      </c>
      <c r="B8188" s="145" t="s">
        <v>8022</v>
      </c>
      <c r="C8188" s="25" t="str">
        <f>IF(D8188=2,"NO","YES")</f>
        <v>YES</v>
      </c>
      <c r="D8188" s="146">
        <f t="shared" si="139"/>
        <v>1.06</v>
      </c>
      <c r="E8188" s="1">
        <v>2.6182000000000003</v>
      </c>
      <c r="F8188" s="39">
        <v>7208</v>
      </c>
      <c r="G8188" s="99">
        <v>42490</v>
      </c>
      <c r="H8188" s="3" t="s">
        <v>7980</v>
      </c>
      <c r="I8188" s="4"/>
    </row>
    <row r="8189" spans="1:9">
      <c r="A8189" s="6">
        <v>8187</v>
      </c>
      <c r="B8189" s="145" t="s">
        <v>8023</v>
      </c>
      <c r="C8189" s="25" t="str">
        <f>IF(D8189=2,"NO","YES")</f>
        <v>YES</v>
      </c>
      <c r="D8189" s="146">
        <f t="shared" si="139"/>
        <v>0.52</v>
      </c>
      <c r="E8189" s="1">
        <v>1.2844000000000002</v>
      </c>
      <c r="F8189" s="39">
        <v>3536</v>
      </c>
      <c r="G8189" s="99">
        <v>42490</v>
      </c>
      <c r="H8189" s="3" t="s">
        <v>7980</v>
      </c>
      <c r="I8189" s="4"/>
    </row>
    <row r="8190" spans="1:9">
      <c r="A8190" s="6">
        <v>8188</v>
      </c>
      <c r="B8190" s="145" t="s">
        <v>8024</v>
      </c>
      <c r="C8190" s="25" t="str">
        <f>IF(D8190=2,"NO","YES")</f>
        <v>YES</v>
      </c>
      <c r="D8190" s="146">
        <f t="shared" si="139"/>
        <v>1.21</v>
      </c>
      <c r="E8190" s="1">
        <v>2.9887000000000001</v>
      </c>
      <c r="F8190" s="39">
        <v>8228</v>
      </c>
      <c r="G8190" s="99">
        <v>42490</v>
      </c>
      <c r="H8190" s="3" t="s">
        <v>7980</v>
      </c>
      <c r="I8190" s="4"/>
    </row>
    <row r="8191" spans="1:9">
      <c r="A8191" s="6">
        <v>8189</v>
      </c>
      <c r="B8191" s="145" t="s">
        <v>8025</v>
      </c>
      <c r="C8191" s="25" t="str">
        <f>IF(D8191=2,"NO","YES")</f>
        <v>YES</v>
      </c>
      <c r="D8191" s="146">
        <f t="shared" si="139"/>
        <v>1.21</v>
      </c>
      <c r="E8191" s="1">
        <v>2.9887000000000001</v>
      </c>
      <c r="F8191" s="39">
        <v>8228</v>
      </c>
      <c r="G8191" s="99">
        <v>42490</v>
      </c>
      <c r="H8191" s="3" t="s">
        <v>7980</v>
      </c>
      <c r="I8191" s="4"/>
    </row>
    <row r="8192" spans="1:9">
      <c r="A8192" s="6">
        <v>8190</v>
      </c>
      <c r="B8192" s="145" t="s">
        <v>8026</v>
      </c>
      <c r="C8192" s="25" t="str">
        <f>IF(D8192=2,"NO","YES")</f>
        <v>YES</v>
      </c>
      <c r="D8192" s="146">
        <f t="shared" si="139"/>
        <v>0.56000000000000005</v>
      </c>
      <c r="E8192" s="1">
        <v>1.3832000000000002</v>
      </c>
      <c r="F8192" s="39">
        <v>3808</v>
      </c>
      <c r="G8192" s="99">
        <v>42490</v>
      </c>
      <c r="H8192" s="3" t="s">
        <v>7980</v>
      </c>
      <c r="I8192" s="4"/>
    </row>
    <row r="8193" spans="1:9">
      <c r="A8193" s="6">
        <v>8191</v>
      </c>
      <c r="B8193" s="145" t="s">
        <v>8027</v>
      </c>
      <c r="C8193" s="25" t="str">
        <f>IF(D8193=2,"NO","YES")</f>
        <v>YES</v>
      </c>
      <c r="D8193" s="146">
        <f t="shared" si="139"/>
        <v>0.24</v>
      </c>
      <c r="E8193" s="1">
        <v>0.59279999999999999</v>
      </c>
      <c r="F8193" s="39">
        <v>1632</v>
      </c>
      <c r="G8193" s="99">
        <v>42490</v>
      </c>
      <c r="H8193" s="3" t="s">
        <v>7980</v>
      </c>
      <c r="I8193" s="4"/>
    </row>
    <row r="8194" spans="1:9">
      <c r="A8194" s="6">
        <v>8192</v>
      </c>
      <c r="B8194" s="145" t="s">
        <v>8028</v>
      </c>
      <c r="C8194" s="25" t="str">
        <f>IF(D8194=2,"NO","YES")</f>
        <v>YES</v>
      </c>
      <c r="D8194" s="146">
        <f t="shared" si="139"/>
        <v>0.33</v>
      </c>
      <c r="E8194" s="1">
        <v>0.81510000000000016</v>
      </c>
      <c r="F8194" s="39">
        <v>2244</v>
      </c>
      <c r="G8194" s="99">
        <v>42490</v>
      </c>
      <c r="H8194" s="3" t="s">
        <v>7980</v>
      </c>
      <c r="I8194" s="4"/>
    </row>
    <row r="8195" spans="1:9">
      <c r="A8195" s="6">
        <v>8193</v>
      </c>
      <c r="B8195" s="145" t="s">
        <v>8029</v>
      </c>
      <c r="C8195" s="25" t="str">
        <f>IF(D8195=2,"NO","YES")</f>
        <v>YES</v>
      </c>
      <c r="D8195" s="146">
        <f t="shared" si="139"/>
        <v>1.01</v>
      </c>
      <c r="E8195" s="1">
        <v>2.4947000000000004</v>
      </c>
      <c r="F8195" s="39">
        <v>6868</v>
      </c>
      <c r="G8195" s="99">
        <v>42490</v>
      </c>
      <c r="H8195" s="3" t="s">
        <v>7980</v>
      </c>
      <c r="I8195" s="4"/>
    </row>
    <row r="8196" spans="1:9">
      <c r="A8196" s="6">
        <v>8194</v>
      </c>
      <c r="B8196" s="145" t="s">
        <v>8030</v>
      </c>
      <c r="C8196" s="25" t="str">
        <f>IF(D8196=2,"NO","YES")</f>
        <v>YES</v>
      </c>
      <c r="D8196" s="146">
        <f t="shared" si="139"/>
        <v>0.69</v>
      </c>
      <c r="E8196" s="1">
        <v>1.7042999999999999</v>
      </c>
      <c r="F8196" s="39">
        <v>4692</v>
      </c>
      <c r="G8196" s="99">
        <v>42490</v>
      </c>
      <c r="H8196" s="3" t="s">
        <v>7980</v>
      </c>
      <c r="I8196" s="4"/>
    </row>
    <row r="8197" spans="1:9">
      <c r="A8197" s="6">
        <v>8195</v>
      </c>
      <c r="B8197" s="145" t="s">
        <v>8031</v>
      </c>
      <c r="C8197" s="25" t="str">
        <f>IF(D8197=2,"NO","YES")</f>
        <v>YES</v>
      </c>
      <c r="D8197" s="146">
        <f t="shared" ref="D8197:D8260" si="140">F8197/6800</f>
        <v>0.69</v>
      </c>
      <c r="E8197" s="1">
        <v>1.7042999999999999</v>
      </c>
      <c r="F8197" s="39">
        <v>4692</v>
      </c>
      <c r="G8197" s="99">
        <v>42490</v>
      </c>
      <c r="H8197" s="3" t="s">
        <v>7980</v>
      </c>
      <c r="I8197" s="4"/>
    </row>
    <row r="8198" spans="1:9">
      <c r="A8198" s="6">
        <v>8196</v>
      </c>
      <c r="B8198" s="145" t="s">
        <v>8032</v>
      </c>
      <c r="C8198" s="25" t="str">
        <f>IF(D8198=2,"NO","YES")</f>
        <v>YES</v>
      </c>
      <c r="D8198" s="146">
        <f t="shared" si="140"/>
        <v>0.51</v>
      </c>
      <c r="E8198" s="1">
        <v>1.2597</v>
      </c>
      <c r="F8198" s="39">
        <v>3468</v>
      </c>
      <c r="G8198" s="99">
        <v>42490</v>
      </c>
      <c r="H8198" s="3" t="s">
        <v>7980</v>
      </c>
      <c r="I8198" s="4"/>
    </row>
    <row r="8199" spans="1:9">
      <c r="A8199" s="6">
        <v>8197</v>
      </c>
      <c r="B8199" s="145" t="s">
        <v>8033</v>
      </c>
      <c r="C8199" s="25" t="str">
        <f>IF(D8199=2,"NO","YES")</f>
        <v>YES</v>
      </c>
      <c r="D8199" s="146">
        <f t="shared" si="140"/>
        <v>0.51</v>
      </c>
      <c r="E8199" s="1">
        <v>1.2597</v>
      </c>
      <c r="F8199" s="39">
        <v>3468</v>
      </c>
      <c r="G8199" s="99">
        <v>42490</v>
      </c>
      <c r="H8199" s="3" t="s">
        <v>7980</v>
      </c>
      <c r="I8199" s="4"/>
    </row>
    <row r="8200" spans="1:9">
      <c r="A8200" s="6">
        <v>8198</v>
      </c>
      <c r="B8200" s="145" t="s">
        <v>8034</v>
      </c>
      <c r="C8200" s="25" t="str">
        <f>IF(D8200=2,"NO","YES")</f>
        <v>YES</v>
      </c>
      <c r="D8200" s="146">
        <f t="shared" si="140"/>
        <v>1.1000000000000001</v>
      </c>
      <c r="E8200" s="1">
        <v>2.7170000000000005</v>
      </c>
      <c r="F8200" s="39">
        <v>7480</v>
      </c>
      <c r="G8200" s="99">
        <v>42490</v>
      </c>
      <c r="H8200" s="3" t="s">
        <v>7980</v>
      </c>
      <c r="I8200" s="4"/>
    </row>
    <row r="8201" spans="1:9">
      <c r="A8201" s="6">
        <v>8199</v>
      </c>
      <c r="B8201" s="145" t="s">
        <v>8035</v>
      </c>
      <c r="C8201" s="25" t="str">
        <f>IF(D8201=2,"NO","YES")</f>
        <v>YES</v>
      </c>
      <c r="D8201" s="146">
        <f t="shared" si="140"/>
        <v>0.76</v>
      </c>
      <c r="E8201" s="1">
        <v>1.8772000000000002</v>
      </c>
      <c r="F8201" s="39">
        <v>5168</v>
      </c>
      <c r="G8201" s="99">
        <v>42490</v>
      </c>
      <c r="H8201" s="3" t="s">
        <v>7980</v>
      </c>
      <c r="I8201" s="4"/>
    </row>
    <row r="8202" spans="1:9">
      <c r="A8202" s="6">
        <v>8200</v>
      </c>
      <c r="B8202" s="145" t="s">
        <v>8036</v>
      </c>
      <c r="C8202" s="25" t="str">
        <f>IF(D8202=2,"NO","YES")</f>
        <v>YES</v>
      </c>
      <c r="D8202" s="146">
        <f t="shared" si="140"/>
        <v>0.74</v>
      </c>
      <c r="E8202" s="1">
        <v>1.8278000000000001</v>
      </c>
      <c r="F8202" s="39">
        <v>5032</v>
      </c>
      <c r="G8202" s="99">
        <v>42490</v>
      </c>
      <c r="H8202" s="3" t="s">
        <v>7980</v>
      </c>
      <c r="I8202" s="4"/>
    </row>
    <row r="8203" spans="1:9">
      <c r="A8203" s="6">
        <v>8201</v>
      </c>
      <c r="B8203" s="145" t="s">
        <v>8037</v>
      </c>
      <c r="C8203" s="25" t="str">
        <f>IF(D8203=2,"NO","YES")</f>
        <v>YES</v>
      </c>
      <c r="D8203" s="146">
        <f t="shared" si="140"/>
        <v>0.15</v>
      </c>
      <c r="E8203" s="1">
        <v>0.3705</v>
      </c>
      <c r="F8203" s="39">
        <v>1020</v>
      </c>
      <c r="G8203" s="99">
        <v>42490</v>
      </c>
      <c r="H8203" s="3" t="s">
        <v>7980</v>
      </c>
      <c r="I8203" s="4"/>
    </row>
    <row r="8204" spans="1:9">
      <c r="A8204" s="6">
        <v>8202</v>
      </c>
      <c r="B8204" s="145" t="s">
        <v>8038</v>
      </c>
      <c r="C8204" s="25" t="str">
        <f>IF(D8204=2,"NO","YES")</f>
        <v>YES</v>
      </c>
      <c r="D8204" s="146">
        <f t="shared" si="140"/>
        <v>0.35</v>
      </c>
      <c r="E8204" s="1">
        <v>0.86450000000000005</v>
      </c>
      <c r="F8204" s="39">
        <v>2380</v>
      </c>
      <c r="G8204" s="99">
        <v>42490</v>
      </c>
      <c r="H8204" s="3" t="s">
        <v>7980</v>
      </c>
      <c r="I8204" s="4"/>
    </row>
    <row r="8205" spans="1:9">
      <c r="A8205" s="6">
        <v>8203</v>
      </c>
      <c r="B8205" s="145" t="s">
        <v>8039</v>
      </c>
      <c r="C8205" s="25" t="str">
        <f>IF(D8205=2,"NO","YES")</f>
        <v>YES</v>
      </c>
      <c r="D8205" s="146">
        <f t="shared" si="140"/>
        <v>0.22</v>
      </c>
      <c r="E8205" s="1">
        <v>0.54339999999999999</v>
      </c>
      <c r="F8205" s="39">
        <v>1496</v>
      </c>
      <c r="G8205" s="99">
        <v>42490</v>
      </c>
      <c r="H8205" s="3" t="s">
        <v>7980</v>
      </c>
      <c r="I8205" s="4"/>
    </row>
    <row r="8206" spans="1:9">
      <c r="A8206" s="6">
        <v>8204</v>
      </c>
      <c r="B8206" s="145" t="s">
        <v>8040</v>
      </c>
      <c r="C8206" s="25" t="str">
        <f>IF(D8206=2,"NO","YES")</f>
        <v>YES</v>
      </c>
      <c r="D8206" s="146">
        <f t="shared" si="140"/>
        <v>1.08</v>
      </c>
      <c r="E8206" s="1">
        <v>2.6676000000000002</v>
      </c>
      <c r="F8206" s="39">
        <v>7344</v>
      </c>
      <c r="G8206" s="99">
        <v>42490</v>
      </c>
      <c r="H8206" s="3" t="s">
        <v>7980</v>
      </c>
      <c r="I8206" s="4"/>
    </row>
    <row r="8207" spans="1:9">
      <c r="A8207" s="6">
        <v>8205</v>
      </c>
      <c r="B8207" s="145" t="s">
        <v>8041</v>
      </c>
      <c r="C8207" s="25" t="str">
        <f>IF(D8207=2,"NO","YES")</f>
        <v>YES</v>
      </c>
      <c r="D8207" s="146">
        <f t="shared" si="140"/>
        <v>0.34</v>
      </c>
      <c r="E8207" s="1">
        <v>0.8398000000000001</v>
      </c>
      <c r="F8207" s="39">
        <v>2312</v>
      </c>
      <c r="G8207" s="99">
        <v>42490</v>
      </c>
      <c r="H8207" s="3" t="s">
        <v>7980</v>
      </c>
      <c r="I8207" s="4"/>
    </row>
    <row r="8208" spans="1:9">
      <c r="A8208" s="6">
        <v>8206</v>
      </c>
      <c r="B8208" s="145" t="s">
        <v>8042</v>
      </c>
      <c r="C8208" s="25" t="str">
        <f>IF(D8208=2,"NO","YES")</f>
        <v>YES</v>
      </c>
      <c r="D8208" s="146">
        <f t="shared" si="140"/>
        <v>1.24</v>
      </c>
      <c r="E8208" s="1">
        <v>3.0628000000000002</v>
      </c>
      <c r="F8208" s="39">
        <v>8432</v>
      </c>
      <c r="G8208" s="99">
        <v>42490</v>
      </c>
      <c r="H8208" s="3" t="s">
        <v>7980</v>
      </c>
      <c r="I8208" s="4"/>
    </row>
    <row r="8209" spans="1:9">
      <c r="A8209" s="6">
        <v>8207</v>
      </c>
      <c r="B8209" s="145" t="s">
        <v>8043</v>
      </c>
      <c r="C8209" s="25" t="str">
        <f>IF(D8209=2,"NO","YES")</f>
        <v>YES</v>
      </c>
      <c r="D8209" s="146">
        <f t="shared" si="140"/>
        <v>0.6</v>
      </c>
      <c r="E8209" s="1">
        <v>1.482</v>
      </c>
      <c r="F8209" s="39">
        <v>4080</v>
      </c>
      <c r="G8209" s="99">
        <v>42490</v>
      </c>
      <c r="H8209" s="3" t="s">
        <v>7980</v>
      </c>
      <c r="I8209" s="4"/>
    </row>
    <row r="8210" spans="1:9">
      <c r="A8210" s="6">
        <v>8208</v>
      </c>
      <c r="B8210" s="145" t="s">
        <v>8044</v>
      </c>
      <c r="C8210" s="25" t="str">
        <f>IF(D8210=2,"NO","YES")</f>
        <v>YES</v>
      </c>
      <c r="D8210" s="146">
        <f t="shared" si="140"/>
        <v>0.28000000000000003</v>
      </c>
      <c r="E8210" s="1">
        <v>0.6916000000000001</v>
      </c>
      <c r="F8210" s="39">
        <v>1904</v>
      </c>
      <c r="G8210" s="99">
        <v>42490</v>
      </c>
      <c r="H8210" s="3" t="s">
        <v>7980</v>
      </c>
      <c r="I8210" s="4"/>
    </row>
    <row r="8211" spans="1:9">
      <c r="A8211" s="6">
        <v>8209</v>
      </c>
      <c r="B8211" s="145" t="s">
        <v>8045</v>
      </c>
      <c r="C8211" s="25" t="str">
        <f>IF(D8211=2,"NO","YES")</f>
        <v>YES</v>
      </c>
      <c r="D8211" s="146">
        <f t="shared" si="140"/>
        <v>1.21</v>
      </c>
      <c r="E8211" s="1">
        <v>2.9887000000000001</v>
      </c>
      <c r="F8211" s="39">
        <v>8228</v>
      </c>
      <c r="G8211" s="99">
        <v>42490</v>
      </c>
      <c r="H8211" s="3" t="s">
        <v>7980</v>
      </c>
      <c r="I8211" s="4"/>
    </row>
    <row r="8212" spans="1:9">
      <c r="A8212" s="6">
        <v>8210</v>
      </c>
      <c r="B8212" s="145" t="s">
        <v>8046</v>
      </c>
      <c r="C8212" s="25" t="str">
        <f>IF(D8212=2,"NO","YES")</f>
        <v>YES</v>
      </c>
      <c r="D8212" s="146">
        <f t="shared" si="140"/>
        <v>0.23</v>
      </c>
      <c r="E8212" s="1">
        <v>0.56810000000000005</v>
      </c>
      <c r="F8212" s="39">
        <v>1564</v>
      </c>
      <c r="G8212" s="99">
        <v>42490</v>
      </c>
      <c r="H8212" s="3" t="s">
        <v>7980</v>
      </c>
      <c r="I8212" s="4"/>
    </row>
    <row r="8213" spans="1:9">
      <c r="A8213" s="6">
        <v>8211</v>
      </c>
      <c r="B8213" s="145" t="s">
        <v>8047</v>
      </c>
      <c r="C8213" s="25" t="str">
        <f>IF(D8213=2,"NO","YES")</f>
        <v>YES</v>
      </c>
      <c r="D8213" s="146">
        <f t="shared" si="140"/>
        <v>0.16</v>
      </c>
      <c r="E8213" s="1">
        <v>0.39520000000000005</v>
      </c>
      <c r="F8213" s="39">
        <v>1088</v>
      </c>
      <c r="G8213" s="99">
        <v>42490</v>
      </c>
      <c r="H8213" s="3" t="s">
        <v>7980</v>
      </c>
      <c r="I8213" s="4"/>
    </row>
    <row r="8214" spans="1:9">
      <c r="A8214" s="6">
        <v>8212</v>
      </c>
      <c r="B8214" s="145" t="s">
        <v>8048</v>
      </c>
      <c r="C8214" s="25" t="str">
        <f>IF(D8214=2,"NO","YES")</f>
        <v>YES</v>
      </c>
      <c r="D8214" s="146">
        <f t="shared" si="140"/>
        <v>0.28000000000000003</v>
      </c>
      <c r="E8214" s="1">
        <v>0.6916000000000001</v>
      </c>
      <c r="F8214" s="39">
        <v>1904</v>
      </c>
      <c r="G8214" s="99">
        <v>42490</v>
      </c>
      <c r="H8214" s="3" t="s">
        <v>7980</v>
      </c>
      <c r="I8214" s="4"/>
    </row>
    <row r="8215" spans="1:9">
      <c r="A8215" s="6">
        <v>8213</v>
      </c>
      <c r="B8215" s="145" t="s">
        <v>8049</v>
      </c>
      <c r="C8215" s="25" t="str">
        <f>IF(D8215=2,"NO","YES")</f>
        <v>YES</v>
      </c>
      <c r="D8215" s="146">
        <f t="shared" si="140"/>
        <v>0.23</v>
      </c>
      <c r="E8215" s="1">
        <v>0.56810000000000005</v>
      </c>
      <c r="F8215" s="39">
        <v>1564</v>
      </c>
      <c r="G8215" s="99">
        <v>42490</v>
      </c>
      <c r="H8215" s="3" t="s">
        <v>7980</v>
      </c>
      <c r="I8215" s="4"/>
    </row>
    <row r="8216" spans="1:9">
      <c r="A8216" s="6">
        <v>8214</v>
      </c>
      <c r="B8216" s="145" t="s">
        <v>8050</v>
      </c>
      <c r="C8216" s="25" t="str">
        <f>IF(D8216=2,"NO","YES")</f>
        <v>YES</v>
      </c>
      <c r="D8216" s="146">
        <f t="shared" si="140"/>
        <v>0.62</v>
      </c>
      <c r="E8216" s="1">
        <v>1.5314000000000001</v>
      </c>
      <c r="F8216" s="39">
        <v>4216</v>
      </c>
      <c r="G8216" s="99">
        <v>42490</v>
      </c>
      <c r="H8216" s="3" t="s">
        <v>7980</v>
      </c>
      <c r="I8216" s="4"/>
    </row>
    <row r="8217" spans="1:9">
      <c r="A8217" s="6">
        <v>8215</v>
      </c>
      <c r="B8217" s="145" t="s">
        <v>8051</v>
      </c>
      <c r="C8217" s="25" t="str">
        <f>IF(D8217=2,"NO","YES")</f>
        <v>YES</v>
      </c>
      <c r="D8217" s="146">
        <f t="shared" si="140"/>
        <v>0.38</v>
      </c>
      <c r="E8217" s="1">
        <v>0.9386000000000001</v>
      </c>
      <c r="F8217" s="39">
        <v>2584</v>
      </c>
      <c r="G8217" s="99">
        <v>42490</v>
      </c>
      <c r="H8217" s="3" t="s">
        <v>7980</v>
      </c>
      <c r="I8217" s="4"/>
    </row>
    <row r="8218" spans="1:9">
      <c r="A8218" s="6">
        <v>8216</v>
      </c>
      <c r="B8218" s="145" t="s">
        <v>8052</v>
      </c>
      <c r="C8218" s="25" t="str">
        <f>IF(D8218=2,"NO","YES")</f>
        <v>YES</v>
      </c>
      <c r="D8218" s="146">
        <f t="shared" si="140"/>
        <v>0.92</v>
      </c>
      <c r="E8218" s="1">
        <v>2.2724000000000002</v>
      </c>
      <c r="F8218" s="39">
        <v>6256</v>
      </c>
      <c r="G8218" s="99">
        <v>42490</v>
      </c>
      <c r="H8218" s="3" t="s">
        <v>7980</v>
      </c>
      <c r="I8218" s="4"/>
    </row>
    <row r="8219" spans="1:9">
      <c r="A8219" s="6">
        <v>8217</v>
      </c>
      <c r="B8219" s="145" t="s">
        <v>8053</v>
      </c>
      <c r="C8219" s="25" t="str">
        <f>IF(D8219=2,"NO","YES")</f>
        <v>NO</v>
      </c>
      <c r="D8219" s="146">
        <f t="shared" si="140"/>
        <v>2</v>
      </c>
      <c r="E8219" s="1">
        <v>4.9400000000000004</v>
      </c>
      <c r="F8219" s="39">
        <v>13600</v>
      </c>
      <c r="G8219" s="99">
        <v>42490</v>
      </c>
      <c r="H8219" s="3" t="s">
        <v>7980</v>
      </c>
      <c r="I8219" s="4"/>
    </row>
    <row r="8220" spans="1:9">
      <c r="A8220" s="6">
        <v>8218</v>
      </c>
      <c r="B8220" s="145" t="s">
        <v>8054</v>
      </c>
      <c r="C8220" s="25" t="str">
        <f>IF(D8220=2,"NO","YES")</f>
        <v>YES</v>
      </c>
      <c r="D8220" s="146">
        <f t="shared" si="140"/>
        <v>0.48</v>
      </c>
      <c r="E8220" s="1">
        <v>1.1856</v>
      </c>
      <c r="F8220" s="39">
        <v>3264</v>
      </c>
      <c r="G8220" s="99">
        <v>42490</v>
      </c>
      <c r="H8220" s="3" t="s">
        <v>7980</v>
      </c>
      <c r="I8220" s="4"/>
    </row>
    <row r="8221" spans="1:9" ht="30">
      <c r="A8221" s="6">
        <v>8219</v>
      </c>
      <c r="B8221" s="145" t="s">
        <v>8055</v>
      </c>
      <c r="C8221" s="25" t="str">
        <f>IF(D8221=2,"NO","YES")</f>
        <v>YES</v>
      </c>
      <c r="D8221" s="146">
        <f t="shared" si="140"/>
        <v>1</v>
      </c>
      <c r="E8221" s="1">
        <v>2.4700000000000002</v>
      </c>
      <c r="F8221" s="39">
        <v>6800</v>
      </c>
      <c r="G8221" s="99">
        <v>42674</v>
      </c>
      <c r="H8221" s="3" t="s">
        <v>7980</v>
      </c>
      <c r="I8221" s="4"/>
    </row>
    <row r="8222" spans="1:9" ht="30">
      <c r="A8222" s="6">
        <v>8220</v>
      </c>
      <c r="B8222" s="145" t="s">
        <v>8056</v>
      </c>
      <c r="C8222" s="25" t="str">
        <f>IF(D8222=2,"NO","YES")</f>
        <v>YES</v>
      </c>
      <c r="D8222" s="146">
        <f t="shared" si="140"/>
        <v>1.21</v>
      </c>
      <c r="E8222" s="1">
        <v>2.9887000000000001</v>
      </c>
      <c r="F8222" s="39">
        <v>8228</v>
      </c>
      <c r="G8222" s="99">
        <v>42674</v>
      </c>
      <c r="H8222" s="3" t="s">
        <v>7980</v>
      </c>
      <c r="I8222" s="4"/>
    </row>
    <row r="8223" spans="1:9" ht="30">
      <c r="A8223" s="6">
        <v>8221</v>
      </c>
      <c r="B8223" s="145" t="s">
        <v>8057</v>
      </c>
      <c r="C8223" s="25" t="str">
        <f>IF(D8223=2,"NO","YES")</f>
        <v>YES</v>
      </c>
      <c r="D8223" s="146">
        <f t="shared" si="140"/>
        <v>0.28999999999999998</v>
      </c>
      <c r="E8223" s="1">
        <v>0.71630000000000005</v>
      </c>
      <c r="F8223" s="39">
        <v>1972</v>
      </c>
      <c r="G8223" s="99">
        <v>42674</v>
      </c>
      <c r="H8223" s="3" t="s">
        <v>7980</v>
      </c>
      <c r="I8223" s="4"/>
    </row>
    <row r="8224" spans="1:9" ht="30">
      <c r="A8224" s="6">
        <v>8222</v>
      </c>
      <c r="B8224" s="145" t="s">
        <v>8058</v>
      </c>
      <c r="C8224" s="25" t="str">
        <f>IF(D8224=2,"NO","YES")</f>
        <v>YES</v>
      </c>
      <c r="D8224" s="146">
        <f t="shared" si="140"/>
        <v>0.93</v>
      </c>
      <c r="E8224" s="1">
        <v>2.2971000000000004</v>
      </c>
      <c r="F8224" s="39">
        <v>6324</v>
      </c>
      <c r="G8224" s="99">
        <v>42674</v>
      </c>
      <c r="H8224" s="3" t="s">
        <v>7980</v>
      </c>
      <c r="I8224" s="4"/>
    </row>
    <row r="8225" spans="1:9" ht="30">
      <c r="A8225" s="6">
        <v>8223</v>
      </c>
      <c r="B8225" s="145" t="s">
        <v>8059</v>
      </c>
      <c r="C8225" s="25" t="str">
        <f>IF(D8225=2,"NO","YES")</f>
        <v>YES</v>
      </c>
      <c r="D8225" s="146">
        <f t="shared" si="140"/>
        <v>1.21</v>
      </c>
      <c r="E8225" s="1">
        <v>2.9887000000000001</v>
      </c>
      <c r="F8225" s="39">
        <v>8228</v>
      </c>
      <c r="G8225" s="99">
        <v>42674</v>
      </c>
      <c r="H8225" s="3" t="s">
        <v>7980</v>
      </c>
      <c r="I8225" s="4"/>
    </row>
    <row r="8226" spans="1:9" ht="30">
      <c r="A8226" s="6">
        <v>8224</v>
      </c>
      <c r="B8226" s="145" t="s">
        <v>8060</v>
      </c>
      <c r="C8226" s="25" t="str">
        <f>IF(D8226=2,"NO","YES")</f>
        <v>YES</v>
      </c>
      <c r="D8226" s="146">
        <f t="shared" si="140"/>
        <v>1.21</v>
      </c>
      <c r="E8226" s="1">
        <v>2.9887000000000001</v>
      </c>
      <c r="F8226" s="39">
        <v>8228</v>
      </c>
      <c r="G8226" s="99">
        <v>42674</v>
      </c>
      <c r="H8226" s="3" t="s">
        <v>7980</v>
      </c>
      <c r="I8226" s="4"/>
    </row>
    <row r="8227" spans="1:9" ht="30">
      <c r="A8227" s="6">
        <v>8225</v>
      </c>
      <c r="B8227" s="145" t="s">
        <v>8061</v>
      </c>
      <c r="C8227" s="25" t="str">
        <f>IF(D8227=2,"NO","YES")</f>
        <v>YES</v>
      </c>
      <c r="D8227" s="146">
        <f t="shared" si="140"/>
        <v>1.01</v>
      </c>
      <c r="E8227" s="1">
        <v>2.4947000000000004</v>
      </c>
      <c r="F8227" s="39">
        <v>6868</v>
      </c>
      <c r="G8227" s="99">
        <v>42674</v>
      </c>
      <c r="H8227" s="3" t="s">
        <v>7980</v>
      </c>
      <c r="I8227" s="4"/>
    </row>
    <row r="8228" spans="1:9" ht="30">
      <c r="A8228" s="6">
        <v>8226</v>
      </c>
      <c r="B8228" s="145" t="s">
        <v>8062</v>
      </c>
      <c r="C8228" s="25" t="str">
        <f>IF(D8228=2,"NO","YES")</f>
        <v>YES</v>
      </c>
      <c r="D8228" s="146">
        <f t="shared" si="140"/>
        <v>0.1</v>
      </c>
      <c r="E8228" s="1">
        <v>0.24700000000000003</v>
      </c>
      <c r="F8228" s="39">
        <v>680</v>
      </c>
      <c r="G8228" s="39"/>
      <c r="H8228" s="3" t="s">
        <v>7980</v>
      </c>
      <c r="I8228" s="4"/>
    </row>
    <row r="8229" spans="1:9" ht="30">
      <c r="A8229" s="6">
        <v>8227</v>
      </c>
      <c r="B8229" s="145" t="s">
        <v>8063</v>
      </c>
      <c r="C8229" s="25" t="str">
        <f>IF(D8229=2,"NO","YES")</f>
        <v>YES</v>
      </c>
      <c r="D8229" s="146">
        <f t="shared" si="140"/>
        <v>1.21</v>
      </c>
      <c r="E8229" s="1">
        <v>2.9887000000000001</v>
      </c>
      <c r="F8229" s="39">
        <v>8228</v>
      </c>
      <c r="G8229" s="99">
        <v>42674</v>
      </c>
      <c r="H8229" s="3" t="s">
        <v>7980</v>
      </c>
      <c r="I8229" s="4"/>
    </row>
    <row r="8230" spans="1:9" ht="30">
      <c r="A8230" s="6">
        <v>8228</v>
      </c>
      <c r="B8230" s="145" t="s">
        <v>8064</v>
      </c>
      <c r="C8230" s="25" t="str">
        <f>IF(D8230=2,"NO","YES")</f>
        <v>YES</v>
      </c>
      <c r="D8230" s="146">
        <f t="shared" si="140"/>
        <v>1.01</v>
      </c>
      <c r="E8230" s="1">
        <v>2.4947000000000004</v>
      </c>
      <c r="F8230" s="39">
        <v>6868</v>
      </c>
      <c r="G8230" s="99">
        <v>42674</v>
      </c>
      <c r="H8230" s="3" t="s">
        <v>7980</v>
      </c>
      <c r="I8230" s="4"/>
    </row>
    <row r="8231" spans="1:9" ht="30">
      <c r="A8231" s="6">
        <v>8229</v>
      </c>
      <c r="B8231" s="145" t="s">
        <v>8065</v>
      </c>
      <c r="C8231" s="25" t="str">
        <f>IF(D8231=2,"NO","YES")</f>
        <v>YES</v>
      </c>
      <c r="D8231" s="146">
        <f t="shared" si="140"/>
        <v>0.24</v>
      </c>
      <c r="E8231" s="1">
        <v>0.59279999999999999</v>
      </c>
      <c r="F8231" s="39">
        <v>1632</v>
      </c>
      <c r="G8231" s="99">
        <v>42674</v>
      </c>
      <c r="H8231" s="3" t="s">
        <v>7980</v>
      </c>
      <c r="I8231" s="4"/>
    </row>
    <row r="8232" spans="1:9" ht="30">
      <c r="A8232" s="6">
        <v>8230</v>
      </c>
      <c r="B8232" s="145" t="s">
        <v>8066</v>
      </c>
      <c r="C8232" s="25" t="str">
        <f>IF(D8232=2,"NO","YES")</f>
        <v>YES</v>
      </c>
      <c r="D8232" s="146">
        <f t="shared" si="140"/>
        <v>0.72</v>
      </c>
      <c r="E8232" s="1">
        <v>1.7784</v>
      </c>
      <c r="F8232" s="39">
        <v>4896</v>
      </c>
      <c r="G8232" s="99">
        <v>42674</v>
      </c>
      <c r="H8232" s="3" t="s">
        <v>7980</v>
      </c>
      <c r="I8232" s="4"/>
    </row>
    <row r="8233" spans="1:9">
      <c r="A8233" s="6">
        <v>8231</v>
      </c>
      <c r="B8233" s="145" t="s">
        <v>8067</v>
      </c>
      <c r="C8233" s="25" t="str">
        <f>IF(D8233=2,"NO","YES")</f>
        <v>YES</v>
      </c>
      <c r="D8233" s="146">
        <f t="shared" si="140"/>
        <v>1.21</v>
      </c>
      <c r="E8233" s="1">
        <v>2.9887000000000001</v>
      </c>
      <c r="F8233" s="39">
        <v>8228</v>
      </c>
      <c r="G8233" s="99">
        <v>42674</v>
      </c>
      <c r="H8233" s="3" t="s">
        <v>7980</v>
      </c>
      <c r="I8233" s="4"/>
    </row>
    <row r="8234" spans="1:9" ht="30">
      <c r="A8234" s="6">
        <v>8232</v>
      </c>
      <c r="B8234" s="145" t="s">
        <v>8068</v>
      </c>
      <c r="C8234" s="25" t="str">
        <f>IF(D8234=2,"NO","YES")</f>
        <v>YES</v>
      </c>
      <c r="D8234" s="146">
        <f t="shared" si="140"/>
        <v>0.17</v>
      </c>
      <c r="E8234" s="1">
        <v>0.41990000000000005</v>
      </c>
      <c r="F8234" s="39">
        <v>1156</v>
      </c>
      <c r="G8234" s="99">
        <v>42674</v>
      </c>
      <c r="H8234" s="3" t="s">
        <v>7980</v>
      </c>
      <c r="I8234" s="4"/>
    </row>
    <row r="8235" spans="1:9" ht="30">
      <c r="A8235" s="6">
        <v>8233</v>
      </c>
      <c r="B8235" s="147" t="s">
        <v>8069</v>
      </c>
      <c r="C8235" s="25" t="str">
        <f>IF(D8235=2,"NO","YES")</f>
        <v>YES</v>
      </c>
      <c r="D8235" s="148">
        <f t="shared" si="140"/>
        <v>0.56999999999999995</v>
      </c>
      <c r="E8235" s="1">
        <v>1.4078999999999999</v>
      </c>
      <c r="F8235" s="75">
        <v>3876</v>
      </c>
      <c r="G8235" s="89">
        <v>42711</v>
      </c>
      <c r="H8235" s="3" t="s">
        <v>7980</v>
      </c>
      <c r="I8235" s="4"/>
    </row>
    <row r="8236" spans="1:9" ht="30">
      <c r="A8236" s="6">
        <v>8234</v>
      </c>
      <c r="B8236" s="147" t="s">
        <v>8070</v>
      </c>
      <c r="C8236" s="25" t="str">
        <f>IF(D8236=2,"NO","YES")</f>
        <v>YES</v>
      </c>
      <c r="D8236" s="148">
        <f t="shared" si="140"/>
        <v>0.98</v>
      </c>
      <c r="E8236" s="1">
        <v>2.4206000000000003</v>
      </c>
      <c r="F8236" s="75">
        <v>6664</v>
      </c>
      <c r="G8236" s="89">
        <v>42711</v>
      </c>
      <c r="H8236" s="3" t="s">
        <v>7980</v>
      </c>
      <c r="I8236" s="4"/>
    </row>
    <row r="8237" spans="1:9" ht="30">
      <c r="A8237" s="6">
        <v>8235</v>
      </c>
      <c r="B8237" s="147" t="s">
        <v>8071</v>
      </c>
      <c r="C8237" s="25" t="str">
        <f>IF(D8237=2,"NO","YES")</f>
        <v>YES</v>
      </c>
      <c r="D8237" s="148">
        <f t="shared" si="140"/>
        <v>0.1</v>
      </c>
      <c r="E8237" s="1">
        <v>0.24700000000000003</v>
      </c>
      <c r="F8237" s="75">
        <v>680</v>
      </c>
      <c r="G8237" s="89">
        <v>42711</v>
      </c>
      <c r="H8237" s="3" t="s">
        <v>7980</v>
      </c>
      <c r="I8237" s="4"/>
    </row>
    <row r="8238" spans="1:9" ht="30">
      <c r="A8238" s="6">
        <v>8236</v>
      </c>
      <c r="B8238" s="147" t="s">
        <v>8072</v>
      </c>
      <c r="C8238" s="25" t="str">
        <f>IF(D8238=2,"NO","YES")</f>
        <v>YES</v>
      </c>
      <c r="D8238" s="148">
        <f t="shared" si="140"/>
        <v>0.15</v>
      </c>
      <c r="E8238" s="1">
        <v>0.3705</v>
      </c>
      <c r="F8238" s="75">
        <v>1020</v>
      </c>
      <c r="G8238" s="89">
        <v>42711</v>
      </c>
      <c r="H8238" s="3" t="s">
        <v>7980</v>
      </c>
      <c r="I8238" s="4"/>
    </row>
    <row r="8239" spans="1:9" ht="30">
      <c r="A8239" s="6">
        <v>8237</v>
      </c>
      <c r="B8239" s="147" t="s">
        <v>8073</v>
      </c>
      <c r="C8239" s="25" t="str">
        <f>IF(D8239=2,"NO","YES")</f>
        <v>YES</v>
      </c>
      <c r="D8239" s="148">
        <f t="shared" si="140"/>
        <v>1.21</v>
      </c>
      <c r="E8239" s="1">
        <v>2.9887000000000001</v>
      </c>
      <c r="F8239" s="75">
        <v>8228</v>
      </c>
      <c r="G8239" s="89">
        <v>42711</v>
      </c>
      <c r="H8239" s="3" t="s">
        <v>7980</v>
      </c>
      <c r="I8239" s="4"/>
    </row>
    <row r="8240" spans="1:9" ht="30">
      <c r="A8240" s="6">
        <v>8238</v>
      </c>
      <c r="B8240" s="147" t="s">
        <v>8074</v>
      </c>
      <c r="C8240" s="25" t="str">
        <f>IF(D8240=2,"NO","YES")</f>
        <v>YES</v>
      </c>
      <c r="D8240" s="148">
        <f t="shared" si="140"/>
        <v>1.21</v>
      </c>
      <c r="E8240" s="1">
        <v>2.9887000000000001</v>
      </c>
      <c r="F8240" s="75">
        <v>8228</v>
      </c>
      <c r="G8240" s="89">
        <v>42711</v>
      </c>
      <c r="H8240" s="3" t="s">
        <v>7980</v>
      </c>
      <c r="I8240" s="4"/>
    </row>
    <row r="8241" spans="1:9" ht="30">
      <c r="A8241" s="6">
        <v>8239</v>
      </c>
      <c r="B8241" s="147" t="s">
        <v>8075</v>
      </c>
      <c r="C8241" s="25" t="str">
        <f>IF(D8241=2,"NO","YES")</f>
        <v>YES</v>
      </c>
      <c r="D8241" s="148">
        <f t="shared" si="140"/>
        <v>0.62</v>
      </c>
      <c r="E8241" s="1">
        <v>1.5314000000000001</v>
      </c>
      <c r="F8241" s="59">
        <v>4216</v>
      </c>
      <c r="G8241" s="97">
        <v>42728</v>
      </c>
      <c r="H8241" s="3" t="s">
        <v>7980</v>
      </c>
      <c r="I8241" s="4"/>
    </row>
    <row r="8242" spans="1:9" ht="30">
      <c r="A8242" s="6">
        <v>8240</v>
      </c>
      <c r="B8242" s="147" t="s">
        <v>8076</v>
      </c>
      <c r="C8242" s="25" t="str">
        <f>IF(D8242=2,"NO","YES")</f>
        <v>YES</v>
      </c>
      <c r="D8242" s="148">
        <f t="shared" si="140"/>
        <v>1.2</v>
      </c>
      <c r="E8242" s="1">
        <v>2.964</v>
      </c>
      <c r="F8242" s="59">
        <v>8160</v>
      </c>
      <c r="G8242" s="97">
        <v>42728</v>
      </c>
      <c r="H8242" s="3" t="s">
        <v>7980</v>
      </c>
      <c r="I8242" s="4"/>
    </row>
    <row r="8243" spans="1:9" ht="30">
      <c r="A8243" s="6">
        <v>8241</v>
      </c>
      <c r="B8243" s="147" t="s">
        <v>8077</v>
      </c>
      <c r="C8243" s="25" t="str">
        <f>IF(D8243=2,"NO","YES")</f>
        <v>YES</v>
      </c>
      <c r="D8243" s="148">
        <f t="shared" si="140"/>
        <v>1.21</v>
      </c>
      <c r="E8243" s="1">
        <v>2.9887000000000001</v>
      </c>
      <c r="F8243" s="59">
        <v>8228</v>
      </c>
      <c r="G8243" s="97">
        <v>42728</v>
      </c>
      <c r="H8243" s="3" t="s">
        <v>7980</v>
      </c>
      <c r="I8243" s="4"/>
    </row>
    <row r="8244" spans="1:9" ht="30">
      <c r="A8244" s="6">
        <v>8242</v>
      </c>
      <c r="B8244" s="56" t="s">
        <v>8078</v>
      </c>
      <c r="C8244" s="25" t="str">
        <f>IF(D8244=2,"NO","YES")</f>
        <v>YES</v>
      </c>
      <c r="D8244" s="148">
        <f t="shared" si="140"/>
        <v>1.1299999999999999</v>
      </c>
      <c r="E8244" s="1">
        <v>2.7911000000000001</v>
      </c>
      <c r="F8244" s="59">
        <v>7684</v>
      </c>
      <c r="G8244" s="97">
        <v>42728</v>
      </c>
      <c r="H8244" s="3" t="s">
        <v>7980</v>
      </c>
      <c r="I8244" s="4"/>
    </row>
    <row r="8245" spans="1:9">
      <c r="A8245" s="6">
        <v>8243</v>
      </c>
      <c r="B8245" s="38" t="s">
        <v>8079</v>
      </c>
      <c r="C8245" s="25" t="str">
        <f>IF(D8245=2,"NO","YES")</f>
        <v>YES</v>
      </c>
      <c r="D8245" s="39">
        <f t="shared" si="140"/>
        <v>1</v>
      </c>
      <c r="E8245" s="1">
        <v>2.4700000000000002</v>
      </c>
      <c r="F8245" s="39">
        <v>6800</v>
      </c>
      <c r="G8245" s="99">
        <v>42612</v>
      </c>
      <c r="H8245" s="3" t="s">
        <v>7980</v>
      </c>
      <c r="I8245" s="4"/>
    </row>
    <row r="8246" spans="1:9">
      <c r="A8246" s="6">
        <v>8244</v>
      </c>
      <c r="B8246" s="38" t="s">
        <v>8080</v>
      </c>
      <c r="C8246" s="25" t="str">
        <f>IF(D8246=2,"NO","YES")</f>
        <v>YES</v>
      </c>
      <c r="D8246" s="39">
        <f t="shared" si="140"/>
        <v>0.68</v>
      </c>
      <c r="E8246" s="1">
        <v>1.6796000000000002</v>
      </c>
      <c r="F8246" s="39">
        <v>4624</v>
      </c>
      <c r="G8246" s="99">
        <v>42612</v>
      </c>
      <c r="H8246" s="3" t="s">
        <v>7980</v>
      </c>
      <c r="I8246" s="4"/>
    </row>
    <row r="8247" spans="1:9">
      <c r="A8247" s="6">
        <v>8245</v>
      </c>
      <c r="B8247" s="38" t="s">
        <v>8081</v>
      </c>
      <c r="C8247" s="25" t="str">
        <f>IF(D8247=2,"NO","YES")</f>
        <v>YES</v>
      </c>
      <c r="D8247" s="39">
        <f t="shared" si="140"/>
        <v>0.68</v>
      </c>
      <c r="E8247" s="1">
        <v>1.6796000000000002</v>
      </c>
      <c r="F8247" s="39">
        <v>4624</v>
      </c>
      <c r="G8247" s="99">
        <v>42612</v>
      </c>
      <c r="H8247" s="3" t="s">
        <v>7980</v>
      </c>
      <c r="I8247" s="4"/>
    </row>
    <row r="8248" spans="1:9">
      <c r="A8248" s="6">
        <v>8246</v>
      </c>
      <c r="B8248" s="38" t="s">
        <v>8082</v>
      </c>
      <c r="C8248" s="25" t="str">
        <f>IF(D8248=2,"NO","YES")</f>
        <v>YES</v>
      </c>
      <c r="D8248" s="39">
        <f t="shared" si="140"/>
        <v>0.36</v>
      </c>
      <c r="E8248" s="1">
        <v>0.88919999999999999</v>
      </c>
      <c r="F8248" s="39">
        <v>2448</v>
      </c>
      <c r="G8248" s="99">
        <v>42612</v>
      </c>
      <c r="H8248" s="3" t="s">
        <v>7980</v>
      </c>
      <c r="I8248" s="4"/>
    </row>
    <row r="8249" spans="1:9">
      <c r="A8249" s="6">
        <v>8247</v>
      </c>
      <c r="B8249" s="38" t="s">
        <v>8083</v>
      </c>
      <c r="C8249" s="25" t="str">
        <f>IF(D8249=2,"NO","YES")</f>
        <v>YES</v>
      </c>
      <c r="D8249" s="39">
        <f t="shared" si="140"/>
        <v>0.9</v>
      </c>
      <c r="E8249" s="1">
        <v>2.2230000000000003</v>
      </c>
      <c r="F8249" s="39">
        <v>6120</v>
      </c>
      <c r="G8249" s="99">
        <v>42612</v>
      </c>
      <c r="H8249" s="3" t="s">
        <v>7980</v>
      </c>
      <c r="I8249" s="4"/>
    </row>
    <row r="8250" spans="1:9">
      <c r="A8250" s="6">
        <v>8248</v>
      </c>
      <c r="B8250" s="68" t="s">
        <v>8084</v>
      </c>
      <c r="C8250" s="25" t="str">
        <f>IF(D8250=2,"NO","YES")</f>
        <v>YES</v>
      </c>
      <c r="D8250" s="77">
        <f t="shared" si="140"/>
        <v>0.69</v>
      </c>
      <c r="E8250" s="1">
        <v>1.7042999999999999</v>
      </c>
      <c r="F8250" s="39">
        <v>4692</v>
      </c>
      <c r="G8250" s="99">
        <v>42490</v>
      </c>
      <c r="H8250" s="3" t="s">
        <v>8085</v>
      </c>
      <c r="I8250" s="4"/>
    </row>
    <row r="8251" spans="1:9">
      <c r="A8251" s="6">
        <v>8249</v>
      </c>
      <c r="B8251" s="68" t="s">
        <v>8086</v>
      </c>
      <c r="C8251" s="25" t="str">
        <f>IF(D8251=2,"NO","YES")</f>
        <v>YES</v>
      </c>
      <c r="D8251" s="77">
        <f t="shared" si="140"/>
        <v>0.46</v>
      </c>
      <c r="E8251" s="1">
        <v>1.1362000000000001</v>
      </c>
      <c r="F8251" s="39">
        <v>3128</v>
      </c>
      <c r="G8251" s="99">
        <v>42490</v>
      </c>
      <c r="H8251" s="3" t="s">
        <v>8085</v>
      </c>
      <c r="I8251" s="4"/>
    </row>
    <row r="8252" spans="1:9">
      <c r="A8252" s="6">
        <v>8250</v>
      </c>
      <c r="B8252" s="68" t="s">
        <v>8087</v>
      </c>
      <c r="C8252" s="25" t="str">
        <f>IF(D8252=2,"NO","YES")</f>
        <v>YES</v>
      </c>
      <c r="D8252" s="77">
        <f t="shared" si="140"/>
        <v>0.42</v>
      </c>
      <c r="E8252" s="1">
        <v>1.0374000000000001</v>
      </c>
      <c r="F8252" s="39">
        <v>2856</v>
      </c>
      <c r="G8252" s="99">
        <v>42490</v>
      </c>
      <c r="H8252" s="3" t="s">
        <v>8085</v>
      </c>
      <c r="I8252" s="4"/>
    </row>
    <row r="8253" spans="1:9">
      <c r="A8253" s="6">
        <v>8251</v>
      </c>
      <c r="B8253" s="68" t="s">
        <v>8088</v>
      </c>
      <c r="C8253" s="25" t="str">
        <f>IF(D8253=2,"NO","YES")</f>
        <v>YES</v>
      </c>
      <c r="D8253" s="77">
        <f t="shared" si="140"/>
        <v>0.81</v>
      </c>
      <c r="E8253" s="1">
        <v>2.0007000000000001</v>
      </c>
      <c r="F8253" s="39">
        <v>5508</v>
      </c>
      <c r="G8253" s="99">
        <v>42490</v>
      </c>
      <c r="H8253" s="3" t="s">
        <v>8085</v>
      </c>
      <c r="I8253" s="4"/>
    </row>
    <row r="8254" spans="1:9">
      <c r="A8254" s="6">
        <v>8252</v>
      </c>
      <c r="B8254" s="68" t="s">
        <v>8089</v>
      </c>
      <c r="C8254" s="25" t="str">
        <f>IF(D8254=2,"NO","YES")</f>
        <v>YES</v>
      </c>
      <c r="D8254" s="77">
        <f t="shared" si="140"/>
        <v>1.2</v>
      </c>
      <c r="E8254" s="1">
        <v>2.964</v>
      </c>
      <c r="F8254" s="39">
        <v>8160</v>
      </c>
      <c r="G8254" s="99">
        <v>42490</v>
      </c>
      <c r="H8254" s="3" t="s">
        <v>8085</v>
      </c>
      <c r="I8254" s="4"/>
    </row>
    <row r="8255" spans="1:9">
      <c r="A8255" s="6">
        <v>8253</v>
      </c>
      <c r="B8255" s="68" t="s">
        <v>8090</v>
      </c>
      <c r="C8255" s="25" t="str">
        <f>IF(D8255=2,"NO","YES")</f>
        <v>YES</v>
      </c>
      <c r="D8255" s="77">
        <f t="shared" si="140"/>
        <v>0.38</v>
      </c>
      <c r="E8255" s="1">
        <v>0.9386000000000001</v>
      </c>
      <c r="F8255" s="39">
        <v>2584</v>
      </c>
      <c r="G8255" s="99">
        <v>42490</v>
      </c>
      <c r="H8255" s="3" t="s">
        <v>8085</v>
      </c>
      <c r="I8255" s="4"/>
    </row>
    <row r="8256" spans="1:9">
      <c r="A8256" s="6">
        <v>8254</v>
      </c>
      <c r="B8256" s="68" t="s">
        <v>4171</v>
      </c>
      <c r="C8256" s="25" t="str">
        <f>IF(D8256=2,"NO","YES")</f>
        <v>YES</v>
      </c>
      <c r="D8256" s="77">
        <f t="shared" si="140"/>
        <v>0.69</v>
      </c>
      <c r="E8256" s="1">
        <v>1.7042999999999999</v>
      </c>
      <c r="F8256" s="39">
        <v>4692</v>
      </c>
      <c r="G8256" s="99">
        <v>42490</v>
      </c>
      <c r="H8256" s="3" t="s">
        <v>8085</v>
      </c>
      <c r="I8256" s="4"/>
    </row>
    <row r="8257" spans="1:9">
      <c r="A8257" s="6">
        <v>8255</v>
      </c>
      <c r="B8257" s="68" t="s">
        <v>3251</v>
      </c>
      <c r="C8257" s="25" t="str">
        <f>IF(D8257=2,"NO","YES")</f>
        <v>YES</v>
      </c>
      <c r="D8257" s="77">
        <f t="shared" si="140"/>
        <v>1.21</v>
      </c>
      <c r="E8257" s="1">
        <v>2.9887000000000001</v>
      </c>
      <c r="F8257" s="39">
        <v>8228</v>
      </c>
      <c r="G8257" s="99">
        <v>42490</v>
      </c>
      <c r="H8257" s="3" t="s">
        <v>8085</v>
      </c>
      <c r="I8257" s="4"/>
    </row>
    <row r="8258" spans="1:9">
      <c r="A8258" s="6">
        <v>8256</v>
      </c>
      <c r="B8258" s="68" t="s">
        <v>8091</v>
      </c>
      <c r="C8258" s="25" t="str">
        <f>IF(D8258=2,"NO","YES")</f>
        <v>YES</v>
      </c>
      <c r="D8258" s="77">
        <f t="shared" si="140"/>
        <v>0.21</v>
      </c>
      <c r="E8258" s="1">
        <v>0.51870000000000005</v>
      </c>
      <c r="F8258" s="39">
        <v>1428</v>
      </c>
      <c r="G8258" s="99">
        <v>42490</v>
      </c>
      <c r="H8258" s="3" t="s">
        <v>8085</v>
      </c>
      <c r="I8258" s="4"/>
    </row>
    <row r="8259" spans="1:9">
      <c r="A8259" s="6">
        <v>8257</v>
      </c>
      <c r="B8259" s="68" t="s">
        <v>8092</v>
      </c>
      <c r="C8259" s="25" t="str">
        <f>IF(D8259=2,"NO","YES")</f>
        <v>YES</v>
      </c>
      <c r="D8259" s="77">
        <f t="shared" si="140"/>
        <v>0.15</v>
      </c>
      <c r="E8259" s="1">
        <v>0.3705</v>
      </c>
      <c r="F8259" s="39">
        <v>1020</v>
      </c>
      <c r="G8259" s="93">
        <v>42490</v>
      </c>
      <c r="H8259" s="3" t="s">
        <v>8085</v>
      </c>
      <c r="I8259" s="4"/>
    </row>
    <row r="8260" spans="1:9">
      <c r="A8260" s="6">
        <v>8258</v>
      </c>
      <c r="B8260" s="68" t="s">
        <v>8093</v>
      </c>
      <c r="C8260" s="25" t="str">
        <f>IF(D8260=2,"NO","YES")</f>
        <v>YES</v>
      </c>
      <c r="D8260" s="77">
        <f t="shared" si="140"/>
        <v>1.21</v>
      </c>
      <c r="E8260" s="1">
        <v>2.9887000000000001</v>
      </c>
      <c r="F8260" s="39">
        <v>8228</v>
      </c>
      <c r="G8260" s="99">
        <v>42490</v>
      </c>
      <c r="H8260" s="3" t="s">
        <v>8085</v>
      </c>
      <c r="I8260" s="4"/>
    </row>
    <row r="8261" spans="1:9">
      <c r="A8261" s="6">
        <v>8259</v>
      </c>
      <c r="B8261" s="68" t="s">
        <v>8094</v>
      </c>
      <c r="C8261" s="25" t="str">
        <f>IF(D8261=2,"NO","YES")</f>
        <v>YES</v>
      </c>
      <c r="D8261" s="77">
        <f t="shared" ref="D8261:D8324" si="141">F8261/6800</f>
        <v>0.68</v>
      </c>
      <c r="E8261" s="1">
        <v>1.6796000000000002</v>
      </c>
      <c r="F8261" s="39">
        <v>4624</v>
      </c>
      <c r="G8261" s="99">
        <v>42490</v>
      </c>
      <c r="H8261" s="3" t="s">
        <v>8085</v>
      </c>
      <c r="I8261" s="4"/>
    </row>
    <row r="8262" spans="1:9">
      <c r="A8262" s="6">
        <v>8260</v>
      </c>
      <c r="B8262" s="68" t="s">
        <v>8095</v>
      </c>
      <c r="C8262" s="25" t="str">
        <f>IF(D8262=2,"NO","YES")</f>
        <v>YES</v>
      </c>
      <c r="D8262" s="77">
        <f t="shared" si="141"/>
        <v>0.76</v>
      </c>
      <c r="E8262" s="1">
        <v>1.8772000000000002</v>
      </c>
      <c r="F8262" s="39">
        <v>5168</v>
      </c>
      <c r="G8262" s="99">
        <v>42490</v>
      </c>
      <c r="H8262" s="3" t="s">
        <v>8085</v>
      </c>
      <c r="I8262" s="4"/>
    </row>
    <row r="8263" spans="1:9">
      <c r="A8263" s="6">
        <v>8261</v>
      </c>
      <c r="B8263" s="68" t="s">
        <v>8096</v>
      </c>
      <c r="C8263" s="25" t="str">
        <f>IF(D8263=2,"NO","YES")</f>
        <v>YES</v>
      </c>
      <c r="D8263" s="77">
        <f t="shared" si="141"/>
        <v>1.21</v>
      </c>
      <c r="E8263" s="1">
        <v>2.9887000000000001</v>
      </c>
      <c r="F8263" s="39">
        <v>8228</v>
      </c>
      <c r="G8263" s="99">
        <v>42490</v>
      </c>
      <c r="H8263" s="3" t="s">
        <v>8085</v>
      </c>
      <c r="I8263" s="4"/>
    </row>
    <row r="8264" spans="1:9">
      <c r="A8264" s="6">
        <v>8262</v>
      </c>
      <c r="B8264" s="68" t="s">
        <v>8097</v>
      </c>
      <c r="C8264" s="25" t="str">
        <f>IF(D8264=2,"NO","YES")</f>
        <v>YES</v>
      </c>
      <c r="D8264" s="77">
        <f t="shared" si="141"/>
        <v>0.55000000000000004</v>
      </c>
      <c r="E8264" s="1">
        <v>1.3585000000000003</v>
      </c>
      <c r="F8264" s="39">
        <v>3740</v>
      </c>
      <c r="G8264" s="99">
        <v>42490</v>
      </c>
      <c r="H8264" s="3" t="s">
        <v>8085</v>
      </c>
      <c r="I8264" s="4"/>
    </row>
    <row r="8265" spans="1:9">
      <c r="A8265" s="6">
        <v>8263</v>
      </c>
      <c r="B8265" s="68" t="s">
        <v>8098</v>
      </c>
      <c r="C8265" s="25" t="str">
        <f>IF(D8265=2,"NO","YES")</f>
        <v>YES</v>
      </c>
      <c r="D8265" s="77">
        <f t="shared" si="141"/>
        <v>0.16</v>
      </c>
      <c r="E8265" s="1">
        <v>0.39520000000000005</v>
      </c>
      <c r="F8265" s="39">
        <v>1088</v>
      </c>
      <c r="G8265" s="99">
        <v>42490</v>
      </c>
      <c r="H8265" s="3" t="s">
        <v>8085</v>
      </c>
      <c r="I8265" s="4"/>
    </row>
    <row r="8266" spans="1:9">
      <c r="A8266" s="6">
        <v>8264</v>
      </c>
      <c r="B8266" s="68" t="s">
        <v>8099</v>
      </c>
      <c r="C8266" s="25" t="str">
        <f>IF(D8266=2,"NO","YES")</f>
        <v>YES</v>
      </c>
      <c r="D8266" s="77">
        <f t="shared" si="141"/>
        <v>0.66</v>
      </c>
      <c r="E8266" s="1">
        <v>1.6302000000000003</v>
      </c>
      <c r="F8266" s="39">
        <v>4488</v>
      </c>
      <c r="G8266" s="99">
        <v>42490</v>
      </c>
      <c r="H8266" s="3" t="s">
        <v>8085</v>
      </c>
      <c r="I8266" s="4"/>
    </row>
    <row r="8267" spans="1:9">
      <c r="A8267" s="6">
        <v>8265</v>
      </c>
      <c r="B8267" s="68" t="s">
        <v>8100</v>
      </c>
      <c r="C8267" s="25" t="str">
        <f>IF(D8267=2,"NO","YES")</f>
        <v>YES</v>
      </c>
      <c r="D8267" s="77">
        <f t="shared" si="141"/>
        <v>1.02</v>
      </c>
      <c r="E8267" s="1">
        <v>2.5194000000000001</v>
      </c>
      <c r="F8267" s="39">
        <v>6936</v>
      </c>
      <c r="G8267" s="99">
        <v>42490</v>
      </c>
      <c r="H8267" s="3" t="s">
        <v>8085</v>
      </c>
      <c r="I8267" s="4"/>
    </row>
    <row r="8268" spans="1:9">
      <c r="A8268" s="6">
        <v>8266</v>
      </c>
      <c r="B8268" s="68" t="s">
        <v>8101</v>
      </c>
      <c r="C8268" s="25" t="str">
        <f>IF(D8268=2,"NO","YES")</f>
        <v>YES</v>
      </c>
      <c r="D8268" s="77">
        <f t="shared" si="141"/>
        <v>1.71</v>
      </c>
      <c r="E8268" s="1">
        <v>4.2237</v>
      </c>
      <c r="F8268" s="39">
        <v>11628</v>
      </c>
      <c r="G8268" s="99">
        <v>42490</v>
      </c>
      <c r="H8268" s="3" t="s">
        <v>8085</v>
      </c>
      <c r="I8268" s="4"/>
    </row>
    <row r="8269" spans="1:9">
      <c r="A8269" s="6">
        <v>8267</v>
      </c>
      <c r="B8269" s="68" t="s">
        <v>8102</v>
      </c>
      <c r="C8269" s="25" t="str">
        <f>IF(D8269=2,"NO","YES")</f>
        <v>YES</v>
      </c>
      <c r="D8269" s="77">
        <f t="shared" si="141"/>
        <v>1.49</v>
      </c>
      <c r="E8269" s="1">
        <v>3.6803000000000003</v>
      </c>
      <c r="F8269" s="39">
        <v>10132</v>
      </c>
      <c r="G8269" s="99">
        <v>42490</v>
      </c>
      <c r="H8269" s="3" t="s">
        <v>8085</v>
      </c>
      <c r="I8269" s="4"/>
    </row>
    <row r="8270" spans="1:9">
      <c r="A8270" s="6">
        <v>8268</v>
      </c>
      <c r="B8270" s="68" t="s">
        <v>8103</v>
      </c>
      <c r="C8270" s="25" t="str">
        <f>IF(D8270=2,"NO","YES")</f>
        <v>YES</v>
      </c>
      <c r="D8270" s="77">
        <f t="shared" si="141"/>
        <v>0.65</v>
      </c>
      <c r="E8270" s="1">
        <v>1.6055000000000001</v>
      </c>
      <c r="F8270" s="39">
        <v>4420</v>
      </c>
      <c r="G8270" s="99">
        <v>42490</v>
      </c>
      <c r="H8270" s="3" t="s">
        <v>8085</v>
      </c>
      <c r="I8270" s="4"/>
    </row>
    <row r="8271" spans="1:9">
      <c r="A8271" s="6">
        <v>8269</v>
      </c>
      <c r="B8271" s="68" t="s">
        <v>8104</v>
      </c>
      <c r="C8271" s="25" t="str">
        <f>IF(D8271=2,"NO","YES")</f>
        <v>NO</v>
      </c>
      <c r="D8271" s="77">
        <f t="shared" si="141"/>
        <v>2</v>
      </c>
      <c r="E8271" s="1">
        <v>4.9400000000000004</v>
      </c>
      <c r="F8271" s="39">
        <v>13600</v>
      </c>
      <c r="G8271" s="99">
        <v>42490</v>
      </c>
      <c r="H8271" s="3" t="s">
        <v>8085</v>
      </c>
      <c r="I8271" s="4"/>
    </row>
    <row r="8272" spans="1:9">
      <c r="A8272" s="6">
        <v>8270</v>
      </c>
      <c r="B8272" s="68" t="s">
        <v>8105</v>
      </c>
      <c r="C8272" s="25" t="str">
        <f>IF(D8272=2,"NO","YES")</f>
        <v>YES</v>
      </c>
      <c r="D8272" s="77">
        <f t="shared" si="141"/>
        <v>0.66</v>
      </c>
      <c r="E8272" s="1">
        <v>1.6302000000000003</v>
      </c>
      <c r="F8272" s="39">
        <v>4488</v>
      </c>
      <c r="G8272" s="99">
        <v>42490</v>
      </c>
      <c r="H8272" s="3" t="s">
        <v>8085</v>
      </c>
      <c r="I8272" s="4"/>
    </row>
    <row r="8273" spans="1:9">
      <c r="A8273" s="6">
        <v>8271</v>
      </c>
      <c r="B8273" s="68" t="s">
        <v>8106</v>
      </c>
      <c r="C8273" s="25" t="str">
        <f>IF(D8273=2,"NO","YES")</f>
        <v>YES</v>
      </c>
      <c r="D8273" s="77">
        <f t="shared" si="141"/>
        <v>1.21</v>
      </c>
      <c r="E8273" s="1">
        <v>2.9887000000000001</v>
      </c>
      <c r="F8273" s="39">
        <v>8228</v>
      </c>
      <c r="G8273" s="99">
        <v>42490</v>
      </c>
      <c r="H8273" s="3" t="s">
        <v>8085</v>
      </c>
      <c r="I8273" s="4"/>
    </row>
    <row r="8274" spans="1:9">
      <c r="A8274" s="6">
        <v>8272</v>
      </c>
      <c r="B8274" s="68" t="s">
        <v>8107</v>
      </c>
      <c r="C8274" s="25" t="str">
        <f>IF(D8274=2,"NO","YES")</f>
        <v>YES</v>
      </c>
      <c r="D8274" s="77">
        <f t="shared" si="141"/>
        <v>0.63</v>
      </c>
      <c r="E8274" s="1">
        <v>1.5561</v>
      </c>
      <c r="F8274" s="39">
        <v>4284</v>
      </c>
      <c r="G8274" s="99">
        <v>42490</v>
      </c>
      <c r="H8274" s="3" t="s">
        <v>8085</v>
      </c>
      <c r="I8274" s="4"/>
    </row>
    <row r="8275" spans="1:9">
      <c r="A8275" s="6">
        <v>8273</v>
      </c>
      <c r="B8275" s="68" t="s">
        <v>8108</v>
      </c>
      <c r="C8275" s="25" t="str">
        <f>IF(D8275=2,"NO","YES")</f>
        <v>YES</v>
      </c>
      <c r="D8275" s="77">
        <f t="shared" si="141"/>
        <v>0.77</v>
      </c>
      <c r="E8275" s="1">
        <v>1.9019000000000001</v>
      </c>
      <c r="F8275" s="39">
        <v>5236</v>
      </c>
      <c r="G8275" s="99">
        <v>42490</v>
      </c>
      <c r="H8275" s="3" t="s">
        <v>8085</v>
      </c>
      <c r="I8275" s="4"/>
    </row>
    <row r="8276" spans="1:9">
      <c r="A8276" s="6">
        <v>8274</v>
      </c>
      <c r="B8276" s="68" t="s">
        <v>8109</v>
      </c>
      <c r="C8276" s="25" t="str">
        <f>IF(D8276=2,"NO","YES")</f>
        <v>YES</v>
      </c>
      <c r="D8276" s="77">
        <f t="shared" si="141"/>
        <v>0.14000000000000001</v>
      </c>
      <c r="E8276" s="1">
        <v>0.34580000000000005</v>
      </c>
      <c r="F8276" s="39">
        <v>952</v>
      </c>
      <c r="G8276" s="99">
        <v>42490</v>
      </c>
      <c r="H8276" s="3" t="s">
        <v>8085</v>
      </c>
      <c r="I8276" s="4"/>
    </row>
    <row r="8277" spans="1:9">
      <c r="A8277" s="6">
        <v>8275</v>
      </c>
      <c r="B8277" s="68" t="s">
        <v>8110</v>
      </c>
      <c r="C8277" s="25" t="str">
        <f>IF(D8277=2,"NO","YES")</f>
        <v>YES</v>
      </c>
      <c r="D8277" s="77">
        <f t="shared" si="141"/>
        <v>1.47</v>
      </c>
      <c r="E8277" s="1">
        <v>3.6309</v>
      </c>
      <c r="F8277" s="39">
        <v>9996</v>
      </c>
      <c r="G8277" s="99">
        <v>42490</v>
      </c>
      <c r="H8277" s="3" t="s">
        <v>8085</v>
      </c>
      <c r="I8277" s="4"/>
    </row>
    <row r="8278" spans="1:9">
      <c r="A8278" s="6">
        <v>8276</v>
      </c>
      <c r="B8278" s="68" t="s">
        <v>8111</v>
      </c>
      <c r="C8278" s="25" t="str">
        <f>IF(D8278=2,"NO","YES")</f>
        <v>YES</v>
      </c>
      <c r="D8278" s="77">
        <f t="shared" si="141"/>
        <v>0.9</v>
      </c>
      <c r="E8278" s="1">
        <v>2.2230000000000003</v>
      </c>
      <c r="F8278" s="39">
        <v>6120</v>
      </c>
      <c r="G8278" s="99">
        <v>42490</v>
      </c>
      <c r="H8278" s="3" t="s">
        <v>8085</v>
      </c>
      <c r="I8278" s="4"/>
    </row>
    <row r="8279" spans="1:9">
      <c r="A8279" s="6">
        <v>8277</v>
      </c>
      <c r="B8279" s="68" t="s">
        <v>8112</v>
      </c>
      <c r="C8279" s="25" t="str">
        <f>IF(D8279=2,"NO","YES")</f>
        <v>YES</v>
      </c>
      <c r="D8279" s="77">
        <f t="shared" si="141"/>
        <v>1.21</v>
      </c>
      <c r="E8279" s="1">
        <v>2.9887000000000001</v>
      </c>
      <c r="F8279" s="39">
        <v>8228</v>
      </c>
      <c r="G8279" s="99">
        <v>42490</v>
      </c>
      <c r="H8279" s="3" t="s">
        <v>8085</v>
      </c>
      <c r="I8279" s="4"/>
    </row>
    <row r="8280" spans="1:9">
      <c r="A8280" s="6">
        <v>8278</v>
      </c>
      <c r="B8280" s="68" t="s">
        <v>8113</v>
      </c>
      <c r="C8280" s="25" t="str">
        <f>IF(D8280=2,"NO","YES")</f>
        <v>YES</v>
      </c>
      <c r="D8280" s="77">
        <f t="shared" si="141"/>
        <v>0.76</v>
      </c>
      <c r="E8280" s="1">
        <v>1.8772000000000002</v>
      </c>
      <c r="F8280" s="39">
        <v>5168</v>
      </c>
      <c r="G8280" s="99">
        <v>42490</v>
      </c>
      <c r="H8280" s="3" t="s">
        <v>8085</v>
      </c>
      <c r="I8280" s="4"/>
    </row>
    <row r="8281" spans="1:9">
      <c r="A8281" s="6">
        <v>8279</v>
      </c>
      <c r="B8281" s="68" t="s">
        <v>8114</v>
      </c>
      <c r="C8281" s="25" t="str">
        <f>IF(D8281=2,"NO","YES")</f>
        <v>YES</v>
      </c>
      <c r="D8281" s="77">
        <f t="shared" si="141"/>
        <v>0.3</v>
      </c>
      <c r="E8281" s="1">
        <v>0.74099999999999999</v>
      </c>
      <c r="F8281" s="39">
        <v>2040</v>
      </c>
      <c r="G8281" s="99">
        <v>42490</v>
      </c>
      <c r="H8281" s="3" t="s">
        <v>8085</v>
      </c>
      <c r="I8281" s="4"/>
    </row>
    <row r="8282" spans="1:9">
      <c r="A8282" s="6">
        <v>8280</v>
      </c>
      <c r="B8282" s="68" t="s">
        <v>8115</v>
      </c>
      <c r="C8282" s="25" t="str">
        <f>IF(D8282=2,"NO","YES")</f>
        <v>YES</v>
      </c>
      <c r="D8282" s="77">
        <f t="shared" si="141"/>
        <v>0.53</v>
      </c>
      <c r="E8282" s="1">
        <v>1.3091000000000002</v>
      </c>
      <c r="F8282" s="39">
        <v>3604</v>
      </c>
      <c r="G8282" s="99">
        <v>42490</v>
      </c>
      <c r="H8282" s="3" t="s">
        <v>8085</v>
      </c>
      <c r="I8282" s="4"/>
    </row>
    <row r="8283" spans="1:9">
      <c r="A8283" s="6">
        <v>8281</v>
      </c>
      <c r="B8283" s="68" t="s">
        <v>8116</v>
      </c>
      <c r="C8283" s="25" t="str">
        <f>IF(D8283=2,"NO","YES")</f>
        <v>YES</v>
      </c>
      <c r="D8283" s="77">
        <f t="shared" si="141"/>
        <v>0.41</v>
      </c>
      <c r="E8283" s="1">
        <v>1.0126999999999999</v>
      </c>
      <c r="F8283" s="39">
        <v>2788</v>
      </c>
      <c r="G8283" s="99">
        <v>42490</v>
      </c>
      <c r="H8283" s="3" t="s">
        <v>8085</v>
      </c>
      <c r="I8283" s="4"/>
    </row>
    <row r="8284" spans="1:9">
      <c r="A8284" s="6">
        <v>8282</v>
      </c>
      <c r="B8284" s="68" t="s">
        <v>8117</v>
      </c>
      <c r="C8284" s="25" t="str">
        <f>IF(D8284=2,"NO","YES")</f>
        <v>YES</v>
      </c>
      <c r="D8284" s="77">
        <f t="shared" si="141"/>
        <v>1.21</v>
      </c>
      <c r="E8284" s="1">
        <v>2.9887000000000001</v>
      </c>
      <c r="F8284" s="39">
        <v>8228</v>
      </c>
      <c r="G8284" s="99">
        <v>42490</v>
      </c>
      <c r="H8284" s="3" t="s">
        <v>8085</v>
      </c>
      <c r="I8284" s="4"/>
    </row>
    <row r="8285" spans="1:9">
      <c r="A8285" s="6">
        <v>8283</v>
      </c>
      <c r="B8285" s="68" t="s">
        <v>8118</v>
      </c>
      <c r="C8285" s="25" t="str">
        <f>IF(D8285=2,"NO","YES")</f>
        <v>YES</v>
      </c>
      <c r="D8285" s="77">
        <f t="shared" si="141"/>
        <v>1</v>
      </c>
      <c r="E8285" s="1">
        <v>2.4700000000000002</v>
      </c>
      <c r="F8285" s="39">
        <v>6800</v>
      </c>
      <c r="G8285" s="99">
        <v>42490</v>
      </c>
      <c r="H8285" s="3" t="s">
        <v>8085</v>
      </c>
      <c r="I8285" s="4"/>
    </row>
    <row r="8286" spans="1:9">
      <c r="A8286" s="6">
        <v>8284</v>
      </c>
      <c r="B8286" s="68" t="s">
        <v>8119</v>
      </c>
      <c r="C8286" s="25" t="str">
        <f>IF(D8286=2,"NO","YES")</f>
        <v>YES</v>
      </c>
      <c r="D8286" s="77">
        <f t="shared" si="141"/>
        <v>0.95</v>
      </c>
      <c r="E8286" s="1">
        <v>2.3465000000000003</v>
      </c>
      <c r="F8286" s="39">
        <v>6460</v>
      </c>
      <c r="G8286" s="99">
        <v>42490</v>
      </c>
      <c r="H8286" s="3" t="s">
        <v>8085</v>
      </c>
      <c r="I8286" s="4"/>
    </row>
    <row r="8287" spans="1:9">
      <c r="A8287" s="6">
        <v>8285</v>
      </c>
      <c r="B8287" s="68" t="s">
        <v>8120</v>
      </c>
      <c r="C8287" s="25" t="str">
        <f>IF(D8287=2,"NO","YES")</f>
        <v>NO</v>
      </c>
      <c r="D8287" s="77">
        <f t="shared" si="141"/>
        <v>2</v>
      </c>
      <c r="E8287" s="1">
        <v>4.9400000000000004</v>
      </c>
      <c r="F8287" s="39">
        <v>13600</v>
      </c>
      <c r="G8287" s="99">
        <v>42490</v>
      </c>
      <c r="H8287" s="3" t="s">
        <v>8085</v>
      </c>
      <c r="I8287" s="4"/>
    </row>
    <row r="8288" spans="1:9">
      <c r="A8288" s="6">
        <v>8286</v>
      </c>
      <c r="B8288" s="68" t="s">
        <v>8121</v>
      </c>
      <c r="C8288" s="25" t="str">
        <f>IF(D8288=2,"NO","YES")</f>
        <v>YES</v>
      </c>
      <c r="D8288" s="77">
        <f t="shared" si="141"/>
        <v>0.81</v>
      </c>
      <c r="E8288" s="1">
        <v>2.0007000000000001</v>
      </c>
      <c r="F8288" s="39">
        <v>5508</v>
      </c>
      <c r="G8288" s="99">
        <v>42490</v>
      </c>
      <c r="H8288" s="3" t="s">
        <v>8085</v>
      </c>
      <c r="I8288" s="4"/>
    </row>
    <row r="8289" spans="1:9">
      <c r="A8289" s="6">
        <v>8287</v>
      </c>
      <c r="B8289" s="68" t="s">
        <v>8122</v>
      </c>
      <c r="C8289" s="25" t="str">
        <f>IF(D8289=2,"NO","YES")</f>
        <v>YES</v>
      </c>
      <c r="D8289" s="77">
        <f t="shared" si="141"/>
        <v>0.93</v>
      </c>
      <c r="E8289" s="1">
        <v>2.2971000000000004</v>
      </c>
      <c r="F8289" s="39">
        <v>6324</v>
      </c>
      <c r="G8289" s="99">
        <v>42490</v>
      </c>
      <c r="H8289" s="3" t="s">
        <v>8085</v>
      </c>
      <c r="I8289" s="4"/>
    </row>
    <row r="8290" spans="1:9">
      <c r="A8290" s="6">
        <v>8288</v>
      </c>
      <c r="B8290" s="68" t="s">
        <v>8123</v>
      </c>
      <c r="C8290" s="25" t="str">
        <f>IF(D8290=2,"NO","YES")</f>
        <v>YES</v>
      </c>
      <c r="D8290" s="77">
        <f t="shared" si="141"/>
        <v>1.21</v>
      </c>
      <c r="E8290" s="1">
        <v>2.9887000000000001</v>
      </c>
      <c r="F8290" s="39">
        <v>8228</v>
      </c>
      <c r="G8290" s="99">
        <v>42490</v>
      </c>
      <c r="H8290" s="3" t="s">
        <v>8085</v>
      </c>
      <c r="I8290" s="4"/>
    </row>
    <row r="8291" spans="1:9">
      <c r="A8291" s="6">
        <v>8289</v>
      </c>
      <c r="B8291" s="68" t="s">
        <v>8124</v>
      </c>
      <c r="C8291" s="25" t="str">
        <f>IF(D8291=2,"NO","YES")</f>
        <v>YES</v>
      </c>
      <c r="D8291" s="77">
        <f t="shared" si="141"/>
        <v>1.01</v>
      </c>
      <c r="E8291" s="1">
        <v>2.4947000000000004</v>
      </c>
      <c r="F8291" s="39">
        <v>6868</v>
      </c>
      <c r="G8291" s="99">
        <v>42490</v>
      </c>
      <c r="H8291" s="3" t="s">
        <v>8085</v>
      </c>
      <c r="I8291" s="4"/>
    </row>
    <row r="8292" spans="1:9">
      <c r="A8292" s="6">
        <v>8290</v>
      </c>
      <c r="B8292" s="68" t="s">
        <v>8125</v>
      </c>
      <c r="C8292" s="25" t="str">
        <f>IF(D8292=2,"NO","YES")</f>
        <v>YES</v>
      </c>
      <c r="D8292" s="77">
        <f t="shared" si="141"/>
        <v>0.88</v>
      </c>
      <c r="E8292" s="1">
        <v>2.1736</v>
      </c>
      <c r="F8292" s="39">
        <v>5984</v>
      </c>
      <c r="G8292" s="99">
        <v>42490</v>
      </c>
      <c r="H8292" s="3" t="s">
        <v>8085</v>
      </c>
      <c r="I8292" s="4"/>
    </row>
    <row r="8293" spans="1:9">
      <c r="A8293" s="6">
        <v>8291</v>
      </c>
      <c r="B8293" s="68" t="s">
        <v>8126</v>
      </c>
      <c r="C8293" s="25" t="str">
        <f>IF(D8293=2,"NO","YES")</f>
        <v>YES</v>
      </c>
      <c r="D8293" s="77">
        <f t="shared" si="141"/>
        <v>0.4</v>
      </c>
      <c r="E8293" s="1">
        <v>0.9880000000000001</v>
      </c>
      <c r="F8293" s="39">
        <v>2720</v>
      </c>
      <c r="G8293" s="99">
        <v>42490</v>
      </c>
      <c r="H8293" s="3" t="s">
        <v>8085</v>
      </c>
      <c r="I8293" s="4"/>
    </row>
    <row r="8294" spans="1:9">
      <c r="A8294" s="6">
        <v>8292</v>
      </c>
      <c r="B8294" s="68" t="s">
        <v>8127</v>
      </c>
      <c r="C8294" s="25" t="str">
        <f>IF(D8294=2,"NO","YES")</f>
        <v>YES</v>
      </c>
      <c r="D8294" s="77">
        <f t="shared" si="141"/>
        <v>1.21</v>
      </c>
      <c r="E8294" s="1">
        <v>2.9887000000000001</v>
      </c>
      <c r="F8294" s="39">
        <v>8228</v>
      </c>
      <c r="G8294" s="99">
        <v>42490</v>
      </c>
      <c r="H8294" s="3" t="s">
        <v>8085</v>
      </c>
      <c r="I8294" s="4"/>
    </row>
    <row r="8295" spans="1:9">
      <c r="A8295" s="6">
        <v>8293</v>
      </c>
      <c r="B8295" s="68" t="s">
        <v>8128</v>
      </c>
      <c r="C8295" s="25" t="str">
        <f>IF(D8295=2,"NO","YES")</f>
        <v>YES</v>
      </c>
      <c r="D8295" s="77">
        <f t="shared" si="141"/>
        <v>1.21</v>
      </c>
      <c r="E8295" s="1">
        <v>2.9887000000000001</v>
      </c>
      <c r="F8295" s="39">
        <v>8228</v>
      </c>
      <c r="G8295" s="99">
        <v>42490</v>
      </c>
      <c r="H8295" s="3" t="s">
        <v>8085</v>
      </c>
      <c r="I8295" s="4"/>
    </row>
    <row r="8296" spans="1:9">
      <c r="A8296" s="6">
        <v>8294</v>
      </c>
      <c r="B8296" s="68" t="s">
        <v>8129</v>
      </c>
      <c r="C8296" s="25" t="str">
        <f>IF(D8296=2,"NO","YES")</f>
        <v>YES</v>
      </c>
      <c r="D8296" s="77">
        <f t="shared" si="141"/>
        <v>0.81</v>
      </c>
      <c r="E8296" s="1">
        <v>2.0007000000000001</v>
      </c>
      <c r="F8296" s="39">
        <v>5508</v>
      </c>
      <c r="G8296" s="99">
        <v>42490</v>
      </c>
      <c r="H8296" s="3" t="s">
        <v>8085</v>
      </c>
      <c r="I8296" s="4"/>
    </row>
    <row r="8297" spans="1:9">
      <c r="A8297" s="6">
        <v>8295</v>
      </c>
      <c r="B8297" s="68" t="s">
        <v>8130</v>
      </c>
      <c r="C8297" s="25" t="str">
        <f>IF(D8297=2,"NO","YES")</f>
        <v>YES</v>
      </c>
      <c r="D8297" s="77">
        <f t="shared" si="141"/>
        <v>1.1000000000000001</v>
      </c>
      <c r="E8297" s="1">
        <v>2.7170000000000005</v>
      </c>
      <c r="F8297" s="39">
        <v>7480</v>
      </c>
      <c r="G8297" s="99">
        <v>42490</v>
      </c>
      <c r="H8297" s="3" t="s">
        <v>8085</v>
      </c>
      <c r="I8297" s="4"/>
    </row>
    <row r="8298" spans="1:9" ht="30">
      <c r="A8298" s="6">
        <v>8296</v>
      </c>
      <c r="B8298" s="68" t="s">
        <v>8131</v>
      </c>
      <c r="C8298" s="25" t="str">
        <f>IF(D8298=2,"NO","YES")</f>
        <v>YES</v>
      </c>
      <c r="D8298" s="77">
        <f t="shared" si="141"/>
        <v>0.82</v>
      </c>
      <c r="E8298" s="1">
        <v>2.0253999999999999</v>
      </c>
      <c r="F8298" s="39">
        <v>5576</v>
      </c>
      <c r="G8298" s="99">
        <v>42490</v>
      </c>
      <c r="H8298" s="3" t="s">
        <v>8085</v>
      </c>
      <c r="I8298" s="4"/>
    </row>
    <row r="8299" spans="1:9">
      <c r="A8299" s="6">
        <v>8297</v>
      </c>
      <c r="B8299" s="68" t="s">
        <v>8132</v>
      </c>
      <c r="C8299" s="25" t="str">
        <f>IF(D8299=2,"NO","YES")</f>
        <v>YES</v>
      </c>
      <c r="D8299" s="77">
        <f t="shared" si="141"/>
        <v>1.02</v>
      </c>
      <c r="E8299" s="1">
        <v>2.5194000000000001</v>
      </c>
      <c r="F8299" s="39">
        <v>6936</v>
      </c>
      <c r="G8299" s="99">
        <v>42490</v>
      </c>
      <c r="H8299" s="3" t="s">
        <v>8085</v>
      </c>
      <c r="I8299" s="4"/>
    </row>
    <row r="8300" spans="1:9">
      <c r="A8300" s="6">
        <v>8298</v>
      </c>
      <c r="B8300" s="68" t="s">
        <v>8133</v>
      </c>
      <c r="C8300" s="25" t="str">
        <f>IF(D8300=2,"NO","YES")</f>
        <v>YES</v>
      </c>
      <c r="D8300" s="77">
        <f t="shared" si="141"/>
        <v>7.0000000000000007E-2</v>
      </c>
      <c r="E8300" s="1">
        <v>0.17290000000000003</v>
      </c>
      <c r="F8300" s="39">
        <v>476</v>
      </c>
      <c r="G8300" s="99">
        <v>42490</v>
      </c>
      <c r="H8300" s="3" t="s">
        <v>8085</v>
      </c>
      <c r="I8300" s="4"/>
    </row>
    <row r="8301" spans="1:9">
      <c r="A8301" s="6">
        <v>8299</v>
      </c>
      <c r="B8301" s="68" t="s">
        <v>8134</v>
      </c>
      <c r="C8301" s="25" t="str">
        <f>IF(D8301=2,"NO","YES")</f>
        <v>YES</v>
      </c>
      <c r="D8301" s="77">
        <f t="shared" si="141"/>
        <v>0.96</v>
      </c>
      <c r="E8301" s="1">
        <v>2.3712</v>
      </c>
      <c r="F8301" s="39">
        <v>6528</v>
      </c>
      <c r="G8301" s="99">
        <v>42490</v>
      </c>
      <c r="H8301" s="3" t="s">
        <v>8085</v>
      </c>
      <c r="I8301" s="4"/>
    </row>
    <row r="8302" spans="1:9">
      <c r="A8302" s="6">
        <v>8300</v>
      </c>
      <c r="B8302" s="68" t="s">
        <v>8135</v>
      </c>
      <c r="C8302" s="25" t="str">
        <f>IF(D8302=2,"NO","YES")</f>
        <v>YES</v>
      </c>
      <c r="D8302" s="77">
        <f t="shared" si="141"/>
        <v>0.41</v>
      </c>
      <c r="E8302" s="1">
        <v>1.0126999999999999</v>
      </c>
      <c r="F8302" s="39">
        <v>2788</v>
      </c>
      <c r="G8302" s="99">
        <v>42490</v>
      </c>
      <c r="H8302" s="3" t="s">
        <v>8085</v>
      </c>
      <c r="I8302" s="4"/>
    </row>
    <row r="8303" spans="1:9">
      <c r="A8303" s="6">
        <v>8301</v>
      </c>
      <c r="B8303" s="68" t="s">
        <v>8136</v>
      </c>
      <c r="C8303" s="25" t="str">
        <f>IF(D8303=2,"NO","YES")</f>
        <v>YES</v>
      </c>
      <c r="D8303" s="77">
        <f t="shared" si="141"/>
        <v>1.19</v>
      </c>
      <c r="E8303" s="1">
        <v>2.9393000000000002</v>
      </c>
      <c r="F8303" s="39">
        <v>8092</v>
      </c>
      <c r="G8303" s="99">
        <v>42490</v>
      </c>
      <c r="H8303" s="3" t="s">
        <v>8085</v>
      </c>
      <c r="I8303" s="4"/>
    </row>
    <row r="8304" spans="1:9">
      <c r="A8304" s="6">
        <v>8302</v>
      </c>
      <c r="B8304" s="141" t="s">
        <v>8137</v>
      </c>
      <c r="C8304" s="25" t="str">
        <f>IF(D8304=2,"NO","YES")</f>
        <v>YES</v>
      </c>
      <c r="D8304" s="77">
        <f t="shared" si="141"/>
        <v>0.85</v>
      </c>
      <c r="E8304" s="1">
        <v>2.0994999999999999</v>
      </c>
      <c r="F8304" s="39">
        <v>5780</v>
      </c>
      <c r="G8304" s="99">
        <v>42490</v>
      </c>
      <c r="H8304" s="3" t="s">
        <v>8085</v>
      </c>
      <c r="I8304" s="4"/>
    </row>
    <row r="8305" spans="1:9">
      <c r="A8305" s="6">
        <v>8303</v>
      </c>
      <c r="B8305" s="68" t="s">
        <v>8138</v>
      </c>
      <c r="C8305" s="25" t="str">
        <f>IF(D8305=2,"NO","YES")</f>
        <v>YES</v>
      </c>
      <c r="D8305" s="77">
        <f t="shared" si="141"/>
        <v>0.89</v>
      </c>
      <c r="E8305" s="1">
        <v>2.1983000000000001</v>
      </c>
      <c r="F8305" s="39">
        <v>6052</v>
      </c>
      <c r="G8305" s="99">
        <v>42490</v>
      </c>
      <c r="H8305" s="3" t="s">
        <v>8085</v>
      </c>
      <c r="I8305" s="4"/>
    </row>
    <row r="8306" spans="1:9">
      <c r="A8306" s="6">
        <v>8304</v>
      </c>
      <c r="B8306" s="68" t="s">
        <v>8139</v>
      </c>
      <c r="C8306" s="25" t="str">
        <f>IF(D8306=2,"NO","YES")</f>
        <v>YES</v>
      </c>
      <c r="D8306" s="77">
        <f t="shared" si="141"/>
        <v>1.82</v>
      </c>
      <c r="E8306" s="1">
        <v>4.495400000000001</v>
      </c>
      <c r="F8306" s="39">
        <v>12376</v>
      </c>
      <c r="G8306" s="99">
        <v>42490</v>
      </c>
      <c r="H8306" s="3" t="s">
        <v>8085</v>
      </c>
      <c r="I8306" s="4"/>
    </row>
    <row r="8307" spans="1:9">
      <c r="A8307" s="6">
        <v>8305</v>
      </c>
      <c r="B8307" s="68" t="s">
        <v>8140</v>
      </c>
      <c r="C8307" s="25" t="str">
        <f>IF(D8307=2,"NO","YES")</f>
        <v>YES</v>
      </c>
      <c r="D8307" s="77">
        <f t="shared" si="141"/>
        <v>0.74</v>
      </c>
      <c r="E8307" s="1">
        <v>1.8278000000000001</v>
      </c>
      <c r="F8307" s="39">
        <v>5032</v>
      </c>
      <c r="G8307" s="99">
        <v>42490</v>
      </c>
      <c r="H8307" s="3" t="s">
        <v>8085</v>
      </c>
      <c r="I8307" s="4"/>
    </row>
    <row r="8308" spans="1:9">
      <c r="A8308" s="6">
        <v>8306</v>
      </c>
      <c r="B8308" s="68" t="s">
        <v>8141</v>
      </c>
      <c r="C8308" s="25" t="str">
        <f>IF(D8308=2,"NO","YES")</f>
        <v>YES</v>
      </c>
      <c r="D8308" s="77">
        <f t="shared" si="141"/>
        <v>7.0000000000000007E-2</v>
      </c>
      <c r="E8308" s="1">
        <v>0.17290000000000003</v>
      </c>
      <c r="F8308" s="39">
        <v>476</v>
      </c>
      <c r="G8308" s="99">
        <v>42490</v>
      </c>
      <c r="H8308" s="3" t="s">
        <v>8085</v>
      </c>
      <c r="I8308" s="4"/>
    </row>
    <row r="8309" spans="1:9">
      <c r="A8309" s="6">
        <v>8307</v>
      </c>
      <c r="B8309" s="68" t="s">
        <v>8142</v>
      </c>
      <c r="C8309" s="25" t="str">
        <f>IF(D8309=2,"NO","YES")</f>
        <v>YES</v>
      </c>
      <c r="D8309" s="77">
        <f t="shared" si="141"/>
        <v>1.21</v>
      </c>
      <c r="E8309" s="1">
        <v>2.9887000000000001</v>
      </c>
      <c r="F8309" s="39">
        <v>8228</v>
      </c>
      <c r="G8309" s="99">
        <v>42490</v>
      </c>
      <c r="H8309" s="3" t="s">
        <v>8085</v>
      </c>
      <c r="I8309" s="4"/>
    </row>
    <row r="8310" spans="1:9">
      <c r="A8310" s="6">
        <v>8308</v>
      </c>
      <c r="B8310" s="68" t="s">
        <v>8143</v>
      </c>
      <c r="C8310" s="25" t="str">
        <f>IF(D8310=2,"NO","YES")</f>
        <v>YES</v>
      </c>
      <c r="D8310" s="77">
        <f t="shared" si="141"/>
        <v>0.25</v>
      </c>
      <c r="E8310" s="1">
        <v>0.61750000000000005</v>
      </c>
      <c r="F8310" s="39">
        <v>1700</v>
      </c>
      <c r="G8310" s="99">
        <v>42490</v>
      </c>
      <c r="H8310" s="3" t="s">
        <v>8085</v>
      </c>
      <c r="I8310" s="4"/>
    </row>
    <row r="8311" spans="1:9">
      <c r="A8311" s="6">
        <v>8309</v>
      </c>
      <c r="B8311" s="68" t="s">
        <v>8144</v>
      </c>
      <c r="C8311" s="25" t="str">
        <f>IF(D8311=2,"NO","YES")</f>
        <v>YES</v>
      </c>
      <c r="D8311" s="77">
        <f t="shared" si="141"/>
        <v>0.02</v>
      </c>
      <c r="E8311" s="1">
        <v>4.9400000000000006E-2</v>
      </c>
      <c r="F8311" s="39">
        <v>136</v>
      </c>
      <c r="G8311" s="99">
        <v>42490</v>
      </c>
      <c r="H8311" s="3" t="s">
        <v>8085</v>
      </c>
      <c r="I8311" s="4"/>
    </row>
    <row r="8312" spans="1:9">
      <c r="A8312" s="6">
        <v>8310</v>
      </c>
      <c r="B8312" s="68" t="s">
        <v>8145</v>
      </c>
      <c r="C8312" s="25" t="str">
        <f>IF(D8312=2,"NO","YES")</f>
        <v>YES</v>
      </c>
      <c r="D8312" s="77">
        <f t="shared" si="141"/>
        <v>0.82</v>
      </c>
      <c r="E8312" s="1">
        <v>2.0253999999999999</v>
      </c>
      <c r="F8312" s="39">
        <v>5576</v>
      </c>
      <c r="G8312" s="99">
        <v>42490</v>
      </c>
      <c r="H8312" s="3" t="s">
        <v>8085</v>
      </c>
      <c r="I8312" s="4"/>
    </row>
    <row r="8313" spans="1:9">
      <c r="A8313" s="6">
        <v>8311</v>
      </c>
      <c r="B8313" s="68" t="s">
        <v>8146</v>
      </c>
      <c r="C8313" s="25" t="str">
        <f>IF(D8313=2,"NO","YES")</f>
        <v>YES</v>
      </c>
      <c r="D8313" s="77">
        <f t="shared" si="141"/>
        <v>1.1599999999999999</v>
      </c>
      <c r="E8313" s="1">
        <v>2.8652000000000002</v>
      </c>
      <c r="F8313" s="39">
        <v>7888</v>
      </c>
      <c r="G8313" s="99">
        <v>42490</v>
      </c>
      <c r="H8313" s="3" t="s">
        <v>8085</v>
      </c>
      <c r="I8313" s="4"/>
    </row>
    <row r="8314" spans="1:9">
      <c r="A8314" s="6">
        <v>8312</v>
      </c>
      <c r="B8314" s="68" t="s">
        <v>8147</v>
      </c>
      <c r="C8314" s="25" t="str">
        <f>IF(D8314=2,"NO","YES")</f>
        <v>YES</v>
      </c>
      <c r="D8314" s="77">
        <f t="shared" si="141"/>
        <v>0.48</v>
      </c>
      <c r="E8314" s="1">
        <v>1.1856</v>
      </c>
      <c r="F8314" s="39">
        <v>3264</v>
      </c>
      <c r="G8314" s="99">
        <v>42490</v>
      </c>
      <c r="H8314" s="3" t="s">
        <v>8085</v>
      </c>
      <c r="I8314" s="4"/>
    </row>
    <row r="8315" spans="1:9">
      <c r="A8315" s="6">
        <v>8313</v>
      </c>
      <c r="B8315" s="68" t="s">
        <v>8148</v>
      </c>
      <c r="C8315" s="25" t="str">
        <f>IF(D8315=2,"NO","YES")</f>
        <v>YES</v>
      </c>
      <c r="D8315" s="77">
        <f t="shared" si="141"/>
        <v>1.1499999999999999</v>
      </c>
      <c r="E8315" s="1">
        <v>2.8405</v>
      </c>
      <c r="F8315" s="39">
        <v>7820</v>
      </c>
      <c r="G8315" s="99">
        <v>42490</v>
      </c>
      <c r="H8315" s="3" t="s">
        <v>8085</v>
      </c>
      <c r="I8315" s="4"/>
    </row>
    <row r="8316" spans="1:9">
      <c r="A8316" s="6">
        <v>8314</v>
      </c>
      <c r="B8316" s="68" t="s">
        <v>8149</v>
      </c>
      <c r="C8316" s="25" t="str">
        <f>IF(D8316=2,"NO","YES")</f>
        <v>YES</v>
      </c>
      <c r="D8316" s="77">
        <f t="shared" si="141"/>
        <v>0.45</v>
      </c>
      <c r="E8316" s="1">
        <v>1.1115000000000002</v>
      </c>
      <c r="F8316" s="39">
        <v>3060</v>
      </c>
      <c r="G8316" s="99">
        <v>42490</v>
      </c>
      <c r="H8316" s="3" t="s">
        <v>8085</v>
      </c>
      <c r="I8316" s="4"/>
    </row>
    <row r="8317" spans="1:9">
      <c r="A8317" s="6">
        <v>8315</v>
      </c>
      <c r="B8317" s="68" t="s">
        <v>8150</v>
      </c>
      <c r="C8317" s="25" t="str">
        <f>IF(D8317=2,"NO","YES")</f>
        <v>YES</v>
      </c>
      <c r="D8317" s="77">
        <f t="shared" si="141"/>
        <v>0.4</v>
      </c>
      <c r="E8317" s="1">
        <v>0.9880000000000001</v>
      </c>
      <c r="F8317" s="39">
        <v>2720</v>
      </c>
      <c r="G8317" s="99">
        <v>42490</v>
      </c>
      <c r="H8317" s="3" t="s">
        <v>8085</v>
      </c>
      <c r="I8317" s="4"/>
    </row>
    <row r="8318" spans="1:9">
      <c r="A8318" s="6">
        <v>8316</v>
      </c>
      <c r="B8318" s="68" t="s">
        <v>8151</v>
      </c>
      <c r="C8318" s="25" t="str">
        <f>IF(D8318=2,"NO","YES")</f>
        <v>YES</v>
      </c>
      <c r="D8318" s="77">
        <f t="shared" si="141"/>
        <v>0.37</v>
      </c>
      <c r="E8318" s="1">
        <v>0.91390000000000005</v>
      </c>
      <c r="F8318" s="39">
        <v>2516</v>
      </c>
      <c r="G8318" s="99">
        <v>42490</v>
      </c>
      <c r="H8318" s="3" t="s">
        <v>8085</v>
      </c>
      <c r="I8318" s="4"/>
    </row>
    <row r="8319" spans="1:9">
      <c r="A8319" s="6">
        <v>8317</v>
      </c>
      <c r="B8319" s="68" t="s">
        <v>8152</v>
      </c>
      <c r="C8319" s="25" t="str">
        <f>IF(D8319=2,"NO","YES")</f>
        <v>YES</v>
      </c>
      <c r="D8319" s="77">
        <f t="shared" si="141"/>
        <v>1.21</v>
      </c>
      <c r="E8319" s="1">
        <v>2.9887000000000001</v>
      </c>
      <c r="F8319" s="39">
        <v>8228</v>
      </c>
      <c r="G8319" s="99">
        <v>42490</v>
      </c>
      <c r="H8319" s="3" t="s">
        <v>8085</v>
      </c>
      <c r="I8319" s="4"/>
    </row>
    <row r="8320" spans="1:9">
      <c r="A8320" s="6">
        <v>8318</v>
      </c>
      <c r="B8320" s="68" t="s">
        <v>8153</v>
      </c>
      <c r="C8320" s="25" t="str">
        <f>IF(D8320=2,"NO","YES")</f>
        <v>YES</v>
      </c>
      <c r="D8320" s="77">
        <f t="shared" si="141"/>
        <v>0.68</v>
      </c>
      <c r="E8320" s="1">
        <v>1.6796000000000002</v>
      </c>
      <c r="F8320" s="39">
        <v>4624</v>
      </c>
      <c r="G8320" s="99">
        <v>42490</v>
      </c>
      <c r="H8320" s="3" t="s">
        <v>8085</v>
      </c>
      <c r="I8320" s="4"/>
    </row>
    <row r="8321" spans="1:9">
      <c r="A8321" s="6">
        <v>8319</v>
      </c>
      <c r="B8321" s="68" t="s">
        <v>8154</v>
      </c>
      <c r="C8321" s="25" t="str">
        <f>IF(D8321=2,"NO","YES")</f>
        <v>YES</v>
      </c>
      <c r="D8321" s="77">
        <f t="shared" si="141"/>
        <v>1.82</v>
      </c>
      <c r="E8321" s="1">
        <v>4.495400000000001</v>
      </c>
      <c r="F8321" s="39">
        <v>12376</v>
      </c>
      <c r="G8321" s="99">
        <v>42490</v>
      </c>
      <c r="H8321" s="3" t="s">
        <v>8085</v>
      </c>
      <c r="I8321" s="4"/>
    </row>
    <row r="8322" spans="1:9">
      <c r="A8322" s="6">
        <v>8320</v>
      </c>
      <c r="B8322" s="68" t="s">
        <v>8155</v>
      </c>
      <c r="C8322" s="25" t="str">
        <f>IF(D8322=2,"NO","YES")</f>
        <v>NO</v>
      </c>
      <c r="D8322" s="77">
        <f t="shared" si="141"/>
        <v>2</v>
      </c>
      <c r="E8322" s="1">
        <v>4.9400000000000004</v>
      </c>
      <c r="F8322" s="39">
        <v>13600</v>
      </c>
      <c r="G8322" s="99">
        <v>42490</v>
      </c>
      <c r="H8322" s="3" t="s">
        <v>8085</v>
      </c>
      <c r="I8322" s="4"/>
    </row>
    <row r="8323" spans="1:9">
      <c r="A8323" s="6">
        <v>8321</v>
      </c>
      <c r="B8323" s="68" t="s">
        <v>8156</v>
      </c>
      <c r="C8323" s="25" t="str">
        <f>IF(D8323=2,"NO","YES")</f>
        <v>YES</v>
      </c>
      <c r="D8323" s="77">
        <f t="shared" si="141"/>
        <v>0.37</v>
      </c>
      <c r="E8323" s="1">
        <v>0.91390000000000005</v>
      </c>
      <c r="F8323" s="39">
        <v>2516</v>
      </c>
      <c r="G8323" s="99">
        <v>42490</v>
      </c>
      <c r="H8323" s="3" t="s">
        <v>8085</v>
      </c>
      <c r="I8323" s="4"/>
    </row>
    <row r="8324" spans="1:9">
      <c r="A8324" s="6">
        <v>8322</v>
      </c>
      <c r="B8324" s="68" t="s">
        <v>8157</v>
      </c>
      <c r="C8324" s="25" t="str">
        <f>IF(D8324=2,"NO","YES")</f>
        <v>YES</v>
      </c>
      <c r="D8324" s="77">
        <f t="shared" si="141"/>
        <v>0.53</v>
      </c>
      <c r="E8324" s="1">
        <v>1.3091000000000002</v>
      </c>
      <c r="F8324" s="39">
        <v>3604</v>
      </c>
      <c r="G8324" s="99">
        <v>42490</v>
      </c>
      <c r="H8324" s="3" t="s">
        <v>8085</v>
      </c>
      <c r="I8324" s="4"/>
    </row>
    <row r="8325" spans="1:9">
      <c r="A8325" s="6">
        <v>8323</v>
      </c>
      <c r="B8325" s="68" t="s">
        <v>8158</v>
      </c>
      <c r="C8325" s="25" t="str">
        <f>IF(D8325=2,"NO","YES")</f>
        <v>YES</v>
      </c>
      <c r="D8325" s="77">
        <f t="shared" ref="D8325:D8388" si="142">F8325/6800</f>
        <v>1.52</v>
      </c>
      <c r="E8325" s="1">
        <v>3.7544000000000004</v>
      </c>
      <c r="F8325" s="39">
        <v>10336</v>
      </c>
      <c r="G8325" s="99">
        <v>42490</v>
      </c>
      <c r="H8325" s="3" t="s">
        <v>8085</v>
      </c>
      <c r="I8325" s="4"/>
    </row>
    <row r="8326" spans="1:9">
      <c r="A8326" s="6">
        <v>8324</v>
      </c>
      <c r="B8326" s="68" t="s">
        <v>8159</v>
      </c>
      <c r="C8326" s="25" t="str">
        <f>IF(D8326=2,"NO","YES")</f>
        <v>YES</v>
      </c>
      <c r="D8326" s="77">
        <f t="shared" si="142"/>
        <v>0.99</v>
      </c>
      <c r="E8326" s="1">
        <v>2.4453</v>
      </c>
      <c r="F8326" s="39">
        <v>6732</v>
      </c>
      <c r="G8326" s="99">
        <v>42490</v>
      </c>
      <c r="H8326" s="3" t="s">
        <v>8085</v>
      </c>
      <c r="I8326" s="4"/>
    </row>
    <row r="8327" spans="1:9">
      <c r="A8327" s="6">
        <v>8325</v>
      </c>
      <c r="B8327" s="68" t="s">
        <v>8160</v>
      </c>
      <c r="C8327" s="25" t="str">
        <f>IF(D8327=2,"NO","YES")</f>
        <v>YES</v>
      </c>
      <c r="D8327" s="77">
        <f t="shared" si="142"/>
        <v>1.21</v>
      </c>
      <c r="E8327" s="1">
        <v>2.9887000000000001</v>
      </c>
      <c r="F8327" s="39">
        <v>8228</v>
      </c>
      <c r="G8327" s="99">
        <v>42490</v>
      </c>
      <c r="H8327" s="3" t="s">
        <v>8085</v>
      </c>
      <c r="I8327" s="4"/>
    </row>
    <row r="8328" spans="1:9">
      <c r="A8328" s="6">
        <v>8326</v>
      </c>
      <c r="B8328" s="68" t="s">
        <v>8161</v>
      </c>
      <c r="C8328" s="25" t="str">
        <f>IF(D8328=2,"NO","YES")</f>
        <v>YES</v>
      </c>
      <c r="D8328" s="77">
        <f t="shared" si="142"/>
        <v>1.1499999999999999</v>
      </c>
      <c r="E8328" s="1">
        <v>2.8405</v>
      </c>
      <c r="F8328" s="39">
        <v>7820</v>
      </c>
      <c r="G8328" s="99">
        <v>42490</v>
      </c>
      <c r="H8328" s="3" t="s">
        <v>8085</v>
      </c>
      <c r="I8328" s="4"/>
    </row>
    <row r="8329" spans="1:9">
      <c r="A8329" s="6">
        <v>8327</v>
      </c>
      <c r="B8329" s="68" t="s">
        <v>8162</v>
      </c>
      <c r="C8329" s="25" t="str">
        <f>IF(D8329=2,"NO","YES")</f>
        <v>YES</v>
      </c>
      <c r="D8329" s="77">
        <f t="shared" si="142"/>
        <v>0.87</v>
      </c>
      <c r="E8329" s="1">
        <v>2.1489000000000003</v>
      </c>
      <c r="F8329" s="39">
        <v>5916</v>
      </c>
      <c r="G8329" s="99">
        <v>42490</v>
      </c>
      <c r="H8329" s="3" t="s">
        <v>8085</v>
      </c>
      <c r="I8329" s="4"/>
    </row>
    <row r="8330" spans="1:9">
      <c r="A8330" s="6">
        <v>8328</v>
      </c>
      <c r="B8330" s="68" t="s">
        <v>8163</v>
      </c>
      <c r="C8330" s="25" t="str">
        <f>IF(D8330=2,"NO","YES")</f>
        <v>YES</v>
      </c>
      <c r="D8330" s="77">
        <f t="shared" si="142"/>
        <v>1.23</v>
      </c>
      <c r="E8330" s="1">
        <v>3.0381</v>
      </c>
      <c r="F8330" s="39">
        <v>8364</v>
      </c>
      <c r="G8330" s="99">
        <v>42490</v>
      </c>
      <c r="H8330" s="3" t="s">
        <v>8085</v>
      </c>
      <c r="I8330" s="4"/>
    </row>
    <row r="8331" spans="1:9">
      <c r="A8331" s="6">
        <v>8329</v>
      </c>
      <c r="B8331" s="68" t="s">
        <v>8164</v>
      </c>
      <c r="C8331" s="25" t="str">
        <f>IF(D8331=2,"NO","YES")</f>
        <v>YES</v>
      </c>
      <c r="D8331" s="77">
        <f t="shared" si="142"/>
        <v>0.81</v>
      </c>
      <c r="E8331" s="1">
        <v>2.0007000000000001</v>
      </c>
      <c r="F8331" s="39">
        <v>5508</v>
      </c>
      <c r="G8331" s="99">
        <v>42490</v>
      </c>
      <c r="H8331" s="3" t="s">
        <v>8085</v>
      </c>
      <c r="I8331" s="4"/>
    </row>
    <row r="8332" spans="1:9">
      <c r="A8332" s="6">
        <v>8330</v>
      </c>
      <c r="B8332" s="68" t="s">
        <v>8165</v>
      </c>
      <c r="C8332" s="25" t="str">
        <f>IF(D8332=2,"NO","YES")</f>
        <v>YES</v>
      </c>
      <c r="D8332" s="77">
        <f t="shared" si="142"/>
        <v>1.01</v>
      </c>
      <c r="E8332" s="1">
        <v>2.4947000000000004</v>
      </c>
      <c r="F8332" s="39">
        <v>6868</v>
      </c>
      <c r="G8332" s="99">
        <v>42490</v>
      </c>
      <c r="H8332" s="3" t="s">
        <v>8085</v>
      </c>
      <c r="I8332" s="4"/>
    </row>
    <row r="8333" spans="1:9" ht="30">
      <c r="A8333" s="6">
        <v>8331</v>
      </c>
      <c r="B8333" s="68" t="s">
        <v>8166</v>
      </c>
      <c r="C8333" s="25" t="str">
        <f>IF(D8333=2,"NO","YES")</f>
        <v>YES</v>
      </c>
      <c r="D8333" s="77">
        <f t="shared" si="142"/>
        <v>1.1100000000000001</v>
      </c>
      <c r="E8333" s="1">
        <v>2.7417000000000002</v>
      </c>
      <c r="F8333" s="39">
        <v>7548</v>
      </c>
      <c r="G8333" s="99">
        <v>42490</v>
      </c>
      <c r="H8333" s="3" t="s">
        <v>8085</v>
      </c>
      <c r="I8333" s="4"/>
    </row>
    <row r="8334" spans="1:9">
      <c r="A8334" s="6">
        <v>8332</v>
      </c>
      <c r="B8334" s="68" t="s">
        <v>8167</v>
      </c>
      <c r="C8334" s="25" t="str">
        <f>IF(D8334=2,"NO","YES")</f>
        <v>YES</v>
      </c>
      <c r="D8334" s="77">
        <f t="shared" si="142"/>
        <v>0.81</v>
      </c>
      <c r="E8334" s="1">
        <v>2.0007000000000001</v>
      </c>
      <c r="F8334" s="39">
        <v>5508</v>
      </c>
      <c r="G8334" s="99">
        <v>42490</v>
      </c>
      <c r="H8334" s="3" t="s">
        <v>8085</v>
      </c>
      <c r="I8334" s="4"/>
    </row>
    <row r="8335" spans="1:9">
      <c r="A8335" s="6">
        <v>8333</v>
      </c>
      <c r="B8335" s="68" t="s">
        <v>8168</v>
      </c>
      <c r="C8335" s="25" t="str">
        <f>IF(D8335=2,"NO","YES")</f>
        <v>YES</v>
      </c>
      <c r="D8335" s="77">
        <f t="shared" si="142"/>
        <v>0.42</v>
      </c>
      <c r="E8335" s="1">
        <v>1.0374000000000001</v>
      </c>
      <c r="F8335" s="39">
        <v>2856</v>
      </c>
      <c r="G8335" s="99">
        <v>42490</v>
      </c>
      <c r="H8335" s="3" t="s">
        <v>8085</v>
      </c>
      <c r="I8335" s="4"/>
    </row>
    <row r="8336" spans="1:9">
      <c r="A8336" s="6">
        <v>8334</v>
      </c>
      <c r="B8336" s="68" t="s">
        <v>8169</v>
      </c>
      <c r="C8336" s="25" t="str">
        <f>IF(D8336=2,"NO","YES")</f>
        <v>YES</v>
      </c>
      <c r="D8336" s="77">
        <f t="shared" si="142"/>
        <v>1.21</v>
      </c>
      <c r="E8336" s="1">
        <v>2.9887000000000001</v>
      </c>
      <c r="F8336" s="39">
        <v>8228</v>
      </c>
      <c r="G8336" s="99">
        <v>42490</v>
      </c>
      <c r="H8336" s="3" t="s">
        <v>8085</v>
      </c>
      <c r="I8336" s="4"/>
    </row>
    <row r="8337" spans="1:9">
      <c r="A8337" s="6">
        <v>8335</v>
      </c>
      <c r="B8337" s="68" t="s">
        <v>8170</v>
      </c>
      <c r="C8337" s="25" t="str">
        <f>IF(D8337=2,"NO","YES")</f>
        <v>YES</v>
      </c>
      <c r="D8337" s="77">
        <f t="shared" si="142"/>
        <v>1.07</v>
      </c>
      <c r="E8337" s="1">
        <v>2.6429000000000005</v>
      </c>
      <c r="F8337" s="39">
        <v>7276</v>
      </c>
      <c r="G8337" s="99">
        <v>42490</v>
      </c>
      <c r="H8337" s="3" t="s">
        <v>8085</v>
      </c>
      <c r="I8337" s="4"/>
    </row>
    <row r="8338" spans="1:9">
      <c r="A8338" s="6">
        <v>8336</v>
      </c>
      <c r="B8338" s="68" t="s">
        <v>8171</v>
      </c>
      <c r="C8338" s="25" t="str">
        <f>IF(D8338=2,"NO","YES")</f>
        <v>YES</v>
      </c>
      <c r="D8338" s="77">
        <f t="shared" si="142"/>
        <v>0.41</v>
      </c>
      <c r="E8338" s="1">
        <v>1.0126999999999999</v>
      </c>
      <c r="F8338" s="39">
        <v>2788</v>
      </c>
      <c r="G8338" s="99">
        <v>42490</v>
      </c>
      <c r="H8338" s="3" t="s">
        <v>8085</v>
      </c>
      <c r="I8338" s="4"/>
    </row>
    <row r="8339" spans="1:9">
      <c r="A8339" s="6">
        <v>8337</v>
      </c>
      <c r="B8339" s="68" t="s">
        <v>8172</v>
      </c>
      <c r="C8339" s="25" t="str">
        <f>IF(D8339=2,"NO","YES")</f>
        <v>YES</v>
      </c>
      <c r="D8339" s="77">
        <f t="shared" si="142"/>
        <v>0.66</v>
      </c>
      <c r="E8339" s="1">
        <v>1.6302000000000003</v>
      </c>
      <c r="F8339" s="39">
        <v>4488</v>
      </c>
      <c r="G8339" s="99">
        <v>42490</v>
      </c>
      <c r="H8339" s="3" t="s">
        <v>8085</v>
      </c>
      <c r="I8339" s="4"/>
    </row>
    <row r="8340" spans="1:9">
      <c r="A8340" s="6">
        <v>8338</v>
      </c>
      <c r="B8340" s="68" t="s">
        <v>8173</v>
      </c>
      <c r="C8340" s="25" t="str">
        <f>IF(D8340=2,"NO","YES")</f>
        <v>YES</v>
      </c>
      <c r="D8340" s="77">
        <f t="shared" si="142"/>
        <v>1.01</v>
      </c>
      <c r="E8340" s="1">
        <v>2.4947000000000004</v>
      </c>
      <c r="F8340" s="39">
        <v>6868</v>
      </c>
      <c r="G8340" s="99">
        <v>42490</v>
      </c>
      <c r="H8340" s="3" t="s">
        <v>8085</v>
      </c>
      <c r="I8340" s="4"/>
    </row>
    <row r="8341" spans="1:9">
      <c r="A8341" s="6">
        <v>8339</v>
      </c>
      <c r="B8341" s="68" t="s">
        <v>8174</v>
      </c>
      <c r="C8341" s="25" t="str">
        <f>IF(D8341=2,"NO","YES")</f>
        <v>YES</v>
      </c>
      <c r="D8341" s="77">
        <f t="shared" si="142"/>
        <v>0.61</v>
      </c>
      <c r="E8341" s="1">
        <v>1.5067000000000002</v>
      </c>
      <c r="F8341" s="39">
        <v>4148</v>
      </c>
      <c r="G8341" s="99">
        <v>42674</v>
      </c>
      <c r="H8341" s="3" t="s">
        <v>8085</v>
      </c>
      <c r="I8341" s="4"/>
    </row>
    <row r="8342" spans="1:9" ht="30">
      <c r="A8342" s="6">
        <v>8340</v>
      </c>
      <c r="B8342" s="68" t="s">
        <v>8175</v>
      </c>
      <c r="C8342" s="25" t="str">
        <f>IF(D8342=2,"NO","YES")</f>
        <v>YES</v>
      </c>
      <c r="D8342" s="77">
        <f t="shared" si="142"/>
        <v>0.17</v>
      </c>
      <c r="E8342" s="1">
        <v>0.41990000000000005</v>
      </c>
      <c r="F8342" s="39">
        <v>1156</v>
      </c>
      <c r="G8342" s="99">
        <v>42674</v>
      </c>
      <c r="H8342" s="3" t="s">
        <v>8085</v>
      </c>
      <c r="I8342" s="4"/>
    </row>
    <row r="8343" spans="1:9" ht="30">
      <c r="A8343" s="6">
        <v>8341</v>
      </c>
      <c r="B8343" s="68" t="s">
        <v>8176</v>
      </c>
      <c r="C8343" s="25" t="str">
        <f>IF(D8343=2,"NO","YES")</f>
        <v>YES</v>
      </c>
      <c r="D8343" s="77">
        <f t="shared" si="142"/>
        <v>1.21</v>
      </c>
      <c r="E8343" s="1">
        <v>2.9887000000000001</v>
      </c>
      <c r="F8343" s="39">
        <v>8228</v>
      </c>
      <c r="G8343" s="99">
        <v>42674</v>
      </c>
      <c r="H8343" s="3" t="s">
        <v>8085</v>
      </c>
      <c r="I8343" s="4"/>
    </row>
    <row r="8344" spans="1:9">
      <c r="A8344" s="6">
        <v>8342</v>
      </c>
      <c r="B8344" s="68" t="s">
        <v>8177</v>
      </c>
      <c r="C8344" s="25" t="str">
        <f>IF(D8344=2,"NO","YES")</f>
        <v>YES</v>
      </c>
      <c r="D8344" s="77">
        <f t="shared" si="142"/>
        <v>1.08</v>
      </c>
      <c r="E8344" s="1">
        <v>2.6676000000000002</v>
      </c>
      <c r="F8344" s="39">
        <v>7344</v>
      </c>
      <c r="G8344" s="99">
        <v>42674</v>
      </c>
      <c r="H8344" s="3" t="s">
        <v>8085</v>
      </c>
      <c r="I8344" s="4"/>
    </row>
    <row r="8345" spans="1:9" ht="30">
      <c r="A8345" s="6">
        <v>8343</v>
      </c>
      <c r="B8345" s="68" t="s">
        <v>8178</v>
      </c>
      <c r="C8345" s="25" t="str">
        <f>IF(D8345=2,"NO","YES")</f>
        <v>YES</v>
      </c>
      <c r="D8345" s="77">
        <f t="shared" si="142"/>
        <v>0.08</v>
      </c>
      <c r="E8345" s="1">
        <v>0.19760000000000003</v>
      </c>
      <c r="F8345" s="39">
        <v>544</v>
      </c>
      <c r="G8345" s="99">
        <v>42674</v>
      </c>
      <c r="H8345" s="3" t="s">
        <v>8085</v>
      </c>
      <c r="I8345" s="4"/>
    </row>
    <row r="8346" spans="1:9" ht="30">
      <c r="A8346" s="6">
        <v>8344</v>
      </c>
      <c r="B8346" s="68" t="s">
        <v>8179</v>
      </c>
      <c r="C8346" s="25" t="str">
        <f>IF(D8346=2,"NO","YES")</f>
        <v>YES</v>
      </c>
      <c r="D8346" s="77">
        <f t="shared" si="142"/>
        <v>1.1000000000000001</v>
      </c>
      <c r="E8346" s="1">
        <v>2.7170000000000005</v>
      </c>
      <c r="F8346" s="39">
        <v>7480</v>
      </c>
      <c r="G8346" s="99">
        <v>42674</v>
      </c>
      <c r="H8346" s="3" t="s">
        <v>8085</v>
      </c>
      <c r="I8346" s="4"/>
    </row>
    <row r="8347" spans="1:9" ht="30">
      <c r="A8347" s="6">
        <v>8345</v>
      </c>
      <c r="B8347" s="68" t="s">
        <v>8180</v>
      </c>
      <c r="C8347" s="25" t="str">
        <f>IF(D8347=2,"NO","YES")</f>
        <v>YES</v>
      </c>
      <c r="D8347" s="77">
        <f t="shared" si="142"/>
        <v>0.27</v>
      </c>
      <c r="E8347" s="1">
        <v>0.66690000000000005</v>
      </c>
      <c r="F8347" s="39">
        <v>1836</v>
      </c>
      <c r="G8347" s="99">
        <v>42674</v>
      </c>
      <c r="H8347" s="3" t="s">
        <v>8085</v>
      </c>
      <c r="I8347" s="4"/>
    </row>
    <row r="8348" spans="1:9" ht="30">
      <c r="A8348" s="6">
        <v>8346</v>
      </c>
      <c r="B8348" s="68" t="s">
        <v>8181</v>
      </c>
      <c r="C8348" s="25" t="str">
        <f>IF(D8348=2,"NO","YES")</f>
        <v>YES</v>
      </c>
      <c r="D8348" s="77">
        <f t="shared" si="142"/>
        <v>0.19</v>
      </c>
      <c r="E8348" s="1">
        <v>0.46930000000000005</v>
      </c>
      <c r="F8348" s="39">
        <v>1292</v>
      </c>
      <c r="G8348" s="99">
        <v>42674</v>
      </c>
      <c r="H8348" s="3" t="s">
        <v>8085</v>
      </c>
      <c r="I8348" s="4"/>
    </row>
    <row r="8349" spans="1:9" ht="30">
      <c r="A8349" s="6">
        <v>8347</v>
      </c>
      <c r="B8349" s="68" t="s">
        <v>8182</v>
      </c>
      <c r="C8349" s="25" t="str">
        <f>IF(D8349=2,"NO","YES")</f>
        <v>YES</v>
      </c>
      <c r="D8349" s="77">
        <f t="shared" si="142"/>
        <v>0.18</v>
      </c>
      <c r="E8349" s="1">
        <v>0.4446</v>
      </c>
      <c r="F8349" s="39">
        <v>1224</v>
      </c>
      <c r="G8349" s="99">
        <v>42674</v>
      </c>
      <c r="H8349" s="3" t="s">
        <v>8085</v>
      </c>
      <c r="I8349" s="4"/>
    </row>
    <row r="8350" spans="1:9" ht="30">
      <c r="A8350" s="6">
        <v>8348</v>
      </c>
      <c r="B8350" s="68" t="s">
        <v>8183</v>
      </c>
      <c r="C8350" s="25" t="str">
        <f>IF(D8350=2,"NO","YES")</f>
        <v>YES</v>
      </c>
      <c r="D8350" s="77">
        <f t="shared" si="142"/>
        <v>0.36</v>
      </c>
      <c r="E8350" s="1">
        <v>0.88919999999999999</v>
      </c>
      <c r="F8350" s="39">
        <v>2448</v>
      </c>
      <c r="G8350" s="99">
        <v>42674</v>
      </c>
      <c r="H8350" s="3" t="s">
        <v>8085</v>
      </c>
      <c r="I8350" s="4"/>
    </row>
    <row r="8351" spans="1:9" ht="30">
      <c r="A8351" s="6">
        <v>8349</v>
      </c>
      <c r="B8351" s="68" t="s">
        <v>8184</v>
      </c>
      <c r="C8351" s="25" t="str">
        <f>IF(D8351=2,"NO","YES")</f>
        <v>YES</v>
      </c>
      <c r="D8351" s="77">
        <f t="shared" si="142"/>
        <v>1.21</v>
      </c>
      <c r="E8351" s="1">
        <v>2.9887000000000001</v>
      </c>
      <c r="F8351" s="39">
        <v>8228</v>
      </c>
      <c r="G8351" s="99">
        <v>42674</v>
      </c>
      <c r="H8351" s="3" t="s">
        <v>8085</v>
      </c>
      <c r="I8351" s="4"/>
    </row>
    <row r="8352" spans="1:9" ht="30">
      <c r="A8352" s="6">
        <v>8350</v>
      </c>
      <c r="B8352" s="68" t="s">
        <v>8185</v>
      </c>
      <c r="C8352" s="25" t="str">
        <f>IF(D8352=2,"NO","YES")</f>
        <v>YES</v>
      </c>
      <c r="D8352" s="77">
        <f t="shared" si="142"/>
        <v>1.1299999999999999</v>
      </c>
      <c r="E8352" s="1">
        <v>2.7911000000000001</v>
      </c>
      <c r="F8352" s="39">
        <v>7684</v>
      </c>
      <c r="G8352" s="99">
        <v>42674</v>
      </c>
      <c r="H8352" s="3" t="s">
        <v>8085</v>
      </c>
      <c r="I8352" s="4"/>
    </row>
    <row r="8353" spans="1:9" ht="30">
      <c r="A8353" s="6">
        <v>8351</v>
      </c>
      <c r="B8353" s="68" t="s">
        <v>8186</v>
      </c>
      <c r="C8353" s="25" t="str">
        <f>IF(D8353=2,"NO","YES")</f>
        <v>YES</v>
      </c>
      <c r="D8353" s="77">
        <f t="shared" si="142"/>
        <v>0.22</v>
      </c>
      <c r="E8353" s="1">
        <v>0.54339999999999999</v>
      </c>
      <c r="F8353" s="39">
        <v>1496</v>
      </c>
      <c r="G8353" s="99">
        <v>42674</v>
      </c>
      <c r="H8353" s="3" t="s">
        <v>8085</v>
      </c>
      <c r="I8353" s="4"/>
    </row>
    <row r="8354" spans="1:9" ht="30">
      <c r="A8354" s="6">
        <v>8352</v>
      </c>
      <c r="B8354" s="68" t="s">
        <v>8187</v>
      </c>
      <c r="C8354" s="25" t="str">
        <f>IF(D8354=2,"NO","YES")</f>
        <v>YES</v>
      </c>
      <c r="D8354" s="77">
        <f t="shared" si="142"/>
        <v>1.21</v>
      </c>
      <c r="E8354" s="1">
        <v>2.9887000000000001</v>
      </c>
      <c r="F8354" s="39">
        <v>8228</v>
      </c>
      <c r="G8354" s="99">
        <v>42674</v>
      </c>
      <c r="H8354" s="3" t="s">
        <v>8085</v>
      </c>
      <c r="I8354" s="4"/>
    </row>
    <row r="8355" spans="1:9" ht="30">
      <c r="A8355" s="6">
        <v>8353</v>
      </c>
      <c r="B8355" s="68" t="s">
        <v>8188</v>
      </c>
      <c r="C8355" s="25" t="str">
        <f>IF(D8355=2,"NO","YES")</f>
        <v>YES</v>
      </c>
      <c r="D8355" s="77">
        <f t="shared" si="142"/>
        <v>1.21</v>
      </c>
      <c r="E8355" s="1">
        <v>2.9887000000000001</v>
      </c>
      <c r="F8355" s="39">
        <v>8228</v>
      </c>
      <c r="G8355" s="99">
        <v>42674</v>
      </c>
      <c r="H8355" s="3" t="s">
        <v>8085</v>
      </c>
      <c r="I8355" s="4"/>
    </row>
    <row r="8356" spans="1:9">
      <c r="A8356" s="6">
        <v>8354</v>
      </c>
      <c r="B8356" s="68" t="s">
        <v>8189</v>
      </c>
      <c r="C8356" s="25" t="str">
        <f>IF(D8356=2,"NO","YES")</f>
        <v>YES</v>
      </c>
      <c r="D8356" s="77">
        <f t="shared" si="142"/>
        <v>1.5</v>
      </c>
      <c r="E8356" s="1">
        <v>3.7050000000000001</v>
      </c>
      <c r="F8356" s="39">
        <v>10200</v>
      </c>
      <c r="G8356" s="99">
        <v>42674</v>
      </c>
      <c r="H8356" s="3" t="s">
        <v>8085</v>
      </c>
      <c r="I8356" s="4"/>
    </row>
    <row r="8357" spans="1:9" ht="30">
      <c r="A8357" s="6">
        <v>8355</v>
      </c>
      <c r="B8357" s="68" t="s">
        <v>8190</v>
      </c>
      <c r="C8357" s="25" t="str">
        <f>IF(D8357=2,"NO","YES")</f>
        <v>YES</v>
      </c>
      <c r="D8357" s="77">
        <f t="shared" si="142"/>
        <v>1.83</v>
      </c>
      <c r="E8357" s="1">
        <v>4.5201000000000002</v>
      </c>
      <c r="F8357" s="77">
        <v>12444</v>
      </c>
      <c r="G8357" s="99">
        <v>42674</v>
      </c>
      <c r="H8357" s="3" t="s">
        <v>8085</v>
      </c>
      <c r="I8357" s="4"/>
    </row>
    <row r="8358" spans="1:9" ht="30">
      <c r="A8358" s="6">
        <v>8356</v>
      </c>
      <c r="B8358" s="24" t="s">
        <v>8191</v>
      </c>
      <c r="C8358" s="25" t="str">
        <f>IF(D8358=2,"NO","YES")</f>
        <v>YES</v>
      </c>
      <c r="D8358" s="25">
        <f t="shared" si="142"/>
        <v>0.45</v>
      </c>
      <c r="E8358" s="1">
        <v>1.1115000000000002</v>
      </c>
      <c r="F8358" s="75">
        <v>3060</v>
      </c>
      <c r="G8358" s="97">
        <v>42728</v>
      </c>
      <c r="H8358" s="3" t="s">
        <v>8085</v>
      </c>
      <c r="I8358" s="4"/>
    </row>
    <row r="8359" spans="1:9" ht="30">
      <c r="A8359" s="6">
        <v>8357</v>
      </c>
      <c r="B8359" s="24" t="s">
        <v>8192</v>
      </c>
      <c r="C8359" s="25" t="str">
        <f>IF(D8359=2,"NO","YES")</f>
        <v>YES</v>
      </c>
      <c r="D8359" s="25">
        <f t="shared" si="142"/>
        <v>0.45</v>
      </c>
      <c r="E8359" s="1">
        <v>1.1115000000000002</v>
      </c>
      <c r="F8359" s="75">
        <v>3060</v>
      </c>
      <c r="G8359" s="97">
        <v>42728</v>
      </c>
      <c r="H8359" s="3" t="s">
        <v>8085</v>
      </c>
      <c r="I8359" s="4"/>
    </row>
    <row r="8360" spans="1:9">
      <c r="A8360" s="6">
        <v>8358</v>
      </c>
      <c r="B8360" s="68" t="s">
        <v>8193</v>
      </c>
      <c r="C8360" s="25" t="str">
        <f>IF(D8360=2,"NO","YES")</f>
        <v>YES</v>
      </c>
      <c r="D8360" s="77">
        <f t="shared" si="142"/>
        <v>0.56999999999999995</v>
      </c>
      <c r="E8360" s="1">
        <v>1.4078999999999999</v>
      </c>
      <c r="F8360" s="39">
        <v>3876</v>
      </c>
      <c r="G8360" s="99">
        <v>42490</v>
      </c>
      <c r="H8360" s="3" t="s">
        <v>8194</v>
      </c>
      <c r="I8360" s="4"/>
    </row>
    <row r="8361" spans="1:9">
      <c r="A8361" s="6">
        <v>8359</v>
      </c>
      <c r="B8361" s="68" t="s">
        <v>8195</v>
      </c>
      <c r="C8361" s="25" t="str">
        <f>IF(D8361=2,"NO","YES")</f>
        <v>YES</v>
      </c>
      <c r="D8361" s="77">
        <f t="shared" si="142"/>
        <v>1.21</v>
      </c>
      <c r="E8361" s="1">
        <v>2.9887000000000001</v>
      </c>
      <c r="F8361" s="39">
        <v>8228</v>
      </c>
      <c r="G8361" s="99">
        <v>42490</v>
      </c>
      <c r="H8361" s="3" t="s">
        <v>8194</v>
      </c>
      <c r="I8361" s="4"/>
    </row>
    <row r="8362" spans="1:9">
      <c r="A8362" s="6">
        <v>8360</v>
      </c>
      <c r="B8362" s="68" t="s">
        <v>8196</v>
      </c>
      <c r="C8362" s="25" t="str">
        <f>IF(D8362=2,"NO","YES")</f>
        <v>YES</v>
      </c>
      <c r="D8362" s="77">
        <f t="shared" si="142"/>
        <v>0.19</v>
      </c>
      <c r="E8362" s="1">
        <v>0.46930000000000005</v>
      </c>
      <c r="F8362" s="39">
        <v>1292</v>
      </c>
      <c r="G8362" s="99">
        <v>42490</v>
      </c>
      <c r="H8362" s="3" t="s">
        <v>8194</v>
      </c>
      <c r="I8362" s="4"/>
    </row>
    <row r="8363" spans="1:9">
      <c r="A8363" s="6">
        <v>8361</v>
      </c>
      <c r="B8363" s="68" t="s">
        <v>8197</v>
      </c>
      <c r="C8363" s="25" t="str">
        <f>IF(D8363=2,"NO","YES")</f>
        <v>YES</v>
      </c>
      <c r="D8363" s="77">
        <f t="shared" si="142"/>
        <v>1.21</v>
      </c>
      <c r="E8363" s="1">
        <v>2.9887000000000001</v>
      </c>
      <c r="F8363" s="39">
        <v>8228</v>
      </c>
      <c r="G8363" s="99">
        <v>42490</v>
      </c>
      <c r="H8363" s="3" t="s">
        <v>8194</v>
      </c>
      <c r="I8363" s="4"/>
    </row>
    <row r="8364" spans="1:9" ht="30">
      <c r="A8364" s="6">
        <v>8362</v>
      </c>
      <c r="B8364" s="68" t="s">
        <v>8198</v>
      </c>
      <c r="C8364" s="25" t="str">
        <f>IF(D8364=2,"NO","YES")</f>
        <v>YES</v>
      </c>
      <c r="D8364" s="77">
        <f t="shared" si="142"/>
        <v>1.21</v>
      </c>
      <c r="E8364" s="1">
        <v>2.9887000000000001</v>
      </c>
      <c r="F8364" s="39">
        <v>8228</v>
      </c>
      <c r="G8364" s="99">
        <v>42490</v>
      </c>
      <c r="H8364" s="3" t="s">
        <v>8194</v>
      </c>
      <c r="I8364" s="4"/>
    </row>
    <row r="8365" spans="1:9">
      <c r="A8365" s="6">
        <v>8363</v>
      </c>
      <c r="B8365" s="68" t="s">
        <v>8199</v>
      </c>
      <c r="C8365" s="25" t="str">
        <f>IF(D8365=2,"NO","YES")</f>
        <v>YES</v>
      </c>
      <c r="D8365" s="77">
        <f t="shared" si="142"/>
        <v>0.1</v>
      </c>
      <c r="E8365" s="1">
        <v>0.24700000000000003</v>
      </c>
      <c r="F8365" s="39">
        <v>680</v>
      </c>
      <c r="G8365" s="99">
        <v>42490</v>
      </c>
      <c r="H8365" s="3" t="s">
        <v>8194</v>
      </c>
      <c r="I8365" s="4"/>
    </row>
    <row r="8366" spans="1:9">
      <c r="A8366" s="6">
        <v>8364</v>
      </c>
      <c r="B8366" s="68" t="s">
        <v>8200</v>
      </c>
      <c r="C8366" s="25" t="str">
        <f>IF(D8366=2,"NO","YES")</f>
        <v>YES</v>
      </c>
      <c r="D8366" s="77">
        <f t="shared" si="142"/>
        <v>1.21</v>
      </c>
      <c r="E8366" s="1">
        <v>2.9887000000000001</v>
      </c>
      <c r="F8366" s="39">
        <v>8228</v>
      </c>
      <c r="G8366" s="99">
        <v>42490</v>
      </c>
      <c r="H8366" s="3" t="s">
        <v>8194</v>
      </c>
      <c r="I8366" s="4"/>
    </row>
    <row r="8367" spans="1:9">
      <c r="A8367" s="6">
        <v>8365</v>
      </c>
      <c r="B8367" s="68" t="s">
        <v>8201</v>
      </c>
      <c r="C8367" s="25" t="str">
        <f>IF(D8367=2,"NO","YES")</f>
        <v>YES</v>
      </c>
      <c r="D8367" s="77">
        <f t="shared" si="142"/>
        <v>0.32</v>
      </c>
      <c r="E8367" s="1">
        <v>0.7904000000000001</v>
      </c>
      <c r="F8367" s="39">
        <v>2176</v>
      </c>
      <c r="G8367" s="99">
        <v>42490</v>
      </c>
      <c r="H8367" s="3" t="s">
        <v>8194</v>
      </c>
      <c r="I8367" s="4"/>
    </row>
    <row r="8368" spans="1:9">
      <c r="A8368" s="6">
        <v>8366</v>
      </c>
      <c r="B8368" s="68" t="s">
        <v>8202</v>
      </c>
      <c r="C8368" s="25" t="str">
        <f>IF(D8368=2,"NO","YES")</f>
        <v>YES</v>
      </c>
      <c r="D8368" s="77">
        <f t="shared" si="142"/>
        <v>0.31</v>
      </c>
      <c r="E8368" s="1">
        <v>0.76570000000000005</v>
      </c>
      <c r="F8368" s="39">
        <v>2108</v>
      </c>
      <c r="G8368" s="99">
        <v>42490</v>
      </c>
      <c r="H8368" s="3" t="s">
        <v>8194</v>
      </c>
      <c r="I8368" s="4"/>
    </row>
    <row r="8369" spans="1:9">
      <c r="A8369" s="6">
        <v>8367</v>
      </c>
      <c r="B8369" s="68" t="s">
        <v>8203</v>
      </c>
      <c r="C8369" s="25" t="str">
        <f>IF(D8369=2,"NO","YES")</f>
        <v>YES</v>
      </c>
      <c r="D8369" s="77">
        <f t="shared" si="142"/>
        <v>1.27</v>
      </c>
      <c r="E8369" s="1">
        <v>3.1369000000000002</v>
      </c>
      <c r="F8369" s="39">
        <v>8636</v>
      </c>
      <c r="G8369" s="93">
        <v>42490</v>
      </c>
      <c r="H8369" s="3" t="s">
        <v>8194</v>
      </c>
      <c r="I8369" s="4"/>
    </row>
    <row r="8370" spans="1:9">
      <c r="A8370" s="6">
        <v>8368</v>
      </c>
      <c r="B8370" s="68" t="s">
        <v>8204</v>
      </c>
      <c r="C8370" s="25" t="str">
        <f>IF(D8370=2,"NO","YES")</f>
        <v>YES</v>
      </c>
      <c r="D8370" s="77">
        <f t="shared" si="142"/>
        <v>0.21</v>
      </c>
      <c r="E8370" s="1">
        <v>0.51870000000000005</v>
      </c>
      <c r="F8370" s="39">
        <v>1428</v>
      </c>
      <c r="G8370" s="99">
        <v>42490</v>
      </c>
      <c r="H8370" s="3" t="s">
        <v>8194</v>
      </c>
      <c r="I8370" s="4"/>
    </row>
    <row r="8371" spans="1:9">
      <c r="A8371" s="6">
        <v>8369</v>
      </c>
      <c r="B8371" s="68" t="s">
        <v>8205</v>
      </c>
      <c r="C8371" s="25" t="str">
        <f>IF(D8371=2,"NO","YES")</f>
        <v>YES</v>
      </c>
      <c r="D8371" s="77">
        <f t="shared" si="142"/>
        <v>0.88</v>
      </c>
      <c r="E8371" s="1">
        <v>2.1736</v>
      </c>
      <c r="F8371" s="39">
        <v>5984</v>
      </c>
      <c r="G8371" s="99">
        <v>42490</v>
      </c>
      <c r="H8371" s="3" t="s">
        <v>8194</v>
      </c>
      <c r="I8371" s="4"/>
    </row>
    <row r="8372" spans="1:9">
      <c r="A8372" s="6">
        <v>8370</v>
      </c>
      <c r="B8372" s="68" t="s">
        <v>8206</v>
      </c>
      <c r="C8372" s="25" t="str">
        <f>IF(D8372=2,"NO","YES")</f>
        <v>YES</v>
      </c>
      <c r="D8372" s="77">
        <f t="shared" si="142"/>
        <v>1.06</v>
      </c>
      <c r="E8372" s="1">
        <v>2.6182000000000003</v>
      </c>
      <c r="F8372" s="39">
        <v>7208</v>
      </c>
      <c r="G8372" s="99">
        <v>42490</v>
      </c>
      <c r="H8372" s="3" t="s">
        <v>8194</v>
      </c>
      <c r="I8372" s="4"/>
    </row>
    <row r="8373" spans="1:9">
      <c r="A8373" s="6">
        <v>8371</v>
      </c>
      <c r="B8373" s="68" t="s">
        <v>8207</v>
      </c>
      <c r="C8373" s="25" t="str">
        <f>IF(D8373=2,"NO","YES")</f>
        <v>YES</v>
      </c>
      <c r="D8373" s="77">
        <f t="shared" si="142"/>
        <v>0.3</v>
      </c>
      <c r="E8373" s="1">
        <v>0.74099999999999999</v>
      </c>
      <c r="F8373" s="39">
        <v>2040</v>
      </c>
      <c r="G8373" s="99">
        <v>42490</v>
      </c>
      <c r="H8373" s="3" t="s">
        <v>8194</v>
      </c>
      <c r="I8373" s="4"/>
    </row>
    <row r="8374" spans="1:9">
      <c r="A8374" s="6">
        <v>8372</v>
      </c>
      <c r="B8374" s="68" t="s">
        <v>8208</v>
      </c>
      <c r="C8374" s="25" t="str">
        <f>IF(D8374=2,"NO","YES")</f>
        <v>YES</v>
      </c>
      <c r="D8374" s="77">
        <f t="shared" si="142"/>
        <v>0.44</v>
      </c>
      <c r="E8374" s="1">
        <v>1.0868</v>
      </c>
      <c r="F8374" s="39">
        <v>2992</v>
      </c>
      <c r="G8374" s="99">
        <v>42490</v>
      </c>
      <c r="H8374" s="3" t="s">
        <v>8194</v>
      </c>
      <c r="I8374" s="4"/>
    </row>
    <row r="8375" spans="1:9">
      <c r="A8375" s="6">
        <v>8373</v>
      </c>
      <c r="B8375" s="68" t="s">
        <v>8209</v>
      </c>
      <c r="C8375" s="25" t="str">
        <f>IF(D8375=2,"NO","YES")</f>
        <v>YES</v>
      </c>
      <c r="D8375" s="77">
        <f t="shared" si="142"/>
        <v>0.92</v>
      </c>
      <c r="E8375" s="1">
        <v>2.2724000000000002</v>
      </c>
      <c r="F8375" s="39">
        <v>6256</v>
      </c>
      <c r="G8375" s="99">
        <v>42490</v>
      </c>
      <c r="H8375" s="3" t="s">
        <v>8194</v>
      </c>
      <c r="I8375" s="4"/>
    </row>
    <row r="8376" spans="1:9">
      <c r="A8376" s="6">
        <v>8374</v>
      </c>
      <c r="B8376" s="68" t="s">
        <v>8210</v>
      </c>
      <c r="C8376" s="25" t="str">
        <f>IF(D8376=2,"NO","YES")</f>
        <v>YES</v>
      </c>
      <c r="D8376" s="77">
        <f t="shared" si="142"/>
        <v>0.84</v>
      </c>
      <c r="E8376" s="1">
        <v>2.0748000000000002</v>
      </c>
      <c r="F8376" s="39">
        <v>5712</v>
      </c>
      <c r="G8376" s="99">
        <v>42490</v>
      </c>
      <c r="H8376" s="3" t="s">
        <v>8194</v>
      </c>
      <c r="I8376" s="4"/>
    </row>
    <row r="8377" spans="1:9">
      <c r="A8377" s="6">
        <v>8375</v>
      </c>
      <c r="B8377" s="68" t="s">
        <v>8211</v>
      </c>
      <c r="C8377" s="25" t="str">
        <f>IF(D8377=2,"NO","YES")</f>
        <v>YES</v>
      </c>
      <c r="D8377" s="77">
        <f t="shared" si="142"/>
        <v>0.71</v>
      </c>
      <c r="E8377" s="1">
        <v>1.7537</v>
      </c>
      <c r="F8377" s="39">
        <v>4828</v>
      </c>
      <c r="G8377" s="99">
        <v>42490</v>
      </c>
      <c r="H8377" s="3" t="s">
        <v>8194</v>
      </c>
      <c r="I8377" s="4"/>
    </row>
    <row r="8378" spans="1:9">
      <c r="A8378" s="6">
        <v>8376</v>
      </c>
      <c r="B8378" s="68" t="s">
        <v>8212</v>
      </c>
      <c r="C8378" s="25" t="str">
        <f>IF(D8378=2,"NO","YES")</f>
        <v>YES</v>
      </c>
      <c r="D8378" s="77">
        <f t="shared" si="142"/>
        <v>0.48</v>
      </c>
      <c r="E8378" s="1">
        <v>1.1856</v>
      </c>
      <c r="F8378" s="39">
        <v>3264</v>
      </c>
      <c r="G8378" s="99">
        <v>42490</v>
      </c>
      <c r="H8378" s="3" t="s">
        <v>8194</v>
      </c>
      <c r="I8378" s="4"/>
    </row>
    <row r="8379" spans="1:9">
      <c r="A8379" s="6">
        <v>8377</v>
      </c>
      <c r="B8379" s="68" t="s">
        <v>8213</v>
      </c>
      <c r="C8379" s="25" t="str">
        <f>IF(D8379=2,"NO","YES")</f>
        <v>YES</v>
      </c>
      <c r="D8379" s="77">
        <f t="shared" si="142"/>
        <v>0.09</v>
      </c>
      <c r="E8379" s="1">
        <v>0.2223</v>
      </c>
      <c r="F8379" s="39">
        <v>612</v>
      </c>
      <c r="G8379" s="99">
        <v>42490</v>
      </c>
      <c r="H8379" s="3" t="s">
        <v>8194</v>
      </c>
      <c r="I8379" s="4"/>
    </row>
    <row r="8380" spans="1:9">
      <c r="A8380" s="6">
        <v>8378</v>
      </c>
      <c r="B8380" s="68" t="s">
        <v>8214</v>
      </c>
      <c r="C8380" s="25" t="str">
        <f>IF(D8380=2,"NO","YES")</f>
        <v>YES</v>
      </c>
      <c r="D8380" s="77">
        <f t="shared" si="142"/>
        <v>0.19</v>
      </c>
      <c r="E8380" s="1">
        <v>0.46930000000000005</v>
      </c>
      <c r="F8380" s="39">
        <v>1292</v>
      </c>
      <c r="G8380" s="99">
        <v>42490</v>
      </c>
      <c r="H8380" s="3" t="s">
        <v>8194</v>
      </c>
      <c r="I8380" s="4"/>
    </row>
    <row r="8381" spans="1:9">
      <c r="A8381" s="6">
        <v>8379</v>
      </c>
      <c r="B8381" s="68" t="s">
        <v>8215</v>
      </c>
      <c r="C8381" s="25" t="str">
        <f>IF(D8381=2,"NO","YES")</f>
        <v>YES</v>
      </c>
      <c r="D8381" s="77">
        <f t="shared" si="142"/>
        <v>1.21</v>
      </c>
      <c r="E8381" s="1">
        <v>2.9887000000000001</v>
      </c>
      <c r="F8381" s="39">
        <v>8228</v>
      </c>
      <c r="G8381" s="99">
        <v>42490</v>
      </c>
      <c r="H8381" s="3" t="s">
        <v>8194</v>
      </c>
      <c r="I8381" s="4"/>
    </row>
    <row r="8382" spans="1:9">
      <c r="A8382" s="6">
        <v>8380</v>
      </c>
      <c r="B8382" s="68" t="s">
        <v>8216</v>
      </c>
      <c r="C8382" s="25" t="str">
        <f>IF(D8382=2,"NO","YES")</f>
        <v>YES</v>
      </c>
      <c r="D8382" s="77">
        <f t="shared" si="142"/>
        <v>1.77</v>
      </c>
      <c r="E8382" s="1">
        <v>4.3719000000000001</v>
      </c>
      <c r="F8382" s="39">
        <v>12036</v>
      </c>
      <c r="G8382" s="99">
        <v>42490</v>
      </c>
      <c r="H8382" s="3" t="s">
        <v>8194</v>
      </c>
      <c r="I8382" s="4"/>
    </row>
    <row r="8383" spans="1:9">
      <c r="A8383" s="6">
        <v>8381</v>
      </c>
      <c r="B8383" s="68" t="s">
        <v>8217</v>
      </c>
      <c r="C8383" s="25" t="str">
        <f>IF(D8383=2,"NO","YES")</f>
        <v>YES</v>
      </c>
      <c r="D8383" s="77">
        <f t="shared" si="142"/>
        <v>0.41</v>
      </c>
      <c r="E8383" s="1">
        <v>1.0126999999999999</v>
      </c>
      <c r="F8383" s="39">
        <v>2788</v>
      </c>
      <c r="G8383" s="99">
        <v>42490</v>
      </c>
      <c r="H8383" s="3" t="s">
        <v>8194</v>
      </c>
      <c r="I8383" s="4"/>
    </row>
    <row r="8384" spans="1:9">
      <c r="A8384" s="6">
        <v>8382</v>
      </c>
      <c r="B8384" s="68" t="s">
        <v>8218</v>
      </c>
      <c r="C8384" s="25" t="str">
        <f>IF(D8384=2,"NO","YES")</f>
        <v>YES</v>
      </c>
      <c r="D8384" s="77">
        <f t="shared" si="142"/>
        <v>0.71</v>
      </c>
      <c r="E8384" s="1">
        <v>1.7537</v>
      </c>
      <c r="F8384" s="39">
        <v>4828</v>
      </c>
      <c r="G8384" s="99">
        <v>42490</v>
      </c>
      <c r="H8384" s="3" t="s">
        <v>8194</v>
      </c>
      <c r="I8384" s="4"/>
    </row>
    <row r="8385" spans="1:9">
      <c r="A8385" s="6">
        <v>8383</v>
      </c>
      <c r="B8385" s="68" t="s">
        <v>8219</v>
      </c>
      <c r="C8385" s="25" t="str">
        <f>IF(D8385=2,"NO","YES")</f>
        <v>YES</v>
      </c>
      <c r="D8385" s="77">
        <f t="shared" si="142"/>
        <v>0.97</v>
      </c>
      <c r="E8385" s="1">
        <v>2.3959000000000001</v>
      </c>
      <c r="F8385" s="39">
        <v>6596</v>
      </c>
      <c r="G8385" s="99">
        <v>42490</v>
      </c>
      <c r="H8385" s="3" t="s">
        <v>8194</v>
      </c>
      <c r="I8385" s="4"/>
    </row>
    <row r="8386" spans="1:9">
      <c r="A8386" s="6">
        <v>8384</v>
      </c>
      <c r="B8386" s="68" t="s">
        <v>8220</v>
      </c>
      <c r="C8386" s="25" t="str">
        <f>IF(D8386=2,"NO","YES")</f>
        <v>YES</v>
      </c>
      <c r="D8386" s="77">
        <f t="shared" si="142"/>
        <v>0.32</v>
      </c>
      <c r="E8386" s="1">
        <v>0.7904000000000001</v>
      </c>
      <c r="F8386" s="39">
        <v>2176</v>
      </c>
      <c r="G8386" s="99">
        <v>42490</v>
      </c>
      <c r="H8386" s="3" t="s">
        <v>8194</v>
      </c>
      <c r="I8386" s="4"/>
    </row>
    <row r="8387" spans="1:9">
      <c r="A8387" s="6">
        <v>8385</v>
      </c>
      <c r="B8387" s="68" t="s">
        <v>8221</v>
      </c>
      <c r="C8387" s="25" t="str">
        <f>IF(D8387=2,"NO","YES")</f>
        <v>YES</v>
      </c>
      <c r="D8387" s="77">
        <f t="shared" si="142"/>
        <v>1.3</v>
      </c>
      <c r="E8387" s="1">
        <v>3.2110000000000003</v>
      </c>
      <c r="F8387" s="39">
        <v>8840</v>
      </c>
      <c r="G8387" s="99">
        <v>42490</v>
      </c>
      <c r="H8387" s="3" t="s">
        <v>8194</v>
      </c>
      <c r="I8387" s="4"/>
    </row>
    <row r="8388" spans="1:9">
      <c r="A8388" s="6">
        <v>8386</v>
      </c>
      <c r="B8388" s="68" t="s">
        <v>8222</v>
      </c>
      <c r="C8388" s="25" t="str">
        <f>IF(D8388=2,"NO","YES")</f>
        <v>YES</v>
      </c>
      <c r="D8388" s="77">
        <f t="shared" si="142"/>
        <v>1.21</v>
      </c>
      <c r="E8388" s="1">
        <v>2.9887000000000001</v>
      </c>
      <c r="F8388" s="39">
        <v>8228</v>
      </c>
      <c r="G8388" s="99">
        <v>42490</v>
      </c>
      <c r="H8388" s="3" t="s">
        <v>8194</v>
      </c>
      <c r="I8388" s="4"/>
    </row>
    <row r="8389" spans="1:9">
      <c r="A8389" s="6">
        <v>8387</v>
      </c>
      <c r="B8389" s="68" t="s">
        <v>8223</v>
      </c>
      <c r="C8389" s="25" t="str">
        <f>IF(D8389=2,"NO","YES")</f>
        <v>YES</v>
      </c>
      <c r="D8389" s="77">
        <f t="shared" ref="D8389:D8452" si="143">F8389/6800</f>
        <v>0.66</v>
      </c>
      <c r="E8389" s="1">
        <v>1.6302000000000003</v>
      </c>
      <c r="F8389" s="39">
        <v>4488</v>
      </c>
      <c r="G8389" s="99">
        <v>42490</v>
      </c>
      <c r="H8389" s="3" t="s">
        <v>8194</v>
      </c>
      <c r="I8389" s="4"/>
    </row>
    <row r="8390" spans="1:9">
      <c r="A8390" s="6">
        <v>8388</v>
      </c>
      <c r="B8390" s="68" t="s">
        <v>8224</v>
      </c>
      <c r="C8390" s="25" t="str">
        <f>IF(D8390=2,"NO","YES")</f>
        <v>YES</v>
      </c>
      <c r="D8390" s="77">
        <f t="shared" si="143"/>
        <v>1.01</v>
      </c>
      <c r="E8390" s="1">
        <v>2.4947000000000004</v>
      </c>
      <c r="F8390" s="39">
        <v>6868</v>
      </c>
      <c r="G8390" s="99">
        <v>42490</v>
      </c>
      <c r="H8390" s="3" t="s">
        <v>8194</v>
      </c>
      <c r="I8390" s="4"/>
    </row>
    <row r="8391" spans="1:9">
      <c r="A8391" s="6">
        <v>8389</v>
      </c>
      <c r="B8391" s="68" t="s">
        <v>8225</v>
      </c>
      <c r="C8391" s="25" t="str">
        <f>IF(D8391=2,"NO","YES")</f>
        <v>YES</v>
      </c>
      <c r="D8391" s="77">
        <f t="shared" si="143"/>
        <v>0.84</v>
      </c>
      <c r="E8391" s="1">
        <v>2.0748000000000002</v>
      </c>
      <c r="F8391" s="39">
        <v>5712</v>
      </c>
      <c r="G8391" s="99">
        <v>42490</v>
      </c>
      <c r="H8391" s="3" t="s">
        <v>8194</v>
      </c>
      <c r="I8391" s="4"/>
    </row>
    <row r="8392" spans="1:9" ht="30">
      <c r="A8392" s="6">
        <v>8390</v>
      </c>
      <c r="B8392" s="68" t="s">
        <v>8226</v>
      </c>
      <c r="C8392" s="25" t="str">
        <f>IF(D8392=2,"NO","YES")</f>
        <v>YES</v>
      </c>
      <c r="D8392" s="77">
        <f t="shared" si="143"/>
        <v>0.82</v>
      </c>
      <c r="E8392" s="1">
        <v>2.0253999999999999</v>
      </c>
      <c r="F8392" s="39">
        <v>5576</v>
      </c>
      <c r="G8392" s="99">
        <v>42490</v>
      </c>
      <c r="H8392" s="3" t="s">
        <v>8194</v>
      </c>
      <c r="I8392" s="4"/>
    </row>
    <row r="8393" spans="1:9">
      <c r="A8393" s="6">
        <v>8391</v>
      </c>
      <c r="B8393" s="68" t="s">
        <v>8227</v>
      </c>
      <c r="C8393" s="25" t="str">
        <f>IF(D8393=2,"NO","YES")</f>
        <v>NO</v>
      </c>
      <c r="D8393" s="77">
        <f t="shared" si="143"/>
        <v>2</v>
      </c>
      <c r="E8393" s="1">
        <v>4.9400000000000004</v>
      </c>
      <c r="F8393" s="39">
        <v>13600</v>
      </c>
      <c r="G8393" s="99">
        <v>42490</v>
      </c>
      <c r="H8393" s="3" t="s">
        <v>8194</v>
      </c>
      <c r="I8393" s="4"/>
    </row>
    <row r="8394" spans="1:9">
      <c r="A8394" s="6">
        <v>8392</v>
      </c>
      <c r="B8394" s="68" t="s">
        <v>8228</v>
      </c>
      <c r="C8394" s="25" t="str">
        <f>IF(D8394=2,"NO","YES")</f>
        <v>YES</v>
      </c>
      <c r="D8394" s="77">
        <f t="shared" si="143"/>
        <v>1.21</v>
      </c>
      <c r="E8394" s="1">
        <v>2.9887000000000001</v>
      </c>
      <c r="F8394" s="39">
        <v>8228</v>
      </c>
      <c r="G8394" s="99">
        <v>42490</v>
      </c>
      <c r="H8394" s="3" t="s">
        <v>8194</v>
      </c>
      <c r="I8394" s="4"/>
    </row>
    <row r="8395" spans="1:9">
      <c r="A8395" s="6">
        <v>8393</v>
      </c>
      <c r="B8395" s="68" t="s">
        <v>8229</v>
      </c>
      <c r="C8395" s="25" t="str">
        <f>IF(D8395=2,"NO","YES")</f>
        <v>YES</v>
      </c>
      <c r="D8395" s="77">
        <f t="shared" si="143"/>
        <v>1.46</v>
      </c>
      <c r="E8395" s="1">
        <v>3.6062000000000003</v>
      </c>
      <c r="F8395" s="39">
        <v>9928</v>
      </c>
      <c r="G8395" s="99">
        <v>42490</v>
      </c>
      <c r="H8395" s="3" t="s">
        <v>8194</v>
      </c>
      <c r="I8395" s="4"/>
    </row>
    <row r="8396" spans="1:9">
      <c r="A8396" s="6">
        <v>8394</v>
      </c>
      <c r="B8396" s="68" t="s">
        <v>8230</v>
      </c>
      <c r="C8396" s="25" t="str">
        <f>IF(D8396=2,"NO","YES")</f>
        <v>YES</v>
      </c>
      <c r="D8396" s="77">
        <f t="shared" si="143"/>
        <v>1.99</v>
      </c>
      <c r="E8396" s="1">
        <v>4.9153000000000002</v>
      </c>
      <c r="F8396" s="39">
        <v>13532</v>
      </c>
      <c r="G8396" s="99">
        <v>42490</v>
      </c>
      <c r="H8396" s="3" t="s">
        <v>8194</v>
      </c>
      <c r="I8396" s="4"/>
    </row>
    <row r="8397" spans="1:9">
      <c r="A8397" s="6">
        <v>8395</v>
      </c>
      <c r="B8397" s="68" t="s">
        <v>8231</v>
      </c>
      <c r="C8397" s="25" t="str">
        <f>IF(D8397=2,"NO","YES")</f>
        <v>YES</v>
      </c>
      <c r="D8397" s="77">
        <f t="shared" si="143"/>
        <v>0.28000000000000003</v>
      </c>
      <c r="E8397" s="1">
        <v>0.6916000000000001</v>
      </c>
      <c r="F8397" s="39">
        <v>1904</v>
      </c>
      <c r="G8397" s="99">
        <v>42490</v>
      </c>
      <c r="H8397" s="3" t="s">
        <v>8194</v>
      </c>
      <c r="I8397" s="4"/>
    </row>
    <row r="8398" spans="1:9">
      <c r="A8398" s="6">
        <v>8396</v>
      </c>
      <c r="B8398" s="68" t="s">
        <v>8232</v>
      </c>
      <c r="C8398" s="25" t="str">
        <f>IF(D8398=2,"NO","YES")</f>
        <v>YES</v>
      </c>
      <c r="D8398" s="77">
        <f t="shared" si="143"/>
        <v>1.21</v>
      </c>
      <c r="E8398" s="1">
        <v>2.9887000000000001</v>
      </c>
      <c r="F8398" s="39">
        <v>8228</v>
      </c>
      <c r="G8398" s="99">
        <v>42490</v>
      </c>
      <c r="H8398" s="3" t="s">
        <v>8194</v>
      </c>
      <c r="I8398" s="4"/>
    </row>
    <row r="8399" spans="1:9">
      <c r="A8399" s="6">
        <v>8397</v>
      </c>
      <c r="B8399" s="68" t="s">
        <v>8233</v>
      </c>
      <c r="C8399" s="25" t="str">
        <f>IF(D8399=2,"NO","YES")</f>
        <v>YES</v>
      </c>
      <c r="D8399" s="77">
        <f t="shared" si="143"/>
        <v>1.21</v>
      </c>
      <c r="E8399" s="1">
        <v>2.9887000000000001</v>
      </c>
      <c r="F8399" s="39">
        <v>8228</v>
      </c>
      <c r="G8399" s="99">
        <v>42490</v>
      </c>
      <c r="H8399" s="3" t="s">
        <v>8194</v>
      </c>
      <c r="I8399" s="4"/>
    </row>
    <row r="8400" spans="1:9">
      <c r="A8400" s="6">
        <v>8398</v>
      </c>
      <c r="B8400" s="68" t="s">
        <v>8234</v>
      </c>
      <c r="C8400" s="25" t="str">
        <f>IF(D8400=2,"NO","YES")</f>
        <v>YES</v>
      </c>
      <c r="D8400" s="77">
        <f t="shared" si="143"/>
        <v>0.97</v>
      </c>
      <c r="E8400" s="1">
        <v>2.3959000000000001</v>
      </c>
      <c r="F8400" s="39">
        <v>6596</v>
      </c>
      <c r="G8400" s="99">
        <v>42490</v>
      </c>
      <c r="H8400" s="3" t="s">
        <v>8194</v>
      </c>
      <c r="I8400" s="4"/>
    </row>
    <row r="8401" spans="1:9">
      <c r="A8401" s="6">
        <v>8399</v>
      </c>
      <c r="B8401" s="68" t="s">
        <v>8235</v>
      </c>
      <c r="C8401" s="25" t="str">
        <f>IF(D8401=2,"NO","YES")</f>
        <v>YES</v>
      </c>
      <c r="D8401" s="77">
        <f t="shared" si="143"/>
        <v>1.01</v>
      </c>
      <c r="E8401" s="1">
        <v>2.4947000000000004</v>
      </c>
      <c r="F8401" s="39">
        <v>6868</v>
      </c>
      <c r="G8401" s="99">
        <v>42490</v>
      </c>
      <c r="H8401" s="3" t="s">
        <v>8194</v>
      </c>
      <c r="I8401" s="4"/>
    </row>
    <row r="8402" spans="1:9">
      <c r="A8402" s="6">
        <v>8400</v>
      </c>
      <c r="B8402" s="68" t="s">
        <v>8236</v>
      </c>
      <c r="C8402" s="25" t="str">
        <f>IF(D8402=2,"NO","YES")</f>
        <v>YES</v>
      </c>
      <c r="D8402" s="77">
        <f t="shared" si="143"/>
        <v>0.66</v>
      </c>
      <c r="E8402" s="1">
        <v>1.6302000000000003</v>
      </c>
      <c r="F8402" s="39">
        <v>4488</v>
      </c>
      <c r="G8402" s="99">
        <v>42490</v>
      </c>
      <c r="H8402" s="3" t="s">
        <v>8194</v>
      </c>
      <c r="I8402" s="4"/>
    </row>
    <row r="8403" spans="1:9">
      <c r="A8403" s="6">
        <v>8401</v>
      </c>
      <c r="B8403" s="68" t="s">
        <v>8237</v>
      </c>
      <c r="C8403" s="25" t="str">
        <f>IF(D8403=2,"NO","YES")</f>
        <v>YES</v>
      </c>
      <c r="D8403" s="77">
        <f t="shared" si="143"/>
        <v>0.27</v>
      </c>
      <c r="E8403" s="1">
        <v>0.66690000000000005</v>
      </c>
      <c r="F8403" s="39">
        <v>1836</v>
      </c>
      <c r="G8403" s="99">
        <v>42490</v>
      </c>
      <c r="H8403" s="3" t="s">
        <v>8194</v>
      </c>
      <c r="I8403" s="4"/>
    </row>
    <row r="8404" spans="1:9">
      <c r="A8404" s="6">
        <v>8402</v>
      </c>
      <c r="B8404" s="68" t="s">
        <v>8238</v>
      </c>
      <c r="C8404" s="25" t="str">
        <f>IF(D8404=2,"NO","YES")</f>
        <v>YES</v>
      </c>
      <c r="D8404" s="77">
        <f t="shared" si="143"/>
        <v>1.21</v>
      </c>
      <c r="E8404" s="1">
        <v>2.9887000000000001</v>
      </c>
      <c r="F8404" s="39">
        <v>8228</v>
      </c>
      <c r="G8404" s="99">
        <v>42490</v>
      </c>
      <c r="H8404" s="3" t="s">
        <v>8194</v>
      </c>
      <c r="I8404" s="4"/>
    </row>
    <row r="8405" spans="1:9">
      <c r="A8405" s="6">
        <v>8403</v>
      </c>
      <c r="B8405" s="68" t="s">
        <v>8239</v>
      </c>
      <c r="C8405" s="25" t="str">
        <f>IF(D8405=2,"NO","YES")</f>
        <v>YES</v>
      </c>
      <c r="D8405" s="77">
        <f t="shared" si="143"/>
        <v>1.21</v>
      </c>
      <c r="E8405" s="1">
        <v>2.9887000000000001</v>
      </c>
      <c r="F8405" s="39">
        <v>8228</v>
      </c>
      <c r="G8405" s="99">
        <v>42490</v>
      </c>
      <c r="H8405" s="3" t="s">
        <v>8194</v>
      </c>
      <c r="I8405" s="4"/>
    </row>
    <row r="8406" spans="1:9">
      <c r="A8406" s="6">
        <v>8404</v>
      </c>
      <c r="B8406" s="68" t="s">
        <v>8240</v>
      </c>
      <c r="C8406" s="25" t="str">
        <f>IF(D8406=2,"NO","YES")</f>
        <v>YES</v>
      </c>
      <c r="D8406" s="77">
        <f t="shared" si="143"/>
        <v>1.01</v>
      </c>
      <c r="E8406" s="1">
        <v>2.4947000000000004</v>
      </c>
      <c r="F8406" s="39">
        <v>6868</v>
      </c>
      <c r="G8406" s="99">
        <v>42490</v>
      </c>
      <c r="H8406" s="3" t="s">
        <v>8194</v>
      </c>
      <c r="I8406" s="4"/>
    </row>
    <row r="8407" spans="1:9">
      <c r="A8407" s="6">
        <v>8405</v>
      </c>
      <c r="B8407" s="68" t="s">
        <v>8241</v>
      </c>
      <c r="C8407" s="25" t="str">
        <f>IF(D8407=2,"NO","YES")</f>
        <v>YES</v>
      </c>
      <c r="D8407" s="77">
        <f t="shared" si="143"/>
        <v>0.9</v>
      </c>
      <c r="E8407" s="1">
        <v>2.2230000000000003</v>
      </c>
      <c r="F8407" s="39">
        <v>6120</v>
      </c>
      <c r="G8407" s="99">
        <v>42490</v>
      </c>
      <c r="H8407" s="3" t="s">
        <v>8194</v>
      </c>
      <c r="I8407" s="4"/>
    </row>
    <row r="8408" spans="1:9">
      <c r="A8408" s="6">
        <v>8406</v>
      </c>
      <c r="B8408" s="68" t="s">
        <v>8242</v>
      </c>
      <c r="C8408" s="25" t="str">
        <f>IF(D8408=2,"NO","YES")</f>
        <v>YES</v>
      </c>
      <c r="D8408" s="77">
        <f t="shared" si="143"/>
        <v>0.91</v>
      </c>
      <c r="E8408" s="1">
        <v>2.2477000000000005</v>
      </c>
      <c r="F8408" s="39">
        <v>6188</v>
      </c>
      <c r="G8408" s="99">
        <v>42490</v>
      </c>
      <c r="H8408" s="3" t="s">
        <v>8194</v>
      </c>
      <c r="I8408" s="4"/>
    </row>
    <row r="8409" spans="1:9">
      <c r="A8409" s="6">
        <v>8407</v>
      </c>
      <c r="B8409" s="68" t="s">
        <v>8243</v>
      </c>
      <c r="C8409" s="25" t="str">
        <f>IF(D8409=2,"NO","YES")</f>
        <v>YES</v>
      </c>
      <c r="D8409" s="77">
        <f t="shared" si="143"/>
        <v>0.42</v>
      </c>
      <c r="E8409" s="1">
        <v>1.0374000000000001</v>
      </c>
      <c r="F8409" s="39">
        <v>2856</v>
      </c>
      <c r="G8409" s="99">
        <v>42490</v>
      </c>
      <c r="H8409" s="3" t="s">
        <v>8194</v>
      </c>
      <c r="I8409" s="4"/>
    </row>
    <row r="8410" spans="1:9">
      <c r="A8410" s="6">
        <v>8408</v>
      </c>
      <c r="B8410" s="68" t="s">
        <v>8244</v>
      </c>
      <c r="C8410" s="25" t="str">
        <f>IF(D8410=2,"NO","YES")</f>
        <v>YES</v>
      </c>
      <c r="D8410" s="77">
        <f t="shared" si="143"/>
        <v>1.46</v>
      </c>
      <c r="E8410" s="1">
        <v>3.6062000000000003</v>
      </c>
      <c r="F8410" s="39">
        <v>9928</v>
      </c>
      <c r="G8410" s="99">
        <v>42490</v>
      </c>
      <c r="H8410" s="3" t="s">
        <v>8194</v>
      </c>
      <c r="I8410" s="4"/>
    </row>
    <row r="8411" spans="1:9" ht="30">
      <c r="A8411" s="6">
        <v>8409</v>
      </c>
      <c r="B8411" s="68" t="s">
        <v>8245</v>
      </c>
      <c r="C8411" s="25" t="str">
        <f>IF(D8411=2,"NO","YES")</f>
        <v>YES</v>
      </c>
      <c r="D8411" s="77">
        <f t="shared" si="143"/>
        <v>0.94</v>
      </c>
      <c r="E8411" s="1">
        <v>2.3218000000000001</v>
      </c>
      <c r="F8411" s="39">
        <v>6392</v>
      </c>
      <c r="G8411" s="99">
        <v>42674</v>
      </c>
      <c r="H8411" s="3" t="s">
        <v>8194</v>
      </c>
      <c r="I8411" s="4"/>
    </row>
    <row r="8412" spans="1:9">
      <c r="A8412" s="6">
        <v>8410</v>
      </c>
      <c r="B8412" s="68" t="s">
        <v>8246</v>
      </c>
      <c r="C8412" s="25" t="str">
        <f>IF(D8412=2,"NO","YES")</f>
        <v>YES</v>
      </c>
      <c r="D8412" s="77">
        <f t="shared" si="143"/>
        <v>0.14000000000000001</v>
      </c>
      <c r="E8412" s="1">
        <v>0.34580000000000005</v>
      </c>
      <c r="F8412" s="39">
        <v>952</v>
      </c>
      <c r="G8412" s="99">
        <v>42674</v>
      </c>
      <c r="H8412" s="3" t="s">
        <v>8194</v>
      </c>
      <c r="I8412" s="4"/>
    </row>
    <row r="8413" spans="1:9" ht="30">
      <c r="A8413" s="6">
        <v>8411</v>
      </c>
      <c r="B8413" s="68" t="s">
        <v>8247</v>
      </c>
      <c r="C8413" s="25" t="str">
        <f>IF(D8413=2,"NO","YES")</f>
        <v>YES</v>
      </c>
      <c r="D8413" s="77">
        <f t="shared" si="143"/>
        <v>0.67</v>
      </c>
      <c r="E8413" s="1">
        <v>1.6549000000000003</v>
      </c>
      <c r="F8413" s="39">
        <v>4556</v>
      </c>
      <c r="G8413" s="99">
        <v>42674</v>
      </c>
      <c r="H8413" s="3" t="s">
        <v>8194</v>
      </c>
      <c r="I8413" s="4"/>
    </row>
    <row r="8414" spans="1:9">
      <c r="A8414" s="6">
        <v>8412</v>
      </c>
      <c r="B8414" s="68" t="s">
        <v>8248</v>
      </c>
      <c r="C8414" s="25" t="str">
        <f>IF(D8414=2,"NO","YES")</f>
        <v>YES</v>
      </c>
      <c r="D8414" s="77">
        <f t="shared" si="143"/>
        <v>0.45</v>
      </c>
      <c r="E8414" s="1">
        <v>1.1115000000000002</v>
      </c>
      <c r="F8414" s="39">
        <v>3060</v>
      </c>
      <c r="G8414" s="99">
        <v>42674</v>
      </c>
      <c r="H8414" s="3" t="s">
        <v>8194</v>
      </c>
      <c r="I8414" s="4"/>
    </row>
    <row r="8415" spans="1:9" ht="30">
      <c r="A8415" s="6">
        <v>8413</v>
      </c>
      <c r="B8415" s="68" t="s">
        <v>8249</v>
      </c>
      <c r="C8415" s="25" t="str">
        <f>IF(D8415=2,"NO","YES")</f>
        <v>YES</v>
      </c>
      <c r="D8415" s="77">
        <f t="shared" si="143"/>
        <v>0.17</v>
      </c>
      <c r="E8415" s="1">
        <v>0.41990000000000005</v>
      </c>
      <c r="F8415" s="39">
        <v>1156</v>
      </c>
      <c r="G8415" s="99">
        <v>42674</v>
      </c>
      <c r="H8415" s="3" t="s">
        <v>8194</v>
      </c>
      <c r="I8415" s="4"/>
    </row>
    <row r="8416" spans="1:9">
      <c r="A8416" s="6">
        <v>8414</v>
      </c>
      <c r="B8416" s="24" t="s">
        <v>8250</v>
      </c>
      <c r="C8416" s="25" t="str">
        <f>IF(D8416=2,"NO","YES")</f>
        <v>YES</v>
      </c>
      <c r="D8416" s="25">
        <f t="shared" si="143"/>
        <v>0.56000000000000005</v>
      </c>
      <c r="E8416" s="1">
        <v>1.3832000000000002</v>
      </c>
      <c r="F8416" s="59">
        <v>3808</v>
      </c>
      <c r="G8416" s="97">
        <v>42728</v>
      </c>
      <c r="H8416" s="3" t="s">
        <v>8194</v>
      </c>
      <c r="I8416" s="4"/>
    </row>
    <row r="8417" spans="1:9">
      <c r="A8417" s="6">
        <v>8415</v>
      </c>
      <c r="B8417" s="24" t="s">
        <v>8251</v>
      </c>
      <c r="C8417" s="25" t="str">
        <f>IF(D8417=2,"NO","YES")</f>
        <v>YES</v>
      </c>
      <c r="D8417" s="25">
        <f t="shared" si="143"/>
        <v>0.09</v>
      </c>
      <c r="E8417" s="1">
        <v>0.2223</v>
      </c>
      <c r="F8417" s="59">
        <v>612</v>
      </c>
      <c r="G8417" s="97">
        <v>42728</v>
      </c>
      <c r="H8417" s="3" t="s">
        <v>8194</v>
      </c>
      <c r="I8417" s="4"/>
    </row>
    <row r="8418" spans="1:9">
      <c r="A8418" s="6">
        <v>8416</v>
      </c>
      <c r="B8418" s="24" t="s">
        <v>8252</v>
      </c>
      <c r="C8418" s="25" t="str">
        <f>IF(D8418=2,"NO","YES")</f>
        <v>YES</v>
      </c>
      <c r="D8418" s="25">
        <f t="shared" si="143"/>
        <v>0.34</v>
      </c>
      <c r="E8418" s="1">
        <v>0.8398000000000001</v>
      </c>
      <c r="F8418" s="59">
        <v>2312</v>
      </c>
      <c r="G8418" s="97">
        <v>42728</v>
      </c>
      <c r="H8418" s="3" t="s">
        <v>8194</v>
      </c>
      <c r="I8418" s="4"/>
    </row>
    <row r="8419" spans="1:9" ht="75">
      <c r="A8419" s="6">
        <v>8417</v>
      </c>
      <c r="B8419" s="24" t="s">
        <v>8253</v>
      </c>
      <c r="C8419" s="25" t="str">
        <f>IF(D8419=2,"NO","YES")</f>
        <v>YES</v>
      </c>
      <c r="D8419" s="25">
        <f t="shared" si="143"/>
        <v>0.12</v>
      </c>
      <c r="E8419" s="1">
        <v>0.2964</v>
      </c>
      <c r="F8419" s="59">
        <v>816</v>
      </c>
      <c r="G8419" s="97">
        <v>42728</v>
      </c>
      <c r="H8419" s="3" t="s">
        <v>8194</v>
      </c>
      <c r="I8419" s="4"/>
    </row>
    <row r="8420" spans="1:9" ht="30">
      <c r="A8420" s="6">
        <v>8418</v>
      </c>
      <c r="B8420" s="24" t="s">
        <v>8254</v>
      </c>
      <c r="C8420" s="25" t="str">
        <f>IF(D8420=2,"NO","YES")</f>
        <v>YES</v>
      </c>
      <c r="D8420" s="25">
        <f t="shared" si="143"/>
        <v>1.21</v>
      </c>
      <c r="E8420" s="1">
        <v>2.9887000000000001</v>
      </c>
      <c r="F8420" s="59">
        <v>8228</v>
      </c>
      <c r="G8420" s="97">
        <v>42728</v>
      </c>
      <c r="H8420" s="3" t="s">
        <v>8194</v>
      </c>
      <c r="I8420" s="4"/>
    </row>
    <row r="8421" spans="1:9">
      <c r="A8421" s="6">
        <v>8419</v>
      </c>
      <c r="B8421" s="24" t="s">
        <v>8255</v>
      </c>
      <c r="C8421" s="25" t="str">
        <f>IF(D8421=2,"NO","YES")</f>
        <v>YES</v>
      </c>
      <c r="D8421" s="25">
        <f t="shared" si="143"/>
        <v>0.69</v>
      </c>
      <c r="E8421" s="1">
        <v>1.7042999999999999</v>
      </c>
      <c r="F8421" s="59">
        <v>4692</v>
      </c>
      <c r="G8421" s="97">
        <v>42728</v>
      </c>
      <c r="H8421" s="3" t="s">
        <v>8194</v>
      </c>
      <c r="I8421" s="4"/>
    </row>
    <row r="8422" spans="1:9">
      <c r="A8422" s="6">
        <v>8420</v>
      </c>
      <c r="B8422" s="68" t="s">
        <v>8256</v>
      </c>
      <c r="C8422" s="25" t="str">
        <f>IF(D8422=2,"NO","YES")</f>
        <v>YES</v>
      </c>
      <c r="D8422" s="77">
        <f t="shared" si="143"/>
        <v>0.31</v>
      </c>
      <c r="E8422" s="1">
        <v>0.76570000000000005</v>
      </c>
      <c r="F8422" s="39">
        <v>2108</v>
      </c>
      <c r="G8422" s="99">
        <v>42490</v>
      </c>
      <c r="H8422" s="3" t="s">
        <v>8257</v>
      </c>
      <c r="I8422" s="4"/>
    </row>
    <row r="8423" spans="1:9">
      <c r="A8423" s="6">
        <v>8421</v>
      </c>
      <c r="B8423" s="68" t="s">
        <v>8258</v>
      </c>
      <c r="C8423" s="25" t="str">
        <f>IF(D8423=2,"NO","YES")</f>
        <v>YES</v>
      </c>
      <c r="D8423" s="77">
        <f t="shared" si="143"/>
        <v>1.1000000000000001</v>
      </c>
      <c r="E8423" s="1">
        <v>2.7170000000000005</v>
      </c>
      <c r="F8423" s="39">
        <v>7480</v>
      </c>
      <c r="G8423" s="99">
        <v>42490</v>
      </c>
      <c r="H8423" s="3" t="s">
        <v>8257</v>
      </c>
      <c r="I8423" s="4"/>
    </row>
    <row r="8424" spans="1:9">
      <c r="A8424" s="6">
        <v>8422</v>
      </c>
      <c r="B8424" s="68" t="s">
        <v>8259</v>
      </c>
      <c r="C8424" s="25" t="str">
        <f>IF(D8424=2,"NO","YES")</f>
        <v>YES</v>
      </c>
      <c r="D8424" s="77">
        <f t="shared" si="143"/>
        <v>0.01</v>
      </c>
      <c r="E8424" s="1">
        <v>2.4700000000000003E-2</v>
      </c>
      <c r="F8424" s="39">
        <v>68</v>
      </c>
      <c r="G8424" s="99">
        <v>42490</v>
      </c>
      <c r="H8424" s="3" t="s">
        <v>8257</v>
      </c>
      <c r="I8424" s="4"/>
    </row>
    <row r="8425" spans="1:9">
      <c r="A8425" s="6">
        <v>8423</v>
      </c>
      <c r="B8425" s="68" t="s">
        <v>8260</v>
      </c>
      <c r="C8425" s="25" t="str">
        <f>IF(D8425=2,"NO","YES")</f>
        <v>YES</v>
      </c>
      <c r="D8425" s="77">
        <f t="shared" si="143"/>
        <v>0.7</v>
      </c>
      <c r="E8425" s="1">
        <v>1.7290000000000001</v>
      </c>
      <c r="F8425" s="39">
        <v>4760</v>
      </c>
      <c r="G8425" s="99">
        <v>42490</v>
      </c>
      <c r="H8425" s="3" t="s">
        <v>8257</v>
      </c>
      <c r="I8425" s="4"/>
    </row>
    <row r="8426" spans="1:9">
      <c r="A8426" s="6">
        <v>8424</v>
      </c>
      <c r="B8426" s="68" t="s">
        <v>8261</v>
      </c>
      <c r="C8426" s="25" t="str">
        <f>IF(D8426=2,"NO","YES")</f>
        <v>YES</v>
      </c>
      <c r="D8426" s="77">
        <f t="shared" si="143"/>
        <v>1.6</v>
      </c>
      <c r="E8426" s="1">
        <v>3.9520000000000004</v>
      </c>
      <c r="F8426" s="39">
        <v>10880</v>
      </c>
      <c r="G8426" s="99">
        <v>42490</v>
      </c>
      <c r="H8426" s="3" t="s">
        <v>8257</v>
      </c>
      <c r="I8426" s="4"/>
    </row>
    <row r="8427" spans="1:9">
      <c r="A8427" s="6">
        <v>8425</v>
      </c>
      <c r="B8427" s="68" t="s">
        <v>8262</v>
      </c>
      <c r="C8427" s="25" t="str">
        <f>IF(D8427=2,"NO","YES")</f>
        <v>YES</v>
      </c>
      <c r="D8427" s="77">
        <f t="shared" si="143"/>
        <v>1.21</v>
      </c>
      <c r="E8427" s="1">
        <v>2.9887000000000001</v>
      </c>
      <c r="F8427" s="39">
        <v>8228</v>
      </c>
      <c r="G8427" s="99">
        <v>42490</v>
      </c>
      <c r="H8427" s="3" t="s">
        <v>8257</v>
      </c>
      <c r="I8427" s="4"/>
    </row>
    <row r="8428" spans="1:9">
      <c r="A8428" s="6">
        <v>8426</v>
      </c>
      <c r="B8428" s="68" t="s">
        <v>8263</v>
      </c>
      <c r="C8428" s="25" t="str">
        <f>IF(D8428=2,"NO","YES")</f>
        <v>YES</v>
      </c>
      <c r="D8428" s="77">
        <f t="shared" si="143"/>
        <v>0.16</v>
      </c>
      <c r="E8428" s="1">
        <v>0.39520000000000005</v>
      </c>
      <c r="F8428" s="39">
        <v>1088</v>
      </c>
      <c r="G8428" s="99">
        <v>42490</v>
      </c>
      <c r="H8428" s="3" t="s">
        <v>8257</v>
      </c>
      <c r="I8428" s="4"/>
    </row>
    <row r="8429" spans="1:9">
      <c r="A8429" s="6">
        <v>8427</v>
      </c>
      <c r="B8429" s="68" t="s">
        <v>8264</v>
      </c>
      <c r="C8429" s="25" t="str">
        <f>IF(D8429=2,"NO","YES")</f>
        <v>YES</v>
      </c>
      <c r="D8429" s="77">
        <f t="shared" si="143"/>
        <v>0.08</v>
      </c>
      <c r="E8429" s="1">
        <v>0.19760000000000003</v>
      </c>
      <c r="F8429" s="39">
        <v>544</v>
      </c>
      <c r="G8429" s="99">
        <v>42490</v>
      </c>
      <c r="H8429" s="3" t="s">
        <v>8257</v>
      </c>
      <c r="I8429" s="4"/>
    </row>
    <row r="8430" spans="1:9">
      <c r="A8430" s="6">
        <v>8428</v>
      </c>
      <c r="B8430" s="68" t="s">
        <v>8265</v>
      </c>
      <c r="C8430" s="25" t="str">
        <f>IF(D8430=2,"NO","YES")</f>
        <v>YES</v>
      </c>
      <c r="D8430" s="77">
        <f t="shared" si="143"/>
        <v>1.02</v>
      </c>
      <c r="E8430" s="1">
        <v>2.5194000000000001</v>
      </c>
      <c r="F8430" s="39">
        <v>6936</v>
      </c>
      <c r="G8430" s="99">
        <v>42490</v>
      </c>
      <c r="H8430" s="3" t="s">
        <v>8257</v>
      </c>
      <c r="I8430" s="4"/>
    </row>
    <row r="8431" spans="1:9">
      <c r="A8431" s="6">
        <v>8429</v>
      </c>
      <c r="B8431" s="68" t="s">
        <v>8266</v>
      </c>
      <c r="C8431" s="25" t="str">
        <f>IF(D8431=2,"NO","YES")</f>
        <v>YES</v>
      </c>
      <c r="D8431" s="77">
        <f t="shared" si="143"/>
        <v>0.17</v>
      </c>
      <c r="E8431" s="1">
        <v>0.41990000000000005</v>
      </c>
      <c r="F8431" s="39">
        <v>1156</v>
      </c>
      <c r="G8431" s="93">
        <v>42490</v>
      </c>
      <c r="H8431" s="3" t="s">
        <v>8257</v>
      </c>
      <c r="I8431" s="4"/>
    </row>
    <row r="8432" spans="1:9">
      <c r="A8432" s="6">
        <v>8430</v>
      </c>
      <c r="B8432" s="68" t="s">
        <v>8267</v>
      </c>
      <c r="C8432" s="25" t="str">
        <f>IF(D8432=2,"NO","YES")</f>
        <v>YES</v>
      </c>
      <c r="D8432" s="77">
        <f t="shared" si="143"/>
        <v>1.21</v>
      </c>
      <c r="E8432" s="1">
        <v>2.9887000000000001</v>
      </c>
      <c r="F8432" s="39">
        <v>8228</v>
      </c>
      <c r="G8432" s="99">
        <v>42490</v>
      </c>
      <c r="H8432" s="3" t="s">
        <v>8257</v>
      </c>
      <c r="I8432" s="4"/>
    </row>
    <row r="8433" spans="1:9">
      <c r="A8433" s="6">
        <v>8431</v>
      </c>
      <c r="B8433" s="68" t="s">
        <v>8268</v>
      </c>
      <c r="C8433" s="25" t="str">
        <f>IF(D8433=2,"NO","YES")</f>
        <v>YES</v>
      </c>
      <c r="D8433" s="77">
        <f t="shared" si="143"/>
        <v>1.21</v>
      </c>
      <c r="E8433" s="1">
        <v>2.9887000000000001</v>
      </c>
      <c r="F8433" s="39">
        <v>8228</v>
      </c>
      <c r="G8433" s="99">
        <v>42490</v>
      </c>
      <c r="H8433" s="3" t="s">
        <v>8257</v>
      </c>
      <c r="I8433" s="4"/>
    </row>
    <row r="8434" spans="1:9">
      <c r="A8434" s="6">
        <v>8432</v>
      </c>
      <c r="B8434" s="68" t="s">
        <v>8269</v>
      </c>
      <c r="C8434" s="25" t="str">
        <f>IF(D8434=2,"NO","YES")</f>
        <v>YES</v>
      </c>
      <c r="D8434" s="77">
        <f t="shared" si="143"/>
        <v>1.21</v>
      </c>
      <c r="E8434" s="1">
        <v>2.9887000000000001</v>
      </c>
      <c r="F8434" s="39">
        <v>8228</v>
      </c>
      <c r="G8434" s="99">
        <v>42490</v>
      </c>
      <c r="H8434" s="3" t="s">
        <v>8257</v>
      </c>
      <c r="I8434" s="4"/>
    </row>
    <row r="8435" spans="1:9">
      <c r="A8435" s="6">
        <v>8433</v>
      </c>
      <c r="B8435" s="68" t="s">
        <v>8270</v>
      </c>
      <c r="C8435" s="25" t="str">
        <f>IF(D8435=2,"NO","YES")</f>
        <v>YES</v>
      </c>
      <c r="D8435" s="77">
        <f t="shared" si="143"/>
        <v>0.39</v>
      </c>
      <c r="E8435" s="1">
        <v>0.96330000000000016</v>
      </c>
      <c r="F8435" s="39">
        <v>2652</v>
      </c>
      <c r="G8435" s="99">
        <v>42490</v>
      </c>
      <c r="H8435" s="3" t="s">
        <v>8257</v>
      </c>
      <c r="I8435" s="4"/>
    </row>
    <row r="8436" spans="1:9">
      <c r="A8436" s="6">
        <v>8434</v>
      </c>
      <c r="B8436" s="68" t="s">
        <v>8271</v>
      </c>
      <c r="C8436" s="25" t="str">
        <f>IF(D8436=2,"NO","YES")</f>
        <v>YES</v>
      </c>
      <c r="D8436" s="77">
        <f t="shared" si="143"/>
        <v>1.1499999999999999</v>
      </c>
      <c r="E8436" s="1">
        <v>2.8405</v>
      </c>
      <c r="F8436" s="39">
        <v>7820</v>
      </c>
      <c r="G8436" s="99">
        <v>42490</v>
      </c>
      <c r="H8436" s="3" t="s">
        <v>8257</v>
      </c>
      <c r="I8436" s="4"/>
    </row>
    <row r="8437" spans="1:9">
      <c r="A8437" s="6">
        <v>8435</v>
      </c>
      <c r="B8437" s="68" t="s">
        <v>8272</v>
      </c>
      <c r="C8437" s="25" t="str">
        <f>IF(D8437=2,"NO","YES")</f>
        <v>YES</v>
      </c>
      <c r="D8437" s="77">
        <f t="shared" si="143"/>
        <v>1.21</v>
      </c>
      <c r="E8437" s="1">
        <v>2.9887000000000001</v>
      </c>
      <c r="F8437" s="39">
        <v>8228</v>
      </c>
      <c r="G8437" s="99">
        <v>42490</v>
      </c>
      <c r="H8437" s="3" t="s">
        <v>8257</v>
      </c>
      <c r="I8437" s="4"/>
    </row>
    <row r="8438" spans="1:9">
      <c r="A8438" s="6">
        <v>8436</v>
      </c>
      <c r="B8438" s="68" t="s">
        <v>8273</v>
      </c>
      <c r="C8438" s="25" t="str">
        <f>IF(D8438=2,"NO","YES")</f>
        <v>YES</v>
      </c>
      <c r="D8438" s="77">
        <f t="shared" si="143"/>
        <v>0.56999999999999995</v>
      </c>
      <c r="E8438" s="1">
        <v>1.4078999999999999</v>
      </c>
      <c r="F8438" s="39">
        <v>3876</v>
      </c>
      <c r="G8438" s="99">
        <v>42490</v>
      </c>
      <c r="H8438" s="3" t="s">
        <v>8257</v>
      </c>
      <c r="I8438" s="4"/>
    </row>
    <row r="8439" spans="1:9" ht="30">
      <c r="A8439" s="6">
        <v>8437</v>
      </c>
      <c r="B8439" s="68" t="s">
        <v>8274</v>
      </c>
      <c r="C8439" s="25" t="str">
        <f>IF(D8439=2,"NO","YES")</f>
        <v>YES</v>
      </c>
      <c r="D8439" s="77">
        <f t="shared" si="143"/>
        <v>1.21</v>
      </c>
      <c r="E8439" s="1">
        <v>2.9887000000000001</v>
      </c>
      <c r="F8439" s="39">
        <v>8228</v>
      </c>
      <c r="G8439" s="99">
        <v>42490</v>
      </c>
      <c r="H8439" s="3" t="s">
        <v>8257</v>
      </c>
      <c r="I8439" s="4"/>
    </row>
    <row r="8440" spans="1:9">
      <c r="A8440" s="6">
        <v>8438</v>
      </c>
      <c r="B8440" s="68" t="s">
        <v>8275</v>
      </c>
      <c r="C8440" s="25" t="str">
        <f>IF(D8440=2,"NO","YES")</f>
        <v>YES</v>
      </c>
      <c r="D8440" s="77">
        <f t="shared" si="143"/>
        <v>0.36</v>
      </c>
      <c r="E8440" s="1">
        <v>0.88919999999999999</v>
      </c>
      <c r="F8440" s="39">
        <v>2448</v>
      </c>
      <c r="G8440" s="99">
        <v>42490</v>
      </c>
      <c r="H8440" s="3" t="s">
        <v>8257</v>
      </c>
      <c r="I8440" s="4"/>
    </row>
    <row r="8441" spans="1:9">
      <c r="A8441" s="6">
        <v>8439</v>
      </c>
      <c r="B8441" s="68" t="s">
        <v>8276</v>
      </c>
      <c r="C8441" s="25" t="str">
        <f>IF(D8441=2,"NO","YES")</f>
        <v>YES</v>
      </c>
      <c r="D8441" s="77">
        <f t="shared" si="143"/>
        <v>0.95</v>
      </c>
      <c r="E8441" s="1">
        <v>2.3465000000000003</v>
      </c>
      <c r="F8441" s="39">
        <v>6460</v>
      </c>
      <c r="G8441" s="99">
        <v>42490</v>
      </c>
      <c r="H8441" s="3" t="s">
        <v>8257</v>
      </c>
      <c r="I8441" s="4"/>
    </row>
    <row r="8442" spans="1:9">
      <c r="A8442" s="6">
        <v>8440</v>
      </c>
      <c r="B8442" s="68" t="s">
        <v>8277</v>
      </c>
      <c r="C8442" s="25" t="str">
        <f>IF(D8442=2,"NO","YES")</f>
        <v>YES</v>
      </c>
      <c r="D8442" s="77">
        <f t="shared" si="143"/>
        <v>0.54</v>
      </c>
      <c r="E8442" s="1">
        <v>1.3338000000000001</v>
      </c>
      <c r="F8442" s="39">
        <v>3672</v>
      </c>
      <c r="G8442" s="99">
        <v>42490</v>
      </c>
      <c r="H8442" s="3" t="s">
        <v>8257</v>
      </c>
      <c r="I8442" s="4"/>
    </row>
    <row r="8443" spans="1:9">
      <c r="A8443" s="6">
        <v>8441</v>
      </c>
      <c r="B8443" s="68" t="s">
        <v>8278</v>
      </c>
      <c r="C8443" s="25" t="str">
        <f>IF(D8443=2,"NO","YES")</f>
        <v>YES</v>
      </c>
      <c r="D8443" s="77">
        <f t="shared" si="143"/>
        <v>0.11</v>
      </c>
      <c r="E8443" s="1">
        <v>0.2717</v>
      </c>
      <c r="F8443" s="39">
        <v>748</v>
      </c>
      <c r="G8443" s="99">
        <v>42490</v>
      </c>
      <c r="H8443" s="3" t="s">
        <v>8257</v>
      </c>
      <c r="I8443" s="4"/>
    </row>
    <row r="8444" spans="1:9">
      <c r="A8444" s="6">
        <v>8442</v>
      </c>
      <c r="B8444" s="68" t="s">
        <v>8279</v>
      </c>
      <c r="C8444" s="25" t="str">
        <f>IF(D8444=2,"NO","YES")</f>
        <v>YES</v>
      </c>
      <c r="D8444" s="77">
        <f t="shared" si="143"/>
        <v>0.27</v>
      </c>
      <c r="E8444" s="1">
        <v>0.66690000000000005</v>
      </c>
      <c r="F8444" s="39">
        <v>1836</v>
      </c>
      <c r="G8444" s="99">
        <v>42490</v>
      </c>
      <c r="H8444" s="3" t="s">
        <v>8257</v>
      </c>
      <c r="I8444" s="4"/>
    </row>
    <row r="8445" spans="1:9">
      <c r="A8445" s="6">
        <v>8443</v>
      </c>
      <c r="B8445" s="68" t="s">
        <v>8280</v>
      </c>
      <c r="C8445" s="25" t="str">
        <f>IF(D8445=2,"NO","YES")</f>
        <v>YES</v>
      </c>
      <c r="D8445" s="77">
        <f t="shared" si="143"/>
        <v>0.11</v>
      </c>
      <c r="E8445" s="1">
        <v>0.2717</v>
      </c>
      <c r="F8445" s="39">
        <v>748</v>
      </c>
      <c r="G8445" s="99">
        <v>42490</v>
      </c>
      <c r="H8445" s="3" t="s">
        <v>8257</v>
      </c>
      <c r="I8445" s="4"/>
    </row>
    <row r="8446" spans="1:9" ht="30">
      <c r="A8446" s="6">
        <v>8444</v>
      </c>
      <c r="B8446" s="68" t="s">
        <v>8281</v>
      </c>
      <c r="C8446" s="25" t="str">
        <f>IF(D8446=2,"NO","YES")</f>
        <v>YES</v>
      </c>
      <c r="D8446" s="77">
        <f t="shared" si="143"/>
        <v>1.21</v>
      </c>
      <c r="E8446" s="1">
        <v>2.9887000000000001</v>
      </c>
      <c r="F8446" s="39">
        <v>8228</v>
      </c>
      <c r="G8446" s="99">
        <v>42490</v>
      </c>
      <c r="H8446" s="3" t="s">
        <v>8257</v>
      </c>
      <c r="I8446" s="4"/>
    </row>
    <row r="8447" spans="1:9" ht="30">
      <c r="A8447" s="6">
        <v>8445</v>
      </c>
      <c r="B8447" s="68" t="s">
        <v>8282</v>
      </c>
      <c r="C8447" s="25" t="str">
        <f>IF(D8447=2,"NO","YES")</f>
        <v>YES</v>
      </c>
      <c r="D8447" s="77">
        <f t="shared" si="143"/>
        <v>0.64</v>
      </c>
      <c r="E8447" s="1">
        <v>1.5808000000000002</v>
      </c>
      <c r="F8447" s="39">
        <v>4352</v>
      </c>
      <c r="G8447" s="99">
        <v>42490</v>
      </c>
      <c r="H8447" s="3" t="s">
        <v>8257</v>
      </c>
      <c r="I8447" s="4"/>
    </row>
    <row r="8448" spans="1:9">
      <c r="A8448" s="6">
        <v>8446</v>
      </c>
      <c r="B8448" s="68" t="s">
        <v>8283</v>
      </c>
      <c r="C8448" s="25" t="str">
        <f>IF(D8448=2,"NO","YES")</f>
        <v>YES</v>
      </c>
      <c r="D8448" s="77">
        <f t="shared" si="143"/>
        <v>0.55000000000000004</v>
      </c>
      <c r="E8448" s="1">
        <v>1.3585000000000003</v>
      </c>
      <c r="F8448" s="39">
        <v>3740</v>
      </c>
      <c r="G8448" s="99">
        <v>42490</v>
      </c>
      <c r="H8448" s="3" t="s">
        <v>8257</v>
      </c>
      <c r="I8448" s="4"/>
    </row>
    <row r="8449" spans="1:9">
      <c r="A8449" s="6">
        <v>8447</v>
      </c>
      <c r="B8449" s="68" t="s">
        <v>8284</v>
      </c>
      <c r="C8449" s="25" t="str">
        <f>IF(D8449=2,"NO","YES")</f>
        <v>YES</v>
      </c>
      <c r="D8449" s="77">
        <f t="shared" si="143"/>
        <v>0.12</v>
      </c>
      <c r="E8449" s="1">
        <v>0.2964</v>
      </c>
      <c r="F8449" s="39">
        <v>816</v>
      </c>
      <c r="G8449" s="99">
        <v>42490</v>
      </c>
      <c r="H8449" s="3" t="s">
        <v>8257</v>
      </c>
      <c r="I8449" s="4"/>
    </row>
    <row r="8450" spans="1:9">
      <c r="A8450" s="6">
        <v>8448</v>
      </c>
      <c r="B8450" s="68" t="s">
        <v>8285</v>
      </c>
      <c r="C8450" s="25" t="str">
        <f>IF(D8450=2,"NO","YES")</f>
        <v>YES</v>
      </c>
      <c r="D8450" s="77">
        <f t="shared" si="143"/>
        <v>0.59</v>
      </c>
      <c r="E8450" s="1">
        <v>1.4573</v>
      </c>
      <c r="F8450" s="39">
        <v>4012</v>
      </c>
      <c r="G8450" s="99">
        <v>42490</v>
      </c>
      <c r="H8450" s="3" t="s">
        <v>8257</v>
      </c>
      <c r="I8450" s="4"/>
    </row>
    <row r="8451" spans="1:9">
      <c r="A8451" s="6">
        <v>8449</v>
      </c>
      <c r="B8451" s="68" t="s">
        <v>8286</v>
      </c>
      <c r="C8451" s="25" t="str">
        <f>IF(D8451=2,"NO","YES")</f>
        <v>YES</v>
      </c>
      <c r="D8451" s="77">
        <f t="shared" si="143"/>
        <v>0.96</v>
      </c>
      <c r="E8451" s="1">
        <v>2.3712</v>
      </c>
      <c r="F8451" s="39">
        <v>6528</v>
      </c>
      <c r="G8451" s="99">
        <v>42490</v>
      </c>
      <c r="H8451" s="3" t="s">
        <v>8257</v>
      </c>
      <c r="I8451" s="4"/>
    </row>
    <row r="8452" spans="1:9">
      <c r="A8452" s="6">
        <v>8450</v>
      </c>
      <c r="B8452" s="68" t="s">
        <v>8287</v>
      </c>
      <c r="C8452" s="25" t="str">
        <f>IF(D8452=2,"NO","YES")</f>
        <v>YES</v>
      </c>
      <c r="D8452" s="77">
        <f t="shared" si="143"/>
        <v>1.1000000000000001</v>
      </c>
      <c r="E8452" s="1">
        <v>2.7170000000000005</v>
      </c>
      <c r="F8452" s="39">
        <v>7480</v>
      </c>
      <c r="G8452" s="99">
        <v>42490</v>
      </c>
      <c r="H8452" s="3" t="s">
        <v>8257</v>
      </c>
      <c r="I8452" s="4"/>
    </row>
    <row r="8453" spans="1:9">
      <c r="A8453" s="6">
        <v>8451</v>
      </c>
      <c r="B8453" s="68" t="s">
        <v>7857</v>
      </c>
      <c r="C8453" s="25" t="str">
        <f>IF(D8453=2,"NO","YES")</f>
        <v>YES</v>
      </c>
      <c r="D8453" s="77">
        <f t="shared" ref="D8453:D8516" si="144">F8453/6800</f>
        <v>1.21</v>
      </c>
      <c r="E8453" s="1">
        <v>2.9887000000000001</v>
      </c>
      <c r="F8453" s="39">
        <v>8228</v>
      </c>
      <c r="G8453" s="99">
        <v>42490</v>
      </c>
      <c r="H8453" s="3" t="s">
        <v>8257</v>
      </c>
      <c r="I8453" s="4"/>
    </row>
    <row r="8454" spans="1:9">
      <c r="A8454" s="6">
        <v>8452</v>
      </c>
      <c r="B8454" s="68" t="s">
        <v>8288</v>
      </c>
      <c r="C8454" s="25" t="str">
        <f>IF(D8454=2,"NO","YES")</f>
        <v>YES</v>
      </c>
      <c r="D8454" s="77">
        <f t="shared" si="144"/>
        <v>0.4</v>
      </c>
      <c r="E8454" s="1">
        <v>0.9880000000000001</v>
      </c>
      <c r="F8454" s="39">
        <v>2720</v>
      </c>
      <c r="G8454" s="99">
        <v>42490</v>
      </c>
      <c r="H8454" s="3" t="s">
        <v>8257</v>
      </c>
      <c r="I8454" s="4"/>
    </row>
    <row r="8455" spans="1:9">
      <c r="A8455" s="6">
        <v>8453</v>
      </c>
      <c r="B8455" s="68" t="s">
        <v>8289</v>
      </c>
      <c r="C8455" s="25" t="str">
        <f>IF(D8455=2,"NO","YES")</f>
        <v>YES</v>
      </c>
      <c r="D8455" s="77">
        <f t="shared" si="144"/>
        <v>0.57999999999999996</v>
      </c>
      <c r="E8455" s="1">
        <v>1.4326000000000001</v>
      </c>
      <c r="F8455" s="39">
        <v>3944</v>
      </c>
      <c r="G8455" s="99">
        <v>42490</v>
      </c>
      <c r="H8455" s="3" t="s">
        <v>8257</v>
      </c>
      <c r="I8455" s="4"/>
    </row>
    <row r="8456" spans="1:9">
      <c r="A8456" s="6">
        <v>8454</v>
      </c>
      <c r="B8456" s="68" t="s">
        <v>8290</v>
      </c>
      <c r="C8456" s="25" t="str">
        <f>IF(D8456=2,"NO","YES")</f>
        <v>YES</v>
      </c>
      <c r="D8456" s="77">
        <f t="shared" si="144"/>
        <v>1.21</v>
      </c>
      <c r="E8456" s="1">
        <v>2.9887000000000001</v>
      </c>
      <c r="F8456" s="39">
        <v>8228</v>
      </c>
      <c r="G8456" s="99">
        <v>42490</v>
      </c>
      <c r="H8456" s="3" t="s">
        <v>8257</v>
      </c>
      <c r="I8456" s="4"/>
    </row>
    <row r="8457" spans="1:9">
      <c r="A8457" s="6">
        <v>8455</v>
      </c>
      <c r="B8457" s="68" t="s">
        <v>8291</v>
      </c>
      <c r="C8457" s="25" t="str">
        <f>IF(D8457=2,"NO","YES")</f>
        <v>YES</v>
      </c>
      <c r="D8457" s="77">
        <f t="shared" si="144"/>
        <v>0.33</v>
      </c>
      <c r="E8457" s="1">
        <v>0.81510000000000016</v>
      </c>
      <c r="F8457" s="39">
        <v>2244</v>
      </c>
      <c r="G8457" s="99">
        <v>42490</v>
      </c>
      <c r="H8457" s="3" t="s">
        <v>8257</v>
      </c>
      <c r="I8457" s="4"/>
    </row>
    <row r="8458" spans="1:9">
      <c r="A8458" s="6">
        <v>8456</v>
      </c>
      <c r="B8458" s="68" t="s">
        <v>8292</v>
      </c>
      <c r="C8458" s="25" t="str">
        <f>IF(D8458=2,"NO","YES")</f>
        <v>YES</v>
      </c>
      <c r="D8458" s="77">
        <f t="shared" si="144"/>
        <v>1.21</v>
      </c>
      <c r="E8458" s="1">
        <v>2.9887000000000001</v>
      </c>
      <c r="F8458" s="39">
        <v>8228</v>
      </c>
      <c r="G8458" s="99">
        <v>42490</v>
      </c>
      <c r="H8458" s="3" t="s">
        <v>8257</v>
      </c>
      <c r="I8458" s="4"/>
    </row>
    <row r="8459" spans="1:9">
      <c r="A8459" s="6">
        <v>8457</v>
      </c>
      <c r="B8459" s="68" t="s">
        <v>8293</v>
      </c>
      <c r="C8459" s="25" t="str">
        <f>IF(D8459=2,"NO","YES")</f>
        <v>YES</v>
      </c>
      <c r="D8459" s="77">
        <f t="shared" si="144"/>
        <v>1.21</v>
      </c>
      <c r="E8459" s="1">
        <v>2.9887000000000001</v>
      </c>
      <c r="F8459" s="39">
        <v>8228</v>
      </c>
      <c r="G8459" s="99">
        <v>42490</v>
      </c>
      <c r="H8459" s="3" t="s">
        <v>8257</v>
      </c>
      <c r="I8459" s="4"/>
    </row>
    <row r="8460" spans="1:9" ht="30">
      <c r="A8460" s="6">
        <v>8458</v>
      </c>
      <c r="B8460" s="24" t="s">
        <v>8294</v>
      </c>
      <c r="C8460" s="25" t="str">
        <f>IF(D8460=2,"NO","YES")</f>
        <v>YES</v>
      </c>
      <c r="D8460" s="25">
        <f t="shared" si="144"/>
        <v>0.62</v>
      </c>
      <c r="E8460" s="1">
        <v>1.5314000000000001</v>
      </c>
      <c r="F8460" s="64">
        <v>4216</v>
      </c>
      <c r="G8460" s="89">
        <v>42711</v>
      </c>
      <c r="H8460" s="3" t="s">
        <v>8257</v>
      </c>
      <c r="I8460" s="4"/>
    </row>
    <row r="8461" spans="1:9" ht="30">
      <c r="A8461" s="6">
        <v>8459</v>
      </c>
      <c r="B8461" s="24" t="s">
        <v>8295</v>
      </c>
      <c r="C8461" s="25" t="str">
        <f>IF(D8461=2,"NO","YES")</f>
        <v>YES</v>
      </c>
      <c r="D8461" s="25">
        <f t="shared" si="144"/>
        <v>1.02</v>
      </c>
      <c r="E8461" s="1">
        <v>2.5194000000000001</v>
      </c>
      <c r="F8461" s="64">
        <v>6936</v>
      </c>
      <c r="G8461" s="89">
        <v>42711</v>
      </c>
      <c r="H8461" s="3" t="s">
        <v>8257</v>
      </c>
      <c r="I8461" s="4"/>
    </row>
    <row r="8462" spans="1:9" ht="30">
      <c r="A8462" s="6">
        <v>8460</v>
      </c>
      <c r="B8462" s="24" t="s">
        <v>8296</v>
      </c>
      <c r="C8462" s="25" t="str">
        <f>IF(D8462=2,"NO","YES")</f>
        <v>YES</v>
      </c>
      <c r="D8462" s="25">
        <f t="shared" si="144"/>
        <v>0.25</v>
      </c>
      <c r="E8462" s="1">
        <v>0.61750000000000005</v>
      </c>
      <c r="F8462" s="64">
        <v>1700</v>
      </c>
      <c r="G8462" s="89">
        <v>42711</v>
      </c>
      <c r="H8462" s="3" t="s">
        <v>8257</v>
      </c>
      <c r="I8462" s="4"/>
    </row>
    <row r="8463" spans="1:9" ht="30">
      <c r="A8463" s="6">
        <v>8461</v>
      </c>
      <c r="B8463" s="57" t="s">
        <v>8297</v>
      </c>
      <c r="C8463" s="25" t="str">
        <f>IF(D8463=2,"NO","YES")</f>
        <v>YES</v>
      </c>
      <c r="D8463" s="25">
        <f t="shared" si="144"/>
        <v>1.01</v>
      </c>
      <c r="E8463" s="1">
        <v>2.4947000000000004</v>
      </c>
      <c r="F8463" s="150">
        <v>6868</v>
      </c>
      <c r="G8463" s="89">
        <v>42711</v>
      </c>
      <c r="H8463" s="3" t="s">
        <v>8257</v>
      </c>
      <c r="I8463" s="4"/>
    </row>
    <row r="8464" spans="1:9" ht="30">
      <c r="A8464" s="6">
        <v>8462</v>
      </c>
      <c r="B8464" s="57" t="s">
        <v>8298</v>
      </c>
      <c r="C8464" s="25" t="str">
        <f>IF(D8464=2,"NO","YES")</f>
        <v>YES</v>
      </c>
      <c r="D8464" s="25">
        <f t="shared" si="144"/>
        <v>1.21</v>
      </c>
      <c r="E8464" s="1">
        <v>2.9887000000000001</v>
      </c>
      <c r="F8464" s="150">
        <v>8228</v>
      </c>
      <c r="G8464" s="89">
        <v>42711</v>
      </c>
      <c r="H8464" s="3" t="s">
        <v>8257</v>
      </c>
      <c r="I8464" s="4"/>
    </row>
    <row r="8465" spans="1:9" ht="30">
      <c r="A8465" s="6">
        <v>8463</v>
      </c>
      <c r="B8465" s="57" t="s">
        <v>8299</v>
      </c>
      <c r="C8465" s="25" t="str">
        <f>IF(D8465=2,"NO","YES")</f>
        <v>YES</v>
      </c>
      <c r="D8465" s="25">
        <f t="shared" si="144"/>
        <v>1.21</v>
      </c>
      <c r="E8465" s="1">
        <v>2.9887000000000001</v>
      </c>
      <c r="F8465" s="150">
        <v>8228</v>
      </c>
      <c r="G8465" s="89">
        <v>42711</v>
      </c>
      <c r="H8465" s="3" t="s">
        <v>8257</v>
      </c>
      <c r="I8465" s="4"/>
    </row>
    <row r="8466" spans="1:9" ht="30">
      <c r="A8466" s="6">
        <v>8464</v>
      </c>
      <c r="B8466" s="24" t="s">
        <v>8300</v>
      </c>
      <c r="C8466" s="25" t="str">
        <f>IF(D8466=2,"NO","YES")</f>
        <v>YES</v>
      </c>
      <c r="D8466" s="25">
        <f t="shared" si="144"/>
        <v>0.24</v>
      </c>
      <c r="E8466" s="1">
        <v>0.59279999999999999</v>
      </c>
      <c r="F8466" s="59">
        <v>1632</v>
      </c>
      <c r="G8466" s="97">
        <v>42728</v>
      </c>
      <c r="H8466" s="3" t="s">
        <v>8257</v>
      </c>
      <c r="I8466" s="4"/>
    </row>
    <row r="8467" spans="1:9" ht="30">
      <c r="A8467" s="6">
        <v>8465</v>
      </c>
      <c r="B8467" s="24" t="s">
        <v>8301</v>
      </c>
      <c r="C8467" s="25" t="str">
        <f>IF(D8467=2,"NO","YES")</f>
        <v>YES</v>
      </c>
      <c r="D8467" s="25">
        <f t="shared" si="144"/>
        <v>0.87</v>
      </c>
      <c r="E8467" s="1">
        <v>2.1489000000000003</v>
      </c>
      <c r="F8467" s="59">
        <v>5916</v>
      </c>
      <c r="G8467" s="97">
        <v>42728</v>
      </c>
      <c r="H8467" s="3" t="s">
        <v>8257</v>
      </c>
      <c r="I8467" s="4"/>
    </row>
    <row r="8468" spans="1:9" ht="60">
      <c r="A8468" s="6">
        <v>8466</v>
      </c>
      <c r="B8468" s="24" t="s">
        <v>8302</v>
      </c>
      <c r="C8468" s="25" t="str">
        <f>IF(D8468=2,"NO","YES")</f>
        <v>YES</v>
      </c>
      <c r="D8468" s="25">
        <f t="shared" si="144"/>
        <v>1.21</v>
      </c>
      <c r="E8468" s="1">
        <v>2.9887000000000001</v>
      </c>
      <c r="F8468" s="59">
        <v>8228</v>
      </c>
      <c r="G8468" s="97">
        <v>42728</v>
      </c>
      <c r="H8468" s="3" t="s">
        <v>8257</v>
      </c>
      <c r="I8468" s="4"/>
    </row>
    <row r="8469" spans="1:9">
      <c r="A8469" s="6">
        <v>8467</v>
      </c>
      <c r="B8469" s="24" t="s">
        <v>8303</v>
      </c>
      <c r="C8469" s="25" t="str">
        <f>IF(D8469=2,"NO","YES")</f>
        <v>YES</v>
      </c>
      <c r="D8469" s="25">
        <f t="shared" si="144"/>
        <v>0.46</v>
      </c>
      <c r="E8469" s="1">
        <v>1.1362000000000001</v>
      </c>
      <c r="F8469" s="59">
        <v>3128</v>
      </c>
      <c r="G8469" s="97">
        <v>42728</v>
      </c>
      <c r="H8469" s="3" t="s">
        <v>8257</v>
      </c>
      <c r="I8469" s="4"/>
    </row>
    <row r="8470" spans="1:9" ht="30">
      <c r="A8470" s="6">
        <v>8468</v>
      </c>
      <c r="B8470" s="24" t="s">
        <v>8304</v>
      </c>
      <c r="C8470" s="25" t="str">
        <f>IF(D8470=2,"NO","YES")</f>
        <v>YES</v>
      </c>
      <c r="D8470" s="25">
        <f t="shared" si="144"/>
        <v>0.08</v>
      </c>
      <c r="E8470" s="1">
        <v>0.19760000000000003</v>
      </c>
      <c r="F8470" s="59">
        <v>544</v>
      </c>
      <c r="G8470" s="97">
        <v>42728</v>
      </c>
      <c r="H8470" s="3" t="s">
        <v>8257</v>
      </c>
      <c r="I8470" s="4"/>
    </row>
    <row r="8471" spans="1:9">
      <c r="A8471" s="6">
        <v>8469</v>
      </c>
      <c r="B8471" s="68" t="s">
        <v>8305</v>
      </c>
      <c r="C8471" s="25" t="str">
        <f>IF(D8471=2,"NO","YES")</f>
        <v>YES</v>
      </c>
      <c r="D8471" s="77">
        <f t="shared" si="144"/>
        <v>0.34</v>
      </c>
      <c r="E8471" s="1">
        <v>0.8398000000000001</v>
      </c>
      <c r="F8471" s="39">
        <v>2312</v>
      </c>
      <c r="G8471" s="99">
        <v>42490</v>
      </c>
      <c r="H8471" s="3" t="s">
        <v>8306</v>
      </c>
      <c r="I8471" s="4"/>
    </row>
    <row r="8472" spans="1:9">
      <c r="A8472" s="6">
        <v>8470</v>
      </c>
      <c r="B8472" s="68" t="s">
        <v>8307</v>
      </c>
      <c r="C8472" s="25" t="str">
        <f>IF(D8472=2,"NO","YES")</f>
        <v>YES</v>
      </c>
      <c r="D8472" s="77">
        <f t="shared" si="144"/>
        <v>0.32</v>
      </c>
      <c r="E8472" s="1">
        <v>0.7904000000000001</v>
      </c>
      <c r="F8472" s="39">
        <v>2176</v>
      </c>
      <c r="G8472" s="99">
        <v>42490</v>
      </c>
      <c r="H8472" s="3" t="s">
        <v>8306</v>
      </c>
      <c r="I8472" s="4"/>
    </row>
    <row r="8473" spans="1:9">
      <c r="A8473" s="6">
        <v>8471</v>
      </c>
      <c r="B8473" s="68" t="s">
        <v>8308</v>
      </c>
      <c r="C8473" s="25" t="str">
        <f>IF(D8473=2,"NO","YES")</f>
        <v>YES</v>
      </c>
      <c r="D8473" s="77">
        <f t="shared" si="144"/>
        <v>0.66</v>
      </c>
      <c r="E8473" s="1">
        <v>1.6302000000000003</v>
      </c>
      <c r="F8473" s="39">
        <v>4488</v>
      </c>
      <c r="G8473" s="99">
        <v>42490</v>
      </c>
      <c r="H8473" s="3" t="s">
        <v>8306</v>
      </c>
      <c r="I8473" s="4"/>
    </row>
    <row r="8474" spans="1:9">
      <c r="A8474" s="6">
        <v>8472</v>
      </c>
      <c r="B8474" s="68" t="s">
        <v>8309</v>
      </c>
      <c r="C8474" s="25" t="str">
        <f>IF(D8474=2,"NO","YES")</f>
        <v>YES</v>
      </c>
      <c r="D8474" s="77">
        <f t="shared" si="144"/>
        <v>1.55</v>
      </c>
      <c r="E8474" s="1">
        <v>3.8285000000000005</v>
      </c>
      <c r="F8474" s="39">
        <v>10540</v>
      </c>
      <c r="G8474" s="99">
        <v>42490</v>
      </c>
      <c r="H8474" s="3" t="s">
        <v>8306</v>
      </c>
      <c r="I8474" s="4"/>
    </row>
    <row r="8475" spans="1:9">
      <c r="A8475" s="6">
        <v>8473</v>
      </c>
      <c r="B8475" s="68" t="s">
        <v>8310</v>
      </c>
      <c r="C8475" s="25" t="str">
        <f>IF(D8475=2,"NO","YES")</f>
        <v>YES</v>
      </c>
      <c r="D8475" s="77">
        <f t="shared" si="144"/>
        <v>1.21</v>
      </c>
      <c r="E8475" s="1">
        <v>2.9887000000000001</v>
      </c>
      <c r="F8475" s="39">
        <v>8228</v>
      </c>
      <c r="G8475" s="99">
        <v>42490</v>
      </c>
      <c r="H8475" s="3" t="s">
        <v>8306</v>
      </c>
      <c r="I8475" s="4"/>
    </row>
    <row r="8476" spans="1:9">
      <c r="A8476" s="6">
        <v>8474</v>
      </c>
      <c r="B8476" s="68" t="s">
        <v>8311</v>
      </c>
      <c r="C8476" s="25" t="str">
        <f>IF(D8476=2,"NO","YES")</f>
        <v>YES</v>
      </c>
      <c r="D8476" s="77">
        <f t="shared" si="144"/>
        <v>1.21</v>
      </c>
      <c r="E8476" s="1">
        <v>2.9887000000000001</v>
      </c>
      <c r="F8476" s="39">
        <v>8228</v>
      </c>
      <c r="G8476" s="99">
        <v>42490</v>
      </c>
      <c r="H8476" s="3" t="s">
        <v>8306</v>
      </c>
      <c r="I8476" s="4"/>
    </row>
    <row r="8477" spans="1:9">
      <c r="A8477" s="6">
        <v>8475</v>
      </c>
      <c r="B8477" s="68" t="s">
        <v>8312</v>
      </c>
      <c r="C8477" s="25" t="str">
        <f>IF(D8477=2,"NO","YES")</f>
        <v>YES</v>
      </c>
      <c r="D8477" s="77">
        <f t="shared" si="144"/>
        <v>1.21</v>
      </c>
      <c r="E8477" s="1">
        <v>2.9887000000000001</v>
      </c>
      <c r="F8477" s="39">
        <v>8228</v>
      </c>
      <c r="G8477" s="99">
        <v>42490</v>
      </c>
      <c r="H8477" s="3" t="s">
        <v>8306</v>
      </c>
      <c r="I8477" s="4"/>
    </row>
    <row r="8478" spans="1:9">
      <c r="A8478" s="6">
        <v>8476</v>
      </c>
      <c r="B8478" s="68" t="s">
        <v>4070</v>
      </c>
      <c r="C8478" s="25" t="str">
        <f>IF(D8478=2,"NO","YES")</f>
        <v>YES</v>
      </c>
      <c r="D8478" s="77">
        <f t="shared" si="144"/>
        <v>0.45</v>
      </c>
      <c r="E8478" s="1">
        <v>1.1115000000000002</v>
      </c>
      <c r="F8478" s="39">
        <v>3060</v>
      </c>
      <c r="G8478" s="99">
        <v>42490</v>
      </c>
      <c r="H8478" s="3" t="s">
        <v>8306</v>
      </c>
      <c r="I8478" s="4"/>
    </row>
    <row r="8479" spans="1:9">
      <c r="A8479" s="6">
        <v>8477</v>
      </c>
      <c r="B8479" s="68" t="s">
        <v>8313</v>
      </c>
      <c r="C8479" s="25" t="str">
        <f>IF(D8479=2,"NO","YES")</f>
        <v>NO</v>
      </c>
      <c r="D8479" s="77">
        <f t="shared" si="144"/>
        <v>2</v>
      </c>
      <c r="E8479" s="1">
        <v>4.9400000000000004</v>
      </c>
      <c r="F8479" s="39">
        <v>13600</v>
      </c>
      <c r="G8479" s="99">
        <v>42490</v>
      </c>
      <c r="H8479" s="3" t="s">
        <v>8306</v>
      </c>
      <c r="I8479" s="4"/>
    </row>
    <row r="8480" spans="1:9">
      <c r="A8480" s="6">
        <v>8478</v>
      </c>
      <c r="B8480" s="68" t="s">
        <v>8314</v>
      </c>
      <c r="C8480" s="25" t="str">
        <f>IF(D8480=2,"NO","YES")</f>
        <v>YES</v>
      </c>
      <c r="D8480" s="77">
        <f t="shared" si="144"/>
        <v>1.21</v>
      </c>
      <c r="E8480" s="1">
        <v>2.9887000000000001</v>
      </c>
      <c r="F8480" s="39">
        <v>8228</v>
      </c>
      <c r="G8480" s="93">
        <v>42490</v>
      </c>
      <c r="H8480" s="3" t="s">
        <v>8306</v>
      </c>
      <c r="I8480" s="4"/>
    </row>
    <row r="8481" spans="1:9">
      <c r="A8481" s="6">
        <v>8479</v>
      </c>
      <c r="B8481" s="68" t="s">
        <v>8315</v>
      </c>
      <c r="C8481" s="25" t="str">
        <f>IF(D8481=2,"NO","YES")</f>
        <v>YES</v>
      </c>
      <c r="D8481" s="77">
        <f t="shared" si="144"/>
        <v>1.21</v>
      </c>
      <c r="E8481" s="1">
        <v>2.9887000000000001</v>
      </c>
      <c r="F8481" s="39">
        <v>8228</v>
      </c>
      <c r="G8481" s="99">
        <v>42490</v>
      </c>
      <c r="H8481" s="3" t="s">
        <v>8306</v>
      </c>
      <c r="I8481" s="4"/>
    </row>
    <row r="8482" spans="1:9">
      <c r="A8482" s="6">
        <v>8480</v>
      </c>
      <c r="B8482" s="68" t="s">
        <v>8316</v>
      </c>
      <c r="C8482" s="25" t="str">
        <f>IF(D8482=2,"NO","YES")</f>
        <v>YES</v>
      </c>
      <c r="D8482" s="77">
        <f t="shared" si="144"/>
        <v>0.35</v>
      </c>
      <c r="E8482" s="1">
        <v>0.86450000000000005</v>
      </c>
      <c r="F8482" s="39">
        <v>2380</v>
      </c>
      <c r="G8482" s="99">
        <v>42490</v>
      </c>
      <c r="H8482" s="3" t="s">
        <v>8306</v>
      </c>
      <c r="I8482" s="4"/>
    </row>
    <row r="8483" spans="1:9">
      <c r="A8483" s="6">
        <v>8481</v>
      </c>
      <c r="B8483" s="68" t="s">
        <v>8317</v>
      </c>
      <c r="C8483" s="25" t="str">
        <f>IF(D8483=2,"NO","YES")</f>
        <v>YES</v>
      </c>
      <c r="D8483" s="77">
        <f t="shared" si="144"/>
        <v>1.98</v>
      </c>
      <c r="E8483" s="1">
        <v>4.8906000000000001</v>
      </c>
      <c r="F8483" s="39">
        <v>13464</v>
      </c>
      <c r="G8483" s="99">
        <v>42490</v>
      </c>
      <c r="H8483" s="3" t="s">
        <v>8306</v>
      </c>
      <c r="I8483" s="4"/>
    </row>
    <row r="8484" spans="1:9">
      <c r="A8484" s="6">
        <v>8482</v>
      </c>
      <c r="B8484" s="68" t="s">
        <v>8318</v>
      </c>
      <c r="C8484" s="25" t="str">
        <f>IF(D8484=2,"NO","YES")</f>
        <v>NO</v>
      </c>
      <c r="D8484" s="77">
        <f t="shared" si="144"/>
        <v>2</v>
      </c>
      <c r="E8484" s="1">
        <v>4.9400000000000004</v>
      </c>
      <c r="F8484" s="39">
        <v>13600</v>
      </c>
      <c r="G8484" s="99">
        <v>42490</v>
      </c>
      <c r="H8484" s="3" t="s">
        <v>8306</v>
      </c>
      <c r="I8484" s="4"/>
    </row>
    <row r="8485" spans="1:9">
      <c r="A8485" s="6">
        <v>8483</v>
      </c>
      <c r="B8485" s="68" t="s">
        <v>8319</v>
      </c>
      <c r="C8485" s="25" t="str">
        <f>IF(D8485=2,"NO","YES")</f>
        <v>YES</v>
      </c>
      <c r="D8485" s="77">
        <f t="shared" si="144"/>
        <v>0.32</v>
      </c>
      <c r="E8485" s="1">
        <v>0.7904000000000001</v>
      </c>
      <c r="F8485" s="39">
        <v>2176</v>
      </c>
      <c r="G8485" s="99">
        <v>42490</v>
      </c>
      <c r="H8485" s="3" t="s">
        <v>8306</v>
      </c>
      <c r="I8485" s="4"/>
    </row>
    <row r="8486" spans="1:9">
      <c r="A8486" s="6">
        <v>8484</v>
      </c>
      <c r="B8486" s="68" t="s">
        <v>8320</v>
      </c>
      <c r="C8486" s="25" t="str">
        <f>IF(D8486=2,"NO","YES")</f>
        <v>YES</v>
      </c>
      <c r="D8486" s="77">
        <f t="shared" si="144"/>
        <v>0.26</v>
      </c>
      <c r="E8486" s="1">
        <v>0.6422000000000001</v>
      </c>
      <c r="F8486" s="39">
        <v>1768</v>
      </c>
      <c r="G8486" s="99">
        <v>42490</v>
      </c>
      <c r="H8486" s="3" t="s">
        <v>8306</v>
      </c>
      <c r="I8486" s="4"/>
    </row>
    <row r="8487" spans="1:9">
      <c r="A8487" s="6">
        <v>8485</v>
      </c>
      <c r="B8487" s="68" t="s">
        <v>8321</v>
      </c>
      <c r="C8487" s="25" t="str">
        <f>IF(D8487=2,"NO","YES")</f>
        <v>YES</v>
      </c>
      <c r="D8487" s="77">
        <f t="shared" si="144"/>
        <v>0.37</v>
      </c>
      <c r="E8487" s="1">
        <v>0.91390000000000005</v>
      </c>
      <c r="F8487" s="39">
        <v>2516</v>
      </c>
      <c r="G8487" s="99">
        <v>42490</v>
      </c>
      <c r="H8487" s="3" t="s">
        <v>8306</v>
      </c>
      <c r="I8487" s="4"/>
    </row>
    <row r="8488" spans="1:9">
      <c r="A8488" s="6">
        <v>8486</v>
      </c>
      <c r="B8488" s="68" t="s">
        <v>8322</v>
      </c>
      <c r="C8488" s="25" t="str">
        <f>IF(D8488=2,"NO","YES")</f>
        <v>YES</v>
      </c>
      <c r="D8488" s="77">
        <f t="shared" si="144"/>
        <v>0.34</v>
      </c>
      <c r="E8488" s="1">
        <v>0.8398000000000001</v>
      </c>
      <c r="F8488" s="39">
        <v>2312</v>
      </c>
      <c r="G8488" s="99">
        <v>42490</v>
      </c>
      <c r="H8488" s="3" t="s">
        <v>8306</v>
      </c>
      <c r="I8488" s="4"/>
    </row>
    <row r="8489" spans="1:9">
      <c r="A8489" s="6">
        <v>8487</v>
      </c>
      <c r="B8489" s="68" t="s">
        <v>8323</v>
      </c>
      <c r="C8489" s="25" t="str">
        <f>IF(D8489=2,"NO","YES")</f>
        <v>YES</v>
      </c>
      <c r="D8489" s="77">
        <f t="shared" si="144"/>
        <v>1.21</v>
      </c>
      <c r="E8489" s="1">
        <v>2.9887000000000001</v>
      </c>
      <c r="F8489" s="39">
        <v>8228</v>
      </c>
      <c r="G8489" s="99">
        <v>42490</v>
      </c>
      <c r="H8489" s="3" t="s">
        <v>8306</v>
      </c>
      <c r="I8489" s="4"/>
    </row>
    <row r="8490" spans="1:9">
      <c r="A8490" s="6">
        <v>8488</v>
      </c>
      <c r="B8490" s="68" t="s">
        <v>8324</v>
      </c>
      <c r="C8490" s="25" t="str">
        <f>IF(D8490=2,"NO","YES")</f>
        <v>YES</v>
      </c>
      <c r="D8490" s="77">
        <f t="shared" si="144"/>
        <v>0.53</v>
      </c>
      <c r="E8490" s="1">
        <v>1.3091000000000002</v>
      </c>
      <c r="F8490" s="39">
        <v>3604</v>
      </c>
      <c r="G8490" s="99">
        <v>42490</v>
      </c>
      <c r="H8490" s="3" t="s">
        <v>8306</v>
      </c>
      <c r="I8490" s="4"/>
    </row>
    <row r="8491" spans="1:9">
      <c r="A8491" s="6">
        <v>8489</v>
      </c>
      <c r="B8491" s="68" t="s">
        <v>8325</v>
      </c>
      <c r="C8491" s="25" t="str">
        <f>IF(D8491=2,"NO","YES")</f>
        <v>YES</v>
      </c>
      <c r="D8491" s="77">
        <f t="shared" si="144"/>
        <v>0.03</v>
      </c>
      <c r="E8491" s="1">
        <v>7.4099999999999999E-2</v>
      </c>
      <c r="F8491" s="39">
        <v>204</v>
      </c>
      <c r="G8491" s="99">
        <v>42490</v>
      </c>
      <c r="H8491" s="3" t="s">
        <v>8306</v>
      </c>
      <c r="I8491" s="4"/>
    </row>
    <row r="8492" spans="1:9" ht="30">
      <c r="A8492" s="6">
        <v>8490</v>
      </c>
      <c r="B8492" s="68" t="s">
        <v>8326</v>
      </c>
      <c r="C8492" s="25" t="str">
        <f>IF(D8492=2,"NO","YES")</f>
        <v>YES</v>
      </c>
      <c r="D8492" s="77">
        <f t="shared" si="144"/>
        <v>0.27</v>
      </c>
      <c r="E8492" s="1">
        <v>0.66690000000000005</v>
      </c>
      <c r="F8492" s="39">
        <v>1836</v>
      </c>
      <c r="G8492" s="99">
        <v>42490</v>
      </c>
      <c r="H8492" s="3" t="s">
        <v>8306</v>
      </c>
      <c r="I8492" s="4"/>
    </row>
    <row r="8493" spans="1:9">
      <c r="A8493" s="6">
        <v>8491</v>
      </c>
      <c r="B8493" s="68" t="s">
        <v>8327</v>
      </c>
      <c r="C8493" s="25" t="str">
        <f>IF(D8493=2,"NO","YES")</f>
        <v>YES</v>
      </c>
      <c r="D8493" s="77">
        <f t="shared" si="144"/>
        <v>1.21</v>
      </c>
      <c r="E8493" s="1">
        <v>2.9887000000000001</v>
      </c>
      <c r="F8493" s="39">
        <v>8228</v>
      </c>
      <c r="G8493" s="99">
        <v>42490</v>
      </c>
      <c r="H8493" s="3" t="s">
        <v>8306</v>
      </c>
      <c r="I8493" s="4"/>
    </row>
    <row r="8494" spans="1:9">
      <c r="A8494" s="6">
        <v>8492</v>
      </c>
      <c r="B8494" s="68" t="s">
        <v>8328</v>
      </c>
      <c r="C8494" s="25" t="str">
        <f>IF(D8494=2,"NO","YES")</f>
        <v>YES</v>
      </c>
      <c r="D8494" s="77">
        <f t="shared" si="144"/>
        <v>0.08</v>
      </c>
      <c r="E8494" s="1">
        <v>0.19760000000000003</v>
      </c>
      <c r="F8494" s="39">
        <v>544</v>
      </c>
      <c r="G8494" s="99">
        <v>42490</v>
      </c>
      <c r="H8494" s="3" t="s">
        <v>8306</v>
      </c>
      <c r="I8494" s="4"/>
    </row>
    <row r="8495" spans="1:9">
      <c r="A8495" s="6">
        <v>8493</v>
      </c>
      <c r="B8495" s="68" t="s">
        <v>8329</v>
      </c>
      <c r="C8495" s="25" t="str">
        <f>IF(D8495=2,"NO","YES")</f>
        <v>YES</v>
      </c>
      <c r="D8495" s="77">
        <f t="shared" si="144"/>
        <v>0.87</v>
      </c>
      <c r="E8495" s="1">
        <v>2.1489000000000003</v>
      </c>
      <c r="F8495" s="39">
        <v>5916</v>
      </c>
      <c r="G8495" s="99">
        <v>42490</v>
      </c>
      <c r="H8495" s="3" t="s">
        <v>8306</v>
      </c>
      <c r="I8495" s="4"/>
    </row>
    <row r="8496" spans="1:9">
      <c r="A8496" s="6">
        <v>8494</v>
      </c>
      <c r="B8496" s="68" t="s">
        <v>8330</v>
      </c>
      <c r="C8496" s="25" t="str">
        <f>IF(D8496=2,"NO","YES")</f>
        <v>YES</v>
      </c>
      <c r="D8496" s="77">
        <f t="shared" si="144"/>
        <v>0.41</v>
      </c>
      <c r="E8496" s="1">
        <v>1.0126999999999999</v>
      </c>
      <c r="F8496" s="39">
        <v>2788</v>
      </c>
      <c r="G8496" s="99">
        <v>42490</v>
      </c>
      <c r="H8496" s="3" t="s">
        <v>8306</v>
      </c>
      <c r="I8496" s="4"/>
    </row>
    <row r="8497" spans="1:9">
      <c r="A8497" s="6">
        <v>8495</v>
      </c>
      <c r="B8497" s="68" t="s">
        <v>8331</v>
      </c>
      <c r="C8497" s="25" t="str">
        <f>IF(D8497=2,"NO","YES")</f>
        <v>YES</v>
      </c>
      <c r="D8497" s="77">
        <f t="shared" si="144"/>
        <v>1.21</v>
      </c>
      <c r="E8497" s="1">
        <v>2.9887000000000001</v>
      </c>
      <c r="F8497" s="39">
        <v>8228</v>
      </c>
      <c r="G8497" s="99">
        <v>42490</v>
      </c>
      <c r="H8497" s="3" t="s">
        <v>8306</v>
      </c>
      <c r="I8497" s="4"/>
    </row>
    <row r="8498" spans="1:9">
      <c r="A8498" s="6">
        <v>8496</v>
      </c>
      <c r="B8498" s="68" t="s">
        <v>8332</v>
      </c>
      <c r="C8498" s="25" t="str">
        <f>IF(D8498=2,"NO","YES")</f>
        <v>YES</v>
      </c>
      <c r="D8498" s="77">
        <f t="shared" si="144"/>
        <v>1.54</v>
      </c>
      <c r="E8498" s="1">
        <v>3.8038000000000003</v>
      </c>
      <c r="F8498" s="39">
        <v>10472</v>
      </c>
      <c r="G8498" s="99">
        <v>42490</v>
      </c>
      <c r="H8498" s="3" t="s">
        <v>8306</v>
      </c>
      <c r="I8498" s="4"/>
    </row>
    <row r="8499" spans="1:9">
      <c r="A8499" s="6">
        <v>8497</v>
      </c>
      <c r="B8499" s="68" t="s">
        <v>8333</v>
      </c>
      <c r="C8499" s="25" t="str">
        <f>IF(D8499=2,"NO","YES")</f>
        <v>YES</v>
      </c>
      <c r="D8499" s="77">
        <f t="shared" si="144"/>
        <v>0.53</v>
      </c>
      <c r="E8499" s="1">
        <v>1.3091000000000002</v>
      </c>
      <c r="F8499" s="39">
        <v>3604</v>
      </c>
      <c r="G8499" s="99">
        <v>42490</v>
      </c>
      <c r="H8499" s="3" t="s">
        <v>8306</v>
      </c>
      <c r="I8499" s="4"/>
    </row>
    <row r="8500" spans="1:9">
      <c r="A8500" s="6">
        <v>8498</v>
      </c>
      <c r="B8500" s="68" t="s">
        <v>8334</v>
      </c>
      <c r="C8500" s="25" t="str">
        <f>IF(D8500=2,"NO","YES")</f>
        <v>NO</v>
      </c>
      <c r="D8500" s="77">
        <f t="shared" si="144"/>
        <v>2</v>
      </c>
      <c r="E8500" s="1">
        <v>4.9400000000000004</v>
      </c>
      <c r="F8500" s="39">
        <v>13600</v>
      </c>
      <c r="G8500" s="99">
        <v>42490</v>
      </c>
      <c r="H8500" s="3" t="s">
        <v>8306</v>
      </c>
      <c r="I8500" s="4"/>
    </row>
    <row r="8501" spans="1:9">
      <c r="A8501" s="6">
        <v>8499</v>
      </c>
      <c r="B8501" s="68" t="s">
        <v>8335</v>
      </c>
      <c r="C8501" s="25" t="str">
        <f>IF(D8501=2,"NO","YES")</f>
        <v>YES</v>
      </c>
      <c r="D8501" s="77">
        <f t="shared" si="144"/>
        <v>0.4</v>
      </c>
      <c r="E8501" s="1">
        <v>0.9880000000000001</v>
      </c>
      <c r="F8501" s="39">
        <v>2720</v>
      </c>
      <c r="G8501" s="99">
        <v>42490</v>
      </c>
      <c r="H8501" s="3" t="s">
        <v>8306</v>
      </c>
      <c r="I8501" s="4"/>
    </row>
    <row r="8502" spans="1:9">
      <c r="A8502" s="6">
        <v>8500</v>
      </c>
      <c r="B8502" s="68" t="s">
        <v>8336</v>
      </c>
      <c r="C8502" s="25" t="str">
        <f>IF(D8502=2,"NO","YES")</f>
        <v>YES</v>
      </c>
      <c r="D8502" s="77">
        <f t="shared" si="144"/>
        <v>0.3</v>
      </c>
      <c r="E8502" s="1">
        <v>0.74099999999999999</v>
      </c>
      <c r="F8502" s="39">
        <v>2040</v>
      </c>
      <c r="G8502" s="99">
        <v>42490</v>
      </c>
      <c r="H8502" s="3" t="s">
        <v>8306</v>
      </c>
      <c r="I8502" s="4"/>
    </row>
    <row r="8503" spans="1:9">
      <c r="A8503" s="6">
        <v>8501</v>
      </c>
      <c r="B8503" s="68" t="s">
        <v>8337</v>
      </c>
      <c r="C8503" s="25" t="str">
        <f>IF(D8503=2,"NO","YES")</f>
        <v>NO</v>
      </c>
      <c r="D8503" s="77">
        <f t="shared" si="144"/>
        <v>2</v>
      </c>
      <c r="E8503" s="1">
        <v>4.9400000000000004</v>
      </c>
      <c r="F8503" s="39">
        <v>13600</v>
      </c>
      <c r="G8503" s="99">
        <v>42490</v>
      </c>
      <c r="H8503" s="3" t="s">
        <v>8306</v>
      </c>
      <c r="I8503" s="4"/>
    </row>
    <row r="8504" spans="1:9">
      <c r="A8504" s="6">
        <v>8502</v>
      </c>
      <c r="B8504" s="68" t="s">
        <v>8338</v>
      </c>
      <c r="C8504" s="25" t="str">
        <f>IF(D8504=2,"NO","YES")</f>
        <v>YES</v>
      </c>
      <c r="D8504" s="77">
        <f t="shared" si="144"/>
        <v>0.11</v>
      </c>
      <c r="E8504" s="1">
        <v>0.2717</v>
      </c>
      <c r="F8504" s="39">
        <v>748</v>
      </c>
      <c r="G8504" s="99">
        <v>42490</v>
      </c>
      <c r="H8504" s="3" t="s">
        <v>8306</v>
      </c>
      <c r="I8504" s="4"/>
    </row>
    <row r="8505" spans="1:9">
      <c r="A8505" s="6">
        <v>8503</v>
      </c>
      <c r="B8505" s="68" t="s">
        <v>8317</v>
      </c>
      <c r="C8505" s="25" t="str">
        <f>IF(D8505=2,"NO","YES")</f>
        <v>YES</v>
      </c>
      <c r="D8505" s="77">
        <f t="shared" si="144"/>
        <v>0.56999999999999995</v>
      </c>
      <c r="E8505" s="1">
        <v>1.4078999999999999</v>
      </c>
      <c r="F8505" s="39">
        <v>3876</v>
      </c>
      <c r="G8505" s="99">
        <v>42490</v>
      </c>
      <c r="H8505" s="3" t="s">
        <v>8306</v>
      </c>
      <c r="I8505" s="4"/>
    </row>
    <row r="8506" spans="1:9">
      <c r="A8506" s="6">
        <v>8504</v>
      </c>
      <c r="B8506" s="68" t="s">
        <v>8339</v>
      </c>
      <c r="C8506" s="25" t="str">
        <f>IF(D8506=2,"NO","YES")</f>
        <v>YES</v>
      </c>
      <c r="D8506" s="77">
        <f t="shared" si="144"/>
        <v>1.21</v>
      </c>
      <c r="E8506" s="1">
        <v>2.9887000000000001</v>
      </c>
      <c r="F8506" s="39">
        <v>8228</v>
      </c>
      <c r="G8506" s="99">
        <v>42490</v>
      </c>
      <c r="H8506" s="3" t="s">
        <v>8306</v>
      </c>
      <c r="I8506" s="4"/>
    </row>
    <row r="8507" spans="1:9">
      <c r="A8507" s="6">
        <v>8505</v>
      </c>
      <c r="B8507" s="68" t="s">
        <v>8340</v>
      </c>
      <c r="C8507" s="25" t="str">
        <f>IF(D8507=2,"NO","YES")</f>
        <v>YES</v>
      </c>
      <c r="D8507" s="77">
        <f t="shared" si="144"/>
        <v>1.21</v>
      </c>
      <c r="E8507" s="1">
        <v>2.9887000000000001</v>
      </c>
      <c r="F8507" s="39">
        <v>8228</v>
      </c>
      <c r="G8507" s="99">
        <v>42490</v>
      </c>
      <c r="H8507" s="3" t="s">
        <v>8306</v>
      </c>
      <c r="I8507" s="4"/>
    </row>
    <row r="8508" spans="1:9">
      <c r="A8508" s="6">
        <v>8506</v>
      </c>
      <c r="B8508" s="68" t="s">
        <v>8341</v>
      </c>
      <c r="C8508" s="25" t="str">
        <f>IF(D8508=2,"NO","YES")</f>
        <v>YES</v>
      </c>
      <c r="D8508" s="77">
        <f t="shared" si="144"/>
        <v>0.17</v>
      </c>
      <c r="E8508" s="1">
        <v>0.41990000000000005</v>
      </c>
      <c r="F8508" s="39">
        <v>1156</v>
      </c>
      <c r="G8508" s="99">
        <v>42490</v>
      </c>
      <c r="H8508" s="3" t="s">
        <v>8306</v>
      </c>
      <c r="I8508" s="4"/>
    </row>
    <row r="8509" spans="1:9" ht="30">
      <c r="A8509" s="6">
        <v>8507</v>
      </c>
      <c r="B8509" s="24" t="s">
        <v>8342</v>
      </c>
      <c r="C8509" s="25" t="str">
        <f>IF(D8509=2,"NO","YES")</f>
        <v>YES</v>
      </c>
      <c r="D8509" s="25">
        <f t="shared" si="144"/>
        <v>0.17</v>
      </c>
      <c r="E8509" s="1">
        <v>0.41990000000000005</v>
      </c>
      <c r="F8509" s="75">
        <v>1156</v>
      </c>
      <c r="G8509" s="89">
        <v>42711</v>
      </c>
      <c r="H8509" s="3" t="s">
        <v>8306</v>
      </c>
      <c r="I8509" s="4"/>
    </row>
    <row r="8510" spans="1:9" ht="30">
      <c r="A8510" s="6">
        <v>8508</v>
      </c>
      <c r="B8510" s="24" t="s">
        <v>8343</v>
      </c>
      <c r="C8510" s="25" t="str">
        <f>IF(D8510=2,"NO","YES")</f>
        <v>YES</v>
      </c>
      <c r="D8510" s="25">
        <f t="shared" si="144"/>
        <v>0.12</v>
      </c>
      <c r="E8510" s="1">
        <v>0.2964</v>
      </c>
      <c r="F8510" s="75">
        <v>816</v>
      </c>
      <c r="G8510" s="89">
        <v>42711</v>
      </c>
      <c r="H8510" s="3" t="s">
        <v>8306</v>
      </c>
      <c r="I8510" s="4"/>
    </row>
    <row r="8511" spans="1:9" ht="45">
      <c r="A8511" s="6">
        <v>8509</v>
      </c>
      <c r="B8511" s="24" t="s">
        <v>8344</v>
      </c>
      <c r="C8511" s="25" t="str">
        <f>IF(D8511=2,"NO","YES")</f>
        <v>YES</v>
      </c>
      <c r="D8511" s="25">
        <f t="shared" si="144"/>
        <v>0.37</v>
      </c>
      <c r="E8511" s="1">
        <v>0.91390000000000005</v>
      </c>
      <c r="F8511" s="75">
        <v>2516</v>
      </c>
      <c r="G8511" s="89">
        <v>42711</v>
      </c>
      <c r="H8511" s="3" t="s">
        <v>8306</v>
      </c>
      <c r="I8511" s="4"/>
    </row>
    <row r="8512" spans="1:9" ht="30">
      <c r="A8512" s="6">
        <v>8510</v>
      </c>
      <c r="B8512" s="24" t="s">
        <v>8345</v>
      </c>
      <c r="C8512" s="25" t="str">
        <f>IF(D8512=2,"NO","YES")</f>
        <v>YES</v>
      </c>
      <c r="D8512" s="25">
        <f t="shared" si="144"/>
        <v>0.19</v>
      </c>
      <c r="E8512" s="1">
        <v>0.46930000000000005</v>
      </c>
      <c r="F8512" s="75">
        <v>1292</v>
      </c>
      <c r="G8512" s="89">
        <v>42711</v>
      </c>
      <c r="H8512" s="3" t="s">
        <v>8306</v>
      </c>
      <c r="I8512" s="4"/>
    </row>
    <row r="8513" spans="1:9">
      <c r="A8513" s="6">
        <v>8511</v>
      </c>
      <c r="B8513" s="24" t="s">
        <v>8346</v>
      </c>
      <c r="C8513" s="25" t="str">
        <f>IF(D8513=2,"NO","YES")</f>
        <v>YES</v>
      </c>
      <c r="D8513" s="25">
        <f t="shared" si="144"/>
        <v>0.01</v>
      </c>
      <c r="E8513" s="1">
        <v>2.4700000000000003E-2</v>
      </c>
      <c r="F8513" s="75">
        <v>68</v>
      </c>
      <c r="G8513" s="89">
        <v>42711</v>
      </c>
      <c r="H8513" s="3" t="s">
        <v>8306</v>
      </c>
      <c r="I8513" s="4"/>
    </row>
    <row r="8514" spans="1:9" ht="30">
      <c r="A8514" s="6">
        <v>8512</v>
      </c>
      <c r="B8514" s="24" t="s">
        <v>8347</v>
      </c>
      <c r="C8514" s="25" t="str">
        <f>IF(D8514=2,"NO","YES")</f>
        <v>YES</v>
      </c>
      <c r="D8514" s="25">
        <f t="shared" si="144"/>
        <v>0.22</v>
      </c>
      <c r="E8514" s="1">
        <v>0.54339999999999999</v>
      </c>
      <c r="F8514" s="75">
        <v>1496</v>
      </c>
      <c r="G8514" s="89">
        <v>42711</v>
      </c>
      <c r="H8514" s="3" t="s">
        <v>8306</v>
      </c>
      <c r="I8514" s="4"/>
    </row>
    <row r="8515" spans="1:9" ht="30">
      <c r="A8515" s="6">
        <v>8513</v>
      </c>
      <c r="B8515" s="24" t="s">
        <v>8348</v>
      </c>
      <c r="C8515" s="25" t="str">
        <f>IF(D8515=2,"NO","YES")</f>
        <v>YES</v>
      </c>
      <c r="D8515" s="25">
        <f t="shared" si="144"/>
        <v>0.17</v>
      </c>
      <c r="E8515" s="1">
        <v>0.41990000000000005</v>
      </c>
      <c r="F8515" s="75">
        <v>1156</v>
      </c>
      <c r="G8515" s="89">
        <v>42711</v>
      </c>
      <c r="H8515" s="3" t="s">
        <v>8306</v>
      </c>
      <c r="I8515" s="4"/>
    </row>
    <row r="8516" spans="1:9" ht="30">
      <c r="A8516" s="6">
        <v>8514</v>
      </c>
      <c r="B8516" s="24" t="s">
        <v>8349</v>
      </c>
      <c r="C8516" s="25" t="str">
        <f>IF(D8516=2,"NO","YES")</f>
        <v>YES</v>
      </c>
      <c r="D8516" s="25">
        <f t="shared" si="144"/>
        <v>0.11</v>
      </c>
      <c r="E8516" s="1">
        <v>0.2717</v>
      </c>
      <c r="F8516" s="75">
        <v>748</v>
      </c>
      <c r="G8516" s="89">
        <v>42711</v>
      </c>
      <c r="H8516" s="3" t="s">
        <v>8306</v>
      </c>
      <c r="I8516" s="4"/>
    </row>
    <row r="8517" spans="1:9" ht="30">
      <c r="A8517" s="6">
        <v>8515</v>
      </c>
      <c r="B8517" s="24" t="s">
        <v>8350</v>
      </c>
      <c r="C8517" s="25" t="str">
        <f>IF(D8517=2,"NO","YES")</f>
        <v>YES</v>
      </c>
      <c r="D8517" s="25">
        <f t="shared" ref="D8517:D8580" si="145">F8517/6800</f>
        <v>0.13</v>
      </c>
      <c r="E8517" s="1">
        <v>0.32110000000000005</v>
      </c>
      <c r="F8517" s="75">
        <v>884</v>
      </c>
      <c r="G8517" s="89">
        <v>42711</v>
      </c>
      <c r="H8517" s="3" t="s">
        <v>8306</v>
      </c>
      <c r="I8517" s="4"/>
    </row>
    <row r="8518" spans="1:9">
      <c r="A8518" s="6">
        <v>8516</v>
      </c>
      <c r="B8518" s="24" t="s">
        <v>8351</v>
      </c>
      <c r="C8518" s="25" t="str">
        <f>IF(D8518=2,"NO","YES")</f>
        <v>YES</v>
      </c>
      <c r="D8518" s="25">
        <f t="shared" si="145"/>
        <v>0.02</v>
      </c>
      <c r="E8518" s="1">
        <v>4.9400000000000006E-2</v>
      </c>
      <c r="F8518" s="59">
        <v>136</v>
      </c>
      <c r="G8518" s="97">
        <v>42728</v>
      </c>
      <c r="H8518" s="3" t="s">
        <v>8306</v>
      </c>
      <c r="I8518" s="4"/>
    </row>
    <row r="8519" spans="1:9" ht="30">
      <c r="A8519" s="6">
        <v>8517</v>
      </c>
      <c r="B8519" s="24" t="s">
        <v>8352</v>
      </c>
      <c r="C8519" s="25" t="str">
        <f>IF(D8519=2,"NO","YES")</f>
        <v>YES</v>
      </c>
      <c r="D8519" s="66">
        <f t="shared" si="145"/>
        <v>0.13235294117647059</v>
      </c>
      <c r="E8519" s="1">
        <v>0.3269117647058824</v>
      </c>
      <c r="F8519" s="59">
        <v>900</v>
      </c>
      <c r="G8519" s="97">
        <v>42728</v>
      </c>
      <c r="H8519" s="3" t="s">
        <v>8306</v>
      </c>
      <c r="I8519" s="4"/>
    </row>
    <row r="8520" spans="1:9">
      <c r="A8520" s="6">
        <v>8518</v>
      </c>
      <c r="B8520" s="57" t="s">
        <v>8353</v>
      </c>
      <c r="C8520" s="25" t="str">
        <f>IF(D8520=2,"NO","YES")</f>
        <v>YES</v>
      </c>
      <c r="D8520" s="58">
        <f t="shared" si="145"/>
        <v>1.99</v>
      </c>
      <c r="E8520" s="1">
        <v>4.9153000000000002</v>
      </c>
      <c r="F8520" s="133">
        <v>13532</v>
      </c>
      <c r="G8520" s="99">
        <v>42490</v>
      </c>
      <c r="H8520" s="3" t="s">
        <v>8354</v>
      </c>
      <c r="I8520" s="4"/>
    </row>
    <row r="8521" spans="1:9">
      <c r="A8521" s="6">
        <v>8519</v>
      </c>
      <c r="B8521" s="68" t="s">
        <v>8355</v>
      </c>
      <c r="C8521" s="25" t="str">
        <f>IF(D8521=2,"NO","YES")</f>
        <v>YES</v>
      </c>
      <c r="D8521" s="58">
        <f t="shared" si="145"/>
        <v>0.33</v>
      </c>
      <c r="E8521" s="1">
        <v>0.81510000000000016</v>
      </c>
      <c r="F8521" s="39">
        <v>2244</v>
      </c>
      <c r="G8521" s="99">
        <v>42490</v>
      </c>
      <c r="H8521" s="3" t="s">
        <v>8354</v>
      </c>
      <c r="I8521" s="4"/>
    </row>
    <row r="8522" spans="1:9">
      <c r="A8522" s="6">
        <v>8520</v>
      </c>
      <c r="B8522" s="68" t="s">
        <v>8356</v>
      </c>
      <c r="C8522" s="25" t="str">
        <f>IF(D8522=2,"NO","YES")</f>
        <v>YES</v>
      </c>
      <c r="D8522" s="58">
        <f t="shared" si="145"/>
        <v>1.21</v>
      </c>
      <c r="E8522" s="1">
        <v>2.9887000000000001</v>
      </c>
      <c r="F8522" s="39">
        <v>8228</v>
      </c>
      <c r="G8522" s="99">
        <v>42490</v>
      </c>
      <c r="H8522" s="3" t="s">
        <v>8354</v>
      </c>
      <c r="I8522" s="4"/>
    </row>
    <row r="8523" spans="1:9">
      <c r="A8523" s="6">
        <v>8521</v>
      </c>
      <c r="B8523" s="68" t="s">
        <v>8357</v>
      </c>
      <c r="C8523" s="25" t="str">
        <f>IF(D8523=2,"NO","YES")</f>
        <v>YES</v>
      </c>
      <c r="D8523" s="58">
        <f t="shared" si="145"/>
        <v>0.45</v>
      </c>
      <c r="E8523" s="1">
        <v>1.1115000000000002</v>
      </c>
      <c r="F8523" s="39">
        <v>3060</v>
      </c>
      <c r="G8523" s="99">
        <v>42490</v>
      </c>
      <c r="H8523" s="3" t="s">
        <v>8354</v>
      </c>
      <c r="I8523" s="4"/>
    </row>
    <row r="8524" spans="1:9">
      <c r="A8524" s="6">
        <v>8522</v>
      </c>
      <c r="B8524" s="68" t="s">
        <v>8358</v>
      </c>
      <c r="C8524" s="25" t="str">
        <f>IF(D8524=2,"NO","YES")</f>
        <v>YES</v>
      </c>
      <c r="D8524" s="58">
        <f t="shared" si="145"/>
        <v>0.37</v>
      </c>
      <c r="E8524" s="1">
        <v>0.91390000000000005</v>
      </c>
      <c r="F8524" s="39">
        <v>2516</v>
      </c>
      <c r="G8524" s="99">
        <v>42490</v>
      </c>
      <c r="H8524" s="3" t="s">
        <v>8354</v>
      </c>
      <c r="I8524" s="4"/>
    </row>
    <row r="8525" spans="1:9">
      <c r="A8525" s="6">
        <v>8523</v>
      </c>
      <c r="B8525" s="68" t="s">
        <v>8359</v>
      </c>
      <c r="C8525" s="25" t="str">
        <f>IF(D8525=2,"NO","YES")</f>
        <v>YES</v>
      </c>
      <c r="D8525" s="58">
        <f t="shared" si="145"/>
        <v>0.83</v>
      </c>
      <c r="E8525" s="1">
        <v>2.0501</v>
      </c>
      <c r="F8525" s="39">
        <v>5644</v>
      </c>
      <c r="G8525" s="99">
        <v>42490</v>
      </c>
      <c r="H8525" s="3" t="s">
        <v>8354</v>
      </c>
      <c r="I8525" s="4"/>
    </row>
    <row r="8526" spans="1:9">
      <c r="A8526" s="6">
        <v>8524</v>
      </c>
      <c r="B8526" s="68" t="s">
        <v>8360</v>
      </c>
      <c r="C8526" s="25" t="str">
        <f>IF(D8526=2,"NO","YES")</f>
        <v>YES</v>
      </c>
      <c r="D8526" s="58">
        <f t="shared" si="145"/>
        <v>1.01</v>
      </c>
      <c r="E8526" s="1">
        <v>2.4947000000000004</v>
      </c>
      <c r="F8526" s="39">
        <v>6868</v>
      </c>
      <c r="G8526" s="99">
        <v>42490</v>
      </c>
      <c r="H8526" s="3" t="s">
        <v>8354</v>
      </c>
      <c r="I8526" s="4"/>
    </row>
    <row r="8527" spans="1:9">
      <c r="A8527" s="6">
        <v>8525</v>
      </c>
      <c r="B8527" s="68" t="s">
        <v>8361</v>
      </c>
      <c r="C8527" s="25" t="str">
        <f>IF(D8527=2,"NO","YES")</f>
        <v>YES</v>
      </c>
      <c r="D8527" s="58">
        <f t="shared" si="145"/>
        <v>0.51</v>
      </c>
      <c r="E8527" s="1">
        <v>1.2597</v>
      </c>
      <c r="F8527" s="39">
        <v>3468</v>
      </c>
      <c r="G8527" s="99">
        <v>42490</v>
      </c>
      <c r="H8527" s="3" t="s">
        <v>8354</v>
      </c>
      <c r="I8527" s="4"/>
    </row>
    <row r="8528" spans="1:9">
      <c r="A8528" s="6">
        <v>8526</v>
      </c>
      <c r="B8528" s="68" t="s">
        <v>8362</v>
      </c>
      <c r="C8528" s="25" t="str">
        <f>IF(D8528=2,"NO","YES")</f>
        <v>YES</v>
      </c>
      <c r="D8528" s="58">
        <f t="shared" si="145"/>
        <v>0.32</v>
      </c>
      <c r="E8528" s="1">
        <v>0.7904000000000001</v>
      </c>
      <c r="F8528" s="39">
        <v>2176</v>
      </c>
      <c r="G8528" s="99">
        <v>42490</v>
      </c>
      <c r="H8528" s="3" t="s">
        <v>8354</v>
      </c>
      <c r="I8528" s="4"/>
    </row>
    <row r="8529" spans="1:9">
      <c r="A8529" s="6">
        <v>8527</v>
      </c>
      <c r="B8529" s="68" t="s">
        <v>8363</v>
      </c>
      <c r="C8529" s="25" t="str">
        <f>IF(D8529=2,"NO","YES")</f>
        <v>YES</v>
      </c>
      <c r="D8529" s="58">
        <f t="shared" si="145"/>
        <v>1.21</v>
      </c>
      <c r="E8529" s="1">
        <v>2.9887000000000001</v>
      </c>
      <c r="F8529" s="39">
        <v>8228</v>
      </c>
      <c r="G8529" s="93">
        <v>42490</v>
      </c>
      <c r="H8529" s="3" t="s">
        <v>8354</v>
      </c>
      <c r="I8529" s="4"/>
    </row>
    <row r="8530" spans="1:9">
      <c r="A8530" s="6">
        <v>8528</v>
      </c>
      <c r="B8530" s="68" t="s">
        <v>8364</v>
      </c>
      <c r="C8530" s="25" t="str">
        <f>IF(D8530=2,"NO","YES")</f>
        <v>YES</v>
      </c>
      <c r="D8530" s="58">
        <f t="shared" si="145"/>
        <v>1.08</v>
      </c>
      <c r="E8530" s="1">
        <v>2.6676000000000002</v>
      </c>
      <c r="F8530" s="39">
        <v>7344</v>
      </c>
      <c r="G8530" s="99">
        <v>42490</v>
      </c>
      <c r="H8530" s="3" t="s">
        <v>8354</v>
      </c>
      <c r="I8530" s="4"/>
    </row>
    <row r="8531" spans="1:9">
      <c r="A8531" s="6">
        <v>8529</v>
      </c>
      <c r="B8531" s="68" t="s">
        <v>8365</v>
      </c>
      <c r="C8531" s="25" t="str">
        <f>IF(D8531=2,"NO","YES")</f>
        <v>YES</v>
      </c>
      <c r="D8531" s="58">
        <f t="shared" si="145"/>
        <v>1.01</v>
      </c>
      <c r="E8531" s="1">
        <v>2.4947000000000004</v>
      </c>
      <c r="F8531" s="39">
        <v>6868</v>
      </c>
      <c r="G8531" s="99">
        <v>42490</v>
      </c>
      <c r="H8531" s="3" t="s">
        <v>8354</v>
      </c>
      <c r="I8531" s="4"/>
    </row>
    <row r="8532" spans="1:9">
      <c r="A8532" s="6">
        <v>8530</v>
      </c>
      <c r="B8532" s="68" t="s">
        <v>8366</v>
      </c>
      <c r="C8532" s="25" t="str">
        <f>IF(D8532=2,"NO","YES")</f>
        <v>YES</v>
      </c>
      <c r="D8532" s="58">
        <f t="shared" si="145"/>
        <v>0.12</v>
      </c>
      <c r="E8532" s="1">
        <v>0.2964</v>
      </c>
      <c r="F8532" s="39">
        <v>816</v>
      </c>
      <c r="G8532" s="99">
        <v>42490</v>
      </c>
      <c r="H8532" s="3" t="s">
        <v>8354</v>
      </c>
      <c r="I8532" s="4"/>
    </row>
    <row r="8533" spans="1:9">
      <c r="A8533" s="6">
        <v>8531</v>
      </c>
      <c r="B8533" s="68" t="s">
        <v>3929</v>
      </c>
      <c r="C8533" s="25" t="str">
        <f>IF(D8533=2,"NO","YES")</f>
        <v>YES</v>
      </c>
      <c r="D8533" s="58">
        <f t="shared" si="145"/>
        <v>1.21</v>
      </c>
      <c r="E8533" s="1">
        <v>2.9887000000000001</v>
      </c>
      <c r="F8533" s="39">
        <v>8228</v>
      </c>
      <c r="G8533" s="99">
        <v>42490</v>
      </c>
      <c r="H8533" s="3" t="s">
        <v>8354</v>
      </c>
      <c r="I8533" s="4"/>
    </row>
    <row r="8534" spans="1:9">
      <c r="A8534" s="6">
        <v>8532</v>
      </c>
      <c r="B8534" s="68" t="s">
        <v>8367</v>
      </c>
      <c r="C8534" s="25" t="str">
        <f>IF(D8534=2,"NO","YES")</f>
        <v>YES</v>
      </c>
      <c r="D8534" s="58">
        <f t="shared" si="145"/>
        <v>1.21</v>
      </c>
      <c r="E8534" s="1">
        <v>2.9887000000000001</v>
      </c>
      <c r="F8534" s="39">
        <v>8228</v>
      </c>
      <c r="G8534" s="99">
        <v>42490</v>
      </c>
      <c r="H8534" s="3" t="s">
        <v>8354</v>
      </c>
      <c r="I8534" s="4"/>
    </row>
    <row r="8535" spans="1:9">
      <c r="A8535" s="6">
        <v>8533</v>
      </c>
      <c r="B8535" s="68" t="s">
        <v>8368</v>
      </c>
      <c r="C8535" s="25" t="str">
        <f>IF(D8535=2,"NO","YES")</f>
        <v>YES</v>
      </c>
      <c r="D8535" s="58">
        <f t="shared" si="145"/>
        <v>1.02</v>
      </c>
      <c r="E8535" s="1">
        <v>2.5194000000000001</v>
      </c>
      <c r="F8535" s="39">
        <v>6936</v>
      </c>
      <c r="G8535" s="99">
        <v>42490</v>
      </c>
      <c r="H8535" s="3" t="s">
        <v>8354</v>
      </c>
      <c r="I8535" s="4"/>
    </row>
    <row r="8536" spans="1:9">
      <c r="A8536" s="6">
        <v>8534</v>
      </c>
      <c r="B8536" s="68" t="s">
        <v>8369</v>
      </c>
      <c r="C8536" s="25" t="str">
        <f>IF(D8536=2,"NO","YES")</f>
        <v>YES</v>
      </c>
      <c r="D8536" s="58">
        <f t="shared" si="145"/>
        <v>1.21</v>
      </c>
      <c r="E8536" s="1">
        <v>2.9887000000000001</v>
      </c>
      <c r="F8536" s="39">
        <v>8228</v>
      </c>
      <c r="G8536" s="99">
        <v>42490</v>
      </c>
      <c r="H8536" s="3" t="s">
        <v>8354</v>
      </c>
      <c r="I8536" s="4"/>
    </row>
    <row r="8537" spans="1:9">
      <c r="A8537" s="6">
        <v>8535</v>
      </c>
      <c r="B8537" s="68" t="s">
        <v>8370</v>
      </c>
      <c r="C8537" s="25" t="str">
        <f>IF(D8537=2,"NO","YES")</f>
        <v>YES</v>
      </c>
      <c r="D8537" s="58">
        <f t="shared" si="145"/>
        <v>1.21</v>
      </c>
      <c r="E8537" s="1">
        <v>2.9887000000000001</v>
      </c>
      <c r="F8537" s="39">
        <v>8228</v>
      </c>
      <c r="G8537" s="99">
        <v>42490</v>
      </c>
      <c r="H8537" s="3" t="s">
        <v>8354</v>
      </c>
      <c r="I8537" s="4"/>
    </row>
    <row r="8538" spans="1:9">
      <c r="A8538" s="6">
        <v>8536</v>
      </c>
      <c r="B8538" s="68" t="s">
        <v>8371</v>
      </c>
      <c r="C8538" s="25" t="str">
        <f>IF(D8538=2,"NO","YES")</f>
        <v>YES</v>
      </c>
      <c r="D8538" s="58">
        <f t="shared" si="145"/>
        <v>0.66</v>
      </c>
      <c r="E8538" s="1">
        <v>1.6302000000000003</v>
      </c>
      <c r="F8538" s="39">
        <v>4488</v>
      </c>
      <c r="G8538" s="99">
        <v>42490</v>
      </c>
      <c r="H8538" s="3" t="s">
        <v>8354</v>
      </c>
      <c r="I8538" s="4"/>
    </row>
    <row r="8539" spans="1:9">
      <c r="A8539" s="6">
        <v>8537</v>
      </c>
      <c r="B8539" s="68" t="s">
        <v>8372</v>
      </c>
      <c r="C8539" s="25" t="str">
        <f>IF(D8539=2,"NO","YES")</f>
        <v>YES</v>
      </c>
      <c r="D8539" s="58">
        <f t="shared" si="145"/>
        <v>1.01</v>
      </c>
      <c r="E8539" s="1">
        <v>2.4947000000000004</v>
      </c>
      <c r="F8539" s="39">
        <v>6868</v>
      </c>
      <c r="G8539" s="99">
        <v>42490</v>
      </c>
      <c r="H8539" s="3" t="s">
        <v>8354</v>
      </c>
      <c r="I8539" s="4"/>
    </row>
    <row r="8540" spans="1:9">
      <c r="A8540" s="6">
        <v>8538</v>
      </c>
      <c r="B8540" s="68" t="s">
        <v>8373</v>
      </c>
      <c r="C8540" s="25" t="str">
        <f>IF(D8540=2,"NO","YES")</f>
        <v>YES</v>
      </c>
      <c r="D8540" s="58">
        <f t="shared" si="145"/>
        <v>1</v>
      </c>
      <c r="E8540" s="1">
        <v>2.4700000000000002</v>
      </c>
      <c r="F8540" s="39">
        <v>6800</v>
      </c>
      <c r="G8540" s="99">
        <v>42490</v>
      </c>
      <c r="H8540" s="3" t="s">
        <v>8354</v>
      </c>
      <c r="I8540" s="4"/>
    </row>
    <row r="8541" spans="1:9">
      <c r="A8541" s="6">
        <v>8539</v>
      </c>
      <c r="B8541" s="68" t="s">
        <v>8374</v>
      </c>
      <c r="C8541" s="25" t="str">
        <f>IF(D8541=2,"NO","YES")</f>
        <v>YES</v>
      </c>
      <c r="D8541" s="58">
        <f t="shared" si="145"/>
        <v>0.53</v>
      </c>
      <c r="E8541" s="1">
        <v>1.3091000000000002</v>
      </c>
      <c r="F8541" s="39">
        <v>3604</v>
      </c>
      <c r="G8541" s="99">
        <v>42490</v>
      </c>
      <c r="H8541" s="3" t="s">
        <v>8354</v>
      </c>
      <c r="I8541" s="4"/>
    </row>
    <row r="8542" spans="1:9">
      <c r="A8542" s="6">
        <v>8540</v>
      </c>
      <c r="B8542" s="68" t="s">
        <v>8375</v>
      </c>
      <c r="C8542" s="25" t="str">
        <f>IF(D8542=2,"NO","YES")</f>
        <v>YES</v>
      </c>
      <c r="D8542" s="58">
        <f t="shared" si="145"/>
        <v>1.01</v>
      </c>
      <c r="E8542" s="1">
        <v>2.4947000000000004</v>
      </c>
      <c r="F8542" s="39">
        <v>6868</v>
      </c>
      <c r="G8542" s="99">
        <v>42490</v>
      </c>
      <c r="H8542" s="3" t="s">
        <v>8354</v>
      </c>
      <c r="I8542" s="4"/>
    </row>
    <row r="8543" spans="1:9">
      <c r="A8543" s="6">
        <v>8541</v>
      </c>
      <c r="B8543" s="68" t="s">
        <v>8376</v>
      </c>
      <c r="C8543" s="25" t="str">
        <f>IF(D8543=2,"NO","YES")</f>
        <v>NO</v>
      </c>
      <c r="D8543" s="58">
        <f t="shared" si="145"/>
        <v>2</v>
      </c>
      <c r="E8543" s="1">
        <v>4.9400000000000004</v>
      </c>
      <c r="F8543" s="39">
        <v>13600</v>
      </c>
      <c r="G8543" s="99">
        <v>42490</v>
      </c>
      <c r="H8543" s="3" t="s">
        <v>8354</v>
      </c>
      <c r="I8543" s="4"/>
    </row>
    <row r="8544" spans="1:9">
      <c r="A8544" s="6">
        <v>8542</v>
      </c>
      <c r="B8544" s="68" t="s">
        <v>313</v>
      </c>
      <c r="C8544" s="25" t="str">
        <f>IF(D8544=2,"NO","YES")</f>
        <v>YES</v>
      </c>
      <c r="D8544" s="58">
        <f t="shared" si="145"/>
        <v>1.21</v>
      </c>
      <c r="E8544" s="1">
        <v>2.9887000000000001</v>
      </c>
      <c r="F8544" s="39">
        <v>8228</v>
      </c>
      <c r="G8544" s="99">
        <v>42490</v>
      </c>
      <c r="H8544" s="3" t="s">
        <v>8354</v>
      </c>
      <c r="I8544" s="4"/>
    </row>
    <row r="8545" spans="1:9">
      <c r="A8545" s="6">
        <v>8543</v>
      </c>
      <c r="B8545" s="68" t="s">
        <v>8377</v>
      </c>
      <c r="C8545" s="25" t="str">
        <f>IF(D8545=2,"NO","YES")</f>
        <v>NO</v>
      </c>
      <c r="D8545" s="58">
        <f t="shared" si="145"/>
        <v>2</v>
      </c>
      <c r="E8545" s="1">
        <v>4.9400000000000004</v>
      </c>
      <c r="F8545" s="39">
        <v>13600</v>
      </c>
      <c r="G8545" s="99">
        <v>42490</v>
      </c>
      <c r="H8545" s="3" t="s">
        <v>8354</v>
      </c>
      <c r="I8545" s="4"/>
    </row>
    <row r="8546" spans="1:9">
      <c r="A8546" s="6">
        <v>8544</v>
      </c>
      <c r="B8546" s="68" t="s">
        <v>8378</v>
      </c>
      <c r="C8546" s="25" t="str">
        <f>IF(D8546=2,"NO","YES")</f>
        <v>NO</v>
      </c>
      <c r="D8546" s="58">
        <f t="shared" si="145"/>
        <v>2</v>
      </c>
      <c r="E8546" s="1">
        <v>4.9400000000000004</v>
      </c>
      <c r="F8546" s="39">
        <v>13600</v>
      </c>
      <c r="G8546" s="99">
        <v>42490</v>
      </c>
      <c r="H8546" s="3" t="s">
        <v>8354</v>
      </c>
      <c r="I8546" s="4"/>
    </row>
    <row r="8547" spans="1:9">
      <c r="A8547" s="6">
        <v>8545</v>
      </c>
      <c r="B8547" s="68" t="s">
        <v>4383</v>
      </c>
      <c r="C8547" s="25" t="str">
        <f>IF(D8547=2,"NO","YES")</f>
        <v>YES</v>
      </c>
      <c r="D8547" s="58">
        <f t="shared" si="145"/>
        <v>0.11</v>
      </c>
      <c r="E8547" s="1">
        <v>0.2717</v>
      </c>
      <c r="F8547" s="39">
        <v>748</v>
      </c>
      <c r="G8547" s="99">
        <v>42490</v>
      </c>
      <c r="H8547" s="3" t="s">
        <v>8354</v>
      </c>
      <c r="I8547" s="4"/>
    </row>
    <row r="8548" spans="1:9" ht="30">
      <c r="A8548" s="6">
        <v>8546</v>
      </c>
      <c r="B8548" s="68" t="s">
        <v>8379</v>
      </c>
      <c r="C8548" s="25" t="str">
        <f>IF(D8548=2,"NO","YES")</f>
        <v>YES</v>
      </c>
      <c r="D8548" s="58">
        <f t="shared" si="145"/>
        <v>0.8</v>
      </c>
      <c r="E8548" s="1">
        <v>1.9760000000000002</v>
      </c>
      <c r="F8548" s="39">
        <v>5440</v>
      </c>
      <c r="G8548" s="99">
        <v>42490</v>
      </c>
      <c r="H8548" s="3" t="s">
        <v>8354</v>
      </c>
      <c r="I8548" s="4"/>
    </row>
    <row r="8549" spans="1:9">
      <c r="A8549" s="6">
        <v>8547</v>
      </c>
      <c r="B8549" s="68" t="s">
        <v>8380</v>
      </c>
      <c r="C8549" s="25" t="str">
        <f>IF(D8549=2,"NO","YES")</f>
        <v>YES</v>
      </c>
      <c r="D8549" s="58">
        <f t="shared" si="145"/>
        <v>0.87</v>
      </c>
      <c r="E8549" s="1">
        <v>2.1489000000000003</v>
      </c>
      <c r="F8549" s="39">
        <v>5916</v>
      </c>
      <c r="G8549" s="99">
        <v>42490</v>
      </c>
      <c r="H8549" s="3" t="s">
        <v>8354</v>
      </c>
      <c r="I8549" s="4"/>
    </row>
    <row r="8550" spans="1:9">
      <c r="A8550" s="6">
        <v>8548</v>
      </c>
      <c r="B8550" s="68" t="s">
        <v>8381</v>
      </c>
      <c r="C8550" s="25" t="str">
        <f>IF(D8550=2,"NO","YES")</f>
        <v>YES</v>
      </c>
      <c r="D8550" s="58">
        <f t="shared" si="145"/>
        <v>0.47</v>
      </c>
      <c r="E8550" s="1">
        <v>1.1609</v>
      </c>
      <c r="F8550" s="39">
        <v>3196</v>
      </c>
      <c r="G8550" s="99">
        <v>42490</v>
      </c>
      <c r="H8550" s="3" t="s">
        <v>8354</v>
      </c>
      <c r="I8550" s="4"/>
    </row>
    <row r="8551" spans="1:9">
      <c r="A8551" s="6">
        <v>8549</v>
      </c>
      <c r="B8551" s="68" t="s">
        <v>8382</v>
      </c>
      <c r="C8551" s="25" t="str">
        <f>IF(D8551=2,"NO","YES")</f>
        <v>YES</v>
      </c>
      <c r="D8551" s="58">
        <f t="shared" si="145"/>
        <v>0.53</v>
      </c>
      <c r="E8551" s="1">
        <v>1.3091000000000002</v>
      </c>
      <c r="F8551" s="39">
        <v>3604</v>
      </c>
      <c r="G8551" s="99">
        <v>42490</v>
      </c>
      <c r="H8551" s="3" t="s">
        <v>8354</v>
      </c>
      <c r="I8551" s="4"/>
    </row>
    <row r="8552" spans="1:9">
      <c r="A8552" s="6">
        <v>8550</v>
      </c>
      <c r="B8552" s="68" t="s">
        <v>8383</v>
      </c>
      <c r="C8552" s="25" t="str">
        <f>IF(D8552=2,"NO","YES")</f>
        <v>YES</v>
      </c>
      <c r="D8552" s="58">
        <f t="shared" si="145"/>
        <v>0.88</v>
      </c>
      <c r="E8552" s="1">
        <v>2.1736</v>
      </c>
      <c r="F8552" s="39">
        <v>5984</v>
      </c>
      <c r="G8552" s="99">
        <v>42490</v>
      </c>
      <c r="H8552" s="3" t="s">
        <v>8354</v>
      </c>
      <c r="I8552" s="4"/>
    </row>
    <row r="8553" spans="1:9">
      <c r="A8553" s="6">
        <v>8551</v>
      </c>
      <c r="B8553" s="68" t="s">
        <v>8384</v>
      </c>
      <c r="C8553" s="25" t="str">
        <f>IF(D8553=2,"NO","YES")</f>
        <v>YES</v>
      </c>
      <c r="D8553" s="58">
        <f t="shared" si="145"/>
        <v>0.24</v>
      </c>
      <c r="E8553" s="1">
        <v>0.59279999999999999</v>
      </c>
      <c r="F8553" s="39">
        <v>1632</v>
      </c>
      <c r="G8553" s="99">
        <v>42490</v>
      </c>
      <c r="H8553" s="3" t="s">
        <v>8354</v>
      </c>
      <c r="I8553" s="4"/>
    </row>
    <row r="8554" spans="1:9">
      <c r="A8554" s="6">
        <v>8552</v>
      </c>
      <c r="B8554" s="68" t="s">
        <v>8385</v>
      </c>
      <c r="C8554" s="25" t="str">
        <f>IF(D8554=2,"NO","YES")</f>
        <v>YES</v>
      </c>
      <c r="D8554" s="58">
        <f t="shared" si="145"/>
        <v>1.1499999999999999</v>
      </c>
      <c r="E8554" s="1">
        <v>2.8405</v>
      </c>
      <c r="F8554" s="39">
        <v>7820</v>
      </c>
      <c r="G8554" s="99">
        <v>42490</v>
      </c>
      <c r="H8554" s="3" t="s">
        <v>8354</v>
      </c>
      <c r="I8554" s="4"/>
    </row>
    <row r="8555" spans="1:9">
      <c r="A8555" s="6">
        <v>8553</v>
      </c>
      <c r="B8555" s="68" t="s">
        <v>8386</v>
      </c>
      <c r="C8555" s="25" t="str">
        <f>IF(D8555=2,"NO","YES")</f>
        <v>YES</v>
      </c>
      <c r="D8555" s="58">
        <f t="shared" si="145"/>
        <v>0.47</v>
      </c>
      <c r="E8555" s="1">
        <v>1.1609</v>
      </c>
      <c r="F8555" s="39">
        <v>3196</v>
      </c>
      <c r="G8555" s="99">
        <v>42490</v>
      </c>
      <c r="H8555" s="3" t="s">
        <v>8354</v>
      </c>
      <c r="I8555" s="4"/>
    </row>
    <row r="8556" spans="1:9">
      <c r="A8556" s="6">
        <v>8554</v>
      </c>
      <c r="B8556" s="68" t="s">
        <v>8387</v>
      </c>
      <c r="C8556" s="25" t="str">
        <f>IF(D8556=2,"NO","YES")</f>
        <v>YES</v>
      </c>
      <c r="D8556" s="58">
        <f t="shared" si="145"/>
        <v>0.82</v>
      </c>
      <c r="E8556" s="1">
        <v>2.0253999999999999</v>
      </c>
      <c r="F8556" s="39">
        <v>5576</v>
      </c>
      <c r="G8556" s="99">
        <v>42490</v>
      </c>
      <c r="H8556" s="3" t="s">
        <v>8354</v>
      </c>
      <c r="I8556" s="4"/>
    </row>
    <row r="8557" spans="1:9">
      <c r="A8557" s="6">
        <v>8555</v>
      </c>
      <c r="B8557" s="68" t="s">
        <v>8388</v>
      </c>
      <c r="C8557" s="25" t="str">
        <f>IF(D8557=2,"NO","YES")</f>
        <v>YES</v>
      </c>
      <c r="D8557" s="58">
        <f t="shared" si="145"/>
        <v>0.95</v>
      </c>
      <c r="E8557" s="1">
        <v>2.3465000000000003</v>
      </c>
      <c r="F8557" s="39">
        <v>6460</v>
      </c>
      <c r="G8557" s="99">
        <v>42490</v>
      </c>
      <c r="H8557" s="3" t="s">
        <v>8354</v>
      </c>
      <c r="I8557" s="4"/>
    </row>
    <row r="8558" spans="1:9">
      <c r="A8558" s="6">
        <v>8556</v>
      </c>
      <c r="B8558" s="68" t="s">
        <v>8389</v>
      </c>
      <c r="C8558" s="25" t="str">
        <f>IF(D8558=2,"NO","YES")</f>
        <v>YES</v>
      </c>
      <c r="D8558" s="58">
        <f t="shared" si="145"/>
        <v>0.59</v>
      </c>
      <c r="E8558" s="1">
        <v>1.4573</v>
      </c>
      <c r="F8558" s="39">
        <v>4012</v>
      </c>
      <c r="G8558" s="99">
        <v>42490</v>
      </c>
      <c r="H8558" s="3" t="s">
        <v>8354</v>
      </c>
      <c r="I8558" s="4"/>
    </row>
    <row r="8559" spans="1:9">
      <c r="A8559" s="6">
        <v>8557</v>
      </c>
      <c r="B8559" s="68" t="s">
        <v>8390</v>
      </c>
      <c r="C8559" s="25" t="str">
        <f>IF(D8559=2,"NO","YES")</f>
        <v>YES</v>
      </c>
      <c r="D8559" s="58">
        <f t="shared" si="145"/>
        <v>0.87</v>
      </c>
      <c r="E8559" s="1">
        <v>2.1489000000000003</v>
      </c>
      <c r="F8559" s="39">
        <v>5916</v>
      </c>
      <c r="G8559" s="99">
        <v>42490</v>
      </c>
      <c r="H8559" s="3" t="s">
        <v>8354</v>
      </c>
      <c r="I8559" s="4"/>
    </row>
    <row r="8560" spans="1:9">
      <c r="A8560" s="6">
        <v>8558</v>
      </c>
      <c r="B8560" s="68" t="s">
        <v>8391</v>
      </c>
      <c r="C8560" s="25" t="str">
        <f>IF(D8560=2,"NO","YES")</f>
        <v>YES</v>
      </c>
      <c r="D8560" s="58">
        <f t="shared" si="145"/>
        <v>0.79</v>
      </c>
      <c r="E8560" s="1">
        <v>1.9513000000000003</v>
      </c>
      <c r="F8560" s="39">
        <v>5372</v>
      </c>
      <c r="G8560" s="99">
        <v>42490</v>
      </c>
      <c r="H8560" s="3" t="s">
        <v>8354</v>
      </c>
      <c r="I8560" s="4"/>
    </row>
    <row r="8561" spans="1:9" ht="30">
      <c r="A8561" s="6">
        <v>8559</v>
      </c>
      <c r="B8561" s="57" t="s">
        <v>8392</v>
      </c>
      <c r="C8561" s="25" t="str">
        <f>IF(D8561=2,"NO","YES")</f>
        <v>YES</v>
      </c>
      <c r="D8561" s="58">
        <f t="shared" si="145"/>
        <v>0.08</v>
      </c>
      <c r="E8561" s="1">
        <v>0.19760000000000003</v>
      </c>
      <c r="F8561" s="98">
        <v>544</v>
      </c>
      <c r="G8561" s="89">
        <v>42711</v>
      </c>
      <c r="H8561" s="3" t="s">
        <v>8354</v>
      </c>
      <c r="I8561" s="4"/>
    </row>
    <row r="8562" spans="1:9" ht="30">
      <c r="A8562" s="6">
        <v>8560</v>
      </c>
      <c r="B8562" s="24" t="s">
        <v>8393</v>
      </c>
      <c r="C8562" s="25" t="str">
        <f>IF(D8562=2,"NO","YES")</f>
        <v>YES</v>
      </c>
      <c r="D8562" s="25">
        <f t="shared" si="145"/>
        <v>1.94</v>
      </c>
      <c r="E8562" s="1">
        <v>4.7918000000000003</v>
      </c>
      <c r="F8562" s="59">
        <v>13192</v>
      </c>
      <c r="G8562" s="97">
        <v>42728</v>
      </c>
      <c r="H8562" s="3" t="s">
        <v>8354</v>
      </c>
      <c r="I8562" s="4"/>
    </row>
    <row r="8563" spans="1:9" ht="30">
      <c r="A8563" s="6">
        <v>8561</v>
      </c>
      <c r="B8563" s="24" t="s">
        <v>8394</v>
      </c>
      <c r="C8563" s="25" t="str">
        <f>IF(D8563=2,"NO","YES")</f>
        <v>YES</v>
      </c>
      <c r="D8563" s="25">
        <f t="shared" si="145"/>
        <v>1.19</v>
      </c>
      <c r="E8563" s="1">
        <v>2.9393000000000002</v>
      </c>
      <c r="F8563" s="59">
        <v>8092</v>
      </c>
      <c r="G8563" s="97">
        <v>42728</v>
      </c>
      <c r="H8563" s="3" t="s">
        <v>8354</v>
      </c>
      <c r="I8563" s="4"/>
    </row>
    <row r="8564" spans="1:9" ht="30">
      <c r="A8564" s="6">
        <v>8562</v>
      </c>
      <c r="B8564" s="24" t="s">
        <v>8395</v>
      </c>
      <c r="C8564" s="25" t="str">
        <f>IF(D8564=2,"NO","YES")</f>
        <v>YES</v>
      </c>
      <c r="D8564" s="25">
        <f t="shared" si="145"/>
        <v>1.1100000000000001</v>
      </c>
      <c r="E8564" s="1">
        <v>2.7417000000000002</v>
      </c>
      <c r="F8564" s="59">
        <v>7548</v>
      </c>
      <c r="G8564" s="97">
        <v>42728</v>
      </c>
      <c r="H8564" s="3" t="s">
        <v>8354</v>
      </c>
      <c r="I8564" s="4"/>
    </row>
    <row r="8565" spans="1:9" ht="30">
      <c r="A8565" s="6">
        <v>8563</v>
      </c>
      <c r="B8565" s="24" t="s">
        <v>8396</v>
      </c>
      <c r="C8565" s="25" t="str">
        <f>IF(D8565=2,"NO","YES")</f>
        <v>YES</v>
      </c>
      <c r="D8565" s="25">
        <f t="shared" si="145"/>
        <v>0.01</v>
      </c>
      <c r="E8565" s="1">
        <v>2.4700000000000003E-2</v>
      </c>
      <c r="F8565" s="59">
        <v>68</v>
      </c>
      <c r="G8565" s="97">
        <v>42728</v>
      </c>
      <c r="H8565" s="3" t="s">
        <v>8354</v>
      </c>
      <c r="I8565" s="4"/>
    </row>
    <row r="8566" spans="1:9" ht="30">
      <c r="A8566" s="6">
        <v>8564</v>
      </c>
      <c r="B8566" s="24" t="s">
        <v>8397</v>
      </c>
      <c r="C8566" s="25" t="str">
        <f>IF(D8566=2,"NO","YES")</f>
        <v>YES</v>
      </c>
      <c r="D8566" s="25">
        <f t="shared" si="145"/>
        <v>0.26</v>
      </c>
      <c r="E8566" s="1">
        <v>0.6422000000000001</v>
      </c>
      <c r="F8566" s="59">
        <v>1768</v>
      </c>
      <c r="G8566" s="97">
        <v>42728</v>
      </c>
      <c r="H8566" s="3" t="s">
        <v>8354</v>
      </c>
      <c r="I8566" s="4"/>
    </row>
    <row r="8567" spans="1:9" ht="30">
      <c r="A8567" s="6">
        <v>8565</v>
      </c>
      <c r="B8567" s="24" t="s">
        <v>8398</v>
      </c>
      <c r="C8567" s="25" t="str">
        <f>IF(D8567=2,"NO","YES")</f>
        <v>YES</v>
      </c>
      <c r="D8567" s="25">
        <f t="shared" si="145"/>
        <v>0.45</v>
      </c>
      <c r="E8567" s="1">
        <v>1.1115000000000002</v>
      </c>
      <c r="F8567" s="59">
        <v>3060</v>
      </c>
      <c r="G8567" s="97">
        <v>42728</v>
      </c>
      <c r="H8567" s="3" t="s">
        <v>8354</v>
      </c>
      <c r="I8567" s="4"/>
    </row>
    <row r="8568" spans="1:9" ht="30">
      <c r="A8568" s="6">
        <v>8566</v>
      </c>
      <c r="B8568" s="57" t="s">
        <v>8399</v>
      </c>
      <c r="C8568" s="25" t="str">
        <f>IF(D8568=2,"NO","YES")</f>
        <v>YES</v>
      </c>
      <c r="D8568" s="25">
        <f t="shared" si="145"/>
        <v>1.21</v>
      </c>
      <c r="E8568" s="1">
        <v>2.9887000000000001</v>
      </c>
      <c r="F8568" s="98">
        <v>8228</v>
      </c>
      <c r="G8568" s="97">
        <v>42728</v>
      </c>
      <c r="H8568" s="3" t="s">
        <v>8354</v>
      </c>
      <c r="I8568" s="4"/>
    </row>
    <row r="8569" spans="1:9">
      <c r="A8569" s="6">
        <v>8567</v>
      </c>
      <c r="B8569" s="68" t="s">
        <v>8400</v>
      </c>
      <c r="C8569" s="25" t="str">
        <f>IF(D8569=2,"NO","YES")</f>
        <v>YES</v>
      </c>
      <c r="D8569" s="77">
        <f t="shared" si="145"/>
        <v>0.4</v>
      </c>
      <c r="E8569" s="1">
        <v>0.9880000000000001</v>
      </c>
      <c r="F8569" s="39">
        <v>2720</v>
      </c>
      <c r="G8569" s="99">
        <v>42490</v>
      </c>
      <c r="H8569" s="3" t="s">
        <v>8401</v>
      </c>
      <c r="I8569" s="4"/>
    </row>
    <row r="8570" spans="1:9">
      <c r="A8570" s="6">
        <v>8568</v>
      </c>
      <c r="B8570" s="68" t="s">
        <v>8402</v>
      </c>
      <c r="C8570" s="25" t="str">
        <f>IF(D8570=2,"NO","YES")</f>
        <v>YES</v>
      </c>
      <c r="D8570" s="77">
        <f t="shared" si="145"/>
        <v>1.01</v>
      </c>
      <c r="E8570" s="1">
        <v>2.4947000000000004</v>
      </c>
      <c r="F8570" s="39">
        <v>6868</v>
      </c>
      <c r="G8570" s="99">
        <v>42490</v>
      </c>
      <c r="H8570" s="3" t="s">
        <v>8401</v>
      </c>
      <c r="I8570" s="4"/>
    </row>
    <row r="8571" spans="1:9">
      <c r="A8571" s="6">
        <v>8569</v>
      </c>
      <c r="B8571" s="68" t="s">
        <v>8403</v>
      </c>
      <c r="C8571" s="25" t="str">
        <f>IF(D8571=2,"NO","YES")</f>
        <v>NO</v>
      </c>
      <c r="D8571" s="77">
        <f t="shared" si="145"/>
        <v>2</v>
      </c>
      <c r="E8571" s="1">
        <v>4.9400000000000004</v>
      </c>
      <c r="F8571" s="39">
        <v>13600</v>
      </c>
      <c r="G8571" s="99">
        <v>42490</v>
      </c>
      <c r="H8571" s="3" t="s">
        <v>8401</v>
      </c>
      <c r="I8571" s="4"/>
    </row>
    <row r="8572" spans="1:9">
      <c r="A8572" s="6">
        <v>8570</v>
      </c>
      <c r="B8572" s="68" t="s">
        <v>8404</v>
      </c>
      <c r="C8572" s="25" t="str">
        <f>IF(D8572=2,"NO","YES")</f>
        <v>YES</v>
      </c>
      <c r="D8572" s="77">
        <f t="shared" si="145"/>
        <v>1.21</v>
      </c>
      <c r="E8572" s="1">
        <v>2.9887000000000001</v>
      </c>
      <c r="F8572" s="39">
        <v>8228</v>
      </c>
      <c r="G8572" s="99">
        <v>42490</v>
      </c>
      <c r="H8572" s="3" t="s">
        <v>8401</v>
      </c>
      <c r="I8572" s="4"/>
    </row>
    <row r="8573" spans="1:9">
      <c r="A8573" s="6">
        <v>8571</v>
      </c>
      <c r="B8573" s="68" t="s">
        <v>8405</v>
      </c>
      <c r="C8573" s="25" t="str">
        <f>IF(D8573=2,"NO","YES")</f>
        <v>YES</v>
      </c>
      <c r="D8573" s="77">
        <f t="shared" si="145"/>
        <v>0.48</v>
      </c>
      <c r="E8573" s="1">
        <v>1.1856</v>
      </c>
      <c r="F8573" s="39">
        <v>3264</v>
      </c>
      <c r="G8573" s="99">
        <v>42490</v>
      </c>
      <c r="H8573" s="3" t="s">
        <v>8401</v>
      </c>
      <c r="I8573" s="4"/>
    </row>
    <row r="8574" spans="1:9">
      <c r="A8574" s="6">
        <v>8572</v>
      </c>
      <c r="B8574" s="68" t="s">
        <v>8406</v>
      </c>
      <c r="C8574" s="25" t="str">
        <f>IF(D8574=2,"NO","YES")</f>
        <v>YES</v>
      </c>
      <c r="D8574" s="77">
        <f t="shared" si="145"/>
        <v>0.28000000000000003</v>
      </c>
      <c r="E8574" s="1">
        <v>0.6916000000000001</v>
      </c>
      <c r="F8574" s="39">
        <v>1904</v>
      </c>
      <c r="G8574" s="99">
        <v>42490</v>
      </c>
      <c r="H8574" s="3" t="s">
        <v>8401</v>
      </c>
      <c r="I8574" s="4"/>
    </row>
    <row r="8575" spans="1:9">
      <c r="A8575" s="6">
        <v>8573</v>
      </c>
      <c r="B8575" s="68" t="s">
        <v>8407</v>
      </c>
      <c r="C8575" s="25" t="str">
        <f>IF(D8575=2,"NO","YES")</f>
        <v>YES</v>
      </c>
      <c r="D8575" s="77">
        <f t="shared" si="145"/>
        <v>1.08</v>
      </c>
      <c r="E8575" s="1">
        <v>2.6676000000000002</v>
      </c>
      <c r="F8575" s="39">
        <v>7344</v>
      </c>
      <c r="G8575" s="99">
        <v>42490</v>
      </c>
      <c r="H8575" s="3" t="s">
        <v>8401</v>
      </c>
      <c r="I8575" s="4"/>
    </row>
    <row r="8576" spans="1:9">
      <c r="A8576" s="6">
        <v>8574</v>
      </c>
      <c r="B8576" s="68" t="s">
        <v>8408</v>
      </c>
      <c r="C8576" s="25" t="str">
        <f>IF(D8576=2,"NO","YES")</f>
        <v>YES</v>
      </c>
      <c r="D8576" s="77">
        <f t="shared" si="145"/>
        <v>1.21</v>
      </c>
      <c r="E8576" s="1">
        <v>2.9887000000000001</v>
      </c>
      <c r="F8576" s="39">
        <v>8228</v>
      </c>
      <c r="G8576" s="99">
        <v>42490</v>
      </c>
      <c r="H8576" s="3" t="s">
        <v>8401</v>
      </c>
      <c r="I8576" s="4"/>
    </row>
    <row r="8577" spans="1:9">
      <c r="A8577" s="6">
        <v>8575</v>
      </c>
      <c r="B8577" s="68" t="s">
        <v>8409</v>
      </c>
      <c r="C8577" s="25" t="str">
        <f>IF(D8577=2,"NO","YES")</f>
        <v>YES</v>
      </c>
      <c r="D8577" s="77">
        <f t="shared" si="145"/>
        <v>0.51</v>
      </c>
      <c r="E8577" s="1">
        <v>1.2597</v>
      </c>
      <c r="F8577" s="39">
        <v>3468</v>
      </c>
      <c r="G8577" s="99">
        <v>42490</v>
      </c>
      <c r="H8577" s="3" t="s">
        <v>8401</v>
      </c>
      <c r="I8577" s="4"/>
    </row>
    <row r="8578" spans="1:9">
      <c r="A8578" s="6">
        <v>8576</v>
      </c>
      <c r="B8578" s="68" t="s">
        <v>8410</v>
      </c>
      <c r="C8578" s="25" t="str">
        <f>IF(D8578=2,"NO","YES")</f>
        <v>YES</v>
      </c>
      <c r="D8578" s="77">
        <f t="shared" si="145"/>
        <v>0.81</v>
      </c>
      <c r="E8578" s="1">
        <v>2.0007000000000001</v>
      </c>
      <c r="F8578" s="39">
        <v>5508</v>
      </c>
      <c r="G8578" s="93">
        <v>42490</v>
      </c>
      <c r="H8578" s="3" t="s">
        <v>8401</v>
      </c>
      <c r="I8578" s="4"/>
    </row>
    <row r="8579" spans="1:9">
      <c r="A8579" s="6">
        <v>8577</v>
      </c>
      <c r="B8579" s="68" t="s">
        <v>8411</v>
      </c>
      <c r="C8579" s="25" t="str">
        <f>IF(D8579=2,"NO","YES")</f>
        <v>YES</v>
      </c>
      <c r="D8579" s="77">
        <f t="shared" si="145"/>
        <v>1.33</v>
      </c>
      <c r="E8579" s="1">
        <v>3.2851000000000004</v>
      </c>
      <c r="F8579" s="39">
        <v>9044</v>
      </c>
      <c r="G8579" s="99">
        <v>42490</v>
      </c>
      <c r="H8579" s="3" t="s">
        <v>8401</v>
      </c>
      <c r="I8579" s="4"/>
    </row>
    <row r="8580" spans="1:9" ht="30">
      <c r="A8580" s="6">
        <v>8578</v>
      </c>
      <c r="B8580" s="68" t="s">
        <v>8412</v>
      </c>
      <c r="C8580" s="25" t="str">
        <f>IF(D8580=2,"NO","YES")</f>
        <v>YES</v>
      </c>
      <c r="D8580" s="77">
        <f t="shared" si="145"/>
        <v>0.11</v>
      </c>
      <c r="E8580" s="1">
        <v>0.2717</v>
      </c>
      <c r="F8580" s="39">
        <v>748</v>
      </c>
      <c r="G8580" s="99">
        <v>42490</v>
      </c>
      <c r="H8580" s="3" t="s">
        <v>8401</v>
      </c>
      <c r="I8580" s="4"/>
    </row>
    <row r="8581" spans="1:9">
      <c r="A8581" s="6">
        <v>8579</v>
      </c>
      <c r="B8581" s="68" t="s">
        <v>8413</v>
      </c>
      <c r="C8581" s="25" t="str">
        <f>IF(D8581=2,"NO","YES")</f>
        <v>YES</v>
      </c>
      <c r="D8581" s="77">
        <f t="shared" ref="D8581:D8644" si="146">F8581/6800</f>
        <v>1.21</v>
      </c>
      <c r="E8581" s="1">
        <v>2.9887000000000001</v>
      </c>
      <c r="F8581" s="39">
        <v>8228</v>
      </c>
      <c r="G8581" s="99">
        <v>42490</v>
      </c>
      <c r="H8581" s="3" t="s">
        <v>8401</v>
      </c>
      <c r="I8581" s="4"/>
    </row>
    <row r="8582" spans="1:9">
      <c r="A8582" s="6">
        <v>8580</v>
      </c>
      <c r="B8582" s="68" t="s">
        <v>8414</v>
      </c>
      <c r="C8582" s="25" t="str">
        <f>IF(D8582=2,"NO","YES")</f>
        <v>YES</v>
      </c>
      <c r="D8582" s="77">
        <f t="shared" si="146"/>
        <v>1.21</v>
      </c>
      <c r="E8582" s="1">
        <v>2.9887000000000001</v>
      </c>
      <c r="F8582" s="39">
        <v>8228</v>
      </c>
      <c r="G8582" s="99">
        <v>42490</v>
      </c>
      <c r="H8582" s="3" t="s">
        <v>8401</v>
      </c>
      <c r="I8582" s="4"/>
    </row>
    <row r="8583" spans="1:9">
      <c r="A8583" s="6">
        <v>8581</v>
      </c>
      <c r="B8583" s="68" t="s">
        <v>4079</v>
      </c>
      <c r="C8583" s="25" t="str">
        <f>IF(D8583=2,"NO","YES")</f>
        <v>YES</v>
      </c>
      <c r="D8583" s="77">
        <f t="shared" si="146"/>
        <v>0.37</v>
      </c>
      <c r="E8583" s="1">
        <v>0.91390000000000005</v>
      </c>
      <c r="F8583" s="39">
        <v>2516</v>
      </c>
      <c r="G8583" s="99">
        <v>42490</v>
      </c>
      <c r="H8583" s="3" t="s">
        <v>8401</v>
      </c>
      <c r="I8583" s="4"/>
    </row>
    <row r="8584" spans="1:9">
      <c r="A8584" s="6">
        <v>8582</v>
      </c>
      <c r="B8584" s="68" t="s">
        <v>8415</v>
      </c>
      <c r="C8584" s="25" t="str">
        <f>IF(D8584=2,"NO","YES")</f>
        <v>YES</v>
      </c>
      <c r="D8584" s="77">
        <f t="shared" si="146"/>
        <v>1.46</v>
      </c>
      <c r="E8584" s="1">
        <v>3.6062000000000003</v>
      </c>
      <c r="F8584" s="39">
        <v>9928</v>
      </c>
      <c r="G8584" s="99">
        <v>42490</v>
      </c>
      <c r="H8584" s="3" t="s">
        <v>8401</v>
      </c>
      <c r="I8584" s="4"/>
    </row>
    <row r="8585" spans="1:9">
      <c r="A8585" s="6">
        <v>8583</v>
      </c>
      <c r="B8585" s="68" t="s">
        <v>8416</v>
      </c>
      <c r="C8585" s="25" t="str">
        <f>IF(D8585=2,"NO","YES")</f>
        <v>YES</v>
      </c>
      <c r="D8585" s="77">
        <f t="shared" si="146"/>
        <v>1.04</v>
      </c>
      <c r="E8585" s="1">
        <v>2.5688000000000004</v>
      </c>
      <c r="F8585" s="39">
        <v>7072</v>
      </c>
      <c r="G8585" s="99">
        <v>42490</v>
      </c>
      <c r="H8585" s="3" t="s">
        <v>8401</v>
      </c>
      <c r="I8585" s="4"/>
    </row>
    <row r="8586" spans="1:9">
      <c r="A8586" s="6">
        <v>8584</v>
      </c>
      <c r="B8586" s="68" t="s">
        <v>8417</v>
      </c>
      <c r="C8586" s="25" t="str">
        <f>IF(D8586=2,"NO","YES")</f>
        <v>YES</v>
      </c>
      <c r="D8586" s="77">
        <f t="shared" si="146"/>
        <v>1.21</v>
      </c>
      <c r="E8586" s="1">
        <v>2.9887000000000001</v>
      </c>
      <c r="F8586" s="39">
        <v>8228</v>
      </c>
      <c r="G8586" s="99">
        <v>42490</v>
      </c>
      <c r="H8586" s="3" t="s">
        <v>8401</v>
      </c>
      <c r="I8586" s="4"/>
    </row>
    <row r="8587" spans="1:9">
      <c r="A8587" s="6">
        <v>8585</v>
      </c>
      <c r="B8587" s="68" t="s">
        <v>8418</v>
      </c>
      <c r="C8587" s="25" t="str">
        <f>IF(D8587=2,"NO","YES")</f>
        <v>YES</v>
      </c>
      <c r="D8587" s="77">
        <f t="shared" si="146"/>
        <v>1.21</v>
      </c>
      <c r="E8587" s="1">
        <v>2.9887000000000001</v>
      </c>
      <c r="F8587" s="39">
        <v>8228</v>
      </c>
      <c r="G8587" s="99">
        <v>42490</v>
      </c>
      <c r="H8587" s="3" t="s">
        <v>8401</v>
      </c>
      <c r="I8587" s="4"/>
    </row>
    <row r="8588" spans="1:9">
      <c r="A8588" s="6">
        <v>8586</v>
      </c>
      <c r="B8588" s="68" t="s">
        <v>8419</v>
      </c>
      <c r="C8588" s="25" t="str">
        <f>IF(D8588=2,"NO","YES")</f>
        <v>YES</v>
      </c>
      <c r="D8588" s="77">
        <f t="shared" si="146"/>
        <v>1.21</v>
      </c>
      <c r="E8588" s="1">
        <v>2.9887000000000001</v>
      </c>
      <c r="F8588" s="39">
        <v>8228</v>
      </c>
      <c r="G8588" s="99">
        <v>42490</v>
      </c>
      <c r="H8588" s="3" t="s">
        <v>8401</v>
      </c>
      <c r="I8588" s="4"/>
    </row>
    <row r="8589" spans="1:9">
      <c r="A8589" s="6">
        <v>8587</v>
      </c>
      <c r="B8589" s="68" t="s">
        <v>8420</v>
      </c>
      <c r="C8589" s="25" t="str">
        <f>IF(D8589=2,"NO","YES")</f>
        <v>YES</v>
      </c>
      <c r="D8589" s="77">
        <f t="shared" si="146"/>
        <v>0.32</v>
      </c>
      <c r="E8589" s="1">
        <v>0.7904000000000001</v>
      </c>
      <c r="F8589" s="39">
        <v>2176</v>
      </c>
      <c r="G8589" s="99">
        <v>42490</v>
      </c>
      <c r="H8589" s="3" t="s">
        <v>8401</v>
      </c>
      <c r="I8589" s="4"/>
    </row>
    <row r="8590" spans="1:9">
      <c r="A8590" s="6">
        <v>8588</v>
      </c>
      <c r="B8590" s="68" t="s">
        <v>8336</v>
      </c>
      <c r="C8590" s="25" t="str">
        <f>IF(D8590=2,"NO","YES")</f>
        <v>YES</v>
      </c>
      <c r="D8590" s="77">
        <f t="shared" si="146"/>
        <v>1.1000000000000001</v>
      </c>
      <c r="E8590" s="1">
        <v>2.7170000000000005</v>
      </c>
      <c r="F8590" s="39">
        <v>7480</v>
      </c>
      <c r="G8590" s="99">
        <v>42490</v>
      </c>
      <c r="H8590" s="3" t="s">
        <v>8401</v>
      </c>
      <c r="I8590" s="4"/>
    </row>
    <row r="8591" spans="1:9">
      <c r="A8591" s="6">
        <v>8589</v>
      </c>
      <c r="B8591" s="68" t="s">
        <v>8421</v>
      </c>
      <c r="C8591" s="25" t="str">
        <f>IF(D8591=2,"NO","YES")</f>
        <v>YES</v>
      </c>
      <c r="D8591" s="77">
        <f t="shared" si="146"/>
        <v>0.74</v>
      </c>
      <c r="E8591" s="1">
        <v>1.8278000000000001</v>
      </c>
      <c r="F8591" s="39">
        <v>5032</v>
      </c>
      <c r="G8591" s="99">
        <v>42490</v>
      </c>
      <c r="H8591" s="3" t="s">
        <v>8401</v>
      </c>
      <c r="I8591" s="4"/>
    </row>
    <row r="8592" spans="1:9">
      <c r="A8592" s="6">
        <v>8590</v>
      </c>
      <c r="B8592" s="68" t="s">
        <v>8422</v>
      </c>
      <c r="C8592" s="25" t="str">
        <f>IF(D8592=2,"NO","YES")</f>
        <v>YES</v>
      </c>
      <c r="D8592" s="77">
        <f t="shared" si="146"/>
        <v>1.21</v>
      </c>
      <c r="E8592" s="1">
        <v>2.9887000000000001</v>
      </c>
      <c r="F8592" s="39">
        <v>8228</v>
      </c>
      <c r="G8592" s="99">
        <v>42490</v>
      </c>
      <c r="H8592" s="3" t="s">
        <v>8401</v>
      </c>
      <c r="I8592" s="4"/>
    </row>
    <row r="8593" spans="1:9">
      <c r="A8593" s="6">
        <v>8591</v>
      </c>
      <c r="B8593" s="68" t="s">
        <v>8423</v>
      </c>
      <c r="C8593" s="25" t="str">
        <f>IF(D8593=2,"NO","YES")</f>
        <v>YES</v>
      </c>
      <c r="D8593" s="77">
        <f t="shared" si="146"/>
        <v>0.81</v>
      </c>
      <c r="E8593" s="1">
        <v>2.0007000000000001</v>
      </c>
      <c r="F8593" s="39">
        <v>5508</v>
      </c>
      <c r="G8593" s="99">
        <v>42490</v>
      </c>
      <c r="H8593" s="3" t="s">
        <v>8401</v>
      </c>
      <c r="I8593" s="4"/>
    </row>
    <row r="8594" spans="1:9">
      <c r="A8594" s="6">
        <v>8592</v>
      </c>
      <c r="B8594" s="68" t="s">
        <v>8424</v>
      </c>
      <c r="C8594" s="25" t="str">
        <f>IF(D8594=2,"NO","YES")</f>
        <v>YES</v>
      </c>
      <c r="D8594" s="77">
        <f t="shared" si="146"/>
        <v>0.6</v>
      </c>
      <c r="E8594" s="1">
        <v>1.482</v>
      </c>
      <c r="F8594" s="39">
        <v>4080</v>
      </c>
      <c r="G8594" s="99">
        <v>42490</v>
      </c>
      <c r="H8594" s="3" t="s">
        <v>8401</v>
      </c>
      <c r="I8594" s="4"/>
    </row>
    <row r="8595" spans="1:9">
      <c r="A8595" s="6">
        <v>8593</v>
      </c>
      <c r="B8595" s="68" t="s">
        <v>8425</v>
      </c>
      <c r="C8595" s="25" t="str">
        <f>IF(D8595=2,"NO","YES")</f>
        <v>YES</v>
      </c>
      <c r="D8595" s="77">
        <f t="shared" si="146"/>
        <v>0.59</v>
      </c>
      <c r="E8595" s="1">
        <v>1.4573</v>
      </c>
      <c r="F8595" s="39">
        <v>4012</v>
      </c>
      <c r="G8595" s="99">
        <v>42490</v>
      </c>
      <c r="H8595" s="3" t="s">
        <v>8401</v>
      </c>
      <c r="I8595" s="4"/>
    </row>
    <row r="8596" spans="1:9">
      <c r="A8596" s="6">
        <v>8594</v>
      </c>
      <c r="B8596" s="68" t="s">
        <v>8426</v>
      </c>
      <c r="C8596" s="25" t="str">
        <f>IF(D8596=2,"NO","YES")</f>
        <v>YES</v>
      </c>
      <c r="D8596" s="77">
        <f t="shared" si="146"/>
        <v>1.21</v>
      </c>
      <c r="E8596" s="1">
        <v>2.9887000000000001</v>
      </c>
      <c r="F8596" s="39">
        <v>8228</v>
      </c>
      <c r="G8596" s="99">
        <v>42490</v>
      </c>
      <c r="H8596" s="3" t="s">
        <v>8401</v>
      </c>
      <c r="I8596" s="4"/>
    </row>
    <row r="8597" spans="1:9">
      <c r="A8597" s="6">
        <v>8595</v>
      </c>
      <c r="B8597" s="68" t="s">
        <v>8427</v>
      </c>
      <c r="C8597" s="25" t="str">
        <f>IF(D8597=2,"NO","YES")</f>
        <v>YES</v>
      </c>
      <c r="D8597" s="77">
        <f t="shared" si="146"/>
        <v>1.1200000000000001</v>
      </c>
      <c r="E8597" s="1">
        <v>2.7664000000000004</v>
      </c>
      <c r="F8597" s="39">
        <v>7616</v>
      </c>
      <c r="G8597" s="99">
        <v>42490</v>
      </c>
      <c r="H8597" s="3" t="s">
        <v>8401</v>
      </c>
      <c r="I8597" s="4"/>
    </row>
    <row r="8598" spans="1:9">
      <c r="A8598" s="6">
        <v>8596</v>
      </c>
      <c r="B8598" s="68" t="s">
        <v>8428</v>
      </c>
      <c r="C8598" s="25" t="str">
        <f>IF(D8598=2,"NO","YES")</f>
        <v>YES</v>
      </c>
      <c r="D8598" s="77">
        <f t="shared" si="146"/>
        <v>1.1000000000000001</v>
      </c>
      <c r="E8598" s="1">
        <v>2.7170000000000005</v>
      </c>
      <c r="F8598" s="39">
        <v>7480</v>
      </c>
      <c r="G8598" s="93">
        <v>42490</v>
      </c>
      <c r="H8598" s="3" t="s">
        <v>8401</v>
      </c>
      <c r="I8598" s="4"/>
    </row>
    <row r="8599" spans="1:9">
      <c r="A8599" s="6">
        <v>8597</v>
      </c>
      <c r="B8599" s="68" t="s">
        <v>8429</v>
      </c>
      <c r="C8599" s="25" t="str">
        <f>IF(D8599=2,"NO","YES")</f>
        <v>YES</v>
      </c>
      <c r="D8599" s="77">
        <f t="shared" si="146"/>
        <v>1.51</v>
      </c>
      <c r="E8599" s="1">
        <v>3.7297000000000002</v>
      </c>
      <c r="F8599" s="39">
        <v>10268</v>
      </c>
      <c r="G8599" s="99">
        <v>42490</v>
      </c>
      <c r="H8599" s="3" t="s">
        <v>8401</v>
      </c>
      <c r="I8599" s="4"/>
    </row>
    <row r="8600" spans="1:9">
      <c r="A8600" s="6">
        <v>8598</v>
      </c>
      <c r="B8600" s="68" t="s">
        <v>8430</v>
      </c>
      <c r="C8600" s="25" t="str">
        <f>IF(D8600=2,"NO","YES")</f>
        <v>YES</v>
      </c>
      <c r="D8600" s="77">
        <f t="shared" si="146"/>
        <v>0.43</v>
      </c>
      <c r="E8600" s="1">
        <v>1.0621</v>
      </c>
      <c r="F8600" s="39">
        <v>2924</v>
      </c>
      <c r="G8600" s="99">
        <v>42490</v>
      </c>
      <c r="H8600" s="3" t="s">
        <v>8401</v>
      </c>
      <c r="I8600" s="4"/>
    </row>
    <row r="8601" spans="1:9">
      <c r="A8601" s="6">
        <v>8599</v>
      </c>
      <c r="B8601" s="141" t="s">
        <v>7857</v>
      </c>
      <c r="C8601" s="25" t="str">
        <f>IF(D8601=2,"NO","YES")</f>
        <v>YES</v>
      </c>
      <c r="D8601" s="77">
        <f t="shared" si="146"/>
        <v>1.4</v>
      </c>
      <c r="E8601" s="1">
        <v>3.4580000000000002</v>
      </c>
      <c r="F8601" s="39">
        <v>9520</v>
      </c>
      <c r="G8601" s="99">
        <v>42490</v>
      </c>
      <c r="H8601" s="3" t="s">
        <v>8401</v>
      </c>
      <c r="I8601" s="4"/>
    </row>
    <row r="8602" spans="1:9" ht="30">
      <c r="A8602" s="6">
        <v>8600</v>
      </c>
      <c r="B8602" s="68" t="s">
        <v>8431</v>
      </c>
      <c r="C8602" s="25" t="str">
        <f>IF(D8602=2,"NO","YES")</f>
        <v>YES</v>
      </c>
      <c r="D8602" s="77">
        <f t="shared" si="146"/>
        <v>0.38</v>
      </c>
      <c r="E8602" s="1">
        <v>0.9386000000000001</v>
      </c>
      <c r="F8602" s="39">
        <v>2584</v>
      </c>
      <c r="G8602" s="99">
        <v>42490</v>
      </c>
      <c r="H8602" s="3" t="s">
        <v>8401</v>
      </c>
      <c r="I8602" s="4"/>
    </row>
    <row r="8603" spans="1:9" ht="30">
      <c r="A8603" s="6">
        <v>8601</v>
      </c>
      <c r="B8603" s="68" t="s">
        <v>8432</v>
      </c>
      <c r="C8603" s="25" t="str">
        <f>IF(D8603=2,"NO","YES")</f>
        <v>YES</v>
      </c>
      <c r="D8603" s="77">
        <f t="shared" si="146"/>
        <v>1.21</v>
      </c>
      <c r="E8603" s="1">
        <v>2.9887000000000001</v>
      </c>
      <c r="F8603" s="39">
        <v>8228</v>
      </c>
      <c r="G8603" s="99">
        <v>42490</v>
      </c>
      <c r="H8603" s="3" t="s">
        <v>8401</v>
      </c>
      <c r="I8603" s="4"/>
    </row>
    <row r="8604" spans="1:9">
      <c r="A8604" s="6">
        <v>8602</v>
      </c>
      <c r="B8604" s="68" t="s">
        <v>8433</v>
      </c>
      <c r="C8604" s="25" t="str">
        <f>IF(D8604=2,"NO","YES")</f>
        <v>YES</v>
      </c>
      <c r="D8604" s="77">
        <f t="shared" si="146"/>
        <v>1.21</v>
      </c>
      <c r="E8604" s="1">
        <v>2.9887000000000001</v>
      </c>
      <c r="F8604" s="39">
        <v>8228</v>
      </c>
      <c r="G8604" s="99">
        <v>42490</v>
      </c>
      <c r="H8604" s="3" t="s">
        <v>8401</v>
      </c>
      <c r="I8604" s="4"/>
    </row>
    <row r="8605" spans="1:9" ht="30">
      <c r="A8605" s="6">
        <v>8603</v>
      </c>
      <c r="B8605" s="68" t="s">
        <v>8434</v>
      </c>
      <c r="C8605" s="25" t="str">
        <f>IF(D8605=2,"NO","YES")</f>
        <v>YES</v>
      </c>
      <c r="D8605" s="77">
        <f t="shared" si="146"/>
        <v>1.03</v>
      </c>
      <c r="E8605" s="1">
        <v>2.5441000000000003</v>
      </c>
      <c r="F8605" s="39">
        <v>7004</v>
      </c>
      <c r="G8605" s="99">
        <v>42490</v>
      </c>
      <c r="H8605" s="3" t="s">
        <v>8401</v>
      </c>
      <c r="I8605" s="4"/>
    </row>
    <row r="8606" spans="1:9">
      <c r="A8606" s="6">
        <v>8604</v>
      </c>
      <c r="B8606" s="68" t="s">
        <v>8283</v>
      </c>
      <c r="C8606" s="25" t="str">
        <f>IF(D8606=2,"NO","YES")</f>
        <v>YES</v>
      </c>
      <c r="D8606" s="77">
        <f t="shared" si="146"/>
        <v>0.79</v>
      </c>
      <c r="E8606" s="1">
        <v>1.9513000000000003</v>
      </c>
      <c r="F8606" s="39">
        <v>5372</v>
      </c>
      <c r="G8606" s="99">
        <v>42490</v>
      </c>
      <c r="H8606" s="3" t="s">
        <v>8401</v>
      </c>
      <c r="I8606" s="4"/>
    </row>
    <row r="8607" spans="1:9">
      <c r="A8607" s="6">
        <v>8605</v>
      </c>
      <c r="B8607" s="68" t="s">
        <v>8435</v>
      </c>
      <c r="C8607" s="25" t="str">
        <f>IF(D8607=2,"NO","YES")</f>
        <v>YES</v>
      </c>
      <c r="D8607" s="77">
        <f t="shared" si="146"/>
        <v>0.41</v>
      </c>
      <c r="E8607" s="1">
        <v>1.0126999999999999</v>
      </c>
      <c r="F8607" s="39">
        <v>2788</v>
      </c>
      <c r="G8607" s="99">
        <v>42490</v>
      </c>
      <c r="H8607" s="3" t="s">
        <v>8401</v>
      </c>
      <c r="I8607" s="4"/>
    </row>
    <row r="8608" spans="1:9">
      <c r="A8608" s="6">
        <v>8606</v>
      </c>
      <c r="B8608" s="68" t="s">
        <v>8436</v>
      </c>
      <c r="C8608" s="25" t="str">
        <f>IF(D8608=2,"NO","YES")</f>
        <v>YES</v>
      </c>
      <c r="D8608" s="77">
        <f t="shared" si="146"/>
        <v>1.21</v>
      </c>
      <c r="E8608" s="1">
        <v>2.9887000000000001</v>
      </c>
      <c r="F8608" s="39">
        <v>8228</v>
      </c>
      <c r="G8608" s="99">
        <v>42490</v>
      </c>
      <c r="H8608" s="3" t="s">
        <v>8401</v>
      </c>
      <c r="I8608" s="4"/>
    </row>
    <row r="8609" spans="1:9">
      <c r="A8609" s="6">
        <v>8607</v>
      </c>
      <c r="B8609" s="68" t="s">
        <v>8437</v>
      </c>
      <c r="C8609" s="25" t="str">
        <f>IF(D8609=2,"NO","YES")</f>
        <v>YES</v>
      </c>
      <c r="D8609" s="77">
        <f t="shared" si="146"/>
        <v>0.2</v>
      </c>
      <c r="E8609" s="1">
        <v>0.49400000000000005</v>
      </c>
      <c r="F8609" s="39">
        <v>1360</v>
      </c>
      <c r="G8609" s="99">
        <v>42490</v>
      </c>
      <c r="H8609" s="3" t="s">
        <v>8401</v>
      </c>
      <c r="I8609" s="4"/>
    </row>
    <row r="8610" spans="1:9">
      <c r="A8610" s="6">
        <v>8608</v>
      </c>
      <c r="B8610" s="68" t="s">
        <v>8438</v>
      </c>
      <c r="C8610" s="25" t="str">
        <f>IF(D8610=2,"NO","YES")</f>
        <v>YES</v>
      </c>
      <c r="D8610" s="77">
        <f t="shared" si="146"/>
        <v>0.33</v>
      </c>
      <c r="E8610" s="1">
        <v>0.81510000000000016</v>
      </c>
      <c r="F8610" s="39">
        <v>2244</v>
      </c>
      <c r="G8610" s="99">
        <v>42490</v>
      </c>
      <c r="H8610" s="3" t="s">
        <v>8401</v>
      </c>
      <c r="I8610" s="4"/>
    </row>
    <row r="8611" spans="1:9">
      <c r="A8611" s="6">
        <v>8609</v>
      </c>
      <c r="B8611" s="68" t="s">
        <v>8439</v>
      </c>
      <c r="C8611" s="25" t="str">
        <f>IF(D8611=2,"NO","YES")</f>
        <v>YES</v>
      </c>
      <c r="D8611" s="77">
        <f t="shared" si="146"/>
        <v>0.53</v>
      </c>
      <c r="E8611" s="1">
        <v>1.3091000000000002</v>
      </c>
      <c r="F8611" s="39">
        <v>3604</v>
      </c>
      <c r="G8611" s="99">
        <v>42490</v>
      </c>
      <c r="H8611" s="3" t="s">
        <v>8401</v>
      </c>
      <c r="I8611" s="4"/>
    </row>
    <row r="8612" spans="1:9">
      <c r="A8612" s="6">
        <v>8610</v>
      </c>
      <c r="B8612" s="68" t="s">
        <v>8317</v>
      </c>
      <c r="C8612" s="25" t="str">
        <f>IF(D8612=2,"NO","YES")</f>
        <v>YES</v>
      </c>
      <c r="D8612" s="77">
        <f t="shared" si="146"/>
        <v>0.89</v>
      </c>
      <c r="E8612" s="1">
        <v>2.1983000000000001</v>
      </c>
      <c r="F8612" s="39">
        <v>6052</v>
      </c>
      <c r="G8612" s="99">
        <v>42490</v>
      </c>
      <c r="H8612" s="3" t="s">
        <v>8401</v>
      </c>
      <c r="I8612" s="4"/>
    </row>
    <row r="8613" spans="1:9">
      <c r="A8613" s="6">
        <v>8611</v>
      </c>
      <c r="B8613" s="68" t="s">
        <v>8440</v>
      </c>
      <c r="C8613" s="25" t="str">
        <f>IF(D8613=2,"NO","YES")</f>
        <v>YES</v>
      </c>
      <c r="D8613" s="77">
        <f t="shared" si="146"/>
        <v>0.2</v>
      </c>
      <c r="E8613" s="1">
        <v>0.49400000000000005</v>
      </c>
      <c r="F8613" s="39">
        <v>1360</v>
      </c>
      <c r="G8613" s="99">
        <v>42490</v>
      </c>
      <c r="H8613" s="3" t="s">
        <v>8401</v>
      </c>
      <c r="I8613" s="4"/>
    </row>
    <row r="8614" spans="1:9">
      <c r="A8614" s="6">
        <v>8612</v>
      </c>
      <c r="B8614" s="68" t="s">
        <v>8441</v>
      </c>
      <c r="C8614" s="25" t="str">
        <f>IF(D8614=2,"NO","YES")</f>
        <v>YES</v>
      </c>
      <c r="D8614" s="77">
        <f t="shared" si="146"/>
        <v>0.54</v>
      </c>
      <c r="E8614" s="1">
        <v>1.3338000000000001</v>
      </c>
      <c r="F8614" s="39">
        <v>3672</v>
      </c>
      <c r="G8614" s="99">
        <v>42490</v>
      </c>
      <c r="H8614" s="3" t="s">
        <v>8401</v>
      </c>
      <c r="I8614" s="4"/>
    </row>
    <row r="8615" spans="1:9">
      <c r="A8615" s="6">
        <v>8613</v>
      </c>
      <c r="B8615" s="68" t="s">
        <v>8442</v>
      </c>
      <c r="C8615" s="25" t="str">
        <f>IF(D8615=2,"NO","YES")</f>
        <v>YES</v>
      </c>
      <c r="D8615" s="77">
        <f t="shared" si="146"/>
        <v>1.01</v>
      </c>
      <c r="E8615" s="1">
        <v>2.4947000000000004</v>
      </c>
      <c r="F8615" s="39">
        <v>6868</v>
      </c>
      <c r="G8615" s="99">
        <v>42490</v>
      </c>
      <c r="H8615" s="3" t="s">
        <v>8401</v>
      </c>
      <c r="I8615" s="4"/>
    </row>
    <row r="8616" spans="1:9">
      <c r="A8616" s="6">
        <v>8614</v>
      </c>
      <c r="B8616" s="68" t="s">
        <v>8443</v>
      </c>
      <c r="C8616" s="25" t="str">
        <f>IF(D8616=2,"NO","YES")</f>
        <v>NO</v>
      </c>
      <c r="D8616" s="77">
        <f t="shared" si="146"/>
        <v>2</v>
      </c>
      <c r="E8616" s="1">
        <v>4.9400000000000004</v>
      </c>
      <c r="F8616" s="39">
        <v>13600</v>
      </c>
      <c r="G8616" s="99">
        <v>42490</v>
      </c>
      <c r="H8616" s="3" t="s">
        <v>8401</v>
      </c>
      <c r="I8616" s="4"/>
    </row>
    <row r="8617" spans="1:9">
      <c r="A8617" s="6">
        <v>8615</v>
      </c>
      <c r="B8617" s="68" t="s">
        <v>8444</v>
      </c>
      <c r="C8617" s="25" t="str">
        <f>IF(D8617=2,"NO","YES")</f>
        <v>YES</v>
      </c>
      <c r="D8617" s="77">
        <f t="shared" si="146"/>
        <v>1.68</v>
      </c>
      <c r="E8617" s="1">
        <v>4.1496000000000004</v>
      </c>
      <c r="F8617" s="39">
        <v>11424</v>
      </c>
      <c r="G8617" s="99">
        <v>42490</v>
      </c>
      <c r="H8617" s="3" t="s">
        <v>8401</v>
      </c>
      <c r="I8617" s="4"/>
    </row>
    <row r="8618" spans="1:9">
      <c r="A8618" s="6">
        <v>8616</v>
      </c>
      <c r="B8618" s="68" t="s">
        <v>8445</v>
      </c>
      <c r="C8618" s="25" t="str">
        <f>IF(D8618=2,"NO","YES")</f>
        <v>YES</v>
      </c>
      <c r="D8618" s="77">
        <f t="shared" si="146"/>
        <v>0.3</v>
      </c>
      <c r="E8618" s="1">
        <v>0.74099999999999999</v>
      </c>
      <c r="F8618" s="39">
        <v>2040</v>
      </c>
      <c r="G8618" s="99">
        <v>42490</v>
      </c>
      <c r="H8618" s="3" t="s">
        <v>8401</v>
      </c>
      <c r="I8618" s="4"/>
    </row>
    <row r="8619" spans="1:9">
      <c r="A8619" s="6">
        <v>8617</v>
      </c>
      <c r="B8619" s="68" t="s">
        <v>8446</v>
      </c>
      <c r="C8619" s="25" t="str">
        <f>IF(D8619=2,"NO","YES")</f>
        <v>YES</v>
      </c>
      <c r="D8619" s="77">
        <f t="shared" si="146"/>
        <v>1.21</v>
      </c>
      <c r="E8619" s="1">
        <v>2.9887000000000001</v>
      </c>
      <c r="F8619" s="39">
        <v>8228</v>
      </c>
      <c r="G8619" s="99">
        <v>42490</v>
      </c>
      <c r="H8619" s="3" t="s">
        <v>8401</v>
      </c>
      <c r="I8619" s="4"/>
    </row>
    <row r="8620" spans="1:9" ht="30">
      <c r="A8620" s="6">
        <v>8618</v>
      </c>
      <c r="B8620" s="68" t="s">
        <v>8447</v>
      </c>
      <c r="C8620" s="25" t="str">
        <f>IF(D8620=2,"NO","YES")</f>
        <v>YES</v>
      </c>
      <c r="D8620" s="77">
        <f t="shared" si="146"/>
        <v>0.59</v>
      </c>
      <c r="E8620" s="1">
        <v>1.4573</v>
      </c>
      <c r="F8620" s="39">
        <v>4012</v>
      </c>
      <c r="G8620" s="99">
        <v>42674</v>
      </c>
      <c r="H8620" s="3" t="s">
        <v>8401</v>
      </c>
      <c r="I8620" s="4"/>
    </row>
    <row r="8621" spans="1:9" ht="30">
      <c r="A8621" s="6">
        <v>8619</v>
      </c>
      <c r="B8621" s="68" t="s">
        <v>8448</v>
      </c>
      <c r="C8621" s="25" t="str">
        <f>IF(D8621=2,"NO","YES")</f>
        <v>YES</v>
      </c>
      <c r="D8621" s="77">
        <f t="shared" si="146"/>
        <v>0.22</v>
      </c>
      <c r="E8621" s="1">
        <v>0.54339999999999999</v>
      </c>
      <c r="F8621" s="39">
        <v>1496</v>
      </c>
      <c r="G8621" s="99">
        <v>42674</v>
      </c>
      <c r="H8621" s="3" t="s">
        <v>8401</v>
      </c>
      <c r="I8621" s="4"/>
    </row>
    <row r="8622" spans="1:9" ht="30">
      <c r="A8622" s="6">
        <v>8620</v>
      </c>
      <c r="B8622" s="68" t="s">
        <v>8449</v>
      </c>
      <c r="C8622" s="25" t="str">
        <f>IF(D8622=2,"NO","YES")</f>
        <v>YES</v>
      </c>
      <c r="D8622" s="77">
        <f t="shared" si="146"/>
        <v>0.31</v>
      </c>
      <c r="E8622" s="1">
        <v>0.76570000000000005</v>
      </c>
      <c r="F8622" s="39">
        <v>2108</v>
      </c>
      <c r="G8622" s="99">
        <v>42674</v>
      </c>
      <c r="H8622" s="3" t="s">
        <v>8401</v>
      </c>
      <c r="I8622" s="4"/>
    </row>
    <row r="8623" spans="1:9">
      <c r="A8623" s="6">
        <v>8621</v>
      </c>
      <c r="B8623" s="68" t="s">
        <v>7921</v>
      </c>
      <c r="C8623" s="25" t="str">
        <f>IF(D8623=2,"NO","YES")</f>
        <v>YES</v>
      </c>
      <c r="D8623" s="77">
        <f t="shared" si="146"/>
        <v>0.56999999999999995</v>
      </c>
      <c r="E8623" s="1">
        <v>1.4078999999999999</v>
      </c>
      <c r="F8623" s="39">
        <v>3876</v>
      </c>
      <c r="G8623" s="99">
        <v>42674</v>
      </c>
      <c r="H8623" s="3" t="s">
        <v>8401</v>
      </c>
      <c r="I8623" s="4"/>
    </row>
    <row r="8624" spans="1:9" ht="30">
      <c r="A8624" s="6">
        <v>8622</v>
      </c>
      <c r="B8624" s="68" t="s">
        <v>8450</v>
      </c>
      <c r="C8624" s="25" t="str">
        <f>IF(D8624=2,"NO","YES")</f>
        <v>YES</v>
      </c>
      <c r="D8624" s="77">
        <f t="shared" si="146"/>
        <v>1.1299999999999999</v>
      </c>
      <c r="E8624" s="1">
        <v>2.7911000000000001</v>
      </c>
      <c r="F8624" s="39">
        <v>7684</v>
      </c>
      <c r="G8624" s="99">
        <v>42674</v>
      </c>
      <c r="H8624" s="3" t="s">
        <v>8401</v>
      </c>
      <c r="I8624" s="4"/>
    </row>
    <row r="8625" spans="1:9">
      <c r="A8625" s="6">
        <v>8623</v>
      </c>
      <c r="B8625" s="68" t="s">
        <v>8451</v>
      </c>
      <c r="C8625" s="25" t="str">
        <f>IF(D8625=2,"NO","YES")</f>
        <v>YES</v>
      </c>
      <c r="D8625" s="77">
        <f t="shared" si="146"/>
        <v>0.59</v>
      </c>
      <c r="E8625" s="1">
        <v>1.4573</v>
      </c>
      <c r="F8625" s="39">
        <v>4012</v>
      </c>
      <c r="G8625" s="99">
        <v>42674</v>
      </c>
      <c r="H8625" s="3" t="s">
        <v>8401</v>
      </c>
      <c r="I8625" s="4"/>
    </row>
    <row r="8626" spans="1:9">
      <c r="A8626" s="6">
        <v>8624</v>
      </c>
      <c r="B8626" s="24" t="s">
        <v>5398</v>
      </c>
      <c r="C8626" s="25" t="str">
        <f>IF(D8626=2,"NO","YES")</f>
        <v>YES</v>
      </c>
      <c r="D8626" s="25">
        <f t="shared" si="146"/>
        <v>0.13</v>
      </c>
      <c r="E8626" s="1">
        <v>0.32110000000000005</v>
      </c>
      <c r="F8626" s="64">
        <v>884</v>
      </c>
      <c r="G8626" s="89">
        <v>42711</v>
      </c>
      <c r="H8626" s="3" t="s">
        <v>8401</v>
      </c>
      <c r="I8626" s="4"/>
    </row>
    <row r="8627" spans="1:9">
      <c r="A8627" s="6">
        <v>8625</v>
      </c>
      <c r="B8627" s="24" t="s">
        <v>8452</v>
      </c>
      <c r="C8627" s="25" t="str">
        <f>IF(D8627=2,"NO","YES")</f>
        <v>YES</v>
      </c>
      <c r="D8627" s="25">
        <f t="shared" si="146"/>
        <v>0.81</v>
      </c>
      <c r="E8627" s="1">
        <v>2.0007000000000001</v>
      </c>
      <c r="F8627" s="64">
        <v>5508</v>
      </c>
      <c r="G8627" s="89">
        <v>42711</v>
      </c>
      <c r="H8627" s="3" t="s">
        <v>8401</v>
      </c>
      <c r="I8627" s="4"/>
    </row>
    <row r="8628" spans="1:9" ht="30">
      <c r="A8628" s="6">
        <v>8626</v>
      </c>
      <c r="B8628" s="24" t="s">
        <v>8453</v>
      </c>
      <c r="C8628" s="25" t="str">
        <f>IF(D8628=2,"NO","YES")</f>
        <v>YES</v>
      </c>
      <c r="D8628" s="25">
        <f t="shared" si="146"/>
        <v>0.71</v>
      </c>
      <c r="E8628" s="1">
        <v>1.7537</v>
      </c>
      <c r="F8628" s="64">
        <v>4828</v>
      </c>
      <c r="G8628" s="89">
        <v>42711</v>
      </c>
      <c r="H8628" s="3" t="s">
        <v>8401</v>
      </c>
      <c r="I8628" s="4"/>
    </row>
    <row r="8629" spans="1:9" ht="30">
      <c r="A8629" s="6">
        <v>8627</v>
      </c>
      <c r="B8629" s="24" t="s">
        <v>8454</v>
      </c>
      <c r="C8629" s="25" t="str">
        <f>IF(D8629=2,"NO","YES")</f>
        <v>YES</v>
      </c>
      <c r="D8629" s="25">
        <f t="shared" si="146"/>
        <v>0.46</v>
      </c>
      <c r="E8629" s="1">
        <v>1.1362000000000001</v>
      </c>
      <c r="F8629" s="64">
        <v>3128</v>
      </c>
      <c r="G8629" s="89">
        <v>42711</v>
      </c>
      <c r="H8629" s="3" t="s">
        <v>8401</v>
      </c>
      <c r="I8629" s="4"/>
    </row>
    <row r="8630" spans="1:9" ht="30">
      <c r="A8630" s="6">
        <v>8628</v>
      </c>
      <c r="B8630" s="24" t="s">
        <v>8455</v>
      </c>
      <c r="C8630" s="25" t="str">
        <f>IF(D8630=2,"NO","YES")</f>
        <v>YES</v>
      </c>
      <c r="D8630" s="25">
        <f t="shared" si="146"/>
        <v>0.65</v>
      </c>
      <c r="E8630" s="1">
        <v>1.6055000000000001</v>
      </c>
      <c r="F8630" s="64">
        <v>4420</v>
      </c>
      <c r="G8630" s="89">
        <v>42711</v>
      </c>
      <c r="H8630" s="3" t="s">
        <v>8401</v>
      </c>
      <c r="I8630" s="4"/>
    </row>
    <row r="8631" spans="1:9" ht="30">
      <c r="A8631" s="6">
        <v>8629</v>
      </c>
      <c r="B8631" s="24" t="s">
        <v>8456</v>
      </c>
      <c r="C8631" s="25" t="str">
        <f>IF(D8631=2,"NO","YES")</f>
        <v>YES</v>
      </c>
      <c r="D8631" s="25">
        <f t="shared" si="146"/>
        <v>0.82</v>
      </c>
      <c r="E8631" s="1">
        <v>2.0253999999999999</v>
      </c>
      <c r="F8631" s="64">
        <v>5576</v>
      </c>
      <c r="G8631" s="89">
        <v>42711</v>
      </c>
      <c r="H8631" s="3" t="s">
        <v>8401</v>
      </c>
      <c r="I8631" s="4"/>
    </row>
    <row r="8632" spans="1:9" ht="30">
      <c r="A8632" s="6">
        <v>8630</v>
      </c>
      <c r="B8632" s="24" t="s">
        <v>8457</v>
      </c>
      <c r="C8632" s="25" t="str">
        <f>IF(D8632=2,"NO","YES")</f>
        <v>YES</v>
      </c>
      <c r="D8632" s="25">
        <f t="shared" si="146"/>
        <v>0.96</v>
      </c>
      <c r="E8632" s="1">
        <v>2.3712</v>
      </c>
      <c r="F8632" s="64">
        <v>6528</v>
      </c>
      <c r="G8632" s="89">
        <v>42711</v>
      </c>
      <c r="H8632" s="3" t="s">
        <v>8401</v>
      </c>
      <c r="I8632" s="4"/>
    </row>
    <row r="8633" spans="1:9" ht="30">
      <c r="A8633" s="6">
        <v>8631</v>
      </c>
      <c r="B8633" s="24" t="s">
        <v>8458</v>
      </c>
      <c r="C8633" s="25" t="str">
        <f>IF(D8633=2,"NO","YES")</f>
        <v>YES</v>
      </c>
      <c r="D8633" s="25">
        <f t="shared" si="146"/>
        <v>0.15</v>
      </c>
      <c r="E8633" s="1">
        <v>0.3705</v>
      </c>
      <c r="F8633" s="64">
        <v>1020</v>
      </c>
      <c r="G8633" s="89">
        <v>42711</v>
      </c>
      <c r="H8633" s="3" t="s">
        <v>8401</v>
      </c>
      <c r="I8633" s="4"/>
    </row>
    <row r="8634" spans="1:9">
      <c r="A8634" s="6">
        <v>8632</v>
      </c>
      <c r="B8634" s="24" t="s">
        <v>8459</v>
      </c>
      <c r="C8634" s="25" t="str">
        <f>IF(D8634=2,"NO","YES")</f>
        <v>YES</v>
      </c>
      <c r="D8634" s="25">
        <f t="shared" si="146"/>
        <v>0.7</v>
      </c>
      <c r="E8634" s="1">
        <v>1.7290000000000001</v>
      </c>
      <c r="F8634" s="64">
        <v>4760</v>
      </c>
      <c r="G8634" s="89">
        <v>42711</v>
      </c>
      <c r="H8634" s="3" t="s">
        <v>8401</v>
      </c>
      <c r="I8634" s="4"/>
    </row>
    <row r="8635" spans="1:9">
      <c r="A8635" s="6">
        <v>8633</v>
      </c>
      <c r="B8635" s="68" t="s">
        <v>8460</v>
      </c>
      <c r="C8635" s="25" t="str">
        <f>IF(D8635=2,"NO","YES")</f>
        <v>YES</v>
      </c>
      <c r="D8635" s="25">
        <f t="shared" si="146"/>
        <v>0.44</v>
      </c>
      <c r="E8635" s="1">
        <v>1.0868</v>
      </c>
      <c r="F8635" s="64">
        <v>2992</v>
      </c>
      <c r="G8635" s="89">
        <v>42711</v>
      </c>
      <c r="H8635" s="3" t="s">
        <v>8401</v>
      </c>
      <c r="I8635" s="4"/>
    </row>
    <row r="8636" spans="1:9" ht="30">
      <c r="A8636" s="6">
        <v>8634</v>
      </c>
      <c r="B8636" s="68" t="s">
        <v>8461</v>
      </c>
      <c r="C8636" s="25" t="str">
        <f>IF(D8636=2,"NO","YES")</f>
        <v>YES</v>
      </c>
      <c r="D8636" s="25">
        <f t="shared" si="146"/>
        <v>0.48</v>
      </c>
      <c r="E8636" s="1">
        <v>1.1856</v>
      </c>
      <c r="F8636" s="64">
        <v>3264</v>
      </c>
      <c r="G8636" s="89">
        <v>42711</v>
      </c>
      <c r="H8636" s="3" t="s">
        <v>8401</v>
      </c>
      <c r="I8636" s="4"/>
    </row>
    <row r="8637" spans="1:9" ht="30">
      <c r="A8637" s="6">
        <v>8635</v>
      </c>
      <c r="B8637" s="68" t="s">
        <v>8462</v>
      </c>
      <c r="C8637" s="25" t="str">
        <f>IF(D8637=2,"NO","YES")</f>
        <v>YES</v>
      </c>
      <c r="D8637" s="25">
        <f t="shared" si="146"/>
        <v>1.21</v>
      </c>
      <c r="E8637" s="1">
        <v>2.9887000000000001</v>
      </c>
      <c r="F8637" s="64">
        <v>8228</v>
      </c>
      <c r="G8637" s="89">
        <v>42711</v>
      </c>
      <c r="H8637" s="3" t="s">
        <v>8401</v>
      </c>
      <c r="I8637" s="4"/>
    </row>
    <row r="8638" spans="1:9" ht="30">
      <c r="A8638" s="6">
        <v>8636</v>
      </c>
      <c r="B8638" s="56" t="s">
        <v>8463</v>
      </c>
      <c r="C8638" s="25" t="str">
        <f>IF(D8638=2,"NO","YES")</f>
        <v>YES</v>
      </c>
      <c r="D8638" s="66">
        <f t="shared" si="146"/>
        <v>1.1158823529411765</v>
      </c>
      <c r="E8638" s="1">
        <v>2.7562294117647061</v>
      </c>
      <c r="F8638" s="64">
        <v>7588</v>
      </c>
      <c r="G8638" s="89">
        <v>42711</v>
      </c>
      <c r="H8638" s="3" t="s">
        <v>8401</v>
      </c>
      <c r="I8638" s="4"/>
    </row>
    <row r="8639" spans="1:9">
      <c r="A8639" s="6">
        <v>8637</v>
      </c>
      <c r="B8639" s="38" t="s">
        <v>8464</v>
      </c>
      <c r="C8639" s="25" t="str">
        <f>IF(D8639=2,"NO","YES")</f>
        <v>YES</v>
      </c>
      <c r="D8639" s="39">
        <f t="shared" si="146"/>
        <v>1.43</v>
      </c>
      <c r="E8639" s="1">
        <v>3.5321000000000002</v>
      </c>
      <c r="F8639" s="39">
        <v>9724</v>
      </c>
      <c r="G8639" s="99">
        <v>42612</v>
      </c>
      <c r="H8639" s="3" t="s">
        <v>8401</v>
      </c>
      <c r="I8639" s="4"/>
    </row>
    <row r="8640" spans="1:9">
      <c r="A8640" s="6">
        <v>8638</v>
      </c>
      <c r="B8640" s="38" t="s">
        <v>8465</v>
      </c>
      <c r="C8640" s="25" t="str">
        <f>IF(D8640=2,"NO","YES")</f>
        <v>YES</v>
      </c>
      <c r="D8640" s="39">
        <f t="shared" si="146"/>
        <v>1.21</v>
      </c>
      <c r="E8640" s="1">
        <v>2.9887000000000001</v>
      </c>
      <c r="F8640" s="39">
        <v>8228</v>
      </c>
      <c r="G8640" s="99">
        <v>42612</v>
      </c>
      <c r="H8640" s="3" t="s">
        <v>8401</v>
      </c>
      <c r="I8640" s="4"/>
    </row>
    <row r="8641" spans="1:9">
      <c r="A8641" s="6">
        <v>8639</v>
      </c>
      <c r="B8641" s="38" t="s">
        <v>8466</v>
      </c>
      <c r="C8641" s="25" t="str">
        <f>IF(D8641=2,"NO","YES")</f>
        <v>YES</v>
      </c>
      <c r="D8641" s="39">
        <f t="shared" si="146"/>
        <v>1.21</v>
      </c>
      <c r="E8641" s="1">
        <v>2.9887000000000001</v>
      </c>
      <c r="F8641" s="39">
        <v>8228</v>
      </c>
      <c r="G8641" s="99">
        <v>42612</v>
      </c>
      <c r="H8641" s="3" t="s">
        <v>8401</v>
      </c>
      <c r="I8641" s="4"/>
    </row>
    <row r="8642" spans="1:9">
      <c r="A8642" s="6">
        <v>8640</v>
      </c>
      <c r="B8642" s="24" t="s">
        <v>8467</v>
      </c>
      <c r="C8642" s="25" t="str">
        <f>IF(D8642=2,"NO","YES")</f>
        <v>YES</v>
      </c>
      <c r="D8642" s="25">
        <f t="shared" si="146"/>
        <v>0.25</v>
      </c>
      <c r="E8642" s="1">
        <v>0.61750000000000005</v>
      </c>
      <c r="F8642" s="59">
        <v>1700</v>
      </c>
      <c r="G8642" s="97">
        <v>42728</v>
      </c>
      <c r="H8642" s="3" t="s">
        <v>8401</v>
      </c>
      <c r="I8642" s="4"/>
    </row>
    <row r="8643" spans="1:9" ht="30">
      <c r="A8643" s="6">
        <v>8641</v>
      </c>
      <c r="B8643" s="24" t="s">
        <v>8468</v>
      </c>
      <c r="C8643" s="25" t="str">
        <f>IF(D8643=2,"NO","YES")</f>
        <v>YES</v>
      </c>
      <c r="D8643" s="25">
        <f t="shared" si="146"/>
        <v>1.2</v>
      </c>
      <c r="E8643" s="1">
        <v>2.964</v>
      </c>
      <c r="F8643" s="59">
        <v>8160</v>
      </c>
      <c r="G8643" s="97">
        <v>42728</v>
      </c>
      <c r="H8643" s="3" t="s">
        <v>8401</v>
      </c>
      <c r="I8643" s="4"/>
    </row>
    <row r="8644" spans="1:9" ht="30">
      <c r="A8644" s="6">
        <v>8642</v>
      </c>
      <c r="B8644" s="24" t="s">
        <v>8469</v>
      </c>
      <c r="C8644" s="25" t="str">
        <f>IF(D8644=2,"NO","YES")</f>
        <v>YES</v>
      </c>
      <c r="D8644" s="25">
        <f t="shared" si="146"/>
        <v>0.22</v>
      </c>
      <c r="E8644" s="1">
        <v>0.54339999999999999</v>
      </c>
      <c r="F8644" s="59">
        <v>1496</v>
      </c>
      <c r="G8644" s="97">
        <v>42728</v>
      </c>
      <c r="H8644" s="3" t="s">
        <v>8401</v>
      </c>
      <c r="I8644" s="4"/>
    </row>
    <row r="8645" spans="1:9" ht="30">
      <c r="A8645" s="6">
        <v>8643</v>
      </c>
      <c r="B8645" s="24" t="s">
        <v>8470</v>
      </c>
      <c r="C8645" s="25" t="str">
        <f>IF(D8645=2,"NO","YES")</f>
        <v>YES</v>
      </c>
      <c r="D8645" s="25">
        <f t="shared" ref="D8645:D8708" si="147">F8645/6800</f>
        <v>1.01</v>
      </c>
      <c r="E8645" s="1">
        <v>2.4947000000000004</v>
      </c>
      <c r="F8645" s="59">
        <v>6868</v>
      </c>
      <c r="G8645" s="97">
        <v>42728</v>
      </c>
      <c r="H8645" s="3" t="s">
        <v>8401</v>
      </c>
      <c r="I8645" s="4"/>
    </row>
    <row r="8646" spans="1:9" ht="30">
      <c r="A8646" s="6">
        <v>8644</v>
      </c>
      <c r="B8646" s="68" t="s">
        <v>8471</v>
      </c>
      <c r="C8646" s="25" t="str">
        <f>IF(D8646=2,"NO","YES")</f>
        <v>YES</v>
      </c>
      <c r="D8646" s="25">
        <f t="shared" si="147"/>
        <v>1.21</v>
      </c>
      <c r="E8646" s="1">
        <v>2.9887000000000001</v>
      </c>
      <c r="F8646" s="59">
        <v>8228</v>
      </c>
      <c r="G8646" s="97">
        <v>42728</v>
      </c>
      <c r="H8646" s="3" t="s">
        <v>8401</v>
      </c>
      <c r="I8646" s="4"/>
    </row>
    <row r="8647" spans="1:9">
      <c r="A8647" s="6">
        <v>8645</v>
      </c>
      <c r="B8647" s="82" t="s">
        <v>8472</v>
      </c>
      <c r="C8647" s="25" t="str">
        <f>IF(D8647=2,"NO","YES")</f>
        <v>YES</v>
      </c>
      <c r="D8647" s="25">
        <f t="shared" si="147"/>
        <v>1.032</v>
      </c>
      <c r="E8647" s="1">
        <v>2.5490400000000002</v>
      </c>
      <c r="F8647" s="59">
        <v>7017.6</v>
      </c>
      <c r="G8647" s="97">
        <v>42728</v>
      </c>
      <c r="H8647" s="3" t="s">
        <v>8401</v>
      </c>
      <c r="I8647" s="4"/>
    </row>
    <row r="8648" spans="1:9" ht="30">
      <c r="A8648" s="6">
        <v>8646</v>
      </c>
      <c r="B8648" s="68" t="s">
        <v>8473</v>
      </c>
      <c r="C8648" s="25" t="str">
        <f>IF(D8648=2,"NO","YES")</f>
        <v>YES</v>
      </c>
      <c r="D8648" s="77">
        <f t="shared" si="147"/>
        <v>0.03</v>
      </c>
      <c r="E8648" s="1">
        <v>7.4099999999999999E-2</v>
      </c>
      <c r="F8648" s="39">
        <v>204</v>
      </c>
      <c r="G8648" s="99">
        <v>42490</v>
      </c>
      <c r="H8648" s="3" t="s">
        <v>8474</v>
      </c>
      <c r="I8648" s="4"/>
    </row>
    <row r="8649" spans="1:9" ht="30">
      <c r="A8649" s="6">
        <v>8647</v>
      </c>
      <c r="B8649" s="68" t="s">
        <v>8475</v>
      </c>
      <c r="C8649" s="25" t="str">
        <f>IF(D8649=2,"NO","YES")</f>
        <v>YES</v>
      </c>
      <c r="D8649" s="77">
        <f t="shared" si="147"/>
        <v>1.45</v>
      </c>
      <c r="E8649" s="1">
        <v>3.5815000000000001</v>
      </c>
      <c r="F8649" s="39">
        <v>9860</v>
      </c>
      <c r="G8649" s="99">
        <v>42490</v>
      </c>
      <c r="H8649" s="3" t="s">
        <v>8474</v>
      </c>
      <c r="I8649" s="4"/>
    </row>
    <row r="8650" spans="1:9" ht="30">
      <c r="A8650" s="6">
        <v>8648</v>
      </c>
      <c r="B8650" s="68" t="s">
        <v>8476</v>
      </c>
      <c r="C8650" s="25" t="str">
        <f>IF(D8650=2,"NO","YES")</f>
        <v>YES</v>
      </c>
      <c r="D8650" s="77">
        <f t="shared" si="147"/>
        <v>0.7</v>
      </c>
      <c r="E8650" s="1">
        <v>1.7290000000000001</v>
      </c>
      <c r="F8650" s="39">
        <v>4760</v>
      </c>
      <c r="G8650" s="99">
        <v>42490</v>
      </c>
      <c r="H8650" s="3" t="s">
        <v>8474</v>
      </c>
      <c r="I8650" s="4"/>
    </row>
    <row r="8651" spans="1:9" ht="30">
      <c r="A8651" s="6">
        <v>8649</v>
      </c>
      <c r="B8651" s="68" t="s">
        <v>8477</v>
      </c>
      <c r="C8651" s="25" t="str">
        <f>IF(D8651=2,"NO","YES")</f>
        <v>YES</v>
      </c>
      <c r="D8651" s="77">
        <f t="shared" si="147"/>
        <v>0.45</v>
      </c>
      <c r="E8651" s="1">
        <v>1.1115000000000002</v>
      </c>
      <c r="F8651" s="39">
        <v>3060</v>
      </c>
      <c r="G8651" s="99">
        <v>42490</v>
      </c>
      <c r="H8651" s="3" t="s">
        <v>8474</v>
      </c>
      <c r="I8651" s="4"/>
    </row>
    <row r="8652" spans="1:9" ht="30">
      <c r="A8652" s="6">
        <v>8650</v>
      </c>
      <c r="B8652" s="68" t="s">
        <v>8478</v>
      </c>
      <c r="C8652" s="25" t="str">
        <f>IF(D8652=2,"NO","YES")</f>
        <v>YES</v>
      </c>
      <c r="D8652" s="77">
        <f t="shared" si="147"/>
        <v>0.96</v>
      </c>
      <c r="E8652" s="1">
        <v>2.3712</v>
      </c>
      <c r="F8652" s="39">
        <v>6528</v>
      </c>
      <c r="G8652" s="99">
        <v>42490</v>
      </c>
      <c r="H8652" s="3" t="s">
        <v>8474</v>
      </c>
      <c r="I8652" s="4"/>
    </row>
    <row r="8653" spans="1:9" ht="30">
      <c r="A8653" s="6">
        <v>8651</v>
      </c>
      <c r="B8653" s="68" t="s">
        <v>8479</v>
      </c>
      <c r="C8653" s="25" t="str">
        <f>IF(D8653=2,"NO","YES")</f>
        <v>YES</v>
      </c>
      <c r="D8653" s="77">
        <f t="shared" si="147"/>
        <v>1.05</v>
      </c>
      <c r="E8653" s="1">
        <v>2.5935000000000001</v>
      </c>
      <c r="F8653" s="39">
        <v>7140</v>
      </c>
      <c r="G8653" s="99">
        <v>42490</v>
      </c>
      <c r="H8653" s="3" t="s">
        <v>8474</v>
      </c>
      <c r="I8653" s="4"/>
    </row>
    <row r="8654" spans="1:9" ht="30">
      <c r="A8654" s="6">
        <v>8652</v>
      </c>
      <c r="B8654" s="68" t="s">
        <v>8480</v>
      </c>
      <c r="C8654" s="25" t="str">
        <f>IF(D8654=2,"NO","YES")</f>
        <v>YES</v>
      </c>
      <c r="D8654" s="77">
        <f t="shared" si="147"/>
        <v>1.17</v>
      </c>
      <c r="E8654" s="1">
        <v>2.8898999999999999</v>
      </c>
      <c r="F8654" s="39">
        <v>7956</v>
      </c>
      <c r="G8654" s="99">
        <v>42490</v>
      </c>
      <c r="H8654" s="3" t="s">
        <v>8474</v>
      </c>
      <c r="I8654" s="4"/>
    </row>
    <row r="8655" spans="1:9" ht="30">
      <c r="A8655" s="6">
        <v>8653</v>
      </c>
      <c r="B8655" s="68" t="s">
        <v>8481</v>
      </c>
      <c r="C8655" s="25" t="str">
        <f>IF(D8655=2,"NO","YES")</f>
        <v>YES</v>
      </c>
      <c r="D8655" s="77">
        <f t="shared" si="147"/>
        <v>0.81</v>
      </c>
      <c r="E8655" s="1">
        <v>2.0007000000000001</v>
      </c>
      <c r="F8655" s="39">
        <v>5508</v>
      </c>
      <c r="G8655" s="99">
        <v>42490</v>
      </c>
      <c r="H8655" s="3" t="s">
        <v>8474</v>
      </c>
      <c r="I8655" s="4"/>
    </row>
    <row r="8656" spans="1:9" ht="30">
      <c r="A8656" s="6">
        <v>8654</v>
      </c>
      <c r="B8656" s="68" t="s">
        <v>8482</v>
      </c>
      <c r="C8656" s="25" t="str">
        <f>IF(D8656=2,"NO","YES")</f>
        <v>YES</v>
      </c>
      <c r="D8656" s="77">
        <f t="shared" si="147"/>
        <v>0.54</v>
      </c>
      <c r="E8656" s="1">
        <v>1.3338000000000001</v>
      </c>
      <c r="F8656" s="39">
        <v>3672</v>
      </c>
      <c r="G8656" s="99">
        <v>42490</v>
      </c>
      <c r="H8656" s="3" t="s">
        <v>8474</v>
      </c>
      <c r="I8656" s="4"/>
    </row>
    <row r="8657" spans="1:9" ht="30">
      <c r="A8657" s="6">
        <v>8655</v>
      </c>
      <c r="B8657" s="68" t="s">
        <v>8483</v>
      </c>
      <c r="C8657" s="25" t="str">
        <f>IF(D8657=2,"NO","YES")</f>
        <v>YES</v>
      </c>
      <c r="D8657" s="77">
        <f t="shared" si="147"/>
        <v>1.21</v>
      </c>
      <c r="E8657" s="1">
        <v>2.9887000000000001</v>
      </c>
      <c r="F8657" s="39">
        <v>8228</v>
      </c>
      <c r="G8657" s="93">
        <v>42490</v>
      </c>
      <c r="H8657" s="3" t="s">
        <v>8474</v>
      </c>
      <c r="I8657" s="4"/>
    </row>
    <row r="8658" spans="1:9">
      <c r="A8658" s="6">
        <v>8656</v>
      </c>
      <c r="B8658" s="68" t="s">
        <v>8484</v>
      </c>
      <c r="C8658" s="25" t="str">
        <f>IF(D8658=2,"NO","YES")</f>
        <v>YES</v>
      </c>
      <c r="D8658" s="77">
        <f t="shared" si="147"/>
        <v>0.7</v>
      </c>
      <c r="E8658" s="1">
        <v>1.7290000000000001</v>
      </c>
      <c r="F8658" s="39">
        <v>4760</v>
      </c>
      <c r="G8658" s="99">
        <v>42490</v>
      </c>
      <c r="H8658" s="3" t="s">
        <v>8474</v>
      </c>
      <c r="I8658" s="4"/>
    </row>
    <row r="8659" spans="1:9" ht="30">
      <c r="A8659" s="6">
        <v>8657</v>
      </c>
      <c r="B8659" s="68" t="s">
        <v>8485</v>
      </c>
      <c r="C8659" s="25" t="str">
        <f>IF(D8659=2,"NO","YES")</f>
        <v>YES</v>
      </c>
      <c r="D8659" s="77">
        <f t="shared" si="147"/>
        <v>0.12</v>
      </c>
      <c r="E8659" s="1">
        <v>0.2964</v>
      </c>
      <c r="F8659" s="39">
        <v>816</v>
      </c>
      <c r="G8659" s="99">
        <v>42490</v>
      </c>
      <c r="H8659" s="3" t="s">
        <v>8474</v>
      </c>
      <c r="I8659" s="4"/>
    </row>
    <row r="8660" spans="1:9" ht="30">
      <c r="A8660" s="6">
        <v>8658</v>
      </c>
      <c r="B8660" s="68" t="s">
        <v>8486</v>
      </c>
      <c r="C8660" s="25" t="str">
        <f>IF(D8660=2,"NO","YES")</f>
        <v>YES</v>
      </c>
      <c r="D8660" s="77">
        <f t="shared" si="147"/>
        <v>1.06</v>
      </c>
      <c r="E8660" s="1">
        <v>2.6182000000000003</v>
      </c>
      <c r="F8660" s="39">
        <v>7208</v>
      </c>
      <c r="G8660" s="99">
        <v>42490</v>
      </c>
      <c r="H8660" s="3" t="s">
        <v>8474</v>
      </c>
      <c r="I8660" s="4"/>
    </row>
    <row r="8661" spans="1:9" ht="30">
      <c r="A8661" s="6">
        <v>8659</v>
      </c>
      <c r="B8661" s="68" t="s">
        <v>8487</v>
      </c>
      <c r="C8661" s="25" t="str">
        <f>IF(D8661=2,"NO","YES")</f>
        <v>YES</v>
      </c>
      <c r="D8661" s="77">
        <f t="shared" si="147"/>
        <v>0.22</v>
      </c>
      <c r="E8661" s="1">
        <v>0.54339999999999999</v>
      </c>
      <c r="F8661" s="39">
        <v>1496</v>
      </c>
      <c r="G8661" s="99">
        <v>42490</v>
      </c>
      <c r="H8661" s="3" t="s">
        <v>8474</v>
      </c>
      <c r="I8661" s="4"/>
    </row>
    <row r="8662" spans="1:9">
      <c r="A8662" s="6">
        <v>8660</v>
      </c>
      <c r="B8662" s="68" t="s">
        <v>8488</v>
      </c>
      <c r="C8662" s="25" t="str">
        <f>IF(D8662=2,"NO","YES")</f>
        <v>YES</v>
      </c>
      <c r="D8662" s="77">
        <f t="shared" si="147"/>
        <v>1.21</v>
      </c>
      <c r="E8662" s="1">
        <v>2.9887000000000001</v>
      </c>
      <c r="F8662" s="39">
        <v>8228</v>
      </c>
      <c r="G8662" s="99">
        <v>42490</v>
      </c>
      <c r="H8662" s="3" t="s">
        <v>8474</v>
      </c>
      <c r="I8662" s="4"/>
    </row>
    <row r="8663" spans="1:9" ht="30">
      <c r="A8663" s="6">
        <v>8661</v>
      </c>
      <c r="B8663" s="68" t="s">
        <v>8489</v>
      </c>
      <c r="C8663" s="25" t="str">
        <f>IF(D8663=2,"NO","YES")</f>
        <v>YES</v>
      </c>
      <c r="D8663" s="77">
        <f t="shared" si="147"/>
        <v>1</v>
      </c>
      <c r="E8663" s="1">
        <v>2.4700000000000002</v>
      </c>
      <c r="F8663" s="39">
        <v>6800</v>
      </c>
      <c r="G8663" s="99">
        <v>42490</v>
      </c>
      <c r="H8663" s="3" t="s">
        <v>8474</v>
      </c>
      <c r="I8663" s="4"/>
    </row>
    <row r="8664" spans="1:9" ht="30">
      <c r="A8664" s="6">
        <v>8662</v>
      </c>
      <c r="B8664" s="68" t="s">
        <v>8490</v>
      </c>
      <c r="C8664" s="25" t="str">
        <f>IF(D8664=2,"NO","YES")</f>
        <v>YES</v>
      </c>
      <c r="D8664" s="77">
        <f t="shared" si="147"/>
        <v>0.21</v>
      </c>
      <c r="E8664" s="1">
        <v>0.51870000000000005</v>
      </c>
      <c r="F8664" s="39">
        <v>1428</v>
      </c>
      <c r="G8664" s="99">
        <v>42490</v>
      </c>
      <c r="H8664" s="3" t="s">
        <v>8474</v>
      </c>
      <c r="I8664" s="4"/>
    </row>
    <row r="8665" spans="1:9">
      <c r="A8665" s="6">
        <v>8663</v>
      </c>
      <c r="B8665" s="68" t="s">
        <v>8491</v>
      </c>
      <c r="C8665" s="25" t="str">
        <f>IF(D8665=2,"NO","YES")</f>
        <v>YES</v>
      </c>
      <c r="D8665" s="77">
        <f t="shared" si="147"/>
        <v>0.13</v>
      </c>
      <c r="E8665" s="1">
        <v>0.32110000000000005</v>
      </c>
      <c r="F8665" s="39">
        <v>884</v>
      </c>
      <c r="G8665" s="99">
        <v>42490</v>
      </c>
      <c r="H8665" s="3" t="s">
        <v>8474</v>
      </c>
      <c r="I8665" s="4"/>
    </row>
    <row r="8666" spans="1:9" ht="30">
      <c r="A8666" s="6">
        <v>8664</v>
      </c>
      <c r="B8666" s="68" t="s">
        <v>8492</v>
      </c>
      <c r="C8666" s="25" t="str">
        <f>IF(D8666=2,"NO","YES")</f>
        <v>YES</v>
      </c>
      <c r="D8666" s="77">
        <f t="shared" si="147"/>
        <v>1.27</v>
      </c>
      <c r="E8666" s="1">
        <v>3.1369000000000002</v>
      </c>
      <c r="F8666" s="39">
        <v>8636</v>
      </c>
      <c r="G8666" s="99">
        <v>42490</v>
      </c>
      <c r="H8666" s="3" t="s">
        <v>8474</v>
      </c>
      <c r="I8666" s="4"/>
    </row>
    <row r="8667" spans="1:9" ht="30">
      <c r="A8667" s="6">
        <v>8665</v>
      </c>
      <c r="B8667" s="68" t="s">
        <v>8493</v>
      </c>
      <c r="C8667" s="25" t="str">
        <f>IF(D8667=2,"NO","YES")</f>
        <v>YES</v>
      </c>
      <c r="D8667" s="77">
        <f t="shared" si="147"/>
        <v>1.02</v>
      </c>
      <c r="E8667" s="1">
        <v>2.5194000000000001</v>
      </c>
      <c r="F8667" s="39">
        <v>6936</v>
      </c>
      <c r="G8667" s="99">
        <v>42490</v>
      </c>
      <c r="H8667" s="3" t="s">
        <v>8474</v>
      </c>
      <c r="I8667" s="4"/>
    </row>
    <row r="8668" spans="1:9" ht="30">
      <c r="A8668" s="6">
        <v>8666</v>
      </c>
      <c r="B8668" s="68" t="s">
        <v>8494</v>
      </c>
      <c r="C8668" s="25" t="str">
        <f>IF(D8668=2,"NO","YES")</f>
        <v>YES</v>
      </c>
      <c r="D8668" s="77">
        <f t="shared" si="147"/>
        <v>0.11</v>
      </c>
      <c r="E8668" s="1">
        <v>0.2717</v>
      </c>
      <c r="F8668" s="39">
        <v>748</v>
      </c>
      <c r="G8668" s="99">
        <v>42490</v>
      </c>
      <c r="H8668" s="3" t="s">
        <v>8474</v>
      </c>
      <c r="I8668" s="4"/>
    </row>
    <row r="8669" spans="1:9" ht="30">
      <c r="A8669" s="6">
        <v>8667</v>
      </c>
      <c r="B8669" s="68" t="s">
        <v>8495</v>
      </c>
      <c r="C8669" s="25" t="str">
        <f>IF(D8669=2,"NO","YES")</f>
        <v>YES</v>
      </c>
      <c r="D8669" s="77">
        <f t="shared" si="147"/>
        <v>1.21</v>
      </c>
      <c r="E8669" s="1">
        <v>2.9887000000000001</v>
      </c>
      <c r="F8669" s="39">
        <v>8228</v>
      </c>
      <c r="G8669" s="99">
        <v>42490</v>
      </c>
      <c r="H8669" s="3" t="s">
        <v>8474</v>
      </c>
      <c r="I8669" s="4"/>
    </row>
    <row r="8670" spans="1:9">
      <c r="A8670" s="6">
        <v>8668</v>
      </c>
      <c r="B8670" s="68" t="s">
        <v>8496</v>
      </c>
      <c r="C8670" s="25" t="str">
        <f>IF(D8670=2,"NO","YES")</f>
        <v>YES</v>
      </c>
      <c r="D8670" s="77">
        <f t="shared" si="147"/>
        <v>0.81</v>
      </c>
      <c r="E8670" s="1">
        <v>2.0007000000000001</v>
      </c>
      <c r="F8670" s="39">
        <v>5508</v>
      </c>
      <c r="G8670" s="99">
        <v>42490</v>
      </c>
      <c r="H8670" s="3" t="s">
        <v>8474</v>
      </c>
      <c r="I8670" s="4"/>
    </row>
    <row r="8671" spans="1:9" ht="30">
      <c r="A8671" s="6">
        <v>8669</v>
      </c>
      <c r="B8671" s="68" t="s">
        <v>8497</v>
      </c>
      <c r="C8671" s="25" t="str">
        <f>IF(D8671=2,"NO","YES")</f>
        <v>YES</v>
      </c>
      <c r="D8671" s="77">
        <f t="shared" si="147"/>
        <v>1.99</v>
      </c>
      <c r="E8671" s="1">
        <v>4.9153000000000002</v>
      </c>
      <c r="F8671" s="39">
        <v>13532</v>
      </c>
      <c r="G8671" s="99">
        <v>42490</v>
      </c>
      <c r="H8671" s="3" t="s">
        <v>8474</v>
      </c>
      <c r="I8671" s="4"/>
    </row>
    <row r="8672" spans="1:9" ht="30">
      <c r="A8672" s="6">
        <v>8670</v>
      </c>
      <c r="B8672" s="68" t="s">
        <v>8498</v>
      </c>
      <c r="C8672" s="25" t="str">
        <f>IF(D8672=2,"NO","YES")</f>
        <v>YES</v>
      </c>
      <c r="D8672" s="77">
        <f t="shared" si="147"/>
        <v>0.93</v>
      </c>
      <c r="E8672" s="1">
        <v>2.2971000000000004</v>
      </c>
      <c r="F8672" s="39">
        <v>6324</v>
      </c>
      <c r="G8672" s="99">
        <v>42490</v>
      </c>
      <c r="H8672" s="3" t="s">
        <v>8474</v>
      </c>
      <c r="I8672" s="4"/>
    </row>
    <row r="8673" spans="1:9" ht="30">
      <c r="A8673" s="6">
        <v>8671</v>
      </c>
      <c r="B8673" s="68" t="s">
        <v>8499</v>
      </c>
      <c r="C8673" s="25" t="str">
        <f>IF(D8673=2,"NO","YES")</f>
        <v>YES</v>
      </c>
      <c r="D8673" s="77">
        <f t="shared" si="147"/>
        <v>0.4</v>
      </c>
      <c r="E8673" s="1">
        <v>0.9880000000000001</v>
      </c>
      <c r="F8673" s="39">
        <v>2720</v>
      </c>
      <c r="G8673" s="99">
        <v>42490</v>
      </c>
      <c r="H8673" s="3" t="s">
        <v>8474</v>
      </c>
      <c r="I8673" s="4"/>
    </row>
    <row r="8674" spans="1:9" ht="30">
      <c r="A8674" s="6">
        <v>8672</v>
      </c>
      <c r="B8674" s="68" t="s">
        <v>8500</v>
      </c>
      <c r="C8674" s="25" t="str">
        <f>IF(D8674=2,"NO","YES")</f>
        <v>YES</v>
      </c>
      <c r="D8674" s="77">
        <f t="shared" si="147"/>
        <v>1.01</v>
      </c>
      <c r="E8674" s="1">
        <v>2.4947000000000004</v>
      </c>
      <c r="F8674" s="39">
        <v>6868</v>
      </c>
      <c r="G8674" s="99">
        <v>42490</v>
      </c>
      <c r="H8674" s="3" t="s">
        <v>8474</v>
      </c>
      <c r="I8674" s="4"/>
    </row>
    <row r="8675" spans="1:9">
      <c r="A8675" s="6">
        <v>8673</v>
      </c>
      <c r="B8675" s="68" t="s">
        <v>8501</v>
      </c>
      <c r="C8675" s="25" t="str">
        <f>IF(D8675=2,"NO","YES")</f>
        <v>YES</v>
      </c>
      <c r="D8675" s="77">
        <f t="shared" si="147"/>
        <v>0.4</v>
      </c>
      <c r="E8675" s="1">
        <v>0.9880000000000001</v>
      </c>
      <c r="F8675" s="39">
        <v>2720</v>
      </c>
      <c r="G8675" s="99">
        <v>42490</v>
      </c>
      <c r="H8675" s="3" t="s">
        <v>8474</v>
      </c>
      <c r="I8675" s="4"/>
    </row>
    <row r="8676" spans="1:9" ht="30">
      <c r="A8676" s="6">
        <v>8674</v>
      </c>
      <c r="B8676" s="68" t="s">
        <v>8502</v>
      </c>
      <c r="C8676" s="25" t="str">
        <f>IF(D8676=2,"NO","YES")</f>
        <v>YES</v>
      </c>
      <c r="D8676" s="77">
        <f t="shared" si="147"/>
        <v>0.69</v>
      </c>
      <c r="E8676" s="1">
        <v>1.7042999999999999</v>
      </c>
      <c r="F8676" s="39">
        <v>4692</v>
      </c>
      <c r="G8676" s="99">
        <v>42490</v>
      </c>
      <c r="H8676" s="3" t="s">
        <v>8474</v>
      </c>
      <c r="I8676" s="4"/>
    </row>
    <row r="8677" spans="1:9">
      <c r="A8677" s="6">
        <v>8675</v>
      </c>
      <c r="B8677" s="68" t="s">
        <v>8503</v>
      </c>
      <c r="C8677" s="25" t="str">
        <f>IF(D8677=2,"NO","YES")</f>
        <v>YES</v>
      </c>
      <c r="D8677" s="77">
        <f t="shared" si="147"/>
        <v>0.33</v>
      </c>
      <c r="E8677" s="1">
        <v>0.81510000000000016</v>
      </c>
      <c r="F8677" s="39">
        <v>2244</v>
      </c>
      <c r="G8677" s="93">
        <v>42490</v>
      </c>
      <c r="H8677" s="3" t="s">
        <v>8474</v>
      </c>
      <c r="I8677" s="4"/>
    </row>
    <row r="8678" spans="1:9" ht="30">
      <c r="A8678" s="6">
        <v>8676</v>
      </c>
      <c r="B8678" s="68" t="s">
        <v>8504</v>
      </c>
      <c r="C8678" s="25" t="str">
        <f>IF(D8678=2,"NO","YES")</f>
        <v>YES</v>
      </c>
      <c r="D8678" s="77">
        <f t="shared" si="147"/>
        <v>0.4</v>
      </c>
      <c r="E8678" s="1">
        <v>0.9880000000000001</v>
      </c>
      <c r="F8678" s="39">
        <v>2720</v>
      </c>
      <c r="G8678" s="99">
        <v>42490</v>
      </c>
      <c r="H8678" s="3" t="s">
        <v>8474</v>
      </c>
      <c r="I8678" s="4"/>
    </row>
    <row r="8679" spans="1:9" ht="30">
      <c r="A8679" s="6">
        <v>8677</v>
      </c>
      <c r="B8679" s="68" t="s">
        <v>8505</v>
      </c>
      <c r="C8679" s="25" t="str">
        <f>IF(D8679=2,"NO","YES")</f>
        <v>YES</v>
      </c>
      <c r="D8679" s="77">
        <f t="shared" si="147"/>
        <v>0.74</v>
      </c>
      <c r="E8679" s="1">
        <v>1.8278000000000001</v>
      </c>
      <c r="F8679" s="39">
        <v>5032</v>
      </c>
      <c r="G8679" s="99">
        <v>42490</v>
      </c>
      <c r="H8679" s="3" t="s">
        <v>8474</v>
      </c>
      <c r="I8679" s="4"/>
    </row>
    <row r="8680" spans="1:9" ht="30">
      <c r="A8680" s="6">
        <v>8678</v>
      </c>
      <c r="B8680" s="68" t="s">
        <v>8506</v>
      </c>
      <c r="C8680" s="25" t="str">
        <f>IF(D8680=2,"NO","YES")</f>
        <v>YES</v>
      </c>
      <c r="D8680" s="77">
        <f t="shared" si="147"/>
        <v>0.4</v>
      </c>
      <c r="E8680" s="1">
        <v>0.9880000000000001</v>
      </c>
      <c r="F8680" s="39">
        <v>2720</v>
      </c>
      <c r="G8680" s="99">
        <v>42490</v>
      </c>
      <c r="H8680" s="3" t="s">
        <v>8474</v>
      </c>
      <c r="I8680" s="4"/>
    </row>
    <row r="8681" spans="1:9">
      <c r="A8681" s="6">
        <v>8679</v>
      </c>
      <c r="B8681" s="24" t="s">
        <v>8496</v>
      </c>
      <c r="C8681" s="25" t="str">
        <f>IF(D8681=2,"NO","YES")</f>
        <v>YES</v>
      </c>
      <c r="D8681" s="25">
        <f t="shared" si="147"/>
        <v>0.41</v>
      </c>
      <c r="E8681" s="1">
        <v>1.0126999999999999</v>
      </c>
      <c r="F8681" s="79">
        <v>2788</v>
      </c>
      <c r="G8681" s="99">
        <v>42674</v>
      </c>
      <c r="H8681" s="3" t="s">
        <v>8474</v>
      </c>
      <c r="I8681" s="4"/>
    </row>
    <row r="8682" spans="1:9" ht="30">
      <c r="A8682" s="6">
        <v>8680</v>
      </c>
      <c r="B8682" s="24" t="s">
        <v>8507</v>
      </c>
      <c r="C8682" s="25" t="str">
        <f>IF(D8682=2,"NO","YES")</f>
        <v>YES</v>
      </c>
      <c r="D8682" s="25">
        <f t="shared" si="147"/>
        <v>0.84</v>
      </c>
      <c r="E8682" s="1">
        <v>2.0748000000000002</v>
      </c>
      <c r="F8682" s="75">
        <v>5712</v>
      </c>
      <c r="G8682" s="89">
        <v>42711</v>
      </c>
      <c r="H8682" s="3" t="s">
        <v>8474</v>
      </c>
      <c r="I8682" s="4"/>
    </row>
    <row r="8683" spans="1:9">
      <c r="A8683" s="6">
        <v>8681</v>
      </c>
      <c r="B8683" s="24" t="s">
        <v>8508</v>
      </c>
      <c r="C8683" s="25" t="str">
        <f>IF(D8683=2,"NO","YES")</f>
        <v>YES</v>
      </c>
      <c r="D8683" s="25">
        <f t="shared" si="147"/>
        <v>0.03</v>
      </c>
      <c r="E8683" s="1">
        <v>7.4099999999999999E-2</v>
      </c>
      <c r="F8683" s="75">
        <v>204</v>
      </c>
      <c r="G8683" s="89">
        <v>42711</v>
      </c>
      <c r="H8683" s="3" t="s">
        <v>8474</v>
      </c>
      <c r="I8683" s="4"/>
    </row>
    <row r="8684" spans="1:9" ht="30">
      <c r="A8684" s="6">
        <v>8682</v>
      </c>
      <c r="B8684" s="24" t="s">
        <v>8509</v>
      </c>
      <c r="C8684" s="25" t="str">
        <f>IF(D8684=2,"NO","YES")</f>
        <v>YES</v>
      </c>
      <c r="D8684" s="25">
        <f t="shared" si="147"/>
        <v>1.21</v>
      </c>
      <c r="E8684" s="1">
        <v>2.9887000000000001</v>
      </c>
      <c r="F8684" s="59">
        <v>8228</v>
      </c>
      <c r="G8684" s="97">
        <v>42728</v>
      </c>
      <c r="H8684" s="3" t="s">
        <v>8474</v>
      </c>
      <c r="I8684" s="4"/>
    </row>
    <row r="8685" spans="1:9" ht="30">
      <c r="A8685" s="6">
        <v>8683</v>
      </c>
      <c r="B8685" s="68" t="s">
        <v>8510</v>
      </c>
      <c r="C8685" s="25" t="str">
        <f>IF(D8685=2,"NO","YES")</f>
        <v>YES</v>
      </c>
      <c r="D8685" s="77">
        <f t="shared" si="147"/>
        <v>0.71</v>
      </c>
      <c r="E8685" s="1">
        <v>1.7537</v>
      </c>
      <c r="F8685" s="39">
        <v>4828</v>
      </c>
      <c r="G8685" s="99">
        <v>42490</v>
      </c>
      <c r="H8685" s="3" t="s">
        <v>8511</v>
      </c>
      <c r="I8685" s="4"/>
    </row>
    <row r="8686" spans="1:9">
      <c r="A8686" s="6">
        <v>8684</v>
      </c>
      <c r="B8686" s="68" t="s">
        <v>8512</v>
      </c>
      <c r="C8686" s="25" t="str">
        <f>IF(D8686=2,"NO","YES")</f>
        <v>YES</v>
      </c>
      <c r="D8686" s="77">
        <f t="shared" si="147"/>
        <v>0.85</v>
      </c>
      <c r="E8686" s="1">
        <v>2.0994999999999999</v>
      </c>
      <c r="F8686" s="39">
        <v>5780</v>
      </c>
      <c r="G8686" s="99">
        <v>42490</v>
      </c>
      <c r="H8686" s="3" t="s">
        <v>8511</v>
      </c>
      <c r="I8686" s="4"/>
    </row>
    <row r="8687" spans="1:9">
      <c r="A8687" s="6">
        <v>8685</v>
      </c>
      <c r="B8687" s="68" t="s">
        <v>8513</v>
      </c>
      <c r="C8687" s="25" t="str">
        <f>IF(D8687=2,"NO","YES")</f>
        <v>YES</v>
      </c>
      <c r="D8687" s="77">
        <f t="shared" si="147"/>
        <v>0.4</v>
      </c>
      <c r="E8687" s="1">
        <v>0.9880000000000001</v>
      </c>
      <c r="F8687" s="39">
        <v>2720</v>
      </c>
      <c r="G8687" s="99">
        <v>42490</v>
      </c>
      <c r="H8687" s="3" t="s">
        <v>8511</v>
      </c>
      <c r="I8687" s="4"/>
    </row>
    <row r="8688" spans="1:9" ht="30">
      <c r="A8688" s="6">
        <v>8686</v>
      </c>
      <c r="B8688" s="68" t="s">
        <v>8514</v>
      </c>
      <c r="C8688" s="25" t="str">
        <f>IF(D8688=2,"NO","YES")</f>
        <v>NO</v>
      </c>
      <c r="D8688" s="77">
        <f t="shared" si="147"/>
        <v>2</v>
      </c>
      <c r="E8688" s="1">
        <v>4.9400000000000004</v>
      </c>
      <c r="F8688" s="39">
        <v>13600</v>
      </c>
      <c r="G8688" s="99">
        <v>42490</v>
      </c>
      <c r="H8688" s="3" t="s">
        <v>8511</v>
      </c>
      <c r="I8688" s="4"/>
    </row>
    <row r="8689" spans="1:9" ht="30">
      <c r="A8689" s="6">
        <v>8687</v>
      </c>
      <c r="B8689" s="68" t="s">
        <v>8515</v>
      </c>
      <c r="C8689" s="25" t="str">
        <f>IF(D8689=2,"NO","YES")</f>
        <v>YES</v>
      </c>
      <c r="D8689" s="77">
        <f t="shared" si="147"/>
        <v>0.3</v>
      </c>
      <c r="E8689" s="1">
        <v>0.74099999999999999</v>
      </c>
      <c r="F8689" s="39">
        <v>2040</v>
      </c>
      <c r="G8689" s="99">
        <v>42490</v>
      </c>
      <c r="H8689" s="3" t="s">
        <v>8511</v>
      </c>
      <c r="I8689" s="4"/>
    </row>
    <row r="8690" spans="1:9" ht="30">
      <c r="A8690" s="6">
        <v>8688</v>
      </c>
      <c r="B8690" s="68" t="s">
        <v>8516</v>
      </c>
      <c r="C8690" s="25" t="str">
        <f>IF(D8690=2,"NO","YES")</f>
        <v>YES</v>
      </c>
      <c r="D8690" s="77">
        <f t="shared" si="147"/>
        <v>1.21</v>
      </c>
      <c r="E8690" s="1">
        <v>2.9887000000000001</v>
      </c>
      <c r="F8690" s="39">
        <v>8228</v>
      </c>
      <c r="G8690" s="99">
        <v>42490</v>
      </c>
      <c r="H8690" s="3" t="s">
        <v>8511</v>
      </c>
      <c r="I8690" s="4"/>
    </row>
    <row r="8691" spans="1:9" ht="30">
      <c r="A8691" s="6">
        <v>8689</v>
      </c>
      <c r="B8691" s="68" t="s">
        <v>8517</v>
      </c>
      <c r="C8691" s="25" t="str">
        <f>IF(D8691=2,"NO","YES")</f>
        <v>YES</v>
      </c>
      <c r="D8691" s="77">
        <f t="shared" si="147"/>
        <v>1.21</v>
      </c>
      <c r="E8691" s="1">
        <v>2.9887000000000001</v>
      </c>
      <c r="F8691" s="39">
        <v>8228</v>
      </c>
      <c r="G8691" s="99">
        <v>42490</v>
      </c>
      <c r="H8691" s="3" t="s">
        <v>8511</v>
      </c>
      <c r="I8691" s="4"/>
    </row>
    <row r="8692" spans="1:9" ht="30">
      <c r="A8692" s="6">
        <v>8690</v>
      </c>
      <c r="B8692" s="68" t="s">
        <v>8518</v>
      </c>
      <c r="C8692" s="25" t="str">
        <f>IF(D8692=2,"NO","YES")</f>
        <v>YES</v>
      </c>
      <c r="D8692" s="77">
        <f t="shared" si="147"/>
        <v>1.21</v>
      </c>
      <c r="E8692" s="1">
        <v>2.9887000000000001</v>
      </c>
      <c r="F8692" s="39">
        <v>8228</v>
      </c>
      <c r="G8692" s="99">
        <v>42490</v>
      </c>
      <c r="H8692" s="3" t="s">
        <v>8511</v>
      </c>
      <c r="I8692" s="4"/>
    </row>
    <row r="8693" spans="1:9" ht="30">
      <c r="A8693" s="6">
        <v>8691</v>
      </c>
      <c r="B8693" s="68" t="s">
        <v>8519</v>
      </c>
      <c r="C8693" s="25" t="str">
        <f>IF(D8693=2,"NO","YES")</f>
        <v>YES</v>
      </c>
      <c r="D8693" s="77">
        <f t="shared" si="147"/>
        <v>0.59</v>
      </c>
      <c r="E8693" s="1">
        <v>1.4573</v>
      </c>
      <c r="F8693" s="39">
        <v>4012</v>
      </c>
      <c r="G8693" s="99">
        <v>42490</v>
      </c>
      <c r="H8693" s="3" t="s">
        <v>8511</v>
      </c>
      <c r="I8693" s="4"/>
    </row>
    <row r="8694" spans="1:9" ht="30">
      <c r="A8694" s="6">
        <v>8692</v>
      </c>
      <c r="B8694" s="68" t="s">
        <v>8520</v>
      </c>
      <c r="C8694" s="25" t="str">
        <f>IF(D8694=2,"NO","YES")</f>
        <v>YES</v>
      </c>
      <c r="D8694" s="77">
        <f t="shared" si="147"/>
        <v>0.41</v>
      </c>
      <c r="E8694" s="1">
        <v>1.0126999999999999</v>
      </c>
      <c r="F8694" s="39">
        <v>2788</v>
      </c>
      <c r="G8694" s="93">
        <v>42490</v>
      </c>
      <c r="H8694" s="3" t="s">
        <v>8511</v>
      </c>
      <c r="I8694" s="4"/>
    </row>
    <row r="8695" spans="1:9">
      <c r="A8695" s="6">
        <v>8693</v>
      </c>
      <c r="B8695" s="68" t="s">
        <v>8521</v>
      </c>
      <c r="C8695" s="25" t="str">
        <f>IF(D8695=2,"NO","YES")</f>
        <v>YES</v>
      </c>
      <c r="D8695" s="77">
        <f t="shared" si="147"/>
        <v>1.21</v>
      </c>
      <c r="E8695" s="1">
        <v>2.9887000000000001</v>
      </c>
      <c r="F8695" s="39">
        <v>8228</v>
      </c>
      <c r="G8695" s="99">
        <v>42490</v>
      </c>
      <c r="H8695" s="3" t="s">
        <v>8511</v>
      </c>
      <c r="I8695" s="4"/>
    </row>
    <row r="8696" spans="1:9">
      <c r="A8696" s="6">
        <v>8694</v>
      </c>
      <c r="B8696" s="68" t="s">
        <v>8522</v>
      </c>
      <c r="C8696" s="25" t="str">
        <f>IF(D8696=2,"NO","YES")</f>
        <v>YES</v>
      </c>
      <c r="D8696" s="77">
        <f t="shared" si="147"/>
        <v>0.96</v>
      </c>
      <c r="E8696" s="1">
        <v>2.3712</v>
      </c>
      <c r="F8696" s="39">
        <v>6528</v>
      </c>
      <c r="G8696" s="99">
        <v>42490</v>
      </c>
      <c r="H8696" s="3" t="s">
        <v>8511</v>
      </c>
      <c r="I8696" s="4"/>
    </row>
    <row r="8697" spans="1:9" ht="30">
      <c r="A8697" s="6">
        <v>8695</v>
      </c>
      <c r="B8697" s="68" t="s">
        <v>8523</v>
      </c>
      <c r="C8697" s="25" t="str">
        <f>IF(D8697=2,"NO","YES")</f>
        <v>YES</v>
      </c>
      <c r="D8697" s="77">
        <f t="shared" si="147"/>
        <v>1.1200000000000001</v>
      </c>
      <c r="E8697" s="1">
        <v>2.7664000000000004</v>
      </c>
      <c r="F8697" s="39">
        <v>7616</v>
      </c>
      <c r="G8697" s="99">
        <v>42490</v>
      </c>
      <c r="H8697" s="3" t="s">
        <v>8511</v>
      </c>
      <c r="I8697" s="4"/>
    </row>
    <row r="8698" spans="1:9">
      <c r="A8698" s="6">
        <v>8696</v>
      </c>
      <c r="B8698" s="68" t="s">
        <v>8524</v>
      </c>
      <c r="C8698" s="25" t="str">
        <f>IF(D8698=2,"NO","YES")</f>
        <v>YES</v>
      </c>
      <c r="D8698" s="77">
        <f t="shared" si="147"/>
        <v>0.4</v>
      </c>
      <c r="E8698" s="1">
        <v>0.9880000000000001</v>
      </c>
      <c r="F8698" s="39">
        <v>2720</v>
      </c>
      <c r="G8698" s="99">
        <v>42490</v>
      </c>
      <c r="H8698" s="3" t="s">
        <v>8511</v>
      </c>
      <c r="I8698" s="4"/>
    </row>
    <row r="8699" spans="1:9">
      <c r="A8699" s="6">
        <v>8697</v>
      </c>
      <c r="B8699" s="68" t="s">
        <v>8525</v>
      </c>
      <c r="C8699" s="25" t="str">
        <f>IF(D8699=2,"NO","YES")</f>
        <v>YES</v>
      </c>
      <c r="D8699" s="77">
        <f t="shared" si="147"/>
        <v>0.75</v>
      </c>
      <c r="E8699" s="1">
        <v>1.8525</v>
      </c>
      <c r="F8699" s="39">
        <v>5100</v>
      </c>
      <c r="G8699" s="99">
        <v>42490</v>
      </c>
      <c r="H8699" s="3" t="s">
        <v>8511</v>
      </c>
      <c r="I8699" s="4"/>
    </row>
    <row r="8700" spans="1:9" ht="30">
      <c r="A8700" s="6">
        <v>8698</v>
      </c>
      <c r="B8700" s="68" t="s">
        <v>8526</v>
      </c>
      <c r="C8700" s="25" t="str">
        <f>IF(D8700=2,"NO","YES")</f>
        <v>YES</v>
      </c>
      <c r="D8700" s="77">
        <f t="shared" si="147"/>
        <v>0.16</v>
      </c>
      <c r="E8700" s="1">
        <v>0.39520000000000005</v>
      </c>
      <c r="F8700" s="39">
        <v>1088</v>
      </c>
      <c r="G8700" s="99">
        <v>42490</v>
      </c>
      <c r="H8700" s="3" t="s">
        <v>8511</v>
      </c>
      <c r="I8700" s="4"/>
    </row>
    <row r="8701" spans="1:9">
      <c r="A8701" s="6">
        <v>8699</v>
      </c>
      <c r="B8701" s="68" t="s">
        <v>8527</v>
      </c>
      <c r="C8701" s="25" t="str">
        <f>IF(D8701=2,"NO","YES")</f>
        <v>YES</v>
      </c>
      <c r="D8701" s="77">
        <f t="shared" si="147"/>
        <v>1.0900000000000001</v>
      </c>
      <c r="E8701" s="1">
        <v>2.6923000000000004</v>
      </c>
      <c r="F8701" s="39">
        <v>7412</v>
      </c>
      <c r="G8701" s="99">
        <v>42490</v>
      </c>
      <c r="H8701" s="3" t="s">
        <v>8511</v>
      </c>
      <c r="I8701" s="4"/>
    </row>
    <row r="8702" spans="1:9">
      <c r="A8702" s="6">
        <v>8700</v>
      </c>
      <c r="B8702" s="68" t="s">
        <v>8528</v>
      </c>
      <c r="C8702" s="25" t="str">
        <f>IF(D8702=2,"NO","YES")</f>
        <v>NO</v>
      </c>
      <c r="D8702" s="77">
        <f t="shared" si="147"/>
        <v>2</v>
      </c>
      <c r="E8702" s="1">
        <v>4.9400000000000004</v>
      </c>
      <c r="F8702" s="39">
        <v>13600</v>
      </c>
      <c r="G8702" s="99">
        <v>42490</v>
      </c>
      <c r="H8702" s="3" t="s">
        <v>8511</v>
      </c>
      <c r="I8702" s="4"/>
    </row>
    <row r="8703" spans="1:9" ht="30">
      <c r="A8703" s="6">
        <v>8701</v>
      </c>
      <c r="B8703" s="68" t="s">
        <v>8529</v>
      </c>
      <c r="C8703" s="25" t="str">
        <f>IF(D8703=2,"NO","YES")</f>
        <v>YES</v>
      </c>
      <c r="D8703" s="77">
        <f t="shared" si="147"/>
        <v>1.49</v>
      </c>
      <c r="E8703" s="1">
        <v>3.6803000000000003</v>
      </c>
      <c r="F8703" s="39">
        <v>10132</v>
      </c>
      <c r="G8703" s="99">
        <v>42490</v>
      </c>
      <c r="H8703" s="3" t="s">
        <v>8511</v>
      </c>
      <c r="I8703" s="4"/>
    </row>
    <row r="8704" spans="1:9" ht="30">
      <c r="A8704" s="6">
        <v>8702</v>
      </c>
      <c r="B8704" s="68" t="s">
        <v>8530</v>
      </c>
      <c r="C8704" s="25" t="str">
        <f>IF(D8704=2,"NO","YES")</f>
        <v>YES</v>
      </c>
      <c r="D8704" s="77">
        <f t="shared" si="147"/>
        <v>1</v>
      </c>
      <c r="E8704" s="1">
        <v>2.4700000000000002</v>
      </c>
      <c r="F8704" s="39">
        <v>6800</v>
      </c>
      <c r="G8704" s="99">
        <v>42490</v>
      </c>
      <c r="H8704" s="3" t="s">
        <v>8511</v>
      </c>
      <c r="I8704" s="4"/>
    </row>
    <row r="8705" spans="1:9" ht="30">
      <c r="A8705" s="6">
        <v>8703</v>
      </c>
      <c r="B8705" s="68" t="s">
        <v>8531</v>
      </c>
      <c r="C8705" s="25" t="str">
        <f>IF(D8705=2,"NO","YES")</f>
        <v>YES</v>
      </c>
      <c r="D8705" s="77">
        <f t="shared" si="147"/>
        <v>0.02</v>
      </c>
      <c r="E8705" s="1">
        <v>4.9400000000000006E-2</v>
      </c>
      <c r="F8705" s="39">
        <v>136</v>
      </c>
      <c r="G8705" s="99">
        <v>42490</v>
      </c>
      <c r="H8705" s="3" t="s">
        <v>8511</v>
      </c>
      <c r="I8705" s="4"/>
    </row>
    <row r="8706" spans="1:9" ht="30">
      <c r="A8706" s="6">
        <v>8704</v>
      </c>
      <c r="B8706" s="68" t="s">
        <v>8532</v>
      </c>
      <c r="C8706" s="25" t="str">
        <f>IF(D8706=2,"NO","YES")</f>
        <v>YES</v>
      </c>
      <c r="D8706" s="77">
        <f t="shared" si="147"/>
        <v>0.18</v>
      </c>
      <c r="E8706" s="1">
        <v>0.4446</v>
      </c>
      <c r="F8706" s="39">
        <v>1224</v>
      </c>
      <c r="G8706" s="99">
        <v>42490</v>
      </c>
      <c r="H8706" s="3" t="s">
        <v>8511</v>
      </c>
      <c r="I8706" s="4"/>
    </row>
    <row r="8707" spans="1:9" ht="30">
      <c r="A8707" s="6">
        <v>8705</v>
      </c>
      <c r="B8707" s="68" t="s">
        <v>8533</v>
      </c>
      <c r="C8707" s="25" t="str">
        <f>IF(D8707=2,"NO","YES")</f>
        <v>YES</v>
      </c>
      <c r="D8707" s="77">
        <f t="shared" si="147"/>
        <v>1.21</v>
      </c>
      <c r="E8707" s="1">
        <v>2.9887000000000001</v>
      </c>
      <c r="F8707" s="39">
        <v>8228</v>
      </c>
      <c r="G8707" s="99">
        <v>42490</v>
      </c>
      <c r="H8707" s="3" t="s">
        <v>8511</v>
      </c>
      <c r="I8707" s="4"/>
    </row>
    <row r="8708" spans="1:9" ht="30">
      <c r="A8708" s="6">
        <v>8706</v>
      </c>
      <c r="B8708" s="68" t="s">
        <v>8534</v>
      </c>
      <c r="C8708" s="25" t="str">
        <f>IF(D8708=2,"NO","YES")</f>
        <v>YES</v>
      </c>
      <c r="D8708" s="77">
        <f t="shared" si="147"/>
        <v>1.21</v>
      </c>
      <c r="E8708" s="1">
        <v>2.9887000000000001</v>
      </c>
      <c r="F8708" s="39">
        <v>8228</v>
      </c>
      <c r="G8708" s="99">
        <v>42490</v>
      </c>
      <c r="H8708" s="3" t="s">
        <v>8511</v>
      </c>
      <c r="I8708" s="4"/>
    </row>
    <row r="8709" spans="1:9">
      <c r="A8709" s="6">
        <v>8707</v>
      </c>
      <c r="B8709" s="68" t="s">
        <v>8535</v>
      </c>
      <c r="C8709" s="25" t="str">
        <f>IF(D8709=2,"NO","YES")</f>
        <v>YES</v>
      </c>
      <c r="D8709" s="77">
        <f t="shared" ref="D8709:D8772" si="148">F8709/6800</f>
        <v>0.34</v>
      </c>
      <c r="E8709" s="1">
        <v>0.8398000000000001</v>
      </c>
      <c r="F8709" s="39">
        <v>2312</v>
      </c>
      <c r="G8709" s="99">
        <v>42490</v>
      </c>
      <c r="H8709" s="3" t="s">
        <v>8511</v>
      </c>
      <c r="I8709" s="4"/>
    </row>
    <row r="8710" spans="1:9" ht="30">
      <c r="A8710" s="6">
        <v>8708</v>
      </c>
      <c r="B8710" s="68" t="s">
        <v>8536</v>
      </c>
      <c r="C8710" s="25" t="str">
        <f>IF(D8710=2,"NO","YES")</f>
        <v>NO</v>
      </c>
      <c r="D8710" s="77">
        <f t="shared" si="148"/>
        <v>2</v>
      </c>
      <c r="E8710" s="1">
        <v>4.9400000000000004</v>
      </c>
      <c r="F8710" s="39">
        <v>13600</v>
      </c>
      <c r="G8710" s="99">
        <v>42490</v>
      </c>
      <c r="H8710" s="3" t="s">
        <v>8511</v>
      </c>
      <c r="I8710" s="4"/>
    </row>
    <row r="8711" spans="1:9" ht="30">
      <c r="A8711" s="6">
        <v>8709</v>
      </c>
      <c r="B8711" s="68" t="s">
        <v>8537</v>
      </c>
      <c r="C8711" s="25" t="str">
        <f>IF(D8711=2,"NO","YES")</f>
        <v>YES</v>
      </c>
      <c r="D8711" s="77">
        <f t="shared" si="148"/>
        <v>0.59</v>
      </c>
      <c r="E8711" s="1">
        <v>1.4573</v>
      </c>
      <c r="F8711" s="39">
        <v>4012</v>
      </c>
      <c r="G8711" s="99">
        <v>42490</v>
      </c>
      <c r="H8711" s="3" t="s">
        <v>8511</v>
      </c>
      <c r="I8711" s="4"/>
    </row>
    <row r="8712" spans="1:9" ht="30">
      <c r="A8712" s="6">
        <v>8710</v>
      </c>
      <c r="B8712" s="68" t="s">
        <v>8538</v>
      </c>
      <c r="C8712" s="25" t="str">
        <f>IF(D8712=2,"NO","YES")</f>
        <v>YES</v>
      </c>
      <c r="D8712" s="77">
        <f t="shared" si="148"/>
        <v>0.4</v>
      </c>
      <c r="E8712" s="1">
        <v>0.9880000000000001</v>
      </c>
      <c r="F8712" s="39">
        <v>2720</v>
      </c>
      <c r="G8712" s="99">
        <v>42490</v>
      </c>
      <c r="H8712" s="3" t="s">
        <v>8511</v>
      </c>
      <c r="I8712" s="4"/>
    </row>
    <row r="8713" spans="1:9" ht="30">
      <c r="A8713" s="6">
        <v>8711</v>
      </c>
      <c r="B8713" s="68" t="s">
        <v>8539</v>
      </c>
      <c r="C8713" s="25" t="str">
        <f>IF(D8713=2,"NO","YES")</f>
        <v>YES</v>
      </c>
      <c r="D8713" s="77">
        <f t="shared" si="148"/>
        <v>0.94</v>
      </c>
      <c r="E8713" s="1">
        <v>2.3218000000000001</v>
      </c>
      <c r="F8713" s="39">
        <v>6392</v>
      </c>
      <c r="G8713" s="99">
        <v>42490</v>
      </c>
      <c r="H8713" s="3" t="s">
        <v>8511</v>
      </c>
      <c r="I8713" s="4"/>
    </row>
    <row r="8714" spans="1:9" ht="30">
      <c r="A8714" s="6">
        <v>8712</v>
      </c>
      <c r="B8714" s="68" t="s">
        <v>8540</v>
      </c>
      <c r="C8714" s="25" t="str">
        <f>IF(D8714=2,"NO","YES")</f>
        <v>YES</v>
      </c>
      <c r="D8714" s="77">
        <f t="shared" si="148"/>
        <v>1.21</v>
      </c>
      <c r="E8714" s="1">
        <v>2.9887000000000001</v>
      </c>
      <c r="F8714" s="39">
        <v>8228</v>
      </c>
      <c r="G8714" s="93">
        <v>42490</v>
      </c>
      <c r="H8714" s="3" t="s">
        <v>8511</v>
      </c>
      <c r="I8714" s="4"/>
    </row>
    <row r="8715" spans="1:9" ht="30">
      <c r="A8715" s="6">
        <v>8713</v>
      </c>
      <c r="B8715" s="68" t="s">
        <v>8541</v>
      </c>
      <c r="C8715" s="25" t="str">
        <f>IF(D8715=2,"NO","YES")</f>
        <v>YES</v>
      </c>
      <c r="D8715" s="77">
        <f t="shared" si="148"/>
        <v>0.98</v>
      </c>
      <c r="E8715" s="1">
        <v>2.4206000000000003</v>
      </c>
      <c r="F8715" s="39">
        <v>6664</v>
      </c>
      <c r="G8715" s="99">
        <v>42490</v>
      </c>
      <c r="H8715" s="3" t="s">
        <v>8511</v>
      </c>
      <c r="I8715" s="4"/>
    </row>
    <row r="8716" spans="1:9" ht="30">
      <c r="A8716" s="6">
        <v>8714</v>
      </c>
      <c r="B8716" s="68" t="s">
        <v>8542</v>
      </c>
      <c r="C8716" s="25" t="str">
        <f>IF(D8716=2,"NO","YES")</f>
        <v>YES</v>
      </c>
      <c r="D8716" s="77">
        <f t="shared" si="148"/>
        <v>0.17</v>
      </c>
      <c r="E8716" s="1">
        <v>0.41990000000000005</v>
      </c>
      <c r="F8716" s="39">
        <v>1156</v>
      </c>
      <c r="G8716" s="99">
        <v>42490</v>
      </c>
      <c r="H8716" s="3" t="s">
        <v>8511</v>
      </c>
      <c r="I8716" s="4"/>
    </row>
    <row r="8717" spans="1:9" ht="30">
      <c r="A8717" s="6">
        <v>8715</v>
      </c>
      <c r="B8717" s="68" t="s">
        <v>8543</v>
      </c>
      <c r="C8717" s="25" t="str">
        <f>IF(D8717=2,"NO","YES")</f>
        <v>YES</v>
      </c>
      <c r="D8717" s="77">
        <f t="shared" si="148"/>
        <v>1.2</v>
      </c>
      <c r="E8717" s="1">
        <v>2.964</v>
      </c>
      <c r="F8717" s="39">
        <v>8160</v>
      </c>
      <c r="G8717" s="99">
        <v>42490</v>
      </c>
      <c r="H8717" s="3" t="s">
        <v>8511</v>
      </c>
      <c r="I8717" s="4"/>
    </row>
    <row r="8718" spans="1:9" ht="30">
      <c r="A8718" s="6">
        <v>8716</v>
      </c>
      <c r="B8718" s="68" t="s">
        <v>8544</v>
      </c>
      <c r="C8718" s="25" t="str">
        <f>IF(D8718=2,"NO","YES")</f>
        <v>YES</v>
      </c>
      <c r="D8718" s="77">
        <f t="shared" si="148"/>
        <v>1.21</v>
      </c>
      <c r="E8718" s="1">
        <v>2.9887000000000001</v>
      </c>
      <c r="F8718" s="39">
        <v>8228</v>
      </c>
      <c r="G8718" s="99">
        <v>42490</v>
      </c>
      <c r="H8718" s="3" t="s">
        <v>8511</v>
      </c>
      <c r="I8718" s="4"/>
    </row>
    <row r="8719" spans="1:9" ht="30">
      <c r="A8719" s="6">
        <v>8717</v>
      </c>
      <c r="B8719" s="68" t="s">
        <v>8545</v>
      </c>
      <c r="C8719" s="25" t="str">
        <f>IF(D8719=2,"NO","YES")</f>
        <v>YES</v>
      </c>
      <c r="D8719" s="77">
        <f t="shared" si="148"/>
        <v>1</v>
      </c>
      <c r="E8719" s="1">
        <v>2.4700000000000002</v>
      </c>
      <c r="F8719" s="39">
        <v>6800</v>
      </c>
      <c r="G8719" s="99">
        <v>42490</v>
      </c>
      <c r="H8719" s="3" t="s">
        <v>8511</v>
      </c>
      <c r="I8719" s="4"/>
    </row>
    <row r="8720" spans="1:9" ht="30">
      <c r="A8720" s="6">
        <v>8718</v>
      </c>
      <c r="B8720" s="68" t="s">
        <v>8546</v>
      </c>
      <c r="C8720" s="25" t="str">
        <f>IF(D8720=2,"NO","YES")</f>
        <v>YES</v>
      </c>
      <c r="D8720" s="77">
        <f t="shared" si="148"/>
        <v>1.32</v>
      </c>
      <c r="E8720" s="1">
        <v>3.2604000000000006</v>
      </c>
      <c r="F8720" s="39">
        <v>8976</v>
      </c>
      <c r="G8720" s="99">
        <v>42490</v>
      </c>
      <c r="H8720" s="3" t="s">
        <v>8511</v>
      </c>
      <c r="I8720" s="4"/>
    </row>
    <row r="8721" spans="1:9" ht="30">
      <c r="A8721" s="6">
        <v>8719</v>
      </c>
      <c r="B8721" s="68" t="s">
        <v>8547</v>
      </c>
      <c r="C8721" s="25" t="str">
        <f>IF(D8721=2,"NO","YES")</f>
        <v>YES</v>
      </c>
      <c r="D8721" s="77">
        <f t="shared" si="148"/>
        <v>1.21</v>
      </c>
      <c r="E8721" s="1">
        <v>2.9887000000000001</v>
      </c>
      <c r="F8721" s="39">
        <v>8228</v>
      </c>
      <c r="G8721" s="99">
        <v>42490</v>
      </c>
      <c r="H8721" s="3" t="s">
        <v>8511</v>
      </c>
      <c r="I8721" s="4"/>
    </row>
    <row r="8722" spans="1:9" ht="30">
      <c r="A8722" s="6">
        <v>8720</v>
      </c>
      <c r="B8722" s="68" t="s">
        <v>8548</v>
      </c>
      <c r="C8722" s="25" t="str">
        <f>IF(D8722=2,"NO","YES")</f>
        <v>NO</v>
      </c>
      <c r="D8722" s="77">
        <f t="shared" si="148"/>
        <v>2</v>
      </c>
      <c r="E8722" s="1">
        <v>4.9400000000000004</v>
      </c>
      <c r="F8722" s="39">
        <v>13600</v>
      </c>
      <c r="G8722" s="99">
        <v>42490</v>
      </c>
      <c r="H8722" s="3" t="s">
        <v>8511</v>
      </c>
      <c r="I8722" s="4"/>
    </row>
    <row r="8723" spans="1:9" ht="30">
      <c r="A8723" s="6">
        <v>8721</v>
      </c>
      <c r="B8723" s="68" t="s">
        <v>8549</v>
      </c>
      <c r="C8723" s="25" t="str">
        <f>IF(D8723=2,"NO","YES")</f>
        <v>YES</v>
      </c>
      <c r="D8723" s="77">
        <f t="shared" si="148"/>
        <v>1.1299999999999999</v>
      </c>
      <c r="E8723" s="1">
        <v>2.7911000000000001</v>
      </c>
      <c r="F8723" s="39">
        <v>7684</v>
      </c>
      <c r="G8723" s="99">
        <v>42490</v>
      </c>
      <c r="H8723" s="3" t="s">
        <v>8511</v>
      </c>
      <c r="I8723" s="4"/>
    </row>
    <row r="8724" spans="1:9" ht="30">
      <c r="A8724" s="6">
        <v>8722</v>
      </c>
      <c r="B8724" s="68" t="s">
        <v>8550</v>
      </c>
      <c r="C8724" s="25" t="str">
        <f>IF(D8724=2,"NO","YES")</f>
        <v>YES</v>
      </c>
      <c r="D8724" s="77">
        <f t="shared" si="148"/>
        <v>1.21</v>
      </c>
      <c r="E8724" s="1">
        <v>2.9887000000000001</v>
      </c>
      <c r="F8724" s="39">
        <v>8228</v>
      </c>
      <c r="G8724" s="99">
        <v>42490</v>
      </c>
      <c r="H8724" s="3" t="s">
        <v>8511</v>
      </c>
      <c r="I8724" s="4"/>
    </row>
    <row r="8725" spans="1:9" ht="30">
      <c r="A8725" s="6">
        <v>8723</v>
      </c>
      <c r="B8725" s="68" t="s">
        <v>8551</v>
      </c>
      <c r="C8725" s="25" t="str">
        <f>IF(D8725=2,"NO","YES")</f>
        <v>YES</v>
      </c>
      <c r="D8725" s="77">
        <f t="shared" si="148"/>
        <v>0.14000000000000001</v>
      </c>
      <c r="E8725" s="1">
        <v>0.34580000000000005</v>
      </c>
      <c r="F8725" s="39">
        <v>952</v>
      </c>
      <c r="G8725" s="99">
        <v>42490</v>
      </c>
      <c r="H8725" s="3" t="s">
        <v>8511</v>
      </c>
      <c r="I8725" s="4"/>
    </row>
    <row r="8726" spans="1:9" ht="30">
      <c r="A8726" s="6">
        <v>8724</v>
      </c>
      <c r="B8726" s="68" t="s">
        <v>8552</v>
      </c>
      <c r="C8726" s="25" t="str">
        <f>IF(D8726=2,"NO","YES")</f>
        <v>YES</v>
      </c>
      <c r="D8726" s="77">
        <f t="shared" si="148"/>
        <v>1.21</v>
      </c>
      <c r="E8726" s="1">
        <v>2.9887000000000001</v>
      </c>
      <c r="F8726" s="39">
        <v>8228</v>
      </c>
      <c r="G8726" s="99">
        <v>42490</v>
      </c>
      <c r="H8726" s="3" t="s">
        <v>8511</v>
      </c>
      <c r="I8726" s="4"/>
    </row>
    <row r="8727" spans="1:9" ht="30">
      <c r="A8727" s="6">
        <v>8725</v>
      </c>
      <c r="B8727" s="68" t="s">
        <v>8553</v>
      </c>
      <c r="C8727" s="25" t="str">
        <f>IF(D8727=2,"NO","YES")</f>
        <v>YES</v>
      </c>
      <c r="D8727" s="77">
        <f t="shared" si="148"/>
        <v>0.69</v>
      </c>
      <c r="E8727" s="1">
        <v>1.7042999999999999</v>
      </c>
      <c r="F8727" s="39">
        <v>4692</v>
      </c>
      <c r="G8727" s="99">
        <v>42490</v>
      </c>
      <c r="H8727" s="3" t="s">
        <v>8511</v>
      </c>
      <c r="I8727" s="4"/>
    </row>
    <row r="8728" spans="1:9" ht="30">
      <c r="A8728" s="6">
        <v>8726</v>
      </c>
      <c r="B8728" s="68" t="s">
        <v>8554</v>
      </c>
      <c r="C8728" s="25" t="str">
        <f>IF(D8728=2,"NO","YES")</f>
        <v>YES</v>
      </c>
      <c r="D8728" s="77">
        <f t="shared" si="148"/>
        <v>1.21</v>
      </c>
      <c r="E8728" s="1">
        <v>2.9887000000000001</v>
      </c>
      <c r="F8728" s="39">
        <v>8228</v>
      </c>
      <c r="G8728" s="99">
        <v>42490</v>
      </c>
      <c r="H8728" s="3" t="s">
        <v>8511</v>
      </c>
      <c r="I8728" s="4"/>
    </row>
    <row r="8729" spans="1:9" ht="30">
      <c r="A8729" s="6">
        <v>8727</v>
      </c>
      <c r="B8729" s="68" t="s">
        <v>8555</v>
      </c>
      <c r="C8729" s="25" t="str">
        <f>IF(D8729=2,"NO","YES")</f>
        <v>YES</v>
      </c>
      <c r="D8729" s="77">
        <f t="shared" si="148"/>
        <v>1.87</v>
      </c>
      <c r="E8729" s="1">
        <v>4.6189000000000009</v>
      </c>
      <c r="F8729" s="39">
        <v>12716</v>
      </c>
      <c r="G8729" s="99">
        <v>42490</v>
      </c>
      <c r="H8729" s="3" t="s">
        <v>8511</v>
      </c>
      <c r="I8729" s="4"/>
    </row>
    <row r="8730" spans="1:9">
      <c r="A8730" s="6">
        <v>8728</v>
      </c>
      <c r="B8730" s="68" t="s">
        <v>8556</v>
      </c>
      <c r="C8730" s="25" t="str">
        <f>IF(D8730=2,"NO","YES")</f>
        <v>YES</v>
      </c>
      <c r="D8730" s="77">
        <f t="shared" si="148"/>
        <v>1.21</v>
      </c>
      <c r="E8730" s="1">
        <v>2.9887000000000001</v>
      </c>
      <c r="F8730" s="39">
        <v>8228</v>
      </c>
      <c r="G8730" s="99">
        <v>42490</v>
      </c>
      <c r="H8730" s="3" t="s">
        <v>8511</v>
      </c>
      <c r="I8730" s="4"/>
    </row>
    <row r="8731" spans="1:9" ht="30">
      <c r="A8731" s="6">
        <v>8729</v>
      </c>
      <c r="B8731" s="68" t="s">
        <v>8557</v>
      </c>
      <c r="C8731" s="25" t="str">
        <f>IF(D8731=2,"NO","YES")</f>
        <v>YES</v>
      </c>
      <c r="D8731" s="77">
        <f t="shared" si="148"/>
        <v>1.1299999999999999</v>
      </c>
      <c r="E8731" s="1">
        <v>2.7911000000000001</v>
      </c>
      <c r="F8731" s="39">
        <v>7684</v>
      </c>
      <c r="G8731" s="93">
        <v>42490</v>
      </c>
      <c r="H8731" s="3" t="s">
        <v>8511</v>
      </c>
      <c r="I8731" s="4"/>
    </row>
    <row r="8732" spans="1:9" ht="30">
      <c r="A8732" s="6">
        <v>8730</v>
      </c>
      <c r="B8732" s="68" t="s">
        <v>8558</v>
      </c>
      <c r="C8732" s="25" t="str">
        <f>IF(D8732=2,"NO","YES")</f>
        <v>YES</v>
      </c>
      <c r="D8732" s="77">
        <f t="shared" si="148"/>
        <v>0.36</v>
      </c>
      <c r="E8732" s="1">
        <v>0.88919999999999999</v>
      </c>
      <c r="F8732" s="39">
        <v>2448</v>
      </c>
      <c r="G8732" s="99">
        <v>42490</v>
      </c>
      <c r="H8732" s="3" t="s">
        <v>8511</v>
      </c>
      <c r="I8732" s="4"/>
    </row>
    <row r="8733" spans="1:9" ht="30">
      <c r="A8733" s="6">
        <v>8731</v>
      </c>
      <c r="B8733" s="68" t="s">
        <v>8559</v>
      </c>
      <c r="C8733" s="25" t="str">
        <f>IF(D8733=2,"NO","YES")</f>
        <v>YES</v>
      </c>
      <c r="D8733" s="77">
        <f t="shared" si="148"/>
        <v>1.2</v>
      </c>
      <c r="E8733" s="1">
        <v>2.964</v>
      </c>
      <c r="F8733" s="39">
        <v>8160</v>
      </c>
      <c r="G8733" s="99">
        <v>42490</v>
      </c>
      <c r="H8733" s="3" t="s">
        <v>8511</v>
      </c>
      <c r="I8733" s="4"/>
    </row>
    <row r="8734" spans="1:9" ht="30">
      <c r="A8734" s="6">
        <v>8732</v>
      </c>
      <c r="B8734" s="68" t="s">
        <v>8560</v>
      </c>
      <c r="C8734" s="25" t="str">
        <f>IF(D8734=2,"NO","YES")</f>
        <v>YES</v>
      </c>
      <c r="D8734" s="77">
        <f t="shared" si="148"/>
        <v>0.39</v>
      </c>
      <c r="E8734" s="1">
        <v>0.96330000000000016</v>
      </c>
      <c r="F8734" s="39">
        <v>2652</v>
      </c>
      <c r="G8734" s="99">
        <v>42490</v>
      </c>
      <c r="H8734" s="3" t="s">
        <v>8511</v>
      </c>
      <c r="I8734" s="4"/>
    </row>
    <row r="8735" spans="1:9" ht="30">
      <c r="A8735" s="6">
        <v>8733</v>
      </c>
      <c r="B8735" s="68" t="s">
        <v>8561</v>
      </c>
      <c r="C8735" s="25" t="str">
        <f>IF(D8735=2,"NO","YES")</f>
        <v>YES</v>
      </c>
      <c r="D8735" s="77">
        <f t="shared" si="148"/>
        <v>1.19</v>
      </c>
      <c r="E8735" s="1">
        <v>2.9393000000000002</v>
      </c>
      <c r="F8735" s="39">
        <v>8092</v>
      </c>
      <c r="G8735" s="99">
        <v>42490</v>
      </c>
      <c r="H8735" s="3" t="s">
        <v>8511</v>
      </c>
      <c r="I8735" s="4"/>
    </row>
    <row r="8736" spans="1:9" ht="30">
      <c r="A8736" s="6">
        <v>8734</v>
      </c>
      <c r="B8736" s="68" t="s">
        <v>8562</v>
      </c>
      <c r="C8736" s="25" t="str">
        <f>IF(D8736=2,"NO","YES")</f>
        <v>YES</v>
      </c>
      <c r="D8736" s="77">
        <f t="shared" si="148"/>
        <v>0.23</v>
      </c>
      <c r="E8736" s="1">
        <v>0.56810000000000005</v>
      </c>
      <c r="F8736" s="39">
        <v>1564</v>
      </c>
      <c r="G8736" s="99">
        <v>42490</v>
      </c>
      <c r="H8736" s="3" t="s">
        <v>8511</v>
      </c>
      <c r="I8736" s="4"/>
    </row>
    <row r="8737" spans="1:9" ht="30">
      <c r="A8737" s="6">
        <v>8735</v>
      </c>
      <c r="B8737" s="68" t="s">
        <v>8563</v>
      </c>
      <c r="C8737" s="25" t="str">
        <f>IF(D8737=2,"NO","YES")</f>
        <v>YES</v>
      </c>
      <c r="D8737" s="77">
        <f t="shared" si="148"/>
        <v>1.1299999999999999</v>
      </c>
      <c r="E8737" s="1">
        <v>2.7911000000000001</v>
      </c>
      <c r="F8737" s="39">
        <v>7684</v>
      </c>
      <c r="G8737" s="99">
        <v>42490</v>
      </c>
      <c r="H8737" s="3" t="s">
        <v>8511</v>
      </c>
      <c r="I8737" s="4"/>
    </row>
    <row r="8738" spans="1:9" ht="30">
      <c r="A8738" s="6">
        <v>8736</v>
      </c>
      <c r="B8738" s="68" t="s">
        <v>8564</v>
      </c>
      <c r="C8738" s="25" t="str">
        <f>IF(D8738=2,"NO","YES")</f>
        <v>YES</v>
      </c>
      <c r="D8738" s="77">
        <f t="shared" si="148"/>
        <v>1.17</v>
      </c>
      <c r="E8738" s="1">
        <v>2.8898999999999999</v>
      </c>
      <c r="F8738" s="39">
        <v>7956</v>
      </c>
      <c r="G8738" s="99">
        <v>42490</v>
      </c>
      <c r="H8738" s="3" t="s">
        <v>8511</v>
      </c>
      <c r="I8738" s="4"/>
    </row>
    <row r="8739" spans="1:9" ht="30">
      <c r="A8739" s="6">
        <v>8737</v>
      </c>
      <c r="B8739" s="68" t="s">
        <v>8565</v>
      </c>
      <c r="C8739" s="25" t="str">
        <f>IF(D8739=2,"NO","YES")</f>
        <v>NO</v>
      </c>
      <c r="D8739" s="77">
        <f t="shared" si="148"/>
        <v>2</v>
      </c>
      <c r="E8739" s="1">
        <v>4.9400000000000004</v>
      </c>
      <c r="F8739" s="39">
        <v>13600</v>
      </c>
      <c r="G8739" s="99">
        <v>42490</v>
      </c>
      <c r="H8739" s="3" t="s">
        <v>8511</v>
      </c>
      <c r="I8739" s="4"/>
    </row>
    <row r="8740" spans="1:9" ht="30">
      <c r="A8740" s="6">
        <v>8738</v>
      </c>
      <c r="B8740" s="68" t="s">
        <v>8566</v>
      </c>
      <c r="C8740" s="25" t="str">
        <f>IF(D8740=2,"NO","YES")</f>
        <v>YES</v>
      </c>
      <c r="D8740" s="77">
        <f t="shared" si="148"/>
        <v>1.21</v>
      </c>
      <c r="E8740" s="1">
        <v>2.9887000000000001</v>
      </c>
      <c r="F8740" s="39">
        <v>8228</v>
      </c>
      <c r="G8740" s="99">
        <v>42490</v>
      </c>
      <c r="H8740" s="3" t="s">
        <v>8511</v>
      </c>
      <c r="I8740" s="4"/>
    </row>
    <row r="8741" spans="1:9" ht="30">
      <c r="A8741" s="6">
        <v>8739</v>
      </c>
      <c r="B8741" s="68" t="s">
        <v>8567</v>
      </c>
      <c r="C8741" s="25" t="str">
        <f>IF(D8741=2,"NO","YES")</f>
        <v>YES</v>
      </c>
      <c r="D8741" s="77">
        <f t="shared" si="148"/>
        <v>1.36</v>
      </c>
      <c r="E8741" s="1">
        <v>3.3592000000000004</v>
      </c>
      <c r="F8741" s="39">
        <v>9248</v>
      </c>
      <c r="G8741" s="99">
        <v>42490</v>
      </c>
      <c r="H8741" s="3" t="s">
        <v>8511</v>
      </c>
      <c r="I8741" s="4"/>
    </row>
    <row r="8742" spans="1:9" ht="30">
      <c r="A8742" s="6">
        <v>8740</v>
      </c>
      <c r="B8742" s="68" t="s">
        <v>8568</v>
      </c>
      <c r="C8742" s="25" t="str">
        <f>IF(D8742=2,"NO","YES")</f>
        <v>YES</v>
      </c>
      <c r="D8742" s="77">
        <f t="shared" si="148"/>
        <v>1.27</v>
      </c>
      <c r="E8742" s="1">
        <v>3.1369000000000002</v>
      </c>
      <c r="F8742" s="39">
        <v>8636</v>
      </c>
      <c r="G8742" s="99">
        <v>42490</v>
      </c>
      <c r="H8742" s="3" t="s">
        <v>8511</v>
      </c>
      <c r="I8742" s="4"/>
    </row>
    <row r="8743" spans="1:9" ht="30">
      <c r="A8743" s="6">
        <v>8741</v>
      </c>
      <c r="B8743" s="68" t="s">
        <v>8569</v>
      </c>
      <c r="C8743" s="25" t="str">
        <f>IF(D8743=2,"NO","YES")</f>
        <v>YES</v>
      </c>
      <c r="D8743" s="77">
        <f t="shared" si="148"/>
        <v>1.21</v>
      </c>
      <c r="E8743" s="1">
        <v>2.9887000000000001</v>
      </c>
      <c r="F8743" s="39">
        <v>8228</v>
      </c>
      <c r="G8743" s="99">
        <v>42490</v>
      </c>
      <c r="H8743" s="3" t="s">
        <v>8511</v>
      </c>
      <c r="I8743" s="4"/>
    </row>
    <row r="8744" spans="1:9" ht="30">
      <c r="A8744" s="6">
        <v>8742</v>
      </c>
      <c r="B8744" s="68" t="s">
        <v>8570</v>
      </c>
      <c r="C8744" s="25" t="str">
        <f>IF(D8744=2,"NO","YES")</f>
        <v>YES</v>
      </c>
      <c r="D8744" s="77">
        <f t="shared" si="148"/>
        <v>0.8</v>
      </c>
      <c r="E8744" s="1">
        <v>1.9760000000000002</v>
      </c>
      <c r="F8744" s="39">
        <v>5440</v>
      </c>
      <c r="G8744" s="99">
        <v>42490</v>
      </c>
      <c r="H8744" s="3" t="s">
        <v>8511</v>
      </c>
      <c r="I8744" s="4"/>
    </row>
    <row r="8745" spans="1:9" ht="30">
      <c r="A8745" s="6">
        <v>8743</v>
      </c>
      <c r="B8745" s="68" t="s">
        <v>8571</v>
      </c>
      <c r="C8745" s="25" t="str">
        <f>IF(D8745=2,"NO","YES")</f>
        <v>YES</v>
      </c>
      <c r="D8745" s="77">
        <f t="shared" si="148"/>
        <v>1.21</v>
      </c>
      <c r="E8745" s="1">
        <v>2.9887000000000001</v>
      </c>
      <c r="F8745" s="39">
        <v>8228</v>
      </c>
      <c r="G8745" s="99">
        <v>42490</v>
      </c>
      <c r="H8745" s="3" t="s">
        <v>8511</v>
      </c>
      <c r="I8745" s="4"/>
    </row>
    <row r="8746" spans="1:9" ht="30">
      <c r="A8746" s="6">
        <v>8744</v>
      </c>
      <c r="B8746" s="68" t="s">
        <v>8572</v>
      </c>
      <c r="C8746" s="25" t="str">
        <f>IF(D8746=2,"NO","YES")</f>
        <v>YES</v>
      </c>
      <c r="D8746" s="77">
        <f t="shared" si="148"/>
        <v>1.29</v>
      </c>
      <c r="E8746" s="1">
        <v>3.1863000000000001</v>
      </c>
      <c r="F8746" s="39">
        <v>8772</v>
      </c>
      <c r="G8746" s="99">
        <v>42490</v>
      </c>
      <c r="H8746" s="3" t="s">
        <v>8511</v>
      </c>
      <c r="I8746" s="4"/>
    </row>
    <row r="8747" spans="1:9">
      <c r="A8747" s="6">
        <v>8745</v>
      </c>
      <c r="B8747" s="68" t="s">
        <v>8573</v>
      </c>
      <c r="C8747" s="25" t="str">
        <f>IF(D8747=2,"NO","YES")</f>
        <v>YES</v>
      </c>
      <c r="D8747" s="77">
        <f t="shared" si="148"/>
        <v>1.03</v>
      </c>
      <c r="E8747" s="1">
        <v>2.5441000000000003</v>
      </c>
      <c r="F8747" s="39">
        <v>7004</v>
      </c>
      <c r="G8747" s="99">
        <v>42490</v>
      </c>
      <c r="H8747" s="3" t="s">
        <v>8511</v>
      </c>
      <c r="I8747" s="4"/>
    </row>
    <row r="8748" spans="1:9" ht="30">
      <c r="A8748" s="6">
        <v>8746</v>
      </c>
      <c r="B8748" s="68" t="s">
        <v>8574</v>
      </c>
      <c r="C8748" s="25" t="str">
        <f>IF(D8748=2,"NO","YES")</f>
        <v>YES</v>
      </c>
      <c r="D8748" s="77">
        <f t="shared" si="148"/>
        <v>1.81</v>
      </c>
      <c r="E8748" s="1">
        <v>4.4707000000000008</v>
      </c>
      <c r="F8748" s="39">
        <v>12308</v>
      </c>
      <c r="G8748" s="93">
        <v>42490</v>
      </c>
      <c r="H8748" s="3" t="s">
        <v>8511</v>
      </c>
      <c r="I8748" s="4"/>
    </row>
    <row r="8749" spans="1:9" ht="30">
      <c r="A8749" s="6">
        <v>8747</v>
      </c>
      <c r="B8749" s="68" t="s">
        <v>8575</v>
      </c>
      <c r="C8749" s="25" t="str">
        <f>IF(D8749=2,"NO","YES")</f>
        <v>YES</v>
      </c>
      <c r="D8749" s="77">
        <f t="shared" si="148"/>
        <v>1.18</v>
      </c>
      <c r="E8749" s="1">
        <v>2.9146000000000001</v>
      </c>
      <c r="F8749" s="39">
        <v>8024</v>
      </c>
      <c r="G8749" s="99">
        <v>42490</v>
      </c>
      <c r="H8749" s="3" t="s">
        <v>8511</v>
      </c>
      <c r="I8749" s="4"/>
    </row>
    <row r="8750" spans="1:9">
      <c r="A8750" s="6">
        <v>8748</v>
      </c>
      <c r="B8750" s="68" t="s">
        <v>8576</v>
      </c>
      <c r="C8750" s="25" t="str">
        <f>IF(D8750=2,"NO","YES")</f>
        <v>YES</v>
      </c>
      <c r="D8750" s="77">
        <f t="shared" si="148"/>
        <v>0.87</v>
      </c>
      <c r="E8750" s="1">
        <v>2.1489000000000003</v>
      </c>
      <c r="F8750" s="39">
        <v>5916</v>
      </c>
      <c r="G8750" s="99">
        <v>42490</v>
      </c>
      <c r="H8750" s="3" t="s">
        <v>8511</v>
      </c>
      <c r="I8750" s="4"/>
    </row>
    <row r="8751" spans="1:9">
      <c r="A8751" s="6">
        <v>8749</v>
      </c>
      <c r="B8751" s="68" t="s">
        <v>8577</v>
      </c>
      <c r="C8751" s="25" t="str">
        <f>IF(D8751=2,"NO","YES")</f>
        <v>YES</v>
      </c>
      <c r="D8751" s="77">
        <f t="shared" si="148"/>
        <v>1.21</v>
      </c>
      <c r="E8751" s="1">
        <v>2.9887000000000001</v>
      </c>
      <c r="F8751" s="39">
        <v>8228</v>
      </c>
      <c r="G8751" s="99">
        <v>42490</v>
      </c>
      <c r="H8751" s="3" t="s">
        <v>8511</v>
      </c>
      <c r="I8751" s="4"/>
    </row>
    <row r="8752" spans="1:9" ht="30">
      <c r="A8752" s="6">
        <v>8750</v>
      </c>
      <c r="B8752" s="68" t="s">
        <v>8578</v>
      </c>
      <c r="C8752" s="25" t="str">
        <f>IF(D8752=2,"NO","YES")</f>
        <v>YES</v>
      </c>
      <c r="D8752" s="77">
        <f t="shared" si="148"/>
        <v>1.28</v>
      </c>
      <c r="E8752" s="1">
        <v>3.1616000000000004</v>
      </c>
      <c r="F8752" s="39">
        <v>8704</v>
      </c>
      <c r="G8752" s="99">
        <v>42490</v>
      </c>
      <c r="H8752" s="3" t="s">
        <v>8511</v>
      </c>
      <c r="I8752" s="4"/>
    </row>
    <row r="8753" spans="1:9" ht="30">
      <c r="A8753" s="6">
        <v>8751</v>
      </c>
      <c r="B8753" s="68" t="s">
        <v>8579</v>
      </c>
      <c r="C8753" s="25" t="str">
        <f>IF(D8753=2,"NO","YES")</f>
        <v>YES</v>
      </c>
      <c r="D8753" s="77">
        <f t="shared" si="148"/>
        <v>1.21</v>
      </c>
      <c r="E8753" s="1">
        <v>2.9887000000000001</v>
      </c>
      <c r="F8753" s="39">
        <v>8228</v>
      </c>
      <c r="G8753" s="99">
        <v>42490</v>
      </c>
      <c r="H8753" s="3" t="s">
        <v>8511</v>
      </c>
      <c r="I8753" s="4"/>
    </row>
    <row r="8754" spans="1:9" ht="30">
      <c r="A8754" s="6">
        <v>8752</v>
      </c>
      <c r="B8754" s="68" t="s">
        <v>8580</v>
      </c>
      <c r="C8754" s="25" t="str">
        <f>IF(D8754=2,"NO","YES")</f>
        <v>YES</v>
      </c>
      <c r="D8754" s="77">
        <f t="shared" si="148"/>
        <v>1.17</v>
      </c>
      <c r="E8754" s="1">
        <v>2.8898999999999999</v>
      </c>
      <c r="F8754" s="39">
        <v>7956</v>
      </c>
      <c r="G8754" s="99">
        <v>42490</v>
      </c>
      <c r="H8754" s="3" t="s">
        <v>8511</v>
      </c>
      <c r="I8754" s="4"/>
    </row>
    <row r="8755" spans="1:9" ht="30">
      <c r="A8755" s="6">
        <v>8753</v>
      </c>
      <c r="B8755" s="68" t="s">
        <v>8581</v>
      </c>
      <c r="C8755" s="25" t="str">
        <f>IF(D8755=2,"NO","YES")</f>
        <v>YES</v>
      </c>
      <c r="D8755" s="77">
        <f t="shared" si="148"/>
        <v>0.91</v>
      </c>
      <c r="E8755" s="1">
        <v>2.2477000000000005</v>
      </c>
      <c r="F8755" s="39">
        <v>6188</v>
      </c>
      <c r="G8755" s="99">
        <v>42490</v>
      </c>
      <c r="H8755" s="3" t="s">
        <v>8511</v>
      </c>
      <c r="I8755" s="4"/>
    </row>
    <row r="8756" spans="1:9">
      <c r="A8756" s="6">
        <v>8754</v>
      </c>
      <c r="B8756" s="68" t="s">
        <v>8582</v>
      </c>
      <c r="C8756" s="25" t="str">
        <f>IF(D8756=2,"NO","YES")</f>
        <v>YES</v>
      </c>
      <c r="D8756" s="77">
        <f t="shared" si="148"/>
        <v>1.1200000000000001</v>
      </c>
      <c r="E8756" s="1">
        <v>2.7664000000000004</v>
      </c>
      <c r="F8756" s="39">
        <v>7616</v>
      </c>
      <c r="G8756" s="99">
        <v>42490</v>
      </c>
      <c r="H8756" s="3" t="s">
        <v>8511</v>
      </c>
      <c r="I8756" s="4"/>
    </row>
    <row r="8757" spans="1:9" ht="30">
      <c r="A8757" s="6">
        <v>8755</v>
      </c>
      <c r="B8757" s="68" t="s">
        <v>8583</v>
      </c>
      <c r="C8757" s="25" t="str">
        <f>IF(D8757=2,"NO","YES")</f>
        <v>NO</v>
      </c>
      <c r="D8757" s="77">
        <f t="shared" si="148"/>
        <v>2</v>
      </c>
      <c r="E8757" s="1">
        <v>4.9400000000000004</v>
      </c>
      <c r="F8757" s="39">
        <v>13600</v>
      </c>
      <c r="G8757" s="99">
        <v>42490</v>
      </c>
      <c r="H8757" s="3" t="s">
        <v>8511</v>
      </c>
      <c r="I8757" s="4"/>
    </row>
    <row r="8758" spans="1:9">
      <c r="A8758" s="6">
        <v>8756</v>
      </c>
      <c r="B8758" s="68" t="s">
        <v>8584</v>
      </c>
      <c r="C8758" s="25" t="str">
        <f>IF(D8758=2,"NO","YES")</f>
        <v>YES</v>
      </c>
      <c r="D8758" s="77">
        <f t="shared" si="148"/>
        <v>1.04</v>
      </c>
      <c r="E8758" s="1">
        <v>2.5688000000000004</v>
      </c>
      <c r="F8758" s="39">
        <v>7072</v>
      </c>
      <c r="G8758" s="99">
        <v>42490</v>
      </c>
      <c r="H8758" s="3" t="s">
        <v>8511</v>
      </c>
      <c r="I8758" s="4"/>
    </row>
    <row r="8759" spans="1:9" ht="30">
      <c r="A8759" s="6">
        <v>8757</v>
      </c>
      <c r="B8759" s="68" t="s">
        <v>8585</v>
      </c>
      <c r="C8759" s="25" t="str">
        <f>IF(D8759=2,"NO","YES")</f>
        <v>YES</v>
      </c>
      <c r="D8759" s="77">
        <f t="shared" si="148"/>
        <v>1.21</v>
      </c>
      <c r="E8759" s="1">
        <v>2.9887000000000001</v>
      </c>
      <c r="F8759" s="39">
        <v>8228</v>
      </c>
      <c r="G8759" s="99">
        <v>42490</v>
      </c>
      <c r="H8759" s="3" t="s">
        <v>8511</v>
      </c>
      <c r="I8759" s="4"/>
    </row>
    <row r="8760" spans="1:9" ht="30">
      <c r="A8760" s="6">
        <v>8758</v>
      </c>
      <c r="B8760" s="68" t="s">
        <v>8586</v>
      </c>
      <c r="C8760" s="25" t="str">
        <f>IF(D8760=2,"NO","YES")</f>
        <v>YES</v>
      </c>
      <c r="D8760" s="77">
        <f t="shared" si="148"/>
        <v>1.21</v>
      </c>
      <c r="E8760" s="1">
        <v>2.9887000000000001</v>
      </c>
      <c r="F8760" s="39">
        <v>8228</v>
      </c>
      <c r="G8760" s="99">
        <v>42490</v>
      </c>
      <c r="H8760" s="3" t="s">
        <v>8511</v>
      </c>
      <c r="I8760" s="4"/>
    </row>
    <row r="8761" spans="1:9" ht="30">
      <c r="A8761" s="6">
        <v>8759</v>
      </c>
      <c r="B8761" s="68" t="s">
        <v>8587</v>
      </c>
      <c r="C8761" s="25" t="str">
        <f>IF(D8761=2,"NO","YES")</f>
        <v>YES</v>
      </c>
      <c r="D8761" s="77">
        <f t="shared" si="148"/>
        <v>1.17</v>
      </c>
      <c r="E8761" s="1">
        <v>2.8898999999999999</v>
      </c>
      <c r="F8761" s="39">
        <v>7956</v>
      </c>
      <c r="G8761" s="99">
        <v>42490</v>
      </c>
      <c r="H8761" s="3" t="s">
        <v>8511</v>
      </c>
      <c r="I8761" s="4"/>
    </row>
    <row r="8762" spans="1:9" ht="30">
      <c r="A8762" s="6">
        <v>8760</v>
      </c>
      <c r="B8762" s="68" t="s">
        <v>8588</v>
      </c>
      <c r="C8762" s="25" t="str">
        <f>IF(D8762=2,"NO","YES")</f>
        <v>YES</v>
      </c>
      <c r="D8762" s="77">
        <f t="shared" si="148"/>
        <v>1.0900000000000001</v>
      </c>
      <c r="E8762" s="1">
        <v>2.6923000000000004</v>
      </c>
      <c r="F8762" s="39">
        <v>7412</v>
      </c>
      <c r="G8762" s="99">
        <v>42490</v>
      </c>
      <c r="H8762" s="3" t="s">
        <v>8511</v>
      </c>
      <c r="I8762" s="4"/>
    </row>
    <row r="8763" spans="1:9" ht="30">
      <c r="A8763" s="6">
        <v>8761</v>
      </c>
      <c r="B8763" s="68" t="s">
        <v>8589</v>
      </c>
      <c r="C8763" s="25" t="str">
        <f>IF(D8763=2,"NO","YES")</f>
        <v>YES</v>
      </c>
      <c r="D8763" s="77">
        <f t="shared" si="148"/>
        <v>0.19</v>
      </c>
      <c r="E8763" s="1">
        <v>0.46930000000000005</v>
      </c>
      <c r="F8763" s="39">
        <v>1292</v>
      </c>
      <c r="G8763" s="99">
        <v>42490</v>
      </c>
      <c r="H8763" s="3" t="s">
        <v>8511</v>
      </c>
      <c r="I8763" s="4"/>
    </row>
    <row r="8764" spans="1:9" ht="30">
      <c r="A8764" s="6">
        <v>8762</v>
      </c>
      <c r="B8764" s="68" t="s">
        <v>8590</v>
      </c>
      <c r="C8764" s="25" t="str">
        <f>IF(D8764=2,"NO","YES")</f>
        <v>YES</v>
      </c>
      <c r="D8764" s="77">
        <f t="shared" si="148"/>
        <v>1.2</v>
      </c>
      <c r="E8764" s="1">
        <v>2.964</v>
      </c>
      <c r="F8764" s="39">
        <v>8160</v>
      </c>
      <c r="G8764" s="99">
        <v>42490</v>
      </c>
      <c r="H8764" s="3" t="s">
        <v>8511</v>
      </c>
      <c r="I8764" s="4"/>
    </row>
    <row r="8765" spans="1:9" ht="30">
      <c r="A8765" s="6">
        <v>8763</v>
      </c>
      <c r="B8765" s="68" t="s">
        <v>8591</v>
      </c>
      <c r="C8765" s="25" t="str">
        <f>IF(D8765=2,"NO","YES")</f>
        <v>YES</v>
      </c>
      <c r="D8765" s="77">
        <f t="shared" si="148"/>
        <v>0.7</v>
      </c>
      <c r="E8765" s="1">
        <v>1.7290000000000001</v>
      </c>
      <c r="F8765" s="39">
        <v>4760</v>
      </c>
      <c r="G8765" s="93">
        <v>42490</v>
      </c>
      <c r="H8765" s="3" t="s">
        <v>8511</v>
      </c>
      <c r="I8765" s="4"/>
    </row>
    <row r="8766" spans="1:9" ht="30">
      <c r="A8766" s="6">
        <v>8764</v>
      </c>
      <c r="B8766" s="68" t="s">
        <v>8592</v>
      </c>
      <c r="C8766" s="25" t="str">
        <f>IF(D8766=2,"NO","YES")</f>
        <v>YES</v>
      </c>
      <c r="D8766" s="77">
        <f t="shared" si="148"/>
        <v>1.08</v>
      </c>
      <c r="E8766" s="1">
        <v>2.6676000000000002</v>
      </c>
      <c r="F8766" s="39">
        <v>7344</v>
      </c>
      <c r="G8766" s="99">
        <v>42490</v>
      </c>
      <c r="H8766" s="3" t="s">
        <v>8511</v>
      </c>
      <c r="I8766" s="4"/>
    </row>
    <row r="8767" spans="1:9" ht="30">
      <c r="A8767" s="6">
        <v>8765</v>
      </c>
      <c r="B8767" s="68" t="s">
        <v>8593</v>
      </c>
      <c r="C8767" s="25" t="str">
        <f>IF(D8767=2,"NO","YES")</f>
        <v>YES</v>
      </c>
      <c r="D8767" s="77">
        <f t="shared" si="148"/>
        <v>0.37</v>
      </c>
      <c r="E8767" s="1">
        <v>0.91390000000000005</v>
      </c>
      <c r="F8767" s="39">
        <v>2516</v>
      </c>
      <c r="G8767" s="99">
        <v>42490</v>
      </c>
      <c r="H8767" s="3" t="s">
        <v>8511</v>
      </c>
      <c r="I8767" s="4"/>
    </row>
    <row r="8768" spans="1:9" ht="30">
      <c r="A8768" s="6">
        <v>8766</v>
      </c>
      <c r="B8768" s="68" t="s">
        <v>8594</v>
      </c>
      <c r="C8768" s="25" t="str">
        <f>IF(D8768=2,"NO","YES")</f>
        <v>YES</v>
      </c>
      <c r="D8768" s="77">
        <f t="shared" si="148"/>
        <v>1.1100000000000001</v>
      </c>
      <c r="E8768" s="1">
        <v>2.7417000000000002</v>
      </c>
      <c r="F8768" s="39">
        <v>7548</v>
      </c>
      <c r="G8768" s="99">
        <v>42490</v>
      </c>
      <c r="H8768" s="3" t="s">
        <v>8511</v>
      </c>
      <c r="I8768" s="4"/>
    </row>
    <row r="8769" spans="1:9" ht="30">
      <c r="A8769" s="6">
        <v>8767</v>
      </c>
      <c r="B8769" s="68" t="s">
        <v>8595</v>
      </c>
      <c r="C8769" s="25" t="str">
        <f>IF(D8769=2,"NO","YES")</f>
        <v>YES</v>
      </c>
      <c r="D8769" s="77">
        <f t="shared" si="148"/>
        <v>0.75</v>
      </c>
      <c r="E8769" s="1">
        <v>1.8525</v>
      </c>
      <c r="F8769" s="39">
        <v>5100</v>
      </c>
      <c r="G8769" s="99">
        <v>42490</v>
      </c>
      <c r="H8769" s="3" t="s">
        <v>8511</v>
      </c>
      <c r="I8769" s="4"/>
    </row>
    <row r="8770" spans="1:9" ht="30">
      <c r="A8770" s="6">
        <v>8768</v>
      </c>
      <c r="B8770" s="68" t="s">
        <v>8596</v>
      </c>
      <c r="C8770" s="25" t="str">
        <f>IF(D8770=2,"NO","YES")</f>
        <v>YES</v>
      </c>
      <c r="D8770" s="77">
        <f t="shared" si="148"/>
        <v>0.32</v>
      </c>
      <c r="E8770" s="1">
        <v>0.7904000000000001</v>
      </c>
      <c r="F8770" s="39">
        <v>2176</v>
      </c>
      <c r="G8770" s="99">
        <v>42490</v>
      </c>
      <c r="H8770" s="3" t="s">
        <v>8511</v>
      </c>
      <c r="I8770" s="4"/>
    </row>
    <row r="8771" spans="1:9" ht="30">
      <c r="A8771" s="6">
        <v>8769</v>
      </c>
      <c r="B8771" s="68" t="s">
        <v>8597</v>
      </c>
      <c r="C8771" s="25" t="str">
        <f>IF(D8771=2,"NO","YES")</f>
        <v>YES</v>
      </c>
      <c r="D8771" s="77">
        <f t="shared" si="148"/>
        <v>0.19</v>
      </c>
      <c r="E8771" s="1">
        <v>0.46930000000000005</v>
      </c>
      <c r="F8771" s="39">
        <v>1292</v>
      </c>
      <c r="G8771" s="99">
        <v>42490</v>
      </c>
      <c r="H8771" s="3" t="s">
        <v>8511</v>
      </c>
      <c r="I8771" s="4"/>
    </row>
    <row r="8772" spans="1:9" ht="30">
      <c r="A8772" s="6">
        <v>8770</v>
      </c>
      <c r="B8772" s="68" t="s">
        <v>8598</v>
      </c>
      <c r="C8772" s="25" t="str">
        <f>IF(D8772=2,"NO","YES")</f>
        <v>YES</v>
      </c>
      <c r="D8772" s="77">
        <f t="shared" si="148"/>
        <v>1.21</v>
      </c>
      <c r="E8772" s="1">
        <v>2.9887000000000001</v>
      </c>
      <c r="F8772" s="39">
        <v>8228</v>
      </c>
      <c r="G8772" s="99">
        <v>42490</v>
      </c>
      <c r="H8772" s="3" t="s">
        <v>8511</v>
      </c>
      <c r="I8772" s="4"/>
    </row>
    <row r="8773" spans="1:9" ht="30">
      <c r="A8773" s="6">
        <v>8771</v>
      </c>
      <c r="B8773" s="68" t="s">
        <v>8599</v>
      </c>
      <c r="C8773" s="25" t="str">
        <f>IF(D8773=2,"NO","YES")</f>
        <v>YES</v>
      </c>
      <c r="D8773" s="77">
        <f t="shared" ref="D8773:D8836" si="149">F8773/6800</f>
        <v>0.96</v>
      </c>
      <c r="E8773" s="1">
        <v>2.3712</v>
      </c>
      <c r="F8773" s="39">
        <v>6528</v>
      </c>
      <c r="G8773" s="99">
        <v>42490</v>
      </c>
      <c r="H8773" s="3" t="s">
        <v>8511</v>
      </c>
      <c r="I8773" s="4"/>
    </row>
    <row r="8774" spans="1:9">
      <c r="A8774" s="6">
        <v>8772</v>
      </c>
      <c r="B8774" s="68" t="s">
        <v>8600</v>
      </c>
      <c r="C8774" s="25" t="str">
        <f>IF(D8774=2,"NO","YES")</f>
        <v>YES</v>
      </c>
      <c r="D8774" s="77">
        <f t="shared" si="149"/>
        <v>1.21</v>
      </c>
      <c r="E8774" s="1">
        <v>2.9887000000000001</v>
      </c>
      <c r="F8774" s="39">
        <v>8228</v>
      </c>
      <c r="G8774" s="99">
        <v>42490</v>
      </c>
      <c r="H8774" s="3" t="s">
        <v>8511</v>
      </c>
      <c r="I8774" s="4"/>
    </row>
    <row r="8775" spans="1:9" ht="30">
      <c r="A8775" s="6">
        <v>8773</v>
      </c>
      <c r="B8775" s="68" t="s">
        <v>8601</v>
      </c>
      <c r="C8775" s="25" t="str">
        <f>IF(D8775=2,"NO","YES")</f>
        <v>NO</v>
      </c>
      <c r="D8775" s="77">
        <f t="shared" si="149"/>
        <v>2</v>
      </c>
      <c r="E8775" s="1">
        <v>4.9400000000000004</v>
      </c>
      <c r="F8775" s="39">
        <v>13600</v>
      </c>
      <c r="G8775" s="99">
        <v>42490</v>
      </c>
      <c r="H8775" s="3" t="s">
        <v>8511</v>
      </c>
      <c r="I8775" s="4"/>
    </row>
    <row r="8776" spans="1:9" ht="30">
      <c r="A8776" s="6">
        <v>8774</v>
      </c>
      <c r="B8776" s="68" t="s">
        <v>8602</v>
      </c>
      <c r="C8776" s="25" t="str">
        <f>IF(D8776=2,"NO","YES")</f>
        <v>YES</v>
      </c>
      <c r="D8776" s="77">
        <f t="shared" si="149"/>
        <v>1.89</v>
      </c>
      <c r="E8776" s="1">
        <v>4.6683000000000003</v>
      </c>
      <c r="F8776" s="39">
        <v>12852</v>
      </c>
      <c r="G8776" s="99">
        <v>42490</v>
      </c>
      <c r="H8776" s="3" t="s">
        <v>8511</v>
      </c>
      <c r="I8776" s="4"/>
    </row>
    <row r="8777" spans="1:9" ht="30">
      <c r="A8777" s="6">
        <v>8775</v>
      </c>
      <c r="B8777" s="68" t="s">
        <v>8603</v>
      </c>
      <c r="C8777" s="25" t="str">
        <f>IF(D8777=2,"NO","YES")</f>
        <v>YES</v>
      </c>
      <c r="D8777" s="77">
        <f t="shared" si="149"/>
        <v>1.21</v>
      </c>
      <c r="E8777" s="1">
        <v>2.9887000000000001</v>
      </c>
      <c r="F8777" s="39">
        <v>8228</v>
      </c>
      <c r="G8777" s="99">
        <v>42490</v>
      </c>
      <c r="H8777" s="3" t="s">
        <v>8511</v>
      </c>
      <c r="I8777" s="4"/>
    </row>
    <row r="8778" spans="1:9" ht="30">
      <c r="A8778" s="6">
        <v>8776</v>
      </c>
      <c r="B8778" s="68" t="s">
        <v>8604</v>
      </c>
      <c r="C8778" s="25" t="str">
        <f>IF(D8778=2,"NO","YES")</f>
        <v>YES</v>
      </c>
      <c r="D8778" s="77">
        <f t="shared" si="149"/>
        <v>1.04</v>
      </c>
      <c r="E8778" s="1">
        <v>2.5688000000000004</v>
      </c>
      <c r="F8778" s="39">
        <v>7072</v>
      </c>
      <c r="G8778" s="99">
        <v>42490</v>
      </c>
      <c r="H8778" s="3" t="s">
        <v>8511</v>
      </c>
      <c r="I8778" s="4"/>
    </row>
    <row r="8779" spans="1:9" ht="30">
      <c r="A8779" s="6">
        <v>8777</v>
      </c>
      <c r="B8779" s="68" t="s">
        <v>8605</v>
      </c>
      <c r="C8779" s="25" t="str">
        <f>IF(D8779=2,"NO","YES")</f>
        <v>YES</v>
      </c>
      <c r="D8779" s="77">
        <f t="shared" si="149"/>
        <v>1.17</v>
      </c>
      <c r="E8779" s="1">
        <v>2.8898999999999999</v>
      </c>
      <c r="F8779" s="39">
        <v>7956</v>
      </c>
      <c r="G8779" s="99">
        <v>42490</v>
      </c>
      <c r="H8779" s="3" t="s">
        <v>8511</v>
      </c>
      <c r="I8779" s="4"/>
    </row>
    <row r="8780" spans="1:9" ht="30">
      <c r="A8780" s="6">
        <v>8778</v>
      </c>
      <c r="B8780" s="68" t="s">
        <v>8606</v>
      </c>
      <c r="C8780" s="25" t="str">
        <f>IF(D8780=2,"NO","YES")</f>
        <v>YES</v>
      </c>
      <c r="D8780" s="77">
        <f t="shared" si="149"/>
        <v>1.21</v>
      </c>
      <c r="E8780" s="1">
        <v>2.9887000000000001</v>
      </c>
      <c r="F8780" s="39">
        <v>8228</v>
      </c>
      <c r="G8780" s="99">
        <v>42490</v>
      </c>
      <c r="H8780" s="3" t="s">
        <v>8511</v>
      </c>
      <c r="I8780" s="4"/>
    </row>
    <row r="8781" spans="1:9" ht="30">
      <c r="A8781" s="6">
        <v>8779</v>
      </c>
      <c r="B8781" s="68" t="s">
        <v>8607</v>
      </c>
      <c r="C8781" s="25" t="str">
        <f>IF(D8781=2,"NO","YES")</f>
        <v>YES</v>
      </c>
      <c r="D8781" s="77">
        <f t="shared" si="149"/>
        <v>1.06</v>
      </c>
      <c r="E8781" s="1">
        <v>2.6182000000000003</v>
      </c>
      <c r="F8781" s="39">
        <v>7208</v>
      </c>
      <c r="G8781" s="99">
        <v>42490</v>
      </c>
      <c r="H8781" s="3" t="s">
        <v>8511</v>
      </c>
      <c r="I8781" s="4"/>
    </row>
    <row r="8782" spans="1:9" ht="30">
      <c r="A8782" s="6">
        <v>8780</v>
      </c>
      <c r="B8782" s="68" t="s">
        <v>8608</v>
      </c>
      <c r="C8782" s="25" t="str">
        <f>IF(D8782=2,"NO","YES")</f>
        <v>YES</v>
      </c>
      <c r="D8782" s="77">
        <f t="shared" si="149"/>
        <v>1.21</v>
      </c>
      <c r="E8782" s="1">
        <v>2.9887000000000001</v>
      </c>
      <c r="F8782" s="39">
        <v>8228</v>
      </c>
      <c r="G8782" s="93">
        <v>42490</v>
      </c>
      <c r="H8782" s="3" t="s">
        <v>8511</v>
      </c>
      <c r="I8782" s="4"/>
    </row>
    <row r="8783" spans="1:9" ht="30">
      <c r="A8783" s="6">
        <v>8781</v>
      </c>
      <c r="B8783" s="68" t="s">
        <v>8609</v>
      </c>
      <c r="C8783" s="25" t="str">
        <f>IF(D8783=2,"NO","YES")</f>
        <v>YES</v>
      </c>
      <c r="D8783" s="77">
        <f t="shared" si="149"/>
        <v>0.66</v>
      </c>
      <c r="E8783" s="1">
        <v>1.6302000000000003</v>
      </c>
      <c r="F8783" s="39">
        <v>4488</v>
      </c>
      <c r="G8783" s="99">
        <v>42490</v>
      </c>
      <c r="H8783" s="3" t="s">
        <v>8511</v>
      </c>
      <c r="I8783" s="4"/>
    </row>
    <row r="8784" spans="1:9" ht="30">
      <c r="A8784" s="6">
        <v>8782</v>
      </c>
      <c r="B8784" s="68" t="s">
        <v>8610</v>
      </c>
      <c r="C8784" s="25" t="str">
        <f>IF(D8784=2,"NO","YES")</f>
        <v>YES</v>
      </c>
      <c r="D8784" s="77">
        <f t="shared" si="149"/>
        <v>1.21</v>
      </c>
      <c r="E8784" s="1">
        <v>2.9887000000000001</v>
      </c>
      <c r="F8784" s="39">
        <v>8228</v>
      </c>
      <c r="G8784" s="99">
        <v>42490</v>
      </c>
      <c r="H8784" s="3" t="s">
        <v>8511</v>
      </c>
      <c r="I8784" s="4"/>
    </row>
    <row r="8785" spans="1:9" ht="30">
      <c r="A8785" s="6">
        <v>8783</v>
      </c>
      <c r="B8785" s="68" t="s">
        <v>8611</v>
      </c>
      <c r="C8785" s="25" t="str">
        <f>IF(D8785=2,"NO","YES")</f>
        <v>YES</v>
      </c>
      <c r="D8785" s="77">
        <f t="shared" si="149"/>
        <v>1.21</v>
      </c>
      <c r="E8785" s="1">
        <v>2.9887000000000001</v>
      </c>
      <c r="F8785" s="39">
        <v>8228</v>
      </c>
      <c r="G8785" s="99">
        <v>42490</v>
      </c>
      <c r="H8785" s="3" t="s">
        <v>8511</v>
      </c>
      <c r="I8785" s="4"/>
    </row>
    <row r="8786" spans="1:9" ht="30">
      <c r="A8786" s="6">
        <v>8784</v>
      </c>
      <c r="B8786" s="68" t="s">
        <v>8612</v>
      </c>
      <c r="C8786" s="25" t="str">
        <f>IF(D8786=2,"NO","YES")</f>
        <v>YES</v>
      </c>
      <c r="D8786" s="77">
        <f t="shared" si="149"/>
        <v>1.2</v>
      </c>
      <c r="E8786" s="1">
        <v>2.964</v>
      </c>
      <c r="F8786" s="39">
        <v>8160</v>
      </c>
      <c r="G8786" s="99">
        <v>42490</v>
      </c>
      <c r="H8786" s="3" t="s">
        <v>8511</v>
      </c>
      <c r="I8786" s="4"/>
    </row>
    <row r="8787" spans="1:9" ht="30">
      <c r="A8787" s="6">
        <v>8785</v>
      </c>
      <c r="B8787" s="68" t="s">
        <v>8613</v>
      </c>
      <c r="C8787" s="25" t="str">
        <f>IF(D8787=2,"NO","YES")</f>
        <v>NO</v>
      </c>
      <c r="D8787" s="77">
        <f t="shared" si="149"/>
        <v>2</v>
      </c>
      <c r="E8787" s="1">
        <v>4.9400000000000004</v>
      </c>
      <c r="F8787" s="39">
        <v>13600</v>
      </c>
      <c r="G8787" s="99">
        <v>42490</v>
      </c>
      <c r="H8787" s="3" t="s">
        <v>8511</v>
      </c>
      <c r="I8787" s="4"/>
    </row>
    <row r="8788" spans="1:9" ht="30">
      <c r="A8788" s="6">
        <v>8786</v>
      </c>
      <c r="B8788" s="68" t="s">
        <v>8614</v>
      </c>
      <c r="C8788" s="25" t="str">
        <f>IF(D8788=2,"NO","YES")</f>
        <v>YES</v>
      </c>
      <c r="D8788" s="77">
        <f t="shared" si="149"/>
        <v>0.98</v>
      </c>
      <c r="E8788" s="1">
        <v>2.4206000000000003</v>
      </c>
      <c r="F8788" s="39">
        <v>6664</v>
      </c>
      <c r="G8788" s="99">
        <v>42490</v>
      </c>
      <c r="H8788" s="3" t="s">
        <v>8511</v>
      </c>
      <c r="I8788" s="4"/>
    </row>
    <row r="8789" spans="1:9" ht="30">
      <c r="A8789" s="6">
        <v>8787</v>
      </c>
      <c r="B8789" s="68" t="s">
        <v>8615</v>
      </c>
      <c r="C8789" s="25" t="str">
        <f>IF(D8789=2,"NO","YES")</f>
        <v>YES</v>
      </c>
      <c r="D8789" s="77">
        <f t="shared" si="149"/>
        <v>1.21</v>
      </c>
      <c r="E8789" s="1">
        <v>2.9887000000000001</v>
      </c>
      <c r="F8789" s="39">
        <v>8228</v>
      </c>
      <c r="G8789" s="99">
        <v>42490</v>
      </c>
      <c r="H8789" s="3" t="s">
        <v>8511</v>
      </c>
      <c r="I8789" s="4"/>
    </row>
    <row r="8790" spans="1:9" ht="30">
      <c r="A8790" s="6">
        <v>8788</v>
      </c>
      <c r="B8790" s="68" t="s">
        <v>8616</v>
      </c>
      <c r="C8790" s="25" t="str">
        <f>IF(D8790=2,"NO","YES")</f>
        <v>YES</v>
      </c>
      <c r="D8790" s="77">
        <f t="shared" si="149"/>
        <v>0.38</v>
      </c>
      <c r="E8790" s="1">
        <v>0.9386000000000001</v>
      </c>
      <c r="F8790" s="39">
        <v>2584</v>
      </c>
      <c r="G8790" s="99">
        <v>42490</v>
      </c>
      <c r="H8790" s="3" t="s">
        <v>8511</v>
      </c>
      <c r="I8790" s="4"/>
    </row>
    <row r="8791" spans="1:9" ht="30">
      <c r="A8791" s="6">
        <v>8789</v>
      </c>
      <c r="B8791" s="68" t="s">
        <v>8617</v>
      </c>
      <c r="C8791" s="25" t="str">
        <f>IF(D8791=2,"NO","YES")</f>
        <v>YES</v>
      </c>
      <c r="D8791" s="77">
        <f t="shared" si="149"/>
        <v>1.03</v>
      </c>
      <c r="E8791" s="1">
        <v>2.5441000000000003</v>
      </c>
      <c r="F8791" s="39">
        <v>7004</v>
      </c>
      <c r="G8791" s="99">
        <v>42490</v>
      </c>
      <c r="H8791" s="3" t="s">
        <v>8511</v>
      </c>
      <c r="I8791" s="4"/>
    </row>
    <row r="8792" spans="1:9">
      <c r="A8792" s="6">
        <v>8790</v>
      </c>
      <c r="B8792" s="68" t="s">
        <v>8618</v>
      </c>
      <c r="C8792" s="25" t="str">
        <f>IF(D8792=2,"NO","YES")</f>
        <v>YES</v>
      </c>
      <c r="D8792" s="77">
        <f t="shared" si="149"/>
        <v>0.81</v>
      </c>
      <c r="E8792" s="1">
        <v>2.0007000000000001</v>
      </c>
      <c r="F8792" s="39">
        <v>5508</v>
      </c>
      <c r="G8792" s="99">
        <v>42490</v>
      </c>
      <c r="H8792" s="3" t="s">
        <v>8511</v>
      </c>
      <c r="I8792" s="4"/>
    </row>
    <row r="8793" spans="1:9">
      <c r="A8793" s="6">
        <v>8791</v>
      </c>
      <c r="B8793" s="68" t="s">
        <v>8619</v>
      </c>
      <c r="C8793" s="25" t="str">
        <f>IF(D8793=2,"NO","YES")</f>
        <v>YES</v>
      </c>
      <c r="D8793" s="77">
        <f t="shared" si="149"/>
        <v>1.18</v>
      </c>
      <c r="E8793" s="1">
        <v>2.9146000000000001</v>
      </c>
      <c r="F8793" s="39">
        <v>8024</v>
      </c>
      <c r="G8793" s="99">
        <v>42490</v>
      </c>
      <c r="H8793" s="3" t="s">
        <v>8511</v>
      </c>
      <c r="I8793" s="4"/>
    </row>
    <row r="8794" spans="1:9" ht="30">
      <c r="A8794" s="6">
        <v>8792</v>
      </c>
      <c r="B8794" s="68" t="s">
        <v>8620</v>
      </c>
      <c r="C8794" s="25" t="str">
        <f>IF(D8794=2,"NO","YES")</f>
        <v>YES</v>
      </c>
      <c r="D8794" s="77">
        <f t="shared" si="149"/>
        <v>0.98</v>
      </c>
      <c r="E8794" s="1">
        <v>2.4206000000000003</v>
      </c>
      <c r="F8794" s="39">
        <v>6664</v>
      </c>
      <c r="G8794" s="99">
        <v>42490</v>
      </c>
      <c r="H8794" s="3" t="s">
        <v>8511</v>
      </c>
      <c r="I8794" s="4"/>
    </row>
    <row r="8795" spans="1:9" ht="30">
      <c r="A8795" s="6">
        <v>8793</v>
      </c>
      <c r="B8795" s="68" t="s">
        <v>8621</v>
      </c>
      <c r="C8795" s="25" t="str">
        <f>IF(D8795=2,"NO","YES")</f>
        <v>YES</v>
      </c>
      <c r="D8795" s="77">
        <f t="shared" si="149"/>
        <v>0.8</v>
      </c>
      <c r="E8795" s="1">
        <v>1.9760000000000002</v>
      </c>
      <c r="F8795" s="39">
        <v>5440</v>
      </c>
      <c r="G8795" s="99">
        <v>42490</v>
      </c>
      <c r="H8795" s="3" t="s">
        <v>8511</v>
      </c>
      <c r="I8795" s="4"/>
    </row>
    <row r="8796" spans="1:9" ht="30">
      <c r="A8796" s="6">
        <v>8794</v>
      </c>
      <c r="B8796" s="68" t="s">
        <v>8622</v>
      </c>
      <c r="C8796" s="25" t="str">
        <f>IF(D8796=2,"NO","YES")</f>
        <v>YES</v>
      </c>
      <c r="D8796" s="77">
        <f t="shared" si="149"/>
        <v>1.03</v>
      </c>
      <c r="E8796" s="1">
        <v>2.5441000000000003</v>
      </c>
      <c r="F8796" s="39">
        <v>7004</v>
      </c>
      <c r="G8796" s="99">
        <v>42490</v>
      </c>
      <c r="H8796" s="3" t="s">
        <v>8511</v>
      </c>
      <c r="I8796" s="4"/>
    </row>
    <row r="8797" spans="1:9">
      <c r="A8797" s="6">
        <v>8795</v>
      </c>
      <c r="B8797" s="68" t="s">
        <v>8623</v>
      </c>
      <c r="C8797" s="25" t="str">
        <f>IF(D8797=2,"NO","YES")</f>
        <v>YES</v>
      </c>
      <c r="D8797" s="77">
        <f t="shared" si="149"/>
        <v>1</v>
      </c>
      <c r="E8797" s="1">
        <v>2.4700000000000002</v>
      </c>
      <c r="F8797" s="39">
        <v>6800</v>
      </c>
      <c r="G8797" s="99">
        <v>42490</v>
      </c>
      <c r="H8797" s="3" t="s">
        <v>8511</v>
      </c>
      <c r="I8797" s="4"/>
    </row>
    <row r="8798" spans="1:9">
      <c r="A8798" s="6">
        <v>8796</v>
      </c>
      <c r="B8798" s="68" t="s">
        <v>8624</v>
      </c>
      <c r="C8798" s="25" t="str">
        <f>IF(D8798=2,"NO","YES")</f>
        <v>YES</v>
      </c>
      <c r="D8798" s="77">
        <f t="shared" si="149"/>
        <v>1.21</v>
      </c>
      <c r="E8798" s="1">
        <v>2.9887000000000001</v>
      </c>
      <c r="F8798" s="39">
        <v>8228</v>
      </c>
      <c r="G8798" s="99">
        <v>42490</v>
      </c>
      <c r="H8798" s="3" t="s">
        <v>8511</v>
      </c>
      <c r="I8798" s="4"/>
    </row>
    <row r="8799" spans="1:9" ht="30">
      <c r="A8799" s="6">
        <v>8797</v>
      </c>
      <c r="B8799" s="68" t="s">
        <v>8625</v>
      </c>
      <c r="C8799" s="25" t="str">
        <f>IF(D8799=2,"NO","YES")</f>
        <v>YES</v>
      </c>
      <c r="D8799" s="77">
        <f t="shared" si="149"/>
        <v>1</v>
      </c>
      <c r="E8799" s="1">
        <v>2.4700000000000002</v>
      </c>
      <c r="F8799" s="39">
        <v>6800</v>
      </c>
      <c r="G8799" s="93">
        <v>42490</v>
      </c>
      <c r="H8799" s="3" t="s">
        <v>8511</v>
      </c>
      <c r="I8799" s="4"/>
    </row>
    <row r="8800" spans="1:9">
      <c r="A8800" s="6">
        <v>8798</v>
      </c>
      <c r="B8800" s="68" t="s">
        <v>8626</v>
      </c>
      <c r="C8800" s="25" t="str">
        <f>IF(D8800=2,"NO","YES")</f>
        <v>YES</v>
      </c>
      <c r="D8800" s="77">
        <f t="shared" si="149"/>
        <v>0.47</v>
      </c>
      <c r="E8800" s="1">
        <v>1.1609</v>
      </c>
      <c r="F8800" s="39">
        <v>3196</v>
      </c>
      <c r="G8800" s="99">
        <v>42490</v>
      </c>
      <c r="H8800" s="3" t="s">
        <v>8511</v>
      </c>
      <c r="I8800" s="4"/>
    </row>
    <row r="8801" spans="1:9" ht="30">
      <c r="A8801" s="6">
        <v>8799</v>
      </c>
      <c r="B8801" s="68" t="s">
        <v>8627</v>
      </c>
      <c r="C8801" s="25" t="str">
        <f>IF(D8801=2,"NO","YES")</f>
        <v>YES</v>
      </c>
      <c r="D8801" s="77">
        <f t="shared" si="149"/>
        <v>1.21</v>
      </c>
      <c r="E8801" s="1">
        <v>2.9887000000000001</v>
      </c>
      <c r="F8801" s="39">
        <v>8228</v>
      </c>
      <c r="G8801" s="99">
        <v>42490</v>
      </c>
      <c r="H8801" s="3" t="s">
        <v>8511</v>
      </c>
      <c r="I8801" s="4"/>
    </row>
    <row r="8802" spans="1:9">
      <c r="A8802" s="6">
        <v>8800</v>
      </c>
      <c r="B8802" s="68" t="s">
        <v>8628</v>
      </c>
      <c r="C8802" s="25" t="str">
        <f>IF(D8802=2,"NO","YES")</f>
        <v>YES</v>
      </c>
      <c r="D8802" s="77">
        <f t="shared" si="149"/>
        <v>0.36</v>
      </c>
      <c r="E8802" s="1">
        <v>0.88919999999999999</v>
      </c>
      <c r="F8802" s="39">
        <v>2448</v>
      </c>
      <c r="G8802" s="99">
        <v>42490</v>
      </c>
      <c r="H8802" s="3" t="s">
        <v>8511</v>
      </c>
      <c r="I8802" s="4"/>
    </row>
    <row r="8803" spans="1:9" ht="30">
      <c r="A8803" s="6">
        <v>8801</v>
      </c>
      <c r="B8803" s="68" t="s">
        <v>8629</v>
      </c>
      <c r="C8803" s="25" t="str">
        <f>IF(D8803=2,"NO","YES")</f>
        <v>YES</v>
      </c>
      <c r="D8803" s="77">
        <f t="shared" si="149"/>
        <v>1.54</v>
      </c>
      <c r="E8803" s="1">
        <v>3.8038000000000003</v>
      </c>
      <c r="F8803" s="39">
        <v>10472</v>
      </c>
      <c r="G8803" s="99">
        <v>42490</v>
      </c>
      <c r="H8803" s="3" t="s">
        <v>8511</v>
      </c>
      <c r="I8803" s="4"/>
    </row>
    <row r="8804" spans="1:9" ht="30">
      <c r="A8804" s="6">
        <v>8802</v>
      </c>
      <c r="B8804" s="68" t="s">
        <v>8630</v>
      </c>
      <c r="C8804" s="25" t="str">
        <f>IF(D8804=2,"NO","YES")</f>
        <v>YES</v>
      </c>
      <c r="D8804" s="77">
        <f t="shared" si="149"/>
        <v>0.4</v>
      </c>
      <c r="E8804" s="1">
        <v>0.9880000000000001</v>
      </c>
      <c r="F8804" s="39">
        <v>2720</v>
      </c>
      <c r="G8804" s="99">
        <v>42490</v>
      </c>
      <c r="H8804" s="3" t="s">
        <v>8511</v>
      </c>
      <c r="I8804" s="4"/>
    </row>
    <row r="8805" spans="1:9" ht="30">
      <c r="A8805" s="6">
        <v>8803</v>
      </c>
      <c r="B8805" s="68" t="s">
        <v>8631</v>
      </c>
      <c r="C8805" s="25" t="str">
        <f>IF(D8805=2,"NO","YES")</f>
        <v>YES</v>
      </c>
      <c r="D8805" s="77">
        <f t="shared" si="149"/>
        <v>1.07</v>
      </c>
      <c r="E8805" s="1">
        <v>2.6429000000000005</v>
      </c>
      <c r="F8805" s="39">
        <v>7276</v>
      </c>
      <c r="G8805" s="99">
        <v>42490</v>
      </c>
      <c r="H8805" s="3" t="s">
        <v>8511</v>
      </c>
      <c r="I8805" s="4"/>
    </row>
    <row r="8806" spans="1:9" ht="30">
      <c r="A8806" s="6">
        <v>8804</v>
      </c>
      <c r="B8806" s="68" t="s">
        <v>8632</v>
      </c>
      <c r="C8806" s="25" t="str">
        <f>IF(D8806=2,"NO","YES")</f>
        <v>YES</v>
      </c>
      <c r="D8806" s="77">
        <f t="shared" si="149"/>
        <v>0.88</v>
      </c>
      <c r="E8806" s="1">
        <v>2.1736</v>
      </c>
      <c r="F8806" s="39">
        <v>5984</v>
      </c>
      <c r="G8806" s="99">
        <v>42490</v>
      </c>
      <c r="H8806" s="3" t="s">
        <v>8511</v>
      </c>
      <c r="I8806" s="4"/>
    </row>
    <row r="8807" spans="1:9" ht="30">
      <c r="A8807" s="6">
        <v>8805</v>
      </c>
      <c r="B8807" s="68" t="s">
        <v>8633</v>
      </c>
      <c r="C8807" s="25" t="str">
        <f>IF(D8807=2,"NO","YES")</f>
        <v>YES</v>
      </c>
      <c r="D8807" s="77">
        <f t="shared" si="149"/>
        <v>1.42</v>
      </c>
      <c r="E8807" s="1">
        <v>3.5074000000000001</v>
      </c>
      <c r="F8807" s="39">
        <v>9656</v>
      </c>
      <c r="G8807" s="99">
        <v>42490</v>
      </c>
      <c r="H8807" s="3" t="s">
        <v>8511</v>
      </c>
      <c r="I8807" s="4"/>
    </row>
    <row r="8808" spans="1:9" ht="30">
      <c r="A8808" s="6">
        <v>8806</v>
      </c>
      <c r="B8808" s="68" t="s">
        <v>8634</v>
      </c>
      <c r="C8808" s="25" t="str">
        <f>IF(D8808=2,"NO","YES")</f>
        <v>YES</v>
      </c>
      <c r="D8808" s="77">
        <f t="shared" si="149"/>
        <v>0.4</v>
      </c>
      <c r="E8808" s="1">
        <v>0.9880000000000001</v>
      </c>
      <c r="F8808" s="39">
        <v>2720</v>
      </c>
      <c r="G8808" s="99">
        <v>42490</v>
      </c>
      <c r="H8808" s="3" t="s">
        <v>8511</v>
      </c>
      <c r="I8808" s="4"/>
    </row>
    <row r="8809" spans="1:9" ht="30">
      <c r="A8809" s="6">
        <v>8807</v>
      </c>
      <c r="B8809" s="68" t="s">
        <v>8635</v>
      </c>
      <c r="C8809" s="25" t="str">
        <f>IF(D8809=2,"NO","YES")</f>
        <v>YES</v>
      </c>
      <c r="D8809" s="77">
        <f t="shared" si="149"/>
        <v>0.12</v>
      </c>
      <c r="E8809" s="1">
        <v>0.2964</v>
      </c>
      <c r="F8809" s="39">
        <v>816</v>
      </c>
      <c r="G8809" s="99">
        <v>42490</v>
      </c>
      <c r="H8809" s="3" t="s">
        <v>8511</v>
      </c>
      <c r="I8809" s="4"/>
    </row>
    <row r="8810" spans="1:9" ht="30">
      <c r="A8810" s="6">
        <v>8808</v>
      </c>
      <c r="B8810" s="68" t="s">
        <v>8636</v>
      </c>
      <c r="C8810" s="25" t="str">
        <f>IF(D8810=2,"NO","YES")</f>
        <v>YES</v>
      </c>
      <c r="D8810" s="77">
        <f t="shared" si="149"/>
        <v>0.83</v>
      </c>
      <c r="E8810" s="1">
        <v>2.0501</v>
      </c>
      <c r="F8810" s="39">
        <v>5644</v>
      </c>
      <c r="G8810" s="99">
        <v>42490</v>
      </c>
      <c r="H8810" s="3" t="s">
        <v>8511</v>
      </c>
      <c r="I8810" s="4"/>
    </row>
    <row r="8811" spans="1:9" ht="30">
      <c r="A8811" s="6">
        <v>8809</v>
      </c>
      <c r="B8811" s="68" t="s">
        <v>8637</v>
      </c>
      <c r="C8811" s="25" t="str">
        <f>IF(D8811=2,"NO","YES")</f>
        <v>YES</v>
      </c>
      <c r="D8811" s="77">
        <f t="shared" si="149"/>
        <v>0.28000000000000003</v>
      </c>
      <c r="E8811" s="1">
        <v>0.6916000000000001</v>
      </c>
      <c r="F8811" s="39">
        <v>1904</v>
      </c>
      <c r="G8811" s="99">
        <v>42490</v>
      </c>
      <c r="H8811" s="3" t="s">
        <v>8511</v>
      </c>
      <c r="I8811" s="4"/>
    </row>
    <row r="8812" spans="1:9" ht="30">
      <c r="A8812" s="6">
        <v>8810</v>
      </c>
      <c r="B8812" s="68" t="s">
        <v>8638</v>
      </c>
      <c r="C8812" s="25" t="str">
        <f>IF(D8812=2,"NO","YES")</f>
        <v>YES</v>
      </c>
      <c r="D8812" s="77">
        <f t="shared" si="149"/>
        <v>1.21</v>
      </c>
      <c r="E8812" s="1">
        <v>2.9887000000000001</v>
      </c>
      <c r="F8812" s="39">
        <v>8228</v>
      </c>
      <c r="G8812" s="99">
        <v>42490</v>
      </c>
      <c r="H8812" s="3" t="s">
        <v>8511</v>
      </c>
      <c r="I8812" s="4"/>
    </row>
    <row r="8813" spans="1:9" ht="30">
      <c r="A8813" s="6">
        <v>8811</v>
      </c>
      <c r="B8813" s="68" t="s">
        <v>8639</v>
      </c>
      <c r="C8813" s="25" t="str">
        <f>IF(D8813=2,"NO","YES")</f>
        <v>YES</v>
      </c>
      <c r="D8813" s="77">
        <f t="shared" si="149"/>
        <v>1.21</v>
      </c>
      <c r="E8813" s="1">
        <v>2.9887000000000001</v>
      </c>
      <c r="F8813" s="39">
        <v>8228</v>
      </c>
      <c r="G8813" s="99">
        <v>42490</v>
      </c>
      <c r="H8813" s="3" t="s">
        <v>8511</v>
      </c>
      <c r="I8813" s="4"/>
    </row>
    <row r="8814" spans="1:9" ht="30">
      <c r="A8814" s="6">
        <v>8812</v>
      </c>
      <c r="B8814" s="68" t="s">
        <v>8640</v>
      </c>
      <c r="C8814" s="25" t="str">
        <f>IF(D8814=2,"NO","YES")</f>
        <v>YES</v>
      </c>
      <c r="D8814" s="77">
        <f t="shared" si="149"/>
        <v>0.64</v>
      </c>
      <c r="E8814" s="1">
        <v>1.5808000000000002</v>
      </c>
      <c r="F8814" s="39">
        <v>4352</v>
      </c>
      <c r="G8814" s="99">
        <v>42490</v>
      </c>
      <c r="H8814" s="3" t="s">
        <v>8511</v>
      </c>
      <c r="I8814" s="4"/>
    </row>
    <row r="8815" spans="1:9" ht="30">
      <c r="A8815" s="6">
        <v>8813</v>
      </c>
      <c r="B8815" s="68" t="s">
        <v>8641</v>
      </c>
      <c r="C8815" s="25" t="str">
        <f>IF(D8815=2,"NO","YES")</f>
        <v>YES</v>
      </c>
      <c r="D8815" s="77">
        <f t="shared" si="149"/>
        <v>0.4</v>
      </c>
      <c r="E8815" s="1">
        <v>0.9880000000000001</v>
      </c>
      <c r="F8815" s="39">
        <v>2720</v>
      </c>
      <c r="G8815" s="99">
        <v>42490</v>
      </c>
      <c r="H8815" s="3" t="s">
        <v>8511</v>
      </c>
      <c r="I8815" s="4"/>
    </row>
    <row r="8816" spans="1:9" ht="30">
      <c r="A8816" s="6">
        <v>8814</v>
      </c>
      <c r="B8816" s="68" t="s">
        <v>8642</v>
      </c>
      <c r="C8816" s="25" t="str">
        <f>IF(D8816=2,"NO","YES")</f>
        <v>YES</v>
      </c>
      <c r="D8816" s="77">
        <f t="shared" si="149"/>
        <v>1.23</v>
      </c>
      <c r="E8816" s="1">
        <v>3.0381</v>
      </c>
      <c r="F8816" s="39">
        <v>8364</v>
      </c>
      <c r="G8816" s="93">
        <v>42490</v>
      </c>
      <c r="H8816" s="3" t="s">
        <v>8511</v>
      </c>
      <c r="I8816" s="4"/>
    </row>
    <row r="8817" spans="1:9" ht="30">
      <c r="A8817" s="6">
        <v>8815</v>
      </c>
      <c r="B8817" s="68" t="s">
        <v>8643</v>
      </c>
      <c r="C8817" s="25" t="str">
        <f>IF(D8817=2,"NO","YES")</f>
        <v>YES</v>
      </c>
      <c r="D8817" s="77">
        <f t="shared" si="149"/>
        <v>0.31</v>
      </c>
      <c r="E8817" s="1">
        <v>0.76570000000000005</v>
      </c>
      <c r="F8817" s="39">
        <v>2108</v>
      </c>
      <c r="G8817" s="99">
        <v>42490</v>
      </c>
      <c r="H8817" s="3" t="s">
        <v>8511</v>
      </c>
      <c r="I8817" s="4"/>
    </row>
    <row r="8818" spans="1:9">
      <c r="A8818" s="6">
        <v>8816</v>
      </c>
      <c r="B8818" s="68" t="s">
        <v>8644</v>
      </c>
      <c r="C8818" s="25" t="str">
        <f>IF(D8818=2,"NO","YES")</f>
        <v>YES</v>
      </c>
      <c r="D8818" s="77">
        <f t="shared" si="149"/>
        <v>1.57</v>
      </c>
      <c r="E8818" s="1">
        <v>3.8779000000000003</v>
      </c>
      <c r="F8818" s="39">
        <v>10676</v>
      </c>
      <c r="G8818" s="99">
        <v>42490</v>
      </c>
      <c r="H8818" s="3" t="s">
        <v>8511</v>
      </c>
      <c r="I8818" s="4"/>
    </row>
    <row r="8819" spans="1:9" ht="30">
      <c r="A8819" s="6">
        <v>8817</v>
      </c>
      <c r="B8819" s="68" t="s">
        <v>8645</v>
      </c>
      <c r="C8819" s="25" t="str">
        <f>IF(D8819=2,"NO","YES")</f>
        <v>YES</v>
      </c>
      <c r="D8819" s="77">
        <f t="shared" si="149"/>
        <v>1.07</v>
      </c>
      <c r="E8819" s="1">
        <v>2.6429000000000005</v>
      </c>
      <c r="F8819" s="39">
        <v>7276</v>
      </c>
      <c r="G8819" s="99">
        <v>42490</v>
      </c>
      <c r="H8819" s="3" t="s">
        <v>8511</v>
      </c>
      <c r="I8819" s="4"/>
    </row>
    <row r="8820" spans="1:9" ht="30">
      <c r="A8820" s="6">
        <v>8818</v>
      </c>
      <c r="B8820" s="68" t="s">
        <v>8646</v>
      </c>
      <c r="C8820" s="25" t="str">
        <f>IF(D8820=2,"NO","YES")</f>
        <v>YES</v>
      </c>
      <c r="D8820" s="77">
        <f t="shared" si="149"/>
        <v>0.24</v>
      </c>
      <c r="E8820" s="1">
        <v>0.59279999999999999</v>
      </c>
      <c r="F8820" s="39">
        <v>1632</v>
      </c>
      <c r="G8820" s="99">
        <v>42490</v>
      </c>
      <c r="H8820" s="3" t="s">
        <v>8511</v>
      </c>
      <c r="I8820" s="4"/>
    </row>
    <row r="8821" spans="1:9">
      <c r="A8821" s="6">
        <v>8819</v>
      </c>
      <c r="B8821" s="68" t="s">
        <v>8647</v>
      </c>
      <c r="C8821" s="25" t="str">
        <f>IF(D8821=2,"NO","YES")</f>
        <v>YES</v>
      </c>
      <c r="D8821" s="77">
        <f t="shared" si="149"/>
        <v>1.1299999999999999</v>
      </c>
      <c r="E8821" s="1">
        <v>2.7911000000000001</v>
      </c>
      <c r="F8821" s="39">
        <v>7684</v>
      </c>
      <c r="G8821" s="99">
        <v>42490</v>
      </c>
      <c r="H8821" s="3" t="s">
        <v>8511</v>
      </c>
      <c r="I8821" s="4"/>
    </row>
    <row r="8822" spans="1:9">
      <c r="A8822" s="6">
        <v>8820</v>
      </c>
      <c r="B8822" s="68" t="s">
        <v>8648</v>
      </c>
      <c r="C8822" s="25" t="str">
        <f>IF(D8822=2,"NO","YES")</f>
        <v>YES</v>
      </c>
      <c r="D8822" s="77">
        <f t="shared" si="149"/>
        <v>0.44</v>
      </c>
      <c r="E8822" s="1">
        <v>1.0868</v>
      </c>
      <c r="F8822" s="39">
        <v>2992</v>
      </c>
      <c r="G8822" s="99">
        <v>42490</v>
      </c>
      <c r="H8822" s="3" t="s">
        <v>8511</v>
      </c>
      <c r="I8822" s="4"/>
    </row>
    <row r="8823" spans="1:9">
      <c r="A8823" s="6">
        <v>8821</v>
      </c>
      <c r="B8823" s="68" t="s">
        <v>8649</v>
      </c>
      <c r="C8823" s="25" t="str">
        <f>IF(D8823=2,"NO","YES")</f>
        <v>YES</v>
      </c>
      <c r="D8823" s="77">
        <f t="shared" si="149"/>
        <v>0.76</v>
      </c>
      <c r="E8823" s="1">
        <v>1.8772000000000002</v>
      </c>
      <c r="F8823" s="39">
        <v>5168</v>
      </c>
      <c r="G8823" s="99">
        <v>42490</v>
      </c>
      <c r="H8823" s="3" t="s">
        <v>8511</v>
      </c>
      <c r="I8823" s="4"/>
    </row>
    <row r="8824" spans="1:9" ht="30">
      <c r="A8824" s="6">
        <v>8822</v>
      </c>
      <c r="B8824" s="68" t="s">
        <v>8650</v>
      </c>
      <c r="C8824" s="25" t="str">
        <f>IF(D8824=2,"NO","YES")</f>
        <v>YES</v>
      </c>
      <c r="D8824" s="77">
        <f t="shared" si="149"/>
        <v>1.21</v>
      </c>
      <c r="E8824" s="1">
        <v>2.9887000000000001</v>
      </c>
      <c r="F8824" s="39">
        <v>8228</v>
      </c>
      <c r="G8824" s="99">
        <v>42490</v>
      </c>
      <c r="H8824" s="3" t="s">
        <v>8511</v>
      </c>
      <c r="I8824" s="4"/>
    </row>
    <row r="8825" spans="1:9" ht="30">
      <c r="A8825" s="6">
        <v>8823</v>
      </c>
      <c r="B8825" s="68" t="s">
        <v>8651</v>
      </c>
      <c r="C8825" s="25" t="str">
        <f>IF(D8825=2,"NO","YES")</f>
        <v>YES</v>
      </c>
      <c r="D8825" s="77">
        <f t="shared" si="149"/>
        <v>0.37</v>
      </c>
      <c r="E8825" s="1">
        <v>0.91390000000000005</v>
      </c>
      <c r="F8825" s="39">
        <v>2516</v>
      </c>
      <c r="G8825" s="99">
        <v>42490</v>
      </c>
      <c r="H8825" s="3" t="s">
        <v>8511</v>
      </c>
      <c r="I8825" s="4"/>
    </row>
    <row r="8826" spans="1:9">
      <c r="A8826" s="6">
        <v>8824</v>
      </c>
      <c r="B8826" s="68" t="s">
        <v>8652</v>
      </c>
      <c r="C8826" s="25" t="str">
        <f>IF(D8826=2,"NO","YES")</f>
        <v>YES</v>
      </c>
      <c r="D8826" s="77">
        <f t="shared" si="149"/>
        <v>1.21</v>
      </c>
      <c r="E8826" s="1">
        <v>2.9887000000000001</v>
      </c>
      <c r="F8826" s="39">
        <v>8228</v>
      </c>
      <c r="G8826" s="99">
        <v>42490</v>
      </c>
      <c r="H8826" s="3" t="s">
        <v>8511</v>
      </c>
      <c r="I8826" s="4"/>
    </row>
    <row r="8827" spans="1:9">
      <c r="A8827" s="6">
        <v>8825</v>
      </c>
      <c r="B8827" s="68" t="s">
        <v>8653</v>
      </c>
      <c r="C8827" s="25" t="str">
        <f>IF(D8827=2,"NO","YES")</f>
        <v>YES</v>
      </c>
      <c r="D8827" s="77">
        <f t="shared" si="149"/>
        <v>1.21</v>
      </c>
      <c r="E8827" s="1">
        <v>2.9887000000000001</v>
      </c>
      <c r="F8827" s="39">
        <v>8228</v>
      </c>
      <c r="G8827" s="99">
        <v>42490</v>
      </c>
      <c r="H8827" s="3" t="s">
        <v>8511</v>
      </c>
      <c r="I8827" s="4"/>
    </row>
    <row r="8828" spans="1:9" ht="30">
      <c r="A8828" s="6">
        <v>8826</v>
      </c>
      <c r="B8828" s="68" t="s">
        <v>8654</v>
      </c>
      <c r="C8828" s="25" t="str">
        <f>IF(D8828=2,"NO","YES")</f>
        <v>YES</v>
      </c>
      <c r="D8828" s="77">
        <f t="shared" si="149"/>
        <v>1.49</v>
      </c>
      <c r="E8828" s="1">
        <v>3.6803000000000003</v>
      </c>
      <c r="F8828" s="39">
        <v>10132</v>
      </c>
      <c r="G8828" s="99">
        <v>42490</v>
      </c>
      <c r="H8828" s="3" t="s">
        <v>8511</v>
      </c>
      <c r="I8828" s="4"/>
    </row>
    <row r="8829" spans="1:9" ht="30">
      <c r="A8829" s="6">
        <v>8827</v>
      </c>
      <c r="B8829" s="68" t="s">
        <v>8655</v>
      </c>
      <c r="C8829" s="25" t="str">
        <f>IF(D8829=2,"NO","YES")</f>
        <v>YES</v>
      </c>
      <c r="D8829" s="77">
        <f t="shared" si="149"/>
        <v>1.46</v>
      </c>
      <c r="E8829" s="1">
        <v>3.6062000000000003</v>
      </c>
      <c r="F8829" s="39">
        <v>9928</v>
      </c>
      <c r="G8829" s="99">
        <v>42490</v>
      </c>
      <c r="H8829" s="3" t="s">
        <v>8511</v>
      </c>
      <c r="I8829" s="4"/>
    </row>
    <row r="8830" spans="1:9" ht="30">
      <c r="A8830" s="6">
        <v>8828</v>
      </c>
      <c r="B8830" s="57" t="s">
        <v>8656</v>
      </c>
      <c r="C8830" s="25" t="str">
        <f>IF(D8830=2,"NO","YES")</f>
        <v>YES</v>
      </c>
      <c r="D8830" s="58">
        <f t="shared" si="149"/>
        <v>0.53</v>
      </c>
      <c r="E8830" s="1">
        <v>1.3091000000000002</v>
      </c>
      <c r="F8830" s="75">
        <v>3604</v>
      </c>
      <c r="G8830" s="89">
        <v>42711</v>
      </c>
      <c r="H8830" s="3" t="s">
        <v>8511</v>
      </c>
      <c r="I8830" s="4"/>
    </row>
    <row r="8831" spans="1:9">
      <c r="A8831" s="6">
        <v>8829</v>
      </c>
      <c r="B8831" s="57" t="s">
        <v>8657</v>
      </c>
      <c r="C8831" s="25" t="str">
        <f>IF(D8831=2,"NO","YES")</f>
        <v>YES</v>
      </c>
      <c r="D8831" s="58">
        <f t="shared" si="149"/>
        <v>1.24</v>
      </c>
      <c r="E8831" s="1">
        <v>3.0628000000000002</v>
      </c>
      <c r="F8831" s="75">
        <v>8432</v>
      </c>
      <c r="G8831" s="89">
        <v>42711</v>
      </c>
      <c r="H8831" s="3" t="s">
        <v>8511</v>
      </c>
      <c r="I8831" s="4"/>
    </row>
    <row r="8832" spans="1:9" ht="30">
      <c r="A8832" s="6">
        <v>8830</v>
      </c>
      <c r="B8832" s="57" t="s">
        <v>8658</v>
      </c>
      <c r="C8832" s="25" t="str">
        <f>IF(D8832=2,"NO","YES")</f>
        <v>YES</v>
      </c>
      <c r="D8832" s="58">
        <f t="shared" si="149"/>
        <v>0.45</v>
      </c>
      <c r="E8832" s="1">
        <v>1.1115000000000002</v>
      </c>
      <c r="F8832" s="75">
        <v>3060</v>
      </c>
      <c r="G8832" s="89">
        <v>42711</v>
      </c>
      <c r="H8832" s="3" t="s">
        <v>8511</v>
      </c>
      <c r="I8832" s="4"/>
    </row>
    <row r="8833" spans="1:9" ht="30">
      <c r="A8833" s="6">
        <v>8831</v>
      </c>
      <c r="B8833" s="57" t="s">
        <v>8659</v>
      </c>
      <c r="C8833" s="25" t="str">
        <f>IF(D8833=2,"NO","YES")</f>
        <v>YES</v>
      </c>
      <c r="D8833" s="58">
        <f t="shared" si="149"/>
        <v>1.38</v>
      </c>
      <c r="E8833" s="1">
        <v>3.4085999999999999</v>
      </c>
      <c r="F8833" s="75">
        <v>9384</v>
      </c>
      <c r="G8833" s="89">
        <v>42711</v>
      </c>
      <c r="H8833" s="3" t="s">
        <v>8511</v>
      </c>
      <c r="I8833" s="4"/>
    </row>
    <row r="8834" spans="1:9" ht="30">
      <c r="A8834" s="6">
        <v>8832</v>
      </c>
      <c r="B8834" s="57" t="s">
        <v>8660</v>
      </c>
      <c r="C8834" s="25" t="str">
        <f>IF(D8834=2,"NO","YES")</f>
        <v>YES</v>
      </c>
      <c r="D8834" s="58">
        <f t="shared" si="149"/>
        <v>0.75</v>
      </c>
      <c r="E8834" s="1">
        <v>1.8525</v>
      </c>
      <c r="F8834" s="75">
        <v>5100</v>
      </c>
      <c r="G8834" s="89">
        <v>42711</v>
      </c>
      <c r="H8834" s="3" t="s">
        <v>8511</v>
      </c>
      <c r="I8834" s="4"/>
    </row>
    <row r="8835" spans="1:9" ht="30">
      <c r="A8835" s="6">
        <v>8833</v>
      </c>
      <c r="B8835" s="57" t="s">
        <v>8661</v>
      </c>
      <c r="C8835" s="25" t="str">
        <f>IF(D8835=2,"NO","YES")</f>
        <v>YES</v>
      </c>
      <c r="D8835" s="58">
        <f t="shared" si="149"/>
        <v>1.35</v>
      </c>
      <c r="E8835" s="1">
        <v>3.3345000000000007</v>
      </c>
      <c r="F8835" s="75">
        <v>9180</v>
      </c>
      <c r="G8835" s="89">
        <v>42711</v>
      </c>
      <c r="H8835" s="3" t="s">
        <v>8511</v>
      </c>
      <c r="I8835" s="4"/>
    </row>
    <row r="8836" spans="1:9" ht="30">
      <c r="A8836" s="6">
        <v>8834</v>
      </c>
      <c r="B8836" s="57" t="s">
        <v>8662</v>
      </c>
      <c r="C8836" s="25" t="str">
        <f>IF(D8836=2,"NO","YES")</f>
        <v>YES</v>
      </c>
      <c r="D8836" s="58">
        <f t="shared" si="149"/>
        <v>1.21</v>
      </c>
      <c r="E8836" s="1">
        <v>2.9887000000000001</v>
      </c>
      <c r="F8836" s="75">
        <v>8228</v>
      </c>
      <c r="G8836" s="89">
        <v>42711</v>
      </c>
      <c r="H8836" s="3" t="s">
        <v>8511</v>
      </c>
      <c r="I8836" s="4"/>
    </row>
    <row r="8837" spans="1:9">
      <c r="A8837" s="6">
        <v>8835</v>
      </c>
      <c r="B8837" s="57" t="s">
        <v>8663</v>
      </c>
      <c r="C8837" s="25" t="str">
        <f>IF(D8837=2,"NO","YES")</f>
        <v>YES</v>
      </c>
      <c r="D8837" s="58">
        <f t="shared" ref="D8837:D8900" si="150">F8837/6800</f>
        <v>1.17</v>
      </c>
      <c r="E8837" s="1">
        <v>2.8898999999999999</v>
      </c>
      <c r="F8837" s="75">
        <v>7956</v>
      </c>
      <c r="G8837" s="89">
        <v>42711</v>
      </c>
      <c r="H8837" s="3" t="s">
        <v>8511</v>
      </c>
      <c r="I8837" s="4"/>
    </row>
    <row r="8838" spans="1:9" ht="30">
      <c r="A8838" s="6">
        <v>8836</v>
      </c>
      <c r="B8838" s="57" t="s">
        <v>8664</v>
      </c>
      <c r="C8838" s="25" t="str">
        <f>IF(D8838=2,"NO","YES")</f>
        <v>YES</v>
      </c>
      <c r="D8838" s="58">
        <f t="shared" si="150"/>
        <v>1.21</v>
      </c>
      <c r="E8838" s="1">
        <v>2.9887000000000001</v>
      </c>
      <c r="F8838" s="75">
        <v>8228</v>
      </c>
      <c r="G8838" s="89">
        <v>42711</v>
      </c>
      <c r="H8838" s="3" t="s">
        <v>8511</v>
      </c>
      <c r="I8838" s="4"/>
    </row>
    <row r="8839" spans="1:9" ht="30">
      <c r="A8839" s="6">
        <v>8837</v>
      </c>
      <c r="B8839" s="57" t="s">
        <v>8665</v>
      </c>
      <c r="C8839" s="25" t="str">
        <f>IF(D8839=2,"NO","YES")</f>
        <v>YES</v>
      </c>
      <c r="D8839" s="58">
        <f t="shared" si="150"/>
        <v>0.19</v>
      </c>
      <c r="E8839" s="1">
        <v>0.46930000000000005</v>
      </c>
      <c r="F8839" s="75">
        <v>1292</v>
      </c>
      <c r="G8839" s="89">
        <v>42711</v>
      </c>
      <c r="H8839" s="3" t="s">
        <v>8511</v>
      </c>
      <c r="I8839" s="4"/>
    </row>
    <row r="8840" spans="1:9">
      <c r="A8840" s="6">
        <v>8838</v>
      </c>
      <c r="B8840" s="38" t="s">
        <v>8666</v>
      </c>
      <c r="C8840" s="25" t="str">
        <f>IF(D8840=2,"NO","YES")</f>
        <v>YES</v>
      </c>
      <c r="D8840" s="39">
        <f t="shared" si="150"/>
        <v>1.01</v>
      </c>
      <c r="E8840" s="1">
        <v>2.4947000000000004</v>
      </c>
      <c r="F8840" s="39">
        <v>6868</v>
      </c>
      <c r="G8840" s="99">
        <v>42612</v>
      </c>
      <c r="H8840" s="3" t="s">
        <v>8511</v>
      </c>
      <c r="I8840" s="4"/>
    </row>
    <row r="8841" spans="1:9">
      <c r="A8841" s="6">
        <v>8839</v>
      </c>
      <c r="B8841" s="38" t="s">
        <v>8667</v>
      </c>
      <c r="C8841" s="25" t="str">
        <f>IF(D8841=2,"NO","YES")</f>
        <v>YES</v>
      </c>
      <c r="D8841" s="39">
        <f t="shared" si="150"/>
        <v>1.55</v>
      </c>
      <c r="E8841" s="1">
        <v>3.8285000000000005</v>
      </c>
      <c r="F8841" s="39">
        <v>10540</v>
      </c>
      <c r="G8841" s="99">
        <v>42612</v>
      </c>
      <c r="H8841" s="3" t="s">
        <v>8511</v>
      </c>
      <c r="I8841" s="4"/>
    </row>
    <row r="8842" spans="1:9">
      <c r="A8842" s="6">
        <v>8840</v>
      </c>
      <c r="B8842" s="38" t="s">
        <v>8668</v>
      </c>
      <c r="C8842" s="25" t="str">
        <f>IF(D8842=2,"NO","YES")</f>
        <v>YES</v>
      </c>
      <c r="D8842" s="39">
        <f t="shared" si="150"/>
        <v>0.21</v>
      </c>
      <c r="E8842" s="1">
        <v>0.51870000000000005</v>
      </c>
      <c r="F8842" s="39">
        <v>1428</v>
      </c>
      <c r="G8842" s="99">
        <v>42612</v>
      </c>
      <c r="H8842" s="3" t="s">
        <v>8511</v>
      </c>
      <c r="I8842" s="4"/>
    </row>
    <row r="8843" spans="1:9" ht="45">
      <c r="A8843" s="6">
        <v>8841</v>
      </c>
      <c r="B8843" s="68" t="s">
        <v>8669</v>
      </c>
      <c r="C8843" s="25" t="str">
        <f>IF(D8843=2,"NO","YES")</f>
        <v>YES</v>
      </c>
      <c r="D8843" s="77">
        <f t="shared" si="150"/>
        <v>1.27</v>
      </c>
      <c r="E8843" s="1">
        <v>3.1369000000000002</v>
      </c>
      <c r="F8843" s="39">
        <v>8636</v>
      </c>
      <c r="G8843" s="99">
        <v>42490</v>
      </c>
      <c r="H8843" s="3" t="s">
        <v>8670</v>
      </c>
      <c r="I8843" s="4"/>
    </row>
    <row r="8844" spans="1:9">
      <c r="A8844" s="6">
        <v>8842</v>
      </c>
      <c r="B8844" s="68" t="s">
        <v>8671</v>
      </c>
      <c r="C8844" s="25" t="str">
        <f>IF(D8844=2,"NO","YES")</f>
        <v>YES</v>
      </c>
      <c r="D8844" s="77">
        <f t="shared" si="150"/>
        <v>1.1000000000000001</v>
      </c>
      <c r="E8844" s="1">
        <v>2.7170000000000005</v>
      </c>
      <c r="F8844" s="39">
        <v>7480</v>
      </c>
      <c r="G8844" s="99">
        <v>42490</v>
      </c>
      <c r="H8844" s="3" t="s">
        <v>8670</v>
      </c>
      <c r="I8844" s="4"/>
    </row>
    <row r="8845" spans="1:9">
      <c r="A8845" s="6">
        <v>8843</v>
      </c>
      <c r="B8845" s="68" t="s">
        <v>8672</v>
      </c>
      <c r="C8845" s="25" t="str">
        <f>IF(D8845=2,"NO","YES")</f>
        <v>YES</v>
      </c>
      <c r="D8845" s="77">
        <f t="shared" si="150"/>
        <v>1.01</v>
      </c>
      <c r="E8845" s="1">
        <v>2.4947000000000004</v>
      </c>
      <c r="F8845" s="39">
        <v>6868</v>
      </c>
      <c r="G8845" s="99">
        <v>42490</v>
      </c>
      <c r="H8845" s="3" t="s">
        <v>8670</v>
      </c>
      <c r="I8845" s="4"/>
    </row>
    <row r="8846" spans="1:9" ht="30">
      <c r="A8846" s="6">
        <v>8844</v>
      </c>
      <c r="B8846" s="68" t="s">
        <v>8673</v>
      </c>
      <c r="C8846" s="25" t="str">
        <f>IF(D8846=2,"NO","YES")</f>
        <v>YES</v>
      </c>
      <c r="D8846" s="77">
        <f t="shared" si="150"/>
        <v>1.19</v>
      </c>
      <c r="E8846" s="1">
        <v>2.9393000000000002</v>
      </c>
      <c r="F8846" s="39">
        <v>8092</v>
      </c>
      <c r="G8846" s="99">
        <v>42490</v>
      </c>
      <c r="H8846" s="3" t="s">
        <v>8670</v>
      </c>
      <c r="I8846" s="4"/>
    </row>
    <row r="8847" spans="1:9" ht="30">
      <c r="A8847" s="6">
        <v>8845</v>
      </c>
      <c r="B8847" s="68" t="s">
        <v>8674</v>
      </c>
      <c r="C8847" s="25" t="str">
        <f>IF(D8847=2,"NO","YES")</f>
        <v>YES</v>
      </c>
      <c r="D8847" s="77">
        <f t="shared" si="150"/>
        <v>0.42</v>
      </c>
      <c r="E8847" s="1">
        <v>1.0374000000000001</v>
      </c>
      <c r="F8847" s="39">
        <v>2856</v>
      </c>
      <c r="G8847" s="99">
        <v>42490</v>
      </c>
      <c r="H8847" s="3" t="s">
        <v>8670</v>
      </c>
      <c r="I8847" s="4"/>
    </row>
    <row r="8848" spans="1:9" ht="30">
      <c r="A8848" s="6">
        <v>8846</v>
      </c>
      <c r="B8848" s="68" t="s">
        <v>8675</v>
      </c>
      <c r="C8848" s="25" t="str">
        <f>IF(D8848=2,"NO","YES")</f>
        <v>YES</v>
      </c>
      <c r="D8848" s="77">
        <f t="shared" si="150"/>
        <v>1.19</v>
      </c>
      <c r="E8848" s="1">
        <v>2.9393000000000002</v>
      </c>
      <c r="F8848" s="39">
        <v>8092</v>
      </c>
      <c r="G8848" s="99">
        <v>42490</v>
      </c>
      <c r="H8848" s="3" t="s">
        <v>8670</v>
      </c>
      <c r="I8848" s="4"/>
    </row>
    <row r="8849" spans="1:9" ht="30">
      <c r="A8849" s="6">
        <v>8847</v>
      </c>
      <c r="B8849" s="68" t="s">
        <v>8676</v>
      </c>
      <c r="C8849" s="25" t="str">
        <f>IF(D8849=2,"NO","YES")</f>
        <v>YES</v>
      </c>
      <c r="D8849" s="77">
        <f t="shared" si="150"/>
        <v>1.53</v>
      </c>
      <c r="E8849" s="1">
        <v>3.7791000000000006</v>
      </c>
      <c r="F8849" s="39">
        <v>10404</v>
      </c>
      <c r="G8849" s="99">
        <v>42490</v>
      </c>
      <c r="H8849" s="3" t="s">
        <v>8670</v>
      </c>
      <c r="I8849" s="4"/>
    </row>
    <row r="8850" spans="1:9" ht="30">
      <c r="A8850" s="6">
        <v>8848</v>
      </c>
      <c r="B8850" s="68" t="s">
        <v>8677</v>
      </c>
      <c r="C8850" s="25" t="str">
        <f>IF(D8850=2,"NO","YES")</f>
        <v>YES</v>
      </c>
      <c r="D8850" s="77">
        <f t="shared" si="150"/>
        <v>1.73</v>
      </c>
      <c r="E8850" s="1">
        <v>4.2731000000000003</v>
      </c>
      <c r="F8850" s="39">
        <v>11764</v>
      </c>
      <c r="G8850" s="99">
        <v>42490</v>
      </c>
      <c r="H8850" s="3" t="s">
        <v>8670</v>
      </c>
      <c r="I8850" s="4"/>
    </row>
    <row r="8851" spans="1:9">
      <c r="A8851" s="6">
        <v>8849</v>
      </c>
      <c r="B8851" s="68" t="s">
        <v>8678</v>
      </c>
      <c r="C8851" s="25" t="str">
        <f>IF(D8851=2,"NO","YES")</f>
        <v>YES</v>
      </c>
      <c r="D8851" s="77">
        <f t="shared" si="150"/>
        <v>1.01</v>
      </c>
      <c r="E8851" s="1">
        <v>2.4947000000000004</v>
      </c>
      <c r="F8851" s="39">
        <v>6868</v>
      </c>
      <c r="G8851" s="99">
        <v>42490</v>
      </c>
      <c r="H8851" s="3" t="s">
        <v>8670</v>
      </c>
      <c r="I8851" s="4"/>
    </row>
    <row r="8852" spans="1:9" ht="30">
      <c r="A8852" s="6">
        <v>8850</v>
      </c>
      <c r="B8852" s="68" t="s">
        <v>8679</v>
      </c>
      <c r="C8852" s="25" t="str">
        <f>IF(D8852=2,"NO","YES")</f>
        <v>YES</v>
      </c>
      <c r="D8852" s="77">
        <f t="shared" si="150"/>
        <v>0.02</v>
      </c>
      <c r="E8852" s="1">
        <v>4.9400000000000006E-2</v>
      </c>
      <c r="F8852" s="39">
        <v>136</v>
      </c>
      <c r="G8852" s="93">
        <v>42490</v>
      </c>
      <c r="H8852" s="3" t="s">
        <v>8670</v>
      </c>
      <c r="I8852" s="4"/>
    </row>
    <row r="8853" spans="1:9" ht="30">
      <c r="A8853" s="6">
        <v>8851</v>
      </c>
      <c r="B8853" s="68" t="s">
        <v>8680</v>
      </c>
      <c r="C8853" s="25" t="str">
        <f>IF(D8853=2,"NO","YES")</f>
        <v>YES</v>
      </c>
      <c r="D8853" s="77">
        <f t="shared" si="150"/>
        <v>0.48</v>
      </c>
      <c r="E8853" s="1">
        <v>1.1856</v>
      </c>
      <c r="F8853" s="39">
        <v>3264</v>
      </c>
      <c r="G8853" s="99">
        <v>42490</v>
      </c>
      <c r="H8853" s="3" t="s">
        <v>8670</v>
      </c>
      <c r="I8853" s="4"/>
    </row>
    <row r="8854" spans="1:9" ht="30">
      <c r="A8854" s="6">
        <v>8852</v>
      </c>
      <c r="B8854" s="68" t="s">
        <v>8681</v>
      </c>
      <c r="C8854" s="25" t="str">
        <f>IF(D8854=2,"NO","YES")</f>
        <v>YES</v>
      </c>
      <c r="D8854" s="77">
        <f t="shared" si="150"/>
        <v>0.31</v>
      </c>
      <c r="E8854" s="1">
        <v>0.76570000000000005</v>
      </c>
      <c r="F8854" s="39">
        <v>2108</v>
      </c>
      <c r="G8854" s="99">
        <v>42490</v>
      </c>
      <c r="H8854" s="3" t="s">
        <v>8670</v>
      </c>
      <c r="I8854" s="4"/>
    </row>
    <row r="8855" spans="1:9">
      <c r="A8855" s="6">
        <v>8853</v>
      </c>
      <c r="B8855" s="68" t="s">
        <v>8682</v>
      </c>
      <c r="C8855" s="25" t="str">
        <f>IF(D8855=2,"NO","YES")</f>
        <v>YES</v>
      </c>
      <c r="D8855" s="77">
        <f t="shared" si="150"/>
        <v>1.29</v>
      </c>
      <c r="E8855" s="1">
        <v>3.1863000000000001</v>
      </c>
      <c r="F8855" s="39">
        <v>8772</v>
      </c>
      <c r="G8855" s="99">
        <v>42490</v>
      </c>
      <c r="H8855" s="3" t="s">
        <v>8670</v>
      </c>
      <c r="I8855" s="4"/>
    </row>
    <row r="8856" spans="1:9" ht="30">
      <c r="A8856" s="6">
        <v>8854</v>
      </c>
      <c r="B8856" s="68" t="s">
        <v>8683</v>
      </c>
      <c r="C8856" s="25" t="str">
        <f>IF(D8856=2,"NO","YES")</f>
        <v>YES</v>
      </c>
      <c r="D8856" s="77">
        <f t="shared" si="150"/>
        <v>0.79</v>
      </c>
      <c r="E8856" s="1">
        <v>1.9513000000000003</v>
      </c>
      <c r="F8856" s="39">
        <v>5372</v>
      </c>
      <c r="G8856" s="99">
        <v>42490</v>
      </c>
      <c r="H8856" s="3" t="s">
        <v>8670</v>
      </c>
      <c r="I8856" s="4"/>
    </row>
    <row r="8857" spans="1:9" ht="30">
      <c r="A8857" s="6">
        <v>8855</v>
      </c>
      <c r="B8857" s="68" t="s">
        <v>8684</v>
      </c>
      <c r="C8857" s="25" t="str">
        <f>IF(D8857=2,"NO","YES")</f>
        <v>YES</v>
      </c>
      <c r="D8857" s="77">
        <f t="shared" si="150"/>
        <v>0.02</v>
      </c>
      <c r="E8857" s="1">
        <v>4.9400000000000006E-2</v>
      </c>
      <c r="F8857" s="39">
        <v>136</v>
      </c>
      <c r="G8857" s="99">
        <v>42490</v>
      </c>
      <c r="H8857" s="3" t="s">
        <v>8670</v>
      </c>
      <c r="I8857" s="4"/>
    </row>
    <row r="8858" spans="1:9" ht="30">
      <c r="A8858" s="6">
        <v>8856</v>
      </c>
      <c r="B8858" s="68" t="s">
        <v>8685</v>
      </c>
      <c r="C8858" s="25" t="str">
        <f>IF(D8858=2,"NO","YES")</f>
        <v>YES</v>
      </c>
      <c r="D8858" s="77">
        <f t="shared" si="150"/>
        <v>0.16</v>
      </c>
      <c r="E8858" s="1">
        <v>0.39520000000000005</v>
      </c>
      <c r="F8858" s="39">
        <v>1088</v>
      </c>
      <c r="G8858" s="99">
        <v>42490</v>
      </c>
      <c r="H8858" s="3" t="s">
        <v>8670</v>
      </c>
      <c r="I8858" s="4"/>
    </row>
    <row r="8859" spans="1:9">
      <c r="A8859" s="6">
        <v>8857</v>
      </c>
      <c r="B8859" s="68" t="s">
        <v>8686</v>
      </c>
      <c r="C8859" s="25" t="str">
        <f>IF(D8859=2,"NO","YES")</f>
        <v>YES</v>
      </c>
      <c r="D8859" s="77">
        <f t="shared" si="150"/>
        <v>1.23</v>
      </c>
      <c r="E8859" s="1">
        <v>3.0381</v>
      </c>
      <c r="F8859" s="39">
        <v>8364</v>
      </c>
      <c r="G8859" s="99">
        <v>42490</v>
      </c>
      <c r="H8859" s="3" t="s">
        <v>8670</v>
      </c>
      <c r="I8859" s="4"/>
    </row>
    <row r="8860" spans="1:9" ht="30">
      <c r="A8860" s="6">
        <v>8858</v>
      </c>
      <c r="B8860" s="68" t="s">
        <v>8687</v>
      </c>
      <c r="C8860" s="25" t="str">
        <f>IF(D8860=2,"NO","YES")</f>
        <v>YES</v>
      </c>
      <c r="D8860" s="77">
        <f t="shared" si="150"/>
        <v>0.69</v>
      </c>
      <c r="E8860" s="1">
        <v>1.7042999999999999</v>
      </c>
      <c r="F8860" s="39">
        <v>4692</v>
      </c>
      <c r="G8860" s="99">
        <v>42490</v>
      </c>
      <c r="H8860" s="3" t="s">
        <v>8670</v>
      </c>
      <c r="I8860" s="4"/>
    </row>
    <row r="8861" spans="1:9" ht="30">
      <c r="A8861" s="6">
        <v>8859</v>
      </c>
      <c r="B8861" s="68" t="s">
        <v>8688</v>
      </c>
      <c r="C8861" s="25" t="str">
        <f>IF(D8861=2,"NO","YES")</f>
        <v>YES</v>
      </c>
      <c r="D8861" s="77">
        <f t="shared" si="150"/>
        <v>0.98</v>
      </c>
      <c r="E8861" s="1">
        <v>2.4206000000000003</v>
      </c>
      <c r="F8861" s="39">
        <v>6664</v>
      </c>
      <c r="G8861" s="99">
        <v>42490</v>
      </c>
      <c r="H8861" s="3" t="s">
        <v>8670</v>
      </c>
      <c r="I8861" s="4"/>
    </row>
    <row r="8862" spans="1:9" ht="30">
      <c r="A8862" s="6">
        <v>8860</v>
      </c>
      <c r="B8862" s="68" t="s">
        <v>8689</v>
      </c>
      <c r="C8862" s="25" t="str">
        <f>IF(D8862=2,"NO","YES")</f>
        <v>YES</v>
      </c>
      <c r="D8862" s="77">
        <f t="shared" si="150"/>
        <v>1.72</v>
      </c>
      <c r="E8862" s="1">
        <v>4.2484000000000002</v>
      </c>
      <c r="F8862" s="39">
        <v>11696</v>
      </c>
      <c r="G8862" s="99">
        <v>42490</v>
      </c>
      <c r="H8862" s="3" t="s">
        <v>8670</v>
      </c>
      <c r="I8862" s="4"/>
    </row>
    <row r="8863" spans="1:9" ht="30">
      <c r="A8863" s="6">
        <v>8861</v>
      </c>
      <c r="B8863" s="68" t="s">
        <v>8690</v>
      </c>
      <c r="C8863" s="25" t="str">
        <f>IF(D8863=2,"NO","YES")</f>
        <v>YES</v>
      </c>
      <c r="D8863" s="77">
        <f t="shared" si="150"/>
        <v>0.34</v>
      </c>
      <c r="E8863" s="1">
        <v>0.8398000000000001</v>
      </c>
      <c r="F8863" s="39">
        <v>2312</v>
      </c>
      <c r="G8863" s="99">
        <v>42490</v>
      </c>
      <c r="H8863" s="3" t="s">
        <v>8670</v>
      </c>
      <c r="I8863" s="4"/>
    </row>
    <row r="8864" spans="1:9" ht="30">
      <c r="A8864" s="6">
        <v>8862</v>
      </c>
      <c r="B8864" s="68" t="s">
        <v>8691</v>
      </c>
      <c r="C8864" s="25" t="str">
        <f>IF(D8864=2,"NO","YES")</f>
        <v>YES</v>
      </c>
      <c r="D8864" s="77">
        <f t="shared" si="150"/>
        <v>1.21</v>
      </c>
      <c r="E8864" s="1">
        <v>2.9887000000000001</v>
      </c>
      <c r="F8864" s="39">
        <v>8228</v>
      </c>
      <c r="G8864" s="99">
        <v>42490</v>
      </c>
      <c r="H8864" s="3" t="s">
        <v>8670</v>
      </c>
      <c r="I8864" s="4"/>
    </row>
    <row r="8865" spans="1:9" ht="30">
      <c r="A8865" s="6">
        <v>8863</v>
      </c>
      <c r="B8865" s="68" t="s">
        <v>8692</v>
      </c>
      <c r="C8865" s="25" t="str">
        <f>IF(D8865=2,"NO","YES")</f>
        <v>YES</v>
      </c>
      <c r="D8865" s="77">
        <f t="shared" si="150"/>
        <v>1.1399999999999999</v>
      </c>
      <c r="E8865" s="1">
        <v>2.8157999999999999</v>
      </c>
      <c r="F8865" s="39">
        <v>7752</v>
      </c>
      <c r="G8865" s="99">
        <v>42490</v>
      </c>
      <c r="H8865" s="3" t="s">
        <v>8670</v>
      </c>
      <c r="I8865" s="4"/>
    </row>
    <row r="8866" spans="1:9" ht="30">
      <c r="A8866" s="6">
        <v>8864</v>
      </c>
      <c r="B8866" s="68" t="s">
        <v>8693</v>
      </c>
      <c r="C8866" s="25" t="str">
        <f>IF(D8866=2,"NO","YES")</f>
        <v>YES</v>
      </c>
      <c r="D8866" s="77">
        <f t="shared" si="150"/>
        <v>1.01</v>
      </c>
      <c r="E8866" s="1">
        <v>2.4947000000000004</v>
      </c>
      <c r="F8866" s="39">
        <v>6868</v>
      </c>
      <c r="G8866" s="99">
        <v>42490</v>
      </c>
      <c r="H8866" s="3" t="s">
        <v>8670</v>
      </c>
      <c r="I8866" s="4"/>
    </row>
    <row r="8867" spans="1:9" ht="30">
      <c r="A8867" s="6">
        <v>8865</v>
      </c>
      <c r="B8867" s="68" t="s">
        <v>8694</v>
      </c>
      <c r="C8867" s="25" t="str">
        <f>IF(D8867=2,"NO","YES")</f>
        <v>YES</v>
      </c>
      <c r="D8867" s="77">
        <f t="shared" si="150"/>
        <v>0.24</v>
      </c>
      <c r="E8867" s="1">
        <v>0.59279999999999999</v>
      </c>
      <c r="F8867" s="39">
        <v>1632</v>
      </c>
      <c r="G8867" s="99">
        <v>42490</v>
      </c>
      <c r="H8867" s="3" t="s">
        <v>8670</v>
      </c>
      <c r="I8867" s="4"/>
    </row>
    <row r="8868" spans="1:9" ht="30">
      <c r="A8868" s="6">
        <v>8866</v>
      </c>
      <c r="B8868" s="68" t="s">
        <v>8695</v>
      </c>
      <c r="C8868" s="25" t="str">
        <f>IF(D8868=2,"NO","YES")</f>
        <v>YES</v>
      </c>
      <c r="D8868" s="77">
        <f t="shared" si="150"/>
        <v>0.9</v>
      </c>
      <c r="E8868" s="1">
        <v>2.2230000000000003</v>
      </c>
      <c r="F8868" s="39">
        <v>6120</v>
      </c>
      <c r="G8868" s="99">
        <v>42490</v>
      </c>
      <c r="H8868" s="3" t="s">
        <v>8670</v>
      </c>
      <c r="I8868" s="4"/>
    </row>
    <row r="8869" spans="1:9" ht="30">
      <c r="A8869" s="6">
        <v>8867</v>
      </c>
      <c r="B8869" s="68" t="s">
        <v>8696</v>
      </c>
      <c r="C8869" s="25" t="str">
        <f>IF(D8869=2,"NO","YES")</f>
        <v>YES</v>
      </c>
      <c r="D8869" s="77">
        <f t="shared" si="150"/>
        <v>0.65</v>
      </c>
      <c r="E8869" s="1">
        <v>1.6055000000000001</v>
      </c>
      <c r="F8869" s="39">
        <v>4420</v>
      </c>
      <c r="G8869" s="99">
        <v>42490</v>
      </c>
      <c r="H8869" s="3" t="s">
        <v>8670</v>
      </c>
      <c r="I8869" s="4"/>
    </row>
    <row r="8870" spans="1:9" ht="30">
      <c r="A8870" s="6">
        <v>8868</v>
      </c>
      <c r="B8870" s="68" t="s">
        <v>8697</v>
      </c>
      <c r="C8870" s="25" t="str">
        <f>IF(D8870=2,"NO","YES")</f>
        <v>YES</v>
      </c>
      <c r="D8870" s="77">
        <f t="shared" si="150"/>
        <v>0.61</v>
      </c>
      <c r="E8870" s="1">
        <v>1.5067000000000002</v>
      </c>
      <c r="F8870" s="39">
        <v>4148</v>
      </c>
      <c r="G8870" s="99">
        <v>42490</v>
      </c>
      <c r="H8870" s="3" t="s">
        <v>8670</v>
      </c>
      <c r="I8870" s="4"/>
    </row>
    <row r="8871" spans="1:9" ht="30">
      <c r="A8871" s="6">
        <v>8869</v>
      </c>
      <c r="B8871" s="68" t="s">
        <v>8698</v>
      </c>
      <c r="C8871" s="25" t="str">
        <f>IF(D8871=2,"NO","YES")</f>
        <v>YES</v>
      </c>
      <c r="D8871" s="77">
        <f t="shared" si="150"/>
        <v>1.01</v>
      </c>
      <c r="E8871" s="1">
        <v>2.4947000000000004</v>
      </c>
      <c r="F8871" s="39">
        <v>6868</v>
      </c>
      <c r="G8871" s="99">
        <v>42490</v>
      </c>
      <c r="H8871" s="3" t="s">
        <v>8670</v>
      </c>
      <c r="I8871" s="4"/>
    </row>
    <row r="8872" spans="1:9">
      <c r="A8872" s="6">
        <v>8870</v>
      </c>
      <c r="B8872" s="68" t="s">
        <v>8699</v>
      </c>
      <c r="C8872" s="25" t="str">
        <f>IF(D8872=2,"NO","YES")</f>
        <v>YES</v>
      </c>
      <c r="D8872" s="77">
        <f t="shared" si="150"/>
        <v>0.36</v>
      </c>
      <c r="E8872" s="1">
        <v>0.88919999999999999</v>
      </c>
      <c r="F8872" s="39">
        <v>2448</v>
      </c>
      <c r="G8872" s="93">
        <v>42490</v>
      </c>
      <c r="H8872" s="3" t="s">
        <v>8670</v>
      </c>
      <c r="I8872" s="4"/>
    </row>
    <row r="8873" spans="1:9" ht="30">
      <c r="A8873" s="6">
        <v>8871</v>
      </c>
      <c r="B8873" s="68" t="s">
        <v>8700</v>
      </c>
      <c r="C8873" s="25" t="str">
        <f>IF(D8873=2,"NO","YES")</f>
        <v>NO</v>
      </c>
      <c r="D8873" s="77">
        <f t="shared" si="150"/>
        <v>2</v>
      </c>
      <c r="E8873" s="1">
        <v>4.9400000000000004</v>
      </c>
      <c r="F8873" s="39">
        <v>13600</v>
      </c>
      <c r="G8873" s="99">
        <v>42490</v>
      </c>
      <c r="H8873" s="3" t="s">
        <v>8670</v>
      </c>
      <c r="I8873" s="4"/>
    </row>
    <row r="8874" spans="1:9" ht="30">
      <c r="A8874" s="6">
        <v>8872</v>
      </c>
      <c r="B8874" s="68" t="s">
        <v>8701</v>
      </c>
      <c r="C8874" s="25" t="str">
        <f>IF(D8874=2,"NO","YES")</f>
        <v>YES</v>
      </c>
      <c r="D8874" s="77">
        <f t="shared" si="150"/>
        <v>0.18</v>
      </c>
      <c r="E8874" s="1">
        <v>0.4446</v>
      </c>
      <c r="F8874" s="39">
        <v>1224</v>
      </c>
      <c r="G8874" s="99">
        <v>42490</v>
      </c>
      <c r="H8874" s="3" t="s">
        <v>8670</v>
      </c>
      <c r="I8874" s="4"/>
    </row>
    <row r="8875" spans="1:9" ht="30">
      <c r="A8875" s="6">
        <v>8873</v>
      </c>
      <c r="B8875" s="68" t="s">
        <v>8702</v>
      </c>
      <c r="C8875" s="25" t="str">
        <f>IF(D8875=2,"NO","YES")</f>
        <v>YES</v>
      </c>
      <c r="D8875" s="77">
        <f t="shared" si="150"/>
        <v>0.61</v>
      </c>
      <c r="E8875" s="1">
        <v>1.5067000000000002</v>
      </c>
      <c r="F8875" s="39">
        <v>4148</v>
      </c>
      <c r="G8875" s="99">
        <v>42490</v>
      </c>
      <c r="H8875" s="3" t="s">
        <v>8670</v>
      </c>
      <c r="I8875" s="4"/>
    </row>
    <row r="8876" spans="1:9" ht="30">
      <c r="A8876" s="6">
        <v>8874</v>
      </c>
      <c r="B8876" s="68" t="s">
        <v>8703</v>
      </c>
      <c r="C8876" s="25" t="str">
        <f>IF(D8876=2,"NO","YES")</f>
        <v>YES</v>
      </c>
      <c r="D8876" s="77">
        <f t="shared" si="150"/>
        <v>1.21</v>
      </c>
      <c r="E8876" s="1">
        <v>2.9887000000000001</v>
      </c>
      <c r="F8876" s="39">
        <v>8228</v>
      </c>
      <c r="G8876" s="99">
        <v>42490</v>
      </c>
      <c r="H8876" s="3" t="s">
        <v>8670</v>
      </c>
      <c r="I8876" s="4"/>
    </row>
    <row r="8877" spans="1:9" ht="30">
      <c r="A8877" s="6">
        <v>8875</v>
      </c>
      <c r="B8877" s="68" t="s">
        <v>8704</v>
      </c>
      <c r="C8877" s="25" t="str">
        <f>IF(D8877=2,"NO","YES")</f>
        <v>YES</v>
      </c>
      <c r="D8877" s="77">
        <f t="shared" si="150"/>
        <v>1.1100000000000001</v>
      </c>
      <c r="E8877" s="1">
        <v>2.7417000000000002</v>
      </c>
      <c r="F8877" s="39">
        <v>7548</v>
      </c>
      <c r="G8877" s="99">
        <v>42490</v>
      </c>
      <c r="H8877" s="3" t="s">
        <v>8670</v>
      </c>
      <c r="I8877" s="4"/>
    </row>
    <row r="8878" spans="1:9" ht="30">
      <c r="A8878" s="6">
        <v>8876</v>
      </c>
      <c r="B8878" s="68" t="s">
        <v>8705</v>
      </c>
      <c r="C8878" s="25" t="str">
        <f>IF(D8878=2,"NO","YES")</f>
        <v>YES</v>
      </c>
      <c r="D8878" s="77">
        <f t="shared" si="150"/>
        <v>0.13</v>
      </c>
      <c r="E8878" s="1">
        <v>0.32110000000000005</v>
      </c>
      <c r="F8878" s="39">
        <v>884</v>
      </c>
      <c r="G8878" s="99">
        <v>42490</v>
      </c>
      <c r="H8878" s="3" t="s">
        <v>8670</v>
      </c>
      <c r="I8878" s="4"/>
    </row>
    <row r="8879" spans="1:9" ht="30">
      <c r="A8879" s="6">
        <v>8877</v>
      </c>
      <c r="B8879" s="141" t="s">
        <v>8706</v>
      </c>
      <c r="C8879" s="25" t="str">
        <f>IF(D8879=2,"NO","YES")</f>
        <v>YES</v>
      </c>
      <c r="D8879" s="77">
        <f t="shared" si="150"/>
        <v>1.53</v>
      </c>
      <c r="E8879" s="1">
        <v>3.7791000000000006</v>
      </c>
      <c r="F8879" s="39">
        <v>10404</v>
      </c>
      <c r="G8879" s="99">
        <v>42490</v>
      </c>
      <c r="H8879" s="3" t="s">
        <v>8670</v>
      </c>
      <c r="I8879" s="4"/>
    </row>
    <row r="8880" spans="1:9" ht="30">
      <c r="A8880" s="6">
        <v>8878</v>
      </c>
      <c r="B8880" s="68" t="s">
        <v>8707</v>
      </c>
      <c r="C8880" s="25" t="str">
        <f>IF(D8880=2,"NO","YES")</f>
        <v>YES</v>
      </c>
      <c r="D8880" s="77">
        <f t="shared" si="150"/>
        <v>1.1299999999999999</v>
      </c>
      <c r="E8880" s="1">
        <v>2.7911000000000001</v>
      </c>
      <c r="F8880" s="39">
        <v>7684</v>
      </c>
      <c r="G8880" s="99">
        <v>42490</v>
      </c>
      <c r="H8880" s="3" t="s">
        <v>8670</v>
      </c>
      <c r="I8880" s="4"/>
    </row>
    <row r="8881" spans="1:9" ht="30">
      <c r="A8881" s="6">
        <v>8879</v>
      </c>
      <c r="B8881" s="68" t="s">
        <v>8708</v>
      </c>
      <c r="C8881" s="25" t="str">
        <f>IF(D8881=2,"NO","YES")</f>
        <v>YES</v>
      </c>
      <c r="D8881" s="77">
        <f t="shared" si="150"/>
        <v>1.21</v>
      </c>
      <c r="E8881" s="1">
        <v>2.9887000000000001</v>
      </c>
      <c r="F8881" s="39">
        <v>8228</v>
      </c>
      <c r="G8881" s="99">
        <v>42490</v>
      </c>
      <c r="H8881" s="3" t="s">
        <v>8670</v>
      </c>
      <c r="I8881" s="4"/>
    </row>
    <row r="8882" spans="1:9" ht="30">
      <c r="A8882" s="6">
        <v>8880</v>
      </c>
      <c r="B8882" s="68" t="s">
        <v>8709</v>
      </c>
      <c r="C8882" s="25" t="str">
        <f>IF(D8882=2,"NO","YES")</f>
        <v>NO</v>
      </c>
      <c r="D8882" s="77">
        <f t="shared" si="150"/>
        <v>2</v>
      </c>
      <c r="E8882" s="1">
        <v>4.9400000000000004</v>
      </c>
      <c r="F8882" s="39">
        <v>13600</v>
      </c>
      <c r="G8882" s="99">
        <v>42490</v>
      </c>
      <c r="H8882" s="3" t="s">
        <v>8670</v>
      </c>
      <c r="I8882" s="4"/>
    </row>
    <row r="8883" spans="1:9" ht="45">
      <c r="A8883" s="6">
        <v>8881</v>
      </c>
      <c r="B8883" s="68" t="s">
        <v>8710</v>
      </c>
      <c r="C8883" s="25" t="str">
        <f>IF(D8883=2,"NO","YES")</f>
        <v>YES</v>
      </c>
      <c r="D8883" s="77">
        <f t="shared" si="150"/>
        <v>1.63</v>
      </c>
      <c r="E8883" s="1">
        <v>4.0261000000000005</v>
      </c>
      <c r="F8883" s="39">
        <v>11084</v>
      </c>
      <c r="G8883" s="99">
        <v>42490</v>
      </c>
      <c r="H8883" s="3" t="s">
        <v>8670</v>
      </c>
      <c r="I8883" s="4"/>
    </row>
    <row r="8884" spans="1:9">
      <c r="A8884" s="6">
        <v>8882</v>
      </c>
      <c r="B8884" s="68" t="s">
        <v>8711</v>
      </c>
      <c r="C8884" s="25" t="str">
        <f>IF(D8884=2,"NO","YES")</f>
        <v>YES</v>
      </c>
      <c r="D8884" s="77">
        <f t="shared" si="150"/>
        <v>0.54</v>
      </c>
      <c r="E8884" s="1">
        <v>1.3338000000000001</v>
      </c>
      <c r="F8884" s="39">
        <v>3672</v>
      </c>
      <c r="G8884" s="99">
        <v>42490</v>
      </c>
      <c r="H8884" s="3" t="s">
        <v>8670</v>
      </c>
      <c r="I8884" s="4"/>
    </row>
    <row r="8885" spans="1:9" ht="30">
      <c r="A8885" s="6">
        <v>8883</v>
      </c>
      <c r="B8885" s="68" t="s">
        <v>8712</v>
      </c>
      <c r="C8885" s="25" t="str">
        <f>IF(D8885=2,"NO","YES")</f>
        <v>YES</v>
      </c>
      <c r="D8885" s="77">
        <f t="shared" si="150"/>
        <v>0.47</v>
      </c>
      <c r="E8885" s="1">
        <v>1.1609</v>
      </c>
      <c r="F8885" s="39">
        <v>3196</v>
      </c>
      <c r="G8885" s="99">
        <v>42490</v>
      </c>
      <c r="H8885" s="3" t="s">
        <v>8670</v>
      </c>
      <c r="I8885" s="4"/>
    </row>
    <row r="8886" spans="1:9" ht="30">
      <c r="A8886" s="6">
        <v>8884</v>
      </c>
      <c r="B8886" s="68" t="s">
        <v>8713</v>
      </c>
      <c r="C8886" s="25" t="str">
        <f>IF(D8886=2,"NO","YES")</f>
        <v>YES</v>
      </c>
      <c r="D8886" s="77">
        <f t="shared" si="150"/>
        <v>1.21</v>
      </c>
      <c r="E8886" s="1">
        <v>2.9887000000000001</v>
      </c>
      <c r="F8886" s="39">
        <v>8228</v>
      </c>
      <c r="G8886" s="99">
        <v>42490</v>
      </c>
      <c r="H8886" s="3" t="s">
        <v>8670</v>
      </c>
      <c r="I8886" s="4"/>
    </row>
    <row r="8887" spans="1:9">
      <c r="A8887" s="6">
        <v>8885</v>
      </c>
      <c r="B8887" s="68" t="s">
        <v>8714</v>
      </c>
      <c r="C8887" s="25" t="str">
        <f>IF(D8887=2,"NO","YES")</f>
        <v>YES</v>
      </c>
      <c r="D8887" s="77">
        <f t="shared" si="150"/>
        <v>0.08</v>
      </c>
      <c r="E8887" s="1">
        <v>0.19760000000000003</v>
      </c>
      <c r="F8887" s="39">
        <v>544</v>
      </c>
      <c r="G8887" s="99">
        <v>42490</v>
      </c>
      <c r="H8887" s="3" t="s">
        <v>8670</v>
      </c>
      <c r="I8887" s="4"/>
    </row>
    <row r="8888" spans="1:9" ht="30">
      <c r="A8888" s="6">
        <v>8886</v>
      </c>
      <c r="B8888" s="68" t="s">
        <v>8715</v>
      </c>
      <c r="C8888" s="25" t="str">
        <f>IF(D8888=2,"NO","YES")</f>
        <v>YES</v>
      </c>
      <c r="D8888" s="77">
        <f t="shared" si="150"/>
        <v>1.02</v>
      </c>
      <c r="E8888" s="1">
        <v>2.5194000000000001</v>
      </c>
      <c r="F8888" s="39">
        <v>6936</v>
      </c>
      <c r="G8888" s="99">
        <v>42490</v>
      </c>
      <c r="H8888" s="3" t="s">
        <v>8670</v>
      </c>
      <c r="I8888" s="4"/>
    </row>
    <row r="8889" spans="1:9" ht="30">
      <c r="A8889" s="6">
        <v>8887</v>
      </c>
      <c r="B8889" s="68" t="s">
        <v>8716</v>
      </c>
      <c r="C8889" s="25" t="str">
        <f>IF(D8889=2,"NO","YES")</f>
        <v>YES</v>
      </c>
      <c r="D8889" s="77">
        <f t="shared" si="150"/>
        <v>0.42</v>
      </c>
      <c r="E8889" s="1">
        <v>1.0374000000000001</v>
      </c>
      <c r="F8889" s="39">
        <v>2856</v>
      </c>
      <c r="G8889" s="93">
        <v>42490</v>
      </c>
      <c r="H8889" s="3" t="s">
        <v>8670</v>
      </c>
      <c r="I8889" s="4"/>
    </row>
    <row r="8890" spans="1:9" ht="30">
      <c r="A8890" s="6">
        <v>8888</v>
      </c>
      <c r="B8890" s="68" t="s">
        <v>8717</v>
      </c>
      <c r="C8890" s="25" t="str">
        <f>IF(D8890=2,"NO","YES")</f>
        <v>YES</v>
      </c>
      <c r="D8890" s="77">
        <f t="shared" si="150"/>
        <v>0.49</v>
      </c>
      <c r="E8890" s="1">
        <v>1.2103000000000002</v>
      </c>
      <c r="F8890" s="39">
        <v>3332</v>
      </c>
      <c r="G8890" s="99">
        <v>42490</v>
      </c>
      <c r="H8890" s="3" t="s">
        <v>8670</v>
      </c>
      <c r="I8890" s="4"/>
    </row>
    <row r="8891" spans="1:9">
      <c r="A8891" s="6">
        <v>8889</v>
      </c>
      <c r="B8891" s="68" t="s">
        <v>8718</v>
      </c>
      <c r="C8891" s="25" t="str">
        <f>IF(D8891=2,"NO","YES")</f>
        <v>YES</v>
      </c>
      <c r="D8891" s="77">
        <f t="shared" si="150"/>
        <v>0.73</v>
      </c>
      <c r="E8891" s="1">
        <v>1.8031000000000001</v>
      </c>
      <c r="F8891" s="39">
        <v>4964</v>
      </c>
      <c r="G8891" s="99">
        <v>42674</v>
      </c>
      <c r="H8891" s="3" t="s">
        <v>8670</v>
      </c>
      <c r="I8891" s="4"/>
    </row>
    <row r="8892" spans="1:9" ht="30">
      <c r="A8892" s="6">
        <v>8890</v>
      </c>
      <c r="B8892" s="68" t="s">
        <v>8719</v>
      </c>
      <c r="C8892" s="25" t="str">
        <f>IF(D8892=2,"NO","YES")</f>
        <v>YES</v>
      </c>
      <c r="D8892" s="77">
        <f t="shared" si="150"/>
        <v>0.36</v>
      </c>
      <c r="E8892" s="1">
        <v>0.88919999999999999</v>
      </c>
      <c r="F8892" s="39">
        <v>2448</v>
      </c>
      <c r="G8892" s="99">
        <v>42674</v>
      </c>
      <c r="H8892" s="3" t="s">
        <v>8670</v>
      </c>
      <c r="I8892" s="4"/>
    </row>
    <row r="8893" spans="1:9">
      <c r="A8893" s="6">
        <v>8891</v>
      </c>
      <c r="B8893" s="68" t="s">
        <v>8720</v>
      </c>
      <c r="C8893" s="25" t="str">
        <f>IF(D8893=2,"NO","YES")</f>
        <v>NO</v>
      </c>
      <c r="D8893" s="77">
        <f t="shared" si="150"/>
        <v>2</v>
      </c>
      <c r="E8893" s="1">
        <v>4.9400000000000004</v>
      </c>
      <c r="F8893" s="39">
        <v>13600</v>
      </c>
      <c r="G8893" s="99">
        <v>42674</v>
      </c>
      <c r="H8893" s="3" t="s">
        <v>8670</v>
      </c>
      <c r="I8893" s="4"/>
    </row>
    <row r="8894" spans="1:9" ht="30">
      <c r="A8894" s="6">
        <v>8892</v>
      </c>
      <c r="B8894" s="68" t="s">
        <v>8721</v>
      </c>
      <c r="C8894" s="25" t="str">
        <f>IF(D8894=2,"NO","YES")</f>
        <v>YES</v>
      </c>
      <c r="D8894" s="77">
        <f t="shared" si="150"/>
        <v>0.19</v>
      </c>
      <c r="E8894" s="1">
        <v>0.46930000000000005</v>
      </c>
      <c r="F8894" s="39">
        <v>1292</v>
      </c>
      <c r="G8894" s="99">
        <v>42674</v>
      </c>
      <c r="H8894" s="3" t="s">
        <v>8670</v>
      </c>
      <c r="I8894" s="4"/>
    </row>
    <row r="8895" spans="1:9" ht="30">
      <c r="A8895" s="6">
        <v>8893</v>
      </c>
      <c r="B8895" s="68" t="s">
        <v>8722</v>
      </c>
      <c r="C8895" s="25" t="str">
        <f>IF(D8895=2,"NO","YES")</f>
        <v>YES</v>
      </c>
      <c r="D8895" s="77">
        <f t="shared" si="150"/>
        <v>1.21</v>
      </c>
      <c r="E8895" s="1">
        <v>2.9887000000000001</v>
      </c>
      <c r="F8895" s="39">
        <v>8228</v>
      </c>
      <c r="G8895" s="99">
        <v>42674</v>
      </c>
      <c r="H8895" s="3" t="s">
        <v>8670</v>
      </c>
      <c r="I8895" s="4"/>
    </row>
    <row r="8896" spans="1:9" ht="30">
      <c r="A8896" s="6">
        <v>8894</v>
      </c>
      <c r="B8896" s="68" t="s">
        <v>8723</v>
      </c>
      <c r="C8896" s="25" t="str">
        <f>IF(D8896=2,"NO","YES")</f>
        <v>YES</v>
      </c>
      <c r="D8896" s="77">
        <f t="shared" si="150"/>
        <v>1.21</v>
      </c>
      <c r="E8896" s="1">
        <v>2.9887000000000001</v>
      </c>
      <c r="F8896" s="39">
        <v>8228</v>
      </c>
      <c r="G8896" s="99">
        <v>42674</v>
      </c>
      <c r="H8896" s="3" t="s">
        <v>8670</v>
      </c>
      <c r="I8896" s="4"/>
    </row>
    <row r="8897" spans="1:9" ht="30">
      <c r="A8897" s="6">
        <v>8895</v>
      </c>
      <c r="B8897" s="68" t="s">
        <v>8724</v>
      </c>
      <c r="C8897" s="25" t="str">
        <f>IF(D8897=2,"NO","YES")</f>
        <v>YES</v>
      </c>
      <c r="D8897" s="77">
        <f t="shared" si="150"/>
        <v>0.13</v>
      </c>
      <c r="E8897" s="1">
        <v>0.32110000000000005</v>
      </c>
      <c r="F8897" s="39">
        <v>884</v>
      </c>
      <c r="G8897" s="99">
        <v>42674</v>
      </c>
      <c r="H8897" s="3" t="s">
        <v>8670</v>
      </c>
      <c r="I8897" s="4"/>
    </row>
    <row r="8898" spans="1:9">
      <c r="A8898" s="6">
        <v>8896</v>
      </c>
      <c r="B8898" s="68" t="s">
        <v>8725</v>
      </c>
      <c r="C8898" s="25" t="str">
        <f>IF(D8898=2,"NO","YES")</f>
        <v>YES</v>
      </c>
      <c r="D8898" s="77">
        <f t="shared" si="150"/>
        <v>0.04</v>
      </c>
      <c r="E8898" s="1">
        <v>9.8800000000000013E-2</v>
      </c>
      <c r="F8898" s="39">
        <v>272</v>
      </c>
      <c r="G8898" s="99">
        <v>42674</v>
      </c>
      <c r="H8898" s="3" t="s">
        <v>8670</v>
      </c>
      <c r="I8898" s="4"/>
    </row>
    <row r="8899" spans="1:9">
      <c r="A8899" s="6">
        <v>8897</v>
      </c>
      <c r="B8899" s="24" t="s">
        <v>8726</v>
      </c>
      <c r="C8899" s="25" t="str">
        <f>IF(D8899=2,"NO","YES")</f>
        <v>YES</v>
      </c>
      <c r="D8899" s="25">
        <f t="shared" si="150"/>
        <v>0.4</v>
      </c>
      <c r="E8899" s="1">
        <v>0.9880000000000001</v>
      </c>
      <c r="F8899" s="75">
        <v>2720</v>
      </c>
      <c r="G8899" s="89">
        <v>42711</v>
      </c>
      <c r="H8899" s="3" t="s">
        <v>8670</v>
      </c>
      <c r="I8899" s="4"/>
    </row>
    <row r="8900" spans="1:9" ht="30">
      <c r="A8900" s="6">
        <v>8898</v>
      </c>
      <c r="B8900" s="24" t="s">
        <v>8727</v>
      </c>
      <c r="C8900" s="25" t="str">
        <f>IF(D8900=2,"NO","YES")</f>
        <v>YES</v>
      </c>
      <c r="D8900" s="25">
        <f t="shared" si="150"/>
        <v>0.39</v>
      </c>
      <c r="E8900" s="1">
        <v>0.96330000000000016</v>
      </c>
      <c r="F8900" s="75">
        <v>2652</v>
      </c>
      <c r="G8900" s="89">
        <v>42711</v>
      </c>
      <c r="H8900" s="3" t="s">
        <v>8670</v>
      </c>
      <c r="I8900" s="4"/>
    </row>
    <row r="8901" spans="1:9" ht="30">
      <c r="A8901" s="6">
        <v>8899</v>
      </c>
      <c r="B8901" s="24" t="s">
        <v>8728</v>
      </c>
      <c r="C8901" s="25" t="str">
        <f>IF(D8901=2,"NO","YES")</f>
        <v>YES</v>
      </c>
      <c r="D8901" s="25">
        <f t="shared" ref="D8901:D8964" si="151">F8901/6800</f>
        <v>0.08</v>
      </c>
      <c r="E8901" s="1">
        <v>0.19760000000000003</v>
      </c>
      <c r="F8901" s="75">
        <v>544</v>
      </c>
      <c r="G8901" s="89">
        <v>42711</v>
      </c>
      <c r="H8901" s="3" t="s">
        <v>8670</v>
      </c>
      <c r="I8901" s="4"/>
    </row>
    <row r="8902" spans="1:9" ht="30">
      <c r="A8902" s="6">
        <v>8900</v>
      </c>
      <c r="B8902" s="24" t="s">
        <v>8729</v>
      </c>
      <c r="C8902" s="25" t="str">
        <f>IF(D8902=2,"NO","YES")</f>
        <v>YES</v>
      </c>
      <c r="D8902" s="25">
        <f t="shared" si="151"/>
        <v>0.2</v>
      </c>
      <c r="E8902" s="1">
        <v>0.49400000000000005</v>
      </c>
      <c r="F8902" s="59">
        <v>1360</v>
      </c>
      <c r="G8902" s="97">
        <v>42728</v>
      </c>
      <c r="H8902" s="3" t="s">
        <v>8670</v>
      </c>
      <c r="I8902" s="4"/>
    </row>
    <row r="8903" spans="1:9" ht="45">
      <c r="A8903" s="6">
        <v>8901</v>
      </c>
      <c r="B8903" s="24" t="s">
        <v>8730</v>
      </c>
      <c r="C8903" s="25" t="str">
        <f>IF(D8903=2,"NO","YES")</f>
        <v>YES</v>
      </c>
      <c r="D8903" s="25">
        <f t="shared" si="151"/>
        <v>0.05</v>
      </c>
      <c r="E8903" s="1">
        <v>0.12350000000000001</v>
      </c>
      <c r="F8903" s="59">
        <v>340</v>
      </c>
      <c r="G8903" s="97">
        <v>42728</v>
      </c>
      <c r="H8903" s="3" t="s">
        <v>8670</v>
      </c>
      <c r="I8903" s="4"/>
    </row>
    <row r="8904" spans="1:9" ht="45">
      <c r="A8904" s="6">
        <v>8902</v>
      </c>
      <c r="B8904" s="24" t="s">
        <v>8731</v>
      </c>
      <c r="C8904" s="25" t="str">
        <f>IF(D8904=2,"NO","YES")</f>
        <v>YES</v>
      </c>
      <c r="D8904" s="25">
        <f t="shared" si="151"/>
        <v>0.47</v>
      </c>
      <c r="E8904" s="1">
        <v>1.1609</v>
      </c>
      <c r="F8904" s="59">
        <v>3196</v>
      </c>
      <c r="G8904" s="97">
        <v>42728</v>
      </c>
      <c r="H8904" s="3" t="s">
        <v>8670</v>
      </c>
      <c r="I8904" s="4"/>
    </row>
    <row r="8905" spans="1:9" ht="30">
      <c r="A8905" s="6">
        <v>8903</v>
      </c>
      <c r="B8905" s="68" t="s">
        <v>8732</v>
      </c>
      <c r="C8905" s="25" t="str">
        <f>IF(D8905=2,"NO","YES")</f>
        <v>YES</v>
      </c>
      <c r="D8905" s="77">
        <f t="shared" si="151"/>
        <v>0.1</v>
      </c>
      <c r="E8905" s="1">
        <v>0.24700000000000003</v>
      </c>
      <c r="F8905" s="39">
        <v>680</v>
      </c>
      <c r="G8905" s="99">
        <v>42490</v>
      </c>
      <c r="H8905" s="3" t="s">
        <v>8733</v>
      </c>
      <c r="I8905" s="4"/>
    </row>
    <row r="8906" spans="1:9">
      <c r="A8906" s="6">
        <v>8904</v>
      </c>
      <c r="B8906" s="68" t="s">
        <v>8734</v>
      </c>
      <c r="C8906" s="25" t="str">
        <f>IF(D8906=2,"NO","YES")</f>
        <v>YES</v>
      </c>
      <c r="D8906" s="77">
        <f t="shared" si="151"/>
        <v>1.04</v>
      </c>
      <c r="E8906" s="1">
        <v>2.5688000000000004</v>
      </c>
      <c r="F8906" s="39">
        <v>7072</v>
      </c>
      <c r="G8906" s="99">
        <v>42490</v>
      </c>
      <c r="H8906" s="3" t="s">
        <v>8733</v>
      </c>
      <c r="I8906" s="4"/>
    </row>
    <row r="8907" spans="1:9">
      <c r="A8907" s="6">
        <v>8905</v>
      </c>
      <c r="B8907" s="68" t="s">
        <v>8735</v>
      </c>
      <c r="C8907" s="25" t="str">
        <f>IF(D8907=2,"NO","YES")</f>
        <v>YES</v>
      </c>
      <c r="D8907" s="77">
        <f t="shared" si="151"/>
        <v>0.43</v>
      </c>
      <c r="E8907" s="1">
        <v>1.0621</v>
      </c>
      <c r="F8907" s="39">
        <v>2924</v>
      </c>
      <c r="G8907" s="99">
        <v>42490</v>
      </c>
      <c r="H8907" s="3" t="s">
        <v>8733</v>
      </c>
      <c r="I8907" s="4"/>
    </row>
    <row r="8908" spans="1:9">
      <c r="A8908" s="6">
        <v>8906</v>
      </c>
      <c r="B8908" s="68" t="s">
        <v>8736</v>
      </c>
      <c r="C8908" s="25" t="str">
        <f>IF(D8908=2,"NO","YES")</f>
        <v>YES</v>
      </c>
      <c r="D8908" s="77">
        <f t="shared" si="151"/>
        <v>0.92</v>
      </c>
      <c r="E8908" s="1">
        <v>2.2724000000000002</v>
      </c>
      <c r="F8908" s="39">
        <v>6256</v>
      </c>
      <c r="G8908" s="99">
        <v>42490</v>
      </c>
      <c r="H8908" s="3" t="s">
        <v>8733</v>
      </c>
      <c r="I8908" s="4"/>
    </row>
    <row r="8909" spans="1:9">
      <c r="A8909" s="6">
        <v>8907</v>
      </c>
      <c r="B8909" s="68" t="s">
        <v>8737</v>
      </c>
      <c r="C8909" s="25" t="str">
        <f>IF(D8909=2,"NO","YES")</f>
        <v>YES</v>
      </c>
      <c r="D8909" s="77">
        <f t="shared" si="151"/>
        <v>0.23</v>
      </c>
      <c r="E8909" s="1">
        <v>0.56810000000000005</v>
      </c>
      <c r="F8909" s="39">
        <v>1564</v>
      </c>
      <c r="G8909" s="99">
        <v>42490</v>
      </c>
      <c r="H8909" s="3" t="s">
        <v>8733</v>
      </c>
      <c r="I8909" s="4"/>
    </row>
    <row r="8910" spans="1:9" ht="30">
      <c r="A8910" s="6">
        <v>8908</v>
      </c>
      <c r="B8910" s="68" t="s">
        <v>8738</v>
      </c>
      <c r="C8910" s="25" t="str">
        <f>IF(D8910=2,"NO","YES")</f>
        <v>YES</v>
      </c>
      <c r="D8910" s="77">
        <f t="shared" si="151"/>
        <v>0.23</v>
      </c>
      <c r="E8910" s="1">
        <v>0.56810000000000005</v>
      </c>
      <c r="F8910" s="39">
        <v>1564</v>
      </c>
      <c r="G8910" s="99">
        <v>42490</v>
      </c>
      <c r="H8910" s="3" t="s">
        <v>8733</v>
      </c>
      <c r="I8910" s="4"/>
    </row>
    <row r="8911" spans="1:9" ht="30">
      <c r="A8911" s="6">
        <v>8909</v>
      </c>
      <c r="B8911" s="68" t="s">
        <v>8739</v>
      </c>
      <c r="C8911" s="25" t="str">
        <f>IF(D8911=2,"NO","YES")</f>
        <v>YES</v>
      </c>
      <c r="D8911" s="77">
        <f t="shared" si="151"/>
        <v>1.3</v>
      </c>
      <c r="E8911" s="1">
        <v>3.2110000000000003</v>
      </c>
      <c r="F8911" s="39">
        <v>8840</v>
      </c>
      <c r="G8911" s="99">
        <v>42490</v>
      </c>
      <c r="H8911" s="3" t="s">
        <v>8733</v>
      </c>
      <c r="I8911" s="4"/>
    </row>
    <row r="8912" spans="1:9" ht="30">
      <c r="A8912" s="6">
        <v>8910</v>
      </c>
      <c r="B8912" s="68" t="s">
        <v>8740</v>
      </c>
      <c r="C8912" s="25" t="str">
        <f>IF(D8912=2,"NO","YES")</f>
        <v>YES</v>
      </c>
      <c r="D8912" s="77">
        <f t="shared" si="151"/>
        <v>1.21</v>
      </c>
      <c r="E8912" s="1">
        <v>2.9887000000000001</v>
      </c>
      <c r="F8912" s="39">
        <v>8228</v>
      </c>
      <c r="G8912" s="99">
        <v>42490</v>
      </c>
      <c r="H8912" s="3" t="s">
        <v>8733</v>
      </c>
      <c r="I8912" s="4"/>
    </row>
    <row r="8913" spans="1:9" ht="30">
      <c r="A8913" s="6">
        <v>8911</v>
      </c>
      <c r="B8913" s="68" t="s">
        <v>8741</v>
      </c>
      <c r="C8913" s="25" t="str">
        <f>IF(D8913=2,"NO","YES")</f>
        <v>YES</v>
      </c>
      <c r="D8913" s="77">
        <f t="shared" si="151"/>
        <v>0.56999999999999995</v>
      </c>
      <c r="E8913" s="1">
        <v>1.4078999999999999</v>
      </c>
      <c r="F8913" s="39">
        <v>3876</v>
      </c>
      <c r="G8913" s="99">
        <v>42490</v>
      </c>
      <c r="H8913" s="3" t="s">
        <v>8733</v>
      </c>
      <c r="I8913" s="4"/>
    </row>
    <row r="8914" spans="1:9" ht="30">
      <c r="A8914" s="6">
        <v>8912</v>
      </c>
      <c r="B8914" s="68" t="s">
        <v>8742</v>
      </c>
      <c r="C8914" s="25" t="str">
        <f>IF(D8914=2,"NO","YES")</f>
        <v>NO</v>
      </c>
      <c r="D8914" s="77">
        <f t="shared" si="151"/>
        <v>2</v>
      </c>
      <c r="E8914" s="1">
        <v>4.9400000000000004</v>
      </c>
      <c r="F8914" s="39">
        <v>13600</v>
      </c>
      <c r="G8914" s="93">
        <v>42490</v>
      </c>
      <c r="H8914" s="3" t="s">
        <v>8733</v>
      </c>
      <c r="I8914" s="4"/>
    </row>
    <row r="8915" spans="1:9" ht="30">
      <c r="A8915" s="6">
        <v>8913</v>
      </c>
      <c r="B8915" s="68" t="s">
        <v>8743</v>
      </c>
      <c r="C8915" s="25" t="str">
        <f>IF(D8915=2,"NO","YES")</f>
        <v>NO</v>
      </c>
      <c r="D8915" s="77">
        <f t="shared" si="151"/>
        <v>2</v>
      </c>
      <c r="E8915" s="1">
        <v>4.9400000000000004</v>
      </c>
      <c r="F8915" s="39">
        <v>13600</v>
      </c>
      <c r="G8915" s="99">
        <v>42490</v>
      </c>
      <c r="H8915" s="3" t="s">
        <v>8733</v>
      </c>
      <c r="I8915" s="4"/>
    </row>
    <row r="8916" spans="1:9" ht="30">
      <c r="A8916" s="6">
        <v>8914</v>
      </c>
      <c r="B8916" s="68" t="s">
        <v>8744</v>
      </c>
      <c r="C8916" s="25" t="str">
        <f>IF(D8916=2,"NO","YES")</f>
        <v>YES</v>
      </c>
      <c r="D8916" s="77">
        <f t="shared" si="151"/>
        <v>0.94</v>
      </c>
      <c r="E8916" s="1">
        <v>2.3218000000000001</v>
      </c>
      <c r="F8916" s="39">
        <v>6392</v>
      </c>
      <c r="G8916" s="99">
        <v>42490</v>
      </c>
      <c r="H8916" s="3" t="s">
        <v>8733</v>
      </c>
      <c r="I8916" s="4"/>
    </row>
    <row r="8917" spans="1:9">
      <c r="A8917" s="6">
        <v>8915</v>
      </c>
      <c r="B8917" s="68" t="s">
        <v>8745</v>
      </c>
      <c r="C8917" s="25" t="str">
        <f>IF(D8917=2,"NO","YES")</f>
        <v>YES</v>
      </c>
      <c r="D8917" s="77">
        <f t="shared" si="151"/>
        <v>0.56000000000000005</v>
      </c>
      <c r="E8917" s="1">
        <v>1.3832000000000002</v>
      </c>
      <c r="F8917" s="39">
        <v>3808</v>
      </c>
      <c r="G8917" s="99">
        <v>42490</v>
      </c>
      <c r="H8917" s="3" t="s">
        <v>8733</v>
      </c>
      <c r="I8917" s="4"/>
    </row>
    <row r="8918" spans="1:9" ht="30">
      <c r="A8918" s="6">
        <v>8916</v>
      </c>
      <c r="B8918" s="68" t="s">
        <v>8746</v>
      </c>
      <c r="C8918" s="25" t="str">
        <f>IF(D8918=2,"NO","YES")</f>
        <v>YES</v>
      </c>
      <c r="D8918" s="77">
        <f t="shared" si="151"/>
        <v>1.18</v>
      </c>
      <c r="E8918" s="1">
        <v>2.9146000000000001</v>
      </c>
      <c r="F8918" s="39">
        <v>8024</v>
      </c>
      <c r="G8918" s="99">
        <v>42490</v>
      </c>
      <c r="H8918" s="3" t="s">
        <v>8733</v>
      </c>
      <c r="I8918" s="4"/>
    </row>
    <row r="8919" spans="1:9">
      <c r="A8919" s="6">
        <v>8917</v>
      </c>
      <c r="B8919" s="68" t="s">
        <v>8682</v>
      </c>
      <c r="C8919" s="25" t="str">
        <f>IF(D8919=2,"NO","YES")</f>
        <v>YES</v>
      </c>
      <c r="D8919" s="77">
        <f t="shared" si="151"/>
        <v>0.22</v>
      </c>
      <c r="E8919" s="1">
        <v>0.54339999999999999</v>
      </c>
      <c r="F8919" s="39">
        <v>1496</v>
      </c>
      <c r="G8919" s="99">
        <v>42490</v>
      </c>
      <c r="H8919" s="3" t="s">
        <v>8733</v>
      </c>
      <c r="I8919" s="4"/>
    </row>
    <row r="8920" spans="1:9">
      <c r="A8920" s="6">
        <v>8918</v>
      </c>
      <c r="B8920" s="68" t="s">
        <v>8747</v>
      </c>
      <c r="C8920" s="25" t="str">
        <f>IF(D8920=2,"NO","YES")</f>
        <v>YES</v>
      </c>
      <c r="D8920" s="77">
        <f t="shared" si="151"/>
        <v>1.04</v>
      </c>
      <c r="E8920" s="1">
        <v>2.5688000000000004</v>
      </c>
      <c r="F8920" s="39">
        <v>7072</v>
      </c>
      <c r="G8920" s="99">
        <v>42490</v>
      </c>
      <c r="H8920" s="3" t="s">
        <v>8733</v>
      </c>
      <c r="I8920" s="4"/>
    </row>
    <row r="8921" spans="1:9" ht="30">
      <c r="A8921" s="6">
        <v>8919</v>
      </c>
      <c r="B8921" s="68" t="s">
        <v>8748</v>
      </c>
      <c r="C8921" s="25" t="str">
        <f>IF(D8921=2,"NO","YES")</f>
        <v>YES</v>
      </c>
      <c r="D8921" s="77">
        <f t="shared" si="151"/>
        <v>1.62</v>
      </c>
      <c r="E8921" s="1">
        <v>4.0014000000000003</v>
      </c>
      <c r="F8921" s="39">
        <v>11016</v>
      </c>
      <c r="G8921" s="99">
        <v>42490</v>
      </c>
      <c r="H8921" s="3" t="s">
        <v>8733</v>
      </c>
      <c r="I8921" s="4"/>
    </row>
    <row r="8922" spans="1:9" ht="30">
      <c r="A8922" s="6">
        <v>8920</v>
      </c>
      <c r="B8922" s="68" t="s">
        <v>8749</v>
      </c>
      <c r="C8922" s="25" t="str">
        <f>IF(D8922=2,"NO","YES")</f>
        <v>YES</v>
      </c>
      <c r="D8922" s="77">
        <f t="shared" si="151"/>
        <v>1.1299999999999999</v>
      </c>
      <c r="E8922" s="1">
        <v>2.7911000000000001</v>
      </c>
      <c r="F8922" s="39">
        <v>7684</v>
      </c>
      <c r="G8922" s="99">
        <v>42490</v>
      </c>
      <c r="H8922" s="3" t="s">
        <v>8733</v>
      </c>
      <c r="I8922" s="4"/>
    </row>
    <row r="8923" spans="1:9" ht="30">
      <c r="A8923" s="6">
        <v>8921</v>
      </c>
      <c r="B8923" s="68" t="s">
        <v>8750</v>
      </c>
      <c r="C8923" s="25" t="str">
        <f>IF(D8923=2,"NO","YES")</f>
        <v>NO</v>
      </c>
      <c r="D8923" s="77">
        <f t="shared" si="151"/>
        <v>2</v>
      </c>
      <c r="E8923" s="1">
        <v>4.9400000000000004</v>
      </c>
      <c r="F8923" s="39">
        <v>13600</v>
      </c>
      <c r="G8923" s="99">
        <v>42490</v>
      </c>
      <c r="H8923" s="3" t="s">
        <v>8733</v>
      </c>
      <c r="I8923" s="4"/>
    </row>
    <row r="8924" spans="1:9" ht="30">
      <c r="A8924" s="6">
        <v>8922</v>
      </c>
      <c r="B8924" s="68" t="s">
        <v>8751</v>
      </c>
      <c r="C8924" s="25" t="str">
        <f>IF(D8924=2,"NO","YES")</f>
        <v>YES</v>
      </c>
      <c r="D8924" s="77">
        <f t="shared" si="151"/>
        <v>0.95</v>
      </c>
      <c r="E8924" s="1">
        <v>2.3465000000000003</v>
      </c>
      <c r="F8924" s="39">
        <v>6460</v>
      </c>
      <c r="G8924" s="99">
        <v>42490</v>
      </c>
      <c r="H8924" s="3" t="s">
        <v>8733</v>
      </c>
      <c r="I8924" s="4"/>
    </row>
    <row r="8925" spans="1:9" ht="30">
      <c r="A8925" s="6">
        <v>8923</v>
      </c>
      <c r="B8925" s="68" t="s">
        <v>8752</v>
      </c>
      <c r="C8925" s="25" t="str">
        <f>IF(D8925=2,"NO","YES")</f>
        <v>YES</v>
      </c>
      <c r="D8925" s="77">
        <f t="shared" si="151"/>
        <v>1.05</v>
      </c>
      <c r="E8925" s="1">
        <v>2.5935000000000001</v>
      </c>
      <c r="F8925" s="39">
        <v>7140</v>
      </c>
      <c r="G8925" s="99">
        <v>42490</v>
      </c>
      <c r="H8925" s="3" t="s">
        <v>8733</v>
      </c>
      <c r="I8925" s="4"/>
    </row>
    <row r="8926" spans="1:9">
      <c r="A8926" s="6">
        <v>8924</v>
      </c>
      <c r="B8926" s="68" t="s">
        <v>8753</v>
      </c>
      <c r="C8926" s="25" t="str">
        <f>IF(D8926=2,"NO","YES")</f>
        <v>YES</v>
      </c>
      <c r="D8926" s="77">
        <f t="shared" si="151"/>
        <v>1.18</v>
      </c>
      <c r="E8926" s="1">
        <v>2.9146000000000001</v>
      </c>
      <c r="F8926" s="39">
        <v>8024</v>
      </c>
      <c r="G8926" s="99">
        <v>42490</v>
      </c>
      <c r="H8926" s="3" t="s">
        <v>8733</v>
      </c>
      <c r="I8926" s="4"/>
    </row>
    <row r="8927" spans="1:9" ht="30">
      <c r="A8927" s="6">
        <v>8925</v>
      </c>
      <c r="B8927" s="68" t="s">
        <v>8580</v>
      </c>
      <c r="C8927" s="25" t="str">
        <f>IF(D8927=2,"NO","YES")</f>
        <v>NO</v>
      </c>
      <c r="D8927" s="77">
        <f t="shared" si="151"/>
        <v>2</v>
      </c>
      <c r="E8927" s="1">
        <v>4.9400000000000004</v>
      </c>
      <c r="F8927" s="39">
        <v>13600</v>
      </c>
      <c r="G8927" s="99">
        <v>42490</v>
      </c>
      <c r="H8927" s="3" t="s">
        <v>8733</v>
      </c>
      <c r="I8927" s="4"/>
    </row>
    <row r="8928" spans="1:9">
      <c r="A8928" s="6">
        <v>8926</v>
      </c>
      <c r="B8928" s="68" t="s">
        <v>8754</v>
      </c>
      <c r="C8928" s="25" t="str">
        <f>IF(D8928=2,"NO","YES")</f>
        <v>YES</v>
      </c>
      <c r="D8928" s="77">
        <f t="shared" si="151"/>
        <v>1</v>
      </c>
      <c r="E8928" s="1">
        <v>2.4700000000000002</v>
      </c>
      <c r="F8928" s="39">
        <v>6800</v>
      </c>
      <c r="G8928" s="99">
        <v>42490</v>
      </c>
      <c r="H8928" s="3" t="s">
        <v>8733</v>
      </c>
      <c r="I8928" s="4"/>
    </row>
    <row r="8929" spans="1:9">
      <c r="A8929" s="6">
        <v>8927</v>
      </c>
      <c r="B8929" s="68" t="s">
        <v>8699</v>
      </c>
      <c r="C8929" s="25" t="str">
        <f>IF(D8929=2,"NO","YES")</f>
        <v>YES</v>
      </c>
      <c r="D8929" s="77">
        <f t="shared" si="151"/>
        <v>0.34</v>
      </c>
      <c r="E8929" s="1">
        <v>0.8398000000000001</v>
      </c>
      <c r="F8929" s="39">
        <v>2312</v>
      </c>
      <c r="G8929" s="99">
        <v>42490</v>
      </c>
      <c r="H8929" s="3" t="s">
        <v>8733</v>
      </c>
      <c r="I8929" s="4"/>
    </row>
    <row r="8930" spans="1:9" ht="30">
      <c r="A8930" s="6">
        <v>8928</v>
      </c>
      <c r="B8930" s="68" t="s">
        <v>8755</v>
      </c>
      <c r="C8930" s="25" t="str">
        <f>IF(D8930=2,"NO","YES")</f>
        <v>YES</v>
      </c>
      <c r="D8930" s="77">
        <f t="shared" si="151"/>
        <v>0.14000000000000001</v>
      </c>
      <c r="E8930" s="1">
        <v>0.34580000000000005</v>
      </c>
      <c r="F8930" s="39">
        <v>952</v>
      </c>
      <c r="G8930" s="99">
        <v>42490</v>
      </c>
      <c r="H8930" s="3" t="s">
        <v>8733</v>
      </c>
      <c r="I8930" s="4"/>
    </row>
    <row r="8931" spans="1:9" ht="30">
      <c r="A8931" s="6">
        <v>8929</v>
      </c>
      <c r="B8931" s="68" t="s">
        <v>8756</v>
      </c>
      <c r="C8931" s="25" t="str">
        <f>IF(D8931=2,"NO","YES")</f>
        <v>YES</v>
      </c>
      <c r="D8931" s="77">
        <f t="shared" si="151"/>
        <v>0.97</v>
      </c>
      <c r="E8931" s="1">
        <v>2.3959000000000001</v>
      </c>
      <c r="F8931" s="39">
        <v>6596</v>
      </c>
      <c r="G8931" s="99">
        <v>42490</v>
      </c>
      <c r="H8931" s="3" t="s">
        <v>8733</v>
      </c>
      <c r="I8931" s="4"/>
    </row>
    <row r="8932" spans="1:9" ht="30">
      <c r="A8932" s="6">
        <v>8930</v>
      </c>
      <c r="B8932" s="68" t="s">
        <v>8757</v>
      </c>
      <c r="C8932" s="25" t="str">
        <f>IF(D8932=2,"NO","YES")</f>
        <v>YES</v>
      </c>
      <c r="D8932" s="77">
        <f t="shared" si="151"/>
        <v>0.76</v>
      </c>
      <c r="E8932" s="1">
        <v>1.8772000000000002</v>
      </c>
      <c r="F8932" s="39">
        <v>5168</v>
      </c>
      <c r="G8932" s="99">
        <v>42490</v>
      </c>
      <c r="H8932" s="3" t="s">
        <v>8733</v>
      </c>
      <c r="I8932" s="4"/>
    </row>
    <row r="8933" spans="1:9" ht="30">
      <c r="A8933" s="6">
        <v>8931</v>
      </c>
      <c r="B8933" s="68" t="s">
        <v>8758</v>
      </c>
      <c r="C8933" s="25" t="str">
        <f>IF(D8933=2,"NO","YES")</f>
        <v>YES</v>
      </c>
      <c r="D8933" s="77">
        <f t="shared" si="151"/>
        <v>1.19</v>
      </c>
      <c r="E8933" s="1">
        <v>2.9393000000000002</v>
      </c>
      <c r="F8933" s="39">
        <v>8092</v>
      </c>
      <c r="G8933" s="99">
        <v>42490</v>
      </c>
      <c r="H8933" s="3" t="s">
        <v>8733</v>
      </c>
      <c r="I8933" s="4"/>
    </row>
    <row r="8934" spans="1:9">
      <c r="A8934" s="6">
        <v>8932</v>
      </c>
      <c r="B8934" s="68" t="s">
        <v>8759</v>
      </c>
      <c r="C8934" s="25" t="str">
        <f>IF(D8934=2,"NO","YES")</f>
        <v>YES</v>
      </c>
      <c r="D8934" s="77">
        <f t="shared" si="151"/>
        <v>1.21</v>
      </c>
      <c r="E8934" s="1">
        <v>2.9887000000000001</v>
      </c>
      <c r="F8934" s="39">
        <v>8228</v>
      </c>
      <c r="G8934" s="93">
        <v>42490</v>
      </c>
      <c r="H8934" s="3" t="s">
        <v>8733</v>
      </c>
      <c r="I8934" s="4"/>
    </row>
    <row r="8935" spans="1:9" ht="30">
      <c r="A8935" s="6">
        <v>8933</v>
      </c>
      <c r="B8935" s="68" t="s">
        <v>8760</v>
      </c>
      <c r="C8935" s="25" t="str">
        <f>IF(D8935=2,"NO","YES")</f>
        <v>YES</v>
      </c>
      <c r="D8935" s="77">
        <f t="shared" si="151"/>
        <v>0.45</v>
      </c>
      <c r="E8935" s="1">
        <v>1.1115000000000002</v>
      </c>
      <c r="F8935" s="39">
        <v>3060</v>
      </c>
      <c r="G8935" s="99">
        <v>42490</v>
      </c>
      <c r="H8935" s="3" t="s">
        <v>8733</v>
      </c>
      <c r="I8935" s="4"/>
    </row>
    <row r="8936" spans="1:9">
      <c r="A8936" s="6">
        <v>8934</v>
      </c>
      <c r="B8936" s="68" t="s">
        <v>8761</v>
      </c>
      <c r="C8936" s="25" t="str">
        <f>IF(D8936=2,"NO","YES")</f>
        <v>YES</v>
      </c>
      <c r="D8936" s="77">
        <f t="shared" si="151"/>
        <v>1.01</v>
      </c>
      <c r="E8936" s="1">
        <v>2.4947000000000004</v>
      </c>
      <c r="F8936" s="39">
        <v>6868</v>
      </c>
      <c r="G8936" s="99">
        <v>42490</v>
      </c>
      <c r="H8936" s="3" t="s">
        <v>8733</v>
      </c>
      <c r="I8936" s="4"/>
    </row>
    <row r="8937" spans="1:9" ht="30">
      <c r="A8937" s="6">
        <v>8935</v>
      </c>
      <c r="B8937" s="68" t="s">
        <v>8762</v>
      </c>
      <c r="C8937" s="25" t="str">
        <f>IF(D8937=2,"NO","YES")</f>
        <v>YES</v>
      </c>
      <c r="D8937" s="77">
        <f t="shared" si="151"/>
        <v>0.81</v>
      </c>
      <c r="E8937" s="1">
        <v>2.0007000000000001</v>
      </c>
      <c r="F8937" s="39">
        <v>5508</v>
      </c>
      <c r="G8937" s="99">
        <v>42490</v>
      </c>
      <c r="H8937" s="3" t="s">
        <v>8733</v>
      </c>
      <c r="I8937" s="4"/>
    </row>
    <row r="8938" spans="1:9" ht="30">
      <c r="A8938" s="6">
        <v>8936</v>
      </c>
      <c r="B8938" s="68" t="s">
        <v>8763</v>
      </c>
      <c r="C8938" s="25" t="str">
        <f>IF(D8938=2,"NO","YES")</f>
        <v>YES</v>
      </c>
      <c r="D8938" s="77">
        <f t="shared" si="151"/>
        <v>1.17</v>
      </c>
      <c r="E8938" s="1">
        <v>2.8898999999999999</v>
      </c>
      <c r="F8938" s="39">
        <v>7956</v>
      </c>
      <c r="G8938" s="99">
        <v>42490</v>
      </c>
      <c r="H8938" s="3" t="s">
        <v>8733</v>
      </c>
      <c r="I8938" s="4"/>
    </row>
    <row r="8939" spans="1:9" ht="30">
      <c r="A8939" s="6">
        <v>8937</v>
      </c>
      <c r="B8939" s="68" t="s">
        <v>8764</v>
      </c>
      <c r="C8939" s="25" t="str">
        <f>IF(D8939=2,"NO","YES")</f>
        <v>YES</v>
      </c>
      <c r="D8939" s="77">
        <f t="shared" si="151"/>
        <v>0.86</v>
      </c>
      <c r="E8939" s="1">
        <v>2.1242000000000001</v>
      </c>
      <c r="F8939" s="39">
        <v>5848</v>
      </c>
      <c r="G8939" s="99">
        <v>42490</v>
      </c>
      <c r="H8939" s="3" t="s">
        <v>8733</v>
      </c>
      <c r="I8939" s="4"/>
    </row>
    <row r="8940" spans="1:9" ht="30">
      <c r="A8940" s="6">
        <v>8938</v>
      </c>
      <c r="B8940" s="68" t="s">
        <v>8765</v>
      </c>
      <c r="C8940" s="25" t="str">
        <f>IF(D8940=2,"NO","YES")</f>
        <v>YES</v>
      </c>
      <c r="D8940" s="77">
        <f t="shared" si="151"/>
        <v>0.2</v>
      </c>
      <c r="E8940" s="1">
        <v>0.49400000000000005</v>
      </c>
      <c r="F8940" s="39">
        <v>1360</v>
      </c>
      <c r="G8940" s="99">
        <v>42490</v>
      </c>
      <c r="H8940" s="3" t="s">
        <v>8733</v>
      </c>
      <c r="I8940" s="4"/>
    </row>
    <row r="8941" spans="1:9" ht="30">
      <c r="A8941" s="6">
        <v>8939</v>
      </c>
      <c r="B8941" s="68" t="s">
        <v>8766</v>
      </c>
      <c r="C8941" s="25" t="str">
        <f>IF(D8941=2,"NO","YES")</f>
        <v>YES</v>
      </c>
      <c r="D8941" s="77">
        <f t="shared" si="151"/>
        <v>1.66</v>
      </c>
      <c r="E8941" s="1">
        <v>4.1002000000000001</v>
      </c>
      <c r="F8941" s="39">
        <v>11288</v>
      </c>
      <c r="G8941" s="99">
        <v>42490</v>
      </c>
      <c r="H8941" s="3" t="s">
        <v>8733</v>
      </c>
      <c r="I8941" s="4"/>
    </row>
    <row r="8942" spans="1:9">
      <c r="A8942" s="6">
        <v>8940</v>
      </c>
      <c r="B8942" s="68" t="s">
        <v>8767</v>
      </c>
      <c r="C8942" s="25" t="str">
        <f>IF(D8942=2,"NO","YES")</f>
        <v>YES</v>
      </c>
      <c r="D8942" s="77">
        <f t="shared" si="151"/>
        <v>1.0900000000000001</v>
      </c>
      <c r="E8942" s="1">
        <v>2.6923000000000004</v>
      </c>
      <c r="F8942" s="39">
        <v>7412</v>
      </c>
      <c r="G8942" s="99">
        <v>42490</v>
      </c>
      <c r="H8942" s="3" t="s">
        <v>8733</v>
      </c>
      <c r="I8942" s="4"/>
    </row>
    <row r="8943" spans="1:9" ht="30">
      <c r="A8943" s="6">
        <v>8941</v>
      </c>
      <c r="B8943" s="68" t="s">
        <v>8768</v>
      </c>
      <c r="C8943" s="25" t="str">
        <f>IF(D8943=2,"NO","YES")</f>
        <v>YES</v>
      </c>
      <c r="D8943" s="77">
        <f t="shared" si="151"/>
        <v>1.18</v>
      </c>
      <c r="E8943" s="1">
        <v>2.9146000000000001</v>
      </c>
      <c r="F8943" s="39">
        <v>8024</v>
      </c>
      <c r="G8943" s="99">
        <v>42490</v>
      </c>
      <c r="H8943" s="3" t="s">
        <v>8733</v>
      </c>
      <c r="I8943" s="4"/>
    </row>
    <row r="8944" spans="1:9" ht="30">
      <c r="A8944" s="6">
        <v>8942</v>
      </c>
      <c r="B8944" s="68" t="s">
        <v>8769</v>
      </c>
      <c r="C8944" s="25" t="str">
        <f>IF(D8944=2,"NO","YES")</f>
        <v>YES</v>
      </c>
      <c r="D8944" s="77">
        <f t="shared" si="151"/>
        <v>1.2</v>
      </c>
      <c r="E8944" s="1">
        <v>2.964</v>
      </c>
      <c r="F8944" s="39">
        <v>8160</v>
      </c>
      <c r="G8944" s="99">
        <v>42490</v>
      </c>
      <c r="H8944" s="3" t="s">
        <v>8733</v>
      </c>
      <c r="I8944" s="4"/>
    </row>
    <row r="8945" spans="1:9" ht="30">
      <c r="A8945" s="6">
        <v>8943</v>
      </c>
      <c r="B8945" s="68" t="s">
        <v>8770</v>
      </c>
      <c r="C8945" s="25" t="str">
        <f>IF(D8945=2,"NO","YES")</f>
        <v>YES</v>
      </c>
      <c r="D8945" s="77">
        <f t="shared" si="151"/>
        <v>1.01</v>
      </c>
      <c r="E8945" s="1">
        <v>2.4947000000000004</v>
      </c>
      <c r="F8945" s="39">
        <v>6868</v>
      </c>
      <c r="G8945" s="99">
        <v>42490</v>
      </c>
      <c r="H8945" s="3" t="s">
        <v>8733</v>
      </c>
      <c r="I8945" s="4"/>
    </row>
    <row r="8946" spans="1:9" ht="30">
      <c r="A8946" s="6">
        <v>8944</v>
      </c>
      <c r="B8946" s="68" t="s">
        <v>8771</v>
      </c>
      <c r="C8946" s="25" t="str">
        <f>IF(D8946=2,"NO","YES")</f>
        <v>YES</v>
      </c>
      <c r="D8946" s="77">
        <f t="shared" si="151"/>
        <v>0.98</v>
      </c>
      <c r="E8946" s="1">
        <v>2.4206000000000003</v>
      </c>
      <c r="F8946" s="39">
        <v>6664</v>
      </c>
      <c r="G8946" s="99">
        <v>42490</v>
      </c>
      <c r="H8946" s="3" t="s">
        <v>8733</v>
      </c>
      <c r="I8946" s="4"/>
    </row>
    <row r="8947" spans="1:9" ht="30">
      <c r="A8947" s="6">
        <v>8945</v>
      </c>
      <c r="B8947" s="68" t="s">
        <v>8772</v>
      </c>
      <c r="C8947" s="25" t="str">
        <f>IF(D8947=2,"NO","YES")</f>
        <v>YES</v>
      </c>
      <c r="D8947" s="77">
        <f t="shared" si="151"/>
        <v>1.2</v>
      </c>
      <c r="E8947" s="1">
        <v>2.964</v>
      </c>
      <c r="F8947" s="39">
        <v>8160</v>
      </c>
      <c r="G8947" s="99">
        <v>42490</v>
      </c>
      <c r="H8947" s="3" t="s">
        <v>8733</v>
      </c>
      <c r="I8947" s="4"/>
    </row>
    <row r="8948" spans="1:9" ht="30">
      <c r="A8948" s="6">
        <v>8946</v>
      </c>
      <c r="B8948" s="68" t="s">
        <v>8773</v>
      </c>
      <c r="C8948" s="25" t="str">
        <f>IF(D8948=2,"NO","YES")</f>
        <v>YES</v>
      </c>
      <c r="D8948" s="77">
        <f t="shared" si="151"/>
        <v>0.89</v>
      </c>
      <c r="E8948" s="1">
        <v>2.1983000000000001</v>
      </c>
      <c r="F8948" s="39">
        <v>6052</v>
      </c>
      <c r="G8948" s="99">
        <v>42490</v>
      </c>
      <c r="H8948" s="3" t="s">
        <v>8733</v>
      </c>
      <c r="I8948" s="4"/>
    </row>
    <row r="8949" spans="1:9">
      <c r="A8949" s="6">
        <v>8947</v>
      </c>
      <c r="B8949" s="68" t="s">
        <v>8774</v>
      </c>
      <c r="C8949" s="25" t="str">
        <f>IF(D8949=2,"NO","YES")</f>
        <v>YES</v>
      </c>
      <c r="D8949" s="77">
        <f t="shared" si="151"/>
        <v>1.06</v>
      </c>
      <c r="E8949" s="1">
        <v>2.6182000000000003</v>
      </c>
      <c r="F8949" s="39">
        <v>7208</v>
      </c>
      <c r="G8949" s="99">
        <v>42490</v>
      </c>
      <c r="H8949" s="3" t="s">
        <v>8733</v>
      </c>
      <c r="I8949" s="4"/>
    </row>
    <row r="8950" spans="1:9">
      <c r="A8950" s="6">
        <v>8948</v>
      </c>
      <c r="B8950" s="68" t="s">
        <v>8775</v>
      </c>
      <c r="C8950" s="25" t="str">
        <f>IF(D8950=2,"NO","YES")</f>
        <v>YES</v>
      </c>
      <c r="D8950" s="77">
        <f t="shared" si="151"/>
        <v>1.1299999999999999</v>
      </c>
      <c r="E8950" s="1">
        <v>2.7911000000000001</v>
      </c>
      <c r="F8950" s="39">
        <v>7684</v>
      </c>
      <c r="G8950" s="99">
        <v>42490</v>
      </c>
      <c r="H8950" s="3" t="s">
        <v>8733</v>
      </c>
      <c r="I8950" s="4"/>
    </row>
    <row r="8951" spans="1:9" ht="30">
      <c r="A8951" s="6">
        <v>8949</v>
      </c>
      <c r="B8951" s="68" t="s">
        <v>8776</v>
      </c>
      <c r="C8951" s="25" t="str">
        <f>IF(D8951=2,"NO","YES")</f>
        <v>YES</v>
      </c>
      <c r="D8951" s="77">
        <f t="shared" si="151"/>
        <v>1.21</v>
      </c>
      <c r="E8951" s="1">
        <v>2.9887000000000001</v>
      </c>
      <c r="F8951" s="39">
        <v>8228</v>
      </c>
      <c r="G8951" s="99">
        <v>42490</v>
      </c>
      <c r="H8951" s="3" t="s">
        <v>8733</v>
      </c>
      <c r="I8951" s="4"/>
    </row>
    <row r="8952" spans="1:9" ht="30">
      <c r="A8952" s="6">
        <v>8950</v>
      </c>
      <c r="B8952" s="68" t="s">
        <v>8777</v>
      </c>
      <c r="C8952" s="25" t="str">
        <f>IF(D8952=2,"NO","YES")</f>
        <v>NO</v>
      </c>
      <c r="D8952" s="77">
        <f t="shared" si="151"/>
        <v>2</v>
      </c>
      <c r="E8952" s="1">
        <v>4.9400000000000004</v>
      </c>
      <c r="F8952" s="39">
        <v>13600</v>
      </c>
      <c r="G8952" s="99">
        <v>42490</v>
      </c>
      <c r="H8952" s="3" t="s">
        <v>8733</v>
      </c>
      <c r="I8952" s="4"/>
    </row>
    <row r="8953" spans="1:9" ht="30">
      <c r="A8953" s="6">
        <v>8951</v>
      </c>
      <c r="B8953" s="68" t="s">
        <v>8778</v>
      </c>
      <c r="C8953" s="25" t="str">
        <f>IF(D8953=2,"NO","YES")</f>
        <v>YES</v>
      </c>
      <c r="D8953" s="77">
        <f t="shared" si="151"/>
        <v>1.25</v>
      </c>
      <c r="E8953" s="1">
        <v>3.0875000000000004</v>
      </c>
      <c r="F8953" s="39">
        <v>8500</v>
      </c>
      <c r="G8953" s="99">
        <v>42490</v>
      </c>
      <c r="H8953" s="3" t="s">
        <v>8733</v>
      </c>
      <c r="I8953" s="4"/>
    </row>
    <row r="8954" spans="1:9">
      <c r="A8954" s="6">
        <v>8952</v>
      </c>
      <c r="B8954" s="68" t="s">
        <v>8779</v>
      </c>
      <c r="C8954" s="25" t="str">
        <f>IF(D8954=2,"NO","YES")</f>
        <v>YES</v>
      </c>
      <c r="D8954" s="77">
        <f t="shared" si="151"/>
        <v>0.53</v>
      </c>
      <c r="E8954" s="1">
        <v>1.3091000000000002</v>
      </c>
      <c r="F8954" s="39">
        <v>3604</v>
      </c>
      <c r="G8954" s="99">
        <v>42490</v>
      </c>
      <c r="H8954" s="3" t="s">
        <v>8733</v>
      </c>
      <c r="I8954" s="4"/>
    </row>
    <row r="8955" spans="1:9" ht="30">
      <c r="A8955" s="6">
        <v>8953</v>
      </c>
      <c r="B8955" s="68" t="s">
        <v>8780</v>
      </c>
      <c r="C8955" s="25" t="str">
        <f>IF(D8955=2,"NO","YES")</f>
        <v>YES</v>
      </c>
      <c r="D8955" s="77">
        <f t="shared" si="151"/>
        <v>0.63</v>
      </c>
      <c r="E8955" s="1">
        <v>1.5561</v>
      </c>
      <c r="F8955" s="39">
        <v>4284</v>
      </c>
      <c r="G8955" s="99">
        <v>42490</v>
      </c>
      <c r="H8955" s="3" t="s">
        <v>8733</v>
      </c>
      <c r="I8955" s="4"/>
    </row>
    <row r="8956" spans="1:9" ht="30">
      <c r="A8956" s="6">
        <v>8954</v>
      </c>
      <c r="B8956" s="68" t="s">
        <v>8781</v>
      </c>
      <c r="C8956" s="25" t="str">
        <f>IF(D8956=2,"NO","YES")</f>
        <v>YES</v>
      </c>
      <c r="D8956" s="77">
        <f t="shared" si="151"/>
        <v>1.1200000000000001</v>
      </c>
      <c r="E8956" s="1">
        <v>2.7664000000000004</v>
      </c>
      <c r="F8956" s="39">
        <v>7616</v>
      </c>
      <c r="G8956" s="99">
        <v>42490</v>
      </c>
      <c r="H8956" s="3" t="s">
        <v>8733</v>
      </c>
      <c r="I8956" s="4"/>
    </row>
    <row r="8957" spans="1:9">
      <c r="A8957" s="6">
        <v>8955</v>
      </c>
      <c r="B8957" s="68" t="s">
        <v>8782</v>
      </c>
      <c r="C8957" s="25" t="str">
        <f>IF(D8957=2,"NO","YES")</f>
        <v>YES</v>
      </c>
      <c r="D8957" s="77">
        <f t="shared" si="151"/>
        <v>0.81</v>
      </c>
      <c r="E8957" s="1">
        <v>2.0007000000000001</v>
      </c>
      <c r="F8957" s="39">
        <v>5508</v>
      </c>
      <c r="G8957" s="99">
        <v>42490</v>
      </c>
      <c r="H8957" s="3" t="s">
        <v>8733</v>
      </c>
      <c r="I8957" s="4"/>
    </row>
    <row r="8958" spans="1:9" ht="30">
      <c r="A8958" s="6">
        <v>8956</v>
      </c>
      <c r="B8958" s="68" t="s">
        <v>8783</v>
      </c>
      <c r="C8958" s="25" t="str">
        <f>IF(D8958=2,"NO","YES")</f>
        <v>YES</v>
      </c>
      <c r="D8958" s="77">
        <f t="shared" si="151"/>
        <v>0.4</v>
      </c>
      <c r="E8958" s="1">
        <v>0.9880000000000001</v>
      </c>
      <c r="F8958" s="39">
        <v>2720</v>
      </c>
      <c r="G8958" s="99">
        <v>42490</v>
      </c>
      <c r="H8958" s="3" t="s">
        <v>8733</v>
      </c>
      <c r="I8958" s="4"/>
    </row>
    <row r="8959" spans="1:9" ht="30">
      <c r="A8959" s="6">
        <v>8957</v>
      </c>
      <c r="B8959" s="68" t="s">
        <v>8784</v>
      </c>
      <c r="C8959" s="25" t="str">
        <f>IF(D8959=2,"NO","YES")</f>
        <v>YES</v>
      </c>
      <c r="D8959" s="77">
        <f t="shared" si="151"/>
        <v>0.17</v>
      </c>
      <c r="E8959" s="1">
        <v>0.41990000000000005</v>
      </c>
      <c r="F8959" s="39">
        <v>1156</v>
      </c>
      <c r="G8959" s="99">
        <v>42490</v>
      </c>
      <c r="H8959" s="3" t="s">
        <v>8733</v>
      </c>
      <c r="I8959" s="4"/>
    </row>
    <row r="8960" spans="1:9" ht="30">
      <c r="A8960" s="6">
        <v>8958</v>
      </c>
      <c r="B8960" s="68" t="s">
        <v>8785</v>
      </c>
      <c r="C8960" s="25" t="str">
        <f>IF(D8960=2,"NO","YES")</f>
        <v>YES</v>
      </c>
      <c r="D8960" s="77">
        <f t="shared" si="151"/>
        <v>1.92</v>
      </c>
      <c r="E8960" s="1">
        <v>4.7423999999999999</v>
      </c>
      <c r="F8960" s="39">
        <v>13056</v>
      </c>
      <c r="G8960" s="99">
        <v>42490</v>
      </c>
      <c r="H8960" s="3" t="s">
        <v>8733</v>
      </c>
      <c r="I8960" s="4"/>
    </row>
    <row r="8961" spans="1:9" ht="30">
      <c r="A8961" s="6">
        <v>8959</v>
      </c>
      <c r="B8961" s="68" t="s">
        <v>8786</v>
      </c>
      <c r="C8961" s="25" t="str">
        <f>IF(D8961=2,"NO","YES")</f>
        <v>YES</v>
      </c>
      <c r="D8961" s="77">
        <f t="shared" si="151"/>
        <v>1.1599999999999999</v>
      </c>
      <c r="E8961" s="1">
        <v>2.8652000000000002</v>
      </c>
      <c r="F8961" s="39">
        <v>7888</v>
      </c>
      <c r="G8961" s="99">
        <v>42490</v>
      </c>
      <c r="H8961" s="3" t="s">
        <v>8733</v>
      </c>
      <c r="I8961" s="4"/>
    </row>
    <row r="8962" spans="1:9">
      <c r="A8962" s="6">
        <v>8960</v>
      </c>
      <c r="B8962" s="68" t="s">
        <v>8734</v>
      </c>
      <c r="C8962" s="25" t="str">
        <f>IF(D8962=2,"NO","YES")</f>
        <v>YES</v>
      </c>
      <c r="D8962" s="77">
        <f t="shared" si="151"/>
        <v>0.42</v>
      </c>
      <c r="E8962" s="1">
        <v>1.0374000000000001</v>
      </c>
      <c r="F8962" s="39">
        <v>2856</v>
      </c>
      <c r="G8962" s="99">
        <v>42490</v>
      </c>
      <c r="H8962" s="3" t="s">
        <v>8733</v>
      </c>
      <c r="I8962" s="4"/>
    </row>
    <row r="8963" spans="1:9">
      <c r="A8963" s="6">
        <v>8961</v>
      </c>
      <c r="B8963" s="68" t="s">
        <v>8787</v>
      </c>
      <c r="C8963" s="25" t="str">
        <f>IF(D8963=2,"NO","YES")</f>
        <v>YES</v>
      </c>
      <c r="D8963" s="77">
        <f t="shared" si="151"/>
        <v>1.1499999999999999</v>
      </c>
      <c r="E8963" s="1">
        <v>2.8405</v>
      </c>
      <c r="F8963" s="39">
        <v>7820</v>
      </c>
      <c r="G8963" s="99">
        <v>42490</v>
      </c>
      <c r="H8963" s="3" t="s">
        <v>8733</v>
      </c>
      <c r="I8963" s="4"/>
    </row>
    <row r="8964" spans="1:9">
      <c r="A8964" s="6">
        <v>8962</v>
      </c>
      <c r="B8964" s="68" t="s">
        <v>8788</v>
      </c>
      <c r="C8964" s="25" t="str">
        <f>IF(D8964=2,"NO","YES")</f>
        <v>YES</v>
      </c>
      <c r="D8964" s="77">
        <f t="shared" si="151"/>
        <v>0.2</v>
      </c>
      <c r="E8964" s="1">
        <v>0.49400000000000005</v>
      </c>
      <c r="F8964" s="39">
        <v>1360</v>
      </c>
      <c r="G8964" s="99">
        <v>42490</v>
      </c>
      <c r="H8964" s="3" t="s">
        <v>8733</v>
      </c>
      <c r="I8964" s="4"/>
    </row>
    <row r="8965" spans="1:9">
      <c r="A8965" s="6">
        <v>8963</v>
      </c>
      <c r="B8965" s="68" t="s">
        <v>8789</v>
      </c>
      <c r="C8965" s="25" t="str">
        <f>IF(D8965=2,"NO","YES")</f>
        <v>YES</v>
      </c>
      <c r="D8965" s="77">
        <f t="shared" ref="D8965:D9028" si="152">F8965/6800</f>
        <v>0.15</v>
      </c>
      <c r="E8965" s="1">
        <v>0.3705</v>
      </c>
      <c r="F8965" s="39">
        <v>1020</v>
      </c>
      <c r="G8965" s="99">
        <v>42490</v>
      </c>
      <c r="H8965" s="3" t="s">
        <v>8733</v>
      </c>
      <c r="I8965" s="4"/>
    </row>
    <row r="8966" spans="1:9">
      <c r="A8966" s="6">
        <v>8964</v>
      </c>
      <c r="B8966" s="68" t="s">
        <v>8790</v>
      </c>
      <c r="C8966" s="25" t="str">
        <f>IF(D8966=2,"NO","YES")</f>
        <v>YES</v>
      </c>
      <c r="D8966" s="77">
        <f t="shared" si="152"/>
        <v>0.2</v>
      </c>
      <c r="E8966" s="1">
        <v>0.49400000000000005</v>
      </c>
      <c r="F8966" s="39">
        <v>1360</v>
      </c>
      <c r="G8966" s="99">
        <v>42490</v>
      </c>
      <c r="H8966" s="3" t="s">
        <v>8733</v>
      </c>
      <c r="I8966" s="4"/>
    </row>
    <row r="8967" spans="1:9" ht="30">
      <c r="A8967" s="6">
        <v>8965</v>
      </c>
      <c r="B8967" s="24" t="s">
        <v>8791</v>
      </c>
      <c r="C8967" s="25" t="str">
        <f>IF(D8967=2,"NO","YES")</f>
        <v>YES</v>
      </c>
      <c r="D8967" s="25">
        <f t="shared" si="152"/>
        <v>1.21</v>
      </c>
      <c r="E8967" s="1">
        <v>2.9887000000000001</v>
      </c>
      <c r="F8967" s="75">
        <v>8228</v>
      </c>
      <c r="G8967" s="89">
        <v>42711</v>
      </c>
      <c r="H8967" s="3" t="s">
        <v>8733</v>
      </c>
      <c r="I8967" s="4"/>
    </row>
    <row r="8968" spans="1:9" ht="30">
      <c r="A8968" s="6">
        <v>8966</v>
      </c>
      <c r="B8968" s="24" t="s">
        <v>8792</v>
      </c>
      <c r="C8968" s="25" t="str">
        <f>IF(D8968=2,"NO","YES")</f>
        <v>YES</v>
      </c>
      <c r="D8968" s="25">
        <f t="shared" si="152"/>
        <v>1.21</v>
      </c>
      <c r="E8968" s="1">
        <v>2.9887000000000001</v>
      </c>
      <c r="F8968" s="75">
        <v>8228</v>
      </c>
      <c r="G8968" s="89">
        <v>42711</v>
      </c>
      <c r="H8968" s="3" t="s">
        <v>8733</v>
      </c>
      <c r="I8968" s="4"/>
    </row>
    <row r="8969" spans="1:9" ht="30">
      <c r="A8969" s="6">
        <v>8967</v>
      </c>
      <c r="B8969" s="24" t="s">
        <v>8793</v>
      </c>
      <c r="C8969" s="25" t="str">
        <f>IF(D8969=2,"NO","YES")</f>
        <v>YES</v>
      </c>
      <c r="D8969" s="25">
        <f t="shared" si="152"/>
        <v>0.81</v>
      </c>
      <c r="E8969" s="1">
        <v>2.0007000000000001</v>
      </c>
      <c r="F8969" s="75">
        <v>5508</v>
      </c>
      <c r="G8969" s="89">
        <v>42711</v>
      </c>
      <c r="H8969" s="3" t="s">
        <v>8733</v>
      </c>
      <c r="I8969" s="4"/>
    </row>
    <row r="8970" spans="1:9" ht="30">
      <c r="A8970" s="6">
        <v>8968</v>
      </c>
      <c r="B8970" s="24" t="s">
        <v>8794</v>
      </c>
      <c r="C8970" s="25" t="str">
        <f>IF(D8970=2,"NO","YES")</f>
        <v>YES</v>
      </c>
      <c r="D8970" s="25">
        <f t="shared" si="152"/>
        <v>1.21</v>
      </c>
      <c r="E8970" s="1">
        <v>2.9887000000000001</v>
      </c>
      <c r="F8970" s="75">
        <v>8228</v>
      </c>
      <c r="G8970" s="89">
        <v>42711</v>
      </c>
      <c r="H8970" s="3" t="s">
        <v>8733</v>
      </c>
      <c r="I8970" s="4"/>
    </row>
    <row r="8971" spans="1:9" ht="30">
      <c r="A8971" s="6">
        <v>8969</v>
      </c>
      <c r="B8971" s="24" t="s">
        <v>8795</v>
      </c>
      <c r="C8971" s="25" t="str">
        <f>IF(D8971=2,"NO","YES")</f>
        <v>YES</v>
      </c>
      <c r="D8971" s="25">
        <f t="shared" si="152"/>
        <v>0.27</v>
      </c>
      <c r="E8971" s="1">
        <v>0.66690000000000005</v>
      </c>
      <c r="F8971" s="75">
        <v>1836</v>
      </c>
      <c r="G8971" s="89">
        <v>42711</v>
      </c>
      <c r="H8971" s="3" t="s">
        <v>8733</v>
      </c>
      <c r="I8971" s="4"/>
    </row>
    <row r="8972" spans="1:9" ht="30">
      <c r="A8972" s="6">
        <v>8970</v>
      </c>
      <c r="B8972" s="24" t="s">
        <v>8796</v>
      </c>
      <c r="C8972" s="25" t="str">
        <f>IF(D8972=2,"NO","YES")</f>
        <v>YES</v>
      </c>
      <c r="D8972" s="25">
        <f t="shared" si="152"/>
        <v>1.01</v>
      </c>
      <c r="E8972" s="1">
        <v>2.4947000000000004</v>
      </c>
      <c r="F8972" s="75">
        <v>6868</v>
      </c>
      <c r="G8972" s="89">
        <v>42711</v>
      </c>
      <c r="H8972" s="3" t="s">
        <v>8733</v>
      </c>
      <c r="I8972" s="4"/>
    </row>
    <row r="8973" spans="1:9" ht="30">
      <c r="A8973" s="6">
        <v>8971</v>
      </c>
      <c r="B8973" s="24" t="s">
        <v>8797</v>
      </c>
      <c r="C8973" s="25" t="str">
        <f>IF(D8973=2,"NO","YES")</f>
        <v>YES</v>
      </c>
      <c r="D8973" s="25">
        <f t="shared" si="152"/>
        <v>0.28000000000000003</v>
      </c>
      <c r="E8973" s="1">
        <v>0.6916000000000001</v>
      </c>
      <c r="F8973" s="75">
        <v>1904</v>
      </c>
      <c r="G8973" s="89">
        <v>42711</v>
      </c>
      <c r="H8973" s="3" t="s">
        <v>8733</v>
      </c>
      <c r="I8973" s="4"/>
    </row>
    <row r="8974" spans="1:9">
      <c r="A8974" s="6">
        <v>8972</v>
      </c>
      <c r="B8974" s="38" t="s">
        <v>8798</v>
      </c>
      <c r="C8974" s="25" t="str">
        <f>IF(D8974=2,"NO","YES")</f>
        <v>YES</v>
      </c>
      <c r="D8974" s="39">
        <f t="shared" si="152"/>
        <v>0.4</v>
      </c>
      <c r="E8974" s="1">
        <v>0.9880000000000001</v>
      </c>
      <c r="F8974" s="39">
        <v>2720</v>
      </c>
      <c r="G8974" s="99">
        <v>42612</v>
      </c>
      <c r="H8974" s="3" t="s">
        <v>8733</v>
      </c>
      <c r="I8974" s="4"/>
    </row>
    <row r="8975" spans="1:9" ht="30">
      <c r="A8975" s="6">
        <v>8973</v>
      </c>
      <c r="B8975" s="24" t="s">
        <v>8799</v>
      </c>
      <c r="C8975" s="25" t="str">
        <f>IF(D8975=2,"NO","YES")</f>
        <v>YES</v>
      </c>
      <c r="D8975" s="25">
        <f t="shared" si="152"/>
        <v>0.46</v>
      </c>
      <c r="E8975" s="1">
        <v>1.1362000000000001</v>
      </c>
      <c r="F8975" s="59">
        <v>3128</v>
      </c>
      <c r="G8975" s="97">
        <v>42728</v>
      </c>
      <c r="H8975" s="3" t="s">
        <v>8733</v>
      </c>
      <c r="I8975" s="4"/>
    </row>
    <row r="8976" spans="1:9" ht="30">
      <c r="A8976" s="6">
        <v>8974</v>
      </c>
      <c r="B8976" s="24" t="s">
        <v>8800</v>
      </c>
      <c r="C8976" s="25" t="str">
        <f>IF(D8976=2,"NO","YES")</f>
        <v>YES</v>
      </c>
      <c r="D8976" s="25">
        <f t="shared" si="152"/>
        <v>0.14000000000000001</v>
      </c>
      <c r="E8976" s="1">
        <v>0.34580000000000005</v>
      </c>
      <c r="F8976" s="59">
        <v>952</v>
      </c>
      <c r="G8976" s="97">
        <v>42728</v>
      </c>
      <c r="H8976" s="3" t="s">
        <v>8733</v>
      </c>
      <c r="I8976" s="4"/>
    </row>
    <row r="8977" spans="1:9">
      <c r="A8977" s="6">
        <v>8975</v>
      </c>
      <c r="B8977" s="24" t="s">
        <v>8801</v>
      </c>
      <c r="C8977" s="25" t="str">
        <f>IF(D8977=2,"NO","YES")</f>
        <v>NO</v>
      </c>
      <c r="D8977" s="25">
        <f t="shared" si="152"/>
        <v>2</v>
      </c>
      <c r="E8977" s="1">
        <v>4.9400000000000004</v>
      </c>
      <c r="F8977" s="66">
        <v>13600</v>
      </c>
      <c r="G8977" s="97">
        <v>42728</v>
      </c>
      <c r="H8977" s="3" t="s">
        <v>8733</v>
      </c>
      <c r="I8977" s="4"/>
    </row>
    <row r="8978" spans="1:9" ht="30">
      <c r="A8978" s="6">
        <v>8976</v>
      </c>
      <c r="B8978" s="68" t="s">
        <v>8802</v>
      </c>
      <c r="C8978" s="25" t="str">
        <f>IF(D8978=2,"NO","YES")</f>
        <v>YES</v>
      </c>
      <c r="D8978" s="77">
        <f t="shared" si="152"/>
        <v>1.21</v>
      </c>
      <c r="E8978" s="1">
        <v>2.9887000000000001</v>
      </c>
      <c r="F8978" s="39">
        <v>8228</v>
      </c>
      <c r="G8978" s="99">
        <v>42490</v>
      </c>
      <c r="H8978" s="3" t="s">
        <v>8803</v>
      </c>
      <c r="I8978" s="4"/>
    </row>
    <row r="8979" spans="1:9" ht="30">
      <c r="A8979" s="6">
        <v>8977</v>
      </c>
      <c r="B8979" s="68" t="s">
        <v>8804</v>
      </c>
      <c r="C8979" s="25" t="str">
        <f>IF(D8979=2,"NO","YES")</f>
        <v>YES</v>
      </c>
      <c r="D8979" s="77">
        <f t="shared" si="152"/>
        <v>1.21</v>
      </c>
      <c r="E8979" s="1">
        <v>2.9887000000000001</v>
      </c>
      <c r="F8979" s="39">
        <v>8228</v>
      </c>
      <c r="G8979" s="99">
        <v>42490</v>
      </c>
      <c r="H8979" s="3" t="s">
        <v>8803</v>
      </c>
      <c r="I8979" s="4"/>
    </row>
    <row r="8980" spans="1:9" ht="30">
      <c r="A8980" s="6">
        <v>8978</v>
      </c>
      <c r="B8980" s="68" t="s">
        <v>8805</v>
      </c>
      <c r="C8980" s="25" t="str">
        <f>IF(D8980=2,"NO","YES")</f>
        <v>YES</v>
      </c>
      <c r="D8980" s="77">
        <f t="shared" si="152"/>
        <v>1.21</v>
      </c>
      <c r="E8980" s="1">
        <v>2.9887000000000001</v>
      </c>
      <c r="F8980" s="39">
        <v>8228</v>
      </c>
      <c r="G8980" s="99">
        <v>42490</v>
      </c>
      <c r="H8980" s="3" t="s">
        <v>8803</v>
      </c>
      <c r="I8980" s="4"/>
    </row>
    <row r="8981" spans="1:9" ht="30">
      <c r="A8981" s="6">
        <v>8979</v>
      </c>
      <c r="B8981" s="68" t="s">
        <v>8806</v>
      </c>
      <c r="C8981" s="25" t="str">
        <f>IF(D8981=2,"NO","YES")</f>
        <v>YES</v>
      </c>
      <c r="D8981" s="77">
        <f t="shared" si="152"/>
        <v>1.21</v>
      </c>
      <c r="E8981" s="1">
        <v>2.9887000000000001</v>
      </c>
      <c r="F8981" s="39">
        <v>8228</v>
      </c>
      <c r="G8981" s="99">
        <v>42490</v>
      </c>
      <c r="H8981" s="3" t="s">
        <v>8803</v>
      </c>
      <c r="I8981" s="4"/>
    </row>
    <row r="8982" spans="1:9" ht="30">
      <c r="A8982" s="6">
        <v>8980</v>
      </c>
      <c r="B8982" s="68" t="s">
        <v>8807</v>
      </c>
      <c r="C8982" s="25" t="str">
        <f>IF(D8982=2,"NO","YES")</f>
        <v>YES</v>
      </c>
      <c r="D8982" s="77">
        <f t="shared" si="152"/>
        <v>1.21</v>
      </c>
      <c r="E8982" s="1">
        <v>2.9887000000000001</v>
      </c>
      <c r="F8982" s="39">
        <v>8228</v>
      </c>
      <c r="G8982" s="99">
        <v>42490</v>
      </c>
      <c r="H8982" s="3" t="s">
        <v>8803</v>
      </c>
      <c r="I8982" s="4"/>
    </row>
    <row r="8983" spans="1:9">
      <c r="A8983" s="6">
        <v>8981</v>
      </c>
      <c r="B8983" s="68" t="s">
        <v>8808</v>
      </c>
      <c r="C8983" s="25" t="str">
        <f>IF(D8983=2,"NO","YES")</f>
        <v>YES</v>
      </c>
      <c r="D8983" s="77">
        <f t="shared" si="152"/>
        <v>1.21</v>
      </c>
      <c r="E8983" s="1">
        <v>2.9887000000000001</v>
      </c>
      <c r="F8983" s="39">
        <v>8228</v>
      </c>
      <c r="G8983" s="99">
        <v>42490</v>
      </c>
      <c r="H8983" s="3" t="s">
        <v>8803</v>
      </c>
      <c r="I8983" s="4"/>
    </row>
    <row r="8984" spans="1:9">
      <c r="A8984" s="6">
        <v>8982</v>
      </c>
      <c r="B8984" s="68" t="s">
        <v>8809</v>
      </c>
      <c r="C8984" s="25" t="str">
        <f>IF(D8984=2,"NO","YES")</f>
        <v>YES</v>
      </c>
      <c r="D8984" s="77">
        <f t="shared" si="152"/>
        <v>1.21</v>
      </c>
      <c r="E8984" s="1">
        <v>2.9887000000000001</v>
      </c>
      <c r="F8984" s="39">
        <v>8228</v>
      </c>
      <c r="G8984" s="99">
        <v>42490</v>
      </c>
      <c r="H8984" s="3" t="s">
        <v>8803</v>
      </c>
      <c r="I8984" s="4"/>
    </row>
    <row r="8985" spans="1:9" ht="30">
      <c r="A8985" s="6">
        <v>8983</v>
      </c>
      <c r="B8985" s="68" t="s">
        <v>8810</v>
      </c>
      <c r="C8985" s="25" t="str">
        <f>IF(D8985=2,"NO","YES")</f>
        <v>YES</v>
      </c>
      <c r="D8985" s="77">
        <f t="shared" si="152"/>
        <v>1.1499999999999999</v>
      </c>
      <c r="E8985" s="1">
        <v>2.8405</v>
      </c>
      <c r="F8985" s="39">
        <v>7820</v>
      </c>
      <c r="G8985" s="99">
        <v>42490</v>
      </c>
      <c r="H8985" s="3" t="s">
        <v>8803</v>
      </c>
      <c r="I8985" s="4"/>
    </row>
    <row r="8986" spans="1:9" ht="30">
      <c r="A8986" s="6">
        <v>8984</v>
      </c>
      <c r="B8986" s="68" t="s">
        <v>8811</v>
      </c>
      <c r="C8986" s="25" t="str">
        <f>IF(D8986=2,"NO","YES")</f>
        <v>YES</v>
      </c>
      <c r="D8986" s="77">
        <f t="shared" si="152"/>
        <v>1.32</v>
      </c>
      <c r="E8986" s="1">
        <v>3.2604000000000006</v>
      </c>
      <c r="F8986" s="39">
        <v>8976</v>
      </c>
      <c r="G8986" s="99">
        <v>42490</v>
      </c>
      <c r="H8986" s="3" t="s">
        <v>8803</v>
      </c>
      <c r="I8986" s="4"/>
    </row>
    <row r="8987" spans="1:9" ht="30">
      <c r="A8987" s="6">
        <v>8985</v>
      </c>
      <c r="B8987" s="68" t="s">
        <v>8812</v>
      </c>
      <c r="C8987" s="25" t="str">
        <f>IF(D8987=2,"NO","YES")</f>
        <v>YES</v>
      </c>
      <c r="D8987" s="77">
        <f t="shared" si="152"/>
        <v>1.21</v>
      </c>
      <c r="E8987" s="1">
        <v>2.9887000000000001</v>
      </c>
      <c r="F8987" s="39">
        <v>8228</v>
      </c>
      <c r="G8987" s="93">
        <v>42490</v>
      </c>
      <c r="H8987" s="3" t="s">
        <v>8803</v>
      </c>
      <c r="I8987" s="4"/>
    </row>
    <row r="8988" spans="1:9" ht="30">
      <c r="A8988" s="6">
        <v>8986</v>
      </c>
      <c r="B8988" s="68" t="s">
        <v>8813</v>
      </c>
      <c r="C8988" s="25" t="str">
        <f>IF(D8988=2,"NO","YES")</f>
        <v>YES</v>
      </c>
      <c r="D8988" s="77">
        <f t="shared" si="152"/>
        <v>0.91</v>
      </c>
      <c r="E8988" s="1">
        <v>2.2477000000000005</v>
      </c>
      <c r="F8988" s="39">
        <v>6188</v>
      </c>
      <c r="G8988" s="99">
        <v>42490</v>
      </c>
      <c r="H8988" s="3" t="s">
        <v>8803</v>
      </c>
      <c r="I8988" s="4"/>
    </row>
    <row r="8989" spans="1:9" ht="45">
      <c r="A8989" s="6">
        <v>8987</v>
      </c>
      <c r="B8989" s="68" t="s">
        <v>8814</v>
      </c>
      <c r="C8989" s="25" t="str">
        <f>IF(D8989=2,"NO","YES")</f>
        <v>YES</v>
      </c>
      <c r="D8989" s="77">
        <f t="shared" si="152"/>
        <v>0.45</v>
      </c>
      <c r="E8989" s="1">
        <v>1.1115000000000002</v>
      </c>
      <c r="F8989" s="39">
        <v>3060</v>
      </c>
      <c r="G8989" s="99">
        <v>42490</v>
      </c>
      <c r="H8989" s="3" t="s">
        <v>8803</v>
      </c>
      <c r="I8989" s="4"/>
    </row>
    <row r="8990" spans="1:9" ht="30">
      <c r="A8990" s="6">
        <v>8988</v>
      </c>
      <c r="B8990" s="68" t="s">
        <v>8815</v>
      </c>
      <c r="C8990" s="25" t="str">
        <f>IF(D8990=2,"NO","YES")</f>
        <v>YES</v>
      </c>
      <c r="D8990" s="77">
        <f t="shared" si="152"/>
        <v>1.06</v>
      </c>
      <c r="E8990" s="1">
        <v>2.6182000000000003</v>
      </c>
      <c r="F8990" s="39">
        <v>7208</v>
      </c>
      <c r="G8990" s="99">
        <v>42490</v>
      </c>
      <c r="H8990" s="3" t="s">
        <v>8803</v>
      </c>
      <c r="I8990" s="4"/>
    </row>
    <row r="8991" spans="1:9" ht="30">
      <c r="A8991" s="6">
        <v>8989</v>
      </c>
      <c r="B8991" s="141" t="s">
        <v>8816</v>
      </c>
      <c r="C8991" s="25" t="str">
        <f>IF(D8991=2,"NO","YES")</f>
        <v>YES</v>
      </c>
      <c r="D8991" s="77">
        <f t="shared" si="152"/>
        <v>0.55000000000000004</v>
      </c>
      <c r="E8991" s="1">
        <v>1.3585000000000003</v>
      </c>
      <c r="F8991" s="39">
        <v>3740</v>
      </c>
      <c r="G8991" s="99">
        <v>42490</v>
      </c>
      <c r="H8991" s="3" t="s">
        <v>8803</v>
      </c>
      <c r="I8991" s="4"/>
    </row>
    <row r="8992" spans="1:9" ht="30">
      <c r="A8992" s="6">
        <v>8990</v>
      </c>
      <c r="B8992" s="68" t="s">
        <v>8817</v>
      </c>
      <c r="C8992" s="25" t="str">
        <f>IF(D8992=2,"NO","YES")</f>
        <v>NO</v>
      </c>
      <c r="D8992" s="77">
        <f t="shared" si="152"/>
        <v>2</v>
      </c>
      <c r="E8992" s="1">
        <v>4.9400000000000004</v>
      </c>
      <c r="F8992" s="39">
        <v>13600</v>
      </c>
      <c r="G8992" s="99">
        <v>42490</v>
      </c>
      <c r="H8992" s="3" t="s">
        <v>8803</v>
      </c>
      <c r="I8992" s="4"/>
    </row>
    <row r="8993" spans="1:9" ht="30">
      <c r="A8993" s="6">
        <v>8991</v>
      </c>
      <c r="B8993" s="68" t="s">
        <v>8818</v>
      </c>
      <c r="C8993" s="25" t="str">
        <f>IF(D8993=2,"NO","YES")</f>
        <v>YES</v>
      </c>
      <c r="D8993" s="77">
        <f t="shared" si="152"/>
        <v>1.21</v>
      </c>
      <c r="E8993" s="1">
        <v>2.9887000000000001</v>
      </c>
      <c r="F8993" s="39">
        <v>8228</v>
      </c>
      <c r="G8993" s="99">
        <v>42490</v>
      </c>
      <c r="H8993" s="3" t="s">
        <v>8803</v>
      </c>
      <c r="I8993" s="4"/>
    </row>
    <row r="8994" spans="1:9" ht="30">
      <c r="A8994" s="6">
        <v>8992</v>
      </c>
      <c r="B8994" s="68" t="s">
        <v>8819</v>
      </c>
      <c r="C8994" s="25" t="str">
        <f>IF(D8994=2,"NO","YES")</f>
        <v>YES</v>
      </c>
      <c r="D8994" s="77">
        <f t="shared" si="152"/>
        <v>1.21</v>
      </c>
      <c r="E8994" s="1">
        <v>2.9887000000000001</v>
      </c>
      <c r="F8994" s="39">
        <v>8228</v>
      </c>
      <c r="G8994" s="99">
        <v>42490</v>
      </c>
      <c r="H8994" s="3" t="s">
        <v>8803</v>
      </c>
      <c r="I8994" s="4"/>
    </row>
    <row r="8995" spans="1:9" ht="30">
      <c r="A8995" s="6">
        <v>8993</v>
      </c>
      <c r="B8995" s="68" t="s">
        <v>8820</v>
      </c>
      <c r="C8995" s="25" t="str">
        <f>IF(D8995=2,"NO","YES")</f>
        <v>NO</v>
      </c>
      <c r="D8995" s="77">
        <f t="shared" si="152"/>
        <v>2</v>
      </c>
      <c r="E8995" s="1">
        <v>4.9400000000000004</v>
      </c>
      <c r="F8995" s="39">
        <v>13600</v>
      </c>
      <c r="G8995" s="99">
        <v>42490</v>
      </c>
      <c r="H8995" s="3" t="s">
        <v>8803</v>
      </c>
      <c r="I8995" s="4"/>
    </row>
    <row r="8996" spans="1:9" ht="30">
      <c r="A8996" s="6">
        <v>8994</v>
      </c>
      <c r="B8996" s="68" t="s">
        <v>8821</v>
      </c>
      <c r="C8996" s="25" t="str">
        <f>IF(D8996=2,"NO","YES")</f>
        <v>YES</v>
      </c>
      <c r="D8996" s="77">
        <f t="shared" si="152"/>
        <v>1.21</v>
      </c>
      <c r="E8996" s="1">
        <v>2.9887000000000001</v>
      </c>
      <c r="F8996" s="39">
        <v>8228</v>
      </c>
      <c r="G8996" s="99">
        <v>42490</v>
      </c>
      <c r="H8996" s="3" t="s">
        <v>8803</v>
      </c>
      <c r="I8996" s="4"/>
    </row>
    <row r="8997" spans="1:9" ht="30">
      <c r="A8997" s="6">
        <v>8995</v>
      </c>
      <c r="B8997" s="68" t="s">
        <v>8822</v>
      </c>
      <c r="C8997" s="25" t="str">
        <f>IF(D8997=2,"NO","YES")</f>
        <v>YES</v>
      </c>
      <c r="D8997" s="77">
        <f t="shared" si="152"/>
        <v>1.01</v>
      </c>
      <c r="E8997" s="1">
        <v>2.4947000000000004</v>
      </c>
      <c r="F8997" s="39">
        <v>6868</v>
      </c>
      <c r="G8997" s="99">
        <v>42490</v>
      </c>
      <c r="H8997" s="3" t="s">
        <v>8803</v>
      </c>
      <c r="I8997" s="4"/>
    </row>
    <row r="8998" spans="1:9" ht="30">
      <c r="A8998" s="6">
        <v>8996</v>
      </c>
      <c r="B8998" s="68" t="s">
        <v>8823</v>
      </c>
      <c r="C8998" s="25" t="str">
        <f>IF(D8998=2,"NO","YES")</f>
        <v>YES</v>
      </c>
      <c r="D8998" s="77">
        <f t="shared" si="152"/>
        <v>1.21</v>
      </c>
      <c r="E8998" s="1">
        <v>2.9887000000000001</v>
      </c>
      <c r="F8998" s="39">
        <v>8228</v>
      </c>
      <c r="G8998" s="99">
        <v>42490</v>
      </c>
      <c r="H8998" s="3" t="s">
        <v>8803</v>
      </c>
      <c r="I8998" s="4"/>
    </row>
    <row r="8999" spans="1:9" ht="30">
      <c r="A8999" s="6">
        <v>8997</v>
      </c>
      <c r="B8999" s="68" t="s">
        <v>8824</v>
      </c>
      <c r="C8999" s="25" t="str">
        <f>IF(D8999=2,"NO","YES")</f>
        <v>YES</v>
      </c>
      <c r="D8999" s="77">
        <f t="shared" si="152"/>
        <v>0.6</v>
      </c>
      <c r="E8999" s="1">
        <v>1.482</v>
      </c>
      <c r="F8999" s="39">
        <v>4080</v>
      </c>
      <c r="G8999" s="99">
        <v>42490</v>
      </c>
      <c r="H8999" s="3" t="s">
        <v>8803</v>
      </c>
      <c r="I8999" s="4"/>
    </row>
    <row r="9000" spans="1:9" ht="30">
      <c r="A9000" s="6">
        <v>8998</v>
      </c>
      <c r="B9000" s="68" t="s">
        <v>8825</v>
      </c>
      <c r="C9000" s="25" t="str">
        <f>IF(D9000=2,"NO","YES")</f>
        <v>YES</v>
      </c>
      <c r="D9000" s="77">
        <f t="shared" si="152"/>
        <v>1.21</v>
      </c>
      <c r="E9000" s="1">
        <v>2.9887000000000001</v>
      </c>
      <c r="F9000" s="39">
        <v>8228</v>
      </c>
      <c r="G9000" s="99">
        <v>42490</v>
      </c>
      <c r="H9000" s="3" t="s">
        <v>8803</v>
      </c>
      <c r="I9000" s="4"/>
    </row>
    <row r="9001" spans="1:9" ht="30">
      <c r="A9001" s="6">
        <v>8999</v>
      </c>
      <c r="B9001" s="68" t="s">
        <v>8826</v>
      </c>
      <c r="C9001" s="25" t="str">
        <f>IF(D9001=2,"NO","YES")</f>
        <v>YES</v>
      </c>
      <c r="D9001" s="77">
        <f t="shared" si="152"/>
        <v>1.17</v>
      </c>
      <c r="E9001" s="1">
        <v>2.8898999999999999</v>
      </c>
      <c r="F9001" s="39">
        <v>7956</v>
      </c>
      <c r="G9001" s="99">
        <v>42490</v>
      </c>
      <c r="H9001" s="3" t="s">
        <v>8803</v>
      </c>
      <c r="I9001" s="4"/>
    </row>
    <row r="9002" spans="1:9" ht="30">
      <c r="A9002" s="6">
        <v>9000</v>
      </c>
      <c r="B9002" s="68" t="s">
        <v>8827</v>
      </c>
      <c r="C9002" s="25" t="str">
        <f>IF(D9002=2,"NO","YES")</f>
        <v>YES</v>
      </c>
      <c r="D9002" s="77">
        <f t="shared" si="152"/>
        <v>1.25</v>
      </c>
      <c r="E9002" s="1">
        <v>3.0875000000000004</v>
      </c>
      <c r="F9002" s="39">
        <v>8500</v>
      </c>
      <c r="G9002" s="99">
        <v>42490</v>
      </c>
      <c r="H9002" s="3" t="s">
        <v>8803</v>
      </c>
      <c r="I9002" s="4"/>
    </row>
    <row r="9003" spans="1:9" ht="30">
      <c r="A9003" s="6">
        <v>9001</v>
      </c>
      <c r="B9003" s="68" t="s">
        <v>8828</v>
      </c>
      <c r="C9003" s="25" t="str">
        <f>IF(D9003=2,"NO","YES")</f>
        <v>YES</v>
      </c>
      <c r="D9003" s="77">
        <f t="shared" si="152"/>
        <v>1.21</v>
      </c>
      <c r="E9003" s="1">
        <v>2.9887000000000001</v>
      </c>
      <c r="F9003" s="39">
        <v>8228</v>
      </c>
      <c r="G9003" s="99">
        <v>42490</v>
      </c>
      <c r="H9003" s="3" t="s">
        <v>8803</v>
      </c>
      <c r="I9003" s="4"/>
    </row>
    <row r="9004" spans="1:9" ht="45">
      <c r="A9004" s="6">
        <v>9002</v>
      </c>
      <c r="B9004" s="68" t="s">
        <v>8829</v>
      </c>
      <c r="C9004" s="25" t="str">
        <f>IF(D9004=2,"NO","YES")</f>
        <v>YES</v>
      </c>
      <c r="D9004" s="77">
        <f t="shared" si="152"/>
        <v>0.04</v>
      </c>
      <c r="E9004" s="1">
        <v>9.8800000000000013E-2</v>
      </c>
      <c r="F9004" s="39">
        <v>272</v>
      </c>
      <c r="G9004" s="99">
        <v>42490</v>
      </c>
      <c r="H9004" s="3" t="s">
        <v>8803</v>
      </c>
      <c r="I9004" s="4"/>
    </row>
    <row r="9005" spans="1:9" ht="30">
      <c r="A9005" s="6">
        <v>9003</v>
      </c>
      <c r="B9005" s="68" t="s">
        <v>8830</v>
      </c>
      <c r="C9005" s="25" t="str">
        <f>IF(D9005=2,"NO","YES")</f>
        <v>NO</v>
      </c>
      <c r="D9005" s="77">
        <f t="shared" si="152"/>
        <v>2</v>
      </c>
      <c r="E9005" s="1">
        <v>4.9400000000000004</v>
      </c>
      <c r="F9005" s="39">
        <v>13600</v>
      </c>
      <c r="G9005" s="99">
        <v>42490</v>
      </c>
      <c r="H9005" s="3" t="s">
        <v>8803</v>
      </c>
      <c r="I9005" s="4"/>
    </row>
    <row r="9006" spans="1:9" ht="30">
      <c r="A9006" s="6">
        <v>9004</v>
      </c>
      <c r="B9006" s="68" t="s">
        <v>8831</v>
      </c>
      <c r="C9006" s="25" t="str">
        <f>IF(D9006=2,"NO","YES")</f>
        <v>YES</v>
      </c>
      <c r="D9006" s="77">
        <f t="shared" si="152"/>
        <v>1.05</v>
      </c>
      <c r="E9006" s="1">
        <v>2.5935000000000001</v>
      </c>
      <c r="F9006" s="39">
        <v>7140</v>
      </c>
      <c r="G9006" s="99">
        <v>42490</v>
      </c>
      <c r="H9006" s="3" t="s">
        <v>8803</v>
      </c>
      <c r="I9006" s="4"/>
    </row>
    <row r="9007" spans="1:9" ht="30">
      <c r="A9007" s="6">
        <v>9005</v>
      </c>
      <c r="B9007" s="68" t="s">
        <v>8832</v>
      </c>
      <c r="C9007" s="25" t="str">
        <f>IF(D9007=2,"NO","YES")</f>
        <v>YES</v>
      </c>
      <c r="D9007" s="77">
        <f t="shared" si="152"/>
        <v>0.49</v>
      </c>
      <c r="E9007" s="1">
        <v>1.2103000000000002</v>
      </c>
      <c r="F9007" s="39">
        <v>3332</v>
      </c>
      <c r="G9007" s="93">
        <v>42490</v>
      </c>
      <c r="H9007" s="3" t="s">
        <v>8803</v>
      </c>
      <c r="I9007" s="4"/>
    </row>
    <row r="9008" spans="1:9" ht="30">
      <c r="A9008" s="6">
        <v>9006</v>
      </c>
      <c r="B9008" s="141" t="s">
        <v>8833</v>
      </c>
      <c r="C9008" s="25" t="str">
        <f>IF(D9008=2,"NO","YES")</f>
        <v>YES</v>
      </c>
      <c r="D9008" s="77">
        <f t="shared" si="152"/>
        <v>0.4</v>
      </c>
      <c r="E9008" s="1">
        <v>0.9880000000000001</v>
      </c>
      <c r="F9008" s="39">
        <v>2720</v>
      </c>
      <c r="G9008" s="99">
        <v>42490</v>
      </c>
      <c r="H9008" s="3" t="s">
        <v>8803</v>
      </c>
      <c r="I9008" s="4"/>
    </row>
    <row r="9009" spans="1:9" ht="30">
      <c r="A9009" s="6">
        <v>9007</v>
      </c>
      <c r="B9009" s="68" t="s">
        <v>8834</v>
      </c>
      <c r="C9009" s="25" t="str">
        <f>IF(D9009=2,"NO","YES")</f>
        <v>YES</v>
      </c>
      <c r="D9009" s="77">
        <f t="shared" si="152"/>
        <v>1.21</v>
      </c>
      <c r="E9009" s="1">
        <v>2.9887000000000001</v>
      </c>
      <c r="F9009" s="39">
        <v>8228</v>
      </c>
      <c r="G9009" s="99">
        <v>42490</v>
      </c>
      <c r="H9009" s="3" t="s">
        <v>8803</v>
      </c>
      <c r="I9009" s="4"/>
    </row>
    <row r="9010" spans="1:9" ht="30">
      <c r="A9010" s="6">
        <v>9008</v>
      </c>
      <c r="B9010" s="68" t="s">
        <v>8835</v>
      </c>
      <c r="C9010" s="25" t="str">
        <f>IF(D9010=2,"NO","YES")</f>
        <v>YES</v>
      </c>
      <c r="D9010" s="77">
        <f t="shared" si="152"/>
        <v>1.21</v>
      </c>
      <c r="E9010" s="1">
        <v>2.9887000000000001</v>
      </c>
      <c r="F9010" s="39">
        <v>8228</v>
      </c>
      <c r="G9010" s="99">
        <v>42490</v>
      </c>
      <c r="H9010" s="3" t="s">
        <v>8803</v>
      </c>
      <c r="I9010" s="4"/>
    </row>
    <row r="9011" spans="1:9" ht="30">
      <c r="A9011" s="6">
        <v>9009</v>
      </c>
      <c r="B9011" s="68" t="s">
        <v>8836</v>
      </c>
      <c r="C9011" s="25" t="str">
        <f>IF(D9011=2,"NO","YES")</f>
        <v>YES</v>
      </c>
      <c r="D9011" s="77">
        <f t="shared" si="152"/>
        <v>1.01</v>
      </c>
      <c r="E9011" s="1">
        <v>2.4947000000000004</v>
      </c>
      <c r="F9011" s="39">
        <v>6868</v>
      </c>
      <c r="G9011" s="99">
        <v>42490</v>
      </c>
      <c r="H9011" s="3" t="s">
        <v>8803</v>
      </c>
      <c r="I9011" s="4"/>
    </row>
    <row r="9012" spans="1:9" ht="30">
      <c r="A9012" s="6">
        <v>9010</v>
      </c>
      <c r="B9012" s="68" t="s">
        <v>8837</v>
      </c>
      <c r="C9012" s="25" t="str">
        <f>IF(D9012=2,"NO","YES")</f>
        <v>YES</v>
      </c>
      <c r="D9012" s="77">
        <f t="shared" si="152"/>
        <v>1.25</v>
      </c>
      <c r="E9012" s="1">
        <v>3.0875000000000004</v>
      </c>
      <c r="F9012" s="39">
        <v>8500</v>
      </c>
      <c r="G9012" s="99">
        <v>42490</v>
      </c>
      <c r="H9012" s="3" t="s">
        <v>8803</v>
      </c>
      <c r="I9012" s="4"/>
    </row>
    <row r="9013" spans="1:9">
      <c r="A9013" s="6">
        <v>9011</v>
      </c>
      <c r="B9013" s="68" t="s">
        <v>8838</v>
      </c>
      <c r="C9013" s="25" t="str">
        <f>IF(D9013=2,"NO","YES")</f>
        <v>YES</v>
      </c>
      <c r="D9013" s="77">
        <f t="shared" si="152"/>
        <v>1.21</v>
      </c>
      <c r="E9013" s="1">
        <v>2.9887000000000001</v>
      </c>
      <c r="F9013" s="39">
        <v>8228</v>
      </c>
      <c r="G9013" s="99">
        <v>42490</v>
      </c>
      <c r="H9013" s="3" t="s">
        <v>8803</v>
      </c>
      <c r="I9013" s="4"/>
    </row>
    <row r="9014" spans="1:9" ht="30">
      <c r="A9014" s="6">
        <v>9012</v>
      </c>
      <c r="B9014" s="68" t="s">
        <v>8839</v>
      </c>
      <c r="C9014" s="25" t="str">
        <f>IF(D9014=2,"NO","YES")</f>
        <v>YES</v>
      </c>
      <c r="D9014" s="77">
        <f t="shared" si="152"/>
        <v>0.42</v>
      </c>
      <c r="E9014" s="1">
        <v>1.0374000000000001</v>
      </c>
      <c r="F9014" s="39">
        <v>2856</v>
      </c>
      <c r="G9014" s="99">
        <v>42490</v>
      </c>
      <c r="H9014" s="3" t="s">
        <v>8803</v>
      </c>
      <c r="I9014" s="4"/>
    </row>
    <row r="9015" spans="1:9" ht="30">
      <c r="A9015" s="6">
        <v>9013</v>
      </c>
      <c r="B9015" s="68" t="s">
        <v>8840</v>
      </c>
      <c r="C9015" s="25" t="str">
        <f>IF(D9015=2,"NO","YES")</f>
        <v>YES</v>
      </c>
      <c r="D9015" s="77">
        <f t="shared" si="152"/>
        <v>0.05</v>
      </c>
      <c r="E9015" s="1">
        <v>0.12350000000000001</v>
      </c>
      <c r="F9015" s="39">
        <v>340</v>
      </c>
      <c r="G9015" s="99">
        <v>42490</v>
      </c>
      <c r="H9015" s="3" t="s">
        <v>8803</v>
      </c>
      <c r="I9015" s="4"/>
    </row>
    <row r="9016" spans="1:9">
      <c r="A9016" s="6">
        <v>9014</v>
      </c>
      <c r="B9016" s="68" t="s">
        <v>8841</v>
      </c>
      <c r="C9016" s="25" t="str">
        <f>IF(D9016=2,"NO","YES")</f>
        <v>YES</v>
      </c>
      <c r="D9016" s="77">
        <f t="shared" si="152"/>
        <v>1.21</v>
      </c>
      <c r="E9016" s="1">
        <v>2.9887000000000001</v>
      </c>
      <c r="F9016" s="39">
        <v>8228</v>
      </c>
      <c r="G9016" s="99">
        <v>42490</v>
      </c>
      <c r="H9016" s="3" t="s">
        <v>8803</v>
      </c>
      <c r="I9016" s="4"/>
    </row>
    <row r="9017" spans="1:9" ht="30">
      <c r="A9017" s="6">
        <v>9015</v>
      </c>
      <c r="B9017" s="68" t="s">
        <v>8842</v>
      </c>
      <c r="C9017" s="25" t="str">
        <f>IF(D9017=2,"NO","YES")</f>
        <v>YES</v>
      </c>
      <c r="D9017" s="77">
        <f t="shared" si="152"/>
        <v>1.21</v>
      </c>
      <c r="E9017" s="1">
        <v>2.9887000000000001</v>
      </c>
      <c r="F9017" s="39">
        <v>8228</v>
      </c>
      <c r="G9017" s="99">
        <v>42490</v>
      </c>
      <c r="H9017" s="3" t="s">
        <v>8803</v>
      </c>
      <c r="I9017" s="4"/>
    </row>
    <row r="9018" spans="1:9" ht="30">
      <c r="A9018" s="6">
        <v>9016</v>
      </c>
      <c r="B9018" s="68" t="s">
        <v>8843</v>
      </c>
      <c r="C9018" s="25" t="str">
        <f>IF(D9018=2,"NO","YES")</f>
        <v>YES</v>
      </c>
      <c r="D9018" s="77">
        <f t="shared" si="152"/>
        <v>1.21</v>
      </c>
      <c r="E9018" s="1">
        <v>2.9887000000000001</v>
      </c>
      <c r="F9018" s="39">
        <v>8228</v>
      </c>
      <c r="G9018" s="99">
        <v>42490</v>
      </c>
      <c r="H9018" s="3" t="s">
        <v>8803</v>
      </c>
      <c r="I9018" s="4"/>
    </row>
    <row r="9019" spans="1:9" ht="30">
      <c r="A9019" s="6">
        <v>9017</v>
      </c>
      <c r="B9019" s="68" t="s">
        <v>8844</v>
      </c>
      <c r="C9019" s="25" t="str">
        <f>IF(D9019=2,"NO","YES")</f>
        <v>YES</v>
      </c>
      <c r="D9019" s="77">
        <f t="shared" si="152"/>
        <v>1.21</v>
      </c>
      <c r="E9019" s="1">
        <v>2.9887000000000001</v>
      </c>
      <c r="F9019" s="39">
        <v>8228</v>
      </c>
      <c r="G9019" s="99">
        <v>42490</v>
      </c>
      <c r="H9019" s="3" t="s">
        <v>8803</v>
      </c>
      <c r="I9019" s="4"/>
    </row>
    <row r="9020" spans="1:9">
      <c r="A9020" s="6">
        <v>9018</v>
      </c>
      <c r="B9020" s="68" t="s">
        <v>8845</v>
      </c>
      <c r="C9020" s="25" t="str">
        <f>IF(D9020=2,"NO","YES")</f>
        <v>YES</v>
      </c>
      <c r="D9020" s="77">
        <f t="shared" si="152"/>
        <v>1.21</v>
      </c>
      <c r="E9020" s="1">
        <v>2.9887000000000001</v>
      </c>
      <c r="F9020" s="39">
        <v>8228</v>
      </c>
      <c r="G9020" s="99">
        <v>42490</v>
      </c>
      <c r="H9020" s="3" t="s">
        <v>8803</v>
      </c>
      <c r="I9020" s="4"/>
    </row>
    <row r="9021" spans="1:9" ht="30">
      <c r="A9021" s="6">
        <v>9019</v>
      </c>
      <c r="B9021" s="68" t="s">
        <v>8846</v>
      </c>
      <c r="C9021" s="25" t="str">
        <f>IF(D9021=2,"NO","YES")</f>
        <v>YES</v>
      </c>
      <c r="D9021" s="77">
        <f t="shared" si="152"/>
        <v>1.21</v>
      </c>
      <c r="E9021" s="1">
        <v>2.9887000000000001</v>
      </c>
      <c r="F9021" s="39">
        <v>8228</v>
      </c>
      <c r="G9021" s="99">
        <v>42490</v>
      </c>
      <c r="H9021" s="3" t="s">
        <v>8803</v>
      </c>
      <c r="I9021" s="4"/>
    </row>
    <row r="9022" spans="1:9" ht="30">
      <c r="A9022" s="6">
        <v>9020</v>
      </c>
      <c r="B9022" s="68" t="s">
        <v>8847</v>
      </c>
      <c r="C9022" s="25" t="str">
        <f>IF(D9022=2,"NO","YES")</f>
        <v>YES</v>
      </c>
      <c r="D9022" s="77">
        <f t="shared" si="152"/>
        <v>1.21</v>
      </c>
      <c r="E9022" s="1">
        <v>2.9887000000000001</v>
      </c>
      <c r="F9022" s="39">
        <v>8228</v>
      </c>
      <c r="G9022" s="99">
        <v>42490</v>
      </c>
      <c r="H9022" s="3" t="s">
        <v>8803</v>
      </c>
      <c r="I9022" s="4"/>
    </row>
    <row r="9023" spans="1:9" ht="30">
      <c r="A9023" s="6">
        <v>9021</v>
      </c>
      <c r="B9023" s="68" t="s">
        <v>8848</v>
      </c>
      <c r="C9023" s="25" t="str">
        <f>IF(D9023=2,"NO","YES")</f>
        <v>YES</v>
      </c>
      <c r="D9023" s="77">
        <f t="shared" si="152"/>
        <v>1.6</v>
      </c>
      <c r="E9023" s="1">
        <v>3.9520000000000004</v>
      </c>
      <c r="F9023" s="39">
        <v>10880</v>
      </c>
      <c r="G9023" s="99">
        <v>42490</v>
      </c>
      <c r="H9023" s="3" t="s">
        <v>8803</v>
      </c>
      <c r="I9023" s="4"/>
    </row>
    <row r="9024" spans="1:9" ht="30">
      <c r="A9024" s="6">
        <v>9022</v>
      </c>
      <c r="B9024" s="68" t="s">
        <v>8849</v>
      </c>
      <c r="C9024" s="25" t="str">
        <f>IF(D9024=2,"NO","YES")</f>
        <v>YES</v>
      </c>
      <c r="D9024" s="77">
        <f t="shared" si="152"/>
        <v>1.21</v>
      </c>
      <c r="E9024" s="1">
        <v>2.9887000000000001</v>
      </c>
      <c r="F9024" s="39">
        <v>8228</v>
      </c>
      <c r="G9024" s="99">
        <v>42490</v>
      </c>
      <c r="H9024" s="3" t="s">
        <v>8803</v>
      </c>
      <c r="I9024" s="4"/>
    </row>
    <row r="9025" spans="1:9">
      <c r="A9025" s="6">
        <v>9023</v>
      </c>
      <c r="B9025" s="68" t="s">
        <v>8850</v>
      </c>
      <c r="C9025" s="25" t="str">
        <f>IF(D9025=2,"NO","YES")</f>
        <v>YES</v>
      </c>
      <c r="D9025" s="77">
        <f t="shared" si="152"/>
        <v>1.21</v>
      </c>
      <c r="E9025" s="1">
        <v>2.9887000000000001</v>
      </c>
      <c r="F9025" s="39">
        <v>8228</v>
      </c>
      <c r="G9025" s="99">
        <v>42490</v>
      </c>
      <c r="H9025" s="3" t="s">
        <v>8803</v>
      </c>
      <c r="I9025" s="4"/>
    </row>
    <row r="9026" spans="1:9">
      <c r="A9026" s="6">
        <v>9024</v>
      </c>
      <c r="B9026" s="68" t="s">
        <v>8851</v>
      </c>
      <c r="C9026" s="25" t="str">
        <f>IF(D9026=2,"NO","YES")</f>
        <v>YES</v>
      </c>
      <c r="D9026" s="77">
        <f t="shared" si="152"/>
        <v>1.01</v>
      </c>
      <c r="E9026" s="1">
        <v>2.4947000000000004</v>
      </c>
      <c r="F9026" s="39">
        <v>6868</v>
      </c>
      <c r="G9026" s="99">
        <v>42490</v>
      </c>
      <c r="H9026" s="3" t="s">
        <v>8803</v>
      </c>
      <c r="I9026" s="4"/>
    </row>
    <row r="9027" spans="1:9" ht="30">
      <c r="A9027" s="6">
        <v>9025</v>
      </c>
      <c r="B9027" s="68" t="s">
        <v>8852</v>
      </c>
      <c r="C9027" s="25" t="str">
        <f>IF(D9027=2,"NO","YES")</f>
        <v>YES</v>
      </c>
      <c r="D9027" s="151">
        <f t="shared" si="152"/>
        <v>1.01</v>
      </c>
      <c r="E9027" s="1">
        <v>2.4947000000000004</v>
      </c>
      <c r="F9027" s="152">
        <v>6868</v>
      </c>
      <c r="G9027" s="99">
        <v>42674</v>
      </c>
      <c r="H9027" s="3" t="s">
        <v>8803</v>
      </c>
      <c r="I9027" s="4"/>
    </row>
    <row r="9028" spans="1:9">
      <c r="A9028" s="6">
        <v>9026</v>
      </c>
      <c r="B9028" s="68" t="s">
        <v>8745</v>
      </c>
      <c r="C9028" s="25" t="str">
        <f>IF(D9028=2,"NO","YES")</f>
        <v>YES</v>
      </c>
      <c r="D9028" s="69">
        <f t="shared" si="152"/>
        <v>1.21</v>
      </c>
      <c r="E9028" s="1">
        <v>2.9887000000000001</v>
      </c>
      <c r="F9028" s="152">
        <v>8228</v>
      </c>
      <c r="G9028" s="99">
        <v>42674</v>
      </c>
      <c r="H9028" s="3" t="s">
        <v>8803</v>
      </c>
      <c r="I9028" s="4"/>
    </row>
    <row r="9029" spans="1:9">
      <c r="A9029" s="6">
        <v>9027</v>
      </c>
      <c r="B9029" s="68" t="s">
        <v>8853</v>
      </c>
      <c r="C9029" s="25" t="str">
        <f>IF(D9029=2,"NO","YES")</f>
        <v>YES</v>
      </c>
      <c r="D9029" s="69">
        <f t="shared" ref="D9029:D9092" si="153">F9029/6800</f>
        <v>0.14000000000000001</v>
      </c>
      <c r="E9029" s="1">
        <v>0.34580000000000005</v>
      </c>
      <c r="F9029" s="152">
        <v>952</v>
      </c>
      <c r="G9029" s="99">
        <v>42674</v>
      </c>
      <c r="H9029" s="3" t="s">
        <v>8803</v>
      </c>
      <c r="I9029" s="4"/>
    </row>
    <row r="9030" spans="1:9" ht="30">
      <c r="A9030" s="6">
        <v>9028</v>
      </c>
      <c r="B9030" s="57" t="s">
        <v>8854</v>
      </c>
      <c r="C9030" s="25" t="str">
        <f>IF(D9030=2,"NO","YES")</f>
        <v>YES</v>
      </c>
      <c r="D9030" s="58">
        <f t="shared" si="153"/>
        <v>1.04</v>
      </c>
      <c r="E9030" s="1">
        <v>2.5688000000000004</v>
      </c>
      <c r="F9030" s="98">
        <v>7072</v>
      </c>
      <c r="G9030" s="97">
        <v>42728</v>
      </c>
      <c r="H9030" s="3" t="s">
        <v>8803</v>
      </c>
      <c r="I9030" s="4"/>
    </row>
    <row r="9031" spans="1:9" ht="30">
      <c r="A9031" s="6">
        <v>9029</v>
      </c>
      <c r="B9031" s="24" t="s">
        <v>8832</v>
      </c>
      <c r="C9031" s="25" t="str">
        <f>IF(D9031=2,"NO","YES")</f>
        <v>YES</v>
      </c>
      <c r="D9031" s="58">
        <f t="shared" si="153"/>
        <v>0.27</v>
      </c>
      <c r="E9031" s="1">
        <v>0.66690000000000005</v>
      </c>
      <c r="F9031" s="59">
        <v>1836</v>
      </c>
      <c r="G9031" s="97">
        <v>42728</v>
      </c>
      <c r="H9031" s="3" t="s">
        <v>8803</v>
      </c>
      <c r="I9031" s="4"/>
    </row>
    <row r="9032" spans="1:9">
      <c r="A9032" s="6">
        <v>9030</v>
      </c>
      <c r="B9032" s="145" t="s">
        <v>8855</v>
      </c>
      <c r="C9032" s="25" t="str">
        <f>IF(D9032=2,"NO","YES")</f>
        <v>YES</v>
      </c>
      <c r="D9032" s="146">
        <f t="shared" si="153"/>
        <v>0.28000000000000003</v>
      </c>
      <c r="E9032" s="1">
        <v>0.6916000000000001</v>
      </c>
      <c r="F9032" s="39">
        <v>1904</v>
      </c>
      <c r="G9032" s="99">
        <v>42490</v>
      </c>
      <c r="H9032" s="3" t="s">
        <v>8856</v>
      </c>
      <c r="I9032" s="4"/>
    </row>
    <row r="9033" spans="1:9" ht="30">
      <c r="A9033" s="6">
        <v>9031</v>
      </c>
      <c r="B9033" s="145" t="s">
        <v>8857</v>
      </c>
      <c r="C9033" s="25" t="str">
        <f>IF(D9033=2,"NO","YES")</f>
        <v>YES</v>
      </c>
      <c r="D9033" s="146">
        <f t="shared" si="153"/>
        <v>0.7</v>
      </c>
      <c r="E9033" s="1">
        <v>1.7290000000000001</v>
      </c>
      <c r="F9033" s="39">
        <v>4760</v>
      </c>
      <c r="G9033" s="99">
        <v>42490</v>
      </c>
      <c r="H9033" s="3" t="s">
        <v>8856</v>
      </c>
      <c r="I9033" s="4"/>
    </row>
    <row r="9034" spans="1:9">
      <c r="A9034" s="6">
        <v>9032</v>
      </c>
      <c r="B9034" s="145" t="s">
        <v>8858</v>
      </c>
      <c r="C9034" s="25" t="str">
        <f>IF(D9034=2,"NO","YES")</f>
        <v>YES</v>
      </c>
      <c r="D9034" s="146">
        <f t="shared" si="153"/>
        <v>0.04</v>
      </c>
      <c r="E9034" s="1">
        <v>9.8800000000000013E-2</v>
      </c>
      <c r="F9034" s="39">
        <v>272</v>
      </c>
      <c r="G9034" s="99">
        <v>42490</v>
      </c>
      <c r="H9034" s="3" t="s">
        <v>8856</v>
      </c>
      <c r="I9034" s="4"/>
    </row>
    <row r="9035" spans="1:9" ht="30">
      <c r="A9035" s="6">
        <v>9033</v>
      </c>
      <c r="B9035" s="145" t="s">
        <v>8859</v>
      </c>
      <c r="C9035" s="25" t="str">
        <f>IF(D9035=2,"NO","YES")</f>
        <v>YES</v>
      </c>
      <c r="D9035" s="146">
        <f t="shared" si="153"/>
        <v>0.46</v>
      </c>
      <c r="E9035" s="1">
        <v>1.1362000000000001</v>
      </c>
      <c r="F9035" s="39">
        <v>3128</v>
      </c>
      <c r="G9035" s="99">
        <v>42490</v>
      </c>
      <c r="H9035" s="3" t="s">
        <v>8856</v>
      </c>
      <c r="I9035" s="4"/>
    </row>
    <row r="9036" spans="1:9" ht="30">
      <c r="A9036" s="6">
        <v>9034</v>
      </c>
      <c r="B9036" s="145" t="s">
        <v>8860</v>
      </c>
      <c r="C9036" s="25" t="str">
        <f>IF(D9036=2,"NO","YES")</f>
        <v>YES</v>
      </c>
      <c r="D9036" s="146">
        <f t="shared" si="153"/>
        <v>1.21</v>
      </c>
      <c r="E9036" s="1">
        <v>2.9887000000000001</v>
      </c>
      <c r="F9036" s="39">
        <v>8228</v>
      </c>
      <c r="G9036" s="99">
        <v>42490</v>
      </c>
      <c r="H9036" s="3" t="s">
        <v>8856</v>
      </c>
      <c r="I9036" s="4"/>
    </row>
    <row r="9037" spans="1:9" ht="30">
      <c r="A9037" s="6">
        <v>9035</v>
      </c>
      <c r="B9037" s="145" t="s">
        <v>8861</v>
      </c>
      <c r="C9037" s="25" t="str">
        <f>IF(D9037=2,"NO","YES")</f>
        <v>YES</v>
      </c>
      <c r="D9037" s="146">
        <f t="shared" si="153"/>
        <v>0.24</v>
      </c>
      <c r="E9037" s="1">
        <v>0.59279999999999999</v>
      </c>
      <c r="F9037" s="39">
        <v>1632</v>
      </c>
      <c r="G9037" s="99">
        <v>42490</v>
      </c>
      <c r="H9037" s="3" t="s">
        <v>8856</v>
      </c>
      <c r="I9037" s="4"/>
    </row>
    <row r="9038" spans="1:9" ht="30">
      <c r="A9038" s="6">
        <v>9036</v>
      </c>
      <c r="B9038" s="145" t="s">
        <v>8862</v>
      </c>
      <c r="C9038" s="25" t="str">
        <f>IF(D9038=2,"NO","YES")</f>
        <v>YES</v>
      </c>
      <c r="D9038" s="146">
        <f t="shared" si="153"/>
        <v>1.21</v>
      </c>
      <c r="E9038" s="1">
        <v>2.9887000000000001</v>
      </c>
      <c r="F9038" s="39">
        <v>8228</v>
      </c>
      <c r="G9038" s="99">
        <v>42490</v>
      </c>
      <c r="H9038" s="3" t="s">
        <v>8856</v>
      </c>
      <c r="I9038" s="4"/>
    </row>
    <row r="9039" spans="1:9" ht="30">
      <c r="A9039" s="6">
        <v>9037</v>
      </c>
      <c r="B9039" s="145" t="s">
        <v>8863</v>
      </c>
      <c r="C9039" s="25" t="str">
        <f>IF(D9039=2,"NO","YES")</f>
        <v>NO</v>
      </c>
      <c r="D9039" s="146">
        <f t="shared" si="153"/>
        <v>2</v>
      </c>
      <c r="E9039" s="1">
        <v>4.9400000000000004</v>
      </c>
      <c r="F9039" s="39">
        <v>13600</v>
      </c>
      <c r="G9039" s="99">
        <v>42490</v>
      </c>
      <c r="H9039" s="3" t="s">
        <v>8856</v>
      </c>
      <c r="I9039" s="4"/>
    </row>
    <row r="9040" spans="1:9" ht="30">
      <c r="A9040" s="6">
        <v>9038</v>
      </c>
      <c r="B9040" s="145" t="s">
        <v>8864</v>
      </c>
      <c r="C9040" s="25" t="str">
        <f>IF(D9040=2,"NO","YES")</f>
        <v>YES</v>
      </c>
      <c r="D9040" s="146">
        <f t="shared" si="153"/>
        <v>0.41</v>
      </c>
      <c r="E9040" s="1">
        <v>1.0126999999999999</v>
      </c>
      <c r="F9040" s="39">
        <v>2788</v>
      </c>
      <c r="G9040" s="99">
        <v>42490</v>
      </c>
      <c r="H9040" s="3" t="s">
        <v>8856</v>
      </c>
      <c r="I9040" s="4"/>
    </row>
    <row r="9041" spans="1:9" ht="30">
      <c r="A9041" s="6">
        <v>9039</v>
      </c>
      <c r="B9041" s="145" t="s">
        <v>8865</v>
      </c>
      <c r="C9041" s="25" t="str">
        <f>IF(D9041=2,"NO","YES")</f>
        <v>YES</v>
      </c>
      <c r="D9041" s="146">
        <f t="shared" si="153"/>
        <v>1.36</v>
      </c>
      <c r="E9041" s="1">
        <v>3.3592000000000004</v>
      </c>
      <c r="F9041" s="39">
        <v>9248</v>
      </c>
      <c r="G9041" s="93">
        <v>42490</v>
      </c>
      <c r="H9041" s="3" t="s">
        <v>8856</v>
      </c>
      <c r="I9041" s="4"/>
    </row>
    <row r="9042" spans="1:9" ht="30">
      <c r="A9042" s="6">
        <v>9040</v>
      </c>
      <c r="B9042" s="145" t="s">
        <v>8866</v>
      </c>
      <c r="C9042" s="25" t="str">
        <f>IF(D9042=2,"NO","YES")</f>
        <v>YES</v>
      </c>
      <c r="D9042" s="146">
        <f t="shared" si="153"/>
        <v>0.7</v>
      </c>
      <c r="E9042" s="1">
        <v>1.7290000000000001</v>
      </c>
      <c r="F9042" s="39">
        <v>4760</v>
      </c>
      <c r="G9042" s="99">
        <v>42490</v>
      </c>
      <c r="H9042" s="3" t="s">
        <v>8856</v>
      </c>
      <c r="I9042" s="4"/>
    </row>
    <row r="9043" spans="1:9" ht="30">
      <c r="A9043" s="6">
        <v>9041</v>
      </c>
      <c r="B9043" s="145" t="s">
        <v>8867</v>
      </c>
      <c r="C9043" s="25" t="str">
        <f>IF(D9043=2,"NO","YES")</f>
        <v>YES</v>
      </c>
      <c r="D9043" s="146">
        <f t="shared" si="153"/>
        <v>1.1299999999999999</v>
      </c>
      <c r="E9043" s="1">
        <v>2.7911000000000001</v>
      </c>
      <c r="F9043" s="39">
        <v>7684</v>
      </c>
      <c r="G9043" s="99">
        <v>42490</v>
      </c>
      <c r="H9043" s="3" t="s">
        <v>8856</v>
      </c>
      <c r="I9043" s="4"/>
    </row>
    <row r="9044" spans="1:9" ht="30">
      <c r="A9044" s="6">
        <v>9042</v>
      </c>
      <c r="B9044" s="145" t="s">
        <v>8868</v>
      </c>
      <c r="C9044" s="25" t="str">
        <f>IF(D9044=2,"NO","YES")</f>
        <v>YES</v>
      </c>
      <c r="D9044" s="146">
        <f t="shared" si="153"/>
        <v>0.04</v>
      </c>
      <c r="E9044" s="1">
        <v>9.8800000000000013E-2</v>
      </c>
      <c r="F9044" s="39">
        <v>272</v>
      </c>
      <c r="G9044" s="99">
        <v>42490</v>
      </c>
      <c r="H9044" s="3" t="s">
        <v>8856</v>
      </c>
      <c r="I9044" s="4"/>
    </row>
    <row r="9045" spans="1:9" ht="30">
      <c r="A9045" s="6">
        <v>9043</v>
      </c>
      <c r="B9045" s="145" t="s">
        <v>8869</v>
      </c>
      <c r="C9045" s="25" t="str">
        <f>IF(D9045=2,"NO","YES")</f>
        <v>YES</v>
      </c>
      <c r="D9045" s="146">
        <f t="shared" si="153"/>
        <v>0.33</v>
      </c>
      <c r="E9045" s="1">
        <v>0.81510000000000016</v>
      </c>
      <c r="F9045" s="39">
        <v>2244</v>
      </c>
      <c r="G9045" s="99">
        <v>42490</v>
      </c>
      <c r="H9045" s="3" t="s">
        <v>8856</v>
      </c>
      <c r="I9045" s="4"/>
    </row>
    <row r="9046" spans="1:9" ht="30">
      <c r="A9046" s="6">
        <v>9044</v>
      </c>
      <c r="B9046" s="145" t="s">
        <v>8870</v>
      </c>
      <c r="C9046" s="25" t="str">
        <f>IF(D9046=2,"NO","YES")</f>
        <v>YES</v>
      </c>
      <c r="D9046" s="146">
        <f t="shared" si="153"/>
        <v>0.87</v>
      </c>
      <c r="E9046" s="1">
        <v>2.1489000000000003</v>
      </c>
      <c r="F9046" s="39">
        <v>5916</v>
      </c>
      <c r="G9046" s="99">
        <v>42490</v>
      </c>
      <c r="H9046" s="3" t="s">
        <v>8856</v>
      </c>
      <c r="I9046" s="4"/>
    </row>
    <row r="9047" spans="1:9" ht="30">
      <c r="A9047" s="6">
        <v>9045</v>
      </c>
      <c r="B9047" s="145" t="s">
        <v>8871</v>
      </c>
      <c r="C9047" s="25" t="str">
        <f>IF(D9047=2,"NO","YES")</f>
        <v>YES</v>
      </c>
      <c r="D9047" s="146">
        <f t="shared" si="153"/>
        <v>0.14000000000000001</v>
      </c>
      <c r="E9047" s="1">
        <v>0.34580000000000005</v>
      </c>
      <c r="F9047" s="39">
        <v>952</v>
      </c>
      <c r="G9047" s="99">
        <v>42490</v>
      </c>
      <c r="H9047" s="3" t="s">
        <v>8856</v>
      </c>
      <c r="I9047" s="4"/>
    </row>
    <row r="9048" spans="1:9">
      <c r="A9048" s="6">
        <v>9046</v>
      </c>
      <c r="B9048" s="145" t="s">
        <v>8872</v>
      </c>
      <c r="C9048" s="25" t="str">
        <f>IF(D9048=2,"NO","YES")</f>
        <v>YES</v>
      </c>
      <c r="D9048" s="146">
        <f t="shared" si="153"/>
        <v>1.21</v>
      </c>
      <c r="E9048" s="1">
        <v>2.9887000000000001</v>
      </c>
      <c r="F9048" s="39">
        <v>8228</v>
      </c>
      <c r="G9048" s="99">
        <v>42490</v>
      </c>
      <c r="H9048" s="3" t="s">
        <v>8856</v>
      </c>
      <c r="I9048" s="4"/>
    </row>
    <row r="9049" spans="1:9" ht="30">
      <c r="A9049" s="6">
        <v>9047</v>
      </c>
      <c r="B9049" s="145" t="s">
        <v>8873</v>
      </c>
      <c r="C9049" s="25" t="str">
        <f>IF(D9049=2,"NO","YES")</f>
        <v>YES</v>
      </c>
      <c r="D9049" s="146">
        <f t="shared" si="153"/>
        <v>0.11</v>
      </c>
      <c r="E9049" s="1">
        <v>0.2717</v>
      </c>
      <c r="F9049" s="39">
        <v>748</v>
      </c>
      <c r="G9049" s="99">
        <v>42490</v>
      </c>
      <c r="H9049" s="3" t="s">
        <v>8856</v>
      </c>
      <c r="I9049" s="4"/>
    </row>
    <row r="9050" spans="1:9" ht="30">
      <c r="A9050" s="6">
        <v>9048</v>
      </c>
      <c r="B9050" s="145" t="s">
        <v>8874</v>
      </c>
      <c r="C9050" s="25" t="str">
        <f>IF(D9050=2,"NO","YES")</f>
        <v>YES</v>
      </c>
      <c r="D9050" s="146">
        <f t="shared" si="153"/>
        <v>1.21</v>
      </c>
      <c r="E9050" s="1">
        <v>2.9887000000000001</v>
      </c>
      <c r="F9050" s="39">
        <v>8228</v>
      </c>
      <c r="G9050" s="99">
        <v>42490</v>
      </c>
      <c r="H9050" s="3" t="s">
        <v>8856</v>
      </c>
      <c r="I9050" s="4"/>
    </row>
    <row r="9051" spans="1:9" ht="30">
      <c r="A9051" s="6">
        <v>9049</v>
      </c>
      <c r="B9051" s="145" t="s">
        <v>8875</v>
      </c>
      <c r="C9051" s="25" t="str">
        <f>IF(D9051=2,"NO","YES")</f>
        <v>YES</v>
      </c>
      <c r="D9051" s="146">
        <f t="shared" si="153"/>
        <v>1.21</v>
      </c>
      <c r="E9051" s="1">
        <v>2.9887000000000001</v>
      </c>
      <c r="F9051" s="39">
        <v>8228</v>
      </c>
      <c r="G9051" s="99">
        <v>42490</v>
      </c>
      <c r="H9051" s="3" t="s">
        <v>8856</v>
      </c>
      <c r="I9051" s="4"/>
    </row>
    <row r="9052" spans="1:9" ht="30">
      <c r="A9052" s="6">
        <v>9050</v>
      </c>
      <c r="B9052" s="145" t="s">
        <v>8876</v>
      </c>
      <c r="C9052" s="25" t="str">
        <f>IF(D9052=2,"NO","YES")</f>
        <v>YES</v>
      </c>
      <c r="D9052" s="146">
        <f t="shared" si="153"/>
        <v>0.45</v>
      </c>
      <c r="E9052" s="1">
        <v>1.1115000000000002</v>
      </c>
      <c r="F9052" s="39">
        <v>3060</v>
      </c>
      <c r="G9052" s="99">
        <v>42490</v>
      </c>
      <c r="H9052" s="3" t="s">
        <v>8856</v>
      </c>
      <c r="I9052" s="4"/>
    </row>
    <row r="9053" spans="1:9" ht="30">
      <c r="A9053" s="6">
        <v>9051</v>
      </c>
      <c r="B9053" s="145" t="s">
        <v>8877</v>
      </c>
      <c r="C9053" s="25" t="str">
        <f>IF(D9053=2,"NO","YES")</f>
        <v>YES</v>
      </c>
      <c r="D9053" s="146">
        <f t="shared" si="153"/>
        <v>0.16</v>
      </c>
      <c r="E9053" s="1">
        <v>0.39520000000000005</v>
      </c>
      <c r="F9053" s="39">
        <v>1088</v>
      </c>
      <c r="G9053" s="99">
        <v>42490</v>
      </c>
      <c r="H9053" s="3" t="s">
        <v>8856</v>
      </c>
      <c r="I9053" s="4"/>
    </row>
    <row r="9054" spans="1:9" ht="30">
      <c r="A9054" s="6">
        <v>9052</v>
      </c>
      <c r="B9054" s="145" t="s">
        <v>8878</v>
      </c>
      <c r="C9054" s="25" t="str">
        <f>IF(D9054=2,"NO","YES")</f>
        <v>YES</v>
      </c>
      <c r="D9054" s="146">
        <f t="shared" si="153"/>
        <v>1.21</v>
      </c>
      <c r="E9054" s="1">
        <v>2.9887000000000001</v>
      </c>
      <c r="F9054" s="39">
        <v>8228</v>
      </c>
      <c r="G9054" s="99">
        <v>42490</v>
      </c>
      <c r="H9054" s="3" t="s">
        <v>8856</v>
      </c>
      <c r="I9054" s="4"/>
    </row>
    <row r="9055" spans="1:9" ht="30">
      <c r="A9055" s="6">
        <v>9053</v>
      </c>
      <c r="B9055" s="145" t="s">
        <v>8879</v>
      </c>
      <c r="C9055" s="25" t="str">
        <f>IF(D9055=2,"NO","YES")</f>
        <v>YES</v>
      </c>
      <c r="D9055" s="146">
        <f t="shared" si="153"/>
        <v>1.06</v>
      </c>
      <c r="E9055" s="1">
        <v>2.6182000000000003</v>
      </c>
      <c r="F9055" s="39">
        <v>7208</v>
      </c>
      <c r="G9055" s="99">
        <v>42490</v>
      </c>
      <c r="H9055" s="3" t="s">
        <v>8856</v>
      </c>
      <c r="I9055" s="4"/>
    </row>
    <row r="9056" spans="1:9">
      <c r="A9056" s="6">
        <v>9054</v>
      </c>
      <c r="B9056" s="147" t="s">
        <v>8880</v>
      </c>
      <c r="C9056" s="25" t="str">
        <f>IF(D9056=2,"NO","YES")</f>
        <v>YES</v>
      </c>
      <c r="D9056" s="148">
        <f t="shared" si="153"/>
        <v>0.37</v>
      </c>
      <c r="E9056" s="1">
        <v>0.91390000000000005</v>
      </c>
      <c r="F9056" s="59">
        <v>2516</v>
      </c>
      <c r="G9056" s="97">
        <v>42728</v>
      </c>
      <c r="H9056" s="3" t="s">
        <v>8856</v>
      </c>
      <c r="I9056" s="4"/>
    </row>
    <row r="9057" spans="1:9" ht="30">
      <c r="A9057" s="6">
        <v>9055</v>
      </c>
      <c r="B9057" s="68" t="s">
        <v>8881</v>
      </c>
      <c r="C9057" s="25" t="str">
        <f>IF(D9057=2,"NO","YES")</f>
        <v>YES</v>
      </c>
      <c r="D9057" s="77">
        <f t="shared" si="153"/>
        <v>1.69</v>
      </c>
      <c r="E9057" s="1">
        <v>4.1743000000000006</v>
      </c>
      <c r="F9057" s="39">
        <v>11492</v>
      </c>
      <c r="G9057" s="99">
        <v>42490</v>
      </c>
      <c r="H9057" s="3" t="s">
        <v>8882</v>
      </c>
      <c r="I9057" s="4"/>
    </row>
    <row r="9058" spans="1:9" ht="30">
      <c r="A9058" s="6">
        <v>9056</v>
      </c>
      <c r="B9058" s="68" t="s">
        <v>8883</v>
      </c>
      <c r="C9058" s="25" t="str">
        <f>IF(D9058=2,"NO","YES")</f>
        <v>YES</v>
      </c>
      <c r="D9058" s="77">
        <f t="shared" si="153"/>
        <v>0.14000000000000001</v>
      </c>
      <c r="E9058" s="1">
        <v>0.34580000000000005</v>
      </c>
      <c r="F9058" s="39">
        <v>952</v>
      </c>
      <c r="G9058" s="99">
        <v>42490</v>
      </c>
      <c r="H9058" s="3" t="s">
        <v>8882</v>
      </c>
      <c r="I9058" s="4"/>
    </row>
    <row r="9059" spans="1:9" ht="30">
      <c r="A9059" s="6">
        <v>9057</v>
      </c>
      <c r="B9059" s="68" t="s">
        <v>8884</v>
      </c>
      <c r="C9059" s="25" t="str">
        <f>IF(D9059=2,"NO","YES")</f>
        <v>YES</v>
      </c>
      <c r="D9059" s="77">
        <f t="shared" si="153"/>
        <v>1.21</v>
      </c>
      <c r="E9059" s="1">
        <v>2.9887000000000001</v>
      </c>
      <c r="F9059" s="39">
        <v>8228</v>
      </c>
      <c r="G9059" s="99">
        <v>42490</v>
      </c>
      <c r="H9059" s="3" t="s">
        <v>8882</v>
      </c>
      <c r="I9059" s="4"/>
    </row>
    <row r="9060" spans="1:9" ht="30">
      <c r="A9060" s="6">
        <v>9058</v>
      </c>
      <c r="B9060" s="68" t="s">
        <v>8885</v>
      </c>
      <c r="C9060" s="25" t="str">
        <f>IF(D9060=2,"NO","YES")</f>
        <v>YES</v>
      </c>
      <c r="D9060" s="77">
        <f t="shared" si="153"/>
        <v>0.16</v>
      </c>
      <c r="E9060" s="1">
        <v>0.39520000000000005</v>
      </c>
      <c r="F9060" s="39">
        <v>1088</v>
      </c>
      <c r="G9060" s="99">
        <v>42490</v>
      </c>
      <c r="H9060" s="3" t="s">
        <v>8882</v>
      </c>
      <c r="I9060" s="4"/>
    </row>
    <row r="9061" spans="1:9" ht="30">
      <c r="A9061" s="6">
        <v>9059</v>
      </c>
      <c r="B9061" s="68" t="s">
        <v>8886</v>
      </c>
      <c r="C9061" s="25" t="str">
        <f>IF(D9061=2,"NO","YES")</f>
        <v>YES</v>
      </c>
      <c r="D9061" s="77">
        <f t="shared" si="153"/>
        <v>0.51</v>
      </c>
      <c r="E9061" s="1">
        <v>1.2597</v>
      </c>
      <c r="F9061" s="39">
        <v>3468</v>
      </c>
      <c r="G9061" s="99">
        <v>42490</v>
      </c>
      <c r="H9061" s="3" t="s">
        <v>8882</v>
      </c>
      <c r="I9061" s="4"/>
    </row>
    <row r="9062" spans="1:9" ht="30">
      <c r="A9062" s="6">
        <v>9060</v>
      </c>
      <c r="B9062" s="68" t="s">
        <v>8887</v>
      </c>
      <c r="C9062" s="25" t="str">
        <f>IF(D9062=2,"NO","YES")</f>
        <v>NO</v>
      </c>
      <c r="D9062" s="77">
        <f t="shared" si="153"/>
        <v>2</v>
      </c>
      <c r="E9062" s="1">
        <v>4.9400000000000004</v>
      </c>
      <c r="F9062" s="39">
        <v>13600</v>
      </c>
      <c r="G9062" s="99">
        <v>42490</v>
      </c>
      <c r="H9062" s="3" t="s">
        <v>8882</v>
      </c>
      <c r="I9062" s="4"/>
    </row>
    <row r="9063" spans="1:9">
      <c r="A9063" s="6">
        <v>9061</v>
      </c>
      <c r="B9063" s="68" t="s">
        <v>8888</v>
      </c>
      <c r="C9063" s="25" t="str">
        <f>IF(D9063=2,"NO","YES")</f>
        <v>YES</v>
      </c>
      <c r="D9063" s="77">
        <f t="shared" si="153"/>
        <v>0.08</v>
      </c>
      <c r="E9063" s="1">
        <v>0.19760000000000003</v>
      </c>
      <c r="F9063" s="39">
        <v>544</v>
      </c>
      <c r="G9063" s="99">
        <v>42490</v>
      </c>
      <c r="H9063" s="3" t="s">
        <v>8882</v>
      </c>
      <c r="I9063" s="4"/>
    </row>
    <row r="9064" spans="1:9" ht="30">
      <c r="A9064" s="6">
        <v>9062</v>
      </c>
      <c r="B9064" s="68" t="s">
        <v>8889</v>
      </c>
      <c r="C9064" s="25" t="str">
        <f>IF(D9064=2,"NO","YES")</f>
        <v>YES</v>
      </c>
      <c r="D9064" s="77">
        <f t="shared" si="153"/>
        <v>0.61</v>
      </c>
      <c r="E9064" s="1">
        <v>1.5067000000000002</v>
      </c>
      <c r="F9064" s="39">
        <v>4148</v>
      </c>
      <c r="G9064" s="99">
        <v>42490</v>
      </c>
      <c r="H9064" s="3" t="s">
        <v>8882</v>
      </c>
      <c r="I9064" s="4"/>
    </row>
    <row r="9065" spans="1:9" ht="30">
      <c r="A9065" s="6">
        <v>9063</v>
      </c>
      <c r="B9065" s="68" t="s">
        <v>8890</v>
      </c>
      <c r="C9065" s="25" t="str">
        <f>IF(D9065=2,"NO","YES")</f>
        <v>YES</v>
      </c>
      <c r="D9065" s="77">
        <f t="shared" si="153"/>
        <v>0.22</v>
      </c>
      <c r="E9065" s="1">
        <v>0.54339999999999999</v>
      </c>
      <c r="F9065" s="39">
        <v>1496</v>
      </c>
      <c r="G9065" s="99">
        <v>42490</v>
      </c>
      <c r="H9065" s="3" t="s">
        <v>8882</v>
      </c>
      <c r="I9065" s="4"/>
    </row>
    <row r="9066" spans="1:9" ht="30">
      <c r="A9066" s="6">
        <v>9064</v>
      </c>
      <c r="B9066" s="68" t="s">
        <v>8891</v>
      </c>
      <c r="C9066" s="25" t="str">
        <f>IF(D9066=2,"NO","YES")</f>
        <v>YES</v>
      </c>
      <c r="D9066" s="77">
        <f t="shared" si="153"/>
        <v>1.21</v>
      </c>
      <c r="E9066" s="1">
        <v>2.9887000000000001</v>
      </c>
      <c r="F9066" s="39">
        <v>8228</v>
      </c>
      <c r="G9066" s="93">
        <v>42490</v>
      </c>
      <c r="H9066" s="3" t="s">
        <v>8882</v>
      </c>
      <c r="I9066" s="4"/>
    </row>
    <row r="9067" spans="1:9">
      <c r="A9067" s="6">
        <v>9065</v>
      </c>
      <c r="B9067" s="68" t="s">
        <v>8892</v>
      </c>
      <c r="C9067" s="25" t="str">
        <f>IF(D9067=2,"NO","YES")</f>
        <v>YES</v>
      </c>
      <c r="D9067" s="77">
        <f t="shared" si="153"/>
        <v>0.15</v>
      </c>
      <c r="E9067" s="1">
        <v>0.3705</v>
      </c>
      <c r="F9067" s="39">
        <v>1020</v>
      </c>
      <c r="G9067" s="99">
        <v>42490</v>
      </c>
      <c r="H9067" s="3" t="s">
        <v>8882</v>
      </c>
      <c r="I9067" s="4"/>
    </row>
    <row r="9068" spans="1:9" ht="30">
      <c r="A9068" s="6">
        <v>9066</v>
      </c>
      <c r="B9068" s="68" t="s">
        <v>8893</v>
      </c>
      <c r="C9068" s="25" t="str">
        <f>IF(D9068=2,"NO","YES")</f>
        <v>YES</v>
      </c>
      <c r="D9068" s="77">
        <f t="shared" si="153"/>
        <v>0.17</v>
      </c>
      <c r="E9068" s="1">
        <v>0.41990000000000005</v>
      </c>
      <c r="F9068" s="39">
        <v>1156</v>
      </c>
      <c r="G9068" s="99">
        <v>42490</v>
      </c>
      <c r="H9068" s="3" t="s">
        <v>8882</v>
      </c>
      <c r="I9068" s="4"/>
    </row>
    <row r="9069" spans="1:9">
      <c r="A9069" s="6">
        <v>9067</v>
      </c>
      <c r="B9069" s="68" t="s">
        <v>8894</v>
      </c>
      <c r="C9069" s="25" t="str">
        <f>IF(D9069=2,"NO","YES")</f>
        <v>NO</v>
      </c>
      <c r="D9069" s="77">
        <f t="shared" si="153"/>
        <v>2</v>
      </c>
      <c r="E9069" s="1">
        <v>4.9400000000000004</v>
      </c>
      <c r="F9069" s="39">
        <v>13600</v>
      </c>
      <c r="G9069" s="99">
        <v>42490</v>
      </c>
      <c r="H9069" s="3" t="s">
        <v>8882</v>
      </c>
      <c r="I9069" s="4"/>
    </row>
    <row r="9070" spans="1:9" ht="30">
      <c r="A9070" s="6">
        <v>9068</v>
      </c>
      <c r="B9070" s="68" t="s">
        <v>8895</v>
      </c>
      <c r="C9070" s="25" t="str">
        <f>IF(D9070=2,"NO","YES")</f>
        <v>YES</v>
      </c>
      <c r="D9070" s="77">
        <f t="shared" si="153"/>
        <v>0.95</v>
      </c>
      <c r="E9070" s="1">
        <v>2.3465000000000003</v>
      </c>
      <c r="F9070" s="39">
        <v>6460</v>
      </c>
      <c r="G9070" s="99">
        <v>42490</v>
      </c>
      <c r="H9070" s="3" t="s">
        <v>8882</v>
      </c>
      <c r="I9070" s="4"/>
    </row>
    <row r="9071" spans="1:9" ht="30">
      <c r="A9071" s="6">
        <v>9069</v>
      </c>
      <c r="B9071" s="68" t="s">
        <v>8896</v>
      </c>
      <c r="C9071" s="25" t="str">
        <f>IF(D9071=2,"NO","YES")</f>
        <v>YES</v>
      </c>
      <c r="D9071" s="77">
        <f t="shared" si="153"/>
        <v>1.21</v>
      </c>
      <c r="E9071" s="1">
        <v>2.9887000000000001</v>
      </c>
      <c r="F9071" s="39">
        <v>8228</v>
      </c>
      <c r="G9071" s="99">
        <v>42490</v>
      </c>
      <c r="H9071" s="3" t="s">
        <v>8882</v>
      </c>
      <c r="I9071" s="4"/>
    </row>
    <row r="9072" spans="1:9" ht="30">
      <c r="A9072" s="6">
        <v>9070</v>
      </c>
      <c r="B9072" s="68" t="s">
        <v>8897</v>
      </c>
      <c r="C9072" s="25" t="str">
        <f>IF(D9072=2,"NO","YES")</f>
        <v>YES</v>
      </c>
      <c r="D9072" s="77">
        <f t="shared" si="153"/>
        <v>1.21</v>
      </c>
      <c r="E9072" s="1">
        <v>2.9887000000000001</v>
      </c>
      <c r="F9072" s="39">
        <v>8228</v>
      </c>
      <c r="G9072" s="99">
        <v>42490</v>
      </c>
      <c r="H9072" s="3" t="s">
        <v>8882</v>
      </c>
      <c r="I9072" s="4"/>
    </row>
    <row r="9073" spans="1:9">
      <c r="A9073" s="6">
        <v>9071</v>
      </c>
      <c r="B9073" s="68" t="s">
        <v>8898</v>
      </c>
      <c r="C9073" s="25" t="str">
        <f>IF(D9073=2,"NO","YES")</f>
        <v>YES</v>
      </c>
      <c r="D9073" s="77">
        <f t="shared" si="153"/>
        <v>0.42</v>
      </c>
      <c r="E9073" s="1">
        <v>1.0374000000000001</v>
      </c>
      <c r="F9073" s="39">
        <v>2856</v>
      </c>
      <c r="G9073" s="99">
        <v>42490</v>
      </c>
      <c r="H9073" s="3" t="s">
        <v>8882</v>
      </c>
      <c r="I9073" s="4"/>
    </row>
    <row r="9074" spans="1:9" ht="30">
      <c r="A9074" s="6">
        <v>9072</v>
      </c>
      <c r="B9074" s="68" t="s">
        <v>8899</v>
      </c>
      <c r="C9074" s="25" t="str">
        <f>IF(D9074=2,"NO","YES")</f>
        <v>YES</v>
      </c>
      <c r="D9074" s="77">
        <f t="shared" si="153"/>
        <v>0.7</v>
      </c>
      <c r="E9074" s="1">
        <v>1.7290000000000001</v>
      </c>
      <c r="F9074" s="39">
        <v>4760</v>
      </c>
      <c r="G9074" s="99">
        <v>42490</v>
      </c>
      <c r="H9074" s="3" t="s">
        <v>8882</v>
      </c>
      <c r="I9074" s="4"/>
    </row>
    <row r="9075" spans="1:9" ht="30">
      <c r="A9075" s="6">
        <v>9073</v>
      </c>
      <c r="B9075" s="68" t="s">
        <v>8900</v>
      </c>
      <c r="C9075" s="25" t="str">
        <f>IF(D9075=2,"NO","YES")</f>
        <v>YES</v>
      </c>
      <c r="D9075" s="77">
        <f t="shared" si="153"/>
        <v>1.01</v>
      </c>
      <c r="E9075" s="1">
        <v>2.4947000000000004</v>
      </c>
      <c r="F9075" s="39">
        <v>6868</v>
      </c>
      <c r="G9075" s="99">
        <v>42490</v>
      </c>
      <c r="H9075" s="3" t="s">
        <v>8882</v>
      </c>
      <c r="I9075" s="4"/>
    </row>
    <row r="9076" spans="1:9" ht="30">
      <c r="A9076" s="6">
        <v>9074</v>
      </c>
      <c r="B9076" s="68" t="s">
        <v>8901</v>
      </c>
      <c r="C9076" s="25" t="str">
        <f>IF(D9076=2,"NO","YES")</f>
        <v>YES</v>
      </c>
      <c r="D9076" s="77">
        <f t="shared" si="153"/>
        <v>1.21</v>
      </c>
      <c r="E9076" s="1">
        <v>2.9887000000000001</v>
      </c>
      <c r="F9076" s="39">
        <v>8228</v>
      </c>
      <c r="G9076" s="99">
        <v>42490</v>
      </c>
      <c r="H9076" s="3" t="s">
        <v>8882</v>
      </c>
      <c r="I9076" s="4"/>
    </row>
    <row r="9077" spans="1:9" ht="30">
      <c r="A9077" s="6">
        <v>9075</v>
      </c>
      <c r="B9077" s="68" t="s">
        <v>8902</v>
      </c>
      <c r="C9077" s="25" t="str">
        <f>IF(D9077=2,"NO","YES")</f>
        <v>YES</v>
      </c>
      <c r="D9077" s="77">
        <f t="shared" si="153"/>
        <v>1.44</v>
      </c>
      <c r="E9077" s="1">
        <v>3.5568</v>
      </c>
      <c r="F9077" s="39">
        <v>9792</v>
      </c>
      <c r="G9077" s="99">
        <v>42490</v>
      </c>
      <c r="H9077" s="3" t="s">
        <v>8882</v>
      </c>
      <c r="I9077" s="4"/>
    </row>
    <row r="9078" spans="1:9" ht="30">
      <c r="A9078" s="6">
        <v>9076</v>
      </c>
      <c r="B9078" s="68" t="s">
        <v>8903</v>
      </c>
      <c r="C9078" s="25" t="str">
        <f>IF(D9078=2,"NO","YES")</f>
        <v>YES</v>
      </c>
      <c r="D9078" s="77">
        <f t="shared" si="153"/>
        <v>0.39</v>
      </c>
      <c r="E9078" s="1">
        <v>0.96330000000000016</v>
      </c>
      <c r="F9078" s="39">
        <v>2652</v>
      </c>
      <c r="G9078" s="99">
        <v>42490</v>
      </c>
      <c r="H9078" s="3" t="s">
        <v>8882</v>
      </c>
      <c r="I9078" s="4"/>
    </row>
    <row r="9079" spans="1:9" ht="30">
      <c r="A9079" s="6">
        <v>9077</v>
      </c>
      <c r="B9079" s="68" t="s">
        <v>8904</v>
      </c>
      <c r="C9079" s="25" t="str">
        <f>IF(D9079=2,"NO","YES")</f>
        <v>YES</v>
      </c>
      <c r="D9079" s="77">
        <f t="shared" si="153"/>
        <v>0.37</v>
      </c>
      <c r="E9079" s="1">
        <v>0.91390000000000005</v>
      </c>
      <c r="F9079" s="39">
        <v>2516</v>
      </c>
      <c r="G9079" s="99">
        <v>42490</v>
      </c>
      <c r="H9079" s="3" t="s">
        <v>8882</v>
      </c>
      <c r="I9079" s="4"/>
    </row>
    <row r="9080" spans="1:9" ht="30">
      <c r="A9080" s="6">
        <v>9078</v>
      </c>
      <c r="B9080" s="68" t="s">
        <v>8905</v>
      </c>
      <c r="C9080" s="25" t="str">
        <f>IF(D9080=2,"NO","YES")</f>
        <v>YES</v>
      </c>
      <c r="D9080" s="77">
        <f t="shared" si="153"/>
        <v>0.04</v>
      </c>
      <c r="E9080" s="1">
        <v>9.8800000000000013E-2</v>
      </c>
      <c r="F9080" s="39">
        <v>272</v>
      </c>
      <c r="G9080" s="99">
        <v>42490</v>
      </c>
      <c r="H9080" s="3" t="s">
        <v>8882</v>
      </c>
      <c r="I9080" s="4"/>
    </row>
    <row r="9081" spans="1:9" ht="30">
      <c r="A9081" s="6">
        <v>9079</v>
      </c>
      <c r="B9081" s="68" t="s">
        <v>8906</v>
      </c>
      <c r="C9081" s="25" t="str">
        <f>IF(D9081=2,"NO","YES")</f>
        <v>YES</v>
      </c>
      <c r="D9081" s="77">
        <f t="shared" si="153"/>
        <v>1.01</v>
      </c>
      <c r="E9081" s="1">
        <v>2.4947000000000004</v>
      </c>
      <c r="F9081" s="39">
        <v>6868</v>
      </c>
      <c r="G9081" s="99">
        <v>42490</v>
      </c>
      <c r="H9081" s="3" t="s">
        <v>8882</v>
      </c>
      <c r="I9081" s="4"/>
    </row>
    <row r="9082" spans="1:9" ht="30">
      <c r="A9082" s="6">
        <v>9080</v>
      </c>
      <c r="B9082" s="68" t="s">
        <v>8907</v>
      </c>
      <c r="C9082" s="25" t="str">
        <f>IF(D9082=2,"NO","YES")</f>
        <v>YES</v>
      </c>
      <c r="D9082" s="77">
        <f t="shared" si="153"/>
        <v>1.21</v>
      </c>
      <c r="E9082" s="1">
        <v>2.9887000000000001</v>
      </c>
      <c r="F9082" s="39">
        <v>8228</v>
      </c>
      <c r="G9082" s="99">
        <v>42490</v>
      </c>
      <c r="H9082" s="3" t="s">
        <v>8882</v>
      </c>
      <c r="I9082" s="4"/>
    </row>
    <row r="9083" spans="1:9" ht="30">
      <c r="A9083" s="6">
        <v>9081</v>
      </c>
      <c r="B9083" s="68" t="s">
        <v>8908</v>
      </c>
      <c r="C9083" s="25" t="str">
        <f>IF(D9083=2,"NO","YES")</f>
        <v>YES</v>
      </c>
      <c r="D9083" s="77">
        <f t="shared" si="153"/>
        <v>0.16</v>
      </c>
      <c r="E9083" s="1">
        <v>0.39520000000000005</v>
      </c>
      <c r="F9083" s="39">
        <v>1088</v>
      </c>
      <c r="G9083" s="99">
        <v>42490</v>
      </c>
      <c r="H9083" s="3" t="s">
        <v>8882</v>
      </c>
      <c r="I9083" s="4"/>
    </row>
    <row r="9084" spans="1:9" ht="30">
      <c r="A9084" s="6">
        <v>9082</v>
      </c>
      <c r="B9084" s="24" t="s">
        <v>8909</v>
      </c>
      <c r="C9084" s="25" t="str">
        <f>IF(D9084=2,"NO","YES")</f>
        <v>YES</v>
      </c>
      <c r="D9084" s="25">
        <f t="shared" si="153"/>
        <v>0.21</v>
      </c>
      <c r="E9084" s="1">
        <v>0.51870000000000005</v>
      </c>
      <c r="F9084" s="59">
        <v>1428</v>
      </c>
      <c r="G9084" s="97">
        <v>42728</v>
      </c>
      <c r="H9084" s="3" t="s">
        <v>8882</v>
      </c>
      <c r="I9084" s="4"/>
    </row>
    <row r="9085" spans="1:9" ht="30">
      <c r="A9085" s="6">
        <v>9083</v>
      </c>
      <c r="B9085" s="68" t="s">
        <v>8910</v>
      </c>
      <c r="C9085" s="25" t="str">
        <f>IF(D9085=2,"NO","YES")</f>
        <v>YES</v>
      </c>
      <c r="D9085" s="77">
        <f t="shared" si="153"/>
        <v>0.81</v>
      </c>
      <c r="E9085" s="1">
        <v>2.0007000000000001</v>
      </c>
      <c r="F9085" s="39">
        <v>5508</v>
      </c>
      <c r="G9085" s="99">
        <v>42490</v>
      </c>
      <c r="H9085" s="3" t="s">
        <v>8911</v>
      </c>
      <c r="I9085" s="4"/>
    </row>
    <row r="9086" spans="1:9" ht="30">
      <c r="A9086" s="6">
        <v>9084</v>
      </c>
      <c r="B9086" s="68" t="s">
        <v>8912</v>
      </c>
      <c r="C9086" s="25" t="str">
        <f>IF(D9086=2,"NO","YES")</f>
        <v>YES</v>
      </c>
      <c r="D9086" s="77">
        <f t="shared" si="153"/>
        <v>0.74</v>
      </c>
      <c r="E9086" s="1">
        <v>1.8278000000000001</v>
      </c>
      <c r="F9086" s="39">
        <v>5032</v>
      </c>
      <c r="G9086" s="99">
        <v>42490</v>
      </c>
      <c r="H9086" s="3" t="s">
        <v>8911</v>
      </c>
      <c r="I9086" s="4"/>
    </row>
    <row r="9087" spans="1:9" ht="30">
      <c r="A9087" s="6">
        <v>9085</v>
      </c>
      <c r="B9087" s="68" t="s">
        <v>8913</v>
      </c>
      <c r="C9087" s="25" t="str">
        <f>IF(D9087=2,"NO","YES")</f>
        <v>YES</v>
      </c>
      <c r="D9087" s="77">
        <f t="shared" si="153"/>
        <v>1.21</v>
      </c>
      <c r="E9087" s="1">
        <v>2.9887000000000001</v>
      </c>
      <c r="F9087" s="39">
        <v>8228</v>
      </c>
      <c r="G9087" s="99">
        <v>42490</v>
      </c>
      <c r="H9087" s="3" t="s">
        <v>8911</v>
      </c>
      <c r="I9087" s="4"/>
    </row>
    <row r="9088" spans="1:9">
      <c r="A9088" s="6">
        <v>9086</v>
      </c>
      <c r="B9088" s="68" t="s">
        <v>8914</v>
      </c>
      <c r="C9088" s="25" t="str">
        <f>IF(D9088=2,"NO","YES")</f>
        <v>YES</v>
      </c>
      <c r="D9088" s="77">
        <f t="shared" si="153"/>
        <v>0.3</v>
      </c>
      <c r="E9088" s="1">
        <v>0.74099999999999999</v>
      </c>
      <c r="F9088" s="39">
        <v>2040</v>
      </c>
      <c r="G9088" s="99">
        <v>42490</v>
      </c>
      <c r="H9088" s="3" t="s">
        <v>8911</v>
      </c>
      <c r="I9088" s="4"/>
    </row>
    <row r="9089" spans="1:9" ht="30">
      <c r="A9089" s="6">
        <v>9087</v>
      </c>
      <c r="B9089" s="68" t="s">
        <v>8915</v>
      </c>
      <c r="C9089" s="25" t="str">
        <f>IF(D9089=2,"NO","YES")</f>
        <v>YES</v>
      </c>
      <c r="D9089" s="77">
        <f t="shared" si="153"/>
        <v>1.43</v>
      </c>
      <c r="E9089" s="1">
        <v>3.5321000000000002</v>
      </c>
      <c r="F9089" s="39">
        <v>9724</v>
      </c>
      <c r="G9089" s="99">
        <v>42490</v>
      </c>
      <c r="H9089" s="3" t="s">
        <v>8911</v>
      </c>
      <c r="I9089" s="4"/>
    </row>
    <row r="9090" spans="1:9" ht="30">
      <c r="A9090" s="6">
        <v>9088</v>
      </c>
      <c r="B9090" s="68" t="s">
        <v>8916</v>
      </c>
      <c r="C9090" s="25" t="str">
        <f>IF(D9090=2,"NO","YES")</f>
        <v>YES</v>
      </c>
      <c r="D9090" s="77">
        <f t="shared" si="153"/>
        <v>1.08</v>
      </c>
      <c r="E9090" s="1">
        <v>2.6676000000000002</v>
      </c>
      <c r="F9090" s="39">
        <v>7344</v>
      </c>
      <c r="G9090" s="99">
        <v>42490</v>
      </c>
      <c r="H9090" s="3" t="s">
        <v>8911</v>
      </c>
      <c r="I9090" s="4"/>
    </row>
    <row r="9091" spans="1:9">
      <c r="A9091" s="6">
        <v>9089</v>
      </c>
      <c r="B9091" s="68" t="s">
        <v>8917</v>
      </c>
      <c r="C9091" s="25" t="str">
        <f>IF(D9091=2,"NO","YES")</f>
        <v>YES</v>
      </c>
      <c r="D9091" s="77">
        <f t="shared" si="153"/>
        <v>1</v>
      </c>
      <c r="E9091" s="1">
        <v>2.4700000000000002</v>
      </c>
      <c r="F9091" s="39">
        <v>6800</v>
      </c>
      <c r="G9091" s="99">
        <v>42490</v>
      </c>
      <c r="H9091" s="3" t="s">
        <v>8911</v>
      </c>
      <c r="I9091" s="4"/>
    </row>
    <row r="9092" spans="1:9">
      <c r="A9092" s="6">
        <v>9090</v>
      </c>
      <c r="B9092" s="68" t="s">
        <v>8918</v>
      </c>
      <c r="C9092" s="25" t="str">
        <f>IF(D9092=2,"NO","YES")</f>
        <v>YES</v>
      </c>
      <c r="D9092" s="77">
        <f t="shared" si="153"/>
        <v>0.56999999999999995</v>
      </c>
      <c r="E9092" s="1">
        <v>1.4078999999999999</v>
      </c>
      <c r="F9092" s="39">
        <v>3876</v>
      </c>
      <c r="G9092" s="99">
        <v>42490</v>
      </c>
      <c r="H9092" s="3" t="s">
        <v>8911</v>
      </c>
      <c r="I9092" s="4"/>
    </row>
    <row r="9093" spans="1:9" ht="30">
      <c r="A9093" s="6">
        <v>9091</v>
      </c>
      <c r="B9093" s="68" t="s">
        <v>8919</v>
      </c>
      <c r="C9093" s="25" t="str">
        <f>IF(D9093=2,"NO","YES")</f>
        <v>YES</v>
      </c>
      <c r="D9093" s="77">
        <f t="shared" ref="D9093:D9156" si="154">F9093/6800</f>
        <v>0.21</v>
      </c>
      <c r="E9093" s="1">
        <v>0.51870000000000005</v>
      </c>
      <c r="F9093" s="39">
        <v>1428</v>
      </c>
      <c r="G9093" s="99">
        <v>42490</v>
      </c>
      <c r="H9093" s="3" t="s">
        <v>8911</v>
      </c>
      <c r="I9093" s="4"/>
    </row>
    <row r="9094" spans="1:9" ht="30">
      <c r="A9094" s="6">
        <v>9092</v>
      </c>
      <c r="B9094" s="68" t="s">
        <v>8920</v>
      </c>
      <c r="C9094" s="25" t="str">
        <f>IF(D9094=2,"NO","YES")</f>
        <v>YES</v>
      </c>
      <c r="D9094" s="77">
        <f t="shared" si="154"/>
        <v>1.48</v>
      </c>
      <c r="E9094" s="1">
        <v>3.6556000000000002</v>
      </c>
      <c r="F9094" s="39">
        <v>10064</v>
      </c>
      <c r="G9094" s="93">
        <v>42490</v>
      </c>
      <c r="H9094" s="3" t="s">
        <v>8911</v>
      </c>
      <c r="I9094" s="4"/>
    </row>
    <row r="9095" spans="1:9" ht="30">
      <c r="A9095" s="6">
        <v>9093</v>
      </c>
      <c r="B9095" s="68" t="s">
        <v>8921</v>
      </c>
      <c r="C9095" s="25" t="str">
        <f>IF(D9095=2,"NO","YES")</f>
        <v>YES</v>
      </c>
      <c r="D9095" s="77">
        <f t="shared" si="154"/>
        <v>0.91</v>
      </c>
      <c r="E9095" s="1">
        <v>2.2477000000000005</v>
      </c>
      <c r="F9095" s="39">
        <v>6188</v>
      </c>
      <c r="G9095" s="99">
        <v>42490</v>
      </c>
      <c r="H9095" s="3" t="s">
        <v>8911</v>
      </c>
      <c r="I9095" s="4"/>
    </row>
    <row r="9096" spans="1:9" ht="30">
      <c r="A9096" s="6">
        <v>9094</v>
      </c>
      <c r="B9096" s="68" t="s">
        <v>8922</v>
      </c>
      <c r="C9096" s="25" t="str">
        <f>IF(D9096=2,"NO","YES")</f>
        <v>YES</v>
      </c>
      <c r="D9096" s="77">
        <f t="shared" si="154"/>
        <v>1.71</v>
      </c>
      <c r="E9096" s="1">
        <v>4.2237</v>
      </c>
      <c r="F9096" s="39">
        <v>11628</v>
      </c>
      <c r="G9096" s="99">
        <v>42490</v>
      </c>
      <c r="H9096" s="3" t="s">
        <v>8911</v>
      </c>
      <c r="I9096" s="4"/>
    </row>
    <row r="9097" spans="1:9" ht="30">
      <c r="A9097" s="6">
        <v>9095</v>
      </c>
      <c r="B9097" s="68" t="s">
        <v>8923</v>
      </c>
      <c r="C9097" s="25" t="str">
        <f>IF(D9097=2,"NO","YES")</f>
        <v>YES</v>
      </c>
      <c r="D9097" s="77">
        <f t="shared" si="154"/>
        <v>1.21</v>
      </c>
      <c r="E9097" s="1">
        <v>2.9887000000000001</v>
      </c>
      <c r="F9097" s="39">
        <v>8228</v>
      </c>
      <c r="G9097" s="99">
        <v>42490</v>
      </c>
      <c r="H9097" s="3" t="s">
        <v>8911</v>
      </c>
      <c r="I9097" s="4"/>
    </row>
    <row r="9098" spans="1:9" ht="30">
      <c r="A9098" s="6">
        <v>9096</v>
      </c>
      <c r="B9098" s="68" t="s">
        <v>8924</v>
      </c>
      <c r="C9098" s="25" t="str">
        <f>IF(D9098=2,"NO","YES")</f>
        <v>YES</v>
      </c>
      <c r="D9098" s="77">
        <f t="shared" si="154"/>
        <v>1.1499999999999999</v>
      </c>
      <c r="E9098" s="1">
        <v>2.8405</v>
      </c>
      <c r="F9098" s="39">
        <v>7820</v>
      </c>
      <c r="G9098" s="99">
        <v>42490</v>
      </c>
      <c r="H9098" s="3" t="s">
        <v>8911</v>
      </c>
      <c r="I9098" s="4"/>
    </row>
    <row r="9099" spans="1:9" ht="30">
      <c r="A9099" s="6">
        <v>9097</v>
      </c>
      <c r="B9099" s="68" t="s">
        <v>8925</v>
      </c>
      <c r="C9099" s="25" t="str">
        <f>IF(D9099=2,"NO","YES")</f>
        <v>YES</v>
      </c>
      <c r="D9099" s="77">
        <f t="shared" si="154"/>
        <v>0.71</v>
      </c>
      <c r="E9099" s="1">
        <v>1.7537</v>
      </c>
      <c r="F9099" s="39">
        <v>4828</v>
      </c>
      <c r="G9099" s="99">
        <v>42490</v>
      </c>
      <c r="H9099" s="3" t="s">
        <v>8911</v>
      </c>
      <c r="I9099" s="4"/>
    </row>
    <row r="9100" spans="1:9">
      <c r="A9100" s="6">
        <v>9098</v>
      </c>
      <c r="B9100" s="68" t="s">
        <v>8926</v>
      </c>
      <c r="C9100" s="25" t="str">
        <f>IF(D9100=2,"NO","YES")</f>
        <v>YES</v>
      </c>
      <c r="D9100" s="77">
        <f t="shared" si="154"/>
        <v>1.62</v>
      </c>
      <c r="E9100" s="1">
        <v>4.0014000000000003</v>
      </c>
      <c r="F9100" s="39">
        <v>11016</v>
      </c>
      <c r="G9100" s="99">
        <v>42490</v>
      </c>
      <c r="H9100" s="3" t="s">
        <v>8911</v>
      </c>
      <c r="I9100" s="4"/>
    </row>
    <row r="9101" spans="1:9">
      <c r="A9101" s="6">
        <v>9099</v>
      </c>
      <c r="B9101" s="68" t="s">
        <v>8927</v>
      </c>
      <c r="C9101" s="25" t="str">
        <f>IF(D9101=2,"NO","YES")</f>
        <v>NO</v>
      </c>
      <c r="D9101" s="77">
        <f t="shared" si="154"/>
        <v>2</v>
      </c>
      <c r="E9101" s="1">
        <v>4.9400000000000004</v>
      </c>
      <c r="F9101" s="39">
        <v>13600</v>
      </c>
      <c r="G9101" s="99">
        <v>42490</v>
      </c>
      <c r="H9101" s="3" t="s">
        <v>8911</v>
      </c>
      <c r="I9101" s="4"/>
    </row>
    <row r="9102" spans="1:9" ht="30">
      <c r="A9102" s="6">
        <v>9100</v>
      </c>
      <c r="B9102" s="68" t="s">
        <v>8928</v>
      </c>
      <c r="C9102" s="25" t="str">
        <f>IF(D9102=2,"NO","YES")</f>
        <v>NO</v>
      </c>
      <c r="D9102" s="77">
        <f t="shared" si="154"/>
        <v>2</v>
      </c>
      <c r="E9102" s="1">
        <v>4.9400000000000004</v>
      </c>
      <c r="F9102" s="39">
        <v>13600</v>
      </c>
      <c r="G9102" s="99">
        <v>42490</v>
      </c>
      <c r="H9102" s="3" t="s">
        <v>8911</v>
      </c>
      <c r="I9102" s="4"/>
    </row>
    <row r="9103" spans="1:9" ht="30">
      <c r="A9103" s="6">
        <v>9101</v>
      </c>
      <c r="B9103" s="68" t="s">
        <v>8929</v>
      </c>
      <c r="C9103" s="25" t="str">
        <f>IF(D9103=2,"NO","YES")</f>
        <v>NO</v>
      </c>
      <c r="D9103" s="77">
        <f t="shared" si="154"/>
        <v>2</v>
      </c>
      <c r="E9103" s="1">
        <v>4.9400000000000004</v>
      </c>
      <c r="F9103" s="39">
        <v>13600</v>
      </c>
      <c r="G9103" s="99">
        <v>42490</v>
      </c>
      <c r="H9103" s="3" t="s">
        <v>8911</v>
      </c>
      <c r="I9103" s="4"/>
    </row>
    <row r="9104" spans="1:9" ht="30">
      <c r="A9104" s="6">
        <v>9102</v>
      </c>
      <c r="B9104" s="68" t="s">
        <v>8752</v>
      </c>
      <c r="C9104" s="25" t="str">
        <f>IF(D9104=2,"NO","YES")</f>
        <v>YES</v>
      </c>
      <c r="D9104" s="77">
        <f t="shared" si="154"/>
        <v>1.62</v>
      </c>
      <c r="E9104" s="1">
        <v>4.0014000000000003</v>
      </c>
      <c r="F9104" s="39">
        <v>11016</v>
      </c>
      <c r="G9104" s="99">
        <v>42490</v>
      </c>
      <c r="H9104" s="3" t="s">
        <v>8911</v>
      </c>
      <c r="I9104" s="4"/>
    </row>
    <row r="9105" spans="1:9" ht="30">
      <c r="A9105" s="6">
        <v>9103</v>
      </c>
      <c r="B9105" s="68" t="s">
        <v>8930</v>
      </c>
      <c r="C9105" s="25" t="str">
        <f>IF(D9105=2,"NO","YES")</f>
        <v>YES</v>
      </c>
      <c r="D9105" s="77">
        <f t="shared" si="154"/>
        <v>1.32</v>
      </c>
      <c r="E9105" s="1">
        <v>3.2604000000000006</v>
      </c>
      <c r="F9105" s="39">
        <v>8976</v>
      </c>
      <c r="G9105" s="99">
        <v>42490</v>
      </c>
      <c r="H9105" s="3" t="s">
        <v>8911</v>
      </c>
      <c r="I9105" s="4"/>
    </row>
    <row r="9106" spans="1:9" ht="30">
      <c r="A9106" s="6">
        <v>9104</v>
      </c>
      <c r="B9106" s="68" t="s">
        <v>8931</v>
      </c>
      <c r="C9106" s="25" t="str">
        <f>IF(D9106=2,"NO","YES")</f>
        <v>YES</v>
      </c>
      <c r="D9106" s="77">
        <f t="shared" si="154"/>
        <v>1.42</v>
      </c>
      <c r="E9106" s="1">
        <v>3.5074000000000001</v>
      </c>
      <c r="F9106" s="39">
        <v>9656</v>
      </c>
      <c r="G9106" s="99">
        <v>42490</v>
      </c>
      <c r="H9106" s="3" t="s">
        <v>8911</v>
      </c>
      <c r="I9106" s="4"/>
    </row>
    <row r="9107" spans="1:9" ht="30">
      <c r="A9107" s="6">
        <v>9105</v>
      </c>
      <c r="B9107" s="68" t="s">
        <v>8932</v>
      </c>
      <c r="C9107" s="25" t="str">
        <f>IF(D9107=2,"NO","YES")</f>
        <v>YES</v>
      </c>
      <c r="D9107" s="77">
        <f t="shared" si="154"/>
        <v>1.47</v>
      </c>
      <c r="E9107" s="1">
        <v>3.6309</v>
      </c>
      <c r="F9107" s="39">
        <v>9996</v>
      </c>
      <c r="G9107" s="99">
        <v>42490</v>
      </c>
      <c r="H9107" s="3" t="s">
        <v>8911</v>
      </c>
      <c r="I9107" s="4"/>
    </row>
    <row r="9108" spans="1:9" ht="30">
      <c r="A9108" s="6">
        <v>9106</v>
      </c>
      <c r="B9108" s="68" t="s">
        <v>8933</v>
      </c>
      <c r="C9108" s="25" t="str">
        <f>IF(D9108=2,"NO","YES")</f>
        <v>YES</v>
      </c>
      <c r="D9108" s="77">
        <f t="shared" si="154"/>
        <v>0.42</v>
      </c>
      <c r="E9108" s="1">
        <v>1.0374000000000001</v>
      </c>
      <c r="F9108" s="39">
        <v>2856</v>
      </c>
      <c r="G9108" s="99">
        <v>42490</v>
      </c>
      <c r="H9108" s="3" t="s">
        <v>8911</v>
      </c>
      <c r="I9108" s="4"/>
    </row>
    <row r="9109" spans="1:9" ht="30">
      <c r="A9109" s="6">
        <v>9107</v>
      </c>
      <c r="B9109" s="68" t="s">
        <v>8934</v>
      </c>
      <c r="C9109" s="25" t="str">
        <f>IF(D9109=2,"NO","YES")</f>
        <v>YES</v>
      </c>
      <c r="D9109" s="77">
        <f t="shared" si="154"/>
        <v>1.0900000000000001</v>
      </c>
      <c r="E9109" s="1">
        <v>2.6923000000000004</v>
      </c>
      <c r="F9109" s="39">
        <v>7412</v>
      </c>
      <c r="G9109" s="99">
        <v>42490</v>
      </c>
      <c r="H9109" s="3" t="s">
        <v>8911</v>
      </c>
      <c r="I9109" s="4"/>
    </row>
    <row r="9110" spans="1:9" ht="30">
      <c r="A9110" s="6">
        <v>9108</v>
      </c>
      <c r="B9110" s="68" t="s">
        <v>8935</v>
      </c>
      <c r="C9110" s="25" t="str">
        <f>IF(D9110=2,"NO","YES")</f>
        <v>YES</v>
      </c>
      <c r="D9110" s="77">
        <f t="shared" si="154"/>
        <v>1.42</v>
      </c>
      <c r="E9110" s="1">
        <v>3.5074000000000001</v>
      </c>
      <c r="F9110" s="39">
        <v>9656</v>
      </c>
      <c r="G9110" s="99">
        <v>42490</v>
      </c>
      <c r="H9110" s="3" t="s">
        <v>8911</v>
      </c>
      <c r="I9110" s="4"/>
    </row>
    <row r="9111" spans="1:9">
      <c r="A9111" s="6">
        <v>9109</v>
      </c>
      <c r="B9111" s="68" t="s">
        <v>8936</v>
      </c>
      <c r="C9111" s="25" t="str">
        <f>IF(D9111=2,"NO","YES")</f>
        <v>YES</v>
      </c>
      <c r="D9111" s="77">
        <f t="shared" si="154"/>
        <v>1.92</v>
      </c>
      <c r="E9111" s="1">
        <v>4.7423999999999999</v>
      </c>
      <c r="F9111" s="39">
        <v>13056</v>
      </c>
      <c r="G9111" s="99">
        <v>42490</v>
      </c>
      <c r="H9111" s="3" t="s">
        <v>8911</v>
      </c>
      <c r="I9111" s="4"/>
    </row>
    <row r="9112" spans="1:9" ht="30">
      <c r="A9112" s="6">
        <v>9110</v>
      </c>
      <c r="B9112" s="68" t="s">
        <v>8937</v>
      </c>
      <c r="C9112" s="25" t="str">
        <f>IF(D9112=2,"NO","YES")</f>
        <v>YES</v>
      </c>
      <c r="D9112" s="77">
        <f t="shared" si="154"/>
        <v>1.31</v>
      </c>
      <c r="E9112" s="1">
        <v>3.2357000000000005</v>
      </c>
      <c r="F9112" s="39">
        <v>8908</v>
      </c>
      <c r="G9112" s="99">
        <v>42490</v>
      </c>
      <c r="H9112" s="3" t="s">
        <v>8911</v>
      </c>
      <c r="I9112" s="4"/>
    </row>
    <row r="9113" spans="1:9" ht="30">
      <c r="A9113" s="6">
        <v>9111</v>
      </c>
      <c r="B9113" s="68" t="s">
        <v>8938</v>
      </c>
      <c r="C9113" s="25" t="str">
        <f>IF(D9113=2,"NO","YES")</f>
        <v>YES</v>
      </c>
      <c r="D9113" s="77">
        <f t="shared" si="154"/>
        <v>0.1</v>
      </c>
      <c r="E9113" s="1">
        <v>0.24700000000000003</v>
      </c>
      <c r="F9113" s="39">
        <v>680</v>
      </c>
      <c r="G9113" s="99">
        <v>42490</v>
      </c>
      <c r="H9113" s="3" t="s">
        <v>8911</v>
      </c>
      <c r="I9113" s="4"/>
    </row>
    <row r="9114" spans="1:9" ht="30">
      <c r="A9114" s="6">
        <v>9112</v>
      </c>
      <c r="B9114" s="68" t="s">
        <v>8939</v>
      </c>
      <c r="C9114" s="25" t="str">
        <f>IF(D9114=2,"NO","YES")</f>
        <v>YES</v>
      </c>
      <c r="D9114" s="77">
        <f t="shared" si="154"/>
        <v>0.91</v>
      </c>
      <c r="E9114" s="1">
        <v>2.2477000000000005</v>
      </c>
      <c r="F9114" s="39">
        <v>6188</v>
      </c>
      <c r="G9114" s="99">
        <v>42490</v>
      </c>
      <c r="H9114" s="3" t="s">
        <v>8911</v>
      </c>
      <c r="I9114" s="4"/>
    </row>
    <row r="9115" spans="1:9" ht="30">
      <c r="A9115" s="6">
        <v>9113</v>
      </c>
      <c r="B9115" s="68" t="s">
        <v>8940</v>
      </c>
      <c r="C9115" s="25" t="str">
        <f>IF(D9115=2,"NO","YES")</f>
        <v>YES</v>
      </c>
      <c r="D9115" s="77">
        <f t="shared" si="154"/>
        <v>0.99</v>
      </c>
      <c r="E9115" s="1">
        <v>2.4453</v>
      </c>
      <c r="F9115" s="39">
        <v>6732</v>
      </c>
      <c r="G9115" s="99">
        <v>42490</v>
      </c>
      <c r="H9115" s="3" t="s">
        <v>8911</v>
      </c>
      <c r="I9115" s="4"/>
    </row>
    <row r="9116" spans="1:9" ht="30">
      <c r="A9116" s="6">
        <v>9114</v>
      </c>
      <c r="B9116" s="68" t="s">
        <v>8941</v>
      </c>
      <c r="C9116" s="25" t="str">
        <f>IF(D9116=2,"NO","YES")</f>
        <v>YES</v>
      </c>
      <c r="D9116" s="77">
        <f t="shared" si="154"/>
        <v>0.97</v>
      </c>
      <c r="E9116" s="1">
        <v>2.3959000000000001</v>
      </c>
      <c r="F9116" s="39">
        <v>6596</v>
      </c>
      <c r="G9116" s="93">
        <v>42490</v>
      </c>
      <c r="H9116" s="3" t="s">
        <v>8911</v>
      </c>
      <c r="I9116" s="4"/>
    </row>
    <row r="9117" spans="1:9" ht="30">
      <c r="A9117" s="6">
        <v>9115</v>
      </c>
      <c r="B9117" s="68" t="s">
        <v>8942</v>
      </c>
      <c r="C9117" s="25" t="str">
        <f>IF(D9117=2,"NO","YES")</f>
        <v>YES</v>
      </c>
      <c r="D9117" s="77">
        <f t="shared" si="154"/>
        <v>1.61</v>
      </c>
      <c r="E9117" s="1">
        <v>3.9767000000000006</v>
      </c>
      <c r="F9117" s="39">
        <v>10948</v>
      </c>
      <c r="G9117" s="99">
        <v>42490</v>
      </c>
      <c r="H9117" s="3" t="s">
        <v>8911</v>
      </c>
      <c r="I9117" s="4"/>
    </row>
    <row r="9118" spans="1:9" ht="30">
      <c r="A9118" s="6">
        <v>9116</v>
      </c>
      <c r="B9118" s="68" t="s">
        <v>8943</v>
      </c>
      <c r="C9118" s="25" t="str">
        <f>IF(D9118=2,"NO","YES")</f>
        <v>YES</v>
      </c>
      <c r="D9118" s="77">
        <f t="shared" si="154"/>
        <v>1.21</v>
      </c>
      <c r="E9118" s="1">
        <v>2.9887000000000001</v>
      </c>
      <c r="F9118" s="39">
        <v>8228</v>
      </c>
      <c r="G9118" s="99">
        <v>42490</v>
      </c>
      <c r="H9118" s="3" t="s">
        <v>8911</v>
      </c>
      <c r="I9118" s="4"/>
    </row>
    <row r="9119" spans="1:9" ht="30">
      <c r="A9119" s="6">
        <v>9117</v>
      </c>
      <c r="B9119" s="68" t="s">
        <v>8944</v>
      </c>
      <c r="C9119" s="25" t="str">
        <f>IF(D9119=2,"NO","YES")</f>
        <v>YES</v>
      </c>
      <c r="D9119" s="77">
        <f t="shared" si="154"/>
        <v>0.16</v>
      </c>
      <c r="E9119" s="1">
        <v>0.39520000000000005</v>
      </c>
      <c r="F9119" s="39">
        <v>1088</v>
      </c>
      <c r="G9119" s="99">
        <v>42490</v>
      </c>
      <c r="H9119" s="3" t="s">
        <v>8911</v>
      </c>
      <c r="I9119" s="4"/>
    </row>
    <row r="9120" spans="1:9">
      <c r="A9120" s="6">
        <v>9118</v>
      </c>
      <c r="B9120" s="68" t="s">
        <v>8945</v>
      </c>
      <c r="C9120" s="25" t="str">
        <f>IF(D9120=2,"NO","YES")</f>
        <v>YES</v>
      </c>
      <c r="D9120" s="77">
        <f t="shared" si="154"/>
        <v>0.31</v>
      </c>
      <c r="E9120" s="1">
        <v>0.76570000000000005</v>
      </c>
      <c r="F9120" s="39">
        <v>2108</v>
      </c>
      <c r="G9120" s="99">
        <v>42490</v>
      </c>
      <c r="H9120" s="3" t="s">
        <v>8911</v>
      </c>
      <c r="I9120" s="4"/>
    </row>
    <row r="9121" spans="1:9" ht="30">
      <c r="A9121" s="6">
        <v>9119</v>
      </c>
      <c r="B9121" s="68" t="s">
        <v>8946</v>
      </c>
      <c r="C9121" s="25" t="str">
        <f>IF(D9121=2,"NO","YES")</f>
        <v>NO</v>
      </c>
      <c r="D9121" s="77">
        <f t="shared" si="154"/>
        <v>2</v>
      </c>
      <c r="E9121" s="1">
        <v>4.9400000000000004</v>
      </c>
      <c r="F9121" s="39">
        <v>13600</v>
      </c>
      <c r="G9121" s="99">
        <v>42490</v>
      </c>
      <c r="H9121" s="3" t="s">
        <v>8911</v>
      </c>
      <c r="I9121" s="4"/>
    </row>
    <row r="9122" spans="1:9" ht="30">
      <c r="A9122" s="6">
        <v>9120</v>
      </c>
      <c r="B9122" s="68" t="s">
        <v>8947</v>
      </c>
      <c r="C9122" s="25" t="str">
        <f>IF(D9122=2,"NO","YES")</f>
        <v>YES</v>
      </c>
      <c r="D9122" s="77">
        <f t="shared" si="154"/>
        <v>0.18</v>
      </c>
      <c r="E9122" s="1">
        <v>0.4446</v>
      </c>
      <c r="F9122" s="39">
        <v>1224</v>
      </c>
      <c r="G9122" s="99">
        <v>42490</v>
      </c>
      <c r="H9122" s="3" t="s">
        <v>8911</v>
      </c>
      <c r="I9122" s="4"/>
    </row>
    <row r="9123" spans="1:9" ht="30">
      <c r="A9123" s="6">
        <v>9121</v>
      </c>
      <c r="B9123" s="68" t="s">
        <v>8948</v>
      </c>
      <c r="C9123" s="25" t="str">
        <f>IF(D9123=2,"NO","YES")</f>
        <v>YES</v>
      </c>
      <c r="D9123" s="77">
        <f t="shared" si="154"/>
        <v>1.62</v>
      </c>
      <c r="E9123" s="1">
        <v>4.0014000000000003</v>
      </c>
      <c r="F9123" s="39">
        <v>11016</v>
      </c>
      <c r="G9123" s="99">
        <v>42490</v>
      </c>
      <c r="H9123" s="3" t="s">
        <v>8911</v>
      </c>
      <c r="I9123" s="4"/>
    </row>
    <row r="9124" spans="1:9" ht="30">
      <c r="A9124" s="6">
        <v>9122</v>
      </c>
      <c r="B9124" s="68" t="s">
        <v>8949</v>
      </c>
      <c r="C9124" s="25" t="str">
        <f>IF(D9124=2,"NO","YES")</f>
        <v>YES</v>
      </c>
      <c r="D9124" s="77">
        <f t="shared" si="154"/>
        <v>0.56000000000000005</v>
      </c>
      <c r="E9124" s="1">
        <v>1.3832000000000002</v>
      </c>
      <c r="F9124" s="39">
        <v>3808</v>
      </c>
      <c r="G9124" s="99">
        <v>42490</v>
      </c>
      <c r="H9124" s="3" t="s">
        <v>8911</v>
      </c>
      <c r="I9124" s="4"/>
    </row>
    <row r="9125" spans="1:9" ht="30">
      <c r="A9125" s="6">
        <v>9123</v>
      </c>
      <c r="B9125" s="68" t="s">
        <v>8950</v>
      </c>
      <c r="C9125" s="25" t="str">
        <f>IF(D9125=2,"NO","YES")</f>
        <v>YES</v>
      </c>
      <c r="D9125" s="77">
        <f t="shared" si="154"/>
        <v>1.58</v>
      </c>
      <c r="E9125" s="1">
        <v>3.9026000000000005</v>
      </c>
      <c r="F9125" s="39">
        <v>10744</v>
      </c>
      <c r="G9125" s="99">
        <v>42490</v>
      </c>
      <c r="H9125" s="3" t="s">
        <v>8911</v>
      </c>
      <c r="I9125" s="4"/>
    </row>
    <row r="9126" spans="1:9">
      <c r="A9126" s="6">
        <v>9124</v>
      </c>
      <c r="B9126" s="68" t="s">
        <v>8951</v>
      </c>
      <c r="C9126" s="25" t="str">
        <f>IF(D9126=2,"NO","YES")</f>
        <v>YES</v>
      </c>
      <c r="D9126" s="77">
        <f t="shared" si="154"/>
        <v>1.78</v>
      </c>
      <c r="E9126" s="1">
        <v>4.3966000000000003</v>
      </c>
      <c r="F9126" s="39">
        <v>12104</v>
      </c>
      <c r="G9126" s="99">
        <v>42490</v>
      </c>
      <c r="H9126" s="3" t="s">
        <v>8911</v>
      </c>
      <c r="I9126" s="4"/>
    </row>
    <row r="9127" spans="1:9">
      <c r="A9127" s="6">
        <v>9125</v>
      </c>
      <c r="B9127" s="68" t="s">
        <v>8952</v>
      </c>
      <c r="C9127" s="25" t="str">
        <f>IF(D9127=2,"NO","YES")</f>
        <v>YES</v>
      </c>
      <c r="D9127" s="77">
        <f t="shared" si="154"/>
        <v>0.45</v>
      </c>
      <c r="E9127" s="1">
        <v>1.1115000000000002</v>
      </c>
      <c r="F9127" s="39">
        <v>3060</v>
      </c>
      <c r="G9127" s="99">
        <v>42490</v>
      </c>
      <c r="H9127" s="3" t="s">
        <v>8911</v>
      </c>
      <c r="I9127" s="4"/>
    </row>
    <row r="9128" spans="1:9">
      <c r="A9128" s="6">
        <v>9126</v>
      </c>
      <c r="B9128" s="68" t="s">
        <v>8953</v>
      </c>
      <c r="C9128" s="25" t="str">
        <f>IF(D9128=2,"NO","YES")</f>
        <v>YES</v>
      </c>
      <c r="D9128" s="77">
        <f t="shared" si="154"/>
        <v>0.81</v>
      </c>
      <c r="E9128" s="1">
        <v>2.0007000000000001</v>
      </c>
      <c r="F9128" s="39">
        <v>5508</v>
      </c>
      <c r="G9128" s="99">
        <v>42490</v>
      </c>
      <c r="H9128" s="3" t="s">
        <v>8911</v>
      </c>
      <c r="I9128" s="4"/>
    </row>
    <row r="9129" spans="1:9" ht="30">
      <c r="A9129" s="6">
        <v>9127</v>
      </c>
      <c r="B9129" s="68" t="s">
        <v>8954</v>
      </c>
      <c r="C9129" s="25" t="str">
        <f>IF(D9129=2,"NO","YES")</f>
        <v>YES</v>
      </c>
      <c r="D9129" s="77">
        <f t="shared" si="154"/>
        <v>1.85</v>
      </c>
      <c r="E9129" s="1">
        <v>4.5695000000000006</v>
      </c>
      <c r="F9129" s="39">
        <v>12580</v>
      </c>
      <c r="G9129" s="99">
        <v>42490</v>
      </c>
      <c r="H9129" s="3" t="s">
        <v>8911</v>
      </c>
      <c r="I9129" s="4"/>
    </row>
    <row r="9130" spans="1:9">
      <c r="A9130" s="6">
        <v>9128</v>
      </c>
      <c r="B9130" s="68" t="s">
        <v>8955</v>
      </c>
      <c r="C9130" s="25" t="str">
        <f>IF(D9130=2,"NO","YES")</f>
        <v>YES</v>
      </c>
      <c r="D9130" s="77">
        <f t="shared" si="154"/>
        <v>0.69</v>
      </c>
      <c r="E9130" s="1">
        <v>1.7042999999999999</v>
      </c>
      <c r="F9130" s="39">
        <v>4692</v>
      </c>
      <c r="G9130" s="99">
        <v>42490</v>
      </c>
      <c r="H9130" s="3" t="s">
        <v>8911</v>
      </c>
      <c r="I9130" s="4"/>
    </row>
    <row r="9131" spans="1:9">
      <c r="A9131" s="6">
        <v>9129</v>
      </c>
      <c r="B9131" s="68" t="s">
        <v>8956</v>
      </c>
      <c r="C9131" s="25" t="str">
        <f>IF(D9131=2,"NO","YES")</f>
        <v>YES</v>
      </c>
      <c r="D9131" s="77">
        <f t="shared" si="154"/>
        <v>0.28000000000000003</v>
      </c>
      <c r="E9131" s="1">
        <v>0.6916000000000001</v>
      </c>
      <c r="F9131" s="39">
        <v>1904</v>
      </c>
      <c r="G9131" s="99">
        <v>42490</v>
      </c>
      <c r="H9131" s="3" t="s">
        <v>8911</v>
      </c>
      <c r="I9131" s="4"/>
    </row>
    <row r="9132" spans="1:9">
      <c r="A9132" s="6">
        <v>9130</v>
      </c>
      <c r="B9132" s="68" t="s">
        <v>8957</v>
      </c>
      <c r="C9132" s="25" t="str">
        <f>IF(D9132=2,"NO","YES")</f>
        <v>YES</v>
      </c>
      <c r="D9132" s="77">
        <f t="shared" si="154"/>
        <v>0.17</v>
      </c>
      <c r="E9132" s="1">
        <v>0.41990000000000005</v>
      </c>
      <c r="F9132" s="39">
        <v>1156</v>
      </c>
      <c r="G9132" s="99">
        <v>42490</v>
      </c>
      <c r="H9132" s="3" t="s">
        <v>8911</v>
      </c>
      <c r="I9132" s="4"/>
    </row>
    <row r="9133" spans="1:9">
      <c r="A9133" s="6">
        <v>9131</v>
      </c>
      <c r="B9133" s="68" t="s">
        <v>8958</v>
      </c>
      <c r="C9133" s="25" t="str">
        <f>IF(D9133=2,"NO","YES")</f>
        <v>YES</v>
      </c>
      <c r="D9133" s="77">
        <f t="shared" si="154"/>
        <v>1.1299999999999999</v>
      </c>
      <c r="E9133" s="1">
        <v>2.7911000000000001</v>
      </c>
      <c r="F9133" s="39">
        <v>7684</v>
      </c>
      <c r="G9133" s="99">
        <v>42490</v>
      </c>
      <c r="H9133" s="3" t="s">
        <v>8911</v>
      </c>
      <c r="I9133" s="4"/>
    </row>
    <row r="9134" spans="1:9" ht="30">
      <c r="A9134" s="6">
        <v>9132</v>
      </c>
      <c r="B9134" s="68" t="s">
        <v>8959</v>
      </c>
      <c r="C9134" s="25" t="str">
        <f>IF(D9134=2,"NO","YES")</f>
        <v>YES</v>
      </c>
      <c r="D9134" s="77">
        <f t="shared" si="154"/>
        <v>0.76</v>
      </c>
      <c r="E9134" s="1">
        <v>1.8772000000000002</v>
      </c>
      <c r="F9134" s="39">
        <v>5168</v>
      </c>
      <c r="G9134" s="99">
        <v>42674</v>
      </c>
      <c r="H9134" s="3" t="s">
        <v>8911</v>
      </c>
      <c r="I9134" s="4"/>
    </row>
    <row r="9135" spans="1:9">
      <c r="A9135" s="6">
        <v>9133</v>
      </c>
      <c r="B9135" s="68" t="s">
        <v>8960</v>
      </c>
      <c r="C9135" s="25" t="str">
        <f>IF(D9135=2,"NO","YES")</f>
        <v>YES</v>
      </c>
      <c r="D9135" s="77">
        <f t="shared" si="154"/>
        <v>0.18</v>
      </c>
      <c r="E9135" s="1">
        <v>0.4446</v>
      </c>
      <c r="F9135" s="39">
        <v>1224</v>
      </c>
      <c r="G9135" s="99">
        <v>42674</v>
      </c>
      <c r="H9135" s="3" t="s">
        <v>8911</v>
      </c>
      <c r="I9135" s="4"/>
    </row>
    <row r="9136" spans="1:9" ht="30">
      <c r="A9136" s="6">
        <v>9134</v>
      </c>
      <c r="B9136" s="68" t="s">
        <v>8961</v>
      </c>
      <c r="C9136" s="25" t="str">
        <f>IF(D9136=2,"NO","YES")</f>
        <v>YES</v>
      </c>
      <c r="D9136" s="77">
        <f t="shared" si="154"/>
        <v>0.02</v>
      </c>
      <c r="E9136" s="1">
        <v>4.9400000000000006E-2</v>
      </c>
      <c r="F9136" s="39">
        <v>136</v>
      </c>
      <c r="G9136" s="99">
        <v>42674</v>
      </c>
      <c r="H9136" s="3" t="s">
        <v>8911</v>
      </c>
      <c r="I9136" s="4"/>
    </row>
    <row r="9137" spans="1:9">
      <c r="A9137" s="6">
        <v>9135</v>
      </c>
      <c r="B9137" s="68" t="s">
        <v>8962</v>
      </c>
      <c r="C9137" s="25" t="str">
        <f>IF(D9137=2,"NO","YES")</f>
        <v>YES</v>
      </c>
      <c r="D9137" s="77">
        <f t="shared" si="154"/>
        <v>0.67</v>
      </c>
      <c r="E9137" s="1">
        <v>1.6549000000000003</v>
      </c>
      <c r="F9137" s="39">
        <v>4556</v>
      </c>
      <c r="G9137" s="99">
        <v>42674</v>
      </c>
      <c r="H9137" s="3" t="s">
        <v>8911</v>
      </c>
      <c r="I9137" s="4"/>
    </row>
    <row r="9138" spans="1:9">
      <c r="A9138" s="6">
        <v>9136</v>
      </c>
      <c r="B9138" s="68" t="s">
        <v>8963</v>
      </c>
      <c r="C9138" s="25" t="str">
        <f>IF(D9138=2,"NO","YES")</f>
        <v>YES</v>
      </c>
      <c r="D9138" s="77">
        <f t="shared" si="154"/>
        <v>1.21</v>
      </c>
      <c r="E9138" s="1">
        <v>2.9887000000000001</v>
      </c>
      <c r="F9138" s="39">
        <v>8228</v>
      </c>
      <c r="G9138" s="99">
        <v>42674</v>
      </c>
      <c r="H9138" s="3" t="s">
        <v>8911</v>
      </c>
      <c r="I9138" s="4"/>
    </row>
    <row r="9139" spans="1:9" ht="30">
      <c r="A9139" s="6">
        <v>9137</v>
      </c>
      <c r="B9139" s="24" t="s">
        <v>8964</v>
      </c>
      <c r="C9139" s="25" t="str">
        <f>IF(D9139=2,"NO","YES")</f>
        <v>YES</v>
      </c>
      <c r="D9139" s="25">
        <f t="shared" si="154"/>
        <v>0.09</v>
      </c>
      <c r="E9139" s="1">
        <v>0.2223</v>
      </c>
      <c r="F9139" s="59">
        <v>612</v>
      </c>
      <c r="G9139" s="89">
        <v>42711</v>
      </c>
      <c r="H9139" s="3" t="s">
        <v>8911</v>
      </c>
      <c r="I9139" s="4"/>
    </row>
    <row r="9140" spans="1:9">
      <c r="A9140" s="6">
        <v>9138</v>
      </c>
      <c r="B9140" s="24" t="s">
        <v>8965</v>
      </c>
      <c r="C9140" s="25" t="str">
        <f>IF(D9140=2,"NO","YES")</f>
        <v>YES</v>
      </c>
      <c r="D9140" s="25">
        <f t="shared" si="154"/>
        <v>0.2</v>
      </c>
      <c r="E9140" s="1">
        <v>0.49400000000000005</v>
      </c>
      <c r="F9140" s="59">
        <v>1360</v>
      </c>
      <c r="G9140" s="89">
        <v>42711</v>
      </c>
      <c r="H9140" s="3" t="s">
        <v>8911</v>
      </c>
      <c r="I9140" s="4"/>
    </row>
    <row r="9141" spans="1:9" ht="30">
      <c r="A9141" s="6">
        <v>9139</v>
      </c>
      <c r="B9141" s="24" t="s">
        <v>8966</v>
      </c>
      <c r="C9141" s="25" t="str">
        <f>IF(D9141=2,"NO","YES")</f>
        <v>YES</v>
      </c>
      <c r="D9141" s="25">
        <f t="shared" si="154"/>
        <v>0.12</v>
      </c>
      <c r="E9141" s="1">
        <v>0.2964</v>
      </c>
      <c r="F9141" s="59">
        <v>816</v>
      </c>
      <c r="G9141" s="89">
        <v>42711</v>
      </c>
      <c r="H9141" s="3" t="s">
        <v>8911</v>
      </c>
      <c r="I9141" s="4"/>
    </row>
    <row r="9142" spans="1:9" ht="30">
      <c r="A9142" s="6">
        <v>9140</v>
      </c>
      <c r="B9142" s="24" t="s">
        <v>8967</v>
      </c>
      <c r="C9142" s="25" t="str">
        <f>IF(D9142=2,"NO","YES")</f>
        <v>YES</v>
      </c>
      <c r="D9142" s="25">
        <f t="shared" si="154"/>
        <v>1.01</v>
      </c>
      <c r="E9142" s="1">
        <v>2.4947000000000004</v>
      </c>
      <c r="F9142" s="59">
        <v>6868</v>
      </c>
      <c r="G9142" s="89">
        <v>42711</v>
      </c>
      <c r="H9142" s="3" t="s">
        <v>8911</v>
      </c>
      <c r="I9142" s="4"/>
    </row>
    <row r="9143" spans="1:9" ht="30">
      <c r="A9143" s="6">
        <v>9141</v>
      </c>
      <c r="B9143" s="24" t="s">
        <v>8968</v>
      </c>
      <c r="C9143" s="25" t="str">
        <f>IF(D9143=2,"NO","YES")</f>
        <v>YES</v>
      </c>
      <c r="D9143" s="25">
        <f t="shared" si="154"/>
        <v>0.59</v>
      </c>
      <c r="E9143" s="1">
        <v>1.4573</v>
      </c>
      <c r="F9143" s="59">
        <v>4012</v>
      </c>
      <c r="G9143" s="89">
        <v>42711</v>
      </c>
      <c r="H9143" s="3" t="s">
        <v>8911</v>
      </c>
      <c r="I9143" s="4"/>
    </row>
    <row r="9144" spans="1:9" ht="30">
      <c r="A9144" s="6">
        <v>9142</v>
      </c>
      <c r="B9144" s="24" t="s">
        <v>8969</v>
      </c>
      <c r="C9144" s="25" t="str">
        <f>IF(D9144=2,"NO","YES")</f>
        <v>YES</v>
      </c>
      <c r="D9144" s="25">
        <f t="shared" si="154"/>
        <v>1.21</v>
      </c>
      <c r="E9144" s="1">
        <v>2.9887000000000001</v>
      </c>
      <c r="F9144" s="59">
        <v>8228</v>
      </c>
      <c r="G9144" s="89">
        <v>42711</v>
      </c>
      <c r="H9144" s="3" t="s">
        <v>8911</v>
      </c>
      <c r="I9144" s="4"/>
    </row>
    <row r="9145" spans="1:9" ht="30">
      <c r="A9145" s="6">
        <v>9143</v>
      </c>
      <c r="B9145" s="24" t="s">
        <v>8970</v>
      </c>
      <c r="C9145" s="25" t="str">
        <f>IF(D9145=2,"NO","YES")</f>
        <v>YES</v>
      </c>
      <c r="D9145" s="25">
        <f t="shared" si="154"/>
        <v>1.8</v>
      </c>
      <c r="E9145" s="1">
        <v>4.4460000000000006</v>
      </c>
      <c r="F9145" s="59">
        <v>12240</v>
      </c>
      <c r="G9145" s="97">
        <v>42728</v>
      </c>
      <c r="H9145" s="3" t="s">
        <v>8911</v>
      </c>
      <c r="I9145" s="4"/>
    </row>
    <row r="9146" spans="1:9">
      <c r="A9146" s="6">
        <v>9144</v>
      </c>
      <c r="B9146" s="24" t="s">
        <v>8971</v>
      </c>
      <c r="C9146" s="25" t="str">
        <f>IF(D9146=2,"NO","YES")</f>
        <v>YES</v>
      </c>
      <c r="D9146" s="25">
        <f t="shared" si="154"/>
        <v>0.23</v>
      </c>
      <c r="E9146" s="1">
        <v>0.56810000000000005</v>
      </c>
      <c r="F9146" s="59">
        <v>1564</v>
      </c>
      <c r="G9146" s="97">
        <v>42728</v>
      </c>
      <c r="H9146" s="3" t="s">
        <v>8911</v>
      </c>
      <c r="I9146" s="4"/>
    </row>
    <row r="9147" spans="1:9" ht="30">
      <c r="A9147" s="6">
        <v>9145</v>
      </c>
      <c r="B9147" s="24" t="s">
        <v>8972</v>
      </c>
      <c r="C9147" s="25" t="str">
        <f>IF(D9147=2,"NO","YES")</f>
        <v>YES</v>
      </c>
      <c r="D9147" s="25">
        <f t="shared" si="154"/>
        <v>0.23</v>
      </c>
      <c r="E9147" s="1">
        <v>0.56810000000000005</v>
      </c>
      <c r="F9147" s="59">
        <v>1564</v>
      </c>
      <c r="G9147" s="97">
        <v>42728</v>
      </c>
      <c r="H9147" s="3" t="s">
        <v>8911</v>
      </c>
      <c r="I9147" s="4"/>
    </row>
    <row r="9148" spans="1:9">
      <c r="A9148" s="6">
        <v>9146</v>
      </c>
      <c r="B9148" s="24" t="s">
        <v>8973</v>
      </c>
      <c r="C9148" s="25" t="str">
        <f>IF(D9148=2,"NO","YES")</f>
        <v>YES</v>
      </c>
      <c r="D9148" s="25">
        <f t="shared" si="154"/>
        <v>0.02</v>
      </c>
      <c r="E9148" s="1">
        <v>4.9400000000000006E-2</v>
      </c>
      <c r="F9148" s="59">
        <v>136</v>
      </c>
      <c r="G9148" s="97">
        <v>42728</v>
      </c>
      <c r="H9148" s="3" t="s">
        <v>8911</v>
      </c>
      <c r="I9148" s="4"/>
    </row>
    <row r="9149" spans="1:9">
      <c r="A9149" s="6">
        <v>9147</v>
      </c>
      <c r="B9149" s="24" t="s">
        <v>8974</v>
      </c>
      <c r="C9149" s="25" t="str">
        <f>IF(D9149=2,"NO","YES")</f>
        <v>YES</v>
      </c>
      <c r="D9149" s="25">
        <f t="shared" si="154"/>
        <v>1.1000000000000001</v>
      </c>
      <c r="E9149" s="1">
        <v>2.7170000000000005</v>
      </c>
      <c r="F9149" s="59">
        <v>7480</v>
      </c>
      <c r="G9149" s="97">
        <v>42728</v>
      </c>
      <c r="H9149" s="3" t="s">
        <v>8911</v>
      </c>
      <c r="I9149" s="4"/>
    </row>
    <row r="9150" spans="1:9" ht="30">
      <c r="A9150" s="6">
        <v>9148</v>
      </c>
      <c r="B9150" s="24" t="s">
        <v>8975</v>
      </c>
      <c r="C9150" s="25" t="str">
        <f>IF(D9150=2,"NO","YES")</f>
        <v>YES</v>
      </c>
      <c r="D9150" s="25">
        <f t="shared" si="154"/>
        <v>0.44</v>
      </c>
      <c r="E9150" s="1">
        <v>1.0868</v>
      </c>
      <c r="F9150" s="59">
        <v>2992</v>
      </c>
      <c r="G9150" s="97">
        <v>42728</v>
      </c>
      <c r="H9150" s="3" t="s">
        <v>8911</v>
      </c>
      <c r="I9150" s="4"/>
    </row>
    <row r="9151" spans="1:9" ht="30">
      <c r="A9151" s="6">
        <v>9149</v>
      </c>
      <c r="B9151" s="24" t="s">
        <v>8976</v>
      </c>
      <c r="C9151" s="25" t="str">
        <f>IF(D9151=2,"NO","YES")</f>
        <v>YES</v>
      </c>
      <c r="D9151" s="25">
        <f t="shared" si="154"/>
        <v>0.52</v>
      </c>
      <c r="E9151" s="1">
        <v>1.2844000000000002</v>
      </c>
      <c r="F9151" s="59">
        <v>3536</v>
      </c>
      <c r="G9151" s="97">
        <v>42728</v>
      </c>
      <c r="H9151" s="3" t="s">
        <v>8911</v>
      </c>
      <c r="I9151" s="4"/>
    </row>
    <row r="9152" spans="1:9" ht="30">
      <c r="A9152" s="6">
        <v>9150</v>
      </c>
      <c r="B9152" s="24" t="s">
        <v>8977</v>
      </c>
      <c r="C9152" s="25" t="str">
        <f>IF(D9152=2,"NO","YES")</f>
        <v>YES</v>
      </c>
      <c r="D9152" s="25">
        <f t="shared" si="154"/>
        <v>1.72</v>
      </c>
      <c r="E9152" s="1">
        <v>4.2484000000000002</v>
      </c>
      <c r="F9152" s="59">
        <v>11696</v>
      </c>
      <c r="G9152" s="97">
        <v>42728</v>
      </c>
      <c r="H9152" s="3" t="s">
        <v>8911</v>
      </c>
      <c r="I9152" s="4"/>
    </row>
    <row r="9153" spans="1:9" ht="30">
      <c r="A9153" s="6">
        <v>9151</v>
      </c>
      <c r="B9153" s="68" t="s">
        <v>8978</v>
      </c>
      <c r="C9153" s="25" t="str">
        <f>IF(D9153=2,"NO","YES")</f>
        <v>YES</v>
      </c>
      <c r="D9153" s="77">
        <f t="shared" si="154"/>
        <v>1.8</v>
      </c>
      <c r="E9153" s="1">
        <v>4.4460000000000006</v>
      </c>
      <c r="F9153" s="39">
        <v>12240</v>
      </c>
      <c r="G9153" s="99">
        <v>42490</v>
      </c>
      <c r="H9153" s="3" t="s">
        <v>8979</v>
      </c>
      <c r="I9153" s="4"/>
    </row>
    <row r="9154" spans="1:9" ht="30">
      <c r="A9154" s="6">
        <v>9152</v>
      </c>
      <c r="B9154" s="68" t="s">
        <v>8980</v>
      </c>
      <c r="C9154" s="25" t="str">
        <f>IF(D9154=2,"NO","YES")</f>
        <v>YES</v>
      </c>
      <c r="D9154" s="77">
        <f t="shared" si="154"/>
        <v>0.78</v>
      </c>
      <c r="E9154" s="1">
        <v>1.9266000000000003</v>
      </c>
      <c r="F9154" s="39">
        <v>5304</v>
      </c>
      <c r="G9154" s="99">
        <v>42490</v>
      </c>
      <c r="H9154" s="3" t="s">
        <v>8979</v>
      </c>
      <c r="I9154" s="4"/>
    </row>
    <row r="9155" spans="1:9">
      <c r="A9155" s="6">
        <v>9153</v>
      </c>
      <c r="B9155" s="68" t="s">
        <v>8981</v>
      </c>
      <c r="C9155" s="25" t="str">
        <f>IF(D9155=2,"NO","YES")</f>
        <v>YES</v>
      </c>
      <c r="D9155" s="77">
        <f t="shared" si="154"/>
        <v>1.01</v>
      </c>
      <c r="E9155" s="1">
        <v>2.4947000000000004</v>
      </c>
      <c r="F9155" s="39">
        <v>6868</v>
      </c>
      <c r="G9155" s="99">
        <v>42490</v>
      </c>
      <c r="H9155" s="3" t="s">
        <v>8979</v>
      </c>
      <c r="I9155" s="4"/>
    </row>
    <row r="9156" spans="1:9">
      <c r="A9156" s="6">
        <v>9154</v>
      </c>
      <c r="B9156" s="68" t="s">
        <v>8982</v>
      </c>
      <c r="C9156" s="25" t="str">
        <f>IF(D9156=2,"NO","YES")</f>
        <v>YES</v>
      </c>
      <c r="D9156" s="77">
        <f t="shared" si="154"/>
        <v>0.27</v>
      </c>
      <c r="E9156" s="1">
        <v>0.66690000000000005</v>
      </c>
      <c r="F9156" s="39">
        <v>1836</v>
      </c>
      <c r="G9156" s="99">
        <v>42490</v>
      </c>
      <c r="H9156" s="3" t="s">
        <v>8979</v>
      </c>
      <c r="I9156" s="4"/>
    </row>
    <row r="9157" spans="1:9" ht="30">
      <c r="A9157" s="6">
        <v>9155</v>
      </c>
      <c r="B9157" s="68" t="s">
        <v>8983</v>
      </c>
      <c r="C9157" s="25" t="str">
        <f>IF(D9157=2,"NO","YES")</f>
        <v>YES</v>
      </c>
      <c r="D9157" s="77">
        <f t="shared" ref="D9157:D9220" si="155">F9157/6800</f>
        <v>1.27</v>
      </c>
      <c r="E9157" s="1">
        <v>3.1369000000000002</v>
      </c>
      <c r="F9157" s="39">
        <v>8636</v>
      </c>
      <c r="G9157" s="99">
        <v>42490</v>
      </c>
      <c r="H9157" s="3" t="s">
        <v>8979</v>
      </c>
      <c r="I9157" s="4"/>
    </row>
    <row r="9158" spans="1:9" ht="30">
      <c r="A9158" s="6">
        <v>9156</v>
      </c>
      <c r="B9158" s="68" t="s">
        <v>8984</v>
      </c>
      <c r="C9158" s="25" t="str">
        <f>IF(D9158=2,"NO","YES")</f>
        <v>YES</v>
      </c>
      <c r="D9158" s="77">
        <f t="shared" si="155"/>
        <v>0.42</v>
      </c>
      <c r="E9158" s="1">
        <v>1.0374000000000001</v>
      </c>
      <c r="F9158" s="39">
        <v>2856</v>
      </c>
      <c r="G9158" s="99">
        <v>42490</v>
      </c>
      <c r="H9158" s="3" t="s">
        <v>8979</v>
      </c>
      <c r="I9158" s="4"/>
    </row>
    <row r="9159" spans="1:9" ht="30">
      <c r="A9159" s="6">
        <v>9157</v>
      </c>
      <c r="B9159" s="68" t="s">
        <v>8985</v>
      </c>
      <c r="C9159" s="25" t="str">
        <f>IF(D9159=2,"NO","YES")</f>
        <v>YES</v>
      </c>
      <c r="D9159" s="77">
        <f t="shared" si="155"/>
        <v>1.01</v>
      </c>
      <c r="E9159" s="1">
        <v>2.4947000000000004</v>
      </c>
      <c r="F9159" s="39">
        <v>6868</v>
      </c>
      <c r="G9159" s="99">
        <v>42490</v>
      </c>
      <c r="H9159" s="3" t="s">
        <v>8979</v>
      </c>
      <c r="I9159" s="4"/>
    </row>
    <row r="9160" spans="1:9" ht="30">
      <c r="A9160" s="6">
        <v>9158</v>
      </c>
      <c r="B9160" s="68" t="s">
        <v>8986</v>
      </c>
      <c r="C9160" s="25" t="str">
        <f>IF(D9160=2,"NO","YES")</f>
        <v>YES</v>
      </c>
      <c r="D9160" s="77">
        <f t="shared" si="155"/>
        <v>1.01</v>
      </c>
      <c r="E9160" s="1">
        <v>2.4947000000000004</v>
      </c>
      <c r="F9160" s="39">
        <v>6868</v>
      </c>
      <c r="G9160" s="99">
        <v>42490</v>
      </c>
      <c r="H9160" s="3" t="s">
        <v>8979</v>
      </c>
      <c r="I9160" s="4"/>
    </row>
    <row r="9161" spans="1:9" ht="30">
      <c r="A9161" s="6">
        <v>9159</v>
      </c>
      <c r="B9161" s="68" t="s">
        <v>8987</v>
      </c>
      <c r="C9161" s="25" t="str">
        <f>IF(D9161=2,"NO","YES")</f>
        <v>YES</v>
      </c>
      <c r="D9161" s="77">
        <f t="shared" si="155"/>
        <v>0.78</v>
      </c>
      <c r="E9161" s="1">
        <v>1.9266000000000003</v>
      </c>
      <c r="F9161" s="39">
        <v>5304</v>
      </c>
      <c r="G9161" s="99">
        <v>42490</v>
      </c>
      <c r="H9161" s="3" t="s">
        <v>8979</v>
      </c>
      <c r="I9161" s="4"/>
    </row>
    <row r="9162" spans="1:9" ht="30">
      <c r="A9162" s="6">
        <v>9160</v>
      </c>
      <c r="B9162" s="68" t="s">
        <v>8988</v>
      </c>
      <c r="C9162" s="25" t="str">
        <f>IF(D9162=2,"NO","YES")</f>
        <v>YES</v>
      </c>
      <c r="D9162" s="77">
        <f t="shared" si="155"/>
        <v>1.21</v>
      </c>
      <c r="E9162" s="1">
        <v>2.9887000000000001</v>
      </c>
      <c r="F9162" s="39">
        <v>8228</v>
      </c>
      <c r="G9162" s="93">
        <v>42490</v>
      </c>
      <c r="H9162" s="3" t="s">
        <v>8979</v>
      </c>
      <c r="I9162" s="4"/>
    </row>
    <row r="9163" spans="1:9" ht="30">
      <c r="A9163" s="6">
        <v>9161</v>
      </c>
      <c r="B9163" s="68" t="s">
        <v>8989</v>
      </c>
      <c r="C9163" s="25" t="str">
        <f>IF(D9163=2,"NO","YES")</f>
        <v>YES</v>
      </c>
      <c r="D9163" s="77">
        <f t="shared" si="155"/>
        <v>1.21</v>
      </c>
      <c r="E9163" s="1">
        <v>2.9887000000000001</v>
      </c>
      <c r="F9163" s="39">
        <v>8228</v>
      </c>
      <c r="G9163" s="99">
        <v>42490</v>
      </c>
      <c r="H9163" s="3" t="s">
        <v>8979</v>
      </c>
      <c r="I9163" s="4"/>
    </row>
    <row r="9164" spans="1:9" ht="30">
      <c r="A9164" s="6">
        <v>9162</v>
      </c>
      <c r="B9164" s="68" t="s">
        <v>8990</v>
      </c>
      <c r="C9164" s="25" t="str">
        <f>IF(D9164=2,"NO","YES")</f>
        <v>YES</v>
      </c>
      <c r="D9164" s="77">
        <f t="shared" si="155"/>
        <v>0.99</v>
      </c>
      <c r="E9164" s="1">
        <v>2.4453</v>
      </c>
      <c r="F9164" s="39">
        <v>6732</v>
      </c>
      <c r="G9164" s="99">
        <v>42490</v>
      </c>
      <c r="H9164" s="3" t="s">
        <v>8979</v>
      </c>
      <c r="I9164" s="4"/>
    </row>
    <row r="9165" spans="1:9" ht="30">
      <c r="A9165" s="6">
        <v>9163</v>
      </c>
      <c r="B9165" s="68" t="s">
        <v>8991</v>
      </c>
      <c r="C9165" s="25" t="str">
        <f>IF(D9165=2,"NO","YES")</f>
        <v>YES</v>
      </c>
      <c r="D9165" s="77">
        <f t="shared" si="155"/>
        <v>0.89</v>
      </c>
      <c r="E9165" s="1">
        <v>2.1983000000000001</v>
      </c>
      <c r="F9165" s="39">
        <v>6052</v>
      </c>
      <c r="G9165" s="99">
        <v>42490</v>
      </c>
      <c r="H9165" s="3" t="s">
        <v>8979</v>
      </c>
      <c r="I9165" s="4"/>
    </row>
    <row r="9166" spans="1:9" ht="30">
      <c r="A9166" s="6">
        <v>9164</v>
      </c>
      <c r="B9166" s="68" t="s">
        <v>8992</v>
      </c>
      <c r="C9166" s="25" t="str">
        <f>IF(D9166=2,"NO","YES")</f>
        <v>YES</v>
      </c>
      <c r="D9166" s="77">
        <f t="shared" si="155"/>
        <v>0.28999999999999998</v>
      </c>
      <c r="E9166" s="1">
        <v>0.71630000000000005</v>
      </c>
      <c r="F9166" s="39">
        <v>1972</v>
      </c>
      <c r="G9166" s="99">
        <v>42490</v>
      </c>
      <c r="H9166" s="3" t="s">
        <v>8979</v>
      </c>
      <c r="I9166" s="4"/>
    </row>
    <row r="9167" spans="1:9" ht="30">
      <c r="A9167" s="6">
        <v>9165</v>
      </c>
      <c r="B9167" s="68" t="s">
        <v>8993</v>
      </c>
      <c r="C9167" s="25" t="str">
        <f>IF(D9167=2,"NO","YES")</f>
        <v>YES</v>
      </c>
      <c r="D9167" s="77">
        <f t="shared" si="155"/>
        <v>1.21</v>
      </c>
      <c r="E9167" s="1">
        <v>2.9887000000000001</v>
      </c>
      <c r="F9167" s="39">
        <v>8228</v>
      </c>
      <c r="G9167" s="99">
        <v>42490</v>
      </c>
      <c r="H9167" s="3" t="s">
        <v>8979</v>
      </c>
      <c r="I9167" s="4"/>
    </row>
    <row r="9168" spans="1:9" ht="30">
      <c r="A9168" s="6">
        <v>9166</v>
      </c>
      <c r="B9168" s="68" t="s">
        <v>8994</v>
      </c>
      <c r="C9168" s="25" t="str">
        <f>IF(D9168=2,"NO","YES")</f>
        <v>YES</v>
      </c>
      <c r="D9168" s="77">
        <f t="shared" si="155"/>
        <v>1.21</v>
      </c>
      <c r="E9168" s="1">
        <v>2.9887000000000001</v>
      </c>
      <c r="F9168" s="39">
        <v>8228</v>
      </c>
      <c r="G9168" s="99">
        <v>42490</v>
      </c>
      <c r="H9168" s="3" t="s">
        <v>8979</v>
      </c>
      <c r="I9168" s="4"/>
    </row>
    <row r="9169" spans="1:9" ht="30">
      <c r="A9169" s="6">
        <v>9167</v>
      </c>
      <c r="B9169" s="68" t="s">
        <v>8995</v>
      </c>
      <c r="C9169" s="25" t="str">
        <f>IF(D9169=2,"NO","YES")</f>
        <v>YES</v>
      </c>
      <c r="D9169" s="77">
        <f t="shared" si="155"/>
        <v>0.74</v>
      </c>
      <c r="E9169" s="1">
        <v>1.8278000000000001</v>
      </c>
      <c r="F9169" s="39">
        <v>5032</v>
      </c>
      <c r="G9169" s="99">
        <v>42490</v>
      </c>
      <c r="H9169" s="3" t="s">
        <v>8979</v>
      </c>
      <c r="I9169" s="4"/>
    </row>
    <row r="9170" spans="1:9" ht="30">
      <c r="A9170" s="6">
        <v>9168</v>
      </c>
      <c r="B9170" s="68" t="s">
        <v>8996</v>
      </c>
      <c r="C9170" s="25" t="str">
        <f>IF(D9170=2,"NO","YES")</f>
        <v>NO</v>
      </c>
      <c r="D9170" s="77">
        <f t="shared" si="155"/>
        <v>2</v>
      </c>
      <c r="E9170" s="1">
        <v>4.9400000000000004</v>
      </c>
      <c r="F9170" s="39">
        <v>13600</v>
      </c>
      <c r="G9170" s="99">
        <v>42490</v>
      </c>
      <c r="H9170" s="3" t="s">
        <v>8979</v>
      </c>
      <c r="I9170" s="4"/>
    </row>
    <row r="9171" spans="1:9" ht="30">
      <c r="A9171" s="6">
        <v>9169</v>
      </c>
      <c r="B9171" s="68" t="s">
        <v>8997</v>
      </c>
      <c r="C9171" s="25" t="str">
        <f>IF(D9171=2,"NO","YES")</f>
        <v>YES</v>
      </c>
      <c r="D9171" s="77">
        <f t="shared" si="155"/>
        <v>0.52</v>
      </c>
      <c r="E9171" s="1">
        <v>1.2844000000000002</v>
      </c>
      <c r="F9171" s="39">
        <v>3536</v>
      </c>
      <c r="G9171" s="99">
        <v>42490</v>
      </c>
      <c r="H9171" s="3" t="s">
        <v>8979</v>
      </c>
      <c r="I9171" s="4"/>
    </row>
    <row r="9172" spans="1:9" ht="30">
      <c r="A9172" s="6">
        <v>9170</v>
      </c>
      <c r="B9172" s="68" t="s">
        <v>8998</v>
      </c>
      <c r="C9172" s="25" t="str">
        <f>IF(D9172=2,"NO","YES")</f>
        <v>YES</v>
      </c>
      <c r="D9172" s="77">
        <f t="shared" si="155"/>
        <v>1.02</v>
      </c>
      <c r="E9172" s="1">
        <v>2.5194000000000001</v>
      </c>
      <c r="F9172" s="39">
        <v>6936</v>
      </c>
      <c r="G9172" s="99">
        <v>42490</v>
      </c>
      <c r="H9172" s="3" t="s">
        <v>8979</v>
      </c>
      <c r="I9172" s="4"/>
    </row>
    <row r="9173" spans="1:9" ht="30">
      <c r="A9173" s="6">
        <v>9171</v>
      </c>
      <c r="B9173" s="68" t="s">
        <v>8999</v>
      </c>
      <c r="C9173" s="25" t="str">
        <f>IF(D9173=2,"NO","YES")</f>
        <v>YES</v>
      </c>
      <c r="D9173" s="77">
        <f t="shared" si="155"/>
        <v>1.9</v>
      </c>
      <c r="E9173" s="1">
        <v>4.6930000000000005</v>
      </c>
      <c r="F9173" s="39">
        <v>12920</v>
      </c>
      <c r="G9173" s="99">
        <v>42490</v>
      </c>
      <c r="H9173" s="3" t="s">
        <v>8979</v>
      </c>
      <c r="I9173" s="4"/>
    </row>
    <row r="9174" spans="1:9" ht="30">
      <c r="A9174" s="6">
        <v>9172</v>
      </c>
      <c r="B9174" s="68" t="s">
        <v>9000</v>
      </c>
      <c r="C9174" s="25" t="str">
        <f>IF(D9174=2,"NO","YES")</f>
        <v>YES</v>
      </c>
      <c r="D9174" s="77">
        <f t="shared" si="155"/>
        <v>0.86</v>
      </c>
      <c r="E9174" s="1">
        <v>2.1242000000000001</v>
      </c>
      <c r="F9174" s="39">
        <v>5848</v>
      </c>
      <c r="G9174" s="99">
        <v>42490</v>
      </c>
      <c r="H9174" s="3" t="s">
        <v>8979</v>
      </c>
      <c r="I9174" s="4"/>
    </row>
    <row r="9175" spans="1:9" ht="30">
      <c r="A9175" s="6">
        <v>9173</v>
      </c>
      <c r="B9175" s="68" t="s">
        <v>9001</v>
      </c>
      <c r="C9175" s="25" t="str">
        <f>IF(D9175=2,"NO","YES")</f>
        <v>YES</v>
      </c>
      <c r="D9175" s="77">
        <f t="shared" si="155"/>
        <v>1.01</v>
      </c>
      <c r="E9175" s="1">
        <v>2.4947000000000004</v>
      </c>
      <c r="F9175" s="39">
        <v>6868</v>
      </c>
      <c r="G9175" s="99">
        <v>42490</v>
      </c>
      <c r="H9175" s="3" t="s">
        <v>8979</v>
      </c>
      <c r="I9175" s="4"/>
    </row>
    <row r="9176" spans="1:9" ht="30">
      <c r="A9176" s="6">
        <v>9174</v>
      </c>
      <c r="B9176" s="68" t="s">
        <v>9002</v>
      </c>
      <c r="C9176" s="25" t="str">
        <f>IF(D9176=2,"NO","YES")</f>
        <v>YES</v>
      </c>
      <c r="D9176" s="77">
        <f t="shared" si="155"/>
        <v>1.52</v>
      </c>
      <c r="E9176" s="1">
        <v>3.7544000000000004</v>
      </c>
      <c r="F9176" s="39">
        <v>10336</v>
      </c>
      <c r="G9176" s="99">
        <v>42490</v>
      </c>
      <c r="H9176" s="3" t="s">
        <v>8979</v>
      </c>
      <c r="I9176" s="4"/>
    </row>
    <row r="9177" spans="1:9" ht="30">
      <c r="A9177" s="6">
        <v>9175</v>
      </c>
      <c r="B9177" s="68" t="s">
        <v>9003</v>
      </c>
      <c r="C9177" s="25" t="str">
        <f>IF(D9177=2,"NO","YES")</f>
        <v>YES</v>
      </c>
      <c r="D9177" s="77">
        <f t="shared" si="155"/>
        <v>0.51</v>
      </c>
      <c r="E9177" s="1">
        <v>1.2597</v>
      </c>
      <c r="F9177" s="39">
        <v>3468</v>
      </c>
      <c r="G9177" s="99">
        <v>42490</v>
      </c>
      <c r="H9177" s="3" t="s">
        <v>8979</v>
      </c>
      <c r="I9177" s="4"/>
    </row>
    <row r="9178" spans="1:9" ht="30">
      <c r="A9178" s="6">
        <v>9176</v>
      </c>
      <c r="B9178" s="68" t="s">
        <v>9004</v>
      </c>
      <c r="C9178" s="25" t="str">
        <f>IF(D9178=2,"NO","YES")</f>
        <v>YES</v>
      </c>
      <c r="D9178" s="77">
        <f t="shared" si="155"/>
        <v>0.38</v>
      </c>
      <c r="E9178" s="1">
        <v>0.9386000000000001</v>
      </c>
      <c r="F9178" s="39">
        <v>2584</v>
      </c>
      <c r="G9178" s="99">
        <v>42490</v>
      </c>
      <c r="H9178" s="3" t="s">
        <v>8979</v>
      </c>
      <c r="I9178" s="4"/>
    </row>
    <row r="9179" spans="1:9" ht="30">
      <c r="A9179" s="6">
        <v>9177</v>
      </c>
      <c r="B9179" s="68" t="s">
        <v>9005</v>
      </c>
      <c r="C9179" s="25" t="str">
        <f>IF(D9179=2,"NO","YES")</f>
        <v>YES</v>
      </c>
      <c r="D9179" s="77">
        <f t="shared" si="155"/>
        <v>1.21</v>
      </c>
      <c r="E9179" s="1">
        <v>2.9887000000000001</v>
      </c>
      <c r="F9179" s="39">
        <v>8228</v>
      </c>
      <c r="G9179" s="99">
        <v>42490</v>
      </c>
      <c r="H9179" s="3" t="s">
        <v>8979</v>
      </c>
      <c r="I9179" s="4"/>
    </row>
    <row r="9180" spans="1:9">
      <c r="A9180" s="6">
        <v>9178</v>
      </c>
      <c r="B9180" s="68" t="s">
        <v>9006</v>
      </c>
      <c r="C9180" s="25" t="str">
        <f>IF(D9180=2,"NO","YES")</f>
        <v>YES</v>
      </c>
      <c r="D9180" s="77">
        <f t="shared" si="155"/>
        <v>0.41</v>
      </c>
      <c r="E9180" s="1">
        <v>1.0126999999999999</v>
      </c>
      <c r="F9180" s="39">
        <v>2788</v>
      </c>
      <c r="G9180" s="99">
        <v>42490</v>
      </c>
      <c r="H9180" s="3" t="s">
        <v>8979</v>
      </c>
      <c r="I9180" s="4"/>
    </row>
    <row r="9181" spans="1:9" ht="30">
      <c r="A9181" s="6">
        <v>9179</v>
      </c>
      <c r="B9181" s="68" t="s">
        <v>9007</v>
      </c>
      <c r="C9181" s="25" t="str">
        <f>IF(D9181=2,"NO","YES")</f>
        <v>YES</v>
      </c>
      <c r="D9181" s="77">
        <f t="shared" si="155"/>
        <v>1.21</v>
      </c>
      <c r="E9181" s="1">
        <v>2.9887000000000001</v>
      </c>
      <c r="F9181" s="39">
        <v>8228</v>
      </c>
      <c r="G9181" s="99">
        <v>42490</v>
      </c>
      <c r="H9181" s="3" t="s">
        <v>8979</v>
      </c>
      <c r="I9181" s="4"/>
    </row>
    <row r="9182" spans="1:9" ht="30">
      <c r="A9182" s="6">
        <v>9180</v>
      </c>
      <c r="B9182" s="68" t="s">
        <v>9008</v>
      </c>
      <c r="C9182" s="25" t="str">
        <f>IF(D9182=2,"NO","YES")</f>
        <v>YES</v>
      </c>
      <c r="D9182" s="77">
        <f t="shared" si="155"/>
        <v>0.18</v>
      </c>
      <c r="E9182" s="1">
        <v>0.4446</v>
      </c>
      <c r="F9182" s="39">
        <v>1224</v>
      </c>
      <c r="G9182" s="99">
        <v>42490</v>
      </c>
      <c r="H9182" s="3" t="s">
        <v>8979</v>
      </c>
      <c r="I9182" s="4"/>
    </row>
    <row r="9183" spans="1:9" ht="30">
      <c r="A9183" s="6">
        <v>9181</v>
      </c>
      <c r="B9183" s="68" t="s">
        <v>9009</v>
      </c>
      <c r="C9183" s="25" t="str">
        <f>IF(D9183=2,"NO","YES")</f>
        <v>YES</v>
      </c>
      <c r="D9183" s="77">
        <f t="shared" si="155"/>
        <v>1.21</v>
      </c>
      <c r="E9183" s="1">
        <v>2.9887000000000001</v>
      </c>
      <c r="F9183" s="39">
        <v>8228</v>
      </c>
      <c r="G9183" s="99">
        <v>42490</v>
      </c>
      <c r="H9183" s="3" t="s">
        <v>8979</v>
      </c>
      <c r="I9183" s="4"/>
    </row>
    <row r="9184" spans="1:9">
      <c r="A9184" s="6">
        <v>9182</v>
      </c>
      <c r="B9184" s="68" t="s">
        <v>9010</v>
      </c>
      <c r="C9184" s="25" t="str">
        <f>IF(D9184=2,"NO","YES")</f>
        <v>YES</v>
      </c>
      <c r="D9184" s="77">
        <f t="shared" si="155"/>
        <v>0.25</v>
      </c>
      <c r="E9184" s="1">
        <v>0.61750000000000005</v>
      </c>
      <c r="F9184" s="39">
        <v>1700</v>
      </c>
      <c r="G9184" s="93">
        <v>42490</v>
      </c>
      <c r="H9184" s="3" t="s">
        <v>8979</v>
      </c>
      <c r="I9184" s="4"/>
    </row>
    <row r="9185" spans="1:9" ht="30">
      <c r="A9185" s="6">
        <v>9183</v>
      </c>
      <c r="B9185" s="68" t="s">
        <v>9011</v>
      </c>
      <c r="C9185" s="25" t="str">
        <f>IF(D9185=2,"NO","YES")</f>
        <v>YES</v>
      </c>
      <c r="D9185" s="77">
        <f t="shared" si="155"/>
        <v>0.56999999999999995</v>
      </c>
      <c r="E9185" s="1">
        <v>1.4078999999999999</v>
      </c>
      <c r="F9185" s="39">
        <v>3876</v>
      </c>
      <c r="G9185" s="99">
        <v>42490</v>
      </c>
      <c r="H9185" s="3" t="s">
        <v>8979</v>
      </c>
      <c r="I9185" s="4"/>
    </row>
    <row r="9186" spans="1:9" ht="30">
      <c r="A9186" s="6">
        <v>9184</v>
      </c>
      <c r="B9186" s="68" t="s">
        <v>9012</v>
      </c>
      <c r="C9186" s="25" t="str">
        <f>IF(D9186=2,"NO","YES")</f>
        <v>YES</v>
      </c>
      <c r="D9186" s="77">
        <f t="shared" si="155"/>
        <v>1.01</v>
      </c>
      <c r="E9186" s="1">
        <v>2.4947000000000004</v>
      </c>
      <c r="F9186" s="39">
        <v>6868</v>
      </c>
      <c r="G9186" s="99">
        <v>42490</v>
      </c>
      <c r="H9186" s="3" t="s">
        <v>8979</v>
      </c>
      <c r="I9186" s="4"/>
    </row>
    <row r="9187" spans="1:9" ht="30">
      <c r="A9187" s="6">
        <v>9185</v>
      </c>
      <c r="B9187" s="68" t="s">
        <v>8930</v>
      </c>
      <c r="C9187" s="25" t="str">
        <f>IF(D9187=2,"NO","YES")</f>
        <v>YES</v>
      </c>
      <c r="D9187" s="77">
        <f t="shared" si="155"/>
        <v>0.3</v>
      </c>
      <c r="E9187" s="1">
        <v>0.74099999999999999</v>
      </c>
      <c r="F9187" s="39">
        <v>2040</v>
      </c>
      <c r="G9187" s="99">
        <v>42490</v>
      </c>
      <c r="H9187" s="3" t="s">
        <v>8979</v>
      </c>
      <c r="I9187" s="4"/>
    </row>
    <row r="9188" spans="1:9" ht="30">
      <c r="A9188" s="6">
        <v>9186</v>
      </c>
      <c r="B9188" s="68" t="s">
        <v>9013</v>
      </c>
      <c r="C9188" s="25" t="str">
        <f>IF(D9188=2,"NO","YES")</f>
        <v>YES</v>
      </c>
      <c r="D9188" s="77">
        <f t="shared" si="155"/>
        <v>1.0900000000000001</v>
      </c>
      <c r="E9188" s="1">
        <v>2.6923000000000004</v>
      </c>
      <c r="F9188" s="39">
        <v>7412</v>
      </c>
      <c r="G9188" s="99">
        <v>42490</v>
      </c>
      <c r="H9188" s="3" t="s">
        <v>8979</v>
      </c>
      <c r="I9188" s="4"/>
    </row>
    <row r="9189" spans="1:9" ht="30">
      <c r="A9189" s="6">
        <v>9187</v>
      </c>
      <c r="B9189" s="68" t="s">
        <v>9014</v>
      </c>
      <c r="C9189" s="25" t="str">
        <f>IF(D9189=2,"NO","YES")</f>
        <v>YES</v>
      </c>
      <c r="D9189" s="77">
        <f t="shared" si="155"/>
        <v>0.77</v>
      </c>
      <c r="E9189" s="1">
        <v>1.9019000000000001</v>
      </c>
      <c r="F9189" s="39">
        <v>5236</v>
      </c>
      <c r="G9189" s="99">
        <v>42490</v>
      </c>
      <c r="H9189" s="3" t="s">
        <v>8979</v>
      </c>
      <c r="I9189" s="4"/>
    </row>
    <row r="9190" spans="1:9" ht="30">
      <c r="A9190" s="6">
        <v>9188</v>
      </c>
      <c r="B9190" s="68" t="s">
        <v>9015</v>
      </c>
      <c r="C9190" s="25" t="str">
        <f>IF(D9190=2,"NO","YES")</f>
        <v>YES</v>
      </c>
      <c r="D9190" s="77">
        <f t="shared" si="155"/>
        <v>1.34</v>
      </c>
      <c r="E9190" s="1">
        <v>3.3098000000000005</v>
      </c>
      <c r="F9190" s="39">
        <v>9112</v>
      </c>
      <c r="G9190" s="99">
        <v>42490</v>
      </c>
      <c r="H9190" s="3" t="s">
        <v>8979</v>
      </c>
      <c r="I9190" s="4"/>
    </row>
    <row r="9191" spans="1:9" ht="30">
      <c r="A9191" s="6">
        <v>9189</v>
      </c>
      <c r="B9191" s="68" t="s">
        <v>9016</v>
      </c>
      <c r="C9191" s="25" t="str">
        <f>IF(D9191=2,"NO","YES")</f>
        <v>YES</v>
      </c>
      <c r="D9191" s="77">
        <f t="shared" si="155"/>
        <v>0.03</v>
      </c>
      <c r="E9191" s="1">
        <v>7.4099999999999999E-2</v>
      </c>
      <c r="F9191" s="39">
        <v>204</v>
      </c>
      <c r="G9191" s="99">
        <v>42490</v>
      </c>
      <c r="H9191" s="3" t="s">
        <v>8979</v>
      </c>
      <c r="I9191" s="4"/>
    </row>
    <row r="9192" spans="1:9" ht="30">
      <c r="A9192" s="6">
        <v>9190</v>
      </c>
      <c r="B9192" s="68" t="s">
        <v>9017</v>
      </c>
      <c r="C9192" s="25" t="str">
        <f>IF(D9192=2,"NO","YES")</f>
        <v>YES</v>
      </c>
      <c r="D9192" s="77">
        <f t="shared" si="155"/>
        <v>0.24</v>
      </c>
      <c r="E9192" s="1">
        <v>0.59279999999999999</v>
      </c>
      <c r="F9192" s="39">
        <v>1632</v>
      </c>
      <c r="G9192" s="99">
        <v>42490</v>
      </c>
      <c r="H9192" s="3" t="s">
        <v>8979</v>
      </c>
      <c r="I9192" s="4"/>
    </row>
    <row r="9193" spans="1:9">
      <c r="A9193" s="6">
        <v>9191</v>
      </c>
      <c r="B9193" s="68" t="s">
        <v>9018</v>
      </c>
      <c r="C9193" s="25" t="str">
        <f>IF(D9193=2,"NO","YES")</f>
        <v>YES</v>
      </c>
      <c r="D9193" s="77">
        <f t="shared" si="155"/>
        <v>0.96</v>
      </c>
      <c r="E9193" s="1">
        <v>2.3712</v>
      </c>
      <c r="F9193" s="39">
        <v>6528</v>
      </c>
      <c r="G9193" s="99">
        <v>42490</v>
      </c>
      <c r="H9193" s="3" t="s">
        <v>8979</v>
      </c>
      <c r="I9193" s="4"/>
    </row>
    <row r="9194" spans="1:9">
      <c r="A9194" s="6">
        <v>9192</v>
      </c>
      <c r="B9194" s="68" t="s">
        <v>9019</v>
      </c>
      <c r="C9194" s="25" t="str">
        <f>IF(D9194=2,"NO","YES")</f>
        <v>YES</v>
      </c>
      <c r="D9194" s="77">
        <f t="shared" si="155"/>
        <v>0.04</v>
      </c>
      <c r="E9194" s="1">
        <v>9.8800000000000013E-2</v>
      </c>
      <c r="F9194" s="39">
        <v>272</v>
      </c>
      <c r="G9194" s="99">
        <v>42490</v>
      </c>
      <c r="H9194" s="3" t="s">
        <v>8979</v>
      </c>
      <c r="I9194" s="4"/>
    </row>
    <row r="9195" spans="1:9">
      <c r="A9195" s="6">
        <v>9193</v>
      </c>
      <c r="B9195" s="68" t="s">
        <v>9020</v>
      </c>
      <c r="C9195" s="25" t="str">
        <f>IF(D9195=2,"NO","YES")</f>
        <v>YES</v>
      </c>
      <c r="D9195" s="77">
        <f t="shared" si="155"/>
        <v>0.53</v>
      </c>
      <c r="E9195" s="1">
        <v>1.3091000000000002</v>
      </c>
      <c r="F9195" s="39">
        <v>3604</v>
      </c>
      <c r="G9195" s="99">
        <v>42490</v>
      </c>
      <c r="H9195" s="3" t="s">
        <v>8979</v>
      </c>
      <c r="I9195" s="4"/>
    </row>
    <row r="9196" spans="1:9">
      <c r="A9196" s="6">
        <v>9194</v>
      </c>
      <c r="B9196" s="68" t="s">
        <v>9021</v>
      </c>
      <c r="C9196" s="25" t="str">
        <f>IF(D9196=2,"NO","YES")</f>
        <v>YES</v>
      </c>
      <c r="D9196" s="77">
        <f t="shared" si="155"/>
        <v>0.51</v>
      </c>
      <c r="E9196" s="1">
        <v>1.2597</v>
      </c>
      <c r="F9196" s="39">
        <v>3468</v>
      </c>
      <c r="G9196" s="99">
        <v>42490</v>
      </c>
      <c r="H9196" s="3" t="s">
        <v>8979</v>
      </c>
      <c r="I9196" s="4"/>
    </row>
    <row r="9197" spans="1:9">
      <c r="A9197" s="6">
        <v>9195</v>
      </c>
      <c r="B9197" s="68" t="s">
        <v>9022</v>
      </c>
      <c r="C9197" s="25" t="str">
        <f>IF(D9197=2,"NO","YES")</f>
        <v>YES</v>
      </c>
      <c r="D9197" s="77">
        <f t="shared" si="155"/>
        <v>1.21</v>
      </c>
      <c r="E9197" s="1">
        <v>2.9887000000000001</v>
      </c>
      <c r="F9197" s="39">
        <v>8228</v>
      </c>
      <c r="G9197" s="99">
        <v>42490</v>
      </c>
      <c r="H9197" s="3" t="s">
        <v>8979</v>
      </c>
      <c r="I9197" s="4"/>
    </row>
    <row r="9198" spans="1:9">
      <c r="A9198" s="6">
        <v>9196</v>
      </c>
      <c r="B9198" s="68" t="s">
        <v>9023</v>
      </c>
      <c r="C9198" s="25" t="str">
        <f>IF(D9198=2,"NO","YES")</f>
        <v>YES</v>
      </c>
      <c r="D9198" s="77">
        <f t="shared" si="155"/>
        <v>0.22</v>
      </c>
      <c r="E9198" s="1">
        <v>0.54339999999999999</v>
      </c>
      <c r="F9198" s="39">
        <v>1496</v>
      </c>
      <c r="G9198" s="99">
        <v>42490</v>
      </c>
      <c r="H9198" s="3" t="s">
        <v>8979</v>
      </c>
      <c r="I9198" s="4"/>
    </row>
    <row r="9199" spans="1:9" ht="30">
      <c r="A9199" s="6">
        <v>9197</v>
      </c>
      <c r="B9199" s="68" t="s">
        <v>9024</v>
      </c>
      <c r="C9199" s="25" t="str">
        <f>IF(D9199=2,"NO","YES")</f>
        <v>YES</v>
      </c>
      <c r="D9199" s="77">
        <f t="shared" si="155"/>
        <v>1.19</v>
      </c>
      <c r="E9199" s="1">
        <v>2.9393000000000002</v>
      </c>
      <c r="F9199" s="39">
        <v>8092</v>
      </c>
      <c r="G9199" s="99">
        <v>42490</v>
      </c>
      <c r="H9199" s="3" t="s">
        <v>8979</v>
      </c>
      <c r="I9199" s="4"/>
    </row>
    <row r="9200" spans="1:9" ht="30">
      <c r="A9200" s="6">
        <v>9198</v>
      </c>
      <c r="B9200" s="68" t="s">
        <v>9025</v>
      </c>
      <c r="C9200" s="25" t="str">
        <f>IF(D9200=2,"NO","YES")</f>
        <v>YES</v>
      </c>
      <c r="D9200" s="77">
        <f t="shared" si="155"/>
        <v>1.01</v>
      </c>
      <c r="E9200" s="1">
        <v>2.4947000000000004</v>
      </c>
      <c r="F9200" s="39">
        <v>6868</v>
      </c>
      <c r="G9200" s="99">
        <v>42490</v>
      </c>
      <c r="H9200" s="3" t="s">
        <v>8979</v>
      </c>
      <c r="I9200" s="4"/>
    </row>
    <row r="9201" spans="1:9" ht="30">
      <c r="A9201" s="6">
        <v>9199</v>
      </c>
      <c r="B9201" s="68" t="s">
        <v>9026</v>
      </c>
      <c r="C9201" s="25" t="str">
        <f>IF(D9201=2,"NO","YES")</f>
        <v>YES</v>
      </c>
      <c r="D9201" s="77">
        <f t="shared" si="155"/>
        <v>1.21</v>
      </c>
      <c r="E9201" s="1">
        <v>2.9887000000000001</v>
      </c>
      <c r="F9201" s="39">
        <v>8228</v>
      </c>
      <c r="G9201" s="99">
        <v>42490</v>
      </c>
      <c r="H9201" s="3" t="s">
        <v>8979</v>
      </c>
      <c r="I9201" s="4"/>
    </row>
    <row r="9202" spans="1:9" ht="30">
      <c r="A9202" s="6">
        <v>9200</v>
      </c>
      <c r="B9202" s="24" t="s">
        <v>9027</v>
      </c>
      <c r="C9202" s="25" t="str">
        <f>IF(D9202=2,"NO","YES")</f>
        <v>YES</v>
      </c>
      <c r="D9202" s="25">
        <f t="shared" si="155"/>
        <v>0.02</v>
      </c>
      <c r="E9202" s="1">
        <v>4.9400000000000006E-2</v>
      </c>
      <c r="F9202" s="75">
        <v>136</v>
      </c>
      <c r="G9202" s="89">
        <v>42711</v>
      </c>
      <c r="H9202" s="3" t="s">
        <v>8979</v>
      </c>
      <c r="I9202" s="4"/>
    </row>
    <row r="9203" spans="1:9" ht="30">
      <c r="A9203" s="6">
        <v>9201</v>
      </c>
      <c r="B9203" s="24" t="s">
        <v>9028</v>
      </c>
      <c r="C9203" s="25" t="str">
        <f>IF(D9203=2,"NO","YES")</f>
        <v>YES</v>
      </c>
      <c r="D9203" s="25">
        <f t="shared" si="155"/>
        <v>0.28000000000000003</v>
      </c>
      <c r="E9203" s="1">
        <v>0.6916000000000001</v>
      </c>
      <c r="F9203" s="75">
        <v>1904</v>
      </c>
      <c r="G9203" s="89">
        <v>42711</v>
      </c>
      <c r="H9203" s="3" t="s">
        <v>8979</v>
      </c>
      <c r="I9203" s="4"/>
    </row>
    <row r="9204" spans="1:9" ht="30">
      <c r="A9204" s="6">
        <v>9202</v>
      </c>
      <c r="B9204" s="24" t="s">
        <v>9029</v>
      </c>
      <c r="C9204" s="25" t="str">
        <f>IF(D9204=2,"NO","YES")</f>
        <v>YES</v>
      </c>
      <c r="D9204" s="25">
        <f t="shared" si="155"/>
        <v>0.4</v>
      </c>
      <c r="E9204" s="1">
        <v>0.9880000000000001</v>
      </c>
      <c r="F9204" s="75">
        <v>2720</v>
      </c>
      <c r="G9204" s="89">
        <v>42711</v>
      </c>
      <c r="H9204" s="3" t="s">
        <v>8979</v>
      </c>
      <c r="I9204" s="4"/>
    </row>
    <row r="9205" spans="1:9" ht="30">
      <c r="A9205" s="6">
        <v>9203</v>
      </c>
      <c r="B9205" s="24" t="s">
        <v>9030</v>
      </c>
      <c r="C9205" s="25" t="str">
        <f>IF(D9205=2,"NO","YES")</f>
        <v>YES</v>
      </c>
      <c r="D9205" s="25">
        <f t="shared" si="155"/>
        <v>1.21</v>
      </c>
      <c r="E9205" s="1">
        <v>2.9887000000000001</v>
      </c>
      <c r="F9205" s="75">
        <v>8228</v>
      </c>
      <c r="G9205" s="89">
        <v>42711</v>
      </c>
      <c r="H9205" s="3" t="s">
        <v>8979</v>
      </c>
      <c r="I9205" s="4"/>
    </row>
    <row r="9206" spans="1:9" ht="30">
      <c r="A9206" s="6">
        <v>9204</v>
      </c>
      <c r="B9206" s="24" t="s">
        <v>9031</v>
      </c>
      <c r="C9206" s="25" t="str">
        <f>IF(D9206=2,"NO","YES")</f>
        <v>YES</v>
      </c>
      <c r="D9206" s="25">
        <f t="shared" si="155"/>
        <v>1.21</v>
      </c>
      <c r="E9206" s="1">
        <v>2.9887000000000001</v>
      </c>
      <c r="F9206" s="75">
        <v>8228</v>
      </c>
      <c r="G9206" s="89">
        <v>42711</v>
      </c>
      <c r="H9206" s="3" t="s">
        <v>8979</v>
      </c>
      <c r="I9206" s="4"/>
    </row>
    <row r="9207" spans="1:9" ht="30">
      <c r="A9207" s="6">
        <v>9205</v>
      </c>
      <c r="B9207" s="24" t="s">
        <v>9032</v>
      </c>
      <c r="C9207" s="25" t="str">
        <f>IF(D9207=2,"NO","YES")</f>
        <v>YES</v>
      </c>
      <c r="D9207" s="25">
        <f t="shared" si="155"/>
        <v>1.21</v>
      </c>
      <c r="E9207" s="1">
        <v>2.9887000000000001</v>
      </c>
      <c r="F9207" s="75">
        <v>8228</v>
      </c>
      <c r="G9207" s="89">
        <v>42711</v>
      </c>
      <c r="H9207" s="3" t="s">
        <v>8979</v>
      </c>
      <c r="I9207" s="4"/>
    </row>
    <row r="9208" spans="1:9" ht="30">
      <c r="A9208" s="6">
        <v>9206</v>
      </c>
      <c r="B9208" s="24" t="s">
        <v>9029</v>
      </c>
      <c r="C9208" s="25" t="str">
        <f>IF(D9208=2,"NO","YES")</f>
        <v>YES</v>
      </c>
      <c r="D9208" s="25">
        <f t="shared" si="155"/>
        <v>1.21</v>
      </c>
      <c r="E9208" s="1">
        <v>2.9887000000000001</v>
      </c>
      <c r="F9208" s="75">
        <v>8228</v>
      </c>
      <c r="G9208" s="89">
        <v>42711</v>
      </c>
      <c r="H9208" s="3" t="s">
        <v>8979</v>
      </c>
      <c r="I9208" s="4"/>
    </row>
    <row r="9209" spans="1:9" ht="30">
      <c r="A9209" s="6">
        <v>9207</v>
      </c>
      <c r="B9209" s="24" t="s">
        <v>9033</v>
      </c>
      <c r="C9209" s="25" t="str">
        <f>IF(D9209=2,"NO","YES")</f>
        <v>YES</v>
      </c>
      <c r="D9209" s="25">
        <f t="shared" si="155"/>
        <v>1.21</v>
      </c>
      <c r="E9209" s="1">
        <v>2.9887000000000001</v>
      </c>
      <c r="F9209" s="75">
        <v>8228</v>
      </c>
      <c r="G9209" s="89">
        <v>42711</v>
      </c>
      <c r="H9209" s="3" t="s">
        <v>8979</v>
      </c>
      <c r="I9209" s="4"/>
    </row>
    <row r="9210" spans="1:9" ht="30">
      <c r="A9210" s="6">
        <v>9208</v>
      </c>
      <c r="B9210" s="24" t="s">
        <v>9034</v>
      </c>
      <c r="C9210" s="25" t="str">
        <f>IF(D9210=2,"NO","YES")</f>
        <v>YES</v>
      </c>
      <c r="D9210" s="25">
        <f t="shared" si="155"/>
        <v>0.37</v>
      </c>
      <c r="E9210" s="1">
        <v>0.91390000000000005</v>
      </c>
      <c r="F9210" s="59">
        <v>2516</v>
      </c>
      <c r="G9210" s="97">
        <v>42728</v>
      </c>
      <c r="H9210" s="3" t="s">
        <v>8979</v>
      </c>
      <c r="I9210" s="4"/>
    </row>
    <row r="9211" spans="1:9" ht="30">
      <c r="A9211" s="6">
        <v>9209</v>
      </c>
      <c r="B9211" s="24" t="s">
        <v>9035</v>
      </c>
      <c r="C9211" s="25" t="str">
        <f>IF(D9211=2,"NO","YES")</f>
        <v>YES</v>
      </c>
      <c r="D9211" s="25">
        <f t="shared" si="155"/>
        <v>1.1399999999999999</v>
      </c>
      <c r="E9211" s="1">
        <v>2.8157999999999999</v>
      </c>
      <c r="F9211" s="59">
        <v>7752</v>
      </c>
      <c r="G9211" s="97">
        <v>42728</v>
      </c>
      <c r="H9211" s="3" t="s">
        <v>8979</v>
      </c>
      <c r="I9211" s="4"/>
    </row>
    <row r="9212" spans="1:9" ht="30">
      <c r="A9212" s="6">
        <v>9210</v>
      </c>
      <c r="B9212" s="68" t="s">
        <v>9036</v>
      </c>
      <c r="C9212" s="25" t="str">
        <f>IF(D9212=2,"NO","YES")</f>
        <v>YES</v>
      </c>
      <c r="D9212" s="77">
        <f t="shared" si="155"/>
        <v>1.01</v>
      </c>
      <c r="E9212" s="1">
        <v>2.4947000000000004</v>
      </c>
      <c r="F9212" s="39">
        <v>6868</v>
      </c>
      <c r="G9212" s="99">
        <v>42490</v>
      </c>
      <c r="H9212" s="3" t="s">
        <v>9037</v>
      </c>
      <c r="I9212" s="4"/>
    </row>
    <row r="9213" spans="1:9" ht="30">
      <c r="A9213" s="6">
        <v>9211</v>
      </c>
      <c r="B9213" s="68" t="s">
        <v>9038</v>
      </c>
      <c r="C9213" s="25" t="str">
        <f>IF(D9213=2,"NO","YES")</f>
        <v>YES</v>
      </c>
      <c r="D9213" s="77">
        <f t="shared" si="155"/>
        <v>1.01</v>
      </c>
      <c r="E9213" s="1">
        <v>2.4947000000000004</v>
      </c>
      <c r="F9213" s="39">
        <v>6868</v>
      </c>
      <c r="G9213" s="99">
        <v>42490</v>
      </c>
      <c r="H9213" s="3" t="s">
        <v>9037</v>
      </c>
      <c r="I9213" s="4"/>
    </row>
    <row r="9214" spans="1:9" ht="30">
      <c r="A9214" s="6">
        <v>9212</v>
      </c>
      <c r="B9214" s="68" t="s">
        <v>9039</v>
      </c>
      <c r="C9214" s="25" t="str">
        <f>IF(D9214=2,"NO","YES")</f>
        <v>YES</v>
      </c>
      <c r="D9214" s="77">
        <f t="shared" si="155"/>
        <v>0.1</v>
      </c>
      <c r="E9214" s="1">
        <v>0.24700000000000003</v>
      </c>
      <c r="F9214" s="39">
        <v>680</v>
      </c>
      <c r="G9214" s="99">
        <v>42490</v>
      </c>
      <c r="H9214" s="3" t="s">
        <v>9037</v>
      </c>
      <c r="I9214" s="4"/>
    </row>
    <row r="9215" spans="1:9" ht="45">
      <c r="A9215" s="6">
        <v>9213</v>
      </c>
      <c r="B9215" s="68" t="s">
        <v>9040</v>
      </c>
      <c r="C9215" s="25" t="str">
        <f>IF(D9215=2,"NO","YES")</f>
        <v>YES</v>
      </c>
      <c r="D9215" s="77">
        <f t="shared" si="155"/>
        <v>1.21</v>
      </c>
      <c r="E9215" s="1">
        <v>2.9887000000000001</v>
      </c>
      <c r="F9215" s="39">
        <v>8228</v>
      </c>
      <c r="G9215" s="99">
        <v>42490</v>
      </c>
      <c r="H9215" s="3" t="s">
        <v>9037</v>
      </c>
      <c r="I9215" s="4"/>
    </row>
    <row r="9216" spans="1:9" ht="30">
      <c r="A9216" s="6">
        <v>9214</v>
      </c>
      <c r="B9216" s="68" t="s">
        <v>9041</v>
      </c>
      <c r="C9216" s="25" t="str">
        <f>IF(D9216=2,"NO","YES")</f>
        <v>YES</v>
      </c>
      <c r="D9216" s="77">
        <f t="shared" si="155"/>
        <v>0.72</v>
      </c>
      <c r="E9216" s="1">
        <v>1.7784</v>
      </c>
      <c r="F9216" s="39">
        <v>4896</v>
      </c>
      <c r="G9216" s="99">
        <v>42490</v>
      </c>
      <c r="H9216" s="3" t="s">
        <v>9037</v>
      </c>
      <c r="I9216" s="4"/>
    </row>
    <row r="9217" spans="1:9" ht="30">
      <c r="A9217" s="6">
        <v>9215</v>
      </c>
      <c r="B9217" s="68" t="s">
        <v>9042</v>
      </c>
      <c r="C9217" s="25" t="str">
        <f>IF(D9217=2,"NO","YES")</f>
        <v>YES</v>
      </c>
      <c r="D9217" s="77">
        <f t="shared" si="155"/>
        <v>1.21</v>
      </c>
      <c r="E9217" s="1">
        <v>2.9887000000000001</v>
      </c>
      <c r="F9217" s="39">
        <v>8228</v>
      </c>
      <c r="G9217" s="99">
        <v>42490</v>
      </c>
      <c r="H9217" s="3" t="s">
        <v>9037</v>
      </c>
      <c r="I9217" s="4"/>
    </row>
    <row r="9218" spans="1:9" ht="30">
      <c r="A9218" s="6">
        <v>9216</v>
      </c>
      <c r="B9218" s="68" t="s">
        <v>9043</v>
      </c>
      <c r="C9218" s="25" t="str">
        <f>IF(D9218=2,"NO","YES")</f>
        <v>YES</v>
      </c>
      <c r="D9218" s="77">
        <f t="shared" si="155"/>
        <v>0.27</v>
      </c>
      <c r="E9218" s="1">
        <v>0.66690000000000005</v>
      </c>
      <c r="F9218" s="39">
        <v>1836</v>
      </c>
      <c r="G9218" s="99">
        <v>42490</v>
      </c>
      <c r="H9218" s="3" t="s">
        <v>9037</v>
      </c>
      <c r="I9218" s="4"/>
    </row>
    <row r="9219" spans="1:9" ht="30">
      <c r="A9219" s="6">
        <v>9217</v>
      </c>
      <c r="B9219" s="68" t="s">
        <v>9044</v>
      </c>
      <c r="C9219" s="25" t="str">
        <f>IF(D9219=2,"NO","YES")</f>
        <v>YES</v>
      </c>
      <c r="D9219" s="77">
        <f t="shared" si="155"/>
        <v>0.65</v>
      </c>
      <c r="E9219" s="1">
        <v>1.6055000000000001</v>
      </c>
      <c r="F9219" s="39">
        <v>4420</v>
      </c>
      <c r="G9219" s="99">
        <v>42490</v>
      </c>
      <c r="H9219" s="3" t="s">
        <v>9037</v>
      </c>
      <c r="I9219" s="4"/>
    </row>
    <row r="9220" spans="1:9" ht="30">
      <c r="A9220" s="6">
        <v>9218</v>
      </c>
      <c r="B9220" s="68" t="s">
        <v>9045</v>
      </c>
      <c r="C9220" s="25" t="str">
        <f>IF(D9220=2,"NO","YES")</f>
        <v>NO</v>
      </c>
      <c r="D9220" s="77">
        <f t="shared" si="155"/>
        <v>2</v>
      </c>
      <c r="E9220" s="1">
        <v>4.9400000000000004</v>
      </c>
      <c r="F9220" s="39">
        <v>13600</v>
      </c>
      <c r="G9220" s="99">
        <v>42490</v>
      </c>
      <c r="H9220" s="3" t="s">
        <v>9037</v>
      </c>
      <c r="I9220" s="4"/>
    </row>
    <row r="9221" spans="1:9" ht="30">
      <c r="A9221" s="6">
        <v>9219</v>
      </c>
      <c r="B9221" s="68" t="s">
        <v>9046</v>
      </c>
      <c r="C9221" s="25" t="str">
        <f>IF(D9221=2,"NO","YES")</f>
        <v>YES</v>
      </c>
      <c r="D9221" s="77">
        <f t="shared" ref="D9221:D9284" si="156">F9221/6800</f>
        <v>1.21</v>
      </c>
      <c r="E9221" s="1">
        <v>2.9887000000000001</v>
      </c>
      <c r="F9221" s="39">
        <v>8228</v>
      </c>
      <c r="G9221" s="93">
        <v>42490</v>
      </c>
      <c r="H9221" s="3" t="s">
        <v>9037</v>
      </c>
      <c r="I9221" s="4"/>
    </row>
    <row r="9222" spans="1:9" ht="30">
      <c r="A9222" s="6">
        <v>9220</v>
      </c>
      <c r="B9222" s="68" t="s">
        <v>9047</v>
      </c>
      <c r="C9222" s="25" t="str">
        <f>IF(D9222=2,"NO","YES")</f>
        <v>YES</v>
      </c>
      <c r="D9222" s="77">
        <f t="shared" si="156"/>
        <v>1.6</v>
      </c>
      <c r="E9222" s="1">
        <v>3.9520000000000004</v>
      </c>
      <c r="F9222" s="39">
        <v>10880</v>
      </c>
      <c r="G9222" s="99">
        <v>42490</v>
      </c>
      <c r="H9222" s="3" t="s">
        <v>9037</v>
      </c>
      <c r="I9222" s="4"/>
    </row>
    <row r="9223" spans="1:9" ht="30">
      <c r="A9223" s="6">
        <v>9221</v>
      </c>
      <c r="B9223" s="68" t="s">
        <v>9048</v>
      </c>
      <c r="C9223" s="25" t="str">
        <f>IF(D9223=2,"NO","YES")</f>
        <v>YES</v>
      </c>
      <c r="D9223" s="77">
        <f t="shared" si="156"/>
        <v>1.17</v>
      </c>
      <c r="E9223" s="1">
        <v>2.8898999999999999</v>
      </c>
      <c r="F9223" s="39">
        <v>7956</v>
      </c>
      <c r="G9223" s="99">
        <v>42490</v>
      </c>
      <c r="H9223" s="3" t="s">
        <v>9037</v>
      </c>
      <c r="I9223" s="4"/>
    </row>
    <row r="9224" spans="1:9">
      <c r="A9224" s="6">
        <v>9222</v>
      </c>
      <c r="B9224" s="68" t="s">
        <v>9049</v>
      </c>
      <c r="C9224" s="25" t="str">
        <f>IF(D9224=2,"NO","YES")</f>
        <v>YES</v>
      </c>
      <c r="D9224" s="77">
        <f t="shared" si="156"/>
        <v>1.95</v>
      </c>
      <c r="E9224" s="1">
        <v>4.8165000000000004</v>
      </c>
      <c r="F9224" s="39">
        <v>13260</v>
      </c>
      <c r="G9224" s="99">
        <v>42490</v>
      </c>
      <c r="H9224" s="3" t="s">
        <v>9037</v>
      </c>
      <c r="I9224" s="4"/>
    </row>
    <row r="9225" spans="1:9" ht="30">
      <c r="A9225" s="6">
        <v>9223</v>
      </c>
      <c r="B9225" s="68" t="s">
        <v>9050</v>
      </c>
      <c r="C9225" s="25" t="str">
        <f>IF(D9225=2,"NO","YES")</f>
        <v>YES</v>
      </c>
      <c r="D9225" s="77">
        <f t="shared" si="156"/>
        <v>0.87</v>
      </c>
      <c r="E9225" s="1">
        <v>2.1489000000000003</v>
      </c>
      <c r="F9225" s="39">
        <v>5916</v>
      </c>
      <c r="G9225" s="99">
        <v>42490</v>
      </c>
      <c r="H9225" s="3" t="s">
        <v>9037</v>
      </c>
      <c r="I9225" s="4"/>
    </row>
    <row r="9226" spans="1:9" ht="30">
      <c r="A9226" s="6">
        <v>9224</v>
      </c>
      <c r="B9226" s="68" t="s">
        <v>9051</v>
      </c>
      <c r="C9226" s="25" t="str">
        <f>IF(D9226=2,"NO","YES")</f>
        <v>YES</v>
      </c>
      <c r="D9226" s="77">
        <f t="shared" si="156"/>
        <v>0.74</v>
      </c>
      <c r="E9226" s="1">
        <v>1.8278000000000001</v>
      </c>
      <c r="F9226" s="39">
        <v>5032</v>
      </c>
      <c r="G9226" s="99">
        <v>42490</v>
      </c>
      <c r="H9226" s="3" t="s">
        <v>9037</v>
      </c>
      <c r="I9226" s="4"/>
    </row>
    <row r="9227" spans="1:9" ht="30">
      <c r="A9227" s="6">
        <v>9225</v>
      </c>
      <c r="B9227" s="68" t="s">
        <v>9052</v>
      </c>
      <c r="C9227" s="25" t="str">
        <f>IF(D9227=2,"NO","YES")</f>
        <v>YES</v>
      </c>
      <c r="D9227" s="77">
        <f t="shared" si="156"/>
        <v>0.39</v>
      </c>
      <c r="E9227" s="1">
        <v>0.96330000000000016</v>
      </c>
      <c r="F9227" s="39">
        <v>2652</v>
      </c>
      <c r="G9227" s="99">
        <v>42490</v>
      </c>
      <c r="H9227" s="3" t="s">
        <v>9037</v>
      </c>
      <c r="I9227" s="4"/>
    </row>
    <row r="9228" spans="1:9" ht="30">
      <c r="A9228" s="6">
        <v>9226</v>
      </c>
      <c r="B9228" s="68" t="s">
        <v>9053</v>
      </c>
      <c r="C9228" s="25" t="str">
        <f>IF(D9228=2,"NO","YES")</f>
        <v>YES</v>
      </c>
      <c r="D9228" s="77">
        <f t="shared" si="156"/>
        <v>1.21</v>
      </c>
      <c r="E9228" s="1">
        <v>2.9887000000000001</v>
      </c>
      <c r="F9228" s="39">
        <v>8228</v>
      </c>
      <c r="G9228" s="99">
        <v>42490</v>
      </c>
      <c r="H9228" s="3" t="s">
        <v>9037</v>
      </c>
      <c r="I9228" s="4"/>
    </row>
    <row r="9229" spans="1:9" ht="30">
      <c r="A9229" s="6">
        <v>9227</v>
      </c>
      <c r="B9229" s="68" t="s">
        <v>9054</v>
      </c>
      <c r="C9229" s="25" t="str">
        <f>IF(D9229=2,"NO","YES")</f>
        <v>YES</v>
      </c>
      <c r="D9229" s="77">
        <f t="shared" si="156"/>
        <v>0.64</v>
      </c>
      <c r="E9229" s="1">
        <v>1.5808000000000002</v>
      </c>
      <c r="F9229" s="39">
        <v>4352</v>
      </c>
      <c r="G9229" s="99">
        <v>42490</v>
      </c>
      <c r="H9229" s="3" t="s">
        <v>9037</v>
      </c>
      <c r="I9229" s="4"/>
    </row>
    <row r="9230" spans="1:9">
      <c r="A9230" s="6">
        <v>9228</v>
      </c>
      <c r="B9230" s="68" t="s">
        <v>9055</v>
      </c>
      <c r="C9230" s="25" t="str">
        <f>IF(D9230=2,"NO","YES")</f>
        <v>YES</v>
      </c>
      <c r="D9230" s="77">
        <f t="shared" si="156"/>
        <v>1.31</v>
      </c>
      <c r="E9230" s="1">
        <v>3.2357000000000005</v>
      </c>
      <c r="F9230" s="39">
        <v>8908</v>
      </c>
      <c r="G9230" s="99">
        <v>42490</v>
      </c>
      <c r="H9230" s="3" t="s">
        <v>9037</v>
      </c>
      <c r="I9230" s="4"/>
    </row>
    <row r="9231" spans="1:9" ht="30">
      <c r="A9231" s="6">
        <v>9229</v>
      </c>
      <c r="B9231" s="68" t="s">
        <v>9056</v>
      </c>
      <c r="C9231" s="25" t="str">
        <f>IF(D9231=2,"NO","YES")</f>
        <v>YES</v>
      </c>
      <c r="D9231" s="77">
        <f t="shared" si="156"/>
        <v>0.64</v>
      </c>
      <c r="E9231" s="1">
        <v>1.5808000000000002</v>
      </c>
      <c r="F9231" s="39">
        <v>4352</v>
      </c>
      <c r="G9231" s="99">
        <v>42490</v>
      </c>
      <c r="H9231" s="3" t="s">
        <v>9037</v>
      </c>
      <c r="I9231" s="4"/>
    </row>
    <row r="9232" spans="1:9" ht="30">
      <c r="A9232" s="6">
        <v>9230</v>
      </c>
      <c r="B9232" s="68" t="s">
        <v>9057</v>
      </c>
      <c r="C9232" s="25" t="str">
        <f>IF(D9232=2,"NO","YES")</f>
        <v>YES</v>
      </c>
      <c r="D9232" s="77">
        <f t="shared" si="156"/>
        <v>0.98</v>
      </c>
      <c r="E9232" s="1">
        <v>2.4206000000000003</v>
      </c>
      <c r="F9232" s="39">
        <v>6664</v>
      </c>
      <c r="G9232" s="99">
        <v>42490</v>
      </c>
      <c r="H9232" s="3" t="s">
        <v>9037</v>
      </c>
      <c r="I9232" s="4"/>
    </row>
    <row r="9233" spans="1:9" ht="30">
      <c r="A9233" s="6">
        <v>9231</v>
      </c>
      <c r="B9233" s="68" t="s">
        <v>9058</v>
      </c>
      <c r="C9233" s="25" t="str">
        <f>IF(D9233=2,"NO","YES")</f>
        <v>YES</v>
      </c>
      <c r="D9233" s="77">
        <f t="shared" si="156"/>
        <v>1.0900000000000001</v>
      </c>
      <c r="E9233" s="1">
        <v>2.6923000000000004</v>
      </c>
      <c r="F9233" s="39">
        <v>7412</v>
      </c>
      <c r="G9233" s="99">
        <v>42490</v>
      </c>
      <c r="H9233" s="3" t="s">
        <v>9037</v>
      </c>
      <c r="I9233" s="4"/>
    </row>
    <row r="9234" spans="1:9" ht="30">
      <c r="A9234" s="6">
        <v>9232</v>
      </c>
      <c r="B9234" s="68" t="s">
        <v>9059</v>
      </c>
      <c r="C9234" s="25" t="str">
        <f>IF(D9234=2,"NO","YES")</f>
        <v>YES</v>
      </c>
      <c r="D9234" s="77">
        <f t="shared" si="156"/>
        <v>1.01</v>
      </c>
      <c r="E9234" s="1">
        <v>2.4947000000000004</v>
      </c>
      <c r="F9234" s="39">
        <v>6868</v>
      </c>
      <c r="G9234" s="99">
        <v>42490</v>
      </c>
      <c r="H9234" s="3" t="s">
        <v>9037</v>
      </c>
      <c r="I9234" s="4"/>
    </row>
    <row r="9235" spans="1:9" ht="30">
      <c r="A9235" s="6">
        <v>9233</v>
      </c>
      <c r="B9235" s="68" t="s">
        <v>9060</v>
      </c>
      <c r="C9235" s="25" t="str">
        <f>IF(D9235=2,"NO","YES")</f>
        <v>YES</v>
      </c>
      <c r="D9235" s="77">
        <f t="shared" si="156"/>
        <v>1.21</v>
      </c>
      <c r="E9235" s="1">
        <v>2.9887000000000001</v>
      </c>
      <c r="F9235" s="39">
        <v>8228</v>
      </c>
      <c r="G9235" s="99">
        <v>42490</v>
      </c>
      <c r="H9235" s="3" t="s">
        <v>9037</v>
      </c>
      <c r="I9235" s="4"/>
    </row>
    <row r="9236" spans="1:9" ht="30">
      <c r="A9236" s="6">
        <v>9234</v>
      </c>
      <c r="B9236" s="68" t="s">
        <v>9061</v>
      </c>
      <c r="C9236" s="25" t="str">
        <f>IF(D9236=2,"NO","YES")</f>
        <v>YES</v>
      </c>
      <c r="D9236" s="77">
        <f t="shared" si="156"/>
        <v>1.21</v>
      </c>
      <c r="E9236" s="1">
        <v>2.9887000000000001</v>
      </c>
      <c r="F9236" s="39">
        <v>8228</v>
      </c>
      <c r="G9236" s="99">
        <v>42490</v>
      </c>
      <c r="H9236" s="3" t="s">
        <v>9037</v>
      </c>
      <c r="I9236" s="4"/>
    </row>
    <row r="9237" spans="1:9" ht="30">
      <c r="A9237" s="6">
        <v>9235</v>
      </c>
      <c r="B9237" s="68" t="s">
        <v>9062</v>
      </c>
      <c r="C9237" s="25" t="str">
        <f>IF(D9237=2,"NO","YES")</f>
        <v>YES</v>
      </c>
      <c r="D9237" s="77">
        <f t="shared" si="156"/>
        <v>0.64</v>
      </c>
      <c r="E9237" s="1">
        <v>1.5808000000000002</v>
      </c>
      <c r="F9237" s="39">
        <v>4352</v>
      </c>
      <c r="G9237" s="99">
        <v>42490</v>
      </c>
      <c r="H9237" s="3" t="s">
        <v>9037</v>
      </c>
      <c r="I9237" s="4"/>
    </row>
    <row r="9238" spans="1:9" ht="30">
      <c r="A9238" s="6">
        <v>9236</v>
      </c>
      <c r="B9238" s="68" t="s">
        <v>9063</v>
      </c>
      <c r="C9238" s="25" t="str">
        <f>IF(D9238=2,"NO","YES")</f>
        <v>YES</v>
      </c>
      <c r="D9238" s="77">
        <f t="shared" si="156"/>
        <v>1.21</v>
      </c>
      <c r="E9238" s="1">
        <v>2.9887000000000001</v>
      </c>
      <c r="F9238" s="39">
        <v>8228</v>
      </c>
      <c r="G9238" s="99">
        <v>42490</v>
      </c>
      <c r="H9238" s="3" t="s">
        <v>9037</v>
      </c>
      <c r="I9238" s="4"/>
    </row>
    <row r="9239" spans="1:9" ht="30">
      <c r="A9239" s="6">
        <v>9237</v>
      </c>
      <c r="B9239" s="68" t="s">
        <v>9064</v>
      </c>
      <c r="C9239" s="25" t="str">
        <f>IF(D9239=2,"NO","YES")</f>
        <v>YES</v>
      </c>
      <c r="D9239" s="77">
        <f t="shared" si="156"/>
        <v>1.21</v>
      </c>
      <c r="E9239" s="1">
        <v>2.9887000000000001</v>
      </c>
      <c r="F9239" s="39">
        <v>8228</v>
      </c>
      <c r="G9239" s="99">
        <v>42490</v>
      </c>
      <c r="H9239" s="3" t="s">
        <v>9037</v>
      </c>
      <c r="I9239" s="4"/>
    </row>
    <row r="9240" spans="1:9" ht="30">
      <c r="A9240" s="6">
        <v>9238</v>
      </c>
      <c r="B9240" s="68" t="s">
        <v>9065</v>
      </c>
      <c r="C9240" s="25" t="str">
        <f>IF(D9240=2,"NO","YES")</f>
        <v>YES</v>
      </c>
      <c r="D9240" s="77">
        <f t="shared" si="156"/>
        <v>1.21</v>
      </c>
      <c r="E9240" s="1">
        <v>2.9887000000000001</v>
      </c>
      <c r="F9240" s="39">
        <v>8228</v>
      </c>
      <c r="G9240" s="99">
        <v>42490</v>
      </c>
      <c r="H9240" s="3" t="s">
        <v>9037</v>
      </c>
      <c r="I9240" s="4"/>
    </row>
    <row r="9241" spans="1:9" ht="30">
      <c r="A9241" s="6">
        <v>9239</v>
      </c>
      <c r="B9241" s="68" t="s">
        <v>9066</v>
      </c>
      <c r="C9241" s="25" t="str">
        <f>IF(D9241=2,"NO","YES")</f>
        <v>YES</v>
      </c>
      <c r="D9241" s="77">
        <f t="shared" si="156"/>
        <v>1.21</v>
      </c>
      <c r="E9241" s="1">
        <v>2.9887000000000001</v>
      </c>
      <c r="F9241" s="39">
        <v>8228</v>
      </c>
      <c r="G9241" s="99">
        <v>42490</v>
      </c>
      <c r="H9241" s="3" t="s">
        <v>9037</v>
      </c>
      <c r="I9241" s="4"/>
    </row>
    <row r="9242" spans="1:9" ht="30">
      <c r="A9242" s="6">
        <v>9240</v>
      </c>
      <c r="B9242" s="68" t="s">
        <v>9067</v>
      </c>
      <c r="C9242" s="25" t="str">
        <f>IF(D9242=2,"NO","YES")</f>
        <v>YES</v>
      </c>
      <c r="D9242" s="77">
        <f t="shared" si="156"/>
        <v>1.21</v>
      </c>
      <c r="E9242" s="1">
        <v>2.9887000000000001</v>
      </c>
      <c r="F9242" s="39">
        <v>8228</v>
      </c>
      <c r="G9242" s="99">
        <v>42490</v>
      </c>
      <c r="H9242" s="3" t="s">
        <v>9037</v>
      </c>
      <c r="I9242" s="4"/>
    </row>
    <row r="9243" spans="1:9" ht="30">
      <c r="A9243" s="6">
        <v>9241</v>
      </c>
      <c r="B9243" s="68" t="s">
        <v>9068</v>
      </c>
      <c r="C9243" s="25" t="str">
        <f>IF(D9243=2,"NO","YES")</f>
        <v>YES</v>
      </c>
      <c r="D9243" s="77">
        <f t="shared" si="156"/>
        <v>1.71</v>
      </c>
      <c r="E9243" s="1">
        <v>4.2237</v>
      </c>
      <c r="F9243" s="39">
        <v>11628</v>
      </c>
      <c r="G9243" s="93">
        <v>42490</v>
      </c>
      <c r="H9243" s="3" t="s">
        <v>9037</v>
      </c>
      <c r="I9243" s="4"/>
    </row>
    <row r="9244" spans="1:9" ht="30">
      <c r="A9244" s="6">
        <v>9242</v>
      </c>
      <c r="B9244" s="68" t="s">
        <v>9069</v>
      </c>
      <c r="C9244" s="25" t="str">
        <f>IF(D9244=2,"NO","YES")</f>
        <v>YES</v>
      </c>
      <c r="D9244" s="77">
        <f t="shared" si="156"/>
        <v>1.21</v>
      </c>
      <c r="E9244" s="1">
        <v>2.9887000000000001</v>
      </c>
      <c r="F9244" s="39">
        <v>8228</v>
      </c>
      <c r="G9244" s="99">
        <v>42490</v>
      </c>
      <c r="H9244" s="3" t="s">
        <v>9037</v>
      </c>
      <c r="I9244" s="4"/>
    </row>
    <row r="9245" spans="1:9">
      <c r="A9245" s="6">
        <v>9243</v>
      </c>
      <c r="B9245" s="68" t="s">
        <v>9070</v>
      </c>
      <c r="C9245" s="25" t="str">
        <f>IF(D9245=2,"NO","YES")</f>
        <v>YES</v>
      </c>
      <c r="D9245" s="77">
        <f t="shared" si="156"/>
        <v>1.91</v>
      </c>
      <c r="E9245" s="1">
        <v>4.7176999999999998</v>
      </c>
      <c r="F9245" s="39">
        <v>12988</v>
      </c>
      <c r="G9245" s="99">
        <v>42490</v>
      </c>
      <c r="H9245" s="3" t="s">
        <v>9037</v>
      </c>
      <c r="I9245" s="4"/>
    </row>
    <row r="9246" spans="1:9" ht="30">
      <c r="A9246" s="6">
        <v>9244</v>
      </c>
      <c r="B9246" s="68" t="s">
        <v>9071</v>
      </c>
      <c r="C9246" s="25" t="str">
        <f>IF(D9246=2,"NO","YES")</f>
        <v>YES</v>
      </c>
      <c r="D9246" s="77">
        <f t="shared" si="156"/>
        <v>0.93</v>
      </c>
      <c r="E9246" s="1">
        <v>2.2971000000000004</v>
      </c>
      <c r="F9246" s="39">
        <v>6324</v>
      </c>
      <c r="G9246" s="99">
        <v>42490</v>
      </c>
      <c r="H9246" s="3" t="s">
        <v>9037</v>
      </c>
      <c r="I9246" s="4"/>
    </row>
    <row r="9247" spans="1:9" ht="30">
      <c r="A9247" s="6">
        <v>9245</v>
      </c>
      <c r="B9247" s="68" t="s">
        <v>9072</v>
      </c>
      <c r="C9247" s="25" t="str">
        <f>IF(D9247=2,"NO","YES")</f>
        <v>YES</v>
      </c>
      <c r="D9247" s="77">
        <f t="shared" si="156"/>
        <v>1.21</v>
      </c>
      <c r="E9247" s="1">
        <v>2.9887000000000001</v>
      </c>
      <c r="F9247" s="39">
        <v>8228</v>
      </c>
      <c r="G9247" s="99">
        <v>42490</v>
      </c>
      <c r="H9247" s="3" t="s">
        <v>9037</v>
      </c>
      <c r="I9247" s="4"/>
    </row>
    <row r="9248" spans="1:9" ht="30">
      <c r="A9248" s="6">
        <v>9246</v>
      </c>
      <c r="B9248" s="68" t="s">
        <v>9073</v>
      </c>
      <c r="C9248" s="25" t="str">
        <f>IF(D9248=2,"NO","YES")</f>
        <v>YES</v>
      </c>
      <c r="D9248" s="77">
        <f t="shared" si="156"/>
        <v>0.61</v>
      </c>
      <c r="E9248" s="1">
        <v>1.5067000000000002</v>
      </c>
      <c r="F9248" s="39">
        <v>4148</v>
      </c>
      <c r="G9248" s="99">
        <v>42490</v>
      </c>
      <c r="H9248" s="3" t="s">
        <v>9037</v>
      </c>
      <c r="I9248" s="4"/>
    </row>
    <row r="9249" spans="1:9" ht="30">
      <c r="A9249" s="6">
        <v>9247</v>
      </c>
      <c r="B9249" s="68" t="s">
        <v>9074</v>
      </c>
      <c r="C9249" s="25" t="str">
        <f>IF(D9249=2,"NO","YES")</f>
        <v>YES</v>
      </c>
      <c r="D9249" s="77">
        <f t="shared" si="156"/>
        <v>0.37</v>
      </c>
      <c r="E9249" s="1">
        <v>0.91390000000000005</v>
      </c>
      <c r="F9249" s="39">
        <v>2516</v>
      </c>
      <c r="G9249" s="99">
        <v>42490</v>
      </c>
      <c r="H9249" s="3" t="s">
        <v>9037</v>
      </c>
      <c r="I9249" s="4"/>
    </row>
    <row r="9250" spans="1:9">
      <c r="A9250" s="6">
        <v>9248</v>
      </c>
      <c r="B9250" s="68" t="s">
        <v>9075</v>
      </c>
      <c r="C9250" s="25" t="str">
        <f>IF(D9250=2,"NO","YES")</f>
        <v>YES</v>
      </c>
      <c r="D9250" s="77">
        <f t="shared" si="156"/>
        <v>1.7</v>
      </c>
      <c r="E9250" s="1">
        <v>4.1989999999999998</v>
      </c>
      <c r="F9250" s="39">
        <v>11560</v>
      </c>
      <c r="G9250" s="99">
        <v>42490</v>
      </c>
      <c r="H9250" s="3" t="s">
        <v>9037</v>
      </c>
      <c r="I9250" s="4"/>
    </row>
    <row r="9251" spans="1:9" ht="30">
      <c r="A9251" s="6">
        <v>9249</v>
      </c>
      <c r="B9251" s="68" t="s">
        <v>9076</v>
      </c>
      <c r="C9251" s="25" t="str">
        <f>IF(D9251=2,"NO","YES")</f>
        <v>YES</v>
      </c>
      <c r="D9251" s="77">
        <f t="shared" si="156"/>
        <v>0.28000000000000003</v>
      </c>
      <c r="E9251" s="1">
        <v>0.6916000000000001</v>
      </c>
      <c r="F9251" s="39">
        <v>1904</v>
      </c>
      <c r="G9251" s="99">
        <v>42490</v>
      </c>
      <c r="H9251" s="3" t="s">
        <v>9037</v>
      </c>
      <c r="I9251" s="4"/>
    </row>
    <row r="9252" spans="1:9" ht="30">
      <c r="A9252" s="6">
        <v>9250</v>
      </c>
      <c r="B9252" s="68" t="s">
        <v>9077</v>
      </c>
      <c r="C9252" s="25" t="str">
        <f>IF(D9252=2,"NO","YES")</f>
        <v>YES</v>
      </c>
      <c r="D9252" s="77">
        <f t="shared" si="156"/>
        <v>1.2</v>
      </c>
      <c r="E9252" s="1">
        <v>2.964</v>
      </c>
      <c r="F9252" s="39">
        <v>8160</v>
      </c>
      <c r="G9252" s="99">
        <v>42490</v>
      </c>
      <c r="H9252" s="3" t="s">
        <v>9037</v>
      </c>
      <c r="I9252" s="4"/>
    </row>
    <row r="9253" spans="1:9">
      <c r="A9253" s="6">
        <v>9251</v>
      </c>
      <c r="B9253" s="68" t="s">
        <v>9078</v>
      </c>
      <c r="C9253" s="25" t="str">
        <f>IF(D9253=2,"NO","YES")</f>
        <v>YES</v>
      </c>
      <c r="D9253" s="77">
        <f t="shared" si="156"/>
        <v>0.93</v>
      </c>
      <c r="E9253" s="1">
        <v>2.2971000000000004</v>
      </c>
      <c r="F9253" s="39">
        <v>6324</v>
      </c>
      <c r="G9253" s="99">
        <v>42490</v>
      </c>
      <c r="H9253" s="3" t="s">
        <v>9037</v>
      </c>
      <c r="I9253" s="4"/>
    </row>
    <row r="9254" spans="1:9" ht="30">
      <c r="A9254" s="6">
        <v>9252</v>
      </c>
      <c r="B9254" s="68" t="s">
        <v>9079</v>
      </c>
      <c r="C9254" s="25" t="str">
        <f>IF(D9254=2,"NO","YES")</f>
        <v>YES</v>
      </c>
      <c r="D9254" s="77">
        <f t="shared" si="156"/>
        <v>0.1</v>
      </c>
      <c r="E9254" s="1">
        <v>0.24700000000000003</v>
      </c>
      <c r="F9254" s="39">
        <v>680</v>
      </c>
      <c r="G9254" s="99">
        <v>42490</v>
      </c>
      <c r="H9254" s="3" t="s">
        <v>9037</v>
      </c>
      <c r="I9254" s="4"/>
    </row>
    <row r="9255" spans="1:9" ht="30">
      <c r="A9255" s="6">
        <v>9253</v>
      </c>
      <c r="B9255" s="68" t="s">
        <v>9080</v>
      </c>
      <c r="C9255" s="25" t="str">
        <f>IF(D9255=2,"NO","YES")</f>
        <v>YES</v>
      </c>
      <c r="D9255" s="77">
        <f t="shared" si="156"/>
        <v>1.21</v>
      </c>
      <c r="E9255" s="1">
        <v>2.9887000000000001</v>
      </c>
      <c r="F9255" s="39">
        <v>8228</v>
      </c>
      <c r="G9255" s="99">
        <v>42674</v>
      </c>
      <c r="H9255" s="3" t="s">
        <v>9037</v>
      </c>
      <c r="I9255" s="4"/>
    </row>
    <row r="9256" spans="1:9" ht="30">
      <c r="A9256" s="6">
        <v>9254</v>
      </c>
      <c r="B9256" s="68" t="s">
        <v>9081</v>
      </c>
      <c r="C9256" s="25" t="str">
        <f>IF(D9256=2,"NO","YES")</f>
        <v>YES</v>
      </c>
      <c r="D9256" s="77">
        <f t="shared" si="156"/>
        <v>1.21</v>
      </c>
      <c r="E9256" s="1">
        <v>2.9887000000000001</v>
      </c>
      <c r="F9256" s="39">
        <v>8228</v>
      </c>
      <c r="G9256" s="99">
        <v>42674</v>
      </c>
      <c r="H9256" s="3" t="s">
        <v>9037</v>
      </c>
      <c r="I9256" s="4"/>
    </row>
    <row r="9257" spans="1:9" ht="30">
      <c r="A9257" s="6">
        <v>9255</v>
      </c>
      <c r="B9257" s="68" t="s">
        <v>9082</v>
      </c>
      <c r="C9257" s="25" t="str">
        <f>IF(D9257=2,"NO","YES")</f>
        <v>YES</v>
      </c>
      <c r="D9257" s="77">
        <f t="shared" si="156"/>
        <v>0.51</v>
      </c>
      <c r="E9257" s="1">
        <v>1.2597</v>
      </c>
      <c r="F9257" s="39">
        <v>3468</v>
      </c>
      <c r="G9257" s="99">
        <v>42674</v>
      </c>
      <c r="H9257" s="3" t="s">
        <v>9037</v>
      </c>
      <c r="I9257" s="4"/>
    </row>
    <row r="9258" spans="1:9" ht="30">
      <c r="A9258" s="6">
        <v>9256</v>
      </c>
      <c r="B9258" s="68" t="s">
        <v>9083</v>
      </c>
      <c r="C9258" s="25" t="str">
        <f>IF(D9258=2,"NO","YES")</f>
        <v>YES</v>
      </c>
      <c r="D9258" s="77">
        <f t="shared" si="156"/>
        <v>1.01</v>
      </c>
      <c r="E9258" s="1">
        <v>2.4947000000000004</v>
      </c>
      <c r="F9258" s="39">
        <v>6868</v>
      </c>
      <c r="G9258" s="99">
        <v>42674</v>
      </c>
      <c r="H9258" s="3" t="s">
        <v>9037</v>
      </c>
      <c r="I9258" s="4"/>
    </row>
    <row r="9259" spans="1:9" ht="30">
      <c r="A9259" s="6">
        <v>9257</v>
      </c>
      <c r="B9259" s="68" t="s">
        <v>9084</v>
      </c>
      <c r="C9259" s="25" t="str">
        <f>IF(D9259=2,"NO","YES")</f>
        <v>YES</v>
      </c>
      <c r="D9259" s="77">
        <f t="shared" si="156"/>
        <v>1.21</v>
      </c>
      <c r="E9259" s="1">
        <v>2.9887000000000001</v>
      </c>
      <c r="F9259" s="39">
        <v>8228</v>
      </c>
      <c r="G9259" s="99">
        <v>42674</v>
      </c>
      <c r="H9259" s="3" t="s">
        <v>9037</v>
      </c>
      <c r="I9259" s="4"/>
    </row>
    <row r="9260" spans="1:9">
      <c r="A9260" s="6">
        <v>9258</v>
      </c>
      <c r="B9260" s="68" t="s">
        <v>9085</v>
      </c>
      <c r="C9260" s="25" t="str">
        <f>IF(D9260=2,"NO","YES")</f>
        <v>YES</v>
      </c>
      <c r="D9260" s="77">
        <f t="shared" si="156"/>
        <v>1.21</v>
      </c>
      <c r="E9260" s="1">
        <v>2.9887000000000001</v>
      </c>
      <c r="F9260" s="39">
        <v>8228</v>
      </c>
      <c r="G9260" s="99">
        <v>42674</v>
      </c>
      <c r="H9260" s="3" t="s">
        <v>9037</v>
      </c>
      <c r="I9260" s="4"/>
    </row>
    <row r="9261" spans="1:9">
      <c r="A9261" s="6">
        <v>9259</v>
      </c>
      <c r="B9261" s="68" t="s">
        <v>9086</v>
      </c>
      <c r="C9261" s="25" t="str">
        <f>IF(D9261=2,"NO","YES")</f>
        <v>YES</v>
      </c>
      <c r="D9261" s="77">
        <f t="shared" si="156"/>
        <v>0.49</v>
      </c>
      <c r="E9261" s="1">
        <v>1.2103000000000002</v>
      </c>
      <c r="F9261" s="39">
        <v>3332</v>
      </c>
      <c r="G9261" s="99">
        <v>42674</v>
      </c>
      <c r="H9261" s="3" t="s">
        <v>9037</v>
      </c>
      <c r="I9261" s="4"/>
    </row>
    <row r="9262" spans="1:9">
      <c r="A9262" s="6">
        <v>9260</v>
      </c>
      <c r="B9262" s="68" t="s">
        <v>9087</v>
      </c>
      <c r="C9262" s="25" t="str">
        <f>IF(D9262=2,"NO","YES")</f>
        <v>YES</v>
      </c>
      <c r="D9262" s="77">
        <f t="shared" si="156"/>
        <v>1.21</v>
      </c>
      <c r="E9262" s="1">
        <v>2.9887000000000001</v>
      </c>
      <c r="F9262" s="39">
        <v>8228</v>
      </c>
      <c r="G9262" s="99">
        <v>42674</v>
      </c>
      <c r="H9262" s="3" t="s">
        <v>9037</v>
      </c>
      <c r="I9262" s="4"/>
    </row>
    <row r="9263" spans="1:9" ht="30">
      <c r="A9263" s="6">
        <v>9261</v>
      </c>
      <c r="B9263" s="68" t="s">
        <v>9088</v>
      </c>
      <c r="C9263" s="25" t="str">
        <f>IF(D9263=2,"NO","YES")</f>
        <v>YES</v>
      </c>
      <c r="D9263" s="77">
        <f t="shared" si="156"/>
        <v>1.1599999999999999</v>
      </c>
      <c r="E9263" s="1">
        <v>2.8652000000000002</v>
      </c>
      <c r="F9263" s="39">
        <v>7888</v>
      </c>
      <c r="G9263" s="99">
        <v>42674</v>
      </c>
      <c r="H9263" s="3" t="s">
        <v>9037</v>
      </c>
      <c r="I9263" s="4"/>
    </row>
    <row r="9264" spans="1:9" ht="30">
      <c r="A9264" s="6">
        <v>9262</v>
      </c>
      <c r="B9264" s="68" t="s">
        <v>9089</v>
      </c>
      <c r="C9264" s="25" t="str">
        <f>IF(D9264=2,"NO","YES")</f>
        <v>YES</v>
      </c>
      <c r="D9264" s="77">
        <f t="shared" si="156"/>
        <v>1.21</v>
      </c>
      <c r="E9264" s="1">
        <v>2.9887000000000001</v>
      </c>
      <c r="F9264" s="39">
        <v>8228</v>
      </c>
      <c r="G9264" s="99">
        <v>42674</v>
      </c>
      <c r="H9264" s="3" t="s">
        <v>9037</v>
      </c>
      <c r="I9264" s="4"/>
    </row>
    <row r="9265" spans="1:9" ht="30">
      <c r="A9265" s="6">
        <v>9263</v>
      </c>
      <c r="B9265" s="68" t="s">
        <v>9090</v>
      </c>
      <c r="C9265" s="25" t="str">
        <f>IF(D9265=2,"NO","YES")</f>
        <v>YES</v>
      </c>
      <c r="D9265" s="77">
        <f t="shared" si="156"/>
        <v>0.24</v>
      </c>
      <c r="E9265" s="1">
        <v>0.59279999999999999</v>
      </c>
      <c r="F9265" s="39">
        <v>1632</v>
      </c>
      <c r="G9265" s="99">
        <v>42674</v>
      </c>
      <c r="H9265" s="3" t="s">
        <v>9037</v>
      </c>
      <c r="I9265" s="4"/>
    </row>
    <row r="9266" spans="1:9" ht="30">
      <c r="A9266" s="6">
        <v>9264</v>
      </c>
      <c r="B9266" s="68" t="s">
        <v>9091</v>
      </c>
      <c r="C9266" s="25" t="str">
        <f>IF(D9266=2,"NO","YES")</f>
        <v>YES</v>
      </c>
      <c r="D9266" s="77">
        <f t="shared" si="156"/>
        <v>1.01</v>
      </c>
      <c r="E9266" s="1">
        <v>2.4947000000000004</v>
      </c>
      <c r="F9266" s="39">
        <v>6868</v>
      </c>
      <c r="G9266" s="99">
        <v>42490</v>
      </c>
      <c r="H9266" s="3" t="s">
        <v>9092</v>
      </c>
      <c r="I9266" s="4"/>
    </row>
    <row r="9267" spans="1:9" ht="30">
      <c r="A9267" s="6">
        <v>9265</v>
      </c>
      <c r="B9267" s="68" t="s">
        <v>9093</v>
      </c>
      <c r="C9267" s="25" t="str">
        <f>IF(D9267=2,"NO","YES")</f>
        <v>YES</v>
      </c>
      <c r="D9267" s="77">
        <f t="shared" si="156"/>
        <v>0.85</v>
      </c>
      <c r="E9267" s="1">
        <v>2.0994999999999999</v>
      </c>
      <c r="F9267" s="39">
        <v>5780</v>
      </c>
      <c r="G9267" s="99">
        <v>42490</v>
      </c>
      <c r="H9267" s="3" t="s">
        <v>9092</v>
      </c>
      <c r="I9267" s="4"/>
    </row>
    <row r="9268" spans="1:9" ht="30">
      <c r="A9268" s="6">
        <v>9266</v>
      </c>
      <c r="B9268" s="68" t="s">
        <v>9094</v>
      </c>
      <c r="C9268" s="25" t="str">
        <f>IF(D9268=2,"NO","YES")</f>
        <v>YES</v>
      </c>
      <c r="D9268" s="77">
        <f t="shared" si="156"/>
        <v>1.82</v>
      </c>
      <c r="E9268" s="1">
        <v>4.495400000000001</v>
      </c>
      <c r="F9268" s="39">
        <v>12376</v>
      </c>
      <c r="G9268" s="99">
        <v>42490</v>
      </c>
      <c r="H9268" s="3" t="s">
        <v>9092</v>
      </c>
      <c r="I9268" s="4"/>
    </row>
    <row r="9269" spans="1:9" ht="30">
      <c r="A9269" s="6">
        <v>9267</v>
      </c>
      <c r="B9269" s="68" t="s">
        <v>9095</v>
      </c>
      <c r="C9269" s="25" t="str">
        <f>IF(D9269=2,"NO","YES")</f>
        <v>YES</v>
      </c>
      <c r="D9269" s="77">
        <f t="shared" si="156"/>
        <v>0.87</v>
      </c>
      <c r="E9269" s="1">
        <v>2.1489000000000003</v>
      </c>
      <c r="F9269" s="39">
        <v>5916</v>
      </c>
      <c r="G9269" s="99">
        <v>42490</v>
      </c>
      <c r="H9269" s="3" t="s">
        <v>9092</v>
      </c>
      <c r="I9269" s="4"/>
    </row>
    <row r="9270" spans="1:9">
      <c r="A9270" s="6">
        <v>9268</v>
      </c>
      <c r="B9270" s="68" t="s">
        <v>7819</v>
      </c>
      <c r="C9270" s="25" t="str">
        <f>IF(D9270=2,"NO","YES")</f>
        <v>YES</v>
      </c>
      <c r="D9270" s="77">
        <f t="shared" si="156"/>
        <v>0.78</v>
      </c>
      <c r="E9270" s="1">
        <v>1.9266000000000003</v>
      </c>
      <c r="F9270" s="39">
        <v>5304</v>
      </c>
      <c r="G9270" s="99">
        <v>42490</v>
      </c>
      <c r="H9270" s="3" t="s">
        <v>9092</v>
      </c>
      <c r="I9270" s="4"/>
    </row>
    <row r="9271" spans="1:9" ht="30">
      <c r="A9271" s="6">
        <v>9269</v>
      </c>
      <c r="B9271" s="68" t="s">
        <v>9096</v>
      </c>
      <c r="C9271" s="25" t="str">
        <f>IF(D9271=2,"NO","YES")</f>
        <v>YES</v>
      </c>
      <c r="D9271" s="77">
        <f t="shared" si="156"/>
        <v>0.93</v>
      </c>
      <c r="E9271" s="1">
        <v>2.2971000000000004</v>
      </c>
      <c r="F9271" s="39">
        <v>6324</v>
      </c>
      <c r="G9271" s="99">
        <v>42490</v>
      </c>
      <c r="H9271" s="3" t="s">
        <v>9092</v>
      </c>
      <c r="I9271" s="4"/>
    </row>
    <row r="9272" spans="1:9" ht="30">
      <c r="A9272" s="6">
        <v>9270</v>
      </c>
      <c r="B9272" s="68" t="s">
        <v>9097</v>
      </c>
      <c r="C9272" s="25" t="str">
        <f>IF(D9272=2,"NO","YES")</f>
        <v>YES</v>
      </c>
      <c r="D9272" s="77">
        <f t="shared" si="156"/>
        <v>1.01</v>
      </c>
      <c r="E9272" s="1">
        <v>2.4947000000000004</v>
      </c>
      <c r="F9272" s="39">
        <v>6868</v>
      </c>
      <c r="G9272" s="99">
        <v>42490</v>
      </c>
      <c r="H9272" s="3" t="s">
        <v>9092</v>
      </c>
      <c r="I9272" s="4"/>
    </row>
    <row r="9273" spans="1:9" ht="30">
      <c r="A9273" s="6">
        <v>9271</v>
      </c>
      <c r="B9273" s="68" t="s">
        <v>9009</v>
      </c>
      <c r="C9273" s="25" t="str">
        <f>IF(D9273=2,"NO","YES")</f>
        <v>YES</v>
      </c>
      <c r="D9273" s="77">
        <f t="shared" si="156"/>
        <v>1.01</v>
      </c>
      <c r="E9273" s="1">
        <v>2.4947000000000004</v>
      </c>
      <c r="F9273" s="39">
        <v>6868</v>
      </c>
      <c r="G9273" s="99">
        <v>42490</v>
      </c>
      <c r="H9273" s="3" t="s">
        <v>9092</v>
      </c>
      <c r="I9273" s="4"/>
    </row>
    <row r="9274" spans="1:9" ht="45">
      <c r="A9274" s="6">
        <v>9272</v>
      </c>
      <c r="B9274" s="68" t="s">
        <v>9098</v>
      </c>
      <c r="C9274" s="25" t="str">
        <f>IF(D9274=2,"NO","YES")</f>
        <v>YES</v>
      </c>
      <c r="D9274" s="77">
        <f t="shared" si="156"/>
        <v>1.42</v>
      </c>
      <c r="E9274" s="1">
        <v>3.5074000000000001</v>
      </c>
      <c r="F9274" s="39">
        <v>9656</v>
      </c>
      <c r="G9274" s="99">
        <v>42490</v>
      </c>
      <c r="H9274" s="3" t="s">
        <v>9092</v>
      </c>
      <c r="I9274" s="4"/>
    </row>
    <row r="9275" spans="1:9" ht="30">
      <c r="A9275" s="6">
        <v>9273</v>
      </c>
      <c r="B9275" s="68" t="s">
        <v>9099</v>
      </c>
      <c r="C9275" s="25" t="str">
        <f>IF(D9275=2,"NO","YES")</f>
        <v>YES</v>
      </c>
      <c r="D9275" s="77">
        <f t="shared" si="156"/>
        <v>1.62</v>
      </c>
      <c r="E9275" s="1">
        <v>4.0014000000000003</v>
      </c>
      <c r="F9275" s="39">
        <v>11016</v>
      </c>
      <c r="G9275" s="93">
        <v>42490</v>
      </c>
      <c r="H9275" s="3" t="s">
        <v>9092</v>
      </c>
      <c r="I9275" s="4"/>
    </row>
    <row r="9276" spans="1:9" ht="30">
      <c r="A9276" s="6">
        <v>9274</v>
      </c>
      <c r="B9276" s="68" t="s">
        <v>9100</v>
      </c>
      <c r="C9276" s="25" t="str">
        <f>IF(D9276=2,"NO","YES")</f>
        <v>YES</v>
      </c>
      <c r="D9276" s="77">
        <f t="shared" si="156"/>
        <v>1.01</v>
      </c>
      <c r="E9276" s="1">
        <v>2.4947000000000004</v>
      </c>
      <c r="F9276" s="39">
        <v>6868</v>
      </c>
      <c r="G9276" s="99">
        <v>42490</v>
      </c>
      <c r="H9276" s="3" t="s">
        <v>9092</v>
      </c>
      <c r="I9276" s="4"/>
    </row>
    <row r="9277" spans="1:9">
      <c r="A9277" s="6">
        <v>9275</v>
      </c>
      <c r="B9277" s="68" t="s">
        <v>9101</v>
      </c>
      <c r="C9277" s="25" t="str">
        <f>IF(D9277=2,"NO","YES")</f>
        <v>YES</v>
      </c>
      <c r="D9277" s="77">
        <f t="shared" si="156"/>
        <v>1.21</v>
      </c>
      <c r="E9277" s="1">
        <v>2.9887000000000001</v>
      </c>
      <c r="F9277" s="39">
        <v>8228</v>
      </c>
      <c r="G9277" s="99">
        <v>42490</v>
      </c>
      <c r="H9277" s="3" t="s">
        <v>9092</v>
      </c>
      <c r="I9277" s="4"/>
    </row>
    <row r="9278" spans="1:9" ht="30">
      <c r="A9278" s="6">
        <v>9276</v>
      </c>
      <c r="B9278" s="68" t="s">
        <v>9102</v>
      </c>
      <c r="C9278" s="25" t="str">
        <f>IF(D9278=2,"NO","YES")</f>
        <v>YES</v>
      </c>
      <c r="D9278" s="77">
        <f t="shared" si="156"/>
        <v>0.78</v>
      </c>
      <c r="E9278" s="1">
        <v>1.9266000000000003</v>
      </c>
      <c r="F9278" s="39">
        <v>5304</v>
      </c>
      <c r="G9278" s="99">
        <v>42490</v>
      </c>
      <c r="H9278" s="3" t="s">
        <v>9092</v>
      </c>
      <c r="I9278" s="4"/>
    </row>
    <row r="9279" spans="1:9" ht="30">
      <c r="A9279" s="6">
        <v>9277</v>
      </c>
      <c r="B9279" s="68" t="s">
        <v>9103</v>
      </c>
      <c r="C9279" s="25" t="str">
        <f>IF(D9279=2,"NO","YES")</f>
        <v>YES</v>
      </c>
      <c r="D9279" s="77">
        <f t="shared" si="156"/>
        <v>0.83</v>
      </c>
      <c r="E9279" s="1">
        <v>2.0501</v>
      </c>
      <c r="F9279" s="39">
        <v>5644</v>
      </c>
      <c r="G9279" s="99">
        <v>42490</v>
      </c>
      <c r="H9279" s="3" t="s">
        <v>9092</v>
      </c>
      <c r="I9279" s="4"/>
    </row>
    <row r="9280" spans="1:9" ht="30">
      <c r="A9280" s="6">
        <v>9278</v>
      </c>
      <c r="B9280" s="68" t="s">
        <v>9104</v>
      </c>
      <c r="C9280" s="25" t="str">
        <f>IF(D9280=2,"NO","YES")</f>
        <v>YES</v>
      </c>
      <c r="D9280" s="77">
        <f t="shared" si="156"/>
        <v>1.01</v>
      </c>
      <c r="E9280" s="1">
        <v>2.4947000000000004</v>
      </c>
      <c r="F9280" s="39">
        <v>6868</v>
      </c>
      <c r="G9280" s="99">
        <v>42490</v>
      </c>
      <c r="H9280" s="3" t="s">
        <v>9092</v>
      </c>
      <c r="I9280" s="4"/>
    </row>
    <row r="9281" spans="1:9">
      <c r="A9281" s="6">
        <v>9279</v>
      </c>
      <c r="B9281" s="68" t="s">
        <v>9105</v>
      </c>
      <c r="C9281" s="25" t="str">
        <f>IF(D9281=2,"NO","YES")</f>
        <v>YES</v>
      </c>
      <c r="D9281" s="77">
        <f t="shared" si="156"/>
        <v>0.4</v>
      </c>
      <c r="E9281" s="1">
        <v>0.9880000000000001</v>
      </c>
      <c r="F9281" s="39">
        <v>2720</v>
      </c>
      <c r="G9281" s="99">
        <v>42490</v>
      </c>
      <c r="H9281" s="3" t="s">
        <v>9092</v>
      </c>
      <c r="I9281" s="4"/>
    </row>
    <row r="9282" spans="1:9" ht="30">
      <c r="A9282" s="6">
        <v>9280</v>
      </c>
      <c r="B9282" s="68" t="s">
        <v>9106</v>
      </c>
      <c r="C9282" s="25" t="str">
        <f>IF(D9282=2,"NO","YES")</f>
        <v>NO</v>
      </c>
      <c r="D9282" s="77">
        <f t="shared" si="156"/>
        <v>2</v>
      </c>
      <c r="E9282" s="1">
        <v>4.9400000000000004</v>
      </c>
      <c r="F9282" s="39">
        <v>13600</v>
      </c>
      <c r="G9282" s="99">
        <v>42490</v>
      </c>
      <c r="H9282" s="3" t="s">
        <v>9107</v>
      </c>
      <c r="I9282" s="4"/>
    </row>
    <row r="9283" spans="1:9" ht="45">
      <c r="A9283" s="6">
        <v>9281</v>
      </c>
      <c r="B9283" s="68" t="s">
        <v>9108</v>
      </c>
      <c r="C9283" s="25" t="str">
        <f>IF(D9283=2,"NO","YES")</f>
        <v>YES</v>
      </c>
      <c r="D9283" s="77">
        <f t="shared" si="156"/>
        <v>1.01</v>
      </c>
      <c r="E9283" s="1">
        <v>2.4947000000000004</v>
      </c>
      <c r="F9283" s="39">
        <v>6868</v>
      </c>
      <c r="G9283" s="99">
        <v>42490</v>
      </c>
      <c r="H9283" s="3" t="s">
        <v>9107</v>
      </c>
      <c r="I9283" s="4"/>
    </row>
    <row r="9284" spans="1:9" ht="30">
      <c r="A9284" s="6">
        <v>9282</v>
      </c>
      <c r="B9284" s="68" t="s">
        <v>9109</v>
      </c>
      <c r="C9284" s="25" t="str">
        <f>IF(D9284=2,"NO","YES")</f>
        <v>YES</v>
      </c>
      <c r="D9284" s="77">
        <f t="shared" si="156"/>
        <v>0.85</v>
      </c>
      <c r="E9284" s="1">
        <v>2.0994999999999999</v>
      </c>
      <c r="F9284" s="39">
        <v>5780</v>
      </c>
      <c r="G9284" s="99">
        <v>42490</v>
      </c>
      <c r="H9284" s="3" t="s">
        <v>9107</v>
      </c>
      <c r="I9284" s="4"/>
    </row>
    <row r="9285" spans="1:9" ht="30">
      <c r="A9285" s="6">
        <v>9283</v>
      </c>
      <c r="B9285" s="68" t="s">
        <v>9110</v>
      </c>
      <c r="C9285" s="25" t="str">
        <f>IF(D9285=2,"NO","YES")</f>
        <v>YES</v>
      </c>
      <c r="D9285" s="77">
        <f t="shared" ref="D9285:D9348" si="157">F9285/6800</f>
        <v>1.04</v>
      </c>
      <c r="E9285" s="1">
        <v>2.5688000000000004</v>
      </c>
      <c r="F9285" s="39">
        <v>7072</v>
      </c>
      <c r="G9285" s="99">
        <v>42490</v>
      </c>
      <c r="H9285" s="3" t="s">
        <v>9107</v>
      </c>
      <c r="I9285" s="4"/>
    </row>
    <row r="9286" spans="1:9" ht="30">
      <c r="A9286" s="6">
        <v>9284</v>
      </c>
      <c r="B9286" s="68" t="s">
        <v>9111</v>
      </c>
      <c r="C9286" s="25" t="str">
        <f>IF(D9286=2,"NO","YES")</f>
        <v>YES</v>
      </c>
      <c r="D9286" s="77">
        <f t="shared" si="157"/>
        <v>0.95</v>
      </c>
      <c r="E9286" s="1">
        <v>2.3465000000000003</v>
      </c>
      <c r="F9286" s="39">
        <v>6460</v>
      </c>
      <c r="G9286" s="99">
        <v>42490</v>
      </c>
      <c r="H9286" s="3" t="s">
        <v>9107</v>
      </c>
      <c r="I9286" s="4"/>
    </row>
    <row r="9287" spans="1:9" ht="30">
      <c r="A9287" s="6">
        <v>9285</v>
      </c>
      <c r="B9287" s="68" t="s">
        <v>9112</v>
      </c>
      <c r="C9287" s="25" t="str">
        <f>IF(D9287=2,"NO","YES")</f>
        <v>YES</v>
      </c>
      <c r="D9287" s="77">
        <f t="shared" si="157"/>
        <v>1.62</v>
      </c>
      <c r="E9287" s="1">
        <v>4.0014000000000003</v>
      </c>
      <c r="F9287" s="39">
        <v>11016</v>
      </c>
      <c r="G9287" s="99">
        <v>42490</v>
      </c>
      <c r="H9287" s="3" t="s">
        <v>9107</v>
      </c>
      <c r="I9287" s="4"/>
    </row>
    <row r="9288" spans="1:9" ht="30">
      <c r="A9288" s="6">
        <v>9286</v>
      </c>
      <c r="B9288" s="68" t="s">
        <v>9113</v>
      </c>
      <c r="C9288" s="25" t="str">
        <f>IF(D9288=2,"NO","YES")</f>
        <v>YES</v>
      </c>
      <c r="D9288" s="77">
        <f t="shared" si="157"/>
        <v>0.22</v>
      </c>
      <c r="E9288" s="1">
        <v>0.54339999999999999</v>
      </c>
      <c r="F9288" s="39">
        <v>1496</v>
      </c>
      <c r="G9288" s="99">
        <v>42490</v>
      </c>
      <c r="H9288" s="3" t="s">
        <v>9107</v>
      </c>
      <c r="I9288" s="4"/>
    </row>
    <row r="9289" spans="1:9" ht="30">
      <c r="A9289" s="6">
        <v>9287</v>
      </c>
      <c r="B9289" s="68" t="s">
        <v>9114</v>
      </c>
      <c r="C9289" s="25" t="str">
        <f>IF(D9289=2,"NO","YES")</f>
        <v>YES</v>
      </c>
      <c r="D9289" s="77">
        <f t="shared" si="157"/>
        <v>1.21</v>
      </c>
      <c r="E9289" s="1">
        <v>2.9887000000000001</v>
      </c>
      <c r="F9289" s="39">
        <v>8228</v>
      </c>
      <c r="G9289" s="99">
        <v>42490</v>
      </c>
      <c r="H9289" s="3" t="s">
        <v>9107</v>
      </c>
      <c r="I9289" s="4"/>
    </row>
    <row r="9290" spans="1:9">
      <c r="A9290" s="6">
        <v>9288</v>
      </c>
      <c r="B9290" s="68" t="s">
        <v>9115</v>
      </c>
      <c r="C9290" s="25" t="str">
        <f>IF(D9290=2,"NO","YES")</f>
        <v>YES</v>
      </c>
      <c r="D9290" s="77">
        <f t="shared" si="157"/>
        <v>0.14000000000000001</v>
      </c>
      <c r="E9290" s="1">
        <v>0.34580000000000005</v>
      </c>
      <c r="F9290" s="39">
        <v>952</v>
      </c>
      <c r="G9290" s="99">
        <v>42490</v>
      </c>
      <c r="H9290" s="3" t="s">
        <v>9107</v>
      </c>
      <c r="I9290" s="4"/>
    </row>
    <row r="9291" spans="1:9" ht="30">
      <c r="A9291" s="6">
        <v>9289</v>
      </c>
      <c r="B9291" s="68" t="s">
        <v>9116</v>
      </c>
      <c r="C9291" s="25" t="str">
        <f>IF(D9291=2,"NO","YES")</f>
        <v>YES</v>
      </c>
      <c r="D9291" s="77">
        <f t="shared" si="157"/>
        <v>0.23</v>
      </c>
      <c r="E9291" s="1">
        <v>0.56810000000000005</v>
      </c>
      <c r="F9291" s="39">
        <v>1564</v>
      </c>
      <c r="G9291" s="93">
        <v>42490</v>
      </c>
      <c r="H9291" s="3" t="s">
        <v>9107</v>
      </c>
      <c r="I9291" s="4"/>
    </row>
    <row r="9292" spans="1:9" ht="30">
      <c r="A9292" s="6">
        <v>9290</v>
      </c>
      <c r="B9292" s="68" t="s">
        <v>9117</v>
      </c>
      <c r="C9292" s="25" t="str">
        <f>IF(D9292=2,"NO","YES")</f>
        <v>YES</v>
      </c>
      <c r="D9292" s="77">
        <f t="shared" si="157"/>
        <v>1.1399999999999999</v>
      </c>
      <c r="E9292" s="1">
        <v>2.8157999999999999</v>
      </c>
      <c r="F9292" s="39">
        <v>7752</v>
      </c>
      <c r="G9292" s="99">
        <v>42490</v>
      </c>
      <c r="H9292" s="3" t="s">
        <v>9107</v>
      </c>
      <c r="I9292" s="4"/>
    </row>
    <row r="9293" spans="1:9" ht="30">
      <c r="A9293" s="6">
        <v>9291</v>
      </c>
      <c r="B9293" s="68" t="s">
        <v>9118</v>
      </c>
      <c r="C9293" s="25" t="str">
        <f>IF(D9293=2,"NO","YES")</f>
        <v>YES</v>
      </c>
      <c r="D9293" s="77">
        <f t="shared" si="157"/>
        <v>1.21</v>
      </c>
      <c r="E9293" s="1">
        <v>2.9887000000000001</v>
      </c>
      <c r="F9293" s="26">
        <v>8228</v>
      </c>
      <c r="G9293" s="99">
        <v>42674</v>
      </c>
      <c r="H9293" s="3" t="s">
        <v>9107</v>
      </c>
      <c r="I9293" s="4"/>
    </row>
    <row r="9294" spans="1:9" ht="30">
      <c r="A9294" s="6">
        <v>9292</v>
      </c>
      <c r="B9294" s="68" t="s">
        <v>9047</v>
      </c>
      <c r="C9294" s="25" t="str">
        <f>IF(D9294=2,"NO","YES")</f>
        <v>YES</v>
      </c>
      <c r="D9294" s="77">
        <f t="shared" si="157"/>
        <v>0.42</v>
      </c>
      <c r="E9294" s="1">
        <v>1.0374000000000001</v>
      </c>
      <c r="F9294" s="26">
        <v>2856</v>
      </c>
      <c r="G9294" s="99">
        <v>42674</v>
      </c>
      <c r="H9294" s="3" t="s">
        <v>9107</v>
      </c>
      <c r="I9294" s="4"/>
    </row>
    <row r="9295" spans="1:9" ht="30">
      <c r="A9295" s="6">
        <v>9293</v>
      </c>
      <c r="B9295" s="68" t="s">
        <v>9119</v>
      </c>
      <c r="C9295" s="25" t="str">
        <f>IF(D9295=2,"NO","YES")</f>
        <v>YES</v>
      </c>
      <c r="D9295" s="77">
        <f t="shared" si="157"/>
        <v>0.7</v>
      </c>
      <c r="E9295" s="1">
        <v>1.7290000000000001</v>
      </c>
      <c r="F9295" s="26">
        <v>4760</v>
      </c>
      <c r="G9295" s="99">
        <v>42674</v>
      </c>
      <c r="H9295" s="3" t="s">
        <v>9107</v>
      </c>
      <c r="I9295" s="4"/>
    </row>
    <row r="9296" spans="1:9" ht="30">
      <c r="A9296" s="6">
        <v>9294</v>
      </c>
      <c r="B9296" s="68" t="s">
        <v>9120</v>
      </c>
      <c r="C9296" s="25" t="str">
        <f>IF(D9296=2,"NO","YES")</f>
        <v>YES</v>
      </c>
      <c r="D9296" s="77">
        <f t="shared" si="157"/>
        <v>1.1200000000000001</v>
      </c>
      <c r="E9296" s="1">
        <v>2.7664000000000004</v>
      </c>
      <c r="F9296" s="26">
        <v>7616</v>
      </c>
      <c r="G9296" s="99">
        <v>42674</v>
      </c>
      <c r="H9296" s="3" t="s">
        <v>9107</v>
      </c>
      <c r="I9296" s="4"/>
    </row>
    <row r="9297" spans="1:9" ht="30">
      <c r="A9297" s="6">
        <v>9295</v>
      </c>
      <c r="B9297" s="68" t="s">
        <v>9121</v>
      </c>
      <c r="C9297" s="25" t="str">
        <f>IF(D9297=2,"NO","YES")</f>
        <v>YES</v>
      </c>
      <c r="D9297" s="77">
        <f t="shared" si="157"/>
        <v>0.57999999999999996</v>
      </c>
      <c r="E9297" s="1">
        <v>1.4326000000000001</v>
      </c>
      <c r="F9297" s="39">
        <v>3944</v>
      </c>
      <c r="G9297" s="99">
        <v>42490</v>
      </c>
      <c r="H9297" s="3" t="s">
        <v>9122</v>
      </c>
      <c r="I9297" s="4"/>
    </row>
    <row r="9298" spans="1:9" ht="30">
      <c r="A9298" s="6">
        <v>9296</v>
      </c>
      <c r="B9298" s="68" t="s">
        <v>9123</v>
      </c>
      <c r="C9298" s="25" t="str">
        <f>IF(D9298=2,"NO","YES")</f>
        <v>YES</v>
      </c>
      <c r="D9298" s="77">
        <f t="shared" si="157"/>
        <v>0.49</v>
      </c>
      <c r="E9298" s="1">
        <v>1.2103000000000002</v>
      </c>
      <c r="F9298" s="39">
        <v>3332</v>
      </c>
      <c r="G9298" s="99">
        <v>42490</v>
      </c>
      <c r="H9298" s="3" t="s">
        <v>9122</v>
      </c>
      <c r="I9298" s="4"/>
    </row>
    <row r="9299" spans="1:9" ht="30">
      <c r="A9299" s="6">
        <v>9297</v>
      </c>
      <c r="B9299" s="68" t="s">
        <v>9124</v>
      </c>
      <c r="C9299" s="25" t="str">
        <f>IF(D9299=2,"NO","YES")</f>
        <v>YES</v>
      </c>
      <c r="D9299" s="77">
        <f t="shared" si="157"/>
        <v>1.37</v>
      </c>
      <c r="E9299" s="1">
        <v>3.3839000000000006</v>
      </c>
      <c r="F9299" s="39">
        <v>9316</v>
      </c>
      <c r="G9299" s="99">
        <v>42490</v>
      </c>
      <c r="H9299" s="3" t="s">
        <v>9122</v>
      </c>
      <c r="I9299" s="4"/>
    </row>
    <row r="9300" spans="1:9" ht="30">
      <c r="A9300" s="6">
        <v>9298</v>
      </c>
      <c r="B9300" s="68" t="s">
        <v>9125</v>
      </c>
      <c r="C9300" s="25" t="str">
        <f>IF(D9300=2,"NO","YES")</f>
        <v>YES</v>
      </c>
      <c r="D9300" s="77">
        <f t="shared" si="157"/>
        <v>0.52</v>
      </c>
      <c r="E9300" s="1">
        <v>1.2844000000000002</v>
      </c>
      <c r="F9300" s="39">
        <v>3536</v>
      </c>
      <c r="G9300" s="99">
        <v>42490</v>
      </c>
      <c r="H9300" s="3" t="s">
        <v>9122</v>
      </c>
      <c r="I9300" s="4"/>
    </row>
    <row r="9301" spans="1:9" ht="30">
      <c r="A9301" s="6">
        <v>9299</v>
      </c>
      <c r="B9301" s="68" t="s">
        <v>9126</v>
      </c>
      <c r="C9301" s="25" t="str">
        <f>IF(D9301=2,"NO","YES")</f>
        <v>YES</v>
      </c>
      <c r="D9301" s="77">
        <f t="shared" si="157"/>
        <v>1.08</v>
      </c>
      <c r="E9301" s="1">
        <v>2.6676000000000002</v>
      </c>
      <c r="F9301" s="39">
        <v>7344</v>
      </c>
      <c r="G9301" s="99">
        <v>42490</v>
      </c>
      <c r="H9301" s="3" t="s">
        <v>9122</v>
      </c>
      <c r="I9301" s="4"/>
    </row>
    <row r="9302" spans="1:9" ht="30">
      <c r="A9302" s="6">
        <v>9300</v>
      </c>
      <c r="B9302" s="68" t="s">
        <v>9127</v>
      </c>
      <c r="C9302" s="25" t="str">
        <f>IF(D9302=2,"NO","YES")</f>
        <v>YES</v>
      </c>
      <c r="D9302" s="77">
        <f t="shared" si="157"/>
        <v>0.5</v>
      </c>
      <c r="E9302" s="1">
        <v>1.2350000000000001</v>
      </c>
      <c r="F9302" s="39">
        <v>3400</v>
      </c>
      <c r="G9302" s="99">
        <v>42490</v>
      </c>
      <c r="H9302" s="3" t="s">
        <v>9122</v>
      </c>
      <c r="I9302" s="4"/>
    </row>
    <row r="9303" spans="1:9" ht="30">
      <c r="A9303" s="6">
        <v>9301</v>
      </c>
      <c r="B9303" s="68" t="s">
        <v>9128</v>
      </c>
      <c r="C9303" s="25" t="str">
        <f>IF(D9303=2,"NO","YES")</f>
        <v>YES</v>
      </c>
      <c r="D9303" s="77">
        <f t="shared" si="157"/>
        <v>1.19</v>
      </c>
      <c r="E9303" s="1">
        <v>2.9393000000000002</v>
      </c>
      <c r="F9303" s="39">
        <v>8092</v>
      </c>
      <c r="G9303" s="99">
        <v>42490</v>
      </c>
      <c r="H9303" s="3" t="s">
        <v>9122</v>
      </c>
      <c r="I9303" s="4"/>
    </row>
    <row r="9304" spans="1:9" ht="30">
      <c r="A9304" s="6">
        <v>9302</v>
      </c>
      <c r="B9304" s="68" t="s">
        <v>9129</v>
      </c>
      <c r="C9304" s="25" t="str">
        <f>IF(D9304=2,"NO","YES")</f>
        <v>YES</v>
      </c>
      <c r="D9304" s="77">
        <f t="shared" si="157"/>
        <v>1.21</v>
      </c>
      <c r="E9304" s="1">
        <v>2.9887000000000001</v>
      </c>
      <c r="F9304" s="39">
        <v>8228</v>
      </c>
      <c r="G9304" s="99">
        <v>42490</v>
      </c>
      <c r="H9304" s="3" t="s">
        <v>9122</v>
      </c>
      <c r="I9304" s="4"/>
    </row>
    <row r="9305" spans="1:9" ht="30">
      <c r="A9305" s="6">
        <v>9303</v>
      </c>
      <c r="B9305" s="68" t="s">
        <v>9130</v>
      </c>
      <c r="C9305" s="25" t="str">
        <f>IF(D9305=2,"NO","YES")</f>
        <v>YES</v>
      </c>
      <c r="D9305" s="77">
        <f t="shared" si="157"/>
        <v>1.25</v>
      </c>
      <c r="E9305" s="1">
        <v>3.0875000000000004</v>
      </c>
      <c r="F9305" s="39">
        <v>8500</v>
      </c>
      <c r="G9305" s="99">
        <v>42490</v>
      </c>
      <c r="H9305" s="3" t="s">
        <v>9122</v>
      </c>
      <c r="I9305" s="4"/>
    </row>
    <row r="9306" spans="1:9" ht="30">
      <c r="A9306" s="6">
        <v>9304</v>
      </c>
      <c r="B9306" s="68" t="s">
        <v>9131</v>
      </c>
      <c r="C9306" s="25" t="str">
        <f>IF(D9306=2,"NO","YES")</f>
        <v>YES</v>
      </c>
      <c r="D9306" s="77">
        <f t="shared" si="157"/>
        <v>0.36</v>
      </c>
      <c r="E9306" s="1">
        <v>0.88919999999999999</v>
      </c>
      <c r="F9306" s="39">
        <v>2448</v>
      </c>
      <c r="G9306" s="93">
        <v>42490</v>
      </c>
      <c r="H9306" s="3" t="s">
        <v>9122</v>
      </c>
      <c r="I9306" s="4"/>
    </row>
    <row r="9307" spans="1:9" ht="30">
      <c r="A9307" s="6">
        <v>9305</v>
      </c>
      <c r="B9307" s="68" t="s">
        <v>9132</v>
      </c>
      <c r="C9307" s="25" t="str">
        <f>IF(D9307=2,"NO","YES")</f>
        <v>YES</v>
      </c>
      <c r="D9307" s="77">
        <f t="shared" si="157"/>
        <v>0.2</v>
      </c>
      <c r="E9307" s="1">
        <v>0.49400000000000005</v>
      </c>
      <c r="F9307" s="39">
        <v>1360</v>
      </c>
      <c r="G9307" s="99">
        <v>42490</v>
      </c>
      <c r="H9307" s="3" t="s">
        <v>9122</v>
      </c>
      <c r="I9307" s="4"/>
    </row>
    <row r="9308" spans="1:9" ht="30">
      <c r="A9308" s="6">
        <v>9306</v>
      </c>
      <c r="B9308" s="68" t="s">
        <v>9133</v>
      </c>
      <c r="C9308" s="25" t="str">
        <f>IF(D9308=2,"NO","YES")</f>
        <v>YES</v>
      </c>
      <c r="D9308" s="77">
        <f t="shared" si="157"/>
        <v>0.26</v>
      </c>
      <c r="E9308" s="1">
        <v>0.6422000000000001</v>
      </c>
      <c r="F9308" s="39">
        <v>1768</v>
      </c>
      <c r="G9308" s="99">
        <v>42490</v>
      </c>
      <c r="H9308" s="3" t="s">
        <v>9122</v>
      </c>
      <c r="I9308" s="4"/>
    </row>
    <row r="9309" spans="1:9" ht="30">
      <c r="A9309" s="6">
        <v>9307</v>
      </c>
      <c r="B9309" s="68" t="s">
        <v>9134</v>
      </c>
      <c r="C9309" s="25" t="str">
        <f>IF(D9309=2,"NO","YES")</f>
        <v>YES</v>
      </c>
      <c r="D9309" s="77">
        <f t="shared" si="157"/>
        <v>0.51</v>
      </c>
      <c r="E9309" s="1">
        <v>1.2597</v>
      </c>
      <c r="F9309" s="39">
        <v>3468</v>
      </c>
      <c r="G9309" s="99">
        <v>42490</v>
      </c>
      <c r="H9309" s="3" t="s">
        <v>9122</v>
      </c>
      <c r="I9309" s="4"/>
    </row>
    <row r="9310" spans="1:9" ht="30">
      <c r="A9310" s="6">
        <v>9308</v>
      </c>
      <c r="B9310" s="68" t="s">
        <v>9135</v>
      </c>
      <c r="C9310" s="25" t="str">
        <f>IF(D9310=2,"NO","YES")</f>
        <v>YES</v>
      </c>
      <c r="D9310" s="77">
        <f t="shared" si="157"/>
        <v>0.74</v>
      </c>
      <c r="E9310" s="1">
        <v>1.8278000000000001</v>
      </c>
      <c r="F9310" s="39">
        <v>5032</v>
      </c>
      <c r="G9310" s="99">
        <v>42490</v>
      </c>
      <c r="H9310" s="3" t="s">
        <v>9122</v>
      </c>
      <c r="I9310" s="4"/>
    </row>
    <row r="9311" spans="1:9" ht="30">
      <c r="A9311" s="6">
        <v>9309</v>
      </c>
      <c r="B9311" s="68" t="s">
        <v>9136</v>
      </c>
      <c r="C9311" s="25" t="str">
        <f>IF(D9311=2,"NO","YES")</f>
        <v>YES</v>
      </c>
      <c r="D9311" s="77">
        <f t="shared" si="157"/>
        <v>1.21</v>
      </c>
      <c r="E9311" s="1">
        <v>2.9887000000000001</v>
      </c>
      <c r="F9311" s="39">
        <v>8228</v>
      </c>
      <c r="G9311" s="99">
        <v>42490</v>
      </c>
      <c r="H9311" s="3" t="s">
        <v>9122</v>
      </c>
      <c r="I9311" s="4"/>
    </row>
    <row r="9312" spans="1:9" ht="30">
      <c r="A9312" s="6">
        <v>9310</v>
      </c>
      <c r="B9312" s="68" t="s">
        <v>9137</v>
      </c>
      <c r="C9312" s="25" t="str">
        <f>IF(D9312=2,"NO","YES")</f>
        <v>YES</v>
      </c>
      <c r="D9312" s="77">
        <f t="shared" si="157"/>
        <v>0.83</v>
      </c>
      <c r="E9312" s="1">
        <v>2.0501</v>
      </c>
      <c r="F9312" s="39">
        <v>5644</v>
      </c>
      <c r="G9312" s="99">
        <v>42490</v>
      </c>
      <c r="H9312" s="3" t="s">
        <v>9122</v>
      </c>
      <c r="I9312" s="4"/>
    </row>
    <row r="9313" spans="1:9" ht="30">
      <c r="A9313" s="6">
        <v>9311</v>
      </c>
      <c r="B9313" s="68" t="s">
        <v>9138</v>
      </c>
      <c r="C9313" s="25" t="str">
        <f>IF(D9313=2,"NO","YES")</f>
        <v>YES</v>
      </c>
      <c r="D9313" s="77">
        <f t="shared" si="157"/>
        <v>0.22</v>
      </c>
      <c r="E9313" s="1">
        <v>0.54339999999999999</v>
      </c>
      <c r="F9313" s="39">
        <v>1496</v>
      </c>
      <c r="G9313" s="93">
        <v>42490</v>
      </c>
      <c r="H9313" s="3" t="s">
        <v>9122</v>
      </c>
      <c r="I9313" s="4"/>
    </row>
    <row r="9314" spans="1:9" ht="30">
      <c r="A9314" s="6">
        <v>9312</v>
      </c>
      <c r="B9314" s="68" t="s">
        <v>9139</v>
      </c>
      <c r="C9314" s="25" t="str">
        <f>IF(D9314=2,"NO","YES")</f>
        <v>YES</v>
      </c>
      <c r="D9314" s="77">
        <f t="shared" si="157"/>
        <v>1.32</v>
      </c>
      <c r="E9314" s="1">
        <v>3.2604000000000006</v>
      </c>
      <c r="F9314" s="39">
        <v>8976</v>
      </c>
      <c r="G9314" s="99">
        <v>42490</v>
      </c>
      <c r="H9314" s="3" t="s">
        <v>9122</v>
      </c>
      <c r="I9314" s="4"/>
    </row>
    <row r="9315" spans="1:9" ht="30">
      <c r="A9315" s="6">
        <v>9313</v>
      </c>
      <c r="B9315" s="68" t="s">
        <v>9140</v>
      </c>
      <c r="C9315" s="25" t="str">
        <f>IF(D9315=2,"NO","YES")</f>
        <v>YES</v>
      </c>
      <c r="D9315" s="77">
        <f t="shared" si="157"/>
        <v>0.1</v>
      </c>
      <c r="E9315" s="1">
        <v>0.24700000000000003</v>
      </c>
      <c r="F9315" s="39">
        <v>680</v>
      </c>
      <c r="G9315" s="99">
        <v>42490</v>
      </c>
      <c r="H9315" s="3" t="s">
        <v>9122</v>
      </c>
      <c r="I9315" s="4"/>
    </row>
    <row r="9316" spans="1:9" ht="30">
      <c r="A9316" s="6">
        <v>9314</v>
      </c>
      <c r="B9316" s="68" t="s">
        <v>9141</v>
      </c>
      <c r="C9316" s="25" t="str">
        <f>IF(D9316=2,"NO","YES")</f>
        <v>YES</v>
      </c>
      <c r="D9316" s="77">
        <f t="shared" si="157"/>
        <v>0.4</v>
      </c>
      <c r="E9316" s="1">
        <v>0.9880000000000001</v>
      </c>
      <c r="F9316" s="39">
        <v>2720</v>
      </c>
      <c r="G9316" s="99">
        <v>42490</v>
      </c>
      <c r="H9316" s="3" t="s">
        <v>9122</v>
      </c>
      <c r="I9316" s="4"/>
    </row>
    <row r="9317" spans="1:9" ht="30">
      <c r="A9317" s="6">
        <v>9315</v>
      </c>
      <c r="B9317" s="68" t="s">
        <v>9142</v>
      </c>
      <c r="C9317" s="25" t="str">
        <f>IF(D9317=2,"NO","YES")</f>
        <v>YES</v>
      </c>
      <c r="D9317" s="77">
        <f t="shared" si="157"/>
        <v>0.38</v>
      </c>
      <c r="E9317" s="1">
        <v>0.9386000000000001</v>
      </c>
      <c r="F9317" s="39">
        <v>2584</v>
      </c>
      <c r="G9317" s="99">
        <v>42490</v>
      </c>
      <c r="H9317" s="3" t="s">
        <v>9122</v>
      </c>
      <c r="I9317" s="4"/>
    </row>
    <row r="9318" spans="1:9" ht="30">
      <c r="A9318" s="6">
        <v>9316</v>
      </c>
      <c r="B9318" s="68" t="s">
        <v>9143</v>
      </c>
      <c r="C9318" s="25" t="str">
        <f>IF(D9318=2,"NO","YES")</f>
        <v>YES</v>
      </c>
      <c r="D9318" s="77">
        <f t="shared" si="157"/>
        <v>1.21</v>
      </c>
      <c r="E9318" s="1">
        <v>2.9887000000000001</v>
      </c>
      <c r="F9318" s="39">
        <v>8228</v>
      </c>
      <c r="G9318" s="99">
        <v>42490</v>
      </c>
      <c r="H9318" s="3" t="s">
        <v>9122</v>
      </c>
      <c r="I9318" s="4"/>
    </row>
    <row r="9319" spans="1:9" ht="30">
      <c r="A9319" s="6">
        <v>9317</v>
      </c>
      <c r="B9319" s="68" t="s">
        <v>9144</v>
      </c>
      <c r="C9319" s="25" t="str">
        <f>IF(D9319=2,"NO","YES")</f>
        <v>YES</v>
      </c>
      <c r="D9319" s="77">
        <f t="shared" si="157"/>
        <v>0.53</v>
      </c>
      <c r="E9319" s="1">
        <v>1.3091000000000002</v>
      </c>
      <c r="F9319" s="39">
        <v>3604</v>
      </c>
      <c r="G9319" s="99">
        <v>42490</v>
      </c>
      <c r="H9319" s="3" t="s">
        <v>9122</v>
      </c>
      <c r="I9319" s="4"/>
    </row>
    <row r="9320" spans="1:9" ht="30">
      <c r="A9320" s="6">
        <v>9318</v>
      </c>
      <c r="B9320" s="68" t="s">
        <v>9145</v>
      </c>
      <c r="C9320" s="25" t="str">
        <f>IF(D9320=2,"NO","YES")</f>
        <v>YES</v>
      </c>
      <c r="D9320" s="77">
        <f t="shared" si="157"/>
        <v>0.04</v>
      </c>
      <c r="E9320" s="1">
        <v>9.8800000000000013E-2</v>
      </c>
      <c r="F9320" s="39">
        <v>272</v>
      </c>
      <c r="G9320" s="99">
        <v>42490</v>
      </c>
      <c r="H9320" s="3" t="s">
        <v>9122</v>
      </c>
      <c r="I9320" s="4"/>
    </row>
    <row r="9321" spans="1:9" ht="30">
      <c r="A9321" s="6">
        <v>9319</v>
      </c>
      <c r="B9321" s="68" t="s">
        <v>9146</v>
      </c>
      <c r="C9321" s="25" t="str">
        <f>IF(D9321=2,"NO","YES")</f>
        <v>YES</v>
      </c>
      <c r="D9321" s="77">
        <f t="shared" si="157"/>
        <v>0.56999999999999995</v>
      </c>
      <c r="E9321" s="1">
        <v>1.4078999999999999</v>
      </c>
      <c r="F9321" s="39">
        <v>3876</v>
      </c>
      <c r="G9321" s="99">
        <v>42490</v>
      </c>
      <c r="H9321" s="3" t="s">
        <v>9122</v>
      </c>
      <c r="I9321" s="4"/>
    </row>
    <row r="9322" spans="1:9" ht="30">
      <c r="A9322" s="6">
        <v>9320</v>
      </c>
      <c r="B9322" s="68" t="s">
        <v>9147</v>
      </c>
      <c r="C9322" s="25" t="str">
        <f>IF(D9322=2,"NO","YES")</f>
        <v>YES</v>
      </c>
      <c r="D9322" s="77">
        <f t="shared" si="157"/>
        <v>0.23</v>
      </c>
      <c r="E9322" s="1">
        <v>0.56810000000000005</v>
      </c>
      <c r="F9322" s="39">
        <v>1564</v>
      </c>
      <c r="G9322" s="99">
        <v>42490</v>
      </c>
      <c r="H9322" s="3" t="s">
        <v>9122</v>
      </c>
      <c r="I9322" s="4"/>
    </row>
    <row r="9323" spans="1:9" ht="30">
      <c r="A9323" s="6">
        <v>9321</v>
      </c>
      <c r="B9323" s="68" t="s">
        <v>9148</v>
      </c>
      <c r="C9323" s="25" t="str">
        <f>IF(D9323=2,"NO","YES")</f>
        <v>YES</v>
      </c>
      <c r="D9323" s="77">
        <f t="shared" si="157"/>
        <v>0.15</v>
      </c>
      <c r="E9323" s="1">
        <v>0.3705</v>
      </c>
      <c r="F9323" s="39">
        <v>1020</v>
      </c>
      <c r="G9323" s="99">
        <v>42490</v>
      </c>
      <c r="H9323" s="3" t="s">
        <v>9122</v>
      </c>
      <c r="I9323" s="4"/>
    </row>
    <row r="9324" spans="1:9" ht="30">
      <c r="A9324" s="6">
        <v>9322</v>
      </c>
      <c r="B9324" s="68" t="s">
        <v>9149</v>
      </c>
      <c r="C9324" s="25" t="str">
        <f>IF(D9324=2,"NO","YES")</f>
        <v>YES</v>
      </c>
      <c r="D9324" s="77">
        <f t="shared" si="157"/>
        <v>1.94</v>
      </c>
      <c r="E9324" s="1">
        <v>4.7918000000000003</v>
      </c>
      <c r="F9324" s="39">
        <v>13192</v>
      </c>
      <c r="G9324" s="93">
        <v>42490</v>
      </c>
      <c r="H9324" s="3" t="s">
        <v>9122</v>
      </c>
      <c r="I9324" s="4"/>
    </row>
    <row r="9325" spans="1:9" ht="30">
      <c r="A9325" s="6">
        <v>9323</v>
      </c>
      <c r="B9325" s="68" t="s">
        <v>9150</v>
      </c>
      <c r="C9325" s="25" t="str">
        <f>IF(D9325=2,"NO","YES")</f>
        <v>YES</v>
      </c>
      <c r="D9325" s="77">
        <f t="shared" si="157"/>
        <v>1.21</v>
      </c>
      <c r="E9325" s="1">
        <v>2.9887000000000001</v>
      </c>
      <c r="F9325" s="39">
        <v>8228</v>
      </c>
      <c r="G9325" s="99">
        <v>42490</v>
      </c>
      <c r="H9325" s="3" t="s">
        <v>9122</v>
      </c>
      <c r="I9325" s="4"/>
    </row>
    <row r="9326" spans="1:9" ht="30">
      <c r="A9326" s="6">
        <v>9324</v>
      </c>
      <c r="B9326" s="68" t="s">
        <v>9151</v>
      </c>
      <c r="C9326" s="25" t="str">
        <f>IF(D9326=2,"NO","YES")</f>
        <v>YES</v>
      </c>
      <c r="D9326" s="77">
        <f t="shared" si="157"/>
        <v>0.16</v>
      </c>
      <c r="E9326" s="1">
        <v>0.39520000000000005</v>
      </c>
      <c r="F9326" s="39">
        <v>1088</v>
      </c>
      <c r="G9326" s="99">
        <v>42490</v>
      </c>
      <c r="H9326" s="3" t="s">
        <v>9122</v>
      </c>
      <c r="I9326" s="4"/>
    </row>
    <row r="9327" spans="1:9" ht="30">
      <c r="A9327" s="6">
        <v>9325</v>
      </c>
      <c r="B9327" s="68" t="s">
        <v>9152</v>
      </c>
      <c r="C9327" s="25" t="str">
        <f>IF(D9327=2,"NO","YES")</f>
        <v>YES</v>
      </c>
      <c r="D9327" s="77">
        <f t="shared" si="157"/>
        <v>1.21</v>
      </c>
      <c r="E9327" s="1">
        <v>2.9887000000000001</v>
      </c>
      <c r="F9327" s="39">
        <v>8228</v>
      </c>
      <c r="G9327" s="99">
        <v>42490</v>
      </c>
      <c r="H9327" s="3" t="s">
        <v>9122</v>
      </c>
      <c r="I9327" s="4"/>
    </row>
    <row r="9328" spans="1:9" ht="30">
      <c r="A9328" s="6">
        <v>9326</v>
      </c>
      <c r="B9328" s="68" t="s">
        <v>9153</v>
      </c>
      <c r="C9328" s="25" t="str">
        <f>IF(D9328=2,"NO","YES")</f>
        <v>YES</v>
      </c>
      <c r="D9328" s="77">
        <f t="shared" si="157"/>
        <v>1.21</v>
      </c>
      <c r="E9328" s="1">
        <v>2.9887000000000001</v>
      </c>
      <c r="F9328" s="39">
        <v>8228</v>
      </c>
      <c r="G9328" s="99">
        <v>42490</v>
      </c>
      <c r="H9328" s="3" t="s">
        <v>9122</v>
      </c>
      <c r="I9328" s="4"/>
    </row>
    <row r="9329" spans="1:9">
      <c r="A9329" s="6">
        <v>9327</v>
      </c>
      <c r="B9329" s="68" t="s">
        <v>9154</v>
      </c>
      <c r="C9329" s="25" t="str">
        <f>IF(D9329=2,"NO","YES")</f>
        <v>YES</v>
      </c>
      <c r="D9329" s="77">
        <f t="shared" si="157"/>
        <v>0.99</v>
      </c>
      <c r="E9329" s="1">
        <v>2.4453</v>
      </c>
      <c r="F9329" s="39">
        <v>6732</v>
      </c>
      <c r="G9329" s="99">
        <v>42490</v>
      </c>
      <c r="H9329" s="3" t="s">
        <v>9122</v>
      </c>
      <c r="I9329" s="4"/>
    </row>
    <row r="9330" spans="1:9" ht="30">
      <c r="A9330" s="6">
        <v>9328</v>
      </c>
      <c r="B9330" s="68" t="s">
        <v>9155</v>
      </c>
      <c r="C9330" s="25" t="str">
        <f>IF(D9330=2,"NO","YES")</f>
        <v>YES</v>
      </c>
      <c r="D9330" s="77">
        <f t="shared" si="157"/>
        <v>0.44</v>
      </c>
      <c r="E9330" s="1">
        <v>1.0868</v>
      </c>
      <c r="F9330" s="39">
        <v>2992</v>
      </c>
      <c r="G9330" s="99">
        <v>42490</v>
      </c>
      <c r="H9330" s="3" t="s">
        <v>9122</v>
      </c>
      <c r="I9330" s="4"/>
    </row>
    <row r="9331" spans="1:9" ht="30">
      <c r="A9331" s="6">
        <v>9329</v>
      </c>
      <c r="B9331" s="68" t="s">
        <v>9156</v>
      </c>
      <c r="C9331" s="25" t="str">
        <f>IF(D9331=2,"NO","YES")</f>
        <v>YES</v>
      </c>
      <c r="D9331" s="77">
        <f t="shared" si="157"/>
        <v>1.62</v>
      </c>
      <c r="E9331" s="1">
        <v>4.0014000000000003</v>
      </c>
      <c r="F9331" s="39">
        <v>11016</v>
      </c>
      <c r="G9331" s="93">
        <v>42490</v>
      </c>
      <c r="H9331" s="3" t="s">
        <v>9122</v>
      </c>
      <c r="I9331" s="4"/>
    </row>
    <row r="9332" spans="1:9" ht="30">
      <c r="A9332" s="6">
        <v>9330</v>
      </c>
      <c r="B9332" s="68" t="s">
        <v>9157</v>
      </c>
      <c r="C9332" s="25" t="str">
        <f>IF(D9332=2,"NO","YES")</f>
        <v>YES</v>
      </c>
      <c r="D9332" s="77">
        <f t="shared" si="157"/>
        <v>0.33</v>
      </c>
      <c r="E9332" s="1">
        <v>0.81510000000000016</v>
      </c>
      <c r="F9332" s="39">
        <v>2244</v>
      </c>
      <c r="G9332" s="99">
        <v>42490</v>
      </c>
      <c r="H9332" s="3" t="s">
        <v>9122</v>
      </c>
      <c r="I9332" s="4"/>
    </row>
    <row r="9333" spans="1:9">
      <c r="A9333" s="6">
        <v>9331</v>
      </c>
      <c r="B9333" s="68" t="s">
        <v>9158</v>
      </c>
      <c r="C9333" s="25" t="str">
        <f>IF(D9333=2,"NO","YES")</f>
        <v>YES</v>
      </c>
      <c r="D9333" s="77">
        <f t="shared" si="157"/>
        <v>0.3</v>
      </c>
      <c r="E9333" s="1">
        <v>0.74099999999999999</v>
      </c>
      <c r="F9333" s="39">
        <v>2040</v>
      </c>
      <c r="G9333" s="99">
        <v>42490</v>
      </c>
      <c r="H9333" s="3" t="s">
        <v>9122</v>
      </c>
      <c r="I9333" s="4"/>
    </row>
    <row r="9334" spans="1:9" ht="30">
      <c r="A9334" s="6">
        <v>9332</v>
      </c>
      <c r="B9334" s="68" t="s">
        <v>9159</v>
      </c>
      <c r="C9334" s="25" t="str">
        <f>IF(D9334=2,"NO","YES")</f>
        <v>YES</v>
      </c>
      <c r="D9334" s="77">
        <f t="shared" si="157"/>
        <v>0.2</v>
      </c>
      <c r="E9334" s="1">
        <v>0.49400000000000005</v>
      </c>
      <c r="F9334" s="39">
        <v>1360</v>
      </c>
      <c r="G9334" s="99">
        <v>42490</v>
      </c>
      <c r="H9334" s="3" t="s">
        <v>9122</v>
      </c>
      <c r="I9334" s="4"/>
    </row>
    <row r="9335" spans="1:9">
      <c r="A9335" s="6">
        <v>9333</v>
      </c>
      <c r="B9335" s="68" t="s">
        <v>9160</v>
      </c>
      <c r="C9335" s="25" t="str">
        <f>IF(D9335=2,"NO","YES")</f>
        <v>YES</v>
      </c>
      <c r="D9335" s="77">
        <f t="shared" si="157"/>
        <v>0.56000000000000005</v>
      </c>
      <c r="E9335" s="1">
        <v>1.3832000000000002</v>
      </c>
      <c r="F9335" s="39">
        <v>3808</v>
      </c>
      <c r="G9335" s="93">
        <v>42490</v>
      </c>
      <c r="H9335" s="3" t="s">
        <v>9122</v>
      </c>
      <c r="I9335" s="4"/>
    </row>
    <row r="9336" spans="1:9" ht="30">
      <c r="A9336" s="6">
        <v>9334</v>
      </c>
      <c r="B9336" s="68" t="s">
        <v>9161</v>
      </c>
      <c r="C9336" s="25" t="str">
        <f>IF(D9336=2,"NO","YES")</f>
        <v>YES</v>
      </c>
      <c r="D9336" s="77">
        <f t="shared" si="157"/>
        <v>1.22</v>
      </c>
      <c r="E9336" s="1">
        <v>3.0134000000000003</v>
      </c>
      <c r="F9336" s="39">
        <v>8296</v>
      </c>
      <c r="G9336" s="99">
        <v>42490</v>
      </c>
      <c r="H9336" s="3" t="s">
        <v>9122</v>
      </c>
      <c r="I9336" s="4"/>
    </row>
    <row r="9337" spans="1:9" ht="30">
      <c r="A9337" s="6">
        <v>9335</v>
      </c>
      <c r="B9337" s="68" t="s">
        <v>9162</v>
      </c>
      <c r="C9337" s="25" t="str">
        <f>IF(D9337=2,"NO","YES")</f>
        <v>YES</v>
      </c>
      <c r="D9337" s="77">
        <f t="shared" si="157"/>
        <v>1.22</v>
      </c>
      <c r="E9337" s="1">
        <v>3.0134000000000003</v>
      </c>
      <c r="F9337" s="39">
        <v>8296</v>
      </c>
      <c r="G9337" s="99">
        <v>42674</v>
      </c>
      <c r="H9337" s="3" t="s">
        <v>9122</v>
      </c>
      <c r="I9337" s="4"/>
    </row>
    <row r="9338" spans="1:9" ht="30">
      <c r="A9338" s="6">
        <v>9336</v>
      </c>
      <c r="B9338" s="68" t="s">
        <v>9163</v>
      </c>
      <c r="C9338" s="25" t="str">
        <f>IF(D9338=2,"NO","YES")</f>
        <v>YES</v>
      </c>
      <c r="D9338" s="77">
        <f t="shared" si="157"/>
        <v>0.81</v>
      </c>
      <c r="E9338" s="1">
        <v>2.0007000000000001</v>
      </c>
      <c r="F9338" s="39">
        <v>5508</v>
      </c>
      <c r="G9338" s="99">
        <v>42674</v>
      </c>
      <c r="H9338" s="3" t="s">
        <v>9122</v>
      </c>
      <c r="I9338" s="4"/>
    </row>
    <row r="9339" spans="1:9" ht="30">
      <c r="A9339" s="6">
        <v>9337</v>
      </c>
      <c r="B9339" s="68" t="s">
        <v>9164</v>
      </c>
      <c r="C9339" s="25" t="str">
        <f>IF(D9339=2,"NO","YES")</f>
        <v>YES</v>
      </c>
      <c r="D9339" s="77">
        <f t="shared" si="157"/>
        <v>0.47</v>
      </c>
      <c r="E9339" s="1">
        <v>1.1609</v>
      </c>
      <c r="F9339" s="39">
        <v>3196</v>
      </c>
      <c r="G9339" s="99">
        <v>42674</v>
      </c>
      <c r="H9339" s="3" t="s">
        <v>9122</v>
      </c>
      <c r="I9339" s="4"/>
    </row>
    <row r="9340" spans="1:9">
      <c r="A9340" s="6">
        <v>9338</v>
      </c>
      <c r="B9340" s="68" t="s">
        <v>9165</v>
      </c>
      <c r="C9340" s="25" t="str">
        <f>IF(D9340=2,"NO","YES")</f>
        <v>YES</v>
      </c>
      <c r="D9340" s="77">
        <f t="shared" si="157"/>
        <v>0.2</v>
      </c>
      <c r="E9340" s="1">
        <v>0.49400000000000005</v>
      </c>
      <c r="F9340" s="39">
        <v>1360</v>
      </c>
      <c r="G9340" s="99">
        <v>42674</v>
      </c>
      <c r="H9340" s="3" t="s">
        <v>9122</v>
      </c>
      <c r="I9340" s="4"/>
    </row>
    <row r="9341" spans="1:9" ht="30">
      <c r="A9341" s="6">
        <v>9339</v>
      </c>
      <c r="B9341" s="24" t="s">
        <v>9166</v>
      </c>
      <c r="C9341" s="25" t="str">
        <f>IF(D9341=2,"NO","YES")</f>
        <v>YES</v>
      </c>
      <c r="D9341" s="25">
        <f t="shared" si="157"/>
        <v>0.94</v>
      </c>
      <c r="E9341" s="1">
        <v>2.3218000000000001</v>
      </c>
      <c r="F9341" s="75">
        <v>6392</v>
      </c>
      <c r="G9341" s="97">
        <v>42728</v>
      </c>
      <c r="H9341" s="3" t="s">
        <v>9122</v>
      </c>
      <c r="I9341" s="4"/>
    </row>
    <row r="9342" spans="1:9" ht="30">
      <c r="A9342" s="6">
        <v>9340</v>
      </c>
      <c r="B9342" s="24" t="s">
        <v>9167</v>
      </c>
      <c r="C9342" s="25" t="str">
        <f>IF(D9342=2,"NO","YES")</f>
        <v>YES</v>
      </c>
      <c r="D9342" s="25">
        <f t="shared" si="157"/>
        <v>0.17</v>
      </c>
      <c r="E9342" s="1">
        <v>0.41990000000000005</v>
      </c>
      <c r="F9342" s="75">
        <v>1156</v>
      </c>
      <c r="G9342" s="97">
        <v>42728</v>
      </c>
      <c r="H9342" s="3" t="s">
        <v>9122</v>
      </c>
      <c r="I9342" s="4"/>
    </row>
    <row r="9343" spans="1:9" ht="30">
      <c r="A9343" s="6">
        <v>9341</v>
      </c>
      <c r="B9343" s="24" t="s">
        <v>9168</v>
      </c>
      <c r="C9343" s="25" t="str">
        <f>IF(D9343=2,"NO","YES")</f>
        <v>YES</v>
      </c>
      <c r="D9343" s="25">
        <f t="shared" si="157"/>
        <v>0.15</v>
      </c>
      <c r="E9343" s="1">
        <v>0.3705</v>
      </c>
      <c r="F9343" s="75">
        <v>1020</v>
      </c>
      <c r="G9343" s="97">
        <v>42728</v>
      </c>
      <c r="H9343" s="3" t="s">
        <v>9122</v>
      </c>
      <c r="I9343" s="4"/>
    </row>
    <row r="9344" spans="1:9">
      <c r="A9344" s="6">
        <v>9342</v>
      </c>
      <c r="B9344" s="68" t="s">
        <v>9169</v>
      </c>
      <c r="C9344" s="25" t="str">
        <f>IF(D9344=2,"NO","YES")</f>
        <v>YES</v>
      </c>
      <c r="D9344" s="77">
        <f t="shared" si="157"/>
        <v>1.71</v>
      </c>
      <c r="E9344" s="1">
        <v>4.2237</v>
      </c>
      <c r="F9344" s="135">
        <v>11628</v>
      </c>
      <c r="G9344" s="17" t="s">
        <v>9170</v>
      </c>
      <c r="H9344" s="3" t="s">
        <v>9171</v>
      </c>
      <c r="I9344" s="4"/>
    </row>
    <row r="9345" spans="1:9" ht="30">
      <c r="A9345" s="6">
        <v>9343</v>
      </c>
      <c r="B9345" s="68" t="s">
        <v>9172</v>
      </c>
      <c r="C9345" s="25" t="str">
        <f>IF(D9345=2,"NO","YES")</f>
        <v>YES</v>
      </c>
      <c r="D9345" s="77">
        <f t="shared" si="157"/>
        <v>0.73</v>
      </c>
      <c r="E9345" s="1">
        <v>1.8031000000000001</v>
      </c>
      <c r="F9345" s="135">
        <v>4964</v>
      </c>
      <c r="G9345" s="17" t="s">
        <v>9170</v>
      </c>
      <c r="H9345" s="3" t="s">
        <v>9171</v>
      </c>
      <c r="I9345" s="4"/>
    </row>
    <row r="9346" spans="1:9" ht="45">
      <c r="A9346" s="6">
        <v>9344</v>
      </c>
      <c r="B9346" s="68" t="s">
        <v>9173</v>
      </c>
      <c r="C9346" s="25" t="str">
        <f>IF(D9346=2,"NO","YES")</f>
        <v>YES</v>
      </c>
      <c r="D9346" s="77">
        <f t="shared" si="157"/>
        <v>0.76</v>
      </c>
      <c r="E9346" s="1">
        <v>1.8772000000000002</v>
      </c>
      <c r="F9346" s="135">
        <v>5168</v>
      </c>
      <c r="G9346" s="17" t="s">
        <v>9170</v>
      </c>
      <c r="H9346" s="3" t="s">
        <v>9171</v>
      </c>
      <c r="I9346" s="4"/>
    </row>
    <row r="9347" spans="1:9" ht="30">
      <c r="A9347" s="6">
        <v>9345</v>
      </c>
      <c r="B9347" s="68" t="s">
        <v>9174</v>
      </c>
      <c r="C9347" s="25" t="str">
        <f>IF(D9347=2,"NO","YES")</f>
        <v>YES</v>
      </c>
      <c r="D9347" s="77">
        <f t="shared" si="157"/>
        <v>0.83</v>
      </c>
      <c r="E9347" s="1">
        <v>2.0501</v>
      </c>
      <c r="F9347" s="135">
        <v>5644</v>
      </c>
      <c r="G9347" s="17" t="s">
        <v>9170</v>
      </c>
      <c r="H9347" s="3" t="s">
        <v>9171</v>
      </c>
      <c r="I9347" s="4"/>
    </row>
    <row r="9348" spans="1:9" ht="30">
      <c r="A9348" s="6">
        <v>9346</v>
      </c>
      <c r="B9348" s="68" t="s">
        <v>9175</v>
      </c>
      <c r="C9348" s="25" t="str">
        <f>IF(D9348=2,"NO","YES")</f>
        <v>YES</v>
      </c>
      <c r="D9348" s="77">
        <f t="shared" si="157"/>
        <v>0.75</v>
      </c>
      <c r="E9348" s="1">
        <v>1.8525</v>
      </c>
      <c r="F9348" s="135">
        <v>5100</v>
      </c>
      <c r="G9348" s="17" t="s">
        <v>9170</v>
      </c>
      <c r="H9348" s="3" t="s">
        <v>9171</v>
      </c>
      <c r="I9348" s="4"/>
    </row>
    <row r="9349" spans="1:9" ht="30">
      <c r="A9349" s="6">
        <v>9347</v>
      </c>
      <c r="B9349" s="68" t="s">
        <v>9176</v>
      </c>
      <c r="C9349" s="25" t="str">
        <f>IF(D9349=2,"NO","YES")</f>
        <v>YES</v>
      </c>
      <c r="D9349" s="77">
        <f t="shared" ref="D9349:D9412" si="158">F9349/6800</f>
        <v>0.64</v>
      </c>
      <c r="E9349" s="1">
        <v>1.5808000000000002</v>
      </c>
      <c r="F9349" s="135">
        <v>4352</v>
      </c>
      <c r="G9349" s="17" t="s">
        <v>9170</v>
      </c>
      <c r="H9349" s="3" t="s">
        <v>9171</v>
      </c>
      <c r="I9349" s="4"/>
    </row>
    <row r="9350" spans="1:9" ht="30">
      <c r="A9350" s="6">
        <v>9348</v>
      </c>
      <c r="B9350" s="68" t="s">
        <v>9177</v>
      </c>
      <c r="C9350" s="25" t="str">
        <f>IF(D9350=2,"NO","YES")</f>
        <v>YES</v>
      </c>
      <c r="D9350" s="77">
        <f t="shared" si="158"/>
        <v>0.14000000000000001</v>
      </c>
      <c r="E9350" s="1">
        <v>0.34580000000000005</v>
      </c>
      <c r="F9350" s="135">
        <v>952</v>
      </c>
      <c r="G9350" s="17" t="s">
        <v>9170</v>
      </c>
      <c r="H9350" s="3" t="s">
        <v>9171</v>
      </c>
      <c r="I9350" s="4"/>
    </row>
    <row r="9351" spans="1:9" ht="30">
      <c r="A9351" s="6">
        <v>9349</v>
      </c>
      <c r="B9351" s="68" t="s">
        <v>9177</v>
      </c>
      <c r="C9351" s="25" t="str">
        <f>IF(D9351=2,"NO","YES")</f>
        <v>YES</v>
      </c>
      <c r="D9351" s="77">
        <f t="shared" si="158"/>
        <v>0.34</v>
      </c>
      <c r="E9351" s="1">
        <v>0.8398000000000001</v>
      </c>
      <c r="F9351" s="135">
        <v>2312</v>
      </c>
      <c r="G9351" s="17" t="s">
        <v>9170</v>
      </c>
      <c r="H9351" s="3" t="s">
        <v>9171</v>
      </c>
      <c r="I9351" s="4"/>
    </row>
    <row r="9352" spans="1:9" ht="30">
      <c r="A9352" s="6">
        <v>9350</v>
      </c>
      <c r="B9352" s="68" t="s">
        <v>9178</v>
      </c>
      <c r="C9352" s="25" t="str">
        <f>IF(D9352=2,"NO","YES")</f>
        <v>YES</v>
      </c>
      <c r="D9352" s="77">
        <f t="shared" si="158"/>
        <v>0.88</v>
      </c>
      <c r="E9352" s="1">
        <v>2.1736</v>
      </c>
      <c r="F9352" s="135">
        <v>5984</v>
      </c>
      <c r="G9352" s="17" t="s">
        <v>9170</v>
      </c>
      <c r="H9352" s="3" t="s">
        <v>9171</v>
      </c>
      <c r="I9352" s="4"/>
    </row>
    <row r="9353" spans="1:9" ht="45">
      <c r="A9353" s="6">
        <v>9351</v>
      </c>
      <c r="B9353" s="68" t="s">
        <v>9179</v>
      </c>
      <c r="C9353" s="25" t="str">
        <f>IF(D9353=2,"NO","YES")</f>
        <v>YES</v>
      </c>
      <c r="D9353" s="77">
        <f t="shared" si="158"/>
        <v>0.09</v>
      </c>
      <c r="E9353" s="1">
        <v>0.2223</v>
      </c>
      <c r="F9353" s="135">
        <v>612</v>
      </c>
      <c r="G9353" s="17" t="s">
        <v>9170</v>
      </c>
      <c r="H9353" s="3" t="s">
        <v>9171</v>
      </c>
      <c r="I9353" s="4"/>
    </row>
    <row r="9354" spans="1:9" ht="30">
      <c r="A9354" s="6">
        <v>9352</v>
      </c>
      <c r="B9354" s="68" t="s">
        <v>9180</v>
      </c>
      <c r="C9354" s="25" t="str">
        <f>IF(D9354=2,"NO","YES")</f>
        <v>YES</v>
      </c>
      <c r="D9354" s="77">
        <f t="shared" si="158"/>
        <v>0.42</v>
      </c>
      <c r="E9354" s="1">
        <v>1.0374000000000001</v>
      </c>
      <c r="F9354" s="135">
        <v>2856</v>
      </c>
      <c r="G9354" s="17" t="s">
        <v>9170</v>
      </c>
      <c r="H9354" s="3" t="s">
        <v>9171</v>
      </c>
      <c r="I9354" s="4"/>
    </row>
    <row r="9355" spans="1:9" ht="30">
      <c r="A9355" s="6">
        <v>9353</v>
      </c>
      <c r="B9355" s="68" t="s">
        <v>9181</v>
      </c>
      <c r="C9355" s="25" t="str">
        <f>IF(D9355=2,"NO","YES")</f>
        <v>YES</v>
      </c>
      <c r="D9355" s="77">
        <f t="shared" si="158"/>
        <v>0.83</v>
      </c>
      <c r="E9355" s="1">
        <v>2.0501</v>
      </c>
      <c r="F9355" s="135">
        <v>5644</v>
      </c>
      <c r="G9355" s="17" t="s">
        <v>9170</v>
      </c>
      <c r="H9355" s="3" t="s">
        <v>9171</v>
      </c>
      <c r="I9355" s="4"/>
    </row>
    <row r="9356" spans="1:9" ht="30">
      <c r="A9356" s="6">
        <v>9354</v>
      </c>
      <c r="B9356" s="68" t="s">
        <v>9182</v>
      </c>
      <c r="C9356" s="25" t="str">
        <f>IF(D9356=2,"NO","YES")</f>
        <v>YES</v>
      </c>
      <c r="D9356" s="77">
        <f t="shared" si="158"/>
        <v>0.56000000000000005</v>
      </c>
      <c r="E9356" s="1">
        <v>1.3832000000000002</v>
      </c>
      <c r="F9356" s="135">
        <v>3808</v>
      </c>
      <c r="G9356" s="17" t="s">
        <v>9170</v>
      </c>
      <c r="H9356" s="3" t="s">
        <v>9171</v>
      </c>
      <c r="I9356" s="4"/>
    </row>
    <row r="9357" spans="1:9" ht="30">
      <c r="A9357" s="6">
        <v>9355</v>
      </c>
      <c r="B9357" s="68" t="s">
        <v>9183</v>
      </c>
      <c r="C9357" s="25" t="str">
        <f>IF(D9357=2,"NO","YES")</f>
        <v>YES</v>
      </c>
      <c r="D9357" s="77">
        <f t="shared" si="158"/>
        <v>1.03</v>
      </c>
      <c r="E9357" s="1">
        <v>2.5441000000000003</v>
      </c>
      <c r="F9357" s="135">
        <v>7004</v>
      </c>
      <c r="G9357" s="17" t="s">
        <v>9170</v>
      </c>
      <c r="H9357" s="3" t="s">
        <v>9171</v>
      </c>
      <c r="I9357" s="4"/>
    </row>
    <row r="9358" spans="1:9">
      <c r="A9358" s="6">
        <v>9356</v>
      </c>
      <c r="B9358" s="68" t="s">
        <v>9184</v>
      </c>
      <c r="C9358" s="25" t="str">
        <f>IF(D9358=2,"NO","YES")</f>
        <v>YES</v>
      </c>
      <c r="D9358" s="77">
        <f t="shared" si="158"/>
        <v>1.53</v>
      </c>
      <c r="E9358" s="1">
        <v>3.7791000000000006</v>
      </c>
      <c r="F9358" s="135">
        <v>10404</v>
      </c>
      <c r="G9358" s="17" t="s">
        <v>9170</v>
      </c>
      <c r="H9358" s="3" t="s">
        <v>9171</v>
      </c>
      <c r="I9358" s="4"/>
    </row>
    <row r="9359" spans="1:9" ht="30">
      <c r="A9359" s="6">
        <v>9357</v>
      </c>
      <c r="B9359" s="68" t="s">
        <v>9185</v>
      </c>
      <c r="C9359" s="25" t="str">
        <f>IF(D9359=2,"NO","YES")</f>
        <v>YES</v>
      </c>
      <c r="D9359" s="77">
        <f t="shared" si="158"/>
        <v>0.89</v>
      </c>
      <c r="E9359" s="1">
        <v>2.1983000000000001</v>
      </c>
      <c r="F9359" s="135">
        <v>6052</v>
      </c>
      <c r="G9359" s="17" t="s">
        <v>9170</v>
      </c>
      <c r="H9359" s="3" t="s">
        <v>9171</v>
      </c>
      <c r="I9359" s="4"/>
    </row>
    <row r="9360" spans="1:9" ht="30">
      <c r="A9360" s="6">
        <v>9358</v>
      </c>
      <c r="B9360" s="68" t="s">
        <v>9186</v>
      </c>
      <c r="C9360" s="25" t="str">
        <f>IF(D9360=2,"NO","YES")</f>
        <v>YES</v>
      </c>
      <c r="D9360" s="77">
        <f t="shared" si="158"/>
        <v>1.7</v>
      </c>
      <c r="E9360" s="1">
        <v>4.1989999999999998</v>
      </c>
      <c r="F9360" s="135">
        <v>11560</v>
      </c>
      <c r="G9360" s="17" t="s">
        <v>9170</v>
      </c>
      <c r="H9360" s="3" t="s">
        <v>9171</v>
      </c>
      <c r="I9360" s="4"/>
    </row>
    <row r="9361" spans="1:9" ht="30">
      <c r="A9361" s="6">
        <v>9359</v>
      </c>
      <c r="B9361" s="68" t="s">
        <v>9187</v>
      </c>
      <c r="C9361" s="25" t="str">
        <f>IF(D9361=2,"NO","YES")</f>
        <v>YES</v>
      </c>
      <c r="D9361" s="77">
        <f t="shared" si="158"/>
        <v>1.65</v>
      </c>
      <c r="E9361" s="1">
        <v>4.0754999999999999</v>
      </c>
      <c r="F9361" s="135">
        <v>11220</v>
      </c>
      <c r="G9361" s="17" t="s">
        <v>9170</v>
      </c>
      <c r="H9361" s="3" t="s">
        <v>9171</v>
      </c>
      <c r="I9361" s="4"/>
    </row>
    <row r="9362" spans="1:9" ht="30">
      <c r="A9362" s="6">
        <v>9360</v>
      </c>
      <c r="B9362" s="68" t="s">
        <v>9188</v>
      </c>
      <c r="C9362" s="25" t="str">
        <f>IF(D9362=2,"NO","YES")</f>
        <v>YES</v>
      </c>
      <c r="D9362" s="77">
        <f t="shared" si="158"/>
        <v>0.53</v>
      </c>
      <c r="E9362" s="1">
        <v>1.3091000000000002</v>
      </c>
      <c r="F9362" s="135">
        <v>3604</v>
      </c>
      <c r="G9362" s="17" t="s">
        <v>9170</v>
      </c>
      <c r="H9362" s="3" t="s">
        <v>9171</v>
      </c>
      <c r="I9362" s="4"/>
    </row>
    <row r="9363" spans="1:9" ht="30">
      <c r="A9363" s="6">
        <v>9361</v>
      </c>
      <c r="B9363" s="68" t="s">
        <v>9189</v>
      </c>
      <c r="C9363" s="25" t="str">
        <f>IF(D9363=2,"NO","YES")</f>
        <v>YES</v>
      </c>
      <c r="D9363" s="77">
        <f t="shared" si="158"/>
        <v>0.77</v>
      </c>
      <c r="E9363" s="1">
        <v>1.9019000000000001</v>
      </c>
      <c r="F9363" s="135">
        <v>5236</v>
      </c>
      <c r="G9363" s="17" t="s">
        <v>9170</v>
      </c>
      <c r="H9363" s="3" t="s">
        <v>9171</v>
      </c>
      <c r="I9363" s="4"/>
    </row>
    <row r="9364" spans="1:9" ht="30">
      <c r="A9364" s="6">
        <v>9362</v>
      </c>
      <c r="B9364" s="68" t="s">
        <v>9190</v>
      </c>
      <c r="C9364" s="25" t="str">
        <f>IF(D9364=2,"NO","YES")</f>
        <v>YES</v>
      </c>
      <c r="D9364" s="77">
        <f t="shared" si="158"/>
        <v>0.31</v>
      </c>
      <c r="E9364" s="1">
        <v>0.76570000000000005</v>
      </c>
      <c r="F9364" s="135">
        <v>2108</v>
      </c>
      <c r="G9364" s="17" t="s">
        <v>9170</v>
      </c>
      <c r="H9364" s="3" t="s">
        <v>9171</v>
      </c>
      <c r="I9364" s="4"/>
    </row>
    <row r="9365" spans="1:9" ht="30">
      <c r="A9365" s="6">
        <v>9363</v>
      </c>
      <c r="B9365" s="68" t="s">
        <v>9191</v>
      </c>
      <c r="C9365" s="25" t="str">
        <f>IF(D9365=2,"NO","YES")</f>
        <v>YES</v>
      </c>
      <c r="D9365" s="77">
        <f t="shared" si="158"/>
        <v>0.47</v>
      </c>
      <c r="E9365" s="1">
        <v>1.1609</v>
      </c>
      <c r="F9365" s="135">
        <v>3196</v>
      </c>
      <c r="G9365" s="17" t="s">
        <v>9170</v>
      </c>
      <c r="H9365" s="3" t="s">
        <v>9171</v>
      </c>
      <c r="I9365" s="4"/>
    </row>
    <row r="9366" spans="1:9" ht="30">
      <c r="A9366" s="6">
        <v>9364</v>
      </c>
      <c r="B9366" s="68" t="s">
        <v>9192</v>
      </c>
      <c r="C9366" s="25" t="str">
        <f>IF(D9366=2,"NO","YES")</f>
        <v>YES</v>
      </c>
      <c r="D9366" s="77">
        <f t="shared" si="158"/>
        <v>1.73</v>
      </c>
      <c r="E9366" s="1">
        <v>4.2731000000000003</v>
      </c>
      <c r="F9366" s="135">
        <v>11764</v>
      </c>
      <c r="G9366" s="17" t="s">
        <v>9170</v>
      </c>
      <c r="H9366" s="3" t="s">
        <v>9171</v>
      </c>
      <c r="I9366" s="4"/>
    </row>
    <row r="9367" spans="1:9" ht="30">
      <c r="A9367" s="6">
        <v>9365</v>
      </c>
      <c r="B9367" s="68" t="s">
        <v>9193</v>
      </c>
      <c r="C9367" s="25" t="str">
        <f>IF(D9367=2,"NO","YES")</f>
        <v>YES</v>
      </c>
      <c r="D9367" s="77">
        <f t="shared" si="158"/>
        <v>0.42</v>
      </c>
      <c r="E9367" s="1">
        <v>1.0374000000000001</v>
      </c>
      <c r="F9367" s="135">
        <v>2856</v>
      </c>
      <c r="G9367" s="17" t="s">
        <v>9170</v>
      </c>
      <c r="H9367" s="3" t="s">
        <v>9171</v>
      </c>
      <c r="I9367" s="4"/>
    </row>
    <row r="9368" spans="1:9" ht="30">
      <c r="A9368" s="6">
        <v>9366</v>
      </c>
      <c r="B9368" s="68" t="s">
        <v>9193</v>
      </c>
      <c r="C9368" s="25" t="str">
        <f>IF(D9368=2,"NO","YES")</f>
        <v>YES</v>
      </c>
      <c r="D9368" s="77">
        <f t="shared" si="158"/>
        <v>1.0900000000000001</v>
      </c>
      <c r="E9368" s="1">
        <v>2.6923000000000004</v>
      </c>
      <c r="F9368" s="135">
        <v>7412</v>
      </c>
      <c r="G9368" s="17" t="s">
        <v>9170</v>
      </c>
      <c r="H9368" s="3" t="s">
        <v>9171</v>
      </c>
      <c r="I9368" s="4"/>
    </row>
    <row r="9369" spans="1:9" ht="30">
      <c r="A9369" s="6">
        <v>9367</v>
      </c>
      <c r="B9369" s="68" t="s">
        <v>9194</v>
      </c>
      <c r="C9369" s="25" t="str">
        <f>IF(D9369=2,"NO","YES")</f>
        <v>YES</v>
      </c>
      <c r="D9369" s="77">
        <f t="shared" si="158"/>
        <v>0.32</v>
      </c>
      <c r="E9369" s="1">
        <v>0.7904000000000001</v>
      </c>
      <c r="F9369" s="135">
        <v>2176</v>
      </c>
      <c r="G9369" s="17" t="s">
        <v>9170</v>
      </c>
      <c r="H9369" s="3" t="s">
        <v>9171</v>
      </c>
      <c r="I9369" s="4"/>
    </row>
    <row r="9370" spans="1:9">
      <c r="A9370" s="6">
        <v>9368</v>
      </c>
      <c r="B9370" s="68" t="s">
        <v>9195</v>
      </c>
      <c r="C9370" s="25" t="str">
        <f>IF(D9370=2,"NO","YES")</f>
        <v>YES</v>
      </c>
      <c r="D9370" s="77">
        <f t="shared" si="158"/>
        <v>0.7</v>
      </c>
      <c r="E9370" s="1">
        <v>1.7290000000000001</v>
      </c>
      <c r="F9370" s="135">
        <v>4760</v>
      </c>
      <c r="G9370" s="17" t="s">
        <v>9170</v>
      </c>
      <c r="H9370" s="3" t="s">
        <v>9171</v>
      </c>
      <c r="I9370" s="4"/>
    </row>
    <row r="9371" spans="1:9">
      <c r="A9371" s="6">
        <v>9369</v>
      </c>
      <c r="B9371" s="68" t="s">
        <v>9196</v>
      </c>
      <c r="C9371" s="25" t="str">
        <f>IF(D9371=2,"NO","YES")</f>
        <v>YES</v>
      </c>
      <c r="D9371" s="77">
        <f t="shared" si="158"/>
        <v>0.71</v>
      </c>
      <c r="E9371" s="1">
        <v>1.7537</v>
      </c>
      <c r="F9371" s="135">
        <v>4828</v>
      </c>
      <c r="G9371" s="17" t="s">
        <v>9170</v>
      </c>
      <c r="H9371" s="3" t="s">
        <v>9171</v>
      </c>
      <c r="I9371" s="4"/>
    </row>
    <row r="9372" spans="1:9" ht="45">
      <c r="A9372" s="6">
        <v>9370</v>
      </c>
      <c r="B9372" s="68" t="s">
        <v>9197</v>
      </c>
      <c r="C9372" s="25" t="str">
        <f>IF(D9372=2,"NO","YES")</f>
        <v>YES</v>
      </c>
      <c r="D9372" s="77">
        <f t="shared" si="158"/>
        <v>0.49</v>
      </c>
      <c r="E9372" s="1">
        <v>1.2103000000000002</v>
      </c>
      <c r="F9372" s="135">
        <v>3332</v>
      </c>
      <c r="G9372" s="17" t="s">
        <v>9170</v>
      </c>
      <c r="H9372" s="3" t="s">
        <v>9171</v>
      </c>
      <c r="I9372" s="4"/>
    </row>
    <row r="9373" spans="1:9" ht="30">
      <c r="A9373" s="6">
        <v>9371</v>
      </c>
      <c r="B9373" s="68" t="s">
        <v>9198</v>
      </c>
      <c r="C9373" s="25" t="str">
        <f>IF(D9373=2,"NO","YES")</f>
        <v>YES</v>
      </c>
      <c r="D9373" s="77">
        <f t="shared" si="158"/>
        <v>0.13</v>
      </c>
      <c r="E9373" s="1">
        <v>0.32110000000000005</v>
      </c>
      <c r="F9373" s="135">
        <v>884</v>
      </c>
      <c r="G9373" s="17" t="s">
        <v>9170</v>
      </c>
      <c r="H9373" s="3" t="s">
        <v>9171</v>
      </c>
      <c r="I9373" s="4"/>
    </row>
    <row r="9374" spans="1:9" ht="30">
      <c r="A9374" s="6">
        <v>9372</v>
      </c>
      <c r="B9374" s="68" t="s">
        <v>9199</v>
      </c>
      <c r="C9374" s="25" t="str">
        <f>IF(D9374=2,"NO","YES")</f>
        <v>YES</v>
      </c>
      <c r="D9374" s="77">
        <f t="shared" si="158"/>
        <v>0.28000000000000003</v>
      </c>
      <c r="E9374" s="1">
        <v>0.6916000000000001</v>
      </c>
      <c r="F9374" s="135">
        <v>1904</v>
      </c>
      <c r="G9374" s="17" t="s">
        <v>9170</v>
      </c>
      <c r="H9374" s="3" t="s">
        <v>9171</v>
      </c>
      <c r="I9374" s="4"/>
    </row>
    <row r="9375" spans="1:9" ht="30">
      <c r="A9375" s="6">
        <v>9373</v>
      </c>
      <c r="B9375" s="68" t="s">
        <v>9200</v>
      </c>
      <c r="C9375" s="25" t="str">
        <f>IF(D9375=2,"NO","YES")</f>
        <v>YES</v>
      </c>
      <c r="D9375" s="77">
        <f t="shared" si="158"/>
        <v>0.4</v>
      </c>
      <c r="E9375" s="1">
        <v>0.9880000000000001</v>
      </c>
      <c r="F9375" s="135">
        <v>2720</v>
      </c>
      <c r="G9375" s="17" t="s">
        <v>9170</v>
      </c>
      <c r="H9375" s="3" t="s">
        <v>9171</v>
      </c>
      <c r="I9375" s="4"/>
    </row>
    <row r="9376" spans="1:9" ht="30">
      <c r="A9376" s="6">
        <v>9374</v>
      </c>
      <c r="B9376" s="68" t="s">
        <v>9201</v>
      </c>
      <c r="C9376" s="25" t="str">
        <f>IF(D9376=2,"NO","YES")</f>
        <v>YES</v>
      </c>
      <c r="D9376" s="77">
        <f t="shared" si="158"/>
        <v>0.13</v>
      </c>
      <c r="E9376" s="1">
        <v>0.32110000000000005</v>
      </c>
      <c r="F9376" s="135">
        <v>884</v>
      </c>
      <c r="G9376" s="17" t="s">
        <v>9170</v>
      </c>
      <c r="H9376" s="3" t="s">
        <v>9171</v>
      </c>
      <c r="I9376" s="4"/>
    </row>
    <row r="9377" spans="1:9" ht="30">
      <c r="A9377" s="6">
        <v>9375</v>
      </c>
      <c r="B9377" s="68" t="s">
        <v>9202</v>
      </c>
      <c r="C9377" s="25" t="str">
        <f>IF(D9377=2,"NO","YES")</f>
        <v>YES</v>
      </c>
      <c r="D9377" s="77">
        <f t="shared" si="158"/>
        <v>0.34</v>
      </c>
      <c r="E9377" s="1">
        <v>0.8398000000000001</v>
      </c>
      <c r="F9377" s="135">
        <v>2312</v>
      </c>
      <c r="G9377" s="17" t="s">
        <v>9170</v>
      </c>
      <c r="H9377" s="3" t="s">
        <v>9171</v>
      </c>
      <c r="I9377" s="4"/>
    </row>
    <row r="9378" spans="1:9" ht="30">
      <c r="A9378" s="6">
        <v>9376</v>
      </c>
      <c r="B9378" s="68" t="s">
        <v>9203</v>
      </c>
      <c r="C9378" s="25" t="str">
        <f>IF(D9378=2,"NO","YES")</f>
        <v>YES</v>
      </c>
      <c r="D9378" s="77">
        <f t="shared" si="158"/>
        <v>0.73</v>
      </c>
      <c r="E9378" s="1">
        <v>1.8031000000000001</v>
      </c>
      <c r="F9378" s="135">
        <v>4964</v>
      </c>
      <c r="G9378" s="17" t="s">
        <v>9170</v>
      </c>
      <c r="H9378" s="3" t="s">
        <v>9171</v>
      </c>
      <c r="I9378" s="4"/>
    </row>
    <row r="9379" spans="1:9" ht="30">
      <c r="A9379" s="6">
        <v>9377</v>
      </c>
      <c r="B9379" s="68" t="s">
        <v>9204</v>
      </c>
      <c r="C9379" s="25" t="str">
        <f>IF(D9379=2,"NO","YES")</f>
        <v>YES</v>
      </c>
      <c r="D9379" s="77">
        <f t="shared" si="158"/>
        <v>0.66</v>
      </c>
      <c r="E9379" s="1">
        <v>1.6302000000000003</v>
      </c>
      <c r="F9379" s="135">
        <v>4488</v>
      </c>
      <c r="G9379" s="17" t="s">
        <v>9170</v>
      </c>
      <c r="H9379" s="3" t="s">
        <v>9171</v>
      </c>
      <c r="I9379" s="4"/>
    </row>
    <row r="9380" spans="1:9" ht="30">
      <c r="A9380" s="6">
        <v>9378</v>
      </c>
      <c r="B9380" s="68" t="s">
        <v>9205</v>
      </c>
      <c r="C9380" s="25" t="str">
        <f>IF(D9380=2,"NO","YES")</f>
        <v>NO</v>
      </c>
      <c r="D9380" s="77">
        <f t="shared" si="158"/>
        <v>2</v>
      </c>
      <c r="E9380" s="1">
        <v>4.9400000000000004</v>
      </c>
      <c r="F9380" s="135">
        <v>13600</v>
      </c>
      <c r="G9380" s="17" t="s">
        <v>9170</v>
      </c>
      <c r="H9380" s="3" t="s">
        <v>9171</v>
      </c>
      <c r="I9380" s="4"/>
    </row>
    <row r="9381" spans="1:9" ht="30">
      <c r="A9381" s="6">
        <v>9379</v>
      </c>
      <c r="B9381" s="68" t="s">
        <v>9206</v>
      </c>
      <c r="C9381" s="25" t="str">
        <f>IF(D9381=2,"NO","YES")</f>
        <v>YES</v>
      </c>
      <c r="D9381" s="77">
        <f t="shared" si="158"/>
        <v>1.02</v>
      </c>
      <c r="E9381" s="1">
        <v>2.5194000000000001</v>
      </c>
      <c r="F9381" s="135">
        <v>6936</v>
      </c>
      <c r="G9381" s="17" t="s">
        <v>9170</v>
      </c>
      <c r="H9381" s="3" t="s">
        <v>9171</v>
      </c>
      <c r="I9381" s="4"/>
    </row>
    <row r="9382" spans="1:9" ht="30">
      <c r="A9382" s="6">
        <v>9380</v>
      </c>
      <c r="B9382" s="68" t="s">
        <v>9207</v>
      </c>
      <c r="C9382" s="25" t="str">
        <f>IF(D9382=2,"NO","YES")</f>
        <v>YES</v>
      </c>
      <c r="D9382" s="77">
        <f t="shared" si="158"/>
        <v>1.59</v>
      </c>
      <c r="E9382" s="1">
        <v>3.9273000000000007</v>
      </c>
      <c r="F9382" s="135">
        <v>10812</v>
      </c>
      <c r="G9382" s="17" t="s">
        <v>9170</v>
      </c>
      <c r="H9382" s="3" t="s">
        <v>9171</v>
      </c>
      <c r="I9382" s="4"/>
    </row>
    <row r="9383" spans="1:9" ht="30">
      <c r="A9383" s="6">
        <v>9381</v>
      </c>
      <c r="B9383" s="68" t="s">
        <v>9208</v>
      </c>
      <c r="C9383" s="25" t="str">
        <f>IF(D9383=2,"NO","YES")</f>
        <v>YES</v>
      </c>
      <c r="D9383" s="77">
        <f t="shared" si="158"/>
        <v>0.34</v>
      </c>
      <c r="E9383" s="1">
        <v>0.8398000000000001</v>
      </c>
      <c r="F9383" s="135">
        <v>2312</v>
      </c>
      <c r="G9383" s="17" t="s">
        <v>9170</v>
      </c>
      <c r="H9383" s="3" t="s">
        <v>9171</v>
      </c>
      <c r="I9383" s="4"/>
    </row>
    <row r="9384" spans="1:9" ht="30">
      <c r="A9384" s="6">
        <v>9382</v>
      </c>
      <c r="B9384" s="68" t="s">
        <v>9209</v>
      </c>
      <c r="C9384" s="25" t="str">
        <f>IF(D9384=2,"NO","YES")</f>
        <v>YES</v>
      </c>
      <c r="D9384" s="77">
        <f t="shared" si="158"/>
        <v>0.34</v>
      </c>
      <c r="E9384" s="1">
        <v>0.8398000000000001</v>
      </c>
      <c r="F9384" s="135">
        <v>2312</v>
      </c>
      <c r="G9384" s="17" t="s">
        <v>9170</v>
      </c>
      <c r="H9384" s="3" t="s">
        <v>9171</v>
      </c>
      <c r="I9384" s="4"/>
    </row>
    <row r="9385" spans="1:9" ht="30">
      <c r="A9385" s="6">
        <v>9383</v>
      </c>
      <c r="B9385" s="68" t="s">
        <v>9194</v>
      </c>
      <c r="C9385" s="25" t="str">
        <f>IF(D9385=2,"NO","YES")</f>
        <v>YES</v>
      </c>
      <c r="D9385" s="77">
        <f t="shared" si="158"/>
        <v>0.73</v>
      </c>
      <c r="E9385" s="1">
        <v>1.8031000000000001</v>
      </c>
      <c r="F9385" s="135">
        <v>4964</v>
      </c>
      <c r="G9385" s="17" t="s">
        <v>9170</v>
      </c>
      <c r="H9385" s="3" t="s">
        <v>9171</v>
      </c>
      <c r="I9385" s="4"/>
    </row>
    <row r="9386" spans="1:9" ht="30">
      <c r="A9386" s="6">
        <v>9384</v>
      </c>
      <c r="B9386" s="68" t="s">
        <v>9210</v>
      </c>
      <c r="C9386" s="25" t="str">
        <f>IF(D9386=2,"NO","YES")</f>
        <v>NO</v>
      </c>
      <c r="D9386" s="77">
        <f t="shared" si="158"/>
        <v>2</v>
      </c>
      <c r="E9386" s="1">
        <v>4.9400000000000004</v>
      </c>
      <c r="F9386" s="135">
        <v>13600</v>
      </c>
      <c r="G9386" s="17" t="s">
        <v>9170</v>
      </c>
      <c r="H9386" s="3" t="s">
        <v>9171</v>
      </c>
      <c r="I9386" s="4"/>
    </row>
    <row r="9387" spans="1:9" ht="30">
      <c r="A9387" s="6">
        <v>9385</v>
      </c>
      <c r="B9387" s="60" t="s">
        <v>9211</v>
      </c>
      <c r="C9387" s="25" t="str">
        <f>IF(D9387=2,"NO","YES")</f>
        <v>NO</v>
      </c>
      <c r="D9387" s="25">
        <f t="shared" si="158"/>
        <v>2</v>
      </c>
      <c r="E9387" s="1">
        <v>4.9400000000000004</v>
      </c>
      <c r="F9387" s="21">
        <v>13600</v>
      </c>
      <c r="G9387" s="154">
        <v>42664</v>
      </c>
      <c r="H9387" s="3" t="s">
        <v>9171</v>
      </c>
      <c r="I9387" s="4"/>
    </row>
    <row r="9388" spans="1:9" ht="45">
      <c r="A9388" s="6">
        <v>9386</v>
      </c>
      <c r="B9388" s="24" t="s">
        <v>9212</v>
      </c>
      <c r="C9388" s="25" t="str">
        <f>IF(D9388=2,"NO","YES")</f>
        <v>YES</v>
      </c>
      <c r="D9388" s="25">
        <f t="shared" si="158"/>
        <v>0.08</v>
      </c>
      <c r="E9388" s="1">
        <v>0.19760000000000003</v>
      </c>
      <c r="F9388" s="134">
        <v>544</v>
      </c>
      <c r="G9388" s="17" t="s">
        <v>9170</v>
      </c>
      <c r="H9388" s="3" t="s">
        <v>9213</v>
      </c>
      <c r="I9388" s="4"/>
    </row>
    <row r="9389" spans="1:9" ht="30">
      <c r="A9389" s="6">
        <v>9387</v>
      </c>
      <c r="B9389" s="24" t="s">
        <v>9214</v>
      </c>
      <c r="C9389" s="25" t="str">
        <f>IF(D9389=2,"NO","YES")</f>
        <v>YES</v>
      </c>
      <c r="D9389" s="25">
        <f t="shared" si="158"/>
        <v>0.34</v>
      </c>
      <c r="E9389" s="1">
        <v>0.8398000000000001</v>
      </c>
      <c r="F9389" s="134">
        <v>2312</v>
      </c>
      <c r="G9389" s="17" t="s">
        <v>9170</v>
      </c>
      <c r="H9389" s="3" t="s">
        <v>9213</v>
      </c>
      <c r="I9389" s="4"/>
    </row>
    <row r="9390" spans="1:9" ht="30">
      <c r="A9390" s="6">
        <v>9388</v>
      </c>
      <c r="B9390" s="24" t="s">
        <v>9214</v>
      </c>
      <c r="C9390" s="25" t="str">
        <f>IF(D9390=2,"NO","YES")</f>
        <v>YES</v>
      </c>
      <c r="D9390" s="25">
        <f t="shared" si="158"/>
        <v>0.36</v>
      </c>
      <c r="E9390" s="1">
        <v>0.88919999999999999</v>
      </c>
      <c r="F9390" s="134">
        <v>2448</v>
      </c>
      <c r="G9390" s="17" t="s">
        <v>9170</v>
      </c>
      <c r="H9390" s="3" t="s">
        <v>9213</v>
      </c>
      <c r="I9390" s="4"/>
    </row>
    <row r="9391" spans="1:9" ht="30">
      <c r="A9391" s="6">
        <v>9389</v>
      </c>
      <c r="B9391" s="24" t="s">
        <v>9215</v>
      </c>
      <c r="C9391" s="25" t="str">
        <f>IF(D9391=2,"NO","YES")</f>
        <v>YES</v>
      </c>
      <c r="D9391" s="25">
        <f t="shared" si="158"/>
        <v>1.08</v>
      </c>
      <c r="E9391" s="1">
        <v>2.6676000000000002</v>
      </c>
      <c r="F9391" s="134">
        <v>7344</v>
      </c>
      <c r="G9391" s="17" t="s">
        <v>9170</v>
      </c>
      <c r="H9391" s="3" t="s">
        <v>9213</v>
      </c>
      <c r="I9391" s="4"/>
    </row>
    <row r="9392" spans="1:9" ht="30">
      <c r="A9392" s="6">
        <v>9390</v>
      </c>
      <c r="B9392" s="24" t="s">
        <v>9216</v>
      </c>
      <c r="C9392" s="25" t="str">
        <f>IF(D9392=2,"NO","YES")</f>
        <v>YES</v>
      </c>
      <c r="D9392" s="25">
        <f t="shared" si="158"/>
        <v>0.17</v>
      </c>
      <c r="E9392" s="1">
        <v>0.41990000000000005</v>
      </c>
      <c r="F9392" s="134">
        <v>1156</v>
      </c>
      <c r="G9392" s="17" t="s">
        <v>9170</v>
      </c>
      <c r="H9392" s="3" t="s">
        <v>9213</v>
      </c>
      <c r="I9392" s="4"/>
    </row>
    <row r="9393" spans="1:9" ht="30">
      <c r="A9393" s="6">
        <v>9391</v>
      </c>
      <c r="B9393" s="24" t="s">
        <v>9217</v>
      </c>
      <c r="C9393" s="25" t="str">
        <f>IF(D9393=2,"NO","YES")</f>
        <v>YES</v>
      </c>
      <c r="D9393" s="25">
        <f t="shared" si="158"/>
        <v>0.08</v>
      </c>
      <c r="E9393" s="1">
        <v>0.19760000000000003</v>
      </c>
      <c r="F9393" s="134">
        <v>544</v>
      </c>
      <c r="G9393" s="17" t="s">
        <v>9170</v>
      </c>
      <c r="H9393" s="3" t="s">
        <v>9213</v>
      </c>
      <c r="I9393" s="4"/>
    </row>
    <row r="9394" spans="1:9" ht="45">
      <c r="A9394" s="6">
        <v>9392</v>
      </c>
      <c r="B9394" s="24" t="s">
        <v>9218</v>
      </c>
      <c r="C9394" s="25" t="str">
        <f>IF(D9394=2,"NO","YES")</f>
        <v>YES</v>
      </c>
      <c r="D9394" s="25">
        <f t="shared" si="158"/>
        <v>0.21</v>
      </c>
      <c r="E9394" s="1">
        <v>0.51870000000000005</v>
      </c>
      <c r="F9394" s="134">
        <v>1428</v>
      </c>
      <c r="G9394" s="17" t="s">
        <v>9170</v>
      </c>
      <c r="H9394" s="3" t="s">
        <v>9213</v>
      </c>
      <c r="I9394" s="4"/>
    </row>
    <row r="9395" spans="1:9" ht="45">
      <c r="A9395" s="6">
        <v>9393</v>
      </c>
      <c r="B9395" s="24" t="s">
        <v>9219</v>
      </c>
      <c r="C9395" s="25" t="str">
        <f>IF(D9395=2,"NO","YES")</f>
        <v>YES</v>
      </c>
      <c r="D9395" s="25">
        <f t="shared" si="158"/>
        <v>0.4</v>
      </c>
      <c r="E9395" s="1">
        <v>0.9880000000000001</v>
      </c>
      <c r="F9395" s="134">
        <v>2720</v>
      </c>
      <c r="G9395" s="17" t="s">
        <v>9170</v>
      </c>
      <c r="H9395" s="3" t="s">
        <v>9213</v>
      </c>
      <c r="I9395" s="4"/>
    </row>
    <row r="9396" spans="1:9" ht="30">
      <c r="A9396" s="6">
        <v>9394</v>
      </c>
      <c r="B9396" s="24" t="s">
        <v>9220</v>
      </c>
      <c r="C9396" s="25" t="str">
        <f>IF(D9396=2,"NO","YES")</f>
        <v>YES</v>
      </c>
      <c r="D9396" s="25">
        <f t="shared" si="158"/>
        <v>0.53</v>
      </c>
      <c r="E9396" s="1">
        <v>1.3091000000000002</v>
      </c>
      <c r="F9396" s="134">
        <v>3604</v>
      </c>
      <c r="G9396" s="17" t="s">
        <v>9170</v>
      </c>
      <c r="H9396" s="3" t="s">
        <v>9213</v>
      </c>
      <c r="I9396" s="4"/>
    </row>
    <row r="9397" spans="1:9" ht="45">
      <c r="A9397" s="6">
        <v>9395</v>
      </c>
      <c r="B9397" s="24" t="s">
        <v>9221</v>
      </c>
      <c r="C9397" s="25" t="str">
        <f>IF(D9397=2,"NO","YES")</f>
        <v>YES</v>
      </c>
      <c r="D9397" s="25">
        <f t="shared" si="158"/>
        <v>1.02</v>
      </c>
      <c r="E9397" s="1">
        <v>2.5194000000000001</v>
      </c>
      <c r="F9397" s="134">
        <v>6936</v>
      </c>
      <c r="G9397" s="17" t="s">
        <v>9170</v>
      </c>
      <c r="H9397" s="3" t="s">
        <v>9213</v>
      </c>
      <c r="I9397" s="4"/>
    </row>
    <row r="9398" spans="1:9" ht="45">
      <c r="A9398" s="6">
        <v>9396</v>
      </c>
      <c r="B9398" s="24" t="s">
        <v>9222</v>
      </c>
      <c r="C9398" s="25" t="str">
        <f>IF(D9398=2,"NO","YES")</f>
        <v>YES</v>
      </c>
      <c r="D9398" s="25">
        <f t="shared" si="158"/>
        <v>1.02</v>
      </c>
      <c r="E9398" s="1">
        <v>2.5194000000000001</v>
      </c>
      <c r="F9398" s="134">
        <v>6936</v>
      </c>
      <c r="G9398" s="17" t="s">
        <v>9170</v>
      </c>
      <c r="H9398" s="3" t="s">
        <v>9213</v>
      </c>
      <c r="I9398" s="4"/>
    </row>
    <row r="9399" spans="1:9" ht="30">
      <c r="A9399" s="6">
        <v>9397</v>
      </c>
      <c r="B9399" s="24" t="s">
        <v>9223</v>
      </c>
      <c r="C9399" s="25" t="str">
        <f>IF(D9399=2,"NO","YES")</f>
        <v>YES</v>
      </c>
      <c r="D9399" s="25">
        <f t="shared" si="158"/>
        <v>0.89</v>
      </c>
      <c r="E9399" s="1">
        <v>2.1983000000000001</v>
      </c>
      <c r="F9399" s="134">
        <v>6052</v>
      </c>
      <c r="G9399" s="17" t="s">
        <v>9170</v>
      </c>
      <c r="H9399" s="3" t="s">
        <v>9213</v>
      </c>
      <c r="I9399" s="4"/>
    </row>
    <row r="9400" spans="1:9" ht="45">
      <c r="A9400" s="6">
        <v>9398</v>
      </c>
      <c r="B9400" s="24" t="s">
        <v>9224</v>
      </c>
      <c r="C9400" s="25" t="str">
        <f>IF(D9400=2,"NO","YES")</f>
        <v>YES</v>
      </c>
      <c r="D9400" s="25">
        <f t="shared" si="158"/>
        <v>0.25</v>
      </c>
      <c r="E9400" s="1">
        <v>0.61750000000000005</v>
      </c>
      <c r="F9400" s="134">
        <v>1700</v>
      </c>
      <c r="G9400" s="17" t="s">
        <v>9170</v>
      </c>
      <c r="H9400" s="3" t="s">
        <v>9213</v>
      </c>
      <c r="I9400" s="4"/>
    </row>
    <row r="9401" spans="1:9" ht="30">
      <c r="A9401" s="6">
        <v>9399</v>
      </c>
      <c r="B9401" s="24" t="s">
        <v>9225</v>
      </c>
      <c r="C9401" s="25" t="str">
        <f>IF(D9401=2,"NO","YES")</f>
        <v>YES</v>
      </c>
      <c r="D9401" s="25">
        <f t="shared" si="158"/>
        <v>1.03</v>
      </c>
      <c r="E9401" s="1">
        <v>2.5441000000000003</v>
      </c>
      <c r="F9401" s="134">
        <v>7004</v>
      </c>
      <c r="G9401" s="17" t="s">
        <v>9170</v>
      </c>
      <c r="H9401" s="3" t="s">
        <v>9213</v>
      </c>
      <c r="I9401" s="4"/>
    </row>
    <row r="9402" spans="1:9" ht="45">
      <c r="A9402" s="6">
        <v>9400</v>
      </c>
      <c r="B9402" s="24" t="s">
        <v>9226</v>
      </c>
      <c r="C9402" s="25" t="str">
        <f>IF(D9402=2,"NO","YES")</f>
        <v>YES</v>
      </c>
      <c r="D9402" s="25">
        <f t="shared" si="158"/>
        <v>0.17</v>
      </c>
      <c r="E9402" s="1">
        <v>0.41990000000000005</v>
      </c>
      <c r="F9402" s="134">
        <v>1156</v>
      </c>
      <c r="G9402" s="17" t="s">
        <v>9170</v>
      </c>
      <c r="H9402" s="3" t="s">
        <v>9213</v>
      </c>
      <c r="I9402" s="4"/>
    </row>
    <row r="9403" spans="1:9" ht="30">
      <c r="A9403" s="6">
        <v>9401</v>
      </c>
      <c r="B9403" s="24" t="s">
        <v>9227</v>
      </c>
      <c r="C9403" s="25" t="str">
        <f>IF(D9403=2,"NO","YES")</f>
        <v>YES</v>
      </c>
      <c r="D9403" s="25">
        <f t="shared" si="158"/>
        <v>0.98</v>
      </c>
      <c r="E9403" s="1">
        <v>2.4206000000000003</v>
      </c>
      <c r="F9403" s="134">
        <v>6664</v>
      </c>
      <c r="G9403" s="17" t="s">
        <v>9170</v>
      </c>
      <c r="H9403" s="3" t="s">
        <v>9213</v>
      </c>
      <c r="I9403" s="4"/>
    </row>
    <row r="9404" spans="1:9" ht="30">
      <c r="A9404" s="6">
        <v>9402</v>
      </c>
      <c r="B9404" s="24" t="s">
        <v>9228</v>
      </c>
      <c r="C9404" s="25" t="str">
        <f>IF(D9404=2,"NO","YES")</f>
        <v>YES</v>
      </c>
      <c r="D9404" s="25">
        <f t="shared" si="158"/>
        <v>0.33</v>
      </c>
      <c r="E9404" s="1">
        <v>0.81510000000000016</v>
      </c>
      <c r="F9404" s="134">
        <v>2244</v>
      </c>
      <c r="G9404" s="17" t="s">
        <v>9170</v>
      </c>
      <c r="H9404" s="3" t="s">
        <v>9213</v>
      </c>
      <c r="I9404" s="4"/>
    </row>
    <row r="9405" spans="1:9" ht="30">
      <c r="A9405" s="6">
        <v>9403</v>
      </c>
      <c r="B9405" s="24" t="s">
        <v>9229</v>
      </c>
      <c r="C9405" s="25" t="str">
        <f>IF(D9405=2,"NO","YES")</f>
        <v>YES</v>
      </c>
      <c r="D9405" s="25">
        <f t="shared" si="158"/>
        <v>0.51</v>
      </c>
      <c r="E9405" s="1">
        <v>1.2597</v>
      </c>
      <c r="F9405" s="134">
        <v>3468</v>
      </c>
      <c r="G9405" s="17" t="s">
        <v>9170</v>
      </c>
      <c r="H9405" s="3" t="s">
        <v>9213</v>
      </c>
      <c r="I9405" s="4"/>
    </row>
    <row r="9406" spans="1:9" ht="30">
      <c r="A9406" s="6">
        <v>9404</v>
      </c>
      <c r="B9406" s="24" t="s">
        <v>9230</v>
      </c>
      <c r="C9406" s="25" t="str">
        <f>IF(D9406=2,"NO","YES")</f>
        <v>YES</v>
      </c>
      <c r="D9406" s="25">
        <f t="shared" si="158"/>
        <v>0.5</v>
      </c>
      <c r="E9406" s="1">
        <v>1.2350000000000001</v>
      </c>
      <c r="F9406" s="134">
        <v>3400</v>
      </c>
      <c r="G9406" s="17" t="s">
        <v>9170</v>
      </c>
      <c r="H9406" s="3" t="s">
        <v>9213</v>
      </c>
      <c r="I9406" s="4"/>
    </row>
    <row r="9407" spans="1:9" ht="30">
      <c r="A9407" s="6">
        <v>9405</v>
      </c>
      <c r="B9407" s="24" t="s">
        <v>9231</v>
      </c>
      <c r="C9407" s="25" t="str">
        <f>IF(D9407=2,"NO","YES")</f>
        <v>YES</v>
      </c>
      <c r="D9407" s="25">
        <f t="shared" si="158"/>
        <v>0.76</v>
      </c>
      <c r="E9407" s="1">
        <v>1.8772000000000002</v>
      </c>
      <c r="F9407" s="134">
        <v>5168</v>
      </c>
      <c r="G9407" s="17" t="s">
        <v>9170</v>
      </c>
      <c r="H9407" s="3" t="s">
        <v>9213</v>
      </c>
      <c r="I9407" s="4"/>
    </row>
    <row r="9408" spans="1:9" ht="45">
      <c r="A9408" s="6">
        <v>9406</v>
      </c>
      <c r="B9408" s="24" t="s">
        <v>9232</v>
      </c>
      <c r="C9408" s="25" t="str">
        <f>IF(D9408=2,"NO","YES")</f>
        <v>YES</v>
      </c>
      <c r="D9408" s="25">
        <f t="shared" si="158"/>
        <v>0.36</v>
      </c>
      <c r="E9408" s="1">
        <v>0.88919999999999999</v>
      </c>
      <c r="F9408" s="134">
        <v>2448</v>
      </c>
      <c r="G9408" s="17" t="s">
        <v>9170</v>
      </c>
      <c r="H9408" s="3" t="s">
        <v>9213</v>
      </c>
      <c r="I9408" s="4"/>
    </row>
    <row r="9409" spans="1:9" ht="30">
      <c r="A9409" s="6">
        <v>9407</v>
      </c>
      <c r="B9409" s="24" t="s">
        <v>9233</v>
      </c>
      <c r="C9409" s="25" t="str">
        <f>IF(D9409=2,"NO","YES")</f>
        <v>YES</v>
      </c>
      <c r="D9409" s="25">
        <f t="shared" si="158"/>
        <v>0.66</v>
      </c>
      <c r="E9409" s="1">
        <v>1.6302000000000003</v>
      </c>
      <c r="F9409" s="134">
        <v>4488</v>
      </c>
      <c r="G9409" s="17" t="s">
        <v>9170</v>
      </c>
      <c r="H9409" s="3" t="s">
        <v>9213</v>
      </c>
      <c r="I9409" s="4"/>
    </row>
    <row r="9410" spans="1:9" ht="30">
      <c r="A9410" s="6">
        <v>9408</v>
      </c>
      <c r="B9410" s="24" t="s">
        <v>9234</v>
      </c>
      <c r="C9410" s="25" t="str">
        <f>IF(D9410=2,"NO","YES")</f>
        <v>YES</v>
      </c>
      <c r="D9410" s="25">
        <f t="shared" si="158"/>
        <v>0.08</v>
      </c>
      <c r="E9410" s="1">
        <v>0.19760000000000003</v>
      </c>
      <c r="F9410" s="134">
        <v>544</v>
      </c>
      <c r="G9410" s="17" t="s">
        <v>9170</v>
      </c>
      <c r="H9410" s="3" t="s">
        <v>9213</v>
      </c>
      <c r="I9410" s="4"/>
    </row>
    <row r="9411" spans="1:9" ht="45">
      <c r="A9411" s="6">
        <v>9409</v>
      </c>
      <c r="B9411" s="24" t="s">
        <v>9235</v>
      </c>
      <c r="C9411" s="25" t="str">
        <f>IF(D9411=2,"NO","YES")</f>
        <v>YES</v>
      </c>
      <c r="D9411" s="25">
        <f t="shared" si="158"/>
        <v>0.06</v>
      </c>
      <c r="E9411" s="1">
        <v>0.1482</v>
      </c>
      <c r="F9411" s="134">
        <v>408</v>
      </c>
      <c r="G9411" s="17" t="s">
        <v>9170</v>
      </c>
      <c r="H9411" s="3" t="s">
        <v>9213</v>
      </c>
      <c r="I9411" s="4"/>
    </row>
    <row r="9412" spans="1:9" ht="30">
      <c r="A9412" s="6">
        <v>9410</v>
      </c>
      <c r="B9412" s="24" t="s">
        <v>9236</v>
      </c>
      <c r="C9412" s="25" t="str">
        <f>IF(D9412=2,"NO","YES")</f>
        <v>YES</v>
      </c>
      <c r="D9412" s="25">
        <f t="shared" si="158"/>
        <v>0.81</v>
      </c>
      <c r="E9412" s="1">
        <v>2.0007000000000001</v>
      </c>
      <c r="F9412" s="134">
        <v>5508</v>
      </c>
      <c r="G9412" s="17" t="s">
        <v>9170</v>
      </c>
      <c r="H9412" s="3" t="s">
        <v>9213</v>
      </c>
      <c r="I9412" s="4"/>
    </row>
    <row r="9413" spans="1:9" ht="30">
      <c r="A9413" s="6">
        <v>9411</v>
      </c>
      <c r="B9413" s="24" t="s">
        <v>9237</v>
      </c>
      <c r="C9413" s="25" t="str">
        <f>IF(D9413=2,"NO","YES")</f>
        <v>YES</v>
      </c>
      <c r="D9413" s="25">
        <f t="shared" ref="D9413:D9476" si="159">F9413/6800</f>
        <v>0.27</v>
      </c>
      <c r="E9413" s="1">
        <v>0.66690000000000005</v>
      </c>
      <c r="F9413" s="134">
        <v>1836</v>
      </c>
      <c r="G9413" s="17" t="s">
        <v>9170</v>
      </c>
      <c r="H9413" s="3" t="s">
        <v>9213</v>
      </c>
      <c r="I9413" s="4"/>
    </row>
    <row r="9414" spans="1:9" ht="30">
      <c r="A9414" s="6">
        <v>9412</v>
      </c>
      <c r="B9414" s="24" t="s">
        <v>9238</v>
      </c>
      <c r="C9414" s="25" t="str">
        <f>IF(D9414=2,"NO","YES")</f>
        <v>YES</v>
      </c>
      <c r="D9414" s="25">
        <f t="shared" si="159"/>
        <v>0.52</v>
      </c>
      <c r="E9414" s="1">
        <v>1.2844000000000002</v>
      </c>
      <c r="F9414" s="134">
        <v>3536</v>
      </c>
      <c r="G9414" s="17" t="s">
        <v>9170</v>
      </c>
      <c r="H9414" s="3" t="s">
        <v>9213</v>
      </c>
      <c r="I9414" s="4"/>
    </row>
    <row r="9415" spans="1:9" ht="30">
      <c r="A9415" s="6">
        <v>9413</v>
      </c>
      <c r="B9415" s="24" t="s">
        <v>9239</v>
      </c>
      <c r="C9415" s="25" t="str">
        <f>IF(D9415=2,"NO","YES")</f>
        <v>YES</v>
      </c>
      <c r="D9415" s="25">
        <f t="shared" si="159"/>
        <v>0.49</v>
      </c>
      <c r="E9415" s="1">
        <v>1.2103000000000002</v>
      </c>
      <c r="F9415" s="134">
        <v>3332</v>
      </c>
      <c r="G9415" s="17" t="s">
        <v>9170</v>
      </c>
      <c r="H9415" s="3" t="s">
        <v>9213</v>
      </c>
      <c r="I9415" s="4"/>
    </row>
    <row r="9416" spans="1:9" ht="30">
      <c r="A9416" s="6">
        <v>9414</v>
      </c>
      <c r="B9416" s="24" t="s">
        <v>9240</v>
      </c>
      <c r="C9416" s="25" t="str">
        <f>IF(D9416=2,"NO","YES")</f>
        <v>YES</v>
      </c>
      <c r="D9416" s="25">
        <f t="shared" si="159"/>
        <v>0.44</v>
      </c>
      <c r="E9416" s="1">
        <v>1.0868</v>
      </c>
      <c r="F9416" s="134">
        <v>2992</v>
      </c>
      <c r="G9416" s="17" t="s">
        <v>9170</v>
      </c>
      <c r="H9416" s="3" t="s">
        <v>9213</v>
      </c>
      <c r="I9416" s="4"/>
    </row>
    <row r="9417" spans="1:9" ht="30">
      <c r="A9417" s="6">
        <v>9415</v>
      </c>
      <c r="B9417" s="24" t="s">
        <v>9241</v>
      </c>
      <c r="C9417" s="25" t="str">
        <f>IF(D9417=2,"NO","YES")</f>
        <v>YES</v>
      </c>
      <c r="D9417" s="25">
        <f t="shared" si="159"/>
        <v>0.46</v>
      </c>
      <c r="E9417" s="1">
        <v>1.1362000000000001</v>
      </c>
      <c r="F9417" s="134">
        <v>3128</v>
      </c>
      <c r="G9417" s="17" t="s">
        <v>9170</v>
      </c>
      <c r="H9417" s="3" t="s">
        <v>9213</v>
      </c>
      <c r="I9417" s="4"/>
    </row>
    <row r="9418" spans="1:9" ht="45">
      <c r="A9418" s="6">
        <v>9416</v>
      </c>
      <c r="B9418" s="24" t="s">
        <v>9242</v>
      </c>
      <c r="C9418" s="25" t="str">
        <f>IF(D9418=2,"NO","YES")</f>
        <v>YES</v>
      </c>
      <c r="D9418" s="25">
        <f t="shared" si="159"/>
        <v>0.16</v>
      </c>
      <c r="E9418" s="1">
        <v>0.39520000000000005</v>
      </c>
      <c r="F9418" s="134">
        <v>1088</v>
      </c>
      <c r="G9418" s="17" t="s">
        <v>9170</v>
      </c>
      <c r="H9418" s="3" t="s">
        <v>9213</v>
      </c>
      <c r="I9418" s="4"/>
    </row>
    <row r="9419" spans="1:9" ht="30">
      <c r="A9419" s="6">
        <v>9417</v>
      </c>
      <c r="B9419" s="24" t="s">
        <v>9243</v>
      </c>
      <c r="C9419" s="25" t="str">
        <f>IF(D9419=2,"NO","YES")</f>
        <v>YES</v>
      </c>
      <c r="D9419" s="25">
        <f t="shared" si="159"/>
        <v>1.07</v>
      </c>
      <c r="E9419" s="1">
        <v>2.6429000000000005</v>
      </c>
      <c r="F9419" s="134">
        <v>7276</v>
      </c>
      <c r="G9419" s="17" t="s">
        <v>9170</v>
      </c>
      <c r="H9419" s="3" t="s">
        <v>9213</v>
      </c>
      <c r="I9419" s="4"/>
    </row>
    <row r="9420" spans="1:9" ht="30">
      <c r="A9420" s="6">
        <v>9418</v>
      </c>
      <c r="B9420" s="24" t="s">
        <v>9244</v>
      </c>
      <c r="C9420" s="25" t="str">
        <f>IF(D9420=2,"NO","YES")</f>
        <v>YES</v>
      </c>
      <c r="D9420" s="25">
        <f t="shared" si="159"/>
        <v>0.52</v>
      </c>
      <c r="E9420" s="1">
        <v>1.2844000000000002</v>
      </c>
      <c r="F9420" s="134">
        <v>3536</v>
      </c>
      <c r="G9420" s="17" t="s">
        <v>9170</v>
      </c>
      <c r="H9420" s="3" t="s">
        <v>9213</v>
      </c>
      <c r="I9420" s="4"/>
    </row>
    <row r="9421" spans="1:9" ht="30">
      <c r="A9421" s="6">
        <v>9419</v>
      </c>
      <c r="B9421" s="24" t="s">
        <v>9245</v>
      </c>
      <c r="C9421" s="25" t="str">
        <f>IF(D9421=2,"NO","YES")</f>
        <v>YES</v>
      </c>
      <c r="D9421" s="25">
        <f t="shared" si="159"/>
        <v>0.72</v>
      </c>
      <c r="E9421" s="1">
        <v>1.7784</v>
      </c>
      <c r="F9421" s="134">
        <v>4896</v>
      </c>
      <c r="G9421" s="17" t="s">
        <v>9170</v>
      </c>
      <c r="H9421" s="3" t="s">
        <v>9213</v>
      </c>
      <c r="I9421" s="4"/>
    </row>
    <row r="9422" spans="1:9" ht="30">
      <c r="A9422" s="6">
        <v>9420</v>
      </c>
      <c r="B9422" s="24" t="s">
        <v>9246</v>
      </c>
      <c r="C9422" s="25" t="str">
        <f>IF(D9422=2,"NO","YES")</f>
        <v>YES</v>
      </c>
      <c r="D9422" s="25">
        <f t="shared" si="159"/>
        <v>0.44</v>
      </c>
      <c r="E9422" s="1">
        <v>1.0868</v>
      </c>
      <c r="F9422" s="134">
        <v>2992</v>
      </c>
      <c r="G9422" s="17" t="s">
        <v>9170</v>
      </c>
      <c r="H9422" s="3" t="s">
        <v>9213</v>
      </c>
      <c r="I9422" s="4"/>
    </row>
    <row r="9423" spans="1:9" ht="30">
      <c r="A9423" s="6">
        <v>9421</v>
      </c>
      <c r="B9423" s="24" t="s">
        <v>9247</v>
      </c>
      <c r="C9423" s="25" t="str">
        <f>IF(D9423=2,"NO","YES")</f>
        <v>YES</v>
      </c>
      <c r="D9423" s="25">
        <f t="shared" si="159"/>
        <v>0.46</v>
      </c>
      <c r="E9423" s="1">
        <v>1.1362000000000001</v>
      </c>
      <c r="F9423" s="134">
        <v>3128</v>
      </c>
      <c r="G9423" s="17" t="s">
        <v>9170</v>
      </c>
      <c r="H9423" s="3" t="s">
        <v>9213</v>
      </c>
      <c r="I9423" s="4"/>
    </row>
    <row r="9424" spans="1:9" ht="30">
      <c r="A9424" s="6">
        <v>9422</v>
      </c>
      <c r="B9424" s="24" t="s">
        <v>9248</v>
      </c>
      <c r="C9424" s="25" t="str">
        <f>IF(D9424=2,"NO","YES")</f>
        <v>YES</v>
      </c>
      <c r="D9424" s="25">
        <f t="shared" si="159"/>
        <v>0.93</v>
      </c>
      <c r="E9424" s="1">
        <v>2.2971000000000004</v>
      </c>
      <c r="F9424" s="134">
        <v>6324</v>
      </c>
      <c r="G9424" s="17" t="s">
        <v>9170</v>
      </c>
      <c r="H9424" s="3" t="s">
        <v>9213</v>
      </c>
      <c r="I9424" s="4"/>
    </row>
    <row r="9425" spans="1:9" ht="30">
      <c r="A9425" s="6">
        <v>9423</v>
      </c>
      <c r="B9425" s="24" t="s">
        <v>9249</v>
      </c>
      <c r="C9425" s="25" t="str">
        <f>IF(D9425=2,"NO","YES")</f>
        <v>YES</v>
      </c>
      <c r="D9425" s="25">
        <f t="shared" si="159"/>
        <v>0.59</v>
      </c>
      <c r="E9425" s="1">
        <v>1.4573</v>
      </c>
      <c r="F9425" s="134">
        <v>4012</v>
      </c>
      <c r="G9425" s="17" t="s">
        <v>9170</v>
      </c>
      <c r="H9425" s="3" t="s">
        <v>9213</v>
      </c>
      <c r="I9425" s="4"/>
    </row>
    <row r="9426" spans="1:9" ht="30">
      <c r="A9426" s="6">
        <v>9424</v>
      </c>
      <c r="B9426" s="24" t="s">
        <v>9250</v>
      </c>
      <c r="C9426" s="25" t="str">
        <f>IF(D9426=2,"NO","YES")</f>
        <v>YES</v>
      </c>
      <c r="D9426" s="25">
        <f t="shared" si="159"/>
        <v>1.04</v>
      </c>
      <c r="E9426" s="1">
        <v>2.5688000000000004</v>
      </c>
      <c r="F9426" s="134">
        <v>7072</v>
      </c>
      <c r="G9426" s="17" t="s">
        <v>9170</v>
      </c>
      <c r="H9426" s="3" t="s">
        <v>9213</v>
      </c>
      <c r="I9426" s="4"/>
    </row>
    <row r="9427" spans="1:9" ht="30">
      <c r="A9427" s="6">
        <v>9425</v>
      </c>
      <c r="B9427" s="24" t="s">
        <v>9251</v>
      </c>
      <c r="C9427" s="25" t="str">
        <f>IF(D9427=2,"NO","YES")</f>
        <v>YES</v>
      </c>
      <c r="D9427" s="25">
        <f t="shared" si="159"/>
        <v>0.65</v>
      </c>
      <c r="E9427" s="1">
        <v>1.6055000000000001</v>
      </c>
      <c r="F9427" s="134">
        <v>4420</v>
      </c>
      <c r="G9427" s="17" t="s">
        <v>9170</v>
      </c>
      <c r="H9427" s="3" t="s">
        <v>9213</v>
      </c>
      <c r="I9427" s="4"/>
    </row>
    <row r="9428" spans="1:9" ht="30">
      <c r="A9428" s="6">
        <v>9426</v>
      </c>
      <c r="B9428" s="24" t="s">
        <v>9252</v>
      </c>
      <c r="C9428" s="25" t="str">
        <f>IF(D9428=2,"NO","YES")</f>
        <v>YES</v>
      </c>
      <c r="D9428" s="25">
        <f t="shared" si="159"/>
        <v>1.1100000000000001</v>
      </c>
      <c r="E9428" s="1">
        <v>2.7417000000000002</v>
      </c>
      <c r="F9428" s="134">
        <v>7548</v>
      </c>
      <c r="G9428" s="17" t="s">
        <v>9170</v>
      </c>
      <c r="H9428" s="3" t="s">
        <v>9213</v>
      </c>
      <c r="I9428" s="4"/>
    </row>
    <row r="9429" spans="1:9" ht="30">
      <c r="A9429" s="6">
        <v>9427</v>
      </c>
      <c r="B9429" s="24" t="s">
        <v>9253</v>
      </c>
      <c r="C9429" s="25" t="str">
        <f>IF(D9429=2,"NO","YES")</f>
        <v>YES</v>
      </c>
      <c r="D9429" s="25">
        <f t="shared" si="159"/>
        <v>0.25</v>
      </c>
      <c r="E9429" s="1">
        <v>0.61750000000000005</v>
      </c>
      <c r="F9429" s="134">
        <v>1700</v>
      </c>
      <c r="G9429" s="17" t="s">
        <v>9170</v>
      </c>
      <c r="H9429" s="3" t="s">
        <v>9213</v>
      </c>
      <c r="I9429" s="4"/>
    </row>
    <row r="9430" spans="1:9" ht="30">
      <c r="A9430" s="6">
        <v>9428</v>
      </c>
      <c r="B9430" s="24" t="s">
        <v>9254</v>
      </c>
      <c r="C9430" s="25" t="str">
        <f>IF(D9430=2,"NO","YES")</f>
        <v>YES</v>
      </c>
      <c r="D9430" s="25">
        <f t="shared" si="159"/>
        <v>0.86</v>
      </c>
      <c r="E9430" s="1">
        <v>2.1242000000000001</v>
      </c>
      <c r="F9430" s="134">
        <v>5848</v>
      </c>
      <c r="G9430" s="17" t="s">
        <v>9170</v>
      </c>
      <c r="H9430" s="3" t="s">
        <v>9213</v>
      </c>
      <c r="I9430" s="4"/>
    </row>
    <row r="9431" spans="1:9" ht="30">
      <c r="A9431" s="6">
        <v>9429</v>
      </c>
      <c r="B9431" s="24" t="s">
        <v>9255</v>
      </c>
      <c r="C9431" s="25" t="str">
        <f>IF(D9431=2,"NO","YES")</f>
        <v>YES</v>
      </c>
      <c r="D9431" s="25">
        <f t="shared" si="159"/>
        <v>0.26</v>
      </c>
      <c r="E9431" s="1">
        <v>0.6422000000000001</v>
      </c>
      <c r="F9431" s="134">
        <v>1768</v>
      </c>
      <c r="G9431" s="17" t="s">
        <v>9170</v>
      </c>
      <c r="H9431" s="3" t="s">
        <v>9213</v>
      </c>
      <c r="I9431" s="4"/>
    </row>
    <row r="9432" spans="1:9" ht="30">
      <c r="A9432" s="6">
        <v>9430</v>
      </c>
      <c r="B9432" s="24" t="s">
        <v>9256</v>
      </c>
      <c r="C9432" s="25" t="str">
        <f>IF(D9432=2,"NO","YES")</f>
        <v>YES</v>
      </c>
      <c r="D9432" s="25">
        <f t="shared" si="159"/>
        <v>0.11</v>
      </c>
      <c r="E9432" s="1">
        <v>0.2717</v>
      </c>
      <c r="F9432" s="134">
        <v>748</v>
      </c>
      <c r="G9432" s="17" t="s">
        <v>9170</v>
      </c>
      <c r="H9432" s="3" t="s">
        <v>9213</v>
      </c>
      <c r="I9432" s="4"/>
    </row>
    <row r="9433" spans="1:9" ht="30">
      <c r="A9433" s="6">
        <v>9431</v>
      </c>
      <c r="B9433" s="24" t="s">
        <v>9257</v>
      </c>
      <c r="C9433" s="25" t="str">
        <f>IF(D9433=2,"NO","YES")</f>
        <v>YES</v>
      </c>
      <c r="D9433" s="25">
        <f t="shared" si="159"/>
        <v>0.2</v>
      </c>
      <c r="E9433" s="1">
        <v>0.49400000000000005</v>
      </c>
      <c r="F9433" s="134">
        <v>1360</v>
      </c>
      <c r="G9433" s="17" t="s">
        <v>9170</v>
      </c>
      <c r="H9433" s="3" t="s">
        <v>9213</v>
      </c>
      <c r="I9433" s="4"/>
    </row>
    <row r="9434" spans="1:9" ht="30">
      <c r="A9434" s="6">
        <v>9432</v>
      </c>
      <c r="B9434" s="24" t="s">
        <v>9258</v>
      </c>
      <c r="C9434" s="25" t="str">
        <f>IF(D9434=2,"NO","YES")</f>
        <v>YES</v>
      </c>
      <c r="D9434" s="25">
        <f t="shared" si="159"/>
        <v>0.91</v>
      </c>
      <c r="E9434" s="1">
        <v>2.2477000000000005</v>
      </c>
      <c r="F9434" s="134">
        <v>6188</v>
      </c>
      <c r="G9434" s="17" t="s">
        <v>9170</v>
      </c>
      <c r="H9434" s="3" t="s">
        <v>9213</v>
      </c>
      <c r="I9434" s="4"/>
    </row>
    <row r="9435" spans="1:9" ht="30">
      <c r="A9435" s="6">
        <v>9433</v>
      </c>
      <c r="B9435" s="24" t="s">
        <v>9259</v>
      </c>
      <c r="C9435" s="25" t="str">
        <f>IF(D9435=2,"NO","YES")</f>
        <v>YES</v>
      </c>
      <c r="D9435" s="25">
        <f t="shared" si="159"/>
        <v>0.81</v>
      </c>
      <c r="E9435" s="1">
        <v>2.0007000000000001</v>
      </c>
      <c r="F9435" s="134">
        <v>5508</v>
      </c>
      <c r="G9435" s="17" t="s">
        <v>9170</v>
      </c>
      <c r="H9435" s="3" t="s">
        <v>9213</v>
      </c>
      <c r="I9435" s="4"/>
    </row>
    <row r="9436" spans="1:9" ht="30">
      <c r="A9436" s="6">
        <v>9434</v>
      </c>
      <c r="B9436" s="24" t="s">
        <v>9260</v>
      </c>
      <c r="C9436" s="25" t="str">
        <f>IF(D9436=2,"NO","YES")</f>
        <v>YES</v>
      </c>
      <c r="D9436" s="25">
        <f t="shared" si="159"/>
        <v>0.22</v>
      </c>
      <c r="E9436" s="1">
        <v>0.54339999999999999</v>
      </c>
      <c r="F9436" s="134">
        <v>1496</v>
      </c>
      <c r="G9436" s="17" t="s">
        <v>9170</v>
      </c>
      <c r="H9436" s="3" t="s">
        <v>9213</v>
      </c>
      <c r="I9436" s="4"/>
    </row>
    <row r="9437" spans="1:9" ht="30">
      <c r="A9437" s="6">
        <v>9435</v>
      </c>
      <c r="B9437" s="24" t="s">
        <v>9261</v>
      </c>
      <c r="C9437" s="25" t="str">
        <f>IF(D9437=2,"NO","YES")</f>
        <v>YES</v>
      </c>
      <c r="D9437" s="25">
        <f t="shared" si="159"/>
        <v>0.52</v>
      </c>
      <c r="E9437" s="1">
        <v>1.2844000000000002</v>
      </c>
      <c r="F9437" s="134">
        <v>3536</v>
      </c>
      <c r="G9437" s="17" t="s">
        <v>9170</v>
      </c>
      <c r="H9437" s="3" t="s">
        <v>9213</v>
      </c>
      <c r="I9437" s="4"/>
    </row>
    <row r="9438" spans="1:9" ht="45">
      <c r="A9438" s="6">
        <v>9436</v>
      </c>
      <c r="B9438" s="24" t="s">
        <v>9262</v>
      </c>
      <c r="C9438" s="25" t="str">
        <f>IF(D9438=2,"NO","YES")</f>
        <v>YES</v>
      </c>
      <c r="D9438" s="25">
        <f t="shared" si="159"/>
        <v>0.4</v>
      </c>
      <c r="E9438" s="1">
        <v>0.9880000000000001</v>
      </c>
      <c r="F9438" s="134">
        <v>2720</v>
      </c>
      <c r="G9438" s="17" t="s">
        <v>9170</v>
      </c>
      <c r="H9438" s="3" t="s">
        <v>9213</v>
      </c>
      <c r="I9438" s="4"/>
    </row>
    <row r="9439" spans="1:9" ht="45">
      <c r="A9439" s="6">
        <v>9437</v>
      </c>
      <c r="B9439" s="24" t="s">
        <v>9263</v>
      </c>
      <c r="C9439" s="25" t="str">
        <f>IF(D9439=2,"NO","YES")</f>
        <v>YES</v>
      </c>
      <c r="D9439" s="25">
        <f t="shared" si="159"/>
        <v>0.99</v>
      </c>
      <c r="E9439" s="1">
        <v>2.4453</v>
      </c>
      <c r="F9439" s="134">
        <v>6732</v>
      </c>
      <c r="G9439" s="17" t="s">
        <v>9170</v>
      </c>
      <c r="H9439" s="3" t="s">
        <v>9213</v>
      </c>
      <c r="I9439" s="4"/>
    </row>
    <row r="9440" spans="1:9" ht="30">
      <c r="A9440" s="6">
        <v>9438</v>
      </c>
      <c r="B9440" s="24" t="s">
        <v>9264</v>
      </c>
      <c r="C9440" s="25" t="str">
        <f>IF(D9440=2,"NO","YES")</f>
        <v>YES</v>
      </c>
      <c r="D9440" s="25">
        <f t="shared" si="159"/>
        <v>1.04</v>
      </c>
      <c r="E9440" s="1">
        <v>2.5688000000000004</v>
      </c>
      <c r="F9440" s="134">
        <v>7072</v>
      </c>
      <c r="G9440" s="17" t="s">
        <v>9170</v>
      </c>
      <c r="H9440" s="3" t="s">
        <v>9213</v>
      </c>
      <c r="I9440" s="4"/>
    </row>
    <row r="9441" spans="1:9" ht="45">
      <c r="A9441" s="6">
        <v>9439</v>
      </c>
      <c r="B9441" s="24" t="s">
        <v>9265</v>
      </c>
      <c r="C9441" s="25" t="str">
        <f>IF(D9441=2,"NO","YES")</f>
        <v>YES</v>
      </c>
      <c r="D9441" s="25">
        <f t="shared" si="159"/>
        <v>0.88</v>
      </c>
      <c r="E9441" s="1">
        <v>2.1736</v>
      </c>
      <c r="F9441" s="134">
        <v>5984</v>
      </c>
      <c r="G9441" s="17" t="s">
        <v>9170</v>
      </c>
      <c r="H9441" s="3" t="s">
        <v>9213</v>
      </c>
      <c r="I9441" s="4"/>
    </row>
    <row r="9442" spans="1:9" ht="30">
      <c r="A9442" s="6">
        <v>9440</v>
      </c>
      <c r="B9442" s="24" t="s">
        <v>9266</v>
      </c>
      <c r="C9442" s="25" t="str">
        <f>IF(D9442=2,"NO","YES")</f>
        <v>YES</v>
      </c>
      <c r="D9442" s="25">
        <f t="shared" si="159"/>
        <v>0.28999999999999998</v>
      </c>
      <c r="E9442" s="1">
        <v>0.71630000000000005</v>
      </c>
      <c r="F9442" s="134">
        <v>1972</v>
      </c>
      <c r="G9442" s="17" t="s">
        <v>9170</v>
      </c>
      <c r="H9442" s="3" t="s">
        <v>9213</v>
      </c>
      <c r="I9442" s="4"/>
    </row>
    <row r="9443" spans="1:9" ht="30">
      <c r="A9443" s="6">
        <v>9441</v>
      </c>
      <c r="B9443" s="24" t="s">
        <v>9267</v>
      </c>
      <c r="C9443" s="25" t="str">
        <f>IF(D9443=2,"NO","YES")</f>
        <v>YES</v>
      </c>
      <c r="D9443" s="25">
        <f t="shared" si="159"/>
        <v>0.44</v>
      </c>
      <c r="E9443" s="1">
        <v>1.0868</v>
      </c>
      <c r="F9443" s="134">
        <v>2992</v>
      </c>
      <c r="G9443" s="17" t="s">
        <v>9170</v>
      </c>
      <c r="H9443" s="3" t="s">
        <v>9213</v>
      </c>
      <c r="I9443" s="4"/>
    </row>
    <row r="9444" spans="1:9" ht="30">
      <c r="A9444" s="6">
        <v>9442</v>
      </c>
      <c r="B9444" s="24" t="s">
        <v>9268</v>
      </c>
      <c r="C9444" s="25" t="str">
        <f>IF(D9444=2,"NO","YES")</f>
        <v>YES</v>
      </c>
      <c r="D9444" s="25">
        <f t="shared" si="159"/>
        <v>0.2</v>
      </c>
      <c r="E9444" s="1">
        <v>0.49400000000000005</v>
      </c>
      <c r="F9444" s="134">
        <v>1360</v>
      </c>
      <c r="G9444" s="17" t="s">
        <v>9170</v>
      </c>
      <c r="H9444" s="3" t="s">
        <v>9213</v>
      </c>
      <c r="I9444" s="4"/>
    </row>
    <row r="9445" spans="1:9" ht="30">
      <c r="A9445" s="6">
        <v>9443</v>
      </c>
      <c r="B9445" s="24" t="s">
        <v>9269</v>
      </c>
      <c r="C9445" s="25" t="str">
        <f>IF(D9445=2,"NO","YES")</f>
        <v>YES</v>
      </c>
      <c r="D9445" s="25">
        <f t="shared" si="159"/>
        <v>0.47</v>
      </c>
      <c r="E9445" s="1">
        <v>1.1609</v>
      </c>
      <c r="F9445" s="134">
        <v>3196</v>
      </c>
      <c r="G9445" s="17" t="s">
        <v>9170</v>
      </c>
      <c r="H9445" s="3" t="s">
        <v>9213</v>
      </c>
      <c r="I9445" s="4"/>
    </row>
    <row r="9446" spans="1:9" ht="30">
      <c r="A9446" s="6">
        <v>9444</v>
      </c>
      <c r="B9446" s="24" t="s">
        <v>9270</v>
      </c>
      <c r="C9446" s="25" t="str">
        <f>IF(D9446=2,"NO","YES")</f>
        <v>YES</v>
      </c>
      <c r="D9446" s="25">
        <f t="shared" si="159"/>
        <v>0.21</v>
      </c>
      <c r="E9446" s="1">
        <v>0.51870000000000005</v>
      </c>
      <c r="F9446" s="134">
        <v>1428</v>
      </c>
      <c r="G9446" s="17" t="s">
        <v>9170</v>
      </c>
      <c r="H9446" s="3" t="s">
        <v>9213</v>
      </c>
      <c r="I9446" s="4"/>
    </row>
    <row r="9447" spans="1:9" ht="30">
      <c r="A9447" s="6">
        <v>9445</v>
      </c>
      <c r="B9447" s="24" t="s">
        <v>9271</v>
      </c>
      <c r="C9447" s="25" t="str">
        <f>IF(D9447=2,"NO","YES")</f>
        <v>YES</v>
      </c>
      <c r="D9447" s="25">
        <f t="shared" si="159"/>
        <v>0.12</v>
      </c>
      <c r="E9447" s="1">
        <v>0.2964</v>
      </c>
      <c r="F9447" s="134">
        <v>816</v>
      </c>
      <c r="G9447" s="17" t="s">
        <v>9170</v>
      </c>
      <c r="H9447" s="3" t="s">
        <v>9213</v>
      </c>
      <c r="I9447" s="4"/>
    </row>
    <row r="9448" spans="1:9" ht="30">
      <c r="A9448" s="6">
        <v>9446</v>
      </c>
      <c r="B9448" s="24" t="s">
        <v>9272</v>
      </c>
      <c r="C9448" s="25" t="str">
        <f>IF(D9448=2,"NO","YES")</f>
        <v>YES</v>
      </c>
      <c r="D9448" s="25">
        <f t="shared" si="159"/>
        <v>0.13</v>
      </c>
      <c r="E9448" s="1">
        <v>0.32110000000000005</v>
      </c>
      <c r="F9448" s="134">
        <v>884</v>
      </c>
      <c r="G9448" s="17" t="s">
        <v>9170</v>
      </c>
      <c r="H9448" s="3" t="s">
        <v>9213</v>
      </c>
      <c r="I9448" s="4"/>
    </row>
    <row r="9449" spans="1:9" ht="45">
      <c r="A9449" s="6">
        <v>9447</v>
      </c>
      <c r="B9449" s="24" t="s">
        <v>9273</v>
      </c>
      <c r="C9449" s="25" t="str">
        <f>IF(D9449=2,"NO","YES")</f>
        <v>YES</v>
      </c>
      <c r="D9449" s="25">
        <f t="shared" si="159"/>
        <v>0.31</v>
      </c>
      <c r="E9449" s="1">
        <v>0.76570000000000005</v>
      </c>
      <c r="F9449" s="134">
        <v>2108</v>
      </c>
      <c r="G9449" s="17" t="s">
        <v>9170</v>
      </c>
      <c r="H9449" s="3" t="s">
        <v>9213</v>
      </c>
      <c r="I9449" s="4"/>
    </row>
    <row r="9450" spans="1:9">
      <c r="A9450" s="6">
        <v>9448</v>
      </c>
      <c r="B9450" s="24" t="s">
        <v>9274</v>
      </c>
      <c r="C9450" s="25" t="str">
        <f>IF(D9450=2,"NO","YES")</f>
        <v>YES</v>
      </c>
      <c r="D9450" s="25">
        <f t="shared" si="159"/>
        <v>0.65</v>
      </c>
      <c r="E9450" s="1">
        <v>1.6055000000000001</v>
      </c>
      <c r="F9450" s="134">
        <v>4420</v>
      </c>
      <c r="G9450" s="17" t="s">
        <v>9170</v>
      </c>
      <c r="H9450" s="3" t="s">
        <v>9213</v>
      </c>
      <c r="I9450" s="4"/>
    </row>
    <row r="9451" spans="1:9" ht="45">
      <c r="A9451" s="6">
        <v>9449</v>
      </c>
      <c r="B9451" s="24" t="s">
        <v>9275</v>
      </c>
      <c r="C9451" s="25" t="str">
        <f>IF(D9451=2,"NO","YES")</f>
        <v>YES</v>
      </c>
      <c r="D9451" s="25">
        <f t="shared" si="159"/>
        <v>0.93</v>
      </c>
      <c r="E9451" s="1">
        <v>2.2971000000000004</v>
      </c>
      <c r="F9451" s="134">
        <v>6324</v>
      </c>
      <c r="G9451" s="17" t="s">
        <v>9170</v>
      </c>
      <c r="H9451" s="3" t="s">
        <v>9213</v>
      </c>
      <c r="I9451" s="4"/>
    </row>
    <row r="9452" spans="1:9" ht="45">
      <c r="A9452" s="6">
        <v>9450</v>
      </c>
      <c r="B9452" s="24" t="s">
        <v>9276</v>
      </c>
      <c r="C9452" s="25" t="str">
        <f>IF(D9452=2,"NO","YES")</f>
        <v>YES</v>
      </c>
      <c r="D9452" s="25">
        <f t="shared" si="159"/>
        <v>0.21</v>
      </c>
      <c r="E9452" s="1">
        <v>0.51870000000000005</v>
      </c>
      <c r="F9452" s="134">
        <v>1428</v>
      </c>
      <c r="G9452" s="17" t="s">
        <v>9170</v>
      </c>
      <c r="H9452" s="3" t="s">
        <v>9213</v>
      </c>
      <c r="I9452" s="4"/>
    </row>
    <row r="9453" spans="1:9" ht="45">
      <c r="A9453" s="6">
        <v>9451</v>
      </c>
      <c r="B9453" s="24" t="s">
        <v>9277</v>
      </c>
      <c r="C9453" s="25" t="str">
        <f>IF(D9453=2,"NO","YES")</f>
        <v>YES</v>
      </c>
      <c r="D9453" s="25">
        <f t="shared" si="159"/>
        <v>0.4</v>
      </c>
      <c r="E9453" s="1">
        <v>0.9880000000000001</v>
      </c>
      <c r="F9453" s="134">
        <v>2720</v>
      </c>
      <c r="G9453" s="17" t="s">
        <v>9170</v>
      </c>
      <c r="H9453" s="3" t="s">
        <v>9213</v>
      </c>
      <c r="I9453" s="4"/>
    </row>
    <row r="9454" spans="1:9" ht="30">
      <c r="A9454" s="6">
        <v>9452</v>
      </c>
      <c r="B9454" s="24" t="s">
        <v>9278</v>
      </c>
      <c r="C9454" s="25" t="str">
        <f>IF(D9454=2,"NO","YES")</f>
        <v>YES</v>
      </c>
      <c r="D9454" s="25">
        <f t="shared" si="159"/>
        <v>1.04</v>
      </c>
      <c r="E9454" s="1">
        <v>2.5688000000000004</v>
      </c>
      <c r="F9454" s="134">
        <v>7072</v>
      </c>
      <c r="G9454" s="17" t="s">
        <v>9170</v>
      </c>
      <c r="H9454" s="3" t="s">
        <v>9213</v>
      </c>
      <c r="I9454" s="4"/>
    </row>
    <row r="9455" spans="1:9" ht="30">
      <c r="A9455" s="6">
        <v>9453</v>
      </c>
      <c r="B9455" s="24" t="s">
        <v>9279</v>
      </c>
      <c r="C9455" s="25" t="str">
        <f>IF(D9455=2,"NO","YES")</f>
        <v>YES</v>
      </c>
      <c r="D9455" s="25">
        <f t="shared" si="159"/>
        <v>0.21</v>
      </c>
      <c r="E9455" s="1">
        <v>0.51870000000000005</v>
      </c>
      <c r="F9455" s="134">
        <v>1428</v>
      </c>
      <c r="G9455" s="17" t="s">
        <v>9170</v>
      </c>
      <c r="H9455" s="3" t="s">
        <v>9213</v>
      </c>
      <c r="I9455" s="4"/>
    </row>
    <row r="9456" spans="1:9" ht="30">
      <c r="A9456" s="6">
        <v>9454</v>
      </c>
      <c r="B9456" s="24" t="s">
        <v>9280</v>
      </c>
      <c r="C9456" s="25" t="str">
        <f>IF(D9456=2,"NO","YES")</f>
        <v>YES</v>
      </c>
      <c r="D9456" s="25">
        <f t="shared" si="159"/>
        <v>0.9</v>
      </c>
      <c r="E9456" s="1">
        <v>2.2230000000000003</v>
      </c>
      <c r="F9456" s="134">
        <v>6120</v>
      </c>
      <c r="G9456" s="17" t="s">
        <v>9170</v>
      </c>
      <c r="H9456" s="3" t="s">
        <v>9213</v>
      </c>
      <c r="I9456" s="4"/>
    </row>
    <row r="9457" spans="1:9" ht="30">
      <c r="A9457" s="6">
        <v>9455</v>
      </c>
      <c r="B9457" s="24" t="s">
        <v>9281</v>
      </c>
      <c r="C9457" s="25" t="str">
        <f>IF(D9457=2,"NO","YES")</f>
        <v>YES</v>
      </c>
      <c r="D9457" s="25">
        <f t="shared" si="159"/>
        <v>0.52</v>
      </c>
      <c r="E9457" s="1">
        <v>1.2844000000000002</v>
      </c>
      <c r="F9457" s="134">
        <v>3536</v>
      </c>
      <c r="G9457" s="17" t="s">
        <v>9170</v>
      </c>
      <c r="H9457" s="3" t="s">
        <v>9213</v>
      </c>
      <c r="I9457" s="4"/>
    </row>
    <row r="9458" spans="1:9" ht="30">
      <c r="A9458" s="6">
        <v>9456</v>
      </c>
      <c r="B9458" s="24" t="s">
        <v>9282</v>
      </c>
      <c r="C9458" s="25" t="str">
        <f>IF(D9458=2,"NO","YES")</f>
        <v>YES</v>
      </c>
      <c r="D9458" s="25">
        <f t="shared" si="159"/>
        <v>0.47</v>
      </c>
      <c r="E9458" s="1">
        <v>1.1609</v>
      </c>
      <c r="F9458" s="134">
        <v>3196</v>
      </c>
      <c r="G9458" s="17" t="s">
        <v>9170</v>
      </c>
      <c r="H9458" s="3" t="s">
        <v>9213</v>
      </c>
      <c r="I9458" s="4"/>
    </row>
    <row r="9459" spans="1:9" ht="30">
      <c r="A9459" s="6">
        <v>9457</v>
      </c>
      <c r="B9459" s="24" t="s">
        <v>9283</v>
      </c>
      <c r="C9459" s="25" t="str">
        <f>IF(D9459=2,"NO","YES")</f>
        <v>YES</v>
      </c>
      <c r="D9459" s="25">
        <f t="shared" si="159"/>
        <v>0.53</v>
      </c>
      <c r="E9459" s="1">
        <v>1.3091000000000002</v>
      </c>
      <c r="F9459" s="134">
        <v>3604</v>
      </c>
      <c r="G9459" s="17" t="s">
        <v>9170</v>
      </c>
      <c r="H9459" s="3" t="s">
        <v>9213</v>
      </c>
      <c r="I9459" s="4"/>
    </row>
    <row r="9460" spans="1:9" ht="30">
      <c r="A9460" s="6">
        <v>9458</v>
      </c>
      <c r="B9460" s="24" t="s">
        <v>9284</v>
      </c>
      <c r="C9460" s="25" t="str">
        <f>IF(D9460=2,"NO","YES")</f>
        <v>YES</v>
      </c>
      <c r="D9460" s="25">
        <f t="shared" si="159"/>
        <v>1.02</v>
      </c>
      <c r="E9460" s="1">
        <v>2.5194000000000001</v>
      </c>
      <c r="F9460" s="134">
        <v>6936</v>
      </c>
      <c r="G9460" s="17" t="s">
        <v>9170</v>
      </c>
      <c r="H9460" s="3" t="s">
        <v>9213</v>
      </c>
      <c r="I9460" s="4"/>
    </row>
    <row r="9461" spans="1:9" ht="45">
      <c r="A9461" s="6">
        <v>9459</v>
      </c>
      <c r="B9461" s="24" t="s">
        <v>9285</v>
      </c>
      <c r="C9461" s="25" t="str">
        <f>IF(D9461=2,"NO","YES")</f>
        <v>YES</v>
      </c>
      <c r="D9461" s="25">
        <f t="shared" si="159"/>
        <v>1.1200000000000001</v>
      </c>
      <c r="E9461" s="1">
        <v>2.7664000000000004</v>
      </c>
      <c r="F9461" s="134">
        <v>7616</v>
      </c>
      <c r="G9461" s="17" t="s">
        <v>9170</v>
      </c>
      <c r="H9461" s="3" t="s">
        <v>9213</v>
      </c>
      <c r="I9461" s="4"/>
    </row>
    <row r="9462" spans="1:9" ht="30">
      <c r="A9462" s="6">
        <v>9460</v>
      </c>
      <c r="B9462" s="24" t="s">
        <v>9286</v>
      </c>
      <c r="C9462" s="25" t="str">
        <f>IF(D9462=2,"NO","YES")</f>
        <v>YES</v>
      </c>
      <c r="D9462" s="25">
        <f t="shared" si="159"/>
        <v>1.04</v>
      </c>
      <c r="E9462" s="1">
        <v>2.5688000000000004</v>
      </c>
      <c r="F9462" s="134">
        <v>7072</v>
      </c>
      <c r="G9462" s="17" t="s">
        <v>9170</v>
      </c>
      <c r="H9462" s="3" t="s">
        <v>9213</v>
      </c>
      <c r="I9462" s="4"/>
    </row>
    <row r="9463" spans="1:9" ht="30">
      <c r="A9463" s="6">
        <v>9461</v>
      </c>
      <c r="B9463" s="24" t="s">
        <v>9287</v>
      </c>
      <c r="C9463" s="25" t="str">
        <f>IF(D9463=2,"NO","YES")</f>
        <v>YES</v>
      </c>
      <c r="D9463" s="25">
        <f t="shared" si="159"/>
        <v>0.22</v>
      </c>
      <c r="E9463" s="1">
        <v>0.54339999999999999</v>
      </c>
      <c r="F9463" s="134">
        <v>1496</v>
      </c>
      <c r="G9463" s="17" t="s">
        <v>9170</v>
      </c>
      <c r="H9463" s="3" t="s">
        <v>9213</v>
      </c>
      <c r="I9463" s="4"/>
    </row>
    <row r="9464" spans="1:9" ht="45">
      <c r="A9464" s="6">
        <v>9462</v>
      </c>
      <c r="B9464" s="24" t="s">
        <v>9288</v>
      </c>
      <c r="C9464" s="25" t="str">
        <f>IF(D9464=2,"NO","YES")</f>
        <v>YES</v>
      </c>
      <c r="D9464" s="25">
        <f t="shared" si="159"/>
        <v>1.04</v>
      </c>
      <c r="E9464" s="1">
        <v>2.5688000000000004</v>
      </c>
      <c r="F9464" s="134">
        <v>7072</v>
      </c>
      <c r="G9464" s="17" t="s">
        <v>9170</v>
      </c>
      <c r="H9464" s="3" t="s">
        <v>9213</v>
      </c>
      <c r="I9464" s="4"/>
    </row>
    <row r="9465" spans="1:9" ht="45">
      <c r="A9465" s="6">
        <v>9463</v>
      </c>
      <c r="B9465" s="24" t="s">
        <v>9289</v>
      </c>
      <c r="C9465" s="25" t="str">
        <f>IF(D9465=2,"NO","YES")</f>
        <v>YES</v>
      </c>
      <c r="D9465" s="25">
        <f t="shared" si="159"/>
        <v>0.4</v>
      </c>
      <c r="E9465" s="1">
        <v>0.9880000000000001</v>
      </c>
      <c r="F9465" s="134">
        <v>2720</v>
      </c>
      <c r="G9465" s="17" t="s">
        <v>9170</v>
      </c>
      <c r="H9465" s="3" t="s">
        <v>9213</v>
      </c>
      <c r="I9465" s="4"/>
    </row>
    <row r="9466" spans="1:9" ht="30">
      <c r="A9466" s="6">
        <v>9464</v>
      </c>
      <c r="B9466" s="24" t="s">
        <v>9290</v>
      </c>
      <c r="C9466" s="25" t="str">
        <f>IF(D9466=2,"NO","YES")</f>
        <v>YES</v>
      </c>
      <c r="D9466" s="25">
        <f t="shared" si="159"/>
        <v>0.4</v>
      </c>
      <c r="E9466" s="1">
        <v>0.9880000000000001</v>
      </c>
      <c r="F9466" s="134">
        <v>2720</v>
      </c>
      <c r="G9466" s="17" t="s">
        <v>9170</v>
      </c>
      <c r="H9466" s="3" t="s">
        <v>9213</v>
      </c>
      <c r="I9466" s="4"/>
    </row>
    <row r="9467" spans="1:9" ht="30">
      <c r="A9467" s="6">
        <v>9465</v>
      </c>
      <c r="B9467" s="24" t="s">
        <v>9291</v>
      </c>
      <c r="C9467" s="25" t="str">
        <f>IF(D9467=2,"NO","YES")</f>
        <v>YES</v>
      </c>
      <c r="D9467" s="25">
        <f t="shared" si="159"/>
        <v>0.71</v>
      </c>
      <c r="E9467" s="1">
        <v>1.7537</v>
      </c>
      <c r="F9467" s="134">
        <v>4828</v>
      </c>
      <c r="G9467" s="17" t="s">
        <v>9170</v>
      </c>
      <c r="H9467" s="3" t="s">
        <v>9213</v>
      </c>
      <c r="I9467" s="4"/>
    </row>
    <row r="9468" spans="1:9" ht="30">
      <c r="A9468" s="6">
        <v>9466</v>
      </c>
      <c r="B9468" s="24" t="s">
        <v>9292</v>
      </c>
      <c r="C9468" s="25" t="str">
        <f>IF(D9468=2,"NO","YES")</f>
        <v>YES</v>
      </c>
      <c r="D9468" s="25">
        <f t="shared" si="159"/>
        <v>1.08</v>
      </c>
      <c r="E9468" s="1">
        <v>2.6676000000000002</v>
      </c>
      <c r="F9468" s="134">
        <v>7344</v>
      </c>
      <c r="G9468" s="17" t="s">
        <v>9170</v>
      </c>
      <c r="H9468" s="3" t="s">
        <v>9213</v>
      </c>
      <c r="I9468" s="4"/>
    </row>
    <row r="9469" spans="1:9" ht="30">
      <c r="A9469" s="6">
        <v>9467</v>
      </c>
      <c r="B9469" s="24" t="s">
        <v>9293</v>
      </c>
      <c r="C9469" s="25" t="str">
        <f>IF(D9469=2,"NO","YES")</f>
        <v>YES</v>
      </c>
      <c r="D9469" s="25">
        <f t="shared" si="159"/>
        <v>0.36</v>
      </c>
      <c r="E9469" s="1">
        <v>0.88919999999999999</v>
      </c>
      <c r="F9469" s="134">
        <v>2448</v>
      </c>
      <c r="G9469" s="17" t="s">
        <v>9170</v>
      </c>
      <c r="H9469" s="3" t="s">
        <v>9213</v>
      </c>
      <c r="I9469" s="4"/>
    </row>
    <row r="9470" spans="1:9" ht="30">
      <c r="A9470" s="6">
        <v>9468</v>
      </c>
      <c r="B9470" s="24" t="s">
        <v>9294</v>
      </c>
      <c r="C9470" s="25" t="str">
        <f>IF(D9470=2,"NO","YES")</f>
        <v>YES</v>
      </c>
      <c r="D9470" s="25">
        <f t="shared" si="159"/>
        <v>0.34</v>
      </c>
      <c r="E9470" s="1">
        <v>0.8398000000000001</v>
      </c>
      <c r="F9470" s="134">
        <v>2312</v>
      </c>
      <c r="G9470" s="17" t="s">
        <v>9170</v>
      </c>
      <c r="H9470" s="3" t="s">
        <v>9213</v>
      </c>
      <c r="I9470" s="4"/>
    </row>
    <row r="9471" spans="1:9" ht="30">
      <c r="A9471" s="6">
        <v>9469</v>
      </c>
      <c r="B9471" s="24" t="s">
        <v>9295</v>
      </c>
      <c r="C9471" s="25" t="str">
        <f>IF(D9471=2,"NO","YES")</f>
        <v>YES</v>
      </c>
      <c r="D9471" s="25">
        <f t="shared" si="159"/>
        <v>0.08</v>
      </c>
      <c r="E9471" s="1">
        <v>0.19760000000000003</v>
      </c>
      <c r="F9471" s="134">
        <v>544</v>
      </c>
      <c r="G9471" s="17" t="s">
        <v>9170</v>
      </c>
      <c r="H9471" s="3" t="s">
        <v>9213</v>
      </c>
      <c r="I9471" s="4"/>
    </row>
    <row r="9472" spans="1:9" ht="30">
      <c r="A9472" s="6">
        <v>9470</v>
      </c>
      <c r="B9472" s="24" t="s">
        <v>9296</v>
      </c>
      <c r="C9472" s="25" t="str">
        <f>IF(D9472=2,"NO","YES")</f>
        <v>YES</v>
      </c>
      <c r="D9472" s="25">
        <f t="shared" si="159"/>
        <v>0.69</v>
      </c>
      <c r="E9472" s="1">
        <v>1.7042999999999999</v>
      </c>
      <c r="F9472" s="134">
        <v>4692</v>
      </c>
      <c r="G9472" s="17" t="s">
        <v>9170</v>
      </c>
      <c r="H9472" s="3" t="s">
        <v>9213</v>
      </c>
      <c r="I9472" s="4"/>
    </row>
    <row r="9473" spans="1:9" ht="30">
      <c r="A9473" s="6">
        <v>9471</v>
      </c>
      <c r="B9473" s="24" t="s">
        <v>9297</v>
      </c>
      <c r="C9473" s="25" t="str">
        <f>IF(D9473=2,"NO","YES")</f>
        <v>YES</v>
      </c>
      <c r="D9473" s="25">
        <f t="shared" si="159"/>
        <v>0.22</v>
      </c>
      <c r="E9473" s="1">
        <v>0.54339999999999999</v>
      </c>
      <c r="F9473" s="134">
        <v>1496</v>
      </c>
      <c r="G9473" s="17" t="s">
        <v>9170</v>
      </c>
      <c r="H9473" s="3" t="s">
        <v>9213</v>
      </c>
      <c r="I9473" s="4"/>
    </row>
    <row r="9474" spans="1:9" ht="30">
      <c r="A9474" s="6">
        <v>9472</v>
      </c>
      <c r="B9474" s="24" t="s">
        <v>9298</v>
      </c>
      <c r="C9474" s="25" t="str">
        <f>IF(D9474=2,"NO","YES")</f>
        <v>YES</v>
      </c>
      <c r="D9474" s="25">
        <f t="shared" si="159"/>
        <v>1.04</v>
      </c>
      <c r="E9474" s="1">
        <v>2.5688000000000004</v>
      </c>
      <c r="F9474" s="134">
        <v>7072</v>
      </c>
      <c r="G9474" s="17" t="s">
        <v>9170</v>
      </c>
      <c r="H9474" s="3" t="s">
        <v>9213</v>
      </c>
      <c r="I9474" s="4"/>
    </row>
    <row r="9475" spans="1:9" ht="30">
      <c r="A9475" s="6">
        <v>9473</v>
      </c>
      <c r="B9475" s="24" t="s">
        <v>9299</v>
      </c>
      <c r="C9475" s="25" t="str">
        <f>IF(D9475=2,"NO","YES")</f>
        <v>YES</v>
      </c>
      <c r="D9475" s="25">
        <f t="shared" si="159"/>
        <v>1.02</v>
      </c>
      <c r="E9475" s="1">
        <v>2.5194000000000001</v>
      </c>
      <c r="F9475" s="134">
        <v>6936</v>
      </c>
      <c r="G9475" s="17" t="s">
        <v>9170</v>
      </c>
      <c r="H9475" s="3" t="s">
        <v>9213</v>
      </c>
      <c r="I9475" s="4"/>
    </row>
    <row r="9476" spans="1:9" ht="30">
      <c r="A9476" s="6">
        <v>9474</v>
      </c>
      <c r="B9476" s="24" t="s">
        <v>9300</v>
      </c>
      <c r="C9476" s="25" t="str">
        <f>IF(D9476=2,"NO","YES")</f>
        <v>YES</v>
      </c>
      <c r="D9476" s="25">
        <f t="shared" si="159"/>
        <v>0.59</v>
      </c>
      <c r="E9476" s="1">
        <v>1.4573</v>
      </c>
      <c r="F9476" s="134">
        <v>4012</v>
      </c>
      <c r="G9476" s="17" t="s">
        <v>9170</v>
      </c>
      <c r="H9476" s="3" t="s">
        <v>9213</v>
      </c>
      <c r="I9476" s="4"/>
    </row>
    <row r="9477" spans="1:9" ht="30">
      <c r="A9477" s="6">
        <v>9475</v>
      </c>
      <c r="B9477" s="24" t="s">
        <v>9301</v>
      </c>
      <c r="C9477" s="25" t="str">
        <f>IF(D9477=2,"NO","YES")</f>
        <v>YES</v>
      </c>
      <c r="D9477" s="25">
        <f t="shared" ref="D9477:D9540" si="160">F9477/6800</f>
        <v>0.22</v>
      </c>
      <c r="E9477" s="1">
        <v>0.54339999999999999</v>
      </c>
      <c r="F9477" s="134">
        <v>1496</v>
      </c>
      <c r="G9477" s="17" t="s">
        <v>9170</v>
      </c>
      <c r="H9477" s="3" t="s">
        <v>9213</v>
      </c>
      <c r="I9477" s="4"/>
    </row>
    <row r="9478" spans="1:9" ht="30">
      <c r="A9478" s="6">
        <v>9476</v>
      </c>
      <c r="B9478" s="24" t="s">
        <v>9302</v>
      </c>
      <c r="C9478" s="25" t="str">
        <f>IF(D9478=2,"NO","YES")</f>
        <v>YES</v>
      </c>
      <c r="D9478" s="25">
        <f t="shared" si="160"/>
        <v>0.08</v>
      </c>
      <c r="E9478" s="1">
        <v>0.19760000000000003</v>
      </c>
      <c r="F9478" s="134">
        <v>544</v>
      </c>
      <c r="G9478" s="17" t="s">
        <v>9170</v>
      </c>
      <c r="H9478" s="3" t="s">
        <v>9213</v>
      </c>
      <c r="I9478" s="4"/>
    </row>
    <row r="9479" spans="1:9" ht="30">
      <c r="A9479" s="6">
        <v>9477</v>
      </c>
      <c r="B9479" s="24" t="s">
        <v>9303</v>
      </c>
      <c r="C9479" s="25" t="str">
        <f>IF(D9479=2,"NO","YES")</f>
        <v>YES</v>
      </c>
      <c r="D9479" s="25">
        <f t="shared" si="160"/>
        <v>0.27</v>
      </c>
      <c r="E9479" s="1">
        <v>0.66690000000000005</v>
      </c>
      <c r="F9479" s="134">
        <v>1836</v>
      </c>
      <c r="G9479" s="17" t="s">
        <v>9170</v>
      </c>
      <c r="H9479" s="3" t="s">
        <v>9213</v>
      </c>
      <c r="I9479" s="4"/>
    </row>
    <row r="9480" spans="1:9" ht="30">
      <c r="A9480" s="6">
        <v>9478</v>
      </c>
      <c r="B9480" s="24" t="s">
        <v>9304</v>
      </c>
      <c r="C9480" s="25" t="str">
        <f>IF(D9480=2,"NO","YES")</f>
        <v>YES</v>
      </c>
      <c r="D9480" s="25">
        <f t="shared" si="160"/>
        <v>1.07</v>
      </c>
      <c r="E9480" s="1">
        <v>2.6429000000000005</v>
      </c>
      <c r="F9480" s="134">
        <v>7276</v>
      </c>
      <c r="G9480" s="17" t="s">
        <v>9170</v>
      </c>
      <c r="H9480" s="3" t="s">
        <v>9213</v>
      </c>
      <c r="I9480" s="4"/>
    </row>
    <row r="9481" spans="1:9" ht="30">
      <c r="A9481" s="6">
        <v>9479</v>
      </c>
      <c r="B9481" s="24" t="s">
        <v>9305</v>
      </c>
      <c r="C9481" s="25" t="str">
        <f>IF(D9481=2,"NO","YES")</f>
        <v>YES</v>
      </c>
      <c r="D9481" s="25">
        <f t="shared" si="160"/>
        <v>0.77</v>
      </c>
      <c r="E9481" s="1">
        <v>1.9019000000000001</v>
      </c>
      <c r="F9481" s="134">
        <v>5236</v>
      </c>
      <c r="G9481" s="17" t="s">
        <v>9170</v>
      </c>
      <c r="H9481" s="3" t="s">
        <v>9213</v>
      </c>
      <c r="I9481" s="4"/>
    </row>
    <row r="9482" spans="1:9" ht="30">
      <c r="A9482" s="6">
        <v>9480</v>
      </c>
      <c r="B9482" s="24" t="s">
        <v>9306</v>
      </c>
      <c r="C9482" s="25" t="str">
        <f>IF(D9482=2,"NO","YES")</f>
        <v>YES</v>
      </c>
      <c r="D9482" s="25">
        <f t="shared" si="160"/>
        <v>1.03</v>
      </c>
      <c r="E9482" s="1">
        <v>2.5441000000000003</v>
      </c>
      <c r="F9482" s="134">
        <v>7004</v>
      </c>
      <c r="G9482" s="17" t="s">
        <v>9170</v>
      </c>
      <c r="H9482" s="3" t="s">
        <v>9213</v>
      </c>
      <c r="I9482" s="4"/>
    </row>
    <row r="9483" spans="1:9" ht="30">
      <c r="A9483" s="6">
        <v>9481</v>
      </c>
      <c r="B9483" s="24" t="s">
        <v>9307</v>
      </c>
      <c r="C9483" s="25" t="str">
        <f>IF(D9483=2,"NO","YES")</f>
        <v>YES</v>
      </c>
      <c r="D9483" s="25">
        <f t="shared" si="160"/>
        <v>0.4</v>
      </c>
      <c r="E9483" s="1">
        <v>0.9880000000000001</v>
      </c>
      <c r="F9483" s="134">
        <v>2720</v>
      </c>
      <c r="G9483" s="17" t="s">
        <v>9170</v>
      </c>
      <c r="H9483" s="3" t="s">
        <v>9213</v>
      </c>
      <c r="I9483" s="4"/>
    </row>
    <row r="9484" spans="1:9" ht="45">
      <c r="A9484" s="6">
        <v>9482</v>
      </c>
      <c r="B9484" s="24" t="s">
        <v>9308</v>
      </c>
      <c r="C9484" s="25" t="str">
        <f>IF(D9484=2,"NO","YES")</f>
        <v>YES</v>
      </c>
      <c r="D9484" s="25">
        <f t="shared" si="160"/>
        <v>1.07</v>
      </c>
      <c r="E9484" s="1">
        <v>2.6429000000000005</v>
      </c>
      <c r="F9484" s="134">
        <v>7276</v>
      </c>
      <c r="G9484" s="17" t="s">
        <v>9170</v>
      </c>
      <c r="H9484" s="3" t="s">
        <v>9213</v>
      </c>
      <c r="I9484" s="4"/>
    </row>
    <row r="9485" spans="1:9" ht="45">
      <c r="A9485" s="6">
        <v>9483</v>
      </c>
      <c r="B9485" s="24" t="s">
        <v>9309</v>
      </c>
      <c r="C9485" s="25" t="str">
        <f>IF(D9485=2,"NO","YES")</f>
        <v>YES</v>
      </c>
      <c r="D9485" s="25">
        <f t="shared" si="160"/>
        <v>0.68</v>
      </c>
      <c r="E9485" s="1">
        <v>1.6796000000000002</v>
      </c>
      <c r="F9485" s="134">
        <v>4624</v>
      </c>
      <c r="G9485" s="17" t="s">
        <v>9170</v>
      </c>
      <c r="H9485" s="3" t="s">
        <v>9213</v>
      </c>
      <c r="I9485" s="4"/>
    </row>
    <row r="9486" spans="1:9" ht="30">
      <c r="A9486" s="6">
        <v>9484</v>
      </c>
      <c r="B9486" s="24" t="s">
        <v>9310</v>
      </c>
      <c r="C9486" s="25" t="str">
        <f>IF(D9486=2,"NO","YES")</f>
        <v>YES</v>
      </c>
      <c r="D9486" s="25">
        <f t="shared" si="160"/>
        <v>1.07</v>
      </c>
      <c r="E9486" s="1">
        <v>2.6429000000000005</v>
      </c>
      <c r="F9486" s="134">
        <v>7276</v>
      </c>
      <c r="G9486" s="17" t="s">
        <v>9170</v>
      </c>
      <c r="H9486" s="3" t="s">
        <v>9213</v>
      </c>
      <c r="I9486" s="4"/>
    </row>
    <row r="9487" spans="1:9" ht="45">
      <c r="A9487" s="6">
        <v>9485</v>
      </c>
      <c r="B9487" s="24" t="s">
        <v>9311</v>
      </c>
      <c r="C9487" s="25" t="str">
        <f>IF(D9487=2,"NO","YES")</f>
        <v>YES</v>
      </c>
      <c r="D9487" s="25">
        <f t="shared" si="160"/>
        <v>1.04</v>
      </c>
      <c r="E9487" s="1">
        <v>2.5688000000000004</v>
      </c>
      <c r="F9487" s="134">
        <v>7072</v>
      </c>
      <c r="G9487" s="17" t="s">
        <v>9170</v>
      </c>
      <c r="H9487" s="3" t="s">
        <v>9213</v>
      </c>
      <c r="I9487" s="4"/>
    </row>
    <row r="9488" spans="1:9" ht="30">
      <c r="A9488" s="6">
        <v>9486</v>
      </c>
      <c r="B9488" s="24" t="s">
        <v>9312</v>
      </c>
      <c r="C9488" s="25" t="str">
        <f>IF(D9488=2,"NO","YES")</f>
        <v>YES</v>
      </c>
      <c r="D9488" s="25">
        <f t="shared" si="160"/>
        <v>0.56999999999999995</v>
      </c>
      <c r="E9488" s="1">
        <v>1.4078999999999999</v>
      </c>
      <c r="F9488" s="134">
        <v>3876</v>
      </c>
      <c r="G9488" s="17" t="s">
        <v>9170</v>
      </c>
      <c r="H9488" s="3" t="s">
        <v>9213</v>
      </c>
      <c r="I9488" s="4"/>
    </row>
    <row r="9489" spans="1:9" ht="30">
      <c r="A9489" s="6">
        <v>9487</v>
      </c>
      <c r="B9489" s="24" t="s">
        <v>9313</v>
      </c>
      <c r="C9489" s="25" t="str">
        <f>IF(D9489=2,"NO","YES")</f>
        <v>YES</v>
      </c>
      <c r="D9489" s="25">
        <f t="shared" si="160"/>
        <v>0.81</v>
      </c>
      <c r="E9489" s="1">
        <v>2.0007000000000001</v>
      </c>
      <c r="F9489" s="134">
        <v>5508</v>
      </c>
      <c r="G9489" s="17" t="s">
        <v>9170</v>
      </c>
      <c r="H9489" s="3" t="s">
        <v>9213</v>
      </c>
      <c r="I9489" s="4"/>
    </row>
    <row r="9490" spans="1:9" ht="30">
      <c r="A9490" s="6">
        <v>9488</v>
      </c>
      <c r="B9490" s="24" t="s">
        <v>9314</v>
      </c>
      <c r="C9490" s="25" t="str">
        <f>IF(D9490=2,"NO","YES")</f>
        <v>YES</v>
      </c>
      <c r="D9490" s="25">
        <f t="shared" si="160"/>
        <v>0.4</v>
      </c>
      <c r="E9490" s="1">
        <v>0.9880000000000001</v>
      </c>
      <c r="F9490" s="134">
        <v>2720</v>
      </c>
      <c r="G9490" s="17" t="s">
        <v>9170</v>
      </c>
      <c r="H9490" s="3" t="s">
        <v>9213</v>
      </c>
      <c r="I9490" s="4"/>
    </row>
    <row r="9491" spans="1:9" ht="30">
      <c r="A9491" s="6">
        <v>9489</v>
      </c>
      <c r="B9491" s="24" t="s">
        <v>9315</v>
      </c>
      <c r="C9491" s="25" t="str">
        <f>IF(D9491=2,"NO","YES")</f>
        <v>YES</v>
      </c>
      <c r="D9491" s="25">
        <f t="shared" si="160"/>
        <v>0.08</v>
      </c>
      <c r="E9491" s="1">
        <v>0.19760000000000003</v>
      </c>
      <c r="F9491" s="134">
        <v>544</v>
      </c>
      <c r="G9491" s="17" t="s">
        <v>9170</v>
      </c>
      <c r="H9491" s="3" t="s">
        <v>9213</v>
      </c>
      <c r="I9491" s="4"/>
    </row>
    <row r="9492" spans="1:9" ht="30">
      <c r="A9492" s="6">
        <v>9490</v>
      </c>
      <c r="B9492" s="24" t="s">
        <v>9316</v>
      </c>
      <c r="C9492" s="25" t="str">
        <f>IF(D9492=2,"NO","YES")</f>
        <v>YES</v>
      </c>
      <c r="D9492" s="25">
        <f t="shared" si="160"/>
        <v>1.04</v>
      </c>
      <c r="E9492" s="1">
        <v>2.5688000000000004</v>
      </c>
      <c r="F9492" s="134">
        <v>7072</v>
      </c>
      <c r="G9492" s="17" t="s">
        <v>9170</v>
      </c>
      <c r="H9492" s="3" t="s">
        <v>9213</v>
      </c>
      <c r="I9492" s="4"/>
    </row>
    <row r="9493" spans="1:9" ht="30">
      <c r="A9493" s="6">
        <v>9491</v>
      </c>
      <c r="B9493" s="24" t="s">
        <v>9317</v>
      </c>
      <c r="C9493" s="25" t="str">
        <f>IF(D9493=2,"NO","YES")</f>
        <v>YES</v>
      </c>
      <c r="D9493" s="25">
        <f t="shared" si="160"/>
        <v>0.19</v>
      </c>
      <c r="E9493" s="1">
        <v>0.46930000000000005</v>
      </c>
      <c r="F9493" s="134">
        <v>1292</v>
      </c>
      <c r="G9493" s="17" t="s">
        <v>9170</v>
      </c>
      <c r="H9493" s="3" t="s">
        <v>9213</v>
      </c>
      <c r="I9493" s="4"/>
    </row>
    <row r="9494" spans="1:9" ht="30">
      <c r="A9494" s="6">
        <v>9492</v>
      </c>
      <c r="B9494" s="24" t="s">
        <v>9318</v>
      </c>
      <c r="C9494" s="25" t="str">
        <f>IF(D9494=2,"NO","YES")</f>
        <v>YES</v>
      </c>
      <c r="D9494" s="25">
        <f t="shared" si="160"/>
        <v>0.72</v>
      </c>
      <c r="E9494" s="1">
        <v>1.7784</v>
      </c>
      <c r="F9494" s="134">
        <v>4896</v>
      </c>
      <c r="G9494" s="17" t="s">
        <v>9170</v>
      </c>
      <c r="H9494" s="3" t="s">
        <v>9213</v>
      </c>
      <c r="I9494" s="4"/>
    </row>
    <row r="9495" spans="1:9" ht="30">
      <c r="A9495" s="6">
        <v>9493</v>
      </c>
      <c r="B9495" s="24" t="s">
        <v>9319</v>
      </c>
      <c r="C9495" s="25" t="str">
        <f>IF(D9495=2,"NO","YES")</f>
        <v>YES</v>
      </c>
      <c r="D9495" s="25">
        <f t="shared" si="160"/>
        <v>0.74</v>
      </c>
      <c r="E9495" s="1">
        <v>1.8278000000000001</v>
      </c>
      <c r="F9495" s="134">
        <v>5032</v>
      </c>
      <c r="G9495" s="17" t="s">
        <v>9170</v>
      </c>
      <c r="H9495" s="3" t="s">
        <v>9213</v>
      </c>
      <c r="I9495" s="4"/>
    </row>
    <row r="9496" spans="1:9" ht="30">
      <c r="A9496" s="6">
        <v>9494</v>
      </c>
      <c r="B9496" s="24" t="s">
        <v>9320</v>
      </c>
      <c r="C9496" s="25" t="str">
        <f>IF(D9496=2,"NO","YES")</f>
        <v>YES</v>
      </c>
      <c r="D9496" s="25">
        <f t="shared" si="160"/>
        <v>0.08</v>
      </c>
      <c r="E9496" s="1">
        <v>0.19760000000000003</v>
      </c>
      <c r="F9496" s="134">
        <v>544</v>
      </c>
      <c r="G9496" s="17" t="s">
        <v>9170</v>
      </c>
      <c r="H9496" s="3" t="s">
        <v>9213</v>
      </c>
      <c r="I9496" s="4"/>
    </row>
    <row r="9497" spans="1:9" ht="30">
      <c r="A9497" s="6">
        <v>9495</v>
      </c>
      <c r="B9497" s="24" t="s">
        <v>9321</v>
      </c>
      <c r="C9497" s="25" t="str">
        <f>IF(D9497=2,"NO","YES")</f>
        <v>YES</v>
      </c>
      <c r="D9497" s="25">
        <f t="shared" si="160"/>
        <v>0.12</v>
      </c>
      <c r="E9497" s="1">
        <v>0.2964</v>
      </c>
      <c r="F9497" s="134">
        <v>816</v>
      </c>
      <c r="G9497" s="17" t="s">
        <v>9170</v>
      </c>
      <c r="H9497" s="3" t="s">
        <v>9213</v>
      </c>
      <c r="I9497" s="4"/>
    </row>
    <row r="9498" spans="1:9" ht="45">
      <c r="A9498" s="6">
        <v>9496</v>
      </c>
      <c r="B9498" s="24" t="s">
        <v>9322</v>
      </c>
      <c r="C9498" s="25" t="str">
        <f>IF(D9498=2,"NO","YES")</f>
        <v>YES</v>
      </c>
      <c r="D9498" s="25">
        <f t="shared" si="160"/>
        <v>0.08</v>
      </c>
      <c r="E9498" s="1">
        <v>0.19760000000000003</v>
      </c>
      <c r="F9498" s="134">
        <v>544</v>
      </c>
      <c r="G9498" s="17" t="s">
        <v>9170</v>
      </c>
      <c r="H9498" s="3" t="s">
        <v>9213</v>
      </c>
      <c r="I9498" s="4"/>
    </row>
    <row r="9499" spans="1:9" ht="30">
      <c r="A9499" s="6">
        <v>9497</v>
      </c>
      <c r="B9499" s="24" t="s">
        <v>9323</v>
      </c>
      <c r="C9499" s="25" t="str">
        <f>IF(D9499=2,"NO","YES")</f>
        <v>YES</v>
      </c>
      <c r="D9499" s="25">
        <f t="shared" si="160"/>
        <v>0.12</v>
      </c>
      <c r="E9499" s="1">
        <v>0.2964</v>
      </c>
      <c r="F9499" s="134">
        <v>816</v>
      </c>
      <c r="G9499" s="17" t="s">
        <v>9170</v>
      </c>
      <c r="H9499" s="3" t="s">
        <v>9213</v>
      </c>
      <c r="I9499" s="4"/>
    </row>
    <row r="9500" spans="1:9" ht="45">
      <c r="A9500" s="6">
        <v>9498</v>
      </c>
      <c r="B9500" s="24" t="s">
        <v>9324</v>
      </c>
      <c r="C9500" s="25" t="str">
        <f>IF(D9500=2,"NO","YES")</f>
        <v>YES</v>
      </c>
      <c r="D9500" s="25">
        <f t="shared" si="160"/>
        <v>0.54</v>
      </c>
      <c r="E9500" s="1">
        <v>1.3338000000000001</v>
      </c>
      <c r="F9500" s="134">
        <v>3672</v>
      </c>
      <c r="G9500" s="17" t="s">
        <v>9170</v>
      </c>
      <c r="H9500" s="3" t="s">
        <v>9213</v>
      </c>
      <c r="I9500" s="4"/>
    </row>
    <row r="9501" spans="1:9" ht="30">
      <c r="A9501" s="6">
        <v>9499</v>
      </c>
      <c r="B9501" s="24" t="s">
        <v>9325</v>
      </c>
      <c r="C9501" s="25" t="str">
        <f>IF(D9501=2,"NO","YES")</f>
        <v>YES</v>
      </c>
      <c r="D9501" s="25">
        <f t="shared" si="160"/>
        <v>1.03</v>
      </c>
      <c r="E9501" s="1">
        <v>2.5441000000000003</v>
      </c>
      <c r="F9501" s="134">
        <v>7004</v>
      </c>
      <c r="G9501" s="17" t="s">
        <v>9170</v>
      </c>
      <c r="H9501" s="3" t="s">
        <v>9213</v>
      </c>
      <c r="I9501" s="4"/>
    </row>
    <row r="9502" spans="1:9" ht="30">
      <c r="A9502" s="6">
        <v>9500</v>
      </c>
      <c r="B9502" s="24" t="s">
        <v>9326</v>
      </c>
      <c r="C9502" s="25" t="str">
        <f>IF(D9502=2,"NO","YES")</f>
        <v>YES</v>
      </c>
      <c r="D9502" s="25">
        <f t="shared" si="160"/>
        <v>0.43</v>
      </c>
      <c r="E9502" s="1">
        <v>1.0621</v>
      </c>
      <c r="F9502" s="134">
        <v>2924</v>
      </c>
      <c r="G9502" s="17" t="s">
        <v>9170</v>
      </c>
      <c r="H9502" s="3" t="s">
        <v>9213</v>
      </c>
      <c r="I9502" s="4"/>
    </row>
    <row r="9503" spans="1:9" ht="30">
      <c r="A9503" s="6">
        <v>9501</v>
      </c>
      <c r="B9503" s="24" t="s">
        <v>9327</v>
      </c>
      <c r="C9503" s="25" t="str">
        <f>IF(D9503=2,"NO","YES")</f>
        <v>YES</v>
      </c>
      <c r="D9503" s="25">
        <f t="shared" si="160"/>
        <v>0.55000000000000004</v>
      </c>
      <c r="E9503" s="1">
        <v>1.3585000000000003</v>
      </c>
      <c r="F9503" s="134">
        <v>3740</v>
      </c>
      <c r="G9503" s="17" t="s">
        <v>9170</v>
      </c>
      <c r="H9503" s="3" t="s">
        <v>9213</v>
      </c>
      <c r="I9503" s="4"/>
    </row>
    <row r="9504" spans="1:9" ht="30">
      <c r="A9504" s="6">
        <v>9502</v>
      </c>
      <c r="B9504" s="24" t="s">
        <v>9328</v>
      </c>
      <c r="C9504" s="25" t="str">
        <f>IF(D9504=2,"NO","YES")</f>
        <v>YES</v>
      </c>
      <c r="D9504" s="25">
        <f t="shared" si="160"/>
        <v>0.81</v>
      </c>
      <c r="E9504" s="1">
        <v>2.0007000000000001</v>
      </c>
      <c r="F9504" s="134">
        <v>5508</v>
      </c>
      <c r="G9504" s="17" t="s">
        <v>9170</v>
      </c>
      <c r="H9504" s="3" t="s">
        <v>9213</v>
      </c>
      <c r="I9504" s="4"/>
    </row>
    <row r="9505" spans="1:9" ht="30">
      <c r="A9505" s="6">
        <v>9503</v>
      </c>
      <c r="B9505" s="24" t="s">
        <v>9329</v>
      </c>
      <c r="C9505" s="25" t="str">
        <f>IF(D9505=2,"NO","YES")</f>
        <v>YES</v>
      </c>
      <c r="D9505" s="25">
        <f t="shared" si="160"/>
        <v>0.08</v>
      </c>
      <c r="E9505" s="1">
        <v>0.19760000000000003</v>
      </c>
      <c r="F9505" s="134">
        <v>544</v>
      </c>
      <c r="G9505" s="17" t="s">
        <v>9170</v>
      </c>
      <c r="H9505" s="3" t="s">
        <v>9213</v>
      </c>
      <c r="I9505" s="4"/>
    </row>
    <row r="9506" spans="1:9" ht="30">
      <c r="A9506" s="6">
        <v>9504</v>
      </c>
      <c r="B9506" s="24" t="s">
        <v>9330</v>
      </c>
      <c r="C9506" s="25" t="str">
        <f>IF(D9506=2,"NO","YES")</f>
        <v>YES</v>
      </c>
      <c r="D9506" s="25">
        <f t="shared" si="160"/>
        <v>0.45</v>
      </c>
      <c r="E9506" s="1">
        <v>1.1115000000000002</v>
      </c>
      <c r="F9506" s="134">
        <v>3060</v>
      </c>
      <c r="G9506" s="17" t="s">
        <v>9170</v>
      </c>
      <c r="H9506" s="3" t="s">
        <v>9213</v>
      </c>
      <c r="I9506" s="4"/>
    </row>
    <row r="9507" spans="1:9" ht="30">
      <c r="A9507" s="6">
        <v>9505</v>
      </c>
      <c r="B9507" s="24" t="s">
        <v>9331</v>
      </c>
      <c r="C9507" s="25" t="str">
        <f>IF(D9507=2,"NO","YES")</f>
        <v>YES</v>
      </c>
      <c r="D9507" s="25">
        <f t="shared" si="160"/>
        <v>0.3</v>
      </c>
      <c r="E9507" s="1">
        <v>0.74099999999999999</v>
      </c>
      <c r="F9507" s="134">
        <v>2040</v>
      </c>
      <c r="G9507" s="17" t="s">
        <v>9170</v>
      </c>
      <c r="H9507" s="3" t="s">
        <v>9213</v>
      </c>
      <c r="I9507" s="4"/>
    </row>
    <row r="9508" spans="1:9" ht="30">
      <c r="A9508" s="6">
        <v>9506</v>
      </c>
      <c r="B9508" s="24" t="s">
        <v>9332</v>
      </c>
      <c r="C9508" s="25" t="str">
        <f>IF(D9508=2,"NO","YES")</f>
        <v>YES</v>
      </c>
      <c r="D9508" s="25">
        <f t="shared" si="160"/>
        <v>0.83</v>
      </c>
      <c r="E9508" s="1">
        <v>2.0501</v>
      </c>
      <c r="F9508" s="134">
        <v>5644</v>
      </c>
      <c r="G9508" s="17" t="s">
        <v>9170</v>
      </c>
      <c r="H9508" s="3" t="s">
        <v>9213</v>
      </c>
      <c r="I9508" s="4"/>
    </row>
    <row r="9509" spans="1:9" ht="30">
      <c r="A9509" s="6">
        <v>9507</v>
      </c>
      <c r="B9509" s="24" t="s">
        <v>9333</v>
      </c>
      <c r="C9509" s="25" t="str">
        <f>IF(D9509=2,"NO","YES")</f>
        <v>YES</v>
      </c>
      <c r="D9509" s="25">
        <f t="shared" si="160"/>
        <v>0.7</v>
      </c>
      <c r="E9509" s="1">
        <v>1.7290000000000001</v>
      </c>
      <c r="F9509" s="134">
        <v>4760</v>
      </c>
      <c r="G9509" s="17" t="s">
        <v>9170</v>
      </c>
      <c r="H9509" s="3" t="s">
        <v>9213</v>
      </c>
      <c r="I9509" s="4"/>
    </row>
    <row r="9510" spans="1:9" ht="30">
      <c r="A9510" s="6">
        <v>9508</v>
      </c>
      <c r="B9510" s="24" t="s">
        <v>9334</v>
      </c>
      <c r="C9510" s="25" t="str">
        <f>IF(D9510=2,"NO","YES")</f>
        <v>YES</v>
      </c>
      <c r="D9510" s="25">
        <f t="shared" si="160"/>
        <v>0.11</v>
      </c>
      <c r="E9510" s="1">
        <v>0.2717</v>
      </c>
      <c r="F9510" s="134">
        <v>748</v>
      </c>
      <c r="G9510" s="17" t="s">
        <v>9170</v>
      </c>
      <c r="H9510" s="3" t="s">
        <v>9213</v>
      </c>
      <c r="I9510" s="4"/>
    </row>
    <row r="9511" spans="1:9" ht="30">
      <c r="A9511" s="6">
        <v>9509</v>
      </c>
      <c r="B9511" s="24" t="s">
        <v>9335</v>
      </c>
      <c r="C9511" s="25" t="str">
        <f>IF(D9511=2,"NO","YES")</f>
        <v>YES</v>
      </c>
      <c r="D9511" s="25">
        <f t="shared" si="160"/>
        <v>0.06</v>
      </c>
      <c r="E9511" s="1">
        <v>0.1482</v>
      </c>
      <c r="F9511" s="134">
        <v>408</v>
      </c>
      <c r="G9511" s="17" t="s">
        <v>9170</v>
      </c>
      <c r="H9511" s="3" t="s">
        <v>9213</v>
      </c>
      <c r="I9511" s="4"/>
    </row>
    <row r="9512" spans="1:9" ht="30">
      <c r="A9512" s="6">
        <v>9510</v>
      </c>
      <c r="B9512" s="24" t="s">
        <v>9336</v>
      </c>
      <c r="C9512" s="25" t="str">
        <f>IF(D9512=2,"NO","YES")</f>
        <v>YES</v>
      </c>
      <c r="D9512" s="25">
        <f t="shared" si="160"/>
        <v>1.07</v>
      </c>
      <c r="E9512" s="1">
        <v>2.6429000000000005</v>
      </c>
      <c r="F9512" s="134">
        <v>7276</v>
      </c>
      <c r="G9512" s="17" t="s">
        <v>9170</v>
      </c>
      <c r="H9512" s="3" t="s">
        <v>9213</v>
      </c>
      <c r="I9512" s="4"/>
    </row>
    <row r="9513" spans="1:9" ht="30">
      <c r="A9513" s="6">
        <v>9511</v>
      </c>
      <c r="B9513" s="24" t="s">
        <v>9337</v>
      </c>
      <c r="C9513" s="25" t="str">
        <f>IF(D9513=2,"NO","YES")</f>
        <v>YES</v>
      </c>
      <c r="D9513" s="25">
        <f t="shared" si="160"/>
        <v>0.23</v>
      </c>
      <c r="E9513" s="1">
        <v>0.56810000000000005</v>
      </c>
      <c r="F9513" s="134">
        <v>1564</v>
      </c>
      <c r="G9513" s="17" t="s">
        <v>9170</v>
      </c>
      <c r="H9513" s="3" t="s">
        <v>9213</v>
      </c>
      <c r="I9513" s="4"/>
    </row>
    <row r="9514" spans="1:9" ht="30">
      <c r="A9514" s="6">
        <v>9512</v>
      </c>
      <c r="B9514" s="24" t="s">
        <v>9338</v>
      </c>
      <c r="C9514" s="25" t="str">
        <f>IF(D9514=2,"NO","YES")</f>
        <v>YES</v>
      </c>
      <c r="D9514" s="25">
        <f t="shared" si="160"/>
        <v>0.33</v>
      </c>
      <c r="E9514" s="1">
        <v>0.81510000000000016</v>
      </c>
      <c r="F9514" s="134">
        <v>2244</v>
      </c>
      <c r="G9514" s="17" t="s">
        <v>9170</v>
      </c>
      <c r="H9514" s="3" t="s">
        <v>9213</v>
      </c>
      <c r="I9514" s="4"/>
    </row>
    <row r="9515" spans="1:9" ht="30">
      <c r="A9515" s="6">
        <v>9513</v>
      </c>
      <c r="B9515" s="24" t="s">
        <v>9339</v>
      </c>
      <c r="C9515" s="25" t="str">
        <f>IF(D9515=2,"NO","YES")</f>
        <v>YES</v>
      </c>
      <c r="D9515" s="25">
        <f t="shared" si="160"/>
        <v>0.3</v>
      </c>
      <c r="E9515" s="1">
        <v>0.74099999999999999</v>
      </c>
      <c r="F9515" s="134">
        <v>2040</v>
      </c>
      <c r="G9515" s="17" t="s">
        <v>9170</v>
      </c>
      <c r="H9515" s="3" t="s">
        <v>9213</v>
      </c>
      <c r="I9515" s="4"/>
    </row>
    <row r="9516" spans="1:9" ht="30">
      <c r="A9516" s="6">
        <v>9514</v>
      </c>
      <c r="B9516" s="24" t="s">
        <v>9340</v>
      </c>
      <c r="C9516" s="25" t="str">
        <f>IF(D9516=2,"NO","YES")</f>
        <v>YES</v>
      </c>
      <c r="D9516" s="25">
        <f t="shared" si="160"/>
        <v>1.07</v>
      </c>
      <c r="E9516" s="1">
        <v>2.6429000000000005</v>
      </c>
      <c r="F9516" s="134">
        <v>7276</v>
      </c>
      <c r="G9516" s="17" t="s">
        <v>9170</v>
      </c>
      <c r="H9516" s="3" t="s">
        <v>9213</v>
      </c>
      <c r="I9516" s="4"/>
    </row>
    <row r="9517" spans="1:9" ht="30">
      <c r="A9517" s="6">
        <v>9515</v>
      </c>
      <c r="B9517" s="24" t="s">
        <v>9341</v>
      </c>
      <c r="C9517" s="25" t="str">
        <f>IF(D9517=2,"NO","YES")</f>
        <v>YES</v>
      </c>
      <c r="D9517" s="25">
        <f t="shared" si="160"/>
        <v>0.65</v>
      </c>
      <c r="E9517" s="1">
        <v>1.6055000000000001</v>
      </c>
      <c r="F9517" s="134">
        <v>4420</v>
      </c>
      <c r="G9517" s="17" t="s">
        <v>9170</v>
      </c>
      <c r="H9517" s="3" t="s">
        <v>9213</v>
      </c>
      <c r="I9517" s="4"/>
    </row>
    <row r="9518" spans="1:9" ht="45">
      <c r="A9518" s="6">
        <v>9516</v>
      </c>
      <c r="B9518" s="24" t="s">
        <v>9342</v>
      </c>
      <c r="C9518" s="25" t="str">
        <f>IF(D9518=2,"NO","YES")</f>
        <v>YES</v>
      </c>
      <c r="D9518" s="25">
        <f t="shared" si="160"/>
        <v>0.48</v>
      </c>
      <c r="E9518" s="1">
        <v>1.1856</v>
      </c>
      <c r="F9518" s="134">
        <v>3264</v>
      </c>
      <c r="G9518" s="17" t="s">
        <v>9170</v>
      </c>
      <c r="H9518" s="3" t="s">
        <v>9213</v>
      </c>
      <c r="I9518" s="4"/>
    </row>
    <row r="9519" spans="1:9" ht="30">
      <c r="A9519" s="6">
        <v>9517</v>
      </c>
      <c r="B9519" s="24" t="s">
        <v>9343</v>
      </c>
      <c r="C9519" s="25" t="str">
        <f>IF(D9519=2,"NO","YES")</f>
        <v>YES</v>
      </c>
      <c r="D9519" s="25">
        <f t="shared" si="160"/>
        <v>0.64</v>
      </c>
      <c r="E9519" s="1">
        <v>1.5808000000000002</v>
      </c>
      <c r="F9519" s="134">
        <v>4352</v>
      </c>
      <c r="G9519" s="17" t="s">
        <v>9170</v>
      </c>
      <c r="H9519" s="3" t="s">
        <v>9213</v>
      </c>
      <c r="I9519" s="4"/>
    </row>
    <row r="9520" spans="1:9" ht="30">
      <c r="A9520" s="6">
        <v>9518</v>
      </c>
      <c r="B9520" s="24" t="s">
        <v>9344</v>
      </c>
      <c r="C9520" s="25" t="str">
        <f>IF(D9520=2,"NO","YES")</f>
        <v>YES</v>
      </c>
      <c r="D9520" s="25">
        <f t="shared" si="160"/>
        <v>0.47</v>
      </c>
      <c r="E9520" s="1">
        <v>1.1609</v>
      </c>
      <c r="F9520" s="134">
        <v>3196</v>
      </c>
      <c r="G9520" s="17" t="s">
        <v>9170</v>
      </c>
      <c r="H9520" s="3" t="s">
        <v>9213</v>
      </c>
      <c r="I9520" s="4"/>
    </row>
    <row r="9521" spans="1:9" ht="30">
      <c r="A9521" s="6">
        <v>9519</v>
      </c>
      <c r="B9521" s="24" t="s">
        <v>9345</v>
      </c>
      <c r="C9521" s="25" t="str">
        <f>IF(D9521=2,"NO","YES")</f>
        <v>YES</v>
      </c>
      <c r="D9521" s="25">
        <f t="shared" si="160"/>
        <v>0.64</v>
      </c>
      <c r="E9521" s="1">
        <v>1.5808000000000002</v>
      </c>
      <c r="F9521" s="134">
        <v>4352</v>
      </c>
      <c r="G9521" s="17" t="s">
        <v>9170</v>
      </c>
      <c r="H9521" s="3" t="s">
        <v>9213</v>
      </c>
      <c r="I9521" s="4"/>
    </row>
    <row r="9522" spans="1:9" ht="30">
      <c r="A9522" s="6">
        <v>9520</v>
      </c>
      <c r="B9522" s="24" t="s">
        <v>9346</v>
      </c>
      <c r="C9522" s="25" t="str">
        <f>IF(D9522=2,"NO","YES")</f>
        <v>YES</v>
      </c>
      <c r="D9522" s="25">
        <f t="shared" si="160"/>
        <v>0.31</v>
      </c>
      <c r="E9522" s="1">
        <v>0.76570000000000005</v>
      </c>
      <c r="F9522" s="134">
        <v>2108</v>
      </c>
      <c r="G9522" s="17" t="s">
        <v>9170</v>
      </c>
      <c r="H9522" s="3" t="s">
        <v>9213</v>
      </c>
      <c r="I9522" s="4"/>
    </row>
    <row r="9523" spans="1:9" ht="30">
      <c r="A9523" s="6">
        <v>9521</v>
      </c>
      <c r="B9523" s="24" t="s">
        <v>9347</v>
      </c>
      <c r="C9523" s="25" t="str">
        <f>IF(D9523=2,"NO","YES")</f>
        <v>YES</v>
      </c>
      <c r="D9523" s="25">
        <f t="shared" si="160"/>
        <v>0.31</v>
      </c>
      <c r="E9523" s="1">
        <v>0.76570000000000005</v>
      </c>
      <c r="F9523" s="134">
        <v>2108</v>
      </c>
      <c r="G9523" s="17" t="s">
        <v>9170</v>
      </c>
      <c r="H9523" s="3" t="s">
        <v>9213</v>
      </c>
      <c r="I9523" s="4"/>
    </row>
    <row r="9524" spans="1:9" ht="30">
      <c r="A9524" s="6">
        <v>9522</v>
      </c>
      <c r="B9524" s="24" t="s">
        <v>9348</v>
      </c>
      <c r="C9524" s="25" t="str">
        <f>IF(D9524=2,"NO","YES")</f>
        <v>YES</v>
      </c>
      <c r="D9524" s="25">
        <f t="shared" si="160"/>
        <v>0.96</v>
      </c>
      <c r="E9524" s="1">
        <v>2.3712</v>
      </c>
      <c r="F9524" s="134">
        <v>6528</v>
      </c>
      <c r="G9524" s="17" t="s">
        <v>9170</v>
      </c>
      <c r="H9524" s="3" t="s">
        <v>9213</v>
      </c>
      <c r="I9524" s="4"/>
    </row>
    <row r="9525" spans="1:9" ht="30">
      <c r="A9525" s="6">
        <v>9523</v>
      </c>
      <c r="B9525" s="24" t="s">
        <v>9349</v>
      </c>
      <c r="C9525" s="25" t="str">
        <f>IF(D9525=2,"NO","YES")</f>
        <v>YES</v>
      </c>
      <c r="D9525" s="25">
        <f t="shared" si="160"/>
        <v>0.65</v>
      </c>
      <c r="E9525" s="1">
        <v>1.6055000000000001</v>
      </c>
      <c r="F9525" s="134">
        <v>4420</v>
      </c>
      <c r="G9525" s="17" t="s">
        <v>9170</v>
      </c>
      <c r="H9525" s="3" t="s">
        <v>9213</v>
      </c>
      <c r="I9525" s="4"/>
    </row>
    <row r="9526" spans="1:9" ht="30">
      <c r="A9526" s="6">
        <v>9524</v>
      </c>
      <c r="B9526" s="24" t="s">
        <v>9350</v>
      </c>
      <c r="C9526" s="25" t="str">
        <f>IF(D9526=2,"NO","YES")</f>
        <v>YES</v>
      </c>
      <c r="D9526" s="25">
        <f t="shared" si="160"/>
        <v>1.04</v>
      </c>
      <c r="E9526" s="1">
        <v>2.5688000000000004</v>
      </c>
      <c r="F9526" s="134">
        <v>7072</v>
      </c>
      <c r="G9526" s="17" t="s">
        <v>9170</v>
      </c>
      <c r="H9526" s="3" t="s">
        <v>9213</v>
      </c>
      <c r="I9526" s="4"/>
    </row>
    <row r="9527" spans="1:9" ht="30">
      <c r="A9527" s="6">
        <v>9525</v>
      </c>
      <c r="B9527" s="24" t="s">
        <v>9351</v>
      </c>
      <c r="C9527" s="25" t="str">
        <f>IF(D9527=2,"NO","YES")</f>
        <v>YES</v>
      </c>
      <c r="D9527" s="25">
        <f t="shared" si="160"/>
        <v>0.21</v>
      </c>
      <c r="E9527" s="1">
        <v>0.51870000000000005</v>
      </c>
      <c r="F9527" s="134">
        <v>1428</v>
      </c>
      <c r="G9527" s="17" t="s">
        <v>9170</v>
      </c>
      <c r="H9527" s="3" t="s">
        <v>9213</v>
      </c>
      <c r="I9527" s="4"/>
    </row>
    <row r="9528" spans="1:9" ht="30">
      <c r="A9528" s="6">
        <v>9526</v>
      </c>
      <c r="B9528" s="24" t="s">
        <v>9352</v>
      </c>
      <c r="C9528" s="25" t="str">
        <f>IF(D9528=2,"NO","YES")</f>
        <v>YES</v>
      </c>
      <c r="D9528" s="25">
        <f t="shared" si="160"/>
        <v>0.72</v>
      </c>
      <c r="E9528" s="1">
        <v>1.7784</v>
      </c>
      <c r="F9528" s="134">
        <v>4896</v>
      </c>
      <c r="G9528" s="17" t="s">
        <v>9170</v>
      </c>
      <c r="H9528" s="3" t="s">
        <v>9213</v>
      </c>
      <c r="I9528" s="4"/>
    </row>
    <row r="9529" spans="1:9" ht="30">
      <c r="A9529" s="6">
        <v>9527</v>
      </c>
      <c r="B9529" s="24" t="s">
        <v>9353</v>
      </c>
      <c r="C9529" s="25" t="str">
        <f>IF(D9529=2,"NO","YES")</f>
        <v>YES</v>
      </c>
      <c r="D9529" s="25">
        <f t="shared" si="160"/>
        <v>0.89</v>
      </c>
      <c r="E9529" s="1">
        <v>2.1983000000000001</v>
      </c>
      <c r="F9529" s="134">
        <v>6052</v>
      </c>
      <c r="G9529" s="17" t="s">
        <v>9170</v>
      </c>
      <c r="H9529" s="3" t="s">
        <v>9213</v>
      </c>
      <c r="I9529" s="4"/>
    </row>
    <row r="9530" spans="1:9" ht="45">
      <c r="A9530" s="6">
        <v>9528</v>
      </c>
      <c r="B9530" s="24" t="s">
        <v>9354</v>
      </c>
      <c r="C9530" s="25" t="str">
        <f>IF(D9530=2,"NO","YES")</f>
        <v>YES</v>
      </c>
      <c r="D9530" s="25">
        <f t="shared" si="160"/>
        <v>0.06</v>
      </c>
      <c r="E9530" s="1">
        <v>0.1482</v>
      </c>
      <c r="F9530" s="134">
        <v>408</v>
      </c>
      <c r="G9530" s="17" t="s">
        <v>9170</v>
      </c>
      <c r="H9530" s="3" t="s">
        <v>9213</v>
      </c>
      <c r="I9530" s="4"/>
    </row>
    <row r="9531" spans="1:9" ht="30">
      <c r="A9531" s="6">
        <v>9529</v>
      </c>
      <c r="B9531" s="24" t="s">
        <v>9355</v>
      </c>
      <c r="C9531" s="25" t="str">
        <f>IF(D9531=2,"NO","YES")</f>
        <v>YES</v>
      </c>
      <c r="D9531" s="25">
        <f t="shared" si="160"/>
        <v>1.68</v>
      </c>
      <c r="E9531" s="1">
        <v>4.1496000000000004</v>
      </c>
      <c r="F9531" s="134">
        <v>11424</v>
      </c>
      <c r="G9531" s="17" t="s">
        <v>9170</v>
      </c>
      <c r="H9531" s="3" t="s">
        <v>9213</v>
      </c>
      <c r="I9531" s="4"/>
    </row>
    <row r="9532" spans="1:9" ht="30">
      <c r="A9532" s="6">
        <v>9530</v>
      </c>
      <c r="B9532" s="24" t="s">
        <v>9356</v>
      </c>
      <c r="C9532" s="25" t="str">
        <f>IF(D9532=2,"NO","YES")</f>
        <v>YES</v>
      </c>
      <c r="D9532" s="25">
        <f t="shared" si="160"/>
        <v>0.08</v>
      </c>
      <c r="E9532" s="1">
        <v>0.19760000000000003</v>
      </c>
      <c r="F9532" s="134">
        <v>544</v>
      </c>
      <c r="G9532" s="17" t="s">
        <v>9170</v>
      </c>
      <c r="H9532" s="3" t="s">
        <v>9213</v>
      </c>
      <c r="I9532" s="4"/>
    </row>
    <row r="9533" spans="1:9" ht="30">
      <c r="A9533" s="6">
        <v>9531</v>
      </c>
      <c r="B9533" s="24" t="s">
        <v>9357</v>
      </c>
      <c r="C9533" s="25" t="str">
        <f>IF(D9533=2,"NO","YES")</f>
        <v>YES</v>
      </c>
      <c r="D9533" s="25">
        <f t="shared" si="160"/>
        <v>0.14000000000000001</v>
      </c>
      <c r="E9533" s="1">
        <v>0.34580000000000005</v>
      </c>
      <c r="F9533" s="134">
        <v>952</v>
      </c>
      <c r="G9533" s="17" t="s">
        <v>9170</v>
      </c>
      <c r="H9533" s="3" t="s">
        <v>9213</v>
      </c>
      <c r="I9533" s="4"/>
    </row>
    <row r="9534" spans="1:9" ht="30">
      <c r="A9534" s="6">
        <v>9532</v>
      </c>
      <c r="B9534" s="24" t="s">
        <v>9358</v>
      </c>
      <c r="C9534" s="25" t="str">
        <f>IF(D9534=2,"NO","YES")</f>
        <v>YES</v>
      </c>
      <c r="D9534" s="25">
        <f t="shared" si="160"/>
        <v>0.28000000000000003</v>
      </c>
      <c r="E9534" s="1">
        <v>0.6916000000000001</v>
      </c>
      <c r="F9534" s="134">
        <v>1904</v>
      </c>
      <c r="G9534" s="17" t="s">
        <v>9170</v>
      </c>
      <c r="H9534" s="3" t="s">
        <v>9213</v>
      </c>
      <c r="I9534" s="4"/>
    </row>
    <row r="9535" spans="1:9" ht="30">
      <c r="A9535" s="6">
        <v>9533</v>
      </c>
      <c r="B9535" s="24" t="s">
        <v>9359</v>
      </c>
      <c r="C9535" s="25" t="str">
        <f>IF(D9535=2,"NO","YES")</f>
        <v>YES</v>
      </c>
      <c r="D9535" s="25">
        <f t="shared" si="160"/>
        <v>0.22</v>
      </c>
      <c r="E9535" s="1">
        <v>0.54339999999999999</v>
      </c>
      <c r="F9535" s="134">
        <v>1496</v>
      </c>
      <c r="G9535" s="17" t="s">
        <v>9170</v>
      </c>
      <c r="H9535" s="3" t="s">
        <v>9213</v>
      </c>
      <c r="I9535" s="4"/>
    </row>
    <row r="9536" spans="1:9" ht="30">
      <c r="A9536" s="6">
        <v>9534</v>
      </c>
      <c r="B9536" s="24" t="s">
        <v>9360</v>
      </c>
      <c r="C9536" s="25" t="str">
        <f>IF(D9536=2,"NO","YES")</f>
        <v>YES</v>
      </c>
      <c r="D9536" s="25">
        <f t="shared" si="160"/>
        <v>0.76</v>
      </c>
      <c r="E9536" s="1">
        <v>1.8772000000000002</v>
      </c>
      <c r="F9536" s="134">
        <v>5168</v>
      </c>
      <c r="G9536" s="17" t="s">
        <v>9170</v>
      </c>
      <c r="H9536" s="3" t="s">
        <v>9213</v>
      </c>
      <c r="I9536" s="4"/>
    </row>
    <row r="9537" spans="1:9" ht="45">
      <c r="A9537" s="6">
        <v>9535</v>
      </c>
      <c r="B9537" s="24" t="s">
        <v>9361</v>
      </c>
      <c r="C9537" s="25" t="str">
        <f>IF(D9537=2,"NO","YES")</f>
        <v>YES</v>
      </c>
      <c r="D9537" s="25">
        <f t="shared" si="160"/>
        <v>0.72</v>
      </c>
      <c r="E9537" s="1">
        <v>1.7784</v>
      </c>
      <c r="F9537" s="134">
        <v>4896</v>
      </c>
      <c r="G9537" s="17" t="s">
        <v>9170</v>
      </c>
      <c r="H9537" s="3" t="s">
        <v>9213</v>
      </c>
      <c r="I9537" s="4"/>
    </row>
    <row r="9538" spans="1:9" ht="30">
      <c r="A9538" s="6">
        <v>9536</v>
      </c>
      <c r="B9538" s="24" t="s">
        <v>9362</v>
      </c>
      <c r="C9538" s="25" t="str">
        <f>IF(D9538=2,"NO","YES")</f>
        <v>YES</v>
      </c>
      <c r="D9538" s="25">
        <f t="shared" si="160"/>
        <v>0.53</v>
      </c>
      <c r="E9538" s="1">
        <v>1.3091000000000002</v>
      </c>
      <c r="F9538" s="134">
        <v>3604</v>
      </c>
      <c r="G9538" s="17" t="s">
        <v>9170</v>
      </c>
      <c r="H9538" s="3" t="s">
        <v>9213</v>
      </c>
      <c r="I9538" s="4"/>
    </row>
    <row r="9539" spans="1:9" ht="30">
      <c r="A9539" s="6">
        <v>9537</v>
      </c>
      <c r="B9539" s="24" t="s">
        <v>9363</v>
      </c>
      <c r="C9539" s="25" t="str">
        <f>IF(D9539=2,"NO","YES")</f>
        <v>YES</v>
      </c>
      <c r="D9539" s="25">
        <f t="shared" si="160"/>
        <v>0.36</v>
      </c>
      <c r="E9539" s="1">
        <v>0.88919999999999999</v>
      </c>
      <c r="F9539" s="134">
        <v>2448</v>
      </c>
      <c r="G9539" s="17" t="s">
        <v>9170</v>
      </c>
      <c r="H9539" s="3" t="s">
        <v>9213</v>
      </c>
      <c r="I9539" s="4"/>
    </row>
    <row r="9540" spans="1:9" ht="30">
      <c r="A9540" s="6">
        <v>9538</v>
      </c>
      <c r="B9540" s="24" t="s">
        <v>9364</v>
      </c>
      <c r="C9540" s="25" t="str">
        <f>IF(D9540=2,"NO","YES")</f>
        <v>YES</v>
      </c>
      <c r="D9540" s="25">
        <f t="shared" si="160"/>
        <v>0.81</v>
      </c>
      <c r="E9540" s="1">
        <v>2.0007000000000001</v>
      </c>
      <c r="F9540" s="134">
        <v>5508</v>
      </c>
      <c r="G9540" s="17" t="s">
        <v>9170</v>
      </c>
      <c r="H9540" s="3" t="s">
        <v>9213</v>
      </c>
      <c r="I9540" s="4"/>
    </row>
    <row r="9541" spans="1:9" ht="30">
      <c r="A9541" s="6">
        <v>9539</v>
      </c>
      <c r="B9541" s="24" t="s">
        <v>9365</v>
      </c>
      <c r="C9541" s="25" t="str">
        <f>IF(D9541=2,"NO","YES")</f>
        <v>YES</v>
      </c>
      <c r="D9541" s="25">
        <f t="shared" ref="D9541:D9604" si="161">F9541/6800</f>
        <v>0.45</v>
      </c>
      <c r="E9541" s="1">
        <v>1.1115000000000002</v>
      </c>
      <c r="F9541" s="134">
        <v>3060</v>
      </c>
      <c r="G9541" s="17" t="s">
        <v>9170</v>
      </c>
      <c r="H9541" s="3" t="s">
        <v>9213</v>
      </c>
      <c r="I9541" s="4"/>
    </row>
    <row r="9542" spans="1:9" ht="45">
      <c r="A9542" s="6">
        <v>9540</v>
      </c>
      <c r="B9542" s="24" t="s">
        <v>9366</v>
      </c>
      <c r="C9542" s="25" t="str">
        <f>IF(D9542=2,"NO","YES")</f>
        <v>YES</v>
      </c>
      <c r="D9542" s="25">
        <f t="shared" si="161"/>
        <v>0.97</v>
      </c>
      <c r="E9542" s="1">
        <v>2.3959000000000001</v>
      </c>
      <c r="F9542" s="134">
        <v>6596</v>
      </c>
      <c r="G9542" s="17" t="s">
        <v>9170</v>
      </c>
      <c r="H9542" s="3" t="s">
        <v>9213</v>
      </c>
      <c r="I9542" s="4"/>
    </row>
    <row r="9543" spans="1:9" ht="30">
      <c r="A9543" s="6">
        <v>9541</v>
      </c>
      <c r="B9543" s="24" t="s">
        <v>9367</v>
      </c>
      <c r="C9543" s="25" t="str">
        <f>IF(D9543=2,"NO","YES")</f>
        <v>YES</v>
      </c>
      <c r="D9543" s="25">
        <f t="shared" si="161"/>
        <v>0.93</v>
      </c>
      <c r="E9543" s="1">
        <v>2.2971000000000004</v>
      </c>
      <c r="F9543" s="134">
        <v>6324</v>
      </c>
      <c r="G9543" s="17" t="s">
        <v>9170</v>
      </c>
      <c r="H9543" s="3" t="s">
        <v>9213</v>
      </c>
      <c r="I9543" s="4"/>
    </row>
    <row r="9544" spans="1:9" ht="45">
      <c r="A9544" s="6">
        <v>9542</v>
      </c>
      <c r="B9544" s="24" t="s">
        <v>9368</v>
      </c>
      <c r="C9544" s="25" t="str">
        <f>IF(D9544=2,"NO","YES")</f>
        <v>YES</v>
      </c>
      <c r="D9544" s="25">
        <f t="shared" si="161"/>
        <v>0.32</v>
      </c>
      <c r="E9544" s="1">
        <v>0.7904000000000001</v>
      </c>
      <c r="F9544" s="134">
        <v>2176</v>
      </c>
      <c r="G9544" s="17" t="s">
        <v>9170</v>
      </c>
      <c r="H9544" s="3" t="s">
        <v>9213</v>
      </c>
      <c r="I9544" s="4"/>
    </row>
    <row r="9545" spans="1:9" ht="30">
      <c r="A9545" s="6">
        <v>9543</v>
      </c>
      <c r="B9545" s="24" t="s">
        <v>9369</v>
      </c>
      <c r="C9545" s="25" t="str">
        <f>IF(D9545=2,"NO","YES")</f>
        <v>YES</v>
      </c>
      <c r="D9545" s="25">
        <f t="shared" si="161"/>
        <v>0.91</v>
      </c>
      <c r="E9545" s="1">
        <v>2.2477000000000005</v>
      </c>
      <c r="F9545" s="134">
        <v>6188</v>
      </c>
      <c r="G9545" s="17" t="s">
        <v>9170</v>
      </c>
      <c r="H9545" s="3" t="s">
        <v>9213</v>
      </c>
      <c r="I9545" s="4"/>
    </row>
    <row r="9546" spans="1:9" ht="30">
      <c r="A9546" s="6">
        <v>9544</v>
      </c>
      <c r="B9546" s="24" t="s">
        <v>9370</v>
      </c>
      <c r="C9546" s="25" t="str">
        <f>IF(D9546=2,"NO","YES")</f>
        <v>YES</v>
      </c>
      <c r="D9546" s="25">
        <f t="shared" si="161"/>
        <v>0.4</v>
      </c>
      <c r="E9546" s="1">
        <v>0.9880000000000001</v>
      </c>
      <c r="F9546" s="134">
        <v>2720</v>
      </c>
      <c r="G9546" s="17" t="s">
        <v>9170</v>
      </c>
      <c r="H9546" s="3" t="s">
        <v>9213</v>
      </c>
      <c r="I9546" s="4"/>
    </row>
    <row r="9547" spans="1:9" ht="30">
      <c r="A9547" s="6">
        <v>9545</v>
      </c>
      <c r="B9547" s="24" t="s">
        <v>9371</v>
      </c>
      <c r="C9547" s="25" t="str">
        <f>IF(D9547=2,"NO","YES")</f>
        <v>YES</v>
      </c>
      <c r="D9547" s="25">
        <f t="shared" si="161"/>
        <v>0.59</v>
      </c>
      <c r="E9547" s="1">
        <v>1.4573</v>
      </c>
      <c r="F9547" s="134">
        <v>4012</v>
      </c>
      <c r="G9547" s="17" t="s">
        <v>9170</v>
      </c>
      <c r="H9547" s="3" t="s">
        <v>9213</v>
      </c>
      <c r="I9547" s="4"/>
    </row>
    <row r="9548" spans="1:9" ht="30">
      <c r="A9548" s="6">
        <v>9546</v>
      </c>
      <c r="B9548" s="24" t="s">
        <v>9372</v>
      </c>
      <c r="C9548" s="25" t="str">
        <f>IF(D9548=2,"NO","YES")</f>
        <v>YES</v>
      </c>
      <c r="D9548" s="25">
        <f t="shared" si="161"/>
        <v>0.23</v>
      </c>
      <c r="E9548" s="1">
        <v>0.56810000000000005</v>
      </c>
      <c r="F9548" s="134">
        <v>1564</v>
      </c>
      <c r="G9548" s="17" t="s">
        <v>9170</v>
      </c>
      <c r="H9548" s="3" t="s">
        <v>9213</v>
      </c>
      <c r="I9548" s="4"/>
    </row>
    <row r="9549" spans="1:9" ht="30">
      <c r="A9549" s="6">
        <v>9547</v>
      </c>
      <c r="B9549" s="24" t="s">
        <v>9373</v>
      </c>
      <c r="C9549" s="25" t="str">
        <f>IF(D9549=2,"NO","YES")</f>
        <v>YES</v>
      </c>
      <c r="D9549" s="25">
        <f t="shared" si="161"/>
        <v>0.3</v>
      </c>
      <c r="E9549" s="1">
        <v>0.74099999999999999</v>
      </c>
      <c r="F9549" s="134">
        <v>2040</v>
      </c>
      <c r="G9549" s="17" t="s">
        <v>9170</v>
      </c>
      <c r="H9549" s="3" t="s">
        <v>9213</v>
      </c>
      <c r="I9549" s="4"/>
    </row>
    <row r="9550" spans="1:9" ht="30">
      <c r="A9550" s="6">
        <v>9548</v>
      </c>
      <c r="B9550" s="24" t="s">
        <v>9374</v>
      </c>
      <c r="C9550" s="25" t="str">
        <f>IF(D9550=2,"NO","YES")</f>
        <v>YES</v>
      </c>
      <c r="D9550" s="25">
        <f t="shared" si="161"/>
        <v>0.62</v>
      </c>
      <c r="E9550" s="1">
        <v>1.5314000000000001</v>
      </c>
      <c r="F9550" s="134">
        <v>4216</v>
      </c>
      <c r="G9550" s="17" t="s">
        <v>9170</v>
      </c>
      <c r="H9550" s="3" t="s">
        <v>9213</v>
      </c>
      <c r="I9550" s="4"/>
    </row>
    <row r="9551" spans="1:9" ht="30">
      <c r="A9551" s="6">
        <v>9549</v>
      </c>
      <c r="B9551" s="24" t="s">
        <v>9374</v>
      </c>
      <c r="C9551" s="25" t="str">
        <f>IF(D9551=2,"NO","YES")</f>
        <v>YES</v>
      </c>
      <c r="D9551" s="25">
        <f t="shared" si="161"/>
        <v>0.7</v>
      </c>
      <c r="E9551" s="1">
        <v>1.7290000000000001</v>
      </c>
      <c r="F9551" s="134">
        <v>4760</v>
      </c>
      <c r="G9551" s="17" t="s">
        <v>9170</v>
      </c>
      <c r="H9551" s="3" t="s">
        <v>9213</v>
      </c>
      <c r="I9551" s="4"/>
    </row>
    <row r="9552" spans="1:9" ht="30">
      <c r="A9552" s="6">
        <v>9550</v>
      </c>
      <c r="B9552" s="24" t="s">
        <v>9375</v>
      </c>
      <c r="C9552" s="25" t="str">
        <f>IF(D9552=2,"NO","YES")</f>
        <v>YES</v>
      </c>
      <c r="D9552" s="25">
        <f t="shared" si="161"/>
        <v>1.41</v>
      </c>
      <c r="E9552" s="1">
        <v>3.4826999999999999</v>
      </c>
      <c r="F9552" s="134">
        <v>9588</v>
      </c>
      <c r="G9552" s="17" t="s">
        <v>9170</v>
      </c>
      <c r="H9552" s="3" t="s">
        <v>9213</v>
      </c>
      <c r="I9552" s="4"/>
    </row>
    <row r="9553" spans="1:9" ht="30">
      <c r="A9553" s="6">
        <v>9551</v>
      </c>
      <c r="B9553" s="24" t="s">
        <v>9376</v>
      </c>
      <c r="C9553" s="25" t="str">
        <f>IF(D9553=2,"NO","YES")</f>
        <v>YES</v>
      </c>
      <c r="D9553" s="25">
        <f t="shared" si="161"/>
        <v>1.04</v>
      </c>
      <c r="E9553" s="1">
        <v>2.5688000000000004</v>
      </c>
      <c r="F9553" s="134">
        <v>7072</v>
      </c>
      <c r="G9553" s="17" t="s">
        <v>9170</v>
      </c>
      <c r="H9553" s="3" t="s">
        <v>9213</v>
      </c>
      <c r="I9553" s="4"/>
    </row>
    <row r="9554" spans="1:9" ht="30">
      <c r="A9554" s="6">
        <v>9552</v>
      </c>
      <c r="B9554" s="24" t="s">
        <v>9377</v>
      </c>
      <c r="C9554" s="25" t="str">
        <f>IF(D9554=2,"NO","YES")</f>
        <v>YES</v>
      </c>
      <c r="D9554" s="25">
        <f t="shared" si="161"/>
        <v>0.33</v>
      </c>
      <c r="E9554" s="1">
        <v>0.81510000000000016</v>
      </c>
      <c r="F9554" s="134">
        <v>2244</v>
      </c>
      <c r="G9554" s="17" t="s">
        <v>9170</v>
      </c>
      <c r="H9554" s="3" t="s">
        <v>9213</v>
      </c>
      <c r="I9554" s="4"/>
    </row>
    <row r="9555" spans="1:9" ht="30">
      <c r="A9555" s="6">
        <v>9553</v>
      </c>
      <c r="B9555" s="24" t="s">
        <v>9378</v>
      </c>
      <c r="C9555" s="25" t="str">
        <f>IF(D9555=2,"NO","YES")</f>
        <v>YES</v>
      </c>
      <c r="D9555" s="25">
        <f t="shared" si="161"/>
        <v>0.45</v>
      </c>
      <c r="E9555" s="1">
        <v>1.1115000000000002</v>
      </c>
      <c r="F9555" s="134">
        <v>3060</v>
      </c>
      <c r="G9555" s="17" t="s">
        <v>9170</v>
      </c>
      <c r="H9555" s="3" t="s">
        <v>9213</v>
      </c>
      <c r="I9555" s="4"/>
    </row>
    <row r="9556" spans="1:9" ht="45">
      <c r="A9556" s="6">
        <v>9554</v>
      </c>
      <c r="B9556" s="24" t="s">
        <v>9379</v>
      </c>
      <c r="C9556" s="25" t="str">
        <f>IF(D9556=2,"NO","YES")</f>
        <v>YES</v>
      </c>
      <c r="D9556" s="25">
        <f t="shared" si="161"/>
        <v>1.01</v>
      </c>
      <c r="E9556" s="1">
        <v>2.4947000000000004</v>
      </c>
      <c r="F9556" s="134">
        <v>6868</v>
      </c>
      <c r="G9556" s="17" t="s">
        <v>9170</v>
      </c>
      <c r="H9556" s="3" t="s">
        <v>9213</v>
      </c>
      <c r="I9556" s="4"/>
    </row>
    <row r="9557" spans="1:9" ht="45">
      <c r="A9557" s="6">
        <v>9555</v>
      </c>
      <c r="B9557" s="24" t="s">
        <v>9380</v>
      </c>
      <c r="C9557" s="25" t="str">
        <f>IF(D9557=2,"NO","YES")</f>
        <v>YES</v>
      </c>
      <c r="D9557" s="25">
        <f t="shared" si="161"/>
        <v>1.07</v>
      </c>
      <c r="E9557" s="1">
        <v>2.6429000000000005</v>
      </c>
      <c r="F9557" s="134">
        <v>7276</v>
      </c>
      <c r="G9557" s="17" t="s">
        <v>9170</v>
      </c>
      <c r="H9557" s="3" t="s">
        <v>9213</v>
      </c>
      <c r="I9557" s="4"/>
    </row>
    <row r="9558" spans="1:9" ht="30">
      <c r="A9558" s="6">
        <v>9556</v>
      </c>
      <c r="B9558" s="24" t="s">
        <v>9381</v>
      </c>
      <c r="C9558" s="25" t="str">
        <f>IF(D9558=2,"NO","YES")</f>
        <v>YES</v>
      </c>
      <c r="D9558" s="25">
        <f t="shared" si="161"/>
        <v>0.59</v>
      </c>
      <c r="E9558" s="1">
        <v>1.4573</v>
      </c>
      <c r="F9558" s="134">
        <v>4012</v>
      </c>
      <c r="G9558" s="17" t="s">
        <v>9170</v>
      </c>
      <c r="H9558" s="3" t="s">
        <v>9213</v>
      </c>
      <c r="I9558" s="4"/>
    </row>
    <row r="9559" spans="1:9" ht="30">
      <c r="A9559" s="6">
        <v>9557</v>
      </c>
      <c r="B9559" s="24" t="s">
        <v>9382</v>
      </c>
      <c r="C9559" s="25" t="str">
        <f>IF(D9559=2,"NO","YES")</f>
        <v>YES</v>
      </c>
      <c r="D9559" s="25">
        <f t="shared" si="161"/>
        <v>0.4</v>
      </c>
      <c r="E9559" s="1">
        <v>0.9880000000000001</v>
      </c>
      <c r="F9559" s="134">
        <v>2720</v>
      </c>
      <c r="G9559" s="17" t="s">
        <v>9170</v>
      </c>
      <c r="H9559" s="3" t="s">
        <v>9213</v>
      </c>
      <c r="I9559" s="4"/>
    </row>
    <row r="9560" spans="1:9" ht="45">
      <c r="A9560" s="6">
        <v>9558</v>
      </c>
      <c r="B9560" s="24" t="s">
        <v>9383</v>
      </c>
      <c r="C9560" s="25" t="str">
        <f>IF(D9560=2,"NO","YES")</f>
        <v>YES</v>
      </c>
      <c r="D9560" s="25">
        <f t="shared" si="161"/>
        <v>0.49</v>
      </c>
      <c r="E9560" s="1">
        <v>1.2103000000000002</v>
      </c>
      <c r="F9560" s="134">
        <v>3332</v>
      </c>
      <c r="G9560" s="17" t="s">
        <v>9170</v>
      </c>
      <c r="H9560" s="3" t="s">
        <v>9213</v>
      </c>
      <c r="I9560" s="4"/>
    </row>
    <row r="9561" spans="1:9" ht="30">
      <c r="A9561" s="6">
        <v>9559</v>
      </c>
      <c r="B9561" s="24" t="s">
        <v>9384</v>
      </c>
      <c r="C9561" s="25" t="str">
        <f>IF(D9561=2,"NO","YES")</f>
        <v>YES</v>
      </c>
      <c r="D9561" s="25">
        <f t="shared" si="161"/>
        <v>0.4</v>
      </c>
      <c r="E9561" s="1">
        <v>0.9880000000000001</v>
      </c>
      <c r="F9561" s="134">
        <v>2720</v>
      </c>
      <c r="G9561" s="17" t="s">
        <v>9170</v>
      </c>
      <c r="H9561" s="3" t="s">
        <v>9213</v>
      </c>
      <c r="I9561" s="4"/>
    </row>
    <row r="9562" spans="1:9" ht="30">
      <c r="A9562" s="6">
        <v>9560</v>
      </c>
      <c r="B9562" s="24" t="s">
        <v>9385</v>
      </c>
      <c r="C9562" s="25" t="str">
        <f>IF(D9562=2,"NO","YES")</f>
        <v>YES</v>
      </c>
      <c r="D9562" s="25">
        <f t="shared" si="161"/>
        <v>0.51</v>
      </c>
      <c r="E9562" s="1">
        <v>1.2597</v>
      </c>
      <c r="F9562" s="134">
        <v>3468</v>
      </c>
      <c r="G9562" s="17" t="s">
        <v>9170</v>
      </c>
      <c r="H9562" s="3" t="s">
        <v>9213</v>
      </c>
      <c r="I9562" s="4"/>
    </row>
    <row r="9563" spans="1:9" ht="30">
      <c r="A9563" s="6">
        <v>9561</v>
      </c>
      <c r="B9563" s="24" t="s">
        <v>9386</v>
      </c>
      <c r="C9563" s="25" t="str">
        <f>IF(D9563=2,"NO","YES")</f>
        <v>YES</v>
      </c>
      <c r="D9563" s="25">
        <f t="shared" si="161"/>
        <v>0.21</v>
      </c>
      <c r="E9563" s="1">
        <v>0.51870000000000005</v>
      </c>
      <c r="F9563" s="134">
        <v>1428</v>
      </c>
      <c r="G9563" s="17" t="s">
        <v>9170</v>
      </c>
      <c r="H9563" s="3" t="s">
        <v>9213</v>
      </c>
      <c r="I9563" s="4"/>
    </row>
    <row r="9564" spans="1:9" ht="30">
      <c r="A9564" s="6">
        <v>9562</v>
      </c>
      <c r="B9564" s="24" t="s">
        <v>9387</v>
      </c>
      <c r="C9564" s="25" t="str">
        <f>IF(D9564=2,"NO","YES")</f>
        <v>YES</v>
      </c>
      <c r="D9564" s="25">
        <f t="shared" si="161"/>
        <v>0.15</v>
      </c>
      <c r="E9564" s="1">
        <v>0.3705</v>
      </c>
      <c r="F9564" s="134">
        <v>1020</v>
      </c>
      <c r="G9564" s="17" t="s">
        <v>9170</v>
      </c>
      <c r="H9564" s="3" t="s">
        <v>9213</v>
      </c>
      <c r="I9564" s="4"/>
    </row>
    <row r="9565" spans="1:9" ht="30">
      <c r="A9565" s="6">
        <v>9563</v>
      </c>
      <c r="B9565" s="24" t="s">
        <v>9388</v>
      </c>
      <c r="C9565" s="25" t="str">
        <f>IF(D9565=2,"NO","YES")</f>
        <v>YES</v>
      </c>
      <c r="D9565" s="25">
        <f t="shared" si="161"/>
        <v>0.23</v>
      </c>
      <c r="E9565" s="1">
        <v>0.56810000000000005</v>
      </c>
      <c r="F9565" s="134">
        <v>1564</v>
      </c>
      <c r="G9565" s="17" t="s">
        <v>9170</v>
      </c>
      <c r="H9565" s="3" t="s">
        <v>9213</v>
      </c>
      <c r="I9565" s="4"/>
    </row>
    <row r="9566" spans="1:9" ht="30">
      <c r="A9566" s="6">
        <v>9564</v>
      </c>
      <c r="B9566" s="24" t="s">
        <v>9389</v>
      </c>
      <c r="C9566" s="25" t="str">
        <f>IF(D9566=2,"NO","YES")</f>
        <v>YES</v>
      </c>
      <c r="D9566" s="25">
        <f t="shared" si="161"/>
        <v>0.21</v>
      </c>
      <c r="E9566" s="1">
        <v>0.51870000000000005</v>
      </c>
      <c r="F9566" s="134">
        <v>1428</v>
      </c>
      <c r="G9566" s="17" t="s">
        <v>9170</v>
      </c>
      <c r="H9566" s="3" t="s">
        <v>9213</v>
      </c>
      <c r="I9566" s="4"/>
    </row>
    <row r="9567" spans="1:9" ht="30">
      <c r="A9567" s="6">
        <v>9565</v>
      </c>
      <c r="B9567" s="24" t="s">
        <v>9390</v>
      </c>
      <c r="C9567" s="25" t="str">
        <f>IF(D9567=2,"NO","YES")</f>
        <v>YES</v>
      </c>
      <c r="D9567" s="25">
        <f t="shared" si="161"/>
        <v>1.08</v>
      </c>
      <c r="E9567" s="1">
        <v>2.6676000000000002</v>
      </c>
      <c r="F9567" s="134">
        <v>7344</v>
      </c>
      <c r="G9567" s="17" t="s">
        <v>9170</v>
      </c>
      <c r="H9567" s="3" t="s">
        <v>9213</v>
      </c>
      <c r="I9567" s="4"/>
    </row>
    <row r="9568" spans="1:9" ht="45">
      <c r="A9568" s="6">
        <v>9566</v>
      </c>
      <c r="B9568" s="24" t="s">
        <v>9391</v>
      </c>
      <c r="C9568" s="25" t="str">
        <f>IF(D9568=2,"NO","YES")</f>
        <v>YES</v>
      </c>
      <c r="D9568" s="25">
        <f t="shared" si="161"/>
        <v>0.7</v>
      </c>
      <c r="E9568" s="1">
        <v>1.7290000000000001</v>
      </c>
      <c r="F9568" s="134">
        <v>4760</v>
      </c>
      <c r="G9568" s="17" t="s">
        <v>9170</v>
      </c>
      <c r="H9568" s="3" t="s">
        <v>9213</v>
      </c>
      <c r="I9568" s="4"/>
    </row>
    <row r="9569" spans="1:9" ht="30">
      <c r="A9569" s="6">
        <v>9567</v>
      </c>
      <c r="B9569" s="24" t="s">
        <v>9392</v>
      </c>
      <c r="C9569" s="25" t="str">
        <f>IF(D9569=2,"NO","YES")</f>
        <v>YES</v>
      </c>
      <c r="D9569" s="25">
        <f t="shared" si="161"/>
        <v>0.86</v>
      </c>
      <c r="E9569" s="1">
        <v>2.1242000000000001</v>
      </c>
      <c r="F9569" s="134">
        <v>5848</v>
      </c>
      <c r="G9569" s="17" t="s">
        <v>9170</v>
      </c>
      <c r="H9569" s="3" t="s">
        <v>9213</v>
      </c>
      <c r="I9569" s="4"/>
    </row>
    <row r="9570" spans="1:9" ht="45">
      <c r="A9570" s="6">
        <v>9568</v>
      </c>
      <c r="B9570" s="24" t="s">
        <v>9393</v>
      </c>
      <c r="C9570" s="25" t="str">
        <f>IF(D9570=2,"NO","YES")</f>
        <v>YES</v>
      </c>
      <c r="D9570" s="25">
        <f t="shared" si="161"/>
        <v>1.02</v>
      </c>
      <c r="E9570" s="1">
        <v>2.5194000000000001</v>
      </c>
      <c r="F9570" s="134">
        <v>6936</v>
      </c>
      <c r="G9570" s="17" t="s">
        <v>9170</v>
      </c>
      <c r="H9570" s="3" t="s">
        <v>9213</v>
      </c>
      <c r="I9570" s="4"/>
    </row>
    <row r="9571" spans="1:9" ht="30">
      <c r="A9571" s="6">
        <v>9569</v>
      </c>
      <c r="B9571" s="24" t="s">
        <v>9394</v>
      </c>
      <c r="C9571" s="25" t="str">
        <f>IF(D9571=2,"NO","YES")</f>
        <v>YES</v>
      </c>
      <c r="D9571" s="25">
        <f t="shared" si="161"/>
        <v>0.08</v>
      </c>
      <c r="E9571" s="1">
        <v>0.19760000000000003</v>
      </c>
      <c r="F9571" s="134">
        <v>544</v>
      </c>
      <c r="G9571" s="17" t="s">
        <v>9170</v>
      </c>
      <c r="H9571" s="3" t="s">
        <v>9213</v>
      </c>
      <c r="I9571" s="4"/>
    </row>
    <row r="9572" spans="1:9" ht="30">
      <c r="A9572" s="6">
        <v>9570</v>
      </c>
      <c r="B9572" s="24" t="s">
        <v>9395</v>
      </c>
      <c r="C9572" s="25" t="str">
        <f>IF(D9572=2,"NO","YES")</f>
        <v>YES</v>
      </c>
      <c r="D9572" s="25">
        <f t="shared" si="161"/>
        <v>1.02</v>
      </c>
      <c r="E9572" s="1">
        <v>2.5194000000000001</v>
      </c>
      <c r="F9572" s="134">
        <v>6936</v>
      </c>
      <c r="G9572" s="17" t="s">
        <v>9170</v>
      </c>
      <c r="H9572" s="3" t="s">
        <v>9213</v>
      </c>
      <c r="I9572" s="4"/>
    </row>
    <row r="9573" spans="1:9" ht="45">
      <c r="A9573" s="6">
        <v>9571</v>
      </c>
      <c r="B9573" s="24" t="s">
        <v>9396</v>
      </c>
      <c r="C9573" s="25" t="str">
        <f>IF(D9573=2,"NO","YES")</f>
        <v>YES</v>
      </c>
      <c r="D9573" s="25">
        <f t="shared" si="161"/>
        <v>0.45</v>
      </c>
      <c r="E9573" s="1">
        <v>1.1115000000000002</v>
      </c>
      <c r="F9573" s="134">
        <v>3060</v>
      </c>
      <c r="G9573" s="17" t="s">
        <v>9170</v>
      </c>
      <c r="H9573" s="3" t="s">
        <v>9213</v>
      </c>
      <c r="I9573" s="4"/>
    </row>
    <row r="9574" spans="1:9" ht="30">
      <c r="A9574" s="6">
        <v>9572</v>
      </c>
      <c r="B9574" s="24" t="s">
        <v>9397</v>
      </c>
      <c r="C9574" s="25" t="str">
        <f>IF(D9574=2,"NO","YES")</f>
        <v>YES</v>
      </c>
      <c r="D9574" s="25">
        <f t="shared" si="161"/>
        <v>0.36</v>
      </c>
      <c r="E9574" s="1">
        <v>0.88919999999999999</v>
      </c>
      <c r="F9574" s="134">
        <v>2448</v>
      </c>
      <c r="G9574" s="17" t="s">
        <v>9170</v>
      </c>
      <c r="H9574" s="3" t="s">
        <v>9213</v>
      </c>
      <c r="I9574" s="4"/>
    </row>
    <row r="9575" spans="1:9" ht="30">
      <c r="A9575" s="6">
        <v>9573</v>
      </c>
      <c r="B9575" s="24" t="s">
        <v>9398</v>
      </c>
      <c r="C9575" s="25" t="str">
        <f>IF(D9575=2,"NO","YES")</f>
        <v>YES</v>
      </c>
      <c r="D9575" s="25">
        <f t="shared" si="161"/>
        <v>0.3</v>
      </c>
      <c r="E9575" s="1">
        <v>0.74099999999999999</v>
      </c>
      <c r="F9575" s="134">
        <v>2040</v>
      </c>
      <c r="G9575" s="17" t="s">
        <v>9170</v>
      </c>
      <c r="H9575" s="3" t="s">
        <v>9213</v>
      </c>
      <c r="I9575" s="4"/>
    </row>
    <row r="9576" spans="1:9" ht="45">
      <c r="A9576" s="6">
        <v>9574</v>
      </c>
      <c r="B9576" s="24" t="s">
        <v>9399</v>
      </c>
      <c r="C9576" s="25" t="str">
        <f>IF(D9576=2,"NO","YES")</f>
        <v>YES</v>
      </c>
      <c r="D9576" s="25">
        <f t="shared" si="161"/>
        <v>0.99</v>
      </c>
      <c r="E9576" s="1">
        <v>2.4453</v>
      </c>
      <c r="F9576" s="134">
        <v>6732</v>
      </c>
      <c r="G9576" s="17" t="s">
        <v>9170</v>
      </c>
      <c r="H9576" s="3" t="s">
        <v>9213</v>
      </c>
      <c r="I9576" s="4"/>
    </row>
    <row r="9577" spans="1:9" ht="30">
      <c r="A9577" s="6">
        <v>9575</v>
      </c>
      <c r="B9577" s="24" t="s">
        <v>9400</v>
      </c>
      <c r="C9577" s="25" t="str">
        <f>IF(D9577=2,"NO","YES")</f>
        <v>YES</v>
      </c>
      <c r="D9577" s="25">
        <f t="shared" si="161"/>
        <v>0.28000000000000003</v>
      </c>
      <c r="E9577" s="1">
        <v>0.6916000000000001</v>
      </c>
      <c r="F9577" s="134">
        <v>1904</v>
      </c>
      <c r="G9577" s="17" t="s">
        <v>9170</v>
      </c>
      <c r="H9577" s="3" t="s">
        <v>9213</v>
      </c>
      <c r="I9577" s="4"/>
    </row>
    <row r="9578" spans="1:9" ht="30">
      <c r="A9578" s="6">
        <v>9576</v>
      </c>
      <c r="B9578" s="24" t="s">
        <v>9401</v>
      </c>
      <c r="C9578" s="25" t="str">
        <f>IF(D9578=2,"NO","YES")</f>
        <v>YES</v>
      </c>
      <c r="D9578" s="25">
        <f t="shared" si="161"/>
        <v>0.4</v>
      </c>
      <c r="E9578" s="1">
        <v>0.9880000000000001</v>
      </c>
      <c r="F9578" s="134">
        <v>2720</v>
      </c>
      <c r="G9578" s="17" t="s">
        <v>9170</v>
      </c>
      <c r="H9578" s="3" t="s">
        <v>9213</v>
      </c>
      <c r="I9578" s="4"/>
    </row>
    <row r="9579" spans="1:9" ht="45">
      <c r="A9579" s="6">
        <v>9577</v>
      </c>
      <c r="B9579" s="24" t="s">
        <v>9402</v>
      </c>
      <c r="C9579" s="25" t="str">
        <f>IF(D9579=2,"NO","YES")</f>
        <v>YES</v>
      </c>
      <c r="D9579" s="25">
        <f t="shared" si="161"/>
        <v>0.38</v>
      </c>
      <c r="E9579" s="1">
        <v>0.9386000000000001</v>
      </c>
      <c r="F9579" s="134">
        <v>2584</v>
      </c>
      <c r="G9579" s="17" t="s">
        <v>9170</v>
      </c>
      <c r="H9579" s="3" t="s">
        <v>9213</v>
      </c>
      <c r="I9579" s="4"/>
    </row>
    <row r="9580" spans="1:9" ht="30">
      <c r="A9580" s="6">
        <v>9578</v>
      </c>
      <c r="B9580" s="24" t="s">
        <v>9403</v>
      </c>
      <c r="C9580" s="25" t="str">
        <f>IF(D9580=2,"NO","YES")</f>
        <v>YES</v>
      </c>
      <c r="D9580" s="25">
        <f t="shared" si="161"/>
        <v>1.1200000000000001</v>
      </c>
      <c r="E9580" s="1">
        <v>2.7664000000000004</v>
      </c>
      <c r="F9580" s="134">
        <v>7616</v>
      </c>
      <c r="G9580" s="17" t="s">
        <v>9170</v>
      </c>
      <c r="H9580" s="3" t="s">
        <v>9213</v>
      </c>
      <c r="I9580" s="4"/>
    </row>
    <row r="9581" spans="1:9" ht="30">
      <c r="A9581" s="6">
        <v>9579</v>
      </c>
      <c r="B9581" s="24" t="s">
        <v>9404</v>
      </c>
      <c r="C9581" s="25" t="str">
        <f>IF(D9581=2,"NO","YES")</f>
        <v>YES</v>
      </c>
      <c r="D9581" s="25">
        <f t="shared" si="161"/>
        <v>0.91</v>
      </c>
      <c r="E9581" s="1">
        <v>2.2477000000000005</v>
      </c>
      <c r="F9581" s="134">
        <v>6188</v>
      </c>
      <c r="G9581" s="17" t="s">
        <v>9170</v>
      </c>
      <c r="H9581" s="3" t="s">
        <v>9213</v>
      </c>
      <c r="I9581" s="4"/>
    </row>
    <row r="9582" spans="1:9" ht="30">
      <c r="A9582" s="6">
        <v>9580</v>
      </c>
      <c r="B9582" s="24" t="s">
        <v>9405</v>
      </c>
      <c r="C9582" s="25" t="str">
        <f>IF(D9582=2,"NO","YES")</f>
        <v>YES</v>
      </c>
      <c r="D9582" s="25">
        <f t="shared" si="161"/>
        <v>0.44</v>
      </c>
      <c r="E9582" s="1">
        <v>1.0868</v>
      </c>
      <c r="F9582" s="134">
        <v>2992</v>
      </c>
      <c r="G9582" s="17" t="s">
        <v>9170</v>
      </c>
      <c r="H9582" s="3" t="s">
        <v>9213</v>
      </c>
      <c r="I9582" s="4"/>
    </row>
    <row r="9583" spans="1:9" ht="30">
      <c r="A9583" s="6">
        <v>9581</v>
      </c>
      <c r="B9583" s="24" t="s">
        <v>9406</v>
      </c>
      <c r="C9583" s="25" t="str">
        <f>IF(D9583=2,"NO","YES")</f>
        <v>YES</v>
      </c>
      <c r="D9583" s="25">
        <f t="shared" si="161"/>
        <v>0.44</v>
      </c>
      <c r="E9583" s="1">
        <v>1.0868</v>
      </c>
      <c r="F9583" s="134">
        <v>2992</v>
      </c>
      <c r="G9583" s="17" t="s">
        <v>9170</v>
      </c>
      <c r="H9583" s="3" t="s">
        <v>9213</v>
      </c>
      <c r="I9583" s="4"/>
    </row>
    <row r="9584" spans="1:9" ht="30">
      <c r="A9584" s="6">
        <v>9582</v>
      </c>
      <c r="B9584" s="24" t="s">
        <v>9407</v>
      </c>
      <c r="C9584" s="25" t="str">
        <f>IF(D9584=2,"NO","YES")</f>
        <v>YES</v>
      </c>
      <c r="D9584" s="25">
        <f t="shared" si="161"/>
        <v>0.19</v>
      </c>
      <c r="E9584" s="1">
        <v>0.46930000000000005</v>
      </c>
      <c r="F9584" s="134">
        <v>1292</v>
      </c>
      <c r="G9584" s="17" t="s">
        <v>9170</v>
      </c>
      <c r="H9584" s="3" t="s">
        <v>9213</v>
      </c>
      <c r="I9584" s="4"/>
    </row>
    <row r="9585" spans="1:9" ht="30">
      <c r="A9585" s="6">
        <v>9583</v>
      </c>
      <c r="B9585" s="24" t="s">
        <v>9408</v>
      </c>
      <c r="C9585" s="25" t="str">
        <f>IF(D9585=2,"NO","YES")</f>
        <v>YES</v>
      </c>
      <c r="D9585" s="25">
        <f t="shared" si="161"/>
        <v>0.87</v>
      </c>
      <c r="E9585" s="1">
        <v>2.1489000000000003</v>
      </c>
      <c r="F9585" s="134">
        <v>5916</v>
      </c>
      <c r="G9585" s="17" t="s">
        <v>9170</v>
      </c>
      <c r="H9585" s="3" t="s">
        <v>9213</v>
      </c>
      <c r="I9585" s="4"/>
    </row>
    <row r="9586" spans="1:9" ht="30">
      <c r="A9586" s="6">
        <v>9584</v>
      </c>
      <c r="B9586" s="24" t="s">
        <v>9409</v>
      </c>
      <c r="C9586" s="25" t="str">
        <f>IF(D9586=2,"NO","YES")</f>
        <v>YES</v>
      </c>
      <c r="D9586" s="25">
        <f t="shared" si="161"/>
        <v>0.59</v>
      </c>
      <c r="E9586" s="1">
        <v>1.4573</v>
      </c>
      <c r="F9586" s="134">
        <v>4012</v>
      </c>
      <c r="G9586" s="17" t="s">
        <v>9170</v>
      </c>
      <c r="H9586" s="3" t="s">
        <v>9213</v>
      </c>
      <c r="I9586" s="4"/>
    </row>
    <row r="9587" spans="1:9" ht="30">
      <c r="A9587" s="6">
        <v>9585</v>
      </c>
      <c r="B9587" s="24" t="s">
        <v>9410</v>
      </c>
      <c r="C9587" s="25" t="str">
        <f>IF(D9587=2,"NO","YES")</f>
        <v>YES</v>
      </c>
      <c r="D9587" s="25">
        <f t="shared" si="161"/>
        <v>1.08</v>
      </c>
      <c r="E9587" s="1">
        <v>2.6676000000000002</v>
      </c>
      <c r="F9587" s="134">
        <v>7344</v>
      </c>
      <c r="G9587" s="17" t="s">
        <v>9170</v>
      </c>
      <c r="H9587" s="3" t="s">
        <v>9213</v>
      </c>
      <c r="I9587" s="4"/>
    </row>
    <row r="9588" spans="1:9" ht="30">
      <c r="A9588" s="6">
        <v>9586</v>
      </c>
      <c r="B9588" s="24" t="s">
        <v>9411</v>
      </c>
      <c r="C9588" s="25" t="str">
        <f>IF(D9588=2,"NO","YES")</f>
        <v>YES</v>
      </c>
      <c r="D9588" s="25">
        <f t="shared" si="161"/>
        <v>0.17</v>
      </c>
      <c r="E9588" s="1">
        <v>0.41990000000000005</v>
      </c>
      <c r="F9588" s="134">
        <v>1156</v>
      </c>
      <c r="G9588" s="17" t="s">
        <v>9170</v>
      </c>
      <c r="H9588" s="3" t="s">
        <v>9213</v>
      </c>
      <c r="I9588" s="4"/>
    </row>
    <row r="9589" spans="1:9" ht="30">
      <c r="A9589" s="6">
        <v>9587</v>
      </c>
      <c r="B9589" s="24" t="s">
        <v>9412</v>
      </c>
      <c r="C9589" s="25" t="str">
        <f>IF(D9589=2,"NO","YES")</f>
        <v>YES</v>
      </c>
      <c r="D9589" s="25">
        <f t="shared" si="161"/>
        <v>0.44</v>
      </c>
      <c r="E9589" s="1">
        <v>1.0868</v>
      </c>
      <c r="F9589" s="134">
        <v>2992</v>
      </c>
      <c r="G9589" s="17" t="s">
        <v>9170</v>
      </c>
      <c r="H9589" s="3" t="s">
        <v>9213</v>
      </c>
      <c r="I9589" s="4"/>
    </row>
    <row r="9590" spans="1:9" ht="45">
      <c r="A9590" s="6">
        <v>9588</v>
      </c>
      <c r="B9590" s="24" t="s">
        <v>9413</v>
      </c>
      <c r="C9590" s="25" t="str">
        <f>IF(D9590=2,"NO","YES")</f>
        <v>YES</v>
      </c>
      <c r="D9590" s="25">
        <f t="shared" si="161"/>
        <v>0.69</v>
      </c>
      <c r="E9590" s="1">
        <v>1.7042999999999999</v>
      </c>
      <c r="F9590" s="134">
        <v>4692</v>
      </c>
      <c r="G9590" s="17" t="s">
        <v>9170</v>
      </c>
      <c r="H9590" s="3" t="s">
        <v>9213</v>
      </c>
      <c r="I9590" s="4"/>
    </row>
    <row r="9591" spans="1:9" ht="30">
      <c r="A9591" s="6">
        <v>9589</v>
      </c>
      <c r="B9591" s="24" t="s">
        <v>9414</v>
      </c>
      <c r="C9591" s="25" t="str">
        <f>IF(D9591=2,"NO","YES")</f>
        <v>YES</v>
      </c>
      <c r="D9591" s="25">
        <f t="shared" si="161"/>
        <v>0.23</v>
      </c>
      <c r="E9591" s="1">
        <v>0.56810000000000005</v>
      </c>
      <c r="F9591" s="134">
        <v>1564</v>
      </c>
      <c r="G9591" s="17" t="s">
        <v>9170</v>
      </c>
      <c r="H9591" s="3" t="s">
        <v>9213</v>
      </c>
      <c r="I9591" s="4"/>
    </row>
    <row r="9592" spans="1:9" ht="30">
      <c r="A9592" s="6">
        <v>9590</v>
      </c>
      <c r="B9592" s="24" t="s">
        <v>9415</v>
      </c>
      <c r="C9592" s="25" t="str">
        <f>IF(D9592=2,"NO","YES")</f>
        <v>YES</v>
      </c>
      <c r="D9592" s="25">
        <f t="shared" si="161"/>
        <v>1.01</v>
      </c>
      <c r="E9592" s="1">
        <v>2.4947000000000004</v>
      </c>
      <c r="F9592" s="134">
        <v>6868</v>
      </c>
      <c r="G9592" s="17" t="s">
        <v>9170</v>
      </c>
      <c r="H9592" s="3" t="s">
        <v>9213</v>
      </c>
      <c r="I9592" s="4"/>
    </row>
    <row r="9593" spans="1:9" ht="45">
      <c r="A9593" s="6">
        <v>9591</v>
      </c>
      <c r="B9593" s="24" t="s">
        <v>9416</v>
      </c>
      <c r="C9593" s="25" t="str">
        <f>IF(D9593=2,"NO","YES")</f>
        <v>YES</v>
      </c>
      <c r="D9593" s="25">
        <f t="shared" si="161"/>
        <v>0.38</v>
      </c>
      <c r="E9593" s="1">
        <v>0.9386000000000001</v>
      </c>
      <c r="F9593" s="134">
        <v>2584</v>
      </c>
      <c r="G9593" s="17" t="s">
        <v>9170</v>
      </c>
      <c r="H9593" s="3" t="s">
        <v>9213</v>
      </c>
      <c r="I9593" s="4"/>
    </row>
    <row r="9594" spans="1:9" ht="30">
      <c r="A9594" s="6">
        <v>9592</v>
      </c>
      <c r="B9594" s="24" t="s">
        <v>9417</v>
      </c>
      <c r="C9594" s="25" t="str">
        <f>IF(D9594=2,"NO","YES")</f>
        <v>YES</v>
      </c>
      <c r="D9594" s="25">
        <f t="shared" si="161"/>
        <v>0.31</v>
      </c>
      <c r="E9594" s="1">
        <v>0.76570000000000005</v>
      </c>
      <c r="F9594" s="134">
        <v>2108</v>
      </c>
      <c r="G9594" s="17" t="s">
        <v>9170</v>
      </c>
      <c r="H9594" s="3" t="s">
        <v>9213</v>
      </c>
      <c r="I9594" s="4"/>
    </row>
    <row r="9595" spans="1:9" ht="30">
      <c r="A9595" s="6">
        <v>9593</v>
      </c>
      <c r="B9595" s="24" t="s">
        <v>9418</v>
      </c>
      <c r="C9595" s="25" t="str">
        <f>IF(D9595=2,"NO","YES")</f>
        <v>YES</v>
      </c>
      <c r="D9595" s="25">
        <f t="shared" si="161"/>
        <v>0.25</v>
      </c>
      <c r="E9595" s="1">
        <v>0.61750000000000005</v>
      </c>
      <c r="F9595" s="134">
        <v>1700</v>
      </c>
      <c r="G9595" s="17" t="s">
        <v>9170</v>
      </c>
      <c r="H9595" s="3" t="s">
        <v>9213</v>
      </c>
      <c r="I9595" s="4"/>
    </row>
    <row r="9596" spans="1:9" ht="30">
      <c r="A9596" s="6">
        <v>9594</v>
      </c>
      <c r="B9596" s="24" t="s">
        <v>9419</v>
      </c>
      <c r="C9596" s="25" t="str">
        <f>IF(D9596=2,"NO","YES")</f>
        <v>YES</v>
      </c>
      <c r="D9596" s="25">
        <f t="shared" si="161"/>
        <v>0.89</v>
      </c>
      <c r="E9596" s="1">
        <v>2.1983000000000001</v>
      </c>
      <c r="F9596" s="134">
        <v>6052</v>
      </c>
      <c r="G9596" s="17" t="s">
        <v>9170</v>
      </c>
      <c r="H9596" s="3" t="s">
        <v>9213</v>
      </c>
      <c r="I9596" s="4"/>
    </row>
    <row r="9597" spans="1:9" ht="30">
      <c r="A9597" s="6">
        <v>9595</v>
      </c>
      <c r="B9597" s="24" t="s">
        <v>9420</v>
      </c>
      <c r="C9597" s="25" t="str">
        <f>IF(D9597=2,"NO","YES")</f>
        <v>YES</v>
      </c>
      <c r="D9597" s="25">
        <f t="shared" si="161"/>
        <v>0.67</v>
      </c>
      <c r="E9597" s="1">
        <v>1.6549000000000003</v>
      </c>
      <c r="F9597" s="134">
        <v>4556</v>
      </c>
      <c r="G9597" s="17" t="s">
        <v>9170</v>
      </c>
      <c r="H9597" s="3" t="s">
        <v>9213</v>
      </c>
      <c r="I9597" s="4"/>
    </row>
    <row r="9598" spans="1:9" ht="30">
      <c r="A9598" s="6">
        <v>9596</v>
      </c>
      <c r="B9598" s="24" t="s">
        <v>9421</v>
      </c>
      <c r="C9598" s="25" t="str">
        <f>IF(D9598=2,"NO","YES")</f>
        <v>YES</v>
      </c>
      <c r="D9598" s="25">
        <f t="shared" si="161"/>
        <v>0.14000000000000001</v>
      </c>
      <c r="E9598" s="1">
        <v>0.34580000000000005</v>
      </c>
      <c r="F9598" s="134">
        <v>952</v>
      </c>
      <c r="G9598" s="17" t="s">
        <v>9170</v>
      </c>
      <c r="H9598" s="3" t="s">
        <v>9213</v>
      </c>
      <c r="I9598" s="4"/>
    </row>
    <row r="9599" spans="1:9" ht="30">
      <c r="A9599" s="6">
        <v>9597</v>
      </c>
      <c r="B9599" s="24" t="s">
        <v>9422</v>
      </c>
      <c r="C9599" s="25" t="str">
        <f>IF(D9599=2,"NO","YES")</f>
        <v>YES</v>
      </c>
      <c r="D9599" s="25">
        <f t="shared" si="161"/>
        <v>0.6</v>
      </c>
      <c r="E9599" s="1">
        <v>1.482</v>
      </c>
      <c r="F9599" s="134">
        <v>4080</v>
      </c>
      <c r="G9599" s="17" t="s">
        <v>9170</v>
      </c>
      <c r="H9599" s="3" t="s">
        <v>9213</v>
      </c>
      <c r="I9599" s="4"/>
    </row>
    <row r="9600" spans="1:9" ht="30">
      <c r="A9600" s="6">
        <v>9598</v>
      </c>
      <c r="B9600" s="24" t="s">
        <v>9423</v>
      </c>
      <c r="C9600" s="25" t="str">
        <f>IF(D9600=2,"NO","YES")</f>
        <v>YES</v>
      </c>
      <c r="D9600" s="25">
        <f t="shared" si="161"/>
        <v>0.12</v>
      </c>
      <c r="E9600" s="1">
        <v>0.2964</v>
      </c>
      <c r="F9600" s="134">
        <v>816</v>
      </c>
      <c r="G9600" s="17" t="s">
        <v>9170</v>
      </c>
      <c r="H9600" s="3" t="s">
        <v>9213</v>
      </c>
      <c r="I9600" s="4"/>
    </row>
    <row r="9601" spans="1:9" ht="30">
      <c r="A9601" s="6">
        <v>9599</v>
      </c>
      <c r="B9601" s="24" t="s">
        <v>9424</v>
      </c>
      <c r="C9601" s="25" t="str">
        <f>IF(D9601=2,"NO","YES")</f>
        <v>YES</v>
      </c>
      <c r="D9601" s="25">
        <f t="shared" si="161"/>
        <v>1.07</v>
      </c>
      <c r="E9601" s="1">
        <v>2.6429000000000005</v>
      </c>
      <c r="F9601" s="134">
        <v>7276</v>
      </c>
      <c r="G9601" s="17" t="s">
        <v>9170</v>
      </c>
      <c r="H9601" s="3" t="s">
        <v>9213</v>
      </c>
      <c r="I9601" s="4"/>
    </row>
    <row r="9602" spans="1:9" ht="30">
      <c r="A9602" s="6">
        <v>9600</v>
      </c>
      <c r="B9602" s="24" t="s">
        <v>9425</v>
      </c>
      <c r="C9602" s="25" t="str">
        <f>IF(D9602=2,"NO","YES")</f>
        <v>YES</v>
      </c>
      <c r="D9602" s="25">
        <f t="shared" si="161"/>
        <v>0.28000000000000003</v>
      </c>
      <c r="E9602" s="1">
        <v>0.6916000000000001</v>
      </c>
      <c r="F9602" s="134">
        <v>1904</v>
      </c>
      <c r="G9602" s="17" t="s">
        <v>9170</v>
      </c>
      <c r="H9602" s="3" t="s">
        <v>9213</v>
      </c>
      <c r="I9602" s="4"/>
    </row>
    <row r="9603" spans="1:9" ht="30">
      <c r="A9603" s="6">
        <v>9601</v>
      </c>
      <c r="B9603" s="24" t="s">
        <v>9426</v>
      </c>
      <c r="C9603" s="25" t="str">
        <f>IF(D9603=2,"NO","YES")</f>
        <v>YES</v>
      </c>
      <c r="D9603" s="25">
        <f t="shared" si="161"/>
        <v>0.09</v>
      </c>
      <c r="E9603" s="1">
        <v>0.2223</v>
      </c>
      <c r="F9603" s="134">
        <v>612</v>
      </c>
      <c r="G9603" s="17" t="s">
        <v>9170</v>
      </c>
      <c r="H9603" s="3" t="s">
        <v>9213</v>
      </c>
      <c r="I9603" s="4"/>
    </row>
    <row r="9604" spans="1:9" ht="30">
      <c r="A9604" s="6">
        <v>9602</v>
      </c>
      <c r="B9604" s="24" t="s">
        <v>9427</v>
      </c>
      <c r="C9604" s="25" t="str">
        <f>IF(D9604=2,"NO","YES")</f>
        <v>YES</v>
      </c>
      <c r="D9604" s="25">
        <f t="shared" si="161"/>
        <v>0.35</v>
      </c>
      <c r="E9604" s="1">
        <v>0.86450000000000005</v>
      </c>
      <c r="F9604" s="134">
        <v>2380</v>
      </c>
      <c r="G9604" s="17" t="s">
        <v>9170</v>
      </c>
      <c r="H9604" s="3" t="s">
        <v>9213</v>
      </c>
      <c r="I9604" s="4"/>
    </row>
    <row r="9605" spans="1:9" ht="30">
      <c r="A9605" s="6">
        <v>9603</v>
      </c>
      <c r="B9605" s="24" t="s">
        <v>9428</v>
      </c>
      <c r="C9605" s="25" t="str">
        <f>IF(D9605=2,"NO","YES")</f>
        <v>YES</v>
      </c>
      <c r="D9605" s="25">
        <f t="shared" ref="D9605:D9668" si="162">F9605/6800</f>
        <v>0.08</v>
      </c>
      <c r="E9605" s="1">
        <v>0.19760000000000003</v>
      </c>
      <c r="F9605" s="134">
        <v>544</v>
      </c>
      <c r="G9605" s="17" t="s">
        <v>9170</v>
      </c>
      <c r="H9605" s="3" t="s">
        <v>9213</v>
      </c>
      <c r="I9605" s="4"/>
    </row>
    <row r="9606" spans="1:9" ht="45">
      <c r="A9606" s="6">
        <v>9604</v>
      </c>
      <c r="B9606" s="24" t="s">
        <v>9429</v>
      </c>
      <c r="C9606" s="25" t="str">
        <f>IF(D9606=2,"NO","YES")</f>
        <v>YES</v>
      </c>
      <c r="D9606" s="25">
        <f t="shared" si="162"/>
        <v>0.49</v>
      </c>
      <c r="E9606" s="1">
        <v>1.2103000000000002</v>
      </c>
      <c r="F9606" s="134">
        <v>3332</v>
      </c>
      <c r="G9606" s="17" t="s">
        <v>9170</v>
      </c>
      <c r="H9606" s="3" t="s">
        <v>9213</v>
      </c>
      <c r="I9606" s="4"/>
    </row>
    <row r="9607" spans="1:9" ht="45">
      <c r="A9607" s="6">
        <v>9605</v>
      </c>
      <c r="B9607" s="24" t="s">
        <v>9430</v>
      </c>
      <c r="C9607" s="25" t="str">
        <f>IF(D9607=2,"NO","YES")</f>
        <v>YES</v>
      </c>
      <c r="D9607" s="25">
        <f t="shared" si="162"/>
        <v>0.32</v>
      </c>
      <c r="E9607" s="1">
        <v>0.7904000000000001</v>
      </c>
      <c r="F9607" s="134">
        <v>2176</v>
      </c>
      <c r="G9607" s="17" t="s">
        <v>9170</v>
      </c>
      <c r="H9607" s="3" t="s">
        <v>9213</v>
      </c>
      <c r="I9607" s="4"/>
    </row>
    <row r="9608" spans="1:9" ht="30">
      <c r="A9608" s="6">
        <v>9606</v>
      </c>
      <c r="B9608" s="24" t="s">
        <v>9431</v>
      </c>
      <c r="C9608" s="25" t="str">
        <f>IF(D9608=2,"NO","YES")</f>
        <v>YES</v>
      </c>
      <c r="D9608" s="25">
        <f t="shared" si="162"/>
        <v>0.88</v>
      </c>
      <c r="E9608" s="1">
        <v>2.1736</v>
      </c>
      <c r="F9608" s="155">
        <v>5984</v>
      </c>
      <c r="G9608" s="154">
        <v>42664</v>
      </c>
      <c r="H9608" s="3" t="s">
        <v>9213</v>
      </c>
      <c r="I9608" s="4"/>
    </row>
    <row r="9609" spans="1:9" ht="30">
      <c r="A9609" s="6">
        <v>9607</v>
      </c>
      <c r="B9609" s="24" t="s">
        <v>9305</v>
      </c>
      <c r="C9609" s="25" t="str">
        <f>IF(D9609=2,"NO","YES")</f>
        <v>YES</v>
      </c>
      <c r="D9609" s="25">
        <f t="shared" si="162"/>
        <v>0.77</v>
      </c>
      <c r="E9609" s="1">
        <v>1.9019000000000001</v>
      </c>
      <c r="F9609" s="155">
        <v>5236</v>
      </c>
      <c r="G9609" s="154">
        <v>42664</v>
      </c>
      <c r="H9609" s="3" t="s">
        <v>9213</v>
      </c>
      <c r="I9609" s="4"/>
    </row>
    <row r="9610" spans="1:9" ht="30">
      <c r="A9610" s="6">
        <v>9608</v>
      </c>
      <c r="B9610" s="24" t="s">
        <v>9420</v>
      </c>
      <c r="C9610" s="25" t="str">
        <f>IF(D9610=2,"NO","YES")</f>
        <v>YES</v>
      </c>
      <c r="D9610" s="25">
        <f t="shared" si="162"/>
        <v>0.67</v>
      </c>
      <c r="E9610" s="1">
        <v>1.6549000000000003</v>
      </c>
      <c r="F9610" s="155">
        <v>4556</v>
      </c>
      <c r="G9610" s="154">
        <v>42664</v>
      </c>
      <c r="H9610" s="3" t="s">
        <v>9213</v>
      </c>
      <c r="I9610" s="4"/>
    </row>
    <row r="9611" spans="1:9" ht="30">
      <c r="A9611" s="6">
        <v>9609</v>
      </c>
      <c r="B9611" s="24" t="s">
        <v>9312</v>
      </c>
      <c r="C9611" s="25" t="str">
        <f>IF(D9611=2,"NO","YES")</f>
        <v>YES</v>
      </c>
      <c r="D9611" s="25">
        <f t="shared" si="162"/>
        <v>0.56999999999999995</v>
      </c>
      <c r="E9611" s="1">
        <v>1.4078999999999999</v>
      </c>
      <c r="F9611" s="155">
        <v>3876</v>
      </c>
      <c r="G9611" s="154">
        <v>42664</v>
      </c>
      <c r="H9611" s="3" t="s">
        <v>9213</v>
      </c>
      <c r="I9611" s="4"/>
    </row>
    <row r="9612" spans="1:9" ht="30">
      <c r="A9612" s="6">
        <v>9610</v>
      </c>
      <c r="B9612" s="24" t="s">
        <v>9241</v>
      </c>
      <c r="C9612" s="25" t="str">
        <f>IF(D9612=2,"NO","YES")</f>
        <v>YES</v>
      </c>
      <c r="D9612" s="25">
        <f t="shared" si="162"/>
        <v>0.46</v>
      </c>
      <c r="E9612" s="1">
        <v>1.1362000000000001</v>
      </c>
      <c r="F9612" s="155">
        <v>3128</v>
      </c>
      <c r="G9612" s="154">
        <v>42664</v>
      </c>
      <c r="H9612" s="3" t="s">
        <v>9213</v>
      </c>
      <c r="I9612" s="4"/>
    </row>
    <row r="9613" spans="1:9" ht="30">
      <c r="A9613" s="6">
        <v>9611</v>
      </c>
      <c r="B9613" s="24" t="s">
        <v>9347</v>
      </c>
      <c r="C9613" s="25" t="str">
        <f>IF(D9613=2,"NO","YES")</f>
        <v>YES</v>
      </c>
      <c r="D9613" s="25">
        <f t="shared" si="162"/>
        <v>0.31</v>
      </c>
      <c r="E9613" s="1">
        <v>0.76570000000000005</v>
      </c>
      <c r="F9613" s="155">
        <v>2108</v>
      </c>
      <c r="G9613" s="154">
        <v>42664</v>
      </c>
      <c r="H9613" s="3" t="s">
        <v>9213</v>
      </c>
      <c r="I9613" s="4"/>
    </row>
    <row r="9614" spans="1:9" ht="30">
      <c r="A9614" s="6">
        <v>9612</v>
      </c>
      <c r="B9614" s="24" t="s">
        <v>9421</v>
      </c>
      <c r="C9614" s="25" t="str">
        <f>IF(D9614=2,"NO","YES")</f>
        <v>YES</v>
      </c>
      <c r="D9614" s="25">
        <f t="shared" si="162"/>
        <v>0.14000000000000001</v>
      </c>
      <c r="E9614" s="1">
        <v>0.34580000000000005</v>
      </c>
      <c r="F9614" s="155">
        <v>952</v>
      </c>
      <c r="G9614" s="154">
        <v>42664</v>
      </c>
      <c r="H9614" s="3" t="s">
        <v>9213</v>
      </c>
      <c r="I9614" s="4"/>
    </row>
    <row r="9615" spans="1:9" ht="30">
      <c r="A9615" s="6">
        <v>9613</v>
      </c>
      <c r="B9615" s="24" t="s">
        <v>9272</v>
      </c>
      <c r="C9615" s="25" t="str">
        <f>IF(D9615=2,"NO","YES")</f>
        <v>YES</v>
      </c>
      <c r="D9615" s="25">
        <f t="shared" si="162"/>
        <v>0.13</v>
      </c>
      <c r="E9615" s="1">
        <v>0.32110000000000005</v>
      </c>
      <c r="F9615" s="155">
        <v>884</v>
      </c>
      <c r="G9615" s="154">
        <v>42664</v>
      </c>
      <c r="H9615" s="3" t="s">
        <v>9213</v>
      </c>
      <c r="I9615" s="4"/>
    </row>
    <row r="9616" spans="1:9" ht="30">
      <c r="A9616" s="6">
        <v>9614</v>
      </c>
      <c r="B9616" s="24" t="s">
        <v>9335</v>
      </c>
      <c r="C9616" s="25" t="str">
        <f>IF(D9616=2,"NO","YES")</f>
        <v>YES</v>
      </c>
      <c r="D9616" s="25">
        <f t="shared" si="162"/>
        <v>0.06</v>
      </c>
      <c r="E9616" s="1">
        <v>0.1482</v>
      </c>
      <c r="F9616" s="155">
        <v>408</v>
      </c>
      <c r="G9616" s="154">
        <v>42664</v>
      </c>
      <c r="H9616" s="3" t="s">
        <v>9213</v>
      </c>
      <c r="I9616" s="4"/>
    </row>
    <row r="9617" spans="1:9">
      <c r="A9617" s="6">
        <v>9615</v>
      </c>
      <c r="B9617" s="156" t="s">
        <v>9432</v>
      </c>
      <c r="C9617" s="25" t="str">
        <f>IF(D9617=2,"NO","YES")</f>
        <v>YES</v>
      </c>
      <c r="D9617" s="134">
        <f t="shared" si="162"/>
        <v>1.028</v>
      </c>
      <c r="E9617" s="1">
        <v>2.5391600000000003</v>
      </c>
      <c r="F9617" s="134">
        <v>6990.4</v>
      </c>
      <c r="G9617" s="154">
        <v>42711</v>
      </c>
      <c r="H9617" s="3" t="s">
        <v>9213</v>
      </c>
      <c r="I9617" s="4"/>
    </row>
    <row r="9618" spans="1:9">
      <c r="A9618" s="6">
        <v>9616</v>
      </c>
      <c r="B9618" s="156" t="s">
        <v>9433</v>
      </c>
      <c r="C9618" s="25" t="str">
        <f>IF(D9618=2,"NO","YES")</f>
        <v>YES</v>
      </c>
      <c r="D9618" s="134">
        <f t="shared" si="162"/>
        <v>1.0199999999999998</v>
      </c>
      <c r="E9618" s="1">
        <v>2.5193999999999996</v>
      </c>
      <c r="F9618" s="134">
        <v>6935.9999999999991</v>
      </c>
      <c r="G9618" s="154">
        <v>42711</v>
      </c>
      <c r="H9618" s="3" t="s">
        <v>9213</v>
      </c>
      <c r="I9618" s="4"/>
    </row>
    <row r="9619" spans="1:9">
      <c r="A9619" s="6">
        <v>9617</v>
      </c>
      <c r="B9619" s="156" t="s">
        <v>9434</v>
      </c>
      <c r="C9619" s="25" t="str">
        <f>IF(D9619=2,"NO","YES")</f>
        <v>YES</v>
      </c>
      <c r="D9619" s="134">
        <f t="shared" si="162"/>
        <v>0.68399999999999994</v>
      </c>
      <c r="E9619" s="1">
        <v>1.6894800000000001</v>
      </c>
      <c r="F9619" s="134">
        <v>4651.2</v>
      </c>
      <c r="G9619" s="154">
        <v>42711</v>
      </c>
      <c r="H9619" s="3" t="s">
        <v>9213</v>
      </c>
      <c r="I9619" s="4"/>
    </row>
    <row r="9620" spans="1:9">
      <c r="A9620" s="6">
        <v>9618</v>
      </c>
      <c r="B9620" s="156" t="s">
        <v>9435</v>
      </c>
      <c r="C9620" s="25" t="str">
        <f>IF(D9620=2,"NO","YES")</f>
        <v>YES</v>
      </c>
      <c r="D9620" s="134">
        <f t="shared" si="162"/>
        <v>0.22000000000000003</v>
      </c>
      <c r="E9620" s="1">
        <v>0.54340000000000011</v>
      </c>
      <c r="F9620" s="134">
        <v>1496.0000000000002</v>
      </c>
      <c r="G9620" s="154">
        <v>42711</v>
      </c>
      <c r="H9620" s="3" t="s">
        <v>9213</v>
      </c>
      <c r="I9620" s="4"/>
    </row>
    <row r="9621" spans="1:9">
      <c r="A9621" s="6">
        <v>9619</v>
      </c>
      <c r="B9621" s="38" t="s">
        <v>9436</v>
      </c>
      <c r="C9621" s="25" t="str">
        <f>IF(D9621=2,"NO","YES")</f>
        <v>YES</v>
      </c>
      <c r="D9621" s="39">
        <f t="shared" si="162"/>
        <v>0.66</v>
      </c>
      <c r="E9621" s="1">
        <v>1.6302000000000003</v>
      </c>
      <c r="F9621" s="39">
        <v>4488</v>
      </c>
      <c r="G9621" s="99">
        <v>42612</v>
      </c>
      <c r="H9621" s="3" t="s">
        <v>9213</v>
      </c>
      <c r="I9621" s="4"/>
    </row>
    <row r="9622" spans="1:9">
      <c r="A9622" s="6">
        <v>9620</v>
      </c>
      <c r="B9622" s="38" t="s">
        <v>9437</v>
      </c>
      <c r="C9622" s="25" t="str">
        <f>IF(D9622=2,"NO","YES")</f>
        <v>YES</v>
      </c>
      <c r="D9622" s="39">
        <f t="shared" si="162"/>
        <v>1.29</v>
      </c>
      <c r="E9622" s="1">
        <v>3.1863000000000001</v>
      </c>
      <c r="F9622" s="39">
        <v>8772</v>
      </c>
      <c r="G9622" s="99">
        <v>42612</v>
      </c>
      <c r="H9622" s="3" t="s">
        <v>9213</v>
      </c>
      <c r="I9622" s="4"/>
    </row>
    <row r="9623" spans="1:9">
      <c r="A9623" s="6">
        <v>9621</v>
      </c>
      <c r="B9623" s="38" t="s">
        <v>9438</v>
      </c>
      <c r="C9623" s="25" t="str">
        <f>IF(D9623=2,"NO","YES")</f>
        <v>YES</v>
      </c>
      <c r="D9623" s="39">
        <f t="shared" si="162"/>
        <v>1.21</v>
      </c>
      <c r="E9623" s="1">
        <v>2.9887000000000001</v>
      </c>
      <c r="F9623" s="39">
        <v>8228</v>
      </c>
      <c r="G9623" s="99">
        <v>42612</v>
      </c>
      <c r="H9623" s="3" t="s">
        <v>9213</v>
      </c>
      <c r="I9623" s="4"/>
    </row>
    <row r="9624" spans="1:9">
      <c r="A9624" s="6">
        <v>9622</v>
      </c>
      <c r="B9624" s="38" t="s">
        <v>9439</v>
      </c>
      <c r="C9624" s="25" t="str">
        <f>IF(D9624=2,"NO","YES")</f>
        <v>YES</v>
      </c>
      <c r="D9624" s="39">
        <f t="shared" si="162"/>
        <v>1.02</v>
      </c>
      <c r="E9624" s="1">
        <v>2.5194000000000001</v>
      </c>
      <c r="F9624" s="39">
        <v>6936</v>
      </c>
      <c r="G9624" s="99">
        <v>42612</v>
      </c>
      <c r="H9624" s="3" t="s">
        <v>9213</v>
      </c>
      <c r="I9624" s="4"/>
    </row>
    <row r="9625" spans="1:9" ht="30">
      <c r="A9625" s="6">
        <v>9623</v>
      </c>
      <c r="B9625" s="24" t="s">
        <v>9440</v>
      </c>
      <c r="C9625" s="25" t="str">
        <f>IF(D9625=2,"NO","YES")</f>
        <v>YES</v>
      </c>
      <c r="D9625" s="25">
        <f t="shared" si="162"/>
        <v>1.01</v>
      </c>
      <c r="E9625" s="1">
        <v>2.4947000000000004</v>
      </c>
      <c r="F9625" s="134">
        <v>6868</v>
      </c>
      <c r="G9625" s="17" t="s">
        <v>9170</v>
      </c>
      <c r="H9625" s="3" t="s">
        <v>9441</v>
      </c>
      <c r="I9625" s="4"/>
    </row>
    <row r="9626" spans="1:9" ht="30">
      <c r="A9626" s="6">
        <v>9624</v>
      </c>
      <c r="B9626" s="24" t="s">
        <v>9442</v>
      </c>
      <c r="C9626" s="25" t="str">
        <f>IF(D9626=2,"NO","YES")</f>
        <v>YES</v>
      </c>
      <c r="D9626" s="25">
        <f t="shared" si="162"/>
        <v>0.22</v>
      </c>
      <c r="E9626" s="1">
        <v>0.54339999999999999</v>
      </c>
      <c r="F9626" s="134">
        <v>1496</v>
      </c>
      <c r="G9626" s="17" t="s">
        <v>9170</v>
      </c>
      <c r="H9626" s="3" t="s">
        <v>9441</v>
      </c>
      <c r="I9626" s="4"/>
    </row>
    <row r="9627" spans="1:9" ht="30">
      <c r="A9627" s="6">
        <v>9625</v>
      </c>
      <c r="B9627" s="24" t="s">
        <v>9443</v>
      </c>
      <c r="C9627" s="25" t="str">
        <f>IF(D9627=2,"NO","YES")</f>
        <v>YES</v>
      </c>
      <c r="D9627" s="25">
        <f t="shared" si="162"/>
        <v>0.77</v>
      </c>
      <c r="E9627" s="1">
        <v>1.9019000000000001</v>
      </c>
      <c r="F9627" s="134">
        <v>5236</v>
      </c>
      <c r="G9627" s="17" t="s">
        <v>9170</v>
      </c>
      <c r="H9627" s="3" t="s">
        <v>9441</v>
      </c>
      <c r="I9627" s="4"/>
    </row>
    <row r="9628" spans="1:9" ht="30">
      <c r="A9628" s="6">
        <v>9626</v>
      </c>
      <c r="B9628" s="24" t="s">
        <v>9444</v>
      </c>
      <c r="C9628" s="25" t="str">
        <f>IF(D9628=2,"NO","YES")</f>
        <v>YES</v>
      </c>
      <c r="D9628" s="25">
        <f t="shared" si="162"/>
        <v>0.1</v>
      </c>
      <c r="E9628" s="1">
        <v>0.24700000000000003</v>
      </c>
      <c r="F9628" s="134">
        <v>680</v>
      </c>
      <c r="G9628" s="17" t="s">
        <v>9170</v>
      </c>
      <c r="H9628" s="3" t="s">
        <v>9441</v>
      </c>
      <c r="I9628" s="4"/>
    </row>
    <row r="9629" spans="1:9" ht="30">
      <c r="A9629" s="6">
        <v>9627</v>
      </c>
      <c r="B9629" s="24" t="s">
        <v>9445</v>
      </c>
      <c r="C9629" s="25" t="str">
        <f>IF(D9629=2,"NO","YES")</f>
        <v>YES</v>
      </c>
      <c r="D9629" s="25">
        <f t="shared" si="162"/>
        <v>0.06</v>
      </c>
      <c r="E9629" s="1">
        <v>0.1482</v>
      </c>
      <c r="F9629" s="134">
        <v>408</v>
      </c>
      <c r="G9629" s="17" t="s">
        <v>9170</v>
      </c>
      <c r="H9629" s="3" t="s">
        <v>9441</v>
      </c>
      <c r="I9629" s="4"/>
    </row>
    <row r="9630" spans="1:9" ht="30">
      <c r="A9630" s="6">
        <v>9628</v>
      </c>
      <c r="B9630" s="24" t="s">
        <v>9446</v>
      </c>
      <c r="C9630" s="25" t="str">
        <f>IF(D9630=2,"NO","YES")</f>
        <v>YES</v>
      </c>
      <c r="D9630" s="25">
        <f t="shared" si="162"/>
        <v>0.24</v>
      </c>
      <c r="E9630" s="1">
        <v>0.59279999999999999</v>
      </c>
      <c r="F9630" s="134">
        <v>1632</v>
      </c>
      <c r="G9630" s="17" t="s">
        <v>9170</v>
      </c>
      <c r="H9630" s="3" t="s">
        <v>9441</v>
      </c>
      <c r="I9630" s="4"/>
    </row>
    <row r="9631" spans="1:9" ht="30">
      <c r="A9631" s="6">
        <v>9629</v>
      </c>
      <c r="B9631" s="24" t="s">
        <v>9447</v>
      </c>
      <c r="C9631" s="25" t="str">
        <f>IF(D9631=2,"NO","YES")</f>
        <v>YES</v>
      </c>
      <c r="D9631" s="25">
        <f t="shared" si="162"/>
        <v>0.53</v>
      </c>
      <c r="E9631" s="1">
        <v>1.3091000000000002</v>
      </c>
      <c r="F9631" s="134">
        <v>3604</v>
      </c>
      <c r="G9631" s="17" t="s">
        <v>9170</v>
      </c>
      <c r="H9631" s="3" t="s">
        <v>9441</v>
      </c>
      <c r="I9631" s="4"/>
    </row>
    <row r="9632" spans="1:9" ht="30">
      <c r="A9632" s="6">
        <v>9630</v>
      </c>
      <c r="B9632" s="24" t="s">
        <v>9448</v>
      </c>
      <c r="C9632" s="25" t="str">
        <f>IF(D9632=2,"NO","YES")</f>
        <v>YES</v>
      </c>
      <c r="D9632" s="25">
        <f t="shared" si="162"/>
        <v>0.21</v>
      </c>
      <c r="E9632" s="1">
        <v>0.51870000000000005</v>
      </c>
      <c r="F9632" s="134">
        <v>1428</v>
      </c>
      <c r="G9632" s="17" t="s">
        <v>9170</v>
      </c>
      <c r="H9632" s="3" t="s">
        <v>9441</v>
      </c>
      <c r="I9632" s="4"/>
    </row>
    <row r="9633" spans="1:9" ht="30">
      <c r="A9633" s="6">
        <v>9631</v>
      </c>
      <c r="B9633" s="24" t="s">
        <v>9449</v>
      </c>
      <c r="C9633" s="25" t="str">
        <f>IF(D9633=2,"NO","YES")</f>
        <v>YES</v>
      </c>
      <c r="D9633" s="25">
        <f t="shared" si="162"/>
        <v>0.26</v>
      </c>
      <c r="E9633" s="1">
        <v>0.6422000000000001</v>
      </c>
      <c r="F9633" s="134">
        <v>1768</v>
      </c>
      <c r="G9633" s="17" t="s">
        <v>9170</v>
      </c>
      <c r="H9633" s="3" t="s">
        <v>9441</v>
      </c>
      <c r="I9633" s="4"/>
    </row>
    <row r="9634" spans="1:9" ht="45">
      <c r="A9634" s="6">
        <v>9632</v>
      </c>
      <c r="B9634" s="24" t="s">
        <v>9450</v>
      </c>
      <c r="C9634" s="25" t="str">
        <f>IF(D9634=2,"NO","YES")</f>
        <v>YES</v>
      </c>
      <c r="D9634" s="25">
        <f t="shared" si="162"/>
        <v>0.2</v>
      </c>
      <c r="E9634" s="1">
        <v>0.49400000000000005</v>
      </c>
      <c r="F9634" s="134">
        <v>1360</v>
      </c>
      <c r="G9634" s="17" t="s">
        <v>9170</v>
      </c>
      <c r="H9634" s="3" t="s">
        <v>9441</v>
      </c>
      <c r="I9634" s="4"/>
    </row>
    <row r="9635" spans="1:9">
      <c r="A9635" s="6">
        <v>9633</v>
      </c>
      <c r="B9635" s="24" t="s">
        <v>9451</v>
      </c>
      <c r="C9635" s="25" t="str">
        <f>IF(D9635=2,"NO","YES")</f>
        <v>YES</v>
      </c>
      <c r="D9635" s="25">
        <f t="shared" si="162"/>
        <v>0.13</v>
      </c>
      <c r="E9635" s="1">
        <v>0.32110000000000005</v>
      </c>
      <c r="F9635" s="134">
        <v>884</v>
      </c>
      <c r="G9635" s="17" t="s">
        <v>9170</v>
      </c>
      <c r="H9635" s="3" t="s">
        <v>9441</v>
      </c>
      <c r="I9635" s="4"/>
    </row>
    <row r="9636" spans="1:9" ht="30">
      <c r="A9636" s="6">
        <v>9634</v>
      </c>
      <c r="B9636" s="24" t="s">
        <v>9452</v>
      </c>
      <c r="C9636" s="25" t="str">
        <f>IF(D9636=2,"NO","YES")</f>
        <v>YES</v>
      </c>
      <c r="D9636" s="25">
        <f t="shared" si="162"/>
        <v>0.26</v>
      </c>
      <c r="E9636" s="1">
        <v>0.6422000000000001</v>
      </c>
      <c r="F9636" s="134">
        <v>1768</v>
      </c>
      <c r="G9636" s="17" t="s">
        <v>9170</v>
      </c>
      <c r="H9636" s="3" t="s">
        <v>9441</v>
      </c>
      <c r="I9636" s="4"/>
    </row>
    <row r="9637" spans="1:9" ht="30">
      <c r="A9637" s="6">
        <v>9635</v>
      </c>
      <c r="B9637" s="24" t="s">
        <v>9453</v>
      </c>
      <c r="C9637" s="25" t="str">
        <f>IF(D9637=2,"NO","YES")</f>
        <v>YES</v>
      </c>
      <c r="D9637" s="25">
        <f t="shared" si="162"/>
        <v>0.26</v>
      </c>
      <c r="E9637" s="1">
        <v>0.6422000000000001</v>
      </c>
      <c r="F9637" s="134">
        <v>1768</v>
      </c>
      <c r="G9637" s="17" t="s">
        <v>9170</v>
      </c>
      <c r="H9637" s="3" t="s">
        <v>9441</v>
      </c>
      <c r="I9637" s="4"/>
    </row>
    <row r="9638" spans="1:9" ht="30">
      <c r="A9638" s="6">
        <v>9636</v>
      </c>
      <c r="B9638" s="24" t="s">
        <v>9454</v>
      </c>
      <c r="C9638" s="25" t="str">
        <f>IF(D9638=2,"NO","YES")</f>
        <v>YES</v>
      </c>
      <c r="D9638" s="25">
        <f t="shared" si="162"/>
        <v>0.22</v>
      </c>
      <c r="E9638" s="1">
        <v>0.54339999999999999</v>
      </c>
      <c r="F9638" s="134">
        <v>1496</v>
      </c>
      <c r="G9638" s="17" t="s">
        <v>9170</v>
      </c>
      <c r="H9638" s="3" t="s">
        <v>9441</v>
      </c>
      <c r="I9638" s="4"/>
    </row>
    <row r="9639" spans="1:9" ht="30">
      <c r="A9639" s="6">
        <v>9637</v>
      </c>
      <c r="B9639" s="24" t="s">
        <v>9455</v>
      </c>
      <c r="C9639" s="25" t="str">
        <f>IF(D9639=2,"NO","YES")</f>
        <v>YES</v>
      </c>
      <c r="D9639" s="25">
        <f t="shared" si="162"/>
        <v>0.35</v>
      </c>
      <c r="E9639" s="1">
        <v>0.86450000000000005</v>
      </c>
      <c r="F9639" s="134">
        <v>2380</v>
      </c>
      <c r="G9639" s="17" t="s">
        <v>9170</v>
      </c>
      <c r="H9639" s="3" t="s">
        <v>9441</v>
      </c>
      <c r="I9639" s="4"/>
    </row>
    <row r="9640" spans="1:9" ht="30">
      <c r="A9640" s="6">
        <v>9638</v>
      </c>
      <c r="B9640" s="24" t="s">
        <v>9456</v>
      </c>
      <c r="C9640" s="25" t="str">
        <f>IF(D9640=2,"NO","YES")</f>
        <v>YES</v>
      </c>
      <c r="D9640" s="25">
        <f t="shared" si="162"/>
        <v>0.37</v>
      </c>
      <c r="E9640" s="1">
        <v>0.91390000000000005</v>
      </c>
      <c r="F9640" s="134">
        <v>2516</v>
      </c>
      <c r="G9640" s="17" t="s">
        <v>9170</v>
      </c>
      <c r="H9640" s="3" t="s">
        <v>9441</v>
      </c>
      <c r="I9640" s="4"/>
    </row>
    <row r="9641" spans="1:9">
      <c r="A9641" s="6">
        <v>9639</v>
      </c>
      <c r="B9641" s="24" t="s">
        <v>9457</v>
      </c>
      <c r="C9641" s="25" t="str">
        <f>IF(D9641=2,"NO","YES")</f>
        <v>YES</v>
      </c>
      <c r="D9641" s="25">
        <f t="shared" si="162"/>
        <v>0.16</v>
      </c>
      <c r="E9641" s="1">
        <v>0.39520000000000005</v>
      </c>
      <c r="F9641" s="134">
        <v>1088</v>
      </c>
      <c r="G9641" s="17" t="s">
        <v>9170</v>
      </c>
      <c r="H9641" s="3" t="s">
        <v>9441</v>
      </c>
      <c r="I9641" s="4"/>
    </row>
    <row r="9642" spans="1:9" ht="30">
      <c r="A9642" s="6">
        <v>9640</v>
      </c>
      <c r="B9642" s="24" t="s">
        <v>9458</v>
      </c>
      <c r="C9642" s="25" t="str">
        <f>IF(D9642=2,"NO","YES")</f>
        <v>YES</v>
      </c>
      <c r="D9642" s="25">
        <f t="shared" si="162"/>
        <v>0.16</v>
      </c>
      <c r="E9642" s="1">
        <v>0.39520000000000005</v>
      </c>
      <c r="F9642" s="134">
        <v>1088</v>
      </c>
      <c r="G9642" s="17" t="s">
        <v>9170</v>
      </c>
      <c r="H9642" s="3" t="s">
        <v>9441</v>
      </c>
      <c r="I9642" s="4"/>
    </row>
    <row r="9643" spans="1:9" ht="30">
      <c r="A9643" s="6">
        <v>9641</v>
      </c>
      <c r="B9643" s="24" t="s">
        <v>9459</v>
      </c>
      <c r="C9643" s="25" t="str">
        <f>IF(D9643=2,"NO","YES")</f>
        <v>YES</v>
      </c>
      <c r="D9643" s="25">
        <f t="shared" si="162"/>
        <v>0.06</v>
      </c>
      <c r="E9643" s="1">
        <v>0.1482</v>
      </c>
      <c r="F9643" s="134">
        <v>408</v>
      </c>
      <c r="G9643" s="17" t="s">
        <v>9170</v>
      </c>
      <c r="H9643" s="3" t="s">
        <v>9441</v>
      </c>
      <c r="I9643" s="4"/>
    </row>
    <row r="9644" spans="1:9" ht="45">
      <c r="A9644" s="6">
        <v>9642</v>
      </c>
      <c r="B9644" s="24" t="s">
        <v>9460</v>
      </c>
      <c r="C9644" s="25" t="str">
        <f>IF(D9644=2,"NO","YES")</f>
        <v>YES</v>
      </c>
      <c r="D9644" s="25">
        <f t="shared" si="162"/>
        <v>0.16</v>
      </c>
      <c r="E9644" s="1">
        <v>0.39520000000000005</v>
      </c>
      <c r="F9644" s="134">
        <v>1088</v>
      </c>
      <c r="G9644" s="17" t="s">
        <v>9170</v>
      </c>
      <c r="H9644" s="3" t="s">
        <v>9441</v>
      </c>
      <c r="I9644" s="4"/>
    </row>
    <row r="9645" spans="1:9" ht="30">
      <c r="A9645" s="6">
        <v>9643</v>
      </c>
      <c r="B9645" s="24" t="s">
        <v>9461</v>
      </c>
      <c r="C9645" s="25" t="str">
        <f>IF(D9645=2,"NO","YES")</f>
        <v>YES</v>
      </c>
      <c r="D9645" s="25">
        <f t="shared" si="162"/>
        <v>0.23</v>
      </c>
      <c r="E9645" s="1">
        <v>0.56810000000000005</v>
      </c>
      <c r="F9645" s="134">
        <v>1564</v>
      </c>
      <c r="G9645" s="17" t="s">
        <v>9170</v>
      </c>
      <c r="H9645" s="3" t="s">
        <v>9441</v>
      </c>
      <c r="I9645" s="4"/>
    </row>
    <row r="9646" spans="1:9" ht="45">
      <c r="A9646" s="6">
        <v>9644</v>
      </c>
      <c r="B9646" s="24" t="s">
        <v>9462</v>
      </c>
      <c r="C9646" s="25" t="str">
        <f>IF(D9646=2,"NO","YES")</f>
        <v>YES</v>
      </c>
      <c r="D9646" s="25">
        <f t="shared" si="162"/>
        <v>0.22</v>
      </c>
      <c r="E9646" s="1">
        <v>0.54339999999999999</v>
      </c>
      <c r="F9646" s="134">
        <v>1496</v>
      </c>
      <c r="G9646" s="17" t="s">
        <v>9170</v>
      </c>
      <c r="H9646" s="3" t="s">
        <v>9441</v>
      </c>
      <c r="I9646" s="4"/>
    </row>
    <row r="9647" spans="1:9" ht="30">
      <c r="A9647" s="6">
        <v>9645</v>
      </c>
      <c r="B9647" s="24" t="s">
        <v>9463</v>
      </c>
      <c r="C9647" s="25" t="str">
        <f>IF(D9647=2,"NO","YES")</f>
        <v>YES</v>
      </c>
      <c r="D9647" s="25">
        <f t="shared" si="162"/>
        <v>0.13</v>
      </c>
      <c r="E9647" s="1">
        <v>0.32110000000000005</v>
      </c>
      <c r="F9647" s="134">
        <v>884</v>
      </c>
      <c r="G9647" s="17" t="s">
        <v>9170</v>
      </c>
      <c r="H9647" s="3" t="s">
        <v>9441</v>
      </c>
      <c r="I9647" s="4"/>
    </row>
    <row r="9648" spans="1:9" ht="30">
      <c r="A9648" s="6">
        <v>9646</v>
      </c>
      <c r="B9648" s="24" t="s">
        <v>9464</v>
      </c>
      <c r="C9648" s="25" t="str">
        <f>IF(D9648=2,"NO","YES")</f>
        <v>YES</v>
      </c>
      <c r="D9648" s="25">
        <f t="shared" si="162"/>
        <v>0.26</v>
      </c>
      <c r="E9648" s="1">
        <v>0.6422000000000001</v>
      </c>
      <c r="F9648" s="134">
        <v>1768</v>
      </c>
      <c r="G9648" s="17" t="s">
        <v>9170</v>
      </c>
      <c r="H9648" s="3" t="s">
        <v>9441</v>
      </c>
      <c r="I9648" s="4"/>
    </row>
    <row r="9649" spans="1:9" ht="30">
      <c r="A9649" s="6">
        <v>9647</v>
      </c>
      <c r="B9649" s="24" t="s">
        <v>9465</v>
      </c>
      <c r="C9649" s="25" t="str">
        <f>IF(D9649=2,"NO","YES")</f>
        <v>YES</v>
      </c>
      <c r="D9649" s="25">
        <f t="shared" si="162"/>
        <v>0.22</v>
      </c>
      <c r="E9649" s="1">
        <v>0.54339999999999999</v>
      </c>
      <c r="F9649" s="134">
        <v>1496</v>
      </c>
      <c r="G9649" s="17" t="s">
        <v>9170</v>
      </c>
      <c r="H9649" s="3" t="s">
        <v>9441</v>
      </c>
      <c r="I9649" s="4"/>
    </row>
    <row r="9650" spans="1:9" ht="30">
      <c r="A9650" s="6">
        <v>9648</v>
      </c>
      <c r="B9650" s="24" t="s">
        <v>9466</v>
      </c>
      <c r="C9650" s="25" t="str">
        <f>IF(D9650=2,"NO","YES")</f>
        <v>YES</v>
      </c>
      <c r="D9650" s="25">
        <f t="shared" si="162"/>
        <v>0.26</v>
      </c>
      <c r="E9650" s="1">
        <v>0.6422000000000001</v>
      </c>
      <c r="F9650" s="134">
        <v>1768</v>
      </c>
      <c r="G9650" s="17" t="s">
        <v>9170</v>
      </c>
      <c r="H9650" s="3" t="s">
        <v>9441</v>
      </c>
      <c r="I9650" s="4"/>
    </row>
    <row r="9651" spans="1:9" ht="30">
      <c r="A9651" s="6">
        <v>9649</v>
      </c>
      <c r="B9651" s="24" t="s">
        <v>9467</v>
      </c>
      <c r="C9651" s="25" t="str">
        <f>IF(D9651=2,"NO","YES")</f>
        <v>YES</v>
      </c>
      <c r="D9651" s="25">
        <f t="shared" si="162"/>
        <v>0.16</v>
      </c>
      <c r="E9651" s="1">
        <v>0.39520000000000005</v>
      </c>
      <c r="F9651" s="134">
        <v>1088</v>
      </c>
      <c r="G9651" s="17" t="s">
        <v>9170</v>
      </c>
      <c r="H9651" s="3" t="s">
        <v>9441</v>
      </c>
      <c r="I9651" s="4"/>
    </row>
    <row r="9652" spans="1:9" ht="30">
      <c r="A9652" s="6">
        <v>9650</v>
      </c>
      <c r="B9652" s="24" t="s">
        <v>9468</v>
      </c>
      <c r="C9652" s="25" t="str">
        <f>IF(D9652=2,"NO","YES")</f>
        <v>YES</v>
      </c>
      <c r="D9652" s="25">
        <f t="shared" si="162"/>
        <v>0.08</v>
      </c>
      <c r="E9652" s="1">
        <v>0.19760000000000003</v>
      </c>
      <c r="F9652" s="134">
        <v>544</v>
      </c>
      <c r="G9652" s="17" t="s">
        <v>9170</v>
      </c>
      <c r="H9652" s="3" t="s">
        <v>9441</v>
      </c>
      <c r="I9652" s="4"/>
    </row>
    <row r="9653" spans="1:9">
      <c r="A9653" s="6">
        <v>9651</v>
      </c>
      <c r="B9653" s="157" t="s">
        <v>9469</v>
      </c>
      <c r="C9653" s="25" t="str">
        <f>IF(D9653=2,"NO","YES")</f>
        <v>YES</v>
      </c>
      <c r="D9653" s="25">
        <f t="shared" si="162"/>
        <v>0.22</v>
      </c>
      <c r="E9653" s="1">
        <v>0.54339999999999999</v>
      </c>
      <c r="F9653" s="134">
        <v>1496</v>
      </c>
      <c r="G9653" s="17" t="s">
        <v>9170</v>
      </c>
      <c r="H9653" s="3" t="s">
        <v>9441</v>
      </c>
      <c r="I9653" s="4"/>
    </row>
    <row r="9654" spans="1:9" ht="45">
      <c r="A9654" s="6">
        <v>9652</v>
      </c>
      <c r="B9654" s="24" t="s">
        <v>9470</v>
      </c>
      <c r="C9654" s="25" t="str">
        <f>IF(D9654=2,"NO","YES")</f>
        <v>YES</v>
      </c>
      <c r="D9654" s="25">
        <f t="shared" si="162"/>
        <v>0.81</v>
      </c>
      <c r="E9654" s="1">
        <v>2.0007000000000001</v>
      </c>
      <c r="F9654" s="134">
        <v>5508</v>
      </c>
      <c r="G9654" s="17" t="s">
        <v>9170</v>
      </c>
      <c r="H9654" s="3" t="s">
        <v>9441</v>
      </c>
      <c r="I9654" s="4"/>
    </row>
    <row r="9655" spans="1:9" ht="30">
      <c r="A9655" s="6">
        <v>9653</v>
      </c>
      <c r="B9655" s="24" t="s">
        <v>9471</v>
      </c>
      <c r="C9655" s="25" t="str">
        <f>IF(D9655=2,"NO","YES")</f>
        <v>YES</v>
      </c>
      <c r="D9655" s="25">
        <f t="shared" si="162"/>
        <v>0.26</v>
      </c>
      <c r="E9655" s="1">
        <v>0.6422000000000001</v>
      </c>
      <c r="F9655" s="134">
        <v>1768</v>
      </c>
      <c r="G9655" s="17" t="s">
        <v>9170</v>
      </c>
      <c r="H9655" s="3" t="s">
        <v>9441</v>
      </c>
      <c r="I9655" s="4"/>
    </row>
    <row r="9656" spans="1:9" ht="30">
      <c r="A9656" s="6">
        <v>9654</v>
      </c>
      <c r="B9656" s="24" t="s">
        <v>9472</v>
      </c>
      <c r="C9656" s="25" t="str">
        <f>IF(D9656=2,"NO","YES")</f>
        <v>YES</v>
      </c>
      <c r="D9656" s="25">
        <f t="shared" si="162"/>
        <v>0.24</v>
      </c>
      <c r="E9656" s="1">
        <v>0.59279999999999999</v>
      </c>
      <c r="F9656" s="134">
        <v>1632</v>
      </c>
      <c r="G9656" s="17" t="s">
        <v>9170</v>
      </c>
      <c r="H9656" s="3" t="s">
        <v>9441</v>
      </c>
      <c r="I9656" s="4"/>
    </row>
    <row r="9657" spans="1:9" ht="30">
      <c r="A9657" s="6">
        <v>9655</v>
      </c>
      <c r="B9657" s="24" t="s">
        <v>9473</v>
      </c>
      <c r="C9657" s="25" t="str">
        <f>IF(D9657=2,"NO","YES")</f>
        <v>YES</v>
      </c>
      <c r="D9657" s="25">
        <f t="shared" si="162"/>
        <v>7.0000000000000007E-2</v>
      </c>
      <c r="E9657" s="1">
        <v>0.17290000000000003</v>
      </c>
      <c r="F9657" s="134">
        <v>476</v>
      </c>
      <c r="G9657" s="17" t="s">
        <v>9170</v>
      </c>
      <c r="H9657" s="3" t="s">
        <v>9441</v>
      </c>
      <c r="I9657" s="4"/>
    </row>
    <row r="9658" spans="1:9" ht="30">
      <c r="A9658" s="6">
        <v>9656</v>
      </c>
      <c r="B9658" s="24" t="s">
        <v>9474</v>
      </c>
      <c r="C9658" s="25" t="str">
        <f>IF(D9658=2,"NO","YES")</f>
        <v>YES</v>
      </c>
      <c r="D9658" s="25">
        <f t="shared" si="162"/>
        <v>0.03</v>
      </c>
      <c r="E9658" s="1">
        <v>7.4099999999999999E-2</v>
      </c>
      <c r="F9658" s="134">
        <v>204</v>
      </c>
      <c r="G9658" s="17" t="s">
        <v>9170</v>
      </c>
      <c r="H9658" s="3" t="s">
        <v>9037</v>
      </c>
      <c r="I9658" s="4"/>
    </row>
    <row r="9659" spans="1:9" ht="30">
      <c r="A9659" s="6">
        <v>9657</v>
      </c>
      <c r="B9659" s="24" t="s">
        <v>9475</v>
      </c>
      <c r="C9659" s="25" t="str">
        <f>IF(D9659=2,"NO","YES")</f>
        <v>YES</v>
      </c>
      <c r="D9659" s="25">
        <f t="shared" si="162"/>
        <v>0.6</v>
      </c>
      <c r="E9659" s="1">
        <v>1.482</v>
      </c>
      <c r="F9659" s="134">
        <v>4080</v>
      </c>
      <c r="G9659" s="17" t="s">
        <v>9170</v>
      </c>
      <c r="H9659" s="3" t="s">
        <v>9037</v>
      </c>
      <c r="I9659" s="4"/>
    </row>
    <row r="9660" spans="1:9" ht="30">
      <c r="A9660" s="6">
        <v>9658</v>
      </c>
      <c r="B9660" s="24" t="s">
        <v>9476</v>
      </c>
      <c r="C9660" s="25" t="str">
        <f>IF(D9660=2,"NO","YES")</f>
        <v>YES</v>
      </c>
      <c r="D9660" s="25">
        <f t="shared" si="162"/>
        <v>0.12</v>
      </c>
      <c r="E9660" s="1">
        <v>0.2964</v>
      </c>
      <c r="F9660" s="134">
        <v>816</v>
      </c>
      <c r="G9660" s="17" t="s">
        <v>9170</v>
      </c>
      <c r="H9660" s="3" t="s">
        <v>9037</v>
      </c>
      <c r="I9660" s="4"/>
    </row>
    <row r="9661" spans="1:9" ht="30">
      <c r="A9661" s="6">
        <v>9659</v>
      </c>
      <c r="B9661" s="24" t="s">
        <v>9477</v>
      </c>
      <c r="C9661" s="25" t="str">
        <f>IF(D9661=2,"NO","YES")</f>
        <v>YES</v>
      </c>
      <c r="D9661" s="25">
        <f t="shared" si="162"/>
        <v>1.07</v>
      </c>
      <c r="E9661" s="1">
        <v>2.6429000000000005</v>
      </c>
      <c r="F9661" s="134">
        <v>7276</v>
      </c>
      <c r="G9661" s="17" t="s">
        <v>9170</v>
      </c>
      <c r="H9661" s="3" t="s">
        <v>9037</v>
      </c>
      <c r="I9661" s="4"/>
    </row>
    <row r="9662" spans="1:9" ht="30">
      <c r="A9662" s="6">
        <v>9660</v>
      </c>
      <c r="B9662" s="24" t="s">
        <v>9478</v>
      </c>
      <c r="C9662" s="25" t="str">
        <f>IF(D9662=2,"NO","YES")</f>
        <v>YES</v>
      </c>
      <c r="D9662" s="25">
        <f t="shared" si="162"/>
        <v>0.93</v>
      </c>
      <c r="E9662" s="1">
        <v>2.2971000000000004</v>
      </c>
      <c r="F9662" s="134">
        <v>6324</v>
      </c>
      <c r="G9662" s="17" t="s">
        <v>9170</v>
      </c>
      <c r="H9662" s="3" t="s">
        <v>9037</v>
      </c>
      <c r="I9662" s="4"/>
    </row>
    <row r="9663" spans="1:9" ht="30">
      <c r="A9663" s="6">
        <v>9661</v>
      </c>
      <c r="B9663" s="24" t="s">
        <v>9479</v>
      </c>
      <c r="C9663" s="25" t="str">
        <f>IF(D9663=2,"NO","YES")</f>
        <v>YES</v>
      </c>
      <c r="D9663" s="25">
        <f t="shared" si="162"/>
        <v>0.81</v>
      </c>
      <c r="E9663" s="1">
        <v>2.0007000000000001</v>
      </c>
      <c r="F9663" s="134">
        <v>5508</v>
      </c>
      <c r="G9663" s="17" t="s">
        <v>9170</v>
      </c>
      <c r="H9663" s="3" t="s">
        <v>9037</v>
      </c>
      <c r="I9663" s="4"/>
    </row>
    <row r="9664" spans="1:9" ht="45">
      <c r="A9664" s="6">
        <v>9662</v>
      </c>
      <c r="B9664" s="24" t="s">
        <v>9480</v>
      </c>
      <c r="C9664" s="25" t="str">
        <f>IF(D9664=2,"NO","YES")</f>
        <v>YES</v>
      </c>
      <c r="D9664" s="25">
        <f t="shared" si="162"/>
        <v>0.27</v>
      </c>
      <c r="E9664" s="1">
        <v>0.66690000000000005</v>
      </c>
      <c r="F9664" s="134">
        <v>1836</v>
      </c>
      <c r="G9664" s="17" t="s">
        <v>9170</v>
      </c>
      <c r="H9664" s="3" t="s">
        <v>9037</v>
      </c>
      <c r="I9664" s="4"/>
    </row>
    <row r="9665" spans="1:9" ht="45">
      <c r="A9665" s="6">
        <v>9663</v>
      </c>
      <c r="B9665" s="24" t="s">
        <v>9481</v>
      </c>
      <c r="C9665" s="25" t="str">
        <f>IF(D9665=2,"NO","YES")</f>
        <v>YES</v>
      </c>
      <c r="D9665" s="25">
        <f t="shared" si="162"/>
        <v>0.72</v>
      </c>
      <c r="E9665" s="1">
        <v>1.7784</v>
      </c>
      <c r="F9665" s="134">
        <v>4896</v>
      </c>
      <c r="G9665" s="17" t="s">
        <v>9170</v>
      </c>
      <c r="H9665" s="3" t="s">
        <v>9037</v>
      </c>
      <c r="I9665" s="4"/>
    </row>
    <row r="9666" spans="1:9" ht="30">
      <c r="A9666" s="6">
        <v>9664</v>
      </c>
      <c r="B9666" s="24" t="s">
        <v>9482</v>
      </c>
      <c r="C9666" s="25" t="str">
        <f>IF(D9666=2,"NO","YES")</f>
        <v>YES</v>
      </c>
      <c r="D9666" s="25">
        <f t="shared" si="162"/>
        <v>0.19</v>
      </c>
      <c r="E9666" s="1">
        <v>0.46930000000000005</v>
      </c>
      <c r="F9666" s="134">
        <v>1292</v>
      </c>
      <c r="G9666" s="17" t="s">
        <v>9170</v>
      </c>
      <c r="H9666" s="3" t="s">
        <v>9037</v>
      </c>
      <c r="I9666" s="4"/>
    </row>
    <row r="9667" spans="1:9" ht="30">
      <c r="A9667" s="6">
        <v>9665</v>
      </c>
      <c r="B9667" s="24" t="s">
        <v>9483</v>
      </c>
      <c r="C9667" s="25" t="str">
        <f>IF(D9667=2,"NO","YES")</f>
        <v>YES</v>
      </c>
      <c r="D9667" s="25">
        <f t="shared" si="162"/>
        <v>0.26</v>
      </c>
      <c r="E9667" s="1">
        <v>0.6422000000000001</v>
      </c>
      <c r="F9667" s="134">
        <v>1768</v>
      </c>
      <c r="G9667" s="17" t="s">
        <v>9170</v>
      </c>
      <c r="H9667" s="3" t="s">
        <v>9037</v>
      </c>
      <c r="I9667" s="4"/>
    </row>
    <row r="9668" spans="1:9" ht="30">
      <c r="A9668" s="6">
        <v>9666</v>
      </c>
      <c r="B9668" s="24" t="s">
        <v>9484</v>
      </c>
      <c r="C9668" s="25" t="str">
        <f>IF(D9668=2,"NO","YES")</f>
        <v>YES</v>
      </c>
      <c r="D9668" s="25">
        <f t="shared" si="162"/>
        <v>0.19</v>
      </c>
      <c r="E9668" s="1">
        <v>0.46930000000000005</v>
      </c>
      <c r="F9668" s="134">
        <v>1292</v>
      </c>
      <c r="G9668" s="17" t="s">
        <v>9170</v>
      </c>
      <c r="H9668" s="3" t="s">
        <v>9037</v>
      </c>
      <c r="I9668" s="4"/>
    </row>
    <row r="9669" spans="1:9" ht="30">
      <c r="A9669" s="6">
        <v>9667</v>
      </c>
      <c r="B9669" s="24" t="s">
        <v>9485</v>
      </c>
      <c r="C9669" s="25" t="str">
        <f>IF(D9669=2,"NO","YES")</f>
        <v>YES</v>
      </c>
      <c r="D9669" s="25">
        <f t="shared" ref="D9669:D9732" si="163">F9669/6800</f>
        <v>0.4</v>
      </c>
      <c r="E9669" s="1">
        <v>0.9880000000000001</v>
      </c>
      <c r="F9669" s="134">
        <v>2720</v>
      </c>
      <c r="G9669" s="17" t="s">
        <v>9170</v>
      </c>
      <c r="H9669" s="3" t="s">
        <v>9037</v>
      </c>
      <c r="I9669" s="4"/>
    </row>
    <row r="9670" spans="1:9" ht="45">
      <c r="A9670" s="6">
        <v>9668</v>
      </c>
      <c r="B9670" s="24" t="s">
        <v>9486</v>
      </c>
      <c r="C9670" s="25" t="str">
        <f>IF(D9670=2,"NO","YES")</f>
        <v>YES</v>
      </c>
      <c r="D9670" s="25">
        <f t="shared" si="163"/>
        <v>0.34</v>
      </c>
      <c r="E9670" s="1">
        <v>0.8398000000000001</v>
      </c>
      <c r="F9670" s="134">
        <v>2312</v>
      </c>
      <c r="G9670" s="17" t="s">
        <v>9170</v>
      </c>
      <c r="H9670" s="3" t="s">
        <v>9037</v>
      </c>
      <c r="I9670" s="4"/>
    </row>
    <row r="9671" spans="1:9" ht="45">
      <c r="A9671" s="6">
        <v>9669</v>
      </c>
      <c r="B9671" s="24" t="s">
        <v>9487</v>
      </c>
      <c r="C9671" s="25" t="str">
        <f>IF(D9671=2,"NO","YES")</f>
        <v>YES</v>
      </c>
      <c r="D9671" s="25">
        <f t="shared" si="163"/>
        <v>0.76</v>
      </c>
      <c r="E9671" s="1">
        <v>1.8772000000000002</v>
      </c>
      <c r="F9671" s="134">
        <v>5168</v>
      </c>
      <c r="G9671" s="17" t="s">
        <v>9170</v>
      </c>
      <c r="H9671" s="3" t="s">
        <v>9037</v>
      </c>
      <c r="I9671" s="4"/>
    </row>
    <row r="9672" spans="1:9" ht="30">
      <c r="A9672" s="6">
        <v>9670</v>
      </c>
      <c r="B9672" s="24" t="s">
        <v>9488</v>
      </c>
      <c r="C9672" s="25" t="str">
        <f>IF(D9672=2,"NO","YES")</f>
        <v>YES</v>
      </c>
      <c r="D9672" s="25">
        <f t="shared" si="163"/>
        <v>0.23</v>
      </c>
      <c r="E9672" s="1">
        <v>0.56810000000000005</v>
      </c>
      <c r="F9672" s="134">
        <v>1564</v>
      </c>
      <c r="G9672" s="17" t="s">
        <v>9170</v>
      </c>
      <c r="H9672" s="3" t="s">
        <v>9037</v>
      </c>
      <c r="I9672" s="4"/>
    </row>
    <row r="9673" spans="1:9" ht="30">
      <c r="A9673" s="6">
        <v>9671</v>
      </c>
      <c r="B9673" s="24" t="s">
        <v>9489</v>
      </c>
      <c r="C9673" s="25" t="str">
        <f>IF(D9673=2,"NO","YES")</f>
        <v>YES</v>
      </c>
      <c r="D9673" s="25">
        <f t="shared" si="163"/>
        <v>0.27</v>
      </c>
      <c r="E9673" s="1">
        <v>0.66690000000000005</v>
      </c>
      <c r="F9673" s="134">
        <v>1836</v>
      </c>
      <c r="G9673" s="17" t="s">
        <v>9170</v>
      </c>
      <c r="H9673" s="3" t="s">
        <v>9037</v>
      </c>
      <c r="I9673" s="4"/>
    </row>
    <row r="9674" spans="1:9" ht="30">
      <c r="A9674" s="6">
        <v>9672</v>
      </c>
      <c r="B9674" s="24" t="s">
        <v>9490</v>
      </c>
      <c r="C9674" s="25" t="str">
        <f>IF(D9674=2,"NO","YES")</f>
        <v>YES</v>
      </c>
      <c r="D9674" s="25">
        <f t="shared" si="163"/>
        <v>0.32</v>
      </c>
      <c r="E9674" s="1">
        <v>0.7904000000000001</v>
      </c>
      <c r="F9674" s="134">
        <v>2176</v>
      </c>
      <c r="G9674" s="17" t="s">
        <v>9170</v>
      </c>
      <c r="H9674" s="3" t="s">
        <v>9037</v>
      </c>
      <c r="I9674" s="4"/>
    </row>
    <row r="9675" spans="1:9" ht="30">
      <c r="A9675" s="6">
        <v>9673</v>
      </c>
      <c r="B9675" s="24" t="s">
        <v>9491</v>
      </c>
      <c r="C9675" s="25" t="str">
        <f>IF(D9675=2,"NO","YES")</f>
        <v>YES</v>
      </c>
      <c r="D9675" s="25">
        <f t="shared" si="163"/>
        <v>0.32</v>
      </c>
      <c r="E9675" s="1">
        <v>0.7904000000000001</v>
      </c>
      <c r="F9675" s="134">
        <v>2176</v>
      </c>
      <c r="G9675" s="17" t="s">
        <v>9170</v>
      </c>
      <c r="H9675" s="3" t="s">
        <v>9037</v>
      </c>
      <c r="I9675" s="4"/>
    </row>
    <row r="9676" spans="1:9" ht="60">
      <c r="A9676" s="6">
        <v>9674</v>
      </c>
      <c r="B9676" s="24" t="s">
        <v>9492</v>
      </c>
      <c r="C9676" s="25" t="str">
        <f>IF(D9676=2,"NO","YES")</f>
        <v>YES</v>
      </c>
      <c r="D9676" s="25">
        <f t="shared" si="163"/>
        <v>0.39</v>
      </c>
      <c r="E9676" s="1">
        <v>0.96330000000000016</v>
      </c>
      <c r="F9676" s="134">
        <v>2652</v>
      </c>
      <c r="G9676" s="17" t="s">
        <v>9170</v>
      </c>
      <c r="H9676" s="3" t="s">
        <v>9037</v>
      </c>
      <c r="I9676" s="4"/>
    </row>
    <row r="9677" spans="1:9" ht="45">
      <c r="A9677" s="6">
        <v>9675</v>
      </c>
      <c r="B9677" s="24" t="s">
        <v>9493</v>
      </c>
      <c r="C9677" s="25" t="str">
        <f>IF(D9677=2,"NO","YES")</f>
        <v>YES</v>
      </c>
      <c r="D9677" s="25">
        <f t="shared" si="163"/>
        <v>1.21</v>
      </c>
      <c r="E9677" s="1">
        <v>2.9887000000000001</v>
      </c>
      <c r="F9677" s="134">
        <v>8228</v>
      </c>
      <c r="G9677" s="17" t="s">
        <v>9170</v>
      </c>
      <c r="H9677" s="3" t="s">
        <v>9037</v>
      </c>
      <c r="I9677" s="4"/>
    </row>
    <row r="9678" spans="1:9" ht="30">
      <c r="A9678" s="6">
        <v>9676</v>
      </c>
      <c r="B9678" s="24" t="s">
        <v>9494</v>
      </c>
      <c r="C9678" s="25" t="str">
        <f>IF(D9678=2,"NO","YES")</f>
        <v>YES</v>
      </c>
      <c r="D9678" s="25">
        <f t="shared" si="163"/>
        <v>0.13</v>
      </c>
      <c r="E9678" s="1">
        <v>0.32110000000000005</v>
      </c>
      <c r="F9678" s="134">
        <v>884</v>
      </c>
      <c r="G9678" s="17" t="s">
        <v>9170</v>
      </c>
      <c r="H9678" s="3" t="s">
        <v>9037</v>
      </c>
      <c r="I9678" s="4"/>
    </row>
    <row r="9679" spans="1:9" ht="30">
      <c r="A9679" s="6">
        <v>9677</v>
      </c>
      <c r="B9679" s="24" t="s">
        <v>9495</v>
      </c>
      <c r="C9679" s="25" t="str">
        <f>IF(D9679=2,"NO","YES")</f>
        <v>YES</v>
      </c>
      <c r="D9679" s="25">
        <f t="shared" si="163"/>
        <v>0.12</v>
      </c>
      <c r="E9679" s="1">
        <v>0.2964</v>
      </c>
      <c r="F9679" s="134">
        <v>816</v>
      </c>
      <c r="G9679" s="17" t="s">
        <v>9170</v>
      </c>
      <c r="H9679" s="3" t="s">
        <v>9037</v>
      </c>
      <c r="I9679" s="4"/>
    </row>
    <row r="9680" spans="1:9" ht="30">
      <c r="A9680" s="6">
        <v>9678</v>
      </c>
      <c r="B9680" s="24" t="s">
        <v>9496</v>
      </c>
      <c r="C9680" s="25" t="str">
        <f>IF(D9680=2,"NO","YES")</f>
        <v>YES</v>
      </c>
      <c r="D9680" s="25">
        <f t="shared" si="163"/>
        <v>0.13</v>
      </c>
      <c r="E9680" s="1">
        <v>0.32110000000000005</v>
      </c>
      <c r="F9680" s="134">
        <v>884</v>
      </c>
      <c r="G9680" s="17" t="s">
        <v>9170</v>
      </c>
      <c r="H9680" s="3" t="s">
        <v>9037</v>
      </c>
      <c r="I9680" s="4"/>
    </row>
    <row r="9681" spans="1:9" ht="30">
      <c r="A9681" s="6">
        <v>9679</v>
      </c>
      <c r="B9681" s="24" t="s">
        <v>9497</v>
      </c>
      <c r="C9681" s="25" t="str">
        <f>IF(D9681=2,"NO","YES")</f>
        <v>YES</v>
      </c>
      <c r="D9681" s="25">
        <f t="shared" si="163"/>
        <v>0.4</v>
      </c>
      <c r="E9681" s="1">
        <v>0.9880000000000001</v>
      </c>
      <c r="F9681" s="134">
        <v>2720</v>
      </c>
      <c r="G9681" s="17" t="s">
        <v>9170</v>
      </c>
      <c r="H9681" s="3" t="s">
        <v>9037</v>
      </c>
      <c r="I9681" s="4"/>
    </row>
    <row r="9682" spans="1:9" ht="30">
      <c r="A9682" s="6">
        <v>9680</v>
      </c>
      <c r="B9682" s="24" t="s">
        <v>9498</v>
      </c>
      <c r="C9682" s="25" t="str">
        <f>IF(D9682=2,"NO","YES")</f>
        <v>YES</v>
      </c>
      <c r="D9682" s="25">
        <f t="shared" si="163"/>
        <v>0.47</v>
      </c>
      <c r="E9682" s="1">
        <v>1.1609</v>
      </c>
      <c r="F9682" s="134">
        <v>3196</v>
      </c>
      <c r="G9682" s="17" t="s">
        <v>9170</v>
      </c>
      <c r="H9682" s="3" t="s">
        <v>9037</v>
      </c>
      <c r="I9682" s="4"/>
    </row>
    <row r="9683" spans="1:9" ht="30">
      <c r="A9683" s="6">
        <v>9681</v>
      </c>
      <c r="B9683" s="24" t="s">
        <v>9499</v>
      </c>
      <c r="C9683" s="25" t="str">
        <f>IF(D9683=2,"NO","YES")</f>
        <v>YES</v>
      </c>
      <c r="D9683" s="25">
        <f t="shared" si="163"/>
        <v>0.59</v>
      </c>
      <c r="E9683" s="1">
        <v>1.4573</v>
      </c>
      <c r="F9683" s="134">
        <v>4012</v>
      </c>
      <c r="G9683" s="17" t="s">
        <v>9170</v>
      </c>
      <c r="H9683" s="3" t="s">
        <v>9037</v>
      </c>
      <c r="I9683" s="4"/>
    </row>
    <row r="9684" spans="1:9" ht="45">
      <c r="A9684" s="6">
        <v>9682</v>
      </c>
      <c r="B9684" s="24" t="s">
        <v>9500</v>
      </c>
      <c r="C9684" s="25" t="str">
        <f>IF(D9684=2,"NO","YES")</f>
        <v>YES</v>
      </c>
      <c r="D9684" s="25">
        <f t="shared" si="163"/>
        <v>0.59</v>
      </c>
      <c r="E9684" s="1">
        <v>1.4573</v>
      </c>
      <c r="F9684" s="134">
        <v>4012</v>
      </c>
      <c r="G9684" s="17" t="s">
        <v>9170</v>
      </c>
      <c r="H9684" s="3" t="s">
        <v>9037</v>
      </c>
      <c r="I9684" s="4"/>
    </row>
    <row r="9685" spans="1:9" ht="30">
      <c r="A9685" s="6">
        <v>9683</v>
      </c>
      <c r="B9685" s="24" t="s">
        <v>9501</v>
      </c>
      <c r="C9685" s="25" t="str">
        <f>IF(D9685=2,"NO","YES")</f>
        <v>NO</v>
      </c>
      <c r="D9685" s="25">
        <f t="shared" si="163"/>
        <v>2</v>
      </c>
      <c r="E9685" s="1">
        <v>4.9400000000000004</v>
      </c>
      <c r="F9685" s="134">
        <v>13600</v>
      </c>
      <c r="G9685" s="17" t="s">
        <v>9170</v>
      </c>
      <c r="H9685" s="3" t="s">
        <v>9037</v>
      </c>
      <c r="I9685" s="4"/>
    </row>
    <row r="9686" spans="1:9" ht="30">
      <c r="A9686" s="6">
        <v>9684</v>
      </c>
      <c r="B9686" s="24" t="s">
        <v>9502</v>
      </c>
      <c r="C9686" s="25" t="str">
        <f>IF(D9686=2,"NO","YES")</f>
        <v>NO</v>
      </c>
      <c r="D9686" s="25">
        <f t="shared" si="163"/>
        <v>2</v>
      </c>
      <c r="E9686" s="1">
        <v>4.9400000000000004</v>
      </c>
      <c r="F9686" s="134">
        <v>13600</v>
      </c>
      <c r="G9686" s="17" t="s">
        <v>9170</v>
      </c>
      <c r="H9686" s="3" t="s">
        <v>9037</v>
      </c>
      <c r="I9686" s="4"/>
    </row>
    <row r="9687" spans="1:9" ht="30">
      <c r="A9687" s="6">
        <v>9685</v>
      </c>
      <c r="B9687" s="24" t="s">
        <v>9503</v>
      </c>
      <c r="C9687" s="25" t="str">
        <f>IF(D9687=2,"NO","YES")</f>
        <v>YES</v>
      </c>
      <c r="D9687" s="25">
        <f t="shared" si="163"/>
        <v>0.19</v>
      </c>
      <c r="E9687" s="1">
        <v>0.46930000000000005</v>
      </c>
      <c r="F9687" s="134">
        <v>1292</v>
      </c>
      <c r="G9687" s="17" t="s">
        <v>9170</v>
      </c>
      <c r="H9687" s="3" t="s">
        <v>9037</v>
      </c>
      <c r="I9687" s="4"/>
    </row>
    <row r="9688" spans="1:9" ht="30">
      <c r="A9688" s="6">
        <v>9686</v>
      </c>
      <c r="B9688" s="24" t="s">
        <v>9504</v>
      </c>
      <c r="C9688" s="25" t="str">
        <f>IF(D9688=2,"NO","YES")</f>
        <v>YES</v>
      </c>
      <c r="D9688" s="25">
        <f t="shared" si="163"/>
        <v>0.23</v>
      </c>
      <c r="E9688" s="1">
        <v>0.56810000000000005</v>
      </c>
      <c r="F9688" s="134">
        <v>1564</v>
      </c>
      <c r="G9688" s="17" t="s">
        <v>9170</v>
      </c>
      <c r="H9688" s="3" t="s">
        <v>9037</v>
      </c>
      <c r="I9688" s="4"/>
    </row>
    <row r="9689" spans="1:9" ht="30">
      <c r="A9689" s="6">
        <v>9687</v>
      </c>
      <c r="B9689" s="24" t="s">
        <v>9505</v>
      </c>
      <c r="C9689" s="25" t="str">
        <f>IF(D9689=2,"NO","YES")</f>
        <v>YES</v>
      </c>
      <c r="D9689" s="25">
        <f t="shared" si="163"/>
        <v>0.01</v>
      </c>
      <c r="E9689" s="1">
        <v>2.4700000000000003E-2</v>
      </c>
      <c r="F9689" s="134">
        <v>68</v>
      </c>
      <c r="G9689" s="17" t="s">
        <v>9170</v>
      </c>
      <c r="H9689" s="3" t="s">
        <v>9037</v>
      </c>
      <c r="I9689" s="4"/>
    </row>
    <row r="9690" spans="1:9" ht="30">
      <c r="A9690" s="6">
        <v>9688</v>
      </c>
      <c r="B9690" s="24" t="s">
        <v>9506</v>
      </c>
      <c r="C9690" s="25" t="str">
        <f>IF(D9690=2,"NO","YES")</f>
        <v>YES</v>
      </c>
      <c r="D9690" s="25">
        <f t="shared" si="163"/>
        <v>0.56000000000000005</v>
      </c>
      <c r="E9690" s="1">
        <v>1.3832000000000002</v>
      </c>
      <c r="F9690" s="134">
        <v>3808</v>
      </c>
      <c r="G9690" s="17" t="s">
        <v>9170</v>
      </c>
      <c r="H9690" s="3" t="s">
        <v>9037</v>
      </c>
      <c r="I9690" s="4"/>
    </row>
    <row r="9691" spans="1:9" ht="30">
      <c r="A9691" s="6">
        <v>9689</v>
      </c>
      <c r="B9691" s="24" t="s">
        <v>9507</v>
      </c>
      <c r="C9691" s="25" t="str">
        <f>IF(D9691=2,"NO","YES")</f>
        <v>YES</v>
      </c>
      <c r="D9691" s="25">
        <f t="shared" si="163"/>
        <v>0.32</v>
      </c>
      <c r="E9691" s="1">
        <v>0.7904000000000001</v>
      </c>
      <c r="F9691" s="134">
        <v>2176</v>
      </c>
      <c r="G9691" s="236" t="s">
        <v>9508</v>
      </c>
      <c r="H9691" s="3" t="s">
        <v>9037</v>
      </c>
      <c r="I9691" s="4"/>
    </row>
    <row r="9692" spans="1:9" ht="30">
      <c r="A9692" s="6">
        <v>9690</v>
      </c>
      <c r="B9692" s="24" t="s">
        <v>9509</v>
      </c>
      <c r="C9692" s="25" t="str">
        <f>IF(D9692=2,"NO","YES")</f>
        <v>YES</v>
      </c>
      <c r="D9692" s="25">
        <f t="shared" si="163"/>
        <v>0.04</v>
      </c>
      <c r="E9692" s="1">
        <v>9.8800000000000013E-2</v>
      </c>
      <c r="F9692" s="134">
        <v>272</v>
      </c>
      <c r="G9692" s="17" t="s">
        <v>9170</v>
      </c>
      <c r="H9692" s="3" t="s">
        <v>9037</v>
      </c>
      <c r="I9692" s="4"/>
    </row>
    <row r="9693" spans="1:9" ht="30">
      <c r="A9693" s="6">
        <v>9691</v>
      </c>
      <c r="B9693" s="24" t="s">
        <v>9510</v>
      </c>
      <c r="C9693" s="25" t="str">
        <f>IF(D9693=2,"NO","YES")</f>
        <v>YES</v>
      </c>
      <c r="D9693" s="25">
        <f t="shared" si="163"/>
        <v>0.49</v>
      </c>
      <c r="E9693" s="1">
        <v>1.2103000000000002</v>
      </c>
      <c r="F9693" s="134">
        <v>3332</v>
      </c>
      <c r="G9693" s="17" t="s">
        <v>9170</v>
      </c>
      <c r="H9693" s="3" t="s">
        <v>9037</v>
      </c>
      <c r="I9693" s="4"/>
    </row>
    <row r="9694" spans="1:9" ht="30">
      <c r="A9694" s="6">
        <v>9692</v>
      </c>
      <c r="B9694" s="24" t="s">
        <v>9511</v>
      </c>
      <c r="C9694" s="25" t="str">
        <f>IF(D9694=2,"NO","YES")</f>
        <v>YES</v>
      </c>
      <c r="D9694" s="25">
        <f t="shared" si="163"/>
        <v>0.33</v>
      </c>
      <c r="E9694" s="1">
        <v>0.81510000000000016</v>
      </c>
      <c r="F9694" s="134">
        <v>2244</v>
      </c>
      <c r="G9694" s="17" t="s">
        <v>9170</v>
      </c>
      <c r="H9694" s="3" t="s">
        <v>9037</v>
      </c>
      <c r="I9694" s="4"/>
    </row>
    <row r="9695" spans="1:9" ht="30">
      <c r="A9695" s="6">
        <v>9693</v>
      </c>
      <c r="B9695" s="24" t="s">
        <v>9512</v>
      </c>
      <c r="C9695" s="25" t="str">
        <f>IF(D9695=2,"NO","YES")</f>
        <v>YES</v>
      </c>
      <c r="D9695" s="25">
        <f t="shared" si="163"/>
        <v>0.81</v>
      </c>
      <c r="E9695" s="1">
        <v>2.0007000000000001</v>
      </c>
      <c r="F9695" s="134">
        <v>5508</v>
      </c>
      <c r="G9695" s="17" t="s">
        <v>9170</v>
      </c>
      <c r="H9695" s="3" t="s">
        <v>9037</v>
      </c>
      <c r="I9695" s="4"/>
    </row>
    <row r="9696" spans="1:9" ht="45">
      <c r="A9696" s="6">
        <v>9694</v>
      </c>
      <c r="B9696" s="24" t="s">
        <v>9513</v>
      </c>
      <c r="C9696" s="25" t="str">
        <f>IF(D9696=2,"NO","YES")</f>
        <v>YES</v>
      </c>
      <c r="D9696" s="25">
        <f t="shared" si="163"/>
        <v>0.77</v>
      </c>
      <c r="E9696" s="1">
        <v>1.9019000000000001</v>
      </c>
      <c r="F9696" s="134">
        <v>5236</v>
      </c>
      <c r="G9696" s="17" t="s">
        <v>9170</v>
      </c>
      <c r="H9696" s="3" t="s">
        <v>9037</v>
      </c>
      <c r="I9696" s="4"/>
    </row>
    <row r="9697" spans="1:9" ht="30">
      <c r="A9697" s="6">
        <v>9695</v>
      </c>
      <c r="B9697" s="24" t="s">
        <v>9514</v>
      </c>
      <c r="C9697" s="25" t="str">
        <f>IF(D9697=2,"NO","YES")</f>
        <v>YES</v>
      </c>
      <c r="D9697" s="25">
        <f t="shared" si="163"/>
        <v>0.09</v>
      </c>
      <c r="E9697" s="1">
        <v>0.2223</v>
      </c>
      <c r="F9697" s="134">
        <v>612</v>
      </c>
      <c r="G9697" s="17" t="s">
        <v>9170</v>
      </c>
      <c r="H9697" s="3" t="s">
        <v>9037</v>
      </c>
      <c r="I9697" s="4"/>
    </row>
    <row r="9698" spans="1:9" ht="30">
      <c r="A9698" s="6">
        <v>9696</v>
      </c>
      <c r="B9698" s="24" t="s">
        <v>9515</v>
      </c>
      <c r="C9698" s="25" t="str">
        <f>IF(D9698=2,"NO","YES")</f>
        <v>YES</v>
      </c>
      <c r="D9698" s="25">
        <f t="shared" si="163"/>
        <v>0.41</v>
      </c>
      <c r="E9698" s="1">
        <v>1.0126999999999999</v>
      </c>
      <c r="F9698" s="134">
        <v>2788</v>
      </c>
      <c r="G9698" s="17" t="s">
        <v>9170</v>
      </c>
      <c r="H9698" s="3" t="s">
        <v>9037</v>
      </c>
      <c r="I9698" s="4"/>
    </row>
    <row r="9699" spans="1:9" ht="30">
      <c r="A9699" s="6">
        <v>9697</v>
      </c>
      <c r="B9699" s="24" t="s">
        <v>9516</v>
      </c>
      <c r="C9699" s="25" t="str">
        <f>IF(D9699=2,"NO","YES")</f>
        <v>YES</v>
      </c>
      <c r="D9699" s="25">
        <f t="shared" si="163"/>
        <v>0.32</v>
      </c>
      <c r="E9699" s="1">
        <v>0.7904000000000001</v>
      </c>
      <c r="F9699" s="134">
        <v>2176</v>
      </c>
      <c r="G9699" s="17" t="s">
        <v>9170</v>
      </c>
      <c r="H9699" s="3" t="s">
        <v>9037</v>
      </c>
      <c r="I9699" s="4"/>
    </row>
    <row r="9700" spans="1:9" ht="30">
      <c r="A9700" s="6">
        <v>9698</v>
      </c>
      <c r="B9700" s="24" t="s">
        <v>9517</v>
      </c>
      <c r="C9700" s="25" t="str">
        <f>IF(D9700=2,"NO","YES")</f>
        <v>YES</v>
      </c>
      <c r="D9700" s="25">
        <f t="shared" si="163"/>
        <v>0.81</v>
      </c>
      <c r="E9700" s="1">
        <v>2.0007000000000001</v>
      </c>
      <c r="F9700" s="134">
        <v>5508</v>
      </c>
      <c r="G9700" s="17" t="s">
        <v>9170</v>
      </c>
      <c r="H9700" s="3" t="s">
        <v>9037</v>
      </c>
      <c r="I9700" s="4"/>
    </row>
    <row r="9701" spans="1:9" ht="45">
      <c r="A9701" s="6">
        <v>9699</v>
      </c>
      <c r="B9701" s="24" t="s">
        <v>9518</v>
      </c>
      <c r="C9701" s="25" t="str">
        <f>IF(D9701=2,"NO","YES")</f>
        <v>NO</v>
      </c>
      <c r="D9701" s="25">
        <f t="shared" si="163"/>
        <v>2</v>
      </c>
      <c r="E9701" s="1">
        <v>4.9400000000000004</v>
      </c>
      <c r="F9701" s="134">
        <v>13600</v>
      </c>
      <c r="G9701" s="17" t="s">
        <v>9170</v>
      </c>
      <c r="H9701" s="3" t="s">
        <v>9037</v>
      </c>
      <c r="I9701" s="4"/>
    </row>
    <row r="9702" spans="1:9" ht="30">
      <c r="A9702" s="6">
        <v>9700</v>
      </c>
      <c r="B9702" s="24" t="s">
        <v>9519</v>
      </c>
      <c r="C9702" s="25" t="str">
        <f>IF(D9702=2,"NO","YES")</f>
        <v>YES</v>
      </c>
      <c r="D9702" s="25">
        <f t="shared" si="163"/>
        <v>0.32</v>
      </c>
      <c r="E9702" s="1">
        <v>0.7904000000000001</v>
      </c>
      <c r="F9702" s="134">
        <v>2176</v>
      </c>
      <c r="G9702" s="17" t="s">
        <v>9170</v>
      </c>
      <c r="H9702" s="3" t="s">
        <v>9037</v>
      </c>
      <c r="I9702" s="4"/>
    </row>
    <row r="9703" spans="1:9" ht="30">
      <c r="A9703" s="6">
        <v>9701</v>
      </c>
      <c r="B9703" s="24" t="s">
        <v>9520</v>
      </c>
      <c r="C9703" s="25" t="str">
        <f>IF(D9703=2,"NO","YES")</f>
        <v>YES</v>
      </c>
      <c r="D9703" s="25">
        <f t="shared" si="163"/>
        <v>0.32</v>
      </c>
      <c r="E9703" s="1">
        <v>0.7904000000000001</v>
      </c>
      <c r="F9703" s="134">
        <v>2176</v>
      </c>
      <c r="G9703" s="17" t="s">
        <v>9170</v>
      </c>
      <c r="H9703" s="3" t="s">
        <v>9037</v>
      </c>
      <c r="I9703" s="4"/>
    </row>
    <row r="9704" spans="1:9" ht="30">
      <c r="A9704" s="6">
        <v>9702</v>
      </c>
      <c r="B9704" s="24" t="s">
        <v>9521</v>
      </c>
      <c r="C9704" s="25" t="str">
        <f>IF(D9704=2,"NO","YES")</f>
        <v>NO</v>
      </c>
      <c r="D9704" s="25">
        <f t="shared" si="163"/>
        <v>2</v>
      </c>
      <c r="E9704" s="1">
        <v>4.9400000000000004</v>
      </c>
      <c r="F9704" s="134">
        <v>13600</v>
      </c>
      <c r="G9704" s="17" t="s">
        <v>9170</v>
      </c>
      <c r="H9704" s="3" t="s">
        <v>9037</v>
      </c>
      <c r="I9704" s="4"/>
    </row>
    <row r="9705" spans="1:9" ht="30">
      <c r="A9705" s="6">
        <v>9703</v>
      </c>
      <c r="B9705" s="24" t="s">
        <v>9522</v>
      </c>
      <c r="C9705" s="25" t="str">
        <f>IF(D9705=2,"NO","YES")</f>
        <v>YES</v>
      </c>
      <c r="D9705" s="25">
        <f t="shared" si="163"/>
        <v>0.12</v>
      </c>
      <c r="E9705" s="1">
        <v>0.2964</v>
      </c>
      <c r="F9705" s="134">
        <v>816</v>
      </c>
      <c r="G9705" s="17" t="s">
        <v>9170</v>
      </c>
      <c r="H9705" s="3" t="s">
        <v>9037</v>
      </c>
      <c r="I9705" s="4"/>
    </row>
    <row r="9706" spans="1:9" ht="45">
      <c r="A9706" s="6">
        <v>9704</v>
      </c>
      <c r="B9706" s="24" t="s">
        <v>9523</v>
      </c>
      <c r="C9706" s="25" t="str">
        <f>IF(D9706=2,"NO","YES")</f>
        <v>NO</v>
      </c>
      <c r="D9706" s="25">
        <f t="shared" si="163"/>
        <v>2</v>
      </c>
      <c r="E9706" s="1">
        <v>4.9400000000000004</v>
      </c>
      <c r="F9706" s="134">
        <v>13600</v>
      </c>
      <c r="G9706" s="17" t="s">
        <v>9170</v>
      </c>
      <c r="H9706" s="3" t="s">
        <v>9037</v>
      </c>
      <c r="I9706" s="4"/>
    </row>
    <row r="9707" spans="1:9" ht="30">
      <c r="A9707" s="6">
        <v>9705</v>
      </c>
      <c r="B9707" s="24" t="s">
        <v>9524</v>
      </c>
      <c r="C9707" s="25" t="str">
        <f>IF(D9707=2,"NO","YES")</f>
        <v>YES</v>
      </c>
      <c r="D9707" s="25">
        <f t="shared" si="163"/>
        <v>0.32</v>
      </c>
      <c r="E9707" s="1">
        <v>0.7904000000000001</v>
      </c>
      <c r="F9707" s="134">
        <v>2176</v>
      </c>
      <c r="G9707" s="17" t="s">
        <v>9170</v>
      </c>
      <c r="H9707" s="3" t="s">
        <v>9037</v>
      </c>
      <c r="I9707" s="4"/>
    </row>
    <row r="9708" spans="1:9" ht="30">
      <c r="A9708" s="6">
        <v>9706</v>
      </c>
      <c r="B9708" s="24" t="s">
        <v>9525</v>
      </c>
      <c r="C9708" s="25" t="str">
        <f>IF(D9708=2,"NO","YES")</f>
        <v>YES</v>
      </c>
      <c r="D9708" s="25">
        <f t="shared" si="163"/>
        <v>0.2</v>
      </c>
      <c r="E9708" s="1">
        <v>0.49400000000000005</v>
      </c>
      <c r="F9708" s="134">
        <v>1360</v>
      </c>
      <c r="G9708" s="17" t="s">
        <v>9170</v>
      </c>
      <c r="H9708" s="3" t="s">
        <v>9037</v>
      </c>
      <c r="I9708" s="4"/>
    </row>
    <row r="9709" spans="1:9" ht="30">
      <c r="A9709" s="6">
        <v>9707</v>
      </c>
      <c r="B9709" s="24" t="s">
        <v>9526</v>
      </c>
      <c r="C9709" s="25" t="str">
        <f>IF(D9709=2,"NO","YES")</f>
        <v>YES</v>
      </c>
      <c r="D9709" s="25">
        <f t="shared" si="163"/>
        <v>0.33</v>
      </c>
      <c r="E9709" s="1">
        <v>0.81510000000000016</v>
      </c>
      <c r="F9709" s="134">
        <v>2244</v>
      </c>
      <c r="G9709" s="17" t="s">
        <v>9170</v>
      </c>
      <c r="H9709" s="3" t="s">
        <v>9037</v>
      </c>
      <c r="I9709" s="4"/>
    </row>
    <row r="9710" spans="1:9" ht="45">
      <c r="A9710" s="6">
        <v>9708</v>
      </c>
      <c r="B9710" s="24" t="s">
        <v>9527</v>
      </c>
      <c r="C9710" s="25" t="str">
        <f>IF(D9710=2,"NO","YES")</f>
        <v>YES</v>
      </c>
      <c r="D9710" s="25">
        <f t="shared" si="163"/>
        <v>0.04</v>
      </c>
      <c r="E9710" s="1">
        <v>9.8800000000000013E-2</v>
      </c>
      <c r="F9710" s="134">
        <v>272</v>
      </c>
      <c r="G9710" s="17" t="s">
        <v>9170</v>
      </c>
      <c r="H9710" s="3" t="s">
        <v>9037</v>
      </c>
      <c r="I9710" s="4"/>
    </row>
    <row r="9711" spans="1:9" ht="30">
      <c r="A9711" s="6">
        <v>9709</v>
      </c>
      <c r="B9711" s="24" t="s">
        <v>9528</v>
      </c>
      <c r="C9711" s="25" t="str">
        <f>IF(D9711=2,"NO","YES")</f>
        <v>YES</v>
      </c>
      <c r="D9711" s="25">
        <f t="shared" si="163"/>
        <v>0.2</v>
      </c>
      <c r="E9711" s="1">
        <v>0.49400000000000005</v>
      </c>
      <c r="F9711" s="134">
        <v>1360</v>
      </c>
      <c r="G9711" s="17" t="s">
        <v>9170</v>
      </c>
      <c r="H9711" s="3" t="s">
        <v>9037</v>
      </c>
      <c r="I9711" s="4"/>
    </row>
    <row r="9712" spans="1:9" ht="45">
      <c r="A9712" s="6">
        <v>9710</v>
      </c>
      <c r="B9712" s="24" t="s">
        <v>9529</v>
      </c>
      <c r="C9712" s="25" t="str">
        <f>IF(D9712=2,"NO","YES")</f>
        <v>YES</v>
      </c>
      <c r="D9712" s="25">
        <f t="shared" si="163"/>
        <v>0.01</v>
      </c>
      <c r="E9712" s="1">
        <v>2.4700000000000003E-2</v>
      </c>
      <c r="F9712" s="134">
        <v>68</v>
      </c>
      <c r="G9712" s="17" t="s">
        <v>9170</v>
      </c>
      <c r="H9712" s="3" t="s">
        <v>9037</v>
      </c>
      <c r="I9712" s="4"/>
    </row>
    <row r="9713" spans="1:9" ht="45">
      <c r="A9713" s="6">
        <v>9711</v>
      </c>
      <c r="B9713" s="24" t="s">
        <v>9530</v>
      </c>
      <c r="C9713" s="25" t="str">
        <f>IF(D9713=2,"NO","YES")</f>
        <v>YES</v>
      </c>
      <c r="D9713" s="25">
        <f t="shared" si="163"/>
        <v>0.32</v>
      </c>
      <c r="E9713" s="1">
        <v>0.7904000000000001</v>
      </c>
      <c r="F9713" s="134">
        <v>2176</v>
      </c>
      <c r="G9713" s="17" t="s">
        <v>9170</v>
      </c>
      <c r="H9713" s="3" t="s">
        <v>9037</v>
      </c>
      <c r="I9713" s="4"/>
    </row>
    <row r="9714" spans="1:9">
      <c r="A9714" s="6">
        <v>9712</v>
      </c>
      <c r="B9714" s="24" t="s">
        <v>9531</v>
      </c>
      <c r="C9714" s="25" t="str">
        <f>IF(D9714=2,"NO","YES")</f>
        <v>YES</v>
      </c>
      <c r="D9714" s="25">
        <f t="shared" si="163"/>
        <v>0.08</v>
      </c>
      <c r="E9714" s="1">
        <v>0.19760000000000003</v>
      </c>
      <c r="F9714" s="134">
        <v>544</v>
      </c>
      <c r="G9714" s="17" t="s">
        <v>9170</v>
      </c>
      <c r="H9714" s="3" t="s">
        <v>9037</v>
      </c>
      <c r="I9714" s="4"/>
    </row>
    <row r="9715" spans="1:9" ht="30">
      <c r="A9715" s="6">
        <v>9713</v>
      </c>
      <c r="B9715" s="24" t="s">
        <v>9532</v>
      </c>
      <c r="C9715" s="25" t="str">
        <f>IF(D9715=2,"NO","YES")</f>
        <v>YES</v>
      </c>
      <c r="D9715" s="25">
        <f t="shared" si="163"/>
        <v>0.47</v>
      </c>
      <c r="E9715" s="1">
        <v>1.1609</v>
      </c>
      <c r="F9715" s="134">
        <v>3196</v>
      </c>
      <c r="G9715" s="17" t="s">
        <v>9170</v>
      </c>
      <c r="H9715" s="3" t="s">
        <v>9037</v>
      </c>
      <c r="I9715" s="4"/>
    </row>
    <row r="9716" spans="1:9" ht="30">
      <c r="A9716" s="6">
        <v>9714</v>
      </c>
      <c r="B9716" s="24" t="s">
        <v>9533</v>
      </c>
      <c r="C9716" s="25" t="str">
        <f>IF(D9716=2,"NO","YES")</f>
        <v>YES</v>
      </c>
      <c r="D9716" s="25">
        <f t="shared" si="163"/>
        <v>1.36</v>
      </c>
      <c r="E9716" s="1">
        <v>3.3592000000000004</v>
      </c>
      <c r="F9716" s="134">
        <v>9248</v>
      </c>
      <c r="G9716" s="17" t="s">
        <v>9170</v>
      </c>
      <c r="H9716" s="3" t="s">
        <v>9037</v>
      </c>
      <c r="I9716" s="4"/>
    </row>
    <row r="9717" spans="1:9" ht="30">
      <c r="A9717" s="6">
        <v>9715</v>
      </c>
      <c r="B9717" s="24" t="s">
        <v>9534</v>
      </c>
      <c r="C9717" s="25" t="str">
        <f>IF(D9717=2,"NO","YES")</f>
        <v>NO</v>
      </c>
      <c r="D9717" s="25">
        <f t="shared" si="163"/>
        <v>2</v>
      </c>
      <c r="E9717" s="1">
        <v>4.9400000000000004</v>
      </c>
      <c r="F9717" s="134">
        <v>13600</v>
      </c>
      <c r="G9717" s="17" t="s">
        <v>9170</v>
      </c>
      <c r="H9717" s="3" t="s">
        <v>9037</v>
      </c>
      <c r="I9717" s="4"/>
    </row>
    <row r="9718" spans="1:9">
      <c r="A9718" s="6">
        <v>9716</v>
      </c>
      <c r="B9718" s="38" t="s">
        <v>9535</v>
      </c>
      <c r="C9718" s="25" t="str">
        <f>IF(D9718=2,"NO","YES")</f>
        <v>YES</v>
      </c>
      <c r="D9718" s="39">
        <f t="shared" si="163"/>
        <v>1.01</v>
      </c>
      <c r="E9718" s="1">
        <v>2.4947000000000004</v>
      </c>
      <c r="F9718" s="39">
        <v>6868</v>
      </c>
      <c r="G9718" s="99">
        <v>42612</v>
      </c>
      <c r="H9718" s="3" t="s">
        <v>9037</v>
      </c>
      <c r="I9718" s="4"/>
    </row>
    <row r="9719" spans="1:9" ht="30">
      <c r="A9719" s="6">
        <v>9717</v>
      </c>
      <c r="B9719" s="56" t="s">
        <v>9536</v>
      </c>
      <c r="C9719" s="59" t="s">
        <v>3845</v>
      </c>
      <c r="D9719" s="59">
        <f t="shared" si="163"/>
        <v>0.84</v>
      </c>
      <c r="E9719" s="1">
        <v>2.0748000000000002</v>
      </c>
      <c r="F9719" s="134">
        <v>5712</v>
      </c>
      <c r="G9719" s="17" t="s">
        <v>9170</v>
      </c>
      <c r="H9719" s="127" t="s">
        <v>9537</v>
      </c>
      <c r="I9719" s="4"/>
    </row>
    <row r="9720" spans="1:9" ht="30">
      <c r="A9720" s="6">
        <v>9718</v>
      </c>
      <c r="B9720" s="56" t="s">
        <v>9538</v>
      </c>
      <c r="C9720" s="59" t="s">
        <v>3845</v>
      </c>
      <c r="D9720" s="59">
        <f t="shared" si="163"/>
        <v>0.81</v>
      </c>
      <c r="E9720" s="1">
        <v>2.0007000000000001</v>
      </c>
      <c r="F9720" s="134">
        <v>5508</v>
      </c>
      <c r="G9720" s="17" t="s">
        <v>9170</v>
      </c>
      <c r="H9720" s="127" t="s">
        <v>9537</v>
      </c>
      <c r="I9720" s="4"/>
    </row>
    <row r="9721" spans="1:9" ht="30">
      <c r="A9721" s="6">
        <v>9719</v>
      </c>
      <c r="B9721" s="56" t="s">
        <v>9539</v>
      </c>
      <c r="C9721" s="59" t="s">
        <v>3845</v>
      </c>
      <c r="D9721" s="59">
        <f t="shared" si="163"/>
        <v>1.76</v>
      </c>
      <c r="E9721" s="1">
        <v>4.3472</v>
      </c>
      <c r="F9721" s="134">
        <v>11968</v>
      </c>
      <c r="G9721" s="17" t="s">
        <v>9170</v>
      </c>
      <c r="H9721" s="127" t="s">
        <v>9537</v>
      </c>
      <c r="I9721" s="4"/>
    </row>
    <row r="9722" spans="1:9" ht="30">
      <c r="A9722" s="6">
        <v>9720</v>
      </c>
      <c r="B9722" s="56" t="s">
        <v>9540</v>
      </c>
      <c r="C9722" s="59" t="s">
        <v>3845</v>
      </c>
      <c r="D9722" s="59">
        <f t="shared" si="163"/>
        <v>0.17</v>
      </c>
      <c r="E9722" s="1">
        <v>0.41990000000000005</v>
      </c>
      <c r="F9722" s="134">
        <v>1156</v>
      </c>
      <c r="G9722" s="17" t="s">
        <v>9170</v>
      </c>
      <c r="H9722" s="127" t="s">
        <v>9537</v>
      </c>
      <c r="I9722" s="4"/>
    </row>
    <row r="9723" spans="1:9" ht="30">
      <c r="A9723" s="6">
        <v>9721</v>
      </c>
      <c r="B9723" s="56" t="s">
        <v>9541</v>
      </c>
      <c r="C9723" s="59" t="s">
        <v>3845</v>
      </c>
      <c r="D9723" s="59">
        <f t="shared" si="163"/>
        <v>0.28999999999999998</v>
      </c>
      <c r="E9723" s="1">
        <v>0.71630000000000005</v>
      </c>
      <c r="F9723" s="134">
        <v>1972</v>
      </c>
      <c r="G9723" s="17" t="s">
        <v>9170</v>
      </c>
      <c r="H9723" s="127" t="s">
        <v>9537</v>
      </c>
      <c r="I9723" s="4"/>
    </row>
    <row r="9724" spans="1:9" ht="30">
      <c r="A9724" s="6">
        <v>9722</v>
      </c>
      <c r="B9724" s="56" t="s">
        <v>9542</v>
      </c>
      <c r="C9724" s="59" t="s">
        <v>3845</v>
      </c>
      <c r="D9724" s="59">
        <f t="shared" si="163"/>
        <v>0.21</v>
      </c>
      <c r="E9724" s="1">
        <v>0.51870000000000005</v>
      </c>
      <c r="F9724" s="134">
        <v>1428</v>
      </c>
      <c r="G9724" s="17" t="s">
        <v>9170</v>
      </c>
      <c r="H9724" s="127" t="s">
        <v>9537</v>
      </c>
      <c r="I9724" s="4"/>
    </row>
    <row r="9725" spans="1:9" ht="30">
      <c r="A9725" s="6">
        <v>9723</v>
      </c>
      <c r="B9725" s="56" t="s">
        <v>9543</v>
      </c>
      <c r="C9725" s="59" t="s">
        <v>3845</v>
      </c>
      <c r="D9725" s="59">
        <f t="shared" si="163"/>
        <v>0.13</v>
      </c>
      <c r="E9725" s="1">
        <v>0.32110000000000005</v>
      </c>
      <c r="F9725" s="134">
        <v>884</v>
      </c>
      <c r="G9725" s="17" t="s">
        <v>9170</v>
      </c>
      <c r="H9725" s="127" t="s">
        <v>9537</v>
      </c>
      <c r="I9725" s="4"/>
    </row>
    <row r="9726" spans="1:9" ht="30">
      <c r="A9726" s="6">
        <v>9724</v>
      </c>
      <c r="B9726" s="56" t="s">
        <v>9544</v>
      </c>
      <c r="C9726" s="59" t="s">
        <v>3845</v>
      </c>
      <c r="D9726" s="59">
        <f t="shared" si="163"/>
        <v>7.0000000000000007E-2</v>
      </c>
      <c r="E9726" s="1">
        <v>0.17290000000000003</v>
      </c>
      <c r="F9726" s="134">
        <v>476</v>
      </c>
      <c r="G9726" s="17" t="s">
        <v>9170</v>
      </c>
      <c r="H9726" s="127" t="s">
        <v>9537</v>
      </c>
      <c r="I9726" s="4"/>
    </row>
    <row r="9727" spans="1:9" ht="30">
      <c r="A9727" s="6">
        <v>9725</v>
      </c>
      <c r="B9727" s="56" t="s">
        <v>9545</v>
      </c>
      <c r="C9727" s="59" t="s">
        <v>3845</v>
      </c>
      <c r="D9727" s="59">
        <f t="shared" si="163"/>
        <v>0.38</v>
      </c>
      <c r="E9727" s="1">
        <v>0.9386000000000001</v>
      </c>
      <c r="F9727" s="134">
        <v>2584</v>
      </c>
      <c r="G9727" s="17" t="s">
        <v>9170</v>
      </c>
      <c r="H9727" s="127" t="s">
        <v>9537</v>
      </c>
      <c r="I9727" s="4"/>
    </row>
    <row r="9728" spans="1:9" ht="30">
      <c r="A9728" s="6">
        <v>9726</v>
      </c>
      <c r="B9728" s="56" t="s">
        <v>9546</v>
      </c>
      <c r="C9728" s="59" t="s">
        <v>3845</v>
      </c>
      <c r="D9728" s="59">
        <f t="shared" si="163"/>
        <v>0.21</v>
      </c>
      <c r="E9728" s="1">
        <v>0.51870000000000005</v>
      </c>
      <c r="F9728" s="134">
        <v>1428</v>
      </c>
      <c r="G9728" s="17" t="s">
        <v>9170</v>
      </c>
      <c r="H9728" s="127" t="s">
        <v>9537</v>
      </c>
      <c r="I9728" s="4"/>
    </row>
    <row r="9729" spans="1:9" ht="30">
      <c r="A9729" s="6">
        <v>9727</v>
      </c>
      <c r="B9729" s="56" t="s">
        <v>9547</v>
      </c>
      <c r="C9729" s="59" t="s">
        <v>3845</v>
      </c>
      <c r="D9729" s="59">
        <f t="shared" si="163"/>
        <v>0.44</v>
      </c>
      <c r="E9729" s="1">
        <v>1.0868</v>
      </c>
      <c r="F9729" s="134">
        <v>2992</v>
      </c>
      <c r="G9729" s="17" t="s">
        <v>9170</v>
      </c>
      <c r="H9729" s="127" t="s">
        <v>9537</v>
      </c>
      <c r="I9729" s="4"/>
    </row>
    <row r="9730" spans="1:9" ht="30">
      <c r="A9730" s="6">
        <v>9728</v>
      </c>
      <c r="B9730" s="56" t="s">
        <v>9548</v>
      </c>
      <c r="C9730" s="59" t="s">
        <v>3845</v>
      </c>
      <c r="D9730" s="59">
        <f t="shared" si="163"/>
        <v>0.12</v>
      </c>
      <c r="E9730" s="1">
        <v>0.2964</v>
      </c>
      <c r="F9730" s="134">
        <v>816</v>
      </c>
      <c r="G9730" s="17" t="s">
        <v>9170</v>
      </c>
      <c r="H9730" s="127" t="s">
        <v>9537</v>
      </c>
      <c r="I9730" s="4"/>
    </row>
    <row r="9731" spans="1:9" ht="30">
      <c r="A9731" s="6">
        <v>9729</v>
      </c>
      <c r="B9731" s="56" t="s">
        <v>9549</v>
      </c>
      <c r="C9731" s="59" t="s">
        <v>3845</v>
      </c>
      <c r="D9731" s="59">
        <f t="shared" si="163"/>
        <v>0.13</v>
      </c>
      <c r="E9731" s="1">
        <v>0.32110000000000005</v>
      </c>
      <c r="F9731" s="134">
        <v>884</v>
      </c>
      <c r="G9731" s="17" t="s">
        <v>9170</v>
      </c>
      <c r="H9731" s="127" t="s">
        <v>9537</v>
      </c>
      <c r="I9731" s="4"/>
    </row>
    <row r="9732" spans="1:9" ht="30">
      <c r="A9732" s="6">
        <v>9730</v>
      </c>
      <c r="B9732" s="56" t="s">
        <v>9550</v>
      </c>
      <c r="C9732" s="59" t="s">
        <v>3845</v>
      </c>
      <c r="D9732" s="59">
        <f t="shared" si="163"/>
        <v>0.08</v>
      </c>
      <c r="E9732" s="1">
        <v>0.19760000000000003</v>
      </c>
      <c r="F9732" s="134">
        <v>544</v>
      </c>
      <c r="G9732" s="17" t="s">
        <v>9170</v>
      </c>
      <c r="H9732" s="127" t="s">
        <v>9537</v>
      </c>
      <c r="I9732" s="4"/>
    </row>
    <row r="9733" spans="1:9" ht="30">
      <c r="A9733" s="6">
        <v>9731</v>
      </c>
      <c r="B9733" s="56" t="s">
        <v>9551</v>
      </c>
      <c r="C9733" s="59" t="s">
        <v>3845</v>
      </c>
      <c r="D9733" s="59">
        <f t="shared" ref="D9733:D9796" si="164">F9733/6800</f>
        <v>0.51</v>
      </c>
      <c r="E9733" s="1">
        <v>1.2597</v>
      </c>
      <c r="F9733" s="134">
        <v>3468</v>
      </c>
      <c r="G9733" s="17" t="s">
        <v>9170</v>
      </c>
      <c r="H9733" s="127" t="s">
        <v>9537</v>
      </c>
      <c r="I9733" s="4"/>
    </row>
    <row r="9734" spans="1:9">
      <c r="A9734" s="6">
        <v>9732</v>
      </c>
      <c r="B9734" s="56" t="s">
        <v>9552</v>
      </c>
      <c r="C9734" s="59" t="s">
        <v>3845</v>
      </c>
      <c r="D9734" s="59">
        <f t="shared" si="164"/>
        <v>0.59</v>
      </c>
      <c r="E9734" s="1">
        <v>1.4573</v>
      </c>
      <c r="F9734" s="134">
        <v>4012</v>
      </c>
      <c r="G9734" s="17" t="s">
        <v>9170</v>
      </c>
      <c r="H9734" s="127" t="s">
        <v>9537</v>
      </c>
      <c r="I9734" s="4"/>
    </row>
    <row r="9735" spans="1:9" ht="30">
      <c r="A9735" s="6">
        <v>9733</v>
      </c>
      <c r="B9735" s="56" t="s">
        <v>9553</v>
      </c>
      <c r="C9735" s="59" t="s">
        <v>3845</v>
      </c>
      <c r="D9735" s="59">
        <f t="shared" si="164"/>
        <v>0.28000000000000003</v>
      </c>
      <c r="E9735" s="1">
        <v>0.6916000000000001</v>
      </c>
      <c r="F9735" s="134">
        <v>1904</v>
      </c>
      <c r="G9735" s="17" t="s">
        <v>9170</v>
      </c>
      <c r="H9735" s="127" t="s">
        <v>9537</v>
      </c>
      <c r="I9735" s="4"/>
    </row>
    <row r="9736" spans="1:9" ht="30">
      <c r="A9736" s="6">
        <v>9734</v>
      </c>
      <c r="B9736" s="56" t="s">
        <v>9554</v>
      </c>
      <c r="C9736" s="59" t="s">
        <v>3845</v>
      </c>
      <c r="D9736" s="59">
        <f t="shared" si="164"/>
        <v>0.08</v>
      </c>
      <c r="E9736" s="1">
        <v>0.19760000000000003</v>
      </c>
      <c r="F9736" s="134">
        <v>544</v>
      </c>
      <c r="G9736" s="17" t="s">
        <v>9170</v>
      </c>
      <c r="H9736" s="127" t="s">
        <v>9537</v>
      </c>
      <c r="I9736" s="4"/>
    </row>
    <row r="9737" spans="1:9" ht="30">
      <c r="A9737" s="6">
        <v>9735</v>
      </c>
      <c r="B9737" s="56" t="s">
        <v>9555</v>
      </c>
      <c r="C9737" s="59" t="s">
        <v>3845</v>
      </c>
      <c r="D9737" s="59">
        <f t="shared" si="164"/>
        <v>0.05</v>
      </c>
      <c r="E9737" s="1">
        <v>0.12350000000000001</v>
      </c>
      <c r="F9737" s="134">
        <v>340</v>
      </c>
      <c r="G9737" s="17" t="s">
        <v>9170</v>
      </c>
      <c r="H9737" s="127" t="s">
        <v>9537</v>
      </c>
      <c r="I9737" s="4"/>
    </row>
    <row r="9738" spans="1:9" ht="30">
      <c r="A9738" s="6">
        <v>9736</v>
      </c>
      <c r="B9738" s="56" t="s">
        <v>9556</v>
      </c>
      <c r="C9738" s="59" t="s">
        <v>3845</v>
      </c>
      <c r="D9738" s="59">
        <f t="shared" si="164"/>
        <v>0.4</v>
      </c>
      <c r="E9738" s="1">
        <v>0.9880000000000001</v>
      </c>
      <c r="F9738" s="134">
        <v>2720</v>
      </c>
      <c r="G9738" s="17" t="s">
        <v>9170</v>
      </c>
      <c r="H9738" s="127" t="s">
        <v>9537</v>
      </c>
      <c r="I9738" s="4"/>
    </row>
    <row r="9739" spans="1:9" ht="30">
      <c r="A9739" s="6">
        <v>9737</v>
      </c>
      <c r="B9739" s="56" t="s">
        <v>9557</v>
      </c>
      <c r="C9739" s="59" t="s">
        <v>3845</v>
      </c>
      <c r="D9739" s="59">
        <f t="shared" si="164"/>
        <v>0.73</v>
      </c>
      <c r="E9739" s="1">
        <v>1.8031000000000001</v>
      </c>
      <c r="F9739" s="134">
        <v>4964</v>
      </c>
      <c r="G9739" s="17" t="s">
        <v>9170</v>
      </c>
      <c r="H9739" s="127" t="s">
        <v>9537</v>
      </c>
      <c r="I9739" s="4"/>
    </row>
    <row r="9740" spans="1:9" ht="30">
      <c r="A9740" s="6">
        <v>9738</v>
      </c>
      <c r="B9740" s="56" t="s">
        <v>9558</v>
      </c>
      <c r="C9740" s="59" t="s">
        <v>3845</v>
      </c>
      <c r="D9740" s="59">
        <f t="shared" si="164"/>
        <v>0.28000000000000003</v>
      </c>
      <c r="E9740" s="1">
        <v>0.6916000000000001</v>
      </c>
      <c r="F9740" s="134">
        <v>1904</v>
      </c>
      <c r="G9740" s="17" t="s">
        <v>9170</v>
      </c>
      <c r="H9740" s="127" t="s">
        <v>9537</v>
      </c>
      <c r="I9740" s="4"/>
    </row>
    <row r="9741" spans="1:9" ht="30">
      <c r="A9741" s="6">
        <v>9739</v>
      </c>
      <c r="B9741" s="56" t="s">
        <v>9559</v>
      </c>
      <c r="C9741" s="59" t="s">
        <v>3845</v>
      </c>
      <c r="D9741" s="59">
        <f t="shared" si="164"/>
        <v>0.13</v>
      </c>
      <c r="E9741" s="1">
        <v>0.32110000000000005</v>
      </c>
      <c r="F9741" s="134">
        <v>884</v>
      </c>
      <c r="G9741" s="17" t="s">
        <v>9170</v>
      </c>
      <c r="H9741" s="127" t="s">
        <v>9537</v>
      </c>
      <c r="I9741" s="4"/>
    </row>
    <row r="9742" spans="1:9" ht="30">
      <c r="A9742" s="6">
        <v>9740</v>
      </c>
      <c r="B9742" s="56" t="s">
        <v>9560</v>
      </c>
      <c r="C9742" s="59" t="s">
        <v>3845</v>
      </c>
      <c r="D9742" s="59">
        <f t="shared" si="164"/>
        <v>0.92</v>
      </c>
      <c r="E9742" s="1">
        <v>2.2724000000000002</v>
      </c>
      <c r="F9742" s="134">
        <v>6256</v>
      </c>
      <c r="G9742" s="17" t="s">
        <v>9170</v>
      </c>
      <c r="H9742" s="127" t="s">
        <v>9537</v>
      </c>
      <c r="I9742" s="4"/>
    </row>
    <row r="9743" spans="1:9" ht="30">
      <c r="A9743" s="6">
        <v>9741</v>
      </c>
      <c r="B9743" s="56" t="s">
        <v>9561</v>
      </c>
      <c r="C9743" s="59" t="s">
        <v>3845</v>
      </c>
      <c r="D9743" s="59">
        <f t="shared" si="164"/>
        <v>0.51</v>
      </c>
      <c r="E9743" s="1">
        <v>1.2597</v>
      </c>
      <c r="F9743" s="134">
        <v>3468</v>
      </c>
      <c r="G9743" s="17" t="s">
        <v>9170</v>
      </c>
      <c r="H9743" s="127" t="s">
        <v>9537</v>
      </c>
      <c r="I9743" s="4"/>
    </row>
    <row r="9744" spans="1:9" ht="30">
      <c r="A9744" s="6">
        <v>9742</v>
      </c>
      <c r="B9744" s="56" t="s">
        <v>9562</v>
      </c>
      <c r="C9744" s="59" t="s">
        <v>3845</v>
      </c>
      <c r="D9744" s="59">
        <f t="shared" si="164"/>
        <v>0.33</v>
      </c>
      <c r="E9744" s="1">
        <v>0.81510000000000016</v>
      </c>
      <c r="F9744" s="134">
        <v>2244</v>
      </c>
      <c r="G9744" s="17" t="s">
        <v>9170</v>
      </c>
      <c r="H9744" s="127" t="s">
        <v>9537</v>
      </c>
      <c r="I9744" s="4"/>
    </row>
    <row r="9745" spans="1:9" ht="30">
      <c r="A9745" s="6">
        <v>9743</v>
      </c>
      <c r="B9745" s="56" t="s">
        <v>9563</v>
      </c>
      <c r="C9745" s="59" t="s">
        <v>3845</v>
      </c>
      <c r="D9745" s="59">
        <f t="shared" si="164"/>
        <v>0.04</v>
      </c>
      <c r="E9745" s="1">
        <v>9.8800000000000013E-2</v>
      </c>
      <c r="F9745" s="134">
        <v>272</v>
      </c>
      <c r="G9745" s="17" t="s">
        <v>9170</v>
      </c>
      <c r="H9745" s="127" t="s">
        <v>9537</v>
      </c>
      <c r="I9745" s="4"/>
    </row>
    <row r="9746" spans="1:9" ht="30">
      <c r="A9746" s="6">
        <v>9744</v>
      </c>
      <c r="B9746" s="56" t="s">
        <v>9564</v>
      </c>
      <c r="C9746" s="59" t="s">
        <v>3845</v>
      </c>
      <c r="D9746" s="59">
        <f t="shared" si="164"/>
        <v>0.4</v>
      </c>
      <c r="E9746" s="1">
        <v>0.9880000000000001</v>
      </c>
      <c r="F9746" s="134">
        <v>2720</v>
      </c>
      <c r="G9746" s="17" t="s">
        <v>9170</v>
      </c>
      <c r="H9746" s="127" t="s">
        <v>9537</v>
      </c>
      <c r="I9746" s="4"/>
    </row>
    <row r="9747" spans="1:9" ht="30">
      <c r="A9747" s="6">
        <v>9745</v>
      </c>
      <c r="B9747" s="56" t="s">
        <v>9565</v>
      </c>
      <c r="C9747" s="59" t="s">
        <v>3845</v>
      </c>
      <c r="D9747" s="59">
        <f t="shared" si="164"/>
        <v>0.91</v>
      </c>
      <c r="E9747" s="1">
        <v>2.2477000000000005</v>
      </c>
      <c r="F9747" s="134">
        <v>6188</v>
      </c>
      <c r="G9747" s="17" t="s">
        <v>9170</v>
      </c>
      <c r="H9747" s="127" t="s">
        <v>9537</v>
      </c>
      <c r="I9747" s="4"/>
    </row>
    <row r="9748" spans="1:9" ht="30">
      <c r="A9748" s="6">
        <v>9746</v>
      </c>
      <c r="B9748" s="56" t="s">
        <v>9566</v>
      </c>
      <c r="C9748" s="59" t="s">
        <v>3845</v>
      </c>
      <c r="D9748" s="59">
        <f t="shared" si="164"/>
        <v>7.0000000000000007E-2</v>
      </c>
      <c r="E9748" s="1">
        <v>0.17290000000000003</v>
      </c>
      <c r="F9748" s="134">
        <v>476</v>
      </c>
      <c r="G9748" s="17" t="s">
        <v>9170</v>
      </c>
      <c r="H9748" s="127" t="s">
        <v>9537</v>
      </c>
      <c r="I9748" s="4"/>
    </row>
    <row r="9749" spans="1:9" ht="30">
      <c r="A9749" s="6">
        <v>9747</v>
      </c>
      <c r="B9749" s="56" t="s">
        <v>9567</v>
      </c>
      <c r="C9749" s="59" t="s">
        <v>3845</v>
      </c>
      <c r="D9749" s="59">
        <f t="shared" si="164"/>
        <v>0.41</v>
      </c>
      <c r="E9749" s="1">
        <v>1.0126999999999999</v>
      </c>
      <c r="F9749" s="134">
        <v>2788</v>
      </c>
      <c r="G9749" s="17" t="s">
        <v>9170</v>
      </c>
      <c r="H9749" s="127" t="s">
        <v>9537</v>
      </c>
      <c r="I9749" s="4"/>
    </row>
    <row r="9750" spans="1:9">
      <c r="A9750" s="6">
        <v>9748</v>
      </c>
      <c r="B9750" s="56" t="s">
        <v>9568</v>
      </c>
      <c r="C9750" s="59" t="s">
        <v>3845</v>
      </c>
      <c r="D9750" s="59">
        <f t="shared" si="164"/>
        <v>0.13</v>
      </c>
      <c r="E9750" s="1">
        <v>0.32110000000000005</v>
      </c>
      <c r="F9750" s="134">
        <v>884</v>
      </c>
      <c r="G9750" s="17" t="s">
        <v>9170</v>
      </c>
      <c r="H9750" s="127" t="s">
        <v>9537</v>
      </c>
      <c r="I9750" s="4"/>
    </row>
    <row r="9751" spans="1:9" ht="30">
      <c r="A9751" s="6">
        <v>9749</v>
      </c>
      <c r="B9751" s="56" t="s">
        <v>9569</v>
      </c>
      <c r="C9751" s="59" t="s">
        <v>3845</v>
      </c>
      <c r="D9751" s="59">
        <f t="shared" si="164"/>
        <v>0.21</v>
      </c>
      <c r="E9751" s="1">
        <v>0.51870000000000005</v>
      </c>
      <c r="F9751" s="134">
        <v>1428</v>
      </c>
      <c r="G9751" s="17" t="s">
        <v>9170</v>
      </c>
      <c r="H9751" s="127" t="s">
        <v>9537</v>
      </c>
      <c r="I9751" s="4"/>
    </row>
    <row r="9752" spans="1:9" ht="30">
      <c r="A9752" s="6">
        <v>9750</v>
      </c>
      <c r="B9752" s="56" t="s">
        <v>9570</v>
      </c>
      <c r="C9752" s="59" t="s">
        <v>3845</v>
      </c>
      <c r="D9752" s="59">
        <f t="shared" si="164"/>
        <v>0.7</v>
      </c>
      <c r="E9752" s="1">
        <v>1.7290000000000001</v>
      </c>
      <c r="F9752" s="134">
        <v>4760</v>
      </c>
      <c r="G9752" s="17" t="s">
        <v>9170</v>
      </c>
      <c r="H9752" s="127" t="s">
        <v>9537</v>
      </c>
      <c r="I9752" s="4"/>
    </row>
    <row r="9753" spans="1:9" ht="30">
      <c r="A9753" s="6">
        <v>9751</v>
      </c>
      <c r="B9753" s="56" t="s">
        <v>9571</v>
      </c>
      <c r="C9753" s="59" t="s">
        <v>3845</v>
      </c>
      <c r="D9753" s="59">
        <f t="shared" si="164"/>
        <v>0.28000000000000003</v>
      </c>
      <c r="E9753" s="1">
        <v>0.6916000000000001</v>
      </c>
      <c r="F9753" s="134">
        <v>1904</v>
      </c>
      <c r="G9753" s="17" t="s">
        <v>9170</v>
      </c>
      <c r="H9753" s="127" t="s">
        <v>9537</v>
      </c>
      <c r="I9753" s="4"/>
    </row>
    <row r="9754" spans="1:9" ht="30">
      <c r="A9754" s="6">
        <v>9752</v>
      </c>
      <c r="B9754" s="56" t="s">
        <v>9572</v>
      </c>
      <c r="C9754" s="59" t="s">
        <v>3845</v>
      </c>
      <c r="D9754" s="59">
        <f t="shared" si="164"/>
        <v>0.13</v>
      </c>
      <c r="E9754" s="1">
        <v>0.32110000000000005</v>
      </c>
      <c r="F9754" s="134">
        <v>884</v>
      </c>
      <c r="G9754" s="17" t="s">
        <v>9170</v>
      </c>
      <c r="H9754" s="127" t="s">
        <v>9537</v>
      </c>
      <c r="I9754" s="4"/>
    </row>
    <row r="9755" spans="1:9" ht="30">
      <c r="A9755" s="6">
        <v>9753</v>
      </c>
      <c r="B9755" s="56" t="s">
        <v>9573</v>
      </c>
      <c r="C9755" s="59" t="s">
        <v>3845</v>
      </c>
      <c r="D9755" s="59">
        <f t="shared" si="164"/>
        <v>0.21</v>
      </c>
      <c r="E9755" s="1">
        <v>0.51870000000000005</v>
      </c>
      <c r="F9755" s="134">
        <v>1428</v>
      </c>
      <c r="G9755" s="17" t="s">
        <v>9170</v>
      </c>
      <c r="H9755" s="127" t="s">
        <v>9537</v>
      </c>
      <c r="I9755" s="4"/>
    </row>
    <row r="9756" spans="1:9" ht="30">
      <c r="A9756" s="6">
        <v>9754</v>
      </c>
      <c r="B9756" s="56" t="s">
        <v>9574</v>
      </c>
      <c r="C9756" s="59" t="s">
        <v>3845</v>
      </c>
      <c r="D9756" s="59">
        <f t="shared" si="164"/>
        <v>0.08</v>
      </c>
      <c r="E9756" s="1">
        <v>0.19760000000000003</v>
      </c>
      <c r="F9756" s="134">
        <v>544</v>
      </c>
      <c r="G9756" s="17" t="s">
        <v>9170</v>
      </c>
      <c r="H9756" s="127" t="s">
        <v>9537</v>
      </c>
      <c r="I9756" s="4"/>
    </row>
    <row r="9757" spans="1:9" ht="30">
      <c r="A9757" s="6">
        <v>9755</v>
      </c>
      <c r="B9757" s="56" t="s">
        <v>9575</v>
      </c>
      <c r="C9757" s="59" t="s">
        <v>3845</v>
      </c>
      <c r="D9757" s="59">
        <f t="shared" si="164"/>
        <v>7.0000000000000007E-2</v>
      </c>
      <c r="E9757" s="1">
        <v>0.17290000000000003</v>
      </c>
      <c r="F9757" s="134">
        <v>476</v>
      </c>
      <c r="G9757" s="17" t="s">
        <v>9170</v>
      </c>
      <c r="H9757" s="127" t="s">
        <v>9537</v>
      </c>
      <c r="I9757" s="4"/>
    </row>
    <row r="9758" spans="1:9" ht="30">
      <c r="A9758" s="6">
        <v>9756</v>
      </c>
      <c r="B9758" s="56" t="s">
        <v>9576</v>
      </c>
      <c r="C9758" s="59" t="s">
        <v>3845</v>
      </c>
      <c r="D9758" s="59">
        <f t="shared" si="164"/>
        <v>0.59</v>
      </c>
      <c r="E9758" s="1">
        <v>1.4573</v>
      </c>
      <c r="F9758" s="134">
        <v>4012</v>
      </c>
      <c r="G9758" s="17" t="s">
        <v>9170</v>
      </c>
      <c r="H9758" s="127" t="s">
        <v>9537</v>
      </c>
      <c r="I9758" s="4"/>
    </row>
    <row r="9759" spans="1:9" ht="30">
      <c r="A9759" s="6">
        <v>9757</v>
      </c>
      <c r="B9759" s="56" t="s">
        <v>9577</v>
      </c>
      <c r="C9759" s="59" t="s">
        <v>3845</v>
      </c>
      <c r="D9759" s="59">
        <f t="shared" si="164"/>
        <v>0.35</v>
      </c>
      <c r="E9759" s="1">
        <v>0.86450000000000005</v>
      </c>
      <c r="F9759" s="134">
        <v>2380</v>
      </c>
      <c r="G9759" s="17" t="s">
        <v>9170</v>
      </c>
      <c r="H9759" s="127" t="s">
        <v>9537</v>
      </c>
      <c r="I9759" s="4"/>
    </row>
    <row r="9760" spans="1:9">
      <c r="A9760" s="6">
        <v>9758</v>
      </c>
      <c r="B9760" s="56" t="s">
        <v>9578</v>
      </c>
      <c r="C9760" s="59" t="s">
        <v>3845</v>
      </c>
      <c r="D9760" s="59">
        <f t="shared" si="164"/>
        <v>0.53</v>
      </c>
      <c r="E9760" s="1">
        <v>1.3091000000000002</v>
      </c>
      <c r="F9760" s="134">
        <v>3604</v>
      </c>
      <c r="G9760" s="17" t="s">
        <v>9170</v>
      </c>
      <c r="H9760" s="127" t="s">
        <v>9537</v>
      </c>
      <c r="I9760" s="4"/>
    </row>
    <row r="9761" spans="1:9" ht="30">
      <c r="A9761" s="6">
        <v>9759</v>
      </c>
      <c r="B9761" s="56" t="s">
        <v>9579</v>
      </c>
      <c r="C9761" s="59" t="s">
        <v>3845</v>
      </c>
      <c r="D9761" s="59">
        <f t="shared" si="164"/>
        <v>0.32</v>
      </c>
      <c r="E9761" s="1">
        <v>0.7904000000000001</v>
      </c>
      <c r="F9761" s="134">
        <v>2176</v>
      </c>
      <c r="G9761" s="17" t="s">
        <v>9170</v>
      </c>
      <c r="H9761" s="127" t="s">
        <v>9537</v>
      </c>
      <c r="I9761" s="4"/>
    </row>
    <row r="9762" spans="1:9" ht="30">
      <c r="A9762" s="6">
        <v>9760</v>
      </c>
      <c r="B9762" s="56" t="s">
        <v>9580</v>
      </c>
      <c r="C9762" s="59" t="s">
        <v>3845</v>
      </c>
      <c r="D9762" s="59">
        <f t="shared" si="164"/>
        <v>0.21</v>
      </c>
      <c r="E9762" s="1">
        <v>0.51870000000000005</v>
      </c>
      <c r="F9762" s="134">
        <v>1428</v>
      </c>
      <c r="G9762" s="17" t="s">
        <v>9170</v>
      </c>
      <c r="H9762" s="127" t="s">
        <v>9537</v>
      </c>
      <c r="I9762" s="4"/>
    </row>
    <row r="9763" spans="1:9" ht="30">
      <c r="A9763" s="6">
        <v>9761</v>
      </c>
      <c r="B9763" s="56" t="s">
        <v>9581</v>
      </c>
      <c r="C9763" s="59" t="s">
        <v>3845</v>
      </c>
      <c r="D9763" s="59">
        <f t="shared" si="164"/>
        <v>0.03</v>
      </c>
      <c r="E9763" s="1">
        <v>7.4099999999999999E-2</v>
      </c>
      <c r="F9763" s="134">
        <v>204</v>
      </c>
      <c r="G9763" s="17" t="s">
        <v>9170</v>
      </c>
      <c r="H9763" s="127" t="s">
        <v>9537</v>
      </c>
      <c r="I9763" s="4"/>
    </row>
    <row r="9764" spans="1:9" ht="30">
      <c r="A9764" s="6">
        <v>9762</v>
      </c>
      <c r="B9764" s="56" t="s">
        <v>9582</v>
      </c>
      <c r="C9764" s="59" t="s">
        <v>3845</v>
      </c>
      <c r="D9764" s="59">
        <f t="shared" si="164"/>
        <v>0.23</v>
      </c>
      <c r="E9764" s="1">
        <v>0.56810000000000005</v>
      </c>
      <c r="F9764" s="134">
        <v>1564</v>
      </c>
      <c r="G9764" s="17" t="s">
        <v>9170</v>
      </c>
      <c r="H9764" s="127" t="s">
        <v>9537</v>
      </c>
      <c r="I9764" s="4"/>
    </row>
    <row r="9765" spans="1:9" ht="30">
      <c r="A9765" s="6">
        <v>9763</v>
      </c>
      <c r="B9765" s="56" t="s">
        <v>9583</v>
      </c>
      <c r="C9765" s="59" t="s">
        <v>3845</v>
      </c>
      <c r="D9765" s="59">
        <f t="shared" si="164"/>
        <v>0.15</v>
      </c>
      <c r="E9765" s="1">
        <v>0.3705</v>
      </c>
      <c r="F9765" s="134">
        <v>1020</v>
      </c>
      <c r="G9765" s="17" t="s">
        <v>9170</v>
      </c>
      <c r="H9765" s="127" t="s">
        <v>9537</v>
      </c>
      <c r="I9765" s="4"/>
    </row>
    <row r="9766" spans="1:9" ht="30">
      <c r="A9766" s="6">
        <v>9764</v>
      </c>
      <c r="B9766" s="56" t="s">
        <v>9584</v>
      </c>
      <c r="C9766" s="59" t="s">
        <v>3845</v>
      </c>
      <c r="D9766" s="59">
        <f t="shared" si="164"/>
        <v>0.09</v>
      </c>
      <c r="E9766" s="1">
        <v>0.2223</v>
      </c>
      <c r="F9766" s="134">
        <v>612</v>
      </c>
      <c r="G9766" s="17" t="s">
        <v>9170</v>
      </c>
      <c r="H9766" s="127" t="s">
        <v>9537</v>
      </c>
      <c r="I9766" s="4"/>
    </row>
    <row r="9767" spans="1:9" ht="30">
      <c r="A9767" s="6">
        <v>9765</v>
      </c>
      <c r="B9767" s="56" t="s">
        <v>9585</v>
      </c>
      <c r="C9767" s="59" t="s">
        <v>3845</v>
      </c>
      <c r="D9767" s="59">
        <f t="shared" si="164"/>
        <v>0.53</v>
      </c>
      <c r="E9767" s="1">
        <v>1.3091000000000002</v>
      </c>
      <c r="F9767" s="134">
        <v>3604</v>
      </c>
      <c r="G9767" s="17" t="s">
        <v>9170</v>
      </c>
      <c r="H9767" s="127" t="s">
        <v>9537</v>
      </c>
      <c r="I9767" s="4"/>
    </row>
    <row r="9768" spans="1:9" ht="30">
      <c r="A9768" s="6">
        <v>9766</v>
      </c>
      <c r="B9768" s="56" t="s">
        <v>9586</v>
      </c>
      <c r="C9768" s="59" t="s">
        <v>3845</v>
      </c>
      <c r="D9768" s="59">
        <f t="shared" si="164"/>
        <v>0.19</v>
      </c>
      <c r="E9768" s="1">
        <v>0.46930000000000005</v>
      </c>
      <c r="F9768" s="134">
        <v>1292</v>
      </c>
      <c r="G9768" s="17" t="s">
        <v>9170</v>
      </c>
      <c r="H9768" s="127" t="s">
        <v>9537</v>
      </c>
      <c r="I9768" s="4"/>
    </row>
    <row r="9769" spans="1:9" ht="30">
      <c r="A9769" s="6">
        <v>9767</v>
      </c>
      <c r="B9769" s="56" t="s">
        <v>9587</v>
      </c>
      <c r="C9769" s="59" t="s">
        <v>3845</v>
      </c>
      <c r="D9769" s="59">
        <f t="shared" si="164"/>
        <v>0.38</v>
      </c>
      <c r="E9769" s="1">
        <v>0.9386000000000001</v>
      </c>
      <c r="F9769" s="134">
        <v>2584</v>
      </c>
      <c r="G9769" s="17" t="s">
        <v>9170</v>
      </c>
      <c r="H9769" s="127" t="s">
        <v>9537</v>
      </c>
      <c r="I9769" s="4"/>
    </row>
    <row r="9770" spans="1:9" ht="30">
      <c r="A9770" s="6">
        <v>9768</v>
      </c>
      <c r="B9770" s="56" t="s">
        <v>9588</v>
      </c>
      <c r="C9770" s="59" t="s">
        <v>3845</v>
      </c>
      <c r="D9770" s="59">
        <f t="shared" si="164"/>
        <v>0.27</v>
      </c>
      <c r="E9770" s="1">
        <v>0.66690000000000005</v>
      </c>
      <c r="F9770" s="134">
        <v>1836</v>
      </c>
      <c r="G9770" s="17" t="s">
        <v>9170</v>
      </c>
      <c r="H9770" s="127" t="s">
        <v>9537</v>
      </c>
      <c r="I9770" s="4"/>
    </row>
    <row r="9771" spans="1:9" ht="30">
      <c r="A9771" s="6">
        <v>9769</v>
      </c>
      <c r="B9771" s="56" t="s">
        <v>9589</v>
      </c>
      <c r="C9771" s="59" t="s">
        <v>3845</v>
      </c>
      <c r="D9771" s="59">
        <f t="shared" si="164"/>
        <v>0.08</v>
      </c>
      <c r="E9771" s="1">
        <v>0.19760000000000003</v>
      </c>
      <c r="F9771" s="134">
        <v>544</v>
      </c>
      <c r="G9771" s="17" t="s">
        <v>9170</v>
      </c>
      <c r="H9771" s="127" t="s">
        <v>9537</v>
      </c>
      <c r="I9771" s="4"/>
    </row>
    <row r="9772" spans="1:9" ht="30">
      <c r="A9772" s="6">
        <v>9770</v>
      </c>
      <c r="B9772" s="56" t="s">
        <v>9590</v>
      </c>
      <c r="C9772" s="59" t="s">
        <v>3845</v>
      </c>
      <c r="D9772" s="59">
        <f t="shared" si="164"/>
        <v>7.0000000000000007E-2</v>
      </c>
      <c r="E9772" s="1">
        <v>0.17290000000000003</v>
      </c>
      <c r="F9772" s="134">
        <v>476</v>
      </c>
      <c r="G9772" s="17" t="s">
        <v>9170</v>
      </c>
      <c r="H9772" s="127" t="s">
        <v>9537</v>
      </c>
      <c r="I9772" s="4"/>
    </row>
    <row r="9773" spans="1:9" ht="30">
      <c r="A9773" s="6">
        <v>9771</v>
      </c>
      <c r="B9773" s="56" t="s">
        <v>9591</v>
      </c>
      <c r="C9773" s="59" t="s">
        <v>3845</v>
      </c>
      <c r="D9773" s="59">
        <f t="shared" si="164"/>
        <v>0.78</v>
      </c>
      <c r="E9773" s="1">
        <v>1.9266000000000003</v>
      </c>
      <c r="F9773" s="134">
        <v>5304</v>
      </c>
      <c r="G9773" s="17" t="s">
        <v>9170</v>
      </c>
      <c r="H9773" s="127" t="s">
        <v>9537</v>
      </c>
      <c r="I9773" s="4"/>
    </row>
    <row r="9774" spans="1:9" ht="30">
      <c r="A9774" s="6">
        <v>9772</v>
      </c>
      <c r="B9774" s="56" t="s">
        <v>9592</v>
      </c>
      <c r="C9774" s="59" t="s">
        <v>3845</v>
      </c>
      <c r="D9774" s="59">
        <f t="shared" si="164"/>
        <v>0.24</v>
      </c>
      <c r="E9774" s="1">
        <v>0.59279999999999999</v>
      </c>
      <c r="F9774" s="134">
        <v>1632</v>
      </c>
      <c r="G9774" s="17" t="s">
        <v>9170</v>
      </c>
      <c r="H9774" s="127" t="s">
        <v>9537</v>
      </c>
      <c r="I9774" s="4"/>
    </row>
    <row r="9775" spans="1:9" ht="30">
      <c r="A9775" s="6">
        <v>9773</v>
      </c>
      <c r="B9775" s="56" t="s">
        <v>9593</v>
      </c>
      <c r="C9775" s="59" t="s">
        <v>3845</v>
      </c>
      <c r="D9775" s="59">
        <f t="shared" si="164"/>
        <v>0.44</v>
      </c>
      <c r="E9775" s="1">
        <v>1.0868</v>
      </c>
      <c r="F9775" s="134">
        <v>2992</v>
      </c>
      <c r="G9775" s="17" t="s">
        <v>9170</v>
      </c>
      <c r="H9775" s="127" t="s">
        <v>9537</v>
      </c>
      <c r="I9775" s="4"/>
    </row>
    <row r="9776" spans="1:9" ht="30">
      <c r="A9776" s="6">
        <v>9774</v>
      </c>
      <c r="B9776" s="56" t="s">
        <v>9594</v>
      </c>
      <c r="C9776" s="59" t="s">
        <v>3845</v>
      </c>
      <c r="D9776" s="59">
        <f t="shared" si="164"/>
        <v>0.28000000000000003</v>
      </c>
      <c r="E9776" s="1">
        <v>0.6916000000000001</v>
      </c>
      <c r="F9776" s="134">
        <v>1904</v>
      </c>
      <c r="G9776" s="17" t="s">
        <v>9170</v>
      </c>
      <c r="H9776" s="127" t="s">
        <v>9537</v>
      </c>
      <c r="I9776" s="4"/>
    </row>
    <row r="9777" spans="1:9" ht="30">
      <c r="A9777" s="6">
        <v>9775</v>
      </c>
      <c r="B9777" s="56" t="s">
        <v>9595</v>
      </c>
      <c r="C9777" s="59" t="s">
        <v>3845</v>
      </c>
      <c r="D9777" s="59">
        <f t="shared" si="164"/>
        <v>0.61</v>
      </c>
      <c r="E9777" s="1">
        <v>1.5067000000000002</v>
      </c>
      <c r="F9777" s="134">
        <v>4148</v>
      </c>
      <c r="G9777" s="17" t="s">
        <v>9170</v>
      </c>
      <c r="H9777" s="127" t="s">
        <v>9537</v>
      </c>
      <c r="I9777" s="4"/>
    </row>
    <row r="9778" spans="1:9" ht="30">
      <c r="A9778" s="6">
        <v>9776</v>
      </c>
      <c r="B9778" s="56" t="s">
        <v>9596</v>
      </c>
      <c r="C9778" s="59" t="s">
        <v>3845</v>
      </c>
      <c r="D9778" s="59">
        <f t="shared" si="164"/>
        <v>0.08</v>
      </c>
      <c r="E9778" s="1">
        <v>0.19760000000000003</v>
      </c>
      <c r="F9778" s="134">
        <v>544</v>
      </c>
      <c r="G9778" s="17" t="s">
        <v>9170</v>
      </c>
      <c r="H9778" s="127" t="s">
        <v>9537</v>
      </c>
      <c r="I9778" s="4"/>
    </row>
    <row r="9779" spans="1:9" ht="30">
      <c r="A9779" s="6">
        <v>9777</v>
      </c>
      <c r="B9779" s="56" t="s">
        <v>9597</v>
      </c>
      <c r="C9779" s="59" t="s">
        <v>3845</v>
      </c>
      <c r="D9779" s="59">
        <f t="shared" si="164"/>
        <v>0.21</v>
      </c>
      <c r="E9779" s="1">
        <v>0.51870000000000005</v>
      </c>
      <c r="F9779" s="134">
        <v>1428</v>
      </c>
      <c r="G9779" s="17" t="s">
        <v>9170</v>
      </c>
      <c r="H9779" s="127" t="s">
        <v>9537</v>
      </c>
      <c r="I9779" s="4"/>
    </row>
    <row r="9780" spans="1:9" ht="30">
      <c r="A9780" s="6">
        <v>9778</v>
      </c>
      <c r="B9780" s="56" t="s">
        <v>9598</v>
      </c>
      <c r="C9780" s="59" t="s">
        <v>3845</v>
      </c>
      <c r="D9780" s="59">
        <f t="shared" si="164"/>
        <v>0.19</v>
      </c>
      <c r="E9780" s="1">
        <v>0.46930000000000005</v>
      </c>
      <c r="F9780" s="134">
        <v>1292</v>
      </c>
      <c r="G9780" s="17" t="s">
        <v>9170</v>
      </c>
      <c r="H9780" s="127" t="s">
        <v>9537</v>
      </c>
      <c r="I9780" s="4"/>
    </row>
    <row r="9781" spans="1:9" ht="30">
      <c r="A9781" s="6">
        <v>9779</v>
      </c>
      <c r="B9781" s="56" t="s">
        <v>9599</v>
      </c>
      <c r="C9781" s="59" t="s">
        <v>3845</v>
      </c>
      <c r="D9781" s="59">
        <f t="shared" si="164"/>
        <v>0.4</v>
      </c>
      <c r="E9781" s="1">
        <v>0.9880000000000001</v>
      </c>
      <c r="F9781" s="134">
        <v>2720</v>
      </c>
      <c r="G9781" s="17" t="s">
        <v>9170</v>
      </c>
      <c r="H9781" s="127" t="s">
        <v>9537</v>
      </c>
      <c r="I9781" s="4"/>
    </row>
    <row r="9782" spans="1:9" ht="30">
      <c r="A9782" s="6">
        <v>9780</v>
      </c>
      <c r="B9782" s="56" t="s">
        <v>9600</v>
      </c>
      <c r="C9782" s="59" t="s">
        <v>3845</v>
      </c>
      <c r="D9782" s="59">
        <f t="shared" si="164"/>
        <v>0.35</v>
      </c>
      <c r="E9782" s="1">
        <v>0.86450000000000005</v>
      </c>
      <c r="F9782" s="134">
        <v>2380</v>
      </c>
      <c r="G9782" s="17" t="s">
        <v>9170</v>
      </c>
      <c r="H9782" s="127" t="s">
        <v>9537</v>
      </c>
      <c r="I9782" s="4"/>
    </row>
    <row r="9783" spans="1:9" ht="30">
      <c r="A9783" s="6">
        <v>9781</v>
      </c>
      <c r="B9783" s="56" t="s">
        <v>9601</v>
      </c>
      <c r="C9783" s="59" t="s">
        <v>3845</v>
      </c>
      <c r="D9783" s="59">
        <f t="shared" si="164"/>
        <v>0.4</v>
      </c>
      <c r="E9783" s="1">
        <v>0.9880000000000001</v>
      </c>
      <c r="F9783" s="134">
        <v>2720</v>
      </c>
      <c r="G9783" s="17" t="s">
        <v>9170</v>
      </c>
      <c r="H9783" s="127" t="s">
        <v>9537</v>
      </c>
      <c r="I9783" s="4"/>
    </row>
    <row r="9784" spans="1:9" ht="30">
      <c r="A9784" s="6">
        <v>9782</v>
      </c>
      <c r="B9784" s="56" t="s">
        <v>9602</v>
      </c>
      <c r="C9784" s="59" t="s">
        <v>3845</v>
      </c>
      <c r="D9784" s="59">
        <f t="shared" si="164"/>
        <v>0.46</v>
      </c>
      <c r="E9784" s="1">
        <v>1.1362000000000001</v>
      </c>
      <c r="F9784" s="134">
        <v>3128</v>
      </c>
      <c r="G9784" s="17" t="s">
        <v>9170</v>
      </c>
      <c r="H9784" s="127" t="s">
        <v>9537</v>
      </c>
      <c r="I9784" s="4"/>
    </row>
    <row r="9785" spans="1:9" ht="30">
      <c r="A9785" s="6">
        <v>9783</v>
      </c>
      <c r="B9785" s="56" t="s">
        <v>9603</v>
      </c>
      <c r="C9785" s="59" t="s">
        <v>3845</v>
      </c>
      <c r="D9785" s="59">
        <f t="shared" si="164"/>
        <v>0.38</v>
      </c>
      <c r="E9785" s="1">
        <v>0.9386000000000001</v>
      </c>
      <c r="F9785" s="134">
        <v>2584</v>
      </c>
      <c r="G9785" s="17" t="s">
        <v>9170</v>
      </c>
      <c r="H9785" s="127" t="s">
        <v>9537</v>
      </c>
      <c r="I9785" s="4"/>
    </row>
    <row r="9786" spans="1:9" ht="30">
      <c r="A9786" s="6">
        <v>9784</v>
      </c>
      <c r="B9786" s="56" t="s">
        <v>9604</v>
      </c>
      <c r="C9786" s="59" t="s">
        <v>3845</v>
      </c>
      <c r="D9786" s="59">
        <f t="shared" si="164"/>
        <v>0.46</v>
      </c>
      <c r="E9786" s="1">
        <v>1.1362000000000001</v>
      </c>
      <c r="F9786" s="134">
        <v>3128</v>
      </c>
      <c r="G9786" s="17" t="s">
        <v>9170</v>
      </c>
      <c r="H9786" s="127" t="s">
        <v>9537</v>
      </c>
      <c r="I9786" s="4"/>
    </row>
    <row r="9787" spans="1:9" ht="30">
      <c r="A9787" s="6">
        <v>9785</v>
      </c>
      <c r="B9787" s="63" t="s">
        <v>9536</v>
      </c>
      <c r="C9787" s="59" t="s">
        <v>3845</v>
      </c>
      <c r="D9787" s="33">
        <f t="shared" si="164"/>
        <v>0.84</v>
      </c>
      <c r="E9787" s="1">
        <v>2.0748000000000002</v>
      </c>
      <c r="F9787" s="30">
        <v>5712</v>
      </c>
      <c r="G9787" s="154">
        <v>42664</v>
      </c>
      <c r="H9787" s="127" t="s">
        <v>9537</v>
      </c>
      <c r="I9787" s="4"/>
    </row>
    <row r="9788" spans="1:9" ht="30">
      <c r="A9788" s="6">
        <v>9786</v>
      </c>
      <c r="B9788" s="63" t="s">
        <v>9538</v>
      </c>
      <c r="C9788" s="59" t="s">
        <v>3845</v>
      </c>
      <c r="D9788" s="33">
        <f t="shared" si="164"/>
        <v>0.81</v>
      </c>
      <c r="E9788" s="1">
        <v>2.0007000000000001</v>
      </c>
      <c r="F9788" s="30">
        <v>5508</v>
      </c>
      <c r="G9788" s="154">
        <v>42664</v>
      </c>
      <c r="H9788" s="127" t="s">
        <v>9537</v>
      </c>
      <c r="I9788" s="4"/>
    </row>
    <row r="9789" spans="1:9">
      <c r="A9789" s="6">
        <v>9787</v>
      </c>
      <c r="B9789" s="57" t="s">
        <v>9605</v>
      </c>
      <c r="C9789" s="25" t="str">
        <f>IF(D9789=2,"NO","YES")</f>
        <v>YES</v>
      </c>
      <c r="D9789" s="58">
        <f t="shared" si="164"/>
        <v>1.1299999999999999</v>
      </c>
      <c r="E9789" s="1">
        <v>2.7911000000000001</v>
      </c>
      <c r="F9789" s="133">
        <v>7684</v>
      </c>
      <c r="G9789" s="17" t="s">
        <v>9170</v>
      </c>
      <c r="H9789" s="127" t="s">
        <v>6218</v>
      </c>
      <c r="I9789" s="4"/>
    </row>
    <row r="9790" spans="1:9">
      <c r="A9790" s="6">
        <v>9788</v>
      </c>
      <c r="B9790" s="57" t="s">
        <v>9606</v>
      </c>
      <c r="C9790" s="25" t="str">
        <f>IF(D9790=2,"NO","YES")</f>
        <v>YES</v>
      </c>
      <c r="D9790" s="58">
        <f t="shared" si="164"/>
        <v>1.21</v>
      </c>
      <c r="E9790" s="1">
        <v>2.9887000000000001</v>
      </c>
      <c r="F9790" s="133">
        <v>8228</v>
      </c>
      <c r="G9790" s="17" t="s">
        <v>9170</v>
      </c>
      <c r="H9790" s="127" t="s">
        <v>6218</v>
      </c>
      <c r="I9790" s="4"/>
    </row>
    <row r="9791" spans="1:9">
      <c r="A9791" s="6">
        <v>9789</v>
      </c>
      <c r="B9791" s="57" t="s">
        <v>9607</v>
      </c>
      <c r="C9791" s="25" t="str">
        <f>IF(D9791=2,"NO","YES")</f>
        <v>YES</v>
      </c>
      <c r="D9791" s="58">
        <f t="shared" si="164"/>
        <v>1.01</v>
      </c>
      <c r="E9791" s="1">
        <v>2.4947000000000004</v>
      </c>
      <c r="F9791" s="133">
        <v>6868</v>
      </c>
      <c r="G9791" s="17" t="s">
        <v>9170</v>
      </c>
      <c r="H9791" s="127" t="s">
        <v>6218</v>
      </c>
      <c r="I9791" s="4"/>
    </row>
    <row r="9792" spans="1:9" ht="30">
      <c r="A9792" s="6">
        <v>9790</v>
      </c>
      <c r="B9792" s="57" t="s">
        <v>9608</v>
      </c>
      <c r="C9792" s="25" t="str">
        <f>IF(D9792=2,"NO","YES")</f>
        <v>YES</v>
      </c>
      <c r="D9792" s="58">
        <f t="shared" si="164"/>
        <v>0.46</v>
      </c>
      <c r="E9792" s="1">
        <v>1.1362000000000001</v>
      </c>
      <c r="F9792" s="133">
        <v>3128</v>
      </c>
      <c r="G9792" s="17" t="s">
        <v>9170</v>
      </c>
      <c r="H9792" s="127" t="s">
        <v>6218</v>
      </c>
      <c r="I9792" s="4"/>
    </row>
    <row r="9793" spans="1:9" ht="30">
      <c r="A9793" s="6">
        <v>9791</v>
      </c>
      <c r="B9793" s="57" t="s">
        <v>9609</v>
      </c>
      <c r="C9793" s="25" t="str">
        <f>IF(D9793=2,"NO","YES")</f>
        <v>YES</v>
      </c>
      <c r="D9793" s="58">
        <f t="shared" si="164"/>
        <v>1.01</v>
      </c>
      <c r="E9793" s="1">
        <v>2.4947000000000004</v>
      </c>
      <c r="F9793" s="133">
        <v>6868</v>
      </c>
      <c r="G9793" s="17" t="s">
        <v>9170</v>
      </c>
      <c r="H9793" s="127" t="s">
        <v>6218</v>
      </c>
      <c r="I9793" s="4"/>
    </row>
    <row r="9794" spans="1:9" ht="30">
      <c r="A9794" s="6">
        <v>9792</v>
      </c>
      <c r="B9794" s="57" t="s">
        <v>9610</v>
      </c>
      <c r="C9794" s="25" t="str">
        <f>IF(D9794=2,"NO","YES")</f>
        <v>YES</v>
      </c>
      <c r="D9794" s="58">
        <f t="shared" si="164"/>
        <v>0.23</v>
      </c>
      <c r="E9794" s="1">
        <v>0.56810000000000005</v>
      </c>
      <c r="F9794" s="133">
        <v>1564</v>
      </c>
      <c r="G9794" s="17" t="s">
        <v>9170</v>
      </c>
      <c r="H9794" s="127" t="s">
        <v>6218</v>
      </c>
      <c r="I9794" s="4"/>
    </row>
    <row r="9795" spans="1:9" ht="30">
      <c r="A9795" s="6">
        <v>9793</v>
      </c>
      <c r="B9795" s="57" t="s">
        <v>9611</v>
      </c>
      <c r="C9795" s="25" t="str">
        <f>IF(D9795=2,"NO","YES")</f>
        <v>YES</v>
      </c>
      <c r="D9795" s="58">
        <f t="shared" si="164"/>
        <v>1.01</v>
      </c>
      <c r="E9795" s="1">
        <v>2.4947000000000004</v>
      </c>
      <c r="F9795" s="133">
        <v>6868</v>
      </c>
      <c r="G9795" s="17" t="s">
        <v>9170</v>
      </c>
      <c r="H9795" s="127" t="s">
        <v>6218</v>
      </c>
      <c r="I9795" s="4"/>
    </row>
    <row r="9796" spans="1:9">
      <c r="A9796" s="6">
        <v>9794</v>
      </c>
      <c r="B9796" s="57" t="s">
        <v>9612</v>
      </c>
      <c r="C9796" s="25" t="str">
        <f>IF(D9796=2,"NO","YES")</f>
        <v>YES</v>
      </c>
      <c r="D9796" s="58">
        <f t="shared" si="164"/>
        <v>1.26</v>
      </c>
      <c r="E9796" s="1">
        <v>3.1122000000000001</v>
      </c>
      <c r="F9796" s="133">
        <v>8568</v>
      </c>
      <c r="G9796" s="17" t="s">
        <v>9170</v>
      </c>
      <c r="H9796" s="127" t="s">
        <v>6218</v>
      </c>
      <c r="I9796" s="4"/>
    </row>
    <row r="9797" spans="1:9">
      <c r="A9797" s="6">
        <v>9795</v>
      </c>
      <c r="B9797" s="57" t="s">
        <v>9613</v>
      </c>
      <c r="C9797" s="25" t="str">
        <f>IF(D9797=2,"NO","YES")</f>
        <v>YES</v>
      </c>
      <c r="D9797" s="58">
        <f t="shared" ref="D9797:D9860" si="165">F9797/6800</f>
        <v>1.07</v>
      </c>
      <c r="E9797" s="1">
        <v>2.6429000000000005</v>
      </c>
      <c r="F9797" s="133">
        <v>7276</v>
      </c>
      <c r="G9797" s="17" t="s">
        <v>9170</v>
      </c>
      <c r="H9797" s="127" t="s">
        <v>6218</v>
      </c>
      <c r="I9797" s="4"/>
    </row>
    <row r="9798" spans="1:9">
      <c r="A9798" s="6">
        <v>9796</v>
      </c>
      <c r="B9798" s="57" t="s">
        <v>9614</v>
      </c>
      <c r="C9798" s="25" t="str">
        <f>IF(D9798=2,"NO","YES")</f>
        <v>YES</v>
      </c>
      <c r="D9798" s="58">
        <f t="shared" si="165"/>
        <v>1.01</v>
      </c>
      <c r="E9798" s="1">
        <v>2.4947000000000004</v>
      </c>
      <c r="F9798" s="133">
        <v>6868</v>
      </c>
      <c r="G9798" s="17" t="s">
        <v>9170</v>
      </c>
      <c r="H9798" s="127" t="s">
        <v>6218</v>
      </c>
      <c r="I9798" s="4"/>
    </row>
    <row r="9799" spans="1:9" ht="30">
      <c r="A9799" s="6">
        <v>9797</v>
      </c>
      <c r="B9799" s="57" t="s">
        <v>9615</v>
      </c>
      <c r="C9799" s="25" t="str">
        <f>IF(D9799=2,"NO","YES")</f>
        <v>YES</v>
      </c>
      <c r="D9799" s="58">
        <f t="shared" si="165"/>
        <v>0.5</v>
      </c>
      <c r="E9799" s="1">
        <v>1.2350000000000001</v>
      </c>
      <c r="F9799" s="133">
        <v>3400</v>
      </c>
      <c r="G9799" s="17" t="s">
        <v>9170</v>
      </c>
      <c r="H9799" s="127" t="s">
        <v>6218</v>
      </c>
      <c r="I9799" s="4"/>
    </row>
    <row r="9800" spans="1:9" ht="30">
      <c r="A9800" s="6">
        <v>9798</v>
      </c>
      <c r="B9800" s="57" t="s">
        <v>9616</v>
      </c>
      <c r="C9800" s="25" t="str">
        <f>IF(D9800=2,"NO","YES")</f>
        <v>YES</v>
      </c>
      <c r="D9800" s="58">
        <f t="shared" si="165"/>
        <v>0.51</v>
      </c>
      <c r="E9800" s="1">
        <v>1.2597</v>
      </c>
      <c r="F9800" s="133">
        <v>3468</v>
      </c>
      <c r="G9800" s="17" t="s">
        <v>9170</v>
      </c>
      <c r="H9800" s="127" t="s">
        <v>6218</v>
      </c>
      <c r="I9800" s="4"/>
    </row>
    <row r="9801" spans="1:9" ht="30">
      <c r="A9801" s="6">
        <v>9799</v>
      </c>
      <c r="B9801" s="57" t="s">
        <v>9617</v>
      </c>
      <c r="C9801" s="25" t="str">
        <f>IF(D9801=2,"NO","YES")</f>
        <v>YES</v>
      </c>
      <c r="D9801" s="58">
        <f t="shared" si="165"/>
        <v>0.85</v>
      </c>
      <c r="E9801" s="1">
        <v>2.0994999999999999</v>
      </c>
      <c r="F9801" s="133">
        <v>5780</v>
      </c>
      <c r="G9801" s="17" t="s">
        <v>9170</v>
      </c>
      <c r="H9801" s="127" t="s">
        <v>6218</v>
      </c>
      <c r="I9801" s="4"/>
    </row>
    <row r="9802" spans="1:9">
      <c r="A9802" s="6">
        <v>9800</v>
      </c>
      <c r="B9802" s="57" t="s">
        <v>9618</v>
      </c>
      <c r="C9802" s="25" t="str">
        <f>IF(D9802=2,"NO","YES")</f>
        <v>YES</v>
      </c>
      <c r="D9802" s="58">
        <f t="shared" si="165"/>
        <v>1.02</v>
      </c>
      <c r="E9802" s="1">
        <v>2.5194000000000001</v>
      </c>
      <c r="F9802" s="133">
        <v>6936</v>
      </c>
      <c r="G9802" s="17" t="s">
        <v>9170</v>
      </c>
      <c r="H9802" s="127" t="s">
        <v>6218</v>
      </c>
      <c r="I9802" s="4"/>
    </row>
    <row r="9803" spans="1:9">
      <c r="A9803" s="6">
        <v>9801</v>
      </c>
      <c r="B9803" s="57" t="s">
        <v>9619</v>
      </c>
      <c r="C9803" s="25" t="str">
        <f>IF(D9803=2,"NO","YES")</f>
        <v>YES</v>
      </c>
      <c r="D9803" s="58">
        <f t="shared" si="165"/>
        <v>1.01</v>
      </c>
      <c r="E9803" s="1">
        <v>2.4947000000000004</v>
      </c>
      <c r="F9803" s="133">
        <v>6868</v>
      </c>
      <c r="G9803" s="17" t="s">
        <v>9170</v>
      </c>
      <c r="H9803" s="127" t="s">
        <v>6218</v>
      </c>
      <c r="I9803" s="4"/>
    </row>
    <row r="9804" spans="1:9" ht="30">
      <c r="A9804" s="6">
        <v>9802</v>
      </c>
      <c r="B9804" s="57" t="s">
        <v>9620</v>
      </c>
      <c r="C9804" s="25" t="str">
        <f>IF(D9804=2,"NO","YES")</f>
        <v>YES</v>
      </c>
      <c r="D9804" s="58">
        <f t="shared" si="165"/>
        <v>1.01</v>
      </c>
      <c r="E9804" s="1">
        <v>2.4947000000000004</v>
      </c>
      <c r="F9804" s="133">
        <v>6868</v>
      </c>
      <c r="G9804" s="17" t="s">
        <v>9170</v>
      </c>
      <c r="H9804" s="127" t="s">
        <v>6218</v>
      </c>
      <c r="I9804" s="4"/>
    </row>
    <row r="9805" spans="1:9" ht="30">
      <c r="A9805" s="6">
        <v>9803</v>
      </c>
      <c r="B9805" s="57" t="s">
        <v>9621</v>
      </c>
      <c r="C9805" s="25" t="str">
        <f>IF(D9805=2,"NO","YES")</f>
        <v>YES</v>
      </c>
      <c r="D9805" s="58">
        <f t="shared" si="165"/>
        <v>0.59</v>
      </c>
      <c r="E9805" s="1">
        <v>1.4573</v>
      </c>
      <c r="F9805" s="133">
        <v>4012</v>
      </c>
      <c r="G9805" s="17" t="s">
        <v>9170</v>
      </c>
      <c r="H9805" s="127" t="s">
        <v>6218</v>
      </c>
      <c r="I9805" s="4"/>
    </row>
    <row r="9806" spans="1:9">
      <c r="A9806" s="6">
        <v>9804</v>
      </c>
      <c r="B9806" s="57" t="s">
        <v>9622</v>
      </c>
      <c r="C9806" s="25" t="str">
        <f>IF(D9806=2,"NO","YES")</f>
        <v>YES</v>
      </c>
      <c r="D9806" s="58">
        <f t="shared" si="165"/>
        <v>1.01</v>
      </c>
      <c r="E9806" s="1">
        <v>2.4947000000000004</v>
      </c>
      <c r="F9806" s="133">
        <v>6868</v>
      </c>
      <c r="G9806" s="17" t="s">
        <v>9170</v>
      </c>
      <c r="H9806" s="127" t="s">
        <v>6218</v>
      </c>
      <c r="I9806" s="4"/>
    </row>
    <row r="9807" spans="1:9">
      <c r="A9807" s="6">
        <v>9805</v>
      </c>
      <c r="B9807" s="57" t="s">
        <v>9623</v>
      </c>
      <c r="C9807" s="25" t="str">
        <f>IF(D9807=2,"NO","YES")</f>
        <v>YES</v>
      </c>
      <c r="D9807" s="58">
        <f t="shared" si="165"/>
        <v>0.59</v>
      </c>
      <c r="E9807" s="1">
        <v>1.4573</v>
      </c>
      <c r="F9807" s="133">
        <v>4012</v>
      </c>
      <c r="G9807" s="17" t="s">
        <v>9170</v>
      </c>
      <c r="H9807" s="127" t="s">
        <v>6218</v>
      </c>
      <c r="I9807" s="4"/>
    </row>
    <row r="9808" spans="1:9" ht="30">
      <c r="A9808" s="6">
        <v>9806</v>
      </c>
      <c r="B9808" s="57" t="s">
        <v>9624</v>
      </c>
      <c r="C9808" s="25" t="str">
        <f>IF(D9808=2,"NO","YES")</f>
        <v>YES</v>
      </c>
      <c r="D9808" s="58">
        <f t="shared" si="165"/>
        <v>0.87</v>
      </c>
      <c r="E9808" s="1">
        <v>2.1489000000000003</v>
      </c>
      <c r="F9808" s="133">
        <v>5916</v>
      </c>
      <c r="G9808" s="17" t="s">
        <v>9170</v>
      </c>
      <c r="H9808" s="127" t="s">
        <v>6218</v>
      </c>
      <c r="I9808" s="4"/>
    </row>
    <row r="9809" spans="1:9">
      <c r="A9809" s="6">
        <v>9807</v>
      </c>
      <c r="B9809" s="57" t="s">
        <v>9625</v>
      </c>
      <c r="C9809" s="25" t="str">
        <f>IF(D9809=2,"NO","YES")</f>
        <v>YES</v>
      </c>
      <c r="D9809" s="58">
        <f t="shared" si="165"/>
        <v>0.76</v>
      </c>
      <c r="E9809" s="1">
        <v>1.8772000000000002</v>
      </c>
      <c r="F9809" s="133">
        <v>5168</v>
      </c>
      <c r="G9809" s="17" t="s">
        <v>9170</v>
      </c>
      <c r="H9809" s="127" t="s">
        <v>6218</v>
      </c>
      <c r="I9809" s="4"/>
    </row>
    <row r="9810" spans="1:9" ht="30">
      <c r="A9810" s="6">
        <v>9808</v>
      </c>
      <c r="B9810" s="57" t="s">
        <v>9626</v>
      </c>
      <c r="C9810" s="25" t="str">
        <f>IF(D9810=2,"NO","YES")</f>
        <v>YES</v>
      </c>
      <c r="D9810" s="58">
        <f t="shared" si="165"/>
        <v>1.02</v>
      </c>
      <c r="E9810" s="1">
        <v>2.5194000000000001</v>
      </c>
      <c r="F9810" s="133">
        <v>6936</v>
      </c>
      <c r="G9810" s="17" t="s">
        <v>9170</v>
      </c>
      <c r="H9810" s="127" t="s">
        <v>6218</v>
      </c>
      <c r="I9810" s="4"/>
    </row>
    <row r="9811" spans="1:9" ht="30">
      <c r="A9811" s="6">
        <v>9809</v>
      </c>
      <c r="B9811" s="57" t="s">
        <v>9627</v>
      </c>
      <c r="C9811" s="25" t="str">
        <f>IF(D9811=2,"NO","YES")</f>
        <v>YES</v>
      </c>
      <c r="D9811" s="58">
        <f t="shared" si="165"/>
        <v>1.1499999999999999</v>
      </c>
      <c r="E9811" s="1">
        <v>2.8405</v>
      </c>
      <c r="F9811" s="133">
        <v>7820</v>
      </c>
      <c r="G9811" s="17" t="s">
        <v>9170</v>
      </c>
      <c r="H9811" s="127" t="s">
        <v>6218</v>
      </c>
      <c r="I9811" s="4"/>
    </row>
    <row r="9812" spans="1:9">
      <c r="A9812" s="6">
        <v>9810</v>
      </c>
      <c r="B9812" s="57" t="s">
        <v>9628</v>
      </c>
      <c r="C9812" s="25" t="str">
        <f>IF(D9812=2,"NO","YES")</f>
        <v>YES</v>
      </c>
      <c r="D9812" s="58">
        <f t="shared" si="165"/>
        <v>0.28999999999999998</v>
      </c>
      <c r="E9812" s="1">
        <v>0.71630000000000005</v>
      </c>
      <c r="F9812" s="133">
        <v>1972</v>
      </c>
      <c r="G9812" s="17" t="s">
        <v>9170</v>
      </c>
      <c r="H9812" s="127" t="s">
        <v>6218</v>
      </c>
      <c r="I9812" s="4"/>
    </row>
    <row r="9813" spans="1:9" ht="30">
      <c r="A9813" s="6">
        <v>9811</v>
      </c>
      <c r="B9813" s="57" t="s">
        <v>9629</v>
      </c>
      <c r="C9813" s="25" t="str">
        <f>IF(D9813=2,"NO","YES")</f>
        <v>YES</v>
      </c>
      <c r="D9813" s="58">
        <f t="shared" si="165"/>
        <v>0.96</v>
      </c>
      <c r="E9813" s="1">
        <v>2.3712</v>
      </c>
      <c r="F9813" s="133">
        <v>6528</v>
      </c>
      <c r="G9813" s="17" t="s">
        <v>9170</v>
      </c>
      <c r="H9813" s="127" t="s">
        <v>6218</v>
      </c>
      <c r="I9813" s="4"/>
    </row>
    <row r="9814" spans="1:9" ht="30">
      <c r="A9814" s="6">
        <v>9812</v>
      </c>
      <c r="B9814" s="57" t="s">
        <v>9630</v>
      </c>
      <c r="C9814" s="25" t="str">
        <f>IF(D9814=2,"NO","YES")</f>
        <v>YES</v>
      </c>
      <c r="D9814" s="58">
        <f t="shared" si="165"/>
        <v>1.05</v>
      </c>
      <c r="E9814" s="1">
        <v>2.5935000000000001</v>
      </c>
      <c r="F9814" s="133">
        <v>7140</v>
      </c>
      <c r="G9814" s="17" t="s">
        <v>9170</v>
      </c>
      <c r="H9814" s="127" t="s">
        <v>6218</v>
      </c>
      <c r="I9814" s="4"/>
    </row>
    <row r="9815" spans="1:9" ht="30">
      <c r="A9815" s="6">
        <v>9813</v>
      </c>
      <c r="B9815" s="57" t="s">
        <v>9631</v>
      </c>
      <c r="C9815" s="25" t="str">
        <f>IF(D9815=2,"NO","YES")</f>
        <v>YES</v>
      </c>
      <c r="D9815" s="58">
        <f t="shared" si="165"/>
        <v>0.23</v>
      </c>
      <c r="E9815" s="1">
        <v>0.56810000000000005</v>
      </c>
      <c r="F9815" s="133">
        <v>1564</v>
      </c>
      <c r="G9815" s="17" t="s">
        <v>9170</v>
      </c>
      <c r="H9815" s="127" t="s">
        <v>6218</v>
      </c>
      <c r="I9815" s="4"/>
    </row>
    <row r="9816" spans="1:9" ht="30">
      <c r="A9816" s="6">
        <v>9814</v>
      </c>
      <c r="B9816" s="57" t="s">
        <v>9632</v>
      </c>
      <c r="C9816" s="25" t="str">
        <f>IF(D9816=2,"NO","YES")</f>
        <v>YES</v>
      </c>
      <c r="D9816" s="58">
        <f t="shared" si="165"/>
        <v>0.2</v>
      </c>
      <c r="E9816" s="1">
        <v>0.49400000000000005</v>
      </c>
      <c r="F9816" s="133">
        <v>1360</v>
      </c>
      <c r="G9816" s="17" t="s">
        <v>9170</v>
      </c>
      <c r="H9816" s="127" t="s">
        <v>6218</v>
      </c>
      <c r="I9816" s="4"/>
    </row>
    <row r="9817" spans="1:9" ht="30">
      <c r="A9817" s="6">
        <v>9815</v>
      </c>
      <c r="B9817" s="57" t="s">
        <v>9633</v>
      </c>
      <c r="C9817" s="25" t="str">
        <f>IF(D9817=2,"NO","YES")</f>
        <v>YES</v>
      </c>
      <c r="D9817" s="58">
        <f t="shared" si="165"/>
        <v>0.63</v>
      </c>
      <c r="E9817" s="1">
        <v>1.5561</v>
      </c>
      <c r="F9817" s="133">
        <v>4284</v>
      </c>
      <c r="G9817" s="17" t="s">
        <v>9170</v>
      </c>
      <c r="H9817" s="127" t="s">
        <v>6218</v>
      </c>
      <c r="I9817" s="4"/>
    </row>
    <row r="9818" spans="1:9" ht="30">
      <c r="A9818" s="6">
        <v>9816</v>
      </c>
      <c r="B9818" s="57" t="s">
        <v>9634</v>
      </c>
      <c r="C9818" s="25" t="str">
        <f>IF(D9818=2,"NO","YES")</f>
        <v>YES</v>
      </c>
      <c r="D9818" s="58">
        <f t="shared" si="165"/>
        <v>0.18</v>
      </c>
      <c r="E9818" s="1">
        <v>0.4446</v>
      </c>
      <c r="F9818" s="133">
        <v>1224</v>
      </c>
      <c r="G9818" s="17" t="s">
        <v>9170</v>
      </c>
      <c r="H9818" s="127" t="s">
        <v>6218</v>
      </c>
      <c r="I9818" s="4"/>
    </row>
    <row r="9819" spans="1:9">
      <c r="A9819" s="6">
        <v>9817</v>
      </c>
      <c r="B9819" s="57" t="s">
        <v>9635</v>
      </c>
      <c r="C9819" s="25" t="str">
        <f>IF(D9819=2,"NO","YES")</f>
        <v>NO</v>
      </c>
      <c r="D9819" s="58">
        <f t="shared" si="165"/>
        <v>2</v>
      </c>
      <c r="E9819" s="1">
        <v>4.9400000000000004</v>
      </c>
      <c r="F9819" s="133">
        <v>13600</v>
      </c>
      <c r="G9819" s="17" t="s">
        <v>9170</v>
      </c>
      <c r="H9819" s="127" t="s">
        <v>6218</v>
      </c>
      <c r="I9819" s="4"/>
    </row>
    <row r="9820" spans="1:9" ht="30">
      <c r="A9820" s="6">
        <v>9818</v>
      </c>
      <c r="B9820" s="57" t="s">
        <v>9636</v>
      </c>
      <c r="C9820" s="25" t="str">
        <f>IF(D9820=2,"NO","YES")</f>
        <v>YES</v>
      </c>
      <c r="D9820" s="58">
        <f t="shared" si="165"/>
        <v>0.91</v>
      </c>
      <c r="E9820" s="1">
        <v>2.2477000000000005</v>
      </c>
      <c r="F9820" s="133">
        <v>6188</v>
      </c>
      <c r="G9820" s="17" t="s">
        <v>9170</v>
      </c>
      <c r="H9820" s="127" t="s">
        <v>6218</v>
      </c>
      <c r="I9820" s="4"/>
    </row>
    <row r="9821" spans="1:9" ht="30">
      <c r="A9821" s="6">
        <v>9819</v>
      </c>
      <c r="B9821" s="57" t="s">
        <v>9637</v>
      </c>
      <c r="C9821" s="25" t="str">
        <f>IF(D9821=2,"NO","YES")</f>
        <v>YES</v>
      </c>
      <c r="D9821" s="58">
        <f t="shared" si="165"/>
        <v>1.62</v>
      </c>
      <c r="E9821" s="1">
        <v>4.0014000000000003</v>
      </c>
      <c r="F9821" s="133">
        <v>11016</v>
      </c>
      <c r="G9821" s="17" t="s">
        <v>9170</v>
      </c>
      <c r="H9821" s="127" t="s">
        <v>6218</v>
      </c>
      <c r="I9821" s="4"/>
    </row>
    <row r="9822" spans="1:9" ht="30">
      <c r="A9822" s="6">
        <v>9820</v>
      </c>
      <c r="B9822" s="57" t="s">
        <v>9638</v>
      </c>
      <c r="C9822" s="25" t="str">
        <f>IF(D9822=2,"NO","YES")</f>
        <v>YES</v>
      </c>
      <c r="D9822" s="58">
        <f t="shared" si="165"/>
        <v>0.15</v>
      </c>
      <c r="E9822" s="1">
        <v>0.3705</v>
      </c>
      <c r="F9822" s="133">
        <v>1020</v>
      </c>
      <c r="G9822" s="17" t="s">
        <v>9170</v>
      </c>
      <c r="H9822" s="127" t="s">
        <v>6218</v>
      </c>
      <c r="I9822" s="4"/>
    </row>
    <row r="9823" spans="1:9" ht="30">
      <c r="A9823" s="6">
        <v>9821</v>
      </c>
      <c r="B9823" s="57" t="s">
        <v>9639</v>
      </c>
      <c r="C9823" s="25" t="str">
        <f>IF(D9823=2,"NO","YES")</f>
        <v>YES</v>
      </c>
      <c r="D9823" s="58">
        <f t="shared" si="165"/>
        <v>0.23</v>
      </c>
      <c r="E9823" s="1">
        <v>0.56810000000000005</v>
      </c>
      <c r="F9823" s="133">
        <v>1564</v>
      </c>
      <c r="G9823" s="17" t="s">
        <v>9170</v>
      </c>
      <c r="H9823" s="127" t="s">
        <v>6218</v>
      </c>
      <c r="I9823" s="4"/>
    </row>
    <row r="9824" spans="1:9" ht="30">
      <c r="A9824" s="6">
        <v>9822</v>
      </c>
      <c r="B9824" s="57" t="s">
        <v>9640</v>
      </c>
      <c r="C9824" s="25" t="str">
        <f>IF(D9824=2,"NO","YES")</f>
        <v>YES</v>
      </c>
      <c r="D9824" s="58">
        <f t="shared" si="165"/>
        <v>0.85</v>
      </c>
      <c r="E9824" s="1">
        <v>2.0994999999999999</v>
      </c>
      <c r="F9824" s="133">
        <v>5780</v>
      </c>
      <c r="G9824" s="17" t="s">
        <v>9170</v>
      </c>
      <c r="H9824" s="127" t="s">
        <v>6218</v>
      </c>
      <c r="I9824" s="4"/>
    </row>
    <row r="9825" spans="1:9">
      <c r="A9825" s="6">
        <v>9823</v>
      </c>
      <c r="B9825" s="57" t="s">
        <v>9641</v>
      </c>
      <c r="C9825" s="25" t="str">
        <f>IF(D9825=2,"NO","YES")</f>
        <v>YES</v>
      </c>
      <c r="D9825" s="58">
        <f t="shared" si="165"/>
        <v>0.28999999999999998</v>
      </c>
      <c r="E9825" s="1">
        <v>0.71630000000000005</v>
      </c>
      <c r="F9825" s="133">
        <v>1972</v>
      </c>
      <c r="G9825" s="17" t="s">
        <v>9170</v>
      </c>
      <c r="H9825" s="127" t="s">
        <v>6218</v>
      </c>
      <c r="I9825" s="4"/>
    </row>
    <row r="9826" spans="1:9" ht="30">
      <c r="A9826" s="6">
        <v>9824</v>
      </c>
      <c r="B9826" s="57" t="s">
        <v>9642</v>
      </c>
      <c r="C9826" s="25" t="str">
        <f>IF(D9826=2,"NO","YES")</f>
        <v>YES</v>
      </c>
      <c r="D9826" s="58">
        <f t="shared" si="165"/>
        <v>0.17</v>
      </c>
      <c r="E9826" s="1">
        <v>0.41990000000000005</v>
      </c>
      <c r="F9826" s="133">
        <v>1156</v>
      </c>
      <c r="G9826" s="17" t="s">
        <v>9170</v>
      </c>
      <c r="H9826" s="127" t="s">
        <v>6218</v>
      </c>
      <c r="I9826" s="4"/>
    </row>
    <row r="9827" spans="1:9" ht="30">
      <c r="A9827" s="6">
        <v>9825</v>
      </c>
      <c r="B9827" s="57" t="s">
        <v>9643</v>
      </c>
      <c r="C9827" s="25" t="str">
        <f>IF(D9827=2,"NO","YES")</f>
        <v>YES</v>
      </c>
      <c r="D9827" s="58">
        <f t="shared" si="165"/>
        <v>1.02</v>
      </c>
      <c r="E9827" s="1">
        <v>2.5194000000000001</v>
      </c>
      <c r="F9827" s="133">
        <v>6936</v>
      </c>
      <c r="G9827" s="17" t="s">
        <v>9170</v>
      </c>
      <c r="H9827" s="127" t="s">
        <v>6218</v>
      </c>
      <c r="I9827" s="4"/>
    </row>
    <row r="9828" spans="1:9" ht="30">
      <c r="A9828" s="6">
        <v>9826</v>
      </c>
      <c r="B9828" s="57" t="s">
        <v>9644</v>
      </c>
      <c r="C9828" s="25" t="str">
        <f>IF(D9828=2,"NO","YES")</f>
        <v>YES</v>
      </c>
      <c r="D9828" s="58">
        <f t="shared" si="165"/>
        <v>1.02</v>
      </c>
      <c r="E9828" s="1">
        <v>2.5194000000000001</v>
      </c>
      <c r="F9828" s="133">
        <v>6936</v>
      </c>
      <c r="G9828" s="17" t="s">
        <v>9170</v>
      </c>
      <c r="H9828" s="127" t="s">
        <v>6218</v>
      </c>
      <c r="I9828" s="4"/>
    </row>
    <row r="9829" spans="1:9" ht="30">
      <c r="A9829" s="6">
        <v>9827</v>
      </c>
      <c r="B9829" s="57" t="s">
        <v>9645</v>
      </c>
      <c r="C9829" s="25" t="str">
        <f>IF(D9829=2,"NO","YES")</f>
        <v>YES</v>
      </c>
      <c r="D9829" s="58">
        <f t="shared" si="165"/>
        <v>1.06</v>
      </c>
      <c r="E9829" s="1">
        <v>2.6182000000000003</v>
      </c>
      <c r="F9829" s="133">
        <v>7208</v>
      </c>
      <c r="G9829" s="17" t="s">
        <v>9170</v>
      </c>
      <c r="H9829" s="127" t="s">
        <v>6218</v>
      </c>
      <c r="I9829" s="4"/>
    </row>
    <row r="9830" spans="1:9" ht="30">
      <c r="A9830" s="6">
        <v>9828</v>
      </c>
      <c r="B9830" s="57" t="s">
        <v>9646</v>
      </c>
      <c r="C9830" s="25" t="str">
        <f>IF(D9830=2,"NO","YES")</f>
        <v>YES</v>
      </c>
      <c r="D9830" s="58">
        <f t="shared" si="165"/>
        <v>1.02</v>
      </c>
      <c r="E9830" s="1">
        <v>2.5194000000000001</v>
      </c>
      <c r="F9830" s="133">
        <v>6936</v>
      </c>
      <c r="G9830" s="17" t="s">
        <v>9170</v>
      </c>
      <c r="H9830" s="127" t="s">
        <v>6218</v>
      </c>
      <c r="I9830" s="4"/>
    </row>
    <row r="9831" spans="1:9" ht="30">
      <c r="A9831" s="6">
        <v>9829</v>
      </c>
      <c r="B9831" s="57" t="s">
        <v>9647</v>
      </c>
      <c r="C9831" s="25" t="str">
        <f>IF(D9831=2,"NO","YES")</f>
        <v>YES</v>
      </c>
      <c r="D9831" s="58">
        <f t="shared" si="165"/>
        <v>1.02</v>
      </c>
      <c r="E9831" s="1">
        <v>2.5194000000000001</v>
      </c>
      <c r="F9831" s="133">
        <v>6936</v>
      </c>
      <c r="G9831" s="17" t="s">
        <v>9170</v>
      </c>
      <c r="H9831" s="127" t="s">
        <v>6218</v>
      </c>
      <c r="I9831" s="4"/>
    </row>
    <row r="9832" spans="1:9" ht="30">
      <c r="A9832" s="6">
        <v>9830</v>
      </c>
      <c r="B9832" s="57" t="s">
        <v>9648</v>
      </c>
      <c r="C9832" s="25" t="str">
        <f>IF(D9832=2,"NO","YES")</f>
        <v>YES</v>
      </c>
      <c r="D9832" s="58">
        <f t="shared" si="165"/>
        <v>0.17</v>
      </c>
      <c r="E9832" s="1">
        <v>0.41990000000000005</v>
      </c>
      <c r="F9832" s="133">
        <v>1156</v>
      </c>
      <c r="G9832" s="17" t="s">
        <v>9170</v>
      </c>
      <c r="H9832" s="127" t="s">
        <v>6218</v>
      </c>
      <c r="I9832" s="4"/>
    </row>
    <row r="9833" spans="1:9" ht="45">
      <c r="A9833" s="6">
        <v>9831</v>
      </c>
      <c r="B9833" s="57" t="s">
        <v>9649</v>
      </c>
      <c r="C9833" s="25" t="str">
        <f>IF(D9833=2,"NO","YES")</f>
        <v>YES</v>
      </c>
      <c r="D9833" s="58">
        <f t="shared" si="165"/>
        <v>0.83</v>
      </c>
      <c r="E9833" s="1">
        <v>2.0501</v>
      </c>
      <c r="F9833" s="133">
        <v>5644</v>
      </c>
      <c r="G9833" s="17" t="s">
        <v>9170</v>
      </c>
      <c r="H9833" s="127" t="s">
        <v>6218</v>
      </c>
      <c r="I9833" s="4"/>
    </row>
    <row r="9834" spans="1:9" ht="30">
      <c r="A9834" s="6">
        <v>9832</v>
      </c>
      <c r="B9834" s="57" t="s">
        <v>9650</v>
      </c>
      <c r="C9834" s="25" t="str">
        <f>IF(D9834=2,"NO","YES")</f>
        <v>YES</v>
      </c>
      <c r="D9834" s="58">
        <f t="shared" si="165"/>
        <v>0.24</v>
      </c>
      <c r="E9834" s="1">
        <v>0.59279999999999999</v>
      </c>
      <c r="F9834" s="133">
        <v>1632</v>
      </c>
      <c r="G9834" s="17" t="s">
        <v>9170</v>
      </c>
      <c r="H9834" s="127" t="s">
        <v>6218</v>
      </c>
      <c r="I9834" s="4"/>
    </row>
    <row r="9835" spans="1:9" ht="30">
      <c r="A9835" s="6">
        <v>9833</v>
      </c>
      <c r="B9835" s="57" t="s">
        <v>9651</v>
      </c>
      <c r="C9835" s="25" t="str">
        <f>IF(D9835=2,"NO","YES")</f>
        <v>YES</v>
      </c>
      <c r="D9835" s="58">
        <f t="shared" si="165"/>
        <v>0.81</v>
      </c>
      <c r="E9835" s="1">
        <v>2.0007000000000001</v>
      </c>
      <c r="F9835" s="133">
        <v>5508</v>
      </c>
      <c r="G9835" s="17" t="s">
        <v>9170</v>
      </c>
      <c r="H9835" s="127" t="s">
        <v>6218</v>
      </c>
      <c r="I9835" s="4"/>
    </row>
    <row r="9836" spans="1:9" ht="30">
      <c r="A9836" s="6">
        <v>9834</v>
      </c>
      <c r="B9836" s="57" t="s">
        <v>9652</v>
      </c>
      <c r="C9836" s="25" t="str">
        <f>IF(D9836=2,"NO","YES")</f>
        <v>YES</v>
      </c>
      <c r="D9836" s="58">
        <f t="shared" si="165"/>
        <v>0.45</v>
      </c>
      <c r="E9836" s="1">
        <v>1.1115000000000002</v>
      </c>
      <c r="F9836" s="133">
        <v>3060</v>
      </c>
      <c r="G9836" s="17" t="s">
        <v>9170</v>
      </c>
      <c r="H9836" s="127" t="s">
        <v>6218</v>
      </c>
      <c r="I9836" s="4"/>
    </row>
    <row r="9837" spans="1:9">
      <c r="A9837" s="6">
        <v>9835</v>
      </c>
      <c r="B9837" s="57" t="s">
        <v>9653</v>
      </c>
      <c r="C9837" s="25" t="str">
        <f>IF(D9837=2,"NO","YES")</f>
        <v>YES</v>
      </c>
      <c r="D9837" s="58">
        <f t="shared" si="165"/>
        <v>0.59</v>
      </c>
      <c r="E9837" s="1">
        <v>1.4573</v>
      </c>
      <c r="F9837" s="133">
        <v>4012</v>
      </c>
      <c r="G9837" s="17" t="s">
        <v>9170</v>
      </c>
      <c r="H9837" s="127" t="s">
        <v>6218</v>
      </c>
      <c r="I9837" s="4"/>
    </row>
    <row r="9838" spans="1:9">
      <c r="A9838" s="6">
        <v>9836</v>
      </c>
      <c r="B9838" s="57" t="s">
        <v>9654</v>
      </c>
      <c r="C9838" s="25" t="str">
        <f>IF(D9838=2,"NO","YES")</f>
        <v>YES</v>
      </c>
      <c r="D9838" s="58">
        <f t="shared" si="165"/>
        <v>0.94</v>
      </c>
      <c r="E9838" s="1">
        <v>2.3218000000000001</v>
      </c>
      <c r="F9838" s="133">
        <v>6392</v>
      </c>
      <c r="G9838" s="17" t="s">
        <v>9170</v>
      </c>
      <c r="H9838" s="127" t="s">
        <v>6218</v>
      </c>
      <c r="I9838" s="4"/>
    </row>
    <row r="9839" spans="1:9" ht="30">
      <c r="A9839" s="6">
        <v>9837</v>
      </c>
      <c r="B9839" s="57" t="s">
        <v>9655</v>
      </c>
      <c r="C9839" s="25" t="str">
        <f>IF(D9839=2,"NO","YES")</f>
        <v>YES</v>
      </c>
      <c r="D9839" s="58">
        <f t="shared" si="165"/>
        <v>1.05</v>
      </c>
      <c r="E9839" s="1">
        <v>2.5935000000000001</v>
      </c>
      <c r="F9839" s="133">
        <v>7140</v>
      </c>
      <c r="G9839" s="17" t="s">
        <v>9170</v>
      </c>
      <c r="H9839" s="127" t="s">
        <v>6218</v>
      </c>
      <c r="I9839" s="4"/>
    </row>
    <row r="9840" spans="1:9" ht="30">
      <c r="A9840" s="6">
        <v>9838</v>
      </c>
      <c r="B9840" s="57" t="s">
        <v>9656</v>
      </c>
      <c r="C9840" s="25" t="str">
        <f>IF(D9840=2,"NO","YES")</f>
        <v>YES</v>
      </c>
      <c r="D9840" s="58">
        <f t="shared" si="165"/>
        <v>1.02</v>
      </c>
      <c r="E9840" s="1">
        <v>2.5194000000000001</v>
      </c>
      <c r="F9840" s="133">
        <v>6936</v>
      </c>
      <c r="G9840" s="17" t="s">
        <v>9170</v>
      </c>
      <c r="H9840" s="127" t="s">
        <v>6218</v>
      </c>
      <c r="I9840" s="4"/>
    </row>
    <row r="9841" spans="1:9">
      <c r="A9841" s="6">
        <v>9839</v>
      </c>
      <c r="B9841" s="57" t="s">
        <v>9657</v>
      </c>
      <c r="C9841" s="25" t="str">
        <f>IF(D9841=2,"NO","YES")</f>
        <v>YES</v>
      </c>
      <c r="D9841" s="58">
        <f t="shared" si="165"/>
        <v>0.59</v>
      </c>
      <c r="E9841" s="1">
        <v>1.4573</v>
      </c>
      <c r="F9841" s="133">
        <v>4012</v>
      </c>
      <c r="G9841" s="17" t="s">
        <v>9170</v>
      </c>
      <c r="H9841" s="127" t="s">
        <v>6218</v>
      </c>
      <c r="I9841" s="4"/>
    </row>
    <row r="9842" spans="1:9" ht="30">
      <c r="A9842" s="6">
        <v>9840</v>
      </c>
      <c r="B9842" s="57" t="s">
        <v>9658</v>
      </c>
      <c r="C9842" s="25" t="str">
        <f>IF(D9842=2,"NO","YES")</f>
        <v>YES</v>
      </c>
      <c r="D9842" s="58">
        <f t="shared" si="165"/>
        <v>0.47</v>
      </c>
      <c r="E9842" s="1">
        <v>1.1609</v>
      </c>
      <c r="F9842" s="133">
        <v>3196</v>
      </c>
      <c r="G9842" s="17" t="s">
        <v>9170</v>
      </c>
      <c r="H9842" s="127" t="s">
        <v>6218</v>
      </c>
      <c r="I9842" s="4"/>
    </row>
    <row r="9843" spans="1:9" ht="30">
      <c r="A9843" s="6">
        <v>9841</v>
      </c>
      <c r="B9843" s="57" t="s">
        <v>9659</v>
      </c>
      <c r="C9843" s="25" t="str">
        <f>IF(D9843=2,"NO","YES")</f>
        <v>YES</v>
      </c>
      <c r="D9843" s="58">
        <f t="shared" si="165"/>
        <v>0.81</v>
      </c>
      <c r="E9843" s="1">
        <v>2.0007000000000001</v>
      </c>
      <c r="F9843" s="133">
        <v>5508</v>
      </c>
      <c r="G9843" s="17" t="s">
        <v>9170</v>
      </c>
      <c r="H9843" s="127" t="s">
        <v>6218</v>
      </c>
      <c r="I9843" s="4"/>
    </row>
    <row r="9844" spans="1:9">
      <c r="A9844" s="6">
        <v>9842</v>
      </c>
      <c r="B9844" s="57" t="s">
        <v>9660</v>
      </c>
      <c r="C9844" s="25" t="str">
        <f>IF(D9844=2,"NO","YES")</f>
        <v>YES</v>
      </c>
      <c r="D9844" s="58">
        <f t="shared" si="165"/>
        <v>1.02</v>
      </c>
      <c r="E9844" s="1">
        <v>2.5194000000000001</v>
      </c>
      <c r="F9844" s="133">
        <v>6936</v>
      </c>
      <c r="G9844" s="17" t="s">
        <v>9170</v>
      </c>
      <c r="H9844" s="127" t="s">
        <v>6218</v>
      </c>
      <c r="I9844" s="4"/>
    </row>
    <row r="9845" spans="1:9" ht="30">
      <c r="A9845" s="6">
        <v>9843</v>
      </c>
      <c r="B9845" s="57" t="s">
        <v>9661</v>
      </c>
      <c r="C9845" s="25" t="str">
        <f>IF(D9845=2,"NO","YES")</f>
        <v>YES</v>
      </c>
      <c r="D9845" s="58">
        <f t="shared" si="165"/>
        <v>1.01</v>
      </c>
      <c r="E9845" s="1">
        <v>2.4947000000000004</v>
      </c>
      <c r="F9845" s="133">
        <v>6868</v>
      </c>
      <c r="G9845" s="17" t="s">
        <v>9170</v>
      </c>
      <c r="H9845" s="127" t="s">
        <v>6218</v>
      </c>
      <c r="I9845" s="4"/>
    </row>
    <row r="9846" spans="1:9" ht="30">
      <c r="A9846" s="6">
        <v>9844</v>
      </c>
      <c r="B9846" s="57" t="s">
        <v>9662</v>
      </c>
      <c r="C9846" s="25" t="str">
        <f>IF(D9846=2,"NO","YES")</f>
        <v>YES</v>
      </c>
      <c r="D9846" s="58">
        <f t="shared" si="165"/>
        <v>1.18</v>
      </c>
      <c r="E9846" s="1">
        <v>2.9146000000000001</v>
      </c>
      <c r="F9846" s="133">
        <v>8024</v>
      </c>
      <c r="G9846" s="17" t="s">
        <v>9170</v>
      </c>
      <c r="H9846" s="127" t="s">
        <v>6218</v>
      </c>
      <c r="I9846" s="4"/>
    </row>
    <row r="9847" spans="1:9" ht="30">
      <c r="A9847" s="6">
        <v>9845</v>
      </c>
      <c r="B9847" s="57" t="s">
        <v>9663</v>
      </c>
      <c r="C9847" s="25" t="str">
        <f>IF(D9847=2,"NO","YES")</f>
        <v>YES</v>
      </c>
      <c r="D9847" s="58">
        <f t="shared" si="165"/>
        <v>1.51</v>
      </c>
      <c r="E9847" s="1">
        <v>3.7297000000000002</v>
      </c>
      <c r="F9847" s="133">
        <v>10268</v>
      </c>
      <c r="G9847" s="17" t="s">
        <v>9170</v>
      </c>
      <c r="H9847" s="127" t="s">
        <v>6218</v>
      </c>
      <c r="I9847" s="4"/>
    </row>
    <row r="9848" spans="1:9" ht="30">
      <c r="A9848" s="6">
        <v>9846</v>
      </c>
      <c r="B9848" s="57" t="s">
        <v>9664</v>
      </c>
      <c r="C9848" s="25" t="str">
        <f>IF(D9848=2,"NO","YES")</f>
        <v>YES</v>
      </c>
      <c r="D9848" s="58">
        <f t="shared" si="165"/>
        <v>1.45</v>
      </c>
      <c r="E9848" s="1">
        <v>3.5815000000000001</v>
      </c>
      <c r="F9848" s="133">
        <v>9860</v>
      </c>
      <c r="G9848" s="17" t="s">
        <v>9170</v>
      </c>
      <c r="H9848" s="127" t="s">
        <v>6218</v>
      </c>
      <c r="I9848" s="4"/>
    </row>
    <row r="9849" spans="1:9">
      <c r="A9849" s="6">
        <v>9847</v>
      </c>
      <c r="B9849" s="57" t="s">
        <v>9665</v>
      </c>
      <c r="C9849" s="25" t="str">
        <f>IF(D9849=2,"NO","YES")</f>
        <v>YES</v>
      </c>
      <c r="D9849" s="58">
        <f t="shared" si="165"/>
        <v>0.75</v>
      </c>
      <c r="E9849" s="1">
        <v>1.8525</v>
      </c>
      <c r="F9849" s="133">
        <v>5100</v>
      </c>
      <c r="G9849" s="17" t="s">
        <v>9170</v>
      </c>
      <c r="H9849" s="127" t="s">
        <v>6218</v>
      </c>
      <c r="I9849" s="4"/>
    </row>
    <row r="9850" spans="1:9">
      <c r="A9850" s="6">
        <v>9848</v>
      </c>
      <c r="B9850" s="57" t="s">
        <v>9666</v>
      </c>
      <c r="C9850" s="25" t="str">
        <f>IF(D9850=2,"NO","YES")</f>
        <v>YES</v>
      </c>
      <c r="D9850" s="58">
        <f t="shared" si="165"/>
        <v>0.72</v>
      </c>
      <c r="E9850" s="1">
        <v>1.7784</v>
      </c>
      <c r="F9850" s="133">
        <v>4896</v>
      </c>
      <c r="G9850" s="17" t="s">
        <v>9170</v>
      </c>
      <c r="H9850" s="127" t="s">
        <v>6218</v>
      </c>
      <c r="I9850" s="4"/>
    </row>
    <row r="9851" spans="1:9" ht="30">
      <c r="A9851" s="6">
        <v>9849</v>
      </c>
      <c r="B9851" s="57" t="s">
        <v>9667</v>
      </c>
      <c r="C9851" s="25" t="str">
        <f>IF(D9851=2,"NO","YES")</f>
        <v>YES</v>
      </c>
      <c r="D9851" s="58">
        <f t="shared" si="165"/>
        <v>1.02</v>
      </c>
      <c r="E9851" s="1">
        <v>2.5194000000000001</v>
      </c>
      <c r="F9851" s="133">
        <v>6936</v>
      </c>
      <c r="G9851" s="17" t="s">
        <v>9170</v>
      </c>
      <c r="H9851" s="127" t="s">
        <v>6218</v>
      </c>
      <c r="I9851" s="4"/>
    </row>
    <row r="9852" spans="1:9" ht="30">
      <c r="A9852" s="6">
        <v>9850</v>
      </c>
      <c r="B9852" s="57" t="s">
        <v>9668</v>
      </c>
      <c r="C9852" s="25" t="str">
        <f>IF(D9852=2,"NO","YES")</f>
        <v>YES</v>
      </c>
      <c r="D9852" s="58">
        <f t="shared" si="165"/>
        <v>0.47</v>
      </c>
      <c r="E9852" s="1">
        <v>1.1609</v>
      </c>
      <c r="F9852" s="133">
        <v>3196</v>
      </c>
      <c r="G9852" s="17" t="s">
        <v>9170</v>
      </c>
      <c r="H9852" s="127" t="s">
        <v>6218</v>
      </c>
      <c r="I9852" s="4"/>
    </row>
    <row r="9853" spans="1:9">
      <c r="A9853" s="6">
        <v>9851</v>
      </c>
      <c r="B9853" s="57" t="s">
        <v>9669</v>
      </c>
      <c r="C9853" s="25" t="str">
        <f>IF(D9853=2,"NO","YES")</f>
        <v>YES</v>
      </c>
      <c r="D9853" s="58">
        <f t="shared" si="165"/>
        <v>1.05</v>
      </c>
      <c r="E9853" s="1">
        <v>2.5935000000000001</v>
      </c>
      <c r="F9853" s="133">
        <v>7140</v>
      </c>
      <c r="G9853" s="17" t="s">
        <v>9170</v>
      </c>
      <c r="H9853" s="127" t="s">
        <v>6218</v>
      </c>
      <c r="I9853" s="4"/>
    </row>
    <row r="9854" spans="1:9" ht="30">
      <c r="A9854" s="6">
        <v>9852</v>
      </c>
      <c r="B9854" s="57" t="s">
        <v>9670</v>
      </c>
      <c r="C9854" s="25" t="str">
        <f>IF(D9854=2,"NO","YES")</f>
        <v>YES</v>
      </c>
      <c r="D9854" s="58">
        <f t="shared" si="165"/>
        <v>1.01</v>
      </c>
      <c r="E9854" s="1">
        <v>2.4947000000000004</v>
      </c>
      <c r="F9854" s="133">
        <v>6868</v>
      </c>
      <c r="G9854" s="17" t="s">
        <v>9170</v>
      </c>
      <c r="H9854" s="127" t="s">
        <v>6218</v>
      </c>
      <c r="I9854" s="4"/>
    </row>
    <row r="9855" spans="1:9">
      <c r="A9855" s="6">
        <v>9853</v>
      </c>
      <c r="B9855" s="57" t="s">
        <v>9671</v>
      </c>
      <c r="C9855" s="25" t="str">
        <f>IF(D9855=2,"NO","YES")</f>
        <v>NO</v>
      </c>
      <c r="D9855" s="58">
        <f t="shared" si="165"/>
        <v>2</v>
      </c>
      <c r="E9855" s="1">
        <v>4.9400000000000004</v>
      </c>
      <c r="F9855" s="133">
        <v>13600</v>
      </c>
      <c r="G9855" s="17" t="s">
        <v>9170</v>
      </c>
      <c r="H9855" s="127" t="s">
        <v>6218</v>
      </c>
      <c r="I9855" s="4"/>
    </row>
    <row r="9856" spans="1:9" ht="30">
      <c r="A9856" s="6">
        <v>9854</v>
      </c>
      <c r="B9856" s="57" t="s">
        <v>9672</v>
      </c>
      <c r="C9856" s="25" t="str">
        <f>IF(D9856=2,"NO","YES")</f>
        <v>NO</v>
      </c>
      <c r="D9856" s="58">
        <f t="shared" si="165"/>
        <v>2</v>
      </c>
      <c r="E9856" s="1">
        <v>4.9400000000000004</v>
      </c>
      <c r="F9856" s="133">
        <v>13600</v>
      </c>
      <c r="G9856" s="17" t="s">
        <v>9170</v>
      </c>
      <c r="H9856" s="127" t="s">
        <v>6218</v>
      </c>
      <c r="I9856" s="4"/>
    </row>
    <row r="9857" spans="1:9" ht="30">
      <c r="A9857" s="6">
        <v>9855</v>
      </c>
      <c r="B9857" s="57" t="s">
        <v>9673</v>
      </c>
      <c r="C9857" s="25" t="str">
        <f>IF(D9857=2,"NO","YES")</f>
        <v>YES</v>
      </c>
      <c r="D9857" s="58">
        <f t="shared" si="165"/>
        <v>0.41</v>
      </c>
      <c r="E9857" s="1">
        <v>1.0126999999999999</v>
      </c>
      <c r="F9857" s="133">
        <v>2788</v>
      </c>
      <c r="G9857" s="17" t="s">
        <v>9170</v>
      </c>
      <c r="H9857" s="127" t="s">
        <v>6218</v>
      </c>
      <c r="I9857" s="4"/>
    </row>
    <row r="9858" spans="1:9" ht="30">
      <c r="A9858" s="6">
        <v>9856</v>
      </c>
      <c r="B9858" s="57" t="s">
        <v>9674</v>
      </c>
      <c r="C9858" s="25" t="str">
        <f>IF(D9858=2,"NO","YES")</f>
        <v>YES</v>
      </c>
      <c r="D9858" s="58">
        <f t="shared" si="165"/>
        <v>0.13</v>
      </c>
      <c r="E9858" s="1">
        <v>0.32110000000000005</v>
      </c>
      <c r="F9858" s="133">
        <v>884</v>
      </c>
      <c r="G9858" s="17" t="s">
        <v>9170</v>
      </c>
      <c r="H9858" s="127" t="s">
        <v>6218</v>
      </c>
      <c r="I9858" s="4"/>
    </row>
    <row r="9859" spans="1:9" ht="30">
      <c r="A9859" s="6">
        <v>9857</v>
      </c>
      <c r="B9859" s="57" t="s">
        <v>9675</v>
      </c>
      <c r="C9859" s="25" t="str">
        <f>IF(D9859=2,"NO","YES")</f>
        <v>YES</v>
      </c>
      <c r="D9859" s="58">
        <f t="shared" si="165"/>
        <v>1.08</v>
      </c>
      <c r="E9859" s="1">
        <v>2.6676000000000002</v>
      </c>
      <c r="F9859" s="133">
        <v>7344</v>
      </c>
      <c r="G9859" s="17" t="s">
        <v>9170</v>
      </c>
      <c r="H9859" s="127" t="s">
        <v>6218</v>
      </c>
      <c r="I9859" s="4"/>
    </row>
    <row r="9860" spans="1:9" ht="30">
      <c r="A9860" s="6">
        <v>9858</v>
      </c>
      <c r="B9860" s="57" t="s">
        <v>9676</v>
      </c>
      <c r="C9860" s="25" t="str">
        <f>IF(D9860=2,"NO","YES")</f>
        <v>YES</v>
      </c>
      <c r="D9860" s="58">
        <f t="shared" si="165"/>
        <v>0.81</v>
      </c>
      <c r="E9860" s="1">
        <v>2.0007000000000001</v>
      </c>
      <c r="F9860" s="133">
        <v>5508</v>
      </c>
      <c r="G9860" s="17" t="s">
        <v>9170</v>
      </c>
      <c r="H9860" s="127" t="s">
        <v>6218</v>
      </c>
      <c r="I9860" s="4"/>
    </row>
    <row r="9861" spans="1:9" ht="30">
      <c r="A9861" s="6">
        <v>9859</v>
      </c>
      <c r="B9861" s="57" t="s">
        <v>9677</v>
      </c>
      <c r="C9861" s="25" t="str">
        <f>IF(D9861=2,"NO","YES")</f>
        <v>YES</v>
      </c>
      <c r="D9861" s="58">
        <f t="shared" ref="D9861:D9924" si="166">F9861/6800</f>
        <v>0.73</v>
      </c>
      <c r="E9861" s="1">
        <v>1.8031000000000001</v>
      </c>
      <c r="F9861" s="133">
        <v>4964</v>
      </c>
      <c r="G9861" s="17" t="s">
        <v>9170</v>
      </c>
      <c r="H9861" s="127" t="s">
        <v>6218</v>
      </c>
      <c r="I9861" s="4"/>
    </row>
    <row r="9862" spans="1:9">
      <c r="A9862" s="6">
        <v>9860</v>
      </c>
      <c r="B9862" s="57" t="s">
        <v>9678</v>
      </c>
      <c r="C9862" s="25" t="str">
        <f>IF(D9862=2,"NO","YES")</f>
        <v>YES</v>
      </c>
      <c r="D9862" s="58">
        <f t="shared" si="166"/>
        <v>1.17</v>
      </c>
      <c r="E9862" s="1">
        <v>2.8898999999999999</v>
      </c>
      <c r="F9862" s="133">
        <v>7956</v>
      </c>
      <c r="G9862" s="17" t="s">
        <v>9170</v>
      </c>
      <c r="H9862" s="127" t="s">
        <v>6218</v>
      </c>
      <c r="I9862" s="4"/>
    </row>
    <row r="9863" spans="1:9" ht="30">
      <c r="A9863" s="6">
        <v>9861</v>
      </c>
      <c r="B9863" s="57" t="s">
        <v>9679</v>
      </c>
      <c r="C9863" s="25" t="str">
        <f>IF(D9863=2,"NO","YES")</f>
        <v>YES</v>
      </c>
      <c r="D9863" s="58">
        <f t="shared" si="166"/>
        <v>0.51</v>
      </c>
      <c r="E9863" s="1">
        <v>1.2597</v>
      </c>
      <c r="F9863" s="133">
        <v>3468</v>
      </c>
      <c r="G9863" s="17" t="s">
        <v>9170</v>
      </c>
      <c r="H9863" s="127" t="s">
        <v>6218</v>
      </c>
      <c r="I9863" s="4"/>
    </row>
    <row r="9864" spans="1:9" ht="30">
      <c r="A9864" s="6">
        <v>9862</v>
      </c>
      <c r="B9864" s="57" t="s">
        <v>9680</v>
      </c>
      <c r="C9864" s="25" t="str">
        <f>IF(D9864=2,"NO","YES")</f>
        <v>YES</v>
      </c>
      <c r="D9864" s="58">
        <f t="shared" si="166"/>
        <v>0.35</v>
      </c>
      <c r="E9864" s="1">
        <v>0.86450000000000005</v>
      </c>
      <c r="F9864" s="133">
        <v>2380</v>
      </c>
      <c r="G9864" s="17" t="s">
        <v>9170</v>
      </c>
      <c r="H9864" s="127" t="s">
        <v>6218</v>
      </c>
      <c r="I9864" s="4"/>
    </row>
    <row r="9865" spans="1:9">
      <c r="A9865" s="6">
        <v>9863</v>
      </c>
      <c r="B9865" s="57" t="s">
        <v>9681</v>
      </c>
      <c r="C9865" s="25" t="str">
        <f>IF(D9865=2,"NO","YES")</f>
        <v>YES</v>
      </c>
      <c r="D9865" s="58">
        <f t="shared" si="166"/>
        <v>0.49</v>
      </c>
      <c r="E9865" s="1">
        <v>1.2103000000000002</v>
      </c>
      <c r="F9865" s="133">
        <v>3332</v>
      </c>
      <c r="G9865" s="17" t="s">
        <v>9170</v>
      </c>
      <c r="H9865" s="127" t="s">
        <v>6218</v>
      </c>
      <c r="I9865" s="4"/>
    </row>
    <row r="9866" spans="1:9" ht="30">
      <c r="A9866" s="6">
        <v>9864</v>
      </c>
      <c r="B9866" s="57" t="s">
        <v>9682</v>
      </c>
      <c r="C9866" s="25" t="str">
        <f>IF(D9866=2,"NO","YES")</f>
        <v>YES</v>
      </c>
      <c r="D9866" s="58">
        <f t="shared" si="166"/>
        <v>0.68</v>
      </c>
      <c r="E9866" s="1">
        <v>1.6796000000000002</v>
      </c>
      <c r="F9866" s="133">
        <v>4624</v>
      </c>
      <c r="G9866" s="17" t="s">
        <v>9170</v>
      </c>
      <c r="H9866" s="127" t="s">
        <v>6218</v>
      </c>
      <c r="I9866" s="4"/>
    </row>
    <row r="9867" spans="1:9">
      <c r="A9867" s="6">
        <v>9865</v>
      </c>
      <c r="B9867" s="57" t="s">
        <v>9683</v>
      </c>
      <c r="C9867" s="25" t="str">
        <f>IF(D9867=2,"NO","YES")</f>
        <v>YES</v>
      </c>
      <c r="D9867" s="58">
        <f t="shared" si="166"/>
        <v>0.31</v>
      </c>
      <c r="E9867" s="1">
        <v>0.76570000000000005</v>
      </c>
      <c r="F9867" s="133">
        <v>2108</v>
      </c>
      <c r="G9867" s="17" t="s">
        <v>9170</v>
      </c>
      <c r="H9867" s="127" t="s">
        <v>6218</v>
      </c>
      <c r="I9867" s="4"/>
    </row>
    <row r="9868" spans="1:9" ht="30">
      <c r="A9868" s="6">
        <v>9866</v>
      </c>
      <c r="B9868" s="57" t="s">
        <v>9684</v>
      </c>
      <c r="C9868" s="25" t="str">
        <f>IF(D9868=2,"NO","YES")</f>
        <v>YES</v>
      </c>
      <c r="D9868" s="58">
        <f t="shared" si="166"/>
        <v>0.51</v>
      </c>
      <c r="E9868" s="1">
        <v>1.2597</v>
      </c>
      <c r="F9868" s="133">
        <v>3468</v>
      </c>
      <c r="G9868" s="17" t="s">
        <v>9170</v>
      </c>
      <c r="H9868" s="127" t="s">
        <v>6218</v>
      </c>
      <c r="I9868" s="4"/>
    </row>
    <row r="9869" spans="1:9">
      <c r="A9869" s="6">
        <v>9867</v>
      </c>
      <c r="B9869" s="57" t="s">
        <v>9685</v>
      </c>
      <c r="C9869" s="25" t="str">
        <f>IF(D9869=2,"NO","YES")</f>
        <v>YES</v>
      </c>
      <c r="D9869" s="58">
        <f t="shared" si="166"/>
        <v>0.43</v>
      </c>
      <c r="E9869" s="1">
        <v>1.0621</v>
      </c>
      <c r="F9869" s="133">
        <v>2924</v>
      </c>
      <c r="G9869" s="17" t="s">
        <v>9170</v>
      </c>
      <c r="H9869" s="127" t="s">
        <v>6218</v>
      </c>
      <c r="I9869" s="4"/>
    </row>
    <row r="9870" spans="1:9" ht="30">
      <c r="A9870" s="6">
        <v>9868</v>
      </c>
      <c r="B9870" s="57" t="s">
        <v>9686</v>
      </c>
      <c r="C9870" s="25" t="str">
        <f>IF(D9870=2,"NO","YES")</f>
        <v>YES</v>
      </c>
      <c r="D9870" s="58">
        <f t="shared" si="166"/>
        <v>1.01</v>
      </c>
      <c r="E9870" s="1">
        <v>2.4947000000000004</v>
      </c>
      <c r="F9870" s="133">
        <v>6868</v>
      </c>
      <c r="G9870" s="17" t="s">
        <v>9170</v>
      </c>
      <c r="H9870" s="127" t="s">
        <v>6218</v>
      </c>
      <c r="I9870" s="4"/>
    </row>
    <row r="9871" spans="1:9" ht="30">
      <c r="A9871" s="6">
        <v>9869</v>
      </c>
      <c r="B9871" s="32" t="s">
        <v>9687</v>
      </c>
      <c r="C9871" s="25" t="str">
        <f>IF(D9871=2,"NO","YES")</f>
        <v>YES</v>
      </c>
      <c r="D9871" s="29">
        <f t="shared" si="166"/>
        <v>0.21</v>
      </c>
      <c r="E9871" s="1">
        <v>0.51870000000000005</v>
      </c>
      <c r="F9871" s="158">
        <v>1428</v>
      </c>
      <c r="G9871" s="154">
        <v>42711</v>
      </c>
      <c r="H9871" s="127" t="s">
        <v>6218</v>
      </c>
      <c r="I9871" s="4"/>
    </row>
    <row r="9872" spans="1:9" ht="30">
      <c r="A9872" s="6">
        <v>9870</v>
      </c>
      <c r="B9872" s="32" t="s">
        <v>9688</v>
      </c>
      <c r="C9872" s="25" t="str">
        <f>IF(D9872=2,"NO","YES")</f>
        <v>YES</v>
      </c>
      <c r="D9872" s="29">
        <f t="shared" si="166"/>
        <v>1.21</v>
      </c>
      <c r="E9872" s="1">
        <v>2.9887000000000001</v>
      </c>
      <c r="F9872" s="158">
        <v>8228</v>
      </c>
      <c r="G9872" s="154">
        <v>42711</v>
      </c>
      <c r="H9872" s="127" t="s">
        <v>6218</v>
      </c>
      <c r="I9872" s="4"/>
    </row>
    <row r="9873" spans="1:9" ht="30">
      <c r="A9873" s="6">
        <v>9871</v>
      </c>
      <c r="B9873" s="32" t="s">
        <v>9689</v>
      </c>
      <c r="C9873" s="25" t="str">
        <f>IF(D9873=2,"NO","YES")</f>
        <v>YES</v>
      </c>
      <c r="D9873" s="29">
        <f t="shared" si="166"/>
        <v>1.01</v>
      </c>
      <c r="E9873" s="1">
        <v>2.4947000000000004</v>
      </c>
      <c r="F9873" s="158">
        <v>6868</v>
      </c>
      <c r="G9873" s="154">
        <v>42711</v>
      </c>
      <c r="H9873" s="127" t="s">
        <v>6218</v>
      </c>
      <c r="I9873" s="4"/>
    </row>
    <row r="9874" spans="1:9" ht="30">
      <c r="A9874" s="6">
        <v>9872</v>
      </c>
      <c r="B9874" s="32" t="s">
        <v>9690</v>
      </c>
      <c r="C9874" s="25" t="str">
        <f>IF(D9874=2,"NO","YES")</f>
        <v>YES</v>
      </c>
      <c r="D9874" s="29">
        <f t="shared" si="166"/>
        <v>0.26</v>
      </c>
      <c r="E9874" s="1">
        <v>0.6422000000000001</v>
      </c>
      <c r="F9874" s="158">
        <v>1768</v>
      </c>
      <c r="G9874" s="154">
        <v>42711</v>
      </c>
      <c r="H9874" s="127" t="s">
        <v>6218</v>
      </c>
      <c r="I9874" s="4"/>
    </row>
    <row r="9875" spans="1:9">
      <c r="A9875" s="6">
        <v>9873</v>
      </c>
      <c r="B9875" s="32" t="s">
        <v>9691</v>
      </c>
      <c r="C9875" s="25" t="str">
        <f>IF(D9875=2,"NO","YES")</f>
        <v>YES</v>
      </c>
      <c r="D9875" s="29">
        <f t="shared" si="166"/>
        <v>0.22</v>
      </c>
      <c r="E9875" s="1">
        <v>0.54339999999999999</v>
      </c>
      <c r="F9875" s="158">
        <v>1496</v>
      </c>
      <c r="G9875" s="154">
        <v>42711</v>
      </c>
      <c r="H9875" s="127" t="s">
        <v>6218</v>
      </c>
      <c r="I9875" s="4"/>
    </row>
    <row r="9876" spans="1:9">
      <c r="A9876" s="6">
        <v>9874</v>
      </c>
      <c r="B9876" s="159" t="s">
        <v>9692</v>
      </c>
      <c r="C9876" s="25" t="str">
        <f>IF(D9876=2,"NO","YES")</f>
        <v>YES</v>
      </c>
      <c r="D9876" s="155">
        <f t="shared" si="166"/>
        <v>1.0279411764705881</v>
      </c>
      <c r="E9876" s="1">
        <v>2.5390147058823529</v>
      </c>
      <c r="F9876" s="134">
        <v>6990</v>
      </c>
      <c r="G9876" s="154">
        <v>42612</v>
      </c>
      <c r="H9876" s="127" t="s">
        <v>6218</v>
      </c>
      <c r="I9876" s="4"/>
    </row>
    <row r="9877" spans="1:9">
      <c r="A9877" s="6">
        <v>9875</v>
      </c>
      <c r="B9877" s="38" t="s">
        <v>9693</v>
      </c>
      <c r="C9877" s="25" t="str">
        <f>IF(D9877=2,"NO","YES")</f>
        <v>YES</v>
      </c>
      <c r="D9877" s="39">
        <f t="shared" si="166"/>
        <v>1.0900000000000001</v>
      </c>
      <c r="E9877" s="1">
        <v>2.6923000000000004</v>
      </c>
      <c r="F9877" s="39">
        <v>7412</v>
      </c>
      <c r="G9877" s="99">
        <v>42612</v>
      </c>
      <c r="H9877" s="127" t="s">
        <v>6218</v>
      </c>
      <c r="I9877" s="4"/>
    </row>
    <row r="9878" spans="1:9">
      <c r="A9878" s="6">
        <v>9876</v>
      </c>
      <c r="B9878" s="38" t="s">
        <v>9692</v>
      </c>
      <c r="C9878" s="25" t="str">
        <f>IF(D9878=2,"NO","YES")</f>
        <v>YES</v>
      </c>
      <c r="D9878" s="39">
        <f t="shared" si="166"/>
        <v>1.04</v>
      </c>
      <c r="E9878" s="1">
        <v>2.5688000000000004</v>
      </c>
      <c r="F9878" s="39">
        <v>7072</v>
      </c>
      <c r="G9878" s="99">
        <v>42612</v>
      </c>
      <c r="H9878" s="127" t="s">
        <v>6218</v>
      </c>
      <c r="I9878" s="4"/>
    </row>
    <row r="9879" spans="1:9" ht="30">
      <c r="A9879" s="6">
        <v>9877</v>
      </c>
      <c r="B9879" s="49" t="s">
        <v>9694</v>
      </c>
      <c r="C9879" s="25" t="str">
        <f>IF(D9879=2,"NO","YES")</f>
        <v>YES</v>
      </c>
      <c r="D9879" s="50">
        <f t="shared" si="166"/>
        <v>0.09</v>
      </c>
      <c r="E9879" s="1">
        <v>0.2223</v>
      </c>
      <c r="F9879" s="134">
        <v>612</v>
      </c>
      <c r="G9879" s="17" t="s">
        <v>9170</v>
      </c>
      <c r="H9879" s="127" t="s">
        <v>9695</v>
      </c>
      <c r="I9879" s="4"/>
    </row>
    <row r="9880" spans="1:9" ht="30">
      <c r="A9880" s="6">
        <v>9878</v>
      </c>
      <c r="B9880" s="49" t="s">
        <v>9696</v>
      </c>
      <c r="C9880" s="25" t="str">
        <f>IF(D9880=2,"NO","YES")</f>
        <v>YES</v>
      </c>
      <c r="D9880" s="50">
        <f t="shared" si="166"/>
        <v>0.59</v>
      </c>
      <c r="E9880" s="1">
        <v>1.4573</v>
      </c>
      <c r="F9880" s="134">
        <v>4012</v>
      </c>
      <c r="G9880" s="17" t="s">
        <v>9170</v>
      </c>
      <c r="H9880" s="127" t="s">
        <v>9695</v>
      </c>
      <c r="I9880" s="4"/>
    </row>
    <row r="9881" spans="1:9" ht="30">
      <c r="A9881" s="6">
        <v>9879</v>
      </c>
      <c r="B9881" s="49" t="s">
        <v>9697</v>
      </c>
      <c r="C9881" s="25" t="str">
        <f>IF(D9881=2,"NO","YES")</f>
        <v>YES</v>
      </c>
      <c r="D9881" s="50">
        <f t="shared" si="166"/>
        <v>1.02</v>
      </c>
      <c r="E9881" s="1">
        <v>2.5194000000000001</v>
      </c>
      <c r="F9881" s="134">
        <v>6936</v>
      </c>
      <c r="G9881" s="17" t="s">
        <v>9170</v>
      </c>
      <c r="H9881" s="127" t="s">
        <v>9695</v>
      </c>
      <c r="I9881" s="4"/>
    </row>
    <row r="9882" spans="1:9" ht="30">
      <c r="A9882" s="6">
        <v>9880</v>
      </c>
      <c r="B9882" s="49" t="s">
        <v>9698</v>
      </c>
      <c r="C9882" s="25" t="str">
        <f>IF(D9882=2,"NO","YES")</f>
        <v>YES</v>
      </c>
      <c r="D9882" s="50">
        <f t="shared" si="166"/>
        <v>1.41</v>
      </c>
      <c r="E9882" s="1">
        <v>3.4826999999999999</v>
      </c>
      <c r="F9882" s="134">
        <v>9588</v>
      </c>
      <c r="G9882" s="17" t="s">
        <v>9170</v>
      </c>
      <c r="H9882" s="127" t="s">
        <v>9695</v>
      </c>
      <c r="I9882" s="4"/>
    </row>
    <row r="9883" spans="1:9" ht="30">
      <c r="A9883" s="6">
        <v>9881</v>
      </c>
      <c r="B9883" s="49" t="s">
        <v>9699</v>
      </c>
      <c r="C9883" s="25" t="str">
        <f>IF(D9883=2,"NO","YES")</f>
        <v>YES</v>
      </c>
      <c r="D9883" s="50">
        <f t="shared" si="166"/>
        <v>0.56999999999999995</v>
      </c>
      <c r="E9883" s="1">
        <v>1.4078999999999999</v>
      </c>
      <c r="F9883" s="134">
        <v>3876</v>
      </c>
      <c r="G9883" s="17" t="s">
        <v>9170</v>
      </c>
      <c r="H9883" s="127" t="s">
        <v>9695</v>
      </c>
      <c r="I9883" s="4"/>
    </row>
    <row r="9884" spans="1:9" ht="30">
      <c r="A9884" s="6">
        <v>9882</v>
      </c>
      <c r="B9884" s="49" t="s">
        <v>9700</v>
      </c>
      <c r="C9884" s="25" t="str">
        <f>IF(D9884=2,"NO","YES")</f>
        <v>YES</v>
      </c>
      <c r="D9884" s="50">
        <f t="shared" si="166"/>
        <v>0.56999999999999995</v>
      </c>
      <c r="E9884" s="1">
        <v>1.4078999999999999</v>
      </c>
      <c r="F9884" s="134">
        <v>3876</v>
      </c>
      <c r="G9884" s="17" t="s">
        <v>9170</v>
      </c>
      <c r="H9884" s="127" t="s">
        <v>9695</v>
      </c>
      <c r="I9884" s="4"/>
    </row>
    <row r="9885" spans="1:9" ht="30">
      <c r="A9885" s="6">
        <v>9883</v>
      </c>
      <c r="B9885" s="49" t="s">
        <v>9701</v>
      </c>
      <c r="C9885" s="25" t="str">
        <f>IF(D9885=2,"NO","YES")</f>
        <v>YES</v>
      </c>
      <c r="D9885" s="50">
        <f t="shared" si="166"/>
        <v>0.81</v>
      </c>
      <c r="E9885" s="1">
        <v>2.0007000000000001</v>
      </c>
      <c r="F9885" s="134">
        <v>5508</v>
      </c>
      <c r="G9885" s="17" t="s">
        <v>9170</v>
      </c>
      <c r="H9885" s="127" t="s">
        <v>9695</v>
      </c>
      <c r="I9885" s="4"/>
    </row>
    <row r="9886" spans="1:9" ht="30">
      <c r="A9886" s="6">
        <v>9884</v>
      </c>
      <c r="B9886" s="49" t="s">
        <v>9702</v>
      </c>
      <c r="C9886" s="25" t="str">
        <f>IF(D9886=2,"NO","YES")</f>
        <v>YES</v>
      </c>
      <c r="D9886" s="50">
        <f t="shared" si="166"/>
        <v>0.2</v>
      </c>
      <c r="E9886" s="1">
        <v>0.49400000000000005</v>
      </c>
      <c r="F9886" s="134">
        <v>1360</v>
      </c>
      <c r="G9886" s="17" t="s">
        <v>9170</v>
      </c>
      <c r="H9886" s="127" t="s">
        <v>9695</v>
      </c>
      <c r="I9886" s="4"/>
    </row>
    <row r="9887" spans="1:9" ht="30">
      <c r="A9887" s="6">
        <v>9885</v>
      </c>
      <c r="B9887" s="49" t="s">
        <v>9703</v>
      </c>
      <c r="C9887" s="25" t="str">
        <f>IF(D9887=2,"NO","YES")</f>
        <v>YES</v>
      </c>
      <c r="D9887" s="50">
        <f t="shared" si="166"/>
        <v>1</v>
      </c>
      <c r="E9887" s="1">
        <v>2.4700000000000002</v>
      </c>
      <c r="F9887" s="134">
        <v>6800</v>
      </c>
      <c r="G9887" s="17" t="s">
        <v>9170</v>
      </c>
      <c r="H9887" s="127" t="s">
        <v>9695</v>
      </c>
      <c r="I9887" s="4"/>
    </row>
    <row r="9888" spans="1:9">
      <c r="A9888" s="6">
        <v>9886</v>
      </c>
      <c r="B9888" s="49" t="s">
        <v>9704</v>
      </c>
      <c r="C9888" s="25" t="str">
        <f>IF(D9888=2,"NO","YES")</f>
        <v>YES</v>
      </c>
      <c r="D9888" s="50">
        <f t="shared" si="166"/>
        <v>1.47</v>
      </c>
      <c r="E9888" s="1">
        <v>3.6309</v>
      </c>
      <c r="F9888" s="134">
        <v>9996</v>
      </c>
      <c r="G9888" s="17" t="s">
        <v>9170</v>
      </c>
      <c r="H9888" s="127" t="s">
        <v>9695</v>
      </c>
      <c r="I9888" s="4"/>
    </row>
    <row r="9889" spans="1:9" ht="30">
      <c r="A9889" s="6">
        <v>9887</v>
      </c>
      <c r="B9889" s="49" t="s">
        <v>9705</v>
      </c>
      <c r="C9889" s="25" t="str">
        <f>IF(D9889=2,"NO","YES")</f>
        <v>YES</v>
      </c>
      <c r="D9889" s="50">
        <f t="shared" si="166"/>
        <v>0.08</v>
      </c>
      <c r="E9889" s="1">
        <v>0.19760000000000003</v>
      </c>
      <c r="F9889" s="134">
        <v>544</v>
      </c>
      <c r="G9889" s="17" t="s">
        <v>9170</v>
      </c>
      <c r="H9889" s="127" t="s">
        <v>9695</v>
      </c>
      <c r="I9889" s="4"/>
    </row>
    <row r="9890" spans="1:9">
      <c r="A9890" s="6">
        <v>9888</v>
      </c>
      <c r="B9890" s="49" t="s">
        <v>9706</v>
      </c>
      <c r="C9890" s="25" t="str">
        <f>IF(D9890=2,"NO","YES")</f>
        <v>YES</v>
      </c>
      <c r="D9890" s="50">
        <f t="shared" si="166"/>
        <v>0.18</v>
      </c>
      <c r="E9890" s="1">
        <v>0.4446</v>
      </c>
      <c r="F9890" s="134">
        <v>1224</v>
      </c>
      <c r="G9890" s="17" t="s">
        <v>9170</v>
      </c>
      <c r="H9890" s="127" t="s">
        <v>9695</v>
      </c>
      <c r="I9890" s="4"/>
    </row>
    <row r="9891" spans="1:9" ht="30">
      <c r="A9891" s="6">
        <v>9889</v>
      </c>
      <c r="B9891" s="49" t="s">
        <v>9707</v>
      </c>
      <c r="C9891" s="25" t="str">
        <f>IF(D9891=2,"NO","YES")</f>
        <v>YES</v>
      </c>
      <c r="D9891" s="50">
        <f t="shared" si="166"/>
        <v>0.48</v>
      </c>
      <c r="E9891" s="1">
        <v>1.1856</v>
      </c>
      <c r="F9891" s="134">
        <v>3264</v>
      </c>
      <c r="G9891" s="17" t="s">
        <v>9170</v>
      </c>
      <c r="H9891" s="127" t="s">
        <v>9695</v>
      </c>
      <c r="I9891" s="4"/>
    </row>
    <row r="9892" spans="1:9">
      <c r="A9892" s="6">
        <v>9890</v>
      </c>
      <c r="B9892" s="49" t="s">
        <v>9708</v>
      </c>
      <c r="C9892" s="25" t="str">
        <f>IF(D9892=2,"NO","YES")</f>
        <v>YES</v>
      </c>
      <c r="D9892" s="50">
        <f t="shared" si="166"/>
        <v>0.93</v>
      </c>
      <c r="E9892" s="1">
        <v>2.2971000000000004</v>
      </c>
      <c r="F9892" s="134">
        <v>6324</v>
      </c>
      <c r="G9892" s="17" t="s">
        <v>9170</v>
      </c>
      <c r="H9892" s="127" t="s">
        <v>9695</v>
      </c>
      <c r="I9892" s="4"/>
    </row>
    <row r="9893" spans="1:9">
      <c r="A9893" s="6">
        <v>9891</v>
      </c>
      <c r="B9893" s="49" t="s">
        <v>9709</v>
      </c>
      <c r="C9893" s="25" t="str">
        <f>IF(D9893=2,"NO","YES")</f>
        <v>YES</v>
      </c>
      <c r="D9893" s="50">
        <f t="shared" si="166"/>
        <v>1.18</v>
      </c>
      <c r="E9893" s="1">
        <v>2.9146000000000001</v>
      </c>
      <c r="F9893" s="134">
        <v>8024</v>
      </c>
      <c r="G9893" s="17" t="s">
        <v>9170</v>
      </c>
      <c r="H9893" s="127" t="s">
        <v>9695</v>
      </c>
      <c r="I9893" s="4"/>
    </row>
    <row r="9894" spans="1:9" ht="30">
      <c r="A9894" s="6">
        <v>9892</v>
      </c>
      <c r="B9894" s="49" t="s">
        <v>9710</v>
      </c>
      <c r="C9894" s="25" t="str">
        <f>IF(D9894=2,"NO","YES")</f>
        <v>YES</v>
      </c>
      <c r="D9894" s="50">
        <f t="shared" si="166"/>
        <v>1.1599999999999999</v>
      </c>
      <c r="E9894" s="1">
        <v>2.8652000000000002</v>
      </c>
      <c r="F9894" s="134">
        <v>7888</v>
      </c>
      <c r="G9894" s="17" t="s">
        <v>9170</v>
      </c>
      <c r="H9894" s="127" t="s">
        <v>9695</v>
      </c>
      <c r="I9894" s="4"/>
    </row>
    <row r="9895" spans="1:9" ht="30">
      <c r="A9895" s="6">
        <v>9893</v>
      </c>
      <c r="B9895" s="49" t="s">
        <v>9711</v>
      </c>
      <c r="C9895" s="25" t="str">
        <f>IF(D9895=2,"NO","YES")</f>
        <v>YES</v>
      </c>
      <c r="D9895" s="50">
        <f t="shared" si="166"/>
        <v>0.43</v>
      </c>
      <c r="E9895" s="1">
        <v>1.0621</v>
      </c>
      <c r="F9895" s="134">
        <v>2924</v>
      </c>
      <c r="G9895" s="17" t="s">
        <v>9170</v>
      </c>
      <c r="H9895" s="127" t="s">
        <v>9695</v>
      </c>
      <c r="I9895" s="4"/>
    </row>
    <row r="9896" spans="1:9" ht="30">
      <c r="A9896" s="6">
        <v>9894</v>
      </c>
      <c r="B9896" s="49" t="s">
        <v>9712</v>
      </c>
      <c r="C9896" s="25" t="str">
        <f>IF(D9896=2,"NO","YES")</f>
        <v>YES</v>
      </c>
      <c r="D9896" s="50">
        <f t="shared" si="166"/>
        <v>1.34</v>
      </c>
      <c r="E9896" s="1">
        <v>3.3098000000000005</v>
      </c>
      <c r="F9896" s="134">
        <v>9112</v>
      </c>
      <c r="G9896" s="17" t="s">
        <v>9170</v>
      </c>
      <c r="H9896" s="127" t="s">
        <v>9695</v>
      </c>
      <c r="I9896" s="4"/>
    </row>
    <row r="9897" spans="1:9" ht="30">
      <c r="A9897" s="6">
        <v>9895</v>
      </c>
      <c r="B9897" s="49" t="s">
        <v>9713</v>
      </c>
      <c r="C9897" s="25" t="str">
        <f>IF(D9897=2,"NO","YES")</f>
        <v>YES</v>
      </c>
      <c r="D9897" s="50">
        <f t="shared" si="166"/>
        <v>0.35</v>
      </c>
      <c r="E9897" s="1">
        <v>0.86450000000000005</v>
      </c>
      <c r="F9897" s="134">
        <v>2380</v>
      </c>
      <c r="G9897" s="17" t="s">
        <v>9170</v>
      </c>
      <c r="H9897" s="127" t="s">
        <v>9695</v>
      </c>
      <c r="I9897" s="4"/>
    </row>
    <row r="9898" spans="1:9" ht="30">
      <c r="A9898" s="6">
        <v>9896</v>
      </c>
      <c r="B9898" s="49" t="s">
        <v>9714</v>
      </c>
      <c r="C9898" s="25" t="str">
        <f>IF(D9898=2,"NO","YES")</f>
        <v>YES</v>
      </c>
      <c r="D9898" s="50">
        <f t="shared" si="166"/>
        <v>0.35</v>
      </c>
      <c r="E9898" s="1">
        <v>0.86450000000000005</v>
      </c>
      <c r="F9898" s="134">
        <v>2380</v>
      </c>
      <c r="G9898" s="17" t="s">
        <v>9170</v>
      </c>
      <c r="H9898" s="127" t="s">
        <v>9695</v>
      </c>
      <c r="I9898" s="4"/>
    </row>
    <row r="9899" spans="1:9" ht="30">
      <c r="A9899" s="6">
        <v>9897</v>
      </c>
      <c r="B9899" s="49" t="s">
        <v>9715</v>
      </c>
      <c r="C9899" s="25" t="str">
        <f>IF(D9899=2,"NO","YES")</f>
        <v>YES</v>
      </c>
      <c r="D9899" s="50">
        <f t="shared" si="166"/>
        <v>1.39</v>
      </c>
      <c r="E9899" s="1">
        <v>3.4333</v>
      </c>
      <c r="F9899" s="134">
        <v>9452</v>
      </c>
      <c r="G9899" s="17" t="s">
        <v>9170</v>
      </c>
      <c r="H9899" s="127" t="s">
        <v>9695</v>
      </c>
      <c r="I9899" s="4"/>
    </row>
    <row r="9900" spans="1:9" ht="30">
      <c r="A9900" s="6">
        <v>9898</v>
      </c>
      <c r="B9900" s="49" t="s">
        <v>9716</v>
      </c>
      <c r="C9900" s="25" t="str">
        <f>IF(D9900=2,"NO","YES")</f>
        <v>YES</v>
      </c>
      <c r="D9900" s="50">
        <f t="shared" si="166"/>
        <v>0.48</v>
      </c>
      <c r="E9900" s="1">
        <v>1.1856</v>
      </c>
      <c r="F9900" s="134">
        <v>3264</v>
      </c>
      <c r="G9900" s="17" t="s">
        <v>9170</v>
      </c>
      <c r="H9900" s="127" t="s">
        <v>9695</v>
      </c>
      <c r="I9900" s="4"/>
    </row>
    <row r="9901" spans="1:9" ht="30">
      <c r="A9901" s="6">
        <v>9899</v>
      </c>
      <c r="B9901" s="49" t="s">
        <v>9717</v>
      </c>
      <c r="C9901" s="25" t="str">
        <f>IF(D9901=2,"NO","YES")</f>
        <v>YES</v>
      </c>
      <c r="D9901" s="50">
        <f t="shared" si="166"/>
        <v>0.87</v>
      </c>
      <c r="E9901" s="1">
        <v>2.1489000000000003</v>
      </c>
      <c r="F9901" s="134">
        <v>5916</v>
      </c>
      <c r="G9901" s="17" t="s">
        <v>9170</v>
      </c>
      <c r="H9901" s="127" t="s">
        <v>9695</v>
      </c>
      <c r="I9901" s="4"/>
    </row>
    <row r="9902" spans="1:9" ht="30">
      <c r="A9902" s="6">
        <v>9900</v>
      </c>
      <c r="B9902" s="49" t="s">
        <v>9718</v>
      </c>
      <c r="C9902" s="25" t="str">
        <f>IF(D9902=2,"NO","YES")</f>
        <v>NO</v>
      </c>
      <c r="D9902" s="50">
        <f t="shared" si="166"/>
        <v>2</v>
      </c>
      <c r="E9902" s="1">
        <v>4.9400000000000004</v>
      </c>
      <c r="F9902" s="134">
        <v>13600</v>
      </c>
      <c r="G9902" s="17" t="s">
        <v>9170</v>
      </c>
      <c r="H9902" s="127" t="s">
        <v>9695</v>
      </c>
      <c r="I9902" s="4"/>
    </row>
    <row r="9903" spans="1:9" ht="30">
      <c r="A9903" s="6">
        <v>9901</v>
      </c>
      <c r="B9903" s="49" t="s">
        <v>9719</v>
      </c>
      <c r="C9903" s="25" t="str">
        <f>IF(D9903=2,"NO","YES")</f>
        <v>YES</v>
      </c>
      <c r="D9903" s="50">
        <f t="shared" si="166"/>
        <v>0.24</v>
      </c>
      <c r="E9903" s="1">
        <v>0.59279999999999999</v>
      </c>
      <c r="F9903" s="134">
        <v>1632</v>
      </c>
      <c r="G9903" s="17" t="s">
        <v>9170</v>
      </c>
      <c r="H9903" s="127" t="s">
        <v>9695</v>
      </c>
      <c r="I9903" s="4"/>
    </row>
    <row r="9904" spans="1:9">
      <c r="A9904" s="6">
        <v>9902</v>
      </c>
      <c r="B9904" s="49" t="s">
        <v>3318</v>
      </c>
      <c r="C9904" s="25" t="str">
        <f>IF(D9904=2,"NO","YES")</f>
        <v>YES</v>
      </c>
      <c r="D9904" s="50">
        <f t="shared" si="166"/>
        <v>1.01</v>
      </c>
      <c r="E9904" s="1">
        <v>2.4947000000000004</v>
      </c>
      <c r="F9904" s="134">
        <v>6868</v>
      </c>
      <c r="G9904" s="17" t="s">
        <v>9170</v>
      </c>
      <c r="H9904" s="127" t="s">
        <v>9695</v>
      </c>
      <c r="I9904" s="4"/>
    </row>
    <row r="9905" spans="1:9" ht="30">
      <c r="A9905" s="6">
        <v>9903</v>
      </c>
      <c r="B9905" s="49" t="s">
        <v>9720</v>
      </c>
      <c r="C9905" s="25" t="str">
        <f>IF(D9905=2,"NO","YES")</f>
        <v>YES</v>
      </c>
      <c r="D9905" s="50">
        <f t="shared" si="166"/>
        <v>0.16</v>
      </c>
      <c r="E9905" s="1">
        <v>0.39520000000000005</v>
      </c>
      <c r="F9905" s="134">
        <v>1088</v>
      </c>
      <c r="G9905" s="17" t="s">
        <v>9170</v>
      </c>
      <c r="H9905" s="127" t="s">
        <v>9695</v>
      </c>
      <c r="I9905" s="4"/>
    </row>
    <row r="9906" spans="1:9" ht="30">
      <c r="A9906" s="6">
        <v>9904</v>
      </c>
      <c r="B9906" s="49" t="s">
        <v>9721</v>
      </c>
      <c r="C9906" s="25" t="str">
        <f>IF(D9906=2,"NO","YES")</f>
        <v>YES</v>
      </c>
      <c r="D9906" s="50">
        <f t="shared" si="166"/>
        <v>0.31</v>
      </c>
      <c r="E9906" s="1">
        <v>0.76570000000000005</v>
      </c>
      <c r="F9906" s="134">
        <v>2108</v>
      </c>
      <c r="G9906" s="17" t="s">
        <v>9170</v>
      </c>
      <c r="H9906" s="127" t="s">
        <v>9695</v>
      </c>
      <c r="I9906" s="4"/>
    </row>
    <row r="9907" spans="1:9" ht="30">
      <c r="A9907" s="6">
        <v>9905</v>
      </c>
      <c r="B9907" s="49" t="s">
        <v>9722</v>
      </c>
      <c r="C9907" s="25" t="str">
        <f>IF(D9907=2,"NO","YES")</f>
        <v>YES</v>
      </c>
      <c r="D9907" s="50">
        <f t="shared" si="166"/>
        <v>0.56999999999999995</v>
      </c>
      <c r="E9907" s="1">
        <v>1.4078999999999999</v>
      </c>
      <c r="F9907" s="134">
        <v>3876</v>
      </c>
      <c r="G9907" s="17" t="s">
        <v>9170</v>
      </c>
      <c r="H9907" s="127" t="s">
        <v>9695</v>
      </c>
      <c r="I9907" s="4"/>
    </row>
    <row r="9908" spans="1:9" ht="45">
      <c r="A9908" s="6">
        <v>9906</v>
      </c>
      <c r="B9908" s="49" t="s">
        <v>9723</v>
      </c>
      <c r="C9908" s="25" t="str">
        <f>IF(D9908=2,"NO","YES")</f>
        <v>YES</v>
      </c>
      <c r="D9908" s="50">
        <f t="shared" si="166"/>
        <v>1.55</v>
      </c>
      <c r="E9908" s="1">
        <v>3.8285000000000005</v>
      </c>
      <c r="F9908" s="134">
        <v>10540</v>
      </c>
      <c r="G9908" s="17" t="s">
        <v>9170</v>
      </c>
      <c r="H9908" s="127" t="s">
        <v>9695</v>
      </c>
      <c r="I9908" s="4"/>
    </row>
    <row r="9909" spans="1:9" ht="30">
      <c r="A9909" s="6">
        <v>9907</v>
      </c>
      <c r="B9909" s="49" t="s">
        <v>9724</v>
      </c>
      <c r="C9909" s="25" t="str">
        <f>IF(D9909=2,"NO","YES")</f>
        <v>YES</v>
      </c>
      <c r="D9909" s="50">
        <f t="shared" si="166"/>
        <v>0.81</v>
      </c>
      <c r="E9909" s="1">
        <v>2.0007000000000001</v>
      </c>
      <c r="F9909" s="134">
        <v>5508</v>
      </c>
      <c r="G9909" s="17" t="s">
        <v>9170</v>
      </c>
      <c r="H9909" s="127" t="s">
        <v>9695</v>
      </c>
      <c r="I9909" s="4"/>
    </row>
    <row r="9910" spans="1:9" ht="30">
      <c r="A9910" s="6">
        <v>9908</v>
      </c>
      <c r="B9910" s="49" t="s">
        <v>9725</v>
      </c>
      <c r="C9910" s="25" t="str">
        <f>IF(D9910=2,"NO","YES")</f>
        <v>YES</v>
      </c>
      <c r="D9910" s="50">
        <f t="shared" si="166"/>
        <v>0.06</v>
      </c>
      <c r="E9910" s="1">
        <v>0.1482</v>
      </c>
      <c r="F9910" s="134">
        <v>408</v>
      </c>
      <c r="G9910" s="17" t="s">
        <v>9170</v>
      </c>
      <c r="H9910" s="127" t="s">
        <v>9695</v>
      </c>
      <c r="I9910" s="4"/>
    </row>
    <row r="9911" spans="1:9" ht="30">
      <c r="A9911" s="6">
        <v>9909</v>
      </c>
      <c r="B9911" s="49" t="s">
        <v>9726</v>
      </c>
      <c r="C9911" s="25" t="str">
        <f>IF(D9911=2,"NO","YES")</f>
        <v>YES</v>
      </c>
      <c r="D9911" s="50">
        <f t="shared" si="166"/>
        <v>1.91</v>
      </c>
      <c r="E9911" s="1">
        <v>4.7176999999999998</v>
      </c>
      <c r="F9911" s="134">
        <v>12988</v>
      </c>
      <c r="G9911" s="17" t="s">
        <v>9170</v>
      </c>
      <c r="H9911" s="127" t="s">
        <v>9695</v>
      </c>
      <c r="I9911" s="4"/>
    </row>
    <row r="9912" spans="1:9" ht="30">
      <c r="A9912" s="6">
        <v>9910</v>
      </c>
      <c r="B9912" s="49" t="s">
        <v>9727</v>
      </c>
      <c r="C9912" s="25" t="str">
        <f>IF(D9912=2,"NO","YES")</f>
        <v>YES</v>
      </c>
      <c r="D9912" s="50">
        <f t="shared" si="166"/>
        <v>1.33</v>
      </c>
      <c r="E9912" s="1">
        <v>3.2851000000000004</v>
      </c>
      <c r="F9912" s="134">
        <v>9044</v>
      </c>
      <c r="G9912" s="17" t="s">
        <v>9170</v>
      </c>
      <c r="H9912" s="127" t="s">
        <v>9695</v>
      </c>
      <c r="I9912" s="4"/>
    </row>
    <row r="9913" spans="1:9" ht="30">
      <c r="A9913" s="6">
        <v>9911</v>
      </c>
      <c r="B9913" s="49" t="s">
        <v>9728</v>
      </c>
      <c r="C9913" s="25" t="str">
        <f>IF(D9913=2,"NO","YES")</f>
        <v>NO</v>
      </c>
      <c r="D9913" s="50">
        <f t="shared" si="166"/>
        <v>2</v>
      </c>
      <c r="E9913" s="1">
        <v>4.9400000000000004</v>
      </c>
      <c r="F9913" s="134">
        <v>13600</v>
      </c>
      <c r="G9913" s="17" t="s">
        <v>9170</v>
      </c>
      <c r="H9913" s="127" t="s">
        <v>9695</v>
      </c>
      <c r="I9913" s="4"/>
    </row>
    <row r="9914" spans="1:9" ht="30">
      <c r="A9914" s="6">
        <v>9912</v>
      </c>
      <c r="B9914" s="49" t="s">
        <v>9729</v>
      </c>
      <c r="C9914" s="25" t="str">
        <f>IF(D9914=2,"NO","YES")</f>
        <v>YES</v>
      </c>
      <c r="D9914" s="50">
        <f t="shared" si="166"/>
        <v>1.55</v>
      </c>
      <c r="E9914" s="1">
        <v>3.8285000000000005</v>
      </c>
      <c r="F9914" s="134">
        <v>10540</v>
      </c>
      <c r="G9914" s="17" t="s">
        <v>9170</v>
      </c>
      <c r="H9914" s="127" t="s">
        <v>9695</v>
      </c>
      <c r="I9914" s="4"/>
    </row>
    <row r="9915" spans="1:9" ht="30">
      <c r="A9915" s="6">
        <v>9913</v>
      </c>
      <c r="B9915" s="49" t="s">
        <v>9730</v>
      </c>
      <c r="C9915" s="25" t="str">
        <f>IF(D9915=2,"NO","YES")</f>
        <v>YES</v>
      </c>
      <c r="D9915" s="50">
        <f t="shared" si="166"/>
        <v>0.68</v>
      </c>
      <c r="E9915" s="1">
        <v>1.6796000000000002</v>
      </c>
      <c r="F9915" s="134">
        <v>4624</v>
      </c>
      <c r="G9915" s="17" t="s">
        <v>9170</v>
      </c>
      <c r="H9915" s="127" t="s">
        <v>9695</v>
      </c>
      <c r="I9915" s="4"/>
    </row>
    <row r="9916" spans="1:9">
      <c r="A9916" s="6">
        <v>9914</v>
      </c>
      <c r="B9916" s="49" t="s">
        <v>9731</v>
      </c>
      <c r="C9916" s="25" t="str">
        <f>IF(D9916=2,"NO","YES")</f>
        <v>YES</v>
      </c>
      <c r="D9916" s="50">
        <f t="shared" si="166"/>
        <v>0.24</v>
      </c>
      <c r="E9916" s="1">
        <v>0.59279999999999999</v>
      </c>
      <c r="F9916" s="134">
        <v>1632</v>
      </c>
      <c r="G9916" s="17" t="s">
        <v>9170</v>
      </c>
      <c r="H9916" s="127" t="s">
        <v>9695</v>
      </c>
      <c r="I9916" s="4"/>
    </row>
    <row r="9917" spans="1:9" ht="30">
      <c r="A9917" s="6">
        <v>9915</v>
      </c>
      <c r="B9917" s="49" t="s">
        <v>9732</v>
      </c>
      <c r="C9917" s="25" t="str">
        <f>IF(D9917=2,"NO","YES")</f>
        <v>YES</v>
      </c>
      <c r="D9917" s="50">
        <f t="shared" si="166"/>
        <v>0.87</v>
      </c>
      <c r="E9917" s="1">
        <v>2.1489000000000003</v>
      </c>
      <c r="F9917" s="134">
        <v>5916</v>
      </c>
      <c r="G9917" s="17" t="s">
        <v>9170</v>
      </c>
      <c r="H9917" s="127" t="s">
        <v>9695</v>
      </c>
      <c r="I9917" s="4"/>
    </row>
    <row r="9918" spans="1:9" ht="30">
      <c r="A9918" s="6">
        <v>9916</v>
      </c>
      <c r="B9918" s="49" t="s">
        <v>9733</v>
      </c>
      <c r="C9918" s="25" t="str">
        <f>IF(D9918=2,"NO","YES")</f>
        <v>YES</v>
      </c>
      <c r="D9918" s="50">
        <f t="shared" si="166"/>
        <v>0.91</v>
      </c>
      <c r="E9918" s="1">
        <v>2.2477000000000005</v>
      </c>
      <c r="F9918" s="134">
        <v>6188</v>
      </c>
      <c r="G9918" s="17" t="s">
        <v>9170</v>
      </c>
      <c r="H9918" s="127" t="s">
        <v>9695</v>
      </c>
      <c r="I9918" s="4"/>
    </row>
    <row r="9919" spans="1:9" ht="30">
      <c r="A9919" s="6">
        <v>9917</v>
      </c>
      <c r="B9919" s="49" t="s">
        <v>9734</v>
      </c>
      <c r="C9919" s="25" t="str">
        <f>IF(D9919=2,"NO","YES")</f>
        <v>YES</v>
      </c>
      <c r="D9919" s="50">
        <f t="shared" si="166"/>
        <v>0.73</v>
      </c>
      <c r="E9919" s="1">
        <v>1.8031000000000001</v>
      </c>
      <c r="F9919" s="134">
        <v>4964</v>
      </c>
      <c r="G9919" s="17" t="s">
        <v>9170</v>
      </c>
      <c r="H9919" s="127" t="s">
        <v>9695</v>
      </c>
      <c r="I9919" s="4"/>
    </row>
    <row r="9920" spans="1:9">
      <c r="A9920" s="6">
        <v>9918</v>
      </c>
      <c r="B9920" s="49" t="s">
        <v>9735</v>
      </c>
      <c r="C9920" s="25" t="str">
        <f>IF(D9920=2,"NO","YES")</f>
        <v>YES</v>
      </c>
      <c r="D9920" s="50">
        <f t="shared" si="166"/>
        <v>0.72</v>
      </c>
      <c r="E9920" s="1">
        <v>1.7784</v>
      </c>
      <c r="F9920" s="134">
        <v>4896</v>
      </c>
      <c r="G9920" s="17" t="s">
        <v>9170</v>
      </c>
      <c r="H9920" s="127" t="s">
        <v>9695</v>
      </c>
      <c r="I9920" s="4"/>
    </row>
    <row r="9921" spans="1:9" ht="30">
      <c r="A9921" s="6">
        <v>9919</v>
      </c>
      <c r="B9921" s="49" t="s">
        <v>9736</v>
      </c>
      <c r="C9921" s="25" t="str">
        <f>IF(D9921=2,"NO","YES")</f>
        <v>YES</v>
      </c>
      <c r="D9921" s="50">
        <f t="shared" si="166"/>
        <v>0.68</v>
      </c>
      <c r="E9921" s="1">
        <v>1.6796000000000002</v>
      </c>
      <c r="F9921" s="155">
        <v>4624</v>
      </c>
      <c r="G9921" s="154">
        <v>42664</v>
      </c>
      <c r="H9921" s="127" t="s">
        <v>9695</v>
      </c>
      <c r="I9921" s="4"/>
    </row>
    <row r="9922" spans="1:9" ht="30">
      <c r="A9922" s="6">
        <v>9920</v>
      </c>
      <c r="B9922" s="49" t="s">
        <v>9737</v>
      </c>
      <c r="C9922" s="25" t="str">
        <f>IF(D9922=2,"NO","YES")</f>
        <v>YES</v>
      </c>
      <c r="D9922" s="50">
        <f t="shared" si="166"/>
        <v>0.41</v>
      </c>
      <c r="E9922" s="1">
        <v>1.0126999999999999</v>
      </c>
      <c r="F9922" s="155">
        <v>2788</v>
      </c>
      <c r="G9922" s="154">
        <v>42664</v>
      </c>
      <c r="H9922" s="127" t="s">
        <v>9695</v>
      </c>
      <c r="I9922" s="4"/>
    </row>
    <row r="9923" spans="1:9" ht="30">
      <c r="A9923" s="6">
        <v>9921</v>
      </c>
      <c r="B9923" s="49" t="s">
        <v>9738</v>
      </c>
      <c r="C9923" s="25" t="str">
        <f>IF(D9923=2,"NO","YES")</f>
        <v>YES</v>
      </c>
      <c r="D9923" s="50">
        <f t="shared" si="166"/>
        <v>0.82</v>
      </c>
      <c r="E9923" s="1">
        <v>2.0253999999999999</v>
      </c>
      <c r="F9923" s="155">
        <v>5576</v>
      </c>
      <c r="G9923" s="154">
        <v>42664</v>
      </c>
      <c r="H9923" s="127" t="s">
        <v>9695</v>
      </c>
      <c r="I9923" s="4"/>
    </row>
    <row r="9924" spans="1:9" ht="30">
      <c r="A9924" s="6">
        <v>9922</v>
      </c>
      <c r="B9924" s="49" t="s">
        <v>9739</v>
      </c>
      <c r="C9924" s="25" t="str">
        <f>IF(D9924=2,"NO","YES")</f>
        <v>YES</v>
      </c>
      <c r="D9924" s="50">
        <f t="shared" si="166"/>
        <v>0.12</v>
      </c>
      <c r="E9924" s="1">
        <v>0.2964</v>
      </c>
      <c r="F9924" s="155">
        <v>816</v>
      </c>
      <c r="G9924" s="154">
        <v>42664</v>
      </c>
      <c r="H9924" s="127" t="s">
        <v>9695</v>
      </c>
      <c r="I9924" s="4"/>
    </row>
    <row r="9925" spans="1:9" ht="30">
      <c r="A9925" s="6">
        <v>9923</v>
      </c>
      <c r="B9925" s="49" t="s">
        <v>9740</v>
      </c>
      <c r="C9925" s="25" t="str">
        <f>IF(D9925=2,"NO","YES")</f>
        <v>YES</v>
      </c>
      <c r="D9925" s="50">
        <f t="shared" ref="D9925:D9988" si="167">F9925/6800</f>
        <v>0.66</v>
      </c>
      <c r="E9925" s="1">
        <v>1.6302000000000003</v>
      </c>
      <c r="F9925" s="155">
        <v>4488</v>
      </c>
      <c r="G9925" s="154">
        <v>42664</v>
      </c>
      <c r="H9925" s="127" t="s">
        <v>9695</v>
      </c>
      <c r="I9925" s="4"/>
    </row>
    <row r="9926" spans="1:9" ht="30">
      <c r="A9926" s="6">
        <v>9924</v>
      </c>
      <c r="B9926" s="49" t="s">
        <v>9741</v>
      </c>
      <c r="C9926" s="25" t="str">
        <f>IF(D9926=2,"NO","YES")</f>
        <v>YES</v>
      </c>
      <c r="D9926" s="50">
        <f t="shared" si="167"/>
        <v>0.79</v>
      </c>
      <c r="E9926" s="1">
        <v>1.9513000000000003</v>
      </c>
      <c r="F9926" s="155">
        <v>5372</v>
      </c>
      <c r="G9926" s="154">
        <v>42664</v>
      </c>
      <c r="H9926" s="127" t="s">
        <v>9695</v>
      </c>
      <c r="I9926" s="4"/>
    </row>
    <row r="9927" spans="1:9" ht="30">
      <c r="A9927" s="6">
        <v>9925</v>
      </c>
      <c r="B9927" s="49" t="s">
        <v>9742</v>
      </c>
      <c r="C9927" s="25" t="str">
        <f>IF(D9927=2,"NO","YES")</f>
        <v>YES</v>
      </c>
      <c r="D9927" s="50">
        <f t="shared" si="167"/>
        <v>0.08</v>
      </c>
      <c r="E9927" s="1">
        <v>0.19760000000000003</v>
      </c>
      <c r="F9927" s="155">
        <v>544</v>
      </c>
      <c r="G9927" s="154">
        <v>42664</v>
      </c>
      <c r="H9927" s="127" t="s">
        <v>9695</v>
      </c>
      <c r="I9927" s="4"/>
    </row>
    <row r="9928" spans="1:9" ht="30">
      <c r="A9928" s="6">
        <v>9926</v>
      </c>
      <c r="B9928" s="49" t="s">
        <v>9743</v>
      </c>
      <c r="C9928" s="25" t="str">
        <f>IF(D9928=2,"NO","YES")</f>
        <v>YES</v>
      </c>
      <c r="D9928" s="50">
        <f t="shared" si="167"/>
        <v>0.59</v>
      </c>
      <c r="E9928" s="1">
        <v>1.4573</v>
      </c>
      <c r="F9928" s="155">
        <v>4012</v>
      </c>
      <c r="G9928" s="154">
        <v>42664</v>
      </c>
      <c r="H9928" s="127" t="s">
        <v>9695</v>
      </c>
      <c r="I9928" s="4"/>
    </row>
    <row r="9929" spans="1:9">
      <c r="A9929" s="6">
        <v>9927</v>
      </c>
      <c r="B9929" s="49" t="s">
        <v>9744</v>
      </c>
      <c r="C9929" s="25" t="str">
        <f>IF(D9929=2,"NO","YES")</f>
        <v>YES</v>
      </c>
      <c r="D9929" s="50">
        <f t="shared" si="167"/>
        <v>0.13</v>
      </c>
      <c r="E9929" s="1">
        <v>0.32110000000000005</v>
      </c>
      <c r="F9929" s="155">
        <v>884</v>
      </c>
      <c r="G9929" s="154">
        <v>42664</v>
      </c>
      <c r="H9929" s="127" t="s">
        <v>9695</v>
      </c>
      <c r="I9929" s="4"/>
    </row>
    <row r="9930" spans="1:9" ht="30">
      <c r="A9930" s="6">
        <v>9928</v>
      </c>
      <c r="B9930" s="49" t="s">
        <v>9745</v>
      </c>
      <c r="C9930" s="25" t="str">
        <f>IF(D9930=2,"NO","YES")</f>
        <v>YES</v>
      </c>
      <c r="D9930" s="50">
        <f t="shared" si="167"/>
        <v>0.33</v>
      </c>
      <c r="E9930" s="1">
        <v>0.81510000000000016</v>
      </c>
      <c r="F9930" s="155">
        <v>2244</v>
      </c>
      <c r="G9930" s="154">
        <v>42664</v>
      </c>
      <c r="H9930" s="127" t="s">
        <v>9695</v>
      </c>
      <c r="I9930" s="4"/>
    </row>
    <row r="9931" spans="1:9" ht="30">
      <c r="A9931" s="6">
        <v>9929</v>
      </c>
      <c r="B9931" s="49" t="s">
        <v>9746</v>
      </c>
      <c r="C9931" s="25" t="str">
        <f>IF(D9931=2,"NO","YES")</f>
        <v>YES</v>
      </c>
      <c r="D9931" s="50">
        <f t="shared" si="167"/>
        <v>0.17</v>
      </c>
      <c r="E9931" s="1">
        <v>0.41990000000000005</v>
      </c>
      <c r="F9931" s="155">
        <v>1156</v>
      </c>
      <c r="G9931" s="154">
        <v>42664</v>
      </c>
      <c r="H9931" s="127" t="s">
        <v>9695</v>
      </c>
      <c r="I9931" s="4"/>
    </row>
    <row r="9932" spans="1:9" ht="30">
      <c r="A9932" s="6">
        <v>9930</v>
      </c>
      <c r="B9932" s="49" t="s">
        <v>9747</v>
      </c>
      <c r="C9932" s="25" t="str">
        <f>IF(D9932=2,"NO","YES")</f>
        <v>YES</v>
      </c>
      <c r="D9932" s="50">
        <f t="shared" si="167"/>
        <v>0.25</v>
      </c>
      <c r="E9932" s="1">
        <v>0.61750000000000005</v>
      </c>
      <c r="F9932" s="155">
        <v>1700</v>
      </c>
      <c r="G9932" s="154">
        <v>42664</v>
      </c>
      <c r="H9932" s="127" t="s">
        <v>9695</v>
      </c>
      <c r="I9932" s="4"/>
    </row>
    <row r="9933" spans="1:9" ht="30">
      <c r="A9933" s="6">
        <v>9931</v>
      </c>
      <c r="B9933" s="49" t="s">
        <v>9748</v>
      </c>
      <c r="C9933" s="25" t="str">
        <f>IF(D9933=2,"NO","YES")</f>
        <v>YES</v>
      </c>
      <c r="D9933" s="50">
        <f t="shared" si="167"/>
        <v>0.45</v>
      </c>
      <c r="E9933" s="1">
        <v>1.1115000000000002</v>
      </c>
      <c r="F9933" s="155">
        <v>3060</v>
      </c>
      <c r="G9933" s="154">
        <v>42664</v>
      </c>
      <c r="H9933" s="127" t="s">
        <v>9695</v>
      </c>
      <c r="I9933" s="4"/>
    </row>
    <row r="9934" spans="1:9" ht="30">
      <c r="A9934" s="6">
        <v>9932</v>
      </c>
      <c r="B9934" s="49" t="s">
        <v>9749</v>
      </c>
      <c r="C9934" s="25" t="str">
        <f>IF(D9934=2,"NO","YES")</f>
        <v>YES</v>
      </c>
      <c r="D9934" s="50">
        <f t="shared" si="167"/>
        <v>0.42</v>
      </c>
      <c r="E9934" s="1">
        <v>1.0374000000000001</v>
      </c>
      <c r="F9934" s="155">
        <v>2856</v>
      </c>
      <c r="G9934" s="154">
        <v>42664</v>
      </c>
      <c r="H9934" s="127" t="s">
        <v>9695</v>
      </c>
      <c r="I9934" s="4"/>
    </row>
    <row r="9935" spans="1:9" ht="30">
      <c r="A9935" s="6">
        <v>9933</v>
      </c>
      <c r="B9935" s="49" t="s">
        <v>9750</v>
      </c>
      <c r="C9935" s="25" t="str">
        <f>IF(D9935=2,"NO","YES")</f>
        <v>YES</v>
      </c>
      <c r="D9935" s="50">
        <f t="shared" si="167"/>
        <v>0.28999999999999998</v>
      </c>
      <c r="E9935" s="1">
        <v>0.71630000000000005</v>
      </c>
      <c r="F9935" s="155">
        <v>1972</v>
      </c>
      <c r="G9935" s="154">
        <v>42664</v>
      </c>
      <c r="H9935" s="127" t="s">
        <v>9695</v>
      </c>
      <c r="I9935" s="4"/>
    </row>
    <row r="9936" spans="1:9">
      <c r="A9936" s="6">
        <v>9934</v>
      </c>
      <c r="B9936" s="49" t="s">
        <v>9751</v>
      </c>
      <c r="C9936" s="25" t="str">
        <f>IF(D9936=2,"NO","YES")</f>
        <v>YES</v>
      </c>
      <c r="D9936" s="50">
        <f t="shared" si="167"/>
        <v>0.62</v>
      </c>
      <c r="E9936" s="1">
        <v>1.5314000000000001</v>
      </c>
      <c r="F9936" s="155">
        <v>4216</v>
      </c>
      <c r="G9936" s="154">
        <v>42664</v>
      </c>
      <c r="H9936" s="127" t="s">
        <v>9695</v>
      </c>
      <c r="I9936" s="4"/>
    </row>
    <row r="9937" spans="1:9">
      <c r="A9937" s="6">
        <v>9935</v>
      </c>
      <c r="B9937" s="49" t="s">
        <v>9752</v>
      </c>
      <c r="C9937" s="25" t="str">
        <f>IF(D9937=2,"NO","YES")</f>
        <v>YES</v>
      </c>
      <c r="D9937" s="50">
        <f t="shared" si="167"/>
        <v>0.41</v>
      </c>
      <c r="E9937" s="1">
        <v>1.0126999999999999</v>
      </c>
      <c r="F9937" s="155">
        <v>2788</v>
      </c>
      <c r="G9937" s="154">
        <v>42664</v>
      </c>
      <c r="H9937" s="127" t="s">
        <v>9695</v>
      </c>
      <c r="I9937" s="4"/>
    </row>
    <row r="9938" spans="1:9" ht="30">
      <c r="A9938" s="6">
        <v>9936</v>
      </c>
      <c r="B9938" s="49" t="s">
        <v>9753</v>
      </c>
      <c r="C9938" s="25" t="str">
        <f>IF(D9938=2,"NO","YES")</f>
        <v>YES</v>
      </c>
      <c r="D9938" s="50">
        <f t="shared" si="167"/>
        <v>0.28000000000000003</v>
      </c>
      <c r="E9938" s="1">
        <v>0.6916000000000001</v>
      </c>
      <c r="F9938" s="155">
        <v>1904</v>
      </c>
      <c r="G9938" s="154">
        <v>42664</v>
      </c>
      <c r="H9938" s="127" t="s">
        <v>9695</v>
      </c>
      <c r="I9938" s="4"/>
    </row>
    <row r="9939" spans="1:9" ht="30">
      <c r="A9939" s="6">
        <v>9937</v>
      </c>
      <c r="B9939" s="49" t="s">
        <v>9712</v>
      </c>
      <c r="C9939" s="25" t="str">
        <f>IF(D9939=2,"NO","YES")</f>
        <v>YES</v>
      </c>
      <c r="D9939" s="50">
        <f t="shared" si="167"/>
        <v>0.48</v>
      </c>
      <c r="E9939" s="1">
        <v>1.1856</v>
      </c>
      <c r="F9939" s="155">
        <v>3264</v>
      </c>
      <c r="G9939" s="154">
        <v>42664</v>
      </c>
      <c r="H9939" s="127" t="s">
        <v>9695</v>
      </c>
      <c r="I9939" s="4"/>
    </row>
    <row r="9940" spans="1:9">
      <c r="A9940" s="6">
        <v>9938</v>
      </c>
      <c r="B9940" s="49" t="s">
        <v>9754</v>
      </c>
      <c r="C9940" s="25" t="str">
        <f>IF(D9940=2,"NO","YES")</f>
        <v>YES</v>
      </c>
      <c r="D9940" s="50">
        <f t="shared" si="167"/>
        <v>0.26</v>
      </c>
      <c r="E9940" s="1">
        <v>0.6422000000000001</v>
      </c>
      <c r="F9940" s="155">
        <v>1768</v>
      </c>
      <c r="G9940" s="154">
        <v>42664</v>
      </c>
      <c r="H9940" s="127" t="s">
        <v>9695</v>
      </c>
      <c r="I9940" s="4"/>
    </row>
    <row r="9941" spans="1:9" ht="30">
      <c r="A9941" s="6">
        <v>9939</v>
      </c>
      <c r="B9941" s="49" t="s">
        <v>9755</v>
      </c>
      <c r="C9941" s="25" t="str">
        <f>IF(D9941=2,"NO","YES")</f>
        <v>YES</v>
      </c>
      <c r="D9941" s="50">
        <f t="shared" si="167"/>
        <v>0.82</v>
      </c>
      <c r="E9941" s="1">
        <v>2.0253999999999999</v>
      </c>
      <c r="F9941" s="155">
        <v>5576</v>
      </c>
      <c r="G9941" s="154">
        <v>42664</v>
      </c>
      <c r="H9941" s="127" t="s">
        <v>9695</v>
      </c>
      <c r="I9941" s="4"/>
    </row>
    <row r="9942" spans="1:9" ht="30">
      <c r="A9942" s="6">
        <v>9940</v>
      </c>
      <c r="B9942" s="49" t="s">
        <v>9756</v>
      </c>
      <c r="C9942" s="25" t="str">
        <f>IF(D9942=2,"NO","YES")</f>
        <v>YES</v>
      </c>
      <c r="D9942" s="50">
        <f t="shared" si="167"/>
        <v>0.46</v>
      </c>
      <c r="E9942" s="1">
        <v>1.1362000000000001</v>
      </c>
      <c r="F9942" s="155">
        <v>3128</v>
      </c>
      <c r="G9942" s="154">
        <v>42664</v>
      </c>
      <c r="H9942" s="127" t="s">
        <v>9695</v>
      </c>
      <c r="I9942" s="4"/>
    </row>
    <row r="9943" spans="1:9" ht="30">
      <c r="A9943" s="6">
        <v>9941</v>
      </c>
      <c r="B9943" s="49" t="s">
        <v>9757</v>
      </c>
      <c r="C9943" s="25" t="str">
        <f>IF(D9943=2,"NO","YES")</f>
        <v>YES</v>
      </c>
      <c r="D9943" s="50">
        <f t="shared" si="167"/>
        <v>0.63</v>
      </c>
      <c r="E9943" s="1">
        <v>1.5561</v>
      </c>
      <c r="F9943" s="155">
        <v>4284</v>
      </c>
      <c r="G9943" s="154">
        <v>42664</v>
      </c>
      <c r="H9943" s="127" t="s">
        <v>9695</v>
      </c>
      <c r="I9943" s="4"/>
    </row>
    <row r="9944" spans="1:9">
      <c r="A9944" s="6">
        <v>9942</v>
      </c>
      <c r="B9944" s="49" t="s">
        <v>9758</v>
      </c>
      <c r="C9944" s="25" t="str">
        <f>IF(D9944=2,"NO","YES")</f>
        <v>YES</v>
      </c>
      <c r="D9944" s="50">
        <f t="shared" si="167"/>
        <v>0.33</v>
      </c>
      <c r="E9944" s="1">
        <v>0.81510000000000016</v>
      </c>
      <c r="F9944" s="155">
        <v>2244</v>
      </c>
      <c r="G9944" s="154">
        <v>42664</v>
      </c>
      <c r="H9944" s="127" t="s">
        <v>9695</v>
      </c>
      <c r="I9944" s="4"/>
    </row>
    <row r="9945" spans="1:9" ht="30">
      <c r="A9945" s="6">
        <v>9943</v>
      </c>
      <c r="B9945" s="49" t="s">
        <v>9759</v>
      </c>
      <c r="C9945" s="25" t="str">
        <f>IF(D9945=2,"NO","YES")</f>
        <v>YES</v>
      </c>
      <c r="D9945" s="50">
        <f t="shared" si="167"/>
        <v>0.51</v>
      </c>
      <c r="E9945" s="1">
        <v>1.2597</v>
      </c>
      <c r="F9945" s="155">
        <v>3468</v>
      </c>
      <c r="G9945" s="154">
        <v>42664</v>
      </c>
      <c r="H9945" s="127" t="s">
        <v>9695</v>
      </c>
      <c r="I9945" s="4"/>
    </row>
    <row r="9946" spans="1:9" ht="30">
      <c r="A9946" s="6">
        <v>9944</v>
      </c>
      <c r="B9946" s="87" t="s">
        <v>9760</v>
      </c>
      <c r="C9946" s="25" t="str">
        <f>IF(D9946=2,"NO","YES")</f>
        <v>YES</v>
      </c>
      <c r="D9946" s="50">
        <f t="shared" si="167"/>
        <v>0.40800000000000003</v>
      </c>
      <c r="E9946" s="1">
        <v>1.0077600000000002</v>
      </c>
      <c r="F9946" s="134">
        <v>2774.4</v>
      </c>
      <c r="G9946" s="154">
        <v>42711</v>
      </c>
      <c r="H9946" s="127" t="s">
        <v>9695</v>
      </c>
      <c r="I9946" s="4"/>
    </row>
    <row r="9947" spans="1:9" ht="30">
      <c r="A9947" s="6">
        <v>9945</v>
      </c>
      <c r="B9947" s="50" t="s">
        <v>9761</v>
      </c>
      <c r="C9947" s="25" t="str">
        <f>IF(D9947=2,"NO","YES")</f>
        <v>YES</v>
      </c>
      <c r="D9947" s="50">
        <f t="shared" si="167"/>
        <v>0.49199999999999999</v>
      </c>
      <c r="E9947" s="1">
        <v>1.2152400000000001</v>
      </c>
      <c r="F9947" s="134">
        <v>3345.6</v>
      </c>
      <c r="G9947" s="154">
        <v>42711</v>
      </c>
      <c r="H9947" s="127" t="s">
        <v>9695</v>
      </c>
      <c r="I9947" s="4"/>
    </row>
    <row r="9948" spans="1:9" ht="30">
      <c r="A9948" s="6">
        <v>9946</v>
      </c>
      <c r="B9948" s="50" t="s">
        <v>9756</v>
      </c>
      <c r="C9948" s="25" t="str">
        <f>IF(D9948=2,"NO","YES")</f>
        <v>YES</v>
      </c>
      <c r="D9948" s="50">
        <f t="shared" si="167"/>
        <v>0.27599999999999997</v>
      </c>
      <c r="E9948" s="1">
        <v>0.68171999999999999</v>
      </c>
      <c r="F9948" s="134">
        <v>1876.8</v>
      </c>
      <c r="G9948" s="154">
        <v>42711</v>
      </c>
      <c r="H9948" s="127" t="s">
        <v>9695</v>
      </c>
      <c r="I9948" s="4"/>
    </row>
    <row r="9949" spans="1:9" ht="30">
      <c r="A9949" s="6">
        <v>9947</v>
      </c>
      <c r="B9949" s="50" t="s">
        <v>9762</v>
      </c>
      <c r="C9949" s="25" t="str">
        <f>IF(D9949=2,"NO","YES")</f>
        <v>YES</v>
      </c>
      <c r="D9949" s="50">
        <f t="shared" si="167"/>
        <v>0.26400000000000001</v>
      </c>
      <c r="E9949" s="1">
        <v>0.6520800000000001</v>
      </c>
      <c r="F9949" s="134">
        <v>1795.2</v>
      </c>
      <c r="G9949" s="154">
        <v>42711</v>
      </c>
      <c r="H9949" s="127" t="s">
        <v>9695</v>
      </c>
      <c r="I9949" s="4"/>
    </row>
    <row r="9950" spans="1:9">
      <c r="A9950" s="6">
        <v>9948</v>
      </c>
      <c r="B9950" s="159" t="s">
        <v>9763</v>
      </c>
      <c r="C9950" s="25" t="str">
        <f>IF(D9950=2,"NO","YES")</f>
        <v>YES</v>
      </c>
      <c r="D9950" s="155">
        <f t="shared" si="167"/>
        <v>1.0558823529411765</v>
      </c>
      <c r="E9950" s="1">
        <v>2.608029411764706</v>
      </c>
      <c r="F9950" s="134">
        <v>7180</v>
      </c>
      <c r="G9950" s="154">
        <v>42612</v>
      </c>
      <c r="H9950" s="127" t="s">
        <v>9695</v>
      </c>
      <c r="I9950" s="4"/>
    </row>
    <row r="9951" spans="1:9">
      <c r="A9951" s="6">
        <v>9949</v>
      </c>
      <c r="B9951" s="38" t="s">
        <v>9764</v>
      </c>
      <c r="C9951" s="25" t="str">
        <f>IF(D9951=2,"NO","YES")</f>
        <v>YES</v>
      </c>
      <c r="D9951" s="39">
        <f t="shared" si="167"/>
        <v>1.07</v>
      </c>
      <c r="E9951" s="1">
        <v>2.6429000000000005</v>
      </c>
      <c r="F9951" s="39">
        <v>7276</v>
      </c>
      <c r="G9951" s="99">
        <v>42612</v>
      </c>
      <c r="H9951" s="127" t="s">
        <v>9695</v>
      </c>
      <c r="I9951" s="4"/>
    </row>
    <row r="9952" spans="1:9" ht="45">
      <c r="A9952" s="6">
        <v>9950</v>
      </c>
      <c r="B9952" s="57" t="s">
        <v>9219</v>
      </c>
      <c r="C9952" s="25" t="str">
        <f>IF(D9952=2,"NO","YES")</f>
        <v>NO</v>
      </c>
      <c r="D9952" s="58">
        <f t="shared" si="167"/>
        <v>2</v>
      </c>
      <c r="E9952" s="1">
        <v>4.9400000000000004</v>
      </c>
      <c r="F9952" s="134">
        <v>13600</v>
      </c>
      <c r="G9952" s="17" t="s">
        <v>9170</v>
      </c>
      <c r="H9952" s="127" t="s">
        <v>9765</v>
      </c>
      <c r="I9952" s="4"/>
    </row>
    <row r="9953" spans="1:9" ht="30">
      <c r="A9953" s="6">
        <v>9951</v>
      </c>
      <c r="B9953" s="57" t="s">
        <v>9766</v>
      </c>
      <c r="C9953" s="25" t="str">
        <f>IF(D9953=2,"NO","YES")</f>
        <v>YES</v>
      </c>
      <c r="D9953" s="58">
        <f t="shared" si="167"/>
        <v>0.81</v>
      </c>
      <c r="E9953" s="1">
        <v>2.0007000000000001</v>
      </c>
      <c r="F9953" s="134">
        <v>5508</v>
      </c>
      <c r="G9953" s="17" t="s">
        <v>9170</v>
      </c>
      <c r="H9953" s="127" t="s">
        <v>9765</v>
      </c>
      <c r="I9953" s="4"/>
    </row>
    <row r="9954" spans="1:9" ht="30">
      <c r="A9954" s="6">
        <v>9952</v>
      </c>
      <c r="B9954" s="57" t="s">
        <v>9767</v>
      </c>
      <c r="C9954" s="25" t="str">
        <f>IF(D9954=2,"NO","YES")</f>
        <v>YES</v>
      </c>
      <c r="D9954" s="58">
        <f t="shared" si="167"/>
        <v>1.61</v>
      </c>
      <c r="E9954" s="1">
        <v>3.9767000000000006</v>
      </c>
      <c r="F9954" s="134">
        <v>10948</v>
      </c>
      <c r="G9954" s="17" t="s">
        <v>9170</v>
      </c>
      <c r="H9954" s="127" t="s">
        <v>9765</v>
      </c>
      <c r="I9954" s="4"/>
    </row>
    <row r="9955" spans="1:9" ht="60">
      <c r="A9955" s="6">
        <v>9953</v>
      </c>
      <c r="B9955" s="57" t="s">
        <v>9768</v>
      </c>
      <c r="C9955" s="25" t="str">
        <f>IF(D9955=2,"NO","YES")</f>
        <v>YES</v>
      </c>
      <c r="D9955" s="58">
        <f t="shared" si="167"/>
        <v>1.3</v>
      </c>
      <c r="E9955" s="1">
        <v>3.2110000000000003</v>
      </c>
      <c r="F9955" s="134">
        <v>8840</v>
      </c>
      <c r="G9955" s="17" t="s">
        <v>9170</v>
      </c>
      <c r="H9955" s="127" t="s">
        <v>9765</v>
      </c>
      <c r="I9955" s="4"/>
    </row>
    <row r="9956" spans="1:9" ht="30">
      <c r="A9956" s="6">
        <v>9954</v>
      </c>
      <c r="B9956" s="57" t="s">
        <v>9769</v>
      </c>
      <c r="C9956" s="25" t="str">
        <f>IF(D9956=2,"NO","YES")</f>
        <v>YES</v>
      </c>
      <c r="D9956" s="58">
        <f t="shared" si="167"/>
        <v>1.84</v>
      </c>
      <c r="E9956" s="1">
        <v>4.5448000000000004</v>
      </c>
      <c r="F9956" s="134">
        <v>12512</v>
      </c>
      <c r="G9956" s="17" t="s">
        <v>9170</v>
      </c>
      <c r="H9956" s="127" t="s">
        <v>9765</v>
      </c>
      <c r="I9956" s="4"/>
    </row>
    <row r="9957" spans="1:9" ht="30">
      <c r="A9957" s="6">
        <v>9955</v>
      </c>
      <c r="B9957" s="57" t="s">
        <v>9770</v>
      </c>
      <c r="C9957" s="25" t="str">
        <f>IF(D9957=2,"NO","YES")</f>
        <v>YES</v>
      </c>
      <c r="D9957" s="58">
        <f t="shared" si="167"/>
        <v>1.57</v>
      </c>
      <c r="E9957" s="1">
        <v>3.8779000000000003</v>
      </c>
      <c r="F9957" s="134">
        <v>10676</v>
      </c>
      <c r="G9957" s="17" t="s">
        <v>9170</v>
      </c>
      <c r="H9957" s="127" t="s">
        <v>9765</v>
      </c>
      <c r="I9957" s="4"/>
    </row>
    <row r="9958" spans="1:9" ht="30">
      <c r="A9958" s="6">
        <v>9956</v>
      </c>
      <c r="B9958" s="57" t="s">
        <v>9771</v>
      </c>
      <c r="C9958" s="25" t="str">
        <f>IF(D9958=2,"NO","YES")</f>
        <v>YES</v>
      </c>
      <c r="D9958" s="58">
        <f t="shared" si="167"/>
        <v>0.56999999999999995</v>
      </c>
      <c r="E9958" s="1">
        <v>1.4078999999999999</v>
      </c>
      <c r="F9958" s="134">
        <v>3876</v>
      </c>
      <c r="G9958" s="17" t="s">
        <v>9170</v>
      </c>
      <c r="H9958" s="127" t="s">
        <v>9765</v>
      </c>
      <c r="I9958" s="4"/>
    </row>
    <row r="9959" spans="1:9" ht="30">
      <c r="A9959" s="6">
        <v>9957</v>
      </c>
      <c r="B9959" s="57" t="s">
        <v>9772</v>
      </c>
      <c r="C9959" s="25" t="str">
        <f>IF(D9959=2,"NO","YES")</f>
        <v>YES</v>
      </c>
      <c r="D9959" s="58">
        <f t="shared" si="167"/>
        <v>1.5</v>
      </c>
      <c r="E9959" s="1">
        <v>3.7050000000000001</v>
      </c>
      <c r="F9959" s="134">
        <v>10200</v>
      </c>
      <c r="G9959" s="17" t="s">
        <v>9170</v>
      </c>
      <c r="H9959" s="127" t="s">
        <v>9765</v>
      </c>
      <c r="I9959" s="4"/>
    </row>
    <row r="9960" spans="1:9" ht="30">
      <c r="A9960" s="6">
        <v>9958</v>
      </c>
      <c r="B9960" s="57" t="s">
        <v>9773</v>
      </c>
      <c r="C9960" s="25" t="str">
        <f>IF(D9960=2,"NO","YES")</f>
        <v>YES</v>
      </c>
      <c r="D9960" s="58">
        <f t="shared" si="167"/>
        <v>1.57</v>
      </c>
      <c r="E9960" s="1">
        <v>3.8779000000000003</v>
      </c>
      <c r="F9960" s="134">
        <v>10676</v>
      </c>
      <c r="G9960" s="17" t="s">
        <v>9170</v>
      </c>
      <c r="H9960" s="127" t="s">
        <v>9765</v>
      </c>
      <c r="I9960" s="4"/>
    </row>
    <row r="9961" spans="1:9" ht="30">
      <c r="A9961" s="6">
        <v>9959</v>
      </c>
      <c r="B9961" s="57" t="s">
        <v>9774</v>
      </c>
      <c r="C9961" s="25" t="str">
        <f>IF(D9961=2,"NO","YES")</f>
        <v>YES</v>
      </c>
      <c r="D9961" s="58">
        <f t="shared" si="167"/>
        <v>0.64</v>
      </c>
      <c r="E9961" s="1">
        <v>1.5808000000000002</v>
      </c>
      <c r="F9961" s="134">
        <v>4352</v>
      </c>
      <c r="G9961" s="17" t="s">
        <v>9170</v>
      </c>
      <c r="H9961" s="127" t="s">
        <v>9765</v>
      </c>
      <c r="I9961" s="4"/>
    </row>
    <row r="9962" spans="1:9" ht="30">
      <c r="A9962" s="6">
        <v>9960</v>
      </c>
      <c r="B9962" s="57" t="s">
        <v>9775</v>
      </c>
      <c r="C9962" s="25" t="str">
        <f>IF(D9962=2,"NO","YES")</f>
        <v>YES</v>
      </c>
      <c r="D9962" s="58">
        <f t="shared" si="167"/>
        <v>0.81</v>
      </c>
      <c r="E9962" s="1">
        <v>2.0007000000000001</v>
      </c>
      <c r="F9962" s="134">
        <v>5508</v>
      </c>
      <c r="G9962" s="17" t="s">
        <v>9170</v>
      </c>
      <c r="H9962" s="127" t="s">
        <v>9765</v>
      </c>
      <c r="I9962" s="4"/>
    </row>
    <row r="9963" spans="1:9" ht="30">
      <c r="A9963" s="6">
        <v>9961</v>
      </c>
      <c r="B9963" s="57" t="s">
        <v>9776</v>
      </c>
      <c r="C9963" s="25" t="str">
        <f>IF(D9963=2,"NO","YES")</f>
        <v>YES</v>
      </c>
      <c r="D9963" s="58">
        <f t="shared" si="167"/>
        <v>0.9</v>
      </c>
      <c r="E9963" s="1">
        <v>2.2230000000000003</v>
      </c>
      <c r="F9963" s="134">
        <v>6120</v>
      </c>
      <c r="G9963" s="17" t="s">
        <v>9170</v>
      </c>
      <c r="H9963" s="127" t="s">
        <v>9765</v>
      </c>
      <c r="I9963" s="4"/>
    </row>
    <row r="9964" spans="1:9" ht="30">
      <c r="A9964" s="6">
        <v>9962</v>
      </c>
      <c r="B9964" s="57" t="s">
        <v>9777</v>
      </c>
      <c r="C9964" s="25" t="str">
        <f>IF(D9964=2,"NO","YES")</f>
        <v>YES</v>
      </c>
      <c r="D9964" s="58">
        <f t="shared" si="167"/>
        <v>0.18</v>
      </c>
      <c r="E9964" s="1">
        <v>0.4446</v>
      </c>
      <c r="F9964" s="134">
        <v>1224</v>
      </c>
      <c r="G9964" s="17" t="s">
        <v>9170</v>
      </c>
      <c r="H9964" s="127" t="s">
        <v>9765</v>
      </c>
      <c r="I9964" s="4"/>
    </row>
    <row r="9965" spans="1:9" ht="30">
      <c r="A9965" s="6">
        <v>9963</v>
      </c>
      <c r="B9965" s="57" t="s">
        <v>9778</v>
      </c>
      <c r="C9965" s="25" t="str">
        <f>IF(D9965=2,"NO","YES")</f>
        <v>YES</v>
      </c>
      <c r="D9965" s="58">
        <f t="shared" si="167"/>
        <v>1.1499999999999999</v>
      </c>
      <c r="E9965" s="1">
        <v>2.8405</v>
      </c>
      <c r="F9965" s="134">
        <v>7820</v>
      </c>
      <c r="G9965" s="17" t="s">
        <v>9170</v>
      </c>
      <c r="H9965" s="127" t="s">
        <v>9765</v>
      </c>
      <c r="I9965" s="4"/>
    </row>
    <row r="9966" spans="1:9" ht="30">
      <c r="A9966" s="6">
        <v>9964</v>
      </c>
      <c r="B9966" s="57" t="s">
        <v>9779</v>
      </c>
      <c r="C9966" s="25" t="str">
        <f>IF(D9966=2,"NO","YES")</f>
        <v>YES</v>
      </c>
      <c r="D9966" s="58">
        <f t="shared" si="167"/>
        <v>1.02</v>
      </c>
      <c r="E9966" s="1">
        <v>2.5194000000000001</v>
      </c>
      <c r="F9966" s="134">
        <v>6936</v>
      </c>
      <c r="G9966" s="17" t="s">
        <v>9170</v>
      </c>
      <c r="H9966" s="127" t="s">
        <v>9765</v>
      </c>
      <c r="I9966" s="4"/>
    </row>
    <row r="9967" spans="1:9" ht="30">
      <c r="A9967" s="6">
        <v>9965</v>
      </c>
      <c r="B9967" s="57" t="s">
        <v>9780</v>
      </c>
      <c r="C9967" s="25" t="str">
        <f>IF(D9967=2,"NO","YES")</f>
        <v>YES</v>
      </c>
      <c r="D9967" s="58">
        <f t="shared" si="167"/>
        <v>0.59</v>
      </c>
      <c r="E9967" s="1">
        <v>1.4573</v>
      </c>
      <c r="F9967" s="134">
        <v>4012</v>
      </c>
      <c r="G9967" s="17" t="s">
        <v>9170</v>
      </c>
      <c r="H9967" s="127" t="s">
        <v>9765</v>
      </c>
      <c r="I9967" s="4"/>
    </row>
    <row r="9968" spans="1:9" ht="30">
      <c r="A9968" s="6">
        <v>9966</v>
      </c>
      <c r="B9968" s="57" t="s">
        <v>9781</v>
      </c>
      <c r="C9968" s="25" t="str">
        <f>IF(D9968=2,"NO","YES")</f>
        <v>YES</v>
      </c>
      <c r="D9968" s="58">
        <f t="shared" si="167"/>
        <v>0.19</v>
      </c>
      <c r="E9968" s="1">
        <v>0.46930000000000005</v>
      </c>
      <c r="F9968" s="134">
        <v>1292</v>
      </c>
      <c r="G9968" s="17" t="s">
        <v>9170</v>
      </c>
      <c r="H9968" s="127" t="s">
        <v>9765</v>
      </c>
      <c r="I9968" s="4"/>
    </row>
    <row r="9969" spans="1:9" ht="30">
      <c r="A9969" s="6">
        <v>9967</v>
      </c>
      <c r="B9969" s="57" t="s">
        <v>9782</v>
      </c>
      <c r="C9969" s="25" t="str">
        <f>IF(D9969=2,"NO","YES")</f>
        <v>YES</v>
      </c>
      <c r="D9969" s="58">
        <f t="shared" si="167"/>
        <v>0.55000000000000004</v>
      </c>
      <c r="E9969" s="1">
        <v>1.3585000000000003</v>
      </c>
      <c r="F9969" s="134">
        <v>3740</v>
      </c>
      <c r="G9969" s="17" t="s">
        <v>9170</v>
      </c>
      <c r="H9969" s="127" t="s">
        <v>9765</v>
      </c>
      <c r="I9969" s="4"/>
    </row>
    <row r="9970" spans="1:9" ht="30">
      <c r="A9970" s="6">
        <v>9968</v>
      </c>
      <c r="B9970" s="57" t="s">
        <v>9783</v>
      </c>
      <c r="C9970" s="25" t="str">
        <f>IF(D9970=2,"NO","YES")</f>
        <v>YES</v>
      </c>
      <c r="D9970" s="58">
        <f t="shared" si="167"/>
        <v>1.7</v>
      </c>
      <c r="E9970" s="1">
        <v>4.1989999999999998</v>
      </c>
      <c r="F9970" s="134">
        <v>11560</v>
      </c>
      <c r="G9970" s="17" t="s">
        <v>9170</v>
      </c>
      <c r="H9970" s="127" t="s">
        <v>9765</v>
      </c>
      <c r="I9970" s="4"/>
    </row>
    <row r="9971" spans="1:9" ht="30">
      <c r="A9971" s="6">
        <v>9969</v>
      </c>
      <c r="B9971" s="57" t="s">
        <v>9784</v>
      </c>
      <c r="C9971" s="25" t="str">
        <f>IF(D9971=2,"NO","YES")</f>
        <v>YES</v>
      </c>
      <c r="D9971" s="58">
        <f t="shared" si="167"/>
        <v>0.6</v>
      </c>
      <c r="E9971" s="1">
        <v>1.482</v>
      </c>
      <c r="F9971" s="134">
        <v>4080</v>
      </c>
      <c r="G9971" s="17" t="s">
        <v>9170</v>
      </c>
      <c r="H9971" s="127" t="s">
        <v>9765</v>
      </c>
      <c r="I9971" s="4"/>
    </row>
    <row r="9972" spans="1:9" ht="30">
      <c r="A9972" s="6">
        <v>9970</v>
      </c>
      <c r="B9972" s="57" t="s">
        <v>9785</v>
      </c>
      <c r="C9972" s="25" t="str">
        <f>IF(D9972=2,"NO","YES")</f>
        <v>YES</v>
      </c>
      <c r="D9972" s="58">
        <f t="shared" si="167"/>
        <v>1.77</v>
      </c>
      <c r="E9972" s="1">
        <v>4.3719000000000001</v>
      </c>
      <c r="F9972" s="134">
        <v>12036</v>
      </c>
      <c r="G9972" s="17" t="s">
        <v>9170</v>
      </c>
      <c r="H9972" s="127" t="s">
        <v>9765</v>
      </c>
      <c r="I9972" s="4"/>
    </row>
    <row r="9973" spans="1:9" ht="45">
      <c r="A9973" s="6">
        <v>9971</v>
      </c>
      <c r="B9973" s="57" t="s">
        <v>9786</v>
      </c>
      <c r="C9973" s="25" t="str">
        <f>IF(D9973=2,"NO","YES")</f>
        <v>YES</v>
      </c>
      <c r="D9973" s="58">
        <f t="shared" si="167"/>
        <v>0.79</v>
      </c>
      <c r="E9973" s="1">
        <v>1.9513000000000003</v>
      </c>
      <c r="F9973" s="134">
        <v>5372</v>
      </c>
      <c r="G9973" s="17" t="s">
        <v>9170</v>
      </c>
      <c r="H9973" s="127" t="s">
        <v>9765</v>
      </c>
      <c r="I9973" s="4"/>
    </row>
    <row r="9974" spans="1:9" ht="30">
      <c r="A9974" s="6">
        <v>9972</v>
      </c>
      <c r="B9974" s="57" t="s">
        <v>9787</v>
      </c>
      <c r="C9974" s="25" t="str">
        <f>IF(D9974=2,"NO","YES")</f>
        <v>YES</v>
      </c>
      <c r="D9974" s="58">
        <f t="shared" si="167"/>
        <v>1.03</v>
      </c>
      <c r="E9974" s="1">
        <v>2.5441000000000003</v>
      </c>
      <c r="F9974" s="134">
        <v>7004</v>
      </c>
      <c r="G9974" s="17" t="s">
        <v>9170</v>
      </c>
      <c r="H9974" s="127" t="s">
        <v>9765</v>
      </c>
      <c r="I9974" s="4"/>
    </row>
    <row r="9975" spans="1:9" ht="30">
      <c r="A9975" s="6">
        <v>9973</v>
      </c>
      <c r="B9975" s="57" t="s">
        <v>9788</v>
      </c>
      <c r="C9975" s="25" t="str">
        <f>IF(D9975=2,"NO","YES")</f>
        <v>YES</v>
      </c>
      <c r="D9975" s="58">
        <f t="shared" si="167"/>
        <v>1.17</v>
      </c>
      <c r="E9975" s="1">
        <v>2.8898999999999999</v>
      </c>
      <c r="F9975" s="134">
        <v>7956</v>
      </c>
      <c r="G9975" s="17" t="s">
        <v>9170</v>
      </c>
      <c r="H9975" s="127" t="s">
        <v>9765</v>
      </c>
      <c r="I9975" s="4"/>
    </row>
    <row r="9976" spans="1:9" ht="30">
      <c r="A9976" s="6">
        <v>9974</v>
      </c>
      <c r="B9976" s="57" t="s">
        <v>9789</v>
      </c>
      <c r="C9976" s="25" t="str">
        <f>IF(D9976=2,"NO","YES")</f>
        <v>YES</v>
      </c>
      <c r="D9976" s="58">
        <f t="shared" si="167"/>
        <v>0.76</v>
      </c>
      <c r="E9976" s="1">
        <v>1.8772000000000002</v>
      </c>
      <c r="F9976" s="134">
        <v>5168</v>
      </c>
      <c r="G9976" s="17" t="s">
        <v>9170</v>
      </c>
      <c r="H9976" s="127" t="s">
        <v>9765</v>
      </c>
      <c r="I9976" s="4"/>
    </row>
    <row r="9977" spans="1:9" ht="30">
      <c r="A9977" s="6">
        <v>9975</v>
      </c>
      <c r="B9977" s="57" t="s">
        <v>9790</v>
      </c>
      <c r="C9977" s="25" t="str">
        <f>IF(D9977=2,"NO","YES")</f>
        <v>YES</v>
      </c>
      <c r="D9977" s="58">
        <f t="shared" si="167"/>
        <v>1.04</v>
      </c>
      <c r="E9977" s="1">
        <v>2.5688000000000004</v>
      </c>
      <c r="F9977" s="134">
        <v>7072</v>
      </c>
      <c r="G9977" s="17" t="s">
        <v>9170</v>
      </c>
      <c r="H9977" s="127" t="s">
        <v>9765</v>
      </c>
      <c r="I9977" s="4"/>
    </row>
    <row r="9978" spans="1:9" ht="30">
      <c r="A9978" s="6">
        <v>9976</v>
      </c>
      <c r="B9978" s="57" t="s">
        <v>9791</v>
      </c>
      <c r="C9978" s="25" t="str">
        <f>IF(D9978=2,"NO","YES")</f>
        <v>YES</v>
      </c>
      <c r="D9978" s="58">
        <f t="shared" si="167"/>
        <v>0.89</v>
      </c>
      <c r="E9978" s="1">
        <v>2.1983000000000001</v>
      </c>
      <c r="F9978" s="134">
        <v>6052</v>
      </c>
      <c r="G9978" s="17" t="s">
        <v>9170</v>
      </c>
      <c r="H9978" s="127" t="s">
        <v>9765</v>
      </c>
      <c r="I9978" s="4"/>
    </row>
    <row r="9979" spans="1:9" ht="45">
      <c r="A9979" s="6">
        <v>9977</v>
      </c>
      <c r="B9979" s="57" t="s">
        <v>9792</v>
      </c>
      <c r="C9979" s="25" t="str">
        <f>IF(D9979=2,"NO","YES")</f>
        <v>YES</v>
      </c>
      <c r="D9979" s="58">
        <f t="shared" si="167"/>
        <v>1.93</v>
      </c>
      <c r="E9979" s="1">
        <v>4.7671000000000001</v>
      </c>
      <c r="F9979" s="134">
        <v>13124</v>
      </c>
      <c r="G9979" s="17" t="s">
        <v>9170</v>
      </c>
      <c r="H9979" s="127" t="s">
        <v>9765</v>
      </c>
      <c r="I9979" s="4"/>
    </row>
    <row r="9980" spans="1:9" ht="45">
      <c r="A9980" s="6">
        <v>9978</v>
      </c>
      <c r="B9980" s="57" t="s">
        <v>9793</v>
      </c>
      <c r="C9980" s="25" t="str">
        <f>IF(D9980=2,"NO","YES")</f>
        <v>YES</v>
      </c>
      <c r="D9980" s="58">
        <f t="shared" si="167"/>
        <v>0.7</v>
      </c>
      <c r="E9980" s="1">
        <v>1.7290000000000001</v>
      </c>
      <c r="F9980" s="134">
        <v>4760</v>
      </c>
      <c r="G9980" s="17" t="s">
        <v>9170</v>
      </c>
      <c r="H9980" s="127" t="s">
        <v>9765</v>
      </c>
      <c r="I9980" s="4"/>
    </row>
    <row r="9981" spans="1:9" ht="30">
      <c r="A9981" s="6">
        <v>9979</v>
      </c>
      <c r="B9981" s="57" t="s">
        <v>9794</v>
      </c>
      <c r="C9981" s="25" t="str">
        <f>IF(D9981=2,"NO","YES")</f>
        <v>YES</v>
      </c>
      <c r="D9981" s="58">
        <f t="shared" si="167"/>
        <v>1.1299999999999999</v>
      </c>
      <c r="E9981" s="1">
        <v>2.7911000000000001</v>
      </c>
      <c r="F9981" s="134">
        <v>7684</v>
      </c>
      <c r="G9981" s="17" t="s">
        <v>9170</v>
      </c>
      <c r="H9981" s="127" t="s">
        <v>9765</v>
      </c>
      <c r="I9981" s="4"/>
    </row>
    <row r="9982" spans="1:9" ht="30">
      <c r="A9982" s="6">
        <v>9980</v>
      </c>
      <c r="B9982" s="57" t="s">
        <v>9795</v>
      </c>
      <c r="C9982" s="25" t="str">
        <f>IF(D9982=2,"NO","YES")</f>
        <v>YES</v>
      </c>
      <c r="D9982" s="58">
        <f t="shared" si="167"/>
        <v>0.02</v>
      </c>
      <c r="E9982" s="1">
        <v>4.9400000000000006E-2</v>
      </c>
      <c r="F9982" s="134">
        <v>136</v>
      </c>
      <c r="G9982" s="17" t="s">
        <v>9170</v>
      </c>
      <c r="H9982" s="127" t="s">
        <v>9765</v>
      </c>
      <c r="I9982" s="4"/>
    </row>
    <row r="9983" spans="1:9" ht="30">
      <c r="A9983" s="6">
        <v>9981</v>
      </c>
      <c r="B9983" s="57" t="s">
        <v>9796</v>
      </c>
      <c r="C9983" s="25" t="str">
        <f>IF(D9983=2,"NO","YES")</f>
        <v>YES</v>
      </c>
      <c r="D9983" s="58">
        <f t="shared" si="167"/>
        <v>1.53</v>
      </c>
      <c r="E9983" s="1">
        <v>3.7791000000000006</v>
      </c>
      <c r="F9983" s="134">
        <v>10404</v>
      </c>
      <c r="G9983" s="17" t="s">
        <v>9170</v>
      </c>
      <c r="H9983" s="127" t="s">
        <v>9765</v>
      </c>
      <c r="I9983" s="4"/>
    </row>
    <row r="9984" spans="1:9" ht="30">
      <c r="A9984" s="6">
        <v>9982</v>
      </c>
      <c r="B9984" s="57" t="s">
        <v>9797</v>
      </c>
      <c r="C9984" s="25" t="str">
        <f>IF(D9984=2,"NO","YES")</f>
        <v>YES</v>
      </c>
      <c r="D9984" s="58">
        <f t="shared" si="167"/>
        <v>1.05</v>
      </c>
      <c r="E9984" s="1">
        <v>2.5935000000000001</v>
      </c>
      <c r="F9984" s="134">
        <v>7140</v>
      </c>
      <c r="G9984" s="17" t="s">
        <v>9170</v>
      </c>
      <c r="H9984" s="127" t="s">
        <v>9765</v>
      </c>
      <c r="I9984" s="4"/>
    </row>
    <row r="9985" spans="1:9" ht="30">
      <c r="A9985" s="6">
        <v>9983</v>
      </c>
      <c r="B9985" s="57" t="s">
        <v>9798</v>
      </c>
      <c r="C9985" s="25" t="str">
        <f>IF(D9985=2,"NO","YES")</f>
        <v>YES</v>
      </c>
      <c r="D9985" s="58">
        <f t="shared" si="167"/>
        <v>1.17</v>
      </c>
      <c r="E9985" s="1">
        <v>2.8898999999999999</v>
      </c>
      <c r="F9985" s="134">
        <v>7956</v>
      </c>
      <c r="G9985" s="17" t="s">
        <v>9170</v>
      </c>
      <c r="H9985" s="127" t="s">
        <v>9765</v>
      </c>
      <c r="I9985" s="4"/>
    </row>
    <row r="9986" spans="1:9" ht="30">
      <c r="A9986" s="6">
        <v>9984</v>
      </c>
      <c r="B9986" s="57" t="s">
        <v>9799</v>
      </c>
      <c r="C9986" s="25" t="str">
        <f>IF(D9986=2,"NO","YES")</f>
        <v>YES</v>
      </c>
      <c r="D9986" s="58">
        <f t="shared" si="167"/>
        <v>1.37</v>
      </c>
      <c r="E9986" s="1">
        <v>3.3839000000000006</v>
      </c>
      <c r="F9986" s="134">
        <v>9316</v>
      </c>
      <c r="G9986" s="17" t="s">
        <v>9170</v>
      </c>
      <c r="H9986" s="127" t="s">
        <v>9765</v>
      </c>
      <c r="I9986" s="4"/>
    </row>
    <row r="9987" spans="1:9" ht="30">
      <c r="A9987" s="6">
        <v>9985</v>
      </c>
      <c r="B9987" s="57" t="s">
        <v>9800</v>
      </c>
      <c r="C9987" s="25" t="str">
        <f>IF(D9987=2,"NO","YES")</f>
        <v>YES</v>
      </c>
      <c r="D9987" s="58">
        <f t="shared" si="167"/>
        <v>0.43</v>
      </c>
      <c r="E9987" s="1">
        <v>1.0621</v>
      </c>
      <c r="F9987" s="134">
        <v>2924</v>
      </c>
      <c r="G9987" s="17" t="s">
        <v>9170</v>
      </c>
      <c r="H9987" s="127" t="s">
        <v>9765</v>
      </c>
      <c r="I9987" s="4"/>
    </row>
    <row r="9988" spans="1:9" ht="30">
      <c r="A9988" s="6">
        <v>9986</v>
      </c>
      <c r="B9988" s="57" t="s">
        <v>9801</v>
      </c>
      <c r="C9988" s="25" t="str">
        <f>IF(D9988=2,"NO","YES")</f>
        <v>YES</v>
      </c>
      <c r="D9988" s="58">
        <f t="shared" si="167"/>
        <v>0.61</v>
      </c>
      <c r="E9988" s="1">
        <v>1.5067000000000002</v>
      </c>
      <c r="F9988" s="134">
        <v>4148</v>
      </c>
      <c r="G9988" s="17" t="s">
        <v>9170</v>
      </c>
      <c r="H9988" s="127" t="s">
        <v>9765</v>
      </c>
      <c r="I9988" s="4"/>
    </row>
    <row r="9989" spans="1:9" ht="45">
      <c r="A9989" s="6">
        <v>9987</v>
      </c>
      <c r="B9989" s="57" t="s">
        <v>9802</v>
      </c>
      <c r="C9989" s="25" t="str">
        <f>IF(D9989=2,"NO","YES")</f>
        <v>YES</v>
      </c>
      <c r="D9989" s="58">
        <f t="shared" ref="D9989:D10052" si="168">F9989/6800</f>
        <v>1.02</v>
      </c>
      <c r="E9989" s="1">
        <v>2.5194000000000001</v>
      </c>
      <c r="F9989" s="134">
        <v>6936</v>
      </c>
      <c r="G9989" s="17" t="s">
        <v>9170</v>
      </c>
      <c r="H9989" s="127" t="s">
        <v>9765</v>
      </c>
      <c r="I9989" s="4"/>
    </row>
    <row r="9990" spans="1:9" ht="30">
      <c r="A9990" s="6">
        <v>9988</v>
      </c>
      <c r="B9990" s="57" t="s">
        <v>9803</v>
      </c>
      <c r="C9990" s="25" t="str">
        <f>IF(D9990=2,"NO","YES")</f>
        <v>YES</v>
      </c>
      <c r="D9990" s="58">
        <f t="shared" si="168"/>
        <v>0.56000000000000005</v>
      </c>
      <c r="E9990" s="1">
        <v>1.3832000000000002</v>
      </c>
      <c r="F9990" s="134">
        <v>3808</v>
      </c>
      <c r="G9990" s="17" t="s">
        <v>9170</v>
      </c>
      <c r="H9990" s="127" t="s">
        <v>9765</v>
      </c>
      <c r="I9990" s="4"/>
    </row>
    <row r="9991" spans="1:9" ht="30">
      <c r="A9991" s="6">
        <v>9989</v>
      </c>
      <c r="B9991" s="57" t="s">
        <v>9804</v>
      </c>
      <c r="C9991" s="25" t="str">
        <f>IF(D9991=2,"NO","YES")</f>
        <v>YES</v>
      </c>
      <c r="D9991" s="58">
        <f t="shared" si="168"/>
        <v>0.67</v>
      </c>
      <c r="E9991" s="1">
        <v>1.6549000000000003</v>
      </c>
      <c r="F9991" s="134">
        <v>4556</v>
      </c>
      <c r="G9991" s="17" t="s">
        <v>9170</v>
      </c>
      <c r="H9991" s="127" t="s">
        <v>9765</v>
      </c>
      <c r="I9991" s="4"/>
    </row>
    <row r="9992" spans="1:9" ht="30">
      <c r="A9992" s="6">
        <v>9990</v>
      </c>
      <c r="B9992" s="57" t="s">
        <v>9805</v>
      </c>
      <c r="C9992" s="25" t="str">
        <f>IF(D9992=2,"NO","YES")</f>
        <v>YES</v>
      </c>
      <c r="D9992" s="58">
        <f t="shared" si="168"/>
        <v>1.3</v>
      </c>
      <c r="E9992" s="1">
        <v>3.2110000000000003</v>
      </c>
      <c r="F9992" s="134">
        <v>8840</v>
      </c>
      <c r="G9992" s="17" t="s">
        <v>9170</v>
      </c>
      <c r="H9992" s="127" t="s">
        <v>9765</v>
      </c>
      <c r="I9992" s="4"/>
    </row>
    <row r="9993" spans="1:9">
      <c r="A9993" s="6">
        <v>9991</v>
      </c>
      <c r="B9993" s="57" t="s">
        <v>9806</v>
      </c>
      <c r="C9993" s="25" t="str">
        <f>IF(D9993=2,"NO","YES")</f>
        <v>YES</v>
      </c>
      <c r="D9993" s="58">
        <f t="shared" si="168"/>
        <v>0.45</v>
      </c>
      <c r="E9993" s="1">
        <v>1.1115000000000002</v>
      </c>
      <c r="F9993" s="134">
        <v>3060</v>
      </c>
      <c r="G9993" s="17" t="s">
        <v>9170</v>
      </c>
      <c r="H9993" s="127" t="s">
        <v>9765</v>
      </c>
      <c r="I9993" s="4"/>
    </row>
    <row r="9994" spans="1:9" ht="45">
      <c r="A9994" s="6">
        <v>9992</v>
      </c>
      <c r="B9994" s="57" t="s">
        <v>9807</v>
      </c>
      <c r="C9994" s="25" t="str">
        <f>IF(D9994=2,"NO","YES")</f>
        <v>YES</v>
      </c>
      <c r="D9994" s="58">
        <f t="shared" si="168"/>
        <v>0.49</v>
      </c>
      <c r="E9994" s="1">
        <v>1.2103000000000002</v>
      </c>
      <c r="F9994" s="134">
        <v>3332</v>
      </c>
      <c r="G9994" s="17" t="s">
        <v>9170</v>
      </c>
      <c r="H9994" s="127" t="s">
        <v>9765</v>
      </c>
      <c r="I9994" s="4"/>
    </row>
    <row r="9995" spans="1:9" ht="30">
      <c r="A9995" s="6">
        <v>9993</v>
      </c>
      <c r="B9995" s="57" t="s">
        <v>9808</v>
      </c>
      <c r="C9995" s="25" t="str">
        <f>IF(D9995=2,"NO","YES")</f>
        <v>YES</v>
      </c>
      <c r="D9995" s="58">
        <f t="shared" si="168"/>
        <v>1.7</v>
      </c>
      <c r="E9995" s="1">
        <v>4.1989999999999998</v>
      </c>
      <c r="F9995" s="134">
        <v>11560</v>
      </c>
      <c r="G9995" s="17" t="s">
        <v>9170</v>
      </c>
      <c r="H9995" s="127" t="s">
        <v>9765</v>
      </c>
      <c r="I9995" s="4"/>
    </row>
    <row r="9996" spans="1:9" ht="30">
      <c r="A9996" s="6">
        <v>9994</v>
      </c>
      <c r="B9996" s="57" t="s">
        <v>9809</v>
      </c>
      <c r="C9996" s="25" t="str">
        <f>IF(D9996=2,"NO","YES")</f>
        <v>YES</v>
      </c>
      <c r="D9996" s="58">
        <f t="shared" si="168"/>
        <v>0.39</v>
      </c>
      <c r="E9996" s="1">
        <v>0.96330000000000016</v>
      </c>
      <c r="F9996" s="134">
        <v>2652</v>
      </c>
      <c r="G9996" s="17" t="s">
        <v>9170</v>
      </c>
      <c r="H9996" s="127" t="s">
        <v>9765</v>
      </c>
      <c r="I9996" s="4"/>
    </row>
    <row r="9997" spans="1:9" ht="30">
      <c r="A9997" s="6">
        <v>9995</v>
      </c>
      <c r="B9997" s="57" t="s">
        <v>9810</v>
      </c>
      <c r="C9997" s="25" t="str">
        <f>IF(D9997=2,"NO","YES")</f>
        <v>YES</v>
      </c>
      <c r="D9997" s="58">
        <f t="shared" si="168"/>
        <v>1.63</v>
      </c>
      <c r="E9997" s="1">
        <v>4.0261000000000005</v>
      </c>
      <c r="F9997" s="134">
        <v>11084</v>
      </c>
      <c r="G9997" s="17" t="s">
        <v>9170</v>
      </c>
      <c r="H9997" s="127" t="s">
        <v>9765</v>
      </c>
      <c r="I9997" s="4"/>
    </row>
    <row r="9998" spans="1:9" ht="30">
      <c r="A9998" s="6">
        <v>9996</v>
      </c>
      <c r="B9998" s="57" t="s">
        <v>9811</v>
      </c>
      <c r="C9998" s="25" t="str">
        <f>IF(D9998=2,"NO","YES")</f>
        <v>YES</v>
      </c>
      <c r="D9998" s="58">
        <f t="shared" si="168"/>
        <v>0.25</v>
      </c>
      <c r="E9998" s="1">
        <v>0.61750000000000005</v>
      </c>
      <c r="F9998" s="134">
        <v>1700</v>
      </c>
      <c r="G9998" s="17" t="s">
        <v>9170</v>
      </c>
      <c r="H9998" s="127" t="s">
        <v>9765</v>
      </c>
      <c r="I9998" s="4"/>
    </row>
    <row r="9999" spans="1:9" ht="30">
      <c r="A9999" s="6">
        <v>9997</v>
      </c>
      <c r="B9999" s="57" t="s">
        <v>9812</v>
      </c>
      <c r="C9999" s="25" t="str">
        <f>IF(D9999=2,"NO","YES")</f>
        <v>YES</v>
      </c>
      <c r="D9999" s="58">
        <f t="shared" si="168"/>
        <v>0.73</v>
      </c>
      <c r="E9999" s="1">
        <v>1.8031000000000001</v>
      </c>
      <c r="F9999" s="134">
        <v>4964</v>
      </c>
      <c r="G9999" s="17" t="s">
        <v>9170</v>
      </c>
      <c r="H9999" s="127" t="s">
        <v>9765</v>
      </c>
      <c r="I9999" s="4"/>
    </row>
    <row r="10000" spans="1:9" ht="30">
      <c r="A10000" s="6">
        <v>9998</v>
      </c>
      <c r="B10000" s="57" t="s">
        <v>9813</v>
      </c>
      <c r="C10000" s="25" t="str">
        <f>IF(D10000=2,"NO","YES")</f>
        <v>YES</v>
      </c>
      <c r="D10000" s="58">
        <f t="shared" si="168"/>
        <v>0.45</v>
      </c>
      <c r="E10000" s="1">
        <v>1.1115000000000002</v>
      </c>
      <c r="F10000" s="134">
        <v>3060</v>
      </c>
      <c r="G10000" s="17" t="s">
        <v>9170</v>
      </c>
      <c r="H10000" s="127" t="s">
        <v>9765</v>
      </c>
      <c r="I10000" s="4"/>
    </row>
    <row r="10001" spans="1:9" ht="45">
      <c r="A10001" s="6">
        <v>9999</v>
      </c>
      <c r="B10001" s="57" t="s">
        <v>9814</v>
      </c>
      <c r="C10001" s="25" t="str">
        <f>IF(D10001=2,"NO","YES")</f>
        <v>YES</v>
      </c>
      <c r="D10001" s="58">
        <f t="shared" si="168"/>
        <v>1.25</v>
      </c>
      <c r="E10001" s="1">
        <v>3.0875000000000004</v>
      </c>
      <c r="F10001" s="134">
        <v>8500</v>
      </c>
      <c r="G10001" s="17" t="s">
        <v>9170</v>
      </c>
      <c r="H10001" s="127" t="s">
        <v>9765</v>
      </c>
      <c r="I10001" s="4"/>
    </row>
    <row r="10002" spans="1:9" ht="30">
      <c r="A10002" s="6">
        <v>10000</v>
      </c>
      <c r="B10002" s="57" t="s">
        <v>9815</v>
      </c>
      <c r="C10002" s="25" t="str">
        <f>IF(D10002=2,"NO","YES")</f>
        <v>YES</v>
      </c>
      <c r="D10002" s="58">
        <f t="shared" si="168"/>
        <v>1.59</v>
      </c>
      <c r="E10002" s="1">
        <v>3.9273000000000007</v>
      </c>
      <c r="F10002" s="134">
        <v>10812</v>
      </c>
      <c r="G10002" s="17" t="s">
        <v>9170</v>
      </c>
      <c r="H10002" s="127" t="s">
        <v>9765</v>
      </c>
      <c r="I10002" s="4"/>
    </row>
    <row r="10003" spans="1:9" ht="30">
      <c r="A10003" s="6">
        <v>10001</v>
      </c>
      <c r="B10003" s="57" t="s">
        <v>9816</v>
      </c>
      <c r="C10003" s="25" t="str">
        <f>IF(D10003=2,"NO","YES")</f>
        <v>YES</v>
      </c>
      <c r="D10003" s="58">
        <f t="shared" si="168"/>
        <v>0.78</v>
      </c>
      <c r="E10003" s="1">
        <v>1.9266000000000003</v>
      </c>
      <c r="F10003" s="134">
        <v>5304</v>
      </c>
      <c r="G10003" s="17" t="s">
        <v>9170</v>
      </c>
      <c r="H10003" s="127" t="s">
        <v>9765</v>
      </c>
      <c r="I10003" s="4"/>
    </row>
    <row r="10004" spans="1:9" ht="30">
      <c r="A10004" s="6">
        <v>10002</v>
      </c>
      <c r="B10004" s="57" t="s">
        <v>9817</v>
      </c>
      <c r="C10004" s="25" t="str">
        <f>IF(D10004=2,"NO","YES")</f>
        <v>YES</v>
      </c>
      <c r="D10004" s="58">
        <f t="shared" si="168"/>
        <v>0.4</v>
      </c>
      <c r="E10004" s="1">
        <v>0.9880000000000001</v>
      </c>
      <c r="F10004" s="134">
        <v>2720</v>
      </c>
      <c r="G10004" s="17" t="s">
        <v>9170</v>
      </c>
      <c r="H10004" s="127" t="s">
        <v>9765</v>
      </c>
      <c r="I10004" s="4"/>
    </row>
    <row r="10005" spans="1:9" ht="30">
      <c r="A10005" s="6">
        <v>10003</v>
      </c>
      <c r="B10005" s="57" t="s">
        <v>9818</v>
      </c>
      <c r="C10005" s="25" t="str">
        <f>IF(D10005=2,"NO","YES")</f>
        <v>YES</v>
      </c>
      <c r="D10005" s="58">
        <f t="shared" si="168"/>
        <v>1.55</v>
      </c>
      <c r="E10005" s="1">
        <v>3.8285000000000005</v>
      </c>
      <c r="F10005" s="134">
        <v>10540</v>
      </c>
      <c r="G10005" s="17" t="s">
        <v>9170</v>
      </c>
      <c r="H10005" s="127" t="s">
        <v>9765</v>
      </c>
      <c r="I10005" s="4"/>
    </row>
    <row r="10006" spans="1:9" ht="30">
      <c r="A10006" s="6">
        <v>10004</v>
      </c>
      <c r="B10006" s="57" t="s">
        <v>9819</v>
      </c>
      <c r="C10006" s="25" t="str">
        <f>IF(D10006=2,"NO","YES")</f>
        <v>YES</v>
      </c>
      <c r="D10006" s="58">
        <f t="shared" si="168"/>
        <v>0.96</v>
      </c>
      <c r="E10006" s="1">
        <v>2.3712</v>
      </c>
      <c r="F10006" s="134">
        <v>6528</v>
      </c>
      <c r="G10006" s="17" t="s">
        <v>9170</v>
      </c>
      <c r="H10006" s="127" t="s">
        <v>9765</v>
      </c>
      <c r="I10006" s="4"/>
    </row>
    <row r="10007" spans="1:9" ht="45">
      <c r="A10007" s="6">
        <v>10005</v>
      </c>
      <c r="B10007" s="57" t="s">
        <v>9820</v>
      </c>
      <c r="C10007" s="25" t="str">
        <f>IF(D10007=2,"NO","YES")</f>
        <v>YES</v>
      </c>
      <c r="D10007" s="58">
        <f t="shared" si="168"/>
        <v>1.23</v>
      </c>
      <c r="E10007" s="1">
        <v>3.0381</v>
      </c>
      <c r="F10007" s="134">
        <v>8364</v>
      </c>
      <c r="G10007" s="17" t="s">
        <v>9170</v>
      </c>
      <c r="H10007" s="127" t="s">
        <v>9765</v>
      </c>
      <c r="I10007" s="4"/>
    </row>
    <row r="10008" spans="1:9" ht="30">
      <c r="A10008" s="6">
        <v>10006</v>
      </c>
      <c r="B10008" s="57" t="s">
        <v>9821</v>
      </c>
      <c r="C10008" s="25" t="str">
        <f>IF(D10008=2,"NO","YES")</f>
        <v>YES</v>
      </c>
      <c r="D10008" s="58">
        <f t="shared" si="168"/>
        <v>0.6</v>
      </c>
      <c r="E10008" s="1">
        <v>1.482</v>
      </c>
      <c r="F10008" s="134">
        <v>4080</v>
      </c>
      <c r="G10008" s="17" t="s">
        <v>9170</v>
      </c>
      <c r="H10008" s="127" t="s">
        <v>9765</v>
      </c>
      <c r="I10008" s="4"/>
    </row>
    <row r="10009" spans="1:9" ht="30">
      <c r="A10009" s="6">
        <v>10007</v>
      </c>
      <c r="B10009" s="57" t="s">
        <v>9821</v>
      </c>
      <c r="C10009" s="25" t="str">
        <f>IF(D10009=2,"NO","YES")</f>
        <v>YES</v>
      </c>
      <c r="D10009" s="58">
        <f t="shared" si="168"/>
        <v>0.36</v>
      </c>
      <c r="E10009" s="1">
        <v>0.88919999999999999</v>
      </c>
      <c r="F10009" s="134">
        <v>2448</v>
      </c>
      <c r="G10009" s="17" t="s">
        <v>9170</v>
      </c>
      <c r="H10009" s="127" t="s">
        <v>9765</v>
      </c>
      <c r="I10009" s="4"/>
    </row>
    <row r="10010" spans="1:9" ht="30">
      <c r="A10010" s="6">
        <v>10008</v>
      </c>
      <c r="B10010" s="57" t="s">
        <v>9822</v>
      </c>
      <c r="C10010" s="25" t="str">
        <f>IF(D10010=2,"NO","YES")</f>
        <v>YES</v>
      </c>
      <c r="D10010" s="58">
        <f t="shared" si="168"/>
        <v>1.28</v>
      </c>
      <c r="E10010" s="1">
        <v>3.1616000000000004</v>
      </c>
      <c r="F10010" s="134">
        <v>8704</v>
      </c>
      <c r="G10010" s="17" t="s">
        <v>9170</v>
      </c>
      <c r="H10010" s="127" t="s">
        <v>9765</v>
      </c>
      <c r="I10010" s="4"/>
    </row>
    <row r="10011" spans="1:9" ht="30">
      <c r="A10011" s="6">
        <v>10009</v>
      </c>
      <c r="B10011" s="57" t="s">
        <v>9823</v>
      </c>
      <c r="C10011" s="25" t="str">
        <f>IF(D10011=2,"NO","YES")</f>
        <v>YES</v>
      </c>
      <c r="D10011" s="58">
        <f t="shared" si="168"/>
        <v>1.01</v>
      </c>
      <c r="E10011" s="1">
        <v>2.4947000000000004</v>
      </c>
      <c r="F10011" s="134">
        <v>6868</v>
      </c>
      <c r="G10011" s="17" t="s">
        <v>9170</v>
      </c>
      <c r="H10011" s="127" t="s">
        <v>9765</v>
      </c>
      <c r="I10011" s="4"/>
    </row>
    <row r="10012" spans="1:9" ht="30">
      <c r="A10012" s="6">
        <v>10010</v>
      </c>
      <c r="B10012" s="57" t="s">
        <v>9824</v>
      </c>
      <c r="C10012" s="25" t="str">
        <f>IF(D10012=2,"NO","YES")</f>
        <v>YES</v>
      </c>
      <c r="D10012" s="58">
        <f t="shared" si="168"/>
        <v>0.75</v>
      </c>
      <c r="E10012" s="1">
        <v>1.8525</v>
      </c>
      <c r="F10012" s="134">
        <v>5100</v>
      </c>
      <c r="G10012" s="17" t="s">
        <v>9170</v>
      </c>
      <c r="H10012" s="127" t="s">
        <v>9765</v>
      </c>
      <c r="I10012" s="4"/>
    </row>
    <row r="10013" spans="1:9" ht="30">
      <c r="A10013" s="6">
        <v>10011</v>
      </c>
      <c r="B10013" s="57" t="s">
        <v>9825</v>
      </c>
      <c r="C10013" s="25" t="str">
        <f>IF(D10013=2,"NO","YES")</f>
        <v>YES</v>
      </c>
      <c r="D10013" s="58">
        <f t="shared" si="168"/>
        <v>0.98</v>
      </c>
      <c r="E10013" s="1">
        <v>2.4206000000000003</v>
      </c>
      <c r="F10013" s="134">
        <v>6664</v>
      </c>
      <c r="G10013" s="17" t="s">
        <v>9170</v>
      </c>
      <c r="H10013" s="127" t="s">
        <v>9765</v>
      </c>
      <c r="I10013" s="4"/>
    </row>
    <row r="10014" spans="1:9" ht="30">
      <c r="A10014" s="6">
        <v>10012</v>
      </c>
      <c r="B10014" s="57" t="s">
        <v>9826</v>
      </c>
      <c r="C10014" s="25" t="str">
        <f>IF(D10014=2,"NO","YES")</f>
        <v>YES</v>
      </c>
      <c r="D10014" s="58">
        <f t="shared" si="168"/>
        <v>0.33</v>
      </c>
      <c r="E10014" s="1">
        <v>0.81510000000000016</v>
      </c>
      <c r="F10014" s="134">
        <v>2244</v>
      </c>
      <c r="G10014" s="17" t="s">
        <v>9170</v>
      </c>
      <c r="H10014" s="127" t="s">
        <v>9765</v>
      </c>
      <c r="I10014" s="4"/>
    </row>
    <row r="10015" spans="1:9" ht="30">
      <c r="A10015" s="6">
        <v>10013</v>
      </c>
      <c r="B10015" s="57" t="s">
        <v>9827</v>
      </c>
      <c r="C10015" s="25" t="str">
        <f>IF(D10015=2,"NO","YES")</f>
        <v>YES</v>
      </c>
      <c r="D10015" s="58">
        <f t="shared" si="168"/>
        <v>0.97</v>
      </c>
      <c r="E10015" s="1">
        <v>2.3959000000000001</v>
      </c>
      <c r="F10015" s="134">
        <v>6596</v>
      </c>
      <c r="G10015" s="17" t="s">
        <v>9170</v>
      </c>
      <c r="H10015" s="127" t="s">
        <v>9765</v>
      </c>
      <c r="I10015" s="4"/>
    </row>
    <row r="10016" spans="1:9" ht="30">
      <c r="A10016" s="6">
        <v>10014</v>
      </c>
      <c r="B10016" s="57" t="s">
        <v>9828</v>
      </c>
      <c r="C10016" s="25" t="str">
        <f>IF(D10016=2,"NO","YES")</f>
        <v>YES</v>
      </c>
      <c r="D10016" s="58">
        <f t="shared" si="168"/>
        <v>0.67</v>
      </c>
      <c r="E10016" s="1">
        <v>1.6549000000000003</v>
      </c>
      <c r="F10016" s="134">
        <v>4556</v>
      </c>
      <c r="G10016" s="17" t="s">
        <v>9170</v>
      </c>
      <c r="H10016" s="127" t="s">
        <v>9765</v>
      </c>
      <c r="I10016" s="4"/>
    </row>
    <row r="10017" spans="1:9" ht="30">
      <c r="A10017" s="6">
        <v>10015</v>
      </c>
      <c r="B10017" s="57" t="s">
        <v>9829</v>
      </c>
      <c r="C10017" s="25" t="str">
        <f>IF(D10017=2,"NO","YES")</f>
        <v>YES</v>
      </c>
      <c r="D10017" s="58">
        <f t="shared" si="168"/>
        <v>1.1100000000000001</v>
      </c>
      <c r="E10017" s="1">
        <v>2.7417000000000002</v>
      </c>
      <c r="F10017" s="134">
        <v>7548</v>
      </c>
      <c r="G10017" s="17" t="s">
        <v>9170</v>
      </c>
      <c r="H10017" s="127" t="s">
        <v>9765</v>
      </c>
      <c r="I10017" s="4"/>
    </row>
    <row r="10018" spans="1:9" ht="30">
      <c r="A10018" s="6">
        <v>10016</v>
      </c>
      <c r="B10018" s="57" t="s">
        <v>9830</v>
      </c>
      <c r="C10018" s="25" t="str">
        <f>IF(D10018=2,"NO","YES")</f>
        <v>YES</v>
      </c>
      <c r="D10018" s="58">
        <f t="shared" si="168"/>
        <v>0.49</v>
      </c>
      <c r="E10018" s="1">
        <v>1.2103000000000002</v>
      </c>
      <c r="F10018" s="134">
        <v>3332</v>
      </c>
      <c r="G10018" s="17" t="s">
        <v>9170</v>
      </c>
      <c r="H10018" s="127" t="s">
        <v>9765</v>
      </c>
      <c r="I10018" s="4"/>
    </row>
    <row r="10019" spans="1:9" ht="30">
      <c r="A10019" s="6">
        <v>10017</v>
      </c>
      <c r="B10019" s="57" t="s">
        <v>9831</v>
      </c>
      <c r="C10019" s="25" t="str">
        <f>IF(D10019=2,"NO","YES")</f>
        <v>YES</v>
      </c>
      <c r="D10019" s="58">
        <f t="shared" si="168"/>
        <v>1.34</v>
      </c>
      <c r="E10019" s="1">
        <v>3.3098000000000005</v>
      </c>
      <c r="F10019" s="134">
        <v>9112</v>
      </c>
      <c r="G10019" s="17" t="s">
        <v>9170</v>
      </c>
      <c r="H10019" s="127" t="s">
        <v>9765</v>
      </c>
      <c r="I10019" s="4"/>
    </row>
    <row r="10020" spans="1:9" ht="30">
      <c r="A10020" s="6">
        <v>10018</v>
      </c>
      <c r="B10020" s="57" t="s">
        <v>9832</v>
      </c>
      <c r="C10020" s="25" t="str">
        <f>IF(D10020=2,"NO","YES")</f>
        <v>YES</v>
      </c>
      <c r="D10020" s="58">
        <f t="shared" si="168"/>
        <v>0.6</v>
      </c>
      <c r="E10020" s="1">
        <v>1.482</v>
      </c>
      <c r="F10020" s="134">
        <v>4080</v>
      </c>
      <c r="G10020" s="17" t="s">
        <v>9170</v>
      </c>
      <c r="H10020" s="127" t="s">
        <v>9765</v>
      </c>
      <c r="I10020" s="4"/>
    </row>
    <row r="10021" spans="1:9" ht="30">
      <c r="A10021" s="6">
        <v>10019</v>
      </c>
      <c r="B10021" s="57" t="s">
        <v>9833</v>
      </c>
      <c r="C10021" s="25" t="str">
        <f>IF(D10021=2,"NO","YES")</f>
        <v>YES</v>
      </c>
      <c r="D10021" s="58">
        <f t="shared" si="168"/>
        <v>0.28999999999999998</v>
      </c>
      <c r="E10021" s="1">
        <v>0.71630000000000005</v>
      </c>
      <c r="F10021" s="134">
        <v>1972</v>
      </c>
      <c r="G10021" s="17" t="s">
        <v>9170</v>
      </c>
      <c r="H10021" s="127" t="s">
        <v>9765</v>
      </c>
      <c r="I10021" s="4"/>
    </row>
    <row r="10022" spans="1:9" ht="45">
      <c r="A10022" s="6">
        <v>10020</v>
      </c>
      <c r="B10022" s="57" t="s">
        <v>9834</v>
      </c>
      <c r="C10022" s="25" t="str">
        <f>IF(D10022=2,"NO","YES")</f>
        <v>YES</v>
      </c>
      <c r="D10022" s="58">
        <f t="shared" si="168"/>
        <v>0.95</v>
      </c>
      <c r="E10022" s="1">
        <v>2.3465000000000003</v>
      </c>
      <c r="F10022" s="134">
        <v>6460</v>
      </c>
      <c r="G10022" s="17" t="s">
        <v>9170</v>
      </c>
      <c r="H10022" s="127" t="s">
        <v>9765</v>
      </c>
      <c r="I10022" s="4"/>
    </row>
    <row r="10023" spans="1:9" ht="30">
      <c r="A10023" s="6">
        <v>10021</v>
      </c>
      <c r="B10023" s="57" t="s">
        <v>9835</v>
      </c>
      <c r="C10023" s="25" t="str">
        <f>IF(D10023=2,"NO","YES")</f>
        <v>YES</v>
      </c>
      <c r="D10023" s="58">
        <f t="shared" si="168"/>
        <v>0.31</v>
      </c>
      <c r="E10023" s="1">
        <v>0.76570000000000005</v>
      </c>
      <c r="F10023" s="134">
        <v>2108</v>
      </c>
      <c r="G10023" s="17" t="s">
        <v>9170</v>
      </c>
      <c r="H10023" s="127" t="s">
        <v>9765</v>
      </c>
      <c r="I10023" s="4"/>
    </row>
    <row r="10024" spans="1:9" ht="30">
      <c r="A10024" s="6">
        <v>10022</v>
      </c>
      <c r="B10024" s="57" t="s">
        <v>9836</v>
      </c>
      <c r="C10024" s="25" t="str">
        <f>IF(D10024=2,"NO","YES")</f>
        <v>YES</v>
      </c>
      <c r="D10024" s="58">
        <f t="shared" si="168"/>
        <v>0.19</v>
      </c>
      <c r="E10024" s="1">
        <v>0.46930000000000005</v>
      </c>
      <c r="F10024" s="134">
        <v>1292</v>
      </c>
      <c r="G10024" s="17" t="s">
        <v>9170</v>
      </c>
      <c r="H10024" s="127" t="s">
        <v>9765</v>
      </c>
      <c r="I10024" s="4"/>
    </row>
    <row r="10025" spans="1:9" ht="30">
      <c r="A10025" s="6">
        <v>10023</v>
      </c>
      <c r="B10025" s="57" t="s">
        <v>9837</v>
      </c>
      <c r="C10025" s="25" t="str">
        <f>IF(D10025=2,"NO","YES")</f>
        <v>YES</v>
      </c>
      <c r="D10025" s="58">
        <f t="shared" si="168"/>
        <v>0.61</v>
      </c>
      <c r="E10025" s="1">
        <v>1.5067000000000002</v>
      </c>
      <c r="F10025" s="134">
        <v>4148</v>
      </c>
      <c r="G10025" s="17" t="s">
        <v>9170</v>
      </c>
      <c r="H10025" s="127" t="s">
        <v>9765</v>
      </c>
      <c r="I10025" s="4"/>
    </row>
    <row r="10026" spans="1:9" ht="30">
      <c r="A10026" s="6">
        <v>10024</v>
      </c>
      <c r="B10026" s="57" t="s">
        <v>9838</v>
      </c>
      <c r="C10026" s="25" t="str">
        <f>IF(D10026=2,"NO","YES")</f>
        <v>YES</v>
      </c>
      <c r="D10026" s="58">
        <f t="shared" si="168"/>
        <v>1.55</v>
      </c>
      <c r="E10026" s="1">
        <v>3.8285000000000005</v>
      </c>
      <c r="F10026" s="134">
        <v>10540</v>
      </c>
      <c r="G10026" s="17" t="s">
        <v>9170</v>
      </c>
      <c r="H10026" s="127" t="s">
        <v>9765</v>
      </c>
      <c r="I10026" s="4"/>
    </row>
    <row r="10027" spans="1:9" ht="30">
      <c r="A10027" s="6">
        <v>10025</v>
      </c>
      <c r="B10027" s="57" t="s">
        <v>9839</v>
      </c>
      <c r="C10027" s="25" t="str">
        <f>IF(D10027=2,"NO","YES")</f>
        <v>YES</v>
      </c>
      <c r="D10027" s="58">
        <f t="shared" si="168"/>
        <v>0.49</v>
      </c>
      <c r="E10027" s="1">
        <v>1.2103000000000002</v>
      </c>
      <c r="F10027" s="134">
        <v>3332</v>
      </c>
      <c r="G10027" s="17" t="s">
        <v>9170</v>
      </c>
      <c r="H10027" s="127" t="s">
        <v>9765</v>
      </c>
      <c r="I10027" s="4"/>
    </row>
    <row r="10028" spans="1:9" ht="30">
      <c r="A10028" s="6">
        <v>10026</v>
      </c>
      <c r="B10028" s="57" t="s">
        <v>9840</v>
      </c>
      <c r="C10028" s="25" t="str">
        <f>IF(D10028=2,"NO","YES")</f>
        <v>YES</v>
      </c>
      <c r="D10028" s="58">
        <f t="shared" si="168"/>
        <v>0.4</v>
      </c>
      <c r="E10028" s="1">
        <v>0.9880000000000001</v>
      </c>
      <c r="F10028" s="134">
        <v>2720</v>
      </c>
      <c r="G10028" s="17" t="s">
        <v>9170</v>
      </c>
      <c r="H10028" s="127" t="s">
        <v>9765</v>
      </c>
      <c r="I10028" s="4"/>
    </row>
    <row r="10029" spans="1:9" ht="30">
      <c r="A10029" s="6">
        <v>10027</v>
      </c>
      <c r="B10029" s="57" t="s">
        <v>9841</v>
      </c>
      <c r="C10029" s="25" t="str">
        <f>IF(D10029=2,"NO","YES")</f>
        <v>YES</v>
      </c>
      <c r="D10029" s="58">
        <f t="shared" si="168"/>
        <v>0.92</v>
      </c>
      <c r="E10029" s="1">
        <v>2.2724000000000002</v>
      </c>
      <c r="F10029" s="134">
        <v>6256</v>
      </c>
      <c r="G10029" s="17" t="s">
        <v>9170</v>
      </c>
      <c r="H10029" s="127" t="s">
        <v>9765</v>
      </c>
      <c r="I10029" s="4"/>
    </row>
    <row r="10030" spans="1:9" ht="30">
      <c r="A10030" s="6">
        <v>10028</v>
      </c>
      <c r="B10030" s="57" t="s">
        <v>9842</v>
      </c>
      <c r="C10030" s="25" t="str">
        <f>IF(D10030=2,"NO","YES")</f>
        <v>YES</v>
      </c>
      <c r="D10030" s="58">
        <f t="shared" si="168"/>
        <v>0.15</v>
      </c>
      <c r="E10030" s="1">
        <v>0.3705</v>
      </c>
      <c r="F10030" s="134">
        <v>1020</v>
      </c>
      <c r="G10030" s="17" t="s">
        <v>9170</v>
      </c>
      <c r="H10030" s="127" t="s">
        <v>9765</v>
      </c>
      <c r="I10030" s="4"/>
    </row>
    <row r="10031" spans="1:9" ht="30">
      <c r="A10031" s="6">
        <v>10029</v>
      </c>
      <c r="B10031" s="57" t="s">
        <v>9843</v>
      </c>
      <c r="C10031" s="25" t="str">
        <f>IF(D10031=2,"NO","YES")</f>
        <v>YES</v>
      </c>
      <c r="D10031" s="58">
        <f t="shared" si="168"/>
        <v>0.49</v>
      </c>
      <c r="E10031" s="1">
        <v>1.2103000000000002</v>
      </c>
      <c r="F10031" s="134">
        <v>3332</v>
      </c>
      <c r="G10031" s="17" t="s">
        <v>9170</v>
      </c>
      <c r="H10031" s="127" t="s">
        <v>9765</v>
      </c>
      <c r="I10031" s="4"/>
    </row>
    <row r="10032" spans="1:9" ht="30">
      <c r="A10032" s="6">
        <v>10030</v>
      </c>
      <c r="B10032" s="57" t="s">
        <v>9844</v>
      </c>
      <c r="C10032" s="25" t="str">
        <f>IF(D10032=2,"NO","YES")</f>
        <v>YES</v>
      </c>
      <c r="D10032" s="58">
        <f t="shared" si="168"/>
        <v>1.59</v>
      </c>
      <c r="E10032" s="1">
        <v>3.9273000000000007</v>
      </c>
      <c r="F10032" s="134">
        <v>10812</v>
      </c>
      <c r="G10032" s="17" t="s">
        <v>9170</v>
      </c>
      <c r="H10032" s="127" t="s">
        <v>9765</v>
      </c>
      <c r="I10032" s="4"/>
    </row>
    <row r="10033" spans="1:9" ht="30">
      <c r="A10033" s="6">
        <v>10031</v>
      </c>
      <c r="B10033" s="57" t="s">
        <v>9845</v>
      </c>
      <c r="C10033" s="25" t="str">
        <f>IF(D10033=2,"NO","YES")</f>
        <v>YES</v>
      </c>
      <c r="D10033" s="58">
        <f t="shared" si="168"/>
        <v>0.7</v>
      </c>
      <c r="E10033" s="1">
        <v>1.7290000000000001</v>
      </c>
      <c r="F10033" s="134">
        <v>4760</v>
      </c>
      <c r="G10033" s="17" t="s">
        <v>9170</v>
      </c>
      <c r="H10033" s="127" t="s">
        <v>9765</v>
      </c>
      <c r="I10033" s="4"/>
    </row>
    <row r="10034" spans="1:9" ht="30">
      <c r="A10034" s="6">
        <v>10032</v>
      </c>
      <c r="B10034" s="57" t="s">
        <v>9846</v>
      </c>
      <c r="C10034" s="25" t="str">
        <f>IF(D10034=2,"NO","YES")</f>
        <v>YES</v>
      </c>
      <c r="D10034" s="58">
        <f t="shared" si="168"/>
        <v>1.01</v>
      </c>
      <c r="E10034" s="1">
        <v>2.4947000000000004</v>
      </c>
      <c r="F10034" s="134">
        <v>6868</v>
      </c>
      <c r="G10034" s="17" t="s">
        <v>9170</v>
      </c>
      <c r="H10034" s="127" t="s">
        <v>9765</v>
      </c>
      <c r="I10034" s="4"/>
    </row>
    <row r="10035" spans="1:9" ht="30">
      <c r="A10035" s="6">
        <v>10033</v>
      </c>
      <c r="B10035" s="57" t="s">
        <v>9847</v>
      </c>
      <c r="C10035" s="25" t="str">
        <f>IF(D10035=2,"NO","YES")</f>
        <v>YES</v>
      </c>
      <c r="D10035" s="58">
        <f t="shared" si="168"/>
        <v>1.74</v>
      </c>
      <c r="E10035" s="1">
        <v>4.2978000000000005</v>
      </c>
      <c r="F10035" s="134">
        <v>11832</v>
      </c>
      <c r="G10035" s="17" t="s">
        <v>9170</v>
      </c>
      <c r="H10035" s="127" t="s">
        <v>9765</v>
      </c>
      <c r="I10035" s="4"/>
    </row>
    <row r="10036" spans="1:9" ht="30">
      <c r="A10036" s="6">
        <v>10034</v>
      </c>
      <c r="B10036" s="57" t="s">
        <v>9848</v>
      </c>
      <c r="C10036" s="25" t="str">
        <f>IF(D10036=2,"NO","YES")</f>
        <v>YES</v>
      </c>
      <c r="D10036" s="58">
        <f t="shared" si="168"/>
        <v>1.38</v>
      </c>
      <c r="E10036" s="1">
        <v>3.4085999999999999</v>
      </c>
      <c r="F10036" s="134">
        <v>9384</v>
      </c>
      <c r="G10036" s="17" t="s">
        <v>9170</v>
      </c>
      <c r="H10036" s="127" t="s">
        <v>9765</v>
      </c>
      <c r="I10036" s="4"/>
    </row>
    <row r="10037" spans="1:9" ht="30">
      <c r="A10037" s="6">
        <v>10035</v>
      </c>
      <c r="B10037" s="57" t="s">
        <v>9849</v>
      </c>
      <c r="C10037" s="25" t="str">
        <f>IF(D10037=2,"NO","YES")</f>
        <v>YES</v>
      </c>
      <c r="D10037" s="58">
        <f t="shared" si="168"/>
        <v>1.17</v>
      </c>
      <c r="E10037" s="1">
        <v>2.8898999999999999</v>
      </c>
      <c r="F10037" s="134">
        <v>7956</v>
      </c>
      <c r="G10037" s="17" t="s">
        <v>9170</v>
      </c>
      <c r="H10037" s="127" t="s">
        <v>9765</v>
      </c>
      <c r="I10037" s="4"/>
    </row>
    <row r="10038" spans="1:9" ht="30">
      <c r="A10038" s="6">
        <v>10036</v>
      </c>
      <c r="B10038" s="57" t="s">
        <v>9850</v>
      </c>
      <c r="C10038" s="25" t="str">
        <f>IF(D10038=2,"NO","YES")</f>
        <v>YES</v>
      </c>
      <c r="D10038" s="58">
        <f t="shared" si="168"/>
        <v>0.28999999999999998</v>
      </c>
      <c r="E10038" s="1">
        <v>0.71630000000000005</v>
      </c>
      <c r="F10038" s="134">
        <v>1972</v>
      </c>
      <c r="G10038" s="17" t="s">
        <v>9170</v>
      </c>
      <c r="H10038" s="127" t="s">
        <v>9765</v>
      </c>
      <c r="I10038" s="4"/>
    </row>
    <row r="10039" spans="1:9" ht="30">
      <c r="A10039" s="6">
        <v>10037</v>
      </c>
      <c r="B10039" s="57" t="s">
        <v>9851</v>
      </c>
      <c r="C10039" s="25" t="str">
        <f>IF(D10039=2,"NO","YES")</f>
        <v>YES</v>
      </c>
      <c r="D10039" s="58">
        <f t="shared" si="168"/>
        <v>0.95</v>
      </c>
      <c r="E10039" s="1">
        <v>2.3465000000000003</v>
      </c>
      <c r="F10039" s="134">
        <v>6460</v>
      </c>
      <c r="G10039" s="17" t="s">
        <v>9170</v>
      </c>
      <c r="H10039" s="127" t="s">
        <v>9765</v>
      </c>
      <c r="I10039" s="4"/>
    </row>
    <row r="10040" spans="1:9" ht="30">
      <c r="A10040" s="6">
        <v>10038</v>
      </c>
      <c r="B10040" s="57" t="s">
        <v>9852</v>
      </c>
      <c r="C10040" s="25" t="str">
        <f>IF(D10040=2,"NO","YES")</f>
        <v>YES</v>
      </c>
      <c r="D10040" s="58">
        <f t="shared" si="168"/>
        <v>1.45</v>
      </c>
      <c r="E10040" s="1">
        <v>3.5815000000000001</v>
      </c>
      <c r="F10040" s="134">
        <v>9860</v>
      </c>
      <c r="G10040" s="17" t="s">
        <v>9170</v>
      </c>
      <c r="H10040" s="127" t="s">
        <v>9765</v>
      </c>
      <c r="I10040" s="4"/>
    </row>
    <row r="10041" spans="1:9" ht="45">
      <c r="A10041" s="6">
        <v>10039</v>
      </c>
      <c r="B10041" s="57" t="s">
        <v>9853</v>
      </c>
      <c r="C10041" s="25" t="str">
        <f>IF(D10041=2,"NO","YES")</f>
        <v>YES</v>
      </c>
      <c r="D10041" s="58">
        <f t="shared" si="168"/>
        <v>0.78</v>
      </c>
      <c r="E10041" s="1">
        <v>1.9266000000000003</v>
      </c>
      <c r="F10041" s="134">
        <v>5304</v>
      </c>
      <c r="G10041" s="17" t="s">
        <v>9170</v>
      </c>
      <c r="H10041" s="127" t="s">
        <v>9765</v>
      </c>
      <c r="I10041" s="4"/>
    </row>
    <row r="10042" spans="1:9" ht="30">
      <c r="A10042" s="6">
        <v>10040</v>
      </c>
      <c r="B10042" s="57" t="s">
        <v>9854</v>
      </c>
      <c r="C10042" s="25" t="str">
        <f>IF(D10042=2,"NO","YES")</f>
        <v>YES</v>
      </c>
      <c r="D10042" s="58">
        <f t="shared" si="168"/>
        <v>0.28000000000000003</v>
      </c>
      <c r="E10042" s="1">
        <v>0.6916000000000001</v>
      </c>
      <c r="F10042" s="134">
        <v>1904</v>
      </c>
      <c r="G10042" s="17" t="s">
        <v>9170</v>
      </c>
      <c r="H10042" s="127" t="s">
        <v>9765</v>
      </c>
      <c r="I10042" s="4"/>
    </row>
    <row r="10043" spans="1:9" ht="30">
      <c r="A10043" s="6">
        <v>10041</v>
      </c>
      <c r="B10043" s="57" t="s">
        <v>9855</v>
      </c>
      <c r="C10043" s="25" t="str">
        <f>IF(D10043=2,"NO","YES")</f>
        <v>YES</v>
      </c>
      <c r="D10043" s="58">
        <f t="shared" si="168"/>
        <v>0.59</v>
      </c>
      <c r="E10043" s="1">
        <v>1.4573</v>
      </c>
      <c r="F10043" s="134">
        <v>4012</v>
      </c>
      <c r="G10043" s="17" t="s">
        <v>9170</v>
      </c>
      <c r="H10043" s="127" t="s">
        <v>9765</v>
      </c>
      <c r="I10043" s="4"/>
    </row>
    <row r="10044" spans="1:9" ht="30">
      <c r="A10044" s="6">
        <v>10042</v>
      </c>
      <c r="B10044" s="57" t="s">
        <v>9856</v>
      </c>
      <c r="C10044" s="25" t="str">
        <f>IF(D10044=2,"NO","YES")</f>
        <v>YES</v>
      </c>
      <c r="D10044" s="58">
        <f t="shared" si="168"/>
        <v>0.72</v>
      </c>
      <c r="E10044" s="1">
        <v>1.7784</v>
      </c>
      <c r="F10044" s="134">
        <v>4896</v>
      </c>
      <c r="G10044" s="17" t="s">
        <v>9170</v>
      </c>
      <c r="H10044" s="127" t="s">
        <v>9765</v>
      </c>
      <c r="I10044" s="4"/>
    </row>
    <row r="10045" spans="1:9" ht="30">
      <c r="A10045" s="6">
        <v>10043</v>
      </c>
      <c r="B10045" s="57" t="s">
        <v>9857</v>
      </c>
      <c r="C10045" s="25" t="str">
        <f>IF(D10045=2,"NO","YES")</f>
        <v>YES</v>
      </c>
      <c r="D10045" s="58">
        <f t="shared" si="168"/>
        <v>1.01</v>
      </c>
      <c r="E10045" s="1">
        <v>2.4947000000000004</v>
      </c>
      <c r="F10045" s="134">
        <v>6868</v>
      </c>
      <c r="G10045" s="17" t="s">
        <v>9170</v>
      </c>
      <c r="H10045" s="127" t="s">
        <v>9765</v>
      </c>
      <c r="I10045" s="4"/>
    </row>
    <row r="10046" spans="1:9">
      <c r="A10046" s="6">
        <v>10044</v>
      </c>
      <c r="B10046" s="57" t="s">
        <v>9858</v>
      </c>
      <c r="C10046" s="25" t="str">
        <f>IF(D10046=2,"NO","YES")</f>
        <v>YES</v>
      </c>
      <c r="D10046" s="58">
        <f t="shared" si="168"/>
        <v>0.27</v>
      </c>
      <c r="E10046" s="1">
        <v>0.66690000000000005</v>
      </c>
      <c r="F10046" s="134">
        <v>1836</v>
      </c>
      <c r="G10046" s="17" t="s">
        <v>9170</v>
      </c>
      <c r="H10046" s="127" t="s">
        <v>9765</v>
      </c>
      <c r="I10046" s="4"/>
    </row>
    <row r="10047" spans="1:9" ht="30">
      <c r="A10047" s="6">
        <v>10045</v>
      </c>
      <c r="B10047" s="57" t="s">
        <v>9859</v>
      </c>
      <c r="C10047" s="25" t="str">
        <f>IF(D10047=2,"NO","YES")</f>
        <v>YES</v>
      </c>
      <c r="D10047" s="58">
        <f t="shared" si="168"/>
        <v>0.36</v>
      </c>
      <c r="E10047" s="1">
        <v>0.88919999999999999</v>
      </c>
      <c r="F10047" s="134">
        <v>2448</v>
      </c>
      <c r="G10047" s="17" t="s">
        <v>9170</v>
      </c>
      <c r="H10047" s="127" t="s">
        <v>9765</v>
      </c>
      <c r="I10047" s="4"/>
    </row>
    <row r="10048" spans="1:9" ht="30">
      <c r="A10048" s="6">
        <v>10046</v>
      </c>
      <c r="B10048" s="57" t="s">
        <v>9860</v>
      </c>
      <c r="C10048" s="25" t="str">
        <f>IF(D10048=2,"NO","YES")</f>
        <v>YES</v>
      </c>
      <c r="D10048" s="58">
        <f t="shared" si="168"/>
        <v>0.19</v>
      </c>
      <c r="E10048" s="1">
        <v>0.46930000000000005</v>
      </c>
      <c r="F10048" s="134">
        <v>1292</v>
      </c>
      <c r="G10048" s="17" t="s">
        <v>9170</v>
      </c>
      <c r="H10048" s="127" t="s">
        <v>9765</v>
      </c>
      <c r="I10048" s="4"/>
    </row>
    <row r="10049" spans="1:9" ht="30">
      <c r="A10049" s="6">
        <v>10047</v>
      </c>
      <c r="B10049" s="57" t="s">
        <v>9861</v>
      </c>
      <c r="C10049" s="25" t="str">
        <f>IF(D10049=2,"NO","YES")</f>
        <v>YES</v>
      </c>
      <c r="D10049" s="58">
        <f t="shared" si="168"/>
        <v>1.1499999999999999</v>
      </c>
      <c r="E10049" s="1">
        <v>2.8405</v>
      </c>
      <c r="F10049" s="134">
        <v>7820</v>
      </c>
      <c r="G10049" s="17" t="s">
        <v>9170</v>
      </c>
      <c r="H10049" s="127" t="s">
        <v>9765</v>
      </c>
      <c r="I10049" s="4"/>
    </row>
    <row r="10050" spans="1:9" ht="30">
      <c r="A10050" s="6">
        <v>10048</v>
      </c>
      <c r="B10050" s="57" t="s">
        <v>9862</v>
      </c>
      <c r="C10050" s="25" t="str">
        <f>IF(D10050=2,"NO","YES")</f>
        <v>YES</v>
      </c>
      <c r="D10050" s="58">
        <f t="shared" si="168"/>
        <v>0.26</v>
      </c>
      <c r="E10050" s="1">
        <v>0.6422000000000001</v>
      </c>
      <c r="F10050" s="134">
        <v>1768</v>
      </c>
      <c r="G10050" s="17" t="s">
        <v>9170</v>
      </c>
      <c r="H10050" s="127" t="s">
        <v>9765</v>
      </c>
      <c r="I10050" s="4"/>
    </row>
    <row r="10051" spans="1:9" ht="30">
      <c r="A10051" s="6">
        <v>10049</v>
      </c>
      <c r="B10051" s="57" t="s">
        <v>9863</v>
      </c>
      <c r="C10051" s="25" t="str">
        <f>IF(D10051=2,"NO","YES")</f>
        <v>YES</v>
      </c>
      <c r="D10051" s="58">
        <f t="shared" si="168"/>
        <v>0.34</v>
      </c>
      <c r="E10051" s="1">
        <v>0.8398000000000001</v>
      </c>
      <c r="F10051" s="134">
        <v>2312</v>
      </c>
      <c r="G10051" s="17" t="s">
        <v>9170</v>
      </c>
      <c r="H10051" s="127" t="s">
        <v>9765</v>
      </c>
      <c r="I10051" s="4"/>
    </row>
    <row r="10052" spans="1:9" ht="30">
      <c r="A10052" s="6">
        <v>10050</v>
      </c>
      <c r="B10052" s="57" t="s">
        <v>9864</v>
      </c>
      <c r="C10052" s="25" t="str">
        <f>IF(D10052=2,"NO","YES")</f>
        <v>YES</v>
      </c>
      <c r="D10052" s="58">
        <f t="shared" si="168"/>
        <v>1.47</v>
      </c>
      <c r="E10052" s="1">
        <v>3.6309</v>
      </c>
      <c r="F10052" s="134">
        <v>9996</v>
      </c>
      <c r="G10052" s="17" t="s">
        <v>9170</v>
      </c>
      <c r="H10052" s="127" t="s">
        <v>9765</v>
      </c>
      <c r="I10052" s="4"/>
    </row>
    <row r="10053" spans="1:9" ht="30">
      <c r="A10053" s="6">
        <v>10051</v>
      </c>
      <c r="B10053" s="57" t="s">
        <v>9865</v>
      </c>
      <c r="C10053" s="25" t="str">
        <f>IF(D10053=2,"NO","YES")</f>
        <v>YES</v>
      </c>
      <c r="D10053" s="58">
        <f t="shared" ref="D10053:D10116" si="169">F10053/6800</f>
        <v>1.05</v>
      </c>
      <c r="E10053" s="1">
        <v>2.5935000000000001</v>
      </c>
      <c r="F10053" s="134">
        <v>7140</v>
      </c>
      <c r="G10053" s="17" t="s">
        <v>9170</v>
      </c>
      <c r="H10053" s="127" t="s">
        <v>9765</v>
      </c>
      <c r="I10053" s="4"/>
    </row>
    <row r="10054" spans="1:9" ht="30">
      <c r="A10054" s="6">
        <v>10052</v>
      </c>
      <c r="B10054" s="57" t="s">
        <v>9866</v>
      </c>
      <c r="C10054" s="25" t="str">
        <f>IF(D10054=2,"NO","YES")</f>
        <v>YES</v>
      </c>
      <c r="D10054" s="58">
        <f t="shared" si="169"/>
        <v>0.42</v>
      </c>
      <c r="E10054" s="1">
        <v>1.0374000000000001</v>
      </c>
      <c r="F10054" s="134">
        <v>2856</v>
      </c>
      <c r="G10054" s="17" t="s">
        <v>9170</v>
      </c>
      <c r="H10054" s="127" t="s">
        <v>9765</v>
      </c>
      <c r="I10054" s="4"/>
    </row>
    <row r="10055" spans="1:9" ht="30">
      <c r="A10055" s="6">
        <v>10053</v>
      </c>
      <c r="B10055" s="57" t="s">
        <v>9867</v>
      </c>
      <c r="C10055" s="25" t="str">
        <f>IF(D10055=2,"NO","YES")</f>
        <v>YES</v>
      </c>
      <c r="D10055" s="58">
        <f t="shared" si="169"/>
        <v>0.59</v>
      </c>
      <c r="E10055" s="1">
        <v>1.4573</v>
      </c>
      <c r="F10055" s="134">
        <v>4012</v>
      </c>
      <c r="G10055" s="17" t="s">
        <v>9170</v>
      </c>
      <c r="H10055" s="127" t="s">
        <v>9765</v>
      </c>
      <c r="I10055" s="4"/>
    </row>
    <row r="10056" spans="1:9" ht="30">
      <c r="A10056" s="6">
        <v>10054</v>
      </c>
      <c r="B10056" s="57" t="s">
        <v>9868</v>
      </c>
      <c r="C10056" s="25" t="str">
        <f>IF(D10056=2,"NO","YES")</f>
        <v>YES</v>
      </c>
      <c r="D10056" s="58">
        <f t="shared" si="169"/>
        <v>0.63</v>
      </c>
      <c r="E10056" s="1">
        <v>1.5561</v>
      </c>
      <c r="F10056" s="134">
        <v>4284</v>
      </c>
      <c r="G10056" s="17" t="s">
        <v>9170</v>
      </c>
      <c r="H10056" s="127" t="s">
        <v>9765</v>
      </c>
      <c r="I10056" s="4"/>
    </row>
    <row r="10057" spans="1:9" ht="30">
      <c r="A10057" s="6">
        <v>10055</v>
      </c>
      <c r="B10057" s="57" t="s">
        <v>9869</v>
      </c>
      <c r="C10057" s="25" t="str">
        <f>IF(D10057=2,"NO","YES")</f>
        <v>YES</v>
      </c>
      <c r="D10057" s="58">
        <f t="shared" si="169"/>
        <v>0.17</v>
      </c>
      <c r="E10057" s="1">
        <v>0.41990000000000005</v>
      </c>
      <c r="F10057" s="134">
        <v>1156</v>
      </c>
      <c r="G10057" s="17" t="s">
        <v>9170</v>
      </c>
      <c r="H10057" s="127" t="s">
        <v>9765</v>
      </c>
      <c r="I10057" s="4"/>
    </row>
    <row r="10058" spans="1:9" ht="30">
      <c r="A10058" s="6">
        <v>10056</v>
      </c>
      <c r="B10058" s="57" t="s">
        <v>9870</v>
      </c>
      <c r="C10058" s="25" t="str">
        <f>IF(D10058=2,"NO","YES")</f>
        <v>YES</v>
      </c>
      <c r="D10058" s="58">
        <f t="shared" si="169"/>
        <v>1.5</v>
      </c>
      <c r="E10058" s="1">
        <v>3.7050000000000001</v>
      </c>
      <c r="F10058" s="134">
        <v>10200</v>
      </c>
      <c r="G10058" s="17" t="s">
        <v>9170</v>
      </c>
      <c r="H10058" s="127" t="s">
        <v>9765</v>
      </c>
      <c r="I10058" s="4"/>
    </row>
    <row r="10059" spans="1:9" ht="30">
      <c r="A10059" s="6">
        <v>10057</v>
      </c>
      <c r="B10059" s="57" t="s">
        <v>9871</v>
      </c>
      <c r="C10059" s="25" t="str">
        <f>IF(D10059=2,"NO","YES")</f>
        <v>YES</v>
      </c>
      <c r="D10059" s="58">
        <f t="shared" si="169"/>
        <v>0.1</v>
      </c>
      <c r="E10059" s="1">
        <v>0.24700000000000003</v>
      </c>
      <c r="F10059" s="134">
        <v>680</v>
      </c>
      <c r="G10059" s="17" t="s">
        <v>9170</v>
      </c>
      <c r="H10059" s="127" t="s">
        <v>9765</v>
      </c>
      <c r="I10059" s="4"/>
    </row>
    <row r="10060" spans="1:9" ht="30">
      <c r="A10060" s="6">
        <v>10058</v>
      </c>
      <c r="B10060" s="57" t="s">
        <v>9872</v>
      </c>
      <c r="C10060" s="25" t="str">
        <f>IF(D10060=2,"NO","YES")</f>
        <v>YES</v>
      </c>
      <c r="D10060" s="58">
        <f t="shared" si="169"/>
        <v>1.27</v>
      </c>
      <c r="E10060" s="1">
        <v>3.1369000000000002</v>
      </c>
      <c r="F10060" s="134">
        <v>8636</v>
      </c>
      <c r="G10060" s="17" t="s">
        <v>9170</v>
      </c>
      <c r="H10060" s="127" t="s">
        <v>9765</v>
      </c>
      <c r="I10060" s="4"/>
    </row>
    <row r="10061" spans="1:9" ht="30">
      <c r="A10061" s="6">
        <v>10059</v>
      </c>
      <c r="B10061" s="57" t="s">
        <v>9873</v>
      </c>
      <c r="C10061" s="25" t="str">
        <f>IF(D10061=2,"NO","YES")</f>
        <v>YES</v>
      </c>
      <c r="D10061" s="58">
        <f t="shared" si="169"/>
        <v>0.85</v>
      </c>
      <c r="E10061" s="1">
        <v>2.0994999999999999</v>
      </c>
      <c r="F10061" s="134">
        <v>5780</v>
      </c>
      <c r="G10061" s="17" t="s">
        <v>9170</v>
      </c>
      <c r="H10061" s="127" t="s">
        <v>9765</v>
      </c>
      <c r="I10061" s="4"/>
    </row>
    <row r="10062" spans="1:9" ht="30">
      <c r="A10062" s="6">
        <v>10060</v>
      </c>
      <c r="B10062" s="57" t="s">
        <v>9874</v>
      </c>
      <c r="C10062" s="25" t="str">
        <f>IF(D10062=2,"NO","YES")</f>
        <v>NO</v>
      </c>
      <c r="D10062" s="58">
        <f t="shared" si="169"/>
        <v>2</v>
      </c>
      <c r="E10062" s="1">
        <v>4.9400000000000004</v>
      </c>
      <c r="F10062" s="134">
        <v>13600</v>
      </c>
      <c r="G10062" s="17" t="s">
        <v>9170</v>
      </c>
      <c r="H10062" s="127" t="s">
        <v>9765</v>
      </c>
      <c r="I10062" s="4"/>
    </row>
    <row r="10063" spans="1:9" ht="30">
      <c r="A10063" s="6">
        <v>10061</v>
      </c>
      <c r="B10063" s="57" t="s">
        <v>9875</v>
      </c>
      <c r="C10063" s="25" t="str">
        <f>IF(D10063=2,"NO","YES")</f>
        <v>YES</v>
      </c>
      <c r="D10063" s="58">
        <f t="shared" si="169"/>
        <v>0.15</v>
      </c>
      <c r="E10063" s="1">
        <v>0.3705</v>
      </c>
      <c r="F10063" s="134">
        <v>1020</v>
      </c>
      <c r="G10063" s="17" t="s">
        <v>9170</v>
      </c>
      <c r="H10063" s="127" t="s">
        <v>9765</v>
      </c>
      <c r="I10063" s="4"/>
    </row>
    <row r="10064" spans="1:9" ht="30">
      <c r="A10064" s="6">
        <v>10062</v>
      </c>
      <c r="B10064" s="57" t="s">
        <v>9876</v>
      </c>
      <c r="C10064" s="25" t="str">
        <f>IF(D10064=2,"NO","YES")</f>
        <v>YES</v>
      </c>
      <c r="D10064" s="58">
        <f t="shared" si="169"/>
        <v>0.27</v>
      </c>
      <c r="E10064" s="1">
        <v>0.66690000000000005</v>
      </c>
      <c r="F10064" s="134">
        <v>1836</v>
      </c>
      <c r="G10064" s="17" t="s">
        <v>9170</v>
      </c>
      <c r="H10064" s="127" t="s">
        <v>9765</v>
      </c>
      <c r="I10064" s="4"/>
    </row>
    <row r="10065" spans="1:9" ht="30">
      <c r="A10065" s="6">
        <v>10063</v>
      </c>
      <c r="B10065" s="57" t="s">
        <v>9877</v>
      </c>
      <c r="C10065" s="25" t="str">
        <f>IF(D10065=2,"NO","YES")</f>
        <v>YES</v>
      </c>
      <c r="D10065" s="58">
        <f t="shared" si="169"/>
        <v>0.55000000000000004</v>
      </c>
      <c r="E10065" s="1">
        <v>1.3585000000000003</v>
      </c>
      <c r="F10065" s="134">
        <v>3740</v>
      </c>
      <c r="G10065" s="17" t="s">
        <v>9170</v>
      </c>
      <c r="H10065" s="127" t="s">
        <v>9765</v>
      </c>
      <c r="I10065" s="4"/>
    </row>
    <row r="10066" spans="1:9" ht="30">
      <c r="A10066" s="6">
        <v>10064</v>
      </c>
      <c r="B10066" s="57" t="s">
        <v>9878</v>
      </c>
      <c r="C10066" s="25" t="str">
        <f>IF(D10066=2,"NO","YES")</f>
        <v>YES</v>
      </c>
      <c r="D10066" s="58">
        <f t="shared" si="169"/>
        <v>0.53</v>
      </c>
      <c r="E10066" s="1">
        <v>1.3091000000000002</v>
      </c>
      <c r="F10066" s="134">
        <v>3604</v>
      </c>
      <c r="G10066" s="17" t="s">
        <v>9170</v>
      </c>
      <c r="H10066" s="127" t="s">
        <v>9765</v>
      </c>
      <c r="I10066" s="4"/>
    </row>
    <row r="10067" spans="1:9" ht="30">
      <c r="A10067" s="6">
        <v>10065</v>
      </c>
      <c r="B10067" s="57" t="s">
        <v>9879</v>
      </c>
      <c r="C10067" s="25" t="str">
        <f>IF(D10067=2,"NO","YES")</f>
        <v>YES</v>
      </c>
      <c r="D10067" s="58">
        <f t="shared" si="169"/>
        <v>0.37</v>
      </c>
      <c r="E10067" s="1">
        <v>0.91390000000000005</v>
      </c>
      <c r="F10067" s="134">
        <v>2516</v>
      </c>
      <c r="G10067" s="17" t="s">
        <v>9170</v>
      </c>
      <c r="H10067" s="127" t="s">
        <v>9765</v>
      </c>
      <c r="I10067" s="4"/>
    </row>
    <row r="10068" spans="1:9">
      <c r="A10068" s="6">
        <v>10066</v>
      </c>
      <c r="B10068" s="57" t="s">
        <v>9880</v>
      </c>
      <c r="C10068" s="25" t="str">
        <f>IF(D10068=2,"NO","YES")</f>
        <v>YES</v>
      </c>
      <c r="D10068" s="58">
        <f t="shared" si="169"/>
        <v>0.23</v>
      </c>
      <c r="E10068" s="1">
        <v>0.56810000000000005</v>
      </c>
      <c r="F10068" s="134">
        <v>1564</v>
      </c>
      <c r="G10068" s="17" t="s">
        <v>9170</v>
      </c>
      <c r="H10068" s="127" t="s">
        <v>9765</v>
      </c>
      <c r="I10068" s="4"/>
    </row>
    <row r="10069" spans="1:9" ht="30">
      <c r="A10069" s="6">
        <v>10067</v>
      </c>
      <c r="B10069" s="57" t="s">
        <v>9881</v>
      </c>
      <c r="C10069" s="25" t="str">
        <f>IF(D10069=2,"NO","YES")</f>
        <v>YES</v>
      </c>
      <c r="D10069" s="58">
        <f t="shared" si="169"/>
        <v>0.33</v>
      </c>
      <c r="E10069" s="1">
        <v>0.81510000000000016</v>
      </c>
      <c r="F10069" s="134">
        <v>2244</v>
      </c>
      <c r="G10069" s="17" t="s">
        <v>9170</v>
      </c>
      <c r="H10069" s="127" t="s">
        <v>9765</v>
      </c>
      <c r="I10069" s="4"/>
    </row>
    <row r="10070" spans="1:9" ht="30">
      <c r="A10070" s="6">
        <v>10068</v>
      </c>
      <c r="B10070" s="57" t="s">
        <v>9882</v>
      </c>
      <c r="C10070" s="25" t="str">
        <f>IF(D10070=2,"NO","YES")</f>
        <v>YES</v>
      </c>
      <c r="D10070" s="58">
        <f t="shared" si="169"/>
        <v>0.96</v>
      </c>
      <c r="E10070" s="1">
        <v>2.3712</v>
      </c>
      <c r="F10070" s="134">
        <v>6528</v>
      </c>
      <c r="G10070" s="17" t="s">
        <v>9170</v>
      </c>
      <c r="H10070" s="127" t="s">
        <v>9765</v>
      </c>
      <c r="I10070" s="4"/>
    </row>
    <row r="10071" spans="1:9">
      <c r="A10071" s="6">
        <v>10069</v>
      </c>
      <c r="B10071" s="57" t="s">
        <v>9883</v>
      </c>
      <c r="C10071" s="25" t="str">
        <f>IF(D10071=2,"NO","YES")</f>
        <v>YES</v>
      </c>
      <c r="D10071" s="58">
        <f t="shared" si="169"/>
        <v>0.59</v>
      </c>
      <c r="E10071" s="1">
        <v>1.4573</v>
      </c>
      <c r="F10071" s="134">
        <v>4012</v>
      </c>
      <c r="G10071" s="17" t="s">
        <v>9170</v>
      </c>
      <c r="H10071" s="127" t="s">
        <v>9765</v>
      </c>
      <c r="I10071" s="4"/>
    </row>
    <row r="10072" spans="1:9" ht="30">
      <c r="A10072" s="6">
        <v>10070</v>
      </c>
      <c r="B10072" s="57" t="s">
        <v>9884</v>
      </c>
      <c r="C10072" s="25" t="str">
        <f>IF(D10072=2,"NO","YES")</f>
        <v>YES</v>
      </c>
      <c r="D10072" s="58">
        <f t="shared" si="169"/>
        <v>0.95</v>
      </c>
      <c r="E10072" s="1">
        <v>2.3465000000000003</v>
      </c>
      <c r="F10072" s="134">
        <v>6460</v>
      </c>
      <c r="G10072" s="17" t="s">
        <v>9170</v>
      </c>
      <c r="H10072" s="127" t="s">
        <v>9765</v>
      </c>
      <c r="I10072" s="4"/>
    </row>
    <row r="10073" spans="1:9" ht="30">
      <c r="A10073" s="6">
        <v>10071</v>
      </c>
      <c r="B10073" s="57" t="s">
        <v>9885</v>
      </c>
      <c r="C10073" s="25" t="str">
        <f>IF(D10073=2,"NO","YES")</f>
        <v>YES</v>
      </c>
      <c r="D10073" s="58">
        <f t="shared" si="169"/>
        <v>0.39</v>
      </c>
      <c r="E10073" s="1">
        <v>0.96330000000000016</v>
      </c>
      <c r="F10073" s="134">
        <v>2652</v>
      </c>
      <c r="G10073" s="17" t="s">
        <v>9170</v>
      </c>
      <c r="H10073" s="127" t="s">
        <v>9765</v>
      </c>
      <c r="I10073" s="4"/>
    </row>
    <row r="10074" spans="1:9" ht="30">
      <c r="A10074" s="6">
        <v>10072</v>
      </c>
      <c r="B10074" s="57" t="s">
        <v>9886</v>
      </c>
      <c r="C10074" s="25" t="str">
        <f>IF(D10074=2,"NO","YES")</f>
        <v>YES</v>
      </c>
      <c r="D10074" s="58">
        <f t="shared" si="169"/>
        <v>1.02</v>
      </c>
      <c r="E10074" s="1">
        <v>2.5194000000000001</v>
      </c>
      <c r="F10074" s="134">
        <v>6936</v>
      </c>
      <c r="G10074" s="17" t="s">
        <v>9170</v>
      </c>
      <c r="H10074" s="127" t="s">
        <v>9765</v>
      </c>
      <c r="I10074" s="4"/>
    </row>
    <row r="10075" spans="1:9" ht="30">
      <c r="A10075" s="6">
        <v>10073</v>
      </c>
      <c r="B10075" s="57" t="s">
        <v>9887</v>
      </c>
      <c r="C10075" s="25" t="str">
        <f>IF(D10075=2,"NO","YES")</f>
        <v>YES</v>
      </c>
      <c r="D10075" s="58">
        <f t="shared" si="169"/>
        <v>1.93</v>
      </c>
      <c r="E10075" s="1">
        <v>4.7671000000000001</v>
      </c>
      <c r="F10075" s="134">
        <v>13124</v>
      </c>
      <c r="G10075" s="17" t="s">
        <v>9170</v>
      </c>
      <c r="H10075" s="127" t="s">
        <v>9765</v>
      </c>
      <c r="I10075" s="4"/>
    </row>
    <row r="10076" spans="1:9" ht="30">
      <c r="A10076" s="6">
        <v>10074</v>
      </c>
      <c r="B10076" s="57" t="s">
        <v>9888</v>
      </c>
      <c r="C10076" s="25" t="str">
        <f>IF(D10076=2,"NO","YES")</f>
        <v>YES</v>
      </c>
      <c r="D10076" s="58">
        <f t="shared" si="169"/>
        <v>1.04</v>
      </c>
      <c r="E10076" s="1">
        <v>2.5688000000000004</v>
      </c>
      <c r="F10076" s="134">
        <v>7072</v>
      </c>
      <c r="G10076" s="17" t="s">
        <v>9170</v>
      </c>
      <c r="H10076" s="127" t="s">
        <v>9765</v>
      </c>
      <c r="I10076" s="4"/>
    </row>
    <row r="10077" spans="1:9" ht="30">
      <c r="A10077" s="6">
        <v>10075</v>
      </c>
      <c r="B10077" s="57" t="s">
        <v>9889</v>
      </c>
      <c r="C10077" s="25" t="str">
        <f>IF(D10077=2,"NO","YES")</f>
        <v>YES</v>
      </c>
      <c r="D10077" s="58">
        <f t="shared" si="169"/>
        <v>1.66</v>
      </c>
      <c r="E10077" s="1">
        <v>4.1002000000000001</v>
      </c>
      <c r="F10077" s="134">
        <v>11288</v>
      </c>
      <c r="G10077" s="17" t="s">
        <v>9170</v>
      </c>
      <c r="H10077" s="127" t="s">
        <v>9765</v>
      </c>
      <c r="I10077" s="4"/>
    </row>
    <row r="10078" spans="1:9" ht="30">
      <c r="A10078" s="6">
        <v>10076</v>
      </c>
      <c r="B10078" s="57" t="s">
        <v>9890</v>
      </c>
      <c r="C10078" s="25" t="str">
        <f>IF(D10078=2,"NO","YES")</f>
        <v>YES</v>
      </c>
      <c r="D10078" s="58">
        <f t="shared" si="169"/>
        <v>0.61</v>
      </c>
      <c r="E10078" s="1">
        <v>1.5067000000000002</v>
      </c>
      <c r="F10078" s="134">
        <v>4148</v>
      </c>
      <c r="G10078" s="17" t="s">
        <v>9170</v>
      </c>
      <c r="H10078" s="127" t="s">
        <v>9765</v>
      </c>
      <c r="I10078" s="4"/>
    </row>
    <row r="10079" spans="1:9" ht="30">
      <c r="A10079" s="6">
        <v>10077</v>
      </c>
      <c r="B10079" s="57" t="s">
        <v>9891</v>
      </c>
      <c r="C10079" s="25" t="str">
        <f>IF(D10079=2,"NO","YES")</f>
        <v>YES</v>
      </c>
      <c r="D10079" s="58">
        <f t="shared" si="169"/>
        <v>0.46</v>
      </c>
      <c r="E10079" s="1">
        <v>1.1362000000000001</v>
      </c>
      <c r="F10079" s="134">
        <v>3128</v>
      </c>
      <c r="G10079" s="17" t="s">
        <v>9170</v>
      </c>
      <c r="H10079" s="127" t="s">
        <v>9765</v>
      </c>
      <c r="I10079" s="4"/>
    </row>
    <row r="10080" spans="1:9" ht="30">
      <c r="A10080" s="6">
        <v>10078</v>
      </c>
      <c r="B10080" s="57" t="s">
        <v>9892</v>
      </c>
      <c r="C10080" s="25" t="str">
        <f>IF(D10080=2,"NO","YES")</f>
        <v>YES</v>
      </c>
      <c r="D10080" s="58">
        <f t="shared" si="169"/>
        <v>0.43</v>
      </c>
      <c r="E10080" s="1">
        <v>1.0621</v>
      </c>
      <c r="F10080" s="134">
        <v>2924</v>
      </c>
      <c r="G10080" s="17" t="s">
        <v>9170</v>
      </c>
      <c r="H10080" s="127" t="s">
        <v>9765</v>
      </c>
      <c r="I10080" s="4"/>
    </row>
    <row r="10081" spans="1:9" ht="30">
      <c r="A10081" s="6">
        <v>10079</v>
      </c>
      <c r="B10081" s="57" t="s">
        <v>9893</v>
      </c>
      <c r="C10081" s="25" t="str">
        <f>IF(D10081=2,"NO","YES")</f>
        <v>YES</v>
      </c>
      <c r="D10081" s="58">
        <f t="shared" si="169"/>
        <v>1.04</v>
      </c>
      <c r="E10081" s="1">
        <v>2.5688000000000004</v>
      </c>
      <c r="F10081" s="134">
        <v>7072</v>
      </c>
      <c r="G10081" s="17" t="s">
        <v>9170</v>
      </c>
      <c r="H10081" s="127" t="s">
        <v>9765</v>
      </c>
      <c r="I10081" s="4"/>
    </row>
    <row r="10082" spans="1:9">
      <c r="A10082" s="6">
        <v>10080</v>
      </c>
      <c r="B10082" s="57" t="s">
        <v>9894</v>
      </c>
      <c r="C10082" s="25" t="str">
        <f>IF(D10082=2,"NO","YES")</f>
        <v>YES</v>
      </c>
      <c r="D10082" s="58">
        <f t="shared" si="169"/>
        <v>0.37</v>
      </c>
      <c r="E10082" s="1">
        <v>0.91390000000000005</v>
      </c>
      <c r="F10082" s="134">
        <v>2516</v>
      </c>
      <c r="G10082" s="17" t="s">
        <v>9170</v>
      </c>
      <c r="H10082" s="127" t="s">
        <v>9765</v>
      </c>
      <c r="I10082" s="4"/>
    </row>
    <row r="10083" spans="1:9" ht="30">
      <c r="A10083" s="6">
        <v>10081</v>
      </c>
      <c r="B10083" s="57" t="s">
        <v>9895</v>
      </c>
      <c r="C10083" s="25" t="str">
        <f>IF(D10083=2,"NO","YES")</f>
        <v>YES</v>
      </c>
      <c r="D10083" s="58">
        <f t="shared" si="169"/>
        <v>0.49</v>
      </c>
      <c r="E10083" s="1">
        <v>1.2103000000000002</v>
      </c>
      <c r="F10083" s="134">
        <v>3332</v>
      </c>
      <c r="G10083" s="17" t="s">
        <v>9170</v>
      </c>
      <c r="H10083" s="127" t="s">
        <v>9765</v>
      </c>
      <c r="I10083" s="4"/>
    </row>
    <row r="10084" spans="1:9" ht="30">
      <c r="A10084" s="6">
        <v>10082</v>
      </c>
      <c r="B10084" s="57" t="s">
        <v>9896</v>
      </c>
      <c r="C10084" s="25" t="str">
        <f>IF(D10084=2,"NO","YES")</f>
        <v>YES</v>
      </c>
      <c r="D10084" s="58">
        <f t="shared" si="169"/>
        <v>0.12</v>
      </c>
      <c r="E10084" s="1">
        <v>0.2964</v>
      </c>
      <c r="F10084" s="134">
        <v>816</v>
      </c>
      <c r="G10084" s="17" t="s">
        <v>9170</v>
      </c>
      <c r="H10084" s="127" t="s">
        <v>9765</v>
      </c>
      <c r="I10084" s="4"/>
    </row>
    <row r="10085" spans="1:9" ht="30">
      <c r="A10085" s="6">
        <v>10083</v>
      </c>
      <c r="B10085" s="57" t="s">
        <v>9897</v>
      </c>
      <c r="C10085" s="25" t="str">
        <f>IF(D10085=2,"NO","YES")</f>
        <v>YES</v>
      </c>
      <c r="D10085" s="58">
        <f t="shared" si="169"/>
        <v>0.54</v>
      </c>
      <c r="E10085" s="1">
        <v>1.3338000000000001</v>
      </c>
      <c r="F10085" s="134">
        <v>3672</v>
      </c>
      <c r="G10085" s="17" t="s">
        <v>9170</v>
      </c>
      <c r="H10085" s="127" t="s">
        <v>9765</v>
      </c>
      <c r="I10085" s="4"/>
    </row>
    <row r="10086" spans="1:9" ht="30">
      <c r="A10086" s="6">
        <v>10084</v>
      </c>
      <c r="B10086" s="57" t="s">
        <v>9898</v>
      </c>
      <c r="C10086" s="25" t="str">
        <f>IF(D10086=2,"NO","YES")</f>
        <v>YES</v>
      </c>
      <c r="D10086" s="58">
        <f t="shared" si="169"/>
        <v>1.95</v>
      </c>
      <c r="E10086" s="1">
        <v>4.8165000000000004</v>
      </c>
      <c r="F10086" s="134">
        <v>13260</v>
      </c>
      <c r="G10086" s="17" t="s">
        <v>9170</v>
      </c>
      <c r="H10086" s="127" t="s">
        <v>9765</v>
      </c>
      <c r="I10086" s="4"/>
    </row>
    <row r="10087" spans="1:9">
      <c r="A10087" s="6">
        <v>10085</v>
      </c>
      <c r="B10087" s="57" t="s">
        <v>9899</v>
      </c>
      <c r="C10087" s="25" t="str">
        <f>IF(D10087=2,"NO","YES")</f>
        <v>YES</v>
      </c>
      <c r="D10087" s="58">
        <f t="shared" si="169"/>
        <v>0.77</v>
      </c>
      <c r="E10087" s="1">
        <v>1.9019000000000001</v>
      </c>
      <c r="F10087" s="134">
        <v>5236</v>
      </c>
      <c r="G10087" s="17" t="s">
        <v>9170</v>
      </c>
      <c r="H10087" s="127" t="s">
        <v>9765</v>
      </c>
      <c r="I10087" s="4"/>
    </row>
    <row r="10088" spans="1:9" ht="30">
      <c r="A10088" s="6">
        <v>10086</v>
      </c>
      <c r="B10088" s="57" t="s">
        <v>9900</v>
      </c>
      <c r="C10088" s="25" t="str">
        <f>IF(D10088=2,"NO","YES")</f>
        <v>YES</v>
      </c>
      <c r="D10088" s="58">
        <f t="shared" si="169"/>
        <v>1.1299999999999999</v>
      </c>
      <c r="E10088" s="1">
        <v>2.7911000000000001</v>
      </c>
      <c r="F10088" s="134">
        <v>7684</v>
      </c>
      <c r="G10088" s="17" t="s">
        <v>9170</v>
      </c>
      <c r="H10088" s="127" t="s">
        <v>9765</v>
      </c>
      <c r="I10088" s="4"/>
    </row>
    <row r="10089" spans="1:9" ht="30">
      <c r="A10089" s="6">
        <v>10087</v>
      </c>
      <c r="B10089" s="57" t="s">
        <v>9901</v>
      </c>
      <c r="C10089" s="25" t="str">
        <f>IF(D10089=2,"NO","YES")</f>
        <v>YES</v>
      </c>
      <c r="D10089" s="58">
        <f t="shared" si="169"/>
        <v>0.56000000000000005</v>
      </c>
      <c r="E10089" s="1">
        <v>1.3832000000000002</v>
      </c>
      <c r="F10089" s="134">
        <v>3808</v>
      </c>
      <c r="G10089" s="17" t="s">
        <v>9170</v>
      </c>
      <c r="H10089" s="127" t="s">
        <v>9765</v>
      </c>
      <c r="I10089" s="4"/>
    </row>
    <row r="10090" spans="1:9" ht="30">
      <c r="A10090" s="6">
        <v>10088</v>
      </c>
      <c r="B10090" s="57" t="s">
        <v>9902</v>
      </c>
      <c r="C10090" s="25" t="str">
        <f>IF(D10090=2,"NO","YES")</f>
        <v>YES</v>
      </c>
      <c r="D10090" s="58">
        <f t="shared" si="169"/>
        <v>0.96</v>
      </c>
      <c r="E10090" s="1">
        <v>2.3712</v>
      </c>
      <c r="F10090" s="134">
        <v>6528</v>
      </c>
      <c r="G10090" s="17" t="s">
        <v>9170</v>
      </c>
      <c r="H10090" s="127" t="s">
        <v>9765</v>
      </c>
      <c r="I10090" s="4"/>
    </row>
    <row r="10091" spans="1:9" ht="30">
      <c r="A10091" s="6">
        <v>10089</v>
      </c>
      <c r="B10091" s="57" t="s">
        <v>9903</v>
      </c>
      <c r="C10091" s="25" t="str">
        <f>IF(D10091=2,"NO","YES")</f>
        <v>YES</v>
      </c>
      <c r="D10091" s="58">
        <f t="shared" si="169"/>
        <v>0.39</v>
      </c>
      <c r="E10091" s="1">
        <v>0.96330000000000016</v>
      </c>
      <c r="F10091" s="134">
        <v>2652</v>
      </c>
      <c r="G10091" s="17" t="s">
        <v>9170</v>
      </c>
      <c r="H10091" s="127" t="s">
        <v>9765</v>
      </c>
      <c r="I10091" s="4"/>
    </row>
    <row r="10092" spans="1:9" ht="30">
      <c r="A10092" s="6">
        <v>10090</v>
      </c>
      <c r="B10092" s="57" t="s">
        <v>9904</v>
      </c>
      <c r="C10092" s="25" t="str">
        <f>IF(D10092=2,"NO","YES")</f>
        <v>YES</v>
      </c>
      <c r="D10092" s="58">
        <f t="shared" si="169"/>
        <v>0.27</v>
      </c>
      <c r="E10092" s="1">
        <v>0.66690000000000005</v>
      </c>
      <c r="F10092" s="134">
        <v>1836</v>
      </c>
      <c r="G10092" s="17" t="s">
        <v>9170</v>
      </c>
      <c r="H10092" s="127" t="s">
        <v>9765</v>
      </c>
      <c r="I10092" s="4"/>
    </row>
    <row r="10093" spans="1:9">
      <c r="A10093" s="6">
        <v>10091</v>
      </c>
      <c r="B10093" s="57" t="s">
        <v>9905</v>
      </c>
      <c r="C10093" s="25" t="str">
        <f>IF(D10093=2,"NO","YES")</f>
        <v>YES</v>
      </c>
      <c r="D10093" s="58">
        <f t="shared" si="169"/>
        <v>0.72</v>
      </c>
      <c r="E10093" s="1">
        <v>1.7784</v>
      </c>
      <c r="F10093" s="134">
        <v>4896</v>
      </c>
      <c r="G10093" s="17" t="s">
        <v>9170</v>
      </c>
      <c r="H10093" s="127" t="s">
        <v>9765</v>
      </c>
      <c r="I10093" s="4"/>
    </row>
    <row r="10094" spans="1:9" ht="30">
      <c r="A10094" s="6">
        <v>10092</v>
      </c>
      <c r="B10094" s="57" t="s">
        <v>9906</v>
      </c>
      <c r="C10094" s="25" t="str">
        <f>IF(D10094=2,"NO","YES")</f>
        <v>YES</v>
      </c>
      <c r="D10094" s="58">
        <f t="shared" si="169"/>
        <v>1.9</v>
      </c>
      <c r="E10094" s="1">
        <v>4.6930000000000005</v>
      </c>
      <c r="F10094" s="134">
        <v>12920</v>
      </c>
      <c r="G10094" s="17" t="s">
        <v>9170</v>
      </c>
      <c r="H10094" s="127" t="s">
        <v>9765</v>
      </c>
      <c r="I10094" s="4"/>
    </row>
    <row r="10095" spans="1:9" ht="30">
      <c r="A10095" s="6">
        <v>10093</v>
      </c>
      <c r="B10095" s="57" t="s">
        <v>9907</v>
      </c>
      <c r="C10095" s="25" t="str">
        <f>IF(D10095=2,"NO","YES")</f>
        <v>YES</v>
      </c>
      <c r="D10095" s="58">
        <f t="shared" si="169"/>
        <v>0.17</v>
      </c>
      <c r="E10095" s="1">
        <v>0.41990000000000005</v>
      </c>
      <c r="F10095" s="134">
        <v>1156</v>
      </c>
      <c r="G10095" s="17" t="s">
        <v>9170</v>
      </c>
      <c r="H10095" s="127" t="s">
        <v>9765</v>
      </c>
      <c r="I10095" s="4"/>
    </row>
    <row r="10096" spans="1:9" ht="30">
      <c r="A10096" s="6">
        <v>10094</v>
      </c>
      <c r="B10096" s="57" t="s">
        <v>9908</v>
      </c>
      <c r="C10096" s="25" t="str">
        <f>IF(D10096=2,"NO","YES")</f>
        <v>YES</v>
      </c>
      <c r="D10096" s="58">
        <f t="shared" si="169"/>
        <v>0.21</v>
      </c>
      <c r="E10096" s="1">
        <v>0.51870000000000005</v>
      </c>
      <c r="F10096" s="134">
        <v>1428</v>
      </c>
      <c r="G10096" s="17" t="s">
        <v>9170</v>
      </c>
      <c r="H10096" s="127" t="s">
        <v>9765</v>
      </c>
      <c r="I10096" s="4"/>
    </row>
    <row r="10097" spans="1:9" ht="30">
      <c r="A10097" s="6">
        <v>10095</v>
      </c>
      <c r="B10097" s="57" t="s">
        <v>9909</v>
      </c>
      <c r="C10097" s="25" t="str">
        <f>IF(D10097=2,"NO","YES")</f>
        <v>YES</v>
      </c>
      <c r="D10097" s="58">
        <f t="shared" si="169"/>
        <v>1.32</v>
      </c>
      <c r="E10097" s="1">
        <v>3.2604000000000006</v>
      </c>
      <c r="F10097" s="134">
        <v>8976</v>
      </c>
      <c r="G10097" s="17" t="s">
        <v>9170</v>
      </c>
      <c r="H10097" s="127" t="s">
        <v>9765</v>
      </c>
      <c r="I10097" s="4"/>
    </row>
    <row r="10098" spans="1:9">
      <c r="A10098" s="6">
        <v>10096</v>
      </c>
      <c r="B10098" s="57" t="s">
        <v>9910</v>
      </c>
      <c r="C10098" s="25" t="str">
        <f>IF(D10098=2,"NO","YES")</f>
        <v>YES</v>
      </c>
      <c r="D10098" s="58">
        <f t="shared" si="169"/>
        <v>0.79</v>
      </c>
      <c r="E10098" s="1">
        <v>1.9513000000000003</v>
      </c>
      <c r="F10098" s="134">
        <v>5372</v>
      </c>
      <c r="G10098" s="17" t="s">
        <v>9170</v>
      </c>
      <c r="H10098" s="127" t="s">
        <v>9765</v>
      </c>
      <c r="I10098" s="4"/>
    </row>
    <row r="10099" spans="1:9" ht="30">
      <c r="A10099" s="6">
        <v>10097</v>
      </c>
      <c r="B10099" s="57" t="s">
        <v>9911</v>
      </c>
      <c r="C10099" s="25" t="str">
        <f>IF(D10099=2,"NO","YES")</f>
        <v>YES</v>
      </c>
      <c r="D10099" s="58">
        <f t="shared" si="169"/>
        <v>1.19</v>
      </c>
      <c r="E10099" s="1">
        <v>2.9393000000000002</v>
      </c>
      <c r="F10099" s="134">
        <v>8092</v>
      </c>
      <c r="G10099" s="17" t="s">
        <v>9170</v>
      </c>
      <c r="H10099" s="127" t="s">
        <v>9765</v>
      </c>
      <c r="I10099" s="4"/>
    </row>
    <row r="10100" spans="1:9">
      <c r="A10100" s="6">
        <v>10098</v>
      </c>
      <c r="B10100" s="57" t="s">
        <v>9912</v>
      </c>
      <c r="C10100" s="25" t="str">
        <f>IF(D10100=2,"NO","YES")</f>
        <v>YES</v>
      </c>
      <c r="D10100" s="58">
        <f t="shared" si="169"/>
        <v>0.77</v>
      </c>
      <c r="E10100" s="1">
        <v>1.9019000000000001</v>
      </c>
      <c r="F10100" s="134">
        <v>5236</v>
      </c>
      <c r="G10100" s="17" t="s">
        <v>9170</v>
      </c>
      <c r="H10100" s="127" t="s">
        <v>9765</v>
      </c>
      <c r="I10100" s="4"/>
    </row>
    <row r="10101" spans="1:9" ht="30">
      <c r="A10101" s="6">
        <v>10099</v>
      </c>
      <c r="B10101" s="57" t="s">
        <v>9913</v>
      </c>
      <c r="C10101" s="25" t="str">
        <f>IF(D10101=2,"NO","YES")</f>
        <v>YES</v>
      </c>
      <c r="D10101" s="58">
        <f t="shared" si="169"/>
        <v>0.91</v>
      </c>
      <c r="E10101" s="1">
        <v>2.2477000000000005</v>
      </c>
      <c r="F10101" s="134">
        <v>6188</v>
      </c>
      <c r="G10101" s="17" t="s">
        <v>9170</v>
      </c>
      <c r="H10101" s="127" t="s">
        <v>9765</v>
      </c>
      <c r="I10101" s="4"/>
    </row>
    <row r="10102" spans="1:9" ht="30">
      <c r="A10102" s="6">
        <v>10100</v>
      </c>
      <c r="B10102" s="57" t="s">
        <v>9914</v>
      </c>
      <c r="C10102" s="25" t="str">
        <f>IF(D10102=2,"NO","YES")</f>
        <v>YES</v>
      </c>
      <c r="D10102" s="58">
        <f t="shared" si="169"/>
        <v>0.21</v>
      </c>
      <c r="E10102" s="1">
        <v>0.51870000000000005</v>
      </c>
      <c r="F10102" s="134">
        <v>1428</v>
      </c>
      <c r="G10102" s="17" t="s">
        <v>9170</v>
      </c>
      <c r="H10102" s="127" t="s">
        <v>9765</v>
      </c>
      <c r="I10102" s="4"/>
    </row>
    <row r="10103" spans="1:9" ht="30">
      <c r="A10103" s="6">
        <v>10101</v>
      </c>
      <c r="B10103" s="57" t="s">
        <v>9915</v>
      </c>
      <c r="C10103" s="25" t="str">
        <f>IF(D10103=2,"NO","YES")</f>
        <v>YES</v>
      </c>
      <c r="D10103" s="58">
        <f t="shared" si="169"/>
        <v>1.1399999999999999</v>
      </c>
      <c r="E10103" s="1">
        <v>2.8157999999999999</v>
      </c>
      <c r="F10103" s="134">
        <v>7752</v>
      </c>
      <c r="G10103" s="17" t="s">
        <v>9170</v>
      </c>
      <c r="H10103" s="127" t="s">
        <v>9765</v>
      </c>
      <c r="I10103" s="4"/>
    </row>
    <row r="10104" spans="1:9" ht="30">
      <c r="A10104" s="6">
        <v>10102</v>
      </c>
      <c r="B10104" s="57" t="s">
        <v>9916</v>
      </c>
      <c r="C10104" s="25" t="str">
        <f>IF(D10104=2,"NO","YES")</f>
        <v>YES</v>
      </c>
      <c r="D10104" s="58">
        <f t="shared" si="169"/>
        <v>0.91</v>
      </c>
      <c r="E10104" s="1">
        <v>2.2477000000000005</v>
      </c>
      <c r="F10104" s="134">
        <v>6188</v>
      </c>
      <c r="G10104" s="17" t="s">
        <v>9170</v>
      </c>
      <c r="H10104" s="127" t="s">
        <v>9765</v>
      </c>
      <c r="I10104" s="4"/>
    </row>
    <row r="10105" spans="1:9">
      <c r="A10105" s="6">
        <v>10103</v>
      </c>
      <c r="B10105" s="57" t="s">
        <v>9917</v>
      </c>
      <c r="C10105" s="25" t="str">
        <f>IF(D10105=2,"NO","YES")</f>
        <v>YES</v>
      </c>
      <c r="D10105" s="58">
        <f t="shared" si="169"/>
        <v>0.7</v>
      </c>
      <c r="E10105" s="1">
        <v>1.7290000000000001</v>
      </c>
      <c r="F10105" s="134">
        <v>4760</v>
      </c>
      <c r="G10105" s="17" t="s">
        <v>9170</v>
      </c>
      <c r="H10105" s="127" t="s">
        <v>9765</v>
      </c>
      <c r="I10105" s="4"/>
    </row>
    <row r="10106" spans="1:9" ht="30">
      <c r="A10106" s="6">
        <v>10104</v>
      </c>
      <c r="B10106" s="57" t="s">
        <v>9918</v>
      </c>
      <c r="C10106" s="25" t="str">
        <f>IF(D10106=2,"NO","YES")</f>
        <v>YES</v>
      </c>
      <c r="D10106" s="58">
        <f t="shared" si="169"/>
        <v>1.46</v>
      </c>
      <c r="E10106" s="1">
        <v>3.6062000000000003</v>
      </c>
      <c r="F10106" s="134">
        <v>9928</v>
      </c>
      <c r="G10106" s="17" t="s">
        <v>9170</v>
      </c>
      <c r="H10106" s="127" t="s">
        <v>9765</v>
      </c>
      <c r="I10106" s="4"/>
    </row>
    <row r="10107" spans="1:9">
      <c r="A10107" s="6">
        <v>10105</v>
      </c>
      <c r="B10107" s="57" t="s">
        <v>9919</v>
      </c>
      <c r="C10107" s="25" t="str">
        <f>IF(D10107=2,"NO","YES")</f>
        <v>YES</v>
      </c>
      <c r="D10107" s="58">
        <f t="shared" si="169"/>
        <v>1.58</v>
      </c>
      <c r="E10107" s="1">
        <v>3.9026000000000005</v>
      </c>
      <c r="F10107" s="134">
        <v>10744</v>
      </c>
      <c r="G10107" s="17" t="s">
        <v>9170</v>
      </c>
      <c r="H10107" s="127" t="s">
        <v>9765</v>
      </c>
      <c r="I10107" s="4"/>
    </row>
    <row r="10108" spans="1:9" ht="30">
      <c r="A10108" s="6">
        <v>10106</v>
      </c>
      <c r="B10108" s="57" t="s">
        <v>9920</v>
      </c>
      <c r="C10108" s="25" t="str">
        <f>IF(D10108=2,"NO","YES")</f>
        <v>YES</v>
      </c>
      <c r="D10108" s="58">
        <f t="shared" si="169"/>
        <v>0.6</v>
      </c>
      <c r="E10108" s="1">
        <v>1.482</v>
      </c>
      <c r="F10108" s="134">
        <v>4080</v>
      </c>
      <c r="G10108" s="17" t="s">
        <v>9170</v>
      </c>
      <c r="H10108" s="127" t="s">
        <v>9765</v>
      </c>
      <c r="I10108" s="4"/>
    </row>
    <row r="10109" spans="1:9" ht="30">
      <c r="A10109" s="6">
        <v>10107</v>
      </c>
      <c r="B10109" s="57" t="s">
        <v>9921</v>
      </c>
      <c r="C10109" s="25" t="str">
        <f>IF(D10109=2,"NO","YES")</f>
        <v>YES</v>
      </c>
      <c r="D10109" s="58">
        <f t="shared" si="169"/>
        <v>1.31</v>
      </c>
      <c r="E10109" s="1">
        <v>3.2357000000000005</v>
      </c>
      <c r="F10109" s="134">
        <v>8908</v>
      </c>
      <c r="G10109" s="17" t="s">
        <v>9170</v>
      </c>
      <c r="H10109" s="127" t="s">
        <v>9765</v>
      </c>
      <c r="I10109" s="4"/>
    </row>
    <row r="10110" spans="1:9" ht="30">
      <c r="A10110" s="6">
        <v>10108</v>
      </c>
      <c r="B10110" s="57" t="s">
        <v>9922</v>
      </c>
      <c r="C10110" s="25" t="str">
        <f>IF(D10110=2,"NO","YES")</f>
        <v>YES</v>
      </c>
      <c r="D10110" s="58">
        <f t="shared" si="169"/>
        <v>0.6</v>
      </c>
      <c r="E10110" s="1">
        <v>1.482</v>
      </c>
      <c r="F10110" s="134">
        <v>4080</v>
      </c>
      <c r="G10110" s="17" t="s">
        <v>9170</v>
      </c>
      <c r="H10110" s="127" t="s">
        <v>9765</v>
      </c>
      <c r="I10110" s="4"/>
    </row>
    <row r="10111" spans="1:9" ht="30">
      <c r="A10111" s="6">
        <v>10109</v>
      </c>
      <c r="B10111" s="57" t="s">
        <v>9923</v>
      </c>
      <c r="C10111" s="25" t="str">
        <f>IF(D10111=2,"NO","YES")</f>
        <v>YES</v>
      </c>
      <c r="D10111" s="58">
        <f t="shared" si="169"/>
        <v>1.06</v>
      </c>
      <c r="E10111" s="1">
        <v>2.6182000000000003</v>
      </c>
      <c r="F10111" s="134">
        <v>7208</v>
      </c>
      <c r="G10111" s="17" t="s">
        <v>9170</v>
      </c>
      <c r="H10111" s="127" t="s">
        <v>9765</v>
      </c>
      <c r="I10111" s="4"/>
    </row>
    <row r="10112" spans="1:9" ht="30">
      <c r="A10112" s="6">
        <v>10110</v>
      </c>
      <c r="B10112" s="57" t="s">
        <v>9924</v>
      </c>
      <c r="C10112" s="25" t="str">
        <f>IF(D10112=2,"NO","YES")</f>
        <v>YES</v>
      </c>
      <c r="D10112" s="58">
        <f t="shared" si="169"/>
        <v>0.18</v>
      </c>
      <c r="E10112" s="1">
        <v>0.4446</v>
      </c>
      <c r="F10112" s="134">
        <v>1224</v>
      </c>
      <c r="G10112" s="17" t="s">
        <v>9170</v>
      </c>
      <c r="H10112" s="127" t="s">
        <v>9765</v>
      </c>
      <c r="I10112" s="4"/>
    </row>
    <row r="10113" spans="1:9" ht="30">
      <c r="A10113" s="6">
        <v>10111</v>
      </c>
      <c r="B10113" s="57" t="s">
        <v>9925</v>
      </c>
      <c r="C10113" s="25" t="str">
        <f>IF(D10113=2,"NO","YES")</f>
        <v>YES</v>
      </c>
      <c r="D10113" s="58">
        <f t="shared" si="169"/>
        <v>0.97</v>
      </c>
      <c r="E10113" s="1">
        <v>2.3959000000000001</v>
      </c>
      <c r="F10113" s="134">
        <v>6596</v>
      </c>
      <c r="G10113" s="17" t="s">
        <v>9170</v>
      </c>
      <c r="H10113" s="127" t="s">
        <v>9765</v>
      </c>
      <c r="I10113" s="4"/>
    </row>
    <row r="10114" spans="1:9" ht="30">
      <c r="A10114" s="6">
        <v>10112</v>
      </c>
      <c r="B10114" s="57" t="s">
        <v>9926</v>
      </c>
      <c r="C10114" s="25" t="str">
        <f>IF(D10114=2,"NO","YES")</f>
        <v>YES</v>
      </c>
      <c r="D10114" s="58">
        <f t="shared" si="169"/>
        <v>0.31</v>
      </c>
      <c r="E10114" s="1">
        <v>0.76570000000000005</v>
      </c>
      <c r="F10114" s="134">
        <v>2108</v>
      </c>
      <c r="G10114" s="17" t="s">
        <v>9170</v>
      </c>
      <c r="H10114" s="127" t="s">
        <v>9765</v>
      </c>
      <c r="I10114" s="4"/>
    </row>
    <row r="10115" spans="1:9" ht="30">
      <c r="A10115" s="6">
        <v>10113</v>
      </c>
      <c r="B10115" s="57" t="s">
        <v>9927</v>
      </c>
      <c r="C10115" s="25" t="str">
        <f>IF(D10115=2,"NO","YES")</f>
        <v>YES</v>
      </c>
      <c r="D10115" s="58">
        <f t="shared" si="169"/>
        <v>1.26</v>
      </c>
      <c r="E10115" s="1">
        <v>3.1122000000000001</v>
      </c>
      <c r="F10115" s="134">
        <v>8568</v>
      </c>
      <c r="G10115" s="17" t="s">
        <v>9170</v>
      </c>
      <c r="H10115" s="127" t="s">
        <v>9765</v>
      </c>
      <c r="I10115" s="4"/>
    </row>
    <row r="10116" spans="1:9" ht="30">
      <c r="A10116" s="6">
        <v>10114</v>
      </c>
      <c r="B10116" s="57" t="s">
        <v>9928</v>
      </c>
      <c r="C10116" s="25" t="str">
        <f>IF(D10116=2,"NO","YES")</f>
        <v>YES</v>
      </c>
      <c r="D10116" s="58">
        <f t="shared" si="169"/>
        <v>0.86</v>
      </c>
      <c r="E10116" s="1">
        <v>2.1242000000000001</v>
      </c>
      <c r="F10116" s="134">
        <v>5848</v>
      </c>
      <c r="G10116" s="17" t="s">
        <v>9170</v>
      </c>
      <c r="H10116" s="127" t="s">
        <v>9765</v>
      </c>
      <c r="I10116" s="4"/>
    </row>
    <row r="10117" spans="1:9" ht="30">
      <c r="A10117" s="6">
        <v>10115</v>
      </c>
      <c r="B10117" s="57" t="s">
        <v>9929</v>
      </c>
      <c r="C10117" s="25" t="str">
        <f>IF(D10117=2,"NO","YES")</f>
        <v>YES</v>
      </c>
      <c r="D10117" s="58">
        <f t="shared" ref="D10117:D10180" si="170">F10117/6800</f>
        <v>1.21</v>
      </c>
      <c r="E10117" s="1">
        <v>2.9887000000000001</v>
      </c>
      <c r="F10117" s="134">
        <v>8228</v>
      </c>
      <c r="G10117" s="17" t="s">
        <v>9170</v>
      </c>
      <c r="H10117" s="127" t="s">
        <v>9765</v>
      </c>
      <c r="I10117" s="4"/>
    </row>
    <row r="10118" spans="1:9" ht="30">
      <c r="A10118" s="6">
        <v>10116</v>
      </c>
      <c r="B10118" s="57" t="s">
        <v>9930</v>
      </c>
      <c r="C10118" s="25" t="str">
        <f>IF(D10118=2,"NO","YES")</f>
        <v>YES</v>
      </c>
      <c r="D10118" s="58">
        <f t="shared" si="170"/>
        <v>0.66</v>
      </c>
      <c r="E10118" s="1">
        <v>1.6302000000000003</v>
      </c>
      <c r="F10118" s="134">
        <v>4488</v>
      </c>
      <c r="G10118" s="17" t="s">
        <v>9170</v>
      </c>
      <c r="H10118" s="127" t="s">
        <v>9765</v>
      </c>
      <c r="I10118" s="4"/>
    </row>
    <row r="10119" spans="1:9" ht="30">
      <c r="A10119" s="6">
        <v>10117</v>
      </c>
      <c r="B10119" s="57" t="s">
        <v>9931</v>
      </c>
      <c r="C10119" s="25" t="str">
        <f>IF(D10119=2,"NO","YES")</f>
        <v>YES</v>
      </c>
      <c r="D10119" s="58">
        <f t="shared" si="170"/>
        <v>0.66</v>
      </c>
      <c r="E10119" s="1">
        <v>1.6302000000000003</v>
      </c>
      <c r="F10119" s="134">
        <v>4488</v>
      </c>
      <c r="G10119" s="17" t="s">
        <v>9170</v>
      </c>
      <c r="H10119" s="127" t="s">
        <v>9765</v>
      </c>
      <c r="I10119" s="4"/>
    </row>
    <row r="10120" spans="1:9" ht="30">
      <c r="A10120" s="6">
        <v>10118</v>
      </c>
      <c r="B10120" s="57" t="s">
        <v>9932</v>
      </c>
      <c r="C10120" s="25" t="str">
        <f>IF(D10120=2,"NO","YES")</f>
        <v>YES</v>
      </c>
      <c r="D10120" s="58">
        <f t="shared" si="170"/>
        <v>0.73</v>
      </c>
      <c r="E10120" s="1">
        <v>1.8031000000000001</v>
      </c>
      <c r="F10120" s="134">
        <v>4964</v>
      </c>
      <c r="G10120" s="17" t="s">
        <v>9170</v>
      </c>
      <c r="H10120" s="127" t="s">
        <v>9765</v>
      </c>
      <c r="I10120" s="4"/>
    </row>
    <row r="10121" spans="1:9" ht="30">
      <c r="A10121" s="6">
        <v>10119</v>
      </c>
      <c r="B10121" s="57" t="s">
        <v>9933</v>
      </c>
      <c r="C10121" s="25" t="str">
        <f>IF(D10121=2,"NO","YES")</f>
        <v>YES</v>
      </c>
      <c r="D10121" s="58">
        <f t="shared" si="170"/>
        <v>0.37</v>
      </c>
      <c r="E10121" s="1">
        <v>0.91390000000000005</v>
      </c>
      <c r="F10121" s="134">
        <v>2516</v>
      </c>
      <c r="G10121" s="17" t="s">
        <v>9170</v>
      </c>
      <c r="H10121" s="127" t="s">
        <v>9765</v>
      </c>
      <c r="I10121" s="4"/>
    </row>
    <row r="10122" spans="1:9" ht="30">
      <c r="A10122" s="6">
        <v>10120</v>
      </c>
      <c r="B10122" s="57" t="s">
        <v>9934</v>
      </c>
      <c r="C10122" s="25" t="str">
        <f>IF(D10122=2,"NO","YES")</f>
        <v>YES</v>
      </c>
      <c r="D10122" s="58">
        <f t="shared" si="170"/>
        <v>0.91</v>
      </c>
      <c r="E10122" s="1">
        <v>2.2477000000000005</v>
      </c>
      <c r="F10122" s="134">
        <v>6188</v>
      </c>
      <c r="G10122" s="17" t="s">
        <v>9170</v>
      </c>
      <c r="H10122" s="127" t="s">
        <v>9765</v>
      </c>
      <c r="I10122" s="4"/>
    </row>
    <row r="10123" spans="1:9" ht="30">
      <c r="A10123" s="6">
        <v>10121</v>
      </c>
      <c r="B10123" s="57" t="s">
        <v>9935</v>
      </c>
      <c r="C10123" s="25" t="str">
        <f>IF(D10123=2,"NO","YES")</f>
        <v>YES</v>
      </c>
      <c r="D10123" s="58">
        <f t="shared" si="170"/>
        <v>0.27</v>
      </c>
      <c r="E10123" s="1">
        <v>0.66690000000000005</v>
      </c>
      <c r="F10123" s="134">
        <v>1836</v>
      </c>
      <c r="G10123" s="17" t="s">
        <v>9170</v>
      </c>
      <c r="H10123" s="127" t="s">
        <v>9765</v>
      </c>
      <c r="I10123" s="4"/>
    </row>
    <row r="10124" spans="1:9" ht="30">
      <c r="A10124" s="6">
        <v>10122</v>
      </c>
      <c r="B10124" s="57" t="s">
        <v>9936</v>
      </c>
      <c r="C10124" s="25" t="str">
        <f>IF(D10124=2,"NO","YES")</f>
        <v>YES</v>
      </c>
      <c r="D10124" s="58">
        <f t="shared" si="170"/>
        <v>0.98</v>
      </c>
      <c r="E10124" s="1">
        <v>2.4206000000000003</v>
      </c>
      <c r="F10124" s="134">
        <v>6664</v>
      </c>
      <c r="G10124" s="17" t="s">
        <v>9170</v>
      </c>
      <c r="H10124" s="127" t="s">
        <v>9765</v>
      </c>
      <c r="I10124" s="4"/>
    </row>
    <row r="10125" spans="1:9">
      <c r="A10125" s="6">
        <v>10123</v>
      </c>
      <c r="B10125" s="57" t="s">
        <v>9937</v>
      </c>
      <c r="C10125" s="25" t="str">
        <f>IF(D10125=2,"NO","YES")</f>
        <v>YES</v>
      </c>
      <c r="D10125" s="58">
        <f t="shared" si="170"/>
        <v>0.85</v>
      </c>
      <c r="E10125" s="1">
        <v>2.0994999999999999</v>
      </c>
      <c r="F10125" s="134">
        <v>5780</v>
      </c>
      <c r="G10125" s="17" t="s">
        <v>9170</v>
      </c>
      <c r="H10125" s="127" t="s">
        <v>9765</v>
      </c>
      <c r="I10125" s="4"/>
    </row>
    <row r="10126" spans="1:9" ht="30">
      <c r="A10126" s="6">
        <v>10124</v>
      </c>
      <c r="B10126" s="57" t="s">
        <v>9938</v>
      </c>
      <c r="C10126" s="25" t="str">
        <f>IF(D10126=2,"NO","YES")</f>
        <v>YES</v>
      </c>
      <c r="D10126" s="58">
        <f t="shared" si="170"/>
        <v>0.81</v>
      </c>
      <c r="E10126" s="1">
        <v>2.0007000000000001</v>
      </c>
      <c r="F10126" s="134">
        <v>5508</v>
      </c>
      <c r="G10126" s="17" t="s">
        <v>9170</v>
      </c>
      <c r="H10126" s="127" t="s">
        <v>9765</v>
      </c>
      <c r="I10126" s="4"/>
    </row>
    <row r="10127" spans="1:9" ht="30">
      <c r="A10127" s="6">
        <v>10125</v>
      </c>
      <c r="B10127" s="57" t="s">
        <v>9939</v>
      </c>
      <c r="C10127" s="25" t="str">
        <f>IF(D10127=2,"NO","YES")</f>
        <v>YES</v>
      </c>
      <c r="D10127" s="58">
        <f t="shared" si="170"/>
        <v>0.55000000000000004</v>
      </c>
      <c r="E10127" s="1">
        <v>1.3585000000000003</v>
      </c>
      <c r="F10127" s="134">
        <v>3740</v>
      </c>
      <c r="G10127" s="17" t="s">
        <v>9170</v>
      </c>
      <c r="H10127" s="127" t="s">
        <v>9765</v>
      </c>
      <c r="I10127" s="4"/>
    </row>
    <row r="10128" spans="1:9" ht="30">
      <c r="A10128" s="6">
        <v>10126</v>
      </c>
      <c r="B10128" s="57" t="s">
        <v>9940</v>
      </c>
      <c r="C10128" s="25" t="str">
        <f>IF(D10128=2,"NO","YES")</f>
        <v>YES</v>
      </c>
      <c r="D10128" s="58">
        <f t="shared" si="170"/>
        <v>0.24</v>
      </c>
      <c r="E10128" s="1">
        <v>0.59279999999999999</v>
      </c>
      <c r="F10128" s="134">
        <v>1632</v>
      </c>
      <c r="G10128" s="17" t="s">
        <v>9170</v>
      </c>
      <c r="H10128" s="127" t="s">
        <v>9765</v>
      </c>
      <c r="I10128" s="4"/>
    </row>
    <row r="10129" spans="1:9" ht="30">
      <c r="A10129" s="6">
        <v>10127</v>
      </c>
      <c r="B10129" s="57" t="s">
        <v>9941</v>
      </c>
      <c r="C10129" s="25" t="str">
        <f>IF(D10129=2,"NO","YES")</f>
        <v>YES</v>
      </c>
      <c r="D10129" s="58">
        <f t="shared" si="170"/>
        <v>1.1499999999999999</v>
      </c>
      <c r="E10129" s="1">
        <v>2.8405</v>
      </c>
      <c r="F10129" s="134">
        <v>7820</v>
      </c>
      <c r="G10129" s="17" t="s">
        <v>9170</v>
      </c>
      <c r="H10129" s="127" t="s">
        <v>9765</v>
      </c>
      <c r="I10129" s="4"/>
    </row>
    <row r="10130" spans="1:9" ht="30">
      <c r="A10130" s="6">
        <v>10128</v>
      </c>
      <c r="B10130" s="57" t="s">
        <v>9942</v>
      </c>
      <c r="C10130" s="25" t="str">
        <f>IF(D10130=2,"NO","YES")</f>
        <v>YES</v>
      </c>
      <c r="D10130" s="58">
        <f t="shared" si="170"/>
        <v>0.64</v>
      </c>
      <c r="E10130" s="1">
        <v>1.5808000000000002</v>
      </c>
      <c r="F10130" s="134">
        <v>4352</v>
      </c>
      <c r="G10130" s="17" t="s">
        <v>9170</v>
      </c>
      <c r="H10130" s="127" t="s">
        <v>9765</v>
      </c>
      <c r="I10130" s="4"/>
    </row>
    <row r="10131" spans="1:9" ht="30">
      <c r="A10131" s="6">
        <v>10129</v>
      </c>
      <c r="B10131" s="57" t="s">
        <v>9943</v>
      </c>
      <c r="C10131" s="25" t="str">
        <f>IF(D10131=2,"NO","YES")</f>
        <v>YES</v>
      </c>
      <c r="D10131" s="58">
        <f t="shared" si="170"/>
        <v>1.56</v>
      </c>
      <c r="E10131" s="1">
        <v>3.8532000000000006</v>
      </c>
      <c r="F10131" s="134">
        <v>10608</v>
      </c>
      <c r="G10131" s="17" t="s">
        <v>9170</v>
      </c>
      <c r="H10131" s="127" t="s">
        <v>9765</v>
      </c>
      <c r="I10131" s="4"/>
    </row>
    <row r="10132" spans="1:9" ht="30">
      <c r="A10132" s="6">
        <v>10130</v>
      </c>
      <c r="B10132" s="57" t="s">
        <v>9944</v>
      </c>
      <c r="C10132" s="25" t="str">
        <f>IF(D10132=2,"NO","YES")</f>
        <v>YES</v>
      </c>
      <c r="D10132" s="58">
        <f t="shared" si="170"/>
        <v>0.3</v>
      </c>
      <c r="E10132" s="1">
        <v>0.74099999999999999</v>
      </c>
      <c r="F10132" s="134">
        <v>2040</v>
      </c>
      <c r="G10132" s="17" t="s">
        <v>9170</v>
      </c>
      <c r="H10132" s="127" t="s">
        <v>9765</v>
      </c>
      <c r="I10132" s="4"/>
    </row>
    <row r="10133" spans="1:9">
      <c r="A10133" s="6">
        <v>10131</v>
      </c>
      <c r="B10133" s="57" t="s">
        <v>9945</v>
      </c>
      <c r="C10133" s="25" t="str">
        <f>IF(D10133=2,"NO","YES")</f>
        <v>YES</v>
      </c>
      <c r="D10133" s="58">
        <f t="shared" si="170"/>
        <v>1.79</v>
      </c>
      <c r="E10133" s="1">
        <v>4.4213000000000005</v>
      </c>
      <c r="F10133" s="134">
        <v>12172</v>
      </c>
      <c r="G10133" s="17" t="s">
        <v>9170</v>
      </c>
      <c r="H10133" s="127" t="s">
        <v>9765</v>
      </c>
      <c r="I10133" s="4"/>
    </row>
    <row r="10134" spans="1:9" ht="30">
      <c r="A10134" s="6">
        <v>10132</v>
      </c>
      <c r="B10134" s="57" t="s">
        <v>9946</v>
      </c>
      <c r="C10134" s="25" t="str">
        <f>IF(D10134=2,"NO","YES")</f>
        <v>YES</v>
      </c>
      <c r="D10134" s="58">
        <f t="shared" si="170"/>
        <v>1.04</v>
      </c>
      <c r="E10134" s="1">
        <v>2.5688000000000004</v>
      </c>
      <c r="F10134" s="134">
        <v>7072</v>
      </c>
      <c r="G10134" s="17" t="s">
        <v>9170</v>
      </c>
      <c r="H10134" s="127" t="s">
        <v>9765</v>
      </c>
      <c r="I10134" s="4"/>
    </row>
    <row r="10135" spans="1:9" ht="30">
      <c r="A10135" s="6">
        <v>10133</v>
      </c>
      <c r="B10135" s="57" t="s">
        <v>9947</v>
      </c>
      <c r="C10135" s="25" t="str">
        <f>IF(D10135=2,"NO","YES")</f>
        <v>YES</v>
      </c>
      <c r="D10135" s="58">
        <f t="shared" si="170"/>
        <v>1.01</v>
      </c>
      <c r="E10135" s="1">
        <v>2.4947000000000004</v>
      </c>
      <c r="F10135" s="134">
        <v>6868</v>
      </c>
      <c r="G10135" s="17" t="s">
        <v>9170</v>
      </c>
      <c r="H10135" s="127" t="s">
        <v>9765</v>
      </c>
      <c r="I10135" s="4"/>
    </row>
    <row r="10136" spans="1:9">
      <c r="A10136" s="6">
        <v>10134</v>
      </c>
      <c r="B10136" s="57" t="s">
        <v>9948</v>
      </c>
      <c r="C10136" s="25" t="str">
        <f>IF(D10136=2,"NO","YES")</f>
        <v>YES</v>
      </c>
      <c r="D10136" s="58">
        <f t="shared" si="170"/>
        <v>0.64</v>
      </c>
      <c r="E10136" s="1">
        <v>1.5808000000000002</v>
      </c>
      <c r="F10136" s="134">
        <v>4352</v>
      </c>
      <c r="G10136" s="17" t="s">
        <v>9170</v>
      </c>
      <c r="H10136" s="127" t="s">
        <v>9765</v>
      </c>
      <c r="I10136" s="4"/>
    </row>
    <row r="10137" spans="1:9" ht="30">
      <c r="A10137" s="6">
        <v>10135</v>
      </c>
      <c r="B10137" s="57" t="s">
        <v>9949</v>
      </c>
      <c r="C10137" s="25" t="str">
        <f>IF(D10137=2,"NO","YES")</f>
        <v>YES</v>
      </c>
      <c r="D10137" s="58">
        <f t="shared" si="170"/>
        <v>1.58</v>
      </c>
      <c r="E10137" s="1">
        <v>3.9026000000000005</v>
      </c>
      <c r="F10137" s="134">
        <v>10744</v>
      </c>
      <c r="G10137" s="17" t="s">
        <v>9170</v>
      </c>
      <c r="H10137" s="127" t="s">
        <v>9765</v>
      </c>
      <c r="I10137" s="4"/>
    </row>
    <row r="10138" spans="1:9" ht="30">
      <c r="A10138" s="6">
        <v>10136</v>
      </c>
      <c r="B10138" s="57" t="s">
        <v>9950</v>
      </c>
      <c r="C10138" s="25" t="str">
        <f>IF(D10138=2,"NO","YES")</f>
        <v>YES</v>
      </c>
      <c r="D10138" s="58">
        <f t="shared" si="170"/>
        <v>1.27</v>
      </c>
      <c r="E10138" s="1">
        <v>3.1369000000000002</v>
      </c>
      <c r="F10138" s="134">
        <v>8636</v>
      </c>
      <c r="G10138" s="17" t="s">
        <v>9170</v>
      </c>
      <c r="H10138" s="127" t="s">
        <v>9765</v>
      </c>
      <c r="I10138" s="4"/>
    </row>
    <row r="10139" spans="1:9" ht="30">
      <c r="A10139" s="6">
        <v>10137</v>
      </c>
      <c r="B10139" s="57" t="s">
        <v>9951</v>
      </c>
      <c r="C10139" s="25" t="str">
        <f>IF(D10139=2,"NO","YES")</f>
        <v>YES</v>
      </c>
      <c r="D10139" s="58">
        <f t="shared" si="170"/>
        <v>1.01</v>
      </c>
      <c r="E10139" s="1">
        <v>2.4947000000000004</v>
      </c>
      <c r="F10139" s="134">
        <v>6868</v>
      </c>
      <c r="G10139" s="17" t="s">
        <v>9170</v>
      </c>
      <c r="H10139" s="127" t="s">
        <v>9765</v>
      </c>
      <c r="I10139" s="4"/>
    </row>
    <row r="10140" spans="1:9">
      <c r="A10140" s="6">
        <v>10138</v>
      </c>
      <c r="B10140" s="57" t="s">
        <v>9952</v>
      </c>
      <c r="C10140" s="25" t="str">
        <f>IF(D10140=2,"NO","YES")</f>
        <v>YES</v>
      </c>
      <c r="D10140" s="58">
        <f t="shared" si="170"/>
        <v>0.77</v>
      </c>
      <c r="E10140" s="1">
        <v>1.9019000000000001</v>
      </c>
      <c r="F10140" s="134">
        <v>5236</v>
      </c>
      <c r="G10140" s="17" t="s">
        <v>9170</v>
      </c>
      <c r="H10140" s="127" t="s">
        <v>9765</v>
      </c>
      <c r="I10140" s="4"/>
    </row>
    <row r="10141" spans="1:9" ht="30">
      <c r="A10141" s="6">
        <v>10139</v>
      </c>
      <c r="B10141" s="57" t="s">
        <v>9953</v>
      </c>
      <c r="C10141" s="25" t="str">
        <f>IF(D10141=2,"NO","YES")</f>
        <v>YES</v>
      </c>
      <c r="D10141" s="58">
        <f t="shared" si="170"/>
        <v>0.68</v>
      </c>
      <c r="E10141" s="1">
        <v>1.6796000000000002</v>
      </c>
      <c r="F10141" s="134">
        <v>4624</v>
      </c>
      <c r="G10141" s="17" t="s">
        <v>9170</v>
      </c>
      <c r="H10141" s="127" t="s">
        <v>9765</v>
      </c>
      <c r="I10141" s="4"/>
    </row>
    <row r="10142" spans="1:9" ht="30">
      <c r="A10142" s="6">
        <v>10140</v>
      </c>
      <c r="B10142" s="57" t="s">
        <v>9954</v>
      </c>
      <c r="C10142" s="25" t="str">
        <f>IF(D10142=2,"NO","YES")</f>
        <v>YES</v>
      </c>
      <c r="D10142" s="58">
        <f t="shared" si="170"/>
        <v>0.23</v>
      </c>
      <c r="E10142" s="1">
        <v>0.56810000000000005</v>
      </c>
      <c r="F10142" s="134">
        <v>1564</v>
      </c>
      <c r="G10142" s="17" t="s">
        <v>9170</v>
      </c>
      <c r="H10142" s="127" t="s">
        <v>9765</v>
      </c>
      <c r="I10142" s="4"/>
    </row>
    <row r="10143" spans="1:9" ht="30">
      <c r="A10143" s="6">
        <v>10141</v>
      </c>
      <c r="B10143" s="57" t="s">
        <v>9955</v>
      </c>
      <c r="C10143" s="25" t="str">
        <f>IF(D10143=2,"NO","YES")</f>
        <v>YES</v>
      </c>
      <c r="D10143" s="58">
        <f t="shared" si="170"/>
        <v>0.78</v>
      </c>
      <c r="E10143" s="1">
        <v>1.9266000000000003</v>
      </c>
      <c r="F10143" s="134">
        <v>5304</v>
      </c>
      <c r="G10143" s="17" t="s">
        <v>9170</v>
      </c>
      <c r="H10143" s="127" t="s">
        <v>9765</v>
      </c>
      <c r="I10143" s="4"/>
    </row>
    <row r="10144" spans="1:9" ht="30">
      <c r="A10144" s="6">
        <v>10142</v>
      </c>
      <c r="B10144" s="57" t="s">
        <v>9956</v>
      </c>
      <c r="C10144" s="25" t="str">
        <f>IF(D10144=2,"NO","YES")</f>
        <v>YES</v>
      </c>
      <c r="D10144" s="58">
        <f t="shared" si="170"/>
        <v>0.82</v>
      </c>
      <c r="E10144" s="1">
        <v>2.0253999999999999</v>
      </c>
      <c r="F10144" s="134">
        <v>5576</v>
      </c>
      <c r="G10144" s="17" t="s">
        <v>9170</v>
      </c>
      <c r="H10144" s="127" t="s">
        <v>9765</v>
      </c>
      <c r="I10144" s="4"/>
    </row>
    <row r="10145" spans="1:9" ht="30">
      <c r="A10145" s="6">
        <v>10143</v>
      </c>
      <c r="B10145" s="57" t="s">
        <v>9957</v>
      </c>
      <c r="C10145" s="25" t="str">
        <f>IF(D10145=2,"NO","YES")</f>
        <v>YES</v>
      </c>
      <c r="D10145" s="58">
        <f t="shared" si="170"/>
        <v>0.08</v>
      </c>
      <c r="E10145" s="1">
        <v>0.19760000000000003</v>
      </c>
      <c r="F10145" s="134">
        <v>544</v>
      </c>
      <c r="G10145" s="17" t="s">
        <v>9170</v>
      </c>
      <c r="H10145" s="127" t="s">
        <v>9765</v>
      </c>
      <c r="I10145" s="4"/>
    </row>
    <row r="10146" spans="1:9" ht="30">
      <c r="A10146" s="6">
        <v>10144</v>
      </c>
      <c r="B10146" s="57" t="s">
        <v>9958</v>
      </c>
      <c r="C10146" s="25" t="str">
        <f>IF(D10146=2,"NO","YES")</f>
        <v>YES</v>
      </c>
      <c r="D10146" s="58">
        <f t="shared" si="170"/>
        <v>0.89</v>
      </c>
      <c r="E10146" s="1">
        <v>2.1983000000000001</v>
      </c>
      <c r="F10146" s="134">
        <v>6052</v>
      </c>
      <c r="G10146" s="17" t="s">
        <v>9170</v>
      </c>
      <c r="H10146" s="127" t="s">
        <v>9765</v>
      </c>
      <c r="I10146" s="4"/>
    </row>
    <row r="10147" spans="1:9">
      <c r="A10147" s="6">
        <v>10145</v>
      </c>
      <c r="B10147" s="57" t="s">
        <v>9959</v>
      </c>
      <c r="C10147" s="25" t="str">
        <f>IF(D10147=2,"NO","YES")</f>
        <v>YES</v>
      </c>
      <c r="D10147" s="58">
        <f t="shared" si="170"/>
        <v>0.45</v>
      </c>
      <c r="E10147" s="1">
        <v>1.1115000000000002</v>
      </c>
      <c r="F10147" s="134">
        <v>3060</v>
      </c>
      <c r="G10147" s="17" t="s">
        <v>9170</v>
      </c>
      <c r="H10147" s="127" t="s">
        <v>9765</v>
      </c>
      <c r="I10147" s="4"/>
    </row>
    <row r="10148" spans="1:9" ht="30">
      <c r="A10148" s="6">
        <v>10146</v>
      </c>
      <c r="B10148" s="57" t="s">
        <v>9960</v>
      </c>
      <c r="C10148" s="25" t="str">
        <f>IF(D10148=2,"NO","YES")</f>
        <v>YES</v>
      </c>
      <c r="D10148" s="58">
        <f t="shared" si="170"/>
        <v>0.93</v>
      </c>
      <c r="E10148" s="1">
        <v>2.2971000000000004</v>
      </c>
      <c r="F10148" s="134">
        <v>6324</v>
      </c>
      <c r="G10148" s="17" t="s">
        <v>9170</v>
      </c>
      <c r="H10148" s="127" t="s">
        <v>9765</v>
      </c>
      <c r="I10148" s="4"/>
    </row>
    <row r="10149" spans="1:9" ht="30">
      <c r="A10149" s="6">
        <v>10147</v>
      </c>
      <c r="B10149" s="57" t="s">
        <v>9961</v>
      </c>
      <c r="C10149" s="25" t="str">
        <f>IF(D10149=2,"NO","YES")</f>
        <v>YES</v>
      </c>
      <c r="D10149" s="58">
        <f t="shared" si="170"/>
        <v>0.32</v>
      </c>
      <c r="E10149" s="1">
        <v>0.7904000000000001</v>
      </c>
      <c r="F10149" s="134">
        <v>2176</v>
      </c>
      <c r="G10149" s="17" t="s">
        <v>9170</v>
      </c>
      <c r="H10149" s="127" t="s">
        <v>9765</v>
      </c>
      <c r="I10149" s="4"/>
    </row>
    <row r="10150" spans="1:9" ht="30">
      <c r="A10150" s="6">
        <v>10148</v>
      </c>
      <c r="B10150" s="57" t="s">
        <v>9962</v>
      </c>
      <c r="C10150" s="25" t="str">
        <f>IF(D10150=2,"NO","YES")</f>
        <v>YES</v>
      </c>
      <c r="D10150" s="58">
        <f t="shared" si="170"/>
        <v>0.31</v>
      </c>
      <c r="E10150" s="1">
        <v>0.76570000000000005</v>
      </c>
      <c r="F10150" s="134">
        <v>2108</v>
      </c>
      <c r="G10150" s="17" t="s">
        <v>9170</v>
      </c>
      <c r="H10150" s="127" t="s">
        <v>9765</v>
      </c>
      <c r="I10150" s="4"/>
    </row>
    <row r="10151" spans="1:9" ht="30">
      <c r="A10151" s="6">
        <v>10149</v>
      </c>
      <c r="B10151" s="57" t="s">
        <v>9963</v>
      </c>
      <c r="C10151" s="25" t="str">
        <f>IF(D10151=2,"NO","YES")</f>
        <v>YES</v>
      </c>
      <c r="D10151" s="58">
        <f t="shared" si="170"/>
        <v>1.76</v>
      </c>
      <c r="E10151" s="1">
        <v>4.3472</v>
      </c>
      <c r="F10151" s="134">
        <v>11968</v>
      </c>
      <c r="G10151" s="17" t="s">
        <v>9170</v>
      </c>
      <c r="H10151" s="127" t="s">
        <v>9765</v>
      </c>
      <c r="I10151" s="4"/>
    </row>
    <row r="10152" spans="1:9" ht="30">
      <c r="A10152" s="6">
        <v>10150</v>
      </c>
      <c r="B10152" s="57" t="s">
        <v>9964</v>
      </c>
      <c r="C10152" s="25" t="str">
        <f>IF(D10152=2,"NO","YES")</f>
        <v>YES</v>
      </c>
      <c r="D10152" s="58">
        <f t="shared" si="170"/>
        <v>1.1200000000000001</v>
      </c>
      <c r="E10152" s="1">
        <v>2.7664000000000004</v>
      </c>
      <c r="F10152" s="134">
        <v>7616</v>
      </c>
      <c r="G10152" s="17" t="s">
        <v>9170</v>
      </c>
      <c r="H10152" s="127" t="s">
        <v>9765</v>
      </c>
      <c r="I10152" s="4"/>
    </row>
    <row r="10153" spans="1:9" ht="30">
      <c r="A10153" s="6">
        <v>10151</v>
      </c>
      <c r="B10153" s="57" t="s">
        <v>9965</v>
      </c>
      <c r="C10153" s="25" t="str">
        <f>IF(D10153=2,"NO","YES")</f>
        <v>YES</v>
      </c>
      <c r="D10153" s="58">
        <f t="shared" si="170"/>
        <v>0.76</v>
      </c>
      <c r="E10153" s="1">
        <v>1.8772000000000002</v>
      </c>
      <c r="F10153" s="134">
        <v>5168</v>
      </c>
      <c r="G10153" s="17" t="s">
        <v>9170</v>
      </c>
      <c r="H10153" s="127" t="s">
        <v>9765</v>
      </c>
      <c r="I10153" s="4"/>
    </row>
    <row r="10154" spans="1:9" ht="30">
      <c r="A10154" s="6">
        <v>10152</v>
      </c>
      <c r="B10154" s="57" t="s">
        <v>9966</v>
      </c>
      <c r="C10154" s="25" t="str">
        <f>IF(D10154=2,"NO","YES")</f>
        <v>YES</v>
      </c>
      <c r="D10154" s="58">
        <f t="shared" si="170"/>
        <v>0.85</v>
      </c>
      <c r="E10154" s="1">
        <v>2.0994999999999999</v>
      </c>
      <c r="F10154" s="134">
        <v>5780</v>
      </c>
      <c r="G10154" s="17" t="s">
        <v>9170</v>
      </c>
      <c r="H10154" s="127" t="s">
        <v>9765</v>
      </c>
      <c r="I10154" s="4"/>
    </row>
    <row r="10155" spans="1:9" ht="30">
      <c r="A10155" s="6">
        <v>10153</v>
      </c>
      <c r="B10155" s="57" t="s">
        <v>9967</v>
      </c>
      <c r="C10155" s="25" t="str">
        <f>IF(D10155=2,"NO","YES")</f>
        <v>YES</v>
      </c>
      <c r="D10155" s="58">
        <f t="shared" si="170"/>
        <v>0.72</v>
      </c>
      <c r="E10155" s="1">
        <v>1.7784</v>
      </c>
      <c r="F10155" s="134">
        <v>4896</v>
      </c>
      <c r="G10155" s="17" t="s">
        <v>9170</v>
      </c>
      <c r="H10155" s="127" t="s">
        <v>9765</v>
      </c>
      <c r="I10155" s="4"/>
    </row>
    <row r="10156" spans="1:9" ht="30">
      <c r="A10156" s="6">
        <v>10154</v>
      </c>
      <c r="B10156" s="57" t="s">
        <v>9968</v>
      </c>
      <c r="C10156" s="25" t="str">
        <f>IF(D10156=2,"NO","YES")</f>
        <v>YES</v>
      </c>
      <c r="D10156" s="58">
        <f t="shared" si="170"/>
        <v>0.28000000000000003</v>
      </c>
      <c r="E10156" s="1">
        <v>0.6916000000000001</v>
      </c>
      <c r="F10156" s="134">
        <v>1904</v>
      </c>
      <c r="G10156" s="17" t="s">
        <v>9170</v>
      </c>
      <c r="H10156" s="127" t="s">
        <v>9765</v>
      </c>
      <c r="I10156" s="4"/>
    </row>
    <row r="10157" spans="1:9" ht="30">
      <c r="A10157" s="6">
        <v>10155</v>
      </c>
      <c r="B10157" s="57" t="s">
        <v>9969</v>
      </c>
      <c r="C10157" s="25" t="str">
        <f>IF(D10157=2,"NO","YES")</f>
        <v>YES</v>
      </c>
      <c r="D10157" s="58">
        <f t="shared" si="170"/>
        <v>0.57999999999999996</v>
      </c>
      <c r="E10157" s="1">
        <v>1.4326000000000001</v>
      </c>
      <c r="F10157" s="134">
        <v>3944</v>
      </c>
      <c r="G10157" s="17" t="s">
        <v>9170</v>
      </c>
      <c r="H10157" s="127" t="s">
        <v>9765</v>
      </c>
      <c r="I10157" s="4"/>
    </row>
    <row r="10158" spans="1:9" ht="30">
      <c r="A10158" s="6">
        <v>10156</v>
      </c>
      <c r="B10158" s="57" t="s">
        <v>9970</v>
      </c>
      <c r="C10158" s="25" t="str">
        <f>IF(D10158=2,"NO","YES")</f>
        <v>YES</v>
      </c>
      <c r="D10158" s="58">
        <f t="shared" si="170"/>
        <v>0.77</v>
      </c>
      <c r="E10158" s="1">
        <v>1.9019000000000001</v>
      </c>
      <c r="F10158" s="134">
        <v>5236</v>
      </c>
      <c r="G10158" s="17" t="s">
        <v>9170</v>
      </c>
      <c r="H10158" s="127" t="s">
        <v>9765</v>
      </c>
      <c r="I10158" s="4"/>
    </row>
    <row r="10159" spans="1:9" ht="30">
      <c r="A10159" s="6">
        <v>10157</v>
      </c>
      <c r="B10159" s="57" t="s">
        <v>9971</v>
      </c>
      <c r="C10159" s="25" t="str">
        <f>IF(D10159=2,"NO","YES")</f>
        <v>YES</v>
      </c>
      <c r="D10159" s="58">
        <f t="shared" si="170"/>
        <v>0.79</v>
      </c>
      <c r="E10159" s="1">
        <v>1.9513000000000003</v>
      </c>
      <c r="F10159" s="134">
        <v>5372</v>
      </c>
      <c r="G10159" s="17" t="s">
        <v>9170</v>
      </c>
      <c r="H10159" s="127" t="s">
        <v>9765</v>
      </c>
      <c r="I10159" s="4"/>
    </row>
    <row r="10160" spans="1:9">
      <c r="A10160" s="6">
        <v>10158</v>
      </c>
      <c r="B10160" s="57" t="s">
        <v>9972</v>
      </c>
      <c r="C10160" s="25" t="str">
        <f>IF(D10160=2,"NO","YES")</f>
        <v>YES</v>
      </c>
      <c r="D10160" s="58">
        <f t="shared" si="170"/>
        <v>0.39</v>
      </c>
      <c r="E10160" s="1">
        <v>0.96330000000000016</v>
      </c>
      <c r="F10160" s="134">
        <v>2652</v>
      </c>
      <c r="G10160" s="17" t="s">
        <v>9170</v>
      </c>
      <c r="H10160" s="127" t="s">
        <v>9765</v>
      </c>
      <c r="I10160" s="4"/>
    </row>
    <row r="10161" spans="1:9" ht="30">
      <c r="A10161" s="6">
        <v>10159</v>
      </c>
      <c r="B10161" s="57" t="s">
        <v>9973</v>
      </c>
      <c r="C10161" s="25" t="str">
        <f>IF(D10161=2,"NO","YES")</f>
        <v>YES</v>
      </c>
      <c r="D10161" s="58">
        <f t="shared" si="170"/>
        <v>0.08</v>
      </c>
      <c r="E10161" s="1">
        <v>0.19760000000000003</v>
      </c>
      <c r="F10161" s="134">
        <v>544</v>
      </c>
      <c r="G10161" s="17" t="s">
        <v>9170</v>
      </c>
      <c r="H10161" s="127" t="s">
        <v>9765</v>
      </c>
      <c r="I10161" s="4"/>
    </row>
    <row r="10162" spans="1:9" ht="30">
      <c r="A10162" s="6">
        <v>10160</v>
      </c>
      <c r="B10162" s="57" t="s">
        <v>9974</v>
      </c>
      <c r="C10162" s="25" t="str">
        <f>IF(D10162=2,"NO","YES")</f>
        <v>YES</v>
      </c>
      <c r="D10162" s="58">
        <f t="shared" si="170"/>
        <v>0.3</v>
      </c>
      <c r="E10162" s="1">
        <v>0.74099999999999999</v>
      </c>
      <c r="F10162" s="134">
        <v>2040</v>
      </c>
      <c r="G10162" s="17" t="s">
        <v>9170</v>
      </c>
      <c r="H10162" s="127" t="s">
        <v>9765</v>
      </c>
      <c r="I10162" s="4"/>
    </row>
    <row r="10163" spans="1:9" ht="30">
      <c r="A10163" s="6">
        <v>10161</v>
      </c>
      <c r="B10163" s="57" t="s">
        <v>9975</v>
      </c>
      <c r="C10163" s="25" t="str">
        <f>IF(D10163=2,"NO","YES")</f>
        <v>YES</v>
      </c>
      <c r="D10163" s="58">
        <f t="shared" si="170"/>
        <v>1.51</v>
      </c>
      <c r="E10163" s="1">
        <v>3.7297000000000002</v>
      </c>
      <c r="F10163" s="134">
        <v>10268</v>
      </c>
      <c r="G10163" s="17" t="s">
        <v>9170</v>
      </c>
      <c r="H10163" s="127" t="s">
        <v>9765</v>
      </c>
      <c r="I10163" s="4"/>
    </row>
    <row r="10164" spans="1:9" ht="30">
      <c r="A10164" s="6">
        <v>10162</v>
      </c>
      <c r="B10164" s="57" t="s">
        <v>9976</v>
      </c>
      <c r="C10164" s="25" t="str">
        <f>IF(D10164=2,"NO","YES")</f>
        <v>YES</v>
      </c>
      <c r="D10164" s="58">
        <f t="shared" si="170"/>
        <v>0.56999999999999995</v>
      </c>
      <c r="E10164" s="1">
        <v>1.4078999999999999</v>
      </c>
      <c r="F10164" s="134">
        <v>3876</v>
      </c>
      <c r="G10164" s="17" t="s">
        <v>9170</v>
      </c>
      <c r="H10164" s="127" t="s">
        <v>9765</v>
      </c>
      <c r="I10164" s="4"/>
    </row>
    <row r="10165" spans="1:9" ht="30">
      <c r="A10165" s="6">
        <v>10163</v>
      </c>
      <c r="B10165" s="57" t="s">
        <v>9977</v>
      </c>
      <c r="C10165" s="25" t="str">
        <f>IF(D10165=2,"NO","YES")</f>
        <v>YES</v>
      </c>
      <c r="D10165" s="58">
        <f t="shared" si="170"/>
        <v>0.26</v>
      </c>
      <c r="E10165" s="1">
        <v>0.6422000000000001</v>
      </c>
      <c r="F10165" s="134">
        <v>1768</v>
      </c>
      <c r="G10165" s="17" t="s">
        <v>9170</v>
      </c>
      <c r="H10165" s="127" t="s">
        <v>9765</v>
      </c>
      <c r="I10165" s="4"/>
    </row>
    <row r="10166" spans="1:9" ht="30">
      <c r="A10166" s="6">
        <v>10164</v>
      </c>
      <c r="B10166" s="57" t="s">
        <v>9978</v>
      </c>
      <c r="C10166" s="25" t="str">
        <f>IF(D10166=2,"NO","YES")</f>
        <v>YES</v>
      </c>
      <c r="D10166" s="58">
        <f t="shared" si="170"/>
        <v>0.69</v>
      </c>
      <c r="E10166" s="1">
        <v>1.7042999999999999</v>
      </c>
      <c r="F10166" s="134">
        <v>4692</v>
      </c>
      <c r="G10166" s="17" t="s">
        <v>9170</v>
      </c>
      <c r="H10166" s="127" t="s">
        <v>9765</v>
      </c>
      <c r="I10166" s="4"/>
    </row>
    <row r="10167" spans="1:9" ht="30">
      <c r="A10167" s="6">
        <v>10165</v>
      </c>
      <c r="B10167" s="57" t="s">
        <v>9979</v>
      </c>
      <c r="C10167" s="25" t="str">
        <f>IF(D10167=2,"NO","YES")</f>
        <v>YES</v>
      </c>
      <c r="D10167" s="58">
        <f t="shared" si="170"/>
        <v>0.54</v>
      </c>
      <c r="E10167" s="1">
        <v>1.3338000000000001</v>
      </c>
      <c r="F10167" s="134">
        <v>3672</v>
      </c>
      <c r="G10167" s="17" t="s">
        <v>9170</v>
      </c>
      <c r="H10167" s="127" t="s">
        <v>9765</v>
      </c>
      <c r="I10167" s="4"/>
    </row>
    <row r="10168" spans="1:9" ht="30">
      <c r="A10168" s="6">
        <v>10166</v>
      </c>
      <c r="B10168" s="57" t="s">
        <v>9980</v>
      </c>
      <c r="C10168" s="25" t="str">
        <f>IF(D10168=2,"NO","YES")</f>
        <v>YES</v>
      </c>
      <c r="D10168" s="58">
        <f t="shared" si="170"/>
        <v>0.4</v>
      </c>
      <c r="E10168" s="1">
        <v>0.9880000000000001</v>
      </c>
      <c r="F10168" s="134">
        <v>2720</v>
      </c>
      <c r="G10168" s="17" t="s">
        <v>9170</v>
      </c>
      <c r="H10168" s="127" t="s">
        <v>9765</v>
      </c>
      <c r="I10168" s="4"/>
    </row>
    <row r="10169" spans="1:9" ht="30">
      <c r="A10169" s="6">
        <v>10167</v>
      </c>
      <c r="B10169" s="57" t="s">
        <v>9981</v>
      </c>
      <c r="C10169" s="25" t="str">
        <f>IF(D10169=2,"NO","YES")</f>
        <v>YES</v>
      </c>
      <c r="D10169" s="58">
        <f t="shared" si="170"/>
        <v>0.81</v>
      </c>
      <c r="E10169" s="1">
        <v>2.0007000000000001</v>
      </c>
      <c r="F10169" s="134">
        <v>5508</v>
      </c>
      <c r="G10169" s="17" t="s">
        <v>9170</v>
      </c>
      <c r="H10169" s="127" t="s">
        <v>9765</v>
      </c>
      <c r="I10169" s="4"/>
    </row>
    <row r="10170" spans="1:9" ht="30">
      <c r="A10170" s="6">
        <v>10168</v>
      </c>
      <c r="B10170" s="57" t="s">
        <v>9982</v>
      </c>
      <c r="C10170" s="25" t="str">
        <f>IF(D10170=2,"NO","YES")</f>
        <v>YES</v>
      </c>
      <c r="D10170" s="58">
        <f t="shared" si="170"/>
        <v>0.66</v>
      </c>
      <c r="E10170" s="1">
        <v>1.6302000000000003</v>
      </c>
      <c r="F10170" s="134">
        <v>4488</v>
      </c>
      <c r="G10170" s="17" t="s">
        <v>9170</v>
      </c>
      <c r="H10170" s="127" t="s">
        <v>9765</v>
      </c>
      <c r="I10170" s="4"/>
    </row>
    <row r="10171" spans="1:9" ht="30">
      <c r="A10171" s="6">
        <v>10169</v>
      </c>
      <c r="B10171" s="57" t="s">
        <v>9983</v>
      </c>
      <c r="C10171" s="25" t="str">
        <f>IF(D10171=2,"NO","YES")</f>
        <v>YES</v>
      </c>
      <c r="D10171" s="58">
        <f t="shared" si="170"/>
        <v>0.6</v>
      </c>
      <c r="E10171" s="1">
        <v>1.482</v>
      </c>
      <c r="F10171" s="134">
        <v>4080</v>
      </c>
      <c r="G10171" s="17" t="s">
        <v>9170</v>
      </c>
      <c r="H10171" s="127" t="s">
        <v>9765</v>
      </c>
      <c r="I10171" s="4"/>
    </row>
    <row r="10172" spans="1:9" ht="30">
      <c r="A10172" s="6">
        <v>10170</v>
      </c>
      <c r="B10172" s="57" t="s">
        <v>9984</v>
      </c>
      <c r="C10172" s="25" t="str">
        <f>IF(D10172=2,"NO","YES")</f>
        <v>YES</v>
      </c>
      <c r="D10172" s="58">
        <f t="shared" si="170"/>
        <v>0.49</v>
      </c>
      <c r="E10172" s="1">
        <v>1.2103000000000002</v>
      </c>
      <c r="F10172" s="134">
        <v>3332</v>
      </c>
      <c r="G10172" s="17" t="s">
        <v>9170</v>
      </c>
      <c r="H10172" s="127" t="s">
        <v>9765</v>
      </c>
      <c r="I10172" s="4"/>
    </row>
    <row r="10173" spans="1:9" ht="30">
      <c r="A10173" s="6">
        <v>10171</v>
      </c>
      <c r="B10173" s="57" t="s">
        <v>9985</v>
      </c>
      <c r="C10173" s="25" t="str">
        <f>IF(D10173=2,"NO","YES")</f>
        <v>YES</v>
      </c>
      <c r="D10173" s="58">
        <f t="shared" si="170"/>
        <v>0.23</v>
      </c>
      <c r="E10173" s="1">
        <v>0.56810000000000005</v>
      </c>
      <c r="F10173" s="134">
        <v>1564</v>
      </c>
      <c r="G10173" s="17" t="s">
        <v>9170</v>
      </c>
      <c r="H10173" s="127" t="s">
        <v>9765</v>
      </c>
      <c r="I10173" s="4"/>
    </row>
    <row r="10174" spans="1:9" ht="30">
      <c r="A10174" s="6">
        <v>10172</v>
      </c>
      <c r="B10174" s="57" t="s">
        <v>9986</v>
      </c>
      <c r="C10174" s="25" t="str">
        <f>IF(D10174=2,"NO","YES")</f>
        <v>YES</v>
      </c>
      <c r="D10174" s="58">
        <f t="shared" si="170"/>
        <v>0.09</v>
      </c>
      <c r="E10174" s="1">
        <v>0.2223</v>
      </c>
      <c r="F10174" s="134">
        <v>612</v>
      </c>
      <c r="G10174" s="17" t="s">
        <v>9170</v>
      </c>
      <c r="H10174" s="127" t="s">
        <v>9765</v>
      </c>
      <c r="I10174" s="4"/>
    </row>
    <row r="10175" spans="1:9" ht="30">
      <c r="A10175" s="6">
        <v>10173</v>
      </c>
      <c r="B10175" s="57" t="s">
        <v>9987</v>
      </c>
      <c r="C10175" s="25" t="str">
        <f>IF(D10175=2,"NO","YES")</f>
        <v>YES</v>
      </c>
      <c r="D10175" s="58">
        <f t="shared" si="170"/>
        <v>0.64</v>
      </c>
      <c r="E10175" s="1">
        <v>1.5808000000000002</v>
      </c>
      <c r="F10175" s="134">
        <v>4352</v>
      </c>
      <c r="G10175" s="17" t="s">
        <v>9170</v>
      </c>
      <c r="H10175" s="127" t="s">
        <v>9765</v>
      </c>
      <c r="I10175" s="4"/>
    </row>
    <row r="10176" spans="1:9" ht="30">
      <c r="A10176" s="6">
        <v>10174</v>
      </c>
      <c r="B10176" s="57" t="s">
        <v>9988</v>
      </c>
      <c r="C10176" s="25" t="str">
        <f>IF(D10176=2,"NO","YES")</f>
        <v>YES</v>
      </c>
      <c r="D10176" s="58">
        <f t="shared" si="170"/>
        <v>0.18</v>
      </c>
      <c r="E10176" s="1">
        <v>0.4446</v>
      </c>
      <c r="F10176" s="134">
        <v>1224</v>
      </c>
      <c r="G10176" s="17" t="s">
        <v>9170</v>
      </c>
      <c r="H10176" s="127" t="s">
        <v>9765</v>
      </c>
      <c r="I10176" s="4"/>
    </row>
    <row r="10177" spans="1:9" ht="30">
      <c r="A10177" s="6">
        <v>10175</v>
      </c>
      <c r="B10177" s="57" t="s">
        <v>9989</v>
      </c>
      <c r="C10177" s="25" t="str">
        <f>IF(D10177=2,"NO","YES")</f>
        <v>YES</v>
      </c>
      <c r="D10177" s="58">
        <f t="shared" si="170"/>
        <v>1.02</v>
      </c>
      <c r="E10177" s="1">
        <v>2.5194000000000001</v>
      </c>
      <c r="F10177" s="134">
        <v>6936</v>
      </c>
      <c r="G10177" s="17" t="s">
        <v>9170</v>
      </c>
      <c r="H10177" s="127" t="s">
        <v>9765</v>
      </c>
      <c r="I10177" s="4"/>
    </row>
    <row r="10178" spans="1:9" ht="30">
      <c r="A10178" s="6">
        <v>10176</v>
      </c>
      <c r="B10178" s="57" t="s">
        <v>9990</v>
      </c>
      <c r="C10178" s="25" t="str">
        <f>IF(D10178=2,"NO","YES")</f>
        <v>YES</v>
      </c>
      <c r="D10178" s="58">
        <f t="shared" si="170"/>
        <v>1.06</v>
      </c>
      <c r="E10178" s="1">
        <v>2.6182000000000003</v>
      </c>
      <c r="F10178" s="134">
        <v>7208</v>
      </c>
      <c r="G10178" s="17" t="s">
        <v>9170</v>
      </c>
      <c r="H10178" s="127" t="s">
        <v>9765</v>
      </c>
      <c r="I10178" s="4"/>
    </row>
    <row r="10179" spans="1:9" ht="30">
      <c r="A10179" s="6">
        <v>10177</v>
      </c>
      <c r="B10179" s="57" t="s">
        <v>9991</v>
      </c>
      <c r="C10179" s="25" t="str">
        <f>IF(D10179=2,"NO","YES")</f>
        <v>YES</v>
      </c>
      <c r="D10179" s="58">
        <f t="shared" si="170"/>
        <v>0.4</v>
      </c>
      <c r="E10179" s="1">
        <v>0.9880000000000001</v>
      </c>
      <c r="F10179" s="134">
        <v>2720</v>
      </c>
      <c r="G10179" s="17" t="s">
        <v>9170</v>
      </c>
      <c r="H10179" s="127" t="s">
        <v>9765</v>
      </c>
      <c r="I10179" s="4"/>
    </row>
    <row r="10180" spans="1:9" ht="30">
      <c r="A10180" s="6">
        <v>10178</v>
      </c>
      <c r="B10180" s="57" t="s">
        <v>9992</v>
      </c>
      <c r="C10180" s="25" t="str">
        <f>IF(D10180=2,"NO","YES")</f>
        <v>YES</v>
      </c>
      <c r="D10180" s="58">
        <f t="shared" si="170"/>
        <v>0.42</v>
      </c>
      <c r="E10180" s="1">
        <v>1.0374000000000001</v>
      </c>
      <c r="F10180" s="134">
        <v>2856</v>
      </c>
      <c r="G10180" s="17" t="s">
        <v>9170</v>
      </c>
      <c r="H10180" s="127" t="s">
        <v>9765</v>
      </c>
      <c r="I10180" s="4"/>
    </row>
    <row r="10181" spans="1:9" ht="30">
      <c r="A10181" s="6">
        <v>10179</v>
      </c>
      <c r="B10181" s="57" t="s">
        <v>9993</v>
      </c>
      <c r="C10181" s="25" t="str">
        <f>IF(D10181=2,"NO","YES")</f>
        <v>YES</v>
      </c>
      <c r="D10181" s="58">
        <f t="shared" ref="D10181:D10244" si="171">F10181/6800</f>
        <v>0.14000000000000001</v>
      </c>
      <c r="E10181" s="1">
        <v>0.34580000000000005</v>
      </c>
      <c r="F10181" s="134">
        <v>952</v>
      </c>
      <c r="G10181" s="17" t="s">
        <v>9170</v>
      </c>
      <c r="H10181" s="127" t="s">
        <v>9765</v>
      </c>
      <c r="I10181" s="4"/>
    </row>
    <row r="10182" spans="1:9" ht="30">
      <c r="A10182" s="6">
        <v>10180</v>
      </c>
      <c r="B10182" s="57" t="s">
        <v>9994</v>
      </c>
      <c r="C10182" s="25" t="str">
        <f>IF(D10182=2,"NO","YES")</f>
        <v>YES</v>
      </c>
      <c r="D10182" s="58">
        <f t="shared" si="171"/>
        <v>0.4</v>
      </c>
      <c r="E10182" s="1">
        <v>0.9880000000000001</v>
      </c>
      <c r="F10182" s="134">
        <v>2720</v>
      </c>
      <c r="G10182" s="17" t="s">
        <v>9170</v>
      </c>
      <c r="H10182" s="127" t="s">
        <v>9765</v>
      </c>
      <c r="I10182" s="4"/>
    </row>
    <row r="10183" spans="1:9" ht="30">
      <c r="A10183" s="6">
        <v>10181</v>
      </c>
      <c r="B10183" s="57" t="s">
        <v>9995</v>
      </c>
      <c r="C10183" s="25" t="str">
        <f>IF(D10183=2,"NO","YES")</f>
        <v>YES</v>
      </c>
      <c r="D10183" s="58">
        <f t="shared" si="171"/>
        <v>0.11</v>
      </c>
      <c r="E10183" s="1">
        <v>0.2717</v>
      </c>
      <c r="F10183" s="134">
        <v>748</v>
      </c>
      <c r="G10183" s="17" t="s">
        <v>9170</v>
      </c>
      <c r="H10183" s="127" t="s">
        <v>9765</v>
      </c>
      <c r="I10183" s="4"/>
    </row>
    <row r="10184" spans="1:9" ht="30">
      <c r="A10184" s="6">
        <v>10182</v>
      </c>
      <c r="B10184" s="57" t="s">
        <v>9996</v>
      </c>
      <c r="C10184" s="25" t="str">
        <f>IF(D10184=2,"NO","YES")</f>
        <v>YES</v>
      </c>
      <c r="D10184" s="58">
        <f t="shared" si="171"/>
        <v>0.13</v>
      </c>
      <c r="E10184" s="1">
        <v>0.32110000000000005</v>
      </c>
      <c r="F10184" s="134">
        <v>884</v>
      </c>
      <c r="G10184" s="17" t="s">
        <v>9170</v>
      </c>
      <c r="H10184" s="127" t="s">
        <v>9765</v>
      </c>
      <c r="I10184" s="4"/>
    </row>
    <row r="10185" spans="1:9" ht="30">
      <c r="A10185" s="6">
        <v>10183</v>
      </c>
      <c r="B10185" s="57" t="s">
        <v>9997</v>
      </c>
      <c r="C10185" s="25" t="str">
        <f>IF(D10185=2,"NO","YES")</f>
        <v>YES</v>
      </c>
      <c r="D10185" s="58">
        <f t="shared" si="171"/>
        <v>0.15</v>
      </c>
      <c r="E10185" s="1">
        <v>0.3705</v>
      </c>
      <c r="F10185" s="134">
        <v>1020</v>
      </c>
      <c r="G10185" s="17" t="s">
        <v>9170</v>
      </c>
      <c r="H10185" s="127" t="s">
        <v>9765</v>
      </c>
      <c r="I10185" s="4"/>
    </row>
    <row r="10186" spans="1:9" ht="30">
      <c r="A10186" s="6">
        <v>10184</v>
      </c>
      <c r="B10186" s="57" t="s">
        <v>9998</v>
      </c>
      <c r="C10186" s="25" t="str">
        <f>IF(D10186=2,"NO","YES")</f>
        <v>YES</v>
      </c>
      <c r="D10186" s="58">
        <f t="shared" si="171"/>
        <v>0.54</v>
      </c>
      <c r="E10186" s="1">
        <v>1.3338000000000001</v>
      </c>
      <c r="F10186" s="134">
        <v>3672</v>
      </c>
      <c r="G10186" s="17" t="s">
        <v>9170</v>
      </c>
      <c r="H10186" s="127" t="s">
        <v>9765</v>
      </c>
      <c r="I10186" s="4"/>
    </row>
    <row r="10187" spans="1:9" ht="30">
      <c r="A10187" s="6">
        <v>10185</v>
      </c>
      <c r="B10187" s="57" t="s">
        <v>9999</v>
      </c>
      <c r="C10187" s="25" t="str">
        <f>IF(D10187=2,"NO","YES")</f>
        <v>YES</v>
      </c>
      <c r="D10187" s="58">
        <f t="shared" si="171"/>
        <v>0.32</v>
      </c>
      <c r="E10187" s="1">
        <v>0.7904000000000001</v>
      </c>
      <c r="F10187" s="134">
        <v>2176</v>
      </c>
      <c r="G10187" s="17" t="s">
        <v>9170</v>
      </c>
      <c r="H10187" s="127" t="s">
        <v>9765</v>
      </c>
      <c r="I10187" s="4"/>
    </row>
    <row r="10188" spans="1:9" ht="30">
      <c r="A10188" s="6">
        <v>10186</v>
      </c>
      <c r="B10188" s="57" t="s">
        <v>10000</v>
      </c>
      <c r="C10188" s="25" t="str">
        <f>IF(D10188=2,"NO","YES")</f>
        <v>YES</v>
      </c>
      <c r="D10188" s="58">
        <f t="shared" si="171"/>
        <v>0.87</v>
      </c>
      <c r="E10188" s="1">
        <v>2.1489000000000003</v>
      </c>
      <c r="F10188" s="134">
        <v>5916</v>
      </c>
      <c r="G10188" s="17" t="s">
        <v>9170</v>
      </c>
      <c r="H10188" s="127" t="s">
        <v>9765</v>
      </c>
      <c r="I10188" s="4"/>
    </row>
    <row r="10189" spans="1:9">
      <c r="A10189" s="6">
        <v>10187</v>
      </c>
      <c r="B10189" s="57" t="s">
        <v>10001</v>
      </c>
      <c r="C10189" s="25" t="str">
        <f>IF(D10189=2,"NO","YES")</f>
        <v>YES</v>
      </c>
      <c r="D10189" s="58">
        <f t="shared" si="171"/>
        <v>0.3</v>
      </c>
      <c r="E10189" s="1">
        <v>0.74099999999999999</v>
      </c>
      <c r="F10189" s="134">
        <v>2040</v>
      </c>
      <c r="G10189" s="17" t="s">
        <v>9170</v>
      </c>
      <c r="H10189" s="127" t="s">
        <v>9765</v>
      </c>
      <c r="I10189" s="4"/>
    </row>
    <row r="10190" spans="1:9" ht="30">
      <c r="A10190" s="6">
        <v>10188</v>
      </c>
      <c r="B10190" s="57" t="s">
        <v>10002</v>
      </c>
      <c r="C10190" s="25" t="str">
        <f>IF(D10190=2,"NO","YES")</f>
        <v>YES</v>
      </c>
      <c r="D10190" s="58">
        <f t="shared" si="171"/>
        <v>1.53</v>
      </c>
      <c r="E10190" s="1">
        <v>3.7791000000000006</v>
      </c>
      <c r="F10190" s="134">
        <v>10404</v>
      </c>
      <c r="G10190" s="17" t="s">
        <v>9170</v>
      </c>
      <c r="H10190" s="127" t="s">
        <v>9765</v>
      </c>
      <c r="I10190" s="4"/>
    </row>
    <row r="10191" spans="1:9" ht="30">
      <c r="A10191" s="6">
        <v>10189</v>
      </c>
      <c r="B10191" s="57" t="s">
        <v>10003</v>
      </c>
      <c r="C10191" s="25" t="str">
        <f>IF(D10191=2,"NO","YES")</f>
        <v>YES</v>
      </c>
      <c r="D10191" s="58">
        <f t="shared" si="171"/>
        <v>1.1299999999999999</v>
      </c>
      <c r="E10191" s="1">
        <v>2.7911000000000001</v>
      </c>
      <c r="F10191" s="134">
        <v>7684</v>
      </c>
      <c r="G10191" s="17" t="s">
        <v>9170</v>
      </c>
      <c r="H10191" s="127" t="s">
        <v>9765</v>
      </c>
      <c r="I10191" s="4"/>
    </row>
    <row r="10192" spans="1:9" ht="30">
      <c r="A10192" s="6">
        <v>10190</v>
      </c>
      <c r="B10192" s="57" t="s">
        <v>10004</v>
      </c>
      <c r="C10192" s="25" t="str">
        <f>IF(D10192=2,"NO","YES")</f>
        <v>YES</v>
      </c>
      <c r="D10192" s="58">
        <f t="shared" si="171"/>
        <v>1.1299999999999999</v>
      </c>
      <c r="E10192" s="1">
        <v>2.7911000000000001</v>
      </c>
      <c r="F10192" s="134">
        <v>7684</v>
      </c>
      <c r="G10192" s="17" t="s">
        <v>9170</v>
      </c>
      <c r="H10192" s="127" t="s">
        <v>9765</v>
      </c>
      <c r="I10192" s="4"/>
    </row>
    <row r="10193" spans="1:9" ht="30">
      <c r="A10193" s="6">
        <v>10191</v>
      </c>
      <c r="B10193" s="52" t="s">
        <v>10005</v>
      </c>
      <c r="C10193" s="25" t="str">
        <f>IF(D10193=2,"NO","YES")</f>
        <v>YES</v>
      </c>
      <c r="D10193" s="53">
        <f t="shared" si="171"/>
        <v>0.45</v>
      </c>
      <c r="E10193" s="1">
        <v>1.1115000000000002</v>
      </c>
      <c r="F10193" s="160">
        <v>3060</v>
      </c>
      <c r="G10193" s="154">
        <v>42664</v>
      </c>
      <c r="H10193" s="127" t="s">
        <v>9765</v>
      </c>
      <c r="I10193" s="4"/>
    </row>
    <row r="10194" spans="1:9" ht="30">
      <c r="A10194" s="6">
        <v>10192</v>
      </c>
      <c r="B10194" s="52" t="s">
        <v>10006</v>
      </c>
      <c r="C10194" s="25" t="str">
        <f>IF(D10194=2,"NO","YES")</f>
        <v>YES</v>
      </c>
      <c r="D10194" s="53">
        <f t="shared" si="171"/>
        <v>1.57</v>
      </c>
      <c r="E10194" s="1">
        <v>3.8779000000000003</v>
      </c>
      <c r="F10194" s="158">
        <v>10676</v>
      </c>
      <c r="G10194" s="154">
        <v>42711</v>
      </c>
      <c r="H10194" s="127" t="s">
        <v>9765</v>
      </c>
      <c r="I10194" s="4"/>
    </row>
    <row r="10195" spans="1:9" ht="30">
      <c r="A10195" s="6">
        <v>10193</v>
      </c>
      <c r="B10195" s="24" t="s">
        <v>10007</v>
      </c>
      <c r="C10195" s="25" t="str">
        <f>IF(D10195=2,"NO","YES")</f>
        <v>YES</v>
      </c>
      <c r="D10195" s="25">
        <f t="shared" si="171"/>
        <v>0.52</v>
      </c>
      <c r="E10195" s="1">
        <v>1.2844000000000002</v>
      </c>
      <c r="F10195" s="134">
        <v>3536</v>
      </c>
      <c r="G10195" s="17" t="s">
        <v>9170</v>
      </c>
      <c r="H10195" s="127" t="s">
        <v>10008</v>
      </c>
      <c r="I10195" s="4"/>
    </row>
    <row r="10196" spans="1:9" ht="30">
      <c r="A10196" s="6">
        <v>10194</v>
      </c>
      <c r="B10196" s="24" t="s">
        <v>10009</v>
      </c>
      <c r="C10196" s="25" t="str">
        <f>IF(D10196=2,"NO","YES")</f>
        <v>YES</v>
      </c>
      <c r="D10196" s="25">
        <f t="shared" si="171"/>
        <v>1.47</v>
      </c>
      <c r="E10196" s="1">
        <v>3.6309</v>
      </c>
      <c r="F10196" s="134">
        <v>9996</v>
      </c>
      <c r="G10196" s="17" t="s">
        <v>9170</v>
      </c>
      <c r="H10196" s="127" t="s">
        <v>10008</v>
      </c>
      <c r="I10196" s="4"/>
    </row>
    <row r="10197" spans="1:9">
      <c r="A10197" s="6">
        <v>10195</v>
      </c>
      <c r="B10197" s="24" t="s">
        <v>10010</v>
      </c>
      <c r="C10197" s="25" t="str">
        <f>IF(D10197=2,"NO","YES")</f>
        <v>YES</v>
      </c>
      <c r="D10197" s="25">
        <f t="shared" si="171"/>
        <v>0.19</v>
      </c>
      <c r="E10197" s="1">
        <v>0.46930000000000005</v>
      </c>
      <c r="F10197" s="134">
        <v>1292</v>
      </c>
      <c r="G10197" s="17" t="s">
        <v>9170</v>
      </c>
      <c r="H10197" s="127" t="s">
        <v>10008</v>
      </c>
      <c r="I10197" s="4"/>
    </row>
    <row r="10198" spans="1:9" ht="30">
      <c r="A10198" s="6">
        <v>10196</v>
      </c>
      <c r="B10198" s="24" t="s">
        <v>10011</v>
      </c>
      <c r="C10198" s="25" t="str">
        <f>IF(D10198=2,"NO","YES")</f>
        <v>YES</v>
      </c>
      <c r="D10198" s="25">
        <f t="shared" si="171"/>
        <v>0.38</v>
      </c>
      <c r="E10198" s="1">
        <v>0.9386000000000001</v>
      </c>
      <c r="F10198" s="134">
        <v>2584</v>
      </c>
      <c r="G10198" s="17" t="s">
        <v>9170</v>
      </c>
      <c r="H10198" s="127" t="s">
        <v>10008</v>
      </c>
      <c r="I10198" s="4"/>
    </row>
    <row r="10199" spans="1:9" ht="30">
      <c r="A10199" s="6">
        <v>10197</v>
      </c>
      <c r="B10199" s="24" t="s">
        <v>10012</v>
      </c>
      <c r="C10199" s="25" t="str">
        <f>IF(D10199=2,"NO","YES")</f>
        <v>YES</v>
      </c>
      <c r="D10199" s="25">
        <f t="shared" si="171"/>
        <v>0.06</v>
      </c>
      <c r="E10199" s="1">
        <v>0.1482</v>
      </c>
      <c r="F10199" s="134">
        <v>408</v>
      </c>
      <c r="G10199" s="17" t="s">
        <v>9170</v>
      </c>
      <c r="H10199" s="127" t="s">
        <v>10008</v>
      </c>
      <c r="I10199" s="4"/>
    </row>
    <row r="10200" spans="1:9">
      <c r="A10200" s="6">
        <v>10198</v>
      </c>
      <c r="B10200" s="24" t="s">
        <v>10013</v>
      </c>
      <c r="C10200" s="25" t="str">
        <f>IF(D10200=2,"NO","YES")</f>
        <v>YES</v>
      </c>
      <c r="D10200" s="25">
        <f t="shared" si="171"/>
        <v>0.03</v>
      </c>
      <c r="E10200" s="1">
        <v>7.4099999999999999E-2</v>
      </c>
      <c r="F10200" s="134">
        <v>204</v>
      </c>
      <c r="G10200" s="17" t="s">
        <v>9170</v>
      </c>
      <c r="H10200" s="127" t="s">
        <v>10008</v>
      </c>
      <c r="I10200" s="4"/>
    </row>
    <row r="10201" spans="1:9" ht="30">
      <c r="A10201" s="6">
        <v>10199</v>
      </c>
      <c r="B10201" s="24" t="s">
        <v>10014</v>
      </c>
      <c r="C10201" s="25" t="str">
        <f>IF(D10201=2,"NO","YES")</f>
        <v>YES</v>
      </c>
      <c r="D10201" s="25">
        <f t="shared" si="171"/>
        <v>1.98</v>
      </c>
      <c r="E10201" s="1">
        <v>4.8906000000000001</v>
      </c>
      <c r="F10201" s="134">
        <v>13464</v>
      </c>
      <c r="G10201" s="17" t="s">
        <v>9170</v>
      </c>
      <c r="H10201" s="127" t="s">
        <v>10008</v>
      </c>
      <c r="I10201" s="4"/>
    </row>
    <row r="10202" spans="1:9">
      <c r="A10202" s="6">
        <v>10200</v>
      </c>
      <c r="B10202" s="24" t="s">
        <v>10015</v>
      </c>
      <c r="C10202" s="25" t="str">
        <f>IF(D10202=2,"NO","YES")</f>
        <v>YES</v>
      </c>
      <c r="D10202" s="25">
        <f t="shared" si="171"/>
        <v>0.3</v>
      </c>
      <c r="E10202" s="1">
        <v>0.74099999999999999</v>
      </c>
      <c r="F10202" s="134">
        <v>2040</v>
      </c>
      <c r="G10202" s="17" t="s">
        <v>9170</v>
      </c>
      <c r="H10202" s="127" t="s">
        <v>10008</v>
      </c>
      <c r="I10202" s="4"/>
    </row>
    <row r="10203" spans="1:9" ht="30">
      <c r="A10203" s="6">
        <v>10201</v>
      </c>
      <c r="B10203" s="24" t="s">
        <v>10016</v>
      </c>
      <c r="C10203" s="25" t="str">
        <f>IF(D10203=2,"NO","YES")</f>
        <v>YES</v>
      </c>
      <c r="D10203" s="25">
        <f t="shared" si="171"/>
        <v>0.32</v>
      </c>
      <c r="E10203" s="1">
        <v>0.7904000000000001</v>
      </c>
      <c r="F10203" s="134">
        <v>2176</v>
      </c>
      <c r="G10203" s="17" t="s">
        <v>9170</v>
      </c>
      <c r="H10203" s="127" t="s">
        <v>10008</v>
      </c>
      <c r="I10203" s="4"/>
    </row>
    <row r="10204" spans="1:9">
      <c r="A10204" s="6">
        <v>10202</v>
      </c>
      <c r="B10204" s="24" t="s">
        <v>10017</v>
      </c>
      <c r="C10204" s="25" t="str">
        <f>IF(D10204=2,"NO","YES")</f>
        <v>YES</v>
      </c>
      <c r="D10204" s="25">
        <f t="shared" si="171"/>
        <v>0.91</v>
      </c>
      <c r="E10204" s="1">
        <v>2.2477000000000005</v>
      </c>
      <c r="F10204" s="134">
        <v>6188</v>
      </c>
      <c r="G10204" s="17" t="s">
        <v>9170</v>
      </c>
      <c r="H10204" s="127" t="s">
        <v>10008</v>
      </c>
      <c r="I10204" s="4"/>
    </row>
    <row r="10205" spans="1:9">
      <c r="A10205" s="6">
        <v>10203</v>
      </c>
      <c r="B10205" s="24" t="s">
        <v>10018</v>
      </c>
      <c r="C10205" s="25" t="str">
        <f>IF(D10205=2,"NO","YES")</f>
        <v>YES</v>
      </c>
      <c r="D10205" s="25">
        <f t="shared" si="171"/>
        <v>0.13</v>
      </c>
      <c r="E10205" s="1">
        <v>0.32110000000000005</v>
      </c>
      <c r="F10205" s="134">
        <v>884</v>
      </c>
      <c r="G10205" s="17" t="s">
        <v>9170</v>
      </c>
      <c r="H10205" s="127" t="s">
        <v>10008</v>
      </c>
      <c r="I10205" s="4"/>
    </row>
    <row r="10206" spans="1:9" ht="30">
      <c r="A10206" s="6">
        <v>10204</v>
      </c>
      <c r="B10206" s="24" t="s">
        <v>10019</v>
      </c>
      <c r="C10206" s="25" t="str">
        <f>IF(D10206=2,"NO","YES")</f>
        <v>YES</v>
      </c>
      <c r="D10206" s="25">
        <f t="shared" si="171"/>
        <v>0.56000000000000005</v>
      </c>
      <c r="E10206" s="1">
        <v>1.3832000000000002</v>
      </c>
      <c r="F10206" s="134">
        <v>3808</v>
      </c>
      <c r="G10206" s="17" t="s">
        <v>9170</v>
      </c>
      <c r="H10206" s="127" t="s">
        <v>10008</v>
      </c>
      <c r="I10206" s="4"/>
    </row>
    <row r="10207" spans="1:9" ht="30">
      <c r="A10207" s="6">
        <v>10205</v>
      </c>
      <c r="B10207" s="24" t="s">
        <v>10020</v>
      </c>
      <c r="C10207" s="25" t="str">
        <f>IF(D10207=2,"NO","YES")</f>
        <v>YES</v>
      </c>
      <c r="D10207" s="25">
        <f t="shared" si="171"/>
        <v>0.28000000000000003</v>
      </c>
      <c r="E10207" s="1">
        <v>0.6916000000000001</v>
      </c>
      <c r="F10207" s="134">
        <v>1904</v>
      </c>
      <c r="G10207" s="17" t="s">
        <v>9170</v>
      </c>
      <c r="H10207" s="127" t="s">
        <v>10008</v>
      </c>
      <c r="I10207" s="4"/>
    </row>
    <row r="10208" spans="1:9" ht="45">
      <c r="A10208" s="6">
        <v>10206</v>
      </c>
      <c r="B10208" s="24" t="s">
        <v>10021</v>
      </c>
      <c r="C10208" s="25" t="str">
        <f>IF(D10208=2,"NO","YES")</f>
        <v>YES</v>
      </c>
      <c r="D10208" s="25">
        <f t="shared" si="171"/>
        <v>0.67</v>
      </c>
      <c r="E10208" s="1">
        <v>1.6549000000000003</v>
      </c>
      <c r="F10208" s="134">
        <v>4556</v>
      </c>
      <c r="G10208" s="17" t="s">
        <v>9170</v>
      </c>
      <c r="H10208" s="127" t="s">
        <v>10008</v>
      </c>
      <c r="I10208" s="4"/>
    </row>
    <row r="10209" spans="1:9" ht="30">
      <c r="A10209" s="6">
        <v>10207</v>
      </c>
      <c r="B10209" s="24" t="s">
        <v>10022</v>
      </c>
      <c r="C10209" s="25" t="str">
        <f>IF(D10209=2,"NO","YES")</f>
        <v>YES</v>
      </c>
      <c r="D10209" s="25">
        <f t="shared" si="171"/>
        <v>0.47</v>
      </c>
      <c r="E10209" s="1">
        <v>1.1609</v>
      </c>
      <c r="F10209" s="134">
        <v>3196</v>
      </c>
      <c r="G10209" s="17" t="s">
        <v>9170</v>
      </c>
      <c r="H10209" s="127" t="s">
        <v>10008</v>
      </c>
      <c r="I10209" s="4"/>
    </row>
    <row r="10210" spans="1:9" ht="30">
      <c r="A10210" s="6">
        <v>10208</v>
      </c>
      <c r="B10210" s="24" t="s">
        <v>10023</v>
      </c>
      <c r="C10210" s="25" t="str">
        <f>IF(D10210=2,"NO","YES")</f>
        <v>YES</v>
      </c>
      <c r="D10210" s="25">
        <f t="shared" si="171"/>
        <v>0.2</v>
      </c>
      <c r="E10210" s="1">
        <v>0.49400000000000005</v>
      </c>
      <c r="F10210" s="134">
        <v>1360</v>
      </c>
      <c r="G10210" s="17" t="s">
        <v>9170</v>
      </c>
      <c r="H10210" s="127" t="s">
        <v>10008</v>
      </c>
      <c r="I10210" s="4"/>
    </row>
    <row r="10211" spans="1:9" ht="30">
      <c r="A10211" s="6">
        <v>10209</v>
      </c>
      <c r="B10211" s="24" t="s">
        <v>10024</v>
      </c>
      <c r="C10211" s="25" t="str">
        <f>IF(D10211=2,"NO","YES")</f>
        <v>YES</v>
      </c>
      <c r="D10211" s="25">
        <f t="shared" si="171"/>
        <v>0.56999999999999995</v>
      </c>
      <c r="E10211" s="1">
        <v>1.4078999999999999</v>
      </c>
      <c r="F10211" s="134">
        <v>3876</v>
      </c>
      <c r="G10211" s="17" t="s">
        <v>9170</v>
      </c>
      <c r="H10211" s="127" t="s">
        <v>10008</v>
      </c>
      <c r="I10211" s="4"/>
    </row>
    <row r="10212" spans="1:9">
      <c r="A10212" s="6">
        <v>10210</v>
      </c>
      <c r="B10212" s="24" t="s">
        <v>10025</v>
      </c>
      <c r="C10212" s="25" t="str">
        <f>IF(D10212=2,"NO","YES")</f>
        <v>YES</v>
      </c>
      <c r="D10212" s="25">
        <f t="shared" si="171"/>
        <v>0.2</v>
      </c>
      <c r="E10212" s="1">
        <v>0.49400000000000005</v>
      </c>
      <c r="F10212" s="134">
        <v>1360</v>
      </c>
      <c r="G10212" s="17" t="s">
        <v>9170</v>
      </c>
      <c r="H10212" s="127" t="s">
        <v>10008</v>
      </c>
      <c r="I10212" s="4"/>
    </row>
    <row r="10213" spans="1:9" ht="30">
      <c r="A10213" s="6">
        <v>10211</v>
      </c>
      <c r="B10213" s="24" t="s">
        <v>10026</v>
      </c>
      <c r="C10213" s="25" t="str">
        <f>IF(D10213=2,"NO","YES")</f>
        <v>YES</v>
      </c>
      <c r="D10213" s="25">
        <f t="shared" si="171"/>
        <v>0.47</v>
      </c>
      <c r="E10213" s="1">
        <v>1.1609</v>
      </c>
      <c r="F10213" s="134">
        <v>3196</v>
      </c>
      <c r="G10213" s="17" t="s">
        <v>9170</v>
      </c>
      <c r="H10213" s="127" t="s">
        <v>10008</v>
      </c>
      <c r="I10213" s="4"/>
    </row>
    <row r="10214" spans="1:9" ht="30">
      <c r="A10214" s="6">
        <v>10212</v>
      </c>
      <c r="B10214" s="24" t="s">
        <v>10027</v>
      </c>
      <c r="C10214" s="25" t="str">
        <f>IF(D10214=2,"NO","YES")</f>
        <v>YES</v>
      </c>
      <c r="D10214" s="25">
        <f t="shared" si="171"/>
        <v>0.35</v>
      </c>
      <c r="E10214" s="1">
        <v>0.86450000000000005</v>
      </c>
      <c r="F10214" s="134">
        <v>2380</v>
      </c>
      <c r="G10214" s="17" t="s">
        <v>9170</v>
      </c>
      <c r="H10214" s="127" t="s">
        <v>10008</v>
      </c>
      <c r="I10214" s="4"/>
    </row>
    <row r="10215" spans="1:9" ht="30">
      <c r="A10215" s="6">
        <v>10213</v>
      </c>
      <c r="B10215" s="24" t="s">
        <v>10028</v>
      </c>
      <c r="C10215" s="25" t="str">
        <f>IF(D10215=2,"NO","YES")</f>
        <v>YES</v>
      </c>
      <c r="D10215" s="25">
        <f t="shared" si="171"/>
        <v>0.11</v>
      </c>
      <c r="E10215" s="1">
        <v>0.2717</v>
      </c>
      <c r="F10215" s="134">
        <v>748</v>
      </c>
      <c r="G10215" s="17" t="s">
        <v>9170</v>
      </c>
      <c r="H10215" s="127" t="s">
        <v>10008</v>
      </c>
      <c r="I10215" s="4"/>
    </row>
    <row r="10216" spans="1:9" ht="30">
      <c r="A10216" s="6">
        <v>10214</v>
      </c>
      <c r="B10216" s="24" t="s">
        <v>10029</v>
      </c>
      <c r="C10216" s="25" t="str">
        <f>IF(D10216=2,"NO","YES")</f>
        <v>YES</v>
      </c>
      <c r="D10216" s="25">
        <f t="shared" si="171"/>
        <v>0.32</v>
      </c>
      <c r="E10216" s="1">
        <v>0.7904000000000001</v>
      </c>
      <c r="F10216" s="134">
        <v>2176</v>
      </c>
      <c r="G10216" s="17" t="s">
        <v>9170</v>
      </c>
      <c r="H10216" s="127" t="s">
        <v>10008</v>
      </c>
      <c r="I10216" s="4"/>
    </row>
    <row r="10217" spans="1:9" ht="30">
      <c r="A10217" s="6">
        <v>10215</v>
      </c>
      <c r="B10217" s="24" t="s">
        <v>10030</v>
      </c>
      <c r="C10217" s="25" t="str">
        <f>IF(D10217=2,"NO","YES")</f>
        <v>YES</v>
      </c>
      <c r="D10217" s="25">
        <f t="shared" si="171"/>
        <v>0.11</v>
      </c>
      <c r="E10217" s="1">
        <v>0.2717</v>
      </c>
      <c r="F10217" s="134">
        <v>748</v>
      </c>
      <c r="G10217" s="17" t="s">
        <v>9170</v>
      </c>
      <c r="H10217" s="127" t="s">
        <v>10008</v>
      </c>
      <c r="I10217" s="4"/>
    </row>
    <row r="10218" spans="1:9" ht="30">
      <c r="A10218" s="6">
        <v>10216</v>
      </c>
      <c r="B10218" s="24" t="s">
        <v>10031</v>
      </c>
      <c r="C10218" s="25" t="str">
        <f>IF(D10218=2,"NO","YES")</f>
        <v>YES</v>
      </c>
      <c r="D10218" s="25">
        <f t="shared" si="171"/>
        <v>0.08</v>
      </c>
      <c r="E10218" s="1">
        <v>0.19760000000000003</v>
      </c>
      <c r="F10218" s="134">
        <v>544</v>
      </c>
      <c r="G10218" s="17" t="s">
        <v>9170</v>
      </c>
      <c r="H10218" s="127" t="s">
        <v>10008</v>
      </c>
      <c r="I10218" s="4"/>
    </row>
    <row r="10219" spans="1:9">
      <c r="A10219" s="6">
        <v>10217</v>
      </c>
      <c r="B10219" s="24" t="s">
        <v>10032</v>
      </c>
      <c r="C10219" s="25" t="str">
        <f>IF(D10219=2,"NO","YES")</f>
        <v>YES</v>
      </c>
      <c r="D10219" s="25">
        <f t="shared" si="171"/>
        <v>0.45</v>
      </c>
      <c r="E10219" s="1">
        <v>1.1115000000000002</v>
      </c>
      <c r="F10219" s="134">
        <v>3060</v>
      </c>
      <c r="G10219" s="17" t="s">
        <v>9170</v>
      </c>
      <c r="H10219" s="127" t="s">
        <v>10008</v>
      </c>
      <c r="I10219" s="4"/>
    </row>
    <row r="10220" spans="1:9">
      <c r="A10220" s="6">
        <v>10218</v>
      </c>
      <c r="B10220" s="24" t="s">
        <v>10033</v>
      </c>
      <c r="C10220" s="25" t="str">
        <f>IF(D10220=2,"NO","YES")</f>
        <v>YES</v>
      </c>
      <c r="D10220" s="25">
        <f t="shared" si="171"/>
        <v>0.53</v>
      </c>
      <c r="E10220" s="1">
        <v>1.3091000000000002</v>
      </c>
      <c r="F10220" s="134">
        <v>3604</v>
      </c>
      <c r="G10220" s="17" t="s">
        <v>9170</v>
      </c>
      <c r="H10220" s="127" t="s">
        <v>10008</v>
      </c>
      <c r="I10220" s="4"/>
    </row>
    <row r="10221" spans="1:9" ht="30">
      <c r="A10221" s="6">
        <v>10219</v>
      </c>
      <c r="B10221" s="24" t="s">
        <v>10034</v>
      </c>
      <c r="C10221" s="25" t="str">
        <f>IF(D10221=2,"NO","YES")</f>
        <v>YES</v>
      </c>
      <c r="D10221" s="25">
        <f t="shared" si="171"/>
        <v>7.0000000000000007E-2</v>
      </c>
      <c r="E10221" s="1">
        <v>0.17290000000000003</v>
      </c>
      <c r="F10221" s="134">
        <v>476</v>
      </c>
      <c r="G10221" s="17" t="s">
        <v>9170</v>
      </c>
      <c r="H10221" s="127" t="s">
        <v>10008</v>
      </c>
      <c r="I10221" s="4"/>
    </row>
    <row r="10222" spans="1:9">
      <c r="A10222" s="6">
        <v>10220</v>
      </c>
      <c r="B10222" s="24" t="s">
        <v>10035</v>
      </c>
      <c r="C10222" s="25" t="str">
        <f>IF(D10222=2,"NO","YES")</f>
        <v>YES</v>
      </c>
      <c r="D10222" s="25">
        <f t="shared" si="171"/>
        <v>0.4</v>
      </c>
      <c r="E10222" s="1">
        <v>0.9880000000000001</v>
      </c>
      <c r="F10222" s="134">
        <v>2720</v>
      </c>
      <c r="G10222" s="17" t="s">
        <v>9170</v>
      </c>
      <c r="H10222" s="127" t="s">
        <v>10008</v>
      </c>
      <c r="I10222" s="4"/>
    </row>
    <row r="10223" spans="1:9">
      <c r="A10223" s="6">
        <v>10221</v>
      </c>
      <c r="B10223" s="24" t="s">
        <v>10036</v>
      </c>
      <c r="C10223" s="25" t="str">
        <f>IF(D10223=2,"NO","YES")</f>
        <v>YES</v>
      </c>
      <c r="D10223" s="25">
        <f t="shared" si="171"/>
        <v>0.21</v>
      </c>
      <c r="E10223" s="1">
        <v>0.51870000000000005</v>
      </c>
      <c r="F10223" s="134">
        <v>1428</v>
      </c>
      <c r="G10223" s="17" t="s">
        <v>9170</v>
      </c>
      <c r="H10223" s="127" t="s">
        <v>10008</v>
      </c>
      <c r="I10223" s="4"/>
    </row>
    <row r="10224" spans="1:9">
      <c r="A10224" s="6">
        <v>10222</v>
      </c>
      <c r="B10224" s="24" t="s">
        <v>10037</v>
      </c>
      <c r="C10224" s="25" t="str">
        <f>IF(D10224=2,"NO","YES")</f>
        <v>YES</v>
      </c>
      <c r="D10224" s="25">
        <f t="shared" si="171"/>
        <v>0.48</v>
      </c>
      <c r="E10224" s="1">
        <v>1.1856</v>
      </c>
      <c r="F10224" s="134">
        <v>3264</v>
      </c>
      <c r="G10224" s="17" t="s">
        <v>9170</v>
      </c>
      <c r="H10224" s="127" t="s">
        <v>10008</v>
      </c>
      <c r="I10224" s="4"/>
    </row>
    <row r="10225" spans="1:9" ht="30">
      <c r="A10225" s="6">
        <v>10223</v>
      </c>
      <c r="B10225" s="24" t="s">
        <v>10038</v>
      </c>
      <c r="C10225" s="25" t="str">
        <f>IF(D10225=2,"NO","YES")</f>
        <v>YES</v>
      </c>
      <c r="D10225" s="25">
        <f t="shared" si="171"/>
        <v>0.11</v>
      </c>
      <c r="E10225" s="1">
        <v>0.2717</v>
      </c>
      <c r="F10225" s="134">
        <v>748</v>
      </c>
      <c r="G10225" s="17" t="s">
        <v>9170</v>
      </c>
      <c r="H10225" s="127" t="s">
        <v>10008</v>
      </c>
      <c r="I10225" s="4"/>
    </row>
    <row r="10226" spans="1:9" ht="30">
      <c r="A10226" s="6">
        <v>10224</v>
      </c>
      <c r="B10226" s="24" t="s">
        <v>10039</v>
      </c>
      <c r="C10226" s="25" t="str">
        <f>IF(D10226=2,"NO","YES")</f>
        <v>YES</v>
      </c>
      <c r="D10226" s="25">
        <f t="shared" si="171"/>
        <v>0.3</v>
      </c>
      <c r="E10226" s="1">
        <v>0.74099999999999999</v>
      </c>
      <c r="F10226" s="134">
        <v>2040</v>
      </c>
      <c r="G10226" s="17" t="s">
        <v>9170</v>
      </c>
      <c r="H10226" s="127" t="s">
        <v>10008</v>
      </c>
      <c r="I10226" s="4"/>
    </row>
    <row r="10227" spans="1:9">
      <c r="A10227" s="6">
        <v>10225</v>
      </c>
      <c r="B10227" s="24" t="s">
        <v>10040</v>
      </c>
      <c r="C10227" s="25" t="str">
        <f>IF(D10227=2,"NO","YES")</f>
        <v>YES</v>
      </c>
      <c r="D10227" s="25">
        <f t="shared" si="171"/>
        <v>0.1</v>
      </c>
      <c r="E10227" s="1">
        <v>0.24700000000000003</v>
      </c>
      <c r="F10227" s="134">
        <v>680</v>
      </c>
      <c r="G10227" s="17" t="s">
        <v>9170</v>
      </c>
      <c r="H10227" s="127" t="s">
        <v>10008</v>
      </c>
      <c r="I10227" s="4"/>
    </row>
    <row r="10228" spans="1:9">
      <c r="A10228" s="6">
        <v>10226</v>
      </c>
      <c r="B10228" s="24" t="s">
        <v>10041</v>
      </c>
      <c r="C10228" s="25" t="str">
        <f>IF(D10228=2,"NO","YES")</f>
        <v>YES</v>
      </c>
      <c r="D10228" s="25">
        <f t="shared" si="171"/>
        <v>0.59</v>
      </c>
      <c r="E10228" s="1">
        <v>1.4573</v>
      </c>
      <c r="F10228" s="134">
        <v>4012</v>
      </c>
      <c r="G10228" s="17" t="s">
        <v>9170</v>
      </c>
      <c r="H10228" s="127" t="s">
        <v>10008</v>
      </c>
      <c r="I10228" s="4"/>
    </row>
    <row r="10229" spans="1:9" ht="30">
      <c r="A10229" s="6">
        <v>10227</v>
      </c>
      <c r="B10229" s="24" t="s">
        <v>10042</v>
      </c>
      <c r="C10229" s="25" t="str">
        <f>IF(D10229=2,"NO","YES")</f>
        <v>YES</v>
      </c>
      <c r="D10229" s="25">
        <f t="shared" si="171"/>
        <v>0.48</v>
      </c>
      <c r="E10229" s="1">
        <v>1.1856</v>
      </c>
      <c r="F10229" s="134">
        <v>3264</v>
      </c>
      <c r="G10229" s="17" t="s">
        <v>9170</v>
      </c>
      <c r="H10229" s="127" t="s">
        <v>10008</v>
      </c>
      <c r="I10229" s="4"/>
    </row>
    <row r="10230" spans="1:9">
      <c r="A10230" s="6">
        <v>10228</v>
      </c>
      <c r="B10230" s="24" t="s">
        <v>10043</v>
      </c>
      <c r="C10230" s="25" t="str">
        <f>IF(D10230=2,"NO","YES")</f>
        <v>YES</v>
      </c>
      <c r="D10230" s="25">
        <f t="shared" si="171"/>
        <v>0.33</v>
      </c>
      <c r="E10230" s="1">
        <v>0.81510000000000016</v>
      </c>
      <c r="F10230" s="134">
        <v>2244</v>
      </c>
      <c r="G10230" s="17" t="s">
        <v>9170</v>
      </c>
      <c r="H10230" s="127" t="s">
        <v>10008</v>
      </c>
      <c r="I10230" s="4"/>
    </row>
    <row r="10231" spans="1:9" ht="30">
      <c r="A10231" s="6">
        <v>10229</v>
      </c>
      <c r="B10231" s="24" t="s">
        <v>10044</v>
      </c>
      <c r="C10231" s="25" t="str">
        <f>IF(D10231=2,"NO","YES")</f>
        <v>YES</v>
      </c>
      <c r="D10231" s="25">
        <f t="shared" si="171"/>
        <v>0.43</v>
      </c>
      <c r="E10231" s="1">
        <v>1.0621</v>
      </c>
      <c r="F10231" s="134">
        <v>2924</v>
      </c>
      <c r="G10231" s="17" t="s">
        <v>9170</v>
      </c>
      <c r="H10231" s="127" t="s">
        <v>10008</v>
      </c>
      <c r="I10231" s="4"/>
    </row>
    <row r="10232" spans="1:9" ht="30">
      <c r="A10232" s="6">
        <v>10230</v>
      </c>
      <c r="B10232" s="24" t="s">
        <v>10045</v>
      </c>
      <c r="C10232" s="25" t="str">
        <f>IF(D10232=2,"NO","YES")</f>
        <v>YES</v>
      </c>
      <c r="D10232" s="25">
        <f t="shared" si="171"/>
        <v>0.91</v>
      </c>
      <c r="E10232" s="1">
        <v>2.2477000000000005</v>
      </c>
      <c r="F10232" s="134">
        <v>6188</v>
      </c>
      <c r="G10232" s="17" t="s">
        <v>9170</v>
      </c>
      <c r="H10232" s="127" t="s">
        <v>10008</v>
      </c>
      <c r="I10232" s="4"/>
    </row>
    <row r="10233" spans="1:9" ht="30">
      <c r="A10233" s="6">
        <v>10231</v>
      </c>
      <c r="B10233" s="24" t="s">
        <v>10046</v>
      </c>
      <c r="C10233" s="25" t="str">
        <f>IF(D10233=2,"NO","YES")</f>
        <v>YES</v>
      </c>
      <c r="D10233" s="25">
        <f t="shared" si="171"/>
        <v>0.54</v>
      </c>
      <c r="E10233" s="1">
        <v>1.3338000000000001</v>
      </c>
      <c r="F10233" s="134">
        <v>3672</v>
      </c>
      <c r="G10233" s="17" t="s">
        <v>9170</v>
      </c>
      <c r="H10233" s="127" t="s">
        <v>10008</v>
      </c>
      <c r="I10233" s="4"/>
    </row>
    <row r="10234" spans="1:9" ht="30">
      <c r="A10234" s="6">
        <v>10232</v>
      </c>
      <c r="B10234" s="24" t="s">
        <v>10047</v>
      </c>
      <c r="C10234" s="25" t="str">
        <f>IF(D10234=2,"NO","YES")</f>
        <v>YES</v>
      </c>
      <c r="D10234" s="25">
        <f t="shared" si="171"/>
        <v>0.25</v>
      </c>
      <c r="E10234" s="1">
        <v>0.61750000000000005</v>
      </c>
      <c r="F10234" s="134">
        <v>1700</v>
      </c>
      <c r="G10234" s="17" t="s">
        <v>9170</v>
      </c>
      <c r="H10234" s="127" t="s">
        <v>10008</v>
      </c>
      <c r="I10234" s="4"/>
    </row>
    <row r="10235" spans="1:9" ht="30">
      <c r="A10235" s="6">
        <v>10233</v>
      </c>
      <c r="B10235" s="24" t="s">
        <v>10048</v>
      </c>
      <c r="C10235" s="25" t="str">
        <f>IF(D10235=2,"NO","YES")</f>
        <v>YES</v>
      </c>
      <c r="D10235" s="25">
        <f t="shared" si="171"/>
        <v>0.81</v>
      </c>
      <c r="E10235" s="1">
        <v>2.0007000000000001</v>
      </c>
      <c r="F10235" s="134">
        <v>5508</v>
      </c>
      <c r="G10235" s="17" t="s">
        <v>9170</v>
      </c>
      <c r="H10235" s="127" t="s">
        <v>10008</v>
      </c>
      <c r="I10235" s="4"/>
    </row>
    <row r="10236" spans="1:9">
      <c r="A10236" s="6">
        <v>10234</v>
      </c>
      <c r="B10236" s="24" t="s">
        <v>10049</v>
      </c>
      <c r="C10236" s="25" t="str">
        <f>IF(D10236=2,"NO","YES")</f>
        <v>YES</v>
      </c>
      <c r="D10236" s="25">
        <f t="shared" si="171"/>
        <v>0.04</v>
      </c>
      <c r="E10236" s="1">
        <v>9.8800000000000013E-2</v>
      </c>
      <c r="F10236" s="134">
        <v>272</v>
      </c>
      <c r="G10236" s="17" t="s">
        <v>9170</v>
      </c>
      <c r="H10236" s="127" t="s">
        <v>10008</v>
      </c>
      <c r="I10236" s="4"/>
    </row>
    <row r="10237" spans="1:9" ht="30">
      <c r="A10237" s="6">
        <v>10235</v>
      </c>
      <c r="B10237" s="24" t="s">
        <v>10050</v>
      </c>
      <c r="C10237" s="25" t="str">
        <f>IF(D10237=2,"NO","YES")</f>
        <v>YES</v>
      </c>
      <c r="D10237" s="25">
        <f t="shared" si="171"/>
        <v>0.69</v>
      </c>
      <c r="E10237" s="1">
        <v>1.7042999999999999</v>
      </c>
      <c r="F10237" s="134">
        <v>4692</v>
      </c>
      <c r="G10237" s="17" t="s">
        <v>9170</v>
      </c>
      <c r="H10237" s="127" t="s">
        <v>10008</v>
      </c>
      <c r="I10237" s="4"/>
    </row>
    <row r="10238" spans="1:9">
      <c r="A10238" s="6">
        <v>10236</v>
      </c>
      <c r="B10238" s="24" t="s">
        <v>10051</v>
      </c>
      <c r="C10238" s="25" t="str">
        <f>IF(D10238=2,"NO","YES")</f>
        <v>YES</v>
      </c>
      <c r="D10238" s="25">
        <f t="shared" si="171"/>
        <v>0.19</v>
      </c>
      <c r="E10238" s="1">
        <v>0.46930000000000005</v>
      </c>
      <c r="F10238" s="134">
        <v>1292</v>
      </c>
      <c r="G10238" s="17" t="s">
        <v>9170</v>
      </c>
      <c r="H10238" s="127" t="s">
        <v>10008</v>
      </c>
      <c r="I10238" s="4"/>
    </row>
    <row r="10239" spans="1:9">
      <c r="A10239" s="6">
        <v>10237</v>
      </c>
      <c r="B10239" s="24" t="s">
        <v>10052</v>
      </c>
      <c r="C10239" s="25" t="str">
        <f>IF(D10239=2,"NO","YES")</f>
        <v>YES</v>
      </c>
      <c r="D10239" s="25">
        <f t="shared" si="171"/>
        <v>0.08</v>
      </c>
      <c r="E10239" s="1">
        <v>0.19760000000000003</v>
      </c>
      <c r="F10239" s="134">
        <v>544</v>
      </c>
      <c r="G10239" s="17" t="s">
        <v>9170</v>
      </c>
      <c r="H10239" s="127" t="s">
        <v>10008</v>
      </c>
      <c r="I10239" s="4"/>
    </row>
    <row r="10240" spans="1:9">
      <c r="A10240" s="6">
        <v>10238</v>
      </c>
      <c r="B10240" s="24" t="s">
        <v>10053</v>
      </c>
      <c r="C10240" s="25" t="str">
        <f>IF(D10240=2,"NO","YES")</f>
        <v>YES</v>
      </c>
      <c r="D10240" s="25">
        <f t="shared" si="171"/>
        <v>0.24</v>
      </c>
      <c r="E10240" s="1">
        <v>0.59279999999999999</v>
      </c>
      <c r="F10240" s="134">
        <v>1632</v>
      </c>
      <c r="G10240" s="17" t="s">
        <v>9170</v>
      </c>
      <c r="H10240" s="127" t="s">
        <v>10008</v>
      </c>
      <c r="I10240" s="4"/>
    </row>
    <row r="10241" spans="1:9">
      <c r="A10241" s="6">
        <v>10239</v>
      </c>
      <c r="B10241" s="24" t="s">
        <v>10054</v>
      </c>
      <c r="C10241" s="25" t="str">
        <f>IF(D10241=2,"NO","YES")</f>
        <v>YES</v>
      </c>
      <c r="D10241" s="25">
        <f t="shared" si="171"/>
        <v>0.66</v>
      </c>
      <c r="E10241" s="1">
        <v>1.6302000000000003</v>
      </c>
      <c r="F10241" s="134">
        <v>4488</v>
      </c>
      <c r="G10241" s="17" t="s">
        <v>9170</v>
      </c>
      <c r="H10241" s="127" t="s">
        <v>10008</v>
      </c>
      <c r="I10241" s="4"/>
    </row>
    <row r="10242" spans="1:9" ht="30">
      <c r="A10242" s="6">
        <v>10240</v>
      </c>
      <c r="B10242" s="24" t="s">
        <v>10055</v>
      </c>
      <c r="C10242" s="25" t="str">
        <f>IF(D10242=2,"NO","YES")</f>
        <v>YES</v>
      </c>
      <c r="D10242" s="25">
        <f t="shared" si="171"/>
        <v>1.59</v>
      </c>
      <c r="E10242" s="1">
        <v>3.9273000000000007</v>
      </c>
      <c r="F10242" s="134">
        <v>10812</v>
      </c>
      <c r="G10242" s="17" t="s">
        <v>9170</v>
      </c>
      <c r="H10242" s="127" t="s">
        <v>10008</v>
      </c>
      <c r="I10242" s="4"/>
    </row>
    <row r="10243" spans="1:9">
      <c r="A10243" s="6">
        <v>10241</v>
      </c>
      <c r="B10243" s="24" t="s">
        <v>10056</v>
      </c>
      <c r="C10243" s="25" t="str">
        <f>IF(D10243=2,"NO","YES")</f>
        <v>YES</v>
      </c>
      <c r="D10243" s="25">
        <f t="shared" si="171"/>
        <v>0.31</v>
      </c>
      <c r="E10243" s="1">
        <v>0.76570000000000005</v>
      </c>
      <c r="F10243" s="134">
        <v>2108</v>
      </c>
      <c r="G10243" s="17" t="s">
        <v>9170</v>
      </c>
      <c r="H10243" s="127" t="s">
        <v>10008</v>
      </c>
      <c r="I10243" s="4"/>
    </row>
    <row r="10244" spans="1:9" ht="30">
      <c r="A10244" s="6">
        <v>10242</v>
      </c>
      <c r="B10244" s="24" t="s">
        <v>10057</v>
      </c>
      <c r="C10244" s="25" t="str">
        <f>IF(D10244=2,"NO","YES")</f>
        <v>YES</v>
      </c>
      <c r="D10244" s="25">
        <f t="shared" si="171"/>
        <v>0.33</v>
      </c>
      <c r="E10244" s="1">
        <v>0.81510000000000016</v>
      </c>
      <c r="F10244" s="134">
        <v>2244</v>
      </c>
      <c r="G10244" s="17" t="s">
        <v>9170</v>
      </c>
      <c r="H10244" s="127" t="s">
        <v>10008</v>
      </c>
      <c r="I10244" s="4"/>
    </row>
    <row r="10245" spans="1:9">
      <c r="A10245" s="6">
        <v>10243</v>
      </c>
      <c r="B10245" s="24" t="s">
        <v>10058</v>
      </c>
      <c r="C10245" s="25" t="str">
        <f>IF(D10245=2,"NO","YES")</f>
        <v>YES</v>
      </c>
      <c r="D10245" s="25">
        <f t="shared" ref="D10245:D10308" si="172">F10245/6800</f>
        <v>0.16</v>
      </c>
      <c r="E10245" s="1">
        <v>0.39520000000000005</v>
      </c>
      <c r="F10245" s="134">
        <v>1088</v>
      </c>
      <c r="G10245" s="17" t="s">
        <v>9170</v>
      </c>
      <c r="H10245" s="127" t="s">
        <v>10008</v>
      </c>
      <c r="I10245" s="4"/>
    </row>
    <row r="10246" spans="1:9">
      <c r="A10246" s="6">
        <v>10244</v>
      </c>
      <c r="B10246" s="24" t="s">
        <v>10059</v>
      </c>
      <c r="C10246" s="25" t="str">
        <f>IF(D10246=2,"NO","YES")</f>
        <v>YES</v>
      </c>
      <c r="D10246" s="25">
        <f t="shared" si="172"/>
        <v>0.4</v>
      </c>
      <c r="E10246" s="1">
        <v>0.9880000000000001</v>
      </c>
      <c r="F10246" s="134">
        <v>2720</v>
      </c>
      <c r="G10246" s="17" t="s">
        <v>9170</v>
      </c>
      <c r="H10246" s="127" t="s">
        <v>10008</v>
      </c>
      <c r="I10246" s="4"/>
    </row>
    <row r="10247" spans="1:9">
      <c r="A10247" s="6">
        <v>10245</v>
      </c>
      <c r="B10247" s="24" t="s">
        <v>10060</v>
      </c>
      <c r="C10247" s="25" t="str">
        <f>IF(D10247=2,"NO","YES")</f>
        <v>YES</v>
      </c>
      <c r="D10247" s="25">
        <f t="shared" si="172"/>
        <v>0.83</v>
      </c>
      <c r="E10247" s="1">
        <v>2.0501</v>
      </c>
      <c r="F10247" s="134">
        <v>5644</v>
      </c>
      <c r="G10247" s="17" t="s">
        <v>9170</v>
      </c>
      <c r="H10247" s="127" t="s">
        <v>10008</v>
      </c>
      <c r="I10247" s="4"/>
    </row>
    <row r="10248" spans="1:9">
      <c r="A10248" s="6">
        <v>10246</v>
      </c>
      <c r="B10248" s="24" t="s">
        <v>10061</v>
      </c>
      <c r="C10248" s="25" t="str">
        <f>IF(D10248=2,"NO","YES")</f>
        <v>YES</v>
      </c>
      <c r="D10248" s="25">
        <f t="shared" si="172"/>
        <v>0.16</v>
      </c>
      <c r="E10248" s="1">
        <v>0.39520000000000005</v>
      </c>
      <c r="F10248" s="134">
        <v>1088</v>
      </c>
      <c r="G10248" s="17" t="s">
        <v>9170</v>
      </c>
      <c r="H10248" s="127" t="s">
        <v>10008</v>
      </c>
      <c r="I10248" s="4"/>
    </row>
    <row r="10249" spans="1:9" ht="30">
      <c r="A10249" s="6">
        <v>10247</v>
      </c>
      <c r="B10249" s="24" t="s">
        <v>10062</v>
      </c>
      <c r="C10249" s="25" t="str">
        <f>IF(D10249=2,"NO","YES")</f>
        <v>YES</v>
      </c>
      <c r="D10249" s="25">
        <f t="shared" si="172"/>
        <v>0.14000000000000001</v>
      </c>
      <c r="E10249" s="1">
        <v>0.34580000000000005</v>
      </c>
      <c r="F10249" s="134">
        <v>952</v>
      </c>
      <c r="G10249" s="17" t="s">
        <v>9170</v>
      </c>
      <c r="H10249" s="127" t="s">
        <v>10008</v>
      </c>
      <c r="I10249" s="4"/>
    </row>
    <row r="10250" spans="1:9" ht="30">
      <c r="A10250" s="6">
        <v>10248</v>
      </c>
      <c r="B10250" s="24" t="s">
        <v>10063</v>
      </c>
      <c r="C10250" s="25" t="str">
        <f>IF(D10250=2,"NO","YES")</f>
        <v>YES</v>
      </c>
      <c r="D10250" s="25">
        <f t="shared" si="172"/>
        <v>0.3</v>
      </c>
      <c r="E10250" s="1">
        <v>0.74099999999999999</v>
      </c>
      <c r="F10250" s="134">
        <v>2040</v>
      </c>
      <c r="G10250" s="17" t="s">
        <v>9170</v>
      </c>
      <c r="H10250" s="127" t="s">
        <v>10008</v>
      </c>
      <c r="I10250" s="4"/>
    </row>
    <row r="10251" spans="1:9" ht="30">
      <c r="A10251" s="6">
        <v>10249</v>
      </c>
      <c r="B10251" s="24" t="s">
        <v>10064</v>
      </c>
      <c r="C10251" s="25" t="str">
        <f>IF(D10251=2,"NO","YES")</f>
        <v>YES</v>
      </c>
      <c r="D10251" s="25">
        <f t="shared" si="172"/>
        <v>0.04</v>
      </c>
      <c r="E10251" s="1">
        <v>9.8800000000000013E-2</v>
      </c>
      <c r="F10251" s="134">
        <v>272</v>
      </c>
      <c r="G10251" s="17" t="s">
        <v>9170</v>
      </c>
      <c r="H10251" s="127" t="s">
        <v>10008</v>
      </c>
      <c r="I10251" s="4"/>
    </row>
    <row r="10252" spans="1:9">
      <c r="A10252" s="6">
        <v>10250</v>
      </c>
      <c r="B10252" s="24" t="s">
        <v>10065</v>
      </c>
      <c r="C10252" s="25" t="str">
        <f>IF(D10252=2,"NO","YES")</f>
        <v>YES</v>
      </c>
      <c r="D10252" s="25">
        <f t="shared" si="172"/>
        <v>0.19</v>
      </c>
      <c r="E10252" s="1">
        <v>0.46930000000000005</v>
      </c>
      <c r="F10252" s="134">
        <v>1292</v>
      </c>
      <c r="G10252" s="17" t="s">
        <v>9170</v>
      </c>
      <c r="H10252" s="127" t="s">
        <v>10008</v>
      </c>
      <c r="I10252" s="4"/>
    </row>
    <row r="10253" spans="1:9">
      <c r="A10253" s="6">
        <v>10251</v>
      </c>
      <c r="B10253" s="24" t="s">
        <v>10066</v>
      </c>
      <c r="C10253" s="25" t="str">
        <f>IF(D10253=2,"NO","YES")</f>
        <v>YES</v>
      </c>
      <c r="D10253" s="25">
        <f t="shared" si="172"/>
        <v>0.1</v>
      </c>
      <c r="E10253" s="1">
        <v>0.24700000000000003</v>
      </c>
      <c r="F10253" s="134">
        <v>680</v>
      </c>
      <c r="G10253" s="17" t="s">
        <v>9170</v>
      </c>
      <c r="H10253" s="127" t="s">
        <v>10008</v>
      </c>
      <c r="I10253" s="4"/>
    </row>
    <row r="10254" spans="1:9" ht="30">
      <c r="A10254" s="6">
        <v>10252</v>
      </c>
      <c r="B10254" s="24" t="s">
        <v>10067</v>
      </c>
      <c r="C10254" s="25" t="str">
        <f>IF(D10254=2,"NO","YES")</f>
        <v>YES</v>
      </c>
      <c r="D10254" s="25">
        <f t="shared" si="172"/>
        <v>0.16</v>
      </c>
      <c r="E10254" s="1">
        <v>0.39520000000000005</v>
      </c>
      <c r="F10254" s="134">
        <v>1088</v>
      </c>
      <c r="G10254" s="17" t="s">
        <v>9170</v>
      </c>
      <c r="H10254" s="127" t="s">
        <v>10008</v>
      </c>
      <c r="I10254" s="4"/>
    </row>
    <row r="10255" spans="1:9" ht="30">
      <c r="A10255" s="6">
        <v>10253</v>
      </c>
      <c r="B10255" s="24" t="s">
        <v>10068</v>
      </c>
      <c r="C10255" s="25" t="str">
        <f>IF(D10255=2,"NO","YES")</f>
        <v>YES</v>
      </c>
      <c r="D10255" s="25">
        <f t="shared" si="172"/>
        <v>0.89</v>
      </c>
      <c r="E10255" s="1">
        <v>2.1983000000000001</v>
      </c>
      <c r="F10255" s="134">
        <v>6052</v>
      </c>
      <c r="G10255" s="17" t="s">
        <v>9170</v>
      </c>
      <c r="H10255" s="127" t="s">
        <v>10008</v>
      </c>
      <c r="I10255" s="4"/>
    </row>
    <row r="10256" spans="1:9" ht="30">
      <c r="A10256" s="6">
        <v>10254</v>
      </c>
      <c r="B10256" s="24" t="s">
        <v>10069</v>
      </c>
      <c r="C10256" s="25" t="str">
        <f>IF(D10256=2,"NO","YES")</f>
        <v>YES</v>
      </c>
      <c r="D10256" s="25">
        <f t="shared" si="172"/>
        <v>0.15</v>
      </c>
      <c r="E10256" s="1">
        <v>0.3705</v>
      </c>
      <c r="F10256" s="134">
        <v>1020</v>
      </c>
      <c r="G10256" s="17" t="s">
        <v>9170</v>
      </c>
      <c r="H10256" s="127" t="s">
        <v>10008</v>
      </c>
      <c r="I10256" s="4"/>
    </row>
    <row r="10257" spans="1:9" ht="30">
      <c r="A10257" s="6">
        <v>10255</v>
      </c>
      <c r="B10257" s="24" t="s">
        <v>10070</v>
      </c>
      <c r="C10257" s="25" t="str">
        <f>IF(D10257=2,"NO","YES")</f>
        <v>YES</v>
      </c>
      <c r="D10257" s="25">
        <f t="shared" si="172"/>
        <v>0.87</v>
      </c>
      <c r="E10257" s="1">
        <v>2.1489000000000003</v>
      </c>
      <c r="F10257" s="134">
        <v>5916</v>
      </c>
      <c r="G10257" s="17" t="s">
        <v>9170</v>
      </c>
      <c r="H10257" s="127" t="s">
        <v>10008</v>
      </c>
      <c r="I10257" s="4"/>
    </row>
    <row r="10258" spans="1:9">
      <c r="A10258" s="6">
        <v>10256</v>
      </c>
      <c r="B10258" s="24" t="s">
        <v>10071</v>
      </c>
      <c r="C10258" s="25" t="str">
        <f>IF(D10258=2,"NO","YES")</f>
        <v>YES</v>
      </c>
      <c r="D10258" s="25">
        <f t="shared" si="172"/>
        <v>0.04</v>
      </c>
      <c r="E10258" s="1">
        <v>9.8800000000000013E-2</v>
      </c>
      <c r="F10258" s="134">
        <v>272</v>
      </c>
      <c r="G10258" s="17" t="s">
        <v>9170</v>
      </c>
      <c r="H10258" s="127" t="s">
        <v>10008</v>
      </c>
      <c r="I10258" s="4"/>
    </row>
    <row r="10259" spans="1:9">
      <c r="A10259" s="6">
        <v>10257</v>
      </c>
      <c r="B10259" s="24" t="s">
        <v>10072</v>
      </c>
      <c r="C10259" s="25" t="str">
        <f>IF(D10259=2,"NO","YES")</f>
        <v>YES</v>
      </c>
      <c r="D10259" s="25">
        <f t="shared" si="172"/>
        <v>0.15</v>
      </c>
      <c r="E10259" s="1">
        <v>0.3705</v>
      </c>
      <c r="F10259" s="134">
        <v>1020</v>
      </c>
      <c r="G10259" s="17" t="s">
        <v>9170</v>
      </c>
      <c r="H10259" s="127" t="s">
        <v>10008</v>
      </c>
      <c r="I10259" s="4"/>
    </row>
    <row r="10260" spans="1:9">
      <c r="A10260" s="6">
        <v>10258</v>
      </c>
      <c r="B10260" s="24" t="s">
        <v>10073</v>
      </c>
      <c r="C10260" s="25" t="str">
        <f>IF(D10260=2,"NO","YES")</f>
        <v>YES</v>
      </c>
      <c r="D10260" s="25">
        <f t="shared" si="172"/>
        <v>1.38</v>
      </c>
      <c r="E10260" s="1">
        <v>3.4085999999999999</v>
      </c>
      <c r="F10260" s="134">
        <v>9384</v>
      </c>
      <c r="G10260" s="17" t="s">
        <v>9170</v>
      </c>
      <c r="H10260" s="127" t="s">
        <v>10008</v>
      </c>
      <c r="I10260" s="4"/>
    </row>
    <row r="10261" spans="1:9" ht="30">
      <c r="A10261" s="6">
        <v>10259</v>
      </c>
      <c r="B10261" s="24" t="s">
        <v>10074</v>
      </c>
      <c r="C10261" s="25" t="str">
        <f>IF(D10261=2,"NO","YES")</f>
        <v>YES</v>
      </c>
      <c r="D10261" s="25">
        <f t="shared" si="172"/>
        <v>0.1</v>
      </c>
      <c r="E10261" s="1">
        <v>0.24700000000000003</v>
      </c>
      <c r="F10261" s="134">
        <v>680</v>
      </c>
      <c r="G10261" s="17" t="s">
        <v>9170</v>
      </c>
      <c r="H10261" s="127" t="s">
        <v>10008</v>
      </c>
      <c r="I10261" s="4"/>
    </row>
    <row r="10262" spans="1:9">
      <c r="A10262" s="6">
        <v>10260</v>
      </c>
      <c r="B10262" s="24" t="s">
        <v>10075</v>
      </c>
      <c r="C10262" s="25" t="str">
        <f>IF(D10262=2,"NO","YES")</f>
        <v>YES</v>
      </c>
      <c r="D10262" s="25">
        <f t="shared" si="172"/>
        <v>0.66</v>
      </c>
      <c r="E10262" s="1">
        <v>1.6302000000000003</v>
      </c>
      <c r="F10262" s="134">
        <v>4488</v>
      </c>
      <c r="G10262" s="17" t="s">
        <v>9170</v>
      </c>
      <c r="H10262" s="127" t="s">
        <v>10008</v>
      </c>
      <c r="I10262" s="4"/>
    </row>
    <row r="10263" spans="1:9">
      <c r="A10263" s="6">
        <v>10261</v>
      </c>
      <c r="B10263" s="24" t="s">
        <v>10076</v>
      </c>
      <c r="C10263" s="25" t="str">
        <f>IF(D10263=2,"NO","YES")</f>
        <v>YES</v>
      </c>
      <c r="D10263" s="25">
        <f t="shared" si="172"/>
        <v>0.11</v>
      </c>
      <c r="E10263" s="1">
        <v>0.2717</v>
      </c>
      <c r="F10263" s="134">
        <v>748</v>
      </c>
      <c r="G10263" s="17" t="s">
        <v>9170</v>
      </c>
      <c r="H10263" s="127" t="s">
        <v>10008</v>
      </c>
      <c r="I10263" s="4"/>
    </row>
    <row r="10264" spans="1:9" ht="30">
      <c r="A10264" s="6">
        <v>10262</v>
      </c>
      <c r="B10264" s="24" t="s">
        <v>10077</v>
      </c>
      <c r="C10264" s="25" t="str">
        <f>IF(D10264=2,"NO","YES")</f>
        <v>YES</v>
      </c>
      <c r="D10264" s="25">
        <f t="shared" si="172"/>
        <v>0.46</v>
      </c>
      <c r="E10264" s="1">
        <v>1.1362000000000001</v>
      </c>
      <c r="F10264" s="134">
        <v>3128</v>
      </c>
      <c r="G10264" s="17" t="s">
        <v>9170</v>
      </c>
      <c r="H10264" s="127" t="s">
        <v>10008</v>
      </c>
      <c r="I10264" s="4"/>
    </row>
    <row r="10265" spans="1:9">
      <c r="A10265" s="6">
        <v>10263</v>
      </c>
      <c r="B10265" s="24" t="s">
        <v>10078</v>
      </c>
      <c r="C10265" s="25" t="str">
        <f>IF(D10265=2,"NO","YES")</f>
        <v>YES</v>
      </c>
      <c r="D10265" s="25">
        <f t="shared" si="172"/>
        <v>0.4</v>
      </c>
      <c r="E10265" s="1">
        <v>0.9880000000000001</v>
      </c>
      <c r="F10265" s="134">
        <v>2720</v>
      </c>
      <c r="G10265" s="17" t="s">
        <v>9170</v>
      </c>
      <c r="H10265" s="127" t="s">
        <v>10008</v>
      </c>
      <c r="I10265" s="4"/>
    </row>
    <row r="10266" spans="1:9" ht="30">
      <c r="A10266" s="6">
        <v>10264</v>
      </c>
      <c r="B10266" s="24" t="s">
        <v>10079</v>
      </c>
      <c r="C10266" s="25" t="str">
        <f>IF(D10266=2,"NO","YES")</f>
        <v>YES</v>
      </c>
      <c r="D10266" s="25">
        <f t="shared" si="172"/>
        <v>0.12</v>
      </c>
      <c r="E10266" s="1">
        <v>0.2964</v>
      </c>
      <c r="F10266" s="134">
        <v>816</v>
      </c>
      <c r="G10266" s="17" t="s">
        <v>9170</v>
      </c>
      <c r="H10266" s="127" t="s">
        <v>10008</v>
      </c>
      <c r="I10266" s="4"/>
    </row>
    <row r="10267" spans="1:9" ht="30">
      <c r="A10267" s="6">
        <v>10265</v>
      </c>
      <c r="B10267" s="24" t="s">
        <v>10080</v>
      </c>
      <c r="C10267" s="25" t="str">
        <f>IF(D10267=2,"NO","YES")</f>
        <v>YES</v>
      </c>
      <c r="D10267" s="25">
        <f t="shared" si="172"/>
        <v>1.04</v>
      </c>
      <c r="E10267" s="1">
        <v>2.5688000000000004</v>
      </c>
      <c r="F10267" s="134">
        <v>7072</v>
      </c>
      <c r="G10267" s="17" t="s">
        <v>9170</v>
      </c>
      <c r="H10267" s="127" t="s">
        <v>10008</v>
      </c>
      <c r="I10267" s="4"/>
    </row>
    <row r="10268" spans="1:9" ht="30">
      <c r="A10268" s="6">
        <v>10266</v>
      </c>
      <c r="B10268" s="24" t="s">
        <v>10081</v>
      </c>
      <c r="C10268" s="25" t="str">
        <f>IF(D10268=2,"NO","YES")</f>
        <v>YES</v>
      </c>
      <c r="D10268" s="25">
        <f t="shared" si="172"/>
        <v>0.3</v>
      </c>
      <c r="E10268" s="1">
        <v>0.74099999999999999</v>
      </c>
      <c r="F10268" s="134">
        <v>2040</v>
      </c>
      <c r="G10268" s="17" t="s">
        <v>9170</v>
      </c>
      <c r="H10268" s="127" t="s">
        <v>10008</v>
      </c>
      <c r="I10268" s="4"/>
    </row>
    <row r="10269" spans="1:9">
      <c r="A10269" s="6">
        <v>10267</v>
      </c>
      <c r="B10269" s="24" t="s">
        <v>10082</v>
      </c>
      <c r="C10269" s="25" t="str">
        <f>IF(D10269=2,"NO","YES")</f>
        <v>YES</v>
      </c>
      <c r="D10269" s="25">
        <f t="shared" si="172"/>
        <v>0.2</v>
      </c>
      <c r="E10269" s="1">
        <v>0.49400000000000005</v>
      </c>
      <c r="F10269" s="134">
        <v>1360</v>
      </c>
      <c r="G10269" s="17" t="s">
        <v>9170</v>
      </c>
      <c r="H10269" s="127" t="s">
        <v>10008</v>
      </c>
      <c r="I10269" s="4"/>
    </row>
    <row r="10270" spans="1:9" ht="30">
      <c r="A10270" s="6">
        <v>10268</v>
      </c>
      <c r="B10270" s="24" t="s">
        <v>10083</v>
      </c>
      <c r="C10270" s="25" t="str">
        <f>IF(D10270=2,"NO","YES")</f>
        <v>YES</v>
      </c>
      <c r="D10270" s="25">
        <f t="shared" si="172"/>
        <v>0.4</v>
      </c>
      <c r="E10270" s="1">
        <v>0.9880000000000001</v>
      </c>
      <c r="F10270" s="134">
        <v>2720</v>
      </c>
      <c r="G10270" s="17" t="s">
        <v>9170</v>
      </c>
      <c r="H10270" s="127" t="s">
        <v>10008</v>
      </c>
      <c r="I10270" s="4"/>
    </row>
    <row r="10271" spans="1:9" ht="30">
      <c r="A10271" s="6">
        <v>10269</v>
      </c>
      <c r="B10271" s="24" t="s">
        <v>10084</v>
      </c>
      <c r="C10271" s="25" t="str">
        <f>IF(D10271=2,"NO","YES")</f>
        <v>YES</v>
      </c>
      <c r="D10271" s="25">
        <f t="shared" si="172"/>
        <v>0.68</v>
      </c>
      <c r="E10271" s="1">
        <v>1.6796000000000002</v>
      </c>
      <c r="F10271" s="134">
        <v>4624</v>
      </c>
      <c r="G10271" s="17" t="s">
        <v>9170</v>
      </c>
      <c r="H10271" s="127" t="s">
        <v>10008</v>
      </c>
      <c r="I10271" s="4"/>
    </row>
    <row r="10272" spans="1:9" ht="30">
      <c r="A10272" s="6">
        <v>10270</v>
      </c>
      <c r="B10272" s="24" t="s">
        <v>10085</v>
      </c>
      <c r="C10272" s="25" t="str">
        <f>IF(D10272=2,"NO","YES")</f>
        <v>YES</v>
      </c>
      <c r="D10272" s="25">
        <f t="shared" si="172"/>
        <v>0.3</v>
      </c>
      <c r="E10272" s="1">
        <v>0.74099999999999999</v>
      </c>
      <c r="F10272" s="134">
        <v>2040</v>
      </c>
      <c r="G10272" s="17" t="s">
        <v>9170</v>
      </c>
      <c r="H10272" s="127" t="s">
        <v>10008</v>
      </c>
      <c r="I10272" s="4"/>
    </row>
    <row r="10273" spans="1:9">
      <c r="A10273" s="6">
        <v>10271</v>
      </c>
      <c r="B10273" s="24" t="s">
        <v>10086</v>
      </c>
      <c r="C10273" s="25" t="str">
        <f>IF(D10273=2,"NO","YES")</f>
        <v>YES</v>
      </c>
      <c r="D10273" s="25">
        <f t="shared" si="172"/>
        <v>0.21</v>
      </c>
      <c r="E10273" s="1">
        <v>0.51870000000000005</v>
      </c>
      <c r="F10273" s="134">
        <v>1428</v>
      </c>
      <c r="G10273" s="17" t="s">
        <v>9170</v>
      </c>
      <c r="H10273" s="127" t="s">
        <v>10008</v>
      </c>
      <c r="I10273" s="4"/>
    </row>
    <row r="10274" spans="1:9" ht="30">
      <c r="A10274" s="6">
        <v>10272</v>
      </c>
      <c r="B10274" s="24" t="s">
        <v>10087</v>
      </c>
      <c r="C10274" s="25" t="str">
        <f>IF(D10274=2,"NO","YES")</f>
        <v>YES</v>
      </c>
      <c r="D10274" s="25">
        <f t="shared" si="172"/>
        <v>0.05</v>
      </c>
      <c r="E10274" s="1">
        <v>0.12350000000000001</v>
      </c>
      <c r="F10274" s="134">
        <v>340</v>
      </c>
      <c r="G10274" s="17" t="s">
        <v>9170</v>
      </c>
      <c r="H10274" s="127" t="s">
        <v>10008</v>
      </c>
      <c r="I10274" s="4"/>
    </row>
    <row r="10275" spans="1:9" ht="30">
      <c r="A10275" s="6">
        <v>10273</v>
      </c>
      <c r="B10275" s="24" t="s">
        <v>10088</v>
      </c>
      <c r="C10275" s="25" t="str">
        <f>IF(D10275=2,"NO","YES")</f>
        <v>YES</v>
      </c>
      <c r="D10275" s="25">
        <f t="shared" si="172"/>
        <v>0.16</v>
      </c>
      <c r="E10275" s="1">
        <v>0.39520000000000005</v>
      </c>
      <c r="F10275" s="134">
        <v>1088</v>
      </c>
      <c r="G10275" s="17" t="s">
        <v>9170</v>
      </c>
      <c r="H10275" s="127" t="s">
        <v>10008</v>
      </c>
      <c r="I10275" s="4"/>
    </row>
    <row r="10276" spans="1:9" ht="30">
      <c r="A10276" s="6">
        <v>10274</v>
      </c>
      <c r="B10276" s="24" t="s">
        <v>10089</v>
      </c>
      <c r="C10276" s="25" t="str">
        <f>IF(D10276=2,"NO","YES")</f>
        <v>YES</v>
      </c>
      <c r="D10276" s="25">
        <f t="shared" si="172"/>
        <v>0.49</v>
      </c>
      <c r="E10276" s="1">
        <v>1.2103000000000002</v>
      </c>
      <c r="F10276" s="134">
        <v>3332</v>
      </c>
      <c r="G10276" s="17" t="s">
        <v>9170</v>
      </c>
      <c r="H10276" s="127" t="s">
        <v>10008</v>
      </c>
      <c r="I10276" s="4"/>
    </row>
    <row r="10277" spans="1:9" ht="30">
      <c r="A10277" s="6">
        <v>10275</v>
      </c>
      <c r="B10277" s="24" t="s">
        <v>10090</v>
      </c>
      <c r="C10277" s="25" t="str">
        <f>IF(D10277=2,"NO","YES")</f>
        <v>YES</v>
      </c>
      <c r="D10277" s="25">
        <f t="shared" si="172"/>
        <v>0.23</v>
      </c>
      <c r="E10277" s="1">
        <v>0.56810000000000005</v>
      </c>
      <c r="F10277" s="134">
        <v>1564</v>
      </c>
      <c r="G10277" s="17" t="s">
        <v>9170</v>
      </c>
      <c r="H10277" s="127" t="s">
        <v>10008</v>
      </c>
      <c r="I10277" s="4"/>
    </row>
    <row r="10278" spans="1:9" ht="30">
      <c r="A10278" s="6">
        <v>10276</v>
      </c>
      <c r="B10278" s="24" t="s">
        <v>10091</v>
      </c>
      <c r="C10278" s="25" t="str">
        <f>IF(D10278=2,"NO","YES")</f>
        <v>YES</v>
      </c>
      <c r="D10278" s="25">
        <f t="shared" si="172"/>
        <v>0.49</v>
      </c>
      <c r="E10278" s="1">
        <v>1.2103000000000002</v>
      </c>
      <c r="F10278" s="134">
        <v>3332</v>
      </c>
      <c r="G10278" s="17" t="s">
        <v>9170</v>
      </c>
      <c r="H10278" s="127" t="s">
        <v>10008</v>
      </c>
      <c r="I10278" s="4"/>
    </row>
    <row r="10279" spans="1:9" ht="30">
      <c r="A10279" s="6">
        <v>10277</v>
      </c>
      <c r="B10279" s="24" t="s">
        <v>10092</v>
      </c>
      <c r="C10279" s="25" t="str">
        <f>IF(D10279=2,"NO","YES")</f>
        <v>YES</v>
      </c>
      <c r="D10279" s="25">
        <f t="shared" si="172"/>
        <v>0.88</v>
      </c>
      <c r="E10279" s="1">
        <v>2.1736</v>
      </c>
      <c r="F10279" s="134">
        <v>5984</v>
      </c>
      <c r="G10279" s="17" t="s">
        <v>9170</v>
      </c>
      <c r="H10279" s="127" t="s">
        <v>10008</v>
      </c>
      <c r="I10279" s="4"/>
    </row>
    <row r="10280" spans="1:9" ht="30">
      <c r="A10280" s="6">
        <v>10278</v>
      </c>
      <c r="B10280" s="24" t="s">
        <v>10093</v>
      </c>
      <c r="C10280" s="25" t="str">
        <f>IF(D10280=2,"NO","YES")</f>
        <v>YES</v>
      </c>
      <c r="D10280" s="25">
        <f t="shared" si="172"/>
        <v>0.12</v>
      </c>
      <c r="E10280" s="1">
        <v>0.2964</v>
      </c>
      <c r="F10280" s="134">
        <v>816</v>
      </c>
      <c r="G10280" s="17" t="s">
        <v>9170</v>
      </c>
      <c r="H10280" s="127" t="s">
        <v>10008</v>
      </c>
      <c r="I10280" s="4"/>
    </row>
    <row r="10281" spans="1:9">
      <c r="A10281" s="6">
        <v>10279</v>
      </c>
      <c r="B10281" s="24" t="s">
        <v>10094</v>
      </c>
      <c r="C10281" s="25" t="str">
        <f>IF(D10281=2,"NO","YES")</f>
        <v>YES</v>
      </c>
      <c r="D10281" s="25">
        <f t="shared" si="172"/>
        <v>7.0000000000000007E-2</v>
      </c>
      <c r="E10281" s="1">
        <v>0.17290000000000003</v>
      </c>
      <c r="F10281" s="134">
        <v>476</v>
      </c>
      <c r="G10281" s="17" t="s">
        <v>9170</v>
      </c>
      <c r="H10281" s="127" t="s">
        <v>10008</v>
      </c>
      <c r="I10281" s="4"/>
    </row>
    <row r="10282" spans="1:9">
      <c r="A10282" s="6">
        <v>10280</v>
      </c>
      <c r="B10282" s="24" t="s">
        <v>10095</v>
      </c>
      <c r="C10282" s="25" t="str">
        <f>IF(D10282=2,"NO","YES")</f>
        <v>YES</v>
      </c>
      <c r="D10282" s="25">
        <f t="shared" si="172"/>
        <v>0.1</v>
      </c>
      <c r="E10282" s="1">
        <v>0.24700000000000003</v>
      </c>
      <c r="F10282" s="134">
        <v>680</v>
      </c>
      <c r="G10282" s="17" t="s">
        <v>9170</v>
      </c>
      <c r="H10282" s="127" t="s">
        <v>10008</v>
      </c>
      <c r="I10282" s="4"/>
    </row>
    <row r="10283" spans="1:9" ht="30">
      <c r="A10283" s="6">
        <v>10281</v>
      </c>
      <c r="B10283" s="24" t="s">
        <v>10096</v>
      </c>
      <c r="C10283" s="25" t="str">
        <f>IF(D10283=2,"NO","YES")</f>
        <v>YES</v>
      </c>
      <c r="D10283" s="25">
        <f t="shared" si="172"/>
        <v>0.15</v>
      </c>
      <c r="E10283" s="1">
        <v>0.3705</v>
      </c>
      <c r="F10283" s="134">
        <v>1020</v>
      </c>
      <c r="G10283" s="17" t="s">
        <v>9170</v>
      </c>
      <c r="H10283" s="127" t="s">
        <v>10008</v>
      </c>
      <c r="I10283" s="4"/>
    </row>
    <row r="10284" spans="1:9">
      <c r="A10284" s="6">
        <v>10282</v>
      </c>
      <c r="B10284" s="24" t="s">
        <v>10097</v>
      </c>
      <c r="C10284" s="25" t="str">
        <f>IF(D10284=2,"NO","YES")</f>
        <v>YES</v>
      </c>
      <c r="D10284" s="25">
        <f t="shared" si="172"/>
        <v>0.36</v>
      </c>
      <c r="E10284" s="1">
        <v>0.88919999999999999</v>
      </c>
      <c r="F10284" s="134">
        <v>2448</v>
      </c>
      <c r="G10284" s="17" t="s">
        <v>9170</v>
      </c>
      <c r="H10284" s="127" t="s">
        <v>10008</v>
      </c>
      <c r="I10284" s="4"/>
    </row>
    <row r="10285" spans="1:9" ht="30">
      <c r="A10285" s="6">
        <v>10283</v>
      </c>
      <c r="B10285" s="24" t="s">
        <v>10098</v>
      </c>
      <c r="C10285" s="25" t="str">
        <f>IF(D10285=2,"NO","YES")</f>
        <v>YES</v>
      </c>
      <c r="D10285" s="25">
        <f t="shared" si="172"/>
        <v>0.56999999999999995</v>
      </c>
      <c r="E10285" s="1">
        <v>1.4078999999999999</v>
      </c>
      <c r="F10285" s="134">
        <v>3876</v>
      </c>
      <c r="G10285" s="17" t="s">
        <v>9170</v>
      </c>
      <c r="H10285" s="127" t="s">
        <v>10008</v>
      </c>
      <c r="I10285" s="4"/>
    </row>
    <row r="10286" spans="1:9" ht="30">
      <c r="A10286" s="6">
        <v>10284</v>
      </c>
      <c r="B10286" s="24" t="s">
        <v>10099</v>
      </c>
      <c r="C10286" s="25" t="str">
        <f>IF(D10286=2,"NO","YES")</f>
        <v>YES</v>
      </c>
      <c r="D10286" s="25">
        <f t="shared" si="172"/>
        <v>0.06</v>
      </c>
      <c r="E10286" s="1">
        <v>0.1482</v>
      </c>
      <c r="F10286" s="134">
        <v>408</v>
      </c>
      <c r="G10286" s="17" t="s">
        <v>9170</v>
      </c>
      <c r="H10286" s="127" t="s">
        <v>10008</v>
      </c>
      <c r="I10286" s="4"/>
    </row>
    <row r="10287" spans="1:9">
      <c r="A10287" s="6">
        <v>10285</v>
      </c>
      <c r="B10287" s="24" t="s">
        <v>10100</v>
      </c>
      <c r="C10287" s="25" t="str">
        <f>IF(D10287=2,"NO","YES")</f>
        <v>YES</v>
      </c>
      <c r="D10287" s="25">
        <f t="shared" si="172"/>
        <v>0.02</v>
      </c>
      <c r="E10287" s="1">
        <v>4.9400000000000006E-2</v>
      </c>
      <c r="F10287" s="134">
        <v>136</v>
      </c>
      <c r="G10287" s="17" t="s">
        <v>9170</v>
      </c>
      <c r="H10287" s="127" t="s">
        <v>10008</v>
      </c>
      <c r="I10287" s="4"/>
    </row>
    <row r="10288" spans="1:9">
      <c r="A10288" s="6">
        <v>10286</v>
      </c>
      <c r="B10288" s="24" t="s">
        <v>10101</v>
      </c>
      <c r="C10288" s="25" t="str">
        <f>IF(D10288=2,"NO","YES")</f>
        <v>YES</v>
      </c>
      <c r="D10288" s="25">
        <f t="shared" si="172"/>
        <v>0.28000000000000003</v>
      </c>
      <c r="E10288" s="1">
        <v>0.6916000000000001</v>
      </c>
      <c r="F10288" s="134">
        <v>1904</v>
      </c>
      <c r="G10288" s="17" t="s">
        <v>9170</v>
      </c>
      <c r="H10288" s="127" t="s">
        <v>10008</v>
      </c>
      <c r="I10288" s="4"/>
    </row>
    <row r="10289" spans="1:9">
      <c r="A10289" s="6">
        <v>10287</v>
      </c>
      <c r="B10289" s="24" t="s">
        <v>10102</v>
      </c>
      <c r="C10289" s="25" t="str">
        <f>IF(D10289=2,"NO","YES")</f>
        <v>YES</v>
      </c>
      <c r="D10289" s="25">
        <f t="shared" si="172"/>
        <v>0.25</v>
      </c>
      <c r="E10289" s="1">
        <v>0.61750000000000005</v>
      </c>
      <c r="F10289" s="134">
        <v>1700</v>
      </c>
      <c r="G10289" s="17" t="s">
        <v>9170</v>
      </c>
      <c r="H10289" s="127" t="s">
        <v>10008</v>
      </c>
      <c r="I10289" s="4"/>
    </row>
    <row r="10290" spans="1:9">
      <c r="A10290" s="6">
        <v>10288</v>
      </c>
      <c r="B10290" s="24" t="s">
        <v>10103</v>
      </c>
      <c r="C10290" s="25" t="str">
        <f>IF(D10290=2,"NO","YES")</f>
        <v>YES</v>
      </c>
      <c r="D10290" s="25">
        <f t="shared" si="172"/>
        <v>0.19</v>
      </c>
      <c r="E10290" s="1">
        <v>0.46930000000000005</v>
      </c>
      <c r="F10290" s="134">
        <v>1292</v>
      </c>
      <c r="G10290" s="17" t="s">
        <v>9170</v>
      </c>
      <c r="H10290" s="127" t="s">
        <v>10008</v>
      </c>
      <c r="I10290" s="4"/>
    </row>
    <row r="10291" spans="1:9">
      <c r="A10291" s="6">
        <v>10289</v>
      </c>
      <c r="B10291" s="24" t="s">
        <v>10104</v>
      </c>
      <c r="C10291" s="25" t="str">
        <f>IF(D10291=2,"NO","YES")</f>
        <v>YES</v>
      </c>
      <c r="D10291" s="25">
        <f t="shared" si="172"/>
        <v>0.11</v>
      </c>
      <c r="E10291" s="1">
        <v>0.2717</v>
      </c>
      <c r="F10291" s="134">
        <v>748</v>
      </c>
      <c r="G10291" s="17" t="s">
        <v>9170</v>
      </c>
      <c r="H10291" s="127" t="s">
        <v>10008</v>
      </c>
      <c r="I10291" s="4"/>
    </row>
    <row r="10292" spans="1:9">
      <c r="A10292" s="6">
        <v>10290</v>
      </c>
      <c r="B10292" s="24" t="s">
        <v>10105</v>
      </c>
      <c r="C10292" s="25" t="str">
        <f>IF(D10292=2,"NO","YES")</f>
        <v>YES</v>
      </c>
      <c r="D10292" s="25">
        <f t="shared" si="172"/>
        <v>0.68</v>
      </c>
      <c r="E10292" s="1">
        <v>1.6796000000000002</v>
      </c>
      <c r="F10292" s="134">
        <v>4624</v>
      </c>
      <c r="G10292" s="17" t="s">
        <v>9170</v>
      </c>
      <c r="H10292" s="127" t="s">
        <v>10008</v>
      </c>
      <c r="I10292" s="4"/>
    </row>
    <row r="10293" spans="1:9">
      <c r="A10293" s="6">
        <v>10291</v>
      </c>
      <c r="B10293" s="38" t="s">
        <v>10106</v>
      </c>
      <c r="C10293" s="39" t="s">
        <v>3845</v>
      </c>
      <c r="D10293" s="39">
        <f t="shared" si="172"/>
        <v>0.41</v>
      </c>
      <c r="E10293" s="1">
        <v>1.0126999999999999</v>
      </c>
      <c r="F10293" s="39">
        <v>2788</v>
      </c>
      <c r="G10293" s="99">
        <v>42612</v>
      </c>
      <c r="H10293" s="127" t="s">
        <v>10008</v>
      </c>
      <c r="I10293" s="4"/>
    </row>
    <row r="10294" spans="1:9">
      <c r="A10294" s="6">
        <v>10292</v>
      </c>
      <c r="B10294" s="38" t="s">
        <v>10107</v>
      </c>
      <c r="C10294" s="39" t="s">
        <v>3845</v>
      </c>
      <c r="D10294" s="39">
        <f t="shared" si="172"/>
        <v>0.37</v>
      </c>
      <c r="E10294" s="1">
        <v>0.91390000000000005</v>
      </c>
      <c r="F10294" s="39">
        <v>2516</v>
      </c>
      <c r="G10294" s="99">
        <v>42612</v>
      </c>
      <c r="H10294" s="127" t="s">
        <v>10008</v>
      </c>
      <c r="I10294" s="4"/>
    </row>
    <row r="10295" spans="1:9">
      <c r="A10295" s="6">
        <v>10293</v>
      </c>
      <c r="B10295" s="38" t="s">
        <v>10108</v>
      </c>
      <c r="C10295" s="39" t="s">
        <v>3845</v>
      </c>
      <c r="D10295" s="39">
        <f t="shared" si="172"/>
        <v>0.06</v>
      </c>
      <c r="E10295" s="1">
        <v>0.1482</v>
      </c>
      <c r="F10295" s="39">
        <v>408</v>
      </c>
      <c r="G10295" s="99">
        <v>42612</v>
      </c>
      <c r="H10295" s="127" t="s">
        <v>10008</v>
      </c>
      <c r="I10295" s="4"/>
    </row>
    <row r="10296" spans="1:9">
      <c r="A10296" s="6">
        <v>10294</v>
      </c>
      <c r="B10296" s="38" t="s">
        <v>10109</v>
      </c>
      <c r="C10296" s="39" t="s">
        <v>3845</v>
      </c>
      <c r="D10296" s="39">
        <f t="shared" si="172"/>
        <v>0.49</v>
      </c>
      <c r="E10296" s="1">
        <v>1.2103000000000002</v>
      </c>
      <c r="F10296" s="39">
        <v>3332</v>
      </c>
      <c r="G10296" s="99">
        <v>42612</v>
      </c>
      <c r="H10296" s="127" t="s">
        <v>10008</v>
      </c>
      <c r="I10296" s="4"/>
    </row>
    <row r="10297" spans="1:9">
      <c r="A10297" s="6">
        <v>10295</v>
      </c>
      <c r="B10297" s="38" t="s">
        <v>10110</v>
      </c>
      <c r="C10297" s="39" t="s">
        <v>3845</v>
      </c>
      <c r="D10297" s="39">
        <f t="shared" si="172"/>
        <v>1.08</v>
      </c>
      <c r="E10297" s="1">
        <v>2.6676000000000002</v>
      </c>
      <c r="F10297" s="39">
        <v>7344</v>
      </c>
      <c r="G10297" s="99">
        <v>42612</v>
      </c>
      <c r="H10297" s="127" t="s">
        <v>10008</v>
      </c>
      <c r="I10297" s="4"/>
    </row>
    <row r="10298" spans="1:9" ht="30">
      <c r="A10298" s="6">
        <v>10296</v>
      </c>
      <c r="B10298" s="161" t="s">
        <v>10111</v>
      </c>
      <c r="C10298" s="25" t="str">
        <f>IF(D10298=2,"NO","YES")</f>
        <v>YES</v>
      </c>
      <c r="D10298" s="79">
        <f t="shared" si="172"/>
        <v>0.77</v>
      </c>
      <c r="E10298" s="1">
        <v>1.9019000000000001</v>
      </c>
      <c r="F10298" s="135">
        <v>5236</v>
      </c>
      <c r="G10298" s="17" t="s">
        <v>9170</v>
      </c>
      <c r="H10298" s="127" t="s">
        <v>10112</v>
      </c>
      <c r="I10298" s="4"/>
    </row>
    <row r="10299" spans="1:9" ht="30">
      <c r="A10299" s="6">
        <v>10297</v>
      </c>
      <c r="B10299" s="161" t="s">
        <v>10113</v>
      </c>
      <c r="C10299" s="25" t="str">
        <f>IF(D10299=2,"NO","YES")</f>
        <v>NO</v>
      </c>
      <c r="D10299" s="79">
        <f t="shared" si="172"/>
        <v>2</v>
      </c>
      <c r="E10299" s="1">
        <v>4.9400000000000004</v>
      </c>
      <c r="F10299" s="134">
        <v>13600</v>
      </c>
      <c r="G10299" s="17" t="s">
        <v>9170</v>
      </c>
      <c r="H10299" s="127" t="s">
        <v>10112</v>
      </c>
      <c r="I10299" s="4"/>
    </row>
    <row r="10300" spans="1:9" ht="30">
      <c r="A10300" s="6">
        <v>10298</v>
      </c>
      <c r="B10300" s="161" t="s">
        <v>10114</v>
      </c>
      <c r="C10300" s="25" t="str">
        <f>IF(D10300=2,"NO","YES")</f>
        <v>YES</v>
      </c>
      <c r="D10300" s="79">
        <f t="shared" si="172"/>
        <v>0.04</v>
      </c>
      <c r="E10300" s="1">
        <v>9.8800000000000013E-2</v>
      </c>
      <c r="F10300" s="134">
        <v>272</v>
      </c>
      <c r="G10300" s="17" t="s">
        <v>9170</v>
      </c>
      <c r="H10300" s="127" t="s">
        <v>10112</v>
      </c>
      <c r="I10300" s="4"/>
    </row>
    <row r="10301" spans="1:9" ht="30">
      <c r="A10301" s="6">
        <v>10299</v>
      </c>
      <c r="B10301" s="161" t="s">
        <v>10115</v>
      </c>
      <c r="C10301" s="25" t="str">
        <f>IF(D10301=2,"NO","YES")</f>
        <v>YES</v>
      </c>
      <c r="D10301" s="79">
        <f t="shared" si="172"/>
        <v>0.4</v>
      </c>
      <c r="E10301" s="1">
        <v>0.9880000000000001</v>
      </c>
      <c r="F10301" s="134">
        <v>2720</v>
      </c>
      <c r="G10301" s="17" t="s">
        <v>9170</v>
      </c>
      <c r="H10301" s="127" t="s">
        <v>10112</v>
      </c>
      <c r="I10301" s="4"/>
    </row>
    <row r="10302" spans="1:9" ht="30">
      <c r="A10302" s="6">
        <v>10300</v>
      </c>
      <c r="B10302" s="161" t="s">
        <v>10116</v>
      </c>
      <c r="C10302" s="25" t="str">
        <f>IF(D10302=2,"NO","YES")</f>
        <v>YES</v>
      </c>
      <c r="D10302" s="79">
        <f t="shared" si="172"/>
        <v>0.19</v>
      </c>
      <c r="E10302" s="1">
        <v>0.46930000000000005</v>
      </c>
      <c r="F10302" s="134">
        <v>1292</v>
      </c>
      <c r="G10302" s="17" t="s">
        <v>9170</v>
      </c>
      <c r="H10302" s="127" t="s">
        <v>10112</v>
      </c>
      <c r="I10302" s="4"/>
    </row>
    <row r="10303" spans="1:9" ht="30">
      <c r="A10303" s="6">
        <v>10301</v>
      </c>
      <c r="B10303" s="161" t="s">
        <v>10117</v>
      </c>
      <c r="C10303" s="25" t="str">
        <f>IF(D10303=2,"NO","YES")</f>
        <v>YES</v>
      </c>
      <c r="D10303" s="79">
        <f t="shared" si="172"/>
        <v>0.16</v>
      </c>
      <c r="E10303" s="1">
        <v>0.39520000000000005</v>
      </c>
      <c r="F10303" s="134">
        <v>1088</v>
      </c>
      <c r="G10303" s="17" t="s">
        <v>9170</v>
      </c>
      <c r="H10303" s="127" t="s">
        <v>10112</v>
      </c>
      <c r="I10303" s="4"/>
    </row>
    <row r="10304" spans="1:9" ht="30">
      <c r="A10304" s="6">
        <v>10302</v>
      </c>
      <c r="B10304" s="161" t="s">
        <v>10118</v>
      </c>
      <c r="C10304" s="25" t="str">
        <f>IF(D10304=2,"NO","YES")</f>
        <v>YES</v>
      </c>
      <c r="D10304" s="79">
        <f t="shared" si="172"/>
        <v>0.31</v>
      </c>
      <c r="E10304" s="1">
        <v>0.76570000000000005</v>
      </c>
      <c r="F10304" s="134">
        <v>2108</v>
      </c>
      <c r="G10304" s="17" t="s">
        <v>9170</v>
      </c>
      <c r="H10304" s="127" t="s">
        <v>10112</v>
      </c>
      <c r="I10304" s="4"/>
    </row>
    <row r="10305" spans="1:9" ht="30">
      <c r="A10305" s="6">
        <v>10303</v>
      </c>
      <c r="B10305" s="161" t="s">
        <v>10119</v>
      </c>
      <c r="C10305" s="25" t="str">
        <f>IF(D10305=2,"NO","YES")</f>
        <v>YES</v>
      </c>
      <c r="D10305" s="79">
        <f t="shared" si="172"/>
        <v>0.06</v>
      </c>
      <c r="E10305" s="1">
        <v>0.1482</v>
      </c>
      <c r="F10305" s="134">
        <v>408</v>
      </c>
      <c r="G10305" s="17" t="s">
        <v>9170</v>
      </c>
      <c r="H10305" s="127" t="s">
        <v>10112</v>
      </c>
      <c r="I10305" s="4"/>
    </row>
    <row r="10306" spans="1:9">
      <c r="A10306" s="6">
        <v>10304</v>
      </c>
      <c r="B10306" s="161" t="s">
        <v>10120</v>
      </c>
      <c r="C10306" s="25" t="str">
        <f>IF(D10306=2,"NO","YES")</f>
        <v>YES</v>
      </c>
      <c r="D10306" s="79">
        <f t="shared" si="172"/>
        <v>0.14000000000000001</v>
      </c>
      <c r="E10306" s="1">
        <v>0.34580000000000005</v>
      </c>
      <c r="F10306" s="134">
        <v>952</v>
      </c>
      <c r="G10306" s="17" t="s">
        <v>9170</v>
      </c>
      <c r="H10306" s="127" t="s">
        <v>10112</v>
      </c>
      <c r="I10306" s="4"/>
    </row>
    <row r="10307" spans="1:9">
      <c r="A10307" s="6">
        <v>10305</v>
      </c>
      <c r="B10307" s="161" t="s">
        <v>10121</v>
      </c>
      <c r="C10307" s="25" t="str">
        <f>IF(D10307=2,"NO","YES")</f>
        <v>YES</v>
      </c>
      <c r="D10307" s="79">
        <f t="shared" si="172"/>
        <v>0.3</v>
      </c>
      <c r="E10307" s="1">
        <v>0.74099999999999999</v>
      </c>
      <c r="F10307" s="134">
        <v>2040</v>
      </c>
      <c r="G10307" s="17" t="s">
        <v>9170</v>
      </c>
      <c r="H10307" s="127" t="s">
        <v>10112</v>
      </c>
      <c r="I10307" s="4"/>
    </row>
    <row r="10308" spans="1:9" ht="30">
      <c r="A10308" s="6">
        <v>10306</v>
      </c>
      <c r="B10308" s="161" t="s">
        <v>10122</v>
      </c>
      <c r="C10308" s="25" t="str">
        <f>IF(D10308=2,"NO","YES")</f>
        <v>YES</v>
      </c>
      <c r="D10308" s="79">
        <f t="shared" si="172"/>
        <v>0.53</v>
      </c>
      <c r="E10308" s="1">
        <v>1.3091000000000002</v>
      </c>
      <c r="F10308" s="134">
        <v>3604</v>
      </c>
      <c r="G10308" s="17" t="s">
        <v>9170</v>
      </c>
      <c r="H10308" s="127" t="s">
        <v>10112</v>
      </c>
      <c r="I10308" s="4"/>
    </row>
    <row r="10309" spans="1:9" ht="30">
      <c r="A10309" s="6">
        <v>10307</v>
      </c>
      <c r="B10309" s="161" t="s">
        <v>10123</v>
      </c>
      <c r="C10309" s="25" t="str">
        <f>IF(D10309=2,"NO","YES")</f>
        <v>YES</v>
      </c>
      <c r="D10309" s="79">
        <f t="shared" ref="D10309:D10372" si="173">F10309/6800</f>
        <v>0.25</v>
      </c>
      <c r="E10309" s="1">
        <v>0.61750000000000005</v>
      </c>
      <c r="F10309" s="134">
        <v>1700</v>
      </c>
      <c r="G10309" s="17" t="s">
        <v>9170</v>
      </c>
      <c r="H10309" s="127" t="s">
        <v>10112</v>
      </c>
      <c r="I10309" s="4"/>
    </row>
    <row r="10310" spans="1:9" ht="30">
      <c r="A10310" s="6">
        <v>10308</v>
      </c>
      <c r="B10310" s="161" t="s">
        <v>10124</v>
      </c>
      <c r="C10310" s="25" t="str">
        <f>IF(D10310=2,"NO","YES")</f>
        <v>YES</v>
      </c>
      <c r="D10310" s="79">
        <f t="shared" si="173"/>
        <v>0.11</v>
      </c>
      <c r="E10310" s="1">
        <v>0.2717</v>
      </c>
      <c r="F10310" s="134">
        <v>748</v>
      </c>
      <c r="G10310" s="17" t="s">
        <v>9170</v>
      </c>
      <c r="H10310" s="127" t="s">
        <v>10112</v>
      </c>
      <c r="I10310" s="4"/>
    </row>
    <row r="10311" spans="1:9" ht="30">
      <c r="A10311" s="6">
        <v>10309</v>
      </c>
      <c r="B10311" s="161" t="s">
        <v>10125</v>
      </c>
      <c r="C10311" s="25" t="str">
        <f>IF(D10311=2,"NO","YES")</f>
        <v>YES</v>
      </c>
      <c r="D10311" s="79">
        <f t="shared" si="173"/>
        <v>1.21</v>
      </c>
      <c r="E10311" s="1">
        <v>2.9887000000000001</v>
      </c>
      <c r="F10311" s="134">
        <v>8228</v>
      </c>
      <c r="G10311" s="17" t="s">
        <v>9170</v>
      </c>
      <c r="H10311" s="127" t="s">
        <v>10112</v>
      </c>
      <c r="I10311" s="4"/>
    </row>
    <row r="10312" spans="1:9" ht="30">
      <c r="A10312" s="6">
        <v>10310</v>
      </c>
      <c r="B10312" s="161" t="s">
        <v>10126</v>
      </c>
      <c r="C10312" s="25" t="str">
        <f>IF(D10312=2,"NO","YES")</f>
        <v>YES</v>
      </c>
      <c r="D10312" s="79">
        <f t="shared" si="173"/>
        <v>0.21</v>
      </c>
      <c r="E10312" s="1">
        <v>0.51870000000000005</v>
      </c>
      <c r="F10312" s="134">
        <v>1428</v>
      </c>
      <c r="G10312" s="17" t="s">
        <v>9170</v>
      </c>
      <c r="H10312" s="127" t="s">
        <v>10112</v>
      </c>
      <c r="I10312" s="4"/>
    </row>
    <row r="10313" spans="1:9" ht="30">
      <c r="A10313" s="6">
        <v>10311</v>
      </c>
      <c r="B10313" s="161" t="s">
        <v>10127</v>
      </c>
      <c r="C10313" s="25" t="str">
        <f>IF(D10313=2,"NO","YES")</f>
        <v>YES</v>
      </c>
      <c r="D10313" s="79">
        <f t="shared" si="173"/>
        <v>0.47</v>
      </c>
      <c r="E10313" s="1">
        <v>1.1609</v>
      </c>
      <c r="F10313" s="134">
        <v>3196</v>
      </c>
      <c r="G10313" s="17" t="s">
        <v>9170</v>
      </c>
      <c r="H10313" s="127" t="s">
        <v>10112</v>
      </c>
      <c r="I10313" s="4"/>
    </row>
    <row r="10314" spans="1:9" ht="30">
      <c r="A10314" s="6">
        <v>10312</v>
      </c>
      <c r="B10314" s="161" t="s">
        <v>10128</v>
      </c>
      <c r="C10314" s="25" t="str">
        <f>IF(D10314=2,"NO","YES")</f>
        <v>YES</v>
      </c>
      <c r="D10314" s="79">
        <f t="shared" si="173"/>
        <v>0.17</v>
      </c>
      <c r="E10314" s="1">
        <v>0.41990000000000005</v>
      </c>
      <c r="F10314" s="134">
        <v>1156</v>
      </c>
      <c r="G10314" s="17" t="s">
        <v>9170</v>
      </c>
      <c r="H10314" s="127" t="s">
        <v>10112</v>
      </c>
      <c r="I10314" s="4"/>
    </row>
    <row r="10315" spans="1:9" ht="30">
      <c r="A10315" s="6">
        <v>10313</v>
      </c>
      <c r="B10315" s="161" t="s">
        <v>10129</v>
      </c>
      <c r="C10315" s="25" t="str">
        <f>IF(D10315=2,"NO","YES")</f>
        <v>YES</v>
      </c>
      <c r="D10315" s="79">
        <f t="shared" si="173"/>
        <v>0.21</v>
      </c>
      <c r="E10315" s="1">
        <v>0.51870000000000005</v>
      </c>
      <c r="F10315" s="134">
        <v>1428</v>
      </c>
      <c r="G10315" s="17" t="s">
        <v>9170</v>
      </c>
      <c r="H10315" s="127" t="s">
        <v>10112</v>
      </c>
      <c r="I10315" s="4"/>
    </row>
    <row r="10316" spans="1:9" ht="30">
      <c r="A10316" s="6">
        <v>10314</v>
      </c>
      <c r="B10316" s="161" t="s">
        <v>10130</v>
      </c>
      <c r="C10316" s="25" t="str">
        <f>IF(D10316=2,"NO","YES")</f>
        <v>YES</v>
      </c>
      <c r="D10316" s="79">
        <f t="shared" si="173"/>
        <v>0.44</v>
      </c>
      <c r="E10316" s="1">
        <v>1.0868</v>
      </c>
      <c r="F10316" s="134">
        <v>2992</v>
      </c>
      <c r="G10316" s="17" t="s">
        <v>9170</v>
      </c>
      <c r="H10316" s="127" t="s">
        <v>10112</v>
      </c>
      <c r="I10316" s="4"/>
    </row>
    <row r="10317" spans="1:9" ht="30">
      <c r="A10317" s="6">
        <v>10315</v>
      </c>
      <c r="B10317" s="161" t="s">
        <v>10131</v>
      </c>
      <c r="C10317" s="25" t="str">
        <f>IF(D10317=2,"NO","YES")</f>
        <v>YES</v>
      </c>
      <c r="D10317" s="79">
        <f t="shared" si="173"/>
        <v>1.01</v>
      </c>
      <c r="E10317" s="1">
        <v>2.4947000000000004</v>
      </c>
      <c r="F10317" s="134">
        <v>6868</v>
      </c>
      <c r="G10317" s="17" t="s">
        <v>9170</v>
      </c>
      <c r="H10317" s="127" t="s">
        <v>10112</v>
      </c>
      <c r="I10317" s="4"/>
    </row>
    <row r="10318" spans="1:9" ht="30">
      <c r="A10318" s="6">
        <v>10316</v>
      </c>
      <c r="B10318" s="161" t="s">
        <v>10132</v>
      </c>
      <c r="C10318" s="25" t="str">
        <f>IF(D10318=2,"NO","YES")</f>
        <v>YES</v>
      </c>
      <c r="D10318" s="79">
        <f t="shared" si="173"/>
        <v>0.19</v>
      </c>
      <c r="E10318" s="1">
        <v>0.46930000000000005</v>
      </c>
      <c r="F10318" s="134">
        <v>1292</v>
      </c>
      <c r="G10318" s="17" t="s">
        <v>9170</v>
      </c>
      <c r="H10318" s="127" t="s">
        <v>10112</v>
      </c>
      <c r="I10318" s="4"/>
    </row>
    <row r="10319" spans="1:9" ht="30">
      <c r="A10319" s="6">
        <v>10317</v>
      </c>
      <c r="B10319" s="161" t="s">
        <v>10133</v>
      </c>
      <c r="C10319" s="25" t="str">
        <f>IF(D10319=2,"NO","YES")</f>
        <v>YES</v>
      </c>
      <c r="D10319" s="79">
        <f t="shared" si="173"/>
        <v>0.41</v>
      </c>
      <c r="E10319" s="1">
        <v>1.0126999999999999</v>
      </c>
      <c r="F10319" s="134">
        <v>2788</v>
      </c>
      <c r="G10319" s="17" t="s">
        <v>9170</v>
      </c>
      <c r="H10319" s="127" t="s">
        <v>10112</v>
      </c>
      <c r="I10319" s="4"/>
    </row>
    <row r="10320" spans="1:9" ht="30">
      <c r="A10320" s="6">
        <v>10318</v>
      </c>
      <c r="B10320" s="161" t="s">
        <v>10134</v>
      </c>
      <c r="C10320" s="25" t="str">
        <f>IF(D10320=2,"NO","YES")</f>
        <v>YES</v>
      </c>
      <c r="D10320" s="79">
        <f t="shared" si="173"/>
        <v>0.04</v>
      </c>
      <c r="E10320" s="1">
        <v>9.8800000000000013E-2</v>
      </c>
      <c r="F10320" s="134">
        <v>272</v>
      </c>
      <c r="G10320" s="17" t="s">
        <v>9170</v>
      </c>
      <c r="H10320" s="127" t="s">
        <v>10112</v>
      </c>
      <c r="I10320" s="4"/>
    </row>
    <row r="10321" spans="1:9" ht="30">
      <c r="A10321" s="6">
        <v>10319</v>
      </c>
      <c r="B10321" s="161" t="s">
        <v>10135</v>
      </c>
      <c r="C10321" s="25" t="str">
        <f>IF(D10321=2,"NO","YES")</f>
        <v>NO</v>
      </c>
      <c r="D10321" s="79">
        <f t="shared" si="173"/>
        <v>2</v>
      </c>
      <c r="E10321" s="1">
        <v>4.9400000000000004</v>
      </c>
      <c r="F10321" s="134">
        <v>13600</v>
      </c>
      <c r="G10321" s="17" t="s">
        <v>9170</v>
      </c>
      <c r="H10321" s="127" t="s">
        <v>10112</v>
      </c>
      <c r="I10321" s="4"/>
    </row>
    <row r="10322" spans="1:9" ht="30">
      <c r="A10322" s="6">
        <v>10320</v>
      </c>
      <c r="B10322" s="161" t="s">
        <v>10136</v>
      </c>
      <c r="C10322" s="25" t="str">
        <f>IF(D10322=2,"NO","YES")</f>
        <v>YES</v>
      </c>
      <c r="D10322" s="79">
        <f t="shared" si="173"/>
        <v>0.19</v>
      </c>
      <c r="E10322" s="1">
        <v>0.46930000000000005</v>
      </c>
      <c r="F10322" s="134">
        <v>1292</v>
      </c>
      <c r="G10322" s="17" t="s">
        <v>9170</v>
      </c>
      <c r="H10322" s="127" t="s">
        <v>10112</v>
      </c>
      <c r="I10322" s="4"/>
    </row>
    <row r="10323" spans="1:9" ht="30">
      <c r="A10323" s="6">
        <v>10321</v>
      </c>
      <c r="B10323" s="161" t="s">
        <v>10137</v>
      </c>
      <c r="C10323" s="25" t="str">
        <f>IF(D10323=2,"NO","YES")</f>
        <v>YES</v>
      </c>
      <c r="D10323" s="79">
        <f t="shared" si="173"/>
        <v>0.19</v>
      </c>
      <c r="E10323" s="1">
        <v>0.46930000000000005</v>
      </c>
      <c r="F10323" s="134">
        <v>1292</v>
      </c>
      <c r="G10323" s="17" t="s">
        <v>9170</v>
      </c>
      <c r="H10323" s="127" t="s">
        <v>10112</v>
      </c>
      <c r="I10323" s="4"/>
    </row>
    <row r="10324" spans="1:9" ht="30">
      <c r="A10324" s="6">
        <v>10322</v>
      </c>
      <c r="B10324" s="161" t="s">
        <v>10138</v>
      </c>
      <c r="C10324" s="25" t="str">
        <f>IF(D10324=2,"NO","YES")</f>
        <v>YES</v>
      </c>
      <c r="D10324" s="79">
        <f t="shared" si="173"/>
        <v>0.35</v>
      </c>
      <c r="E10324" s="1">
        <v>0.86450000000000005</v>
      </c>
      <c r="F10324" s="134">
        <v>2380</v>
      </c>
      <c r="G10324" s="17" t="s">
        <v>9170</v>
      </c>
      <c r="H10324" s="127" t="s">
        <v>10112</v>
      </c>
      <c r="I10324" s="4"/>
    </row>
    <row r="10325" spans="1:9" ht="30">
      <c r="A10325" s="6">
        <v>10323</v>
      </c>
      <c r="B10325" s="161" t="s">
        <v>10139</v>
      </c>
      <c r="C10325" s="25" t="str">
        <f>IF(D10325=2,"NO","YES")</f>
        <v>YES</v>
      </c>
      <c r="D10325" s="79">
        <f t="shared" si="173"/>
        <v>0.21</v>
      </c>
      <c r="E10325" s="1">
        <v>0.51870000000000005</v>
      </c>
      <c r="F10325" s="134">
        <v>1428</v>
      </c>
      <c r="G10325" s="17" t="s">
        <v>9170</v>
      </c>
      <c r="H10325" s="127" t="s">
        <v>10112</v>
      </c>
      <c r="I10325" s="4"/>
    </row>
    <row r="10326" spans="1:9" ht="30">
      <c r="A10326" s="6">
        <v>10324</v>
      </c>
      <c r="B10326" s="161" t="s">
        <v>10140</v>
      </c>
      <c r="C10326" s="25" t="str">
        <f>IF(D10326=2,"NO","YES")</f>
        <v>YES</v>
      </c>
      <c r="D10326" s="79">
        <f t="shared" si="173"/>
        <v>0.22</v>
      </c>
      <c r="E10326" s="1">
        <v>0.54339999999999999</v>
      </c>
      <c r="F10326" s="134">
        <v>1496</v>
      </c>
      <c r="G10326" s="17" t="s">
        <v>9170</v>
      </c>
      <c r="H10326" s="127" t="s">
        <v>10112</v>
      </c>
      <c r="I10326" s="4"/>
    </row>
    <row r="10327" spans="1:9" ht="30">
      <c r="A10327" s="6">
        <v>10325</v>
      </c>
      <c r="B10327" s="161" t="s">
        <v>10141</v>
      </c>
      <c r="C10327" s="25" t="str">
        <f>IF(D10327=2,"NO","YES")</f>
        <v>YES</v>
      </c>
      <c r="D10327" s="79">
        <f t="shared" si="173"/>
        <v>0.69</v>
      </c>
      <c r="E10327" s="1">
        <v>1.7042999999999999</v>
      </c>
      <c r="F10327" s="134">
        <v>4692</v>
      </c>
      <c r="G10327" s="17" t="s">
        <v>9170</v>
      </c>
      <c r="H10327" s="127" t="s">
        <v>10112</v>
      </c>
      <c r="I10327" s="4"/>
    </row>
    <row r="10328" spans="1:9" ht="30">
      <c r="A10328" s="6">
        <v>10326</v>
      </c>
      <c r="B10328" s="161" t="s">
        <v>10142</v>
      </c>
      <c r="C10328" s="25" t="str">
        <f>IF(D10328=2,"NO","YES")</f>
        <v>YES</v>
      </c>
      <c r="D10328" s="79">
        <f t="shared" si="173"/>
        <v>0.24</v>
      </c>
      <c r="E10328" s="1">
        <v>0.59279999999999999</v>
      </c>
      <c r="F10328" s="134">
        <v>1632</v>
      </c>
      <c r="G10328" s="17" t="s">
        <v>9170</v>
      </c>
      <c r="H10328" s="127" t="s">
        <v>10112</v>
      </c>
      <c r="I10328" s="4"/>
    </row>
    <row r="10329" spans="1:9" ht="30">
      <c r="A10329" s="6">
        <v>10327</v>
      </c>
      <c r="B10329" s="161" t="s">
        <v>10143</v>
      </c>
      <c r="C10329" s="25" t="str">
        <f>IF(D10329=2,"NO","YES")</f>
        <v>YES</v>
      </c>
      <c r="D10329" s="79">
        <f t="shared" si="173"/>
        <v>0.32</v>
      </c>
      <c r="E10329" s="1">
        <v>0.7904000000000001</v>
      </c>
      <c r="F10329" s="134">
        <v>2176</v>
      </c>
      <c r="G10329" s="17" t="s">
        <v>9170</v>
      </c>
      <c r="H10329" s="127" t="s">
        <v>10112</v>
      </c>
      <c r="I10329" s="4"/>
    </row>
    <row r="10330" spans="1:9" ht="30">
      <c r="A10330" s="6">
        <v>10328</v>
      </c>
      <c r="B10330" s="161" t="s">
        <v>10144</v>
      </c>
      <c r="C10330" s="25" t="str">
        <f>IF(D10330=2,"NO","YES")</f>
        <v>YES</v>
      </c>
      <c r="D10330" s="79">
        <f t="shared" si="173"/>
        <v>0.39</v>
      </c>
      <c r="E10330" s="1">
        <v>0.96330000000000016</v>
      </c>
      <c r="F10330" s="134">
        <v>2652</v>
      </c>
      <c r="G10330" s="17" t="s">
        <v>9170</v>
      </c>
      <c r="H10330" s="127" t="s">
        <v>10112</v>
      </c>
      <c r="I10330" s="4"/>
    </row>
    <row r="10331" spans="1:9" ht="30">
      <c r="A10331" s="6">
        <v>10329</v>
      </c>
      <c r="B10331" s="161" t="s">
        <v>10145</v>
      </c>
      <c r="C10331" s="25" t="str">
        <f>IF(D10331=2,"NO","YES")</f>
        <v>YES</v>
      </c>
      <c r="D10331" s="79">
        <f t="shared" si="173"/>
        <v>0.08</v>
      </c>
      <c r="E10331" s="1">
        <v>0.19760000000000003</v>
      </c>
      <c r="F10331" s="134">
        <v>544</v>
      </c>
      <c r="G10331" s="17" t="s">
        <v>9170</v>
      </c>
      <c r="H10331" s="127" t="s">
        <v>10112</v>
      </c>
      <c r="I10331" s="4"/>
    </row>
    <row r="10332" spans="1:9" ht="30">
      <c r="A10332" s="6">
        <v>10330</v>
      </c>
      <c r="B10332" s="161" t="s">
        <v>10146</v>
      </c>
      <c r="C10332" s="25" t="str">
        <f>IF(D10332=2,"NO","YES")</f>
        <v>YES</v>
      </c>
      <c r="D10332" s="79">
        <f t="shared" si="173"/>
        <v>0.4</v>
      </c>
      <c r="E10332" s="1">
        <v>0.9880000000000001</v>
      </c>
      <c r="F10332" s="134">
        <v>2720</v>
      </c>
      <c r="G10332" s="17" t="s">
        <v>9170</v>
      </c>
      <c r="H10332" s="127" t="s">
        <v>10112</v>
      </c>
      <c r="I10332" s="4"/>
    </row>
    <row r="10333" spans="1:9" ht="30">
      <c r="A10333" s="6">
        <v>10331</v>
      </c>
      <c r="B10333" s="161" t="s">
        <v>10147</v>
      </c>
      <c r="C10333" s="25" t="str">
        <f>IF(D10333=2,"NO","YES")</f>
        <v>YES</v>
      </c>
      <c r="D10333" s="79">
        <f t="shared" si="173"/>
        <v>0.28999999999999998</v>
      </c>
      <c r="E10333" s="1">
        <v>0.71630000000000005</v>
      </c>
      <c r="F10333" s="134">
        <v>1972</v>
      </c>
      <c r="G10333" s="17" t="s">
        <v>9170</v>
      </c>
      <c r="H10333" s="127" t="s">
        <v>10112</v>
      </c>
      <c r="I10333" s="4"/>
    </row>
    <row r="10334" spans="1:9" ht="30">
      <c r="A10334" s="6">
        <v>10332</v>
      </c>
      <c r="B10334" s="161" t="s">
        <v>10148</v>
      </c>
      <c r="C10334" s="25" t="str">
        <f>IF(D10334=2,"NO","YES")</f>
        <v>YES</v>
      </c>
      <c r="D10334" s="79">
        <f t="shared" si="173"/>
        <v>0.21</v>
      </c>
      <c r="E10334" s="1">
        <v>0.51870000000000005</v>
      </c>
      <c r="F10334" s="134">
        <v>1428</v>
      </c>
      <c r="G10334" s="17" t="s">
        <v>9170</v>
      </c>
      <c r="H10334" s="127" t="s">
        <v>10112</v>
      </c>
      <c r="I10334" s="4"/>
    </row>
    <row r="10335" spans="1:9" ht="30">
      <c r="A10335" s="6">
        <v>10333</v>
      </c>
      <c r="B10335" s="161" t="s">
        <v>10149</v>
      </c>
      <c r="C10335" s="25" t="str">
        <f>IF(D10335=2,"NO","YES")</f>
        <v>YES</v>
      </c>
      <c r="D10335" s="79">
        <f t="shared" si="173"/>
        <v>0.61</v>
      </c>
      <c r="E10335" s="1">
        <v>1.5067000000000002</v>
      </c>
      <c r="F10335" s="134">
        <v>4148</v>
      </c>
      <c r="G10335" s="17" t="s">
        <v>9170</v>
      </c>
      <c r="H10335" s="127" t="s">
        <v>10112</v>
      </c>
      <c r="I10335" s="4"/>
    </row>
    <row r="10336" spans="1:9" ht="30">
      <c r="A10336" s="6">
        <v>10334</v>
      </c>
      <c r="B10336" s="56" t="s">
        <v>10150</v>
      </c>
      <c r="C10336" s="25" t="str">
        <f>IF(D10336=2,"NO","YES")</f>
        <v>YES</v>
      </c>
      <c r="D10336" s="79">
        <f t="shared" si="173"/>
        <v>0.26</v>
      </c>
      <c r="E10336" s="1">
        <v>0.6422000000000001</v>
      </c>
      <c r="F10336" s="134">
        <v>1768</v>
      </c>
      <c r="G10336" s="17" t="s">
        <v>9170</v>
      </c>
      <c r="H10336" s="127" t="s">
        <v>10112</v>
      </c>
      <c r="I10336" s="4"/>
    </row>
    <row r="10337" spans="1:9" ht="30">
      <c r="A10337" s="6">
        <v>10335</v>
      </c>
      <c r="B10337" s="161" t="s">
        <v>10151</v>
      </c>
      <c r="C10337" s="25" t="str">
        <f>IF(D10337=2,"NO","YES")</f>
        <v>YES</v>
      </c>
      <c r="D10337" s="79">
        <f t="shared" si="173"/>
        <v>0.4</v>
      </c>
      <c r="E10337" s="1">
        <v>0.9880000000000001</v>
      </c>
      <c r="F10337" s="134">
        <v>2720</v>
      </c>
      <c r="G10337" s="17" t="s">
        <v>9170</v>
      </c>
      <c r="H10337" s="127" t="s">
        <v>10112</v>
      </c>
      <c r="I10337" s="4"/>
    </row>
    <row r="10338" spans="1:9" ht="30">
      <c r="A10338" s="6">
        <v>10336</v>
      </c>
      <c r="B10338" s="161" t="s">
        <v>10152</v>
      </c>
      <c r="C10338" s="25" t="str">
        <f>IF(D10338=2,"NO","YES")</f>
        <v>YES</v>
      </c>
      <c r="D10338" s="79">
        <f t="shared" si="173"/>
        <v>0.65</v>
      </c>
      <c r="E10338" s="1">
        <v>1.6055000000000001</v>
      </c>
      <c r="F10338" s="134">
        <v>4420</v>
      </c>
      <c r="G10338" s="17" t="s">
        <v>9170</v>
      </c>
      <c r="H10338" s="127" t="s">
        <v>10112</v>
      </c>
      <c r="I10338" s="4"/>
    </row>
    <row r="10339" spans="1:9" ht="30">
      <c r="A10339" s="6">
        <v>10337</v>
      </c>
      <c r="B10339" s="161" t="s">
        <v>10153</v>
      </c>
      <c r="C10339" s="25" t="str">
        <f>IF(D10339=2,"NO","YES")</f>
        <v>YES</v>
      </c>
      <c r="D10339" s="79">
        <f t="shared" si="173"/>
        <v>0.65</v>
      </c>
      <c r="E10339" s="1">
        <v>1.6055000000000001</v>
      </c>
      <c r="F10339" s="134">
        <v>4420</v>
      </c>
      <c r="G10339" s="17" t="s">
        <v>9170</v>
      </c>
      <c r="H10339" s="127" t="s">
        <v>10112</v>
      </c>
      <c r="I10339" s="4"/>
    </row>
    <row r="10340" spans="1:9" ht="30">
      <c r="A10340" s="6">
        <v>10338</v>
      </c>
      <c r="B10340" s="161" t="s">
        <v>10154</v>
      </c>
      <c r="C10340" s="25" t="str">
        <f>IF(D10340=2,"NO","YES")</f>
        <v>YES</v>
      </c>
      <c r="D10340" s="79">
        <f t="shared" si="173"/>
        <v>0.25</v>
      </c>
      <c r="E10340" s="1">
        <v>0.61750000000000005</v>
      </c>
      <c r="F10340" s="134">
        <v>1700</v>
      </c>
      <c r="G10340" s="17" t="s">
        <v>9170</v>
      </c>
      <c r="H10340" s="127" t="s">
        <v>10112</v>
      </c>
      <c r="I10340" s="4"/>
    </row>
    <row r="10341" spans="1:9" ht="30">
      <c r="A10341" s="6">
        <v>10339</v>
      </c>
      <c r="B10341" s="161" t="s">
        <v>10155</v>
      </c>
      <c r="C10341" s="25" t="str">
        <f>IF(D10341=2,"NO","YES")</f>
        <v>YES</v>
      </c>
      <c r="D10341" s="79">
        <f t="shared" si="173"/>
        <v>0.49</v>
      </c>
      <c r="E10341" s="1">
        <v>1.2103000000000002</v>
      </c>
      <c r="F10341" s="134">
        <v>3332</v>
      </c>
      <c r="G10341" s="17" t="s">
        <v>9170</v>
      </c>
      <c r="H10341" s="127" t="s">
        <v>10112</v>
      </c>
      <c r="I10341" s="4"/>
    </row>
    <row r="10342" spans="1:9" ht="30">
      <c r="A10342" s="6">
        <v>10340</v>
      </c>
      <c r="B10342" s="161" t="s">
        <v>10156</v>
      </c>
      <c r="C10342" s="25" t="str">
        <f>IF(D10342=2,"NO","YES")</f>
        <v>YES</v>
      </c>
      <c r="D10342" s="79">
        <f t="shared" si="173"/>
        <v>0.63</v>
      </c>
      <c r="E10342" s="1">
        <v>1.5561</v>
      </c>
      <c r="F10342" s="134">
        <v>4284</v>
      </c>
      <c r="G10342" s="17" t="s">
        <v>9170</v>
      </c>
      <c r="H10342" s="127" t="s">
        <v>10112</v>
      </c>
      <c r="I10342" s="4"/>
    </row>
    <row r="10343" spans="1:9" ht="30">
      <c r="A10343" s="6">
        <v>10341</v>
      </c>
      <c r="B10343" s="161" t="s">
        <v>10157</v>
      </c>
      <c r="C10343" s="25" t="str">
        <f>IF(D10343=2,"NO","YES")</f>
        <v>YES</v>
      </c>
      <c r="D10343" s="79">
        <f t="shared" si="173"/>
        <v>7.0000000000000007E-2</v>
      </c>
      <c r="E10343" s="1">
        <v>0.17290000000000003</v>
      </c>
      <c r="F10343" s="134">
        <v>476</v>
      </c>
      <c r="G10343" s="17" t="s">
        <v>9170</v>
      </c>
      <c r="H10343" s="127" t="s">
        <v>10112</v>
      </c>
      <c r="I10343" s="4"/>
    </row>
    <row r="10344" spans="1:9" ht="30">
      <c r="A10344" s="6">
        <v>10342</v>
      </c>
      <c r="B10344" s="161" t="s">
        <v>10158</v>
      </c>
      <c r="C10344" s="25" t="str">
        <f>IF(D10344=2,"NO","YES")</f>
        <v>YES</v>
      </c>
      <c r="D10344" s="79">
        <f t="shared" si="173"/>
        <v>0.02</v>
      </c>
      <c r="E10344" s="1">
        <v>4.9400000000000006E-2</v>
      </c>
      <c r="F10344" s="134">
        <v>136</v>
      </c>
      <c r="G10344" s="17" t="s">
        <v>9170</v>
      </c>
      <c r="H10344" s="127" t="s">
        <v>10112</v>
      </c>
      <c r="I10344" s="4"/>
    </row>
    <row r="10345" spans="1:9" ht="30">
      <c r="A10345" s="6">
        <v>10343</v>
      </c>
      <c r="B10345" s="161" t="s">
        <v>10159</v>
      </c>
      <c r="C10345" s="25" t="str">
        <f>IF(D10345=2,"NO","YES")</f>
        <v>YES</v>
      </c>
      <c r="D10345" s="79">
        <f t="shared" si="173"/>
        <v>0.3</v>
      </c>
      <c r="E10345" s="1">
        <v>0.74099999999999999</v>
      </c>
      <c r="F10345" s="134">
        <v>2040</v>
      </c>
      <c r="G10345" s="17" t="s">
        <v>9170</v>
      </c>
      <c r="H10345" s="127" t="s">
        <v>10112</v>
      </c>
      <c r="I10345" s="4"/>
    </row>
    <row r="10346" spans="1:9" ht="30">
      <c r="A10346" s="6">
        <v>10344</v>
      </c>
      <c r="B10346" s="161" t="s">
        <v>10160</v>
      </c>
      <c r="C10346" s="25" t="str">
        <f>IF(D10346=2,"NO","YES")</f>
        <v>YES</v>
      </c>
      <c r="D10346" s="79">
        <f t="shared" si="173"/>
        <v>0.16</v>
      </c>
      <c r="E10346" s="1">
        <v>0.39520000000000005</v>
      </c>
      <c r="F10346" s="134">
        <v>1088</v>
      </c>
      <c r="G10346" s="17" t="s">
        <v>9170</v>
      </c>
      <c r="H10346" s="127" t="s">
        <v>10112</v>
      </c>
      <c r="I10346" s="4"/>
    </row>
    <row r="10347" spans="1:9" ht="30">
      <c r="A10347" s="6">
        <v>10345</v>
      </c>
      <c r="B10347" s="161" t="s">
        <v>10161</v>
      </c>
      <c r="C10347" s="25" t="str">
        <f>IF(D10347=2,"NO","YES")</f>
        <v>NO</v>
      </c>
      <c r="D10347" s="79">
        <f t="shared" si="173"/>
        <v>2</v>
      </c>
      <c r="E10347" s="1">
        <v>4.9400000000000004</v>
      </c>
      <c r="F10347" s="134">
        <v>13600</v>
      </c>
      <c r="G10347" s="17" t="s">
        <v>9170</v>
      </c>
      <c r="H10347" s="127" t="s">
        <v>10112</v>
      </c>
      <c r="I10347" s="4"/>
    </row>
    <row r="10348" spans="1:9" ht="30">
      <c r="A10348" s="6">
        <v>10346</v>
      </c>
      <c r="B10348" s="161" t="s">
        <v>10162</v>
      </c>
      <c r="C10348" s="25" t="str">
        <f>IF(D10348=2,"NO","YES")</f>
        <v>NO</v>
      </c>
      <c r="D10348" s="79">
        <f t="shared" si="173"/>
        <v>2</v>
      </c>
      <c r="E10348" s="1">
        <v>4.9400000000000004</v>
      </c>
      <c r="F10348" s="134">
        <v>13600</v>
      </c>
      <c r="G10348" s="17" t="s">
        <v>9170</v>
      </c>
      <c r="H10348" s="127" t="s">
        <v>10112</v>
      </c>
      <c r="I10348" s="4"/>
    </row>
    <row r="10349" spans="1:9" ht="30">
      <c r="A10349" s="6">
        <v>10347</v>
      </c>
      <c r="B10349" s="161" t="s">
        <v>10163</v>
      </c>
      <c r="C10349" s="25" t="str">
        <f>IF(D10349=2,"NO","YES")</f>
        <v>YES</v>
      </c>
      <c r="D10349" s="79">
        <f t="shared" si="173"/>
        <v>0.32</v>
      </c>
      <c r="E10349" s="1">
        <v>0.7904000000000001</v>
      </c>
      <c r="F10349" s="134">
        <v>2176</v>
      </c>
      <c r="G10349" s="17" t="s">
        <v>9170</v>
      </c>
      <c r="H10349" s="127" t="s">
        <v>10112</v>
      </c>
      <c r="I10349" s="4"/>
    </row>
    <row r="10350" spans="1:9" ht="30">
      <c r="A10350" s="6">
        <v>10348</v>
      </c>
      <c r="B10350" s="161" t="s">
        <v>10164</v>
      </c>
      <c r="C10350" s="25" t="str">
        <f>IF(D10350=2,"NO","YES")</f>
        <v>YES</v>
      </c>
      <c r="D10350" s="79">
        <f t="shared" si="173"/>
        <v>0.3</v>
      </c>
      <c r="E10350" s="1">
        <v>0.74099999999999999</v>
      </c>
      <c r="F10350" s="134">
        <v>2040</v>
      </c>
      <c r="G10350" s="17" t="s">
        <v>9170</v>
      </c>
      <c r="H10350" s="127" t="s">
        <v>10112</v>
      </c>
      <c r="I10350" s="4"/>
    </row>
    <row r="10351" spans="1:9" ht="30">
      <c r="A10351" s="6">
        <v>10349</v>
      </c>
      <c r="B10351" s="161" t="s">
        <v>10165</v>
      </c>
      <c r="C10351" s="25" t="str">
        <f>IF(D10351=2,"NO","YES")</f>
        <v>YES</v>
      </c>
      <c r="D10351" s="79">
        <f t="shared" si="173"/>
        <v>0.32</v>
      </c>
      <c r="E10351" s="1">
        <v>0.7904000000000001</v>
      </c>
      <c r="F10351" s="134">
        <v>2176</v>
      </c>
      <c r="G10351" s="17" t="s">
        <v>9170</v>
      </c>
      <c r="H10351" s="127" t="s">
        <v>10112</v>
      </c>
      <c r="I10351" s="4"/>
    </row>
    <row r="10352" spans="1:9" ht="30">
      <c r="A10352" s="6">
        <v>10350</v>
      </c>
      <c r="B10352" s="161" t="s">
        <v>10166</v>
      </c>
      <c r="C10352" s="25" t="str">
        <f>IF(D10352=2,"NO","YES")</f>
        <v>YES</v>
      </c>
      <c r="D10352" s="79">
        <f t="shared" si="173"/>
        <v>0.4</v>
      </c>
      <c r="E10352" s="1">
        <v>0.9880000000000001</v>
      </c>
      <c r="F10352" s="134">
        <v>2720</v>
      </c>
      <c r="G10352" s="17" t="s">
        <v>9170</v>
      </c>
      <c r="H10352" s="127" t="s">
        <v>10112</v>
      </c>
      <c r="I10352" s="4"/>
    </row>
    <row r="10353" spans="1:9" ht="30">
      <c r="A10353" s="6">
        <v>10351</v>
      </c>
      <c r="B10353" s="161" t="s">
        <v>10167</v>
      </c>
      <c r="C10353" s="25" t="str">
        <f>IF(D10353=2,"NO","YES")</f>
        <v>YES</v>
      </c>
      <c r="D10353" s="79">
        <f t="shared" si="173"/>
        <v>0.1</v>
      </c>
      <c r="E10353" s="1">
        <v>0.24700000000000003</v>
      </c>
      <c r="F10353" s="134">
        <v>680</v>
      </c>
      <c r="G10353" s="17" t="s">
        <v>9170</v>
      </c>
      <c r="H10353" s="127" t="s">
        <v>10112</v>
      </c>
      <c r="I10353" s="4"/>
    </row>
    <row r="10354" spans="1:9" ht="30">
      <c r="A10354" s="6">
        <v>10352</v>
      </c>
      <c r="B10354" s="161" t="s">
        <v>10168</v>
      </c>
      <c r="C10354" s="25" t="str">
        <f>IF(D10354=2,"NO","YES")</f>
        <v>YES</v>
      </c>
      <c r="D10354" s="79">
        <f t="shared" si="173"/>
        <v>0.41</v>
      </c>
      <c r="E10354" s="1">
        <v>1.0126999999999999</v>
      </c>
      <c r="F10354" s="134">
        <v>2788</v>
      </c>
      <c r="G10354" s="17" t="s">
        <v>9170</v>
      </c>
      <c r="H10354" s="127" t="s">
        <v>10112</v>
      </c>
      <c r="I10354" s="4"/>
    </row>
    <row r="10355" spans="1:9" ht="30">
      <c r="A10355" s="6">
        <v>10353</v>
      </c>
      <c r="B10355" s="161" t="s">
        <v>10169</v>
      </c>
      <c r="C10355" s="25" t="str">
        <f>IF(D10355=2,"NO","YES")</f>
        <v>YES</v>
      </c>
      <c r="D10355" s="79">
        <f t="shared" si="173"/>
        <v>0.11</v>
      </c>
      <c r="E10355" s="1">
        <v>0.2717</v>
      </c>
      <c r="F10355" s="134">
        <v>748</v>
      </c>
      <c r="G10355" s="17" t="s">
        <v>9170</v>
      </c>
      <c r="H10355" s="127" t="s">
        <v>10112</v>
      </c>
      <c r="I10355" s="4"/>
    </row>
    <row r="10356" spans="1:9" ht="30">
      <c r="A10356" s="6">
        <v>10354</v>
      </c>
      <c r="B10356" s="161" t="s">
        <v>10170</v>
      </c>
      <c r="C10356" s="25" t="str">
        <f>IF(D10356=2,"NO","YES")</f>
        <v>YES</v>
      </c>
      <c r="D10356" s="79">
        <f t="shared" si="173"/>
        <v>0.11</v>
      </c>
      <c r="E10356" s="1">
        <v>0.2717</v>
      </c>
      <c r="F10356" s="134">
        <v>748</v>
      </c>
      <c r="G10356" s="17" t="s">
        <v>9170</v>
      </c>
      <c r="H10356" s="127" t="s">
        <v>10112</v>
      </c>
      <c r="I10356" s="4"/>
    </row>
    <row r="10357" spans="1:9" ht="30">
      <c r="A10357" s="6">
        <v>10355</v>
      </c>
      <c r="B10357" s="161" t="s">
        <v>10171</v>
      </c>
      <c r="C10357" s="25" t="str">
        <f>IF(D10357=2,"NO","YES")</f>
        <v>YES</v>
      </c>
      <c r="D10357" s="79">
        <f t="shared" si="173"/>
        <v>0.11</v>
      </c>
      <c r="E10357" s="1">
        <v>0.2717</v>
      </c>
      <c r="F10357" s="134">
        <v>748</v>
      </c>
      <c r="G10357" s="17" t="s">
        <v>9170</v>
      </c>
      <c r="H10357" s="127" t="s">
        <v>10112</v>
      </c>
      <c r="I10357" s="4"/>
    </row>
    <row r="10358" spans="1:9" ht="30">
      <c r="A10358" s="6">
        <v>10356</v>
      </c>
      <c r="B10358" s="161" t="s">
        <v>10172</v>
      </c>
      <c r="C10358" s="25" t="str">
        <f>IF(D10358=2,"NO","YES")</f>
        <v>YES</v>
      </c>
      <c r="D10358" s="79">
        <f t="shared" si="173"/>
        <v>0.33</v>
      </c>
      <c r="E10358" s="1">
        <v>0.81510000000000016</v>
      </c>
      <c r="F10358" s="134">
        <v>2244</v>
      </c>
      <c r="G10358" s="17" t="s">
        <v>9170</v>
      </c>
      <c r="H10358" s="127" t="s">
        <v>10112</v>
      </c>
      <c r="I10358" s="4"/>
    </row>
    <row r="10359" spans="1:9" ht="30">
      <c r="A10359" s="6">
        <v>10357</v>
      </c>
      <c r="B10359" s="161" t="s">
        <v>10173</v>
      </c>
      <c r="C10359" s="25" t="str">
        <f>IF(D10359=2,"NO","YES")</f>
        <v>YES</v>
      </c>
      <c r="D10359" s="79">
        <f t="shared" si="173"/>
        <v>0.81</v>
      </c>
      <c r="E10359" s="1">
        <v>2.0007000000000001</v>
      </c>
      <c r="F10359" s="134">
        <v>5508</v>
      </c>
      <c r="G10359" s="17" t="s">
        <v>9170</v>
      </c>
      <c r="H10359" s="127" t="s">
        <v>10112</v>
      </c>
      <c r="I10359" s="4"/>
    </row>
    <row r="10360" spans="1:9" ht="30">
      <c r="A10360" s="6">
        <v>10358</v>
      </c>
      <c r="B10360" s="161" t="s">
        <v>10174</v>
      </c>
      <c r="C10360" s="25" t="str">
        <f>IF(D10360=2,"NO","YES")</f>
        <v>YES</v>
      </c>
      <c r="D10360" s="79">
        <f t="shared" si="173"/>
        <v>0.13</v>
      </c>
      <c r="E10360" s="1">
        <v>0.32110000000000005</v>
      </c>
      <c r="F10360" s="134">
        <v>884</v>
      </c>
      <c r="G10360" s="17" t="s">
        <v>9170</v>
      </c>
      <c r="H10360" s="127" t="s">
        <v>10112</v>
      </c>
      <c r="I10360" s="4"/>
    </row>
    <row r="10361" spans="1:9" ht="30">
      <c r="A10361" s="6">
        <v>10359</v>
      </c>
      <c r="B10361" s="161" t="s">
        <v>10175</v>
      </c>
      <c r="C10361" s="25" t="str">
        <f>IF(D10361=2,"NO","YES")</f>
        <v>YES</v>
      </c>
      <c r="D10361" s="79">
        <f t="shared" si="173"/>
        <v>0.3</v>
      </c>
      <c r="E10361" s="1">
        <v>0.74099999999999999</v>
      </c>
      <c r="F10361" s="134">
        <v>2040</v>
      </c>
      <c r="G10361" s="17" t="s">
        <v>9170</v>
      </c>
      <c r="H10361" s="127" t="s">
        <v>10112</v>
      </c>
      <c r="I10361" s="4"/>
    </row>
    <row r="10362" spans="1:9" ht="30">
      <c r="A10362" s="6">
        <v>10360</v>
      </c>
      <c r="B10362" s="161" t="s">
        <v>10176</v>
      </c>
      <c r="C10362" s="25" t="str">
        <f>IF(D10362=2,"NO","YES")</f>
        <v>YES</v>
      </c>
      <c r="D10362" s="79">
        <f t="shared" si="173"/>
        <v>0.3</v>
      </c>
      <c r="E10362" s="1">
        <v>0.74099999999999999</v>
      </c>
      <c r="F10362" s="134">
        <v>2040</v>
      </c>
      <c r="G10362" s="17" t="s">
        <v>9170</v>
      </c>
      <c r="H10362" s="127" t="s">
        <v>10112</v>
      </c>
      <c r="I10362" s="4"/>
    </row>
    <row r="10363" spans="1:9" ht="30">
      <c r="A10363" s="6">
        <v>10361</v>
      </c>
      <c r="B10363" s="161" t="s">
        <v>10177</v>
      </c>
      <c r="C10363" s="25" t="str">
        <f>IF(D10363=2,"NO","YES")</f>
        <v>YES</v>
      </c>
      <c r="D10363" s="79">
        <f t="shared" si="173"/>
        <v>0.28000000000000003</v>
      </c>
      <c r="E10363" s="1">
        <v>0.6916000000000001</v>
      </c>
      <c r="F10363" s="134">
        <v>1904</v>
      </c>
      <c r="G10363" s="17" t="s">
        <v>9170</v>
      </c>
      <c r="H10363" s="127" t="s">
        <v>10112</v>
      </c>
      <c r="I10363" s="4"/>
    </row>
    <row r="10364" spans="1:9" ht="30">
      <c r="A10364" s="6">
        <v>10362</v>
      </c>
      <c r="B10364" s="161" t="s">
        <v>10178</v>
      </c>
      <c r="C10364" s="25" t="str">
        <f>IF(D10364=2,"NO","YES")</f>
        <v>YES</v>
      </c>
      <c r="D10364" s="79">
        <f t="shared" si="173"/>
        <v>0.1</v>
      </c>
      <c r="E10364" s="1">
        <v>0.24700000000000003</v>
      </c>
      <c r="F10364" s="134">
        <v>680</v>
      </c>
      <c r="G10364" s="17" t="s">
        <v>9170</v>
      </c>
      <c r="H10364" s="127" t="s">
        <v>10112</v>
      </c>
      <c r="I10364" s="4"/>
    </row>
    <row r="10365" spans="1:9" ht="30">
      <c r="A10365" s="6">
        <v>10363</v>
      </c>
      <c r="B10365" s="161" t="s">
        <v>10179</v>
      </c>
      <c r="C10365" s="25" t="str">
        <f>IF(D10365=2,"NO","YES")</f>
        <v>YES</v>
      </c>
      <c r="D10365" s="79">
        <f t="shared" si="173"/>
        <v>0.09</v>
      </c>
      <c r="E10365" s="1">
        <v>0.2223</v>
      </c>
      <c r="F10365" s="134">
        <v>612</v>
      </c>
      <c r="G10365" s="17" t="s">
        <v>9170</v>
      </c>
      <c r="H10365" s="127" t="s">
        <v>10112</v>
      </c>
      <c r="I10365" s="4"/>
    </row>
    <row r="10366" spans="1:9" ht="30">
      <c r="A10366" s="6">
        <v>10364</v>
      </c>
      <c r="B10366" s="161" t="s">
        <v>10180</v>
      </c>
      <c r="C10366" s="25" t="str">
        <f>IF(D10366=2,"NO","YES")</f>
        <v>YES</v>
      </c>
      <c r="D10366" s="79">
        <f t="shared" si="173"/>
        <v>0.45</v>
      </c>
      <c r="E10366" s="1">
        <v>1.1115000000000002</v>
      </c>
      <c r="F10366" s="134">
        <v>3060</v>
      </c>
      <c r="G10366" s="17" t="s">
        <v>9170</v>
      </c>
      <c r="H10366" s="127" t="s">
        <v>10112</v>
      </c>
      <c r="I10366" s="4"/>
    </row>
    <row r="10367" spans="1:9" ht="30">
      <c r="A10367" s="6">
        <v>10365</v>
      </c>
      <c r="B10367" s="161" t="s">
        <v>10181</v>
      </c>
      <c r="C10367" s="25" t="str">
        <f>IF(D10367=2,"NO","YES")</f>
        <v>YES</v>
      </c>
      <c r="D10367" s="79">
        <f t="shared" si="173"/>
        <v>0.28999999999999998</v>
      </c>
      <c r="E10367" s="1">
        <v>0.71630000000000005</v>
      </c>
      <c r="F10367" s="134">
        <v>1972</v>
      </c>
      <c r="G10367" s="17" t="s">
        <v>9170</v>
      </c>
      <c r="H10367" s="127" t="s">
        <v>10112</v>
      </c>
      <c r="I10367" s="4"/>
    </row>
    <row r="10368" spans="1:9" ht="30">
      <c r="A10368" s="6">
        <v>10366</v>
      </c>
      <c r="B10368" s="161" t="s">
        <v>10182</v>
      </c>
      <c r="C10368" s="25" t="str">
        <f>IF(D10368=2,"NO","YES")</f>
        <v>YES</v>
      </c>
      <c r="D10368" s="79">
        <f t="shared" si="173"/>
        <v>0.19</v>
      </c>
      <c r="E10368" s="1">
        <v>0.46930000000000005</v>
      </c>
      <c r="F10368" s="134">
        <v>1292</v>
      </c>
      <c r="G10368" s="17" t="s">
        <v>9170</v>
      </c>
      <c r="H10368" s="127" t="s">
        <v>10112</v>
      </c>
      <c r="I10368" s="4"/>
    </row>
    <row r="10369" spans="1:9" ht="30">
      <c r="A10369" s="6">
        <v>10367</v>
      </c>
      <c r="B10369" s="161" t="s">
        <v>10183</v>
      </c>
      <c r="C10369" s="25" t="str">
        <f>IF(D10369=2,"NO","YES")</f>
        <v>YES</v>
      </c>
      <c r="D10369" s="79">
        <f t="shared" si="173"/>
        <v>0.67</v>
      </c>
      <c r="E10369" s="1">
        <v>1.6549000000000003</v>
      </c>
      <c r="F10369" s="134">
        <v>4556</v>
      </c>
      <c r="G10369" s="17" t="s">
        <v>9170</v>
      </c>
      <c r="H10369" s="127" t="s">
        <v>10112</v>
      </c>
      <c r="I10369" s="4"/>
    </row>
    <row r="10370" spans="1:9" ht="30">
      <c r="A10370" s="6">
        <v>10368</v>
      </c>
      <c r="B10370" s="161" t="s">
        <v>10184</v>
      </c>
      <c r="C10370" s="25" t="str">
        <f>IF(D10370=2,"NO","YES")</f>
        <v>YES</v>
      </c>
      <c r="D10370" s="79">
        <f t="shared" si="173"/>
        <v>0.93</v>
      </c>
      <c r="E10370" s="1">
        <v>2.2971000000000004</v>
      </c>
      <c r="F10370" s="134">
        <v>6324</v>
      </c>
      <c r="G10370" s="17" t="s">
        <v>9170</v>
      </c>
      <c r="H10370" s="127" t="s">
        <v>10112</v>
      </c>
      <c r="I10370" s="4"/>
    </row>
    <row r="10371" spans="1:9" ht="30">
      <c r="A10371" s="6">
        <v>10369</v>
      </c>
      <c r="B10371" s="161" t="s">
        <v>10185</v>
      </c>
      <c r="C10371" s="25" t="str">
        <f>IF(D10371=2,"NO","YES")</f>
        <v>YES</v>
      </c>
      <c r="D10371" s="79">
        <f t="shared" si="173"/>
        <v>0.11</v>
      </c>
      <c r="E10371" s="1">
        <v>0.2717</v>
      </c>
      <c r="F10371" s="134">
        <v>748</v>
      </c>
      <c r="G10371" s="17" t="s">
        <v>9170</v>
      </c>
      <c r="H10371" s="127" t="s">
        <v>10112</v>
      </c>
      <c r="I10371" s="4"/>
    </row>
    <row r="10372" spans="1:9" ht="30">
      <c r="A10372" s="6">
        <v>10370</v>
      </c>
      <c r="B10372" s="161" t="s">
        <v>10186</v>
      </c>
      <c r="C10372" s="25" t="str">
        <f>IF(D10372=2,"NO","YES")</f>
        <v>YES</v>
      </c>
      <c r="D10372" s="79">
        <f t="shared" si="173"/>
        <v>0.2</v>
      </c>
      <c r="E10372" s="1">
        <v>0.49400000000000005</v>
      </c>
      <c r="F10372" s="134">
        <v>1360</v>
      </c>
      <c r="G10372" s="17" t="s">
        <v>9170</v>
      </c>
      <c r="H10372" s="127" t="s">
        <v>10112</v>
      </c>
      <c r="I10372" s="4"/>
    </row>
    <row r="10373" spans="1:9" ht="30">
      <c r="A10373" s="6">
        <v>10371</v>
      </c>
      <c r="B10373" s="161" t="s">
        <v>10187</v>
      </c>
      <c r="C10373" s="25" t="str">
        <f>IF(D10373=2,"NO","YES")</f>
        <v>YES</v>
      </c>
      <c r="D10373" s="79">
        <f t="shared" ref="D10373:D10436" si="174">F10373/6800</f>
        <v>0.1</v>
      </c>
      <c r="E10373" s="1">
        <v>0.24700000000000003</v>
      </c>
      <c r="F10373" s="134">
        <v>680</v>
      </c>
      <c r="G10373" s="17" t="s">
        <v>9170</v>
      </c>
      <c r="H10373" s="127" t="s">
        <v>10112</v>
      </c>
      <c r="I10373" s="4"/>
    </row>
    <row r="10374" spans="1:9" ht="30">
      <c r="A10374" s="6">
        <v>10372</v>
      </c>
      <c r="B10374" s="161" t="s">
        <v>10188</v>
      </c>
      <c r="C10374" s="25" t="str">
        <f>IF(D10374=2,"NO","YES")</f>
        <v>NO</v>
      </c>
      <c r="D10374" s="79">
        <f t="shared" si="174"/>
        <v>2</v>
      </c>
      <c r="E10374" s="1">
        <v>4.9400000000000004</v>
      </c>
      <c r="F10374" s="134">
        <v>13600</v>
      </c>
      <c r="G10374" s="17" t="s">
        <v>9170</v>
      </c>
      <c r="H10374" s="127" t="s">
        <v>10112</v>
      </c>
      <c r="I10374" s="4"/>
    </row>
    <row r="10375" spans="1:9" ht="30">
      <c r="A10375" s="6">
        <v>10373</v>
      </c>
      <c r="B10375" s="161" t="s">
        <v>10189</v>
      </c>
      <c r="C10375" s="25" t="str">
        <f>IF(D10375=2,"NO","YES")</f>
        <v>YES</v>
      </c>
      <c r="D10375" s="79">
        <f t="shared" si="174"/>
        <v>0.05</v>
      </c>
      <c r="E10375" s="1">
        <v>0.12350000000000001</v>
      </c>
      <c r="F10375" s="134">
        <v>340</v>
      </c>
      <c r="G10375" s="17" t="s">
        <v>9170</v>
      </c>
      <c r="H10375" s="127" t="s">
        <v>10112</v>
      </c>
      <c r="I10375" s="4"/>
    </row>
    <row r="10376" spans="1:9" ht="30">
      <c r="A10376" s="6">
        <v>10374</v>
      </c>
      <c r="B10376" s="161" t="s">
        <v>10190</v>
      </c>
      <c r="C10376" s="25" t="str">
        <f>IF(D10376=2,"NO","YES")</f>
        <v>YES</v>
      </c>
      <c r="D10376" s="79">
        <f t="shared" si="174"/>
        <v>0.04</v>
      </c>
      <c r="E10376" s="1">
        <v>9.8800000000000013E-2</v>
      </c>
      <c r="F10376" s="134">
        <v>272</v>
      </c>
      <c r="G10376" s="17" t="s">
        <v>9170</v>
      </c>
      <c r="H10376" s="127" t="s">
        <v>10112</v>
      </c>
      <c r="I10376" s="4"/>
    </row>
    <row r="10377" spans="1:9" ht="30">
      <c r="A10377" s="6">
        <v>10375</v>
      </c>
      <c r="B10377" s="161" t="s">
        <v>10191</v>
      </c>
      <c r="C10377" s="25" t="str">
        <f>IF(D10377=2,"NO","YES")</f>
        <v>YES</v>
      </c>
      <c r="D10377" s="79">
        <f t="shared" si="174"/>
        <v>0.23</v>
      </c>
      <c r="E10377" s="1">
        <v>0.56810000000000005</v>
      </c>
      <c r="F10377" s="134">
        <v>1564</v>
      </c>
      <c r="G10377" s="17" t="s">
        <v>9170</v>
      </c>
      <c r="H10377" s="127" t="s">
        <v>10112</v>
      </c>
      <c r="I10377" s="4"/>
    </row>
    <row r="10378" spans="1:9" ht="30">
      <c r="A10378" s="6">
        <v>10376</v>
      </c>
      <c r="B10378" s="161" t="s">
        <v>10192</v>
      </c>
      <c r="C10378" s="25" t="str">
        <f>IF(D10378=2,"NO","YES")</f>
        <v>YES</v>
      </c>
      <c r="D10378" s="79">
        <f t="shared" si="174"/>
        <v>0.44</v>
      </c>
      <c r="E10378" s="1">
        <v>1.0868</v>
      </c>
      <c r="F10378" s="134">
        <v>2992</v>
      </c>
      <c r="G10378" s="17" t="s">
        <v>9170</v>
      </c>
      <c r="H10378" s="127" t="s">
        <v>10112</v>
      </c>
      <c r="I10378" s="4"/>
    </row>
    <row r="10379" spans="1:9" ht="30">
      <c r="A10379" s="6">
        <v>10377</v>
      </c>
      <c r="B10379" s="161" t="s">
        <v>10193</v>
      </c>
      <c r="C10379" s="25" t="str">
        <f>IF(D10379=2,"NO","YES")</f>
        <v>YES</v>
      </c>
      <c r="D10379" s="79">
        <f t="shared" si="174"/>
        <v>0.21</v>
      </c>
      <c r="E10379" s="1">
        <v>0.51870000000000005</v>
      </c>
      <c r="F10379" s="134">
        <v>1428</v>
      </c>
      <c r="G10379" s="17" t="s">
        <v>9170</v>
      </c>
      <c r="H10379" s="127" t="s">
        <v>10112</v>
      </c>
      <c r="I10379" s="4"/>
    </row>
    <row r="10380" spans="1:9" ht="30">
      <c r="A10380" s="6">
        <v>10378</v>
      </c>
      <c r="B10380" s="161" t="s">
        <v>10194</v>
      </c>
      <c r="C10380" s="25" t="str">
        <f>IF(D10380=2,"NO","YES")</f>
        <v>YES</v>
      </c>
      <c r="D10380" s="79">
        <f t="shared" si="174"/>
        <v>0.28999999999999998</v>
      </c>
      <c r="E10380" s="1">
        <v>0.71630000000000005</v>
      </c>
      <c r="F10380" s="134">
        <v>1972</v>
      </c>
      <c r="G10380" s="17" t="s">
        <v>9170</v>
      </c>
      <c r="H10380" s="127" t="s">
        <v>10112</v>
      </c>
      <c r="I10380" s="4"/>
    </row>
    <row r="10381" spans="1:9" ht="30">
      <c r="A10381" s="6">
        <v>10379</v>
      </c>
      <c r="B10381" s="161" t="s">
        <v>10195</v>
      </c>
      <c r="C10381" s="25" t="str">
        <f>IF(D10381=2,"NO","YES")</f>
        <v>YES</v>
      </c>
      <c r="D10381" s="79">
        <f t="shared" si="174"/>
        <v>0.34</v>
      </c>
      <c r="E10381" s="1">
        <v>0.8398000000000001</v>
      </c>
      <c r="F10381" s="134">
        <v>2312</v>
      </c>
      <c r="G10381" s="17" t="s">
        <v>9170</v>
      </c>
      <c r="H10381" s="127" t="s">
        <v>10112</v>
      </c>
      <c r="I10381" s="4"/>
    </row>
    <row r="10382" spans="1:9" ht="30">
      <c r="A10382" s="6">
        <v>10380</v>
      </c>
      <c r="B10382" s="161" t="s">
        <v>10196</v>
      </c>
      <c r="C10382" s="25" t="str">
        <f>IF(D10382=2,"NO","YES")</f>
        <v>YES</v>
      </c>
      <c r="D10382" s="79">
        <f t="shared" si="174"/>
        <v>0.04</v>
      </c>
      <c r="E10382" s="1">
        <v>9.8800000000000013E-2</v>
      </c>
      <c r="F10382" s="134">
        <v>272</v>
      </c>
      <c r="G10382" s="17" t="s">
        <v>9170</v>
      </c>
      <c r="H10382" s="127" t="s">
        <v>10112</v>
      </c>
      <c r="I10382" s="4"/>
    </row>
    <row r="10383" spans="1:9" ht="30">
      <c r="A10383" s="6">
        <v>10381</v>
      </c>
      <c r="B10383" s="161" t="s">
        <v>10197</v>
      </c>
      <c r="C10383" s="25" t="str">
        <f>IF(D10383=2,"NO","YES")</f>
        <v>YES</v>
      </c>
      <c r="D10383" s="79">
        <f t="shared" si="174"/>
        <v>0.24</v>
      </c>
      <c r="E10383" s="1">
        <v>0.59279999999999999</v>
      </c>
      <c r="F10383" s="134">
        <v>1632</v>
      </c>
      <c r="G10383" s="17" t="s">
        <v>9170</v>
      </c>
      <c r="H10383" s="127" t="s">
        <v>10112</v>
      </c>
      <c r="I10383" s="4"/>
    </row>
    <row r="10384" spans="1:9" ht="30">
      <c r="A10384" s="6">
        <v>10382</v>
      </c>
      <c r="B10384" s="161" t="s">
        <v>10198</v>
      </c>
      <c r="C10384" s="25" t="str">
        <f>IF(D10384=2,"NO","YES")</f>
        <v>YES</v>
      </c>
      <c r="D10384" s="79">
        <f t="shared" si="174"/>
        <v>0.32</v>
      </c>
      <c r="E10384" s="1">
        <v>0.7904000000000001</v>
      </c>
      <c r="F10384" s="134">
        <v>2176</v>
      </c>
      <c r="G10384" s="17" t="s">
        <v>9170</v>
      </c>
      <c r="H10384" s="127" t="s">
        <v>10112</v>
      </c>
      <c r="I10384" s="4"/>
    </row>
    <row r="10385" spans="1:9" ht="30">
      <c r="A10385" s="6">
        <v>10383</v>
      </c>
      <c r="B10385" s="161" t="s">
        <v>10199</v>
      </c>
      <c r="C10385" s="25" t="str">
        <f>IF(D10385=2,"NO","YES")</f>
        <v>YES</v>
      </c>
      <c r="D10385" s="79">
        <f t="shared" si="174"/>
        <v>0.2</v>
      </c>
      <c r="E10385" s="1">
        <v>0.49400000000000005</v>
      </c>
      <c r="F10385" s="134">
        <v>1360</v>
      </c>
      <c r="G10385" s="17" t="s">
        <v>9170</v>
      </c>
      <c r="H10385" s="127" t="s">
        <v>10112</v>
      </c>
      <c r="I10385" s="4"/>
    </row>
    <row r="10386" spans="1:9" ht="30">
      <c r="A10386" s="6">
        <v>10384</v>
      </c>
      <c r="B10386" s="161" t="s">
        <v>10200</v>
      </c>
      <c r="C10386" s="25" t="str">
        <f>IF(D10386=2,"NO","YES")</f>
        <v>YES</v>
      </c>
      <c r="D10386" s="79">
        <f t="shared" si="174"/>
        <v>0.17</v>
      </c>
      <c r="E10386" s="1">
        <v>0.41990000000000005</v>
      </c>
      <c r="F10386" s="134">
        <v>1156</v>
      </c>
      <c r="G10386" s="17" t="s">
        <v>9170</v>
      </c>
      <c r="H10386" s="127" t="s">
        <v>10112</v>
      </c>
      <c r="I10386" s="4"/>
    </row>
    <row r="10387" spans="1:9" ht="30">
      <c r="A10387" s="6">
        <v>10385</v>
      </c>
      <c r="B10387" s="161" t="s">
        <v>10201</v>
      </c>
      <c r="C10387" s="25" t="str">
        <f>IF(D10387=2,"NO","YES")</f>
        <v>YES</v>
      </c>
      <c r="D10387" s="79">
        <f t="shared" si="174"/>
        <v>0.11</v>
      </c>
      <c r="E10387" s="1">
        <v>0.2717</v>
      </c>
      <c r="F10387" s="134">
        <v>748</v>
      </c>
      <c r="G10387" s="17" t="s">
        <v>9170</v>
      </c>
      <c r="H10387" s="127" t="s">
        <v>10112</v>
      </c>
      <c r="I10387" s="4"/>
    </row>
    <row r="10388" spans="1:9" ht="30">
      <c r="A10388" s="6">
        <v>10386</v>
      </c>
      <c r="B10388" s="161" t="s">
        <v>10202</v>
      </c>
      <c r="C10388" s="25" t="str">
        <f>IF(D10388=2,"NO","YES")</f>
        <v>YES</v>
      </c>
      <c r="D10388" s="79">
        <f t="shared" si="174"/>
        <v>0.39</v>
      </c>
      <c r="E10388" s="1">
        <v>0.96330000000000016</v>
      </c>
      <c r="F10388" s="134">
        <v>2652</v>
      </c>
      <c r="G10388" s="17" t="s">
        <v>9170</v>
      </c>
      <c r="H10388" s="127" t="s">
        <v>10112</v>
      </c>
      <c r="I10388" s="4"/>
    </row>
    <row r="10389" spans="1:9">
      <c r="A10389" s="6">
        <v>10387</v>
      </c>
      <c r="B10389" s="161" t="s">
        <v>10203</v>
      </c>
      <c r="C10389" s="25" t="str">
        <f>IF(D10389=2,"NO","YES")</f>
        <v>YES</v>
      </c>
      <c r="D10389" s="79">
        <f t="shared" si="174"/>
        <v>0.4</v>
      </c>
      <c r="E10389" s="1">
        <v>0.9880000000000001</v>
      </c>
      <c r="F10389" s="134">
        <v>2720</v>
      </c>
      <c r="G10389" s="17" t="s">
        <v>9170</v>
      </c>
      <c r="H10389" s="127" t="s">
        <v>10112</v>
      </c>
      <c r="I10389" s="4"/>
    </row>
    <row r="10390" spans="1:9" ht="30">
      <c r="A10390" s="6">
        <v>10388</v>
      </c>
      <c r="B10390" s="161" t="s">
        <v>10204</v>
      </c>
      <c r="C10390" s="25" t="str">
        <f>IF(D10390=2,"NO","YES")</f>
        <v>YES</v>
      </c>
      <c r="D10390" s="79">
        <f t="shared" si="174"/>
        <v>0.28000000000000003</v>
      </c>
      <c r="E10390" s="1">
        <v>0.6916000000000001</v>
      </c>
      <c r="F10390" s="134">
        <v>1904</v>
      </c>
      <c r="G10390" s="17" t="s">
        <v>9170</v>
      </c>
      <c r="H10390" s="127" t="s">
        <v>10112</v>
      </c>
      <c r="I10390" s="4"/>
    </row>
    <row r="10391" spans="1:9" ht="30">
      <c r="A10391" s="6">
        <v>10389</v>
      </c>
      <c r="B10391" s="161" t="s">
        <v>10205</v>
      </c>
      <c r="C10391" s="25" t="str">
        <f>IF(D10391=2,"NO","YES")</f>
        <v>YES</v>
      </c>
      <c r="D10391" s="79">
        <f t="shared" si="174"/>
        <v>0.43</v>
      </c>
      <c r="E10391" s="1">
        <v>1.0621</v>
      </c>
      <c r="F10391" s="134">
        <v>2924</v>
      </c>
      <c r="G10391" s="17" t="s">
        <v>9170</v>
      </c>
      <c r="H10391" s="127" t="s">
        <v>10112</v>
      </c>
      <c r="I10391" s="4"/>
    </row>
    <row r="10392" spans="1:9" ht="30">
      <c r="A10392" s="6">
        <v>10390</v>
      </c>
      <c r="B10392" s="161" t="s">
        <v>10206</v>
      </c>
      <c r="C10392" s="25" t="str">
        <f>IF(D10392=2,"NO","YES")</f>
        <v>YES</v>
      </c>
      <c r="D10392" s="79">
        <f t="shared" si="174"/>
        <v>0.81</v>
      </c>
      <c r="E10392" s="1">
        <v>2.0007000000000001</v>
      </c>
      <c r="F10392" s="134">
        <v>5508</v>
      </c>
      <c r="G10392" s="17" t="s">
        <v>9170</v>
      </c>
      <c r="H10392" s="127" t="s">
        <v>10112</v>
      </c>
      <c r="I10392" s="4"/>
    </row>
    <row r="10393" spans="1:9" ht="30">
      <c r="A10393" s="6">
        <v>10391</v>
      </c>
      <c r="B10393" s="161" t="s">
        <v>10207</v>
      </c>
      <c r="C10393" s="25" t="str">
        <f>IF(D10393=2,"NO","YES")</f>
        <v>YES</v>
      </c>
      <c r="D10393" s="79">
        <f t="shared" si="174"/>
        <v>0.25</v>
      </c>
      <c r="E10393" s="1">
        <v>0.61750000000000005</v>
      </c>
      <c r="F10393" s="134">
        <v>1700</v>
      </c>
      <c r="G10393" s="17" t="s">
        <v>9170</v>
      </c>
      <c r="H10393" s="127" t="s">
        <v>10112</v>
      </c>
      <c r="I10393" s="4"/>
    </row>
    <row r="10394" spans="1:9" ht="30">
      <c r="A10394" s="6">
        <v>10392</v>
      </c>
      <c r="B10394" s="161" t="s">
        <v>10208</v>
      </c>
      <c r="C10394" s="25" t="str">
        <f>IF(D10394=2,"NO","YES")</f>
        <v>YES</v>
      </c>
      <c r="D10394" s="79">
        <f t="shared" si="174"/>
        <v>0.11</v>
      </c>
      <c r="E10394" s="1">
        <v>0.2717</v>
      </c>
      <c r="F10394" s="134">
        <v>748</v>
      </c>
      <c r="G10394" s="17" t="s">
        <v>9170</v>
      </c>
      <c r="H10394" s="127" t="s">
        <v>10112</v>
      </c>
      <c r="I10394" s="4"/>
    </row>
    <row r="10395" spans="1:9" ht="30">
      <c r="A10395" s="6">
        <v>10393</v>
      </c>
      <c r="B10395" s="161" t="s">
        <v>10209</v>
      </c>
      <c r="C10395" s="25" t="str">
        <f>IF(D10395=2,"NO","YES")</f>
        <v>YES</v>
      </c>
      <c r="D10395" s="79">
        <f t="shared" si="174"/>
        <v>0.14000000000000001</v>
      </c>
      <c r="E10395" s="1">
        <v>0.34580000000000005</v>
      </c>
      <c r="F10395" s="134">
        <v>952</v>
      </c>
      <c r="G10395" s="17" t="s">
        <v>9170</v>
      </c>
      <c r="H10395" s="127" t="s">
        <v>10112</v>
      </c>
      <c r="I10395" s="4"/>
    </row>
    <row r="10396" spans="1:9" ht="30">
      <c r="A10396" s="6">
        <v>10394</v>
      </c>
      <c r="B10396" s="162" t="s">
        <v>10210</v>
      </c>
      <c r="C10396" s="25" t="str">
        <f>IF(D10396=2,"NO","YES")</f>
        <v>YES</v>
      </c>
      <c r="D10396" s="54">
        <f t="shared" si="174"/>
        <v>0.18</v>
      </c>
      <c r="E10396" s="1">
        <v>0.4446</v>
      </c>
      <c r="F10396" s="133">
        <v>1224</v>
      </c>
      <c r="G10396" s="17" t="s">
        <v>9170</v>
      </c>
      <c r="H10396" s="127" t="s">
        <v>10112</v>
      </c>
      <c r="I10396" s="4"/>
    </row>
    <row r="10397" spans="1:9" ht="30">
      <c r="A10397" s="6">
        <v>10395</v>
      </c>
      <c r="B10397" s="161" t="s">
        <v>10211</v>
      </c>
      <c r="C10397" s="25" t="str">
        <f>IF(D10397=2,"NO","YES")</f>
        <v>YES</v>
      </c>
      <c r="D10397" s="79">
        <f t="shared" si="174"/>
        <v>0.6</v>
      </c>
      <c r="E10397" s="1">
        <v>1.482</v>
      </c>
      <c r="F10397" s="134">
        <v>4080</v>
      </c>
      <c r="G10397" s="17" t="s">
        <v>9170</v>
      </c>
      <c r="H10397" s="127" t="s">
        <v>10112</v>
      </c>
      <c r="I10397" s="4"/>
    </row>
    <row r="10398" spans="1:9" ht="30">
      <c r="A10398" s="6">
        <v>10396</v>
      </c>
      <c r="B10398" s="161" t="s">
        <v>10212</v>
      </c>
      <c r="C10398" s="25" t="str">
        <f>IF(D10398=2,"NO","YES")</f>
        <v>YES</v>
      </c>
      <c r="D10398" s="79">
        <f t="shared" si="174"/>
        <v>0.42</v>
      </c>
      <c r="E10398" s="1">
        <v>1.0374000000000001</v>
      </c>
      <c r="F10398" s="134">
        <v>2856</v>
      </c>
      <c r="G10398" s="17" t="s">
        <v>9170</v>
      </c>
      <c r="H10398" s="127" t="s">
        <v>10112</v>
      </c>
      <c r="I10398" s="4"/>
    </row>
    <row r="10399" spans="1:9" ht="30">
      <c r="A10399" s="6">
        <v>10397</v>
      </c>
      <c r="B10399" s="161" t="s">
        <v>10213</v>
      </c>
      <c r="C10399" s="25" t="str">
        <f>IF(D10399=2,"NO","YES")</f>
        <v>YES</v>
      </c>
      <c r="D10399" s="79">
        <f t="shared" si="174"/>
        <v>0.21</v>
      </c>
      <c r="E10399" s="1">
        <v>0.51870000000000005</v>
      </c>
      <c r="F10399" s="134">
        <v>1428</v>
      </c>
      <c r="G10399" s="17" t="s">
        <v>9170</v>
      </c>
      <c r="H10399" s="127" t="s">
        <v>10112</v>
      </c>
      <c r="I10399" s="4"/>
    </row>
    <row r="10400" spans="1:9" ht="30">
      <c r="A10400" s="6">
        <v>10398</v>
      </c>
      <c r="B10400" s="161" t="s">
        <v>10214</v>
      </c>
      <c r="C10400" s="25" t="str">
        <f>IF(D10400=2,"NO","YES")</f>
        <v>YES</v>
      </c>
      <c r="D10400" s="79">
        <f t="shared" si="174"/>
        <v>0.12</v>
      </c>
      <c r="E10400" s="1">
        <v>0.2964</v>
      </c>
      <c r="F10400" s="134">
        <v>816</v>
      </c>
      <c r="G10400" s="17" t="s">
        <v>9170</v>
      </c>
      <c r="H10400" s="127" t="s">
        <v>10112</v>
      </c>
      <c r="I10400" s="4"/>
    </row>
    <row r="10401" spans="1:9" ht="30">
      <c r="A10401" s="6">
        <v>10399</v>
      </c>
      <c r="B10401" s="161" t="s">
        <v>10215</v>
      </c>
      <c r="C10401" s="25" t="str">
        <f>IF(D10401=2,"NO","YES")</f>
        <v>YES</v>
      </c>
      <c r="D10401" s="79">
        <f t="shared" si="174"/>
        <v>0.3</v>
      </c>
      <c r="E10401" s="1">
        <v>0.74099999999999999</v>
      </c>
      <c r="F10401" s="134">
        <v>2040</v>
      </c>
      <c r="G10401" s="17" t="s">
        <v>9170</v>
      </c>
      <c r="H10401" s="127" t="s">
        <v>10112</v>
      </c>
      <c r="I10401" s="4"/>
    </row>
    <row r="10402" spans="1:9" ht="30">
      <c r="A10402" s="6">
        <v>10400</v>
      </c>
      <c r="B10402" s="161" t="s">
        <v>10216</v>
      </c>
      <c r="C10402" s="25" t="str">
        <f>IF(D10402=2,"NO","YES")</f>
        <v>YES</v>
      </c>
      <c r="D10402" s="79">
        <f t="shared" si="174"/>
        <v>0.71</v>
      </c>
      <c r="E10402" s="1">
        <v>1.7537</v>
      </c>
      <c r="F10402" s="134">
        <v>4828</v>
      </c>
      <c r="G10402" s="17" t="s">
        <v>9170</v>
      </c>
      <c r="H10402" s="127" t="s">
        <v>10112</v>
      </c>
      <c r="I10402" s="4"/>
    </row>
    <row r="10403" spans="1:9" ht="30">
      <c r="A10403" s="6">
        <v>10401</v>
      </c>
      <c r="B10403" s="161" t="s">
        <v>10217</v>
      </c>
      <c r="C10403" s="25" t="str">
        <f>IF(D10403=2,"NO","YES")</f>
        <v>YES</v>
      </c>
      <c r="D10403" s="79">
        <f t="shared" si="174"/>
        <v>1.1000000000000001</v>
      </c>
      <c r="E10403" s="1">
        <v>2.7170000000000005</v>
      </c>
      <c r="F10403" s="134">
        <v>7480</v>
      </c>
      <c r="G10403" s="17" t="s">
        <v>9170</v>
      </c>
      <c r="H10403" s="127" t="s">
        <v>10112</v>
      </c>
      <c r="I10403" s="4"/>
    </row>
    <row r="10404" spans="1:9" ht="30">
      <c r="A10404" s="6">
        <v>10402</v>
      </c>
      <c r="B10404" s="161" t="s">
        <v>10218</v>
      </c>
      <c r="C10404" s="25" t="str">
        <f>IF(D10404=2,"NO","YES")</f>
        <v>YES</v>
      </c>
      <c r="D10404" s="79">
        <f t="shared" si="174"/>
        <v>0.2</v>
      </c>
      <c r="E10404" s="1">
        <v>0.49400000000000005</v>
      </c>
      <c r="F10404" s="134">
        <v>1360</v>
      </c>
      <c r="G10404" s="17" t="s">
        <v>9170</v>
      </c>
      <c r="H10404" s="127" t="s">
        <v>10112</v>
      </c>
      <c r="I10404" s="4"/>
    </row>
    <row r="10405" spans="1:9" ht="30">
      <c r="A10405" s="6">
        <v>10403</v>
      </c>
      <c r="B10405" s="161" t="s">
        <v>10219</v>
      </c>
      <c r="C10405" s="25" t="str">
        <f>IF(D10405=2,"NO","YES")</f>
        <v>YES</v>
      </c>
      <c r="D10405" s="79">
        <f t="shared" si="174"/>
        <v>1.23</v>
      </c>
      <c r="E10405" s="1">
        <v>3.0381</v>
      </c>
      <c r="F10405" s="134">
        <v>8364</v>
      </c>
      <c r="G10405" s="17" t="s">
        <v>9170</v>
      </c>
      <c r="H10405" s="127" t="s">
        <v>10112</v>
      </c>
      <c r="I10405" s="4"/>
    </row>
    <row r="10406" spans="1:9" ht="30">
      <c r="A10406" s="6">
        <v>10404</v>
      </c>
      <c r="B10406" s="161" t="s">
        <v>10220</v>
      </c>
      <c r="C10406" s="25" t="str">
        <f>IF(D10406=2,"NO","YES")</f>
        <v>YES</v>
      </c>
      <c r="D10406" s="79">
        <f t="shared" si="174"/>
        <v>0.45</v>
      </c>
      <c r="E10406" s="1">
        <v>1.1115000000000002</v>
      </c>
      <c r="F10406" s="134">
        <v>3060</v>
      </c>
      <c r="G10406" s="17" t="s">
        <v>9170</v>
      </c>
      <c r="H10406" s="127" t="s">
        <v>10112</v>
      </c>
      <c r="I10406" s="4"/>
    </row>
    <row r="10407" spans="1:9" ht="30">
      <c r="A10407" s="6">
        <v>10405</v>
      </c>
      <c r="B10407" s="161" t="s">
        <v>10221</v>
      </c>
      <c r="C10407" s="25" t="str">
        <f>IF(D10407=2,"NO","YES")</f>
        <v>YES</v>
      </c>
      <c r="D10407" s="79">
        <f t="shared" si="174"/>
        <v>0.51</v>
      </c>
      <c r="E10407" s="1">
        <v>1.2597</v>
      </c>
      <c r="F10407" s="134">
        <v>3468</v>
      </c>
      <c r="G10407" s="17" t="s">
        <v>9170</v>
      </c>
      <c r="H10407" s="127" t="s">
        <v>10112</v>
      </c>
      <c r="I10407" s="4"/>
    </row>
    <row r="10408" spans="1:9" ht="30">
      <c r="A10408" s="6">
        <v>10406</v>
      </c>
      <c r="B10408" s="161" t="s">
        <v>10222</v>
      </c>
      <c r="C10408" s="25" t="str">
        <f>IF(D10408=2,"NO","YES")</f>
        <v>YES</v>
      </c>
      <c r="D10408" s="79">
        <f t="shared" si="174"/>
        <v>7.0000000000000007E-2</v>
      </c>
      <c r="E10408" s="1">
        <v>0.17290000000000003</v>
      </c>
      <c r="F10408" s="134">
        <v>476</v>
      </c>
      <c r="G10408" s="17" t="s">
        <v>9170</v>
      </c>
      <c r="H10408" s="127" t="s">
        <v>10112</v>
      </c>
      <c r="I10408" s="4"/>
    </row>
    <row r="10409" spans="1:9" ht="30">
      <c r="A10409" s="6">
        <v>10407</v>
      </c>
      <c r="B10409" s="161" t="s">
        <v>10223</v>
      </c>
      <c r="C10409" s="25" t="str">
        <f>IF(D10409=2,"NO","YES")</f>
        <v>YES</v>
      </c>
      <c r="D10409" s="79">
        <f t="shared" si="174"/>
        <v>0.05</v>
      </c>
      <c r="E10409" s="1">
        <v>0.12350000000000001</v>
      </c>
      <c r="F10409" s="134">
        <v>340</v>
      </c>
      <c r="G10409" s="17" t="s">
        <v>9170</v>
      </c>
      <c r="H10409" s="127" t="s">
        <v>10112</v>
      </c>
      <c r="I10409" s="4"/>
    </row>
    <row r="10410" spans="1:9" ht="30">
      <c r="A10410" s="6">
        <v>10408</v>
      </c>
      <c r="B10410" s="161" t="s">
        <v>10224</v>
      </c>
      <c r="C10410" s="25" t="str">
        <f>IF(D10410=2,"NO","YES")</f>
        <v>YES</v>
      </c>
      <c r="D10410" s="79">
        <f t="shared" si="174"/>
        <v>0.69</v>
      </c>
      <c r="E10410" s="1">
        <v>1.7042999999999999</v>
      </c>
      <c r="F10410" s="134">
        <v>4692</v>
      </c>
      <c r="G10410" s="17" t="s">
        <v>9170</v>
      </c>
      <c r="H10410" s="127" t="s">
        <v>10112</v>
      </c>
      <c r="I10410" s="4"/>
    </row>
    <row r="10411" spans="1:9" ht="30">
      <c r="A10411" s="6">
        <v>10409</v>
      </c>
      <c r="B10411" s="161" t="s">
        <v>10225</v>
      </c>
      <c r="C10411" s="25" t="str">
        <f>IF(D10411=2,"NO","YES")</f>
        <v>YES</v>
      </c>
      <c r="D10411" s="79">
        <f t="shared" si="174"/>
        <v>0.53</v>
      </c>
      <c r="E10411" s="1">
        <v>1.3091000000000002</v>
      </c>
      <c r="F10411" s="134">
        <v>3604</v>
      </c>
      <c r="G10411" s="17" t="s">
        <v>9170</v>
      </c>
      <c r="H10411" s="127" t="s">
        <v>10112</v>
      </c>
      <c r="I10411" s="4"/>
    </row>
    <row r="10412" spans="1:9" ht="30">
      <c r="A10412" s="6">
        <v>10410</v>
      </c>
      <c r="B10412" s="161" t="s">
        <v>10226</v>
      </c>
      <c r="C10412" s="25" t="str">
        <f>IF(D10412=2,"NO","YES")</f>
        <v>YES</v>
      </c>
      <c r="D10412" s="79">
        <f t="shared" si="174"/>
        <v>0.09</v>
      </c>
      <c r="E10412" s="1">
        <v>0.2223</v>
      </c>
      <c r="F10412" s="134">
        <v>612</v>
      </c>
      <c r="G10412" s="17" t="s">
        <v>9170</v>
      </c>
      <c r="H10412" s="127" t="s">
        <v>10112</v>
      </c>
      <c r="I10412" s="4"/>
    </row>
    <row r="10413" spans="1:9" ht="30">
      <c r="A10413" s="6">
        <v>10411</v>
      </c>
      <c r="B10413" s="161" t="s">
        <v>10227</v>
      </c>
      <c r="C10413" s="25" t="str">
        <f>IF(D10413=2,"NO","YES")</f>
        <v>YES</v>
      </c>
      <c r="D10413" s="79">
        <f t="shared" si="174"/>
        <v>0.12</v>
      </c>
      <c r="E10413" s="1">
        <v>0.2964</v>
      </c>
      <c r="F10413" s="134">
        <v>816</v>
      </c>
      <c r="G10413" s="17" t="s">
        <v>9170</v>
      </c>
      <c r="H10413" s="127" t="s">
        <v>10112</v>
      </c>
      <c r="I10413" s="4"/>
    </row>
    <row r="10414" spans="1:9" ht="30">
      <c r="A10414" s="6">
        <v>10412</v>
      </c>
      <c r="B10414" s="161" t="s">
        <v>10228</v>
      </c>
      <c r="C10414" s="25" t="str">
        <f>IF(D10414=2,"NO","YES")</f>
        <v>YES</v>
      </c>
      <c r="D10414" s="79">
        <f t="shared" si="174"/>
        <v>0.42</v>
      </c>
      <c r="E10414" s="1">
        <v>1.0374000000000001</v>
      </c>
      <c r="F10414" s="134">
        <v>2856</v>
      </c>
      <c r="G10414" s="17" t="s">
        <v>9170</v>
      </c>
      <c r="H10414" s="127" t="s">
        <v>10112</v>
      </c>
      <c r="I10414" s="4"/>
    </row>
    <row r="10415" spans="1:9">
      <c r="A10415" s="6">
        <v>10413</v>
      </c>
      <c r="B10415" s="161" t="s">
        <v>10229</v>
      </c>
      <c r="C10415" s="25" t="str">
        <f>IF(D10415=2,"NO","YES")</f>
        <v>YES</v>
      </c>
      <c r="D10415" s="79">
        <f t="shared" si="174"/>
        <v>1.32</v>
      </c>
      <c r="E10415" s="1">
        <v>3.2604000000000006</v>
      </c>
      <c r="F10415" s="134">
        <v>8976</v>
      </c>
      <c r="G10415" s="17" t="s">
        <v>9170</v>
      </c>
      <c r="H10415" s="127" t="s">
        <v>10112</v>
      </c>
      <c r="I10415" s="4"/>
    </row>
    <row r="10416" spans="1:9" ht="30">
      <c r="A10416" s="6">
        <v>10414</v>
      </c>
      <c r="B10416" s="161" t="s">
        <v>10230</v>
      </c>
      <c r="C10416" s="25" t="str">
        <f>IF(D10416=2,"NO","YES")</f>
        <v>YES</v>
      </c>
      <c r="D10416" s="79">
        <f t="shared" si="174"/>
        <v>0.1</v>
      </c>
      <c r="E10416" s="1">
        <v>0.24700000000000003</v>
      </c>
      <c r="F10416" s="134">
        <v>680</v>
      </c>
      <c r="G10416" s="17" t="s">
        <v>9170</v>
      </c>
      <c r="H10416" s="127" t="s">
        <v>10112</v>
      </c>
      <c r="I10416" s="4"/>
    </row>
    <row r="10417" spans="1:9" ht="30">
      <c r="A10417" s="6">
        <v>10415</v>
      </c>
      <c r="B10417" s="161" t="s">
        <v>10231</v>
      </c>
      <c r="C10417" s="25" t="str">
        <f>IF(D10417=2,"NO","YES")</f>
        <v>YES</v>
      </c>
      <c r="D10417" s="79">
        <f t="shared" si="174"/>
        <v>0.16</v>
      </c>
      <c r="E10417" s="1">
        <v>0.39520000000000005</v>
      </c>
      <c r="F10417" s="134">
        <v>1088</v>
      </c>
      <c r="G10417" s="17" t="s">
        <v>9170</v>
      </c>
      <c r="H10417" s="127" t="s">
        <v>10112</v>
      </c>
      <c r="I10417" s="4"/>
    </row>
    <row r="10418" spans="1:9" ht="30">
      <c r="A10418" s="6">
        <v>10416</v>
      </c>
      <c r="B10418" s="161" t="s">
        <v>10232</v>
      </c>
      <c r="C10418" s="25" t="str">
        <f>IF(D10418=2,"NO","YES")</f>
        <v>YES</v>
      </c>
      <c r="D10418" s="79">
        <f t="shared" si="174"/>
        <v>0.3</v>
      </c>
      <c r="E10418" s="1">
        <v>0.74099999999999999</v>
      </c>
      <c r="F10418" s="134">
        <v>2040</v>
      </c>
      <c r="G10418" s="17" t="s">
        <v>9170</v>
      </c>
      <c r="H10418" s="127" t="s">
        <v>10112</v>
      </c>
      <c r="I10418" s="4"/>
    </row>
    <row r="10419" spans="1:9" ht="30">
      <c r="A10419" s="6">
        <v>10417</v>
      </c>
      <c r="B10419" s="161" t="s">
        <v>10233</v>
      </c>
      <c r="C10419" s="25" t="str">
        <f>IF(D10419=2,"NO","YES")</f>
        <v>YES</v>
      </c>
      <c r="D10419" s="79">
        <f t="shared" si="174"/>
        <v>0.25</v>
      </c>
      <c r="E10419" s="1">
        <v>0.61750000000000005</v>
      </c>
      <c r="F10419" s="134">
        <v>1700</v>
      </c>
      <c r="G10419" s="17" t="s">
        <v>9170</v>
      </c>
      <c r="H10419" s="127" t="s">
        <v>10112</v>
      </c>
      <c r="I10419" s="4"/>
    </row>
    <row r="10420" spans="1:9" ht="30">
      <c r="A10420" s="6">
        <v>10418</v>
      </c>
      <c r="B10420" s="161" t="s">
        <v>10234</v>
      </c>
      <c r="C10420" s="25" t="str">
        <f>IF(D10420=2,"NO","YES")</f>
        <v>YES</v>
      </c>
      <c r="D10420" s="79">
        <f t="shared" si="174"/>
        <v>0.28999999999999998</v>
      </c>
      <c r="E10420" s="1">
        <v>0.71630000000000005</v>
      </c>
      <c r="F10420" s="134">
        <v>1972</v>
      </c>
      <c r="G10420" s="17" t="s">
        <v>9170</v>
      </c>
      <c r="H10420" s="127" t="s">
        <v>10112</v>
      </c>
      <c r="I10420" s="4"/>
    </row>
    <row r="10421" spans="1:9" ht="30">
      <c r="A10421" s="6">
        <v>10419</v>
      </c>
      <c r="B10421" s="161" t="s">
        <v>10235</v>
      </c>
      <c r="C10421" s="25" t="str">
        <f>IF(D10421=2,"NO","YES")</f>
        <v>YES</v>
      </c>
      <c r="D10421" s="79">
        <f t="shared" si="174"/>
        <v>0.4</v>
      </c>
      <c r="E10421" s="1">
        <v>0.9880000000000001</v>
      </c>
      <c r="F10421" s="134">
        <v>2720</v>
      </c>
      <c r="G10421" s="17" t="s">
        <v>9170</v>
      </c>
      <c r="H10421" s="127" t="s">
        <v>10112</v>
      </c>
      <c r="I10421" s="4"/>
    </row>
    <row r="10422" spans="1:9">
      <c r="A10422" s="6">
        <v>10420</v>
      </c>
      <c r="B10422" s="161" t="s">
        <v>10236</v>
      </c>
      <c r="C10422" s="25" t="str">
        <f>IF(D10422=2,"NO","YES")</f>
        <v>YES</v>
      </c>
      <c r="D10422" s="79">
        <f t="shared" si="174"/>
        <v>0.17</v>
      </c>
      <c r="E10422" s="1">
        <v>0.41990000000000005</v>
      </c>
      <c r="F10422" s="134">
        <v>1156</v>
      </c>
      <c r="G10422" s="17" t="s">
        <v>9170</v>
      </c>
      <c r="H10422" s="127" t="s">
        <v>10112</v>
      </c>
      <c r="I10422" s="4"/>
    </row>
    <row r="10423" spans="1:9">
      <c r="A10423" s="6">
        <v>10421</v>
      </c>
      <c r="B10423" s="161" t="s">
        <v>10237</v>
      </c>
      <c r="C10423" s="25" t="str">
        <f>IF(D10423=2,"NO","YES")</f>
        <v>YES</v>
      </c>
      <c r="D10423" s="79">
        <f t="shared" si="174"/>
        <v>0.15</v>
      </c>
      <c r="E10423" s="1">
        <v>0.3705</v>
      </c>
      <c r="F10423" s="134">
        <v>1020</v>
      </c>
      <c r="G10423" s="17" t="s">
        <v>9170</v>
      </c>
      <c r="H10423" s="127" t="s">
        <v>10112</v>
      </c>
      <c r="I10423" s="4"/>
    </row>
    <row r="10424" spans="1:9" ht="30">
      <c r="A10424" s="6">
        <v>10422</v>
      </c>
      <c r="B10424" s="161" t="s">
        <v>10238</v>
      </c>
      <c r="C10424" s="25" t="str">
        <f>IF(D10424=2,"NO","YES")</f>
        <v>YES</v>
      </c>
      <c r="D10424" s="79">
        <f t="shared" si="174"/>
        <v>1.21</v>
      </c>
      <c r="E10424" s="1">
        <v>2.9887000000000001</v>
      </c>
      <c r="F10424" s="134">
        <v>8228</v>
      </c>
      <c r="G10424" s="17" t="s">
        <v>9170</v>
      </c>
      <c r="H10424" s="127" t="s">
        <v>10112</v>
      </c>
      <c r="I10424" s="4"/>
    </row>
    <row r="10425" spans="1:9" ht="30">
      <c r="A10425" s="6">
        <v>10423</v>
      </c>
      <c r="B10425" s="161" t="s">
        <v>10239</v>
      </c>
      <c r="C10425" s="25" t="str">
        <f>IF(D10425=2,"NO","YES")</f>
        <v>YES</v>
      </c>
      <c r="D10425" s="79">
        <f t="shared" si="174"/>
        <v>0.17</v>
      </c>
      <c r="E10425" s="1">
        <v>0.41990000000000005</v>
      </c>
      <c r="F10425" s="134">
        <v>1156</v>
      </c>
      <c r="G10425" s="17" t="s">
        <v>9170</v>
      </c>
      <c r="H10425" s="127" t="s">
        <v>10112</v>
      </c>
      <c r="I10425" s="4"/>
    </row>
    <row r="10426" spans="1:9" ht="30">
      <c r="A10426" s="6">
        <v>10424</v>
      </c>
      <c r="B10426" s="161" t="s">
        <v>10240</v>
      </c>
      <c r="C10426" s="25" t="str">
        <f>IF(D10426=2,"NO","YES")</f>
        <v>YES</v>
      </c>
      <c r="D10426" s="79">
        <f t="shared" si="174"/>
        <v>0.4</v>
      </c>
      <c r="E10426" s="1">
        <v>0.9880000000000001</v>
      </c>
      <c r="F10426" s="134">
        <v>2720</v>
      </c>
      <c r="G10426" s="17" t="s">
        <v>9170</v>
      </c>
      <c r="H10426" s="127" t="s">
        <v>10112</v>
      </c>
      <c r="I10426" s="4"/>
    </row>
    <row r="10427" spans="1:9" ht="30">
      <c r="A10427" s="6">
        <v>10425</v>
      </c>
      <c r="B10427" s="161" t="s">
        <v>10241</v>
      </c>
      <c r="C10427" s="25" t="str">
        <f>IF(D10427=2,"NO","YES")</f>
        <v>YES</v>
      </c>
      <c r="D10427" s="79">
        <f t="shared" si="174"/>
        <v>0.67</v>
      </c>
      <c r="E10427" s="1">
        <v>1.6549000000000003</v>
      </c>
      <c r="F10427" s="134">
        <v>4556</v>
      </c>
      <c r="G10427" s="17" t="s">
        <v>9170</v>
      </c>
      <c r="H10427" s="127" t="s">
        <v>10112</v>
      </c>
      <c r="I10427" s="4"/>
    </row>
    <row r="10428" spans="1:9" ht="30">
      <c r="A10428" s="6">
        <v>10426</v>
      </c>
      <c r="B10428" s="161" t="s">
        <v>10242</v>
      </c>
      <c r="C10428" s="25" t="str">
        <f>IF(D10428=2,"NO","YES")</f>
        <v>YES</v>
      </c>
      <c r="D10428" s="79">
        <f t="shared" si="174"/>
        <v>0.49</v>
      </c>
      <c r="E10428" s="1">
        <v>1.2103000000000002</v>
      </c>
      <c r="F10428" s="134">
        <v>3332</v>
      </c>
      <c r="G10428" s="17" t="s">
        <v>9170</v>
      </c>
      <c r="H10428" s="127" t="s">
        <v>10112</v>
      </c>
      <c r="I10428" s="4"/>
    </row>
    <row r="10429" spans="1:9" ht="30">
      <c r="A10429" s="6">
        <v>10427</v>
      </c>
      <c r="B10429" s="161" t="s">
        <v>10243</v>
      </c>
      <c r="C10429" s="25" t="str">
        <f>IF(D10429=2,"NO","YES")</f>
        <v>YES</v>
      </c>
      <c r="D10429" s="79">
        <f t="shared" si="174"/>
        <v>0.08</v>
      </c>
      <c r="E10429" s="1">
        <v>0.19760000000000003</v>
      </c>
      <c r="F10429" s="134">
        <v>544</v>
      </c>
      <c r="G10429" s="17" t="s">
        <v>9170</v>
      </c>
      <c r="H10429" s="127" t="s">
        <v>10112</v>
      </c>
      <c r="I10429" s="4"/>
    </row>
    <row r="10430" spans="1:9" ht="30">
      <c r="A10430" s="6">
        <v>10428</v>
      </c>
      <c r="B10430" s="161" t="s">
        <v>10244</v>
      </c>
      <c r="C10430" s="25" t="str">
        <f>IF(D10430=2,"NO","YES")</f>
        <v>YES</v>
      </c>
      <c r="D10430" s="79">
        <f t="shared" si="174"/>
        <v>0.15</v>
      </c>
      <c r="E10430" s="1">
        <v>0.3705</v>
      </c>
      <c r="F10430" s="134">
        <v>1020</v>
      </c>
      <c r="G10430" s="17" t="s">
        <v>9170</v>
      </c>
      <c r="H10430" s="127" t="s">
        <v>10112</v>
      </c>
      <c r="I10430" s="4"/>
    </row>
    <row r="10431" spans="1:9" ht="30">
      <c r="A10431" s="6">
        <v>10429</v>
      </c>
      <c r="B10431" s="161" t="s">
        <v>10245</v>
      </c>
      <c r="C10431" s="25" t="str">
        <f>IF(D10431=2,"NO","YES")</f>
        <v>YES</v>
      </c>
      <c r="D10431" s="79">
        <f t="shared" si="174"/>
        <v>0.16</v>
      </c>
      <c r="E10431" s="1">
        <v>0.39520000000000005</v>
      </c>
      <c r="F10431" s="134">
        <v>1088</v>
      </c>
      <c r="G10431" s="17" t="s">
        <v>9170</v>
      </c>
      <c r="H10431" s="127" t="s">
        <v>10112</v>
      </c>
      <c r="I10431" s="4"/>
    </row>
    <row r="10432" spans="1:9" ht="30">
      <c r="A10432" s="6">
        <v>10430</v>
      </c>
      <c r="B10432" s="161" t="s">
        <v>10246</v>
      </c>
      <c r="C10432" s="25" t="str">
        <f>IF(D10432=2,"NO","YES")</f>
        <v>YES</v>
      </c>
      <c r="D10432" s="79">
        <f t="shared" si="174"/>
        <v>0.04</v>
      </c>
      <c r="E10432" s="1">
        <v>9.8800000000000013E-2</v>
      </c>
      <c r="F10432" s="134">
        <v>272</v>
      </c>
      <c r="G10432" s="17" t="s">
        <v>9170</v>
      </c>
      <c r="H10432" s="127" t="s">
        <v>10112</v>
      </c>
      <c r="I10432" s="4"/>
    </row>
    <row r="10433" spans="1:9" ht="30">
      <c r="A10433" s="6">
        <v>10431</v>
      </c>
      <c r="B10433" s="161" t="s">
        <v>10247</v>
      </c>
      <c r="C10433" s="25" t="str">
        <f>IF(D10433=2,"NO","YES")</f>
        <v>YES</v>
      </c>
      <c r="D10433" s="79">
        <f t="shared" si="174"/>
        <v>0.2</v>
      </c>
      <c r="E10433" s="1">
        <v>0.49400000000000005</v>
      </c>
      <c r="F10433" s="134">
        <v>1360</v>
      </c>
      <c r="G10433" s="17" t="s">
        <v>9170</v>
      </c>
      <c r="H10433" s="127" t="s">
        <v>10112</v>
      </c>
      <c r="I10433" s="4"/>
    </row>
    <row r="10434" spans="1:9" ht="30">
      <c r="A10434" s="6">
        <v>10432</v>
      </c>
      <c r="B10434" s="161" t="s">
        <v>10248</v>
      </c>
      <c r="C10434" s="25" t="str">
        <f>IF(D10434=2,"NO","YES")</f>
        <v>YES</v>
      </c>
      <c r="D10434" s="79">
        <f t="shared" si="174"/>
        <v>1.44</v>
      </c>
      <c r="E10434" s="1">
        <v>3.5568</v>
      </c>
      <c r="F10434" s="134">
        <v>9792</v>
      </c>
      <c r="G10434" s="17" t="s">
        <v>9170</v>
      </c>
      <c r="H10434" s="127" t="s">
        <v>10112</v>
      </c>
      <c r="I10434" s="4"/>
    </row>
    <row r="10435" spans="1:9">
      <c r="A10435" s="6">
        <v>10433</v>
      </c>
      <c r="B10435" s="161" t="s">
        <v>10249</v>
      </c>
      <c r="C10435" s="25" t="str">
        <f>IF(D10435=2,"NO","YES")</f>
        <v>YES</v>
      </c>
      <c r="D10435" s="79">
        <f t="shared" si="174"/>
        <v>0.4</v>
      </c>
      <c r="E10435" s="1">
        <v>0.9880000000000001</v>
      </c>
      <c r="F10435" s="134">
        <v>2720</v>
      </c>
      <c r="G10435" s="17" t="s">
        <v>9170</v>
      </c>
      <c r="H10435" s="127" t="s">
        <v>10112</v>
      </c>
      <c r="I10435" s="4"/>
    </row>
    <row r="10436" spans="1:9" ht="30">
      <c r="A10436" s="6">
        <v>10434</v>
      </c>
      <c r="B10436" s="161" t="s">
        <v>10250</v>
      </c>
      <c r="C10436" s="25" t="str">
        <f>IF(D10436=2,"NO","YES")</f>
        <v>YES</v>
      </c>
      <c r="D10436" s="79">
        <f t="shared" si="174"/>
        <v>1.33</v>
      </c>
      <c r="E10436" s="1">
        <v>3.2851000000000004</v>
      </c>
      <c r="F10436" s="134">
        <v>9044</v>
      </c>
      <c r="G10436" s="17" t="s">
        <v>9170</v>
      </c>
      <c r="H10436" s="127" t="s">
        <v>10112</v>
      </c>
      <c r="I10436" s="4"/>
    </row>
    <row r="10437" spans="1:9" ht="30">
      <c r="A10437" s="6">
        <v>10435</v>
      </c>
      <c r="B10437" s="161" t="s">
        <v>10251</v>
      </c>
      <c r="C10437" s="25" t="str">
        <f>IF(D10437=2,"NO","YES")</f>
        <v>YES</v>
      </c>
      <c r="D10437" s="79">
        <f t="shared" ref="D10437:D10500" si="175">F10437/6800</f>
        <v>0.53</v>
      </c>
      <c r="E10437" s="1">
        <v>1.3091000000000002</v>
      </c>
      <c r="F10437" s="134">
        <v>3604</v>
      </c>
      <c r="G10437" s="17" t="s">
        <v>9170</v>
      </c>
      <c r="H10437" s="127" t="s">
        <v>10112</v>
      </c>
      <c r="I10437" s="4"/>
    </row>
    <row r="10438" spans="1:9" ht="30">
      <c r="A10438" s="6">
        <v>10436</v>
      </c>
      <c r="B10438" s="161" t="s">
        <v>10252</v>
      </c>
      <c r="C10438" s="25" t="str">
        <f>IF(D10438=2,"NO","YES")</f>
        <v>YES</v>
      </c>
      <c r="D10438" s="79">
        <f t="shared" si="175"/>
        <v>0.5</v>
      </c>
      <c r="E10438" s="1">
        <v>1.2350000000000001</v>
      </c>
      <c r="F10438" s="134">
        <v>3400</v>
      </c>
      <c r="G10438" s="17" t="s">
        <v>9170</v>
      </c>
      <c r="H10438" s="127" t="s">
        <v>10112</v>
      </c>
      <c r="I10438" s="4"/>
    </row>
    <row r="10439" spans="1:9" ht="30">
      <c r="A10439" s="6">
        <v>10437</v>
      </c>
      <c r="B10439" s="161" t="s">
        <v>10253</v>
      </c>
      <c r="C10439" s="25" t="str">
        <f>IF(D10439=2,"NO","YES")</f>
        <v>YES</v>
      </c>
      <c r="D10439" s="79">
        <f t="shared" si="175"/>
        <v>0.19</v>
      </c>
      <c r="E10439" s="1">
        <v>0.46930000000000005</v>
      </c>
      <c r="F10439" s="134">
        <v>1292</v>
      </c>
      <c r="G10439" s="17" t="s">
        <v>9170</v>
      </c>
      <c r="H10439" s="127" t="s">
        <v>10112</v>
      </c>
      <c r="I10439" s="4"/>
    </row>
    <row r="10440" spans="1:9" ht="30">
      <c r="A10440" s="6">
        <v>10438</v>
      </c>
      <c r="B10440" s="161" t="s">
        <v>10254</v>
      </c>
      <c r="C10440" s="25" t="str">
        <f>IF(D10440=2,"NO","YES")</f>
        <v>YES</v>
      </c>
      <c r="D10440" s="79">
        <f t="shared" si="175"/>
        <v>0.08</v>
      </c>
      <c r="E10440" s="1">
        <v>0.19760000000000003</v>
      </c>
      <c r="F10440" s="134">
        <v>544</v>
      </c>
      <c r="G10440" s="17" t="s">
        <v>9170</v>
      </c>
      <c r="H10440" s="127" t="s">
        <v>10112</v>
      </c>
      <c r="I10440" s="4"/>
    </row>
    <row r="10441" spans="1:9" ht="30">
      <c r="A10441" s="6">
        <v>10439</v>
      </c>
      <c r="B10441" s="161" t="s">
        <v>10255</v>
      </c>
      <c r="C10441" s="25" t="str">
        <f>IF(D10441=2,"NO","YES")</f>
        <v>YES</v>
      </c>
      <c r="D10441" s="79">
        <f t="shared" si="175"/>
        <v>0.4</v>
      </c>
      <c r="E10441" s="1">
        <v>0.9880000000000001</v>
      </c>
      <c r="F10441" s="134">
        <v>2720</v>
      </c>
      <c r="G10441" s="17" t="s">
        <v>9170</v>
      </c>
      <c r="H10441" s="127" t="s">
        <v>10112</v>
      </c>
      <c r="I10441" s="4"/>
    </row>
    <row r="10442" spans="1:9" ht="30">
      <c r="A10442" s="6">
        <v>10440</v>
      </c>
      <c r="B10442" s="161" t="s">
        <v>10256</v>
      </c>
      <c r="C10442" s="25" t="str">
        <f>IF(D10442=2,"NO","YES")</f>
        <v>YES</v>
      </c>
      <c r="D10442" s="79">
        <f t="shared" si="175"/>
        <v>0.36</v>
      </c>
      <c r="E10442" s="1">
        <v>0.88919999999999999</v>
      </c>
      <c r="F10442" s="134">
        <v>2448</v>
      </c>
      <c r="G10442" s="17" t="s">
        <v>9170</v>
      </c>
      <c r="H10442" s="127" t="s">
        <v>10112</v>
      </c>
      <c r="I10442" s="4"/>
    </row>
    <row r="10443" spans="1:9" ht="30">
      <c r="A10443" s="6">
        <v>10441</v>
      </c>
      <c r="B10443" s="161" t="s">
        <v>10257</v>
      </c>
      <c r="C10443" s="25" t="str">
        <f>IF(D10443=2,"NO","YES")</f>
        <v>YES</v>
      </c>
      <c r="D10443" s="79">
        <f t="shared" si="175"/>
        <v>0.05</v>
      </c>
      <c r="E10443" s="1">
        <v>0.12350000000000001</v>
      </c>
      <c r="F10443" s="134">
        <v>340</v>
      </c>
      <c r="G10443" s="17" t="s">
        <v>9170</v>
      </c>
      <c r="H10443" s="127" t="s">
        <v>10112</v>
      </c>
      <c r="I10443" s="4"/>
    </row>
    <row r="10444" spans="1:9" ht="30">
      <c r="A10444" s="6">
        <v>10442</v>
      </c>
      <c r="B10444" s="161" t="s">
        <v>10258</v>
      </c>
      <c r="C10444" s="25" t="str">
        <f>IF(D10444=2,"NO","YES")</f>
        <v>YES</v>
      </c>
      <c r="D10444" s="79">
        <f t="shared" si="175"/>
        <v>0.98</v>
      </c>
      <c r="E10444" s="1">
        <v>2.4206000000000003</v>
      </c>
      <c r="F10444" s="134">
        <v>6664</v>
      </c>
      <c r="G10444" s="17" t="s">
        <v>9170</v>
      </c>
      <c r="H10444" s="127" t="s">
        <v>10112</v>
      </c>
      <c r="I10444" s="4"/>
    </row>
    <row r="10445" spans="1:9" ht="30">
      <c r="A10445" s="6">
        <v>10443</v>
      </c>
      <c r="B10445" s="161" t="s">
        <v>10259</v>
      </c>
      <c r="C10445" s="25" t="str">
        <f>IF(D10445=2,"NO","YES")</f>
        <v>YES</v>
      </c>
      <c r="D10445" s="79">
        <f t="shared" si="175"/>
        <v>0.51</v>
      </c>
      <c r="E10445" s="1">
        <v>1.2597</v>
      </c>
      <c r="F10445" s="134">
        <v>3468</v>
      </c>
      <c r="G10445" s="17" t="s">
        <v>9170</v>
      </c>
      <c r="H10445" s="127" t="s">
        <v>10112</v>
      </c>
      <c r="I10445" s="4"/>
    </row>
    <row r="10446" spans="1:9" ht="30">
      <c r="A10446" s="6">
        <v>10444</v>
      </c>
      <c r="B10446" s="161" t="s">
        <v>10260</v>
      </c>
      <c r="C10446" s="25" t="str">
        <f>IF(D10446=2,"NO","YES")</f>
        <v>YES</v>
      </c>
      <c r="D10446" s="79">
        <f t="shared" si="175"/>
        <v>0.45</v>
      </c>
      <c r="E10446" s="1">
        <v>1.1115000000000002</v>
      </c>
      <c r="F10446" s="134">
        <v>3060</v>
      </c>
      <c r="G10446" s="17" t="s">
        <v>9170</v>
      </c>
      <c r="H10446" s="127" t="s">
        <v>10112</v>
      </c>
      <c r="I10446" s="4"/>
    </row>
    <row r="10447" spans="1:9" ht="30">
      <c r="A10447" s="6">
        <v>10445</v>
      </c>
      <c r="B10447" s="161" t="s">
        <v>10261</v>
      </c>
      <c r="C10447" s="25" t="str">
        <f>IF(D10447=2,"NO","YES")</f>
        <v>YES</v>
      </c>
      <c r="D10447" s="79">
        <f t="shared" si="175"/>
        <v>0.64</v>
      </c>
      <c r="E10447" s="1">
        <v>1.5808000000000002</v>
      </c>
      <c r="F10447" s="134">
        <v>4352</v>
      </c>
      <c r="G10447" s="17" t="s">
        <v>9170</v>
      </c>
      <c r="H10447" s="127" t="s">
        <v>10112</v>
      </c>
      <c r="I10447" s="4"/>
    </row>
    <row r="10448" spans="1:9" ht="30">
      <c r="A10448" s="6">
        <v>10446</v>
      </c>
      <c r="B10448" s="161" t="s">
        <v>10262</v>
      </c>
      <c r="C10448" s="25" t="str">
        <f>IF(D10448=2,"NO","YES")</f>
        <v>YES</v>
      </c>
      <c r="D10448" s="79">
        <f t="shared" si="175"/>
        <v>0.27</v>
      </c>
      <c r="E10448" s="1">
        <v>0.66690000000000005</v>
      </c>
      <c r="F10448" s="134">
        <v>1836</v>
      </c>
      <c r="G10448" s="17" t="s">
        <v>9170</v>
      </c>
      <c r="H10448" s="127" t="s">
        <v>10112</v>
      </c>
      <c r="I10448" s="4"/>
    </row>
    <row r="10449" spans="1:9">
      <c r="A10449" s="6">
        <v>10447</v>
      </c>
      <c r="B10449" s="161" t="s">
        <v>10263</v>
      </c>
      <c r="C10449" s="25" t="str">
        <f>IF(D10449=2,"NO","YES")</f>
        <v>YES</v>
      </c>
      <c r="D10449" s="79">
        <f t="shared" si="175"/>
        <v>0.42</v>
      </c>
      <c r="E10449" s="1">
        <v>1.0374000000000001</v>
      </c>
      <c r="F10449" s="134">
        <v>2856</v>
      </c>
      <c r="G10449" s="17" t="s">
        <v>9170</v>
      </c>
      <c r="H10449" s="127" t="s">
        <v>10112</v>
      </c>
      <c r="I10449" s="4"/>
    </row>
    <row r="10450" spans="1:9" ht="30">
      <c r="A10450" s="6">
        <v>10448</v>
      </c>
      <c r="B10450" s="161" t="s">
        <v>10264</v>
      </c>
      <c r="C10450" s="25" t="str">
        <f>IF(D10450=2,"NO","YES")</f>
        <v>YES</v>
      </c>
      <c r="D10450" s="79">
        <f t="shared" si="175"/>
        <v>0.53</v>
      </c>
      <c r="E10450" s="1">
        <v>1.3091000000000002</v>
      </c>
      <c r="F10450" s="134">
        <v>3604</v>
      </c>
      <c r="G10450" s="17" t="s">
        <v>9170</v>
      </c>
      <c r="H10450" s="127" t="s">
        <v>10112</v>
      </c>
      <c r="I10450" s="4"/>
    </row>
    <row r="10451" spans="1:9" ht="30">
      <c r="A10451" s="6">
        <v>10449</v>
      </c>
      <c r="B10451" s="161" t="s">
        <v>10265</v>
      </c>
      <c r="C10451" s="25" t="str">
        <f>IF(D10451=2,"NO","YES")</f>
        <v>YES</v>
      </c>
      <c r="D10451" s="79">
        <f t="shared" si="175"/>
        <v>0.27</v>
      </c>
      <c r="E10451" s="1">
        <v>0.66690000000000005</v>
      </c>
      <c r="F10451" s="134">
        <v>1836</v>
      </c>
      <c r="G10451" s="17" t="s">
        <v>9170</v>
      </c>
      <c r="H10451" s="127" t="s">
        <v>10112</v>
      </c>
      <c r="I10451" s="4"/>
    </row>
    <row r="10452" spans="1:9" ht="30">
      <c r="A10452" s="6">
        <v>10450</v>
      </c>
      <c r="B10452" s="161" t="s">
        <v>10266</v>
      </c>
      <c r="C10452" s="25" t="str">
        <f>IF(D10452=2,"NO","YES")</f>
        <v>YES</v>
      </c>
      <c r="D10452" s="79">
        <f t="shared" si="175"/>
        <v>0.03</v>
      </c>
      <c r="E10452" s="1">
        <v>7.4099999999999999E-2</v>
      </c>
      <c r="F10452" s="134">
        <v>204</v>
      </c>
      <c r="G10452" s="17" t="s">
        <v>9170</v>
      </c>
      <c r="H10452" s="127" t="s">
        <v>10112</v>
      </c>
      <c r="I10452" s="4"/>
    </row>
    <row r="10453" spans="1:9" ht="30">
      <c r="A10453" s="6">
        <v>10451</v>
      </c>
      <c r="B10453" s="161" t="s">
        <v>10267</v>
      </c>
      <c r="C10453" s="25" t="str">
        <f>IF(D10453=2,"NO","YES")</f>
        <v>YES</v>
      </c>
      <c r="D10453" s="79">
        <f t="shared" si="175"/>
        <v>0.53</v>
      </c>
      <c r="E10453" s="1">
        <v>1.3091000000000002</v>
      </c>
      <c r="F10453" s="134">
        <v>3604</v>
      </c>
      <c r="G10453" s="17" t="s">
        <v>9170</v>
      </c>
      <c r="H10453" s="127" t="s">
        <v>10112</v>
      </c>
      <c r="I10453" s="4"/>
    </row>
    <row r="10454" spans="1:9" ht="30">
      <c r="A10454" s="6">
        <v>10452</v>
      </c>
      <c r="B10454" s="161" t="s">
        <v>10268</v>
      </c>
      <c r="C10454" s="25" t="str">
        <f>IF(D10454=2,"NO","YES")</f>
        <v>YES</v>
      </c>
      <c r="D10454" s="79">
        <f t="shared" si="175"/>
        <v>0.11</v>
      </c>
      <c r="E10454" s="1">
        <v>0.2717</v>
      </c>
      <c r="F10454" s="134">
        <v>748</v>
      </c>
      <c r="G10454" s="17" t="s">
        <v>9170</v>
      </c>
      <c r="H10454" s="127" t="s">
        <v>10112</v>
      </c>
      <c r="I10454" s="4"/>
    </row>
    <row r="10455" spans="1:9" ht="30">
      <c r="A10455" s="6">
        <v>10453</v>
      </c>
      <c r="B10455" s="161" t="s">
        <v>10269</v>
      </c>
      <c r="C10455" s="25" t="str">
        <f>IF(D10455=2,"NO","YES")</f>
        <v>YES</v>
      </c>
      <c r="D10455" s="79">
        <f t="shared" si="175"/>
        <v>0.18</v>
      </c>
      <c r="E10455" s="1">
        <v>0.4446</v>
      </c>
      <c r="F10455" s="134">
        <v>1224</v>
      </c>
      <c r="G10455" s="17" t="s">
        <v>9170</v>
      </c>
      <c r="H10455" s="127" t="s">
        <v>10112</v>
      </c>
      <c r="I10455" s="4"/>
    </row>
    <row r="10456" spans="1:9" ht="30">
      <c r="A10456" s="6">
        <v>10454</v>
      </c>
      <c r="B10456" s="161" t="s">
        <v>10270</v>
      </c>
      <c r="C10456" s="25" t="str">
        <f>IF(D10456=2,"NO","YES")</f>
        <v>YES</v>
      </c>
      <c r="D10456" s="79">
        <f t="shared" si="175"/>
        <v>0.08</v>
      </c>
      <c r="E10456" s="1">
        <v>0.19760000000000003</v>
      </c>
      <c r="F10456" s="134">
        <v>544</v>
      </c>
      <c r="G10456" s="17" t="s">
        <v>9170</v>
      </c>
      <c r="H10456" s="127" t="s">
        <v>10112</v>
      </c>
      <c r="I10456" s="4"/>
    </row>
    <row r="10457" spans="1:9" ht="30">
      <c r="A10457" s="6">
        <v>10455</v>
      </c>
      <c r="B10457" s="161" t="s">
        <v>10271</v>
      </c>
      <c r="C10457" s="25" t="str">
        <f>IF(D10457=2,"NO","YES")</f>
        <v>YES</v>
      </c>
      <c r="D10457" s="79">
        <f t="shared" si="175"/>
        <v>0.48</v>
      </c>
      <c r="E10457" s="1">
        <v>1.1856</v>
      </c>
      <c r="F10457" s="134">
        <v>3264</v>
      </c>
      <c r="G10457" s="17" t="s">
        <v>9170</v>
      </c>
      <c r="H10457" s="127" t="s">
        <v>10112</v>
      </c>
      <c r="I10457" s="4"/>
    </row>
    <row r="10458" spans="1:9" ht="30">
      <c r="A10458" s="6">
        <v>10456</v>
      </c>
      <c r="B10458" s="161" t="s">
        <v>10272</v>
      </c>
      <c r="C10458" s="25" t="str">
        <f>IF(D10458=2,"NO","YES")</f>
        <v>YES</v>
      </c>
      <c r="D10458" s="79">
        <f t="shared" si="175"/>
        <v>1.01</v>
      </c>
      <c r="E10458" s="1">
        <v>2.4947000000000004</v>
      </c>
      <c r="F10458" s="134">
        <v>6868</v>
      </c>
      <c r="G10458" s="17" t="s">
        <v>9170</v>
      </c>
      <c r="H10458" s="127" t="s">
        <v>10112</v>
      </c>
      <c r="I10458" s="4"/>
    </row>
    <row r="10459" spans="1:9" ht="30">
      <c r="A10459" s="6">
        <v>10457</v>
      </c>
      <c r="B10459" s="161" t="s">
        <v>10273</v>
      </c>
      <c r="C10459" s="25" t="str">
        <f>IF(D10459=2,"NO","YES")</f>
        <v>YES</v>
      </c>
      <c r="D10459" s="79">
        <f t="shared" si="175"/>
        <v>0.16</v>
      </c>
      <c r="E10459" s="1">
        <v>0.39520000000000005</v>
      </c>
      <c r="F10459" s="134">
        <v>1088</v>
      </c>
      <c r="G10459" s="17" t="s">
        <v>9170</v>
      </c>
      <c r="H10459" s="127" t="s">
        <v>10112</v>
      </c>
      <c r="I10459" s="4"/>
    </row>
    <row r="10460" spans="1:9" ht="30">
      <c r="A10460" s="6">
        <v>10458</v>
      </c>
      <c r="B10460" s="161" t="s">
        <v>10274</v>
      </c>
      <c r="C10460" s="25" t="str">
        <f>IF(D10460=2,"NO","YES")</f>
        <v>YES</v>
      </c>
      <c r="D10460" s="79">
        <f t="shared" si="175"/>
        <v>0.33</v>
      </c>
      <c r="E10460" s="1">
        <v>0.81510000000000016</v>
      </c>
      <c r="F10460" s="134">
        <v>2244</v>
      </c>
      <c r="G10460" s="17" t="s">
        <v>9170</v>
      </c>
      <c r="H10460" s="127" t="s">
        <v>10112</v>
      </c>
      <c r="I10460" s="4"/>
    </row>
    <row r="10461" spans="1:9" ht="30">
      <c r="A10461" s="6">
        <v>10459</v>
      </c>
      <c r="B10461" s="161" t="s">
        <v>10275</v>
      </c>
      <c r="C10461" s="25" t="str">
        <f>IF(D10461=2,"NO","YES")</f>
        <v>YES</v>
      </c>
      <c r="D10461" s="79">
        <f t="shared" si="175"/>
        <v>0.18</v>
      </c>
      <c r="E10461" s="1">
        <v>0.4446</v>
      </c>
      <c r="F10461" s="134">
        <v>1224</v>
      </c>
      <c r="G10461" s="17" t="s">
        <v>9170</v>
      </c>
      <c r="H10461" s="127" t="s">
        <v>10112</v>
      </c>
      <c r="I10461" s="4"/>
    </row>
    <row r="10462" spans="1:9" ht="30">
      <c r="A10462" s="6">
        <v>10460</v>
      </c>
      <c r="B10462" s="161" t="s">
        <v>10276</v>
      </c>
      <c r="C10462" s="25" t="str">
        <f>IF(D10462=2,"NO","YES")</f>
        <v>YES</v>
      </c>
      <c r="D10462" s="79">
        <f t="shared" si="175"/>
        <v>0.25</v>
      </c>
      <c r="E10462" s="1">
        <v>0.61750000000000005</v>
      </c>
      <c r="F10462" s="134">
        <v>1700</v>
      </c>
      <c r="G10462" s="17" t="s">
        <v>9170</v>
      </c>
      <c r="H10462" s="127" t="s">
        <v>10112</v>
      </c>
      <c r="I10462" s="4"/>
    </row>
    <row r="10463" spans="1:9" ht="30">
      <c r="A10463" s="6">
        <v>10461</v>
      </c>
      <c r="B10463" s="161" t="s">
        <v>10277</v>
      </c>
      <c r="C10463" s="25" t="str">
        <f>IF(D10463=2,"NO","YES")</f>
        <v>YES</v>
      </c>
      <c r="D10463" s="79">
        <f t="shared" si="175"/>
        <v>0.2</v>
      </c>
      <c r="E10463" s="1">
        <v>0.49400000000000005</v>
      </c>
      <c r="F10463" s="134">
        <v>1360</v>
      </c>
      <c r="G10463" s="17" t="s">
        <v>9170</v>
      </c>
      <c r="H10463" s="127" t="s">
        <v>10112</v>
      </c>
      <c r="I10463" s="4"/>
    </row>
    <row r="10464" spans="1:9" ht="30">
      <c r="A10464" s="6">
        <v>10462</v>
      </c>
      <c r="B10464" s="161" t="s">
        <v>10278</v>
      </c>
      <c r="C10464" s="25" t="str">
        <f>IF(D10464=2,"NO","YES")</f>
        <v>YES</v>
      </c>
      <c r="D10464" s="79">
        <f t="shared" si="175"/>
        <v>0.18</v>
      </c>
      <c r="E10464" s="1">
        <v>0.4446</v>
      </c>
      <c r="F10464" s="134">
        <v>1224</v>
      </c>
      <c r="G10464" s="17" t="s">
        <v>9170</v>
      </c>
      <c r="H10464" s="127" t="s">
        <v>10112</v>
      </c>
      <c r="I10464" s="4"/>
    </row>
    <row r="10465" spans="1:9" ht="30">
      <c r="A10465" s="6">
        <v>10463</v>
      </c>
      <c r="B10465" s="161" t="s">
        <v>10279</v>
      </c>
      <c r="C10465" s="25" t="str">
        <f>IF(D10465=2,"NO","YES")</f>
        <v>YES</v>
      </c>
      <c r="D10465" s="79">
        <f t="shared" si="175"/>
        <v>0.18</v>
      </c>
      <c r="E10465" s="1">
        <v>0.4446</v>
      </c>
      <c r="F10465" s="134">
        <v>1224</v>
      </c>
      <c r="G10465" s="17" t="s">
        <v>9170</v>
      </c>
      <c r="H10465" s="127" t="s">
        <v>10112</v>
      </c>
      <c r="I10465" s="4"/>
    </row>
    <row r="10466" spans="1:9" ht="30">
      <c r="A10466" s="6">
        <v>10464</v>
      </c>
      <c r="B10466" s="161" t="s">
        <v>10280</v>
      </c>
      <c r="C10466" s="25" t="str">
        <f>IF(D10466=2,"NO","YES")</f>
        <v>YES</v>
      </c>
      <c r="D10466" s="79">
        <f t="shared" si="175"/>
        <v>0.81</v>
      </c>
      <c r="E10466" s="1">
        <v>2.0007000000000001</v>
      </c>
      <c r="F10466" s="134">
        <v>5508</v>
      </c>
      <c r="G10466" s="17" t="s">
        <v>9170</v>
      </c>
      <c r="H10466" s="127" t="s">
        <v>10112</v>
      </c>
      <c r="I10466" s="4"/>
    </row>
    <row r="10467" spans="1:9">
      <c r="A10467" s="6">
        <v>10465</v>
      </c>
      <c r="B10467" s="161" t="s">
        <v>10281</v>
      </c>
      <c r="C10467" s="25" t="str">
        <f>IF(D10467=2,"NO","YES")</f>
        <v>YES</v>
      </c>
      <c r="D10467" s="79">
        <f t="shared" si="175"/>
        <v>1.21</v>
      </c>
      <c r="E10467" s="1">
        <v>2.9887000000000001</v>
      </c>
      <c r="F10467" s="134">
        <v>8228</v>
      </c>
      <c r="G10467" s="17" t="s">
        <v>9170</v>
      </c>
      <c r="H10467" s="127" t="s">
        <v>10112</v>
      </c>
      <c r="I10467" s="4"/>
    </row>
    <row r="10468" spans="1:9" ht="30">
      <c r="A10468" s="6">
        <v>10466</v>
      </c>
      <c r="B10468" s="161" t="s">
        <v>10282</v>
      </c>
      <c r="C10468" s="25" t="str">
        <f>IF(D10468=2,"NO","YES")</f>
        <v>YES</v>
      </c>
      <c r="D10468" s="79">
        <f t="shared" si="175"/>
        <v>0.12</v>
      </c>
      <c r="E10468" s="1">
        <v>0.2964</v>
      </c>
      <c r="F10468" s="134">
        <v>816</v>
      </c>
      <c r="G10468" s="17" t="s">
        <v>9170</v>
      </c>
      <c r="H10468" s="127" t="s">
        <v>10112</v>
      </c>
      <c r="I10468" s="4"/>
    </row>
    <row r="10469" spans="1:9" ht="30">
      <c r="A10469" s="6">
        <v>10467</v>
      </c>
      <c r="B10469" s="161" t="s">
        <v>10283</v>
      </c>
      <c r="C10469" s="25" t="str">
        <f>IF(D10469=2,"NO","YES")</f>
        <v>YES</v>
      </c>
      <c r="D10469" s="79">
        <f t="shared" si="175"/>
        <v>0.05</v>
      </c>
      <c r="E10469" s="1">
        <v>0.12350000000000001</v>
      </c>
      <c r="F10469" s="134">
        <v>340</v>
      </c>
      <c r="G10469" s="17" t="s">
        <v>9170</v>
      </c>
      <c r="H10469" s="127" t="s">
        <v>10112</v>
      </c>
      <c r="I10469" s="4"/>
    </row>
    <row r="10470" spans="1:9">
      <c r="A10470" s="6">
        <v>10468</v>
      </c>
      <c r="B10470" s="161" t="s">
        <v>10284</v>
      </c>
      <c r="C10470" s="25" t="str">
        <f>IF(D10470=2,"NO","YES")</f>
        <v>YES</v>
      </c>
      <c r="D10470" s="79">
        <f t="shared" si="175"/>
        <v>0.16</v>
      </c>
      <c r="E10470" s="1">
        <v>0.39520000000000005</v>
      </c>
      <c r="F10470" s="134">
        <v>1088</v>
      </c>
      <c r="G10470" s="17" t="s">
        <v>9170</v>
      </c>
      <c r="H10470" s="127" t="s">
        <v>10112</v>
      </c>
      <c r="I10470" s="4"/>
    </row>
    <row r="10471" spans="1:9">
      <c r="A10471" s="6">
        <v>10469</v>
      </c>
      <c r="B10471" s="161" t="s">
        <v>10285</v>
      </c>
      <c r="C10471" s="25" t="str">
        <f>IF(D10471=2,"NO","YES")</f>
        <v>YES</v>
      </c>
      <c r="D10471" s="79">
        <f t="shared" si="175"/>
        <v>0.32</v>
      </c>
      <c r="E10471" s="1">
        <v>0.7904000000000001</v>
      </c>
      <c r="F10471" s="134">
        <v>2176</v>
      </c>
      <c r="G10471" s="17" t="s">
        <v>9170</v>
      </c>
      <c r="H10471" s="127" t="s">
        <v>10112</v>
      </c>
      <c r="I10471" s="4"/>
    </row>
    <row r="10472" spans="1:9" ht="30">
      <c r="A10472" s="6">
        <v>10470</v>
      </c>
      <c r="B10472" s="161" t="s">
        <v>10286</v>
      </c>
      <c r="C10472" s="25" t="str">
        <f>IF(D10472=2,"NO","YES")</f>
        <v>YES</v>
      </c>
      <c r="D10472" s="79">
        <f t="shared" si="175"/>
        <v>0.17</v>
      </c>
      <c r="E10472" s="1">
        <v>0.41990000000000005</v>
      </c>
      <c r="F10472" s="134">
        <v>1156</v>
      </c>
      <c r="G10472" s="17" t="s">
        <v>9170</v>
      </c>
      <c r="H10472" s="127" t="s">
        <v>10112</v>
      </c>
      <c r="I10472" s="4"/>
    </row>
    <row r="10473" spans="1:9" ht="30">
      <c r="A10473" s="6">
        <v>10471</v>
      </c>
      <c r="B10473" s="161" t="s">
        <v>10287</v>
      </c>
      <c r="C10473" s="25" t="str">
        <f>IF(D10473=2,"NO","YES")</f>
        <v>YES</v>
      </c>
      <c r="D10473" s="79">
        <f t="shared" si="175"/>
        <v>0.4</v>
      </c>
      <c r="E10473" s="1">
        <v>0.9880000000000001</v>
      </c>
      <c r="F10473" s="134">
        <v>2720</v>
      </c>
      <c r="G10473" s="17" t="s">
        <v>9170</v>
      </c>
      <c r="H10473" s="127" t="s">
        <v>10112</v>
      </c>
      <c r="I10473" s="4"/>
    </row>
    <row r="10474" spans="1:9" ht="30">
      <c r="A10474" s="6">
        <v>10472</v>
      </c>
      <c r="B10474" s="161" t="s">
        <v>10288</v>
      </c>
      <c r="C10474" s="25" t="str">
        <f>IF(D10474=2,"NO","YES")</f>
        <v>YES</v>
      </c>
      <c r="D10474" s="79">
        <f t="shared" si="175"/>
        <v>0.26</v>
      </c>
      <c r="E10474" s="1">
        <v>0.6422000000000001</v>
      </c>
      <c r="F10474" s="134">
        <v>1768</v>
      </c>
      <c r="G10474" s="17" t="s">
        <v>9170</v>
      </c>
      <c r="H10474" s="127" t="s">
        <v>10112</v>
      </c>
      <c r="I10474" s="4"/>
    </row>
    <row r="10475" spans="1:9" ht="30">
      <c r="A10475" s="6">
        <v>10473</v>
      </c>
      <c r="B10475" s="161" t="s">
        <v>10289</v>
      </c>
      <c r="C10475" s="25" t="str">
        <f>IF(D10475=2,"NO","YES")</f>
        <v>YES</v>
      </c>
      <c r="D10475" s="79">
        <f t="shared" si="175"/>
        <v>0.04</v>
      </c>
      <c r="E10475" s="1">
        <v>9.8800000000000013E-2</v>
      </c>
      <c r="F10475" s="134">
        <v>272</v>
      </c>
      <c r="G10475" s="17" t="s">
        <v>9170</v>
      </c>
      <c r="H10475" s="127" t="s">
        <v>10112</v>
      </c>
      <c r="I10475" s="4"/>
    </row>
    <row r="10476" spans="1:9" ht="30">
      <c r="A10476" s="6">
        <v>10474</v>
      </c>
      <c r="B10476" s="161" t="s">
        <v>10290</v>
      </c>
      <c r="C10476" s="25" t="str">
        <f>IF(D10476=2,"NO","YES")</f>
        <v>YES</v>
      </c>
      <c r="D10476" s="79">
        <f t="shared" si="175"/>
        <v>0.12</v>
      </c>
      <c r="E10476" s="1">
        <v>0.2964</v>
      </c>
      <c r="F10476" s="134">
        <v>816</v>
      </c>
      <c r="G10476" s="17" t="s">
        <v>9170</v>
      </c>
      <c r="H10476" s="127" t="s">
        <v>10112</v>
      </c>
      <c r="I10476" s="4"/>
    </row>
    <row r="10477" spans="1:9" ht="30">
      <c r="A10477" s="6">
        <v>10475</v>
      </c>
      <c r="B10477" s="161" t="s">
        <v>10291</v>
      </c>
      <c r="C10477" s="25" t="str">
        <f>IF(D10477=2,"NO","YES")</f>
        <v>YES</v>
      </c>
      <c r="D10477" s="79">
        <f t="shared" si="175"/>
        <v>0.3</v>
      </c>
      <c r="E10477" s="1">
        <v>0.74099999999999999</v>
      </c>
      <c r="F10477" s="134">
        <v>2040</v>
      </c>
      <c r="G10477" s="17" t="s">
        <v>9170</v>
      </c>
      <c r="H10477" s="127" t="s">
        <v>10112</v>
      </c>
      <c r="I10477" s="4"/>
    </row>
    <row r="10478" spans="1:9" ht="30">
      <c r="A10478" s="6">
        <v>10476</v>
      </c>
      <c r="B10478" s="161" t="s">
        <v>10292</v>
      </c>
      <c r="C10478" s="25" t="str">
        <f>IF(D10478=2,"NO","YES")</f>
        <v>YES</v>
      </c>
      <c r="D10478" s="79">
        <f t="shared" si="175"/>
        <v>0.3</v>
      </c>
      <c r="E10478" s="1">
        <v>0.74099999999999999</v>
      </c>
      <c r="F10478" s="134">
        <v>2040</v>
      </c>
      <c r="G10478" s="17" t="s">
        <v>9170</v>
      </c>
      <c r="H10478" s="127" t="s">
        <v>10112</v>
      </c>
      <c r="I10478" s="4"/>
    </row>
    <row r="10479" spans="1:9" ht="30">
      <c r="A10479" s="6">
        <v>10477</v>
      </c>
      <c r="B10479" s="161" t="s">
        <v>10293</v>
      </c>
      <c r="C10479" s="25" t="str">
        <f>IF(D10479=2,"NO","YES")</f>
        <v>YES</v>
      </c>
      <c r="D10479" s="79">
        <f t="shared" si="175"/>
        <v>0.3</v>
      </c>
      <c r="E10479" s="1">
        <v>0.74099999999999999</v>
      </c>
      <c r="F10479" s="134">
        <v>2040</v>
      </c>
      <c r="G10479" s="17" t="s">
        <v>9170</v>
      </c>
      <c r="H10479" s="127" t="s">
        <v>10112</v>
      </c>
      <c r="I10479" s="4"/>
    </row>
    <row r="10480" spans="1:9" ht="30">
      <c r="A10480" s="6">
        <v>10478</v>
      </c>
      <c r="B10480" s="161" t="s">
        <v>10294</v>
      </c>
      <c r="C10480" s="25" t="str">
        <f>IF(D10480=2,"NO","YES")</f>
        <v>YES</v>
      </c>
      <c r="D10480" s="79">
        <f t="shared" si="175"/>
        <v>0.71</v>
      </c>
      <c r="E10480" s="1">
        <v>1.7537</v>
      </c>
      <c r="F10480" s="134">
        <v>4828</v>
      </c>
      <c r="G10480" s="17" t="s">
        <v>9170</v>
      </c>
      <c r="H10480" s="127" t="s">
        <v>10112</v>
      </c>
      <c r="I10480" s="4"/>
    </row>
    <row r="10481" spans="1:9" ht="30">
      <c r="A10481" s="6">
        <v>10479</v>
      </c>
      <c r="B10481" s="161" t="s">
        <v>10295</v>
      </c>
      <c r="C10481" s="25" t="str">
        <f>IF(D10481=2,"NO","YES")</f>
        <v>YES</v>
      </c>
      <c r="D10481" s="79">
        <f t="shared" si="175"/>
        <v>0.16</v>
      </c>
      <c r="E10481" s="1">
        <v>0.39520000000000005</v>
      </c>
      <c r="F10481" s="134">
        <v>1088</v>
      </c>
      <c r="G10481" s="17" t="s">
        <v>9170</v>
      </c>
      <c r="H10481" s="127" t="s">
        <v>10112</v>
      </c>
      <c r="I10481" s="4"/>
    </row>
    <row r="10482" spans="1:9" ht="30">
      <c r="A10482" s="6">
        <v>10480</v>
      </c>
      <c r="B10482" s="161" t="s">
        <v>10296</v>
      </c>
      <c r="C10482" s="25" t="str">
        <f>IF(D10482=2,"NO","YES")</f>
        <v>YES</v>
      </c>
      <c r="D10482" s="79">
        <f t="shared" si="175"/>
        <v>0.38</v>
      </c>
      <c r="E10482" s="1">
        <v>0.9386000000000001</v>
      </c>
      <c r="F10482" s="134">
        <v>2584</v>
      </c>
      <c r="G10482" s="17" t="s">
        <v>9170</v>
      </c>
      <c r="H10482" s="127" t="s">
        <v>10112</v>
      </c>
      <c r="I10482" s="4"/>
    </row>
    <row r="10483" spans="1:9" ht="30">
      <c r="A10483" s="6">
        <v>10481</v>
      </c>
      <c r="B10483" s="161" t="s">
        <v>10297</v>
      </c>
      <c r="C10483" s="25" t="str">
        <f>IF(D10483=2,"NO","YES")</f>
        <v>YES</v>
      </c>
      <c r="D10483" s="79">
        <f t="shared" si="175"/>
        <v>1.23</v>
      </c>
      <c r="E10483" s="1">
        <v>3.0381</v>
      </c>
      <c r="F10483" s="134">
        <v>8364</v>
      </c>
      <c r="G10483" s="17" t="s">
        <v>9170</v>
      </c>
      <c r="H10483" s="127" t="s">
        <v>10112</v>
      </c>
      <c r="I10483" s="4"/>
    </row>
    <row r="10484" spans="1:9" ht="30">
      <c r="A10484" s="6">
        <v>10482</v>
      </c>
      <c r="B10484" s="161" t="s">
        <v>10298</v>
      </c>
      <c r="C10484" s="25" t="str">
        <f>IF(D10484=2,"NO","YES")</f>
        <v>YES</v>
      </c>
      <c r="D10484" s="79">
        <f t="shared" si="175"/>
        <v>0.42</v>
      </c>
      <c r="E10484" s="1">
        <v>1.0374000000000001</v>
      </c>
      <c r="F10484" s="134">
        <v>2856</v>
      </c>
      <c r="G10484" s="17" t="s">
        <v>9170</v>
      </c>
      <c r="H10484" s="127" t="s">
        <v>10112</v>
      </c>
      <c r="I10484" s="4"/>
    </row>
    <row r="10485" spans="1:9">
      <c r="A10485" s="6">
        <v>10483</v>
      </c>
      <c r="B10485" s="161" t="s">
        <v>10299</v>
      </c>
      <c r="C10485" s="25" t="str">
        <f>IF(D10485=2,"NO","YES")</f>
        <v>YES</v>
      </c>
      <c r="D10485" s="79">
        <f t="shared" si="175"/>
        <v>0.04</v>
      </c>
      <c r="E10485" s="1">
        <v>9.8800000000000013E-2</v>
      </c>
      <c r="F10485" s="134">
        <v>272</v>
      </c>
      <c r="G10485" s="17" t="s">
        <v>9170</v>
      </c>
      <c r="H10485" s="127" t="s">
        <v>10112</v>
      </c>
      <c r="I10485" s="4"/>
    </row>
    <row r="10486" spans="1:9" ht="30">
      <c r="A10486" s="6">
        <v>10484</v>
      </c>
      <c r="B10486" s="161" t="s">
        <v>10300</v>
      </c>
      <c r="C10486" s="25" t="str">
        <f>IF(D10486=2,"NO","YES")</f>
        <v>YES</v>
      </c>
      <c r="D10486" s="79">
        <f t="shared" si="175"/>
        <v>0.25</v>
      </c>
      <c r="E10486" s="1">
        <v>0.61750000000000005</v>
      </c>
      <c r="F10486" s="134">
        <v>1700</v>
      </c>
      <c r="G10486" s="17" t="s">
        <v>9170</v>
      </c>
      <c r="H10486" s="127" t="s">
        <v>10112</v>
      </c>
      <c r="I10486" s="4"/>
    </row>
    <row r="10487" spans="1:9" ht="30">
      <c r="A10487" s="6">
        <v>10485</v>
      </c>
      <c r="B10487" s="161" t="s">
        <v>10301</v>
      </c>
      <c r="C10487" s="25" t="str">
        <f>IF(D10487=2,"NO","YES")</f>
        <v>NO</v>
      </c>
      <c r="D10487" s="79">
        <f t="shared" si="175"/>
        <v>2</v>
      </c>
      <c r="E10487" s="1">
        <v>4.9400000000000004</v>
      </c>
      <c r="F10487" s="134">
        <v>13600</v>
      </c>
      <c r="G10487" s="17" t="s">
        <v>9170</v>
      </c>
      <c r="H10487" s="127" t="s">
        <v>10112</v>
      </c>
      <c r="I10487" s="4"/>
    </row>
    <row r="10488" spans="1:9" ht="30">
      <c r="A10488" s="6">
        <v>10486</v>
      </c>
      <c r="B10488" s="161" t="s">
        <v>10302</v>
      </c>
      <c r="C10488" s="25" t="str">
        <f>IF(D10488=2,"NO","YES")</f>
        <v>YES</v>
      </c>
      <c r="D10488" s="79">
        <f t="shared" si="175"/>
        <v>0.42</v>
      </c>
      <c r="E10488" s="1">
        <v>1.0374000000000001</v>
      </c>
      <c r="F10488" s="134">
        <v>2856</v>
      </c>
      <c r="G10488" s="17" t="s">
        <v>9170</v>
      </c>
      <c r="H10488" s="127" t="s">
        <v>10112</v>
      </c>
      <c r="I10488" s="4"/>
    </row>
    <row r="10489" spans="1:9" ht="30">
      <c r="A10489" s="6">
        <v>10487</v>
      </c>
      <c r="B10489" s="161" t="s">
        <v>10303</v>
      </c>
      <c r="C10489" s="25" t="str">
        <f>IF(D10489=2,"NO","YES")</f>
        <v>YES</v>
      </c>
      <c r="D10489" s="79">
        <f t="shared" si="175"/>
        <v>0.61</v>
      </c>
      <c r="E10489" s="1">
        <v>1.5067000000000002</v>
      </c>
      <c r="F10489" s="134">
        <v>4148</v>
      </c>
      <c r="G10489" s="17" t="s">
        <v>9170</v>
      </c>
      <c r="H10489" s="127" t="s">
        <v>10112</v>
      </c>
      <c r="I10489" s="4"/>
    </row>
    <row r="10490" spans="1:9" ht="30">
      <c r="A10490" s="6">
        <v>10488</v>
      </c>
      <c r="B10490" s="161" t="s">
        <v>10304</v>
      </c>
      <c r="C10490" s="25" t="str">
        <f>IF(D10490=2,"NO","YES")</f>
        <v>YES</v>
      </c>
      <c r="D10490" s="79">
        <f t="shared" si="175"/>
        <v>0.25</v>
      </c>
      <c r="E10490" s="1">
        <v>0.61750000000000005</v>
      </c>
      <c r="F10490" s="134">
        <v>1700</v>
      </c>
      <c r="G10490" s="17" t="s">
        <v>9170</v>
      </c>
      <c r="H10490" s="127" t="s">
        <v>10112</v>
      </c>
      <c r="I10490" s="4"/>
    </row>
    <row r="10491" spans="1:9" ht="30">
      <c r="A10491" s="6">
        <v>10489</v>
      </c>
      <c r="B10491" s="161" t="s">
        <v>10305</v>
      </c>
      <c r="C10491" s="25" t="str">
        <f>IF(D10491=2,"NO","YES")</f>
        <v>YES</v>
      </c>
      <c r="D10491" s="79">
        <f t="shared" si="175"/>
        <v>0.42</v>
      </c>
      <c r="E10491" s="1">
        <v>1.0374000000000001</v>
      </c>
      <c r="F10491" s="134">
        <v>2856</v>
      </c>
      <c r="G10491" s="17" t="s">
        <v>9170</v>
      </c>
      <c r="H10491" s="127" t="s">
        <v>10112</v>
      </c>
      <c r="I10491" s="4"/>
    </row>
    <row r="10492" spans="1:9" ht="30">
      <c r="A10492" s="6">
        <v>10490</v>
      </c>
      <c r="B10492" s="161" t="s">
        <v>10306</v>
      </c>
      <c r="C10492" s="25" t="str">
        <f>IF(D10492=2,"NO","YES")</f>
        <v>YES</v>
      </c>
      <c r="D10492" s="79">
        <f t="shared" si="175"/>
        <v>0.24</v>
      </c>
      <c r="E10492" s="1">
        <v>0.59279999999999999</v>
      </c>
      <c r="F10492" s="134">
        <v>1632</v>
      </c>
      <c r="G10492" s="17" t="s">
        <v>9170</v>
      </c>
      <c r="H10492" s="127" t="s">
        <v>10112</v>
      </c>
      <c r="I10492" s="4"/>
    </row>
    <row r="10493" spans="1:9">
      <c r="A10493" s="6">
        <v>10491</v>
      </c>
      <c r="B10493" s="161" t="s">
        <v>10307</v>
      </c>
      <c r="C10493" s="25" t="str">
        <f>IF(D10493=2,"NO","YES")</f>
        <v>YES</v>
      </c>
      <c r="D10493" s="79">
        <f t="shared" si="175"/>
        <v>0.28999999999999998</v>
      </c>
      <c r="E10493" s="1">
        <v>0.71630000000000005</v>
      </c>
      <c r="F10493" s="134">
        <v>1972</v>
      </c>
      <c r="G10493" s="17" t="s">
        <v>9170</v>
      </c>
      <c r="H10493" s="127" t="s">
        <v>10112</v>
      </c>
      <c r="I10493" s="4"/>
    </row>
    <row r="10494" spans="1:9" ht="30">
      <c r="A10494" s="6">
        <v>10492</v>
      </c>
      <c r="B10494" s="161" t="s">
        <v>10308</v>
      </c>
      <c r="C10494" s="25" t="str">
        <f>IF(D10494=2,"NO","YES")</f>
        <v>YES</v>
      </c>
      <c r="D10494" s="79">
        <f t="shared" si="175"/>
        <v>0.27</v>
      </c>
      <c r="E10494" s="1">
        <v>0.66690000000000005</v>
      </c>
      <c r="F10494" s="134">
        <v>1836</v>
      </c>
      <c r="G10494" s="17" t="s">
        <v>9170</v>
      </c>
      <c r="H10494" s="127" t="s">
        <v>10112</v>
      </c>
      <c r="I10494" s="4"/>
    </row>
    <row r="10495" spans="1:9" ht="30">
      <c r="A10495" s="6">
        <v>10493</v>
      </c>
      <c r="B10495" s="161" t="s">
        <v>10309</v>
      </c>
      <c r="C10495" s="25" t="str">
        <f>IF(D10495=2,"NO","YES")</f>
        <v>YES</v>
      </c>
      <c r="D10495" s="79">
        <f t="shared" si="175"/>
        <v>0.51</v>
      </c>
      <c r="E10495" s="1">
        <v>1.2597</v>
      </c>
      <c r="F10495" s="134">
        <v>3468</v>
      </c>
      <c r="G10495" s="17" t="s">
        <v>9170</v>
      </c>
      <c r="H10495" s="127" t="s">
        <v>10112</v>
      </c>
      <c r="I10495" s="4"/>
    </row>
    <row r="10496" spans="1:9" ht="30">
      <c r="A10496" s="6">
        <v>10494</v>
      </c>
      <c r="B10496" s="161" t="s">
        <v>10310</v>
      </c>
      <c r="C10496" s="25" t="str">
        <f>IF(D10496=2,"NO","YES")</f>
        <v>YES</v>
      </c>
      <c r="D10496" s="79">
        <f t="shared" si="175"/>
        <v>0.21</v>
      </c>
      <c r="E10496" s="1">
        <v>0.51870000000000005</v>
      </c>
      <c r="F10496" s="134">
        <v>1428</v>
      </c>
      <c r="G10496" s="17" t="s">
        <v>9170</v>
      </c>
      <c r="H10496" s="127" t="s">
        <v>10112</v>
      </c>
      <c r="I10496" s="4"/>
    </row>
    <row r="10497" spans="1:9" ht="30">
      <c r="A10497" s="6">
        <v>10495</v>
      </c>
      <c r="B10497" s="161" t="s">
        <v>10311</v>
      </c>
      <c r="C10497" s="25" t="str">
        <f>IF(D10497=2,"NO","YES")</f>
        <v>YES</v>
      </c>
      <c r="D10497" s="79">
        <f t="shared" si="175"/>
        <v>0.21</v>
      </c>
      <c r="E10497" s="1">
        <v>0.51870000000000005</v>
      </c>
      <c r="F10497" s="134">
        <v>1428</v>
      </c>
      <c r="G10497" s="17" t="s">
        <v>9170</v>
      </c>
      <c r="H10497" s="127" t="s">
        <v>10112</v>
      </c>
      <c r="I10497" s="4"/>
    </row>
    <row r="10498" spans="1:9" ht="30">
      <c r="A10498" s="6">
        <v>10496</v>
      </c>
      <c r="B10498" s="161" t="s">
        <v>10312</v>
      </c>
      <c r="C10498" s="25" t="str">
        <f>IF(D10498=2,"NO","YES")</f>
        <v>YES</v>
      </c>
      <c r="D10498" s="79">
        <f t="shared" si="175"/>
        <v>0.21</v>
      </c>
      <c r="E10498" s="1">
        <v>0.51870000000000005</v>
      </c>
      <c r="F10498" s="134">
        <v>1428</v>
      </c>
      <c r="G10498" s="17" t="s">
        <v>9170</v>
      </c>
      <c r="H10498" s="127" t="s">
        <v>10112</v>
      </c>
      <c r="I10498" s="4"/>
    </row>
    <row r="10499" spans="1:9" ht="30">
      <c r="A10499" s="6">
        <v>10497</v>
      </c>
      <c r="B10499" s="161" t="s">
        <v>10313</v>
      </c>
      <c r="C10499" s="25" t="str">
        <f>IF(D10499=2,"NO","YES")</f>
        <v>YES</v>
      </c>
      <c r="D10499" s="79">
        <f t="shared" si="175"/>
        <v>0.21</v>
      </c>
      <c r="E10499" s="1">
        <v>0.51870000000000005</v>
      </c>
      <c r="F10499" s="134">
        <v>1428</v>
      </c>
      <c r="G10499" s="17" t="s">
        <v>9170</v>
      </c>
      <c r="H10499" s="127" t="s">
        <v>10112</v>
      </c>
      <c r="I10499" s="4"/>
    </row>
    <row r="10500" spans="1:9" ht="30">
      <c r="A10500" s="6">
        <v>10498</v>
      </c>
      <c r="B10500" s="161" t="s">
        <v>10314</v>
      </c>
      <c r="C10500" s="25" t="str">
        <f>IF(D10500=2,"NO","YES")</f>
        <v>YES</v>
      </c>
      <c r="D10500" s="79">
        <f t="shared" si="175"/>
        <v>0.67</v>
      </c>
      <c r="E10500" s="1">
        <v>1.6549000000000003</v>
      </c>
      <c r="F10500" s="134">
        <v>4556</v>
      </c>
      <c r="G10500" s="17" t="s">
        <v>9170</v>
      </c>
      <c r="H10500" s="127" t="s">
        <v>10112</v>
      </c>
      <c r="I10500" s="4"/>
    </row>
    <row r="10501" spans="1:9" ht="30">
      <c r="A10501" s="6">
        <v>10499</v>
      </c>
      <c r="B10501" s="161" t="s">
        <v>10315</v>
      </c>
      <c r="C10501" s="25" t="str">
        <f>IF(D10501=2,"NO","YES")</f>
        <v>YES</v>
      </c>
      <c r="D10501" s="79">
        <f t="shared" ref="D10501:D10564" si="176">F10501/6800</f>
        <v>0.53</v>
      </c>
      <c r="E10501" s="1">
        <v>1.3091000000000002</v>
      </c>
      <c r="F10501" s="134">
        <v>3604</v>
      </c>
      <c r="G10501" s="17" t="s">
        <v>9170</v>
      </c>
      <c r="H10501" s="127" t="s">
        <v>10112</v>
      </c>
      <c r="I10501" s="4"/>
    </row>
    <row r="10502" spans="1:9" ht="30">
      <c r="A10502" s="6">
        <v>10500</v>
      </c>
      <c r="B10502" s="161" t="s">
        <v>10316</v>
      </c>
      <c r="C10502" s="25" t="str">
        <f>IF(D10502=2,"NO","YES")</f>
        <v>YES</v>
      </c>
      <c r="D10502" s="79">
        <f t="shared" si="176"/>
        <v>0.08</v>
      </c>
      <c r="E10502" s="1">
        <v>0.19760000000000003</v>
      </c>
      <c r="F10502" s="134">
        <v>544</v>
      </c>
      <c r="G10502" s="17" t="s">
        <v>9170</v>
      </c>
      <c r="H10502" s="127" t="s">
        <v>10112</v>
      </c>
      <c r="I10502" s="4"/>
    </row>
    <row r="10503" spans="1:9" ht="30">
      <c r="A10503" s="6">
        <v>10501</v>
      </c>
      <c r="B10503" s="161" t="s">
        <v>10317</v>
      </c>
      <c r="C10503" s="25" t="str">
        <f>IF(D10503=2,"NO","YES")</f>
        <v>YES</v>
      </c>
      <c r="D10503" s="79">
        <f t="shared" si="176"/>
        <v>0.2</v>
      </c>
      <c r="E10503" s="1">
        <v>0.49400000000000005</v>
      </c>
      <c r="F10503" s="134">
        <v>1360</v>
      </c>
      <c r="G10503" s="17" t="s">
        <v>9170</v>
      </c>
      <c r="H10503" s="127" t="s">
        <v>10112</v>
      </c>
      <c r="I10503" s="4"/>
    </row>
    <row r="10504" spans="1:9" ht="30">
      <c r="A10504" s="6">
        <v>10502</v>
      </c>
      <c r="B10504" s="161" t="s">
        <v>10318</v>
      </c>
      <c r="C10504" s="25" t="str">
        <f>IF(D10504=2,"NO","YES")</f>
        <v>YES</v>
      </c>
      <c r="D10504" s="79">
        <f t="shared" si="176"/>
        <v>0.45</v>
      </c>
      <c r="E10504" s="1">
        <v>1.1115000000000002</v>
      </c>
      <c r="F10504" s="134">
        <v>3060</v>
      </c>
      <c r="G10504" s="17" t="s">
        <v>9170</v>
      </c>
      <c r="H10504" s="127" t="s">
        <v>10112</v>
      </c>
      <c r="I10504" s="4"/>
    </row>
    <row r="10505" spans="1:9" ht="30">
      <c r="A10505" s="6">
        <v>10503</v>
      </c>
      <c r="B10505" s="161" t="s">
        <v>10319</v>
      </c>
      <c r="C10505" s="25" t="str">
        <f>IF(D10505=2,"NO","YES")</f>
        <v>YES</v>
      </c>
      <c r="D10505" s="79">
        <f t="shared" si="176"/>
        <v>0.04</v>
      </c>
      <c r="E10505" s="1">
        <v>9.8800000000000013E-2</v>
      </c>
      <c r="F10505" s="134">
        <v>272</v>
      </c>
      <c r="G10505" s="17" t="s">
        <v>9170</v>
      </c>
      <c r="H10505" s="127" t="s">
        <v>10112</v>
      </c>
      <c r="I10505" s="4"/>
    </row>
    <row r="10506" spans="1:9">
      <c r="A10506" s="6">
        <v>10504</v>
      </c>
      <c r="B10506" s="161" t="s">
        <v>10320</v>
      </c>
      <c r="C10506" s="25" t="str">
        <f>IF(D10506=2,"NO","YES")</f>
        <v>YES</v>
      </c>
      <c r="D10506" s="79">
        <f t="shared" si="176"/>
        <v>0.04</v>
      </c>
      <c r="E10506" s="1">
        <v>9.8800000000000013E-2</v>
      </c>
      <c r="F10506" s="134">
        <v>272</v>
      </c>
      <c r="G10506" s="17" t="s">
        <v>9170</v>
      </c>
      <c r="H10506" s="127" t="s">
        <v>10112</v>
      </c>
      <c r="I10506" s="4"/>
    </row>
    <row r="10507" spans="1:9" ht="30">
      <c r="A10507" s="6">
        <v>10505</v>
      </c>
      <c r="B10507" s="161" t="s">
        <v>10321</v>
      </c>
      <c r="C10507" s="25" t="str">
        <f>IF(D10507=2,"NO","YES")</f>
        <v>NO</v>
      </c>
      <c r="D10507" s="79">
        <f t="shared" si="176"/>
        <v>2</v>
      </c>
      <c r="E10507" s="1">
        <v>4.9400000000000004</v>
      </c>
      <c r="F10507" s="134">
        <v>13600</v>
      </c>
      <c r="G10507" s="17" t="s">
        <v>9170</v>
      </c>
      <c r="H10507" s="127" t="s">
        <v>10112</v>
      </c>
      <c r="I10507" s="4"/>
    </row>
    <row r="10508" spans="1:9" ht="30">
      <c r="A10508" s="6">
        <v>10506</v>
      </c>
      <c r="B10508" s="161" t="s">
        <v>10322</v>
      </c>
      <c r="C10508" s="25" t="str">
        <f>IF(D10508=2,"NO","YES")</f>
        <v>YES</v>
      </c>
      <c r="D10508" s="79">
        <f t="shared" si="176"/>
        <v>0.04</v>
      </c>
      <c r="E10508" s="1">
        <v>9.8800000000000013E-2</v>
      </c>
      <c r="F10508" s="134">
        <v>272</v>
      </c>
      <c r="G10508" s="17" t="s">
        <v>9170</v>
      </c>
      <c r="H10508" s="127" t="s">
        <v>10112</v>
      </c>
      <c r="I10508" s="4"/>
    </row>
    <row r="10509" spans="1:9" ht="30">
      <c r="A10509" s="6">
        <v>10507</v>
      </c>
      <c r="B10509" s="161" t="s">
        <v>10323</v>
      </c>
      <c r="C10509" s="25" t="str">
        <f>IF(D10509=2,"NO","YES")</f>
        <v>YES</v>
      </c>
      <c r="D10509" s="79">
        <f t="shared" si="176"/>
        <v>7.0000000000000007E-2</v>
      </c>
      <c r="E10509" s="1">
        <v>0.17290000000000003</v>
      </c>
      <c r="F10509" s="134">
        <v>476</v>
      </c>
      <c r="G10509" s="17" t="s">
        <v>9170</v>
      </c>
      <c r="H10509" s="127" t="s">
        <v>10112</v>
      </c>
      <c r="I10509" s="4"/>
    </row>
    <row r="10510" spans="1:9" ht="30">
      <c r="A10510" s="6">
        <v>10508</v>
      </c>
      <c r="B10510" s="161" t="s">
        <v>10324</v>
      </c>
      <c r="C10510" s="25" t="str">
        <f>IF(D10510=2,"NO","YES")</f>
        <v>YES</v>
      </c>
      <c r="D10510" s="79">
        <f t="shared" si="176"/>
        <v>1.19</v>
      </c>
      <c r="E10510" s="1">
        <v>2.9393000000000002</v>
      </c>
      <c r="F10510" s="134">
        <v>8092</v>
      </c>
      <c r="G10510" s="17" t="s">
        <v>9170</v>
      </c>
      <c r="H10510" s="127" t="s">
        <v>10112</v>
      </c>
      <c r="I10510" s="4"/>
    </row>
    <row r="10511" spans="1:9" ht="30">
      <c r="A10511" s="6">
        <v>10509</v>
      </c>
      <c r="B10511" s="161" t="s">
        <v>10325</v>
      </c>
      <c r="C10511" s="25" t="str">
        <f>IF(D10511=2,"NO","YES")</f>
        <v>YES</v>
      </c>
      <c r="D10511" s="79">
        <f t="shared" si="176"/>
        <v>1.19</v>
      </c>
      <c r="E10511" s="1">
        <v>2.9393000000000002</v>
      </c>
      <c r="F10511" s="134">
        <v>8092</v>
      </c>
      <c r="G10511" s="17" t="s">
        <v>9170</v>
      </c>
      <c r="H10511" s="127" t="s">
        <v>10112</v>
      </c>
      <c r="I10511" s="4"/>
    </row>
    <row r="10512" spans="1:9" ht="30">
      <c r="A10512" s="6">
        <v>10510</v>
      </c>
      <c r="B10512" s="161" t="s">
        <v>10326</v>
      </c>
      <c r="C10512" s="25" t="str">
        <f>IF(D10512=2,"NO","YES")</f>
        <v>YES</v>
      </c>
      <c r="D10512" s="79">
        <f t="shared" si="176"/>
        <v>1.19</v>
      </c>
      <c r="E10512" s="1">
        <v>2.9393000000000002</v>
      </c>
      <c r="F10512" s="134">
        <v>8092</v>
      </c>
      <c r="G10512" s="17" t="s">
        <v>9170</v>
      </c>
      <c r="H10512" s="127" t="s">
        <v>10112</v>
      </c>
      <c r="I10512" s="4"/>
    </row>
    <row r="10513" spans="1:9" ht="30">
      <c r="A10513" s="6">
        <v>10511</v>
      </c>
      <c r="B10513" s="161" t="s">
        <v>10327</v>
      </c>
      <c r="C10513" s="25" t="str">
        <f>IF(D10513=2,"NO","YES")</f>
        <v>YES</v>
      </c>
      <c r="D10513" s="79">
        <f t="shared" si="176"/>
        <v>1.19</v>
      </c>
      <c r="E10513" s="1">
        <v>2.9393000000000002</v>
      </c>
      <c r="F10513" s="134">
        <v>8092</v>
      </c>
      <c r="G10513" s="17" t="s">
        <v>9170</v>
      </c>
      <c r="H10513" s="127" t="s">
        <v>10112</v>
      </c>
      <c r="I10513" s="4"/>
    </row>
    <row r="10514" spans="1:9" ht="30">
      <c r="A10514" s="6">
        <v>10512</v>
      </c>
      <c r="B10514" s="161" t="s">
        <v>10328</v>
      </c>
      <c r="C10514" s="25" t="str">
        <f>IF(D10514=2,"NO","YES")</f>
        <v>YES</v>
      </c>
      <c r="D10514" s="79">
        <f t="shared" si="176"/>
        <v>1.19</v>
      </c>
      <c r="E10514" s="1">
        <v>2.9393000000000002</v>
      </c>
      <c r="F10514" s="134">
        <v>8092</v>
      </c>
      <c r="G10514" s="17" t="s">
        <v>9170</v>
      </c>
      <c r="H10514" s="127" t="s">
        <v>10112</v>
      </c>
      <c r="I10514" s="4"/>
    </row>
    <row r="10515" spans="1:9" ht="30">
      <c r="A10515" s="6">
        <v>10513</v>
      </c>
      <c r="B10515" s="161" t="s">
        <v>10329</v>
      </c>
      <c r="C10515" s="25" t="str">
        <f>IF(D10515=2,"NO","YES")</f>
        <v>YES</v>
      </c>
      <c r="D10515" s="79">
        <f t="shared" si="176"/>
        <v>1.19</v>
      </c>
      <c r="E10515" s="1">
        <v>2.9393000000000002</v>
      </c>
      <c r="F10515" s="134">
        <v>8092</v>
      </c>
      <c r="G10515" s="17" t="s">
        <v>9170</v>
      </c>
      <c r="H10515" s="127" t="s">
        <v>10112</v>
      </c>
      <c r="I10515" s="4"/>
    </row>
    <row r="10516" spans="1:9" ht="30">
      <c r="A10516" s="6">
        <v>10514</v>
      </c>
      <c r="B10516" s="161" t="s">
        <v>10330</v>
      </c>
      <c r="C10516" s="25" t="str">
        <f>IF(D10516=2,"NO","YES")</f>
        <v>YES</v>
      </c>
      <c r="D10516" s="79">
        <f t="shared" si="176"/>
        <v>0.34</v>
      </c>
      <c r="E10516" s="1">
        <v>0.8398000000000001</v>
      </c>
      <c r="F10516" s="134">
        <v>2312</v>
      </c>
      <c r="G10516" s="17" t="s">
        <v>9170</v>
      </c>
      <c r="H10516" s="127" t="s">
        <v>10112</v>
      </c>
      <c r="I10516" s="4"/>
    </row>
    <row r="10517" spans="1:9" ht="30">
      <c r="A10517" s="6">
        <v>10515</v>
      </c>
      <c r="B10517" s="161" t="s">
        <v>10331</v>
      </c>
      <c r="C10517" s="25" t="str">
        <f>IF(D10517=2,"NO","YES")</f>
        <v>YES</v>
      </c>
      <c r="D10517" s="79">
        <f t="shared" si="176"/>
        <v>0.21</v>
      </c>
      <c r="E10517" s="1">
        <v>0.51870000000000005</v>
      </c>
      <c r="F10517" s="134">
        <v>1428</v>
      </c>
      <c r="G10517" s="17" t="s">
        <v>9170</v>
      </c>
      <c r="H10517" s="127" t="s">
        <v>10112</v>
      </c>
      <c r="I10517" s="4"/>
    </row>
    <row r="10518" spans="1:9" ht="30">
      <c r="A10518" s="6">
        <v>10516</v>
      </c>
      <c r="B10518" s="161" t="s">
        <v>10332</v>
      </c>
      <c r="C10518" s="25" t="str">
        <f>IF(D10518=2,"NO","YES")</f>
        <v>YES</v>
      </c>
      <c r="D10518" s="79">
        <f t="shared" si="176"/>
        <v>0.81</v>
      </c>
      <c r="E10518" s="1">
        <v>2.0007000000000001</v>
      </c>
      <c r="F10518" s="134">
        <v>5508</v>
      </c>
      <c r="G10518" s="17" t="s">
        <v>9170</v>
      </c>
      <c r="H10518" s="127" t="s">
        <v>10112</v>
      </c>
      <c r="I10518" s="4"/>
    </row>
    <row r="10519" spans="1:9" ht="30">
      <c r="A10519" s="6">
        <v>10517</v>
      </c>
      <c r="B10519" s="161" t="s">
        <v>10333</v>
      </c>
      <c r="C10519" s="25" t="str">
        <f>IF(D10519=2,"NO","YES")</f>
        <v>YES</v>
      </c>
      <c r="D10519" s="79">
        <f t="shared" si="176"/>
        <v>0.81</v>
      </c>
      <c r="E10519" s="1">
        <v>2.0007000000000001</v>
      </c>
      <c r="F10519" s="134">
        <v>5508</v>
      </c>
      <c r="G10519" s="17" t="s">
        <v>9170</v>
      </c>
      <c r="H10519" s="127" t="s">
        <v>10112</v>
      </c>
      <c r="I10519" s="4"/>
    </row>
    <row r="10520" spans="1:9" ht="30">
      <c r="A10520" s="6">
        <v>10518</v>
      </c>
      <c r="B10520" s="161" t="s">
        <v>10334</v>
      </c>
      <c r="C10520" s="25" t="str">
        <f>IF(D10520=2,"NO","YES")</f>
        <v>YES</v>
      </c>
      <c r="D10520" s="79">
        <f t="shared" si="176"/>
        <v>1.1000000000000001</v>
      </c>
      <c r="E10520" s="1">
        <v>2.7170000000000005</v>
      </c>
      <c r="F10520" s="134">
        <v>7480</v>
      </c>
      <c r="G10520" s="17" t="s">
        <v>9170</v>
      </c>
      <c r="H10520" s="127" t="s">
        <v>10112</v>
      </c>
      <c r="I10520" s="4"/>
    </row>
    <row r="10521" spans="1:9" ht="30">
      <c r="A10521" s="6">
        <v>10519</v>
      </c>
      <c r="B10521" s="161" t="s">
        <v>10335</v>
      </c>
      <c r="C10521" s="25" t="str">
        <f>IF(D10521=2,"NO","YES")</f>
        <v>YES</v>
      </c>
      <c r="D10521" s="79">
        <f t="shared" si="176"/>
        <v>0.43</v>
      </c>
      <c r="E10521" s="1">
        <v>1.0621</v>
      </c>
      <c r="F10521" s="134">
        <v>2924</v>
      </c>
      <c r="G10521" s="17" t="s">
        <v>9170</v>
      </c>
      <c r="H10521" s="127" t="s">
        <v>10112</v>
      </c>
      <c r="I10521" s="4"/>
    </row>
    <row r="10522" spans="1:9" ht="30">
      <c r="A10522" s="6">
        <v>10520</v>
      </c>
      <c r="B10522" s="161" t="s">
        <v>10336</v>
      </c>
      <c r="C10522" s="25" t="str">
        <f>IF(D10522=2,"NO","YES")</f>
        <v>YES</v>
      </c>
      <c r="D10522" s="79">
        <f t="shared" si="176"/>
        <v>0.25</v>
      </c>
      <c r="E10522" s="1">
        <v>0.61750000000000005</v>
      </c>
      <c r="F10522" s="134">
        <v>1700</v>
      </c>
      <c r="G10522" s="17" t="s">
        <v>9170</v>
      </c>
      <c r="H10522" s="127" t="s">
        <v>10112</v>
      </c>
      <c r="I10522" s="4"/>
    </row>
    <row r="10523" spans="1:9" ht="30">
      <c r="A10523" s="6">
        <v>10521</v>
      </c>
      <c r="B10523" s="161" t="s">
        <v>10337</v>
      </c>
      <c r="C10523" s="25" t="str">
        <f>IF(D10523=2,"NO","YES")</f>
        <v>YES</v>
      </c>
      <c r="D10523" s="79">
        <f t="shared" si="176"/>
        <v>0.21</v>
      </c>
      <c r="E10523" s="1">
        <v>0.51870000000000005</v>
      </c>
      <c r="F10523" s="134">
        <v>1428</v>
      </c>
      <c r="G10523" s="17" t="s">
        <v>9170</v>
      </c>
      <c r="H10523" s="127" t="s">
        <v>10112</v>
      </c>
      <c r="I10523" s="4"/>
    </row>
    <row r="10524" spans="1:9" ht="30">
      <c r="A10524" s="6">
        <v>10522</v>
      </c>
      <c r="B10524" s="161" t="s">
        <v>10338</v>
      </c>
      <c r="C10524" s="25" t="str">
        <f>IF(D10524=2,"NO","YES")</f>
        <v>YES</v>
      </c>
      <c r="D10524" s="79">
        <f t="shared" si="176"/>
        <v>0.35</v>
      </c>
      <c r="E10524" s="1">
        <v>0.86450000000000005</v>
      </c>
      <c r="F10524" s="134">
        <v>2380</v>
      </c>
      <c r="G10524" s="17" t="s">
        <v>9170</v>
      </c>
      <c r="H10524" s="127" t="s">
        <v>10112</v>
      </c>
      <c r="I10524" s="4"/>
    </row>
    <row r="10525" spans="1:9" ht="30">
      <c r="A10525" s="6">
        <v>10523</v>
      </c>
      <c r="B10525" s="161" t="s">
        <v>10339</v>
      </c>
      <c r="C10525" s="25" t="str">
        <f>IF(D10525=2,"NO","YES")</f>
        <v>YES</v>
      </c>
      <c r="D10525" s="79">
        <f t="shared" si="176"/>
        <v>0.63</v>
      </c>
      <c r="E10525" s="1">
        <v>1.5561</v>
      </c>
      <c r="F10525" s="134">
        <v>4284</v>
      </c>
      <c r="G10525" s="17" t="s">
        <v>9170</v>
      </c>
      <c r="H10525" s="127" t="s">
        <v>10112</v>
      </c>
      <c r="I10525" s="4"/>
    </row>
    <row r="10526" spans="1:9" ht="30">
      <c r="A10526" s="6">
        <v>10524</v>
      </c>
      <c r="B10526" s="161" t="s">
        <v>10340</v>
      </c>
      <c r="C10526" s="25" t="str">
        <f>IF(D10526=2,"NO","YES")</f>
        <v>YES</v>
      </c>
      <c r="D10526" s="79">
        <f t="shared" si="176"/>
        <v>0.23</v>
      </c>
      <c r="E10526" s="1">
        <v>0.56810000000000005</v>
      </c>
      <c r="F10526" s="134">
        <v>1564</v>
      </c>
      <c r="G10526" s="17" t="s">
        <v>9170</v>
      </c>
      <c r="H10526" s="127" t="s">
        <v>10112</v>
      </c>
      <c r="I10526" s="4"/>
    </row>
    <row r="10527" spans="1:9" ht="30">
      <c r="A10527" s="6">
        <v>10525</v>
      </c>
      <c r="B10527" s="161" t="s">
        <v>10341</v>
      </c>
      <c r="C10527" s="25" t="str">
        <f>IF(D10527=2,"NO","YES")</f>
        <v>YES</v>
      </c>
      <c r="D10527" s="79">
        <f t="shared" si="176"/>
        <v>0.14000000000000001</v>
      </c>
      <c r="E10527" s="1">
        <v>0.34580000000000005</v>
      </c>
      <c r="F10527" s="134">
        <v>952</v>
      </c>
      <c r="G10527" s="17" t="s">
        <v>9170</v>
      </c>
      <c r="H10527" s="127" t="s">
        <v>10112</v>
      </c>
      <c r="I10527" s="4"/>
    </row>
    <row r="10528" spans="1:9" ht="30">
      <c r="A10528" s="6">
        <v>10526</v>
      </c>
      <c r="B10528" s="161" t="s">
        <v>10342</v>
      </c>
      <c r="C10528" s="25" t="str">
        <f>IF(D10528=2,"NO","YES")</f>
        <v>YES</v>
      </c>
      <c r="D10528" s="79">
        <f t="shared" si="176"/>
        <v>0.37</v>
      </c>
      <c r="E10528" s="1">
        <v>0.91390000000000005</v>
      </c>
      <c r="F10528" s="134">
        <v>2516</v>
      </c>
      <c r="G10528" s="17" t="s">
        <v>9170</v>
      </c>
      <c r="H10528" s="127" t="s">
        <v>10112</v>
      </c>
      <c r="I10528" s="4"/>
    </row>
    <row r="10529" spans="1:9" ht="30">
      <c r="A10529" s="6">
        <v>10527</v>
      </c>
      <c r="B10529" s="161" t="s">
        <v>10343</v>
      </c>
      <c r="C10529" s="25" t="str">
        <f>IF(D10529=2,"NO","YES")</f>
        <v>YES</v>
      </c>
      <c r="D10529" s="79">
        <f t="shared" si="176"/>
        <v>0.1</v>
      </c>
      <c r="E10529" s="1">
        <v>0.24700000000000003</v>
      </c>
      <c r="F10529" s="134">
        <v>680</v>
      </c>
      <c r="G10529" s="17" t="s">
        <v>9170</v>
      </c>
      <c r="H10529" s="127" t="s">
        <v>10112</v>
      </c>
      <c r="I10529" s="4"/>
    </row>
    <row r="10530" spans="1:9" ht="30">
      <c r="A10530" s="6">
        <v>10528</v>
      </c>
      <c r="B10530" s="161" t="s">
        <v>10344</v>
      </c>
      <c r="C10530" s="25" t="str">
        <f>IF(D10530=2,"NO","YES")</f>
        <v>YES</v>
      </c>
      <c r="D10530" s="79">
        <f t="shared" si="176"/>
        <v>0.28999999999999998</v>
      </c>
      <c r="E10530" s="1">
        <v>0.71630000000000005</v>
      </c>
      <c r="F10530" s="134">
        <v>1972</v>
      </c>
      <c r="G10530" s="17" t="s">
        <v>9170</v>
      </c>
      <c r="H10530" s="127" t="s">
        <v>10112</v>
      </c>
      <c r="I10530" s="4"/>
    </row>
    <row r="10531" spans="1:9" ht="30">
      <c r="A10531" s="6">
        <v>10529</v>
      </c>
      <c r="B10531" s="161" t="s">
        <v>10345</v>
      </c>
      <c r="C10531" s="25" t="str">
        <f>IF(D10531=2,"NO","YES")</f>
        <v>YES</v>
      </c>
      <c r="D10531" s="79">
        <f t="shared" si="176"/>
        <v>0.28000000000000003</v>
      </c>
      <c r="E10531" s="1">
        <v>0.6916000000000001</v>
      </c>
      <c r="F10531" s="134">
        <v>1904</v>
      </c>
      <c r="G10531" s="17" t="s">
        <v>9170</v>
      </c>
      <c r="H10531" s="127" t="s">
        <v>10112</v>
      </c>
      <c r="I10531" s="4"/>
    </row>
    <row r="10532" spans="1:9" ht="30">
      <c r="A10532" s="6">
        <v>10530</v>
      </c>
      <c r="B10532" s="161" t="s">
        <v>10346</v>
      </c>
      <c r="C10532" s="25" t="str">
        <f>IF(D10532=2,"NO","YES")</f>
        <v>YES</v>
      </c>
      <c r="D10532" s="79">
        <f t="shared" si="176"/>
        <v>0.16</v>
      </c>
      <c r="E10532" s="1">
        <v>0.39520000000000005</v>
      </c>
      <c r="F10532" s="134">
        <v>1088</v>
      </c>
      <c r="G10532" s="17" t="s">
        <v>9170</v>
      </c>
      <c r="H10532" s="127" t="s">
        <v>10112</v>
      </c>
      <c r="I10532" s="4"/>
    </row>
    <row r="10533" spans="1:9" ht="30">
      <c r="A10533" s="6">
        <v>10531</v>
      </c>
      <c r="B10533" s="161" t="s">
        <v>10347</v>
      </c>
      <c r="C10533" s="25" t="str">
        <f>IF(D10533=2,"NO","YES")</f>
        <v>YES</v>
      </c>
      <c r="D10533" s="79">
        <f t="shared" si="176"/>
        <v>0.25</v>
      </c>
      <c r="E10533" s="1">
        <v>0.61750000000000005</v>
      </c>
      <c r="F10533" s="134">
        <v>1700</v>
      </c>
      <c r="G10533" s="17" t="s">
        <v>9170</v>
      </c>
      <c r="H10533" s="127" t="s">
        <v>10112</v>
      </c>
      <c r="I10533" s="4"/>
    </row>
    <row r="10534" spans="1:9" ht="30">
      <c r="A10534" s="6">
        <v>10532</v>
      </c>
      <c r="B10534" s="161" t="s">
        <v>10348</v>
      </c>
      <c r="C10534" s="25" t="str">
        <f>IF(D10534=2,"NO","YES")</f>
        <v>YES</v>
      </c>
      <c r="D10534" s="79">
        <f t="shared" si="176"/>
        <v>1.62</v>
      </c>
      <c r="E10534" s="1">
        <v>4.0014000000000003</v>
      </c>
      <c r="F10534" s="134">
        <v>11016</v>
      </c>
      <c r="G10534" s="17" t="s">
        <v>9170</v>
      </c>
      <c r="H10534" s="127" t="s">
        <v>10112</v>
      </c>
      <c r="I10534" s="4"/>
    </row>
    <row r="10535" spans="1:9" ht="30">
      <c r="A10535" s="6">
        <v>10533</v>
      </c>
      <c r="B10535" s="163" t="s">
        <v>10349</v>
      </c>
      <c r="C10535" s="25" t="str">
        <f>IF(D10535=2,"NO","YES")</f>
        <v>YES</v>
      </c>
      <c r="D10535" s="164">
        <f t="shared" si="176"/>
        <v>0.17</v>
      </c>
      <c r="E10535" s="1">
        <v>0.41990000000000005</v>
      </c>
      <c r="F10535" s="8">
        <v>1156</v>
      </c>
      <c r="G10535" s="154">
        <v>42711</v>
      </c>
      <c r="H10535" s="127" t="s">
        <v>10112</v>
      </c>
      <c r="I10535" s="4"/>
    </row>
    <row r="10536" spans="1:9">
      <c r="A10536" s="6">
        <v>10534</v>
      </c>
      <c r="B10536" s="38" t="s">
        <v>10350</v>
      </c>
      <c r="C10536" s="25" t="str">
        <f>IF(D10536=2,"NO","YES")</f>
        <v>YES</v>
      </c>
      <c r="D10536" s="39">
        <f t="shared" si="176"/>
        <v>0.34</v>
      </c>
      <c r="E10536" s="1">
        <v>0.8398000000000001</v>
      </c>
      <c r="F10536" s="39">
        <v>2312</v>
      </c>
      <c r="G10536" s="99">
        <v>42612</v>
      </c>
      <c r="H10536" s="127" t="s">
        <v>10112</v>
      </c>
      <c r="I10536" s="4"/>
    </row>
    <row r="10537" spans="1:9" ht="45">
      <c r="A10537" s="6">
        <v>10535</v>
      </c>
      <c r="B10537" s="24" t="s">
        <v>10351</v>
      </c>
      <c r="C10537" s="25" t="str">
        <f>IF(D10537=2,"NO","YES")</f>
        <v>YES</v>
      </c>
      <c r="D10537" s="25">
        <f t="shared" si="176"/>
        <v>0.2</v>
      </c>
      <c r="E10537" s="1">
        <v>0.49400000000000005</v>
      </c>
      <c r="F10537" s="26">
        <v>1360</v>
      </c>
      <c r="G10537" s="17" t="s">
        <v>9170</v>
      </c>
      <c r="H10537" s="127" t="s">
        <v>10352</v>
      </c>
      <c r="I10537" s="4"/>
    </row>
    <row r="10538" spans="1:9" ht="30">
      <c r="A10538" s="6">
        <v>10536</v>
      </c>
      <c r="B10538" s="24" t="s">
        <v>10353</v>
      </c>
      <c r="C10538" s="25" t="str">
        <f>IF(D10538=2,"NO","YES")</f>
        <v>YES</v>
      </c>
      <c r="D10538" s="25">
        <f t="shared" si="176"/>
        <v>0.13</v>
      </c>
      <c r="E10538" s="1">
        <v>0.32110000000000005</v>
      </c>
      <c r="F10538" s="26">
        <v>884</v>
      </c>
      <c r="G10538" s="17" t="s">
        <v>9170</v>
      </c>
      <c r="H10538" s="127" t="s">
        <v>10352</v>
      </c>
      <c r="I10538" s="4"/>
    </row>
    <row r="10539" spans="1:9" ht="30">
      <c r="A10539" s="6">
        <v>10537</v>
      </c>
      <c r="B10539" s="24" t="s">
        <v>10354</v>
      </c>
      <c r="C10539" s="25" t="str">
        <f>IF(D10539=2,"NO","YES")</f>
        <v>YES</v>
      </c>
      <c r="D10539" s="25">
        <f t="shared" si="176"/>
        <v>0.69</v>
      </c>
      <c r="E10539" s="1">
        <v>1.7042999999999999</v>
      </c>
      <c r="F10539" s="26">
        <v>4692</v>
      </c>
      <c r="G10539" s="17" t="s">
        <v>9170</v>
      </c>
      <c r="H10539" s="127" t="s">
        <v>10352</v>
      </c>
      <c r="I10539" s="4"/>
    </row>
    <row r="10540" spans="1:9" ht="30">
      <c r="A10540" s="6">
        <v>10538</v>
      </c>
      <c r="B10540" s="24" t="s">
        <v>10355</v>
      </c>
      <c r="C10540" s="25" t="str">
        <f>IF(D10540=2,"NO","YES")</f>
        <v>YES</v>
      </c>
      <c r="D10540" s="25">
        <f t="shared" si="176"/>
        <v>1.01</v>
      </c>
      <c r="E10540" s="1">
        <v>2.4947000000000004</v>
      </c>
      <c r="F10540" s="26">
        <v>6868</v>
      </c>
      <c r="G10540" s="17" t="s">
        <v>9170</v>
      </c>
      <c r="H10540" s="127" t="s">
        <v>10352</v>
      </c>
      <c r="I10540" s="4"/>
    </row>
    <row r="10541" spans="1:9" ht="45">
      <c r="A10541" s="6">
        <v>10539</v>
      </c>
      <c r="B10541" s="24" t="s">
        <v>10356</v>
      </c>
      <c r="C10541" s="25" t="str">
        <f>IF(D10541=2,"NO","YES")</f>
        <v>YES</v>
      </c>
      <c r="D10541" s="25">
        <f t="shared" si="176"/>
        <v>0.36</v>
      </c>
      <c r="E10541" s="1">
        <v>0.88919999999999999</v>
      </c>
      <c r="F10541" s="26">
        <v>2448</v>
      </c>
      <c r="G10541" s="17" t="s">
        <v>9170</v>
      </c>
      <c r="H10541" s="127" t="s">
        <v>10352</v>
      </c>
      <c r="I10541" s="4"/>
    </row>
    <row r="10542" spans="1:9" ht="30">
      <c r="A10542" s="6">
        <v>10540</v>
      </c>
      <c r="B10542" s="24" t="s">
        <v>10357</v>
      </c>
      <c r="C10542" s="25" t="str">
        <f>IF(D10542=2,"NO","YES")</f>
        <v>YES</v>
      </c>
      <c r="D10542" s="25">
        <f t="shared" si="176"/>
        <v>0.32</v>
      </c>
      <c r="E10542" s="1">
        <v>0.7904000000000001</v>
      </c>
      <c r="F10542" s="26">
        <v>2176</v>
      </c>
      <c r="G10542" s="17" t="s">
        <v>9170</v>
      </c>
      <c r="H10542" s="127" t="s">
        <v>10352</v>
      </c>
      <c r="I10542" s="4"/>
    </row>
    <row r="10543" spans="1:9" ht="30">
      <c r="A10543" s="6">
        <v>10541</v>
      </c>
      <c r="B10543" s="24" t="s">
        <v>10358</v>
      </c>
      <c r="C10543" s="25" t="str">
        <f>IF(D10543=2,"NO","YES")</f>
        <v>YES</v>
      </c>
      <c r="D10543" s="25">
        <f t="shared" si="176"/>
        <v>0.05</v>
      </c>
      <c r="E10543" s="1">
        <v>0.12350000000000001</v>
      </c>
      <c r="F10543" s="26">
        <v>340</v>
      </c>
      <c r="G10543" s="17" t="s">
        <v>9170</v>
      </c>
      <c r="H10543" s="127" t="s">
        <v>10352</v>
      </c>
      <c r="I10543" s="4"/>
    </row>
    <row r="10544" spans="1:9" ht="30">
      <c r="A10544" s="6">
        <v>10542</v>
      </c>
      <c r="B10544" s="24" t="s">
        <v>10359</v>
      </c>
      <c r="C10544" s="25" t="str">
        <f>IF(D10544=2,"NO","YES")</f>
        <v>YES</v>
      </c>
      <c r="D10544" s="25">
        <f t="shared" si="176"/>
        <v>0.05</v>
      </c>
      <c r="E10544" s="1">
        <v>0.12350000000000001</v>
      </c>
      <c r="F10544" s="26">
        <v>340</v>
      </c>
      <c r="G10544" s="17" t="s">
        <v>9170</v>
      </c>
      <c r="H10544" s="127" t="s">
        <v>10352</v>
      </c>
      <c r="I10544" s="4"/>
    </row>
    <row r="10545" spans="1:9" ht="30">
      <c r="A10545" s="6">
        <v>10543</v>
      </c>
      <c r="B10545" s="24" t="s">
        <v>10360</v>
      </c>
      <c r="C10545" s="25" t="str">
        <f>IF(D10545=2,"NO","YES")</f>
        <v>YES</v>
      </c>
      <c r="D10545" s="25">
        <f t="shared" si="176"/>
        <v>0.69</v>
      </c>
      <c r="E10545" s="1">
        <v>1.7042999999999999</v>
      </c>
      <c r="F10545" s="26">
        <v>4692</v>
      </c>
      <c r="G10545" s="17" t="s">
        <v>9170</v>
      </c>
      <c r="H10545" s="127" t="s">
        <v>10352</v>
      </c>
      <c r="I10545" s="4"/>
    </row>
    <row r="10546" spans="1:9" ht="30">
      <c r="A10546" s="6">
        <v>10544</v>
      </c>
      <c r="B10546" s="24" t="s">
        <v>10361</v>
      </c>
      <c r="C10546" s="25" t="str">
        <f>IF(D10546=2,"NO","YES")</f>
        <v>YES</v>
      </c>
      <c r="D10546" s="25">
        <f t="shared" si="176"/>
        <v>0.05</v>
      </c>
      <c r="E10546" s="1">
        <v>0.12350000000000001</v>
      </c>
      <c r="F10546" s="26">
        <v>340</v>
      </c>
      <c r="G10546" s="17" t="s">
        <v>9170</v>
      </c>
      <c r="H10546" s="127" t="s">
        <v>10352</v>
      </c>
      <c r="I10546" s="4"/>
    </row>
    <row r="10547" spans="1:9" ht="30">
      <c r="A10547" s="6">
        <v>10545</v>
      </c>
      <c r="B10547" s="24" t="s">
        <v>10362</v>
      </c>
      <c r="C10547" s="25" t="str">
        <f>IF(D10547=2,"NO","YES")</f>
        <v>YES</v>
      </c>
      <c r="D10547" s="25">
        <f t="shared" si="176"/>
        <v>0.1</v>
      </c>
      <c r="E10547" s="1">
        <v>0.24700000000000003</v>
      </c>
      <c r="F10547" s="26">
        <v>680</v>
      </c>
      <c r="G10547" s="17" t="s">
        <v>9170</v>
      </c>
      <c r="H10547" s="127" t="s">
        <v>10352</v>
      </c>
      <c r="I10547" s="4"/>
    </row>
    <row r="10548" spans="1:9" ht="45">
      <c r="A10548" s="6">
        <v>10546</v>
      </c>
      <c r="B10548" s="24" t="s">
        <v>10363</v>
      </c>
      <c r="C10548" s="25" t="str">
        <f>IF(D10548=2,"NO","YES")</f>
        <v>YES</v>
      </c>
      <c r="D10548" s="25">
        <f t="shared" si="176"/>
        <v>0.06</v>
      </c>
      <c r="E10548" s="1">
        <v>0.1482</v>
      </c>
      <c r="F10548" s="26">
        <v>408</v>
      </c>
      <c r="G10548" s="17" t="s">
        <v>9170</v>
      </c>
      <c r="H10548" s="127" t="s">
        <v>10352</v>
      </c>
      <c r="I10548" s="4"/>
    </row>
    <row r="10549" spans="1:9" ht="30">
      <c r="A10549" s="6">
        <v>10547</v>
      </c>
      <c r="B10549" s="24" t="s">
        <v>10364</v>
      </c>
      <c r="C10549" s="25" t="str">
        <f>IF(D10549=2,"NO","YES")</f>
        <v>YES</v>
      </c>
      <c r="D10549" s="25">
        <f t="shared" si="176"/>
        <v>0.34</v>
      </c>
      <c r="E10549" s="1">
        <v>0.8398000000000001</v>
      </c>
      <c r="F10549" s="26">
        <v>2312</v>
      </c>
      <c r="G10549" s="17" t="s">
        <v>9170</v>
      </c>
      <c r="H10549" s="127" t="s">
        <v>10352</v>
      </c>
      <c r="I10549" s="4"/>
    </row>
    <row r="10550" spans="1:9" ht="45">
      <c r="A10550" s="6">
        <v>10548</v>
      </c>
      <c r="B10550" s="24" t="s">
        <v>10365</v>
      </c>
      <c r="C10550" s="25" t="str">
        <f>IF(D10550=2,"NO","YES")</f>
        <v>YES</v>
      </c>
      <c r="D10550" s="25">
        <f t="shared" si="176"/>
        <v>0.06</v>
      </c>
      <c r="E10550" s="1">
        <v>0.1482</v>
      </c>
      <c r="F10550" s="26">
        <v>408</v>
      </c>
      <c r="G10550" s="17" t="s">
        <v>9170</v>
      </c>
      <c r="H10550" s="127" t="s">
        <v>10352</v>
      </c>
      <c r="I10550" s="4"/>
    </row>
    <row r="10551" spans="1:9" ht="45">
      <c r="A10551" s="6">
        <v>10549</v>
      </c>
      <c r="B10551" s="24" t="s">
        <v>10366</v>
      </c>
      <c r="C10551" s="25" t="str">
        <f>IF(D10551=2,"NO","YES")</f>
        <v>YES</v>
      </c>
      <c r="D10551" s="25">
        <f t="shared" si="176"/>
        <v>0.13</v>
      </c>
      <c r="E10551" s="1">
        <v>0.32110000000000005</v>
      </c>
      <c r="F10551" s="26">
        <v>884</v>
      </c>
      <c r="G10551" s="17" t="s">
        <v>9170</v>
      </c>
      <c r="H10551" s="127" t="s">
        <v>10352</v>
      </c>
      <c r="I10551" s="4"/>
    </row>
    <row r="10552" spans="1:9" ht="45">
      <c r="A10552" s="6">
        <v>10550</v>
      </c>
      <c r="B10552" s="24" t="s">
        <v>10367</v>
      </c>
      <c r="C10552" s="25" t="str">
        <f>IF(D10552=2,"NO","YES")</f>
        <v>YES</v>
      </c>
      <c r="D10552" s="25">
        <f t="shared" si="176"/>
        <v>0.5</v>
      </c>
      <c r="E10552" s="1">
        <v>1.2350000000000001</v>
      </c>
      <c r="F10552" s="26">
        <v>3400</v>
      </c>
      <c r="G10552" s="17" t="s">
        <v>9170</v>
      </c>
      <c r="H10552" s="127" t="s">
        <v>10352</v>
      </c>
      <c r="I10552" s="4"/>
    </row>
    <row r="10553" spans="1:9" ht="30">
      <c r="A10553" s="6">
        <v>10551</v>
      </c>
      <c r="B10553" s="24" t="s">
        <v>10368</v>
      </c>
      <c r="C10553" s="25" t="str">
        <f>IF(D10553=2,"NO","YES")</f>
        <v>YES</v>
      </c>
      <c r="D10553" s="25">
        <f t="shared" si="176"/>
        <v>1.1299999999999999</v>
      </c>
      <c r="E10553" s="1">
        <v>2.7911000000000001</v>
      </c>
      <c r="F10553" s="26">
        <v>7684</v>
      </c>
      <c r="G10553" s="17" t="s">
        <v>9170</v>
      </c>
      <c r="H10553" s="127" t="s">
        <v>10352</v>
      </c>
      <c r="I10553" s="4"/>
    </row>
    <row r="10554" spans="1:9" ht="30">
      <c r="A10554" s="6">
        <v>10552</v>
      </c>
      <c r="B10554" s="24" t="s">
        <v>10369</v>
      </c>
      <c r="C10554" s="25" t="str">
        <f>IF(D10554=2,"NO","YES")</f>
        <v>YES</v>
      </c>
      <c r="D10554" s="25">
        <f t="shared" si="176"/>
        <v>0.35</v>
      </c>
      <c r="E10554" s="1">
        <v>0.86450000000000005</v>
      </c>
      <c r="F10554" s="26">
        <v>2380</v>
      </c>
      <c r="G10554" s="17" t="s">
        <v>9170</v>
      </c>
      <c r="H10554" s="127" t="s">
        <v>10352</v>
      </c>
      <c r="I10554" s="4"/>
    </row>
    <row r="10555" spans="1:9" ht="45">
      <c r="A10555" s="6">
        <v>10553</v>
      </c>
      <c r="B10555" s="24" t="s">
        <v>10370</v>
      </c>
      <c r="C10555" s="25" t="str">
        <f>IF(D10555=2,"NO","YES")</f>
        <v>YES</v>
      </c>
      <c r="D10555" s="25">
        <f t="shared" si="176"/>
        <v>0.12</v>
      </c>
      <c r="E10555" s="1">
        <v>0.2964</v>
      </c>
      <c r="F10555" s="26">
        <v>816</v>
      </c>
      <c r="G10555" s="17" t="s">
        <v>9170</v>
      </c>
      <c r="H10555" s="127" t="s">
        <v>10352</v>
      </c>
      <c r="I10555" s="4"/>
    </row>
    <row r="10556" spans="1:9" ht="30">
      <c r="A10556" s="6">
        <v>10554</v>
      </c>
      <c r="B10556" s="24" t="s">
        <v>10371</v>
      </c>
      <c r="C10556" s="25" t="str">
        <f>IF(D10556=2,"NO","YES")</f>
        <v>YES</v>
      </c>
      <c r="D10556" s="25">
        <f t="shared" si="176"/>
        <v>0.42</v>
      </c>
      <c r="E10556" s="1">
        <v>1.0374000000000001</v>
      </c>
      <c r="F10556" s="26">
        <v>2856</v>
      </c>
      <c r="G10556" s="17" t="s">
        <v>9170</v>
      </c>
      <c r="H10556" s="127" t="s">
        <v>10352</v>
      </c>
      <c r="I10556" s="4"/>
    </row>
    <row r="10557" spans="1:9" ht="30">
      <c r="A10557" s="6">
        <v>10555</v>
      </c>
      <c r="B10557" s="24" t="s">
        <v>10372</v>
      </c>
      <c r="C10557" s="25" t="str">
        <f>IF(D10557=2,"NO","YES")</f>
        <v>YES</v>
      </c>
      <c r="D10557" s="25">
        <f t="shared" si="176"/>
        <v>0.23</v>
      </c>
      <c r="E10557" s="1">
        <v>0.56810000000000005</v>
      </c>
      <c r="F10557" s="26">
        <v>1564</v>
      </c>
      <c r="G10557" s="17" t="s">
        <v>9170</v>
      </c>
      <c r="H10557" s="127" t="s">
        <v>10352</v>
      </c>
      <c r="I10557" s="4"/>
    </row>
    <row r="10558" spans="1:9" ht="30">
      <c r="A10558" s="6">
        <v>10556</v>
      </c>
      <c r="B10558" s="24" t="s">
        <v>10373</v>
      </c>
      <c r="C10558" s="25" t="str">
        <f>IF(D10558=2,"NO","YES")</f>
        <v>YES</v>
      </c>
      <c r="D10558" s="25">
        <f t="shared" si="176"/>
        <v>0.38</v>
      </c>
      <c r="E10558" s="1">
        <v>0.9386000000000001</v>
      </c>
      <c r="F10558" s="26">
        <v>2584</v>
      </c>
      <c r="G10558" s="17" t="s">
        <v>9170</v>
      </c>
      <c r="H10558" s="127" t="s">
        <v>10352</v>
      </c>
      <c r="I10558" s="4"/>
    </row>
    <row r="10559" spans="1:9" ht="30">
      <c r="A10559" s="6">
        <v>10557</v>
      </c>
      <c r="B10559" s="24" t="s">
        <v>10374</v>
      </c>
      <c r="C10559" s="25" t="str">
        <f>IF(D10559=2,"NO","YES")</f>
        <v>YES</v>
      </c>
      <c r="D10559" s="25">
        <f t="shared" si="176"/>
        <v>1.43</v>
      </c>
      <c r="E10559" s="1">
        <v>3.5321000000000002</v>
      </c>
      <c r="F10559" s="26">
        <v>9724</v>
      </c>
      <c r="G10559" s="17" t="s">
        <v>9170</v>
      </c>
      <c r="H10559" s="127" t="s">
        <v>10352</v>
      </c>
      <c r="I10559" s="4"/>
    </row>
    <row r="10560" spans="1:9" ht="30">
      <c r="A10560" s="6">
        <v>10558</v>
      </c>
      <c r="B10560" s="24" t="s">
        <v>10375</v>
      </c>
      <c r="C10560" s="25" t="str">
        <f>IF(D10560=2,"NO","YES")</f>
        <v>YES</v>
      </c>
      <c r="D10560" s="25">
        <f t="shared" si="176"/>
        <v>0.27</v>
      </c>
      <c r="E10560" s="1">
        <v>0.66690000000000005</v>
      </c>
      <c r="F10560" s="26">
        <v>1836</v>
      </c>
      <c r="G10560" s="17" t="s">
        <v>9170</v>
      </c>
      <c r="H10560" s="127" t="s">
        <v>10352</v>
      </c>
      <c r="I10560" s="4"/>
    </row>
    <row r="10561" spans="1:9" ht="45">
      <c r="A10561" s="6">
        <v>10559</v>
      </c>
      <c r="B10561" s="24" t="s">
        <v>10376</v>
      </c>
      <c r="C10561" s="25" t="str">
        <f>IF(D10561=2,"NO","YES")</f>
        <v>YES</v>
      </c>
      <c r="D10561" s="25">
        <f t="shared" si="176"/>
        <v>0.4</v>
      </c>
      <c r="E10561" s="1">
        <v>0.9880000000000001</v>
      </c>
      <c r="F10561" s="26">
        <v>2720</v>
      </c>
      <c r="G10561" s="17" t="s">
        <v>9170</v>
      </c>
      <c r="H10561" s="127" t="s">
        <v>10352</v>
      </c>
      <c r="I10561" s="4"/>
    </row>
    <row r="10562" spans="1:9" ht="45">
      <c r="A10562" s="6">
        <v>10560</v>
      </c>
      <c r="B10562" s="24" t="s">
        <v>10377</v>
      </c>
      <c r="C10562" s="25" t="str">
        <f>IF(D10562=2,"NO","YES")</f>
        <v>YES</v>
      </c>
      <c r="D10562" s="25">
        <f t="shared" si="176"/>
        <v>0.4</v>
      </c>
      <c r="E10562" s="1">
        <v>0.9880000000000001</v>
      </c>
      <c r="F10562" s="26">
        <v>2720</v>
      </c>
      <c r="G10562" s="17" t="s">
        <v>9170</v>
      </c>
      <c r="H10562" s="127" t="s">
        <v>10352</v>
      </c>
      <c r="I10562" s="4"/>
    </row>
    <row r="10563" spans="1:9" ht="30">
      <c r="A10563" s="6">
        <v>10561</v>
      </c>
      <c r="B10563" s="24" t="s">
        <v>10378</v>
      </c>
      <c r="C10563" s="25" t="str">
        <f>IF(D10563=2,"NO","YES")</f>
        <v>YES</v>
      </c>
      <c r="D10563" s="25">
        <f t="shared" si="176"/>
        <v>0.49</v>
      </c>
      <c r="E10563" s="1">
        <v>1.2103000000000002</v>
      </c>
      <c r="F10563" s="26">
        <v>3332</v>
      </c>
      <c r="G10563" s="17" t="s">
        <v>9170</v>
      </c>
      <c r="H10563" s="127" t="s">
        <v>10352</v>
      </c>
      <c r="I10563" s="4"/>
    </row>
    <row r="10564" spans="1:9" ht="30">
      <c r="A10564" s="6">
        <v>10562</v>
      </c>
      <c r="B10564" s="24" t="s">
        <v>10379</v>
      </c>
      <c r="C10564" s="25" t="str">
        <f>IF(D10564=2,"NO","YES")</f>
        <v>YES</v>
      </c>
      <c r="D10564" s="25">
        <f t="shared" si="176"/>
        <v>0.78</v>
      </c>
      <c r="E10564" s="1">
        <v>1.9266000000000003</v>
      </c>
      <c r="F10564" s="26">
        <v>5304</v>
      </c>
      <c r="G10564" s="17" t="s">
        <v>9170</v>
      </c>
      <c r="H10564" s="127" t="s">
        <v>10352</v>
      </c>
      <c r="I10564" s="4"/>
    </row>
    <row r="10565" spans="1:9" ht="30">
      <c r="A10565" s="6">
        <v>10563</v>
      </c>
      <c r="B10565" s="24" t="s">
        <v>10380</v>
      </c>
      <c r="C10565" s="25" t="str">
        <f>IF(D10565=2,"NO","YES")</f>
        <v>YES</v>
      </c>
      <c r="D10565" s="25">
        <f t="shared" ref="D10565:D10628" si="177">F10565/6800</f>
        <v>0.5</v>
      </c>
      <c r="E10565" s="1">
        <v>1.2350000000000001</v>
      </c>
      <c r="F10565" s="26">
        <v>3400</v>
      </c>
      <c r="G10565" s="17" t="s">
        <v>9170</v>
      </c>
      <c r="H10565" s="127" t="s">
        <v>10352</v>
      </c>
      <c r="I10565" s="4"/>
    </row>
    <row r="10566" spans="1:9" ht="30">
      <c r="A10566" s="6">
        <v>10564</v>
      </c>
      <c r="B10566" s="24" t="s">
        <v>10381</v>
      </c>
      <c r="C10566" s="25" t="str">
        <f>IF(D10566=2,"NO","YES")</f>
        <v>YES</v>
      </c>
      <c r="D10566" s="25">
        <f t="shared" si="177"/>
        <v>0.03</v>
      </c>
      <c r="E10566" s="1">
        <v>7.4099999999999999E-2</v>
      </c>
      <c r="F10566" s="26">
        <v>204</v>
      </c>
      <c r="G10566" s="17" t="s">
        <v>9170</v>
      </c>
      <c r="H10566" s="127" t="s">
        <v>10352</v>
      </c>
      <c r="I10566" s="4"/>
    </row>
    <row r="10567" spans="1:9" ht="30">
      <c r="A10567" s="6">
        <v>10565</v>
      </c>
      <c r="B10567" s="24" t="s">
        <v>10382</v>
      </c>
      <c r="C10567" s="25" t="str">
        <f>IF(D10567=2,"NO","YES")</f>
        <v>YES</v>
      </c>
      <c r="D10567" s="25">
        <f t="shared" si="177"/>
        <v>0.23</v>
      </c>
      <c r="E10567" s="1">
        <v>0.56810000000000005</v>
      </c>
      <c r="F10567" s="26">
        <v>1564</v>
      </c>
      <c r="G10567" s="17" t="s">
        <v>9170</v>
      </c>
      <c r="H10567" s="127" t="s">
        <v>10352</v>
      </c>
      <c r="I10567" s="4"/>
    </row>
    <row r="10568" spans="1:9" ht="30">
      <c r="A10568" s="6">
        <v>10566</v>
      </c>
      <c r="B10568" s="24" t="s">
        <v>10383</v>
      </c>
      <c r="C10568" s="25" t="str">
        <f>IF(D10568=2,"NO","YES")</f>
        <v>YES</v>
      </c>
      <c r="D10568" s="25">
        <f t="shared" si="177"/>
        <v>0.25</v>
      </c>
      <c r="E10568" s="1">
        <v>0.61750000000000005</v>
      </c>
      <c r="F10568" s="26">
        <v>1700</v>
      </c>
      <c r="G10568" s="17" t="s">
        <v>9170</v>
      </c>
      <c r="H10568" s="127" t="s">
        <v>10352</v>
      </c>
      <c r="I10568" s="4"/>
    </row>
    <row r="10569" spans="1:9" ht="30">
      <c r="A10569" s="6">
        <v>10567</v>
      </c>
      <c r="B10569" s="24" t="s">
        <v>9300</v>
      </c>
      <c r="C10569" s="25" t="str">
        <f>IF(D10569=2,"NO","YES")</f>
        <v>YES</v>
      </c>
      <c r="D10569" s="25">
        <f t="shared" si="177"/>
        <v>0.06</v>
      </c>
      <c r="E10569" s="1">
        <v>0.1482</v>
      </c>
      <c r="F10569" s="26">
        <v>408</v>
      </c>
      <c r="G10569" s="17" t="s">
        <v>9170</v>
      </c>
      <c r="H10569" s="127" t="s">
        <v>10352</v>
      </c>
      <c r="I10569" s="4"/>
    </row>
    <row r="10570" spans="1:9" ht="30">
      <c r="A10570" s="6">
        <v>10568</v>
      </c>
      <c r="B10570" s="24" t="s">
        <v>10384</v>
      </c>
      <c r="C10570" s="25" t="str">
        <f>IF(D10570=2,"NO","YES")</f>
        <v>YES</v>
      </c>
      <c r="D10570" s="25">
        <f t="shared" si="177"/>
        <v>0.04</v>
      </c>
      <c r="E10570" s="1">
        <v>9.8800000000000013E-2</v>
      </c>
      <c r="F10570" s="26">
        <v>272</v>
      </c>
      <c r="G10570" s="17" t="s">
        <v>9170</v>
      </c>
      <c r="H10570" s="127" t="s">
        <v>10352</v>
      </c>
      <c r="I10570" s="4"/>
    </row>
    <row r="10571" spans="1:9" ht="45">
      <c r="A10571" s="6">
        <v>10569</v>
      </c>
      <c r="B10571" s="24" t="s">
        <v>10385</v>
      </c>
      <c r="C10571" s="25" t="str">
        <f>IF(D10571=2,"NO","YES")</f>
        <v>YES</v>
      </c>
      <c r="D10571" s="25">
        <f t="shared" si="177"/>
        <v>0.08</v>
      </c>
      <c r="E10571" s="1">
        <v>0.19760000000000003</v>
      </c>
      <c r="F10571" s="26">
        <v>544</v>
      </c>
      <c r="G10571" s="17" t="s">
        <v>9170</v>
      </c>
      <c r="H10571" s="127" t="s">
        <v>10352</v>
      </c>
      <c r="I10571" s="4"/>
    </row>
    <row r="10572" spans="1:9" ht="45">
      <c r="A10572" s="6">
        <v>10570</v>
      </c>
      <c r="B10572" s="24" t="s">
        <v>10386</v>
      </c>
      <c r="C10572" s="25" t="str">
        <f>IF(D10572=2,"NO","YES")</f>
        <v>YES</v>
      </c>
      <c r="D10572" s="25">
        <f t="shared" si="177"/>
        <v>0.21</v>
      </c>
      <c r="E10572" s="1">
        <v>0.51870000000000005</v>
      </c>
      <c r="F10572" s="26">
        <v>1428</v>
      </c>
      <c r="G10572" s="17" t="s">
        <v>9170</v>
      </c>
      <c r="H10572" s="127" t="s">
        <v>10352</v>
      </c>
      <c r="I10572" s="4"/>
    </row>
    <row r="10573" spans="1:9" ht="30">
      <c r="A10573" s="6">
        <v>10571</v>
      </c>
      <c r="B10573" s="24" t="s">
        <v>10387</v>
      </c>
      <c r="C10573" s="25" t="str">
        <f>IF(D10573=2,"NO","YES")</f>
        <v>YES</v>
      </c>
      <c r="D10573" s="25">
        <f t="shared" si="177"/>
        <v>0.56999999999999995</v>
      </c>
      <c r="E10573" s="1">
        <v>1.4078999999999999</v>
      </c>
      <c r="F10573" s="26">
        <v>3876</v>
      </c>
      <c r="G10573" s="17" t="s">
        <v>9170</v>
      </c>
      <c r="H10573" s="127" t="s">
        <v>10352</v>
      </c>
      <c r="I10573" s="4"/>
    </row>
    <row r="10574" spans="1:9" ht="30">
      <c r="A10574" s="6">
        <v>10572</v>
      </c>
      <c r="B10574" s="24" t="s">
        <v>10388</v>
      </c>
      <c r="C10574" s="25" t="str">
        <f>IF(D10574=2,"NO","YES")</f>
        <v>YES</v>
      </c>
      <c r="D10574" s="25">
        <f t="shared" si="177"/>
        <v>0.12</v>
      </c>
      <c r="E10574" s="1">
        <v>0.2964</v>
      </c>
      <c r="F10574" s="26">
        <v>816</v>
      </c>
      <c r="G10574" s="17" t="s">
        <v>9170</v>
      </c>
      <c r="H10574" s="127" t="s">
        <v>10352</v>
      </c>
      <c r="I10574" s="4"/>
    </row>
    <row r="10575" spans="1:9" ht="30">
      <c r="A10575" s="6">
        <v>10573</v>
      </c>
      <c r="B10575" s="24" t="s">
        <v>10389</v>
      </c>
      <c r="C10575" s="25" t="str">
        <f>IF(D10575=2,"NO","YES")</f>
        <v>YES</v>
      </c>
      <c r="D10575" s="25">
        <f t="shared" si="177"/>
        <v>0.41</v>
      </c>
      <c r="E10575" s="1">
        <v>1.0126999999999999</v>
      </c>
      <c r="F10575" s="26">
        <v>2788</v>
      </c>
      <c r="G10575" s="17" t="s">
        <v>9170</v>
      </c>
      <c r="H10575" s="127" t="s">
        <v>10352</v>
      </c>
      <c r="I10575" s="4"/>
    </row>
    <row r="10576" spans="1:9" ht="30">
      <c r="A10576" s="6">
        <v>10574</v>
      </c>
      <c r="B10576" s="24" t="s">
        <v>10390</v>
      </c>
      <c r="C10576" s="25" t="str">
        <f>IF(D10576=2,"NO","YES")</f>
        <v>YES</v>
      </c>
      <c r="D10576" s="25">
        <f t="shared" si="177"/>
        <v>1.3</v>
      </c>
      <c r="E10576" s="1">
        <v>3.2110000000000003</v>
      </c>
      <c r="F10576" s="26">
        <v>8840</v>
      </c>
      <c r="G10576" s="17" t="s">
        <v>9170</v>
      </c>
      <c r="H10576" s="127" t="s">
        <v>10352</v>
      </c>
      <c r="I10576" s="4"/>
    </row>
    <row r="10577" spans="1:9" ht="45">
      <c r="A10577" s="6">
        <v>10575</v>
      </c>
      <c r="B10577" s="24" t="s">
        <v>10391</v>
      </c>
      <c r="C10577" s="25" t="str">
        <f>IF(D10577=2,"NO","YES")</f>
        <v>YES</v>
      </c>
      <c r="D10577" s="25">
        <f t="shared" si="177"/>
        <v>0.01</v>
      </c>
      <c r="E10577" s="1">
        <v>2.4700000000000003E-2</v>
      </c>
      <c r="F10577" s="26">
        <v>68</v>
      </c>
      <c r="G10577" s="17" t="s">
        <v>9170</v>
      </c>
      <c r="H10577" s="127" t="s">
        <v>10352</v>
      </c>
      <c r="I10577" s="4"/>
    </row>
    <row r="10578" spans="1:9" ht="30">
      <c r="A10578" s="6">
        <v>10576</v>
      </c>
      <c r="B10578" s="24" t="s">
        <v>10392</v>
      </c>
      <c r="C10578" s="25" t="str">
        <f>IF(D10578=2,"NO","YES")</f>
        <v>YES</v>
      </c>
      <c r="D10578" s="25">
        <f t="shared" si="177"/>
        <v>0.87</v>
      </c>
      <c r="E10578" s="1">
        <v>2.1489000000000003</v>
      </c>
      <c r="F10578" s="26">
        <v>5916</v>
      </c>
      <c r="G10578" s="17" t="s">
        <v>9170</v>
      </c>
      <c r="H10578" s="127" t="s">
        <v>10352</v>
      </c>
      <c r="I10578" s="4"/>
    </row>
    <row r="10579" spans="1:9" ht="30">
      <c r="A10579" s="6">
        <v>10577</v>
      </c>
      <c r="B10579" s="24" t="s">
        <v>10393</v>
      </c>
      <c r="C10579" s="25" t="str">
        <f>IF(D10579=2,"NO","YES")</f>
        <v>YES</v>
      </c>
      <c r="D10579" s="25">
        <f t="shared" si="177"/>
        <v>0.2</v>
      </c>
      <c r="E10579" s="1">
        <v>0.49400000000000005</v>
      </c>
      <c r="F10579" s="26">
        <v>1360</v>
      </c>
      <c r="G10579" s="17" t="s">
        <v>9170</v>
      </c>
      <c r="H10579" s="127" t="s">
        <v>10352</v>
      </c>
      <c r="I10579" s="4"/>
    </row>
    <row r="10580" spans="1:9" ht="30">
      <c r="A10580" s="6">
        <v>10578</v>
      </c>
      <c r="B10580" s="24" t="s">
        <v>10394</v>
      </c>
      <c r="C10580" s="25" t="str">
        <f>IF(D10580=2,"NO","YES")</f>
        <v>YES</v>
      </c>
      <c r="D10580" s="25">
        <f t="shared" si="177"/>
        <v>0.89</v>
      </c>
      <c r="E10580" s="1">
        <v>2.1983000000000001</v>
      </c>
      <c r="F10580" s="26">
        <v>6052</v>
      </c>
      <c r="G10580" s="17" t="s">
        <v>9170</v>
      </c>
      <c r="H10580" s="127" t="s">
        <v>10352</v>
      </c>
      <c r="I10580" s="4"/>
    </row>
    <row r="10581" spans="1:9" ht="45">
      <c r="A10581" s="6">
        <v>10579</v>
      </c>
      <c r="B10581" s="24" t="s">
        <v>10395</v>
      </c>
      <c r="C10581" s="25" t="str">
        <f>IF(D10581=2,"NO","YES")</f>
        <v>YES</v>
      </c>
      <c r="D10581" s="25">
        <f t="shared" si="177"/>
        <v>0.12</v>
      </c>
      <c r="E10581" s="1">
        <v>0.2964</v>
      </c>
      <c r="F10581" s="26">
        <v>816</v>
      </c>
      <c r="G10581" s="17" t="s">
        <v>9170</v>
      </c>
      <c r="H10581" s="127" t="s">
        <v>10352</v>
      </c>
      <c r="I10581" s="4"/>
    </row>
    <row r="10582" spans="1:9" ht="30">
      <c r="A10582" s="6">
        <v>10580</v>
      </c>
      <c r="B10582" s="24" t="s">
        <v>10396</v>
      </c>
      <c r="C10582" s="25" t="str">
        <f>IF(D10582=2,"NO","YES")</f>
        <v>YES</v>
      </c>
      <c r="D10582" s="25">
        <f t="shared" si="177"/>
        <v>0.17</v>
      </c>
      <c r="E10582" s="1">
        <v>0.41990000000000005</v>
      </c>
      <c r="F10582" s="26">
        <v>1156</v>
      </c>
      <c r="G10582" s="17" t="s">
        <v>9170</v>
      </c>
      <c r="H10582" s="127" t="s">
        <v>10352</v>
      </c>
      <c r="I10582" s="4"/>
    </row>
    <row r="10583" spans="1:9" ht="45">
      <c r="A10583" s="6">
        <v>10581</v>
      </c>
      <c r="B10583" s="24" t="s">
        <v>10397</v>
      </c>
      <c r="C10583" s="25" t="str">
        <f>IF(D10583=2,"NO","YES")</f>
        <v>YES</v>
      </c>
      <c r="D10583" s="25">
        <f t="shared" si="177"/>
        <v>0.19</v>
      </c>
      <c r="E10583" s="1">
        <v>0.46930000000000005</v>
      </c>
      <c r="F10583" s="26">
        <v>1292</v>
      </c>
      <c r="G10583" s="17" t="s">
        <v>9170</v>
      </c>
      <c r="H10583" s="127" t="s">
        <v>10352</v>
      </c>
      <c r="I10583" s="4"/>
    </row>
    <row r="10584" spans="1:9" ht="30">
      <c r="A10584" s="6">
        <v>10582</v>
      </c>
      <c r="B10584" s="24" t="s">
        <v>10398</v>
      </c>
      <c r="C10584" s="25" t="str">
        <f>IF(D10584=2,"NO","YES")</f>
        <v>YES</v>
      </c>
      <c r="D10584" s="25">
        <f t="shared" si="177"/>
        <v>0.04</v>
      </c>
      <c r="E10584" s="1">
        <v>9.8800000000000013E-2</v>
      </c>
      <c r="F10584" s="26">
        <v>272</v>
      </c>
      <c r="G10584" s="17" t="s">
        <v>9170</v>
      </c>
      <c r="H10584" s="127" t="s">
        <v>10352</v>
      </c>
      <c r="I10584" s="4"/>
    </row>
    <row r="10585" spans="1:9" ht="30">
      <c r="A10585" s="6">
        <v>10583</v>
      </c>
      <c r="B10585" s="24" t="s">
        <v>10399</v>
      </c>
      <c r="C10585" s="25" t="str">
        <f>IF(D10585=2,"NO","YES")</f>
        <v>YES</v>
      </c>
      <c r="D10585" s="25">
        <f t="shared" si="177"/>
        <v>0.12</v>
      </c>
      <c r="E10585" s="1">
        <v>0.2964</v>
      </c>
      <c r="F10585" s="26">
        <v>816</v>
      </c>
      <c r="G10585" s="17" t="s">
        <v>9170</v>
      </c>
      <c r="H10585" s="127" t="s">
        <v>10352</v>
      </c>
      <c r="I10585" s="4"/>
    </row>
    <row r="10586" spans="1:9" ht="30">
      <c r="A10586" s="6">
        <v>10584</v>
      </c>
      <c r="B10586" s="24" t="s">
        <v>10400</v>
      </c>
      <c r="C10586" s="25" t="str">
        <f>IF(D10586=2,"NO","YES")</f>
        <v>YES</v>
      </c>
      <c r="D10586" s="25">
        <f t="shared" si="177"/>
        <v>0.16</v>
      </c>
      <c r="E10586" s="1">
        <v>0.39520000000000005</v>
      </c>
      <c r="F10586" s="26">
        <v>1088</v>
      </c>
      <c r="G10586" s="17" t="s">
        <v>9170</v>
      </c>
      <c r="H10586" s="127" t="s">
        <v>10352</v>
      </c>
      <c r="I10586" s="4"/>
    </row>
    <row r="10587" spans="1:9" ht="30">
      <c r="A10587" s="6">
        <v>10585</v>
      </c>
      <c r="B10587" s="24" t="s">
        <v>10401</v>
      </c>
      <c r="C10587" s="25" t="str">
        <f>IF(D10587=2,"NO","YES")</f>
        <v>YES</v>
      </c>
      <c r="D10587" s="25">
        <f t="shared" si="177"/>
        <v>0.14000000000000001</v>
      </c>
      <c r="E10587" s="1">
        <v>0.34580000000000005</v>
      </c>
      <c r="F10587" s="26">
        <v>952</v>
      </c>
      <c r="G10587" s="17" t="s">
        <v>9170</v>
      </c>
      <c r="H10587" s="127" t="s">
        <v>10352</v>
      </c>
      <c r="I10587" s="4"/>
    </row>
    <row r="10588" spans="1:9" ht="30">
      <c r="A10588" s="6">
        <v>10586</v>
      </c>
      <c r="B10588" s="24" t="s">
        <v>10402</v>
      </c>
      <c r="C10588" s="25" t="str">
        <f>IF(D10588=2,"NO","YES")</f>
        <v>YES</v>
      </c>
      <c r="D10588" s="25">
        <f t="shared" si="177"/>
        <v>0.03</v>
      </c>
      <c r="E10588" s="1">
        <v>7.4099999999999999E-2</v>
      </c>
      <c r="F10588" s="26">
        <v>204</v>
      </c>
      <c r="G10588" s="17" t="s">
        <v>9170</v>
      </c>
      <c r="H10588" s="127" t="s">
        <v>10352</v>
      </c>
      <c r="I10588" s="4"/>
    </row>
    <row r="10589" spans="1:9" ht="30">
      <c r="A10589" s="6">
        <v>10587</v>
      </c>
      <c r="B10589" s="24" t="s">
        <v>10403</v>
      </c>
      <c r="C10589" s="25" t="str">
        <f>IF(D10589=2,"NO","YES")</f>
        <v>YES</v>
      </c>
      <c r="D10589" s="25">
        <f t="shared" si="177"/>
        <v>0.34</v>
      </c>
      <c r="E10589" s="1">
        <v>0.8398000000000001</v>
      </c>
      <c r="F10589" s="26">
        <v>2312</v>
      </c>
      <c r="G10589" s="17" t="s">
        <v>9170</v>
      </c>
      <c r="H10589" s="127" t="s">
        <v>10352</v>
      </c>
      <c r="I10589" s="4"/>
    </row>
    <row r="10590" spans="1:9" ht="30">
      <c r="A10590" s="6">
        <v>10588</v>
      </c>
      <c r="B10590" s="24" t="s">
        <v>10404</v>
      </c>
      <c r="C10590" s="25" t="str">
        <f>IF(D10590=2,"NO","YES")</f>
        <v>YES</v>
      </c>
      <c r="D10590" s="25">
        <f t="shared" si="177"/>
        <v>0.34</v>
      </c>
      <c r="E10590" s="1">
        <v>0.8398000000000001</v>
      </c>
      <c r="F10590" s="26">
        <v>2312</v>
      </c>
      <c r="G10590" s="17" t="s">
        <v>9170</v>
      </c>
      <c r="H10590" s="127" t="s">
        <v>10352</v>
      </c>
      <c r="I10590" s="4"/>
    </row>
    <row r="10591" spans="1:9" ht="30">
      <c r="A10591" s="6">
        <v>10589</v>
      </c>
      <c r="B10591" s="24" t="s">
        <v>10405</v>
      </c>
      <c r="C10591" s="25" t="str">
        <f>IF(D10591=2,"NO","YES")</f>
        <v>YES</v>
      </c>
      <c r="D10591" s="25">
        <f t="shared" si="177"/>
        <v>0.2</v>
      </c>
      <c r="E10591" s="1">
        <v>0.49400000000000005</v>
      </c>
      <c r="F10591" s="26">
        <v>1360</v>
      </c>
      <c r="G10591" s="17" t="s">
        <v>9170</v>
      </c>
      <c r="H10591" s="127" t="s">
        <v>10352</v>
      </c>
      <c r="I10591" s="4"/>
    </row>
    <row r="10592" spans="1:9" ht="45">
      <c r="A10592" s="6">
        <v>10590</v>
      </c>
      <c r="B10592" s="24" t="s">
        <v>10406</v>
      </c>
      <c r="C10592" s="25" t="str">
        <f>IF(D10592=2,"NO","YES")</f>
        <v>YES</v>
      </c>
      <c r="D10592" s="25">
        <f t="shared" si="177"/>
        <v>0.76</v>
      </c>
      <c r="E10592" s="1">
        <v>1.8772000000000002</v>
      </c>
      <c r="F10592" s="26">
        <v>5168</v>
      </c>
      <c r="G10592" s="17" t="s">
        <v>9170</v>
      </c>
      <c r="H10592" s="127" t="s">
        <v>10352</v>
      </c>
      <c r="I10592" s="4"/>
    </row>
    <row r="10593" spans="1:9" ht="30">
      <c r="A10593" s="6">
        <v>10591</v>
      </c>
      <c r="B10593" s="24" t="s">
        <v>10407</v>
      </c>
      <c r="C10593" s="25" t="str">
        <f>IF(D10593=2,"NO","YES")</f>
        <v>YES</v>
      </c>
      <c r="D10593" s="25">
        <f t="shared" si="177"/>
        <v>0.09</v>
      </c>
      <c r="E10593" s="1">
        <v>0.2223</v>
      </c>
      <c r="F10593" s="26">
        <v>612</v>
      </c>
      <c r="G10593" s="17" t="s">
        <v>9170</v>
      </c>
      <c r="H10593" s="127" t="s">
        <v>10352</v>
      </c>
      <c r="I10593" s="4"/>
    </row>
    <row r="10594" spans="1:9">
      <c r="A10594" s="6">
        <v>10592</v>
      </c>
      <c r="B10594" s="24" t="s">
        <v>10408</v>
      </c>
      <c r="C10594" s="25" t="str">
        <f>IF(D10594=2,"NO","YES")</f>
        <v>YES</v>
      </c>
      <c r="D10594" s="25">
        <f t="shared" si="177"/>
        <v>0.89</v>
      </c>
      <c r="E10594" s="1">
        <v>2.1983000000000001</v>
      </c>
      <c r="F10594" s="26">
        <v>6052</v>
      </c>
      <c r="G10594" s="17" t="s">
        <v>9170</v>
      </c>
      <c r="H10594" s="127" t="s">
        <v>10352</v>
      </c>
      <c r="I10594" s="4"/>
    </row>
    <row r="10595" spans="1:9" ht="30">
      <c r="A10595" s="6">
        <v>10593</v>
      </c>
      <c r="B10595" s="24" t="s">
        <v>10409</v>
      </c>
      <c r="C10595" s="25" t="str">
        <f>IF(D10595=2,"NO","YES")</f>
        <v>YES</v>
      </c>
      <c r="D10595" s="25">
        <f t="shared" si="177"/>
        <v>0.06</v>
      </c>
      <c r="E10595" s="1">
        <v>0.1482</v>
      </c>
      <c r="F10595" s="26">
        <v>408</v>
      </c>
      <c r="G10595" s="17" t="s">
        <v>9170</v>
      </c>
      <c r="H10595" s="127" t="s">
        <v>10352</v>
      </c>
      <c r="I10595" s="4"/>
    </row>
    <row r="10596" spans="1:9" ht="30">
      <c r="A10596" s="6">
        <v>10594</v>
      </c>
      <c r="B10596" s="24" t="s">
        <v>10410</v>
      </c>
      <c r="C10596" s="25" t="str">
        <f>IF(D10596=2,"NO","YES")</f>
        <v>YES</v>
      </c>
      <c r="D10596" s="25">
        <f t="shared" si="177"/>
        <v>0.47</v>
      </c>
      <c r="E10596" s="1">
        <v>1.1609</v>
      </c>
      <c r="F10596" s="26">
        <v>3196</v>
      </c>
      <c r="G10596" s="17" t="s">
        <v>9170</v>
      </c>
      <c r="H10596" s="127" t="s">
        <v>10352</v>
      </c>
      <c r="I10596" s="4"/>
    </row>
    <row r="10597" spans="1:9" ht="30">
      <c r="A10597" s="6">
        <v>10595</v>
      </c>
      <c r="B10597" s="24" t="s">
        <v>10411</v>
      </c>
      <c r="C10597" s="25" t="str">
        <f>IF(D10597=2,"NO","YES")</f>
        <v>YES</v>
      </c>
      <c r="D10597" s="25">
        <f t="shared" si="177"/>
        <v>0.59</v>
      </c>
      <c r="E10597" s="1">
        <v>1.4573</v>
      </c>
      <c r="F10597" s="26">
        <v>4012</v>
      </c>
      <c r="G10597" s="17" t="s">
        <v>9170</v>
      </c>
      <c r="H10597" s="127" t="s">
        <v>10352</v>
      </c>
      <c r="I10597" s="4"/>
    </row>
    <row r="10598" spans="1:9" ht="30">
      <c r="A10598" s="6">
        <v>10596</v>
      </c>
      <c r="B10598" s="24" t="s">
        <v>10412</v>
      </c>
      <c r="C10598" s="25" t="str">
        <f>IF(D10598=2,"NO","YES")</f>
        <v>YES</v>
      </c>
      <c r="D10598" s="25">
        <f t="shared" si="177"/>
        <v>0.71</v>
      </c>
      <c r="E10598" s="1">
        <v>1.7537</v>
      </c>
      <c r="F10598" s="26">
        <v>4828</v>
      </c>
      <c r="G10598" s="17" t="s">
        <v>9170</v>
      </c>
      <c r="H10598" s="127" t="s">
        <v>10352</v>
      </c>
      <c r="I10598" s="4"/>
    </row>
    <row r="10599" spans="1:9" ht="30">
      <c r="A10599" s="6">
        <v>10597</v>
      </c>
      <c r="B10599" s="24" t="s">
        <v>9249</v>
      </c>
      <c r="C10599" s="25" t="str">
        <f>IF(D10599=2,"NO","YES")</f>
        <v>YES</v>
      </c>
      <c r="D10599" s="25">
        <f t="shared" si="177"/>
        <v>0.46</v>
      </c>
      <c r="E10599" s="1">
        <v>1.1362000000000001</v>
      </c>
      <c r="F10599" s="26">
        <v>3128</v>
      </c>
      <c r="G10599" s="17" t="s">
        <v>9170</v>
      </c>
      <c r="H10599" s="127" t="s">
        <v>10352</v>
      </c>
      <c r="I10599" s="4"/>
    </row>
    <row r="10600" spans="1:9" ht="30">
      <c r="A10600" s="6">
        <v>10598</v>
      </c>
      <c r="B10600" s="24" t="s">
        <v>9409</v>
      </c>
      <c r="C10600" s="25" t="str">
        <f>IF(D10600=2,"NO","YES")</f>
        <v>YES</v>
      </c>
      <c r="D10600" s="25">
        <f t="shared" si="177"/>
        <v>1.74</v>
      </c>
      <c r="E10600" s="1">
        <v>4.2978000000000005</v>
      </c>
      <c r="F10600" s="26">
        <v>11832</v>
      </c>
      <c r="G10600" s="17" t="s">
        <v>9170</v>
      </c>
      <c r="H10600" s="127" t="s">
        <v>10352</v>
      </c>
      <c r="I10600" s="4"/>
    </row>
    <row r="10601" spans="1:9" ht="30">
      <c r="A10601" s="6">
        <v>10599</v>
      </c>
      <c r="B10601" s="24" t="s">
        <v>10413</v>
      </c>
      <c r="C10601" s="25" t="str">
        <f>IF(D10601=2,"NO","YES")</f>
        <v>YES</v>
      </c>
      <c r="D10601" s="25">
        <f t="shared" si="177"/>
        <v>0.25</v>
      </c>
      <c r="E10601" s="1">
        <v>0.61750000000000005</v>
      </c>
      <c r="F10601" s="26">
        <v>1700</v>
      </c>
      <c r="G10601" s="17" t="s">
        <v>9170</v>
      </c>
      <c r="H10601" s="127" t="s">
        <v>10352</v>
      </c>
      <c r="I10601" s="4"/>
    </row>
    <row r="10602" spans="1:9" ht="30">
      <c r="A10602" s="6">
        <v>10600</v>
      </c>
      <c r="B10602" s="24" t="s">
        <v>10414</v>
      </c>
      <c r="C10602" s="25" t="str">
        <f>IF(D10602=2,"NO","YES")</f>
        <v>YES</v>
      </c>
      <c r="D10602" s="25">
        <f t="shared" si="177"/>
        <v>0.36</v>
      </c>
      <c r="E10602" s="1">
        <v>0.88919999999999999</v>
      </c>
      <c r="F10602" s="26">
        <v>2448</v>
      </c>
      <c r="G10602" s="17" t="s">
        <v>9170</v>
      </c>
      <c r="H10602" s="127" t="s">
        <v>10352</v>
      </c>
      <c r="I10602" s="4"/>
    </row>
    <row r="10603" spans="1:9" ht="30">
      <c r="A10603" s="6">
        <v>10601</v>
      </c>
      <c r="B10603" s="24" t="s">
        <v>10415</v>
      </c>
      <c r="C10603" s="25" t="str">
        <f>IF(D10603=2,"NO","YES")</f>
        <v>YES</v>
      </c>
      <c r="D10603" s="25">
        <f t="shared" si="177"/>
        <v>0.95</v>
      </c>
      <c r="E10603" s="1">
        <v>2.3465000000000003</v>
      </c>
      <c r="F10603" s="26">
        <v>6460</v>
      </c>
      <c r="G10603" s="17" t="s">
        <v>9170</v>
      </c>
      <c r="H10603" s="127" t="s">
        <v>10352</v>
      </c>
      <c r="I10603" s="4"/>
    </row>
    <row r="10604" spans="1:9" ht="30">
      <c r="A10604" s="6">
        <v>10602</v>
      </c>
      <c r="B10604" s="24" t="s">
        <v>10416</v>
      </c>
      <c r="C10604" s="25" t="str">
        <f>IF(D10604=2,"NO","YES")</f>
        <v>YES</v>
      </c>
      <c r="D10604" s="25">
        <f t="shared" si="177"/>
        <v>1.34</v>
      </c>
      <c r="E10604" s="1">
        <v>3.3098000000000005</v>
      </c>
      <c r="F10604" s="26">
        <v>9112</v>
      </c>
      <c r="G10604" s="17" t="s">
        <v>9170</v>
      </c>
      <c r="H10604" s="127" t="s">
        <v>10352</v>
      </c>
      <c r="I10604" s="4"/>
    </row>
    <row r="10605" spans="1:9" ht="30">
      <c r="A10605" s="6">
        <v>10603</v>
      </c>
      <c r="B10605" s="24" t="s">
        <v>10417</v>
      </c>
      <c r="C10605" s="25" t="str">
        <f>IF(D10605=2,"NO","YES")</f>
        <v>YES</v>
      </c>
      <c r="D10605" s="25">
        <f t="shared" si="177"/>
        <v>0.09</v>
      </c>
      <c r="E10605" s="1">
        <v>0.2223</v>
      </c>
      <c r="F10605" s="26">
        <v>612</v>
      </c>
      <c r="G10605" s="17" t="s">
        <v>9170</v>
      </c>
      <c r="H10605" s="127" t="s">
        <v>10352</v>
      </c>
      <c r="I10605" s="4"/>
    </row>
    <row r="10606" spans="1:9">
      <c r="A10606" s="6">
        <v>10604</v>
      </c>
      <c r="B10606" s="24" t="s">
        <v>10418</v>
      </c>
      <c r="C10606" s="25" t="str">
        <f>IF(D10606=2,"NO","YES")</f>
        <v>YES</v>
      </c>
      <c r="D10606" s="25">
        <f t="shared" si="177"/>
        <v>0.05</v>
      </c>
      <c r="E10606" s="1">
        <v>0.12350000000000001</v>
      </c>
      <c r="F10606" s="26">
        <v>340</v>
      </c>
      <c r="G10606" s="17" t="s">
        <v>9170</v>
      </c>
      <c r="H10606" s="127" t="s">
        <v>10352</v>
      </c>
      <c r="I10606" s="4"/>
    </row>
    <row r="10607" spans="1:9" ht="30">
      <c r="A10607" s="6">
        <v>10605</v>
      </c>
      <c r="B10607" s="24" t="s">
        <v>10419</v>
      </c>
      <c r="C10607" s="25" t="str">
        <f>IF(D10607=2,"NO","YES")</f>
        <v>YES</v>
      </c>
      <c r="D10607" s="25">
        <f t="shared" si="177"/>
        <v>0.04</v>
      </c>
      <c r="E10607" s="1">
        <v>9.8800000000000013E-2</v>
      </c>
      <c r="F10607" s="26">
        <v>272</v>
      </c>
      <c r="G10607" s="17" t="s">
        <v>9170</v>
      </c>
      <c r="H10607" s="127" t="s">
        <v>10352</v>
      </c>
      <c r="I10607" s="4"/>
    </row>
    <row r="10608" spans="1:9" ht="30">
      <c r="A10608" s="6">
        <v>10606</v>
      </c>
      <c r="B10608" s="24" t="s">
        <v>10420</v>
      </c>
      <c r="C10608" s="25" t="str">
        <f>IF(D10608=2,"NO","YES")</f>
        <v>YES</v>
      </c>
      <c r="D10608" s="25">
        <f t="shared" si="177"/>
        <v>0.13</v>
      </c>
      <c r="E10608" s="1">
        <v>0.32110000000000005</v>
      </c>
      <c r="F10608" s="26">
        <v>884</v>
      </c>
      <c r="G10608" s="17" t="s">
        <v>9170</v>
      </c>
      <c r="H10608" s="127" t="s">
        <v>10352</v>
      </c>
      <c r="I10608" s="4"/>
    </row>
    <row r="10609" spans="1:9" ht="45">
      <c r="A10609" s="6">
        <v>10607</v>
      </c>
      <c r="B10609" s="24" t="s">
        <v>10421</v>
      </c>
      <c r="C10609" s="25" t="str">
        <f>IF(D10609=2,"NO","YES")</f>
        <v>YES</v>
      </c>
      <c r="D10609" s="25">
        <f t="shared" si="177"/>
        <v>0.67</v>
      </c>
      <c r="E10609" s="1">
        <v>1.6549000000000003</v>
      </c>
      <c r="F10609" s="26">
        <v>4556</v>
      </c>
      <c r="G10609" s="17" t="s">
        <v>9170</v>
      </c>
      <c r="H10609" s="127" t="s">
        <v>10352</v>
      </c>
      <c r="I10609" s="4"/>
    </row>
    <row r="10610" spans="1:9" ht="30">
      <c r="A10610" s="6">
        <v>10608</v>
      </c>
      <c r="B10610" s="24" t="s">
        <v>10422</v>
      </c>
      <c r="C10610" s="25" t="str">
        <f>IF(D10610=2,"NO","YES")</f>
        <v>YES</v>
      </c>
      <c r="D10610" s="25">
        <f t="shared" si="177"/>
        <v>0.11</v>
      </c>
      <c r="E10610" s="1">
        <v>0.2717</v>
      </c>
      <c r="F10610" s="26">
        <v>748</v>
      </c>
      <c r="G10610" s="17" t="s">
        <v>9170</v>
      </c>
      <c r="H10610" s="127" t="s">
        <v>10352</v>
      </c>
      <c r="I10610" s="4"/>
    </row>
    <row r="10611" spans="1:9" ht="30">
      <c r="A10611" s="6">
        <v>10609</v>
      </c>
      <c r="B10611" s="24" t="s">
        <v>10423</v>
      </c>
      <c r="C10611" s="25" t="str">
        <f>IF(D10611=2,"NO","YES")</f>
        <v>YES</v>
      </c>
      <c r="D10611" s="25">
        <f t="shared" si="177"/>
        <v>0.09</v>
      </c>
      <c r="E10611" s="1">
        <v>0.2223</v>
      </c>
      <c r="F10611" s="26">
        <v>612</v>
      </c>
      <c r="G10611" s="17" t="s">
        <v>9170</v>
      </c>
      <c r="H10611" s="127" t="s">
        <v>10352</v>
      </c>
      <c r="I10611" s="4"/>
    </row>
    <row r="10612" spans="1:9" ht="30">
      <c r="A10612" s="6">
        <v>10610</v>
      </c>
      <c r="B10612" s="24" t="s">
        <v>10424</v>
      </c>
      <c r="C10612" s="25" t="str">
        <f>IF(D10612=2,"NO","YES")</f>
        <v>YES</v>
      </c>
      <c r="D10612" s="25">
        <f t="shared" si="177"/>
        <v>0.1</v>
      </c>
      <c r="E10612" s="1">
        <v>0.24700000000000003</v>
      </c>
      <c r="F10612" s="26">
        <v>680</v>
      </c>
      <c r="G10612" s="17" t="s">
        <v>9170</v>
      </c>
      <c r="H10612" s="127" t="s">
        <v>10352</v>
      </c>
      <c r="I10612" s="4"/>
    </row>
    <row r="10613" spans="1:9" ht="30">
      <c r="A10613" s="6">
        <v>10611</v>
      </c>
      <c r="B10613" s="24" t="s">
        <v>10425</v>
      </c>
      <c r="C10613" s="25" t="str">
        <f>IF(D10613=2,"NO","YES")</f>
        <v>YES</v>
      </c>
      <c r="D10613" s="25">
        <f t="shared" si="177"/>
        <v>0.26</v>
      </c>
      <c r="E10613" s="1">
        <v>0.6422000000000001</v>
      </c>
      <c r="F10613" s="26">
        <v>1768</v>
      </c>
      <c r="G10613" s="17" t="s">
        <v>9170</v>
      </c>
      <c r="H10613" s="127" t="s">
        <v>10352</v>
      </c>
      <c r="I10613" s="4"/>
    </row>
    <row r="10614" spans="1:9" ht="30">
      <c r="A10614" s="6">
        <v>10612</v>
      </c>
      <c r="B10614" s="24" t="s">
        <v>10426</v>
      </c>
      <c r="C10614" s="25" t="str">
        <f>IF(D10614=2,"NO","YES")</f>
        <v>YES</v>
      </c>
      <c r="D10614" s="25">
        <f t="shared" si="177"/>
        <v>0.94</v>
      </c>
      <c r="E10614" s="1">
        <v>2.3218000000000001</v>
      </c>
      <c r="F10614" s="26">
        <v>6392</v>
      </c>
      <c r="G10614" s="17" t="s">
        <v>9170</v>
      </c>
      <c r="H10614" s="127" t="s">
        <v>10352</v>
      </c>
      <c r="I10614" s="4"/>
    </row>
    <row r="10615" spans="1:9" ht="30">
      <c r="A10615" s="6">
        <v>10613</v>
      </c>
      <c r="B10615" s="24" t="s">
        <v>10427</v>
      </c>
      <c r="C10615" s="25" t="str">
        <f>IF(D10615=2,"NO","YES")</f>
        <v>YES</v>
      </c>
      <c r="D10615" s="25">
        <f t="shared" si="177"/>
        <v>0.18</v>
      </c>
      <c r="E10615" s="1">
        <v>0.4446</v>
      </c>
      <c r="F10615" s="26">
        <v>1224</v>
      </c>
      <c r="G10615" s="17" t="s">
        <v>9170</v>
      </c>
      <c r="H10615" s="127" t="s">
        <v>10352</v>
      </c>
      <c r="I10615" s="4"/>
    </row>
    <row r="10616" spans="1:9" ht="30">
      <c r="A10616" s="6">
        <v>10614</v>
      </c>
      <c r="B10616" s="24" t="s">
        <v>10428</v>
      </c>
      <c r="C10616" s="25" t="str">
        <f>IF(D10616=2,"NO","YES")</f>
        <v>YES</v>
      </c>
      <c r="D10616" s="25">
        <f t="shared" si="177"/>
        <v>0.23</v>
      </c>
      <c r="E10616" s="1">
        <v>0.56810000000000005</v>
      </c>
      <c r="F10616" s="26">
        <v>1564</v>
      </c>
      <c r="G10616" s="17" t="s">
        <v>9170</v>
      </c>
      <c r="H10616" s="127" t="s">
        <v>10352</v>
      </c>
      <c r="I10616" s="4"/>
    </row>
    <row r="10617" spans="1:9" ht="30">
      <c r="A10617" s="6">
        <v>10615</v>
      </c>
      <c r="B10617" s="24" t="s">
        <v>10429</v>
      </c>
      <c r="C10617" s="25" t="str">
        <f>IF(D10617=2,"NO","YES")</f>
        <v>YES</v>
      </c>
      <c r="D10617" s="25">
        <f t="shared" si="177"/>
        <v>0.13</v>
      </c>
      <c r="E10617" s="1">
        <v>0.32110000000000005</v>
      </c>
      <c r="F10617" s="26">
        <v>884</v>
      </c>
      <c r="G10617" s="17" t="s">
        <v>9170</v>
      </c>
      <c r="H10617" s="127" t="s">
        <v>10352</v>
      </c>
      <c r="I10617" s="4"/>
    </row>
    <row r="10618" spans="1:9" ht="30">
      <c r="A10618" s="6">
        <v>10616</v>
      </c>
      <c r="B10618" s="24" t="s">
        <v>10430</v>
      </c>
      <c r="C10618" s="25" t="str">
        <f>IF(D10618=2,"NO","YES")</f>
        <v>YES</v>
      </c>
      <c r="D10618" s="25">
        <f t="shared" si="177"/>
        <v>0.1</v>
      </c>
      <c r="E10618" s="1">
        <v>0.24700000000000003</v>
      </c>
      <c r="F10618" s="26">
        <v>680</v>
      </c>
      <c r="G10618" s="17" t="s">
        <v>9170</v>
      </c>
      <c r="H10618" s="127" t="s">
        <v>10352</v>
      </c>
      <c r="I10618" s="4"/>
    </row>
    <row r="10619" spans="1:9" ht="30">
      <c r="A10619" s="6">
        <v>10617</v>
      </c>
      <c r="B10619" s="24" t="s">
        <v>10431</v>
      </c>
      <c r="C10619" s="25" t="str">
        <f>IF(D10619=2,"NO","YES")</f>
        <v>YES</v>
      </c>
      <c r="D10619" s="25">
        <f t="shared" si="177"/>
        <v>0.19</v>
      </c>
      <c r="E10619" s="1">
        <v>0.46930000000000005</v>
      </c>
      <c r="F10619" s="26">
        <v>1292</v>
      </c>
      <c r="G10619" s="17" t="s">
        <v>9170</v>
      </c>
      <c r="H10619" s="127" t="s">
        <v>10352</v>
      </c>
      <c r="I10619" s="4"/>
    </row>
    <row r="10620" spans="1:9">
      <c r="A10620" s="6">
        <v>10618</v>
      </c>
      <c r="B10620" s="24" t="s">
        <v>10432</v>
      </c>
      <c r="C10620" s="25" t="str">
        <f>IF(D10620=2,"NO","YES")</f>
        <v>YES</v>
      </c>
      <c r="D10620" s="25">
        <f t="shared" si="177"/>
        <v>1.95</v>
      </c>
      <c r="E10620" s="1">
        <v>4.8165000000000004</v>
      </c>
      <c r="F10620" s="26">
        <v>13260</v>
      </c>
      <c r="G10620" s="17" t="s">
        <v>9170</v>
      </c>
      <c r="H10620" s="127" t="s">
        <v>10433</v>
      </c>
      <c r="I10620" s="4"/>
    </row>
    <row r="10621" spans="1:9">
      <c r="A10621" s="6">
        <v>10619</v>
      </c>
      <c r="B10621" s="24" t="s">
        <v>10434</v>
      </c>
      <c r="C10621" s="25" t="str">
        <f>IF(D10621=2,"NO","YES")</f>
        <v>YES</v>
      </c>
      <c r="D10621" s="25">
        <f t="shared" si="177"/>
        <v>1.95</v>
      </c>
      <c r="E10621" s="1">
        <v>4.8165000000000004</v>
      </c>
      <c r="F10621" s="26">
        <v>13260</v>
      </c>
      <c r="G10621" s="17" t="s">
        <v>9170</v>
      </c>
      <c r="H10621" s="127" t="s">
        <v>10433</v>
      </c>
      <c r="I10621" s="4"/>
    </row>
    <row r="10622" spans="1:9">
      <c r="A10622" s="6">
        <v>10620</v>
      </c>
      <c r="B10622" s="24" t="s">
        <v>9685</v>
      </c>
      <c r="C10622" s="25" t="str">
        <f>IF(D10622=2,"NO","YES")</f>
        <v>YES</v>
      </c>
      <c r="D10622" s="25">
        <f t="shared" si="177"/>
        <v>1.06</v>
      </c>
      <c r="E10622" s="1">
        <v>2.6182000000000003</v>
      </c>
      <c r="F10622" s="26">
        <v>7208</v>
      </c>
      <c r="G10622" s="17" t="s">
        <v>9170</v>
      </c>
      <c r="H10622" s="127" t="s">
        <v>10433</v>
      </c>
      <c r="I10622" s="4"/>
    </row>
    <row r="10623" spans="1:9">
      <c r="A10623" s="6">
        <v>10621</v>
      </c>
      <c r="B10623" s="24" t="s">
        <v>10435</v>
      </c>
      <c r="C10623" s="25" t="str">
        <f>IF(D10623=2,"NO","YES")</f>
        <v>YES</v>
      </c>
      <c r="D10623" s="25">
        <f t="shared" si="177"/>
        <v>0.57999999999999996</v>
      </c>
      <c r="E10623" s="1">
        <v>1.4326000000000001</v>
      </c>
      <c r="F10623" s="26">
        <v>3944</v>
      </c>
      <c r="G10623" s="17" t="s">
        <v>9170</v>
      </c>
      <c r="H10623" s="127" t="s">
        <v>10433</v>
      </c>
      <c r="I10623" s="4"/>
    </row>
    <row r="10624" spans="1:9">
      <c r="A10624" s="6">
        <v>10622</v>
      </c>
      <c r="B10624" s="24" t="s">
        <v>10436</v>
      </c>
      <c r="C10624" s="25" t="str">
        <f>IF(D10624=2,"NO","YES")</f>
        <v>YES</v>
      </c>
      <c r="D10624" s="25">
        <f t="shared" si="177"/>
        <v>0.05</v>
      </c>
      <c r="E10624" s="1">
        <v>0.12350000000000001</v>
      </c>
      <c r="F10624" s="26">
        <v>340</v>
      </c>
      <c r="G10624" s="17" t="s">
        <v>9170</v>
      </c>
      <c r="H10624" s="127" t="s">
        <v>10433</v>
      </c>
      <c r="I10624" s="4"/>
    </row>
    <row r="10625" spans="1:9">
      <c r="A10625" s="6">
        <v>10623</v>
      </c>
      <c r="B10625" s="24" t="s">
        <v>10437</v>
      </c>
      <c r="C10625" s="25" t="str">
        <f>IF(D10625=2,"NO","YES")</f>
        <v>YES</v>
      </c>
      <c r="D10625" s="25">
        <f t="shared" si="177"/>
        <v>0.74</v>
      </c>
      <c r="E10625" s="1">
        <v>1.8278000000000001</v>
      </c>
      <c r="F10625" s="26">
        <v>5032</v>
      </c>
      <c r="G10625" s="17" t="s">
        <v>9170</v>
      </c>
      <c r="H10625" s="127" t="s">
        <v>10433</v>
      </c>
      <c r="I10625" s="4"/>
    </row>
    <row r="10626" spans="1:9">
      <c r="A10626" s="6">
        <v>10624</v>
      </c>
      <c r="B10626" s="24" t="s">
        <v>10438</v>
      </c>
      <c r="C10626" s="25" t="str">
        <f>IF(D10626=2,"NO","YES")</f>
        <v>YES</v>
      </c>
      <c r="D10626" s="25">
        <f t="shared" si="177"/>
        <v>0.77</v>
      </c>
      <c r="E10626" s="1">
        <v>1.9019000000000001</v>
      </c>
      <c r="F10626" s="26">
        <v>5236</v>
      </c>
      <c r="G10626" s="17" t="s">
        <v>9170</v>
      </c>
      <c r="H10626" s="127" t="s">
        <v>10433</v>
      </c>
      <c r="I10626" s="4"/>
    </row>
    <row r="10627" spans="1:9">
      <c r="A10627" s="6">
        <v>10625</v>
      </c>
      <c r="B10627" s="24" t="s">
        <v>10439</v>
      </c>
      <c r="C10627" s="25" t="str">
        <f>IF(D10627=2,"NO","YES")</f>
        <v>YES</v>
      </c>
      <c r="D10627" s="25">
        <f t="shared" si="177"/>
        <v>0.34</v>
      </c>
      <c r="E10627" s="1">
        <v>0.8398000000000001</v>
      </c>
      <c r="F10627" s="26">
        <v>2312</v>
      </c>
      <c r="G10627" s="17" t="s">
        <v>9170</v>
      </c>
      <c r="H10627" s="127" t="s">
        <v>10433</v>
      </c>
      <c r="I10627" s="4"/>
    </row>
    <row r="10628" spans="1:9">
      <c r="A10628" s="6">
        <v>10626</v>
      </c>
      <c r="B10628" s="24" t="s">
        <v>10440</v>
      </c>
      <c r="C10628" s="25" t="str">
        <f>IF(D10628=2,"NO","YES")</f>
        <v>YES</v>
      </c>
      <c r="D10628" s="25">
        <f t="shared" si="177"/>
        <v>0.53</v>
      </c>
      <c r="E10628" s="1">
        <v>1.3091000000000002</v>
      </c>
      <c r="F10628" s="26">
        <v>3604</v>
      </c>
      <c r="G10628" s="17" t="s">
        <v>9170</v>
      </c>
      <c r="H10628" s="127" t="s">
        <v>10433</v>
      </c>
      <c r="I10628" s="4"/>
    </row>
    <row r="10629" spans="1:9">
      <c r="A10629" s="6">
        <v>10627</v>
      </c>
      <c r="B10629" s="24" t="s">
        <v>10441</v>
      </c>
      <c r="C10629" s="25" t="str">
        <f>IF(D10629=2,"NO","YES")</f>
        <v>YES</v>
      </c>
      <c r="D10629" s="25">
        <f t="shared" ref="D10629:D10692" si="178">F10629/6800</f>
        <v>0.53</v>
      </c>
      <c r="E10629" s="1">
        <v>1.3091000000000002</v>
      </c>
      <c r="F10629" s="26">
        <v>3604</v>
      </c>
      <c r="G10629" s="17" t="s">
        <v>9170</v>
      </c>
      <c r="H10629" s="127" t="s">
        <v>10433</v>
      </c>
      <c r="I10629" s="4"/>
    </row>
    <row r="10630" spans="1:9">
      <c r="A10630" s="6">
        <v>10628</v>
      </c>
      <c r="B10630" s="24" t="s">
        <v>10442</v>
      </c>
      <c r="C10630" s="25" t="str">
        <f>IF(D10630=2,"NO","YES")</f>
        <v>YES</v>
      </c>
      <c r="D10630" s="25">
        <f t="shared" si="178"/>
        <v>0.74</v>
      </c>
      <c r="E10630" s="1">
        <v>1.8278000000000001</v>
      </c>
      <c r="F10630" s="26">
        <v>5032</v>
      </c>
      <c r="G10630" s="17" t="s">
        <v>9170</v>
      </c>
      <c r="H10630" s="127" t="s">
        <v>10433</v>
      </c>
      <c r="I10630" s="4"/>
    </row>
    <row r="10631" spans="1:9">
      <c r="A10631" s="6">
        <v>10629</v>
      </c>
      <c r="B10631" s="24" t="s">
        <v>10443</v>
      </c>
      <c r="C10631" s="25" t="str">
        <f>IF(D10631=2,"NO","YES")</f>
        <v>YES</v>
      </c>
      <c r="D10631" s="25">
        <f t="shared" si="178"/>
        <v>1.25</v>
      </c>
      <c r="E10631" s="1">
        <v>3.0875000000000004</v>
      </c>
      <c r="F10631" s="26">
        <v>8500</v>
      </c>
      <c r="G10631" s="17" t="s">
        <v>9170</v>
      </c>
      <c r="H10631" s="127" t="s">
        <v>10433</v>
      </c>
      <c r="I10631" s="4"/>
    </row>
    <row r="10632" spans="1:9" ht="30">
      <c r="A10632" s="6">
        <v>10630</v>
      </c>
      <c r="B10632" s="24" t="s">
        <v>10444</v>
      </c>
      <c r="C10632" s="25" t="str">
        <f>IF(D10632=2,"NO","YES")</f>
        <v>YES</v>
      </c>
      <c r="D10632" s="25">
        <f t="shared" si="178"/>
        <v>0.51</v>
      </c>
      <c r="E10632" s="1">
        <v>1.2597</v>
      </c>
      <c r="F10632" s="26">
        <v>3468</v>
      </c>
      <c r="G10632" s="17" t="s">
        <v>9170</v>
      </c>
      <c r="H10632" s="127" t="s">
        <v>10433</v>
      </c>
      <c r="I10632" s="4"/>
    </row>
    <row r="10633" spans="1:9">
      <c r="A10633" s="6">
        <v>10631</v>
      </c>
      <c r="B10633" s="24" t="s">
        <v>10445</v>
      </c>
      <c r="C10633" s="25" t="str">
        <f>IF(D10633=2,"NO","YES")</f>
        <v>YES</v>
      </c>
      <c r="D10633" s="25">
        <f t="shared" si="178"/>
        <v>0.7</v>
      </c>
      <c r="E10633" s="1">
        <v>1.7290000000000001</v>
      </c>
      <c r="F10633" s="26">
        <v>4760</v>
      </c>
      <c r="G10633" s="17" t="s">
        <v>9170</v>
      </c>
      <c r="H10633" s="127" t="s">
        <v>10433</v>
      </c>
      <c r="I10633" s="4"/>
    </row>
    <row r="10634" spans="1:9">
      <c r="A10634" s="6">
        <v>10632</v>
      </c>
      <c r="B10634" s="24" t="s">
        <v>10446</v>
      </c>
      <c r="C10634" s="25" t="str">
        <f>IF(D10634=2,"NO","YES")</f>
        <v>YES</v>
      </c>
      <c r="D10634" s="25">
        <f t="shared" si="178"/>
        <v>0.12</v>
      </c>
      <c r="E10634" s="1">
        <v>0.2964</v>
      </c>
      <c r="F10634" s="26">
        <v>816</v>
      </c>
      <c r="G10634" s="17" t="s">
        <v>9170</v>
      </c>
      <c r="H10634" s="127" t="s">
        <v>10433</v>
      </c>
      <c r="I10634" s="4"/>
    </row>
    <row r="10635" spans="1:9">
      <c r="A10635" s="6">
        <v>10633</v>
      </c>
      <c r="B10635" s="24" t="s">
        <v>10447</v>
      </c>
      <c r="C10635" s="25" t="str">
        <f>IF(D10635=2,"NO","YES")</f>
        <v>YES</v>
      </c>
      <c r="D10635" s="25">
        <f t="shared" si="178"/>
        <v>0.52</v>
      </c>
      <c r="E10635" s="1">
        <v>1.2844000000000002</v>
      </c>
      <c r="F10635" s="26">
        <v>3536</v>
      </c>
      <c r="G10635" s="17" t="s">
        <v>9170</v>
      </c>
      <c r="H10635" s="127" t="s">
        <v>10433</v>
      </c>
      <c r="I10635" s="4"/>
    </row>
    <row r="10636" spans="1:9">
      <c r="A10636" s="6">
        <v>10634</v>
      </c>
      <c r="B10636" s="24" t="s">
        <v>10448</v>
      </c>
      <c r="C10636" s="25" t="str">
        <f>IF(D10636=2,"NO","YES")</f>
        <v>YES</v>
      </c>
      <c r="D10636" s="25">
        <f t="shared" si="178"/>
        <v>0.51</v>
      </c>
      <c r="E10636" s="1">
        <v>1.2597</v>
      </c>
      <c r="F10636" s="26">
        <v>3468</v>
      </c>
      <c r="G10636" s="17" t="s">
        <v>9170</v>
      </c>
      <c r="H10636" s="127" t="s">
        <v>10433</v>
      </c>
      <c r="I10636" s="4"/>
    </row>
    <row r="10637" spans="1:9">
      <c r="A10637" s="6">
        <v>10635</v>
      </c>
      <c r="B10637" s="24" t="s">
        <v>10449</v>
      </c>
      <c r="C10637" s="25" t="str">
        <f>IF(D10637=2,"NO","YES")</f>
        <v>YES</v>
      </c>
      <c r="D10637" s="25">
        <f t="shared" si="178"/>
        <v>0.19</v>
      </c>
      <c r="E10637" s="1">
        <v>0.46930000000000005</v>
      </c>
      <c r="F10637" s="26">
        <v>1292</v>
      </c>
      <c r="G10637" s="17" t="s">
        <v>9170</v>
      </c>
      <c r="H10637" s="127" t="s">
        <v>10433</v>
      </c>
      <c r="I10637" s="4"/>
    </row>
    <row r="10638" spans="1:9">
      <c r="A10638" s="6">
        <v>10636</v>
      </c>
      <c r="B10638" s="24" t="s">
        <v>10450</v>
      </c>
      <c r="C10638" s="25" t="str">
        <f>IF(D10638=2,"NO","YES")</f>
        <v>YES</v>
      </c>
      <c r="D10638" s="25">
        <f t="shared" si="178"/>
        <v>0.95</v>
      </c>
      <c r="E10638" s="1">
        <v>2.3465000000000003</v>
      </c>
      <c r="F10638" s="26">
        <v>6460</v>
      </c>
      <c r="G10638" s="17" t="s">
        <v>9170</v>
      </c>
      <c r="H10638" s="127" t="s">
        <v>10433</v>
      </c>
      <c r="I10638" s="4"/>
    </row>
    <row r="10639" spans="1:9">
      <c r="A10639" s="6">
        <v>10637</v>
      </c>
      <c r="B10639" s="24" t="s">
        <v>10451</v>
      </c>
      <c r="C10639" s="25" t="str">
        <f>IF(D10639=2,"NO","YES")</f>
        <v>YES</v>
      </c>
      <c r="D10639" s="25">
        <f t="shared" si="178"/>
        <v>1.76</v>
      </c>
      <c r="E10639" s="1">
        <v>4.3472</v>
      </c>
      <c r="F10639" s="26">
        <v>11968</v>
      </c>
      <c r="G10639" s="17" t="s">
        <v>9170</v>
      </c>
      <c r="H10639" s="127" t="s">
        <v>10433</v>
      </c>
      <c r="I10639" s="4"/>
    </row>
    <row r="10640" spans="1:9">
      <c r="A10640" s="6">
        <v>10638</v>
      </c>
      <c r="B10640" s="24" t="s">
        <v>10452</v>
      </c>
      <c r="C10640" s="25" t="str">
        <f>IF(D10640=2,"NO","YES")</f>
        <v>YES</v>
      </c>
      <c r="D10640" s="25">
        <f t="shared" si="178"/>
        <v>1.0900000000000001</v>
      </c>
      <c r="E10640" s="1">
        <v>2.6923000000000004</v>
      </c>
      <c r="F10640" s="26">
        <v>7412</v>
      </c>
      <c r="G10640" s="17" t="s">
        <v>9170</v>
      </c>
      <c r="H10640" s="127" t="s">
        <v>10433</v>
      </c>
      <c r="I10640" s="4"/>
    </row>
    <row r="10641" spans="1:9">
      <c r="A10641" s="6">
        <v>10639</v>
      </c>
      <c r="B10641" s="24" t="s">
        <v>10453</v>
      </c>
      <c r="C10641" s="25" t="str">
        <f>IF(D10641=2,"NO","YES")</f>
        <v>YES</v>
      </c>
      <c r="D10641" s="25">
        <f t="shared" si="178"/>
        <v>1.04</v>
      </c>
      <c r="E10641" s="1">
        <v>2.5688000000000004</v>
      </c>
      <c r="F10641" s="26">
        <v>7072</v>
      </c>
      <c r="G10641" s="17" t="s">
        <v>9170</v>
      </c>
      <c r="H10641" s="127" t="s">
        <v>10433</v>
      </c>
      <c r="I10641" s="4"/>
    </row>
    <row r="10642" spans="1:9">
      <c r="A10642" s="6">
        <v>10640</v>
      </c>
      <c r="B10642" s="24" t="s">
        <v>10454</v>
      </c>
      <c r="C10642" s="25" t="str">
        <f>IF(D10642=2,"NO","YES")</f>
        <v>YES</v>
      </c>
      <c r="D10642" s="25">
        <f t="shared" si="178"/>
        <v>0.42</v>
      </c>
      <c r="E10642" s="1">
        <v>1.0374000000000001</v>
      </c>
      <c r="F10642" s="26">
        <v>2856</v>
      </c>
      <c r="G10642" s="17" t="s">
        <v>9170</v>
      </c>
      <c r="H10642" s="127" t="s">
        <v>10433</v>
      </c>
      <c r="I10642" s="4"/>
    </row>
    <row r="10643" spans="1:9">
      <c r="A10643" s="6">
        <v>10641</v>
      </c>
      <c r="B10643" s="24" t="s">
        <v>10455</v>
      </c>
      <c r="C10643" s="25" t="str">
        <f>IF(D10643=2,"NO","YES")</f>
        <v>YES</v>
      </c>
      <c r="D10643" s="25">
        <f t="shared" si="178"/>
        <v>0.81</v>
      </c>
      <c r="E10643" s="1">
        <v>2.0007000000000001</v>
      </c>
      <c r="F10643" s="26">
        <v>5508</v>
      </c>
      <c r="G10643" s="17" t="s">
        <v>9170</v>
      </c>
      <c r="H10643" s="127" t="s">
        <v>10433</v>
      </c>
      <c r="I10643" s="4"/>
    </row>
    <row r="10644" spans="1:9">
      <c r="A10644" s="6">
        <v>10642</v>
      </c>
      <c r="B10644" s="24" t="s">
        <v>10456</v>
      </c>
      <c r="C10644" s="25" t="str">
        <f>IF(D10644=2,"NO","YES")</f>
        <v>YES</v>
      </c>
      <c r="D10644" s="25">
        <f t="shared" si="178"/>
        <v>1.7</v>
      </c>
      <c r="E10644" s="1">
        <v>4.1989999999999998</v>
      </c>
      <c r="F10644" s="26">
        <v>11560</v>
      </c>
      <c r="G10644" s="17" t="s">
        <v>9170</v>
      </c>
      <c r="H10644" s="127" t="s">
        <v>10433</v>
      </c>
      <c r="I10644" s="4"/>
    </row>
    <row r="10645" spans="1:9">
      <c r="A10645" s="6">
        <v>10643</v>
      </c>
      <c r="B10645" s="24" t="s">
        <v>10457</v>
      </c>
      <c r="C10645" s="25" t="str">
        <f>IF(D10645=2,"NO","YES")</f>
        <v>YES</v>
      </c>
      <c r="D10645" s="25">
        <f t="shared" si="178"/>
        <v>0.21</v>
      </c>
      <c r="E10645" s="1">
        <v>0.51870000000000005</v>
      </c>
      <c r="F10645" s="26">
        <v>1428</v>
      </c>
      <c r="G10645" s="17" t="s">
        <v>9170</v>
      </c>
      <c r="H10645" s="127" t="s">
        <v>10433</v>
      </c>
      <c r="I10645" s="4"/>
    </row>
    <row r="10646" spans="1:9">
      <c r="A10646" s="6">
        <v>10644</v>
      </c>
      <c r="B10646" s="24" t="s">
        <v>10458</v>
      </c>
      <c r="C10646" s="25" t="str">
        <f>IF(D10646=2,"NO","YES")</f>
        <v>YES</v>
      </c>
      <c r="D10646" s="25">
        <f t="shared" si="178"/>
        <v>0.06</v>
      </c>
      <c r="E10646" s="1">
        <v>0.1482</v>
      </c>
      <c r="F10646" s="26">
        <v>408</v>
      </c>
      <c r="G10646" s="17" t="s">
        <v>9170</v>
      </c>
      <c r="H10646" s="127" t="s">
        <v>10433</v>
      </c>
      <c r="I10646" s="4"/>
    </row>
    <row r="10647" spans="1:9">
      <c r="A10647" s="6">
        <v>10645</v>
      </c>
      <c r="B10647" s="24" t="s">
        <v>10459</v>
      </c>
      <c r="C10647" s="25" t="str">
        <f>IF(D10647=2,"NO","YES")</f>
        <v>YES</v>
      </c>
      <c r="D10647" s="25">
        <f t="shared" si="178"/>
        <v>0.45</v>
      </c>
      <c r="E10647" s="1">
        <v>1.1115000000000002</v>
      </c>
      <c r="F10647" s="26">
        <v>3060</v>
      </c>
      <c r="G10647" s="17" t="s">
        <v>9170</v>
      </c>
      <c r="H10647" s="127" t="s">
        <v>10433</v>
      </c>
      <c r="I10647" s="4"/>
    </row>
    <row r="10648" spans="1:9">
      <c r="A10648" s="6">
        <v>10646</v>
      </c>
      <c r="B10648" s="24" t="s">
        <v>10460</v>
      </c>
      <c r="C10648" s="25" t="str">
        <f>IF(D10648=2,"NO","YES")</f>
        <v>YES</v>
      </c>
      <c r="D10648" s="25">
        <f t="shared" si="178"/>
        <v>0.22</v>
      </c>
      <c r="E10648" s="1">
        <v>0.54339999999999999</v>
      </c>
      <c r="F10648" s="26">
        <v>1496</v>
      </c>
      <c r="G10648" s="17" t="s">
        <v>9170</v>
      </c>
      <c r="H10648" s="127" t="s">
        <v>10433</v>
      </c>
      <c r="I10648" s="4"/>
    </row>
    <row r="10649" spans="1:9">
      <c r="A10649" s="6">
        <v>10647</v>
      </c>
      <c r="B10649" s="24" t="s">
        <v>10461</v>
      </c>
      <c r="C10649" s="25" t="str">
        <f>IF(D10649=2,"NO","YES")</f>
        <v>YES</v>
      </c>
      <c r="D10649" s="25">
        <f t="shared" si="178"/>
        <v>0.65</v>
      </c>
      <c r="E10649" s="1">
        <v>1.6055000000000001</v>
      </c>
      <c r="F10649" s="26">
        <v>4420</v>
      </c>
      <c r="G10649" s="17" t="s">
        <v>9170</v>
      </c>
      <c r="H10649" s="127" t="s">
        <v>10433</v>
      </c>
      <c r="I10649" s="4"/>
    </row>
    <row r="10650" spans="1:9">
      <c r="A10650" s="6">
        <v>10648</v>
      </c>
      <c r="B10650" s="24" t="s">
        <v>10462</v>
      </c>
      <c r="C10650" s="25" t="str">
        <f>IF(D10650=2,"NO","YES")</f>
        <v>YES</v>
      </c>
      <c r="D10650" s="25">
        <f t="shared" si="178"/>
        <v>0.64</v>
      </c>
      <c r="E10650" s="1">
        <v>1.5808000000000002</v>
      </c>
      <c r="F10650" s="26">
        <v>4352</v>
      </c>
      <c r="G10650" s="17" t="s">
        <v>9170</v>
      </c>
      <c r="H10650" s="127" t="s">
        <v>10433</v>
      </c>
      <c r="I10650" s="4"/>
    </row>
    <row r="10651" spans="1:9">
      <c r="A10651" s="6">
        <v>10649</v>
      </c>
      <c r="B10651" s="24" t="s">
        <v>10463</v>
      </c>
      <c r="C10651" s="25" t="str">
        <f>IF(D10651=2,"NO","YES")</f>
        <v>YES</v>
      </c>
      <c r="D10651" s="25">
        <f t="shared" si="178"/>
        <v>1.63</v>
      </c>
      <c r="E10651" s="1">
        <v>4.0261000000000005</v>
      </c>
      <c r="F10651" s="26">
        <v>11084</v>
      </c>
      <c r="G10651" s="17" t="s">
        <v>9170</v>
      </c>
      <c r="H10651" s="127" t="s">
        <v>10433</v>
      </c>
      <c r="I10651" s="4"/>
    </row>
    <row r="10652" spans="1:9">
      <c r="A10652" s="6">
        <v>10650</v>
      </c>
      <c r="B10652" s="24" t="s">
        <v>10464</v>
      </c>
      <c r="C10652" s="25" t="str">
        <f>IF(D10652=2,"NO","YES")</f>
        <v>YES</v>
      </c>
      <c r="D10652" s="25">
        <f t="shared" si="178"/>
        <v>0.26</v>
      </c>
      <c r="E10652" s="1">
        <v>0.6422000000000001</v>
      </c>
      <c r="F10652" s="26">
        <v>1768</v>
      </c>
      <c r="G10652" s="17" t="s">
        <v>9170</v>
      </c>
      <c r="H10652" s="127" t="s">
        <v>10433</v>
      </c>
      <c r="I10652" s="4"/>
    </row>
    <row r="10653" spans="1:9">
      <c r="A10653" s="6">
        <v>10651</v>
      </c>
      <c r="B10653" s="24" t="s">
        <v>10465</v>
      </c>
      <c r="C10653" s="25" t="str">
        <f>IF(D10653=2,"NO","YES")</f>
        <v>YES</v>
      </c>
      <c r="D10653" s="25">
        <f t="shared" si="178"/>
        <v>0.19</v>
      </c>
      <c r="E10653" s="1">
        <v>0.46930000000000005</v>
      </c>
      <c r="F10653" s="26">
        <v>1292</v>
      </c>
      <c r="G10653" s="17" t="s">
        <v>9170</v>
      </c>
      <c r="H10653" s="127" t="s">
        <v>10433</v>
      </c>
      <c r="I10653" s="4"/>
    </row>
    <row r="10654" spans="1:9">
      <c r="A10654" s="6">
        <v>10652</v>
      </c>
      <c r="B10654" s="24" t="s">
        <v>10466</v>
      </c>
      <c r="C10654" s="25" t="str">
        <f>IF(D10654=2,"NO","YES")</f>
        <v>YES</v>
      </c>
      <c r="D10654" s="25">
        <f t="shared" si="178"/>
        <v>0.91</v>
      </c>
      <c r="E10654" s="1">
        <v>2.2477000000000005</v>
      </c>
      <c r="F10654" s="26">
        <v>6188</v>
      </c>
      <c r="G10654" s="17" t="s">
        <v>9170</v>
      </c>
      <c r="H10654" s="127" t="s">
        <v>10433</v>
      </c>
      <c r="I10654" s="4"/>
    </row>
    <row r="10655" spans="1:9">
      <c r="A10655" s="6">
        <v>10653</v>
      </c>
      <c r="B10655" s="24" t="s">
        <v>10467</v>
      </c>
      <c r="C10655" s="25" t="str">
        <f>IF(D10655=2,"NO","YES")</f>
        <v>YES</v>
      </c>
      <c r="D10655" s="25">
        <f t="shared" si="178"/>
        <v>0.9</v>
      </c>
      <c r="E10655" s="1">
        <v>2.2230000000000003</v>
      </c>
      <c r="F10655" s="26">
        <v>6120</v>
      </c>
      <c r="G10655" s="17" t="s">
        <v>9170</v>
      </c>
      <c r="H10655" s="127" t="s">
        <v>10433</v>
      </c>
      <c r="I10655" s="4"/>
    </row>
    <row r="10656" spans="1:9">
      <c r="A10656" s="6">
        <v>10654</v>
      </c>
      <c r="B10656" s="24" t="s">
        <v>10468</v>
      </c>
      <c r="C10656" s="25" t="str">
        <f>IF(D10656=2,"NO","YES")</f>
        <v>YES</v>
      </c>
      <c r="D10656" s="25">
        <f t="shared" si="178"/>
        <v>0.87</v>
      </c>
      <c r="E10656" s="1">
        <v>2.1489000000000003</v>
      </c>
      <c r="F10656" s="26">
        <v>5916</v>
      </c>
      <c r="G10656" s="17" t="s">
        <v>9170</v>
      </c>
      <c r="H10656" s="127" t="s">
        <v>10433</v>
      </c>
      <c r="I10656" s="4"/>
    </row>
    <row r="10657" spans="1:9">
      <c r="A10657" s="6">
        <v>10655</v>
      </c>
      <c r="B10657" s="24" t="s">
        <v>10469</v>
      </c>
      <c r="C10657" s="25" t="str">
        <f>IF(D10657=2,"NO","YES")</f>
        <v>YES</v>
      </c>
      <c r="D10657" s="25">
        <f t="shared" si="178"/>
        <v>1.35</v>
      </c>
      <c r="E10657" s="1">
        <v>3.3345000000000007</v>
      </c>
      <c r="F10657" s="26">
        <v>9180</v>
      </c>
      <c r="G10657" s="17" t="s">
        <v>9170</v>
      </c>
      <c r="H10657" s="127" t="s">
        <v>10433</v>
      </c>
      <c r="I10657" s="4"/>
    </row>
    <row r="10658" spans="1:9">
      <c r="A10658" s="6">
        <v>10656</v>
      </c>
      <c r="B10658" s="24" t="s">
        <v>10470</v>
      </c>
      <c r="C10658" s="25" t="str">
        <f>IF(D10658=2,"NO","YES")</f>
        <v>YES</v>
      </c>
      <c r="D10658" s="25">
        <f t="shared" si="178"/>
        <v>0.73</v>
      </c>
      <c r="E10658" s="1">
        <v>1.8031000000000001</v>
      </c>
      <c r="F10658" s="26">
        <v>4964</v>
      </c>
      <c r="G10658" s="17" t="s">
        <v>9170</v>
      </c>
      <c r="H10658" s="127" t="s">
        <v>10433</v>
      </c>
      <c r="I10658" s="4"/>
    </row>
    <row r="10659" spans="1:9">
      <c r="A10659" s="6">
        <v>10657</v>
      </c>
      <c r="B10659" s="24" t="s">
        <v>10471</v>
      </c>
      <c r="C10659" s="25" t="str">
        <f>IF(D10659=2,"NO","YES")</f>
        <v>YES</v>
      </c>
      <c r="D10659" s="25">
        <f t="shared" si="178"/>
        <v>0.81</v>
      </c>
      <c r="E10659" s="1">
        <v>2.0007000000000001</v>
      </c>
      <c r="F10659" s="26">
        <v>5508</v>
      </c>
      <c r="G10659" s="17" t="s">
        <v>9170</v>
      </c>
      <c r="H10659" s="127" t="s">
        <v>10433</v>
      </c>
      <c r="I10659" s="4"/>
    </row>
    <row r="10660" spans="1:9">
      <c r="A10660" s="6">
        <v>10658</v>
      </c>
      <c r="B10660" s="24" t="s">
        <v>10472</v>
      </c>
      <c r="C10660" s="25" t="str">
        <f>IF(D10660=2,"NO","YES")</f>
        <v>YES</v>
      </c>
      <c r="D10660" s="25">
        <f t="shared" si="178"/>
        <v>0.22</v>
      </c>
      <c r="E10660" s="1">
        <v>0.54339999999999999</v>
      </c>
      <c r="F10660" s="26">
        <v>1496</v>
      </c>
      <c r="G10660" s="17" t="s">
        <v>9170</v>
      </c>
      <c r="H10660" s="127" t="s">
        <v>10433</v>
      </c>
      <c r="I10660" s="4"/>
    </row>
    <row r="10661" spans="1:9">
      <c r="A10661" s="6">
        <v>10659</v>
      </c>
      <c r="B10661" s="24" t="s">
        <v>10473</v>
      </c>
      <c r="C10661" s="25" t="str">
        <f>IF(D10661=2,"NO","YES")</f>
        <v>YES</v>
      </c>
      <c r="D10661" s="25">
        <f t="shared" si="178"/>
        <v>0.74</v>
      </c>
      <c r="E10661" s="1">
        <v>1.8278000000000001</v>
      </c>
      <c r="F10661" s="26">
        <v>5032</v>
      </c>
      <c r="G10661" s="17" t="s">
        <v>9170</v>
      </c>
      <c r="H10661" s="127" t="s">
        <v>10433</v>
      </c>
      <c r="I10661" s="4"/>
    </row>
    <row r="10662" spans="1:9">
      <c r="A10662" s="6">
        <v>10660</v>
      </c>
      <c r="B10662" s="24" t="s">
        <v>10474</v>
      </c>
      <c r="C10662" s="25" t="str">
        <f>IF(D10662=2,"NO","YES")</f>
        <v>YES</v>
      </c>
      <c r="D10662" s="25">
        <f t="shared" si="178"/>
        <v>0.69</v>
      </c>
      <c r="E10662" s="1">
        <v>1.7042999999999999</v>
      </c>
      <c r="F10662" s="26">
        <v>4692</v>
      </c>
      <c r="G10662" s="17" t="s">
        <v>9170</v>
      </c>
      <c r="H10662" s="127" t="s">
        <v>10433</v>
      </c>
      <c r="I10662" s="4"/>
    </row>
    <row r="10663" spans="1:9">
      <c r="A10663" s="6">
        <v>10661</v>
      </c>
      <c r="B10663" s="24" t="s">
        <v>10475</v>
      </c>
      <c r="C10663" s="25" t="str">
        <f>IF(D10663=2,"NO","YES")</f>
        <v>YES</v>
      </c>
      <c r="D10663" s="25">
        <f t="shared" si="178"/>
        <v>1.37</v>
      </c>
      <c r="E10663" s="1">
        <v>3.3839000000000006</v>
      </c>
      <c r="F10663" s="26">
        <v>9316</v>
      </c>
      <c r="G10663" s="17" t="s">
        <v>9170</v>
      </c>
      <c r="H10663" s="127" t="s">
        <v>10433</v>
      </c>
      <c r="I10663" s="4"/>
    </row>
    <row r="10664" spans="1:9">
      <c r="A10664" s="6">
        <v>10662</v>
      </c>
      <c r="B10664" s="24" t="s">
        <v>10476</v>
      </c>
      <c r="C10664" s="25" t="str">
        <f>IF(D10664=2,"NO","YES")</f>
        <v>YES</v>
      </c>
      <c r="D10664" s="25">
        <f t="shared" si="178"/>
        <v>1.0900000000000001</v>
      </c>
      <c r="E10664" s="1">
        <v>2.6923000000000004</v>
      </c>
      <c r="F10664" s="26">
        <v>7412</v>
      </c>
      <c r="G10664" s="17" t="s">
        <v>9170</v>
      </c>
      <c r="H10664" s="127" t="s">
        <v>10433</v>
      </c>
      <c r="I10664" s="4"/>
    </row>
    <row r="10665" spans="1:9">
      <c r="A10665" s="6">
        <v>10663</v>
      </c>
      <c r="B10665" s="24" t="s">
        <v>10477</v>
      </c>
      <c r="C10665" s="25" t="str">
        <f>IF(D10665=2,"NO","YES")</f>
        <v>YES</v>
      </c>
      <c r="D10665" s="25">
        <f t="shared" si="178"/>
        <v>1.76</v>
      </c>
      <c r="E10665" s="1">
        <v>4.3472</v>
      </c>
      <c r="F10665" s="26">
        <v>11968</v>
      </c>
      <c r="G10665" s="17" t="s">
        <v>9170</v>
      </c>
      <c r="H10665" s="127" t="s">
        <v>10433</v>
      </c>
      <c r="I10665" s="4"/>
    </row>
    <row r="10666" spans="1:9">
      <c r="A10666" s="6">
        <v>10664</v>
      </c>
      <c r="B10666" s="24" t="s">
        <v>10478</v>
      </c>
      <c r="C10666" s="25" t="str">
        <f>IF(D10666=2,"NO","YES")</f>
        <v>YES</v>
      </c>
      <c r="D10666" s="25">
        <f t="shared" si="178"/>
        <v>0.7</v>
      </c>
      <c r="E10666" s="1">
        <v>1.7290000000000001</v>
      </c>
      <c r="F10666" s="26">
        <v>4760</v>
      </c>
      <c r="G10666" s="17" t="s">
        <v>9170</v>
      </c>
      <c r="H10666" s="127" t="s">
        <v>10433</v>
      </c>
      <c r="I10666" s="4"/>
    </row>
    <row r="10667" spans="1:9">
      <c r="A10667" s="6">
        <v>10665</v>
      </c>
      <c r="B10667" s="24" t="s">
        <v>10479</v>
      </c>
      <c r="C10667" s="25" t="str">
        <f>IF(D10667=2,"NO","YES")</f>
        <v>YES</v>
      </c>
      <c r="D10667" s="25">
        <f t="shared" si="178"/>
        <v>0.79</v>
      </c>
      <c r="E10667" s="1">
        <v>1.9513000000000003</v>
      </c>
      <c r="F10667" s="26">
        <v>5372</v>
      </c>
      <c r="G10667" s="17" t="s">
        <v>9170</v>
      </c>
      <c r="H10667" s="127" t="s">
        <v>10433</v>
      </c>
      <c r="I10667" s="4"/>
    </row>
    <row r="10668" spans="1:9">
      <c r="A10668" s="6">
        <v>10666</v>
      </c>
      <c r="B10668" s="24" t="s">
        <v>10480</v>
      </c>
      <c r="C10668" s="25" t="str">
        <f>IF(D10668=2,"NO","YES")</f>
        <v>YES</v>
      </c>
      <c r="D10668" s="25">
        <f t="shared" si="178"/>
        <v>0.81</v>
      </c>
      <c r="E10668" s="1">
        <v>2.0007000000000001</v>
      </c>
      <c r="F10668" s="26">
        <v>5508</v>
      </c>
      <c r="G10668" s="17" t="s">
        <v>9170</v>
      </c>
      <c r="H10668" s="127" t="s">
        <v>10433</v>
      </c>
      <c r="I10668" s="4"/>
    </row>
    <row r="10669" spans="1:9">
      <c r="A10669" s="6">
        <v>10667</v>
      </c>
      <c r="B10669" s="24" t="s">
        <v>10481</v>
      </c>
      <c r="C10669" s="25" t="str">
        <f>IF(D10669=2,"NO","YES")</f>
        <v>YES</v>
      </c>
      <c r="D10669" s="25">
        <f t="shared" si="178"/>
        <v>0.53</v>
      </c>
      <c r="E10669" s="1">
        <v>1.3091000000000002</v>
      </c>
      <c r="F10669" s="26">
        <v>3604</v>
      </c>
      <c r="G10669" s="17" t="s">
        <v>9170</v>
      </c>
      <c r="H10669" s="127" t="s">
        <v>10433</v>
      </c>
      <c r="I10669" s="4"/>
    </row>
    <row r="10670" spans="1:9">
      <c r="A10670" s="6">
        <v>10668</v>
      </c>
      <c r="B10670" s="24" t="s">
        <v>10482</v>
      </c>
      <c r="C10670" s="25" t="str">
        <f>IF(D10670=2,"NO","YES")</f>
        <v>YES</v>
      </c>
      <c r="D10670" s="25">
        <f t="shared" si="178"/>
        <v>1.02</v>
      </c>
      <c r="E10670" s="1">
        <v>2.5194000000000001</v>
      </c>
      <c r="F10670" s="26">
        <v>6936</v>
      </c>
      <c r="G10670" s="17" t="s">
        <v>9170</v>
      </c>
      <c r="H10670" s="127" t="s">
        <v>10433</v>
      </c>
      <c r="I10670" s="4"/>
    </row>
    <row r="10671" spans="1:9">
      <c r="A10671" s="6">
        <v>10669</v>
      </c>
      <c r="B10671" s="24" t="s">
        <v>10483</v>
      </c>
      <c r="C10671" s="25" t="str">
        <f>IF(D10671=2,"NO","YES")</f>
        <v>NO</v>
      </c>
      <c r="D10671" s="25">
        <f t="shared" si="178"/>
        <v>2</v>
      </c>
      <c r="E10671" s="1">
        <v>4.9400000000000004</v>
      </c>
      <c r="F10671" s="26">
        <v>13600</v>
      </c>
      <c r="G10671" s="17" t="s">
        <v>9170</v>
      </c>
      <c r="H10671" s="127" t="s">
        <v>10433</v>
      </c>
      <c r="I10671" s="4"/>
    </row>
    <row r="10672" spans="1:9">
      <c r="A10672" s="6">
        <v>10670</v>
      </c>
      <c r="B10672" s="24" t="s">
        <v>10484</v>
      </c>
      <c r="C10672" s="25" t="str">
        <f>IF(D10672=2,"NO","YES")</f>
        <v>YES</v>
      </c>
      <c r="D10672" s="25">
        <f t="shared" si="178"/>
        <v>1.37</v>
      </c>
      <c r="E10672" s="1">
        <v>3.3839000000000006</v>
      </c>
      <c r="F10672" s="26">
        <v>9316</v>
      </c>
      <c r="G10672" s="17" t="s">
        <v>9170</v>
      </c>
      <c r="H10672" s="127" t="s">
        <v>10433</v>
      </c>
      <c r="I10672" s="4"/>
    </row>
    <row r="10673" spans="1:9">
      <c r="A10673" s="6">
        <v>10671</v>
      </c>
      <c r="B10673" s="24" t="s">
        <v>10485</v>
      </c>
      <c r="C10673" s="25" t="str">
        <f>IF(D10673=2,"NO","YES")</f>
        <v>YES</v>
      </c>
      <c r="D10673" s="25">
        <f t="shared" si="178"/>
        <v>0.43</v>
      </c>
      <c r="E10673" s="1">
        <v>1.0621</v>
      </c>
      <c r="F10673" s="26">
        <v>2924</v>
      </c>
      <c r="G10673" s="17" t="s">
        <v>9170</v>
      </c>
      <c r="H10673" s="127" t="s">
        <v>10433</v>
      </c>
      <c r="I10673" s="4"/>
    </row>
    <row r="10674" spans="1:9">
      <c r="A10674" s="6">
        <v>10672</v>
      </c>
      <c r="B10674" s="24" t="s">
        <v>10451</v>
      </c>
      <c r="C10674" s="25" t="str">
        <f>IF(D10674=2,"NO","YES")</f>
        <v>YES</v>
      </c>
      <c r="D10674" s="25">
        <f t="shared" si="178"/>
        <v>1.66</v>
      </c>
      <c r="E10674" s="1">
        <v>4.1002000000000001</v>
      </c>
      <c r="F10674" s="26">
        <v>11288</v>
      </c>
      <c r="G10674" s="17" t="s">
        <v>9170</v>
      </c>
      <c r="H10674" s="127" t="s">
        <v>10433</v>
      </c>
      <c r="I10674" s="4"/>
    </row>
    <row r="10675" spans="1:9">
      <c r="A10675" s="6">
        <v>10673</v>
      </c>
      <c r="B10675" s="24" t="s">
        <v>10486</v>
      </c>
      <c r="C10675" s="25" t="str">
        <f>IF(D10675=2,"NO","YES")</f>
        <v>YES</v>
      </c>
      <c r="D10675" s="25">
        <f t="shared" si="178"/>
        <v>0.54</v>
      </c>
      <c r="E10675" s="1">
        <v>1.3338000000000001</v>
      </c>
      <c r="F10675" s="26">
        <v>3672</v>
      </c>
      <c r="G10675" s="17" t="s">
        <v>9170</v>
      </c>
      <c r="H10675" s="127" t="s">
        <v>10433</v>
      </c>
      <c r="I10675" s="4"/>
    </row>
    <row r="10676" spans="1:9">
      <c r="A10676" s="6">
        <v>10674</v>
      </c>
      <c r="B10676" s="24" t="s">
        <v>10487</v>
      </c>
      <c r="C10676" s="25" t="str">
        <f>IF(D10676=2,"NO","YES")</f>
        <v>YES</v>
      </c>
      <c r="D10676" s="25">
        <f t="shared" si="178"/>
        <v>0.13</v>
      </c>
      <c r="E10676" s="1">
        <v>0.32110000000000005</v>
      </c>
      <c r="F10676" s="26">
        <v>884</v>
      </c>
      <c r="G10676" s="17" t="s">
        <v>9170</v>
      </c>
      <c r="H10676" s="127" t="s">
        <v>10433</v>
      </c>
      <c r="I10676" s="4"/>
    </row>
    <row r="10677" spans="1:9">
      <c r="A10677" s="6">
        <v>10675</v>
      </c>
      <c r="B10677" s="24" t="s">
        <v>10488</v>
      </c>
      <c r="C10677" s="25" t="str">
        <f>IF(D10677=2,"NO","YES")</f>
        <v>YES</v>
      </c>
      <c r="D10677" s="25">
        <f t="shared" si="178"/>
        <v>1.76</v>
      </c>
      <c r="E10677" s="1">
        <v>4.3472</v>
      </c>
      <c r="F10677" s="26">
        <v>11968</v>
      </c>
      <c r="G10677" s="17" t="s">
        <v>9170</v>
      </c>
      <c r="H10677" s="127" t="s">
        <v>10433</v>
      </c>
      <c r="I10677" s="4"/>
    </row>
    <row r="10678" spans="1:9" ht="30">
      <c r="A10678" s="6">
        <v>10676</v>
      </c>
      <c r="B10678" s="56" t="s">
        <v>10489</v>
      </c>
      <c r="C10678" s="25" t="str">
        <f>IF(D10678=2,"NO","YES")</f>
        <v>YES</v>
      </c>
      <c r="D10678" s="59">
        <f t="shared" si="178"/>
        <v>0.81</v>
      </c>
      <c r="E10678" s="1">
        <v>2.0007000000000001</v>
      </c>
      <c r="F10678" s="26">
        <v>5508</v>
      </c>
      <c r="G10678" s="17" t="s">
        <v>9170</v>
      </c>
      <c r="H10678" s="127" t="s">
        <v>10490</v>
      </c>
      <c r="I10678" s="4"/>
    </row>
    <row r="10679" spans="1:9" ht="30">
      <c r="A10679" s="6">
        <v>10677</v>
      </c>
      <c r="B10679" s="56" t="s">
        <v>10491</v>
      </c>
      <c r="C10679" s="25" t="str">
        <f>IF(D10679=2,"NO","YES")</f>
        <v>YES</v>
      </c>
      <c r="D10679" s="59">
        <f t="shared" si="178"/>
        <v>0.08</v>
      </c>
      <c r="E10679" s="1">
        <v>0.19760000000000003</v>
      </c>
      <c r="F10679" s="26">
        <v>544</v>
      </c>
      <c r="G10679" s="17" t="s">
        <v>9170</v>
      </c>
      <c r="H10679" s="127" t="s">
        <v>10490</v>
      </c>
      <c r="I10679" s="4"/>
    </row>
    <row r="10680" spans="1:9">
      <c r="A10680" s="6">
        <v>10678</v>
      </c>
      <c r="B10680" s="56" t="s">
        <v>10492</v>
      </c>
      <c r="C10680" s="25" t="str">
        <f>IF(D10680=2,"NO","YES")</f>
        <v>YES</v>
      </c>
      <c r="D10680" s="59">
        <f t="shared" si="178"/>
        <v>0.18</v>
      </c>
      <c r="E10680" s="1">
        <v>0.4446</v>
      </c>
      <c r="F10680" s="26">
        <v>1224</v>
      </c>
      <c r="G10680" s="17" t="s">
        <v>9170</v>
      </c>
      <c r="H10680" s="127" t="s">
        <v>10490</v>
      </c>
      <c r="I10680" s="4"/>
    </row>
    <row r="10681" spans="1:9" ht="30">
      <c r="A10681" s="6">
        <v>10679</v>
      </c>
      <c r="B10681" s="56" t="s">
        <v>10493</v>
      </c>
      <c r="C10681" s="25" t="str">
        <f>IF(D10681=2,"NO","YES")</f>
        <v>YES</v>
      </c>
      <c r="D10681" s="59">
        <f t="shared" si="178"/>
        <v>0.7</v>
      </c>
      <c r="E10681" s="1">
        <v>1.7290000000000001</v>
      </c>
      <c r="F10681" s="26">
        <v>4760</v>
      </c>
      <c r="G10681" s="17" t="s">
        <v>9170</v>
      </c>
      <c r="H10681" s="127" t="s">
        <v>10490</v>
      </c>
      <c r="I10681" s="4"/>
    </row>
    <row r="10682" spans="1:9" ht="30">
      <c r="A10682" s="6">
        <v>10680</v>
      </c>
      <c r="B10682" s="56" t="s">
        <v>10494</v>
      </c>
      <c r="C10682" s="25" t="str">
        <f>IF(D10682=2,"NO","YES")</f>
        <v>YES</v>
      </c>
      <c r="D10682" s="59">
        <f t="shared" si="178"/>
        <v>0.11</v>
      </c>
      <c r="E10682" s="1">
        <v>0.2717</v>
      </c>
      <c r="F10682" s="26">
        <v>748</v>
      </c>
      <c r="G10682" s="17" t="s">
        <v>9170</v>
      </c>
      <c r="H10682" s="127" t="s">
        <v>10490</v>
      </c>
      <c r="I10682" s="4"/>
    </row>
    <row r="10683" spans="1:9" ht="30">
      <c r="A10683" s="6">
        <v>10681</v>
      </c>
      <c r="B10683" s="56" t="s">
        <v>10495</v>
      </c>
      <c r="C10683" s="25" t="str">
        <f>IF(D10683=2,"NO","YES")</f>
        <v>YES</v>
      </c>
      <c r="D10683" s="59">
        <f t="shared" si="178"/>
        <v>0.08</v>
      </c>
      <c r="E10683" s="1">
        <v>0.19760000000000003</v>
      </c>
      <c r="F10683" s="26">
        <v>544</v>
      </c>
      <c r="G10683" s="17" t="s">
        <v>9170</v>
      </c>
      <c r="H10683" s="127" t="s">
        <v>10490</v>
      </c>
      <c r="I10683" s="4"/>
    </row>
    <row r="10684" spans="1:9" ht="30">
      <c r="A10684" s="6">
        <v>10682</v>
      </c>
      <c r="B10684" s="56" t="s">
        <v>10496</v>
      </c>
      <c r="C10684" s="25" t="str">
        <f>IF(D10684=2,"NO","YES")</f>
        <v>YES</v>
      </c>
      <c r="D10684" s="59">
        <f t="shared" si="178"/>
        <v>1.25</v>
      </c>
      <c r="E10684" s="1">
        <v>3.0875000000000004</v>
      </c>
      <c r="F10684" s="26">
        <v>8500</v>
      </c>
      <c r="G10684" s="17" t="s">
        <v>9170</v>
      </c>
      <c r="H10684" s="127" t="s">
        <v>10490</v>
      </c>
      <c r="I10684" s="4"/>
    </row>
    <row r="10685" spans="1:9">
      <c r="A10685" s="6">
        <v>10683</v>
      </c>
      <c r="B10685" s="56" t="s">
        <v>10497</v>
      </c>
      <c r="C10685" s="25" t="str">
        <f>IF(D10685=2,"NO","YES")</f>
        <v>YES</v>
      </c>
      <c r="D10685" s="59">
        <f t="shared" si="178"/>
        <v>0.08</v>
      </c>
      <c r="E10685" s="1">
        <v>0.19760000000000003</v>
      </c>
      <c r="F10685" s="26">
        <v>544</v>
      </c>
      <c r="G10685" s="17" t="s">
        <v>9170</v>
      </c>
      <c r="H10685" s="127" t="s">
        <v>10490</v>
      </c>
      <c r="I10685" s="4"/>
    </row>
    <row r="10686" spans="1:9" ht="30">
      <c r="A10686" s="6">
        <v>10684</v>
      </c>
      <c r="B10686" s="56" t="s">
        <v>10498</v>
      </c>
      <c r="C10686" s="25" t="str">
        <f>IF(D10686=2,"NO","YES")</f>
        <v>YES</v>
      </c>
      <c r="D10686" s="59">
        <f t="shared" si="178"/>
        <v>0.56999999999999995</v>
      </c>
      <c r="E10686" s="1">
        <v>1.4078999999999999</v>
      </c>
      <c r="F10686" s="26">
        <v>3876</v>
      </c>
      <c r="G10686" s="17" t="s">
        <v>9170</v>
      </c>
      <c r="H10686" s="127" t="s">
        <v>10490</v>
      </c>
      <c r="I10686" s="4"/>
    </row>
    <row r="10687" spans="1:9" ht="30">
      <c r="A10687" s="6">
        <v>10685</v>
      </c>
      <c r="B10687" s="56" t="s">
        <v>10499</v>
      </c>
      <c r="C10687" s="25" t="str">
        <f>IF(D10687=2,"NO","YES")</f>
        <v>YES</v>
      </c>
      <c r="D10687" s="59">
        <f t="shared" si="178"/>
        <v>0.98</v>
      </c>
      <c r="E10687" s="1">
        <v>2.4206000000000003</v>
      </c>
      <c r="F10687" s="26">
        <v>6664</v>
      </c>
      <c r="G10687" s="17" t="s">
        <v>9170</v>
      </c>
      <c r="H10687" s="127" t="s">
        <v>10490</v>
      </c>
      <c r="I10687" s="4"/>
    </row>
    <row r="10688" spans="1:9" ht="30">
      <c r="A10688" s="6">
        <v>10686</v>
      </c>
      <c r="B10688" s="56" t="s">
        <v>10500</v>
      </c>
      <c r="C10688" s="25" t="str">
        <f>IF(D10688=2,"NO","YES")</f>
        <v>YES</v>
      </c>
      <c r="D10688" s="59">
        <f t="shared" si="178"/>
        <v>0.04</v>
      </c>
      <c r="E10688" s="1">
        <v>9.8800000000000013E-2</v>
      </c>
      <c r="F10688" s="26">
        <v>272</v>
      </c>
      <c r="G10688" s="17" t="s">
        <v>9170</v>
      </c>
      <c r="H10688" s="127" t="s">
        <v>10490</v>
      </c>
      <c r="I10688" s="4"/>
    </row>
    <row r="10689" spans="1:9" ht="30">
      <c r="A10689" s="6">
        <v>10687</v>
      </c>
      <c r="B10689" s="56" t="s">
        <v>10501</v>
      </c>
      <c r="C10689" s="25" t="str">
        <f>IF(D10689=2,"NO","YES")</f>
        <v>YES</v>
      </c>
      <c r="D10689" s="59">
        <f t="shared" si="178"/>
        <v>0.2</v>
      </c>
      <c r="E10689" s="1">
        <v>0.49400000000000005</v>
      </c>
      <c r="F10689" s="26">
        <v>1360</v>
      </c>
      <c r="G10689" s="17" t="s">
        <v>9170</v>
      </c>
      <c r="H10689" s="127" t="s">
        <v>10490</v>
      </c>
      <c r="I10689" s="4"/>
    </row>
    <row r="10690" spans="1:9" ht="30">
      <c r="A10690" s="6">
        <v>10688</v>
      </c>
      <c r="B10690" s="56" t="s">
        <v>10502</v>
      </c>
      <c r="C10690" s="25" t="str">
        <f>IF(D10690=2,"NO","YES")</f>
        <v>YES</v>
      </c>
      <c r="D10690" s="59">
        <f t="shared" si="178"/>
        <v>0.21</v>
      </c>
      <c r="E10690" s="1">
        <v>0.51870000000000005</v>
      </c>
      <c r="F10690" s="26">
        <v>1428</v>
      </c>
      <c r="G10690" s="17" t="s">
        <v>9170</v>
      </c>
      <c r="H10690" s="127" t="s">
        <v>10490</v>
      </c>
      <c r="I10690" s="4"/>
    </row>
    <row r="10691" spans="1:9" ht="30">
      <c r="A10691" s="6">
        <v>10689</v>
      </c>
      <c r="B10691" s="56" t="s">
        <v>10503</v>
      </c>
      <c r="C10691" s="25" t="str">
        <f>IF(D10691=2,"NO","YES")</f>
        <v>YES</v>
      </c>
      <c r="D10691" s="59">
        <f t="shared" si="178"/>
        <v>0.81</v>
      </c>
      <c r="E10691" s="1">
        <v>2.0007000000000001</v>
      </c>
      <c r="F10691" s="26">
        <v>5508</v>
      </c>
      <c r="G10691" s="17" t="s">
        <v>9170</v>
      </c>
      <c r="H10691" s="127" t="s">
        <v>10490</v>
      </c>
      <c r="I10691" s="4"/>
    </row>
    <row r="10692" spans="1:9" ht="30">
      <c r="A10692" s="6">
        <v>10690</v>
      </c>
      <c r="B10692" s="56" t="s">
        <v>10504</v>
      </c>
      <c r="C10692" s="25" t="str">
        <f>IF(D10692=2,"NO","YES")</f>
        <v>YES</v>
      </c>
      <c r="D10692" s="59">
        <f t="shared" si="178"/>
        <v>0.89</v>
      </c>
      <c r="E10692" s="1">
        <v>2.1983000000000001</v>
      </c>
      <c r="F10692" s="26">
        <v>6052</v>
      </c>
      <c r="G10692" s="17" t="s">
        <v>9170</v>
      </c>
      <c r="H10692" s="127" t="s">
        <v>10490</v>
      </c>
      <c r="I10692" s="4"/>
    </row>
    <row r="10693" spans="1:9" ht="30">
      <c r="A10693" s="6">
        <v>10691</v>
      </c>
      <c r="B10693" s="56" t="s">
        <v>10505</v>
      </c>
      <c r="C10693" s="25" t="str">
        <f>IF(D10693=2,"NO","YES")</f>
        <v>YES</v>
      </c>
      <c r="D10693" s="59">
        <f t="shared" ref="D10693:D10756" si="179">F10693/6800</f>
        <v>0.22</v>
      </c>
      <c r="E10693" s="1">
        <v>0.54339999999999999</v>
      </c>
      <c r="F10693" s="26">
        <v>1496</v>
      </c>
      <c r="G10693" s="17" t="s">
        <v>9170</v>
      </c>
      <c r="H10693" s="127" t="s">
        <v>10490</v>
      </c>
      <c r="I10693" s="4"/>
    </row>
    <row r="10694" spans="1:9" ht="30">
      <c r="A10694" s="6">
        <v>10692</v>
      </c>
      <c r="B10694" s="56" t="s">
        <v>10506</v>
      </c>
      <c r="C10694" s="25" t="str">
        <f>IF(D10694=2,"NO","YES")</f>
        <v>YES</v>
      </c>
      <c r="D10694" s="59">
        <f t="shared" si="179"/>
        <v>0.08</v>
      </c>
      <c r="E10694" s="1">
        <v>0.19760000000000003</v>
      </c>
      <c r="F10694" s="26">
        <v>544</v>
      </c>
      <c r="G10694" s="17" t="s">
        <v>9170</v>
      </c>
      <c r="H10694" s="127" t="s">
        <v>10490</v>
      </c>
      <c r="I10694" s="4"/>
    </row>
    <row r="10695" spans="1:9" ht="30">
      <c r="A10695" s="6">
        <v>10693</v>
      </c>
      <c r="B10695" s="56" t="s">
        <v>10507</v>
      </c>
      <c r="C10695" s="25" t="str">
        <f>IF(D10695=2,"NO","YES")</f>
        <v>YES</v>
      </c>
      <c r="D10695" s="59">
        <f t="shared" si="179"/>
        <v>0.1</v>
      </c>
      <c r="E10695" s="1">
        <v>0.24700000000000003</v>
      </c>
      <c r="F10695" s="26">
        <v>680</v>
      </c>
      <c r="G10695" s="17" t="s">
        <v>9170</v>
      </c>
      <c r="H10695" s="127" t="s">
        <v>10490</v>
      </c>
      <c r="I10695" s="4"/>
    </row>
    <row r="10696" spans="1:9" ht="30">
      <c r="A10696" s="6">
        <v>10694</v>
      </c>
      <c r="B10696" s="56" t="s">
        <v>10508</v>
      </c>
      <c r="C10696" s="25" t="str">
        <f>IF(D10696=2,"NO","YES")</f>
        <v>YES</v>
      </c>
      <c r="D10696" s="59">
        <f t="shared" si="179"/>
        <v>0.11</v>
      </c>
      <c r="E10696" s="1">
        <v>0.2717</v>
      </c>
      <c r="F10696" s="26">
        <v>748</v>
      </c>
      <c r="G10696" s="17" t="s">
        <v>9170</v>
      </c>
      <c r="H10696" s="127" t="s">
        <v>10490</v>
      </c>
      <c r="I10696" s="4"/>
    </row>
    <row r="10697" spans="1:9">
      <c r="A10697" s="6">
        <v>10695</v>
      </c>
      <c r="B10697" s="56" t="s">
        <v>10509</v>
      </c>
      <c r="C10697" s="25" t="str">
        <f>IF(D10697=2,"NO","YES")</f>
        <v>YES</v>
      </c>
      <c r="D10697" s="59">
        <f t="shared" si="179"/>
        <v>0.24</v>
      </c>
      <c r="E10697" s="1">
        <v>0.59279999999999999</v>
      </c>
      <c r="F10697" s="26">
        <v>1632</v>
      </c>
      <c r="G10697" s="17" t="s">
        <v>9170</v>
      </c>
      <c r="H10697" s="127" t="s">
        <v>10490</v>
      </c>
      <c r="I10697" s="4"/>
    </row>
    <row r="10698" spans="1:9" ht="30">
      <c r="A10698" s="6">
        <v>10696</v>
      </c>
      <c r="B10698" s="56" t="s">
        <v>10510</v>
      </c>
      <c r="C10698" s="25" t="str">
        <f>IF(D10698=2,"NO","YES")</f>
        <v>YES</v>
      </c>
      <c r="D10698" s="59">
        <f t="shared" si="179"/>
        <v>0.09</v>
      </c>
      <c r="E10698" s="1">
        <v>0.2223</v>
      </c>
      <c r="F10698" s="26">
        <v>612</v>
      </c>
      <c r="G10698" s="17" t="s">
        <v>9170</v>
      </c>
      <c r="H10698" s="127" t="s">
        <v>10490</v>
      </c>
      <c r="I10698" s="4"/>
    </row>
    <row r="10699" spans="1:9" ht="30">
      <c r="A10699" s="6">
        <v>10697</v>
      </c>
      <c r="B10699" s="56" t="s">
        <v>10511</v>
      </c>
      <c r="C10699" s="25" t="str">
        <f>IF(D10699=2,"NO","YES")</f>
        <v>YES</v>
      </c>
      <c r="D10699" s="59">
        <f t="shared" si="179"/>
        <v>0.1</v>
      </c>
      <c r="E10699" s="1">
        <v>0.24700000000000003</v>
      </c>
      <c r="F10699" s="26">
        <v>680</v>
      </c>
      <c r="G10699" s="17" t="s">
        <v>9170</v>
      </c>
      <c r="H10699" s="127" t="s">
        <v>10490</v>
      </c>
      <c r="I10699" s="4"/>
    </row>
    <row r="10700" spans="1:9" ht="30">
      <c r="A10700" s="6">
        <v>10698</v>
      </c>
      <c r="B10700" s="56" t="s">
        <v>10512</v>
      </c>
      <c r="C10700" s="25" t="str">
        <f>IF(D10700=2,"NO","YES")</f>
        <v>YES</v>
      </c>
      <c r="D10700" s="59">
        <f t="shared" si="179"/>
        <v>0.08</v>
      </c>
      <c r="E10700" s="1">
        <v>0.19760000000000003</v>
      </c>
      <c r="F10700" s="26">
        <v>544</v>
      </c>
      <c r="G10700" s="17" t="s">
        <v>9170</v>
      </c>
      <c r="H10700" s="127" t="s">
        <v>10490</v>
      </c>
      <c r="I10700" s="4"/>
    </row>
    <row r="10701" spans="1:9" ht="30">
      <c r="A10701" s="6">
        <v>10699</v>
      </c>
      <c r="B10701" s="56" t="s">
        <v>10513</v>
      </c>
      <c r="C10701" s="25" t="str">
        <f>IF(D10701=2,"NO","YES")</f>
        <v>YES</v>
      </c>
      <c r="D10701" s="59">
        <f t="shared" si="179"/>
        <v>0.26</v>
      </c>
      <c r="E10701" s="1">
        <v>0.6422000000000001</v>
      </c>
      <c r="F10701" s="26">
        <v>1768</v>
      </c>
      <c r="G10701" s="17" t="s">
        <v>9170</v>
      </c>
      <c r="H10701" s="127" t="s">
        <v>10490</v>
      </c>
      <c r="I10701" s="4"/>
    </row>
    <row r="10702" spans="1:9" ht="30">
      <c r="A10702" s="6">
        <v>10700</v>
      </c>
      <c r="B10702" s="56" t="s">
        <v>10514</v>
      </c>
      <c r="C10702" s="25" t="str">
        <f>IF(D10702=2,"NO","YES")</f>
        <v>YES</v>
      </c>
      <c r="D10702" s="59">
        <f t="shared" si="179"/>
        <v>0.09</v>
      </c>
      <c r="E10702" s="1">
        <v>0.2223</v>
      </c>
      <c r="F10702" s="26">
        <v>612</v>
      </c>
      <c r="G10702" s="17" t="s">
        <v>9170</v>
      </c>
      <c r="H10702" s="127" t="s">
        <v>10490</v>
      </c>
      <c r="I10702" s="4"/>
    </row>
    <row r="10703" spans="1:9" ht="30">
      <c r="A10703" s="6">
        <v>10701</v>
      </c>
      <c r="B10703" s="56" t="s">
        <v>10515</v>
      </c>
      <c r="C10703" s="25" t="str">
        <f>IF(D10703=2,"NO","YES")</f>
        <v>NO</v>
      </c>
      <c r="D10703" s="59">
        <f t="shared" si="179"/>
        <v>2</v>
      </c>
      <c r="E10703" s="1">
        <v>4.9400000000000004</v>
      </c>
      <c r="F10703" s="26">
        <v>13600</v>
      </c>
      <c r="G10703" s="17" t="s">
        <v>9170</v>
      </c>
      <c r="H10703" s="127" t="s">
        <v>10490</v>
      </c>
      <c r="I10703" s="4"/>
    </row>
    <row r="10704" spans="1:9" ht="30">
      <c r="A10704" s="6">
        <v>10702</v>
      </c>
      <c r="B10704" s="56" t="s">
        <v>10516</v>
      </c>
      <c r="C10704" s="25" t="str">
        <f>IF(D10704=2,"NO","YES")</f>
        <v>YES</v>
      </c>
      <c r="D10704" s="59">
        <f t="shared" si="179"/>
        <v>0.21</v>
      </c>
      <c r="E10704" s="1">
        <v>0.51870000000000005</v>
      </c>
      <c r="F10704" s="26">
        <v>1428</v>
      </c>
      <c r="G10704" s="17" t="s">
        <v>9170</v>
      </c>
      <c r="H10704" s="127" t="s">
        <v>10490</v>
      </c>
      <c r="I10704" s="4"/>
    </row>
    <row r="10705" spans="1:9" ht="30">
      <c r="A10705" s="6">
        <v>10703</v>
      </c>
      <c r="B10705" s="56" t="s">
        <v>10517</v>
      </c>
      <c r="C10705" s="25" t="str">
        <f>IF(D10705=2,"NO","YES")</f>
        <v>YES</v>
      </c>
      <c r="D10705" s="59">
        <f t="shared" si="179"/>
        <v>0.11</v>
      </c>
      <c r="E10705" s="1">
        <v>0.2717</v>
      </c>
      <c r="F10705" s="26">
        <v>748</v>
      </c>
      <c r="G10705" s="17" t="s">
        <v>9170</v>
      </c>
      <c r="H10705" s="127" t="s">
        <v>10490</v>
      </c>
      <c r="I10705" s="4"/>
    </row>
    <row r="10706" spans="1:9" ht="30">
      <c r="A10706" s="6">
        <v>10704</v>
      </c>
      <c r="B10706" s="56" t="s">
        <v>10518</v>
      </c>
      <c r="C10706" s="25" t="str">
        <f>IF(D10706=2,"NO","YES")</f>
        <v>YES</v>
      </c>
      <c r="D10706" s="59">
        <f t="shared" si="179"/>
        <v>0.81</v>
      </c>
      <c r="E10706" s="1">
        <v>2.0007000000000001</v>
      </c>
      <c r="F10706" s="26">
        <v>5508</v>
      </c>
      <c r="G10706" s="17" t="s">
        <v>9170</v>
      </c>
      <c r="H10706" s="127" t="s">
        <v>10490</v>
      </c>
      <c r="I10706" s="4"/>
    </row>
    <row r="10707" spans="1:9">
      <c r="A10707" s="6">
        <v>10705</v>
      </c>
      <c r="B10707" s="56" t="s">
        <v>10519</v>
      </c>
      <c r="C10707" s="25" t="str">
        <f>IF(D10707=2,"NO","YES")</f>
        <v>YES</v>
      </c>
      <c r="D10707" s="59">
        <f t="shared" si="179"/>
        <v>0.23</v>
      </c>
      <c r="E10707" s="1">
        <v>0.56810000000000005</v>
      </c>
      <c r="F10707" s="26">
        <v>1564</v>
      </c>
      <c r="G10707" s="17" t="s">
        <v>9170</v>
      </c>
      <c r="H10707" s="127" t="s">
        <v>10490</v>
      </c>
      <c r="I10707" s="4"/>
    </row>
    <row r="10708" spans="1:9">
      <c r="A10708" s="6">
        <v>10706</v>
      </c>
      <c r="B10708" s="56" t="s">
        <v>10520</v>
      </c>
      <c r="C10708" s="25" t="str">
        <f>IF(D10708=2,"NO","YES")</f>
        <v>YES</v>
      </c>
      <c r="D10708" s="59">
        <f t="shared" si="179"/>
        <v>0.42</v>
      </c>
      <c r="E10708" s="1">
        <v>1.0374000000000001</v>
      </c>
      <c r="F10708" s="26">
        <v>2856</v>
      </c>
      <c r="G10708" s="17" t="s">
        <v>9170</v>
      </c>
      <c r="H10708" s="127" t="s">
        <v>10490</v>
      </c>
      <c r="I10708" s="4"/>
    </row>
    <row r="10709" spans="1:9" ht="30">
      <c r="A10709" s="6">
        <v>10707</v>
      </c>
      <c r="B10709" s="56" t="s">
        <v>10521</v>
      </c>
      <c r="C10709" s="25" t="str">
        <f>IF(D10709=2,"NO","YES")</f>
        <v>YES</v>
      </c>
      <c r="D10709" s="59">
        <f t="shared" si="179"/>
        <v>0.42</v>
      </c>
      <c r="E10709" s="1">
        <v>1.0374000000000001</v>
      </c>
      <c r="F10709" s="26">
        <v>2856</v>
      </c>
      <c r="G10709" s="17" t="s">
        <v>9170</v>
      </c>
      <c r="H10709" s="127" t="s">
        <v>10490</v>
      </c>
      <c r="I10709" s="4"/>
    </row>
    <row r="10710" spans="1:9">
      <c r="A10710" s="6">
        <v>10708</v>
      </c>
      <c r="B10710" s="56" t="s">
        <v>10522</v>
      </c>
      <c r="C10710" s="25" t="str">
        <f>IF(D10710=2,"NO","YES")</f>
        <v>YES</v>
      </c>
      <c r="D10710" s="59">
        <f t="shared" si="179"/>
        <v>0.42</v>
      </c>
      <c r="E10710" s="1">
        <v>1.0374000000000001</v>
      </c>
      <c r="F10710" s="26">
        <v>2856</v>
      </c>
      <c r="G10710" s="17" t="s">
        <v>9170</v>
      </c>
      <c r="H10710" s="127" t="s">
        <v>10490</v>
      </c>
      <c r="I10710" s="4"/>
    </row>
    <row r="10711" spans="1:9" ht="30">
      <c r="A10711" s="6">
        <v>10709</v>
      </c>
      <c r="B10711" s="56" t="s">
        <v>10523</v>
      </c>
      <c r="C10711" s="25" t="str">
        <f>IF(D10711=2,"NO","YES")</f>
        <v>YES</v>
      </c>
      <c r="D10711" s="59">
        <f t="shared" si="179"/>
        <v>0.32</v>
      </c>
      <c r="E10711" s="1">
        <v>0.7904000000000001</v>
      </c>
      <c r="F10711" s="26">
        <v>2176</v>
      </c>
      <c r="G10711" s="17" t="s">
        <v>9170</v>
      </c>
      <c r="H10711" s="127" t="s">
        <v>10490</v>
      </c>
      <c r="I10711" s="4"/>
    </row>
    <row r="10712" spans="1:9" ht="30">
      <c r="A10712" s="6">
        <v>10710</v>
      </c>
      <c r="B10712" s="56" t="s">
        <v>10524</v>
      </c>
      <c r="C10712" s="25" t="str">
        <f>IF(D10712=2,"NO","YES")</f>
        <v>YES</v>
      </c>
      <c r="D10712" s="59">
        <f t="shared" si="179"/>
        <v>0.42</v>
      </c>
      <c r="E10712" s="1">
        <v>1.0374000000000001</v>
      </c>
      <c r="F10712" s="26">
        <v>2856</v>
      </c>
      <c r="G10712" s="17" t="s">
        <v>9170</v>
      </c>
      <c r="H10712" s="127" t="s">
        <v>10490</v>
      </c>
      <c r="I10712" s="4"/>
    </row>
    <row r="10713" spans="1:9" ht="30">
      <c r="A10713" s="6">
        <v>10711</v>
      </c>
      <c r="B10713" s="56" t="s">
        <v>10525</v>
      </c>
      <c r="C10713" s="25" t="str">
        <f>IF(D10713=2,"NO","YES")</f>
        <v>YES</v>
      </c>
      <c r="D10713" s="59">
        <f t="shared" si="179"/>
        <v>0.81</v>
      </c>
      <c r="E10713" s="1">
        <v>2.0007000000000001</v>
      </c>
      <c r="F10713" s="26">
        <v>5508</v>
      </c>
      <c r="G10713" s="17" t="s">
        <v>9170</v>
      </c>
      <c r="H10713" s="127" t="s">
        <v>10490</v>
      </c>
      <c r="I10713" s="4"/>
    </row>
    <row r="10714" spans="1:9" ht="30">
      <c r="A10714" s="6">
        <v>10712</v>
      </c>
      <c r="B10714" s="56" t="s">
        <v>10526</v>
      </c>
      <c r="C10714" s="25" t="str">
        <f>IF(D10714=2,"NO","YES")</f>
        <v>YES</v>
      </c>
      <c r="D10714" s="59">
        <f t="shared" si="179"/>
        <v>0.71</v>
      </c>
      <c r="E10714" s="1">
        <v>1.7537</v>
      </c>
      <c r="F10714" s="26">
        <v>4828</v>
      </c>
      <c r="G10714" s="17" t="s">
        <v>9170</v>
      </c>
      <c r="H10714" s="127" t="s">
        <v>10490</v>
      </c>
      <c r="I10714" s="4"/>
    </row>
    <row r="10715" spans="1:9">
      <c r="A10715" s="6">
        <v>10713</v>
      </c>
      <c r="B10715" s="56" t="s">
        <v>10527</v>
      </c>
      <c r="C10715" s="25" t="str">
        <f>IF(D10715=2,"NO","YES")</f>
        <v>YES</v>
      </c>
      <c r="D10715" s="59">
        <f t="shared" si="179"/>
        <v>0.08</v>
      </c>
      <c r="E10715" s="1">
        <v>0.19760000000000003</v>
      </c>
      <c r="F10715" s="26">
        <v>544</v>
      </c>
      <c r="G10715" s="17" t="s">
        <v>9170</v>
      </c>
      <c r="H10715" s="127" t="s">
        <v>10490</v>
      </c>
      <c r="I10715" s="4"/>
    </row>
    <row r="10716" spans="1:9">
      <c r="A10716" s="6">
        <v>10714</v>
      </c>
      <c r="B10716" s="56" t="s">
        <v>10528</v>
      </c>
      <c r="C10716" s="25" t="str">
        <f>IF(D10716=2,"NO","YES")</f>
        <v>YES</v>
      </c>
      <c r="D10716" s="59">
        <f t="shared" si="179"/>
        <v>0.24</v>
      </c>
      <c r="E10716" s="1">
        <v>0.59279999999999999</v>
      </c>
      <c r="F10716" s="26">
        <v>1632</v>
      </c>
      <c r="G10716" s="17" t="s">
        <v>9170</v>
      </c>
      <c r="H10716" s="127" t="s">
        <v>10490</v>
      </c>
      <c r="I10716" s="4"/>
    </row>
    <row r="10717" spans="1:9" ht="30">
      <c r="A10717" s="6">
        <v>10715</v>
      </c>
      <c r="B10717" s="56" t="s">
        <v>10529</v>
      </c>
      <c r="C10717" s="25" t="str">
        <f>IF(D10717=2,"NO","YES")</f>
        <v>YES</v>
      </c>
      <c r="D10717" s="59">
        <f t="shared" si="179"/>
        <v>1.62</v>
      </c>
      <c r="E10717" s="1">
        <v>4.0014000000000003</v>
      </c>
      <c r="F10717" s="26">
        <v>11016</v>
      </c>
      <c r="G10717" s="17" t="s">
        <v>9170</v>
      </c>
      <c r="H10717" s="127" t="s">
        <v>10490</v>
      </c>
      <c r="I10717" s="4"/>
    </row>
    <row r="10718" spans="1:9" ht="30">
      <c r="A10718" s="6">
        <v>10716</v>
      </c>
      <c r="B10718" s="56" t="s">
        <v>10530</v>
      </c>
      <c r="C10718" s="25" t="str">
        <f>IF(D10718=2,"NO","YES")</f>
        <v>YES</v>
      </c>
      <c r="D10718" s="59">
        <f t="shared" si="179"/>
        <v>0.68</v>
      </c>
      <c r="E10718" s="1">
        <v>1.6796000000000002</v>
      </c>
      <c r="F10718" s="26">
        <v>4624</v>
      </c>
      <c r="G10718" s="17" t="s">
        <v>9170</v>
      </c>
      <c r="H10718" s="127" t="s">
        <v>10490</v>
      </c>
      <c r="I10718" s="4"/>
    </row>
    <row r="10719" spans="1:9" ht="30">
      <c r="A10719" s="6">
        <v>10717</v>
      </c>
      <c r="B10719" s="56" t="s">
        <v>10531</v>
      </c>
      <c r="C10719" s="25" t="str">
        <f>IF(D10719=2,"NO","YES")</f>
        <v>YES</v>
      </c>
      <c r="D10719" s="59">
        <f t="shared" si="179"/>
        <v>0.5</v>
      </c>
      <c r="E10719" s="1">
        <v>1.2350000000000001</v>
      </c>
      <c r="F10719" s="26">
        <v>3400</v>
      </c>
      <c r="G10719" s="17" t="s">
        <v>9170</v>
      </c>
      <c r="H10719" s="127" t="s">
        <v>10490</v>
      </c>
      <c r="I10719" s="4"/>
    </row>
    <row r="10720" spans="1:9" ht="30">
      <c r="A10720" s="6">
        <v>10718</v>
      </c>
      <c r="B10720" s="56" t="s">
        <v>10532</v>
      </c>
      <c r="C10720" s="25" t="str">
        <f>IF(D10720=2,"NO","YES")</f>
        <v>YES</v>
      </c>
      <c r="D10720" s="59">
        <f t="shared" si="179"/>
        <v>0.81</v>
      </c>
      <c r="E10720" s="1">
        <v>2.0007000000000001</v>
      </c>
      <c r="F10720" s="26">
        <v>5508</v>
      </c>
      <c r="G10720" s="17" t="s">
        <v>9170</v>
      </c>
      <c r="H10720" s="127" t="s">
        <v>10490</v>
      </c>
      <c r="I10720" s="4"/>
    </row>
    <row r="10721" spans="1:9">
      <c r="A10721" s="6">
        <v>10719</v>
      </c>
      <c r="B10721" s="56" t="s">
        <v>10533</v>
      </c>
      <c r="C10721" s="25" t="str">
        <f>IF(D10721=2,"NO","YES")</f>
        <v>YES</v>
      </c>
      <c r="D10721" s="59">
        <f t="shared" si="179"/>
        <v>0.24</v>
      </c>
      <c r="E10721" s="1">
        <v>0.59279999999999999</v>
      </c>
      <c r="F10721" s="26">
        <v>1632</v>
      </c>
      <c r="G10721" s="17" t="s">
        <v>9170</v>
      </c>
      <c r="H10721" s="127" t="s">
        <v>10490</v>
      </c>
      <c r="I10721" s="4"/>
    </row>
    <row r="10722" spans="1:9" ht="30">
      <c r="A10722" s="6">
        <v>10720</v>
      </c>
      <c r="B10722" s="56" t="s">
        <v>10534</v>
      </c>
      <c r="C10722" s="25" t="str">
        <f>IF(D10722=2,"NO","YES")</f>
        <v>YES</v>
      </c>
      <c r="D10722" s="59">
        <f t="shared" si="179"/>
        <v>0.24</v>
      </c>
      <c r="E10722" s="1">
        <v>0.59279999999999999</v>
      </c>
      <c r="F10722" s="26">
        <v>1632</v>
      </c>
      <c r="G10722" s="17" t="s">
        <v>9170</v>
      </c>
      <c r="H10722" s="127" t="s">
        <v>10490</v>
      </c>
      <c r="I10722" s="4"/>
    </row>
    <row r="10723" spans="1:9" ht="30">
      <c r="A10723" s="6">
        <v>10721</v>
      </c>
      <c r="B10723" s="56" t="s">
        <v>10535</v>
      </c>
      <c r="C10723" s="25" t="str">
        <f>IF(D10723=2,"NO","YES")</f>
        <v>YES</v>
      </c>
      <c r="D10723" s="59">
        <f t="shared" si="179"/>
        <v>0.35</v>
      </c>
      <c r="E10723" s="1">
        <v>0.86450000000000005</v>
      </c>
      <c r="F10723" s="26">
        <v>2380</v>
      </c>
      <c r="G10723" s="17" t="s">
        <v>9170</v>
      </c>
      <c r="H10723" s="127" t="s">
        <v>10490</v>
      </c>
      <c r="I10723" s="4"/>
    </row>
    <row r="10724" spans="1:9">
      <c r="A10724" s="6">
        <v>10722</v>
      </c>
      <c r="B10724" s="56" t="s">
        <v>10536</v>
      </c>
      <c r="C10724" s="25" t="str">
        <f>IF(D10724=2,"NO","YES")</f>
        <v>YES</v>
      </c>
      <c r="D10724" s="59">
        <f t="shared" si="179"/>
        <v>0.1</v>
      </c>
      <c r="E10724" s="1">
        <v>0.24700000000000003</v>
      </c>
      <c r="F10724" s="26">
        <v>680</v>
      </c>
      <c r="G10724" s="17" t="s">
        <v>9170</v>
      </c>
      <c r="H10724" s="127" t="s">
        <v>10490</v>
      </c>
      <c r="I10724" s="4"/>
    </row>
    <row r="10725" spans="1:9" ht="30">
      <c r="A10725" s="6">
        <v>10723</v>
      </c>
      <c r="B10725" s="56" t="s">
        <v>10537</v>
      </c>
      <c r="C10725" s="25" t="str">
        <f>IF(D10725=2,"NO","YES")</f>
        <v>YES</v>
      </c>
      <c r="D10725" s="59">
        <f t="shared" si="179"/>
        <v>0.15</v>
      </c>
      <c r="E10725" s="1">
        <v>0.3705</v>
      </c>
      <c r="F10725" s="26">
        <v>1020</v>
      </c>
      <c r="G10725" s="17" t="s">
        <v>9170</v>
      </c>
      <c r="H10725" s="127" t="s">
        <v>10490</v>
      </c>
      <c r="I10725" s="4"/>
    </row>
    <row r="10726" spans="1:9" ht="30">
      <c r="A10726" s="6">
        <v>10724</v>
      </c>
      <c r="B10726" s="56" t="s">
        <v>10538</v>
      </c>
      <c r="C10726" s="25" t="str">
        <f>IF(D10726=2,"NO","YES")</f>
        <v>YES</v>
      </c>
      <c r="D10726" s="59">
        <f t="shared" si="179"/>
        <v>1.1100000000000001</v>
      </c>
      <c r="E10726" s="1">
        <v>2.7417000000000002</v>
      </c>
      <c r="F10726" s="26">
        <v>7548</v>
      </c>
      <c r="G10726" s="17" t="s">
        <v>9170</v>
      </c>
      <c r="H10726" s="127" t="s">
        <v>10490</v>
      </c>
      <c r="I10726" s="4"/>
    </row>
    <row r="10727" spans="1:9" ht="30">
      <c r="A10727" s="6">
        <v>10725</v>
      </c>
      <c r="B10727" s="56" t="s">
        <v>10539</v>
      </c>
      <c r="C10727" s="25" t="str">
        <f>IF(D10727=2,"NO","YES")</f>
        <v>YES</v>
      </c>
      <c r="D10727" s="59">
        <f t="shared" si="179"/>
        <v>0.69</v>
      </c>
      <c r="E10727" s="1">
        <v>1.7042999999999999</v>
      </c>
      <c r="F10727" s="26">
        <v>4692</v>
      </c>
      <c r="G10727" s="17" t="s">
        <v>9170</v>
      </c>
      <c r="H10727" s="127" t="s">
        <v>10490</v>
      </c>
      <c r="I10727" s="4"/>
    </row>
    <row r="10728" spans="1:9" ht="30">
      <c r="A10728" s="6">
        <v>10726</v>
      </c>
      <c r="B10728" s="56" t="s">
        <v>10540</v>
      </c>
      <c r="C10728" s="25" t="str">
        <f>IF(D10728=2,"NO","YES")</f>
        <v>YES</v>
      </c>
      <c r="D10728" s="59">
        <f t="shared" si="179"/>
        <v>0.3</v>
      </c>
      <c r="E10728" s="1">
        <v>0.74099999999999999</v>
      </c>
      <c r="F10728" s="26">
        <v>2040</v>
      </c>
      <c r="G10728" s="17" t="s">
        <v>9170</v>
      </c>
      <c r="H10728" s="127" t="s">
        <v>10490</v>
      </c>
      <c r="I10728" s="4"/>
    </row>
    <row r="10729" spans="1:9" ht="30">
      <c r="A10729" s="6">
        <v>10727</v>
      </c>
      <c r="B10729" s="56" t="s">
        <v>10541</v>
      </c>
      <c r="C10729" s="25" t="str">
        <f>IF(D10729=2,"NO","YES")</f>
        <v>YES</v>
      </c>
      <c r="D10729" s="59">
        <f t="shared" si="179"/>
        <v>0.32</v>
      </c>
      <c r="E10729" s="1">
        <v>0.7904000000000001</v>
      </c>
      <c r="F10729" s="26">
        <v>2176</v>
      </c>
      <c r="G10729" s="17" t="s">
        <v>9170</v>
      </c>
      <c r="H10729" s="127" t="s">
        <v>10490</v>
      </c>
      <c r="I10729" s="4"/>
    </row>
    <row r="10730" spans="1:9" ht="30">
      <c r="A10730" s="6">
        <v>10728</v>
      </c>
      <c r="B10730" s="56" t="s">
        <v>10542</v>
      </c>
      <c r="C10730" s="25" t="str">
        <f>IF(D10730=2,"NO","YES")</f>
        <v>YES</v>
      </c>
      <c r="D10730" s="59">
        <f t="shared" si="179"/>
        <v>0.23</v>
      </c>
      <c r="E10730" s="1">
        <v>0.56810000000000005</v>
      </c>
      <c r="F10730" s="26">
        <v>1564</v>
      </c>
      <c r="G10730" s="17" t="s">
        <v>9170</v>
      </c>
      <c r="H10730" s="127" t="s">
        <v>10490</v>
      </c>
      <c r="I10730" s="4"/>
    </row>
    <row r="10731" spans="1:9" ht="30">
      <c r="A10731" s="6">
        <v>10729</v>
      </c>
      <c r="B10731" s="56" t="s">
        <v>10543</v>
      </c>
      <c r="C10731" s="25" t="str">
        <f>IF(D10731=2,"NO","YES")</f>
        <v>YES</v>
      </c>
      <c r="D10731" s="59">
        <f t="shared" si="179"/>
        <v>0.52</v>
      </c>
      <c r="E10731" s="1">
        <v>1.2844000000000002</v>
      </c>
      <c r="F10731" s="26">
        <v>3536</v>
      </c>
      <c r="G10731" s="17" t="s">
        <v>9170</v>
      </c>
      <c r="H10731" s="127" t="s">
        <v>10490</v>
      </c>
      <c r="I10731" s="4"/>
    </row>
    <row r="10732" spans="1:9" ht="30">
      <c r="A10732" s="6">
        <v>10730</v>
      </c>
      <c r="B10732" s="56" t="s">
        <v>10544</v>
      </c>
      <c r="C10732" s="25" t="str">
        <f>IF(D10732=2,"NO","YES")</f>
        <v>YES</v>
      </c>
      <c r="D10732" s="59">
        <f t="shared" si="179"/>
        <v>0.04</v>
      </c>
      <c r="E10732" s="1">
        <v>9.8800000000000013E-2</v>
      </c>
      <c r="F10732" s="26">
        <v>272</v>
      </c>
      <c r="G10732" s="17" t="s">
        <v>9170</v>
      </c>
      <c r="H10732" s="127" t="s">
        <v>10490</v>
      </c>
      <c r="I10732" s="4"/>
    </row>
    <row r="10733" spans="1:9" ht="30">
      <c r="A10733" s="6">
        <v>10731</v>
      </c>
      <c r="B10733" s="56" t="s">
        <v>10545</v>
      </c>
      <c r="C10733" s="25" t="str">
        <f>IF(D10733=2,"NO","YES")</f>
        <v>NO</v>
      </c>
      <c r="D10733" s="59">
        <f t="shared" si="179"/>
        <v>2</v>
      </c>
      <c r="E10733" s="1">
        <v>4.9400000000000004</v>
      </c>
      <c r="F10733" s="26">
        <v>13600</v>
      </c>
      <c r="G10733" s="17" t="s">
        <v>9170</v>
      </c>
      <c r="H10733" s="127" t="s">
        <v>10490</v>
      </c>
      <c r="I10733" s="4"/>
    </row>
    <row r="10734" spans="1:9" ht="30">
      <c r="A10734" s="6">
        <v>10732</v>
      </c>
      <c r="B10734" s="56" t="s">
        <v>10546</v>
      </c>
      <c r="C10734" s="25" t="str">
        <f>IF(D10734=2,"NO","YES")</f>
        <v>YES</v>
      </c>
      <c r="D10734" s="59">
        <f t="shared" si="179"/>
        <v>0.2</v>
      </c>
      <c r="E10734" s="1">
        <v>0.49400000000000005</v>
      </c>
      <c r="F10734" s="26">
        <v>1360</v>
      </c>
      <c r="G10734" s="17" t="s">
        <v>9170</v>
      </c>
      <c r="H10734" s="127" t="s">
        <v>10490</v>
      </c>
      <c r="I10734" s="4"/>
    </row>
    <row r="10735" spans="1:9" ht="30">
      <c r="A10735" s="6">
        <v>10733</v>
      </c>
      <c r="B10735" s="56" t="s">
        <v>10547</v>
      </c>
      <c r="C10735" s="25" t="str">
        <f>IF(D10735=2,"NO","YES")</f>
        <v>YES</v>
      </c>
      <c r="D10735" s="59">
        <f t="shared" si="179"/>
        <v>0.51</v>
      </c>
      <c r="E10735" s="1">
        <v>1.2597</v>
      </c>
      <c r="F10735" s="26">
        <v>3468</v>
      </c>
      <c r="G10735" s="17" t="s">
        <v>9170</v>
      </c>
      <c r="H10735" s="127" t="s">
        <v>10490</v>
      </c>
      <c r="I10735" s="4"/>
    </row>
    <row r="10736" spans="1:9" ht="30">
      <c r="A10736" s="6">
        <v>10734</v>
      </c>
      <c r="B10736" s="56" t="s">
        <v>10548</v>
      </c>
      <c r="C10736" s="25" t="str">
        <f>IF(D10736=2,"NO","YES")</f>
        <v>NO</v>
      </c>
      <c r="D10736" s="59">
        <f t="shared" si="179"/>
        <v>2</v>
      </c>
      <c r="E10736" s="1">
        <v>4.9400000000000004</v>
      </c>
      <c r="F10736" s="26">
        <v>13600</v>
      </c>
      <c r="G10736" s="17" t="s">
        <v>9170</v>
      </c>
      <c r="H10736" s="127" t="s">
        <v>10490</v>
      </c>
      <c r="I10736" s="4"/>
    </row>
    <row r="10737" spans="1:9" ht="30">
      <c r="A10737" s="6">
        <v>10735</v>
      </c>
      <c r="B10737" s="165" t="s">
        <v>10549</v>
      </c>
      <c r="C10737" s="25" t="str">
        <f>IF(D10737=2,"NO","YES")</f>
        <v>NO</v>
      </c>
      <c r="D10737" s="121">
        <f t="shared" si="179"/>
        <v>2</v>
      </c>
      <c r="E10737" s="1">
        <v>4.9400000000000004</v>
      </c>
      <c r="F10737" s="160">
        <v>13600</v>
      </c>
      <c r="G10737" s="154">
        <v>42664</v>
      </c>
      <c r="H10737" s="127" t="s">
        <v>10490</v>
      </c>
      <c r="I10737" s="4"/>
    </row>
    <row r="10738" spans="1:9" ht="30">
      <c r="A10738" s="6">
        <v>10736</v>
      </c>
      <c r="B10738" s="165" t="s">
        <v>10550</v>
      </c>
      <c r="C10738" s="25" t="str">
        <f>IF(D10738=2,"NO","YES")</f>
        <v>YES</v>
      </c>
      <c r="D10738" s="121">
        <f t="shared" si="179"/>
        <v>0.51</v>
      </c>
      <c r="E10738" s="1">
        <v>1.2597</v>
      </c>
      <c r="F10738" s="160">
        <v>3468</v>
      </c>
      <c r="G10738" s="154">
        <v>42664</v>
      </c>
      <c r="H10738" s="127" t="s">
        <v>10490</v>
      </c>
      <c r="I10738" s="4"/>
    </row>
    <row r="10739" spans="1:9" ht="30">
      <c r="A10739" s="6">
        <v>10737</v>
      </c>
      <c r="B10739" s="165" t="s">
        <v>10551</v>
      </c>
      <c r="C10739" s="25" t="str">
        <f>IF(D10739=2,"NO","YES")</f>
        <v>YES</v>
      </c>
      <c r="D10739" s="121">
        <f t="shared" si="179"/>
        <v>1.06</v>
      </c>
      <c r="E10739" s="1">
        <v>2.6182000000000003</v>
      </c>
      <c r="F10739" s="160">
        <v>7208</v>
      </c>
      <c r="G10739" s="154">
        <v>42664</v>
      </c>
      <c r="H10739" s="127" t="s">
        <v>10490</v>
      </c>
      <c r="I10739" s="4"/>
    </row>
    <row r="10740" spans="1:9">
      <c r="A10740" s="6">
        <v>10738</v>
      </c>
      <c r="B10740" s="56" t="s">
        <v>10552</v>
      </c>
      <c r="C10740" s="25" t="str">
        <f>IF(D10740=2,"NO","YES")</f>
        <v>YES</v>
      </c>
      <c r="D10740" s="59">
        <f t="shared" si="179"/>
        <v>0.13</v>
      </c>
      <c r="E10740" s="1">
        <v>0.32110000000000005</v>
      </c>
      <c r="F10740" s="26">
        <v>884</v>
      </c>
      <c r="G10740" s="17" t="s">
        <v>9170</v>
      </c>
      <c r="H10740" s="127" t="s">
        <v>10553</v>
      </c>
      <c r="I10740" s="4"/>
    </row>
    <row r="10741" spans="1:9" ht="30">
      <c r="A10741" s="6">
        <v>10739</v>
      </c>
      <c r="B10741" s="56" t="s">
        <v>10554</v>
      </c>
      <c r="C10741" s="25" t="str">
        <f>IF(D10741=2,"NO","YES")</f>
        <v>YES</v>
      </c>
      <c r="D10741" s="59">
        <f t="shared" si="179"/>
        <v>0.75</v>
      </c>
      <c r="E10741" s="1">
        <v>1.8525</v>
      </c>
      <c r="F10741" s="26">
        <v>5100</v>
      </c>
      <c r="G10741" s="17" t="s">
        <v>9170</v>
      </c>
      <c r="H10741" s="127" t="s">
        <v>10553</v>
      </c>
      <c r="I10741" s="4"/>
    </row>
    <row r="10742" spans="1:9" ht="30">
      <c r="A10742" s="6">
        <v>10740</v>
      </c>
      <c r="B10742" s="56" t="s">
        <v>10555</v>
      </c>
      <c r="C10742" s="25" t="str">
        <f>IF(D10742=2,"NO","YES")</f>
        <v>YES</v>
      </c>
      <c r="D10742" s="59">
        <f t="shared" si="179"/>
        <v>0.36</v>
      </c>
      <c r="E10742" s="1">
        <v>0.88919999999999999</v>
      </c>
      <c r="F10742" s="26">
        <v>2448</v>
      </c>
      <c r="G10742" s="17" t="s">
        <v>9170</v>
      </c>
      <c r="H10742" s="127" t="s">
        <v>10553</v>
      </c>
      <c r="I10742" s="4"/>
    </row>
    <row r="10743" spans="1:9" ht="30">
      <c r="A10743" s="6">
        <v>10741</v>
      </c>
      <c r="B10743" s="56" t="s">
        <v>10556</v>
      </c>
      <c r="C10743" s="25" t="str">
        <f>IF(D10743=2,"NO","YES")</f>
        <v>YES</v>
      </c>
      <c r="D10743" s="59">
        <f t="shared" si="179"/>
        <v>0.89</v>
      </c>
      <c r="E10743" s="1">
        <v>2.1983000000000001</v>
      </c>
      <c r="F10743" s="26">
        <v>6052</v>
      </c>
      <c r="G10743" s="17" t="s">
        <v>9170</v>
      </c>
      <c r="H10743" s="127" t="s">
        <v>10553</v>
      </c>
      <c r="I10743" s="4"/>
    </row>
    <row r="10744" spans="1:9">
      <c r="A10744" s="6">
        <v>10742</v>
      </c>
      <c r="B10744" s="56" t="s">
        <v>10557</v>
      </c>
      <c r="C10744" s="25" t="str">
        <f>IF(D10744=2,"NO","YES")</f>
        <v>YES</v>
      </c>
      <c r="D10744" s="59">
        <f t="shared" si="179"/>
        <v>1.18</v>
      </c>
      <c r="E10744" s="1">
        <v>2.9146000000000001</v>
      </c>
      <c r="F10744" s="26">
        <v>8024</v>
      </c>
      <c r="G10744" s="17" t="s">
        <v>9170</v>
      </c>
      <c r="H10744" s="127" t="s">
        <v>10553</v>
      </c>
      <c r="I10744" s="4"/>
    </row>
    <row r="10745" spans="1:9" ht="30">
      <c r="A10745" s="6">
        <v>10743</v>
      </c>
      <c r="B10745" s="56" t="s">
        <v>10558</v>
      </c>
      <c r="C10745" s="25" t="str">
        <f>IF(D10745=2,"NO","YES")</f>
        <v>YES</v>
      </c>
      <c r="D10745" s="59">
        <f t="shared" si="179"/>
        <v>0.8</v>
      </c>
      <c r="E10745" s="1">
        <v>1.9760000000000002</v>
      </c>
      <c r="F10745" s="26">
        <v>5440</v>
      </c>
      <c r="G10745" s="17" t="s">
        <v>9170</v>
      </c>
      <c r="H10745" s="127" t="s">
        <v>10553</v>
      </c>
      <c r="I10745" s="4"/>
    </row>
    <row r="10746" spans="1:9" ht="30">
      <c r="A10746" s="6">
        <v>10744</v>
      </c>
      <c r="B10746" s="56" t="s">
        <v>10559</v>
      </c>
      <c r="C10746" s="25" t="str">
        <f>IF(D10746=2,"NO","YES")</f>
        <v>YES</v>
      </c>
      <c r="D10746" s="59">
        <f t="shared" si="179"/>
        <v>0.03</v>
      </c>
      <c r="E10746" s="1">
        <v>7.4099999999999999E-2</v>
      </c>
      <c r="F10746" s="26">
        <v>204</v>
      </c>
      <c r="G10746" s="17" t="s">
        <v>9170</v>
      </c>
      <c r="H10746" s="127" t="s">
        <v>10553</v>
      </c>
      <c r="I10746" s="4"/>
    </row>
    <row r="10747" spans="1:9" ht="30">
      <c r="A10747" s="6">
        <v>10745</v>
      </c>
      <c r="B10747" s="56" t="s">
        <v>10560</v>
      </c>
      <c r="C10747" s="25" t="str">
        <f>IF(D10747=2,"NO","YES")</f>
        <v>YES</v>
      </c>
      <c r="D10747" s="59">
        <f t="shared" si="179"/>
        <v>0.14000000000000001</v>
      </c>
      <c r="E10747" s="1">
        <v>0.34580000000000005</v>
      </c>
      <c r="F10747" s="26">
        <v>952</v>
      </c>
      <c r="G10747" s="17" t="s">
        <v>9170</v>
      </c>
      <c r="H10747" s="127" t="s">
        <v>10553</v>
      </c>
      <c r="I10747" s="4"/>
    </row>
    <row r="10748" spans="1:9" ht="30">
      <c r="A10748" s="6">
        <v>10746</v>
      </c>
      <c r="B10748" s="56" t="s">
        <v>10561</v>
      </c>
      <c r="C10748" s="25" t="str">
        <f>IF(D10748=2,"NO","YES")</f>
        <v>YES</v>
      </c>
      <c r="D10748" s="59">
        <f t="shared" si="179"/>
        <v>1.22</v>
      </c>
      <c r="E10748" s="1">
        <v>3.0134000000000003</v>
      </c>
      <c r="F10748" s="26">
        <v>8296</v>
      </c>
      <c r="G10748" s="17" t="s">
        <v>9170</v>
      </c>
      <c r="H10748" s="127" t="s">
        <v>10553</v>
      </c>
      <c r="I10748" s="4"/>
    </row>
    <row r="10749" spans="1:9" ht="30">
      <c r="A10749" s="6">
        <v>10747</v>
      </c>
      <c r="B10749" s="56" t="s">
        <v>10562</v>
      </c>
      <c r="C10749" s="25" t="str">
        <f>IF(D10749=2,"NO","YES")</f>
        <v>YES</v>
      </c>
      <c r="D10749" s="59">
        <f t="shared" si="179"/>
        <v>1.05</v>
      </c>
      <c r="E10749" s="1">
        <v>2.5935000000000001</v>
      </c>
      <c r="F10749" s="26">
        <v>7140</v>
      </c>
      <c r="G10749" s="17" t="s">
        <v>9170</v>
      </c>
      <c r="H10749" s="127" t="s">
        <v>10553</v>
      </c>
      <c r="I10749" s="4"/>
    </row>
    <row r="10750" spans="1:9" ht="30">
      <c r="A10750" s="6">
        <v>10748</v>
      </c>
      <c r="B10750" s="56" t="s">
        <v>10563</v>
      </c>
      <c r="C10750" s="25" t="str">
        <f>IF(D10750=2,"NO","YES")</f>
        <v>YES</v>
      </c>
      <c r="D10750" s="59">
        <f t="shared" si="179"/>
        <v>1.1299999999999999</v>
      </c>
      <c r="E10750" s="1">
        <v>2.7911000000000001</v>
      </c>
      <c r="F10750" s="26">
        <v>7684</v>
      </c>
      <c r="G10750" s="17" t="s">
        <v>9170</v>
      </c>
      <c r="H10750" s="127" t="s">
        <v>10553</v>
      </c>
      <c r="I10750" s="4"/>
    </row>
    <row r="10751" spans="1:9" ht="30">
      <c r="A10751" s="6">
        <v>10749</v>
      </c>
      <c r="B10751" s="56" t="s">
        <v>10564</v>
      </c>
      <c r="C10751" s="25" t="str">
        <f>IF(D10751=2,"NO","YES")</f>
        <v>YES</v>
      </c>
      <c r="D10751" s="59">
        <f t="shared" si="179"/>
        <v>0.34</v>
      </c>
      <c r="E10751" s="1">
        <v>0.8398000000000001</v>
      </c>
      <c r="F10751" s="26">
        <v>2312</v>
      </c>
      <c r="G10751" s="17" t="s">
        <v>9170</v>
      </c>
      <c r="H10751" s="127" t="s">
        <v>10553</v>
      </c>
      <c r="I10751" s="4"/>
    </row>
    <row r="10752" spans="1:9" ht="30">
      <c r="A10752" s="6">
        <v>10750</v>
      </c>
      <c r="B10752" s="56" t="s">
        <v>10565</v>
      </c>
      <c r="C10752" s="25" t="str">
        <f>IF(D10752=2,"NO","YES")</f>
        <v>YES</v>
      </c>
      <c r="D10752" s="59">
        <f t="shared" si="179"/>
        <v>0.3</v>
      </c>
      <c r="E10752" s="1">
        <v>0.74099999999999999</v>
      </c>
      <c r="F10752" s="26">
        <v>2040</v>
      </c>
      <c r="G10752" s="17" t="s">
        <v>9170</v>
      </c>
      <c r="H10752" s="127" t="s">
        <v>10553</v>
      </c>
      <c r="I10752" s="4"/>
    </row>
    <row r="10753" spans="1:9" ht="30">
      <c r="A10753" s="6">
        <v>10751</v>
      </c>
      <c r="B10753" s="56" t="s">
        <v>10566</v>
      </c>
      <c r="C10753" s="25" t="str">
        <f>IF(D10753=2,"NO","YES")</f>
        <v>YES</v>
      </c>
      <c r="D10753" s="59">
        <f t="shared" si="179"/>
        <v>0.04</v>
      </c>
      <c r="E10753" s="1">
        <v>9.8800000000000013E-2</v>
      </c>
      <c r="F10753" s="26">
        <v>272</v>
      </c>
      <c r="G10753" s="17" t="s">
        <v>9170</v>
      </c>
      <c r="H10753" s="127" t="s">
        <v>10553</v>
      </c>
      <c r="I10753" s="4"/>
    </row>
    <row r="10754" spans="1:9" ht="30">
      <c r="A10754" s="6">
        <v>10752</v>
      </c>
      <c r="B10754" s="56" t="s">
        <v>10567</v>
      </c>
      <c r="C10754" s="25" t="str">
        <f>IF(D10754=2,"NO","YES")</f>
        <v>YES</v>
      </c>
      <c r="D10754" s="59">
        <f t="shared" si="179"/>
        <v>0.73</v>
      </c>
      <c r="E10754" s="1">
        <v>1.8031000000000001</v>
      </c>
      <c r="F10754" s="26">
        <v>4964</v>
      </c>
      <c r="G10754" s="17" t="s">
        <v>9170</v>
      </c>
      <c r="H10754" s="127" t="s">
        <v>10553</v>
      </c>
      <c r="I10754" s="4"/>
    </row>
    <row r="10755" spans="1:9">
      <c r="A10755" s="6">
        <v>10753</v>
      </c>
      <c r="B10755" s="56" t="s">
        <v>10568</v>
      </c>
      <c r="C10755" s="25" t="str">
        <f>IF(D10755=2,"NO","YES")</f>
        <v>YES</v>
      </c>
      <c r="D10755" s="59">
        <f t="shared" si="179"/>
        <v>1.18</v>
      </c>
      <c r="E10755" s="1">
        <v>2.9146000000000001</v>
      </c>
      <c r="F10755" s="26">
        <v>8024</v>
      </c>
      <c r="G10755" s="17" t="s">
        <v>9170</v>
      </c>
      <c r="H10755" s="127" t="s">
        <v>10553</v>
      </c>
      <c r="I10755" s="4"/>
    </row>
    <row r="10756" spans="1:9" ht="30">
      <c r="A10756" s="6">
        <v>10754</v>
      </c>
      <c r="B10756" s="56" t="s">
        <v>10569</v>
      </c>
      <c r="C10756" s="25" t="str">
        <f>IF(D10756=2,"NO","YES")</f>
        <v>YES</v>
      </c>
      <c r="D10756" s="59">
        <f t="shared" si="179"/>
        <v>0.75</v>
      </c>
      <c r="E10756" s="1">
        <v>1.8525</v>
      </c>
      <c r="F10756" s="26">
        <v>5100</v>
      </c>
      <c r="G10756" s="17" t="s">
        <v>9170</v>
      </c>
      <c r="H10756" s="127" t="s">
        <v>10553</v>
      </c>
      <c r="I10756" s="4"/>
    </row>
    <row r="10757" spans="1:9" ht="30">
      <c r="A10757" s="6">
        <v>10755</v>
      </c>
      <c r="B10757" s="56" t="s">
        <v>10570</v>
      </c>
      <c r="C10757" s="25" t="str">
        <f>IF(D10757=2,"NO","YES")</f>
        <v>YES</v>
      </c>
      <c r="D10757" s="59">
        <f t="shared" ref="D10757:D10820" si="180">F10757/6800</f>
        <v>0.74</v>
      </c>
      <c r="E10757" s="1">
        <v>1.8278000000000001</v>
      </c>
      <c r="F10757" s="26">
        <v>5032</v>
      </c>
      <c r="G10757" s="17" t="s">
        <v>9170</v>
      </c>
      <c r="H10757" s="127" t="s">
        <v>10553</v>
      </c>
      <c r="I10757" s="4"/>
    </row>
    <row r="10758" spans="1:9" ht="30">
      <c r="A10758" s="6">
        <v>10756</v>
      </c>
      <c r="B10758" s="56" t="s">
        <v>10571</v>
      </c>
      <c r="C10758" s="25" t="str">
        <f>IF(D10758=2,"NO","YES")</f>
        <v>YES</v>
      </c>
      <c r="D10758" s="59">
        <f t="shared" si="180"/>
        <v>0.88</v>
      </c>
      <c r="E10758" s="1">
        <v>2.1736</v>
      </c>
      <c r="F10758" s="26">
        <v>5984</v>
      </c>
      <c r="G10758" s="17" t="s">
        <v>9170</v>
      </c>
      <c r="H10758" s="127" t="s">
        <v>10553</v>
      </c>
      <c r="I10758" s="4"/>
    </row>
    <row r="10759" spans="1:9">
      <c r="A10759" s="6">
        <v>10757</v>
      </c>
      <c r="B10759" s="56" t="s">
        <v>10572</v>
      </c>
      <c r="C10759" s="25" t="str">
        <f>IF(D10759=2,"NO","YES")</f>
        <v>YES</v>
      </c>
      <c r="D10759" s="59">
        <f t="shared" si="180"/>
        <v>0.75</v>
      </c>
      <c r="E10759" s="1">
        <v>1.8525</v>
      </c>
      <c r="F10759" s="26">
        <v>5100</v>
      </c>
      <c r="G10759" s="17" t="s">
        <v>9170</v>
      </c>
      <c r="H10759" s="127" t="s">
        <v>10553</v>
      </c>
      <c r="I10759" s="4"/>
    </row>
    <row r="10760" spans="1:9" ht="30">
      <c r="A10760" s="6">
        <v>10758</v>
      </c>
      <c r="B10760" s="56" t="s">
        <v>10573</v>
      </c>
      <c r="C10760" s="25" t="str">
        <f>IF(D10760=2,"NO","YES")</f>
        <v>YES</v>
      </c>
      <c r="D10760" s="59">
        <f t="shared" si="180"/>
        <v>0.24</v>
      </c>
      <c r="E10760" s="1">
        <v>0.59279999999999999</v>
      </c>
      <c r="F10760" s="26">
        <v>1632</v>
      </c>
      <c r="G10760" s="17" t="s">
        <v>9170</v>
      </c>
      <c r="H10760" s="127" t="s">
        <v>10553</v>
      </c>
      <c r="I10760" s="4"/>
    </row>
    <row r="10761" spans="1:9" ht="30">
      <c r="A10761" s="6">
        <v>10759</v>
      </c>
      <c r="B10761" s="56" t="s">
        <v>10574</v>
      </c>
      <c r="C10761" s="25" t="str">
        <f>IF(D10761=2,"NO","YES")</f>
        <v>YES</v>
      </c>
      <c r="D10761" s="59">
        <f t="shared" si="180"/>
        <v>0.24</v>
      </c>
      <c r="E10761" s="1">
        <v>0.59279999999999999</v>
      </c>
      <c r="F10761" s="26">
        <v>1632</v>
      </c>
      <c r="G10761" s="17" t="s">
        <v>9170</v>
      </c>
      <c r="H10761" s="127" t="s">
        <v>10553</v>
      </c>
      <c r="I10761" s="4"/>
    </row>
    <row r="10762" spans="1:9" ht="30">
      <c r="A10762" s="6">
        <v>10760</v>
      </c>
      <c r="B10762" s="56" t="s">
        <v>10575</v>
      </c>
      <c r="C10762" s="25" t="str">
        <f>IF(D10762=2,"NO","YES")</f>
        <v>YES</v>
      </c>
      <c r="D10762" s="59">
        <f t="shared" si="180"/>
        <v>0.44</v>
      </c>
      <c r="E10762" s="1">
        <v>1.0868</v>
      </c>
      <c r="F10762" s="26">
        <v>2992</v>
      </c>
      <c r="G10762" s="17" t="s">
        <v>9170</v>
      </c>
      <c r="H10762" s="127" t="s">
        <v>10553</v>
      </c>
      <c r="I10762" s="4"/>
    </row>
    <row r="10763" spans="1:9" ht="30">
      <c r="A10763" s="6">
        <v>10761</v>
      </c>
      <c r="B10763" s="56" t="s">
        <v>10576</v>
      </c>
      <c r="C10763" s="25" t="str">
        <f>IF(D10763=2,"NO","YES")</f>
        <v>YES</v>
      </c>
      <c r="D10763" s="59">
        <f t="shared" si="180"/>
        <v>0.2</v>
      </c>
      <c r="E10763" s="1">
        <v>0.49400000000000005</v>
      </c>
      <c r="F10763" s="26">
        <v>1360</v>
      </c>
      <c r="G10763" s="17" t="s">
        <v>9170</v>
      </c>
      <c r="H10763" s="127" t="s">
        <v>10553</v>
      </c>
      <c r="I10763" s="4"/>
    </row>
    <row r="10764" spans="1:9" ht="30">
      <c r="A10764" s="6">
        <v>10762</v>
      </c>
      <c r="B10764" s="56" t="s">
        <v>10577</v>
      </c>
      <c r="C10764" s="25" t="str">
        <f>IF(D10764=2,"NO","YES")</f>
        <v>YES</v>
      </c>
      <c r="D10764" s="59">
        <f t="shared" si="180"/>
        <v>1.06</v>
      </c>
      <c r="E10764" s="1">
        <v>2.6182000000000003</v>
      </c>
      <c r="F10764" s="26">
        <v>7208</v>
      </c>
      <c r="G10764" s="17" t="s">
        <v>9170</v>
      </c>
      <c r="H10764" s="127" t="s">
        <v>10553</v>
      </c>
      <c r="I10764" s="4"/>
    </row>
    <row r="10765" spans="1:9" ht="30">
      <c r="A10765" s="6">
        <v>10763</v>
      </c>
      <c r="B10765" s="56" t="s">
        <v>10578</v>
      </c>
      <c r="C10765" s="25" t="str">
        <f>IF(D10765=2,"NO","YES")</f>
        <v>YES</v>
      </c>
      <c r="D10765" s="59">
        <f t="shared" si="180"/>
        <v>0.02</v>
      </c>
      <c r="E10765" s="1">
        <v>4.9400000000000006E-2</v>
      </c>
      <c r="F10765" s="26">
        <v>136</v>
      </c>
      <c r="G10765" s="17" t="s">
        <v>9170</v>
      </c>
      <c r="H10765" s="127" t="s">
        <v>10553</v>
      </c>
      <c r="I10765" s="4"/>
    </row>
    <row r="10766" spans="1:9" ht="30">
      <c r="A10766" s="6">
        <v>10764</v>
      </c>
      <c r="B10766" s="56" t="s">
        <v>10579</v>
      </c>
      <c r="C10766" s="25" t="str">
        <f>IF(D10766=2,"NO","YES")</f>
        <v>YES</v>
      </c>
      <c r="D10766" s="59">
        <f t="shared" si="180"/>
        <v>0.73</v>
      </c>
      <c r="E10766" s="1">
        <v>1.8031000000000001</v>
      </c>
      <c r="F10766" s="26">
        <v>4964</v>
      </c>
      <c r="G10766" s="17" t="s">
        <v>9170</v>
      </c>
      <c r="H10766" s="127" t="s">
        <v>10553</v>
      </c>
      <c r="I10766" s="4"/>
    </row>
    <row r="10767" spans="1:9" ht="30">
      <c r="A10767" s="6">
        <v>10765</v>
      </c>
      <c r="B10767" s="56" t="s">
        <v>10580</v>
      </c>
      <c r="C10767" s="25" t="str">
        <f>IF(D10767=2,"NO","YES")</f>
        <v>YES</v>
      </c>
      <c r="D10767" s="59">
        <f t="shared" si="180"/>
        <v>0.32</v>
      </c>
      <c r="E10767" s="1">
        <v>0.7904000000000001</v>
      </c>
      <c r="F10767" s="26">
        <v>2176</v>
      </c>
      <c r="G10767" s="17" t="s">
        <v>9170</v>
      </c>
      <c r="H10767" s="127" t="s">
        <v>10553</v>
      </c>
      <c r="I10767" s="4"/>
    </row>
    <row r="10768" spans="1:9" ht="30">
      <c r="A10768" s="6">
        <v>10766</v>
      </c>
      <c r="B10768" s="56" t="s">
        <v>10581</v>
      </c>
      <c r="C10768" s="25" t="str">
        <f>IF(D10768=2,"NO","YES")</f>
        <v>YES</v>
      </c>
      <c r="D10768" s="59">
        <f t="shared" si="180"/>
        <v>0.89</v>
      </c>
      <c r="E10768" s="1">
        <v>2.1983000000000001</v>
      </c>
      <c r="F10768" s="26">
        <v>6052</v>
      </c>
      <c r="G10768" s="17" t="s">
        <v>9170</v>
      </c>
      <c r="H10768" s="127" t="s">
        <v>10553</v>
      </c>
      <c r="I10768" s="4"/>
    </row>
    <row r="10769" spans="1:9" ht="30">
      <c r="A10769" s="6">
        <v>10767</v>
      </c>
      <c r="B10769" s="56" t="s">
        <v>10582</v>
      </c>
      <c r="C10769" s="25" t="str">
        <f>IF(D10769=2,"NO","YES")</f>
        <v>YES</v>
      </c>
      <c r="D10769" s="59">
        <f t="shared" si="180"/>
        <v>0.17</v>
      </c>
      <c r="E10769" s="1">
        <v>0.41990000000000005</v>
      </c>
      <c r="F10769" s="26">
        <v>1156</v>
      </c>
      <c r="G10769" s="17" t="s">
        <v>9170</v>
      </c>
      <c r="H10769" s="127" t="s">
        <v>10553</v>
      </c>
      <c r="I10769" s="4"/>
    </row>
    <row r="10770" spans="1:9" ht="30">
      <c r="A10770" s="6">
        <v>10768</v>
      </c>
      <c r="B10770" s="56" t="s">
        <v>10583</v>
      </c>
      <c r="C10770" s="25" t="str">
        <f>IF(D10770=2,"NO","YES")</f>
        <v>YES</v>
      </c>
      <c r="D10770" s="59">
        <f t="shared" si="180"/>
        <v>1.54</v>
      </c>
      <c r="E10770" s="1">
        <v>3.8038000000000003</v>
      </c>
      <c r="F10770" s="26">
        <v>10472</v>
      </c>
      <c r="G10770" s="17" t="s">
        <v>9170</v>
      </c>
      <c r="H10770" s="127" t="s">
        <v>10553</v>
      </c>
      <c r="I10770" s="4"/>
    </row>
    <row r="10771" spans="1:9" ht="30">
      <c r="A10771" s="6">
        <v>10769</v>
      </c>
      <c r="B10771" s="56" t="s">
        <v>10584</v>
      </c>
      <c r="C10771" s="25" t="str">
        <f>IF(D10771=2,"NO","YES")</f>
        <v>YES</v>
      </c>
      <c r="D10771" s="59">
        <f t="shared" si="180"/>
        <v>0.33</v>
      </c>
      <c r="E10771" s="1">
        <v>0.81510000000000016</v>
      </c>
      <c r="F10771" s="26">
        <v>2244</v>
      </c>
      <c r="G10771" s="17" t="s">
        <v>9170</v>
      </c>
      <c r="H10771" s="127" t="s">
        <v>10553</v>
      </c>
      <c r="I10771" s="4"/>
    </row>
    <row r="10772" spans="1:9" ht="30">
      <c r="A10772" s="6">
        <v>10770</v>
      </c>
      <c r="B10772" s="56" t="s">
        <v>10585</v>
      </c>
      <c r="C10772" s="25" t="str">
        <f>IF(D10772=2,"NO","YES")</f>
        <v>YES</v>
      </c>
      <c r="D10772" s="59">
        <f t="shared" si="180"/>
        <v>0.33</v>
      </c>
      <c r="E10772" s="1">
        <v>0.81510000000000016</v>
      </c>
      <c r="F10772" s="26">
        <v>2244</v>
      </c>
      <c r="G10772" s="17" t="s">
        <v>9170</v>
      </c>
      <c r="H10772" s="127" t="s">
        <v>10553</v>
      </c>
      <c r="I10772" s="4"/>
    </row>
    <row r="10773" spans="1:9">
      <c r="A10773" s="6">
        <v>10771</v>
      </c>
      <c r="B10773" s="56" t="s">
        <v>10586</v>
      </c>
      <c r="C10773" s="25" t="str">
        <f>IF(D10773=2,"NO","YES")</f>
        <v>YES</v>
      </c>
      <c r="D10773" s="59">
        <f t="shared" si="180"/>
        <v>0.21</v>
      </c>
      <c r="E10773" s="1">
        <v>0.51870000000000005</v>
      </c>
      <c r="F10773" s="26">
        <v>1428</v>
      </c>
      <c r="G10773" s="17" t="s">
        <v>9170</v>
      </c>
      <c r="H10773" s="127" t="s">
        <v>10553</v>
      </c>
      <c r="I10773" s="4"/>
    </row>
    <row r="10774" spans="1:9" ht="30">
      <c r="A10774" s="6">
        <v>10772</v>
      </c>
      <c r="B10774" s="56" t="s">
        <v>10587</v>
      </c>
      <c r="C10774" s="25" t="str">
        <f>IF(D10774=2,"NO","YES")</f>
        <v>YES</v>
      </c>
      <c r="D10774" s="59">
        <f t="shared" si="180"/>
        <v>0.89</v>
      </c>
      <c r="E10774" s="1">
        <v>2.1983000000000001</v>
      </c>
      <c r="F10774" s="26">
        <v>6052</v>
      </c>
      <c r="G10774" s="17" t="s">
        <v>9170</v>
      </c>
      <c r="H10774" s="127" t="s">
        <v>10553</v>
      </c>
      <c r="I10774" s="4"/>
    </row>
    <row r="10775" spans="1:9" ht="30">
      <c r="A10775" s="6">
        <v>10773</v>
      </c>
      <c r="B10775" s="56" t="s">
        <v>10588</v>
      </c>
      <c r="C10775" s="25" t="str">
        <f>IF(D10775=2,"NO","YES")</f>
        <v>YES</v>
      </c>
      <c r="D10775" s="59">
        <f t="shared" si="180"/>
        <v>0.4</v>
      </c>
      <c r="E10775" s="1">
        <v>0.9880000000000001</v>
      </c>
      <c r="F10775" s="26">
        <v>2720</v>
      </c>
      <c r="G10775" s="17" t="s">
        <v>9170</v>
      </c>
      <c r="H10775" s="127" t="s">
        <v>10553</v>
      </c>
      <c r="I10775" s="4"/>
    </row>
    <row r="10776" spans="1:9" ht="30">
      <c r="A10776" s="6">
        <v>10774</v>
      </c>
      <c r="B10776" s="56" t="s">
        <v>10589</v>
      </c>
      <c r="C10776" s="25" t="str">
        <f>IF(D10776=2,"NO","YES")</f>
        <v>YES</v>
      </c>
      <c r="D10776" s="59">
        <f t="shared" si="180"/>
        <v>0.23</v>
      </c>
      <c r="E10776" s="1">
        <v>0.56810000000000005</v>
      </c>
      <c r="F10776" s="26">
        <v>1564</v>
      </c>
      <c r="G10776" s="17" t="s">
        <v>9170</v>
      </c>
      <c r="H10776" s="127" t="s">
        <v>10553</v>
      </c>
      <c r="I10776" s="4"/>
    </row>
    <row r="10777" spans="1:9">
      <c r="A10777" s="6">
        <v>10775</v>
      </c>
      <c r="B10777" s="56" t="s">
        <v>10590</v>
      </c>
      <c r="C10777" s="25" t="str">
        <f>IF(D10777=2,"NO","YES")</f>
        <v>YES</v>
      </c>
      <c r="D10777" s="59">
        <f t="shared" si="180"/>
        <v>0.95</v>
      </c>
      <c r="E10777" s="1">
        <v>2.3465000000000003</v>
      </c>
      <c r="F10777" s="26">
        <v>6460</v>
      </c>
      <c r="G10777" s="17" t="s">
        <v>9170</v>
      </c>
      <c r="H10777" s="127" t="s">
        <v>10553</v>
      </c>
      <c r="I10777" s="4"/>
    </row>
    <row r="10778" spans="1:9" ht="30">
      <c r="A10778" s="6">
        <v>10776</v>
      </c>
      <c r="B10778" s="56" t="s">
        <v>10591</v>
      </c>
      <c r="C10778" s="25" t="str">
        <f>IF(D10778=2,"NO","YES")</f>
        <v>YES</v>
      </c>
      <c r="D10778" s="59">
        <f t="shared" si="180"/>
        <v>0.56999999999999995</v>
      </c>
      <c r="E10778" s="1">
        <v>1.4078999999999999</v>
      </c>
      <c r="F10778" s="26">
        <v>3876</v>
      </c>
      <c r="G10778" s="17" t="s">
        <v>9170</v>
      </c>
      <c r="H10778" s="127" t="s">
        <v>10553</v>
      </c>
      <c r="I10778" s="4"/>
    </row>
    <row r="10779" spans="1:9" ht="30">
      <c r="A10779" s="6">
        <v>10777</v>
      </c>
      <c r="B10779" s="56" t="s">
        <v>10592</v>
      </c>
      <c r="C10779" s="25" t="str">
        <f>IF(D10779=2,"NO","YES")</f>
        <v>YES</v>
      </c>
      <c r="D10779" s="59">
        <f t="shared" si="180"/>
        <v>0.56999999999999995</v>
      </c>
      <c r="E10779" s="1">
        <v>1.4078999999999999</v>
      </c>
      <c r="F10779" s="26">
        <v>3876</v>
      </c>
      <c r="G10779" s="17" t="s">
        <v>9170</v>
      </c>
      <c r="H10779" s="127" t="s">
        <v>10553</v>
      </c>
      <c r="I10779" s="4"/>
    </row>
    <row r="10780" spans="1:9" ht="30">
      <c r="A10780" s="6">
        <v>10778</v>
      </c>
      <c r="B10780" s="56" t="s">
        <v>10593</v>
      </c>
      <c r="C10780" s="25" t="str">
        <f>IF(D10780=2,"NO","YES")</f>
        <v>YES</v>
      </c>
      <c r="D10780" s="59">
        <f t="shared" si="180"/>
        <v>0.55000000000000004</v>
      </c>
      <c r="E10780" s="1">
        <v>1.3585000000000003</v>
      </c>
      <c r="F10780" s="26">
        <v>3740</v>
      </c>
      <c r="G10780" s="17" t="s">
        <v>9170</v>
      </c>
      <c r="H10780" s="127" t="s">
        <v>10553</v>
      </c>
      <c r="I10780" s="4"/>
    </row>
    <row r="10781" spans="1:9" ht="30">
      <c r="A10781" s="6">
        <v>10779</v>
      </c>
      <c r="B10781" s="56" t="s">
        <v>10594</v>
      </c>
      <c r="C10781" s="25" t="str">
        <f>IF(D10781=2,"NO","YES")</f>
        <v>YES</v>
      </c>
      <c r="D10781" s="59">
        <f t="shared" si="180"/>
        <v>0.6</v>
      </c>
      <c r="E10781" s="1">
        <v>1.482</v>
      </c>
      <c r="F10781" s="26">
        <v>4080</v>
      </c>
      <c r="G10781" s="17" t="s">
        <v>9170</v>
      </c>
      <c r="H10781" s="127" t="s">
        <v>10553</v>
      </c>
      <c r="I10781" s="4"/>
    </row>
    <row r="10782" spans="1:9" ht="30">
      <c r="A10782" s="6">
        <v>10780</v>
      </c>
      <c r="B10782" s="56" t="s">
        <v>10595</v>
      </c>
      <c r="C10782" s="25" t="str">
        <f>IF(D10782=2,"NO","YES")</f>
        <v>YES</v>
      </c>
      <c r="D10782" s="59">
        <f t="shared" si="180"/>
        <v>1.26</v>
      </c>
      <c r="E10782" s="1">
        <v>3.1122000000000001</v>
      </c>
      <c r="F10782" s="26">
        <v>8568</v>
      </c>
      <c r="G10782" s="17" t="s">
        <v>9170</v>
      </c>
      <c r="H10782" s="127" t="s">
        <v>10553</v>
      </c>
      <c r="I10782" s="4"/>
    </row>
    <row r="10783" spans="1:9" ht="30">
      <c r="A10783" s="6">
        <v>10781</v>
      </c>
      <c r="B10783" s="56" t="s">
        <v>10596</v>
      </c>
      <c r="C10783" s="25" t="str">
        <f>IF(D10783=2,"NO","YES")</f>
        <v>YES</v>
      </c>
      <c r="D10783" s="59">
        <f t="shared" si="180"/>
        <v>0.35</v>
      </c>
      <c r="E10783" s="1">
        <v>0.86450000000000005</v>
      </c>
      <c r="F10783" s="26">
        <v>2380</v>
      </c>
      <c r="G10783" s="17" t="s">
        <v>9170</v>
      </c>
      <c r="H10783" s="127" t="s">
        <v>10553</v>
      </c>
      <c r="I10783" s="4"/>
    </row>
    <row r="10784" spans="1:9" ht="30">
      <c r="A10784" s="6">
        <v>10782</v>
      </c>
      <c r="B10784" s="56" t="s">
        <v>10597</v>
      </c>
      <c r="C10784" s="25" t="str">
        <f>IF(D10784=2,"NO","YES")</f>
        <v>YES</v>
      </c>
      <c r="D10784" s="59">
        <f t="shared" si="180"/>
        <v>0.36</v>
      </c>
      <c r="E10784" s="1">
        <v>0.88919999999999999</v>
      </c>
      <c r="F10784" s="26">
        <v>2448</v>
      </c>
      <c r="G10784" s="17" t="s">
        <v>9170</v>
      </c>
      <c r="H10784" s="127" t="s">
        <v>10553</v>
      </c>
      <c r="I10784" s="4"/>
    </row>
    <row r="10785" spans="1:9" ht="30">
      <c r="A10785" s="6">
        <v>10783</v>
      </c>
      <c r="B10785" s="56" t="s">
        <v>10598</v>
      </c>
      <c r="C10785" s="25" t="str">
        <f>IF(D10785=2,"NO","YES")</f>
        <v>YES</v>
      </c>
      <c r="D10785" s="59">
        <f t="shared" si="180"/>
        <v>0.36</v>
      </c>
      <c r="E10785" s="1">
        <v>0.88919999999999999</v>
      </c>
      <c r="F10785" s="26">
        <v>2448</v>
      </c>
      <c r="G10785" s="17" t="s">
        <v>9170</v>
      </c>
      <c r="H10785" s="127" t="s">
        <v>10553</v>
      </c>
      <c r="I10785" s="4"/>
    </row>
    <row r="10786" spans="1:9" ht="30">
      <c r="A10786" s="6">
        <v>10784</v>
      </c>
      <c r="B10786" s="56" t="s">
        <v>10599</v>
      </c>
      <c r="C10786" s="25" t="str">
        <f>IF(D10786=2,"NO","YES")</f>
        <v>YES</v>
      </c>
      <c r="D10786" s="59">
        <f t="shared" si="180"/>
        <v>1.06</v>
      </c>
      <c r="E10786" s="1">
        <v>2.6182000000000003</v>
      </c>
      <c r="F10786" s="26">
        <v>7208</v>
      </c>
      <c r="G10786" s="17" t="s">
        <v>9170</v>
      </c>
      <c r="H10786" s="127" t="s">
        <v>10553</v>
      </c>
      <c r="I10786" s="4"/>
    </row>
    <row r="10787" spans="1:9" ht="30">
      <c r="A10787" s="6">
        <v>10785</v>
      </c>
      <c r="B10787" s="56" t="s">
        <v>10600</v>
      </c>
      <c r="C10787" s="25" t="str">
        <f>IF(D10787=2,"NO","YES")</f>
        <v>YES</v>
      </c>
      <c r="D10787" s="59">
        <f t="shared" si="180"/>
        <v>0.55000000000000004</v>
      </c>
      <c r="E10787" s="1">
        <v>1.3585000000000003</v>
      </c>
      <c r="F10787" s="26">
        <v>3740</v>
      </c>
      <c r="G10787" s="17" t="s">
        <v>9170</v>
      </c>
      <c r="H10787" s="127" t="s">
        <v>10553</v>
      </c>
      <c r="I10787" s="4"/>
    </row>
    <row r="10788" spans="1:9" ht="30">
      <c r="A10788" s="6">
        <v>10786</v>
      </c>
      <c r="B10788" s="56" t="s">
        <v>10601</v>
      </c>
      <c r="C10788" s="25" t="str">
        <f>IF(D10788=2,"NO","YES")</f>
        <v>YES</v>
      </c>
      <c r="D10788" s="59">
        <f t="shared" si="180"/>
        <v>0.02</v>
      </c>
      <c r="E10788" s="1">
        <v>4.9400000000000006E-2</v>
      </c>
      <c r="F10788" s="26">
        <v>136</v>
      </c>
      <c r="G10788" s="17" t="s">
        <v>9170</v>
      </c>
      <c r="H10788" s="127" t="s">
        <v>10553</v>
      </c>
      <c r="I10788" s="4"/>
    </row>
    <row r="10789" spans="1:9" ht="30">
      <c r="A10789" s="6">
        <v>10787</v>
      </c>
      <c r="B10789" s="56" t="s">
        <v>10602</v>
      </c>
      <c r="C10789" s="25" t="str">
        <f>IF(D10789=2,"NO","YES")</f>
        <v>YES</v>
      </c>
      <c r="D10789" s="59">
        <f t="shared" si="180"/>
        <v>0.62</v>
      </c>
      <c r="E10789" s="1">
        <v>1.5314000000000001</v>
      </c>
      <c r="F10789" s="26">
        <v>4216</v>
      </c>
      <c r="G10789" s="17" t="s">
        <v>9170</v>
      </c>
      <c r="H10789" s="127" t="s">
        <v>10553</v>
      </c>
      <c r="I10789" s="4"/>
    </row>
    <row r="10790" spans="1:9" ht="30">
      <c r="A10790" s="6">
        <v>10788</v>
      </c>
      <c r="B10790" s="56" t="s">
        <v>10603</v>
      </c>
      <c r="C10790" s="25" t="str">
        <f>IF(D10790=2,"NO","YES")</f>
        <v>YES</v>
      </c>
      <c r="D10790" s="59">
        <f t="shared" si="180"/>
        <v>0.37</v>
      </c>
      <c r="E10790" s="1">
        <v>0.91390000000000005</v>
      </c>
      <c r="F10790" s="26">
        <v>2516</v>
      </c>
      <c r="G10790" s="17" t="s">
        <v>9170</v>
      </c>
      <c r="H10790" s="127" t="s">
        <v>10553</v>
      </c>
      <c r="I10790" s="4"/>
    </row>
    <row r="10791" spans="1:9" ht="30">
      <c r="A10791" s="6">
        <v>10789</v>
      </c>
      <c r="B10791" s="56" t="s">
        <v>10604</v>
      </c>
      <c r="C10791" s="25" t="str">
        <f>IF(D10791=2,"NO","YES")</f>
        <v>YES</v>
      </c>
      <c r="D10791" s="59">
        <f t="shared" si="180"/>
        <v>0.04</v>
      </c>
      <c r="E10791" s="1">
        <v>9.8800000000000013E-2</v>
      </c>
      <c r="F10791" s="26">
        <v>272</v>
      </c>
      <c r="G10791" s="17" t="s">
        <v>9170</v>
      </c>
      <c r="H10791" s="127" t="s">
        <v>10553</v>
      </c>
      <c r="I10791" s="4"/>
    </row>
    <row r="10792" spans="1:9" ht="30">
      <c r="A10792" s="6">
        <v>10790</v>
      </c>
      <c r="B10792" s="56" t="s">
        <v>10605</v>
      </c>
      <c r="C10792" s="25" t="str">
        <f>IF(D10792=2,"NO","YES")</f>
        <v>YES</v>
      </c>
      <c r="D10792" s="59">
        <f t="shared" si="180"/>
        <v>1.06</v>
      </c>
      <c r="E10792" s="1">
        <v>2.6182000000000003</v>
      </c>
      <c r="F10792" s="26">
        <v>7208</v>
      </c>
      <c r="G10792" s="17" t="s">
        <v>9170</v>
      </c>
      <c r="H10792" s="127" t="s">
        <v>10553</v>
      </c>
      <c r="I10792" s="4"/>
    </row>
    <row r="10793" spans="1:9" ht="30">
      <c r="A10793" s="6">
        <v>10791</v>
      </c>
      <c r="B10793" s="56" t="s">
        <v>10606</v>
      </c>
      <c r="C10793" s="25" t="str">
        <f>IF(D10793=2,"NO","YES")</f>
        <v>YES</v>
      </c>
      <c r="D10793" s="59">
        <f t="shared" si="180"/>
        <v>0.98</v>
      </c>
      <c r="E10793" s="1">
        <v>2.4206000000000003</v>
      </c>
      <c r="F10793" s="26">
        <v>6664</v>
      </c>
      <c r="G10793" s="17" t="s">
        <v>9170</v>
      </c>
      <c r="H10793" s="127" t="s">
        <v>10553</v>
      </c>
      <c r="I10793" s="4"/>
    </row>
    <row r="10794" spans="1:9" ht="30">
      <c r="A10794" s="6">
        <v>10792</v>
      </c>
      <c r="B10794" s="56" t="s">
        <v>10607</v>
      </c>
      <c r="C10794" s="25" t="str">
        <f>IF(D10794=2,"NO","YES")</f>
        <v>YES</v>
      </c>
      <c r="D10794" s="59">
        <f t="shared" si="180"/>
        <v>0.42</v>
      </c>
      <c r="E10794" s="1">
        <v>1.0374000000000001</v>
      </c>
      <c r="F10794" s="26">
        <v>2856</v>
      </c>
      <c r="G10794" s="17" t="s">
        <v>9170</v>
      </c>
      <c r="H10794" s="127" t="s">
        <v>10553</v>
      </c>
      <c r="I10794" s="4"/>
    </row>
    <row r="10795" spans="1:9" ht="30">
      <c r="A10795" s="6">
        <v>10793</v>
      </c>
      <c r="B10795" s="56" t="s">
        <v>10608</v>
      </c>
      <c r="C10795" s="25" t="str">
        <f>IF(D10795=2,"NO","YES")</f>
        <v>YES</v>
      </c>
      <c r="D10795" s="59">
        <f t="shared" si="180"/>
        <v>0.17</v>
      </c>
      <c r="E10795" s="1">
        <v>0.41990000000000005</v>
      </c>
      <c r="F10795" s="26">
        <v>1156</v>
      </c>
      <c r="G10795" s="17" t="s">
        <v>9170</v>
      </c>
      <c r="H10795" s="127" t="s">
        <v>10553</v>
      </c>
      <c r="I10795" s="4"/>
    </row>
    <row r="10796" spans="1:9" ht="30">
      <c r="A10796" s="6">
        <v>10794</v>
      </c>
      <c r="B10796" s="56" t="s">
        <v>10609</v>
      </c>
      <c r="C10796" s="25" t="str">
        <f>IF(D10796=2,"NO","YES")</f>
        <v>YES</v>
      </c>
      <c r="D10796" s="59">
        <f t="shared" si="180"/>
        <v>0.17</v>
      </c>
      <c r="E10796" s="1">
        <v>0.41990000000000005</v>
      </c>
      <c r="F10796" s="26">
        <v>1156</v>
      </c>
      <c r="G10796" s="17" t="s">
        <v>9170</v>
      </c>
      <c r="H10796" s="127" t="s">
        <v>10553</v>
      </c>
      <c r="I10796" s="4"/>
    </row>
    <row r="10797" spans="1:9">
      <c r="A10797" s="6">
        <v>10795</v>
      </c>
      <c r="B10797" s="56" t="s">
        <v>10610</v>
      </c>
      <c r="C10797" s="25" t="str">
        <f>IF(D10797=2,"NO","YES")</f>
        <v>YES</v>
      </c>
      <c r="D10797" s="59">
        <f t="shared" si="180"/>
        <v>0.59</v>
      </c>
      <c r="E10797" s="1">
        <v>1.4573</v>
      </c>
      <c r="F10797" s="26">
        <v>4012</v>
      </c>
      <c r="G10797" s="17" t="s">
        <v>9170</v>
      </c>
      <c r="H10797" s="127" t="s">
        <v>10553</v>
      </c>
      <c r="I10797" s="4"/>
    </row>
    <row r="10798" spans="1:9" ht="30">
      <c r="A10798" s="6">
        <v>10796</v>
      </c>
      <c r="B10798" s="56" t="s">
        <v>10611</v>
      </c>
      <c r="C10798" s="25" t="str">
        <f>IF(D10798=2,"NO","YES")</f>
        <v>YES</v>
      </c>
      <c r="D10798" s="59">
        <f t="shared" si="180"/>
        <v>0.9</v>
      </c>
      <c r="E10798" s="1">
        <v>2.2230000000000003</v>
      </c>
      <c r="F10798" s="26">
        <v>6120</v>
      </c>
      <c r="G10798" s="17" t="s">
        <v>9170</v>
      </c>
      <c r="H10798" s="127" t="s">
        <v>10553</v>
      </c>
      <c r="I10798" s="4"/>
    </row>
    <row r="10799" spans="1:9" ht="30">
      <c r="A10799" s="6">
        <v>10797</v>
      </c>
      <c r="B10799" s="56" t="s">
        <v>10612</v>
      </c>
      <c r="C10799" s="25" t="str">
        <f>IF(D10799=2,"NO","YES")</f>
        <v>YES</v>
      </c>
      <c r="D10799" s="59">
        <f t="shared" si="180"/>
        <v>0.85</v>
      </c>
      <c r="E10799" s="1">
        <v>2.0994999999999999</v>
      </c>
      <c r="F10799" s="26">
        <v>5780</v>
      </c>
      <c r="G10799" s="17" t="s">
        <v>9170</v>
      </c>
      <c r="H10799" s="127" t="s">
        <v>10553</v>
      </c>
      <c r="I10799" s="4"/>
    </row>
    <row r="10800" spans="1:9" ht="30">
      <c r="A10800" s="6">
        <v>10798</v>
      </c>
      <c r="B10800" s="56" t="s">
        <v>10613</v>
      </c>
      <c r="C10800" s="25" t="str">
        <f>IF(D10800=2,"NO","YES")</f>
        <v>YES</v>
      </c>
      <c r="D10800" s="59">
        <f t="shared" si="180"/>
        <v>0.24</v>
      </c>
      <c r="E10800" s="1">
        <v>0.59279999999999999</v>
      </c>
      <c r="F10800" s="26">
        <v>1632</v>
      </c>
      <c r="G10800" s="17" t="s">
        <v>9170</v>
      </c>
      <c r="H10800" s="127" t="s">
        <v>10553</v>
      </c>
      <c r="I10800" s="4"/>
    </row>
    <row r="10801" spans="1:9" ht="30">
      <c r="A10801" s="6">
        <v>10799</v>
      </c>
      <c r="B10801" s="56" t="s">
        <v>10614</v>
      </c>
      <c r="C10801" s="25" t="str">
        <f>IF(D10801=2,"NO","YES")</f>
        <v>YES</v>
      </c>
      <c r="D10801" s="59">
        <f t="shared" si="180"/>
        <v>1.28</v>
      </c>
      <c r="E10801" s="1">
        <v>3.1616000000000004</v>
      </c>
      <c r="F10801" s="26">
        <v>8704</v>
      </c>
      <c r="G10801" s="17" t="s">
        <v>9170</v>
      </c>
      <c r="H10801" s="127" t="s">
        <v>10553</v>
      </c>
      <c r="I10801" s="4"/>
    </row>
    <row r="10802" spans="1:9" ht="30">
      <c r="A10802" s="6">
        <v>10800</v>
      </c>
      <c r="B10802" s="56" t="s">
        <v>10615</v>
      </c>
      <c r="C10802" s="25" t="str">
        <f>IF(D10802=2,"NO","YES")</f>
        <v>YES</v>
      </c>
      <c r="D10802" s="59">
        <f t="shared" si="180"/>
        <v>0.68</v>
      </c>
      <c r="E10802" s="1">
        <v>1.6796000000000002</v>
      </c>
      <c r="F10802" s="26">
        <v>4624</v>
      </c>
      <c r="G10802" s="17" t="s">
        <v>9170</v>
      </c>
      <c r="H10802" s="127" t="s">
        <v>10553</v>
      </c>
      <c r="I10802" s="4"/>
    </row>
    <row r="10803" spans="1:9">
      <c r="A10803" s="6">
        <v>10801</v>
      </c>
      <c r="B10803" s="56" t="s">
        <v>10616</v>
      </c>
      <c r="C10803" s="25" t="str">
        <f>IF(D10803=2,"NO","YES")</f>
        <v>YES</v>
      </c>
      <c r="D10803" s="59">
        <f t="shared" si="180"/>
        <v>7.0000000000000007E-2</v>
      </c>
      <c r="E10803" s="1">
        <v>0.17290000000000003</v>
      </c>
      <c r="F10803" s="26">
        <v>476</v>
      </c>
      <c r="G10803" s="17" t="s">
        <v>9170</v>
      </c>
      <c r="H10803" s="127" t="s">
        <v>10553</v>
      </c>
      <c r="I10803" s="4"/>
    </row>
    <row r="10804" spans="1:9" ht="30">
      <c r="A10804" s="6">
        <v>10802</v>
      </c>
      <c r="B10804" s="56" t="s">
        <v>10617</v>
      </c>
      <c r="C10804" s="25" t="str">
        <f>IF(D10804=2,"NO","YES")</f>
        <v>YES</v>
      </c>
      <c r="D10804" s="59">
        <f t="shared" si="180"/>
        <v>0.2</v>
      </c>
      <c r="E10804" s="1">
        <v>0.49400000000000005</v>
      </c>
      <c r="F10804" s="26">
        <v>1360</v>
      </c>
      <c r="G10804" s="17" t="s">
        <v>9170</v>
      </c>
      <c r="H10804" s="127" t="s">
        <v>10553</v>
      </c>
      <c r="I10804" s="4"/>
    </row>
    <row r="10805" spans="1:9" ht="30">
      <c r="A10805" s="6">
        <v>10803</v>
      </c>
      <c r="B10805" s="56" t="s">
        <v>10618</v>
      </c>
      <c r="C10805" s="25" t="str">
        <f>IF(D10805=2,"NO","YES")</f>
        <v>YES</v>
      </c>
      <c r="D10805" s="59">
        <f t="shared" si="180"/>
        <v>0.47</v>
      </c>
      <c r="E10805" s="1">
        <v>1.1609</v>
      </c>
      <c r="F10805" s="26">
        <v>3196</v>
      </c>
      <c r="G10805" s="17" t="s">
        <v>9170</v>
      </c>
      <c r="H10805" s="127" t="s">
        <v>10553</v>
      </c>
      <c r="I10805" s="4"/>
    </row>
    <row r="10806" spans="1:9" ht="30">
      <c r="A10806" s="6">
        <v>10804</v>
      </c>
      <c r="B10806" s="56" t="s">
        <v>10619</v>
      </c>
      <c r="C10806" s="25" t="str">
        <f>IF(D10806=2,"NO","YES")</f>
        <v>YES</v>
      </c>
      <c r="D10806" s="59">
        <f t="shared" si="180"/>
        <v>0.67</v>
      </c>
      <c r="E10806" s="1">
        <v>1.6549000000000003</v>
      </c>
      <c r="F10806" s="26">
        <v>4556</v>
      </c>
      <c r="G10806" s="17" t="s">
        <v>9170</v>
      </c>
      <c r="H10806" s="127" t="s">
        <v>10553</v>
      </c>
      <c r="I10806" s="4"/>
    </row>
    <row r="10807" spans="1:9" ht="30">
      <c r="A10807" s="6">
        <v>10805</v>
      </c>
      <c r="B10807" s="56" t="s">
        <v>10620</v>
      </c>
      <c r="C10807" s="25" t="str">
        <f>IF(D10807=2,"NO","YES")</f>
        <v>YES</v>
      </c>
      <c r="D10807" s="59">
        <f t="shared" si="180"/>
        <v>0.45</v>
      </c>
      <c r="E10807" s="1">
        <v>1.1115000000000002</v>
      </c>
      <c r="F10807" s="26">
        <v>3060</v>
      </c>
      <c r="G10807" s="17" t="s">
        <v>9170</v>
      </c>
      <c r="H10807" s="127" t="s">
        <v>10553</v>
      </c>
      <c r="I10807" s="4"/>
    </row>
    <row r="10808" spans="1:9" ht="30">
      <c r="A10808" s="6">
        <v>10806</v>
      </c>
      <c r="B10808" s="56" t="s">
        <v>10621</v>
      </c>
      <c r="C10808" s="25" t="str">
        <f>IF(D10808=2,"NO","YES")</f>
        <v>YES</v>
      </c>
      <c r="D10808" s="59">
        <f t="shared" si="180"/>
        <v>1.19</v>
      </c>
      <c r="E10808" s="1">
        <v>2.9393000000000002</v>
      </c>
      <c r="F10808" s="26">
        <v>8092</v>
      </c>
      <c r="G10808" s="17" t="s">
        <v>9170</v>
      </c>
      <c r="H10808" s="127" t="s">
        <v>10553</v>
      </c>
      <c r="I10808" s="4"/>
    </row>
    <row r="10809" spans="1:9" ht="30">
      <c r="A10809" s="6">
        <v>10807</v>
      </c>
      <c r="B10809" s="56" t="s">
        <v>10622</v>
      </c>
      <c r="C10809" s="25" t="str">
        <f>IF(D10809=2,"NO","YES")</f>
        <v>YES</v>
      </c>
      <c r="D10809" s="59">
        <f t="shared" si="180"/>
        <v>0.59</v>
      </c>
      <c r="E10809" s="1">
        <v>1.4573</v>
      </c>
      <c r="F10809" s="26">
        <v>4012</v>
      </c>
      <c r="G10809" s="17" t="s">
        <v>9170</v>
      </c>
      <c r="H10809" s="127" t="s">
        <v>10553</v>
      </c>
      <c r="I10809" s="4"/>
    </row>
    <row r="10810" spans="1:9" ht="30">
      <c r="A10810" s="6">
        <v>10808</v>
      </c>
      <c r="B10810" s="56" t="s">
        <v>10623</v>
      </c>
      <c r="C10810" s="25" t="str">
        <f>IF(D10810=2,"NO","YES")</f>
        <v>YES</v>
      </c>
      <c r="D10810" s="59">
        <f t="shared" si="180"/>
        <v>0.04</v>
      </c>
      <c r="E10810" s="1">
        <v>9.8800000000000013E-2</v>
      </c>
      <c r="F10810" s="26">
        <v>272</v>
      </c>
      <c r="G10810" s="17" t="s">
        <v>9170</v>
      </c>
      <c r="H10810" s="127" t="s">
        <v>10553</v>
      </c>
      <c r="I10810" s="4"/>
    </row>
    <row r="10811" spans="1:9" ht="30">
      <c r="A10811" s="6">
        <v>10809</v>
      </c>
      <c r="B10811" s="56" t="s">
        <v>10624</v>
      </c>
      <c r="C10811" s="25" t="str">
        <f>IF(D10811=2,"NO","YES")</f>
        <v>YES</v>
      </c>
      <c r="D10811" s="59">
        <f t="shared" si="180"/>
        <v>0.47</v>
      </c>
      <c r="E10811" s="1">
        <v>1.1609</v>
      </c>
      <c r="F10811" s="26">
        <v>3196</v>
      </c>
      <c r="G10811" s="17" t="s">
        <v>9170</v>
      </c>
      <c r="H10811" s="127" t="s">
        <v>10553</v>
      </c>
      <c r="I10811" s="4"/>
    </row>
    <row r="10812" spans="1:9" ht="30">
      <c r="A10812" s="6">
        <v>10810</v>
      </c>
      <c r="B10812" s="56" t="s">
        <v>10625</v>
      </c>
      <c r="C10812" s="25" t="str">
        <f>IF(D10812=2,"NO","YES")</f>
        <v>YES</v>
      </c>
      <c r="D10812" s="59">
        <f t="shared" si="180"/>
        <v>0.6</v>
      </c>
      <c r="E10812" s="1">
        <v>1.482</v>
      </c>
      <c r="F10812" s="26">
        <v>4080</v>
      </c>
      <c r="G10812" s="17" t="s">
        <v>9170</v>
      </c>
      <c r="H10812" s="127" t="s">
        <v>10553</v>
      </c>
      <c r="I10812" s="4"/>
    </row>
    <row r="10813" spans="1:9" ht="30">
      <c r="A10813" s="6">
        <v>10811</v>
      </c>
      <c r="B10813" s="56" t="s">
        <v>10626</v>
      </c>
      <c r="C10813" s="25" t="str">
        <f>IF(D10813=2,"NO","YES")</f>
        <v>YES</v>
      </c>
      <c r="D10813" s="59">
        <f t="shared" si="180"/>
        <v>0.42</v>
      </c>
      <c r="E10813" s="1">
        <v>1.0374000000000001</v>
      </c>
      <c r="F10813" s="26">
        <v>2856</v>
      </c>
      <c r="G10813" s="17" t="s">
        <v>9170</v>
      </c>
      <c r="H10813" s="127" t="s">
        <v>10553</v>
      </c>
      <c r="I10813" s="4"/>
    </row>
    <row r="10814" spans="1:9" ht="30">
      <c r="A10814" s="6">
        <v>10812</v>
      </c>
      <c r="B10814" s="56" t="s">
        <v>10627</v>
      </c>
      <c r="C10814" s="25" t="str">
        <f>IF(D10814=2,"NO","YES")</f>
        <v>YES</v>
      </c>
      <c r="D10814" s="59">
        <f t="shared" si="180"/>
        <v>0.87</v>
      </c>
      <c r="E10814" s="1">
        <v>2.1489000000000003</v>
      </c>
      <c r="F10814" s="26">
        <v>5916</v>
      </c>
      <c r="G10814" s="17" t="s">
        <v>9170</v>
      </c>
      <c r="H10814" s="127" t="s">
        <v>10553</v>
      </c>
      <c r="I10814" s="4"/>
    </row>
    <row r="10815" spans="1:9" ht="30">
      <c r="A10815" s="6">
        <v>10813</v>
      </c>
      <c r="B10815" s="56" t="s">
        <v>10628</v>
      </c>
      <c r="C10815" s="25" t="str">
        <f>IF(D10815=2,"NO","YES")</f>
        <v>YES</v>
      </c>
      <c r="D10815" s="59">
        <f t="shared" si="180"/>
        <v>0.12</v>
      </c>
      <c r="E10815" s="1">
        <v>0.2964</v>
      </c>
      <c r="F10815" s="26">
        <v>816</v>
      </c>
      <c r="G10815" s="17" t="s">
        <v>9170</v>
      </c>
      <c r="H10815" s="127" t="s">
        <v>10553</v>
      </c>
      <c r="I10815" s="4"/>
    </row>
    <row r="10816" spans="1:9" ht="30">
      <c r="A10816" s="6">
        <v>10814</v>
      </c>
      <c r="B10816" s="56" t="s">
        <v>10629</v>
      </c>
      <c r="C10816" s="25" t="str">
        <f>IF(D10816=2,"NO","YES")</f>
        <v>YES</v>
      </c>
      <c r="D10816" s="59">
        <f t="shared" si="180"/>
        <v>0.69</v>
      </c>
      <c r="E10816" s="1">
        <v>1.7042999999999999</v>
      </c>
      <c r="F10816" s="26">
        <v>4692</v>
      </c>
      <c r="G10816" s="17" t="s">
        <v>9170</v>
      </c>
      <c r="H10816" s="127" t="s">
        <v>10553</v>
      </c>
      <c r="I10816" s="4"/>
    </row>
    <row r="10817" spans="1:9" ht="30">
      <c r="A10817" s="6">
        <v>10815</v>
      </c>
      <c r="B10817" s="56" t="s">
        <v>10630</v>
      </c>
      <c r="C10817" s="25" t="str">
        <f>IF(D10817=2,"NO","YES")</f>
        <v>YES</v>
      </c>
      <c r="D10817" s="59">
        <f t="shared" si="180"/>
        <v>0.75</v>
      </c>
      <c r="E10817" s="1">
        <v>1.8525</v>
      </c>
      <c r="F10817" s="26">
        <v>5100</v>
      </c>
      <c r="G10817" s="17" t="s">
        <v>9170</v>
      </c>
      <c r="H10817" s="127" t="s">
        <v>10553</v>
      </c>
      <c r="I10817" s="4"/>
    </row>
    <row r="10818" spans="1:9" ht="30">
      <c r="A10818" s="6">
        <v>10816</v>
      </c>
      <c r="B10818" s="56" t="s">
        <v>10631</v>
      </c>
      <c r="C10818" s="25" t="str">
        <f>IF(D10818=2,"NO","YES")</f>
        <v>YES</v>
      </c>
      <c r="D10818" s="59">
        <f t="shared" si="180"/>
        <v>0.08</v>
      </c>
      <c r="E10818" s="1">
        <v>0.19760000000000003</v>
      </c>
      <c r="F10818" s="26">
        <v>544</v>
      </c>
      <c r="G10818" s="17" t="s">
        <v>9170</v>
      </c>
      <c r="H10818" s="127" t="s">
        <v>10553</v>
      </c>
      <c r="I10818" s="4"/>
    </row>
    <row r="10819" spans="1:9" ht="30">
      <c r="A10819" s="6">
        <v>10817</v>
      </c>
      <c r="B10819" s="56" t="s">
        <v>10632</v>
      </c>
      <c r="C10819" s="25" t="str">
        <f>IF(D10819=2,"NO","YES")</f>
        <v>YES</v>
      </c>
      <c r="D10819" s="59">
        <f t="shared" si="180"/>
        <v>0.88</v>
      </c>
      <c r="E10819" s="1">
        <v>2.1736</v>
      </c>
      <c r="F10819" s="26">
        <v>5984</v>
      </c>
      <c r="G10819" s="17" t="s">
        <v>9170</v>
      </c>
      <c r="H10819" s="127" t="s">
        <v>10553</v>
      </c>
      <c r="I10819" s="4"/>
    </row>
    <row r="10820" spans="1:9" ht="30">
      <c r="A10820" s="6">
        <v>10818</v>
      </c>
      <c r="B10820" s="56" t="s">
        <v>10633</v>
      </c>
      <c r="C10820" s="25" t="str">
        <f>IF(D10820=2,"NO","YES")</f>
        <v>YES</v>
      </c>
      <c r="D10820" s="59">
        <f t="shared" si="180"/>
        <v>0.3</v>
      </c>
      <c r="E10820" s="1">
        <v>0.74099999999999999</v>
      </c>
      <c r="F10820" s="26">
        <v>2040</v>
      </c>
      <c r="G10820" s="17" t="s">
        <v>9170</v>
      </c>
      <c r="H10820" s="127" t="s">
        <v>10553</v>
      </c>
      <c r="I10820" s="4"/>
    </row>
    <row r="10821" spans="1:9" ht="30">
      <c r="A10821" s="6">
        <v>10819</v>
      </c>
      <c r="B10821" s="56" t="s">
        <v>10634</v>
      </c>
      <c r="C10821" s="25" t="str">
        <f>IF(D10821=2,"NO","YES")</f>
        <v>YES</v>
      </c>
      <c r="D10821" s="59">
        <f t="shared" ref="D10821:D10884" si="181">F10821/6800</f>
        <v>0.17</v>
      </c>
      <c r="E10821" s="1">
        <v>0.41990000000000005</v>
      </c>
      <c r="F10821" s="26">
        <v>1156</v>
      </c>
      <c r="G10821" s="17" t="s">
        <v>9170</v>
      </c>
      <c r="H10821" s="127" t="s">
        <v>10553</v>
      </c>
      <c r="I10821" s="4"/>
    </row>
    <row r="10822" spans="1:9" ht="30">
      <c r="A10822" s="6">
        <v>10820</v>
      </c>
      <c r="B10822" s="56" t="s">
        <v>10635</v>
      </c>
      <c r="C10822" s="25" t="str">
        <f>IF(D10822=2,"NO","YES")</f>
        <v>YES</v>
      </c>
      <c r="D10822" s="59">
        <f t="shared" si="181"/>
        <v>0.67</v>
      </c>
      <c r="E10822" s="1">
        <v>1.6549000000000003</v>
      </c>
      <c r="F10822" s="26">
        <v>4556</v>
      </c>
      <c r="G10822" s="17" t="s">
        <v>9170</v>
      </c>
      <c r="H10822" s="127" t="s">
        <v>10553</v>
      </c>
      <c r="I10822" s="4"/>
    </row>
    <row r="10823" spans="1:9" ht="30">
      <c r="A10823" s="6">
        <v>10821</v>
      </c>
      <c r="B10823" s="127" t="s">
        <v>10636</v>
      </c>
      <c r="C10823" s="25" t="str">
        <f>IF(D10823=2,"NO","YES")</f>
        <v>YES</v>
      </c>
      <c r="D10823" s="96">
        <f t="shared" si="181"/>
        <v>0.15</v>
      </c>
      <c r="E10823" s="1">
        <v>0.3705</v>
      </c>
      <c r="F10823" s="26">
        <v>1020</v>
      </c>
      <c r="G10823" s="17" t="s">
        <v>9170</v>
      </c>
      <c r="H10823" s="127" t="s">
        <v>10637</v>
      </c>
      <c r="I10823" s="4"/>
    </row>
    <row r="10824" spans="1:9" ht="30">
      <c r="A10824" s="6">
        <v>10822</v>
      </c>
      <c r="B10824" s="127" t="s">
        <v>10638</v>
      </c>
      <c r="C10824" s="25" t="str">
        <f>IF(D10824=2,"NO","YES")</f>
        <v>YES</v>
      </c>
      <c r="D10824" s="96">
        <f t="shared" si="181"/>
        <v>0.81</v>
      </c>
      <c r="E10824" s="1">
        <v>2.0007000000000001</v>
      </c>
      <c r="F10824" s="26">
        <v>5508</v>
      </c>
      <c r="G10824" s="17" t="s">
        <v>9170</v>
      </c>
      <c r="H10824" s="127" t="s">
        <v>10637</v>
      </c>
      <c r="I10824" s="4"/>
    </row>
    <row r="10825" spans="1:9" ht="30">
      <c r="A10825" s="6">
        <v>10823</v>
      </c>
      <c r="B10825" s="127" t="s">
        <v>10639</v>
      </c>
      <c r="C10825" s="25" t="str">
        <f>IF(D10825=2,"NO","YES")</f>
        <v>YES</v>
      </c>
      <c r="D10825" s="96">
        <f t="shared" si="181"/>
        <v>0.2</v>
      </c>
      <c r="E10825" s="1">
        <v>0.49400000000000005</v>
      </c>
      <c r="F10825" s="26">
        <v>1360</v>
      </c>
      <c r="G10825" s="17" t="s">
        <v>9170</v>
      </c>
      <c r="H10825" s="127" t="s">
        <v>10637</v>
      </c>
      <c r="I10825" s="4"/>
    </row>
    <row r="10826" spans="1:9" ht="30">
      <c r="A10826" s="6">
        <v>10824</v>
      </c>
      <c r="B10826" s="127" t="s">
        <v>10640</v>
      </c>
      <c r="C10826" s="25" t="str">
        <f>IF(D10826=2,"NO","YES")</f>
        <v>YES</v>
      </c>
      <c r="D10826" s="96">
        <f t="shared" si="181"/>
        <v>0.92</v>
      </c>
      <c r="E10826" s="1">
        <v>2.2724000000000002</v>
      </c>
      <c r="F10826" s="26">
        <v>6256</v>
      </c>
      <c r="G10826" s="17" t="s">
        <v>9170</v>
      </c>
      <c r="H10826" s="127" t="s">
        <v>10637</v>
      </c>
      <c r="I10826" s="4"/>
    </row>
    <row r="10827" spans="1:9">
      <c r="A10827" s="6">
        <v>10825</v>
      </c>
      <c r="B10827" s="127" t="s">
        <v>10641</v>
      </c>
      <c r="C10827" s="25" t="str">
        <f>IF(D10827=2,"NO","YES")</f>
        <v>YES</v>
      </c>
      <c r="D10827" s="96">
        <f t="shared" si="181"/>
        <v>0.08</v>
      </c>
      <c r="E10827" s="1">
        <v>0.19760000000000003</v>
      </c>
      <c r="F10827" s="26">
        <v>544</v>
      </c>
      <c r="G10827" s="17" t="s">
        <v>9170</v>
      </c>
      <c r="H10827" s="127" t="s">
        <v>10637</v>
      </c>
      <c r="I10827" s="4"/>
    </row>
    <row r="10828" spans="1:9">
      <c r="A10828" s="6">
        <v>10826</v>
      </c>
      <c r="B10828" s="127" t="s">
        <v>10642</v>
      </c>
      <c r="C10828" s="25" t="str">
        <f>IF(D10828=2,"NO","YES")</f>
        <v>YES</v>
      </c>
      <c r="D10828" s="96">
        <f t="shared" si="181"/>
        <v>0.04</v>
      </c>
      <c r="E10828" s="1">
        <v>9.8800000000000013E-2</v>
      </c>
      <c r="F10828" s="26">
        <v>272</v>
      </c>
      <c r="G10828" s="17" t="s">
        <v>9170</v>
      </c>
      <c r="H10828" s="127" t="s">
        <v>10637</v>
      </c>
      <c r="I10828" s="4"/>
    </row>
    <row r="10829" spans="1:9" ht="30">
      <c r="A10829" s="6">
        <v>10827</v>
      </c>
      <c r="B10829" s="127" t="s">
        <v>10643</v>
      </c>
      <c r="C10829" s="25" t="str">
        <f>IF(D10829=2,"NO","YES")</f>
        <v>YES</v>
      </c>
      <c r="D10829" s="96">
        <f t="shared" si="181"/>
        <v>0.42</v>
      </c>
      <c r="E10829" s="1">
        <v>1.0374000000000001</v>
      </c>
      <c r="F10829" s="26">
        <v>2856</v>
      </c>
      <c r="G10829" s="17" t="s">
        <v>9170</v>
      </c>
      <c r="H10829" s="127" t="s">
        <v>10637</v>
      </c>
      <c r="I10829" s="4"/>
    </row>
    <row r="10830" spans="1:9" ht="30">
      <c r="A10830" s="6">
        <v>10828</v>
      </c>
      <c r="B10830" s="127" t="s">
        <v>10644</v>
      </c>
      <c r="C10830" s="25" t="str">
        <f>IF(D10830=2,"NO","YES")</f>
        <v>YES</v>
      </c>
      <c r="D10830" s="96">
        <f t="shared" si="181"/>
        <v>0.25</v>
      </c>
      <c r="E10830" s="1">
        <v>0.61750000000000005</v>
      </c>
      <c r="F10830" s="26">
        <v>1700</v>
      </c>
      <c r="G10830" s="17" t="s">
        <v>9170</v>
      </c>
      <c r="H10830" s="127" t="s">
        <v>10637</v>
      </c>
      <c r="I10830" s="4"/>
    </row>
    <row r="10831" spans="1:9" ht="30">
      <c r="A10831" s="6">
        <v>10829</v>
      </c>
      <c r="B10831" s="127" t="s">
        <v>10645</v>
      </c>
      <c r="C10831" s="25" t="str">
        <f>IF(D10831=2,"NO","YES")</f>
        <v>YES</v>
      </c>
      <c r="D10831" s="96">
        <f t="shared" si="181"/>
        <v>0.38</v>
      </c>
      <c r="E10831" s="1">
        <v>0.9386000000000001</v>
      </c>
      <c r="F10831" s="26">
        <v>2584</v>
      </c>
      <c r="G10831" s="17" t="s">
        <v>9170</v>
      </c>
      <c r="H10831" s="127" t="s">
        <v>10637</v>
      </c>
      <c r="I10831" s="4"/>
    </row>
    <row r="10832" spans="1:9" ht="30">
      <c r="A10832" s="6">
        <v>10830</v>
      </c>
      <c r="B10832" s="127" t="s">
        <v>10646</v>
      </c>
      <c r="C10832" s="25" t="str">
        <f>IF(D10832=2,"NO","YES")</f>
        <v>YES</v>
      </c>
      <c r="D10832" s="96">
        <f t="shared" si="181"/>
        <v>0.22</v>
      </c>
      <c r="E10832" s="1">
        <v>0.54339999999999999</v>
      </c>
      <c r="F10832" s="26">
        <v>1496</v>
      </c>
      <c r="G10832" s="17" t="s">
        <v>9170</v>
      </c>
      <c r="H10832" s="127" t="s">
        <v>10637</v>
      </c>
      <c r="I10832" s="4"/>
    </row>
    <row r="10833" spans="1:9" ht="30">
      <c r="A10833" s="6">
        <v>10831</v>
      </c>
      <c r="B10833" s="127" t="s">
        <v>10647</v>
      </c>
      <c r="C10833" s="25" t="str">
        <f>IF(D10833=2,"NO","YES")</f>
        <v>YES</v>
      </c>
      <c r="D10833" s="96">
        <f t="shared" si="181"/>
        <v>0.19</v>
      </c>
      <c r="E10833" s="1">
        <v>0.46930000000000005</v>
      </c>
      <c r="F10833" s="26">
        <v>1292</v>
      </c>
      <c r="G10833" s="17" t="s">
        <v>9170</v>
      </c>
      <c r="H10833" s="127" t="s">
        <v>10637</v>
      </c>
      <c r="I10833" s="4"/>
    </row>
    <row r="10834" spans="1:9" ht="30">
      <c r="A10834" s="6">
        <v>10832</v>
      </c>
      <c r="B10834" s="127" t="s">
        <v>10648</v>
      </c>
      <c r="C10834" s="25" t="str">
        <f>IF(D10834=2,"NO","YES")</f>
        <v>YES</v>
      </c>
      <c r="D10834" s="96">
        <f t="shared" si="181"/>
        <v>0.12</v>
      </c>
      <c r="E10834" s="1">
        <v>0.2964</v>
      </c>
      <c r="F10834" s="26">
        <v>816</v>
      </c>
      <c r="G10834" s="17" t="s">
        <v>9170</v>
      </c>
      <c r="H10834" s="127" t="s">
        <v>10637</v>
      </c>
      <c r="I10834" s="4"/>
    </row>
    <row r="10835" spans="1:9" ht="30">
      <c r="A10835" s="6">
        <v>10833</v>
      </c>
      <c r="B10835" s="127" t="s">
        <v>10649</v>
      </c>
      <c r="C10835" s="25" t="str">
        <f>IF(D10835=2,"NO","YES")</f>
        <v>YES</v>
      </c>
      <c r="D10835" s="96">
        <f t="shared" si="181"/>
        <v>0.13</v>
      </c>
      <c r="E10835" s="1">
        <v>0.32110000000000005</v>
      </c>
      <c r="F10835" s="26">
        <v>884</v>
      </c>
      <c r="G10835" s="17" t="s">
        <v>9170</v>
      </c>
      <c r="H10835" s="127" t="s">
        <v>10637</v>
      </c>
      <c r="I10835" s="4"/>
    </row>
    <row r="10836" spans="1:9" ht="30">
      <c r="A10836" s="6">
        <v>10834</v>
      </c>
      <c r="B10836" s="127" t="s">
        <v>10650</v>
      </c>
      <c r="C10836" s="25" t="str">
        <f>IF(D10836=2,"NO","YES")</f>
        <v>YES</v>
      </c>
      <c r="D10836" s="96">
        <f t="shared" si="181"/>
        <v>0.05</v>
      </c>
      <c r="E10836" s="1">
        <v>0.12350000000000001</v>
      </c>
      <c r="F10836" s="26">
        <v>340</v>
      </c>
      <c r="G10836" s="17" t="s">
        <v>9170</v>
      </c>
      <c r="H10836" s="127" t="s">
        <v>10637</v>
      </c>
      <c r="I10836" s="4"/>
    </row>
    <row r="10837" spans="1:9" ht="30">
      <c r="A10837" s="6">
        <v>10835</v>
      </c>
      <c r="B10837" s="127" t="s">
        <v>10651</v>
      </c>
      <c r="C10837" s="25" t="str">
        <f>IF(D10837=2,"NO","YES")</f>
        <v>YES</v>
      </c>
      <c r="D10837" s="96">
        <f t="shared" si="181"/>
        <v>0.42</v>
      </c>
      <c r="E10837" s="1">
        <v>1.0374000000000001</v>
      </c>
      <c r="F10837" s="26">
        <v>2856</v>
      </c>
      <c r="G10837" s="17" t="s">
        <v>9170</v>
      </c>
      <c r="H10837" s="127" t="s">
        <v>10637</v>
      </c>
      <c r="I10837" s="4"/>
    </row>
    <row r="10838" spans="1:9" ht="30">
      <c r="A10838" s="6">
        <v>10836</v>
      </c>
      <c r="B10838" s="127" t="s">
        <v>10652</v>
      </c>
      <c r="C10838" s="25" t="str">
        <f>IF(D10838=2,"NO","YES")</f>
        <v>YES</v>
      </c>
      <c r="D10838" s="96">
        <f t="shared" si="181"/>
        <v>0.12</v>
      </c>
      <c r="E10838" s="1">
        <v>0.2964</v>
      </c>
      <c r="F10838" s="26">
        <v>816</v>
      </c>
      <c r="G10838" s="17" t="s">
        <v>9170</v>
      </c>
      <c r="H10838" s="127" t="s">
        <v>10637</v>
      </c>
      <c r="I10838" s="4"/>
    </row>
    <row r="10839" spans="1:9" ht="30">
      <c r="A10839" s="6">
        <v>10837</v>
      </c>
      <c r="B10839" s="127" t="s">
        <v>10653</v>
      </c>
      <c r="C10839" s="25" t="str">
        <f>IF(D10839=2,"NO","YES")</f>
        <v>YES</v>
      </c>
      <c r="D10839" s="96">
        <f t="shared" si="181"/>
        <v>0.25</v>
      </c>
      <c r="E10839" s="1">
        <v>0.61750000000000005</v>
      </c>
      <c r="F10839" s="26">
        <v>1700</v>
      </c>
      <c r="G10839" s="17" t="s">
        <v>9170</v>
      </c>
      <c r="H10839" s="127" t="s">
        <v>10637</v>
      </c>
      <c r="I10839" s="4"/>
    </row>
    <row r="10840" spans="1:9" ht="30">
      <c r="A10840" s="6">
        <v>10838</v>
      </c>
      <c r="B10840" s="127" t="s">
        <v>10654</v>
      </c>
      <c r="C10840" s="25" t="str">
        <f>IF(D10840=2,"NO","YES")</f>
        <v>YES</v>
      </c>
      <c r="D10840" s="96">
        <f t="shared" si="181"/>
        <v>0.59</v>
      </c>
      <c r="E10840" s="1">
        <v>1.4573</v>
      </c>
      <c r="F10840" s="26">
        <v>4012</v>
      </c>
      <c r="G10840" s="17" t="s">
        <v>9170</v>
      </c>
      <c r="H10840" s="127" t="s">
        <v>10637</v>
      </c>
      <c r="I10840" s="4"/>
    </row>
    <row r="10841" spans="1:9" ht="30">
      <c r="A10841" s="6">
        <v>10839</v>
      </c>
      <c r="B10841" s="127" t="s">
        <v>10655</v>
      </c>
      <c r="C10841" s="25" t="str">
        <f>IF(D10841=2,"NO","YES")</f>
        <v>YES</v>
      </c>
      <c r="D10841" s="96">
        <f t="shared" si="181"/>
        <v>0.61</v>
      </c>
      <c r="E10841" s="1">
        <v>1.5067000000000002</v>
      </c>
      <c r="F10841" s="26">
        <v>4148</v>
      </c>
      <c r="G10841" s="17" t="s">
        <v>9170</v>
      </c>
      <c r="H10841" s="127" t="s">
        <v>10637</v>
      </c>
      <c r="I10841" s="4"/>
    </row>
    <row r="10842" spans="1:9" ht="30">
      <c r="A10842" s="6">
        <v>10840</v>
      </c>
      <c r="B10842" s="127" t="s">
        <v>10656</v>
      </c>
      <c r="C10842" s="25" t="str">
        <f>IF(D10842=2,"NO","YES")</f>
        <v>YES</v>
      </c>
      <c r="D10842" s="96">
        <f t="shared" si="181"/>
        <v>0.08</v>
      </c>
      <c r="E10842" s="1">
        <v>0.19760000000000003</v>
      </c>
      <c r="F10842" s="26">
        <v>544</v>
      </c>
      <c r="G10842" s="17" t="s">
        <v>9170</v>
      </c>
      <c r="H10842" s="127" t="s">
        <v>10637</v>
      </c>
      <c r="I10842" s="4"/>
    </row>
    <row r="10843" spans="1:9" ht="30">
      <c r="A10843" s="6">
        <v>10841</v>
      </c>
      <c r="B10843" s="127" t="s">
        <v>10657</v>
      </c>
      <c r="C10843" s="25" t="str">
        <f>IF(D10843=2,"NO","YES")</f>
        <v>YES</v>
      </c>
      <c r="D10843" s="96">
        <f t="shared" si="181"/>
        <v>0.26</v>
      </c>
      <c r="E10843" s="1">
        <v>0.6422000000000001</v>
      </c>
      <c r="F10843" s="26">
        <v>1768</v>
      </c>
      <c r="G10843" s="17" t="s">
        <v>9170</v>
      </c>
      <c r="H10843" s="127" t="s">
        <v>10637</v>
      </c>
      <c r="I10843" s="4"/>
    </row>
    <row r="10844" spans="1:9">
      <c r="A10844" s="6">
        <v>10842</v>
      </c>
      <c r="B10844" s="127" t="s">
        <v>10658</v>
      </c>
      <c r="C10844" s="25" t="str">
        <f>IF(D10844=2,"NO","YES")</f>
        <v>YES</v>
      </c>
      <c r="D10844" s="96">
        <f t="shared" si="181"/>
        <v>0.47</v>
      </c>
      <c r="E10844" s="1">
        <v>1.1609</v>
      </c>
      <c r="F10844" s="26">
        <v>3196</v>
      </c>
      <c r="G10844" s="17" t="s">
        <v>9170</v>
      </c>
      <c r="H10844" s="127" t="s">
        <v>10637</v>
      </c>
      <c r="I10844" s="4"/>
    </row>
    <row r="10845" spans="1:9" ht="30">
      <c r="A10845" s="6">
        <v>10843</v>
      </c>
      <c r="B10845" s="127" t="s">
        <v>10659</v>
      </c>
      <c r="C10845" s="25" t="str">
        <f>IF(D10845=2,"NO","YES")</f>
        <v>YES</v>
      </c>
      <c r="D10845" s="96">
        <f t="shared" si="181"/>
        <v>0.18</v>
      </c>
      <c r="E10845" s="1">
        <v>0.4446</v>
      </c>
      <c r="F10845" s="26">
        <v>1224</v>
      </c>
      <c r="G10845" s="17" t="s">
        <v>9170</v>
      </c>
      <c r="H10845" s="127" t="s">
        <v>10637</v>
      </c>
      <c r="I10845" s="4"/>
    </row>
    <row r="10846" spans="1:9" ht="30">
      <c r="A10846" s="6">
        <v>10844</v>
      </c>
      <c r="B10846" s="127" t="s">
        <v>10660</v>
      </c>
      <c r="C10846" s="25" t="str">
        <f>IF(D10846=2,"NO","YES")</f>
        <v>YES</v>
      </c>
      <c r="D10846" s="96">
        <f t="shared" si="181"/>
        <v>0.24</v>
      </c>
      <c r="E10846" s="1">
        <v>0.59279999999999999</v>
      </c>
      <c r="F10846" s="26">
        <v>1632</v>
      </c>
      <c r="G10846" s="17" t="s">
        <v>9170</v>
      </c>
      <c r="H10846" s="127" t="s">
        <v>10637</v>
      </c>
      <c r="I10846" s="4"/>
    </row>
    <row r="10847" spans="1:9" ht="30">
      <c r="A10847" s="6">
        <v>10845</v>
      </c>
      <c r="B10847" s="127" t="s">
        <v>10661</v>
      </c>
      <c r="C10847" s="25" t="str">
        <f>IF(D10847=2,"NO","YES")</f>
        <v>YES</v>
      </c>
      <c r="D10847" s="96">
        <f t="shared" si="181"/>
        <v>0.04</v>
      </c>
      <c r="E10847" s="1">
        <v>9.8800000000000013E-2</v>
      </c>
      <c r="F10847" s="26">
        <v>272</v>
      </c>
      <c r="G10847" s="17" t="s">
        <v>9170</v>
      </c>
      <c r="H10847" s="127" t="s">
        <v>10637</v>
      </c>
      <c r="I10847" s="4"/>
    </row>
    <row r="10848" spans="1:9" ht="30">
      <c r="A10848" s="6">
        <v>10846</v>
      </c>
      <c r="B10848" s="127" t="s">
        <v>10662</v>
      </c>
      <c r="C10848" s="25" t="str">
        <f>IF(D10848=2,"NO","YES")</f>
        <v>YES</v>
      </c>
      <c r="D10848" s="96">
        <f t="shared" si="181"/>
        <v>0.14000000000000001</v>
      </c>
      <c r="E10848" s="1">
        <v>0.34580000000000005</v>
      </c>
      <c r="F10848" s="26">
        <v>952</v>
      </c>
      <c r="G10848" s="17" t="s">
        <v>9170</v>
      </c>
      <c r="H10848" s="127" t="s">
        <v>10637</v>
      </c>
      <c r="I10848" s="4"/>
    </row>
    <row r="10849" spans="1:9" ht="30">
      <c r="A10849" s="6">
        <v>10847</v>
      </c>
      <c r="B10849" s="127" t="s">
        <v>10494</v>
      </c>
      <c r="C10849" s="25" t="str">
        <f>IF(D10849=2,"NO","YES")</f>
        <v>YES</v>
      </c>
      <c r="D10849" s="96">
        <f t="shared" si="181"/>
        <v>0.26</v>
      </c>
      <c r="E10849" s="1">
        <v>0.6422000000000001</v>
      </c>
      <c r="F10849" s="26">
        <v>1768</v>
      </c>
      <c r="G10849" s="17" t="s">
        <v>9170</v>
      </c>
      <c r="H10849" s="127" t="s">
        <v>10637</v>
      </c>
      <c r="I10849" s="4"/>
    </row>
    <row r="10850" spans="1:9" ht="30">
      <c r="A10850" s="6">
        <v>10848</v>
      </c>
      <c r="B10850" s="127" t="s">
        <v>10663</v>
      </c>
      <c r="C10850" s="25" t="str">
        <f>IF(D10850=2,"NO","YES")</f>
        <v>YES</v>
      </c>
      <c r="D10850" s="96">
        <f t="shared" si="181"/>
        <v>0.02</v>
      </c>
      <c r="E10850" s="1">
        <v>4.9400000000000006E-2</v>
      </c>
      <c r="F10850" s="26">
        <v>136</v>
      </c>
      <c r="G10850" s="17" t="s">
        <v>9170</v>
      </c>
      <c r="H10850" s="127" t="s">
        <v>10637</v>
      </c>
      <c r="I10850" s="4"/>
    </row>
    <row r="10851" spans="1:9" ht="30">
      <c r="A10851" s="6">
        <v>10849</v>
      </c>
      <c r="B10851" s="127" t="s">
        <v>10664</v>
      </c>
      <c r="C10851" s="25" t="str">
        <f>IF(D10851=2,"NO","YES")</f>
        <v>YES</v>
      </c>
      <c r="D10851" s="96">
        <f t="shared" si="181"/>
        <v>0.98</v>
      </c>
      <c r="E10851" s="1">
        <v>2.4206000000000003</v>
      </c>
      <c r="F10851" s="26">
        <v>6664</v>
      </c>
      <c r="G10851" s="17" t="s">
        <v>9170</v>
      </c>
      <c r="H10851" s="127" t="s">
        <v>10637</v>
      </c>
      <c r="I10851" s="4"/>
    </row>
    <row r="10852" spans="1:9" ht="30">
      <c r="A10852" s="6">
        <v>10850</v>
      </c>
      <c r="B10852" s="127" t="s">
        <v>10665</v>
      </c>
      <c r="C10852" s="25" t="str">
        <f>IF(D10852=2,"NO","YES")</f>
        <v>YES</v>
      </c>
      <c r="D10852" s="96">
        <f t="shared" si="181"/>
        <v>0.39</v>
      </c>
      <c r="E10852" s="1">
        <v>0.96330000000000016</v>
      </c>
      <c r="F10852" s="26">
        <v>2652</v>
      </c>
      <c r="G10852" s="17" t="s">
        <v>9170</v>
      </c>
      <c r="H10852" s="127" t="s">
        <v>10637</v>
      </c>
      <c r="I10852" s="4"/>
    </row>
    <row r="10853" spans="1:9" ht="30">
      <c r="A10853" s="6">
        <v>10851</v>
      </c>
      <c r="B10853" s="127" t="s">
        <v>10666</v>
      </c>
      <c r="C10853" s="25" t="str">
        <f>IF(D10853=2,"NO","YES")</f>
        <v>YES</v>
      </c>
      <c r="D10853" s="96">
        <f t="shared" si="181"/>
        <v>0.22</v>
      </c>
      <c r="E10853" s="1">
        <v>0.54339999999999999</v>
      </c>
      <c r="F10853" s="26">
        <v>1496</v>
      </c>
      <c r="G10853" s="17" t="s">
        <v>9170</v>
      </c>
      <c r="H10853" s="127" t="s">
        <v>10637</v>
      </c>
      <c r="I10853" s="4"/>
    </row>
    <row r="10854" spans="1:9" ht="30">
      <c r="A10854" s="6">
        <v>10852</v>
      </c>
      <c r="B10854" s="127" t="s">
        <v>10667</v>
      </c>
      <c r="C10854" s="25" t="str">
        <f>IF(D10854=2,"NO","YES")</f>
        <v>YES</v>
      </c>
      <c r="D10854" s="96">
        <f t="shared" si="181"/>
        <v>0.22</v>
      </c>
      <c r="E10854" s="1">
        <v>0.54339999999999999</v>
      </c>
      <c r="F10854" s="26">
        <v>1496</v>
      </c>
      <c r="G10854" s="17" t="s">
        <v>9170</v>
      </c>
      <c r="H10854" s="127" t="s">
        <v>10637</v>
      </c>
      <c r="I10854" s="4"/>
    </row>
    <row r="10855" spans="1:9" ht="30">
      <c r="A10855" s="6">
        <v>10853</v>
      </c>
      <c r="B10855" s="127" t="s">
        <v>10668</v>
      </c>
      <c r="C10855" s="25" t="str">
        <f>IF(D10855=2,"NO","YES")</f>
        <v>YES</v>
      </c>
      <c r="D10855" s="96">
        <f t="shared" si="181"/>
        <v>0.15</v>
      </c>
      <c r="E10855" s="1">
        <v>0.3705</v>
      </c>
      <c r="F10855" s="26">
        <v>1020</v>
      </c>
      <c r="G10855" s="17" t="s">
        <v>9170</v>
      </c>
      <c r="H10855" s="127" t="s">
        <v>10637</v>
      </c>
      <c r="I10855" s="4"/>
    </row>
    <row r="10856" spans="1:9" ht="30">
      <c r="A10856" s="6">
        <v>10854</v>
      </c>
      <c r="B10856" s="127" t="s">
        <v>10669</v>
      </c>
      <c r="C10856" s="25" t="str">
        <f>IF(D10856=2,"NO","YES")</f>
        <v>YES</v>
      </c>
      <c r="D10856" s="96">
        <f t="shared" si="181"/>
        <v>0.25</v>
      </c>
      <c r="E10856" s="1">
        <v>0.61750000000000005</v>
      </c>
      <c r="F10856" s="26">
        <v>1700</v>
      </c>
      <c r="G10856" s="17" t="s">
        <v>9170</v>
      </c>
      <c r="H10856" s="127" t="s">
        <v>10637</v>
      </c>
      <c r="I10856" s="4"/>
    </row>
    <row r="10857" spans="1:9" ht="30">
      <c r="A10857" s="6">
        <v>10855</v>
      </c>
      <c r="B10857" s="127" t="s">
        <v>10670</v>
      </c>
      <c r="C10857" s="25" t="str">
        <f>IF(D10857=2,"NO","YES")</f>
        <v>YES</v>
      </c>
      <c r="D10857" s="96">
        <f t="shared" si="181"/>
        <v>0.06</v>
      </c>
      <c r="E10857" s="1">
        <v>0.1482</v>
      </c>
      <c r="F10857" s="26">
        <v>408</v>
      </c>
      <c r="G10857" s="17" t="s">
        <v>9170</v>
      </c>
      <c r="H10857" s="127" t="s">
        <v>10637</v>
      </c>
      <c r="I10857" s="4"/>
    </row>
    <row r="10858" spans="1:9" ht="30">
      <c r="A10858" s="6">
        <v>10856</v>
      </c>
      <c r="B10858" s="127" t="s">
        <v>10671</v>
      </c>
      <c r="C10858" s="25" t="str">
        <f>IF(D10858=2,"NO","YES")</f>
        <v>YES</v>
      </c>
      <c r="D10858" s="96">
        <f t="shared" si="181"/>
        <v>0.74</v>
      </c>
      <c r="E10858" s="1">
        <v>1.8278000000000001</v>
      </c>
      <c r="F10858" s="26">
        <v>5032</v>
      </c>
      <c r="G10858" s="17" t="s">
        <v>9170</v>
      </c>
      <c r="H10858" s="127" t="s">
        <v>10637</v>
      </c>
      <c r="I10858" s="4"/>
    </row>
    <row r="10859" spans="1:9" ht="30">
      <c r="A10859" s="6">
        <v>10857</v>
      </c>
      <c r="B10859" s="127" t="s">
        <v>10672</v>
      </c>
      <c r="C10859" s="25" t="str">
        <f>IF(D10859=2,"NO","YES")</f>
        <v>YES</v>
      </c>
      <c r="D10859" s="96">
        <f t="shared" si="181"/>
        <v>0.14000000000000001</v>
      </c>
      <c r="E10859" s="1">
        <v>0.34580000000000005</v>
      </c>
      <c r="F10859" s="26">
        <v>952</v>
      </c>
      <c r="G10859" s="17" t="s">
        <v>9170</v>
      </c>
      <c r="H10859" s="127" t="s">
        <v>10637</v>
      </c>
      <c r="I10859" s="4"/>
    </row>
    <row r="10860" spans="1:9" ht="30">
      <c r="A10860" s="6">
        <v>10858</v>
      </c>
      <c r="B10860" s="127" t="s">
        <v>10673</v>
      </c>
      <c r="C10860" s="25" t="str">
        <f>IF(D10860=2,"NO","YES")</f>
        <v>YES</v>
      </c>
      <c r="D10860" s="96">
        <f t="shared" si="181"/>
        <v>0.22</v>
      </c>
      <c r="E10860" s="1">
        <v>0.54339999999999999</v>
      </c>
      <c r="F10860" s="26">
        <v>1496</v>
      </c>
      <c r="G10860" s="17" t="s">
        <v>9170</v>
      </c>
      <c r="H10860" s="127" t="s">
        <v>10637</v>
      </c>
      <c r="I10860" s="4"/>
    </row>
    <row r="10861" spans="1:9" ht="30">
      <c r="A10861" s="6">
        <v>10859</v>
      </c>
      <c r="B10861" s="127" t="s">
        <v>10674</v>
      </c>
      <c r="C10861" s="25" t="str">
        <f>IF(D10861=2,"NO","YES")</f>
        <v>YES</v>
      </c>
      <c r="D10861" s="96">
        <f t="shared" si="181"/>
        <v>0.56000000000000005</v>
      </c>
      <c r="E10861" s="1">
        <v>1.3832000000000002</v>
      </c>
      <c r="F10861" s="26">
        <v>3808</v>
      </c>
      <c r="G10861" s="17" t="s">
        <v>9170</v>
      </c>
      <c r="H10861" s="127" t="s">
        <v>10637</v>
      </c>
      <c r="I10861" s="4"/>
    </row>
    <row r="10862" spans="1:9" ht="30">
      <c r="A10862" s="6">
        <v>10860</v>
      </c>
      <c r="B10862" s="127" t="s">
        <v>10675</v>
      </c>
      <c r="C10862" s="25" t="str">
        <f>IF(D10862=2,"NO","YES")</f>
        <v>YES</v>
      </c>
      <c r="D10862" s="96">
        <f t="shared" si="181"/>
        <v>0.31</v>
      </c>
      <c r="E10862" s="1">
        <v>0.76570000000000005</v>
      </c>
      <c r="F10862" s="26">
        <v>2108</v>
      </c>
      <c r="G10862" s="17" t="s">
        <v>9170</v>
      </c>
      <c r="H10862" s="127" t="s">
        <v>10637</v>
      </c>
      <c r="I10862" s="4"/>
    </row>
    <row r="10863" spans="1:9" ht="30">
      <c r="A10863" s="6">
        <v>10861</v>
      </c>
      <c r="B10863" s="127" t="s">
        <v>10676</v>
      </c>
      <c r="C10863" s="25" t="str">
        <f>IF(D10863=2,"NO","YES")</f>
        <v>YES</v>
      </c>
      <c r="D10863" s="96">
        <f t="shared" si="181"/>
        <v>0.23</v>
      </c>
      <c r="E10863" s="1">
        <v>0.56810000000000005</v>
      </c>
      <c r="F10863" s="26">
        <v>1564</v>
      </c>
      <c r="G10863" s="17" t="s">
        <v>9170</v>
      </c>
      <c r="H10863" s="127" t="s">
        <v>10637</v>
      </c>
      <c r="I10863" s="4"/>
    </row>
    <row r="10864" spans="1:9" ht="30">
      <c r="A10864" s="6">
        <v>10862</v>
      </c>
      <c r="B10864" s="127" t="s">
        <v>10677</v>
      </c>
      <c r="C10864" s="25" t="str">
        <f>IF(D10864=2,"NO","YES")</f>
        <v>YES</v>
      </c>
      <c r="D10864" s="96">
        <f t="shared" si="181"/>
        <v>0.22</v>
      </c>
      <c r="E10864" s="1">
        <v>0.54339999999999999</v>
      </c>
      <c r="F10864" s="26">
        <v>1496</v>
      </c>
      <c r="G10864" s="17" t="s">
        <v>9170</v>
      </c>
      <c r="H10864" s="127" t="s">
        <v>10637</v>
      </c>
      <c r="I10864" s="4"/>
    </row>
    <row r="10865" spans="1:9" ht="30">
      <c r="A10865" s="6">
        <v>10863</v>
      </c>
      <c r="B10865" s="127" t="s">
        <v>10678</v>
      </c>
      <c r="C10865" s="25" t="str">
        <f>IF(D10865=2,"NO","YES")</f>
        <v>YES</v>
      </c>
      <c r="D10865" s="96">
        <f t="shared" si="181"/>
        <v>0.18</v>
      </c>
      <c r="E10865" s="1">
        <v>0.4446</v>
      </c>
      <c r="F10865" s="26">
        <v>1224</v>
      </c>
      <c r="G10865" s="17" t="s">
        <v>9170</v>
      </c>
      <c r="H10865" s="127" t="s">
        <v>10637</v>
      </c>
      <c r="I10865" s="4"/>
    </row>
    <row r="10866" spans="1:9">
      <c r="A10866" s="6">
        <v>10864</v>
      </c>
      <c r="B10866" s="127" t="s">
        <v>10679</v>
      </c>
      <c r="C10866" s="25" t="str">
        <f>IF(D10866=2,"NO","YES")</f>
        <v>YES</v>
      </c>
      <c r="D10866" s="96">
        <f t="shared" si="181"/>
        <v>0.34</v>
      </c>
      <c r="E10866" s="1">
        <v>0.8398000000000001</v>
      </c>
      <c r="F10866" s="26">
        <v>2312</v>
      </c>
      <c r="G10866" s="17" t="s">
        <v>9170</v>
      </c>
      <c r="H10866" s="127" t="s">
        <v>10637</v>
      </c>
      <c r="I10866" s="4"/>
    </row>
    <row r="10867" spans="1:9" ht="30">
      <c r="A10867" s="6">
        <v>10865</v>
      </c>
      <c r="B10867" s="127" t="s">
        <v>10513</v>
      </c>
      <c r="C10867" s="25" t="str">
        <f>IF(D10867=2,"NO","YES")</f>
        <v>YES</v>
      </c>
      <c r="D10867" s="96">
        <f t="shared" si="181"/>
        <v>0.25</v>
      </c>
      <c r="E10867" s="1">
        <v>0.61750000000000005</v>
      </c>
      <c r="F10867" s="26">
        <v>1700</v>
      </c>
      <c r="G10867" s="17" t="s">
        <v>9170</v>
      </c>
      <c r="H10867" s="127" t="s">
        <v>10637</v>
      </c>
      <c r="I10867" s="4"/>
    </row>
    <row r="10868" spans="1:9">
      <c r="A10868" s="6">
        <v>10866</v>
      </c>
      <c r="B10868" s="127" t="s">
        <v>10680</v>
      </c>
      <c r="C10868" s="25" t="str">
        <f>IF(D10868=2,"NO","YES")</f>
        <v>YES</v>
      </c>
      <c r="D10868" s="96">
        <f t="shared" si="181"/>
        <v>0.38</v>
      </c>
      <c r="E10868" s="1">
        <v>0.9386000000000001</v>
      </c>
      <c r="F10868" s="26">
        <v>2584</v>
      </c>
      <c r="G10868" s="17" t="s">
        <v>9170</v>
      </c>
      <c r="H10868" s="127" t="s">
        <v>10637</v>
      </c>
      <c r="I10868" s="4"/>
    </row>
    <row r="10869" spans="1:9" ht="30">
      <c r="A10869" s="6">
        <v>10867</v>
      </c>
      <c r="B10869" s="127" t="s">
        <v>10681</v>
      </c>
      <c r="C10869" s="25" t="str">
        <f>IF(D10869=2,"NO","YES")</f>
        <v>YES</v>
      </c>
      <c r="D10869" s="96">
        <f t="shared" si="181"/>
        <v>0.56000000000000005</v>
      </c>
      <c r="E10869" s="1">
        <v>1.3832000000000002</v>
      </c>
      <c r="F10869" s="26">
        <v>3808</v>
      </c>
      <c r="G10869" s="17" t="s">
        <v>9170</v>
      </c>
      <c r="H10869" s="127" t="s">
        <v>10637</v>
      </c>
      <c r="I10869" s="4"/>
    </row>
    <row r="10870" spans="1:9" ht="30">
      <c r="A10870" s="6">
        <v>10868</v>
      </c>
      <c r="B10870" s="127" t="s">
        <v>10682</v>
      </c>
      <c r="C10870" s="25" t="str">
        <f>IF(D10870=2,"NO","YES")</f>
        <v>YES</v>
      </c>
      <c r="D10870" s="96">
        <f t="shared" si="181"/>
        <v>0.14000000000000001</v>
      </c>
      <c r="E10870" s="1">
        <v>0.34580000000000005</v>
      </c>
      <c r="F10870" s="26">
        <v>952</v>
      </c>
      <c r="G10870" s="17" t="s">
        <v>9170</v>
      </c>
      <c r="H10870" s="127" t="s">
        <v>10637</v>
      </c>
      <c r="I10870" s="4"/>
    </row>
    <row r="10871" spans="1:9" ht="30">
      <c r="A10871" s="6">
        <v>10869</v>
      </c>
      <c r="B10871" s="127" t="s">
        <v>10683</v>
      </c>
      <c r="C10871" s="25" t="str">
        <f>IF(D10871=2,"NO","YES")</f>
        <v>YES</v>
      </c>
      <c r="D10871" s="96">
        <f t="shared" si="181"/>
        <v>0.16</v>
      </c>
      <c r="E10871" s="1">
        <v>0.39520000000000005</v>
      </c>
      <c r="F10871" s="26">
        <v>1088</v>
      </c>
      <c r="G10871" s="17" t="s">
        <v>9170</v>
      </c>
      <c r="H10871" s="127" t="s">
        <v>10637</v>
      </c>
      <c r="I10871" s="4"/>
    </row>
    <row r="10872" spans="1:9" ht="30">
      <c r="A10872" s="6">
        <v>10870</v>
      </c>
      <c r="B10872" s="127" t="s">
        <v>10684</v>
      </c>
      <c r="C10872" s="25" t="str">
        <f>IF(D10872=2,"NO","YES")</f>
        <v>YES</v>
      </c>
      <c r="D10872" s="96">
        <f t="shared" si="181"/>
        <v>0.25</v>
      </c>
      <c r="E10872" s="1">
        <v>0.61750000000000005</v>
      </c>
      <c r="F10872" s="26">
        <v>1700</v>
      </c>
      <c r="G10872" s="17" t="s">
        <v>9170</v>
      </c>
      <c r="H10872" s="127" t="s">
        <v>10637</v>
      </c>
      <c r="I10872" s="4"/>
    </row>
    <row r="10873" spans="1:9" ht="30">
      <c r="A10873" s="6">
        <v>10871</v>
      </c>
      <c r="B10873" s="127" t="s">
        <v>10685</v>
      </c>
      <c r="C10873" s="25" t="str">
        <f>IF(D10873=2,"NO","YES")</f>
        <v>YES</v>
      </c>
      <c r="D10873" s="96">
        <f t="shared" si="181"/>
        <v>0.34</v>
      </c>
      <c r="E10873" s="1">
        <v>0.8398000000000001</v>
      </c>
      <c r="F10873" s="26">
        <v>2312</v>
      </c>
      <c r="G10873" s="17" t="s">
        <v>9170</v>
      </c>
      <c r="H10873" s="127" t="s">
        <v>10637</v>
      </c>
      <c r="I10873" s="4"/>
    </row>
    <row r="10874" spans="1:9" ht="30">
      <c r="A10874" s="6">
        <v>10872</v>
      </c>
      <c r="B10874" s="127" t="s">
        <v>10686</v>
      </c>
      <c r="C10874" s="25" t="str">
        <f>IF(D10874=2,"NO","YES")</f>
        <v>YES</v>
      </c>
      <c r="D10874" s="96">
        <f t="shared" si="181"/>
        <v>0.06</v>
      </c>
      <c r="E10874" s="1">
        <v>0.1482</v>
      </c>
      <c r="F10874" s="26">
        <v>408</v>
      </c>
      <c r="G10874" s="17" t="s">
        <v>9170</v>
      </c>
      <c r="H10874" s="127" t="s">
        <v>10637</v>
      </c>
      <c r="I10874" s="4"/>
    </row>
    <row r="10875" spans="1:9" ht="30">
      <c r="A10875" s="6">
        <v>10873</v>
      </c>
      <c r="B10875" s="127" t="s">
        <v>10687</v>
      </c>
      <c r="C10875" s="25" t="str">
        <f>IF(D10875=2,"NO","YES")</f>
        <v>YES</v>
      </c>
      <c r="D10875" s="96">
        <f t="shared" si="181"/>
        <v>0.4</v>
      </c>
      <c r="E10875" s="1">
        <v>0.9880000000000001</v>
      </c>
      <c r="F10875" s="26">
        <v>2720</v>
      </c>
      <c r="G10875" s="17" t="s">
        <v>9170</v>
      </c>
      <c r="H10875" s="127" t="s">
        <v>10637</v>
      </c>
      <c r="I10875" s="4"/>
    </row>
    <row r="10876" spans="1:9" ht="30">
      <c r="A10876" s="6">
        <v>10874</v>
      </c>
      <c r="B10876" s="127" t="s">
        <v>10688</v>
      </c>
      <c r="C10876" s="25" t="str">
        <f>IF(D10876=2,"NO","YES")</f>
        <v>YES</v>
      </c>
      <c r="D10876" s="96">
        <f t="shared" si="181"/>
        <v>0.06</v>
      </c>
      <c r="E10876" s="1">
        <v>0.1482</v>
      </c>
      <c r="F10876" s="26">
        <v>408</v>
      </c>
      <c r="G10876" s="17" t="s">
        <v>9170</v>
      </c>
      <c r="H10876" s="127" t="s">
        <v>10637</v>
      </c>
      <c r="I10876" s="4"/>
    </row>
    <row r="10877" spans="1:9" ht="30">
      <c r="A10877" s="6">
        <v>10875</v>
      </c>
      <c r="B10877" s="127" t="s">
        <v>10689</v>
      </c>
      <c r="C10877" s="25" t="str">
        <f>IF(D10877=2,"NO","YES")</f>
        <v>YES</v>
      </c>
      <c r="D10877" s="96">
        <f t="shared" si="181"/>
        <v>0.4</v>
      </c>
      <c r="E10877" s="1">
        <v>0.9880000000000001</v>
      </c>
      <c r="F10877" s="26">
        <v>2720</v>
      </c>
      <c r="G10877" s="17" t="s">
        <v>9170</v>
      </c>
      <c r="H10877" s="127" t="s">
        <v>10637</v>
      </c>
      <c r="I10877" s="4"/>
    </row>
    <row r="10878" spans="1:9" ht="30">
      <c r="A10878" s="6">
        <v>10876</v>
      </c>
      <c r="B10878" s="127" t="s">
        <v>10690</v>
      </c>
      <c r="C10878" s="25" t="str">
        <f>IF(D10878=2,"NO","YES")</f>
        <v>YES</v>
      </c>
      <c r="D10878" s="96">
        <f t="shared" si="181"/>
        <v>0.32</v>
      </c>
      <c r="E10878" s="1">
        <v>0.7904000000000001</v>
      </c>
      <c r="F10878" s="26">
        <v>2176</v>
      </c>
      <c r="G10878" s="17" t="s">
        <v>9170</v>
      </c>
      <c r="H10878" s="127" t="s">
        <v>10637</v>
      </c>
      <c r="I10878" s="4"/>
    </row>
    <row r="10879" spans="1:9" ht="30">
      <c r="A10879" s="6">
        <v>10877</v>
      </c>
      <c r="B10879" s="127" t="s">
        <v>10691</v>
      </c>
      <c r="C10879" s="25" t="str">
        <f>IF(D10879=2,"NO","YES")</f>
        <v>YES</v>
      </c>
      <c r="D10879" s="96">
        <f t="shared" si="181"/>
        <v>0.33</v>
      </c>
      <c r="E10879" s="1">
        <v>0.81510000000000016</v>
      </c>
      <c r="F10879" s="26">
        <v>2244</v>
      </c>
      <c r="G10879" s="17" t="s">
        <v>9170</v>
      </c>
      <c r="H10879" s="127" t="s">
        <v>10637</v>
      </c>
      <c r="I10879" s="4"/>
    </row>
    <row r="10880" spans="1:9" ht="30">
      <c r="A10880" s="6">
        <v>10878</v>
      </c>
      <c r="B10880" s="127" t="s">
        <v>10692</v>
      </c>
      <c r="C10880" s="25" t="str">
        <f>IF(D10880=2,"NO","YES")</f>
        <v>YES</v>
      </c>
      <c r="D10880" s="96">
        <f t="shared" si="181"/>
        <v>0.27</v>
      </c>
      <c r="E10880" s="1">
        <v>0.66690000000000005</v>
      </c>
      <c r="F10880" s="26">
        <v>1836</v>
      </c>
      <c r="G10880" s="17" t="s">
        <v>9170</v>
      </c>
      <c r="H10880" s="127" t="s">
        <v>10637</v>
      </c>
      <c r="I10880" s="4"/>
    </row>
    <row r="10881" spans="1:9" ht="30">
      <c r="A10881" s="6">
        <v>10879</v>
      </c>
      <c r="B10881" s="127" t="s">
        <v>10693</v>
      </c>
      <c r="C10881" s="25" t="str">
        <f>IF(D10881=2,"NO","YES")</f>
        <v>YES</v>
      </c>
      <c r="D10881" s="96">
        <f t="shared" si="181"/>
        <v>0.56000000000000005</v>
      </c>
      <c r="E10881" s="1">
        <v>1.3832000000000002</v>
      </c>
      <c r="F10881" s="26">
        <v>3808</v>
      </c>
      <c r="G10881" s="17" t="s">
        <v>9170</v>
      </c>
      <c r="H10881" s="127" t="s">
        <v>10637</v>
      </c>
      <c r="I10881" s="4"/>
    </row>
    <row r="10882" spans="1:9" ht="30">
      <c r="A10882" s="6">
        <v>10880</v>
      </c>
      <c r="B10882" s="127" t="s">
        <v>10694</v>
      </c>
      <c r="C10882" s="25" t="str">
        <f>IF(D10882=2,"NO","YES")</f>
        <v>YES</v>
      </c>
      <c r="D10882" s="96">
        <f t="shared" si="181"/>
        <v>0.19</v>
      </c>
      <c r="E10882" s="1">
        <v>0.46930000000000005</v>
      </c>
      <c r="F10882" s="26">
        <v>1292</v>
      </c>
      <c r="G10882" s="17" t="s">
        <v>9170</v>
      </c>
      <c r="H10882" s="127" t="s">
        <v>10637</v>
      </c>
      <c r="I10882" s="4"/>
    </row>
    <row r="10883" spans="1:9" ht="30">
      <c r="A10883" s="6">
        <v>10881</v>
      </c>
      <c r="B10883" s="127" t="s">
        <v>10695</v>
      </c>
      <c r="C10883" s="25" t="str">
        <f>IF(D10883=2,"NO","YES")</f>
        <v>YES</v>
      </c>
      <c r="D10883" s="96">
        <f t="shared" si="181"/>
        <v>0.31</v>
      </c>
      <c r="E10883" s="1">
        <v>0.76570000000000005</v>
      </c>
      <c r="F10883" s="26">
        <v>2108</v>
      </c>
      <c r="G10883" s="17" t="s">
        <v>9170</v>
      </c>
      <c r="H10883" s="127" t="s">
        <v>10637</v>
      </c>
      <c r="I10883" s="4"/>
    </row>
    <row r="10884" spans="1:9" ht="30">
      <c r="A10884" s="6">
        <v>10882</v>
      </c>
      <c r="B10884" s="127" t="s">
        <v>10696</v>
      </c>
      <c r="C10884" s="25" t="str">
        <f>IF(D10884=2,"NO","YES")</f>
        <v>YES</v>
      </c>
      <c r="D10884" s="96">
        <f t="shared" si="181"/>
        <v>0.47</v>
      </c>
      <c r="E10884" s="1">
        <v>1.1609</v>
      </c>
      <c r="F10884" s="26">
        <v>3196</v>
      </c>
      <c r="G10884" s="17" t="s">
        <v>9170</v>
      </c>
      <c r="H10884" s="127" t="s">
        <v>10637</v>
      </c>
      <c r="I10884" s="4"/>
    </row>
    <row r="10885" spans="1:9" ht="30">
      <c r="A10885" s="6">
        <v>10883</v>
      </c>
      <c r="B10885" s="127" t="s">
        <v>10697</v>
      </c>
      <c r="C10885" s="25" t="str">
        <f>IF(D10885=2,"NO","YES")</f>
        <v>YES</v>
      </c>
      <c r="D10885" s="96">
        <f t="shared" ref="D10885:D10948" si="182">F10885/6800</f>
        <v>0.25</v>
      </c>
      <c r="E10885" s="1">
        <v>0.61750000000000005</v>
      </c>
      <c r="F10885" s="26">
        <v>1700</v>
      </c>
      <c r="G10885" s="17" t="s">
        <v>9170</v>
      </c>
      <c r="H10885" s="127" t="s">
        <v>10637</v>
      </c>
      <c r="I10885" s="4"/>
    </row>
    <row r="10886" spans="1:9" ht="30">
      <c r="A10886" s="6">
        <v>10884</v>
      </c>
      <c r="B10886" s="127" t="s">
        <v>10698</v>
      </c>
      <c r="C10886" s="25" t="str">
        <f>IF(D10886=2,"NO","YES")</f>
        <v>YES</v>
      </c>
      <c r="D10886" s="96">
        <f t="shared" si="182"/>
        <v>0.15</v>
      </c>
      <c r="E10886" s="1">
        <v>0.3705</v>
      </c>
      <c r="F10886" s="26">
        <v>1020</v>
      </c>
      <c r="G10886" s="17" t="s">
        <v>9170</v>
      </c>
      <c r="H10886" s="127" t="s">
        <v>10637</v>
      </c>
      <c r="I10886" s="4"/>
    </row>
    <row r="10887" spans="1:9" ht="30">
      <c r="A10887" s="6">
        <v>10885</v>
      </c>
      <c r="B10887" s="127" t="s">
        <v>10699</v>
      </c>
      <c r="C10887" s="25" t="str">
        <f>IF(D10887=2,"NO","YES")</f>
        <v>YES</v>
      </c>
      <c r="D10887" s="96">
        <f t="shared" si="182"/>
        <v>0.3</v>
      </c>
      <c r="E10887" s="1">
        <v>0.74099999999999999</v>
      </c>
      <c r="F10887" s="26">
        <v>2040</v>
      </c>
      <c r="G10887" s="17" t="s">
        <v>9170</v>
      </c>
      <c r="H10887" s="127" t="s">
        <v>10637</v>
      </c>
      <c r="I10887" s="4"/>
    </row>
    <row r="10888" spans="1:9" ht="30">
      <c r="A10888" s="6">
        <v>10886</v>
      </c>
      <c r="B10888" s="127" t="s">
        <v>10700</v>
      </c>
      <c r="C10888" s="25" t="str">
        <f>IF(D10888=2,"NO","YES")</f>
        <v>YES</v>
      </c>
      <c r="D10888" s="96">
        <f t="shared" si="182"/>
        <v>0.08</v>
      </c>
      <c r="E10888" s="1">
        <v>0.19760000000000003</v>
      </c>
      <c r="F10888" s="26">
        <v>544</v>
      </c>
      <c r="G10888" s="17" t="s">
        <v>9170</v>
      </c>
      <c r="H10888" s="127" t="s">
        <v>10637</v>
      </c>
      <c r="I10888" s="4"/>
    </row>
    <row r="10889" spans="1:9" ht="30">
      <c r="A10889" s="6">
        <v>10887</v>
      </c>
      <c r="B10889" s="127" t="s">
        <v>10701</v>
      </c>
      <c r="C10889" s="25" t="str">
        <f>IF(D10889=2,"NO","YES")</f>
        <v>YES</v>
      </c>
      <c r="D10889" s="96">
        <f t="shared" si="182"/>
        <v>0.05</v>
      </c>
      <c r="E10889" s="1">
        <v>0.12350000000000001</v>
      </c>
      <c r="F10889" s="26">
        <v>340</v>
      </c>
      <c r="G10889" s="17" t="s">
        <v>9170</v>
      </c>
      <c r="H10889" s="127" t="s">
        <v>10637</v>
      </c>
      <c r="I10889" s="4"/>
    </row>
    <row r="10890" spans="1:9" ht="30">
      <c r="A10890" s="6">
        <v>10888</v>
      </c>
      <c r="B10890" s="127" t="s">
        <v>10702</v>
      </c>
      <c r="C10890" s="25" t="str">
        <f>IF(D10890=2,"NO","YES")</f>
        <v>YES</v>
      </c>
      <c r="D10890" s="96">
        <f t="shared" si="182"/>
        <v>1.26</v>
      </c>
      <c r="E10890" s="1">
        <v>3.1122000000000001</v>
      </c>
      <c r="F10890" s="26">
        <v>8568</v>
      </c>
      <c r="G10890" s="17" t="s">
        <v>9170</v>
      </c>
      <c r="H10890" s="127" t="s">
        <v>10637</v>
      </c>
      <c r="I10890" s="4"/>
    </row>
    <row r="10891" spans="1:9">
      <c r="A10891" s="6">
        <v>10889</v>
      </c>
      <c r="B10891" s="127" t="s">
        <v>10703</v>
      </c>
      <c r="C10891" s="25" t="str">
        <f>IF(D10891=2,"NO","YES")</f>
        <v>YES</v>
      </c>
      <c r="D10891" s="96">
        <f t="shared" si="182"/>
        <v>0.13</v>
      </c>
      <c r="E10891" s="1">
        <v>0.32110000000000005</v>
      </c>
      <c r="F10891" s="26">
        <v>884</v>
      </c>
      <c r="G10891" s="17" t="s">
        <v>9170</v>
      </c>
      <c r="H10891" s="127" t="s">
        <v>10637</v>
      </c>
      <c r="I10891" s="4"/>
    </row>
    <row r="10892" spans="1:9" ht="30">
      <c r="A10892" s="6">
        <v>10890</v>
      </c>
      <c r="B10892" s="127" t="s">
        <v>10704</v>
      </c>
      <c r="C10892" s="25" t="str">
        <f>IF(D10892=2,"NO","YES")</f>
        <v>YES</v>
      </c>
      <c r="D10892" s="96">
        <f t="shared" si="182"/>
        <v>0.13</v>
      </c>
      <c r="E10892" s="1">
        <v>0.32110000000000005</v>
      </c>
      <c r="F10892" s="26">
        <v>884</v>
      </c>
      <c r="G10892" s="17" t="s">
        <v>9170</v>
      </c>
      <c r="H10892" s="127" t="s">
        <v>10637</v>
      </c>
      <c r="I10892" s="4"/>
    </row>
    <row r="10893" spans="1:9">
      <c r="A10893" s="6">
        <v>10891</v>
      </c>
      <c r="B10893" s="127" t="s">
        <v>10705</v>
      </c>
      <c r="C10893" s="25" t="str">
        <f>IF(D10893=2,"NO","YES")</f>
        <v>YES</v>
      </c>
      <c r="D10893" s="96">
        <f t="shared" si="182"/>
        <v>0.38</v>
      </c>
      <c r="E10893" s="1">
        <v>0.9386000000000001</v>
      </c>
      <c r="F10893" s="26">
        <v>2584</v>
      </c>
      <c r="G10893" s="17" t="s">
        <v>9170</v>
      </c>
      <c r="H10893" s="127" t="s">
        <v>10637</v>
      </c>
      <c r="I10893" s="4"/>
    </row>
    <row r="10894" spans="1:9" ht="30">
      <c r="A10894" s="6">
        <v>10892</v>
      </c>
      <c r="B10894" s="127" t="s">
        <v>10706</v>
      </c>
      <c r="C10894" s="25" t="str">
        <f>IF(D10894=2,"NO","YES")</f>
        <v>YES</v>
      </c>
      <c r="D10894" s="96">
        <f t="shared" si="182"/>
        <v>0.06</v>
      </c>
      <c r="E10894" s="1">
        <v>0.1482</v>
      </c>
      <c r="F10894" s="26">
        <v>408</v>
      </c>
      <c r="G10894" s="17" t="s">
        <v>9170</v>
      </c>
      <c r="H10894" s="127" t="s">
        <v>10637</v>
      </c>
      <c r="I10894" s="4"/>
    </row>
    <row r="10895" spans="1:9" ht="30">
      <c r="A10895" s="6">
        <v>10893</v>
      </c>
      <c r="B10895" s="127" t="s">
        <v>10707</v>
      </c>
      <c r="C10895" s="25" t="str">
        <f>IF(D10895=2,"NO","YES")</f>
        <v>YES</v>
      </c>
      <c r="D10895" s="96">
        <f t="shared" si="182"/>
        <v>0.3</v>
      </c>
      <c r="E10895" s="1">
        <v>0.74099999999999999</v>
      </c>
      <c r="F10895" s="26">
        <v>2040</v>
      </c>
      <c r="G10895" s="17" t="s">
        <v>9170</v>
      </c>
      <c r="H10895" s="127" t="s">
        <v>10637</v>
      </c>
      <c r="I10895" s="4"/>
    </row>
    <row r="10896" spans="1:9" ht="30">
      <c r="A10896" s="6">
        <v>10894</v>
      </c>
      <c r="B10896" s="127" t="s">
        <v>10708</v>
      </c>
      <c r="C10896" s="25" t="str">
        <f>IF(D10896=2,"NO","YES")</f>
        <v>YES</v>
      </c>
      <c r="D10896" s="96">
        <f t="shared" si="182"/>
        <v>0.05</v>
      </c>
      <c r="E10896" s="1">
        <v>0.12350000000000001</v>
      </c>
      <c r="F10896" s="26">
        <v>340</v>
      </c>
      <c r="G10896" s="17" t="s">
        <v>9170</v>
      </c>
      <c r="H10896" s="127" t="s">
        <v>10637</v>
      </c>
      <c r="I10896" s="4"/>
    </row>
    <row r="10897" spans="1:9" ht="30">
      <c r="A10897" s="6">
        <v>10895</v>
      </c>
      <c r="B10897" s="127" t="s">
        <v>10709</v>
      </c>
      <c r="C10897" s="25" t="str">
        <f>IF(D10897=2,"NO","YES")</f>
        <v>YES</v>
      </c>
      <c r="D10897" s="96">
        <f t="shared" si="182"/>
        <v>1.07</v>
      </c>
      <c r="E10897" s="1">
        <v>2.6429000000000005</v>
      </c>
      <c r="F10897" s="26">
        <v>7276</v>
      </c>
      <c r="G10897" s="17" t="s">
        <v>9170</v>
      </c>
      <c r="H10897" s="127" t="s">
        <v>10637</v>
      </c>
      <c r="I10897" s="4"/>
    </row>
    <row r="10898" spans="1:9" ht="30">
      <c r="A10898" s="6">
        <v>10896</v>
      </c>
      <c r="B10898" s="127" t="s">
        <v>10710</v>
      </c>
      <c r="C10898" s="25" t="str">
        <f>IF(D10898=2,"NO","YES")</f>
        <v>YES</v>
      </c>
      <c r="D10898" s="96">
        <f t="shared" si="182"/>
        <v>0.34</v>
      </c>
      <c r="E10898" s="1">
        <v>0.8398000000000001</v>
      </c>
      <c r="F10898" s="26">
        <v>2312</v>
      </c>
      <c r="G10898" s="17" t="s">
        <v>9170</v>
      </c>
      <c r="H10898" s="127" t="s">
        <v>10637</v>
      </c>
      <c r="I10898" s="4"/>
    </row>
    <row r="10899" spans="1:9" ht="30">
      <c r="A10899" s="6">
        <v>10897</v>
      </c>
      <c r="B10899" s="127" t="s">
        <v>10711</v>
      </c>
      <c r="C10899" s="25" t="str">
        <f>IF(D10899=2,"NO","YES")</f>
        <v>YES</v>
      </c>
      <c r="D10899" s="96">
        <f t="shared" si="182"/>
        <v>0.33</v>
      </c>
      <c r="E10899" s="1">
        <v>0.81510000000000016</v>
      </c>
      <c r="F10899" s="26">
        <v>2244</v>
      </c>
      <c r="G10899" s="17" t="s">
        <v>9170</v>
      </c>
      <c r="H10899" s="127" t="s">
        <v>10637</v>
      </c>
      <c r="I10899" s="4"/>
    </row>
    <row r="10900" spans="1:9" ht="30">
      <c r="A10900" s="6">
        <v>10898</v>
      </c>
      <c r="B10900" s="127" t="s">
        <v>10712</v>
      </c>
      <c r="C10900" s="25" t="str">
        <f>IF(D10900=2,"NO","YES")</f>
        <v>YES</v>
      </c>
      <c r="D10900" s="96">
        <f t="shared" si="182"/>
        <v>0.33</v>
      </c>
      <c r="E10900" s="1">
        <v>0.81510000000000016</v>
      </c>
      <c r="F10900" s="26">
        <v>2244</v>
      </c>
      <c r="G10900" s="17" t="s">
        <v>9170</v>
      </c>
      <c r="H10900" s="127" t="s">
        <v>10637</v>
      </c>
      <c r="I10900" s="4"/>
    </row>
    <row r="10901" spans="1:9" ht="30">
      <c r="A10901" s="6">
        <v>10899</v>
      </c>
      <c r="B10901" s="127" t="s">
        <v>10713</v>
      </c>
      <c r="C10901" s="25" t="str">
        <f>IF(D10901=2,"NO","YES")</f>
        <v>YES</v>
      </c>
      <c r="D10901" s="96">
        <f t="shared" si="182"/>
        <v>0.37</v>
      </c>
      <c r="E10901" s="1">
        <v>0.91390000000000005</v>
      </c>
      <c r="F10901" s="26">
        <v>2516</v>
      </c>
      <c r="G10901" s="17" t="s">
        <v>9170</v>
      </c>
      <c r="H10901" s="127" t="s">
        <v>10637</v>
      </c>
      <c r="I10901" s="4"/>
    </row>
    <row r="10902" spans="1:9" ht="30">
      <c r="A10902" s="6">
        <v>10900</v>
      </c>
      <c r="B10902" s="127" t="s">
        <v>10714</v>
      </c>
      <c r="C10902" s="25" t="str">
        <f>IF(D10902=2,"NO","YES")</f>
        <v>YES</v>
      </c>
      <c r="D10902" s="96">
        <f t="shared" si="182"/>
        <v>0.81</v>
      </c>
      <c r="E10902" s="1">
        <v>2.0007000000000001</v>
      </c>
      <c r="F10902" s="26">
        <v>5508</v>
      </c>
      <c r="G10902" s="17" t="s">
        <v>9170</v>
      </c>
      <c r="H10902" s="127" t="s">
        <v>10637</v>
      </c>
      <c r="I10902" s="4"/>
    </row>
    <row r="10903" spans="1:9">
      <c r="A10903" s="6">
        <v>10901</v>
      </c>
      <c r="B10903" s="127" t="s">
        <v>10715</v>
      </c>
      <c r="C10903" s="25" t="str">
        <f>IF(D10903=2,"NO","YES")</f>
        <v>YES</v>
      </c>
      <c r="D10903" s="96">
        <f t="shared" si="182"/>
        <v>0.34</v>
      </c>
      <c r="E10903" s="1">
        <v>0.8398000000000001</v>
      </c>
      <c r="F10903" s="26">
        <v>2312</v>
      </c>
      <c r="G10903" s="17" t="s">
        <v>9170</v>
      </c>
      <c r="H10903" s="127" t="s">
        <v>10637</v>
      </c>
      <c r="I10903" s="4"/>
    </row>
    <row r="10904" spans="1:9" ht="30">
      <c r="A10904" s="6">
        <v>10902</v>
      </c>
      <c r="B10904" s="127" t="s">
        <v>10542</v>
      </c>
      <c r="C10904" s="25" t="str">
        <f>IF(D10904=2,"NO","YES")</f>
        <v>YES</v>
      </c>
      <c r="D10904" s="96">
        <f t="shared" si="182"/>
        <v>0.81</v>
      </c>
      <c r="E10904" s="1">
        <v>2.0007000000000001</v>
      </c>
      <c r="F10904" s="26">
        <v>5508</v>
      </c>
      <c r="G10904" s="17" t="s">
        <v>9170</v>
      </c>
      <c r="H10904" s="127" t="s">
        <v>10637</v>
      </c>
      <c r="I10904" s="4"/>
    </row>
    <row r="10905" spans="1:9" ht="30">
      <c r="A10905" s="6">
        <v>10903</v>
      </c>
      <c r="B10905" s="127" t="s">
        <v>10716</v>
      </c>
      <c r="C10905" s="25" t="str">
        <f>IF(D10905=2,"NO","YES")</f>
        <v>YES</v>
      </c>
      <c r="D10905" s="96">
        <f t="shared" si="182"/>
        <v>0.57999999999999996</v>
      </c>
      <c r="E10905" s="1">
        <v>1.4326000000000001</v>
      </c>
      <c r="F10905" s="26">
        <v>3944</v>
      </c>
      <c r="G10905" s="17" t="s">
        <v>9170</v>
      </c>
      <c r="H10905" s="127" t="s">
        <v>10637</v>
      </c>
      <c r="I10905" s="4"/>
    </row>
    <row r="10906" spans="1:9" ht="30">
      <c r="A10906" s="6">
        <v>10904</v>
      </c>
      <c r="B10906" s="127" t="s">
        <v>10717</v>
      </c>
      <c r="C10906" s="25" t="str">
        <f>IF(D10906=2,"NO","YES")</f>
        <v>YES</v>
      </c>
      <c r="D10906" s="96">
        <f t="shared" si="182"/>
        <v>1.0900000000000001</v>
      </c>
      <c r="E10906" s="1">
        <v>2.6923000000000004</v>
      </c>
      <c r="F10906" s="26">
        <v>7412</v>
      </c>
      <c r="G10906" s="17" t="s">
        <v>9170</v>
      </c>
      <c r="H10906" s="127" t="s">
        <v>10637</v>
      </c>
      <c r="I10906" s="4"/>
    </row>
    <row r="10907" spans="1:9" ht="30">
      <c r="A10907" s="6">
        <v>10905</v>
      </c>
      <c r="B10907" s="127" t="s">
        <v>10544</v>
      </c>
      <c r="C10907" s="25" t="str">
        <f>IF(D10907=2,"NO","YES")</f>
        <v>YES</v>
      </c>
      <c r="D10907" s="96">
        <f t="shared" si="182"/>
        <v>0.79</v>
      </c>
      <c r="E10907" s="1">
        <v>1.9513000000000003</v>
      </c>
      <c r="F10907" s="26">
        <v>5372</v>
      </c>
      <c r="G10907" s="17" t="s">
        <v>9170</v>
      </c>
      <c r="H10907" s="127" t="s">
        <v>10637</v>
      </c>
      <c r="I10907" s="4"/>
    </row>
    <row r="10908" spans="1:9" ht="30">
      <c r="A10908" s="6">
        <v>10906</v>
      </c>
      <c r="B10908" s="127" t="s">
        <v>10718</v>
      </c>
      <c r="C10908" s="25" t="str">
        <f>IF(D10908=2,"NO","YES")</f>
        <v>YES</v>
      </c>
      <c r="D10908" s="96">
        <f t="shared" si="182"/>
        <v>0.09</v>
      </c>
      <c r="E10908" s="1">
        <v>0.2223</v>
      </c>
      <c r="F10908" s="26">
        <v>612</v>
      </c>
      <c r="G10908" s="17" t="s">
        <v>9170</v>
      </c>
      <c r="H10908" s="127" t="s">
        <v>10637</v>
      </c>
      <c r="I10908" s="4"/>
    </row>
    <row r="10909" spans="1:9" ht="30">
      <c r="A10909" s="6">
        <v>10907</v>
      </c>
      <c r="B10909" s="127" t="s">
        <v>10719</v>
      </c>
      <c r="C10909" s="25" t="str">
        <f>IF(D10909=2,"NO","YES")</f>
        <v>YES</v>
      </c>
      <c r="D10909" s="96">
        <f t="shared" si="182"/>
        <v>0.51</v>
      </c>
      <c r="E10909" s="1">
        <v>1.2597</v>
      </c>
      <c r="F10909" s="26">
        <v>3468</v>
      </c>
      <c r="G10909" s="17" t="s">
        <v>9170</v>
      </c>
      <c r="H10909" s="127" t="s">
        <v>10637</v>
      </c>
      <c r="I10909" s="4"/>
    </row>
    <row r="10910" spans="1:9" ht="30">
      <c r="A10910" s="6">
        <v>10908</v>
      </c>
      <c r="B10910" s="127" t="s">
        <v>10720</v>
      </c>
      <c r="C10910" s="25" t="str">
        <f>IF(D10910=2,"NO","YES")</f>
        <v>YES</v>
      </c>
      <c r="D10910" s="96">
        <f t="shared" si="182"/>
        <v>1.18</v>
      </c>
      <c r="E10910" s="1">
        <v>2.9146000000000001</v>
      </c>
      <c r="F10910" s="26">
        <v>8024</v>
      </c>
      <c r="G10910" s="17" t="s">
        <v>9170</v>
      </c>
      <c r="H10910" s="127" t="s">
        <v>10637</v>
      </c>
      <c r="I10910" s="4"/>
    </row>
    <row r="10911" spans="1:9" ht="30">
      <c r="A10911" s="6">
        <v>10909</v>
      </c>
      <c r="B10911" s="127" t="s">
        <v>10721</v>
      </c>
      <c r="C10911" s="25" t="str">
        <f>IF(D10911=2,"NO","YES")</f>
        <v>YES</v>
      </c>
      <c r="D10911" s="96">
        <f t="shared" si="182"/>
        <v>0.42</v>
      </c>
      <c r="E10911" s="1">
        <v>1.0374000000000001</v>
      </c>
      <c r="F10911" s="26">
        <v>2856</v>
      </c>
      <c r="G10911" s="17" t="s">
        <v>9170</v>
      </c>
      <c r="H10911" s="127" t="s">
        <v>10637</v>
      </c>
      <c r="I10911" s="4"/>
    </row>
    <row r="10912" spans="1:9" ht="30">
      <c r="A10912" s="6">
        <v>10910</v>
      </c>
      <c r="B10912" s="127" t="s">
        <v>10722</v>
      </c>
      <c r="C10912" s="25" t="str">
        <f>IF(D10912=2,"NO","YES")</f>
        <v>YES</v>
      </c>
      <c r="D10912" s="96">
        <f t="shared" si="182"/>
        <v>0.3</v>
      </c>
      <c r="E10912" s="1">
        <v>0.74099999999999999</v>
      </c>
      <c r="F10912" s="26">
        <v>2040</v>
      </c>
      <c r="G10912" s="17" t="s">
        <v>9170</v>
      </c>
      <c r="H10912" s="127" t="s">
        <v>10637</v>
      </c>
      <c r="I10912" s="4"/>
    </row>
    <row r="10913" spans="1:9" ht="30">
      <c r="A10913" s="6">
        <v>10911</v>
      </c>
      <c r="B10913" s="127" t="s">
        <v>10546</v>
      </c>
      <c r="C10913" s="25" t="str">
        <f>IF(D10913=2,"NO","YES")</f>
        <v>YES</v>
      </c>
      <c r="D10913" s="96">
        <f t="shared" si="182"/>
        <v>0.61</v>
      </c>
      <c r="E10913" s="1">
        <v>1.5067000000000002</v>
      </c>
      <c r="F10913" s="26">
        <v>4148</v>
      </c>
      <c r="G10913" s="17" t="s">
        <v>9170</v>
      </c>
      <c r="H10913" s="127" t="s">
        <v>10637</v>
      </c>
      <c r="I10913" s="4"/>
    </row>
    <row r="10914" spans="1:9" ht="30">
      <c r="A10914" s="6">
        <v>10912</v>
      </c>
      <c r="B10914" s="127" t="s">
        <v>10723</v>
      </c>
      <c r="C10914" s="25" t="str">
        <f>IF(D10914=2,"NO","YES")</f>
        <v>YES</v>
      </c>
      <c r="D10914" s="96">
        <f t="shared" si="182"/>
        <v>0.31</v>
      </c>
      <c r="E10914" s="1">
        <v>0.76570000000000005</v>
      </c>
      <c r="F10914" s="26">
        <v>2108</v>
      </c>
      <c r="G10914" s="17" t="s">
        <v>9170</v>
      </c>
      <c r="H10914" s="127" t="s">
        <v>10637</v>
      </c>
      <c r="I10914" s="4"/>
    </row>
    <row r="10915" spans="1:9" ht="30">
      <c r="A10915" s="6">
        <v>10913</v>
      </c>
      <c r="B10915" s="56" t="s">
        <v>10724</v>
      </c>
      <c r="C10915" s="25" t="str">
        <f>IF(D10915=2,"NO","YES")</f>
        <v>YES</v>
      </c>
      <c r="D10915" s="59">
        <f t="shared" si="182"/>
        <v>0.65</v>
      </c>
      <c r="E10915" s="1">
        <v>1.6055000000000001</v>
      </c>
      <c r="F10915" s="26">
        <v>4420</v>
      </c>
      <c r="G10915" s="17" t="s">
        <v>9170</v>
      </c>
      <c r="H10915" s="127" t="s">
        <v>10725</v>
      </c>
      <c r="I10915" s="4"/>
    </row>
    <row r="10916" spans="1:9" ht="30">
      <c r="A10916" s="6">
        <v>10914</v>
      </c>
      <c r="B10916" s="56" t="s">
        <v>10726</v>
      </c>
      <c r="C10916" s="25" t="str">
        <f>IF(D10916=2,"NO","YES")</f>
        <v>YES</v>
      </c>
      <c r="D10916" s="59">
        <f t="shared" si="182"/>
        <v>0.28000000000000003</v>
      </c>
      <c r="E10916" s="1">
        <v>0.6916000000000001</v>
      </c>
      <c r="F10916" s="26">
        <v>1904</v>
      </c>
      <c r="G10916" s="17" t="s">
        <v>9170</v>
      </c>
      <c r="H10916" s="127" t="s">
        <v>10725</v>
      </c>
      <c r="I10916" s="4"/>
    </row>
    <row r="10917" spans="1:9" ht="30">
      <c r="A10917" s="6">
        <v>10915</v>
      </c>
      <c r="B10917" s="56" t="s">
        <v>10727</v>
      </c>
      <c r="C10917" s="25" t="str">
        <f>IF(D10917=2,"NO","YES")</f>
        <v>YES</v>
      </c>
      <c r="D10917" s="59">
        <f t="shared" si="182"/>
        <v>0.4</v>
      </c>
      <c r="E10917" s="1">
        <v>0.9880000000000001</v>
      </c>
      <c r="F10917" s="26">
        <v>2720</v>
      </c>
      <c r="G10917" s="17" t="s">
        <v>9170</v>
      </c>
      <c r="H10917" s="127" t="s">
        <v>10725</v>
      </c>
      <c r="I10917" s="4"/>
    </row>
    <row r="10918" spans="1:9" ht="30">
      <c r="A10918" s="6">
        <v>10916</v>
      </c>
      <c r="B10918" s="56" t="s">
        <v>10728</v>
      </c>
      <c r="C10918" s="25" t="str">
        <f>IF(D10918=2,"NO","YES")</f>
        <v>YES</v>
      </c>
      <c r="D10918" s="59">
        <f t="shared" si="182"/>
        <v>0.84</v>
      </c>
      <c r="E10918" s="1">
        <v>2.0748000000000002</v>
      </c>
      <c r="F10918" s="26">
        <v>5712</v>
      </c>
      <c r="G10918" s="17" t="s">
        <v>9170</v>
      </c>
      <c r="H10918" s="127" t="s">
        <v>10725</v>
      </c>
      <c r="I10918" s="4"/>
    </row>
    <row r="10919" spans="1:9" ht="30">
      <c r="A10919" s="6">
        <v>10917</v>
      </c>
      <c r="B10919" s="56" t="s">
        <v>10146</v>
      </c>
      <c r="C10919" s="25" t="str">
        <f>IF(D10919=2,"NO","YES")</f>
        <v>YES</v>
      </c>
      <c r="D10919" s="59">
        <f t="shared" si="182"/>
        <v>0.46</v>
      </c>
      <c r="E10919" s="1">
        <v>1.1362000000000001</v>
      </c>
      <c r="F10919" s="26">
        <v>3128</v>
      </c>
      <c r="G10919" s="17" t="s">
        <v>9170</v>
      </c>
      <c r="H10919" s="127" t="s">
        <v>10725</v>
      </c>
      <c r="I10919" s="4"/>
    </row>
    <row r="10920" spans="1:9" ht="30">
      <c r="A10920" s="6">
        <v>10918</v>
      </c>
      <c r="B10920" s="56" t="s">
        <v>10729</v>
      </c>
      <c r="C10920" s="25" t="str">
        <f>IF(D10920=2,"NO","YES")</f>
        <v>NO</v>
      </c>
      <c r="D10920" s="59">
        <f t="shared" si="182"/>
        <v>2</v>
      </c>
      <c r="E10920" s="1">
        <v>4.9400000000000004</v>
      </c>
      <c r="F10920" s="26">
        <v>13600</v>
      </c>
      <c r="G10920" s="17" t="s">
        <v>9170</v>
      </c>
      <c r="H10920" s="127" t="s">
        <v>10725</v>
      </c>
      <c r="I10920" s="4"/>
    </row>
    <row r="10921" spans="1:9" ht="30">
      <c r="A10921" s="6">
        <v>10919</v>
      </c>
      <c r="B10921" s="56" t="s">
        <v>10163</v>
      </c>
      <c r="C10921" s="25" t="str">
        <f>IF(D10921=2,"NO","YES")</f>
        <v>YES</v>
      </c>
      <c r="D10921" s="59">
        <f t="shared" si="182"/>
        <v>0.52</v>
      </c>
      <c r="E10921" s="1">
        <v>1.2844000000000002</v>
      </c>
      <c r="F10921" s="26">
        <v>3536</v>
      </c>
      <c r="G10921" s="17" t="s">
        <v>9170</v>
      </c>
      <c r="H10921" s="127" t="s">
        <v>10725</v>
      </c>
      <c r="I10921" s="4"/>
    </row>
    <row r="10922" spans="1:9" ht="30">
      <c r="A10922" s="6">
        <v>10920</v>
      </c>
      <c r="B10922" s="56" t="s">
        <v>10730</v>
      </c>
      <c r="C10922" s="25" t="str">
        <f>IF(D10922=2,"NO","YES")</f>
        <v>YES</v>
      </c>
      <c r="D10922" s="59">
        <f t="shared" si="182"/>
        <v>1.05</v>
      </c>
      <c r="E10922" s="1">
        <v>2.5935000000000001</v>
      </c>
      <c r="F10922" s="26">
        <v>7140</v>
      </c>
      <c r="G10922" s="17" t="s">
        <v>9170</v>
      </c>
      <c r="H10922" s="127" t="s">
        <v>10725</v>
      </c>
      <c r="I10922" s="4"/>
    </row>
    <row r="10923" spans="1:9">
      <c r="A10923" s="6">
        <v>10921</v>
      </c>
      <c r="B10923" s="56" t="s">
        <v>10731</v>
      </c>
      <c r="C10923" s="25" t="str">
        <f>IF(D10923=2,"NO","YES")</f>
        <v>YES</v>
      </c>
      <c r="D10923" s="59">
        <f t="shared" si="182"/>
        <v>1</v>
      </c>
      <c r="E10923" s="1">
        <v>2.4700000000000002</v>
      </c>
      <c r="F10923" s="26">
        <v>6800</v>
      </c>
      <c r="G10923" s="17" t="s">
        <v>9170</v>
      </c>
      <c r="H10923" s="127" t="s">
        <v>10725</v>
      </c>
      <c r="I10923" s="4"/>
    </row>
    <row r="10924" spans="1:9" ht="30">
      <c r="A10924" s="6">
        <v>10922</v>
      </c>
      <c r="B10924" s="56" t="s">
        <v>10168</v>
      </c>
      <c r="C10924" s="25" t="str">
        <f>IF(D10924=2,"NO","YES")</f>
        <v>YES</v>
      </c>
      <c r="D10924" s="59">
        <f t="shared" si="182"/>
        <v>0.95</v>
      </c>
      <c r="E10924" s="1">
        <v>2.3465000000000003</v>
      </c>
      <c r="F10924" s="26">
        <v>6460</v>
      </c>
      <c r="G10924" s="17" t="s">
        <v>9170</v>
      </c>
      <c r="H10924" s="127" t="s">
        <v>10725</v>
      </c>
      <c r="I10924" s="4"/>
    </row>
    <row r="10925" spans="1:9" ht="30">
      <c r="A10925" s="6">
        <v>10923</v>
      </c>
      <c r="B10925" s="56" t="s">
        <v>10732</v>
      </c>
      <c r="C10925" s="25" t="str">
        <f>IF(D10925=2,"NO","YES")</f>
        <v>YES</v>
      </c>
      <c r="D10925" s="59">
        <f t="shared" si="182"/>
        <v>0.34</v>
      </c>
      <c r="E10925" s="1">
        <v>0.8398000000000001</v>
      </c>
      <c r="F10925" s="26">
        <v>2312</v>
      </c>
      <c r="G10925" s="17" t="s">
        <v>9170</v>
      </c>
      <c r="H10925" s="127" t="s">
        <v>10725</v>
      </c>
      <c r="I10925" s="4"/>
    </row>
    <row r="10926" spans="1:9" ht="30">
      <c r="A10926" s="6">
        <v>10924</v>
      </c>
      <c r="B10926" s="56" t="s">
        <v>10733</v>
      </c>
      <c r="C10926" s="25" t="str">
        <f>IF(D10926=2,"NO","YES")</f>
        <v>YES</v>
      </c>
      <c r="D10926" s="59">
        <f t="shared" si="182"/>
        <v>0.21</v>
      </c>
      <c r="E10926" s="1">
        <v>0.51870000000000005</v>
      </c>
      <c r="F10926" s="26">
        <v>1428</v>
      </c>
      <c r="G10926" s="17" t="s">
        <v>9170</v>
      </c>
      <c r="H10926" s="127" t="s">
        <v>10725</v>
      </c>
      <c r="I10926" s="4"/>
    </row>
    <row r="10927" spans="1:9" ht="30">
      <c r="A10927" s="6">
        <v>10925</v>
      </c>
      <c r="B10927" s="56" t="s">
        <v>10734</v>
      </c>
      <c r="C10927" s="25" t="str">
        <f>IF(D10927=2,"NO","YES")</f>
        <v>NO</v>
      </c>
      <c r="D10927" s="59">
        <f t="shared" si="182"/>
        <v>2</v>
      </c>
      <c r="E10927" s="1">
        <v>4.9400000000000004</v>
      </c>
      <c r="F10927" s="26">
        <v>13600</v>
      </c>
      <c r="G10927" s="17" t="s">
        <v>9170</v>
      </c>
      <c r="H10927" s="127" t="s">
        <v>10725</v>
      </c>
      <c r="I10927" s="4"/>
    </row>
    <row r="10928" spans="1:9" ht="30">
      <c r="A10928" s="6">
        <v>10926</v>
      </c>
      <c r="B10928" s="56" t="s">
        <v>10735</v>
      </c>
      <c r="C10928" s="25" t="str">
        <f>IF(D10928=2,"NO","YES")</f>
        <v>YES</v>
      </c>
      <c r="D10928" s="59">
        <f t="shared" si="182"/>
        <v>1</v>
      </c>
      <c r="E10928" s="1">
        <v>2.4700000000000002</v>
      </c>
      <c r="F10928" s="26">
        <v>6800</v>
      </c>
      <c r="G10928" s="17" t="s">
        <v>9170</v>
      </c>
      <c r="H10928" s="127" t="s">
        <v>10725</v>
      </c>
      <c r="I10928" s="4"/>
    </row>
    <row r="10929" spans="1:9">
      <c r="A10929" s="6">
        <v>10927</v>
      </c>
      <c r="B10929" s="56" t="s">
        <v>10736</v>
      </c>
      <c r="C10929" s="25" t="str">
        <f>IF(D10929=2,"NO","YES")</f>
        <v>YES</v>
      </c>
      <c r="D10929" s="59">
        <f t="shared" si="182"/>
        <v>0.17</v>
      </c>
      <c r="E10929" s="1">
        <v>0.41990000000000005</v>
      </c>
      <c r="F10929" s="26">
        <v>1156</v>
      </c>
      <c r="G10929" s="17" t="s">
        <v>9170</v>
      </c>
      <c r="H10929" s="127" t="s">
        <v>10725</v>
      </c>
      <c r="I10929" s="4"/>
    </row>
    <row r="10930" spans="1:9">
      <c r="A10930" s="6">
        <v>10928</v>
      </c>
      <c r="B10930" s="56" t="s">
        <v>10737</v>
      </c>
      <c r="C10930" s="25" t="str">
        <f>IF(D10930=2,"NO","YES")</f>
        <v>YES</v>
      </c>
      <c r="D10930" s="59">
        <f t="shared" si="182"/>
        <v>0.49</v>
      </c>
      <c r="E10930" s="1">
        <v>1.2103000000000002</v>
      </c>
      <c r="F10930" s="26">
        <v>3332</v>
      </c>
      <c r="G10930" s="17" t="s">
        <v>9170</v>
      </c>
      <c r="H10930" s="127" t="s">
        <v>10725</v>
      </c>
      <c r="I10930" s="4"/>
    </row>
    <row r="10931" spans="1:9" ht="30">
      <c r="A10931" s="6">
        <v>10929</v>
      </c>
      <c r="B10931" s="56" t="s">
        <v>10738</v>
      </c>
      <c r="C10931" s="25" t="str">
        <f>IF(D10931=2,"NO","YES")</f>
        <v>YES</v>
      </c>
      <c r="D10931" s="59">
        <f t="shared" si="182"/>
        <v>0.91</v>
      </c>
      <c r="E10931" s="1">
        <v>2.2477000000000005</v>
      </c>
      <c r="F10931" s="26">
        <v>6188</v>
      </c>
      <c r="G10931" s="17" t="s">
        <v>9170</v>
      </c>
      <c r="H10931" s="127" t="s">
        <v>10725</v>
      </c>
      <c r="I10931" s="4"/>
    </row>
    <row r="10932" spans="1:9" ht="30">
      <c r="A10932" s="6">
        <v>10930</v>
      </c>
      <c r="B10932" s="56" t="s">
        <v>10739</v>
      </c>
      <c r="C10932" s="25" t="str">
        <f>IF(D10932=2,"NO","YES")</f>
        <v>YES</v>
      </c>
      <c r="D10932" s="59">
        <f t="shared" si="182"/>
        <v>0.91</v>
      </c>
      <c r="E10932" s="1">
        <v>2.2477000000000005</v>
      </c>
      <c r="F10932" s="26">
        <v>6188</v>
      </c>
      <c r="G10932" s="17" t="s">
        <v>9170</v>
      </c>
      <c r="H10932" s="127" t="s">
        <v>10725</v>
      </c>
      <c r="I10932" s="4"/>
    </row>
    <row r="10933" spans="1:9" ht="30">
      <c r="A10933" s="6">
        <v>10931</v>
      </c>
      <c r="B10933" s="56" t="s">
        <v>10740</v>
      </c>
      <c r="C10933" s="25" t="str">
        <f>IF(D10933=2,"NO","YES")</f>
        <v>YES</v>
      </c>
      <c r="D10933" s="59">
        <f t="shared" si="182"/>
        <v>1.69</v>
      </c>
      <c r="E10933" s="1">
        <v>4.1743000000000006</v>
      </c>
      <c r="F10933" s="26">
        <v>11492</v>
      </c>
      <c r="G10933" s="17" t="s">
        <v>9170</v>
      </c>
      <c r="H10933" s="127" t="s">
        <v>10725</v>
      </c>
      <c r="I10933" s="4"/>
    </row>
    <row r="10934" spans="1:9" ht="30">
      <c r="A10934" s="6">
        <v>10932</v>
      </c>
      <c r="B10934" s="56" t="s">
        <v>10741</v>
      </c>
      <c r="C10934" s="25" t="str">
        <f>IF(D10934=2,"NO","YES")</f>
        <v>YES</v>
      </c>
      <c r="D10934" s="59">
        <f t="shared" si="182"/>
        <v>0.49</v>
      </c>
      <c r="E10934" s="1">
        <v>1.2103000000000002</v>
      </c>
      <c r="F10934" s="26">
        <v>3332</v>
      </c>
      <c r="G10934" s="17" t="s">
        <v>9170</v>
      </c>
      <c r="H10934" s="127" t="s">
        <v>10725</v>
      </c>
      <c r="I10934" s="4"/>
    </row>
    <row r="10935" spans="1:9" ht="30">
      <c r="A10935" s="6">
        <v>10933</v>
      </c>
      <c r="B10935" s="56" t="s">
        <v>10742</v>
      </c>
      <c r="C10935" s="25" t="str">
        <f>IF(D10935=2,"NO","YES")</f>
        <v>YES</v>
      </c>
      <c r="D10935" s="59">
        <f t="shared" si="182"/>
        <v>1.85</v>
      </c>
      <c r="E10935" s="1">
        <v>4.5695000000000006</v>
      </c>
      <c r="F10935" s="26">
        <v>12580</v>
      </c>
      <c r="G10935" s="17" t="s">
        <v>9170</v>
      </c>
      <c r="H10935" s="127" t="s">
        <v>10725</v>
      </c>
      <c r="I10935" s="4"/>
    </row>
    <row r="10936" spans="1:9" ht="30">
      <c r="A10936" s="6">
        <v>10934</v>
      </c>
      <c r="B10936" s="56" t="s">
        <v>10743</v>
      </c>
      <c r="C10936" s="25" t="str">
        <f>IF(D10936=2,"NO","YES")</f>
        <v>YES</v>
      </c>
      <c r="D10936" s="59">
        <f t="shared" si="182"/>
        <v>0.08</v>
      </c>
      <c r="E10936" s="1">
        <v>0.19760000000000003</v>
      </c>
      <c r="F10936" s="26">
        <v>544</v>
      </c>
      <c r="G10936" s="17" t="s">
        <v>9170</v>
      </c>
      <c r="H10936" s="127" t="s">
        <v>10725</v>
      </c>
      <c r="I10936" s="4"/>
    </row>
    <row r="10937" spans="1:9" ht="30">
      <c r="A10937" s="6">
        <v>10935</v>
      </c>
      <c r="B10937" s="56" t="s">
        <v>10744</v>
      </c>
      <c r="C10937" s="25" t="str">
        <f>IF(D10937=2,"NO","YES")</f>
        <v>YES</v>
      </c>
      <c r="D10937" s="59">
        <f t="shared" si="182"/>
        <v>0.77</v>
      </c>
      <c r="E10937" s="1">
        <v>1.9019000000000001</v>
      </c>
      <c r="F10937" s="26">
        <v>5236</v>
      </c>
      <c r="G10937" s="17" t="s">
        <v>9170</v>
      </c>
      <c r="H10937" s="127" t="s">
        <v>10725</v>
      </c>
      <c r="I10937" s="4"/>
    </row>
    <row r="10938" spans="1:9" ht="30">
      <c r="A10938" s="6">
        <v>10936</v>
      </c>
      <c r="B10938" s="56" t="s">
        <v>10238</v>
      </c>
      <c r="C10938" s="25" t="str">
        <f>IF(D10938=2,"NO","YES")</f>
        <v>YES</v>
      </c>
      <c r="D10938" s="59">
        <f t="shared" si="182"/>
        <v>0.4</v>
      </c>
      <c r="E10938" s="1">
        <v>0.9880000000000001</v>
      </c>
      <c r="F10938" s="26">
        <v>2720</v>
      </c>
      <c r="G10938" s="17" t="s">
        <v>9170</v>
      </c>
      <c r="H10938" s="127" t="s">
        <v>10725</v>
      </c>
      <c r="I10938" s="4"/>
    </row>
    <row r="10939" spans="1:9" ht="30">
      <c r="A10939" s="6">
        <v>10937</v>
      </c>
      <c r="B10939" s="56" t="s">
        <v>10745</v>
      </c>
      <c r="C10939" s="25" t="str">
        <f>IF(D10939=2,"NO","YES")</f>
        <v>YES</v>
      </c>
      <c r="D10939" s="59">
        <f t="shared" si="182"/>
        <v>0.12</v>
      </c>
      <c r="E10939" s="1">
        <v>0.2964</v>
      </c>
      <c r="F10939" s="26">
        <v>816</v>
      </c>
      <c r="G10939" s="17" t="s">
        <v>9170</v>
      </c>
      <c r="H10939" s="127" t="s">
        <v>10725</v>
      </c>
      <c r="I10939" s="4"/>
    </row>
    <row r="10940" spans="1:9" ht="30">
      <c r="A10940" s="6">
        <v>10938</v>
      </c>
      <c r="B10940" s="56" t="s">
        <v>10746</v>
      </c>
      <c r="C10940" s="25" t="str">
        <f>IF(D10940=2,"NO","YES")</f>
        <v>YES</v>
      </c>
      <c r="D10940" s="59">
        <f t="shared" si="182"/>
        <v>0.28000000000000003</v>
      </c>
      <c r="E10940" s="1">
        <v>0.6916000000000001</v>
      </c>
      <c r="F10940" s="26">
        <v>1904</v>
      </c>
      <c r="G10940" s="17" t="s">
        <v>9170</v>
      </c>
      <c r="H10940" s="127" t="s">
        <v>10725</v>
      </c>
      <c r="I10940" s="4"/>
    </row>
    <row r="10941" spans="1:9" ht="30">
      <c r="A10941" s="6">
        <v>10939</v>
      </c>
      <c r="B10941" s="56" t="s">
        <v>10747</v>
      </c>
      <c r="C10941" s="25" t="str">
        <f>IF(D10941=2,"NO","YES")</f>
        <v>YES</v>
      </c>
      <c r="D10941" s="59">
        <f t="shared" si="182"/>
        <v>0.81</v>
      </c>
      <c r="E10941" s="1">
        <v>2.0007000000000001</v>
      </c>
      <c r="F10941" s="26">
        <v>5508</v>
      </c>
      <c r="G10941" s="17" t="s">
        <v>9170</v>
      </c>
      <c r="H10941" s="127" t="s">
        <v>10725</v>
      </c>
      <c r="I10941" s="4"/>
    </row>
    <row r="10942" spans="1:9" ht="30">
      <c r="A10942" s="6">
        <v>10940</v>
      </c>
      <c r="B10942" s="56" t="s">
        <v>10748</v>
      </c>
      <c r="C10942" s="25" t="str">
        <f>IF(D10942=2,"NO","YES")</f>
        <v>YES</v>
      </c>
      <c r="D10942" s="59">
        <f t="shared" si="182"/>
        <v>0.86</v>
      </c>
      <c r="E10942" s="1">
        <v>2.1242000000000001</v>
      </c>
      <c r="F10942" s="26">
        <v>5848</v>
      </c>
      <c r="G10942" s="17" t="s">
        <v>9170</v>
      </c>
      <c r="H10942" s="127" t="s">
        <v>10725</v>
      </c>
      <c r="I10942" s="4"/>
    </row>
    <row r="10943" spans="1:9">
      <c r="A10943" s="6">
        <v>10941</v>
      </c>
      <c r="B10943" s="56" t="s">
        <v>10749</v>
      </c>
      <c r="C10943" s="25" t="str">
        <f>IF(D10943=2,"NO","YES")</f>
        <v>YES</v>
      </c>
      <c r="D10943" s="59">
        <f t="shared" si="182"/>
        <v>1.03</v>
      </c>
      <c r="E10943" s="1">
        <v>2.5441000000000003</v>
      </c>
      <c r="F10943" s="26">
        <v>7004</v>
      </c>
      <c r="G10943" s="17" t="s">
        <v>9170</v>
      </c>
      <c r="H10943" s="127" t="s">
        <v>10725</v>
      </c>
      <c r="I10943" s="4"/>
    </row>
    <row r="10944" spans="1:9" ht="30">
      <c r="A10944" s="6">
        <v>10942</v>
      </c>
      <c r="B10944" s="56" t="s">
        <v>10750</v>
      </c>
      <c r="C10944" s="25" t="str">
        <f>IF(D10944=2,"NO","YES")</f>
        <v>YES</v>
      </c>
      <c r="D10944" s="59">
        <f t="shared" si="182"/>
        <v>0.39</v>
      </c>
      <c r="E10944" s="1">
        <v>0.96330000000000016</v>
      </c>
      <c r="F10944" s="26">
        <v>2652</v>
      </c>
      <c r="G10944" s="17" t="s">
        <v>9170</v>
      </c>
      <c r="H10944" s="127" t="s">
        <v>10725</v>
      </c>
      <c r="I10944" s="4"/>
    </row>
    <row r="10945" spans="1:9">
      <c r="A10945" s="6">
        <v>10943</v>
      </c>
      <c r="B10945" s="56" t="s">
        <v>10751</v>
      </c>
      <c r="C10945" s="25" t="str">
        <f>IF(D10945=2,"NO","YES")</f>
        <v>YES</v>
      </c>
      <c r="D10945" s="59">
        <f t="shared" si="182"/>
        <v>1.96</v>
      </c>
      <c r="E10945" s="1">
        <v>4.8412000000000006</v>
      </c>
      <c r="F10945" s="26">
        <v>13328</v>
      </c>
      <c r="G10945" s="17" t="s">
        <v>9170</v>
      </c>
      <c r="H10945" s="127" t="s">
        <v>10725</v>
      </c>
      <c r="I10945" s="4"/>
    </row>
    <row r="10946" spans="1:9">
      <c r="A10946" s="6">
        <v>10944</v>
      </c>
      <c r="B10946" s="56" t="s">
        <v>10752</v>
      </c>
      <c r="C10946" s="25" t="str">
        <f>IF(D10946=2,"NO","YES")</f>
        <v>YES</v>
      </c>
      <c r="D10946" s="59">
        <f t="shared" si="182"/>
        <v>0.62</v>
      </c>
      <c r="E10946" s="1">
        <v>1.5314000000000001</v>
      </c>
      <c r="F10946" s="26">
        <v>4216</v>
      </c>
      <c r="G10946" s="17" t="s">
        <v>9170</v>
      </c>
      <c r="H10946" s="127" t="s">
        <v>10725</v>
      </c>
      <c r="I10946" s="4"/>
    </row>
    <row r="10947" spans="1:9" ht="30">
      <c r="A10947" s="6">
        <v>10945</v>
      </c>
      <c r="B10947" s="56" t="s">
        <v>10753</v>
      </c>
      <c r="C10947" s="25" t="str">
        <f>IF(D10947=2,"NO","YES")</f>
        <v>YES</v>
      </c>
      <c r="D10947" s="59">
        <f t="shared" si="182"/>
        <v>1.1499999999999999</v>
      </c>
      <c r="E10947" s="1">
        <v>2.8405</v>
      </c>
      <c r="F10947" s="26">
        <v>7820</v>
      </c>
      <c r="G10947" s="17" t="s">
        <v>9170</v>
      </c>
      <c r="H10947" s="127" t="s">
        <v>10725</v>
      </c>
      <c r="I10947" s="4"/>
    </row>
    <row r="10948" spans="1:9">
      <c r="A10948" s="6">
        <v>10946</v>
      </c>
      <c r="B10948" s="56" t="s">
        <v>10754</v>
      </c>
      <c r="C10948" s="25" t="str">
        <f>IF(D10948=2,"NO","YES")</f>
        <v>YES</v>
      </c>
      <c r="D10948" s="59">
        <f t="shared" si="182"/>
        <v>0.44</v>
      </c>
      <c r="E10948" s="1">
        <v>1.0868</v>
      </c>
      <c r="F10948" s="26">
        <v>2992</v>
      </c>
      <c r="G10948" s="17" t="s">
        <v>9170</v>
      </c>
      <c r="H10948" s="127" t="s">
        <v>10725</v>
      </c>
      <c r="I10948" s="4"/>
    </row>
    <row r="10949" spans="1:9" ht="30">
      <c r="A10949" s="6">
        <v>10947</v>
      </c>
      <c r="B10949" s="56" t="s">
        <v>10755</v>
      </c>
      <c r="C10949" s="25" t="str">
        <f>IF(D10949=2,"NO","YES")</f>
        <v>YES</v>
      </c>
      <c r="D10949" s="59">
        <f t="shared" ref="D10949:D11012" si="183">F10949/6800</f>
        <v>0.34</v>
      </c>
      <c r="E10949" s="1">
        <v>0.8398000000000001</v>
      </c>
      <c r="F10949" s="26">
        <v>2312</v>
      </c>
      <c r="G10949" s="17" t="s">
        <v>9170</v>
      </c>
      <c r="H10949" s="127" t="s">
        <v>10725</v>
      </c>
      <c r="I10949" s="4"/>
    </row>
    <row r="10950" spans="1:9" ht="30">
      <c r="A10950" s="6">
        <v>10948</v>
      </c>
      <c r="B10950" s="56" t="s">
        <v>10756</v>
      </c>
      <c r="C10950" s="25" t="str">
        <f>IF(D10950=2,"NO","YES")</f>
        <v>YES</v>
      </c>
      <c r="D10950" s="59">
        <f t="shared" si="183"/>
        <v>1.38</v>
      </c>
      <c r="E10950" s="1">
        <v>3.4085999999999999</v>
      </c>
      <c r="F10950" s="26">
        <v>9384</v>
      </c>
      <c r="G10950" s="17" t="s">
        <v>9170</v>
      </c>
      <c r="H10950" s="127" t="s">
        <v>10725</v>
      </c>
      <c r="I10950" s="4"/>
    </row>
    <row r="10951" spans="1:9" ht="30">
      <c r="A10951" s="6">
        <v>10949</v>
      </c>
      <c r="B10951" s="56" t="s">
        <v>10757</v>
      </c>
      <c r="C10951" s="25" t="str">
        <f>IF(D10951=2,"NO","YES")</f>
        <v>YES</v>
      </c>
      <c r="D10951" s="59">
        <f t="shared" si="183"/>
        <v>0.84</v>
      </c>
      <c r="E10951" s="1">
        <v>2.0748000000000002</v>
      </c>
      <c r="F10951" s="26">
        <v>5712</v>
      </c>
      <c r="G10951" s="17" t="s">
        <v>9170</v>
      </c>
      <c r="H10951" s="127" t="s">
        <v>10725</v>
      </c>
      <c r="I10951" s="4"/>
    </row>
    <row r="10952" spans="1:9" ht="30">
      <c r="A10952" s="6">
        <v>10950</v>
      </c>
      <c r="B10952" s="56" t="s">
        <v>10758</v>
      </c>
      <c r="C10952" s="25" t="str">
        <f>IF(D10952=2,"NO","YES")</f>
        <v>YES</v>
      </c>
      <c r="D10952" s="59">
        <f t="shared" si="183"/>
        <v>0.39</v>
      </c>
      <c r="E10952" s="1">
        <v>0.96330000000000016</v>
      </c>
      <c r="F10952" s="26">
        <v>2652</v>
      </c>
      <c r="G10952" s="17" t="s">
        <v>9170</v>
      </c>
      <c r="H10952" s="127" t="s">
        <v>10725</v>
      </c>
      <c r="I10952" s="4"/>
    </row>
    <row r="10953" spans="1:9">
      <c r="A10953" s="6">
        <v>10951</v>
      </c>
      <c r="B10953" s="56" t="s">
        <v>10759</v>
      </c>
      <c r="C10953" s="25" t="str">
        <f>IF(D10953=2,"NO","YES")</f>
        <v>YES</v>
      </c>
      <c r="D10953" s="59">
        <f t="shared" si="183"/>
        <v>1.96</v>
      </c>
      <c r="E10953" s="1">
        <v>4.8412000000000006</v>
      </c>
      <c r="F10953" s="26">
        <v>13328</v>
      </c>
      <c r="G10953" s="17" t="s">
        <v>9170</v>
      </c>
      <c r="H10953" s="127" t="s">
        <v>10725</v>
      </c>
      <c r="I10953" s="4"/>
    </row>
    <row r="10954" spans="1:9" ht="30">
      <c r="A10954" s="6">
        <v>10952</v>
      </c>
      <c r="B10954" s="56" t="s">
        <v>10760</v>
      </c>
      <c r="C10954" s="25" t="str">
        <f>IF(D10954=2,"NO","YES")</f>
        <v>YES</v>
      </c>
      <c r="D10954" s="59">
        <f t="shared" si="183"/>
        <v>0.68</v>
      </c>
      <c r="E10954" s="1">
        <v>1.6796000000000002</v>
      </c>
      <c r="F10954" s="26">
        <v>4624</v>
      </c>
      <c r="G10954" s="17" t="s">
        <v>9170</v>
      </c>
      <c r="H10954" s="127" t="s">
        <v>10725</v>
      </c>
      <c r="I10954" s="4"/>
    </row>
    <row r="10955" spans="1:9" ht="30">
      <c r="A10955" s="6">
        <v>10953</v>
      </c>
      <c r="B10955" s="56" t="s">
        <v>10761</v>
      </c>
      <c r="C10955" s="25" t="str">
        <f>IF(D10955=2,"NO","YES")</f>
        <v>YES</v>
      </c>
      <c r="D10955" s="59">
        <f t="shared" si="183"/>
        <v>0.97</v>
      </c>
      <c r="E10955" s="1">
        <v>2.3959000000000001</v>
      </c>
      <c r="F10955" s="26">
        <v>6596</v>
      </c>
      <c r="G10955" s="17" t="s">
        <v>9170</v>
      </c>
      <c r="H10955" s="127" t="s">
        <v>10725</v>
      </c>
      <c r="I10955" s="4"/>
    </row>
    <row r="10956" spans="1:9" ht="30">
      <c r="A10956" s="6">
        <v>10954</v>
      </c>
      <c r="B10956" s="56" t="s">
        <v>10762</v>
      </c>
      <c r="C10956" s="25" t="str">
        <f>IF(D10956=2,"NO","YES")</f>
        <v>YES</v>
      </c>
      <c r="D10956" s="59">
        <f t="shared" si="183"/>
        <v>0.52</v>
      </c>
      <c r="E10956" s="1">
        <v>1.2844000000000002</v>
      </c>
      <c r="F10956" s="26">
        <v>3536</v>
      </c>
      <c r="G10956" s="17" t="s">
        <v>9170</v>
      </c>
      <c r="H10956" s="127" t="s">
        <v>10725</v>
      </c>
      <c r="I10956" s="4"/>
    </row>
    <row r="10957" spans="1:9">
      <c r="A10957" s="6">
        <v>10955</v>
      </c>
      <c r="B10957" s="56" t="s">
        <v>10763</v>
      </c>
      <c r="C10957" s="25" t="str">
        <f>IF(D10957=2,"NO","YES")</f>
        <v>YES</v>
      </c>
      <c r="D10957" s="59">
        <f t="shared" si="183"/>
        <v>0.1</v>
      </c>
      <c r="E10957" s="1">
        <v>0.24700000000000003</v>
      </c>
      <c r="F10957" s="26">
        <v>680</v>
      </c>
      <c r="G10957" s="17" t="s">
        <v>9170</v>
      </c>
      <c r="H10957" s="127" t="s">
        <v>10725</v>
      </c>
      <c r="I10957" s="4"/>
    </row>
    <row r="10958" spans="1:9" ht="30">
      <c r="A10958" s="6">
        <v>10956</v>
      </c>
      <c r="B10958" s="56" t="s">
        <v>10764</v>
      </c>
      <c r="C10958" s="25" t="str">
        <f>IF(D10958=2,"NO","YES")</f>
        <v>YES</v>
      </c>
      <c r="D10958" s="59">
        <f t="shared" si="183"/>
        <v>0.6</v>
      </c>
      <c r="E10958" s="1">
        <v>1.482</v>
      </c>
      <c r="F10958" s="26">
        <v>4080</v>
      </c>
      <c r="G10958" s="17" t="s">
        <v>9170</v>
      </c>
      <c r="H10958" s="127" t="s">
        <v>10725</v>
      </c>
      <c r="I10958" s="4"/>
    </row>
    <row r="10959" spans="1:9" ht="30">
      <c r="A10959" s="6">
        <v>10957</v>
      </c>
      <c r="B10959" s="56" t="s">
        <v>10765</v>
      </c>
      <c r="C10959" s="25" t="str">
        <f>IF(D10959=2,"NO","YES")</f>
        <v>YES</v>
      </c>
      <c r="D10959" s="59">
        <f t="shared" si="183"/>
        <v>0.52</v>
      </c>
      <c r="E10959" s="1">
        <v>1.2844000000000002</v>
      </c>
      <c r="F10959" s="26">
        <v>3536</v>
      </c>
      <c r="G10959" s="17" t="s">
        <v>9170</v>
      </c>
      <c r="H10959" s="127" t="s">
        <v>10725</v>
      </c>
      <c r="I10959" s="4"/>
    </row>
    <row r="10960" spans="1:9">
      <c r="A10960" s="6">
        <v>10958</v>
      </c>
      <c r="B10960" s="56" t="s">
        <v>10281</v>
      </c>
      <c r="C10960" s="25" t="str">
        <f>IF(D10960=2,"NO","YES")</f>
        <v>YES</v>
      </c>
      <c r="D10960" s="59">
        <f t="shared" si="183"/>
        <v>1.57</v>
      </c>
      <c r="E10960" s="1">
        <v>3.8779000000000003</v>
      </c>
      <c r="F10960" s="26">
        <v>10676</v>
      </c>
      <c r="G10960" s="17" t="s">
        <v>9170</v>
      </c>
      <c r="H10960" s="127" t="s">
        <v>10725</v>
      </c>
      <c r="I10960" s="4"/>
    </row>
    <row r="10961" spans="1:9" ht="30">
      <c r="A10961" s="6">
        <v>10959</v>
      </c>
      <c r="B10961" s="56" t="s">
        <v>10766</v>
      </c>
      <c r="C10961" s="25" t="str">
        <f>IF(D10961=2,"NO","YES")</f>
        <v>YES</v>
      </c>
      <c r="D10961" s="59">
        <f t="shared" si="183"/>
        <v>0.25</v>
      </c>
      <c r="E10961" s="1">
        <v>0.61750000000000005</v>
      </c>
      <c r="F10961" s="26">
        <v>1700</v>
      </c>
      <c r="G10961" s="17" t="s">
        <v>9170</v>
      </c>
      <c r="H10961" s="127" t="s">
        <v>10725</v>
      </c>
      <c r="I10961" s="4"/>
    </row>
    <row r="10962" spans="1:9">
      <c r="A10962" s="6">
        <v>10960</v>
      </c>
      <c r="B10962" s="56" t="s">
        <v>10767</v>
      </c>
      <c r="C10962" s="25" t="str">
        <f>IF(D10962=2,"NO","YES")</f>
        <v>YES</v>
      </c>
      <c r="D10962" s="59">
        <f t="shared" si="183"/>
        <v>0.06</v>
      </c>
      <c r="E10962" s="1">
        <v>0.1482</v>
      </c>
      <c r="F10962" s="26">
        <v>408</v>
      </c>
      <c r="G10962" s="17" t="s">
        <v>9170</v>
      </c>
      <c r="H10962" s="127" t="s">
        <v>10725</v>
      </c>
      <c r="I10962" s="4"/>
    </row>
    <row r="10963" spans="1:9">
      <c r="A10963" s="6">
        <v>10961</v>
      </c>
      <c r="B10963" s="56" t="s">
        <v>10768</v>
      </c>
      <c r="C10963" s="25" t="str">
        <f>IF(D10963=2,"NO","YES")</f>
        <v>YES</v>
      </c>
      <c r="D10963" s="59">
        <f t="shared" si="183"/>
        <v>0.17</v>
      </c>
      <c r="E10963" s="1">
        <v>0.41990000000000005</v>
      </c>
      <c r="F10963" s="26">
        <v>1156</v>
      </c>
      <c r="G10963" s="17" t="s">
        <v>9170</v>
      </c>
      <c r="H10963" s="127" t="s">
        <v>10725</v>
      </c>
      <c r="I10963" s="4"/>
    </row>
    <row r="10964" spans="1:9">
      <c r="A10964" s="6">
        <v>10962</v>
      </c>
      <c r="B10964" s="56" t="s">
        <v>10769</v>
      </c>
      <c r="C10964" s="25" t="str">
        <f>IF(D10964=2,"NO","YES")</f>
        <v>YES</v>
      </c>
      <c r="D10964" s="59">
        <f t="shared" si="183"/>
        <v>0.26</v>
      </c>
      <c r="E10964" s="1">
        <v>0.6422000000000001</v>
      </c>
      <c r="F10964" s="26">
        <v>1768</v>
      </c>
      <c r="G10964" s="17" t="s">
        <v>9170</v>
      </c>
      <c r="H10964" s="127" t="s">
        <v>10725</v>
      </c>
      <c r="I10964" s="4"/>
    </row>
    <row r="10965" spans="1:9" ht="30">
      <c r="A10965" s="6">
        <v>10963</v>
      </c>
      <c r="B10965" s="56" t="s">
        <v>10770</v>
      </c>
      <c r="C10965" s="25" t="str">
        <f>IF(D10965=2,"NO","YES")</f>
        <v>YES</v>
      </c>
      <c r="D10965" s="59">
        <f t="shared" si="183"/>
        <v>0.93</v>
      </c>
      <c r="E10965" s="1">
        <v>2.2971000000000004</v>
      </c>
      <c r="F10965" s="26">
        <v>6324</v>
      </c>
      <c r="G10965" s="17" t="s">
        <v>9170</v>
      </c>
      <c r="H10965" s="127" t="s">
        <v>10725</v>
      </c>
      <c r="I10965" s="4"/>
    </row>
    <row r="10966" spans="1:9" ht="30">
      <c r="A10966" s="6">
        <v>10964</v>
      </c>
      <c r="B10966" s="56" t="s">
        <v>10771</v>
      </c>
      <c r="C10966" s="25" t="str">
        <f>IF(D10966=2,"NO","YES")</f>
        <v>YES</v>
      </c>
      <c r="D10966" s="59">
        <f t="shared" si="183"/>
        <v>1.74</v>
      </c>
      <c r="E10966" s="1">
        <v>4.2978000000000005</v>
      </c>
      <c r="F10966" s="26">
        <v>11832</v>
      </c>
      <c r="G10966" s="17" t="s">
        <v>9170</v>
      </c>
      <c r="H10966" s="127" t="s">
        <v>10725</v>
      </c>
      <c r="I10966" s="4"/>
    </row>
    <row r="10967" spans="1:9" ht="30">
      <c r="A10967" s="6">
        <v>10965</v>
      </c>
      <c r="B10967" s="56" t="s">
        <v>10772</v>
      </c>
      <c r="C10967" s="25" t="str">
        <f>IF(D10967=2,"NO","YES")</f>
        <v>YES</v>
      </c>
      <c r="D10967" s="59">
        <f t="shared" si="183"/>
        <v>1.27</v>
      </c>
      <c r="E10967" s="1">
        <v>3.1369000000000002</v>
      </c>
      <c r="F10967" s="26">
        <v>8636</v>
      </c>
      <c r="G10967" s="17" t="s">
        <v>9170</v>
      </c>
      <c r="H10967" s="127" t="s">
        <v>10725</v>
      </c>
      <c r="I10967" s="4"/>
    </row>
    <row r="10968" spans="1:9" ht="30">
      <c r="A10968" s="6">
        <v>10966</v>
      </c>
      <c r="B10968" s="56" t="s">
        <v>10773</v>
      </c>
      <c r="C10968" s="25" t="str">
        <f>IF(D10968=2,"NO","YES")</f>
        <v>YES</v>
      </c>
      <c r="D10968" s="59">
        <f t="shared" si="183"/>
        <v>0.42</v>
      </c>
      <c r="E10968" s="1">
        <v>1.0374000000000001</v>
      </c>
      <c r="F10968" s="26">
        <v>2856</v>
      </c>
      <c r="G10968" s="17" t="s">
        <v>9170</v>
      </c>
      <c r="H10968" s="127" t="s">
        <v>10725</v>
      </c>
      <c r="I10968" s="4"/>
    </row>
    <row r="10969" spans="1:9" ht="30">
      <c r="A10969" s="6">
        <v>10967</v>
      </c>
      <c r="B10969" s="56" t="s">
        <v>10774</v>
      </c>
      <c r="C10969" s="25" t="str">
        <f>IF(D10969=2,"NO","YES")</f>
        <v>YES</v>
      </c>
      <c r="D10969" s="59">
        <f t="shared" si="183"/>
        <v>0.68</v>
      </c>
      <c r="E10969" s="1">
        <v>1.6796000000000002</v>
      </c>
      <c r="F10969" s="26">
        <v>4624</v>
      </c>
      <c r="G10969" s="17" t="s">
        <v>9170</v>
      </c>
      <c r="H10969" s="127" t="s">
        <v>10725</v>
      </c>
      <c r="I10969" s="4"/>
    </row>
    <row r="10970" spans="1:9" ht="30">
      <c r="A10970" s="6">
        <v>10968</v>
      </c>
      <c r="B10970" s="56" t="s">
        <v>10775</v>
      </c>
      <c r="C10970" s="25" t="str">
        <f>IF(D10970=2,"NO","YES")</f>
        <v>YES</v>
      </c>
      <c r="D10970" s="59">
        <f t="shared" si="183"/>
        <v>0.21</v>
      </c>
      <c r="E10970" s="1">
        <v>0.51870000000000005</v>
      </c>
      <c r="F10970" s="26">
        <v>1428</v>
      </c>
      <c r="G10970" s="17" t="s">
        <v>9170</v>
      </c>
      <c r="H10970" s="127" t="s">
        <v>10725</v>
      </c>
      <c r="I10970" s="4"/>
    </row>
    <row r="10971" spans="1:9" ht="30">
      <c r="A10971" s="6">
        <v>10969</v>
      </c>
      <c r="B10971" s="56" t="s">
        <v>10776</v>
      </c>
      <c r="C10971" s="25" t="str">
        <f>IF(D10971=2,"NO","YES")</f>
        <v>YES</v>
      </c>
      <c r="D10971" s="59">
        <f t="shared" si="183"/>
        <v>0.52</v>
      </c>
      <c r="E10971" s="1">
        <v>1.2844000000000002</v>
      </c>
      <c r="F10971" s="26">
        <v>3536</v>
      </c>
      <c r="G10971" s="17" t="s">
        <v>9170</v>
      </c>
      <c r="H10971" s="127" t="s">
        <v>10725</v>
      </c>
      <c r="I10971" s="4"/>
    </row>
    <row r="10972" spans="1:9">
      <c r="A10972" s="6">
        <v>10970</v>
      </c>
      <c r="B10972" s="56" t="s">
        <v>10777</v>
      </c>
      <c r="C10972" s="25" t="str">
        <f>IF(D10972=2,"NO","YES")</f>
        <v>YES</v>
      </c>
      <c r="D10972" s="59">
        <f t="shared" si="183"/>
        <v>0.19</v>
      </c>
      <c r="E10972" s="1">
        <v>0.46930000000000005</v>
      </c>
      <c r="F10972" s="26">
        <v>1292</v>
      </c>
      <c r="G10972" s="17" t="s">
        <v>9170</v>
      </c>
      <c r="H10972" s="127" t="s">
        <v>10725</v>
      </c>
      <c r="I10972" s="4"/>
    </row>
    <row r="10973" spans="1:9" ht="30">
      <c r="A10973" s="6">
        <v>10971</v>
      </c>
      <c r="B10973" s="56" t="s">
        <v>10778</v>
      </c>
      <c r="C10973" s="25" t="str">
        <f>IF(D10973=2,"NO","YES")</f>
        <v>YES</v>
      </c>
      <c r="D10973" s="59">
        <f t="shared" si="183"/>
        <v>0.47</v>
      </c>
      <c r="E10973" s="1">
        <v>1.1609</v>
      </c>
      <c r="F10973" s="26">
        <v>3196</v>
      </c>
      <c r="G10973" s="17" t="s">
        <v>9170</v>
      </c>
      <c r="H10973" s="127" t="s">
        <v>10725</v>
      </c>
      <c r="I10973" s="4"/>
    </row>
    <row r="10974" spans="1:9">
      <c r="A10974" s="6">
        <v>10972</v>
      </c>
      <c r="B10974" s="32" t="s">
        <v>10779</v>
      </c>
      <c r="C10974" s="25" t="str">
        <f>IF(D10974=2,"NO","YES")</f>
        <v>YES</v>
      </c>
      <c r="D10974" s="29">
        <f t="shared" si="183"/>
        <v>0.18</v>
      </c>
      <c r="E10974" s="1">
        <v>0.4446</v>
      </c>
      <c r="F10974" s="26">
        <v>1224</v>
      </c>
      <c r="G10974" s="17" t="s">
        <v>9170</v>
      </c>
      <c r="H10974" s="127" t="s">
        <v>10780</v>
      </c>
      <c r="I10974" s="4"/>
    </row>
    <row r="10975" spans="1:9" ht="30">
      <c r="A10975" s="6">
        <v>10973</v>
      </c>
      <c r="B10975" s="32" t="s">
        <v>10781</v>
      </c>
      <c r="C10975" s="25" t="str">
        <f>IF(D10975=2,"NO","YES")</f>
        <v>NO</v>
      </c>
      <c r="D10975" s="29">
        <f t="shared" si="183"/>
        <v>2</v>
      </c>
      <c r="E10975" s="1">
        <v>4.9400000000000004</v>
      </c>
      <c r="F10975" s="26">
        <v>13600</v>
      </c>
      <c r="G10975" s="17" t="s">
        <v>9170</v>
      </c>
      <c r="H10975" s="127" t="s">
        <v>10780</v>
      </c>
      <c r="I10975" s="4"/>
    </row>
    <row r="10976" spans="1:9" ht="30">
      <c r="A10976" s="6">
        <v>10974</v>
      </c>
      <c r="B10976" s="32" t="s">
        <v>10782</v>
      </c>
      <c r="C10976" s="25" t="str">
        <f>IF(D10976=2,"NO","YES")</f>
        <v>YES</v>
      </c>
      <c r="D10976" s="29">
        <f t="shared" si="183"/>
        <v>1.34</v>
      </c>
      <c r="E10976" s="1">
        <v>3.3098000000000005</v>
      </c>
      <c r="F10976" s="26">
        <v>9112</v>
      </c>
      <c r="G10976" s="17" t="s">
        <v>9170</v>
      </c>
      <c r="H10976" s="127" t="s">
        <v>10780</v>
      </c>
      <c r="I10976" s="4"/>
    </row>
    <row r="10977" spans="1:9" ht="30">
      <c r="A10977" s="6">
        <v>10975</v>
      </c>
      <c r="B10977" s="32" t="s">
        <v>10783</v>
      </c>
      <c r="C10977" s="25" t="str">
        <f>IF(D10977=2,"NO","YES")</f>
        <v>YES</v>
      </c>
      <c r="D10977" s="29">
        <f t="shared" si="183"/>
        <v>0.49</v>
      </c>
      <c r="E10977" s="1">
        <v>1.2103000000000002</v>
      </c>
      <c r="F10977" s="26">
        <v>3332</v>
      </c>
      <c r="G10977" s="17" t="s">
        <v>9170</v>
      </c>
      <c r="H10977" s="127" t="s">
        <v>10780</v>
      </c>
      <c r="I10977" s="4"/>
    </row>
    <row r="10978" spans="1:9">
      <c r="A10978" s="6">
        <v>10976</v>
      </c>
      <c r="B10978" s="32" t="s">
        <v>10784</v>
      </c>
      <c r="C10978" s="25" t="str">
        <f>IF(D10978=2,"NO","YES")</f>
        <v>YES</v>
      </c>
      <c r="D10978" s="29">
        <f t="shared" si="183"/>
        <v>0.87</v>
      </c>
      <c r="E10978" s="1">
        <v>2.1489000000000003</v>
      </c>
      <c r="F10978" s="26">
        <v>5916</v>
      </c>
      <c r="G10978" s="17" t="s">
        <v>9170</v>
      </c>
      <c r="H10978" s="127" t="s">
        <v>10780</v>
      </c>
      <c r="I10978" s="4"/>
    </row>
    <row r="10979" spans="1:9">
      <c r="A10979" s="6">
        <v>10977</v>
      </c>
      <c r="B10979" s="32" t="s">
        <v>10785</v>
      </c>
      <c r="C10979" s="25" t="str">
        <f>IF(D10979=2,"NO","YES")</f>
        <v>YES</v>
      </c>
      <c r="D10979" s="29">
        <f t="shared" si="183"/>
        <v>0.71</v>
      </c>
      <c r="E10979" s="1">
        <v>1.7537</v>
      </c>
      <c r="F10979" s="26">
        <v>4828</v>
      </c>
      <c r="G10979" s="17" t="s">
        <v>9170</v>
      </c>
      <c r="H10979" s="127" t="s">
        <v>10780</v>
      </c>
      <c r="I10979" s="4"/>
    </row>
    <row r="10980" spans="1:9" ht="30">
      <c r="A10980" s="6">
        <v>10978</v>
      </c>
      <c r="B10980" s="32" t="s">
        <v>10786</v>
      </c>
      <c r="C10980" s="25" t="str">
        <f>IF(D10980=2,"NO","YES")</f>
        <v>YES</v>
      </c>
      <c r="D10980" s="29">
        <f t="shared" si="183"/>
        <v>0.81</v>
      </c>
      <c r="E10980" s="1">
        <v>2.0007000000000001</v>
      </c>
      <c r="F10980" s="26">
        <v>5508</v>
      </c>
      <c r="G10980" s="17" t="s">
        <v>9170</v>
      </c>
      <c r="H10980" s="127" t="s">
        <v>10780</v>
      </c>
      <c r="I10980" s="4"/>
    </row>
    <row r="10981" spans="1:9" ht="30">
      <c r="A10981" s="6">
        <v>10979</v>
      </c>
      <c r="B10981" s="32" t="s">
        <v>10787</v>
      </c>
      <c r="C10981" s="25" t="str">
        <f>IF(D10981=2,"NO","YES")</f>
        <v>YES</v>
      </c>
      <c r="D10981" s="29">
        <f t="shared" si="183"/>
        <v>0.96</v>
      </c>
      <c r="E10981" s="1">
        <v>2.3712</v>
      </c>
      <c r="F10981" s="26">
        <v>6528</v>
      </c>
      <c r="G10981" s="17" t="s">
        <v>9170</v>
      </c>
      <c r="H10981" s="127" t="s">
        <v>10780</v>
      </c>
      <c r="I10981" s="4"/>
    </row>
    <row r="10982" spans="1:9" ht="30">
      <c r="A10982" s="6">
        <v>10980</v>
      </c>
      <c r="B10982" s="32" t="s">
        <v>10788</v>
      </c>
      <c r="C10982" s="25" t="str">
        <f>IF(D10982=2,"NO","YES")</f>
        <v>YES</v>
      </c>
      <c r="D10982" s="29">
        <f t="shared" si="183"/>
        <v>0.79</v>
      </c>
      <c r="E10982" s="1">
        <v>1.9513000000000003</v>
      </c>
      <c r="F10982" s="26">
        <v>5372</v>
      </c>
      <c r="G10982" s="17" t="s">
        <v>9170</v>
      </c>
      <c r="H10982" s="127" t="s">
        <v>10780</v>
      </c>
      <c r="I10982" s="4"/>
    </row>
    <row r="10983" spans="1:9">
      <c r="A10983" s="6">
        <v>10981</v>
      </c>
      <c r="B10983" s="32" t="s">
        <v>10789</v>
      </c>
      <c r="C10983" s="25" t="str">
        <f>IF(D10983=2,"NO","YES")</f>
        <v>YES</v>
      </c>
      <c r="D10983" s="29">
        <f t="shared" si="183"/>
        <v>0.88</v>
      </c>
      <c r="E10983" s="1">
        <v>2.1736</v>
      </c>
      <c r="F10983" s="26">
        <v>5984</v>
      </c>
      <c r="G10983" s="17" t="s">
        <v>9170</v>
      </c>
      <c r="H10983" s="127" t="s">
        <v>10780</v>
      </c>
      <c r="I10983" s="4"/>
    </row>
    <row r="10984" spans="1:9" ht="30">
      <c r="A10984" s="6">
        <v>10982</v>
      </c>
      <c r="B10984" s="32" t="s">
        <v>10790</v>
      </c>
      <c r="C10984" s="25" t="str">
        <f>IF(D10984=2,"NO","YES")</f>
        <v>YES</v>
      </c>
      <c r="D10984" s="29">
        <f t="shared" si="183"/>
        <v>1.87</v>
      </c>
      <c r="E10984" s="1">
        <v>4.6189000000000009</v>
      </c>
      <c r="F10984" s="26">
        <v>12716</v>
      </c>
      <c r="G10984" s="17" t="s">
        <v>9170</v>
      </c>
      <c r="H10984" s="127" t="s">
        <v>10780</v>
      </c>
      <c r="I10984" s="4"/>
    </row>
    <row r="10985" spans="1:9" ht="30">
      <c r="A10985" s="6">
        <v>10983</v>
      </c>
      <c r="B10985" s="32" t="s">
        <v>10791</v>
      </c>
      <c r="C10985" s="25" t="str">
        <f>IF(D10985=2,"NO","YES")</f>
        <v>YES</v>
      </c>
      <c r="D10985" s="29">
        <f t="shared" si="183"/>
        <v>0.8</v>
      </c>
      <c r="E10985" s="1">
        <v>1.9760000000000002</v>
      </c>
      <c r="F10985" s="26">
        <v>5440</v>
      </c>
      <c r="G10985" s="17" t="s">
        <v>9170</v>
      </c>
      <c r="H10985" s="127" t="s">
        <v>10780</v>
      </c>
      <c r="I10985" s="4"/>
    </row>
    <row r="10986" spans="1:9" ht="30">
      <c r="A10986" s="6">
        <v>10984</v>
      </c>
      <c r="B10986" s="32" t="s">
        <v>10792</v>
      </c>
      <c r="C10986" s="25" t="str">
        <f>IF(D10986=2,"NO","YES")</f>
        <v>YES</v>
      </c>
      <c r="D10986" s="29">
        <f t="shared" si="183"/>
        <v>1.34</v>
      </c>
      <c r="E10986" s="1">
        <v>3.3098000000000005</v>
      </c>
      <c r="F10986" s="26">
        <v>9112</v>
      </c>
      <c r="G10986" s="17" t="s">
        <v>9170</v>
      </c>
      <c r="H10986" s="127" t="s">
        <v>10780</v>
      </c>
      <c r="I10986" s="4"/>
    </row>
    <row r="10987" spans="1:9" ht="30">
      <c r="A10987" s="6">
        <v>10985</v>
      </c>
      <c r="B10987" s="32" t="s">
        <v>10793</v>
      </c>
      <c r="C10987" s="25" t="str">
        <f>IF(D10987=2,"NO","YES")</f>
        <v>YES</v>
      </c>
      <c r="D10987" s="29">
        <f t="shared" si="183"/>
        <v>0.52</v>
      </c>
      <c r="E10987" s="1">
        <v>1.2844000000000002</v>
      </c>
      <c r="F10987" s="26">
        <v>3536</v>
      </c>
      <c r="G10987" s="17" t="s">
        <v>9170</v>
      </c>
      <c r="H10987" s="127" t="s">
        <v>10780</v>
      </c>
      <c r="I10987" s="4"/>
    </row>
    <row r="10988" spans="1:9" ht="30">
      <c r="A10988" s="6">
        <v>10986</v>
      </c>
      <c r="B10988" s="32" t="s">
        <v>10794</v>
      </c>
      <c r="C10988" s="25" t="str">
        <f>IF(D10988=2,"NO","YES")</f>
        <v>YES</v>
      </c>
      <c r="D10988" s="29">
        <f t="shared" si="183"/>
        <v>0.11</v>
      </c>
      <c r="E10988" s="1">
        <v>0.2717</v>
      </c>
      <c r="F10988" s="26">
        <v>748</v>
      </c>
      <c r="G10988" s="17" t="s">
        <v>9170</v>
      </c>
      <c r="H10988" s="127" t="s">
        <v>10780</v>
      </c>
      <c r="I10988" s="4"/>
    </row>
    <row r="10989" spans="1:9" ht="30">
      <c r="A10989" s="6">
        <v>10987</v>
      </c>
      <c r="B10989" s="32" t="s">
        <v>10795</v>
      </c>
      <c r="C10989" s="25" t="str">
        <f>IF(D10989=2,"NO","YES")</f>
        <v>YES</v>
      </c>
      <c r="D10989" s="29">
        <f t="shared" si="183"/>
        <v>0.86</v>
      </c>
      <c r="E10989" s="1">
        <v>2.1242000000000001</v>
      </c>
      <c r="F10989" s="26">
        <v>5848</v>
      </c>
      <c r="G10989" s="17" t="s">
        <v>9170</v>
      </c>
      <c r="H10989" s="127" t="s">
        <v>10780</v>
      </c>
      <c r="I10989" s="4"/>
    </row>
    <row r="10990" spans="1:9" ht="30">
      <c r="A10990" s="6">
        <v>10988</v>
      </c>
      <c r="B10990" s="32" t="s">
        <v>10796</v>
      </c>
      <c r="C10990" s="25" t="str">
        <f>IF(D10990=2,"NO","YES")</f>
        <v>YES</v>
      </c>
      <c r="D10990" s="29">
        <f t="shared" si="183"/>
        <v>1.62</v>
      </c>
      <c r="E10990" s="1">
        <v>4.0014000000000003</v>
      </c>
      <c r="F10990" s="26">
        <v>11016</v>
      </c>
      <c r="G10990" s="17" t="s">
        <v>9170</v>
      </c>
      <c r="H10990" s="127" t="s">
        <v>10780</v>
      </c>
      <c r="I10990" s="4"/>
    </row>
    <row r="10991" spans="1:9" ht="30">
      <c r="A10991" s="6">
        <v>10989</v>
      </c>
      <c r="B10991" s="32" t="s">
        <v>10797</v>
      </c>
      <c r="C10991" s="25" t="str">
        <f>IF(D10991=2,"NO","YES")</f>
        <v>YES</v>
      </c>
      <c r="D10991" s="29">
        <f t="shared" si="183"/>
        <v>1.38</v>
      </c>
      <c r="E10991" s="1">
        <v>3.4085999999999999</v>
      </c>
      <c r="F10991" s="26">
        <v>9384</v>
      </c>
      <c r="G10991" s="17" t="s">
        <v>9170</v>
      </c>
      <c r="H10991" s="127" t="s">
        <v>10780</v>
      </c>
      <c r="I10991" s="4"/>
    </row>
    <row r="10992" spans="1:9" ht="30">
      <c r="A10992" s="6">
        <v>10990</v>
      </c>
      <c r="B10992" s="32" t="s">
        <v>10798</v>
      </c>
      <c r="C10992" s="25" t="str">
        <f>IF(D10992=2,"NO","YES")</f>
        <v>YES</v>
      </c>
      <c r="D10992" s="29">
        <f t="shared" si="183"/>
        <v>1.62</v>
      </c>
      <c r="E10992" s="1">
        <v>4.0014000000000003</v>
      </c>
      <c r="F10992" s="26">
        <v>11016</v>
      </c>
      <c r="G10992" s="17" t="s">
        <v>9170</v>
      </c>
      <c r="H10992" s="127" t="s">
        <v>10780</v>
      </c>
      <c r="I10992" s="4"/>
    </row>
    <row r="10993" spans="1:9" ht="30">
      <c r="A10993" s="6">
        <v>10991</v>
      </c>
      <c r="B10993" s="32" t="s">
        <v>10799</v>
      </c>
      <c r="C10993" s="25" t="str">
        <f>IF(D10993=2,"NO","YES")</f>
        <v>YES</v>
      </c>
      <c r="D10993" s="29">
        <f t="shared" si="183"/>
        <v>0.81</v>
      </c>
      <c r="E10993" s="1">
        <v>2.0007000000000001</v>
      </c>
      <c r="F10993" s="26">
        <v>5508</v>
      </c>
      <c r="G10993" s="17" t="s">
        <v>9170</v>
      </c>
      <c r="H10993" s="127" t="s">
        <v>10780</v>
      </c>
      <c r="I10993" s="4"/>
    </row>
    <row r="10994" spans="1:9" ht="30">
      <c r="A10994" s="6">
        <v>10992</v>
      </c>
      <c r="B10994" s="32" t="s">
        <v>10800</v>
      </c>
      <c r="C10994" s="25" t="str">
        <f>IF(D10994=2,"NO","YES")</f>
        <v>NO</v>
      </c>
      <c r="D10994" s="29">
        <f t="shared" si="183"/>
        <v>2</v>
      </c>
      <c r="E10994" s="1">
        <v>4.9400000000000004</v>
      </c>
      <c r="F10994" s="26">
        <v>13600</v>
      </c>
      <c r="G10994" s="17" t="s">
        <v>9170</v>
      </c>
      <c r="H10994" s="127" t="s">
        <v>10780</v>
      </c>
      <c r="I10994" s="4"/>
    </row>
    <row r="10995" spans="1:9" ht="30">
      <c r="A10995" s="6">
        <v>10993</v>
      </c>
      <c r="B10995" s="32" t="s">
        <v>10801</v>
      </c>
      <c r="C10995" s="25" t="str">
        <f>IF(D10995=2,"NO","YES")</f>
        <v>YES</v>
      </c>
      <c r="D10995" s="29">
        <f t="shared" si="183"/>
        <v>0.97</v>
      </c>
      <c r="E10995" s="1">
        <v>2.3959000000000001</v>
      </c>
      <c r="F10995" s="26">
        <v>6596</v>
      </c>
      <c r="G10995" s="17" t="s">
        <v>9170</v>
      </c>
      <c r="H10995" s="127" t="s">
        <v>10780</v>
      </c>
      <c r="I10995" s="4"/>
    </row>
    <row r="10996" spans="1:9" ht="30">
      <c r="A10996" s="6">
        <v>10994</v>
      </c>
      <c r="B10996" s="32" t="s">
        <v>10802</v>
      </c>
      <c r="C10996" s="25" t="str">
        <f>IF(D10996=2,"NO","YES")</f>
        <v>YES</v>
      </c>
      <c r="D10996" s="29">
        <f t="shared" si="183"/>
        <v>1.54</v>
      </c>
      <c r="E10996" s="1">
        <v>3.8038000000000003</v>
      </c>
      <c r="F10996" s="26">
        <v>10472</v>
      </c>
      <c r="G10996" s="17" t="s">
        <v>9170</v>
      </c>
      <c r="H10996" s="127" t="s">
        <v>10780</v>
      </c>
      <c r="I10996" s="4"/>
    </row>
    <row r="10997" spans="1:9">
      <c r="A10997" s="6">
        <v>10995</v>
      </c>
      <c r="B10997" s="32" t="s">
        <v>10803</v>
      </c>
      <c r="C10997" s="25" t="str">
        <f>IF(D10997=2,"NO","YES")</f>
        <v>YES</v>
      </c>
      <c r="D10997" s="29">
        <f t="shared" si="183"/>
        <v>0.96</v>
      </c>
      <c r="E10997" s="1">
        <v>2.3712</v>
      </c>
      <c r="F10997" s="26">
        <v>6528</v>
      </c>
      <c r="G10997" s="17" t="s">
        <v>9170</v>
      </c>
      <c r="H10997" s="127" t="s">
        <v>10780</v>
      </c>
      <c r="I10997" s="4"/>
    </row>
    <row r="10998" spans="1:9">
      <c r="A10998" s="6">
        <v>10996</v>
      </c>
      <c r="B10998" s="32" t="s">
        <v>10804</v>
      </c>
      <c r="C10998" s="25" t="str">
        <f>IF(D10998=2,"NO","YES")</f>
        <v>YES</v>
      </c>
      <c r="D10998" s="29">
        <f t="shared" si="183"/>
        <v>0.96</v>
      </c>
      <c r="E10998" s="1">
        <v>2.3712</v>
      </c>
      <c r="F10998" s="26">
        <v>6528</v>
      </c>
      <c r="G10998" s="17" t="s">
        <v>9170</v>
      </c>
      <c r="H10998" s="127" t="s">
        <v>10780</v>
      </c>
      <c r="I10998" s="4"/>
    </row>
    <row r="10999" spans="1:9" ht="30">
      <c r="A10999" s="6">
        <v>10997</v>
      </c>
      <c r="B10999" s="32" t="s">
        <v>10805</v>
      </c>
      <c r="C10999" s="25" t="str">
        <f>IF(D10999=2,"NO","YES")</f>
        <v>YES</v>
      </c>
      <c r="D10999" s="29">
        <f t="shared" si="183"/>
        <v>0.79</v>
      </c>
      <c r="E10999" s="1">
        <v>1.9513000000000003</v>
      </c>
      <c r="F10999" s="26">
        <v>5372</v>
      </c>
      <c r="G10999" s="17" t="s">
        <v>9170</v>
      </c>
      <c r="H10999" s="127" t="s">
        <v>10780</v>
      </c>
      <c r="I10999" s="4"/>
    </row>
    <row r="11000" spans="1:9" ht="30">
      <c r="A11000" s="6">
        <v>10998</v>
      </c>
      <c r="B11000" s="29" t="s">
        <v>10806</v>
      </c>
      <c r="C11000" s="25" t="str">
        <f>IF(D11000=2,"NO","YES")</f>
        <v>YES</v>
      </c>
      <c r="D11000" s="29">
        <f t="shared" si="183"/>
        <v>0.05</v>
      </c>
      <c r="E11000" s="1">
        <v>0.12350000000000001</v>
      </c>
      <c r="F11000" s="8">
        <v>340</v>
      </c>
      <c r="G11000" s="484">
        <v>42711</v>
      </c>
      <c r="H11000" s="127" t="s">
        <v>10780</v>
      </c>
      <c r="I11000" s="4"/>
    </row>
    <row r="11001" spans="1:9" ht="30">
      <c r="A11001" s="6">
        <v>10999</v>
      </c>
      <c r="B11001" s="28" t="s">
        <v>10807</v>
      </c>
      <c r="C11001" s="25" t="str">
        <f>IF(D11001=2,"NO","YES")</f>
        <v>NO</v>
      </c>
      <c r="D11001" s="29">
        <f t="shared" si="183"/>
        <v>2</v>
      </c>
      <c r="E11001" s="1">
        <v>4.9400000000000004</v>
      </c>
      <c r="F11001" s="8">
        <v>13600</v>
      </c>
      <c r="G11001" s="484">
        <v>42711</v>
      </c>
      <c r="H11001" s="127" t="s">
        <v>10780</v>
      </c>
      <c r="I11001" s="4"/>
    </row>
    <row r="11002" spans="1:9" ht="30">
      <c r="A11002" s="6">
        <v>11000</v>
      </c>
      <c r="B11002" s="29" t="s">
        <v>10808</v>
      </c>
      <c r="C11002" s="25" t="str">
        <f>IF(D11002=2,"NO","YES")</f>
        <v>YES</v>
      </c>
      <c r="D11002" s="29">
        <f t="shared" si="183"/>
        <v>0.04</v>
      </c>
      <c r="E11002" s="1">
        <v>9.8800000000000013E-2</v>
      </c>
      <c r="F11002" s="8">
        <v>272</v>
      </c>
      <c r="G11002" s="484">
        <v>42711</v>
      </c>
      <c r="H11002" s="127" t="s">
        <v>10780</v>
      </c>
      <c r="I11002" s="4"/>
    </row>
    <row r="11003" spans="1:9" ht="30">
      <c r="A11003" s="6">
        <v>11001</v>
      </c>
      <c r="B11003" s="29" t="s">
        <v>10809</v>
      </c>
      <c r="C11003" s="25" t="str">
        <f>IF(D11003=2,"NO","YES")</f>
        <v>YES</v>
      </c>
      <c r="D11003" s="29">
        <f t="shared" si="183"/>
        <v>0.06</v>
      </c>
      <c r="E11003" s="1">
        <v>0.1482</v>
      </c>
      <c r="F11003" s="8">
        <v>408</v>
      </c>
      <c r="G11003" s="484">
        <v>42711</v>
      </c>
      <c r="H11003" s="127" t="s">
        <v>10780</v>
      </c>
      <c r="I11003" s="4"/>
    </row>
    <row r="11004" spans="1:9" ht="30">
      <c r="A11004" s="6">
        <v>11002</v>
      </c>
      <c r="B11004" s="28" t="s">
        <v>10810</v>
      </c>
      <c r="C11004" s="25" t="str">
        <f>IF(D11004=2,"NO","YES")</f>
        <v>YES</v>
      </c>
      <c r="D11004" s="29">
        <f t="shared" si="183"/>
        <v>0.83</v>
      </c>
      <c r="E11004" s="1">
        <v>2.0501</v>
      </c>
      <c r="F11004" s="8">
        <v>5644</v>
      </c>
      <c r="G11004" s="484">
        <v>42711</v>
      </c>
      <c r="H11004" s="127" t="s">
        <v>10780</v>
      </c>
      <c r="I11004" s="4"/>
    </row>
    <row r="11005" spans="1:9" ht="30">
      <c r="A11005" s="6">
        <v>11003</v>
      </c>
      <c r="B11005" s="24" t="s">
        <v>10811</v>
      </c>
      <c r="C11005" s="25" t="str">
        <f>IF(D11005=2,"NO","YES")</f>
        <v>YES</v>
      </c>
      <c r="D11005" s="25">
        <f t="shared" si="183"/>
        <v>0.5</v>
      </c>
      <c r="E11005" s="1">
        <v>1.2350000000000001</v>
      </c>
      <c r="F11005" s="26">
        <v>3400</v>
      </c>
      <c r="G11005" s="17" t="s">
        <v>9170</v>
      </c>
      <c r="H11005" s="127" t="s">
        <v>10812</v>
      </c>
      <c r="I11005" s="4"/>
    </row>
    <row r="11006" spans="1:9" ht="30">
      <c r="A11006" s="6">
        <v>11004</v>
      </c>
      <c r="B11006" s="24" t="s">
        <v>10813</v>
      </c>
      <c r="C11006" s="25" t="str">
        <f>IF(D11006=2,"NO","YES")</f>
        <v>YES</v>
      </c>
      <c r="D11006" s="25">
        <f t="shared" si="183"/>
        <v>0.39</v>
      </c>
      <c r="E11006" s="1">
        <v>0.96330000000000016</v>
      </c>
      <c r="F11006" s="26">
        <v>2652</v>
      </c>
      <c r="G11006" s="17" t="s">
        <v>9170</v>
      </c>
      <c r="H11006" s="127" t="s">
        <v>10812</v>
      </c>
      <c r="I11006" s="4"/>
    </row>
    <row r="11007" spans="1:9">
      <c r="A11007" s="6">
        <v>11005</v>
      </c>
      <c r="B11007" s="24" t="s">
        <v>10814</v>
      </c>
      <c r="C11007" s="25" t="str">
        <f>IF(D11007=2,"NO","YES")</f>
        <v>YES</v>
      </c>
      <c r="D11007" s="25">
        <f t="shared" si="183"/>
        <v>0.16</v>
      </c>
      <c r="E11007" s="1">
        <v>0.39520000000000005</v>
      </c>
      <c r="F11007" s="26">
        <v>1088</v>
      </c>
      <c r="G11007" s="17" t="s">
        <v>9170</v>
      </c>
      <c r="H11007" s="127" t="s">
        <v>10812</v>
      </c>
      <c r="I11007" s="4"/>
    </row>
    <row r="11008" spans="1:9" ht="30">
      <c r="A11008" s="6">
        <v>11006</v>
      </c>
      <c r="B11008" s="24" t="s">
        <v>10815</v>
      </c>
      <c r="C11008" s="25" t="str">
        <f>IF(D11008=2,"NO","YES")</f>
        <v>YES</v>
      </c>
      <c r="D11008" s="25">
        <f t="shared" si="183"/>
        <v>0.48</v>
      </c>
      <c r="E11008" s="1">
        <v>1.1856</v>
      </c>
      <c r="F11008" s="26">
        <v>3264</v>
      </c>
      <c r="G11008" s="17" t="s">
        <v>9170</v>
      </c>
      <c r="H11008" s="127" t="s">
        <v>10812</v>
      </c>
      <c r="I11008" s="4"/>
    </row>
    <row r="11009" spans="1:9" ht="30">
      <c r="A11009" s="6">
        <v>11007</v>
      </c>
      <c r="B11009" s="24" t="s">
        <v>10816</v>
      </c>
      <c r="C11009" s="25" t="str">
        <f>IF(D11009=2,"NO","YES")</f>
        <v>YES</v>
      </c>
      <c r="D11009" s="25">
        <f t="shared" si="183"/>
        <v>0.66</v>
      </c>
      <c r="E11009" s="1">
        <v>1.6302000000000003</v>
      </c>
      <c r="F11009" s="26">
        <v>4488</v>
      </c>
      <c r="G11009" s="17" t="s">
        <v>9170</v>
      </c>
      <c r="H11009" s="127" t="s">
        <v>10812</v>
      </c>
      <c r="I11009" s="4"/>
    </row>
    <row r="11010" spans="1:9" ht="30">
      <c r="A11010" s="6">
        <v>11008</v>
      </c>
      <c r="B11010" s="24" t="s">
        <v>10817</v>
      </c>
      <c r="C11010" s="25" t="str">
        <f>IF(D11010=2,"NO","YES")</f>
        <v>YES</v>
      </c>
      <c r="D11010" s="25">
        <f t="shared" si="183"/>
        <v>0.64</v>
      </c>
      <c r="E11010" s="1">
        <v>1.5808000000000002</v>
      </c>
      <c r="F11010" s="26">
        <v>4352</v>
      </c>
      <c r="G11010" s="17" t="s">
        <v>9170</v>
      </c>
      <c r="H11010" s="127" t="s">
        <v>10812</v>
      </c>
      <c r="I11010" s="4"/>
    </row>
    <row r="11011" spans="1:9" ht="30">
      <c r="A11011" s="6">
        <v>11009</v>
      </c>
      <c r="B11011" s="24" t="s">
        <v>10818</v>
      </c>
      <c r="C11011" s="25" t="str">
        <f>IF(D11011=2,"NO","YES")</f>
        <v>YES</v>
      </c>
      <c r="D11011" s="25">
        <f t="shared" si="183"/>
        <v>0.23</v>
      </c>
      <c r="E11011" s="1">
        <v>0.56810000000000005</v>
      </c>
      <c r="F11011" s="26">
        <v>1564</v>
      </c>
      <c r="G11011" s="17" t="s">
        <v>9170</v>
      </c>
      <c r="H11011" s="127" t="s">
        <v>10812</v>
      </c>
      <c r="I11011" s="4"/>
    </row>
    <row r="11012" spans="1:9" ht="30">
      <c r="A11012" s="6">
        <v>11010</v>
      </c>
      <c r="B11012" s="24" t="s">
        <v>10819</v>
      </c>
      <c r="C11012" s="25" t="str">
        <f>IF(D11012=2,"NO","YES")</f>
        <v>YES</v>
      </c>
      <c r="D11012" s="25">
        <f t="shared" si="183"/>
        <v>0.89</v>
      </c>
      <c r="E11012" s="1">
        <v>2.1983000000000001</v>
      </c>
      <c r="F11012" s="26">
        <v>6052</v>
      </c>
      <c r="G11012" s="17" t="s">
        <v>9170</v>
      </c>
      <c r="H11012" s="127" t="s">
        <v>10812</v>
      </c>
      <c r="I11012" s="4"/>
    </row>
    <row r="11013" spans="1:9" ht="30">
      <c r="A11013" s="6">
        <v>11011</v>
      </c>
      <c r="B11013" s="24" t="s">
        <v>10820</v>
      </c>
      <c r="C11013" s="25" t="str">
        <f>IF(D11013=2,"NO","YES")</f>
        <v>YES</v>
      </c>
      <c r="D11013" s="25">
        <f t="shared" ref="D11013:D11076" si="184">F11013/6800</f>
        <v>0.71</v>
      </c>
      <c r="E11013" s="1">
        <v>1.7537</v>
      </c>
      <c r="F11013" s="26">
        <v>4828</v>
      </c>
      <c r="G11013" s="17" t="s">
        <v>9170</v>
      </c>
      <c r="H11013" s="127" t="s">
        <v>10812</v>
      </c>
      <c r="I11013" s="4"/>
    </row>
    <row r="11014" spans="1:9" ht="30">
      <c r="A11014" s="6">
        <v>11012</v>
      </c>
      <c r="B11014" s="24" t="s">
        <v>10821</v>
      </c>
      <c r="C11014" s="25" t="str">
        <f>IF(D11014=2,"NO","YES")</f>
        <v>YES</v>
      </c>
      <c r="D11014" s="25">
        <f t="shared" si="184"/>
        <v>0.15</v>
      </c>
      <c r="E11014" s="1">
        <v>0.3705</v>
      </c>
      <c r="F11014" s="26">
        <v>1020</v>
      </c>
      <c r="G11014" s="17" t="s">
        <v>9170</v>
      </c>
      <c r="H11014" s="127" t="s">
        <v>10812</v>
      </c>
      <c r="I11014" s="4"/>
    </row>
    <row r="11015" spans="1:9" ht="30">
      <c r="A11015" s="6">
        <v>11013</v>
      </c>
      <c r="B11015" s="24" t="s">
        <v>10822</v>
      </c>
      <c r="C11015" s="25" t="str">
        <f>IF(D11015=2,"NO","YES")</f>
        <v>YES</v>
      </c>
      <c r="D11015" s="25">
        <f t="shared" si="184"/>
        <v>0.87</v>
      </c>
      <c r="E11015" s="1">
        <v>2.1489000000000003</v>
      </c>
      <c r="F11015" s="26">
        <v>5916</v>
      </c>
      <c r="G11015" s="17" t="s">
        <v>9170</v>
      </c>
      <c r="H11015" s="127" t="s">
        <v>10812</v>
      </c>
      <c r="I11015" s="4"/>
    </row>
    <row r="11016" spans="1:9">
      <c r="A11016" s="6">
        <v>11014</v>
      </c>
      <c r="B11016" s="24" t="s">
        <v>10823</v>
      </c>
      <c r="C11016" s="25" t="str">
        <f>IF(D11016=2,"NO","YES")</f>
        <v>YES</v>
      </c>
      <c r="D11016" s="25">
        <f t="shared" si="184"/>
        <v>1.05</v>
      </c>
      <c r="E11016" s="1">
        <v>2.5935000000000001</v>
      </c>
      <c r="F11016" s="26">
        <v>7140</v>
      </c>
      <c r="G11016" s="17" t="s">
        <v>9170</v>
      </c>
      <c r="H11016" s="127" t="s">
        <v>10812</v>
      </c>
      <c r="I11016" s="4"/>
    </row>
    <row r="11017" spans="1:9" ht="30">
      <c r="A11017" s="6">
        <v>11015</v>
      </c>
      <c r="B11017" s="24" t="s">
        <v>10824</v>
      </c>
      <c r="C11017" s="25" t="str">
        <f>IF(D11017=2,"NO","YES")</f>
        <v>YES</v>
      </c>
      <c r="D11017" s="25">
        <f t="shared" si="184"/>
        <v>0.82</v>
      </c>
      <c r="E11017" s="1">
        <v>2.0253999999999999</v>
      </c>
      <c r="F11017" s="26">
        <v>5576</v>
      </c>
      <c r="G11017" s="17" t="s">
        <v>9170</v>
      </c>
      <c r="H11017" s="127" t="s">
        <v>10812</v>
      </c>
      <c r="I11017" s="4"/>
    </row>
    <row r="11018" spans="1:9" ht="30">
      <c r="A11018" s="6">
        <v>11016</v>
      </c>
      <c r="B11018" s="24" t="s">
        <v>10825</v>
      </c>
      <c r="C11018" s="25" t="str">
        <f>IF(D11018=2,"NO","YES")</f>
        <v>NO</v>
      </c>
      <c r="D11018" s="25">
        <f t="shared" si="184"/>
        <v>2</v>
      </c>
      <c r="E11018" s="1">
        <v>4.9400000000000004</v>
      </c>
      <c r="F11018" s="26">
        <v>13600</v>
      </c>
      <c r="G11018" s="17" t="s">
        <v>9170</v>
      </c>
      <c r="H11018" s="127" t="s">
        <v>10812</v>
      </c>
      <c r="I11018" s="4"/>
    </row>
    <row r="11019" spans="1:9">
      <c r="A11019" s="6">
        <v>11017</v>
      </c>
      <c r="B11019" s="24" t="s">
        <v>10826</v>
      </c>
      <c r="C11019" s="25" t="str">
        <f>IF(D11019=2,"NO","YES")</f>
        <v>YES</v>
      </c>
      <c r="D11019" s="25">
        <f t="shared" si="184"/>
        <v>0.2</v>
      </c>
      <c r="E11019" s="1">
        <v>0.49400000000000005</v>
      </c>
      <c r="F11019" s="26">
        <v>1360</v>
      </c>
      <c r="G11019" s="17" t="s">
        <v>9170</v>
      </c>
      <c r="H11019" s="127" t="s">
        <v>10812</v>
      </c>
      <c r="I11019" s="4"/>
    </row>
    <row r="11020" spans="1:9" ht="30">
      <c r="A11020" s="6">
        <v>11018</v>
      </c>
      <c r="B11020" s="24" t="s">
        <v>10827</v>
      </c>
      <c r="C11020" s="25" t="str">
        <f>IF(D11020=2,"NO","YES")</f>
        <v>YES</v>
      </c>
      <c r="D11020" s="25">
        <f t="shared" si="184"/>
        <v>0.79</v>
      </c>
      <c r="E11020" s="1">
        <v>1.9513000000000003</v>
      </c>
      <c r="F11020" s="26">
        <v>5372</v>
      </c>
      <c r="G11020" s="17" t="s">
        <v>9170</v>
      </c>
      <c r="H11020" s="127" t="s">
        <v>10812</v>
      </c>
      <c r="I11020" s="4"/>
    </row>
    <row r="11021" spans="1:9" ht="30">
      <c r="A11021" s="6">
        <v>11019</v>
      </c>
      <c r="B11021" s="24" t="s">
        <v>10828</v>
      </c>
      <c r="C11021" s="25" t="str">
        <f>IF(D11021=2,"NO","YES")</f>
        <v>YES</v>
      </c>
      <c r="D11021" s="25">
        <f t="shared" si="184"/>
        <v>0.34</v>
      </c>
      <c r="E11021" s="1">
        <v>0.8398000000000001</v>
      </c>
      <c r="F11021" s="26">
        <v>2312</v>
      </c>
      <c r="G11021" s="17" t="s">
        <v>9170</v>
      </c>
      <c r="H11021" s="127" t="s">
        <v>10812</v>
      </c>
      <c r="I11021" s="4"/>
    </row>
    <row r="11022" spans="1:9" ht="30">
      <c r="A11022" s="6">
        <v>11020</v>
      </c>
      <c r="B11022" s="24" t="s">
        <v>10829</v>
      </c>
      <c r="C11022" s="25" t="str">
        <f>IF(D11022=2,"NO","YES")</f>
        <v>YES</v>
      </c>
      <c r="D11022" s="25">
        <f t="shared" si="184"/>
        <v>1.08</v>
      </c>
      <c r="E11022" s="1">
        <v>2.6676000000000002</v>
      </c>
      <c r="F11022" s="26">
        <v>7344</v>
      </c>
      <c r="G11022" s="17" t="s">
        <v>9170</v>
      </c>
      <c r="H11022" s="127" t="s">
        <v>10812</v>
      </c>
      <c r="I11022" s="4"/>
    </row>
    <row r="11023" spans="1:9" ht="30">
      <c r="A11023" s="6">
        <v>11021</v>
      </c>
      <c r="B11023" s="24" t="s">
        <v>10830</v>
      </c>
      <c r="C11023" s="25" t="str">
        <f>IF(D11023=2,"NO","YES")</f>
        <v>YES</v>
      </c>
      <c r="D11023" s="25">
        <f t="shared" si="184"/>
        <v>0.85</v>
      </c>
      <c r="E11023" s="1">
        <v>2.0994999999999999</v>
      </c>
      <c r="F11023" s="26">
        <v>5780</v>
      </c>
      <c r="G11023" s="17" t="s">
        <v>9170</v>
      </c>
      <c r="H11023" s="127" t="s">
        <v>10812</v>
      </c>
      <c r="I11023" s="4"/>
    </row>
    <row r="11024" spans="1:9" ht="30">
      <c r="A11024" s="6">
        <v>11022</v>
      </c>
      <c r="B11024" s="24" t="s">
        <v>10831</v>
      </c>
      <c r="C11024" s="25" t="str">
        <f>IF(D11024=2,"NO","YES")</f>
        <v>YES</v>
      </c>
      <c r="D11024" s="25">
        <f t="shared" si="184"/>
        <v>0.65</v>
      </c>
      <c r="E11024" s="1">
        <v>1.6055000000000001</v>
      </c>
      <c r="F11024" s="26">
        <v>4420</v>
      </c>
      <c r="G11024" s="17" t="s">
        <v>9170</v>
      </c>
      <c r="H11024" s="127" t="s">
        <v>10812</v>
      </c>
      <c r="I11024" s="4"/>
    </row>
    <row r="11025" spans="1:9" ht="30">
      <c r="A11025" s="6">
        <v>11023</v>
      </c>
      <c r="B11025" s="24" t="s">
        <v>10832</v>
      </c>
      <c r="C11025" s="25" t="str">
        <f>IF(D11025=2,"NO","YES")</f>
        <v>YES</v>
      </c>
      <c r="D11025" s="25">
        <f t="shared" si="184"/>
        <v>0.71</v>
      </c>
      <c r="E11025" s="1">
        <v>1.7537</v>
      </c>
      <c r="F11025" s="26">
        <v>4828</v>
      </c>
      <c r="G11025" s="17" t="s">
        <v>9170</v>
      </c>
      <c r="H11025" s="127" t="s">
        <v>10812</v>
      </c>
      <c r="I11025" s="4"/>
    </row>
    <row r="11026" spans="1:9" ht="30">
      <c r="A11026" s="6">
        <v>11024</v>
      </c>
      <c r="B11026" s="24" t="s">
        <v>10833</v>
      </c>
      <c r="C11026" s="25" t="str">
        <f>IF(D11026=2,"NO","YES")</f>
        <v>YES</v>
      </c>
      <c r="D11026" s="25">
        <f t="shared" si="184"/>
        <v>0.3</v>
      </c>
      <c r="E11026" s="1">
        <v>0.74099999999999999</v>
      </c>
      <c r="F11026" s="26">
        <v>2040</v>
      </c>
      <c r="G11026" s="17" t="s">
        <v>9170</v>
      </c>
      <c r="H11026" s="127" t="s">
        <v>10812</v>
      </c>
      <c r="I11026" s="4"/>
    </row>
    <row r="11027" spans="1:9" ht="30">
      <c r="A11027" s="6">
        <v>11025</v>
      </c>
      <c r="B11027" s="24" t="s">
        <v>10834</v>
      </c>
      <c r="C11027" s="25" t="str">
        <f>IF(D11027=2,"NO","YES")</f>
        <v>YES</v>
      </c>
      <c r="D11027" s="25">
        <f t="shared" si="184"/>
        <v>0.3</v>
      </c>
      <c r="E11027" s="1">
        <v>0.74099999999999999</v>
      </c>
      <c r="F11027" s="26">
        <v>2040</v>
      </c>
      <c r="G11027" s="17" t="s">
        <v>9170</v>
      </c>
      <c r="H11027" s="127" t="s">
        <v>10812</v>
      </c>
      <c r="I11027" s="4"/>
    </row>
    <row r="11028" spans="1:9" ht="30">
      <c r="A11028" s="6">
        <v>11026</v>
      </c>
      <c r="B11028" s="24" t="s">
        <v>10835</v>
      </c>
      <c r="C11028" s="25" t="str">
        <f>IF(D11028=2,"NO","YES")</f>
        <v>YES</v>
      </c>
      <c r="D11028" s="25">
        <f t="shared" si="184"/>
        <v>0.42</v>
      </c>
      <c r="E11028" s="1">
        <v>1.0374000000000001</v>
      </c>
      <c r="F11028" s="26">
        <v>2856</v>
      </c>
      <c r="G11028" s="17" t="s">
        <v>9170</v>
      </c>
      <c r="H11028" s="127" t="s">
        <v>10812</v>
      </c>
      <c r="I11028" s="4"/>
    </row>
    <row r="11029" spans="1:9">
      <c r="A11029" s="6">
        <v>11027</v>
      </c>
      <c r="B11029" s="24" t="s">
        <v>10836</v>
      </c>
      <c r="C11029" s="25" t="str">
        <f>IF(D11029=2,"NO","YES")</f>
        <v>YES</v>
      </c>
      <c r="D11029" s="25">
        <f t="shared" si="184"/>
        <v>0.36</v>
      </c>
      <c r="E11029" s="1">
        <v>0.88919999999999999</v>
      </c>
      <c r="F11029" s="26">
        <v>2448</v>
      </c>
      <c r="G11029" s="17" t="s">
        <v>9170</v>
      </c>
      <c r="H11029" s="127" t="s">
        <v>10812</v>
      </c>
      <c r="I11029" s="4"/>
    </row>
    <row r="11030" spans="1:9" ht="30">
      <c r="A11030" s="6">
        <v>11028</v>
      </c>
      <c r="B11030" s="24" t="s">
        <v>10837</v>
      </c>
      <c r="C11030" s="25" t="str">
        <f>IF(D11030=2,"NO","YES")</f>
        <v>YES</v>
      </c>
      <c r="D11030" s="25">
        <f t="shared" si="184"/>
        <v>0.06</v>
      </c>
      <c r="E11030" s="1">
        <v>0.1482</v>
      </c>
      <c r="F11030" s="26">
        <v>408</v>
      </c>
      <c r="G11030" s="17" t="s">
        <v>9170</v>
      </c>
      <c r="H11030" s="127" t="s">
        <v>10812</v>
      </c>
      <c r="I11030" s="4"/>
    </row>
    <row r="11031" spans="1:9" ht="30">
      <c r="A11031" s="6">
        <v>11029</v>
      </c>
      <c r="B11031" s="24" t="s">
        <v>10838</v>
      </c>
      <c r="C11031" s="25" t="str">
        <f>IF(D11031=2,"NO","YES")</f>
        <v>YES</v>
      </c>
      <c r="D11031" s="25">
        <f t="shared" si="184"/>
        <v>1.33</v>
      </c>
      <c r="E11031" s="1">
        <v>3.2851000000000004</v>
      </c>
      <c r="F11031" s="26">
        <v>9044</v>
      </c>
      <c r="G11031" s="17" t="s">
        <v>9170</v>
      </c>
      <c r="H11031" s="127" t="s">
        <v>10812</v>
      </c>
      <c r="I11031" s="4"/>
    </row>
    <row r="11032" spans="1:9" ht="30">
      <c r="A11032" s="6">
        <v>11030</v>
      </c>
      <c r="B11032" s="24" t="s">
        <v>10839</v>
      </c>
      <c r="C11032" s="25" t="str">
        <f>IF(D11032=2,"NO","YES")</f>
        <v>YES</v>
      </c>
      <c r="D11032" s="25">
        <f t="shared" si="184"/>
        <v>0.89</v>
      </c>
      <c r="E11032" s="1">
        <v>2.1983000000000001</v>
      </c>
      <c r="F11032" s="26">
        <v>6052</v>
      </c>
      <c r="G11032" s="17" t="s">
        <v>9170</v>
      </c>
      <c r="H11032" s="127" t="s">
        <v>10812</v>
      </c>
      <c r="I11032" s="4"/>
    </row>
    <row r="11033" spans="1:9" ht="30">
      <c r="A11033" s="6">
        <v>11031</v>
      </c>
      <c r="B11033" s="24" t="s">
        <v>10840</v>
      </c>
      <c r="C11033" s="25" t="str">
        <f>IF(D11033=2,"NO","YES")</f>
        <v>YES</v>
      </c>
      <c r="D11033" s="25">
        <f t="shared" si="184"/>
        <v>0.98</v>
      </c>
      <c r="E11033" s="1">
        <v>2.4206000000000003</v>
      </c>
      <c r="F11033" s="26">
        <v>6664</v>
      </c>
      <c r="G11033" s="17" t="s">
        <v>9170</v>
      </c>
      <c r="H11033" s="127" t="s">
        <v>10812</v>
      </c>
      <c r="I11033" s="4"/>
    </row>
    <row r="11034" spans="1:9" ht="30">
      <c r="A11034" s="6">
        <v>11032</v>
      </c>
      <c r="B11034" s="24" t="s">
        <v>10841</v>
      </c>
      <c r="C11034" s="25" t="str">
        <f>IF(D11034=2,"NO","YES")</f>
        <v>YES</v>
      </c>
      <c r="D11034" s="25">
        <f t="shared" si="184"/>
        <v>0.88</v>
      </c>
      <c r="E11034" s="1">
        <v>2.1736</v>
      </c>
      <c r="F11034" s="26">
        <v>5984</v>
      </c>
      <c r="G11034" s="17" t="s">
        <v>9170</v>
      </c>
      <c r="H11034" s="127" t="s">
        <v>10812</v>
      </c>
      <c r="I11034" s="4"/>
    </row>
    <row r="11035" spans="1:9" ht="30">
      <c r="A11035" s="6">
        <v>11033</v>
      </c>
      <c r="B11035" s="24" t="s">
        <v>10842</v>
      </c>
      <c r="C11035" s="25" t="str">
        <f>IF(D11035=2,"NO","YES")</f>
        <v>YES</v>
      </c>
      <c r="D11035" s="25">
        <f t="shared" si="184"/>
        <v>0.13</v>
      </c>
      <c r="E11035" s="1">
        <v>0.32110000000000005</v>
      </c>
      <c r="F11035" s="26">
        <v>884</v>
      </c>
      <c r="G11035" s="17" t="s">
        <v>9170</v>
      </c>
      <c r="H11035" s="127" t="s">
        <v>10812</v>
      </c>
      <c r="I11035" s="4"/>
    </row>
    <row r="11036" spans="1:9">
      <c r="A11036" s="6">
        <v>11034</v>
      </c>
      <c r="B11036" s="24" t="s">
        <v>10843</v>
      </c>
      <c r="C11036" s="25" t="str">
        <f>IF(D11036=2,"NO","YES")</f>
        <v>YES</v>
      </c>
      <c r="D11036" s="25">
        <f t="shared" si="184"/>
        <v>0.21</v>
      </c>
      <c r="E11036" s="1">
        <v>0.51870000000000005</v>
      </c>
      <c r="F11036" s="26">
        <v>1428</v>
      </c>
      <c r="G11036" s="17" t="s">
        <v>9170</v>
      </c>
      <c r="H11036" s="127" t="s">
        <v>10812</v>
      </c>
      <c r="I11036" s="4"/>
    </row>
    <row r="11037" spans="1:9" ht="30">
      <c r="A11037" s="6">
        <v>11035</v>
      </c>
      <c r="B11037" s="24" t="s">
        <v>10844</v>
      </c>
      <c r="C11037" s="25" t="str">
        <f>IF(D11037=2,"NO","YES")</f>
        <v>NO</v>
      </c>
      <c r="D11037" s="25">
        <f t="shared" si="184"/>
        <v>2</v>
      </c>
      <c r="E11037" s="1">
        <v>4.9400000000000004</v>
      </c>
      <c r="F11037" s="26">
        <v>13600</v>
      </c>
      <c r="G11037" s="17" t="s">
        <v>9170</v>
      </c>
      <c r="H11037" s="127" t="s">
        <v>10812</v>
      </c>
      <c r="I11037" s="4"/>
    </row>
    <row r="11038" spans="1:9" ht="30">
      <c r="A11038" s="6">
        <v>11036</v>
      </c>
      <c r="B11038" s="24" t="s">
        <v>10845</v>
      </c>
      <c r="C11038" s="25" t="str">
        <f>IF(D11038=2,"NO","YES")</f>
        <v>YES</v>
      </c>
      <c r="D11038" s="25">
        <f t="shared" si="184"/>
        <v>0.06</v>
      </c>
      <c r="E11038" s="1">
        <v>0.1482</v>
      </c>
      <c r="F11038" s="26">
        <v>408</v>
      </c>
      <c r="G11038" s="17" t="s">
        <v>9170</v>
      </c>
      <c r="H11038" s="127" t="s">
        <v>10812</v>
      </c>
      <c r="I11038" s="4"/>
    </row>
    <row r="11039" spans="1:9" ht="30">
      <c r="A11039" s="6">
        <v>11037</v>
      </c>
      <c r="B11039" s="24" t="s">
        <v>10846</v>
      </c>
      <c r="C11039" s="25" t="str">
        <f>IF(D11039=2,"NO","YES")</f>
        <v>YES</v>
      </c>
      <c r="D11039" s="25">
        <f t="shared" si="184"/>
        <v>0.66</v>
      </c>
      <c r="E11039" s="1">
        <v>1.6302000000000003</v>
      </c>
      <c r="F11039" s="26">
        <v>4488</v>
      </c>
      <c r="G11039" s="17" t="s">
        <v>9170</v>
      </c>
      <c r="H11039" s="127" t="s">
        <v>10812</v>
      </c>
      <c r="I11039" s="4"/>
    </row>
    <row r="11040" spans="1:9" ht="30">
      <c r="A11040" s="6">
        <v>11038</v>
      </c>
      <c r="B11040" s="24" t="s">
        <v>10847</v>
      </c>
      <c r="C11040" s="25" t="str">
        <f>IF(D11040=2,"NO","YES")</f>
        <v>YES</v>
      </c>
      <c r="D11040" s="25">
        <f t="shared" si="184"/>
        <v>0.57999999999999996</v>
      </c>
      <c r="E11040" s="1">
        <v>1.4326000000000001</v>
      </c>
      <c r="F11040" s="26">
        <v>3944</v>
      </c>
      <c r="G11040" s="17" t="s">
        <v>9170</v>
      </c>
      <c r="H11040" s="127" t="s">
        <v>10812</v>
      </c>
      <c r="I11040" s="4"/>
    </row>
    <row r="11041" spans="1:9" ht="30">
      <c r="A11041" s="6">
        <v>11039</v>
      </c>
      <c r="B11041" s="24" t="s">
        <v>10848</v>
      </c>
      <c r="C11041" s="25" t="str">
        <f>IF(D11041=2,"NO","YES")</f>
        <v>YES</v>
      </c>
      <c r="D11041" s="25">
        <f t="shared" si="184"/>
        <v>0.53</v>
      </c>
      <c r="E11041" s="1">
        <v>1.3091000000000002</v>
      </c>
      <c r="F11041" s="26">
        <v>3604</v>
      </c>
      <c r="G11041" s="17" t="s">
        <v>9170</v>
      </c>
      <c r="H11041" s="127" t="s">
        <v>10812</v>
      </c>
      <c r="I11041" s="4"/>
    </row>
    <row r="11042" spans="1:9" ht="30">
      <c r="A11042" s="6">
        <v>11040</v>
      </c>
      <c r="B11042" s="24" t="s">
        <v>10849</v>
      </c>
      <c r="C11042" s="25" t="str">
        <f>IF(D11042=2,"NO","YES")</f>
        <v>YES</v>
      </c>
      <c r="D11042" s="25">
        <f t="shared" si="184"/>
        <v>0.51</v>
      </c>
      <c r="E11042" s="1">
        <v>1.2597</v>
      </c>
      <c r="F11042" s="26">
        <v>3468</v>
      </c>
      <c r="G11042" s="17" t="s">
        <v>9170</v>
      </c>
      <c r="H11042" s="127" t="s">
        <v>10812</v>
      </c>
      <c r="I11042" s="4"/>
    </row>
    <row r="11043" spans="1:9" ht="30">
      <c r="A11043" s="6">
        <v>11041</v>
      </c>
      <c r="B11043" s="24" t="s">
        <v>10850</v>
      </c>
      <c r="C11043" s="25" t="str">
        <f>IF(D11043=2,"NO","YES")</f>
        <v>YES</v>
      </c>
      <c r="D11043" s="25">
        <f t="shared" si="184"/>
        <v>0.45</v>
      </c>
      <c r="E11043" s="1">
        <v>1.1115000000000002</v>
      </c>
      <c r="F11043" s="26">
        <v>3060</v>
      </c>
      <c r="G11043" s="17" t="s">
        <v>9170</v>
      </c>
      <c r="H11043" s="127" t="s">
        <v>10812</v>
      </c>
      <c r="I11043" s="4"/>
    </row>
    <row r="11044" spans="1:9" ht="30">
      <c r="A11044" s="6">
        <v>11042</v>
      </c>
      <c r="B11044" s="24" t="s">
        <v>10851</v>
      </c>
      <c r="C11044" s="25" t="str">
        <f>IF(D11044=2,"NO","YES")</f>
        <v>YES</v>
      </c>
      <c r="D11044" s="25">
        <f t="shared" si="184"/>
        <v>0.34</v>
      </c>
      <c r="E11044" s="1">
        <v>0.8398000000000001</v>
      </c>
      <c r="F11044" s="26">
        <v>2312</v>
      </c>
      <c r="G11044" s="17" t="s">
        <v>9170</v>
      </c>
      <c r="H11044" s="127" t="s">
        <v>10812</v>
      </c>
      <c r="I11044" s="4"/>
    </row>
    <row r="11045" spans="1:9" ht="30">
      <c r="A11045" s="6">
        <v>11043</v>
      </c>
      <c r="B11045" s="24" t="s">
        <v>10852</v>
      </c>
      <c r="C11045" s="25" t="str">
        <f>IF(D11045=2,"NO","YES")</f>
        <v>YES</v>
      </c>
      <c r="D11045" s="25">
        <f t="shared" si="184"/>
        <v>0.61</v>
      </c>
      <c r="E11045" s="1">
        <v>1.5067000000000002</v>
      </c>
      <c r="F11045" s="26">
        <v>4148</v>
      </c>
      <c r="G11045" s="17" t="s">
        <v>9170</v>
      </c>
      <c r="H11045" s="127" t="s">
        <v>10812</v>
      </c>
      <c r="I11045" s="4"/>
    </row>
    <row r="11046" spans="1:9">
      <c r="A11046" s="6">
        <v>11044</v>
      </c>
      <c r="B11046" s="24" t="s">
        <v>10853</v>
      </c>
      <c r="C11046" s="25" t="str">
        <f>IF(D11046=2,"NO","YES")</f>
        <v>YES</v>
      </c>
      <c r="D11046" s="25">
        <f t="shared" si="184"/>
        <v>0.33</v>
      </c>
      <c r="E11046" s="1">
        <v>0.81510000000000016</v>
      </c>
      <c r="F11046" s="26">
        <v>2244</v>
      </c>
      <c r="G11046" s="17" t="s">
        <v>9170</v>
      </c>
      <c r="H11046" s="127" t="s">
        <v>10812</v>
      </c>
      <c r="I11046" s="4"/>
    </row>
    <row r="11047" spans="1:9">
      <c r="A11047" s="6">
        <v>11045</v>
      </c>
      <c r="B11047" s="24" t="s">
        <v>10854</v>
      </c>
      <c r="C11047" s="25" t="str">
        <f>IF(D11047=2,"NO","YES")</f>
        <v>YES</v>
      </c>
      <c r="D11047" s="25">
        <f t="shared" si="184"/>
        <v>1.62</v>
      </c>
      <c r="E11047" s="1">
        <v>4.0014000000000003</v>
      </c>
      <c r="F11047" s="160">
        <v>11016</v>
      </c>
      <c r="G11047" s="154">
        <v>42664</v>
      </c>
      <c r="H11047" s="127" t="s">
        <v>10812</v>
      </c>
      <c r="I11047" s="4"/>
    </row>
    <row r="11048" spans="1:9">
      <c r="A11048" s="6">
        <v>11046</v>
      </c>
      <c r="B11048" s="24" t="s">
        <v>10855</v>
      </c>
      <c r="C11048" s="25" t="str">
        <f>IF(D11048=2,"NO","YES")</f>
        <v>YES</v>
      </c>
      <c r="D11048" s="25">
        <f t="shared" si="184"/>
        <v>0.39</v>
      </c>
      <c r="E11048" s="1">
        <v>0.96330000000000016</v>
      </c>
      <c r="F11048" s="160">
        <v>2652</v>
      </c>
      <c r="G11048" s="154">
        <v>42664</v>
      </c>
      <c r="H11048" s="127" t="s">
        <v>10812</v>
      </c>
      <c r="I11048" s="4"/>
    </row>
    <row r="11049" spans="1:9">
      <c r="A11049" s="6">
        <v>11047</v>
      </c>
      <c r="B11049" s="38" t="s">
        <v>10856</v>
      </c>
      <c r="C11049" s="25" t="str">
        <f>IF(D11049=2,"NO","YES")</f>
        <v>NO</v>
      </c>
      <c r="D11049" s="39">
        <f t="shared" si="184"/>
        <v>2</v>
      </c>
      <c r="E11049" s="1">
        <v>4.9400000000000004</v>
      </c>
      <c r="F11049" s="39">
        <v>13600</v>
      </c>
      <c r="G11049" s="99">
        <v>42612</v>
      </c>
      <c r="H11049" s="127" t="s">
        <v>10812</v>
      </c>
      <c r="I11049" s="4"/>
    </row>
    <row r="11050" spans="1:9" ht="30">
      <c r="A11050" s="6">
        <v>11048</v>
      </c>
      <c r="B11050" s="24" t="s">
        <v>10857</v>
      </c>
      <c r="C11050" s="25" t="str">
        <f>IF(D11050=2,"NO","YES")</f>
        <v>YES</v>
      </c>
      <c r="D11050" s="25">
        <f t="shared" si="184"/>
        <v>1.1299999999999999</v>
      </c>
      <c r="E11050" s="1">
        <v>2.7911000000000001</v>
      </c>
      <c r="F11050" s="26">
        <v>7684</v>
      </c>
      <c r="G11050" s="17" t="s">
        <v>9170</v>
      </c>
      <c r="H11050" s="127" t="s">
        <v>10858</v>
      </c>
      <c r="I11050" s="4"/>
    </row>
    <row r="11051" spans="1:9" ht="30">
      <c r="A11051" s="6">
        <v>11049</v>
      </c>
      <c r="B11051" s="24" t="s">
        <v>10859</v>
      </c>
      <c r="C11051" s="25" t="str">
        <f>IF(D11051=2,"NO","YES")</f>
        <v>YES</v>
      </c>
      <c r="D11051" s="25">
        <f t="shared" si="184"/>
        <v>0.08</v>
      </c>
      <c r="E11051" s="1">
        <v>0.19760000000000003</v>
      </c>
      <c r="F11051" s="26">
        <v>544</v>
      </c>
      <c r="G11051" s="17" t="s">
        <v>9170</v>
      </c>
      <c r="H11051" s="127" t="s">
        <v>10858</v>
      </c>
      <c r="I11051" s="4"/>
    </row>
    <row r="11052" spans="1:9" ht="30">
      <c r="A11052" s="6">
        <v>11050</v>
      </c>
      <c r="B11052" s="24" t="s">
        <v>10860</v>
      </c>
      <c r="C11052" s="25" t="str">
        <f>IF(D11052=2,"NO","YES")</f>
        <v>YES</v>
      </c>
      <c r="D11052" s="25">
        <f t="shared" si="184"/>
        <v>0.2</v>
      </c>
      <c r="E11052" s="1">
        <v>0.49400000000000005</v>
      </c>
      <c r="F11052" s="26">
        <v>1360</v>
      </c>
      <c r="G11052" s="17" t="s">
        <v>9170</v>
      </c>
      <c r="H11052" s="127" t="s">
        <v>10858</v>
      </c>
      <c r="I11052" s="4"/>
    </row>
    <row r="11053" spans="1:9" ht="30">
      <c r="A11053" s="6">
        <v>11051</v>
      </c>
      <c r="B11053" s="24" t="s">
        <v>10861</v>
      </c>
      <c r="C11053" s="25" t="str">
        <f>IF(D11053=2,"NO","YES")</f>
        <v>YES</v>
      </c>
      <c r="D11053" s="25">
        <f t="shared" si="184"/>
        <v>0.28000000000000003</v>
      </c>
      <c r="E11053" s="1">
        <v>0.6916000000000001</v>
      </c>
      <c r="F11053" s="26">
        <v>1904</v>
      </c>
      <c r="G11053" s="17" t="s">
        <v>9170</v>
      </c>
      <c r="H11053" s="127" t="s">
        <v>10858</v>
      </c>
      <c r="I11053" s="4"/>
    </row>
    <row r="11054" spans="1:9" ht="30">
      <c r="A11054" s="6">
        <v>11052</v>
      </c>
      <c r="B11054" s="24" t="s">
        <v>10862</v>
      </c>
      <c r="C11054" s="25" t="str">
        <f>IF(D11054=2,"NO","YES")</f>
        <v>YES</v>
      </c>
      <c r="D11054" s="25">
        <f t="shared" si="184"/>
        <v>0.1</v>
      </c>
      <c r="E11054" s="1">
        <v>0.24700000000000003</v>
      </c>
      <c r="F11054" s="26">
        <v>680</v>
      </c>
      <c r="G11054" s="17" t="s">
        <v>9170</v>
      </c>
      <c r="H11054" s="127" t="s">
        <v>10858</v>
      </c>
      <c r="I11054" s="4"/>
    </row>
    <row r="11055" spans="1:9" ht="30">
      <c r="A11055" s="6">
        <v>11053</v>
      </c>
      <c r="B11055" s="24" t="s">
        <v>10863</v>
      </c>
      <c r="C11055" s="25" t="str">
        <f>IF(D11055=2,"NO","YES")</f>
        <v>YES</v>
      </c>
      <c r="D11055" s="25">
        <f t="shared" si="184"/>
        <v>0.61</v>
      </c>
      <c r="E11055" s="1">
        <v>1.5067000000000002</v>
      </c>
      <c r="F11055" s="26">
        <v>4148</v>
      </c>
      <c r="G11055" s="17" t="s">
        <v>9170</v>
      </c>
      <c r="H11055" s="127" t="s">
        <v>10858</v>
      </c>
      <c r="I11055" s="4"/>
    </row>
    <row r="11056" spans="1:9" ht="30">
      <c r="A11056" s="6">
        <v>11054</v>
      </c>
      <c r="B11056" s="24" t="s">
        <v>10864</v>
      </c>
      <c r="C11056" s="25" t="str">
        <f>IF(D11056=2,"NO","YES")</f>
        <v>YES</v>
      </c>
      <c r="D11056" s="25">
        <f t="shared" si="184"/>
        <v>1.1399999999999999</v>
      </c>
      <c r="E11056" s="1">
        <v>2.8157999999999999</v>
      </c>
      <c r="F11056" s="26">
        <v>7752</v>
      </c>
      <c r="G11056" s="17" t="s">
        <v>9170</v>
      </c>
      <c r="H11056" s="127" t="s">
        <v>10858</v>
      </c>
      <c r="I11056" s="4"/>
    </row>
    <row r="11057" spans="1:9" ht="30">
      <c r="A11057" s="6">
        <v>11055</v>
      </c>
      <c r="B11057" s="24" t="s">
        <v>10865</v>
      </c>
      <c r="C11057" s="25" t="str">
        <f>IF(D11057=2,"NO","YES")</f>
        <v>YES</v>
      </c>
      <c r="D11057" s="25">
        <f t="shared" si="184"/>
        <v>0.03</v>
      </c>
      <c r="E11057" s="1">
        <v>7.4099999999999999E-2</v>
      </c>
      <c r="F11057" s="26">
        <v>204</v>
      </c>
      <c r="G11057" s="17" t="s">
        <v>9170</v>
      </c>
      <c r="H11057" s="127" t="s">
        <v>10858</v>
      </c>
      <c r="I11057" s="4"/>
    </row>
    <row r="11058" spans="1:9" ht="30">
      <c r="A11058" s="6">
        <v>11056</v>
      </c>
      <c r="B11058" s="24" t="s">
        <v>10866</v>
      </c>
      <c r="C11058" s="25" t="str">
        <f>IF(D11058=2,"NO","YES")</f>
        <v>YES</v>
      </c>
      <c r="D11058" s="25">
        <f t="shared" si="184"/>
        <v>0.19</v>
      </c>
      <c r="E11058" s="1">
        <v>0.46930000000000005</v>
      </c>
      <c r="F11058" s="26">
        <v>1292</v>
      </c>
      <c r="G11058" s="17" t="s">
        <v>9170</v>
      </c>
      <c r="H11058" s="127" t="s">
        <v>10858</v>
      </c>
      <c r="I11058" s="4"/>
    </row>
    <row r="11059" spans="1:9" ht="30">
      <c r="A11059" s="6">
        <v>11057</v>
      </c>
      <c r="B11059" s="24" t="s">
        <v>10867</v>
      </c>
      <c r="C11059" s="25" t="str">
        <f>IF(D11059=2,"NO","YES")</f>
        <v>YES</v>
      </c>
      <c r="D11059" s="25">
        <f t="shared" si="184"/>
        <v>0.53</v>
      </c>
      <c r="E11059" s="1">
        <v>1.3091000000000002</v>
      </c>
      <c r="F11059" s="26">
        <v>3604</v>
      </c>
      <c r="G11059" s="17" t="s">
        <v>9170</v>
      </c>
      <c r="H11059" s="127" t="s">
        <v>10858</v>
      </c>
      <c r="I11059" s="4"/>
    </row>
    <row r="11060" spans="1:9" ht="30">
      <c r="A11060" s="6">
        <v>11058</v>
      </c>
      <c r="B11060" s="24" t="s">
        <v>10868</v>
      </c>
      <c r="C11060" s="25" t="str">
        <f>IF(D11060=2,"NO","YES")</f>
        <v>YES</v>
      </c>
      <c r="D11060" s="25">
        <f t="shared" si="184"/>
        <v>0.28000000000000003</v>
      </c>
      <c r="E11060" s="1">
        <v>0.6916000000000001</v>
      </c>
      <c r="F11060" s="26">
        <v>1904</v>
      </c>
      <c r="G11060" s="17" t="s">
        <v>9170</v>
      </c>
      <c r="H11060" s="127" t="s">
        <v>10858</v>
      </c>
      <c r="I11060" s="4"/>
    </row>
    <row r="11061" spans="1:9" ht="30">
      <c r="A11061" s="6">
        <v>11059</v>
      </c>
      <c r="B11061" s="24" t="s">
        <v>10869</v>
      </c>
      <c r="C11061" s="25" t="str">
        <f>IF(D11061=2,"NO","YES")</f>
        <v>YES</v>
      </c>
      <c r="D11061" s="25">
        <f t="shared" si="184"/>
        <v>0.19</v>
      </c>
      <c r="E11061" s="1">
        <v>0.46930000000000005</v>
      </c>
      <c r="F11061" s="26">
        <v>1292</v>
      </c>
      <c r="G11061" s="17" t="s">
        <v>9170</v>
      </c>
      <c r="H11061" s="127" t="s">
        <v>10858</v>
      </c>
      <c r="I11061" s="4"/>
    </row>
    <row r="11062" spans="1:9" ht="30">
      <c r="A11062" s="6">
        <v>11060</v>
      </c>
      <c r="B11062" s="24" t="s">
        <v>10870</v>
      </c>
      <c r="C11062" s="25" t="str">
        <f>IF(D11062=2,"NO","YES")</f>
        <v>YES</v>
      </c>
      <c r="D11062" s="25">
        <f t="shared" si="184"/>
        <v>0.39</v>
      </c>
      <c r="E11062" s="1">
        <v>0.96330000000000016</v>
      </c>
      <c r="F11062" s="26">
        <v>2652</v>
      </c>
      <c r="G11062" s="17" t="s">
        <v>9170</v>
      </c>
      <c r="H11062" s="127" t="s">
        <v>10858</v>
      </c>
      <c r="I11062" s="4"/>
    </row>
    <row r="11063" spans="1:9" ht="30">
      <c r="A11063" s="6">
        <v>11061</v>
      </c>
      <c r="B11063" s="24" t="s">
        <v>10871</v>
      </c>
      <c r="C11063" s="25" t="str">
        <f>IF(D11063=2,"NO","YES")</f>
        <v>YES</v>
      </c>
      <c r="D11063" s="25">
        <f t="shared" si="184"/>
        <v>0.51</v>
      </c>
      <c r="E11063" s="1">
        <v>1.2597</v>
      </c>
      <c r="F11063" s="26">
        <v>3468</v>
      </c>
      <c r="G11063" s="17" t="s">
        <v>9170</v>
      </c>
      <c r="H11063" s="127" t="s">
        <v>10858</v>
      </c>
      <c r="I11063" s="4"/>
    </row>
    <row r="11064" spans="1:9" ht="30">
      <c r="A11064" s="6">
        <v>11062</v>
      </c>
      <c r="B11064" s="24" t="s">
        <v>10872</v>
      </c>
      <c r="C11064" s="25" t="str">
        <f>IF(D11064=2,"NO","YES")</f>
        <v>YES</v>
      </c>
      <c r="D11064" s="25">
        <f t="shared" si="184"/>
        <v>0.61</v>
      </c>
      <c r="E11064" s="1">
        <v>1.5067000000000002</v>
      </c>
      <c r="F11064" s="26">
        <v>4148</v>
      </c>
      <c r="G11064" s="17" t="s">
        <v>9170</v>
      </c>
      <c r="H11064" s="127" t="s">
        <v>10858</v>
      </c>
      <c r="I11064" s="4"/>
    </row>
    <row r="11065" spans="1:9" ht="30">
      <c r="A11065" s="6">
        <v>11063</v>
      </c>
      <c r="B11065" s="24" t="s">
        <v>10873</v>
      </c>
      <c r="C11065" s="25" t="str">
        <f>IF(D11065=2,"NO","YES")</f>
        <v>YES</v>
      </c>
      <c r="D11065" s="25">
        <f t="shared" si="184"/>
        <v>0.39</v>
      </c>
      <c r="E11065" s="1">
        <v>0.96330000000000016</v>
      </c>
      <c r="F11065" s="26">
        <v>2652</v>
      </c>
      <c r="G11065" s="17" t="s">
        <v>9170</v>
      </c>
      <c r="H11065" s="127" t="s">
        <v>10858</v>
      </c>
      <c r="I11065" s="4"/>
    </row>
    <row r="11066" spans="1:9" ht="30">
      <c r="A11066" s="6">
        <v>11064</v>
      </c>
      <c r="B11066" s="24" t="s">
        <v>10874</v>
      </c>
      <c r="C11066" s="25" t="str">
        <f>IF(D11066=2,"NO","YES")</f>
        <v>YES</v>
      </c>
      <c r="D11066" s="25">
        <f t="shared" si="184"/>
        <v>0.51</v>
      </c>
      <c r="E11066" s="1">
        <v>1.2597</v>
      </c>
      <c r="F11066" s="26">
        <v>3468</v>
      </c>
      <c r="G11066" s="17" t="s">
        <v>9170</v>
      </c>
      <c r="H11066" s="127" t="s">
        <v>10858</v>
      </c>
      <c r="I11066" s="4"/>
    </row>
    <row r="11067" spans="1:9" ht="30">
      <c r="A11067" s="6">
        <v>11065</v>
      </c>
      <c r="B11067" s="24" t="s">
        <v>10875</v>
      </c>
      <c r="C11067" s="25" t="str">
        <f>IF(D11067=2,"NO","YES")</f>
        <v>YES</v>
      </c>
      <c r="D11067" s="25">
        <f t="shared" si="184"/>
        <v>0.79</v>
      </c>
      <c r="E11067" s="1">
        <v>1.9513000000000003</v>
      </c>
      <c r="F11067" s="26">
        <v>5372</v>
      </c>
      <c r="G11067" s="17" t="s">
        <v>9170</v>
      </c>
      <c r="H11067" s="127" t="s">
        <v>10858</v>
      </c>
      <c r="I11067" s="4"/>
    </row>
    <row r="11068" spans="1:9" ht="45">
      <c r="A11068" s="6">
        <v>11066</v>
      </c>
      <c r="B11068" s="24" t="s">
        <v>10876</v>
      </c>
      <c r="C11068" s="25" t="str">
        <f>IF(D11068=2,"NO","YES")</f>
        <v>YES</v>
      </c>
      <c r="D11068" s="25">
        <f t="shared" si="184"/>
        <v>0.82</v>
      </c>
      <c r="E11068" s="1">
        <v>2.0253999999999999</v>
      </c>
      <c r="F11068" s="26">
        <v>5576</v>
      </c>
      <c r="G11068" s="17" t="s">
        <v>9170</v>
      </c>
      <c r="H11068" s="127" t="s">
        <v>10858</v>
      </c>
      <c r="I11068" s="4"/>
    </row>
    <row r="11069" spans="1:9" ht="30">
      <c r="A11069" s="6">
        <v>11067</v>
      </c>
      <c r="B11069" s="24" t="s">
        <v>10877</v>
      </c>
      <c r="C11069" s="25" t="str">
        <f>IF(D11069=2,"NO","YES")</f>
        <v>YES</v>
      </c>
      <c r="D11069" s="25">
        <f t="shared" si="184"/>
        <v>0.49</v>
      </c>
      <c r="E11069" s="1">
        <v>1.2103000000000002</v>
      </c>
      <c r="F11069" s="26">
        <v>3332</v>
      </c>
      <c r="G11069" s="17" t="s">
        <v>9170</v>
      </c>
      <c r="H11069" s="127" t="s">
        <v>10858</v>
      </c>
      <c r="I11069" s="4"/>
    </row>
    <row r="11070" spans="1:9" ht="30">
      <c r="A11070" s="6">
        <v>11068</v>
      </c>
      <c r="B11070" s="24" t="s">
        <v>10878</v>
      </c>
      <c r="C11070" s="25" t="str">
        <f>IF(D11070=2,"NO","YES")</f>
        <v>YES</v>
      </c>
      <c r="D11070" s="25">
        <f t="shared" si="184"/>
        <v>0.93</v>
      </c>
      <c r="E11070" s="1">
        <v>2.2971000000000004</v>
      </c>
      <c r="F11070" s="26">
        <v>6324</v>
      </c>
      <c r="G11070" s="17" t="s">
        <v>9170</v>
      </c>
      <c r="H11070" s="127" t="s">
        <v>10858</v>
      </c>
      <c r="I11070" s="4"/>
    </row>
    <row r="11071" spans="1:9" ht="30">
      <c r="A11071" s="6">
        <v>11069</v>
      </c>
      <c r="B11071" s="24" t="s">
        <v>10398</v>
      </c>
      <c r="C11071" s="25" t="str">
        <f>IF(D11071=2,"NO","YES")</f>
        <v>YES</v>
      </c>
      <c r="D11071" s="25">
        <f t="shared" si="184"/>
        <v>0.16</v>
      </c>
      <c r="E11071" s="1">
        <v>0.39520000000000005</v>
      </c>
      <c r="F11071" s="26">
        <v>1088</v>
      </c>
      <c r="G11071" s="17" t="s">
        <v>9170</v>
      </c>
      <c r="H11071" s="127" t="s">
        <v>10858</v>
      </c>
      <c r="I11071" s="4"/>
    </row>
    <row r="11072" spans="1:9" ht="45">
      <c r="A11072" s="6">
        <v>11070</v>
      </c>
      <c r="B11072" s="24" t="s">
        <v>10879</v>
      </c>
      <c r="C11072" s="25" t="str">
        <f>IF(D11072=2,"NO","YES")</f>
        <v>YES</v>
      </c>
      <c r="D11072" s="25">
        <f t="shared" si="184"/>
        <v>0.91</v>
      </c>
      <c r="E11072" s="1">
        <v>2.2477000000000005</v>
      </c>
      <c r="F11072" s="26">
        <v>6188</v>
      </c>
      <c r="G11072" s="17" t="s">
        <v>9170</v>
      </c>
      <c r="H11072" s="127" t="s">
        <v>10858</v>
      </c>
      <c r="I11072" s="4"/>
    </row>
    <row r="11073" spans="1:9" ht="30">
      <c r="A11073" s="6">
        <v>11071</v>
      </c>
      <c r="B11073" s="24" t="s">
        <v>10880</v>
      </c>
      <c r="C11073" s="25" t="str">
        <f>IF(D11073=2,"NO","YES")</f>
        <v>YES</v>
      </c>
      <c r="D11073" s="25">
        <f t="shared" si="184"/>
        <v>1.37</v>
      </c>
      <c r="E11073" s="1">
        <v>3.3839000000000006</v>
      </c>
      <c r="F11073" s="26">
        <v>9316</v>
      </c>
      <c r="G11073" s="17" t="s">
        <v>9170</v>
      </c>
      <c r="H11073" s="127" t="s">
        <v>10858</v>
      </c>
      <c r="I11073" s="4"/>
    </row>
    <row r="11074" spans="1:9" ht="45">
      <c r="A11074" s="6">
        <v>11072</v>
      </c>
      <c r="B11074" s="24" t="s">
        <v>10881</v>
      </c>
      <c r="C11074" s="25" t="str">
        <f>IF(D11074=2,"NO","YES")</f>
        <v>YES</v>
      </c>
      <c r="D11074" s="25">
        <f t="shared" si="184"/>
        <v>0.76</v>
      </c>
      <c r="E11074" s="1">
        <v>1.8772000000000002</v>
      </c>
      <c r="F11074" s="26">
        <v>5168</v>
      </c>
      <c r="G11074" s="17" t="s">
        <v>9170</v>
      </c>
      <c r="H11074" s="127" t="s">
        <v>10858</v>
      </c>
      <c r="I11074" s="4"/>
    </row>
    <row r="11075" spans="1:9" ht="30">
      <c r="A11075" s="6">
        <v>11073</v>
      </c>
      <c r="B11075" s="24" t="s">
        <v>10882</v>
      </c>
      <c r="C11075" s="25" t="str">
        <f>IF(D11075=2,"NO","YES")</f>
        <v>YES</v>
      </c>
      <c r="D11075" s="25">
        <f t="shared" si="184"/>
        <v>0.93</v>
      </c>
      <c r="E11075" s="1">
        <v>2.2971000000000004</v>
      </c>
      <c r="F11075" s="26">
        <v>6324</v>
      </c>
      <c r="G11075" s="17" t="s">
        <v>9170</v>
      </c>
      <c r="H11075" s="127" t="s">
        <v>10858</v>
      </c>
      <c r="I11075" s="4"/>
    </row>
    <row r="11076" spans="1:9" ht="30">
      <c r="A11076" s="6">
        <v>11074</v>
      </c>
      <c r="B11076" s="24" t="s">
        <v>10883</v>
      </c>
      <c r="C11076" s="25" t="str">
        <f>IF(D11076=2,"NO","YES")</f>
        <v>YES</v>
      </c>
      <c r="D11076" s="25">
        <f t="shared" si="184"/>
        <v>0.17</v>
      </c>
      <c r="E11076" s="1">
        <v>0.41990000000000005</v>
      </c>
      <c r="F11076" s="26">
        <v>1156</v>
      </c>
      <c r="G11076" s="17" t="s">
        <v>9170</v>
      </c>
      <c r="H11076" s="127" t="s">
        <v>10858</v>
      </c>
      <c r="I11076" s="4"/>
    </row>
    <row r="11077" spans="1:9" ht="30">
      <c r="A11077" s="6">
        <v>11075</v>
      </c>
      <c r="B11077" s="24" t="s">
        <v>10884</v>
      </c>
      <c r="C11077" s="25" t="str">
        <f>IF(D11077=2,"NO","YES")</f>
        <v>YES</v>
      </c>
      <c r="D11077" s="25">
        <f t="shared" ref="D11077:D11116" si="185">F11077/6800</f>
        <v>0.81</v>
      </c>
      <c r="E11077" s="1">
        <v>2.0007000000000001</v>
      </c>
      <c r="F11077" s="26">
        <v>5508</v>
      </c>
      <c r="G11077" s="17" t="s">
        <v>9170</v>
      </c>
      <c r="H11077" s="127" t="s">
        <v>10858</v>
      </c>
      <c r="I11077" s="4"/>
    </row>
    <row r="11078" spans="1:9" ht="45">
      <c r="A11078" s="6">
        <v>11076</v>
      </c>
      <c r="B11078" s="24" t="s">
        <v>10885</v>
      </c>
      <c r="C11078" s="25" t="str">
        <f>IF(D11078=2,"NO","YES")</f>
        <v>YES</v>
      </c>
      <c r="D11078" s="25">
        <f t="shared" si="185"/>
        <v>0.74</v>
      </c>
      <c r="E11078" s="1">
        <v>1.8278000000000001</v>
      </c>
      <c r="F11078" s="26">
        <v>5032</v>
      </c>
      <c r="G11078" s="17" t="s">
        <v>9170</v>
      </c>
      <c r="H11078" s="127" t="s">
        <v>10858</v>
      </c>
      <c r="I11078" s="4"/>
    </row>
    <row r="11079" spans="1:9" ht="30">
      <c r="A11079" s="6">
        <v>11077</v>
      </c>
      <c r="B11079" s="24" t="s">
        <v>10886</v>
      </c>
      <c r="C11079" s="25" t="str">
        <f>IF(D11079=2,"NO","YES")</f>
        <v>YES</v>
      </c>
      <c r="D11079" s="25">
        <f t="shared" si="185"/>
        <v>0.24</v>
      </c>
      <c r="E11079" s="1">
        <v>0.59279999999999999</v>
      </c>
      <c r="F11079" s="26">
        <v>1632</v>
      </c>
      <c r="G11079" s="17" t="s">
        <v>9170</v>
      </c>
      <c r="H11079" s="127" t="s">
        <v>10858</v>
      </c>
      <c r="I11079" s="4"/>
    </row>
    <row r="11080" spans="1:9" ht="45">
      <c r="A11080" s="6">
        <v>11078</v>
      </c>
      <c r="B11080" s="24" t="s">
        <v>10887</v>
      </c>
      <c r="C11080" s="25" t="str">
        <f>IF(D11080=2,"NO","YES")</f>
        <v>YES</v>
      </c>
      <c r="D11080" s="25">
        <f t="shared" si="185"/>
        <v>0.08</v>
      </c>
      <c r="E11080" s="1">
        <v>0.19760000000000003</v>
      </c>
      <c r="F11080" s="26">
        <v>544</v>
      </c>
      <c r="G11080" s="17" t="s">
        <v>9170</v>
      </c>
      <c r="H11080" s="127" t="s">
        <v>10858</v>
      </c>
      <c r="I11080" s="4"/>
    </row>
    <row r="11081" spans="1:9" ht="45">
      <c r="A11081" s="6">
        <v>11079</v>
      </c>
      <c r="B11081" s="24" t="s">
        <v>10888</v>
      </c>
      <c r="C11081" s="25" t="str">
        <f>IF(D11081=2,"NO","YES")</f>
        <v>YES</v>
      </c>
      <c r="D11081" s="25">
        <f t="shared" si="185"/>
        <v>0.24</v>
      </c>
      <c r="E11081" s="1">
        <v>0.59279999999999999</v>
      </c>
      <c r="F11081" s="26">
        <v>1632</v>
      </c>
      <c r="G11081" s="17" t="s">
        <v>9170</v>
      </c>
      <c r="H11081" s="127" t="s">
        <v>10858</v>
      </c>
      <c r="I11081" s="4"/>
    </row>
    <row r="11082" spans="1:9" ht="30">
      <c r="A11082" s="6">
        <v>11080</v>
      </c>
      <c r="B11082" s="24" t="s">
        <v>10889</v>
      </c>
      <c r="C11082" s="25" t="str">
        <f>IF(D11082=2,"NO","YES")</f>
        <v>YES</v>
      </c>
      <c r="D11082" s="25">
        <f t="shared" si="185"/>
        <v>0.49</v>
      </c>
      <c r="E11082" s="1">
        <v>1.2103000000000002</v>
      </c>
      <c r="F11082" s="26">
        <v>3332</v>
      </c>
      <c r="G11082" s="17" t="s">
        <v>9170</v>
      </c>
      <c r="H11082" s="127" t="s">
        <v>10858</v>
      </c>
      <c r="I11082" s="4"/>
    </row>
    <row r="11083" spans="1:9" ht="45">
      <c r="A11083" s="6">
        <v>11081</v>
      </c>
      <c r="B11083" s="24" t="s">
        <v>10890</v>
      </c>
      <c r="C11083" s="25" t="str">
        <f>IF(D11083=2,"NO","YES")</f>
        <v>YES</v>
      </c>
      <c r="D11083" s="25">
        <f t="shared" si="185"/>
        <v>0.61</v>
      </c>
      <c r="E11083" s="1">
        <v>1.5067000000000002</v>
      </c>
      <c r="F11083" s="26">
        <v>4148</v>
      </c>
      <c r="G11083" s="17" t="s">
        <v>9170</v>
      </c>
      <c r="H11083" s="127" t="s">
        <v>10858</v>
      </c>
      <c r="I11083" s="4"/>
    </row>
    <row r="11084" spans="1:9" ht="45">
      <c r="A11084" s="6">
        <v>11082</v>
      </c>
      <c r="B11084" s="24" t="s">
        <v>10891</v>
      </c>
      <c r="C11084" s="25" t="str">
        <f>IF(D11084=2,"NO","YES")</f>
        <v>YES</v>
      </c>
      <c r="D11084" s="25">
        <f t="shared" si="185"/>
        <v>1.05</v>
      </c>
      <c r="E11084" s="1">
        <v>2.5935000000000001</v>
      </c>
      <c r="F11084" s="26">
        <v>7140</v>
      </c>
      <c r="G11084" s="17" t="s">
        <v>9170</v>
      </c>
      <c r="H11084" s="127" t="s">
        <v>10858</v>
      </c>
      <c r="I11084" s="4"/>
    </row>
    <row r="11085" spans="1:9" ht="45">
      <c r="A11085" s="6">
        <v>11083</v>
      </c>
      <c r="B11085" s="24" t="s">
        <v>10892</v>
      </c>
      <c r="C11085" s="25" t="str">
        <f>IF(D11085=2,"NO","YES")</f>
        <v>YES</v>
      </c>
      <c r="D11085" s="25">
        <f t="shared" si="185"/>
        <v>0.93</v>
      </c>
      <c r="E11085" s="1">
        <v>2.2971000000000004</v>
      </c>
      <c r="F11085" s="26">
        <v>6324</v>
      </c>
      <c r="G11085" s="17" t="s">
        <v>9170</v>
      </c>
      <c r="H11085" s="127" t="s">
        <v>10858</v>
      </c>
      <c r="I11085" s="4"/>
    </row>
    <row r="11086" spans="1:9" ht="30">
      <c r="A11086" s="6">
        <v>11084</v>
      </c>
      <c r="B11086" s="24" t="s">
        <v>10893</v>
      </c>
      <c r="C11086" s="25" t="str">
        <f>IF(D11086=2,"NO","YES")</f>
        <v>YES</v>
      </c>
      <c r="D11086" s="25">
        <f t="shared" si="185"/>
        <v>0.4</v>
      </c>
      <c r="E11086" s="1">
        <v>0.9880000000000001</v>
      </c>
      <c r="F11086" s="26">
        <v>2720</v>
      </c>
      <c r="G11086" s="17" t="s">
        <v>9170</v>
      </c>
      <c r="H11086" s="127" t="s">
        <v>10858</v>
      </c>
      <c r="I11086" s="4"/>
    </row>
    <row r="11087" spans="1:9" ht="30">
      <c r="A11087" s="6">
        <v>11085</v>
      </c>
      <c r="B11087" s="24" t="s">
        <v>10894</v>
      </c>
      <c r="C11087" s="25" t="str">
        <f>IF(D11087=2,"NO","YES")</f>
        <v>YES</v>
      </c>
      <c r="D11087" s="25">
        <f t="shared" si="185"/>
        <v>0.81</v>
      </c>
      <c r="E11087" s="1">
        <v>2.0007000000000001</v>
      </c>
      <c r="F11087" s="26">
        <v>5508</v>
      </c>
      <c r="G11087" s="17" t="s">
        <v>9170</v>
      </c>
      <c r="H11087" s="127" t="s">
        <v>10858</v>
      </c>
      <c r="I11087" s="4"/>
    </row>
    <row r="11088" spans="1:9" ht="30">
      <c r="A11088" s="6">
        <v>11086</v>
      </c>
      <c r="B11088" s="24" t="s">
        <v>10895</v>
      </c>
      <c r="C11088" s="25" t="str">
        <f>IF(D11088=2,"NO","YES")</f>
        <v>YES</v>
      </c>
      <c r="D11088" s="25">
        <f t="shared" si="185"/>
        <v>0.18</v>
      </c>
      <c r="E11088" s="1">
        <v>0.4446</v>
      </c>
      <c r="F11088" s="26">
        <v>1224</v>
      </c>
      <c r="G11088" s="17" t="s">
        <v>9170</v>
      </c>
      <c r="H11088" s="127" t="s">
        <v>10858</v>
      </c>
      <c r="I11088" s="4"/>
    </row>
    <row r="11089" spans="1:9" ht="30">
      <c r="A11089" s="6">
        <v>11087</v>
      </c>
      <c r="B11089" s="24" t="s">
        <v>10896</v>
      </c>
      <c r="C11089" s="25" t="str">
        <f>IF(D11089=2,"NO","YES")</f>
        <v>YES</v>
      </c>
      <c r="D11089" s="25">
        <f t="shared" si="185"/>
        <v>0.62</v>
      </c>
      <c r="E11089" s="1">
        <v>1.5314000000000001</v>
      </c>
      <c r="F11089" s="26">
        <v>4216</v>
      </c>
      <c r="G11089" s="17" t="s">
        <v>9170</v>
      </c>
      <c r="H11089" s="127" t="s">
        <v>10858</v>
      </c>
      <c r="I11089" s="4"/>
    </row>
    <row r="11090" spans="1:9" ht="45">
      <c r="A11090" s="6">
        <v>11088</v>
      </c>
      <c r="B11090" s="24" t="s">
        <v>10897</v>
      </c>
      <c r="C11090" s="25" t="str">
        <f>IF(D11090=2,"NO","YES")</f>
        <v>YES</v>
      </c>
      <c r="D11090" s="25">
        <f t="shared" si="185"/>
        <v>0.7</v>
      </c>
      <c r="E11090" s="1">
        <v>1.7290000000000001</v>
      </c>
      <c r="F11090" s="26">
        <v>4760</v>
      </c>
      <c r="G11090" s="17" t="s">
        <v>9170</v>
      </c>
      <c r="H11090" s="127" t="s">
        <v>10858</v>
      </c>
      <c r="I11090" s="4"/>
    </row>
    <row r="11091" spans="1:9" ht="30">
      <c r="A11091" s="6">
        <v>11089</v>
      </c>
      <c r="B11091" s="24" t="s">
        <v>10898</v>
      </c>
      <c r="C11091" s="25" t="str">
        <f>IF(D11091=2,"NO","YES")</f>
        <v>YES</v>
      </c>
      <c r="D11091" s="25">
        <f t="shared" si="185"/>
        <v>0.3</v>
      </c>
      <c r="E11091" s="1">
        <v>0.74099999999999999</v>
      </c>
      <c r="F11091" s="26">
        <v>2040</v>
      </c>
      <c r="G11091" s="17" t="s">
        <v>9170</v>
      </c>
      <c r="H11091" s="127" t="s">
        <v>10858</v>
      </c>
      <c r="I11091" s="4"/>
    </row>
    <row r="11092" spans="1:9" ht="45">
      <c r="A11092" s="6">
        <v>11090</v>
      </c>
      <c r="B11092" s="24" t="s">
        <v>10899</v>
      </c>
      <c r="C11092" s="25" t="str">
        <f>IF(D11092=2,"NO","YES")</f>
        <v>YES</v>
      </c>
      <c r="D11092" s="25">
        <f t="shared" si="185"/>
        <v>0.28999999999999998</v>
      </c>
      <c r="E11092" s="1">
        <v>0.71630000000000005</v>
      </c>
      <c r="F11092" s="26">
        <v>1972</v>
      </c>
      <c r="G11092" s="17" t="s">
        <v>9170</v>
      </c>
      <c r="H11092" s="127" t="s">
        <v>10858</v>
      </c>
      <c r="I11092" s="4"/>
    </row>
    <row r="11093" spans="1:9" ht="30">
      <c r="A11093" s="6">
        <v>11091</v>
      </c>
      <c r="B11093" s="24" t="s">
        <v>10900</v>
      </c>
      <c r="C11093" s="25" t="str">
        <f>IF(D11093=2,"NO","YES")</f>
        <v>YES</v>
      </c>
      <c r="D11093" s="25">
        <f t="shared" si="185"/>
        <v>0.21</v>
      </c>
      <c r="E11093" s="1">
        <v>0.51870000000000005</v>
      </c>
      <c r="F11093" s="26">
        <v>1428</v>
      </c>
      <c r="G11093" s="17" t="s">
        <v>9170</v>
      </c>
      <c r="H11093" s="127" t="s">
        <v>10858</v>
      </c>
      <c r="I11093" s="4"/>
    </row>
    <row r="11094" spans="1:9" ht="30">
      <c r="A11094" s="6">
        <v>11092</v>
      </c>
      <c r="B11094" s="24" t="s">
        <v>10901</v>
      </c>
      <c r="C11094" s="25" t="str">
        <f>IF(D11094=2,"NO","YES")</f>
        <v>YES</v>
      </c>
      <c r="D11094" s="25">
        <f t="shared" si="185"/>
        <v>0.61</v>
      </c>
      <c r="E11094" s="1">
        <v>1.5067000000000002</v>
      </c>
      <c r="F11094" s="26">
        <v>4148</v>
      </c>
      <c r="G11094" s="17" t="s">
        <v>9170</v>
      </c>
      <c r="H11094" s="127" t="s">
        <v>10858</v>
      </c>
      <c r="I11094" s="4"/>
    </row>
    <row r="11095" spans="1:9" ht="30">
      <c r="A11095" s="6">
        <v>11093</v>
      </c>
      <c r="B11095" s="24" t="s">
        <v>10902</v>
      </c>
      <c r="C11095" s="25" t="str">
        <f>IF(D11095=2,"NO","YES")</f>
        <v>YES</v>
      </c>
      <c r="D11095" s="25">
        <f t="shared" si="185"/>
        <v>0.31</v>
      </c>
      <c r="E11095" s="1">
        <v>0.76570000000000005</v>
      </c>
      <c r="F11095" s="26">
        <v>2108</v>
      </c>
      <c r="G11095" s="17" t="s">
        <v>9170</v>
      </c>
      <c r="H11095" s="127" t="s">
        <v>10858</v>
      </c>
      <c r="I11095" s="4"/>
    </row>
    <row r="11096" spans="1:9" ht="30">
      <c r="A11096" s="6">
        <v>11094</v>
      </c>
      <c r="B11096" s="24" t="s">
        <v>10903</v>
      </c>
      <c r="C11096" s="25" t="str">
        <f>IF(D11096=2,"NO","YES")</f>
        <v>YES</v>
      </c>
      <c r="D11096" s="25">
        <f t="shared" si="185"/>
        <v>0.19</v>
      </c>
      <c r="E11096" s="1">
        <v>0.46930000000000005</v>
      </c>
      <c r="F11096" s="26">
        <v>1292</v>
      </c>
      <c r="G11096" s="17" t="s">
        <v>9170</v>
      </c>
      <c r="H11096" s="127" t="s">
        <v>10858</v>
      </c>
      <c r="I11096" s="4"/>
    </row>
    <row r="11097" spans="1:9" ht="30">
      <c r="A11097" s="6">
        <v>11095</v>
      </c>
      <c r="B11097" s="24" t="s">
        <v>10904</v>
      </c>
      <c r="C11097" s="25" t="str">
        <f>IF(D11097=2,"NO","YES")</f>
        <v>YES</v>
      </c>
      <c r="D11097" s="25">
        <f t="shared" si="185"/>
        <v>0.17</v>
      </c>
      <c r="E11097" s="1">
        <v>0.41990000000000005</v>
      </c>
      <c r="F11097" s="26">
        <v>1156</v>
      </c>
      <c r="G11097" s="17" t="s">
        <v>9170</v>
      </c>
      <c r="H11097" s="127" t="s">
        <v>10858</v>
      </c>
      <c r="I11097" s="4"/>
    </row>
    <row r="11098" spans="1:9" ht="45">
      <c r="A11098" s="6">
        <v>11096</v>
      </c>
      <c r="B11098" s="24" t="s">
        <v>10905</v>
      </c>
      <c r="C11098" s="25" t="str">
        <f>IF(D11098=2,"NO","YES")</f>
        <v>YES</v>
      </c>
      <c r="D11098" s="25">
        <f t="shared" si="185"/>
        <v>0.44</v>
      </c>
      <c r="E11098" s="1">
        <v>1.0868</v>
      </c>
      <c r="F11098" s="26">
        <v>2992</v>
      </c>
      <c r="G11098" s="17" t="s">
        <v>9170</v>
      </c>
      <c r="H11098" s="127" t="s">
        <v>10858</v>
      </c>
      <c r="I11098" s="4"/>
    </row>
    <row r="11099" spans="1:9" ht="30">
      <c r="A11099" s="6">
        <v>11097</v>
      </c>
      <c r="B11099" s="24" t="s">
        <v>10906</v>
      </c>
      <c r="C11099" s="25" t="str">
        <f>IF(D11099=2,"NO","YES")</f>
        <v>YES</v>
      </c>
      <c r="D11099" s="25">
        <f t="shared" si="185"/>
        <v>0.53</v>
      </c>
      <c r="E11099" s="1">
        <v>1.3091000000000002</v>
      </c>
      <c r="F11099" s="26">
        <v>3604</v>
      </c>
      <c r="G11099" s="17" t="s">
        <v>9170</v>
      </c>
      <c r="H11099" s="127" t="s">
        <v>10858</v>
      </c>
      <c r="I11099" s="4"/>
    </row>
    <row r="11100" spans="1:9" ht="45">
      <c r="A11100" s="6">
        <v>11098</v>
      </c>
      <c r="B11100" s="24" t="s">
        <v>10907</v>
      </c>
      <c r="C11100" s="25" t="str">
        <f>IF(D11100=2,"NO","YES")</f>
        <v>YES</v>
      </c>
      <c r="D11100" s="25">
        <f t="shared" si="185"/>
        <v>0.83</v>
      </c>
      <c r="E11100" s="1">
        <v>2.0501</v>
      </c>
      <c r="F11100" s="26">
        <v>5644</v>
      </c>
      <c r="G11100" s="17" t="s">
        <v>9170</v>
      </c>
      <c r="H11100" s="127" t="s">
        <v>10858</v>
      </c>
      <c r="I11100" s="4"/>
    </row>
    <row r="11101" spans="1:9" ht="30">
      <c r="A11101" s="6">
        <v>11099</v>
      </c>
      <c r="B11101" s="24" t="s">
        <v>10908</v>
      </c>
      <c r="C11101" s="25" t="str">
        <f>IF(D11101=2,"NO","YES")</f>
        <v>YES</v>
      </c>
      <c r="D11101" s="25">
        <f t="shared" si="185"/>
        <v>0.82</v>
      </c>
      <c r="E11101" s="1">
        <v>2.0253999999999999</v>
      </c>
      <c r="F11101" s="26">
        <v>5576</v>
      </c>
      <c r="G11101" s="17" t="s">
        <v>9170</v>
      </c>
      <c r="H11101" s="127" t="s">
        <v>10858</v>
      </c>
      <c r="I11101" s="4"/>
    </row>
    <row r="11102" spans="1:9" ht="30">
      <c r="A11102" s="6">
        <v>11100</v>
      </c>
      <c r="B11102" s="24" t="s">
        <v>10909</v>
      </c>
      <c r="C11102" s="25" t="str">
        <f>IF(D11102=2,"NO","YES")</f>
        <v>YES</v>
      </c>
      <c r="D11102" s="25">
        <f t="shared" si="185"/>
        <v>0.02</v>
      </c>
      <c r="E11102" s="1">
        <v>4.9400000000000006E-2</v>
      </c>
      <c r="F11102" s="26">
        <v>136</v>
      </c>
      <c r="G11102" s="17" t="s">
        <v>9170</v>
      </c>
      <c r="H11102" s="127" t="s">
        <v>10858</v>
      </c>
      <c r="I11102" s="4"/>
    </row>
    <row r="11103" spans="1:9" ht="30">
      <c r="A11103" s="6">
        <v>11101</v>
      </c>
      <c r="B11103" s="24" t="s">
        <v>10910</v>
      </c>
      <c r="C11103" s="25" t="str">
        <f>IF(D11103=2,"NO","YES")</f>
        <v>YES</v>
      </c>
      <c r="D11103" s="25">
        <f t="shared" si="185"/>
        <v>0.53</v>
      </c>
      <c r="E11103" s="1">
        <v>1.3091000000000002</v>
      </c>
      <c r="F11103" s="26">
        <v>3604</v>
      </c>
      <c r="G11103" s="17" t="s">
        <v>9170</v>
      </c>
      <c r="H11103" s="127" t="s">
        <v>10858</v>
      </c>
      <c r="I11103" s="4"/>
    </row>
    <row r="11104" spans="1:9" ht="30">
      <c r="A11104" s="6">
        <v>11102</v>
      </c>
      <c r="B11104" s="24" t="s">
        <v>10911</v>
      </c>
      <c r="C11104" s="25" t="str">
        <f>IF(D11104=2,"NO","YES")</f>
        <v>YES</v>
      </c>
      <c r="D11104" s="25">
        <f t="shared" si="185"/>
        <v>0.56999999999999995</v>
      </c>
      <c r="E11104" s="1">
        <v>1.4078999999999999</v>
      </c>
      <c r="F11104" s="26">
        <v>3876</v>
      </c>
      <c r="G11104" s="17" t="s">
        <v>9170</v>
      </c>
      <c r="H11104" s="127" t="s">
        <v>10858</v>
      </c>
      <c r="I11104" s="4"/>
    </row>
    <row r="11105" spans="1:9" ht="30">
      <c r="A11105" s="6">
        <v>11103</v>
      </c>
      <c r="B11105" s="24" t="s">
        <v>10912</v>
      </c>
      <c r="C11105" s="25" t="str">
        <f>IF(D11105=2,"NO","YES")</f>
        <v>YES</v>
      </c>
      <c r="D11105" s="25">
        <f t="shared" si="185"/>
        <v>0.2</v>
      </c>
      <c r="E11105" s="1">
        <v>0.49400000000000005</v>
      </c>
      <c r="F11105" s="26">
        <v>1360</v>
      </c>
      <c r="G11105" s="17" t="s">
        <v>9170</v>
      </c>
      <c r="H11105" s="127" t="s">
        <v>10858</v>
      </c>
      <c r="I11105" s="4"/>
    </row>
    <row r="11106" spans="1:9" ht="30">
      <c r="A11106" s="6">
        <v>11104</v>
      </c>
      <c r="B11106" s="24" t="s">
        <v>10913</v>
      </c>
      <c r="C11106" s="25" t="str">
        <f>IF(D11106=2,"NO","YES")</f>
        <v>YES</v>
      </c>
      <c r="D11106" s="25">
        <f t="shared" si="185"/>
        <v>0.43</v>
      </c>
      <c r="E11106" s="1">
        <v>1.0621</v>
      </c>
      <c r="F11106" s="26">
        <v>2924</v>
      </c>
      <c r="G11106" s="17" t="s">
        <v>9170</v>
      </c>
      <c r="H11106" s="127" t="s">
        <v>10858</v>
      </c>
      <c r="I11106" s="4"/>
    </row>
    <row r="11107" spans="1:9" ht="30">
      <c r="A11107" s="6">
        <v>11105</v>
      </c>
      <c r="B11107" s="24" t="s">
        <v>10914</v>
      </c>
      <c r="C11107" s="25" t="str">
        <f>IF(D11107=2,"NO","YES")</f>
        <v>YES</v>
      </c>
      <c r="D11107" s="25">
        <f t="shared" si="185"/>
        <v>0.17</v>
      </c>
      <c r="E11107" s="1">
        <v>0.41990000000000005</v>
      </c>
      <c r="F11107" s="26">
        <v>1156</v>
      </c>
      <c r="G11107" s="17" t="s">
        <v>9170</v>
      </c>
      <c r="H11107" s="127" t="s">
        <v>10858</v>
      </c>
      <c r="I11107" s="4"/>
    </row>
    <row r="11108" spans="1:9" ht="30">
      <c r="A11108" s="6">
        <v>11106</v>
      </c>
      <c r="B11108" s="24" t="s">
        <v>10915</v>
      </c>
      <c r="C11108" s="25" t="str">
        <f>IF(D11108=2,"NO","YES")</f>
        <v>YES</v>
      </c>
      <c r="D11108" s="25">
        <f t="shared" si="185"/>
        <v>1.1399999999999999</v>
      </c>
      <c r="E11108" s="1">
        <v>2.8157999999999999</v>
      </c>
      <c r="F11108" s="26">
        <v>7752</v>
      </c>
      <c r="G11108" s="17" t="s">
        <v>9170</v>
      </c>
      <c r="H11108" s="127" t="s">
        <v>10858</v>
      </c>
      <c r="I11108" s="4"/>
    </row>
    <row r="11109" spans="1:9" ht="45">
      <c r="A11109" s="6">
        <v>11107</v>
      </c>
      <c r="B11109" s="24" t="s">
        <v>10916</v>
      </c>
      <c r="C11109" s="25" t="str">
        <f>IF(D11109=2,"NO","YES")</f>
        <v>YES</v>
      </c>
      <c r="D11109" s="25">
        <f t="shared" si="185"/>
        <v>0.28999999999999998</v>
      </c>
      <c r="E11109" s="1">
        <v>0.71630000000000005</v>
      </c>
      <c r="F11109" s="26">
        <v>1972</v>
      </c>
      <c r="G11109" s="17" t="s">
        <v>9170</v>
      </c>
      <c r="H11109" s="127" t="s">
        <v>10858</v>
      </c>
      <c r="I11109" s="4"/>
    </row>
    <row r="11110" spans="1:9" ht="45">
      <c r="A11110" s="6">
        <v>11108</v>
      </c>
      <c r="B11110" s="32" t="s">
        <v>10917</v>
      </c>
      <c r="C11110" s="25" t="str">
        <f>IF(D11110=2,"NO","YES")</f>
        <v>YES</v>
      </c>
      <c r="D11110" s="29">
        <f t="shared" si="185"/>
        <v>0.82</v>
      </c>
      <c r="E11110" s="1">
        <v>2.0253999999999999</v>
      </c>
      <c r="F11110" s="158">
        <v>5576</v>
      </c>
      <c r="G11110" s="154">
        <v>42711</v>
      </c>
      <c r="H11110" s="127" t="s">
        <v>10858</v>
      </c>
      <c r="I11110" s="4"/>
    </row>
    <row r="11111" spans="1:9" ht="30">
      <c r="A11111" s="6">
        <v>11109</v>
      </c>
      <c r="B11111" s="32" t="s">
        <v>10918</v>
      </c>
      <c r="C11111" s="25" t="str">
        <f>IF(D11111=2,"NO","YES")</f>
        <v>YES</v>
      </c>
      <c r="D11111" s="29">
        <f t="shared" si="185"/>
        <v>1.04</v>
      </c>
      <c r="E11111" s="1">
        <v>2.5688000000000004</v>
      </c>
      <c r="F11111" s="158">
        <v>7072</v>
      </c>
      <c r="G11111" s="154">
        <v>42711</v>
      </c>
      <c r="H11111" s="127" t="s">
        <v>10858</v>
      </c>
      <c r="I11111" s="4"/>
    </row>
    <row r="11112" spans="1:9" ht="30">
      <c r="A11112" s="6">
        <v>11110</v>
      </c>
      <c r="B11112" s="32" t="s">
        <v>10919</v>
      </c>
      <c r="C11112" s="25" t="str">
        <f>IF(D11112=2,"NO","YES")</f>
        <v>YES</v>
      </c>
      <c r="D11112" s="29">
        <f t="shared" si="185"/>
        <v>0.5</v>
      </c>
      <c r="E11112" s="1">
        <v>1.2350000000000001</v>
      </c>
      <c r="F11112" s="158">
        <v>3400</v>
      </c>
      <c r="G11112" s="154">
        <v>42711</v>
      </c>
      <c r="H11112" s="127" t="s">
        <v>10858</v>
      </c>
      <c r="I11112" s="4"/>
    </row>
    <row r="11113" spans="1:9" ht="30">
      <c r="A11113" s="6">
        <v>11111</v>
      </c>
      <c r="B11113" s="32" t="s">
        <v>10920</v>
      </c>
      <c r="C11113" s="25" t="str">
        <f>IF(D11113=2,"NO","YES")</f>
        <v>YES</v>
      </c>
      <c r="D11113" s="29">
        <f t="shared" si="185"/>
        <v>0.97</v>
      </c>
      <c r="E11113" s="1">
        <v>2.3959000000000001</v>
      </c>
      <c r="F11113" s="158">
        <v>6596</v>
      </c>
      <c r="G11113" s="154">
        <v>42711</v>
      </c>
      <c r="H11113" s="127" t="s">
        <v>10858</v>
      </c>
      <c r="I11113" s="4"/>
    </row>
    <row r="11114" spans="1:9" ht="30">
      <c r="A11114" s="6">
        <v>11112</v>
      </c>
      <c r="B11114" s="32" t="s">
        <v>10921</v>
      </c>
      <c r="C11114" s="25" t="str">
        <f>IF(D11114=2,"NO","YES")</f>
        <v>YES</v>
      </c>
      <c r="D11114" s="29">
        <f t="shared" si="185"/>
        <v>0.98</v>
      </c>
      <c r="E11114" s="1">
        <v>2.4206000000000003</v>
      </c>
      <c r="F11114" s="158">
        <v>6664</v>
      </c>
      <c r="G11114" s="154">
        <v>42711</v>
      </c>
      <c r="H11114" s="127" t="s">
        <v>10858</v>
      </c>
      <c r="I11114" s="4"/>
    </row>
    <row r="11115" spans="1:9" ht="30">
      <c r="A11115" s="6">
        <v>11113</v>
      </c>
      <c r="B11115" s="32" t="s">
        <v>10922</v>
      </c>
      <c r="C11115" s="25" t="str">
        <f>IF(D11115=2,"NO","YES")</f>
        <v>YES</v>
      </c>
      <c r="D11115" s="29">
        <f t="shared" si="185"/>
        <v>0.43</v>
      </c>
      <c r="E11115" s="1">
        <v>1.0621</v>
      </c>
      <c r="F11115" s="158">
        <v>2924</v>
      </c>
      <c r="G11115" s="154">
        <v>42711</v>
      </c>
      <c r="H11115" s="127" t="s">
        <v>10858</v>
      </c>
      <c r="I11115" s="4"/>
    </row>
    <row r="11116" spans="1:9" ht="30">
      <c r="A11116" s="6">
        <v>11114</v>
      </c>
      <c r="B11116" s="35" t="s">
        <v>10923</v>
      </c>
      <c r="C11116" s="25" t="str">
        <f>IF(D11116=2,"NO","YES")</f>
        <v>YES</v>
      </c>
      <c r="D11116" s="29">
        <f t="shared" si="185"/>
        <v>0.76</v>
      </c>
      <c r="E11116" s="1">
        <v>1.8772000000000002</v>
      </c>
      <c r="F11116" s="158">
        <v>5168</v>
      </c>
      <c r="G11116" s="154">
        <v>42711</v>
      </c>
      <c r="H11116" s="127" t="s">
        <v>10858</v>
      </c>
      <c r="I11116" s="4"/>
    </row>
    <row r="11117" spans="1:9" ht="30">
      <c r="A11117" s="6">
        <v>11115</v>
      </c>
      <c r="B11117" s="24" t="s">
        <v>10924</v>
      </c>
      <c r="C11117" s="25" t="str">
        <f>IF(D11117=2,"NO","YES")</f>
        <v>YES</v>
      </c>
      <c r="D11117" s="25">
        <f>F11117/6800</f>
        <v>1.05</v>
      </c>
      <c r="E11117" s="1">
        <v>2.5935000000000001</v>
      </c>
      <c r="F11117" s="26">
        <v>7140</v>
      </c>
      <c r="G11117" s="17" t="s">
        <v>9170</v>
      </c>
      <c r="H11117" s="127" t="s">
        <v>10925</v>
      </c>
      <c r="I11117" s="4"/>
    </row>
    <row r="11118" spans="1:9" ht="30">
      <c r="A11118" s="6">
        <v>11116</v>
      </c>
      <c r="B11118" s="24" t="s">
        <v>10926</v>
      </c>
      <c r="C11118" s="25" t="str">
        <f>IF(D11118=2,"NO","YES")</f>
        <v>YES</v>
      </c>
      <c r="D11118" s="25">
        <f t="shared" ref="D11118:D11181" si="186">F11118/6800</f>
        <v>1.06</v>
      </c>
      <c r="E11118" s="1">
        <v>2.6182000000000003</v>
      </c>
      <c r="F11118" s="26">
        <v>7208</v>
      </c>
      <c r="G11118" s="17" t="s">
        <v>9170</v>
      </c>
      <c r="H11118" s="127" t="s">
        <v>10925</v>
      </c>
      <c r="I11118" s="4"/>
    </row>
    <row r="11119" spans="1:9" ht="30">
      <c r="A11119" s="6">
        <v>11117</v>
      </c>
      <c r="B11119" s="24" t="s">
        <v>10927</v>
      </c>
      <c r="C11119" s="25" t="str">
        <f>IF(D11119=2,"NO","YES")</f>
        <v>YES</v>
      </c>
      <c r="D11119" s="25">
        <f t="shared" si="186"/>
        <v>1.06</v>
      </c>
      <c r="E11119" s="1">
        <v>2.6182000000000003</v>
      </c>
      <c r="F11119" s="26">
        <v>7208</v>
      </c>
      <c r="G11119" s="17" t="s">
        <v>9170</v>
      </c>
      <c r="H11119" s="127" t="s">
        <v>10925</v>
      </c>
      <c r="I11119" s="4"/>
    </row>
    <row r="11120" spans="1:9" ht="30">
      <c r="A11120" s="6">
        <v>11118</v>
      </c>
      <c r="B11120" s="24" t="s">
        <v>10928</v>
      </c>
      <c r="C11120" s="25" t="str">
        <f>IF(D11120=2,"NO","YES")</f>
        <v>YES</v>
      </c>
      <c r="D11120" s="25">
        <f t="shared" si="186"/>
        <v>1.23</v>
      </c>
      <c r="E11120" s="1">
        <v>3.0381</v>
      </c>
      <c r="F11120" s="26">
        <v>8364</v>
      </c>
      <c r="G11120" s="17" t="s">
        <v>9170</v>
      </c>
      <c r="H11120" s="127" t="s">
        <v>10925</v>
      </c>
      <c r="I11120" s="4"/>
    </row>
    <row r="11121" spans="1:9" ht="30">
      <c r="A11121" s="6">
        <v>11119</v>
      </c>
      <c r="B11121" s="24" t="s">
        <v>10929</v>
      </c>
      <c r="C11121" s="25" t="str">
        <f>IF(D11121=2,"NO","YES")</f>
        <v>YES</v>
      </c>
      <c r="D11121" s="25">
        <f t="shared" si="186"/>
        <v>0.48</v>
      </c>
      <c r="E11121" s="1">
        <v>1.1856</v>
      </c>
      <c r="F11121" s="26">
        <v>3264</v>
      </c>
      <c r="G11121" s="17" t="s">
        <v>9170</v>
      </c>
      <c r="H11121" s="127" t="s">
        <v>10925</v>
      </c>
      <c r="I11121" s="4"/>
    </row>
    <row r="11122" spans="1:9" ht="30">
      <c r="A11122" s="6">
        <v>11120</v>
      </c>
      <c r="B11122" s="24" t="s">
        <v>10930</v>
      </c>
      <c r="C11122" s="25" t="str">
        <f>IF(D11122=2,"NO","YES")</f>
        <v>YES</v>
      </c>
      <c r="D11122" s="25">
        <f t="shared" si="186"/>
        <v>1.24</v>
      </c>
      <c r="E11122" s="1">
        <v>3.0628000000000002</v>
      </c>
      <c r="F11122" s="26">
        <v>8432</v>
      </c>
      <c r="G11122" s="17" t="s">
        <v>9170</v>
      </c>
      <c r="H11122" s="127" t="s">
        <v>10925</v>
      </c>
      <c r="I11122" s="4"/>
    </row>
    <row r="11123" spans="1:9" ht="30">
      <c r="A11123" s="6">
        <v>11121</v>
      </c>
      <c r="B11123" s="24" t="s">
        <v>10931</v>
      </c>
      <c r="C11123" s="25" t="str">
        <f>IF(D11123=2,"NO","YES")</f>
        <v>YES</v>
      </c>
      <c r="D11123" s="25">
        <f t="shared" si="186"/>
        <v>1.72</v>
      </c>
      <c r="E11123" s="1">
        <v>4.2484000000000002</v>
      </c>
      <c r="F11123" s="26">
        <v>11696</v>
      </c>
      <c r="G11123" s="17" t="s">
        <v>9170</v>
      </c>
      <c r="H11123" s="127" t="s">
        <v>10925</v>
      </c>
      <c r="I11123" s="4"/>
    </row>
    <row r="11124" spans="1:9" ht="30">
      <c r="A11124" s="6">
        <v>11122</v>
      </c>
      <c r="B11124" s="24" t="s">
        <v>10932</v>
      </c>
      <c r="C11124" s="25" t="str">
        <f>IF(D11124=2,"NO","YES")</f>
        <v>YES</v>
      </c>
      <c r="D11124" s="25">
        <f t="shared" si="186"/>
        <v>0.49</v>
      </c>
      <c r="E11124" s="1">
        <v>1.2103000000000002</v>
      </c>
      <c r="F11124" s="26">
        <v>3332</v>
      </c>
      <c r="G11124" s="17" t="s">
        <v>9170</v>
      </c>
      <c r="H11124" s="127" t="s">
        <v>10925</v>
      </c>
      <c r="I11124" s="4"/>
    </row>
    <row r="11125" spans="1:9" ht="30">
      <c r="A11125" s="6">
        <v>11123</v>
      </c>
      <c r="B11125" s="24" t="s">
        <v>10933</v>
      </c>
      <c r="C11125" s="25" t="str">
        <f>IF(D11125=2,"NO","YES")</f>
        <v>YES</v>
      </c>
      <c r="D11125" s="25">
        <f t="shared" si="186"/>
        <v>0.92</v>
      </c>
      <c r="E11125" s="1">
        <v>2.2724000000000002</v>
      </c>
      <c r="F11125" s="26">
        <v>6256</v>
      </c>
      <c r="G11125" s="17" t="s">
        <v>9170</v>
      </c>
      <c r="H11125" s="127" t="s">
        <v>10925</v>
      </c>
      <c r="I11125" s="4"/>
    </row>
    <row r="11126" spans="1:9" ht="30">
      <c r="A11126" s="6">
        <v>11124</v>
      </c>
      <c r="B11126" s="24" t="s">
        <v>10934</v>
      </c>
      <c r="C11126" s="25" t="str">
        <f>IF(D11126=2,"NO","YES")</f>
        <v>YES</v>
      </c>
      <c r="D11126" s="25">
        <f t="shared" si="186"/>
        <v>1.05</v>
      </c>
      <c r="E11126" s="1">
        <v>2.5935000000000001</v>
      </c>
      <c r="F11126" s="26">
        <v>7140</v>
      </c>
      <c r="G11126" s="17" t="s">
        <v>9170</v>
      </c>
      <c r="H11126" s="127" t="s">
        <v>10925</v>
      </c>
      <c r="I11126" s="4"/>
    </row>
    <row r="11127" spans="1:9" ht="30">
      <c r="A11127" s="6">
        <v>11125</v>
      </c>
      <c r="B11127" s="24" t="s">
        <v>10935</v>
      </c>
      <c r="C11127" s="25" t="str">
        <f>IF(D11127=2,"NO","YES")</f>
        <v>YES</v>
      </c>
      <c r="D11127" s="25">
        <f t="shared" si="186"/>
        <v>0.36</v>
      </c>
      <c r="E11127" s="1">
        <v>0.88919999999999999</v>
      </c>
      <c r="F11127" s="26">
        <v>2448</v>
      </c>
      <c r="G11127" s="17" t="s">
        <v>9170</v>
      </c>
      <c r="H11127" s="127" t="s">
        <v>10925</v>
      </c>
      <c r="I11127" s="4"/>
    </row>
    <row r="11128" spans="1:9" ht="30">
      <c r="A11128" s="6">
        <v>11126</v>
      </c>
      <c r="B11128" s="24" t="s">
        <v>10936</v>
      </c>
      <c r="C11128" s="25" t="str">
        <f>IF(D11128=2,"NO","YES")</f>
        <v>YES</v>
      </c>
      <c r="D11128" s="25">
        <f t="shared" si="186"/>
        <v>1.03</v>
      </c>
      <c r="E11128" s="1">
        <v>2.5441000000000003</v>
      </c>
      <c r="F11128" s="26">
        <v>7004</v>
      </c>
      <c r="G11128" s="17" t="s">
        <v>9170</v>
      </c>
      <c r="H11128" s="127" t="s">
        <v>10925</v>
      </c>
      <c r="I11128" s="4"/>
    </row>
    <row r="11129" spans="1:9" ht="30">
      <c r="A11129" s="6">
        <v>11127</v>
      </c>
      <c r="B11129" s="24" t="s">
        <v>10937</v>
      </c>
      <c r="C11129" s="25" t="str">
        <f>IF(D11129=2,"NO","YES")</f>
        <v>YES</v>
      </c>
      <c r="D11129" s="25">
        <f t="shared" si="186"/>
        <v>1.29</v>
      </c>
      <c r="E11129" s="1">
        <v>3.1863000000000001</v>
      </c>
      <c r="F11129" s="26">
        <v>8772</v>
      </c>
      <c r="G11129" s="17" t="s">
        <v>9170</v>
      </c>
      <c r="H11129" s="127" t="s">
        <v>10925</v>
      </c>
      <c r="I11129" s="4"/>
    </row>
    <row r="11130" spans="1:9" ht="30">
      <c r="A11130" s="6">
        <v>11128</v>
      </c>
      <c r="B11130" s="24" t="s">
        <v>10938</v>
      </c>
      <c r="C11130" s="25" t="str">
        <f>IF(D11130=2,"NO","YES")</f>
        <v>YES</v>
      </c>
      <c r="D11130" s="25">
        <f t="shared" si="186"/>
        <v>1.49</v>
      </c>
      <c r="E11130" s="1">
        <v>3.6803000000000003</v>
      </c>
      <c r="F11130" s="26">
        <v>10132</v>
      </c>
      <c r="G11130" s="17" t="s">
        <v>9170</v>
      </c>
      <c r="H11130" s="127" t="s">
        <v>10925</v>
      </c>
      <c r="I11130" s="4"/>
    </row>
    <row r="11131" spans="1:9" ht="30">
      <c r="A11131" s="6">
        <v>11129</v>
      </c>
      <c r="B11131" s="24" t="s">
        <v>10939</v>
      </c>
      <c r="C11131" s="25" t="str">
        <f>IF(D11131=2,"NO","YES")</f>
        <v>YES</v>
      </c>
      <c r="D11131" s="25">
        <f t="shared" si="186"/>
        <v>0.48</v>
      </c>
      <c r="E11131" s="1">
        <v>1.1856</v>
      </c>
      <c r="F11131" s="26">
        <v>3264</v>
      </c>
      <c r="G11131" s="17" t="s">
        <v>9170</v>
      </c>
      <c r="H11131" s="127" t="s">
        <v>10925</v>
      </c>
      <c r="I11131" s="4"/>
    </row>
    <row r="11132" spans="1:9" ht="30">
      <c r="A11132" s="6">
        <v>11130</v>
      </c>
      <c r="B11132" s="24" t="s">
        <v>10940</v>
      </c>
      <c r="C11132" s="25" t="str">
        <f>IF(D11132=2,"NO","YES")</f>
        <v>YES</v>
      </c>
      <c r="D11132" s="25">
        <f t="shared" si="186"/>
        <v>0.55000000000000004</v>
      </c>
      <c r="E11132" s="1">
        <v>1.3585000000000003</v>
      </c>
      <c r="F11132" s="26">
        <v>3740</v>
      </c>
      <c r="G11132" s="17" t="s">
        <v>9170</v>
      </c>
      <c r="H11132" s="127" t="s">
        <v>10925</v>
      </c>
      <c r="I11132" s="4"/>
    </row>
    <row r="11133" spans="1:9">
      <c r="A11133" s="6">
        <v>11131</v>
      </c>
      <c r="B11133" s="24" t="s">
        <v>10941</v>
      </c>
      <c r="C11133" s="25" t="str">
        <f>IF(D11133=2,"NO","YES")</f>
        <v>YES</v>
      </c>
      <c r="D11133" s="25">
        <f t="shared" si="186"/>
        <v>1.25</v>
      </c>
      <c r="E11133" s="1">
        <v>3.0875000000000004</v>
      </c>
      <c r="F11133" s="26">
        <v>8500</v>
      </c>
      <c r="G11133" s="17" t="s">
        <v>9170</v>
      </c>
      <c r="H11133" s="127" t="s">
        <v>10925</v>
      </c>
      <c r="I11133" s="4"/>
    </row>
    <row r="11134" spans="1:9" ht="30">
      <c r="A11134" s="6">
        <v>11132</v>
      </c>
      <c r="B11134" s="24" t="s">
        <v>10942</v>
      </c>
      <c r="C11134" s="25" t="str">
        <f>IF(D11134=2,"NO","YES")</f>
        <v>YES</v>
      </c>
      <c r="D11134" s="25">
        <f t="shared" si="186"/>
        <v>1.76</v>
      </c>
      <c r="E11134" s="1">
        <v>4.3472</v>
      </c>
      <c r="F11134" s="26">
        <v>11968</v>
      </c>
      <c r="G11134" s="17" t="s">
        <v>9170</v>
      </c>
      <c r="H11134" s="127" t="s">
        <v>10925</v>
      </c>
      <c r="I11134" s="4"/>
    </row>
    <row r="11135" spans="1:9" ht="30">
      <c r="A11135" s="6">
        <v>11133</v>
      </c>
      <c r="B11135" s="24" t="s">
        <v>10943</v>
      </c>
      <c r="C11135" s="25" t="str">
        <f>IF(D11135=2,"NO","YES")</f>
        <v>YES</v>
      </c>
      <c r="D11135" s="25">
        <f t="shared" si="186"/>
        <v>0.36</v>
      </c>
      <c r="E11135" s="1">
        <v>0.88919999999999999</v>
      </c>
      <c r="F11135" s="26">
        <v>2448</v>
      </c>
      <c r="G11135" s="17" t="s">
        <v>9170</v>
      </c>
      <c r="H11135" s="127" t="s">
        <v>10925</v>
      </c>
      <c r="I11135" s="4"/>
    </row>
    <row r="11136" spans="1:9" ht="30">
      <c r="A11136" s="6">
        <v>11134</v>
      </c>
      <c r="B11136" s="24" t="s">
        <v>10944</v>
      </c>
      <c r="C11136" s="25" t="str">
        <f>IF(D11136=2,"NO","YES")</f>
        <v>YES</v>
      </c>
      <c r="D11136" s="25">
        <f t="shared" si="186"/>
        <v>0.92</v>
      </c>
      <c r="E11136" s="1">
        <v>2.2724000000000002</v>
      </c>
      <c r="F11136" s="26">
        <v>6256</v>
      </c>
      <c r="G11136" s="17" t="s">
        <v>9170</v>
      </c>
      <c r="H11136" s="127" t="s">
        <v>10925</v>
      </c>
      <c r="I11136" s="4"/>
    </row>
    <row r="11137" spans="1:9" ht="30">
      <c r="A11137" s="6">
        <v>11135</v>
      </c>
      <c r="B11137" s="24" t="s">
        <v>10945</v>
      </c>
      <c r="C11137" s="25" t="str">
        <f>IF(D11137=2,"NO","YES")</f>
        <v>YES</v>
      </c>
      <c r="D11137" s="25">
        <f t="shared" si="186"/>
        <v>0.98</v>
      </c>
      <c r="E11137" s="1">
        <v>2.4206000000000003</v>
      </c>
      <c r="F11137" s="26">
        <v>6664</v>
      </c>
      <c r="G11137" s="17" t="s">
        <v>9170</v>
      </c>
      <c r="H11137" s="127" t="s">
        <v>10925</v>
      </c>
      <c r="I11137" s="4"/>
    </row>
    <row r="11138" spans="1:9" ht="30">
      <c r="A11138" s="6">
        <v>11136</v>
      </c>
      <c r="B11138" s="24" t="s">
        <v>10946</v>
      </c>
      <c r="C11138" s="25" t="str">
        <f>IF(D11138=2,"NO","YES")</f>
        <v>YES</v>
      </c>
      <c r="D11138" s="25">
        <f t="shared" si="186"/>
        <v>1.06</v>
      </c>
      <c r="E11138" s="1">
        <v>2.6182000000000003</v>
      </c>
      <c r="F11138" s="26">
        <v>7208</v>
      </c>
      <c r="G11138" s="17" t="s">
        <v>9170</v>
      </c>
      <c r="H11138" s="127" t="s">
        <v>10925</v>
      </c>
      <c r="I11138" s="4"/>
    </row>
    <row r="11139" spans="1:9" ht="30">
      <c r="A11139" s="6">
        <v>11137</v>
      </c>
      <c r="B11139" s="24" t="s">
        <v>10947</v>
      </c>
      <c r="C11139" s="25" t="str">
        <f>IF(D11139=2,"NO","YES")</f>
        <v>YES</v>
      </c>
      <c r="D11139" s="25">
        <f t="shared" si="186"/>
        <v>0.45</v>
      </c>
      <c r="E11139" s="1">
        <v>1.1115000000000002</v>
      </c>
      <c r="F11139" s="26">
        <v>3060</v>
      </c>
      <c r="G11139" s="17" t="s">
        <v>9170</v>
      </c>
      <c r="H11139" s="127" t="s">
        <v>10925</v>
      </c>
      <c r="I11139" s="4"/>
    </row>
    <row r="11140" spans="1:9" ht="30">
      <c r="A11140" s="6">
        <v>11138</v>
      </c>
      <c r="B11140" s="24" t="s">
        <v>10947</v>
      </c>
      <c r="C11140" s="25" t="str">
        <f>IF(D11140=2,"NO","YES")</f>
        <v>YES</v>
      </c>
      <c r="D11140" s="25">
        <f t="shared" si="186"/>
        <v>0.74</v>
      </c>
      <c r="E11140" s="1">
        <v>1.8278000000000001</v>
      </c>
      <c r="F11140" s="26">
        <v>5032</v>
      </c>
      <c r="G11140" s="17" t="s">
        <v>9170</v>
      </c>
      <c r="H11140" s="127" t="s">
        <v>10925</v>
      </c>
      <c r="I11140" s="4"/>
    </row>
    <row r="11141" spans="1:9" ht="30">
      <c r="A11141" s="6">
        <v>11139</v>
      </c>
      <c r="B11141" s="24" t="s">
        <v>10948</v>
      </c>
      <c r="C11141" s="25" t="str">
        <f>IF(D11141=2,"NO","YES")</f>
        <v>YES</v>
      </c>
      <c r="D11141" s="25">
        <f t="shared" si="186"/>
        <v>1.23</v>
      </c>
      <c r="E11141" s="1">
        <v>3.0381</v>
      </c>
      <c r="F11141" s="26">
        <v>8364</v>
      </c>
      <c r="G11141" s="17" t="s">
        <v>9170</v>
      </c>
      <c r="H11141" s="127" t="s">
        <v>10925</v>
      </c>
      <c r="I11141" s="4"/>
    </row>
    <row r="11142" spans="1:9">
      <c r="A11142" s="6">
        <v>11140</v>
      </c>
      <c r="B11142" s="24" t="s">
        <v>10949</v>
      </c>
      <c r="C11142" s="25" t="str">
        <f>IF(D11142=2,"NO","YES")</f>
        <v>YES</v>
      </c>
      <c r="D11142" s="25">
        <f t="shared" si="186"/>
        <v>0.53</v>
      </c>
      <c r="E11142" s="1">
        <v>1.3091000000000002</v>
      </c>
      <c r="F11142" s="26">
        <v>3604</v>
      </c>
      <c r="G11142" s="17" t="s">
        <v>9170</v>
      </c>
      <c r="H11142" s="127" t="s">
        <v>10925</v>
      </c>
      <c r="I11142" s="4"/>
    </row>
    <row r="11143" spans="1:9">
      <c r="A11143" s="6">
        <v>11141</v>
      </c>
      <c r="B11143" s="24" t="s">
        <v>10950</v>
      </c>
      <c r="C11143" s="25" t="str">
        <f>IF(D11143=2,"NO","YES")</f>
        <v>YES</v>
      </c>
      <c r="D11143" s="25">
        <f t="shared" si="186"/>
        <v>1.51</v>
      </c>
      <c r="E11143" s="1">
        <v>3.7297000000000002</v>
      </c>
      <c r="F11143" s="26">
        <v>10268</v>
      </c>
      <c r="G11143" s="17" t="s">
        <v>9170</v>
      </c>
      <c r="H11143" s="127" t="s">
        <v>10925</v>
      </c>
      <c r="I11143" s="4"/>
    </row>
    <row r="11144" spans="1:9">
      <c r="A11144" s="6">
        <v>11142</v>
      </c>
      <c r="B11144" s="24" t="s">
        <v>10951</v>
      </c>
      <c r="C11144" s="25" t="str">
        <f>IF(D11144=2,"NO","YES")</f>
        <v>YES</v>
      </c>
      <c r="D11144" s="25">
        <f t="shared" si="186"/>
        <v>1.21</v>
      </c>
      <c r="E11144" s="1">
        <v>2.9887000000000001</v>
      </c>
      <c r="F11144" s="26">
        <v>8228</v>
      </c>
      <c r="G11144" s="17" t="s">
        <v>9170</v>
      </c>
      <c r="H11144" s="127" t="s">
        <v>10925</v>
      </c>
      <c r="I11144" s="4"/>
    </row>
    <row r="11145" spans="1:9" ht="30">
      <c r="A11145" s="6">
        <v>11143</v>
      </c>
      <c r="B11145" s="24" t="s">
        <v>10952</v>
      </c>
      <c r="C11145" s="25" t="str">
        <f>IF(D11145=2,"NO","YES")</f>
        <v>YES</v>
      </c>
      <c r="D11145" s="25">
        <f t="shared" si="186"/>
        <v>1.49</v>
      </c>
      <c r="E11145" s="1">
        <v>3.6803000000000003</v>
      </c>
      <c r="F11145" s="26">
        <v>10132</v>
      </c>
      <c r="G11145" s="17" t="s">
        <v>9170</v>
      </c>
      <c r="H11145" s="127" t="s">
        <v>10925</v>
      </c>
      <c r="I11145" s="4"/>
    </row>
    <row r="11146" spans="1:9">
      <c r="A11146" s="6">
        <v>11144</v>
      </c>
      <c r="B11146" s="24" t="s">
        <v>10953</v>
      </c>
      <c r="C11146" s="25" t="str">
        <f>IF(D11146=2,"NO","YES")</f>
        <v>YES</v>
      </c>
      <c r="D11146" s="25">
        <f t="shared" si="186"/>
        <v>0.6</v>
      </c>
      <c r="E11146" s="1">
        <v>1.482</v>
      </c>
      <c r="F11146" s="26">
        <v>4080</v>
      </c>
      <c r="G11146" s="17" t="s">
        <v>9170</v>
      </c>
      <c r="H11146" s="127" t="s">
        <v>10925</v>
      </c>
      <c r="I11146" s="4"/>
    </row>
    <row r="11147" spans="1:9" ht="30">
      <c r="A11147" s="6">
        <v>11145</v>
      </c>
      <c r="B11147" s="24" t="s">
        <v>10954</v>
      </c>
      <c r="C11147" s="25" t="str">
        <f>IF(D11147=2,"NO","YES")</f>
        <v>NO</v>
      </c>
      <c r="D11147" s="25">
        <f t="shared" si="186"/>
        <v>2</v>
      </c>
      <c r="E11147" s="1">
        <v>4.9400000000000004</v>
      </c>
      <c r="F11147" s="26">
        <v>13600</v>
      </c>
      <c r="G11147" s="17" t="s">
        <v>9170</v>
      </c>
      <c r="H11147" s="127" t="s">
        <v>10925</v>
      </c>
      <c r="I11147" s="4"/>
    </row>
    <row r="11148" spans="1:9" ht="30">
      <c r="A11148" s="6">
        <v>11146</v>
      </c>
      <c r="B11148" s="24" t="s">
        <v>10955</v>
      </c>
      <c r="C11148" s="25" t="str">
        <f>IF(D11148=2,"NO","YES")</f>
        <v>YES</v>
      </c>
      <c r="D11148" s="25">
        <f t="shared" si="186"/>
        <v>1.51</v>
      </c>
      <c r="E11148" s="1">
        <v>3.7297000000000002</v>
      </c>
      <c r="F11148" s="26">
        <v>10268</v>
      </c>
      <c r="G11148" s="17" t="s">
        <v>9170</v>
      </c>
      <c r="H11148" s="127" t="s">
        <v>10925</v>
      </c>
      <c r="I11148" s="4"/>
    </row>
    <row r="11149" spans="1:9">
      <c r="A11149" s="6">
        <v>11147</v>
      </c>
      <c r="B11149" s="24" t="s">
        <v>10956</v>
      </c>
      <c r="C11149" s="25" t="str">
        <f>IF(D11149=2,"NO","YES")</f>
        <v>YES</v>
      </c>
      <c r="D11149" s="25">
        <f t="shared" si="186"/>
        <v>0.92</v>
      </c>
      <c r="E11149" s="1">
        <v>2.2724000000000002</v>
      </c>
      <c r="F11149" s="26">
        <v>6256</v>
      </c>
      <c r="G11149" s="17" t="s">
        <v>9170</v>
      </c>
      <c r="H11149" s="127" t="s">
        <v>10925</v>
      </c>
      <c r="I11149" s="4"/>
    </row>
    <row r="11150" spans="1:9" ht="30">
      <c r="A11150" s="6">
        <v>11148</v>
      </c>
      <c r="B11150" s="24" t="s">
        <v>10957</v>
      </c>
      <c r="C11150" s="25" t="str">
        <f>IF(D11150=2,"NO","YES")</f>
        <v>YES</v>
      </c>
      <c r="D11150" s="25">
        <f t="shared" si="186"/>
        <v>0.73</v>
      </c>
      <c r="E11150" s="1">
        <v>1.8031000000000001</v>
      </c>
      <c r="F11150" s="26">
        <v>4964</v>
      </c>
      <c r="G11150" s="17" t="s">
        <v>9170</v>
      </c>
      <c r="H11150" s="127" t="s">
        <v>10925</v>
      </c>
      <c r="I11150" s="4"/>
    </row>
    <row r="11151" spans="1:9" ht="30">
      <c r="A11151" s="6">
        <v>11149</v>
      </c>
      <c r="B11151" s="24" t="s">
        <v>10958</v>
      </c>
      <c r="C11151" s="25" t="str">
        <f>IF(D11151=2,"NO","YES")</f>
        <v>YES</v>
      </c>
      <c r="D11151" s="25">
        <f t="shared" si="186"/>
        <v>1.19</v>
      </c>
      <c r="E11151" s="1">
        <v>2.9393000000000002</v>
      </c>
      <c r="F11151" s="26">
        <v>8092</v>
      </c>
      <c r="G11151" s="17" t="s">
        <v>9170</v>
      </c>
      <c r="H11151" s="127" t="s">
        <v>10925</v>
      </c>
      <c r="I11151" s="4"/>
    </row>
    <row r="11152" spans="1:9" ht="30">
      <c r="A11152" s="6">
        <v>11150</v>
      </c>
      <c r="B11152" s="24" t="s">
        <v>10959</v>
      </c>
      <c r="C11152" s="25" t="str">
        <f>IF(D11152=2,"NO","YES")</f>
        <v>YES</v>
      </c>
      <c r="D11152" s="25">
        <f t="shared" si="186"/>
        <v>1.19</v>
      </c>
      <c r="E11152" s="1">
        <v>2.9393000000000002</v>
      </c>
      <c r="F11152" s="26">
        <v>8092</v>
      </c>
      <c r="G11152" s="17" t="s">
        <v>9170</v>
      </c>
      <c r="H11152" s="127" t="s">
        <v>10925</v>
      </c>
      <c r="I11152" s="4"/>
    </row>
    <row r="11153" spans="1:9" ht="30">
      <c r="A11153" s="6">
        <v>11151</v>
      </c>
      <c r="B11153" s="24" t="s">
        <v>10960</v>
      </c>
      <c r="C11153" s="25" t="str">
        <f>IF(D11153=2,"NO","YES")</f>
        <v>YES</v>
      </c>
      <c r="D11153" s="25">
        <f t="shared" si="186"/>
        <v>1.03</v>
      </c>
      <c r="E11153" s="1">
        <v>2.5441000000000003</v>
      </c>
      <c r="F11153" s="26">
        <v>7004</v>
      </c>
      <c r="G11153" s="17" t="s">
        <v>9170</v>
      </c>
      <c r="H11153" s="127" t="s">
        <v>10925</v>
      </c>
      <c r="I11153" s="4"/>
    </row>
    <row r="11154" spans="1:9" ht="30">
      <c r="A11154" s="6">
        <v>11152</v>
      </c>
      <c r="B11154" s="24" t="s">
        <v>10961</v>
      </c>
      <c r="C11154" s="25" t="str">
        <f>IF(D11154=2,"NO","YES")</f>
        <v>YES</v>
      </c>
      <c r="D11154" s="25">
        <f t="shared" si="186"/>
        <v>0.47</v>
      </c>
      <c r="E11154" s="1">
        <v>1.1609</v>
      </c>
      <c r="F11154" s="26">
        <v>3196</v>
      </c>
      <c r="G11154" s="17" t="s">
        <v>9170</v>
      </c>
      <c r="H11154" s="127" t="s">
        <v>10925</v>
      </c>
      <c r="I11154" s="4"/>
    </row>
    <row r="11155" spans="1:9" ht="30">
      <c r="A11155" s="6">
        <v>11153</v>
      </c>
      <c r="B11155" s="24" t="s">
        <v>10962</v>
      </c>
      <c r="C11155" s="25" t="str">
        <f>IF(D11155=2,"NO","YES")</f>
        <v>YES</v>
      </c>
      <c r="D11155" s="25">
        <f t="shared" si="186"/>
        <v>0.2</v>
      </c>
      <c r="E11155" s="1">
        <v>0.49400000000000005</v>
      </c>
      <c r="F11155" s="26">
        <v>1360</v>
      </c>
      <c r="G11155" s="17" t="s">
        <v>9170</v>
      </c>
      <c r="H11155" s="127" t="s">
        <v>10925</v>
      </c>
      <c r="I11155" s="4"/>
    </row>
    <row r="11156" spans="1:9" ht="30">
      <c r="A11156" s="6">
        <v>11154</v>
      </c>
      <c r="B11156" s="24" t="s">
        <v>10963</v>
      </c>
      <c r="C11156" s="25" t="str">
        <f>IF(D11156=2,"NO","YES")</f>
        <v>YES</v>
      </c>
      <c r="D11156" s="25">
        <f t="shared" si="186"/>
        <v>1.4</v>
      </c>
      <c r="E11156" s="1">
        <v>3.4580000000000002</v>
      </c>
      <c r="F11156" s="26">
        <v>9520</v>
      </c>
      <c r="G11156" s="17" t="s">
        <v>9170</v>
      </c>
      <c r="H11156" s="127" t="s">
        <v>10925</v>
      </c>
      <c r="I11156" s="4"/>
    </row>
    <row r="11157" spans="1:9" ht="30">
      <c r="A11157" s="6">
        <v>11155</v>
      </c>
      <c r="B11157" s="24" t="s">
        <v>10964</v>
      </c>
      <c r="C11157" s="25" t="str">
        <f>IF(D11157=2,"NO","YES")</f>
        <v>YES</v>
      </c>
      <c r="D11157" s="25">
        <f t="shared" si="186"/>
        <v>0.67</v>
      </c>
      <c r="E11157" s="1">
        <v>1.6549000000000003</v>
      </c>
      <c r="F11157" s="26">
        <v>4556</v>
      </c>
      <c r="G11157" s="17" t="s">
        <v>9170</v>
      </c>
      <c r="H11157" s="127" t="s">
        <v>10925</v>
      </c>
      <c r="I11157" s="4"/>
    </row>
    <row r="11158" spans="1:9" ht="30">
      <c r="A11158" s="6">
        <v>11156</v>
      </c>
      <c r="B11158" s="24" t="s">
        <v>10965</v>
      </c>
      <c r="C11158" s="25" t="str">
        <f>IF(D11158=2,"NO","YES")</f>
        <v>YES</v>
      </c>
      <c r="D11158" s="25">
        <f t="shared" si="186"/>
        <v>1.27</v>
      </c>
      <c r="E11158" s="1">
        <v>3.1369000000000002</v>
      </c>
      <c r="F11158" s="26">
        <v>8636</v>
      </c>
      <c r="G11158" s="17" t="s">
        <v>9170</v>
      </c>
      <c r="H11158" s="127" t="s">
        <v>10925</v>
      </c>
      <c r="I11158" s="4"/>
    </row>
    <row r="11159" spans="1:9" ht="30">
      <c r="A11159" s="6">
        <v>11157</v>
      </c>
      <c r="B11159" s="24" t="s">
        <v>10966</v>
      </c>
      <c r="C11159" s="25" t="str">
        <f>IF(D11159=2,"NO","YES")</f>
        <v>YES</v>
      </c>
      <c r="D11159" s="25">
        <f t="shared" si="186"/>
        <v>0.6</v>
      </c>
      <c r="E11159" s="1">
        <v>1.482</v>
      </c>
      <c r="F11159" s="26">
        <v>4080</v>
      </c>
      <c r="G11159" s="17" t="s">
        <v>9170</v>
      </c>
      <c r="H11159" s="127" t="s">
        <v>10925</v>
      </c>
      <c r="I11159" s="4"/>
    </row>
    <row r="11160" spans="1:9" ht="30">
      <c r="A11160" s="6">
        <v>11158</v>
      </c>
      <c r="B11160" s="24" t="s">
        <v>10967</v>
      </c>
      <c r="C11160" s="25" t="str">
        <f>IF(D11160=2,"NO","YES")</f>
        <v>YES</v>
      </c>
      <c r="D11160" s="25">
        <f t="shared" si="186"/>
        <v>1.45</v>
      </c>
      <c r="E11160" s="1">
        <v>3.5815000000000001</v>
      </c>
      <c r="F11160" s="26">
        <v>9860</v>
      </c>
      <c r="G11160" s="17" t="s">
        <v>9170</v>
      </c>
      <c r="H11160" s="127" t="s">
        <v>10925</v>
      </c>
      <c r="I11160" s="4"/>
    </row>
    <row r="11161" spans="1:9" ht="30">
      <c r="A11161" s="6">
        <v>11159</v>
      </c>
      <c r="B11161" s="24" t="s">
        <v>10968</v>
      </c>
      <c r="C11161" s="25" t="str">
        <f>IF(D11161=2,"NO","YES")</f>
        <v>YES</v>
      </c>
      <c r="D11161" s="25">
        <f t="shared" si="186"/>
        <v>1.45</v>
      </c>
      <c r="E11161" s="1">
        <v>3.5815000000000001</v>
      </c>
      <c r="F11161" s="26">
        <v>9860</v>
      </c>
      <c r="G11161" s="17" t="s">
        <v>9170</v>
      </c>
      <c r="H11161" s="127" t="s">
        <v>10925</v>
      </c>
      <c r="I11161" s="4"/>
    </row>
    <row r="11162" spans="1:9" ht="30">
      <c r="A11162" s="6">
        <v>11160</v>
      </c>
      <c r="B11162" s="24" t="s">
        <v>10969</v>
      </c>
      <c r="C11162" s="25" t="str">
        <f>IF(D11162=2,"NO","YES")</f>
        <v>YES</v>
      </c>
      <c r="D11162" s="25">
        <f t="shared" si="186"/>
        <v>0.8</v>
      </c>
      <c r="E11162" s="1">
        <v>1.9760000000000002</v>
      </c>
      <c r="F11162" s="26">
        <v>5440</v>
      </c>
      <c r="G11162" s="17" t="s">
        <v>9170</v>
      </c>
      <c r="H11162" s="127" t="s">
        <v>10925</v>
      </c>
      <c r="I11162" s="4"/>
    </row>
    <row r="11163" spans="1:9" ht="30">
      <c r="A11163" s="6">
        <v>11161</v>
      </c>
      <c r="B11163" s="24" t="s">
        <v>10970</v>
      </c>
      <c r="C11163" s="25" t="str">
        <f>IF(D11163=2,"NO","YES")</f>
        <v>YES</v>
      </c>
      <c r="D11163" s="25">
        <f t="shared" si="186"/>
        <v>0.45</v>
      </c>
      <c r="E11163" s="1">
        <v>1.1115000000000002</v>
      </c>
      <c r="F11163" s="26">
        <v>3060</v>
      </c>
      <c r="G11163" s="17" t="s">
        <v>9170</v>
      </c>
      <c r="H11163" s="127" t="s">
        <v>10925</v>
      </c>
      <c r="I11163" s="4"/>
    </row>
    <row r="11164" spans="1:9" ht="30">
      <c r="A11164" s="6">
        <v>11162</v>
      </c>
      <c r="B11164" s="24" t="s">
        <v>10971</v>
      </c>
      <c r="C11164" s="25" t="str">
        <f>IF(D11164=2,"NO","YES")</f>
        <v>YES</v>
      </c>
      <c r="D11164" s="25">
        <f t="shared" si="186"/>
        <v>1.19</v>
      </c>
      <c r="E11164" s="1">
        <v>2.9393000000000002</v>
      </c>
      <c r="F11164" s="26">
        <v>8092</v>
      </c>
      <c r="G11164" s="17" t="s">
        <v>9170</v>
      </c>
      <c r="H11164" s="127" t="s">
        <v>10925</v>
      </c>
      <c r="I11164" s="4"/>
    </row>
    <row r="11165" spans="1:9" ht="30">
      <c r="A11165" s="6">
        <v>11163</v>
      </c>
      <c r="B11165" s="24" t="s">
        <v>10972</v>
      </c>
      <c r="C11165" s="25" t="str">
        <f>IF(D11165=2,"NO","YES")</f>
        <v>YES</v>
      </c>
      <c r="D11165" s="25">
        <f t="shared" si="186"/>
        <v>0.19</v>
      </c>
      <c r="E11165" s="1">
        <v>0.46930000000000005</v>
      </c>
      <c r="F11165" s="26">
        <v>1292</v>
      </c>
      <c r="G11165" s="17" t="s">
        <v>9170</v>
      </c>
      <c r="H11165" s="127" t="s">
        <v>10925</v>
      </c>
      <c r="I11165" s="4"/>
    </row>
    <row r="11166" spans="1:9" ht="30">
      <c r="A11166" s="6">
        <v>11164</v>
      </c>
      <c r="B11166" s="24" t="s">
        <v>10973</v>
      </c>
      <c r="C11166" s="25" t="str">
        <f>IF(D11166=2,"NO","YES")</f>
        <v>YES</v>
      </c>
      <c r="D11166" s="25">
        <f t="shared" si="186"/>
        <v>0.79</v>
      </c>
      <c r="E11166" s="1">
        <v>1.9513000000000003</v>
      </c>
      <c r="F11166" s="26">
        <v>5372</v>
      </c>
      <c r="G11166" s="17" t="s">
        <v>9170</v>
      </c>
      <c r="H11166" s="127" t="s">
        <v>10925</v>
      </c>
      <c r="I11166" s="4"/>
    </row>
    <row r="11167" spans="1:9" ht="30">
      <c r="A11167" s="6">
        <v>11165</v>
      </c>
      <c r="B11167" s="24" t="s">
        <v>10974</v>
      </c>
      <c r="C11167" s="25" t="str">
        <f>IF(D11167=2,"NO","YES")</f>
        <v>YES</v>
      </c>
      <c r="D11167" s="25">
        <f t="shared" si="186"/>
        <v>0.61</v>
      </c>
      <c r="E11167" s="1">
        <v>1.5067000000000002</v>
      </c>
      <c r="F11167" s="26">
        <v>4148</v>
      </c>
      <c r="G11167" s="17" t="s">
        <v>9170</v>
      </c>
      <c r="H11167" s="127" t="s">
        <v>10925</v>
      </c>
      <c r="I11167" s="4"/>
    </row>
    <row r="11168" spans="1:9" ht="30">
      <c r="A11168" s="6">
        <v>11166</v>
      </c>
      <c r="B11168" s="24" t="s">
        <v>10975</v>
      </c>
      <c r="C11168" s="25" t="str">
        <f>IF(D11168=2,"NO","YES")</f>
        <v>YES</v>
      </c>
      <c r="D11168" s="25">
        <f t="shared" si="186"/>
        <v>1.41</v>
      </c>
      <c r="E11168" s="1">
        <v>3.4826999999999999</v>
      </c>
      <c r="F11168" s="26">
        <v>9588</v>
      </c>
      <c r="G11168" s="17" t="s">
        <v>9170</v>
      </c>
      <c r="H11168" s="127" t="s">
        <v>10925</v>
      </c>
      <c r="I11168" s="4"/>
    </row>
    <row r="11169" spans="1:9" ht="30">
      <c r="A11169" s="6">
        <v>11167</v>
      </c>
      <c r="B11169" s="24" t="s">
        <v>10976</v>
      </c>
      <c r="C11169" s="25" t="str">
        <f>IF(D11169=2,"NO","YES")</f>
        <v>YES</v>
      </c>
      <c r="D11169" s="25">
        <f t="shared" si="186"/>
        <v>0.37</v>
      </c>
      <c r="E11169" s="1">
        <v>0.91390000000000005</v>
      </c>
      <c r="F11169" s="26">
        <v>2516</v>
      </c>
      <c r="G11169" s="17" t="s">
        <v>9170</v>
      </c>
      <c r="H11169" s="127" t="s">
        <v>10925</v>
      </c>
      <c r="I11169" s="4"/>
    </row>
    <row r="11170" spans="1:9" ht="30">
      <c r="A11170" s="6">
        <v>11168</v>
      </c>
      <c r="B11170" s="24" t="s">
        <v>10977</v>
      </c>
      <c r="C11170" s="25" t="str">
        <f>IF(D11170=2,"NO","YES")</f>
        <v>YES</v>
      </c>
      <c r="D11170" s="25">
        <f t="shared" si="186"/>
        <v>0.53</v>
      </c>
      <c r="E11170" s="1">
        <v>1.3091000000000002</v>
      </c>
      <c r="F11170" s="26">
        <v>3604</v>
      </c>
      <c r="G11170" s="17" t="s">
        <v>9170</v>
      </c>
      <c r="H11170" s="127" t="s">
        <v>10925</v>
      </c>
      <c r="I11170" s="4"/>
    </row>
    <row r="11171" spans="1:9" ht="30">
      <c r="A11171" s="6">
        <v>11169</v>
      </c>
      <c r="B11171" s="24" t="s">
        <v>10978</v>
      </c>
      <c r="C11171" s="25" t="str">
        <f>IF(D11171=2,"NO","YES")</f>
        <v>YES</v>
      </c>
      <c r="D11171" s="25">
        <f t="shared" si="186"/>
        <v>0.33</v>
      </c>
      <c r="E11171" s="1">
        <v>0.81510000000000016</v>
      </c>
      <c r="F11171" s="26">
        <v>2244</v>
      </c>
      <c r="G11171" s="17" t="s">
        <v>9170</v>
      </c>
      <c r="H11171" s="127" t="s">
        <v>10925</v>
      </c>
      <c r="I11171" s="4"/>
    </row>
    <row r="11172" spans="1:9" ht="30">
      <c r="A11172" s="6">
        <v>11170</v>
      </c>
      <c r="B11172" s="24" t="s">
        <v>10979</v>
      </c>
      <c r="C11172" s="25" t="str">
        <f>IF(D11172=2,"NO","YES")</f>
        <v>NO</v>
      </c>
      <c r="D11172" s="25">
        <f t="shared" si="186"/>
        <v>2</v>
      </c>
      <c r="E11172" s="1">
        <v>4.9400000000000004</v>
      </c>
      <c r="F11172" s="26">
        <v>13600</v>
      </c>
      <c r="G11172" s="17" t="s">
        <v>9170</v>
      </c>
      <c r="H11172" s="127" t="s">
        <v>10925</v>
      </c>
      <c r="I11172" s="4"/>
    </row>
    <row r="11173" spans="1:9" ht="30">
      <c r="A11173" s="6">
        <v>11171</v>
      </c>
      <c r="B11173" s="24" t="s">
        <v>10980</v>
      </c>
      <c r="C11173" s="25" t="str">
        <f>IF(D11173=2,"NO","YES")</f>
        <v>YES</v>
      </c>
      <c r="D11173" s="25">
        <f t="shared" si="186"/>
        <v>0.35</v>
      </c>
      <c r="E11173" s="1">
        <v>0.86450000000000005</v>
      </c>
      <c r="F11173" s="26">
        <v>2380</v>
      </c>
      <c r="G11173" s="17" t="s">
        <v>9170</v>
      </c>
      <c r="H11173" s="127" t="s">
        <v>10925</v>
      </c>
      <c r="I11173" s="4"/>
    </row>
    <row r="11174" spans="1:9" ht="30">
      <c r="A11174" s="6">
        <v>11172</v>
      </c>
      <c r="B11174" s="24" t="s">
        <v>10981</v>
      </c>
      <c r="C11174" s="25" t="str">
        <f>IF(D11174=2,"NO","YES")</f>
        <v>YES</v>
      </c>
      <c r="D11174" s="25">
        <f t="shared" si="186"/>
        <v>1.51</v>
      </c>
      <c r="E11174" s="1">
        <v>3.7297000000000002</v>
      </c>
      <c r="F11174" s="26">
        <v>10268</v>
      </c>
      <c r="G11174" s="17" t="s">
        <v>9170</v>
      </c>
      <c r="H11174" s="127" t="s">
        <v>10925</v>
      </c>
      <c r="I11174" s="4"/>
    </row>
    <row r="11175" spans="1:9" ht="30">
      <c r="A11175" s="6">
        <v>11173</v>
      </c>
      <c r="B11175" s="24" t="s">
        <v>10982</v>
      </c>
      <c r="C11175" s="25" t="str">
        <f>IF(D11175=2,"NO","YES")</f>
        <v>YES</v>
      </c>
      <c r="D11175" s="25">
        <f t="shared" si="186"/>
        <v>0.55000000000000004</v>
      </c>
      <c r="E11175" s="1">
        <v>1.3585000000000003</v>
      </c>
      <c r="F11175" s="26">
        <v>3740</v>
      </c>
      <c r="G11175" s="17" t="s">
        <v>9170</v>
      </c>
      <c r="H11175" s="127" t="s">
        <v>10925</v>
      </c>
      <c r="I11175" s="4"/>
    </row>
    <row r="11176" spans="1:9" ht="30">
      <c r="A11176" s="6">
        <v>11174</v>
      </c>
      <c r="B11176" s="24" t="s">
        <v>10983</v>
      </c>
      <c r="C11176" s="25" t="str">
        <f>IF(D11176=2,"NO","YES")</f>
        <v>YES</v>
      </c>
      <c r="D11176" s="25">
        <f t="shared" si="186"/>
        <v>0.23</v>
      </c>
      <c r="E11176" s="1">
        <v>0.56810000000000005</v>
      </c>
      <c r="F11176" s="26">
        <v>1564</v>
      </c>
      <c r="G11176" s="17" t="s">
        <v>9170</v>
      </c>
      <c r="H11176" s="127" t="s">
        <v>10925</v>
      </c>
      <c r="I11176" s="4"/>
    </row>
    <row r="11177" spans="1:9">
      <c r="A11177" s="6">
        <v>11175</v>
      </c>
      <c r="B11177" s="24" t="s">
        <v>10984</v>
      </c>
      <c r="C11177" s="25" t="str">
        <f>IF(D11177=2,"NO","YES")</f>
        <v>YES</v>
      </c>
      <c r="D11177" s="25">
        <f t="shared" si="186"/>
        <v>0.32</v>
      </c>
      <c r="E11177" s="1">
        <v>0.7904000000000001</v>
      </c>
      <c r="F11177" s="26">
        <v>2176</v>
      </c>
      <c r="G11177" s="17" t="s">
        <v>9170</v>
      </c>
      <c r="H11177" s="127" t="s">
        <v>10925</v>
      </c>
      <c r="I11177" s="4"/>
    </row>
    <row r="11178" spans="1:9" ht="30">
      <c r="A11178" s="6">
        <v>11176</v>
      </c>
      <c r="B11178" s="24" t="s">
        <v>10985</v>
      </c>
      <c r="C11178" s="25" t="str">
        <f>IF(D11178=2,"NO","YES")</f>
        <v>YES</v>
      </c>
      <c r="D11178" s="25">
        <f t="shared" si="186"/>
        <v>0.54</v>
      </c>
      <c r="E11178" s="1">
        <v>1.3338000000000001</v>
      </c>
      <c r="F11178" s="26">
        <v>3672</v>
      </c>
      <c r="G11178" s="17" t="s">
        <v>9170</v>
      </c>
      <c r="H11178" s="127" t="s">
        <v>10925</v>
      </c>
      <c r="I11178" s="4"/>
    </row>
    <row r="11179" spans="1:9" ht="30">
      <c r="A11179" s="6">
        <v>11177</v>
      </c>
      <c r="B11179" s="24" t="s">
        <v>10986</v>
      </c>
      <c r="C11179" s="25" t="str">
        <f>IF(D11179=2,"NO","YES")</f>
        <v>YES</v>
      </c>
      <c r="D11179" s="25">
        <f t="shared" si="186"/>
        <v>0.1</v>
      </c>
      <c r="E11179" s="1">
        <v>0.24700000000000003</v>
      </c>
      <c r="F11179" s="26">
        <v>680</v>
      </c>
      <c r="G11179" s="17" t="s">
        <v>9170</v>
      </c>
      <c r="H11179" s="127" t="s">
        <v>10925</v>
      </c>
      <c r="I11179" s="4"/>
    </row>
    <row r="11180" spans="1:9" ht="30">
      <c r="A11180" s="6">
        <v>11178</v>
      </c>
      <c r="B11180" s="24" t="s">
        <v>10987</v>
      </c>
      <c r="C11180" s="25" t="str">
        <f>IF(D11180=2,"NO","YES")</f>
        <v>YES</v>
      </c>
      <c r="D11180" s="25">
        <f t="shared" si="186"/>
        <v>0.09</v>
      </c>
      <c r="E11180" s="1">
        <v>0.2223</v>
      </c>
      <c r="F11180" s="26">
        <v>612</v>
      </c>
      <c r="G11180" s="17" t="s">
        <v>9170</v>
      </c>
      <c r="H11180" s="127" t="s">
        <v>10925</v>
      </c>
      <c r="I11180" s="4"/>
    </row>
    <row r="11181" spans="1:9" ht="30">
      <c r="A11181" s="6">
        <v>11179</v>
      </c>
      <c r="B11181" s="24" t="s">
        <v>10988</v>
      </c>
      <c r="C11181" s="25" t="str">
        <f>IF(D11181=2,"NO","YES")</f>
        <v>YES</v>
      </c>
      <c r="D11181" s="25">
        <f t="shared" si="186"/>
        <v>0.32</v>
      </c>
      <c r="E11181" s="1">
        <v>0.7904000000000001</v>
      </c>
      <c r="F11181" s="26">
        <v>2176</v>
      </c>
      <c r="G11181" s="17" t="s">
        <v>9170</v>
      </c>
      <c r="H11181" s="127" t="s">
        <v>10925</v>
      </c>
      <c r="I11181" s="4"/>
    </row>
    <row r="11182" spans="1:9" ht="30">
      <c r="A11182" s="6">
        <v>11180</v>
      </c>
      <c r="B11182" s="24" t="s">
        <v>10989</v>
      </c>
      <c r="C11182" s="25" t="str">
        <f>IF(D11182=2,"NO","YES")</f>
        <v>YES</v>
      </c>
      <c r="D11182" s="25">
        <f t="shared" ref="D11182:D11245" si="187">F11182/6800</f>
        <v>0.03</v>
      </c>
      <c r="E11182" s="1">
        <v>7.4099999999999999E-2</v>
      </c>
      <c r="F11182" s="26">
        <v>204</v>
      </c>
      <c r="G11182" s="17" t="s">
        <v>9170</v>
      </c>
      <c r="H11182" s="127" t="s">
        <v>10925</v>
      </c>
      <c r="I11182" s="4"/>
    </row>
    <row r="11183" spans="1:9" ht="30">
      <c r="A11183" s="6">
        <v>11181</v>
      </c>
      <c r="B11183" s="24" t="s">
        <v>10990</v>
      </c>
      <c r="C11183" s="25" t="str">
        <f>IF(D11183=2,"NO","YES")</f>
        <v>YES</v>
      </c>
      <c r="D11183" s="25">
        <f t="shared" si="187"/>
        <v>0.53</v>
      </c>
      <c r="E11183" s="1">
        <v>1.3091000000000002</v>
      </c>
      <c r="F11183" s="26">
        <v>3604</v>
      </c>
      <c r="G11183" s="17" t="s">
        <v>9170</v>
      </c>
      <c r="H11183" s="127" t="s">
        <v>10925</v>
      </c>
      <c r="I11183" s="4"/>
    </row>
    <row r="11184" spans="1:9" ht="30">
      <c r="A11184" s="6">
        <v>11182</v>
      </c>
      <c r="B11184" s="24" t="s">
        <v>10991</v>
      </c>
      <c r="C11184" s="25" t="str">
        <f>IF(D11184=2,"NO","YES")</f>
        <v>YES</v>
      </c>
      <c r="D11184" s="25">
        <f t="shared" si="187"/>
        <v>1.01</v>
      </c>
      <c r="E11184" s="1">
        <v>2.4947000000000004</v>
      </c>
      <c r="F11184" s="26">
        <v>6868</v>
      </c>
      <c r="G11184" s="17" t="s">
        <v>9170</v>
      </c>
      <c r="H11184" s="127" t="s">
        <v>10925</v>
      </c>
      <c r="I11184" s="4"/>
    </row>
    <row r="11185" spans="1:9">
      <c r="A11185" s="6">
        <v>11183</v>
      </c>
      <c r="B11185" s="24" t="s">
        <v>10992</v>
      </c>
      <c r="C11185" s="25" t="str">
        <f>IF(D11185=2,"NO","YES")</f>
        <v>YES</v>
      </c>
      <c r="D11185" s="25">
        <f t="shared" si="187"/>
        <v>0.33</v>
      </c>
      <c r="E11185" s="1">
        <v>0.81510000000000016</v>
      </c>
      <c r="F11185" s="26">
        <v>2244</v>
      </c>
      <c r="G11185" s="17" t="s">
        <v>9170</v>
      </c>
      <c r="H11185" s="127" t="s">
        <v>10925</v>
      </c>
      <c r="I11185" s="4"/>
    </row>
    <row r="11186" spans="1:9" ht="30">
      <c r="A11186" s="6">
        <v>11184</v>
      </c>
      <c r="B11186" s="24" t="s">
        <v>10993</v>
      </c>
      <c r="C11186" s="25" t="str">
        <f>IF(D11186=2,"NO","YES")</f>
        <v>YES</v>
      </c>
      <c r="D11186" s="25">
        <f t="shared" si="187"/>
        <v>0.33</v>
      </c>
      <c r="E11186" s="1">
        <v>0.81510000000000016</v>
      </c>
      <c r="F11186" s="26">
        <v>2244</v>
      </c>
      <c r="G11186" s="17" t="s">
        <v>9170</v>
      </c>
      <c r="H11186" s="127" t="s">
        <v>10925</v>
      </c>
      <c r="I11186" s="4"/>
    </row>
    <row r="11187" spans="1:9" ht="30">
      <c r="A11187" s="6">
        <v>11185</v>
      </c>
      <c r="B11187" s="24" t="s">
        <v>10994</v>
      </c>
      <c r="C11187" s="25" t="str">
        <f>IF(D11187=2,"NO","YES")</f>
        <v>NO</v>
      </c>
      <c r="D11187" s="25">
        <f t="shared" si="187"/>
        <v>2</v>
      </c>
      <c r="E11187" s="1">
        <v>4.9400000000000004</v>
      </c>
      <c r="F11187" s="26">
        <v>13600</v>
      </c>
      <c r="G11187" s="17" t="s">
        <v>9170</v>
      </c>
      <c r="H11187" s="127" t="s">
        <v>10925</v>
      </c>
      <c r="I11187" s="4"/>
    </row>
    <row r="11188" spans="1:9" ht="30">
      <c r="A11188" s="6">
        <v>11186</v>
      </c>
      <c r="B11188" s="24" t="s">
        <v>10995</v>
      </c>
      <c r="C11188" s="25" t="str">
        <f>IF(D11188=2,"NO","YES")</f>
        <v>NO</v>
      </c>
      <c r="D11188" s="25">
        <f t="shared" si="187"/>
        <v>2</v>
      </c>
      <c r="E11188" s="1">
        <v>4.9400000000000004</v>
      </c>
      <c r="F11188" s="26">
        <v>13600</v>
      </c>
      <c r="G11188" s="17" t="s">
        <v>9170</v>
      </c>
      <c r="H11188" s="127" t="s">
        <v>10925</v>
      </c>
      <c r="I11188" s="4"/>
    </row>
    <row r="11189" spans="1:9">
      <c r="A11189" s="6">
        <v>11187</v>
      </c>
      <c r="B11189" s="24" t="s">
        <v>10996</v>
      </c>
      <c r="C11189" s="25" t="str">
        <f>IF(D11189=2,"NO","YES")</f>
        <v>YES</v>
      </c>
      <c r="D11189" s="25">
        <f t="shared" si="187"/>
        <v>0.74</v>
      </c>
      <c r="E11189" s="1">
        <v>1.8278000000000001</v>
      </c>
      <c r="F11189" s="26">
        <v>5032</v>
      </c>
      <c r="G11189" s="17" t="s">
        <v>9170</v>
      </c>
      <c r="H11189" s="127" t="s">
        <v>10925</v>
      </c>
      <c r="I11189" s="4"/>
    </row>
    <row r="11190" spans="1:9" ht="30">
      <c r="A11190" s="6">
        <v>11188</v>
      </c>
      <c r="B11190" s="24" t="s">
        <v>10997</v>
      </c>
      <c r="C11190" s="25" t="str">
        <f>IF(D11190=2,"NO","YES")</f>
        <v>YES</v>
      </c>
      <c r="D11190" s="25">
        <f t="shared" si="187"/>
        <v>1.75</v>
      </c>
      <c r="E11190" s="1">
        <v>4.3225000000000007</v>
      </c>
      <c r="F11190" s="26">
        <v>11900</v>
      </c>
      <c r="G11190" s="17" t="s">
        <v>9170</v>
      </c>
      <c r="H11190" s="127" t="s">
        <v>10925</v>
      </c>
      <c r="I11190" s="4"/>
    </row>
    <row r="11191" spans="1:9" ht="30">
      <c r="A11191" s="6">
        <v>11189</v>
      </c>
      <c r="B11191" s="24" t="s">
        <v>10998</v>
      </c>
      <c r="C11191" s="25" t="str">
        <f>IF(D11191=2,"NO","YES")</f>
        <v>YES</v>
      </c>
      <c r="D11191" s="25">
        <f t="shared" si="187"/>
        <v>0.25</v>
      </c>
      <c r="E11191" s="1">
        <v>0.61750000000000005</v>
      </c>
      <c r="F11191" s="26">
        <v>1700</v>
      </c>
      <c r="G11191" s="17" t="s">
        <v>9170</v>
      </c>
      <c r="H11191" s="127" t="s">
        <v>10925</v>
      </c>
      <c r="I11191" s="4"/>
    </row>
    <row r="11192" spans="1:9" ht="30">
      <c r="A11192" s="6">
        <v>11190</v>
      </c>
      <c r="B11192" s="24" t="s">
        <v>10999</v>
      </c>
      <c r="C11192" s="25" t="str">
        <f>IF(D11192=2,"NO","YES")</f>
        <v>YES</v>
      </c>
      <c r="D11192" s="25">
        <f t="shared" si="187"/>
        <v>1.75</v>
      </c>
      <c r="E11192" s="1">
        <v>4.3225000000000007</v>
      </c>
      <c r="F11192" s="26">
        <v>11900</v>
      </c>
      <c r="G11192" s="17" t="s">
        <v>9170</v>
      </c>
      <c r="H11192" s="127" t="s">
        <v>10925</v>
      </c>
      <c r="I11192" s="4"/>
    </row>
    <row r="11193" spans="1:9" ht="30">
      <c r="A11193" s="6">
        <v>11191</v>
      </c>
      <c r="B11193" s="24" t="s">
        <v>11000</v>
      </c>
      <c r="C11193" s="25" t="str">
        <f>IF(D11193=2,"NO","YES")</f>
        <v>YES</v>
      </c>
      <c r="D11193" s="25">
        <f t="shared" si="187"/>
        <v>0.61</v>
      </c>
      <c r="E11193" s="1">
        <v>1.5067000000000002</v>
      </c>
      <c r="F11193" s="26">
        <v>4148</v>
      </c>
      <c r="G11193" s="17" t="s">
        <v>9170</v>
      </c>
      <c r="H11193" s="127" t="s">
        <v>10925</v>
      </c>
      <c r="I11193" s="4"/>
    </row>
    <row r="11194" spans="1:9" ht="30">
      <c r="A11194" s="6">
        <v>11192</v>
      </c>
      <c r="B11194" s="24" t="s">
        <v>11001</v>
      </c>
      <c r="C11194" s="25" t="str">
        <f>IF(D11194=2,"NO","YES")</f>
        <v>YES</v>
      </c>
      <c r="D11194" s="25">
        <f t="shared" si="187"/>
        <v>0.77</v>
      </c>
      <c r="E11194" s="1">
        <v>1.9019000000000001</v>
      </c>
      <c r="F11194" s="26">
        <v>5236</v>
      </c>
      <c r="G11194" s="17" t="s">
        <v>9170</v>
      </c>
      <c r="H11194" s="127" t="s">
        <v>10925</v>
      </c>
      <c r="I11194" s="4"/>
    </row>
    <row r="11195" spans="1:9">
      <c r="A11195" s="6">
        <v>11193</v>
      </c>
      <c r="B11195" s="24" t="s">
        <v>11002</v>
      </c>
      <c r="C11195" s="25" t="str">
        <f>IF(D11195=2,"NO","YES")</f>
        <v>YES</v>
      </c>
      <c r="D11195" s="25">
        <f t="shared" si="187"/>
        <v>1.23</v>
      </c>
      <c r="E11195" s="1">
        <v>3.0381</v>
      </c>
      <c r="F11195" s="26">
        <v>8364</v>
      </c>
      <c r="G11195" s="17" t="s">
        <v>9170</v>
      </c>
      <c r="H11195" s="127" t="s">
        <v>10925</v>
      </c>
      <c r="I11195" s="4"/>
    </row>
    <row r="11196" spans="1:9" ht="30">
      <c r="A11196" s="6">
        <v>11194</v>
      </c>
      <c r="B11196" s="24" t="s">
        <v>11003</v>
      </c>
      <c r="C11196" s="25" t="str">
        <f>IF(D11196=2,"NO","YES")</f>
        <v>YES</v>
      </c>
      <c r="D11196" s="25">
        <f t="shared" si="187"/>
        <v>0.22</v>
      </c>
      <c r="E11196" s="1">
        <v>0.54339999999999999</v>
      </c>
      <c r="F11196" s="26">
        <v>1496</v>
      </c>
      <c r="G11196" s="17" t="s">
        <v>9170</v>
      </c>
      <c r="H11196" s="127" t="s">
        <v>10925</v>
      </c>
      <c r="I11196" s="4"/>
    </row>
    <row r="11197" spans="1:9" ht="30">
      <c r="A11197" s="6">
        <v>11195</v>
      </c>
      <c r="B11197" s="24" t="s">
        <v>11004</v>
      </c>
      <c r="C11197" s="25" t="str">
        <f>IF(D11197=2,"NO","YES")</f>
        <v>YES</v>
      </c>
      <c r="D11197" s="25">
        <f t="shared" si="187"/>
        <v>1.91</v>
      </c>
      <c r="E11197" s="1">
        <v>4.7176999999999998</v>
      </c>
      <c r="F11197" s="26">
        <v>12988</v>
      </c>
      <c r="G11197" s="17" t="s">
        <v>9170</v>
      </c>
      <c r="H11197" s="127" t="s">
        <v>10925</v>
      </c>
      <c r="I11197" s="4"/>
    </row>
    <row r="11198" spans="1:9">
      <c r="A11198" s="6">
        <v>11196</v>
      </c>
      <c r="B11198" s="24" t="s">
        <v>11005</v>
      </c>
      <c r="C11198" s="25" t="str">
        <f>IF(D11198=2,"NO","YES")</f>
        <v>YES</v>
      </c>
      <c r="D11198" s="25">
        <f t="shared" si="187"/>
        <v>0.21</v>
      </c>
      <c r="E11198" s="1">
        <v>0.51870000000000005</v>
      </c>
      <c r="F11198" s="26">
        <v>1428</v>
      </c>
      <c r="G11198" s="17" t="s">
        <v>9170</v>
      </c>
      <c r="H11198" s="127" t="s">
        <v>10925</v>
      </c>
      <c r="I11198" s="4"/>
    </row>
    <row r="11199" spans="1:9" ht="30">
      <c r="A11199" s="6">
        <v>11197</v>
      </c>
      <c r="B11199" s="24" t="s">
        <v>11006</v>
      </c>
      <c r="C11199" s="25" t="str">
        <f>IF(D11199=2,"NO","YES")</f>
        <v>YES</v>
      </c>
      <c r="D11199" s="25">
        <f t="shared" si="187"/>
        <v>0.28000000000000003</v>
      </c>
      <c r="E11199" s="1">
        <v>0.6916000000000001</v>
      </c>
      <c r="F11199" s="26">
        <v>1904</v>
      </c>
      <c r="G11199" s="17" t="s">
        <v>9170</v>
      </c>
      <c r="H11199" s="127" t="s">
        <v>10925</v>
      </c>
      <c r="I11199" s="4"/>
    </row>
    <row r="11200" spans="1:9" ht="30">
      <c r="A11200" s="6">
        <v>11198</v>
      </c>
      <c r="B11200" s="24" t="s">
        <v>11007</v>
      </c>
      <c r="C11200" s="25" t="str">
        <f>IF(D11200=2,"NO","YES")</f>
        <v>NO</v>
      </c>
      <c r="D11200" s="25">
        <f t="shared" si="187"/>
        <v>2</v>
      </c>
      <c r="E11200" s="1">
        <v>4.9400000000000004</v>
      </c>
      <c r="F11200" s="26">
        <v>13600</v>
      </c>
      <c r="G11200" s="17" t="s">
        <v>9170</v>
      </c>
      <c r="H11200" s="127" t="s">
        <v>10925</v>
      </c>
      <c r="I11200" s="4"/>
    </row>
    <row r="11201" spans="1:9" ht="30">
      <c r="A11201" s="6">
        <v>11199</v>
      </c>
      <c r="B11201" s="24" t="s">
        <v>11008</v>
      </c>
      <c r="C11201" s="25" t="str">
        <f>IF(D11201=2,"NO","YES")</f>
        <v>YES</v>
      </c>
      <c r="D11201" s="25">
        <f t="shared" si="187"/>
        <v>1.19</v>
      </c>
      <c r="E11201" s="1">
        <v>2.9393000000000002</v>
      </c>
      <c r="F11201" s="26">
        <v>8092</v>
      </c>
      <c r="G11201" s="17" t="s">
        <v>9170</v>
      </c>
      <c r="H11201" s="127" t="s">
        <v>10925</v>
      </c>
      <c r="I11201" s="4"/>
    </row>
    <row r="11202" spans="1:9" ht="30">
      <c r="A11202" s="6">
        <v>11200</v>
      </c>
      <c r="B11202" s="24" t="s">
        <v>11009</v>
      </c>
      <c r="C11202" s="25" t="str">
        <f>IF(D11202=2,"NO","YES")</f>
        <v>YES</v>
      </c>
      <c r="D11202" s="25">
        <f t="shared" si="187"/>
        <v>0.25</v>
      </c>
      <c r="E11202" s="1">
        <v>0.61750000000000005</v>
      </c>
      <c r="F11202" s="26">
        <v>1700</v>
      </c>
      <c r="G11202" s="17" t="s">
        <v>9170</v>
      </c>
      <c r="H11202" s="127" t="s">
        <v>10925</v>
      </c>
      <c r="I11202" s="4"/>
    </row>
    <row r="11203" spans="1:9" ht="30">
      <c r="A11203" s="6">
        <v>11201</v>
      </c>
      <c r="B11203" s="24" t="s">
        <v>11010</v>
      </c>
      <c r="C11203" s="25" t="str">
        <f>IF(D11203=2,"NO","YES")</f>
        <v>YES</v>
      </c>
      <c r="D11203" s="25">
        <f t="shared" si="187"/>
        <v>0.08</v>
      </c>
      <c r="E11203" s="1">
        <v>0.19760000000000003</v>
      </c>
      <c r="F11203" s="26">
        <v>544</v>
      </c>
      <c r="G11203" s="17" t="s">
        <v>9170</v>
      </c>
      <c r="H11203" s="127" t="s">
        <v>10925</v>
      </c>
      <c r="I11203" s="4"/>
    </row>
    <row r="11204" spans="1:9" ht="30">
      <c r="A11204" s="6">
        <v>11202</v>
      </c>
      <c r="B11204" s="24" t="s">
        <v>11011</v>
      </c>
      <c r="C11204" s="25" t="str">
        <f>IF(D11204=2,"NO","YES")</f>
        <v>YES</v>
      </c>
      <c r="D11204" s="25">
        <f t="shared" si="187"/>
        <v>0.11</v>
      </c>
      <c r="E11204" s="1">
        <v>0.2717</v>
      </c>
      <c r="F11204" s="26">
        <v>748</v>
      </c>
      <c r="G11204" s="17" t="s">
        <v>9170</v>
      </c>
      <c r="H11204" s="127" t="s">
        <v>10925</v>
      </c>
      <c r="I11204" s="4"/>
    </row>
    <row r="11205" spans="1:9" ht="30">
      <c r="A11205" s="6">
        <v>11203</v>
      </c>
      <c r="B11205" s="24" t="s">
        <v>11012</v>
      </c>
      <c r="C11205" s="25" t="str">
        <f>IF(D11205=2,"NO","YES")</f>
        <v>YES</v>
      </c>
      <c r="D11205" s="25">
        <f t="shared" si="187"/>
        <v>0.31</v>
      </c>
      <c r="E11205" s="1">
        <v>0.76570000000000005</v>
      </c>
      <c r="F11205" s="26">
        <v>2108</v>
      </c>
      <c r="G11205" s="17" t="s">
        <v>9170</v>
      </c>
      <c r="H11205" s="127" t="s">
        <v>10925</v>
      </c>
      <c r="I11205" s="4"/>
    </row>
    <row r="11206" spans="1:9">
      <c r="A11206" s="6">
        <v>11204</v>
      </c>
      <c r="B11206" s="24" t="s">
        <v>11013</v>
      </c>
      <c r="C11206" s="25" t="str">
        <f>IF(D11206=2,"NO","YES")</f>
        <v>YES</v>
      </c>
      <c r="D11206" s="25">
        <f t="shared" si="187"/>
        <v>0.51</v>
      </c>
      <c r="E11206" s="1">
        <v>1.2597</v>
      </c>
      <c r="F11206" s="26">
        <v>3468</v>
      </c>
      <c r="G11206" s="17" t="s">
        <v>9170</v>
      </c>
      <c r="H11206" s="127" t="s">
        <v>10925</v>
      </c>
      <c r="I11206" s="4"/>
    </row>
    <row r="11207" spans="1:9" ht="30">
      <c r="A11207" s="6">
        <v>11205</v>
      </c>
      <c r="B11207" s="24" t="s">
        <v>11014</v>
      </c>
      <c r="C11207" s="25" t="str">
        <f>IF(D11207=2,"NO","YES")</f>
        <v>YES</v>
      </c>
      <c r="D11207" s="25">
        <f t="shared" si="187"/>
        <v>0.44</v>
      </c>
      <c r="E11207" s="1">
        <v>1.0868</v>
      </c>
      <c r="F11207" s="26">
        <v>2992</v>
      </c>
      <c r="G11207" s="17" t="s">
        <v>9170</v>
      </c>
      <c r="H11207" s="127" t="s">
        <v>10925</v>
      </c>
      <c r="I11207" s="4"/>
    </row>
    <row r="11208" spans="1:9" ht="30">
      <c r="A11208" s="6">
        <v>11206</v>
      </c>
      <c r="B11208" s="24" t="s">
        <v>11015</v>
      </c>
      <c r="C11208" s="25" t="str">
        <f>IF(D11208=2,"NO","YES")</f>
        <v>YES</v>
      </c>
      <c r="D11208" s="25">
        <f t="shared" si="187"/>
        <v>1.19</v>
      </c>
      <c r="E11208" s="1">
        <v>2.9393000000000002</v>
      </c>
      <c r="F11208" s="26">
        <v>8092</v>
      </c>
      <c r="G11208" s="17" t="s">
        <v>9170</v>
      </c>
      <c r="H11208" s="127" t="s">
        <v>10925</v>
      </c>
      <c r="I11208" s="4"/>
    </row>
    <row r="11209" spans="1:9" ht="30">
      <c r="A11209" s="6">
        <v>11207</v>
      </c>
      <c r="B11209" s="24" t="s">
        <v>11016</v>
      </c>
      <c r="C11209" s="25" t="str">
        <f>IF(D11209=2,"NO","YES")</f>
        <v>YES</v>
      </c>
      <c r="D11209" s="25">
        <f t="shared" si="187"/>
        <v>0.81</v>
      </c>
      <c r="E11209" s="1">
        <v>2.0007000000000001</v>
      </c>
      <c r="F11209" s="26">
        <v>5508</v>
      </c>
      <c r="G11209" s="17" t="s">
        <v>9170</v>
      </c>
      <c r="H11209" s="127" t="s">
        <v>10925</v>
      </c>
      <c r="I11209" s="4"/>
    </row>
    <row r="11210" spans="1:9" ht="30">
      <c r="A11210" s="6">
        <v>11208</v>
      </c>
      <c r="B11210" s="24" t="s">
        <v>11017</v>
      </c>
      <c r="C11210" s="25" t="str">
        <f>IF(D11210=2,"NO","YES")</f>
        <v>YES</v>
      </c>
      <c r="D11210" s="25">
        <f t="shared" si="187"/>
        <v>0.23</v>
      </c>
      <c r="E11210" s="1">
        <v>0.56810000000000005</v>
      </c>
      <c r="F11210" s="26">
        <v>1564</v>
      </c>
      <c r="G11210" s="17" t="s">
        <v>9170</v>
      </c>
      <c r="H11210" s="127" t="s">
        <v>10925</v>
      </c>
      <c r="I11210" s="4"/>
    </row>
    <row r="11211" spans="1:9" ht="30">
      <c r="A11211" s="6">
        <v>11209</v>
      </c>
      <c r="B11211" s="24" t="s">
        <v>11018</v>
      </c>
      <c r="C11211" s="25" t="str">
        <f>IF(D11211=2,"NO","YES")</f>
        <v>YES</v>
      </c>
      <c r="D11211" s="25">
        <f t="shared" si="187"/>
        <v>0.34</v>
      </c>
      <c r="E11211" s="1">
        <v>0.8398000000000001</v>
      </c>
      <c r="F11211" s="26">
        <v>2312</v>
      </c>
      <c r="G11211" s="17" t="s">
        <v>9170</v>
      </c>
      <c r="H11211" s="127" t="s">
        <v>10925</v>
      </c>
      <c r="I11211" s="4"/>
    </row>
    <row r="11212" spans="1:9" ht="30">
      <c r="A11212" s="6">
        <v>11210</v>
      </c>
      <c r="B11212" s="24" t="s">
        <v>11019</v>
      </c>
      <c r="C11212" s="25" t="str">
        <f>IF(D11212=2,"NO","YES")</f>
        <v>YES</v>
      </c>
      <c r="D11212" s="25">
        <f t="shared" si="187"/>
        <v>0.38</v>
      </c>
      <c r="E11212" s="1">
        <v>0.9386000000000001</v>
      </c>
      <c r="F11212" s="26">
        <v>2584</v>
      </c>
      <c r="G11212" s="17" t="s">
        <v>9170</v>
      </c>
      <c r="H11212" s="127" t="s">
        <v>10925</v>
      </c>
      <c r="I11212" s="4"/>
    </row>
    <row r="11213" spans="1:9" ht="30">
      <c r="A11213" s="6">
        <v>11211</v>
      </c>
      <c r="B11213" s="24" t="s">
        <v>11020</v>
      </c>
      <c r="C11213" s="25" t="str">
        <f>IF(D11213=2,"NO","YES")</f>
        <v>YES</v>
      </c>
      <c r="D11213" s="25">
        <f t="shared" si="187"/>
        <v>0.24</v>
      </c>
      <c r="E11213" s="1">
        <v>0.59279999999999999</v>
      </c>
      <c r="F11213" s="26">
        <v>1632</v>
      </c>
      <c r="G11213" s="17" t="s">
        <v>9170</v>
      </c>
      <c r="H11213" s="127" t="s">
        <v>10925</v>
      </c>
      <c r="I11213" s="4"/>
    </row>
    <row r="11214" spans="1:9" ht="30">
      <c r="A11214" s="6">
        <v>11212</v>
      </c>
      <c r="B11214" s="24" t="s">
        <v>11021</v>
      </c>
      <c r="C11214" s="25" t="str">
        <f>IF(D11214=2,"NO","YES")</f>
        <v>YES</v>
      </c>
      <c r="D11214" s="25">
        <f t="shared" si="187"/>
        <v>0.89</v>
      </c>
      <c r="E11214" s="1">
        <v>2.1983000000000001</v>
      </c>
      <c r="F11214" s="26">
        <v>6052</v>
      </c>
      <c r="G11214" s="17" t="s">
        <v>9170</v>
      </c>
      <c r="H11214" s="127" t="s">
        <v>10925</v>
      </c>
      <c r="I11214" s="4"/>
    </row>
    <row r="11215" spans="1:9">
      <c r="A11215" s="6">
        <v>11213</v>
      </c>
      <c r="B11215" s="24" t="s">
        <v>11022</v>
      </c>
      <c r="C11215" s="25" t="str">
        <f>IF(D11215=2,"NO","YES")</f>
        <v>YES</v>
      </c>
      <c r="D11215" s="25">
        <f t="shared" si="187"/>
        <v>0.73</v>
      </c>
      <c r="E11215" s="1">
        <v>1.8031000000000001</v>
      </c>
      <c r="F11215" s="26">
        <v>4964</v>
      </c>
      <c r="G11215" s="17" t="s">
        <v>9170</v>
      </c>
      <c r="H11215" s="127" t="s">
        <v>10925</v>
      </c>
      <c r="I11215" s="4"/>
    </row>
    <row r="11216" spans="1:9" ht="30">
      <c r="A11216" s="6">
        <v>11214</v>
      </c>
      <c r="B11216" s="24" t="s">
        <v>11023</v>
      </c>
      <c r="C11216" s="25" t="str">
        <f>IF(D11216=2,"NO","YES")</f>
        <v>YES</v>
      </c>
      <c r="D11216" s="25">
        <f t="shared" si="187"/>
        <v>0.56999999999999995</v>
      </c>
      <c r="E11216" s="1">
        <v>1.4078999999999999</v>
      </c>
      <c r="F11216" s="26">
        <v>3876</v>
      </c>
      <c r="G11216" s="17" t="s">
        <v>9170</v>
      </c>
      <c r="H11216" s="127" t="s">
        <v>10925</v>
      </c>
      <c r="I11216" s="4"/>
    </row>
    <row r="11217" spans="1:9" ht="30">
      <c r="A11217" s="6">
        <v>11215</v>
      </c>
      <c r="B11217" s="24" t="s">
        <v>11024</v>
      </c>
      <c r="C11217" s="25" t="str">
        <f>IF(D11217=2,"NO","YES")</f>
        <v>NO</v>
      </c>
      <c r="D11217" s="25">
        <f t="shared" si="187"/>
        <v>2</v>
      </c>
      <c r="E11217" s="1">
        <v>4.9400000000000004</v>
      </c>
      <c r="F11217" s="26">
        <v>13600</v>
      </c>
      <c r="G11217" s="17" t="s">
        <v>9170</v>
      </c>
      <c r="H11217" s="127" t="s">
        <v>10925</v>
      </c>
      <c r="I11217" s="4"/>
    </row>
    <row r="11218" spans="1:9" ht="30">
      <c r="A11218" s="6">
        <v>11216</v>
      </c>
      <c r="B11218" s="24" t="s">
        <v>11025</v>
      </c>
      <c r="C11218" s="25" t="str">
        <f>IF(D11218=2,"NO","YES")</f>
        <v>YES</v>
      </c>
      <c r="D11218" s="25">
        <f t="shared" si="187"/>
        <v>0.87</v>
      </c>
      <c r="E11218" s="1">
        <v>2.1489000000000003</v>
      </c>
      <c r="F11218" s="26">
        <v>5916</v>
      </c>
      <c r="G11218" s="17" t="s">
        <v>9170</v>
      </c>
      <c r="H11218" s="127" t="s">
        <v>10925</v>
      </c>
      <c r="I11218" s="4"/>
    </row>
    <row r="11219" spans="1:9" ht="30">
      <c r="A11219" s="6">
        <v>11217</v>
      </c>
      <c r="B11219" s="24" t="s">
        <v>11026</v>
      </c>
      <c r="C11219" s="25" t="str">
        <f>IF(D11219=2,"NO","YES")</f>
        <v>YES</v>
      </c>
      <c r="D11219" s="25">
        <f t="shared" si="187"/>
        <v>0.54</v>
      </c>
      <c r="E11219" s="1">
        <v>1.3338000000000001</v>
      </c>
      <c r="F11219" s="26">
        <v>3672</v>
      </c>
      <c r="G11219" s="17" t="s">
        <v>9170</v>
      </c>
      <c r="H11219" s="127" t="s">
        <v>10925</v>
      </c>
      <c r="I11219" s="4"/>
    </row>
    <row r="11220" spans="1:9">
      <c r="A11220" s="6">
        <v>11218</v>
      </c>
      <c r="B11220" s="24" t="s">
        <v>11027</v>
      </c>
      <c r="C11220" s="25" t="str">
        <f>IF(D11220=2,"NO","YES")</f>
        <v>YES</v>
      </c>
      <c r="D11220" s="25">
        <f t="shared" si="187"/>
        <v>0.37</v>
      </c>
      <c r="E11220" s="1">
        <v>0.91390000000000005</v>
      </c>
      <c r="F11220" s="26">
        <v>2516</v>
      </c>
      <c r="G11220" s="17" t="s">
        <v>9170</v>
      </c>
      <c r="H11220" s="127" t="s">
        <v>10925</v>
      </c>
      <c r="I11220" s="4"/>
    </row>
    <row r="11221" spans="1:9" ht="30">
      <c r="A11221" s="6">
        <v>11219</v>
      </c>
      <c r="B11221" s="24" t="s">
        <v>11028</v>
      </c>
      <c r="C11221" s="25" t="str">
        <f>IF(D11221=2,"NO","YES")</f>
        <v>YES</v>
      </c>
      <c r="D11221" s="25">
        <f t="shared" si="187"/>
        <v>1.01</v>
      </c>
      <c r="E11221" s="1">
        <v>2.4947000000000004</v>
      </c>
      <c r="F11221" s="26">
        <v>6868</v>
      </c>
      <c r="G11221" s="17" t="s">
        <v>9170</v>
      </c>
      <c r="H11221" s="127" t="s">
        <v>10925</v>
      </c>
      <c r="I11221" s="4"/>
    </row>
    <row r="11222" spans="1:9" ht="30">
      <c r="A11222" s="6">
        <v>11220</v>
      </c>
      <c r="B11222" s="24" t="s">
        <v>11029</v>
      </c>
      <c r="C11222" s="25" t="str">
        <f>IF(D11222=2,"NO","YES")</f>
        <v>YES</v>
      </c>
      <c r="D11222" s="25">
        <f t="shared" si="187"/>
        <v>1.69</v>
      </c>
      <c r="E11222" s="1">
        <v>4.1743000000000006</v>
      </c>
      <c r="F11222" s="26">
        <v>11492</v>
      </c>
      <c r="G11222" s="17" t="s">
        <v>9170</v>
      </c>
      <c r="H11222" s="127" t="s">
        <v>10925</v>
      </c>
      <c r="I11222" s="4"/>
    </row>
    <row r="11223" spans="1:9" ht="30">
      <c r="A11223" s="6">
        <v>11221</v>
      </c>
      <c r="B11223" s="24" t="s">
        <v>11030</v>
      </c>
      <c r="C11223" s="25" t="str">
        <f>IF(D11223=2,"NO","YES")</f>
        <v>NO</v>
      </c>
      <c r="D11223" s="25">
        <f t="shared" si="187"/>
        <v>2</v>
      </c>
      <c r="E11223" s="1">
        <v>4.9400000000000004</v>
      </c>
      <c r="F11223" s="26">
        <v>13600</v>
      </c>
      <c r="G11223" s="17" t="s">
        <v>9170</v>
      </c>
      <c r="H11223" s="127" t="s">
        <v>10925</v>
      </c>
      <c r="I11223" s="4"/>
    </row>
    <row r="11224" spans="1:9" ht="30">
      <c r="A11224" s="6">
        <v>11222</v>
      </c>
      <c r="B11224" s="24" t="s">
        <v>11031</v>
      </c>
      <c r="C11224" s="25" t="str">
        <f>IF(D11224=2,"NO","YES")</f>
        <v>YES</v>
      </c>
      <c r="D11224" s="25">
        <f t="shared" si="187"/>
        <v>0.69</v>
      </c>
      <c r="E11224" s="1">
        <v>1.7042999999999999</v>
      </c>
      <c r="F11224" s="26">
        <v>4692</v>
      </c>
      <c r="G11224" s="17" t="s">
        <v>9170</v>
      </c>
      <c r="H11224" s="127" t="s">
        <v>10925</v>
      </c>
      <c r="I11224" s="4"/>
    </row>
    <row r="11225" spans="1:9" ht="30">
      <c r="A11225" s="6">
        <v>11223</v>
      </c>
      <c r="B11225" s="24" t="s">
        <v>11032</v>
      </c>
      <c r="C11225" s="25" t="str">
        <f>IF(D11225=2,"NO","YES")</f>
        <v>NO</v>
      </c>
      <c r="D11225" s="25">
        <f t="shared" si="187"/>
        <v>2</v>
      </c>
      <c r="E11225" s="1">
        <v>4.9400000000000004</v>
      </c>
      <c r="F11225" s="26">
        <v>13600</v>
      </c>
      <c r="G11225" s="17" t="s">
        <v>9170</v>
      </c>
      <c r="H11225" s="127" t="s">
        <v>10925</v>
      </c>
      <c r="I11225" s="4"/>
    </row>
    <row r="11226" spans="1:9" ht="30">
      <c r="A11226" s="6">
        <v>11224</v>
      </c>
      <c r="B11226" s="24" t="s">
        <v>11033</v>
      </c>
      <c r="C11226" s="25" t="str">
        <f>IF(D11226=2,"NO","YES")</f>
        <v>YES</v>
      </c>
      <c r="D11226" s="25">
        <f t="shared" si="187"/>
        <v>0.33</v>
      </c>
      <c r="E11226" s="1">
        <v>0.81510000000000016</v>
      </c>
      <c r="F11226" s="26">
        <v>2244</v>
      </c>
      <c r="G11226" s="17" t="s">
        <v>9170</v>
      </c>
      <c r="H11226" s="127" t="s">
        <v>10925</v>
      </c>
      <c r="I11226" s="4"/>
    </row>
    <row r="11227" spans="1:9" ht="30">
      <c r="A11227" s="6">
        <v>11225</v>
      </c>
      <c r="B11227" s="24" t="s">
        <v>11034</v>
      </c>
      <c r="C11227" s="25" t="str">
        <f>IF(D11227=2,"NO","YES")</f>
        <v>YES</v>
      </c>
      <c r="D11227" s="25">
        <f t="shared" si="187"/>
        <v>0.57999999999999996</v>
      </c>
      <c r="E11227" s="1">
        <v>1.4326000000000001</v>
      </c>
      <c r="F11227" s="26">
        <v>3944</v>
      </c>
      <c r="G11227" s="17" t="s">
        <v>9170</v>
      </c>
      <c r="H11227" s="127" t="s">
        <v>10925</v>
      </c>
      <c r="I11227" s="4"/>
    </row>
    <row r="11228" spans="1:9" ht="30">
      <c r="A11228" s="6">
        <v>11226</v>
      </c>
      <c r="B11228" s="24" t="s">
        <v>11035</v>
      </c>
      <c r="C11228" s="25" t="str">
        <f>IF(D11228=2,"NO","YES")</f>
        <v>YES</v>
      </c>
      <c r="D11228" s="25">
        <f t="shared" si="187"/>
        <v>0.53</v>
      </c>
      <c r="E11228" s="1">
        <v>1.3091000000000002</v>
      </c>
      <c r="F11228" s="26">
        <v>3604</v>
      </c>
      <c r="G11228" s="17" t="s">
        <v>9170</v>
      </c>
      <c r="H11228" s="127" t="s">
        <v>10925</v>
      </c>
      <c r="I11228" s="4"/>
    </row>
    <row r="11229" spans="1:9" ht="30">
      <c r="A11229" s="6">
        <v>11227</v>
      </c>
      <c r="B11229" s="24" t="s">
        <v>11036</v>
      </c>
      <c r="C11229" s="25" t="str">
        <f>IF(D11229=2,"NO","YES")</f>
        <v>YES</v>
      </c>
      <c r="D11229" s="25">
        <f t="shared" si="187"/>
        <v>0.77</v>
      </c>
      <c r="E11229" s="1">
        <v>1.9019000000000001</v>
      </c>
      <c r="F11229" s="26">
        <v>5236</v>
      </c>
      <c r="G11229" s="17" t="s">
        <v>9170</v>
      </c>
      <c r="H11229" s="127" t="s">
        <v>10925</v>
      </c>
      <c r="I11229" s="4"/>
    </row>
    <row r="11230" spans="1:9" ht="30">
      <c r="A11230" s="6">
        <v>11228</v>
      </c>
      <c r="B11230" s="24" t="s">
        <v>11037</v>
      </c>
      <c r="C11230" s="25" t="str">
        <f>IF(D11230=2,"NO","YES")</f>
        <v>YES</v>
      </c>
      <c r="D11230" s="25">
        <f t="shared" si="187"/>
        <v>1.94</v>
      </c>
      <c r="E11230" s="1">
        <v>4.7918000000000003</v>
      </c>
      <c r="F11230" s="26">
        <v>13192</v>
      </c>
      <c r="G11230" s="17" t="s">
        <v>9170</v>
      </c>
      <c r="H11230" s="127" t="s">
        <v>10925</v>
      </c>
      <c r="I11230" s="4"/>
    </row>
    <row r="11231" spans="1:9">
      <c r="A11231" s="6">
        <v>11229</v>
      </c>
      <c r="B11231" s="24" t="s">
        <v>11038</v>
      </c>
      <c r="C11231" s="25" t="str">
        <f>IF(D11231=2,"NO","YES")</f>
        <v>YES</v>
      </c>
      <c r="D11231" s="25">
        <f t="shared" si="187"/>
        <v>0.28999999999999998</v>
      </c>
      <c r="E11231" s="1">
        <v>0.71630000000000005</v>
      </c>
      <c r="F11231" s="26">
        <v>1972</v>
      </c>
      <c r="G11231" s="17" t="s">
        <v>9170</v>
      </c>
      <c r="H11231" s="127" t="s">
        <v>10925</v>
      </c>
      <c r="I11231" s="4"/>
    </row>
    <row r="11232" spans="1:9">
      <c r="A11232" s="6">
        <v>11230</v>
      </c>
      <c r="B11232" s="24" t="s">
        <v>11039</v>
      </c>
      <c r="C11232" s="25" t="str">
        <f>IF(D11232=2,"NO","YES")</f>
        <v>YES</v>
      </c>
      <c r="D11232" s="25">
        <f t="shared" si="187"/>
        <v>0.33</v>
      </c>
      <c r="E11232" s="1">
        <v>0.81510000000000016</v>
      </c>
      <c r="F11232" s="26">
        <v>2244</v>
      </c>
      <c r="G11232" s="17" t="s">
        <v>9170</v>
      </c>
      <c r="H11232" s="127" t="s">
        <v>10925</v>
      </c>
      <c r="I11232" s="4"/>
    </row>
    <row r="11233" spans="1:9" ht="30">
      <c r="A11233" s="6">
        <v>11231</v>
      </c>
      <c r="B11233" s="24" t="s">
        <v>11040</v>
      </c>
      <c r="C11233" s="25" t="str">
        <f>IF(D11233=2,"NO","YES")</f>
        <v>YES</v>
      </c>
      <c r="D11233" s="25">
        <f t="shared" si="187"/>
        <v>1.94</v>
      </c>
      <c r="E11233" s="1">
        <v>4.7918000000000003</v>
      </c>
      <c r="F11233" s="26">
        <v>13192</v>
      </c>
      <c r="G11233" s="17" t="s">
        <v>9170</v>
      </c>
      <c r="H11233" s="127" t="s">
        <v>10925</v>
      </c>
      <c r="I11233" s="4"/>
    </row>
    <row r="11234" spans="1:9" ht="30">
      <c r="A11234" s="6">
        <v>11232</v>
      </c>
      <c r="B11234" s="24" t="s">
        <v>11041</v>
      </c>
      <c r="C11234" s="25" t="str">
        <f>IF(D11234=2,"NO","YES")</f>
        <v>YES</v>
      </c>
      <c r="D11234" s="25">
        <f t="shared" si="187"/>
        <v>1.1599999999999999</v>
      </c>
      <c r="E11234" s="1">
        <v>2.8652000000000002</v>
      </c>
      <c r="F11234" s="26">
        <v>7888</v>
      </c>
      <c r="G11234" s="17" t="s">
        <v>9170</v>
      </c>
      <c r="H11234" s="127" t="s">
        <v>10925</v>
      </c>
      <c r="I11234" s="4"/>
    </row>
    <row r="11235" spans="1:9" ht="30">
      <c r="A11235" s="6">
        <v>11233</v>
      </c>
      <c r="B11235" s="24" t="s">
        <v>11042</v>
      </c>
      <c r="C11235" s="25" t="str">
        <f>IF(D11235=2,"NO","YES")</f>
        <v>YES</v>
      </c>
      <c r="D11235" s="25">
        <f t="shared" si="187"/>
        <v>1.44</v>
      </c>
      <c r="E11235" s="1">
        <v>3.5568</v>
      </c>
      <c r="F11235" s="26">
        <v>9792</v>
      </c>
      <c r="G11235" s="17" t="s">
        <v>9170</v>
      </c>
      <c r="H11235" s="127" t="s">
        <v>10925</v>
      </c>
      <c r="I11235" s="4"/>
    </row>
    <row r="11236" spans="1:9" ht="30">
      <c r="A11236" s="6">
        <v>11234</v>
      </c>
      <c r="B11236" s="24" t="s">
        <v>11043</v>
      </c>
      <c r="C11236" s="25" t="str">
        <f>IF(D11236=2,"NO","YES")</f>
        <v>YES</v>
      </c>
      <c r="D11236" s="25">
        <f t="shared" si="187"/>
        <v>0.38</v>
      </c>
      <c r="E11236" s="1">
        <v>0.9386000000000001</v>
      </c>
      <c r="F11236" s="26">
        <v>2584</v>
      </c>
      <c r="G11236" s="17" t="s">
        <v>9170</v>
      </c>
      <c r="H11236" s="127" t="s">
        <v>10925</v>
      </c>
      <c r="I11236" s="4"/>
    </row>
    <row r="11237" spans="1:9" ht="30">
      <c r="A11237" s="6">
        <v>11235</v>
      </c>
      <c r="B11237" s="24" t="s">
        <v>11044</v>
      </c>
      <c r="C11237" s="25" t="str">
        <f>IF(D11237=2,"NO","YES")</f>
        <v>YES</v>
      </c>
      <c r="D11237" s="25">
        <f t="shared" si="187"/>
        <v>0.28999999999999998</v>
      </c>
      <c r="E11237" s="1">
        <v>0.71630000000000005</v>
      </c>
      <c r="F11237" s="26">
        <v>1972</v>
      </c>
      <c r="G11237" s="17" t="s">
        <v>9170</v>
      </c>
      <c r="H11237" s="127" t="s">
        <v>10925</v>
      </c>
      <c r="I11237" s="4"/>
    </row>
    <row r="11238" spans="1:9" ht="30">
      <c r="A11238" s="6">
        <v>11236</v>
      </c>
      <c r="B11238" s="24" t="s">
        <v>11045</v>
      </c>
      <c r="C11238" s="25" t="str">
        <f>IF(D11238=2,"NO","YES")</f>
        <v>YES</v>
      </c>
      <c r="D11238" s="25">
        <f t="shared" si="187"/>
        <v>1.72</v>
      </c>
      <c r="E11238" s="1">
        <v>4.2484000000000002</v>
      </c>
      <c r="F11238" s="26">
        <v>11696</v>
      </c>
      <c r="G11238" s="17" t="s">
        <v>9170</v>
      </c>
      <c r="H11238" s="127" t="s">
        <v>10925</v>
      </c>
      <c r="I11238" s="4"/>
    </row>
    <row r="11239" spans="1:9" ht="30">
      <c r="A11239" s="6">
        <v>11237</v>
      </c>
      <c r="B11239" s="24" t="s">
        <v>11046</v>
      </c>
      <c r="C11239" s="25" t="str">
        <f>IF(D11239=2,"NO","YES")</f>
        <v>YES</v>
      </c>
      <c r="D11239" s="25">
        <f t="shared" si="187"/>
        <v>1.04</v>
      </c>
      <c r="E11239" s="1">
        <v>2.5688000000000004</v>
      </c>
      <c r="F11239" s="26">
        <v>7072</v>
      </c>
      <c r="G11239" s="17" t="s">
        <v>9170</v>
      </c>
      <c r="H11239" s="127" t="s">
        <v>10925</v>
      </c>
      <c r="I11239" s="4"/>
    </row>
    <row r="11240" spans="1:9" ht="30">
      <c r="A11240" s="6">
        <v>11238</v>
      </c>
      <c r="B11240" s="24" t="s">
        <v>11047</v>
      </c>
      <c r="C11240" s="25" t="str">
        <f>IF(D11240=2,"NO","YES")</f>
        <v>YES</v>
      </c>
      <c r="D11240" s="25">
        <f t="shared" si="187"/>
        <v>1.34</v>
      </c>
      <c r="E11240" s="1">
        <v>3.3098000000000005</v>
      </c>
      <c r="F11240" s="26">
        <v>9112</v>
      </c>
      <c r="G11240" s="17" t="s">
        <v>9170</v>
      </c>
      <c r="H11240" s="127" t="s">
        <v>10925</v>
      </c>
      <c r="I11240" s="4"/>
    </row>
    <row r="11241" spans="1:9" ht="30">
      <c r="A11241" s="6">
        <v>11239</v>
      </c>
      <c r="B11241" s="24" t="s">
        <v>11048</v>
      </c>
      <c r="C11241" s="25" t="str">
        <f>IF(D11241=2,"NO","YES")</f>
        <v>YES</v>
      </c>
      <c r="D11241" s="25">
        <f t="shared" si="187"/>
        <v>1.08</v>
      </c>
      <c r="E11241" s="1">
        <v>2.6676000000000002</v>
      </c>
      <c r="F11241" s="26">
        <v>7344</v>
      </c>
      <c r="G11241" s="17" t="s">
        <v>9170</v>
      </c>
      <c r="H11241" s="127" t="s">
        <v>10925</v>
      </c>
      <c r="I11241" s="4"/>
    </row>
    <row r="11242" spans="1:9" ht="30">
      <c r="A11242" s="6">
        <v>11240</v>
      </c>
      <c r="B11242" s="24" t="s">
        <v>11049</v>
      </c>
      <c r="C11242" s="25" t="str">
        <f>IF(D11242=2,"NO","YES")</f>
        <v>YES</v>
      </c>
      <c r="D11242" s="25">
        <f t="shared" si="187"/>
        <v>1.75</v>
      </c>
      <c r="E11242" s="1">
        <v>4.3225000000000007</v>
      </c>
      <c r="F11242" s="26">
        <v>11900</v>
      </c>
      <c r="G11242" s="17" t="s">
        <v>9170</v>
      </c>
      <c r="H11242" s="127" t="s">
        <v>10925</v>
      </c>
      <c r="I11242" s="4"/>
    </row>
    <row r="11243" spans="1:9" ht="30">
      <c r="A11243" s="6">
        <v>11241</v>
      </c>
      <c r="B11243" s="24" t="s">
        <v>11050</v>
      </c>
      <c r="C11243" s="25" t="str">
        <f>IF(D11243=2,"NO","YES")</f>
        <v>YES</v>
      </c>
      <c r="D11243" s="25">
        <f t="shared" si="187"/>
        <v>1.04</v>
      </c>
      <c r="E11243" s="1">
        <v>2.5688000000000004</v>
      </c>
      <c r="F11243" s="26">
        <v>7072</v>
      </c>
      <c r="G11243" s="17" t="s">
        <v>9170</v>
      </c>
      <c r="H11243" s="127" t="s">
        <v>10925</v>
      </c>
      <c r="I11243" s="4"/>
    </row>
    <row r="11244" spans="1:9" ht="30">
      <c r="A11244" s="6">
        <v>11242</v>
      </c>
      <c r="B11244" s="24" t="s">
        <v>11051</v>
      </c>
      <c r="C11244" s="25" t="str">
        <f>IF(D11244=2,"NO","YES")</f>
        <v>YES</v>
      </c>
      <c r="D11244" s="25">
        <f t="shared" si="187"/>
        <v>0.79</v>
      </c>
      <c r="E11244" s="1">
        <v>1.9513000000000003</v>
      </c>
      <c r="F11244" s="26">
        <v>5372</v>
      </c>
      <c r="G11244" s="17" t="s">
        <v>9170</v>
      </c>
      <c r="H11244" s="127" t="s">
        <v>10925</v>
      </c>
      <c r="I11244" s="4"/>
    </row>
    <row r="11245" spans="1:9" ht="30">
      <c r="A11245" s="6">
        <v>11243</v>
      </c>
      <c r="B11245" s="24" t="s">
        <v>11052</v>
      </c>
      <c r="C11245" s="25" t="str">
        <f>IF(D11245=2,"NO","YES")</f>
        <v>NO</v>
      </c>
      <c r="D11245" s="25">
        <f t="shared" si="187"/>
        <v>2</v>
      </c>
      <c r="E11245" s="1">
        <v>4.9400000000000004</v>
      </c>
      <c r="F11245" s="26">
        <v>13600</v>
      </c>
      <c r="G11245" s="17" t="s">
        <v>9170</v>
      </c>
      <c r="H11245" s="127" t="s">
        <v>10925</v>
      </c>
      <c r="I11245" s="4"/>
    </row>
    <row r="11246" spans="1:9" ht="30">
      <c r="A11246" s="6">
        <v>11244</v>
      </c>
      <c r="B11246" s="24" t="s">
        <v>11053</v>
      </c>
      <c r="C11246" s="25" t="str">
        <f>IF(D11246=2,"NO","YES")</f>
        <v>YES</v>
      </c>
      <c r="D11246" s="25">
        <f t="shared" ref="D11246:D11309" si="188">F11246/6800</f>
        <v>0.56999999999999995</v>
      </c>
      <c r="E11246" s="1">
        <v>1.4078999999999999</v>
      </c>
      <c r="F11246" s="26">
        <v>3876</v>
      </c>
      <c r="G11246" s="17" t="s">
        <v>9170</v>
      </c>
      <c r="H11246" s="127" t="s">
        <v>10925</v>
      </c>
      <c r="I11246" s="4"/>
    </row>
    <row r="11247" spans="1:9" ht="30">
      <c r="A11247" s="6">
        <v>11245</v>
      </c>
      <c r="B11247" s="24" t="s">
        <v>11054</v>
      </c>
      <c r="C11247" s="25" t="str">
        <f>IF(D11247=2,"NO","YES")</f>
        <v>YES</v>
      </c>
      <c r="D11247" s="25">
        <f t="shared" si="188"/>
        <v>0.52</v>
      </c>
      <c r="E11247" s="1">
        <v>1.2844000000000002</v>
      </c>
      <c r="F11247" s="26">
        <v>3536</v>
      </c>
      <c r="G11247" s="17" t="s">
        <v>9170</v>
      </c>
      <c r="H11247" s="127" t="s">
        <v>10925</v>
      </c>
      <c r="I11247" s="4"/>
    </row>
    <row r="11248" spans="1:9" ht="30">
      <c r="A11248" s="6">
        <v>11246</v>
      </c>
      <c r="B11248" s="24" t="s">
        <v>11055</v>
      </c>
      <c r="C11248" s="25" t="str">
        <f>IF(D11248=2,"NO","YES")</f>
        <v>YES</v>
      </c>
      <c r="D11248" s="25">
        <f t="shared" si="188"/>
        <v>1.19</v>
      </c>
      <c r="E11248" s="1">
        <v>2.9393000000000002</v>
      </c>
      <c r="F11248" s="155">
        <v>8092</v>
      </c>
      <c r="G11248" s="154">
        <v>42664</v>
      </c>
      <c r="H11248" s="127" t="s">
        <v>10925</v>
      </c>
      <c r="I11248" s="4"/>
    </row>
    <row r="11249" spans="1:9" ht="30">
      <c r="A11249" s="6">
        <v>11247</v>
      </c>
      <c r="B11249" s="24" t="s">
        <v>11056</v>
      </c>
      <c r="C11249" s="25" t="str">
        <f>IF(D11249=2,"NO","YES")</f>
        <v>YES</v>
      </c>
      <c r="D11249" s="25">
        <f t="shared" si="188"/>
        <v>1.26</v>
      </c>
      <c r="E11249" s="1">
        <v>3.1122000000000001</v>
      </c>
      <c r="F11249" s="155">
        <v>8568</v>
      </c>
      <c r="G11249" s="154">
        <v>42664</v>
      </c>
      <c r="H11249" s="127" t="s">
        <v>10925</v>
      </c>
      <c r="I11249" s="4"/>
    </row>
    <row r="11250" spans="1:9" ht="30">
      <c r="A11250" s="6">
        <v>11248</v>
      </c>
      <c r="B11250" s="57" t="s">
        <v>11057</v>
      </c>
      <c r="C11250" s="25" t="str">
        <f>IF(D11250=2,"NO","YES")</f>
        <v>YES</v>
      </c>
      <c r="D11250" s="25">
        <f t="shared" si="188"/>
        <v>0.56999999999999995</v>
      </c>
      <c r="E11250" s="1">
        <v>1.4078999999999999</v>
      </c>
      <c r="F11250" s="155">
        <v>3876</v>
      </c>
      <c r="G11250" s="154">
        <v>42664</v>
      </c>
      <c r="H11250" s="127" t="s">
        <v>10925</v>
      </c>
      <c r="I11250" s="4"/>
    </row>
    <row r="11251" spans="1:9" ht="30">
      <c r="A11251" s="6">
        <v>11249</v>
      </c>
      <c r="B11251" s="24" t="s">
        <v>10954</v>
      </c>
      <c r="C11251" s="25" t="str">
        <f>IF(D11251=2,"NO","YES")</f>
        <v>NO</v>
      </c>
      <c r="D11251" s="25">
        <f t="shared" si="188"/>
        <v>2</v>
      </c>
      <c r="E11251" s="1">
        <v>4.9400000000000004</v>
      </c>
      <c r="F11251" s="155">
        <v>13600</v>
      </c>
      <c r="G11251" s="154">
        <v>42664</v>
      </c>
      <c r="H11251" s="127" t="s">
        <v>10925</v>
      </c>
      <c r="I11251" s="4"/>
    </row>
    <row r="11252" spans="1:9" ht="30">
      <c r="A11252" s="6">
        <v>11250</v>
      </c>
      <c r="B11252" s="24" t="s">
        <v>11058</v>
      </c>
      <c r="C11252" s="25" t="str">
        <f>IF(D11252=2,"NO","YES")</f>
        <v>YES</v>
      </c>
      <c r="D11252" s="25">
        <f t="shared" si="188"/>
        <v>0.56000000000000005</v>
      </c>
      <c r="E11252" s="1">
        <v>1.3832000000000002</v>
      </c>
      <c r="F11252" s="155">
        <v>3808</v>
      </c>
      <c r="G11252" s="154">
        <v>42664</v>
      </c>
      <c r="H11252" s="127" t="s">
        <v>10925</v>
      </c>
      <c r="I11252" s="4"/>
    </row>
    <row r="11253" spans="1:9" ht="30">
      <c r="A11253" s="6">
        <v>11251</v>
      </c>
      <c r="B11253" s="24" t="s">
        <v>11059</v>
      </c>
      <c r="C11253" s="25" t="str">
        <f>IF(D11253=2,"NO","YES")</f>
        <v>YES</v>
      </c>
      <c r="D11253" s="25">
        <f t="shared" si="188"/>
        <v>0.75</v>
      </c>
      <c r="E11253" s="1">
        <v>1.8525</v>
      </c>
      <c r="F11253" s="155">
        <v>5100</v>
      </c>
      <c r="G11253" s="154">
        <v>42664</v>
      </c>
      <c r="H11253" s="127" t="s">
        <v>10925</v>
      </c>
      <c r="I11253" s="4"/>
    </row>
    <row r="11254" spans="1:9" ht="30">
      <c r="A11254" s="6">
        <v>11252</v>
      </c>
      <c r="B11254" s="24" t="s">
        <v>11060</v>
      </c>
      <c r="C11254" s="25" t="str">
        <f>IF(D11254=2,"NO","YES")</f>
        <v>YES</v>
      </c>
      <c r="D11254" s="25">
        <f t="shared" si="188"/>
        <v>0.89</v>
      </c>
      <c r="E11254" s="1">
        <v>2.1983000000000001</v>
      </c>
      <c r="F11254" s="155">
        <v>6052</v>
      </c>
      <c r="G11254" s="154">
        <v>42664</v>
      </c>
      <c r="H11254" s="127" t="s">
        <v>10925</v>
      </c>
      <c r="I11254" s="4"/>
    </row>
    <row r="11255" spans="1:9" ht="30">
      <c r="A11255" s="6">
        <v>11253</v>
      </c>
      <c r="B11255" s="24" t="s">
        <v>11061</v>
      </c>
      <c r="C11255" s="25" t="str">
        <f>IF(D11255=2,"NO","YES")</f>
        <v>YES</v>
      </c>
      <c r="D11255" s="25">
        <f t="shared" si="188"/>
        <v>0.72</v>
      </c>
      <c r="E11255" s="1">
        <v>1.7784</v>
      </c>
      <c r="F11255" s="155">
        <v>4896</v>
      </c>
      <c r="G11255" s="154">
        <v>42664</v>
      </c>
      <c r="H11255" s="127" t="s">
        <v>10925</v>
      </c>
      <c r="I11255" s="4"/>
    </row>
    <row r="11256" spans="1:9">
      <c r="A11256" s="6">
        <v>11254</v>
      </c>
      <c r="B11256" s="24" t="s">
        <v>11062</v>
      </c>
      <c r="C11256" s="25" t="str">
        <f>IF(D11256=2,"NO","YES")</f>
        <v>YES</v>
      </c>
      <c r="D11256" s="25">
        <f t="shared" si="188"/>
        <v>1.21</v>
      </c>
      <c r="E11256" s="1">
        <v>2.9887000000000001</v>
      </c>
      <c r="F11256" s="155">
        <v>8228</v>
      </c>
      <c r="G11256" s="154">
        <v>42664</v>
      </c>
      <c r="H11256" s="127" t="s">
        <v>10925</v>
      </c>
      <c r="I11256" s="4"/>
    </row>
    <row r="11257" spans="1:9" ht="30">
      <c r="A11257" s="6">
        <v>11255</v>
      </c>
      <c r="B11257" s="24" t="s">
        <v>11063</v>
      </c>
      <c r="C11257" s="25" t="str">
        <f>IF(D11257=2,"NO","YES")</f>
        <v>YES</v>
      </c>
      <c r="D11257" s="25">
        <f t="shared" si="188"/>
        <v>0.55000000000000004</v>
      </c>
      <c r="E11257" s="1">
        <v>1.3585000000000003</v>
      </c>
      <c r="F11257" s="155">
        <v>3740</v>
      </c>
      <c r="G11257" s="154">
        <v>42664</v>
      </c>
      <c r="H11257" s="127" t="s">
        <v>10925</v>
      </c>
      <c r="I11257" s="4"/>
    </row>
    <row r="11258" spans="1:9" ht="30">
      <c r="A11258" s="6">
        <v>11256</v>
      </c>
      <c r="B11258" s="24" t="s">
        <v>11064</v>
      </c>
      <c r="C11258" s="25" t="str">
        <f>IF(D11258=2,"NO","YES")</f>
        <v>YES</v>
      </c>
      <c r="D11258" s="25">
        <f t="shared" si="188"/>
        <v>0.79</v>
      </c>
      <c r="E11258" s="1">
        <v>1.9513000000000003</v>
      </c>
      <c r="F11258" s="155">
        <v>5372</v>
      </c>
      <c r="G11258" s="154">
        <v>42664</v>
      </c>
      <c r="H11258" s="127" t="s">
        <v>10925</v>
      </c>
      <c r="I11258" s="4"/>
    </row>
    <row r="11259" spans="1:9" ht="30">
      <c r="A11259" s="6">
        <v>11257</v>
      </c>
      <c r="B11259" s="24" t="s">
        <v>11065</v>
      </c>
      <c r="C11259" s="25" t="str">
        <f>IF(D11259=2,"NO","YES")</f>
        <v>YES</v>
      </c>
      <c r="D11259" s="25">
        <f t="shared" si="188"/>
        <v>0.87</v>
      </c>
      <c r="E11259" s="1">
        <v>2.1489000000000003</v>
      </c>
      <c r="F11259" s="155">
        <v>5916</v>
      </c>
      <c r="G11259" s="154">
        <v>42664</v>
      </c>
      <c r="H11259" s="127" t="s">
        <v>10925</v>
      </c>
      <c r="I11259" s="4"/>
    </row>
    <row r="11260" spans="1:9">
      <c r="A11260" s="6">
        <v>11258</v>
      </c>
      <c r="B11260" s="24" t="s">
        <v>11066</v>
      </c>
      <c r="C11260" s="25" t="str">
        <f>IF(D11260=2,"NO","YES")</f>
        <v>YES</v>
      </c>
      <c r="D11260" s="25">
        <f t="shared" si="188"/>
        <v>1</v>
      </c>
      <c r="E11260" s="1">
        <v>2.4700000000000002</v>
      </c>
      <c r="F11260" s="155">
        <v>6800</v>
      </c>
      <c r="G11260" s="154">
        <v>42664</v>
      </c>
      <c r="H11260" s="127" t="s">
        <v>10925</v>
      </c>
      <c r="I11260" s="4"/>
    </row>
    <row r="11261" spans="1:9" ht="30">
      <c r="A11261" s="6">
        <v>11259</v>
      </c>
      <c r="B11261" s="24" t="s">
        <v>11067</v>
      </c>
      <c r="C11261" s="25" t="str">
        <f>IF(D11261=2,"NO","YES")</f>
        <v>YES</v>
      </c>
      <c r="D11261" s="25">
        <f t="shared" si="188"/>
        <v>1.72</v>
      </c>
      <c r="E11261" s="1">
        <v>4.2484000000000002</v>
      </c>
      <c r="F11261" s="155">
        <v>11696</v>
      </c>
      <c r="G11261" s="154">
        <v>42664</v>
      </c>
      <c r="H11261" s="127" t="s">
        <v>10925</v>
      </c>
      <c r="I11261" s="4"/>
    </row>
    <row r="11262" spans="1:9" ht="30">
      <c r="A11262" s="6">
        <v>11260</v>
      </c>
      <c r="B11262" s="24" t="s">
        <v>11068</v>
      </c>
      <c r="C11262" s="25" t="str">
        <f>IF(D11262=2,"NO","YES")</f>
        <v>YES</v>
      </c>
      <c r="D11262" s="25">
        <f t="shared" si="188"/>
        <v>1.82</v>
      </c>
      <c r="E11262" s="1">
        <v>4.495400000000001</v>
      </c>
      <c r="F11262" s="26">
        <v>12376</v>
      </c>
      <c r="G11262" s="17" t="s">
        <v>9170</v>
      </c>
      <c r="H11262" s="127" t="s">
        <v>11069</v>
      </c>
      <c r="I11262" s="4"/>
    </row>
    <row r="11263" spans="1:9" ht="30">
      <c r="A11263" s="6">
        <v>11261</v>
      </c>
      <c r="B11263" s="24" t="s">
        <v>11070</v>
      </c>
      <c r="C11263" s="25" t="str">
        <f>IF(D11263=2,"NO","YES")</f>
        <v>YES</v>
      </c>
      <c r="D11263" s="25">
        <f t="shared" si="188"/>
        <v>0.71</v>
      </c>
      <c r="E11263" s="1">
        <v>1.7537</v>
      </c>
      <c r="F11263" s="26">
        <v>4828</v>
      </c>
      <c r="G11263" s="17" t="s">
        <v>9170</v>
      </c>
      <c r="H11263" s="127" t="s">
        <v>11069</v>
      </c>
      <c r="I11263" s="4"/>
    </row>
    <row r="11264" spans="1:9" ht="45">
      <c r="A11264" s="6">
        <v>11262</v>
      </c>
      <c r="B11264" s="24" t="s">
        <v>9786</v>
      </c>
      <c r="C11264" s="25" t="str">
        <f>IF(D11264=2,"NO","YES")</f>
        <v>YES</v>
      </c>
      <c r="D11264" s="25">
        <f t="shared" si="188"/>
        <v>0.79</v>
      </c>
      <c r="E11264" s="1">
        <v>1.9513000000000003</v>
      </c>
      <c r="F11264" s="26">
        <v>5372</v>
      </c>
      <c r="G11264" s="17" t="s">
        <v>9170</v>
      </c>
      <c r="H11264" s="127" t="s">
        <v>11069</v>
      </c>
      <c r="I11264" s="4"/>
    </row>
    <row r="11265" spans="1:9" ht="30">
      <c r="A11265" s="6">
        <v>11263</v>
      </c>
      <c r="B11265" s="24" t="s">
        <v>11071</v>
      </c>
      <c r="C11265" s="25" t="str">
        <f>IF(D11265=2,"NO","YES")</f>
        <v>YES</v>
      </c>
      <c r="D11265" s="25">
        <f t="shared" si="188"/>
        <v>1.7</v>
      </c>
      <c r="E11265" s="1">
        <v>4.1989999999999998</v>
      </c>
      <c r="F11265" s="26">
        <v>11560</v>
      </c>
      <c r="G11265" s="17" t="s">
        <v>9170</v>
      </c>
      <c r="H11265" s="127" t="s">
        <v>11069</v>
      </c>
      <c r="I11265" s="4"/>
    </row>
    <row r="11266" spans="1:9" ht="30">
      <c r="A11266" s="6">
        <v>11264</v>
      </c>
      <c r="B11266" s="24" t="s">
        <v>9787</v>
      </c>
      <c r="C11266" s="25" t="str">
        <f>IF(D11266=2,"NO","YES")</f>
        <v>YES</v>
      </c>
      <c r="D11266" s="25">
        <f t="shared" si="188"/>
        <v>1.03</v>
      </c>
      <c r="E11266" s="1">
        <v>2.5441000000000003</v>
      </c>
      <c r="F11266" s="26">
        <v>7004</v>
      </c>
      <c r="G11266" s="17" t="s">
        <v>9170</v>
      </c>
      <c r="H11266" s="127" t="s">
        <v>11069</v>
      </c>
      <c r="I11266" s="4"/>
    </row>
    <row r="11267" spans="1:9" ht="30">
      <c r="A11267" s="6">
        <v>11265</v>
      </c>
      <c r="B11267" s="24" t="s">
        <v>9788</v>
      </c>
      <c r="C11267" s="25" t="str">
        <f>IF(D11267=2,"NO","YES")</f>
        <v>YES</v>
      </c>
      <c r="D11267" s="25">
        <f t="shared" si="188"/>
        <v>1.17</v>
      </c>
      <c r="E11267" s="1">
        <v>2.8898999999999999</v>
      </c>
      <c r="F11267" s="26">
        <v>7956</v>
      </c>
      <c r="G11267" s="17" t="s">
        <v>9170</v>
      </c>
      <c r="H11267" s="127" t="s">
        <v>11069</v>
      </c>
      <c r="I11267" s="4"/>
    </row>
    <row r="11268" spans="1:9" ht="30">
      <c r="A11268" s="6">
        <v>11266</v>
      </c>
      <c r="B11268" s="24" t="s">
        <v>9790</v>
      </c>
      <c r="C11268" s="25" t="str">
        <f>IF(D11268=2,"NO","YES")</f>
        <v>YES</v>
      </c>
      <c r="D11268" s="25">
        <f t="shared" si="188"/>
        <v>1.04</v>
      </c>
      <c r="E11268" s="1">
        <v>2.5688000000000004</v>
      </c>
      <c r="F11268" s="26">
        <v>7072</v>
      </c>
      <c r="G11268" s="17" t="s">
        <v>9170</v>
      </c>
      <c r="H11268" s="127" t="s">
        <v>11069</v>
      </c>
      <c r="I11268" s="4"/>
    </row>
    <row r="11269" spans="1:9" ht="30">
      <c r="A11269" s="6">
        <v>11267</v>
      </c>
      <c r="B11269" s="24" t="s">
        <v>11072</v>
      </c>
      <c r="C11269" s="25" t="str">
        <f>IF(D11269=2,"NO","YES")</f>
        <v>YES</v>
      </c>
      <c r="D11269" s="25">
        <f t="shared" si="188"/>
        <v>0.33</v>
      </c>
      <c r="E11269" s="1">
        <v>0.81510000000000016</v>
      </c>
      <c r="F11269" s="26">
        <v>2244</v>
      </c>
      <c r="G11269" s="17" t="s">
        <v>9170</v>
      </c>
      <c r="H11269" s="127" t="s">
        <v>11069</v>
      </c>
      <c r="I11269" s="4"/>
    </row>
    <row r="11270" spans="1:9" ht="30">
      <c r="A11270" s="6">
        <v>11268</v>
      </c>
      <c r="B11270" s="24" t="s">
        <v>9791</v>
      </c>
      <c r="C11270" s="25" t="str">
        <f>IF(D11270=2,"NO","YES")</f>
        <v>YES</v>
      </c>
      <c r="D11270" s="25">
        <f t="shared" si="188"/>
        <v>0.89</v>
      </c>
      <c r="E11270" s="1">
        <v>2.1983000000000001</v>
      </c>
      <c r="F11270" s="26">
        <v>6052</v>
      </c>
      <c r="G11270" s="17" t="s">
        <v>9170</v>
      </c>
      <c r="H11270" s="127" t="s">
        <v>11069</v>
      </c>
      <c r="I11270" s="4"/>
    </row>
    <row r="11271" spans="1:9" ht="45">
      <c r="A11271" s="6">
        <v>11269</v>
      </c>
      <c r="B11271" s="24" t="s">
        <v>9792</v>
      </c>
      <c r="C11271" s="25" t="str">
        <f>IF(D11271=2,"NO","YES")</f>
        <v>YES</v>
      </c>
      <c r="D11271" s="25">
        <f t="shared" si="188"/>
        <v>1.93</v>
      </c>
      <c r="E11271" s="1">
        <v>4.7671000000000001</v>
      </c>
      <c r="F11271" s="26">
        <v>13124</v>
      </c>
      <c r="G11271" s="17" t="s">
        <v>9170</v>
      </c>
      <c r="H11271" s="127" t="s">
        <v>11069</v>
      </c>
      <c r="I11271" s="4"/>
    </row>
    <row r="11272" spans="1:9" ht="30">
      <c r="A11272" s="6">
        <v>11270</v>
      </c>
      <c r="B11272" s="24" t="s">
        <v>10003</v>
      </c>
      <c r="C11272" s="25" t="str">
        <f>IF(D11272=2,"NO","YES")</f>
        <v>NO</v>
      </c>
      <c r="D11272" s="25">
        <f t="shared" si="188"/>
        <v>2</v>
      </c>
      <c r="E11272" s="1">
        <v>4.9400000000000004</v>
      </c>
      <c r="F11272" s="26">
        <v>13600</v>
      </c>
      <c r="G11272" s="17" t="s">
        <v>9170</v>
      </c>
      <c r="H11272" s="127" t="s">
        <v>11069</v>
      </c>
      <c r="I11272" s="4"/>
    </row>
    <row r="11273" spans="1:9" ht="30">
      <c r="A11273" s="6">
        <v>11271</v>
      </c>
      <c r="B11273" s="24" t="s">
        <v>9794</v>
      </c>
      <c r="C11273" s="25" t="str">
        <f>IF(D11273=2,"NO","YES")</f>
        <v>YES</v>
      </c>
      <c r="D11273" s="25">
        <f t="shared" si="188"/>
        <v>1.42</v>
      </c>
      <c r="E11273" s="1">
        <v>3.5074000000000001</v>
      </c>
      <c r="F11273" s="26">
        <v>9656</v>
      </c>
      <c r="G11273" s="17" t="s">
        <v>9170</v>
      </c>
      <c r="H11273" s="127" t="s">
        <v>11069</v>
      </c>
      <c r="I11273" s="4"/>
    </row>
    <row r="11274" spans="1:9" ht="30">
      <c r="A11274" s="6">
        <v>11272</v>
      </c>
      <c r="B11274" s="24" t="s">
        <v>9795</v>
      </c>
      <c r="C11274" s="25" t="str">
        <f>IF(D11274=2,"NO","YES")</f>
        <v>YES</v>
      </c>
      <c r="D11274" s="25">
        <f t="shared" si="188"/>
        <v>0.71</v>
      </c>
      <c r="E11274" s="1">
        <v>1.7537</v>
      </c>
      <c r="F11274" s="26">
        <v>4828</v>
      </c>
      <c r="G11274" s="17" t="s">
        <v>9170</v>
      </c>
      <c r="H11274" s="127" t="s">
        <v>11069</v>
      </c>
      <c r="I11274" s="4"/>
    </row>
    <row r="11275" spans="1:9" ht="30">
      <c r="A11275" s="6">
        <v>11273</v>
      </c>
      <c r="B11275" s="24" t="s">
        <v>9796</v>
      </c>
      <c r="C11275" s="25" t="str">
        <f>IF(D11275=2,"NO","YES")</f>
        <v>YES</v>
      </c>
      <c r="D11275" s="25">
        <f t="shared" si="188"/>
        <v>1.53</v>
      </c>
      <c r="E11275" s="1">
        <v>3.7791000000000006</v>
      </c>
      <c r="F11275" s="26">
        <v>10404</v>
      </c>
      <c r="G11275" s="17" t="s">
        <v>9170</v>
      </c>
      <c r="H11275" s="127" t="s">
        <v>11069</v>
      </c>
      <c r="I11275" s="4"/>
    </row>
    <row r="11276" spans="1:9" ht="30">
      <c r="A11276" s="6">
        <v>11274</v>
      </c>
      <c r="B11276" s="24" t="s">
        <v>9797</v>
      </c>
      <c r="C11276" s="25" t="str">
        <f>IF(D11276=2,"NO","YES")</f>
        <v>YES</v>
      </c>
      <c r="D11276" s="25">
        <f t="shared" si="188"/>
        <v>1.05</v>
      </c>
      <c r="E11276" s="1">
        <v>2.5935000000000001</v>
      </c>
      <c r="F11276" s="26">
        <v>7140</v>
      </c>
      <c r="G11276" s="17" t="s">
        <v>9170</v>
      </c>
      <c r="H11276" s="127" t="s">
        <v>11069</v>
      </c>
      <c r="I11276" s="4"/>
    </row>
    <row r="11277" spans="1:9" ht="30">
      <c r="A11277" s="6">
        <v>11275</v>
      </c>
      <c r="B11277" s="24" t="s">
        <v>11073</v>
      </c>
      <c r="C11277" s="25" t="str">
        <f>IF(D11277=2,"NO","YES")</f>
        <v>YES</v>
      </c>
      <c r="D11277" s="25">
        <f t="shared" si="188"/>
        <v>1.74</v>
      </c>
      <c r="E11277" s="1">
        <v>4.2978000000000005</v>
      </c>
      <c r="F11277" s="26">
        <v>11832</v>
      </c>
      <c r="G11277" s="17" t="s">
        <v>9170</v>
      </c>
      <c r="H11277" s="127" t="s">
        <v>11069</v>
      </c>
      <c r="I11277" s="4"/>
    </row>
    <row r="11278" spans="1:9" ht="30">
      <c r="A11278" s="6">
        <v>11276</v>
      </c>
      <c r="B11278" s="24" t="s">
        <v>9798</v>
      </c>
      <c r="C11278" s="25" t="str">
        <f>IF(D11278=2,"NO","YES")</f>
        <v>YES</v>
      </c>
      <c r="D11278" s="25">
        <f t="shared" si="188"/>
        <v>1.17</v>
      </c>
      <c r="E11278" s="1">
        <v>2.8898999999999999</v>
      </c>
      <c r="F11278" s="26">
        <v>7956</v>
      </c>
      <c r="G11278" s="17" t="s">
        <v>9170</v>
      </c>
      <c r="H11278" s="127" t="s">
        <v>11069</v>
      </c>
      <c r="I11278" s="4"/>
    </row>
    <row r="11279" spans="1:9" ht="30">
      <c r="A11279" s="6">
        <v>11277</v>
      </c>
      <c r="B11279" s="24" t="s">
        <v>11074</v>
      </c>
      <c r="C11279" s="25" t="str">
        <f>IF(D11279=2,"NO","YES")</f>
        <v>YES</v>
      </c>
      <c r="D11279" s="25">
        <f t="shared" si="188"/>
        <v>0.42</v>
      </c>
      <c r="E11279" s="1">
        <v>1.0374000000000001</v>
      </c>
      <c r="F11279" s="26">
        <v>2856</v>
      </c>
      <c r="G11279" s="17" t="s">
        <v>9170</v>
      </c>
      <c r="H11279" s="127" t="s">
        <v>11069</v>
      </c>
      <c r="I11279" s="4"/>
    </row>
    <row r="11280" spans="1:9" ht="30">
      <c r="A11280" s="6">
        <v>11278</v>
      </c>
      <c r="B11280" s="24" t="s">
        <v>11075</v>
      </c>
      <c r="C11280" s="25" t="str">
        <f>IF(D11280=2,"NO","YES")</f>
        <v>YES</v>
      </c>
      <c r="D11280" s="25">
        <f t="shared" si="188"/>
        <v>0.2</v>
      </c>
      <c r="E11280" s="1">
        <v>0.49400000000000005</v>
      </c>
      <c r="F11280" s="26">
        <v>1360</v>
      </c>
      <c r="G11280" s="17" t="s">
        <v>9170</v>
      </c>
      <c r="H11280" s="127" t="s">
        <v>11069</v>
      </c>
      <c r="I11280" s="4"/>
    </row>
    <row r="11281" spans="1:9" ht="30">
      <c r="A11281" s="6">
        <v>11279</v>
      </c>
      <c r="B11281" s="24" t="s">
        <v>9801</v>
      </c>
      <c r="C11281" s="25" t="str">
        <f>IF(D11281=2,"NO","YES")</f>
        <v>YES</v>
      </c>
      <c r="D11281" s="25">
        <f t="shared" si="188"/>
        <v>0.61</v>
      </c>
      <c r="E11281" s="1">
        <v>1.5067000000000002</v>
      </c>
      <c r="F11281" s="26">
        <v>4148</v>
      </c>
      <c r="G11281" s="17" t="s">
        <v>9170</v>
      </c>
      <c r="H11281" s="127" t="s">
        <v>11069</v>
      </c>
      <c r="I11281" s="4"/>
    </row>
    <row r="11282" spans="1:9" ht="45">
      <c r="A11282" s="6">
        <v>11280</v>
      </c>
      <c r="B11282" s="24" t="s">
        <v>9802</v>
      </c>
      <c r="C11282" s="25" t="str">
        <f>IF(D11282=2,"NO","YES")</f>
        <v>YES</v>
      </c>
      <c r="D11282" s="25">
        <f t="shared" si="188"/>
        <v>0.34</v>
      </c>
      <c r="E11282" s="1">
        <v>0.8398000000000001</v>
      </c>
      <c r="F11282" s="26">
        <v>2312</v>
      </c>
      <c r="G11282" s="17" t="s">
        <v>9170</v>
      </c>
      <c r="H11282" s="127" t="s">
        <v>11069</v>
      </c>
      <c r="I11282" s="4"/>
    </row>
    <row r="11283" spans="1:9" ht="30">
      <c r="A11283" s="6">
        <v>11281</v>
      </c>
      <c r="B11283" s="24" t="s">
        <v>9803</v>
      </c>
      <c r="C11283" s="25" t="str">
        <f>IF(D11283=2,"NO","YES")</f>
        <v>YES</v>
      </c>
      <c r="D11283" s="25">
        <f t="shared" si="188"/>
        <v>0.83</v>
      </c>
      <c r="E11283" s="1">
        <v>2.0501</v>
      </c>
      <c r="F11283" s="26">
        <v>5644</v>
      </c>
      <c r="G11283" s="17" t="s">
        <v>9170</v>
      </c>
      <c r="H11283" s="127" t="s">
        <v>11069</v>
      </c>
      <c r="I11283" s="4"/>
    </row>
    <row r="11284" spans="1:9" ht="30">
      <c r="A11284" s="6">
        <v>11282</v>
      </c>
      <c r="B11284" s="24" t="s">
        <v>11076</v>
      </c>
      <c r="C11284" s="25" t="str">
        <f>IF(D11284=2,"NO","YES")</f>
        <v>YES</v>
      </c>
      <c r="D11284" s="25">
        <f t="shared" si="188"/>
        <v>0.65</v>
      </c>
      <c r="E11284" s="1">
        <v>1.6055000000000001</v>
      </c>
      <c r="F11284" s="26">
        <v>4420</v>
      </c>
      <c r="G11284" s="17" t="s">
        <v>9170</v>
      </c>
      <c r="H11284" s="127" t="s">
        <v>11069</v>
      </c>
      <c r="I11284" s="4"/>
    </row>
    <row r="11285" spans="1:9" ht="30">
      <c r="A11285" s="6">
        <v>11283</v>
      </c>
      <c r="B11285" s="24" t="s">
        <v>11077</v>
      </c>
      <c r="C11285" s="25" t="str">
        <f>IF(D11285=2,"NO","YES")</f>
        <v>YES</v>
      </c>
      <c r="D11285" s="25">
        <f t="shared" si="188"/>
        <v>0.65</v>
      </c>
      <c r="E11285" s="1">
        <v>1.6055000000000001</v>
      </c>
      <c r="F11285" s="26">
        <v>4420</v>
      </c>
      <c r="G11285" s="17" t="s">
        <v>9170</v>
      </c>
      <c r="H11285" s="127" t="s">
        <v>11069</v>
      </c>
      <c r="I11285" s="4"/>
    </row>
    <row r="11286" spans="1:9" ht="45">
      <c r="A11286" s="6">
        <v>11284</v>
      </c>
      <c r="B11286" s="24" t="s">
        <v>9807</v>
      </c>
      <c r="C11286" s="25" t="str">
        <f>IF(D11286=2,"NO","YES")</f>
        <v>YES</v>
      </c>
      <c r="D11286" s="25">
        <f t="shared" si="188"/>
        <v>0.49</v>
      </c>
      <c r="E11286" s="1">
        <v>1.2103000000000002</v>
      </c>
      <c r="F11286" s="26">
        <v>3332</v>
      </c>
      <c r="G11286" s="17" t="s">
        <v>9170</v>
      </c>
      <c r="H11286" s="127" t="s">
        <v>11069</v>
      </c>
      <c r="I11286" s="4"/>
    </row>
    <row r="11287" spans="1:9" ht="30">
      <c r="A11287" s="6">
        <v>11285</v>
      </c>
      <c r="B11287" s="24" t="s">
        <v>9808</v>
      </c>
      <c r="C11287" s="25" t="str">
        <f>IF(D11287=2,"NO","YES")</f>
        <v>YES</v>
      </c>
      <c r="D11287" s="25">
        <f t="shared" si="188"/>
        <v>1.17</v>
      </c>
      <c r="E11287" s="1">
        <v>2.8898999999999999</v>
      </c>
      <c r="F11287" s="26">
        <v>7956</v>
      </c>
      <c r="G11287" s="17" t="s">
        <v>9170</v>
      </c>
      <c r="H11287" s="127" t="s">
        <v>11069</v>
      </c>
      <c r="I11287" s="4"/>
    </row>
    <row r="11288" spans="1:9" ht="30">
      <c r="A11288" s="6">
        <v>11286</v>
      </c>
      <c r="B11288" s="24" t="s">
        <v>9809</v>
      </c>
      <c r="C11288" s="25" t="str">
        <f>IF(D11288=2,"NO","YES")</f>
        <v>YES</v>
      </c>
      <c r="D11288" s="25">
        <f t="shared" si="188"/>
        <v>0.39</v>
      </c>
      <c r="E11288" s="1">
        <v>0.96330000000000016</v>
      </c>
      <c r="F11288" s="26">
        <v>2652</v>
      </c>
      <c r="G11288" s="17" t="s">
        <v>9170</v>
      </c>
      <c r="H11288" s="127" t="s">
        <v>11069</v>
      </c>
      <c r="I11288" s="4"/>
    </row>
    <row r="11289" spans="1:9" ht="30">
      <c r="A11289" s="6">
        <v>11287</v>
      </c>
      <c r="B11289" s="24" t="s">
        <v>11078</v>
      </c>
      <c r="C11289" s="25" t="str">
        <f>IF(D11289=2,"NO","YES")</f>
        <v>YES</v>
      </c>
      <c r="D11289" s="25">
        <f t="shared" si="188"/>
        <v>0.78</v>
      </c>
      <c r="E11289" s="1">
        <v>1.9266000000000003</v>
      </c>
      <c r="F11289" s="26">
        <v>5304</v>
      </c>
      <c r="G11289" s="17" t="s">
        <v>9170</v>
      </c>
      <c r="H11289" s="127" t="s">
        <v>11069</v>
      </c>
      <c r="I11289" s="4"/>
    </row>
    <row r="11290" spans="1:9" ht="30">
      <c r="A11290" s="6">
        <v>11288</v>
      </c>
      <c r="B11290" s="24" t="s">
        <v>9812</v>
      </c>
      <c r="C11290" s="25" t="str">
        <f>IF(D11290=2,"NO","YES")</f>
        <v>YES</v>
      </c>
      <c r="D11290" s="25">
        <f t="shared" si="188"/>
        <v>0.73</v>
      </c>
      <c r="E11290" s="1">
        <v>1.8031000000000001</v>
      </c>
      <c r="F11290" s="26">
        <v>4964</v>
      </c>
      <c r="G11290" s="17" t="s">
        <v>9170</v>
      </c>
      <c r="H11290" s="127" t="s">
        <v>11069</v>
      </c>
      <c r="I11290" s="4"/>
    </row>
    <row r="11291" spans="1:9" ht="45">
      <c r="A11291" s="6">
        <v>11289</v>
      </c>
      <c r="B11291" s="24" t="s">
        <v>9814</v>
      </c>
      <c r="C11291" s="25" t="str">
        <f>IF(D11291=2,"NO","YES")</f>
        <v>YES</v>
      </c>
      <c r="D11291" s="25">
        <f t="shared" si="188"/>
        <v>1.25</v>
      </c>
      <c r="E11291" s="1">
        <v>3.0875000000000004</v>
      </c>
      <c r="F11291" s="26">
        <v>8500</v>
      </c>
      <c r="G11291" s="17" t="s">
        <v>9170</v>
      </c>
      <c r="H11291" s="127" t="s">
        <v>11069</v>
      </c>
      <c r="I11291" s="4"/>
    </row>
    <row r="11292" spans="1:9" ht="30">
      <c r="A11292" s="6">
        <v>11290</v>
      </c>
      <c r="B11292" s="24" t="s">
        <v>9816</v>
      </c>
      <c r="C11292" s="25" t="str">
        <f>IF(D11292=2,"NO","YES")</f>
        <v>YES</v>
      </c>
      <c r="D11292" s="25">
        <f t="shared" si="188"/>
        <v>0.78</v>
      </c>
      <c r="E11292" s="1">
        <v>1.9266000000000003</v>
      </c>
      <c r="F11292" s="26">
        <v>5304</v>
      </c>
      <c r="G11292" s="17" t="s">
        <v>9170</v>
      </c>
      <c r="H11292" s="127" t="s">
        <v>11069</v>
      </c>
      <c r="I11292" s="4"/>
    </row>
    <row r="11293" spans="1:9" ht="30">
      <c r="A11293" s="6">
        <v>11291</v>
      </c>
      <c r="B11293" s="24" t="s">
        <v>11079</v>
      </c>
      <c r="C11293" s="25" t="str">
        <f>IF(D11293=2,"NO","YES")</f>
        <v>YES</v>
      </c>
      <c r="D11293" s="25">
        <f t="shared" si="188"/>
        <v>0.49</v>
      </c>
      <c r="E11293" s="1">
        <v>1.2103000000000002</v>
      </c>
      <c r="F11293" s="26">
        <v>3332</v>
      </c>
      <c r="G11293" s="17" t="s">
        <v>9170</v>
      </c>
      <c r="H11293" s="127" t="s">
        <v>11069</v>
      </c>
      <c r="I11293" s="4"/>
    </row>
    <row r="11294" spans="1:9" ht="30">
      <c r="A11294" s="6">
        <v>11292</v>
      </c>
      <c r="B11294" s="24" t="s">
        <v>9818</v>
      </c>
      <c r="C11294" s="25" t="str">
        <f>IF(D11294=2,"NO","YES")</f>
        <v>YES</v>
      </c>
      <c r="D11294" s="25">
        <f t="shared" si="188"/>
        <v>1.55</v>
      </c>
      <c r="E11294" s="1">
        <v>3.8285000000000005</v>
      </c>
      <c r="F11294" s="26">
        <v>10540</v>
      </c>
      <c r="G11294" s="17" t="s">
        <v>9170</v>
      </c>
      <c r="H11294" s="127" t="s">
        <v>11069</v>
      </c>
      <c r="I11294" s="4"/>
    </row>
    <row r="11295" spans="1:9" ht="45">
      <c r="A11295" s="6">
        <v>11293</v>
      </c>
      <c r="B11295" s="24" t="s">
        <v>9820</v>
      </c>
      <c r="C11295" s="25" t="str">
        <f>IF(D11295=2,"NO","YES")</f>
        <v>YES</v>
      </c>
      <c r="D11295" s="25">
        <f t="shared" si="188"/>
        <v>1.23</v>
      </c>
      <c r="E11295" s="1">
        <v>3.0381</v>
      </c>
      <c r="F11295" s="26">
        <v>8364</v>
      </c>
      <c r="G11295" s="17" t="s">
        <v>9170</v>
      </c>
      <c r="H11295" s="127" t="s">
        <v>11069</v>
      </c>
      <c r="I11295" s="4"/>
    </row>
    <row r="11296" spans="1:9" ht="30">
      <c r="A11296" s="6">
        <v>11294</v>
      </c>
      <c r="B11296" s="24" t="s">
        <v>9824</v>
      </c>
      <c r="C11296" s="25" t="str">
        <f>IF(D11296=2,"NO","YES")</f>
        <v>YES</v>
      </c>
      <c r="D11296" s="25">
        <f t="shared" si="188"/>
        <v>0.75</v>
      </c>
      <c r="E11296" s="1">
        <v>1.8525</v>
      </c>
      <c r="F11296" s="26">
        <v>5100</v>
      </c>
      <c r="G11296" s="17" t="s">
        <v>9170</v>
      </c>
      <c r="H11296" s="127" t="s">
        <v>11069</v>
      </c>
      <c r="I11296" s="4"/>
    </row>
    <row r="11297" spans="1:9" ht="30">
      <c r="A11297" s="6">
        <v>11295</v>
      </c>
      <c r="B11297" s="24" t="s">
        <v>9825</v>
      </c>
      <c r="C11297" s="25" t="str">
        <f>IF(D11297=2,"NO","YES")</f>
        <v>YES</v>
      </c>
      <c r="D11297" s="25">
        <f t="shared" si="188"/>
        <v>0.69</v>
      </c>
      <c r="E11297" s="1">
        <v>1.7042999999999999</v>
      </c>
      <c r="F11297" s="26">
        <v>4692</v>
      </c>
      <c r="G11297" s="17" t="s">
        <v>9170</v>
      </c>
      <c r="H11297" s="127" t="s">
        <v>11069</v>
      </c>
      <c r="I11297" s="4"/>
    </row>
    <row r="11298" spans="1:9" ht="30">
      <c r="A11298" s="6">
        <v>11296</v>
      </c>
      <c r="B11298" s="24" t="s">
        <v>9826</v>
      </c>
      <c r="C11298" s="25" t="str">
        <f>IF(D11298=2,"NO","YES")</f>
        <v>YES</v>
      </c>
      <c r="D11298" s="25">
        <f t="shared" si="188"/>
        <v>0.33</v>
      </c>
      <c r="E11298" s="1">
        <v>0.81510000000000016</v>
      </c>
      <c r="F11298" s="26">
        <v>2244</v>
      </c>
      <c r="G11298" s="17" t="s">
        <v>9170</v>
      </c>
      <c r="H11298" s="127" t="s">
        <v>11069</v>
      </c>
      <c r="I11298" s="4"/>
    </row>
    <row r="11299" spans="1:9" ht="30">
      <c r="A11299" s="6">
        <v>11297</v>
      </c>
      <c r="B11299" s="24" t="s">
        <v>9827</v>
      </c>
      <c r="C11299" s="25" t="str">
        <f>IF(D11299=2,"NO","YES")</f>
        <v>YES</v>
      </c>
      <c r="D11299" s="25">
        <f t="shared" si="188"/>
        <v>0.97</v>
      </c>
      <c r="E11299" s="1">
        <v>2.3959000000000001</v>
      </c>
      <c r="F11299" s="26">
        <v>6596</v>
      </c>
      <c r="G11299" s="17" t="s">
        <v>9170</v>
      </c>
      <c r="H11299" s="127" t="s">
        <v>11069</v>
      </c>
      <c r="I11299" s="4"/>
    </row>
    <row r="11300" spans="1:9" ht="30">
      <c r="A11300" s="6">
        <v>11298</v>
      </c>
      <c r="B11300" s="24" t="s">
        <v>9830</v>
      </c>
      <c r="C11300" s="25" t="str">
        <f>IF(D11300=2,"NO","YES")</f>
        <v>YES</v>
      </c>
      <c r="D11300" s="25">
        <f t="shared" si="188"/>
        <v>0.49</v>
      </c>
      <c r="E11300" s="1">
        <v>1.2103000000000002</v>
      </c>
      <c r="F11300" s="26">
        <v>3332</v>
      </c>
      <c r="G11300" s="17" t="s">
        <v>9170</v>
      </c>
      <c r="H11300" s="127" t="s">
        <v>11069</v>
      </c>
      <c r="I11300" s="4"/>
    </row>
    <row r="11301" spans="1:9" ht="45">
      <c r="A11301" s="6">
        <v>11299</v>
      </c>
      <c r="B11301" s="24" t="s">
        <v>9834</v>
      </c>
      <c r="C11301" s="25" t="str">
        <f>IF(D11301=2,"NO","YES")</f>
        <v>YES</v>
      </c>
      <c r="D11301" s="25">
        <f t="shared" si="188"/>
        <v>1.72</v>
      </c>
      <c r="E11301" s="1">
        <v>4.2484000000000002</v>
      </c>
      <c r="F11301" s="26">
        <v>11696</v>
      </c>
      <c r="G11301" s="17" t="s">
        <v>9170</v>
      </c>
      <c r="H11301" s="127" t="s">
        <v>11069</v>
      </c>
      <c r="I11301" s="4"/>
    </row>
    <row r="11302" spans="1:9" ht="30">
      <c r="A11302" s="6">
        <v>11300</v>
      </c>
      <c r="B11302" s="24" t="s">
        <v>11080</v>
      </c>
      <c r="C11302" s="25" t="str">
        <f>IF(D11302=2,"NO","YES")</f>
        <v>YES</v>
      </c>
      <c r="D11302" s="25">
        <f t="shared" si="188"/>
        <v>0.61</v>
      </c>
      <c r="E11302" s="1">
        <v>1.5067000000000002</v>
      </c>
      <c r="F11302" s="26">
        <v>4148</v>
      </c>
      <c r="G11302" s="17" t="s">
        <v>9170</v>
      </c>
      <c r="H11302" s="127" t="s">
        <v>11069</v>
      </c>
      <c r="I11302" s="4"/>
    </row>
    <row r="11303" spans="1:9" ht="30">
      <c r="A11303" s="6">
        <v>11301</v>
      </c>
      <c r="B11303" s="24" t="s">
        <v>9837</v>
      </c>
      <c r="C11303" s="25" t="str">
        <f>IF(D11303=2,"NO","YES")</f>
        <v>YES</v>
      </c>
      <c r="D11303" s="25">
        <f t="shared" si="188"/>
        <v>0.61</v>
      </c>
      <c r="E11303" s="1">
        <v>1.5067000000000002</v>
      </c>
      <c r="F11303" s="26">
        <v>4148</v>
      </c>
      <c r="G11303" s="17" t="s">
        <v>9170</v>
      </c>
      <c r="H11303" s="127" t="s">
        <v>11069</v>
      </c>
      <c r="I11303" s="4"/>
    </row>
    <row r="11304" spans="1:9" ht="30">
      <c r="A11304" s="6">
        <v>11302</v>
      </c>
      <c r="B11304" s="24" t="s">
        <v>11081</v>
      </c>
      <c r="C11304" s="25" t="str">
        <f>IF(D11304=2,"NO","YES")</f>
        <v>YES</v>
      </c>
      <c r="D11304" s="25">
        <f t="shared" si="188"/>
        <v>0.61</v>
      </c>
      <c r="E11304" s="1">
        <v>1.5067000000000002</v>
      </c>
      <c r="F11304" s="26">
        <v>4148</v>
      </c>
      <c r="G11304" s="17" t="s">
        <v>9170</v>
      </c>
      <c r="H11304" s="127" t="s">
        <v>11069</v>
      </c>
      <c r="I11304" s="4"/>
    </row>
    <row r="11305" spans="1:9" ht="45">
      <c r="A11305" s="6">
        <v>11303</v>
      </c>
      <c r="B11305" s="24" t="s">
        <v>11082</v>
      </c>
      <c r="C11305" s="25" t="str">
        <f>IF(D11305=2,"NO","YES")</f>
        <v>YES</v>
      </c>
      <c r="D11305" s="25">
        <f t="shared" si="188"/>
        <v>1.93</v>
      </c>
      <c r="E11305" s="1">
        <v>4.7671000000000001</v>
      </c>
      <c r="F11305" s="26">
        <v>13124</v>
      </c>
      <c r="G11305" s="17" t="s">
        <v>9170</v>
      </c>
      <c r="H11305" s="127" t="s">
        <v>11069</v>
      </c>
      <c r="I11305" s="4"/>
    </row>
    <row r="11306" spans="1:9" ht="30">
      <c r="A11306" s="6">
        <v>11304</v>
      </c>
      <c r="B11306" s="24" t="s">
        <v>9838</v>
      </c>
      <c r="C11306" s="25" t="str">
        <f>IF(D11306=2,"NO","YES")</f>
        <v>YES</v>
      </c>
      <c r="D11306" s="25">
        <f t="shared" si="188"/>
        <v>1.01</v>
      </c>
      <c r="E11306" s="1">
        <v>2.4947000000000004</v>
      </c>
      <c r="F11306" s="26">
        <v>6868</v>
      </c>
      <c r="G11306" s="17" t="s">
        <v>9170</v>
      </c>
      <c r="H11306" s="127" t="s">
        <v>11069</v>
      </c>
      <c r="I11306" s="4"/>
    </row>
    <row r="11307" spans="1:9" ht="30">
      <c r="A11307" s="6">
        <v>11305</v>
      </c>
      <c r="B11307" s="24" t="s">
        <v>9840</v>
      </c>
      <c r="C11307" s="25" t="str">
        <f>IF(D11307=2,"NO","YES")</f>
        <v>YES</v>
      </c>
      <c r="D11307" s="25">
        <f t="shared" si="188"/>
        <v>0.4</v>
      </c>
      <c r="E11307" s="1">
        <v>0.9880000000000001</v>
      </c>
      <c r="F11307" s="26">
        <v>2720</v>
      </c>
      <c r="G11307" s="17" t="s">
        <v>9170</v>
      </c>
      <c r="H11307" s="127" t="s">
        <v>11069</v>
      </c>
      <c r="I11307" s="4"/>
    </row>
    <row r="11308" spans="1:9" ht="30">
      <c r="A11308" s="6">
        <v>11306</v>
      </c>
      <c r="B11308" s="24" t="s">
        <v>9843</v>
      </c>
      <c r="C11308" s="25" t="str">
        <f>IF(D11308=2,"NO","YES")</f>
        <v>YES</v>
      </c>
      <c r="D11308" s="25">
        <f t="shared" si="188"/>
        <v>0.49</v>
      </c>
      <c r="E11308" s="1">
        <v>1.2103000000000002</v>
      </c>
      <c r="F11308" s="26">
        <v>3332</v>
      </c>
      <c r="G11308" s="17" t="s">
        <v>9170</v>
      </c>
      <c r="H11308" s="127" t="s">
        <v>11069</v>
      </c>
      <c r="I11308" s="4"/>
    </row>
    <row r="11309" spans="1:9" ht="30">
      <c r="A11309" s="6">
        <v>11307</v>
      </c>
      <c r="B11309" s="24" t="s">
        <v>9846</v>
      </c>
      <c r="C11309" s="25" t="str">
        <f>IF(D11309=2,"NO","YES")</f>
        <v>YES</v>
      </c>
      <c r="D11309" s="25">
        <f t="shared" si="188"/>
        <v>1.01</v>
      </c>
      <c r="E11309" s="1">
        <v>2.4947000000000004</v>
      </c>
      <c r="F11309" s="26">
        <v>6868</v>
      </c>
      <c r="G11309" s="17" t="s">
        <v>9170</v>
      </c>
      <c r="H11309" s="127" t="s">
        <v>11069</v>
      </c>
      <c r="I11309" s="4"/>
    </row>
    <row r="11310" spans="1:9" ht="30">
      <c r="A11310" s="6">
        <v>11308</v>
      </c>
      <c r="B11310" s="24" t="s">
        <v>9847</v>
      </c>
      <c r="C11310" s="25" t="str">
        <f>IF(D11310=2,"NO","YES")</f>
        <v>YES</v>
      </c>
      <c r="D11310" s="25">
        <f t="shared" ref="D11310:D11373" si="189">F11310/6800</f>
        <v>1.42</v>
      </c>
      <c r="E11310" s="1">
        <v>3.5074000000000001</v>
      </c>
      <c r="F11310" s="26">
        <v>9656</v>
      </c>
      <c r="G11310" s="17" t="s">
        <v>9170</v>
      </c>
      <c r="H11310" s="127" t="s">
        <v>11069</v>
      </c>
      <c r="I11310" s="4"/>
    </row>
    <row r="11311" spans="1:9" ht="30">
      <c r="A11311" s="6">
        <v>11309</v>
      </c>
      <c r="B11311" s="24" t="s">
        <v>9849</v>
      </c>
      <c r="C11311" s="25" t="str">
        <f>IF(D11311=2,"NO","YES")</f>
        <v>YES</v>
      </c>
      <c r="D11311" s="25">
        <f t="shared" si="189"/>
        <v>1.17</v>
      </c>
      <c r="E11311" s="1">
        <v>2.8898999999999999</v>
      </c>
      <c r="F11311" s="26">
        <v>7956</v>
      </c>
      <c r="G11311" s="17" t="s">
        <v>9170</v>
      </c>
      <c r="H11311" s="127" t="s">
        <v>11069</v>
      </c>
      <c r="I11311" s="4"/>
    </row>
    <row r="11312" spans="1:9" ht="30">
      <c r="A11312" s="6">
        <v>11310</v>
      </c>
      <c r="B11312" s="24" t="s">
        <v>9851</v>
      </c>
      <c r="C11312" s="25" t="str">
        <f>IF(D11312=2,"NO","YES")</f>
        <v>YES</v>
      </c>
      <c r="D11312" s="25">
        <f t="shared" si="189"/>
        <v>0.95</v>
      </c>
      <c r="E11312" s="1">
        <v>2.3465000000000003</v>
      </c>
      <c r="F11312" s="26">
        <v>6460</v>
      </c>
      <c r="G11312" s="17" t="s">
        <v>9170</v>
      </c>
      <c r="H11312" s="127" t="s">
        <v>11069</v>
      </c>
      <c r="I11312" s="4"/>
    </row>
    <row r="11313" spans="1:9" ht="30">
      <c r="A11313" s="6">
        <v>11311</v>
      </c>
      <c r="B11313" s="24" t="s">
        <v>11083</v>
      </c>
      <c r="C11313" s="25" t="str">
        <f>IF(D11313=2,"NO","YES")</f>
        <v>NO</v>
      </c>
      <c r="D11313" s="25">
        <f t="shared" si="189"/>
        <v>2</v>
      </c>
      <c r="E11313" s="1">
        <v>4.9400000000000004</v>
      </c>
      <c r="F11313" s="26">
        <v>13600</v>
      </c>
      <c r="G11313" s="17" t="s">
        <v>9170</v>
      </c>
      <c r="H11313" s="127" t="s">
        <v>11069</v>
      </c>
      <c r="I11313" s="4"/>
    </row>
    <row r="11314" spans="1:9" ht="30">
      <c r="A11314" s="6">
        <v>11312</v>
      </c>
      <c r="B11314" s="24" t="s">
        <v>11084</v>
      </c>
      <c r="C11314" s="25" t="str">
        <f>IF(D11314=2,"NO","YES")</f>
        <v>YES</v>
      </c>
      <c r="D11314" s="25">
        <f t="shared" si="189"/>
        <v>1.05</v>
      </c>
      <c r="E11314" s="1">
        <v>2.5935000000000001</v>
      </c>
      <c r="F11314" s="26">
        <v>7140</v>
      </c>
      <c r="G11314" s="17" t="s">
        <v>9170</v>
      </c>
      <c r="H11314" s="127" t="s">
        <v>11069</v>
      </c>
      <c r="I11314" s="4"/>
    </row>
    <row r="11315" spans="1:9" ht="45">
      <c r="A11315" s="6">
        <v>11313</v>
      </c>
      <c r="B11315" s="24" t="s">
        <v>11085</v>
      </c>
      <c r="C11315" s="25" t="str">
        <f>IF(D11315=2,"NO","YES")</f>
        <v>YES</v>
      </c>
      <c r="D11315" s="25">
        <f t="shared" si="189"/>
        <v>1.23</v>
      </c>
      <c r="E11315" s="1">
        <v>3.0381</v>
      </c>
      <c r="F11315" s="26">
        <v>8364</v>
      </c>
      <c r="G11315" s="17" t="s">
        <v>9170</v>
      </c>
      <c r="H11315" s="127" t="s">
        <v>11069</v>
      </c>
      <c r="I11315" s="4"/>
    </row>
    <row r="11316" spans="1:9" ht="30">
      <c r="A11316" s="6">
        <v>11314</v>
      </c>
      <c r="B11316" s="24" t="s">
        <v>11086</v>
      </c>
      <c r="C11316" s="25" t="str">
        <f>IF(D11316=2,"NO","YES")</f>
        <v>YES</v>
      </c>
      <c r="D11316" s="25">
        <f t="shared" si="189"/>
        <v>0.56000000000000005</v>
      </c>
      <c r="E11316" s="1">
        <v>1.3832000000000002</v>
      </c>
      <c r="F11316" s="26">
        <v>3808</v>
      </c>
      <c r="G11316" s="17" t="s">
        <v>9170</v>
      </c>
      <c r="H11316" s="127" t="s">
        <v>11069</v>
      </c>
      <c r="I11316" s="4"/>
    </row>
    <row r="11317" spans="1:9" ht="30">
      <c r="A11317" s="6">
        <v>11315</v>
      </c>
      <c r="B11317" s="24" t="s">
        <v>11087</v>
      </c>
      <c r="C11317" s="25" t="str">
        <f>IF(D11317=2,"NO","YES")</f>
        <v>YES</v>
      </c>
      <c r="D11317" s="25">
        <f t="shared" si="189"/>
        <v>1.89</v>
      </c>
      <c r="E11317" s="1">
        <v>4.6683000000000003</v>
      </c>
      <c r="F11317" s="26">
        <v>12852</v>
      </c>
      <c r="G11317" s="17" t="s">
        <v>9170</v>
      </c>
      <c r="H11317" s="127" t="s">
        <v>11069</v>
      </c>
      <c r="I11317" s="4"/>
    </row>
    <row r="11318" spans="1:9" ht="30">
      <c r="A11318" s="6">
        <v>11316</v>
      </c>
      <c r="B11318" s="24" t="s">
        <v>9810</v>
      </c>
      <c r="C11318" s="25" t="str">
        <f>IF(D11318=2,"NO","YES")</f>
        <v>YES</v>
      </c>
      <c r="D11318" s="25">
        <f t="shared" si="189"/>
        <v>0.67</v>
      </c>
      <c r="E11318" s="1">
        <v>1.6549000000000003</v>
      </c>
      <c r="F11318" s="26">
        <v>4556</v>
      </c>
      <c r="G11318" s="17" t="s">
        <v>9170</v>
      </c>
      <c r="H11318" s="127" t="s">
        <v>11069</v>
      </c>
      <c r="I11318" s="4"/>
    </row>
    <row r="11319" spans="1:9" ht="30">
      <c r="A11319" s="6">
        <v>11317</v>
      </c>
      <c r="B11319" s="24" t="s">
        <v>9819</v>
      </c>
      <c r="C11319" s="25" t="str">
        <f>IF(D11319=2,"NO","YES")</f>
        <v>YES</v>
      </c>
      <c r="D11319" s="25">
        <f t="shared" si="189"/>
        <v>0.96</v>
      </c>
      <c r="E11319" s="1">
        <v>2.3712</v>
      </c>
      <c r="F11319" s="26">
        <v>6528</v>
      </c>
      <c r="G11319" s="17" t="s">
        <v>9170</v>
      </c>
      <c r="H11319" s="127" t="s">
        <v>11069</v>
      </c>
      <c r="I11319" s="4"/>
    </row>
    <row r="11320" spans="1:9" ht="30">
      <c r="A11320" s="6">
        <v>11318</v>
      </c>
      <c r="B11320" s="24" t="s">
        <v>9836</v>
      </c>
      <c r="C11320" s="25" t="str">
        <f>IF(D11320=2,"NO","YES")</f>
        <v>YES</v>
      </c>
      <c r="D11320" s="25">
        <f t="shared" si="189"/>
        <v>0.19</v>
      </c>
      <c r="E11320" s="1">
        <v>0.46930000000000005</v>
      </c>
      <c r="F11320" s="26">
        <v>1292</v>
      </c>
      <c r="G11320" s="17" t="s">
        <v>9170</v>
      </c>
      <c r="H11320" s="127" t="s">
        <v>11069</v>
      </c>
      <c r="I11320" s="4"/>
    </row>
    <row r="11321" spans="1:9" ht="30">
      <c r="A11321" s="6">
        <v>11319</v>
      </c>
      <c r="B11321" s="24" t="s">
        <v>11088</v>
      </c>
      <c r="C11321" s="25" t="str">
        <f>IF(D11321=2,"NO","YES")</f>
        <v>YES</v>
      </c>
      <c r="D11321" s="25">
        <f t="shared" si="189"/>
        <v>0.77</v>
      </c>
      <c r="E11321" s="1">
        <v>1.9019000000000001</v>
      </c>
      <c r="F11321" s="26">
        <v>5236</v>
      </c>
      <c r="G11321" s="17" t="s">
        <v>9170</v>
      </c>
      <c r="H11321" s="127" t="s">
        <v>11069</v>
      </c>
      <c r="I11321" s="4"/>
    </row>
    <row r="11322" spans="1:9" ht="30">
      <c r="A11322" s="6">
        <v>11320</v>
      </c>
      <c r="B11322" s="24" t="s">
        <v>11089</v>
      </c>
      <c r="C11322" s="25" t="str">
        <f>IF(D11322=2,"NO","YES")</f>
        <v>YES</v>
      </c>
      <c r="D11322" s="25">
        <f t="shared" si="189"/>
        <v>0.56000000000000005</v>
      </c>
      <c r="E11322" s="1">
        <v>1.3832000000000002</v>
      </c>
      <c r="F11322" s="26">
        <v>3808</v>
      </c>
      <c r="G11322" s="17" t="s">
        <v>9170</v>
      </c>
      <c r="H11322" s="127" t="s">
        <v>11069</v>
      </c>
      <c r="I11322" s="4"/>
    </row>
    <row r="11323" spans="1:9" ht="30">
      <c r="A11323" s="6">
        <v>11321</v>
      </c>
      <c r="B11323" s="24" t="s">
        <v>11090</v>
      </c>
      <c r="C11323" s="25" t="str">
        <f>IF(D11323=2,"NO","YES")</f>
        <v>YES</v>
      </c>
      <c r="D11323" s="25">
        <f t="shared" si="189"/>
        <v>0.81</v>
      </c>
      <c r="E11323" s="1">
        <v>2.0007000000000001</v>
      </c>
      <c r="F11323" s="26">
        <v>5508</v>
      </c>
      <c r="G11323" s="17" t="s">
        <v>9170</v>
      </c>
      <c r="H11323" s="127" t="s">
        <v>11069</v>
      </c>
      <c r="I11323" s="4"/>
    </row>
    <row r="11324" spans="1:9" ht="45">
      <c r="A11324" s="6">
        <v>11322</v>
      </c>
      <c r="B11324" s="24" t="s">
        <v>9853</v>
      </c>
      <c r="C11324" s="25" t="str">
        <f>IF(D11324=2,"NO","YES")</f>
        <v>YES</v>
      </c>
      <c r="D11324" s="25">
        <f t="shared" si="189"/>
        <v>0.78</v>
      </c>
      <c r="E11324" s="1">
        <v>1.9266000000000003</v>
      </c>
      <c r="F11324" s="26">
        <v>5304</v>
      </c>
      <c r="G11324" s="17" t="s">
        <v>9170</v>
      </c>
      <c r="H11324" s="127" t="s">
        <v>11069</v>
      </c>
      <c r="I11324" s="4"/>
    </row>
    <row r="11325" spans="1:9" ht="30">
      <c r="A11325" s="6">
        <v>11323</v>
      </c>
      <c r="B11325" s="24" t="s">
        <v>10004</v>
      </c>
      <c r="C11325" s="25" t="str">
        <f>IF(D11325=2,"NO","YES")</f>
        <v>YES</v>
      </c>
      <c r="D11325" s="25">
        <f t="shared" si="189"/>
        <v>1.1499999999999999</v>
      </c>
      <c r="E11325" s="1">
        <v>2.8405</v>
      </c>
      <c r="F11325" s="26">
        <v>7820</v>
      </c>
      <c r="G11325" s="17" t="s">
        <v>9170</v>
      </c>
      <c r="H11325" s="127" t="s">
        <v>11069</v>
      </c>
      <c r="I11325" s="4"/>
    </row>
    <row r="11326" spans="1:9" ht="30">
      <c r="A11326" s="6">
        <v>11324</v>
      </c>
      <c r="B11326" s="60" t="s">
        <v>11091</v>
      </c>
      <c r="C11326" s="25" t="str">
        <f>IF(D11326=2,"NO","YES")</f>
        <v>YES</v>
      </c>
      <c r="D11326" s="25">
        <f t="shared" si="189"/>
        <v>0.97</v>
      </c>
      <c r="E11326" s="1">
        <v>2.3959000000000001</v>
      </c>
      <c r="F11326" s="66">
        <v>6596</v>
      </c>
      <c r="G11326" s="154">
        <v>42664</v>
      </c>
      <c r="H11326" s="127" t="s">
        <v>11069</v>
      </c>
      <c r="I11326" s="4"/>
    </row>
    <row r="11327" spans="1:9" ht="30">
      <c r="A11327" s="6">
        <v>11325</v>
      </c>
      <c r="B11327" s="60" t="s">
        <v>11092</v>
      </c>
      <c r="C11327" s="25" t="str">
        <f>IF(D11327=2,"NO","YES")</f>
        <v>YES</v>
      </c>
      <c r="D11327" s="25">
        <f t="shared" si="189"/>
        <v>1.18</v>
      </c>
      <c r="E11327" s="1">
        <v>2.9146000000000001</v>
      </c>
      <c r="F11327" s="66">
        <v>8024</v>
      </c>
      <c r="G11327" s="154">
        <v>42711</v>
      </c>
      <c r="H11327" s="127" t="s">
        <v>11069</v>
      </c>
      <c r="I11327" s="4"/>
    </row>
    <row r="11328" spans="1:9">
      <c r="A11328" s="6">
        <v>11326</v>
      </c>
      <c r="B11328" s="38" t="s">
        <v>11093</v>
      </c>
      <c r="C11328" s="25" t="str">
        <f>IF(D11328=2,"NO","YES")</f>
        <v>YES</v>
      </c>
      <c r="D11328" s="39">
        <f t="shared" si="189"/>
        <v>0.39</v>
      </c>
      <c r="E11328" s="1">
        <v>0.96330000000000016</v>
      </c>
      <c r="F11328" s="55">
        <v>2652</v>
      </c>
      <c r="G11328" s="99">
        <v>42612</v>
      </c>
      <c r="H11328" s="127" t="s">
        <v>11069</v>
      </c>
      <c r="I11328" s="4"/>
    </row>
    <row r="11329" spans="1:9" ht="30">
      <c r="A11329" s="6">
        <v>11327</v>
      </c>
      <c r="B11329" s="24" t="s">
        <v>11094</v>
      </c>
      <c r="C11329" s="25" t="str">
        <f>IF(D11329=2,"NO","YES")</f>
        <v>YES</v>
      </c>
      <c r="D11329" s="25">
        <f t="shared" si="189"/>
        <v>0.04</v>
      </c>
      <c r="E11329" s="1">
        <v>9.8800000000000013E-2</v>
      </c>
      <c r="F11329" s="26">
        <v>272</v>
      </c>
      <c r="G11329" s="17" t="s">
        <v>9170</v>
      </c>
      <c r="H11329" s="127" t="s">
        <v>11095</v>
      </c>
      <c r="I11329" s="4"/>
    </row>
    <row r="11330" spans="1:9" ht="30">
      <c r="A11330" s="6">
        <v>11328</v>
      </c>
      <c r="B11330" s="24" t="s">
        <v>11096</v>
      </c>
      <c r="C11330" s="25" t="str">
        <f>IF(D11330=2,"NO","YES")</f>
        <v>YES</v>
      </c>
      <c r="D11330" s="25">
        <f t="shared" si="189"/>
        <v>0.33</v>
      </c>
      <c r="E11330" s="1">
        <v>0.81510000000000016</v>
      </c>
      <c r="F11330" s="26">
        <v>2244</v>
      </c>
      <c r="G11330" s="17" t="s">
        <v>9170</v>
      </c>
      <c r="H11330" s="127" t="s">
        <v>11095</v>
      </c>
      <c r="I11330" s="4"/>
    </row>
    <row r="11331" spans="1:9" ht="30">
      <c r="A11331" s="6">
        <v>11329</v>
      </c>
      <c r="B11331" s="24" t="s">
        <v>11097</v>
      </c>
      <c r="C11331" s="25" t="str">
        <f>IF(D11331=2,"NO","YES")</f>
        <v>YES</v>
      </c>
      <c r="D11331" s="25">
        <f t="shared" si="189"/>
        <v>0.13</v>
      </c>
      <c r="E11331" s="1">
        <v>0.32110000000000005</v>
      </c>
      <c r="F11331" s="26">
        <v>884</v>
      </c>
      <c r="G11331" s="17" t="s">
        <v>9170</v>
      </c>
      <c r="H11331" s="127" t="s">
        <v>11095</v>
      </c>
      <c r="I11331" s="4"/>
    </row>
    <row r="11332" spans="1:9" ht="30">
      <c r="A11332" s="6">
        <v>11330</v>
      </c>
      <c r="B11332" s="24" t="s">
        <v>11098</v>
      </c>
      <c r="C11332" s="25" t="str">
        <f>IF(D11332=2,"NO","YES")</f>
        <v>YES</v>
      </c>
      <c r="D11332" s="25">
        <f t="shared" si="189"/>
        <v>1.42</v>
      </c>
      <c r="E11332" s="1">
        <v>3.5074000000000001</v>
      </c>
      <c r="F11332" s="26">
        <v>9656</v>
      </c>
      <c r="G11332" s="17" t="s">
        <v>9170</v>
      </c>
      <c r="H11332" s="127" t="s">
        <v>11095</v>
      </c>
      <c r="I11332" s="4"/>
    </row>
    <row r="11333" spans="1:9" ht="30">
      <c r="A11333" s="6">
        <v>11331</v>
      </c>
      <c r="B11333" s="24" t="s">
        <v>11099</v>
      </c>
      <c r="C11333" s="25" t="str">
        <f>IF(D11333=2,"NO","YES")</f>
        <v>YES</v>
      </c>
      <c r="D11333" s="25">
        <f t="shared" si="189"/>
        <v>0.54</v>
      </c>
      <c r="E11333" s="1">
        <v>1.3338000000000001</v>
      </c>
      <c r="F11333" s="26">
        <v>3672</v>
      </c>
      <c r="G11333" s="17" t="s">
        <v>9170</v>
      </c>
      <c r="H11333" s="127" t="s">
        <v>11095</v>
      </c>
      <c r="I11333" s="4"/>
    </row>
    <row r="11334" spans="1:9" ht="30">
      <c r="A11334" s="6">
        <v>11332</v>
      </c>
      <c r="B11334" s="24" t="s">
        <v>11100</v>
      </c>
      <c r="C11334" s="25" t="str">
        <f>IF(D11334=2,"NO","YES")</f>
        <v>YES</v>
      </c>
      <c r="D11334" s="25">
        <f t="shared" si="189"/>
        <v>0.87</v>
      </c>
      <c r="E11334" s="1">
        <v>2.1489000000000003</v>
      </c>
      <c r="F11334" s="26">
        <v>5916</v>
      </c>
      <c r="G11334" s="17" t="s">
        <v>9170</v>
      </c>
      <c r="H11334" s="127" t="s">
        <v>11095</v>
      </c>
      <c r="I11334" s="4"/>
    </row>
    <row r="11335" spans="1:9" ht="30">
      <c r="A11335" s="6">
        <v>11333</v>
      </c>
      <c r="B11335" s="24" t="s">
        <v>11101</v>
      </c>
      <c r="C11335" s="25" t="str">
        <f>IF(D11335=2,"NO","YES")</f>
        <v>YES</v>
      </c>
      <c r="D11335" s="25">
        <f t="shared" si="189"/>
        <v>0.91</v>
      </c>
      <c r="E11335" s="1">
        <v>2.2477000000000005</v>
      </c>
      <c r="F11335" s="26">
        <v>6188</v>
      </c>
      <c r="G11335" s="17" t="s">
        <v>9170</v>
      </c>
      <c r="H11335" s="127" t="s">
        <v>11095</v>
      </c>
      <c r="I11335" s="4"/>
    </row>
    <row r="11336" spans="1:9" ht="30">
      <c r="A11336" s="6">
        <v>11334</v>
      </c>
      <c r="B11336" s="24" t="s">
        <v>11102</v>
      </c>
      <c r="C11336" s="25" t="str">
        <f>IF(D11336=2,"NO","YES")</f>
        <v>YES</v>
      </c>
      <c r="D11336" s="25">
        <f t="shared" si="189"/>
        <v>0.65</v>
      </c>
      <c r="E11336" s="1">
        <v>1.6055000000000001</v>
      </c>
      <c r="F11336" s="26">
        <v>4420</v>
      </c>
      <c r="G11336" s="17" t="s">
        <v>9170</v>
      </c>
      <c r="H11336" s="127" t="s">
        <v>11095</v>
      </c>
      <c r="I11336" s="4"/>
    </row>
    <row r="11337" spans="1:9" ht="30">
      <c r="A11337" s="6">
        <v>11335</v>
      </c>
      <c r="B11337" s="24" t="s">
        <v>11103</v>
      </c>
      <c r="C11337" s="25" t="str">
        <f>IF(D11337=2,"NO","YES")</f>
        <v>YES</v>
      </c>
      <c r="D11337" s="25">
        <f t="shared" si="189"/>
        <v>0.55000000000000004</v>
      </c>
      <c r="E11337" s="1">
        <v>1.3585000000000003</v>
      </c>
      <c r="F11337" s="26">
        <v>3740</v>
      </c>
      <c r="G11337" s="17" t="s">
        <v>9170</v>
      </c>
      <c r="H11337" s="127" t="s">
        <v>11095</v>
      </c>
      <c r="I11337" s="4"/>
    </row>
    <row r="11338" spans="1:9" ht="30">
      <c r="A11338" s="6">
        <v>11336</v>
      </c>
      <c r="B11338" s="24" t="s">
        <v>11104</v>
      </c>
      <c r="C11338" s="25" t="str">
        <f>IF(D11338=2,"NO","YES")</f>
        <v>YES</v>
      </c>
      <c r="D11338" s="25">
        <f t="shared" si="189"/>
        <v>0.54</v>
      </c>
      <c r="E11338" s="1">
        <v>1.3338000000000001</v>
      </c>
      <c r="F11338" s="26">
        <v>3672</v>
      </c>
      <c r="G11338" s="17" t="s">
        <v>9170</v>
      </c>
      <c r="H11338" s="127" t="s">
        <v>11095</v>
      </c>
      <c r="I11338" s="4"/>
    </row>
    <row r="11339" spans="1:9" ht="30">
      <c r="A11339" s="6">
        <v>11337</v>
      </c>
      <c r="B11339" s="24" t="s">
        <v>11105</v>
      </c>
      <c r="C11339" s="25" t="str">
        <f>IF(D11339=2,"NO","YES")</f>
        <v>YES</v>
      </c>
      <c r="D11339" s="25">
        <f t="shared" si="189"/>
        <v>0.56999999999999995</v>
      </c>
      <c r="E11339" s="1">
        <v>1.4078999999999999</v>
      </c>
      <c r="F11339" s="26">
        <v>3876</v>
      </c>
      <c r="G11339" s="17" t="s">
        <v>9170</v>
      </c>
      <c r="H11339" s="127" t="s">
        <v>11095</v>
      </c>
      <c r="I11339" s="4"/>
    </row>
    <row r="11340" spans="1:9">
      <c r="A11340" s="6">
        <v>11338</v>
      </c>
      <c r="B11340" s="24" t="s">
        <v>11106</v>
      </c>
      <c r="C11340" s="25" t="str">
        <f>IF(D11340=2,"NO","YES")</f>
        <v>YES</v>
      </c>
      <c r="D11340" s="25">
        <f t="shared" si="189"/>
        <v>0.2</v>
      </c>
      <c r="E11340" s="1">
        <v>0.49400000000000005</v>
      </c>
      <c r="F11340" s="26">
        <v>1360</v>
      </c>
      <c r="G11340" s="17" t="s">
        <v>9170</v>
      </c>
      <c r="H11340" s="127" t="s">
        <v>11095</v>
      </c>
      <c r="I11340" s="4"/>
    </row>
    <row r="11341" spans="1:9" ht="30">
      <c r="A11341" s="6">
        <v>11339</v>
      </c>
      <c r="B11341" s="24" t="s">
        <v>11107</v>
      </c>
      <c r="C11341" s="25" t="str">
        <f>IF(D11341=2,"NO","YES")</f>
        <v>YES</v>
      </c>
      <c r="D11341" s="25">
        <f t="shared" si="189"/>
        <v>7.0000000000000007E-2</v>
      </c>
      <c r="E11341" s="1">
        <v>0.17290000000000003</v>
      </c>
      <c r="F11341" s="26">
        <v>476</v>
      </c>
      <c r="G11341" s="17" t="s">
        <v>9170</v>
      </c>
      <c r="H11341" s="127" t="s">
        <v>11095</v>
      </c>
      <c r="I11341" s="4"/>
    </row>
    <row r="11342" spans="1:9" ht="30">
      <c r="A11342" s="6">
        <v>11340</v>
      </c>
      <c r="B11342" s="24" t="s">
        <v>11108</v>
      </c>
      <c r="C11342" s="25" t="str">
        <f>IF(D11342=2,"NO","YES")</f>
        <v>YES</v>
      </c>
      <c r="D11342" s="25">
        <f t="shared" si="189"/>
        <v>0.02</v>
      </c>
      <c r="E11342" s="1">
        <v>4.9400000000000006E-2</v>
      </c>
      <c r="F11342" s="26">
        <v>136</v>
      </c>
      <c r="G11342" s="17" t="s">
        <v>9170</v>
      </c>
      <c r="H11342" s="127" t="s">
        <v>11095</v>
      </c>
      <c r="I11342" s="4"/>
    </row>
    <row r="11343" spans="1:9" ht="30">
      <c r="A11343" s="6">
        <v>11341</v>
      </c>
      <c r="B11343" s="24" t="s">
        <v>11109</v>
      </c>
      <c r="C11343" s="25" t="str">
        <f>IF(D11343=2,"NO","YES")</f>
        <v>YES</v>
      </c>
      <c r="D11343" s="25">
        <f t="shared" si="189"/>
        <v>0.25</v>
      </c>
      <c r="E11343" s="1">
        <v>0.61750000000000005</v>
      </c>
      <c r="F11343" s="26">
        <v>1700</v>
      </c>
      <c r="G11343" s="17" t="s">
        <v>9170</v>
      </c>
      <c r="H11343" s="127" t="s">
        <v>11095</v>
      </c>
      <c r="I11343" s="4"/>
    </row>
    <row r="11344" spans="1:9" ht="30">
      <c r="A11344" s="6">
        <v>11342</v>
      </c>
      <c r="B11344" s="24" t="s">
        <v>11110</v>
      </c>
      <c r="C11344" s="25" t="str">
        <f>IF(D11344=2,"NO","YES")</f>
        <v>YES</v>
      </c>
      <c r="D11344" s="25">
        <f t="shared" si="189"/>
        <v>0.22</v>
      </c>
      <c r="E11344" s="1">
        <v>0.54339999999999999</v>
      </c>
      <c r="F11344" s="26">
        <v>1496</v>
      </c>
      <c r="G11344" s="17" t="s">
        <v>9170</v>
      </c>
      <c r="H11344" s="127" t="s">
        <v>11095</v>
      </c>
      <c r="I11344" s="4"/>
    </row>
    <row r="11345" spans="1:9" ht="30">
      <c r="A11345" s="6">
        <v>11343</v>
      </c>
      <c r="B11345" s="24" t="s">
        <v>11111</v>
      </c>
      <c r="C11345" s="25" t="str">
        <f>IF(D11345=2,"NO","YES")</f>
        <v>YES</v>
      </c>
      <c r="D11345" s="25">
        <f t="shared" si="189"/>
        <v>0.87</v>
      </c>
      <c r="E11345" s="1">
        <v>2.1489000000000003</v>
      </c>
      <c r="F11345" s="26">
        <v>5916</v>
      </c>
      <c r="G11345" s="17" t="s">
        <v>9170</v>
      </c>
      <c r="H11345" s="127" t="s">
        <v>11095</v>
      </c>
      <c r="I11345" s="4"/>
    </row>
    <row r="11346" spans="1:9" ht="30">
      <c r="A11346" s="6">
        <v>11344</v>
      </c>
      <c r="B11346" s="24" t="s">
        <v>11112</v>
      </c>
      <c r="C11346" s="25" t="str">
        <f>IF(D11346=2,"NO","YES")</f>
        <v>YES</v>
      </c>
      <c r="D11346" s="25">
        <f t="shared" si="189"/>
        <v>0.57999999999999996</v>
      </c>
      <c r="E11346" s="1">
        <v>1.4326000000000001</v>
      </c>
      <c r="F11346" s="26">
        <v>3944</v>
      </c>
      <c r="G11346" s="17" t="s">
        <v>9170</v>
      </c>
      <c r="H11346" s="127" t="s">
        <v>11095</v>
      </c>
      <c r="I11346" s="4"/>
    </row>
    <row r="11347" spans="1:9" ht="30">
      <c r="A11347" s="6">
        <v>11345</v>
      </c>
      <c r="B11347" s="24" t="s">
        <v>11113</v>
      </c>
      <c r="C11347" s="25" t="str">
        <f>IF(D11347=2,"NO","YES")</f>
        <v>YES</v>
      </c>
      <c r="D11347" s="25">
        <f t="shared" si="189"/>
        <v>0.49</v>
      </c>
      <c r="E11347" s="1">
        <v>1.2103000000000002</v>
      </c>
      <c r="F11347" s="26">
        <v>3332</v>
      </c>
      <c r="G11347" s="17" t="s">
        <v>9170</v>
      </c>
      <c r="H11347" s="127" t="s">
        <v>11095</v>
      </c>
      <c r="I11347" s="4"/>
    </row>
    <row r="11348" spans="1:9" ht="30">
      <c r="A11348" s="6">
        <v>11346</v>
      </c>
      <c r="B11348" s="24" t="s">
        <v>11114</v>
      </c>
      <c r="C11348" s="25" t="str">
        <f>IF(D11348=2,"NO","YES")</f>
        <v>YES</v>
      </c>
      <c r="D11348" s="25">
        <f t="shared" si="189"/>
        <v>0.11</v>
      </c>
      <c r="E11348" s="1">
        <v>0.2717</v>
      </c>
      <c r="F11348" s="26">
        <v>748</v>
      </c>
      <c r="G11348" s="17" t="s">
        <v>9170</v>
      </c>
      <c r="H11348" s="127" t="s">
        <v>11095</v>
      </c>
      <c r="I11348" s="4"/>
    </row>
    <row r="11349" spans="1:9" ht="30">
      <c r="A11349" s="6">
        <v>11347</v>
      </c>
      <c r="B11349" s="24" t="s">
        <v>11115</v>
      </c>
      <c r="C11349" s="25" t="str">
        <f>IF(D11349=2,"NO","YES")</f>
        <v>YES</v>
      </c>
      <c r="D11349" s="25">
        <f t="shared" si="189"/>
        <v>0.39</v>
      </c>
      <c r="E11349" s="1">
        <v>0.96330000000000016</v>
      </c>
      <c r="F11349" s="26">
        <v>2652</v>
      </c>
      <c r="G11349" s="17" t="s">
        <v>9170</v>
      </c>
      <c r="H11349" s="127" t="s">
        <v>11095</v>
      </c>
      <c r="I11349" s="4"/>
    </row>
    <row r="11350" spans="1:9" ht="30">
      <c r="A11350" s="6">
        <v>11348</v>
      </c>
      <c r="B11350" s="24" t="s">
        <v>11116</v>
      </c>
      <c r="C11350" s="25" t="str">
        <f>IF(D11350=2,"NO","YES")</f>
        <v>YES</v>
      </c>
      <c r="D11350" s="25">
        <f t="shared" si="189"/>
        <v>0.28000000000000003</v>
      </c>
      <c r="E11350" s="1">
        <v>0.6916000000000001</v>
      </c>
      <c r="F11350" s="26">
        <v>1904</v>
      </c>
      <c r="G11350" s="17" t="s">
        <v>9170</v>
      </c>
      <c r="H11350" s="127" t="s">
        <v>11095</v>
      </c>
      <c r="I11350" s="4"/>
    </row>
    <row r="11351" spans="1:9" ht="30">
      <c r="A11351" s="6">
        <v>11349</v>
      </c>
      <c r="B11351" s="24" t="s">
        <v>11117</v>
      </c>
      <c r="C11351" s="25" t="str">
        <f>IF(D11351=2,"NO","YES")</f>
        <v>YES</v>
      </c>
      <c r="D11351" s="25">
        <f t="shared" si="189"/>
        <v>0.09</v>
      </c>
      <c r="E11351" s="1">
        <v>0.2223</v>
      </c>
      <c r="F11351" s="26">
        <v>612</v>
      </c>
      <c r="G11351" s="17" t="s">
        <v>9170</v>
      </c>
      <c r="H11351" s="127" t="s">
        <v>11095</v>
      </c>
      <c r="I11351" s="4"/>
    </row>
    <row r="11352" spans="1:9" ht="30">
      <c r="A11352" s="6">
        <v>11350</v>
      </c>
      <c r="B11352" s="24" t="s">
        <v>11117</v>
      </c>
      <c r="C11352" s="25" t="str">
        <f>IF(D11352=2,"NO","YES")</f>
        <v>YES</v>
      </c>
      <c r="D11352" s="25">
        <f t="shared" si="189"/>
        <v>0.11</v>
      </c>
      <c r="E11352" s="1">
        <v>0.2717</v>
      </c>
      <c r="F11352" s="26">
        <v>748</v>
      </c>
      <c r="G11352" s="17" t="s">
        <v>9170</v>
      </c>
      <c r="H11352" s="127" t="s">
        <v>11095</v>
      </c>
      <c r="I11352" s="4"/>
    </row>
    <row r="11353" spans="1:9" ht="30">
      <c r="A11353" s="6">
        <v>11351</v>
      </c>
      <c r="B11353" s="24" t="s">
        <v>11118</v>
      </c>
      <c r="C11353" s="25" t="str">
        <f>IF(D11353=2,"NO","YES")</f>
        <v>YES</v>
      </c>
      <c r="D11353" s="25">
        <f t="shared" si="189"/>
        <v>0.92</v>
      </c>
      <c r="E11353" s="1">
        <v>2.2724000000000002</v>
      </c>
      <c r="F11353" s="26">
        <v>6256</v>
      </c>
      <c r="G11353" s="17" t="s">
        <v>9170</v>
      </c>
      <c r="H11353" s="127" t="s">
        <v>11095</v>
      </c>
      <c r="I11353" s="4"/>
    </row>
    <row r="11354" spans="1:9" ht="30">
      <c r="A11354" s="6">
        <v>11352</v>
      </c>
      <c r="B11354" s="24" t="s">
        <v>11119</v>
      </c>
      <c r="C11354" s="25" t="str">
        <f>IF(D11354=2,"NO","YES")</f>
        <v>YES</v>
      </c>
      <c r="D11354" s="25">
        <f t="shared" si="189"/>
        <v>0.36</v>
      </c>
      <c r="E11354" s="1">
        <v>0.88919999999999999</v>
      </c>
      <c r="F11354" s="26">
        <v>2448</v>
      </c>
      <c r="G11354" s="17" t="s">
        <v>9170</v>
      </c>
      <c r="H11354" s="127" t="s">
        <v>11095</v>
      </c>
      <c r="I11354" s="4"/>
    </row>
    <row r="11355" spans="1:9" ht="30">
      <c r="A11355" s="6">
        <v>11353</v>
      </c>
      <c r="B11355" s="24" t="s">
        <v>11120</v>
      </c>
      <c r="C11355" s="25" t="str">
        <f>IF(D11355=2,"NO","YES")</f>
        <v>YES</v>
      </c>
      <c r="D11355" s="25">
        <f t="shared" si="189"/>
        <v>0.79</v>
      </c>
      <c r="E11355" s="1">
        <v>1.9513000000000003</v>
      </c>
      <c r="F11355" s="26">
        <v>5372</v>
      </c>
      <c r="G11355" s="17" t="s">
        <v>9170</v>
      </c>
      <c r="H11355" s="127" t="s">
        <v>11095</v>
      </c>
      <c r="I11355" s="4"/>
    </row>
    <row r="11356" spans="1:9" ht="30">
      <c r="A11356" s="6">
        <v>11354</v>
      </c>
      <c r="B11356" s="24" t="s">
        <v>11121</v>
      </c>
      <c r="C11356" s="25" t="str">
        <f>IF(D11356=2,"NO","YES")</f>
        <v>YES</v>
      </c>
      <c r="D11356" s="25">
        <f t="shared" si="189"/>
        <v>0.47</v>
      </c>
      <c r="E11356" s="1">
        <v>1.1609</v>
      </c>
      <c r="F11356" s="26">
        <v>3196</v>
      </c>
      <c r="G11356" s="17" t="s">
        <v>9170</v>
      </c>
      <c r="H11356" s="127" t="s">
        <v>11095</v>
      </c>
      <c r="I11356" s="4"/>
    </row>
    <row r="11357" spans="1:9" ht="30">
      <c r="A11357" s="6">
        <v>11355</v>
      </c>
      <c r="B11357" s="24" t="s">
        <v>11122</v>
      </c>
      <c r="C11357" s="25" t="str">
        <f>IF(D11357=2,"NO","YES")</f>
        <v>YES</v>
      </c>
      <c r="D11357" s="25">
        <f t="shared" si="189"/>
        <v>0.44</v>
      </c>
      <c r="E11357" s="1">
        <v>1.0868</v>
      </c>
      <c r="F11357" s="26">
        <v>2992</v>
      </c>
      <c r="G11357" s="17" t="s">
        <v>9170</v>
      </c>
      <c r="H11357" s="127" t="s">
        <v>11095</v>
      </c>
      <c r="I11357" s="4"/>
    </row>
    <row r="11358" spans="1:9" ht="30">
      <c r="A11358" s="6">
        <v>11356</v>
      </c>
      <c r="B11358" s="24" t="s">
        <v>11123</v>
      </c>
      <c r="C11358" s="25" t="str">
        <f>IF(D11358=2,"NO","YES")</f>
        <v>YES</v>
      </c>
      <c r="D11358" s="25">
        <f t="shared" si="189"/>
        <v>0.11</v>
      </c>
      <c r="E11358" s="1">
        <v>0.2717</v>
      </c>
      <c r="F11358" s="26">
        <v>748</v>
      </c>
      <c r="G11358" s="17" t="s">
        <v>9170</v>
      </c>
      <c r="H11358" s="127" t="s">
        <v>11095</v>
      </c>
      <c r="I11358" s="4"/>
    </row>
    <row r="11359" spans="1:9" ht="30">
      <c r="A11359" s="6">
        <v>11357</v>
      </c>
      <c r="B11359" s="24" t="s">
        <v>11124</v>
      </c>
      <c r="C11359" s="25" t="str">
        <f>IF(D11359=2,"NO","YES")</f>
        <v>YES</v>
      </c>
      <c r="D11359" s="25">
        <f t="shared" si="189"/>
        <v>0.28999999999999998</v>
      </c>
      <c r="E11359" s="1">
        <v>0.71630000000000005</v>
      </c>
      <c r="F11359" s="26">
        <v>1972</v>
      </c>
      <c r="G11359" s="17" t="s">
        <v>9170</v>
      </c>
      <c r="H11359" s="127" t="s">
        <v>11095</v>
      </c>
      <c r="I11359" s="4"/>
    </row>
    <row r="11360" spans="1:9" ht="30">
      <c r="A11360" s="6">
        <v>11358</v>
      </c>
      <c r="B11360" s="24" t="s">
        <v>11125</v>
      </c>
      <c r="C11360" s="25" t="str">
        <f>IF(D11360=2,"NO","YES")</f>
        <v>YES</v>
      </c>
      <c r="D11360" s="25">
        <f t="shared" si="189"/>
        <v>1.57</v>
      </c>
      <c r="E11360" s="1">
        <v>3.8779000000000003</v>
      </c>
      <c r="F11360" s="26">
        <v>10676</v>
      </c>
      <c r="G11360" s="17" t="s">
        <v>9170</v>
      </c>
      <c r="H11360" s="127" t="s">
        <v>11095</v>
      </c>
      <c r="I11360" s="4"/>
    </row>
    <row r="11361" spans="1:9" ht="30">
      <c r="A11361" s="6">
        <v>11359</v>
      </c>
      <c r="B11361" s="24" t="s">
        <v>11126</v>
      </c>
      <c r="C11361" s="25" t="str">
        <f>IF(D11361=2,"NO","YES")</f>
        <v>YES</v>
      </c>
      <c r="D11361" s="25">
        <f t="shared" si="189"/>
        <v>0.55000000000000004</v>
      </c>
      <c r="E11361" s="1">
        <v>1.3585000000000003</v>
      </c>
      <c r="F11361" s="26">
        <v>3740</v>
      </c>
      <c r="G11361" s="17" t="s">
        <v>9170</v>
      </c>
      <c r="H11361" s="127" t="s">
        <v>11095</v>
      </c>
      <c r="I11361" s="4"/>
    </row>
    <row r="11362" spans="1:9" ht="30">
      <c r="A11362" s="6">
        <v>11360</v>
      </c>
      <c r="B11362" s="24" t="s">
        <v>11127</v>
      </c>
      <c r="C11362" s="25" t="str">
        <f>IF(D11362=2,"NO","YES")</f>
        <v>YES</v>
      </c>
      <c r="D11362" s="25">
        <f t="shared" si="189"/>
        <v>0.43</v>
      </c>
      <c r="E11362" s="1">
        <v>1.0621</v>
      </c>
      <c r="F11362" s="26">
        <v>2924</v>
      </c>
      <c r="G11362" s="17" t="s">
        <v>9170</v>
      </c>
      <c r="H11362" s="127" t="s">
        <v>11095</v>
      </c>
      <c r="I11362" s="4"/>
    </row>
    <row r="11363" spans="1:9" ht="30">
      <c r="A11363" s="6">
        <v>11361</v>
      </c>
      <c r="B11363" s="24" t="s">
        <v>11128</v>
      </c>
      <c r="C11363" s="25" t="str">
        <f>IF(D11363=2,"NO","YES")</f>
        <v>YES</v>
      </c>
      <c r="D11363" s="25">
        <f t="shared" si="189"/>
        <v>0.55000000000000004</v>
      </c>
      <c r="E11363" s="1">
        <v>1.3585000000000003</v>
      </c>
      <c r="F11363" s="26">
        <v>3740</v>
      </c>
      <c r="G11363" s="17" t="s">
        <v>9170</v>
      </c>
      <c r="H11363" s="127" t="s">
        <v>11095</v>
      </c>
      <c r="I11363" s="4"/>
    </row>
    <row r="11364" spans="1:9" ht="30">
      <c r="A11364" s="6">
        <v>11362</v>
      </c>
      <c r="B11364" s="24" t="s">
        <v>11129</v>
      </c>
      <c r="C11364" s="25" t="str">
        <f>IF(D11364=2,"NO","YES")</f>
        <v>YES</v>
      </c>
      <c r="D11364" s="25">
        <f t="shared" si="189"/>
        <v>0.24</v>
      </c>
      <c r="E11364" s="1">
        <v>0.59279999999999999</v>
      </c>
      <c r="F11364" s="26">
        <v>1632</v>
      </c>
      <c r="G11364" s="17" t="s">
        <v>9170</v>
      </c>
      <c r="H11364" s="127" t="s">
        <v>11095</v>
      </c>
      <c r="I11364" s="4"/>
    </row>
    <row r="11365" spans="1:9" ht="30">
      <c r="A11365" s="6">
        <v>11363</v>
      </c>
      <c r="B11365" s="24" t="s">
        <v>11130</v>
      </c>
      <c r="C11365" s="25" t="str">
        <f>IF(D11365=2,"NO","YES")</f>
        <v>YES</v>
      </c>
      <c r="D11365" s="25">
        <f t="shared" si="189"/>
        <v>0.35</v>
      </c>
      <c r="E11365" s="1">
        <v>0.86450000000000005</v>
      </c>
      <c r="F11365" s="26">
        <v>2380</v>
      </c>
      <c r="G11365" s="17" t="s">
        <v>9170</v>
      </c>
      <c r="H11365" s="127" t="s">
        <v>11095</v>
      </c>
      <c r="I11365" s="4"/>
    </row>
    <row r="11366" spans="1:9" ht="30">
      <c r="A11366" s="6">
        <v>11364</v>
      </c>
      <c r="B11366" s="24" t="s">
        <v>11131</v>
      </c>
      <c r="C11366" s="25" t="str">
        <f>IF(D11366=2,"NO","YES")</f>
        <v>YES</v>
      </c>
      <c r="D11366" s="25">
        <f t="shared" si="189"/>
        <v>0.03</v>
      </c>
      <c r="E11366" s="1">
        <v>7.4099999999999999E-2</v>
      </c>
      <c r="F11366" s="26">
        <v>204</v>
      </c>
      <c r="G11366" s="17" t="s">
        <v>9170</v>
      </c>
      <c r="H11366" s="127" t="s">
        <v>11095</v>
      </c>
      <c r="I11366" s="4"/>
    </row>
    <row r="11367" spans="1:9">
      <c r="A11367" s="6">
        <v>11365</v>
      </c>
      <c r="B11367" s="24" t="s">
        <v>11132</v>
      </c>
      <c r="C11367" s="25" t="str">
        <f>IF(D11367=2,"NO","YES")</f>
        <v>YES</v>
      </c>
      <c r="D11367" s="25">
        <f t="shared" si="189"/>
        <v>0.16</v>
      </c>
      <c r="E11367" s="1">
        <v>0.39520000000000005</v>
      </c>
      <c r="F11367" s="26">
        <v>1088</v>
      </c>
      <c r="G11367" s="17" t="s">
        <v>9170</v>
      </c>
      <c r="H11367" s="127" t="s">
        <v>11095</v>
      </c>
      <c r="I11367" s="4"/>
    </row>
    <row r="11368" spans="1:9" ht="30">
      <c r="A11368" s="6">
        <v>11366</v>
      </c>
      <c r="B11368" s="24" t="s">
        <v>11133</v>
      </c>
      <c r="C11368" s="25" t="str">
        <f>IF(D11368=2,"NO","YES")</f>
        <v>YES</v>
      </c>
      <c r="D11368" s="25">
        <f t="shared" si="189"/>
        <v>0.06</v>
      </c>
      <c r="E11368" s="1">
        <v>0.1482</v>
      </c>
      <c r="F11368" s="26">
        <v>408</v>
      </c>
      <c r="G11368" s="17" t="s">
        <v>9170</v>
      </c>
      <c r="H11368" s="127" t="s">
        <v>11095</v>
      </c>
      <c r="I11368" s="4"/>
    </row>
    <row r="11369" spans="1:9" ht="30">
      <c r="A11369" s="6">
        <v>11367</v>
      </c>
      <c r="B11369" s="24" t="s">
        <v>11134</v>
      </c>
      <c r="C11369" s="25" t="str">
        <f>IF(D11369=2,"NO","YES")</f>
        <v>YES</v>
      </c>
      <c r="D11369" s="25">
        <f t="shared" si="189"/>
        <v>0.89</v>
      </c>
      <c r="E11369" s="1">
        <v>2.1983000000000001</v>
      </c>
      <c r="F11369" s="26">
        <v>6052</v>
      </c>
      <c r="G11369" s="17" t="s">
        <v>9170</v>
      </c>
      <c r="H11369" s="127" t="s">
        <v>11095</v>
      </c>
      <c r="I11369" s="4"/>
    </row>
    <row r="11370" spans="1:9" ht="30">
      <c r="A11370" s="6">
        <v>11368</v>
      </c>
      <c r="B11370" s="24" t="s">
        <v>11135</v>
      </c>
      <c r="C11370" s="25" t="str">
        <f>IF(D11370=2,"NO","YES")</f>
        <v>YES</v>
      </c>
      <c r="D11370" s="25">
        <f t="shared" si="189"/>
        <v>0.23</v>
      </c>
      <c r="E11370" s="1">
        <v>0.56810000000000005</v>
      </c>
      <c r="F11370" s="26">
        <v>1564</v>
      </c>
      <c r="G11370" s="17" t="s">
        <v>9170</v>
      </c>
      <c r="H11370" s="127" t="s">
        <v>11095</v>
      </c>
      <c r="I11370" s="4"/>
    </row>
    <row r="11371" spans="1:9" ht="30">
      <c r="A11371" s="6">
        <v>11369</v>
      </c>
      <c r="B11371" s="24" t="s">
        <v>11136</v>
      </c>
      <c r="C11371" s="25" t="str">
        <f>IF(D11371=2,"NO","YES")</f>
        <v>YES</v>
      </c>
      <c r="D11371" s="25">
        <f t="shared" si="189"/>
        <v>0.44</v>
      </c>
      <c r="E11371" s="1">
        <v>1.0868</v>
      </c>
      <c r="F11371" s="26">
        <v>2992</v>
      </c>
      <c r="G11371" s="17" t="s">
        <v>9170</v>
      </c>
      <c r="H11371" s="127" t="s">
        <v>11095</v>
      </c>
      <c r="I11371" s="4"/>
    </row>
    <row r="11372" spans="1:9" ht="30">
      <c r="A11372" s="6">
        <v>11370</v>
      </c>
      <c r="B11372" s="24" t="s">
        <v>11137</v>
      </c>
      <c r="C11372" s="25" t="str">
        <f>IF(D11372=2,"NO","YES")</f>
        <v>YES</v>
      </c>
      <c r="D11372" s="25">
        <f t="shared" si="189"/>
        <v>0.35</v>
      </c>
      <c r="E11372" s="1">
        <v>0.86450000000000005</v>
      </c>
      <c r="F11372" s="26">
        <v>2380</v>
      </c>
      <c r="G11372" s="17" t="s">
        <v>9170</v>
      </c>
      <c r="H11372" s="127" t="s">
        <v>11095</v>
      </c>
      <c r="I11372" s="4"/>
    </row>
    <row r="11373" spans="1:9" ht="30">
      <c r="A11373" s="6">
        <v>11371</v>
      </c>
      <c r="B11373" s="24" t="s">
        <v>11138</v>
      </c>
      <c r="C11373" s="25" t="str">
        <f>IF(D11373=2,"NO","YES")</f>
        <v>YES</v>
      </c>
      <c r="D11373" s="25">
        <f t="shared" si="189"/>
        <v>1.42</v>
      </c>
      <c r="E11373" s="1">
        <v>3.5074000000000001</v>
      </c>
      <c r="F11373" s="26">
        <v>9656</v>
      </c>
      <c r="G11373" s="17" t="s">
        <v>9170</v>
      </c>
      <c r="H11373" s="127" t="s">
        <v>11095</v>
      </c>
      <c r="I11373" s="4"/>
    </row>
    <row r="11374" spans="1:9" ht="30">
      <c r="A11374" s="6">
        <v>11372</v>
      </c>
      <c r="B11374" s="24" t="s">
        <v>11139</v>
      </c>
      <c r="C11374" s="25" t="str">
        <f>IF(D11374=2,"NO","YES")</f>
        <v>YES</v>
      </c>
      <c r="D11374" s="25">
        <f t="shared" ref="D11374:D11437" si="190">F11374/6800</f>
        <v>0.68</v>
      </c>
      <c r="E11374" s="1">
        <v>1.6796000000000002</v>
      </c>
      <c r="F11374" s="26">
        <v>4624</v>
      </c>
      <c r="G11374" s="17" t="s">
        <v>9170</v>
      </c>
      <c r="H11374" s="127" t="s">
        <v>11095</v>
      </c>
      <c r="I11374" s="4"/>
    </row>
    <row r="11375" spans="1:9" ht="30">
      <c r="A11375" s="6">
        <v>11373</v>
      </c>
      <c r="B11375" s="24" t="s">
        <v>11140</v>
      </c>
      <c r="C11375" s="25" t="str">
        <f>IF(D11375=2,"NO","YES")</f>
        <v>YES</v>
      </c>
      <c r="D11375" s="25">
        <f t="shared" si="190"/>
        <v>0.12</v>
      </c>
      <c r="E11375" s="1">
        <v>0.2964</v>
      </c>
      <c r="F11375" s="26">
        <v>816</v>
      </c>
      <c r="G11375" s="17" t="s">
        <v>9170</v>
      </c>
      <c r="H11375" s="127" t="s">
        <v>11095</v>
      </c>
      <c r="I11375" s="4"/>
    </row>
    <row r="11376" spans="1:9" ht="30">
      <c r="A11376" s="6">
        <v>11374</v>
      </c>
      <c r="B11376" s="24" t="s">
        <v>11141</v>
      </c>
      <c r="C11376" s="25" t="str">
        <f>IF(D11376=2,"NO","YES")</f>
        <v>YES</v>
      </c>
      <c r="D11376" s="25">
        <f t="shared" si="190"/>
        <v>1.27</v>
      </c>
      <c r="E11376" s="1">
        <v>3.1369000000000002</v>
      </c>
      <c r="F11376" s="26">
        <v>8636</v>
      </c>
      <c r="G11376" s="17" t="s">
        <v>9170</v>
      </c>
      <c r="H11376" s="127" t="s">
        <v>11095</v>
      </c>
      <c r="I11376" s="4"/>
    </row>
    <row r="11377" spans="1:9" ht="30">
      <c r="A11377" s="6">
        <v>11375</v>
      </c>
      <c r="B11377" s="24" t="s">
        <v>11142</v>
      </c>
      <c r="C11377" s="25" t="str">
        <f>IF(D11377=2,"NO","YES")</f>
        <v>YES</v>
      </c>
      <c r="D11377" s="25">
        <f t="shared" si="190"/>
        <v>0.09</v>
      </c>
      <c r="E11377" s="1">
        <v>0.2223</v>
      </c>
      <c r="F11377" s="26">
        <v>612</v>
      </c>
      <c r="G11377" s="17" t="s">
        <v>9170</v>
      </c>
      <c r="H11377" s="127" t="s">
        <v>11095</v>
      </c>
      <c r="I11377" s="4"/>
    </row>
    <row r="11378" spans="1:9" ht="30">
      <c r="A11378" s="6">
        <v>11376</v>
      </c>
      <c r="B11378" s="24" t="s">
        <v>11143</v>
      </c>
      <c r="C11378" s="25" t="str">
        <f>IF(D11378=2,"NO","YES")</f>
        <v>YES</v>
      </c>
      <c r="D11378" s="25">
        <f t="shared" si="190"/>
        <v>0.1</v>
      </c>
      <c r="E11378" s="1">
        <v>0.24700000000000003</v>
      </c>
      <c r="F11378" s="26">
        <v>680</v>
      </c>
      <c r="G11378" s="17" t="s">
        <v>9170</v>
      </c>
      <c r="H11378" s="127" t="s">
        <v>11095</v>
      </c>
      <c r="I11378" s="4"/>
    </row>
    <row r="11379" spans="1:9" ht="30">
      <c r="A11379" s="6">
        <v>11377</v>
      </c>
      <c r="B11379" s="24" t="s">
        <v>11144</v>
      </c>
      <c r="C11379" s="25" t="str">
        <f>IF(D11379=2,"NO","YES")</f>
        <v>YES</v>
      </c>
      <c r="D11379" s="25">
        <f t="shared" si="190"/>
        <v>1.32</v>
      </c>
      <c r="E11379" s="1">
        <v>3.2604000000000006</v>
      </c>
      <c r="F11379" s="26">
        <v>8976</v>
      </c>
      <c r="G11379" s="17" t="s">
        <v>9170</v>
      </c>
      <c r="H11379" s="127" t="s">
        <v>11095</v>
      </c>
      <c r="I11379" s="4"/>
    </row>
    <row r="11380" spans="1:9" ht="30">
      <c r="A11380" s="6">
        <v>11378</v>
      </c>
      <c r="B11380" s="24" t="s">
        <v>11145</v>
      </c>
      <c r="C11380" s="25" t="str">
        <f>IF(D11380=2,"NO","YES")</f>
        <v>YES</v>
      </c>
      <c r="D11380" s="25">
        <f t="shared" si="190"/>
        <v>1.2</v>
      </c>
      <c r="E11380" s="1">
        <v>2.964</v>
      </c>
      <c r="F11380" s="26">
        <v>8160</v>
      </c>
      <c r="G11380" s="17" t="s">
        <v>9170</v>
      </c>
      <c r="H11380" s="127" t="s">
        <v>11095</v>
      </c>
      <c r="I11380" s="4"/>
    </row>
    <row r="11381" spans="1:9" ht="30">
      <c r="A11381" s="6">
        <v>11379</v>
      </c>
      <c r="B11381" s="24" t="s">
        <v>11146</v>
      </c>
      <c r="C11381" s="25" t="str">
        <f>IF(D11381=2,"NO","YES")</f>
        <v>YES</v>
      </c>
      <c r="D11381" s="25">
        <f t="shared" si="190"/>
        <v>0.08</v>
      </c>
      <c r="E11381" s="1">
        <v>0.19760000000000003</v>
      </c>
      <c r="F11381" s="26">
        <v>544</v>
      </c>
      <c r="G11381" s="17" t="s">
        <v>9170</v>
      </c>
      <c r="H11381" s="127" t="s">
        <v>11095</v>
      </c>
      <c r="I11381" s="4"/>
    </row>
    <row r="11382" spans="1:9" ht="30">
      <c r="A11382" s="6">
        <v>11380</v>
      </c>
      <c r="B11382" s="24" t="s">
        <v>11147</v>
      </c>
      <c r="C11382" s="25" t="str">
        <f>IF(D11382=2,"NO","YES")</f>
        <v>YES</v>
      </c>
      <c r="D11382" s="25">
        <f t="shared" si="190"/>
        <v>0.4</v>
      </c>
      <c r="E11382" s="1">
        <v>0.9880000000000001</v>
      </c>
      <c r="F11382" s="26">
        <v>2720</v>
      </c>
      <c r="G11382" s="17" t="s">
        <v>9170</v>
      </c>
      <c r="H11382" s="127" t="s">
        <v>11095</v>
      </c>
      <c r="I11382" s="4"/>
    </row>
    <row r="11383" spans="1:9" ht="30">
      <c r="A11383" s="6">
        <v>11381</v>
      </c>
      <c r="B11383" s="24" t="s">
        <v>11148</v>
      </c>
      <c r="C11383" s="25" t="str">
        <f>IF(D11383=2,"NO","YES")</f>
        <v>YES</v>
      </c>
      <c r="D11383" s="25">
        <f t="shared" si="190"/>
        <v>0.35</v>
      </c>
      <c r="E11383" s="1">
        <v>0.86450000000000005</v>
      </c>
      <c r="F11383" s="26">
        <v>2380</v>
      </c>
      <c r="G11383" s="17" t="s">
        <v>9170</v>
      </c>
      <c r="H11383" s="127" t="s">
        <v>11095</v>
      </c>
      <c r="I11383" s="4"/>
    </row>
    <row r="11384" spans="1:9" ht="30">
      <c r="A11384" s="6">
        <v>11382</v>
      </c>
      <c r="B11384" s="24" t="s">
        <v>11149</v>
      </c>
      <c r="C11384" s="25" t="str">
        <f>IF(D11384=2,"NO","YES")</f>
        <v>YES</v>
      </c>
      <c r="D11384" s="25">
        <f t="shared" si="190"/>
        <v>0.06</v>
      </c>
      <c r="E11384" s="1">
        <v>0.1482</v>
      </c>
      <c r="F11384" s="26">
        <v>408</v>
      </c>
      <c r="G11384" s="17" t="s">
        <v>9170</v>
      </c>
      <c r="H11384" s="127" t="s">
        <v>11095</v>
      </c>
      <c r="I11384" s="4"/>
    </row>
    <row r="11385" spans="1:9" ht="30">
      <c r="A11385" s="6">
        <v>11383</v>
      </c>
      <c r="B11385" s="24" t="s">
        <v>11150</v>
      </c>
      <c r="C11385" s="25" t="str">
        <f>IF(D11385=2,"NO","YES")</f>
        <v>YES</v>
      </c>
      <c r="D11385" s="25">
        <f t="shared" si="190"/>
        <v>0.67</v>
      </c>
      <c r="E11385" s="1">
        <v>1.6549000000000003</v>
      </c>
      <c r="F11385" s="26">
        <v>4556</v>
      </c>
      <c r="G11385" s="17" t="s">
        <v>9170</v>
      </c>
      <c r="H11385" s="127" t="s">
        <v>11095</v>
      </c>
      <c r="I11385" s="4"/>
    </row>
    <row r="11386" spans="1:9" ht="30">
      <c r="A11386" s="6">
        <v>11384</v>
      </c>
      <c r="B11386" s="24" t="s">
        <v>11151</v>
      </c>
      <c r="C11386" s="25" t="str">
        <f>IF(D11386=2,"NO","YES")</f>
        <v>NO</v>
      </c>
      <c r="D11386" s="25">
        <f t="shared" si="190"/>
        <v>2</v>
      </c>
      <c r="E11386" s="1">
        <v>4.9400000000000004</v>
      </c>
      <c r="F11386" s="26">
        <v>13600</v>
      </c>
      <c r="G11386" s="17" t="s">
        <v>9170</v>
      </c>
      <c r="H11386" s="127" t="s">
        <v>11095</v>
      </c>
      <c r="I11386" s="4"/>
    </row>
    <row r="11387" spans="1:9" ht="30">
      <c r="A11387" s="6">
        <v>11385</v>
      </c>
      <c r="B11387" s="24" t="s">
        <v>11152</v>
      </c>
      <c r="C11387" s="25" t="str">
        <f>IF(D11387=2,"NO","YES")</f>
        <v>YES</v>
      </c>
      <c r="D11387" s="25">
        <f t="shared" si="190"/>
        <v>0.31</v>
      </c>
      <c r="E11387" s="1">
        <v>0.76570000000000005</v>
      </c>
      <c r="F11387" s="26">
        <v>2108</v>
      </c>
      <c r="G11387" s="17" t="s">
        <v>9170</v>
      </c>
      <c r="H11387" s="127" t="s">
        <v>11095</v>
      </c>
      <c r="I11387" s="4"/>
    </row>
    <row r="11388" spans="1:9" ht="30">
      <c r="A11388" s="6">
        <v>11386</v>
      </c>
      <c r="B11388" s="24" t="s">
        <v>11153</v>
      </c>
      <c r="C11388" s="25" t="str">
        <f>IF(D11388=2,"NO","YES")</f>
        <v>YES</v>
      </c>
      <c r="D11388" s="25">
        <f t="shared" si="190"/>
        <v>0.47</v>
      </c>
      <c r="E11388" s="1">
        <v>1.1609</v>
      </c>
      <c r="F11388" s="26">
        <v>3196</v>
      </c>
      <c r="G11388" s="17" t="s">
        <v>9170</v>
      </c>
      <c r="H11388" s="127" t="s">
        <v>11095</v>
      </c>
      <c r="I11388" s="4"/>
    </row>
    <row r="11389" spans="1:9" ht="30">
      <c r="A11389" s="6">
        <v>11387</v>
      </c>
      <c r="B11389" s="24" t="s">
        <v>11154</v>
      </c>
      <c r="C11389" s="25" t="str">
        <f>IF(D11389=2,"NO","YES")</f>
        <v>YES</v>
      </c>
      <c r="D11389" s="25">
        <f t="shared" si="190"/>
        <v>0.64</v>
      </c>
      <c r="E11389" s="1">
        <v>1.5808000000000002</v>
      </c>
      <c r="F11389" s="26">
        <v>4352</v>
      </c>
      <c r="G11389" s="17" t="s">
        <v>9170</v>
      </c>
      <c r="H11389" s="127" t="s">
        <v>11095</v>
      </c>
      <c r="I11389" s="4"/>
    </row>
    <row r="11390" spans="1:9" ht="30">
      <c r="A11390" s="6">
        <v>11388</v>
      </c>
      <c r="B11390" s="24" t="s">
        <v>11155</v>
      </c>
      <c r="C11390" s="25" t="str">
        <f>IF(D11390=2,"NO","YES")</f>
        <v>YES</v>
      </c>
      <c r="D11390" s="25">
        <f t="shared" si="190"/>
        <v>0.04</v>
      </c>
      <c r="E11390" s="1">
        <v>9.8800000000000013E-2</v>
      </c>
      <c r="F11390" s="26">
        <v>272</v>
      </c>
      <c r="G11390" s="17" t="s">
        <v>9170</v>
      </c>
      <c r="H11390" s="127" t="s">
        <v>11095</v>
      </c>
      <c r="I11390" s="4"/>
    </row>
    <row r="11391" spans="1:9" ht="30">
      <c r="A11391" s="6">
        <v>11389</v>
      </c>
      <c r="B11391" s="24" t="s">
        <v>11156</v>
      </c>
      <c r="C11391" s="25" t="str">
        <f>IF(D11391=2,"NO","YES")</f>
        <v>YES</v>
      </c>
      <c r="D11391" s="25">
        <f t="shared" si="190"/>
        <v>0.16</v>
      </c>
      <c r="E11391" s="1">
        <v>0.39520000000000005</v>
      </c>
      <c r="F11391" s="26">
        <v>1088</v>
      </c>
      <c r="G11391" s="17" t="s">
        <v>9170</v>
      </c>
      <c r="H11391" s="127" t="s">
        <v>11095</v>
      </c>
      <c r="I11391" s="4"/>
    </row>
    <row r="11392" spans="1:9" ht="30">
      <c r="A11392" s="6">
        <v>11390</v>
      </c>
      <c r="B11392" s="24" t="s">
        <v>11157</v>
      </c>
      <c r="C11392" s="25" t="str">
        <f>IF(D11392=2,"NO","YES")</f>
        <v>YES</v>
      </c>
      <c r="D11392" s="25">
        <f t="shared" si="190"/>
        <v>0.13</v>
      </c>
      <c r="E11392" s="1">
        <v>0.32110000000000005</v>
      </c>
      <c r="F11392" s="26">
        <v>884</v>
      </c>
      <c r="G11392" s="17" t="s">
        <v>9170</v>
      </c>
      <c r="H11392" s="127" t="s">
        <v>11095</v>
      </c>
      <c r="I11392" s="4"/>
    </row>
    <row r="11393" spans="1:9" ht="30">
      <c r="A11393" s="6">
        <v>11391</v>
      </c>
      <c r="B11393" s="24" t="s">
        <v>11158</v>
      </c>
      <c r="C11393" s="25" t="str">
        <f>IF(D11393=2,"NO","YES")</f>
        <v>YES</v>
      </c>
      <c r="D11393" s="25">
        <f t="shared" si="190"/>
        <v>0.22</v>
      </c>
      <c r="E11393" s="1">
        <v>0.54339999999999999</v>
      </c>
      <c r="F11393" s="26">
        <v>1496</v>
      </c>
      <c r="G11393" s="17" t="s">
        <v>9170</v>
      </c>
      <c r="H11393" s="127" t="s">
        <v>11095</v>
      </c>
      <c r="I11393" s="4"/>
    </row>
    <row r="11394" spans="1:9" ht="30">
      <c r="A11394" s="6">
        <v>11392</v>
      </c>
      <c r="B11394" s="24" t="s">
        <v>11159</v>
      </c>
      <c r="C11394" s="25" t="str">
        <f>IF(D11394=2,"NO","YES")</f>
        <v>YES</v>
      </c>
      <c r="D11394" s="25">
        <f t="shared" si="190"/>
        <v>0.09</v>
      </c>
      <c r="E11394" s="1">
        <v>0.2223</v>
      </c>
      <c r="F11394" s="26">
        <v>612</v>
      </c>
      <c r="G11394" s="17" t="s">
        <v>9170</v>
      </c>
      <c r="H11394" s="127" t="s">
        <v>11095</v>
      </c>
      <c r="I11394" s="4"/>
    </row>
    <row r="11395" spans="1:9" ht="30">
      <c r="A11395" s="6">
        <v>11393</v>
      </c>
      <c r="B11395" s="24" t="s">
        <v>11160</v>
      </c>
      <c r="C11395" s="25" t="str">
        <f>IF(D11395=2,"NO","YES")</f>
        <v>YES</v>
      </c>
      <c r="D11395" s="25">
        <f t="shared" si="190"/>
        <v>0.12</v>
      </c>
      <c r="E11395" s="1">
        <v>0.2964</v>
      </c>
      <c r="F11395" s="26">
        <v>816</v>
      </c>
      <c r="G11395" s="17" t="s">
        <v>9170</v>
      </c>
      <c r="H11395" s="127" t="s">
        <v>11095</v>
      </c>
      <c r="I11395" s="4"/>
    </row>
    <row r="11396" spans="1:9" ht="30">
      <c r="A11396" s="6">
        <v>11394</v>
      </c>
      <c r="B11396" s="24" t="s">
        <v>11161</v>
      </c>
      <c r="C11396" s="25" t="str">
        <f>IF(D11396=2,"NO","YES")</f>
        <v>YES</v>
      </c>
      <c r="D11396" s="25">
        <f t="shared" si="190"/>
        <v>0.33</v>
      </c>
      <c r="E11396" s="1">
        <v>0.81510000000000016</v>
      </c>
      <c r="F11396" s="26">
        <v>2244</v>
      </c>
      <c r="G11396" s="17" t="s">
        <v>9170</v>
      </c>
      <c r="H11396" s="127" t="s">
        <v>11095</v>
      </c>
      <c r="I11396" s="4"/>
    </row>
    <row r="11397" spans="1:9" ht="30">
      <c r="A11397" s="6">
        <v>11395</v>
      </c>
      <c r="B11397" s="24" t="s">
        <v>11162</v>
      </c>
      <c r="C11397" s="25" t="str">
        <f>IF(D11397=2,"NO","YES")</f>
        <v>YES</v>
      </c>
      <c r="D11397" s="25">
        <f t="shared" si="190"/>
        <v>0.62</v>
      </c>
      <c r="E11397" s="1">
        <v>1.5314000000000001</v>
      </c>
      <c r="F11397" s="26">
        <v>4216</v>
      </c>
      <c r="G11397" s="17" t="s">
        <v>9170</v>
      </c>
      <c r="H11397" s="127" t="s">
        <v>11095</v>
      </c>
      <c r="I11397" s="4"/>
    </row>
    <row r="11398" spans="1:9" ht="30">
      <c r="A11398" s="6">
        <v>11396</v>
      </c>
      <c r="B11398" s="24" t="s">
        <v>11163</v>
      </c>
      <c r="C11398" s="25" t="str">
        <f>IF(D11398=2,"NO","YES")</f>
        <v>YES</v>
      </c>
      <c r="D11398" s="25">
        <f t="shared" si="190"/>
        <v>0.09</v>
      </c>
      <c r="E11398" s="1">
        <v>0.2223</v>
      </c>
      <c r="F11398" s="26">
        <v>612</v>
      </c>
      <c r="G11398" s="17" t="s">
        <v>9170</v>
      </c>
      <c r="H11398" s="127" t="s">
        <v>11095</v>
      </c>
      <c r="I11398" s="4"/>
    </row>
    <row r="11399" spans="1:9" ht="30">
      <c r="A11399" s="6">
        <v>11397</v>
      </c>
      <c r="B11399" s="24" t="s">
        <v>11164</v>
      </c>
      <c r="C11399" s="25" t="str">
        <f>IF(D11399=2,"NO","YES")</f>
        <v>YES</v>
      </c>
      <c r="D11399" s="25">
        <f t="shared" si="190"/>
        <v>0.28000000000000003</v>
      </c>
      <c r="E11399" s="1">
        <v>0.6916000000000001</v>
      </c>
      <c r="F11399" s="26">
        <v>1904</v>
      </c>
      <c r="G11399" s="17" t="s">
        <v>9170</v>
      </c>
      <c r="H11399" s="127" t="s">
        <v>11095</v>
      </c>
      <c r="I11399" s="4"/>
    </row>
    <row r="11400" spans="1:9" ht="30">
      <c r="A11400" s="6">
        <v>11398</v>
      </c>
      <c r="B11400" s="24" t="s">
        <v>11165</v>
      </c>
      <c r="C11400" s="25" t="str">
        <f>IF(D11400=2,"NO","YES")</f>
        <v>YES</v>
      </c>
      <c r="D11400" s="25">
        <f t="shared" si="190"/>
        <v>0.56999999999999995</v>
      </c>
      <c r="E11400" s="1">
        <v>1.4078999999999999</v>
      </c>
      <c r="F11400" s="26">
        <v>3876</v>
      </c>
      <c r="G11400" s="17" t="s">
        <v>9170</v>
      </c>
      <c r="H11400" s="127" t="s">
        <v>11095</v>
      </c>
      <c r="I11400" s="4"/>
    </row>
    <row r="11401" spans="1:9" ht="30">
      <c r="A11401" s="6">
        <v>11399</v>
      </c>
      <c r="B11401" s="24" t="s">
        <v>11166</v>
      </c>
      <c r="C11401" s="25" t="str">
        <f>IF(D11401=2,"NO","YES")</f>
        <v>YES</v>
      </c>
      <c r="D11401" s="25">
        <f t="shared" si="190"/>
        <v>0.26</v>
      </c>
      <c r="E11401" s="1">
        <v>0.6422000000000001</v>
      </c>
      <c r="F11401" s="26">
        <v>1768</v>
      </c>
      <c r="G11401" s="17" t="s">
        <v>9170</v>
      </c>
      <c r="H11401" s="127" t="s">
        <v>11095</v>
      </c>
      <c r="I11401" s="4"/>
    </row>
    <row r="11402" spans="1:9" ht="30">
      <c r="A11402" s="6">
        <v>11400</v>
      </c>
      <c r="B11402" s="24" t="s">
        <v>11167</v>
      </c>
      <c r="C11402" s="25" t="str">
        <f>IF(D11402=2,"NO","YES")</f>
        <v>YES</v>
      </c>
      <c r="D11402" s="25">
        <f t="shared" si="190"/>
        <v>0.34</v>
      </c>
      <c r="E11402" s="1">
        <v>0.8398000000000001</v>
      </c>
      <c r="F11402" s="26">
        <v>2312</v>
      </c>
      <c r="G11402" s="17" t="s">
        <v>9170</v>
      </c>
      <c r="H11402" s="127" t="s">
        <v>11095</v>
      </c>
      <c r="I11402" s="4"/>
    </row>
    <row r="11403" spans="1:9" ht="30">
      <c r="A11403" s="6">
        <v>11401</v>
      </c>
      <c r="B11403" s="24" t="s">
        <v>11168</v>
      </c>
      <c r="C11403" s="25" t="str">
        <f>IF(D11403=2,"NO","YES")</f>
        <v>YES</v>
      </c>
      <c r="D11403" s="25">
        <f t="shared" si="190"/>
        <v>0.51</v>
      </c>
      <c r="E11403" s="1">
        <v>1.2597</v>
      </c>
      <c r="F11403" s="26">
        <v>3468</v>
      </c>
      <c r="G11403" s="17" t="s">
        <v>9170</v>
      </c>
      <c r="H11403" s="127" t="s">
        <v>11095</v>
      </c>
      <c r="I11403" s="4"/>
    </row>
    <row r="11404" spans="1:9" ht="30">
      <c r="A11404" s="6">
        <v>11402</v>
      </c>
      <c r="B11404" s="24" t="s">
        <v>11169</v>
      </c>
      <c r="C11404" s="25" t="str">
        <f>IF(D11404=2,"NO","YES")</f>
        <v>YES</v>
      </c>
      <c r="D11404" s="25">
        <f t="shared" si="190"/>
        <v>0.16</v>
      </c>
      <c r="E11404" s="1">
        <v>0.39520000000000005</v>
      </c>
      <c r="F11404" s="26">
        <v>1088</v>
      </c>
      <c r="G11404" s="17" t="s">
        <v>9170</v>
      </c>
      <c r="H11404" s="127" t="s">
        <v>11095</v>
      </c>
      <c r="I11404" s="4"/>
    </row>
    <row r="11405" spans="1:9" ht="30">
      <c r="A11405" s="6">
        <v>11403</v>
      </c>
      <c r="B11405" s="24" t="s">
        <v>11170</v>
      </c>
      <c r="C11405" s="25" t="str">
        <f>IF(D11405=2,"NO","YES")</f>
        <v>YES</v>
      </c>
      <c r="D11405" s="25">
        <f t="shared" si="190"/>
        <v>0.51</v>
      </c>
      <c r="E11405" s="1">
        <v>1.2597</v>
      </c>
      <c r="F11405" s="26">
        <v>3468</v>
      </c>
      <c r="G11405" s="17" t="s">
        <v>9170</v>
      </c>
      <c r="H11405" s="127" t="s">
        <v>11095</v>
      </c>
      <c r="I11405" s="4"/>
    </row>
    <row r="11406" spans="1:9" ht="30">
      <c r="A11406" s="6">
        <v>11404</v>
      </c>
      <c r="B11406" s="24" t="s">
        <v>11171</v>
      </c>
      <c r="C11406" s="25" t="str">
        <f>IF(D11406=2,"NO","YES")</f>
        <v>YES</v>
      </c>
      <c r="D11406" s="25">
        <f t="shared" si="190"/>
        <v>0.49</v>
      </c>
      <c r="E11406" s="1">
        <v>1.2103000000000002</v>
      </c>
      <c r="F11406" s="26">
        <v>3332</v>
      </c>
      <c r="G11406" s="17" t="s">
        <v>9170</v>
      </c>
      <c r="H11406" s="127" t="s">
        <v>11095</v>
      </c>
      <c r="I11406" s="4"/>
    </row>
    <row r="11407" spans="1:9" ht="30">
      <c r="A11407" s="6">
        <v>11405</v>
      </c>
      <c r="B11407" s="24" t="s">
        <v>11172</v>
      </c>
      <c r="C11407" s="25" t="str">
        <f>IF(D11407=2,"NO","YES")</f>
        <v>YES</v>
      </c>
      <c r="D11407" s="25">
        <f t="shared" si="190"/>
        <v>0.42</v>
      </c>
      <c r="E11407" s="1">
        <v>1.0374000000000001</v>
      </c>
      <c r="F11407" s="26">
        <v>2856</v>
      </c>
      <c r="G11407" s="17" t="s">
        <v>9170</v>
      </c>
      <c r="H11407" s="127" t="s">
        <v>11095</v>
      </c>
      <c r="I11407" s="4"/>
    </row>
    <row r="11408" spans="1:9" ht="30">
      <c r="A11408" s="6">
        <v>11406</v>
      </c>
      <c r="B11408" s="24" t="s">
        <v>11173</v>
      </c>
      <c r="C11408" s="25" t="str">
        <f>IF(D11408=2,"NO","YES")</f>
        <v>YES</v>
      </c>
      <c r="D11408" s="25">
        <f t="shared" si="190"/>
        <v>0.54</v>
      </c>
      <c r="E11408" s="1">
        <v>1.3338000000000001</v>
      </c>
      <c r="F11408" s="26">
        <v>3672</v>
      </c>
      <c r="G11408" s="17" t="s">
        <v>9170</v>
      </c>
      <c r="H11408" s="127" t="s">
        <v>11095</v>
      </c>
      <c r="I11408" s="4"/>
    </row>
    <row r="11409" spans="1:9" ht="30">
      <c r="A11409" s="6">
        <v>11407</v>
      </c>
      <c r="B11409" s="24" t="s">
        <v>11174</v>
      </c>
      <c r="C11409" s="25" t="str">
        <f>IF(D11409=2,"NO","YES")</f>
        <v>YES</v>
      </c>
      <c r="D11409" s="25">
        <f t="shared" si="190"/>
        <v>0.84</v>
      </c>
      <c r="E11409" s="1">
        <v>2.0748000000000002</v>
      </c>
      <c r="F11409" s="26">
        <v>5712</v>
      </c>
      <c r="G11409" s="17" t="s">
        <v>9170</v>
      </c>
      <c r="H11409" s="127" t="s">
        <v>11095</v>
      </c>
      <c r="I11409" s="4"/>
    </row>
    <row r="11410" spans="1:9" ht="30">
      <c r="A11410" s="6">
        <v>11408</v>
      </c>
      <c r="B11410" s="24" t="s">
        <v>11175</v>
      </c>
      <c r="C11410" s="25" t="str">
        <f>IF(D11410=2,"NO","YES")</f>
        <v>YES</v>
      </c>
      <c r="D11410" s="25">
        <f t="shared" si="190"/>
        <v>7.0000000000000007E-2</v>
      </c>
      <c r="E11410" s="1">
        <v>0.17290000000000003</v>
      </c>
      <c r="F11410" s="26">
        <v>476</v>
      </c>
      <c r="G11410" s="17" t="s">
        <v>9170</v>
      </c>
      <c r="H11410" s="127" t="s">
        <v>11095</v>
      </c>
      <c r="I11410" s="4"/>
    </row>
    <row r="11411" spans="1:9" ht="30">
      <c r="A11411" s="6">
        <v>11409</v>
      </c>
      <c r="B11411" s="24" t="s">
        <v>11176</v>
      </c>
      <c r="C11411" s="25" t="str">
        <f>IF(D11411=2,"NO","YES")</f>
        <v>YES</v>
      </c>
      <c r="D11411" s="25">
        <f t="shared" si="190"/>
        <v>0.08</v>
      </c>
      <c r="E11411" s="1">
        <v>0.19760000000000003</v>
      </c>
      <c r="F11411" s="26">
        <v>544</v>
      </c>
      <c r="G11411" s="17" t="s">
        <v>9170</v>
      </c>
      <c r="H11411" s="127" t="s">
        <v>11095</v>
      </c>
      <c r="I11411" s="4"/>
    </row>
    <row r="11412" spans="1:9" ht="30">
      <c r="A11412" s="6">
        <v>11410</v>
      </c>
      <c r="B11412" s="24" t="s">
        <v>11176</v>
      </c>
      <c r="C11412" s="25" t="str">
        <f>IF(D11412=2,"NO","YES")</f>
        <v>YES</v>
      </c>
      <c r="D11412" s="25">
        <f t="shared" si="190"/>
        <v>0.24</v>
      </c>
      <c r="E11412" s="1">
        <v>0.59279999999999999</v>
      </c>
      <c r="F11412" s="26">
        <v>1632</v>
      </c>
      <c r="G11412" s="17" t="s">
        <v>9170</v>
      </c>
      <c r="H11412" s="127" t="s">
        <v>11095</v>
      </c>
      <c r="I11412" s="4"/>
    </row>
    <row r="11413" spans="1:9" ht="30">
      <c r="A11413" s="6">
        <v>11411</v>
      </c>
      <c r="B11413" s="24" t="s">
        <v>11177</v>
      </c>
      <c r="C11413" s="25" t="str">
        <f>IF(D11413=2,"NO","YES")</f>
        <v>YES</v>
      </c>
      <c r="D11413" s="25">
        <f t="shared" si="190"/>
        <v>0.49</v>
      </c>
      <c r="E11413" s="1">
        <v>1.2103000000000002</v>
      </c>
      <c r="F11413" s="26">
        <v>3332</v>
      </c>
      <c r="G11413" s="17" t="s">
        <v>9170</v>
      </c>
      <c r="H11413" s="127" t="s">
        <v>11095</v>
      </c>
      <c r="I11413" s="4"/>
    </row>
    <row r="11414" spans="1:9" ht="30">
      <c r="A11414" s="6">
        <v>11412</v>
      </c>
      <c r="B11414" s="24" t="s">
        <v>11178</v>
      </c>
      <c r="C11414" s="25" t="str">
        <f>IF(D11414=2,"NO","YES")</f>
        <v>YES</v>
      </c>
      <c r="D11414" s="25">
        <f t="shared" si="190"/>
        <v>1.21</v>
      </c>
      <c r="E11414" s="1">
        <v>2.9887000000000001</v>
      </c>
      <c r="F11414" s="26">
        <v>8228</v>
      </c>
      <c r="G11414" s="17" t="s">
        <v>9170</v>
      </c>
      <c r="H11414" s="127" t="s">
        <v>11095</v>
      </c>
      <c r="I11414" s="4"/>
    </row>
    <row r="11415" spans="1:9" ht="30">
      <c r="A11415" s="6">
        <v>11413</v>
      </c>
      <c r="B11415" s="24" t="s">
        <v>11179</v>
      </c>
      <c r="C11415" s="25" t="str">
        <f>IF(D11415=2,"NO","YES")</f>
        <v>YES</v>
      </c>
      <c r="D11415" s="25">
        <f t="shared" si="190"/>
        <v>0.56999999999999995</v>
      </c>
      <c r="E11415" s="1">
        <v>1.4078999999999999</v>
      </c>
      <c r="F11415" s="26">
        <v>3876</v>
      </c>
      <c r="G11415" s="17" t="s">
        <v>9170</v>
      </c>
      <c r="H11415" s="127" t="s">
        <v>11095</v>
      </c>
      <c r="I11415" s="4"/>
    </row>
    <row r="11416" spans="1:9" ht="30">
      <c r="A11416" s="6">
        <v>11414</v>
      </c>
      <c r="B11416" s="24" t="s">
        <v>11180</v>
      </c>
      <c r="C11416" s="25" t="str">
        <f>IF(D11416=2,"NO","YES")</f>
        <v>YES</v>
      </c>
      <c r="D11416" s="25">
        <f t="shared" si="190"/>
        <v>0.2</v>
      </c>
      <c r="E11416" s="1">
        <v>0.49400000000000005</v>
      </c>
      <c r="F11416" s="26">
        <v>1360</v>
      </c>
      <c r="G11416" s="17" t="s">
        <v>9170</v>
      </c>
      <c r="H11416" s="127" t="s">
        <v>11095</v>
      </c>
      <c r="I11416" s="4"/>
    </row>
    <row r="11417" spans="1:9" ht="30">
      <c r="A11417" s="6">
        <v>11415</v>
      </c>
      <c r="B11417" s="24" t="s">
        <v>11181</v>
      </c>
      <c r="C11417" s="25" t="str">
        <f>IF(D11417=2,"NO","YES")</f>
        <v>YES</v>
      </c>
      <c r="D11417" s="25">
        <f t="shared" si="190"/>
        <v>1.08</v>
      </c>
      <c r="E11417" s="1">
        <v>2.6676000000000002</v>
      </c>
      <c r="F11417" s="26">
        <v>7344</v>
      </c>
      <c r="G11417" s="17" t="s">
        <v>9170</v>
      </c>
      <c r="H11417" s="127" t="s">
        <v>11095</v>
      </c>
      <c r="I11417" s="4"/>
    </row>
    <row r="11418" spans="1:9" ht="30">
      <c r="A11418" s="6">
        <v>11416</v>
      </c>
      <c r="B11418" s="24" t="s">
        <v>11182</v>
      </c>
      <c r="C11418" s="25" t="str">
        <f>IF(D11418=2,"NO","YES")</f>
        <v>YES</v>
      </c>
      <c r="D11418" s="25">
        <f t="shared" si="190"/>
        <v>0.32</v>
      </c>
      <c r="E11418" s="1">
        <v>0.7904000000000001</v>
      </c>
      <c r="F11418" s="26">
        <v>2176</v>
      </c>
      <c r="G11418" s="17" t="s">
        <v>9170</v>
      </c>
      <c r="H11418" s="127" t="s">
        <v>11095</v>
      </c>
      <c r="I11418" s="4"/>
    </row>
    <row r="11419" spans="1:9" ht="30">
      <c r="A11419" s="6">
        <v>11417</v>
      </c>
      <c r="B11419" s="24" t="s">
        <v>11183</v>
      </c>
      <c r="C11419" s="25" t="str">
        <f>IF(D11419=2,"NO","YES")</f>
        <v>YES</v>
      </c>
      <c r="D11419" s="25">
        <f t="shared" si="190"/>
        <v>1.08</v>
      </c>
      <c r="E11419" s="1">
        <v>2.6676000000000002</v>
      </c>
      <c r="F11419" s="26">
        <v>7344</v>
      </c>
      <c r="G11419" s="17" t="s">
        <v>9170</v>
      </c>
      <c r="H11419" s="127" t="s">
        <v>11095</v>
      </c>
      <c r="I11419" s="4"/>
    </row>
    <row r="11420" spans="1:9" ht="30">
      <c r="A11420" s="6">
        <v>11418</v>
      </c>
      <c r="B11420" s="24" t="s">
        <v>11184</v>
      </c>
      <c r="C11420" s="25" t="str">
        <f>IF(D11420=2,"NO","YES")</f>
        <v>YES</v>
      </c>
      <c r="D11420" s="25">
        <f t="shared" si="190"/>
        <v>0.2</v>
      </c>
      <c r="E11420" s="1">
        <v>0.49400000000000005</v>
      </c>
      <c r="F11420" s="26">
        <v>1360</v>
      </c>
      <c r="G11420" s="17" t="s">
        <v>9170</v>
      </c>
      <c r="H11420" s="127" t="s">
        <v>11095</v>
      </c>
      <c r="I11420" s="4"/>
    </row>
    <row r="11421" spans="1:9" ht="30">
      <c r="A11421" s="6">
        <v>11419</v>
      </c>
      <c r="B11421" s="24" t="s">
        <v>11185</v>
      </c>
      <c r="C11421" s="25" t="str">
        <f>IF(D11421=2,"NO","YES")</f>
        <v>YES</v>
      </c>
      <c r="D11421" s="25">
        <f t="shared" si="190"/>
        <v>0.32</v>
      </c>
      <c r="E11421" s="1">
        <v>0.7904000000000001</v>
      </c>
      <c r="F11421" s="26">
        <v>2176</v>
      </c>
      <c r="G11421" s="17" t="s">
        <v>9170</v>
      </c>
      <c r="H11421" s="127" t="s">
        <v>11095</v>
      </c>
      <c r="I11421" s="4"/>
    </row>
    <row r="11422" spans="1:9" ht="30">
      <c r="A11422" s="6">
        <v>11420</v>
      </c>
      <c r="B11422" s="24" t="s">
        <v>11186</v>
      </c>
      <c r="C11422" s="25" t="str">
        <f>IF(D11422=2,"NO","YES")</f>
        <v>YES</v>
      </c>
      <c r="D11422" s="25">
        <f t="shared" si="190"/>
        <v>0.42</v>
      </c>
      <c r="E11422" s="1">
        <v>1.0374000000000001</v>
      </c>
      <c r="F11422" s="26">
        <v>2856</v>
      </c>
      <c r="G11422" s="17" t="s">
        <v>9170</v>
      </c>
      <c r="H11422" s="127" t="s">
        <v>11095</v>
      </c>
      <c r="I11422" s="4"/>
    </row>
    <row r="11423" spans="1:9" ht="30">
      <c r="A11423" s="6">
        <v>11421</v>
      </c>
      <c r="B11423" s="24" t="s">
        <v>11187</v>
      </c>
      <c r="C11423" s="25" t="str">
        <f>IF(D11423=2,"NO","YES")</f>
        <v>YES</v>
      </c>
      <c r="D11423" s="25">
        <f t="shared" si="190"/>
        <v>0.24</v>
      </c>
      <c r="E11423" s="1">
        <v>0.59279999999999999</v>
      </c>
      <c r="F11423" s="26">
        <v>1632</v>
      </c>
      <c r="G11423" s="17" t="s">
        <v>9170</v>
      </c>
      <c r="H11423" s="127" t="s">
        <v>11095</v>
      </c>
      <c r="I11423" s="4"/>
    </row>
    <row r="11424" spans="1:9" ht="30">
      <c r="A11424" s="6">
        <v>11422</v>
      </c>
      <c r="B11424" s="24" t="s">
        <v>11188</v>
      </c>
      <c r="C11424" s="25" t="str">
        <f>IF(D11424=2,"NO","YES")</f>
        <v>YES</v>
      </c>
      <c r="D11424" s="25">
        <f t="shared" si="190"/>
        <v>0.04</v>
      </c>
      <c r="E11424" s="1">
        <v>9.8800000000000013E-2</v>
      </c>
      <c r="F11424" s="26">
        <v>272</v>
      </c>
      <c r="G11424" s="17" t="s">
        <v>9170</v>
      </c>
      <c r="H11424" s="127" t="s">
        <v>11095</v>
      </c>
      <c r="I11424" s="4"/>
    </row>
    <row r="11425" spans="1:9" ht="30">
      <c r="A11425" s="6">
        <v>11423</v>
      </c>
      <c r="B11425" s="24" t="s">
        <v>11189</v>
      </c>
      <c r="C11425" s="25" t="str">
        <f>IF(D11425=2,"NO","YES")</f>
        <v>YES</v>
      </c>
      <c r="D11425" s="25">
        <f t="shared" si="190"/>
        <v>0.19</v>
      </c>
      <c r="E11425" s="1">
        <v>0.46930000000000005</v>
      </c>
      <c r="F11425" s="26">
        <v>1292</v>
      </c>
      <c r="G11425" s="17" t="s">
        <v>9170</v>
      </c>
      <c r="H11425" s="127" t="s">
        <v>11095</v>
      </c>
      <c r="I11425" s="4"/>
    </row>
    <row r="11426" spans="1:9" ht="30">
      <c r="A11426" s="6">
        <v>11424</v>
      </c>
      <c r="B11426" s="24" t="s">
        <v>11190</v>
      </c>
      <c r="C11426" s="25" t="str">
        <f>IF(D11426=2,"NO","YES")</f>
        <v>YES</v>
      </c>
      <c r="D11426" s="25">
        <f t="shared" si="190"/>
        <v>0.08</v>
      </c>
      <c r="E11426" s="1">
        <v>0.19760000000000003</v>
      </c>
      <c r="F11426" s="26">
        <v>544</v>
      </c>
      <c r="G11426" s="17" t="s">
        <v>9170</v>
      </c>
      <c r="H11426" s="127" t="s">
        <v>11095</v>
      </c>
      <c r="I11426" s="4"/>
    </row>
    <row r="11427" spans="1:9" ht="30">
      <c r="A11427" s="6">
        <v>11425</v>
      </c>
      <c r="B11427" s="24" t="s">
        <v>11191</v>
      </c>
      <c r="C11427" s="25" t="str">
        <f>IF(D11427=2,"NO","YES")</f>
        <v>YES</v>
      </c>
      <c r="D11427" s="25">
        <f t="shared" si="190"/>
        <v>0.46</v>
      </c>
      <c r="E11427" s="1">
        <v>1.1362000000000001</v>
      </c>
      <c r="F11427" s="26">
        <v>3128</v>
      </c>
      <c r="G11427" s="17" t="s">
        <v>9170</v>
      </c>
      <c r="H11427" s="127" t="s">
        <v>11095</v>
      </c>
      <c r="I11427" s="4"/>
    </row>
    <row r="11428" spans="1:9" ht="30">
      <c r="A11428" s="6">
        <v>11426</v>
      </c>
      <c r="B11428" s="24" t="s">
        <v>11192</v>
      </c>
      <c r="C11428" s="25" t="str">
        <f>IF(D11428=2,"NO","YES")</f>
        <v>YES</v>
      </c>
      <c r="D11428" s="25">
        <f t="shared" si="190"/>
        <v>0.47</v>
      </c>
      <c r="E11428" s="1">
        <v>1.1609</v>
      </c>
      <c r="F11428" s="26">
        <v>3196</v>
      </c>
      <c r="G11428" s="17" t="s">
        <v>9170</v>
      </c>
      <c r="H11428" s="127" t="s">
        <v>11095</v>
      </c>
      <c r="I11428" s="4"/>
    </row>
    <row r="11429" spans="1:9">
      <c r="A11429" s="6">
        <v>11427</v>
      </c>
      <c r="B11429" s="24" t="s">
        <v>11193</v>
      </c>
      <c r="C11429" s="25" t="str">
        <f>IF(D11429=2,"NO","YES")</f>
        <v>YES</v>
      </c>
      <c r="D11429" s="25">
        <f t="shared" si="190"/>
        <v>0.2</v>
      </c>
      <c r="E11429" s="1">
        <v>0.49400000000000005</v>
      </c>
      <c r="F11429" s="26">
        <v>1360</v>
      </c>
      <c r="G11429" s="17" t="s">
        <v>9170</v>
      </c>
      <c r="H11429" s="127" t="s">
        <v>11095</v>
      </c>
      <c r="I11429" s="4"/>
    </row>
    <row r="11430" spans="1:9" ht="30">
      <c r="A11430" s="6">
        <v>11428</v>
      </c>
      <c r="B11430" s="24" t="s">
        <v>11194</v>
      </c>
      <c r="C11430" s="25" t="str">
        <f>IF(D11430=2,"NO","YES")</f>
        <v>YES</v>
      </c>
      <c r="D11430" s="25">
        <f t="shared" si="190"/>
        <v>0.34</v>
      </c>
      <c r="E11430" s="1">
        <v>0.8398000000000001</v>
      </c>
      <c r="F11430" s="26">
        <v>2312</v>
      </c>
      <c r="G11430" s="17" t="s">
        <v>9170</v>
      </c>
      <c r="H11430" s="127" t="s">
        <v>11095</v>
      </c>
      <c r="I11430" s="4"/>
    </row>
    <row r="11431" spans="1:9" ht="30">
      <c r="A11431" s="6">
        <v>11429</v>
      </c>
      <c r="B11431" s="24" t="s">
        <v>11195</v>
      </c>
      <c r="C11431" s="25" t="str">
        <f>IF(D11431=2,"NO","YES")</f>
        <v>YES</v>
      </c>
      <c r="D11431" s="25">
        <f t="shared" si="190"/>
        <v>0.37</v>
      </c>
      <c r="E11431" s="1">
        <v>0.91390000000000005</v>
      </c>
      <c r="F11431" s="26">
        <v>2516</v>
      </c>
      <c r="G11431" s="17" t="s">
        <v>9170</v>
      </c>
      <c r="H11431" s="127" t="s">
        <v>11095</v>
      </c>
      <c r="I11431" s="4"/>
    </row>
    <row r="11432" spans="1:9" ht="30">
      <c r="A11432" s="6">
        <v>11430</v>
      </c>
      <c r="B11432" s="24" t="s">
        <v>11196</v>
      </c>
      <c r="C11432" s="25" t="str">
        <f>IF(D11432=2,"NO","YES")</f>
        <v>YES</v>
      </c>
      <c r="D11432" s="25">
        <f t="shared" si="190"/>
        <v>0.19</v>
      </c>
      <c r="E11432" s="1">
        <v>0.46930000000000005</v>
      </c>
      <c r="F11432" s="26">
        <v>1292</v>
      </c>
      <c r="G11432" s="17" t="s">
        <v>9170</v>
      </c>
      <c r="H11432" s="127" t="s">
        <v>11095</v>
      </c>
      <c r="I11432" s="4"/>
    </row>
    <row r="11433" spans="1:9" ht="30">
      <c r="A11433" s="6">
        <v>11431</v>
      </c>
      <c r="B11433" s="24" t="s">
        <v>11197</v>
      </c>
      <c r="C11433" s="25" t="str">
        <f>IF(D11433=2,"NO","YES")</f>
        <v>YES</v>
      </c>
      <c r="D11433" s="25">
        <f t="shared" si="190"/>
        <v>0.25</v>
      </c>
      <c r="E11433" s="1">
        <v>0.61750000000000005</v>
      </c>
      <c r="F11433" s="26">
        <v>1700</v>
      </c>
      <c r="G11433" s="17" t="s">
        <v>9170</v>
      </c>
      <c r="H11433" s="127" t="s">
        <v>11095</v>
      </c>
      <c r="I11433" s="4"/>
    </row>
    <row r="11434" spans="1:9" ht="30">
      <c r="A11434" s="6">
        <v>11432</v>
      </c>
      <c r="B11434" s="24" t="s">
        <v>11198</v>
      </c>
      <c r="C11434" s="25" t="str">
        <f>IF(D11434=2,"NO","YES")</f>
        <v>YES</v>
      </c>
      <c r="D11434" s="25">
        <f t="shared" si="190"/>
        <v>0.12</v>
      </c>
      <c r="E11434" s="1">
        <v>0.2964</v>
      </c>
      <c r="F11434" s="26">
        <v>816</v>
      </c>
      <c r="G11434" s="17" t="s">
        <v>9170</v>
      </c>
      <c r="H11434" s="127" t="s">
        <v>11095</v>
      </c>
      <c r="I11434" s="4"/>
    </row>
    <row r="11435" spans="1:9" ht="30">
      <c r="A11435" s="6">
        <v>11433</v>
      </c>
      <c r="B11435" s="24" t="s">
        <v>11199</v>
      </c>
      <c r="C11435" s="25" t="str">
        <f>IF(D11435=2,"NO","YES")</f>
        <v>YES</v>
      </c>
      <c r="D11435" s="25">
        <f t="shared" si="190"/>
        <v>0.24</v>
      </c>
      <c r="E11435" s="1">
        <v>0.59279999999999999</v>
      </c>
      <c r="F11435" s="26">
        <v>1632</v>
      </c>
      <c r="G11435" s="17" t="s">
        <v>9170</v>
      </c>
      <c r="H11435" s="127" t="s">
        <v>11095</v>
      </c>
      <c r="I11435" s="4"/>
    </row>
    <row r="11436" spans="1:9" ht="30">
      <c r="A11436" s="6">
        <v>11434</v>
      </c>
      <c r="B11436" s="24" t="s">
        <v>11200</v>
      </c>
      <c r="C11436" s="25" t="str">
        <f>IF(D11436=2,"NO","YES")</f>
        <v>YES</v>
      </c>
      <c r="D11436" s="25">
        <f t="shared" si="190"/>
        <v>1.24</v>
      </c>
      <c r="E11436" s="1">
        <v>3.0628000000000002</v>
      </c>
      <c r="F11436" s="26">
        <v>8432</v>
      </c>
      <c r="G11436" s="17" t="s">
        <v>9170</v>
      </c>
      <c r="H11436" s="127" t="s">
        <v>11095</v>
      </c>
      <c r="I11436" s="4"/>
    </row>
    <row r="11437" spans="1:9" ht="30">
      <c r="A11437" s="6">
        <v>11435</v>
      </c>
      <c r="B11437" s="24" t="s">
        <v>11201</v>
      </c>
      <c r="C11437" s="25" t="str">
        <f>IF(D11437=2,"NO","YES")</f>
        <v>YES</v>
      </c>
      <c r="D11437" s="25">
        <f t="shared" si="190"/>
        <v>0.47</v>
      </c>
      <c r="E11437" s="1">
        <v>1.1609</v>
      </c>
      <c r="F11437" s="26">
        <v>3196</v>
      </c>
      <c r="G11437" s="17" t="s">
        <v>9170</v>
      </c>
      <c r="H11437" s="127" t="s">
        <v>11095</v>
      </c>
      <c r="I11437" s="4"/>
    </row>
    <row r="11438" spans="1:9" ht="30">
      <c r="A11438" s="6">
        <v>11436</v>
      </c>
      <c r="B11438" s="24" t="s">
        <v>11202</v>
      </c>
      <c r="C11438" s="25" t="str">
        <f>IF(D11438=2,"NO","YES")</f>
        <v>YES</v>
      </c>
      <c r="D11438" s="25">
        <f t="shared" ref="D11438:D11501" si="191">F11438/6800</f>
        <v>0.99</v>
      </c>
      <c r="E11438" s="1">
        <v>2.4453</v>
      </c>
      <c r="F11438" s="26">
        <v>6732</v>
      </c>
      <c r="G11438" s="17" t="s">
        <v>9170</v>
      </c>
      <c r="H11438" s="127" t="s">
        <v>11095</v>
      </c>
      <c r="I11438" s="4"/>
    </row>
    <row r="11439" spans="1:9" ht="30">
      <c r="A11439" s="6">
        <v>11437</v>
      </c>
      <c r="B11439" s="24" t="s">
        <v>11203</v>
      </c>
      <c r="C11439" s="25" t="str">
        <f>IF(D11439=2,"NO","YES")</f>
        <v>YES</v>
      </c>
      <c r="D11439" s="25">
        <f t="shared" si="191"/>
        <v>7.0000000000000007E-2</v>
      </c>
      <c r="E11439" s="1">
        <v>0.17290000000000003</v>
      </c>
      <c r="F11439" s="26">
        <v>476</v>
      </c>
      <c r="G11439" s="17" t="s">
        <v>9170</v>
      </c>
      <c r="H11439" s="127" t="s">
        <v>11095</v>
      </c>
      <c r="I11439" s="4"/>
    </row>
    <row r="11440" spans="1:9" ht="30">
      <c r="A11440" s="6">
        <v>11438</v>
      </c>
      <c r="B11440" s="24" t="s">
        <v>11204</v>
      </c>
      <c r="C11440" s="25" t="str">
        <f>IF(D11440=2,"NO","YES")</f>
        <v>YES</v>
      </c>
      <c r="D11440" s="25">
        <f t="shared" si="191"/>
        <v>0.32</v>
      </c>
      <c r="E11440" s="1">
        <v>0.7904000000000001</v>
      </c>
      <c r="F11440" s="26">
        <v>2176</v>
      </c>
      <c r="G11440" s="17" t="s">
        <v>9170</v>
      </c>
      <c r="H11440" s="127" t="s">
        <v>11095</v>
      </c>
      <c r="I11440" s="4"/>
    </row>
    <row r="11441" spans="1:9" ht="30">
      <c r="A11441" s="6">
        <v>11439</v>
      </c>
      <c r="B11441" s="24" t="s">
        <v>11205</v>
      </c>
      <c r="C11441" s="25" t="str">
        <f>IF(D11441=2,"NO","YES")</f>
        <v>YES</v>
      </c>
      <c r="D11441" s="25">
        <f t="shared" si="191"/>
        <v>0.08</v>
      </c>
      <c r="E11441" s="1">
        <v>0.19760000000000003</v>
      </c>
      <c r="F11441" s="26">
        <v>544</v>
      </c>
      <c r="G11441" s="17" t="s">
        <v>9170</v>
      </c>
      <c r="H11441" s="127" t="s">
        <v>11095</v>
      </c>
      <c r="I11441" s="4"/>
    </row>
    <row r="11442" spans="1:9" ht="30">
      <c r="A11442" s="6">
        <v>11440</v>
      </c>
      <c r="B11442" s="24" t="s">
        <v>11206</v>
      </c>
      <c r="C11442" s="25" t="str">
        <f>IF(D11442=2,"NO","YES")</f>
        <v>YES</v>
      </c>
      <c r="D11442" s="25">
        <f t="shared" si="191"/>
        <v>0.43</v>
      </c>
      <c r="E11442" s="1">
        <v>1.0621</v>
      </c>
      <c r="F11442" s="26">
        <v>2924</v>
      </c>
      <c r="G11442" s="17" t="s">
        <v>9170</v>
      </c>
      <c r="H11442" s="127" t="s">
        <v>11095</v>
      </c>
      <c r="I11442" s="4"/>
    </row>
    <row r="11443" spans="1:9" ht="30">
      <c r="A11443" s="6">
        <v>11441</v>
      </c>
      <c r="B11443" s="24" t="s">
        <v>11207</v>
      </c>
      <c r="C11443" s="25" t="str">
        <f>IF(D11443=2,"NO","YES")</f>
        <v>YES</v>
      </c>
      <c r="D11443" s="25">
        <f t="shared" si="191"/>
        <v>0.08</v>
      </c>
      <c r="E11443" s="1">
        <v>0.19760000000000003</v>
      </c>
      <c r="F11443" s="26">
        <v>544</v>
      </c>
      <c r="G11443" s="17" t="s">
        <v>9170</v>
      </c>
      <c r="H11443" s="127" t="s">
        <v>11095</v>
      </c>
      <c r="I11443" s="4"/>
    </row>
    <row r="11444" spans="1:9" ht="30">
      <c r="A11444" s="6">
        <v>11442</v>
      </c>
      <c r="B11444" s="24" t="s">
        <v>11208</v>
      </c>
      <c r="C11444" s="25" t="str">
        <f>IF(D11444=2,"NO","YES")</f>
        <v>YES</v>
      </c>
      <c r="D11444" s="25">
        <f t="shared" si="191"/>
        <v>0.53</v>
      </c>
      <c r="E11444" s="1">
        <v>1.3091000000000002</v>
      </c>
      <c r="F11444" s="26">
        <v>3604</v>
      </c>
      <c r="G11444" s="17" t="s">
        <v>9170</v>
      </c>
      <c r="H11444" s="127" t="s">
        <v>11095</v>
      </c>
      <c r="I11444" s="4"/>
    </row>
    <row r="11445" spans="1:9">
      <c r="A11445" s="6">
        <v>11443</v>
      </c>
      <c r="B11445" s="24" t="s">
        <v>11209</v>
      </c>
      <c r="C11445" s="25" t="str">
        <f>IF(D11445=2,"NO","YES")</f>
        <v>YES</v>
      </c>
      <c r="D11445" s="25">
        <f t="shared" si="191"/>
        <v>0.44</v>
      </c>
      <c r="E11445" s="1">
        <v>1.0868</v>
      </c>
      <c r="F11445" s="26">
        <v>2992</v>
      </c>
      <c r="G11445" s="17" t="s">
        <v>9170</v>
      </c>
      <c r="H11445" s="127" t="s">
        <v>11095</v>
      </c>
      <c r="I11445" s="4"/>
    </row>
    <row r="11446" spans="1:9" ht="30">
      <c r="A11446" s="6">
        <v>11444</v>
      </c>
      <c r="B11446" s="24" t="s">
        <v>11210</v>
      </c>
      <c r="C11446" s="25" t="str">
        <f>IF(D11446=2,"NO","YES")</f>
        <v>YES</v>
      </c>
      <c r="D11446" s="25">
        <f t="shared" si="191"/>
        <v>0.04</v>
      </c>
      <c r="E11446" s="1">
        <v>9.8800000000000013E-2</v>
      </c>
      <c r="F11446" s="26">
        <v>272</v>
      </c>
      <c r="G11446" s="17" t="s">
        <v>9170</v>
      </c>
      <c r="H11446" s="127" t="s">
        <v>11095</v>
      </c>
      <c r="I11446" s="4"/>
    </row>
    <row r="11447" spans="1:9" ht="30">
      <c r="A11447" s="6">
        <v>11445</v>
      </c>
      <c r="B11447" s="24" t="s">
        <v>11211</v>
      </c>
      <c r="C11447" s="25" t="str">
        <f>IF(D11447=2,"NO","YES")</f>
        <v>YES</v>
      </c>
      <c r="D11447" s="25">
        <f t="shared" si="191"/>
        <v>0.06</v>
      </c>
      <c r="E11447" s="1">
        <v>0.1482</v>
      </c>
      <c r="F11447" s="26">
        <v>408</v>
      </c>
      <c r="G11447" s="17" t="s">
        <v>9170</v>
      </c>
      <c r="H11447" s="127" t="s">
        <v>11095</v>
      </c>
      <c r="I11447" s="4"/>
    </row>
    <row r="11448" spans="1:9">
      <c r="A11448" s="6">
        <v>11446</v>
      </c>
      <c r="B11448" s="24" t="s">
        <v>11212</v>
      </c>
      <c r="C11448" s="25" t="str">
        <f>IF(D11448=2,"NO","YES")</f>
        <v>YES</v>
      </c>
      <c r="D11448" s="25">
        <f t="shared" si="191"/>
        <v>0.04</v>
      </c>
      <c r="E11448" s="1">
        <v>9.8800000000000013E-2</v>
      </c>
      <c r="F11448" s="26">
        <v>272</v>
      </c>
      <c r="G11448" s="17" t="s">
        <v>9170</v>
      </c>
      <c r="H11448" s="127" t="s">
        <v>11095</v>
      </c>
      <c r="I11448" s="4"/>
    </row>
    <row r="11449" spans="1:9" ht="45">
      <c r="A11449" s="6">
        <v>11447</v>
      </c>
      <c r="B11449" s="24" t="s">
        <v>11213</v>
      </c>
      <c r="C11449" s="25" t="str">
        <f>IF(D11449=2,"NO","YES")</f>
        <v>YES</v>
      </c>
      <c r="D11449" s="25">
        <f t="shared" si="191"/>
        <v>0.69</v>
      </c>
      <c r="E11449" s="1">
        <v>1.7042999999999999</v>
      </c>
      <c r="F11449" s="26">
        <v>4692</v>
      </c>
      <c r="G11449" s="17" t="s">
        <v>9170</v>
      </c>
      <c r="H11449" s="127" t="s">
        <v>11095</v>
      </c>
      <c r="I11449" s="4"/>
    </row>
    <row r="11450" spans="1:9" ht="30">
      <c r="A11450" s="6">
        <v>11448</v>
      </c>
      <c r="B11450" s="24" t="s">
        <v>11214</v>
      </c>
      <c r="C11450" s="25" t="str">
        <f>IF(D11450=2,"NO","YES")</f>
        <v>YES</v>
      </c>
      <c r="D11450" s="25">
        <f t="shared" si="191"/>
        <v>0.34</v>
      </c>
      <c r="E11450" s="1">
        <v>0.8398000000000001</v>
      </c>
      <c r="F11450" s="26">
        <v>2312</v>
      </c>
      <c r="G11450" s="17" t="s">
        <v>9170</v>
      </c>
      <c r="H11450" s="127" t="s">
        <v>11095</v>
      </c>
      <c r="I11450" s="4"/>
    </row>
    <row r="11451" spans="1:9" ht="30">
      <c r="A11451" s="6">
        <v>11449</v>
      </c>
      <c r="B11451" s="24" t="s">
        <v>11215</v>
      </c>
      <c r="C11451" s="25" t="str">
        <f>IF(D11451=2,"NO","YES")</f>
        <v>YES</v>
      </c>
      <c r="D11451" s="25">
        <f t="shared" si="191"/>
        <v>0.15</v>
      </c>
      <c r="E11451" s="1">
        <v>0.3705</v>
      </c>
      <c r="F11451" s="26">
        <v>1020</v>
      </c>
      <c r="G11451" s="17" t="s">
        <v>9170</v>
      </c>
      <c r="H11451" s="127" t="s">
        <v>11095</v>
      </c>
      <c r="I11451" s="4"/>
    </row>
    <row r="11452" spans="1:9" ht="30">
      <c r="A11452" s="6">
        <v>11450</v>
      </c>
      <c r="B11452" s="24" t="s">
        <v>11216</v>
      </c>
      <c r="C11452" s="25" t="str">
        <f>IF(D11452=2,"NO","YES")</f>
        <v>YES</v>
      </c>
      <c r="D11452" s="25">
        <f t="shared" si="191"/>
        <v>0.02</v>
      </c>
      <c r="E11452" s="1">
        <v>4.9400000000000006E-2</v>
      </c>
      <c r="F11452" s="26">
        <v>136</v>
      </c>
      <c r="G11452" s="17" t="s">
        <v>9170</v>
      </c>
      <c r="H11452" s="127" t="s">
        <v>11095</v>
      </c>
      <c r="I11452" s="4"/>
    </row>
    <row r="11453" spans="1:9" ht="30">
      <c r="A11453" s="6">
        <v>11451</v>
      </c>
      <c r="B11453" s="24" t="s">
        <v>11217</v>
      </c>
      <c r="C11453" s="25" t="str">
        <f>IF(D11453=2,"NO","YES")</f>
        <v>YES</v>
      </c>
      <c r="D11453" s="25">
        <f t="shared" si="191"/>
        <v>0.35</v>
      </c>
      <c r="E11453" s="1">
        <v>0.86450000000000005</v>
      </c>
      <c r="F11453" s="26">
        <v>2380</v>
      </c>
      <c r="G11453" s="17" t="s">
        <v>9170</v>
      </c>
      <c r="H11453" s="127" t="s">
        <v>11095</v>
      </c>
      <c r="I11453" s="4"/>
    </row>
    <row r="11454" spans="1:9" ht="30">
      <c r="A11454" s="6">
        <v>11452</v>
      </c>
      <c r="B11454" s="24" t="s">
        <v>11218</v>
      </c>
      <c r="C11454" s="25" t="str">
        <f>IF(D11454=2,"NO","YES")</f>
        <v>YES</v>
      </c>
      <c r="D11454" s="25">
        <f t="shared" si="191"/>
        <v>0.31</v>
      </c>
      <c r="E11454" s="1">
        <v>0.76570000000000005</v>
      </c>
      <c r="F11454" s="26">
        <v>2108</v>
      </c>
      <c r="G11454" s="17" t="s">
        <v>9170</v>
      </c>
      <c r="H11454" s="127" t="s">
        <v>11095</v>
      </c>
      <c r="I11454" s="4"/>
    </row>
    <row r="11455" spans="1:9">
      <c r="A11455" s="6">
        <v>11453</v>
      </c>
      <c r="B11455" s="24" t="s">
        <v>11219</v>
      </c>
      <c r="C11455" s="25" t="str">
        <f>IF(D11455=2,"NO","YES")</f>
        <v>YES</v>
      </c>
      <c r="D11455" s="25">
        <f t="shared" si="191"/>
        <v>0.32</v>
      </c>
      <c r="E11455" s="1">
        <v>0.7904000000000001</v>
      </c>
      <c r="F11455" s="26">
        <v>2176</v>
      </c>
      <c r="G11455" s="17" t="s">
        <v>9170</v>
      </c>
      <c r="H11455" s="127" t="s">
        <v>11095</v>
      </c>
      <c r="I11455" s="4"/>
    </row>
    <row r="11456" spans="1:9" ht="30">
      <c r="A11456" s="6">
        <v>11454</v>
      </c>
      <c r="B11456" s="24" t="s">
        <v>11220</v>
      </c>
      <c r="C11456" s="25" t="str">
        <f>IF(D11456=2,"NO","YES")</f>
        <v>YES</v>
      </c>
      <c r="D11456" s="25">
        <f t="shared" si="191"/>
        <v>0.28000000000000003</v>
      </c>
      <c r="E11456" s="1">
        <v>0.6916000000000001</v>
      </c>
      <c r="F11456" s="26">
        <v>1904</v>
      </c>
      <c r="G11456" s="17" t="s">
        <v>9170</v>
      </c>
      <c r="H11456" s="127" t="s">
        <v>11095</v>
      </c>
      <c r="I11456" s="4"/>
    </row>
    <row r="11457" spans="1:9" ht="30">
      <c r="A11457" s="6">
        <v>11455</v>
      </c>
      <c r="B11457" s="24" t="s">
        <v>11221</v>
      </c>
      <c r="C11457" s="25" t="str">
        <f>IF(D11457=2,"NO","YES")</f>
        <v>YES</v>
      </c>
      <c r="D11457" s="25">
        <f t="shared" si="191"/>
        <v>0.62</v>
      </c>
      <c r="E11457" s="1">
        <v>1.5314000000000001</v>
      </c>
      <c r="F11457" s="26">
        <v>4216</v>
      </c>
      <c r="G11457" s="17" t="s">
        <v>9170</v>
      </c>
      <c r="H11457" s="127" t="s">
        <v>11095</v>
      </c>
      <c r="I11457" s="4"/>
    </row>
    <row r="11458" spans="1:9" ht="30">
      <c r="A11458" s="6">
        <v>11456</v>
      </c>
      <c r="B11458" s="24" t="s">
        <v>11222</v>
      </c>
      <c r="C11458" s="25" t="str">
        <f>IF(D11458=2,"NO","YES")</f>
        <v>YES</v>
      </c>
      <c r="D11458" s="25">
        <f t="shared" si="191"/>
        <v>0.13</v>
      </c>
      <c r="E11458" s="1">
        <v>0.32110000000000005</v>
      </c>
      <c r="F11458" s="26">
        <v>884</v>
      </c>
      <c r="G11458" s="17" t="s">
        <v>9170</v>
      </c>
      <c r="H11458" s="127" t="s">
        <v>11095</v>
      </c>
      <c r="I11458" s="4"/>
    </row>
    <row r="11459" spans="1:9" ht="30">
      <c r="A11459" s="6">
        <v>11457</v>
      </c>
      <c r="B11459" s="24" t="s">
        <v>11223</v>
      </c>
      <c r="C11459" s="25" t="str">
        <f>IF(D11459=2,"NO","YES")</f>
        <v>YES</v>
      </c>
      <c r="D11459" s="25">
        <f t="shared" si="191"/>
        <v>0.19</v>
      </c>
      <c r="E11459" s="1">
        <v>0.46930000000000005</v>
      </c>
      <c r="F11459" s="26">
        <v>1292</v>
      </c>
      <c r="G11459" s="17" t="s">
        <v>9170</v>
      </c>
      <c r="H11459" s="127" t="s">
        <v>11095</v>
      </c>
      <c r="I11459" s="4"/>
    </row>
    <row r="11460" spans="1:9" ht="30">
      <c r="A11460" s="6">
        <v>11458</v>
      </c>
      <c r="B11460" s="24" t="s">
        <v>11224</v>
      </c>
      <c r="C11460" s="25" t="str">
        <f>IF(D11460=2,"NO","YES")</f>
        <v>YES</v>
      </c>
      <c r="D11460" s="25">
        <f t="shared" si="191"/>
        <v>0.2</v>
      </c>
      <c r="E11460" s="1">
        <v>0.49400000000000005</v>
      </c>
      <c r="F11460" s="26">
        <v>1360</v>
      </c>
      <c r="G11460" s="17" t="s">
        <v>9170</v>
      </c>
      <c r="H11460" s="127" t="s">
        <v>11095</v>
      </c>
      <c r="I11460" s="4"/>
    </row>
    <row r="11461" spans="1:9" ht="30">
      <c r="A11461" s="6">
        <v>11459</v>
      </c>
      <c r="B11461" s="24" t="s">
        <v>11225</v>
      </c>
      <c r="C11461" s="25" t="str">
        <f>IF(D11461=2,"NO","YES")</f>
        <v>YES</v>
      </c>
      <c r="D11461" s="25">
        <f t="shared" si="191"/>
        <v>0.09</v>
      </c>
      <c r="E11461" s="1">
        <v>0.2223</v>
      </c>
      <c r="F11461" s="26">
        <v>612</v>
      </c>
      <c r="G11461" s="17" t="s">
        <v>9170</v>
      </c>
      <c r="H11461" s="127" t="s">
        <v>11095</v>
      </c>
      <c r="I11461" s="4"/>
    </row>
    <row r="11462" spans="1:9" ht="30">
      <c r="A11462" s="6">
        <v>11460</v>
      </c>
      <c r="B11462" s="24" t="s">
        <v>11226</v>
      </c>
      <c r="C11462" s="25" t="str">
        <f>IF(D11462=2,"NO","YES")</f>
        <v>YES</v>
      </c>
      <c r="D11462" s="25">
        <f t="shared" si="191"/>
        <v>0.44</v>
      </c>
      <c r="E11462" s="1">
        <v>1.0868</v>
      </c>
      <c r="F11462" s="26">
        <v>2992</v>
      </c>
      <c r="G11462" s="17" t="s">
        <v>9170</v>
      </c>
      <c r="H11462" s="127" t="s">
        <v>11095</v>
      </c>
      <c r="I11462" s="4"/>
    </row>
    <row r="11463" spans="1:9" ht="30">
      <c r="A11463" s="6">
        <v>11461</v>
      </c>
      <c r="B11463" s="24" t="s">
        <v>11227</v>
      </c>
      <c r="C11463" s="25" t="str">
        <f>IF(D11463=2,"NO","YES")</f>
        <v>YES</v>
      </c>
      <c r="D11463" s="25">
        <f t="shared" si="191"/>
        <v>0.76</v>
      </c>
      <c r="E11463" s="1">
        <v>1.8772000000000002</v>
      </c>
      <c r="F11463" s="26">
        <v>5168</v>
      </c>
      <c r="G11463" s="17" t="s">
        <v>9170</v>
      </c>
      <c r="H11463" s="127" t="s">
        <v>11095</v>
      </c>
      <c r="I11463" s="4"/>
    </row>
    <row r="11464" spans="1:9" ht="30">
      <c r="A11464" s="6">
        <v>11462</v>
      </c>
      <c r="B11464" s="24" t="s">
        <v>11228</v>
      </c>
      <c r="C11464" s="25" t="str">
        <f>IF(D11464=2,"NO","YES")</f>
        <v>YES</v>
      </c>
      <c r="D11464" s="25">
        <f t="shared" si="191"/>
        <v>0.03</v>
      </c>
      <c r="E11464" s="1">
        <v>7.4099999999999999E-2</v>
      </c>
      <c r="F11464" s="26">
        <v>204</v>
      </c>
      <c r="G11464" s="17" t="s">
        <v>9170</v>
      </c>
      <c r="H11464" s="127" t="s">
        <v>11095</v>
      </c>
      <c r="I11464" s="4"/>
    </row>
    <row r="11465" spans="1:9">
      <c r="A11465" s="6">
        <v>11463</v>
      </c>
      <c r="B11465" s="24" t="s">
        <v>11229</v>
      </c>
      <c r="C11465" s="25" t="str">
        <f>IF(D11465=2,"NO","YES")</f>
        <v>YES</v>
      </c>
      <c r="D11465" s="25">
        <f t="shared" si="191"/>
        <v>0.08</v>
      </c>
      <c r="E11465" s="1">
        <v>0.19760000000000003</v>
      </c>
      <c r="F11465" s="26">
        <v>544</v>
      </c>
      <c r="G11465" s="17" t="s">
        <v>9170</v>
      </c>
      <c r="H11465" s="127" t="s">
        <v>11095</v>
      </c>
      <c r="I11465" s="4"/>
    </row>
    <row r="11466" spans="1:9" ht="30">
      <c r="A11466" s="6">
        <v>11464</v>
      </c>
      <c r="B11466" s="24" t="s">
        <v>11230</v>
      </c>
      <c r="C11466" s="25" t="str">
        <f>IF(D11466=2,"NO","YES")</f>
        <v>YES</v>
      </c>
      <c r="D11466" s="25">
        <f t="shared" si="191"/>
        <v>0.1</v>
      </c>
      <c r="E11466" s="1">
        <v>0.24700000000000003</v>
      </c>
      <c r="F11466" s="26">
        <v>680</v>
      </c>
      <c r="G11466" s="17" t="s">
        <v>9170</v>
      </c>
      <c r="H11466" s="127" t="s">
        <v>11095</v>
      </c>
      <c r="I11466" s="4"/>
    </row>
    <row r="11467" spans="1:9" ht="30">
      <c r="A11467" s="6">
        <v>11465</v>
      </c>
      <c r="B11467" s="24" t="s">
        <v>11231</v>
      </c>
      <c r="C11467" s="25" t="str">
        <f>IF(D11467=2,"NO","YES")</f>
        <v>YES</v>
      </c>
      <c r="D11467" s="25">
        <f t="shared" si="191"/>
        <v>0.21</v>
      </c>
      <c r="E11467" s="1">
        <v>0.51870000000000005</v>
      </c>
      <c r="F11467" s="26">
        <v>1428</v>
      </c>
      <c r="G11467" s="17" t="s">
        <v>9170</v>
      </c>
      <c r="H11467" s="127" t="s">
        <v>11095</v>
      </c>
      <c r="I11467" s="4"/>
    </row>
    <row r="11468" spans="1:9" ht="30">
      <c r="A11468" s="6">
        <v>11466</v>
      </c>
      <c r="B11468" s="24" t="s">
        <v>11232</v>
      </c>
      <c r="C11468" s="25" t="str">
        <f>IF(D11468=2,"NO","YES")</f>
        <v>YES</v>
      </c>
      <c r="D11468" s="25">
        <f t="shared" si="191"/>
        <v>0.18</v>
      </c>
      <c r="E11468" s="1">
        <v>0.4446</v>
      </c>
      <c r="F11468" s="26">
        <v>1224</v>
      </c>
      <c r="G11468" s="17" t="s">
        <v>9170</v>
      </c>
      <c r="H11468" s="127" t="s">
        <v>11095</v>
      </c>
      <c r="I11468" s="4"/>
    </row>
    <row r="11469" spans="1:9" ht="30">
      <c r="A11469" s="6">
        <v>11467</v>
      </c>
      <c r="B11469" s="24" t="s">
        <v>11233</v>
      </c>
      <c r="C11469" s="25" t="str">
        <f>IF(D11469=2,"NO","YES")</f>
        <v>YES</v>
      </c>
      <c r="D11469" s="25">
        <f t="shared" si="191"/>
        <v>1.44</v>
      </c>
      <c r="E11469" s="1">
        <v>3.5568</v>
      </c>
      <c r="F11469" s="26">
        <v>9792</v>
      </c>
      <c r="G11469" s="17" t="s">
        <v>9170</v>
      </c>
      <c r="H11469" s="127" t="s">
        <v>11095</v>
      </c>
      <c r="I11469" s="4"/>
    </row>
    <row r="11470" spans="1:9" ht="30">
      <c r="A11470" s="6">
        <v>11468</v>
      </c>
      <c r="B11470" s="24" t="s">
        <v>11234</v>
      </c>
      <c r="C11470" s="25" t="str">
        <f>IF(D11470=2,"NO","YES")</f>
        <v>YES</v>
      </c>
      <c r="D11470" s="25">
        <f t="shared" si="191"/>
        <v>0.3</v>
      </c>
      <c r="E11470" s="1">
        <v>0.74099999999999999</v>
      </c>
      <c r="F11470" s="26">
        <v>2040</v>
      </c>
      <c r="G11470" s="17" t="s">
        <v>9170</v>
      </c>
      <c r="H11470" s="127" t="s">
        <v>11095</v>
      </c>
      <c r="I11470" s="4"/>
    </row>
    <row r="11471" spans="1:9">
      <c r="A11471" s="6">
        <v>11469</v>
      </c>
      <c r="B11471" s="24" t="s">
        <v>11235</v>
      </c>
      <c r="C11471" s="25" t="str">
        <f>IF(D11471=2,"NO","YES")</f>
        <v>YES</v>
      </c>
      <c r="D11471" s="25">
        <f t="shared" si="191"/>
        <v>0.12</v>
      </c>
      <c r="E11471" s="1">
        <v>0.2964</v>
      </c>
      <c r="F11471" s="26">
        <v>816</v>
      </c>
      <c r="G11471" s="17" t="s">
        <v>9170</v>
      </c>
      <c r="H11471" s="127" t="s">
        <v>11095</v>
      </c>
      <c r="I11471" s="4"/>
    </row>
    <row r="11472" spans="1:9" ht="30">
      <c r="A11472" s="6">
        <v>11470</v>
      </c>
      <c r="B11472" s="24" t="s">
        <v>11236</v>
      </c>
      <c r="C11472" s="25" t="str">
        <f>IF(D11472=2,"NO","YES")</f>
        <v>YES</v>
      </c>
      <c r="D11472" s="25">
        <f t="shared" si="191"/>
        <v>0.55000000000000004</v>
      </c>
      <c r="E11472" s="1">
        <v>1.3585000000000003</v>
      </c>
      <c r="F11472" s="26">
        <v>3740</v>
      </c>
      <c r="G11472" s="17" t="s">
        <v>9170</v>
      </c>
      <c r="H11472" s="127" t="s">
        <v>11095</v>
      </c>
      <c r="I11472" s="4"/>
    </row>
    <row r="11473" spans="1:9" ht="30">
      <c r="A11473" s="6">
        <v>11471</v>
      </c>
      <c r="B11473" s="24" t="s">
        <v>11237</v>
      </c>
      <c r="C11473" s="25" t="str">
        <f>IF(D11473=2,"NO","YES")</f>
        <v>YES</v>
      </c>
      <c r="D11473" s="25">
        <f t="shared" si="191"/>
        <v>0.14000000000000001</v>
      </c>
      <c r="E11473" s="1">
        <v>0.34580000000000005</v>
      </c>
      <c r="F11473" s="26">
        <v>952</v>
      </c>
      <c r="G11473" s="17" t="s">
        <v>9170</v>
      </c>
      <c r="H11473" s="127" t="s">
        <v>11095</v>
      </c>
      <c r="I11473" s="4"/>
    </row>
    <row r="11474" spans="1:9" ht="30">
      <c r="A11474" s="6">
        <v>11472</v>
      </c>
      <c r="B11474" s="24" t="s">
        <v>11238</v>
      </c>
      <c r="C11474" s="25" t="str">
        <f>IF(D11474=2,"NO","YES")</f>
        <v>YES</v>
      </c>
      <c r="D11474" s="25">
        <f t="shared" si="191"/>
        <v>0.2</v>
      </c>
      <c r="E11474" s="1">
        <v>0.49400000000000005</v>
      </c>
      <c r="F11474" s="26">
        <v>1360</v>
      </c>
      <c r="G11474" s="17" t="s">
        <v>9170</v>
      </c>
      <c r="H11474" s="127" t="s">
        <v>11095</v>
      </c>
      <c r="I11474" s="4"/>
    </row>
    <row r="11475" spans="1:9" ht="30">
      <c r="A11475" s="6">
        <v>11473</v>
      </c>
      <c r="B11475" s="24" t="s">
        <v>11239</v>
      </c>
      <c r="C11475" s="25" t="str">
        <f>IF(D11475=2,"NO","YES")</f>
        <v>YES</v>
      </c>
      <c r="D11475" s="25">
        <f t="shared" si="191"/>
        <v>0.49</v>
      </c>
      <c r="E11475" s="1">
        <v>1.2103000000000002</v>
      </c>
      <c r="F11475" s="26">
        <v>3332</v>
      </c>
      <c r="G11475" s="17" t="s">
        <v>9170</v>
      </c>
      <c r="H11475" s="127" t="s">
        <v>11095</v>
      </c>
      <c r="I11475" s="4"/>
    </row>
    <row r="11476" spans="1:9" ht="30">
      <c r="A11476" s="6">
        <v>11474</v>
      </c>
      <c r="B11476" s="24" t="s">
        <v>11240</v>
      </c>
      <c r="C11476" s="25" t="str">
        <f>IF(D11476=2,"NO","YES")</f>
        <v>YES</v>
      </c>
      <c r="D11476" s="25">
        <f t="shared" si="191"/>
        <v>0.48</v>
      </c>
      <c r="E11476" s="1">
        <v>1.1856</v>
      </c>
      <c r="F11476" s="26">
        <v>3264</v>
      </c>
      <c r="G11476" s="17" t="s">
        <v>9170</v>
      </c>
      <c r="H11476" s="127" t="s">
        <v>11095</v>
      </c>
      <c r="I11476" s="4"/>
    </row>
    <row r="11477" spans="1:9" ht="30">
      <c r="A11477" s="6">
        <v>11475</v>
      </c>
      <c r="B11477" s="24" t="s">
        <v>11241</v>
      </c>
      <c r="C11477" s="25" t="str">
        <f>IF(D11477=2,"NO","YES")</f>
        <v>YES</v>
      </c>
      <c r="D11477" s="25">
        <f t="shared" si="191"/>
        <v>0.2</v>
      </c>
      <c r="E11477" s="1">
        <v>0.49400000000000005</v>
      </c>
      <c r="F11477" s="26">
        <v>1360</v>
      </c>
      <c r="G11477" s="17" t="s">
        <v>9170</v>
      </c>
      <c r="H11477" s="127" t="s">
        <v>11095</v>
      </c>
      <c r="I11477" s="4"/>
    </row>
    <row r="11478" spans="1:9" ht="30">
      <c r="A11478" s="6">
        <v>11476</v>
      </c>
      <c r="B11478" s="24" t="s">
        <v>11242</v>
      </c>
      <c r="C11478" s="25" t="str">
        <f>IF(D11478=2,"NO","YES")</f>
        <v>YES</v>
      </c>
      <c r="D11478" s="25">
        <f t="shared" si="191"/>
        <v>0.05</v>
      </c>
      <c r="E11478" s="1">
        <v>0.12350000000000001</v>
      </c>
      <c r="F11478" s="26">
        <v>340</v>
      </c>
      <c r="G11478" s="17" t="s">
        <v>9170</v>
      </c>
      <c r="H11478" s="127" t="s">
        <v>11095</v>
      </c>
      <c r="I11478" s="4"/>
    </row>
    <row r="11479" spans="1:9" ht="30">
      <c r="A11479" s="6">
        <v>11477</v>
      </c>
      <c r="B11479" s="24" t="s">
        <v>11243</v>
      </c>
      <c r="C11479" s="25" t="str">
        <f>IF(D11479=2,"NO","YES")</f>
        <v>YES</v>
      </c>
      <c r="D11479" s="25">
        <f t="shared" si="191"/>
        <v>0.16</v>
      </c>
      <c r="E11479" s="1">
        <v>0.39520000000000005</v>
      </c>
      <c r="F11479" s="26">
        <v>1088</v>
      </c>
      <c r="G11479" s="17" t="s">
        <v>9170</v>
      </c>
      <c r="H11479" s="127" t="s">
        <v>11095</v>
      </c>
      <c r="I11479" s="4"/>
    </row>
    <row r="11480" spans="1:9" ht="30">
      <c r="A11480" s="6">
        <v>11478</v>
      </c>
      <c r="B11480" s="24" t="s">
        <v>11244</v>
      </c>
      <c r="C11480" s="25" t="str">
        <f>IF(D11480=2,"NO","YES")</f>
        <v>YES</v>
      </c>
      <c r="D11480" s="25">
        <f t="shared" si="191"/>
        <v>0.22</v>
      </c>
      <c r="E11480" s="1">
        <v>0.54339999999999999</v>
      </c>
      <c r="F11480" s="26">
        <v>1496</v>
      </c>
      <c r="G11480" s="17" t="s">
        <v>9170</v>
      </c>
      <c r="H11480" s="127" t="s">
        <v>11095</v>
      </c>
      <c r="I11480" s="4"/>
    </row>
    <row r="11481" spans="1:9" ht="30">
      <c r="A11481" s="6">
        <v>11479</v>
      </c>
      <c r="B11481" s="24" t="s">
        <v>11245</v>
      </c>
      <c r="C11481" s="25" t="str">
        <f>IF(D11481=2,"NO","YES")</f>
        <v>YES</v>
      </c>
      <c r="D11481" s="25">
        <f t="shared" si="191"/>
        <v>0.39</v>
      </c>
      <c r="E11481" s="1">
        <v>0.96330000000000016</v>
      </c>
      <c r="F11481" s="26">
        <v>2652</v>
      </c>
      <c r="G11481" s="17" t="s">
        <v>9170</v>
      </c>
      <c r="H11481" s="127" t="s">
        <v>11095</v>
      </c>
      <c r="I11481" s="4"/>
    </row>
    <row r="11482" spans="1:9" ht="30">
      <c r="A11482" s="6">
        <v>11480</v>
      </c>
      <c r="B11482" s="24" t="s">
        <v>11246</v>
      </c>
      <c r="C11482" s="25" t="str">
        <f>IF(D11482=2,"NO","YES")</f>
        <v>YES</v>
      </c>
      <c r="D11482" s="25">
        <f t="shared" si="191"/>
        <v>0.41</v>
      </c>
      <c r="E11482" s="1">
        <v>1.0126999999999999</v>
      </c>
      <c r="F11482" s="26">
        <v>2788</v>
      </c>
      <c r="G11482" s="17" t="s">
        <v>9170</v>
      </c>
      <c r="H11482" s="127" t="s">
        <v>11095</v>
      </c>
      <c r="I11482" s="4"/>
    </row>
    <row r="11483" spans="1:9" ht="30">
      <c r="A11483" s="6">
        <v>11481</v>
      </c>
      <c r="B11483" s="24" t="s">
        <v>11247</v>
      </c>
      <c r="C11483" s="25" t="str">
        <f>IF(D11483=2,"NO","YES")</f>
        <v>YES</v>
      </c>
      <c r="D11483" s="25">
        <f t="shared" si="191"/>
        <v>0.27</v>
      </c>
      <c r="E11483" s="1">
        <v>0.66690000000000005</v>
      </c>
      <c r="F11483" s="26">
        <v>1836</v>
      </c>
      <c r="G11483" s="17" t="s">
        <v>9170</v>
      </c>
      <c r="H11483" s="127" t="s">
        <v>11095</v>
      </c>
      <c r="I11483" s="4"/>
    </row>
    <row r="11484" spans="1:9" ht="30">
      <c r="A11484" s="6">
        <v>11482</v>
      </c>
      <c r="B11484" s="24" t="s">
        <v>11248</v>
      </c>
      <c r="C11484" s="25" t="str">
        <f>IF(D11484=2,"NO","YES")</f>
        <v>YES</v>
      </c>
      <c r="D11484" s="25">
        <f t="shared" si="191"/>
        <v>1.04</v>
      </c>
      <c r="E11484" s="1">
        <v>2.5688000000000004</v>
      </c>
      <c r="F11484" s="26">
        <v>7072</v>
      </c>
      <c r="G11484" s="17" t="s">
        <v>9170</v>
      </c>
      <c r="H11484" s="127" t="s">
        <v>11095</v>
      </c>
      <c r="I11484" s="4"/>
    </row>
    <row r="11485" spans="1:9">
      <c r="A11485" s="6">
        <v>11483</v>
      </c>
      <c r="B11485" s="24" t="s">
        <v>11249</v>
      </c>
      <c r="C11485" s="25" t="str">
        <f>IF(D11485=2,"NO","YES")</f>
        <v>YES</v>
      </c>
      <c r="D11485" s="25">
        <f t="shared" si="191"/>
        <v>0.09</v>
      </c>
      <c r="E11485" s="1">
        <v>0.2223</v>
      </c>
      <c r="F11485" s="26">
        <v>612</v>
      </c>
      <c r="G11485" s="17" t="s">
        <v>9170</v>
      </c>
      <c r="H11485" s="127" t="s">
        <v>11095</v>
      </c>
      <c r="I11485" s="4"/>
    </row>
    <row r="11486" spans="1:9" ht="30">
      <c r="A11486" s="6">
        <v>11484</v>
      </c>
      <c r="B11486" s="24" t="s">
        <v>11250</v>
      </c>
      <c r="C11486" s="25" t="str">
        <f>IF(D11486=2,"NO","YES")</f>
        <v>YES</v>
      </c>
      <c r="D11486" s="25">
        <f t="shared" si="191"/>
        <v>0.4</v>
      </c>
      <c r="E11486" s="1">
        <v>0.9880000000000001</v>
      </c>
      <c r="F11486" s="26">
        <v>2720</v>
      </c>
      <c r="G11486" s="17" t="s">
        <v>9170</v>
      </c>
      <c r="H11486" s="127" t="s">
        <v>11095</v>
      </c>
      <c r="I11486" s="4"/>
    </row>
    <row r="11487" spans="1:9" ht="30">
      <c r="A11487" s="6">
        <v>11485</v>
      </c>
      <c r="B11487" s="24" t="s">
        <v>11251</v>
      </c>
      <c r="C11487" s="25" t="str">
        <f>IF(D11487=2,"NO","YES")</f>
        <v>YES</v>
      </c>
      <c r="D11487" s="25">
        <f t="shared" si="191"/>
        <v>0.4</v>
      </c>
      <c r="E11487" s="1">
        <v>0.9880000000000001</v>
      </c>
      <c r="F11487" s="26">
        <v>2720</v>
      </c>
      <c r="G11487" s="17" t="s">
        <v>9170</v>
      </c>
      <c r="H11487" s="127" t="s">
        <v>11095</v>
      </c>
      <c r="I11487" s="4"/>
    </row>
    <row r="11488" spans="1:9" ht="30">
      <c r="A11488" s="6">
        <v>11486</v>
      </c>
      <c r="B11488" s="24" t="s">
        <v>11252</v>
      </c>
      <c r="C11488" s="25" t="str">
        <f>IF(D11488=2,"NO","YES")</f>
        <v>YES</v>
      </c>
      <c r="D11488" s="25">
        <f t="shared" si="191"/>
        <v>0.56000000000000005</v>
      </c>
      <c r="E11488" s="1">
        <v>1.3832000000000002</v>
      </c>
      <c r="F11488" s="26">
        <v>3808</v>
      </c>
      <c r="G11488" s="17" t="s">
        <v>9170</v>
      </c>
      <c r="H11488" s="127" t="s">
        <v>11095</v>
      </c>
      <c r="I11488" s="4"/>
    </row>
    <row r="11489" spans="1:9">
      <c r="A11489" s="6">
        <v>11487</v>
      </c>
      <c r="B11489" s="24" t="s">
        <v>11253</v>
      </c>
      <c r="C11489" s="25" t="str">
        <f>IF(D11489=2,"NO","YES")</f>
        <v>YES</v>
      </c>
      <c r="D11489" s="25">
        <f t="shared" si="191"/>
        <v>0.03</v>
      </c>
      <c r="E11489" s="1">
        <v>7.4099999999999999E-2</v>
      </c>
      <c r="F11489" s="26">
        <v>204</v>
      </c>
      <c r="G11489" s="17" t="s">
        <v>9170</v>
      </c>
      <c r="H11489" s="127" t="s">
        <v>11095</v>
      </c>
      <c r="I11489" s="4"/>
    </row>
    <row r="11490" spans="1:9" ht="30">
      <c r="A11490" s="6">
        <v>11488</v>
      </c>
      <c r="B11490" s="24" t="s">
        <v>11254</v>
      </c>
      <c r="C11490" s="25" t="str">
        <f>IF(D11490=2,"NO","YES")</f>
        <v>YES</v>
      </c>
      <c r="D11490" s="25">
        <f t="shared" si="191"/>
        <v>0.52</v>
      </c>
      <c r="E11490" s="1">
        <v>1.2844000000000002</v>
      </c>
      <c r="F11490" s="26">
        <v>3536</v>
      </c>
      <c r="G11490" s="17" t="s">
        <v>9170</v>
      </c>
      <c r="H11490" s="127" t="s">
        <v>11095</v>
      </c>
      <c r="I11490" s="4"/>
    </row>
    <row r="11491" spans="1:9" ht="30">
      <c r="A11491" s="6">
        <v>11489</v>
      </c>
      <c r="B11491" s="24" t="s">
        <v>11255</v>
      </c>
      <c r="C11491" s="25" t="str">
        <f>IF(D11491=2,"NO","YES")</f>
        <v>YES</v>
      </c>
      <c r="D11491" s="25">
        <f t="shared" si="191"/>
        <v>0.66</v>
      </c>
      <c r="E11491" s="1">
        <v>1.6302000000000003</v>
      </c>
      <c r="F11491" s="26">
        <v>4488</v>
      </c>
      <c r="G11491" s="17" t="s">
        <v>9170</v>
      </c>
      <c r="H11491" s="127" t="s">
        <v>11095</v>
      </c>
      <c r="I11491" s="4"/>
    </row>
    <row r="11492" spans="1:9" ht="30">
      <c r="A11492" s="6">
        <v>11490</v>
      </c>
      <c r="B11492" s="24" t="s">
        <v>11256</v>
      </c>
      <c r="C11492" s="25" t="str">
        <f>IF(D11492=2,"NO","YES")</f>
        <v>YES</v>
      </c>
      <c r="D11492" s="25">
        <f t="shared" si="191"/>
        <v>0.19</v>
      </c>
      <c r="E11492" s="1">
        <v>0.46930000000000005</v>
      </c>
      <c r="F11492" s="26">
        <v>1292</v>
      </c>
      <c r="G11492" s="17" t="s">
        <v>9170</v>
      </c>
      <c r="H11492" s="127" t="s">
        <v>11095</v>
      </c>
      <c r="I11492" s="4"/>
    </row>
    <row r="11493" spans="1:9" ht="30">
      <c r="A11493" s="6">
        <v>11491</v>
      </c>
      <c r="B11493" s="24" t="s">
        <v>11257</v>
      </c>
      <c r="C11493" s="25" t="str">
        <f>IF(D11493=2,"NO","YES")</f>
        <v>YES</v>
      </c>
      <c r="D11493" s="25">
        <f t="shared" si="191"/>
        <v>0.09</v>
      </c>
      <c r="E11493" s="1">
        <v>0.2223</v>
      </c>
      <c r="F11493" s="26">
        <v>612</v>
      </c>
      <c r="G11493" s="17" t="s">
        <v>9170</v>
      </c>
      <c r="H11493" s="127" t="s">
        <v>11095</v>
      </c>
      <c r="I11493" s="4"/>
    </row>
    <row r="11494" spans="1:9" ht="30">
      <c r="A11494" s="6">
        <v>11492</v>
      </c>
      <c r="B11494" s="24" t="s">
        <v>11258</v>
      </c>
      <c r="C11494" s="25" t="str">
        <f>IF(D11494=2,"NO","YES")</f>
        <v>YES</v>
      </c>
      <c r="D11494" s="25">
        <f t="shared" si="191"/>
        <v>0.51</v>
      </c>
      <c r="E11494" s="1">
        <v>1.2597</v>
      </c>
      <c r="F11494" s="26">
        <v>3468</v>
      </c>
      <c r="G11494" s="17" t="s">
        <v>9170</v>
      </c>
      <c r="H11494" s="127" t="s">
        <v>11095</v>
      </c>
      <c r="I11494" s="4"/>
    </row>
    <row r="11495" spans="1:9" ht="30">
      <c r="A11495" s="6">
        <v>11493</v>
      </c>
      <c r="B11495" s="24" t="s">
        <v>11259</v>
      </c>
      <c r="C11495" s="25" t="str">
        <f>IF(D11495=2,"NO","YES")</f>
        <v>YES</v>
      </c>
      <c r="D11495" s="25">
        <f t="shared" si="191"/>
        <v>0.05</v>
      </c>
      <c r="E11495" s="1">
        <v>0.12350000000000001</v>
      </c>
      <c r="F11495" s="26">
        <v>340</v>
      </c>
      <c r="G11495" s="17" t="s">
        <v>9170</v>
      </c>
      <c r="H11495" s="127" t="s">
        <v>11095</v>
      </c>
      <c r="I11495" s="4"/>
    </row>
    <row r="11496" spans="1:9" ht="30">
      <c r="A11496" s="6">
        <v>11494</v>
      </c>
      <c r="B11496" s="24" t="s">
        <v>11260</v>
      </c>
      <c r="C11496" s="25" t="str">
        <f>IF(D11496=2,"NO","YES")</f>
        <v>YES</v>
      </c>
      <c r="D11496" s="25">
        <f t="shared" si="191"/>
        <v>0.42</v>
      </c>
      <c r="E11496" s="1">
        <v>1.0374000000000001</v>
      </c>
      <c r="F11496" s="26">
        <v>2856</v>
      </c>
      <c r="G11496" s="17" t="s">
        <v>9170</v>
      </c>
      <c r="H11496" s="127" t="s">
        <v>11095</v>
      </c>
      <c r="I11496" s="4"/>
    </row>
    <row r="11497" spans="1:9" ht="30">
      <c r="A11497" s="6">
        <v>11495</v>
      </c>
      <c r="B11497" s="24" t="s">
        <v>11261</v>
      </c>
      <c r="C11497" s="25" t="str">
        <f>IF(D11497=2,"NO","YES")</f>
        <v>YES</v>
      </c>
      <c r="D11497" s="25">
        <f t="shared" si="191"/>
        <v>0.16</v>
      </c>
      <c r="E11497" s="1">
        <v>0.39520000000000005</v>
      </c>
      <c r="F11497" s="26">
        <v>1088</v>
      </c>
      <c r="G11497" s="17" t="s">
        <v>9170</v>
      </c>
      <c r="H11497" s="127" t="s">
        <v>11095</v>
      </c>
      <c r="I11497" s="4"/>
    </row>
    <row r="11498" spans="1:9" ht="30">
      <c r="A11498" s="6">
        <v>11496</v>
      </c>
      <c r="B11498" s="24" t="s">
        <v>11262</v>
      </c>
      <c r="C11498" s="25" t="str">
        <f>IF(D11498=2,"NO","YES")</f>
        <v>YES</v>
      </c>
      <c r="D11498" s="25">
        <f t="shared" si="191"/>
        <v>0.24</v>
      </c>
      <c r="E11498" s="1">
        <v>0.59279999999999999</v>
      </c>
      <c r="F11498" s="26">
        <v>1632</v>
      </c>
      <c r="G11498" s="17" t="s">
        <v>9170</v>
      </c>
      <c r="H11498" s="127" t="s">
        <v>11095</v>
      </c>
      <c r="I11498" s="4"/>
    </row>
    <row r="11499" spans="1:9" ht="30">
      <c r="A11499" s="6">
        <v>11497</v>
      </c>
      <c r="B11499" s="24" t="s">
        <v>11263</v>
      </c>
      <c r="C11499" s="25" t="str">
        <f>IF(D11499=2,"NO","YES")</f>
        <v>YES</v>
      </c>
      <c r="D11499" s="25">
        <f t="shared" si="191"/>
        <v>0.4</v>
      </c>
      <c r="E11499" s="1">
        <v>0.9880000000000001</v>
      </c>
      <c r="F11499" s="26">
        <v>2720</v>
      </c>
      <c r="G11499" s="17" t="s">
        <v>9170</v>
      </c>
      <c r="H11499" s="127" t="s">
        <v>11095</v>
      </c>
      <c r="I11499" s="4"/>
    </row>
    <row r="11500" spans="1:9" ht="30">
      <c r="A11500" s="6">
        <v>11498</v>
      </c>
      <c r="B11500" s="24" t="s">
        <v>11264</v>
      </c>
      <c r="C11500" s="25" t="str">
        <f>IF(D11500=2,"NO","YES")</f>
        <v>YES</v>
      </c>
      <c r="D11500" s="25">
        <f t="shared" si="191"/>
        <v>0.26</v>
      </c>
      <c r="E11500" s="1">
        <v>0.6422000000000001</v>
      </c>
      <c r="F11500" s="26">
        <v>1768</v>
      </c>
      <c r="G11500" s="17" t="s">
        <v>9170</v>
      </c>
      <c r="H11500" s="127" t="s">
        <v>11095</v>
      </c>
      <c r="I11500" s="4"/>
    </row>
    <row r="11501" spans="1:9" ht="30">
      <c r="A11501" s="6">
        <v>11499</v>
      </c>
      <c r="B11501" s="24" t="s">
        <v>11265</v>
      </c>
      <c r="C11501" s="25" t="str">
        <f>IF(D11501=2,"NO","YES")</f>
        <v>YES</v>
      </c>
      <c r="D11501" s="25">
        <f t="shared" si="191"/>
        <v>0.28999999999999998</v>
      </c>
      <c r="E11501" s="1">
        <v>0.71630000000000005</v>
      </c>
      <c r="F11501" s="26">
        <v>1972</v>
      </c>
      <c r="G11501" s="17" t="s">
        <v>9170</v>
      </c>
      <c r="H11501" s="127" t="s">
        <v>11095</v>
      </c>
      <c r="I11501" s="4"/>
    </row>
    <row r="11502" spans="1:9" ht="30">
      <c r="A11502" s="6">
        <v>11500</v>
      </c>
      <c r="B11502" s="24" t="s">
        <v>11266</v>
      </c>
      <c r="C11502" s="25" t="str">
        <f>IF(D11502=2,"NO","YES")</f>
        <v>YES</v>
      </c>
      <c r="D11502" s="25">
        <f t="shared" ref="D11502:D11565" si="192">F11502/6800</f>
        <v>0.27</v>
      </c>
      <c r="E11502" s="1">
        <v>0.66690000000000005</v>
      </c>
      <c r="F11502" s="26">
        <v>1836</v>
      </c>
      <c r="G11502" s="17" t="s">
        <v>9170</v>
      </c>
      <c r="H11502" s="127" t="s">
        <v>11095</v>
      </c>
      <c r="I11502" s="4"/>
    </row>
    <row r="11503" spans="1:9" ht="30">
      <c r="A11503" s="6">
        <v>11501</v>
      </c>
      <c r="B11503" s="24" t="s">
        <v>11267</v>
      </c>
      <c r="C11503" s="25" t="str">
        <f>IF(D11503=2,"NO","YES")</f>
        <v>YES</v>
      </c>
      <c r="D11503" s="25">
        <f t="shared" si="192"/>
        <v>0.02</v>
      </c>
      <c r="E11503" s="1">
        <v>4.9400000000000006E-2</v>
      </c>
      <c r="F11503" s="26">
        <v>136</v>
      </c>
      <c r="G11503" s="17" t="s">
        <v>9170</v>
      </c>
      <c r="H11503" s="127" t="s">
        <v>11095</v>
      </c>
      <c r="I11503" s="4"/>
    </row>
    <row r="11504" spans="1:9" ht="30">
      <c r="A11504" s="6">
        <v>11502</v>
      </c>
      <c r="B11504" s="32" t="s">
        <v>11158</v>
      </c>
      <c r="C11504" s="25" t="str">
        <f>IF(D11504=2,"NO","YES")</f>
        <v>YES</v>
      </c>
      <c r="D11504" s="29">
        <f t="shared" si="192"/>
        <v>0.22</v>
      </c>
      <c r="E11504" s="1">
        <v>0.54339999999999999</v>
      </c>
      <c r="F11504" s="160">
        <v>1496</v>
      </c>
      <c r="G11504" s="154">
        <v>42664</v>
      </c>
      <c r="H11504" s="127" t="s">
        <v>11095</v>
      </c>
      <c r="I11504" s="4"/>
    </row>
    <row r="11505" spans="1:9" ht="30">
      <c r="A11505" s="6">
        <v>11503</v>
      </c>
      <c r="B11505" s="32" t="s">
        <v>11268</v>
      </c>
      <c r="C11505" s="25" t="str">
        <f>IF(D11505=2,"NO","YES")</f>
        <v>YES</v>
      </c>
      <c r="D11505" s="29">
        <f t="shared" si="192"/>
        <v>0.4</v>
      </c>
      <c r="E11505" s="1">
        <v>0.9880000000000001</v>
      </c>
      <c r="F11505" s="160">
        <v>2720</v>
      </c>
      <c r="G11505" s="154">
        <v>42664</v>
      </c>
      <c r="H11505" s="127" t="s">
        <v>11095</v>
      </c>
      <c r="I11505" s="4"/>
    </row>
    <row r="11506" spans="1:9" ht="30">
      <c r="A11506" s="6">
        <v>11504</v>
      </c>
      <c r="B11506" s="32" t="s">
        <v>11097</v>
      </c>
      <c r="C11506" s="25" t="str">
        <f>IF(D11506=2,"NO","YES")</f>
        <v>YES</v>
      </c>
      <c r="D11506" s="29">
        <f t="shared" si="192"/>
        <v>0.13</v>
      </c>
      <c r="E11506" s="1">
        <v>0.32110000000000005</v>
      </c>
      <c r="F11506" s="160">
        <v>884</v>
      </c>
      <c r="G11506" s="154">
        <v>42664</v>
      </c>
      <c r="H11506" s="127" t="s">
        <v>11095</v>
      </c>
      <c r="I11506" s="4"/>
    </row>
    <row r="11507" spans="1:9" ht="30">
      <c r="A11507" s="6">
        <v>11505</v>
      </c>
      <c r="B11507" s="32" t="s">
        <v>11168</v>
      </c>
      <c r="C11507" s="25" t="str">
        <f>IF(D11507=2,"NO","YES")</f>
        <v>YES</v>
      </c>
      <c r="D11507" s="29">
        <f t="shared" si="192"/>
        <v>0.15</v>
      </c>
      <c r="E11507" s="1">
        <v>0.3705</v>
      </c>
      <c r="F11507" s="160">
        <v>1020</v>
      </c>
      <c r="G11507" s="154">
        <v>42664</v>
      </c>
      <c r="H11507" s="127" t="s">
        <v>11095</v>
      </c>
      <c r="I11507" s="4"/>
    </row>
    <row r="11508" spans="1:9" ht="30">
      <c r="A11508" s="6">
        <v>11506</v>
      </c>
      <c r="B11508" s="32" t="s">
        <v>11269</v>
      </c>
      <c r="C11508" s="25" t="str">
        <f>IF(D11508=2,"NO","YES")</f>
        <v>NO</v>
      </c>
      <c r="D11508" s="29">
        <f t="shared" si="192"/>
        <v>2</v>
      </c>
      <c r="E11508" s="1">
        <v>4.9400000000000004</v>
      </c>
      <c r="F11508" s="160">
        <v>13600</v>
      </c>
      <c r="G11508" s="154">
        <v>42664</v>
      </c>
      <c r="H11508" s="127" t="s">
        <v>11095</v>
      </c>
      <c r="I11508" s="4"/>
    </row>
    <row r="11509" spans="1:9" ht="30">
      <c r="A11509" s="6">
        <v>11507</v>
      </c>
      <c r="B11509" s="32" t="s">
        <v>11164</v>
      </c>
      <c r="C11509" s="25" t="str">
        <f>IF(D11509=2,"NO","YES")</f>
        <v>YES</v>
      </c>
      <c r="D11509" s="29">
        <f t="shared" si="192"/>
        <v>0.24</v>
      </c>
      <c r="E11509" s="1">
        <v>0.59279999999999999</v>
      </c>
      <c r="F11509" s="160">
        <v>1632</v>
      </c>
      <c r="G11509" s="154">
        <v>42664</v>
      </c>
      <c r="H11509" s="127" t="s">
        <v>11095</v>
      </c>
      <c r="I11509" s="4"/>
    </row>
    <row r="11510" spans="1:9" ht="30">
      <c r="A11510" s="6">
        <v>11508</v>
      </c>
      <c r="B11510" s="32" t="s">
        <v>11155</v>
      </c>
      <c r="C11510" s="25" t="str">
        <f>IF(D11510=2,"NO","YES")</f>
        <v>YES</v>
      </c>
      <c r="D11510" s="29">
        <f t="shared" si="192"/>
        <v>0.82</v>
      </c>
      <c r="E11510" s="1">
        <v>2.0253999999999999</v>
      </c>
      <c r="F11510" s="160">
        <v>5576</v>
      </c>
      <c r="G11510" s="154">
        <v>42664</v>
      </c>
      <c r="H11510" s="127" t="s">
        <v>11095</v>
      </c>
      <c r="I11510" s="4"/>
    </row>
    <row r="11511" spans="1:9" ht="30">
      <c r="A11511" s="6">
        <v>11509</v>
      </c>
      <c r="B11511" s="32" t="s">
        <v>11171</v>
      </c>
      <c r="C11511" s="25" t="str">
        <f>IF(D11511=2,"NO","YES")</f>
        <v>YES</v>
      </c>
      <c r="D11511" s="29">
        <f t="shared" si="192"/>
        <v>0.49</v>
      </c>
      <c r="E11511" s="1">
        <v>1.2103000000000002</v>
      </c>
      <c r="F11511" s="160">
        <v>3332</v>
      </c>
      <c r="G11511" s="154">
        <v>42664</v>
      </c>
      <c r="H11511" s="127" t="s">
        <v>11095</v>
      </c>
      <c r="I11511" s="4"/>
    </row>
    <row r="11512" spans="1:9" ht="30">
      <c r="A11512" s="6">
        <v>11510</v>
      </c>
      <c r="B11512" s="32" t="s">
        <v>11270</v>
      </c>
      <c r="C11512" s="25" t="str">
        <f>IF(D11512=2,"NO","YES")</f>
        <v>YES</v>
      </c>
      <c r="D11512" s="29">
        <f t="shared" si="192"/>
        <v>0.22</v>
      </c>
      <c r="E11512" s="1">
        <v>0.54339999999999999</v>
      </c>
      <c r="F11512" s="160">
        <v>1496</v>
      </c>
      <c r="G11512" s="154">
        <v>42664</v>
      </c>
      <c r="H11512" s="127" t="s">
        <v>11095</v>
      </c>
      <c r="I11512" s="4"/>
    </row>
    <row r="11513" spans="1:9" ht="30">
      <c r="A11513" s="6">
        <v>11511</v>
      </c>
      <c r="B11513" s="32" t="s">
        <v>11162</v>
      </c>
      <c r="C11513" s="25" t="str">
        <f>IF(D11513=2,"NO","YES")</f>
        <v>YES</v>
      </c>
      <c r="D11513" s="29">
        <f t="shared" si="192"/>
        <v>0.36</v>
      </c>
      <c r="E11513" s="1">
        <v>0.88919999999999999</v>
      </c>
      <c r="F11513" s="160">
        <v>2448</v>
      </c>
      <c r="G11513" s="154">
        <v>42664</v>
      </c>
      <c r="H11513" s="127" t="s">
        <v>11095</v>
      </c>
      <c r="I11513" s="4"/>
    </row>
    <row r="11514" spans="1:9" ht="30">
      <c r="A11514" s="6">
        <v>11512</v>
      </c>
      <c r="B11514" s="32" t="s">
        <v>11166</v>
      </c>
      <c r="C11514" s="25" t="str">
        <f>IF(D11514=2,"NO","YES")</f>
        <v>YES</v>
      </c>
      <c r="D11514" s="29">
        <f t="shared" si="192"/>
        <v>0.26</v>
      </c>
      <c r="E11514" s="1">
        <v>0.6422000000000001</v>
      </c>
      <c r="F11514" s="160">
        <v>1768</v>
      </c>
      <c r="G11514" s="154">
        <v>42664</v>
      </c>
      <c r="H11514" s="127" t="s">
        <v>11095</v>
      </c>
      <c r="I11514" s="4"/>
    </row>
    <row r="11515" spans="1:9" ht="30">
      <c r="A11515" s="6">
        <v>11513</v>
      </c>
      <c r="B11515" s="32" t="s">
        <v>11271</v>
      </c>
      <c r="C11515" s="25" t="str">
        <f>IF(D11515=2,"NO","YES")</f>
        <v>YES</v>
      </c>
      <c r="D11515" s="29">
        <f t="shared" si="192"/>
        <v>0.42</v>
      </c>
      <c r="E11515" s="1">
        <v>1.0374000000000001</v>
      </c>
      <c r="F11515" s="160">
        <v>2856</v>
      </c>
      <c r="G11515" s="154">
        <v>42664</v>
      </c>
      <c r="H11515" s="127" t="s">
        <v>11095</v>
      </c>
      <c r="I11515" s="4"/>
    </row>
    <row r="11516" spans="1:9" ht="30">
      <c r="A11516" s="6">
        <v>11514</v>
      </c>
      <c r="B11516" s="32" t="s">
        <v>11156</v>
      </c>
      <c r="C11516" s="25" t="str">
        <f>IF(D11516=2,"NO","YES")</f>
        <v>YES</v>
      </c>
      <c r="D11516" s="29">
        <f t="shared" si="192"/>
        <v>0.42</v>
      </c>
      <c r="E11516" s="1">
        <v>1.0374000000000001</v>
      </c>
      <c r="F11516" s="160">
        <v>2856</v>
      </c>
      <c r="G11516" s="154">
        <v>42664</v>
      </c>
      <c r="H11516" s="127" t="s">
        <v>11095</v>
      </c>
      <c r="I11516" s="4"/>
    </row>
    <row r="11517" spans="1:9" ht="30">
      <c r="A11517" s="6">
        <v>11515</v>
      </c>
      <c r="B11517" s="32" t="s">
        <v>11160</v>
      </c>
      <c r="C11517" s="25" t="str">
        <f>IF(D11517=2,"NO","YES")</f>
        <v>YES</v>
      </c>
      <c r="D11517" s="29">
        <f t="shared" si="192"/>
        <v>0.12</v>
      </c>
      <c r="E11517" s="1">
        <v>0.2964</v>
      </c>
      <c r="F11517" s="160">
        <v>816</v>
      </c>
      <c r="G11517" s="154">
        <v>42664</v>
      </c>
      <c r="H11517" s="127" t="s">
        <v>11095</v>
      </c>
      <c r="I11517" s="4"/>
    </row>
    <row r="11518" spans="1:9" ht="30">
      <c r="A11518" s="6">
        <v>11516</v>
      </c>
      <c r="B11518" s="32" t="s">
        <v>11272</v>
      </c>
      <c r="C11518" s="25" t="str">
        <f>IF(D11518=2,"NO","YES")</f>
        <v>YES</v>
      </c>
      <c r="D11518" s="29">
        <f t="shared" si="192"/>
        <v>0.13</v>
      </c>
      <c r="E11518" s="1">
        <v>0.32110000000000005</v>
      </c>
      <c r="F11518" s="160">
        <v>884</v>
      </c>
      <c r="G11518" s="154">
        <v>42664</v>
      </c>
      <c r="H11518" s="127" t="s">
        <v>11095</v>
      </c>
      <c r="I11518" s="4"/>
    </row>
    <row r="11519" spans="1:9" ht="30">
      <c r="A11519" s="6">
        <v>11517</v>
      </c>
      <c r="B11519" s="32" t="s">
        <v>11273</v>
      </c>
      <c r="C11519" s="25" t="str">
        <f>IF(D11519=2,"NO","YES")</f>
        <v>YES</v>
      </c>
      <c r="D11519" s="29">
        <f t="shared" si="192"/>
        <v>0.31</v>
      </c>
      <c r="E11519" s="1">
        <v>0.76570000000000005</v>
      </c>
      <c r="F11519" s="160">
        <v>2108</v>
      </c>
      <c r="G11519" s="154">
        <v>42664</v>
      </c>
      <c r="H11519" s="127" t="s">
        <v>11095</v>
      </c>
      <c r="I11519" s="4"/>
    </row>
    <row r="11520" spans="1:9" ht="30">
      <c r="A11520" s="6">
        <v>11518</v>
      </c>
      <c r="B11520" s="29" t="s">
        <v>11274</v>
      </c>
      <c r="C11520" s="25" t="str">
        <f>IF(D11520=2,"NO","YES")</f>
        <v>YES</v>
      </c>
      <c r="D11520" s="29">
        <f t="shared" si="192"/>
        <v>0.31</v>
      </c>
      <c r="E11520" s="1">
        <v>0.76570000000000005</v>
      </c>
      <c r="F11520" s="158">
        <v>2108</v>
      </c>
      <c r="G11520" s="154">
        <v>42711</v>
      </c>
      <c r="H11520" s="127" t="s">
        <v>11095</v>
      </c>
      <c r="I11520" s="4"/>
    </row>
    <row r="11521" spans="1:9">
      <c r="A11521" s="6">
        <v>11519</v>
      </c>
      <c r="B11521" s="159" t="s">
        <v>11275</v>
      </c>
      <c r="C11521" s="25" t="str">
        <f>IF(D11521=2,"NO","YES")</f>
        <v>YES</v>
      </c>
      <c r="D11521" s="85">
        <f t="shared" si="192"/>
        <v>0.64397058823529407</v>
      </c>
      <c r="E11521" s="1">
        <v>1.5906073529411764</v>
      </c>
      <c r="F11521" s="134">
        <v>4379</v>
      </c>
      <c r="G11521" s="154">
        <v>42612</v>
      </c>
      <c r="H11521" s="127" t="s">
        <v>11095</v>
      </c>
      <c r="I11521" s="4"/>
    </row>
    <row r="11522" spans="1:9">
      <c r="A11522" s="6">
        <v>11520</v>
      </c>
      <c r="B11522" s="38" t="s">
        <v>11276</v>
      </c>
      <c r="C11522" s="25" t="str">
        <f>IF(D11522=2,"NO","YES")</f>
        <v>YES</v>
      </c>
      <c r="D11522" s="39">
        <f t="shared" si="192"/>
        <v>0.65</v>
      </c>
      <c r="E11522" s="1">
        <v>1.6055000000000001</v>
      </c>
      <c r="F11522" s="39">
        <v>4420</v>
      </c>
      <c r="G11522" s="99">
        <v>42612</v>
      </c>
      <c r="H11522" s="127" t="s">
        <v>11095</v>
      </c>
      <c r="I11522" s="4"/>
    </row>
    <row r="11523" spans="1:9">
      <c r="A11523" s="6">
        <v>11521</v>
      </c>
      <c r="B11523" s="38" t="s">
        <v>11277</v>
      </c>
      <c r="C11523" s="25" t="str">
        <f>IF(D11523=2,"NO","YES")</f>
        <v>NO</v>
      </c>
      <c r="D11523" s="39">
        <f t="shared" si="192"/>
        <v>2</v>
      </c>
      <c r="E11523" s="1">
        <v>4.9400000000000004</v>
      </c>
      <c r="F11523" s="39">
        <v>13600</v>
      </c>
      <c r="G11523" s="99">
        <v>42612</v>
      </c>
      <c r="H11523" s="127" t="s">
        <v>11095</v>
      </c>
      <c r="I11523" s="4"/>
    </row>
    <row r="11524" spans="1:9">
      <c r="A11524" s="6">
        <v>11522</v>
      </c>
      <c r="B11524" s="38" t="s">
        <v>11278</v>
      </c>
      <c r="C11524" s="25" t="str">
        <f>IF(D11524=2,"NO","YES")</f>
        <v>NO</v>
      </c>
      <c r="D11524" s="39">
        <f t="shared" si="192"/>
        <v>2</v>
      </c>
      <c r="E11524" s="1">
        <v>4.9400000000000004</v>
      </c>
      <c r="F11524" s="39">
        <v>13600</v>
      </c>
      <c r="G11524" s="99">
        <v>42612</v>
      </c>
      <c r="H11524" s="127" t="s">
        <v>11095</v>
      </c>
      <c r="I11524" s="4"/>
    </row>
    <row r="11525" spans="1:9">
      <c r="A11525" s="6">
        <v>11523</v>
      </c>
      <c r="B11525" s="38" t="s">
        <v>11279</v>
      </c>
      <c r="C11525" s="25" t="str">
        <f>IF(D11525=2,"NO","YES")</f>
        <v>YES</v>
      </c>
      <c r="D11525" s="39">
        <f t="shared" si="192"/>
        <v>0.9</v>
      </c>
      <c r="E11525" s="1">
        <v>2.2230000000000003</v>
      </c>
      <c r="F11525" s="39">
        <v>6120</v>
      </c>
      <c r="G11525" s="99">
        <v>42612</v>
      </c>
      <c r="H11525" s="127" t="s">
        <v>11095</v>
      </c>
      <c r="I11525" s="4"/>
    </row>
    <row r="11526" spans="1:9" ht="30">
      <c r="A11526" s="6">
        <v>11524</v>
      </c>
      <c r="B11526" s="24" t="s">
        <v>11280</v>
      </c>
      <c r="C11526" s="25" t="str">
        <f>IF(D11526=2,"NO","YES")</f>
        <v>YES</v>
      </c>
      <c r="D11526" s="25">
        <f t="shared" si="192"/>
        <v>0.28000000000000003</v>
      </c>
      <c r="E11526" s="1">
        <v>0.6916000000000001</v>
      </c>
      <c r="F11526" s="26">
        <v>1904</v>
      </c>
      <c r="G11526" s="17" t="s">
        <v>9170</v>
      </c>
      <c r="H11526" s="127" t="s">
        <v>11281</v>
      </c>
      <c r="I11526" s="4"/>
    </row>
    <row r="11527" spans="1:9">
      <c r="A11527" s="6">
        <v>11525</v>
      </c>
      <c r="B11527" s="24" t="s">
        <v>11282</v>
      </c>
      <c r="C11527" s="25" t="str">
        <f>IF(D11527=2,"NO","YES")</f>
        <v>YES</v>
      </c>
      <c r="D11527" s="25">
        <f t="shared" si="192"/>
        <v>0.16</v>
      </c>
      <c r="E11527" s="1">
        <v>0.39520000000000005</v>
      </c>
      <c r="F11527" s="26">
        <v>1088</v>
      </c>
      <c r="G11527" s="17" t="s">
        <v>9170</v>
      </c>
      <c r="H11527" s="127" t="s">
        <v>11281</v>
      </c>
      <c r="I11527" s="4"/>
    </row>
    <row r="11528" spans="1:9">
      <c r="A11528" s="6">
        <v>11526</v>
      </c>
      <c r="B11528" s="24" t="s">
        <v>11283</v>
      </c>
      <c r="C11528" s="25" t="str">
        <f>IF(D11528=2,"NO","YES")</f>
        <v>YES</v>
      </c>
      <c r="D11528" s="25">
        <f t="shared" si="192"/>
        <v>0.13</v>
      </c>
      <c r="E11528" s="1">
        <v>0.32110000000000005</v>
      </c>
      <c r="F11528" s="26">
        <v>884</v>
      </c>
      <c r="G11528" s="17" t="s">
        <v>9170</v>
      </c>
      <c r="H11528" s="127" t="s">
        <v>11281</v>
      </c>
      <c r="I11528" s="4"/>
    </row>
    <row r="11529" spans="1:9" ht="30">
      <c r="A11529" s="6">
        <v>11527</v>
      </c>
      <c r="B11529" s="24" t="s">
        <v>11284</v>
      </c>
      <c r="C11529" s="25" t="str">
        <f>IF(D11529=2,"NO","YES")</f>
        <v>YES</v>
      </c>
      <c r="D11529" s="25">
        <f t="shared" si="192"/>
        <v>0.32</v>
      </c>
      <c r="E11529" s="1">
        <v>0.7904000000000001</v>
      </c>
      <c r="F11529" s="26">
        <v>2176</v>
      </c>
      <c r="G11529" s="17" t="s">
        <v>9170</v>
      </c>
      <c r="H11529" s="127" t="s">
        <v>11281</v>
      </c>
      <c r="I11529" s="4"/>
    </row>
    <row r="11530" spans="1:9" ht="30">
      <c r="A11530" s="6">
        <v>11528</v>
      </c>
      <c r="B11530" s="24" t="s">
        <v>11285</v>
      </c>
      <c r="C11530" s="25" t="str">
        <f>IF(D11530=2,"NO","YES")</f>
        <v>YES</v>
      </c>
      <c r="D11530" s="25">
        <f t="shared" si="192"/>
        <v>0.57999999999999996</v>
      </c>
      <c r="E11530" s="1">
        <v>1.4326000000000001</v>
      </c>
      <c r="F11530" s="26">
        <v>3944</v>
      </c>
      <c r="G11530" s="17" t="s">
        <v>9170</v>
      </c>
      <c r="H11530" s="127" t="s">
        <v>11281</v>
      </c>
      <c r="I11530" s="4"/>
    </row>
    <row r="11531" spans="1:9" ht="30">
      <c r="A11531" s="6">
        <v>11529</v>
      </c>
      <c r="B11531" s="24" t="s">
        <v>11286</v>
      </c>
      <c r="C11531" s="25" t="str">
        <f>IF(D11531=2,"NO","YES")</f>
        <v>YES</v>
      </c>
      <c r="D11531" s="25">
        <f t="shared" si="192"/>
        <v>0.36</v>
      </c>
      <c r="E11531" s="1">
        <v>0.88919999999999999</v>
      </c>
      <c r="F11531" s="26">
        <v>2448</v>
      </c>
      <c r="G11531" s="17" t="s">
        <v>9170</v>
      </c>
      <c r="H11531" s="127" t="s">
        <v>11281</v>
      </c>
      <c r="I11531" s="4"/>
    </row>
    <row r="11532" spans="1:9" ht="30">
      <c r="A11532" s="6">
        <v>11530</v>
      </c>
      <c r="B11532" s="24" t="s">
        <v>11287</v>
      </c>
      <c r="C11532" s="25" t="str">
        <f>IF(D11532=2,"NO","YES")</f>
        <v>YES</v>
      </c>
      <c r="D11532" s="25">
        <f t="shared" si="192"/>
        <v>0.11</v>
      </c>
      <c r="E11532" s="1">
        <v>0.2717</v>
      </c>
      <c r="F11532" s="26">
        <v>748</v>
      </c>
      <c r="G11532" s="17" t="s">
        <v>9170</v>
      </c>
      <c r="H11532" s="127" t="s">
        <v>11281</v>
      </c>
      <c r="I11532" s="4"/>
    </row>
    <row r="11533" spans="1:9" ht="30">
      <c r="A11533" s="6">
        <v>11531</v>
      </c>
      <c r="B11533" s="24" t="s">
        <v>11288</v>
      </c>
      <c r="C11533" s="25" t="str">
        <f>IF(D11533=2,"NO","YES")</f>
        <v>YES</v>
      </c>
      <c r="D11533" s="25">
        <f t="shared" si="192"/>
        <v>0.04</v>
      </c>
      <c r="E11533" s="1">
        <v>9.8800000000000013E-2</v>
      </c>
      <c r="F11533" s="26">
        <v>272</v>
      </c>
      <c r="G11533" s="17" t="s">
        <v>9170</v>
      </c>
      <c r="H11533" s="127" t="s">
        <v>11281</v>
      </c>
      <c r="I11533" s="4"/>
    </row>
    <row r="11534" spans="1:9" ht="30">
      <c r="A11534" s="6">
        <v>11532</v>
      </c>
      <c r="B11534" s="24" t="s">
        <v>11288</v>
      </c>
      <c r="C11534" s="25" t="str">
        <f>IF(D11534=2,"NO","YES")</f>
        <v>YES</v>
      </c>
      <c r="D11534" s="25">
        <f t="shared" si="192"/>
        <v>0.36</v>
      </c>
      <c r="E11534" s="1">
        <v>0.88919999999999999</v>
      </c>
      <c r="F11534" s="26">
        <v>2448</v>
      </c>
      <c r="G11534" s="17" t="s">
        <v>9170</v>
      </c>
      <c r="H11534" s="127" t="s">
        <v>11281</v>
      </c>
      <c r="I11534" s="4"/>
    </row>
    <row r="11535" spans="1:9" ht="30">
      <c r="A11535" s="6">
        <v>11533</v>
      </c>
      <c r="B11535" s="24" t="s">
        <v>11289</v>
      </c>
      <c r="C11535" s="25" t="str">
        <f>IF(D11535=2,"NO","YES")</f>
        <v>YES</v>
      </c>
      <c r="D11535" s="25">
        <f t="shared" si="192"/>
        <v>0.41</v>
      </c>
      <c r="E11535" s="1">
        <v>1.0126999999999999</v>
      </c>
      <c r="F11535" s="26">
        <v>2788</v>
      </c>
      <c r="G11535" s="17" t="s">
        <v>9170</v>
      </c>
      <c r="H11535" s="127" t="s">
        <v>11281</v>
      </c>
      <c r="I11535" s="4"/>
    </row>
    <row r="11536" spans="1:9" ht="30">
      <c r="A11536" s="6">
        <v>11534</v>
      </c>
      <c r="B11536" s="24" t="s">
        <v>11290</v>
      </c>
      <c r="C11536" s="25" t="str">
        <f>IF(D11536=2,"NO","YES")</f>
        <v>YES</v>
      </c>
      <c r="D11536" s="25">
        <f t="shared" si="192"/>
        <v>0.18</v>
      </c>
      <c r="E11536" s="1">
        <v>0.4446</v>
      </c>
      <c r="F11536" s="26">
        <v>1224</v>
      </c>
      <c r="G11536" s="17" t="s">
        <v>9170</v>
      </c>
      <c r="H11536" s="127" t="s">
        <v>11281</v>
      </c>
      <c r="I11536" s="4"/>
    </row>
    <row r="11537" spans="1:9" ht="30">
      <c r="A11537" s="6">
        <v>11535</v>
      </c>
      <c r="B11537" s="24" t="s">
        <v>11291</v>
      </c>
      <c r="C11537" s="25" t="str">
        <f>IF(D11537=2,"NO","YES")</f>
        <v>YES</v>
      </c>
      <c r="D11537" s="25">
        <f t="shared" si="192"/>
        <v>0.61</v>
      </c>
      <c r="E11537" s="1">
        <v>1.5067000000000002</v>
      </c>
      <c r="F11537" s="26">
        <v>4148</v>
      </c>
      <c r="G11537" s="17" t="s">
        <v>9170</v>
      </c>
      <c r="H11537" s="127" t="s">
        <v>11281</v>
      </c>
      <c r="I11537" s="4"/>
    </row>
    <row r="11538" spans="1:9" ht="30">
      <c r="A11538" s="6">
        <v>11536</v>
      </c>
      <c r="B11538" s="24" t="s">
        <v>11292</v>
      </c>
      <c r="C11538" s="25" t="str">
        <f>IF(D11538=2,"NO","YES")</f>
        <v>YES</v>
      </c>
      <c r="D11538" s="25">
        <f t="shared" si="192"/>
        <v>0.34</v>
      </c>
      <c r="E11538" s="1">
        <v>0.8398000000000001</v>
      </c>
      <c r="F11538" s="26">
        <v>2312</v>
      </c>
      <c r="G11538" s="17" t="s">
        <v>9170</v>
      </c>
      <c r="H11538" s="127" t="s">
        <v>11281</v>
      </c>
      <c r="I11538" s="4"/>
    </row>
    <row r="11539" spans="1:9" ht="30">
      <c r="A11539" s="6">
        <v>11537</v>
      </c>
      <c r="B11539" s="24" t="s">
        <v>11293</v>
      </c>
      <c r="C11539" s="25" t="str">
        <f>IF(D11539=2,"NO","YES")</f>
        <v>YES</v>
      </c>
      <c r="D11539" s="25">
        <f t="shared" si="192"/>
        <v>0.14000000000000001</v>
      </c>
      <c r="E11539" s="1">
        <v>0.34580000000000005</v>
      </c>
      <c r="F11539" s="26">
        <v>952</v>
      </c>
      <c r="G11539" s="17" t="s">
        <v>9170</v>
      </c>
      <c r="H11539" s="127" t="s">
        <v>11281</v>
      </c>
      <c r="I11539" s="4"/>
    </row>
    <row r="11540" spans="1:9" ht="30">
      <c r="A11540" s="6">
        <v>11538</v>
      </c>
      <c r="B11540" s="24" t="s">
        <v>11294</v>
      </c>
      <c r="C11540" s="25" t="str">
        <f>IF(D11540=2,"NO","YES")</f>
        <v>YES</v>
      </c>
      <c r="D11540" s="25">
        <f t="shared" si="192"/>
        <v>0.04</v>
      </c>
      <c r="E11540" s="1">
        <v>9.8800000000000013E-2</v>
      </c>
      <c r="F11540" s="26">
        <v>272</v>
      </c>
      <c r="G11540" s="17" t="s">
        <v>9170</v>
      </c>
      <c r="H11540" s="127" t="s">
        <v>11281</v>
      </c>
      <c r="I11540" s="4"/>
    </row>
    <row r="11541" spans="1:9" ht="30">
      <c r="A11541" s="6">
        <v>11539</v>
      </c>
      <c r="B11541" s="24" t="s">
        <v>11295</v>
      </c>
      <c r="C11541" s="25" t="str">
        <f>IF(D11541=2,"NO","YES")</f>
        <v>YES</v>
      </c>
      <c r="D11541" s="25">
        <f t="shared" si="192"/>
        <v>0.02</v>
      </c>
      <c r="E11541" s="1">
        <v>4.9400000000000006E-2</v>
      </c>
      <c r="F11541" s="26">
        <v>136</v>
      </c>
      <c r="G11541" s="17" t="s">
        <v>9170</v>
      </c>
      <c r="H11541" s="127" t="s">
        <v>11281</v>
      </c>
      <c r="I11541" s="4"/>
    </row>
    <row r="11542" spans="1:9" ht="30">
      <c r="A11542" s="6">
        <v>11540</v>
      </c>
      <c r="B11542" s="24" t="s">
        <v>11296</v>
      </c>
      <c r="C11542" s="25" t="str">
        <f>IF(D11542=2,"NO","YES")</f>
        <v>YES</v>
      </c>
      <c r="D11542" s="25">
        <f t="shared" si="192"/>
        <v>0.21</v>
      </c>
      <c r="E11542" s="1">
        <v>0.51870000000000005</v>
      </c>
      <c r="F11542" s="26">
        <v>1428</v>
      </c>
      <c r="G11542" s="17" t="s">
        <v>9170</v>
      </c>
      <c r="H11542" s="127" t="s">
        <v>11281</v>
      </c>
      <c r="I11542" s="4"/>
    </row>
    <row r="11543" spans="1:9" ht="30">
      <c r="A11543" s="6">
        <v>11541</v>
      </c>
      <c r="B11543" s="24" t="s">
        <v>11297</v>
      </c>
      <c r="C11543" s="25" t="str">
        <f>IF(D11543=2,"NO","YES")</f>
        <v>YES</v>
      </c>
      <c r="D11543" s="25">
        <f t="shared" si="192"/>
        <v>0.21</v>
      </c>
      <c r="E11543" s="1">
        <v>0.51870000000000005</v>
      </c>
      <c r="F11543" s="26">
        <v>1428</v>
      </c>
      <c r="G11543" s="17" t="s">
        <v>9170</v>
      </c>
      <c r="H11543" s="127" t="s">
        <v>11281</v>
      </c>
      <c r="I11543" s="4"/>
    </row>
    <row r="11544" spans="1:9">
      <c r="A11544" s="6">
        <v>11542</v>
      </c>
      <c r="B11544" s="24" t="s">
        <v>11298</v>
      </c>
      <c r="C11544" s="25" t="str">
        <f>IF(D11544=2,"NO","YES")</f>
        <v>YES</v>
      </c>
      <c r="D11544" s="25">
        <f t="shared" si="192"/>
        <v>0.14000000000000001</v>
      </c>
      <c r="E11544" s="1">
        <v>0.34580000000000005</v>
      </c>
      <c r="F11544" s="26">
        <v>952</v>
      </c>
      <c r="G11544" s="17" t="s">
        <v>9170</v>
      </c>
      <c r="H11544" s="127" t="s">
        <v>11281</v>
      </c>
      <c r="I11544" s="4"/>
    </row>
    <row r="11545" spans="1:9" ht="30">
      <c r="A11545" s="6">
        <v>11543</v>
      </c>
      <c r="B11545" s="24" t="s">
        <v>11299</v>
      </c>
      <c r="C11545" s="25" t="str">
        <f>IF(D11545=2,"NO","YES")</f>
        <v>YES</v>
      </c>
      <c r="D11545" s="25">
        <f t="shared" si="192"/>
        <v>0.14000000000000001</v>
      </c>
      <c r="E11545" s="1">
        <v>0.34580000000000005</v>
      </c>
      <c r="F11545" s="26">
        <v>952</v>
      </c>
      <c r="G11545" s="17" t="s">
        <v>9170</v>
      </c>
      <c r="H11545" s="127" t="s">
        <v>11281</v>
      </c>
      <c r="I11545" s="4"/>
    </row>
    <row r="11546" spans="1:9" ht="30">
      <c r="A11546" s="6">
        <v>11544</v>
      </c>
      <c r="B11546" s="24" t="s">
        <v>11300</v>
      </c>
      <c r="C11546" s="25" t="str">
        <f>IF(D11546=2,"NO","YES")</f>
        <v>YES</v>
      </c>
      <c r="D11546" s="25">
        <f t="shared" si="192"/>
        <v>0.02</v>
      </c>
      <c r="E11546" s="1">
        <v>4.9400000000000006E-2</v>
      </c>
      <c r="F11546" s="26">
        <v>136</v>
      </c>
      <c r="G11546" s="17" t="s">
        <v>9170</v>
      </c>
      <c r="H11546" s="127" t="s">
        <v>11281</v>
      </c>
      <c r="I11546" s="4"/>
    </row>
    <row r="11547" spans="1:9" ht="30">
      <c r="A11547" s="6">
        <v>11545</v>
      </c>
      <c r="B11547" s="24" t="s">
        <v>11301</v>
      </c>
      <c r="C11547" s="25" t="str">
        <f>IF(D11547=2,"NO","YES")</f>
        <v>YES</v>
      </c>
      <c r="D11547" s="25">
        <f t="shared" si="192"/>
        <v>0.09</v>
      </c>
      <c r="E11547" s="1">
        <v>0.2223</v>
      </c>
      <c r="F11547" s="26">
        <v>612</v>
      </c>
      <c r="G11547" s="17" t="s">
        <v>9170</v>
      </c>
      <c r="H11547" s="127" t="s">
        <v>11281</v>
      </c>
      <c r="I11547" s="4"/>
    </row>
    <row r="11548" spans="1:9" ht="30">
      <c r="A11548" s="6">
        <v>11546</v>
      </c>
      <c r="B11548" s="24" t="s">
        <v>11302</v>
      </c>
      <c r="C11548" s="25" t="str">
        <f>IF(D11548=2,"NO","YES")</f>
        <v>YES</v>
      </c>
      <c r="D11548" s="25">
        <f t="shared" si="192"/>
        <v>0.32</v>
      </c>
      <c r="E11548" s="1">
        <v>0.7904000000000001</v>
      </c>
      <c r="F11548" s="26">
        <v>2176</v>
      </c>
      <c r="G11548" s="17" t="s">
        <v>9170</v>
      </c>
      <c r="H11548" s="127" t="s">
        <v>11281</v>
      </c>
      <c r="I11548" s="4"/>
    </row>
    <row r="11549" spans="1:9" ht="30">
      <c r="A11549" s="6">
        <v>11547</v>
      </c>
      <c r="B11549" s="24" t="s">
        <v>11303</v>
      </c>
      <c r="C11549" s="25" t="str">
        <f>IF(D11549=2,"NO","YES")</f>
        <v>YES</v>
      </c>
      <c r="D11549" s="25">
        <f t="shared" si="192"/>
        <v>0.21</v>
      </c>
      <c r="E11549" s="1">
        <v>0.51870000000000005</v>
      </c>
      <c r="F11549" s="26">
        <v>1428</v>
      </c>
      <c r="G11549" s="17" t="s">
        <v>9170</v>
      </c>
      <c r="H11549" s="127" t="s">
        <v>11281</v>
      </c>
      <c r="I11549" s="4"/>
    </row>
    <row r="11550" spans="1:9">
      <c r="A11550" s="6">
        <v>11548</v>
      </c>
      <c r="B11550" s="24" t="s">
        <v>11304</v>
      </c>
      <c r="C11550" s="25" t="str">
        <f>IF(D11550=2,"NO","YES")</f>
        <v>YES</v>
      </c>
      <c r="D11550" s="25">
        <f t="shared" si="192"/>
        <v>0.16</v>
      </c>
      <c r="E11550" s="1">
        <v>0.39520000000000005</v>
      </c>
      <c r="F11550" s="26">
        <v>1088</v>
      </c>
      <c r="G11550" s="17" t="s">
        <v>9170</v>
      </c>
      <c r="H11550" s="127" t="s">
        <v>11281</v>
      </c>
      <c r="I11550" s="4"/>
    </row>
    <row r="11551" spans="1:9" ht="30">
      <c r="A11551" s="6">
        <v>11549</v>
      </c>
      <c r="B11551" s="24" t="s">
        <v>11305</v>
      </c>
      <c r="C11551" s="25" t="str">
        <f>IF(D11551=2,"NO","YES")</f>
        <v>YES</v>
      </c>
      <c r="D11551" s="25">
        <f t="shared" si="192"/>
        <v>0.59</v>
      </c>
      <c r="E11551" s="1">
        <v>1.4573</v>
      </c>
      <c r="F11551" s="26">
        <v>4012</v>
      </c>
      <c r="G11551" s="17" t="s">
        <v>9170</v>
      </c>
      <c r="H11551" s="127" t="s">
        <v>11281</v>
      </c>
      <c r="I11551" s="4"/>
    </row>
    <row r="11552" spans="1:9" ht="30">
      <c r="A11552" s="6">
        <v>11550</v>
      </c>
      <c r="B11552" s="24" t="s">
        <v>11306</v>
      </c>
      <c r="C11552" s="25" t="str">
        <f>IF(D11552=2,"NO","YES")</f>
        <v>YES</v>
      </c>
      <c r="D11552" s="25">
        <f t="shared" si="192"/>
        <v>0.1</v>
      </c>
      <c r="E11552" s="1">
        <v>0.24700000000000003</v>
      </c>
      <c r="F11552" s="26">
        <v>680</v>
      </c>
      <c r="G11552" s="17" t="s">
        <v>9170</v>
      </c>
      <c r="H11552" s="127" t="s">
        <v>11281</v>
      </c>
      <c r="I11552" s="4"/>
    </row>
    <row r="11553" spans="1:9" ht="30">
      <c r="A11553" s="6">
        <v>11551</v>
      </c>
      <c r="B11553" s="24" t="s">
        <v>11307</v>
      </c>
      <c r="C11553" s="25" t="str">
        <f>IF(D11553=2,"NO","YES")</f>
        <v>YES</v>
      </c>
      <c r="D11553" s="25">
        <f t="shared" si="192"/>
        <v>0.06</v>
      </c>
      <c r="E11553" s="1">
        <v>0.1482</v>
      </c>
      <c r="F11553" s="26">
        <v>408</v>
      </c>
      <c r="G11553" s="17" t="s">
        <v>9170</v>
      </c>
      <c r="H11553" s="127" t="s">
        <v>11281</v>
      </c>
      <c r="I11553" s="4"/>
    </row>
    <row r="11554" spans="1:9" ht="30">
      <c r="A11554" s="6">
        <v>11552</v>
      </c>
      <c r="B11554" s="24" t="s">
        <v>11308</v>
      </c>
      <c r="C11554" s="25" t="str">
        <f>IF(D11554=2,"NO","YES")</f>
        <v>YES</v>
      </c>
      <c r="D11554" s="25">
        <f t="shared" si="192"/>
        <v>0.03</v>
      </c>
      <c r="E11554" s="1">
        <v>7.4099999999999999E-2</v>
      </c>
      <c r="F11554" s="26">
        <v>204</v>
      </c>
      <c r="G11554" s="17" t="s">
        <v>9170</v>
      </c>
      <c r="H11554" s="127" t="s">
        <v>11281</v>
      </c>
      <c r="I11554" s="4"/>
    </row>
    <row r="11555" spans="1:9" ht="30">
      <c r="A11555" s="6">
        <v>11553</v>
      </c>
      <c r="B11555" s="24" t="s">
        <v>11309</v>
      </c>
      <c r="C11555" s="25" t="str">
        <f>IF(D11555=2,"NO","YES")</f>
        <v>YES</v>
      </c>
      <c r="D11555" s="25">
        <f t="shared" si="192"/>
        <v>0.21</v>
      </c>
      <c r="E11555" s="1">
        <v>0.51870000000000005</v>
      </c>
      <c r="F11555" s="26">
        <v>1428</v>
      </c>
      <c r="G11555" s="17" t="s">
        <v>9170</v>
      </c>
      <c r="H11555" s="127" t="s">
        <v>11281</v>
      </c>
      <c r="I11555" s="4"/>
    </row>
    <row r="11556" spans="1:9" ht="30">
      <c r="A11556" s="6">
        <v>11554</v>
      </c>
      <c r="B11556" s="32" t="s">
        <v>11310</v>
      </c>
      <c r="C11556" s="25" t="str">
        <f>IF(D11556=2,"NO","YES")</f>
        <v>YES</v>
      </c>
      <c r="D11556" s="29">
        <f t="shared" si="192"/>
        <v>1.4</v>
      </c>
      <c r="E11556" s="1">
        <v>3.4580000000000002</v>
      </c>
      <c r="F11556" s="166">
        <v>9520</v>
      </c>
      <c r="G11556" s="154">
        <v>42664</v>
      </c>
      <c r="H11556" s="127" t="s">
        <v>11281</v>
      </c>
      <c r="I11556" s="4"/>
    </row>
    <row r="11557" spans="1:9" ht="30">
      <c r="A11557" s="6">
        <v>11555</v>
      </c>
      <c r="B11557" s="32" t="s">
        <v>11311</v>
      </c>
      <c r="C11557" s="25" t="str">
        <f>IF(D11557=2,"NO","YES")</f>
        <v>YES</v>
      </c>
      <c r="D11557" s="29">
        <f t="shared" si="192"/>
        <v>0.28000000000000003</v>
      </c>
      <c r="E11557" s="1">
        <v>0.6916000000000001</v>
      </c>
      <c r="F11557" s="166">
        <v>1904</v>
      </c>
      <c r="G11557" s="154">
        <v>42664</v>
      </c>
      <c r="H11557" s="127" t="s">
        <v>11281</v>
      </c>
      <c r="I11557" s="4"/>
    </row>
    <row r="11558" spans="1:9">
      <c r="A11558" s="6">
        <v>11556</v>
      </c>
      <c r="B11558" s="32" t="s">
        <v>11312</v>
      </c>
      <c r="C11558" s="25" t="str">
        <f>IF(D11558=2,"NO","YES")</f>
        <v>YES</v>
      </c>
      <c r="D11558" s="29">
        <f t="shared" si="192"/>
        <v>0.12</v>
      </c>
      <c r="E11558" s="1">
        <v>0.2964</v>
      </c>
      <c r="F11558" s="166">
        <v>816</v>
      </c>
      <c r="G11558" s="154">
        <v>42664</v>
      </c>
      <c r="H11558" s="127" t="s">
        <v>11281</v>
      </c>
      <c r="I11558" s="4"/>
    </row>
    <row r="11559" spans="1:9" ht="45">
      <c r="A11559" s="6">
        <v>11557</v>
      </c>
      <c r="B11559" s="32" t="s">
        <v>11313</v>
      </c>
      <c r="C11559" s="25" t="str">
        <f>IF(D11559=2,"NO","YES")</f>
        <v>YES</v>
      </c>
      <c r="D11559" s="29">
        <f t="shared" si="192"/>
        <v>0.66</v>
      </c>
      <c r="E11559" s="1">
        <v>1.6302000000000003</v>
      </c>
      <c r="F11559" s="166">
        <v>4488</v>
      </c>
      <c r="G11559" s="154">
        <v>42664</v>
      </c>
      <c r="H11559" s="127" t="s">
        <v>11281</v>
      </c>
      <c r="I11559" s="4"/>
    </row>
    <row r="11560" spans="1:9" ht="30">
      <c r="A11560" s="6">
        <v>11558</v>
      </c>
      <c r="B11560" s="32" t="s">
        <v>11314</v>
      </c>
      <c r="C11560" s="25" t="str">
        <f>IF(D11560=2,"NO","YES")</f>
        <v>YES</v>
      </c>
      <c r="D11560" s="29">
        <f t="shared" si="192"/>
        <v>0.28000000000000003</v>
      </c>
      <c r="E11560" s="1">
        <v>0.6916000000000001</v>
      </c>
      <c r="F11560" s="166">
        <v>1904</v>
      </c>
      <c r="G11560" s="154">
        <v>42664</v>
      </c>
      <c r="H11560" s="127" t="s">
        <v>11281</v>
      </c>
      <c r="I11560" s="4"/>
    </row>
    <row r="11561" spans="1:9" ht="30">
      <c r="A11561" s="6">
        <v>11559</v>
      </c>
      <c r="B11561" s="32" t="s">
        <v>11315</v>
      </c>
      <c r="C11561" s="25" t="str">
        <f>IF(D11561=2,"NO","YES")</f>
        <v>YES</v>
      </c>
      <c r="D11561" s="29">
        <f t="shared" si="192"/>
        <v>0.63</v>
      </c>
      <c r="E11561" s="1">
        <v>1.5561</v>
      </c>
      <c r="F11561" s="166">
        <v>4284</v>
      </c>
      <c r="G11561" s="154">
        <v>42664</v>
      </c>
      <c r="H11561" s="127" t="s">
        <v>11281</v>
      </c>
      <c r="I11561" s="4"/>
    </row>
    <row r="11562" spans="1:9" ht="30">
      <c r="A11562" s="6">
        <v>11560</v>
      </c>
      <c r="B11562" s="32" t="s">
        <v>11316</v>
      </c>
      <c r="C11562" s="25" t="str">
        <f>IF(D11562=2,"NO","YES")</f>
        <v>YES</v>
      </c>
      <c r="D11562" s="29">
        <f t="shared" si="192"/>
        <v>0.71</v>
      </c>
      <c r="E11562" s="1">
        <v>1.7537</v>
      </c>
      <c r="F11562" s="166">
        <v>4828</v>
      </c>
      <c r="G11562" s="154">
        <v>42664</v>
      </c>
      <c r="H11562" s="127" t="s">
        <v>11281</v>
      </c>
      <c r="I11562" s="4"/>
    </row>
    <row r="11563" spans="1:9" ht="30">
      <c r="A11563" s="6">
        <v>11561</v>
      </c>
      <c r="B11563" s="32" t="s">
        <v>11317</v>
      </c>
      <c r="C11563" s="25" t="str">
        <f>IF(D11563=2,"NO","YES")</f>
        <v>YES</v>
      </c>
      <c r="D11563" s="29">
        <f t="shared" si="192"/>
        <v>0.65</v>
      </c>
      <c r="E11563" s="1">
        <v>1.6055000000000001</v>
      </c>
      <c r="F11563" s="166">
        <v>4420</v>
      </c>
      <c r="G11563" s="154">
        <v>42664</v>
      </c>
      <c r="H11563" s="127" t="s">
        <v>11281</v>
      </c>
      <c r="I11563" s="4"/>
    </row>
    <row r="11564" spans="1:9" ht="30">
      <c r="A11564" s="6">
        <v>11562</v>
      </c>
      <c r="B11564" s="32" t="s">
        <v>11318</v>
      </c>
      <c r="C11564" s="25" t="str">
        <f>IF(D11564=2,"NO","YES")</f>
        <v>YES</v>
      </c>
      <c r="D11564" s="29">
        <f t="shared" si="192"/>
        <v>0.32</v>
      </c>
      <c r="E11564" s="1">
        <v>0.7904000000000001</v>
      </c>
      <c r="F11564" s="166">
        <v>2176</v>
      </c>
      <c r="G11564" s="154">
        <v>42664</v>
      </c>
      <c r="H11564" s="127" t="s">
        <v>11281</v>
      </c>
      <c r="I11564" s="4"/>
    </row>
    <row r="11565" spans="1:9">
      <c r="A11565" s="6">
        <v>11563</v>
      </c>
      <c r="B11565" s="32" t="s">
        <v>11319</v>
      </c>
      <c r="C11565" s="25" t="str">
        <f>IF(D11565=2,"NO","YES")</f>
        <v>YES</v>
      </c>
      <c r="D11565" s="29">
        <f t="shared" si="192"/>
        <v>0.12</v>
      </c>
      <c r="E11565" s="1">
        <v>0.2964</v>
      </c>
      <c r="F11565" s="166">
        <v>816</v>
      </c>
      <c r="G11565" s="154">
        <v>42664</v>
      </c>
      <c r="H11565" s="127" t="s">
        <v>11281</v>
      </c>
      <c r="I11565" s="4"/>
    </row>
    <row r="11566" spans="1:9" ht="30">
      <c r="A11566" s="6">
        <v>11564</v>
      </c>
      <c r="B11566" s="32" t="s">
        <v>11320</v>
      </c>
      <c r="C11566" s="25" t="str">
        <f>IF(D11566=2,"NO","YES")</f>
        <v>YES</v>
      </c>
      <c r="D11566" s="29">
        <f t="shared" ref="D11566:D11629" si="193">F11566/6800</f>
        <v>0.21</v>
      </c>
      <c r="E11566" s="1">
        <v>0.51870000000000005</v>
      </c>
      <c r="F11566" s="166">
        <v>1428</v>
      </c>
      <c r="G11566" s="154">
        <v>42664</v>
      </c>
      <c r="H11566" s="127" t="s">
        <v>11281</v>
      </c>
      <c r="I11566" s="4"/>
    </row>
    <row r="11567" spans="1:9" ht="30">
      <c r="A11567" s="6">
        <v>11565</v>
      </c>
      <c r="B11567" s="32" t="s">
        <v>11321</v>
      </c>
      <c r="C11567" s="25" t="str">
        <f>IF(D11567=2,"NO","YES")</f>
        <v>YES</v>
      </c>
      <c r="D11567" s="29">
        <f t="shared" si="193"/>
        <v>0.51</v>
      </c>
      <c r="E11567" s="1">
        <v>1.2597</v>
      </c>
      <c r="F11567" s="166">
        <v>3468</v>
      </c>
      <c r="G11567" s="154">
        <v>42664</v>
      </c>
      <c r="H11567" s="127" t="s">
        <v>11281</v>
      </c>
      <c r="I11567" s="4"/>
    </row>
    <row r="11568" spans="1:9" ht="30">
      <c r="A11568" s="6">
        <v>11566</v>
      </c>
      <c r="B11568" s="32" t="s">
        <v>11322</v>
      </c>
      <c r="C11568" s="25" t="str">
        <f>IF(D11568=2,"NO","YES")</f>
        <v>YES</v>
      </c>
      <c r="D11568" s="29">
        <f t="shared" si="193"/>
        <v>0.21</v>
      </c>
      <c r="E11568" s="1">
        <v>0.51870000000000005</v>
      </c>
      <c r="F11568" s="166">
        <v>1428</v>
      </c>
      <c r="G11568" s="154">
        <v>42664</v>
      </c>
      <c r="H11568" s="127" t="s">
        <v>11281</v>
      </c>
      <c r="I11568" s="4"/>
    </row>
    <row r="11569" spans="1:9" ht="30">
      <c r="A11569" s="6">
        <v>11567</v>
      </c>
      <c r="B11569" s="32" t="s">
        <v>11323</v>
      </c>
      <c r="C11569" s="25" t="str">
        <f>IF(D11569=2,"NO","YES")</f>
        <v>NO</v>
      </c>
      <c r="D11569" s="29">
        <f t="shared" si="193"/>
        <v>2</v>
      </c>
      <c r="E11569" s="1">
        <v>4.9400000000000004</v>
      </c>
      <c r="F11569" s="166">
        <v>13600</v>
      </c>
      <c r="G11569" s="154">
        <v>42664</v>
      </c>
      <c r="H11569" s="127" t="s">
        <v>11281</v>
      </c>
      <c r="I11569" s="4"/>
    </row>
    <row r="11570" spans="1:9">
      <c r="A11570" s="6">
        <v>11568</v>
      </c>
      <c r="B11570" s="38" t="s">
        <v>11324</v>
      </c>
      <c r="C11570" s="25" t="str">
        <f>IF(D11570=2,"NO","YES")</f>
        <v>YES</v>
      </c>
      <c r="D11570" s="39">
        <f t="shared" si="193"/>
        <v>0.21</v>
      </c>
      <c r="E11570" s="1">
        <v>0.51870000000000005</v>
      </c>
      <c r="F11570" s="55">
        <v>1428</v>
      </c>
      <c r="G11570" s="99">
        <v>42612</v>
      </c>
      <c r="H11570" s="127" t="s">
        <v>11281</v>
      </c>
      <c r="I11570" s="4"/>
    </row>
    <row r="11571" spans="1:9">
      <c r="A11571" s="6">
        <v>11569</v>
      </c>
      <c r="B11571" s="38" t="s">
        <v>11325</v>
      </c>
      <c r="C11571" s="25" t="str">
        <f>IF(D11571=2,"NO","YES")</f>
        <v>YES</v>
      </c>
      <c r="D11571" s="39">
        <f t="shared" si="193"/>
        <v>0.15</v>
      </c>
      <c r="E11571" s="1">
        <v>0.3705</v>
      </c>
      <c r="F11571" s="55">
        <v>1020</v>
      </c>
      <c r="G11571" s="99">
        <v>42612</v>
      </c>
      <c r="H11571" s="127" t="s">
        <v>11281</v>
      </c>
      <c r="I11571" s="4"/>
    </row>
    <row r="11572" spans="1:9">
      <c r="A11572" s="6">
        <v>11570</v>
      </c>
      <c r="B11572" s="38" t="s">
        <v>11326</v>
      </c>
      <c r="C11572" s="25" t="str">
        <f>IF(D11572=2,"NO","YES")</f>
        <v>YES</v>
      </c>
      <c r="D11572" s="39">
        <f t="shared" si="193"/>
        <v>0.21</v>
      </c>
      <c r="E11572" s="1">
        <v>0.51870000000000005</v>
      </c>
      <c r="F11572" s="55">
        <v>1428</v>
      </c>
      <c r="G11572" s="99">
        <v>42612</v>
      </c>
      <c r="H11572" s="127" t="s">
        <v>11281</v>
      </c>
      <c r="I11572" s="4"/>
    </row>
    <row r="11573" spans="1:9">
      <c r="A11573" s="6">
        <v>11571</v>
      </c>
      <c r="B11573" s="38" t="s">
        <v>11327</v>
      </c>
      <c r="C11573" s="25" t="str">
        <f>IF(D11573=2,"NO","YES")</f>
        <v>YES</v>
      </c>
      <c r="D11573" s="39">
        <f t="shared" si="193"/>
        <v>0.79</v>
      </c>
      <c r="E11573" s="1">
        <v>1.9513000000000003</v>
      </c>
      <c r="F11573" s="55">
        <v>5372</v>
      </c>
      <c r="G11573" s="99">
        <v>42612</v>
      </c>
      <c r="H11573" s="127" t="s">
        <v>11281</v>
      </c>
      <c r="I11573" s="4"/>
    </row>
    <row r="11574" spans="1:9">
      <c r="A11574" s="6">
        <v>11572</v>
      </c>
      <c r="B11574" s="129" t="s">
        <v>11328</v>
      </c>
      <c r="C11574" s="25" t="str">
        <f>IF(D11574=2,"NO","YES")</f>
        <v>YES</v>
      </c>
      <c r="D11574" s="39">
        <f t="shared" si="193"/>
        <v>0.49</v>
      </c>
      <c r="E11574" s="1">
        <v>1.2103000000000002</v>
      </c>
      <c r="F11574" s="150">
        <v>3332</v>
      </c>
      <c r="G11574" s="99">
        <v>42612</v>
      </c>
      <c r="H11574" s="127" t="s">
        <v>11281</v>
      </c>
      <c r="I11574" s="4"/>
    </row>
    <row r="11575" spans="1:9" ht="30">
      <c r="A11575" s="6">
        <v>11573</v>
      </c>
      <c r="B11575" s="56" t="s">
        <v>11329</v>
      </c>
      <c r="C11575" s="25" t="str">
        <f>IF(D11575=2,"NO","YES")</f>
        <v>YES</v>
      </c>
      <c r="D11575" s="59">
        <f t="shared" si="193"/>
        <v>0.26</v>
      </c>
      <c r="E11575" s="1">
        <v>0.6422000000000001</v>
      </c>
      <c r="F11575" s="26">
        <v>1768</v>
      </c>
      <c r="G11575" s="17" t="s">
        <v>9170</v>
      </c>
      <c r="H11575" s="127" t="s">
        <v>11330</v>
      </c>
      <c r="I11575" s="4"/>
    </row>
    <row r="11576" spans="1:9" ht="30">
      <c r="A11576" s="6">
        <v>11574</v>
      </c>
      <c r="B11576" s="56" t="s">
        <v>11331</v>
      </c>
      <c r="C11576" s="25" t="str">
        <f>IF(D11576=2,"NO","YES")</f>
        <v>YES</v>
      </c>
      <c r="D11576" s="59">
        <f t="shared" si="193"/>
        <v>0.62</v>
      </c>
      <c r="E11576" s="1">
        <v>1.5314000000000001</v>
      </c>
      <c r="F11576" s="26">
        <v>4216</v>
      </c>
      <c r="G11576" s="17" t="s">
        <v>9170</v>
      </c>
      <c r="H11576" s="127" t="s">
        <v>11330</v>
      </c>
      <c r="I11576" s="4"/>
    </row>
    <row r="11577" spans="1:9" ht="45">
      <c r="A11577" s="6">
        <v>11575</v>
      </c>
      <c r="B11577" s="56" t="s">
        <v>11332</v>
      </c>
      <c r="C11577" s="25" t="str">
        <f>IF(D11577=2,"NO","YES")</f>
        <v>YES</v>
      </c>
      <c r="D11577" s="59">
        <f t="shared" si="193"/>
        <v>0.94</v>
      </c>
      <c r="E11577" s="1">
        <v>2.3218000000000001</v>
      </c>
      <c r="F11577" s="26">
        <v>6392</v>
      </c>
      <c r="G11577" s="17" t="s">
        <v>9170</v>
      </c>
      <c r="H11577" s="127" t="s">
        <v>11330</v>
      </c>
      <c r="I11577" s="4"/>
    </row>
    <row r="11578" spans="1:9" ht="30">
      <c r="A11578" s="6">
        <v>11576</v>
      </c>
      <c r="B11578" s="56" t="s">
        <v>11333</v>
      </c>
      <c r="C11578" s="25" t="str">
        <f>IF(D11578=2,"NO","YES")</f>
        <v>YES</v>
      </c>
      <c r="D11578" s="59">
        <f t="shared" si="193"/>
        <v>0.94</v>
      </c>
      <c r="E11578" s="1">
        <v>2.3218000000000001</v>
      </c>
      <c r="F11578" s="26">
        <v>6392</v>
      </c>
      <c r="G11578" s="17" t="s">
        <v>9170</v>
      </c>
      <c r="H11578" s="127" t="s">
        <v>11330</v>
      </c>
      <c r="I11578" s="4"/>
    </row>
    <row r="11579" spans="1:9" ht="30">
      <c r="A11579" s="6">
        <v>11577</v>
      </c>
      <c r="B11579" s="56" t="s">
        <v>11334</v>
      </c>
      <c r="C11579" s="25" t="str">
        <f>IF(D11579=2,"NO","YES")</f>
        <v>YES</v>
      </c>
      <c r="D11579" s="59">
        <f t="shared" si="193"/>
        <v>1.18</v>
      </c>
      <c r="E11579" s="1">
        <v>2.9146000000000001</v>
      </c>
      <c r="F11579" s="26">
        <v>8024</v>
      </c>
      <c r="G11579" s="17" t="s">
        <v>9170</v>
      </c>
      <c r="H11579" s="127" t="s">
        <v>11330</v>
      </c>
      <c r="I11579" s="4"/>
    </row>
    <row r="11580" spans="1:9" ht="30">
      <c r="A11580" s="6">
        <v>11578</v>
      </c>
      <c r="B11580" s="56" t="s">
        <v>11335</v>
      </c>
      <c r="C11580" s="25" t="str">
        <f>IF(D11580=2,"NO","YES")</f>
        <v>YES</v>
      </c>
      <c r="D11580" s="59">
        <f t="shared" si="193"/>
        <v>1.03</v>
      </c>
      <c r="E11580" s="1">
        <v>2.5441000000000003</v>
      </c>
      <c r="F11580" s="26">
        <v>7004</v>
      </c>
      <c r="G11580" s="17" t="s">
        <v>9170</v>
      </c>
      <c r="H11580" s="127" t="s">
        <v>11330</v>
      </c>
      <c r="I11580" s="4"/>
    </row>
    <row r="11581" spans="1:9" ht="30">
      <c r="A11581" s="6">
        <v>11579</v>
      </c>
      <c r="B11581" s="56" t="s">
        <v>11336</v>
      </c>
      <c r="C11581" s="25" t="str">
        <f>IF(D11581=2,"NO","YES")</f>
        <v>YES</v>
      </c>
      <c r="D11581" s="59">
        <f t="shared" si="193"/>
        <v>0.81</v>
      </c>
      <c r="E11581" s="1">
        <v>2.0007000000000001</v>
      </c>
      <c r="F11581" s="26">
        <v>5508</v>
      </c>
      <c r="G11581" s="17" t="s">
        <v>9170</v>
      </c>
      <c r="H11581" s="127" t="s">
        <v>11330</v>
      </c>
      <c r="I11581" s="4"/>
    </row>
    <row r="11582" spans="1:9" ht="30">
      <c r="A11582" s="6">
        <v>11580</v>
      </c>
      <c r="B11582" s="56" t="s">
        <v>11337</v>
      </c>
      <c r="C11582" s="25" t="str">
        <f>IF(D11582=2,"NO","YES")</f>
        <v>YES</v>
      </c>
      <c r="D11582" s="59">
        <f t="shared" si="193"/>
        <v>0.97</v>
      </c>
      <c r="E11582" s="1">
        <v>2.3959000000000001</v>
      </c>
      <c r="F11582" s="26">
        <v>6596</v>
      </c>
      <c r="G11582" s="17" t="s">
        <v>9170</v>
      </c>
      <c r="H11582" s="127" t="s">
        <v>11330</v>
      </c>
      <c r="I11582" s="4"/>
    </row>
    <row r="11583" spans="1:9" ht="30">
      <c r="A11583" s="6">
        <v>11581</v>
      </c>
      <c r="B11583" s="56" t="s">
        <v>11338</v>
      </c>
      <c r="C11583" s="25" t="str">
        <f>IF(D11583=2,"NO","YES")</f>
        <v>YES</v>
      </c>
      <c r="D11583" s="59">
        <f t="shared" si="193"/>
        <v>1.92</v>
      </c>
      <c r="E11583" s="1">
        <v>4.7423999999999999</v>
      </c>
      <c r="F11583" s="26">
        <v>13056</v>
      </c>
      <c r="G11583" s="17" t="s">
        <v>9170</v>
      </c>
      <c r="H11583" s="127" t="s">
        <v>11330</v>
      </c>
      <c r="I11583" s="4"/>
    </row>
    <row r="11584" spans="1:9" ht="30">
      <c r="A11584" s="6">
        <v>11582</v>
      </c>
      <c r="B11584" s="56" t="s">
        <v>11339</v>
      </c>
      <c r="C11584" s="25" t="str">
        <f>IF(D11584=2,"NO","YES")</f>
        <v>YES</v>
      </c>
      <c r="D11584" s="59">
        <f t="shared" si="193"/>
        <v>0.47</v>
      </c>
      <c r="E11584" s="1">
        <v>1.1609</v>
      </c>
      <c r="F11584" s="26">
        <v>3196</v>
      </c>
      <c r="G11584" s="17" t="s">
        <v>9170</v>
      </c>
      <c r="H11584" s="127" t="s">
        <v>11330</v>
      </c>
      <c r="I11584" s="4"/>
    </row>
    <row r="11585" spans="1:9" ht="30">
      <c r="A11585" s="6">
        <v>11583</v>
      </c>
      <c r="B11585" s="56" t="s">
        <v>11340</v>
      </c>
      <c r="C11585" s="25" t="str">
        <f>IF(D11585=2,"NO","YES")</f>
        <v>YES</v>
      </c>
      <c r="D11585" s="59">
        <f t="shared" si="193"/>
        <v>0.08</v>
      </c>
      <c r="E11585" s="1">
        <v>0.19760000000000003</v>
      </c>
      <c r="F11585" s="26">
        <v>544</v>
      </c>
      <c r="G11585" s="17" t="s">
        <v>9170</v>
      </c>
      <c r="H11585" s="127" t="s">
        <v>11330</v>
      </c>
      <c r="I11585" s="4"/>
    </row>
    <row r="11586" spans="1:9">
      <c r="A11586" s="6">
        <v>11584</v>
      </c>
      <c r="B11586" s="56" t="s">
        <v>11341</v>
      </c>
      <c r="C11586" s="25" t="str">
        <f>IF(D11586=2,"NO","YES")</f>
        <v>YES</v>
      </c>
      <c r="D11586" s="59">
        <f t="shared" si="193"/>
        <v>1.08</v>
      </c>
      <c r="E11586" s="1">
        <v>2.6676000000000002</v>
      </c>
      <c r="F11586" s="26">
        <v>7344</v>
      </c>
      <c r="G11586" s="17" t="s">
        <v>9170</v>
      </c>
      <c r="H11586" s="127" t="s">
        <v>11330</v>
      </c>
      <c r="I11586" s="4"/>
    </row>
    <row r="11587" spans="1:9" ht="30">
      <c r="A11587" s="6">
        <v>11585</v>
      </c>
      <c r="B11587" s="56" t="s">
        <v>11342</v>
      </c>
      <c r="C11587" s="25" t="str">
        <f>IF(D11587=2,"NO","YES")</f>
        <v>YES</v>
      </c>
      <c r="D11587" s="59">
        <f t="shared" si="193"/>
        <v>1.08</v>
      </c>
      <c r="E11587" s="1">
        <v>2.6676000000000002</v>
      </c>
      <c r="F11587" s="26">
        <v>7344</v>
      </c>
      <c r="G11587" s="17" t="s">
        <v>9170</v>
      </c>
      <c r="H11587" s="127" t="s">
        <v>11330</v>
      </c>
      <c r="I11587" s="4"/>
    </row>
    <row r="11588" spans="1:9" ht="30">
      <c r="A11588" s="6">
        <v>11586</v>
      </c>
      <c r="B11588" s="56" t="s">
        <v>11343</v>
      </c>
      <c r="C11588" s="25" t="str">
        <f>IF(D11588=2,"NO","YES")</f>
        <v>YES</v>
      </c>
      <c r="D11588" s="59">
        <f t="shared" si="193"/>
        <v>0.52</v>
      </c>
      <c r="E11588" s="1">
        <v>1.2844000000000002</v>
      </c>
      <c r="F11588" s="26">
        <v>3536</v>
      </c>
      <c r="G11588" s="17" t="s">
        <v>9170</v>
      </c>
      <c r="H11588" s="127" t="s">
        <v>11330</v>
      </c>
      <c r="I11588" s="4"/>
    </row>
    <row r="11589" spans="1:9" ht="30">
      <c r="A11589" s="6">
        <v>11587</v>
      </c>
      <c r="B11589" s="56" t="s">
        <v>11344</v>
      </c>
      <c r="C11589" s="25" t="str">
        <f>IF(D11589=2,"NO","YES")</f>
        <v>YES</v>
      </c>
      <c r="D11589" s="59">
        <f t="shared" si="193"/>
        <v>0.82</v>
      </c>
      <c r="E11589" s="1">
        <v>2.0253999999999999</v>
      </c>
      <c r="F11589" s="26">
        <v>5576</v>
      </c>
      <c r="G11589" s="17" t="s">
        <v>9170</v>
      </c>
      <c r="H11589" s="127" t="s">
        <v>11330</v>
      </c>
      <c r="I11589" s="4"/>
    </row>
    <row r="11590" spans="1:9" ht="30">
      <c r="A11590" s="6">
        <v>11588</v>
      </c>
      <c r="B11590" s="56" t="s">
        <v>11345</v>
      </c>
      <c r="C11590" s="25" t="str">
        <f>IF(D11590=2,"NO","YES")</f>
        <v>YES</v>
      </c>
      <c r="D11590" s="59">
        <f t="shared" si="193"/>
        <v>1.98</v>
      </c>
      <c r="E11590" s="1">
        <v>4.8906000000000001</v>
      </c>
      <c r="F11590" s="26">
        <v>13464</v>
      </c>
      <c r="G11590" s="17" t="s">
        <v>9170</v>
      </c>
      <c r="H11590" s="127" t="s">
        <v>11330</v>
      </c>
      <c r="I11590" s="4"/>
    </row>
    <row r="11591" spans="1:9" ht="30">
      <c r="A11591" s="6">
        <v>11589</v>
      </c>
      <c r="B11591" s="56" t="s">
        <v>11346</v>
      </c>
      <c r="C11591" s="25" t="str">
        <f>IF(D11591=2,"NO","YES")</f>
        <v>YES</v>
      </c>
      <c r="D11591" s="59">
        <f t="shared" si="193"/>
        <v>0.59</v>
      </c>
      <c r="E11591" s="1">
        <v>1.4573</v>
      </c>
      <c r="F11591" s="26">
        <v>4012</v>
      </c>
      <c r="G11591" s="17" t="s">
        <v>9170</v>
      </c>
      <c r="H11591" s="127" t="s">
        <v>11330</v>
      </c>
      <c r="I11591" s="4"/>
    </row>
    <row r="11592" spans="1:9" ht="30">
      <c r="A11592" s="6">
        <v>11590</v>
      </c>
      <c r="B11592" s="56" t="s">
        <v>11347</v>
      </c>
      <c r="C11592" s="25" t="str">
        <f>IF(D11592=2,"NO","YES")</f>
        <v>YES</v>
      </c>
      <c r="D11592" s="59">
        <f t="shared" si="193"/>
        <v>1.03</v>
      </c>
      <c r="E11592" s="1">
        <v>2.5441000000000003</v>
      </c>
      <c r="F11592" s="26">
        <v>7004</v>
      </c>
      <c r="G11592" s="17" t="s">
        <v>9170</v>
      </c>
      <c r="H11592" s="127" t="s">
        <v>11330</v>
      </c>
      <c r="I11592" s="4"/>
    </row>
    <row r="11593" spans="1:9" ht="30">
      <c r="A11593" s="6">
        <v>11591</v>
      </c>
      <c r="B11593" s="56" t="s">
        <v>11348</v>
      </c>
      <c r="C11593" s="25" t="str">
        <f>IF(D11593=2,"NO","YES")</f>
        <v>YES</v>
      </c>
      <c r="D11593" s="59">
        <f t="shared" si="193"/>
        <v>1.17</v>
      </c>
      <c r="E11593" s="1">
        <v>2.8898999999999999</v>
      </c>
      <c r="F11593" s="26">
        <v>7956</v>
      </c>
      <c r="G11593" s="17" t="s">
        <v>9170</v>
      </c>
      <c r="H11593" s="127" t="s">
        <v>11330</v>
      </c>
      <c r="I11593" s="4"/>
    </row>
    <row r="11594" spans="1:9" ht="30">
      <c r="A11594" s="6">
        <v>11592</v>
      </c>
      <c r="B11594" s="56" t="s">
        <v>11349</v>
      </c>
      <c r="C11594" s="25" t="str">
        <f>IF(D11594=2,"NO","YES")</f>
        <v>YES</v>
      </c>
      <c r="D11594" s="59">
        <f t="shared" si="193"/>
        <v>1.03</v>
      </c>
      <c r="E11594" s="1">
        <v>2.5441000000000003</v>
      </c>
      <c r="F11594" s="26">
        <v>7004</v>
      </c>
      <c r="G11594" s="17" t="s">
        <v>9170</v>
      </c>
      <c r="H11594" s="127" t="s">
        <v>11330</v>
      </c>
      <c r="I11594" s="4"/>
    </row>
    <row r="11595" spans="1:9" ht="30">
      <c r="A11595" s="6">
        <v>11593</v>
      </c>
      <c r="B11595" s="56" t="s">
        <v>11350</v>
      </c>
      <c r="C11595" s="25" t="str">
        <f>IF(D11595=2,"NO","YES")</f>
        <v>YES</v>
      </c>
      <c r="D11595" s="59">
        <f t="shared" si="193"/>
        <v>0.65</v>
      </c>
      <c r="E11595" s="1">
        <v>1.6055000000000001</v>
      </c>
      <c r="F11595" s="26">
        <v>4420</v>
      </c>
      <c r="G11595" s="17" t="s">
        <v>9170</v>
      </c>
      <c r="H11595" s="127" t="s">
        <v>11330</v>
      </c>
      <c r="I11595" s="4"/>
    </row>
    <row r="11596" spans="1:9" ht="30">
      <c r="A11596" s="6">
        <v>11594</v>
      </c>
      <c r="B11596" s="56" t="s">
        <v>11351</v>
      </c>
      <c r="C11596" s="25" t="str">
        <f>IF(D11596=2,"NO","YES")</f>
        <v>YES</v>
      </c>
      <c r="D11596" s="59">
        <f t="shared" si="193"/>
        <v>0.17</v>
      </c>
      <c r="E11596" s="1">
        <v>0.41990000000000005</v>
      </c>
      <c r="F11596" s="26">
        <v>1156</v>
      </c>
      <c r="G11596" s="17" t="s">
        <v>9170</v>
      </c>
      <c r="H11596" s="127" t="s">
        <v>11330</v>
      </c>
      <c r="I11596" s="4"/>
    </row>
    <row r="11597" spans="1:9" ht="30">
      <c r="A11597" s="6">
        <v>11595</v>
      </c>
      <c r="B11597" s="56" t="s">
        <v>11352</v>
      </c>
      <c r="C11597" s="25" t="str">
        <f>IF(D11597=2,"NO","YES")</f>
        <v>YES</v>
      </c>
      <c r="D11597" s="59">
        <f t="shared" si="193"/>
        <v>0.3</v>
      </c>
      <c r="E11597" s="1">
        <v>0.74099999999999999</v>
      </c>
      <c r="F11597" s="26">
        <v>2040</v>
      </c>
      <c r="G11597" s="17" t="s">
        <v>9170</v>
      </c>
      <c r="H11597" s="127" t="s">
        <v>11330</v>
      </c>
      <c r="I11597" s="4"/>
    </row>
    <row r="11598" spans="1:9" ht="30">
      <c r="A11598" s="6">
        <v>11596</v>
      </c>
      <c r="B11598" s="56" t="s">
        <v>11353</v>
      </c>
      <c r="C11598" s="25" t="str">
        <f>IF(D11598=2,"NO","YES")</f>
        <v>YES</v>
      </c>
      <c r="D11598" s="59">
        <f t="shared" si="193"/>
        <v>1.17</v>
      </c>
      <c r="E11598" s="1">
        <v>2.8898999999999999</v>
      </c>
      <c r="F11598" s="26">
        <v>7956</v>
      </c>
      <c r="G11598" s="17" t="s">
        <v>9170</v>
      </c>
      <c r="H11598" s="127" t="s">
        <v>11330</v>
      </c>
      <c r="I11598" s="4"/>
    </row>
    <row r="11599" spans="1:9" ht="30">
      <c r="A11599" s="6">
        <v>11597</v>
      </c>
      <c r="B11599" s="56" t="s">
        <v>11354</v>
      </c>
      <c r="C11599" s="25" t="str">
        <f>IF(D11599=2,"NO","YES")</f>
        <v>YES</v>
      </c>
      <c r="D11599" s="59">
        <f t="shared" si="193"/>
        <v>0.95</v>
      </c>
      <c r="E11599" s="1">
        <v>2.3465000000000003</v>
      </c>
      <c r="F11599" s="26">
        <v>6460</v>
      </c>
      <c r="G11599" s="17" t="s">
        <v>9170</v>
      </c>
      <c r="H11599" s="127" t="s">
        <v>11330</v>
      </c>
      <c r="I11599" s="4"/>
    </row>
    <row r="11600" spans="1:9" ht="30">
      <c r="A11600" s="6">
        <v>11598</v>
      </c>
      <c r="B11600" s="56" t="s">
        <v>11355</v>
      </c>
      <c r="C11600" s="25" t="str">
        <f>IF(D11600=2,"NO","YES")</f>
        <v>YES</v>
      </c>
      <c r="D11600" s="59">
        <f t="shared" si="193"/>
        <v>0.47</v>
      </c>
      <c r="E11600" s="1">
        <v>1.1609</v>
      </c>
      <c r="F11600" s="26">
        <v>3196</v>
      </c>
      <c r="G11600" s="17" t="s">
        <v>9170</v>
      </c>
      <c r="H11600" s="127" t="s">
        <v>11330</v>
      </c>
      <c r="I11600" s="4"/>
    </row>
    <row r="11601" spans="1:9" ht="30">
      <c r="A11601" s="6">
        <v>11599</v>
      </c>
      <c r="B11601" s="56" t="s">
        <v>11356</v>
      </c>
      <c r="C11601" s="25" t="str">
        <f>IF(D11601=2,"NO","YES")</f>
        <v>YES</v>
      </c>
      <c r="D11601" s="59">
        <f t="shared" si="193"/>
        <v>1.42</v>
      </c>
      <c r="E11601" s="1">
        <v>3.5074000000000001</v>
      </c>
      <c r="F11601" s="26">
        <v>9656</v>
      </c>
      <c r="G11601" s="17" t="s">
        <v>9170</v>
      </c>
      <c r="H11601" s="127" t="s">
        <v>11330</v>
      </c>
      <c r="I11601" s="4"/>
    </row>
    <row r="11602" spans="1:9" ht="30">
      <c r="A11602" s="6">
        <v>11600</v>
      </c>
      <c r="B11602" s="56" t="s">
        <v>11357</v>
      </c>
      <c r="C11602" s="25" t="str">
        <f>IF(D11602=2,"NO","YES")</f>
        <v>YES</v>
      </c>
      <c r="D11602" s="59">
        <f t="shared" si="193"/>
        <v>1.7</v>
      </c>
      <c r="E11602" s="1">
        <v>4.1989999999999998</v>
      </c>
      <c r="F11602" s="26">
        <v>11560</v>
      </c>
      <c r="G11602" s="17" t="s">
        <v>9170</v>
      </c>
      <c r="H11602" s="127" t="s">
        <v>11330</v>
      </c>
      <c r="I11602" s="4"/>
    </row>
    <row r="11603" spans="1:9" ht="30">
      <c r="A11603" s="6">
        <v>11601</v>
      </c>
      <c r="B11603" s="56" t="s">
        <v>11358</v>
      </c>
      <c r="C11603" s="25" t="str">
        <f>IF(D11603=2,"NO","YES")</f>
        <v>NO</v>
      </c>
      <c r="D11603" s="59">
        <f t="shared" si="193"/>
        <v>2</v>
      </c>
      <c r="E11603" s="1">
        <v>4.9400000000000004</v>
      </c>
      <c r="F11603" s="26">
        <v>13600</v>
      </c>
      <c r="G11603" s="17" t="s">
        <v>9170</v>
      </c>
      <c r="H11603" s="127" t="s">
        <v>11330</v>
      </c>
      <c r="I11603" s="4"/>
    </row>
    <row r="11604" spans="1:9" ht="30">
      <c r="A11604" s="6">
        <v>11602</v>
      </c>
      <c r="B11604" s="56" t="s">
        <v>11359</v>
      </c>
      <c r="C11604" s="25" t="str">
        <f>IF(D11604=2,"NO","YES")</f>
        <v>YES</v>
      </c>
      <c r="D11604" s="59">
        <f t="shared" si="193"/>
        <v>1.62</v>
      </c>
      <c r="E11604" s="1">
        <v>4.0014000000000003</v>
      </c>
      <c r="F11604" s="26">
        <v>11016</v>
      </c>
      <c r="G11604" s="17" t="s">
        <v>9170</v>
      </c>
      <c r="H11604" s="127" t="s">
        <v>11330</v>
      </c>
      <c r="I11604" s="4"/>
    </row>
    <row r="11605" spans="1:9" ht="30">
      <c r="A11605" s="6">
        <v>11603</v>
      </c>
      <c r="B11605" s="56" t="s">
        <v>11360</v>
      </c>
      <c r="C11605" s="25" t="str">
        <f>IF(D11605=2,"NO","YES")</f>
        <v>YES</v>
      </c>
      <c r="D11605" s="59">
        <f t="shared" si="193"/>
        <v>0.23</v>
      </c>
      <c r="E11605" s="1">
        <v>0.56810000000000005</v>
      </c>
      <c r="F11605" s="26">
        <v>1564</v>
      </c>
      <c r="G11605" s="17" t="s">
        <v>9170</v>
      </c>
      <c r="H11605" s="127" t="s">
        <v>11330</v>
      </c>
      <c r="I11605" s="4"/>
    </row>
    <row r="11606" spans="1:9" ht="30">
      <c r="A11606" s="6">
        <v>11604</v>
      </c>
      <c r="B11606" s="56" t="s">
        <v>11361</v>
      </c>
      <c r="C11606" s="25" t="str">
        <f>IF(D11606=2,"NO","YES")</f>
        <v>YES</v>
      </c>
      <c r="D11606" s="59">
        <f t="shared" si="193"/>
        <v>0.98</v>
      </c>
      <c r="E11606" s="1">
        <v>2.4206000000000003</v>
      </c>
      <c r="F11606" s="26">
        <v>6664</v>
      </c>
      <c r="G11606" s="17" t="s">
        <v>9170</v>
      </c>
      <c r="H11606" s="127" t="s">
        <v>11330</v>
      </c>
      <c r="I11606" s="4"/>
    </row>
    <row r="11607" spans="1:9" ht="30">
      <c r="A11607" s="6">
        <v>11605</v>
      </c>
      <c r="B11607" s="56" t="s">
        <v>11362</v>
      </c>
      <c r="C11607" s="25" t="str">
        <f>IF(D11607=2,"NO","YES")</f>
        <v>YES</v>
      </c>
      <c r="D11607" s="59">
        <f t="shared" si="193"/>
        <v>0.12</v>
      </c>
      <c r="E11607" s="1">
        <v>0.2964</v>
      </c>
      <c r="F11607" s="26">
        <v>816</v>
      </c>
      <c r="G11607" s="17" t="s">
        <v>9170</v>
      </c>
      <c r="H11607" s="127" t="s">
        <v>11330</v>
      </c>
      <c r="I11607" s="4"/>
    </row>
    <row r="11608" spans="1:9" ht="30">
      <c r="A11608" s="6">
        <v>11606</v>
      </c>
      <c r="B11608" s="56" t="s">
        <v>11363</v>
      </c>
      <c r="C11608" s="25" t="str">
        <f>IF(D11608=2,"NO","YES")</f>
        <v>NO</v>
      </c>
      <c r="D11608" s="59">
        <f t="shared" si="193"/>
        <v>2</v>
      </c>
      <c r="E11608" s="1">
        <v>4.9400000000000004</v>
      </c>
      <c r="F11608" s="26">
        <v>13600</v>
      </c>
      <c r="G11608" s="17" t="s">
        <v>9170</v>
      </c>
      <c r="H11608" s="127" t="s">
        <v>11330</v>
      </c>
      <c r="I11608" s="4"/>
    </row>
    <row r="11609" spans="1:9" ht="30">
      <c r="A11609" s="6">
        <v>11607</v>
      </c>
      <c r="B11609" s="56" t="s">
        <v>11364</v>
      </c>
      <c r="C11609" s="25" t="str">
        <f>IF(D11609=2,"NO","YES")</f>
        <v>YES</v>
      </c>
      <c r="D11609" s="59">
        <f t="shared" si="193"/>
        <v>1.66</v>
      </c>
      <c r="E11609" s="1">
        <v>4.1002000000000001</v>
      </c>
      <c r="F11609" s="26">
        <v>11288</v>
      </c>
      <c r="G11609" s="17" t="s">
        <v>9170</v>
      </c>
      <c r="H11609" s="127" t="s">
        <v>11330</v>
      </c>
      <c r="I11609" s="4"/>
    </row>
    <row r="11610" spans="1:9" ht="30">
      <c r="A11610" s="6">
        <v>11608</v>
      </c>
      <c r="B11610" s="56" t="s">
        <v>11365</v>
      </c>
      <c r="C11610" s="25" t="str">
        <f>IF(D11610=2,"NO","YES")</f>
        <v>YES</v>
      </c>
      <c r="D11610" s="59">
        <f t="shared" si="193"/>
        <v>0.49</v>
      </c>
      <c r="E11610" s="1">
        <v>1.2103000000000002</v>
      </c>
      <c r="F11610" s="26">
        <v>3332</v>
      </c>
      <c r="G11610" s="17" t="s">
        <v>9170</v>
      </c>
      <c r="H11610" s="127" t="s">
        <v>11330</v>
      </c>
      <c r="I11610" s="4"/>
    </row>
    <row r="11611" spans="1:9" ht="30">
      <c r="A11611" s="6">
        <v>11609</v>
      </c>
      <c r="B11611" s="56" t="s">
        <v>11366</v>
      </c>
      <c r="C11611" s="25" t="str">
        <f>IF(D11611=2,"NO","YES")</f>
        <v>YES</v>
      </c>
      <c r="D11611" s="59">
        <f t="shared" si="193"/>
        <v>0.85</v>
      </c>
      <c r="E11611" s="1">
        <v>2.0994999999999999</v>
      </c>
      <c r="F11611" s="26">
        <v>5780</v>
      </c>
      <c r="G11611" s="17" t="s">
        <v>9170</v>
      </c>
      <c r="H11611" s="127" t="s">
        <v>11330</v>
      </c>
      <c r="I11611" s="4"/>
    </row>
    <row r="11612" spans="1:9">
      <c r="A11612" s="6">
        <v>11610</v>
      </c>
      <c r="B11612" s="56" t="s">
        <v>11367</v>
      </c>
      <c r="C11612" s="25" t="str">
        <f>IF(D11612=2,"NO","YES")</f>
        <v>YES</v>
      </c>
      <c r="D11612" s="59">
        <f t="shared" si="193"/>
        <v>0.85</v>
      </c>
      <c r="E11612" s="1">
        <v>2.0994999999999999</v>
      </c>
      <c r="F11612" s="26">
        <v>5780</v>
      </c>
      <c r="G11612" s="17" t="s">
        <v>9170</v>
      </c>
      <c r="H11612" s="127" t="s">
        <v>11330</v>
      </c>
      <c r="I11612" s="4"/>
    </row>
    <row r="11613" spans="1:9">
      <c r="A11613" s="6">
        <v>11611</v>
      </c>
      <c r="B11613" s="56" t="s">
        <v>11368</v>
      </c>
      <c r="C11613" s="25" t="str">
        <f>IF(D11613=2,"NO","YES")</f>
        <v>YES</v>
      </c>
      <c r="D11613" s="59">
        <f t="shared" si="193"/>
        <v>0.17</v>
      </c>
      <c r="E11613" s="1">
        <v>0.41990000000000005</v>
      </c>
      <c r="F11613" s="26">
        <v>1156</v>
      </c>
      <c r="G11613" s="17" t="s">
        <v>9170</v>
      </c>
      <c r="H11613" s="127" t="s">
        <v>11330</v>
      </c>
      <c r="I11613" s="4"/>
    </row>
    <row r="11614" spans="1:9" ht="30">
      <c r="A11614" s="6">
        <v>11612</v>
      </c>
      <c r="B11614" s="56" t="s">
        <v>11369</v>
      </c>
      <c r="C11614" s="25" t="str">
        <f>IF(D11614=2,"NO","YES")</f>
        <v>YES</v>
      </c>
      <c r="D11614" s="59">
        <f t="shared" si="193"/>
        <v>1.1299999999999999</v>
      </c>
      <c r="E11614" s="1">
        <v>2.7911000000000001</v>
      </c>
      <c r="F11614" s="26">
        <v>7684</v>
      </c>
      <c r="G11614" s="17" t="s">
        <v>9170</v>
      </c>
      <c r="H11614" s="127" t="s">
        <v>11330</v>
      </c>
      <c r="I11614" s="4"/>
    </row>
    <row r="11615" spans="1:9" ht="30">
      <c r="A11615" s="6">
        <v>11613</v>
      </c>
      <c r="B11615" s="56" t="s">
        <v>11370</v>
      </c>
      <c r="C11615" s="25" t="str">
        <f>IF(D11615=2,"NO","YES")</f>
        <v>YES</v>
      </c>
      <c r="D11615" s="59">
        <f t="shared" si="193"/>
        <v>0.45</v>
      </c>
      <c r="E11615" s="1">
        <v>1.1115000000000002</v>
      </c>
      <c r="F11615" s="26">
        <v>3060</v>
      </c>
      <c r="G11615" s="17" t="s">
        <v>9170</v>
      </c>
      <c r="H11615" s="127" t="s">
        <v>11330</v>
      </c>
      <c r="I11615" s="4"/>
    </row>
    <row r="11616" spans="1:9" ht="30">
      <c r="A11616" s="6">
        <v>11614</v>
      </c>
      <c r="B11616" s="56" t="s">
        <v>11371</v>
      </c>
      <c r="C11616" s="25" t="str">
        <f>IF(D11616=2,"NO","YES")</f>
        <v>YES</v>
      </c>
      <c r="D11616" s="59">
        <f t="shared" si="193"/>
        <v>0.98</v>
      </c>
      <c r="E11616" s="1">
        <v>2.4206000000000003</v>
      </c>
      <c r="F11616" s="26">
        <v>6664</v>
      </c>
      <c r="G11616" s="17" t="s">
        <v>9170</v>
      </c>
      <c r="H11616" s="127" t="s">
        <v>11330</v>
      </c>
      <c r="I11616" s="4"/>
    </row>
    <row r="11617" spans="1:9" ht="30">
      <c r="A11617" s="6">
        <v>11615</v>
      </c>
      <c r="B11617" s="56" t="s">
        <v>11372</v>
      </c>
      <c r="C11617" s="25" t="str">
        <f>IF(D11617=2,"NO","YES")</f>
        <v>YES</v>
      </c>
      <c r="D11617" s="59">
        <f t="shared" si="193"/>
        <v>0.57999999999999996</v>
      </c>
      <c r="E11617" s="1">
        <v>1.4326000000000001</v>
      </c>
      <c r="F11617" s="26">
        <v>3944</v>
      </c>
      <c r="G11617" s="17" t="s">
        <v>9170</v>
      </c>
      <c r="H11617" s="127" t="s">
        <v>11330</v>
      </c>
      <c r="I11617" s="4"/>
    </row>
    <row r="11618" spans="1:9" ht="30">
      <c r="A11618" s="6">
        <v>11616</v>
      </c>
      <c r="B11618" s="56" t="s">
        <v>11372</v>
      </c>
      <c r="C11618" s="25" t="str">
        <f>IF(D11618=2,"NO","YES")</f>
        <v>YES</v>
      </c>
      <c r="D11618" s="59">
        <f t="shared" si="193"/>
        <v>0.69</v>
      </c>
      <c r="E11618" s="1">
        <v>1.7042999999999999</v>
      </c>
      <c r="F11618" s="26">
        <v>4692</v>
      </c>
      <c r="G11618" s="17" t="s">
        <v>9170</v>
      </c>
      <c r="H11618" s="127" t="s">
        <v>11330</v>
      </c>
      <c r="I11618" s="4"/>
    </row>
    <row r="11619" spans="1:9" ht="30">
      <c r="A11619" s="6">
        <v>11617</v>
      </c>
      <c r="B11619" s="56" t="s">
        <v>11373</v>
      </c>
      <c r="C11619" s="25" t="str">
        <f>IF(D11619=2,"NO","YES")</f>
        <v>YES</v>
      </c>
      <c r="D11619" s="59">
        <f t="shared" si="193"/>
        <v>0.45</v>
      </c>
      <c r="E11619" s="1">
        <v>1.1115000000000002</v>
      </c>
      <c r="F11619" s="26">
        <v>3060</v>
      </c>
      <c r="G11619" s="17" t="s">
        <v>9170</v>
      </c>
      <c r="H11619" s="127" t="s">
        <v>11330</v>
      </c>
      <c r="I11619" s="4"/>
    </row>
    <row r="11620" spans="1:9" ht="30">
      <c r="A11620" s="6">
        <v>11618</v>
      </c>
      <c r="B11620" s="56" t="s">
        <v>11374</v>
      </c>
      <c r="C11620" s="25" t="str">
        <f>IF(D11620=2,"NO","YES")</f>
        <v>YES</v>
      </c>
      <c r="D11620" s="59">
        <f t="shared" si="193"/>
        <v>0.83</v>
      </c>
      <c r="E11620" s="1">
        <v>2.0501</v>
      </c>
      <c r="F11620" s="26">
        <v>5644</v>
      </c>
      <c r="G11620" s="17" t="s">
        <v>9170</v>
      </c>
      <c r="H11620" s="127" t="s">
        <v>11330</v>
      </c>
      <c r="I11620" s="4"/>
    </row>
    <row r="11621" spans="1:9" ht="45">
      <c r="A11621" s="6">
        <v>11619</v>
      </c>
      <c r="B11621" s="56" t="s">
        <v>11375</v>
      </c>
      <c r="C11621" s="25" t="str">
        <f>IF(D11621=2,"NO","YES")</f>
        <v>YES</v>
      </c>
      <c r="D11621" s="59">
        <f t="shared" si="193"/>
        <v>1.84</v>
      </c>
      <c r="E11621" s="1">
        <v>4.5448000000000004</v>
      </c>
      <c r="F11621" s="26">
        <v>12512</v>
      </c>
      <c r="G11621" s="17" t="s">
        <v>9170</v>
      </c>
      <c r="H11621" s="127" t="s">
        <v>11330</v>
      </c>
      <c r="I11621" s="4"/>
    </row>
    <row r="11622" spans="1:9" ht="30">
      <c r="A11622" s="6">
        <v>11620</v>
      </c>
      <c r="B11622" s="56" t="s">
        <v>11376</v>
      </c>
      <c r="C11622" s="25" t="str">
        <f>IF(D11622=2,"NO","YES")</f>
        <v>YES</v>
      </c>
      <c r="D11622" s="59">
        <f t="shared" si="193"/>
        <v>0.16</v>
      </c>
      <c r="E11622" s="1">
        <v>0.39520000000000005</v>
      </c>
      <c r="F11622" s="26">
        <v>1088</v>
      </c>
      <c r="G11622" s="17" t="s">
        <v>9170</v>
      </c>
      <c r="H11622" s="127" t="s">
        <v>11330</v>
      </c>
      <c r="I11622" s="4"/>
    </row>
    <row r="11623" spans="1:9" ht="30">
      <c r="A11623" s="6">
        <v>11621</v>
      </c>
      <c r="B11623" s="56" t="s">
        <v>11377</v>
      </c>
      <c r="C11623" s="25" t="str">
        <f>IF(D11623=2,"NO","YES")</f>
        <v>YES</v>
      </c>
      <c r="D11623" s="59">
        <f t="shared" si="193"/>
        <v>0.44</v>
      </c>
      <c r="E11623" s="1">
        <v>1.0868</v>
      </c>
      <c r="F11623" s="26">
        <v>2992</v>
      </c>
      <c r="G11623" s="17" t="s">
        <v>9170</v>
      </c>
      <c r="H11623" s="127" t="s">
        <v>11330</v>
      </c>
      <c r="I11623" s="4"/>
    </row>
    <row r="11624" spans="1:9" ht="30">
      <c r="A11624" s="6">
        <v>11622</v>
      </c>
      <c r="B11624" s="56" t="s">
        <v>11378</v>
      </c>
      <c r="C11624" s="25" t="str">
        <f>IF(D11624=2,"NO","YES")</f>
        <v>YES</v>
      </c>
      <c r="D11624" s="59">
        <f t="shared" si="193"/>
        <v>1.98</v>
      </c>
      <c r="E11624" s="1">
        <v>4.8906000000000001</v>
      </c>
      <c r="F11624" s="26">
        <v>13464</v>
      </c>
      <c r="G11624" s="17" t="s">
        <v>9170</v>
      </c>
      <c r="H11624" s="127" t="s">
        <v>11330</v>
      </c>
      <c r="I11624" s="4"/>
    </row>
    <row r="11625" spans="1:9" ht="30">
      <c r="A11625" s="6">
        <v>11623</v>
      </c>
      <c r="B11625" s="56" t="s">
        <v>11379</v>
      </c>
      <c r="C11625" s="25" t="str">
        <f>IF(D11625=2,"NO","YES")</f>
        <v>YES</v>
      </c>
      <c r="D11625" s="59">
        <f t="shared" si="193"/>
        <v>1.17</v>
      </c>
      <c r="E11625" s="1">
        <v>2.8898999999999999</v>
      </c>
      <c r="F11625" s="26">
        <v>7956</v>
      </c>
      <c r="G11625" s="17" t="s">
        <v>9170</v>
      </c>
      <c r="H11625" s="127" t="s">
        <v>11330</v>
      </c>
      <c r="I11625" s="4"/>
    </row>
    <row r="11626" spans="1:9" ht="30">
      <c r="A11626" s="6">
        <v>11624</v>
      </c>
      <c r="B11626" s="56" t="s">
        <v>11380</v>
      </c>
      <c r="C11626" s="25" t="str">
        <f>IF(D11626=2,"NO","YES")</f>
        <v>YES</v>
      </c>
      <c r="D11626" s="59">
        <f t="shared" si="193"/>
        <v>0.68</v>
      </c>
      <c r="E11626" s="1">
        <v>1.6796000000000002</v>
      </c>
      <c r="F11626" s="26">
        <v>4624</v>
      </c>
      <c r="G11626" s="17" t="s">
        <v>9170</v>
      </c>
      <c r="H11626" s="127" t="s">
        <v>11330</v>
      </c>
      <c r="I11626" s="4"/>
    </row>
    <row r="11627" spans="1:9" ht="30">
      <c r="A11627" s="6">
        <v>11625</v>
      </c>
      <c r="B11627" s="56" t="s">
        <v>11381</v>
      </c>
      <c r="C11627" s="25" t="str">
        <f>IF(D11627=2,"NO","YES")</f>
        <v>YES</v>
      </c>
      <c r="D11627" s="59">
        <f t="shared" si="193"/>
        <v>0.53</v>
      </c>
      <c r="E11627" s="1">
        <v>1.3091000000000002</v>
      </c>
      <c r="F11627" s="26">
        <v>3604</v>
      </c>
      <c r="G11627" s="17" t="s">
        <v>9170</v>
      </c>
      <c r="H11627" s="127" t="s">
        <v>11330</v>
      </c>
      <c r="I11627" s="4"/>
    </row>
    <row r="11628" spans="1:9" ht="30">
      <c r="A11628" s="6">
        <v>11626</v>
      </c>
      <c r="B11628" s="56" t="s">
        <v>11382</v>
      </c>
      <c r="C11628" s="25" t="str">
        <f>IF(D11628=2,"NO","YES")</f>
        <v>YES</v>
      </c>
      <c r="D11628" s="59">
        <f t="shared" si="193"/>
        <v>0.86</v>
      </c>
      <c r="E11628" s="1">
        <v>2.1242000000000001</v>
      </c>
      <c r="F11628" s="26">
        <v>5848</v>
      </c>
      <c r="G11628" s="17" t="s">
        <v>9170</v>
      </c>
      <c r="H11628" s="127" t="s">
        <v>11330</v>
      </c>
      <c r="I11628" s="4"/>
    </row>
    <row r="11629" spans="1:9" ht="30">
      <c r="A11629" s="6">
        <v>11627</v>
      </c>
      <c r="B11629" s="56" t="s">
        <v>11383</v>
      </c>
      <c r="C11629" s="25" t="str">
        <f>IF(D11629=2,"NO","YES")</f>
        <v>YES</v>
      </c>
      <c r="D11629" s="59">
        <f t="shared" si="193"/>
        <v>0.72</v>
      </c>
      <c r="E11629" s="1">
        <v>1.7784</v>
      </c>
      <c r="F11629" s="26">
        <v>4896</v>
      </c>
      <c r="G11629" s="17" t="s">
        <v>9170</v>
      </c>
      <c r="H11629" s="127" t="s">
        <v>11330</v>
      </c>
      <c r="I11629" s="4"/>
    </row>
    <row r="11630" spans="1:9" ht="30">
      <c r="A11630" s="6">
        <v>11628</v>
      </c>
      <c r="B11630" s="56" t="s">
        <v>11384</v>
      </c>
      <c r="C11630" s="25" t="str">
        <f>IF(D11630=2,"NO","YES")</f>
        <v>YES</v>
      </c>
      <c r="D11630" s="59">
        <f t="shared" ref="D11630:D11693" si="194">F11630/6800</f>
        <v>0.45</v>
      </c>
      <c r="E11630" s="1">
        <v>1.1115000000000002</v>
      </c>
      <c r="F11630" s="26">
        <v>3060</v>
      </c>
      <c r="G11630" s="17" t="s">
        <v>9170</v>
      </c>
      <c r="H11630" s="127" t="s">
        <v>11330</v>
      </c>
      <c r="I11630" s="4"/>
    </row>
    <row r="11631" spans="1:9" ht="30">
      <c r="A11631" s="6">
        <v>11629</v>
      </c>
      <c r="B11631" s="56" t="s">
        <v>11385</v>
      </c>
      <c r="C11631" s="25" t="str">
        <f>IF(D11631=2,"NO","YES")</f>
        <v>YES</v>
      </c>
      <c r="D11631" s="59">
        <f t="shared" si="194"/>
        <v>0.98</v>
      </c>
      <c r="E11631" s="1">
        <v>2.4206000000000003</v>
      </c>
      <c r="F11631" s="26">
        <v>6664</v>
      </c>
      <c r="G11631" s="17" t="s">
        <v>9170</v>
      </c>
      <c r="H11631" s="127" t="s">
        <v>11330</v>
      </c>
      <c r="I11631" s="4"/>
    </row>
    <row r="11632" spans="1:9" ht="30">
      <c r="A11632" s="6">
        <v>11630</v>
      </c>
      <c r="B11632" s="56" t="s">
        <v>11386</v>
      </c>
      <c r="C11632" s="25" t="str">
        <f>IF(D11632=2,"NO","YES")</f>
        <v>YES</v>
      </c>
      <c r="D11632" s="59">
        <f t="shared" si="194"/>
        <v>0.95</v>
      </c>
      <c r="E11632" s="1">
        <v>2.3465000000000003</v>
      </c>
      <c r="F11632" s="26">
        <v>6460</v>
      </c>
      <c r="G11632" s="17" t="s">
        <v>9170</v>
      </c>
      <c r="H11632" s="127" t="s">
        <v>11330</v>
      </c>
      <c r="I11632" s="4"/>
    </row>
    <row r="11633" spans="1:9" ht="30">
      <c r="A11633" s="6">
        <v>11631</v>
      </c>
      <c r="B11633" s="56" t="s">
        <v>11387</v>
      </c>
      <c r="C11633" s="25" t="str">
        <f>IF(D11633=2,"NO","YES")</f>
        <v>YES</v>
      </c>
      <c r="D11633" s="59">
        <f t="shared" si="194"/>
        <v>0.64</v>
      </c>
      <c r="E11633" s="1">
        <v>1.5808000000000002</v>
      </c>
      <c r="F11633" s="26">
        <v>4352</v>
      </c>
      <c r="G11633" s="17" t="s">
        <v>9170</v>
      </c>
      <c r="H11633" s="127" t="s">
        <v>11330</v>
      </c>
      <c r="I11633" s="4"/>
    </row>
    <row r="11634" spans="1:9" ht="30">
      <c r="A11634" s="6">
        <v>11632</v>
      </c>
      <c r="B11634" s="56" t="s">
        <v>11388</v>
      </c>
      <c r="C11634" s="25" t="str">
        <f>IF(D11634=2,"NO","YES")</f>
        <v>YES</v>
      </c>
      <c r="D11634" s="59">
        <f t="shared" si="194"/>
        <v>0.97</v>
      </c>
      <c r="E11634" s="1">
        <v>2.3959000000000001</v>
      </c>
      <c r="F11634" s="26">
        <v>6596</v>
      </c>
      <c r="G11634" s="17" t="s">
        <v>9170</v>
      </c>
      <c r="H11634" s="127" t="s">
        <v>11330</v>
      </c>
      <c r="I11634" s="4"/>
    </row>
    <row r="11635" spans="1:9">
      <c r="A11635" s="6">
        <v>11633</v>
      </c>
      <c r="B11635" s="56" t="s">
        <v>11389</v>
      </c>
      <c r="C11635" s="25" t="str">
        <f>IF(D11635=2,"NO","YES")</f>
        <v>YES</v>
      </c>
      <c r="D11635" s="59">
        <f t="shared" si="194"/>
        <v>0.53</v>
      </c>
      <c r="E11635" s="1">
        <v>1.3091000000000002</v>
      </c>
      <c r="F11635" s="26">
        <v>3604</v>
      </c>
      <c r="G11635" s="17" t="s">
        <v>9170</v>
      </c>
      <c r="H11635" s="127" t="s">
        <v>11330</v>
      </c>
      <c r="I11635" s="4"/>
    </row>
    <row r="11636" spans="1:9" ht="30">
      <c r="A11636" s="6">
        <v>11634</v>
      </c>
      <c r="B11636" s="56" t="s">
        <v>11390</v>
      </c>
      <c r="C11636" s="25" t="str">
        <f>IF(D11636=2,"NO","YES")</f>
        <v>YES</v>
      </c>
      <c r="D11636" s="59">
        <f t="shared" si="194"/>
        <v>1.0900000000000001</v>
      </c>
      <c r="E11636" s="1">
        <v>2.6923000000000004</v>
      </c>
      <c r="F11636" s="26">
        <v>7412</v>
      </c>
      <c r="G11636" s="17" t="s">
        <v>9170</v>
      </c>
      <c r="H11636" s="127" t="s">
        <v>11330</v>
      </c>
      <c r="I11636" s="4"/>
    </row>
    <row r="11637" spans="1:9" ht="30">
      <c r="A11637" s="6">
        <v>11635</v>
      </c>
      <c r="B11637" s="56" t="s">
        <v>11391</v>
      </c>
      <c r="C11637" s="25" t="str">
        <f>IF(D11637=2,"NO","YES")</f>
        <v>YES</v>
      </c>
      <c r="D11637" s="59">
        <f t="shared" si="194"/>
        <v>0.84</v>
      </c>
      <c r="E11637" s="1">
        <v>2.0748000000000002</v>
      </c>
      <c r="F11637" s="26">
        <v>5712</v>
      </c>
      <c r="G11637" s="17" t="s">
        <v>9170</v>
      </c>
      <c r="H11637" s="127" t="s">
        <v>11330</v>
      </c>
      <c r="I11637" s="4"/>
    </row>
    <row r="11638" spans="1:9" ht="30">
      <c r="A11638" s="6">
        <v>11636</v>
      </c>
      <c r="B11638" s="56" t="s">
        <v>11392</v>
      </c>
      <c r="C11638" s="25" t="str">
        <f>IF(D11638=2,"NO","YES")</f>
        <v>YES</v>
      </c>
      <c r="D11638" s="59">
        <f t="shared" si="194"/>
        <v>1.75</v>
      </c>
      <c r="E11638" s="1">
        <v>4.3225000000000007</v>
      </c>
      <c r="F11638" s="26">
        <v>11900</v>
      </c>
      <c r="G11638" s="17" t="s">
        <v>9170</v>
      </c>
      <c r="H11638" s="127" t="s">
        <v>11330</v>
      </c>
      <c r="I11638" s="4"/>
    </row>
    <row r="11639" spans="1:9" ht="30">
      <c r="A11639" s="6">
        <v>11637</v>
      </c>
      <c r="B11639" s="56" t="s">
        <v>11393</v>
      </c>
      <c r="C11639" s="25" t="str">
        <f>IF(D11639=2,"NO","YES")</f>
        <v>YES</v>
      </c>
      <c r="D11639" s="59">
        <f t="shared" si="194"/>
        <v>1.24</v>
      </c>
      <c r="E11639" s="1">
        <v>3.0628000000000002</v>
      </c>
      <c r="F11639" s="26">
        <v>8432</v>
      </c>
      <c r="G11639" s="17" t="s">
        <v>9170</v>
      </c>
      <c r="H11639" s="127" t="s">
        <v>11330</v>
      </c>
      <c r="I11639" s="4"/>
    </row>
    <row r="11640" spans="1:9">
      <c r="A11640" s="6">
        <v>11638</v>
      </c>
      <c r="B11640" s="56" t="s">
        <v>11394</v>
      </c>
      <c r="C11640" s="25" t="str">
        <f>IF(D11640=2,"NO","YES")</f>
        <v>YES</v>
      </c>
      <c r="D11640" s="59">
        <f t="shared" si="194"/>
        <v>0.91</v>
      </c>
      <c r="E11640" s="1">
        <v>2.2477000000000005</v>
      </c>
      <c r="F11640" s="26">
        <v>6188</v>
      </c>
      <c r="G11640" s="17" t="s">
        <v>9170</v>
      </c>
      <c r="H11640" s="127" t="s">
        <v>11330</v>
      </c>
      <c r="I11640" s="4"/>
    </row>
    <row r="11641" spans="1:9" ht="30">
      <c r="A11641" s="6">
        <v>11639</v>
      </c>
      <c r="B11641" s="56" t="s">
        <v>11395</v>
      </c>
      <c r="C11641" s="25" t="str">
        <f>IF(D11641=2,"NO","YES")</f>
        <v>YES</v>
      </c>
      <c r="D11641" s="59">
        <f t="shared" si="194"/>
        <v>0.56999999999999995</v>
      </c>
      <c r="E11641" s="1">
        <v>1.4078999999999999</v>
      </c>
      <c r="F11641" s="26">
        <v>3876</v>
      </c>
      <c r="G11641" s="17" t="s">
        <v>9170</v>
      </c>
      <c r="H11641" s="127" t="s">
        <v>11330</v>
      </c>
      <c r="I11641" s="4"/>
    </row>
    <row r="11642" spans="1:9" ht="30">
      <c r="A11642" s="6">
        <v>11640</v>
      </c>
      <c r="B11642" s="56" t="s">
        <v>11396</v>
      </c>
      <c r="C11642" s="25" t="str">
        <f>IF(D11642=2,"NO","YES")</f>
        <v>YES</v>
      </c>
      <c r="D11642" s="59">
        <f t="shared" si="194"/>
        <v>0.36</v>
      </c>
      <c r="E11642" s="1">
        <v>0.88919999999999999</v>
      </c>
      <c r="F11642" s="26">
        <v>2448</v>
      </c>
      <c r="G11642" s="17" t="s">
        <v>9170</v>
      </c>
      <c r="H11642" s="127" t="s">
        <v>11330</v>
      </c>
      <c r="I11642" s="4"/>
    </row>
    <row r="11643" spans="1:9" ht="30">
      <c r="A11643" s="6">
        <v>11641</v>
      </c>
      <c r="B11643" s="56" t="s">
        <v>11397</v>
      </c>
      <c r="C11643" s="25" t="str">
        <f>IF(D11643=2,"NO","YES")</f>
        <v>YES</v>
      </c>
      <c r="D11643" s="59">
        <f t="shared" si="194"/>
        <v>0.99</v>
      </c>
      <c r="E11643" s="1">
        <v>2.4453</v>
      </c>
      <c r="F11643" s="26">
        <v>6732</v>
      </c>
      <c r="G11643" s="17" t="s">
        <v>9170</v>
      </c>
      <c r="H11643" s="127" t="s">
        <v>11330</v>
      </c>
      <c r="I11643" s="4"/>
    </row>
    <row r="11644" spans="1:9">
      <c r="A11644" s="6">
        <v>11642</v>
      </c>
      <c r="B11644" s="56" t="s">
        <v>11398</v>
      </c>
      <c r="C11644" s="25" t="str">
        <f>IF(D11644=2,"NO","YES")</f>
        <v>YES</v>
      </c>
      <c r="D11644" s="59">
        <f t="shared" si="194"/>
        <v>0.56999999999999995</v>
      </c>
      <c r="E11644" s="1">
        <v>1.4078999999999999</v>
      </c>
      <c r="F11644" s="26">
        <v>3876</v>
      </c>
      <c r="G11644" s="17" t="s">
        <v>9170</v>
      </c>
      <c r="H11644" s="127" t="s">
        <v>11330</v>
      </c>
      <c r="I11644" s="4"/>
    </row>
    <row r="11645" spans="1:9" ht="30">
      <c r="A11645" s="6">
        <v>11643</v>
      </c>
      <c r="B11645" s="56" t="s">
        <v>11399</v>
      </c>
      <c r="C11645" s="25" t="str">
        <f>IF(D11645=2,"NO","YES")</f>
        <v>YES</v>
      </c>
      <c r="D11645" s="59">
        <f t="shared" si="194"/>
        <v>0.52</v>
      </c>
      <c r="E11645" s="1">
        <v>1.2844000000000002</v>
      </c>
      <c r="F11645" s="26">
        <v>3536</v>
      </c>
      <c r="G11645" s="17" t="s">
        <v>9170</v>
      </c>
      <c r="H11645" s="127" t="s">
        <v>11330</v>
      </c>
      <c r="I11645" s="4"/>
    </row>
    <row r="11646" spans="1:9" ht="30">
      <c r="A11646" s="6">
        <v>11644</v>
      </c>
      <c r="B11646" s="56" t="s">
        <v>11400</v>
      </c>
      <c r="C11646" s="25" t="str">
        <f>IF(D11646=2,"NO","YES")</f>
        <v>YES</v>
      </c>
      <c r="D11646" s="59">
        <f t="shared" si="194"/>
        <v>0.81</v>
      </c>
      <c r="E11646" s="1">
        <v>2.0007000000000001</v>
      </c>
      <c r="F11646" s="26">
        <v>5508</v>
      </c>
      <c r="G11646" s="17" t="s">
        <v>9170</v>
      </c>
      <c r="H11646" s="127" t="s">
        <v>11330</v>
      </c>
      <c r="I11646" s="4"/>
    </row>
    <row r="11647" spans="1:9" ht="30">
      <c r="A11647" s="6">
        <v>11645</v>
      </c>
      <c r="B11647" s="56" t="s">
        <v>11401</v>
      </c>
      <c r="C11647" s="25" t="str">
        <f>IF(D11647=2,"NO","YES")</f>
        <v>YES</v>
      </c>
      <c r="D11647" s="59">
        <f t="shared" si="194"/>
        <v>1.17</v>
      </c>
      <c r="E11647" s="1">
        <v>2.8898999999999999</v>
      </c>
      <c r="F11647" s="26">
        <v>7956</v>
      </c>
      <c r="G11647" s="17" t="s">
        <v>9170</v>
      </c>
      <c r="H11647" s="127" t="s">
        <v>11330</v>
      </c>
      <c r="I11647" s="4"/>
    </row>
    <row r="11648" spans="1:9" ht="30">
      <c r="A11648" s="6">
        <v>11646</v>
      </c>
      <c r="B11648" s="56" t="s">
        <v>11402</v>
      </c>
      <c r="C11648" s="25" t="str">
        <f>IF(D11648=2,"NO","YES")</f>
        <v>NO</v>
      </c>
      <c r="D11648" s="59">
        <f t="shared" si="194"/>
        <v>2</v>
      </c>
      <c r="E11648" s="1">
        <v>4.9400000000000004</v>
      </c>
      <c r="F11648" s="26">
        <v>13600</v>
      </c>
      <c r="G11648" s="17" t="s">
        <v>9170</v>
      </c>
      <c r="H11648" s="127" t="s">
        <v>11330</v>
      </c>
      <c r="I11648" s="4"/>
    </row>
    <row r="11649" spans="1:9" ht="30">
      <c r="A11649" s="6">
        <v>11647</v>
      </c>
      <c r="B11649" s="56" t="s">
        <v>11403</v>
      </c>
      <c r="C11649" s="25" t="str">
        <f>IF(D11649=2,"NO","YES")</f>
        <v>YES</v>
      </c>
      <c r="D11649" s="59">
        <f t="shared" si="194"/>
        <v>0.72</v>
      </c>
      <c r="E11649" s="1">
        <v>1.7784</v>
      </c>
      <c r="F11649" s="26">
        <v>4896</v>
      </c>
      <c r="G11649" s="17" t="s">
        <v>9170</v>
      </c>
      <c r="H11649" s="127" t="s">
        <v>11330</v>
      </c>
      <c r="I11649" s="4"/>
    </row>
    <row r="11650" spans="1:9" ht="30">
      <c r="A11650" s="6">
        <v>11648</v>
      </c>
      <c r="B11650" s="56" t="s">
        <v>11404</v>
      </c>
      <c r="C11650" s="25" t="str">
        <f>IF(D11650=2,"NO","YES")</f>
        <v>YES</v>
      </c>
      <c r="D11650" s="59">
        <f t="shared" si="194"/>
        <v>0.72</v>
      </c>
      <c r="E11650" s="1">
        <v>1.7784</v>
      </c>
      <c r="F11650" s="26">
        <v>4896</v>
      </c>
      <c r="G11650" s="17" t="s">
        <v>9170</v>
      </c>
      <c r="H11650" s="127" t="s">
        <v>11330</v>
      </c>
      <c r="I11650" s="4"/>
    </row>
    <row r="11651" spans="1:9" ht="30">
      <c r="A11651" s="6">
        <v>11649</v>
      </c>
      <c r="B11651" s="56" t="s">
        <v>11405</v>
      </c>
      <c r="C11651" s="25" t="str">
        <f>IF(D11651=2,"NO","YES")</f>
        <v>YES</v>
      </c>
      <c r="D11651" s="59">
        <f t="shared" si="194"/>
        <v>0.83</v>
      </c>
      <c r="E11651" s="1">
        <v>2.0501</v>
      </c>
      <c r="F11651" s="26">
        <v>5644</v>
      </c>
      <c r="G11651" s="17" t="s">
        <v>9170</v>
      </c>
      <c r="H11651" s="127" t="s">
        <v>11330</v>
      </c>
      <c r="I11651" s="4"/>
    </row>
    <row r="11652" spans="1:9" ht="30">
      <c r="A11652" s="6">
        <v>11650</v>
      </c>
      <c r="B11652" s="56" t="s">
        <v>11406</v>
      </c>
      <c r="C11652" s="25" t="str">
        <f>IF(D11652=2,"NO","YES")</f>
        <v>YES</v>
      </c>
      <c r="D11652" s="59">
        <f t="shared" si="194"/>
        <v>1.1000000000000001</v>
      </c>
      <c r="E11652" s="1">
        <v>2.7170000000000005</v>
      </c>
      <c r="F11652" s="26">
        <v>7480</v>
      </c>
      <c r="G11652" s="17" t="s">
        <v>9170</v>
      </c>
      <c r="H11652" s="127" t="s">
        <v>11330</v>
      </c>
      <c r="I11652" s="4"/>
    </row>
    <row r="11653" spans="1:9">
      <c r="A11653" s="6">
        <v>11651</v>
      </c>
      <c r="B11653" s="56" t="s">
        <v>11407</v>
      </c>
      <c r="C11653" s="25" t="str">
        <f>IF(D11653=2,"NO","YES")</f>
        <v>YES</v>
      </c>
      <c r="D11653" s="59">
        <f t="shared" si="194"/>
        <v>1.56</v>
      </c>
      <c r="E11653" s="1">
        <v>3.8532000000000006</v>
      </c>
      <c r="F11653" s="26">
        <v>10608</v>
      </c>
      <c r="G11653" s="17" t="s">
        <v>9170</v>
      </c>
      <c r="H11653" s="127" t="s">
        <v>11330</v>
      </c>
      <c r="I11653" s="4"/>
    </row>
    <row r="11654" spans="1:9" ht="30">
      <c r="A11654" s="6">
        <v>11652</v>
      </c>
      <c r="B11654" s="56" t="s">
        <v>11408</v>
      </c>
      <c r="C11654" s="25" t="str">
        <f>IF(D11654=2,"NO","YES")</f>
        <v>YES</v>
      </c>
      <c r="D11654" s="59">
        <f t="shared" si="194"/>
        <v>1.69</v>
      </c>
      <c r="E11654" s="1">
        <v>4.1743000000000006</v>
      </c>
      <c r="F11654" s="26">
        <v>11492</v>
      </c>
      <c r="G11654" s="17" t="s">
        <v>9170</v>
      </c>
      <c r="H11654" s="127" t="s">
        <v>11330</v>
      </c>
      <c r="I11654" s="4"/>
    </row>
    <row r="11655" spans="1:9" ht="30">
      <c r="A11655" s="6">
        <v>11653</v>
      </c>
      <c r="B11655" s="56" t="s">
        <v>11409</v>
      </c>
      <c r="C11655" s="25" t="str">
        <f>IF(D11655=2,"NO","YES")</f>
        <v>YES</v>
      </c>
      <c r="D11655" s="59">
        <f t="shared" si="194"/>
        <v>1.47</v>
      </c>
      <c r="E11655" s="1">
        <v>3.6309</v>
      </c>
      <c r="F11655" s="26">
        <v>9996</v>
      </c>
      <c r="G11655" s="17" t="s">
        <v>9170</v>
      </c>
      <c r="H11655" s="127" t="s">
        <v>11330</v>
      </c>
      <c r="I11655" s="4"/>
    </row>
    <row r="11656" spans="1:9" ht="30">
      <c r="A11656" s="6">
        <v>11654</v>
      </c>
      <c r="B11656" s="56" t="s">
        <v>11410</v>
      </c>
      <c r="C11656" s="25" t="str">
        <f>IF(D11656=2,"NO","YES")</f>
        <v>YES</v>
      </c>
      <c r="D11656" s="59">
        <f t="shared" si="194"/>
        <v>0.41</v>
      </c>
      <c r="E11656" s="1">
        <v>1.0126999999999999</v>
      </c>
      <c r="F11656" s="26">
        <v>2788</v>
      </c>
      <c r="G11656" s="17" t="s">
        <v>9170</v>
      </c>
      <c r="H11656" s="127" t="s">
        <v>11330</v>
      </c>
      <c r="I11656" s="4"/>
    </row>
    <row r="11657" spans="1:9" ht="30">
      <c r="A11657" s="6">
        <v>11655</v>
      </c>
      <c r="B11657" s="56" t="s">
        <v>11411</v>
      </c>
      <c r="C11657" s="25" t="str">
        <f>IF(D11657=2,"NO","YES")</f>
        <v>YES</v>
      </c>
      <c r="D11657" s="59">
        <f t="shared" si="194"/>
        <v>0.57999999999999996</v>
      </c>
      <c r="E11657" s="1">
        <v>1.4326000000000001</v>
      </c>
      <c r="F11657" s="26">
        <v>3944</v>
      </c>
      <c r="G11657" s="17" t="s">
        <v>9170</v>
      </c>
      <c r="H11657" s="127" t="s">
        <v>11330</v>
      </c>
      <c r="I11657" s="4"/>
    </row>
    <row r="11658" spans="1:9" ht="30">
      <c r="A11658" s="6">
        <v>11656</v>
      </c>
      <c r="B11658" s="56" t="s">
        <v>11412</v>
      </c>
      <c r="C11658" s="25" t="str">
        <f>IF(D11658=2,"NO","YES")</f>
        <v>YES</v>
      </c>
      <c r="D11658" s="59">
        <f t="shared" si="194"/>
        <v>0.45</v>
      </c>
      <c r="E11658" s="1">
        <v>1.1115000000000002</v>
      </c>
      <c r="F11658" s="26">
        <v>3060</v>
      </c>
      <c r="G11658" s="17" t="s">
        <v>9170</v>
      </c>
      <c r="H11658" s="127" t="s">
        <v>11330</v>
      </c>
      <c r="I11658" s="4"/>
    </row>
    <row r="11659" spans="1:9" ht="30">
      <c r="A11659" s="6">
        <v>11657</v>
      </c>
      <c r="B11659" s="56" t="s">
        <v>11413</v>
      </c>
      <c r="C11659" s="25" t="str">
        <f>IF(D11659=2,"NO","YES")</f>
        <v>YES</v>
      </c>
      <c r="D11659" s="59">
        <f t="shared" si="194"/>
        <v>0.28000000000000003</v>
      </c>
      <c r="E11659" s="1">
        <v>0.6916000000000001</v>
      </c>
      <c r="F11659" s="26">
        <v>1904</v>
      </c>
      <c r="G11659" s="17" t="s">
        <v>9170</v>
      </c>
      <c r="H11659" s="127" t="s">
        <v>11330</v>
      </c>
      <c r="I11659" s="4"/>
    </row>
    <row r="11660" spans="1:9" ht="30">
      <c r="A11660" s="6">
        <v>11658</v>
      </c>
      <c r="B11660" s="56" t="s">
        <v>11414</v>
      </c>
      <c r="C11660" s="25" t="str">
        <f>IF(D11660=2,"NO","YES")</f>
        <v>YES</v>
      </c>
      <c r="D11660" s="59">
        <f t="shared" si="194"/>
        <v>1.0900000000000001</v>
      </c>
      <c r="E11660" s="1">
        <v>2.6923000000000004</v>
      </c>
      <c r="F11660" s="26">
        <v>7412</v>
      </c>
      <c r="G11660" s="17" t="s">
        <v>9170</v>
      </c>
      <c r="H11660" s="127" t="s">
        <v>11330</v>
      </c>
      <c r="I11660" s="4"/>
    </row>
    <row r="11661" spans="1:9">
      <c r="A11661" s="6">
        <v>11659</v>
      </c>
      <c r="B11661" s="56" t="s">
        <v>11415</v>
      </c>
      <c r="C11661" s="25" t="str">
        <f>IF(D11661=2,"NO","YES")</f>
        <v>YES</v>
      </c>
      <c r="D11661" s="59">
        <f t="shared" si="194"/>
        <v>1.27</v>
      </c>
      <c r="E11661" s="1">
        <v>3.1369000000000002</v>
      </c>
      <c r="F11661" s="26">
        <v>8636</v>
      </c>
      <c r="G11661" s="17" t="s">
        <v>9170</v>
      </c>
      <c r="H11661" s="127" t="s">
        <v>11330</v>
      </c>
      <c r="I11661" s="4"/>
    </row>
    <row r="11662" spans="1:9" ht="30">
      <c r="A11662" s="6">
        <v>11660</v>
      </c>
      <c r="B11662" s="56" t="s">
        <v>11416</v>
      </c>
      <c r="C11662" s="25" t="str">
        <f>IF(D11662=2,"NO","YES")</f>
        <v>YES</v>
      </c>
      <c r="D11662" s="59">
        <f t="shared" si="194"/>
        <v>0.19</v>
      </c>
      <c r="E11662" s="1">
        <v>0.46930000000000005</v>
      </c>
      <c r="F11662" s="26">
        <v>1292</v>
      </c>
      <c r="G11662" s="17" t="s">
        <v>9170</v>
      </c>
      <c r="H11662" s="127" t="s">
        <v>11330</v>
      </c>
      <c r="I11662" s="4"/>
    </row>
    <row r="11663" spans="1:9" ht="30">
      <c r="A11663" s="6">
        <v>11661</v>
      </c>
      <c r="B11663" s="56" t="s">
        <v>11417</v>
      </c>
      <c r="C11663" s="25" t="str">
        <f>IF(D11663=2,"NO","YES")</f>
        <v>YES</v>
      </c>
      <c r="D11663" s="59">
        <f t="shared" si="194"/>
        <v>0.93</v>
      </c>
      <c r="E11663" s="1">
        <v>2.2971000000000004</v>
      </c>
      <c r="F11663" s="26">
        <v>6324</v>
      </c>
      <c r="G11663" s="17" t="s">
        <v>9170</v>
      </c>
      <c r="H11663" s="127" t="s">
        <v>11330</v>
      </c>
      <c r="I11663" s="4"/>
    </row>
    <row r="11664" spans="1:9">
      <c r="A11664" s="6">
        <v>11662</v>
      </c>
      <c r="B11664" s="56" t="s">
        <v>11418</v>
      </c>
      <c r="C11664" s="25" t="str">
        <f>IF(D11664=2,"NO","YES")</f>
        <v>YES</v>
      </c>
      <c r="D11664" s="59">
        <f t="shared" si="194"/>
        <v>1.21</v>
      </c>
      <c r="E11664" s="1">
        <v>2.9887000000000001</v>
      </c>
      <c r="F11664" s="26">
        <v>8228</v>
      </c>
      <c r="G11664" s="17" t="s">
        <v>9170</v>
      </c>
      <c r="H11664" s="127" t="s">
        <v>11330</v>
      </c>
      <c r="I11664" s="4"/>
    </row>
    <row r="11665" spans="1:9">
      <c r="A11665" s="6">
        <v>11663</v>
      </c>
      <c r="B11665" s="56" t="s">
        <v>11419</v>
      </c>
      <c r="C11665" s="25" t="str">
        <f>IF(D11665=2,"NO","YES")</f>
        <v>YES</v>
      </c>
      <c r="D11665" s="59">
        <f t="shared" si="194"/>
        <v>1.45</v>
      </c>
      <c r="E11665" s="1">
        <v>3.5815000000000001</v>
      </c>
      <c r="F11665" s="26">
        <v>9860</v>
      </c>
      <c r="G11665" s="17" t="s">
        <v>9170</v>
      </c>
      <c r="H11665" s="127" t="s">
        <v>11330</v>
      </c>
      <c r="I11665" s="4"/>
    </row>
    <row r="11666" spans="1:9" ht="30">
      <c r="A11666" s="6">
        <v>11664</v>
      </c>
      <c r="B11666" s="56" t="s">
        <v>11420</v>
      </c>
      <c r="C11666" s="25" t="str">
        <f>IF(D11666=2,"NO","YES")</f>
        <v>YES</v>
      </c>
      <c r="D11666" s="59">
        <f t="shared" si="194"/>
        <v>0.34</v>
      </c>
      <c r="E11666" s="1">
        <v>0.8398000000000001</v>
      </c>
      <c r="F11666" s="26">
        <v>2312</v>
      </c>
      <c r="G11666" s="17" t="s">
        <v>9170</v>
      </c>
      <c r="H11666" s="127" t="s">
        <v>11330</v>
      </c>
      <c r="I11666" s="4"/>
    </row>
    <row r="11667" spans="1:9" ht="30">
      <c r="A11667" s="6">
        <v>11665</v>
      </c>
      <c r="B11667" s="56" t="s">
        <v>11421</v>
      </c>
      <c r="C11667" s="25" t="str">
        <f>IF(D11667=2,"NO","YES")</f>
        <v>YES</v>
      </c>
      <c r="D11667" s="59">
        <f t="shared" si="194"/>
        <v>1.1599999999999999</v>
      </c>
      <c r="E11667" s="1">
        <v>2.8652000000000002</v>
      </c>
      <c r="F11667" s="26">
        <v>7888</v>
      </c>
      <c r="G11667" s="17" t="s">
        <v>9170</v>
      </c>
      <c r="H11667" s="127" t="s">
        <v>11330</v>
      </c>
      <c r="I11667" s="4"/>
    </row>
    <row r="11668" spans="1:9" ht="30">
      <c r="A11668" s="6">
        <v>11666</v>
      </c>
      <c r="B11668" s="56" t="s">
        <v>11422</v>
      </c>
      <c r="C11668" s="25" t="str">
        <f>IF(D11668=2,"NO","YES")</f>
        <v>YES</v>
      </c>
      <c r="D11668" s="59">
        <f t="shared" si="194"/>
        <v>1.01</v>
      </c>
      <c r="E11668" s="1">
        <v>2.4947000000000004</v>
      </c>
      <c r="F11668" s="26">
        <v>6868</v>
      </c>
      <c r="G11668" s="17" t="s">
        <v>9170</v>
      </c>
      <c r="H11668" s="127" t="s">
        <v>11330</v>
      </c>
      <c r="I11668" s="4"/>
    </row>
    <row r="11669" spans="1:9" ht="30">
      <c r="A11669" s="6">
        <v>11667</v>
      </c>
      <c r="B11669" s="56" t="s">
        <v>11423</v>
      </c>
      <c r="C11669" s="25" t="str">
        <f>IF(D11669=2,"NO","YES")</f>
        <v>YES</v>
      </c>
      <c r="D11669" s="59">
        <f t="shared" si="194"/>
        <v>0.22</v>
      </c>
      <c r="E11669" s="1">
        <v>0.54339999999999999</v>
      </c>
      <c r="F11669" s="26">
        <v>1496</v>
      </c>
      <c r="G11669" s="17" t="s">
        <v>9170</v>
      </c>
      <c r="H11669" s="127" t="s">
        <v>11330</v>
      </c>
      <c r="I11669" s="4"/>
    </row>
    <row r="11670" spans="1:9" ht="30">
      <c r="A11670" s="6">
        <v>11668</v>
      </c>
      <c r="B11670" s="56" t="s">
        <v>11424</v>
      </c>
      <c r="C11670" s="25" t="str">
        <f>IF(D11670=2,"NO","YES")</f>
        <v>YES</v>
      </c>
      <c r="D11670" s="59">
        <f t="shared" si="194"/>
        <v>0.76</v>
      </c>
      <c r="E11670" s="1">
        <v>1.8772000000000002</v>
      </c>
      <c r="F11670" s="26">
        <v>5168</v>
      </c>
      <c r="G11670" s="17" t="s">
        <v>9170</v>
      </c>
      <c r="H11670" s="127" t="s">
        <v>11330</v>
      </c>
      <c r="I11670" s="4"/>
    </row>
    <row r="11671" spans="1:9" ht="30">
      <c r="A11671" s="6">
        <v>11669</v>
      </c>
      <c r="B11671" s="56" t="s">
        <v>11425</v>
      </c>
      <c r="C11671" s="25" t="str">
        <f>IF(D11671=2,"NO","YES")</f>
        <v>YES</v>
      </c>
      <c r="D11671" s="59">
        <f t="shared" si="194"/>
        <v>1.1000000000000001</v>
      </c>
      <c r="E11671" s="1">
        <v>2.7170000000000005</v>
      </c>
      <c r="F11671" s="26">
        <v>7480</v>
      </c>
      <c r="G11671" s="17" t="s">
        <v>9170</v>
      </c>
      <c r="H11671" s="127" t="s">
        <v>11330</v>
      </c>
      <c r="I11671" s="4"/>
    </row>
    <row r="11672" spans="1:9" ht="30">
      <c r="A11672" s="6">
        <v>11670</v>
      </c>
      <c r="B11672" s="56" t="s">
        <v>11426</v>
      </c>
      <c r="C11672" s="25" t="str">
        <f>IF(D11672=2,"NO","YES")</f>
        <v>YES</v>
      </c>
      <c r="D11672" s="59">
        <f t="shared" si="194"/>
        <v>1.68</v>
      </c>
      <c r="E11672" s="1">
        <v>4.1496000000000004</v>
      </c>
      <c r="F11672" s="26">
        <v>11424</v>
      </c>
      <c r="G11672" s="17" t="s">
        <v>9170</v>
      </c>
      <c r="H11672" s="127" t="s">
        <v>11330</v>
      </c>
      <c r="I11672" s="4"/>
    </row>
    <row r="11673" spans="1:9" ht="30">
      <c r="A11673" s="6">
        <v>11671</v>
      </c>
      <c r="B11673" s="56" t="s">
        <v>11427</v>
      </c>
      <c r="C11673" s="25" t="str">
        <f>IF(D11673=2,"NO","YES")</f>
        <v>NO</v>
      </c>
      <c r="D11673" s="59">
        <f t="shared" si="194"/>
        <v>2</v>
      </c>
      <c r="E11673" s="1">
        <v>4.9400000000000004</v>
      </c>
      <c r="F11673" s="26">
        <v>13600</v>
      </c>
      <c r="G11673" s="17" t="s">
        <v>9170</v>
      </c>
      <c r="H11673" s="127" t="s">
        <v>11330</v>
      </c>
      <c r="I11673" s="4"/>
    </row>
    <row r="11674" spans="1:9" ht="30">
      <c r="A11674" s="6">
        <v>11672</v>
      </c>
      <c r="B11674" s="56" t="s">
        <v>11428</v>
      </c>
      <c r="C11674" s="25" t="str">
        <f>IF(D11674=2,"NO","YES")</f>
        <v>YES</v>
      </c>
      <c r="D11674" s="59">
        <f t="shared" si="194"/>
        <v>0.13</v>
      </c>
      <c r="E11674" s="1">
        <v>0.32110000000000005</v>
      </c>
      <c r="F11674" s="26">
        <v>884</v>
      </c>
      <c r="G11674" s="17" t="s">
        <v>9170</v>
      </c>
      <c r="H11674" s="127" t="s">
        <v>11330</v>
      </c>
      <c r="I11674" s="4"/>
    </row>
    <row r="11675" spans="1:9" ht="30">
      <c r="A11675" s="6">
        <v>11673</v>
      </c>
      <c r="B11675" s="56" t="s">
        <v>11429</v>
      </c>
      <c r="C11675" s="25" t="str">
        <f>IF(D11675=2,"NO","YES")</f>
        <v>YES</v>
      </c>
      <c r="D11675" s="59">
        <f t="shared" si="194"/>
        <v>0.89</v>
      </c>
      <c r="E11675" s="1">
        <v>2.1983000000000001</v>
      </c>
      <c r="F11675" s="26">
        <v>6052</v>
      </c>
      <c r="G11675" s="17" t="s">
        <v>9170</v>
      </c>
      <c r="H11675" s="127" t="s">
        <v>11330</v>
      </c>
      <c r="I11675" s="4"/>
    </row>
    <row r="11676" spans="1:9" ht="30">
      <c r="A11676" s="6">
        <v>11674</v>
      </c>
      <c r="B11676" s="56" t="s">
        <v>11430</v>
      </c>
      <c r="C11676" s="25" t="str">
        <f>IF(D11676=2,"NO","YES")</f>
        <v>YES</v>
      </c>
      <c r="D11676" s="59">
        <f t="shared" si="194"/>
        <v>1.66</v>
      </c>
      <c r="E11676" s="1">
        <v>4.1002000000000001</v>
      </c>
      <c r="F11676" s="26">
        <v>11288</v>
      </c>
      <c r="G11676" s="17" t="s">
        <v>9170</v>
      </c>
      <c r="H11676" s="127" t="s">
        <v>11330</v>
      </c>
      <c r="I11676" s="4"/>
    </row>
    <row r="11677" spans="1:9" ht="30">
      <c r="A11677" s="6">
        <v>11675</v>
      </c>
      <c r="B11677" s="56" t="s">
        <v>11431</v>
      </c>
      <c r="C11677" s="25" t="str">
        <f>IF(D11677=2,"NO","YES")</f>
        <v>YES</v>
      </c>
      <c r="D11677" s="59">
        <f t="shared" si="194"/>
        <v>0.24</v>
      </c>
      <c r="E11677" s="1">
        <v>0.59279999999999999</v>
      </c>
      <c r="F11677" s="26">
        <v>1632</v>
      </c>
      <c r="G11677" s="17" t="s">
        <v>9170</v>
      </c>
      <c r="H11677" s="127" t="s">
        <v>11330</v>
      </c>
      <c r="I11677" s="4"/>
    </row>
    <row r="11678" spans="1:9" ht="30">
      <c r="A11678" s="6">
        <v>11676</v>
      </c>
      <c r="B11678" s="56" t="s">
        <v>11432</v>
      </c>
      <c r="C11678" s="25" t="str">
        <f>IF(D11678=2,"NO","YES")</f>
        <v>YES</v>
      </c>
      <c r="D11678" s="59">
        <f t="shared" si="194"/>
        <v>0.12</v>
      </c>
      <c r="E11678" s="1">
        <v>0.2964</v>
      </c>
      <c r="F11678" s="26">
        <v>816</v>
      </c>
      <c r="G11678" s="17" t="s">
        <v>9170</v>
      </c>
      <c r="H11678" s="127" t="s">
        <v>11330</v>
      </c>
      <c r="I11678" s="4"/>
    </row>
    <row r="11679" spans="1:9" ht="30">
      <c r="A11679" s="6">
        <v>11677</v>
      </c>
      <c r="B11679" s="56" t="s">
        <v>11433</v>
      </c>
      <c r="C11679" s="25" t="str">
        <f>IF(D11679=2,"NO","YES")</f>
        <v>YES</v>
      </c>
      <c r="D11679" s="59">
        <f t="shared" si="194"/>
        <v>0.4</v>
      </c>
      <c r="E11679" s="1">
        <v>0.9880000000000001</v>
      </c>
      <c r="F11679" s="26">
        <v>2720</v>
      </c>
      <c r="G11679" s="17" t="s">
        <v>9170</v>
      </c>
      <c r="H11679" s="127" t="s">
        <v>11330</v>
      </c>
      <c r="I11679" s="4"/>
    </row>
    <row r="11680" spans="1:9" ht="30">
      <c r="A11680" s="6">
        <v>11678</v>
      </c>
      <c r="B11680" s="56" t="s">
        <v>11434</v>
      </c>
      <c r="C11680" s="25" t="str">
        <f>IF(D11680=2,"NO","YES")</f>
        <v>YES</v>
      </c>
      <c r="D11680" s="59">
        <f t="shared" si="194"/>
        <v>0.41</v>
      </c>
      <c r="E11680" s="1">
        <v>1.0126999999999999</v>
      </c>
      <c r="F11680" s="26">
        <v>2788</v>
      </c>
      <c r="G11680" s="17" t="s">
        <v>9170</v>
      </c>
      <c r="H11680" s="127" t="s">
        <v>11330</v>
      </c>
      <c r="I11680" s="4"/>
    </row>
    <row r="11681" spans="1:9" ht="30">
      <c r="A11681" s="6">
        <v>11679</v>
      </c>
      <c r="B11681" s="56" t="s">
        <v>11435</v>
      </c>
      <c r="C11681" s="25" t="str">
        <f>IF(D11681=2,"NO","YES")</f>
        <v>NO</v>
      </c>
      <c r="D11681" s="59">
        <f t="shared" si="194"/>
        <v>2</v>
      </c>
      <c r="E11681" s="1">
        <v>4.9400000000000004</v>
      </c>
      <c r="F11681" s="26">
        <v>13600</v>
      </c>
      <c r="G11681" s="17" t="s">
        <v>9170</v>
      </c>
      <c r="H11681" s="127" t="s">
        <v>11330</v>
      </c>
      <c r="I11681" s="4"/>
    </row>
    <row r="11682" spans="1:9">
      <c r="A11682" s="6">
        <v>11680</v>
      </c>
      <c r="B11682" s="56" t="s">
        <v>11436</v>
      </c>
      <c r="C11682" s="25" t="str">
        <f>IF(D11682=2,"NO","YES")</f>
        <v>YES</v>
      </c>
      <c r="D11682" s="59">
        <f t="shared" si="194"/>
        <v>1.17</v>
      </c>
      <c r="E11682" s="1">
        <v>2.8898999999999999</v>
      </c>
      <c r="F11682" s="26">
        <v>7956</v>
      </c>
      <c r="G11682" s="17" t="s">
        <v>9170</v>
      </c>
      <c r="H11682" s="127" t="s">
        <v>11330</v>
      </c>
      <c r="I11682" s="4"/>
    </row>
    <row r="11683" spans="1:9" ht="30">
      <c r="A11683" s="6">
        <v>11681</v>
      </c>
      <c r="B11683" s="56" t="s">
        <v>11437</v>
      </c>
      <c r="C11683" s="25" t="str">
        <f>IF(D11683=2,"NO","YES")</f>
        <v>YES</v>
      </c>
      <c r="D11683" s="59">
        <f t="shared" si="194"/>
        <v>1.01</v>
      </c>
      <c r="E11683" s="1">
        <v>2.4947000000000004</v>
      </c>
      <c r="F11683" s="26">
        <v>6868</v>
      </c>
      <c r="G11683" s="17" t="s">
        <v>9170</v>
      </c>
      <c r="H11683" s="127" t="s">
        <v>11330</v>
      </c>
      <c r="I11683" s="4"/>
    </row>
    <row r="11684" spans="1:9" ht="30">
      <c r="A11684" s="6">
        <v>11682</v>
      </c>
      <c r="B11684" s="56" t="s">
        <v>11438</v>
      </c>
      <c r="C11684" s="25" t="str">
        <f>IF(D11684=2,"NO","YES")</f>
        <v>YES</v>
      </c>
      <c r="D11684" s="59">
        <f t="shared" si="194"/>
        <v>1.29</v>
      </c>
      <c r="E11684" s="1">
        <v>3.1863000000000001</v>
      </c>
      <c r="F11684" s="26">
        <v>8772</v>
      </c>
      <c r="G11684" s="17" t="s">
        <v>9170</v>
      </c>
      <c r="H11684" s="127" t="s">
        <v>11330</v>
      </c>
      <c r="I11684" s="4"/>
    </row>
    <row r="11685" spans="1:9" ht="30">
      <c r="A11685" s="6">
        <v>11683</v>
      </c>
      <c r="B11685" s="56" t="s">
        <v>11439</v>
      </c>
      <c r="C11685" s="25" t="str">
        <f>IF(D11685=2,"NO","YES")</f>
        <v>YES</v>
      </c>
      <c r="D11685" s="59">
        <f t="shared" si="194"/>
        <v>0.46</v>
      </c>
      <c r="E11685" s="1">
        <v>1.1362000000000001</v>
      </c>
      <c r="F11685" s="26">
        <v>3128</v>
      </c>
      <c r="G11685" s="17" t="s">
        <v>9170</v>
      </c>
      <c r="H11685" s="127" t="s">
        <v>11330</v>
      </c>
      <c r="I11685" s="4"/>
    </row>
    <row r="11686" spans="1:9" ht="30">
      <c r="A11686" s="6">
        <v>11684</v>
      </c>
      <c r="B11686" s="56" t="s">
        <v>11440</v>
      </c>
      <c r="C11686" s="25" t="str">
        <f>IF(D11686=2,"NO","YES")</f>
        <v>YES</v>
      </c>
      <c r="D11686" s="59">
        <f t="shared" si="194"/>
        <v>1.05</v>
      </c>
      <c r="E11686" s="1">
        <v>2.5935000000000001</v>
      </c>
      <c r="F11686" s="26">
        <v>7140</v>
      </c>
      <c r="G11686" s="17" t="s">
        <v>9170</v>
      </c>
      <c r="H11686" s="127" t="s">
        <v>11330</v>
      </c>
      <c r="I11686" s="4"/>
    </row>
    <row r="11687" spans="1:9" ht="30">
      <c r="A11687" s="6">
        <v>11685</v>
      </c>
      <c r="B11687" s="56" t="s">
        <v>11441</v>
      </c>
      <c r="C11687" s="25" t="str">
        <f>IF(D11687=2,"NO","YES")</f>
        <v>YES</v>
      </c>
      <c r="D11687" s="59">
        <f t="shared" si="194"/>
        <v>0.39</v>
      </c>
      <c r="E11687" s="1">
        <v>0.96330000000000016</v>
      </c>
      <c r="F11687" s="26">
        <v>2652</v>
      </c>
      <c r="G11687" s="17" t="s">
        <v>9170</v>
      </c>
      <c r="H11687" s="127" t="s">
        <v>11330</v>
      </c>
      <c r="I11687" s="4"/>
    </row>
    <row r="11688" spans="1:9" ht="30">
      <c r="A11688" s="6">
        <v>11686</v>
      </c>
      <c r="B11688" s="56" t="s">
        <v>11442</v>
      </c>
      <c r="C11688" s="25" t="str">
        <f>IF(D11688=2,"NO","YES")</f>
        <v>YES</v>
      </c>
      <c r="D11688" s="59">
        <f t="shared" si="194"/>
        <v>1.05</v>
      </c>
      <c r="E11688" s="1">
        <v>2.5935000000000001</v>
      </c>
      <c r="F11688" s="26">
        <v>7140</v>
      </c>
      <c r="G11688" s="17" t="s">
        <v>9170</v>
      </c>
      <c r="H11688" s="127" t="s">
        <v>11330</v>
      </c>
      <c r="I11688" s="4"/>
    </row>
    <row r="11689" spans="1:9">
      <c r="A11689" s="6">
        <v>11687</v>
      </c>
      <c r="B11689" s="56" t="s">
        <v>11443</v>
      </c>
      <c r="C11689" s="25" t="str">
        <f>IF(D11689=2,"NO","YES")</f>
        <v>YES</v>
      </c>
      <c r="D11689" s="59">
        <f t="shared" si="194"/>
        <v>0.56999999999999995</v>
      </c>
      <c r="E11689" s="1">
        <v>1.4078999999999999</v>
      </c>
      <c r="F11689" s="26">
        <v>3876</v>
      </c>
      <c r="G11689" s="17" t="s">
        <v>9170</v>
      </c>
      <c r="H11689" s="127" t="s">
        <v>11330</v>
      </c>
      <c r="I11689" s="4"/>
    </row>
    <row r="11690" spans="1:9" ht="30">
      <c r="A11690" s="6">
        <v>11688</v>
      </c>
      <c r="B11690" s="56" t="s">
        <v>11444</v>
      </c>
      <c r="C11690" s="25" t="str">
        <f>IF(D11690=2,"NO","YES")</f>
        <v>YES</v>
      </c>
      <c r="D11690" s="59">
        <f t="shared" si="194"/>
        <v>0.22</v>
      </c>
      <c r="E11690" s="1">
        <v>0.54339999999999999</v>
      </c>
      <c r="F11690" s="26">
        <v>1496</v>
      </c>
      <c r="G11690" s="17" t="s">
        <v>9170</v>
      </c>
      <c r="H11690" s="127" t="s">
        <v>11330</v>
      </c>
      <c r="I11690" s="4"/>
    </row>
    <row r="11691" spans="1:9" ht="30">
      <c r="A11691" s="6">
        <v>11689</v>
      </c>
      <c r="B11691" s="56" t="s">
        <v>11445</v>
      </c>
      <c r="C11691" s="25" t="str">
        <f>IF(D11691=2,"NO","YES")</f>
        <v>YES</v>
      </c>
      <c r="D11691" s="59">
        <f t="shared" si="194"/>
        <v>1.48</v>
      </c>
      <c r="E11691" s="1">
        <v>3.6556000000000002</v>
      </c>
      <c r="F11691" s="26">
        <v>10064</v>
      </c>
      <c r="G11691" s="17" t="s">
        <v>9170</v>
      </c>
      <c r="H11691" s="127" t="s">
        <v>11330</v>
      </c>
      <c r="I11691" s="4"/>
    </row>
    <row r="11692" spans="1:9" ht="30">
      <c r="A11692" s="6">
        <v>11690</v>
      </c>
      <c r="B11692" s="56" t="s">
        <v>11446</v>
      </c>
      <c r="C11692" s="25" t="str">
        <f>IF(D11692=2,"NO","YES")</f>
        <v>YES</v>
      </c>
      <c r="D11692" s="59">
        <f t="shared" si="194"/>
        <v>0.9</v>
      </c>
      <c r="E11692" s="1">
        <v>2.2230000000000003</v>
      </c>
      <c r="F11692" s="26">
        <v>6120</v>
      </c>
      <c r="G11692" s="17" t="s">
        <v>9170</v>
      </c>
      <c r="H11692" s="127" t="s">
        <v>11330</v>
      </c>
      <c r="I11692" s="4"/>
    </row>
    <row r="11693" spans="1:9" ht="30">
      <c r="A11693" s="6">
        <v>11691</v>
      </c>
      <c r="B11693" s="56" t="s">
        <v>11447</v>
      </c>
      <c r="C11693" s="25" t="str">
        <f>IF(D11693=2,"NO","YES")</f>
        <v>YES</v>
      </c>
      <c r="D11693" s="59">
        <f t="shared" si="194"/>
        <v>0.7</v>
      </c>
      <c r="E11693" s="1">
        <v>1.7290000000000001</v>
      </c>
      <c r="F11693" s="26">
        <v>4760</v>
      </c>
      <c r="G11693" s="17" t="s">
        <v>9170</v>
      </c>
      <c r="H11693" s="127" t="s">
        <v>11330</v>
      </c>
      <c r="I11693" s="4"/>
    </row>
    <row r="11694" spans="1:9" ht="30">
      <c r="A11694" s="6">
        <v>11692</v>
      </c>
      <c r="B11694" s="56" t="s">
        <v>11448</v>
      </c>
      <c r="C11694" s="25" t="str">
        <f>IF(D11694=2,"NO","YES")</f>
        <v>YES</v>
      </c>
      <c r="D11694" s="59">
        <f t="shared" ref="D11694:D11757" si="195">F11694/6800</f>
        <v>0.97</v>
      </c>
      <c r="E11694" s="1">
        <v>2.3959000000000001</v>
      </c>
      <c r="F11694" s="26">
        <v>6596</v>
      </c>
      <c r="G11694" s="17" t="s">
        <v>9170</v>
      </c>
      <c r="H11694" s="127" t="s">
        <v>11330</v>
      </c>
      <c r="I11694" s="4"/>
    </row>
    <row r="11695" spans="1:9" ht="30">
      <c r="A11695" s="6">
        <v>11693</v>
      </c>
      <c r="B11695" s="56" t="s">
        <v>11449</v>
      </c>
      <c r="C11695" s="25" t="str">
        <f>IF(D11695=2,"NO","YES")</f>
        <v>YES</v>
      </c>
      <c r="D11695" s="59">
        <f t="shared" si="195"/>
        <v>0.76</v>
      </c>
      <c r="E11695" s="1">
        <v>1.8772000000000002</v>
      </c>
      <c r="F11695" s="26">
        <v>5168</v>
      </c>
      <c r="G11695" s="17" t="s">
        <v>9170</v>
      </c>
      <c r="H11695" s="127" t="s">
        <v>11330</v>
      </c>
      <c r="I11695" s="4"/>
    </row>
    <row r="11696" spans="1:9">
      <c r="A11696" s="6">
        <v>11694</v>
      </c>
      <c r="B11696" s="56" t="s">
        <v>11450</v>
      </c>
      <c r="C11696" s="25" t="str">
        <f>IF(D11696=2,"NO","YES")</f>
        <v>YES</v>
      </c>
      <c r="D11696" s="59">
        <f t="shared" si="195"/>
        <v>0.02</v>
      </c>
      <c r="E11696" s="1">
        <v>4.9400000000000006E-2</v>
      </c>
      <c r="F11696" s="26">
        <v>136</v>
      </c>
      <c r="G11696" s="17" t="s">
        <v>9170</v>
      </c>
      <c r="H11696" s="127" t="s">
        <v>11330</v>
      </c>
      <c r="I11696" s="4"/>
    </row>
    <row r="11697" spans="1:9" ht="30">
      <c r="A11697" s="6">
        <v>11695</v>
      </c>
      <c r="B11697" s="56" t="s">
        <v>11451</v>
      </c>
      <c r="C11697" s="25" t="str">
        <f>IF(D11697=2,"NO","YES")</f>
        <v>YES</v>
      </c>
      <c r="D11697" s="59">
        <f t="shared" si="195"/>
        <v>1.01</v>
      </c>
      <c r="E11697" s="1">
        <v>2.4947000000000004</v>
      </c>
      <c r="F11697" s="26">
        <v>6868</v>
      </c>
      <c r="G11697" s="17" t="s">
        <v>9170</v>
      </c>
      <c r="H11697" s="127" t="s">
        <v>11330</v>
      </c>
      <c r="I11697" s="4"/>
    </row>
    <row r="11698" spans="1:9" ht="30">
      <c r="A11698" s="6">
        <v>11696</v>
      </c>
      <c r="B11698" s="56" t="s">
        <v>11452</v>
      </c>
      <c r="C11698" s="25" t="str">
        <f>IF(D11698=2,"NO","YES")</f>
        <v>YES</v>
      </c>
      <c r="D11698" s="59">
        <f t="shared" si="195"/>
        <v>0.81</v>
      </c>
      <c r="E11698" s="1">
        <v>2.0007000000000001</v>
      </c>
      <c r="F11698" s="26">
        <v>5508</v>
      </c>
      <c r="G11698" s="17" t="s">
        <v>9170</v>
      </c>
      <c r="H11698" s="127" t="s">
        <v>11330</v>
      </c>
      <c r="I11698" s="4"/>
    </row>
    <row r="11699" spans="1:9" ht="30">
      <c r="A11699" s="6">
        <v>11697</v>
      </c>
      <c r="B11699" s="56" t="s">
        <v>11453</v>
      </c>
      <c r="C11699" s="25" t="str">
        <f>IF(D11699=2,"NO","YES")</f>
        <v>YES</v>
      </c>
      <c r="D11699" s="59">
        <f t="shared" si="195"/>
        <v>0.7</v>
      </c>
      <c r="E11699" s="1">
        <v>1.7290000000000001</v>
      </c>
      <c r="F11699" s="26">
        <v>4760</v>
      </c>
      <c r="G11699" s="17" t="s">
        <v>9170</v>
      </c>
      <c r="H11699" s="127" t="s">
        <v>11330</v>
      </c>
      <c r="I11699" s="4"/>
    </row>
    <row r="11700" spans="1:9" ht="30">
      <c r="A11700" s="6">
        <v>11698</v>
      </c>
      <c r="B11700" s="56" t="s">
        <v>11454</v>
      </c>
      <c r="C11700" s="25" t="str">
        <f>IF(D11700=2,"NO","YES")</f>
        <v>YES</v>
      </c>
      <c r="D11700" s="59">
        <f t="shared" si="195"/>
        <v>1.79</v>
      </c>
      <c r="E11700" s="1">
        <v>4.4213000000000005</v>
      </c>
      <c r="F11700" s="26">
        <v>12172</v>
      </c>
      <c r="G11700" s="17" t="s">
        <v>9170</v>
      </c>
      <c r="H11700" s="127" t="s">
        <v>11330</v>
      </c>
      <c r="I11700" s="4"/>
    </row>
    <row r="11701" spans="1:9" ht="30">
      <c r="A11701" s="6">
        <v>11699</v>
      </c>
      <c r="B11701" s="56" t="s">
        <v>11455</v>
      </c>
      <c r="C11701" s="25" t="str">
        <f>IF(D11701=2,"NO","YES")</f>
        <v>YES</v>
      </c>
      <c r="D11701" s="59">
        <f t="shared" si="195"/>
        <v>0.08</v>
      </c>
      <c r="E11701" s="1">
        <v>0.19760000000000003</v>
      </c>
      <c r="F11701" s="26">
        <v>544</v>
      </c>
      <c r="G11701" s="17" t="s">
        <v>9170</v>
      </c>
      <c r="H11701" s="127" t="s">
        <v>11330</v>
      </c>
      <c r="I11701" s="4"/>
    </row>
    <row r="11702" spans="1:9" ht="30">
      <c r="A11702" s="6">
        <v>11700</v>
      </c>
      <c r="B11702" s="56" t="s">
        <v>11456</v>
      </c>
      <c r="C11702" s="25" t="str">
        <f>IF(D11702=2,"NO","YES")</f>
        <v>NO</v>
      </c>
      <c r="D11702" s="59">
        <f t="shared" si="195"/>
        <v>2</v>
      </c>
      <c r="E11702" s="1">
        <v>4.9400000000000004</v>
      </c>
      <c r="F11702" s="26">
        <v>13600</v>
      </c>
      <c r="G11702" s="17" t="s">
        <v>9170</v>
      </c>
      <c r="H11702" s="127" t="s">
        <v>11330</v>
      </c>
      <c r="I11702" s="4"/>
    </row>
    <row r="11703" spans="1:9" ht="30">
      <c r="A11703" s="6">
        <v>11701</v>
      </c>
      <c r="B11703" s="56" t="s">
        <v>11457</v>
      </c>
      <c r="C11703" s="25" t="str">
        <f>IF(D11703=2,"NO","YES")</f>
        <v>YES</v>
      </c>
      <c r="D11703" s="59">
        <f t="shared" si="195"/>
        <v>1.27</v>
      </c>
      <c r="E11703" s="1">
        <v>3.1369000000000002</v>
      </c>
      <c r="F11703" s="26">
        <v>8636</v>
      </c>
      <c r="G11703" s="17" t="s">
        <v>9170</v>
      </c>
      <c r="H11703" s="127" t="s">
        <v>11330</v>
      </c>
      <c r="I11703" s="4"/>
    </row>
    <row r="11704" spans="1:9" ht="30">
      <c r="A11704" s="6">
        <v>11702</v>
      </c>
      <c r="B11704" s="56" t="s">
        <v>11458</v>
      </c>
      <c r="C11704" s="25" t="str">
        <f>IF(D11704=2,"NO","YES")</f>
        <v>YES</v>
      </c>
      <c r="D11704" s="59">
        <f t="shared" si="195"/>
        <v>0.6</v>
      </c>
      <c r="E11704" s="1">
        <v>1.482</v>
      </c>
      <c r="F11704" s="26">
        <v>4080</v>
      </c>
      <c r="G11704" s="17" t="s">
        <v>9170</v>
      </c>
      <c r="H11704" s="127" t="s">
        <v>11330</v>
      </c>
      <c r="I11704" s="4"/>
    </row>
    <row r="11705" spans="1:9" ht="30">
      <c r="A11705" s="6">
        <v>11703</v>
      </c>
      <c r="B11705" s="56" t="s">
        <v>11459</v>
      </c>
      <c r="C11705" s="25" t="str">
        <f>IF(D11705=2,"NO","YES")</f>
        <v>YES</v>
      </c>
      <c r="D11705" s="59">
        <f t="shared" si="195"/>
        <v>0.53</v>
      </c>
      <c r="E11705" s="1">
        <v>1.3091000000000002</v>
      </c>
      <c r="F11705" s="26">
        <v>3604</v>
      </c>
      <c r="G11705" s="17" t="s">
        <v>9170</v>
      </c>
      <c r="H11705" s="127" t="s">
        <v>11330</v>
      </c>
      <c r="I11705" s="4"/>
    </row>
    <row r="11706" spans="1:9" ht="30">
      <c r="A11706" s="6">
        <v>11704</v>
      </c>
      <c r="B11706" s="56" t="s">
        <v>11460</v>
      </c>
      <c r="C11706" s="25" t="str">
        <f>IF(D11706=2,"NO","YES")</f>
        <v>YES</v>
      </c>
      <c r="D11706" s="59">
        <f t="shared" si="195"/>
        <v>0.7</v>
      </c>
      <c r="E11706" s="1">
        <v>1.7290000000000001</v>
      </c>
      <c r="F11706" s="26">
        <v>4760</v>
      </c>
      <c r="G11706" s="17" t="s">
        <v>9170</v>
      </c>
      <c r="H11706" s="127" t="s">
        <v>11330</v>
      </c>
      <c r="I11706" s="4"/>
    </row>
    <row r="11707" spans="1:9" ht="30">
      <c r="A11707" s="6">
        <v>11705</v>
      </c>
      <c r="B11707" s="56" t="s">
        <v>11461</v>
      </c>
      <c r="C11707" s="25" t="str">
        <f>IF(D11707=2,"NO","YES")</f>
        <v>YES</v>
      </c>
      <c r="D11707" s="59">
        <f t="shared" si="195"/>
        <v>0.99</v>
      </c>
      <c r="E11707" s="1">
        <v>2.4453</v>
      </c>
      <c r="F11707" s="26">
        <v>6732</v>
      </c>
      <c r="G11707" s="17" t="s">
        <v>9170</v>
      </c>
      <c r="H11707" s="127" t="s">
        <v>11330</v>
      </c>
      <c r="I11707" s="4"/>
    </row>
    <row r="11708" spans="1:9" ht="30">
      <c r="A11708" s="6">
        <v>11706</v>
      </c>
      <c r="B11708" s="56" t="s">
        <v>11462</v>
      </c>
      <c r="C11708" s="25" t="str">
        <f>IF(D11708=2,"NO","YES")</f>
        <v>YES</v>
      </c>
      <c r="D11708" s="59">
        <f t="shared" si="195"/>
        <v>1.05</v>
      </c>
      <c r="E11708" s="1">
        <v>2.5935000000000001</v>
      </c>
      <c r="F11708" s="26">
        <v>7140</v>
      </c>
      <c r="G11708" s="17" t="s">
        <v>9170</v>
      </c>
      <c r="H11708" s="127" t="s">
        <v>11330</v>
      </c>
      <c r="I11708" s="4"/>
    </row>
    <row r="11709" spans="1:9" ht="30">
      <c r="A11709" s="6">
        <v>11707</v>
      </c>
      <c r="B11709" s="56" t="s">
        <v>11463</v>
      </c>
      <c r="C11709" s="25" t="str">
        <f>IF(D11709=2,"NO","YES")</f>
        <v>YES</v>
      </c>
      <c r="D11709" s="59">
        <f t="shared" si="195"/>
        <v>0.81</v>
      </c>
      <c r="E11709" s="1">
        <v>2.0007000000000001</v>
      </c>
      <c r="F11709" s="26">
        <v>5508</v>
      </c>
      <c r="G11709" s="17" t="s">
        <v>9170</v>
      </c>
      <c r="H11709" s="127" t="s">
        <v>11330</v>
      </c>
      <c r="I11709" s="4"/>
    </row>
    <row r="11710" spans="1:9" ht="30">
      <c r="A11710" s="6">
        <v>11708</v>
      </c>
      <c r="B11710" s="56" t="s">
        <v>11464</v>
      </c>
      <c r="C11710" s="25" t="str">
        <f>IF(D11710=2,"NO","YES")</f>
        <v>YES</v>
      </c>
      <c r="D11710" s="59">
        <f t="shared" si="195"/>
        <v>1.23</v>
      </c>
      <c r="E11710" s="1">
        <v>3.0381</v>
      </c>
      <c r="F11710" s="26">
        <v>8364</v>
      </c>
      <c r="G11710" s="17" t="s">
        <v>9170</v>
      </c>
      <c r="H11710" s="127" t="s">
        <v>11330</v>
      </c>
      <c r="I11710" s="4"/>
    </row>
    <row r="11711" spans="1:9" ht="30">
      <c r="A11711" s="6">
        <v>11709</v>
      </c>
      <c r="B11711" s="56" t="s">
        <v>11465</v>
      </c>
      <c r="C11711" s="25" t="str">
        <f>IF(D11711=2,"NO","YES")</f>
        <v>YES</v>
      </c>
      <c r="D11711" s="59">
        <f t="shared" si="195"/>
        <v>1.65</v>
      </c>
      <c r="E11711" s="1">
        <v>4.0754999999999999</v>
      </c>
      <c r="F11711" s="26">
        <v>11220</v>
      </c>
      <c r="G11711" s="17" t="s">
        <v>9170</v>
      </c>
      <c r="H11711" s="127" t="s">
        <v>11330</v>
      </c>
      <c r="I11711" s="4"/>
    </row>
    <row r="11712" spans="1:9" ht="30">
      <c r="A11712" s="6">
        <v>11710</v>
      </c>
      <c r="B11712" s="56" t="s">
        <v>11466</v>
      </c>
      <c r="C11712" s="25" t="str">
        <f>IF(D11712=2,"NO","YES")</f>
        <v>YES</v>
      </c>
      <c r="D11712" s="59">
        <f t="shared" si="195"/>
        <v>0.38</v>
      </c>
      <c r="E11712" s="1">
        <v>0.9386000000000001</v>
      </c>
      <c r="F11712" s="26">
        <v>2584</v>
      </c>
      <c r="G11712" s="17" t="s">
        <v>9170</v>
      </c>
      <c r="H11712" s="127" t="s">
        <v>11330</v>
      </c>
      <c r="I11712" s="4"/>
    </row>
    <row r="11713" spans="1:9">
      <c r="A11713" s="6">
        <v>11711</v>
      </c>
      <c r="B11713" s="56" t="s">
        <v>11467</v>
      </c>
      <c r="C11713" s="25" t="str">
        <f>IF(D11713=2,"NO","YES")</f>
        <v>YES</v>
      </c>
      <c r="D11713" s="59">
        <f t="shared" si="195"/>
        <v>0.49</v>
      </c>
      <c r="E11713" s="1">
        <v>1.2103000000000002</v>
      </c>
      <c r="F11713" s="26">
        <v>3332</v>
      </c>
      <c r="G11713" s="17" t="s">
        <v>9170</v>
      </c>
      <c r="H11713" s="127" t="s">
        <v>11330</v>
      </c>
      <c r="I11713" s="4"/>
    </row>
    <row r="11714" spans="1:9" ht="30">
      <c r="A11714" s="6">
        <v>11712</v>
      </c>
      <c r="B11714" s="56" t="s">
        <v>11468</v>
      </c>
      <c r="C11714" s="25" t="str">
        <f>IF(D11714=2,"NO","YES")</f>
        <v>YES</v>
      </c>
      <c r="D11714" s="59">
        <f t="shared" si="195"/>
        <v>0.98</v>
      </c>
      <c r="E11714" s="1">
        <v>2.4206000000000003</v>
      </c>
      <c r="F11714" s="26">
        <v>6664</v>
      </c>
      <c r="G11714" s="17" t="s">
        <v>9170</v>
      </c>
      <c r="H11714" s="127" t="s">
        <v>11330</v>
      </c>
      <c r="I11714" s="4"/>
    </row>
    <row r="11715" spans="1:9" ht="30">
      <c r="A11715" s="6">
        <v>11713</v>
      </c>
      <c r="B11715" s="56" t="s">
        <v>11469</v>
      </c>
      <c r="C11715" s="25" t="str">
        <f>IF(D11715=2,"NO","YES")</f>
        <v>YES</v>
      </c>
      <c r="D11715" s="59">
        <f t="shared" si="195"/>
        <v>0.62</v>
      </c>
      <c r="E11715" s="1">
        <v>1.5314000000000001</v>
      </c>
      <c r="F11715" s="26">
        <v>4216</v>
      </c>
      <c r="G11715" s="17" t="s">
        <v>9170</v>
      </c>
      <c r="H11715" s="127" t="s">
        <v>11330</v>
      </c>
      <c r="I11715" s="4"/>
    </row>
    <row r="11716" spans="1:9" ht="30">
      <c r="A11716" s="6">
        <v>11714</v>
      </c>
      <c r="B11716" s="56" t="s">
        <v>11470</v>
      </c>
      <c r="C11716" s="25" t="str">
        <f>IF(D11716=2,"NO","YES")</f>
        <v>YES</v>
      </c>
      <c r="D11716" s="59">
        <f t="shared" si="195"/>
        <v>0.81</v>
      </c>
      <c r="E11716" s="1">
        <v>2.0007000000000001</v>
      </c>
      <c r="F11716" s="26">
        <v>5508</v>
      </c>
      <c r="G11716" s="17" t="s">
        <v>9170</v>
      </c>
      <c r="H11716" s="127" t="s">
        <v>11330</v>
      </c>
      <c r="I11716" s="4"/>
    </row>
    <row r="11717" spans="1:9" ht="30">
      <c r="A11717" s="6">
        <v>11715</v>
      </c>
      <c r="B11717" s="56" t="s">
        <v>11471</v>
      </c>
      <c r="C11717" s="25" t="str">
        <f>IF(D11717=2,"NO","YES")</f>
        <v>YES</v>
      </c>
      <c r="D11717" s="59">
        <f t="shared" si="195"/>
        <v>1.51</v>
      </c>
      <c r="E11717" s="1">
        <v>3.7297000000000002</v>
      </c>
      <c r="F11717" s="26">
        <v>10268</v>
      </c>
      <c r="G11717" s="17" t="s">
        <v>9170</v>
      </c>
      <c r="H11717" s="127" t="s">
        <v>11330</v>
      </c>
      <c r="I11717" s="4"/>
    </row>
    <row r="11718" spans="1:9" ht="30">
      <c r="A11718" s="6">
        <v>11716</v>
      </c>
      <c r="B11718" s="56" t="s">
        <v>11472</v>
      </c>
      <c r="C11718" s="25" t="str">
        <f>IF(D11718=2,"NO","YES")</f>
        <v>YES</v>
      </c>
      <c r="D11718" s="59">
        <f t="shared" si="195"/>
        <v>0.48</v>
      </c>
      <c r="E11718" s="1">
        <v>1.1856</v>
      </c>
      <c r="F11718" s="26">
        <v>3264</v>
      </c>
      <c r="G11718" s="17" t="s">
        <v>9170</v>
      </c>
      <c r="H11718" s="127" t="s">
        <v>11330</v>
      </c>
      <c r="I11718" s="4"/>
    </row>
    <row r="11719" spans="1:9" ht="30">
      <c r="A11719" s="6">
        <v>11717</v>
      </c>
      <c r="B11719" s="56" t="s">
        <v>11473</v>
      </c>
      <c r="C11719" s="25" t="str">
        <f>IF(D11719=2,"NO","YES")</f>
        <v>YES</v>
      </c>
      <c r="D11719" s="59">
        <f t="shared" si="195"/>
        <v>1.21</v>
      </c>
      <c r="E11719" s="1">
        <v>2.9887000000000001</v>
      </c>
      <c r="F11719" s="26">
        <v>8228</v>
      </c>
      <c r="G11719" s="17" t="s">
        <v>9170</v>
      </c>
      <c r="H11719" s="127" t="s">
        <v>11330</v>
      </c>
      <c r="I11719" s="4"/>
    </row>
    <row r="11720" spans="1:9" ht="30">
      <c r="A11720" s="6">
        <v>11718</v>
      </c>
      <c r="B11720" s="56" t="s">
        <v>11474</v>
      </c>
      <c r="C11720" s="25" t="str">
        <f>IF(D11720=2,"NO","YES")</f>
        <v>YES</v>
      </c>
      <c r="D11720" s="59">
        <f t="shared" si="195"/>
        <v>0.11</v>
      </c>
      <c r="E11720" s="1">
        <v>0.2717</v>
      </c>
      <c r="F11720" s="26">
        <v>748</v>
      </c>
      <c r="G11720" s="17" t="s">
        <v>9170</v>
      </c>
      <c r="H11720" s="127" t="s">
        <v>11330</v>
      </c>
      <c r="I11720" s="4"/>
    </row>
    <row r="11721" spans="1:9" ht="30">
      <c r="A11721" s="6">
        <v>11719</v>
      </c>
      <c r="B11721" s="56" t="s">
        <v>11475</v>
      </c>
      <c r="C11721" s="25" t="str">
        <f>IF(D11721=2,"NO","YES")</f>
        <v>YES</v>
      </c>
      <c r="D11721" s="59">
        <f t="shared" si="195"/>
        <v>1.76</v>
      </c>
      <c r="E11721" s="1">
        <v>4.3472</v>
      </c>
      <c r="F11721" s="26">
        <v>11968</v>
      </c>
      <c r="G11721" s="17" t="s">
        <v>9170</v>
      </c>
      <c r="H11721" s="127" t="s">
        <v>11330</v>
      </c>
      <c r="I11721" s="4"/>
    </row>
    <row r="11722" spans="1:9" ht="30">
      <c r="A11722" s="6">
        <v>11720</v>
      </c>
      <c r="B11722" s="56" t="s">
        <v>11476</v>
      </c>
      <c r="C11722" s="25" t="str">
        <f>IF(D11722=2,"NO","YES")</f>
        <v>YES</v>
      </c>
      <c r="D11722" s="59">
        <f t="shared" si="195"/>
        <v>0.74</v>
      </c>
      <c r="E11722" s="1">
        <v>1.8278000000000001</v>
      </c>
      <c r="F11722" s="26">
        <v>5032</v>
      </c>
      <c r="G11722" s="17" t="s">
        <v>9170</v>
      </c>
      <c r="H11722" s="127" t="s">
        <v>11330</v>
      </c>
      <c r="I11722" s="4"/>
    </row>
    <row r="11723" spans="1:9" ht="30">
      <c r="A11723" s="6">
        <v>11721</v>
      </c>
      <c r="B11723" s="56" t="s">
        <v>11477</v>
      </c>
      <c r="C11723" s="25" t="str">
        <f>IF(D11723=2,"NO","YES")</f>
        <v>YES</v>
      </c>
      <c r="D11723" s="59">
        <f t="shared" si="195"/>
        <v>1.01</v>
      </c>
      <c r="E11723" s="1">
        <v>2.4947000000000004</v>
      </c>
      <c r="F11723" s="26">
        <v>6868</v>
      </c>
      <c r="G11723" s="17" t="s">
        <v>9170</v>
      </c>
      <c r="H11723" s="127" t="s">
        <v>11330</v>
      </c>
      <c r="I11723" s="4"/>
    </row>
    <row r="11724" spans="1:9" ht="30">
      <c r="A11724" s="6">
        <v>11722</v>
      </c>
      <c r="B11724" s="56" t="s">
        <v>11478</v>
      </c>
      <c r="C11724" s="25" t="str">
        <f>IF(D11724=2,"NO","YES")</f>
        <v>YES</v>
      </c>
      <c r="D11724" s="59">
        <f t="shared" si="195"/>
        <v>0.79</v>
      </c>
      <c r="E11724" s="1">
        <v>1.9513000000000003</v>
      </c>
      <c r="F11724" s="26">
        <v>5372</v>
      </c>
      <c r="G11724" s="17" t="s">
        <v>9170</v>
      </c>
      <c r="H11724" s="127" t="s">
        <v>11330</v>
      </c>
      <c r="I11724" s="4"/>
    </row>
    <row r="11725" spans="1:9" ht="30">
      <c r="A11725" s="6">
        <v>11723</v>
      </c>
      <c r="B11725" s="56" t="s">
        <v>11479</v>
      </c>
      <c r="C11725" s="25" t="str">
        <f>IF(D11725=2,"NO","YES")</f>
        <v>YES</v>
      </c>
      <c r="D11725" s="59">
        <f t="shared" si="195"/>
        <v>0.16</v>
      </c>
      <c r="E11725" s="1">
        <v>0.39520000000000005</v>
      </c>
      <c r="F11725" s="26">
        <v>1088</v>
      </c>
      <c r="G11725" s="17" t="s">
        <v>9170</v>
      </c>
      <c r="H11725" s="127" t="s">
        <v>11330</v>
      </c>
      <c r="I11725" s="4"/>
    </row>
    <row r="11726" spans="1:9" ht="30">
      <c r="A11726" s="6">
        <v>11724</v>
      </c>
      <c r="B11726" s="56" t="s">
        <v>11480</v>
      </c>
      <c r="C11726" s="25" t="str">
        <f>IF(D11726=2,"NO","YES")</f>
        <v>YES</v>
      </c>
      <c r="D11726" s="59">
        <f t="shared" si="195"/>
        <v>1.1499999999999999</v>
      </c>
      <c r="E11726" s="1">
        <v>2.8405</v>
      </c>
      <c r="F11726" s="26">
        <v>7820</v>
      </c>
      <c r="G11726" s="17" t="s">
        <v>9170</v>
      </c>
      <c r="H11726" s="127" t="s">
        <v>11330</v>
      </c>
      <c r="I11726" s="4"/>
    </row>
    <row r="11727" spans="1:9" ht="30">
      <c r="A11727" s="6">
        <v>11725</v>
      </c>
      <c r="B11727" s="56" t="s">
        <v>11481</v>
      </c>
      <c r="C11727" s="25" t="str">
        <f>IF(D11727=2,"NO","YES")</f>
        <v>YES</v>
      </c>
      <c r="D11727" s="59">
        <f t="shared" si="195"/>
        <v>1.65</v>
      </c>
      <c r="E11727" s="1">
        <v>4.0754999999999999</v>
      </c>
      <c r="F11727" s="26">
        <v>11220</v>
      </c>
      <c r="G11727" s="17" t="s">
        <v>9170</v>
      </c>
      <c r="H11727" s="127" t="s">
        <v>11330</v>
      </c>
      <c r="I11727" s="4"/>
    </row>
    <row r="11728" spans="1:9" ht="30">
      <c r="A11728" s="6">
        <v>11726</v>
      </c>
      <c r="B11728" s="56" t="s">
        <v>11482</v>
      </c>
      <c r="C11728" s="25" t="str">
        <f>IF(D11728=2,"NO","YES")</f>
        <v>YES</v>
      </c>
      <c r="D11728" s="59">
        <f t="shared" si="195"/>
        <v>0.43</v>
      </c>
      <c r="E11728" s="1">
        <v>1.0621</v>
      </c>
      <c r="F11728" s="26">
        <v>2924</v>
      </c>
      <c r="G11728" s="17" t="s">
        <v>9170</v>
      </c>
      <c r="H11728" s="127" t="s">
        <v>11330</v>
      </c>
      <c r="I11728" s="4"/>
    </row>
    <row r="11729" spans="1:9" ht="30">
      <c r="A11729" s="6">
        <v>11727</v>
      </c>
      <c r="B11729" s="56" t="s">
        <v>11483</v>
      </c>
      <c r="C11729" s="25" t="str">
        <f>IF(D11729=2,"NO","YES")</f>
        <v>YES</v>
      </c>
      <c r="D11729" s="59">
        <f t="shared" si="195"/>
        <v>0.16</v>
      </c>
      <c r="E11729" s="1">
        <v>0.39520000000000005</v>
      </c>
      <c r="F11729" s="26">
        <v>1088</v>
      </c>
      <c r="G11729" s="17" t="s">
        <v>9170</v>
      </c>
      <c r="H11729" s="127" t="s">
        <v>11330</v>
      </c>
      <c r="I11729" s="4"/>
    </row>
    <row r="11730" spans="1:9" ht="30">
      <c r="A11730" s="6">
        <v>11728</v>
      </c>
      <c r="B11730" s="56" t="s">
        <v>11484</v>
      </c>
      <c r="C11730" s="25" t="str">
        <f>IF(D11730=2,"NO","YES")</f>
        <v>YES</v>
      </c>
      <c r="D11730" s="59">
        <f t="shared" si="195"/>
        <v>0.43</v>
      </c>
      <c r="E11730" s="1">
        <v>1.0621</v>
      </c>
      <c r="F11730" s="26">
        <v>2924</v>
      </c>
      <c r="G11730" s="17" t="s">
        <v>9170</v>
      </c>
      <c r="H11730" s="127" t="s">
        <v>11330</v>
      </c>
      <c r="I11730" s="4"/>
    </row>
    <row r="11731" spans="1:9" ht="30">
      <c r="A11731" s="6">
        <v>11729</v>
      </c>
      <c r="B11731" s="56" t="s">
        <v>11485</v>
      </c>
      <c r="C11731" s="25" t="str">
        <f>IF(D11731=2,"NO","YES")</f>
        <v>YES</v>
      </c>
      <c r="D11731" s="59">
        <f t="shared" si="195"/>
        <v>1.01</v>
      </c>
      <c r="E11731" s="1">
        <v>2.4947000000000004</v>
      </c>
      <c r="F11731" s="26">
        <v>6868</v>
      </c>
      <c r="G11731" s="17" t="s">
        <v>9170</v>
      </c>
      <c r="H11731" s="127" t="s">
        <v>11330</v>
      </c>
      <c r="I11731" s="4"/>
    </row>
    <row r="11732" spans="1:9" ht="30">
      <c r="A11732" s="6">
        <v>11730</v>
      </c>
      <c r="B11732" s="56" t="s">
        <v>11486</v>
      </c>
      <c r="C11732" s="25" t="str">
        <f>IF(D11732=2,"NO","YES")</f>
        <v>YES</v>
      </c>
      <c r="D11732" s="59">
        <f t="shared" si="195"/>
        <v>1.1299999999999999</v>
      </c>
      <c r="E11732" s="1">
        <v>2.7911000000000001</v>
      </c>
      <c r="F11732" s="26">
        <v>7684</v>
      </c>
      <c r="G11732" s="17" t="s">
        <v>9170</v>
      </c>
      <c r="H11732" s="127" t="s">
        <v>11330</v>
      </c>
      <c r="I11732" s="4"/>
    </row>
    <row r="11733" spans="1:9" ht="30">
      <c r="A11733" s="6">
        <v>11731</v>
      </c>
      <c r="B11733" s="56" t="s">
        <v>11487</v>
      </c>
      <c r="C11733" s="25" t="str">
        <f>IF(D11733=2,"NO","YES")</f>
        <v>YES</v>
      </c>
      <c r="D11733" s="59">
        <f t="shared" si="195"/>
        <v>0.67</v>
      </c>
      <c r="E11733" s="1">
        <v>1.6549000000000003</v>
      </c>
      <c r="F11733" s="26">
        <v>4556</v>
      </c>
      <c r="G11733" s="17" t="s">
        <v>9170</v>
      </c>
      <c r="H11733" s="127" t="s">
        <v>11330</v>
      </c>
      <c r="I11733" s="4"/>
    </row>
    <row r="11734" spans="1:9" ht="30">
      <c r="A11734" s="6">
        <v>11732</v>
      </c>
      <c r="B11734" s="56" t="s">
        <v>11488</v>
      </c>
      <c r="C11734" s="25" t="str">
        <f>IF(D11734=2,"NO","YES")</f>
        <v>YES</v>
      </c>
      <c r="D11734" s="59">
        <f t="shared" si="195"/>
        <v>0.73</v>
      </c>
      <c r="E11734" s="1">
        <v>1.8031000000000001</v>
      </c>
      <c r="F11734" s="26">
        <v>4964</v>
      </c>
      <c r="G11734" s="17" t="s">
        <v>9170</v>
      </c>
      <c r="H11734" s="127" t="s">
        <v>11330</v>
      </c>
      <c r="I11734" s="4"/>
    </row>
    <row r="11735" spans="1:9">
      <c r="A11735" s="6">
        <v>11733</v>
      </c>
      <c r="B11735" s="56" t="s">
        <v>11489</v>
      </c>
      <c r="C11735" s="25" t="str">
        <f>IF(D11735=2,"NO","YES")</f>
        <v>YES</v>
      </c>
      <c r="D11735" s="59">
        <f t="shared" si="195"/>
        <v>0.36</v>
      </c>
      <c r="E11735" s="1">
        <v>0.88919999999999999</v>
      </c>
      <c r="F11735" s="26">
        <v>2448</v>
      </c>
      <c r="G11735" s="17" t="s">
        <v>9170</v>
      </c>
      <c r="H11735" s="127" t="s">
        <v>11330</v>
      </c>
      <c r="I11735" s="4"/>
    </row>
    <row r="11736" spans="1:9" ht="30">
      <c r="A11736" s="6">
        <v>11734</v>
      </c>
      <c r="B11736" s="56" t="s">
        <v>11490</v>
      </c>
      <c r="C11736" s="25" t="str">
        <f>IF(D11736=2,"NO","YES")</f>
        <v>YES</v>
      </c>
      <c r="D11736" s="59">
        <f t="shared" si="195"/>
        <v>0.93</v>
      </c>
      <c r="E11736" s="1">
        <v>2.2971000000000004</v>
      </c>
      <c r="F11736" s="26">
        <v>6324</v>
      </c>
      <c r="G11736" s="17" t="s">
        <v>9170</v>
      </c>
      <c r="H11736" s="127" t="s">
        <v>11330</v>
      </c>
      <c r="I11736" s="4"/>
    </row>
    <row r="11737" spans="1:9" ht="30">
      <c r="A11737" s="6">
        <v>11735</v>
      </c>
      <c r="B11737" s="56" t="s">
        <v>11491</v>
      </c>
      <c r="C11737" s="25" t="str">
        <f>IF(D11737=2,"NO","YES")</f>
        <v>YES</v>
      </c>
      <c r="D11737" s="59">
        <f t="shared" si="195"/>
        <v>0.36</v>
      </c>
      <c r="E11737" s="1">
        <v>0.88919999999999999</v>
      </c>
      <c r="F11737" s="26">
        <v>2448</v>
      </c>
      <c r="G11737" s="17" t="s">
        <v>9170</v>
      </c>
      <c r="H11737" s="127" t="s">
        <v>11330</v>
      </c>
      <c r="I11737" s="4"/>
    </row>
    <row r="11738" spans="1:9" ht="30">
      <c r="A11738" s="6">
        <v>11736</v>
      </c>
      <c r="B11738" s="56" t="s">
        <v>11492</v>
      </c>
      <c r="C11738" s="25" t="str">
        <f>IF(D11738=2,"NO","YES")</f>
        <v>YES</v>
      </c>
      <c r="D11738" s="59">
        <f t="shared" si="195"/>
        <v>1.42</v>
      </c>
      <c r="E11738" s="1">
        <v>3.5074000000000001</v>
      </c>
      <c r="F11738" s="26">
        <v>9656</v>
      </c>
      <c r="G11738" s="17" t="s">
        <v>9170</v>
      </c>
      <c r="H11738" s="127" t="s">
        <v>11330</v>
      </c>
      <c r="I11738" s="4"/>
    </row>
    <row r="11739" spans="1:9" ht="30">
      <c r="A11739" s="6">
        <v>11737</v>
      </c>
      <c r="B11739" s="56" t="s">
        <v>11493</v>
      </c>
      <c r="C11739" s="25" t="str">
        <f>IF(D11739=2,"NO","YES")</f>
        <v>YES</v>
      </c>
      <c r="D11739" s="59">
        <f t="shared" si="195"/>
        <v>0.63</v>
      </c>
      <c r="E11739" s="1">
        <v>1.5561</v>
      </c>
      <c r="F11739" s="26">
        <v>4284</v>
      </c>
      <c r="G11739" s="17" t="s">
        <v>9170</v>
      </c>
      <c r="H11739" s="127" t="s">
        <v>11330</v>
      </c>
      <c r="I11739" s="4"/>
    </row>
    <row r="11740" spans="1:9" ht="30">
      <c r="A11740" s="6">
        <v>11738</v>
      </c>
      <c r="B11740" s="56" t="s">
        <v>11494</v>
      </c>
      <c r="C11740" s="25" t="str">
        <f>IF(D11740=2,"NO","YES")</f>
        <v>YES</v>
      </c>
      <c r="D11740" s="59">
        <f t="shared" si="195"/>
        <v>1.77</v>
      </c>
      <c r="E11740" s="1">
        <v>4.3719000000000001</v>
      </c>
      <c r="F11740" s="26">
        <v>12036</v>
      </c>
      <c r="G11740" s="17" t="s">
        <v>9170</v>
      </c>
      <c r="H11740" s="127" t="s">
        <v>11330</v>
      </c>
      <c r="I11740" s="4"/>
    </row>
    <row r="11741" spans="1:9" ht="30">
      <c r="A11741" s="6">
        <v>11739</v>
      </c>
      <c r="B11741" s="56" t="s">
        <v>11495</v>
      </c>
      <c r="C11741" s="25" t="str">
        <f>IF(D11741=2,"NO","YES")</f>
        <v>YES</v>
      </c>
      <c r="D11741" s="59">
        <f t="shared" si="195"/>
        <v>0.62</v>
      </c>
      <c r="E11741" s="1">
        <v>1.5314000000000001</v>
      </c>
      <c r="F11741" s="26">
        <v>4216</v>
      </c>
      <c r="G11741" s="17" t="s">
        <v>9170</v>
      </c>
      <c r="H11741" s="127" t="s">
        <v>11330</v>
      </c>
      <c r="I11741" s="4"/>
    </row>
    <row r="11742" spans="1:9" ht="30">
      <c r="A11742" s="6">
        <v>11740</v>
      </c>
      <c r="B11742" s="56" t="s">
        <v>11496</v>
      </c>
      <c r="C11742" s="25" t="str">
        <f>IF(D11742=2,"NO","YES")</f>
        <v>YES</v>
      </c>
      <c r="D11742" s="59">
        <f t="shared" si="195"/>
        <v>0.63</v>
      </c>
      <c r="E11742" s="1">
        <v>1.5561</v>
      </c>
      <c r="F11742" s="26">
        <v>4284</v>
      </c>
      <c r="G11742" s="17" t="s">
        <v>9170</v>
      </c>
      <c r="H11742" s="127" t="s">
        <v>11330</v>
      </c>
      <c r="I11742" s="4"/>
    </row>
    <row r="11743" spans="1:9" ht="30">
      <c r="A11743" s="6">
        <v>11741</v>
      </c>
      <c r="B11743" s="56" t="s">
        <v>11497</v>
      </c>
      <c r="C11743" s="25" t="str">
        <f>IF(D11743=2,"NO","YES")</f>
        <v>YES</v>
      </c>
      <c r="D11743" s="59">
        <f t="shared" si="195"/>
        <v>0.19</v>
      </c>
      <c r="E11743" s="1">
        <v>0.46930000000000005</v>
      </c>
      <c r="F11743" s="26">
        <v>1292</v>
      </c>
      <c r="G11743" s="17" t="s">
        <v>9170</v>
      </c>
      <c r="H11743" s="127" t="s">
        <v>11330</v>
      </c>
      <c r="I11743" s="4"/>
    </row>
    <row r="11744" spans="1:9">
      <c r="A11744" s="6">
        <v>11742</v>
      </c>
      <c r="B11744" s="56" t="s">
        <v>11498</v>
      </c>
      <c r="C11744" s="25" t="str">
        <f>IF(D11744=2,"NO","YES")</f>
        <v>YES</v>
      </c>
      <c r="D11744" s="59">
        <f t="shared" si="195"/>
        <v>1.01</v>
      </c>
      <c r="E11744" s="1">
        <v>2.4947000000000004</v>
      </c>
      <c r="F11744" s="26">
        <v>6868</v>
      </c>
      <c r="G11744" s="17" t="s">
        <v>9170</v>
      </c>
      <c r="H11744" s="127" t="s">
        <v>11330</v>
      </c>
      <c r="I11744" s="4"/>
    </row>
    <row r="11745" spans="1:9" ht="30">
      <c r="A11745" s="6">
        <v>11743</v>
      </c>
      <c r="B11745" s="56" t="s">
        <v>11499</v>
      </c>
      <c r="C11745" s="25" t="str">
        <f>IF(D11745=2,"NO","YES")</f>
        <v>YES</v>
      </c>
      <c r="D11745" s="59">
        <f t="shared" si="195"/>
        <v>0.15</v>
      </c>
      <c r="E11745" s="1">
        <v>0.3705</v>
      </c>
      <c r="F11745" s="26">
        <v>1020</v>
      </c>
      <c r="G11745" s="17" t="s">
        <v>9170</v>
      </c>
      <c r="H11745" s="127" t="s">
        <v>11330</v>
      </c>
      <c r="I11745" s="4"/>
    </row>
    <row r="11746" spans="1:9" ht="30">
      <c r="A11746" s="6">
        <v>11744</v>
      </c>
      <c r="B11746" s="56" t="s">
        <v>11500</v>
      </c>
      <c r="C11746" s="25" t="str">
        <f>IF(D11746=2,"NO","YES")</f>
        <v>YES</v>
      </c>
      <c r="D11746" s="59">
        <f t="shared" si="195"/>
        <v>0.68</v>
      </c>
      <c r="E11746" s="1">
        <v>1.6796000000000002</v>
      </c>
      <c r="F11746" s="26">
        <v>4624</v>
      </c>
      <c r="G11746" s="17" t="s">
        <v>9170</v>
      </c>
      <c r="H11746" s="127" t="s">
        <v>11330</v>
      </c>
      <c r="I11746" s="4"/>
    </row>
    <row r="11747" spans="1:9" ht="30">
      <c r="A11747" s="6">
        <v>11745</v>
      </c>
      <c r="B11747" s="56" t="s">
        <v>11501</v>
      </c>
      <c r="C11747" s="25" t="str">
        <f>IF(D11747=2,"NO","YES")</f>
        <v>YES</v>
      </c>
      <c r="D11747" s="59">
        <f t="shared" si="195"/>
        <v>0.36</v>
      </c>
      <c r="E11747" s="1">
        <v>0.88919999999999999</v>
      </c>
      <c r="F11747" s="26">
        <v>2448</v>
      </c>
      <c r="G11747" s="17" t="s">
        <v>9170</v>
      </c>
      <c r="H11747" s="127" t="s">
        <v>11330</v>
      </c>
      <c r="I11747" s="4"/>
    </row>
    <row r="11748" spans="1:9" ht="30">
      <c r="A11748" s="6">
        <v>11746</v>
      </c>
      <c r="B11748" s="56" t="s">
        <v>11502</v>
      </c>
      <c r="C11748" s="25" t="str">
        <f>IF(D11748=2,"NO","YES")</f>
        <v>YES</v>
      </c>
      <c r="D11748" s="59">
        <f t="shared" si="195"/>
        <v>0.65</v>
      </c>
      <c r="E11748" s="1">
        <v>1.6055000000000001</v>
      </c>
      <c r="F11748" s="26">
        <v>4420</v>
      </c>
      <c r="G11748" s="17" t="s">
        <v>9170</v>
      </c>
      <c r="H11748" s="127" t="s">
        <v>11330</v>
      </c>
      <c r="I11748" s="4"/>
    </row>
    <row r="11749" spans="1:9" ht="30">
      <c r="A11749" s="6">
        <v>11747</v>
      </c>
      <c r="B11749" s="56" t="s">
        <v>11503</v>
      </c>
      <c r="C11749" s="25" t="str">
        <f>IF(D11749=2,"NO","YES")</f>
        <v>YES</v>
      </c>
      <c r="D11749" s="59">
        <f t="shared" si="195"/>
        <v>0.94</v>
      </c>
      <c r="E11749" s="1">
        <v>2.3218000000000001</v>
      </c>
      <c r="F11749" s="26">
        <v>6392</v>
      </c>
      <c r="G11749" s="17" t="s">
        <v>9170</v>
      </c>
      <c r="H11749" s="127" t="s">
        <v>11330</v>
      </c>
      <c r="I11749" s="4"/>
    </row>
    <row r="11750" spans="1:9" ht="30">
      <c r="A11750" s="6">
        <v>11748</v>
      </c>
      <c r="B11750" s="56" t="s">
        <v>11504</v>
      </c>
      <c r="C11750" s="25" t="str">
        <f>IF(D11750=2,"NO","YES")</f>
        <v>YES</v>
      </c>
      <c r="D11750" s="59">
        <f t="shared" si="195"/>
        <v>0.95</v>
      </c>
      <c r="E11750" s="1">
        <v>2.3465000000000003</v>
      </c>
      <c r="F11750" s="26">
        <v>6460</v>
      </c>
      <c r="G11750" s="17" t="s">
        <v>9170</v>
      </c>
      <c r="H11750" s="127" t="s">
        <v>11330</v>
      </c>
      <c r="I11750" s="4"/>
    </row>
    <row r="11751" spans="1:9" ht="30">
      <c r="A11751" s="6">
        <v>11749</v>
      </c>
      <c r="B11751" s="56" t="s">
        <v>11505</v>
      </c>
      <c r="C11751" s="25" t="str">
        <f>IF(D11751=2,"NO","YES")</f>
        <v>YES</v>
      </c>
      <c r="D11751" s="59">
        <f t="shared" si="195"/>
        <v>0.79</v>
      </c>
      <c r="E11751" s="1">
        <v>1.9513000000000003</v>
      </c>
      <c r="F11751" s="26">
        <v>5372</v>
      </c>
      <c r="G11751" s="17" t="s">
        <v>9170</v>
      </c>
      <c r="H11751" s="127" t="s">
        <v>11330</v>
      </c>
      <c r="I11751" s="4"/>
    </row>
    <row r="11752" spans="1:9">
      <c r="A11752" s="6">
        <v>11750</v>
      </c>
      <c r="B11752" s="56" t="s">
        <v>11506</v>
      </c>
      <c r="C11752" s="25" t="str">
        <f>IF(D11752=2,"NO","YES")</f>
        <v>YES</v>
      </c>
      <c r="D11752" s="59">
        <f t="shared" si="195"/>
        <v>1.8</v>
      </c>
      <c r="E11752" s="1">
        <v>4.4460000000000006</v>
      </c>
      <c r="F11752" s="26">
        <v>12240</v>
      </c>
      <c r="G11752" s="17" t="s">
        <v>9170</v>
      </c>
      <c r="H11752" s="127" t="s">
        <v>11330</v>
      </c>
      <c r="I11752" s="4"/>
    </row>
    <row r="11753" spans="1:9" ht="30">
      <c r="A11753" s="6">
        <v>11751</v>
      </c>
      <c r="B11753" s="56" t="s">
        <v>11507</v>
      </c>
      <c r="C11753" s="25" t="str">
        <f>IF(D11753=2,"NO","YES")</f>
        <v>NO</v>
      </c>
      <c r="D11753" s="59">
        <f t="shared" si="195"/>
        <v>2</v>
      </c>
      <c r="E11753" s="1">
        <v>4.9400000000000004</v>
      </c>
      <c r="F11753" s="26">
        <v>13600</v>
      </c>
      <c r="G11753" s="17" t="s">
        <v>9170</v>
      </c>
      <c r="H11753" s="127" t="s">
        <v>11330</v>
      </c>
      <c r="I11753" s="4"/>
    </row>
    <row r="11754" spans="1:9" ht="30">
      <c r="A11754" s="6">
        <v>11752</v>
      </c>
      <c r="B11754" s="56" t="s">
        <v>11508</v>
      </c>
      <c r="C11754" s="25" t="str">
        <f>IF(D11754=2,"NO","YES")</f>
        <v>YES</v>
      </c>
      <c r="D11754" s="59">
        <f t="shared" si="195"/>
        <v>0.9</v>
      </c>
      <c r="E11754" s="1">
        <v>2.2230000000000003</v>
      </c>
      <c r="F11754" s="26">
        <v>6120</v>
      </c>
      <c r="G11754" s="17" t="s">
        <v>9170</v>
      </c>
      <c r="H11754" s="127" t="s">
        <v>11330</v>
      </c>
      <c r="I11754" s="4"/>
    </row>
    <row r="11755" spans="1:9" ht="30">
      <c r="A11755" s="6">
        <v>11753</v>
      </c>
      <c r="B11755" s="56" t="s">
        <v>11509</v>
      </c>
      <c r="C11755" s="25" t="str">
        <f>IF(D11755=2,"NO","YES")</f>
        <v>YES</v>
      </c>
      <c r="D11755" s="59">
        <f t="shared" si="195"/>
        <v>1.55</v>
      </c>
      <c r="E11755" s="1">
        <v>3.8285000000000005</v>
      </c>
      <c r="F11755" s="26">
        <v>10540</v>
      </c>
      <c r="G11755" s="17" t="s">
        <v>9170</v>
      </c>
      <c r="H11755" s="127" t="s">
        <v>11330</v>
      </c>
      <c r="I11755" s="4"/>
    </row>
    <row r="11756" spans="1:9">
      <c r="A11756" s="6">
        <v>11754</v>
      </c>
      <c r="B11756" s="56" t="s">
        <v>11510</v>
      </c>
      <c r="C11756" s="25" t="str">
        <f>IF(D11756=2,"NO","YES")</f>
        <v>YES</v>
      </c>
      <c r="D11756" s="59">
        <f t="shared" si="195"/>
        <v>0.87</v>
      </c>
      <c r="E11756" s="1">
        <v>2.1489000000000003</v>
      </c>
      <c r="F11756" s="26">
        <v>5916</v>
      </c>
      <c r="G11756" s="17" t="s">
        <v>9170</v>
      </c>
      <c r="H11756" s="127" t="s">
        <v>11330</v>
      </c>
      <c r="I11756" s="4"/>
    </row>
    <row r="11757" spans="1:9" ht="30">
      <c r="A11757" s="6">
        <v>11755</v>
      </c>
      <c r="B11757" s="56" t="s">
        <v>11511</v>
      </c>
      <c r="C11757" s="25" t="str">
        <f>IF(D11757=2,"NO","YES")</f>
        <v>YES</v>
      </c>
      <c r="D11757" s="59">
        <f t="shared" si="195"/>
        <v>1.72</v>
      </c>
      <c r="E11757" s="1">
        <v>4.2484000000000002</v>
      </c>
      <c r="F11757" s="26">
        <v>11696</v>
      </c>
      <c r="G11757" s="17" t="s">
        <v>9170</v>
      </c>
      <c r="H11757" s="127" t="s">
        <v>11330</v>
      </c>
      <c r="I11757" s="4"/>
    </row>
    <row r="11758" spans="1:9" ht="30">
      <c r="A11758" s="6">
        <v>11756</v>
      </c>
      <c r="B11758" s="56" t="s">
        <v>11512</v>
      </c>
      <c r="C11758" s="25" t="str">
        <f>IF(D11758=2,"NO","YES")</f>
        <v>YES</v>
      </c>
      <c r="D11758" s="59">
        <f t="shared" ref="D11758:D11821" si="196">F11758/6800</f>
        <v>1.1100000000000001</v>
      </c>
      <c r="E11758" s="1">
        <v>2.7417000000000002</v>
      </c>
      <c r="F11758" s="26">
        <v>7548</v>
      </c>
      <c r="G11758" s="17" t="s">
        <v>9170</v>
      </c>
      <c r="H11758" s="127" t="s">
        <v>11330</v>
      </c>
      <c r="I11758" s="4"/>
    </row>
    <row r="11759" spans="1:9" ht="30">
      <c r="A11759" s="6">
        <v>11757</v>
      </c>
      <c r="B11759" s="56" t="s">
        <v>11513</v>
      </c>
      <c r="C11759" s="25" t="str">
        <f>IF(D11759=2,"NO","YES")</f>
        <v>YES</v>
      </c>
      <c r="D11759" s="59">
        <f t="shared" si="196"/>
        <v>0.7</v>
      </c>
      <c r="E11759" s="1">
        <v>1.7290000000000001</v>
      </c>
      <c r="F11759" s="26">
        <v>4760</v>
      </c>
      <c r="G11759" s="17" t="s">
        <v>9170</v>
      </c>
      <c r="H11759" s="127" t="s">
        <v>11330</v>
      </c>
      <c r="I11759" s="4"/>
    </row>
    <row r="11760" spans="1:9">
      <c r="A11760" s="6">
        <v>11758</v>
      </c>
      <c r="B11760" s="56" t="s">
        <v>11514</v>
      </c>
      <c r="C11760" s="25" t="str">
        <f>IF(D11760=2,"NO","YES")</f>
        <v>NO</v>
      </c>
      <c r="D11760" s="59">
        <f t="shared" si="196"/>
        <v>2</v>
      </c>
      <c r="E11760" s="1">
        <v>4.9400000000000004</v>
      </c>
      <c r="F11760" s="26">
        <v>13600</v>
      </c>
      <c r="G11760" s="17" t="s">
        <v>9170</v>
      </c>
      <c r="H11760" s="127" t="s">
        <v>11330</v>
      </c>
      <c r="I11760" s="4"/>
    </row>
    <row r="11761" spans="1:9" ht="30">
      <c r="A11761" s="6">
        <v>11759</v>
      </c>
      <c r="B11761" s="56" t="s">
        <v>11515</v>
      </c>
      <c r="C11761" s="25" t="str">
        <f>IF(D11761=2,"NO","YES")</f>
        <v>YES</v>
      </c>
      <c r="D11761" s="59">
        <f t="shared" si="196"/>
        <v>1.67</v>
      </c>
      <c r="E11761" s="1">
        <v>4.1249000000000002</v>
      </c>
      <c r="F11761" s="26">
        <v>11356</v>
      </c>
      <c r="G11761" s="17" t="s">
        <v>9170</v>
      </c>
      <c r="H11761" s="127" t="s">
        <v>11330</v>
      </c>
      <c r="I11761" s="4"/>
    </row>
    <row r="11762" spans="1:9" ht="30">
      <c r="A11762" s="6">
        <v>11760</v>
      </c>
      <c r="B11762" s="56" t="s">
        <v>11516</v>
      </c>
      <c r="C11762" s="25" t="str">
        <f>IF(D11762=2,"NO","YES")</f>
        <v>YES</v>
      </c>
      <c r="D11762" s="59">
        <f t="shared" si="196"/>
        <v>0.94</v>
      </c>
      <c r="E11762" s="1">
        <v>2.3218000000000001</v>
      </c>
      <c r="F11762" s="26">
        <v>6392</v>
      </c>
      <c r="G11762" s="17" t="s">
        <v>9170</v>
      </c>
      <c r="H11762" s="127" t="s">
        <v>11330</v>
      </c>
      <c r="I11762" s="4"/>
    </row>
    <row r="11763" spans="1:9" ht="30">
      <c r="A11763" s="6">
        <v>11761</v>
      </c>
      <c r="B11763" s="56" t="s">
        <v>11517</v>
      </c>
      <c r="C11763" s="25" t="str">
        <f>IF(D11763=2,"NO","YES")</f>
        <v>YES</v>
      </c>
      <c r="D11763" s="59">
        <f t="shared" si="196"/>
        <v>0.28000000000000003</v>
      </c>
      <c r="E11763" s="1">
        <v>0.6916000000000001</v>
      </c>
      <c r="F11763" s="26">
        <v>1904</v>
      </c>
      <c r="G11763" s="17" t="s">
        <v>9170</v>
      </c>
      <c r="H11763" s="127" t="s">
        <v>11330</v>
      </c>
      <c r="I11763" s="4"/>
    </row>
    <row r="11764" spans="1:9" ht="30">
      <c r="A11764" s="6">
        <v>11762</v>
      </c>
      <c r="B11764" s="56" t="s">
        <v>11518</v>
      </c>
      <c r="C11764" s="25" t="str">
        <f>IF(D11764=2,"NO","YES")</f>
        <v>YES</v>
      </c>
      <c r="D11764" s="59">
        <f t="shared" si="196"/>
        <v>0.61</v>
      </c>
      <c r="E11764" s="1">
        <v>1.5067000000000002</v>
      </c>
      <c r="F11764" s="26">
        <v>4148</v>
      </c>
      <c r="G11764" s="17" t="s">
        <v>9170</v>
      </c>
      <c r="H11764" s="127" t="s">
        <v>11330</v>
      </c>
      <c r="I11764" s="4"/>
    </row>
    <row r="11765" spans="1:9" ht="30">
      <c r="A11765" s="6">
        <v>11763</v>
      </c>
      <c r="B11765" s="56" t="s">
        <v>11519</v>
      </c>
      <c r="C11765" s="25" t="str">
        <f>IF(D11765=2,"NO","YES")</f>
        <v>YES</v>
      </c>
      <c r="D11765" s="59">
        <f t="shared" si="196"/>
        <v>1.01</v>
      </c>
      <c r="E11765" s="1">
        <v>2.4947000000000004</v>
      </c>
      <c r="F11765" s="26">
        <v>6868</v>
      </c>
      <c r="G11765" s="17" t="s">
        <v>9170</v>
      </c>
      <c r="H11765" s="127" t="s">
        <v>11330</v>
      </c>
      <c r="I11765" s="4"/>
    </row>
    <row r="11766" spans="1:9" ht="30">
      <c r="A11766" s="6">
        <v>11764</v>
      </c>
      <c r="B11766" s="56" t="s">
        <v>11520</v>
      </c>
      <c r="C11766" s="25" t="str">
        <f>IF(D11766=2,"NO","YES")</f>
        <v>YES</v>
      </c>
      <c r="D11766" s="59">
        <f t="shared" si="196"/>
        <v>1.63</v>
      </c>
      <c r="E11766" s="1">
        <v>4.0261000000000005</v>
      </c>
      <c r="F11766" s="26">
        <v>11084</v>
      </c>
      <c r="G11766" s="17" t="s">
        <v>9170</v>
      </c>
      <c r="H11766" s="127" t="s">
        <v>11330</v>
      </c>
      <c r="I11766" s="4"/>
    </row>
    <row r="11767" spans="1:9" ht="30">
      <c r="A11767" s="6">
        <v>11765</v>
      </c>
      <c r="B11767" s="56" t="s">
        <v>11521</v>
      </c>
      <c r="C11767" s="25" t="str">
        <f>IF(D11767=2,"NO","YES")</f>
        <v>YES</v>
      </c>
      <c r="D11767" s="59">
        <f t="shared" si="196"/>
        <v>0.1</v>
      </c>
      <c r="E11767" s="1">
        <v>0.24700000000000003</v>
      </c>
      <c r="F11767" s="26">
        <v>680</v>
      </c>
      <c r="G11767" s="17" t="s">
        <v>9170</v>
      </c>
      <c r="H11767" s="127" t="s">
        <v>11330</v>
      </c>
      <c r="I11767" s="4"/>
    </row>
    <row r="11768" spans="1:9" ht="30">
      <c r="A11768" s="6">
        <v>11766</v>
      </c>
      <c r="B11768" s="56" t="s">
        <v>11522</v>
      </c>
      <c r="C11768" s="25" t="str">
        <f>IF(D11768=2,"NO","YES")</f>
        <v>YES</v>
      </c>
      <c r="D11768" s="59">
        <f t="shared" si="196"/>
        <v>0.24</v>
      </c>
      <c r="E11768" s="1">
        <v>0.59279999999999999</v>
      </c>
      <c r="F11768" s="26">
        <v>1632</v>
      </c>
      <c r="G11768" s="17" t="s">
        <v>9170</v>
      </c>
      <c r="H11768" s="127" t="s">
        <v>11330</v>
      </c>
      <c r="I11768" s="4"/>
    </row>
    <row r="11769" spans="1:9" ht="30">
      <c r="A11769" s="6">
        <v>11767</v>
      </c>
      <c r="B11769" s="56" t="s">
        <v>11523</v>
      </c>
      <c r="C11769" s="25" t="str">
        <f>IF(D11769=2,"NO","YES")</f>
        <v>YES</v>
      </c>
      <c r="D11769" s="59">
        <f t="shared" si="196"/>
        <v>0.42</v>
      </c>
      <c r="E11769" s="1">
        <v>1.0374000000000001</v>
      </c>
      <c r="F11769" s="26">
        <v>2856</v>
      </c>
      <c r="G11769" s="17" t="s">
        <v>9170</v>
      </c>
      <c r="H11769" s="127" t="s">
        <v>11330</v>
      </c>
      <c r="I11769" s="4"/>
    </row>
    <row r="11770" spans="1:9" ht="30">
      <c r="A11770" s="6">
        <v>11768</v>
      </c>
      <c r="B11770" s="56" t="s">
        <v>11524</v>
      </c>
      <c r="C11770" s="25" t="str">
        <f>IF(D11770=2,"NO","YES")</f>
        <v>NO</v>
      </c>
      <c r="D11770" s="59">
        <f t="shared" si="196"/>
        <v>2</v>
      </c>
      <c r="E11770" s="1">
        <v>4.9400000000000004</v>
      </c>
      <c r="F11770" s="26">
        <v>13600</v>
      </c>
      <c r="G11770" s="17" t="s">
        <v>9170</v>
      </c>
      <c r="H11770" s="127" t="s">
        <v>11330</v>
      </c>
      <c r="I11770" s="4"/>
    </row>
    <row r="11771" spans="1:9">
      <c r="A11771" s="6">
        <v>11769</v>
      </c>
      <c r="B11771" s="56" t="s">
        <v>11525</v>
      </c>
      <c r="C11771" s="25" t="str">
        <f>IF(D11771=2,"NO","YES")</f>
        <v>YES</v>
      </c>
      <c r="D11771" s="59">
        <f t="shared" si="196"/>
        <v>1.4</v>
      </c>
      <c r="E11771" s="1">
        <v>3.4580000000000002</v>
      </c>
      <c r="F11771" s="26">
        <v>9520</v>
      </c>
      <c r="G11771" s="17" t="s">
        <v>9170</v>
      </c>
      <c r="H11771" s="127" t="s">
        <v>11330</v>
      </c>
      <c r="I11771" s="4"/>
    </row>
    <row r="11772" spans="1:9" ht="30">
      <c r="A11772" s="6">
        <v>11770</v>
      </c>
      <c r="B11772" s="56" t="s">
        <v>11526</v>
      </c>
      <c r="C11772" s="25" t="str">
        <f>IF(D11772=2,"NO","YES")</f>
        <v>YES</v>
      </c>
      <c r="D11772" s="59">
        <f t="shared" si="196"/>
        <v>1.86</v>
      </c>
      <c r="E11772" s="1">
        <v>4.5942000000000007</v>
      </c>
      <c r="F11772" s="26">
        <v>12648</v>
      </c>
      <c r="G11772" s="17" t="s">
        <v>9170</v>
      </c>
      <c r="H11772" s="127" t="s">
        <v>11330</v>
      </c>
      <c r="I11772" s="4"/>
    </row>
    <row r="11773" spans="1:9" ht="30">
      <c r="A11773" s="6">
        <v>11771</v>
      </c>
      <c r="B11773" s="56" t="s">
        <v>11527</v>
      </c>
      <c r="C11773" s="25" t="str">
        <f>IF(D11773=2,"NO","YES")</f>
        <v>YES</v>
      </c>
      <c r="D11773" s="59">
        <f t="shared" si="196"/>
        <v>1.79</v>
      </c>
      <c r="E11773" s="1">
        <v>4.4213000000000005</v>
      </c>
      <c r="F11773" s="26">
        <v>12172</v>
      </c>
      <c r="G11773" s="17" t="s">
        <v>9170</v>
      </c>
      <c r="H11773" s="127" t="s">
        <v>11330</v>
      </c>
      <c r="I11773" s="4"/>
    </row>
    <row r="11774" spans="1:9" ht="30">
      <c r="A11774" s="6">
        <v>11772</v>
      </c>
      <c r="B11774" s="56" t="s">
        <v>11528</v>
      </c>
      <c r="C11774" s="25" t="str">
        <f>IF(D11774=2,"NO","YES")</f>
        <v>YES</v>
      </c>
      <c r="D11774" s="59">
        <f t="shared" si="196"/>
        <v>1.29</v>
      </c>
      <c r="E11774" s="1">
        <v>3.1863000000000001</v>
      </c>
      <c r="F11774" s="26">
        <v>8772</v>
      </c>
      <c r="G11774" s="17" t="s">
        <v>9170</v>
      </c>
      <c r="H11774" s="127" t="s">
        <v>11330</v>
      </c>
      <c r="I11774" s="4"/>
    </row>
    <row r="11775" spans="1:9" ht="30">
      <c r="A11775" s="6">
        <v>11773</v>
      </c>
      <c r="B11775" s="56" t="s">
        <v>11529</v>
      </c>
      <c r="C11775" s="25" t="str">
        <f>IF(D11775=2,"NO","YES")</f>
        <v>YES</v>
      </c>
      <c r="D11775" s="59">
        <f t="shared" si="196"/>
        <v>1.38</v>
      </c>
      <c r="E11775" s="1">
        <v>3.4085999999999999</v>
      </c>
      <c r="F11775" s="26">
        <v>9384</v>
      </c>
      <c r="G11775" s="17" t="s">
        <v>9170</v>
      </c>
      <c r="H11775" s="127" t="s">
        <v>11330</v>
      </c>
      <c r="I11775" s="4"/>
    </row>
    <row r="11776" spans="1:9" ht="30">
      <c r="A11776" s="6">
        <v>11774</v>
      </c>
      <c r="B11776" s="56" t="s">
        <v>11530</v>
      </c>
      <c r="C11776" s="25" t="str">
        <f>IF(D11776=2,"NO","YES")</f>
        <v>YES</v>
      </c>
      <c r="D11776" s="59">
        <f t="shared" si="196"/>
        <v>1.42</v>
      </c>
      <c r="E11776" s="1">
        <v>3.5074000000000001</v>
      </c>
      <c r="F11776" s="26">
        <v>9656</v>
      </c>
      <c r="G11776" s="17" t="s">
        <v>9170</v>
      </c>
      <c r="H11776" s="127" t="s">
        <v>11330</v>
      </c>
      <c r="I11776" s="4"/>
    </row>
    <row r="11777" spans="1:9" ht="30">
      <c r="A11777" s="6">
        <v>11775</v>
      </c>
      <c r="B11777" s="56" t="s">
        <v>11531</v>
      </c>
      <c r="C11777" s="25" t="str">
        <f>IF(D11777=2,"NO","YES")</f>
        <v>YES</v>
      </c>
      <c r="D11777" s="59">
        <f t="shared" si="196"/>
        <v>1.42</v>
      </c>
      <c r="E11777" s="1">
        <v>3.5074000000000001</v>
      </c>
      <c r="F11777" s="26">
        <v>9656</v>
      </c>
      <c r="G11777" s="17" t="s">
        <v>9170</v>
      </c>
      <c r="H11777" s="127" t="s">
        <v>11330</v>
      </c>
      <c r="I11777" s="4"/>
    </row>
    <row r="11778" spans="1:9" ht="30">
      <c r="A11778" s="6">
        <v>11776</v>
      </c>
      <c r="B11778" s="56" t="s">
        <v>11532</v>
      </c>
      <c r="C11778" s="25" t="str">
        <f>IF(D11778=2,"NO","YES")</f>
        <v>NO</v>
      </c>
      <c r="D11778" s="59">
        <f t="shared" si="196"/>
        <v>2</v>
      </c>
      <c r="E11778" s="1">
        <v>4.9400000000000004</v>
      </c>
      <c r="F11778" s="26">
        <v>13600</v>
      </c>
      <c r="G11778" s="17" t="s">
        <v>9170</v>
      </c>
      <c r="H11778" s="127" t="s">
        <v>11330</v>
      </c>
      <c r="I11778" s="4"/>
    </row>
    <row r="11779" spans="1:9" ht="30">
      <c r="A11779" s="6">
        <v>11777</v>
      </c>
      <c r="B11779" s="56" t="s">
        <v>11533</v>
      </c>
      <c r="C11779" s="25" t="str">
        <f>IF(D11779=2,"NO","YES")</f>
        <v>YES</v>
      </c>
      <c r="D11779" s="59">
        <f t="shared" si="196"/>
        <v>0.63</v>
      </c>
      <c r="E11779" s="1">
        <v>1.5561</v>
      </c>
      <c r="F11779" s="26">
        <v>4284</v>
      </c>
      <c r="G11779" s="17" t="s">
        <v>9170</v>
      </c>
      <c r="H11779" s="127" t="s">
        <v>11330</v>
      </c>
      <c r="I11779" s="4"/>
    </row>
    <row r="11780" spans="1:9">
      <c r="A11780" s="6">
        <v>11778</v>
      </c>
      <c r="B11780" s="56" t="s">
        <v>11534</v>
      </c>
      <c r="C11780" s="25" t="str">
        <f>IF(D11780=2,"NO","YES")</f>
        <v>YES</v>
      </c>
      <c r="D11780" s="59">
        <f t="shared" si="196"/>
        <v>0.62</v>
      </c>
      <c r="E11780" s="1">
        <v>1.5314000000000001</v>
      </c>
      <c r="F11780" s="26">
        <v>4216</v>
      </c>
      <c r="G11780" s="17" t="s">
        <v>9170</v>
      </c>
      <c r="H11780" s="127" t="s">
        <v>11330</v>
      </c>
      <c r="I11780" s="4"/>
    </row>
    <row r="11781" spans="1:9" ht="30">
      <c r="A11781" s="6">
        <v>11779</v>
      </c>
      <c r="B11781" s="56" t="s">
        <v>11535</v>
      </c>
      <c r="C11781" s="25" t="str">
        <f>IF(D11781=2,"NO","YES")</f>
        <v>YES</v>
      </c>
      <c r="D11781" s="59">
        <f t="shared" si="196"/>
        <v>1.2</v>
      </c>
      <c r="E11781" s="1">
        <v>2.964</v>
      </c>
      <c r="F11781" s="26">
        <v>8160</v>
      </c>
      <c r="G11781" s="17" t="s">
        <v>9170</v>
      </c>
      <c r="H11781" s="127" t="s">
        <v>11330</v>
      </c>
      <c r="I11781" s="4"/>
    </row>
    <row r="11782" spans="1:9" ht="30">
      <c r="A11782" s="6">
        <v>11780</v>
      </c>
      <c r="B11782" s="56" t="s">
        <v>11536</v>
      </c>
      <c r="C11782" s="25" t="str">
        <f>IF(D11782=2,"NO","YES")</f>
        <v>YES</v>
      </c>
      <c r="D11782" s="59">
        <f t="shared" si="196"/>
        <v>0.56000000000000005</v>
      </c>
      <c r="E11782" s="1">
        <v>1.3832000000000002</v>
      </c>
      <c r="F11782" s="26">
        <v>3808</v>
      </c>
      <c r="G11782" s="17" t="s">
        <v>9170</v>
      </c>
      <c r="H11782" s="127" t="s">
        <v>11330</v>
      </c>
      <c r="I11782" s="4"/>
    </row>
    <row r="11783" spans="1:9" ht="30">
      <c r="A11783" s="6">
        <v>11781</v>
      </c>
      <c r="B11783" s="56" t="s">
        <v>11537</v>
      </c>
      <c r="C11783" s="25" t="str">
        <f>IF(D11783=2,"NO","YES")</f>
        <v>YES</v>
      </c>
      <c r="D11783" s="59">
        <f t="shared" si="196"/>
        <v>0.81</v>
      </c>
      <c r="E11783" s="1">
        <v>2.0007000000000001</v>
      </c>
      <c r="F11783" s="26">
        <v>5508</v>
      </c>
      <c r="G11783" s="17" t="s">
        <v>9170</v>
      </c>
      <c r="H11783" s="127" t="s">
        <v>11330</v>
      </c>
      <c r="I11783" s="4"/>
    </row>
    <row r="11784" spans="1:9" ht="30">
      <c r="A11784" s="6">
        <v>11782</v>
      </c>
      <c r="B11784" s="56" t="s">
        <v>11538</v>
      </c>
      <c r="C11784" s="25" t="str">
        <f>IF(D11784=2,"NO","YES")</f>
        <v>YES</v>
      </c>
      <c r="D11784" s="59">
        <f t="shared" si="196"/>
        <v>1.23</v>
      </c>
      <c r="E11784" s="1">
        <v>3.0381</v>
      </c>
      <c r="F11784" s="26">
        <v>8364</v>
      </c>
      <c r="G11784" s="17" t="s">
        <v>9170</v>
      </c>
      <c r="H11784" s="127" t="s">
        <v>11330</v>
      </c>
      <c r="I11784" s="4"/>
    </row>
    <row r="11785" spans="1:9" ht="30">
      <c r="A11785" s="6">
        <v>11783</v>
      </c>
      <c r="B11785" s="56" t="s">
        <v>11539</v>
      </c>
      <c r="C11785" s="25" t="str">
        <f>IF(D11785=2,"NO","YES")</f>
        <v>YES</v>
      </c>
      <c r="D11785" s="59">
        <f t="shared" si="196"/>
        <v>0.89</v>
      </c>
      <c r="E11785" s="1">
        <v>2.1983000000000001</v>
      </c>
      <c r="F11785" s="26">
        <v>6052</v>
      </c>
      <c r="G11785" s="17" t="s">
        <v>9170</v>
      </c>
      <c r="H11785" s="127" t="s">
        <v>11330</v>
      </c>
      <c r="I11785" s="4"/>
    </row>
    <row r="11786" spans="1:9" ht="30">
      <c r="A11786" s="6">
        <v>11784</v>
      </c>
      <c r="B11786" s="56" t="s">
        <v>11540</v>
      </c>
      <c r="C11786" s="25" t="str">
        <f>IF(D11786=2,"NO","YES")</f>
        <v>YES</v>
      </c>
      <c r="D11786" s="59">
        <f t="shared" si="196"/>
        <v>1.57</v>
      </c>
      <c r="E11786" s="1">
        <v>3.8779000000000003</v>
      </c>
      <c r="F11786" s="26">
        <v>10676</v>
      </c>
      <c r="G11786" s="17" t="s">
        <v>9170</v>
      </c>
      <c r="H11786" s="127" t="s">
        <v>11330</v>
      </c>
      <c r="I11786" s="4"/>
    </row>
    <row r="11787" spans="1:9" ht="30">
      <c r="A11787" s="6">
        <v>11785</v>
      </c>
      <c r="B11787" s="56" t="s">
        <v>11541</v>
      </c>
      <c r="C11787" s="25" t="str">
        <f>IF(D11787=2,"NO","YES")</f>
        <v>YES</v>
      </c>
      <c r="D11787" s="59">
        <f t="shared" si="196"/>
        <v>0.68</v>
      </c>
      <c r="E11787" s="1">
        <v>1.6796000000000002</v>
      </c>
      <c r="F11787" s="26">
        <v>4624</v>
      </c>
      <c r="G11787" s="17" t="s">
        <v>9170</v>
      </c>
      <c r="H11787" s="127" t="s">
        <v>11330</v>
      </c>
      <c r="I11787" s="4"/>
    </row>
    <row r="11788" spans="1:9" ht="30">
      <c r="A11788" s="6">
        <v>11786</v>
      </c>
      <c r="B11788" s="56" t="s">
        <v>11542</v>
      </c>
      <c r="C11788" s="25" t="str">
        <f>IF(D11788=2,"NO","YES")</f>
        <v>YES</v>
      </c>
      <c r="D11788" s="59">
        <f t="shared" si="196"/>
        <v>1.03</v>
      </c>
      <c r="E11788" s="1">
        <v>2.5441000000000003</v>
      </c>
      <c r="F11788" s="26">
        <v>7004</v>
      </c>
      <c r="G11788" s="17" t="s">
        <v>9170</v>
      </c>
      <c r="H11788" s="127" t="s">
        <v>11330</v>
      </c>
      <c r="I11788" s="4"/>
    </row>
    <row r="11789" spans="1:9" ht="30">
      <c r="A11789" s="6">
        <v>11787</v>
      </c>
      <c r="B11789" s="56" t="s">
        <v>11543</v>
      </c>
      <c r="C11789" s="25" t="str">
        <f>IF(D11789=2,"NO","YES")</f>
        <v>NO</v>
      </c>
      <c r="D11789" s="59">
        <f t="shared" si="196"/>
        <v>2</v>
      </c>
      <c r="E11789" s="1">
        <v>4.9400000000000004</v>
      </c>
      <c r="F11789" s="26">
        <v>13600</v>
      </c>
      <c r="G11789" s="17" t="s">
        <v>9170</v>
      </c>
      <c r="H11789" s="127" t="s">
        <v>11330</v>
      </c>
      <c r="I11789" s="4"/>
    </row>
    <row r="11790" spans="1:9" ht="30">
      <c r="A11790" s="6">
        <v>11788</v>
      </c>
      <c r="B11790" s="56" t="s">
        <v>11544</v>
      </c>
      <c r="C11790" s="25" t="str">
        <f>IF(D11790=2,"NO","YES")</f>
        <v>YES</v>
      </c>
      <c r="D11790" s="59">
        <f t="shared" si="196"/>
        <v>1.53</v>
      </c>
      <c r="E11790" s="1">
        <v>3.7791000000000006</v>
      </c>
      <c r="F11790" s="26">
        <v>10404</v>
      </c>
      <c r="G11790" s="17" t="s">
        <v>9170</v>
      </c>
      <c r="H11790" s="127" t="s">
        <v>11330</v>
      </c>
      <c r="I11790" s="4"/>
    </row>
    <row r="11791" spans="1:9" ht="30">
      <c r="A11791" s="6">
        <v>11789</v>
      </c>
      <c r="B11791" s="56" t="s">
        <v>11545</v>
      </c>
      <c r="C11791" s="25" t="str">
        <f>IF(D11791=2,"NO","YES")</f>
        <v>YES</v>
      </c>
      <c r="D11791" s="59">
        <f t="shared" si="196"/>
        <v>1.01</v>
      </c>
      <c r="E11791" s="1">
        <v>2.4947000000000004</v>
      </c>
      <c r="F11791" s="26">
        <v>6868</v>
      </c>
      <c r="G11791" s="17" t="s">
        <v>9170</v>
      </c>
      <c r="H11791" s="127" t="s">
        <v>11330</v>
      </c>
      <c r="I11791" s="4"/>
    </row>
    <row r="11792" spans="1:9" ht="30">
      <c r="A11792" s="6">
        <v>11790</v>
      </c>
      <c r="B11792" s="56" t="s">
        <v>11546</v>
      </c>
      <c r="C11792" s="25" t="str">
        <f>IF(D11792=2,"NO","YES")</f>
        <v>YES</v>
      </c>
      <c r="D11792" s="59">
        <f t="shared" si="196"/>
        <v>1.68</v>
      </c>
      <c r="E11792" s="1">
        <v>4.1496000000000004</v>
      </c>
      <c r="F11792" s="26">
        <v>11424</v>
      </c>
      <c r="G11792" s="17" t="s">
        <v>9170</v>
      </c>
      <c r="H11792" s="127" t="s">
        <v>11330</v>
      </c>
      <c r="I11792" s="4"/>
    </row>
    <row r="11793" spans="1:9" ht="30">
      <c r="A11793" s="6">
        <v>11791</v>
      </c>
      <c r="B11793" s="56" t="s">
        <v>11547</v>
      </c>
      <c r="C11793" s="25" t="str">
        <f>IF(D11793=2,"NO","YES")</f>
        <v>NO</v>
      </c>
      <c r="D11793" s="59">
        <f t="shared" si="196"/>
        <v>2</v>
      </c>
      <c r="E11793" s="1">
        <v>4.9400000000000004</v>
      </c>
      <c r="F11793" s="26">
        <v>13600</v>
      </c>
      <c r="G11793" s="17" t="s">
        <v>9170</v>
      </c>
      <c r="H11793" s="127" t="s">
        <v>11330</v>
      </c>
      <c r="I11793" s="4"/>
    </row>
    <row r="11794" spans="1:9" ht="30">
      <c r="A11794" s="6">
        <v>11792</v>
      </c>
      <c r="B11794" s="56" t="s">
        <v>11548</v>
      </c>
      <c r="C11794" s="25" t="str">
        <f>IF(D11794=2,"NO","YES")</f>
        <v>YES</v>
      </c>
      <c r="D11794" s="59">
        <f t="shared" si="196"/>
        <v>0.54</v>
      </c>
      <c r="E11794" s="1">
        <v>1.3338000000000001</v>
      </c>
      <c r="F11794" s="26">
        <v>3672</v>
      </c>
      <c r="G11794" s="17" t="s">
        <v>9170</v>
      </c>
      <c r="H11794" s="127" t="s">
        <v>11330</v>
      </c>
      <c r="I11794" s="4"/>
    </row>
    <row r="11795" spans="1:9" ht="30">
      <c r="A11795" s="6">
        <v>11793</v>
      </c>
      <c r="B11795" s="56" t="s">
        <v>11549</v>
      </c>
      <c r="C11795" s="25" t="str">
        <f>IF(D11795=2,"NO","YES")</f>
        <v>YES</v>
      </c>
      <c r="D11795" s="59">
        <f t="shared" si="196"/>
        <v>0.54</v>
      </c>
      <c r="E11795" s="1">
        <v>1.3338000000000001</v>
      </c>
      <c r="F11795" s="26">
        <v>3672</v>
      </c>
      <c r="G11795" s="17" t="s">
        <v>9170</v>
      </c>
      <c r="H11795" s="127" t="s">
        <v>11330</v>
      </c>
      <c r="I11795" s="4"/>
    </row>
    <row r="11796" spans="1:9" ht="30">
      <c r="A11796" s="6">
        <v>11794</v>
      </c>
      <c r="B11796" s="56" t="s">
        <v>11550</v>
      </c>
      <c r="C11796" s="25" t="str">
        <f>IF(D11796=2,"NO","YES")</f>
        <v>YES</v>
      </c>
      <c r="D11796" s="59">
        <f t="shared" si="196"/>
        <v>0.34</v>
      </c>
      <c r="E11796" s="1">
        <v>0.8398000000000001</v>
      </c>
      <c r="F11796" s="26">
        <v>2312</v>
      </c>
      <c r="G11796" s="17" t="s">
        <v>9170</v>
      </c>
      <c r="H11796" s="127" t="s">
        <v>11330</v>
      </c>
      <c r="I11796" s="4"/>
    </row>
    <row r="11797" spans="1:9" ht="30">
      <c r="A11797" s="6">
        <v>11795</v>
      </c>
      <c r="B11797" s="56" t="s">
        <v>11551</v>
      </c>
      <c r="C11797" s="25" t="str">
        <f>IF(D11797=2,"NO","YES")</f>
        <v>YES</v>
      </c>
      <c r="D11797" s="59">
        <f t="shared" si="196"/>
        <v>0.82</v>
      </c>
      <c r="E11797" s="1">
        <v>2.0253999999999999</v>
      </c>
      <c r="F11797" s="26">
        <v>5576</v>
      </c>
      <c r="G11797" s="17" t="s">
        <v>9170</v>
      </c>
      <c r="H11797" s="127" t="s">
        <v>11330</v>
      </c>
      <c r="I11797" s="4"/>
    </row>
    <row r="11798" spans="1:9" ht="30">
      <c r="A11798" s="6">
        <v>11796</v>
      </c>
      <c r="B11798" s="56" t="s">
        <v>11552</v>
      </c>
      <c r="C11798" s="25" t="str">
        <f>IF(D11798=2,"NO","YES")</f>
        <v>YES</v>
      </c>
      <c r="D11798" s="59">
        <f t="shared" si="196"/>
        <v>1.1000000000000001</v>
      </c>
      <c r="E11798" s="1">
        <v>2.7170000000000005</v>
      </c>
      <c r="F11798" s="26">
        <v>7480</v>
      </c>
      <c r="G11798" s="17" t="s">
        <v>9170</v>
      </c>
      <c r="H11798" s="127" t="s">
        <v>11330</v>
      </c>
      <c r="I11798" s="4"/>
    </row>
    <row r="11799" spans="1:9" ht="30">
      <c r="A11799" s="6">
        <v>11797</v>
      </c>
      <c r="B11799" s="56" t="s">
        <v>11553</v>
      </c>
      <c r="C11799" s="25" t="str">
        <f>IF(D11799=2,"NO","YES")</f>
        <v>YES</v>
      </c>
      <c r="D11799" s="59">
        <f t="shared" si="196"/>
        <v>0.38</v>
      </c>
      <c r="E11799" s="1">
        <v>0.9386000000000001</v>
      </c>
      <c r="F11799" s="26">
        <v>2584</v>
      </c>
      <c r="G11799" s="17" t="s">
        <v>9170</v>
      </c>
      <c r="H11799" s="127" t="s">
        <v>11330</v>
      </c>
      <c r="I11799" s="4"/>
    </row>
    <row r="11800" spans="1:9" ht="30">
      <c r="A11800" s="6">
        <v>11798</v>
      </c>
      <c r="B11800" s="56" t="s">
        <v>11554</v>
      </c>
      <c r="C11800" s="25" t="str">
        <f>IF(D11800=2,"NO","YES")</f>
        <v>YES</v>
      </c>
      <c r="D11800" s="59">
        <f t="shared" si="196"/>
        <v>0.84</v>
      </c>
      <c r="E11800" s="1">
        <v>2.0748000000000002</v>
      </c>
      <c r="F11800" s="26">
        <v>5712</v>
      </c>
      <c r="G11800" s="17" t="s">
        <v>9170</v>
      </c>
      <c r="H11800" s="127" t="s">
        <v>11330</v>
      </c>
      <c r="I11800" s="4"/>
    </row>
    <row r="11801" spans="1:9" ht="30">
      <c r="A11801" s="6">
        <v>11799</v>
      </c>
      <c r="B11801" s="56" t="s">
        <v>11555</v>
      </c>
      <c r="C11801" s="25" t="str">
        <f>IF(D11801=2,"NO","YES")</f>
        <v>YES</v>
      </c>
      <c r="D11801" s="59">
        <f t="shared" si="196"/>
        <v>0.76</v>
      </c>
      <c r="E11801" s="1">
        <v>1.8772000000000002</v>
      </c>
      <c r="F11801" s="26">
        <v>5168</v>
      </c>
      <c r="G11801" s="17" t="s">
        <v>9170</v>
      </c>
      <c r="H11801" s="127" t="s">
        <v>11330</v>
      </c>
      <c r="I11801" s="4"/>
    </row>
    <row r="11802" spans="1:9" ht="30">
      <c r="A11802" s="6">
        <v>11800</v>
      </c>
      <c r="B11802" s="56" t="s">
        <v>11556</v>
      </c>
      <c r="C11802" s="25" t="str">
        <f>IF(D11802=2,"NO","YES")</f>
        <v>YES</v>
      </c>
      <c r="D11802" s="59">
        <f t="shared" si="196"/>
        <v>1.67</v>
      </c>
      <c r="E11802" s="1">
        <v>4.1249000000000002</v>
      </c>
      <c r="F11802" s="26">
        <v>11356</v>
      </c>
      <c r="G11802" s="17" t="s">
        <v>9170</v>
      </c>
      <c r="H11802" s="127" t="s">
        <v>11330</v>
      </c>
      <c r="I11802" s="4"/>
    </row>
    <row r="11803" spans="1:9" ht="30">
      <c r="A11803" s="6">
        <v>11801</v>
      </c>
      <c r="B11803" s="56" t="s">
        <v>11557</v>
      </c>
      <c r="C11803" s="25" t="str">
        <f>IF(D11803=2,"NO","YES")</f>
        <v>YES</v>
      </c>
      <c r="D11803" s="59">
        <f t="shared" si="196"/>
        <v>0.4</v>
      </c>
      <c r="E11803" s="1">
        <v>0.9880000000000001</v>
      </c>
      <c r="F11803" s="26">
        <v>2720</v>
      </c>
      <c r="G11803" s="17" t="s">
        <v>9170</v>
      </c>
      <c r="H11803" s="127" t="s">
        <v>11330</v>
      </c>
      <c r="I11803" s="4"/>
    </row>
    <row r="11804" spans="1:9" ht="30">
      <c r="A11804" s="6">
        <v>11802</v>
      </c>
      <c r="B11804" s="56" t="s">
        <v>11558</v>
      </c>
      <c r="C11804" s="25" t="str">
        <f>IF(D11804=2,"NO","YES")</f>
        <v>YES</v>
      </c>
      <c r="D11804" s="59">
        <f t="shared" si="196"/>
        <v>0.98</v>
      </c>
      <c r="E11804" s="1">
        <v>2.4206000000000003</v>
      </c>
      <c r="F11804" s="26">
        <v>6664</v>
      </c>
      <c r="G11804" s="17" t="s">
        <v>9170</v>
      </c>
      <c r="H11804" s="127" t="s">
        <v>11330</v>
      </c>
      <c r="I11804" s="4"/>
    </row>
    <row r="11805" spans="1:9" ht="30">
      <c r="A11805" s="6">
        <v>11803</v>
      </c>
      <c r="B11805" s="56" t="s">
        <v>11559</v>
      </c>
      <c r="C11805" s="25" t="str">
        <f>IF(D11805=2,"NO","YES")</f>
        <v>YES</v>
      </c>
      <c r="D11805" s="59">
        <f t="shared" si="196"/>
        <v>0.38</v>
      </c>
      <c r="E11805" s="1">
        <v>0.9386000000000001</v>
      </c>
      <c r="F11805" s="26">
        <v>2584</v>
      </c>
      <c r="G11805" s="17" t="s">
        <v>9170</v>
      </c>
      <c r="H11805" s="127" t="s">
        <v>11330</v>
      </c>
      <c r="I11805" s="4"/>
    </row>
    <row r="11806" spans="1:9" ht="30">
      <c r="A11806" s="6">
        <v>11804</v>
      </c>
      <c r="B11806" s="56" t="s">
        <v>11560</v>
      </c>
      <c r="C11806" s="25" t="str">
        <f>IF(D11806=2,"NO","YES")</f>
        <v>YES</v>
      </c>
      <c r="D11806" s="59">
        <f t="shared" si="196"/>
        <v>1.17</v>
      </c>
      <c r="E11806" s="1">
        <v>2.8898999999999999</v>
      </c>
      <c r="F11806" s="26">
        <v>7956</v>
      </c>
      <c r="G11806" s="17" t="s">
        <v>9170</v>
      </c>
      <c r="H11806" s="127" t="s">
        <v>11330</v>
      </c>
      <c r="I11806" s="4"/>
    </row>
    <row r="11807" spans="1:9" ht="30">
      <c r="A11807" s="6">
        <v>11805</v>
      </c>
      <c r="B11807" s="56" t="s">
        <v>11561</v>
      </c>
      <c r="C11807" s="25" t="str">
        <f>IF(D11807=2,"NO","YES")</f>
        <v>YES</v>
      </c>
      <c r="D11807" s="59">
        <f t="shared" si="196"/>
        <v>1.21</v>
      </c>
      <c r="E11807" s="1">
        <v>2.9887000000000001</v>
      </c>
      <c r="F11807" s="26">
        <v>8228</v>
      </c>
      <c r="G11807" s="17" t="s">
        <v>9170</v>
      </c>
      <c r="H11807" s="127" t="s">
        <v>11330</v>
      </c>
      <c r="I11807" s="4"/>
    </row>
    <row r="11808" spans="1:9" ht="30">
      <c r="A11808" s="6">
        <v>11806</v>
      </c>
      <c r="B11808" s="56" t="s">
        <v>11562</v>
      </c>
      <c r="C11808" s="25" t="str">
        <f>IF(D11808=2,"NO","YES")</f>
        <v>YES</v>
      </c>
      <c r="D11808" s="59">
        <f t="shared" si="196"/>
        <v>0.46</v>
      </c>
      <c r="E11808" s="1">
        <v>1.1362000000000001</v>
      </c>
      <c r="F11808" s="26">
        <v>3128</v>
      </c>
      <c r="G11808" s="17" t="s">
        <v>9170</v>
      </c>
      <c r="H11808" s="127" t="s">
        <v>11330</v>
      </c>
      <c r="I11808" s="4"/>
    </row>
    <row r="11809" spans="1:9" ht="30">
      <c r="A11809" s="6">
        <v>11807</v>
      </c>
      <c r="B11809" s="56" t="s">
        <v>11563</v>
      </c>
      <c r="C11809" s="25" t="str">
        <f>IF(D11809=2,"NO","YES")</f>
        <v>YES</v>
      </c>
      <c r="D11809" s="59">
        <f t="shared" si="196"/>
        <v>0.93</v>
      </c>
      <c r="E11809" s="1">
        <v>2.2971000000000004</v>
      </c>
      <c r="F11809" s="26">
        <v>6324</v>
      </c>
      <c r="G11809" s="17" t="s">
        <v>9170</v>
      </c>
      <c r="H11809" s="127" t="s">
        <v>11330</v>
      </c>
      <c r="I11809" s="4"/>
    </row>
    <row r="11810" spans="1:9" ht="30">
      <c r="A11810" s="6">
        <v>11808</v>
      </c>
      <c r="B11810" s="56" t="s">
        <v>11564</v>
      </c>
      <c r="C11810" s="25" t="str">
        <f>IF(D11810=2,"NO","YES")</f>
        <v>YES</v>
      </c>
      <c r="D11810" s="59">
        <f t="shared" si="196"/>
        <v>0.26</v>
      </c>
      <c r="E11810" s="1">
        <v>0.6422000000000001</v>
      </c>
      <c r="F11810" s="26">
        <v>1768</v>
      </c>
      <c r="G11810" s="17" t="s">
        <v>9170</v>
      </c>
      <c r="H11810" s="127" t="s">
        <v>11330</v>
      </c>
      <c r="I11810" s="4"/>
    </row>
    <row r="11811" spans="1:9" ht="30">
      <c r="A11811" s="6">
        <v>11809</v>
      </c>
      <c r="B11811" s="56" t="s">
        <v>11565</v>
      </c>
      <c r="C11811" s="25" t="str">
        <f>IF(D11811=2,"NO","YES")</f>
        <v>YES</v>
      </c>
      <c r="D11811" s="59">
        <f t="shared" si="196"/>
        <v>0.56000000000000005</v>
      </c>
      <c r="E11811" s="1">
        <v>1.3832000000000002</v>
      </c>
      <c r="F11811" s="26">
        <v>3808</v>
      </c>
      <c r="G11811" s="17" t="s">
        <v>9170</v>
      </c>
      <c r="H11811" s="127" t="s">
        <v>11330</v>
      </c>
      <c r="I11811" s="4"/>
    </row>
    <row r="11812" spans="1:9" ht="30">
      <c r="A11812" s="6">
        <v>11810</v>
      </c>
      <c r="B11812" s="56" t="s">
        <v>11566</v>
      </c>
      <c r="C11812" s="25" t="str">
        <f>IF(D11812=2,"NO","YES")</f>
        <v>YES</v>
      </c>
      <c r="D11812" s="59">
        <f t="shared" si="196"/>
        <v>1.01</v>
      </c>
      <c r="E11812" s="1">
        <v>2.4947000000000004</v>
      </c>
      <c r="F11812" s="26">
        <v>6868</v>
      </c>
      <c r="G11812" s="17" t="s">
        <v>9170</v>
      </c>
      <c r="H11812" s="127" t="s">
        <v>11330</v>
      </c>
      <c r="I11812" s="4"/>
    </row>
    <row r="11813" spans="1:9" ht="30">
      <c r="A11813" s="6">
        <v>11811</v>
      </c>
      <c r="B11813" s="56" t="s">
        <v>11567</v>
      </c>
      <c r="C11813" s="25" t="str">
        <f>IF(D11813=2,"NO","YES")</f>
        <v>YES</v>
      </c>
      <c r="D11813" s="59">
        <f t="shared" si="196"/>
        <v>0.84</v>
      </c>
      <c r="E11813" s="1">
        <v>2.0748000000000002</v>
      </c>
      <c r="F11813" s="26">
        <v>5712</v>
      </c>
      <c r="G11813" s="17" t="s">
        <v>9170</v>
      </c>
      <c r="H11813" s="127" t="s">
        <v>11330</v>
      </c>
      <c r="I11813" s="4"/>
    </row>
    <row r="11814" spans="1:9" ht="30">
      <c r="A11814" s="6">
        <v>11812</v>
      </c>
      <c r="B11814" s="56" t="s">
        <v>11568</v>
      </c>
      <c r="C11814" s="25" t="str">
        <f>IF(D11814=2,"NO","YES")</f>
        <v>YES</v>
      </c>
      <c r="D11814" s="59">
        <f t="shared" si="196"/>
        <v>0.43</v>
      </c>
      <c r="E11814" s="1">
        <v>1.0621</v>
      </c>
      <c r="F11814" s="26">
        <v>2924</v>
      </c>
      <c r="G11814" s="17" t="s">
        <v>9170</v>
      </c>
      <c r="H11814" s="127" t="s">
        <v>11330</v>
      </c>
      <c r="I11814" s="4"/>
    </row>
    <row r="11815" spans="1:9" ht="30">
      <c r="A11815" s="6">
        <v>11813</v>
      </c>
      <c r="B11815" s="56" t="s">
        <v>11569</v>
      </c>
      <c r="C11815" s="25" t="str">
        <f>IF(D11815=2,"NO","YES")</f>
        <v>YES</v>
      </c>
      <c r="D11815" s="59">
        <f t="shared" si="196"/>
        <v>1.01</v>
      </c>
      <c r="E11815" s="1">
        <v>2.4947000000000004</v>
      </c>
      <c r="F11815" s="26">
        <v>6868</v>
      </c>
      <c r="G11815" s="17" t="s">
        <v>9170</v>
      </c>
      <c r="H11815" s="127" t="s">
        <v>11330</v>
      </c>
      <c r="I11815" s="4"/>
    </row>
    <row r="11816" spans="1:9" ht="30">
      <c r="A11816" s="6">
        <v>11814</v>
      </c>
      <c r="B11816" s="56" t="s">
        <v>11570</v>
      </c>
      <c r="C11816" s="25" t="str">
        <f>IF(D11816=2,"NO","YES")</f>
        <v>YES</v>
      </c>
      <c r="D11816" s="59">
        <f t="shared" si="196"/>
        <v>0.69</v>
      </c>
      <c r="E11816" s="1">
        <v>1.7042999999999999</v>
      </c>
      <c r="F11816" s="26">
        <v>4692</v>
      </c>
      <c r="G11816" s="17" t="s">
        <v>9170</v>
      </c>
      <c r="H11816" s="127" t="s">
        <v>11330</v>
      </c>
      <c r="I11816" s="4"/>
    </row>
    <row r="11817" spans="1:9" ht="30">
      <c r="A11817" s="6">
        <v>11815</v>
      </c>
      <c r="B11817" s="56" t="s">
        <v>11571</v>
      </c>
      <c r="C11817" s="25" t="str">
        <f>IF(D11817=2,"NO","YES")</f>
        <v>YES</v>
      </c>
      <c r="D11817" s="59">
        <f t="shared" si="196"/>
        <v>1.01</v>
      </c>
      <c r="E11817" s="1">
        <v>2.4947000000000004</v>
      </c>
      <c r="F11817" s="26">
        <v>6868</v>
      </c>
      <c r="G11817" s="17" t="s">
        <v>9170</v>
      </c>
      <c r="H11817" s="127" t="s">
        <v>11330</v>
      </c>
      <c r="I11817" s="4"/>
    </row>
    <row r="11818" spans="1:9" ht="30">
      <c r="A11818" s="6">
        <v>11816</v>
      </c>
      <c r="B11818" s="56" t="s">
        <v>11572</v>
      </c>
      <c r="C11818" s="25" t="str">
        <f>IF(D11818=2,"NO","YES")</f>
        <v>YES</v>
      </c>
      <c r="D11818" s="59">
        <f t="shared" si="196"/>
        <v>0.05</v>
      </c>
      <c r="E11818" s="1">
        <v>0.12350000000000001</v>
      </c>
      <c r="F11818" s="26">
        <v>340</v>
      </c>
      <c r="G11818" s="17" t="s">
        <v>9170</v>
      </c>
      <c r="H11818" s="127" t="s">
        <v>11330</v>
      </c>
      <c r="I11818" s="4"/>
    </row>
    <row r="11819" spans="1:9" ht="30">
      <c r="A11819" s="6">
        <v>11817</v>
      </c>
      <c r="B11819" s="56" t="s">
        <v>11573</v>
      </c>
      <c r="C11819" s="25" t="str">
        <f>IF(D11819=2,"NO","YES")</f>
        <v>YES</v>
      </c>
      <c r="D11819" s="59">
        <f t="shared" si="196"/>
        <v>0.89</v>
      </c>
      <c r="E11819" s="1">
        <v>2.1983000000000001</v>
      </c>
      <c r="F11819" s="26">
        <v>6052</v>
      </c>
      <c r="G11819" s="17" t="s">
        <v>9170</v>
      </c>
      <c r="H11819" s="127" t="s">
        <v>11330</v>
      </c>
      <c r="I11819" s="4"/>
    </row>
    <row r="11820" spans="1:9" ht="30">
      <c r="A11820" s="6">
        <v>11818</v>
      </c>
      <c r="B11820" s="56" t="s">
        <v>11574</v>
      </c>
      <c r="C11820" s="25" t="str">
        <f>IF(D11820=2,"NO","YES")</f>
        <v>YES</v>
      </c>
      <c r="D11820" s="59">
        <f t="shared" si="196"/>
        <v>0.36</v>
      </c>
      <c r="E11820" s="1">
        <v>0.88919999999999999</v>
      </c>
      <c r="F11820" s="26">
        <v>2448</v>
      </c>
      <c r="G11820" s="17" t="s">
        <v>9170</v>
      </c>
      <c r="H11820" s="127" t="s">
        <v>11330</v>
      </c>
      <c r="I11820" s="4"/>
    </row>
    <row r="11821" spans="1:9" ht="30">
      <c r="A11821" s="6">
        <v>11819</v>
      </c>
      <c r="B11821" s="56" t="s">
        <v>11575</v>
      </c>
      <c r="C11821" s="25" t="str">
        <f>IF(D11821=2,"NO","YES")</f>
        <v>YES</v>
      </c>
      <c r="D11821" s="59">
        <f t="shared" si="196"/>
        <v>1.1000000000000001</v>
      </c>
      <c r="E11821" s="1">
        <v>2.7170000000000005</v>
      </c>
      <c r="F11821" s="26">
        <v>7480</v>
      </c>
      <c r="G11821" s="17" t="s">
        <v>9170</v>
      </c>
      <c r="H11821" s="127" t="s">
        <v>11330</v>
      </c>
      <c r="I11821" s="4"/>
    </row>
    <row r="11822" spans="1:9" ht="30">
      <c r="A11822" s="6">
        <v>11820</v>
      </c>
      <c r="B11822" s="56" t="s">
        <v>11576</v>
      </c>
      <c r="C11822" s="25" t="str">
        <f>IF(D11822=2,"NO","YES")</f>
        <v>YES</v>
      </c>
      <c r="D11822" s="59">
        <f t="shared" ref="D11822:D11885" si="197">F11822/6800</f>
        <v>1.29</v>
      </c>
      <c r="E11822" s="1">
        <v>3.1863000000000001</v>
      </c>
      <c r="F11822" s="26">
        <v>8772</v>
      </c>
      <c r="G11822" s="17" t="s">
        <v>9170</v>
      </c>
      <c r="H11822" s="127" t="s">
        <v>11330</v>
      </c>
      <c r="I11822" s="4"/>
    </row>
    <row r="11823" spans="1:9" ht="30">
      <c r="A11823" s="6">
        <v>11821</v>
      </c>
      <c r="B11823" s="56" t="s">
        <v>11577</v>
      </c>
      <c r="C11823" s="25" t="str">
        <f>IF(D11823=2,"NO","YES")</f>
        <v>NO</v>
      </c>
      <c r="D11823" s="59">
        <f t="shared" si="197"/>
        <v>2</v>
      </c>
      <c r="E11823" s="1">
        <v>4.9400000000000004</v>
      </c>
      <c r="F11823" s="26">
        <v>13600</v>
      </c>
      <c r="G11823" s="17" t="s">
        <v>9170</v>
      </c>
      <c r="H11823" s="127" t="s">
        <v>11330</v>
      </c>
      <c r="I11823" s="4"/>
    </row>
    <row r="11824" spans="1:9" ht="30">
      <c r="A11824" s="6">
        <v>11822</v>
      </c>
      <c r="B11824" s="56" t="s">
        <v>11578</v>
      </c>
      <c r="C11824" s="25" t="str">
        <f>IF(D11824=2,"NO","YES")</f>
        <v>YES</v>
      </c>
      <c r="D11824" s="59">
        <f t="shared" si="197"/>
        <v>0.4</v>
      </c>
      <c r="E11824" s="1">
        <v>0.9880000000000001</v>
      </c>
      <c r="F11824" s="26">
        <v>2720</v>
      </c>
      <c r="G11824" s="17" t="s">
        <v>9170</v>
      </c>
      <c r="H11824" s="127" t="s">
        <v>11330</v>
      </c>
      <c r="I11824" s="4"/>
    </row>
    <row r="11825" spans="1:9" ht="30">
      <c r="A11825" s="6">
        <v>11823</v>
      </c>
      <c r="B11825" s="56" t="s">
        <v>11579</v>
      </c>
      <c r="C11825" s="25" t="str">
        <f>IF(D11825=2,"NO","YES")</f>
        <v>YES</v>
      </c>
      <c r="D11825" s="59">
        <f t="shared" si="197"/>
        <v>0.32</v>
      </c>
      <c r="E11825" s="1">
        <v>0.7904000000000001</v>
      </c>
      <c r="F11825" s="26">
        <v>2176</v>
      </c>
      <c r="G11825" s="17" t="s">
        <v>9170</v>
      </c>
      <c r="H11825" s="127" t="s">
        <v>11330</v>
      </c>
      <c r="I11825" s="4"/>
    </row>
    <row r="11826" spans="1:9" ht="30">
      <c r="A11826" s="6">
        <v>11824</v>
      </c>
      <c r="B11826" s="56" t="s">
        <v>11580</v>
      </c>
      <c r="C11826" s="25" t="str">
        <f>IF(D11826=2,"NO","YES")</f>
        <v>YES</v>
      </c>
      <c r="D11826" s="59">
        <f t="shared" si="197"/>
        <v>1.41</v>
      </c>
      <c r="E11826" s="1">
        <v>3.4826999999999999</v>
      </c>
      <c r="F11826" s="26">
        <v>9588</v>
      </c>
      <c r="G11826" s="17" t="s">
        <v>9170</v>
      </c>
      <c r="H11826" s="127" t="s">
        <v>11330</v>
      </c>
      <c r="I11826" s="4"/>
    </row>
    <row r="11827" spans="1:9" ht="30">
      <c r="A11827" s="6">
        <v>11825</v>
      </c>
      <c r="B11827" s="56" t="s">
        <v>11581</v>
      </c>
      <c r="C11827" s="25" t="str">
        <f>IF(D11827=2,"NO","YES")</f>
        <v>YES</v>
      </c>
      <c r="D11827" s="59">
        <f t="shared" si="197"/>
        <v>0.4</v>
      </c>
      <c r="E11827" s="1">
        <v>0.9880000000000001</v>
      </c>
      <c r="F11827" s="26">
        <v>2720</v>
      </c>
      <c r="G11827" s="17" t="s">
        <v>9170</v>
      </c>
      <c r="H11827" s="127" t="s">
        <v>11330</v>
      </c>
      <c r="I11827" s="4"/>
    </row>
    <row r="11828" spans="1:9" ht="30">
      <c r="A11828" s="6">
        <v>11826</v>
      </c>
      <c r="B11828" s="56" t="s">
        <v>11582</v>
      </c>
      <c r="C11828" s="25" t="str">
        <f>IF(D11828=2,"NO","YES")</f>
        <v>YES</v>
      </c>
      <c r="D11828" s="59">
        <f t="shared" si="197"/>
        <v>0.48</v>
      </c>
      <c r="E11828" s="1">
        <v>1.1856</v>
      </c>
      <c r="F11828" s="26">
        <v>3264</v>
      </c>
      <c r="G11828" s="17" t="s">
        <v>9170</v>
      </c>
      <c r="H11828" s="127" t="s">
        <v>11330</v>
      </c>
      <c r="I11828" s="4"/>
    </row>
    <row r="11829" spans="1:9" ht="30">
      <c r="A11829" s="6">
        <v>11827</v>
      </c>
      <c r="B11829" s="56" t="s">
        <v>11583</v>
      </c>
      <c r="C11829" s="25" t="str">
        <f>IF(D11829=2,"NO","YES")</f>
        <v>NO</v>
      </c>
      <c r="D11829" s="59">
        <f t="shared" si="197"/>
        <v>2</v>
      </c>
      <c r="E11829" s="1">
        <v>4.9400000000000004</v>
      </c>
      <c r="F11829" s="26">
        <v>13600</v>
      </c>
      <c r="G11829" s="17" t="s">
        <v>9170</v>
      </c>
      <c r="H11829" s="127" t="s">
        <v>11330</v>
      </c>
      <c r="I11829" s="4"/>
    </row>
    <row r="11830" spans="1:9" ht="30">
      <c r="A11830" s="6">
        <v>11828</v>
      </c>
      <c r="B11830" s="56" t="s">
        <v>11584</v>
      </c>
      <c r="C11830" s="25" t="str">
        <f>IF(D11830=2,"NO","YES")</f>
        <v>YES</v>
      </c>
      <c r="D11830" s="59">
        <f t="shared" si="197"/>
        <v>1.01</v>
      </c>
      <c r="E11830" s="1">
        <v>2.4947000000000004</v>
      </c>
      <c r="F11830" s="26">
        <v>6868</v>
      </c>
      <c r="G11830" s="17" t="s">
        <v>9170</v>
      </c>
      <c r="H11830" s="127" t="s">
        <v>11330</v>
      </c>
      <c r="I11830" s="4"/>
    </row>
    <row r="11831" spans="1:9" ht="30">
      <c r="A11831" s="6">
        <v>11829</v>
      </c>
      <c r="B11831" s="56" t="s">
        <v>11585</v>
      </c>
      <c r="C11831" s="25" t="str">
        <f>IF(D11831=2,"NO","YES")</f>
        <v>YES</v>
      </c>
      <c r="D11831" s="59">
        <f t="shared" si="197"/>
        <v>0.89</v>
      </c>
      <c r="E11831" s="1">
        <v>2.1983000000000001</v>
      </c>
      <c r="F11831" s="26">
        <v>6052</v>
      </c>
      <c r="G11831" s="17" t="s">
        <v>9170</v>
      </c>
      <c r="H11831" s="127" t="s">
        <v>11330</v>
      </c>
      <c r="I11831" s="4"/>
    </row>
    <row r="11832" spans="1:9" ht="30">
      <c r="A11832" s="6">
        <v>11830</v>
      </c>
      <c r="B11832" s="56" t="s">
        <v>11586</v>
      </c>
      <c r="C11832" s="25" t="str">
        <f>IF(D11832=2,"NO","YES")</f>
        <v>YES</v>
      </c>
      <c r="D11832" s="59">
        <f t="shared" si="197"/>
        <v>0.28000000000000003</v>
      </c>
      <c r="E11832" s="1">
        <v>0.6916000000000001</v>
      </c>
      <c r="F11832" s="26">
        <v>1904</v>
      </c>
      <c r="G11832" s="17" t="s">
        <v>9170</v>
      </c>
      <c r="H11832" s="127" t="s">
        <v>11330</v>
      </c>
      <c r="I11832" s="4"/>
    </row>
    <row r="11833" spans="1:9" ht="30">
      <c r="A11833" s="6">
        <v>11831</v>
      </c>
      <c r="B11833" s="56" t="s">
        <v>11587</v>
      </c>
      <c r="C11833" s="25" t="str">
        <f>IF(D11833=2,"NO","YES")</f>
        <v>YES</v>
      </c>
      <c r="D11833" s="59">
        <f t="shared" si="197"/>
        <v>0.19</v>
      </c>
      <c r="E11833" s="1">
        <v>0.46930000000000005</v>
      </c>
      <c r="F11833" s="26">
        <v>1292</v>
      </c>
      <c r="G11833" s="17" t="s">
        <v>9170</v>
      </c>
      <c r="H11833" s="127" t="s">
        <v>11330</v>
      </c>
      <c r="I11833" s="4"/>
    </row>
    <row r="11834" spans="1:9" ht="30">
      <c r="A11834" s="6">
        <v>11832</v>
      </c>
      <c r="B11834" s="56" t="s">
        <v>11588</v>
      </c>
      <c r="C11834" s="25" t="str">
        <f>IF(D11834=2,"NO","YES")</f>
        <v>YES</v>
      </c>
      <c r="D11834" s="59">
        <f t="shared" si="197"/>
        <v>1.1499999999999999</v>
      </c>
      <c r="E11834" s="1">
        <v>2.8405</v>
      </c>
      <c r="F11834" s="26">
        <v>7820</v>
      </c>
      <c r="G11834" s="17" t="s">
        <v>9170</v>
      </c>
      <c r="H11834" s="127" t="s">
        <v>11330</v>
      </c>
      <c r="I11834" s="4"/>
    </row>
    <row r="11835" spans="1:9">
      <c r="A11835" s="6">
        <v>11833</v>
      </c>
      <c r="B11835" s="56" t="s">
        <v>11589</v>
      </c>
      <c r="C11835" s="25" t="str">
        <f>IF(D11835=2,"NO","YES")</f>
        <v>YES</v>
      </c>
      <c r="D11835" s="59">
        <f t="shared" si="197"/>
        <v>0.28000000000000003</v>
      </c>
      <c r="E11835" s="1">
        <v>0.6916000000000001</v>
      </c>
      <c r="F11835" s="26">
        <v>1904</v>
      </c>
      <c r="G11835" s="17" t="s">
        <v>9170</v>
      </c>
      <c r="H11835" s="127" t="s">
        <v>11330</v>
      </c>
      <c r="I11835" s="4"/>
    </row>
    <row r="11836" spans="1:9" ht="30">
      <c r="A11836" s="6">
        <v>11834</v>
      </c>
      <c r="B11836" s="56" t="s">
        <v>11590</v>
      </c>
      <c r="C11836" s="25" t="str">
        <f>IF(D11836=2,"NO","YES")</f>
        <v>YES</v>
      </c>
      <c r="D11836" s="59">
        <f t="shared" si="197"/>
        <v>0.43</v>
      </c>
      <c r="E11836" s="1">
        <v>1.0621</v>
      </c>
      <c r="F11836" s="26">
        <v>2924</v>
      </c>
      <c r="G11836" s="17" t="s">
        <v>9170</v>
      </c>
      <c r="H11836" s="127" t="s">
        <v>11330</v>
      </c>
      <c r="I11836" s="4"/>
    </row>
    <row r="11837" spans="1:9" ht="30">
      <c r="A11837" s="6">
        <v>11835</v>
      </c>
      <c r="B11837" s="56" t="s">
        <v>11591</v>
      </c>
      <c r="C11837" s="25" t="str">
        <f>IF(D11837=2,"NO","YES")</f>
        <v>YES</v>
      </c>
      <c r="D11837" s="59">
        <f t="shared" si="197"/>
        <v>0.55000000000000004</v>
      </c>
      <c r="E11837" s="1">
        <v>1.3585000000000003</v>
      </c>
      <c r="F11837" s="26">
        <v>3740</v>
      </c>
      <c r="G11837" s="17" t="s">
        <v>9170</v>
      </c>
      <c r="H11837" s="127" t="s">
        <v>11330</v>
      </c>
      <c r="I11837" s="4"/>
    </row>
    <row r="11838" spans="1:9" ht="30">
      <c r="A11838" s="6">
        <v>11836</v>
      </c>
      <c r="B11838" s="56" t="s">
        <v>11592</v>
      </c>
      <c r="C11838" s="25" t="str">
        <f>IF(D11838=2,"NO","YES")</f>
        <v>YES</v>
      </c>
      <c r="D11838" s="59">
        <f t="shared" si="197"/>
        <v>0.32</v>
      </c>
      <c r="E11838" s="1">
        <v>0.7904000000000001</v>
      </c>
      <c r="F11838" s="26">
        <v>2176</v>
      </c>
      <c r="G11838" s="17" t="s">
        <v>9170</v>
      </c>
      <c r="H11838" s="127" t="s">
        <v>11330</v>
      </c>
      <c r="I11838" s="4"/>
    </row>
    <row r="11839" spans="1:9" ht="30">
      <c r="A11839" s="6">
        <v>11837</v>
      </c>
      <c r="B11839" s="56" t="s">
        <v>11593</v>
      </c>
      <c r="C11839" s="25" t="str">
        <f>IF(D11839=2,"NO","YES")</f>
        <v>YES</v>
      </c>
      <c r="D11839" s="59">
        <f t="shared" si="197"/>
        <v>0.56999999999999995</v>
      </c>
      <c r="E11839" s="1">
        <v>1.4078999999999999</v>
      </c>
      <c r="F11839" s="26">
        <v>3876</v>
      </c>
      <c r="G11839" s="17" t="s">
        <v>9170</v>
      </c>
      <c r="H11839" s="127" t="s">
        <v>11330</v>
      </c>
      <c r="I11839" s="4"/>
    </row>
    <row r="11840" spans="1:9" ht="30">
      <c r="A11840" s="6">
        <v>11838</v>
      </c>
      <c r="B11840" s="56" t="s">
        <v>11594</v>
      </c>
      <c r="C11840" s="25" t="str">
        <f>IF(D11840=2,"NO","YES")</f>
        <v>YES</v>
      </c>
      <c r="D11840" s="59">
        <f t="shared" si="197"/>
        <v>0.84</v>
      </c>
      <c r="E11840" s="1">
        <v>2.0748000000000002</v>
      </c>
      <c r="F11840" s="26">
        <v>5712</v>
      </c>
      <c r="G11840" s="17" t="s">
        <v>9170</v>
      </c>
      <c r="H11840" s="127" t="s">
        <v>11330</v>
      </c>
      <c r="I11840" s="4"/>
    </row>
    <row r="11841" spans="1:9" ht="30">
      <c r="A11841" s="6">
        <v>11839</v>
      </c>
      <c r="B11841" s="56" t="s">
        <v>11595</v>
      </c>
      <c r="C11841" s="25" t="str">
        <f>IF(D11841=2,"NO","YES")</f>
        <v>YES</v>
      </c>
      <c r="D11841" s="59">
        <f t="shared" si="197"/>
        <v>0.9</v>
      </c>
      <c r="E11841" s="1">
        <v>2.2230000000000003</v>
      </c>
      <c r="F11841" s="26">
        <v>6120</v>
      </c>
      <c r="G11841" s="17" t="s">
        <v>9170</v>
      </c>
      <c r="H11841" s="127" t="s">
        <v>11330</v>
      </c>
      <c r="I11841" s="4"/>
    </row>
    <row r="11842" spans="1:9">
      <c r="A11842" s="6">
        <v>11840</v>
      </c>
      <c r="B11842" s="56" t="s">
        <v>11596</v>
      </c>
      <c r="C11842" s="25" t="str">
        <f>IF(D11842=2,"NO","YES")</f>
        <v>YES</v>
      </c>
      <c r="D11842" s="59">
        <f t="shared" si="197"/>
        <v>1.26</v>
      </c>
      <c r="E11842" s="1">
        <v>3.1122000000000001</v>
      </c>
      <c r="F11842" s="26">
        <v>8568</v>
      </c>
      <c r="G11842" s="17" t="s">
        <v>9170</v>
      </c>
      <c r="H11842" s="127" t="s">
        <v>11330</v>
      </c>
      <c r="I11842" s="4"/>
    </row>
    <row r="11843" spans="1:9" ht="30">
      <c r="A11843" s="6">
        <v>11841</v>
      </c>
      <c r="B11843" s="56" t="s">
        <v>11597</v>
      </c>
      <c r="C11843" s="25" t="str">
        <f>IF(D11843=2,"NO","YES")</f>
        <v>YES</v>
      </c>
      <c r="D11843" s="59">
        <f t="shared" si="197"/>
        <v>0.08</v>
      </c>
      <c r="E11843" s="1">
        <v>0.19760000000000003</v>
      </c>
      <c r="F11843" s="26">
        <v>544</v>
      </c>
      <c r="G11843" s="17" t="s">
        <v>9170</v>
      </c>
      <c r="H11843" s="127" t="s">
        <v>11330</v>
      </c>
      <c r="I11843" s="4"/>
    </row>
    <row r="11844" spans="1:9" ht="30">
      <c r="A11844" s="6">
        <v>11842</v>
      </c>
      <c r="B11844" s="56" t="s">
        <v>11598</v>
      </c>
      <c r="C11844" s="25" t="str">
        <f>IF(D11844=2,"NO","YES")</f>
        <v>YES</v>
      </c>
      <c r="D11844" s="59">
        <f t="shared" si="197"/>
        <v>1.1299999999999999</v>
      </c>
      <c r="E11844" s="1">
        <v>2.7911000000000001</v>
      </c>
      <c r="F11844" s="26">
        <v>7684</v>
      </c>
      <c r="G11844" s="17" t="s">
        <v>9170</v>
      </c>
      <c r="H11844" s="127" t="s">
        <v>11330</v>
      </c>
      <c r="I11844" s="4"/>
    </row>
    <row r="11845" spans="1:9" ht="30">
      <c r="A11845" s="6">
        <v>11843</v>
      </c>
      <c r="B11845" s="56" t="s">
        <v>11599</v>
      </c>
      <c r="C11845" s="25" t="str">
        <f>IF(D11845=2,"NO","YES")</f>
        <v>YES</v>
      </c>
      <c r="D11845" s="59">
        <f t="shared" si="197"/>
        <v>0.56000000000000005</v>
      </c>
      <c r="E11845" s="1">
        <v>1.3832000000000002</v>
      </c>
      <c r="F11845" s="26">
        <v>3808</v>
      </c>
      <c r="G11845" s="17" t="s">
        <v>9170</v>
      </c>
      <c r="H11845" s="127" t="s">
        <v>11330</v>
      </c>
      <c r="I11845" s="4"/>
    </row>
    <row r="11846" spans="1:9" ht="30">
      <c r="A11846" s="6">
        <v>11844</v>
      </c>
      <c r="B11846" s="56" t="s">
        <v>11600</v>
      </c>
      <c r="C11846" s="25" t="str">
        <f>IF(D11846=2,"NO","YES")</f>
        <v>YES</v>
      </c>
      <c r="D11846" s="59">
        <f t="shared" si="197"/>
        <v>0.53</v>
      </c>
      <c r="E11846" s="1">
        <v>1.3091000000000002</v>
      </c>
      <c r="F11846" s="26">
        <v>3604</v>
      </c>
      <c r="G11846" s="17" t="s">
        <v>9170</v>
      </c>
      <c r="H11846" s="127" t="s">
        <v>11330</v>
      </c>
      <c r="I11846" s="4"/>
    </row>
    <row r="11847" spans="1:9" ht="30">
      <c r="A11847" s="6">
        <v>11845</v>
      </c>
      <c r="B11847" s="56" t="s">
        <v>11601</v>
      </c>
      <c r="C11847" s="25" t="str">
        <f>IF(D11847=2,"NO","YES")</f>
        <v>YES</v>
      </c>
      <c r="D11847" s="59">
        <f t="shared" si="197"/>
        <v>0.88</v>
      </c>
      <c r="E11847" s="1">
        <v>2.1736</v>
      </c>
      <c r="F11847" s="26">
        <v>5984</v>
      </c>
      <c r="G11847" s="17" t="s">
        <v>9170</v>
      </c>
      <c r="H11847" s="127" t="s">
        <v>11330</v>
      </c>
      <c r="I11847" s="4"/>
    </row>
    <row r="11848" spans="1:9" ht="30">
      <c r="A11848" s="6">
        <v>11846</v>
      </c>
      <c r="B11848" s="56" t="s">
        <v>11602</v>
      </c>
      <c r="C11848" s="25" t="str">
        <f>IF(D11848=2,"NO","YES")</f>
        <v>YES</v>
      </c>
      <c r="D11848" s="59">
        <f t="shared" si="197"/>
        <v>0.4</v>
      </c>
      <c r="E11848" s="1">
        <v>0.9880000000000001</v>
      </c>
      <c r="F11848" s="26">
        <v>2720</v>
      </c>
      <c r="G11848" s="17" t="s">
        <v>9170</v>
      </c>
      <c r="H11848" s="127" t="s">
        <v>11330</v>
      </c>
      <c r="I11848" s="4"/>
    </row>
    <row r="11849" spans="1:9" ht="30">
      <c r="A11849" s="6">
        <v>11847</v>
      </c>
      <c r="B11849" s="56" t="s">
        <v>11603</v>
      </c>
      <c r="C11849" s="25" t="str">
        <f>IF(D11849=2,"NO","YES")</f>
        <v>YES</v>
      </c>
      <c r="D11849" s="59">
        <f t="shared" si="197"/>
        <v>0.17</v>
      </c>
      <c r="E11849" s="1">
        <v>0.41990000000000005</v>
      </c>
      <c r="F11849" s="26">
        <v>1156</v>
      </c>
      <c r="G11849" s="17" t="s">
        <v>9170</v>
      </c>
      <c r="H11849" s="127" t="s">
        <v>11330</v>
      </c>
      <c r="I11849" s="4"/>
    </row>
    <row r="11850" spans="1:9" ht="30">
      <c r="A11850" s="6">
        <v>11848</v>
      </c>
      <c r="B11850" s="56" t="s">
        <v>11604</v>
      </c>
      <c r="C11850" s="25" t="str">
        <f>IF(D11850=2,"NO","YES")</f>
        <v>YES</v>
      </c>
      <c r="D11850" s="59">
        <f t="shared" si="197"/>
        <v>1.17</v>
      </c>
      <c r="E11850" s="1">
        <v>2.8898999999999999</v>
      </c>
      <c r="F11850" s="26">
        <v>7956</v>
      </c>
      <c r="G11850" s="17" t="s">
        <v>9170</v>
      </c>
      <c r="H11850" s="127" t="s">
        <v>11330</v>
      </c>
      <c r="I11850" s="4"/>
    </row>
    <row r="11851" spans="1:9">
      <c r="A11851" s="6">
        <v>11849</v>
      </c>
      <c r="B11851" s="56" t="s">
        <v>11605</v>
      </c>
      <c r="C11851" s="25" t="str">
        <f>IF(D11851=2,"NO","YES")</f>
        <v>YES</v>
      </c>
      <c r="D11851" s="59">
        <f t="shared" si="197"/>
        <v>0.23</v>
      </c>
      <c r="E11851" s="1">
        <v>0.56810000000000005</v>
      </c>
      <c r="F11851" s="26">
        <v>1564</v>
      </c>
      <c r="G11851" s="17" t="s">
        <v>9170</v>
      </c>
      <c r="H11851" s="127" t="s">
        <v>11330</v>
      </c>
      <c r="I11851" s="4"/>
    </row>
    <row r="11852" spans="1:9" ht="30">
      <c r="A11852" s="6">
        <v>11850</v>
      </c>
      <c r="B11852" s="56" t="s">
        <v>11606</v>
      </c>
      <c r="C11852" s="25" t="str">
        <f>IF(D11852=2,"NO","YES")</f>
        <v>YES</v>
      </c>
      <c r="D11852" s="59">
        <f t="shared" si="197"/>
        <v>1.01</v>
      </c>
      <c r="E11852" s="1">
        <v>2.4947000000000004</v>
      </c>
      <c r="F11852" s="26">
        <v>6868</v>
      </c>
      <c r="G11852" s="17" t="s">
        <v>9170</v>
      </c>
      <c r="H11852" s="127" t="s">
        <v>11330</v>
      </c>
      <c r="I11852" s="4"/>
    </row>
    <row r="11853" spans="1:9" ht="30">
      <c r="A11853" s="6">
        <v>11851</v>
      </c>
      <c r="B11853" s="56" t="s">
        <v>11607</v>
      </c>
      <c r="C11853" s="25" t="str">
        <f>IF(D11853=2,"NO","YES")</f>
        <v>YES</v>
      </c>
      <c r="D11853" s="59">
        <f t="shared" si="197"/>
        <v>0.13</v>
      </c>
      <c r="E11853" s="1">
        <v>0.32110000000000005</v>
      </c>
      <c r="F11853" s="26">
        <v>884</v>
      </c>
      <c r="G11853" s="17" t="s">
        <v>9170</v>
      </c>
      <c r="H11853" s="127" t="s">
        <v>11330</v>
      </c>
      <c r="I11853" s="4"/>
    </row>
    <row r="11854" spans="1:9" ht="30">
      <c r="A11854" s="6">
        <v>11852</v>
      </c>
      <c r="B11854" s="56" t="s">
        <v>11608</v>
      </c>
      <c r="C11854" s="25" t="str">
        <f>IF(D11854=2,"NO","YES")</f>
        <v>YES</v>
      </c>
      <c r="D11854" s="59">
        <f t="shared" si="197"/>
        <v>0.4</v>
      </c>
      <c r="E11854" s="1">
        <v>0.9880000000000001</v>
      </c>
      <c r="F11854" s="26">
        <v>2720</v>
      </c>
      <c r="G11854" s="17" t="s">
        <v>9170</v>
      </c>
      <c r="H11854" s="127" t="s">
        <v>11330</v>
      </c>
      <c r="I11854" s="4"/>
    </row>
    <row r="11855" spans="1:9">
      <c r="A11855" s="6">
        <v>11853</v>
      </c>
      <c r="B11855" s="56" t="s">
        <v>11609</v>
      </c>
      <c r="C11855" s="25" t="str">
        <f>IF(D11855=2,"NO","YES")</f>
        <v>YES</v>
      </c>
      <c r="D11855" s="59">
        <f t="shared" si="197"/>
        <v>0.99</v>
      </c>
      <c r="E11855" s="1">
        <v>2.4453</v>
      </c>
      <c r="F11855" s="26">
        <v>6732</v>
      </c>
      <c r="G11855" s="17" t="s">
        <v>9170</v>
      </c>
      <c r="H11855" s="127" t="s">
        <v>11330</v>
      </c>
      <c r="I11855" s="4"/>
    </row>
    <row r="11856" spans="1:9" ht="30">
      <c r="A11856" s="6">
        <v>11854</v>
      </c>
      <c r="B11856" s="56" t="s">
        <v>11610</v>
      </c>
      <c r="C11856" s="25" t="str">
        <f>IF(D11856=2,"NO","YES")</f>
        <v>NO</v>
      </c>
      <c r="D11856" s="59">
        <f t="shared" si="197"/>
        <v>2</v>
      </c>
      <c r="E11856" s="1">
        <v>4.9400000000000004</v>
      </c>
      <c r="F11856" s="26">
        <v>13600</v>
      </c>
      <c r="G11856" s="17" t="s">
        <v>9170</v>
      </c>
      <c r="H11856" s="127" t="s">
        <v>11330</v>
      </c>
      <c r="I11856" s="4"/>
    </row>
    <row r="11857" spans="1:9" ht="30">
      <c r="A11857" s="6">
        <v>11855</v>
      </c>
      <c r="B11857" s="56" t="s">
        <v>11611</v>
      </c>
      <c r="C11857" s="25" t="str">
        <f>IF(D11857=2,"NO","YES")</f>
        <v>YES</v>
      </c>
      <c r="D11857" s="59">
        <f t="shared" si="197"/>
        <v>0.26</v>
      </c>
      <c r="E11857" s="1">
        <v>0.6422000000000001</v>
      </c>
      <c r="F11857" s="26">
        <v>1768</v>
      </c>
      <c r="G11857" s="17" t="s">
        <v>9170</v>
      </c>
      <c r="H11857" s="127" t="s">
        <v>11330</v>
      </c>
      <c r="I11857" s="4"/>
    </row>
    <row r="11858" spans="1:9" ht="30">
      <c r="A11858" s="6">
        <v>11856</v>
      </c>
      <c r="B11858" s="56" t="s">
        <v>11612</v>
      </c>
      <c r="C11858" s="25" t="str">
        <f>IF(D11858=2,"NO","YES")</f>
        <v>YES</v>
      </c>
      <c r="D11858" s="59">
        <f t="shared" si="197"/>
        <v>0.43</v>
      </c>
      <c r="E11858" s="1">
        <v>1.0621</v>
      </c>
      <c r="F11858" s="26">
        <v>2924</v>
      </c>
      <c r="G11858" s="17" t="s">
        <v>9170</v>
      </c>
      <c r="H11858" s="127" t="s">
        <v>11330</v>
      </c>
      <c r="I11858" s="4"/>
    </row>
    <row r="11859" spans="1:9" ht="30">
      <c r="A11859" s="6">
        <v>11857</v>
      </c>
      <c r="B11859" s="56" t="s">
        <v>11613</v>
      </c>
      <c r="C11859" s="25" t="str">
        <f>IF(D11859=2,"NO","YES")</f>
        <v>YES</v>
      </c>
      <c r="D11859" s="59">
        <f t="shared" si="197"/>
        <v>0.49</v>
      </c>
      <c r="E11859" s="1">
        <v>1.2103000000000002</v>
      </c>
      <c r="F11859" s="26">
        <v>3332</v>
      </c>
      <c r="G11859" s="17" t="s">
        <v>9170</v>
      </c>
      <c r="H11859" s="127" t="s">
        <v>11330</v>
      </c>
      <c r="I11859" s="4"/>
    </row>
    <row r="11860" spans="1:9" ht="30">
      <c r="A11860" s="6">
        <v>11858</v>
      </c>
      <c r="B11860" s="56" t="s">
        <v>11614</v>
      </c>
      <c r="C11860" s="25" t="str">
        <f>IF(D11860=2,"NO","YES")</f>
        <v>YES</v>
      </c>
      <c r="D11860" s="59">
        <f t="shared" si="197"/>
        <v>1.21</v>
      </c>
      <c r="E11860" s="1">
        <v>2.9887000000000001</v>
      </c>
      <c r="F11860" s="26">
        <v>8228</v>
      </c>
      <c r="G11860" s="17" t="s">
        <v>9170</v>
      </c>
      <c r="H11860" s="127" t="s">
        <v>11330</v>
      </c>
      <c r="I11860" s="4"/>
    </row>
    <row r="11861" spans="1:9" ht="30">
      <c r="A11861" s="6">
        <v>11859</v>
      </c>
      <c r="B11861" s="56" t="s">
        <v>11615</v>
      </c>
      <c r="C11861" s="25" t="str">
        <f>IF(D11861=2,"NO","YES")</f>
        <v>YES</v>
      </c>
      <c r="D11861" s="59">
        <f t="shared" si="197"/>
        <v>1.17</v>
      </c>
      <c r="E11861" s="1">
        <v>2.8898999999999999</v>
      </c>
      <c r="F11861" s="26">
        <v>7956</v>
      </c>
      <c r="G11861" s="17" t="s">
        <v>9170</v>
      </c>
      <c r="H11861" s="127" t="s">
        <v>11330</v>
      </c>
      <c r="I11861" s="4"/>
    </row>
    <row r="11862" spans="1:9" ht="30">
      <c r="A11862" s="6">
        <v>11860</v>
      </c>
      <c r="B11862" s="56" t="s">
        <v>11616</v>
      </c>
      <c r="C11862" s="25" t="str">
        <f>IF(D11862=2,"NO","YES")</f>
        <v>YES</v>
      </c>
      <c r="D11862" s="59">
        <f t="shared" si="197"/>
        <v>1.71</v>
      </c>
      <c r="E11862" s="1">
        <v>4.2237</v>
      </c>
      <c r="F11862" s="26">
        <v>11628</v>
      </c>
      <c r="G11862" s="17" t="s">
        <v>9170</v>
      </c>
      <c r="H11862" s="127" t="s">
        <v>11330</v>
      </c>
      <c r="I11862" s="4"/>
    </row>
    <row r="11863" spans="1:9" ht="30">
      <c r="A11863" s="6">
        <v>11861</v>
      </c>
      <c r="B11863" s="56" t="s">
        <v>11617</v>
      </c>
      <c r="C11863" s="25" t="str">
        <f>IF(D11863=2,"NO","YES")</f>
        <v>YES</v>
      </c>
      <c r="D11863" s="59">
        <f t="shared" si="197"/>
        <v>0.41</v>
      </c>
      <c r="E11863" s="1">
        <v>1.0126999999999999</v>
      </c>
      <c r="F11863" s="26">
        <v>2788</v>
      </c>
      <c r="G11863" s="17" t="s">
        <v>9170</v>
      </c>
      <c r="H11863" s="127" t="s">
        <v>11330</v>
      </c>
      <c r="I11863" s="4"/>
    </row>
    <row r="11864" spans="1:9" ht="30">
      <c r="A11864" s="6">
        <v>11862</v>
      </c>
      <c r="B11864" s="56" t="s">
        <v>11618</v>
      </c>
      <c r="C11864" s="25" t="str">
        <f>IF(D11864=2,"NO","YES")</f>
        <v>YES</v>
      </c>
      <c r="D11864" s="59">
        <f t="shared" si="197"/>
        <v>0.82</v>
      </c>
      <c r="E11864" s="1">
        <v>2.0253999999999999</v>
      </c>
      <c r="F11864" s="26">
        <v>5576</v>
      </c>
      <c r="G11864" s="17" t="s">
        <v>9170</v>
      </c>
      <c r="H11864" s="127" t="s">
        <v>11330</v>
      </c>
      <c r="I11864" s="4"/>
    </row>
    <row r="11865" spans="1:9" ht="30">
      <c r="A11865" s="6">
        <v>11863</v>
      </c>
      <c r="B11865" s="56" t="s">
        <v>11619</v>
      </c>
      <c r="C11865" s="25" t="str">
        <f>IF(D11865=2,"NO","YES")</f>
        <v>YES</v>
      </c>
      <c r="D11865" s="59">
        <f t="shared" si="197"/>
        <v>0.51</v>
      </c>
      <c r="E11865" s="1">
        <v>1.2597</v>
      </c>
      <c r="F11865" s="26">
        <v>3468</v>
      </c>
      <c r="G11865" s="17" t="s">
        <v>9170</v>
      </c>
      <c r="H11865" s="127" t="s">
        <v>11330</v>
      </c>
      <c r="I11865" s="4"/>
    </row>
    <row r="11866" spans="1:9" ht="30">
      <c r="A11866" s="6">
        <v>11864</v>
      </c>
      <c r="B11866" s="56" t="s">
        <v>11620</v>
      </c>
      <c r="C11866" s="25" t="str">
        <f>IF(D11866=2,"NO","YES")</f>
        <v>YES</v>
      </c>
      <c r="D11866" s="59">
        <f t="shared" si="197"/>
        <v>0.34</v>
      </c>
      <c r="E11866" s="1">
        <v>0.8398000000000001</v>
      </c>
      <c r="F11866" s="26">
        <v>2312</v>
      </c>
      <c r="G11866" s="17" t="s">
        <v>9170</v>
      </c>
      <c r="H11866" s="127" t="s">
        <v>11330</v>
      </c>
      <c r="I11866" s="4"/>
    </row>
    <row r="11867" spans="1:9" ht="30">
      <c r="A11867" s="6">
        <v>11865</v>
      </c>
      <c r="B11867" s="56" t="s">
        <v>11621</v>
      </c>
      <c r="C11867" s="25" t="str">
        <f>IF(D11867=2,"NO","YES")</f>
        <v>YES</v>
      </c>
      <c r="D11867" s="59">
        <f t="shared" si="197"/>
        <v>0.87</v>
      </c>
      <c r="E11867" s="1">
        <v>2.1489000000000003</v>
      </c>
      <c r="F11867" s="26">
        <v>5916</v>
      </c>
      <c r="G11867" s="17" t="s">
        <v>9170</v>
      </c>
      <c r="H11867" s="127" t="s">
        <v>11330</v>
      </c>
      <c r="I11867" s="4"/>
    </row>
    <row r="11868" spans="1:9" ht="30">
      <c r="A11868" s="6">
        <v>11866</v>
      </c>
      <c r="B11868" s="56" t="s">
        <v>11622</v>
      </c>
      <c r="C11868" s="25" t="str">
        <f>IF(D11868=2,"NO","YES")</f>
        <v>YES</v>
      </c>
      <c r="D11868" s="59">
        <f t="shared" si="197"/>
        <v>0.3</v>
      </c>
      <c r="E11868" s="1">
        <v>0.74099999999999999</v>
      </c>
      <c r="F11868" s="26">
        <v>2040</v>
      </c>
      <c r="G11868" s="17" t="s">
        <v>9170</v>
      </c>
      <c r="H11868" s="127" t="s">
        <v>11330</v>
      </c>
      <c r="I11868" s="4"/>
    </row>
    <row r="11869" spans="1:9" ht="30">
      <c r="A11869" s="6">
        <v>11867</v>
      </c>
      <c r="B11869" s="56" t="s">
        <v>11623</v>
      </c>
      <c r="C11869" s="25" t="str">
        <f>IF(D11869=2,"NO","YES")</f>
        <v>YES</v>
      </c>
      <c r="D11869" s="59">
        <f t="shared" si="197"/>
        <v>0.87</v>
      </c>
      <c r="E11869" s="1">
        <v>2.1489000000000003</v>
      </c>
      <c r="F11869" s="26">
        <v>5916</v>
      </c>
      <c r="G11869" s="17" t="s">
        <v>9170</v>
      </c>
      <c r="H11869" s="127" t="s">
        <v>11330</v>
      </c>
      <c r="I11869" s="4"/>
    </row>
    <row r="11870" spans="1:9" ht="30">
      <c r="A11870" s="6">
        <v>11868</v>
      </c>
      <c r="B11870" s="56" t="s">
        <v>11624</v>
      </c>
      <c r="C11870" s="25" t="str">
        <f>IF(D11870=2,"NO","YES")</f>
        <v>YES</v>
      </c>
      <c r="D11870" s="59">
        <f t="shared" si="197"/>
        <v>0.81</v>
      </c>
      <c r="E11870" s="1">
        <v>2.0007000000000001</v>
      </c>
      <c r="F11870" s="26">
        <v>5508</v>
      </c>
      <c r="G11870" s="17" t="s">
        <v>9170</v>
      </c>
      <c r="H11870" s="127" t="s">
        <v>11330</v>
      </c>
      <c r="I11870" s="4"/>
    </row>
    <row r="11871" spans="1:9" ht="30">
      <c r="A11871" s="6">
        <v>11869</v>
      </c>
      <c r="B11871" s="56" t="s">
        <v>11625</v>
      </c>
      <c r="C11871" s="25" t="str">
        <f>IF(D11871=2,"NO","YES")</f>
        <v>YES</v>
      </c>
      <c r="D11871" s="59">
        <f t="shared" si="197"/>
        <v>1.06</v>
      </c>
      <c r="E11871" s="1">
        <v>2.6182000000000003</v>
      </c>
      <c r="F11871" s="26">
        <v>7208</v>
      </c>
      <c r="G11871" s="17" t="s">
        <v>9170</v>
      </c>
      <c r="H11871" s="127" t="s">
        <v>11330</v>
      </c>
      <c r="I11871" s="4"/>
    </row>
    <row r="11872" spans="1:9" ht="30">
      <c r="A11872" s="6">
        <v>11870</v>
      </c>
      <c r="B11872" s="56" t="s">
        <v>11626</v>
      </c>
      <c r="C11872" s="25" t="str">
        <f>IF(D11872=2,"NO","YES")</f>
        <v>YES</v>
      </c>
      <c r="D11872" s="59">
        <f t="shared" si="197"/>
        <v>0.3</v>
      </c>
      <c r="E11872" s="1">
        <v>0.74099999999999999</v>
      </c>
      <c r="F11872" s="26">
        <v>2040</v>
      </c>
      <c r="G11872" s="17" t="s">
        <v>9170</v>
      </c>
      <c r="H11872" s="127" t="s">
        <v>11330</v>
      </c>
      <c r="I11872" s="4"/>
    </row>
    <row r="11873" spans="1:9" ht="30">
      <c r="A11873" s="6">
        <v>11871</v>
      </c>
      <c r="B11873" s="56" t="s">
        <v>11627</v>
      </c>
      <c r="C11873" s="25" t="str">
        <f>IF(D11873=2,"NO","YES")</f>
        <v>YES</v>
      </c>
      <c r="D11873" s="59">
        <f t="shared" si="197"/>
        <v>0.23</v>
      </c>
      <c r="E11873" s="1">
        <v>0.56810000000000005</v>
      </c>
      <c r="F11873" s="26">
        <v>1564</v>
      </c>
      <c r="G11873" s="17" t="s">
        <v>9170</v>
      </c>
      <c r="H11873" s="127" t="s">
        <v>11330</v>
      </c>
      <c r="I11873" s="4"/>
    </row>
    <row r="11874" spans="1:9" ht="30">
      <c r="A11874" s="6">
        <v>11872</v>
      </c>
      <c r="B11874" s="56" t="s">
        <v>11628</v>
      </c>
      <c r="C11874" s="25" t="str">
        <f>IF(D11874=2,"NO","YES")</f>
        <v>YES</v>
      </c>
      <c r="D11874" s="59">
        <f t="shared" si="197"/>
        <v>0.95</v>
      </c>
      <c r="E11874" s="1">
        <v>2.3465000000000003</v>
      </c>
      <c r="F11874" s="26">
        <v>6460</v>
      </c>
      <c r="G11874" s="17" t="s">
        <v>9170</v>
      </c>
      <c r="H11874" s="127" t="s">
        <v>11330</v>
      </c>
      <c r="I11874" s="4"/>
    </row>
    <row r="11875" spans="1:9" ht="30">
      <c r="A11875" s="6">
        <v>11873</v>
      </c>
      <c r="B11875" s="56" t="s">
        <v>11629</v>
      </c>
      <c r="C11875" s="25" t="str">
        <f>IF(D11875=2,"NO","YES")</f>
        <v>YES</v>
      </c>
      <c r="D11875" s="59">
        <f t="shared" si="197"/>
        <v>0.56999999999999995</v>
      </c>
      <c r="E11875" s="1">
        <v>1.4078999999999999</v>
      </c>
      <c r="F11875" s="26">
        <v>3876</v>
      </c>
      <c r="G11875" s="17" t="s">
        <v>9170</v>
      </c>
      <c r="H11875" s="127" t="s">
        <v>11330</v>
      </c>
      <c r="I11875" s="4"/>
    </row>
    <row r="11876" spans="1:9" ht="30">
      <c r="A11876" s="6">
        <v>11874</v>
      </c>
      <c r="B11876" s="56" t="s">
        <v>11630</v>
      </c>
      <c r="C11876" s="25" t="str">
        <f>IF(D11876=2,"NO","YES")</f>
        <v>YES</v>
      </c>
      <c r="D11876" s="59">
        <f t="shared" si="197"/>
        <v>0.74</v>
      </c>
      <c r="E11876" s="1">
        <v>1.8278000000000001</v>
      </c>
      <c r="F11876" s="26">
        <v>5032</v>
      </c>
      <c r="G11876" s="17" t="s">
        <v>9170</v>
      </c>
      <c r="H11876" s="127" t="s">
        <v>11330</v>
      </c>
      <c r="I11876" s="4"/>
    </row>
    <row r="11877" spans="1:9" ht="30">
      <c r="A11877" s="6">
        <v>11875</v>
      </c>
      <c r="B11877" s="56" t="s">
        <v>11631</v>
      </c>
      <c r="C11877" s="25" t="str">
        <f>IF(D11877=2,"NO","YES")</f>
        <v>YES</v>
      </c>
      <c r="D11877" s="59">
        <f t="shared" si="197"/>
        <v>0.97</v>
      </c>
      <c r="E11877" s="1">
        <v>2.3959000000000001</v>
      </c>
      <c r="F11877" s="26">
        <v>6596</v>
      </c>
      <c r="G11877" s="17" t="s">
        <v>9170</v>
      </c>
      <c r="H11877" s="127" t="s">
        <v>11330</v>
      </c>
      <c r="I11877" s="4"/>
    </row>
    <row r="11878" spans="1:9" ht="30">
      <c r="A11878" s="6">
        <v>11876</v>
      </c>
      <c r="B11878" s="56" t="s">
        <v>11632</v>
      </c>
      <c r="C11878" s="25" t="str">
        <f>IF(D11878=2,"NO","YES")</f>
        <v>YES</v>
      </c>
      <c r="D11878" s="59">
        <f t="shared" si="197"/>
        <v>1.42</v>
      </c>
      <c r="E11878" s="1">
        <v>3.5074000000000001</v>
      </c>
      <c r="F11878" s="26">
        <v>9656</v>
      </c>
      <c r="G11878" s="17" t="s">
        <v>9170</v>
      </c>
      <c r="H11878" s="127" t="s">
        <v>11330</v>
      </c>
      <c r="I11878" s="4"/>
    </row>
    <row r="11879" spans="1:9" ht="30">
      <c r="A11879" s="6">
        <v>11877</v>
      </c>
      <c r="B11879" s="56" t="s">
        <v>11633</v>
      </c>
      <c r="C11879" s="25" t="str">
        <f>IF(D11879=2,"NO","YES")</f>
        <v>YES</v>
      </c>
      <c r="D11879" s="59">
        <f t="shared" si="197"/>
        <v>1.0900000000000001</v>
      </c>
      <c r="E11879" s="1">
        <v>2.6923000000000004</v>
      </c>
      <c r="F11879" s="26">
        <v>7412</v>
      </c>
      <c r="G11879" s="17" t="s">
        <v>9170</v>
      </c>
      <c r="H11879" s="127" t="s">
        <v>11330</v>
      </c>
      <c r="I11879" s="4"/>
    </row>
    <row r="11880" spans="1:9" ht="30">
      <c r="A11880" s="6">
        <v>11878</v>
      </c>
      <c r="B11880" s="56" t="s">
        <v>11634</v>
      </c>
      <c r="C11880" s="25" t="str">
        <f>IF(D11880=2,"NO","YES")</f>
        <v>YES</v>
      </c>
      <c r="D11880" s="59">
        <f t="shared" si="197"/>
        <v>0.96</v>
      </c>
      <c r="E11880" s="1">
        <v>2.3712</v>
      </c>
      <c r="F11880" s="26">
        <v>6528</v>
      </c>
      <c r="G11880" s="17" t="s">
        <v>9170</v>
      </c>
      <c r="H11880" s="127" t="s">
        <v>11330</v>
      </c>
      <c r="I11880" s="4"/>
    </row>
    <row r="11881" spans="1:9">
      <c r="A11881" s="6">
        <v>11879</v>
      </c>
      <c r="B11881" s="56" t="s">
        <v>11635</v>
      </c>
      <c r="C11881" s="25" t="str">
        <f>IF(D11881=2,"NO","YES")</f>
        <v>YES</v>
      </c>
      <c r="D11881" s="59">
        <f t="shared" si="197"/>
        <v>0.39</v>
      </c>
      <c r="E11881" s="1">
        <v>0.96330000000000016</v>
      </c>
      <c r="F11881" s="26">
        <v>2652</v>
      </c>
      <c r="G11881" s="17" t="s">
        <v>9170</v>
      </c>
      <c r="H11881" s="127" t="s">
        <v>11330</v>
      </c>
      <c r="I11881" s="4"/>
    </row>
    <row r="11882" spans="1:9" ht="30">
      <c r="A11882" s="6">
        <v>11880</v>
      </c>
      <c r="B11882" s="56" t="s">
        <v>11636</v>
      </c>
      <c r="C11882" s="25" t="str">
        <f>IF(D11882=2,"NO","YES")</f>
        <v>YES</v>
      </c>
      <c r="D11882" s="59">
        <f t="shared" si="197"/>
        <v>1.06</v>
      </c>
      <c r="E11882" s="1">
        <v>2.6182000000000003</v>
      </c>
      <c r="F11882" s="26">
        <v>7208</v>
      </c>
      <c r="G11882" s="17" t="s">
        <v>9170</v>
      </c>
      <c r="H11882" s="127" t="s">
        <v>11330</v>
      </c>
      <c r="I11882" s="4"/>
    </row>
    <row r="11883" spans="1:9" ht="30">
      <c r="A11883" s="6">
        <v>11881</v>
      </c>
      <c r="B11883" s="56" t="s">
        <v>11637</v>
      </c>
      <c r="C11883" s="25" t="str">
        <f>IF(D11883=2,"NO","YES")</f>
        <v>YES</v>
      </c>
      <c r="D11883" s="59">
        <f t="shared" si="197"/>
        <v>1.05</v>
      </c>
      <c r="E11883" s="1">
        <v>2.5935000000000001</v>
      </c>
      <c r="F11883" s="26">
        <v>7140</v>
      </c>
      <c r="G11883" s="17" t="s">
        <v>9170</v>
      </c>
      <c r="H11883" s="127" t="s">
        <v>11330</v>
      </c>
      <c r="I11883" s="4"/>
    </row>
    <row r="11884" spans="1:9" ht="30">
      <c r="A11884" s="6">
        <v>11882</v>
      </c>
      <c r="B11884" s="56" t="s">
        <v>11638</v>
      </c>
      <c r="C11884" s="25" t="str">
        <f>IF(D11884=2,"NO","YES")</f>
        <v>YES</v>
      </c>
      <c r="D11884" s="59">
        <f t="shared" si="197"/>
        <v>1.02</v>
      </c>
      <c r="E11884" s="1">
        <v>2.5194000000000001</v>
      </c>
      <c r="F11884" s="26">
        <v>6936</v>
      </c>
      <c r="G11884" s="17" t="s">
        <v>9170</v>
      </c>
      <c r="H11884" s="127" t="s">
        <v>11330</v>
      </c>
      <c r="I11884" s="4"/>
    </row>
    <row r="11885" spans="1:9" ht="30">
      <c r="A11885" s="6">
        <v>11883</v>
      </c>
      <c r="B11885" s="56" t="s">
        <v>11639</v>
      </c>
      <c r="C11885" s="25" t="str">
        <f>IF(D11885=2,"NO","YES")</f>
        <v>YES</v>
      </c>
      <c r="D11885" s="59">
        <f t="shared" si="197"/>
        <v>1.01</v>
      </c>
      <c r="E11885" s="1">
        <v>2.4947000000000004</v>
      </c>
      <c r="F11885" s="26">
        <v>6868</v>
      </c>
      <c r="G11885" s="17" t="s">
        <v>9170</v>
      </c>
      <c r="H11885" s="127" t="s">
        <v>11330</v>
      </c>
      <c r="I11885" s="4"/>
    </row>
    <row r="11886" spans="1:9" ht="30">
      <c r="A11886" s="6">
        <v>11884</v>
      </c>
      <c r="B11886" s="56" t="s">
        <v>11640</v>
      </c>
      <c r="C11886" s="25" t="str">
        <f>IF(D11886=2,"NO","YES")</f>
        <v>YES</v>
      </c>
      <c r="D11886" s="59">
        <f t="shared" ref="D11886:D11949" si="198">F11886/6800</f>
        <v>1.46</v>
      </c>
      <c r="E11886" s="1">
        <v>3.6062000000000003</v>
      </c>
      <c r="F11886" s="26">
        <v>9928</v>
      </c>
      <c r="G11886" s="17" t="s">
        <v>9170</v>
      </c>
      <c r="H11886" s="127" t="s">
        <v>11330</v>
      </c>
      <c r="I11886" s="4"/>
    </row>
    <row r="11887" spans="1:9" ht="30">
      <c r="A11887" s="6">
        <v>11885</v>
      </c>
      <c r="B11887" s="56" t="s">
        <v>11641</v>
      </c>
      <c r="C11887" s="25" t="str">
        <f>IF(D11887=2,"NO","YES")</f>
        <v>YES</v>
      </c>
      <c r="D11887" s="59">
        <f t="shared" si="198"/>
        <v>0.68</v>
      </c>
      <c r="E11887" s="1">
        <v>1.6796000000000002</v>
      </c>
      <c r="F11887" s="26">
        <v>4624</v>
      </c>
      <c r="G11887" s="17" t="s">
        <v>9170</v>
      </c>
      <c r="H11887" s="127" t="s">
        <v>11330</v>
      </c>
      <c r="I11887" s="4"/>
    </row>
    <row r="11888" spans="1:9" ht="30">
      <c r="A11888" s="6">
        <v>11886</v>
      </c>
      <c r="B11888" s="56" t="s">
        <v>11642</v>
      </c>
      <c r="C11888" s="25" t="str">
        <f>IF(D11888=2,"NO","YES")</f>
        <v>YES</v>
      </c>
      <c r="D11888" s="59">
        <f t="shared" si="198"/>
        <v>0.6</v>
      </c>
      <c r="E11888" s="1">
        <v>1.482</v>
      </c>
      <c r="F11888" s="26">
        <v>4080</v>
      </c>
      <c r="G11888" s="17" t="s">
        <v>9170</v>
      </c>
      <c r="H11888" s="127" t="s">
        <v>11330</v>
      </c>
      <c r="I11888" s="4"/>
    </row>
    <row r="11889" spans="1:9">
      <c r="A11889" s="6">
        <v>11887</v>
      </c>
      <c r="B11889" s="56" t="s">
        <v>11643</v>
      </c>
      <c r="C11889" s="25" t="str">
        <f>IF(D11889=2,"NO","YES")</f>
        <v>YES</v>
      </c>
      <c r="D11889" s="59">
        <f t="shared" si="198"/>
        <v>1.06</v>
      </c>
      <c r="E11889" s="1">
        <v>2.6182000000000003</v>
      </c>
      <c r="F11889" s="26">
        <v>7208</v>
      </c>
      <c r="G11889" s="17" t="s">
        <v>9170</v>
      </c>
      <c r="H11889" s="127" t="s">
        <v>11330</v>
      </c>
      <c r="I11889" s="4"/>
    </row>
    <row r="11890" spans="1:9" ht="30">
      <c r="A11890" s="6">
        <v>11888</v>
      </c>
      <c r="B11890" s="56" t="s">
        <v>11644</v>
      </c>
      <c r="C11890" s="25" t="str">
        <f>IF(D11890=2,"NO","YES")</f>
        <v>YES</v>
      </c>
      <c r="D11890" s="59">
        <f t="shared" si="198"/>
        <v>1.29</v>
      </c>
      <c r="E11890" s="1">
        <v>3.1863000000000001</v>
      </c>
      <c r="F11890" s="26">
        <v>8772</v>
      </c>
      <c r="G11890" s="17" t="s">
        <v>9170</v>
      </c>
      <c r="H11890" s="127" t="s">
        <v>11330</v>
      </c>
      <c r="I11890" s="4"/>
    </row>
    <row r="11891" spans="1:9" ht="30">
      <c r="A11891" s="6">
        <v>11889</v>
      </c>
      <c r="B11891" s="56" t="s">
        <v>11645</v>
      </c>
      <c r="C11891" s="25" t="str">
        <f>IF(D11891=2,"NO","YES")</f>
        <v>YES</v>
      </c>
      <c r="D11891" s="59">
        <f t="shared" si="198"/>
        <v>0.41</v>
      </c>
      <c r="E11891" s="1">
        <v>1.0126999999999999</v>
      </c>
      <c r="F11891" s="26">
        <v>2788</v>
      </c>
      <c r="G11891" s="17" t="s">
        <v>9170</v>
      </c>
      <c r="H11891" s="127" t="s">
        <v>11330</v>
      </c>
      <c r="I11891" s="4"/>
    </row>
    <row r="11892" spans="1:9" ht="30">
      <c r="A11892" s="6">
        <v>11890</v>
      </c>
      <c r="B11892" s="56" t="s">
        <v>11646</v>
      </c>
      <c r="C11892" s="25" t="str">
        <f>IF(D11892=2,"NO","YES")</f>
        <v>YES</v>
      </c>
      <c r="D11892" s="59">
        <f t="shared" si="198"/>
        <v>0.97</v>
      </c>
      <c r="E11892" s="1">
        <v>2.3959000000000001</v>
      </c>
      <c r="F11892" s="26">
        <v>6596</v>
      </c>
      <c r="G11892" s="17" t="s">
        <v>9170</v>
      </c>
      <c r="H11892" s="127" t="s">
        <v>11330</v>
      </c>
      <c r="I11892" s="4"/>
    </row>
    <row r="11893" spans="1:9" ht="30">
      <c r="A11893" s="6">
        <v>11891</v>
      </c>
      <c r="B11893" s="56" t="s">
        <v>11647</v>
      </c>
      <c r="C11893" s="25" t="str">
        <f>IF(D11893=2,"NO","YES")</f>
        <v>YES</v>
      </c>
      <c r="D11893" s="59">
        <f t="shared" si="198"/>
        <v>1.72</v>
      </c>
      <c r="E11893" s="1">
        <v>4.2484000000000002</v>
      </c>
      <c r="F11893" s="26">
        <v>11696</v>
      </c>
      <c r="G11893" s="17" t="s">
        <v>9170</v>
      </c>
      <c r="H11893" s="127" t="s">
        <v>11330</v>
      </c>
      <c r="I11893" s="4"/>
    </row>
    <row r="11894" spans="1:9" ht="30">
      <c r="A11894" s="6">
        <v>11892</v>
      </c>
      <c r="B11894" s="56" t="s">
        <v>11648</v>
      </c>
      <c r="C11894" s="25" t="str">
        <f>IF(D11894=2,"NO","YES")</f>
        <v>YES</v>
      </c>
      <c r="D11894" s="59">
        <f t="shared" si="198"/>
        <v>1.21</v>
      </c>
      <c r="E11894" s="1">
        <v>2.9887000000000001</v>
      </c>
      <c r="F11894" s="26">
        <v>8228</v>
      </c>
      <c r="G11894" s="17" t="s">
        <v>9170</v>
      </c>
      <c r="H11894" s="127" t="s">
        <v>11330</v>
      </c>
      <c r="I11894" s="4"/>
    </row>
    <row r="11895" spans="1:9" ht="30">
      <c r="A11895" s="6">
        <v>11893</v>
      </c>
      <c r="B11895" s="56" t="s">
        <v>11649</v>
      </c>
      <c r="C11895" s="25" t="str">
        <f>IF(D11895=2,"NO","YES")</f>
        <v>YES</v>
      </c>
      <c r="D11895" s="59">
        <f t="shared" si="198"/>
        <v>0.89</v>
      </c>
      <c r="E11895" s="1">
        <v>2.1983000000000001</v>
      </c>
      <c r="F11895" s="26">
        <v>6052</v>
      </c>
      <c r="G11895" s="17" t="s">
        <v>9170</v>
      </c>
      <c r="H11895" s="127" t="s">
        <v>11330</v>
      </c>
      <c r="I11895" s="4"/>
    </row>
    <row r="11896" spans="1:9">
      <c r="A11896" s="6">
        <v>11894</v>
      </c>
      <c r="B11896" s="56" t="s">
        <v>11650</v>
      </c>
      <c r="C11896" s="25" t="str">
        <f>IF(D11896=2,"NO","YES")</f>
        <v>YES</v>
      </c>
      <c r="D11896" s="59">
        <f t="shared" si="198"/>
        <v>0.45</v>
      </c>
      <c r="E11896" s="1">
        <v>1.1115000000000002</v>
      </c>
      <c r="F11896" s="26">
        <v>3060</v>
      </c>
      <c r="G11896" s="17" t="s">
        <v>9170</v>
      </c>
      <c r="H11896" s="127" t="s">
        <v>11330</v>
      </c>
      <c r="I11896" s="4"/>
    </row>
    <row r="11897" spans="1:9" ht="30">
      <c r="A11897" s="6">
        <v>11895</v>
      </c>
      <c r="B11897" s="56" t="s">
        <v>11651</v>
      </c>
      <c r="C11897" s="25" t="str">
        <f>IF(D11897=2,"NO","YES")</f>
        <v>YES</v>
      </c>
      <c r="D11897" s="59">
        <f t="shared" si="198"/>
        <v>0.21</v>
      </c>
      <c r="E11897" s="1">
        <v>0.51870000000000005</v>
      </c>
      <c r="F11897" s="26">
        <v>1428</v>
      </c>
      <c r="G11897" s="17" t="s">
        <v>9170</v>
      </c>
      <c r="H11897" s="127" t="s">
        <v>11330</v>
      </c>
      <c r="I11897" s="4"/>
    </row>
    <row r="11898" spans="1:9" ht="30">
      <c r="A11898" s="6">
        <v>11896</v>
      </c>
      <c r="B11898" s="56" t="s">
        <v>11652</v>
      </c>
      <c r="C11898" s="25" t="str">
        <f>IF(D11898=2,"NO","YES")</f>
        <v>YES</v>
      </c>
      <c r="D11898" s="59">
        <f t="shared" si="198"/>
        <v>1.17</v>
      </c>
      <c r="E11898" s="1">
        <v>2.8898999999999999</v>
      </c>
      <c r="F11898" s="26">
        <v>7956</v>
      </c>
      <c r="G11898" s="17" t="s">
        <v>9170</v>
      </c>
      <c r="H11898" s="127" t="s">
        <v>11330</v>
      </c>
      <c r="I11898" s="4"/>
    </row>
    <row r="11899" spans="1:9" ht="30">
      <c r="A11899" s="6">
        <v>11897</v>
      </c>
      <c r="B11899" s="56" t="s">
        <v>11653</v>
      </c>
      <c r="C11899" s="25" t="str">
        <f>IF(D11899=2,"NO","YES")</f>
        <v>YES</v>
      </c>
      <c r="D11899" s="59">
        <f t="shared" si="198"/>
        <v>1.23</v>
      </c>
      <c r="E11899" s="1">
        <v>3.0381</v>
      </c>
      <c r="F11899" s="26">
        <v>8364</v>
      </c>
      <c r="G11899" s="17" t="s">
        <v>9170</v>
      </c>
      <c r="H11899" s="127" t="s">
        <v>11330</v>
      </c>
      <c r="I11899" s="4"/>
    </row>
    <row r="11900" spans="1:9" ht="30">
      <c r="A11900" s="6">
        <v>11898</v>
      </c>
      <c r="B11900" s="56" t="s">
        <v>11654</v>
      </c>
      <c r="C11900" s="25" t="str">
        <f>IF(D11900=2,"NO","YES")</f>
        <v>YES</v>
      </c>
      <c r="D11900" s="59">
        <f t="shared" si="198"/>
        <v>1.33</v>
      </c>
      <c r="E11900" s="1">
        <v>3.2851000000000004</v>
      </c>
      <c r="F11900" s="26">
        <v>9044</v>
      </c>
      <c r="G11900" s="17" t="s">
        <v>9170</v>
      </c>
      <c r="H11900" s="127" t="s">
        <v>11330</v>
      </c>
      <c r="I11900" s="4"/>
    </row>
    <row r="11901" spans="1:9" ht="30">
      <c r="A11901" s="6">
        <v>11899</v>
      </c>
      <c r="B11901" s="56" t="s">
        <v>11655</v>
      </c>
      <c r="C11901" s="25" t="str">
        <f>IF(D11901=2,"NO","YES")</f>
        <v>YES</v>
      </c>
      <c r="D11901" s="59">
        <f t="shared" si="198"/>
        <v>7.0000000000000007E-2</v>
      </c>
      <c r="E11901" s="1">
        <v>0.17290000000000003</v>
      </c>
      <c r="F11901" s="26">
        <v>476</v>
      </c>
      <c r="G11901" s="17" t="s">
        <v>9170</v>
      </c>
      <c r="H11901" s="127" t="s">
        <v>11330</v>
      </c>
      <c r="I11901" s="4"/>
    </row>
    <row r="11902" spans="1:9" ht="30">
      <c r="A11902" s="6">
        <v>11900</v>
      </c>
      <c r="B11902" s="56" t="s">
        <v>11656</v>
      </c>
      <c r="C11902" s="25" t="str">
        <f>IF(D11902=2,"NO","YES")</f>
        <v>NO</v>
      </c>
      <c r="D11902" s="59">
        <f t="shared" si="198"/>
        <v>2</v>
      </c>
      <c r="E11902" s="1">
        <v>4.9400000000000004</v>
      </c>
      <c r="F11902" s="26">
        <v>13600</v>
      </c>
      <c r="G11902" s="17" t="s">
        <v>9170</v>
      </c>
      <c r="H11902" s="127" t="s">
        <v>11330</v>
      </c>
      <c r="I11902" s="4"/>
    </row>
    <row r="11903" spans="1:9" ht="30">
      <c r="A11903" s="6">
        <v>11901</v>
      </c>
      <c r="B11903" s="56" t="s">
        <v>11657</v>
      </c>
      <c r="C11903" s="25" t="str">
        <f>IF(D11903=2,"NO","YES")</f>
        <v>YES</v>
      </c>
      <c r="D11903" s="59">
        <f t="shared" si="198"/>
        <v>0.5</v>
      </c>
      <c r="E11903" s="1">
        <v>1.2350000000000001</v>
      </c>
      <c r="F11903" s="26">
        <v>3400</v>
      </c>
      <c r="G11903" s="17" t="s">
        <v>9170</v>
      </c>
      <c r="H11903" s="127" t="s">
        <v>11330</v>
      </c>
      <c r="I11903" s="4"/>
    </row>
    <row r="11904" spans="1:9" ht="30">
      <c r="A11904" s="6">
        <v>11902</v>
      </c>
      <c r="B11904" s="56" t="s">
        <v>11658</v>
      </c>
      <c r="C11904" s="25" t="str">
        <f>IF(D11904=2,"NO","YES")</f>
        <v>YES</v>
      </c>
      <c r="D11904" s="59">
        <f t="shared" si="198"/>
        <v>0.62</v>
      </c>
      <c r="E11904" s="1">
        <v>1.5314000000000001</v>
      </c>
      <c r="F11904" s="26">
        <v>4216</v>
      </c>
      <c r="G11904" s="17" t="s">
        <v>9170</v>
      </c>
      <c r="H11904" s="127" t="s">
        <v>11330</v>
      </c>
      <c r="I11904" s="4"/>
    </row>
    <row r="11905" spans="1:9" ht="30">
      <c r="A11905" s="6">
        <v>11903</v>
      </c>
      <c r="B11905" s="56" t="s">
        <v>11659</v>
      </c>
      <c r="C11905" s="25" t="str">
        <f>IF(D11905=2,"NO","YES")</f>
        <v>YES</v>
      </c>
      <c r="D11905" s="59">
        <f t="shared" si="198"/>
        <v>0.17</v>
      </c>
      <c r="E11905" s="1">
        <v>0.41990000000000005</v>
      </c>
      <c r="F11905" s="26">
        <v>1156</v>
      </c>
      <c r="G11905" s="17" t="s">
        <v>9170</v>
      </c>
      <c r="H11905" s="127" t="s">
        <v>11330</v>
      </c>
      <c r="I11905" s="4"/>
    </row>
    <row r="11906" spans="1:9" ht="30">
      <c r="A11906" s="6">
        <v>11904</v>
      </c>
      <c r="B11906" s="56" t="s">
        <v>11660</v>
      </c>
      <c r="C11906" s="25" t="str">
        <f>IF(D11906=2,"NO","YES")</f>
        <v>YES</v>
      </c>
      <c r="D11906" s="59">
        <f t="shared" si="198"/>
        <v>0.39</v>
      </c>
      <c r="E11906" s="1">
        <v>0.96330000000000016</v>
      </c>
      <c r="F11906" s="26">
        <v>2652</v>
      </c>
      <c r="G11906" s="17" t="s">
        <v>9170</v>
      </c>
      <c r="H11906" s="127" t="s">
        <v>11330</v>
      </c>
      <c r="I11906" s="4"/>
    </row>
    <row r="11907" spans="1:9" ht="30">
      <c r="A11907" s="6">
        <v>11905</v>
      </c>
      <c r="B11907" s="56" t="s">
        <v>11661</v>
      </c>
      <c r="C11907" s="25" t="str">
        <f>IF(D11907=2,"NO","YES")</f>
        <v>YES</v>
      </c>
      <c r="D11907" s="59">
        <f t="shared" si="198"/>
        <v>0.2</v>
      </c>
      <c r="E11907" s="1">
        <v>0.49400000000000005</v>
      </c>
      <c r="F11907" s="26">
        <v>1360</v>
      </c>
      <c r="G11907" s="17" t="s">
        <v>9170</v>
      </c>
      <c r="H11907" s="127" t="s">
        <v>11330</v>
      </c>
      <c r="I11907" s="4"/>
    </row>
    <row r="11908" spans="1:9" ht="30">
      <c r="A11908" s="6">
        <v>11906</v>
      </c>
      <c r="B11908" s="56" t="s">
        <v>11662</v>
      </c>
      <c r="C11908" s="25" t="str">
        <f>IF(D11908=2,"NO","YES")</f>
        <v>YES</v>
      </c>
      <c r="D11908" s="59">
        <f t="shared" si="198"/>
        <v>1.17</v>
      </c>
      <c r="E11908" s="1">
        <v>2.8898999999999999</v>
      </c>
      <c r="F11908" s="26">
        <v>7956</v>
      </c>
      <c r="G11908" s="17" t="s">
        <v>9170</v>
      </c>
      <c r="H11908" s="127" t="s">
        <v>11330</v>
      </c>
      <c r="I11908" s="4"/>
    </row>
    <row r="11909" spans="1:9" ht="30">
      <c r="A11909" s="6">
        <v>11907</v>
      </c>
      <c r="B11909" s="56" t="s">
        <v>11663</v>
      </c>
      <c r="C11909" s="25" t="str">
        <f>IF(D11909=2,"NO","YES")</f>
        <v>YES</v>
      </c>
      <c r="D11909" s="59">
        <f t="shared" si="198"/>
        <v>0.3</v>
      </c>
      <c r="E11909" s="1">
        <v>0.74099999999999999</v>
      </c>
      <c r="F11909" s="26">
        <v>2040</v>
      </c>
      <c r="G11909" s="17" t="s">
        <v>9170</v>
      </c>
      <c r="H11909" s="127" t="s">
        <v>11330</v>
      </c>
      <c r="I11909" s="4"/>
    </row>
    <row r="11910" spans="1:9" ht="30">
      <c r="A11910" s="6">
        <v>11908</v>
      </c>
      <c r="B11910" s="56" t="s">
        <v>11664</v>
      </c>
      <c r="C11910" s="25" t="str">
        <f>IF(D11910=2,"NO","YES")</f>
        <v>YES</v>
      </c>
      <c r="D11910" s="59">
        <f t="shared" si="198"/>
        <v>0.87</v>
      </c>
      <c r="E11910" s="1">
        <v>2.1489000000000003</v>
      </c>
      <c r="F11910" s="26">
        <v>5916</v>
      </c>
      <c r="G11910" s="17" t="s">
        <v>9170</v>
      </c>
      <c r="H11910" s="127" t="s">
        <v>11330</v>
      </c>
      <c r="I11910" s="4"/>
    </row>
    <row r="11911" spans="1:9" ht="30">
      <c r="A11911" s="6">
        <v>11909</v>
      </c>
      <c r="B11911" s="56" t="s">
        <v>11665</v>
      </c>
      <c r="C11911" s="25" t="str">
        <f>IF(D11911=2,"NO","YES")</f>
        <v>YES</v>
      </c>
      <c r="D11911" s="59">
        <f t="shared" si="198"/>
        <v>0.12</v>
      </c>
      <c r="E11911" s="1">
        <v>0.2964</v>
      </c>
      <c r="F11911" s="26">
        <v>816</v>
      </c>
      <c r="G11911" s="17" t="s">
        <v>9170</v>
      </c>
      <c r="H11911" s="127" t="s">
        <v>11330</v>
      </c>
      <c r="I11911" s="4"/>
    </row>
    <row r="11912" spans="1:9" ht="30">
      <c r="A11912" s="6">
        <v>11910</v>
      </c>
      <c r="B11912" s="56" t="s">
        <v>11666</v>
      </c>
      <c r="C11912" s="25" t="str">
        <f>IF(D11912=2,"NO","YES")</f>
        <v>YES</v>
      </c>
      <c r="D11912" s="59">
        <f t="shared" si="198"/>
        <v>1.1399999999999999</v>
      </c>
      <c r="E11912" s="1">
        <v>2.8157999999999999</v>
      </c>
      <c r="F11912" s="26">
        <v>7752</v>
      </c>
      <c r="G11912" s="17" t="s">
        <v>9170</v>
      </c>
      <c r="H11912" s="127" t="s">
        <v>11330</v>
      </c>
      <c r="I11912" s="4"/>
    </row>
    <row r="11913" spans="1:9" ht="30">
      <c r="A11913" s="6">
        <v>11911</v>
      </c>
      <c r="B11913" s="56" t="s">
        <v>11667</v>
      </c>
      <c r="C11913" s="25" t="str">
        <f>IF(D11913=2,"NO","YES")</f>
        <v>YES</v>
      </c>
      <c r="D11913" s="59">
        <f t="shared" si="198"/>
        <v>0.36</v>
      </c>
      <c r="E11913" s="1">
        <v>0.88919999999999999</v>
      </c>
      <c r="F11913" s="26">
        <v>2448</v>
      </c>
      <c r="G11913" s="17" t="s">
        <v>9170</v>
      </c>
      <c r="H11913" s="127" t="s">
        <v>11330</v>
      </c>
      <c r="I11913" s="4"/>
    </row>
    <row r="11914" spans="1:9" ht="30">
      <c r="A11914" s="6">
        <v>11912</v>
      </c>
      <c r="B11914" s="56" t="s">
        <v>11668</v>
      </c>
      <c r="C11914" s="25" t="str">
        <f>IF(D11914=2,"NO","YES")</f>
        <v>YES</v>
      </c>
      <c r="D11914" s="59">
        <f t="shared" si="198"/>
        <v>0.79</v>
      </c>
      <c r="E11914" s="1">
        <v>1.9513000000000003</v>
      </c>
      <c r="F11914" s="26">
        <v>5372</v>
      </c>
      <c r="G11914" s="17" t="s">
        <v>9170</v>
      </c>
      <c r="H11914" s="127" t="s">
        <v>11330</v>
      </c>
      <c r="I11914" s="4"/>
    </row>
    <row r="11915" spans="1:9" ht="30">
      <c r="A11915" s="6">
        <v>11913</v>
      </c>
      <c r="B11915" s="56" t="s">
        <v>11669</v>
      </c>
      <c r="C11915" s="25" t="str">
        <f>IF(D11915=2,"NO","YES")</f>
        <v>YES</v>
      </c>
      <c r="D11915" s="59">
        <f t="shared" si="198"/>
        <v>0.63</v>
      </c>
      <c r="E11915" s="1">
        <v>1.5561</v>
      </c>
      <c r="F11915" s="26">
        <v>4284</v>
      </c>
      <c r="G11915" s="17" t="s">
        <v>9170</v>
      </c>
      <c r="H11915" s="127" t="s">
        <v>11330</v>
      </c>
      <c r="I11915" s="4"/>
    </row>
    <row r="11916" spans="1:9" ht="30">
      <c r="A11916" s="6">
        <v>11914</v>
      </c>
      <c r="B11916" s="56" t="s">
        <v>11670</v>
      </c>
      <c r="C11916" s="25" t="str">
        <f>IF(D11916=2,"NO","YES")</f>
        <v>YES</v>
      </c>
      <c r="D11916" s="59">
        <f t="shared" si="198"/>
        <v>0.3</v>
      </c>
      <c r="E11916" s="1">
        <v>0.74099999999999999</v>
      </c>
      <c r="F11916" s="26">
        <v>2040</v>
      </c>
      <c r="G11916" s="17" t="s">
        <v>9170</v>
      </c>
      <c r="H11916" s="127" t="s">
        <v>11330</v>
      </c>
      <c r="I11916" s="4"/>
    </row>
    <row r="11917" spans="1:9" ht="30">
      <c r="A11917" s="6">
        <v>11915</v>
      </c>
      <c r="B11917" s="56" t="s">
        <v>11671</v>
      </c>
      <c r="C11917" s="25" t="str">
        <f>IF(D11917=2,"NO","YES")</f>
        <v>YES</v>
      </c>
      <c r="D11917" s="59">
        <f t="shared" si="198"/>
        <v>0.72</v>
      </c>
      <c r="E11917" s="1">
        <v>1.7784</v>
      </c>
      <c r="F11917" s="26">
        <v>4896</v>
      </c>
      <c r="G11917" s="17" t="s">
        <v>9170</v>
      </c>
      <c r="H11917" s="127" t="s">
        <v>11330</v>
      </c>
      <c r="I11917" s="4"/>
    </row>
    <row r="11918" spans="1:9" ht="30">
      <c r="A11918" s="6">
        <v>11916</v>
      </c>
      <c r="B11918" s="56" t="s">
        <v>11672</v>
      </c>
      <c r="C11918" s="25" t="str">
        <f>IF(D11918=2,"NO","YES")</f>
        <v>YES</v>
      </c>
      <c r="D11918" s="59">
        <f t="shared" si="198"/>
        <v>0.74</v>
      </c>
      <c r="E11918" s="1">
        <v>1.8278000000000001</v>
      </c>
      <c r="F11918" s="26">
        <v>5032</v>
      </c>
      <c r="G11918" s="17" t="s">
        <v>9170</v>
      </c>
      <c r="H11918" s="127" t="s">
        <v>11330</v>
      </c>
      <c r="I11918" s="4"/>
    </row>
    <row r="11919" spans="1:9" ht="30">
      <c r="A11919" s="6">
        <v>11917</v>
      </c>
      <c r="B11919" s="56" t="s">
        <v>11673</v>
      </c>
      <c r="C11919" s="25" t="str">
        <f>IF(D11919=2,"NO","YES")</f>
        <v>YES</v>
      </c>
      <c r="D11919" s="59">
        <f t="shared" si="198"/>
        <v>0.77</v>
      </c>
      <c r="E11919" s="1">
        <v>1.9019000000000001</v>
      </c>
      <c r="F11919" s="26">
        <v>5236</v>
      </c>
      <c r="G11919" s="17" t="s">
        <v>9170</v>
      </c>
      <c r="H11919" s="127" t="s">
        <v>11330</v>
      </c>
      <c r="I11919" s="4"/>
    </row>
    <row r="11920" spans="1:9" ht="30">
      <c r="A11920" s="6">
        <v>11918</v>
      </c>
      <c r="B11920" s="56" t="s">
        <v>11674</v>
      </c>
      <c r="C11920" s="25" t="str">
        <f>IF(D11920=2,"NO","YES")</f>
        <v>YES</v>
      </c>
      <c r="D11920" s="59">
        <f t="shared" si="198"/>
        <v>1.8</v>
      </c>
      <c r="E11920" s="1">
        <v>4.4460000000000006</v>
      </c>
      <c r="F11920" s="26">
        <v>12240</v>
      </c>
      <c r="G11920" s="17" t="s">
        <v>9170</v>
      </c>
      <c r="H11920" s="127" t="s">
        <v>11330</v>
      </c>
      <c r="I11920" s="4"/>
    </row>
    <row r="11921" spans="1:9" ht="30">
      <c r="A11921" s="6">
        <v>11919</v>
      </c>
      <c r="B11921" s="56" t="s">
        <v>11675</v>
      </c>
      <c r="C11921" s="25" t="str">
        <f>IF(D11921=2,"NO","YES")</f>
        <v>YES</v>
      </c>
      <c r="D11921" s="59">
        <f t="shared" si="198"/>
        <v>0.91</v>
      </c>
      <c r="E11921" s="1">
        <v>2.2477000000000005</v>
      </c>
      <c r="F11921" s="26">
        <v>6188</v>
      </c>
      <c r="G11921" s="17" t="s">
        <v>9170</v>
      </c>
      <c r="H11921" s="127" t="s">
        <v>11330</v>
      </c>
      <c r="I11921" s="4"/>
    </row>
    <row r="11922" spans="1:9" ht="30">
      <c r="A11922" s="6">
        <v>11920</v>
      </c>
      <c r="B11922" s="56" t="s">
        <v>11676</v>
      </c>
      <c r="C11922" s="25" t="str">
        <f>IF(D11922=2,"NO","YES")</f>
        <v>YES</v>
      </c>
      <c r="D11922" s="59">
        <f t="shared" si="198"/>
        <v>0.83</v>
      </c>
      <c r="E11922" s="1">
        <v>2.0501</v>
      </c>
      <c r="F11922" s="26">
        <v>5644</v>
      </c>
      <c r="G11922" s="17" t="s">
        <v>9170</v>
      </c>
      <c r="H11922" s="127" t="s">
        <v>11330</v>
      </c>
      <c r="I11922" s="4"/>
    </row>
    <row r="11923" spans="1:9" ht="30">
      <c r="A11923" s="6">
        <v>11921</v>
      </c>
      <c r="B11923" s="56" t="s">
        <v>11677</v>
      </c>
      <c r="C11923" s="25" t="str">
        <f>IF(D11923=2,"NO","YES")</f>
        <v>YES</v>
      </c>
      <c r="D11923" s="59">
        <f t="shared" si="198"/>
        <v>0.24</v>
      </c>
      <c r="E11923" s="1">
        <v>0.59279999999999999</v>
      </c>
      <c r="F11923" s="26">
        <v>1632</v>
      </c>
      <c r="G11923" s="17" t="s">
        <v>9170</v>
      </c>
      <c r="H11923" s="127" t="s">
        <v>11330</v>
      </c>
      <c r="I11923" s="4"/>
    </row>
    <row r="11924" spans="1:9" ht="30">
      <c r="A11924" s="6">
        <v>11922</v>
      </c>
      <c r="B11924" s="56" t="s">
        <v>11678</v>
      </c>
      <c r="C11924" s="25" t="str">
        <f>IF(D11924=2,"NO","YES")</f>
        <v>YES</v>
      </c>
      <c r="D11924" s="59">
        <f t="shared" si="198"/>
        <v>0.48</v>
      </c>
      <c r="E11924" s="1">
        <v>1.1856</v>
      </c>
      <c r="F11924" s="26">
        <v>3264</v>
      </c>
      <c r="G11924" s="17" t="s">
        <v>9170</v>
      </c>
      <c r="H11924" s="127" t="s">
        <v>11330</v>
      </c>
      <c r="I11924" s="4"/>
    </row>
    <row r="11925" spans="1:9" ht="30">
      <c r="A11925" s="6">
        <v>11923</v>
      </c>
      <c r="B11925" s="56" t="s">
        <v>11679</v>
      </c>
      <c r="C11925" s="25" t="str">
        <f>IF(D11925=2,"NO","YES")</f>
        <v>YES</v>
      </c>
      <c r="D11925" s="59">
        <f t="shared" si="198"/>
        <v>0.79</v>
      </c>
      <c r="E11925" s="1">
        <v>1.9513000000000003</v>
      </c>
      <c r="F11925" s="26">
        <v>5372</v>
      </c>
      <c r="G11925" s="17" t="s">
        <v>9170</v>
      </c>
      <c r="H11925" s="127" t="s">
        <v>11330</v>
      </c>
      <c r="I11925" s="4"/>
    </row>
    <row r="11926" spans="1:9" ht="30">
      <c r="A11926" s="6">
        <v>11924</v>
      </c>
      <c r="B11926" s="56" t="s">
        <v>11680</v>
      </c>
      <c r="C11926" s="25" t="str">
        <f>IF(D11926=2,"NO","YES")</f>
        <v>YES</v>
      </c>
      <c r="D11926" s="59">
        <f t="shared" si="198"/>
        <v>1.89</v>
      </c>
      <c r="E11926" s="1">
        <v>4.6683000000000003</v>
      </c>
      <c r="F11926" s="26">
        <v>12852</v>
      </c>
      <c r="G11926" s="17" t="s">
        <v>9170</v>
      </c>
      <c r="H11926" s="127" t="s">
        <v>11330</v>
      </c>
      <c r="I11926" s="4"/>
    </row>
    <row r="11927" spans="1:9" ht="30">
      <c r="A11927" s="6">
        <v>11925</v>
      </c>
      <c r="B11927" s="56" t="s">
        <v>11681</v>
      </c>
      <c r="C11927" s="25" t="str">
        <f>IF(D11927=2,"NO","YES")</f>
        <v>YES</v>
      </c>
      <c r="D11927" s="59">
        <f t="shared" si="198"/>
        <v>1.03</v>
      </c>
      <c r="E11927" s="1">
        <v>2.5441000000000003</v>
      </c>
      <c r="F11927" s="26">
        <v>7004</v>
      </c>
      <c r="G11927" s="17" t="s">
        <v>9170</v>
      </c>
      <c r="H11927" s="127" t="s">
        <v>11330</v>
      </c>
      <c r="I11927" s="4"/>
    </row>
    <row r="11928" spans="1:9" ht="30">
      <c r="A11928" s="6">
        <v>11926</v>
      </c>
      <c r="B11928" s="56" t="s">
        <v>11682</v>
      </c>
      <c r="C11928" s="25" t="str">
        <f>IF(D11928=2,"NO","YES")</f>
        <v>YES</v>
      </c>
      <c r="D11928" s="59">
        <f t="shared" si="198"/>
        <v>0.11</v>
      </c>
      <c r="E11928" s="1">
        <v>0.2717</v>
      </c>
      <c r="F11928" s="26">
        <v>748</v>
      </c>
      <c r="G11928" s="17" t="s">
        <v>9170</v>
      </c>
      <c r="H11928" s="127" t="s">
        <v>11330</v>
      </c>
      <c r="I11928" s="4"/>
    </row>
    <row r="11929" spans="1:9" ht="30">
      <c r="A11929" s="6">
        <v>11927</v>
      </c>
      <c r="B11929" s="56" t="s">
        <v>11683</v>
      </c>
      <c r="C11929" s="25" t="str">
        <f>IF(D11929=2,"NO","YES")</f>
        <v>YES</v>
      </c>
      <c r="D11929" s="59">
        <f t="shared" si="198"/>
        <v>0.28000000000000003</v>
      </c>
      <c r="E11929" s="1">
        <v>0.6916000000000001</v>
      </c>
      <c r="F11929" s="26">
        <v>1904</v>
      </c>
      <c r="G11929" s="17" t="s">
        <v>9170</v>
      </c>
      <c r="H11929" s="127" t="s">
        <v>11330</v>
      </c>
      <c r="I11929" s="4"/>
    </row>
    <row r="11930" spans="1:9" ht="30">
      <c r="A11930" s="6">
        <v>11928</v>
      </c>
      <c r="B11930" s="56" t="s">
        <v>11684</v>
      </c>
      <c r="C11930" s="25" t="str">
        <f>IF(D11930=2,"NO","YES")</f>
        <v>YES</v>
      </c>
      <c r="D11930" s="59">
        <f t="shared" si="198"/>
        <v>1.84</v>
      </c>
      <c r="E11930" s="1">
        <v>4.5448000000000004</v>
      </c>
      <c r="F11930" s="26">
        <v>12512</v>
      </c>
      <c r="G11930" s="17" t="s">
        <v>9170</v>
      </c>
      <c r="H11930" s="127" t="s">
        <v>11330</v>
      </c>
      <c r="I11930" s="4"/>
    </row>
    <row r="11931" spans="1:9" ht="30">
      <c r="A11931" s="6">
        <v>11929</v>
      </c>
      <c r="B11931" s="56" t="s">
        <v>11685</v>
      </c>
      <c r="C11931" s="25" t="str">
        <f>IF(D11931=2,"NO","YES")</f>
        <v>YES</v>
      </c>
      <c r="D11931" s="59">
        <f t="shared" si="198"/>
        <v>0.76</v>
      </c>
      <c r="E11931" s="1">
        <v>1.8772000000000002</v>
      </c>
      <c r="F11931" s="26">
        <v>5168</v>
      </c>
      <c r="G11931" s="17" t="s">
        <v>9170</v>
      </c>
      <c r="H11931" s="127" t="s">
        <v>11330</v>
      </c>
      <c r="I11931" s="4"/>
    </row>
    <row r="11932" spans="1:9" ht="30">
      <c r="A11932" s="6">
        <v>11930</v>
      </c>
      <c r="B11932" s="56" t="s">
        <v>11686</v>
      </c>
      <c r="C11932" s="25" t="str">
        <f>IF(D11932=2,"NO","YES")</f>
        <v>YES</v>
      </c>
      <c r="D11932" s="59">
        <f t="shared" si="198"/>
        <v>0.92</v>
      </c>
      <c r="E11932" s="1">
        <v>2.2724000000000002</v>
      </c>
      <c r="F11932" s="26">
        <v>6256</v>
      </c>
      <c r="G11932" s="17" t="s">
        <v>9170</v>
      </c>
      <c r="H11932" s="127" t="s">
        <v>11330</v>
      </c>
      <c r="I11932" s="4"/>
    </row>
    <row r="11933" spans="1:9" ht="30">
      <c r="A11933" s="6">
        <v>11931</v>
      </c>
      <c r="B11933" s="56" t="s">
        <v>11687</v>
      </c>
      <c r="C11933" s="25" t="str">
        <f>IF(D11933=2,"NO","YES")</f>
        <v>YES</v>
      </c>
      <c r="D11933" s="59">
        <f t="shared" si="198"/>
        <v>1.45</v>
      </c>
      <c r="E11933" s="1">
        <v>3.5815000000000001</v>
      </c>
      <c r="F11933" s="26">
        <v>9860</v>
      </c>
      <c r="G11933" s="17" t="s">
        <v>9170</v>
      </c>
      <c r="H11933" s="127" t="s">
        <v>11330</v>
      </c>
      <c r="I11933" s="4"/>
    </row>
    <row r="11934" spans="1:9" ht="30">
      <c r="A11934" s="6">
        <v>11932</v>
      </c>
      <c r="B11934" s="56" t="s">
        <v>11688</v>
      </c>
      <c r="C11934" s="25" t="str">
        <f>IF(D11934=2,"NO","YES")</f>
        <v>YES</v>
      </c>
      <c r="D11934" s="59">
        <f t="shared" si="198"/>
        <v>0.46</v>
      </c>
      <c r="E11934" s="1">
        <v>1.1362000000000001</v>
      </c>
      <c r="F11934" s="26">
        <v>3128</v>
      </c>
      <c r="G11934" s="17" t="s">
        <v>9170</v>
      </c>
      <c r="H11934" s="127" t="s">
        <v>11330</v>
      </c>
      <c r="I11934" s="4"/>
    </row>
    <row r="11935" spans="1:9" ht="30">
      <c r="A11935" s="6">
        <v>11933</v>
      </c>
      <c r="B11935" s="56" t="s">
        <v>11689</v>
      </c>
      <c r="C11935" s="25" t="str">
        <f>IF(D11935=2,"NO","YES")</f>
        <v>YES</v>
      </c>
      <c r="D11935" s="59">
        <f t="shared" si="198"/>
        <v>0.44</v>
      </c>
      <c r="E11935" s="1">
        <v>1.0868</v>
      </c>
      <c r="F11935" s="26">
        <v>2992</v>
      </c>
      <c r="G11935" s="17" t="s">
        <v>9170</v>
      </c>
      <c r="H11935" s="127" t="s">
        <v>11330</v>
      </c>
      <c r="I11935" s="4"/>
    </row>
    <row r="11936" spans="1:9" ht="30">
      <c r="A11936" s="6">
        <v>11934</v>
      </c>
      <c r="B11936" s="56" t="s">
        <v>11690</v>
      </c>
      <c r="C11936" s="25" t="str">
        <f>IF(D11936=2,"NO","YES")</f>
        <v>YES</v>
      </c>
      <c r="D11936" s="59">
        <f t="shared" si="198"/>
        <v>0.39</v>
      </c>
      <c r="E11936" s="1">
        <v>0.96330000000000016</v>
      </c>
      <c r="F11936" s="26">
        <v>2652</v>
      </c>
      <c r="G11936" s="17" t="s">
        <v>9170</v>
      </c>
      <c r="H11936" s="127" t="s">
        <v>11330</v>
      </c>
      <c r="I11936" s="4"/>
    </row>
    <row r="11937" spans="1:9" ht="30">
      <c r="A11937" s="6">
        <v>11935</v>
      </c>
      <c r="B11937" s="56" t="s">
        <v>11691</v>
      </c>
      <c r="C11937" s="25" t="str">
        <f>IF(D11937=2,"NO","YES")</f>
        <v>YES</v>
      </c>
      <c r="D11937" s="59">
        <f t="shared" si="198"/>
        <v>0.52</v>
      </c>
      <c r="E11937" s="1">
        <v>1.2844000000000002</v>
      </c>
      <c r="F11937" s="26">
        <v>3536</v>
      </c>
      <c r="G11937" s="17" t="s">
        <v>9170</v>
      </c>
      <c r="H11937" s="127" t="s">
        <v>11330</v>
      </c>
      <c r="I11937" s="4"/>
    </row>
    <row r="11938" spans="1:9" ht="30">
      <c r="A11938" s="6">
        <v>11936</v>
      </c>
      <c r="B11938" s="56" t="s">
        <v>11692</v>
      </c>
      <c r="C11938" s="25" t="str">
        <f>IF(D11938=2,"NO","YES")</f>
        <v>YES</v>
      </c>
      <c r="D11938" s="59">
        <f t="shared" si="198"/>
        <v>0.14000000000000001</v>
      </c>
      <c r="E11938" s="1">
        <v>0.34580000000000005</v>
      </c>
      <c r="F11938" s="26">
        <v>952</v>
      </c>
      <c r="G11938" s="17" t="s">
        <v>9170</v>
      </c>
      <c r="H11938" s="127" t="s">
        <v>11330</v>
      </c>
      <c r="I11938" s="4"/>
    </row>
    <row r="11939" spans="1:9" ht="30">
      <c r="A11939" s="6">
        <v>11937</v>
      </c>
      <c r="B11939" s="56" t="s">
        <v>11693</v>
      </c>
      <c r="C11939" s="25" t="str">
        <f>IF(D11939=2,"NO","YES")</f>
        <v>YES</v>
      </c>
      <c r="D11939" s="59">
        <f t="shared" si="198"/>
        <v>1.1499999999999999</v>
      </c>
      <c r="E11939" s="1">
        <v>2.8405</v>
      </c>
      <c r="F11939" s="26">
        <v>7820</v>
      </c>
      <c r="G11939" s="17" t="s">
        <v>9170</v>
      </c>
      <c r="H11939" s="127" t="s">
        <v>11330</v>
      </c>
      <c r="I11939" s="4"/>
    </row>
    <row r="11940" spans="1:9" ht="30">
      <c r="A11940" s="6">
        <v>11938</v>
      </c>
      <c r="B11940" s="56" t="s">
        <v>11694</v>
      </c>
      <c r="C11940" s="25" t="str">
        <f>IF(D11940=2,"NO","YES")</f>
        <v>YES</v>
      </c>
      <c r="D11940" s="59">
        <f t="shared" si="198"/>
        <v>0.42</v>
      </c>
      <c r="E11940" s="1">
        <v>1.0374000000000001</v>
      </c>
      <c r="F11940" s="26">
        <v>2856</v>
      </c>
      <c r="G11940" s="17" t="s">
        <v>9170</v>
      </c>
      <c r="H11940" s="127" t="s">
        <v>11330</v>
      </c>
      <c r="I11940" s="4"/>
    </row>
    <row r="11941" spans="1:9" ht="30">
      <c r="A11941" s="6">
        <v>11939</v>
      </c>
      <c r="B11941" s="56" t="s">
        <v>11695</v>
      </c>
      <c r="C11941" s="25" t="str">
        <f>IF(D11941=2,"NO","YES")</f>
        <v>YES</v>
      </c>
      <c r="D11941" s="59">
        <f t="shared" si="198"/>
        <v>0.82</v>
      </c>
      <c r="E11941" s="1">
        <v>2.0253999999999999</v>
      </c>
      <c r="F11941" s="26">
        <v>5576</v>
      </c>
      <c r="G11941" s="17" t="s">
        <v>9170</v>
      </c>
      <c r="H11941" s="127" t="s">
        <v>11330</v>
      </c>
      <c r="I11941" s="4"/>
    </row>
    <row r="11942" spans="1:9" ht="30">
      <c r="A11942" s="6">
        <v>11940</v>
      </c>
      <c r="B11942" s="56" t="s">
        <v>11696</v>
      </c>
      <c r="C11942" s="25" t="str">
        <f>IF(D11942=2,"NO","YES")</f>
        <v>YES</v>
      </c>
      <c r="D11942" s="59">
        <f t="shared" si="198"/>
        <v>0.86</v>
      </c>
      <c r="E11942" s="1">
        <v>2.1242000000000001</v>
      </c>
      <c r="F11942" s="26">
        <v>5848</v>
      </c>
      <c r="G11942" s="17" t="s">
        <v>9170</v>
      </c>
      <c r="H11942" s="127" t="s">
        <v>11330</v>
      </c>
      <c r="I11942" s="4"/>
    </row>
    <row r="11943" spans="1:9">
      <c r="A11943" s="6">
        <v>11941</v>
      </c>
      <c r="B11943" s="56" t="s">
        <v>11697</v>
      </c>
      <c r="C11943" s="25" t="str">
        <f>IF(D11943=2,"NO","YES")</f>
        <v>YES</v>
      </c>
      <c r="D11943" s="59">
        <f t="shared" si="198"/>
        <v>0.86</v>
      </c>
      <c r="E11943" s="1">
        <v>2.1242000000000001</v>
      </c>
      <c r="F11943" s="26">
        <v>5848</v>
      </c>
      <c r="G11943" s="17" t="s">
        <v>9170</v>
      </c>
      <c r="H11943" s="127" t="s">
        <v>11330</v>
      </c>
      <c r="I11943" s="4"/>
    </row>
    <row r="11944" spans="1:9" ht="30">
      <c r="A11944" s="6">
        <v>11942</v>
      </c>
      <c r="B11944" s="56" t="s">
        <v>11698</v>
      </c>
      <c r="C11944" s="25" t="str">
        <f>IF(D11944=2,"NO","YES")</f>
        <v>YES</v>
      </c>
      <c r="D11944" s="59">
        <f t="shared" si="198"/>
        <v>1.23</v>
      </c>
      <c r="E11944" s="1">
        <v>3.0381</v>
      </c>
      <c r="F11944" s="26">
        <v>8364</v>
      </c>
      <c r="G11944" s="17" t="s">
        <v>9170</v>
      </c>
      <c r="H11944" s="127" t="s">
        <v>11330</v>
      </c>
      <c r="I11944" s="4"/>
    </row>
    <row r="11945" spans="1:9" ht="30">
      <c r="A11945" s="6">
        <v>11943</v>
      </c>
      <c r="B11945" s="56" t="s">
        <v>11699</v>
      </c>
      <c r="C11945" s="25" t="str">
        <f>IF(D11945=2,"NO","YES")</f>
        <v>YES</v>
      </c>
      <c r="D11945" s="59">
        <f t="shared" si="198"/>
        <v>0.55000000000000004</v>
      </c>
      <c r="E11945" s="1">
        <v>1.3585000000000003</v>
      </c>
      <c r="F11945" s="26">
        <v>3740</v>
      </c>
      <c r="G11945" s="17" t="s">
        <v>9170</v>
      </c>
      <c r="H11945" s="127" t="s">
        <v>11330</v>
      </c>
      <c r="I11945" s="4"/>
    </row>
    <row r="11946" spans="1:9" ht="30">
      <c r="A11946" s="6">
        <v>11944</v>
      </c>
      <c r="B11946" s="56" t="s">
        <v>11700</v>
      </c>
      <c r="C11946" s="25" t="str">
        <f>IF(D11946=2,"NO","YES")</f>
        <v>YES</v>
      </c>
      <c r="D11946" s="59">
        <f t="shared" si="198"/>
        <v>1</v>
      </c>
      <c r="E11946" s="1">
        <v>2.4700000000000002</v>
      </c>
      <c r="F11946" s="26">
        <v>6800</v>
      </c>
      <c r="G11946" s="17" t="s">
        <v>9170</v>
      </c>
      <c r="H11946" s="127" t="s">
        <v>11330</v>
      </c>
      <c r="I11946" s="4"/>
    </row>
    <row r="11947" spans="1:9" ht="30">
      <c r="A11947" s="6">
        <v>11945</v>
      </c>
      <c r="B11947" s="56" t="s">
        <v>11701</v>
      </c>
      <c r="C11947" s="25" t="str">
        <f>IF(D11947=2,"NO","YES")</f>
        <v>YES</v>
      </c>
      <c r="D11947" s="59">
        <f t="shared" si="198"/>
        <v>1</v>
      </c>
      <c r="E11947" s="1">
        <v>2.4700000000000002</v>
      </c>
      <c r="F11947" s="26">
        <v>6800</v>
      </c>
      <c r="G11947" s="17" t="s">
        <v>9170</v>
      </c>
      <c r="H11947" s="127" t="s">
        <v>11330</v>
      </c>
      <c r="I11947" s="4"/>
    </row>
    <row r="11948" spans="1:9">
      <c r="A11948" s="6">
        <v>11946</v>
      </c>
      <c r="B11948" s="56" t="s">
        <v>11702</v>
      </c>
      <c r="C11948" s="25" t="str">
        <f>IF(D11948=2,"NO","YES")</f>
        <v>YES</v>
      </c>
      <c r="D11948" s="59">
        <f t="shared" si="198"/>
        <v>0.11</v>
      </c>
      <c r="E11948" s="1">
        <v>0.2717</v>
      </c>
      <c r="F11948" s="26">
        <v>748</v>
      </c>
      <c r="G11948" s="17" t="s">
        <v>9170</v>
      </c>
      <c r="H11948" s="127" t="s">
        <v>11330</v>
      </c>
      <c r="I11948" s="4"/>
    </row>
    <row r="11949" spans="1:9" ht="30">
      <c r="A11949" s="6">
        <v>11947</v>
      </c>
      <c r="B11949" s="56" t="s">
        <v>11703</v>
      </c>
      <c r="C11949" s="25" t="str">
        <f>IF(D11949=2,"NO","YES")</f>
        <v>YES</v>
      </c>
      <c r="D11949" s="59">
        <f t="shared" si="198"/>
        <v>1.45</v>
      </c>
      <c r="E11949" s="1">
        <v>3.5815000000000001</v>
      </c>
      <c r="F11949" s="26">
        <v>9860</v>
      </c>
      <c r="G11949" s="17" t="s">
        <v>9170</v>
      </c>
      <c r="H11949" s="127" t="s">
        <v>11330</v>
      </c>
      <c r="I11949" s="4"/>
    </row>
    <row r="11950" spans="1:9">
      <c r="A11950" s="6">
        <v>11948</v>
      </c>
      <c r="B11950" s="56" t="s">
        <v>11704</v>
      </c>
      <c r="C11950" s="25" t="str">
        <f>IF(D11950=2,"NO","YES")</f>
        <v>YES</v>
      </c>
      <c r="D11950" s="59">
        <f t="shared" ref="D11950:D12002" si="199">F11950/6800</f>
        <v>1.68</v>
      </c>
      <c r="E11950" s="1">
        <v>4.1496000000000004</v>
      </c>
      <c r="F11950" s="26">
        <v>11424</v>
      </c>
      <c r="G11950" s="17" t="s">
        <v>9170</v>
      </c>
      <c r="H11950" s="127" t="s">
        <v>11330</v>
      </c>
      <c r="I11950" s="4"/>
    </row>
    <row r="11951" spans="1:9" ht="30">
      <c r="A11951" s="6">
        <v>11949</v>
      </c>
      <c r="B11951" s="56" t="s">
        <v>11705</v>
      </c>
      <c r="C11951" s="25" t="str">
        <f>IF(D11951=2,"NO","YES")</f>
        <v>YES</v>
      </c>
      <c r="D11951" s="59">
        <f t="shared" si="199"/>
        <v>1.29</v>
      </c>
      <c r="E11951" s="1">
        <v>3.1863000000000001</v>
      </c>
      <c r="F11951" s="26">
        <v>8772</v>
      </c>
      <c r="G11951" s="17" t="s">
        <v>9170</v>
      </c>
      <c r="H11951" s="127" t="s">
        <v>11330</v>
      </c>
      <c r="I11951" s="4"/>
    </row>
    <row r="11952" spans="1:9" ht="30">
      <c r="A11952" s="6">
        <v>11950</v>
      </c>
      <c r="B11952" s="56" t="s">
        <v>11706</v>
      </c>
      <c r="C11952" s="25" t="str">
        <f>IF(D11952=2,"NO","YES")</f>
        <v>YES</v>
      </c>
      <c r="D11952" s="59">
        <f t="shared" si="199"/>
        <v>0.71</v>
      </c>
      <c r="E11952" s="1">
        <v>1.7537</v>
      </c>
      <c r="F11952" s="26">
        <v>4828</v>
      </c>
      <c r="G11952" s="17" t="s">
        <v>9170</v>
      </c>
      <c r="H11952" s="127" t="s">
        <v>11330</v>
      </c>
      <c r="I11952" s="4"/>
    </row>
    <row r="11953" spans="1:9">
      <c r="A11953" s="6">
        <v>11951</v>
      </c>
      <c r="B11953" s="56" t="s">
        <v>11707</v>
      </c>
      <c r="C11953" s="25" t="str">
        <f>IF(D11953=2,"NO","YES")</f>
        <v>YES</v>
      </c>
      <c r="D11953" s="59">
        <f t="shared" si="199"/>
        <v>1.68</v>
      </c>
      <c r="E11953" s="1">
        <v>4.1496000000000004</v>
      </c>
      <c r="F11953" s="26">
        <v>11424</v>
      </c>
      <c r="G11953" s="17" t="s">
        <v>9170</v>
      </c>
      <c r="H11953" s="127" t="s">
        <v>11330</v>
      </c>
      <c r="I11953" s="4"/>
    </row>
    <row r="11954" spans="1:9" ht="30">
      <c r="A11954" s="6">
        <v>11952</v>
      </c>
      <c r="B11954" s="56" t="s">
        <v>11708</v>
      </c>
      <c r="C11954" s="25" t="str">
        <f>IF(D11954=2,"NO","YES")</f>
        <v>YES</v>
      </c>
      <c r="D11954" s="59">
        <f t="shared" si="199"/>
        <v>1.01</v>
      </c>
      <c r="E11954" s="1">
        <v>2.4947000000000004</v>
      </c>
      <c r="F11954" s="26">
        <v>6868</v>
      </c>
      <c r="G11954" s="17" t="s">
        <v>9170</v>
      </c>
      <c r="H11954" s="127" t="s">
        <v>11330</v>
      </c>
      <c r="I11954" s="4"/>
    </row>
    <row r="11955" spans="1:9" ht="30">
      <c r="A11955" s="6">
        <v>11953</v>
      </c>
      <c r="B11955" s="56" t="s">
        <v>11709</v>
      </c>
      <c r="C11955" s="25" t="str">
        <f>IF(D11955=2,"NO","YES")</f>
        <v>YES</v>
      </c>
      <c r="D11955" s="59">
        <f t="shared" si="199"/>
        <v>0.28999999999999998</v>
      </c>
      <c r="E11955" s="1">
        <v>0.71630000000000005</v>
      </c>
      <c r="F11955" s="26">
        <v>1972</v>
      </c>
      <c r="G11955" s="17" t="s">
        <v>9170</v>
      </c>
      <c r="H11955" s="127" t="s">
        <v>11330</v>
      </c>
      <c r="I11955" s="4"/>
    </row>
    <row r="11956" spans="1:9" ht="30">
      <c r="A11956" s="6">
        <v>11954</v>
      </c>
      <c r="B11956" s="56" t="s">
        <v>11710</v>
      </c>
      <c r="C11956" s="25" t="str">
        <f>IF(D11956=2,"NO","YES")</f>
        <v>YES</v>
      </c>
      <c r="D11956" s="59">
        <f t="shared" si="199"/>
        <v>1.17</v>
      </c>
      <c r="E11956" s="1">
        <v>2.8898999999999999</v>
      </c>
      <c r="F11956" s="26">
        <v>7956</v>
      </c>
      <c r="G11956" s="17" t="s">
        <v>9170</v>
      </c>
      <c r="H11956" s="127" t="s">
        <v>11330</v>
      </c>
      <c r="I11956" s="4"/>
    </row>
    <row r="11957" spans="1:9" ht="30">
      <c r="A11957" s="6">
        <v>11955</v>
      </c>
      <c r="B11957" s="56" t="s">
        <v>11711</v>
      </c>
      <c r="C11957" s="25" t="str">
        <f>IF(D11957=2,"NO","YES")</f>
        <v>YES</v>
      </c>
      <c r="D11957" s="59">
        <f t="shared" si="199"/>
        <v>1.17</v>
      </c>
      <c r="E11957" s="1">
        <v>2.8898999999999999</v>
      </c>
      <c r="F11957" s="26">
        <v>7956</v>
      </c>
      <c r="G11957" s="17" t="s">
        <v>9170</v>
      </c>
      <c r="H11957" s="127" t="s">
        <v>11330</v>
      </c>
      <c r="I11957" s="4"/>
    </row>
    <row r="11958" spans="1:9" ht="30">
      <c r="A11958" s="6">
        <v>11956</v>
      </c>
      <c r="B11958" s="56" t="s">
        <v>11712</v>
      </c>
      <c r="C11958" s="25" t="str">
        <f>IF(D11958=2,"NO","YES")</f>
        <v>YES</v>
      </c>
      <c r="D11958" s="59">
        <f t="shared" si="199"/>
        <v>0.88</v>
      </c>
      <c r="E11958" s="1">
        <v>2.1736</v>
      </c>
      <c r="F11958" s="26">
        <v>5984</v>
      </c>
      <c r="G11958" s="17" t="s">
        <v>9170</v>
      </c>
      <c r="H11958" s="127" t="s">
        <v>11330</v>
      </c>
      <c r="I11958" s="4"/>
    </row>
    <row r="11959" spans="1:9">
      <c r="A11959" s="6">
        <v>11957</v>
      </c>
      <c r="B11959" s="56" t="s">
        <v>11713</v>
      </c>
      <c r="C11959" s="25" t="str">
        <f>IF(D11959=2,"NO","YES")</f>
        <v>YES</v>
      </c>
      <c r="D11959" s="59">
        <f t="shared" si="199"/>
        <v>0.53</v>
      </c>
      <c r="E11959" s="1">
        <v>1.3091000000000002</v>
      </c>
      <c r="F11959" s="26">
        <v>3604</v>
      </c>
      <c r="G11959" s="17" t="s">
        <v>9170</v>
      </c>
      <c r="H11959" s="127" t="s">
        <v>11330</v>
      </c>
      <c r="I11959" s="4"/>
    </row>
    <row r="11960" spans="1:9">
      <c r="A11960" s="6">
        <v>11958</v>
      </c>
      <c r="B11960" s="56" t="s">
        <v>11714</v>
      </c>
      <c r="C11960" s="25" t="str">
        <f>IF(D11960=2,"NO","YES")</f>
        <v>YES</v>
      </c>
      <c r="D11960" s="59">
        <f t="shared" si="199"/>
        <v>0.53</v>
      </c>
      <c r="E11960" s="1">
        <v>1.3091000000000002</v>
      </c>
      <c r="F11960" s="26">
        <v>3604</v>
      </c>
      <c r="G11960" s="17" t="s">
        <v>9170</v>
      </c>
      <c r="H11960" s="127" t="s">
        <v>11330</v>
      </c>
      <c r="I11960" s="4"/>
    </row>
    <row r="11961" spans="1:9">
      <c r="A11961" s="6">
        <v>11959</v>
      </c>
      <c r="B11961" s="56" t="s">
        <v>11715</v>
      </c>
      <c r="C11961" s="25" t="str">
        <f>IF(D11961=2,"NO","YES")</f>
        <v>YES</v>
      </c>
      <c r="D11961" s="59">
        <f t="shared" si="199"/>
        <v>0.42</v>
      </c>
      <c r="E11961" s="1">
        <v>1.0374000000000001</v>
      </c>
      <c r="F11961" s="26">
        <v>2856</v>
      </c>
      <c r="G11961" s="17" t="s">
        <v>9170</v>
      </c>
      <c r="H11961" s="127" t="s">
        <v>11330</v>
      </c>
      <c r="I11961" s="4"/>
    </row>
    <row r="11962" spans="1:9" ht="30">
      <c r="A11962" s="6">
        <v>11960</v>
      </c>
      <c r="B11962" s="56" t="s">
        <v>11716</v>
      </c>
      <c r="C11962" s="25" t="str">
        <f>IF(D11962=2,"NO","YES")</f>
        <v>YES</v>
      </c>
      <c r="D11962" s="59">
        <f t="shared" si="199"/>
        <v>0.38</v>
      </c>
      <c r="E11962" s="1">
        <v>0.9386000000000001</v>
      </c>
      <c r="F11962" s="26">
        <v>2584</v>
      </c>
      <c r="G11962" s="17" t="s">
        <v>9170</v>
      </c>
      <c r="H11962" s="127" t="s">
        <v>11330</v>
      </c>
      <c r="I11962" s="4"/>
    </row>
    <row r="11963" spans="1:9" ht="30">
      <c r="A11963" s="6">
        <v>11961</v>
      </c>
      <c r="B11963" s="56" t="s">
        <v>11717</v>
      </c>
      <c r="C11963" s="25" t="str">
        <f>IF(D11963=2,"NO","YES")</f>
        <v>YES</v>
      </c>
      <c r="D11963" s="59">
        <f t="shared" si="199"/>
        <v>1.45</v>
      </c>
      <c r="E11963" s="1">
        <v>3.5815000000000001</v>
      </c>
      <c r="F11963" s="26">
        <v>9860</v>
      </c>
      <c r="G11963" s="17" t="s">
        <v>9170</v>
      </c>
      <c r="H11963" s="127" t="s">
        <v>11330</v>
      </c>
      <c r="I11963" s="4"/>
    </row>
    <row r="11964" spans="1:9" ht="30">
      <c r="A11964" s="6">
        <v>11962</v>
      </c>
      <c r="B11964" s="56" t="s">
        <v>11718</v>
      </c>
      <c r="C11964" s="25" t="str">
        <f>IF(D11964=2,"NO","YES")</f>
        <v>YES</v>
      </c>
      <c r="D11964" s="59">
        <f t="shared" si="199"/>
        <v>0.56999999999999995</v>
      </c>
      <c r="E11964" s="1">
        <v>1.4078999999999999</v>
      </c>
      <c r="F11964" s="26">
        <v>3876</v>
      </c>
      <c r="G11964" s="17" t="s">
        <v>9170</v>
      </c>
      <c r="H11964" s="127" t="s">
        <v>11330</v>
      </c>
      <c r="I11964" s="4"/>
    </row>
    <row r="11965" spans="1:9" ht="30">
      <c r="A11965" s="6">
        <v>11963</v>
      </c>
      <c r="B11965" s="56" t="s">
        <v>11719</v>
      </c>
      <c r="C11965" s="25" t="str">
        <f>IF(D11965=2,"NO","YES")</f>
        <v>YES</v>
      </c>
      <c r="D11965" s="59">
        <f t="shared" si="199"/>
        <v>0.47</v>
      </c>
      <c r="E11965" s="1">
        <v>1.1609</v>
      </c>
      <c r="F11965" s="26">
        <v>3196</v>
      </c>
      <c r="G11965" s="17" t="s">
        <v>9170</v>
      </c>
      <c r="H11965" s="127" t="s">
        <v>11330</v>
      </c>
      <c r="I11965" s="4"/>
    </row>
    <row r="11966" spans="1:9" ht="30">
      <c r="A11966" s="6">
        <v>11964</v>
      </c>
      <c r="B11966" s="56" t="s">
        <v>11720</v>
      </c>
      <c r="C11966" s="25" t="str">
        <f>IF(D11966=2,"NO","YES")</f>
        <v>YES</v>
      </c>
      <c r="D11966" s="59">
        <f t="shared" si="199"/>
        <v>1.18</v>
      </c>
      <c r="E11966" s="1">
        <v>2.9146000000000001</v>
      </c>
      <c r="F11966" s="26">
        <v>8024</v>
      </c>
      <c r="G11966" s="17" t="s">
        <v>9170</v>
      </c>
      <c r="H11966" s="127" t="s">
        <v>11330</v>
      </c>
      <c r="I11966" s="4"/>
    </row>
    <row r="11967" spans="1:9" ht="30">
      <c r="A11967" s="6">
        <v>11965</v>
      </c>
      <c r="B11967" s="56" t="s">
        <v>11721</v>
      </c>
      <c r="C11967" s="25" t="str">
        <f>IF(D11967=2,"NO","YES")</f>
        <v>YES</v>
      </c>
      <c r="D11967" s="59">
        <f t="shared" si="199"/>
        <v>0.77</v>
      </c>
      <c r="E11967" s="1">
        <v>1.9019000000000001</v>
      </c>
      <c r="F11967" s="26">
        <v>5236</v>
      </c>
      <c r="G11967" s="17" t="s">
        <v>9170</v>
      </c>
      <c r="H11967" s="127" t="s">
        <v>11330</v>
      </c>
      <c r="I11967" s="4"/>
    </row>
    <row r="11968" spans="1:9" ht="30">
      <c r="A11968" s="6">
        <v>11966</v>
      </c>
      <c r="B11968" s="56" t="s">
        <v>11722</v>
      </c>
      <c r="C11968" s="25" t="str">
        <f>IF(D11968=2,"NO","YES")</f>
        <v>YES</v>
      </c>
      <c r="D11968" s="59">
        <f t="shared" si="199"/>
        <v>0.43</v>
      </c>
      <c r="E11968" s="1">
        <v>1.0621</v>
      </c>
      <c r="F11968" s="26">
        <v>2924</v>
      </c>
      <c r="G11968" s="17" t="s">
        <v>9170</v>
      </c>
      <c r="H11968" s="127" t="s">
        <v>11330</v>
      </c>
      <c r="I11968" s="4"/>
    </row>
    <row r="11969" spans="1:9" ht="30">
      <c r="A11969" s="6">
        <v>11967</v>
      </c>
      <c r="B11969" s="56" t="s">
        <v>11723</v>
      </c>
      <c r="C11969" s="25" t="str">
        <f>IF(D11969=2,"NO","YES")</f>
        <v>YES</v>
      </c>
      <c r="D11969" s="59">
        <f t="shared" si="199"/>
        <v>0.46</v>
      </c>
      <c r="E11969" s="1">
        <v>1.1362000000000001</v>
      </c>
      <c r="F11969" s="26">
        <v>3128</v>
      </c>
      <c r="G11969" s="17" t="s">
        <v>9170</v>
      </c>
      <c r="H11969" s="127" t="s">
        <v>11330</v>
      </c>
      <c r="I11969" s="4"/>
    </row>
    <row r="11970" spans="1:9" ht="30">
      <c r="A11970" s="6">
        <v>11968</v>
      </c>
      <c r="B11970" s="56" t="s">
        <v>11724</v>
      </c>
      <c r="C11970" s="25" t="str">
        <f>IF(D11970=2,"NO","YES")</f>
        <v>YES</v>
      </c>
      <c r="D11970" s="59">
        <f t="shared" si="199"/>
        <v>1.87</v>
      </c>
      <c r="E11970" s="1">
        <v>4.6189000000000009</v>
      </c>
      <c r="F11970" s="26">
        <v>12716</v>
      </c>
      <c r="G11970" s="17" t="s">
        <v>9170</v>
      </c>
      <c r="H11970" s="127" t="s">
        <v>11330</v>
      </c>
      <c r="I11970" s="4"/>
    </row>
    <row r="11971" spans="1:9" ht="30">
      <c r="A11971" s="6">
        <v>11969</v>
      </c>
      <c r="B11971" s="56" t="s">
        <v>11725</v>
      </c>
      <c r="C11971" s="25" t="str">
        <f>IF(D11971=2,"NO","YES")</f>
        <v>YES</v>
      </c>
      <c r="D11971" s="59">
        <f t="shared" si="199"/>
        <v>1.1499999999999999</v>
      </c>
      <c r="E11971" s="1">
        <v>2.8405</v>
      </c>
      <c r="F11971" s="26">
        <v>7820</v>
      </c>
      <c r="G11971" s="17" t="s">
        <v>9170</v>
      </c>
      <c r="H11971" s="127" t="s">
        <v>11330</v>
      </c>
      <c r="I11971" s="4"/>
    </row>
    <row r="11972" spans="1:9" ht="30">
      <c r="A11972" s="6">
        <v>11970</v>
      </c>
      <c r="B11972" s="56" t="s">
        <v>11726</v>
      </c>
      <c r="C11972" s="25" t="str">
        <f>IF(D11972=2,"NO","YES")</f>
        <v>YES</v>
      </c>
      <c r="D11972" s="59">
        <f t="shared" si="199"/>
        <v>0.47</v>
      </c>
      <c r="E11972" s="1">
        <v>1.1609</v>
      </c>
      <c r="F11972" s="26">
        <v>3196</v>
      </c>
      <c r="G11972" s="17" t="s">
        <v>9170</v>
      </c>
      <c r="H11972" s="127" t="s">
        <v>11330</v>
      </c>
      <c r="I11972" s="4"/>
    </row>
    <row r="11973" spans="1:9" ht="30">
      <c r="A11973" s="6">
        <v>11971</v>
      </c>
      <c r="B11973" s="56" t="s">
        <v>11727</v>
      </c>
      <c r="C11973" s="25" t="str">
        <f>IF(D11973=2,"NO","YES")</f>
        <v>YES</v>
      </c>
      <c r="D11973" s="59">
        <f t="shared" si="199"/>
        <v>1.06</v>
      </c>
      <c r="E11973" s="1">
        <v>2.6182000000000003</v>
      </c>
      <c r="F11973" s="26">
        <v>7208</v>
      </c>
      <c r="G11973" s="17" t="s">
        <v>9170</v>
      </c>
      <c r="H11973" s="127" t="s">
        <v>11330</v>
      </c>
      <c r="I11973" s="4"/>
    </row>
    <row r="11974" spans="1:9" ht="30">
      <c r="A11974" s="6">
        <v>11972</v>
      </c>
      <c r="B11974" s="56" t="s">
        <v>11728</v>
      </c>
      <c r="C11974" s="25" t="str">
        <f>IF(D11974=2,"NO","YES")</f>
        <v>YES</v>
      </c>
      <c r="D11974" s="59">
        <f t="shared" si="199"/>
        <v>0.55000000000000004</v>
      </c>
      <c r="E11974" s="1">
        <v>1.3585000000000003</v>
      </c>
      <c r="F11974" s="26">
        <v>3740</v>
      </c>
      <c r="G11974" s="17" t="s">
        <v>9170</v>
      </c>
      <c r="H11974" s="127" t="s">
        <v>11330</v>
      </c>
      <c r="I11974" s="4"/>
    </row>
    <row r="11975" spans="1:9" ht="30">
      <c r="A11975" s="6">
        <v>11973</v>
      </c>
      <c r="B11975" s="56" t="s">
        <v>11729</v>
      </c>
      <c r="C11975" s="25" t="str">
        <f>IF(D11975=2,"NO","YES")</f>
        <v>YES</v>
      </c>
      <c r="D11975" s="59">
        <f t="shared" si="199"/>
        <v>0.66</v>
      </c>
      <c r="E11975" s="1">
        <v>1.6302000000000003</v>
      </c>
      <c r="F11975" s="26">
        <v>4488</v>
      </c>
      <c r="G11975" s="17" t="s">
        <v>9170</v>
      </c>
      <c r="H11975" s="127" t="s">
        <v>11330</v>
      </c>
      <c r="I11975" s="4"/>
    </row>
    <row r="11976" spans="1:9" ht="30">
      <c r="A11976" s="6">
        <v>11974</v>
      </c>
      <c r="B11976" s="56" t="s">
        <v>11730</v>
      </c>
      <c r="C11976" s="25" t="str">
        <f>IF(D11976=2,"NO","YES")</f>
        <v>YES</v>
      </c>
      <c r="D11976" s="59">
        <f t="shared" si="199"/>
        <v>0.93</v>
      </c>
      <c r="E11976" s="1">
        <v>2.2971000000000004</v>
      </c>
      <c r="F11976" s="26">
        <v>6324</v>
      </c>
      <c r="G11976" s="17" t="s">
        <v>9170</v>
      </c>
      <c r="H11976" s="127" t="s">
        <v>11330</v>
      </c>
      <c r="I11976" s="4"/>
    </row>
    <row r="11977" spans="1:9" ht="30">
      <c r="A11977" s="6">
        <v>11975</v>
      </c>
      <c r="B11977" s="56" t="s">
        <v>11731</v>
      </c>
      <c r="C11977" s="25" t="str">
        <f>IF(D11977=2,"NO","YES")</f>
        <v>YES</v>
      </c>
      <c r="D11977" s="59">
        <f t="shared" si="199"/>
        <v>0.38</v>
      </c>
      <c r="E11977" s="1">
        <v>0.9386000000000001</v>
      </c>
      <c r="F11977" s="26">
        <v>2584</v>
      </c>
      <c r="G11977" s="17" t="s">
        <v>9170</v>
      </c>
      <c r="H11977" s="127" t="s">
        <v>11330</v>
      </c>
      <c r="I11977" s="4"/>
    </row>
    <row r="11978" spans="1:9" ht="30">
      <c r="A11978" s="6">
        <v>11976</v>
      </c>
      <c r="B11978" s="56" t="s">
        <v>11732</v>
      </c>
      <c r="C11978" s="25" t="str">
        <f>IF(D11978=2,"NO","YES")</f>
        <v>YES</v>
      </c>
      <c r="D11978" s="59">
        <f t="shared" si="199"/>
        <v>1.1100000000000001</v>
      </c>
      <c r="E11978" s="1">
        <v>2.7417000000000002</v>
      </c>
      <c r="F11978" s="26">
        <v>7548</v>
      </c>
      <c r="G11978" s="17" t="s">
        <v>9170</v>
      </c>
      <c r="H11978" s="127" t="s">
        <v>11330</v>
      </c>
      <c r="I11978" s="4"/>
    </row>
    <row r="11979" spans="1:9" ht="30">
      <c r="A11979" s="6">
        <v>11977</v>
      </c>
      <c r="B11979" s="56" t="s">
        <v>11733</v>
      </c>
      <c r="C11979" s="25" t="str">
        <f>IF(D11979=2,"NO","YES")</f>
        <v>YES</v>
      </c>
      <c r="D11979" s="59">
        <f t="shared" si="199"/>
        <v>1.02</v>
      </c>
      <c r="E11979" s="1">
        <v>2.5194000000000001</v>
      </c>
      <c r="F11979" s="26">
        <v>6936</v>
      </c>
      <c r="G11979" s="17" t="s">
        <v>9170</v>
      </c>
      <c r="H11979" s="127" t="s">
        <v>11330</v>
      </c>
      <c r="I11979" s="4"/>
    </row>
    <row r="11980" spans="1:9" ht="30">
      <c r="A11980" s="6">
        <v>11978</v>
      </c>
      <c r="B11980" s="56" t="s">
        <v>11734</v>
      </c>
      <c r="C11980" s="25" t="str">
        <f>IF(D11980=2,"NO","YES")</f>
        <v>YES</v>
      </c>
      <c r="D11980" s="59">
        <f t="shared" si="199"/>
        <v>1.1299999999999999</v>
      </c>
      <c r="E11980" s="1">
        <v>2.7911000000000001</v>
      </c>
      <c r="F11980" s="26">
        <v>7684</v>
      </c>
      <c r="G11980" s="17" t="s">
        <v>9170</v>
      </c>
      <c r="H11980" s="127" t="s">
        <v>11330</v>
      </c>
      <c r="I11980" s="4"/>
    </row>
    <row r="11981" spans="1:9" ht="30">
      <c r="A11981" s="6">
        <v>11979</v>
      </c>
      <c r="B11981" s="56" t="s">
        <v>11735</v>
      </c>
      <c r="C11981" s="25" t="str">
        <f>IF(D11981=2,"NO","YES")</f>
        <v>YES</v>
      </c>
      <c r="D11981" s="59">
        <f t="shared" si="199"/>
        <v>1.04</v>
      </c>
      <c r="E11981" s="1">
        <v>2.5688000000000004</v>
      </c>
      <c r="F11981" s="26">
        <v>7072</v>
      </c>
      <c r="G11981" s="17" t="s">
        <v>9170</v>
      </c>
      <c r="H11981" s="127" t="s">
        <v>11330</v>
      </c>
      <c r="I11981" s="4"/>
    </row>
    <row r="11982" spans="1:9" ht="30">
      <c r="A11982" s="6">
        <v>11980</v>
      </c>
      <c r="B11982" s="56" t="s">
        <v>11736</v>
      </c>
      <c r="C11982" s="25" t="str">
        <f>IF(D11982=2,"NO","YES")</f>
        <v>YES</v>
      </c>
      <c r="D11982" s="59">
        <f t="shared" si="199"/>
        <v>1.54</v>
      </c>
      <c r="E11982" s="1">
        <v>3.8038000000000003</v>
      </c>
      <c r="F11982" s="26">
        <v>10472</v>
      </c>
      <c r="G11982" s="17" t="s">
        <v>9170</v>
      </c>
      <c r="H11982" s="127" t="s">
        <v>11330</v>
      </c>
      <c r="I11982" s="4"/>
    </row>
    <row r="11983" spans="1:9" ht="30">
      <c r="A11983" s="6">
        <v>11981</v>
      </c>
      <c r="B11983" s="56" t="s">
        <v>11737</v>
      </c>
      <c r="C11983" s="25" t="str">
        <f>IF(D11983=2,"NO","YES")</f>
        <v>YES</v>
      </c>
      <c r="D11983" s="59">
        <f t="shared" si="199"/>
        <v>0.8</v>
      </c>
      <c r="E11983" s="1">
        <v>1.9760000000000002</v>
      </c>
      <c r="F11983" s="26">
        <v>5440</v>
      </c>
      <c r="G11983" s="17" t="s">
        <v>9170</v>
      </c>
      <c r="H11983" s="127" t="s">
        <v>11330</v>
      </c>
      <c r="I11983" s="4"/>
    </row>
    <row r="11984" spans="1:9" ht="30">
      <c r="A11984" s="6">
        <v>11982</v>
      </c>
      <c r="B11984" s="56" t="s">
        <v>11738</v>
      </c>
      <c r="C11984" s="25" t="str">
        <f>IF(D11984=2,"NO","YES")</f>
        <v>YES</v>
      </c>
      <c r="D11984" s="59">
        <f t="shared" si="199"/>
        <v>1.1499999999999999</v>
      </c>
      <c r="E11984" s="1">
        <v>2.8405</v>
      </c>
      <c r="F11984" s="26">
        <v>7820</v>
      </c>
      <c r="G11984" s="17" t="s">
        <v>9170</v>
      </c>
      <c r="H11984" s="127" t="s">
        <v>11330</v>
      </c>
      <c r="I11984" s="4"/>
    </row>
    <row r="11985" spans="1:9" ht="30">
      <c r="A11985" s="6">
        <v>11983</v>
      </c>
      <c r="B11985" s="56" t="s">
        <v>11739</v>
      </c>
      <c r="C11985" s="25" t="str">
        <f>IF(D11985=2,"NO","YES")</f>
        <v>YES</v>
      </c>
      <c r="D11985" s="59">
        <f t="shared" si="199"/>
        <v>0.42</v>
      </c>
      <c r="E11985" s="1">
        <v>1.0374000000000001</v>
      </c>
      <c r="F11985" s="26">
        <v>2856</v>
      </c>
      <c r="G11985" s="17" t="s">
        <v>9170</v>
      </c>
      <c r="H11985" s="127" t="s">
        <v>11330</v>
      </c>
      <c r="I11985" s="4"/>
    </row>
    <row r="11986" spans="1:9">
      <c r="A11986" s="6">
        <v>11984</v>
      </c>
      <c r="B11986" s="56" t="s">
        <v>11740</v>
      </c>
      <c r="C11986" s="25" t="str">
        <f>IF(D11986=2,"NO","YES")</f>
        <v>YES</v>
      </c>
      <c r="D11986" s="59">
        <f t="shared" si="199"/>
        <v>0.36</v>
      </c>
      <c r="E11986" s="1">
        <v>0.88919999999999999</v>
      </c>
      <c r="F11986" s="26">
        <v>2448</v>
      </c>
      <c r="G11986" s="17" t="s">
        <v>9170</v>
      </c>
      <c r="H11986" s="127" t="s">
        <v>11330</v>
      </c>
      <c r="I11986" s="4"/>
    </row>
    <row r="11987" spans="1:9" ht="30">
      <c r="A11987" s="6">
        <v>11985</v>
      </c>
      <c r="B11987" s="56" t="s">
        <v>11741</v>
      </c>
      <c r="C11987" s="25" t="str">
        <f>IF(D11987=2,"NO","YES")</f>
        <v>YES</v>
      </c>
      <c r="D11987" s="59">
        <f t="shared" si="199"/>
        <v>1.66</v>
      </c>
      <c r="E11987" s="1">
        <v>4.1002000000000001</v>
      </c>
      <c r="F11987" s="26">
        <v>11288</v>
      </c>
      <c r="G11987" s="17" t="s">
        <v>9170</v>
      </c>
      <c r="H11987" s="127" t="s">
        <v>11330</v>
      </c>
      <c r="I11987" s="4"/>
    </row>
    <row r="11988" spans="1:9" ht="30">
      <c r="A11988" s="6">
        <v>11986</v>
      </c>
      <c r="B11988" s="51" t="s">
        <v>11742</v>
      </c>
      <c r="C11988" s="25" t="str">
        <f>IF(D11988=2,"NO","YES")</f>
        <v>YES</v>
      </c>
      <c r="D11988" s="121">
        <f t="shared" si="199"/>
        <v>1.1299999999999999</v>
      </c>
      <c r="E11988" s="1">
        <v>2.7911000000000001</v>
      </c>
      <c r="F11988" s="160">
        <v>7684</v>
      </c>
      <c r="G11988" s="154">
        <v>42664</v>
      </c>
      <c r="H11988" s="127" t="s">
        <v>11330</v>
      </c>
      <c r="I11988" s="4"/>
    </row>
    <row r="11989" spans="1:9" ht="30">
      <c r="A11989" s="6">
        <v>11987</v>
      </c>
      <c r="B11989" s="51" t="s">
        <v>11743</v>
      </c>
      <c r="C11989" s="25" t="str">
        <f>IF(D11989=2,"NO","YES")</f>
        <v>YES</v>
      </c>
      <c r="D11989" s="121">
        <f t="shared" si="199"/>
        <v>0.4</v>
      </c>
      <c r="E11989" s="1">
        <v>0.9880000000000001</v>
      </c>
      <c r="F11989" s="160">
        <v>2720</v>
      </c>
      <c r="G11989" s="154">
        <v>42664</v>
      </c>
      <c r="H11989" s="127" t="s">
        <v>11330</v>
      </c>
      <c r="I11989" s="4"/>
    </row>
    <row r="11990" spans="1:9" ht="30">
      <c r="A11990" s="6">
        <v>11988</v>
      </c>
      <c r="B11990" s="51" t="s">
        <v>11744</v>
      </c>
      <c r="C11990" s="25" t="str">
        <f>IF(D11990=2,"NO","YES")</f>
        <v>YES</v>
      </c>
      <c r="D11990" s="121">
        <f t="shared" si="199"/>
        <v>0.55000000000000004</v>
      </c>
      <c r="E11990" s="1">
        <v>1.3585000000000003</v>
      </c>
      <c r="F11990" s="160">
        <v>3740</v>
      </c>
      <c r="G11990" s="154">
        <v>42664</v>
      </c>
      <c r="H11990" s="127" t="s">
        <v>11330</v>
      </c>
      <c r="I11990" s="4"/>
    </row>
    <row r="11991" spans="1:9" ht="30">
      <c r="A11991" s="6">
        <v>11989</v>
      </c>
      <c r="B11991" s="51" t="s">
        <v>11745</v>
      </c>
      <c r="C11991" s="25" t="str">
        <f>IF(D11991=2,"NO","YES")</f>
        <v>YES</v>
      </c>
      <c r="D11991" s="121">
        <f t="shared" si="199"/>
        <v>1.01</v>
      </c>
      <c r="E11991" s="1">
        <v>2.4947000000000004</v>
      </c>
      <c r="F11991" s="160">
        <v>6868</v>
      </c>
      <c r="G11991" s="154">
        <v>42664</v>
      </c>
      <c r="H11991" s="127" t="s">
        <v>11330</v>
      </c>
      <c r="I11991" s="4"/>
    </row>
    <row r="11992" spans="1:9" ht="30">
      <c r="A11992" s="6">
        <v>11990</v>
      </c>
      <c r="B11992" s="51" t="s">
        <v>11746</v>
      </c>
      <c r="C11992" s="25" t="str">
        <f>IF(D11992=2,"NO","YES")</f>
        <v>YES</v>
      </c>
      <c r="D11992" s="121">
        <f t="shared" si="199"/>
        <v>1.06</v>
      </c>
      <c r="E11992" s="1">
        <v>2.6182000000000003</v>
      </c>
      <c r="F11992" s="160">
        <v>7208</v>
      </c>
      <c r="G11992" s="154">
        <v>42664</v>
      </c>
      <c r="H11992" s="127" t="s">
        <v>11330</v>
      </c>
      <c r="I11992" s="4"/>
    </row>
    <row r="11993" spans="1:9" ht="30">
      <c r="A11993" s="6">
        <v>11991</v>
      </c>
      <c r="B11993" s="51" t="s">
        <v>11747</v>
      </c>
      <c r="C11993" s="25" t="str">
        <f>IF(D11993=2,"NO","YES")</f>
        <v>YES</v>
      </c>
      <c r="D11993" s="121">
        <f t="shared" si="199"/>
        <v>0.69</v>
      </c>
      <c r="E11993" s="1">
        <v>1.7042999999999999</v>
      </c>
      <c r="F11993" s="160">
        <v>4692</v>
      </c>
      <c r="G11993" s="154">
        <v>42664</v>
      </c>
      <c r="H11993" s="127" t="s">
        <v>11330</v>
      </c>
      <c r="I11993" s="4"/>
    </row>
    <row r="11994" spans="1:9" ht="30">
      <c r="A11994" s="6">
        <v>11992</v>
      </c>
      <c r="B11994" s="51" t="s">
        <v>11748</v>
      </c>
      <c r="C11994" s="25" t="str">
        <f>IF(D11994=2,"NO","YES")</f>
        <v>YES</v>
      </c>
      <c r="D11994" s="121">
        <f t="shared" si="199"/>
        <v>0.91</v>
      </c>
      <c r="E11994" s="1">
        <v>2.2477000000000005</v>
      </c>
      <c r="F11994" s="160">
        <v>6188</v>
      </c>
      <c r="G11994" s="154">
        <v>42664</v>
      </c>
      <c r="H11994" s="127" t="s">
        <v>11330</v>
      </c>
      <c r="I11994" s="4"/>
    </row>
    <row r="11995" spans="1:9" ht="30">
      <c r="A11995" s="6">
        <v>11993</v>
      </c>
      <c r="B11995" s="76" t="s">
        <v>11749</v>
      </c>
      <c r="C11995" s="25" t="str">
        <f>IF(D11995=2,"NO","YES")</f>
        <v>YES</v>
      </c>
      <c r="D11995" s="121">
        <f t="shared" si="199"/>
        <v>0.91</v>
      </c>
      <c r="E11995" s="1">
        <v>2.2477000000000005</v>
      </c>
      <c r="F11995" s="160">
        <v>6188</v>
      </c>
      <c r="G11995" s="154">
        <v>42664</v>
      </c>
      <c r="H11995" s="127" t="s">
        <v>11330</v>
      </c>
      <c r="I11995" s="4"/>
    </row>
    <row r="11996" spans="1:9" ht="30">
      <c r="A11996" s="6">
        <v>11994</v>
      </c>
      <c r="B11996" s="51" t="s">
        <v>11750</v>
      </c>
      <c r="C11996" s="25" t="str">
        <f>IF(D11996=2,"NO","YES")</f>
        <v>YES</v>
      </c>
      <c r="D11996" s="121">
        <f t="shared" si="199"/>
        <v>1.26</v>
      </c>
      <c r="E11996" s="1">
        <v>3.1122000000000001</v>
      </c>
      <c r="F11996" s="160">
        <v>8568</v>
      </c>
      <c r="G11996" s="154">
        <v>42664</v>
      </c>
      <c r="H11996" s="127" t="s">
        <v>11330</v>
      </c>
      <c r="I11996" s="4"/>
    </row>
    <row r="11997" spans="1:9" ht="30">
      <c r="A11997" s="6">
        <v>11995</v>
      </c>
      <c r="B11997" s="51" t="s">
        <v>11751</v>
      </c>
      <c r="C11997" s="25" t="str">
        <f>IF(D11997=2,"NO","YES")</f>
        <v>YES</v>
      </c>
      <c r="D11997" s="121">
        <f t="shared" si="199"/>
        <v>0.98</v>
      </c>
      <c r="E11997" s="1">
        <v>2.4206000000000003</v>
      </c>
      <c r="F11997" s="167">
        <v>6664</v>
      </c>
      <c r="G11997" s="154">
        <v>42711</v>
      </c>
      <c r="H11997" s="127" t="s">
        <v>11330</v>
      </c>
      <c r="I11997" s="4"/>
    </row>
    <row r="11998" spans="1:9">
      <c r="A11998" s="6">
        <v>11996</v>
      </c>
      <c r="B11998" s="38" t="s">
        <v>11752</v>
      </c>
      <c r="C11998" s="25" t="str">
        <f>IF(D11998=2,"NO","YES")</f>
        <v>YES</v>
      </c>
      <c r="D11998" s="39">
        <f t="shared" si="199"/>
        <v>1.2</v>
      </c>
      <c r="E11998" s="1">
        <v>2.964</v>
      </c>
      <c r="F11998" s="55">
        <v>8160</v>
      </c>
      <c r="G11998" s="99">
        <v>42612</v>
      </c>
      <c r="H11998" s="127" t="s">
        <v>11330</v>
      </c>
      <c r="I11998" s="4"/>
    </row>
    <row r="11999" spans="1:9">
      <c r="A11999" s="6">
        <v>11997</v>
      </c>
      <c r="B11999" s="38" t="s">
        <v>11753</v>
      </c>
      <c r="C11999" s="25" t="str">
        <f>IF(D11999=2,"NO","YES")</f>
        <v>YES</v>
      </c>
      <c r="D11999" s="39">
        <f t="shared" si="199"/>
        <v>1.01</v>
      </c>
      <c r="E11999" s="1">
        <v>2.4947000000000004</v>
      </c>
      <c r="F11999" s="55">
        <v>6868</v>
      </c>
      <c r="G11999" s="99">
        <v>42612</v>
      </c>
      <c r="H11999" s="127" t="s">
        <v>11330</v>
      </c>
      <c r="I11999" s="4"/>
    </row>
    <row r="12000" spans="1:9">
      <c r="A12000" s="6">
        <v>11998</v>
      </c>
      <c r="B12000" s="38" t="s">
        <v>11754</v>
      </c>
      <c r="C12000" s="25" t="str">
        <f>IF(D12000=2,"NO","YES")</f>
        <v>YES</v>
      </c>
      <c r="D12000" s="39">
        <f t="shared" si="199"/>
        <v>1.35</v>
      </c>
      <c r="E12000" s="1">
        <v>3.3345000000000007</v>
      </c>
      <c r="F12000" s="55">
        <v>9180</v>
      </c>
      <c r="G12000" s="99">
        <v>42612</v>
      </c>
      <c r="H12000" s="127" t="s">
        <v>11330</v>
      </c>
      <c r="I12000" s="4"/>
    </row>
    <row r="12001" spans="1:9">
      <c r="A12001" s="6">
        <v>11999</v>
      </c>
      <c r="B12001" s="38" t="s">
        <v>11755</v>
      </c>
      <c r="C12001" s="25" t="str">
        <f>IF(D12001=2,"NO","YES")</f>
        <v>YES</v>
      </c>
      <c r="D12001" s="39">
        <f t="shared" si="199"/>
        <v>1.01</v>
      </c>
      <c r="E12001" s="1">
        <v>2.4947000000000004</v>
      </c>
      <c r="F12001" s="55">
        <v>6868</v>
      </c>
      <c r="G12001" s="99">
        <v>42612</v>
      </c>
      <c r="H12001" s="127" t="s">
        <v>11330</v>
      </c>
      <c r="I12001" s="4"/>
    </row>
    <row r="12002" spans="1:9">
      <c r="A12002" s="6">
        <v>12000</v>
      </c>
      <c r="B12002" s="38" t="s">
        <v>11756</v>
      </c>
      <c r="C12002" s="25" t="str">
        <f>IF(D12002=2,"NO","YES")</f>
        <v>YES</v>
      </c>
      <c r="D12002" s="39">
        <f t="shared" si="199"/>
        <v>0.38</v>
      </c>
      <c r="E12002" s="1">
        <v>0.9386000000000001</v>
      </c>
      <c r="F12002" s="55">
        <v>2584</v>
      </c>
      <c r="G12002" s="99">
        <v>42612</v>
      </c>
      <c r="H12002" s="127" t="s">
        <v>11330</v>
      </c>
      <c r="I12002" s="4"/>
    </row>
    <row r="12003" spans="1:9">
      <c r="A12003" s="168"/>
      <c r="B12003" s="168"/>
      <c r="C12003" s="169" t="str">
        <f>IF(D12003=2,"NO","YES")</f>
        <v>YES</v>
      </c>
      <c r="D12003" s="170">
        <f>SUM(D3:D12002)</f>
        <v>9519.6531258067662</v>
      </c>
      <c r="E12003" s="269">
        <v>23513.543220742784</v>
      </c>
      <c r="F12003" s="171">
        <v>64733641.255485684</v>
      </c>
      <c r="G12003" s="510"/>
      <c r="H12003" s="168"/>
      <c r="I12003" s="4"/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H6468"/>
  <sheetViews>
    <sheetView topLeftCell="A6444" workbookViewId="0">
      <selection activeCell="G2" sqref="G2"/>
    </sheetView>
  </sheetViews>
  <sheetFormatPr defaultRowHeight="15"/>
  <cols>
    <col min="1" max="1" width="9.140625" style="168"/>
    <col min="2" max="2" width="19.7109375" style="168" customWidth="1"/>
    <col min="3" max="3" width="9.140625" style="168"/>
    <col min="4" max="4" width="15.28515625" style="510" customWidth="1"/>
    <col min="5" max="5" width="10.5703125" style="510" customWidth="1"/>
    <col min="6" max="6" width="15.85546875" style="168" bestFit="1" customWidth="1"/>
    <col min="7" max="7" width="14.140625" style="168" customWidth="1"/>
    <col min="8" max="8" width="9.140625" style="168" hidden="1" customWidth="1"/>
    <col min="9" max="16384" width="9.140625" style="168"/>
  </cols>
  <sheetData>
    <row r="1" spans="1:8" s="5" customFormat="1" ht="15.75">
      <c r="A1" s="5" t="s">
        <v>37005</v>
      </c>
      <c r="C1" s="172"/>
      <c r="D1" s="172"/>
      <c r="E1" s="172"/>
      <c r="F1" s="172" t="s">
        <v>37007</v>
      </c>
    </row>
    <row r="2" spans="1:8" ht="75.75" customHeight="1">
      <c r="A2" s="265" t="s">
        <v>11757</v>
      </c>
      <c r="B2" s="265" t="s">
        <v>11758</v>
      </c>
      <c r="C2" s="265" t="s">
        <v>11759</v>
      </c>
      <c r="D2" s="266" t="s">
        <v>22982</v>
      </c>
      <c r="E2" s="265" t="s">
        <v>11760</v>
      </c>
      <c r="F2" s="267" t="s">
        <v>9508</v>
      </c>
      <c r="G2" s="268" t="s">
        <v>11761</v>
      </c>
    </row>
    <row r="3" spans="1:8">
      <c r="A3" s="62">
        <v>1</v>
      </c>
      <c r="B3" s="173" t="s">
        <v>11762</v>
      </c>
      <c r="C3" s="33" t="str">
        <f t="shared" ref="C3:C66" si="0">IF(H3=2,"No","Yes")</f>
        <v>Yes</v>
      </c>
      <c r="D3" s="30">
        <f>H3*2.47</f>
        <v>0.95</v>
      </c>
      <c r="E3" s="101">
        <v>2615</v>
      </c>
      <c r="F3" s="62" t="s">
        <v>11763</v>
      </c>
      <c r="G3" s="3" t="s">
        <v>11764</v>
      </c>
      <c r="H3" s="174">
        <v>0.38461538461538458</v>
      </c>
    </row>
    <row r="4" spans="1:8">
      <c r="A4" s="62">
        <v>2</v>
      </c>
      <c r="B4" s="173" t="s">
        <v>11765</v>
      </c>
      <c r="C4" s="33" t="str">
        <f t="shared" si="0"/>
        <v>Yes</v>
      </c>
      <c r="D4" s="30">
        <f t="shared" ref="D4:D67" si="1">H4*2.47</f>
        <v>0.95</v>
      </c>
      <c r="E4" s="101">
        <v>2615</v>
      </c>
      <c r="F4" s="62" t="s">
        <v>11763</v>
      </c>
      <c r="G4" s="3" t="s">
        <v>11764</v>
      </c>
      <c r="H4" s="174">
        <v>0.38461538461538458</v>
      </c>
    </row>
    <row r="5" spans="1:8">
      <c r="A5" s="62">
        <v>3</v>
      </c>
      <c r="B5" s="173" t="s">
        <v>11766</v>
      </c>
      <c r="C5" s="33" t="str">
        <f t="shared" si="0"/>
        <v>Yes</v>
      </c>
      <c r="D5" s="30">
        <f t="shared" si="1"/>
        <v>0.65999999999999992</v>
      </c>
      <c r="E5" s="101">
        <v>1000</v>
      </c>
      <c r="F5" s="62" t="s">
        <v>11763</v>
      </c>
      <c r="G5" s="3" t="s">
        <v>11764</v>
      </c>
      <c r="H5" s="174">
        <v>0.26720647773279349</v>
      </c>
    </row>
    <row r="6" spans="1:8">
      <c r="A6" s="62">
        <v>4</v>
      </c>
      <c r="B6" s="173" t="s">
        <v>11767</v>
      </c>
      <c r="C6" s="33" t="str">
        <f t="shared" si="0"/>
        <v>Yes</v>
      </c>
      <c r="D6" s="30">
        <f t="shared" si="1"/>
        <v>0.93</v>
      </c>
      <c r="E6" s="101">
        <v>2560</v>
      </c>
      <c r="F6" s="62" t="s">
        <v>11763</v>
      </c>
      <c r="G6" s="3" t="s">
        <v>11764</v>
      </c>
      <c r="H6" s="174">
        <v>0.37651821862348178</v>
      </c>
    </row>
    <row r="7" spans="1:8">
      <c r="A7" s="62">
        <v>5</v>
      </c>
      <c r="B7" s="173" t="s">
        <v>11768</v>
      </c>
      <c r="C7" s="33" t="str">
        <f t="shared" si="0"/>
        <v>Yes</v>
      </c>
      <c r="D7" s="30">
        <f t="shared" si="1"/>
        <v>3.9</v>
      </c>
      <c r="E7" s="101">
        <v>10737</v>
      </c>
      <c r="F7" s="62" t="s">
        <v>11763</v>
      </c>
      <c r="G7" s="3" t="s">
        <v>11764</v>
      </c>
      <c r="H7" s="174">
        <v>1.5789473684210524</v>
      </c>
    </row>
    <row r="8" spans="1:8">
      <c r="A8" s="62">
        <v>6</v>
      </c>
      <c r="B8" s="173" t="s">
        <v>11769</v>
      </c>
      <c r="C8" s="33" t="str">
        <f t="shared" si="0"/>
        <v>Yes</v>
      </c>
      <c r="D8" s="30">
        <f t="shared" si="1"/>
        <v>3.61</v>
      </c>
      <c r="E8" s="101">
        <v>9938</v>
      </c>
      <c r="F8" s="62" t="s">
        <v>11763</v>
      </c>
      <c r="G8" s="3" t="s">
        <v>11764</v>
      </c>
      <c r="H8" s="174">
        <v>1.4615384615384615</v>
      </c>
    </row>
    <row r="9" spans="1:8">
      <c r="A9" s="62">
        <v>7</v>
      </c>
      <c r="B9" s="173" t="s">
        <v>11770</v>
      </c>
      <c r="C9" s="33" t="str">
        <f t="shared" si="0"/>
        <v>Yes</v>
      </c>
      <c r="D9" s="30">
        <f t="shared" si="1"/>
        <v>0.72</v>
      </c>
      <c r="E9" s="101">
        <v>1000</v>
      </c>
      <c r="F9" s="62" t="s">
        <v>11763</v>
      </c>
      <c r="G9" s="3" t="s">
        <v>11764</v>
      </c>
      <c r="H9" s="174">
        <v>0.291497975708502</v>
      </c>
    </row>
    <row r="10" spans="1:8">
      <c r="A10" s="62">
        <v>8</v>
      </c>
      <c r="B10" s="3" t="s">
        <v>11771</v>
      </c>
      <c r="C10" s="33" t="str">
        <f t="shared" si="0"/>
        <v>Yes</v>
      </c>
      <c r="D10" s="30">
        <f t="shared" si="1"/>
        <v>0.04</v>
      </c>
      <c r="E10" s="101">
        <v>1000</v>
      </c>
      <c r="F10" s="62" t="s">
        <v>11772</v>
      </c>
      <c r="G10" s="3" t="s">
        <v>11764</v>
      </c>
      <c r="H10" s="174">
        <v>1.6194331983805668E-2</v>
      </c>
    </row>
    <row r="11" spans="1:8">
      <c r="A11" s="62">
        <v>9</v>
      </c>
      <c r="B11" s="173" t="s">
        <v>11773</v>
      </c>
      <c r="C11" s="33" t="str">
        <f t="shared" si="0"/>
        <v>Yes</v>
      </c>
      <c r="D11" s="30">
        <f t="shared" si="1"/>
        <v>0.89</v>
      </c>
      <c r="E11" s="101">
        <v>2450</v>
      </c>
      <c r="F11" s="62" t="s">
        <v>11763</v>
      </c>
      <c r="G11" s="3" t="s">
        <v>11764</v>
      </c>
      <c r="H11" s="174">
        <v>0.36032388663967607</v>
      </c>
    </row>
    <row r="12" spans="1:8">
      <c r="A12" s="62">
        <v>10</v>
      </c>
      <c r="B12" s="173" t="s">
        <v>11774</v>
      </c>
      <c r="C12" s="33" t="str">
        <f t="shared" si="0"/>
        <v>Yes</v>
      </c>
      <c r="D12" s="30">
        <f t="shared" si="1"/>
        <v>1.66</v>
      </c>
      <c r="E12" s="101">
        <v>4570</v>
      </c>
      <c r="F12" s="62" t="s">
        <v>11763</v>
      </c>
      <c r="G12" s="3" t="s">
        <v>11764</v>
      </c>
      <c r="H12" s="174">
        <v>0.67206477732793513</v>
      </c>
    </row>
    <row r="13" spans="1:8">
      <c r="A13" s="62">
        <v>11</v>
      </c>
      <c r="B13" s="173" t="s">
        <v>11775</v>
      </c>
      <c r="C13" s="33" t="str">
        <f t="shared" si="0"/>
        <v>Yes</v>
      </c>
      <c r="D13" s="30">
        <f t="shared" si="1"/>
        <v>1.7</v>
      </c>
      <c r="E13" s="101">
        <v>4680</v>
      </c>
      <c r="F13" s="62" t="s">
        <v>11763</v>
      </c>
      <c r="G13" s="3" t="s">
        <v>11764</v>
      </c>
      <c r="H13" s="174">
        <v>0.68825910931174084</v>
      </c>
    </row>
    <row r="14" spans="1:8">
      <c r="A14" s="62">
        <v>12</v>
      </c>
      <c r="B14" s="173" t="s">
        <v>11776</v>
      </c>
      <c r="C14" s="33" t="str">
        <f t="shared" si="0"/>
        <v>Yes</v>
      </c>
      <c r="D14" s="30">
        <f t="shared" si="1"/>
        <v>3.1599999999999997</v>
      </c>
      <c r="E14" s="101">
        <v>8700</v>
      </c>
      <c r="F14" s="62" t="s">
        <v>11777</v>
      </c>
      <c r="G14" s="3" t="s">
        <v>11764</v>
      </c>
      <c r="H14" s="174">
        <v>1.2793522267206476</v>
      </c>
    </row>
    <row r="15" spans="1:8">
      <c r="A15" s="62">
        <v>13</v>
      </c>
      <c r="B15" s="173" t="s">
        <v>11778</v>
      </c>
      <c r="C15" s="33" t="str">
        <f t="shared" si="0"/>
        <v>Yes</v>
      </c>
      <c r="D15" s="30">
        <f t="shared" si="1"/>
        <v>0.83</v>
      </c>
      <c r="E15" s="101">
        <v>2285</v>
      </c>
      <c r="F15" s="62" t="s">
        <v>11763</v>
      </c>
      <c r="G15" s="3" t="s">
        <v>11764</v>
      </c>
      <c r="H15" s="174">
        <v>0.33603238866396756</v>
      </c>
    </row>
    <row r="16" spans="1:8">
      <c r="A16" s="62">
        <v>14</v>
      </c>
      <c r="B16" s="173" t="s">
        <v>11779</v>
      </c>
      <c r="C16" s="33" t="str">
        <f t="shared" si="0"/>
        <v>Yes</v>
      </c>
      <c r="D16" s="30">
        <f t="shared" si="1"/>
        <v>0.09</v>
      </c>
      <c r="E16" s="101">
        <v>1000</v>
      </c>
      <c r="F16" s="62" t="s">
        <v>11763</v>
      </c>
      <c r="G16" s="3" t="s">
        <v>11764</v>
      </c>
      <c r="H16" s="174">
        <v>3.643724696356275E-2</v>
      </c>
    </row>
    <row r="17" spans="1:8">
      <c r="A17" s="62">
        <v>15</v>
      </c>
      <c r="B17" s="3" t="s">
        <v>11780</v>
      </c>
      <c r="C17" s="33" t="str">
        <f t="shared" si="0"/>
        <v>Yes</v>
      </c>
      <c r="D17" s="30">
        <f t="shared" si="1"/>
        <v>0.56000000000000005</v>
      </c>
      <c r="E17" s="101">
        <v>1542</v>
      </c>
      <c r="F17" s="62" t="s">
        <v>11781</v>
      </c>
      <c r="G17" s="3" t="s">
        <v>11764</v>
      </c>
      <c r="H17" s="174">
        <v>0.22672064777327935</v>
      </c>
    </row>
    <row r="18" spans="1:8">
      <c r="A18" s="62">
        <v>16</v>
      </c>
      <c r="B18" s="173" t="s">
        <v>11782</v>
      </c>
      <c r="C18" s="33" t="str">
        <f t="shared" si="0"/>
        <v>Yes</v>
      </c>
      <c r="D18" s="30">
        <f t="shared" si="1"/>
        <v>1.57</v>
      </c>
      <c r="E18" s="101">
        <v>4322</v>
      </c>
      <c r="F18" s="62" t="s">
        <v>11763</v>
      </c>
      <c r="G18" s="3" t="s">
        <v>11764</v>
      </c>
      <c r="H18" s="174">
        <v>0.63562753036437247</v>
      </c>
    </row>
    <row r="19" spans="1:8">
      <c r="A19" s="62">
        <v>17</v>
      </c>
      <c r="B19" s="173" t="s">
        <v>11783</v>
      </c>
      <c r="C19" s="33" t="str">
        <f t="shared" si="0"/>
        <v>Yes</v>
      </c>
      <c r="D19" s="30">
        <f t="shared" si="1"/>
        <v>1.0900000000000001</v>
      </c>
      <c r="E19" s="101">
        <v>3001</v>
      </c>
      <c r="F19" s="62" t="s">
        <v>11763</v>
      </c>
      <c r="G19" s="3" t="s">
        <v>11764</v>
      </c>
      <c r="H19" s="174">
        <v>0.44129554655870445</v>
      </c>
    </row>
    <row r="20" spans="1:8">
      <c r="A20" s="62">
        <v>18</v>
      </c>
      <c r="B20" s="173" t="s">
        <v>11784</v>
      </c>
      <c r="C20" s="33" t="str">
        <f t="shared" si="0"/>
        <v>Yes</v>
      </c>
      <c r="D20" s="30">
        <f t="shared" si="1"/>
        <v>0.65999999999999992</v>
      </c>
      <c r="E20" s="101">
        <v>1000</v>
      </c>
      <c r="F20" s="62" t="s">
        <v>11763</v>
      </c>
      <c r="G20" s="3" t="s">
        <v>11764</v>
      </c>
      <c r="H20" s="174">
        <v>0.26720647773279349</v>
      </c>
    </row>
    <row r="21" spans="1:8">
      <c r="A21" s="62">
        <v>19</v>
      </c>
      <c r="B21" s="173" t="s">
        <v>11785</v>
      </c>
      <c r="C21" s="33" t="str">
        <f t="shared" si="0"/>
        <v>Yes</v>
      </c>
      <c r="D21" s="30">
        <f t="shared" si="1"/>
        <v>0.41999999999999993</v>
      </c>
      <c r="E21" s="101">
        <v>1156</v>
      </c>
      <c r="F21" s="62" t="s">
        <v>11763</v>
      </c>
      <c r="G21" s="3" t="s">
        <v>11764</v>
      </c>
      <c r="H21" s="174">
        <v>0.17004048582995948</v>
      </c>
    </row>
    <row r="22" spans="1:8">
      <c r="A22" s="62">
        <v>20</v>
      </c>
      <c r="B22" s="173" t="s">
        <v>11786</v>
      </c>
      <c r="C22" s="33" t="str">
        <f t="shared" si="0"/>
        <v>Yes</v>
      </c>
      <c r="D22" s="30">
        <f t="shared" si="1"/>
        <v>2.57</v>
      </c>
      <c r="E22" s="101">
        <v>7075</v>
      </c>
      <c r="F22" s="62" t="s">
        <v>11763</v>
      </c>
      <c r="G22" s="3" t="s">
        <v>11764</v>
      </c>
      <c r="H22" s="174">
        <v>1.0404858299595141</v>
      </c>
    </row>
    <row r="23" spans="1:8">
      <c r="A23" s="62">
        <v>21</v>
      </c>
      <c r="B23" s="173" t="s">
        <v>11787</v>
      </c>
      <c r="C23" s="33" t="str">
        <f t="shared" si="0"/>
        <v>Yes</v>
      </c>
      <c r="D23" s="30">
        <f t="shared" si="1"/>
        <v>0.18</v>
      </c>
      <c r="E23" s="101">
        <v>1000</v>
      </c>
      <c r="F23" s="62" t="s">
        <v>11763</v>
      </c>
      <c r="G23" s="3" t="s">
        <v>11764</v>
      </c>
      <c r="H23" s="174">
        <v>7.28744939271255E-2</v>
      </c>
    </row>
    <row r="24" spans="1:8">
      <c r="A24" s="62">
        <v>22</v>
      </c>
      <c r="B24" s="173" t="s">
        <v>11788</v>
      </c>
      <c r="C24" s="33" t="str">
        <f t="shared" si="0"/>
        <v>Yes</v>
      </c>
      <c r="D24" s="30">
        <f t="shared" si="1"/>
        <v>0.64</v>
      </c>
      <c r="E24" s="101">
        <v>1000</v>
      </c>
      <c r="F24" s="62" t="s">
        <v>11763</v>
      </c>
      <c r="G24" s="3" t="s">
        <v>11764</v>
      </c>
      <c r="H24" s="174">
        <v>0.25910931174089069</v>
      </c>
    </row>
    <row r="25" spans="1:8">
      <c r="A25" s="62">
        <v>23</v>
      </c>
      <c r="B25" s="173" t="s">
        <v>11789</v>
      </c>
      <c r="C25" s="33" t="str">
        <f t="shared" si="0"/>
        <v>Yes</v>
      </c>
      <c r="D25" s="30">
        <f t="shared" si="1"/>
        <v>2.35</v>
      </c>
      <c r="E25" s="101">
        <v>6470</v>
      </c>
      <c r="F25" s="62" t="s">
        <v>11763</v>
      </c>
      <c r="G25" s="3" t="s">
        <v>11764</v>
      </c>
      <c r="H25" s="174">
        <v>0.95141700404858298</v>
      </c>
    </row>
    <row r="26" spans="1:8">
      <c r="A26" s="62">
        <v>24</v>
      </c>
      <c r="B26" s="173" t="s">
        <v>11790</v>
      </c>
      <c r="C26" s="33" t="str">
        <f t="shared" si="0"/>
        <v>Yes</v>
      </c>
      <c r="D26" s="30">
        <f t="shared" si="1"/>
        <v>0.16</v>
      </c>
      <c r="E26" s="101">
        <v>1000</v>
      </c>
      <c r="F26" s="62" t="s">
        <v>11763</v>
      </c>
      <c r="G26" s="3" t="s">
        <v>11764</v>
      </c>
      <c r="H26" s="174">
        <v>6.4777327935222673E-2</v>
      </c>
    </row>
    <row r="27" spans="1:8">
      <c r="A27" s="62">
        <v>25</v>
      </c>
      <c r="B27" s="173" t="s">
        <v>11791</v>
      </c>
      <c r="C27" s="33" t="str">
        <f t="shared" si="0"/>
        <v>Yes</v>
      </c>
      <c r="D27" s="30">
        <f t="shared" si="1"/>
        <v>1.1499999999999999</v>
      </c>
      <c r="E27" s="101">
        <v>3166</v>
      </c>
      <c r="F27" s="62" t="s">
        <v>11763</v>
      </c>
      <c r="G27" s="3" t="s">
        <v>11764</v>
      </c>
      <c r="H27" s="174">
        <v>0.46558704453441291</v>
      </c>
    </row>
    <row r="28" spans="1:8">
      <c r="A28" s="62">
        <v>26</v>
      </c>
      <c r="B28" s="173" t="s">
        <v>11792</v>
      </c>
      <c r="C28" s="33" t="str">
        <f t="shared" si="0"/>
        <v>Yes</v>
      </c>
      <c r="D28" s="30">
        <f t="shared" si="1"/>
        <v>0.41</v>
      </c>
      <c r="E28" s="101">
        <v>1129</v>
      </c>
      <c r="F28" s="62" t="s">
        <v>11763</v>
      </c>
      <c r="G28" s="3" t="s">
        <v>11764</v>
      </c>
      <c r="H28" s="174">
        <v>0.16599190283400808</v>
      </c>
    </row>
    <row r="29" spans="1:8">
      <c r="A29" s="62">
        <v>27</v>
      </c>
      <c r="B29" s="173" t="s">
        <v>11793</v>
      </c>
      <c r="C29" s="33" t="str">
        <f t="shared" si="0"/>
        <v>Yes</v>
      </c>
      <c r="D29" s="30">
        <f t="shared" si="1"/>
        <v>1.4800000000000002</v>
      </c>
      <c r="E29" s="101">
        <v>4074</v>
      </c>
      <c r="F29" s="62" t="s">
        <v>11763</v>
      </c>
      <c r="G29" s="3" t="s">
        <v>11764</v>
      </c>
      <c r="H29" s="174">
        <v>0.59919028340080971</v>
      </c>
    </row>
    <row r="30" spans="1:8">
      <c r="A30" s="62">
        <v>28</v>
      </c>
      <c r="B30" s="173" t="s">
        <v>11794</v>
      </c>
      <c r="C30" s="33" t="str">
        <f t="shared" si="0"/>
        <v>Yes</v>
      </c>
      <c r="D30" s="30">
        <f t="shared" si="1"/>
        <v>0.82</v>
      </c>
      <c r="E30" s="101">
        <v>2257</v>
      </c>
      <c r="F30" s="62" t="s">
        <v>11763</v>
      </c>
      <c r="G30" s="3" t="s">
        <v>11764</v>
      </c>
      <c r="H30" s="174">
        <v>0.33198380566801616</v>
      </c>
    </row>
    <row r="31" spans="1:8">
      <c r="A31" s="62">
        <v>29</v>
      </c>
      <c r="B31" s="173" t="s">
        <v>11795</v>
      </c>
      <c r="C31" s="33" t="str">
        <f t="shared" si="0"/>
        <v>Yes</v>
      </c>
      <c r="D31" s="30">
        <f t="shared" si="1"/>
        <v>0.75</v>
      </c>
      <c r="E31" s="101">
        <v>2065</v>
      </c>
      <c r="F31" s="62" t="s">
        <v>11763</v>
      </c>
      <c r="G31" s="3" t="s">
        <v>11764</v>
      </c>
      <c r="H31" s="174">
        <v>0.30364372469635625</v>
      </c>
    </row>
    <row r="32" spans="1:8">
      <c r="A32" s="62">
        <v>30</v>
      </c>
      <c r="B32" s="173" t="s">
        <v>11796</v>
      </c>
      <c r="C32" s="33" t="str">
        <f t="shared" si="0"/>
        <v>Yes</v>
      </c>
      <c r="D32" s="30">
        <f t="shared" si="1"/>
        <v>1.0900000000000001</v>
      </c>
      <c r="E32" s="101">
        <v>3001</v>
      </c>
      <c r="F32" s="62" t="s">
        <v>11763</v>
      </c>
      <c r="G32" s="3" t="s">
        <v>11764</v>
      </c>
      <c r="H32" s="174">
        <v>0.44129554655870445</v>
      </c>
    </row>
    <row r="33" spans="1:8">
      <c r="A33" s="62">
        <v>31</v>
      </c>
      <c r="B33" s="173" t="s">
        <v>11797</v>
      </c>
      <c r="C33" s="33" t="str">
        <f t="shared" si="0"/>
        <v>Yes</v>
      </c>
      <c r="D33" s="30">
        <f t="shared" si="1"/>
        <v>3.3599999999999994</v>
      </c>
      <c r="E33" s="101">
        <v>9250</v>
      </c>
      <c r="F33" s="62" t="s">
        <v>11763</v>
      </c>
      <c r="G33" s="3" t="s">
        <v>11764</v>
      </c>
      <c r="H33" s="174">
        <v>1.3603238866396758</v>
      </c>
    </row>
    <row r="34" spans="1:8">
      <c r="A34" s="62">
        <v>32</v>
      </c>
      <c r="B34" s="173" t="s">
        <v>11798</v>
      </c>
      <c r="C34" s="33" t="str">
        <f t="shared" si="0"/>
        <v>Yes</v>
      </c>
      <c r="D34" s="30">
        <f t="shared" si="1"/>
        <v>0.12</v>
      </c>
      <c r="E34" s="101">
        <v>1000</v>
      </c>
      <c r="F34" s="62" t="s">
        <v>11763</v>
      </c>
      <c r="G34" s="3" t="s">
        <v>11764</v>
      </c>
      <c r="H34" s="174">
        <v>4.8582995951416998E-2</v>
      </c>
    </row>
    <row r="35" spans="1:8">
      <c r="A35" s="62">
        <v>33</v>
      </c>
      <c r="B35" s="173" t="s">
        <v>11799</v>
      </c>
      <c r="C35" s="33" t="str">
        <f t="shared" si="0"/>
        <v>Yes</v>
      </c>
      <c r="D35" s="30">
        <f t="shared" si="1"/>
        <v>0.83999999999999986</v>
      </c>
      <c r="E35" s="101">
        <v>2313</v>
      </c>
      <c r="F35" s="62" t="s">
        <v>11763</v>
      </c>
      <c r="G35" s="3" t="s">
        <v>11764</v>
      </c>
      <c r="H35" s="174">
        <v>0.34008097165991896</v>
      </c>
    </row>
    <row r="36" spans="1:8">
      <c r="A36" s="62">
        <v>34</v>
      </c>
      <c r="B36" s="173" t="s">
        <v>11800</v>
      </c>
      <c r="C36" s="33" t="str">
        <f t="shared" si="0"/>
        <v>Yes</v>
      </c>
      <c r="D36" s="30">
        <f t="shared" si="1"/>
        <v>0.36</v>
      </c>
      <c r="E36" s="101">
        <v>1000</v>
      </c>
      <c r="F36" s="62" t="s">
        <v>11763</v>
      </c>
      <c r="G36" s="3" t="s">
        <v>11764</v>
      </c>
      <c r="H36" s="174">
        <v>0.145748987854251</v>
      </c>
    </row>
    <row r="37" spans="1:8">
      <c r="A37" s="62">
        <v>35</v>
      </c>
      <c r="B37" s="173" t="s">
        <v>11801</v>
      </c>
      <c r="C37" s="33" t="str">
        <f t="shared" si="0"/>
        <v>Yes</v>
      </c>
      <c r="D37" s="30">
        <f t="shared" si="1"/>
        <v>1.6</v>
      </c>
      <c r="E37" s="101">
        <v>4405</v>
      </c>
      <c r="F37" s="62" t="s">
        <v>11763</v>
      </c>
      <c r="G37" s="3" t="s">
        <v>11764</v>
      </c>
      <c r="H37" s="174">
        <v>0.64777327935222673</v>
      </c>
    </row>
    <row r="38" spans="1:8">
      <c r="A38" s="62">
        <v>36</v>
      </c>
      <c r="B38" s="173" t="s">
        <v>11802</v>
      </c>
      <c r="C38" s="33" t="str">
        <f t="shared" si="0"/>
        <v>Yes</v>
      </c>
      <c r="D38" s="30">
        <f t="shared" si="1"/>
        <v>3.21</v>
      </c>
      <c r="E38" s="101">
        <v>8837</v>
      </c>
      <c r="F38" s="62" t="s">
        <v>11763</v>
      </c>
      <c r="G38" s="3" t="s">
        <v>11764</v>
      </c>
      <c r="H38" s="174">
        <v>1.2995951417004048</v>
      </c>
    </row>
    <row r="39" spans="1:8">
      <c r="A39" s="62">
        <v>37</v>
      </c>
      <c r="B39" s="173" t="s">
        <v>11803</v>
      </c>
      <c r="C39" s="33" t="str">
        <f t="shared" si="0"/>
        <v>Yes</v>
      </c>
      <c r="D39" s="30">
        <f t="shared" si="1"/>
        <v>0.16</v>
      </c>
      <c r="E39" s="101">
        <v>1000</v>
      </c>
      <c r="F39" s="62" t="s">
        <v>11763</v>
      </c>
      <c r="G39" s="3" t="s">
        <v>11764</v>
      </c>
      <c r="H39" s="174">
        <v>6.4777327935222673E-2</v>
      </c>
    </row>
    <row r="40" spans="1:8">
      <c r="A40" s="62">
        <v>38</v>
      </c>
      <c r="B40" s="173" t="s">
        <v>11804</v>
      </c>
      <c r="C40" s="33" t="str">
        <f t="shared" si="0"/>
        <v>Yes</v>
      </c>
      <c r="D40" s="30">
        <f t="shared" si="1"/>
        <v>0.32</v>
      </c>
      <c r="E40" s="101">
        <v>1000</v>
      </c>
      <c r="F40" s="62" t="s">
        <v>11763</v>
      </c>
      <c r="G40" s="3" t="s">
        <v>11764</v>
      </c>
      <c r="H40" s="174">
        <v>0.12955465587044535</v>
      </c>
    </row>
    <row r="41" spans="1:8">
      <c r="A41" s="62">
        <v>39</v>
      </c>
      <c r="B41" s="173" t="s">
        <v>11805</v>
      </c>
      <c r="C41" s="33" t="str">
        <f t="shared" si="0"/>
        <v>Yes</v>
      </c>
      <c r="D41" s="30">
        <f t="shared" si="1"/>
        <v>0.76</v>
      </c>
      <c r="E41" s="101">
        <v>2092</v>
      </c>
      <c r="F41" s="62" t="s">
        <v>11763</v>
      </c>
      <c r="G41" s="3" t="s">
        <v>11764</v>
      </c>
      <c r="H41" s="174">
        <v>0.30769230769230765</v>
      </c>
    </row>
    <row r="42" spans="1:8">
      <c r="A42" s="62">
        <v>40</v>
      </c>
      <c r="B42" s="173" t="s">
        <v>11806</v>
      </c>
      <c r="C42" s="33" t="str">
        <f t="shared" si="0"/>
        <v>Yes</v>
      </c>
      <c r="D42" s="30">
        <f t="shared" si="1"/>
        <v>5</v>
      </c>
      <c r="E42" s="101">
        <v>13600</v>
      </c>
      <c r="F42" s="62" t="s">
        <v>11763</v>
      </c>
      <c r="G42" s="3" t="s">
        <v>11764</v>
      </c>
      <c r="H42" s="174">
        <v>2.0242914979757085</v>
      </c>
    </row>
    <row r="43" spans="1:8">
      <c r="A43" s="62">
        <v>41</v>
      </c>
      <c r="B43" s="173" t="s">
        <v>11807</v>
      </c>
      <c r="C43" s="33" t="str">
        <f t="shared" si="0"/>
        <v>Yes</v>
      </c>
      <c r="D43" s="30">
        <f t="shared" si="1"/>
        <v>1.44</v>
      </c>
      <c r="E43" s="101">
        <v>3964</v>
      </c>
      <c r="F43" s="62" t="s">
        <v>11763</v>
      </c>
      <c r="G43" s="3" t="s">
        <v>11764</v>
      </c>
      <c r="H43" s="174">
        <v>0.582995951417004</v>
      </c>
    </row>
    <row r="44" spans="1:8">
      <c r="A44" s="62">
        <v>42</v>
      </c>
      <c r="B44" s="173" t="s">
        <v>11808</v>
      </c>
      <c r="C44" s="33" t="str">
        <f t="shared" si="0"/>
        <v>Yes</v>
      </c>
      <c r="D44" s="30">
        <f t="shared" si="1"/>
        <v>0.5</v>
      </c>
      <c r="E44" s="101">
        <v>1377</v>
      </c>
      <c r="F44" s="62" t="s">
        <v>11763</v>
      </c>
      <c r="G44" s="3" t="s">
        <v>11764</v>
      </c>
      <c r="H44" s="174">
        <v>0.20242914979757085</v>
      </c>
    </row>
    <row r="45" spans="1:8">
      <c r="A45" s="62">
        <v>43</v>
      </c>
      <c r="B45" s="173" t="s">
        <v>11809</v>
      </c>
      <c r="C45" s="33" t="str">
        <f t="shared" si="0"/>
        <v>Yes</v>
      </c>
      <c r="D45" s="30">
        <f t="shared" si="1"/>
        <v>1.22</v>
      </c>
      <c r="E45" s="101">
        <v>3359</v>
      </c>
      <c r="F45" s="62" t="s">
        <v>11763</v>
      </c>
      <c r="G45" s="3" t="s">
        <v>11764</v>
      </c>
      <c r="H45" s="174">
        <v>0.49392712550607282</v>
      </c>
    </row>
    <row r="46" spans="1:8">
      <c r="A46" s="62">
        <v>44</v>
      </c>
      <c r="B46" s="173" t="s">
        <v>11810</v>
      </c>
      <c r="C46" s="33" t="str">
        <f t="shared" si="0"/>
        <v>Yes</v>
      </c>
      <c r="D46" s="30">
        <f t="shared" si="1"/>
        <v>1.8399999999999999</v>
      </c>
      <c r="E46" s="101">
        <v>5066</v>
      </c>
      <c r="F46" s="62" t="s">
        <v>11763</v>
      </c>
      <c r="G46" s="3" t="s">
        <v>11764</v>
      </c>
      <c r="H46" s="174">
        <v>0.74493927125506065</v>
      </c>
    </row>
    <row r="47" spans="1:8">
      <c r="A47" s="62">
        <v>45</v>
      </c>
      <c r="B47" s="173" t="s">
        <v>11811</v>
      </c>
      <c r="C47" s="33" t="str">
        <f t="shared" si="0"/>
        <v>Yes</v>
      </c>
      <c r="D47" s="30">
        <f t="shared" si="1"/>
        <v>0.83999999999999986</v>
      </c>
      <c r="E47" s="101">
        <v>2313</v>
      </c>
      <c r="F47" s="62" t="s">
        <v>11763</v>
      </c>
      <c r="G47" s="3" t="s">
        <v>11764</v>
      </c>
      <c r="H47" s="174">
        <v>0.34008097165991896</v>
      </c>
    </row>
    <row r="48" spans="1:8">
      <c r="A48" s="62">
        <v>46</v>
      </c>
      <c r="B48" s="173" t="s">
        <v>11812</v>
      </c>
      <c r="C48" s="33" t="str">
        <f t="shared" si="0"/>
        <v>Yes</v>
      </c>
      <c r="D48" s="30">
        <f t="shared" si="1"/>
        <v>1.55</v>
      </c>
      <c r="E48" s="101">
        <v>4267</v>
      </c>
      <c r="F48" s="62" t="s">
        <v>11763</v>
      </c>
      <c r="G48" s="3" t="s">
        <v>11764</v>
      </c>
      <c r="H48" s="174">
        <v>0.62753036437246956</v>
      </c>
    </row>
    <row r="49" spans="1:8">
      <c r="A49" s="62">
        <v>47</v>
      </c>
      <c r="B49" s="173" t="s">
        <v>11813</v>
      </c>
      <c r="C49" s="33" t="str">
        <f t="shared" si="0"/>
        <v>Yes</v>
      </c>
      <c r="D49" s="30">
        <f t="shared" si="1"/>
        <v>1.1299999999999999</v>
      </c>
      <c r="E49" s="101">
        <v>3111</v>
      </c>
      <c r="F49" s="62" t="s">
        <v>11763</v>
      </c>
      <c r="G49" s="3" t="s">
        <v>11764</v>
      </c>
      <c r="H49" s="174">
        <v>0.45748987854251005</v>
      </c>
    </row>
    <row r="50" spans="1:8">
      <c r="A50" s="62">
        <v>48</v>
      </c>
      <c r="B50" s="173" t="s">
        <v>11814</v>
      </c>
      <c r="C50" s="33" t="str">
        <f t="shared" si="0"/>
        <v>Yes</v>
      </c>
      <c r="D50" s="30">
        <f t="shared" si="1"/>
        <v>0.83</v>
      </c>
      <c r="E50" s="101">
        <v>4074</v>
      </c>
      <c r="F50" s="62" t="s">
        <v>11763</v>
      </c>
      <c r="G50" s="3" t="s">
        <v>11764</v>
      </c>
      <c r="H50" s="174">
        <v>0.33603238866396756</v>
      </c>
    </row>
    <row r="51" spans="1:8">
      <c r="A51" s="62">
        <v>49</v>
      </c>
      <c r="B51" s="3" t="s">
        <v>11814</v>
      </c>
      <c r="C51" s="33" t="str">
        <f t="shared" si="0"/>
        <v>Yes</v>
      </c>
      <c r="D51" s="30">
        <f t="shared" si="1"/>
        <v>1.4800000000000002</v>
      </c>
      <c r="E51" s="101">
        <v>1143</v>
      </c>
      <c r="F51" s="62" t="s">
        <v>11763</v>
      </c>
      <c r="G51" s="3" t="s">
        <v>11764</v>
      </c>
      <c r="H51" s="174">
        <v>0.59919028340080971</v>
      </c>
    </row>
    <row r="52" spans="1:8">
      <c r="A52" s="62">
        <v>50</v>
      </c>
      <c r="B52" s="173" t="s">
        <v>11815</v>
      </c>
      <c r="C52" s="33" t="str">
        <f t="shared" si="0"/>
        <v>Yes</v>
      </c>
      <c r="D52" s="30">
        <f t="shared" si="1"/>
        <v>7.0000000000000007E-2</v>
      </c>
      <c r="E52" s="101">
        <v>1000</v>
      </c>
      <c r="F52" s="62" t="s">
        <v>11763</v>
      </c>
      <c r="G52" s="3" t="s">
        <v>11764</v>
      </c>
      <c r="H52" s="174">
        <v>2.8340080971659919E-2</v>
      </c>
    </row>
    <row r="53" spans="1:8">
      <c r="A53" s="62">
        <v>51</v>
      </c>
      <c r="B53" s="173" t="s">
        <v>11816</v>
      </c>
      <c r="C53" s="33" t="str">
        <f t="shared" si="0"/>
        <v>Yes</v>
      </c>
      <c r="D53" s="30">
        <f t="shared" si="1"/>
        <v>1.29</v>
      </c>
      <c r="E53" s="101">
        <v>3551</v>
      </c>
      <c r="F53" s="62" t="s">
        <v>11763</v>
      </c>
      <c r="G53" s="3" t="s">
        <v>11764</v>
      </c>
      <c r="H53" s="174">
        <v>0.52226720647773273</v>
      </c>
    </row>
    <row r="54" spans="1:8">
      <c r="A54" s="62">
        <v>52</v>
      </c>
      <c r="B54" s="173" t="s">
        <v>11817</v>
      </c>
      <c r="C54" s="33" t="str">
        <f t="shared" si="0"/>
        <v>Yes</v>
      </c>
      <c r="D54" s="30">
        <f t="shared" si="1"/>
        <v>0.19</v>
      </c>
      <c r="E54" s="101">
        <v>1000</v>
      </c>
      <c r="F54" s="62" t="s">
        <v>11763</v>
      </c>
      <c r="G54" s="3" t="s">
        <v>11764</v>
      </c>
      <c r="H54" s="174">
        <v>7.6923076923076913E-2</v>
      </c>
    </row>
    <row r="55" spans="1:8">
      <c r="A55" s="62">
        <v>53</v>
      </c>
      <c r="B55" s="173" t="s">
        <v>11818</v>
      </c>
      <c r="C55" s="33" t="str">
        <f t="shared" si="0"/>
        <v>Yes</v>
      </c>
      <c r="D55" s="30">
        <f t="shared" si="1"/>
        <v>0.67</v>
      </c>
      <c r="E55" s="101">
        <v>1000</v>
      </c>
      <c r="F55" s="62" t="s">
        <v>11763</v>
      </c>
      <c r="G55" s="3" t="s">
        <v>11764</v>
      </c>
      <c r="H55" s="174">
        <v>0.27125506072874495</v>
      </c>
    </row>
    <row r="56" spans="1:8">
      <c r="A56" s="62">
        <v>54</v>
      </c>
      <c r="B56" s="173" t="s">
        <v>11819</v>
      </c>
      <c r="C56" s="33" t="str">
        <f t="shared" si="0"/>
        <v>Yes</v>
      </c>
      <c r="D56" s="30">
        <f t="shared" si="1"/>
        <v>0.20999999999999996</v>
      </c>
      <c r="E56" s="101">
        <v>1000</v>
      </c>
      <c r="F56" s="62" t="s">
        <v>11763</v>
      </c>
      <c r="G56" s="3" t="s">
        <v>11764</v>
      </c>
      <c r="H56" s="174">
        <v>8.5020242914979741E-2</v>
      </c>
    </row>
    <row r="57" spans="1:8">
      <c r="A57" s="62">
        <v>55</v>
      </c>
      <c r="B57" s="173" t="s">
        <v>11820</v>
      </c>
      <c r="C57" s="33" t="str">
        <f t="shared" si="0"/>
        <v>Yes</v>
      </c>
      <c r="D57" s="30">
        <f t="shared" si="1"/>
        <v>3.06</v>
      </c>
      <c r="E57" s="101">
        <v>8424</v>
      </c>
      <c r="F57" s="62" t="s">
        <v>11763</v>
      </c>
      <c r="G57" s="3" t="s">
        <v>11764</v>
      </c>
      <c r="H57" s="174">
        <v>1.2388663967611335</v>
      </c>
    </row>
    <row r="58" spans="1:8">
      <c r="A58" s="62">
        <v>56</v>
      </c>
      <c r="B58" s="173" t="s">
        <v>11821</v>
      </c>
      <c r="C58" s="33" t="str">
        <f t="shared" si="0"/>
        <v>Yes</v>
      </c>
      <c r="D58" s="30">
        <f t="shared" si="1"/>
        <v>0.85</v>
      </c>
      <c r="E58" s="101">
        <v>2340</v>
      </c>
      <c r="F58" s="62" t="s">
        <v>11763</v>
      </c>
      <c r="G58" s="3" t="s">
        <v>11764</v>
      </c>
      <c r="H58" s="174">
        <v>0.34412955465587042</v>
      </c>
    </row>
    <row r="59" spans="1:8">
      <c r="A59" s="62">
        <v>57</v>
      </c>
      <c r="B59" s="173" t="s">
        <v>11822</v>
      </c>
      <c r="C59" s="33" t="str">
        <f t="shared" si="0"/>
        <v>Yes</v>
      </c>
      <c r="D59" s="30">
        <f t="shared" si="1"/>
        <v>0.48</v>
      </c>
      <c r="E59" s="101">
        <v>1321</v>
      </c>
      <c r="F59" s="62" t="s">
        <v>11763</v>
      </c>
      <c r="G59" s="3" t="s">
        <v>11764</v>
      </c>
      <c r="H59" s="174">
        <v>0.19433198380566799</v>
      </c>
    </row>
    <row r="60" spans="1:8">
      <c r="A60" s="62">
        <v>58</v>
      </c>
      <c r="B60" s="173" t="s">
        <v>11823</v>
      </c>
      <c r="C60" s="33" t="str">
        <f t="shared" si="0"/>
        <v>Yes</v>
      </c>
      <c r="D60" s="30">
        <f t="shared" si="1"/>
        <v>0.39</v>
      </c>
      <c r="E60" s="101">
        <v>1074</v>
      </c>
      <c r="F60" s="62" t="s">
        <v>11763</v>
      </c>
      <c r="G60" s="3" t="s">
        <v>11764</v>
      </c>
      <c r="H60" s="174">
        <v>0.15789473684210525</v>
      </c>
    </row>
    <row r="61" spans="1:8">
      <c r="A61" s="62">
        <v>59</v>
      </c>
      <c r="B61" s="173" t="s">
        <v>11824</v>
      </c>
      <c r="C61" s="33" t="str">
        <f t="shared" si="0"/>
        <v>Yes</v>
      </c>
      <c r="D61" s="30">
        <f t="shared" si="1"/>
        <v>0.36</v>
      </c>
      <c r="E61" s="101">
        <v>1000</v>
      </c>
      <c r="F61" s="62" t="s">
        <v>11763</v>
      </c>
      <c r="G61" s="3" t="s">
        <v>11764</v>
      </c>
      <c r="H61" s="174">
        <v>0.145748987854251</v>
      </c>
    </row>
    <row r="62" spans="1:8">
      <c r="A62" s="62">
        <v>60</v>
      </c>
      <c r="B62" s="3" t="s">
        <v>11825</v>
      </c>
      <c r="C62" s="33" t="str">
        <f t="shared" si="0"/>
        <v>Yes</v>
      </c>
      <c r="D62" s="30">
        <f t="shared" si="1"/>
        <v>3.01</v>
      </c>
      <c r="E62" s="101">
        <v>8287</v>
      </c>
      <c r="F62" s="62" t="s">
        <v>11826</v>
      </c>
      <c r="G62" s="3" t="s">
        <v>11764</v>
      </c>
      <c r="H62" s="174">
        <v>1.2186234817813764</v>
      </c>
    </row>
    <row r="63" spans="1:8">
      <c r="A63" s="62">
        <v>61</v>
      </c>
      <c r="B63" s="173" t="s">
        <v>11827</v>
      </c>
      <c r="C63" s="33" t="str">
        <f t="shared" si="0"/>
        <v>Yes</v>
      </c>
      <c r="D63" s="30">
        <f t="shared" si="1"/>
        <v>1.1299999999999999</v>
      </c>
      <c r="E63" s="101">
        <v>3111</v>
      </c>
      <c r="F63" s="62" t="s">
        <v>11763</v>
      </c>
      <c r="G63" s="3" t="s">
        <v>11764</v>
      </c>
      <c r="H63" s="174">
        <v>0.45748987854251005</v>
      </c>
    </row>
    <row r="64" spans="1:8">
      <c r="A64" s="62">
        <v>62</v>
      </c>
      <c r="B64" s="173" t="s">
        <v>11828</v>
      </c>
      <c r="C64" s="33" t="str">
        <f t="shared" si="0"/>
        <v>Yes</v>
      </c>
      <c r="D64" s="30">
        <f t="shared" si="1"/>
        <v>0.04</v>
      </c>
      <c r="E64" s="101">
        <v>1000</v>
      </c>
      <c r="F64" s="62" t="s">
        <v>11763</v>
      </c>
      <c r="G64" s="3" t="s">
        <v>11764</v>
      </c>
      <c r="H64" s="174">
        <v>1.6194331983805668E-2</v>
      </c>
    </row>
    <row r="65" spans="1:8">
      <c r="A65" s="62">
        <v>63</v>
      </c>
      <c r="B65" s="173" t="s">
        <v>11829</v>
      </c>
      <c r="C65" s="33" t="str">
        <f t="shared" si="0"/>
        <v>Yes</v>
      </c>
      <c r="D65" s="30">
        <f t="shared" si="1"/>
        <v>0.89</v>
      </c>
      <c r="E65" s="101">
        <v>2450</v>
      </c>
      <c r="F65" s="62" t="s">
        <v>11763</v>
      </c>
      <c r="G65" s="3" t="s">
        <v>11764</v>
      </c>
      <c r="H65" s="174">
        <v>0.36032388663967607</v>
      </c>
    </row>
    <row r="66" spans="1:8">
      <c r="A66" s="62">
        <v>64</v>
      </c>
      <c r="B66" s="173" t="s">
        <v>11830</v>
      </c>
      <c r="C66" s="33" t="str">
        <f t="shared" si="0"/>
        <v>Yes</v>
      </c>
      <c r="D66" s="30">
        <f t="shared" si="1"/>
        <v>0.70999999999999985</v>
      </c>
      <c r="E66" s="101">
        <v>1955</v>
      </c>
      <c r="F66" s="62" t="s">
        <v>11777</v>
      </c>
      <c r="G66" s="3" t="s">
        <v>11764</v>
      </c>
      <c r="H66" s="174">
        <v>0.28744939271255054</v>
      </c>
    </row>
    <row r="67" spans="1:8">
      <c r="A67" s="62">
        <v>65</v>
      </c>
      <c r="B67" s="173" t="s">
        <v>11831</v>
      </c>
      <c r="C67" s="33" t="str">
        <f t="shared" ref="C67:C130" si="2">IF(H67=2,"No","Yes")</f>
        <v>Yes</v>
      </c>
      <c r="D67" s="30">
        <f t="shared" si="1"/>
        <v>2.65</v>
      </c>
      <c r="E67" s="101">
        <v>7296</v>
      </c>
      <c r="F67" s="62" t="s">
        <v>11763</v>
      </c>
      <c r="G67" s="3" t="s">
        <v>11764</v>
      </c>
      <c r="H67" s="174">
        <v>1.0728744939271253</v>
      </c>
    </row>
    <row r="68" spans="1:8">
      <c r="A68" s="62">
        <v>66</v>
      </c>
      <c r="B68" s="173" t="s">
        <v>11832</v>
      </c>
      <c r="C68" s="33" t="str">
        <f t="shared" si="2"/>
        <v>Yes</v>
      </c>
      <c r="D68" s="30">
        <f t="shared" ref="D68:D131" si="3">H68*2.47</f>
        <v>1.4500000000000002</v>
      </c>
      <c r="E68" s="101">
        <v>3992</v>
      </c>
      <c r="F68" s="62" t="s">
        <v>11763</v>
      </c>
      <c r="G68" s="3" t="s">
        <v>11764</v>
      </c>
      <c r="H68" s="174">
        <v>0.58704453441295545</v>
      </c>
    </row>
    <row r="69" spans="1:8">
      <c r="A69" s="62">
        <v>67</v>
      </c>
      <c r="B69" s="173" t="s">
        <v>11833</v>
      </c>
      <c r="C69" s="33" t="str">
        <f t="shared" si="2"/>
        <v>Yes</v>
      </c>
      <c r="D69" s="30">
        <f t="shared" si="3"/>
        <v>0.56999999999999995</v>
      </c>
      <c r="E69" s="101">
        <v>1000</v>
      </c>
      <c r="F69" s="62" t="s">
        <v>11763</v>
      </c>
      <c r="G69" s="3" t="s">
        <v>11764</v>
      </c>
      <c r="H69" s="174">
        <v>0.23076923076923073</v>
      </c>
    </row>
    <row r="70" spans="1:8">
      <c r="A70" s="62">
        <v>68</v>
      </c>
      <c r="B70" s="173" t="s">
        <v>11834</v>
      </c>
      <c r="C70" s="33" t="str">
        <f t="shared" si="2"/>
        <v>Yes</v>
      </c>
      <c r="D70" s="30">
        <f t="shared" si="3"/>
        <v>0.68</v>
      </c>
      <c r="E70" s="101">
        <v>1000</v>
      </c>
      <c r="F70" s="62" t="s">
        <v>11763</v>
      </c>
      <c r="G70" s="3" t="s">
        <v>11764</v>
      </c>
      <c r="H70" s="174">
        <v>0.27530364372469635</v>
      </c>
    </row>
    <row r="71" spans="1:8">
      <c r="A71" s="62">
        <v>69</v>
      </c>
      <c r="B71" s="173" t="s">
        <v>11835</v>
      </c>
      <c r="C71" s="33" t="str">
        <f t="shared" si="2"/>
        <v>Yes</v>
      </c>
      <c r="D71" s="30">
        <f t="shared" si="3"/>
        <v>0.19</v>
      </c>
      <c r="E71" s="101">
        <v>1000</v>
      </c>
      <c r="F71" s="62" t="s">
        <v>11763</v>
      </c>
      <c r="G71" s="3" t="s">
        <v>11764</v>
      </c>
      <c r="H71" s="174">
        <v>7.6923076923076913E-2</v>
      </c>
    </row>
    <row r="72" spans="1:8">
      <c r="A72" s="62">
        <v>70</v>
      </c>
      <c r="B72" s="173" t="s">
        <v>11836</v>
      </c>
      <c r="C72" s="33" t="str">
        <f t="shared" si="2"/>
        <v>Yes</v>
      </c>
      <c r="D72" s="30">
        <f t="shared" si="3"/>
        <v>0.8</v>
      </c>
      <c r="E72" s="101">
        <v>2202</v>
      </c>
      <c r="F72" s="62" t="s">
        <v>11763</v>
      </c>
      <c r="G72" s="3" t="s">
        <v>11764</v>
      </c>
      <c r="H72" s="174">
        <v>0.32388663967611336</v>
      </c>
    </row>
    <row r="73" spans="1:8">
      <c r="A73" s="62">
        <v>71</v>
      </c>
      <c r="B73" s="173" t="s">
        <v>11837</v>
      </c>
      <c r="C73" s="33" t="str">
        <f t="shared" si="2"/>
        <v>Yes</v>
      </c>
      <c r="D73" s="30">
        <f t="shared" si="3"/>
        <v>1.01</v>
      </c>
      <c r="E73" s="101">
        <v>2781</v>
      </c>
      <c r="F73" s="62" t="s">
        <v>11763</v>
      </c>
      <c r="G73" s="3" t="s">
        <v>11764</v>
      </c>
      <c r="H73" s="174">
        <v>0.40890688259109309</v>
      </c>
    </row>
    <row r="74" spans="1:8">
      <c r="A74" s="62">
        <v>72</v>
      </c>
      <c r="B74" s="173" t="s">
        <v>11838</v>
      </c>
      <c r="C74" s="33" t="str">
        <f t="shared" si="2"/>
        <v>Yes</v>
      </c>
      <c r="D74" s="30">
        <f t="shared" si="3"/>
        <v>1.86</v>
      </c>
      <c r="E74" s="101">
        <v>5121</v>
      </c>
      <c r="F74" s="62" t="s">
        <v>11763</v>
      </c>
      <c r="G74" s="3" t="s">
        <v>11764</v>
      </c>
      <c r="H74" s="174">
        <v>0.75303643724696356</v>
      </c>
    </row>
    <row r="75" spans="1:8">
      <c r="A75" s="62">
        <v>73</v>
      </c>
      <c r="B75" s="173" t="s">
        <v>11839</v>
      </c>
      <c r="C75" s="33" t="str">
        <f t="shared" si="2"/>
        <v>Yes</v>
      </c>
      <c r="D75" s="30">
        <f t="shared" si="3"/>
        <v>1.22</v>
      </c>
      <c r="E75" s="101">
        <v>3359</v>
      </c>
      <c r="F75" s="62" t="s">
        <v>11763</v>
      </c>
      <c r="G75" s="3" t="s">
        <v>11764</v>
      </c>
      <c r="H75" s="174">
        <v>0.49392712550607282</v>
      </c>
    </row>
    <row r="76" spans="1:8">
      <c r="A76" s="62">
        <v>74</v>
      </c>
      <c r="B76" s="173" t="s">
        <v>11840</v>
      </c>
      <c r="C76" s="33" t="str">
        <f t="shared" si="2"/>
        <v>Yes</v>
      </c>
      <c r="D76" s="30">
        <f t="shared" si="3"/>
        <v>0.16</v>
      </c>
      <c r="E76" s="101">
        <v>1000</v>
      </c>
      <c r="F76" s="62" t="s">
        <v>11763</v>
      </c>
      <c r="G76" s="3" t="s">
        <v>11764</v>
      </c>
      <c r="H76" s="174">
        <v>6.4777327935222673E-2</v>
      </c>
    </row>
    <row r="77" spans="1:8">
      <c r="A77" s="62">
        <v>75</v>
      </c>
      <c r="B77" s="3" t="s">
        <v>11841</v>
      </c>
      <c r="C77" s="33" t="str">
        <f t="shared" si="2"/>
        <v>Yes</v>
      </c>
      <c r="D77" s="30">
        <f t="shared" si="3"/>
        <v>0.41999999999999993</v>
      </c>
      <c r="E77" s="101">
        <v>1156</v>
      </c>
      <c r="F77" s="62" t="s">
        <v>11781</v>
      </c>
      <c r="G77" s="3" t="s">
        <v>11764</v>
      </c>
      <c r="H77" s="174">
        <v>0.17004048582995948</v>
      </c>
    </row>
    <row r="78" spans="1:8">
      <c r="A78" s="62">
        <v>76</v>
      </c>
      <c r="B78" s="173" t="s">
        <v>11842</v>
      </c>
      <c r="C78" s="33" t="str">
        <f t="shared" si="2"/>
        <v>Yes</v>
      </c>
      <c r="D78" s="30">
        <f t="shared" si="3"/>
        <v>0.20999999999999996</v>
      </c>
      <c r="E78" s="101">
        <v>1000</v>
      </c>
      <c r="F78" s="62" t="s">
        <v>11763</v>
      </c>
      <c r="G78" s="3" t="s">
        <v>11764</v>
      </c>
      <c r="H78" s="174">
        <v>8.5020242914979741E-2</v>
      </c>
    </row>
    <row r="79" spans="1:8">
      <c r="A79" s="62">
        <v>77</v>
      </c>
      <c r="B79" s="173" t="s">
        <v>11843</v>
      </c>
      <c r="C79" s="33" t="str">
        <f t="shared" si="2"/>
        <v>Yes</v>
      </c>
      <c r="D79" s="30">
        <f t="shared" si="3"/>
        <v>1.1499999999999999</v>
      </c>
      <c r="E79" s="101">
        <v>3166</v>
      </c>
      <c r="F79" s="62" t="s">
        <v>11781</v>
      </c>
      <c r="G79" s="3" t="s">
        <v>11764</v>
      </c>
      <c r="H79" s="174">
        <v>0.46558704453441291</v>
      </c>
    </row>
    <row r="80" spans="1:8">
      <c r="A80" s="62">
        <v>78</v>
      </c>
      <c r="B80" s="3" t="s">
        <v>11844</v>
      </c>
      <c r="C80" s="33" t="str">
        <f t="shared" si="2"/>
        <v>Yes</v>
      </c>
      <c r="D80" s="30">
        <f t="shared" si="3"/>
        <v>0.12</v>
      </c>
      <c r="E80" s="101">
        <v>1000</v>
      </c>
      <c r="F80" s="62" t="s">
        <v>11763</v>
      </c>
      <c r="G80" s="3" t="s">
        <v>11764</v>
      </c>
      <c r="H80" s="174">
        <v>4.8582995951416998E-2</v>
      </c>
    </row>
    <row r="81" spans="1:8">
      <c r="A81" s="62">
        <v>79</v>
      </c>
      <c r="B81" s="173" t="s">
        <v>11845</v>
      </c>
      <c r="C81" s="33" t="str">
        <f t="shared" si="2"/>
        <v>Yes</v>
      </c>
      <c r="D81" s="30">
        <f t="shared" si="3"/>
        <v>1.85</v>
      </c>
      <c r="E81" s="101">
        <v>5093</v>
      </c>
      <c r="F81" s="62" t="s">
        <v>11763</v>
      </c>
      <c r="G81" s="3" t="s">
        <v>11764</v>
      </c>
      <c r="H81" s="174">
        <v>0.74898785425101211</v>
      </c>
    </row>
    <row r="82" spans="1:8">
      <c r="A82" s="62">
        <v>80</v>
      </c>
      <c r="B82" s="173" t="s">
        <v>11846</v>
      </c>
      <c r="C82" s="33" t="str">
        <f t="shared" si="2"/>
        <v>Yes</v>
      </c>
      <c r="D82" s="30">
        <f t="shared" si="3"/>
        <v>2.12</v>
      </c>
      <c r="E82" s="101">
        <v>5836</v>
      </c>
      <c r="F82" s="62" t="s">
        <v>11763</v>
      </c>
      <c r="G82" s="3" t="s">
        <v>11764</v>
      </c>
      <c r="H82" s="174">
        <v>0.8582995951417004</v>
      </c>
    </row>
    <row r="83" spans="1:8">
      <c r="A83" s="62">
        <v>81</v>
      </c>
      <c r="B83" s="173" t="s">
        <v>11847</v>
      </c>
      <c r="C83" s="33" t="str">
        <f t="shared" si="2"/>
        <v>Yes</v>
      </c>
      <c r="D83" s="30">
        <f t="shared" si="3"/>
        <v>1.55</v>
      </c>
      <c r="E83" s="101">
        <v>4267</v>
      </c>
      <c r="F83" s="62" t="s">
        <v>11763</v>
      </c>
      <c r="G83" s="3" t="s">
        <v>11764</v>
      </c>
      <c r="H83" s="174">
        <v>0.62753036437246956</v>
      </c>
    </row>
    <row r="84" spans="1:8">
      <c r="A84" s="62">
        <v>82</v>
      </c>
      <c r="B84" s="173" t="s">
        <v>11848</v>
      </c>
      <c r="C84" s="33" t="str">
        <f t="shared" si="2"/>
        <v>Yes</v>
      </c>
      <c r="D84" s="30">
        <f t="shared" si="3"/>
        <v>1.1200000000000001</v>
      </c>
      <c r="E84" s="101">
        <v>3083</v>
      </c>
      <c r="F84" s="62" t="s">
        <v>11763</v>
      </c>
      <c r="G84" s="3" t="s">
        <v>11764</v>
      </c>
      <c r="H84" s="174">
        <v>0.45344129554655871</v>
      </c>
    </row>
    <row r="85" spans="1:8">
      <c r="A85" s="62">
        <v>83</v>
      </c>
      <c r="B85" s="173" t="s">
        <v>11849</v>
      </c>
      <c r="C85" s="33" t="str">
        <f t="shared" si="2"/>
        <v>Yes</v>
      </c>
      <c r="D85" s="30">
        <f t="shared" si="3"/>
        <v>0.83999999999999986</v>
      </c>
      <c r="E85" s="101">
        <v>2313</v>
      </c>
      <c r="F85" s="62" t="s">
        <v>11763</v>
      </c>
      <c r="G85" s="3" t="s">
        <v>11764</v>
      </c>
      <c r="H85" s="174">
        <v>0.34008097165991896</v>
      </c>
    </row>
    <row r="86" spans="1:8">
      <c r="A86" s="62">
        <v>84</v>
      </c>
      <c r="B86" s="173" t="s">
        <v>11850</v>
      </c>
      <c r="C86" s="33" t="str">
        <f t="shared" si="2"/>
        <v>Yes</v>
      </c>
      <c r="D86" s="30">
        <f t="shared" si="3"/>
        <v>0.39</v>
      </c>
      <c r="E86" s="101">
        <v>1074</v>
      </c>
      <c r="F86" s="62" t="s">
        <v>11763</v>
      </c>
      <c r="G86" s="3" t="s">
        <v>11764</v>
      </c>
      <c r="H86" s="174">
        <v>0.15789473684210525</v>
      </c>
    </row>
    <row r="87" spans="1:8">
      <c r="A87" s="62">
        <v>85</v>
      </c>
      <c r="B87" s="173" t="s">
        <v>11851</v>
      </c>
      <c r="C87" s="33" t="str">
        <f t="shared" si="2"/>
        <v>Yes</v>
      </c>
      <c r="D87" s="30">
        <f t="shared" si="3"/>
        <v>2.02</v>
      </c>
      <c r="E87" s="101">
        <v>5561</v>
      </c>
      <c r="F87" s="62" t="s">
        <v>11763</v>
      </c>
      <c r="G87" s="3" t="s">
        <v>11764</v>
      </c>
      <c r="H87" s="174">
        <v>0.81781376518218618</v>
      </c>
    </row>
    <row r="88" spans="1:8">
      <c r="A88" s="62">
        <v>86</v>
      </c>
      <c r="B88" s="173" t="s">
        <v>11852</v>
      </c>
      <c r="C88" s="33" t="str">
        <f t="shared" si="2"/>
        <v>Yes</v>
      </c>
      <c r="D88" s="30">
        <f t="shared" si="3"/>
        <v>1.02</v>
      </c>
      <c r="E88" s="101">
        <v>2808</v>
      </c>
      <c r="F88" s="62" t="s">
        <v>11763</v>
      </c>
      <c r="G88" s="3" t="s">
        <v>11764</v>
      </c>
      <c r="H88" s="174">
        <v>0.41295546558704449</v>
      </c>
    </row>
    <row r="89" spans="1:8">
      <c r="A89" s="62">
        <v>87</v>
      </c>
      <c r="B89" s="173" t="s">
        <v>11853</v>
      </c>
      <c r="C89" s="33" t="str">
        <f t="shared" si="2"/>
        <v>Yes</v>
      </c>
      <c r="D89" s="30">
        <f t="shared" si="3"/>
        <v>0.77</v>
      </c>
      <c r="E89" s="101">
        <v>2120</v>
      </c>
      <c r="F89" s="62" t="s">
        <v>11763</v>
      </c>
      <c r="G89" s="3" t="s">
        <v>11764</v>
      </c>
      <c r="H89" s="174">
        <v>0.31174089068825911</v>
      </c>
    </row>
    <row r="90" spans="1:8">
      <c r="A90" s="62">
        <v>88</v>
      </c>
      <c r="B90" s="173" t="s">
        <v>11854</v>
      </c>
      <c r="C90" s="33" t="str">
        <f t="shared" si="2"/>
        <v>Yes</v>
      </c>
      <c r="D90" s="30">
        <f t="shared" si="3"/>
        <v>0.26</v>
      </c>
      <c r="E90" s="101">
        <v>1000</v>
      </c>
      <c r="F90" s="62" t="s">
        <v>11763</v>
      </c>
      <c r="G90" s="3" t="s">
        <v>11764</v>
      </c>
      <c r="H90" s="174">
        <v>0.10526315789473684</v>
      </c>
    </row>
    <row r="91" spans="1:8">
      <c r="A91" s="62">
        <v>89</v>
      </c>
      <c r="B91" s="173" t="s">
        <v>11855</v>
      </c>
      <c r="C91" s="33" t="str">
        <f t="shared" si="2"/>
        <v>Yes</v>
      </c>
      <c r="D91" s="30">
        <f t="shared" si="3"/>
        <v>2.85</v>
      </c>
      <c r="E91" s="101">
        <v>2670</v>
      </c>
      <c r="F91" s="62" t="s">
        <v>11763</v>
      </c>
      <c r="G91" s="3" t="s">
        <v>11764</v>
      </c>
      <c r="H91" s="174">
        <v>1.1538461538461537</v>
      </c>
    </row>
    <row r="92" spans="1:8">
      <c r="A92" s="62">
        <v>90</v>
      </c>
      <c r="B92" s="3" t="s">
        <v>11856</v>
      </c>
      <c r="C92" s="33" t="str">
        <f t="shared" si="2"/>
        <v>Yes</v>
      </c>
      <c r="D92" s="30">
        <f t="shared" si="3"/>
        <v>0.96999999999999986</v>
      </c>
      <c r="E92" s="101">
        <v>7846</v>
      </c>
      <c r="F92" s="62" t="s">
        <v>11781</v>
      </c>
      <c r="G92" s="3" t="s">
        <v>11764</v>
      </c>
      <c r="H92" s="174">
        <v>0.39271255060728738</v>
      </c>
    </row>
    <row r="93" spans="1:8">
      <c r="A93" s="62">
        <v>91</v>
      </c>
      <c r="B93" s="173" t="s">
        <v>11857</v>
      </c>
      <c r="C93" s="33" t="str">
        <f t="shared" si="2"/>
        <v>Yes</v>
      </c>
      <c r="D93" s="30">
        <f t="shared" si="3"/>
        <v>0.83999999999999986</v>
      </c>
      <c r="E93" s="101">
        <v>2313</v>
      </c>
      <c r="F93" s="62" t="s">
        <v>11763</v>
      </c>
      <c r="G93" s="3" t="s">
        <v>11764</v>
      </c>
      <c r="H93" s="174">
        <v>0.34008097165991896</v>
      </c>
    </row>
    <row r="94" spans="1:8">
      <c r="A94" s="62">
        <v>92</v>
      </c>
      <c r="B94" s="173" t="s">
        <v>11858</v>
      </c>
      <c r="C94" s="33" t="str">
        <f t="shared" si="2"/>
        <v>Yes</v>
      </c>
      <c r="D94" s="30">
        <f t="shared" si="3"/>
        <v>0.7</v>
      </c>
      <c r="E94" s="101">
        <v>1000</v>
      </c>
      <c r="F94" s="62" t="s">
        <v>11763</v>
      </c>
      <c r="G94" s="3" t="s">
        <v>11764</v>
      </c>
      <c r="H94" s="174">
        <v>0.28340080971659914</v>
      </c>
    </row>
    <row r="95" spans="1:8">
      <c r="A95" s="62">
        <v>93</v>
      </c>
      <c r="B95" s="173" t="s">
        <v>11859</v>
      </c>
      <c r="C95" s="33" t="str">
        <f t="shared" si="2"/>
        <v>Yes</v>
      </c>
      <c r="D95" s="30">
        <f t="shared" si="3"/>
        <v>0.5</v>
      </c>
      <c r="E95" s="101">
        <v>1377</v>
      </c>
      <c r="F95" s="62" t="s">
        <v>11763</v>
      </c>
      <c r="G95" s="3" t="s">
        <v>11764</v>
      </c>
      <c r="H95" s="174">
        <v>0.20242914979757085</v>
      </c>
    </row>
    <row r="96" spans="1:8">
      <c r="A96" s="62">
        <v>94</v>
      </c>
      <c r="B96" s="3" t="s">
        <v>11860</v>
      </c>
      <c r="C96" s="33" t="str">
        <f t="shared" si="2"/>
        <v>Yes</v>
      </c>
      <c r="D96" s="30">
        <f t="shared" si="3"/>
        <v>0.70999999999999985</v>
      </c>
      <c r="E96" s="101">
        <v>1955</v>
      </c>
      <c r="F96" s="62" t="s">
        <v>11763</v>
      </c>
      <c r="G96" s="3" t="s">
        <v>11764</v>
      </c>
      <c r="H96" s="174">
        <v>0.28744939271255054</v>
      </c>
    </row>
    <row r="97" spans="1:8">
      <c r="A97" s="62">
        <v>95</v>
      </c>
      <c r="B97" s="173" t="s">
        <v>11861</v>
      </c>
      <c r="C97" s="33" t="str">
        <f t="shared" si="2"/>
        <v>Yes</v>
      </c>
      <c r="D97" s="30">
        <f t="shared" si="3"/>
        <v>1.34</v>
      </c>
      <c r="E97" s="101">
        <v>3689</v>
      </c>
      <c r="F97" s="62" t="s">
        <v>11763</v>
      </c>
      <c r="G97" s="3" t="s">
        <v>11764</v>
      </c>
      <c r="H97" s="174">
        <v>0.54251012145748989</v>
      </c>
    </row>
    <row r="98" spans="1:8">
      <c r="A98" s="62">
        <v>96</v>
      </c>
      <c r="B98" s="3" t="s">
        <v>11862</v>
      </c>
      <c r="C98" s="33" t="str">
        <f t="shared" si="2"/>
        <v>Yes</v>
      </c>
      <c r="D98" s="30">
        <f t="shared" si="3"/>
        <v>0.26</v>
      </c>
      <c r="E98" s="101">
        <v>1000</v>
      </c>
      <c r="F98" s="62" t="s">
        <v>11781</v>
      </c>
      <c r="G98" s="3" t="s">
        <v>11764</v>
      </c>
      <c r="H98" s="174">
        <v>0.10526315789473684</v>
      </c>
    </row>
    <row r="99" spans="1:8">
      <c r="A99" s="62">
        <v>97</v>
      </c>
      <c r="B99" s="173" t="s">
        <v>11863</v>
      </c>
      <c r="C99" s="33" t="str">
        <f t="shared" si="2"/>
        <v>Yes</v>
      </c>
      <c r="D99" s="30">
        <f t="shared" si="3"/>
        <v>0.93</v>
      </c>
      <c r="E99" s="101">
        <v>2560</v>
      </c>
      <c r="F99" s="62" t="s">
        <v>11763</v>
      </c>
      <c r="G99" s="3" t="s">
        <v>11764</v>
      </c>
      <c r="H99" s="174">
        <v>0.37651821862348178</v>
      </c>
    </row>
    <row r="100" spans="1:8">
      <c r="A100" s="62">
        <v>98</v>
      </c>
      <c r="B100" s="173" t="s">
        <v>11864</v>
      </c>
      <c r="C100" s="33" t="str">
        <f t="shared" si="2"/>
        <v>Yes</v>
      </c>
      <c r="D100" s="30">
        <f t="shared" si="3"/>
        <v>1.08</v>
      </c>
      <c r="E100" s="101">
        <v>2973</v>
      </c>
      <c r="F100" s="62" t="s">
        <v>11763</v>
      </c>
      <c r="G100" s="3" t="s">
        <v>11764</v>
      </c>
      <c r="H100" s="174">
        <v>0.43724696356275305</v>
      </c>
    </row>
    <row r="101" spans="1:8">
      <c r="A101" s="62">
        <v>99</v>
      </c>
      <c r="B101" s="173" t="s">
        <v>11865</v>
      </c>
      <c r="C101" s="33" t="str">
        <f t="shared" si="2"/>
        <v>Yes</v>
      </c>
      <c r="D101" s="30">
        <f t="shared" si="3"/>
        <v>1.1200000000000001</v>
      </c>
      <c r="E101" s="101">
        <v>3083</v>
      </c>
      <c r="F101" s="62" t="s">
        <v>11763</v>
      </c>
      <c r="G101" s="3" t="s">
        <v>11764</v>
      </c>
      <c r="H101" s="174">
        <v>0.45344129554655871</v>
      </c>
    </row>
    <row r="102" spans="1:8">
      <c r="A102" s="62">
        <v>100</v>
      </c>
      <c r="B102" s="173" t="s">
        <v>11866</v>
      </c>
      <c r="C102" s="33" t="str">
        <f t="shared" si="2"/>
        <v>Yes</v>
      </c>
      <c r="D102" s="30">
        <f t="shared" si="3"/>
        <v>0.5</v>
      </c>
      <c r="E102" s="101">
        <v>1377</v>
      </c>
      <c r="F102" s="62" t="s">
        <v>11763</v>
      </c>
      <c r="G102" s="3" t="s">
        <v>11764</v>
      </c>
      <c r="H102" s="174">
        <v>0.20242914979757085</v>
      </c>
    </row>
    <row r="103" spans="1:8">
      <c r="A103" s="62">
        <v>101</v>
      </c>
      <c r="B103" s="173" t="s">
        <v>11867</v>
      </c>
      <c r="C103" s="33" t="str">
        <f t="shared" si="2"/>
        <v>Yes</v>
      </c>
      <c r="D103" s="30">
        <f t="shared" si="3"/>
        <v>1.57</v>
      </c>
      <c r="E103" s="101">
        <v>4322</v>
      </c>
      <c r="F103" s="62" t="s">
        <v>11763</v>
      </c>
      <c r="G103" s="3" t="s">
        <v>11764</v>
      </c>
      <c r="H103" s="174">
        <v>0.63562753036437247</v>
      </c>
    </row>
    <row r="104" spans="1:8">
      <c r="A104" s="62">
        <v>102</v>
      </c>
      <c r="B104" s="173" t="s">
        <v>11868</v>
      </c>
      <c r="C104" s="33" t="str">
        <f t="shared" si="2"/>
        <v>Yes</v>
      </c>
      <c r="D104" s="30">
        <f t="shared" si="3"/>
        <v>1.33</v>
      </c>
      <c r="E104" s="101">
        <v>3662</v>
      </c>
      <c r="F104" s="62" t="s">
        <v>11763</v>
      </c>
      <c r="G104" s="3" t="s">
        <v>11764</v>
      </c>
      <c r="H104" s="174">
        <v>0.53846153846153844</v>
      </c>
    </row>
    <row r="105" spans="1:8">
      <c r="A105" s="62">
        <v>103</v>
      </c>
      <c r="B105" s="173" t="s">
        <v>11869</v>
      </c>
      <c r="C105" s="33" t="str">
        <f t="shared" si="2"/>
        <v>Yes</v>
      </c>
      <c r="D105" s="30">
        <f t="shared" si="3"/>
        <v>0.57999999999999996</v>
      </c>
      <c r="E105" s="101">
        <v>1000</v>
      </c>
      <c r="F105" s="62" t="s">
        <v>11763</v>
      </c>
      <c r="G105" s="3" t="s">
        <v>11764</v>
      </c>
      <c r="H105" s="174">
        <v>0.23481781376518215</v>
      </c>
    </row>
    <row r="106" spans="1:8">
      <c r="A106" s="62">
        <v>104</v>
      </c>
      <c r="B106" s="173" t="s">
        <v>11870</v>
      </c>
      <c r="C106" s="33" t="str">
        <f t="shared" si="2"/>
        <v>Yes</v>
      </c>
      <c r="D106" s="30">
        <f t="shared" si="3"/>
        <v>2.61</v>
      </c>
      <c r="E106" s="101">
        <v>7185</v>
      </c>
      <c r="F106" s="62" t="s">
        <v>11763</v>
      </c>
      <c r="G106" s="3" t="s">
        <v>11764</v>
      </c>
      <c r="H106" s="174">
        <v>1.0566801619433197</v>
      </c>
    </row>
    <row r="107" spans="1:8">
      <c r="A107" s="62">
        <v>105</v>
      </c>
      <c r="B107" s="173" t="s">
        <v>11871</v>
      </c>
      <c r="C107" s="33" t="str">
        <f t="shared" si="2"/>
        <v>Yes</v>
      </c>
      <c r="D107" s="30">
        <f t="shared" si="3"/>
        <v>2.56</v>
      </c>
      <c r="E107" s="101">
        <v>7048</v>
      </c>
      <c r="F107" s="62" t="s">
        <v>11763</v>
      </c>
      <c r="G107" s="3" t="s">
        <v>11764</v>
      </c>
      <c r="H107" s="174">
        <v>1.0364372469635628</v>
      </c>
    </row>
    <row r="108" spans="1:8">
      <c r="A108" s="62">
        <v>106</v>
      </c>
      <c r="B108" s="173" t="s">
        <v>11872</v>
      </c>
      <c r="C108" s="33" t="str">
        <f t="shared" si="2"/>
        <v>Yes</v>
      </c>
      <c r="D108" s="30">
        <f t="shared" si="3"/>
        <v>1.6</v>
      </c>
      <c r="E108" s="101">
        <v>4405</v>
      </c>
      <c r="F108" s="62" t="s">
        <v>11763</v>
      </c>
      <c r="G108" s="3" t="s">
        <v>11764</v>
      </c>
      <c r="H108" s="174">
        <v>0.64777327935222673</v>
      </c>
    </row>
    <row r="109" spans="1:8">
      <c r="A109" s="62">
        <v>107</v>
      </c>
      <c r="B109" s="173" t="s">
        <v>11873</v>
      </c>
      <c r="C109" s="33" t="str">
        <f t="shared" si="2"/>
        <v>Yes</v>
      </c>
      <c r="D109" s="30">
        <f t="shared" si="3"/>
        <v>0.04</v>
      </c>
      <c r="E109" s="101">
        <v>1000</v>
      </c>
      <c r="F109" s="62" t="s">
        <v>11763</v>
      </c>
      <c r="G109" s="3" t="s">
        <v>11764</v>
      </c>
      <c r="H109" s="174">
        <v>1.6194331983805668E-2</v>
      </c>
    </row>
    <row r="110" spans="1:8">
      <c r="A110" s="62">
        <v>108</v>
      </c>
      <c r="B110" s="173" t="s">
        <v>10107</v>
      </c>
      <c r="C110" s="33" t="str">
        <f t="shared" si="2"/>
        <v>Yes</v>
      </c>
      <c r="D110" s="30">
        <f t="shared" si="3"/>
        <v>1.86</v>
      </c>
      <c r="E110" s="101">
        <v>5121</v>
      </c>
      <c r="F110" s="62" t="s">
        <v>11763</v>
      </c>
      <c r="G110" s="3" t="s">
        <v>11764</v>
      </c>
      <c r="H110" s="174">
        <v>0.75303643724696356</v>
      </c>
    </row>
    <row r="111" spans="1:8">
      <c r="A111" s="62">
        <v>109</v>
      </c>
      <c r="B111" s="173" t="s">
        <v>11874</v>
      </c>
      <c r="C111" s="33" t="str">
        <f t="shared" si="2"/>
        <v>Yes</v>
      </c>
      <c r="D111" s="30">
        <f t="shared" si="3"/>
        <v>0.39</v>
      </c>
      <c r="E111" s="101">
        <v>1074</v>
      </c>
      <c r="F111" s="62" t="s">
        <v>11763</v>
      </c>
      <c r="G111" s="3" t="s">
        <v>11764</v>
      </c>
      <c r="H111" s="174">
        <v>0.15789473684210525</v>
      </c>
    </row>
    <row r="112" spans="1:8">
      <c r="A112" s="62">
        <v>110</v>
      </c>
      <c r="B112" s="173" t="s">
        <v>11875</v>
      </c>
      <c r="C112" s="33" t="str">
        <f t="shared" si="2"/>
        <v>Yes</v>
      </c>
      <c r="D112" s="30">
        <f t="shared" si="3"/>
        <v>0.35</v>
      </c>
      <c r="E112" s="101">
        <v>1000</v>
      </c>
      <c r="F112" s="62" t="s">
        <v>11763</v>
      </c>
      <c r="G112" s="3" t="s">
        <v>11764</v>
      </c>
      <c r="H112" s="174">
        <v>0.14170040485829957</v>
      </c>
    </row>
    <row r="113" spans="1:8">
      <c r="A113" s="62">
        <v>111</v>
      </c>
      <c r="B113" s="173" t="s">
        <v>11876</v>
      </c>
      <c r="C113" s="33" t="str">
        <f t="shared" si="2"/>
        <v>Yes</v>
      </c>
      <c r="D113" s="30">
        <f t="shared" si="3"/>
        <v>1.72</v>
      </c>
      <c r="E113" s="101">
        <v>4735</v>
      </c>
      <c r="F113" s="62" t="s">
        <v>11763</v>
      </c>
      <c r="G113" s="3" t="s">
        <v>11764</v>
      </c>
      <c r="H113" s="174">
        <v>0.69635627530364363</v>
      </c>
    </row>
    <row r="114" spans="1:8">
      <c r="A114" s="62">
        <v>112</v>
      </c>
      <c r="B114" s="173" t="s">
        <v>11877</v>
      </c>
      <c r="C114" s="33" t="str">
        <f t="shared" si="2"/>
        <v>Yes</v>
      </c>
      <c r="D114" s="30">
        <f t="shared" si="3"/>
        <v>0.41</v>
      </c>
      <c r="E114" s="101">
        <v>1129</v>
      </c>
      <c r="F114" s="62" t="s">
        <v>11763</v>
      </c>
      <c r="G114" s="3" t="s">
        <v>11764</v>
      </c>
      <c r="H114" s="174">
        <v>0.16599190283400808</v>
      </c>
    </row>
    <row r="115" spans="1:8">
      <c r="A115" s="62">
        <v>113</v>
      </c>
      <c r="B115" s="173" t="s">
        <v>11878</v>
      </c>
      <c r="C115" s="33" t="str">
        <f t="shared" si="2"/>
        <v>Yes</v>
      </c>
      <c r="D115" s="30">
        <f t="shared" si="3"/>
        <v>1.19</v>
      </c>
      <c r="E115" s="101">
        <v>3276</v>
      </c>
      <c r="F115" s="62" t="s">
        <v>11763</v>
      </c>
      <c r="G115" s="3" t="s">
        <v>11764</v>
      </c>
      <c r="H115" s="174">
        <v>0.48178137651821856</v>
      </c>
    </row>
    <row r="116" spans="1:8">
      <c r="A116" s="62">
        <v>114</v>
      </c>
      <c r="B116" s="173" t="s">
        <v>11879</v>
      </c>
      <c r="C116" s="33" t="str">
        <f t="shared" si="2"/>
        <v>Yes</v>
      </c>
      <c r="D116" s="30">
        <f t="shared" si="3"/>
        <v>1.06</v>
      </c>
      <c r="E116" s="101">
        <v>2918</v>
      </c>
      <c r="F116" s="62" t="s">
        <v>11763</v>
      </c>
      <c r="G116" s="3" t="s">
        <v>11764</v>
      </c>
      <c r="H116" s="174">
        <v>0.4291497975708502</v>
      </c>
    </row>
    <row r="117" spans="1:8">
      <c r="A117" s="62">
        <v>115</v>
      </c>
      <c r="B117" s="173" t="s">
        <v>11880</v>
      </c>
      <c r="C117" s="33" t="str">
        <f t="shared" si="2"/>
        <v>Yes</v>
      </c>
      <c r="D117" s="30">
        <f t="shared" si="3"/>
        <v>0.49</v>
      </c>
      <c r="E117" s="101">
        <v>1349</v>
      </c>
      <c r="F117" s="62" t="s">
        <v>11763</v>
      </c>
      <c r="G117" s="3" t="s">
        <v>11764</v>
      </c>
      <c r="H117" s="174">
        <v>0.19838056680161942</v>
      </c>
    </row>
    <row r="118" spans="1:8">
      <c r="A118" s="62">
        <v>116</v>
      </c>
      <c r="B118" s="173" t="s">
        <v>11881</v>
      </c>
      <c r="C118" s="33" t="str">
        <f t="shared" si="2"/>
        <v>Yes</v>
      </c>
      <c r="D118" s="30">
        <f t="shared" si="3"/>
        <v>0.31</v>
      </c>
      <c r="E118" s="101">
        <v>1000</v>
      </c>
      <c r="F118" s="62" t="s">
        <v>11763</v>
      </c>
      <c r="G118" s="3" t="s">
        <v>11764</v>
      </c>
      <c r="H118" s="174">
        <v>0.12550607287449392</v>
      </c>
    </row>
    <row r="119" spans="1:8">
      <c r="A119" s="62">
        <v>117</v>
      </c>
      <c r="B119" s="173" t="s">
        <v>11882</v>
      </c>
      <c r="C119" s="33" t="str">
        <f t="shared" si="2"/>
        <v>Yes</v>
      </c>
      <c r="D119" s="30">
        <f t="shared" si="3"/>
        <v>0.44</v>
      </c>
      <c r="E119" s="101">
        <v>1211</v>
      </c>
      <c r="F119" s="62" t="s">
        <v>11763</v>
      </c>
      <c r="G119" s="3" t="s">
        <v>11764</v>
      </c>
      <c r="H119" s="174">
        <v>0.17813765182186234</v>
      </c>
    </row>
    <row r="120" spans="1:8">
      <c r="A120" s="62">
        <v>118</v>
      </c>
      <c r="B120" s="173" t="s">
        <v>11883</v>
      </c>
      <c r="C120" s="33" t="str">
        <f t="shared" si="2"/>
        <v>Yes</v>
      </c>
      <c r="D120" s="30">
        <f t="shared" si="3"/>
        <v>0.11</v>
      </c>
      <c r="E120" s="101">
        <v>1000</v>
      </c>
      <c r="F120" s="62" t="s">
        <v>11763</v>
      </c>
      <c r="G120" s="3" t="s">
        <v>11764</v>
      </c>
      <c r="H120" s="174">
        <v>4.4534412955465584E-2</v>
      </c>
    </row>
    <row r="121" spans="1:8">
      <c r="A121" s="62">
        <v>119</v>
      </c>
      <c r="B121" s="173" t="s">
        <v>11884</v>
      </c>
      <c r="C121" s="33" t="str">
        <f t="shared" si="2"/>
        <v>Yes</v>
      </c>
      <c r="D121" s="30">
        <f t="shared" si="3"/>
        <v>0.17</v>
      </c>
      <c r="E121" s="101">
        <v>1000</v>
      </c>
      <c r="F121" s="62" t="s">
        <v>11763</v>
      </c>
      <c r="G121" s="3" t="s">
        <v>11764</v>
      </c>
      <c r="H121" s="174">
        <v>6.8825910931174086E-2</v>
      </c>
    </row>
    <row r="122" spans="1:8">
      <c r="A122" s="62">
        <v>120</v>
      </c>
      <c r="B122" s="173" t="s">
        <v>11885</v>
      </c>
      <c r="C122" s="33" t="str">
        <f t="shared" si="2"/>
        <v>Yes</v>
      </c>
      <c r="D122" s="30">
        <f t="shared" si="3"/>
        <v>0.56000000000000005</v>
      </c>
      <c r="E122" s="101">
        <v>1000</v>
      </c>
      <c r="F122" s="62" t="s">
        <v>11763</v>
      </c>
      <c r="G122" s="3" t="s">
        <v>11764</v>
      </c>
      <c r="H122" s="174">
        <v>0.22672064777327935</v>
      </c>
    </row>
    <row r="123" spans="1:8">
      <c r="A123" s="62">
        <v>121</v>
      </c>
      <c r="B123" s="173" t="s">
        <v>11886</v>
      </c>
      <c r="C123" s="33" t="str">
        <f t="shared" si="2"/>
        <v>Yes</v>
      </c>
      <c r="D123" s="30">
        <f t="shared" si="3"/>
        <v>1.52</v>
      </c>
      <c r="E123" s="101">
        <v>4185</v>
      </c>
      <c r="F123" s="62" t="s">
        <v>11763</v>
      </c>
      <c r="G123" s="3" t="s">
        <v>11764</v>
      </c>
      <c r="H123" s="174">
        <v>0.61538461538461531</v>
      </c>
    </row>
    <row r="124" spans="1:8">
      <c r="A124" s="62">
        <v>122</v>
      </c>
      <c r="B124" s="173" t="s">
        <v>11887</v>
      </c>
      <c r="C124" s="33" t="str">
        <f t="shared" si="2"/>
        <v>Yes</v>
      </c>
      <c r="D124" s="30">
        <f t="shared" si="3"/>
        <v>0.39</v>
      </c>
      <c r="E124" s="101">
        <v>1074</v>
      </c>
      <c r="F124" s="62" t="s">
        <v>11763</v>
      </c>
      <c r="G124" s="3" t="s">
        <v>11764</v>
      </c>
      <c r="H124" s="174">
        <v>0.15789473684210525</v>
      </c>
    </row>
    <row r="125" spans="1:8">
      <c r="A125" s="62">
        <v>123</v>
      </c>
      <c r="B125" s="173" t="s">
        <v>11888</v>
      </c>
      <c r="C125" s="33" t="str">
        <f t="shared" si="2"/>
        <v>Yes</v>
      </c>
      <c r="D125" s="30">
        <f t="shared" si="3"/>
        <v>1.1399999999999999</v>
      </c>
      <c r="E125" s="101">
        <v>3138</v>
      </c>
      <c r="F125" s="62" t="s">
        <v>11763</v>
      </c>
      <c r="G125" s="3" t="s">
        <v>11764</v>
      </c>
      <c r="H125" s="174">
        <v>0.46153846153846145</v>
      </c>
    </row>
    <row r="126" spans="1:8">
      <c r="A126" s="62">
        <v>124</v>
      </c>
      <c r="B126" s="173" t="s">
        <v>11889</v>
      </c>
      <c r="C126" s="33" t="str">
        <f t="shared" si="2"/>
        <v>Yes</v>
      </c>
      <c r="D126" s="30">
        <f t="shared" si="3"/>
        <v>1.27</v>
      </c>
      <c r="E126" s="101">
        <v>3496</v>
      </c>
      <c r="F126" s="62" t="s">
        <v>11763</v>
      </c>
      <c r="G126" s="3" t="s">
        <v>11764</v>
      </c>
      <c r="H126" s="174">
        <v>0.51417004048582993</v>
      </c>
    </row>
    <row r="127" spans="1:8">
      <c r="A127" s="62">
        <v>125</v>
      </c>
      <c r="B127" s="173" t="s">
        <v>11890</v>
      </c>
      <c r="C127" s="33" t="str">
        <f t="shared" si="2"/>
        <v>Yes</v>
      </c>
      <c r="D127" s="30">
        <f t="shared" si="3"/>
        <v>5</v>
      </c>
      <c r="E127" s="101">
        <v>13600</v>
      </c>
      <c r="F127" s="62" t="s">
        <v>11763</v>
      </c>
      <c r="G127" s="3" t="s">
        <v>11764</v>
      </c>
      <c r="H127" s="174">
        <v>2.0242914979757085</v>
      </c>
    </row>
    <row r="128" spans="1:8">
      <c r="A128" s="62">
        <v>126</v>
      </c>
      <c r="B128" s="173" t="s">
        <v>11891</v>
      </c>
      <c r="C128" s="33" t="str">
        <f t="shared" si="2"/>
        <v>Yes</v>
      </c>
      <c r="D128" s="30">
        <f t="shared" si="3"/>
        <v>0.35</v>
      </c>
      <c r="E128" s="101">
        <v>1000</v>
      </c>
      <c r="F128" s="62" t="s">
        <v>11763</v>
      </c>
      <c r="G128" s="3" t="s">
        <v>11764</v>
      </c>
      <c r="H128" s="174">
        <v>0.14170040485829957</v>
      </c>
    </row>
    <row r="129" spans="1:8">
      <c r="A129" s="62">
        <v>127</v>
      </c>
      <c r="B129" s="173" t="s">
        <v>11892</v>
      </c>
      <c r="C129" s="33" t="str">
        <f t="shared" si="2"/>
        <v>Yes</v>
      </c>
      <c r="D129" s="30">
        <f t="shared" si="3"/>
        <v>0.87000000000000011</v>
      </c>
      <c r="E129" s="101">
        <v>2395</v>
      </c>
      <c r="F129" s="62" t="s">
        <v>11763</v>
      </c>
      <c r="G129" s="3" t="s">
        <v>11764</v>
      </c>
      <c r="H129" s="174">
        <v>0.35222672064777327</v>
      </c>
    </row>
    <row r="130" spans="1:8">
      <c r="A130" s="62">
        <v>128</v>
      </c>
      <c r="B130" s="173" t="s">
        <v>11893</v>
      </c>
      <c r="C130" s="33" t="str">
        <f t="shared" si="2"/>
        <v>Yes</v>
      </c>
      <c r="D130" s="30">
        <f t="shared" si="3"/>
        <v>2.5299999999999998</v>
      </c>
      <c r="E130" s="101">
        <v>6965</v>
      </c>
      <c r="F130" s="62" t="s">
        <v>11763</v>
      </c>
      <c r="G130" s="3" t="s">
        <v>11764</v>
      </c>
      <c r="H130" s="174">
        <v>1.0242914979757083</v>
      </c>
    </row>
    <row r="131" spans="1:8">
      <c r="A131" s="62">
        <v>129</v>
      </c>
      <c r="B131" s="3" t="s">
        <v>11894</v>
      </c>
      <c r="C131" s="33" t="str">
        <f t="shared" ref="C131:C194" si="4">IF(H131=2,"No","Yes")</f>
        <v>Yes</v>
      </c>
      <c r="D131" s="30">
        <f t="shared" si="3"/>
        <v>0.35</v>
      </c>
      <c r="E131" s="101">
        <v>1000</v>
      </c>
      <c r="F131" s="62" t="s">
        <v>11781</v>
      </c>
      <c r="G131" s="3" t="s">
        <v>11764</v>
      </c>
      <c r="H131" s="174">
        <v>0.14170040485829957</v>
      </c>
    </row>
    <row r="132" spans="1:8">
      <c r="A132" s="62">
        <v>130</v>
      </c>
      <c r="B132" s="173" t="s">
        <v>11895</v>
      </c>
      <c r="C132" s="33" t="str">
        <f t="shared" si="4"/>
        <v>Yes</v>
      </c>
      <c r="D132" s="30">
        <f t="shared" ref="D132:D195" si="5">H132*2.47</f>
        <v>1.08</v>
      </c>
      <c r="E132" s="101">
        <v>2973</v>
      </c>
      <c r="F132" s="62" t="s">
        <v>11763</v>
      </c>
      <c r="G132" s="3" t="s">
        <v>11764</v>
      </c>
      <c r="H132" s="174">
        <v>0.43724696356275305</v>
      </c>
    </row>
    <row r="133" spans="1:8">
      <c r="A133" s="62">
        <v>131</v>
      </c>
      <c r="B133" s="173" t="s">
        <v>11896</v>
      </c>
      <c r="C133" s="33" t="str">
        <f t="shared" si="4"/>
        <v>Yes</v>
      </c>
      <c r="D133" s="30">
        <f t="shared" si="5"/>
        <v>0.41999999999999993</v>
      </c>
      <c r="E133" s="101">
        <v>1156</v>
      </c>
      <c r="F133" s="62" t="s">
        <v>11763</v>
      </c>
      <c r="G133" s="3" t="s">
        <v>11764</v>
      </c>
      <c r="H133" s="174">
        <v>0.17004048582995948</v>
      </c>
    </row>
    <row r="134" spans="1:8">
      <c r="A134" s="62">
        <v>132</v>
      </c>
      <c r="B134" s="173" t="s">
        <v>11897</v>
      </c>
      <c r="C134" s="33" t="str">
        <f t="shared" si="4"/>
        <v>Yes</v>
      </c>
      <c r="D134" s="30">
        <f t="shared" si="5"/>
        <v>1.07</v>
      </c>
      <c r="E134" s="101">
        <v>2946</v>
      </c>
      <c r="F134" s="62" t="s">
        <v>11763</v>
      </c>
      <c r="G134" s="3" t="s">
        <v>11764</v>
      </c>
      <c r="H134" s="174">
        <v>0.4331983805668016</v>
      </c>
    </row>
    <row r="135" spans="1:8">
      <c r="A135" s="62">
        <v>133</v>
      </c>
      <c r="B135" s="173" t="s">
        <v>11898</v>
      </c>
      <c r="C135" s="33" t="str">
        <f t="shared" si="4"/>
        <v>Yes</v>
      </c>
      <c r="D135" s="30">
        <f t="shared" si="5"/>
        <v>2.52</v>
      </c>
      <c r="E135" s="101">
        <v>6938</v>
      </c>
      <c r="F135" s="62" t="s">
        <v>11763</v>
      </c>
      <c r="G135" s="3" t="s">
        <v>11764</v>
      </c>
      <c r="H135" s="174">
        <v>1.0202429149797569</v>
      </c>
    </row>
    <row r="136" spans="1:8">
      <c r="A136" s="62">
        <v>134</v>
      </c>
      <c r="B136" s="173" t="s">
        <v>11899</v>
      </c>
      <c r="C136" s="33" t="str">
        <f t="shared" si="4"/>
        <v>Yes</v>
      </c>
      <c r="D136" s="30">
        <f t="shared" si="5"/>
        <v>0.43</v>
      </c>
      <c r="E136" s="101">
        <v>1184</v>
      </c>
      <c r="F136" s="62" t="s">
        <v>11763</v>
      </c>
      <c r="G136" s="3" t="s">
        <v>11764</v>
      </c>
      <c r="H136" s="174">
        <v>0.17408906882591091</v>
      </c>
    </row>
    <row r="137" spans="1:8">
      <c r="A137" s="62">
        <v>135</v>
      </c>
      <c r="B137" s="173" t="s">
        <v>11900</v>
      </c>
      <c r="C137" s="33" t="str">
        <f t="shared" si="4"/>
        <v>Yes</v>
      </c>
      <c r="D137" s="30">
        <f t="shared" si="5"/>
        <v>0.17</v>
      </c>
      <c r="E137" s="101">
        <v>1000</v>
      </c>
      <c r="F137" s="62" t="s">
        <v>11763</v>
      </c>
      <c r="G137" s="3" t="s">
        <v>11764</v>
      </c>
      <c r="H137" s="174">
        <v>6.8825910931174086E-2</v>
      </c>
    </row>
    <row r="138" spans="1:8">
      <c r="A138" s="62">
        <v>136</v>
      </c>
      <c r="B138" s="173" t="s">
        <v>11901</v>
      </c>
      <c r="C138" s="33" t="str">
        <f t="shared" si="4"/>
        <v>Yes</v>
      </c>
      <c r="D138" s="30">
        <f t="shared" si="5"/>
        <v>1.44</v>
      </c>
      <c r="E138" s="101">
        <v>3964</v>
      </c>
      <c r="F138" s="62" t="s">
        <v>11763</v>
      </c>
      <c r="G138" s="3" t="s">
        <v>11764</v>
      </c>
      <c r="H138" s="174">
        <v>0.582995951417004</v>
      </c>
    </row>
    <row r="139" spans="1:8">
      <c r="A139" s="62">
        <v>137</v>
      </c>
      <c r="B139" s="173" t="s">
        <v>11902</v>
      </c>
      <c r="C139" s="33" t="str">
        <f t="shared" si="4"/>
        <v>Yes</v>
      </c>
      <c r="D139" s="30">
        <f t="shared" si="5"/>
        <v>2.02</v>
      </c>
      <c r="E139" s="101">
        <v>5561</v>
      </c>
      <c r="F139" s="62" t="s">
        <v>11763</v>
      </c>
      <c r="G139" s="3" t="s">
        <v>11764</v>
      </c>
      <c r="H139" s="174">
        <v>0.81781376518218618</v>
      </c>
    </row>
    <row r="140" spans="1:8">
      <c r="A140" s="62">
        <v>138</v>
      </c>
      <c r="B140" s="173" t="s">
        <v>11903</v>
      </c>
      <c r="C140" s="33" t="str">
        <f t="shared" si="4"/>
        <v>Yes</v>
      </c>
      <c r="D140" s="30">
        <f t="shared" si="5"/>
        <v>1.1299999999999999</v>
      </c>
      <c r="E140" s="101">
        <v>3111</v>
      </c>
      <c r="F140" s="62" t="s">
        <v>11763</v>
      </c>
      <c r="G140" s="3" t="s">
        <v>11764</v>
      </c>
      <c r="H140" s="174">
        <v>0.45748987854251005</v>
      </c>
    </row>
    <row r="141" spans="1:8">
      <c r="A141" s="62">
        <v>139</v>
      </c>
      <c r="B141" s="173" t="s">
        <v>11904</v>
      </c>
      <c r="C141" s="33" t="str">
        <f t="shared" si="4"/>
        <v>Yes</v>
      </c>
      <c r="D141" s="30">
        <f t="shared" si="5"/>
        <v>0.83</v>
      </c>
      <c r="E141" s="101">
        <v>2285</v>
      </c>
      <c r="F141" s="62" t="s">
        <v>11763</v>
      </c>
      <c r="G141" s="3" t="s">
        <v>11764</v>
      </c>
      <c r="H141" s="174">
        <v>0.33603238866396756</v>
      </c>
    </row>
    <row r="142" spans="1:8">
      <c r="A142" s="62">
        <v>140</v>
      </c>
      <c r="B142" s="173" t="s">
        <v>11905</v>
      </c>
      <c r="C142" s="33" t="str">
        <f t="shared" si="4"/>
        <v>Yes</v>
      </c>
      <c r="D142" s="30">
        <f t="shared" si="5"/>
        <v>1.4800000000000002</v>
      </c>
      <c r="E142" s="101">
        <v>4074</v>
      </c>
      <c r="F142" s="62" t="s">
        <v>11763</v>
      </c>
      <c r="G142" s="3" t="s">
        <v>11764</v>
      </c>
      <c r="H142" s="174">
        <v>0.59919028340080971</v>
      </c>
    </row>
    <row r="143" spans="1:8">
      <c r="A143" s="62">
        <v>141</v>
      </c>
      <c r="B143" s="173" t="s">
        <v>11906</v>
      </c>
      <c r="C143" s="33" t="str">
        <f t="shared" si="4"/>
        <v>Yes</v>
      </c>
      <c r="D143" s="30">
        <f t="shared" si="5"/>
        <v>0.11</v>
      </c>
      <c r="E143" s="101">
        <v>1000</v>
      </c>
      <c r="F143" s="62" t="s">
        <v>11763</v>
      </c>
      <c r="G143" s="3" t="s">
        <v>11764</v>
      </c>
      <c r="H143" s="174">
        <v>4.4534412955465584E-2</v>
      </c>
    </row>
    <row r="144" spans="1:8">
      <c r="A144" s="62">
        <v>142</v>
      </c>
      <c r="B144" s="173" t="s">
        <v>11907</v>
      </c>
      <c r="C144" s="33" t="str">
        <f t="shared" si="4"/>
        <v>Yes</v>
      </c>
      <c r="D144" s="30">
        <f t="shared" si="5"/>
        <v>0.70999999999999985</v>
      </c>
      <c r="E144" s="101">
        <v>1000</v>
      </c>
      <c r="F144" s="62" t="s">
        <v>11763</v>
      </c>
      <c r="G144" s="3" t="s">
        <v>11764</v>
      </c>
      <c r="H144" s="174">
        <v>0.28744939271255054</v>
      </c>
    </row>
    <row r="145" spans="1:8">
      <c r="A145" s="62">
        <v>143</v>
      </c>
      <c r="B145" s="173" t="s">
        <v>11908</v>
      </c>
      <c r="C145" s="33" t="str">
        <f t="shared" si="4"/>
        <v>Yes</v>
      </c>
      <c r="D145" s="30">
        <f t="shared" si="5"/>
        <v>2.59</v>
      </c>
      <c r="E145" s="101">
        <v>7130</v>
      </c>
      <c r="F145" s="62" t="s">
        <v>11763</v>
      </c>
      <c r="G145" s="3" t="s">
        <v>11764</v>
      </c>
      <c r="H145" s="174">
        <v>1.0485829959514168</v>
      </c>
    </row>
    <row r="146" spans="1:8">
      <c r="A146" s="62">
        <v>144</v>
      </c>
      <c r="B146" s="173" t="s">
        <v>11909</v>
      </c>
      <c r="C146" s="33" t="str">
        <f t="shared" si="4"/>
        <v>Yes</v>
      </c>
      <c r="D146" s="30">
        <f t="shared" si="5"/>
        <v>0.19</v>
      </c>
      <c r="E146" s="101">
        <v>1000</v>
      </c>
      <c r="F146" s="62" t="s">
        <v>11763</v>
      </c>
      <c r="G146" s="3" t="s">
        <v>11764</v>
      </c>
      <c r="H146" s="174">
        <v>7.6923076923076913E-2</v>
      </c>
    </row>
    <row r="147" spans="1:8">
      <c r="A147" s="62">
        <v>145</v>
      </c>
      <c r="B147" s="173" t="s">
        <v>11910</v>
      </c>
      <c r="C147" s="33" t="str">
        <f t="shared" si="4"/>
        <v>Yes</v>
      </c>
      <c r="D147" s="30">
        <f t="shared" si="5"/>
        <v>1.49</v>
      </c>
      <c r="E147" s="101">
        <v>4102</v>
      </c>
      <c r="F147" s="62" t="s">
        <v>11763</v>
      </c>
      <c r="G147" s="3" t="s">
        <v>11764</v>
      </c>
      <c r="H147" s="174">
        <v>0.60323886639676105</v>
      </c>
    </row>
    <row r="148" spans="1:8">
      <c r="A148" s="62">
        <v>146</v>
      </c>
      <c r="B148" s="173" t="s">
        <v>11911</v>
      </c>
      <c r="C148" s="33" t="str">
        <f t="shared" si="4"/>
        <v>Yes</v>
      </c>
      <c r="D148" s="30">
        <f t="shared" si="5"/>
        <v>0.34</v>
      </c>
      <c r="E148" s="101">
        <v>1000</v>
      </c>
      <c r="F148" s="62" t="s">
        <v>11763</v>
      </c>
      <c r="G148" s="3" t="s">
        <v>11764</v>
      </c>
      <c r="H148" s="174">
        <v>0.13765182186234817</v>
      </c>
    </row>
    <row r="149" spans="1:8">
      <c r="A149" s="62">
        <v>147</v>
      </c>
      <c r="B149" s="173" t="s">
        <v>11912</v>
      </c>
      <c r="C149" s="33" t="str">
        <f t="shared" si="4"/>
        <v>Yes</v>
      </c>
      <c r="D149" s="30">
        <f t="shared" si="5"/>
        <v>0.82</v>
      </c>
      <c r="E149" s="101">
        <v>2257</v>
      </c>
      <c r="F149" s="62" t="s">
        <v>11763</v>
      </c>
      <c r="G149" s="3" t="s">
        <v>11764</v>
      </c>
      <c r="H149" s="174">
        <v>0.33198380566801616</v>
      </c>
    </row>
    <row r="150" spans="1:8">
      <c r="A150" s="62">
        <v>148</v>
      </c>
      <c r="B150" s="173" t="s">
        <v>11913</v>
      </c>
      <c r="C150" s="33" t="str">
        <f t="shared" si="4"/>
        <v>Yes</v>
      </c>
      <c r="D150" s="30">
        <f t="shared" si="5"/>
        <v>1.1299999999999999</v>
      </c>
      <c r="E150" s="101">
        <v>3111</v>
      </c>
      <c r="F150" s="62" t="s">
        <v>11763</v>
      </c>
      <c r="G150" s="3" t="s">
        <v>11764</v>
      </c>
      <c r="H150" s="174">
        <v>0.45748987854251005</v>
      </c>
    </row>
    <row r="151" spans="1:8">
      <c r="A151" s="62">
        <v>149</v>
      </c>
      <c r="B151" s="173" t="s">
        <v>11914</v>
      </c>
      <c r="C151" s="33" t="str">
        <f t="shared" si="4"/>
        <v>Yes</v>
      </c>
      <c r="D151" s="30">
        <f t="shared" si="5"/>
        <v>0.77</v>
      </c>
      <c r="E151" s="101">
        <v>2120</v>
      </c>
      <c r="F151" s="62" t="s">
        <v>11763</v>
      </c>
      <c r="G151" s="3" t="s">
        <v>11764</v>
      </c>
      <c r="H151" s="174">
        <v>0.31174089068825911</v>
      </c>
    </row>
    <row r="152" spans="1:8">
      <c r="A152" s="62">
        <v>150</v>
      </c>
      <c r="B152" s="173" t="s">
        <v>11915</v>
      </c>
      <c r="C152" s="33" t="str">
        <f t="shared" si="4"/>
        <v>Yes</v>
      </c>
      <c r="D152" s="30">
        <f t="shared" si="5"/>
        <v>1.75</v>
      </c>
      <c r="E152" s="101">
        <v>4818</v>
      </c>
      <c r="F152" s="62" t="s">
        <v>11763</v>
      </c>
      <c r="G152" s="3" t="s">
        <v>11764</v>
      </c>
      <c r="H152" s="174">
        <v>0.70850202429149789</v>
      </c>
    </row>
    <row r="153" spans="1:8">
      <c r="A153" s="62">
        <v>151</v>
      </c>
      <c r="B153" s="173" t="s">
        <v>11916</v>
      </c>
      <c r="C153" s="33" t="str">
        <f t="shared" si="4"/>
        <v>Yes</v>
      </c>
      <c r="D153" s="30">
        <f t="shared" si="5"/>
        <v>3.17</v>
      </c>
      <c r="E153" s="101">
        <v>8727</v>
      </c>
      <c r="F153" s="62" t="s">
        <v>11763</v>
      </c>
      <c r="G153" s="3" t="s">
        <v>11764</v>
      </c>
      <c r="H153" s="174">
        <v>1.283400809716599</v>
      </c>
    </row>
    <row r="154" spans="1:8">
      <c r="A154" s="62">
        <v>152</v>
      </c>
      <c r="B154" s="173" t="s">
        <v>11917</v>
      </c>
      <c r="C154" s="33" t="str">
        <f t="shared" si="4"/>
        <v>Yes</v>
      </c>
      <c r="D154" s="30">
        <f t="shared" si="5"/>
        <v>0.86</v>
      </c>
      <c r="E154" s="101">
        <v>2368</v>
      </c>
      <c r="F154" s="62" t="s">
        <v>11763</v>
      </c>
      <c r="G154" s="3" t="s">
        <v>11764</v>
      </c>
      <c r="H154" s="174">
        <v>0.34817813765182182</v>
      </c>
    </row>
    <row r="155" spans="1:8">
      <c r="A155" s="62">
        <v>153</v>
      </c>
      <c r="B155" s="173" t="s">
        <v>11918</v>
      </c>
      <c r="C155" s="33" t="str">
        <f t="shared" si="4"/>
        <v>Yes</v>
      </c>
      <c r="D155" s="30">
        <f t="shared" si="5"/>
        <v>2.4</v>
      </c>
      <c r="E155" s="101">
        <v>6607</v>
      </c>
      <c r="F155" s="62" t="s">
        <v>11763</v>
      </c>
      <c r="G155" s="3" t="s">
        <v>11764</v>
      </c>
      <c r="H155" s="174">
        <v>0.97165991902833992</v>
      </c>
    </row>
    <row r="156" spans="1:8">
      <c r="A156" s="62">
        <v>154</v>
      </c>
      <c r="B156" s="173" t="s">
        <v>11919</v>
      </c>
      <c r="C156" s="33" t="str">
        <f t="shared" si="4"/>
        <v>Yes</v>
      </c>
      <c r="D156" s="30">
        <f t="shared" si="5"/>
        <v>0.35</v>
      </c>
      <c r="E156" s="101">
        <v>1000</v>
      </c>
      <c r="F156" s="62" t="s">
        <v>11763</v>
      </c>
      <c r="G156" s="3" t="s">
        <v>11764</v>
      </c>
      <c r="H156" s="174">
        <v>0.14170040485829957</v>
      </c>
    </row>
    <row r="157" spans="1:8">
      <c r="A157" s="62">
        <v>155</v>
      </c>
      <c r="B157" s="173" t="s">
        <v>11920</v>
      </c>
      <c r="C157" s="33" t="str">
        <f t="shared" si="4"/>
        <v>Yes</v>
      </c>
      <c r="D157" s="30">
        <f t="shared" si="5"/>
        <v>0.72</v>
      </c>
      <c r="E157" s="101">
        <v>1000</v>
      </c>
      <c r="F157" s="62" t="s">
        <v>11763</v>
      </c>
      <c r="G157" s="3" t="s">
        <v>11764</v>
      </c>
      <c r="H157" s="174">
        <v>0.291497975708502</v>
      </c>
    </row>
    <row r="158" spans="1:8">
      <c r="A158" s="62">
        <v>156</v>
      </c>
      <c r="B158" s="173" t="s">
        <v>11921</v>
      </c>
      <c r="C158" s="33" t="str">
        <f t="shared" si="4"/>
        <v>Yes</v>
      </c>
      <c r="D158" s="30">
        <f t="shared" si="5"/>
        <v>1.56</v>
      </c>
      <c r="E158" s="101">
        <v>4295</v>
      </c>
      <c r="F158" s="62" t="s">
        <v>11763</v>
      </c>
      <c r="G158" s="3" t="s">
        <v>11764</v>
      </c>
      <c r="H158" s="174">
        <v>0.63157894736842102</v>
      </c>
    </row>
    <row r="159" spans="1:8">
      <c r="A159" s="62">
        <v>157</v>
      </c>
      <c r="B159" s="173" t="s">
        <v>11922</v>
      </c>
      <c r="C159" s="33" t="str">
        <f t="shared" si="4"/>
        <v>Yes</v>
      </c>
      <c r="D159" s="30">
        <f t="shared" si="5"/>
        <v>2.6</v>
      </c>
      <c r="E159" s="101">
        <v>7158</v>
      </c>
      <c r="F159" s="62" t="s">
        <v>11763</v>
      </c>
      <c r="G159" s="3" t="s">
        <v>11764</v>
      </c>
      <c r="H159" s="174">
        <v>1.0526315789473684</v>
      </c>
    </row>
    <row r="160" spans="1:8">
      <c r="A160" s="62">
        <v>158</v>
      </c>
      <c r="B160" s="173" t="s">
        <v>11923</v>
      </c>
      <c r="C160" s="33" t="str">
        <f t="shared" si="4"/>
        <v>Yes</v>
      </c>
      <c r="D160" s="30">
        <f t="shared" si="5"/>
        <v>1.86</v>
      </c>
      <c r="E160" s="101">
        <v>5121</v>
      </c>
      <c r="F160" s="62" t="s">
        <v>11763</v>
      </c>
      <c r="G160" s="3" t="s">
        <v>11764</v>
      </c>
      <c r="H160" s="174">
        <v>0.75303643724696356</v>
      </c>
    </row>
    <row r="161" spans="1:8">
      <c r="A161" s="62">
        <v>159</v>
      </c>
      <c r="B161" s="173" t="s">
        <v>11924</v>
      </c>
      <c r="C161" s="33" t="str">
        <f t="shared" si="4"/>
        <v>Yes</v>
      </c>
      <c r="D161" s="30">
        <f t="shared" si="5"/>
        <v>0.69</v>
      </c>
      <c r="E161" s="101">
        <v>1900</v>
      </c>
      <c r="F161" s="62" t="s">
        <v>11777</v>
      </c>
      <c r="G161" s="3" t="s">
        <v>11764</v>
      </c>
      <c r="H161" s="174">
        <v>0.27935222672064774</v>
      </c>
    </row>
    <row r="162" spans="1:8">
      <c r="A162" s="62">
        <v>160</v>
      </c>
      <c r="B162" s="173" t="s">
        <v>11925</v>
      </c>
      <c r="C162" s="33" t="str">
        <f t="shared" si="4"/>
        <v>Yes</v>
      </c>
      <c r="D162" s="30">
        <f t="shared" si="5"/>
        <v>0.62</v>
      </c>
      <c r="E162" s="101">
        <v>1000</v>
      </c>
      <c r="F162" s="62" t="s">
        <v>11763</v>
      </c>
      <c r="G162" s="3" t="s">
        <v>11764</v>
      </c>
      <c r="H162" s="174">
        <v>0.25101214574898784</v>
      </c>
    </row>
    <row r="163" spans="1:8">
      <c r="A163" s="62">
        <v>161</v>
      </c>
      <c r="B163" s="173" t="s">
        <v>11926</v>
      </c>
      <c r="C163" s="33" t="str">
        <f t="shared" si="4"/>
        <v>Yes</v>
      </c>
      <c r="D163" s="30">
        <f t="shared" si="5"/>
        <v>0.26</v>
      </c>
      <c r="E163" s="101">
        <v>1000</v>
      </c>
      <c r="F163" s="62" t="s">
        <v>11763</v>
      </c>
      <c r="G163" s="3" t="s">
        <v>11764</v>
      </c>
      <c r="H163" s="174">
        <v>0.10526315789473684</v>
      </c>
    </row>
    <row r="164" spans="1:8">
      <c r="A164" s="62">
        <v>162</v>
      </c>
      <c r="B164" s="173" t="s">
        <v>11927</v>
      </c>
      <c r="C164" s="33" t="str">
        <f t="shared" si="4"/>
        <v>Yes</v>
      </c>
      <c r="D164" s="30">
        <f t="shared" si="5"/>
        <v>1.03</v>
      </c>
      <c r="E164" s="101">
        <v>2836</v>
      </c>
      <c r="F164" s="62" t="s">
        <v>11763</v>
      </c>
      <c r="G164" s="3" t="s">
        <v>11764</v>
      </c>
      <c r="H164" s="174">
        <v>0.41700404858299595</v>
      </c>
    </row>
    <row r="165" spans="1:8">
      <c r="A165" s="62">
        <v>163</v>
      </c>
      <c r="B165" s="173" t="s">
        <v>11928</v>
      </c>
      <c r="C165" s="33" t="str">
        <f t="shared" si="4"/>
        <v>Yes</v>
      </c>
      <c r="D165" s="30">
        <f t="shared" si="5"/>
        <v>0.20999999999999996</v>
      </c>
      <c r="E165" s="101">
        <v>1000</v>
      </c>
      <c r="F165" s="62" t="s">
        <v>11763</v>
      </c>
      <c r="G165" s="3" t="s">
        <v>11764</v>
      </c>
      <c r="H165" s="174">
        <v>8.5020242914979741E-2</v>
      </c>
    </row>
    <row r="166" spans="1:8">
      <c r="A166" s="62">
        <v>164</v>
      </c>
      <c r="B166" s="173" t="s">
        <v>11929</v>
      </c>
      <c r="C166" s="33" t="str">
        <f t="shared" si="4"/>
        <v>Yes</v>
      </c>
      <c r="D166" s="30">
        <f t="shared" si="5"/>
        <v>0.62</v>
      </c>
      <c r="E166" s="101">
        <v>1000</v>
      </c>
      <c r="F166" s="62" t="s">
        <v>11763</v>
      </c>
      <c r="G166" s="3" t="s">
        <v>11764</v>
      </c>
      <c r="H166" s="174">
        <v>0.25101214574898784</v>
      </c>
    </row>
    <row r="167" spans="1:8">
      <c r="A167" s="62">
        <v>165</v>
      </c>
      <c r="B167" s="173" t="s">
        <v>11930</v>
      </c>
      <c r="C167" s="33" t="str">
        <f t="shared" si="4"/>
        <v>Yes</v>
      </c>
      <c r="D167" s="30">
        <f t="shared" si="5"/>
        <v>3.26</v>
      </c>
      <c r="E167" s="101">
        <v>8975</v>
      </c>
      <c r="F167" s="62" t="s">
        <v>11763</v>
      </c>
      <c r="G167" s="3" t="s">
        <v>11764</v>
      </c>
      <c r="H167" s="174">
        <v>1.3198380566801617</v>
      </c>
    </row>
    <row r="168" spans="1:8">
      <c r="A168" s="62">
        <v>166</v>
      </c>
      <c r="B168" s="173" t="s">
        <v>11931</v>
      </c>
      <c r="C168" s="33" t="str">
        <f t="shared" si="4"/>
        <v>Yes</v>
      </c>
      <c r="D168" s="30">
        <f t="shared" si="5"/>
        <v>2.0099999999999998</v>
      </c>
      <c r="E168" s="101">
        <v>5534</v>
      </c>
      <c r="F168" s="62" t="s">
        <v>11763</v>
      </c>
      <c r="G168" s="3" t="s">
        <v>11764</v>
      </c>
      <c r="H168" s="174">
        <v>0.81376518218623461</v>
      </c>
    </row>
    <row r="169" spans="1:8">
      <c r="A169" s="62">
        <v>167</v>
      </c>
      <c r="B169" s="173" t="s">
        <v>11932</v>
      </c>
      <c r="C169" s="33" t="str">
        <f t="shared" si="4"/>
        <v>Yes</v>
      </c>
      <c r="D169" s="30">
        <f t="shared" si="5"/>
        <v>0.57999999999999996</v>
      </c>
      <c r="E169" s="101">
        <v>1000</v>
      </c>
      <c r="F169" s="62" t="s">
        <v>11763</v>
      </c>
      <c r="G169" s="3" t="s">
        <v>11764</v>
      </c>
      <c r="H169" s="174">
        <v>0.23481781376518215</v>
      </c>
    </row>
    <row r="170" spans="1:8">
      <c r="A170" s="62">
        <v>168</v>
      </c>
      <c r="B170" s="173" t="s">
        <v>11933</v>
      </c>
      <c r="C170" s="33" t="str">
        <f t="shared" si="4"/>
        <v>Yes</v>
      </c>
      <c r="D170" s="30">
        <f t="shared" si="5"/>
        <v>1.1299999999999999</v>
      </c>
      <c r="E170" s="101">
        <v>3111</v>
      </c>
      <c r="F170" s="62" t="s">
        <v>11763</v>
      </c>
      <c r="G170" s="3" t="s">
        <v>11764</v>
      </c>
      <c r="H170" s="174">
        <v>0.45748987854251005</v>
      </c>
    </row>
    <row r="171" spans="1:8">
      <c r="A171" s="62">
        <v>169</v>
      </c>
      <c r="B171" s="173" t="s">
        <v>11934</v>
      </c>
      <c r="C171" s="33" t="str">
        <f t="shared" si="4"/>
        <v>Yes</v>
      </c>
      <c r="D171" s="30">
        <f t="shared" si="5"/>
        <v>0.32</v>
      </c>
      <c r="E171" s="101">
        <v>1000</v>
      </c>
      <c r="F171" s="62" t="s">
        <v>11763</v>
      </c>
      <c r="G171" s="3" t="s">
        <v>11764</v>
      </c>
      <c r="H171" s="174">
        <v>0.12955465587044535</v>
      </c>
    </row>
    <row r="172" spans="1:8">
      <c r="A172" s="62">
        <v>170</v>
      </c>
      <c r="B172" s="173" t="s">
        <v>11935</v>
      </c>
      <c r="C172" s="33" t="str">
        <f t="shared" si="4"/>
        <v>Yes</v>
      </c>
      <c r="D172" s="30">
        <f t="shared" si="5"/>
        <v>0.51</v>
      </c>
      <c r="E172" s="101">
        <v>1404</v>
      </c>
      <c r="F172" s="62" t="s">
        <v>11763</v>
      </c>
      <c r="G172" s="3" t="s">
        <v>11764</v>
      </c>
      <c r="H172" s="174">
        <v>0.20647773279352225</v>
      </c>
    </row>
    <row r="173" spans="1:8">
      <c r="A173" s="62">
        <v>171</v>
      </c>
      <c r="B173" s="173" t="s">
        <v>11936</v>
      </c>
      <c r="C173" s="33" t="str">
        <f t="shared" si="4"/>
        <v>Yes</v>
      </c>
      <c r="D173" s="30">
        <f t="shared" si="5"/>
        <v>0.35</v>
      </c>
      <c r="E173" s="101">
        <v>1000</v>
      </c>
      <c r="F173" s="62" t="s">
        <v>11763</v>
      </c>
      <c r="G173" s="3" t="s">
        <v>11764</v>
      </c>
      <c r="H173" s="174">
        <v>0.14170040485829957</v>
      </c>
    </row>
    <row r="174" spans="1:8">
      <c r="A174" s="62">
        <v>172</v>
      </c>
      <c r="B174" s="173" t="s">
        <v>11937</v>
      </c>
      <c r="C174" s="33" t="str">
        <f t="shared" si="4"/>
        <v>Yes</v>
      </c>
      <c r="D174" s="30">
        <f t="shared" si="5"/>
        <v>0.82</v>
      </c>
      <c r="E174" s="101">
        <v>2257</v>
      </c>
      <c r="F174" s="62" t="s">
        <v>11763</v>
      </c>
      <c r="G174" s="3" t="s">
        <v>11764</v>
      </c>
      <c r="H174" s="174">
        <v>0.33198380566801616</v>
      </c>
    </row>
    <row r="175" spans="1:8">
      <c r="A175" s="62">
        <v>173</v>
      </c>
      <c r="B175" s="173" t="s">
        <v>11938</v>
      </c>
      <c r="C175" s="33" t="str">
        <f t="shared" si="4"/>
        <v>Yes</v>
      </c>
      <c r="D175" s="30">
        <f t="shared" si="5"/>
        <v>0.5</v>
      </c>
      <c r="E175" s="101">
        <v>1377</v>
      </c>
      <c r="F175" s="62" t="s">
        <v>11763</v>
      </c>
      <c r="G175" s="3" t="s">
        <v>11764</v>
      </c>
      <c r="H175" s="174">
        <v>0.20242914979757085</v>
      </c>
    </row>
    <row r="176" spans="1:8">
      <c r="A176" s="62">
        <v>174</v>
      </c>
      <c r="B176" s="173" t="s">
        <v>3388</v>
      </c>
      <c r="C176" s="33" t="str">
        <f t="shared" si="4"/>
        <v>Yes</v>
      </c>
      <c r="D176" s="30">
        <f t="shared" si="5"/>
        <v>0.78999999999999992</v>
      </c>
      <c r="E176" s="101">
        <v>2175</v>
      </c>
      <c r="F176" s="62" t="s">
        <v>11763</v>
      </c>
      <c r="G176" s="3" t="s">
        <v>11764</v>
      </c>
      <c r="H176" s="174">
        <v>0.31983805668016191</v>
      </c>
    </row>
    <row r="177" spans="1:8">
      <c r="A177" s="62">
        <v>175</v>
      </c>
      <c r="B177" s="173" t="s">
        <v>11939</v>
      </c>
      <c r="C177" s="33" t="str">
        <f t="shared" si="4"/>
        <v>Yes</v>
      </c>
      <c r="D177" s="30">
        <f t="shared" si="5"/>
        <v>1.0900000000000001</v>
      </c>
      <c r="E177" s="101">
        <v>3001</v>
      </c>
      <c r="F177" s="62" t="s">
        <v>11763</v>
      </c>
      <c r="G177" s="3" t="s">
        <v>11764</v>
      </c>
      <c r="H177" s="174">
        <v>0.44129554655870445</v>
      </c>
    </row>
    <row r="178" spans="1:8">
      <c r="A178" s="62">
        <v>176</v>
      </c>
      <c r="B178" s="173" t="s">
        <v>11940</v>
      </c>
      <c r="C178" s="33" t="str">
        <f t="shared" si="4"/>
        <v>Yes</v>
      </c>
      <c r="D178" s="30">
        <f t="shared" si="5"/>
        <v>1.1100000000000001</v>
      </c>
      <c r="E178" s="101">
        <v>3056</v>
      </c>
      <c r="F178" s="62" t="s">
        <v>11763</v>
      </c>
      <c r="G178" s="3" t="s">
        <v>11764</v>
      </c>
      <c r="H178" s="174">
        <v>0.44939271255060731</v>
      </c>
    </row>
    <row r="179" spans="1:8">
      <c r="A179" s="62">
        <v>177</v>
      </c>
      <c r="B179" s="173" t="s">
        <v>11941</v>
      </c>
      <c r="C179" s="33" t="str">
        <f t="shared" si="4"/>
        <v>Yes</v>
      </c>
      <c r="D179" s="30">
        <f t="shared" si="5"/>
        <v>0.36</v>
      </c>
      <c r="E179" s="101">
        <v>1000</v>
      </c>
      <c r="F179" s="62" t="s">
        <v>11763</v>
      </c>
      <c r="G179" s="3" t="s">
        <v>11764</v>
      </c>
      <c r="H179" s="174">
        <v>0.145748987854251</v>
      </c>
    </row>
    <row r="180" spans="1:8">
      <c r="A180" s="62">
        <v>178</v>
      </c>
      <c r="B180" s="173" t="s">
        <v>11942</v>
      </c>
      <c r="C180" s="33" t="str">
        <f t="shared" si="4"/>
        <v>Yes</v>
      </c>
      <c r="D180" s="30">
        <f t="shared" si="5"/>
        <v>7.0000000000000007E-2</v>
      </c>
      <c r="E180" s="101">
        <v>1000</v>
      </c>
      <c r="F180" s="62" t="s">
        <v>11763</v>
      </c>
      <c r="G180" s="3" t="s">
        <v>11764</v>
      </c>
      <c r="H180" s="174">
        <v>2.8340080971659919E-2</v>
      </c>
    </row>
    <row r="181" spans="1:8">
      <c r="A181" s="62">
        <v>179</v>
      </c>
      <c r="B181" s="173" t="s">
        <v>11943</v>
      </c>
      <c r="C181" s="33" t="str">
        <f t="shared" si="4"/>
        <v>Yes</v>
      </c>
      <c r="D181" s="30">
        <f t="shared" si="5"/>
        <v>7.0000000000000007E-2</v>
      </c>
      <c r="E181" s="101">
        <v>1000</v>
      </c>
      <c r="F181" s="62" t="s">
        <v>11763</v>
      </c>
      <c r="G181" s="3" t="s">
        <v>11764</v>
      </c>
      <c r="H181" s="174">
        <v>2.8340080971659919E-2</v>
      </c>
    </row>
    <row r="182" spans="1:8">
      <c r="A182" s="62">
        <v>180</v>
      </c>
      <c r="B182" s="3" t="s">
        <v>11944</v>
      </c>
      <c r="C182" s="33" t="str">
        <f t="shared" si="4"/>
        <v>Yes</v>
      </c>
      <c r="D182" s="30">
        <f t="shared" si="5"/>
        <v>0.43</v>
      </c>
      <c r="E182" s="101">
        <v>1184</v>
      </c>
      <c r="F182" s="62" t="s">
        <v>11781</v>
      </c>
      <c r="G182" s="3" t="s">
        <v>11764</v>
      </c>
      <c r="H182" s="174">
        <v>0.17408906882591091</v>
      </c>
    </row>
    <row r="183" spans="1:8">
      <c r="A183" s="62">
        <v>181</v>
      </c>
      <c r="B183" s="173" t="s">
        <v>11945</v>
      </c>
      <c r="C183" s="33" t="str">
        <f t="shared" si="4"/>
        <v>Yes</v>
      </c>
      <c r="D183" s="30">
        <f t="shared" si="5"/>
        <v>1.5799999999999998</v>
      </c>
      <c r="E183" s="101">
        <v>4350</v>
      </c>
      <c r="F183" s="62" t="s">
        <v>11763</v>
      </c>
      <c r="G183" s="3" t="s">
        <v>11764</v>
      </c>
      <c r="H183" s="174">
        <v>0.63967611336032382</v>
      </c>
    </row>
    <row r="184" spans="1:8">
      <c r="A184" s="62">
        <v>182</v>
      </c>
      <c r="B184" s="173" t="s">
        <v>11946</v>
      </c>
      <c r="C184" s="33" t="str">
        <f t="shared" si="4"/>
        <v>Yes</v>
      </c>
      <c r="D184" s="30">
        <f t="shared" si="5"/>
        <v>0.32</v>
      </c>
      <c r="E184" s="101">
        <v>1000</v>
      </c>
      <c r="F184" s="62" t="s">
        <v>11763</v>
      </c>
      <c r="G184" s="3" t="s">
        <v>11764</v>
      </c>
      <c r="H184" s="174">
        <v>0.12955465587044535</v>
      </c>
    </row>
    <row r="185" spans="1:8">
      <c r="A185" s="62">
        <v>183</v>
      </c>
      <c r="B185" s="3" t="s">
        <v>11947</v>
      </c>
      <c r="C185" s="33" t="str">
        <f t="shared" si="4"/>
        <v>Yes</v>
      </c>
      <c r="D185" s="30">
        <f t="shared" si="5"/>
        <v>0.63</v>
      </c>
      <c r="E185" s="101">
        <v>1734</v>
      </c>
      <c r="F185" s="62" t="s">
        <v>11781</v>
      </c>
      <c r="G185" s="3" t="s">
        <v>11764</v>
      </c>
      <c r="H185" s="174">
        <v>0.25506072874493924</v>
      </c>
    </row>
    <row r="186" spans="1:8">
      <c r="A186" s="62">
        <v>184</v>
      </c>
      <c r="B186" s="173" t="s">
        <v>11948</v>
      </c>
      <c r="C186" s="33" t="str">
        <f t="shared" si="4"/>
        <v>Yes</v>
      </c>
      <c r="D186" s="30">
        <f t="shared" si="5"/>
        <v>2.37</v>
      </c>
      <c r="E186" s="101">
        <v>6525</v>
      </c>
      <c r="F186" s="62" t="s">
        <v>11763</v>
      </c>
      <c r="G186" s="3" t="s">
        <v>11764</v>
      </c>
      <c r="H186" s="174">
        <v>0.95951417004048578</v>
      </c>
    </row>
    <row r="187" spans="1:8">
      <c r="A187" s="62">
        <v>185</v>
      </c>
      <c r="B187" s="173" t="s">
        <v>11949</v>
      </c>
      <c r="C187" s="33" t="str">
        <f t="shared" si="4"/>
        <v>Yes</v>
      </c>
      <c r="D187" s="30">
        <f t="shared" si="5"/>
        <v>0.83999999999999986</v>
      </c>
      <c r="E187" s="101">
        <v>2313</v>
      </c>
      <c r="F187" s="62" t="s">
        <v>11763</v>
      </c>
      <c r="G187" s="3" t="s">
        <v>11764</v>
      </c>
      <c r="H187" s="174">
        <v>0.34008097165991896</v>
      </c>
    </row>
    <row r="188" spans="1:8">
      <c r="A188" s="62">
        <v>186</v>
      </c>
      <c r="B188" s="173" t="s">
        <v>11950</v>
      </c>
      <c r="C188" s="33" t="str">
        <f t="shared" si="4"/>
        <v>Yes</v>
      </c>
      <c r="D188" s="30">
        <f t="shared" si="5"/>
        <v>7.0000000000000007E-2</v>
      </c>
      <c r="E188" s="101">
        <v>1000</v>
      </c>
      <c r="F188" s="62" t="s">
        <v>11763</v>
      </c>
      <c r="G188" s="3" t="s">
        <v>11764</v>
      </c>
      <c r="H188" s="174">
        <v>2.8340080971659919E-2</v>
      </c>
    </row>
    <row r="189" spans="1:8">
      <c r="A189" s="62">
        <v>187</v>
      </c>
      <c r="B189" s="173" t="s">
        <v>11951</v>
      </c>
      <c r="C189" s="33" t="str">
        <f t="shared" si="4"/>
        <v>Yes</v>
      </c>
      <c r="D189" s="30">
        <f t="shared" si="5"/>
        <v>3.7499999999999996</v>
      </c>
      <c r="E189" s="101">
        <v>10324</v>
      </c>
      <c r="F189" s="62" t="s">
        <v>11763</v>
      </c>
      <c r="G189" s="3" t="s">
        <v>11764</v>
      </c>
      <c r="H189" s="174">
        <v>1.5182186234817812</v>
      </c>
    </row>
    <row r="190" spans="1:8">
      <c r="A190" s="62">
        <v>188</v>
      </c>
      <c r="B190" s="173" t="s">
        <v>11952</v>
      </c>
      <c r="C190" s="33" t="str">
        <f t="shared" si="4"/>
        <v>Yes</v>
      </c>
      <c r="D190" s="30">
        <f t="shared" si="5"/>
        <v>0.82</v>
      </c>
      <c r="E190" s="101">
        <v>2257</v>
      </c>
      <c r="F190" s="62" t="s">
        <v>11763</v>
      </c>
      <c r="G190" s="3" t="s">
        <v>11764</v>
      </c>
      <c r="H190" s="174">
        <v>0.33198380566801616</v>
      </c>
    </row>
    <row r="191" spans="1:8">
      <c r="A191" s="62">
        <v>189</v>
      </c>
      <c r="B191" s="173" t="s">
        <v>11953</v>
      </c>
      <c r="C191" s="33" t="str">
        <f t="shared" si="4"/>
        <v>Yes</v>
      </c>
      <c r="D191" s="30">
        <f t="shared" si="5"/>
        <v>0.75</v>
      </c>
      <c r="E191" s="101">
        <v>2065</v>
      </c>
      <c r="F191" s="62" t="s">
        <v>11763</v>
      </c>
      <c r="G191" s="3" t="s">
        <v>11764</v>
      </c>
      <c r="H191" s="174">
        <v>0.30364372469635625</v>
      </c>
    </row>
    <row r="192" spans="1:8">
      <c r="A192" s="62">
        <v>190</v>
      </c>
      <c r="B192" s="173" t="s">
        <v>11954</v>
      </c>
      <c r="C192" s="33" t="str">
        <f t="shared" si="4"/>
        <v>Yes</v>
      </c>
      <c r="D192" s="30">
        <f t="shared" si="5"/>
        <v>3.12</v>
      </c>
      <c r="E192" s="101">
        <v>8589</v>
      </c>
      <c r="F192" s="62" t="s">
        <v>11763</v>
      </c>
      <c r="G192" s="3" t="s">
        <v>11764</v>
      </c>
      <c r="H192" s="174">
        <v>1.263157894736842</v>
      </c>
    </row>
    <row r="193" spans="1:8">
      <c r="A193" s="62">
        <v>191</v>
      </c>
      <c r="B193" s="173" t="s">
        <v>11955</v>
      </c>
      <c r="C193" s="33" t="str">
        <f t="shared" si="4"/>
        <v>Yes</v>
      </c>
      <c r="D193" s="30">
        <f t="shared" si="5"/>
        <v>0.49</v>
      </c>
      <c r="E193" s="101">
        <v>1349</v>
      </c>
      <c r="F193" s="62" t="s">
        <v>11763</v>
      </c>
      <c r="G193" s="3" t="s">
        <v>11764</v>
      </c>
      <c r="H193" s="174">
        <v>0.19838056680161942</v>
      </c>
    </row>
    <row r="194" spans="1:8">
      <c r="A194" s="62">
        <v>192</v>
      </c>
      <c r="B194" s="173" t="s">
        <v>11956</v>
      </c>
      <c r="C194" s="33" t="str">
        <f t="shared" si="4"/>
        <v>Yes</v>
      </c>
      <c r="D194" s="30">
        <f t="shared" si="5"/>
        <v>2.91</v>
      </c>
      <c r="E194" s="101">
        <v>8011</v>
      </c>
      <c r="F194" s="62" t="s">
        <v>11763</v>
      </c>
      <c r="G194" s="3" t="s">
        <v>11764</v>
      </c>
      <c r="H194" s="174">
        <v>1.1781376518218623</v>
      </c>
    </row>
    <row r="195" spans="1:8">
      <c r="A195" s="62">
        <v>193</v>
      </c>
      <c r="B195" s="173" t="s">
        <v>11957</v>
      </c>
      <c r="C195" s="33" t="str">
        <f t="shared" ref="C195:C258" si="6">IF(H195=2,"No","Yes")</f>
        <v>Yes</v>
      </c>
      <c r="D195" s="30">
        <f t="shared" si="5"/>
        <v>4.22</v>
      </c>
      <c r="E195" s="101">
        <v>11618</v>
      </c>
      <c r="F195" s="62" t="s">
        <v>11763</v>
      </c>
      <c r="G195" s="3" t="s">
        <v>11764</v>
      </c>
      <c r="H195" s="174">
        <v>1.7085020242914977</v>
      </c>
    </row>
    <row r="196" spans="1:8">
      <c r="A196" s="62">
        <v>194</v>
      </c>
      <c r="B196" s="173" t="s">
        <v>11958</v>
      </c>
      <c r="C196" s="33" t="str">
        <f t="shared" si="6"/>
        <v>Yes</v>
      </c>
      <c r="D196" s="30">
        <f t="shared" ref="D196:D259" si="7">H196*2.47</f>
        <v>0.18</v>
      </c>
      <c r="E196" s="101">
        <v>1000</v>
      </c>
      <c r="F196" s="62" t="s">
        <v>11763</v>
      </c>
      <c r="G196" s="3" t="s">
        <v>11764</v>
      </c>
      <c r="H196" s="174">
        <v>7.28744939271255E-2</v>
      </c>
    </row>
    <row r="197" spans="1:8">
      <c r="A197" s="62">
        <v>195</v>
      </c>
      <c r="B197" s="173" t="s">
        <v>11959</v>
      </c>
      <c r="C197" s="33" t="str">
        <f t="shared" si="6"/>
        <v>Yes</v>
      </c>
      <c r="D197" s="30">
        <f t="shared" si="7"/>
        <v>1.06</v>
      </c>
      <c r="E197" s="101">
        <v>2918</v>
      </c>
      <c r="F197" s="62" t="s">
        <v>11763</v>
      </c>
      <c r="G197" s="3" t="s">
        <v>11764</v>
      </c>
      <c r="H197" s="174">
        <v>0.4291497975708502</v>
      </c>
    </row>
    <row r="198" spans="1:8">
      <c r="A198" s="62">
        <v>196</v>
      </c>
      <c r="B198" s="173" t="s">
        <v>11960</v>
      </c>
      <c r="C198" s="33" t="str">
        <f t="shared" si="6"/>
        <v>Yes</v>
      </c>
      <c r="D198" s="30">
        <f t="shared" si="7"/>
        <v>5</v>
      </c>
      <c r="E198" s="101">
        <v>13600</v>
      </c>
      <c r="F198" s="62" t="s">
        <v>11763</v>
      </c>
      <c r="G198" s="3" t="s">
        <v>11764</v>
      </c>
      <c r="H198" s="174">
        <v>2.0242914979757085</v>
      </c>
    </row>
    <row r="199" spans="1:8">
      <c r="A199" s="62">
        <v>197</v>
      </c>
      <c r="B199" s="173" t="s">
        <v>11961</v>
      </c>
      <c r="C199" s="33" t="str">
        <f t="shared" si="6"/>
        <v>Yes</v>
      </c>
      <c r="D199" s="30">
        <f t="shared" si="7"/>
        <v>0.67</v>
      </c>
      <c r="E199" s="101">
        <v>1000</v>
      </c>
      <c r="F199" s="62" t="s">
        <v>11763</v>
      </c>
      <c r="G199" s="3" t="s">
        <v>11764</v>
      </c>
      <c r="H199" s="174">
        <v>0.27125506072874495</v>
      </c>
    </row>
    <row r="200" spans="1:8">
      <c r="A200" s="62">
        <v>198</v>
      </c>
      <c r="B200" s="173" t="s">
        <v>11962</v>
      </c>
      <c r="C200" s="33" t="str">
        <f t="shared" si="6"/>
        <v>Yes</v>
      </c>
      <c r="D200" s="30">
        <f t="shared" si="7"/>
        <v>1.0900000000000001</v>
      </c>
      <c r="E200" s="101">
        <v>3001</v>
      </c>
      <c r="F200" s="62" t="s">
        <v>11763</v>
      </c>
      <c r="G200" s="3" t="s">
        <v>11764</v>
      </c>
      <c r="H200" s="174">
        <v>0.44129554655870445</v>
      </c>
    </row>
    <row r="201" spans="1:8">
      <c r="A201" s="62">
        <v>199</v>
      </c>
      <c r="B201" s="173" t="s">
        <v>11963</v>
      </c>
      <c r="C201" s="33" t="str">
        <f t="shared" si="6"/>
        <v>Yes</v>
      </c>
      <c r="D201" s="30">
        <f t="shared" si="7"/>
        <v>0.12</v>
      </c>
      <c r="E201" s="101">
        <v>1000</v>
      </c>
      <c r="F201" s="62" t="s">
        <v>11763</v>
      </c>
      <c r="G201" s="3" t="s">
        <v>11764</v>
      </c>
      <c r="H201" s="174">
        <v>4.8582995951416998E-2</v>
      </c>
    </row>
    <row r="202" spans="1:8">
      <c r="A202" s="62">
        <v>200</v>
      </c>
      <c r="B202" s="173" t="s">
        <v>11964</v>
      </c>
      <c r="C202" s="33" t="str">
        <f t="shared" si="6"/>
        <v>Yes</v>
      </c>
      <c r="D202" s="30">
        <f t="shared" si="7"/>
        <v>1.17</v>
      </c>
      <c r="E202" s="101">
        <v>3221</v>
      </c>
      <c r="F202" s="62" t="s">
        <v>11763</v>
      </c>
      <c r="G202" s="3" t="s">
        <v>11764</v>
      </c>
      <c r="H202" s="174">
        <v>0.47368421052631571</v>
      </c>
    </row>
    <row r="203" spans="1:8">
      <c r="A203" s="62">
        <v>201</v>
      </c>
      <c r="B203" s="173" t="s">
        <v>11965</v>
      </c>
      <c r="C203" s="33" t="str">
        <f t="shared" si="6"/>
        <v>Yes</v>
      </c>
      <c r="D203" s="30">
        <f t="shared" si="7"/>
        <v>0.26</v>
      </c>
      <c r="E203" s="101">
        <v>1000</v>
      </c>
      <c r="F203" s="62" t="s">
        <v>11763</v>
      </c>
      <c r="G203" s="3" t="s">
        <v>11764</v>
      </c>
      <c r="H203" s="174">
        <v>0.10526315789473684</v>
      </c>
    </row>
    <row r="204" spans="1:8">
      <c r="A204" s="62">
        <v>202</v>
      </c>
      <c r="B204" s="3" t="s">
        <v>11966</v>
      </c>
      <c r="C204" s="33" t="str">
        <f t="shared" si="6"/>
        <v>Yes</v>
      </c>
      <c r="D204" s="30">
        <f t="shared" si="7"/>
        <v>0.7</v>
      </c>
      <c r="E204" s="101">
        <v>1927</v>
      </c>
      <c r="F204" s="62" t="s">
        <v>11777</v>
      </c>
      <c r="G204" s="3" t="s">
        <v>11764</v>
      </c>
      <c r="H204" s="174">
        <v>0.28340080971659914</v>
      </c>
    </row>
    <row r="205" spans="1:8">
      <c r="A205" s="62">
        <v>203</v>
      </c>
      <c r="B205" s="173" t="s">
        <v>11967</v>
      </c>
      <c r="C205" s="33" t="str">
        <f t="shared" si="6"/>
        <v>Yes</v>
      </c>
      <c r="D205" s="30">
        <f t="shared" si="7"/>
        <v>1.75</v>
      </c>
      <c r="E205" s="101">
        <v>4818</v>
      </c>
      <c r="F205" s="62" t="s">
        <v>11763</v>
      </c>
      <c r="G205" s="3" t="s">
        <v>11764</v>
      </c>
      <c r="H205" s="174">
        <v>0.70850202429149789</v>
      </c>
    </row>
    <row r="206" spans="1:8">
      <c r="A206" s="62">
        <v>204</v>
      </c>
      <c r="B206" s="173" t="s">
        <v>11968</v>
      </c>
      <c r="C206" s="33" t="str">
        <f t="shared" si="6"/>
        <v>Yes</v>
      </c>
      <c r="D206" s="30">
        <f t="shared" si="7"/>
        <v>1.1299999999999999</v>
      </c>
      <c r="E206" s="101">
        <v>3111</v>
      </c>
      <c r="F206" s="62" t="s">
        <v>11763</v>
      </c>
      <c r="G206" s="3" t="s">
        <v>11764</v>
      </c>
      <c r="H206" s="174">
        <v>0.45748987854251005</v>
      </c>
    </row>
    <row r="207" spans="1:8">
      <c r="A207" s="62">
        <v>205</v>
      </c>
      <c r="B207" s="3" t="s">
        <v>11969</v>
      </c>
      <c r="C207" s="33" t="str">
        <f t="shared" si="6"/>
        <v>Yes</v>
      </c>
      <c r="D207" s="30">
        <f t="shared" si="7"/>
        <v>4.6399999999999997</v>
      </c>
      <c r="E207" s="101">
        <v>12774</v>
      </c>
      <c r="F207" s="62" t="s">
        <v>11781</v>
      </c>
      <c r="G207" s="3" t="s">
        <v>11764</v>
      </c>
      <c r="H207" s="175">
        <v>1.8785425101214572</v>
      </c>
    </row>
    <row r="208" spans="1:8">
      <c r="A208" s="62">
        <v>206</v>
      </c>
      <c r="B208" s="3" t="s">
        <v>11970</v>
      </c>
      <c r="C208" s="33" t="str">
        <f t="shared" si="6"/>
        <v>Yes</v>
      </c>
      <c r="D208" s="30">
        <f t="shared" si="7"/>
        <v>0.78</v>
      </c>
      <c r="E208" s="101">
        <v>2147</v>
      </c>
      <c r="F208" s="62" t="s">
        <v>11781</v>
      </c>
      <c r="G208" s="3" t="s">
        <v>11764</v>
      </c>
      <c r="H208" s="175">
        <v>0.31578947368421051</v>
      </c>
    </row>
    <row r="209" spans="1:8">
      <c r="A209" s="62">
        <v>207</v>
      </c>
      <c r="B209" s="173" t="s">
        <v>11971</v>
      </c>
      <c r="C209" s="33" t="str">
        <f t="shared" si="6"/>
        <v>Yes</v>
      </c>
      <c r="D209" s="30">
        <f t="shared" si="7"/>
        <v>1.1200000000000001</v>
      </c>
      <c r="E209" s="101">
        <v>3083</v>
      </c>
      <c r="F209" s="62" t="s">
        <v>11763</v>
      </c>
      <c r="G209" s="3" t="s">
        <v>11764</v>
      </c>
      <c r="H209" s="174">
        <v>0.45344129554655871</v>
      </c>
    </row>
    <row r="210" spans="1:8">
      <c r="A210" s="62">
        <v>208</v>
      </c>
      <c r="B210" s="173" t="s">
        <v>11972</v>
      </c>
      <c r="C210" s="33" t="str">
        <f t="shared" si="6"/>
        <v>Yes</v>
      </c>
      <c r="D210" s="30">
        <f t="shared" si="7"/>
        <v>0.69</v>
      </c>
      <c r="E210" s="101">
        <v>1000</v>
      </c>
      <c r="F210" s="62" t="s">
        <v>11763</v>
      </c>
      <c r="G210" s="3" t="s">
        <v>11764</v>
      </c>
      <c r="H210" s="174">
        <v>0.27935222672064774</v>
      </c>
    </row>
    <row r="211" spans="1:8">
      <c r="A211" s="62">
        <v>209</v>
      </c>
      <c r="B211" s="173" t="s">
        <v>11973</v>
      </c>
      <c r="C211" s="33" t="str">
        <f t="shared" si="6"/>
        <v>Yes</v>
      </c>
      <c r="D211" s="30">
        <f t="shared" si="7"/>
        <v>0.13</v>
      </c>
      <c r="E211" s="101">
        <v>1000</v>
      </c>
      <c r="F211" s="62" t="s">
        <v>11763</v>
      </c>
      <c r="G211" s="3" t="s">
        <v>11764</v>
      </c>
      <c r="H211" s="174">
        <v>5.2631578947368418E-2</v>
      </c>
    </row>
    <row r="212" spans="1:8">
      <c r="A212" s="62">
        <v>210</v>
      </c>
      <c r="B212" s="173" t="s">
        <v>11974</v>
      </c>
      <c r="C212" s="33" t="str">
        <f t="shared" si="6"/>
        <v>Yes</v>
      </c>
      <c r="D212" s="30">
        <f t="shared" si="7"/>
        <v>0.85</v>
      </c>
      <c r="E212" s="101">
        <v>2340</v>
      </c>
      <c r="F212" s="62" t="s">
        <v>11763</v>
      </c>
      <c r="G212" s="3" t="s">
        <v>11764</v>
      </c>
      <c r="H212" s="174">
        <v>0.34412955465587042</v>
      </c>
    </row>
    <row r="213" spans="1:8">
      <c r="A213" s="62">
        <v>211</v>
      </c>
      <c r="B213" s="173" t="s">
        <v>11975</v>
      </c>
      <c r="C213" s="33" t="str">
        <f t="shared" si="6"/>
        <v>Yes</v>
      </c>
      <c r="D213" s="30">
        <f t="shared" si="7"/>
        <v>3.9</v>
      </c>
      <c r="E213" s="101">
        <v>10737</v>
      </c>
      <c r="F213" s="62" t="s">
        <v>11763</v>
      </c>
      <c r="G213" s="3" t="s">
        <v>11764</v>
      </c>
      <c r="H213" s="174">
        <v>1.5789473684210524</v>
      </c>
    </row>
    <row r="214" spans="1:8">
      <c r="A214" s="62">
        <v>212</v>
      </c>
      <c r="B214" s="173" t="s">
        <v>11976</v>
      </c>
      <c r="C214" s="33" t="str">
        <f t="shared" si="6"/>
        <v>Yes</v>
      </c>
      <c r="D214" s="30">
        <f t="shared" si="7"/>
        <v>0.68</v>
      </c>
      <c r="E214" s="101">
        <v>1000</v>
      </c>
      <c r="F214" s="62" t="s">
        <v>11763</v>
      </c>
      <c r="G214" s="3" t="s">
        <v>11764</v>
      </c>
      <c r="H214" s="174">
        <v>0.27530364372469635</v>
      </c>
    </row>
    <row r="215" spans="1:8">
      <c r="A215" s="62">
        <v>213</v>
      </c>
      <c r="B215" s="173" t="s">
        <v>11977</v>
      </c>
      <c r="C215" s="33" t="str">
        <f t="shared" si="6"/>
        <v>Yes</v>
      </c>
      <c r="D215" s="30">
        <f t="shared" si="7"/>
        <v>0.19</v>
      </c>
      <c r="E215" s="101">
        <v>1000</v>
      </c>
      <c r="F215" s="62" t="s">
        <v>11763</v>
      </c>
      <c r="G215" s="3" t="s">
        <v>11764</v>
      </c>
      <c r="H215" s="174">
        <v>7.6923076923076913E-2</v>
      </c>
    </row>
    <row r="216" spans="1:8">
      <c r="A216" s="62">
        <v>214</v>
      </c>
      <c r="B216" s="173" t="s">
        <v>11978</v>
      </c>
      <c r="C216" s="33" t="str">
        <f t="shared" si="6"/>
        <v>Yes</v>
      </c>
      <c r="D216" s="30">
        <f t="shared" si="7"/>
        <v>0.17</v>
      </c>
      <c r="E216" s="101">
        <v>1000</v>
      </c>
      <c r="F216" s="62" t="s">
        <v>11763</v>
      </c>
      <c r="G216" s="3" t="s">
        <v>11764</v>
      </c>
      <c r="H216" s="174">
        <v>6.8825910931174086E-2</v>
      </c>
    </row>
    <row r="217" spans="1:8">
      <c r="A217" s="62">
        <v>215</v>
      </c>
      <c r="B217" s="173" t="s">
        <v>11979</v>
      </c>
      <c r="C217" s="33" t="str">
        <f t="shared" si="6"/>
        <v>Yes</v>
      </c>
      <c r="D217" s="30">
        <f t="shared" si="7"/>
        <v>0.04</v>
      </c>
      <c r="E217" s="101">
        <v>1000</v>
      </c>
      <c r="F217" s="62" t="s">
        <v>11763</v>
      </c>
      <c r="G217" s="3" t="s">
        <v>11764</v>
      </c>
      <c r="H217" s="174">
        <v>1.6194331983805668E-2</v>
      </c>
    </row>
    <row r="218" spans="1:8">
      <c r="A218" s="62">
        <v>216</v>
      </c>
      <c r="B218" s="173" t="s">
        <v>11980</v>
      </c>
      <c r="C218" s="33" t="str">
        <f t="shared" si="6"/>
        <v>Yes</v>
      </c>
      <c r="D218" s="30">
        <f t="shared" si="7"/>
        <v>0.12</v>
      </c>
      <c r="E218" s="101">
        <v>1000</v>
      </c>
      <c r="F218" s="62" t="s">
        <v>11763</v>
      </c>
      <c r="G218" s="3" t="s">
        <v>11764</v>
      </c>
      <c r="H218" s="174">
        <v>4.8582995951416998E-2</v>
      </c>
    </row>
    <row r="219" spans="1:8">
      <c r="A219" s="62">
        <v>217</v>
      </c>
      <c r="B219" s="3" t="s">
        <v>11981</v>
      </c>
      <c r="C219" s="33" t="str">
        <f t="shared" si="6"/>
        <v>Yes</v>
      </c>
      <c r="D219" s="30">
        <f t="shared" si="7"/>
        <v>3.91</v>
      </c>
      <c r="E219" s="101">
        <v>10764</v>
      </c>
      <c r="F219" s="62" t="s">
        <v>11772</v>
      </c>
      <c r="G219" s="3" t="s">
        <v>11764</v>
      </c>
      <c r="H219" s="175">
        <v>1.582995951417004</v>
      </c>
    </row>
    <row r="220" spans="1:8">
      <c r="A220" s="62">
        <v>218</v>
      </c>
      <c r="B220" s="173" t="s">
        <v>11982</v>
      </c>
      <c r="C220" s="33" t="str">
        <f t="shared" si="6"/>
        <v>Yes</v>
      </c>
      <c r="D220" s="30">
        <f t="shared" si="7"/>
        <v>1.08</v>
      </c>
      <c r="E220" s="101">
        <v>2973</v>
      </c>
      <c r="F220" s="62" t="s">
        <v>11763</v>
      </c>
      <c r="G220" s="3" t="s">
        <v>11764</v>
      </c>
      <c r="H220" s="174">
        <v>0.43724696356275305</v>
      </c>
    </row>
    <row r="221" spans="1:8">
      <c r="A221" s="62">
        <v>219</v>
      </c>
      <c r="B221" s="173" t="s">
        <v>11983</v>
      </c>
      <c r="C221" s="33" t="str">
        <f t="shared" si="6"/>
        <v>Yes</v>
      </c>
      <c r="D221" s="30">
        <f t="shared" si="7"/>
        <v>0.89</v>
      </c>
      <c r="E221" s="101">
        <v>2450</v>
      </c>
      <c r="F221" s="62" t="s">
        <v>11763</v>
      </c>
      <c r="G221" s="3" t="s">
        <v>11764</v>
      </c>
      <c r="H221" s="174">
        <v>0.36032388663967607</v>
      </c>
    </row>
    <row r="222" spans="1:8">
      <c r="A222" s="62">
        <v>220</v>
      </c>
      <c r="B222" s="173" t="s">
        <v>11984</v>
      </c>
      <c r="C222" s="33" t="str">
        <f t="shared" si="6"/>
        <v>Yes</v>
      </c>
      <c r="D222" s="30">
        <f t="shared" si="7"/>
        <v>0.13</v>
      </c>
      <c r="E222" s="101">
        <v>1000</v>
      </c>
      <c r="F222" s="62" t="s">
        <v>11763</v>
      </c>
      <c r="G222" s="3" t="s">
        <v>11764</v>
      </c>
      <c r="H222" s="174">
        <v>5.2631578947368418E-2</v>
      </c>
    </row>
    <row r="223" spans="1:8">
      <c r="A223" s="62">
        <v>221</v>
      </c>
      <c r="B223" s="173" t="s">
        <v>11985</v>
      </c>
      <c r="C223" s="33" t="str">
        <f t="shared" si="6"/>
        <v>Yes</v>
      </c>
      <c r="D223" s="30">
        <f t="shared" si="7"/>
        <v>0.17</v>
      </c>
      <c r="E223" s="101">
        <v>1000</v>
      </c>
      <c r="F223" s="62" t="s">
        <v>11763</v>
      </c>
      <c r="G223" s="3" t="s">
        <v>11764</v>
      </c>
      <c r="H223" s="174">
        <v>6.8825910931174086E-2</v>
      </c>
    </row>
    <row r="224" spans="1:8">
      <c r="A224" s="62">
        <v>222</v>
      </c>
      <c r="B224" s="173" t="s">
        <v>11986</v>
      </c>
      <c r="C224" s="33" t="str">
        <f t="shared" si="6"/>
        <v>Yes</v>
      </c>
      <c r="D224" s="30">
        <f t="shared" si="7"/>
        <v>0.76</v>
      </c>
      <c r="E224" s="101">
        <v>2092</v>
      </c>
      <c r="F224" s="62" t="s">
        <v>11763</v>
      </c>
      <c r="G224" s="3" t="s">
        <v>11764</v>
      </c>
      <c r="H224" s="174">
        <v>0.30769230769230765</v>
      </c>
    </row>
    <row r="225" spans="1:8">
      <c r="A225" s="62">
        <v>223</v>
      </c>
      <c r="B225" s="173" t="s">
        <v>11987</v>
      </c>
      <c r="C225" s="33" t="str">
        <f t="shared" si="6"/>
        <v>Yes</v>
      </c>
      <c r="D225" s="30">
        <f t="shared" si="7"/>
        <v>5.0999999999999996</v>
      </c>
      <c r="E225" s="101">
        <v>13600</v>
      </c>
      <c r="F225" s="62" t="s">
        <v>11763</v>
      </c>
      <c r="G225" s="3" t="s">
        <v>11764</v>
      </c>
      <c r="H225" s="174">
        <v>2.0647773279352224</v>
      </c>
    </row>
    <row r="226" spans="1:8">
      <c r="A226" s="62">
        <v>224</v>
      </c>
      <c r="B226" s="173" t="s">
        <v>11988</v>
      </c>
      <c r="C226" s="33" t="str">
        <f t="shared" si="6"/>
        <v>Yes</v>
      </c>
      <c r="D226" s="30">
        <f t="shared" si="7"/>
        <v>1.1200000000000001</v>
      </c>
      <c r="E226" s="101">
        <v>3083</v>
      </c>
      <c r="F226" s="62" t="s">
        <v>11763</v>
      </c>
      <c r="G226" s="3" t="s">
        <v>11764</v>
      </c>
      <c r="H226" s="174">
        <v>0.45344129554655871</v>
      </c>
    </row>
    <row r="227" spans="1:8">
      <c r="A227" s="62">
        <v>225</v>
      </c>
      <c r="B227" s="173" t="s">
        <v>11989</v>
      </c>
      <c r="C227" s="33" t="str">
        <f t="shared" si="6"/>
        <v>Yes</v>
      </c>
      <c r="D227" s="30">
        <f t="shared" si="7"/>
        <v>1.1000000000000001</v>
      </c>
      <c r="E227" s="101">
        <v>3028</v>
      </c>
      <c r="F227" s="62" t="s">
        <v>11763</v>
      </c>
      <c r="G227" s="3" t="s">
        <v>11764</v>
      </c>
      <c r="H227" s="174">
        <v>0.44534412955465585</v>
      </c>
    </row>
    <row r="228" spans="1:8">
      <c r="A228" s="62">
        <v>226</v>
      </c>
      <c r="B228" s="173" t="s">
        <v>11990</v>
      </c>
      <c r="C228" s="33" t="str">
        <f t="shared" si="6"/>
        <v>Yes</v>
      </c>
      <c r="D228" s="30">
        <f t="shared" si="7"/>
        <v>1.52</v>
      </c>
      <c r="E228" s="101">
        <v>4185</v>
      </c>
      <c r="F228" s="62" t="s">
        <v>11763</v>
      </c>
      <c r="G228" s="3" t="s">
        <v>11764</v>
      </c>
      <c r="H228" s="174">
        <v>0.61538461538461531</v>
      </c>
    </row>
    <row r="229" spans="1:8">
      <c r="A229" s="62">
        <v>227</v>
      </c>
      <c r="B229" s="173" t="s">
        <v>11991</v>
      </c>
      <c r="C229" s="33" t="str">
        <f t="shared" si="6"/>
        <v>Yes</v>
      </c>
      <c r="D229" s="30">
        <f t="shared" si="7"/>
        <v>0.2</v>
      </c>
      <c r="E229" s="101">
        <v>1000</v>
      </c>
      <c r="F229" s="62" t="s">
        <v>11763</v>
      </c>
      <c r="G229" s="3" t="s">
        <v>11764</v>
      </c>
      <c r="H229" s="174">
        <v>8.0971659919028341E-2</v>
      </c>
    </row>
    <row r="230" spans="1:8">
      <c r="A230" s="62">
        <v>228</v>
      </c>
      <c r="B230" s="173" t="s">
        <v>11992</v>
      </c>
      <c r="C230" s="33" t="str">
        <f t="shared" si="6"/>
        <v>Yes</v>
      </c>
      <c r="D230" s="30">
        <f t="shared" si="7"/>
        <v>1.1100000000000001</v>
      </c>
      <c r="E230" s="101">
        <v>3056</v>
      </c>
      <c r="F230" s="62" t="s">
        <v>11763</v>
      </c>
      <c r="G230" s="3" t="s">
        <v>11764</v>
      </c>
      <c r="H230" s="174">
        <v>0.44939271255060731</v>
      </c>
    </row>
    <row r="231" spans="1:8">
      <c r="A231" s="62">
        <v>229</v>
      </c>
      <c r="B231" s="173" t="s">
        <v>11993</v>
      </c>
      <c r="C231" s="33" t="str">
        <f t="shared" si="6"/>
        <v>Yes</v>
      </c>
      <c r="D231" s="30">
        <f t="shared" si="7"/>
        <v>0.76</v>
      </c>
      <c r="E231" s="101">
        <v>2092</v>
      </c>
      <c r="F231" s="62" t="s">
        <v>11763</v>
      </c>
      <c r="G231" s="3" t="s">
        <v>11764</v>
      </c>
      <c r="H231" s="174">
        <v>0.30769230769230765</v>
      </c>
    </row>
    <row r="232" spans="1:8">
      <c r="A232" s="62">
        <v>230</v>
      </c>
      <c r="B232" s="173" t="s">
        <v>11994</v>
      </c>
      <c r="C232" s="33" t="str">
        <f t="shared" si="6"/>
        <v>Yes</v>
      </c>
      <c r="D232" s="30">
        <f t="shared" si="7"/>
        <v>0.18</v>
      </c>
      <c r="E232" s="101">
        <v>1000</v>
      </c>
      <c r="F232" s="62" t="s">
        <v>11763</v>
      </c>
      <c r="G232" s="3" t="s">
        <v>11764</v>
      </c>
      <c r="H232" s="174">
        <v>7.28744939271255E-2</v>
      </c>
    </row>
    <row r="233" spans="1:8">
      <c r="A233" s="62">
        <v>231</v>
      </c>
      <c r="B233" s="173" t="s">
        <v>11995</v>
      </c>
      <c r="C233" s="33" t="str">
        <f t="shared" si="6"/>
        <v>Yes</v>
      </c>
      <c r="D233" s="30">
        <f t="shared" si="7"/>
        <v>2.59</v>
      </c>
      <c r="E233" s="101">
        <v>7130</v>
      </c>
      <c r="F233" s="62" t="s">
        <v>11763</v>
      </c>
      <c r="G233" s="3" t="s">
        <v>11764</v>
      </c>
      <c r="H233" s="174">
        <v>1.0485829959514168</v>
      </c>
    </row>
    <row r="234" spans="1:8">
      <c r="A234" s="62">
        <v>232</v>
      </c>
      <c r="B234" s="173" t="s">
        <v>11996</v>
      </c>
      <c r="C234" s="33" t="str">
        <f t="shared" si="6"/>
        <v>Yes</v>
      </c>
      <c r="D234" s="30">
        <f t="shared" si="7"/>
        <v>0.76</v>
      </c>
      <c r="E234" s="101">
        <v>2092</v>
      </c>
      <c r="F234" s="62" t="s">
        <v>11763</v>
      </c>
      <c r="G234" s="3" t="s">
        <v>11764</v>
      </c>
      <c r="H234" s="174">
        <v>0.30769230769230765</v>
      </c>
    </row>
    <row r="235" spans="1:8">
      <c r="A235" s="62">
        <v>233</v>
      </c>
      <c r="B235" s="173" t="s">
        <v>11997</v>
      </c>
      <c r="C235" s="33" t="str">
        <f t="shared" si="6"/>
        <v>Yes</v>
      </c>
      <c r="D235" s="30">
        <f t="shared" si="7"/>
        <v>0.36</v>
      </c>
      <c r="E235" s="101">
        <v>1000</v>
      </c>
      <c r="F235" s="62" t="s">
        <v>11763</v>
      </c>
      <c r="G235" s="3" t="s">
        <v>11764</v>
      </c>
      <c r="H235" s="174">
        <v>0.145748987854251</v>
      </c>
    </row>
    <row r="236" spans="1:8">
      <c r="A236" s="62">
        <v>234</v>
      </c>
      <c r="B236" s="173" t="s">
        <v>11998</v>
      </c>
      <c r="C236" s="33" t="str">
        <f t="shared" si="6"/>
        <v>Yes</v>
      </c>
      <c r="D236" s="30">
        <f t="shared" si="7"/>
        <v>1.0900000000000001</v>
      </c>
      <c r="E236" s="101">
        <v>3001</v>
      </c>
      <c r="F236" s="62" t="s">
        <v>11763</v>
      </c>
      <c r="G236" s="3" t="s">
        <v>11764</v>
      </c>
      <c r="H236" s="174">
        <v>0.44129554655870445</v>
      </c>
    </row>
    <row r="237" spans="1:8">
      <c r="A237" s="62">
        <v>235</v>
      </c>
      <c r="B237" s="173" t="s">
        <v>11999</v>
      </c>
      <c r="C237" s="33" t="str">
        <f t="shared" si="6"/>
        <v>Yes</v>
      </c>
      <c r="D237" s="30">
        <f t="shared" si="7"/>
        <v>2.5499999999999998</v>
      </c>
      <c r="E237" s="101">
        <v>7020</v>
      </c>
      <c r="F237" s="62" t="s">
        <v>11763</v>
      </c>
      <c r="G237" s="3" t="s">
        <v>11764</v>
      </c>
      <c r="H237" s="174">
        <v>1.0323886639676112</v>
      </c>
    </row>
    <row r="238" spans="1:8">
      <c r="A238" s="62">
        <v>236</v>
      </c>
      <c r="B238" s="173" t="s">
        <v>12000</v>
      </c>
      <c r="C238" s="33" t="str">
        <f t="shared" si="6"/>
        <v>Yes</v>
      </c>
      <c r="D238" s="30">
        <f t="shared" si="7"/>
        <v>1</v>
      </c>
      <c r="E238" s="101">
        <v>2753</v>
      </c>
      <c r="F238" s="62" t="s">
        <v>11763</v>
      </c>
      <c r="G238" s="3" t="s">
        <v>11764</v>
      </c>
      <c r="H238" s="174">
        <v>0.40485829959514169</v>
      </c>
    </row>
    <row r="239" spans="1:8">
      <c r="A239" s="62">
        <v>237</v>
      </c>
      <c r="B239" s="173" t="s">
        <v>12001</v>
      </c>
      <c r="C239" s="33" t="str">
        <f t="shared" si="6"/>
        <v>Yes</v>
      </c>
      <c r="D239" s="30">
        <f t="shared" si="7"/>
        <v>1.07</v>
      </c>
      <c r="E239" s="101">
        <v>2946</v>
      </c>
      <c r="F239" s="62" t="s">
        <v>11763</v>
      </c>
      <c r="G239" s="3" t="s">
        <v>11764</v>
      </c>
      <c r="H239" s="174">
        <v>0.4331983805668016</v>
      </c>
    </row>
    <row r="240" spans="1:8">
      <c r="A240" s="62">
        <v>238</v>
      </c>
      <c r="B240" s="173" t="s">
        <v>12002</v>
      </c>
      <c r="C240" s="33" t="str">
        <f t="shared" si="6"/>
        <v>Yes</v>
      </c>
      <c r="D240" s="30">
        <f t="shared" si="7"/>
        <v>2.23</v>
      </c>
      <c r="E240" s="101">
        <v>6139</v>
      </c>
      <c r="F240" s="62" t="s">
        <v>11763</v>
      </c>
      <c r="G240" s="3" t="s">
        <v>11764</v>
      </c>
      <c r="H240" s="174">
        <v>0.90283400809716596</v>
      </c>
    </row>
    <row r="241" spans="1:8">
      <c r="A241" s="62">
        <v>239</v>
      </c>
      <c r="B241" s="173" t="s">
        <v>12003</v>
      </c>
      <c r="C241" s="33" t="str">
        <f t="shared" si="6"/>
        <v>Yes</v>
      </c>
      <c r="D241" s="30">
        <f t="shared" si="7"/>
        <v>0.76</v>
      </c>
      <c r="E241" s="101">
        <v>2092</v>
      </c>
      <c r="F241" s="62" t="s">
        <v>11763</v>
      </c>
      <c r="G241" s="3" t="s">
        <v>11764</v>
      </c>
      <c r="H241" s="174">
        <v>0.30769230769230765</v>
      </c>
    </row>
    <row r="242" spans="1:8">
      <c r="A242" s="62">
        <v>240</v>
      </c>
      <c r="B242" s="173" t="s">
        <v>12004</v>
      </c>
      <c r="C242" s="33" t="str">
        <f t="shared" si="6"/>
        <v>Yes</v>
      </c>
      <c r="D242" s="30">
        <f t="shared" si="7"/>
        <v>0.49</v>
      </c>
      <c r="E242" s="101">
        <v>1349</v>
      </c>
      <c r="F242" s="62" t="s">
        <v>11763</v>
      </c>
      <c r="G242" s="3" t="s">
        <v>11764</v>
      </c>
      <c r="H242" s="174">
        <v>0.19838056680161942</v>
      </c>
    </row>
    <row r="243" spans="1:8">
      <c r="A243" s="62">
        <v>241</v>
      </c>
      <c r="B243" s="173" t="s">
        <v>12005</v>
      </c>
      <c r="C243" s="33" t="str">
        <f t="shared" si="6"/>
        <v>Yes</v>
      </c>
      <c r="D243" s="30">
        <f t="shared" si="7"/>
        <v>0.85</v>
      </c>
      <c r="E243" s="101">
        <v>2340</v>
      </c>
      <c r="F243" s="62" t="s">
        <v>11763</v>
      </c>
      <c r="G243" s="3" t="s">
        <v>11764</v>
      </c>
      <c r="H243" s="174">
        <v>0.34412955465587042</v>
      </c>
    </row>
    <row r="244" spans="1:8">
      <c r="A244" s="62">
        <v>242</v>
      </c>
      <c r="B244" s="3" t="s">
        <v>12006</v>
      </c>
      <c r="C244" s="33" t="str">
        <f t="shared" si="6"/>
        <v>Yes</v>
      </c>
      <c r="D244" s="30">
        <f t="shared" si="7"/>
        <v>0.43</v>
      </c>
      <c r="E244" s="101">
        <v>1184</v>
      </c>
      <c r="F244" s="62" t="s">
        <v>11781</v>
      </c>
      <c r="G244" s="3" t="s">
        <v>11764</v>
      </c>
      <c r="H244" s="175">
        <v>0.17408906882591091</v>
      </c>
    </row>
    <row r="245" spans="1:8">
      <c r="A245" s="62">
        <v>243</v>
      </c>
      <c r="B245" s="173" t="s">
        <v>12007</v>
      </c>
      <c r="C245" s="33" t="str">
        <f t="shared" si="6"/>
        <v>Yes</v>
      </c>
      <c r="D245" s="30">
        <f t="shared" si="7"/>
        <v>1.28</v>
      </c>
      <c r="E245" s="101">
        <v>3524</v>
      </c>
      <c r="F245" s="62" t="s">
        <v>11763</v>
      </c>
      <c r="G245" s="3" t="s">
        <v>11764</v>
      </c>
      <c r="H245" s="174">
        <v>0.51821862348178138</v>
      </c>
    </row>
    <row r="246" spans="1:8">
      <c r="A246" s="62">
        <v>244</v>
      </c>
      <c r="B246" s="173" t="s">
        <v>12008</v>
      </c>
      <c r="C246" s="33" t="str">
        <f t="shared" si="6"/>
        <v>Yes</v>
      </c>
      <c r="D246" s="30">
        <f t="shared" si="7"/>
        <v>0.22</v>
      </c>
      <c r="E246" s="101">
        <v>1000</v>
      </c>
      <c r="F246" s="62" t="s">
        <v>11763</v>
      </c>
      <c r="G246" s="3" t="s">
        <v>11764</v>
      </c>
      <c r="H246" s="174">
        <v>8.9068825910931168E-2</v>
      </c>
    </row>
    <row r="247" spans="1:8">
      <c r="A247" s="62">
        <v>245</v>
      </c>
      <c r="B247" s="173" t="s">
        <v>12009</v>
      </c>
      <c r="C247" s="33" t="str">
        <f t="shared" si="6"/>
        <v>Yes</v>
      </c>
      <c r="D247" s="30">
        <f t="shared" si="7"/>
        <v>7.0000000000000007E-2</v>
      </c>
      <c r="E247" s="101">
        <v>1000</v>
      </c>
      <c r="F247" s="62" t="s">
        <v>11763</v>
      </c>
      <c r="G247" s="3" t="s">
        <v>11764</v>
      </c>
      <c r="H247" s="174">
        <v>2.8340080971659919E-2</v>
      </c>
    </row>
    <row r="248" spans="1:8">
      <c r="A248" s="62">
        <v>246</v>
      </c>
      <c r="B248" s="173" t="s">
        <v>12010</v>
      </c>
      <c r="C248" s="33" t="str">
        <f t="shared" si="6"/>
        <v>Yes</v>
      </c>
      <c r="D248" s="30">
        <f t="shared" si="7"/>
        <v>0.96999999999999986</v>
      </c>
      <c r="E248" s="101">
        <v>2670</v>
      </c>
      <c r="F248" s="62" t="s">
        <v>11763</v>
      </c>
      <c r="G248" s="3" t="s">
        <v>11764</v>
      </c>
      <c r="H248" s="174">
        <v>0.39271255060728738</v>
      </c>
    </row>
    <row r="249" spans="1:8">
      <c r="A249" s="62">
        <v>247</v>
      </c>
      <c r="B249" s="173" t="s">
        <v>12011</v>
      </c>
      <c r="C249" s="33" t="str">
        <f t="shared" si="6"/>
        <v>Yes</v>
      </c>
      <c r="D249" s="30">
        <f t="shared" si="7"/>
        <v>1.4500000000000002</v>
      </c>
      <c r="E249" s="101">
        <v>3992</v>
      </c>
      <c r="F249" s="62" t="s">
        <v>11763</v>
      </c>
      <c r="G249" s="3" t="s">
        <v>11764</v>
      </c>
      <c r="H249" s="174">
        <v>0.58704453441295545</v>
      </c>
    </row>
    <row r="250" spans="1:8">
      <c r="A250" s="62">
        <v>248</v>
      </c>
      <c r="B250" s="173" t="s">
        <v>12012</v>
      </c>
      <c r="C250" s="33" t="str">
        <f t="shared" si="6"/>
        <v>Yes</v>
      </c>
      <c r="D250" s="30">
        <f t="shared" si="7"/>
        <v>0.76</v>
      </c>
      <c r="E250" s="101">
        <v>2092</v>
      </c>
      <c r="F250" s="62" t="s">
        <v>11763</v>
      </c>
      <c r="G250" s="3" t="s">
        <v>11764</v>
      </c>
      <c r="H250" s="174">
        <v>0.30769230769230765</v>
      </c>
    </row>
    <row r="251" spans="1:8">
      <c r="A251" s="62">
        <v>249</v>
      </c>
      <c r="B251" s="173" t="s">
        <v>12013</v>
      </c>
      <c r="C251" s="33" t="str">
        <f t="shared" si="6"/>
        <v>Yes</v>
      </c>
      <c r="D251" s="30">
        <f t="shared" si="7"/>
        <v>1.29</v>
      </c>
      <c r="E251" s="101">
        <v>3551</v>
      </c>
      <c r="F251" s="62" t="s">
        <v>11763</v>
      </c>
      <c r="G251" s="3" t="s">
        <v>11764</v>
      </c>
      <c r="H251" s="174">
        <v>0.52226720647773273</v>
      </c>
    </row>
    <row r="252" spans="1:8">
      <c r="A252" s="62">
        <v>250</v>
      </c>
      <c r="B252" s="173" t="s">
        <v>12014</v>
      </c>
      <c r="C252" s="33" t="str">
        <f t="shared" si="6"/>
        <v>Yes</v>
      </c>
      <c r="D252" s="30">
        <f t="shared" si="7"/>
        <v>3.52</v>
      </c>
      <c r="E252" s="101">
        <v>9691</v>
      </c>
      <c r="F252" s="62" t="s">
        <v>11763</v>
      </c>
      <c r="G252" s="3" t="s">
        <v>11764</v>
      </c>
      <c r="H252" s="174">
        <v>1.4251012145748987</v>
      </c>
    </row>
    <row r="253" spans="1:8">
      <c r="A253" s="62">
        <v>251</v>
      </c>
      <c r="B253" s="173" t="s">
        <v>12015</v>
      </c>
      <c r="C253" s="33" t="str">
        <f t="shared" si="6"/>
        <v>Yes</v>
      </c>
      <c r="D253" s="30">
        <f t="shared" si="7"/>
        <v>0.25</v>
      </c>
      <c r="E253" s="101">
        <v>1000</v>
      </c>
      <c r="F253" s="62" t="s">
        <v>11763</v>
      </c>
      <c r="G253" s="3" t="s">
        <v>11764</v>
      </c>
      <c r="H253" s="174">
        <v>0.10121457489878542</v>
      </c>
    </row>
    <row r="254" spans="1:8">
      <c r="A254" s="62">
        <v>252</v>
      </c>
      <c r="B254" s="173" t="s">
        <v>12016</v>
      </c>
      <c r="C254" s="33" t="str">
        <f t="shared" si="6"/>
        <v>Yes</v>
      </c>
      <c r="D254" s="30">
        <f t="shared" si="7"/>
        <v>1.47</v>
      </c>
      <c r="E254" s="101">
        <v>4047</v>
      </c>
      <c r="F254" s="62" t="s">
        <v>11763</v>
      </c>
      <c r="G254" s="3" t="s">
        <v>11764</v>
      </c>
      <c r="H254" s="174">
        <v>0.59514170040485825</v>
      </c>
    </row>
    <row r="255" spans="1:8">
      <c r="A255" s="62">
        <v>253</v>
      </c>
      <c r="B255" s="173" t="s">
        <v>12017</v>
      </c>
      <c r="C255" s="33" t="str">
        <f t="shared" si="6"/>
        <v>Yes</v>
      </c>
      <c r="D255" s="30">
        <f t="shared" si="7"/>
        <v>1.33</v>
      </c>
      <c r="E255" s="101">
        <v>3662</v>
      </c>
      <c r="F255" s="62" t="s">
        <v>11763</v>
      </c>
      <c r="G255" s="3" t="s">
        <v>11764</v>
      </c>
      <c r="H255" s="174">
        <v>0.53846153846153844</v>
      </c>
    </row>
    <row r="256" spans="1:8">
      <c r="A256" s="62">
        <v>254</v>
      </c>
      <c r="B256" s="173" t="s">
        <v>12018</v>
      </c>
      <c r="C256" s="33" t="str">
        <f t="shared" si="6"/>
        <v>Yes</v>
      </c>
      <c r="D256" s="30">
        <f t="shared" si="7"/>
        <v>0.27</v>
      </c>
      <c r="E256" s="101">
        <v>1000</v>
      </c>
      <c r="F256" s="62" t="s">
        <v>11763</v>
      </c>
      <c r="G256" s="3" t="s">
        <v>11764</v>
      </c>
      <c r="H256" s="174">
        <v>0.10931174089068826</v>
      </c>
    </row>
    <row r="257" spans="1:8">
      <c r="A257" s="62">
        <v>255</v>
      </c>
      <c r="B257" s="173" t="s">
        <v>12019</v>
      </c>
      <c r="C257" s="33" t="str">
        <f t="shared" si="6"/>
        <v>Yes</v>
      </c>
      <c r="D257" s="30">
        <f t="shared" si="7"/>
        <v>0.56999999999999995</v>
      </c>
      <c r="E257" s="101">
        <v>1000</v>
      </c>
      <c r="F257" s="62" t="s">
        <v>11763</v>
      </c>
      <c r="G257" s="3" t="s">
        <v>11764</v>
      </c>
      <c r="H257" s="174">
        <v>0.23076923076923073</v>
      </c>
    </row>
    <row r="258" spans="1:8">
      <c r="A258" s="62">
        <v>256</v>
      </c>
      <c r="B258" s="173" t="s">
        <v>12020</v>
      </c>
      <c r="C258" s="33" t="str">
        <f t="shared" si="6"/>
        <v>Yes</v>
      </c>
      <c r="D258" s="30">
        <f t="shared" si="7"/>
        <v>1.6</v>
      </c>
      <c r="E258" s="101">
        <v>4405</v>
      </c>
      <c r="F258" s="62" t="s">
        <v>11763</v>
      </c>
      <c r="G258" s="3" t="s">
        <v>11764</v>
      </c>
      <c r="H258" s="174">
        <v>0.64777327935222673</v>
      </c>
    </row>
    <row r="259" spans="1:8">
      <c r="A259" s="62">
        <v>257</v>
      </c>
      <c r="B259" s="3" t="s">
        <v>12021</v>
      </c>
      <c r="C259" s="33" t="str">
        <f t="shared" ref="C259:C322" si="8">IF(H259=2,"No","Yes")</f>
        <v>Yes</v>
      </c>
      <c r="D259" s="30">
        <f t="shared" si="7"/>
        <v>0.47</v>
      </c>
      <c r="E259" s="101">
        <v>1294</v>
      </c>
      <c r="F259" s="62" t="s">
        <v>11781</v>
      </c>
      <c r="G259" s="3" t="s">
        <v>11764</v>
      </c>
      <c r="H259" s="175">
        <v>0.19028340080971656</v>
      </c>
    </row>
    <row r="260" spans="1:8">
      <c r="A260" s="62">
        <v>258</v>
      </c>
      <c r="B260" s="173" t="s">
        <v>12022</v>
      </c>
      <c r="C260" s="33" t="str">
        <f t="shared" si="8"/>
        <v>Yes</v>
      </c>
      <c r="D260" s="30">
        <f t="shared" ref="D260:D323" si="9">H260*2.47</f>
        <v>0.83999999999999986</v>
      </c>
      <c r="E260" s="101">
        <v>2313</v>
      </c>
      <c r="F260" s="62" t="s">
        <v>11763</v>
      </c>
      <c r="G260" s="3" t="s">
        <v>11764</v>
      </c>
      <c r="H260" s="174">
        <v>0.34008097165991896</v>
      </c>
    </row>
    <row r="261" spans="1:8">
      <c r="A261" s="62">
        <v>259</v>
      </c>
      <c r="B261" s="173" t="s">
        <v>12023</v>
      </c>
      <c r="C261" s="33" t="str">
        <f t="shared" si="8"/>
        <v>Yes</v>
      </c>
      <c r="D261" s="30">
        <f t="shared" si="9"/>
        <v>2.59</v>
      </c>
      <c r="E261" s="101">
        <v>7130</v>
      </c>
      <c r="F261" s="62" t="s">
        <v>11763</v>
      </c>
      <c r="G261" s="3" t="s">
        <v>11764</v>
      </c>
      <c r="H261" s="174">
        <v>1.0485829959514168</v>
      </c>
    </row>
    <row r="262" spans="1:8">
      <c r="A262" s="62">
        <v>260</v>
      </c>
      <c r="B262" s="173" t="s">
        <v>3187</v>
      </c>
      <c r="C262" s="33" t="str">
        <f t="shared" si="8"/>
        <v>Yes</v>
      </c>
      <c r="D262" s="30">
        <f t="shared" si="9"/>
        <v>2.2000000000000002</v>
      </c>
      <c r="E262" s="101">
        <v>6057</v>
      </c>
      <c r="F262" s="62" t="s">
        <v>11763</v>
      </c>
      <c r="G262" s="3" t="s">
        <v>11764</v>
      </c>
      <c r="H262" s="174">
        <v>0.89068825910931171</v>
      </c>
    </row>
    <row r="263" spans="1:8">
      <c r="A263" s="62">
        <v>261</v>
      </c>
      <c r="B263" s="173" t="s">
        <v>12024</v>
      </c>
      <c r="C263" s="33" t="str">
        <f t="shared" si="8"/>
        <v>Yes</v>
      </c>
      <c r="D263" s="30">
        <f t="shared" si="9"/>
        <v>0.43</v>
      </c>
      <c r="E263" s="101">
        <v>1184</v>
      </c>
      <c r="F263" s="62" t="s">
        <v>11763</v>
      </c>
      <c r="G263" s="3" t="s">
        <v>11764</v>
      </c>
      <c r="H263" s="174">
        <v>0.17408906882591091</v>
      </c>
    </row>
    <row r="264" spans="1:8">
      <c r="A264" s="62">
        <v>262</v>
      </c>
      <c r="B264" s="173" t="s">
        <v>12025</v>
      </c>
      <c r="C264" s="33" t="str">
        <f t="shared" si="8"/>
        <v>Yes</v>
      </c>
      <c r="D264" s="30">
        <f t="shared" si="9"/>
        <v>1.75</v>
      </c>
      <c r="E264" s="101">
        <v>4818</v>
      </c>
      <c r="F264" s="62" t="s">
        <v>11763</v>
      </c>
      <c r="G264" s="3" t="s">
        <v>11764</v>
      </c>
      <c r="H264" s="174">
        <v>0.70850202429149789</v>
      </c>
    </row>
    <row r="265" spans="1:8">
      <c r="A265" s="62">
        <v>263</v>
      </c>
      <c r="B265" s="173" t="s">
        <v>12026</v>
      </c>
      <c r="C265" s="33" t="str">
        <f t="shared" si="8"/>
        <v>Yes</v>
      </c>
      <c r="D265" s="30">
        <f t="shared" si="9"/>
        <v>0.93</v>
      </c>
      <c r="E265" s="101">
        <v>2560</v>
      </c>
      <c r="F265" s="62" t="s">
        <v>11763</v>
      </c>
      <c r="G265" s="3" t="s">
        <v>11764</v>
      </c>
      <c r="H265" s="174">
        <v>0.37651821862348178</v>
      </c>
    </row>
    <row r="266" spans="1:8">
      <c r="A266" s="62">
        <v>264</v>
      </c>
      <c r="B266" s="173" t="s">
        <v>12027</v>
      </c>
      <c r="C266" s="33" t="str">
        <f t="shared" si="8"/>
        <v>Yes</v>
      </c>
      <c r="D266" s="30">
        <f t="shared" si="9"/>
        <v>2.59</v>
      </c>
      <c r="E266" s="101">
        <v>7130</v>
      </c>
      <c r="F266" s="62" t="s">
        <v>11763</v>
      </c>
      <c r="G266" s="3" t="s">
        <v>11764</v>
      </c>
      <c r="H266" s="174">
        <v>1.0485829959514168</v>
      </c>
    </row>
    <row r="267" spans="1:8">
      <c r="A267" s="62">
        <v>265</v>
      </c>
      <c r="B267" s="173" t="s">
        <v>12028</v>
      </c>
      <c r="C267" s="33" t="str">
        <f t="shared" si="8"/>
        <v>Yes</v>
      </c>
      <c r="D267" s="30">
        <f t="shared" si="9"/>
        <v>1.43</v>
      </c>
      <c r="E267" s="101">
        <v>3937</v>
      </c>
      <c r="F267" s="62" t="s">
        <v>11763</v>
      </c>
      <c r="G267" s="3" t="s">
        <v>11764</v>
      </c>
      <c r="H267" s="174">
        <v>0.57894736842105254</v>
      </c>
    </row>
    <row r="268" spans="1:8">
      <c r="A268" s="62">
        <v>266</v>
      </c>
      <c r="B268" s="173" t="s">
        <v>12029</v>
      </c>
      <c r="C268" s="33" t="str">
        <f t="shared" si="8"/>
        <v>Yes</v>
      </c>
      <c r="D268" s="30">
        <f t="shared" si="9"/>
        <v>1.1499999999999999</v>
      </c>
      <c r="E268" s="101">
        <v>3166</v>
      </c>
      <c r="F268" s="62" t="s">
        <v>11763</v>
      </c>
      <c r="G268" s="3" t="s">
        <v>11764</v>
      </c>
      <c r="H268" s="174">
        <v>0.46558704453441291</v>
      </c>
    </row>
    <row r="269" spans="1:8">
      <c r="A269" s="62">
        <v>267</v>
      </c>
      <c r="B269" s="173" t="s">
        <v>12030</v>
      </c>
      <c r="C269" s="33" t="str">
        <f t="shared" si="8"/>
        <v>Yes</v>
      </c>
      <c r="D269" s="30">
        <f t="shared" si="9"/>
        <v>0.16</v>
      </c>
      <c r="E269" s="101">
        <v>1000</v>
      </c>
      <c r="F269" s="62" t="s">
        <v>11763</v>
      </c>
      <c r="G269" s="3" t="s">
        <v>11764</v>
      </c>
      <c r="H269" s="174">
        <v>6.4777327935222673E-2</v>
      </c>
    </row>
    <row r="270" spans="1:8">
      <c r="A270" s="62">
        <v>268</v>
      </c>
      <c r="B270" s="173" t="s">
        <v>12031</v>
      </c>
      <c r="C270" s="33" t="str">
        <f t="shared" si="8"/>
        <v>Yes</v>
      </c>
      <c r="D270" s="30">
        <f t="shared" si="9"/>
        <v>0.64</v>
      </c>
      <c r="E270" s="101">
        <v>1000</v>
      </c>
      <c r="F270" s="62" t="s">
        <v>11763</v>
      </c>
      <c r="G270" s="3" t="s">
        <v>11764</v>
      </c>
      <c r="H270" s="174">
        <v>0.25910931174089069</v>
      </c>
    </row>
    <row r="271" spans="1:8">
      <c r="A271" s="62">
        <v>269</v>
      </c>
      <c r="B271" s="173" t="s">
        <v>12032</v>
      </c>
      <c r="C271" s="33" t="str">
        <f t="shared" si="8"/>
        <v>Yes</v>
      </c>
      <c r="D271" s="30">
        <f t="shared" si="9"/>
        <v>2.16</v>
      </c>
      <c r="E271" s="101">
        <v>5947</v>
      </c>
      <c r="F271" s="62" t="s">
        <v>11763</v>
      </c>
      <c r="G271" s="3" t="s">
        <v>11764</v>
      </c>
      <c r="H271" s="174">
        <v>0.87449392712550611</v>
      </c>
    </row>
    <row r="272" spans="1:8">
      <c r="A272" s="62">
        <v>270</v>
      </c>
      <c r="B272" s="173" t="s">
        <v>12033</v>
      </c>
      <c r="C272" s="33" t="str">
        <f t="shared" si="8"/>
        <v>Yes</v>
      </c>
      <c r="D272" s="30">
        <f t="shared" si="9"/>
        <v>0.08</v>
      </c>
      <c r="E272" s="101">
        <v>1000</v>
      </c>
      <c r="F272" s="62" t="s">
        <v>11763</v>
      </c>
      <c r="G272" s="3" t="s">
        <v>11764</v>
      </c>
      <c r="H272" s="174">
        <v>3.2388663967611336E-2</v>
      </c>
    </row>
    <row r="273" spans="1:8">
      <c r="A273" s="62">
        <v>271</v>
      </c>
      <c r="B273" s="173" t="s">
        <v>12034</v>
      </c>
      <c r="C273" s="33" t="str">
        <f t="shared" si="8"/>
        <v>Yes</v>
      </c>
      <c r="D273" s="30">
        <f t="shared" si="9"/>
        <v>22.15</v>
      </c>
      <c r="E273" s="101">
        <v>13600</v>
      </c>
      <c r="F273" s="62" t="s">
        <v>11763</v>
      </c>
      <c r="G273" s="3" t="s">
        <v>11764</v>
      </c>
      <c r="H273" s="174">
        <v>8.9676113360323875</v>
      </c>
    </row>
    <row r="274" spans="1:8">
      <c r="A274" s="62">
        <v>272</v>
      </c>
      <c r="B274" s="173" t="s">
        <v>12035</v>
      </c>
      <c r="C274" s="33" t="str">
        <f t="shared" si="8"/>
        <v>Yes</v>
      </c>
      <c r="D274" s="30">
        <f t="shared" si="9"/>
        <v>2.25</v>
      </c>
      <c r="E274" s="101">
        <v>6194</v>
      </c>
      <c r="F274" s="62" t="s">
        <v>11763</v>
      </c>
      <c r="G274" s="3" t="s">
        <v>11764</v>
      </c>
      <c r="H274" s="174">
        <v>0.91093117408906876</v>
      </c>
    </row>
    <row r="275" spans="1:8">
      <c r="A275" s="62">
        <v>273</v>
      </c>
      <c r="B275" s="173" t="s">
        <v>12036</v>
      </c>
      <c r="C275" s="33" t="str">
        <f t="shared" si="8"/>
        <v>Yes</v>
      </c>
      <c r="D275" s="30">
        <f t="shared" si="9"/>
        <v>0.72</v>
      </c>
      <c r="E275" s="101">
        <v>1000</v>
      </c>
      <c r="F275" s="62" t="s">
        <v>11763</v>
      </c>
      <c r="G275" s="3" t="s">
        <v>11764</v>
      </c>
      <c r="H275" s="174">
        <v>0.291497975708502</v>
      </c>
    </row>
    <row r="276" spans="1:8">
      <c r="A276" s="62">
        <v>274</v>
      </c>
      <c r="B276" s="173" t="s">
        <v>12037</v>
      </c>
      <c r="C276" s="33" t="str">
        <f t="shared" si="8"/>
        <v>Yes</v>
      </c>
      <c r="D276" s="30">
        <f t="shared" si="9"/>
        <v>0.72</v>
      </c>
      <c r="E276" s="101">
        <v>1000</v>
      </c>
      <c r="F276" s="62" t="s">
        <v>11763</v>
      </c>
      <c r="G276" s="3" t="s">
        <v>11764</v>
      </c>
      <c r="H276" s="174">
        <v>0.291497975708502</v>
      </c>
    </row>
    <row r="277" spans="1:8">
      <c r="A277" s="62">
        <v>275</v>
      </c>
      <c r="B277" s="3" t="s">
        <v>12038</v>
      </c>
      <c r="C277" s="33" t="str">
        <f t="shared" si="8"/>
        <v>Yes</v>
      </c>
      <c r="D277" s="30">
        <f t="shared" si="9"/>
        <v>0.26</v>
      </c>
      <c r="E277" s="101">
        <v>1000</v>
      </c>
      <c r="F277" s="62" t="s">
        <v>11781</v>
      </c>
      <c r="G277" s="3" t="s">
        <v>11764</v>
      </c>
      <c r="H277" s="174">
        <v>0.10526315789473684</v>
      </c>
    </row>
    <row r="278" spans="1:8">
      <c r="A278" s="62">
        <v>276</v>
      </c>
      <c r="B278" s="173" t="s">
        <v>12039</v>
      </c>
      <c r="C278" s="33" t="str">
        <f t="shared" si="8"/>
        <v>Yes</v>
      </c>
      <c r="D278" s="30">
        <f t="shared" si="9"/>
        <v>0.57999999999999996</v>
      </c>
      <c r="E278" s="101">
        <v>1000</v>
      </c>
      <c r="F278" s="62" t="s">
        <v>11763</v>
      </c>
      <c r="G278" s="3" t="s">
        <v>11764</v>
      </c>
      <c r="H278" s="174">
        <v>0.23481781376518215</v>
      </c>
    </row>
    <row r="279" spans="1:8">
      <c r="A279" s="62">
        <v>277</v>
      </c>
      <c r="B279" s="173" t="s">
        <v>12040</v>
      </c>
      <c r="C279" s="33" t="str">
        <f t="shared" si="8"/>
        <v>Yes</v>
      </c>
      <c r="D279" s="30">
        <f t="shared" si="9"/>
        <v>1.1299999999999999</v>
      </c>
      <c r="E279" s="101">
        <v>3111</v>
      </c>
      <c r="F279" s="62" t="s">
        <v>11763</v>
      </c>
      <c r="G279" s="3" t="s">
        <v>11764</v>
      </c>
      <c r="H279" s="174">
        <v>0.45748987854251005</v>
      </c>
    </row>
    <row r="280" spans="1:8">
      <c r="A280" s="62">
        <v>278</v>
      </c>
      <c r="B280" s="173" t="s">
        <v>12041</v>
      </c>
      <c r="C280" s="33" t="str">
        <f t="shared" si="8"/>
        <v>Yes</v>
      </c>
      <c r="D280" s="30">
        <f t="shared" si="9"/>
        <v>0.7400000000000001</v>
      </c>
      <c r="E280" s="101">
        <v>2037</v>
      </c>
      <c r="F280" s="62" t="s">
        <v>11763</v>
      </c>
      <c r="G280" s="3" t="s">
        <v>11764</v>
      </c>
      <c r="H280" s="174">
        <v>0.29959514170040485</v>
      </c>
    </row>
    <row r="281" spans="1:8">
      <c r="A281" s="62">
        <v>279</v>
      </c>
      <c r="B281" s="173" t="s">
        <v>12042</v>
      </c>
      <c r="C281" s="33" t="str">
        <f t="shared" si="8"/>
        <v>Yes</v>
      </c>
      <c r="D281" s="30">
        <f t="shared" si="9"/>
        <v>0.48</v>
      </c>
      <c r="E281" s="101">
        <v>1321</v>
      </c>
      <c r="F281" s="62" t="s">
        <v>11763</v>
      </c>
      <c r="G281" s="3" t="s">
        <v>11764</v>
      </c>
      <c r="H281" s="174">
        <v>0.19433198380566799</v>
      </c>
    </row>
    <row r="282" spans="1:8">
      <c r="A282" s="62">
        <v>280</v>
      </c>
      <c r="B282" s="173" t="s">
        <v>12043</v>
      </c>
      <c r="C282" s="33" t="str">
        <f t="shared" si="8"/>
        <v>Yes</v>
      </c>
      <c r="D282" s="30">
        <f t="shared" si="9"/>
        <v>1.1299999999999999</v>
      </c>
      <c r="E282" s="101">
        <v>3111</v>
      </c>
      <c r="F282" s="62" t="s">
        <v>11763</v>
      </c>
      <c r="G282" s="3" t="s">
        <v>11764</v>
      </c>
      <c r="H282" s="174">
        <v>0.45748987854251005</v>
      </c>
    </row>
    <row r="283" spans="1:8">
      <c r="A283" s="62">
        <v>281</v>
      </c>
      <c r="B283" s="173" t="s">
        <v>12044</v>
      </c>
      <c r="C283" s="33" t="str">
        <f t="shared" si="8"/>
        <v>Yes</v>
      </c>
      <c r="D283" s="30">
        <f t="shared" si="9"/>
        <v>0.7</v>
      </c>
      <c r="E283" s="101">
        <v>1000</v>
      </c>
      <c r="F283" s="62" t="s">
        <v>11763</v>
      </c>
      <c r="G283" s="3" t="s">
        <v>11764</v>
      </c>
      <c r="H283" s="174">
        <v>0.28340080971659914</v>
      </c>
    </row>
    <row r="284" spans="1:8">
      <c r="A284" s="62">
        <v>282</v>
      </c>
      <c r="B284" s="173" t="s">
        <v>3410</v>
      </c>
      <c r="C284" s="33" t="str">
        <f t="shared" si="8"/>
        <v>Yes</v>
      </c>
      <c r="D284" s="30">
        <f t="shared" si="9"/>
        <v>2.4500000000000002</v>
      </c>
      <c r="E284" s="101">
        <v>6745</v>
      </c>
      <c r="F284" s="62" t="s">
        <v>11763</v>
      </c>
      <c r="G284" s="3" t="s">
        <v>11764</v>
      </c>
      <c r="H284" s="174">
        <v>0.9919028340080972</v>
      </c>
    </row>
    <row r="285" spans="1:8">
      <c r="A285" s="62">
        <v>283</v>
      </c>
      <c r="B285" s="173" t="s">
        <v>12045</v>
      </c>
      <c r="C285" s="33" t="str">
        <f t="shared" si="8"/>
        <v>Yes</v>
      </c>
      <c r="D285" s="30">
        <f t="shared" si="9"/>
        <v>1.62</v>
      </c>
      <c r="E285" s="101">
        <v>4460</v>
      </c>
      <c r="F285" s="62" t="s">
        <v>11763</v>
      </c>
      <c r="G285" s="3" t="s">
        <v>11764</v>
      </c>
      <c r="H285" s="174">
        <v>0.65587044534412953</v>
      </c>
    </row>
    <row r="286" spans="1:8">
      <c r="A286" s="62">
        <v>284</v>
      </c>
      <c r="B286" s="173" t="s">
        <v>12046</v>
      </c>
      <c r="C286" s="33" t="str">
        <f t="shared" si="8"/>
        <v>Yes</v>
      </c>
      <c r="D286" s="30">
        <f t="shared" si="9"/>
        <v>0.56000000000000005</v>
      </c>
      <c r="E286" s="101">
        <v>1000</v>
      </c>
      <c r="F286" s="62" t="s">
        <v>11763</v>
      </c>
      <c r="G286" s="3" t="s">
        <v>11764</v>
      </c>
      <c r="H286" s="174">
        <v>0.22672064777327935</v>
      </c>
    </row>
    <row r="287" spans="1:8">
      <c r="A287" s="62">
        <v>285</v>
      </c>
      <c r="B287" s="173" t="s">
        <v>12047</v>
      </c>
      <c r="C287" s="33" t="str">
        <f t="shared" si="8"/>
        <v>Yes</v>
      </c>
      <c r="D287" s="30">
        <f t="shared" si="9"/>
        <v>0.69</v>
      </c>
      <c r="E287" s="101">
        <v>1000</v>
      </c>
      <c r="F287" s="62" t="s">
        <v>11763</v>
      </c>
      <c r="G287" s="3" t="s">
        <v>11764</v>
      </c>
      <c r="H287" s="174">
        <v>0.27935222672064774</v>
      </c>
    </row>
    <row r="288" spans="1:8">
      <c r="A288" s="62">
        <v>286</v>
      </c>
      <c r="B288" s="173" t="s">
        <v>12048</v>
      </c>
      <c r="C288" s="33" t="str">
        <f t="shared" si="8"/>
        <v>Yes</v>
      </c>
      <c r="D288" s="30">
        <f t="shared" si="9"/>
        <v>0.03</v>
      </c>
      <c r="E288" s="101">
        <v>1000</v>
      </c>
      <c r="F288" s="62" t="s">
        <v>11763</v>
      </c>
      <c r="G288" s="3" t="s">
        <v>11764</v>
      </c>
      <c r="H288" s="174">
        <v>1.2145748987854249E-2</v>
      </c>
    </row>
    <row r="289" spans="1:8">
      <c r="A289" s="62">
        <v>287</v>
      </c>
      <c r="B289" s="173" t="s">
        <v>12049</v>
      </c>
      <c r="C289" s="33" t="str">
        <f t="shared" si="8"/>
        <v>Yes</v>
      </c>
      <c r="D289" s="30">
        <f t="shared" si="9"/>
        <v>0.89</v>
      </c>
      <c r="E289" s="101">
        <v>2450</v>
      </c>
      <c r="F289" s="62" t="s">
        <v>11763</v>
      </c>
      <c r="G289" s="3" t="s">
        <v>11764</v>
      </c>
      <c r="H289" s="174">
        <v>0.36032388663967607</v>
      </c>
    </row>
    <row r="290" spans="1:8">
      <c r="A290" s="62">
        <v>288</v>
      </c>
      <c r="B290" s="173" t="s">
        <v>12050</v>
      </c>
      <c r="C290" s="33" t="str">
        <f t="shared" si="8"/>
        <v>Yes</v>
      </c>
      <c r="D290" s="30">
        <f t="shared" si="9"/>
        <v>2.59</v>
      </c>
      <c r="E290" s="101">
        <v>7130</v>
      </c>
      <c r="F290" s="62" t="s">
        <v>11763</v>
      </c>
      <c r="G290" s="3" t="s">
        <v>11764</v>
      </c>
      <c r="H290" s="174">
        <v>1.0485829959514168</v>
      </c>
    </row>
    <row r="291" spans="1:8">
      <c r="A291" s="62">
        <v>289</v>
      </c>
      <c r="B291" s="173" t="s">
        <v>12051</v>
      </c>
      <c r="C291" s="33" t="str">
        <f t="shared" si="8"/>
        <v>Yes</v>
      </c>
      <c r="D291" s="30">
        <f t="shared" si="9"/>
        <v>5</v>
      </c>
      <c r="E291" s="101">
        <v>13600</v>
      </c>
      <c r="F291" s="62" t="s">
        <v>11777</v>
      </c>
      <c r="G291" s="3" t="s">
        <v>11764</v>
      </c>
      <c r="H291" s="174">
        <v>2.0242914979757085</v>
      </c>
    </row>
    <row r="292" spans="1:8">
      <c r="A292" s="62">
        <v>290</v>
      </c>
      <c r="B292" s="173" t="s">
        <v>12052</v>
      </c>
      <c r="C292" s="33" t="str">
        <f t="shared" si="8"/>
        <v>Yes</v>
      </c>
      <c r="D292" s="30">
        <f t="shared" si="9"/>
        <v>2.11</v>
      </c>
      <c r="E292" s="101">
        <v>5809</v>
      </c>
      <c r="F292" s="62" t="s">
        <v>11763</v>
      </c>
      <c r="G292" s="3" t="s">
        <v>11764</v>
      </c>
      <c r="H292" s="174">
        <v>0.85425101214574883</v>
      </c>
    </row>
    <row r="293" spans="1:8">
      <c r="A293" s="62">
        <v>291</v>
      </c>
      <c r="B293" s="173" t="s">
        <v>12053</v>
      </c>
      <c r="C293" s="33" t="str">
        <f t="shared" si="8"/>
        <v>Yes</v>
      </c>
      <c r="D293" s="30">
        <f t="shared" si="9"/>
        <v>1.1299999999999999</v>
      </c>
      <c r="E293" s="101">
        <v>3111</v>
      </c>
      <c r="F293" s="62" t="s">
        <v>11763</v>
      </c>
      <c r="G293" s="3" t="s">
        <v>11764</v>
      </c>
      <c r="H293" s="174">
        <v>0.45748987854251005</v>
      </c>
    </row>
    <row r="294" spans="1:8">
      <c r="A294" s="62">
        <v>292</v>
      </c>
      <c r="B294" s="173" t="s">
        <v>12054</v>
      </c>
      <c r="C294" s="33" t="str">
        <f t="shared" si="8"/>
        <v>Yes</v>
      </c>
      <c r="D294" s="30">
        <f t="shared" si="9"/>
        <v>0.72</v>
      </c>
      <c r="E294" s="101">
        <v>1000</v>
      </c>
      <c r="F294" s="62" t="s">
        <v>11763</v>
      </c>
      <c r="G294" s="3" t="s">
        <v>11764</v>
      </c>
      <c r="H294" s="174">
        <v>0.291497975708502</v>
      </c>
    </row>
    <row r="295" spans="1:8">
      <c r="A295" s="62">
        <v>293</v>
      </c>
      <c r="B295" s="173" t="s">
        <v>12055</v>
      </c>
      <c r="C295" s="33" t="str">
        <f t="shared" si="8"/>
        <v>Yes</v>
      </c>
      <c r="D295" s="30">
        <f t="shared" si="9"/>
        <v>1.86</v>
      </c>
      <c r="E295" s="101">
        <v>5121</v>
      </c>
      <c r="F295" s="62" t="s">
        <v>11763</v>
      </c>
      <c r="G295" s="3" t="s">
        <v>11764</v>
      </c>
      <c r="H295" s="174">
        <v>0.75303643724696356</v>
      </c>
    </row>
    <row r="296" spans="1:8">
      <c r="A296" s="62">
        <v>294</v>
      </c>
      <c r="B296" s="173" t="s">
        <v>12056</v>
      </c>
      <c r="C296" s="33" t="str">
        <f t="shared" si="8"/>
        <v>Yes</v>
      </c>
      <c r="D296" s="30">
        <f t="shared" si="9"/>
        <v>0.56999999999999995</v>
      </c>
      <c r="E296" s="101">
        <v>1000</v>
      </c>
      <c r="F296" s="62" t="s">
        <v>11763</v>
      </c>
      <c r="G296" s="3" t="s">
        <v>11764</v>
      </c>
      <c r="H296" s="174">
        <v>0.23076923076923073</v>
      </c>
    </row>
    <row r="297" spans="1:8">
      <c r="A297" s="62">
        <v>295</v>
      </c>
      <c r="B297" s="173" t="s">
        <v>12057</v>
      </c>
      <c r="C297" s="33" t="str">
        <f t="shared" si="8"/>
        <v>Yes</v>
      </c>
      <c r="D297" s="30">
        <f t="shared" si="9"/>
        <v>1.01</v>
      </c>
      <c r="E297" s="101">
        <v>2781</v>
      </c>
      <c r="F297" s="62" t="s">
        <v>11763</v>
      </c>
      <c r="G297" s="3" t="s">
        <v>11764</v>
      </c>
      <c r="H297" s="174">
        <v>0.40890688259109309</v>
      </c>
    </row>
    <row r="298" spans="1:8">
      <c r="A298" s="62">
        <v>296</v>
      </c>
      <c r="B298" s="173" t="s">
        <v>12058</v>
      </c>
      <c r="C298" s="33" t="str">
        <f t="shared" si="8"/>
        <v>Yes</v>
      </c>
      <c r="D298" s="30">
        <f t="shared" si="9"/>
        <v>7.0000000000000007E-2</v>
      </c>
      <c r="E298" s="101">
        <v>1000</v>
      </c>
      <c r="F298" s="62" t="s">
        <v>11763</v>
      </c>
      <c r="G298" s="3" t="s">
        <v>11764</v>
      </c>
      <c r="H298" s="174">
        <v>2.8340080971659919E-2</v>
      </c>
    </row>
    <row r="299" spans="1:8">
      <c r="A299" s="62">
        <v>297</v>
      </c>
      <c r="B299" s="173" t="s">
        <v>12059</v>
      </c>
      <c r="C299" s="33" t="str">
        <f t="shared" si="8"/>
        <v>Yes</v>
      </c>
      <c r="D299" s="30">
        <f t="shared" si="9"/>
        <v>2.27</v>
      </c>
      <c r="E299" s="101">
        <v>6249</v>
      </c>
      <c r="F299" s="62" t="s">
        <v>11763</v>
      </c>
      <c r="G299" s="3" t="s">
        <v>11764</v>
      </c>
      <c r="H299" s="174">
        <v>0.91902834008097156</v>
      </c>
    </row>
    <row r="300" spans="1:8">
      <c r="A300" s="62">
        <v>298</v>
      </c>
      <c r="B300" s="173" t="s">
        <v>12060</v>
      </c>
      <c r="C300" s="33" t="str">
        <f t="shared" si="8"/>
        <v>Yes</v>
      </c>
      <c r="D300" s="30">
        <f t="shared" si="9"/>
        <v>2.04</v>
      </c>
      <c r="E300" s="101">
        <v>5616</v>
      </c>
      <c r="F300" s="62" t="s">
        <v>11763</v>
      </c>
      <c r="G300" s="3" t="s">
        <v>11764</v>
      </c>
      <c r="H300" s="174">
        <v>0.82591093117408898</v>
      </c>
    </row>
    <row r="301" spans="1:8">
      <c r="A301" s="62">
        <v>299</v>
      </c>
      <c r="B301" s="173" t="s">
        <v>7649</v>
      </c>
      <c r="C301" s="33" t="str">
        <f t="shared" si="8"/>
        <v>No</v>
      </c>
      <c r="D301" s="30">
        <f t="shared" si="9"/>
        <v>4.9399999999999995</v>
      </c>
      <c r="E301" s="30">
        <v>13600</v>
      </c>
      <c r="F301" s="62" t="s">
        <v>11763</v>
      </c>
      <c r="G301" s="3" t="s">
        <v>12061</v>
      </c>
      <c r="H301" s="176">
        <v>1.9999999999999996</v>
      </c>
    </row>
    <row r="302" spans="1:8">
      <c r="A302" s="62">
        <v>300</v>
      </c>
      <c r="B302" s="173" t="s">
        <v>12062</v>
      </c>
      <c r="C302" s="33" t="str">
        <f t="shared" si="8"/>
        <v>Yes</v>
      </c>
      <c r="D302" s="30">
        <f t="shared" si="9"/>
        <v>2.58</v>
      </c>
      <c r="E302" s="30">
        <v>7103</v>
      </c>
      <c r="F302" s="62" t="s">
        <v>11763</v>
      </c>
      <c r="G302" s="3" t="s">
        <v>12061</v>
      </c>
      <c r="H302" s="176">
        <v>1.0445344129554655</v>
      </c>
    </row>
    <row r="303" spans="1:8">
      <c r="A303" s="62">
        <v>301</v>
      </c>
      <c r="B303" s="173" t="s">
        <v>12063</v>
      </c>
      <c r="C303" s="33" t="str">
        <f t="shared" si="8"/>
        <v>Yes</v>
      </c>
      <c r="D303" s="30">
        <f t="shared" si="9"/>
        <v>2.72</v>
      </c>
      <c r="E303" s="30">
        <v>7488</v>
      </c>
      <c r="F303" s="62" t="s">
        <v>12064</v>
      </c>
      <c r="G303" s="3" t="s">
        <v>12061</v>
      </c>
      <c r="H303" s="176">
        <v>1.1012145748987854</v>
      </c>
    </row>
    <row r="304" spans="1:8">
      <c r="A304" s="62">
        <v>302</v>
      </c>
      <c r="B304" s="173" t="s">
        <v>12065</v>
      </c>
      <c r="C304" s="33" t="str">
        <f t="shared" si="8"/>
        <v>No</v>
      </c>
      <c r="D304" s="30">
        <f t="shared" si="9"/>
        <v>4.9399999999999995</v>
      </c>
      <c r="E304" s="30">
        <v>13600</v>
      </c>
      <c r="F304" s="62" t="s">
        <v>11763</v>
      </c>
      <c r="G304" s="3" t="s">
        <v>12061</v>
      </c>
      <c r="H304" s="176">
        <v>1.9999999999999996</v>
      </c>
    </row>
    <row r="305" spans="1:8">
      <c r="A305" s="62">
        <v>303</v>
      </c>
      <c r="B305" s="173" t="s">
        <v>12066</v>
      </c>
      <c r="C305" s="33" t="str">
        <f t="shared" si="8"/>
        <v>Yes</v>
      </c>
      <c r="D305" s="30">
        <f t="shared" si="9"/>
        <v>0.80999999999999994</v>
      </c>
      <c r="E305" s="30">
        <v>2230</v>
      </c>
      <c r="F305" s="62" t="s">
        <v>11763</v>
      </c>
      <c r="G305" s="3" t="s">
        <v>12061</v>
      </c>
      <c r="H305" s="176">
        <v>0.32793522267206471</v>
      </c>
    </row>
    <row r="306" spans="1:8">
      <c r="A306" s="62">
        <v>304</v>
      </c>
      <c r="B306" s="173" t="s">
        <v>12067</v>
      </c>
      <c r="C306" s="33" t="str">
        <f t="shared" si="8"/>
        <v>Yes</v>
      </c>
      <c r="D306" s="30">
        <f t="shared" si="9"/>
        <v>2.3199999999999998</v>
      </c>
      <c r="E306" s="30">
        <v>6387</v>
      </c>
      <c r="F306" s="62" t="s">
        <v>11763</v>
      </c>
      <c r="G306" s="3" t="s">
        <v>12061</v>
      </c>
      <c r="H306" s="176">
        <v>0.93927125506072862</v>
      </c>
    </row>
    <row r="307" spans="1:8">
      <c r="A307" s="62">
        <v>305</v>
      </c>
      <c r="B307" s="173" t="s">
        <v>12068</v>
      </c>
      <c r="C307" s="33" t="str">
        <f t="shared" si="8"/>
        <v>Yes</v>
      </c>
      <c r="D307" s="30">
        <f t="shared" si="9"/>
        <v>2.72</v>
      </c>
      <c r="E307" s="30">
        <v>7488</v>
      </c>
      <c r="F307" s="62" t="s">
        <v>11763</v>
      </c>
      <c r="G307" s="3" t="s">
        <v>12061</v>
      </c>
      <c r="H307" s="176">
        <v>1.1012145748987854</v>
      </c>
    </row>
    <row r="308" spans="1:8">
      <c r="A308" s="62">
        <v>306</v>
      </c>
      <c r="B308" s="173" t="s">
        <v>12069</v>
      </c>
      <c r="C308" s="33" t="str">
        <f t="shared" si="8"/>
        <v>Yes</v>
      </c>
      <c r="D308" s="30">
        <f t="shared" si="9"/>
        <v>2.27</v>
      </c>
      <c r="E308" s="30">
        <v>6249</v>
      </c>
      <c r="F308" s="62" t="s">
        <v>11763</v>
      </c>
      <c r="G308" s="3" t="s">
        <v>12061</v>
      </c>
      <c r="H308" s="176">
        <v>0.91902834008097156</v>
      </c>
    </row>
    <row r="309" spans="1:8">
      <c r="A309" s="62">
        <v>307</v>
      </c>
      <c r="B309" s="173" t="s">
        <v>12070</v>
      </c>
      <c r="C309" s="33" t="str">
        <f t="shared" si="8"/>
        <v>Yes</v>
      </c>
      <c r="D309" s="30">
        <f t="shared" si="9"/>
        <v>2.02</v>
      </c>
      <c r="E309" s="30">
        <v>5561</v>
      </c>
      <c r="F309" s="62" t="s">
        <v>11763</v>
      </c>
      <c r="G309" s="3" t="s">
        <v>12061</v>
      </c>
      <c r="H309" s="176">
        <v>0.81781376518218618</v>
      </c>
    </row>
    <row r="310" spans="1:8">
      <c r="A310" s="62">
        <v>308</v>
      </c>
      <c r="B310" s="173" t="s">
        <v>12071</v>
      </c>
      <c r="C310" s="33" t="str">
        <f t="shared" si="8"/>
        <v>Yes</v>
      </c>
      <c r="D310" s="30">
        <f t="shared" si="9"/>
        <v>1.9400000000000002</v>
      </c>
      <c r="E310" s="30">
        <v>5341</v>
      </c>
      <c r="F310" s="62" t="s">
        <v>11763</v>
      </c>
      <c r="G310" s="3" t="s">
        <v>12061</v>
      </c>
      <c r="H310" s="176">
        <v>0.78542510121457487</v>
      </c>
    </row>
    <row r="311" spans="1:8">
      <c r="A311" s="62">
        <v>309</v>
      </c>
      <c r="B311" s="173" t="s">
        <v>11791</v>
      </c>
      <c r="C311" s="33" t="str">
        <f t="shared" si="8"/>
        <v>Yes</v>
      </c>
      <c r="D311" s="30">
        <f t="shared" si="9"/>
        <v>0.70999999999999985</v>
      </c>
      <c r="E311" s="30">
        <v>1955</v>
      </c>
      <c r="F311" s="62" t="s">
        <v>11826</v>
      </c>
      <c r="G311" s="3" t="s">
        <v>12061</v>
      </c>
      <c r="H311" s="176">
        <v>0.28744939271255054</v>
      </c>
    </row>
    <row r="312" spans="1:8">
      <c r="A312" s="62">
        <v>310</v>
      </c>
      <c r="B312" s="173" t="s">
        <v>11793</v>
      </c>
      <c r="C312" s="33" t="str">
        <f t="shared" si="8"/>
        <v>Yes</v>
      </c>
      <c r="D312" s="30">
        <f t="shared" si="9"/>
        <v>3.65</v>
      </c>
      <c r="E312" s="30">
        <v>10049</v>
      </c>
      <c r="F312" s="62" t="s">
        <v>11763</v>
      </c>
      <c r="G312" s="3" t="s">
        <v>12061</v>
      </c>
      <c r="H312" s="176">
        <v>1.4777327935222671</v>
      </c>
    </row>
    <row r="313" spans="1:8">
      <c r="A313" s="62">
        <v>311</v>
      </c>
      <c r="B313" s="173" t="s">
        <v>12072</v>
      </c>
      <c r="C313" s="33" t="str">
        <f t="shared" si="8"/>
        <v>Yes</v>
      </c>
      <c r="D313" s="30">
        <f t="shared" si="9"/>
        <v>4.5299999999999994</v>
      </c>
      <c r="E313" s="30">
        <v>12471</v>
      </c>
      <c r="F313" s="62" t="s">
        <v>11763</v>
      </c>
      <c r="G313" s="3" t="s">
        <v>12061</v>
      </c>
      <c r="H313" s="176">
        <v>1.8340080971659916</v>
      </c>
    </row>
    <row r="314" spans="1:8">
      <c r="A314" s="62">
        <v>312</v>
      </c>
      <c r="B314" s="173" t="s">
        <v>11802</v>
      </c>
      <c r="C314" s="33" t="str">
        <f t="shared" si="8"/>
        <v>Yes</v>
      </c>
      <c r="D314" s="30">
        <f t="shared" si="9"/>
        <v>3.97</v>
      </c>
      <c r="E314" s="30">
        <v>10930</v>
      </c>
      <c r="F314" s="62" t="s">
        <v>11763</v>
      </c>
      <c r="G314" s="3" t="s">
        <v>12061</v>
      </c>
      <c r="H314" s="176">
        <v>1.6072874493927125</v>
      </c>
    </row>
    <row r="315" spans="1:8">
      <c r="A315" s="62">
        <v>313</v>
      </c>
      <c r="B315" s="173" t="s">
        <v>12073</v>
      </c>
      <c r="C315" s="33" t="str">
        <f t="shared" si="8"/>
        <v>Yes</v>
      </c>
      <c r="D315" s="30">
        <f t="shared" si="9"/>
        <v>0.64</v>
      </c>
      <c r="E315" s="30">
        <v>1762</v>
      </c>
      <c r="F315" s="62" t="s">
        <v>11826</v>
      </c>
      <c r="G315" s="3" t="s">
        <v>12061</v>
      </c>
      <c r="H315" s="176">
        <v>0.25910931174089069</v>
      </c>
    </row>
    <row r="316" spans="1:8">
      <c r="A316" s="62">
        <v>314</v>
      </c>
      <c r="B316" s="173" t="s">
        <v>12074</v>
      </c>
      <c r="C316" s="33" t="str">
        <f t="shared" si="8"/>
        <v>Yes</v>
      </c>
      <c r="D316" s="30">
        <f t="shared" si="9"/>
        <v>1.3599999999999999</v>
      </c>
      <c r="E316" s="30">
        <v>3744</v>
      </c>
      <c r="F316" s="62" t="s">
        <v>11763</v>
      </c>
      <c r="G316" s="3" t="s">
        <v>12061</v>
      </c>
      <c r="H316" s="176">
        <v>0.55060728744939258</v>
      </c>
    </row>
    <row r="317" spans="1:8">
      <c r="A317" s="62">
        <v>315</v>
      </c>
      <c r="B317" s="173" t="s">
        <v>12075</v>
      </c>
      <c r="C317" s="33" t="str">
        <f t="shared" si="8"/>
        <v>Yes</v>
      </c>
      <c r="D317" s="30">
        <f t="shared" si="9"/>
        <v>0.3</v>
      </c>
      <c r="E317" s="30">
        <v>1000</v>
      </c>
      <c r="F317" s="62" t="s">
        <v>11763</v>
      </c>
      <c r="G317" s="3" t="s">
        <v>12061</v>
      </c>
      <c r="H317" s="176">
        <v>0.12145748987854249</v>
      </c>
    </row>
    <row r="318" spans="1:8">
      <c r="A318" s="62">
        <v>316</v>
      </c>
      <c r="B318" s="173" t="s">
        <v>12076</v>
      </c>
      <c r="C318" s="33" t="str">
        <f t="shared" si="8"/>
        <v>Yes</v>
      </c>
      <c r="D318" s="30">
        <f t="shared" si="9"/>
        <v>4.76</v>
      </c>
      <c r="E318" s="30">
        <v>13104</v>
      </c>
      <c r="F318" s="62" t="s">
        <v>11763</v>
      </c>
      <c r="G318" s="3" t="s">
        <v>12061</v>
      </c>
      <c r="H318" s="176">
        <v>1.9271255060728743</v>
      </c>
    </row>
    <row r="319" spans="1:8">
      <c r="A319" s="62">
        <v>317</v>
      </c>
      <c r="B319" s="173" t="s">
        <v>12077</v>
      </c>
      <c r="C319" s="33" t="str">
        <f t="shared" si="8"/>
        <v>Yes</v>
      </c>
      <c r="D319" s="30">
        <f t="shared" si="9"/>
        <v>2.23</v>
      </c>
      <c r="E319" s="30">
        <v>6139</v>
      </c>
      <c r="F319" s="62" t="s">
        <v>11763</v>
      </c>
      <c r="G319" s="3" t="s">
        <v>12061</v>
      </c>
      <c r="H319" s="176">
        <v>0.90283400809716596</v>
      </c>
    </row>
    <row r="320" spans="1:8">
      <c r="A320" s="62">
        <v>318</v>
      </c>
      <c r="B320" s="173" t="s">
        <v>12078</v>
      </c>
      <c r="C320" s="33" t="str">
        <f t="shared" si="8"/>
        <v>Yes</v>
      </c>
      <c r="D320" s="30">
        <f t="shared" si="9"/>
        <v>1.3599999999999999</v>
      </c>
      <c r="E320" s="30">
        <v>3744</v>
      </c>
      <c r="F320" s="62" t="s">
        <v>11763</v>
      </c>
      <c r="G320" s="3" t="s">
        <v>12061</v>
      </c>
      <c r="H320" s="176">
        <v>0.55060728744939258</v>
      </c>
    </row>
    <row r="321" spans="1:8">
      <c r="A321" s="62">
        <v>319</v>
      </c>
      <c r="B321" s="173" t="s">
        <v>12079</v>
      </c>
      <c r="C321" s="33" t="str">
        <f t="shared" si="8"/>
        <v>Yes</v>
      </c>
      <c r="D321" s="30">
        <f t="shared" si="9"/>
        <v>0.54</v>
      </c>
      <c r="E321" s="30">
        <v>1487</v>
      </c>
      <c r="F321" s="62" t="s">
        <v>11826</v>
      </c>
      <c r="G321" s="3" t="s">
        <v>12061</v>
      </c>
      <c r="H321" s="176">
        <v>0.21862348178137653</v>
      </c>
    </row>
    <row r="322" spans="1:8">
      <c r="A322" s="62">
        <v>320</v>
      </c>
      <c r="B322" s="173" t="s">
        <v>12080</v>
      </c>
      <c r="C322" s="33" t="str">
        <f t="shared" si="8"/>
        <v>Yes</v>
      </c>
      <c r="D322" s="30">
        <f t="shared" si="9"/>
        <v>1.18</v>
      </c>
      <c r="E322" s="30">
        <v>3249</v>
      </c>
      <c r="F322" s="62" t="s">
        <v>11763</v>
      </c>
      <c r="G322" s="3" t="s">
        <v>12061</v>
      </c>
      <c r="H322" s="176">
        <v>0.47773279352226716</v>
      </c>
    </row>
    <row r="323" spans="1:8">
      <c r="A323" s="62">
        <v>321</v>
      </c>
      <c r="B323" s="173" t="s">
        <v>12081</v>
      </c>
      <c r="C323" s="33" t="str">
        <f t="shared" ref="C323:C386" si="10">IF(H323=2,"No","Yes")</f>
        <v>Yes</v>
      </c>
      <c r="D323" s="30">
        <f t="shared" si="9"/>
        <v>2</v>
      </c>
      <c r="E323" s="30">
        <v>5506</v>
      </c>
      <c r="F323" s="62" t="s">
        <v>11763</v>
      </c>
      <c r="G323" s="3" t="s">
        <v>12061</v>
      </c>
      <c r="H323" s="176">
        <v>0.80971659919028338</v>
      </c>
    </row>
    <row r="324" spans="1:8">
      <c r="A324" s="62">
        <v>322</v>
      </c>
      <c r="B324" s="173" t="s">
        <v>12082</v>
      </c>
      <c r="C324" s="33" t="str">
        <f t="shared" si="10"/>
        <v>Yes</v>
      </c>
      <c r="D324" s="30">
        <f t="shared" ref="D324:D387" si="11">H324*2.47</f>
        <v>1.9200000000000002</v>
      </c>
      <c r="E324" s="30">
        <v>5286</v>
      </c>
      <c r="F324" s="62" t="s">
        <v>11763</v>
      </c>
      <c r="G324" s="3" t="s">
        <v>12061</v>
      </c>
      <c r="H324" s="176">
        <v>0.77732793522267207</v>
      </c>
    </row>
    <row r="325" spans="1:8">
      <c r="A325" s="62">
        <v>323</v>
      </c>
      <c r="B325" s="173" t="s">
        <v>12083</v>
      </c>
      <c r="C325" s="33" t="str">
        <f t="shared" si="10"/>
        <v>Yes</v>
      </c>
      <c r="D325" s="30">
        <f t="shared" si="11"/>
        <v>0.70999999999999985</v>
      </c>
      <c r="E325" s="30">
        <v>1955</v>
      </c>
      <c r="F325" s="62" t="s">
        <v>11826</v>
      </c>
      <c r="G325" s="3" t="s">
        <v>12061</v>
      </c>
      <c r="H325" s="176">
        <v>0.28744939271255054</v>
      </c>
    </row>
    <row r="326" spans="1:8">
      <c r="A326" s="62">
        <v>324</v>
      </c>
      <c r="B326" s="173" t="s">
        <v>12084</v>
      </c>
      <c r="C326" s="33" t="str">
        <f t="shared" si="10"/>
        <v>Yes</v>
      </c>
      <c r="D326" s="30">
        <f t="shared" si="11"/>
        <v>0.82</v>
      </c>
      <c r="E326" s="30">
        <v>2257</v>
      </c>
      <c r="F326" s="62" t="s">
        <v>11763</v>
      </c>
      <c r="G326" s="3" t="s">
        <v>12061</v>
      </c>
      <c r="H326" s="176">
        <v>0.33198380566801616</v>
      </c>
    </row>
    <row r="327" spans="1:8">
      <c r="A327" s="62">
        <v>325</v>
      </c>
      <c r="B327" s="173" t="s">
        <v>12085</v>
      </c>
      <c r="C327" s="33" t="str">
        <f t="shared" si="10"/>
        <v>Yes</v>
      </c>
      <c r="D327" s="30">
        <f t="shared" si="11"/>
        <v>0.89</v>
      </c>
      <c r="E327" s="30">
        <v>2450</v>
      </c>
      <c r="F327" s="62" t="s">
        <v>11763</v>
      </c>
      <c r="G327" s="3" t="s">
        <v>12061</v>
      </c>
      <c r="H327" s="176">
        <v>0.36032388663967607</v>
      </c>
    </row>
    <row r="328" spans="1:8">
      <c r="A328" s="62">
        <v>326</v>
      </c>
      <c r="B328" s="173" t="s">
        <v>12086</v>
      </c>
      <c r="C328" s="33" t="str">
        <f t="shared" si="10"/>
        <v>Yes</v>
      </c>
      <c r="D328" s="30">
        <f t="shared" si="11"/>
        <v>1.6900000000000002</v>
      </c>
      <c r="E328" s="30">
        <v>4653</v>
      </c>
      <c r="F328" s="62" t="s">
        <v>11763</v>
      </c>
      <c r="G328" s="3" t="s">
        <v>12061</v>
      </c>
      <c r="H328" s="176">
        <v>0.68421052631578949</v>
      </c>
    </row>
    <row r="329" spans="1:8">
      <c r="A329" s="62">
        <v>327</v>
      </c>
      <c r="B329" s="173" t="s">
        <v>12087</v>
      </c>
      <c r="C329" s="33" t="str">
        <f t="shared" si="10"/>
        <v>Yes</v>
      </c>
      <c r="D329" s="30">
        <f t="shared" si="11"/>
        <v>3.2</v>
      </c>
      <c r="E329" s="30">
        <v>8810</v>
      </c>
      <c r="F329" s="62" t="s">
        <v>11763</v>
      </c>
      <c r="G329" s="3" t="s">
        <v>12061</v>
      </c>
      <c r="H329" s="176">
        <v>1.2955465587044535</v>
      </c>
    </row>
    <row r="330" spans="1:8">
      <c r="A330" s="62">
        <v>328</v>
      </c>
      <c r="B330" s="173" t="s">
        <v>12088</v>
      </c>
      <c r="C330" s="33" t="str">
        <f t="shared" si="10"/>
        <v>No</v>
      </c>
      <c r="D330" s="30">
        <f t="shared" si="11"/>
        <v>4.9399999999999995</v>
      </c>
      <c r="E330" s="30">
        <v>13600</v>
      </c>
      <c r="F330" s="62" t="s">
        <v>12064</v>
      </c>
      <c r="G330" s="3" t="s">
        <v>12061</v>
      </c>
      <c r="H330" s="176">
        <v>1.9999999999999996</v>
      </c>
    </row>
    <row r="331" spans="1:8">
      <c r="A331" s="62">
        <v>329</v>
      </c>
      <c r="B331" s="22" t="s">
        <v>12089</v>
      </c>
      <c r="C331" s="33" t="str">
        <f t="shared" si="10"/>
        <v>Yes</v>
      </c>
      <c r="D331" s="30">
        <f t="shared" si="11"/>
        <v>4.58</v>
      </c>
      <c r="E331" s="30">
        <v>12609</v>
      </c>
      <c r="F331" s="62" t="s">
        <v>11826</v>
      </c>
      <c r="G331" s="3" t="s">
        <v>12061</v>
      </c>
      <c r="H331" s="178">
        <v>1.8542510121457489</v>
      </c>
    </row>
    <row r="332" spans="1:8">
      <c r="A332" s="62">
        <v>330</v>
      </c>
      <c r="B332" s="173" t="s">
        <v>12090</v>
      </c>
      <c r="C332" s="33" t="str">
        <f t="shared" si="10"/>
        <v>Yes</v>
      </c>
      <c r="D332" s="30">
        <f t="shared" si="11"/>
        <v>1.8399999999999999</v>
      </c>
      <c r="E332" s="30">
        <v>5066</v>
      </c>
      <c r="F332" s="62" t="s">
        <v>11763</v>
      </c>
      <c r="G332" s="3" t="s">
        <v>12061</v>
      </c>
      <c r="H332" s="176">
        <v>0.74493927125506065</v>
      </c>
    </row>
    <row r="333" spans="1:8">
      <c r="A333" s="62">
        <v>331</v>
      </c>
      <c r="B333" s="173" t="s">
        <v>12091</v>
      </c>
      <c r="C333" s="33" t="str">
        <f t="shared" si="10"/>
        <v>Yes</v>
      </c>
      <c r="D333" s="30">
        <f t="shared" si="11"/>
        <v>3.54</v>
      </c>
      <c r="E333" s="30">
        <v>9746</v>
      </c>
      <c r="F333" s="62" t="s">
        <v>11763</v>
      </c>
      <c r="G333" s="3" t="s">
        <v>12061</v>
      </c>
      <c r="H333" s="176">
        <v>1.4331983805668016</v>
      </c>
    </row>
    <row r="334" spans="1:8">
      <c r="A334" s="62">
        <v>332</v>
      </c>
      <c r="B334" s="173" t="s">
        <v>12092</v>
      </c>
      <c r="C334" s="33" t="str">
        <f t="shared" si="10"/>
        <v>Yes</v>
      </c>
      <c r="D334" s="30">
        <f t="shared" si="11"/>
        <v>3.6399999999999997</v>
      </c>
      <c r="E334" s="30">
        <v>10021</v>
      </c>
      <c r="F334" s="62" t="s">
        <v>11763</v>
      </c>
      <c r="G334" s="3" t="s">
        <v>12061</v>
      </c>
      <c r="H334" s="176">
        <v>1.4736842105263155</v>
      </c>
    </row>
    <row r="335" spans="1:8">
      <c r="A335" s="62">
        <v>333</v>
      </c>
      <c r="B335" s="173" t="s">
        <v>12093</v>
      </c>
      <c r="C335" s="33" t="str">
        <f t="shared" si="10"/>
        <v>Yes</v>
      </c>
      <c r="D335" s="30">
        <f t="shared" si="11"/>
        <v>1.98</v>
      </c>
      <c r="E335" s="30">
        <v>5451</v>
      </c>
      <c r="F335" s="62" t="s">
        <v>11763</v>
      </c>
      <c r="G335" s="3" t="s">
        <v>12061</v>
      </c>
      <c r="H335" s="176">
        <v>0.80161943319838047</v>
      </c>
    </row>
    <row r="336" spans="1:8">
      <c r="A336" s="62">
        <v>334</v>
      </c>
      <c r="B336" s="173" t="s">
        <v>12094</v>
      </c>
      <c r="C336" s="33" t="str">
        <f t="shared" si="10"/>
        <v>Yes</v>
      </c>
      <c r="D336" s="30">
        <f t="shared" si="11"/>
        <v>1.05</v>
      </c>
      <c r="E336" s="30">
        <v>2891</v>
      </c>
      <c r="F336" s="62" t="s">
        <v>11763</v>
      </c>
      <c r="G336" s="3" t="s">
        <v>12061</v>
      </c>
      <c r="H336" s="176">
        <v>0.42510121457489874</v>
      </c>
    </row>
    <row r="337" spans="1:8">
      <c r="A337" s="62">
        <v>335</v>
      </c>
      <c r="B337" s="173" t="s">
        <v>12095</v>
      </c>
      <c r="C337" s="33" t="str">
        <f t="shared" si="10"/>
        <v>No</v>
      </c>
      <c r="D337" s="30">
        <f t="shared" si="11"/>
        <v>4.9399999999999995</v>
      </c>
      <c r="E337" s="30">
        <v>13600</v>
      </c>
      <c r="F337" s="62" t="s">
        <v>11763</v>
      </c>
      <c r="G337" s="3" t="s">
        <v>12061</v>
      </c>
      <c r="H337" s="176">
        <v>1.9999999999999996</v>
      </c>
    </row>
    <row r="338" spans="1:8">
      <c r="A338" s="62">
        <v>336</v>
      </c>
      <c r="B338" s="173" t="s">
        <v>12096</v>
      </c>
      <c r="C338" s="33" t="str">
        <f t="shared" si="10"/>
        <v>Yes</v>
      </c>
      <c r="D338" s="30">
        <f t="shared" si="11"/>
        <v>3.6900000000000004</v>
      </c>
      <c r="E338" s="30">
        <v>10159</v>
      </c>
      <c r="F338" s="62" t="s">
        <v>11763</v>
      </c>
      <c r="G338" s="3" t="s">
        <v>12061</v>
      </c>
      <c r="H338" s="176">
        <v>1.4939271255060729</v>
      </c>
    </row>
    <row r="339" spans="1:8">
      <c r="A339" s="62">
        <v>337</v>
      </c>
      <c r="B339" s="173" t="s">
        <v>12097</v>
      </c>
      <c r="C339" s="33" t="str">
        <f t="shared" si="10"/>
        <v>Yes</v>
      </c>
      <c r="D339" s="30">
        <f t="shared" si="11"/>
        <v>2.58</v>
      </c>
      <c r="E339" s="30">
        <v>7103</v>
      </c>
      <c r="F339" s="62" t="s">
        <v>11763</v>
      </c>
      <c r="G339" s="3" t="s">
        <v>12061</v>
      </c>
      <c r="H339" s="176">
        <v>1.0445344129554655</v>
      </c>
    </row>
    <row r="340" spans="1:8">
      <c r="A340" s="62">
        <v>338</v>
      </c>
      <c r="B340" s="173" t="s">
        <v>12098</v>
      </c>
      <c r="C340" s="33" t="str">
        <f t="shared" si="10"/>
        <v>Yes</v>
      </c>
      <c r="D340" s="30">
        <f t="shared" si="11"/>
        <v>1.7</v>
      </c>
      <c r="E340" s="30">
        <v>4680</v>
      </c>
      <c r="F340" s="62" t="s">
        <v>11777</v>
      </c>
      <c r="G340" s="3" t="s">
        <v>12061</v>
      </c>
      <c r="H340" s="176">
        <v>0.68825910931174084</v>
      </c>
    </row>
    <row r="341" spans="1:8">
      <c r="A341" s="62">
        <v>339</v>
      </c>
      <c r="B341" s="173" t="s">
        <v>12099</v>
      </c>
      <c r="C341" s="33" t="str">
        <f t="shared" si="10"/>
        <v>Yes</v>
      </c>
      <c r="D341" s="30">
        <f t="shared" si="11"/>
        <v>1.4900000000000002</v>
      </c>
      <c r="E341" s="30">
        <v>4102</v>
      </c>
      <c r="F341" s="62" t="s">
        <v>11763</v>
      </c>
      <c r="G341" s="3" t="s">
        <v>12061</v>
      </c>
      <c r="H341" s="176">
        <v>0.60323886639676116</v>
      </c>
    </row>
    <row r="342" spans="1:8">
      <c r="A342" s="62">
        <v>340</v>
      </c>
      <c r="B342" s="173" t="s">
        <v>12100</v>
      </c>
      <c r="C342" s="33" t="str">
        <f t="shared" si="10"/>
        <v>Yes</v>
      </c>
      <c r="D342" s="30">
        <f t="shared" si="11"/>
        <v>0.32999999999999996</v>
      </c>
      <c r="E342" s="30">
        <v>1000</v>
      </c>
      <c r="F342" s="62" t="s">
        <v>11763</v>
      </c>
      <c r="G342" s="3" t="s">
        <v>12061</v>
      </c>
      <c r="H342" s="176">
        <v>0.13360323886639675</v>
      </c>
    </row>
    <row r="343" spans="1:8">
      <c r="A343" s="62">
        <v>341</v>
      </c>
      <c r="B343" s="173" t="s">
        <v>12101</v>
      </c>
      <c r="C343" s="33" t="str">
        <f t="shared" si="10"/>
        <v>Yes</v>
      </c>
      <c r="D343" s="30">
        <f t="shared" si="11"/>
        <v>3.73</v>
      </c>
      <c r="E343" s="30">
        <v>10269</v>
      </c>
      <c r="F343" s="62" t="s">
        <v>11763</v>
      </c>
      <c r="G343" s="3" t="s">
        <v>12061</v>
      </c>
      <c r="H343" s="176">
        <v>1.5101214574898785</v>
      </c>
    </row>
    <row r="344" spans="1:8">
      <c r="A344" s="62">
        <v>342</v>
      </c>
      <c r="B344" s="173" t="s">
        <v>12102</v>
      </c>
      <c r="C344" s="33" t="str">
        <f t="shared" si="10"/>
        <v>Yes</v>
      </c>
      <c r="D344" s="30">
        <f t="shared" si="11"/>
        <v>2.7099999999999995</v>
      </c>
      <c r="E344" s="30">
        <v>7461</v>
      </c>
      <c r="F344" s="62" t="s">
        <v>11763</v>
      </c>
      <c r="G344" s="3" t="s">
        <v>12061</v>
      </c>
      <c r="H344" s="176">
        <v>1.0971659919028338</v>
      </c>
    </row>
    <row r="345" spans="1:8">
      <c r="A345" s="62">
        <v>343</v>
      </c>
      <c r="B345" s="173" t="s">
        <v>12103</v>
      </c>
      <c r="C345" s="33" t="str">
        <f t="shared" si="10"/>
        <v>Yes</v>
      </c>
      <c r="D345" s="30">
        <f t="shared" si="11"/>
        <v>0.96</v>
      </c>
      <c r="E345" s="30">
        <v>2643</v>
      </c>
      <c r="F345" s="62" t="s">
        <v>12064</v>
      </c>
      <c r="G345" s="3" t="s">
        <v>12061</v>
      </c>
      <c r="H345" s="176">
        <v>0.38866396761133598</v>
      </c>
    </row>
    <row r="346" spans="1:8">
      <c r="A346" s="62">
        <v>344</v>
      </c>
      <c r="B346" s="173" t="s">
        <v>12104</v>
      </c>
      <c r="C346" s="33" t="str">
        <f t="shared" si="10"/>
        <v>Yes</v>
      </c>
      <c r="D346" s="30">
        <f t="shared" si="11"/>
        <v>1.1600000000000001</v>
      </c>
      <c r="E346" s="30">
        <v>3194</v>
      </c>
      <c r="F346" s="62" t="s">
        <v>11763</v>
      </c>
      <c r="G346" s="3" t="s">
        <v>12061</v>
      </c>
      <c r="H346" s="176">
        <v>0.46963562753036442</v>
      </c>
    </row>
    <row r="347" spans="1:8">
      <c r="A347" s="62">
        <v>345</v>
      </c>
      <c r="B347" s="173" t="s">
        <v>12105</v>
      </c>
      <c r="C347" s="33" t="str">
        <f t="shared" si="10"/>
        <v>Yes</v>
      </c>
      <c r="D347" s="30">
        <f t="shared" si="11"/>
        <v>2.0699999999999998</v>
      </c>
      <c r="E347" s="30">
        <v>5699</v>
      </c>
      <c r="F347" s="62" t="s">
        <v>11763</v>
      </c>
      <c r="G347" s="3" t="s">
        <v>12061</v>
      </c>
      <c r="H347" s="176">
        <v>0.83805668016194323</v>
      </c>
    </row>
    <row r="348" spans="1:8">
      <c r="A348" s="62">
        <v>346</v>
      </c>
      <c r="B348" s="173" t="s">
        <v>12106</v>
      </c>
      <c r="C348" s="33" t="str">
        <f t="shared" si="10"/>
        <v>Yes</v>
      </c>
      <c r="D348" s="30">
        <f t="shared" si="11"/>
        <v>0.58000000000000007</v>
      </c>
      <c r="E348" s="30">
        <v>1597</v>
      </c>
      <c r="F348" s="62" t="s">
        <v>11826</v>
      </c>
      <c r="G348" s="3" t="s">
        <v>12061</v>
      </c>
      <c r="H348" s="176">
        <v>0.23481781376518221</v>
      </c>
    </row>
    <row r="349" spans="1:8">
      <c r="A349" s="62">
        <v>347</v>
      </c>
      <c r="B349" s="173" t="s">
        <v>11872</v>
      </c>
      <c r="C349" s="33" t="str">
        <f t="shared" si="10"/>
        <v>Yes</v>
      </c>
      <c r="D349" s="30">
        <f t="shared" si="11"/>
        <v>3.97</v>
      </c>
      <c r="E349" s="30">
        <v>10930</v>
      </c>
      <c r="F349" s="62" t="s">
        <v>11763</v>
      </c>
      <c r="G349" s="3" t="s">
        <v>12061</v>
      </c>
      <c r="H349" s="176">
        <v>1.6072874493927125</v>
      </c>
    </row>
    <row r="350" spans="1:8">
      <c r="A350" s="62">
        <v>348</v>
      </c>
      <c r="B350" s="173" t="s">
        <v>12107</v>
      </c>
      <c r="C350" s="33" t="str">
        <f t="shared" si="10"/>
        <v>Yes</v>
      </c>
      <c r="D350" s="30">
        <f t="shared" si="11"/>
        <v>0.84000000000000008</v>
      </c>
      <c r="E350" s="30">
        <v>2313</v>
      </c>
      <c r="F350" s="62" t="s">
        <v>11763</v>
      </c>
      <c r="G350" s="3" t="s">
        <v>12061</v>
      </c>
      <c r="H350" s="176">
        <v>0.34008097165991902</v>
      </c>
    </row>
    <row r="351" spans="1:8">
      <c r="A351" s="62">
        <v>349</v>
      </c>
      <c r="B351" s="173" t="s">
        <v>12108</v>
      </c>
      <c r="C351" s="33" t="str">
        <f t="shared" si="10"/>
        <v>Yes</v>
      </c>
      <c r="D351" s="30">
        <f t="shared" si="11"/>
        <v>2.2000000000000002</v>
      </c>
      <c r="E351" s="30">
        <v>6057</v>
      </c>
      <c r="F351" s="62" t="s">
        <v>11763</v>
      </c>
      <c r="G351" s="3" t="s">
        <v>12061</v>
      </c>
      <c r="H351" s="176">
        <v>0.89068825910931171</v>
      </c>
    </row>
    <row r="352" spans="1:8">
      <c r="A352" s="62">
        <v>350</v>
      </c>
      <c r="B352" s="173" t="s">
        <v>12109</v>
      </c>
      <c r="C352" s="33" t="str">
        <f t="shared" si="10"/>
        <v>Yes</v>
      </c>
      <c r="D352" s="30">
        <f t="shared" si="11"/>
        <v>4.37</v>
      </c>
      <c r="E352" s="30">
        <v>12031</v>
      </c>
      <c r="F352" s="62" t="s">
        <v>11826</v>
      </c>
      <c r="G352" s="3" t="s">
        <v>12061</v>
      </c>
      <c r="H352" s="176">
        <v>1.7692307692307692</v>
      </c>
    </row>
    <row r="353" spans="1:8">
      <c r="A353" s="62">
        <v>351</v>
      </c>
      <c r="B353" s="173" t="s">
        <v>12110</v>
      </c>
      <c r="C353" s="33" t="str">
        <f t="shared" si="10"/>
        <v>Yes</v>
      </c>
      <c r="D353" s="30">
        <f t="shared" si="11"/>
        <v>2.7799999999999994</v>
      </c>
      <c r="E353" s="30">
        <v>7653</v>
      </c>
      <c r="F353" s="62" t="s">
        <v>11763</v>
      </c>
      <c r="G353" s="3" t="s">
        <v>12061</v>
      </c>
      <c r="H353" s="176">
        <v>1.1255060728744937</v>
      </c>
    </row>
    <row r="354" spans="1:8">
      <c r="A354" s="62">
        <v>352</v>
      </c>
      <c r="B354" s="173" t="s">
        <v>12111</v>
      </c>
      <c r="C354" s="33" t="str">
        <f t="shared" si="10"/>
        <v>Yes</v>
      </c>
      <c r="D354" s="30">
        <f t="shared" si="11"/>
        <v>1.1600000000000001</v>
      </c>
      <c r="E354" s="30">
        <v>3194</v>
      </c>
      <c r="F354" s="62" t="s">
        <v>11763</v>
      </c>
      <c r="G354" s="3" t="s">
        <v>12061</v>
      </c>
      <c r="H354" s="176">
        <v>0.46963562753036442</v>
      </c>
    </row>
    <row r="355" spans="1:8">
      <c r="A355" s="62">
        <v>353</v>
      </c>
      <c r="B355" s="173" t="s">
        <v>12112</v>
      </c>
      <c r="C355" s="33" t="str">
        <f t="shared" si="10"/>
        <v>Yes</v>
      </c>
      <c r="D355" s="30">
        <f t="shared" si="11"/>
        <v>4.7799999999999994</v>
      </c>
      <c r="E355" s="30">
        <v>13160</v>
      </c>
      <c r="F355" s="62" t="s">
        <v>11763</v>
      </c>
      <c r="G355" s="3" t="s">
        <v>12061</v>
      </c>
      <c r="H355" s="176">
        <v>1.9352226720647769</v>
      </c>
    </row>
    <row r="356" spans="1:8">
      <c r="A356" s="62">
        <v>354</v>
      </c>
      <c r="B356" s="173" t="s">
        <v>12113</v>
      </c>
      <c r="C356" s="33" t="str">
        <f t="shared" si="10"/>
        <v>Yes</v>
      </c>
      <c r="D356" s="30">
        <f t="shared" si="11"/>
        <v>0.63</v>
      </c>
      <c r="E356" s="30">
        <v>1734</v>
      </c>
      <c r="F356" s="62" t="s">
        <v>11826</v>
      </c>
      <c r="G356" s="3" t="s">
        <v>12061</v>
      </c>
      <c r="H356" s="176">
        <v>0.25506072874493924</v>
      </c>
    </row>
    <row r="357" spans="1:8">
      <c r="A357" s="62">
        <v>355</v>
      </c>
      <c r="B357" s="173" t="s">
        <v>12114</v>
      </c>
      <c r="C357" s="33" t="str">
        <f t="shared" si="10"/>
        <v>Yes</v>
      </c>
      <c r="D357" s="30">
        <f t="shared" si="11"/>
        <v>1.18</v>
      </c>
      <c r="E357" s="30">
        <v>3249</v>
      </c>
      <c r="F357" s="62" t="s">
        <v>11763</v>
      </c>
      <c r="G357" s="3" t="s">
        <v>12061</v>
      </c>
      <c r="H357" s="176">
        <v>0.47773279352226716</v>
      </c>
    </row>
    <row r="358" spans="1:8">
      <c r="A358" s="62">
        <v>356</v>
      </c>
      <c r="B358" s="173" t="s">
        <v>12115</v>
      </c>
      <c r="C358" s="33" t="str">
        <f t="shared" si="10"/>
        <v>Yes</v>
      </c>
      <c r="D358" s="30">
        <f t="shared" si="11"/>
        <v>2.19</v>
      </c>
      <c r="E358" s="30">
        <v>6029</v>
      </c>
      <c r="F358" s="62" t="s">
        <v>11763</v>
      </c>
      <c r="G358" s="3" t="s">
        <v>12061</v>
      </c>
      <c r="H358" s="176">
        <v>0.88663967611336025</v>
      </c>
    </row>
    <row r="359" spans="1:8">
      <c r="A359" s="62">
        <v>357</v>
      </c>
      <c r="B359" s="173" t="s">
        <v>11880</v>
      </c>
      <c r="C359" s="33" t="str">
        <f t="shared" si="10"/>
        <v>Yes</v>
      </c>
      <c r="D359" s="30">
        <f t="shared" si="11"/>
        <v>0.75</v>
      </c>
      <c r="E359" s="30">
        <v>2065</v>
      </c>
      <c r="F359" s="62" t="s">
        <v>11763</v>
      </c>
      <c r="G359" s="3" t="s">
        <v>12061</v>
      </c>
      <c r="H359" s="176">
        <v>0.30364372469635625</v>
      </c>
    </row>
    <row r="360" spans="1:8">
      <c r="A360" s="62">
        <v>358</v>
      </c>
      <c r="B360" s="173" t="s">
        <v>12116</v>
      </c>
      <c r="C360" s="33" t="str">
        <f t="shared" si="10"/>
        <v>Yes</v>
      </c>
      <c r="D360" s="30">
        <f t="shared" si="11"/>
        <v>1.51</v>
      </c>
      <c r="E360" s="30">
        <v>4157</v>
      </c>
      <c r="F360" s="62" t="s">
        <v>11763</v>
      </c>
      <c r="G360" s="3" t="s">
        <v>12061</v>
      </c>
      <c r="H360" s="176">
        <v>0.61133603238866396</v>
      </c>
    </row>
    <row r="361" spans="1:8">
      <c r="A361" s="62">
        <v>359</v>
      </c>
      <c r="B361" s="173" t="s">
        <v>12117</v>
      </c>
      <c r="C361" s="33" t="str">
        <f t="shared" si="10"/>
        <v>Yes</v>
      </c>
      <c r="D361" s="30">
        <f t="shared" si="11"/>
        <v>0.28000000000000003</v>
      </c>
      <c r="E361" s="30">
        <v>1000</v>
      </c>
      <c r="F361" s="62" t="s">
        <v>11763</v>
      </c>
      <c r="G361" s="3" t="s">
        <v>12061</v>
      </c>
      <c r="H361" s="176">
        <v>0.11336032388663968</v>
      </c>
    </row>
    <row r="362" spans="1:8">
      <c r="A362" s="62">
        <v>360</v>
      </c>
      <c r="B362" s="173" t="s">
        <v>12118</v>
      </c>
      <c r="C362" s="33" t="str">
        <f t="shared" si="10"/>
        <v>Yes</v>
      </c>
      <c r="D362" s="30">
        <f t="shared" si="11"/>
        <v>1.46</v>
      </c>
      <c r="E362" s="30">
        <v>4019</v>
      </c>
      <c r="F362" s="62" t="s">
        <v>11763</v>
      </c>
      <c r="G362" s="3" t="s">
        <v>12061</v>
      </c>
      <c r="H362" s="176">
        <v>0.5910931174089068</v>
      </c>
    </row>
    <row r="363" spans="1:8">
      <c r="A363" s="62">
        <v>361</v>
      </c>
      <c r="B363" s="173" t="s">
        <v>12119</v>
      </c>
      <c r="C363" s="33" t="str">
        <f t="shared" si="10"/>
        <v>Yes</v>
      </c>
      <c r="D363" s="30">
        <f t="shared" si="11"/>
        <v>1.26</v>
      </c>
      <c r="E363" s="30">
        <v>3469</v>
      </c>
      <c r="F363" s="62" t="s">
        <v>11763</v>
      </c>
      <c r="G363" s="3" t="s">
        <v>12061</v>
      </c>
      <c r="H363" s="176">
        <v>0.51012145748987847</v>
      </c>
    </row>
    <row r="364" spans="1:8">
      <c r="A364" s="62">
        <v>362</v>
      </c>
      <c r="B364" s="173" t="s">
        <v>12120</v>
      </c>
      <c r="C364" s="33" t="str">
        <f t="shared" si="10"/>
        <v>Yes</v>
      </c>
      <c r="D364" s="30">
        <f t="shared" si="11"/>
        <v>0.2</v>
      </c>
      <c r="E364" s="30">
        <v>1000</v>
      </c>
      <c r="F364" s="62" t="s">
        <v>11763</v>
      </c>
      <c r="G364" s="3" t="s">
        <v>12061</v>
      </c>
      <c r="H364" s="176">
        <v>8.0971659919028341E-2</v>
      </c>
    </row>
    <row r="365" spans="1:8">
      <c r="A365" s="62">
        <v>363</v>
      </c>
      <c r="B365" s="173" t="s">
        <v>12121</v>
      </c>
      <c r="C365" s="33" t="str">
        <f t="shared" si="10"/>
        <v>Yes</v>
      </c>
      <c r="D365" s="30">
        <f t="shared" si="11"/>
        <v>2.6799999999999997</v>
      </c>
      <c r="E365" s="30">
        <v>7378</v>
      </c>
      <c r="F365" s="62" t="s">
        <v>11763</v>
      </c>
      <c r="G365" s="3" t="s">
        <v>12061</v>
      </c>
      <c r="H365" s="176">
        <v>1.0850202429149796</v>
      </c>
    </row>
    <row r="366" spans="1:8">
      <c r="A366" s="62">
        <v>364</v>
      </c>
      <c r="B366" s="173" t="s">
        <v>12122</v>
      </c>
      <c r="C366" s="33" t="str">
        <f t="shared" si="10"/>
        <v>Yes</v>
      </c>
      <c r="D366" s="30">
        <f t="shared" si="11"/>
        <v>1.47</v>
      </c>
      <c r="E366" s="30">
        <v>4047</v>
      </c>
      <c r="F366" s="62" t="s">
        <v>11763</v>
      </c>
      <c r="G366" s="3" t="s">
        <v>12061</v>
      </c>
      <c r="H366" s="176">
        <v>0.59514170040485825</v>
      </c>
    </row>
    <row r="367" spans="1:8">
      <c r="A367" s="62">
        <v>365</v>
      </c>
      <c r="B367" s="173" t="s">
        <v>12123</v>
      </c>
      <c r="C367" s="33" t="str">
        <f t="shared" si="10"/>
        <v>Yes</v>
      </c>
      <c r="D367" s="30">
        <f t="shared" si="11"/>
        <v>0.96</v>
      </c>
      <c r="E367" s="30">
        <v>2643</v>
      </c>
      <c r="F367" s="62" t="s">
        <v>11763</v>
      </c>
      <c r="G367" s="3" t="s">
        <v>12061</v>
      </c>
      <c r="H367" s="176">
        <v>0.38866396761133598</v>
      </c>
    </row>
    <row r="368" spans="1:8">
      <c r="A368" s="62">
        <v>366</v>
      </c>
      <c r="B368" s="173" t="s">
        <v>12124</v>
      </c>
      <c r="C368" s="33" t="str">
        <f t="shared" si="10"/>
        <v>Yes</v>
      </c>
      <c r="D368" s="30">
        <f t="shared" si="11"/>
        <v>0.89</v>
      </c>
      <c r="E368" s="30">
        <v>2450</v>
      </c>
      <c r="F368" s="62" t="s">
        <v>11763</v>
      </c>
      <c r="G368" s="3" t="s">
        <v>12061</v>
      </c>
      <c r="H368" s="176">
        <v>0.36032388663967607</v>
      </c>
    </row>
    <row r="369" spans="1:8">
      <c r="A369" s="62">
        <v>367</v>
      </c>
      <c r="B369" s="173" t="s">
        <v>12125</v>
      </c>
      <c r="C369" s="33" t="str">
        <f t="shared" si="10"/>
        <v>Yes</v>
      </c>
      <c r="D369" s="30">
        <f t="shared" si="11"/>
        <v>3.09</v>
      </c>
      <c r="E369" s="30">
        <v>8507</v>
      </c>
      <c r="F369" s="62" t="s">
        <v>11763</v>
      </c>
      <c r="G369" s="3" t="s">
        <v>12061</v>
      </c>
      <c r="H369" s="176">
        <v>1.2510121457489878</v>
      </c>
    </row>
    <row r="370" spans="1:8">
      <c r="A370" s="62">
        <v>368</v>
      </c>
      <c r="B370" s="173" t="s">
        <v>12126</v>
      </c>
      <c r="C370" s="33" t="str">
        <f t="shared" si="10"/>
        <v>Yes</v>
      </c>
      <c r="D370" s="30">
        <f t="shared" si="11"/>
        <v>1.1000000000000001</v>
      </c>
      <c r="E370" s="30">
        <v>3028</v>
      </c>
      <c r="F370" s="62" t="s">
        <v>11763</v>
      </c>
      <c r="G370" s="3" t="s">
        <v>12061</v>
      </c>
      <c r="H370" s="176">
        <v>0.44534412955465585</v>
      </c>
    </row>
    <row r="371" spans="1:8">
      <c r="A371" s="62">
        <v>369</v>
      </c>
      <c r="B371" s="173" t="s">
        <v>12127</v>
      </c>
      <c r="C371" s="33" t="str">
        <f t="shared" si="10"/>
        <v>Yes</v>
      </c>
      <c r="D371" s="30">
        <f t="shared" si="11"/>
        <v>2.8400000000000003</v>
      </c>
      <c r="E371" s="30">
        <v>7819</v>
      </c>
      <c r="F371" s="62" t="s">
        <v>11763</v>
      </c>
      <c r="G371" s="3" t="s">
        <v>12061</v>
      </c>
      <c r="H371" s="176">
        <v>1.1497975708502024</v>
      </c>
    </row>
    <row r="372" spans="1:8">
      <c r="A372" s="62">
        <v>370</v>
      </c>
      <c r="B372" s="173" t="s">
        <v>11895</v>
      </c>
      <c r="C372" s="33" t="str">
        <f t="shared" si="10"/>
        <v>Yes</v>
      </c>
      <c r="D372" s="30">
        <f t="shared" si="11"/>
        <v>4.87</v>
      </c>
      <c r="E372" s="30">
        <v>13407</v>
      </c>
      <c r="F372" s="62" t="s">
        <v>11763</v>
      </c>
      <c r="G372" s="3" t="s">
        <v>12061</v>
      </c>
      <c r="H372" s="176">
        <v>1.9716599190283399</v>
      </c>
    </row>
    <row r="373" spans="1:8">
      <c r="A373" s="62">
        <v>371</v>
      </c>
      <c r="B373" s="173" t="s">
        <v>12128</v>
      </c>
      <c r="C373" s="33" t="str">
        <f t="shared" si="10"/>
        <v>Yes</v>
      </c>
      <c r="D373" s="30">
        <f t="shared" si="11"/>
        <v>0.30000000000000004</v>
      </c>
      <c r="E373" s="30">
        <v>1000</v>
      </c>
      <c r="F373" s="62" t="s">
        <v>11763</v>
      </c>
      <c r="G373" s="3" t="s">
        <v>12061</v>
      </c>
      <c r="H373" s="176">
        <v>0.12145748987854252</v>
      </c>
    </row>
    <row r="374" spans="1:8">
      <c r="A374" s="62">
        <v>372</v>
      </c>
      <c r="B374" s="173" t="s">
        <v>12129</v>
      </c>
      <c r="C374" s="33" t="str">
        <f t="shared" si="10"/>
        <v>Yes</v>
      </c>
      <c r="D374" s="30">
        <f t="shared" si="11"/>
        <v>1.6900000000000002</v>
      </c>
      <c r="E374" s="30">
        <v>4653</v>
      </c>
      <c r="F374" s="62" t="s">
        <v>11763</v>
      </c>
      <c r="G374" s="3" t="s">
        <v>12061</v>
      </c>
      <c r="H374" s="176">
        <v>0.68421052631578949</v>
      </c>
    </row>
    <row r="375" spans="1:8">
      <c r="A375" s="62">
        <v>373</v>
      </c>
      <c r="B375" s="173" t="s">
        <v>12130</v>
      </c>
      <c r="C375" s="33" t="str">
        <f t="shared" si="10"/>
        <v>Yes</v>
      </c>
      <c r="D375" s="30">
        <f t="shared" si="11"/>
        <v>1.98</v>
      </c>
      <c r="E375" s="30">
        <v>5451</v>
      </c>
      <c r="F375" s="62" t="s">
        <v>11763</v>
      </c>
      <c r="G375" s="3" t="s">
        <v>12061</v>
      </c>
      <c r="H375" s="176">
        <v>0.80161943319838047</v>
      </c>
    </row>
    <row r="376" spans="1:8">
      <c r="A376" s="62">
        <v>374</v>
      </c>
      <c r="B376" s="173" t="s">
        <v>12131</v>
      </c>
      <c r="C376" s="33" t="str">
        <f t="shared" si="10"/>
        <v>Yes</v>
      </c>
      <c r="D376" s="30">
        <f t="shared" si="11"/>
        <v>0.03</v>
      </c>
      <c r="E376" s="30">
        <v>1000</v>
      </c>
      <c r="F376" s="62" t="s">
        <v>11763</v>
      </c>
      <c r="G376" s="3" t="s">
        <v>12061</v>
      </c>
      <c r="H376" s="176">
        <v>1.2145748987854249E-2</v>
      </c>
    </row>
    <row r="377" spans="1:8">
      <c r="A377" s="62">
        <v>375</v>
      </c>
      <c r="B377" s="173" t="s">
        <v>12132</v>
      </c>
      <c r="C377" s="33" t="str">
        <f t="shared" si="10"/>
        <v>No</v>
      </c>
      <c r="D377" s="30">
        <f t="shared" si="11"/>
        <v>4.9399999999999995</v>
      </c>
      <c r="E377" s="30">
        <v>13600</v>
      </c>
      <c r="F377" s="62" t="s">
        <v>11763</v>
      </c>
      <c r="G377" s="3" t="s">
        <v>12061</v>
      </c>
      <c r="H377" s="176">
        <v>1.9999999999999996</v>
      </c>
    </row>
    <row r="378" spans="1:8">
      <c r="A378" s="62">
        <v>376</v>
      </c>
      <c r="B378" s="173" t="s">
        <v>12133</v>
      </c>
      <c r="C378" s="33" t="str">
        <f t="shared" si="10"/>
        <v>Yes</v>
      </c>
      <c r="D378" s="30">
        <f t="shared" si="11"/>
        <v>2.58</v>
      </c>
      <c r="E378" s="30">
        <v>7103</v>
      </c>
      <c r="F378" s="62" t="s">
        <v>11763</v>
      </c>
      <c r="G378" s="3" t="s">
        <v>12061</v>
      </c>
      <c r="H378" s="176">
        <v>1.0445344129554655</v>
      </c>
    </row>
    <row r="379" spans="1:8">
      <c r="A379" s="62">
        <v>377</v>
      </c>
      <c r="B379" s="173" t="s">
        <v>12134</v>
      </c>
      <c r="C379" s="33" t="str">
        <f t="shared" si="10"/>
        <v>Yes</v>
      </c>
      <c r="D379" s="30">
        <f t="shared" si="11"/>
        <v>0.38</v>
      </c>
      <c r="E379" s="30">
        <v>1046</v>
      </c>
      <c r="F379" s="62" t="s">
        <v>11763</v>
      </c>
      <c r="G379" s="3" t="s">
        <v>12061</v>
      </c>
      <c r="H379" s="176">
        <v>0.15384615384615383</v>
      </c>
    </row>
    <row r="380" spans="1:8">
      <c r="A380" s="62">
        <v>378</v>
      </c>
      <c r="B380" s="173" t="s">
        <v>12135</v>
      </c>
      <c r="C380" s="33" t="str">
        <f t="shared" si="10"/>
        <v>No</v>
      </c>
      <c r="D380" s="30">
        <f t="shared" si="11"/>
        <v>4.9399999999999995</v>
      </c>
      <c r="E380" s="30">
        <v>13600</v>
      </c>
      <c r="F380" s="62" t="s">
        <v>11763</v>
      </c>
      <c r="G380" s="3" t="s">
        <v>12061</v>
      </c>
      <c r="H380" s="176">
        <v>1.9999999999999996</v>
      </c>
    </row>
    <row r="381" spans="1:8">
      <c r="A381" s="62">
        <v>379</v>
      </c>
      <c r="B381" s="173" t="s">
        <v>12136</v>
      </c>
      <c r="C381" s="33" t="str">
        <f t="shared" si="10"/>
        <v>No</v>
      </c>
      <c r="D381" s="30">
        <f t="shared" si="11"/>
        <v>4.9399999999999995</v>
      </c>
      <c r="E381" s="30">
        <v>13600</v>
      </c>
      <c r="F381" s="62" t="s">
        <v>11763</v>
      </c>
      <c r="G381" s="3" t="s">
        <v>12061</v>
      </c>
      <c r="H381" s="176">
        <v>1.9999999999999996</v>
      </c>
    </row>
    <row r="382" spans="1:8">
      <c r="A382" s="62">
        <v>380</v>
      </c>
      <c r="B382" s="173" t="s">
        <v>12137</v>
      </c>
      <c r="C382" s="33" t="str">
        <f t="shared" si="10"/>
        <v>Yes</v>
      </c>
      <c r="D382" s="30">
        <f t="shared" si="11"/>
        <v>2.7099999999999995</v>
      </c>
      <c r="E382" s="30">
        <v>7461</v>
      </c>
      <c r="F382" s="62" t="s">
        <v>11763</v>
      </c>
      <c r="G382" s="3" t="s">
        <v>12061</v>
      </c>
      <c r="H382" s="176">
        <v>1.0971659919028338</v>
      </c>
    </row>
    <row r="383" spans="1:8">
      <c r="A383" s="62">
        <v>381</v>
      </c>
      <c r="B383" s="173" t="s">
        <v>12138</v>
      </c>
      <c r="C383" s="33" t="str">
        <f t="shared" si="10"/>
        <v>Yes</v>
      </c>
      <c r="D383" s="30">
        <f t="shared" si="11"/>
        <v>0.56999999999999995</v>
      </c>
      <c r="E383" s="30">
        <v>1569</v>
      </c>
      <c r="F383" s="62" t="s">
        <v>11826</v>
      </c>
      <c r="G383" s="3" t="s">
        <v>12061</v>
      </c>
      <c r="H383" s="176">
        <v>0.23076923076923073</v>
      </c>
    </row>
    <row r="384" spans="1:8">
      <c r="A384" s="62">
        <v>382</v>
      </c>
      <c r="B384" s="173" t="s">
        <v>12139</v>
      </c>
      <c r="C384" s="33" t="str">
        <f t="shared" si="10"/>
        <v>Yes</v>
      </c>
      <c r="D384" s="30">
        <f t="shared" si="11"/>
        <v>0.39</v>
      </c>
      <c r="E384" s="30">
        <v>1074</v>
      </c>
      <c r="F384" s="62" t="s">
        <v>11763</v>
      </c>
      <c r="G384" s="3" t="s">
        <v>12061</v>
      </c>
      <c r="H384" s="176">
        <v>0.15789473684210525</v>
      </c>
    </row>
    <row r="385" spans="1:8">
      <c r="A385" s="62">
        <v>383</v>
      </c>
      <c r="B385" s="173" t="s">
        <v>12140</v>
      </c>
      <c r="C385" s="33" t="str">
        <f t="shared" si="10"/>
        <v>Yes</v>
      </c>
      <c r="D385" s="30">
        <f t="shared" si="11"/>
        <v>1.7400000000000002</v>
      </c>
      <c r="E385" s="30">
        <v>4790</v>
      </c>
      <c r="F385" s="62" t="s">
        <v>11763</v>
      </c>
      <c r="G385" s="3" t="s">
        <v>12061</v>
      </c>
      <c r="H385" s="176">
        <v>0.70445344129554655</v>
      </c>
    </row>
    <row r="386" spans="1:8">
      <c r="A386" s="62">
        <v>384</v>
      </c>
      <c r="B386" s="173" t="s">
        <v>12141</v>
      </c>
      <c r="C386" s="33" t="str">
        <f t="shared" si="10"/>
        <v>Yes</v>
      </c>
      <c r="D386" s="30">
        <f t="shared" si="11"/>
        <v>2.16</v>
      </c>
      <c r="E386" s="30">
        <v>5947</v>
      </c>
      <c r="F386" s="62" t="s">
        <v>11763</v>
      </c>
      <c r="G386" s="3" t="s">
        <v>12061</v>
      </c>
      <c r="H386" s="176">
        <v>0.87449392712550611</v>
      </c>
    </row>
    <row r="387" spans="1:8">
      <c r="A387" s="62">
        <v>385</v>
      </c>
      <c r="B387" s="173" t="s">
        <v>12142</v>
      </c>
      <c r="C387" s="33" t="str">
        <f t="shared" ref="C387:C450" si="12">IF(H387=2,"No","Yes")</f>
        <v>Yes</v>
      </c>
      <c r="D387" s="30">
        <f t="shared" si="11"/>
        <v>2.19</v>
      </c>
      <c r="E387" s="30">
        <v>6029</v>
      </c>
      <c r="F387" s="62" t="s">
        <v>11763</v>
      </c>
      <c r="G387" s="3" t="s">
        <v>12061</v>
      </c>
      <c r="H387" s="176">
        <v>0.88663967611336025</v>
      </c>
    </row>
    <row r="388" spans="1:8">
      <c r="A388" s="62">
        <v>386</v>
      </c>
      <c r="B388" s="173" t="s">
        <v>12143</v>
      </c>
      <c r="C388" s="33" t="str">
        <f t="shared" si="12"/>
        <v>Yes</v>
      </c>
      <c r="D388" s="30">
        <f t="shared" ref="D388:D451" si="13">H388*2.47</f>
        <v>2.72</v>
      </c>
      <c r="E388" s="30">
        <v>7488</v>
      </c>
      <c r="F388" s="62" t="s">
        <v>11781</v>
      </c>
      <c r="G388" s="3" t="s">
        <v>12061</v>
      </c>
      <c r="H388" s="176">
        <v>1.1012145748987854</v>
      </c>
    </row>
    <row r="389" spans="1:8">
      <c r="A389" s="62">
        <v>387</v>
      </c>
      <c r="B389" s="173" t="s">
        <v>12144</v>
      </c>
      <c r="C389" s="33" t="str">
        <f t="shared" si="12"/>
        <v>Yes</v>
      </c>
      <c r="D389" s="30">
        <f t="shared" si="13"/>
        <v>1.98</v>
      </c>
      <c r="E389" s="30">
        <v>5451</v>
      </c>
      <c r="F389" s="62" t="s">
        <v>11763</v>
      </c>
      <c r="G389" s="3" t="s">
        <v>12061</v>
      </c>
      <c r="H389" s="176">
        <v>0.80161943319838047</v>
      </c>
    </row>
    <row r="390" spans="1:8">
      <c r="A390" s="62">
        <v>388</v>
      </c>
      <c r="B390" s="173" t="s">
        <v>12145</v>
      </c>
      <c r="C390" s="33" t="str">
        <f t="shared" si="12"/>
        <v>Yes</v>
      </c>
      <c r="D390" s="30">
        <f t="shared" si="13"/>
        <v>1.31</v>
      </c>
      <c r="E390" s="30">
        <v>3606</v>
      </c>
      <c r="F390" s="62" t="s">
        <v>11763</v>
      </c>
      <c r="G390" s="3" t="s">
        <v>12061</v>
      </c>
      <c r="H390" s="176">
        <v>0.53036437246963564</v>
      </c>
    </row>
    <row r="391" spans="1:8">
      <c r="A391" s="62">
        <v>389</v>
      </c>
      <c r="B391" s="173" t="s">
        <v>12146</v>
      </c>
      <c r="C391" s="33" t="str">
        <f t="shared" si="12"/>
        <v>Yes</v>
      </c>
      <c r="D391" s="30">
        <f t="shared" si="13"/>
        <v>0.67</v>
      </c>
      <c r="E391" s="30">
        <v>1845</v>
      </c>
      <c r="F391" s="62" t="s">
        <v>11826</v>
      </c>
      <c r="G391" s="3" t="s">
        <v>12061</v>
      </c>
      <c r="H391" s="176">
        <v>0.27125506072874495</v>
      </c>
    </row>
    <row r="392" spans="1:8">
      <c r="A392" s="62">
        <v>390</v>
      </c>
      <c r="B392" s="173" t="s">
        <v>12147</v>
      </c>
      <c r="C392" s="33" t="str">
        <f t="shared" si="12"/>
        <v>Yes</v>
      </c>
      <c r="D392" s="30">
        <f t="shared" si="13"/>
        <v>0.77</v>
      </c>
      <c r="E392" s="30">
        <v>2120</v>
      </c>
      <c r="F392" s="62" t="s">
        <v>11763</v>
      </c>
      <c r="G392" s="3" t="s">
        <v>12061</v>
      </c>
      <c r="H392" s="176">
        <v>0.31174089068825911</v>
      </c>
    </row>
    <row r="393" spans="1:8">
      <c r="A393" s="62">
        <v>391</v>
      </c>
      <c r="B393" s="173" t="s">
        <v>12148</v>
      </c>
      <c r="C393" s="33" t="str">
        <f t="shared" si="12"/>
        <v>Yes</v>
      </c>
      <c r="D393" s="30">
        <f t="shared" si="13"/>
        <v>0.11</v>
      </c>
      <c r="E393" s="30">
        <v>1000</v>
      </c>
      <c r="F393" s="62" t="s">
        <v>11763</v>
      </c>
      <c r="G393" s="3" t="s">
        <v>12061</v>
      </c>
      <c r="H393" s="176">
        <v>4.4534412955465584E-2</v>
      </c>
    </row>
    <row r="394" spans="1:8">
      <c r="A394" s="62">
        <v>392</v>
      </c>
      <c r="B394" s="173" t="s">
        <v>12149</v>
      </c>
      <c r="C394" s="33" t="str">
        <f t="shared" si="12"/>
        <v>Yes</v>
      </c>
      <c r="D394" s="30">
        <f t="shared" si="13"/>
        <v>2.58</v>
      </c>
      <c r="E394" s="30">
        <v>7103</v>
      </c>
      <c r="F394" s="62" t="s">
        <v>11763</v>
      </c>
      <c r="G394" s="3" t="s">
        <v>12061</v>
      </c>
      <c r="H394" s="176">
        <v>1.0445344129554655</v>
      </c>
    </row>
    <row r="395" spans="1:8">
      <c r="A395" s="62">
        <v>393</v>
      </c>
      <c r="B395" s="173" t="s">
        <v>12150</v>
      </c>
      <c r="C395" s="33" t="str">
        <f t="shared" si="12"/>
        <v>Yes</v>
      </c>
      <c r="D395" s="30">
        <f t="shared" si="13"/>
        <v>0.32999999999999996</v>
      </c>
      <c r="E395" s="30">
        <v>1000</v>
      </c>
      <c r="F395" s="62" t="s">
        <v>11763</v>
      </c>
      <c r="G395" s="3" t="s">
        <v>12061</v>
      </c>
      <c r="H395" s="176">
        <v>0.13360323886639675</v>
      </c>
    </row>
    <row r="396" spans="1:8">
      <c r="A396" s="62">
        <v>394</v>
      </c>
      <c r="B396" s="173" t="s">
        <v>12151</v>
      </c>
      <c r="C396" s="33" t="str">
        <f t="shared" si="12"/>
        <v>Yes</v>
      </c>
      <c r="D396" s="30">
        <f t="shared" si="13"/>
        <v>2.13</v>
      </c>
      <c r="E396" s="30">
        <v>5864</v>
      </c>
      <c r="F396" s="62" t="s">
        <v>11763</v>
      </c>
      <c r="G396" s="3" t="s">
        <v>12061</v>
      </c>
      <c r="H396" s="176">
        <v>0.86234817813765174</v>
      </c>
    </row>
    <row r="397" spans="1:8">
      <c r="A397" s="62">
        <v>395</v>
      </c>
      <c r="B397" s="173" t="s">
        <v>12152</v>
      </c>
      <c r="C397" s="33" t="str">
        <f t="shared" si="12"/>
        <v>Yes</v>
      </c>
      <c r="D397" s="30">
        <f t="shared" si="13"/>
        <v>0.63</v>
      </c>
      <c r="E397" s="30">
        <v>1734</v>
      </c>
      <c r="F397" s="62" t="s">
        <v>11826</v>
      </c>
      <c r="G397" s="3" t="s">
        <v>12061</v>
      </c>
      <c r="H397" s="176">
        <v>0.25506072874493924</v>
      </c>
    </row>
    <row r="398" spans="1:8">
      <c r="A398" s="62">
        <v>396</v>
      </c>
      <c r="B398" s="173" t="s">
        <v>12153</v>
      </c>
      <c r="C398" s="33" t="str">
        <f t="shared" si="12"/>
        <v>Yes</v>
      </c>
      <c r="D398" s="30">
        <f t="shared" si="13"/>
        <v>0.57999999999999996</v>
      </c>
      <c r="E398" s="30">
        <v>1597</v>
      </c>
      <c r="F398" s="62" t="s">
        <v>11826</v>
      </c>
      <c r="G398" s="3" t="s">
        <v>12061</v>
      </c>
      <c r="H398" s="176">
        <v>0.23481781376518215</v>
      </c>
    </row>
    <row r="399" spans="1:8">
      <c r="A399" s="62">
        <v>397</v>
      </c>
      <c r="B399" s="173" t="s">
        <v>12154</v>
      </c>
      <c r="C399" s="33" t="str">
        <f t="shared" si="12"/>
        <v>Yes</v>
      </c>
      <c r="D399" s="30">
        <f t="shared" si="13"/>
        <v>2.2000000000000002</v>
      </c>
      <c r="E399" s="30">
        <v>6057</v>
      </c>
      <c r="F399" s="62" t="s">
        <v>11763</v>
      </c>
      <c r="G399" s="3" t="s">
        <v>12061</v>
      </c>
      <c r="H399" s="176">
        <v>0.89068825910931171</v>
      </c>
    </row>
    <row r="400" spans="1:8">
      <c r="A400" s="62">
        <v>398</v>
      </c>
      <c r="B400" s="173" t="s">
        <v>12155</v>
      </c>
      <c r="C400" s="33" t="str">
        <f t="shared" si="12"/>
        <v>Yes</v>
      </c>
      <c r="D400" s="30">
        <f t="shared" si="13"/>
        <v>0.38</v>
      </c>
      <c r="E400" s="30">
        <v>1046</v>
      </c>
      <c r="F400" s="62" t="s">
        <v>11763</v>
      </c>
      <c r="G400" s="3" t="s">
        <v>12061</v>
      </c>
      <c r="H400" s="176">
        <v>0.15384615384615383</v>
      </c>
    </row>
    <row r="401" spans="1:8">
      <c r="A401" s="62">
        <v>399</v>
      </c>
      <c r="B401" s="173" t="s">
        <v>12156</v>
      </c>
      <c r="C401" s="33" t="str">
        <f t="shared" si="12"/>
        <v>Yes</v>
      </c>
      <c r="D401" s="30">
        <f t="shared" si="13"/>
        <v>2.42</v>
      </c>
      <c r="E401" s="30">
        <v>6662</v>
      </c>
      <c r="F401" s="62" t="s">
        <v>11763</v>
      </c>
      <c r="G401" s="3" t="s">
        <v>12061</v>
      </c>
      <c r="H401" s="176">
        <v>0.97975708502024283</v>
      </c>
    </row>
    <row r="402" spans="1:8">
      <c r="A402" s="62">
        <v>400</v>
      </c>
      <c r="B402" s="173" t="s">
        <v>12157</v>
      </c>
      <c r="C402" s="33" t="str">
        <f t="shared" si="12"/>
        <v>Yes</v>
      </c>
      <c r="D402" s="30">
        <f t="shared" si="13"/>
        <v>0.75</v>
      </c>
      <c r="E402" s="30">
        <v>2065</v>
      </c>
      <c r="F402" s="62" t="s">
        <v>11763</v>
      </c>
      <c r="G402" s="3" t="s">
        <v>12061</v>
      </c>
      <c r="H402" s="176">
        <v>0.30364372469635625</v>
      </c>
    </row>
    <row r="403" spans="1:8">
      <c r="A403" s="62">
        <v>401</v>
      </c>
      <c r="B403" s="173" t="s">
        <v>12158</v>
      </c>
      <c r="C403" s="33" t="str">
        <f t="shared" si="12"/>
        <v>Yes</v>
      </c>
      <c r="D403" s="30">
        <f t="shared" si="13"/>
        <v>0.53</v>
      </c>
      <c r="E403" s="30">
        <v>1459</v>
      </c>
      <c r="F403" s="62" t="s">
        <v>11826</v>
      </c>
      <c r="G403" s="3" t="s">
        <v>12061</v>
      </c>
      <c r="H403" s="176">
        <v>0.2145748987854251</v>
      </c>
    </row>
    <row r="404" spans="1:8">
      <c r="A404" s="62">
        <v>402</v>
      </c>
      <c r="B404" s="173" t="s">
        <v>12159</v>
      </c>
      <c r="C404" s="33" t="str">
        <f t="shared" si="12"/>
        <v>Yes</v>
      </c>
      <c r="D404" s="30">
        <f t="shared" si="13"/>
        <v>4.07</v>
      </c>
      <c r="E404" s="30">
        <v>11205</v>
      </c>
      <c r="F404" s="62" t="s">
        <v>11763</v>
      </c>
      <c r="G404" s="3" t="s">
        <v>12061</v>
      </c>
      <c r="H404" s="176">
        <v>1.6477732793522266</v>
      </c>
    </row>
    <row r="405" spans="1:8">
      <c r="A405" s="62">
        <v>403</v>
      </c>
      <c r="B405" s="173" t="s">
        <v>12160</v>
      </c>
      <c r="C405" s="33" t="str">
        <f t="shared" si="12"/>
        <v>Yes</v>
      </c>
      <c r="D405" s="30">
        <f t="shared" si="13"/>
        <v>1.01</v>
      </c>
      <c r="E405" s="30">
        <v>2781</v>
      </c>
      <c r="F405" s="62" t="s">
        <v>11763</v>
      </c>
      <c r="G405" s="3" t="s">
        <v>12061</v>
      </c>
      <c r="H405" s="176">
        <v>0.40890688259109309</v>
      </c>
    </row>
    <row r="406" spans="1:8">
      <c r="A406" s="62">
        <v>404</v>
      </c>
      <c r="B406" s="173" t="s">
        <v>12161</v>
      </c>
      <c r="C406" s="33" t="str">
        <f t="shared" si="12"/>
        <v>Yes</v>
      </c>
      <c r="D406" s="30">
        <f t="shared" si="13"/>
        <v>1.66</v>
      </c>
      <c r="E406" s="30">
        <v>4570</v>
      </c>
      <c r="F406" s="62" t="s">
        <v>11763</v>
      </c>
      <c r="G406" s="3" t="s">
        <v>12061</v>
      </c>
      <c r="H406" s="176">
        <v>0.67206477732793513</v>
      </c>
    </row>
    <row r="407" spans="1:8">
      <c r="A407" s="62">
        <v>405</v>
      </c>
      <c r="B407" s="173" t="s">
        <v>12162</v>
      </c>
      <c r="C407" s="33" t="str">
        <f t="shared" si="12"/>
        <v>Yes</v>
      </c>
      <c r="D407" s="30">
        <f t="shared" si="13"/>
        <v>2.6799999999999997</v>
      </c>
      <c r="E407" s="30">
        <v>7378</v>
      </c>
      <c r="F407" s="62" t="s">
        <v>11763</v>
      </c>
      <c r="G407" s="3" t="s">
        <v>12061</v>
      </c>
      <c r="H407" s="176">
        <v>1.0850202429149796</v>
      </c>
    </row>
    <row r="408" spans="1:8">
      <c r="A408" s="62">
        <v>406</v>
      </c>
      <c r="B408" s="173" t="s">
        <v>12163</v>
      </c>
      <c r="C408" s="33" t="str">
        <f t="shared" si="12"/>
        <v>Yes</v>
      </c>
      <c r="D408" s="30">
        <f t="shared" si="13"/>
        <v>0.2</v>
      </c>
      <c r="E408" s="30">
        <v>1000</v>
      </c>
      <c r="F408" s="62" t="s">
        <v>11763</v>
      </c>
      <c r="G408" s="3" t="s">
        <v>12061</v>
      </c>
      <c r="H408" s="176">
        <v>8.0971659919028341E-2</v>
      </c>
    </row>
    <row r="409" spans="1:8">
      <c r="A409" s="62">
        <v>407</v>
      </c>
      <c r="B409" s="173" t="s">
        <v>12164</v>
      </c>
      <c r="C409" s="33" t="str">
        <f t="shared" si="12"/>
        <v>Yes</v>
      </c>
      <c r="D409" s="30">
        <f t="shared" si="13"/>
        <v>4.5299999999999994</v>
      </c>
      <c r="E409" s="30">
        <v>12471</v>
      </c>
      <c r="F409" s="62" t="s">
        <v>11763</v>
      </c>
      <c r="G409" s="3" t="s">
        <v>12061</v>
      </c>
      <c r="H409" s="176">
        <v>1.8340080971659916</v>
      </c>
    </row>
    <row r="410" spans="1:8">
      <c r="A410" s="62">
        <v>408</v>
      </c>
      <c r="B410" s="173" t="s">
        <v>12165</v>
      </c>
      <c r="C410" s="33" t="str">
        <f t="shared" si="12"/>
        <v>Yes</v>
      </c>
      <c r="D410" s="30">
        <f t="shared" si="13"/>
        <v>2.13</v>
      </c>
      <c r="E410" s="30">
        <v>5864</v>
      </c>
      <c r="F410" s="62" t="s">
        <v>11763</v>
      </c>
      <c r="G410" s="3" t="s">
        <v>12061</v>
      </c>
      <c r="H410" s="176">
        <v>0.86234817813765174</v>
      </c>
    </row>
    <row r="411" spans="1:8">
      <c r="A411" s="62">
        <v>409</v>
      </c>
      <c r="B411" s="173" t="s">
        <v>11987</v>
      </c>
      <c r="C411" s="33" t="str">
        <f t="shared" si="12"/>
        <v>Yes</v>
      </c>
      <c r="D411" s="30">
        <f t="shared" si="13"/>
        <v>3.52</v>
      </c>
      <c r="E411" s="30">
        <v>9691</v>
      </c>
      <c r="F411" s="62" t="s">
        <v>11763</v>
      </c>
      <c r="G411" s="3" t="s">
        <v>12061</v>
      </c>
      <c r="H411" s="176">
        <v>1.4251012145748987</v>
      </c>
    </row>
    <row r="412" spans="1:8">
      <c r="A412" s="62">
        <v>410</v>
      </c>
      <c r="B412" s="173" t="s">
        <v>12166</v>
      </c>
      <c r="C412" s="33" t="str">
        <f t="shared" si="12"/>
        <v>Yes</v>
      </c>
      <c r="D412" s="30">
        <f t="shared" si="13"/>
        <v>3.09</v>
      </c>
      <c r="E412" s="30">
        <v>8507</v>
      </c>
      <c r="F412" s="62" t="s">
        <v>11763</v>
      </c>
      <c r="G412" s="3" t="s">
        <v>12061</v>
      </c>
      <c r="H412" s="176">
        <v>1.2510121457489878</v>
      </c>
    </row>
    <row r="413" spans="1:8">
      <c r="A413" s="62">
        <v>411</v>
      </c>
      <c r="B413" s="173" t="s">
        <v>12167</v>
      </c>
      <c r="C413" s="33" t="str">
        <f t="shared" si="12"/>
        <v>Yes</v>
      </c>
      <c r="D413" s="30">
        <f t="shared" si="13"/>
        <v>3.0700000000000003</v>
      </c>
      <c r="E413" s="30">
        <v>8452</v>
      </c>
      <c r="F413" s="62" t="s">
        <v>11763</v>
      </c>
      <c r="G413" s="3" t="s">
        <v>12061</v>
      </c>
      <c r="H413" s="176">
        <v>1.2429149797570851</v>
      </c>
    </row>
    <row r="414" spans="1:8">
      <c r="A414" s="62">
        <v>412</v>
      </c>
      <c r="B414" s="179" t="s">
        <v>12168</v>
      </c>
      <c r="C414" s="33" t="str">
        <f t="shared" si="12"/>
        <v>Yes</v>
      </c>
      <c r="D414" s="30">
        <f t="shared" si="13"/>
        <v>4.75</v>
      </c>
      <c r="E414" s="30">
        <v>13077</v>
      </c>
      <c r="F414" s="62" t="s">
        <v>11763</v>
      </c>
      <c r="G414" s="3" t="s">
        <v>12061</v>
      </c>
      <c r="H414" s="176">
        <v>1.9230769230769229</v>
      </c>
    </row>
    <row r="415" spans="1:8">
      <c r="A415" s="62">
        <v>413</v>
      </c>
      <c r="B415" s="173" t="s">
        <v>12169</v>
      </c>
      <c r="C415" s="33" t="str">
        <f t="shared" si="12"/>
        <v>Yes</v>
      </c>
      <c r="D415" s="30">
        <f t="shared" si="13"/>
        <v>2.7099999999999995</v>
      </c>
      <c r="E415" s="30">
        <v>7461</v>
      </c>
      <c r="F415" s="62" t="s">
        <v>11763</v>
      </c>
      <c r="G415" s="3" t="s">
        <v>12061</v>
      </c>
      <c r="H415" s="176">
        <v>1.0971659919028338</v>
      </c>
    </row>
    <row r="416" spans="1:8">
      <c r="A416" s="62">
        <v>414</v>
      </c>
      <c r="B416" s="173" t="s">
        <v>12170</v>
      </c>
      <c r="C416" s="33" t="str">
        <f t="shared" si="12"/>
        <v>No</v>
      </c>
      <c r="D416" s="30">
        <f t="shared" si="13"/>
        <v>4.9399999999999995</v>
      </c>
      <c r="E416" s="30">
        <v>13600</v>
      </c>
      <c r="F416" s="62" t="s">
        <v>11763</v>
      </c>
      <c r="G416" s="3" t="s">
        <v>12061</v>
      </c>
      <c r="H416" s="176">
        <v>1.9999999999999996</v>
      </c>
    </row>
    <row r="417" spans="1:8">
      <c r="A417" s="62">
        <v>415</v>
      </c>
      <c r="B417" s="173" t="s">
        <v>12171</v>
      </c>
      <c r="C417" s="33" t="str">
        <f t="shared" si="12"/>
        <v>No</v>
      </c>
      <c r="D417" s="30">
        <f t="shared" si="13"/>
        <v>4.9399999999999995</v>
      </c>
      <c r="E417" s="30">
        <v>13600</v>
      </c>
      <c r="F417" s="62" t="s">
        <v>11763</v>
      </c>
      <c r="G417" s="3" t="s">
        <v>12061</v>
      </c>
      <c r="H417" s="176">
        <v>1.9999999999999996</v>
      </c>
    </row>
    <row r="418" spans="1:8">
      <c r="A418" s="62">
        <v>416</v>
      </c>
      <c r="B418" s="173" t="s">
        <v>12172</v>
      </c>
      <c r="C418" s="33" t="str">
        <f t="shared" si="12"/>
        <v>No</v>
      </c>
      <c r="D418" s="30">
        <f t="shared" si="13"/>
        <v>4.9399999999999995</v>
      </c>
      <c r="E418" s="30">
        <v>13600</v>
      </c>
      <c r="F418" s="62" t="s">
        <v>11763</v>
      </c>
      <c r="G418" s="3" t="s">
        <v>12061</v>
      </c>
      <c r="H418" s="176">
        <v>1.9999999999999996</v>
      </c>
    </row>
    <row r="419" spans="1:8">
      <c r="A419" s="62">
        <v>417</v>
      </c>
      <c r="B419" s="173" t="s">
        <v>12173</v>
      </c>
      <c r="C419" s="33" t="str">
        <f t="shared" si="12"/>
        <v>Yes</v>
      </c>
      <c r="D419" s="30">
        <f t="shared" si="13"/>
        <v>1.04</v>
      </c>
      <c r="E419" s="30">
        <v>2863</v>
      </c>
      <c r="F419" s="62" t="s">
        <v>11763</v>
      </c>
      <c r="G419" s="3" t="s">
        <v>12061</v>
      </c>
      <c r="H419" s="176">
        <v>0.42105263157894735</v>
      </c>
    </row>
    <row r="420" spans="1:8">
      <c r="A420" s="62">
        <v>418</v>
      </c>
      <c r="B420" s="173" t="s">
        <v>12174</v>
      </c>
      <c r="C420" s="33" t="str">
        <f t="shared" si="12"/>
        <v>Yes</v>
      </c>
      <c r="D420" s="30">
        <f t="shared" si="13"/>
        <v>1.76</v>
      </c>
      <c r="E420" s="30">
        <v>4845</v>
      </c>
      <c r="F420" s="62" t="s">
        <v>11763</v>
      </c>
      <c r="G420" s="3" t="s">
        <v>12061</v>
      </c>
      <c r="H420" s="176">
        <v>0.71255060728744934</v>
      </c>
    </row>
    <row r="421" spans="1:8">
      <c r="A421" s="62">
        <v>419</v>
      </c>
      <c r="B421" s="173" t="s">
        <v>12175</v>
      </c>
      <c r="C421" s="33" t="str">
        <f t="shared" si="12"/>
        <v>Yes</v>
      </c>
      <c r="D421" s="30">
        <f t="shared" si="13"/>
        <v>3.6399999999999997</v>
      </c>
      <c r="E421" s="30">
        <v>10021</v>
      </c>
      <c r="F421" s="62" t="s">
        <v>11763</v>
      </c>
      <c r="G421" s="3" t="s">
        <v>12061</v>
      </c>
      <c r="H421" s="176">
        <v>1.4736842105263155</v>
      </c>
    </row>
    <row r="422" spans="1:8">
      <c r="A422" s="62">
        <v>420</v>
      </c>
      <c r="B422" s="173" t="s">
        <v>12176</v>
      </c>
      <c r="C422" s="33" t="str">
        <f t="shared" si="12"/>
        <v>Yes</v>
      </c>
      <c r="D422" s="30">
        <f t="shared" si="13"/>
        <v>1.98</v>
      </c>
      <c r="E422" s="30">
        <v>5451</v>
      </c>
      <c r="F422" s="62" t="s">
        <v>11763</v>
      </c>
      <c r="G422" s="3" t="s">
        <v>12061</v>
      </c>
      <c r="H422" s="176">
        <v>0.80161943319838047</v>
      </c>
    </row>
    <row r="423" spans="1:8">
      <c r="A423" s="62">
        <v>421</v>
      </c>
      <c r="B423" s="173" t="s">
        <v>12177</v>
      </c>
      <c r="C423" s="33" t="str">
        <f t="shared" si="12"/>
        <v>Yes</v>
      </c>
      <c r="D423" s="30">
        <f t="shared" si="13"/>
        <v>1.9</v>
      </c>
      <c r="E423" s="30">
        <v>5231</v>
      </c>
      <c r="F423" s="62" t="s">
        <v>11763</v>
      </c>
      <c r="G423" s="3" t="s">
        <v>12061</v>
      </c>
      <c r="H423" s="176">
        <v>0.76923076923076916</v>
      </c>
    </row>
    <row r="424" spans="1:8">
      <c r="A424" s="62">
        <v>422</v>
      </c>
      <c r="B424" s="173" t="s">
        <v>12178</v>
      </c>
      <c r="C424" s="33" t="str">
        <f t="shared" si="12"/>
        <v>Yes</v>
      </c>
      <c r="D424" s="30">
        <f t="shared" si="13"/>
        <v>1.75</v>
      </c>
      <c r="E424" s="30">
        <v>4818</v>
      </c>
      <c r="F424" s="62" t="s">
        <v>11763</v>
      </c>
      <c r="G424" s="3" t="s">
        <v>12061</v>
      </c>
      <c r="H424" s="176">
        <v>0.70850202429149789</v>
      </c>
    </row>
    <row r="425" spans="1:8">
      <c r="A425" s="62">
        <v>423</v>
      </c>
      <c r="B425" s="173" t="s">
        <v>12179</v>
      </c>
      <c r="C425" s="33" t="str">
        <f t="shared" si="12"/>
        <v>No</v>
      </c>
      <c r="D425" s="30">
        <f t="shared" si="13"/>
        <v>4.9399999999999995</v>
      </c>
      <c r="E425" s="30">
        <v>13600</v>
      </c>
      <c r="F425" s="62" t="s">
        <v>11763</v>
      </c>
      <c r="G425" s="3" t="s">
        <v>12061</v>
      </c>
      <c r="H425" s="176">
        <v>1.9999999999999996</v>
      </c>
    </row>
    <row r="426" spans="1:8">
      <c r="A426" s="62">
        <v>424</v>
      </c>
      <c r="B426" s="173" t="s">
        <v>12180</v>
      </c>
      <c r="C426" s="33" t="str">
        <f t="shared" si="12"/>
        <v>Yes</v>
      </c>
      <c r="D426" s="30">
        <f t="shared" si="13"/>
        <v>1.6499999999999997</v>
      </c>
      <c r="E426" s="30">
        <v>4543</v>
      </c>
      <c r="F426" s="62" t="s">
        <v>11763</v>
      </c>
      <c r="G426" s="3" t="s">
        <v>12061</v>
      </c>
      <c r="H426" s="176">
        <v>0.66801619433198367</v>
      </c>
    </row>
    <row r="427" spans="1:8">
      <c r="A427" s="62">
        <v>425</v>
      </c>
      <c r="B427" s="179" t="s">
        <v>12181</v>
      </c>
      <c r="C427" s="33" t="str">
        <f t="shared" si="12"/>
        <v>Yes</v>
      </c>
      <c r="D427" s="30">
        <f t="shared" si="13"/>
        <v>2.79</v>
      </c>
      <c r="E427" s="30">
        <v>7681</v>
      </c>
      <c r="F427" s="62" t="s">
        <v>11826</v>
      </c>
      <c r="G427" s="3" t="s">
        <v>12061</v>
      </c>
      <c r="H427" s="180">
        <v>1.1295546558704452</v>
      </c>
    </row>
    <row r="428" spans="1:8">
      <c r="A428" s="62">
        <v>426</v>
      </c>
      <c r="B428" s="173" t="s">
        <v>12182</v>
      </c>
      <c r="C428" s="33" t="str">
        <f t="shared" si="12"/>
        <v>No</v>
      </c>
      <c r="D428" s="30">
        <f t="shared" si="13"/>
        <v>4.9399999999999995</v>
      </c>
      <c r="E428" s="30">
        <v>13600</v>
      </c>
      <c r="F428" s="62" t="s">
        <v>11763</v>
      </c>
      <c r="G428" s="3" t="s">
        <v>12061</v>
      </c>
      <c r="H428" s="176">
        <v>1.9999999999999996</v>
      </c>
    </row>
    <row r="429" spans="1:8">
      <c r="A429" s="62">
        <v>427</v>
      </c>
      <c r="B429" s="173" t="s">
        <v>12183</v>
      </c>
      <c r="C429" s="33" t="str">
        <f t="shared" si="12"/>
        <v>Yes</v>
      </c>
      <c r="D429" s="30">
        <f t="shared" si="13"/>
        <v>2.7199999999999998</v>
      </c>
      <c r="E429" s="30">
        <v>7488</v>
      </c>
      <c r="F429" s="62" t="s">
        <v>11763</v>
      </c>
      <c r="G429" s="3" t="s">
        <v>12061</v>
      </c>
      <c r="H429" s="176">
        <v>1.1012145748987852</v>
      </c>
    </row>
    <row r="430" spans="1:8">
      <c r="A430" s="62">
        <v>428</v>
      </c>
      <c r="B430" s="173" t="s">
        <v>12184</v>
      </c>
      <c r="C430" s="33" t="str">
        <f t="shared" si="12"/>
        <v>Yes</v>
      </c>
      <c r="D430" s="30">
        <f t="shared" si="13"/>
        <v>1.3599999999999999</v>
      </c>
      <c r="E430" s="30">
        <v>3744</v>
      </c>
      <c r="F430" s="62" t="s">
        <v>12064</v>
      </c>
      <c r="G430" s="3" t="s">
        <v>12061</v>
      </c>
      <c r="H430" s="176">
        <v>0.55060728744939258</v>
      </c>
    </row>
    <row r="431" spans="1:8">
      <c r="A431" s="62">
        <v>429</v>
      </c>
      <c r="B431" s="173" t="s">
        <v>12185</v>
      </c>
      <c r="C431" s="33" t="str">
        <f t="shared" si="12"/>
        <v>Yes</v>
      </c>
      <c r="D431" s="30">
        <f t="shared" si="13"/>
        <v>1.51</v>
      </c>
      <c r="E431" s="30">
        <v>4157</v>
      </c>
      <c r="F431" s="62" t="s">
        <v>11763</v>
      </c>
      <c r="G431" s="3" t="s">
        <v>12061</v>
      </c>
      <c r="H431" s="176">
        <v>0.61133603238866396</v>
      </c>
    </row>
    <row r="432" spans="1:8">
      <c r="A432" s="62">
        <v>430</v>
      </c>
      <c r="B432" s="173" t="s">
        <v>12186</v>
      </c>
      <c r="C432" s="33" t="str">
        <f t="shared" si="12"/>
        <v>Yes</v>
      </c>
      <c r="D432" s="30">
        <f t="shared" si="13"/>
        <v>1.33</v>
      </c>
      <c r="E432" s="30">
        <v>3662</v>
      </c>
      <c r="F432" s="62" t="s">
        <v>11763</v>
      </c>
      <c r="G432" s="3" t="s">
        <v>12061</v>
      </c>
      <c r="H432" s="176">
        <v>0.53846153846153844</v>
      </c>
    </row>
    <row r="433" spans="1:8">
      <c r="A433" s="62">
        <v>431</v>
      </c>
      <c r="B433" s="173" t="s">
        <v>12187</v>
      </c>
      <c r="C433" s="33" t="str">
        <f t="shared" si="12"/>
        <v>Yes</v>
      </c>
      <c r="D433" s="30">
        <f t="shared" si="13"/>
        <v>1.98</v>
      </c>
      <c r="E433" s="30">
        <v>5451</v>
      </c>
      <c r="F433" s="62" t="s">
        <v>11763</v>
      </c>
      <c r="G433" s="3" t="s">
        <v>12061</v>
      </c>
      <c r="H433" s="176">
        <v>0.80161943319838047</v>
      </c>
    </row>
    <row r="434" spans="1:8">
      <c r="A434" s="62">
        <v>432</v>
      </c>
      <c r="B434" s="173" t="s">
        <v>12188</v>
      </c>
      <c r="C434" s="33" t="str">
        <f t="shared" si="12"/>
        <v>Yes</v>
      </c>
      <c r="D434" s="30">
        <f t="shared" si="13"/>
        <v>2.23</v>
      </c>
      <c r="E434" s="30">
        <v>6139</v>
      </c>
      <c r="F434" s="62" t="s">
        <v>11763</v>
      </c>
      <c r="G434" s="3" t="s">
        <v>12061</v>
      </c>
      <c r="H434" s="176">
        <v>0.90283400809716596</v>
      </c>
    </row>
    <row r="435" spans="1:8">
      <c r="A435" s="62">
        <v>433</v>
      </c>
      <c r="B435" s="173" t="s">
        <v>12189</v>
      </c>
      <c r="C435" s="33" t="str">
        <f t="shared" si="12"/>
        <v>Yes</v>
      </c>
      <c r="D435" s="30">
        <f t="shared" si="13"/>
        <v>1.17</v>
      </c>
      <c r="E435" s="30">
        <v>3221</v>
      </c>
      <c r="F435" s="62" t="s">
        <v>11763</v>
      </c>
      <c r="G435" s="3" t="s">
        <v>12061</v>
      </c>
      <c r="H435" s="176">
        <v>0.47368421052631571</v>
      </c>
    </row>
    <row r="436" spans="1:8">
      <c r="A436" s="62">
        <v>434</v>
      </c>
      <c r="B436" s="173" t="s">
        <v>12190</v>
      </c>
      <c r="C436" s="33" t="str">
        <f t="shared" si="12"/>
        <v>Yes</v>
      </c>
      <c r="D436" s="30">
        <f t="shared" si="13"/>
        <v>1.62</v>
      </c>
      <c r="E436" s="30">
        <v>4460</v>
      </c>
      <c r="F436" s="62" t="s">
        <v>11763</v>
      </c>
      <c r="G436" s="3" t="s">
        <v>12061</v>
      </c>
      <c r="H436" s="176">
        <v>0.65587044534412953</v>
      </c>
    </row>
    <row r="437" spans="1:8">
      <c r="A437" s="62">
        <v>435</v>
      </c>
      <c r="B437" s="173" t="s">
        <v>12191</v>
      </c>
      <c r="C437" s="33" t="str">
        <f t="shared" si="12"/>
        <v>Yes</v>
      </c>
      <c r="D437" s="30">
        <f t="shared" si="13"/>
        <v>0.7400000000000001</v>
      </c>
      <c r="E437" s="30">
        <v>2037</v>
      </c>
      <c r="F437" s="62" t="s">
        <v>11763</v>
      </c>
      <c r="G437" s="3" t="s">
        <v>12061</v>
      </c>
      <c r="H437" s="176">
        <v>0.29959514170040485</v>
      </c>
    </row>
    <row r="438" spans="1:8">
      <c r="A438" s="62">
        <v>436</v>
      </c>
      <c r="B438" s="173" t="s">
        <v>12192</v>
      </c>
      <c r="C438" s="33" t="str">
        <f t="shared" si="12"/>
        <v>Yes</v>
      </c>
      <c r="D438" s="30">
        <f t="shared" si="13"/>
        <v>4.8999999999999995</v>
      </c>
      <c r="E438" s="30">
        <v>13490</v>
      </c>
      <c r="F438" s="62" t="s">
        <v>11763</v>
      </c>
      <c r="G438" s="3" t="s">
        <v>12061</v>
      </c>
      <c r="H438" s="176">
        <v>1.983805668016194</v>
      </c>
    </row>
    <row r="439" spans="1:8">
      <c r="A439" s="62">
        <v>437</v>
      </c>
      <c r="B439" s="173" t="s">
        <v>12193</v>
      </c>
      <c r="C439" s="33" t="str">
        <f t="shared" si="12"/>
        <v>Yes</v>
      </c>
      <c r="D439" s="30">
        <f t="shared" si="13"/>
        <v>0.19</v>
      </c>
      <c r="E439" s="30">
        <v>1000</v>
      </c>
      <c r="F439" s="62" t="s">
        <v>11763</v>
      </c>
      <c r="G439" s="3" t="s">
        <v>12061</v>
      </c>
      <c r="H439" s="176">
        <v>7.6923076923076913E-2</v>
      </c>
    </row>
    <row r="440" spans="1:8">
      <c r="A440" s="62">
        <v>438</v>
      </c>
      <c r="B440" s="173" t="s">
        <v>12194</v>
      </c>
      <c r="C440" s="33" t="str">
        <f t="shared" si="12"/>
        <v>Yes</v>
      </c>
      <c r="D440" s="30">
        <f t="shared" si="13"/>
        <v>1.4199999999999997</v>
      </c>
      <c r="E440" s="30">
        <v>3909</v>
      </c>
      <c r="F440" s="62" t="s">
        <v>12064</v>
      </c>
      <c r="G440" s="3" t="s">
        <v>12061</v>
      </c>
      <c r="H440" s="176">
        <v>0.57489878542510109</v>
      </c>
    </row>
    <row r="441" spans="1:8">
      <c r="A441" s="62">
        <v>439</v>
      </c>
      <c r="B441" s="173" t="s">
        <v>12195</v>
      </c>
      <c r="C441" s="33" t="str">
        <f t="shared" si="12"/>
        <v>Yes</v>
      </c>
      <c r="D441" s="30">
        <f t="shared" si="13"/>
        <v>2.6799999999999997</v>
      </c>
      <c r="E441" s="30">
        <v>7378</v>
      </c>
      <c r="F441" s="62" t="s">
        <v>11763</v>
      </c>
      <c r="G441" s="3" t="s">
        <v>12061</v>
      </c>
      <c r="H441" s="176">
        <v>1.0850202429149796</v>
      </c>
    </row>
    <row r="442" spans="1:8">
      <c r="A442" s="62">
        <v>440</v>
      </c>
      <c r="B442" s="173" t="s">
        <v>12196</v>
      </c>
      <c r="C442" s="33" t="str">
        <f t="shared" si="12"/>
        <v>Yes</v>
      </c>
      <c r="D442" s="30">
        <f t="shared" si="13"/>
        <v>2.58</v>
      </c>
      <c r="E442" s="30">
        <v>7103</v>
      </c>
      <c r="F442" s="62" t="s">
        <v>11763</v>
      </c>
      <c r="G442" s="3" t="s">
        <v>12061</v>
      </c>
      <c r="H442" s="176">
        <v>1.0445344129554655</v>
      </c>
    </row>
    <row r="443" spans="1:8">
      <c r="A443" s="62">
        <v>441</v>
      </c>
      <c r="B443" s="173" t="s">
        <v>12197</v>
      </c>
      <c r="C443" s="33" t="str">
        <f t="shared" si="12"/>
        <v>Yes</v>
      </c>
      <c r="D443" s="30">
        <f t="shared" si="13"/>
        <v>0.47</v>
      </c>
      <c r="E443" s="30">
        <v>1294</v>
      </c>
      <c r="F443" s="62" t="s">
        <v>12064</v>
      </c>
      <c r="G443" s="3" t="s">
        <v>12061</v>
      </c>
      <c r="H443" s="176">
        <v>0.19028340080971656</v>
      </c>
    </row>
    <row r="444" spans="1:8">
      <c r="A444" s="62">
        <v>442</v>
      </c>
      <c r="B444" s="173" t="s">
        <v>12198</v>
      </c>
      <c r="C444" s="33" t="str">
        <f t="shared" si="12"/>
        <v>Yes</v>
      </c>
      <c r="D444" s="30">
        <f t="shared" si="13"/>
        <v>2.2600000000000002</v>
      </c>
      <c r="E444" s="30">
        <v>6222</v>
      </c>
      <c r="F444" s="62" t="s">
        <v>11763</v>
      </c>
      <c r="G444" s="3" t="s">
        <v>12061</v>
      </c>
      <c r="H444" s="176">
        <v>0.91497975708502022</v>
      </c>
    </row>
    <row r="445" spans="1:8">
      <c r="A445" s="62">
        <v>443</v>
      </c>
      <c r="B445" s="173" t="s">
        <v>12199</v>
      </c>
      <c r="C445" s="33" t="str">
        <f t="shared" si="12"/>
        <v>Yes</v>
      </c>
      <c r="D445" s="30">
        <f t="shared" si="13"/>
        <v>3.61</v>
      </c>
      <c r="E445" s="30">
        <v>9938</v>
      </c>
      <c r="F445" s="62" t="s">
        <v>11763</v>
      </c>
      <c r="G445" s="3" t="s">
        <v>12061</v>
      </c>
      <c r="H445" s="176">
        <v>1.4615384615384615</v>
      </c>
    </row>
    <row r="446" spans="1:8">
      <c r="A446" s="62">
        <v>444</v>
      </c>
      <c r="B446" s="173" t="s">
        <v>12200</v>
      </c>
      <c r="C446" s="33" t="str">
        <f t="shared" si="12"/>
        <v>Yes</v>
      </c>
      <c r="D446" s="30">
        <f t="shared" si="13"/>
        <v>0.84000000000000008</v>
      </c>
      <c r="E446" s="30">
        <v>2313</v>
      </c>
      <c r="F446" s="62" t="s">
        <v>11763</v>
      </c>
      <c r="G446" s="3" t="s">
        <v>12061</v>
      </c>
      <c r="H446" s="176">
        <v>0.34008097165991902</v>
      </c>
    </row>
    <row r="447" spans="1:8">
      <c r="A447" s="62">
        <v>445</v>
      </c>
      <c r="B447" s="173" t="s">
        <v>12042</v>
      </c>
      <c r="C447" s="33" t="str">
        <f t="shared" si="12"/>
        <v>Yes</v>
      </c>
      <c r="D447" s="30">
        <f t="shared" si="13"/>
        <v>0.88</v>
      </c>
      <c r="E447" s="30">
        <v>2423</v>
      </c>
      <c r="F447" s="62" t="s">
        <v>11763</v>
      </c>
      <c r="G447" s="3" t="s">
        <v>12061</v>
      </c>
      <c r="H447" s="176">
        <v>0.35627530364372467</v>
      </c>
    </row>
    <row r="448" spans="1:8">
      <c r="A448" s="62">
        <v>446</v>
      </c>
      <c r="B448" s="173" t="s">
        <v>12201</v>
      </c>
      <c r="C448" s="33" t="str">
        <f t="shared" si="12"/>
        <v>Yes</v>
      </c>
      <c r="D448" s="30">
        <f t="shared" si="13"/>
        <v>1.9000000000000004</v>
      </c>
      <c r="E448" s="30">
        <v>5231</v>
      </c>
      <c r="F448" s="62" t="s">
        <v>11763</v>
      </c>
      <c r="G448" s="3" t="s">
        <v>12061</v>
      </c>
      <c r="H448" s="176">
        <v>0.76923076923076927</v>
      </c>
    </row>
    <row r="449" spans="1:8">
      <c r="A449" s="62">
        <v>447</v>
      </c>
      <c r="B449" s="173" t="s">
        <v>12202</v>
      </c>
      <c r="C449" s="33" t="str">
        <f t="shared" si="12"/>
        <v>Yes</v>
      </c>
      <c r="D449" s="30">
        <f t="shared" si="13"/>
        <v>0.82</v>
      </c>
      <c r="E449" s="30">
        <v>2257</v>
      </c>
      <c r="F449" s="62" t="s">
        <v>11763</v>
      </c>
      <c r="G449" s="3" t="s">
        <v>12061</v>
      </c>
      <c r="H449" s="176">
        <v>0.33198380566801616</v>
      </c>
    </row>
    <row r="450" spans="1:8">
      <c r="A450" s="62">
        <v>448</v>
      </c>
      <c r="B450" s="173" t="s">
        <v>12203</v>
      </c>
      <c r="C450" s="33" t="str">
        <f t="shared" si="12"/>
        <v>Yes</v>
      </c>
      <c r="D450" s="30">
        <f t="shared" si="13"/>
        <v>1.1000000000000001</v>
      </c>
      <c r="E450" s="30">
        <v>3028</v>
      </c>
      <c r="F450" s="62" t="s">
        <v>11763</v>
      </c>
      <c r="G450" s="3" t="s">
        <v>12061</v>
      </c>
      <c r="H450" s="176">
        <v>0.44534412955465585</v>
      </c>
    </row>
    <row r="451" spans="1:8">
      <c r="A451" s="62">
        <v>449</v>
      </c>
      <c r="B451" s="173" t="s">
        <v>12048</v>
      </c>
      <c r="C451" s="33" t="str">
        <f t="shared" ref="C451:C514" si="14">IF(H451=2,"No","Yes")</f>
        <v>Yes</v>
      </c>
      <c r="D451" s="30">
        <f t="shared" si="13"/>
        <v>4.49</v>
      </c>
      <c r="E451" s="30">
        <v>12361</v>
      </c>
      <c r="F451" s="62" t="s">
        <v>11763</v>
      </c>
      <c r="G451" s="3" t="s">
        <v>12061</v>
      </c>
      <c r="H451" s="176">
        <v>1.8178137651821862</v>
      </c>
    </row>
    <row r="452" spans="1:8">
      <c r="A452" s="62">
        <v>450</v>
      </c>
      <c r="B452" s="173" t="s">
        <v>12204</v>
      </c>
      <c r="C452" s="33" t="str">
        <f t="shared" si="14"/>
        <v>Yes</v>
      </c>
      <c r="D452" s="30">
        <f t="shared" ref="D452:D515" si="15">H452*2.47</f>
        <v>1.44</v>
      </c>
      <c r="E452" s="30">
        <v>3964</v>
      </c>
      <c r="F452" s="62" t="s">
        <v>12064</v>
      </c>
      <c r="G452" s="3" t="s">
        <v>12061</v>
      </c>
      <c r="H452" s="176">
        <v>0.582995951417004</v>
      </c>
    </row>
    <row r="453" spans="1:8">
      <c r="A453" s="62">
        <v>451</v>
      </c>
      <c r="B453" s="173" t="s">
        <v>12205</v>
      </c>
      <c r="C453" s="33" t="str">
        <f t="shared" si="14"/>
        <v>Yes</v>
      </c>
      <c r="D453" s="30">
        <f t="shared" si="15"/>
        <v>1.98</v>
      </c>
      <c r="E453" s="30">
        <v>5451</v>
      </c>
      <c r="F453" s="62" t="s">
        <v>11763</v>
      </c>
      <c r="G453" s="3" t="s">
        <v>12061</v>
      </c>
      <c r="H453" s="176">
        <v>0.80161943319838047</v>
      </c>
    </row>
    <row r="454" spans="1:8">
      <c r="A454" s="62">
        <v>452</v>
      </c>
      <c r="B454" s="173" t="s">
        <v>12206</v>
      </c>
      <c r="C454" s="33" t="str">
        <f t="shared" si="14"/>
        <v>Yes</v>
      </c>
      <c r="D454" s="30">
        <f t="shared" si="15"/>
        <v>0.48</v>
      </c>
      <c r="E454" s="30">
        <v>1321</v>
      </c>
      <c r="F454" s="62" t="s">
        <v>11826</v>
      </c>
      <c r="G454" s="3" t="s">
        <v>12061</v>
      </c>
      <c r="H454" s="176">
        <v>0.19433198380566799</v>
      </c>
    </row>
    <row r="455" spans="1:8">
      <c r="A455" s="62">
        <v>453</v>
      </c>
      <c r="B455" s="173" t="s">
        <v>12207</v>
      </c>
      <c r="C455" s="33" t="str">
        <f t="shared" si="14"/>
        <v>Yes</v>
      </c>
      <c r="D455" s="30">
        <f t="shared" si="15"/>
        <v>1.6400000000000003</v>
      </c>
      <c r="E455" s="30">
        <v>4515</v>
      </c>
      <c r="F455" s="62" t="s">
        <v>11763</v>
      </c>
      <c r="G455" s="3" t="s">
        <v>12061</v>
      </c>
      <c r="H455" s="176">
        <v>0.66396761133603244</v>
      </c>
    </row>
    <row r="456" spans="1:8">
      <c r="A456" s="62">
        <v>454</v>
      </c>
      <c r="B456" s="3" t="s">
        <v>12208</v>
      </c>
      <c r="C456" s="33" t="str">
        <f t="shared" si="14"/>
        <v>Yes</v>
      </c>
      <c r="D456" s="30">
        <f t="shared" si="15"/>
        <v>1.5899999999999999</v>
      </c>
      <c r="E456" s="30">
        <v>4377</v>
      </c>
      <c r="F456" s="62" t="s">
        <v>11763</v>
      </c>
      <c r="G456" s="3" t="s">
        <v>12209</v>
      </c>
      <c r="H456" s="176">
        <v>0.64372469635627516</v>
      </c>
    </row>
    <row r="457" spans="1:8">
      <c r="A457" s="62">
        <v>455</v>
      </c>
      <c r="B457" s="3" t="s">
        <v>12210</v>
      </c>
      <c r="C457" s="33" t="str">
        <f t="shared" si="14"/>
        <v>Yes</v>
      </c>
      <c r="D457" s="30">
        <f t="shared" si="15"/>
        <v>3.31</v>
      </c>
      <c r="E457" s="30">
        <v>9113</v>
      </c>
      <c r="F457" s="62" t="s">
        <v>11763</v>
      </c>
      <c r="G457" s="3" t="s">
        <v>12209</v>
      </c>
      <c r="H457" s="176">
        <v>1.3400809716599189</v>
      </c>
    </row>
    <row r="458" spans="1:8">
      <c r="A458" s="62">
        <v>456</v>
      </c>
      <c r="B458" s="3" t="s">
        <v>12211</v>
      </c>
      <c r="C458" s="33" t="str">
        <f t="shared" si="14"/>
        <v>Yes</v>
      </c>
      <c r="D458" s="30">
        <f t="shared" si="15"/>
        <v>0.53</v>
      </c>
      <c r="E458" s="30">
        <v>1459</v>
      </c>
      <c r="F458" s="62" t="s">
        <v>11763</v>
      </c>
      <c r="G458" s="3" t="s">
        <v>12209</v>
      </c>
      <c r="H458" s="176">
        <v>0.2145748987854251</v>
      </c>
    </row>
    <row r="459" spans="1:8">
      <c r="A459" s="62">
        <v>457</v>
      </c>
      <c r="B459" s="3" t="s">
        <v>12212</v>
      </c>
      <c r="C459" s="33" t="str">
        <f t="shared" si="14"/>
        <v>Yes</v>
      </c>
      <c r="D459" s="30">
        <f t="shared" si="15"/>
        <v>0.3</v>
      </c>
      <c r="E459" s="30">
        <v>1000</v>
      </c>
      <c r="F459" s="62" t="s">
        <v>11763</v>
      </c>
      <c r="G459" s="3" t="s">
        <v>12209</v>
      </c>
      <c r="H459" s="176">
        <v>0.12145748987854249</v>
      </c>
    </row>
    <row r="460" spans="1:8">
      <c r="A460" s="62">
        <v>458</v>
      </c>
      <c r="B460" s="3" t="s">
        <v>12213</v>
      </c>
      <c r="C460" s="33" t="str">
        <f t="shared" si="14"/>
        <v>Yes</v>
      </c>
      <c r="D460" s="30">
        <f t="shared" si="15"/>
        <v>2.62</v>
      </c>
      <c r="E460" s="30">
        <v>7213</v>
      </c>
      <c r="F460" s="62" t="s">
        <v>11781</v>
      </c>
      <c r="G460" s="3" t="s">
        <v>12209</v>
      </c>
      <c r="H460" s="176">
        <v>1.0607287449392713</v>
      </c>
    </row>
    <row r="461" spans="1:8">
      <c r="A461" s="62">
        <v>459</v>
      </c>
      <c r="B461" s="3" t="s">
        <v>12214</v>
      </c>
      <c r="C461" s="33" t="str">
        <f t="shared" si="14"/>
        <v>Yes</v>
      </c>
      <c r="D461" s="30">
        <f t="shared" si="15"/>
        <v>2.9600000000000004</v>
      </c>
      <c r="E461" s="30">
        <v>8149</v>
      </c>
      <c r="F461" s="62" t="s">
        <v>11763</v>
      </c>
      <c r="G461" s="3" t="s">
        <v>12209</v>
      </c>
      <c r="H461" s="176">
        <v>1.1983805668016194</v>
      </c>
    </row>
    <row r="462" spans="1:8">
      <c r="A462" s="62">
        <v>460</v>
      </c>
      <c r="B462" s="3" t="s">
        <v>12215</v>
      </c>
      <c r="C462" s="33" t="str">
        <f t="shared" si="14"/>
        <v>Yes</v>
      </c>
      <c r="D462" s="30">
        <f t="shared" si="15"/>
        <v>0.61</v>
      </c>
      <c r="E462" s="30">
        <v>1679</v>
      </c>
      <c r="F462" s="62" t="s">
        <v>11763</v>
      </c>
      <c r="G462" s="3" t="s">
        <v>12209</v>
      </c>
      <c r="H462" s="176">
        <v>0.24696356275303641</v>
      </c>
    </row>
    <row r="463" spans="1:8">
      <c r="A463" s="62">
        <v>461</v>
      </c>
      <c r="B463" s="181" t="s">
        <v>12216</v>
      </c>
      <c r="C463" s="33" t="str">
        <f t="shared" si="14"/>
        <v>No</v>
      </c>
      <c r="D463" s="30">
        <f t="shared" si="15"/>
        <v>4.9400000000000004</v>
      </c>
      <c r="E463" s="160">
        <v>13600</v>
      </c>
      <c r="F463" s="62" t="s">
        <v>11763</v>
      </c>
      <c r="G463" s="3" t="s">
        <v>12209</v>
      </c>
      <c r="H463" s="176">
        <v>2</v>
      </c>
    </row>
    <row r="464" spans="1:8">
      <c r="A464" s="62">
        <v>462</v>
      </c>
      <c r="B464" s="3" t="s">
        <v>12217</v>
      </c>
      <c r="C464" s="33" t="str">
        <f t="shared" si="14"/>
        <v>No</v>
      </c>
      <c r="D464" s="30">
        <f t="shared" si="15"/>
        <v>4.9400000000000004</v>
      </c>
      <c r="E464" s="30">
        <v>13600</v>
      </c>
      <c r="F464" s="62" t="s">
        <v>11763</v>
      </c>
      <c r="G464" s="3" t="s">
        <v>12209</v>
      </c>
      <c r="H464" s="176">
        <v>2</v>
      </c>
    </row>
    <row r="465" spans="1:8">
      <c r="A465" s="62">
        <v>463</v>
      </c>
      <c r="B465" s="3" t="s">
        <v>12218</v>
      </c>
      <c r="C465" s="33" t="str">
        <f t="shared" si="14"/>
        <v>Yes</v>
      </c>
      <c r="D465" s="30">
        <f t="shared" si="15"/>
        <v>3.5</v>
      </c>
      <c r="E465" s="30">
        <v>9636</v>
      </c>
      <c r="F465" s="62" t="s">
        <v>11763</v>
      </c>
      <c r="G465" s="3" t="s">
        <v>12209</v>
      </c>
      <c r="H465" s="176">
        <v>1.4170040485829958</v>
      </c>
    </row>
    <row r="466" spans="1:8">
      <c r="A466" s="62">
        <v>464</v>
      </c>
      <c r="B466" s="3" t="s">
        <v>12219</v>
      </c>
      <c r="C466" s="33" t="str">
        <f t="shared" si="14"/>
        <v>Yes</v>
      </c>
      <c r="D466" s="30">
        <f t="shared" si="15"/>
        <v>1.4</v>
      </c>
      <c r="E466" s="30">
        <v>3854</v>
      </c>
      <c r="F466" s="62" t="s">
        <v>11763</v>
      </c>
      <c r="G466" s="3" t="s">
        <v>12209</v>
      </c>
      <c r="H466" s="176">
        <v>0.56680161943319829</v>
      </c>
    </row>
    <row r="467" spans="1:8">
      <c r="A467" s="62">
        <v>465</v>
      </c>
      <c r="B467" s="3" t="s">
        <v>12220</v>
      </c>
      <c r="C467" s="33" t="str">
        <f t="shared" si="14"/>
        <v>Yes</v>
      </c>
      <c r="D467" s="30">
        <f t="shared" si="15"/>
        <v>0.3</v>
      </c>
      <c r="E467" s="30">
        <v>1000</v>
      </c>
      <c r="F467" s="62" t="s">
        <v>11763</v>
      </c>
      <c r="G467" s="3" t="s">
        <v>12209</v>
      </c>
      <c r="H467" s="176">
        <v>0.12145748987854249</v>
      </c>
    </row>
    <row r="468" spans="1:8">
      <c r="A468" s="62">
        <v>466</v>
      </c>
      <c r="B468" s="3" t="s">
        <v>12221</v>
      </c>
      <c r="C468" s="33" t="str">
        <f t="shared" si="14"/>
        <v>Yes</v>
      </c>
      <c r="D468" s="30">
        <f t="shared" si="15"/>
        <v>0.44</v>
      </c>
      <c r="E468" s="30">
        <v>1211</v>
      </c>
      <c r="F468" s="62" t="s">
        <v>11763</v>
      </c>
      <c r="G468" s="3" t="s">
        <v>12209</v>
      </c>
      <c r="H468" s="176">
        <v>0.17813765182186234</v>
      </c>
    </row>
    <row r="469" spans="1:8">
      <c r="A469" s="62">
        <v>467</v>
      </c>
      <c r="B469" s="3" t="s">
        <v>12222</v>
      </c>
      <c r="C469" s="33" t="str">
        <f t="shared" si="14"/>
        <v>Yes</v>
      </c>
      <c r="D469" s="30">
        <f t="shared" si="15"/>
        <v>1.99</v>
      </c>
      <c r="E469" s="30">
        <v>5479</v>
      </c>
      <c r="F469" s="62" t="s">
        <v>11763</v>
      </c>
      <c r="G469" s="3" t="s">
        <v>12209</v>
      </c>
      <c r="H469" s="176">
        <v>0.80566801619433193</v>
      </c>
    </row>
    <row r="470" spans="1:8">
      <c r="A470" s="62">
        <v>468</v>
      </c>
      <c r="B470" s="3" t="s">
        <v>12223</v>
      </c>
      <c r="C470" s="33" t="str">
        <f t="shared" si="14"/>
        <v>Yes</v>
      </c>
      <c r="D470" s="30">
        <f t="shared" si="15"/>
        <v>3.0700000000000003</v>
      </c>
      <c r="E470" s="30">
        <v>8452</v>
      </c>
      <c r="F470" s="62" t="s">
        <v>11763</v>
      </c>
      <c r="G470" s="3" t="s">
        <v>12209</v>
      </c>
      <c r="H470" s="176">
        <v>1.2429149797570851</v>
      </c>
    </row>
    <row r="471" spans="1:8">
      <c r="A471" s="62">
        <v>469</v>
      </c>
      <c r="B471" s="3" t="s">
        <v>12224</v>
      </c>
      <c r="C471" s="33" t="str">
        <f t="shared" si="14"/>
        <v>Yes</v>
      </c>
      <c r="D471" s="30">
        <f t="shared" si="15"/>
        <v>1.57</v>
      </c>
      <c r="E471" s="30">
        <v>4322</v>
      </c>
      <c r="F471" s="62" t="s">
        <v>11763</v>
      </c>
      <c r="G471" s="3" t="s">
        <v>12209</v>
      </c>
      <c r="H471" s="176">
        <v>0.63562753036437247</v>
      </c>
    </row>
    <row r="472" spans="1:8">
      <c r="A472" s="62">
        <v>470</v>
      </c>
      <c r="B472" s="3" t="s">
        <v>12225</v>
      </c>
      <c r="C472" s="33" t="str">
        <f t="shared" si="14"/>
        <v>No</v>
      </c>
      <c r="D472" s="30">
        <f t="shared" si="15"/>
        <v>4.9400000000000004</v>
      </c>
      <c r="E472" s="30">
        <v>13600</v>
      </c>
      <c r="F472" s="62" t="s">
        <v>11763</v>
      </c>
      <c r="G472" s="3" t="s">
        <v>12209</v>
      </c>
      <c r="H472" s="176">
        <v>2</v>
      </c>
    </row>
    <row r="473" spans="1:8">
      <c r="A473" s="62">
        <v>471</v>
      </c>
      <c r="B473" s="3" t="s">
        <v>12226</v>
      </c>
      <c r="C473" s="33" t="str">
        <f t="shared" si="14"/>
        <v>Yes</v>
      </c>
      <c r="D473" s="30">
        <f t="shared" si="15"/>
        <v>3.0300000000000002</v>
      </c>
      <c r="E473" s="30">
        <v>8342</v>
      </c>
      <c r="F473" s="62" t="s">
        <v>11763</v>
      </c>
      <c r="G473" s="3" t="s">
        <v>12209</v>
      </c>
      <c r="H473" s="176">
        <v>1.2267206477732793</v>
      </c>
    </row>
    <row r="474" spans="1:8">
      <c r="A474" s="62">
        <v>472</v>
      </c>
      <c r="B474" s="3" t="s">
        <v>12227</v>
      </c>
      <c r="C474" s="33" t="str">
        <f t="shared" si="14"/>
        <v>Yes</v>
      </c>
      <c r="D474" s="30">
        <f t="shared" si="15"/>
        <v>0.89</v>
      </c>
      <c r="E474" s="30">
        <v>2450</v>
      </c>
      <c r="F474" s="62" t="s">
        <v>11763</v>
      </c>
      <c r="G474" s="3" t="s">
        <v>12209</v>
      </c>
      <c r="H474" s="176">
        <v>0.36032388663967607</v>
      </c>
    </row>
    <row r="475" spans="1:8">
      <c r="A475" s="62">
        <v>473</v>
      </c>
      <c r="B475" s="3" t="s">
        <v>12228</v>
      </c>
      <c r="C475" s="33" t="str">
        <f t="shared" si="14"/>
        <v>Yes</v>
      </c>
      <c r="D475" s="30">
        <f t="shared" si="15"/>
        <v>3.26</v>
      </c>
      <c r="E475" s="30">
        <v>8975</v>
      </c>
      <c r="F475" s="62" t="s">
        <v>11763</v>
      </c>
      <c r="G475" s="3" t="s">
        <v>12209</v>
      </c>
      <c r="H475" s="176">
        <v>1.3198380566801617</v>
      </c>
    </row>
    <row r="476" spans="1:8">
      <c r="A476" s="62">
        <v>474</v>
      </c>
      <c r="B476" s="3" t="s">
        <v>12229</v>
      </c>
      <c r="C476" s="33" t="str">
        <f t="shared" si="14"/>
        <v>Yes</v>
      </c>
      <c r="D476" s="30">
        <f t="shared" si="15"/>
        <v>1.88</v>
      </c>
      <c r="E476" s="30">
        <v>5176</v>
      </c>
      <c r="F476" s="62" t="s">
        <v>11763</v>
      </c>
      <c r="G476" s="3" t="s">
        <v>12209</v>
      </c>
      <c r="H476" s="176">
        <v>0.76113360323886625</v>
      </c>
    </row>
    <row r="477" spans="1:8">
      <c r="A477" s="62">
        <v>475</v>
      </c>
      <c r="B477" s="3" t="s">
        <v>12230</v>
      </c>
      <c r="C477" s="33" t="str">
        <f t="shared" si="14"/>
        <v>Yes</v>
      </c>
      <c r="D477" s="30">
        <f t="shared" si="15"/>
        <v>1.27</v>
      </c>
      <c r="E477" s="30">
        <v>3496</v>
      </c>
      <c r="F477" s="62" t="s">
        <v>11777</v>
      </c>
      <c r="G477" s="3" t="s">
        <v>12209</v>
      </c>
      <c r="H477" s="176">
        <v>0.51417004048582993</v>
      </c>
    </row>
    <row r="478" spans="1:8">
      <c r="A478" s="62">
        <v>476</v>
      </c>
      <c r="B478" s="3" t="s">
        <v>12231</v>
      </c>
      <c r="C478" s="33" t="str">
        <f t="shared" si="14"/>
        <v>Yes</v>
      </c>
      <c r="D478" s="30">
        <f t="shared" si="15"/>
        <v>1.1500000000000001</v>
      </c>
      <c r="E478" s="30">
        <v>3166</v>
      </c>
      <c r="F478" s="62" t="s">
        <v>11763</v>
      </c>
      <c r="G478" s="3" t="s">
        <v>12209</v>
      </c>
      <c r="H478" s="176">
        <v>0.46558704453441296</v>
      </c>
    </row>
    <row r="479" spans="1:8">
      <c r="A479" s="62">
        <v>477</v>
      </c>
      <c r="B479" s="3" t="s">
        <v>12232</v>
      </c>
      <c r="C479" s="33" t="str">
        <f t="shared" si="14"/>
        <v>Yes</v>
      </c>
      <c r="D479" s="30">
        <f t="shared" si="15"/>
        <v>1.62</v>
      </c>
      <c r="E479" s="30">
        <v>4460</v>
      </c>
      <c r="F479" s="62" t="s">
        <v>11763</v>
      </c>
      <c r="G479" s="3" t="s">
        <v>12209</v>
      </c>
      <c r="H479" s="176">
        <v>0.65587044534412953</v>
      </c>
    </row>
    <row r="480" spans="1:8">
      <c r="A480" s="62">
        <v>478</v>
      </c>
      <c r="B480" s="3" t="s">
        <v>12233</v>
      </c>
      <c r="C480" s="33" t="str">
        <f t="shared" si="14"/>
        <v>Yes</v>
      </c>
      <c r="D480" s="30">
        <f t="shared" si="15"/>
        <v>0.64</v>
      </c>
      <c r="E480" s="30">
        <v>1762</v>
      </c>
      <c r="F480" s="62" t="s">
        <v>11763</v>
      </c>
      <c r="G480" s="3" t="s">
        <v>12209</v>
      </c>
      <c r="H480" s="176">
        <v>0.25910931174089069</v>
      </c>
    </row>
    <row r="481" spans="1:8">
      <c r="A481" s="62">
        <v>479</v>
      </c>
      <c r="B481" s="3" t="s">
        <v>12234</v>
      </c>
      <c r="C481" s="33" t="str">
        <f t="shared" si="14"/>
        <v>Yes</v>
      </c>
      <c r="D481" s="30">
        <f t="shared" si="15"/>
        <v>2.6900000000000008</v>
      </c>
      <c r="E481" s="30">
        <v>7406</v>
      </c>
      <c r="F481" s="62" t="s">
        <v>11763</v>
      </c>
      <c r="G481" s="3" t="s">
        <v>12209</v>
      </c>
      <c r="H481" s="176">
        <v>1.0890688259109313</v>
      </c>
    </row>
    <row r="482" spans="1:8">
      <c r="A482" s="62">
        <v>480</v>
      </c>
      <c r="B482" s="3" t="s">
        <v>12235</v>
      </c>
      <c r="C482" s="33" t="str">
        <f t="shared" si="14"/>
        <v>Yes</v>
      </c>
      <c r="D482" s="30">
        <f t="shared" si="15"/>
        <v>1.7</v>
      </c>
      <c r="E482" s="30">
        <v>4680</v>
      </c>
      <c r="F482" s="62" t="s">
        <v>11763</v>
      </c>
      <c r="G482" s="3" t="s">
        <v>12209</v>
      </c>
      <c r="H482" s="176">
        <v>0.68825910931174084</v>
      </c>
    </row>
    <row r="483" spans="1:8">
      <c r="A483" s="62">
        <v>481</v>
      </c>
      <c r="B483" s="3" t="s">
        <v>12236</v>
      </c>
      <c r="C483" s="33" t="str">
        <f t="shared" si="14"/>
        <v>Yes</v>
      </c>
      <c r="D483" s="30">
        <f t="shared" si="15"/>
        <v>0.96000000000000008</v>
      </c>
      <c r="E483" s="30">
        <v>2643</v>
      </c>
      <c r="F483" s="62" t="s">
        <v>11763</v>
      </c>
      <c r="G483" s="3" t="s">
        <v>12209</v>
      </c>
      <c r="H483" s="176">
        <v>0.38866396761133604</v>
      </c>
    </row>
    <row r="484" spans="1:8">
      <c r="A484" s="62">
        <v>482</v>
      </c>
      <c r="B484" s="3" t="s">
        <v>12237</v>
      </c>
      <c r="C484" s="33" t="str">
        <f t="shared" si="14"/>
        <v>Yes</v>
      </c>
      <c r="D484" s="30">
        <f t="shared" si="15"/>
        <v>1.18</v>
      </c>
      <c r="E484" s="30">
        <v>3249</v>
      </c>
      <c r="F484" s="62" t="s">
        <v>11763</v>
      </c>
      <c r="G484" s="3" t="s">
        <v>12209</v>
      </c>
      <c r="H484" s="176">
        <v>0.47773279352226716</v>
      </c>
    </row>
    <row r="485" spans="1:8">
      <c r="A485" s="62">
        <v>483</v>
      </c>
      <c r="B485" s="3" t="s">
        <v>12238</v>
      </c>
      <c r="C485" s="33" t="str">
        <f t="shared" si="14"/>
        <v>No</v>
      </c>
      <c r="D485" s="30">
        <f t="shared" si="15"/>
        <v>4.9400000000000004</v>
      </c>
      <c r="E485" s="30">
        <v>13600</v>
      </c>
      <c r="F485" s="62" t="s">
        <v>11763</v>
      </c>
      <c r="G485" s="3" t="s">
        <v>12209</v>
      </c>
      <c r="H485" s="176">
        <v>2</v>
      </c>
    </row>
    <row r="486" spans="1:8">
      <c r="A486" s="62">
        <v>484</v>
      </c>
      <c r="B486" s="3" t="s">
        <v>12239</v>
      </c>
      <c r="C486" s="33" t="str">
        <f t="shared" si="14"/>
        <v>Yes</v>
      </c>
      <c r="D486" s="30">
        <f t="shared" si="15"/>
        <v>2.88</v>
      </c>
      <c r="E486" s="30">
        <v>7929</v>
      </c>
      <c r="F486" s="62" t="s">
        <v>11763</v>
      </c>
      <c r="G486" s="3" t="s">
        <v>12209</v>
      </c>
      <c r="H486" s="176">
        <v>1.165991902834008</v>
      </c>
    </row>
    <row r="487" spans="1:8">
      <c r="A487" s="62">
        <v>485</v>
      </c>
      <c r="B487" s="3" t="s">
        <v>12240</v>
      </c>
      <c r="C487" s="33" t="str">
        <f t="shared" si="14"/>
        <v>Yes</v>
      </c>
      <c r="D487" s="30">
        <f t="shared" si="15"/>
        <v>2.85</v>
      </c>
      <c r="E487" s="30">
        <v>7846</v>
      </c>
      <c r="F487" s="62" t="s">
        <v>11781</v>
      </c>
      <c r="G487" s="3" t="s">
        <v>12209</v>
      </c>
      <c r="H487" s="176">
        <v>1.1538461538461537</v>
      </c>
    </row>
    <row r="488" spans="1:8">
      <c r="A488" s="62">
        <v>486</v>
      </c>
      <c r="B488" s="3" t="s">
        <v>12241</v>
      </c>
      <c r="C488" s="33" t="str">
        <f t="shared" si="14"/>
        <v>Yes</v>
      </c>
      <c r="D488" s="30">
        <f t="shared" si="15"/>
        <v>3.83</v>
      </c>
      <c r="E488" s="30">
        <v>10544</v>
      </c>
      <c r="F488" s="62" t="s">
        <v>11763</v>
      </c>
      <c r="G488" s="3" t="s">
        <v>12209</v>
      </c>
      <c r="H488" s="183">
        <v>1.5506072874493926</v>
      </c>
    </row>
    <row r="489" spans="1:8">
      <c r="A489" s="62">
        <v>487</v>
      </c>
      <c r="B489" s="3" t="s">
        <v>12242</v>
      </c>
      <c r="C489" s="33" t="str">
        <f t="shared" si="14"/>
        <v>Yes</v>
      </c>
      <c r="D489" s="30">
        <f t="shared" si="15"/>
        <v>3.01</v>
      </c>
      <c r="E489" s="30">
        <v>8287</v>
      </c>
      <c r="F489" s="62" t="s">
        <v>11763</v>
      </c>
      <c r="G489" s="3" t="s">
        <v>12209</v>
      </c>
      <c r="H489" s="176">
        <v>1.2186234817813764</v>
      </c>
    </row>
    <row r="490" spans="1:8">
      <c r="A490" s="62">
        <v>488</v>
      </c>
      <c r="B490" s="3" t="s">
        <v>12243</v>
      </c>
      <c r="C490" s="33" t="str">
        <f t="shared" si="14"/>
        <v>Yes</v>
      </c>
      <c r="D490" s="30">
        <f t="shared" si="15"/>
        <v>3.4</v>
      </c>
      <c r="E490" s="30">
        <v>9360</v>
      </c>
      <c r="F490" s="62" t="s">
        <v>11763</v>
      </c>
      <c r="G490" s="3" t="s">
        <v>12209</v>
      </c>
      <c r="H490" s="176">
        <v>1.3765182186234817</v>
      </c>
    </row>
    <row r="491" spans="1:8">
      <c r="A491" s="62">
        <v>489</v>
      </c>
      <c r="B491" s="3" t="s">
        <v>12244</v>
      </c>
      <c r="C491" s="33" t="str">
        <f t="shared" si="14"/>
        <v>Yes</v>
      </c>
      <c r="D491" s="30">
        <f t="shared" si="15"/>
        <v>0.72</v>
      </c>
      <c r="E491" s="30">
        <v>1982</v>
      </c>
      <c r="F491" s="62" t="s">
        <v>11763</v>
      </c>
      <c r="G491" s="3" t="s">
        <v>12209</v>
      </c>
      <c r="H491" s="176">
        <v>0.291497975708502</v>
      </c>
    </row>
    <row r="492" spans="1:8">
      <c r="A492" s="62">
        <v>490</v>
      </c>
      <c r="B492" s="3" t="s">
        <v>12245</v>
      </c>
      <c r="C492" s="33" t="str">
        <f t="shared" si="14"/>
        <v>Yes</v>
      </c>
      <c r="D492" s="30">
        <f t="shared" si="15"/>
        <v>3.0100000000000002</v>
      </c>
      <c r="E492" s="30">
        <v>8287</v>
      </c>
      <c r="F492" s="62" t="s">
        <v>11763</v>
      </c>
      <c r="G492" s="3" t="s">
        <v>12209</v>
      </c>
      <c r="H492" s="176">
        <v>1.2186234817813766</v>
      </c>
    </row>
    <row r="493" spans="1:8">
      <c r="A493" s="62">
        <v>491</v>
      </c>
      <c r="B493" s="3" t="s">
        <v>12246</v>
      </c>
      <c r="C493" s="33" t="str">
        <f t="shared" si="14"/>
        <v>Yes</v>
      </c>
      <c r="D493" s="30">
        <f t="shared" si="15"/>
        <v>3.56</v>
      </c>
      <c r="E493" s="30">
        <v>9801</v>
      </c>
      <c r="F493" s="62" t="s">
        <v>11763</v>
      </c>
      <c r="G493" s="3" t="s">
        <v>12209</v>
      </c>
      <c r="H493" s="176">
        <v>1.4412955465587043</v>
      </c>
    </row>
    <row r="494" spans="1:8">
      <c r="A494" s="62">
        <v>492</v>
      </c>
      <c r="B494" s="3" t="s">
        <v>12247</v>
      </c>
      <c r="C494" s="33" t="str">
        <f t="shared" si="14"/>
        <v>Yes</v>
      </c>
      <c r="D494" s="30">
        <f t="shared" si="15"/>
        <v>3.83</v>
      </c>
      <c r="E494" s="30">
        <v>10544</v>
      </c>
      <c r="F494" s="62" t="s">
        <v>11763</v>
      </c>
      <c r="G494" s="3" t="s">
        <v>12209</v>
      </c>
      <c r="H494" s="176">
        <v>1.5506072874493926</v>
      </c>
    </row>
    <row r="495" spans="1:8">
      <c r="A495" s="62">
        <v>493</v>
      </c>
      <c r="B495" s="3" t="s">
        <v>12248</v>
      </c>
      <c r="C495" s="33" t="str">
        <f t="shared" si="14"/>
        <v>Yes</v>
      </c>
      <c r="D495" s="30">
        <f t="shared" si="15"/>
        <v>0.57999999999999996</v>
      </c>
      <c r="E495" s="30">
        <v>1597</v>
      </c>
      <c r="F495" s="62" t="s">
        <v>11763</v>
      </c>
      <c r="G495" s="3" t="s">
        <v>12209</v>
      </c>
      <c r="H495" s="176">
        <v>0.23481781376518215</v>
      </c>
    </row>
    <row r="496" spans="1:8">
      <c r="A496" s="62">
        <v>494</v>
      </c>
      <c r="B496" s="3" t="s">
        <v>12249</v>
      </c>
      <c r="C496" s="33" t="str">
        <f t="shared" si="14"/>
        <v>Yes</v>
      </c>
      <c r="D496" s="30">
        <f t="shared" si="15"/>
        <v>2.65</v>
      </c>
      <c r="E496" s="30">
        <v>7296</v>
      </c>
      <c r="F496" s="62" t="s">
        <v>11763</v>
      </c>
      <c r="G496" s="3" t="s">
        <v>12209</v>
      </c>
      <c r="H496" s="176">
        <v>1.0728744939271253</v>
      </c>
    </row>
    <row r="497" spans="1:8">
      <c r="A497" s="62">
        <v>495</v>
      </c>
      <c r="B497" s="3" t="s">
        <v>12250</v>
      </c>
      <c r="C497" s="33" t="str">
        <f t="shared" si="14"/>
        <v>Yes</v>
      </c>
      <c r="D497" s="30">
        <f t="shared" si="15"/>
        <v>3.78</v>
      </c>
      <c r="E497" s="30">
        <v>10406</v>
      </c>
      <c r="F497" s="62" t="s">
        <v>11763</v>
      </c>
      <c r="G497" s="3" t="s">
        <v>12209</v>
      </c>
      <c r="H497" s="176">
        <v>1.5303643724696354</v>
      </c>
    </row>
    <row r="498" spans="1:8">
      <c r="A498" s="62">
        <v>496</v>
      </c>
      <c r="B498" s="3" t="s">
        <v>12087</v>
      </c>
      <c r="C498" s="33" t="str">
        <f t="shared" si="14"/>
        <v>Yes</v>
      </c>
      <c r="D498" s="30">
        <f t="shared" si="15"/>
        <v>0.44</v>
      </c>
      <c r="E498" s="30">
        <v>1211</v>
      </c>
      <c r="F498" s="62" t="s">
        <v>11763</v>
      </c>
      <c r="G498" s="3" t="s">
        <v>12209</v>
      </c>
      <c r="H498" s="176">
        <v>0.17813765182186234</v>
      </c>
    </row>
    <row r="499" spans="1:8">
      <c r="A499" s="62">
        <v>497</v>
      </c>
      <c r="B499" s="3" t="s">
        <v>12251</v>
      </c>
      <c r="C499" s="33" t="str">
        <f t="shared" si="14"/>
        <v>Yes</v>
      </c>
      <c r="D499" s="30">
        <f t="shared" si="15"/>
        <v>0.88000000000000012</v>
      </c>
      <c r="E499" s="30">
        <v>2423</v>
      </c>
      <c r="F499" s="62" t="s">
        <v>11763</v>
      </c>
      <c r="G499" s="3" t="s">
        <v>12209</v>
      </c>
      <c r="H499" s="176">
        <v>0.35627530364372473</v>
      </c>
    </row>
    <row r="500" spans="1:8">
      <c r="A500" s="62">
        <v>498</v>
      </c>
      <c r="B500" s="3" t="s">
        <v>12252</v>
      </c>
      <c r="C500" s="33" t="str">
        <f t="shared" si="14"/>
        <v>Yes</v>
      </c>
      <c r="D500" s="30">
        <f t="shared" si="15"/>
        <v>0.89</v>
      </c>
      <c r="E500" s="30">
        <v>2450</v>
      </c>
      <c r="F500" s="62" t="s">
        <v>11781</v>
      </c>
      <c r="G500" s="3" t="s">
        <v>12209</v>
      </c>
      <c r="H500" s="176">
        <v>0.36032388663967607</v>
      </c>
    </row>
    <row r="501" spans="1:8">
      <c r="A501" s="62">
        <v>499</v>
      </c>
      <c r="B501" s="3" t="s">
        <v>12253</v>
      </c>
      <c r="C501" s="33" t="str">
        <f t="shared" si="14"/>
        <v>No</v>
      </c>
      <c r="D501" s="30">
        <f t="shared" si="15"/>
        <v>4.9400000000000004</v>
      </c>
      <c r="E501" s="30">
        <v>13600</v>
      </c>
      <c r="F501" s="62" t="s">
        <v>11763</v>
      </c>
      <c r="G501" s="3" t="s">
        <v>12209</v>
      </c>
      <c r="H501" s="176">
        <v>2</v>
      </c>
    </row>
    <row r="502" spans="1:8">
      <c r="A502" s="62">
        <v>500</v>
      </c>
      <c r="B502" s="3" t="s">
        <v>12254</v>
      </c>
      <c r="C502" s="33" t="str">
        <f t="shared" si="14"/>
        <v>Yes</v>
      </c>
      <c r="D502" s="30">
        <f t="shared" si="15"/>
        <v>0.30000000000000004</v>
      </c>
      <c r="E502" s="30">
        <v>1000</v>
      </c>
      <c r="F502" s="62" t="s">
        <v>11763</v>
      </c>
      <c r="G502" s="3" t="s">
        <v>12209</v>
      </c>
      <c r="H502" s="176">
        <v>0.12145748987854252</v>
      </c>
    </row>
    <row r="503" spans="1:8">
      <c r="A503" s="62">
        <v>501</v>
      </c>
      <c r="B503" s="3" t="s">
        <v>12255</v>
      </c>
      <c r="C503" s="33" t="str">
        <f t="shared" si="14"/>
        <v>Yes</v>
      </c>
      <c r="D503" s="30">
        <f t="shared" si="15"/>
        <v>1.93</v>
      </c>
      <c r="E503" s="30">
        <v>5313</v>
      </c>
      <c r="F503" s="62" t="s">
        <v>11763</v>
      </c>
      <c r="G503" s="3" t="s">
        <v>12209</v>
      </c>
      <c r="H503" s="176">
        <v>0.78137651821862342</v>
      </c>
    </row>
    <row r="504" spans="1:8">
      <c r="A504" s="62">
        <v>502</v>
      </c>
      <c r="B504" s="3" t="s">
        <v>11834</v>
      </c>
      <c r="C504" s="33" t="str">
        <f t="shared" si="14"/>
        <v>Yes</v>
      </c>
      <c r="D504" s="30">
        <f t="shared" si="15"/>
        <v>1.2</v>
      </c>
      <c r="E504" s="30">
        <v>3304</v>
      </c>
      <c r="F504" s="62" t="s">
        <v>11763</v>
      </c>
      <c r="G504" s="3" t="s">
        <v>12209</v>
      </c>
      <c r="H504" s="176">
        <v>0.48582995951416996</v>
      </c>
    </row>
    <row r="505" spans="1:8">
      <c r="A505" s="62">
        <v>503</v>
      </c>
      <c r="B505" s="3" t="s">
        <v>12256</v>
      </c>
      <c r="C505" s="33" t="str">
        <f t="shared" si="14"/>
        <v>No</v>
      </c>
      <c r="D505" s="30">
        <f t="shared" si="15"/>
        <v>4.9400000000000004</v>
      </c>
      <c r="E505" s="30">
        <v>13600</v>
      </c>
      <c r="F505" s="62" t="s">
        <v>11763</v>
      </c>
      <c r="G505" s="3" t="s">
        <v>12209</v>
      </c>
      <c r="H505" s="176">
        <v>2</v>
      </c>
    </row>
    <row r="506" spans="1:8">
      <c r="A506" s="62">
        <v>504</v>
      </c>
      <c r="B506" s="3" t="s">
        <v>12257</v>
      </c>
      <c r="C506" s="33" t="str">
        <f t="shared" si="14"/>
        <v>Yes</v>
      </c>
      <c r="D506" s="30">
        <f t="shared" si="15"/>
        <v>0.22999999999999998</v>
      </c>
      <c r="E506" s="30">
        <v>1000</v>
      </c>
      <c r="F506" s="62" t="s">
        <v>11763</v>
      </c>
      <c r="G506" s="3" t="s">
        <v>12209</v>
      </c>
      <c r="H506" s="176">
        <v>9.3117408906882582E-2</v>
      </c>
    </row>
    <row r="507" spans="1:8">
      <c r="A507" s="62">
        <v>505</v>
      </c>
      <c r="B507" s="3" t="s">
        <v>12258</v>
      </c>
      <c r="C507" s="33" t="str">
        <f t="shared" si="14"/>
        <v>Yes</v>
      </c>
      <c r="D507" s="30">
        <f t="shared" si="15"/>
        <v>0.28000000000000003</v>
      </c>
      <c r="E507" s="30">
        <v>1000</v>
      </c>
      <c r="F507" s="62" t="s">
        <v>11763</v>
      </c>
      <c r="G507" s="3" t="s">
        <v>12209</v>
      </c>
      <c r="H507" s="176">
        <v>0.11336032388663968</v>
      </c>
    </row>
    <row r="508" spans="1:8">
      <c r="A508" s="62">
        <v>506</v>
      </c>
      <c r="B508" s="3" t="s">
        <v>12259</v>
      </c>
      <c r="C508" s="33" t="str">
        <f t="shared" si="14"/>
        <v>Yes</v>
      </c>
      <c r="D508" s="30">
        <f t="shared" si="15"/>
        <v>1</v>
      </c>
      <c r="E508" s="30">
        <v>2753</v>
      </c>
      <c r="F508" s="62" t="s">
        <v>11763</v>
      </c>
      <c r="G508" s="3" t="s">
        <v>12209</v>
      </c>
      <c r="H508" s="176">
        <v>0.40485829959514169</v>
      </c>
    </row>
    <row r="509" spans="1:8">
      <c r="A509" s="62">
        <v>507</v>
      </c>
      <c r="B509" s="3" t="s">
        <v>12260</v>
      </c>
      <c r="C509" s="33" t="str">
        <f t="shared" si="14"/>
        <v>Yes</v>
      </c>
      <c r="D509" s="30">
        <f t="shared" si="15"/>
        <v>0.4</v>
      </c>
      <c r="E509" s="30">
        <v>1101</v>
      </c>
      <c r="F509" s="62" t="s">
        <v>11763</v>
      </c>
      <c r="G509" s="3" t="s">
        <v>12209</v>
      </c>
      <c r="H509" s="176">
        <v>0.16194331983805668</v>
      </c>
    </row>
    <row r="510" spans="1:8">
      <c r="A510" s="62">
        <v>508</v>
      </c>
      <c r="B510" s="3" t="s">
        <v>12261</v>
      </c>
      <c r="C510" s="33" t="str">
        <f t="shared" si="14"/>
        <v>Yes</v>
      </c>
      <c r="D510" s="30">
        <f t="shared" si="15"/>
        <v>1.8</v>
      </c>
      <c r="E510" s="30">
        <v>4955</v>
      </c>
      <c r="F510" s="62" t="s">
        <v>11763</v>
      </c>
      <c r="G510" s="3" t="s">
        <v>12209</v>
      </c>
      <c r="H510" s="176">
        <v>0.72874493927125505</v>
      </c>
    </row>
    <row r="511" spans="1:8">
      <c r="A511" s="62">
        <v>509</v>
      </c>
      <c r="B511" s="3" t="s">
        <v>12262</v>
      </c>
      <c r="C511" s="33" t="str">
        <f t="shared" si="14"/>
        <v>Yes</v>
      </c>
      <c r="D511" s="30">
        <f t="shared" si="15"/>
        <v>0.72</v>
      </c>
      <c r="E511" s="30">
        <v>1982</v>
      </c>
      <c r="F511" s="62" t="s">
        <v>11763</v>
      </c>
      <c r="G511" s="3" t="s">
        <v>12209</v>
      </c>
      <c r="H511" s="176">
        <v>0.291497975708502</v>
      </c>
    </row>
    <row r="512" spans="1:8">
      <c r="A512" s="62">
        <v>510</v>
      </c>
      <c r="B512" s="3" t="s">
        <v>12263</v>
      </c>
      <c r="C512" s="33" t="str">
        <f t="shared" si="14"/>
        <v>Yes</v>
      </c>
      <c r="D512" s="30">
        <f t="shared" si="15"/>
        <v>0.89</v>
      </c>
      <c r="E512" s="30">
        <v>2450</v>
      </c>
      <c r="F512" s="62" t="s">
        <v>11763</v>
      </c>
      <c r="G512" s="3" t="s">
        <v>12209</v>
      </c>
      <c r="H512" s="176">
        <v>0.36032388663967607</v>
      </c>
    </row>
    <row r="513" spans="1:8">
      <c r="A513" s="62">
        <v>511</v>
      </c>
      <c r="B513" s="3" t="s">
        <v>12264</v>
      </c>
      <c r="C513" s="33" t="str">
        <f t="shared" si="14"/>
        <v>No</v>
      </c>
      <c r="D513" s="30">
        <f t="shared" si="15"/>
        <v>4.9400000000000004</v>
      </c>
      <c r="E513" s="30">
        <v>13600</v>
      </c>
      <c r="F513" s="62" t="s">
        <v>11763</v>
      </c>
      <c r="G513" s="3" t="s">
        <v>12209</v>
      </c>
      <c r="H513" s="176">
        <v>2</v>
      </c>
    </row>
    <row r="514" spans="1:8">
      <c r="A514" s="62">
        <v>512</v>
      </c>
      <c r="B514" s="3" t="s">
        <v>12265</v>
      </c>
      <c r="C514" s="33" t="str">
        <f t="shared" si="14"/>
        <v>Yes</v>
      </c>
      <c r="D514" s="30">
        <f t="shared" si="15"/>
        <v>3.73</v>
      </c>
      <c r="E514" s="30">
        <v>10269</v>
      </c>
      <c r="F514" s="62" t="s">
        <v>11763</v>
      </c>
      <c r="G514" s="3" t="s">
        <v>12209</v>
      </c>
      <c r="H514" s="176">
        <v>1.5101214574898785</v>
      </c>
    </row>
    <row r="515" spans="1:8">
      <c r="A515" s="62">
        <v>513</v>
      </c>
      <c r="B515" s="3" t="s">
        <v>12266</v>
      </c>
      <c r="C515" s="33" t="str">
        <f t="shared" ref="C515:C578" si="16">IF(H515=2,"No","Yes")</f>
        <v>Yes</v>
      </c>
      <c r="D515" s="30">
        <f t="shared" si="15"/>
        <v>2.17</v>
      </c>
      <c r="E515" s="30">
        <v>5974</v>
      </c>
      <c r="F515" s="62" t="s">
        <v>11763</v>
      </c>
      <c r="G515" s="3" t="s">
        <v>12209</v>
      </c>
      <c r="H515" s="176">
        <v>0.87854251012145734</v>
      </c>
    </row>
    <row r="516" spans="1:8">
      <c r="A516" s="62">
        <v>514</v>
      </c>
      <c r="B516" s="3" t="s">
        <v>12267</v>
      </c>
      <c r="C516" s="33" t="str">
        <f t="shared" si="16"/>
        <v>Yes</v>
      </c>
      <c r="D516" s="30">
        <f t="shared" ref="D516:D579" si="17">H516*2.47</f>
        <v>0.49</v>
      </c>
      <c r="E516" s="30">
        <v>1349</v>
      </c>
      <c r="F516" s="62" t="s">
        <v>11763</v>
      </c>
      <c r="G516" s="3" t="s">
        <v>12209</v>
      </c>
      <c r="H516" s="176">
        <v>0.19838056680161942</v>
      </c>
    </row>
    <row r="517" spans="1:8">
      <c r="A517" s="62">
        <v>515</v>
      </c>
      <c r="B517" s="3" t="s">
        <v>12268</v>
      </c>
      <c r="C517" s="33" t="str">
        <f t="shared" si="16"/>
        <v>Yes</v>
      </c>
      <c r="D517" s="30">
        <f t="shared" si="17"/>
        <v>4.5999999999999996</v>
      </c>
      <c r="E517" s="30">
        <v>12664</v>
      </c>
      <c r="F517" s="62" t="s">
        <v>11763</v>
      </c>
      <c r="G517" s="3" t="s">
        <v>12209</v>
      </c>
      <c r="H517" s="176">
        <v>1.8623481781376516</v>
      </c>
    </row>
    <row r="518" spans="1:8">
      <c r="A518" s="62">
        <v>516</v>
      </c>
      <c r="B518" s="3" t="s">
        <v>12269</v>
      </c>
      <c r="C518" s="33" t="str">
        <f t="shared" si="16"/>
        <v>Yes</v>
      </c>
      <c r="D518" s="30">
        <f t="shared" si="17"/>
        <v>1.93</v>
      </c>
      <c r="E518" s="30">
        <v>5313</v>
      </c>
      <c r="F518" s="62" t="s">
        <v>11763</v>
      </c>
      <c r="G518" s="3" t="s">
        <v>12209</v>
      </c>
      <c r="H518" s="176">
        <v>0.78137651821862342</v>
      </c>
    </row>
    <row r="519" spans="1:8">
      <c r="A519" s="62">
        <v>517</v>
      </c>
      <c r="B519" s="3" t="s">
        <v>12270</v>
      </c>
      <c r="C519" s="33" t="str">
        <f t="shared" si="16"/>
        <v>Yes</v>
      </c>
      <c r="D519" s="30">
        <f t="shared" si="17"/>
        <v>0.22999999999999998</v>
      </c>
      <c r="E519" s="30">
        <v>1000</v>
      </c>
      <c r="F519" s="62" t="s">
        <v>11763</v>
      </c>
      <c r="G519" s="3" t="s">
        <v>12209</v>
      </c>
      <c r="H519" s="176">
        <v>9.3117408906882582E-2</v>
      </c>
    </row>
    <row r="520" spans="1:8">
      <c r="A520" s="62">
        <v>518</v>
      </c>
      <c r="B520" s="3" t="s">
        <v>12271</v>
      </c>
      <c r="C520" s="33" t="str">
        <f t="shared" si="16"/>
        <v>Yes</v>
      </c>
      <c r="D520" s="30">
        <f t="shared" si="17"/>
        <v>0.91</v>
      </c>
      <c r="E520" s="30">
        <v>2505</v>
      </c>
      <c r="F520" s="62" t="s">
        <v>11763</v>
      </c>
      <c r="G520" s="3" t="s">
        <v>12209</v>
      </c>
      <c r="H520" s="176">
        <v>0.36842105263157893</v>
      </c>
    </row>
    <row r="521" spans="1:8">
      <c r="A521" s="62">
        <v>519</v>
      </c>
      <c r="B521" s="3" t="s">
        <v>12272</v>
      </c>
      <c r="C521" s="33" t="str">
        <f t="shared" si="16"/>
        <v>No</v>
      </c>
      <c r="D521" s="30">
        <f t="shared" si="17"/>
        <v>4.9400000000000004</v>
      </c>
      <c r="E521" s="30">
        <v>13600</v>
      </c>
      <c r="F521" s="62" t="s">
        <v>11763</v>
      </c>
      <c r="G521" s="3" t="s">
        <v>12209</v>
      </c>
      <c r="H521" s="176">
        <v>2</v>
      </c>
    </row>
    <row r="522" spans="1:8">
      <c r="A522" s="62">
        <v>520</v>
      </c>
      <c r="B522" s="3" t="s">
        <v>12273</v>
      </c>
      <c r="C522" s="33" t="str">
        <f t="shared" si="16"/>
        <v>Yes</v>
      </c>
      <c r="D522" s="30">
        <f t="shared" si="17"/>
        <v>0.65</v>
      </c>
      <c r="E522" s="30">
        <v>1789</v>
      </c>
      <c r="F522" s="62" t="s">
        <v>11763</v>
      </c>
      <c r="G522" s="3" t="s">
        <v>12209</v>
      </c>
      <c r="H522" s="176">
        <v>0.26315789473684209</v>
      </c>
    </row>
    <row r="523" spans="1:8">
      <c r="A523" s="62">
        <v>521</v>
      </c>
      <c r="B523" s="3" t="s">
        <v>12274</v>
      </c>
      <c r="C523" s="33" t="str">
        <f t="shared" si="16"/>
        <v>Yes</v>
      </c>
      <c r="D523" s="30">
        <f t="shared" si="17"/>
        <v>2.2000000000000002</v>
      </c>
      <c r="E523" s="30">
        <v>6057</v>
      </c>
      <c r="F523" s="62" t="s">
        <v>11763</v>
      </c>
      <c r="G523" s="3" t="s">
        <v>12209</v>
      </c>
      <c r="H523" s="176">
        <v>0.89068825910931171</v>
      </c>
    </row>
    <row r="524" spans="1:8">
      <c r="A524" s="62">
        <v>522</v>
      </c>
      <c r="B524" s="3" t="s">
        <v>12275</v>
      </c>
      <c r="C524" s="33" t="str">
        <f t="shared" si="16"/>
        <v>Yes</v>
      </c>
      <c r="D524" s="30">
        <f t="shared" si="17"/>
        <v>1.49</v>
      </c>
      <c r="E524" s="30">
        <v>4102</v>
      </c>
      <c r="F524" s="62" t="s">
        <v>11763</v>
      </c>
      <c r="G524" s="3" t="s">
        <v>12209</v>
      </c>
      <c r="H524" s="176">
        <v>0.60323886639676105</v>
      </c>
    </row>
    <row r="525" spans="1:8">
      <c r="A525" s="62">
        <v>523</v>
      </c>
      <c r="B525" s="3" t="s">
        <v>12276</v>
      </c>
      <c r="C525" s="33" t="str">
        <f t="shared" si="16"/>
        <v>Yes</v>
      </c>
      <c r="D525" s="30">
        <f t="shared" si="17"/>
        <v>2.2800000000000002</v>
      </c>
      <c r="E525" s="30">
        <v>6277</v>
      </c>
      <c r="F525" s="62" t="s">
        <v>11763</v>
      </c>
      <c r="G525" s="3" t="s">
        <v>12209</v>
      </c>
      <c r="H525" s="176">
        <v>0.92307692307692313</v>
      </c>
    </row>
    <row r="526" spans="1:8">
      <c r="A526" s="62">
        <v>524</v>
      </c>
      <c r="B526" s="3" t="s">
        <v>12277</v>
      </c>
      <c r="C526" s="33" t="str">
        <f t="shared" si="16"/>
        <v>Yes</v>
      </c>
      <c r="D526" s="30">
        <f t="shared" si="17"/>
        <v>0.22</v>
      </c>
      <c r="E526" s="30">
        <v>1000</v>
      </c>
      <c r="F526" s="62" t="s">
        <v>11763</v>
      </c>
      <c r="G526" s="3" t="s">
        <v>12209</v>
      </c>
      <c r="H526" s="176">
        <v>8.9068825910931168E-2</v>
      </c>
    </row>
    <row r="527" spans="1:8">
      <c r="A527" s="62">
        <v>525</v>
      </c>
      <c r="B527" s="3" t="s">
        <v>12102</v>
      </c>
      <c r="C527" s="33" t="str">
        <f t="shared" si="16"/>
        <v>Yes</v>
      </c>
      <c r="D527" s="30">
        <f t="shared" si="17"/>
        <v>4.01</v>
      </c>
      <c r="E527" s="30">
        <v>11040</v>
      </c>
      <c r="F527" s="62" t="s">
        <v>11763</v>
      </c>
      <c r="G527" s="3" t="s">
        <v>12209</v>
      </c>
      <c r="H527" s="176">
        <v>1.6234817813765181</v>
      </c>
    </row>
    <row r="528" spans="1:8">
      <c r="A528" s="62">
        <v>526</v>
      </c>
      <c r="B528" s="3" t="s">
        <v>12278</v>
      </c>
      <c r="C528" s="33" t="str">
        <f t="shared" si="16"/>
        <v>Yes</v>
      </c>
      <c r="D528" s="30">
        <f t="shared" si="17"/>
        <v>0.62</v>
      </c>
      <c r="E528" s="30">
        <v>1707</v>
      </c>
      <c r="F528" s="62" t="s">
        <v>11763</v>
      </c>
      <c r="G528" s="3" t="s">
        <v>12209</v>
      </c>
      <c r="H528" s="176">
        <v>0.25101214574898784</v>
      </c>
    </row>
    <row r="529" spans="1:8">
      <c r="A529" s="62">
        <v>527</v>
      </c>
      <c r="B529" s="3" t="s">
        <v>12279</v>
      </c>
      <c r="C529" s="33" t="str">
        <f t="shared" si="16"/>
        <v>Yes</v>
      </c>
      <c r="D529" s="30">
        <f t="shared" si="17"/>
        <v>1.18</v>
      </c>
      <c r="E529" s="30">
        <v>3249</v>
      </c>
      <c r="F529" s="62" t="s">
        <v>11763</v>
      </c>
      <c r="G529" s="3" t="s">
        <v>12209</v>
      </c>
      <c r="H529" s="176">
        <v>0.47773279352226716</v>
      </c>
    </row>
    <row r="530" spans="1:8">
      <c r="A530" s="62">
        <v>528</v>
      </c>
      <c r="B530" s="3" t="s">
        <v>12280</v>
      </c>
      <c r="C530" s="33" t="str">
        <f t="shared" si="16"/>
        <v>Yes</v>
      </c>
      <c r="D530" s="30">
        <f t="shared" si="17"/>
        <v>0.88000000000000012</v>
      </c>
      <c r="E530" s="30">
        <v>2423</v>
      </c>
      <c r="F530" s="62" t="s">
        <v>11763</v>
      </c>
      <c r="G530" s="3" t="s">
        <v>12209</v>
      </c>
      <c r="H530" s="176">
        <v>0.35627530364372473</v>
      </c>
    </row>
    <row r="531" spans="1:8">
      <c r="A531" s="62">
        <v>529</v>
      </c>
      <c r="B531" s="3" t="s">
        <v>12281</v>
      </c>
      <c r="C531" s="33" t="str">
        <f t="shared" si="16"/>
        <v>Yes</v>
      </c>
      <c r="D531" s="30">
        <f t="shared" si="17"/>
        <v>3.4100000000000006</v>
      </c>
      <c r="E531" s="30">
        <v>9388</v>
      </c>
      <c r="F531" s="62" t="s">
        <v>11763</v>
      </c>
      <c r="G531" s="3" t="s">
        <v>12209</v>
      </c>
      <c r="H531" s="176">
        <v>1.3805668016194332</v>
      </c>
    </row>
    <row r="532" spans="1:8">
      <c r="A532" s="62">
        <v>530</v>
      </c>
      <c r="B532" s="3" t="s">
        <v>12282</v>
      </c>
      <c r="C532" s="33" t="str">
        <f t="shared" si="16"/>
        <v>Yes</v>
      </c>
      <c r="D532" s="30">
        <f t="shared" si="17"/>
        <v>2.65</v>
      </c>
      <c r="E532" s="30">
        <v>7296</v>
      </c>
      <c r="F532" s="62" t="s">
        <v>11763</v>
      </c>
      <c r="G532" s="3" t="s">
        <v>12209</v>
      </c>
      <c r="H532" s="176">
        <v>1.0728744939271253</v>
      </c>
    </row>
    <row r="533" spans="1:8">
      <c r="A533" s="62">
        <v>531</v>
      </c>
      <c r="B533" s="3" t="s">
        <v>12283</v>
      </c>
      <c r="C533" s="33" t="str">
        <f t="shared" si="16"/>
        <v>Yes</v>
      </c>
      <c r="D533" s="30">
        <f t="shared" si="17"/>
        <v>2.88</v>
      </c>
      <c r="E533" s="30">
        <v>7929</v>
      </c>
      <c r="F533" s="62" t="s">
        <v>11763</v>
      </c>
      <c r="G533" s="3" t="s">
        <v>12209</v>
      </c>
      <c r="H533" s="176">
        <v>1.165991902834008</v>
      </c>
    </row>
    <row r="534" spans="1:8">
      <c r="A534" s="62">
        <v>532</v>
      </c>
      <c r="B534" s="3" t="s">
        <v>12284</v>
      </c>
      <c r="C534" s="33" t="str">
        <f t="shared" si="16"/>
        <v>Yes</v>
      </c>
      <c r="D534" s="30">
        <f t="shared" si="17"/>
        <v>1.6600000000000001</v>
      </c>
      <c r="E534" s="30">
        <v>4570</v>
      </c>
      <c r="F534" s="62" t="s">
        <v>11763</v>
      </c>
      <c r="G534" s="3" t="s">
        <v>12209</v>
      </c>
      <c r="H534" s="176">
        <v>0.67206477732793524</v>
      </c>
    </row>
    <row r="535" spans="1:8">
      <c r="A535" s="62">
        <v>533</v>
      </c>
      <c r="B535" s="3" t="s">
        <v>12285</v>
      </c>
      <c r="C535" s="33" t="str">
        <f t="shared" si="16"/>
        <v>Yes</v>
      </c>
      <c r="D535" s="30">
        <f t="shared" si="17"/>
        <v>0.55000000000000004</v>
      </c>
      <c r="E535" s="30">
        <v>1514</v>
      </c>
      <c r="F535" s="62" t="s">
        <v>11763</v>
      </c>
      <c r="G535" s="3" t="s">
        <v>12209</v>
      </c>
      <c r="H535" s="176">
        <v>0.22267206477732793</v>
      </c>
    </row>
    <row r="536" spans="1:8">
      <c r="A536" s="62">
        <v>534</v>
      </c>
      <c r="B536" s="3" t="s">
        <v>12286</v>
      </c>
      <c r="C536" s="33" t="str">
        <f t="shared" si="16"/>
        <v>No</v>
      </c>
      <c r="D536" s="30">
        <f t="shared" si="17"/>
        <v>4.9400000000000004</v>
      </c>
      <c r="E536" s="30">
        <v>13600</v>
      </c>
      <c r="F536" s="62" t="s">
        <v>11763</v>
      </c>
      <c r="G536" s="3" t="s">
        <v>12209</v>
      </c>
      <c r="H536" s="176">
        <v>2</v>
      </c>
    </row>
    <row r="537" spans="1:8">
      <c r="A537" s="62">
        <v>535</v>
      </c>
      <c r="B537" s="3" t="s">
        <v>12287</v>
      </c>
      <c r="C537" s="33" t="str">
        <f t="shared" si="16"/>
        <v>Yes</v>
      </c>
      <c r="D537" s="30">
        <f t="shared" si="17"/>
        <v>2.85</v>
      </c>
      <c r="E537" s="30">
        <v>7846</v>
      </c>
      <c r="F537" s="62" t="s">
        <v>11763</v>
      </c>
      <c r="G537" s="3" t="s">
        <v>12209</v>
      </c>
      <c r="H537" s="176">
        <v>1.1538461538461537</v>
      </c>
    </row>
    <row r="538" spans="1:8">
      <c r="A538" s="62">
        <v>536</v>
      </c>
      <c r="B538" s="3" t="s">
        <v>12288</v>
      </c>
      <c r="C538" s="33" t="str">
        <f t="shared" si="16"/>
        <v>Yes</v>
      </c>
      <c r="D538" s="30">
        <f t="shared" si="17"/>
        <v>2.04</v>
      </c>
      <c r="E538" s="30">
        <v>5616</v>
      </c>
      <c r="F538" s="62" t="s">
        <v>11763</v>
      </c>
      <c r="G538" s="3" t="s">
        <v>12209</v>
      </c>
      <c r="H538" s="176">
        <v>0.82591093117408898</v>
      </c>
    </row>
    <row r="539" spans="1:8">
      <c r="A539" s="62">
        <v>537</v>
      </c>
      <c r="B539" s="3" t="s">
        <v>12289</v>
      </c>
      <c r="C539" s="33" t="str">
        <f t="shared" si="16"/>
        <v>Yes</v>
      </c>
      <c r="D539" s="30">
        <f t="shared" si="17"/>
        <v>1.03</v>
      </c>
      <c r="E539" s="30">
        <v>2836</v>
      </c>
      <c r="F539" s="62" t="s">
        <v>11763</v>
      </c>
      <c r="G539" s="3" t="s">
        <v>12209</v>
      </c>
      <c r="H539" s="176">
        <v>0.41700404858299595</v>
      </c>
    </row>
    <row r="540" spans="1:8">
      <c r="A540" s="62">
        <v>538</v>
      </c>
      <c r="B540" s="3" t="s">
        <v>12290</v>
      </c>
      <c r="C540" s="33" t="str">
        <f t="shared" si="16"/>
        <v>No</v>
      </c>
      <c r="D540" s="30">
        <f t="shared" si="17"/>
        <v>4.9400000000000004</v>
      </c>
      <c r="E540" s="30">
        <v>13600</v>
      </c>
      <c r="F540" s="62" t="s">
        <v>11763</v>
      </c>
      <c r="G540" s="3" t="s">
        <v>12209</v>
      </c>
      <c r="H540" s="176">
        <v>2</v>
      </c>
    </row>
    <row r="541" spans="1:8">
      <c r="A541" s="62">
        <v>539</v>
      </c>
      <c r="B541" s="3" t="s">
        <v>12291</v>
      </c>
      <c r="C541" s="33" t="str">
        <f t="shared" si="16"/>
        <v>Yes</v>
      </c>
      <c r="D541" s="30">
        <f t="shared" si="17"/>
        <v>0.89000000000000012</v>
      </c>
      <c r="E541" s="30">
        <v>2450</v>
      </c>
      <c r="F541" s="62" t="s">
        <v>11763</v>
      </c>
      <c r="G541" s="3" t="s">
        <v>12209</v>
      </c>
      <c r="H541" s="176">
        <v>0.36032388663967613</v>
      </c>
    </row>
    <row r="542" spans="1:8">
      <c r="A542" s="62">
        <v>540</v>
      </c>
      <c r="B542" s="3" t="s">
        <v>12292</v>
      </c>
      <c r="C542" s="33" t="str">
        <f t="shared" si="16"/>
        <v>Yes</v>
      </c>
      <c r="D542" s="30">
        <f t="shared" si="17"/>
        <v>0.1</v>
      </c>
      <c r="E542" s="30">
        <v>1000</v>
      </c>
      <c r="F542" s="62" t="s">
        <v>11763</v>
      </c>
      <c r="G542" s="3" t="s">
        <v>12209</v>
      </c>
      <c r="H542" s="176">
        <v>4.048582995951417E-2</v>
      </c>
    </row>
    <row r="543" spans="1:8">
      <c r="A543" s="62">
        <v>541</v>
      </c>
      <c r="B543" s="3" t="s">
        <v>12293</v>
      </c>
      <c r="C543" s="33" t="str">
        <f t="shared" si="16"/>
        <v>Yes</v>
      </c>
      <c r="D543" s="30">
        <f t="shared" si="17"/>
        <v>0.5</v>
      </c>
      <c r="E543" s="30">
        <v>1377</v>
      </c>
      <c r="F543" s="62" t="s">
        <v>11763</v>
      </c>
      <c r="G543" s="3" t="s">
        <v>12209</v>
      </c>
      <c r="H543" s="176">
        <v>0.20242914979757085</v>
      </c>
    </row>
    <row r="544" spans="1:8">
      <c r="A544" s="62">
        <v>542</v>
      </c>
      <c r="B544" s="3" t="s">
        <v>12294</v>
      </c>
      <c r="C544" s="33" t="str">
        <f t="shared" si="16"/>
        <v>Yes</v>
      </c>
      <c r="D544" s="30">
        <f t="shared" si="17"/>
        <v>2.5499999999999998</v>
      </c>
      <c r="E544" s="30">
        <v>7020</v>
      </c>
      <c r="F544" s="62" t="s">
        <v>11763</v>
      </c>
      <c r="G544" s="3" t="s">
        <v>12209</v>
      </c>
      <c r="H544" s="176">
        <v>1.0323886639676112</v>
      </c>
    </row>
    <row r="545" spans="1:8">
      <c r="A545" s="62">
        <v>543</v>
      </c>
      <c r="B545" s="3" t="s">
        <v>12295</v>
      </c>
      <c r="C545" s="33" t="str">
        <f t="shared" si="16"/>
        <v>Yes</v>
      </c>
      <c r="D545" s="30">
        <f t="shared" si="17"/>
        <v>4.75</v>
      </c>
      <c r="E545" s="30">
        <v>13077</v>
      </c>
      <c r="F545" s="62" t="s">
        <v>11763</v>
      </c>
      <c r="G545" s="3" t="s">
        <v>12209</v>
      </c>
      <c r="H545" s="176">
        <v>1.9230769230769229</v>
      </c>
    </row>
    <row r="546" spans="1:8">
      <c r="A546" s="62">
        <v>544</v>
      </c>
      <c r="B546" s="3" t="s">
        <v>12296</v>
      </c>
      <c r="C546" s="33" t="str">
        <f t="shared" si="16"/>
        <v>Yes</v>
      </c>
      <c r="D546" s="30">
        <f t="shared" si="17"/>
        <v>0.22999999999999998</v>
      </c>
      <c r="E546" s="30">
        <v>1000</v>
      </c>
      <c r="F546" s="62" t="s">
        <v>11763</v>
      </c>
      <c r="G546" s="3" t="s">
        <v>12209</v>
      </c>
      <c r="H546" s="176">
        <v>9.3117408906882582E-2</v>
      </c>
    </row>
    <row r="547" spans="1:8">
      <c r="A547" s="62">
        <v>545</v>
      </c>
      <c r="B547" s="3" t="s">
        <v>12297</v>
      </c>
      <c r="C547" s="33" t="str">
        <f t="shared" si="16"/>
        <v>Yes</v>
      </c>
      <c r="D547" s="30">
        <f t="shared" si="17"/>
        <v>0.28000000000000003</v>
      </c>
      <c r="E547" s="30">
        <v>1000</v>
      </c>
      <c r="F547" s="62" t="s">
        <v>11763</v>
      </c>
      <c r="G547" s="3" t="s">
        <v>12209</v>
      </c>
      <c r="H547" s="176">
        <v>0.11336032388663968</v>
      </c>
    </row>
    <row r="548" spans="1:8">
      <c r="A548" s="62">
        <v>546</v>
      </c>
      <c r="B548" s="3" t="s">
        <v>9023</v>
      </c>
      <c r="C548" s="33" t="str">
        <f t="shared" si="16"/>
        <v>Yes</v>
      </c>
      <c r="D548" s="30">
        <f t="shared" si="17"/>
        <v>0.2</v>
      </c>
      <c r="E548" s="30">
        <v>1000</v>
      </c>
      <c r="F548" s="62" t="s">
        <v>11781</v>
      </c>
      <c r="G548" s="3" t="s">
        <v>12209</v>
      </c>
      <c r="H548" s="176">
        <v>8.0971659919028341E-2</v>
      </c>
    </row>
    <row r="549" spans="1:8">
      <c r="A549" s="62">
        <v>547</v>
      </c>
      <c r="B549" s="3" t="s">
        <v>12298</v>
      </c>
      <c r="C549" s="33" t="str">
        <f t="shared" si="16"/>
        <v>Yes</v>
      </c>
      <c r="D549" s="30">
        <f t="shared" si="17"/>
        <v>0.78999999999999992</v>
      </c>
      <c r="E549" s="30">
        <v>2175</v>
      </c>
      <c r="F549" s="62" t="s">
        <v>11763</v>
      </c>
      <c r="G549" s="3" t="s">
        <v>12209</v>
      </c>
      <c r="H549" s="176">
        <v>0.31983805668016191</v>
      </c>
    </row>
    <row r="550" spans="1:8">
      <c r="A550" s="62">
        <v>548</v>
      </c>
      <c r="B550" s="3" t="s">
        <v>12299</v>
      </c>
      <c r="C550" s="33" t="str">
        <f t="shared" si="16"/>
        <v>Yes</v>
      </c>
      <c r="D550" s="30">
        <f t="shared" si="17"/>
        <v>0.54</v>
      </c>
      <c r="E550" s="30">
        <v>1487</v>
      </c>
      <c r="F550" s="62" t="s">
        <v>11763</v>
      </c>
      <c r="G550" s="3" t="s">
        <v>12209</v>
      </c>
      <c r="H550" s="176">
        <v>0.21862348178137653</v>
      </c>
    </row>
    <row r="551" spans="1:8">
      <c r="A551" s="62">
        <v>549</v>
      </c>
      <c r="B551" s="3" t="s">
        <v>12300</v>
      </c>
      <c r="C551" s="33" t="str">
        <f t="shared" si="16"/>
        <v>Yes</v>
      </c>
      <c r="D551" s="30">
        <f t="shared" si="17"/>
        <v>1.6800000000000002</v>
      </c>
      <c r="E551" s="30">
        <v>4625</v>
      </c>
      <c r="F551" s="62" t="s">
        <v>11763</v>
      </c>
      <c r="G551" s="3" t="s">
        <v>12209</v>
      </c>
      <c r="H551" s="176">
        <v>0.68016194331983804</v>
      </c>
    </row>
    <row r="552" spans="1:8">
      <c r="A552" s="62">
        <v>550</v>
      </c>
      <c r="B552" s="3" t="s">
        <v>12301</v>
      </c>
      <c r="C552" s="33" t="str">
        <f t="shared" si="16"/>
        <v>Yes</v>
      </c>
      <c r="D552" s="30">
        <f t="shared" si="17"/>
        <v>0.73</v>
      </c>
      <c r="E552" s="30">
        <v>2010</v>
      </c>
      <c r="F552" s="62" t="s">
        <v>11763</v>
      </c>
      <c r="G552" s="3" t="s">
        <v>12209</v>
      </c>
      <c r="H552" s="176">
        <v>0.2955465587044534</v>
      </c>
    </row>
    <row r="553" spans="1:8">
      <c r="A553" s="62">
        <v>551</v>
      </c>
      <c r="B553" s="3" t="s">
        <v>12302</v>
      </c>
      <c r="C553" s="33" t="str">
        <f t="shared" si="16"/>
        <v>Yes</v>
      </c>
      <c r="D553" s="30">
        <f t="shared" si="17"/>
        <v>0.9</v>
      </c>
      <c r="E553" s="30">
        <v>2478</v>
      </c>
      <c r="F553" s="62" t="s">
        <v>11763</v>
      </c>
      <c r="G553" s="3" t="s">
        <v>12209</v>
      </c>
      <c r="H553" s="176">
        <v>0.36437246963562753</v>
      </c>
    </row>
    <row r="554" spans="1:8">
      <c r="A554" s="62">
        <v>552</v>
      </c>
      <c r="B554" s="3" t="s">
        <v>12303</v>
      </c>
      <c r="C554" s="33" t="str">
        <f t="shared" si="16"/>
        <v>Yes</v>
      </c>
      <c r="D554" s="30">
        <f t="shared" si="17"/>
        <v>1.31</v>
      </c>
      <c r="E554" s="30">
        <v>3606</v>
      </c>
      <c r="F554" s="62" t="s">
        <v>11763</v>
      </c>
      <c r="G554" s="3" t="s">
        <v>12209</v>
      </c>
      <c r="H554" s="176">
        <v>0.53036437246963564</v>
      </c>
    </row>
    <row r="555" spans="1:8">
      <c r="A555" s="62">
        <v>553</v>
      </c>
      <c r="B555" s="3" t="s">
        <v>12304</v>
      </c>
      <c r="C555" s="33" t="str">
        <f t="shared" si="16"/>
        <v>Yes</v>
      </c>
      <c r="D555" s="30">
        <f t="shared" si="17"/>
        <v>0.22</v>
      </c>
      <c r="E555" s="30">
        <v>1000</v>
      </c>
      <c r="F555" s="62" t="s">
        <v>11781</v>
      </c>
      <c r="G555" s="3" t="s">
        <v>12209</v>
      </c>
      <c r="H555" s="176">
        <v>8.9068825910931168E-2</v>
      </c>
    </row>
    <row r="556" spans="1:8">
      <c r="A556" s="62">
        <v>554</v>
      </c>
      <c r="B556" s="3" t="s">
        <v>12305</v>
      </c>
      <c r="C556" s="33" t="str">
        <f t="shared" si="16"/>
        <v>Yes</v>
      </c>
      <c r="D556" s="30">
        <f t="shared" si="17"/>
        <v>1.1499999999999999</v>
      </c>
      <c r="E556" s="30">
        <v>3166</v>
      </c>
      <c r="F556" s="62" t="s">
        <v>11763</v>
      </c>
      <c r="G556" s="3" t="s">
        <v>12209</v>
      </c>
      <c r="H556" s="176">
        <v>0.46558704453441291</v>
      </c>
    </row>
    <row r="557" spans="1:8">
      <c r="A557" s="62">
        <v>555</v>
      </c>
      <c r="B557" s="3" t="s">
        <v>12306</v>
      </c>
      <c r="C557" s="33" t="str">
        <f t="shared" si="16"/>
        <v>Yes</v>
      </c>
      <c r="D557" s="30">
        <f t="shared" si="17"/>
        <v>1.1400000000000001</v>
      </c>
      <c r="E557" s="30">
        <v>3138</v>
      </c>
      <c r="F557" s="62" t="s">
        <v>11763</v>
      </c>
      <c r="G557" s="3" t="s">
        <v>12209</v>
      </c>
      <c r="H557" s="176">
        <v>0.46153846153846156</v>
      </c>
    </row>
    <row r="558" spans="1:8">
      <c r="A558" s="62">
        <v>556</v>
      </c>
      <c r="B558" s="3" t="s">
        <v>12307</v>
      </c>
      <c r="C558" s="33" t="str">
        <f t="shared" si="16"/>
        <v>Yes</v>
      </c>
      <c r="D558" s="30">
        <f t="shared" si="17"/>
        <v>0.83999999999999986</v>
      </c>
      <c r="E558" s="30">
        <v>2313</v>
      </c>
      <c r="F558" s="62" t="s">
        <v>11763</v>
      </c>
      <c r="G558" s="3" t="s">
        <v>12209</v>
      </c>
      <c r="H558" s="176">
        <v>0.34008097165991896</v>
      </c>
    </row>
    <row r="559" spans="1:8">
      <c r="A559" s="62">
        <v>557</v>
      </c>
      <c r="B559" s="3" t="s">
        <v>12308</v>
      </c>
      <c r="C559" s="33" t="str">
        <f t="shared" si="16"/>
        <v>No</v>
      </c>
      <c r="D559" s="30">
        <f t="shared" si="17"/>
        <v>4.9400000000000004</v>
      </c>
      <c r="E559" s="30">
        <v>13600</v>
      </c>
      <c r="F559" s="62" t="s">
        <v>11763</v>
      </c>
      <c r="G559" s="3" t="s">
        <v>12209</v>
      </c>
      <c r="H559" s="176">
        <v>2</v>
      </c>
    </row>
    <row r="560" spans="1:8">
      <c r="A560" s="62">
        <v>558</v>
      </c>
      <c r="B560" s="3" t="s">
        <v>12309</v>
      </c>
      <c r="C560" s="33" t="str">
        <f t="shared" si="16"/>
        <v>Yes</v>
      </c>
      <c r="D560" s="30">
        <f t="shared" si="17"/>
        <v>0.27</v>
      </c>
      <c r="E560" s="30">
        <v>1000</v>
      </c>
      <c r="F560" s="62" t="s">
        <v>11763</v>
      </c>
      <c r="G560" s="3" t="s">
        <v>12209</v>
      </c>
      <c r="H560" s="176">
        <v>0.10931174089068826</v>
      </c>
    </row>
    <row r="561" spans="1:8">
      <c r="A561" s="62">
        <v>559</v>
      </c>
      <c r="B561" s="3" t="s">
        <v>12310</v>
      </c>
      <c r="C561" s="33" t="str">
        <f t="shared" si="16"/>
        <v>Yes</v>
      </c>
      <c r="D561" s="30">
        <f t="shared" si="17"/>
        <v>1.3</v>
      </c>
      <c r="E561" s="30">
        <v>3579</v>
      </c>
      <c r="F561" s="62" t="s">
        <v>11781</v>
      </c>
      <c r="G561" s="3" t="s">
        <v>12209</v>
      </c>
      <c r="H561" s="176">
        <v>0.52631578947368418</v>
      </c>
    </row>
    <row r="562" spans="1:8">
      <c r="A562" s="62">
        <v>560</v>
      </c>
      <c r="B562" s="3" t="s">
        <v>12311</v>
      </c>
      <c r="C562" s="33" t="str">
        <f t="shared" si="16"/>
        <v>Yes</v>
      </c>
      <c r="D562" s="30">
        <f t="shared" si="17"/>
        <v>0.48</v>
      </c>
      <c r="E562" s="30">
        <v>1321</v>
      </c>
      <c r="F562" s="62" t="s">
        <v>11763</v>
      </c>
      <c r="G562" s="3" t="s">
        <v>12209</v>
      </c>
      <c r="H562" s="176">
        <v>0.19433198380566799</v>
      </c>
    </row>
    <row r="563" spans="1:8">
      <c r="A563" s="62">
        <v>561</v>
      </c>
      <c r="B563" s="3" t="s">
        <v>12312</v>
      </c>
      <c r="C563" s="33" t="str">
        <f t="shared" si="16"/>
        <v>Yes</v>
      </c>
      <c r="D563" s="30">
        <f t="shared" si="17"/>
        <v>1.1400000000000001</v>
      </c>
      <c r="E563" s="30">
        <v>3138</v>
      </c>
      <c r="F563" s="62" t="s">
        <v>11763</v>
      </c>
      <c r="G563" s="3" t="s">
        <v>12209</v>
      </c>
      <c r="H563" s="176">
        <v>0.46153846153846156</v>
      </c>
    </row>
    <row r="564" spans="1:8">
      <c r="A564" s="62">
        <v>562</v>
      </c>
      <c r="B564" s="3" t="s">
        <v>12313</v>
      </c>
      <c r="C564" s="33" t="str">
        <f t="shared" si="16"/>
        <v>No</v>
      </c>
      <c r="D564" s="30">
        <f t="shared" si="17"/>
        <v>4.9400000000000004</v>
      </c>
      <c r="E564" s="30">
        <v>13600</v>
      </c>
      <c r="F564" s="62" t="s">
        <v>11763</v>
      </c>
      <c r="G564" s="3" t="s">
        <v>12209</v>
      </c>
      <c r="H564" s="176">
        <v>2</v>
      </c>
    </row>
    <row r="565" spans="1:8">
      <c r="A565" s="62">
        <v>563</v>
      </c>
      <c r="B565" s="3" t="s">
        <v>12314</v>
      </c>
      <c r="C565" s="33" t="str">
        <f t="shared" si="16"/>
        <v>Yes</v>
      </c>
      <c r="D565" s="30">
        <f t="shared" si="17"/>
        <v>2.23</v>
      </c>
      <c r="E565" s="30">
        <v>6139</v>
      </c>
      <c r="F565" s="62" t="s">
        <v>11763</v>
      </c>
      <c r="G565" s="3" t="s">
        <v>12209</v>
      </c>
      <c r="H565" s="176">
        <v>0.90283400809716596</v>
      </c>
    </row>
    <row r="566" spans="1:8">
      <c r="A566" s="62">
        <v>564</v>
      </c>
      <c r="B566" s="3" t="s">
        <v>12315</v>
      </c>
      <c r="C566" s="33" t="str">
        <f t="shared" si="16"/>
        <v>Yes</v>
      </c>
      <c r="D566" s="30">
        <f t="shared" si="17"/>
        <v>0.75</v>
      </c>
      <c r="E566" s="30">
        <v>2065</v>
      </c>
      <c r="F566" s="62" t="s">
        <v>11763</v>
      </c>
      <c r="G566" s="3" t="s">
        <v>12209</v>
      </c>
      <c r="H566" s="176">
        <v>0.30364372469635625</v>
      </c>
    </row>
    <row r="567" spans="1:8">
      <c r="A567" s="62">
        <v>565</v>
      </c>
      <c r="B567" s="3" t="s">
        <v>12316</v>
      </c>
      <c r="C567" s="33" t="str">
        <f t="shared" si="16"/>
        <v>Yes</v>
      </c>
      <c r="D567" s="30">
        <f t="shared" si="17"/>
        <v>4.49</v>
      </c>
      <c r="E567" s="30">
        <v>12361</v>
      </c>
      <c r="F567" s="62" t="s">
        <v>11763</v>
      </c>
      <c r="G567" s="3" t="s">
        <v>12209</v>
      </c>
      <c r="H567" s="176">
        <v>1.8178137651821862</v>
      </c>
    </row>
    <row r="568" spans="1:8">
      <c r="A568" s="62">
        <v>566</v>
      </c>
      <c r="B568" s="3" t="s">
        <v>12317</v>
      </c>
      <c r="C568" s="33" t="str">
        <f t="shared" si="16"/>
        <v>Yes</v>
      </c>
      <c r="D568" s="30">
        <f t="shared" si="17"/>
        <v>2.8099999999999996</v>
      </c>
      <c r="E568" s="30">
        <v>7736</v>
      </c>
      <c r="F568" s="62" t="s">
        <v>11763</v>
      </c>
      <c r="G568" s="3" t="s">
        <v>12209</v>
      </c>
      <c r="H568" s="176">
        <v>1.1376518218623479</v>
      </c>
    </row>
    <row r="569" spans="1:8">
      <c r="A569" s="62">
        <v>567</v>
      </c>
      <c r="B569" s="3" t="s">
        <v>12318</v>
      </c>
      <c r="C569" s="33" t="str">
        <f t="shared" si="16"/>
        <v>Yes</v>
      </c>
      <c r="D569" s="30">
        <f t="shared" si="17"/>
        <v>1.8599999999999999</v>
      </c>
      <c r="E569" s="30">
        <v>5121</v>
      </c>
      <c r="F569" s="62" t="s">
        <v>11763</v>
      </c>
      <c r="G569" s="3" t="s">
        <v>12209</v>
      </c>
      <c r="H569" s="176">
        <v>0.75303643724696345</v>
      </c>
    </row>
    <row r="570" spans="1:8">
      <c r="A570" s="62">
        <v>568</v>
      </c>
      <c r="B570" s="3" t="s">
        <v>12319</v>
      </c>
      <c r="C570" s="33" t="str">
        <f t="shared" si="16"/>
        <v>Yes</v>
      </c>
      <c r="D570" s="30">
        <f t="shared" si="17"/>
        <v>0.5</v>
      </c>
      <c r="E570" s="30">
        <v>1377</v>
      </c>
      <c r="F570" s="62" t="s">
        <v>11781</v>
      </c>
      <c r="G570" s="3" t="s">
        <v>12209</v>
      </c>
      <c r="H570" s="176">
        <v>0.20242914979757085</v>
      </c>
    </row>
    <row r="571" spans="1:8">
      <c r="A571" s="62">
        <v>569</v>
      </c>
      <c r="B571" s="3" t="s">
        <v>12320</v>
      </c>
      <c r="C571" s="33" t="str">
        <f t="shared" si="16"/>
        <v>Yes</v>
      </c>
      <c r="D571" s="30">
        <f t="shared" si="17"/>
        <v>0.39</v>
      </c>
      <c r="E571" s="30">
        <v>1074</v>
      </c>
      <c r="F571" s="62" t="s">
        <v>11763</v>
      </c>
      <c r="G571" s="3" t="s">
        <v>12209</v>
      </c>
      <c r="H571" s="176">
        <v>0.15789473684210525</v>
      </c>
    </row>
    <row r="572" spans="1:8">
      <c r="A572" s="62">
        <v>570</v>
      </c>
      <c r="B572" s="3" t="s">
        <v>12321</v>
      </c>
      <c r="C572" s="33" t="str">
        <f t="shared" si="16"/>
        <v>Yes</v>
      </c>
      <c r="D572" s="30">
        <f t="shared" si="17"/>
        <v>0.27</v>
      </c>
      <c r="E572" s="30">
        <v>1000</v>
      </c>
      <c r="F572" s="62" t="s">
        <v>11763</v>
      </c>
      <c r="G572" s="3" t="s">
        <v>12209</v>
      </c>
      <c r="H572" s="176">
        <v>0.10931174089068826</v>
      </c>
    </row>
    <row r="573" spans="1:8">
      <c r="A573" s="62">
        <v>571</v>
      </c>
      <c r="B573" s="3" t="s">
        <v>12322</v>
      </c>
      <c r="C573" s="33" t="str">
        <f t="shared" si="16"/>
        <v>Yes</v>
      </c>
      <c r="D573" s="30">
        <f t="shared" si="17"/>
        <v>0.53</v>
      </c>
      <c r="E573" s="30">
        <v>1459</v>
      </c>
      <c r="F573" s="62" t="s">
        <v>11781</v>
      </c>
      <c r="G573" s="3" t="s">
        <v>12209</v>
      </c>
      <c r="H573" s="176">
        <v>0.2145748987854251</v>
      </c>
    </row>
    <row r="574" spans="1:8">
      <c r="A574" s="62">
        <v>572</v>
      </c>
      <c r="B574" s="3" t="s">
        <v>12323</v>
      </c>
      <c r="C574" s="33" t="str">
        <f t="shared" si="16"/>
        <v>Yes</v>
      </c>
      <c r="D574" s="30">
        <f t="shared" si="17"/>
        <v>0.5</v>
      </c>
      <c r="E574" s="30">
        <v>1377</v>
      </c>
      <c r="F574" s="62" t="s">
        <v>11763</v>
      </c>
      <c r="G574" s="3" t="s">
        <v>12209</v>
      </c>
      <c r="H574" s="176">
        <v>0.20242914979757085</v>
      </c>
    </row>
    <row r="575" spans="1:8">
      <c r="A575" s="62">
        <v>573</v>
      </c>
      <c r="B575" s="3" t="s">
        <v>12324</v>
      </c>
      <c r="C575" s="33" t="str">
        <f t="shared" si="16"/>
        <v>Yes</v>
      </c>
      <c r="D575" s="30">
        <f t="shared" si="17"/>
        <v>7.0000000000000007E-2</v>
      </c>
      <c r="E575" s="30">
        <v>1000</v>
      </c>
      <c r="F575" s="62" t="s">
        <v>11781</v>
      </c>
      <c r="G575" s="3" t="s">
        <v>12209</v>
      </c>
      <c r="H575" s="176">
        <v>2.8340080971659919E-2</v>
      </c>
    </row>
    <row r="576" spans="1:8">
      <c r="A576" s="62">
        <v>574</v>
      </c>
      <c r="B576" s="3" t="s">
        <v>12325</v>
      </c>
      <c r="C576" s="33" t="str">
        <f t="shared" si="16"/>
        <v>Yes</v>
      </c>
      <c r="D576" s="30">
        <f t="shared" si="17"/>
        <v>0.44</v>
      </c>
      <c r="E576" s="30">
        <v>1211</v>
      </c>
      <c r="F576" s="62" t="s">
        <v>11763</v>
      </c>
      <c r="G576" s="3" t="s">
        <v>12209</v>
      </c>
      <c r="H576" s="176">
        <v>0.17813765182186234</v>
      </c>
    </row>
    <row r="577" spans="1:8">
      <c r="A577" s="62">
        <v>575</v>
      </c>
      <c r="B577" s="3" t="s">
        <v>12326</v>
      </c>
      <c r="C577" s="33" t="str">
        <f t="shared" si="16"/>
        <v>Yes</v>
      </c>
      <c r="D577" s="30">
        <f t="shared" si="17"/>
        <v>0.59000000000000008</v>
      </c>
      <c r="E577" s="30">
        <v>1624</v>
      </c>
      <c r="F577" s="62" t="s">
        <v>11763</v>
      </c>
      <c r="G577" s="3" t="s">
        <v>12209</v>
      </c>
      <c r="H577" s="176">
        <v>0.23886639676113361</v>
      </c>
    </row>
    <row r="578" spans="1:8">
      <c r="A578" s="62">
        <v>576</v>
      </c>
      <c r="B578" s="3" t="s">
        <v>12327</v>
      </c>
      <c r="C578" s="33" t="str">
        <f t="shared" si="16"/>
        <v>Yes</v>
      </c>
      <c r="D578" s="30">
        <f t="shared" si="17"/>
        <v>4.33</v>
      </c>
      <c r="E578" s="30">
        <v>11921</v>
      </c>
      <c r="F578" s="62" t="s">
        <v>11763</v>
      </c>
      <c r="G578" s="3" t="s">
        <v>12209</v>
      </c>
      <c r="H578" s="176">
        <v>1.7530364372469636</v>
      </c>
    </row>
    <row r="579" spans="1:8">
      <c r="A579" s="62">
        <v>577</v>
      </c>
      <c r="B579" s="3" t="s">
        <v>12328</v>
      </c>
      <c r="C579" s="33" t="str">
        <f t="shared" ref="C579:C642" si="18">IF(H579=2,"No","Yes")</f>
        <v>Yes</v>
      </c>
      <c r="D579" s="30">
        <f t="shared" si="17"/>
        <v>1.6099999999999999</v>
      </c>
      <c r="E579" s="30">
        <v>4432</v>
      </c>
      <c r="F579" s="62" t="s">
        <v>11763</v>
      </c>
      <c r="G579" s="3" t="s">
        <v>12209</v>
      </c>
      <c r="H579" s="176">
        <v>0.65182186234817807</v>
      </c>
    </row>
    <row r="580" spans="1:8">
      <c r="A580" s="62">
        <v>578</v>
      </c>
      <c r="B580" s="3" t="s">
        <v>12329</v>
      </c>
      <c r="C580" s="33" t="str">
        <f t="shared" si="18"/>
        <v>Yes</v>
      </c>
      <c r="D580" s="30">
        <f t="shared" ref="D580:D643" si="19">H580*2.47</f>
        <v>1.77</v>
      </c>
      <c r="E580" s="30">
        <v>4873</v>
      </c>
      <c r="F580" s="62" t="s">
        <v>11763</v>
      </c>
      <c r="G580" s="3" t="s">
        <v>12209</v>
      </c>
      <c r="H580" s="176">
        <v>0.7165991902834008</v>
      </c>
    </row>
    <row r="581" spans="1:8">
      <c r="A581" s="62">
        <v>579</v>
      </c>
      <c r="B581" s="3" t="s">
        <v>12330</v>
      </c>
      <c r="C581" s="33" t="str">
        <f t="shared" si="18"/>
        <v>Yes</v>
      </c>
      <c r="D581" s="30">
        <f t="shared" si="19"/>
        <v>0.9</v>
      </c>
      <c r="E581" s="30">
        <v>2478</v>
      </c>
      <c r="F581" s="62" t="s">
        <v>11763</v>
      </c>
      <c r="G581" s="3" t="s">
        <v>12209</v>
      </c>
      <c r="H581" s="176">
        <v>0.36437246963562753</v>
      </c>
    </row>
    <row r="582" spans="1:8">
      <c r="A582" s="62">
        <v>580</v>
      </c>
      <c r="B582" s="3" t="s">
        <v>11941</v>
      </c>
      <c r="C582" s="33" t="str">
        <f t="shared" si="18"/>
        <v>Yes</v>
      </c>
      <c r="D582" s="30">
        <f t="shared" si="19"/>
        <v>0.37000000000000005</v>
      </c>
      <c r="E582" s="30">
        <v>1019</v>
      </c>
      <c r="F582" s="62" t="s">
        <v>11763</v>
      </c>
      <c r="G582" s="3" t="s">
        <v>12209</v>
      </c>
      <c r="H582" s="176">
        <v>0.14979757085020243</v>
      </c>
    </row>
    <row r="583" spans="1:8">
      <c r="A583" s="62">
        <v>581</v>
      </c>
      <c r="B583" s="3" t="s">
        <v>12331</v>
      </c>
      <c r="C583" s="33" t="str">
        <f t="shared" si="18"/>
        <v>Yes</v>
      </c>
      <c r="D583" s="30">
        <f t="shared" si="19"/>
        <v>1.36</v>
      </c>
      <c r="E583" s="30">
        <v>3744</v>
      </c>
      <c r="F583" s="62" t="s">
        <v>11763</v>
      </c>
      <c r="G583" s="3" t="s">
        <v>12209</v>
      </c>
      <c r="H583" s="176">
        <v>0.55060728744939269</v>
      </c>
    </row>
    <row r="584" spans="1:8">
      <c r="A584" s="62">
        <v>582</v>
      </c>
      <c r="B584" s="3" t="s">
        <v>12332</v>
      </c>
      <c r="C584" s="33" t="str">
        <f t="shared" si="18"/>
        <v>No</v>
      </c>
      <c r="D584" s="30">
        <f t="shared" si="19"/>
        <v>4.9400000000000004</v>
      </c>
      <c r="E584" s="30">
        <v>13600</v>
      </c>
      <c r="F584" s="62" t="s">
        <v>11763</v>
      </c>
      <c r="G584" s="3" t="s">
        <v>12209</v>
      </c>
      <c r="H584" s="176">
        <v>2</v>
      </c>
    </row>
    <row r="585" spans="1:8">
      <c r="A585" s="62">
        <v>583</v>
      </c>
      <c r="B585" s="3" t="s">
        <v>1610</v>
      </c>
      <c r="C585" s="33" t="str">
        <f t="shared" si="18"/>
        <v>No</v>
      </c>
      <c r="D585" s="30">
        <f t="shared" si="19"/>
        <v>4.9400000000000004</v>
      </c>
      <c r="E585" s="30">
        <v>13600</v>
      </c>
      <c r="F585" s="62" t="s">
        <v>11763</v>
      </c>
      <c r="G585" s="3" t="s">
        <v>12209</v>
      </c>
      <c r="H585" s="176">
        <v>2</v>
      </c>
    </row>
    <row r="586" spans="1:8">
      <c r="A586" s="62">
        <v>584</v>
      </c>
      <c r="B586" s="3" t="s">
        <v>12333</v>
      </c>
      <c r="C586" s="33" t="str">
        <f t="shared" si="18"/>
        <v>Yes</v>
      </c>
      <c r="D586" s="30">
        <f t="shared" si="19"/>
        <v>1.56</v>
      </c>
      <c r="E586" s="30">
        <v>4295</v>
      </c>
      <c r="F586" s="62" t="s">
        <v>11781</v>
      </c>
      <c r="G586" s="3" t="s">
        <v>12209</v>
      </c>
      <c r="H586" s="176">
        <v>0.63157894736842102</v>
      </c>
    </row>
    <row r="587" spans="1:8">
      <c r="A587" s="62">
        <v>585</v>
      </c>
      <c r="B587" s="3" t="s">
        <v>12334</v>
      </c>
      <c r="C587" s="33" t="str">
        <f t="shared" si="18"/>
        <v>Yes</v>
      </c>
      <c r="D587" s="30">
        <f t="shared" si="19"/>
        <v>1.86</v>
      </c>
      <c r="E587" s="30">
        <v>5121</v>
      </c>
      <c r="F587" s="62" t="s">
        <v>11763</v>
      </c>
      <c r="G587" s="3" t="s">
        <v>12209</v>
      </c>
      <c r="H587" s="176">
        <v>0.75303643724696356</v>
      </c>
    </row>
    <row r="588" spans="1:8">
      <c r="A588" s="62">
        <v>586</v>
      </c>
      <c r="B588" s="181" t="s">
        <v>12335</v>
      </c>
      <c r="C588" s="33" t="str">
        <f t="shared" si="18"/>
        <v>Yes</v>
      </c>
      <c r="D588" s="30">
        <f t="shared" si="19"/>
        <v>0.64</v>
      </c>
      <c r="E588" s="160">
        <v>1762</v>
      </c>
      <c r="F588" s="62" t="s">
        <v>11763</v>
      </c>
      <c r="G588" s="3" t="s">
        <v>12209</v>
      </c>
      <c r="H588" s="180">
        <v>0.25910931174089069</v>
      </c>
    </row>
    <row r="589" spans="1:8">
      <c r="A589" s="62">
        <v>587</v>
      </c>
      <c r="B589" s="3" t="s">
        <v>12336</v>
      </c>
      <c r="C589" s="33" t="str">
        <f t="shared" si="18"/>
        <v>Yes</v>
      </c>
      <c r="D589" s="30">
        <f t="shared" si="19"/>
        <v>0.6</v>
      </c>
      <c r="E589" s="30">
        <v>1652</v>
      </c>
      <c r="F589" s="62" t="s">
        <v>11763</v>
      </c>
      <c r="G589" s="3" t="s">
        <v>12209</v>
      </c>
      <c r="H589" s="176">
        <v>0.24291497975708498</v>
      </c>
    </row>
    <row r="590" spans="1:8">
      <c r="A590" s="62">
        <v>588</v>
      </c>
      <c r="B590" s="3" t="s">
        <v>12337</v>
      </c>
      <c r="C590" s="33" t="str">
        <f t="shared" si="18"/>
        <v>Yes</v>
      </c>
      <c r="D590" s="30">
        <f t="shared" si="19"/>
        <v>4.49</v>
      </c>
      <c r="E590" s="30">
        <v>12361</v>
      </c>
      <c r="F590" s="62" t="s">
        <v>11763</v>
      </c>
      <c r="G590" s="3" t="s">
        <v>12209</v>
      </c>
      <c r="H590" s="176">
        <v>1.8178137651821862</v>
      </c>
    </row>
    <row r="591" spans="1:8">
      <c r="A591" s="62">
        <v>589</v>
      </c>
      <c r="B591" s="3" t="s">
        <v>12338</v>
      </c>
      <c r="C591" s="33" t="str">
        <f t="shared" si="18"/>
        <v>Yes</v>
      </c>
      <c r="D591" s="30">
        <f t="shared" si="19"/>
        <v>0.57000000000000006</v>
      </c>
      <c r="E591" s="30">
        <v>1569</v>
      </c>
      <c r="F591" s="62" t="s">
        <v>11763</v>
      </c>
      <c r="G591" s="3" t="s">
        <v>12209</v>
      </c>
      <c r="H591" s="176">
        <v>0.23076923076923078</v>
      </c>
    </row>
    <row r="592" spans="1:8">
      <c r="A592" s="62">
        <v>590</v>
      </c>
      <c r="B592" s="3" t="s">
        <v>12339</v>
      </c>
      <c r="C592" s="33" t="str">
        <f t="shared" si="18"/>
        <v>Yes</v>
      </c>
      <c r="D592" s="30">
        <f t="shared" si="19"/>
        <v>3.78</v>
      </c>
      <c r="E592" s="30">
        <v>10406</v>
      </c>
      <c r="F592" s="62" t="s">
        <v>11763</v>
      </c>
      <c r="G592" s="3" t="s">
        <v>12209</v>
      </c>
      <c r="H592" s="176">
        <v>1.5303643724696354</v>
      </c>
    </row>
    <row r="593" spans="1:8">
      <c r="A593" s="62">
        <v>591</v>
      </c>
      <c r="B593" s="3" t="s">
        <v>12340</v>
      </c>
      <c r="C593" s="33" t="str">
        <f t="shared" si="18"/>
        <v>Yes</v>
      </c>
      <c r="D593" s="30">
        <f t="shared" si="19"/>
        <v>1.47</v>
      </c>
      <c r="E593" s="30">
        <v>4047</v>
      </c>
      <c r="F593" s="62" t="s">
        <v>11763</v>
      </c>
      <c r="G593" s="3" t="s">
        <v>12209</v>
      </c>
      <c r="H593" s="176">
        <v>0.59514170040485825</v>
      </c>
    </row>
    <row r="594" spans="1:8">
      <c r="A594" s="62">
        <v>592</v>
      </c>
      <c r="B594" s="3" t="s">
        <v>12341</v>
      </c>
      <c r="C594" s="33" t="str">
        <f t="shared" si="18"/>
        <v>Yes</v>
      </c>
      <c r="D594" s="30">
        <f t="shared" si="19"/>
        <v>3.05</v>
      </c>
      <c r="E594" s="30">
        <v>8397</v>
      </c>
      <c r="F594" s="62" t="s">
        <v>11763</v>
      </c>
      <c r="G594" s="3" t="s">
        <v>12209</v>
      </c>
      <c r="H594" s="176">
        <v>1.234817813765182</v>
      </c>
    </row>
    <row r="595" spans="1:8">
      <c r="A595" s="62">
        <v>593</v>
      </c>
      <c r="B595" s="3" t="s">
        <v>12342</v>
      </c>
      <c r="C595" s="33" t="str">
        <f t="shared" si="18"/>
        <v>Yes</v>
      </c>
      <c r="D595" s="30">
        <f t="shared" si="19"/>
        <v>0.7</v>
      </c>
      <c r="E595" s="30">
        <v>1927</v>
      </c>
      <c r="F595" s="62" t="s">
        <v>11763</v>
      </c>
      <c r="G595" s="3" t="s">
        <v>12209</v>
      </c>
      <c r="H595" s="176">
        <v>0.28340080971659914</v>
      </c>
    </row>
    <row r="596" spans="1:8">
      <c r="A596" s="62">
        <v>594</v>
      </c>
      <c r="B596" s="3" t="s">
        <v>12343</v>
      </c>
      <c r="C596" s="33" t="str">
        <f t="shared" si="18"/>
        <v>Yes</v>
      </c>
      <c r="D596" s="30">
        <f t="shared" si="19"/>
        <v>1.9100000000000001</v>
      </c>
      <c r="E596" s="30">
        <v>5258</v>
      </c>
      <c r="F596" s="62" t="s">
        <v>11763</v>
      </c>
      <c r="G596" s="3" t="s">
        <v>12209</v>
      </c>
      <c r="H596" s="176">
        <v>0.77327935222672062</v>
      </c>
    </row>
    <row r="597" spans="1:8">
      <c r="A597" s="62">
        <v>595</v>
      </c>
      <c r="B597" s="3" t="s">
        <v>12344</v>
      </c>
      <c r="C597" s="33" t="str">
        <f t="shared" si="18"/>
        <v>Yes</v>
      </c>
      <c r="D597" s="30">
        <f t="shared" si="19"/>
        <v>1.4</v>
      </c>
      <c r="E597" s="30">
        <v>3854</v>
      </c>
      <c r="F597" s="62" t="s">
        <v>11763</v>
      </c>
      <c r="G597" s="3" t="s">
        <v>12209</v>
      </c>
      <c r="H597" s="176">
        <v>0.56680161943319829</v>
      </c>
    </row>
    <row r="598" spans="1:8">
      <c r="A598" s="62">
        <v>596</v>
      </c>
      <c r="B598" s="3" t="s">
        <v>12345</v>
      </c>
      <c r="C598" s="33" t="str">
        <f t="shared" si="18"/>
        <v>Yes</v>
      </c>
      <c r="D598" s="30">
        <f t="shared" si="19"/>
        <v>3.2</v>
      </c>
      <c r="E598" s="30">
        <v>8810</v>
      </c>
      <c r="F598" s="62" t="s">
        <v>11763</v>
      </c>
      <c r="G598" s="3" t="s">
        <v>12209</v>
      </c>
      <c r="H598" s="176">
        <v>1.2955465587044535</v>
      </c>
    </row>
    <row r="599" spans="1:8">
      <c r="A599" s="62">
        <v>597</v>
      </c>
      <c r="B599" s="3" t="s">
        <v>12346</v>
      </c>
      <c r="C599" s="33" t="str">
        <f t="shared" si="18"/>
        <v>No</v>
      </c>
      <c r="D599" s="30">
        <f t="shared" si="19"/>
        <v>4.9400000000000004</v>
      </c>
      <c r="E599" s="30">
        <v>13600</v>
      </c>
      <c r="F599" s="62" t="s">
        <v>11763</v>
      </c>
      <c r="G599" s="3" t="s">
        <v>12209</v>
      </c>
      <c r="H599" s="176">
        <v>2</v>
      </c>
    </row>
    <row r="600" spans="1:8">
      <c r="A600" s="62">
        <v>598</v>
      </c>
      <c r="B600" s="3" t="s">
        <v>12347</v>
      </c>
      <c r="C600" s="33" t="str">
        <f t="shared" si="18"/>
        <v>Yes</v>
      </c>
      <c r="D600" s="30">
        <f t="shared" si="19"/>
        <v>0.75</v>
      </c>
      <c r="E600" s="30">
        <v>2065</v>
      </c>
      <c r="F600" s="62" t="s">
        <v>11763</v>
      </c>
      <c r="G600" s="3" t="s">
        <v>12209</v>
      </c>
      <c r="H600" s="176">
        <v>0.30364372469635625</v>
      </c>
    </row>
    <row r="601" spans="1:8">
      <c r="A601" s="62">
        <v>599</v>
      </c>
      <c r="B601" s="3" t="s">
        <v>12348</v>
      </c>
      <c r="C601" s="33" t="str">
        <f t="shared" si="18"/>
        <v>Yes</v>
      </c>
      <c r="D601" s="30">
        <f t="shared" si="19"/>
        <v>0.65</v>
      </c>
      <c r="E601" s="30">
        <v>1789</v>
      </c>
      <c r="F601" s="62" t="s">
        <v>11763</v>
      </c>
      <c r="G601" s="3" t="s">
        <v>12209</v>
      </c>
      <c r="H601" s="176">
        <v>0.26315789473684209</v>
      </c>
    </row>
    <row r="602" spans="1:8">
      <c r="A602" s="62">
        <v>600</v>
      </c>
      <c r="B602" s="3" t="s">
        <v>12349</v>
      </c>
      <c r="C602" s="33" t="str">
        <f t="shared" si="18"/>
        <v>Yes</v>
      </c>
      <c r="D602" s="30">
        <f t="shared" si="19"/>
        <v>0.30000000000000004</v>
      </c>
      <c r="E602" s="30">
        <v>1000</v>
      </c>
      <c r="F602" s="62" t="s">
        <v>11763</v>
      </c>
      <c r="G602" s="3" t="s">
        <v>12209</v>
      </c>
      <c r="H602" s="176">
        <v>0.12145748987854252</v>
      </c>
    </row>
    <row r="603" spans="1:8">
      <c r="A603" s="62">
        <v>601</v>
      </c>
      <c r="B603" s="3" t="s">
        <v>12350</v>
      </c>
      <c r="C603" s="33" t="str">
        <f t="shared" si="18"/>
        <v>No</v>
      </c>
      <c r="D603" s="30">
        <f t="shared" si="19"/>
        <v>4.9400000000000004</v>
      </c>
      <c r="E603" s="30">
        <v>13600</v>
      </c>
      <c r="F603" s="62" t="s">
        <v>11763</v>
      </c>
      <c r="G603" s="3" t="s">
        <v>12209</v>
      </c>
      <c r="H603" s="176">
        <v>2</v>
      </c>
    </row>
    <row r="604" spans="1:8">
      <c r="A604" s="62">
        <v>602</v>
      </c>
      <c r="B604" s="3" t="s">
        <v>12351</v>
      </c>
      <c r="C604" s="33" t="str">
        <f t="shared" si="18"/>
        <v>Yes</v>
      </c>
      <c r="D604" s="30">
        <f t="shared" si="19"/>
        <v>0.19</v>
      </c>
      <c r="E604" s="30">
        <v>1000</v>
      </c>
      <c r="F604" s="62" t="s">
        <v>11763</v>
      </c>
      <c r="G604" s="3" t="s">
        <v>12209</v>
      </c>
      <c r="H604" s="176">
        <v>7.6923076923076913E-2</v>
      </c>
    </row>
    <row r="605" spans="1:8">
      <c r="A605" s="62">
        <v>603</v>
      </c>
      <c r="B605" s="3" t="s">
        <v>12352</v>
      </c>
      <c r="C605" s="33" t="str">
        <f t="shared" si="18"/>
        <v>Yes</v>
      </c>
      <c r="D605" s="30">
        <f t="shared" si="19"/>
        <v>4.3</v>
      </c>
      <c r="E605" s="30">
        <v>11838</v>
      </c>
      <c r="F605" s="62" t="s">
        <v>11763</v>
      </c>
      <c r="G605" s="3" t="s">
        <v>12209</v>
      </c>
      <c r="H605" s="176">
        <v>1.7408906882591091</v>
      </c>
    </row>
    <row r="606" spans="1:8">
      <c r="A606" s="62">
        <v>604</v>
      </c>
      <c r="B606" s="3" t="s">
        <v>11972</v>
      </c>
      <c r="C606" s="33" t="str">
        <f t="shared" si="18"/>
        <v>Yes</v>
      </c>
      <c r="D606" s="30">
        <f t="shared" si="19"/>
        <v>0.37000000000000005</v>
      </c>
      <c r="E606" s="30">
        <v>1019</v>
      </c>
      <c r="F606" s="62" t="s">
        <v>11763</v>
      </c>
      <c r="G606" s="3" t="s">
        <v>12209</v>
      </c>
      <c r="H606" s="176">
        <v>0.14979757085020243</v>
      </c>
    </row>
    <row r="607" spans="1:8">
      <c r="A607" s="62">
        <v>605</v>
      </c>
      <c r="B607" s="3" t="s">
        <v>12353</v>
      </c>
      <c r="C607" s="33" t="str">
        <f t="shared" si="18"/>
        <v>No</v>
      </c>
      <c r="D607" s="30">
        <f t="shared" si="19"/>
        <v>4.9400000000000004</v>
      </c>
      <c r="E607" s="30">
        <v>13600</v>
      </c>
      <c r="F607" s="62" t="s">
        <v>11763</v>
      </c>
      <c r="G607" s="3" t="s">
        <v>12209</v>
      </c>
      <c r="H607" s="176">
        <v>2</v>
      </c>
    </row>
    <row r="608" spans="1:8">
      <c r="A608" s="62">
        <v>606</v>
      </c>
      <c r="B608" s="3" t="s">
        <v>12354</v>
      </c>
      <c r="C608" s="33" t="str">
        <f t="shared" si="18"/>
        <v>Yes</v>
      </c>
      <c r="D608" s="30">
        <f t="shared" si="19"/>
        <v>1.2</v>
      </c>
      <c r="E608" s="30">
        <v>3304</v>
      </c>
      <c r="F608" s="62" t="s">
        <v>11763</v>
      </c>
      <c r="G608" s="3" t="s">
        <v>12209</v>
      </c>
      <c r="H608" s="176">
        <v>0.48582995951416996</v>
      </c>
    </row>
    <row r="609" spans="1:8">
      <c r="A609" s="62">
        <v>607</v>
      </c>
      <c r="B609" s="3" t="s">
        <v>12355</v>
      </c>
      <c r="C609" s="33" t="str">
        <f t="shared" si="18"/>
        <v>Yes</v>
      </c>
      <c r="D609" s="30">
        <f t="shared" si="19"/>
        <v>1.99</v>
      </c>
      <c r="E609" s="30">
        <v>5479</v>
      </c>
      <c r="F609" s="62" t="s">
        <v>11763</v>
      </c>
      <c r="G609" s="3" t="s">
        <v>12209</v>
      </c>
      <c r="H609" s="176">
        <v>0.80566801619433193</v>
      </c>
    </row>
    <row r="610" spans="1:8">
      <c r="A610" s="62">
        <v>608</v>
      </c>
      <c r="B610" s="3" t="s">
        <v>12356</v>
      </c>
      <c r="C610" s="33" t="str">
        <f t="shared" si="18"/>
        <v>Yes</v>
      </c>
      <c r="D610" s="30">
        <f t="shared" si="19"/>
        <v>2.2000000000000002</v>
      </c>
      <c r="E610" s="30">
        <v>6057</v>
      </c>
      <c r="F610" s="62" t="s">
        <v>11763</v>
      </c>
      <c r="G610" s="3" t="s">
        <v>12209</v>
      </c>
      <c r="H610" s="176">
        <v>0.89068825910931171</v>
      </c>
    </row>
    <row r="611" spans="1:8">
      <c r="A611" s="62">
        <v>609</v>
      </c>
      <c r="B611" s="3" t="s">
        <v>12357</v>
      </c>
      <c r="C611" s="33" t="str">
        <f t="shared" si="18"/>
        <v>Yes</v>
      </c>
      <c r="D611" s="30">
        <f t="shared" si="19"/>
        <v>3.73</v>
      </c>
      <c r="E611" s="30">
        <v>10269</v>
      </c>
      <c r="F611" s="62" t="s">
        <v>11763</v>
      </c>
      <c r="G611" s="3" t="s">
        <v>12209</v>
      </c>
      <c r="H611" s="176">
        <v>1.5101214574898785</v>
      </c>
    </row>
    <row r="612" spans="1:8">
      <c r="A612" s="62">
        <v>610</v>
      </c>
      <c r="B612" s="3" t="s">
        <v>12358</v>
      </c>
      <c r="C612" s="33" t="str">
        <f t="shared" si="18"/>
        <v>Yes</v>
      </c>
      <c r="D612" s="30">
        <f t="shared" si="19"/>
        <v>2.6399999999999997</v>
      </c>
      <c r="E612" s="30">
        <v>7268</v>
      </c>
      <c r="F612" s="62" t="s">
        <v>11763</v>
      </c>
      <c r="G612" s="3" t="s">
        <v>12209</v>
      </c>
      <c r="H612" s="176">
        <v>1.068825910931174</v>
      </c>
    </row>
    <row r="613" spans="1:8">
      <c r="A613" s="62">
        <v>611</v>
      </c>
      <c r="B613" s="3" t="s">
        <v>12359</v>
      </c>
      <c r="C613" s="33" t="str">
        <f t="shared" si="18"/>
        <v>Yes</v>
      </c>
      <c r="D613" s="30">
        <f t="shared" si="19"/>
        <v>0.7</v>
      </c>
      <c r="E613" s="30">
        <v>1927</v>
      </c>
      <c r="F613" s="62" t="s">
        <v>11781</v>
      </c>
      <c r="G613" s="3" t="s">
        <v>12209</v>
      </c>
      <c r="H613" s="176">
        <v>0.28340080971659914</v>
      </c>
    </row>
    <row r="614" spans="1:8">
      <c r="A614" s="62">
        <v>612</v>
      </c>
      <c r="B614" s="3" t="s">
        <v>12360</v>
      </c>
      <c r="C614" s="33" t="str">
        <f t="shared" si="18"/>
        <v>Yes</v>
      </c>
      <c r="D614" s="30">
        <f t="shared" si="19"/>
        <v>3.2999999999999994</v>
      </c>
      <c r="E614" s="30">
        <v>9085</v>
      </c>
      <c r="F614" s="62" t="s">
        <v>11763</v>
      </c>
      <c r="G614" s="3" t="s">
        <v>12209</v>
      </c>
      <c r="H614" s="176">
        <v>1.3360323886639673</v>
      </c>
    </row>
    <row r="615" spans="1:8">
      <c r="A615" s="62">
        <v>613</v>
      </c>
      <c r="B615" s="3" t="s">
        <v>12361</v>
      </c>
      <c r="C615" s="33" t="str">
        <f t="shared" si="18"/>
        <v>Yes</v>
      </c>
      <c r="D615" s="30">
        <f t="shared" si="19"/>
        <v>0.28999999999999998</v>
      </c>
      <c r="E615" s="30">
        <v>1000</v>
      </c>
      <c r="F615" s="62" t="s">
        <v>11763</v>
      </c>
      <c r="G615" s="3" t="s">
        <v>12209</v>
      </c>
      <c r="H615" s="176">
        <v>0.11740890688259108</v>
      </c>
    </row>
    <row r="616" spans="1:8">
      <c r="A616" s="62">
        <v>614</v>
      </c>
      <c r="B616" s="3" t="s">
        <v>12362</v>
      </c>
      <c r="C616" s="33" t="str">
        <f t="shared" si="18"/>
        <v>Yes</v>
      </c>
      <c r="D616" s="30">
        <f t="shared" si="19"/>
        <v>1.64</v>
      </c>
      <c r="E616" s="30">
        <v>4515</v>
      </c>
      <c r="F616" s="62" t="s">
        <v>11763</v>
      </c>
      <c r="G616" s="3" t="s">
        <v>12209</v>
      </c>
      <c r="H616" s="176">
        <v>0.66396761133603233</v>
      </c>
    </row>
    <row r="617" spans="1:8">
      <c r="A617" s="62">
        <v>615</v>
      </c>
      <c r="B617" s="3" t="s">
        <v>12363</v>
      </c>
      <c r="C617" s="33" t="str">
        <f t="shared" si="18"/>
        <v>Yes</v>
      </c>
      <c r="D617" s="30">
        <f t="shared" si="19"/>
        <v>0.5</v>
      </c>
      <c r="E617" s="30">
        <v>1377</v>
      </c>
      <c r="F617" s="62" t="s">
        <v>11763</v>
      </c>
      <c r="G617" s="3" t="s">
        <v>12209</v>
      </c>
      <c r="H617" s="176">
        <v>0.20242914979757085</v>
      </c>
    </row>
    <row r="618" spans="1:8">
      <c r="A618" s="62">
        <v>616</v>
      </c>
      <c r="B618" s="3" t="s">
        <v>12364</v>
      </c>
      <c r="C618" s="33" t="str">
        <f t="shared" si="18"/>
        <v>Yes</v>
      </c>
      <c r="D618" s="30">
        <f t="shared" si="19"/>
        <v>3.6</v>
      </c>
      <c r="E618" s="30">
        <v>9911</v>
      </c>
      <c r="F618" s="62" t="s">
        <v>11763</v>
      </c>
      <c r="G618" s="3" t="s">
        <v>12209</v>
      </c>
      <c r="H618" s="176">
        <v>1.4574898785425101</v>
      </c>
    </row>
    <row r="619" spans="1:8">
      <c r="A619" s="62">
        <v>617</v>
      </c>
      <c r="B619" s="3" t="s">
        <v>12365</v>
      </c>
      <c r="C619" s="33" t="str">
        <f t="shared" si="18"/>
        <v>Yes</v>
      </c>
      <c r="D619" s="30">
        <f t="shared" si="19"/>
        <v>2.1</v>
      </c>
      <c r="E619" s="30">
        <v>5781</v>
      </c>
      <c r="F619" s="62" t="s">
        <v>11763</v>
      </c>
      <c r="G619" s="3" t="s">
        <v>12209</v>
      </c>
      <c r="H619" s="176">
        <v>0.85020242914979749</v>
      </c>
    </row>
    <row r="620" spans="1:8">
      <c r="A620" s="62">
        <v>618</v>
      </c>
      <c r="B620" s="3" t="s">
        <v>12366</v>
      </c>
      <c r="C620" s="33" t="str">
        <f t="shared" si="18"/>
        <v>Yes</v>
      </c>
      <c r="D620" s="30">
        <f t="shared" si="19"/>
        <v>0.26</v>
      </c>
      <c r="E620" s="30">
        <v>1000</v>
      </c>
      <c r="F620" s="62" t="s">
        <v>11781</v>
      </c>
      <c r="G620" s="3" t="s">
        <v>12209</v>
      </c>
      <c r="H620" s="176">
        <v>0.10526315789473684</v>
      </c>
    </row>
    <row r="621" spans="1:8">
      <c r="A621" s="62">
        <v>619</v>
      </c>
      <c r="B621" s="3" t="s">
        <v>12367</v>
      </c>
      <c r="C621" s="33" t="str">
        <f t="shared" si="18"/>
        <v>Yes</v>
      </c>
      <c r="D621" s="30">
        <f t="shared" si="19"/>
        <v>1.88</v>
      </c>
      <c r="E621" s="30">
        <v>5176</v>
      </c>
      <c r="F621" s="62" t="s">
        <v>11763</v>
      </c>
      <c r="G621" s="3" t="s">
        <v>12209</v>
      </c>
      <c r="H621" s="176">
        <v>0.76113360323886625</v>
      </c>
    </row>
    <row r="622" spans="1:8">
      <c r="A622" s="62">
        <v>620</v>
      </c>
      <c r="B622" s="3" t="s">
        <v>12368</v>
      </c>
      <c r="C622" s="33" t="str">
        <f t="shared" si="18"/>
        <v>Yes</v>
      </c>
      <c r="D622" s="30">
        <f t="shared" si="19"/>
        <v>0.95000000000000018</v>
      </c>
      <c r="E622" s="30">
        <v>2615</v>
      </c>
      <c r="F622" s="62" t="s">
        <v>11763</v>
      </c>
      <c r="G622" s="3" t="s">
        <v>12209</v>
      </c>
      <c r="H622" s="176">
        <v>0.38461538461538464</v>
      </c>
    </row>
    <row r="623" spans="1:8">
      <c r="A623" s="62">
        <v>621</v>
      </c>
      <c r="B623" s="3" t="s">
        <v>12369</v>
      </c>
      <c r="C623" s="33" t="str">
        <f t="shared" si="18"/>
        <v>Yes</v>
      </c>
      <c r="D623" s="30">
        <f t="shared" si="19"/>
        <v>1.3899999999999997</v>
      </c>
      <c r="E623" s="30">
        <v>3827</v>
      </c>
      <c r="F623" s="62" t="s">
        <v>11763</v>
      </c>
      <c r="G623" s="3" t="s">
        <v>12209</v>
      </c>
      <c r="H623" s="176">
        <v>0.56275303643724683</v>
      </c>
    </row>
    <row r="624" spans="1:8">
      <c r="A624" s="62">
        <v>622</v>
      </c>
      <c r="B624" s="3" t="s">
        <v>12370</v>
      </c>
      <c r="C624" s="33" t="str">
        <f t="shared" si="18"/>
        <v>No</v>
      </c>
      <c r="D624" s="30">
        <f t="shared" si="19"/>
        <v>4.9400000000000004</v>
      </c>
      <c r="E624" s="30">
        <v>13600</v>
      </c>
      <c r="F624" s="62" t="s">
        <v>11763</v>
      </c>
      <c r="G624" s="3" t="s">
        <v>12209</v>
      </c>
      <c r="H624" s="176">
        <v>2</v>
      </c>
    </row>
    <row r="625" spans="1:8">
      <c r="A625" s="62">
        <v>623</v>
      </c>
      <c r="B625" s="3" t="s">
        <v>12371</v>
      </c>
      <c r="C625" s="33" t="str">
        <f t="shared" si="18"/>
        <v>Yes</v>
      </c>
      <c r="D625" s="30">
        <f t="shared" si="19"/>
        <v>0.08</v>
      </c>
      <c r="E625" s="30">
        <v>1000</v>
      </c>
      <c r="F625" s="62" t="s">
        <v>11763</v>
      </c>
      <c r="G625" s="3" t="s">
        <v>12209</v>
      </c>
      <c r="H625" s="176">
        <v>3.2388663967611336E-2</v>
      </c>
    </row>
    <row r="626" spans="1:8">
      <c r="A626" s="62">
        <v>624</v>
      </c>
      <c r="B626" s="3" t="s">
        <v>12372</v>
      </c>
      <c r="C626" s="33" t="str">
        <f t="shared" si="18"/>
        <v>Yes</v>
      </c>
      <c r="D626" s="30">
        <f t="shared" si="19"/>
        <v>0.5</v>
      </c>
      <c r="E626" s="30">
        <v>1377</v>
      </c>
      <c r="F626" s="62" t="s">
        <v>11763</v>
      </c>
      <c r="G626" s="3" t="s">
        <v>12209</v>
      </c>
      <c r="H626" s="176">
        <v>0.20242914979757085</v>
      </c>
    </row>
    <row r="627" spans="1:8">
      <c r="A627" s="62">
        <v>625</v>
      </c>
      <c r="B627" s="3" t="s">
        <v>12373</v>
      </c>
      <c r="C627" s="33" t="str">
        <f t="shared" si="18"/>
        <v>Yes</v>
      </c>
      <c r="D627" s="30">
        <f t="shared" si="19"/>
        <v>0.86</v>
      </c>
      <c r="E627" s="30">
        <v>2368</v>
      </c>
      <c r="F627" s="62" t="s">
        <v>11763</v>
      </c>
      <c r="G627" s="3" t="s">
        <v>12209</v>
      </c>
      <c r="H627" s="176">
        <v>0.34817813765182182</v>
      </c>
    </row>
    <row r="628" spans="1:8">
      <c r="A628" s="62">
        <v>626</v>
      </c>
      <c r="B628" s="3" t="s">
        <v>12374</v>
      </c>
      <c r="C628" s="33" t="str">
        <f t="shared" si="18"/>
        <v>Yes</v>
      </c>
      <c r="D628" s="30">
        <f t="shared" si="19"/>
        <v>0.11</v>
      </c>
      <c r="E628" s="30">
        <v>1000</v>
      </c>
      <c r="F628" s="62" t="s">
        <v>11763</v>
      </c>
      <c r="G628" s="3" t="s">
        <v>12209</v>
      </c>
      <c r="H628" s="176">
        <v>4.4534412955465584E-2</v>
      </c>
    </row>
    <row r="629" spans="1:8">
      <c r="A629" s="62">
        <v>627</v>
      </c>
      <c r="B629" s="3" t="s">
        <v>12375</v>
      </c>
      <c r="C629" s="33" t="str">
        <f t="shared" si="18"/>
        <v>Yes</v>
      </c>
      <c r="D629" s="30">
        <f t="shared" si="19"/>
        <v>3.4100000000000006</v>
      </c>
      <c r="E629" s="30">
        <v>9388</v>
      </c>
      <c r="F629" s="62" t="s">
        <v>11763</v>
      </c>
      <c r="G629" s="3" t="s">
        <v>12209</v>
      </c>
      <c r="H629" s="176">
        <v>1.3805668016194332</v>
      </c>
    </row>
    <row r="630" spans="1:8">
      <c r="A630" s="62">
        <v>628</v>
      </c>
      <c r="B630" s="3" t="s">
        <v>12376</v>
      </c>
      <c r="C630" s="33" t="str">
        <f t="shared" si="18"/>
        <v>Yes</v>
      </c>
      <c r="D630" s="30">
        <f t="shared" si="19"/>
        <v>0.44</v>
      </c>
      <c r="E630" s="30">
        <v>1211</v>
      </c>
      <c r="F630" s="62" t="s">
        <v>11763</v>
      </c>
      <c r="G630" s="3" t="s">
        <v>12209</v>
      </c>
      <c r="H630" s="176">
        <v>0.17813765182186234</v>
      </c>
    </row>
    <row r="631" spans="1:8">
      <c r="A631" s="62">
        <v>629</v>
      </c>
      <c r="B631" s="3" t="s">
        <v>12377</v>
      </c>
      <c r="C631" s="33" t="str">
        <f t="shared" si="18"/>
        <v>Yes</v>
      </c>
      <c r="D631" s="30">
        <f t="shared" si="19"/>
        <v>3.9299999999999997</v>
      </c>
      <c r="E631" s="30">
        <v>10819</v>
      </c>
      <c r="F631" s="62" t="s">
        <v>11763</v>
      </c>
      <c r="G631" s="3" t="s">
        <v>12209</v>
      </c>
      <c r="H631" s="176">
        <v>1.5910931174089067</v>
      </c>
    </row>
    <row r="632" spans="1:8">
      <c r="A632" s="62">
        <v>630</v>
      </c>
      <c r="B632" s="3" t="s">
        <v>12378</v>
      </c>
      <c r="C632" s="33" t="str">
        <f t="shared" si="18"/>
        <v>Yes</v>
      </c>
      <c r="D632" s="30">
        <f t="shared" si="19"/>
        <v>0.54</v>
      </c>
      <c r="E632" s="30">
        <v>1487</v>
      </c>
      <c r="F632" s="62" t="s">
        <v>11763</v>
      </c>
      <c r="G632" s="3" t="s">
        <v>12209</v>
      </c>
      <c r="H632" s="176">
        <v>0.21862348178137653</v>
      </c>
    </row>
    <row r="633" spans="1:8">
      <c r="A633" s="62">
        <v>631</v>
      </c>
      <c r="B633" s="3" t="s">
        <v>12379</v>
      </c>
      <c r="C633" s="33" t="str">
        <f t="shared" si="18"/>
        <v>Yes</v>
      </c>
      <c r="D633" s="30">
        <f t="shared" si="19"/>
        <v>1.89</v>
      </c>
      <c r="E633" s="30">
        <v>5203</v>
      </c>
      <c r="F633" s="62" t="s">
        <v>11777</v>
      </c>
      <c r="G633" s="3" t="s">
        <v>12209</v>
      </c>
      <c r="H633" s="176">
        <v>0.76518218623481771</v>
      </c>
    </row>
    <row r="634" spans="1:8">
      <c r="A634" s="62">
        <v>632</v>
      </c>
      <c r="B634" s="3" t="s">
        <v>12380</v>
      </c>
      <c r="C634" s="33" t="str">
        <f t="shared" si="18"/>
        <v>Yes</v>
      </c>
      <c r="D634" s="30">
        <f t="shared" si="19"/>
        <v>2.09</v>
      </c>
      <c r="E634" s="30">
        <v>5754</v>
      </c>
      <c r="F634" s="62" t="s">
        <v>11763</v>
      </c>
      <c r="G634" s="3" t="s">
        <v>12209</v>
      </c>
      <c r="H634" s="176">
        <v>0.84615384615384603</v>
      </c>
    </row>
    <row r="635" spans="1:8">
      <c r="A635" s="62">
        <v>633</v>
      </c>
      <c r="B635" s="3" t="s">
        <v>12381</v>
      </c>
      <c r="C635" s="33" t="str">
        <f t="shared" si="18"/>
        <v>Yes</v>
      </c>
      <c r="D635" s="30">
        <f t="shared" si="19"/>
        <v>2.66</v>
      </c>
      <c r="E635" s="30">
        <v>7323</v>
      </c>
      <c r="F635" s="62" t="s">
        <v>11763</v>
      </c>
      <c r="G635" s="3" t="s">
        <v>12209</v>
      </c>
      <c r="H635" s="176">
        <v>1.0769230769230769</v>
      </c>
    </row>
    <row r="636" spans="1:8">
      <c r="A636" s="62">
        <v>634</v>
      </c>
      <c r="B636" s="3" t="s">
        <v>12382</v>
      </c>
      <c r="C636" s="33" t="str">
        <f t="shared" si="18"/>
        <v>Yes</v>
      </c>
      <c r="D636" s="30">
        <f t="shared" si="19"/>
        <v>0.99</v>
      </c>
      <c r="E636" s="30">
        <v>2726</v>
      </c>
      <c r="F636" s="62" t="s">
        <v>11763</v>
      </c>
      <c r="G636" s="3" t="s">
        <v>12209</v>
      </c>
      <c r="H636" s="176">
        <v>0.40080971659919024</v>
      </c>
    </row>
    <row r="637" spans="1:8">
      <c r="A637" s="62">
        <v>635</v>
      </c>
      <c r="B637" s="184" t="s">
        <v>12383</v>
      </c>
      <c r="C637" s="33" t="str">
        <f t="shared" si="18"/>
        <v>Yes</v>
      </c>
      <c r="D637" s="30">
        <f t="shared" si="19"/>
        <v>1.4800000000000002</v>
      </c>
      <c r="E637" s="30">
        <v>4074</v>
      </c>
      <c r="F637" s="62" t="s">
        <v>11763</v>
      </c>
      <c r="G637" s="3" t="s">
        <v>12209</v>
      </c>
      <c r="H637" s="176">
        <v>0.59919028340080971</v>
      </c>
    </row>
    <row r="638" spans="1:8">
      <c r="A638" s="62">
        <v>636</v>
      </c>
      <c r="B638" s="3" t="s">
        <v>12384</v>
      </c>
      <c r="C638" s="33" t="str">
        <f t="shared" si="18"/>
        <v>Yes</v>
      </c>
      <c r="D638" s="30">
        <f t="shared" si="19"/>
        <v>1.8699999999999999</v>
      </c>
      <c r="E638" s="30">
        <v>5148</v>
      </c>
      <c r="F638" s="62" t="s">
        <v>11763</v>
      </c>
      <c r="G638" s="3" t="s">
        <v>12209</v>
      </c>
      <c r="H638" s="176">
        <v>0.75708502024291491</v>
      </c>
    </row>
    <row r="639" spans="1:8">
      <c r="A639" s="62">
        <v>637</v>
      </c>
      <c r="B639" s="3" t="s">
        <v>12385</v>
      </c>
      <c r="C639" s="33" t="str">
        <f t="shared" si="18"/>
        <v>Yes</v>
      </c>
      <c r="D639" s="30">
        <f t="shared" si="19"/>
        <v>0.82</v>
      </c>
      <c r="E639" s="30">
        <v>2257</v>
      </c>
      <c r="F639" s="62" t="s">
        <v>11763</v>
      </c>
      <c r="G639" s="3" t="s">
        <v>12209</v>
      </c>
      <c r="H639" s="176">
        <v>0.33198380566801616</v>
      </c>
    </row>
    <row r="640" spans="1:8">
      <c r="A640" s="62">
        <v>638</v>
      </c>
      <c r="B640" s="3" t="s">
        <v>12386</v>
      </c>
      <c r="C640" s="33" t="str">
        <f t="shared" si="18"/>
        <v>Yes</v>
      </c>
      <c r="D640" s="30">
        <f t="shared" si="19"/>
        <v>2.9899999999999998</v>
      </c>
      <c r="E640" s="30">
        <v>8232</v>
      </c>
      <c r="F640" s="62" t="s">
        <v>11763</v>
      </c>
      <c r="G640" s="3" t="s">
        <v>12209</v>
      </c>
      <c r="H640" s="176">
        <v>1.2105263157894735</v>
      </c>
    </row>
    <row r="641" spans="1:8">
      <c r="A641" s="62">
        <v>639</v>
      </c>
      <c r="B641" s="3" t="s">
        <v>12387</v>
      </c>
      <c r="C641" s="33" t="str">
        <f t="shared" si="18"/>
        <v>Yes</v>
      </c>
      <c r="D641" s="30">
        <f t="shared" si="19"/>
        <v>0.67</v>
      </c>
      <c r="E641" s="30">
        <v>1845</v>
      </c>
      <c r="F641" s="62" t="s">
        <v>11763</v>
      </c>
      <c r="G641" s="3" t="s">
        <v>12209</v>
      </c>
      <c r="H641" s="176">
        <v>0.27125506072874495</v>
      </c>
    </row>
    <row r="642" spans="1:8">
      <c r="A642" s="62">
        <v>640</v>
      </c>
      <c r="B642" s="3" t="s">
        <v>12388</v>
      </c>
      <c r="C642" s="33" t="str">
        <f t="shared" si="18"/>
        <v>Yes</v>
      </c>
      <c r="D642" s="30">
        <f t="shared" si="19"/>
        <v>2.5499999999999998</v>
      </c>
      <c r="E642" s="30">
        <v>7020</v>
      </c>
      <c r="F642" s="62" t="s">
        <v>11763</v>
      </c>
      <c r="G642" s="3" t="s">
        <v>12209</v>
      </c>
      <c r="H642" s="176">
        <v>1.0323886639676112</v>
      </c>
    </row>
    <row r="643" spans="1:8">
      <c r="A643" s="62">
        <v>641</v>
      </c>
      <c r="B643" s="3" t="s">
        <v>12389</v>
      </c>
      <c r="C643" s="33" t="str">
        <f t="shared" ref="C643:C706" si="20">IF(H643=2,"No","Yes")</f>
        <v>Yes</v>
      </c>
      <c r="D643" s="30">
        <f t="shared" si="19"/>
        <v>0.1</v>
      </c>
      <c r="E643" s="30">
        <v>1000</v>
      </c>
      <c r="F643" s="62" t="s">
        <v>11763</v>
      </c>
      <c r="G643" s="3" t="s">
        <v>12209</v>
      </c>
      <c r="H643" s="176">
        <v>4.048582995951417E-2</v>
      </c>
    </row>
    <row r="644" spans="1:8">
      <c r="A644" s="62">
        <v>642</v>
      </c>
      <c r="B644" s="3" t="s">
        <v>12390</v>
      </c>
      <c r="C644" s="33" t="str">
        <f t="shared" si="20"/>
        <v>Yes</v>
      </c>
      <c r="D644" s="30">
        <f t="shared" ref="D644:D707" si="21">H644*2.47</f>
        <v>2.62</v>
      </c>
      <c r="E644" s="30">
        <v>7213</v>
      </c>
      <c r="F644" s="62" t="s">
        <v>11763</v>
      </c>
      <c r="G644" s="3" t="s">
        <v>12209</v>
      </c>
      <c r="H644" s="176">
        <v>1.0607287449392713</v>
      </c>
    </row>
    <row r="645" spans="1:8">
      <c r="A645" s="62">
        <v>643</v>
      </c>
      <c r="B645" s="3" t="s">
        <v>12391</v>
      </c>
      <c r="C645" s="33" t="str">
        <f t="shared" si="20"/>
        <v>Yes</v>
      </c>
      <c r="D645" s="30">
        <f t="shared" si="21"/>
        <v>0.49</v>
      </c>
      <c r="E645" s="30">
        <v>1349</v>
      </c>
      <c r="F645" s="62" t="s">
        <v>11763</v>
      </c>
      <c r="G645" s="3" t="s">
        <v>12209</v>
      </c>
      <c r="H645" s="176">
        <v>0.19838056680161942</v>
      </c>
    </row>
    <row r="646" spans="1:8">
      <c r="A646" s="62">
        <v>644</v>
      </c>
      <c r="B646" s="3" t="s">
        <v>12392</v>
      </c>
      <c r="C646" s="33" t="str">
        <f t="shared" si="20"/>
        <v>Yes</v>
      </c>
      <c r="D646" s="30">
        <f t="shared" si="21"/>
        <v>0.62</v>
      </c>
      <c r="E646" s="30">
        <v>1707</v>
      </c>
      <c r="F646" s="62" t="s">
        <v>11763</v>
      </c>
      <c r="G646" s="3" t="s">
        <v>12209</v>
      </c>
      <c r="H646" s="176">
        <v>0.25101214574898784</v>
      </c>
    </row>
    <row r="647" spans="1:8">
      <c r="A647" s="62">
        <v>645</v>
      </c>
      <c r="B647" s="3" t="s">
        <v>12198</v>
      </c>
      <c r="C647" s="33" t="str">
        <f t="shared" si="20"/>
        <v>Yes</v>
      </c>
      <c r="D647" s="30">
        <f t="shared" si="21"/>
        <v>2.67</v>
      </c>
      <c r="E647" s="30">
        <v>7351</v>
      </c>
      <c r="F647" s="62" t="s">
        <v>11763</v>
      </c>
      <c r="G647" s="3" t="s">
        <v>12209</v>
      </c>
      <c r="H647" s="176">
        <v>1.0809716599190282</v>
      </c>
    </row>
    <row r="648" spans="1:8">
      <c r="A648" s="62">
        <v>646</v>
      </c>
      <c r="B648" s="3" t="s">
        <v>12393</v>
      </c>
      <c r="C648" s="33" t="str">
        <f t="shared" si="20"/>
        <v>Yes</v>
      </c>
      <c r="D648" s="30">
        <f t="shared" si="21"/>
        <v>0.99</v>
      </c>
      <c r="E648" s="30">
        <v>2726</v>
      </c>
      <c r="F648" s="62" t="s">
        <v>11763</v>
      </c>
      <c r="G648" s="3" t="s">
        <v>12209</v>
      </c>
      <c r="H648" s="176">
        <v>0.40080971659919024</v>
      </c>
    </row>
    <row r="649" spans="1:8">
      <c r="A649" s="62">
        <v>647</v>
      </c>
      <c r="B649" s="3" t="s">
        <v>12394</v>
      </c>
      <c r="C649" s="33" t="str">
        <f t="shared" si="20"/>
        <v>Yes</v>
      </c>
      <c r="D649" s="30">
        <f t="shared" si="21"/>
        <v>1.5799999999999998</v>
      </c>
      <c r="E649" s="30">
        <v>4350</v>
      </c>
      <c r="F649" s="62" t="s">
        <v>11763</v>
      </c>
      <c r="G649" s="3" t="s">
        <v>12209</v>
      </c>
      <c r="H649" s="176">
        <v>0.63967611336032382</v>
      </c>
    </row>
    <row r="650" spans="1:8">
      <c r="A650" s="62">
        <v>648</v>
      </c>
      <c r="B650" s="3" t="s">
        <v>12395</v>
      </c>
      <c r="C650" s="33" t="str">
        <f t="shared" si="20"/>
        <v>Yes</v>
      </c>
      <c r="D650" s="30">
        <f t="shared" si="21"/>
        <v>2.58</v>
      </c>
      <c r="E650" s="30">
        <v>7103</v>
      </c>
      <c r="F650" s="62" t="s">
        <v>11763</v>
      </c>
      <c r="G650" s="3" t="s">
        <v>12209</v>
      </c>
      <c r="H650" s="176">
        <v>1.0445344129554655</v>
      </c>
    </row>
    <row r="651" spans="1:8">
      <c r="A651" s="62">
        <v>649</v>
      </c>
      <c r="B651" s="3" t="s">
        <v>12396</v>
      </c>
      <c r="C651" s="33" t="str">
        <f t="shared" si="20"/>
        <v>Yes</v>
      </c>
      <c r="D651" s="30">
        <f t="shared" si="21"/>
        <v>1.77</v>
      </c>
      <c r="E651" s="30">
        <v>4873</v>
      </c>
      <c r="F651" s="62" t="s">
        <v>11763</v>
      </c>
      <c r="G651" s="3" t="s">
        <v>12209</v>
      </c>
      <c r="H651" s="176">
        <v>0.7165991902834008</v>
      </c>
    </row>
    <row r="652" spans="1:8">
      <c r="A652" s="62">
        <v>650</v>
      </c>
      <c r="B652" s="3" t="s">
        <v>12397</v>
      </c>
      <c r="C652" s="33" t="str">
        <f t="shared" si="20"/>
        <v>Yes</v>
      </c>
      <c r="D652" s="30">
        <f t="shared" si="21"/>
        <v>0.54</v>
      </c>
      <c r="E652" s="30">
        <v>1487</v>
      </c>
      <c r="F652" s="62" t="s">
        <v>11763</v>
      </c>
      <c r="G652" s="3" t="s">
        <v>12209</v>
      </c>
      <c r="H652" s="176">
        <v>0.21862348178137653</v>
      </c>
    </row>
    <row r="653" spans="1:8">
      <c r="A653" s="62">
        <v>651</v>
      </c>
      <c r="B653" s="3" t="s">
        <v>12398</v>
      </c>
      <c r="C653" s="33" t="str">
        <f t="shared" si="20"/>
        <v>Yes</v>
      </c>
      <c r="D653" s="30">
        <f t="shared" si="21"/>
        <v>0.65</v>
      </c>
      <c r="E653" s="30">
        <v>1789</v>
      </c>
      <c r="F653" s="62" t="s">
        <v>11777</v>
      </c>
      <c r="G653" s="3" t="s">
        <v>12209</v>
      </c>
      <c r="H653" s="176">
        <v>0.26315789473684209</v>
      </c>
    </row>
    <row r="654" spans="1:8">
      <c r="A654" s="62">
        <v>652</v>
      </c>
      <c r="B654" s="3" t="s">
        <v>12399</v>
      </c>
      <c r="C654" s="33" t="str">
        <f t="shared" si="20"/>
        <v>Yes</v>
      </c>
      <c r="D654" s="30">
        <f t="shared" si="21"/>
        <v>1.55</v>
      </c>
      <c r="E654" s="30">
        <v>4267</v>
      </c>
      <c r="F654" s="62" t="s">
        <v>11763</v>
      </c>
      <c r="G654" s="3" t="s">
        <v>12209</v>
      </c>
      <c r="H654" s="176">
        <v>0.62753036437246956</v>
      </c>
    </row>
    <row r="655" spans="1:8">
      <c r="A655" s="62">
        <v>653</v>
      </c>
      <c r="B655" s="3" t="s">
        <v>12400</v>
      </c>
      <c r="C655" s="33" t="str">
        <f t="shared" si="20"/>
        <v>No</v>
      </c>
      <c r="D655" s="30">
        <f t="shared" si="21"/>
        <v>4.9400000000000004</v>
      </c>
      <c r="E655" s="30">
        <v>13600</v>
      </c>
      <c r="F655" s="62" t="s">
        <v>11763</v>
      </c>
      <c r="G655" s="3" t="s">
        <v>12209</v>
      </c>
      <c r="H655" s="176">
        <v>2</v>
      </c>
    </row>
    <row r="656" spans="1:8">
      <c r="A656" s="62">
        <v>654</v>
      </c>
      <c r="B656" s="3" t="s">
        <v>12401</v>
      </c>
      <c r="C656" s="33" t="str">
        <f t="shared" si="20"/>
        <v>Yes</v>
      </c>
      <c r="D656" s="30">
        <f t="shared" si="21"/>
        <v>1.43</v>
      </c>
      <c r="E656" s="30">
        <v>3937</v>
      </c>
      <c r="F656" s="62" t="s">
        <v>11763</v>
      </c>
      <c r="G656" s="3" t="s">
        <v>12209</v>
      </c>
      <c r="H656" s="176">
        <v>0.57894736842105254</v>
      </c>
    </row>
    <row r="657" spans="1:8">
      <c r="A657" s="62">
        <v>655</v>
      </c>
      <c r="B657" s="3" t="s">
        <v>12402</v>
      </c>
      <c r="C657" s="33" t="str">
        <f t="shared" si="20"/>
        <v>Yes</v>
      </c>
      <c r="D657" s="30">
        <f t="shared" si="21"/>
        <v>2.04</v>
      </c>
      <c r="E657" s="30">
        <v>5616</v>
      </c>
      <c r="F657" s="62" t="s">
        <v>11763</v>
      </c>
      <c r="G657" s="3" t="s">
        <v>12209</v>
      </c>
      <c r="H657" s="176">
        <v>0.82591093117408898</v>
      </c>
    </row>
    <row r="658" spans="1:8">
      <c r="A658" s="62">
        <v>656</v>
      </c>
      <c r="B658" s="3" t="s">
        <v>12403</v>
      </c>
      <c r="C658" s="33" t="str">
        <f t="shared" si="20"/>
        <v>Yes</v>
      </c>
      <c r="D658" s="30">
        <f t="shared" si="21"/>
        <v>2.92</v>
      </c>
      <c r="E658" s="30">
        <v>8039</v>
      </c>
      <c r="F658" s="62" t="s">
        <v>11763</v>
      </c>
      <c r="G658" s="3" t="s">
        <v>12209</v>
      </c>
      <c r="H658" s="176">
        <v>1.1821862348178136</v>
      </c>
    </row>
    <row r="659" spans="1:8">
      <c r="A659" s="62">
        <v>657</v>
      </c>
      <c r="B659" s="3" t="s">
        <v>12404</v>
      </c>
      <c r="C659" s="33" t="str">
        <f t="shared" si="20"/>
        <v>Yes</v>
      </c>
      <c r="D659" s="30">
        <f t="shared" si="21"/>
        <v>0.55000000000000004</v>
      </c>
      <c r="E659" s="30">
        <v>1514</v>
      </c>
      <c r="F659" s="62" t="s">
        <v>11763</v>
      </c>
      <c r="G659" s="3" t="s">
        <v>12209</v>
      </c>
      <c r="H659" s="176">
        <v>0.22267206477732793</v>
      </c>
    </row>
    <row r="660" spans="1:8">
      <c r="A660" s="62">
        <v>658</v>
      </c>
      <c r="B660" s="3" t="s">
        <v>12405</v>
      </c>
      <c r="C660" s="33" t="str">
        <f t="shared" si="20"/>
        <v>Yes</v>
      </c>
      <c r="D660" s="30">
        <f t="shared" si="21"/>
        <v>0.52</v>
      </c>
      <c r="E660" s="30">
        <v>1432</v>
      </c>
      <c r="F660" s="62" t="s">
        <v>11763</v>
      </c>
      <c r="G660" s="3" t="s">
        <v>12209</v>
      </c>
      <c r="H660" s="176">
        <v>0.21052631578947367</v>
      </c>
    </row>
    <row r="661" spans="1:8">
      <c r="A661" s="62">
        <v>659</v>
      </c>
      <c r="B661" s="3" t="s">
        <v>12048</v>
      </c>
      <c r="C661" s="33" t="str">
        <f t="shared" si="20"/>
        <v>Yes</v>
      </c>
      <c r="D661" s="30">
        <f t="shared" si="21"/>
        <v>0.49</v>
      </c>
      <c r="E661" s="30">
        <v>1349</v>
      </c>
      <c r="F661" s="62" t="s">
        <v>11763</v>
      </c>
      <c r="G661" s="3" t="s">
        <v>12209</v>
      </c>
      <c r="H661" s="176">
        <v>0.19838056680161942</v>
      </c>
    </row>
    <row r="662" spans="1:8">
      <c r="A662" s="62">
        <v>660</v>
      </c>
      <c r="B662" s="3" t="s">
        <v>12406</v>
      </c>
      <c r="C662" s="33" t="str">
        <f t="shared" si="20"/>
        <v>Yes</v>
      </c>
      <c r="D662" s="30">
        <f t="shared" si="21"/>
        <v>1.1100000000000001</v>
      </c>
      <c r="E662" s="30">
        <v>3056</v>
      </c>
      <c r="F662" s="62" t="s">
        <v>11763</v>
      </c>
      <c r="G662" s="3" t="s">
        <v>12209</v>
      </c>
      <c r="H662" s="176">
        <v>0.44939271255060731</v>
      </c>
    </row>
    <row r="663" spans="1:8">
      <c r="A663" s="62">
        <v>661</v>
      </c>
      <c r="B663" s="3" t="s">
        <v>12407</v>
      </c>
      <c r="C663" s="33" t="str">
        <f t="shared" si="20"/>
        <v>Yes</v>
      </c>
      <c r="D663" s="30">
        <f t="shared" si="21"/>
        <v>2.5300000000000002</v>
      </c>
      <c r="E663" s="30">
        <v>6965</v>
      </c>
      <c r="F663" s="62" t="s">
        <v>11763</v>
      </c>
      <c r="G663" s="3" t="s">
        <v>12209</v>
      </c>
      <c r="H663" s="176">
        <v>1.0242914979757085</v>
      </c>
    </row>
    <row r="664" spans="1:8">
      <c r="A664" s="62">
        <v>662</v>
      </c>
      <c r="B664" s="3" t="s">
        <v>12408</v>
      </c>
      <c r="C664" s="33" t="str">
        <f t="shared" si="20"/>
        <v>Yes</v>
      </c>
      <c r="D664" s="30">
        <f t="shared" si="21"/>
        <v>4.75</v>
      </c>
      <c r="E664" s="30">
        <v>13077</v>
      </c>
      <c r="F664" s="62" t="s">
        <v>11763</v>
      </c>
      <c r="G664" s="3" t="s">
        <v>12209</v>
      </c>
      <c r="H664" s="176">
        <v>1.9230769230769229</v>
      </c>
    </row>
    <row r="665" spans="1:8">
      <c r="A665" s="62">
        <v>663</v>
      </c>
      <c r="B665" s="3" t="s">
        <v>12409</v>
      </c>
      <c r="C665" s="33" t="str">
        <f t="shared" si="20"/>
        <v>Yes</v>
      </c>
      <c r="D665" s="30">
        <f t="shared" si="21"/>
        <v>2.81</v>
      </c>
      <c r="E665" s="30">
        <v>7736</v>
      </c>
      <c r="F665" s="62" t="s">
        <v>11763</v>
      </c>
      <c r="G665" s="3" t="s">
        <v>12209</v>
      </c>
      <c r="H665" s="176">
        <v>1.1376518218623481</v>
      </c>
    </row>
    <row r="666" spans="1:8">
      <c r="A666" s="62">
        <v>664</v>
      </c>
      <c r="B666" s="173" t="s">
        <v>12410</v>
      </c>
      <c r="C666" s="33" t="str">
        <f t="shared" si="20"/>
        <v>Yes</v>
      </c>
      <c r="D666" s="30">
        <f t="shared" si="21"/>
        <v>1.89</v>
      </c>
      <c r="E666" s="30">
        <v>5203</v>
      </c>
      <c r="F666" s="62" t="s">
        <v>12411</v>
      </c>
      <c r="G666" s="3" t="s">
        <v>12412</v>
      </c>
      <c r="H666" s="176">
        <v>0.76518218623481771</v>
      </c>
    </row>
    <row r="667" spans="1:8">
      <c r="A667" s="62">
        <v>665</v>
      </c>
      <c r="B667" s="173" t="s">
        <v>12413</v>
      </c>
      <c r="C667" s="33" t="str">
        <f t="shared" si="20"/>
        <v>Yes</v>
      </c>
      <c r="D667" s="30">
        <f t="shared" si="21"/>
        <v>4.28</v>
      </c>
      <c r="E667" s="30">
        <v>11783</v>
      </c>
      <c r="F667" s="62" t="s">
        <v>12411</v>
      </c>
      <c r="G667" s="3" t="s">
        <v>12412</v>
      </c>
      <c r="H667" s="176">
        <v>1.7327935222672064</v>
      </c>
    </row>
    <row r="668" spans="1:8">
      <c r="A668" s="62">
        <v>666</v>
      </c>
      <c r="B668" s="173" t="s">
        <v>12414</v>
      </c>
      <c r="C668" s="33" t="str">
        <f t="shared" si="20"/>
        <v>Yes</v>
      </c>
      <c r="D668" s="30">
        <f t="shared" si="21"/>
        <v>2.5</v>
      </c>
      <c r="E668" s="30">
        <v>6883</v>
      </c>
      <c r="F668" s="62" t="s">
        <v>12411</v>
      </c>
      <c r="G668" s="3" t="s">
        <v>12412</v>
      </c>
      <c r="H668" s="176">
        <v>1.0121457489878543</v>
      </c>
    </row>
    <row r="669" spans="1:8">
      <c r="A669" s="62">
        <v>667</v>
      </c>
      <c r="B669" s="173" t="s">
        <v>12415</v>
      </c>
      <c r="C669" s="33" t="str">
        <f t="shared" si="20"/>
        <v>Yes</v>
      </c>
      <c r="D669" s="30">
        <f t="shared" si="21"/>
        <v>1.6799999999999997</v>
      </c>
      <c r="E669" s="30">
        <v>4625</v>
      </c>
      <c r="F669" s="62" t="s">
        <v>12411</v>
      </c>
      <c r="G669" s="3" t="s">
        <v>12412</v>
      </c>
      <c r="H669" s="176">
        <v>0.68016194331983792</v>
      </c>
    </row>
    <row r="670" spans="1:8">
      <c r="A670" s="62">
        <v>668</v>
      </c>
      <c r="B670" s="173" t="s">
        <v>12416</v>
      </c>
      <c r="C670" s="33" t="str">
        <f t="shared" si="20"/>
        <v>Yes</v>
      </c>
      <c r="D670" s="30">
        <f t="shared" si="21"/>
        <v>2.52</v>
      </c>
      <c r="E670" s="30">
        <v>6938</v>
      </c>
      <c r="F670" s="62" t="s">
        <v>12411</v>
      </c>
      <c r="G670" s="3" t="s">
        <v>12412</v>
      </c>
      <c r="H670" s="176">
        <v>1.0202429149797569</v>
      </c>
    </row>
    <row r="671" spans="1:8">
      <c r="A671" s="62">
        <v>669</v>
      </c>
      <c r="B671" s="173" t="s">
        <v>12417</v>
      </c>
      <c r="C671" s="33" t="str">
        <f t="shared" si="20"/>
        <v>Yes</v>
      </c>
      <c r="D671" s="30">
        <f t="shared" si="21"/>
        <v>2.0499999999999998</v>
      </c>
      <c r="E671" s="30">
        <v>5644</v>
      </c>
      <c r="F671" s="62" t="s">
        <v>12411</v>
      </c>
      <c r="G671" s="3" t="s">
        <v>12412</v>
      </c>
      <c r="H671" s="176">
        <v>0.82995951417004032</v>
      </c>
    </row>
    <row r="672" spans="1:8">
      <c r="A672" s="62">
        <v>670</v>
      </c>
      <c r="B672" s="173" t="s">
        <v>12418</v>
      </c>
      <c r="C672" s="33" t="str">
        <f t="shared" si="20"/>
        <v>Yes</v>
      </c>
      <c r="D672" s="30">
        <f t="shared" si="21"/>
        <v>3.04</v>
      </c>
      <c r="E672" s="30">
        <v>8369</v>
      </c>
      <c r="F672" s="62" t="s">
        <v>12411</v>
      </c>
      <c r="G672" s="3" t="s">
        <v>12412</v>
      </c>
      <c r="H672" s="176">
        <v>1.2307692307692306</v>
      </c>
    </row>
    <row r="673" spans="1:8">
      <c r="A673" s="62">
        <v>671</v>
      </c>
      <c r="B673" s="173" t="s">
        <v>12419</v>
      </c>
      <c r="C673" s="33" t="str">
        <f t="shared" si="20"/>
        <v>Yes</v>
      </c>
      <c r="D673" s="30">
        <f t="shared" si="21"/>
        <v>2.6</v>
      </c>
      <c r="E673" s="30">
        <v>7158</v>
      </c>
      <c r="F673" s="62" t="s">
        <v>12411</v>
      </c>
      <c r="G673" s="3" t="s">
        <v>12412</v>
      </c>
      <c r="H673" s="176">
        <v>1.0526315789473684</v>
      </c>
    </row>
    <row r="674" spans="1:8">
      <c r="A674" s="62">
        <v>672</v>
      </c>
      <c r="B674" s="173" t="s">
        <v>12420</v>
      </c>
      <c r="C674" s="33" t="str">
        <f t="shared" si="20"/>
        <v>Yes</v>
      </c>
      <c r="D674" s="30">
        <f t="shared" si="21"/>
        <v>2.75</v>
      </c>
      <c r="E674" s="30">
        <v>7571</v>
      </c>
      <c r="F674" s="62" t="s">
        <v>12411</v>
      </c>
      <c r="G674" s="3" t="s">
        <v>12412</v>
      </c>
      <c r="H674" s="176">
        <v>1.1133603238866396</v>
      </c>
    </row>
    <row r="675" spans="1:8">
      <c r="A675" s="62">
        <v>673</v>
      </c>
      <c r="B675" s="173" t="s">
        <v>12421</v>
      </c>
      <c r="C675" s="33" t="str">
        <f t="shared" si="20"/>
        <v>Yes</v>
      </c>
      <c r="D675" s="30">
        <f t="shared" si="21"/>
        <v>1.28</v>
      </c>
      <c r="E675" s="30">
        <v>3524</v>
      </c>
      <c r="F675" s="62" t="s">
        <v>12411</v>
      </c>
      <c r="G675" s="3" t="s">
        <v>12412</v>
      </c>
      <c r="H675" s="176">
        <v>0.51821862348178138</v>
      </c>
    </row>
    <row r="676" spans="1:8">
      <c r="A676" s="62">
        <v>674</v>
      </c>
      <c r="B676" s="173" t="s">
        <v>12422</v>
      </c>
      <c r="C676" s="33" t="str">
        <f t="shared" si="20"/>
        <v>Yes</v>
      </c>
      <c r="D676" s="30">
        <f t="shared" si="21"/>
        <v>1.43</v>
      </c>
      <c r="E676" s="30">
        <v>3937</v>
      </c>
      <c r="F676" s="62" t="s">
        <v>12411</v>
      </c>
      <c r="G676" s="3" t="s">
        <v>12412</v>
      </c>
      <c r="H676" s="176">
        <v>0.57894736842105254</v>
      </c>
    </row>
    <row r="677" spans="1:8">
      <c r="A677" s="62">
        <v>675</v>
      </c>
      <c r="B677" s="173" t="s">
        <v>12423</v>
      </c>
      <c r="C677" s="33" t="str">
        <f t="shared" si="20"/>
        <v>Yes</v>
      </c>
      <c r="D677" s="30">
        <f t="shared" si="21"/>
        <v>0.93</v>
      </c>
      <c r="E677" s="30">
        <v>2560</v>
      </c>
      <c r="F677" s="62" t="s">
        <v>12411</v>
      </c>
      <c r="G677" s="3" t="s">
        <v>12412</v>
      </c>
      <c r="H677" s="176">
        <v>0.37651821862348178</v>
      </c>
    </row>
    <row r="678" spans="1:8">
      <c r="A678" s="62">
        <v>676</v>
      </c>
      <c r="B678" s="173" t="s">
        <v>12424</v>
      </c>
      <c r="C678" s="33" t="str">
        <f t="shared" si="20"/>
        <v>Yes</v>
      </c>
      <c r="D678" s="30">
        <f t="shared" si="21"/>
        <v>1.52</v>
      </c>
      <c r="E678" s="30">
        <v>4185</v>
      </c>
      <c r="F678" s="62" t="s">
        <v>12411</v>
      </c>
      <c r="G678" s="3" t="s">
        <v>12412</v>
      </c>
      <c r="H678" s="176">
        <v>0.61538461538461531</v>
      </c>
    </row>
    <row r="679" spans="1:8">
      <c r="A679" s="62">
        <v>677</v>
      </c>
      <c r="B679" s="173" t="s">
        <v>12425</v>
      </c>
      <c r="C679" s="33" t="str">
        <f t="shared" si="20"/>
        <v>Yes</v>
      </c>
      <c r="D679" s="30">
        <f t="shared" si="21"/>
        <v>2.7099999999999995</v>
      </c>
      <c r="E679" s="30">
        <v>7461</v>
      </c>
      <c r="F679" s="62" t="s">
        <v>12411</v>
      </c>
      <c r="G679" s="3" t="s">
        <v>12412</v>
      </c>
      <c r="H679" s="176">
        <v>1.0971659919028338</v>
      </c>
    </row>
    <row r="680" spans="1:8">
      <c r="A680" s="62">
        <v>678</v>
      </c>
      <c r="B680" s="173" t="s">
        <v>12426</v>
      </c>
      <c r="C680" s="33" t="str">
        <f t="shared" si="20"/>
        <v>Yes</v>
      </c>
      <c r="D680" s="30">
        <f t="shared" si="21"/>
        <v>0.89</v>
      </c>
      <c r="E680" s="30">
        <v>2450</v>
      </c>
      <c r="F680" s="62" t="s">
        <v>12411</v>
      </c>
      <c r="G680" s="3" t="s">
        <v>12412</v>
      </c>
      <c r="H680" s="176">
        <v>0.36032388663967607</v>
      </c>
    </row>
    <row r="681" spans="1:8">
      <c r="A681" s="62">
        <v>679</v>
      </c>
      <c r="B681" s="173" t="s">
        <v>12427</v>
      </c>
      <c r="C681" s="33" t="str">
        <f t="shared" si="20"/>
        <v>Yes</v>
      </c>
      <c r="D681" s="30">
        <f t="shared" si="21"/>
        <v>4.5</v>
      </c>
      <c r="E681" s="30">
        <v>12389</v>
      </c>
      <c r="F681" s="62" t="s">
        <v>12411</v>
      </c>
      <c r="G681" s="3" t="s">
        <v>12412</v>
      </c>
      <c r="H681" s="176">
        <v>1.8218623481781375</v>
      </c>
    </row>
    <row r="682" spans="1:8">
      <c r="A682" s="62">
        <v>680</v>
      </c>
      <c r="B682" s="173" t="s">
        <v>12428</v>
      </c>
      <c r="C682" s="33" t="str">
        <f t="shared" si="20"/>
        <v>Yes</v>
      </c>
      <c r="D682" s="30">
        <f t="shared" si="21"/>
        <v>0.34</v>
      </c>
      <c r="E682" s="30">
        <v>1000</v>
      </c>
      <c r="F682" s="62" t="s">
        <v>12411</v>
      </c>
      <c r="G682" s="3" t="s">
        <v>12412</v>
      </c>
      <c r="H682" s="176">
        <v>0.13765182186234817</v>
      </c>
    </row>
    <row r="683" spans="1:8">
      <c r="A683" s="62">
        <v>681</v>
      </c>
      <c r="B683" s="173" t="s">
        <v>12429</v>
      </c>
      <c r="C683" s="33" t="str">
        <f t="shared" si="20"/>
        <v>Yes</v>
      </c>
      <c r="D683" s="30">
        <f t="shared" si="21"/>
        <v>2.14</v>
      </c>
      <c r="E683" s="30">
        <v>5891</v>
      </c>
      <c r="F683" s="62" t="s">
        <v>12411</v>
      </c>
      <c r="G683" s="3" t="s">
        <v>12412</v>
      </c>
      <c r="H683" s="176">
        <v>0.8663967611336032</v>
      </c>
    </row>
    <row r="684" spans="1:8">
      <c r="A684" s="62">
        <v>682</v>
      </c>
      <c r="B684" s="173" t="s">
        <v>12430</v>
      </c>
      <c r="C684" s="33" t="str">
        <f t="shared" si="20"/>
        <v>Yes</v>
      </c>
      <c r="D684" s="30">
        <f t="shared" si="21"/>
        <v>0.68</v>
      </c>
      <c r="E684" s="30">
        <v>1872</v>
      </c>
      <c r="F684" s="62" t="s">
        <v>12411</v>
      </c>
      <c r="G684" s="3" t="s">
        <v>12412</v>
      </c>
      <c r="H684" s="176">
        <v>0.27530364372469635</v>
      </c>
    </row>
    <row r="685" spans="1:8">
      <c r="A685" s="62">
        <v>683</v>
      </c>
      <c r="B685" s="173" t="s">
        <v>12431</v>
      </c>
      <c r="C685" s="33" t="str">
        <f t="shared" si="20"/>
        <v>Yes</v>
      </c>
      <c r="D685" s="30">
        <f t="shared" si="21"/>
        <v>3.5</v>
      </c>
      <c r="E685" s="30">
        <v>9636</v>
      </c>
      <c r="F685" s="62" t="s">
        <v>12411</v>
      </c>
      <c r="G685" s="3" t="s">
        <v>12412</v>
      </c>
      <c r="H685" s="176">
        <v>1.4170040485829958</v>
      </c>
    </row>
    <row r="686" spans="1:8">
      <c r="A686" s="62">
        <v>684</v>
      </c>
      <c r="B686" s="173" t="s">
        <v>12432</v>
      </c>
      <c r="C686" s="33" t="str">
        <f t="shared" si="20"/>
        <v>Yes</v>
      </c>
      <c r="D686" s="30">
        <f t="shared" si="21"/>
        <v>1.54</v>
      </c>
      <c r="E686" s="30">
        <v>4240</v>
      </c>
      <c r="F686" s="62" t="s">
        <v>12411</v>
      </c>
      <c r="G686" s="3" t="s">
        <v>12412</v>
      </c>
      <c r="H686" s="176">
        <v>0.62348178137651822</v>
      </c>
    </row>
    <row r="687" spans="1:8">
      <c r="A687" s="62">
        <v>685</v>
      </c>
      <c r="B687" s="173" t="s">
        <v>12433</v>
      </c>
      <c r="C687" s="33" t="str">
        <f t="shared" si="20"/>
        <v>Yes</v>
      </c>
      <c r="D687" s="30">
        <f t="shared" si="21"/>
        <v>1.6499999999999997</v>
      </c>
      <c r="E687" s="30">
        <v>4543</v>
      </c>
      <c r="F687" s="62" t="s">
        <v>12411</v>
      </c>
      <c r="G687" s="3" t="s">
        <v>12412</v>
      </c>
      <c r="H687" s="176">
        <v>0.66801619433198367</v>
      </c>
    </row>
    <row r="688" spans="1:8">
      <c r="A688" s="62">
        <v>686</v>
      </c>
      <c r="B688" s="173" t="s">
        <v>12434</v>
      </c>
      <c r="C688" s="33" t="str">
        <f t="shared" si="20"/>
        <v>Yes</v>
      </c>
      <c r="D688" s="30">
        <f t="shared" si="21"/>
        <v>0.65999999999999992</v>
      </c>
      <c r="E688" s="30">
        <v>1817</v>
      </c>
      <c r="F688" s="62" t="s">
        <v>12411</v>
      </c>
      <c r="G688" s="3" t="s">
        <v>12412</v>
      </c>
      <c r="H688" s="176">
        <v>0.26720647773279349</v>
      </c>
    </row>
    <row r="689" spans="1:8">
      <c r="A689" s="62">
        <v>687</v>
      </c>
      <c r="B689" s="173" t="s">
        <v>12435</v>
      </c>
      <c r="C689" s="33" t="str">
        <f t="shared" si="20"/>
        <v>Yes</v>
      </c>
      <c r="D689" s="30">
        <f t="shared" si="21"/>
        <v>3.84</v>
      </c>
      <c r="E689" s="30">
        <v>10572</v>
      </c>
      <c r="F689" s="62" t="s">
        <v>12411</v>
      </c>
      <c r="G689" s="3" t="s">
        <v>12412</v>
      </c>
      <c r="H689" s="176">
        <v>1.5546558704453439</v>
      </c>
    </row>
    <row r="690" spans="1:8">
      <c r="A690" s="62">
        <v>688</v>
      </c>
      <c r="B690" s="173" t="s">
        <v>12436</v>
      </c>
      <c r="C690" s="33" t="str">
        <f t="shared" si="20"/>
        <v>Yes</v>
      </c>
      <c r="D690" s="30">
        <f t="shared" si="21"/>
        <v>2.33</v>
      </c>
      <c r="E690" s="30">
        <v>6415</v>
      </c>
      <c r="F690" s="62" t="s">
        <v>12411</v>
      </c>
      <c r="G690" s="3" t="s">
        <v>12412</v>
      </c>
      <c r="H690" s="176">
        <v>0.94331983805668007</v>
      </c>
    </row>
    <row r="691" spans="1:8">
      <c r="A691" s="62">
        <v>689</v>
      </c>
      <c r="B691" s="173" t="s">
        <v>12437</v>
      </c>
      <c r="C691" s="33" t="str">
        <f t="shared" si="20"/>
        <v>Yes</v>
      </c>
      <c r="D691" s="30">
        <f t="shared" si="21"/>
        <v>2.4500000000000002</v>
      </c>
      <c r="E691" s="30">
        <v>6745</v>
      </c>
      <c r="F691" s="62" t="s">
        <v>12411</v>
      </c>
      <c r="G691" s="3" t="s">
        <v>12412</v>
      </c>
      <c r="H691" s="176">
        <v>0.9919028340080972</v>
      </c>
    </row>
    <row r="692" spans="1:8">
      <c r="A692" s="62">
        <v>690</v>
      </c>
      <c r="B692" s="173" t="s">
        <v>12438</v>
      </c>
      <c r="C692" s="33" t="str">
        <f t="shared" si="20"/>
        <v>Yes</v>
      </c>
      <c r="D692" s="30">
        <f t="shared" si="21"/>
        <v>2.31</v>
      </c>
      <c r="E692" s="30">
        <v>6360</v>
      </c>
      <c r="F692" s="62" t="s">
        <v>12411</v>
      </c>
      <c r="G692" s="3" t="s">
        <v>12412</v>
      </c>
      <c r="H692" s="176">
        <v>0.93522267206477727</v>
      </c>
    </row>
    <row r="693" spans="1:8">
      <c r="A693" s="62">
        <v>691</v>
      </c>
      <c r="B693" s="173" t="s">
        <v>12439</v>
      </c>
      <c r="C693" s="33" t="str">
        <f t="shared" si="20"/>
        <v>Yes</v>
      </c>
      <c r="D693" s="30">
        <f t="shared" si="21"/>
        <v>2.66</v>
      </c>
      <c r="E693" s="30">
        <v>7323</v>
      </c>
      <c r="F693" s="62" t="s">
        <v>12411</v>
      </c>
      <c r="G693" s="3" t="s">
        <v>12412</v>
      </c>
      <c r="H693" s="176">
        <v>1.0769230769230769</v>
      </c>
    </row>
    <row r="694" spans="1:8">
      <c r="A694" s="62">
        <v>692</v>
      </c>
      <c r="B694" s="173" t="s">
        <v>12440</v>
      </c>
      <c r="C694" s="33" t="str">
        <f t="shared" si="20"/>
        <v>Yes</v>
      </c>
      <c r="D694" s="30">
        <f t="shared" si="21"/>
        <v>0.22</v>
      </c>
      <c r="E694" s="30">
        <v>1000</v>
      </c>
      <c r="F694" s="62" t="s">
        <v>12411</v>
      </c>
      <c r="G694" s="3" t="s">
        <v>12412</v>
      </c>
      <c r="H694" s="176">
        <v>8.9068825910931168E-2</v>
      </c>
    </row>
    <row r="695" spans="1:8">
      <c r="A695" s="62">
        <v>693</v>
      </c>
      <c r="B695" s="173" t="s">
        <v>12441</v>
      </c>
      <c r="C695" s="33" t="str">
        <f t="shared" si="20"/>
        <v>Yes</v>
      </c>
      <c r="D695" s="30">
        <f t="shared" si="21"/>
        <v>2.92</v>
      </c>
      <c r="E695" s="30">
        <v>8039</v>
      </c>
      <c r="F695" s="62" t="s">
        <v>12411</v>
      </c>
      <c r="G695" s="3" t="s">
        <v>12412</v>
      </c>
      <c r="H695" s="176">
        <v>1.1821862348178136</v>
      </c>
    </row>
    <row r="696" spans="1:8">
      <c r="A696" s="62">
        <v>694</v>
      </c>
      <c r="B696" s="173" t="s">
        <v>12442</v>
      </c>
      <c r="C696" s="33" t="str">
        <f t="shared" si="20"/>
        <v>Yes</v>
      </c>
      <c r="D696" s="30">
        <f t="shared" si="21"/>
        <v>2.41</v>
      </c>
      <c r="E696" s="30">
        <v>6635</v>
      </c>
      <c r="F696" s="62" t="s">
        <v>12411</v>
      </c>
      <c r="G696" s="3" t="s">
        <v>12412</v>
      </c>
      <c r="H696" s="176">
        <v>0.97570850202429149</v>
      </c>
    </row>
    <row r="697" spans="1:8">
      <c r="A697" s="62">
        <v>695</v>
      </c>
      <c r="B697" s="173" t="s">
        <v>12443</v>
      </c>
      <c r="C697" s="33" t="str">
        <f t="shared" si="20"/>
        <v>Yes</v>
      </c>
      <c r="D697" s="30">
        <f t="shared" si="21"/>
        <v>2.0499999999999998</v>
      </c>
      <c r="E697" s="30">
        <v>5644</v>
      </c>
      <c r="F697" s="62" t="s">
        <v>12411</v>
      </c>
      <c r="G697" s="3" t="s">
        <v>12412</v>
      </c>
      <c r="H697" s="176">
        <v>0.82995951417004032</v>
      </c>
    </row>
    <row r="698" spans="1:8">
      <c r="A698" s="62">
        <v>696</v>
      </c>
      <c r="B698" s="173" t="s">
        <v>12444</v>
      </c>
      <c r="C698" s="33" t="str">
        <f t="shared" si="20"/>
        <v>Yes</v>
      </c>
      <c r="D698" s="30">
        <f t="shared" si="21"/>
        <v>1.03</v>
      </c>
      <c r="E698" s="30">
        <v>2836</v>
      </c>
      <c r="F698" s="62" t="s">
        <v>12411</v>
      </c>
      <c r="G698" s="3" t="s">
        <v>12412</v>
      </c>
      <c r="H698" s="176">
        <v>0.41700404858299595</v>
      </c>
    </row>
    <row r="699" spans="1:8">
      <c r="A699" s="62">
        <v>697</v>
      </c>
      <c r="B699" s="173" t="s">
        <v>12445</v>
      </c>
      <c r="C699" s="33" t="str">
        <f t="shared" si="20"/>
        <v>Yes</v>
      </c>
      <c r="D699" s="30">
        <f t="shared" si="21"/>
        <v>0.41999999999999993</v>
      </c>
      <c r="E699" s="30">
        <v>1156</v>
      </c>
      <c r="F699" s="62" t="s">
        <v>12411</v>
      </c>
      <c r="G699" s="3" t="s">
        <v>12412</v>
      </c>
      <c r="H699" s="176">
        <v>0.17004048582995948</v>
      </c>
    </row>
    <row r="700" spans="1:8">
      <c r="A700" s="62">
        <v>698</v>
      </c>
      <c r="B700" s="173" t="s">
        <v>12446</v>
      </c>
      <c r="C700" s="33" t="str">
        <f t="shared" si="20"/>
        <v>Yes</v>
      </c>
      <c r="D700" s="30">
        <f t="shared" si="21"/>
        <v>3.14</v>
      </c>
      <c r="E700" s="30">
        <v>8645</v>
      </c>
      <c r="F700" s="62" t="s">
        <v>12411</v>
      </c>
      <c r="G700" s="3" t="s">
        <v>12412</v>
      </c>
      <c r="H700" s="176">
        <v>1.2712550607287449</v>
      </c>
    </row>
    <row r="701" spans="1:8">
      <c r="A701" s="62">
        <v>699</v>
      </c>
      <c r="B701" s="173" t="s">
        <v>12447</v>
      </c>
      <c r="C701" s="33" t="str">
        <f t="shared" si="20"/>
        <v>Yes</v>
      </c>
      <c r="D701" s="30">
        <f t="shared" si="21"/>
        <v>1.57</v>
      </c>
      <c r="E701" s="30">
        <v>4322</v>
      </c>
      <c r="F701" s="62" t="s">
        <v>12411</v>
      </c>
      <c r="G701" s="3" t="s">
        <v>12412</v>
      </c>
      <c r="H701" s="176">
        <v>0.63562753036437247</v>
      </c>
    </row>
    <row r="702" spans="1:8">
      <c r="A702" s="62">
        <v>700</v>
      </c>
      <c r="B702" s="173" t="s">
        <v>12448</v>
      </c>
      <c r="C702" s="33" t="str">
        <f t="shared" si="20"/>
        <v>Yes</v>
      </c>
      <c r="D702" s="30">
        <f t="shared" si="21"/>
        <v>1.55</v>
      </c>
      <c r="E702" s="30">
        <v>4267</v>
      </c>
      <c r="F702" s="62" t="s">
        <v>12411</v>
      </c>
      <c r="G702" s="3" t="s">
        <v>12412</v>
      </c>
      <c r="H702" s="176">
        <v>0.62753036437246956</v>
      </c>
    </row>
    <row r="703" spans="1:8">
      <c r="A703" s="62">
        <v>701</v>
      </c>
      <c r="B703" s="173" t="s">
        <v>12449</v>
      </c>
      <c r="C703" s="33" t="str">
        <f t="shared" si="20"/>
        <v>Yes</v>
      </c>
      <c r="D703" s="30">
        <f t="shared" si="21"/>
        <v>2.67</v>
      </c>
      <c r="E703" s="30">
        <v>7351</v>
      </c>
      <c r="F703" s="62" t="s">
        <v>12411</v>
      </c>
      <c r="G703" s="3" t="s">
        <v>12412</v>
      </c>
      <c r="H703" s="176">
        <v>1.0809716599190282</v>
      </c>
    </row>
    <row r="704" spans="1:8">
      <c r="A704" s="62">
        <v>702</v>
      </c>
      <c r="B704" s="173" t="s">
        <v>12450</v>
      </c>
      <c r="C704" s="33" t="str">
        <f t="shared" si="20"/>
        <v>Yes</v>
      </c>
      <c r="D704" s="30">
        <f t="shared" si="21"/>
        <v>2.52</v>
      </c>
      <c r="E704" s="30">
        <v>6938</v>
      </c>
      <c r="F704" s="62" t="s">
        <v>12411</v>
      </c>
      <c r="G704" s="3" t="s">
        <v>12412</v>
      </c>
      <c r="H704" s="176">
        <v>1.0202429149797569</v>
      </c>
    </row>
    <row r="705" spans="1:8">
      <c r="A705" s="62">
        <v>703</v>
      </c>
      <c r="B705" s="173" t="s">
        <v>12451</v>
      </c>
      <c r="C705" s="33" t="str">
        <f t="shared" si="20"/>
        <v>Yes</v>
      </c>
      <c r="D705" s="30">
        <f t="shared" si="21"/>
        <v>2.72</v>
      </c>
      <c r="E705" s="30">
        <v>7488</v>
      </c>
      <c r="F705" s="62" t="s">
        <v>12411</v>
      </c>
      <c r="G705" s="3" t="s">
        <v>12412</v>
      </c>
      <c r="H705" s="176">
        <v>1.1012145748987854</v>
      </c>
    </row>
    <row r="706" spans="1:8">
      <c r="A706" s="62">
        <v>704</v>
      </c>
      <c r="B706" s="173" t="s">
        <v>12452</v>
      </c>
      <c r="C706" s="33" t="str">
        <f t="shared" si="20"/>
        <v>Yes</v>
      </c>
      <c r="D706" s="30">
        <f t="shared" si="21"/>
        <v>1</v>
      </c>
      <c r="E706" s="30">
        <v>2753</v>
      </c>
      <c r="F706" s="62" t="s">
        <v>12411</v>
      </c>
      <c r="G706" s="3" t="s">
        <v>12412</v>
      </c>
      <c r="H706" s="176">
        <v>0.40485829959514169</v>
      </c>
    </row>
    <row r="707" spans="1:8">
      <c r="A707" s="62">
        <v>705</v>
      </c>
      <c r="B707" s="173" t="s">
        <v>12453</v>
      </c>
      <c r="C707" s="33" t="str">
        <f t="shared" ref="C707:C770" si="22">IF(H707=2,"No","Yes")</f>
        <v>Yes</v>
      </c>
      <c r="D707" s="30">
        <f t="shared" si="21"/>
        <v>1.08</v>
      </c>
      <c r="E707" s="30">
        <v>2973</v>
      </c>
      <c r="F707" s="62" t="s">
        <v>12411</v>
      </c>
      <c r="G707" s="3" t="s">
        <v>12412</v>
      </c>
      <c r="H707" s="176">
        <v>0.43724696356275305</v>
      </c>
    </row>
    <row r="708" spans="1:8">
      <c r="A708" s="62">
        <v>706</v>
      </c>
      <c r="B708" s="173" t="s">
        <v>12454</v>
      </c>
      <c r="C708" s="33" t="str">
        <f t="shared" si="22"/>
        <v>Yes</v>
      </c>
      <c r="D708" s="30">
        <f t="shared" ref="D708:D771" si="23">H708*2.47</f>
        <v>1.4500000000000002</v>
      </c>
      <c r="E708" s="30">
        <v>3992</v>
      </c>
      <c r="F708" s="62" t="s">
        <v>12411</v>
      </c>
      <c r="G708" s="3" t="s">
        <v>12412</v>
      </c>
      <c r="H708" s="176">
        <v>0.58704453441295545</v>
      </c>
    </row>
    <row r="709" spans="1:8">
      <c r="A709" s="62">
        <v>707</v>
      </c>
      <c r="B709" s="173" t="s">
        <v>12455</v>
      </c>
      <c r="C709" s="33" t="str">
        <f t="shared" si="22"/>
        <v>Yes</v>
      </c>
      <c r="D709" s="30">
        <f t="shared" si="23"/>
        <v>0.05</v>
      </c>
      <c r="E709" s="30">
        <v>1000</v>
      </c>
      <c r="F709" s="62" t="s">
        <v>12411</v>
      </c>
      <c r="G709" s="3" t="s">
        <v>12412</v>
      </c>
      <c r="H709" s="176">
        <v>2.0242914979757085E-2</v>
      </c>
    </row>
    <row r="710" spans="1:8">
      <c r="A710" s="62">
        <v>708</v>
      </c>
      <c r="B710" s="173" t="s">
        <v>12456</v>
      </c>
      <c r="C710" s="33" t="str">
        <f t="shared" si="22"/>
        <v>Yes</v>
      </c>
      <c r="D710" s="30">
        <f t="shared" si="23"/>
        <v>3.6</v>
      </c>
      <c r="E710" s="30">
        <v>9911</v>
      </c>
      <c r="F710" s="62" t="s">
        <v>12411</v>
      </c>
      <c r="G710" s="3" t="s">
        <v>12412</v>
      </c>
      <c r="H710" s="176">
        <v>1.4574898785425101</v>
      </c>
    </row>
    <row r="711" spans="1:8">
      <c r="A711" s="62">
        <v>709</v>
      </c>
      <c r="B711" s="173" t="s">
        <v>12457</v>
      </c>
      <c r="C711" s="33" t="str">
        <f t="shared" si="22"/>
        <v>Yes</v>
      </c>
      <c r="D711" s="30">
        <f t="shared" si="23"/>
        <v>2.0099999999999998</v>
      </c>
      <c r="E711" s="30">
        <v>5534</v>
      </c>
      <c r="F711" s="62" t="s">
        <v>12411</v>
      </c>
      <c r="G711" s="3" t="s">
        <v>12412</v>
      </c>
      <c r="H711" s="176">
        <v>0.81376518218623461</v>
      </c>
    </row>
    <row r="712" spans="1:8">
      <c r="A712" s="62">
        <v>710</v>
      </c>
      <c r="B712" s="173" t="s">
        <v>12458</v>
      </c>
      <c r="C712" s="33" t="str">
        <f t="shared" si="22"/>
        <v>Yes</v>
      </c>
      <c r="D712" s="30">
        <f t="shared" si="23"/>
        <v>2.0499999999999998</v>
      </c>
      <c r="E712" s="30">
        <v>5644</v>
      </c>
      <c r="F712" s="62" t="s">
        <v>12411</v>
      </c>
      <c r="G712" s="3" t="s">
        <v>12412</v>
      </c>
      <c r="H712" s="176">
        <v>0.82995951417004032</v>
      </c>
    </row>
    <row r="713" spans="1:8">
      <c r="A713" s="62">
        <v>711</v>
      </c>
      <c r="B713" s="173" t="s">
        <v>12459</v>
      </c>
      <c r="C713" s="33" t="str">
        <f t="shared" si="22"/>
        <v>Yes</v>
      </c>
      <c r="D713" s="30">
        <f t="shared" si="23"/>
        <v>0.28999999999999998</v>
      </c>
      <c r="E713" s="30">
        <v>1000</v>
      </c>
      <c r="F713" s="62" t="s">
        <v>12411</v>
      </c>
      <c r="G713" s="3" t="s">
        <v>12412</v>
      </c>
      <c r="H713" s="176">
        <v>0.11740890688259108</v>
      </c>
    </row>
    <row r="714" spans="1:8">
      <c r="A714" s="62">
        <v>712</v>
      </c>
      <c r="B714" s="173" t="s">
        <v>12460</v>
      </c>
      <c r="C714" s="33" t="str">
        <f t="shared" si="22"/>
        <v>Yes</v>
      </c>
      <c r="D714" s="30">
        <f t="shared" si="23"/>
        <v>2.8</v>
      </c>
      <c r="E714" s="30">
        <v>7709</v>
      </c>
      <c r="F714" s="62" t="s">
        <v>12411</v>
      </c>
      <c r="G714" s="3" t="s">
        <v>12412</v>
      </c>
      <c r="H714" s="176">
        <v>1.1336032388663966</v>
      </c>
    </row>
    <row r="715" spans="1:8">
      <c r="A715" s="62">
        <v>713</v>
      </c>
      <c r="B715" s="173" t="s">
        <v>12461</v>
      </c>
      <c r="C715" s="33" t="str">
        <f t="shared" si="22"/>
        <v>No</v>
      </c>
      <c r="D715" s="30">
        <f t="shared" si="23"/>
        <v>4.9400000000000004</v>
      </c>
      <c r="E715" s="30">
        <v>13600</v>
      </c>
      <c r="F715" s="62" t="s">
        <v>12411</v>
      </c>
      <c r="G715" s="3" t="s">
        <v>12412</v>
      </c>
      <c r="H715" s="176">
        <v>2</v>
      </c>
    </row>
    <row r="716" spans="1:8">
      <c r="A716" s="62">
        <v>714</v>
      </c>
      <c r="B716" s="173" t="s">
        <v>12462</v>
      </c>
      <c r="C716" s="33" t="str">
        <f t="shared" si="22"/>
        <v>Yes</v>
      </c>
      <c r="D716" s="30">
        <f t="shared" si="23"/>
        <v>0.85</v>
      </c>
      <c r="E716" s="30">
        <v>2340</v>
      </c>
      <c r="F716" s="62" t="s">
        <v>12411</v>
      </c>
      <c r="G716" s="3" t="s">
        <v>12412</v>
      </c>
      <c r="H716" s="176">
        <v>0.34412955465587042</v>
      </c>
    </row>
    <row r="717" spans="1:8">
      <c r="A717" s="62">
        <v>715</v>
      </c>
      <c r="B717" s="173" t="s">
        <v>12463</v>
      </c>
      <c r="C717" s="33" t="str">
        <f t="shared" si="22"/>
        <v>Yes</v>
      </c>
      <c r="D717" s="30">
        <f t="shared" si="23"/>
        <v>2.06</v>
      </c>
      <c r="E717" s="30">
        <v>5671</v>
      </c>
      <c r="F717" s="62" t="s">
        <v>12411</v>
      </c>
      <c r="G717" s="3" t="s">
        <v>12412</v>
      </c>
      <c r="H717" s="176">
        <v>0.83400809716599189</v>
      </c>
    </row>
    <row r="718" spans="1:8">
      <c r="A718" s="62">
        <v>716</v>
      </c>
      <c r="B718" s="173" t="s">
        <v>12464</v>
      </c>
      <c r="C718" s="33" t="str">
        <f t="shared" si="22"/>
        <v>Yes</v>
      </c>
      <c r="D718" s="30">
        <f t="shared" si="23"/>
        <v>1.9099999999999997</v>
      </c>
      <c r="E718" s="30">
        <v>5258</v>
      </c>
      <c r="F718" s="62" t="s">
        <v>12411</v>
      </c>
      <c r="G718" s="3" t="s">
        <v>12412</v>
      </c>
      <c r="H718" s="176">
        <v>0.77327935222672051</v>
      </c>
    </row>
    <row r="719" spans="1:8">
      <c r="A719" s="62">
        <v>717</v>
      </c>
      <c r="B719" s="173" t="s">
        <v>12465</v>
      </c>
      <c r="C719" s="33" t="str">
        <f t="shared" si="22"/>
        <v>Yes</v>
      </c>
      <c r="D719" s="30">
        <f t="shared" si="23"/>
        <v>0.88</v>
      </c>
      <c r="E719" s="30">
        <v>2423</v>
      </c>
      <c r="F719" s="62" t="s">
        <v>12411</v>
      </c>
      <c r="G719" s="3" t="s">
        <v>12412</v>
      </c>
      <c r="H719" s="176">
        <v>0.35627530364372467</v>
      </c>
    </row>
    <row r="720" spans="1:8">
      <c r="A720" s="62">
        <v>718</v>
      </c>
      <c r="B720" s="173" t="s">
        <v>12466</v>
      </c>
      <c r="C720" s="33" t="str">
        <f t="shared" si="22"/>
        <v>Yes</v>
      </c>
      <c r="D720" s="30">
        <f t="shared" si="23"/>
        <v>2.69</v>
      </c>
      <c r="E720" s="30">
        <v>7406</v>
      </c>
      <c r="F720" s="62" t="s">
        <v>12411</v>
      </c>
      <c r="G720" s="3" t="s">
        <v>12412</v>
      </c>
      <c r="H720" s="176">
        <v>1.0890688259109311</v>
      </c>
    </row>
    <row r="721" spans="1:8">
      <c r="A721" s="62">
        <v>719</v>
      </c>
      <c r="B721" s="173" t="s">
        <v>12467</v>
      </c>
      <c r="C721" s="33" t="str">
        <f t="shared" si="22"/>
        <v>Yes</v>
      </c>
      <c r="D721" s="30">
        <f t="shared" si="23"/>
        <v>0.35</v>
      </c>
      <c r="E721" s="30">
        <v>1000</v>
      </c>
      <c r="F721" s="62" t="s">
        <v>12411</v>
      </c>
      <c r="G721" s="3" t="s">
        <v>12412</v>
      </c>
      <c r="H721" s="176">
        <v>0.14170040485829957</v>
      </c>
    </row>
    <row r="722" spans="1:8">
      <c r="A722" s="62">
        <v>720</v>
      </c>
      <c r="B722" s="173" t="s">
        <v>12468</v>
      </c>
      <c r="C722" s="33" t="str">
        <f t="shared" si="22"/>
        <v>Yes</v>
      </c>
      <c r="D722" s="30">
        <f t="shared" si="23"/>
        <v>1.89</v>
      </c>
      <c r="E722" s="30">
        <v>5203</v>
      </c>
      <c r="F722" s="62" t="s">
        <v>12411</v>
      </c>
      <c r="G722" s="3" t="s">
        <v>12412</v>
      </c>
      <c r="H722" s="176">
        <v>0.76518218623481771</v>
      </c>
    </row>
    <row r="723" spans="1:8">
      <c r="A723" s="62">
        <v>721</v>
      </c>
      <c r="B723" s="173" t="s">
        <v>12469</v>
      </c>
      <c r="C723" s="33" t="str">
        <f t="shared" si="22"/>
        <v>Yes</v>
      </c>
      <c r="D723" s="30">
        <f t="shared" si="23"/>
        <v>2.0499999999999998</v>
      </c>
      <c r="E723" s="30">
        <v>5644</v>
      </c>
      <c r="F723" s="62" t="s">
        <v>12411</v>
      </c>
      <c r="G723" s="3" t="s">
        <v>12412</v>
      </c>
      <c r="H723" s="176">
        <v>0.82995951417004032</v>
      </c>
    </row>
    <row r="724" spans="1:8">
      <c r="A724" s="62">
        <v>722</v>
      </c>
      <c r="B724" s="173" t="s">
        <v>12470</v>
      </c>
      <c r="C724" s="33" t="str">
        <f t="shared" si="22"/>
        <v>Yes</v>
      </c>
      <c r="D724" s="30">
        <f t="shared" si="23"/>
        <v>1.02</v>
      </c>
      <c r="E724" s="30">
        <v>2808</v>
      </c>
      <c r="F724" s="62" t="s">
        <v>12411</v>
      </c>
      <c r="G724" s="3" t="s">
        <v>12412</v>
      </c>
      <c r="H724" s="176">
        <v>0.41295546558704449</v>
      </c>
    </row>
    <row r="725" spans="1:8">
      <c r="A725" s="62">
        <v>723</v>
      </c>
      <c r="B725" s="173" t="s">
        <v>12471</v>
      </c>
      <c r="C725" s="33" t="str">
        <f t="shared" si="22"/>
        <v>Yes</v>
      </c>
      <c r="D725" s="30">
        <f t="shared" si="23"/>
        <v>2.69</v>
      </c>
      <c r="E725" s="30">
        <v>7406</v>
      </c>
      <c r="F725" s="62" t="s">
        <v>12411</v>
      </c>
      <c r="G725" s="3" t="s">
        <v>12412</v>
      </c>
      <c r="H725" s="176">
        <v>1.0890688259109311</v>
      </c>
    </row>
    <row r="726" spans="1:8">
      <c r="A726" s="62">
        <v>724</v>
      </c>
      <c r="B726" s="173" t="s">
        <v>12472</v>
      </c>
      <c r="C726" s="33" t="str">
        <f t="shared" si="22"/>
        <v>Yes</v>
      </c>
      <c r="D726" s="30">
        <f t="shared" si="23"/>
        <v>2.41</v>
      </c>
      <c r="E726" s="30">
        <v>6635</v>
      </c>
      <c r="F726" s="62" t="s">
        <v>12411</v>
      </c>
      <c r="G726" s="3" t="s">
        <v>12412</v>
      </c>
      <c r="H726" s="176">
        <v>0.97570850202429149</v>
      </c>
    </row>
    <row r="727" spans="1:8">
      <c r="A727" s="62">
        <v>725</v>
      </c>
      <c r="B727" s="173" t="s">
        <v>12473</v>
      </c>
      <c r="C727" s="33" t="str">
        <f t="shared" si="22"/>
        <v>Yes</v>
      </c>
      <c r="D727" s="30">
        <f t="shared" si="23"/>
        <v>1.33</v>
      </c>
      <c r="E727" s="30">
        <v>3662</v>
      </c>
      <c r="F727" s="62" t="s">
        <v>12411</v>
      </c>
      <c r="G727" s="3" t="s">
        <v>12412</v>
      </c>
      <c r="H727" s="176">
        <v>0.53846153846153844</v>
      </c>
    </row>
    <row r="728" spans="1:8">
      <c r="A728" s="62">
        <v>726</v>
      </c>
      <c r="B728" s="173" t="s">
        <v>12474</v>
      </c>
      <c r="C728" s="33" t="str">
        <f t="shared" si="22"/>
        <v>Yes</v>
      </c>
      <c r="D728" s="30">
        <f t="shared" si="23"/>
        <v>0.45</v>
      </c>
      <c r="E728" s="30">
        <v>1239</v>
      </c>
      <c r="F728" s="62" t="s">
        <v>12411</v>
      </c>
      <c r="G728" s="3" t="s">
        <v>12412</v>
      </c>
      <c r="H728" s="176">
        <v>0.18218623481781376</v>
      </c>
    </row>
    <row r="729" spans="1:8">
      <c r="A729" s="62">
        <v>727</v>
      </c>
      <c r="B729" s="173" t="s">
        <v>12475</v>
      </c>
      <c r="C729" s="33" t="str">
        <f t="shared" si="22"/>
        <v>Yes</v>
      </c>
      <c r="D729" s="30">
        <f t="shared" si="23"/>
        <v>0.36</v>
      </c>
      <c r="E729" s="30">
        <v>1000</v>
      </c>
      <c r="F729" s="62" t="s">
        <v>12411</v>
      </c>
      <c r="G729" s="3" t="s">
        <v>12412</v>
      </c>
      <c r="H729" s="176">
        <v>0.145748987854251</v>
      </c>
    </row>
    <row r="730" spans="1:8">
      <c r="A730" s="62">
        <v>728</v>
      </c>
      <c r="B730" s="173" t="s">
        <v>12476</v>
      </c>
      <c r="C730" s="33" t="str">
        <f t="shared" si="22"/>
        <v>Yes</v>
      </c>
      <c r="D730" s="30">
        <f t="shared" si="23"/>
        <v>2.54</v>
      </c>
      <c r="E730" s="30">
        <v>6993</v>
      </c>
      <c r="F730" s="62" t="s">
        <v>12411</v>
      </c>
      <c r="G730" s="3" t="s">
        <v>12412</v>
      </c>
      <c r="H730" s="176">
        <v>1.0283400809716599</v>
      </c>
    </row>
    <row r="731" spans="1:8">
      <c r="A731" s="62">
        <v>729</v>
      </c>
      <c r="B731" s="173" t="s">
        <v>12477</v>
      </c>
      <c r="C731" s="33" t="str">
        <f t="shared" si="22"/>
        <v>Yes</v>
      </c>
      <c r="D731" s="30">
        <f t="shared" si="23"/>
        <v>0.49</v>
      </c>
      <c r="E731" s="30">
        <v>1349</v>
      </c>
      <c r="F731" s="62" t="s">
        <v>12411</v>
      </c>
      <c r="G731" s="3" t="s">
        <v>12412</v>
      </c>
      <c r="H731" s="176">
        <v>0.19838056680161942</v>
      </c>
    </row>
    <row r="732" spans="1:8">
      <c r="A732" s="62">
        <v>730</v>
      </c>
      <c r="B732" s="173" t="s">
        <v>12478</v>
      </c>
      <c r="C732" s="33" t="str">
        <f t="shared" si="22"/>
        <v>Yes</v>
      </c>
      <c r="D732" s="30">
        <f t="shared" si="23"/>
        <v>2.66</v>
      </c>
      <c r="E732" s="30">
        <v>7323</v>
      </c>
      <c r="F732" s="62" t="s">
        <v>12411</v>
      </c>
      <c r="G732" s="3" t="s">
        <v>12412</v>
      </c>
      <c r="H732" s="176">
        <v>1.0769230769230769</v>
      </c>
    </row>
    <row r="733" spans="1:8">
      <c r="A733" s="62">
        <v>731</v>
      </c>
      <c r="B733" s="173" t="s">
        <v>12479</v>
      </c>
      <c r="C733" s="33" t="str">
        <f t="shared" si="22"/>
        <v>Yes</v>
      </c>
      <c r="D733" s="30">
        <f t="shared" si="23"/>
        <v>2.48</v>
      </c>
      <c r="E733" s="30">
        <v>6828</v>
      </c>
      <c r="F733" s="62" t="s">
        <v>12411</v>
      </c>
      <c r="G733" s="3" t="s">
        <v>12412</v>
      </c>
      <c r="H733" s="176">
        <v>1.0040485829959513</v>
      </c>
    </row>
    <row r="734" spans="1:8">
      <c r="A734" s="62">
        <v>732</v>
      </c>
      <c r="B734" s="173" t="s">
        <v>12480</v>
      </c>
      <c r="C734" s="33" t="str">
        <f t="shared" si="22"/>
        <v>Yes</v>
      </c>
      <c r="D734" s="30">
        <f t="shared" si="23"/>
        <v>1.28</v>
      </c>
      <c r="E734" s="30">
        <v>3524</v>
      </c>
      <c r="F734" s="62" t="s">
        <v>12411</v>
      </c>
      <c r="G734" s="3" t="s">
        <v>12412</v>
      </c>
      <c r="H734" s="176">
        <v>0.51821862348178138</v>
      </c>
    </row>
    <row r="735" spans="1:8">
      <c r="A735" s="62">
        <v>733</v>
      </c>
      <c r="B735" s="173" t="s">
        <v>12481</v>
      </c>
      <c r="C735" s="33" t="str">
        <f t="shared" si="22"/>
        <v>Yes</v>
      </c>
      <c r="D735" s="30">
        <f t="shared" si="23"/>
        <v>0.5</v>
      </c>
      <c r="E735" s="30">
        <v>1377</v>
      </c>
      <c r="F735" s="62" t="s">
        <v>12411</v>
      </c>
      <c r="G735" s="3" t="s">
        <v>12412</v>
      </c>
      <c r="H735" s="176">
        <v>0.20242914979757085</v>
      </c>
    </row>
    <row r="736" spans="1:8">
      <c r="A736" s="62">
        <v>734</v>
      </c>
      <c r="B736" s="173" t="s">
        <v>12482</v>
      </c>
      <c r="C736" s="33" t="str">
        <f t="shared" si="22"/>
        <v>Yes</v>
      </c>
      <c r="D736" s="30">
        <f t="shared" si="23"/>
        <v>3</v>
      </c>
      <c r="E736" s="30">
        <v>8259</v>
      </c>
      <c r="F736" s="62" t="s">
        <v>12411</v>
      </c>
      <c r="G736" s="3" t="s">
        <v>12412</v>
      </c>
      <c r="H736" s="176">
        <v>1.214574898785425</v>
      </c>
    </row>
    <row r="737" spans="1:8">
      <c r="A737" s="62">
        <v>735</v>
      </c>
      <c r="B737" s="173" t="s">
        <v>12483</v>
      </c>
      <c r="C737" s="33" t="str">
        <f t="shared" si="22"/>
        <v>Yes</v>
      </c>
      <c r="D737" s="30">
        <f t="shared" si="23"/>
        <v>1.66</v>
      </c>
      <c r="E737" s="30">
        <v>4570</v>
      </c>
      <c r="F737" s="62" t="s">
        <v>12411</v>
      </c>
      <c r="G737" s="3" t="s">
        <v>12412</v>
      </c>
      <c r="H737" s="176">
        <v>0.67206477732793513</v>
      </c>
    </row>
    <row r="738" spans="1:8">
      <c r="A738" s="62">
        <v>736</v>
      </c>
      <c r="B738" s="173" t="s">
        <v>12484</v>
      </c>
      <c r="C738" s="33" t="str">
        <f t="shared" si="22"/>
        <v>Yes</v>
      </c>
      <c r="D738" s="30">
        <f t="shared" si="23"/>
        <v>1.9700000000000002</v>
      </c>
      <c r="E738" s="30">
        <v>5423</v>
      </c>
      <c r="F738" s="62" t="s">
        <v>12411</v>
      </c>
      <c r="G738" s="3" t="s">
        <v>12412</v>
      </c>
      <c r="H738" s="176">
        <v>0.79757085020242913</v>
      </c>
    </row>
    <row r="739" spans="1:8">
      <c r="A739" s="62">
        <v>737</v>
      </c>
      <c r="B739" s="173" t="s">
        <v>12485</v>
      </c>
      <c r="C739" s="33" t="str">
        <f t="shared" si="22"/>
        <v>Yes</v>
      </c>
      <c r="D739" s="30">
        <f t="shared" si="23"/>
        <v>1.52</v>
      </c>
      <c r="E739" s="30">
        <v>4185</v>
      </c>
      <c r="F739" s="62" t="s">
        <v>12411</v>
      </c>
      <c r="G739" s="3" t="s">
        <v>12412</v>
      </c>
      <c r="H739" s="176">
        <v>0.61538461538461531</v>
      </c>
    </row>
    <row r="740" spans="1:8">
      <c r="A740" s="62">
        <v>738</v>
      </c>
      <c r="B740" s="173" t="s">
        <v>12486</v>
      </c>
      <c r="C740" s="33" t="str">
        <f t="shared" si="22"/>
        <v>Yes</v>
      </c>
      <c r="D740" s="30">
        <f t="shared" si="23"/>
        <v>0.81</v>
      </c>
      <c r="E740" s="30">
        <v>2230</v>
      </c>
      <c r="F740" s="62" t="s">
        <v>12411</v>
      </c>
      <c r="G740" s="3" t="s">
        <v>12412</v>
      </c>
      <c r="H740" s="176">
        <v>0.32793522267206476</v>
      </c>
    </row>
    <row r="741" spans="1:8">
      <c r="A741" s="62">
        <v>739</v>
      </c>
      <c r="B741" s="173" t="s">
        <v>12487</v>
      </c>
      <c r="C741" s="33" t="str">
        <f t="shared" si="22"/>
        <v>Yes</v>
      </c>
      <c r="D741" s="30">
        <f t="shared" si="23"/>
        <v>1.4199999999999997</v>
      </c>
      <c r="E741" s="30">
        <v>3909</v>
      </c>
      <c r="F741" s="62" t="s">
        <v>12411</v>
      </c>
      <c r="G741" s="3" t="s">
        <v>12412</v>
      </c>
      <c r="H741" s="176">
        <v>0.57489878542510109</v>
      </c>
    </row>
    <row r="742" spans="1:8">
      <c r="A742" s="62">
        <v>740</v>
      </c>
      <c r="B742" s="173" t="s">
        <v>12488</v>
      </c>
      <c r="C742" s="33" t="str">
        <f t="shared" si="22"/>
        <v>Yes</v>
      </c>
      <c r="D742" s="30">
        <f t="shared" si="23"/>
        <v>1.01</v>
      </c>
      <c r="E742" s="30">
        <v>2781</v>
      </c>
      <c r="F742" s="62" t="s">
        <v>12411</v>
      </c>
      <c r="G742" s="3" t="s">
        <v>12412</v>
      </c>
      <c r="H742" s="176">
        <v>0.40890688259109309</v>
      </c>
    </row>
    <row r="743" spans="1:8">
      <c r="A743" s="62">
        <v>741</v>
      </c>
      <c r="B743" s="173" t="s">
        <v>12489</v>
      </c>
      <c r="C743" s="33" t="str">
        <f t="shared" si="22"/>
        <v>Yes</v>
      </c>
      <c r="D743" s="30">
        <f t="shared" si="23"/>
        <v>0.78</v>
      </c>
      <c r="E743" s="30">
        <v>2147</v>
      </c>
      <c r="F743" s="62" t="s">
        <v>12411</v>
      </c>
      <c r="G743" s="3" t="s">
        <v>12412</v>
      </c>
      <c r="H743" s="176">
        <v>0.31578947368421051</v>
      </c>
    </row>
    <row r="744" spans="1:8">
      <c r="A744" s="62">
        <v>742</v>
      </c>
      <c r="B744" s="173" t="s">
        <v>12490</v>
      </c>
      <c r="C744" s="33" t="str">
        <f t="shared" si="22"/>
        <v>Yes</v>
      </c>
      <c r="D744" s="30">
        <f t="shared" si="23"/>
        <v>0.28000000000000003</v>
      </c>
      <c r="E744" s="30">
        <v>1000</v>
      </c>
      <c r="F744" s="62" t="s">
        <v>12411</v>
      </c>
      <c r="G744" s="3" t="s">
        <v>12412</v>
      </c>
      <c r="H744" s="176">
        <v>0.11336032388663968</v>
      </c>
    </row>
    <row r="745" spans="1:8">
      <c r="A745" s="62">
        <v>743</v>
      </c>
      <c r="B745" s="173" t="s">
        <v>12491</v>
      </c>
      <c r="C745" s="33" t="str">
        <f t="shared" si="22"/>
        <v>Yes</v>
      </c>
      <c r="D745" s="30">
        <f t="shared" si="23"/>
        <v>0.3</v>
      </c>
      <c r="E745" s="30">
        <v>1000</v>
      </c>
      <c r="F745" s="62" t="s">
        <v>12411</v>
      </c>
      <c r="G745" s="3" t="s">
        <v>12412</v>
      </c>
      <c r="H745" s="176">
        <v>0.12145748987854249</v>
      </c>
    </row>
    <row r="746" spans="1:8">
      <c r="A746" s="62">
        <v>744</v>
      </c>
      <c r="B746" s="173" t="s">
        <v>12492</v>
      </c>
      <c r="C746" s="33" t="str">
        <f t="shared" si="22"/>
        <v>Yes</v>
      </c>
      <c r="D746" s="30">
        <f t="shared" si="23"/>
        <v>1.6099999999999999</v>
      </c>
      <c r="E746" s="30">
        <v>4432</v>
      </c>
      <c r="F746" s="62" t="s">
        <v>12411</v>
      </c>
      <c r="G746" s="3" t="s">
        <v>12412</v>
      </c>
      <c r="H746" s="176">
        <v>0.65182186234817807</v>
      </c>
    </row>
    <row r="747" spans="1:8">
      <c r="A747" s="62">
        <v>745</v>
      </c>
      <c r="B747" s="173" t="s">
        <v>12493</v>
      </c>
      <c r="C747" s="33" t="str">
        <f t="shared" si="22"/>
        <v>Yes</v>
      </c>
      <c r="D747" s="30">
        <f t="shared" si="23"/>
        <v>2.57</v>
      </c>
      <c r="E747" s="30">
        <v>7075</v>
      </c>
      <c r="F747" s="62" t="s">
        <v>12411</v>
      </c>
      <c r="G747" s="3" t="s">
        <v>12412</v>
      </c>
      <c r="H747" s="176">
        <v>1.0404858299595141</v>
      </c>
    </row>
    <row r="748" spans="1:8">
      <c r="A748" s="62">
        <v>746</v>
      </c>
      <c r="B748" s="173" t="s">
        <v>12494</v>
      </c>
      <c r="C748" s="33" t="str">
        <f t="shared" si="22"/>
        <v>Yes</v>
      </c>
      <c r="D748" s="30">
        <f t="shared" si="23"/>
        <v>0.5</v>
      </c>
      <c r="E748" s="30">
        <v>1377</v>
      </c>
      <c r="F748" s="62" t="s">
        <v>12411</v>
      </c>
      <c r="G748" s="3" t="s">
        <v>12412</v>
      </c>
      <c r="H748" s="176">
        <v>0.20242914979757085</v>
      </c>
    </row>
    <row r="749" spans="1:8">
      <c r="A749" s="62">
        <v>747</v>
      </c>
      <c r="B749" s="173" t="s">
        <v>12495</v>
      </c>
      <c r="C749" s="33" t="str">
        <f t="shared" si="22"/>
        <v>Yes</v>
      </c>
      <c r="D749" s="30">
        <f t="shared" si="23"/>
        <v>2.39</v>
      </c>
      <c r="E749" s="30">
        <v>6580</v>
      </c>
      <c r="F749" s="62" t="s">
        <v>12411</v>
      </c>
      <c r="G749" s="3" t="s">
        <v>12412</v>
      </c>
      <c r="H749" s="176">
        <v>0.96761133603238869</v>
      </c>
    </row>
    <row r="750" spans="1:8">
      <c r="A750" s="62">
        <v>748</v>
      </c>
      <c r="B750" s="173" t="s">
        <v>12496</v>
      </c>
      <c r="C750" s="33" t="str">
        <f t="shared" si="22"/>
        <v>Yes</v>
      </c>
      <c r="D750" s="30">
        <f t="shared" si="23"/>
        <v>1.6099999999999999</v>
      </c>
      <c r="E750" s="30">
        <v>4432</v>
      </c>
      <c r="F750" s="62" t="s">
        <v>12411</v>
      </c>
      <c r="G750" s="3" t="s">
        <v>12412</v>
      </c>
      <c r="H750" s="176">
        <v>0.65182186234817807</v>
      </c>
    </row>
    <row r="751" spans="1:8">
      <c r="A751" s="62">
        <v>749</v>
      </c>
      <c r="B751" s="173" t="s">
        <v>12497</v>
      </c>
      <c r="C751" s="33" t="str">
        <f t="shared" si="22"/>
        <v>Yes</v>
      </c>
      <c r="D751" s="30">
        <f t="shared" si="23"/>
        <v>0.37000000000000005</v>
      </c>
      <c r="E751" s="30">
        <v>1019</v>
      </c>
      <c r="F751" s="62" t="s">
        <v>12411</v>
      </c>
      <c r="G751" s="3" t="s">
        <v>12412</v>
      </c>
      <c r="H751" s="176">
        <v>0.14979757085020243</v>
      </c>
    </row>
    <row r="752" spans="1:8">
      <c r="A752" s="62">
        <v>750</v>
      </c>
      <c r="B752" s="173" t="s">
        <v>12498</v>
      </c>
      <c r="C752" s="33" t="str">
        <f t="shared" si="22"/>
        <v>Yes</v>
      </c>
      <c r="D752" s="30">
        <f t="shared" si="23"/>
        <v>2.58</v>
      </c>
      <c r="E752" s="30">
        <v>7103</v>
      </c>
      <c r="F752" s="62" t="s">
        <v>12411</v>
      </c>
      <c r="G752" s="3" t="s">
        <v>12412</v>
      </c>
      <c r="H752" s="176">
        <v>1.0445344129554655</v>
      </c>
    </row>
    <row r="753" spans="1:8">
      <c r="A753" s="62">
        <v>751</v>
      </c>
      <c r="B753" s="173" t="s">
        <v>12499</v>
      </c>
      <c r="C753" s="33" t="str">
        <f t="shared" si="22"/>
        <v>Yes</v>
      </c>
      <c r="D753" s="30">
        <f t="shared" si="23"/>
        <v>0.65999999999999992</v>
      </c>
      <c r="E753" s="30">
        <v>1817</v>
      </c>
      <c r="F753" s="62" t="s">
        <v>12411</v>
      </c>
      <c r="G753" s="3" t="s">
        <v>12412</v>
      </c>
      <c r="H753" s="176">
        <v>0.26720647773279349</v>
      </c>
    </row>
    <row r="754" spans="1:8">
      <c r="A754" s="62">
        <v>752</v>
      </c>
      <c r="B754" s="173" t="s">
        <v>12500</v>
      </c>
      <c r="C754" s="33" t="str">
        <f t="shared" si="22"/>
        <v>Yes</v>
      </c>
      <c r="D754" s="30">
        <f t="shared" si="23"/>
        <v>0.70999999999999985</v>
      </c>
      <c r="E754" s="30">
        <v>1955</v>
      </c>
      <c r="F754" s="62" t="s">
        <v>12411</v>
      </c>
      <c r="G754" s="3" t="s">
        <v>12412</v>
      </c>
      <c r="H754" s="176">
        <v>0.28744939271255054</v>
      </c>
    </row>
    <row r="755" spans="1:8">
      <c r="A755" s="62">
        <v>753</v>
      </c>
      <c r="B755" s="173" t="s">
        <v>12501</v>
      </c>
      <c r="C755" s="33" t="str">
        <f t="shared" si="22"/>
        <v>Yes</v>
      </c>
      <c r="D755" s="30">
        <f t="shared" si="23"/>
        <v>4.3099999999999996</v>
      </c>
      <c r="E755" s="30">
        <v>11866</v>
      </c>
      <c r="F755" s="62" t="s">
        <v>12411</v>
      </c>
      <c r="G755" s="3" t="s">
        <v>12412</v>
      </c>
      <c r="H755" s="176">
        <v>1.7449392712550604</v>
      </c>
    </row>
    <row r="756" spans="1:8">
      <c r="A756" s="62">
        <v>754</v>
      </c>
      <c r="B756" s="173" t="s">
        <v>12502</v>
      </c>
      <c r="C756" s="33" t="str">
        <f t="shared" si="22"/>
        <v>Yes</v>
      </c>
      <c r="D756" s="30">
        <f t="shared" si="23"/>
        <v>2.0499999999999998</v>
      </c>
      <c r="E756" s="30">
        <v>5644</v>
      </c>
      <c r="F756" s="62" t="s">
        <v>12411</v>
      </c>
      <c r="G756" s="3" t="s">
        <v>12412</v>
      </c>
      <c r="H756" s="176">
        <v>0.82995951417004032</v>
      </c>
    </row>
    <row r="757" spans="1:8">
      <c r="A757" s="62">
        <v>755</v>
      </c>
      <c r="B757" s="173" t="s">
        <v>12503</v>
      </c>
      <c r="C757" s="33" t="str">
        <f t="shared" si="22"/>
        <v>Yes</v>
      </c>
      <c r="D757" s="30">
        <f t="shared" si="23"/>
        <v>2.73</v>
      </c>
      <c r="E757" s="30">
        <v>7516</v>
      </c>
      <c r="F757" s="62" t="s">
        <v>12411</v>
      </c>
      <c r="G757" s="3" t="s">
        <v>12412</v>
      </c>
      <c r="H757" s="176">
        <v>1.1052631578947367</v>
      </c>
    </row>
    <row r="758" spans="1:8">
      <c r="A758" s="62">
        <v>756</v>
      </c>
      <c r="B758" s="173" t="s">
        <v>12504</v>
      </c>
      <c r="C758" s="33" t="str">
        <f t="shared" si="22"/>
        <v>Yes</v>
      </c>
      <c r="D758" s="30">
        <f t="shared" si="23"/>
        <v>2.61</v>
      </c>
      <c r="E758" s="30">
        <v>7185</v>
      </c>
      <c r="F758" s="62" t="s">
        <v>12411</v>
      </c>
      <c r="G758" s="3" t="s">
        <v>12412</v>
      </c>
      <c r="H758" s="176">
        <v>1.0566801619433197</v>
      </c>
    </row>
    <row r="759" spans="1:8">
      <c r="A759" s="62">
        <v>757</v>
      </c>
      <c r="B759" s="173" t="s">
        <v>12505</v>
      </c>
      <c r="C759" s="33" t="str">
        <f t="shared" si="22"/>
        <v>Yes</v>
      </c>
      <c r="D759" s="30">
        <f t="shared" si="23"/>
        <v>0.31</v>
      </c>
      <c r="E759" s="30">
        <v>1000</v>
      </c>
      <c r="F759" s="62" t="s">
        <v>12411</v>
      </c>
      <c r="G759" s="3" t="s">
        <v>12412</v>
      </c>
      <c r="H759" s="176">
        <v>0.12550607287449392</v>
      </c>
    </row>
    <row r="760" spans="1:8">
      <c r="A760" s="62">
        <v>758</v>
      </c>
      <c r="B760" s="173" t="s">
        <v>12506</v>
      </c>
      <c r="C760" s="33" t="str">
        <f t="shared" si="22"/>
        <v>Yes</v>
      </c>
      <c r="D760" s="30">
        <f t="shared" si="23"/>
        <v>4.5</v>
      </c>
      <c r="E760" s="30">
        <v>12389</v>
      </c>
      <c r="F760" s="62" t="s">
        <v>12411</v>
      </c>
      <c r="G760" s="3" t="s">
        <v>12412</v>
      </c>
      <c r="H760" s="176">
        <v>1.8218623481781375</v>
      </c>
    </row>
    <row r="761" spans="1:8">
      <c r="A761" s="62">
        <v>759</v>
      </c>
      <c r="B761" s="173" t="s">
        <v>12507</v>
      </c>
      <c r="C761" s="33" t="str">
        <f t="shared" si="22"/>
        <v>No</v>
      </c>
      <c r="D761" s="30">
        <f t="shared" si="23"/>
        <v>4.9400000000000004</v>
      </c>
      <c r="E761" s="30">
        <v>13600</v>
      </c>
      <c r="F761" s="62" t="s">
        <v>11826</v>
      </c>
      <c r="G761" s="3" t="s">
        <v>12412</v>
      </c>
      <c r="H761" s="176">
        <v>2</v>
      </c>
    </row>
    <row r="762" spans="1:8">
      <c r="A762" s="62">
        <v>760</v>
      </c>
      <c r="B762" s="173" t="s">
        <v>12508</v>
      </c>
      <c r="C762" s="33" t="str">
        <f t="shared" si="22"/>
        <v>Yes</v>
      </c>
      <c r="D762" s="30">
        <f t="shared" si="23"/>
        <v>1.76</v>
      </c>
      <c r="E762" s="30">
        <v>4845</v>
      </c>
      <c r="F762" s="62" t="s">
        <v>12411</v>
      </c>
      <c r="G762" s="3" t="s">
        <v>12412</v>
      </c>
      <c r="H762" s="176">
        <v>0.71255060728744934</v>
      </c>
    </row>
    <row r="763" spans="1:8">
      <c r="A763" s="62">
        <v>761</v>
      </c>
      <c r="B763" s="173" t="s">
        <v>12509</v>
      </c>
      <c r="C763" s="33" t="str">
        <f t="shared" si="22"/>
        <v>Yes</v>
      </c>
      <c r="D763" s="30">
        <f t="shared" si="23"/>
        <v>2.39</v>
      </c>
      <c r="E763" s="30">
        <v>6580</v>
      </c>
      <c r="F763" s="62" t="s">
        <v>12411</v>
      </c>
      <c r="G763" s="3" t="s">
        <v>12412</v>
      </c>
      <c r="H763" s="176">
        <v>0.96761133603238869</v>
      </c>
    </row>
    <row r="764" spans="1:8">
      <c r="A764" s="62">
        <v>762</v>
      </c>
      <c r="B764" s="173" t="s">
        <v>12510</v>
      </c>
      <c r="C764" s="33" t="str">
        <f t="shared" si="22"/>
        <v>Yes</v>
      </c>
      <c r="D764" s="30">
        <f t="shared" si="23"/>
        <v>2.58</v>
      </c>
      <c r="E764" s="30">
        <v>7103</v>
      </c>
      <c r="F764" s="62" t="s">
        <v>12411</v>
      </c>
      <c r="G764" s="3" t="s">
        <v>12412</v>
      </c>
      <c r="H764" s="176">
        <v>1.0445344129554655</v>
      </c>
    </row>
    <row r="765" spans="1:8">
      <c r="A765" s="62">
        <v>763</v>
      </c>
      <c r="B765" s="173" t="s">
        <v>12511</v>
      </c>
      <c r="C765" s="33" t="str">
        <f t="shared" si="22"/>
        <v>Yes</v>
      </c>
      <c r="D765" s="30">
        <f t="shared" si="23"/>
        <v>0.35</v>
      </c>
      <c r="E765" s="30">
        <v>1000</v>
      </c>
      <c r="F765" s="62" t="s">
        <v>12411</v>
      </c>
      <c r="G765" s="3" t="s">
        <v>12412</v>
      </c>
      <c r="H765" s="176">
        <v>0.14170040485829957</v>
      </c>
    </row>
    <row r="766" spans="1:8">
      <c r="A766" s="62">
        <v>764</v>
      </c>
      <c r="B766" s="173" t="s">
        <v>12512</v>
      </c>
      <c r="C766" s="33" t="str">
        <f t="shared" si="22"/>
        <v>Yes</v>
      </c>
      <c r="D766" s="30">
        <f t="shared" si="23"/>
        <v>2.6399999999999997</v>
      </c>
      <c r="E766" s="30">
        <v>7268</v>
      </c>
      <c r="F766" s="62" t="s">
        <v>12411</v>
      </c>
      <c r="G766" s="3" t="s">
        <v>12412</v>
      </c>
      <c r="H766" s="176">
        <v>1.068825910931174</v>
      </c>
    </row>
    <row r="767" spans="1:8">
      <c r="A767" s="62">
        <v>765</v>
      </c>
      <c r="B767" s="173" t="s">
        <v>12513</v>
      </c>
      <c r="C767" s="33" t="str">
        <f t="shared" si="22"/>
        <v>Yes</v>
      </c>
      <c r="D767" s="30">
        <f t="shared" si="23"/>
        <v>2.6399999999999997</v>
      </c>
      <c r="E767" s="30">
        <v>7268</v>
      </c>
      <c r="F767" s="62" t="s">
        <v>12411</v>
      </c>
      <c r="G767" s="3" t="s">
        <v>12412</v>
      </c>
      <c r="H767" s="176">
        <v>1.068825910931174</v>
      </c>
    </row>
    <row r="768" spans="1:8">
      <c r="A768" s="62">
        <v>766</v>
      </c>
      <c r="B768" s="173" t="s">
        <v>12514</v>
      </c>
      <c r="C768" s="33" t="str">
        <f t="shared" si="22"/>
        <v>Yes</v>
      </c>
      <c r="D768" s="30">
        <f t="shared" si="23"/>
        <v>2.2200000000000002</v>
      </c>
      <c r="E768" s="30">
        <v>6112</v>
      </c>
      <c r="F768" s="62" t="s">
        <v>12411</v>
      </c>
      <c r="G768" s="3" t="s">
        <v>12412</v>
      </c>
      <c r="H768" s="176">
        <v>0.89878542510121462</v>
      </c>
    </row>
    <row r="769" spans="1:8">
      <c r="A769" s="62">
        <v>767</v>
      </c>
      <c r="B769" s="173" t="s">
        <v>12515</v>
      </c>
      <c r="C769" s="33" t="str">
        <f t="shared" si="22"/>
        <v>Yes</v>
      </c>
      <c r="D769" s="30">
        <f t="shared" si="23"/>
        <v>0.94</v>
      </c>
      <c r="E769" s="30">
        <v>2588</v>
      </c>
      <c r="F769" s="62" t="s">
        <v>12411</v>
      </c>
      <c r="G769" s="3" t="s">
        <v>12412</v>
      </c>
      <c r="H769" s="176">
        <v>0.38056680161943313</v>
      </c>
    </row>
    <row r="770" spans="1:8">
      <c r="A770" s="62">
        <v>768</v>
      </c>
      <c r="B770" s="173" t="s">
        <v>12516</v>
      </c>
      <c r="C770" s="33" t="str">
        <f t="shared" si="22"/>
        <v>Yes</v>
      </c>
      <c r="D770" s="30">
        <f t="shared" si="23"/>
        <v>1.83</v>
      </c>
      <c r="E770" s="30">
        <v>5038</v>
      </c>
      <c r="F770" s="62" t="s">
        <v>12411</v>
      </c>
      <c r="G770" s="3" t="s">
        <v>12412</v>
      </c>
      <c r="H770" s="176">
        <v>0.74089068825910931</v>
      </c>
    </row>
    <row r="771" spans="1:8">
      <c r="A771" s="62">
        <v>769</v>
      </c>
      <c r="B771" s="173" t="s">
        <v>12517</v>
      </c>
      <c r="C771" s="33" t="str">
        <f t="shared" ref="C771:C834" si="24">IF(H771=2,"No","Yes")</f>
        <v>Yes</v>
      </c>
      <c r="D771" s="30">
        <f t="shared" si="23"/>
        <v>2.25</v>
      </c>
      <c r="E771" s="30">
        <v>6194</v>
      </c>
      <c r="F771" s="62" t="s">
        <v>12411</v>
      </c>
      <c r="G771" s="3" t="s">
        <v>12412</v>
      </c>
      <c r="H771" s="176">
        <v>0.91093117408906876</v>
      </c>
    </row>
    <row r="772" spans="1:8">
      <c r="A772" s="62">
        <v>770</v>
      </c>
      <c r="B772" s="173" t="s">
        <v>12518</v>
      </c>
      <c r="C772" s="33" t="str">
        <f t="shared" si="24"/>
        <v>Yes</v>
      </c>
      <c r="D772" s="30">
        <f t="shared" ref="D772:D835" si="25">H772*2.47</f>
        <v>3.5</v>
      </c>
      <c r="E772" s="30">
        <v>9636</v>
      </c>
      <c r="F772" s="62" t="s">
        <v>12411</v>
      </c>
      <c r="G772" s="3" t="s">
        <v>12412</v>
      </c>
      <c r="H772" s="176">
        <v>1.4170040485829958</v>
      </c>
    </row>
    <row r="773" spans="1:8">
      <c r="A773" s="62">
        <v>771</v>
      </c>
      <c r="B773" s="173" t="s">
        <v>12519</v>
      </c>
      <c r="C773" s="33" t="str">
        <f t="shared" si="24"/>
        <v>Yes</v>
      </c>
      <c r="D773" s="30">
        <f t="shared" si="25"/>
        <v>1.83</v>
      </c>
      <c r="E773" s="30">
        <v>5038</v>
      </c>
      <c r="F773" s="62" t="s">
        <v>12411</v>
      </c>
      <c r="G773" s="3" t="s">
        <v>12412</v>
      </c>
      <c r="H773" s="178">
        <v>0.74089068825910931</v>
      </c>
    </row>
    <row r="774" spans="1:8">
      <c r="A774" s="62">
        <v>772</v>
      </c>
      <c r="B774" s="173" t="s">
        <v>12520</v>
      </c>
      <c r="C774" s="33" t="str">
        <f t="shared" si="24"/>
        <v>Yes</v>
      </c>
      <c r="D774" s="30">
        <f t="shared" si="25"/>
        <v>4.4400000000000004</v>
      </c>
      <c r="E774" s="30">
        <v>12223</v>
      </c>
      <c r="F774" s="62" t="s">
        <v>12411</v>
      </c>
      <c r="G774" s="3" t="s">
        <v>12412</v>
      </c>
      <c r="H774" s="176">
        <v>1.7975708502024292</v>
      </c>
    </row>
    <row r="775" spans="1:8">
      <c r="A775" s="62">
        <v>773</v>
      </c>
      <c r="B775" s="173" t="s">
        <v>12521</v>
      </c>
      <c r="C775" s="33" t="str">
        <f t="shared" si="24"/>
        <v>Yes</v>
      </c>
      <c r="D775" s="30">
        <f t="shared" si="25"/>
        <v>0.14000000000000001</v>
      </c>
      <c r="E775" s="30">
        <v>1000</v>
      </c>
      <c r="F775" s="62" t="s">
        <v>12411</v>
      </c>
      <c r="G775" s="3" t="s">
        <v>12412</v>
      </c>
      <c r="H775" s="176">
        <v>5.6680161943319839E-2</v>
      </c>
    </row>
    <row r="776" spans="1:8">
      <c r="A776" s="62">
        <v>774</v>
      </c>
      <c r="B776" s="173" t="s">
        <v>12522</v>
      </c>
      <c r="C776" s="33" t="str">
        <f t="shared" si="24"/>
        <v>Yes</v>
      </c>
      <c r="D776" s="30">
        <f t="shared" si="25"/>
        <v>1.9700000000000002</v>
      </c>
      <c r="E776" s="30">
        <v>5423</v>
      </c>
      <c r="F776" s="62" t="s">
        <v>12411</v>
      </c>
      <c r="G776" s="3" t="s">
        <v>12412</v>
      </c>
      <c r="H776" s="176">
        <v>0.79757085020242913</v>
      </c>
    </row>
    <row r="777" spans="1:8">
      <c r="A777" s="62">
        <v>775</v>
      </c>
      <c r="B777" s="173" t="s">
        <v>12523</v>
      </c>
      <c r="C777" s="33" t="str">
        <f t="shared" si="24"/>
        <v>Yes</v>
      </c>
      <c r="D777" s="30">
        <f t="shared" si="25"/>
        <v>1.21</v>
      </c>
      <c r="E777" s="30">
        <v>3331</v>
      </c>
      <c r="F777" s="62" t="s">
        <v>12411</v>
      </c>
      <c r="G777" s="3" t="s">
        <v>12412</v>
      </c>
      <c r="H777" s="176">
        <v>0.48987854251012142</v>
      </c>
    </row>
    <row r="778" spans="1:8">
      <c r="A778" s="62">
        <v>776</v>
      </c>
      <c r="B778" s="173" t="s">
        <v>12524</v>
      </c>
      <c r="C778" s="33" t="str">
        <f t="shared" si="24"/>
        <v>Yes</v>
      </c>
      <c r="D778" s="30">
        <f t="shared" si="25"/>
        <v>1.55</v>
      </c>
      <c r="E778" s="30">
        <v>4267</v>
      </c>
      <c r="F778" s="62" t="s">
        <v>12411</v>
      </c>
      <c r="G778" s="3" t="s">
        <v>12412</v>
      </c>
      <c r="H778" s="176">
        <v>0.62753036437246956</v>
      </c>
    </row>
    <row r="779" spans="1:8">
      <c r="A779" s="62">
        <v>777</v>
      </c>
      <c r="B779" s="173" t="s">
        <v>12525</v>
      </c>
      <c r="C779" s="33" t="str">
        <f t="shared" si="24"/>
        <v>Yes</v>
      </c>
      <c r="D779" s="30">
        <f t="shared" si="25"/>
        <v>1.03</v>
      </c>
      <c r="E779" s="30">
        <v>2836</v>
      </c>
      <c r="F779" s="62" t="s">
        <v>12411</v>
      </c>
      <c r="G779" s="3" t="s">
        <v>12412</v>
      </c>
      <c r="H779" s="176">
        <v>0.41700404858299595</v>
      </c>
    </row>
    <row r="780" spans="1:8">
      <c r="A780" s="62">
        <v>778</v>
      </c>
      <c r="B780" s="173" t="s">
        <v>12526</v>
      </c>
      <c r="C780" s="33" t="str">
        <f t="shared" si="24"/>
        <v>Yes</v>
      </c>
      <c r="D780" s="30">
        <f t="shared" si="25"/>
        <v>3.5</v>
      </c>
      <c r="E780" s="30">
        <v>9636</v>
      </c>
      <c r="F780" s="62" t="s">
        <v>12411</v>
      </c>
      <c r="G780" s="3" t="s">
        <v>12412</v>
      </c>
      <c r="H780" s="176">
        <v>1.4170040485829958</v>
      </c>
    </row>
    <row r="781" spans="1:8">
      <c r="A781" s="62">
        <v>779</v>
      </c>
      <c r="B781" s="173" t="s">
        <v>12527</v>
      </c>
      <c r="C781" s="33" t="str">
        <f t="shared" si="24"/>
        <v>Yes</v>
      </c>
      <c r="D781" s="30">
        <f t="shared" si="25"/>
        <v>1.28</v>
      </c>
      <c r="E781" s="30">
        <v>3524</v>
      </c>
      <c r="F781" s="62" t="s">
        <v>12411</v>
      </c>
      <c r="G781" s="3" t="s">
        <v>12412</v>
      </c>
      <c r="H781" s="176">
        <v>0.51821862348178138</v>
      </c>
    </row>
    <row r="782" spans="1:8">
      <c r="A782" s="62">
        <v>780</v>
      </c>
      <c r="B782" s="173" t="s">
        <v>12528</v>
      </c>
      <c r="C782" s="33" t="str">
        <f t="shared" si="24"/>
        <v>Yes</v>
      </c>
      <c r="D782" s="30">
        <f t="shared" si="25"/>
        <v>1.24</v>
      </c>
      <c r="E782" s="30">
        <v>3414</v>
      </c>
      <c r="F782" s="62" t="s">
        <v>12411</v>
      </c>
      <c r="G782" s="3" t="s">
        <v>12412</v>
      </c>
      <c r="H782" s="176">
        <v>0.50202429149797567</v>
      </c>
    </row>
    <row r="783" spans="1:8">
      <c r="A783" s="62">
        <v>781</v>
      </c>
      <c r="B783" s="173" t="s">
        <v>12529</v>
      </c>
      <c r="C783" s="33" t="str">
        <f t="shared" si="24"/>
        <v>Yes</v>
      </c>
      <c r="D783" s="30">
        <f t="shared" si="25"/>
        <v>1.02</v>
      </c>
      <c r="E783" s="30">
        <v>2808</v>
      </c>
      <c r="F783" s="62" t="s">
        <v>12411</v>
      </c>
      <c r="G783" s="3" t="s">
        <v>12412</v>
      </c>
      <c r="H783" s="176">
        <v>0.41295546558704449</v>
      </c>
    </row>
    <row r="784" spans="1:8">
      <c r="A784" s="62">
        <v>782</v>
      </c>
      <c r="B784" s="173" t="s">
        <v>12530</v>
      </c>
      <c r="C784" s="33" t="str">
        <f t="shared" si="24"/>
        <v>Yes</v>
      </c>
      <c r="D784" s="30">
        <f t="shared" si="25"/>
        <v>3</v>
      </c>
      <c r="E784" s="30">
        <v>8259</v>
      </c>
      <c r="F784" s="62" t="s">
        <v>12411</v>
      </c>
      <c r="G784" s="3" t="s">
        <v>12412</v>
      </c>
      <c r="H784" s="176">
        <v>1.214574898785425</v>
      </c>
    </row>
    <row r="785" spans="1:8">
      <c r="A785" s="62">
        <v>783</v>
      </c>
      <c r="B785" s="173" t="s">
        <v>12531</v>
      </c>
      <c r="C785" s="33" t="str">
        <f t="shared" si="24"/>
        <v>Yes</v>
      </c>
      <c r="D785" s="30">
        <f t="shared" si="25"/>
        <v>2.88</v>
      </c>
      <c r="E785" s="30">
        <v>7929</v>
      </c>
      <c r="F785" s="62" t="s">
        <v>12411</v>
      </c>
      <c r="G785" s="3" t="s">
        <v>12412</v>
      </c>
      <c r="H785" s="176">
        <v>1.165991902834008</v>
      </c>
    </row>
    <row r="786" spans="1:8">
      <c r="A786" s="62">
        <v>784</v>
      </c>
      <c r="B786" s="173" t="s">
        <v>12532</v>
      </c>
      <c r="C786" s="33" t="str">
        <f t="shared" si="24"/>
        <v>Yes</v>
      </c>
      <c r="D786" s="30">
        <f t="shared" si="25"/>
        <v>0.55000000000000004</v>
      </c>
      <c r="E786" s="30">
        <v>1514</v>
      </c>
      <c r="F786" s="62" t="s">
        <v>12411</v>
      </c>
      <c r="G786" s="3" t="s">
        <v>12412</v>
      </c>
      <c r="H786" s="176">
        <v>0.22267206477732793</v>
      </c>
    </row>
    <row r="787" spans="1:8">
      <c r="A787" s="62">
        <v>785</v>
      </c>
      <c r="B787" s="173" t="s">
        <v>12533</v>
      </c>
      <c r="C787" s="33" t="str">
        <f t="shared" si="24"/>
        <v>Yes</v>
      </c>
      <c r="D787" s="30">
        <f t="shared" si="25"/>
        <v>0.87000000000000011</v>
      </c>
      <c r="E787" s="30">
        <v>2395</v>
      </c>
      <c r="F787" s="62" t="s">
        <v>12411</v>
      </c>
      <c r="G787" s="3" t="s">
        <v>12412</v>
      </c>
      <c r="H787" s="176">
        <v>0.35222672064777327</v>
      </c>
    </row>
    <row r="788" spans="1:8">
      <c r="A788" s="62">
        <v>786</v>
      </c>
      <c r="B788" s="173" t="s">
        <v>12534</v>
      </c>
      <c r="C788" s="33" t="str">
        <f t="shared" si="24"/>
        <v>Yes</v>
      </c>
      <c r="D788" s="30">
        <f t="shared" si="25"/>
        <v>1.02</v>
      </c>
      <c r="E788" s="30">
        <v>2808</v>
      </c>
      <c r="F788" s="62" t="s">
        <v>12411</v>
      </c>
      <c r="G788" s="3" t="s">
        <v>12412</v>
      </c>
      <c r="H788" s="176">
        <v>0.41295546558704449</v>
      </c>
    </row>
    <row r="789" spans="1:8">
      <c r="A789" s="62">
        <v>787</v>
      </c>
      <c r="B789" s="173" t="s">
        <v>12535</v>
      </c>
      <c r="C789" s="33" t="str">
        <f t="shared" si="24"/>
        <v>Yes</v>
      </c>
      <c r="D789" s="30">
        <f t="shared" si="25"/>
        <v>2.13</v>
      </c>
      <c r="E789" s="30">
        <v>5864</v>
      </c>
      <c r="F789" s="62" t="s">
        <v>12411</v>
      </c>
      <c r="G789" s="3" t="s">
        <v>12412</v>
      </c>
      <c r="H789" s="176">
        <v>0.86234817813765174</v>
      </c>
    </row>
    <row r="790" spans="1:8">
      <c r="A790" s="62">
        <v>788</v>
      </c>
      <c r="B790" s="173" t="s">
        <v>12536</v>
      </c>
      <c r="C790" s="33" t="str">
        <f t="shared" si="24"/>
        <v>Yes</v>
      </c>
      <c r="D790" s="30">
        <f t="shared" si="25"/>
        <v>2.62</v>
      </c>
      <c r="E790" s="30">
        <v>7213</v>
      </c>
      <c r="F790" s="62" t="s">
        <v>12411</v>
      </c>
      <c r="G790" s="3" t="s">
        <v>12412</v>
      </c>
      <c r="H790" s="176">
        <v>1.0607287449392713</v>
      </c>
    </row>
    <row r="791" spans="1:8">
      <c r="A791" s="62">
        <v>789</v>
      </c>
      <c r="B791" s="173" t="s">
        <v>12537</v>
      </c>
      <c r="C791" s="33" t="str">
        <f t="shared" si="24"/>
        <v>Yes</v>
      </c>
      <c r="D791" s="30">
        <f t="shared" si="25"/>
        <v>2.1</v>
      </c>
      <c r="E791" s="30">
        <v>5781</v>
      </c>
      <c r="F791" s="62" t="s">
        <v>12411</v>
      </c>
      <c r="G791" s="3" t="s">
        <v>12412</v>
      </c>
      <c r="H791" s="176">
        <v>0.85020242914979749</v>
      </c>
    </row>
    <row r="792" spans="1:8">
      <c r="A792" s="62">
        <v>790</v>
      </c>
      <c r="B792" s="173" t="s">
        <v>12538</v>
      </c>
      <c r="C792" s="33" t="str">
        <f t="shared" si="24"/>
        <v>Yes</v>
      </c>
      <c r="D792" s="30">
        <f t="shared" si="25"/>
        <v>1</v>
      </c>
      <c r="E792" s="30">
        <v>2753</v>
      </c>
      <c r="F792" s="62" t="s">
        <v>12411</v>
      </c>
      <c r="G792" s="3" t="s">
        <v>12412</v>
      </c>
      <c r="H792" s="176">
        <v>0.40485829959514169</v>
      </c>
    </row>
    <row r="793" spans="1:8">
      <c r="A793" s="62">
        <v>791</v>
      </c>
      <c r="B793" s="173" t="s">
        <v>12539</v>
      </c>
      <c r="C793" s="33" t="str">
        <f t="shared" si="24"/>
        <v>Yes</v>
      </c>
      <c r="D793" s="30">
        <f t="shared" si="25"/>
        <v>1.01</v>
      </c>
      <c r="E793" s="30">
        <v>2781</v>
      </c>
      <c r="F793" s="62" t="s">
        <v>12411</v>
      </c>
      <c r="G793" s="3" t="s">
        <v>12412</v>
      </c>
      <c r="H793" s="176">
        <v>0.40890688259109309</v>
      </c>
    </row>
    <row r="794" spans="1:8">
      <c r="A794" s="62">
        <v>792</v>
      </c>
      <c r="B794" s="173" t="s">
        <v>12540</v>
      </c>
      <c r="C794" s="33" t="str">
        <f t="shared" si="24"/>
        <v>Yes</v>
      </c>
      <c r="D794" s="30">
        <f t="shared" si="25"/>
        <v>2.8</v>
      </c>
      <c r="E794" s="30">
        <v>7709</v>
      </c>
      <c r="F794" s="62" t="s">
        <v>12411</v>
      </c>
      <c r="G794" s="3" t="s">
        <v>12412</v>
      </c>
      <c r="H794" s="176">
        <v>1.1336032388663966</v>
      </c>
    </row>
    <row r="795" spans="1:8">
      <c r="A795" s="62">
        <v>793</v>
      </c>
      <c r="B795" s="173" t="s">
        <v>12541</v>
      </c>
      <c r="C795" s="33" t="str">
        <f t="shared" si="24"/>
        <v>Yes</v>
      </c>
      <c r="D795" s="30">
        <f t="shared" si="25"/>
        <v>1.01</v>
      </c>
      <c r="E795" s="30">
        <v>2781</v>
      </c>
      <c r="F795" s="62" t="s">
        <v>12411</v>
      </c>
      <c r="G795" s="3" t="s">
        <v>12412</v>
      </c>
      <c r="H795" s="176">
        <v>0.40890688259109309</v>
      </c>
    </row>
    <row r="796" spans="1:8">
      <c r="A796" s="62">
        <v>794</v>
      </c>
      <c r="B796" s="173" t="s">
        <v>12542</v>
      </c>
      <c r="C796" s="33" t="str">
        <f t="shared" si="24"/>
        <v>Yes</v>
      </c>
      <c r="D796" s="30">
        <f t="shared" si="25"/>
        <v>0.52</v>
      </c>
      <c r="E796" s="30">
        <v>1432</v>
      </c>
      <c r="F796" s="62" t="s">
        <v>12411</v>
      </c>
      <c r="G796" s="3" t="s">
        <v>12412</v>
      </c>
      <c r="H796" s="176">
        <v>0.21052631578947367</v>
      </c>
    </row>
    <row r="797" spans="1:8">
      <c r="A797" s="62">
        <v>795</v>
      </c>
      <c r="B797" s="173" t="s">
        <v>12543</v>
      </c>
      <c r="C797" s="33" t="str">
        <f t="shared" si="24"/>
        <v>Yes</v>
      </c>
      <c r="D797" s="30">
        <f t="shared" si="25"/>
        <v>0.95</v>
      </c>
      <c r="E797" s="30">
        <v>2615</v>
      </c>
      <c r="F797" s="62" t="s">
        <v>12411</v>
      </c>
      <c r="G797" s="3" t="s">
        <v>12412</v>
      </c>
      <c r="H797" s="176">
        <v>0.38461538461538458</v>
      </c>
    </row>
    <row r="798" spans="1:8">
      <c r="A798" s="62">
        <v>796</v>
      </c>
      <c r="B798" s="173" t="s">
        <v>12544</v>
      </c>
      <c r="C798" s="33" t="str">
        <f t="shared" si="24"/>
        <v>Yes</v>
      </c>
      <c r="D798" s="30">
        <f t="shared" si="25"/>
        <v>0.94</v>
      </c>
      <c r="E798" s="30">
        <v>2588</v>
      </c>
      <c r="F798" s="62" t="s">
        <v>12411</v>
      </c>
      <c r="G798" s="3" t="s">
        <v>12412</v>
      </c>
      <c r="H798" s="176">
        <v>0.38056680161943313</v>
      </c>
    </row>
    <row r="799" spans="1:8">
      <c r="A799" s="62">
        <v>797</v>
      </c>
      <c r="B799" s="173" t="s">
        <v>12545</v>
      </c>
      <c r="C799" s="33" t="str">
        <f t="shared" si="24"/>
        <v>Yes</v>
      </c>
      <c r="D799" s="30">
        <f t="shared" si="25"/>
        <v>4.5</v>
      </c>
      <c r="E799" s="30">
        <v>12389</v>
      </c>
      <c r="F799" s="62" t="s">
        <v>12411</v>
      </c>
      <c r="G799" s="3" t="s">
        <v>12412</v>
      </c>
      <c r="H799" s="176">
        <v>1.8218623481781375</v>
      </c>
    </row>
    <row r="800" spans="1:8">
      <c r="A800" s="62">
        <v>798</v>
      </c>
      <c r="B800" s="173" t="s">
        <v>12546</v>
      </c>
      <c r="C800" s="33" t="str">
        <f t="shared" si="24"/>
        <v>Yes</v>
      </c>
      <c r="D800" s="30">
        <f t="shared" si="25"/>
        <v>2.33</v>
      </c>
      <c r="E800" s="30">
        <v>6415</v>
      </c>
      <c r="F800" s="62" t="s">
        <v>12411</v>
      </c>
      <c r="G800" s="3" t="s">
        <v>12412</v>
      </c>
      <c r="H800" s="176">
        <v>0.94331983805668007</v>
      </c>
    </row>
    <row r="801" spans="1:8">
      <c r="A801" s="62">
        <v>799</v>
      </c>
      <c r="B801" s="173" t="s">
        <v>12547</v>
      </c>
      <c r="C801" s="33" t="str">
        <f t="shared" si="24"/>
        <v>Yes</v>
      </c>
      <c r="D801" s="30">
        <f t="shared" si="25"/>
        <v>0.31</v>
      </c>
      <c r="E801" s="30">
        <v>1000</v>
      </c>
      <c r="F801" s="62" t="s">
        <v>12411</v>
      </c>
      <c r="G801" s="3" t="s">
        <v>12412</v>
      </c>
      <c r="H801" s="176">
        <v>0.12550607287449392</v>
      </c>
    </row>
    <row r="802" spans="1:8">
      <c r="A802" s="62">
        <v>800</v>
      </c>
      <c r="B802" s="173" t="s">
        <v>12548</v>
      </c>
      <c r="C802" s="33" t="str">
        <f t="shared" si="24"/>
        <v>Yes</v>
      </c>
      <c r="D802" s="30">
        <f t="shared" si="25"/>
        <v>1.9</v>
      </c>
      <c r="E802" s="30">
        <v>5231</v>
      </c>
      <c r="F802" s="62" t="s">
        <v>12411</v>
      </c>
      <c r="G802" s="3" t="s">
        <v>12412</v>
      </c>
      <c r="H802" s="176">
        <v>0.76923076923076916</v>
      </c>
    </row>
    <row r="803" spans="1:8">
      <c r="A803" s="62">
        <v>801</v>
      </c>
      <c r="B803" s="173" t="s">
        <v>12549</v>
      </c>
      <c r="C803" s="33" t="str">
        <f t="shared" si="24"/>
        <v>Yes</v>
      </c>
      <c r="D803" s="30">
        <f t="shared" si="25"/>
        <v>1.7</v>
      </c>
      <c r="E803" s="30">
        <v>4680</v>
      </c>
      <c r="F803" s="62" t="s">
        <v>12411</v>
      </c>
      <c r="G803" s="3" t="s">
        <v>12412</v>
      </c>
      <c r="H803" s="176">
        <v>0.68825910931174084</v>
      </c>
    </row>
    <row r="804" spans="1:8">
      <c r="A804" s="62">
        <v>802</v>
      </c>
      <c r="B804" s="173" t="s">
        <v>12550</v>
      </c>
      <c r="C804" s="33" t="str">
        <f t="shared" si="24"/>
        <v>Yes</v>
      </c>
      <c r="D804" s="30">
        <f t="shared" si="25"/>
        <v>0.59</v>
      </c>
      <c r="E804" s="30">
        <v>1624</v>
      </c>
      <c r="F804" s="62" t="s">
        <v>12411</v>
      </c>
      <c r="G804" s="3" t="s">
        <v>12412</v>
      </c>
      <c r="H804" s="176">
        <v>0.23886639676113358</v>
      </c>
    </row>
    <row r="805" spans="1:8">
      <c r="A805" s="62">
        <v>803</v>
      </c>
      <c r="B805" s="173" t="s">
        <v>12551</v>
      </c>
      <c r="C805" s="33" t="str">
        <f t="shared" si="24"/>
        <v>Yes</v>
      </c>
      <c r="D805" s="30">
        <f t="shared" si="25"/>
        <v>1.62</v>
      </c>
      <c r="E805" s="30">
        <v>4460</v>
      </c>
      <c r="F805" s="62" t="s">
        <v>12411</v>
      </c>
      <c r="G805" s="3" t="s">
        <v>12412</v>
      </c>
      <c r="H805" s="176">
        <v>0.65587044534412953</v>
      </c>
    </row>
    <row r="806" spans="1:8">
      <c r="A806" s="62">
        <v>804</v>
      </c>
      <c r="B806" s="173" t="s">
        <v>12552</v>
      </c>
      <c r="C806" s="33" t="str">
        <f t="shared" si="24"/>
        <v>Yes</v>
      </c>
      <c r="D806" s="30">
        <f t="shared" si="25"/>
        <v>2.54</v>
      </c>
      <c r="E806" s="30">
        <v>6993</v>
      </c>
      <c r="F806" s="62" t="s">
        <v>12411</v>
      </c>
      <c r="G806" s="3" t="s">
        <v>12412</v>
      </c>
      <c r="H806" s="176">
        <v>1.0283400809716599</v>
      </c>
    </row>
    <row r="807" spans="1:8">
      <c r="A807" s="62">
        <v>805</v>
      </c>
      <c r="B807" s="173" t="s">
        <v>12553</v>
      </c>
      <c r="C807" s="33" t="str">
        <f t="shared" si="24"/>
        <v>Yes</v>
      </c>
      <c r="D807" s="30">
        <f t="shared" si="25"/>
        <v>3.77</v>
      </c>
      <c r="E807" s="30">
        <v>10379</v>
      </c>
      <c r="F807" s="62" t="s">
        <v>12411</v>
      </c>
      <c r="G807" s="3" t="s">
        <v>12412</v>
      </c>
      <c r="H807" s="176">
        <v>1.5263157894736841</v>
      </c>
    </row>
    <row r="808" spans="1:8">
      <c r="A808" s="62">
        <v>806</v>
      </c>
      <c r="B808" s="173" t="s">
        <v>12554</v>
      </c>
      <c r="C808" s="33" t="str">
        <f t="shared" si="24"/>
        <v>Yes</v>
      </c>
      <c r="D808" s="30">
        <f t="shared" si="25"/>
        <v>1.7400000000000002</v>
      </c>
      <c r="E808" s="30">
        <v>4790</v>
      </c>
      <c r="F808" s="62" t="s">
        <v>12411</v>
      </c>
      <c r="G808" s="3" t="s">
        <v>12412</v>
      </c>
      <c r="H808" s="176">
        <v>0.70445344129554655</v>
      </c>
    </row>
    <row r="809" spans="1:8">
      <c r="A809" s="62">
        <v>807</v>
      </c>
      <c r="B809" s="173" t="s">
        <v>12555</v>
      </c>
      <c r="C809" s="33" t="str">
        <f t="shared" si="24"/>
        <v>Yes</v>
      </c>
      <c r="D809" s="30">
        <f t="shared" si="25"/>
        <v>2.0699999999999998</v>
      </c>
      <c r="E809" s="30">
        <v>5699</v>
      </c>
      <c r="F809" s="62" t="s">
        <v>12411</v>
      </c>
      <c r="G809" s="3" t="s">
        <v>12412</v>
      </c>
      <c r="H809" s="176">
        <v>0.83805668016194323</v>
      </c>
    </row>
    <row r="810" spans="1:8">
      <c r="A810" s="62">
        <v>808</v>
      </c>
      <c r="B810" s="173" t="s">
        <v>12556</v>
      </c>
      <c r="C810" s="33" t="str">
        <f t="shared" si="24"/>
        <v>Yes</v>
      </c>
      <c r="D810" s="30">
        <f t="shared" si="25"/>
        <v>2.37</v>
      </c>
      <c r="E810" s="30">
        <v>6525</v>
      </c>
      <c r="F810" s="62" t="s">
        <v>12411</v>
      </c>
      <c r="G810" s="3" t="s">
        <v>12412</v>
      </c>
      <c r="H810" s="176">
        <v>0.95951417004048578</v>
      </c>
    </row>
    <row r="811" spans="1:8">
      <c r="A811" s="62">
        <v>809</v>
      </c>
      <c r="B811" s="173" t="s">
        <v>12557</v>
      </c>
      <c r="C811" s="33" t="str">
        <f t="shared" si="24"/>
        <v>Yes</v>
      </c>
      <c r="D811" s="30">
        <f t="shared" si="25"/>
        <v>2.68</v>
      </c>
      <c r="E811" s="30">
        <v>7378</v>
      </c>
      <c r="F811" s="62" t="s">
        <v>12411</v>
      </c>
      <c r="G811" s="3" t="s">
        <v>12412</v>
      </c>
      <c r="H811" s="176">
        <v>1.0850202429149798</v>
      </c>
    </row>
    <row r="812" spans="1:8">
      <c r="A812" s="62">
        <v>810</v>
      </c>
      <c r="B812" s="173" t="s">
        <v>12558</v>
      </c>
      <c r="C812" s="33" t="str">
        <f t="shared" si="24"/>
        <v>Yes</v>
      </c>
      <c r="D812" s="30">
        <f t="shared" si="25"/>
        <v>2.8</v>
      </c>
      <c r="E812" s="30">
        <v>7709</v>
      </c>
      <c r="F812" s="62" t="s">
        <v>12411</v>
      </c>
      <c r="G812" s="3" t="s">
        <v>12412</v>
      </c>
      <c r="H812" s="176">
        <v>1.1336032388663966</v>
      </c>
    </row>
    <row r="813" spans="1:8">
      <c r="A813" s="62">
        <v>811</v>
      </c>
      <c r="B813" s="173" t="s">
        <v>12559</v>
      </c>
      <c r="C813" s="33" t="str">
        <f t="shared" si="24"/>
        <v>Yes</v>
      </c>
      <c r="D813" s="30">
        <f t="shared" si="25"/>
        <v>2.2200000000000002</v>
      </c>
      <c r="E813" s="30">
        <v>6112</v>
      </c>
      <c r="F813" s="62" t="s">
        <v>12411</v>
      </c>
      <c r="G813" s="3" t="s">
        <v>12412</v>
      </c>
      <c r="H813" s="176">
        <v>0.89878542510121462</v>
      </c>
    </row>
    <row r="814" spans="1:8">
      <c r="A814" s="62">
        <v>812</v>
      </c>
      <c r="B814" s="173" t="s">
        <v>12560</v>
      </c>
      <c r="C814" s="33" t="str">
        <f t="shared" si="24"/>
        <v>Yes</v>
      </c>
      <c r="D814" s="30">
        <f t="shared" si="25"/>
        <v>0.7400000000000001</v>
      </c>
      <c r="E814" s="30">
        <v>2037</v>
      </c>
      <c r="F814" s="62" t="s">
        <v>12411</v>
      </c>
      <c r="G814" s="3" t="s">
        <v>12412</v>
      </c>
      <c r="H814" s="176">
        <v>0.29959514170040485</v>
      </c>
    </row>
    <row r="815" spans="1:8">
      <c r="A815" s="62">
        <v>813</v>
      </c>
      <c r="B815" s="173" t="s">
        <v>12561</v>
      </c>
      <c r="C815" s="33" t="str">
        <f t="shared" si="24"/>
        <v>Yes</v>
      </c>
      <c r="D815" s="30">
        <f t="shared" si="25"/>
        <v>3.52</v>
      </c>
      <c r="E815" s="30">
        <v>9691</v>
      </c>
      <c r="F815" s="62" t="s">
        <v>12411</v>
      </c>
      <c r="G815" s="3" t="s">
        <v>12412</v>
      </c>
      <c r="H815" s="176">
        <v>1.4251012145748987</v>
      </c>
    </row>
    <row r="816" spans="1:8">
      <c r="A816" s="62">
        <v>814</v>
      </c>
      <c r="B816" s="173" t="s">
        <v>12562</v>
      </c>
      <c r="C816" s="33" t="str">
        <f t="shared" si="24"/>
        <v>Yes</v>
      </c>
      <c r="D816" s="30">
        <f t="shared" si="25"/>
        <v>0.32999999999999996</v>
      </c>
      <c r="E816" s="30">
        <v>1000</v>
      </c>
      <c r="F816" s="62" t="s">
        <v>12411</v>
      </c>
      <c r="G816" s="3" t="s">
        <v>12412</v>
      </c>
      <c r="H816" s="176">
        <v>0.13360323886639675</v>
      </c>
    </row>
    <row r="817" spans="1:8">
      <c r="A817" s="62">
        <v>815</v>
      </c>
      <c r="B817" s="173" t="s">
        <v>12563</v>
      </c>
      <c r="C817" s="33" t="str">
        <f t="shared" si="24"/>
        <v>Yes</v>
      </c>
      <c r="D817" s="30">
        <f t="shared" si="25"/>
        <v>4.5</v>
      </c>
      <c r="E817" s="30">
        <v>12389</v>
      </c>
      <c r="F817" s="62" t="s">
        <v>12411</v>
      </c>
      <c r="G817" s="3" t="s">
        <v>12412</v>
      </c>
      <c r="H817" s="176">
        <v>1.8218623481781375</v>
      </c>
    </row>
    <row r="818" spans="1:8">
      <c r="A818" s="62">
        <v>816</v>
      </c>
      <c r="B818" s="173" t="s">
        <v>12564</v>
      </c>
      <c r="C818" s="33" t="str">
        <f t="shared" si="24"/>
        <v>Yes</v>
      </c>
      <c r="D818" s="30">
        <f t="shared" si="25"/>
        <v>0.81</v>
      </c>
      <c r="E818" s="30">
        <v>2230</v>
      </c>
      <c r="F818" s="62" t="s">
        <v>12411</v>
      </c>
      <c r="G818" s="3" t="s">
        <v>12412</v>
      </c>
      <c r="H818" s="176">
        <v>0.32793522267206476</v>
      </c>
    </row>
    <row r="819" spans="1:8">
      <c r="A819" s="62">
        <v>817</v>
      </c>
      <c r="B819" s="173" t="s">
        <v>12564</v>
      </c>
      <c r="C819" s="33" t="str">
        <f t="shared" si="24"/>
        <v>Yes</v>
      </c>
      <c r="D819" s="30">
        <f t="shared" si="25"/>
        <v>1.01</v>
      </c>
      <c r="E819" s="30">
        <v>2781</v>
      </c>
      <c r="F819" s="62" t="s">
        <v>12411</v>
      </c>
      <c r="G819" s="3" t="s">
        <v>12412</v>
      </c>
      <c r="H819" s="176">
        <v>0.40890688259109309</v>
      </c>
    </row>
    <row r="820" spans="1:8">
      <c r="A820" s="62">
        <v>818</v>
      </c>
      <c r="B820" s="76" t="s">
        <v>12565</v>
      </c>
      <c r="C820" s="33" t="str">
        <f t="shared" si="24"/>
        <v>Yes</v>
      </c>
      <c r="D820" s="30">
        <f t="shared" si="25"/>
        <v>2.4</v>
      </c>
      <c r="E820" s="30">
        <v>6607</v>
      </c>
      <c r="F820" s="62" t="s">
        <v>12411</v>
      </c>
      <c r="G820" s="3" t="s">
        <v>12412</v>
      </c>
      <c r="H820" s="176">
        <v>0.97165991902833992</v>
      </c>
    </row>
    <row r="821" spans="1:8">
      <c r="A821" s="62">
        <v>819</v>
      </c>
      <c r="B821" s="173" t="s">
        <v>12566</v>
      </c>
      <c r="C821" s="33" t="str">
        <f t="shared" si="24"/>
        <v>Yes</v>
      </c>
      <c r="D821" s="30">
        <f t="shared" si="25"/>
        <v>2.48</v>
      </c>
      <c r="E821" s="30">
        <v>6828</v>
      </c>
      <c r="F821" s="62" t="s">
        <v>12411</v>
      </c>
      <c r="G821" s="3" t="s">
        <v>12412</v>
      </c>
      <c r="H821" s="176">
        <v>1.0040485829959513</v>
      </c>
    </row>
    <row r="822" spans="1:8">
      <c r="A822" s="62">
        <v>820</v>
      </c>
      <c r="B822" s="173" t="s">
        <v>12567</v>
      </c>
      <c r="C822" s="33" t="str">
        <f t="shared" si="24"/>
        <v>Yes</v>
      </c>
      <c r="D822" s="30">
        <f t="shared" si="25"/>
        <v>0.89</v>
      </c>
      <c r="E822" s="30">
        <v>2450</v>
      </c>
      <c r="F822" s="62" t="s">
        <v>12411</v>
      </c>
      <c r="G822" s="3" t="s">
        <v>12412</v>
      </c>
      <c r="H822" s="176">
        <v>0.36032388663967607</v>
      </c>
    </row>
    <row r="823" spans="1:8">
      <c r="A823" s="62">
        <v>821</v>
      </c>
      <c r="B823" s="173" t="s">
        <v>12568</v>
      </c>
      <c r="C823" s="33" t="str">
        <f t="shared" si="24"/>
        <v>Yes</v>
      </c>
      <c r="D823" s="30">
        <f t="shared" si="25"/>
        <v>3.4100000000000006</v>
      </c>
      <c r="E823" s="30">
        <v>9388</v>
      </c>
      <c r="F823" s="62" t="s">
        <v>12411</v>
      </c>
      <c r="G823" s="3" t="s">
        <v>12412</v>
      </c>
      <c r="H823" s="176">
        <v>1.3805668016194332</v>
      </c>
    </row>
    <row r="824" spans="1:8">
      <c r="A824" s="62">
        <v>822</v>
      </c>
      <c r="B824" s="173" t="s">
        <v>12569</v>
      </c>
      <c r="C824" s="33" t="str">
        <f t="shared" si="24"/>
        <v>Yes</v>
      </c>
      <c r="D824" s="30">
        <f t="shared" si="25"/>
        <v>2.3199999999999998</v>
      </c>
      <c r="E824" s="30">
        <v>6387</v>
      </c>
      <c r="F824" s="62" t="s">
        <v>12411</v>
      </c>
      <c r="G824" s="3" t="s">
        <v>12412</v>
      </c>
      <c r="H824" s="176">
        <v>0.93927125506072862</v>
      </c>
    </row>
    <row r="825" spans="1:8">
      <c r="A825" s="62">
        <v>823</v>
      </c>
      <c r="B825" s="173" t="s">
        <v>12570</v>
      </c>
      <c r="C825" s="33" t="str">
        <f t="shared" si="24"/>
        <v>Yes</v>
      </c>
      <c r="D825" s="30">
        <f t="shared" si="25"/>
        <v>1.26</v>
      </c>
      <c r="E825" s="30">
        <v>3469</v>
      </c>
      <c r="F825" s="62" t="s">
        <v>12411</v>
      </c>
      <c r="G825" s="3" t="s">
        <v>12412</v>
      </c>
      <c r="H825" s="176">
        <v>0.51012145748987847</v>
      </c>
    </row>
    <row r="826" spans="1:8">
      <c r="A826" s="62">
        <v>824</v>
      </c>
      <c r="B826" s="173" t="s">
        <v>12571</v>
      </c>
      <c r="C826" s="33" t="str">
        <f t="shared" si="24"/>
        <v>Yes</v>
      </c>
      <c r="D826" s="30">
        <f t="shared" si="25"/>
        <v>2.48</v>
      </c>
      <c r="E826" s="30">
        <v>6828</v>
      </c>
      <c r="F826" s="62" t="s">
        <v>12411</v>
      </c>
      <c r="G826" s="3" t="s">
        <v>12412</v>
      </c>
      <c r="H826" s="176">
        <v>1.0040485829959513</v>
      </c>
    </row>
    <row r="827" spans="1:8">
      <c r="A827" s="62">
        <v>825</v>
      </c>
      <c r="B827" s="173" t="s">
        <v>12572</v>
      </c>
      <c r="C827" s="33" t="str">
        <f t="shared" si="24"/>
        <v>Yes</v>
      </c>
      <c r="D827" s="30">
        <f t="shared" si="25"/>
        <v>2.74</v>
      </c>
      <c r="E827" s="30">
        <v>7543</v>
      </c>
      <c r="F827" s="62" t="s">
        <v>12411</v>
      </c>
      <c r="G827" s="3" t="s">
        <v>12412</v>
      </c>
      <c r="H827" s="176">
        <v>1.1093117408906883</v>
      </c>
    </row>
    <row r="828" spans="1:8">
      <c r="A828" s="62">
        <v>826</v>
      </c>
      <c r="B828" s="173" t="s">
        <v>12573</v>
      </c>
      <c r="C828" s="33" t="str">
        <f t="shared" si="24"/>
        <v>Yes</v>
      </c>
      <c r="D828" s="30">
        <f t="shared" si="25"/>
        <v>0.5</v>
      </c>
      <c r="E828" s="30">
        <v>1377</v>
      </c>
      <c r="F828" s="62" t="s">
        <v>12411</v>
      </c>
      <c r="G828" s="3" t="s">
        <v>12412</v>
      </c>
      <c r="H828" s="176">
        <v>0.20242914979757085</v>
      </c>
    </row>
    <row r="829" spans="1:8">
      <c r="A829" s="62">
        <v>827</v>
      </c>
      <c r="B829" s="173" t="s">
        <v>12574</v>
      </c>
      <c r="C829" s="33" t="str">
        <f t="shared" si="24"/>
        <v>Yes</v>
      </c>
      <c r="D829" s="30">
        <f t="shared" si="25"/>
        <v>3.84</v>
      </c>
      <c r="E829" s="30">
        <v>10572</v>
      </c>
      <c r="F829" s="62" t="s">
        <v>12411</v>
      </c>
      <c r="G829" s="3" t="s">
        <v>12412</v>
      </c>
      <c r="H829" s="176">
        <v>1.5546558704453439</v>
      </c>
    </row>
    <row r="830" spans="1:8">
      <c r="A830" s="62">
        <v>828</v>
      </c>
      <c r="B830" s="173" t="s">
        <v>12575</v>
      </c>
      <c r="C830" s="33" t="str">
        <f t="shared" si="24"/>
        <v>Yes</v>
      </c>
      <c r="D830" s="30">
        <f t="shared" si="25"/>
        <v>0.75</v>
      </c>
      <c r="E830" s="30">
        <v>2065</v>
      </c>
      <c r="F830" s="62" t="s">
        <v>12411</v>
      </c>
      <c r="G830" s="3" t="s">
        <v>12412</v>
      </c>
      <c r="H830" s="176">
        <v>0.30364372469635625</v>
      </c>
    </row>
    <row r="831" spans="1:8">
      <c r="A831" s="62">
        <v>829</v>
      </c>
      <c r="B831" s="173" t="s">
        <v>12576</v>
      </c>
      <c r="C831" s="33" t="str">
        <f t="shared" si="24"/>
        <v>No</v>
      </c>
      <c r="D831" s="30">
        <f t="shared" si="25"/>
        <v>4.9400000000000004</v>
      </c>
      <c r="E831" s="30">
        <v>13600</v>
      </c>
      <c r="F831" s="62" t="s">
        <v>12411</v>
      </c>
      <c r="G831" s="3" t="s">
        <v>12412</v>
      </c>
      <c r="H831" s="176">
        <v>2</v>
      </c>
    </row>
    <row r="832" spans="1:8">
      <c r="A832" s="62">
        <v>830</v>
      </c>
      <c r="B832" s="173" t="s">
        <v>12577</v>
      </c>
      <c r="C832" s="33" t="str">
        <f t="shared" si="24"/>
        <v>Yes</v>
      </c>
      <c r="D832" s="30">
        <f t="shared" si="25"/>
        <v>2.68</v>
      </c>
      <c r="E832" s="30">
        <v>7378</v>
      </c>
      <c r="F832" s="62" t="s">
        <v>12411</v>
      </c>
      <c r="G832" s="3" t="s">
        <v>12412</v>
      </c>
      <c r="H832" s="176">
        <v>1.0850202429149798</v>
      </c>
    </row>
    <row r="833" spans="1:8">
      <c r="A833" s="62">
        <v>831</v>
      </c>
      <c r="B833" s="173" t="s">
        <v>12578</v>
      </c>
      <c r="C833" s="33" t="str">
        <f t="shared" si="24"/>
        <v>Yes</v>
      </c>
      <c r="D833" s="30">
        <f t="shared" si="25"/>
        <v>3.7399999999999998</v>
      </c>
      <c r="E833" s="30">
        <v>10296</v>
      </c>
      <c r="F833" s="62" t="s">
        <v>12411</v>
      </c>
      <c r="G833" s="3" t="s">
        <v>12412</v>
      </c>
      <c r="H833" s="176">
        <v>1.5141700404858298</v>
      </c>
    </row>
    <row r="834" spans="1:8">
      <c r="A834" s="62">
        <v>832</v>
      </c>
      <c r="B834" s="173" t="s">
        <v>12579</v>
      </c>
      <c r="C834" s="33" t="str">
        <f t="shared" si="24"/>
        <v>Yes</v>
      </c>
      <c r="D834" s="30">
        <f t="shared" si="25"/>
        <v>1.04</v>
      </c>
      <c r="E834" s="30">
        <v>2863</v>
      </c>
      <c r="F834" s="62" t="s">
        <v>12411</v>
      </c>
      <c r="G834" s="3" t="s">
        <v>12412</v>
      </c>
      <c r="H834" s="176">
        <v>0.42105263157894735</v>
      </c>
    </row>
    <row r="835" spans="1:8">
      <c r="A835" s="62">
        <v>833</v>
      </c>
      <c r="B835" s="173" t="s">
        <v>12580</v>
      </c>
      <c r="C835" s="33" t="str">
        <f t="shared" ref="C835:C898" si="26">IF(H835=2,"No","Yes")</f>
        <v>Yes</v>
      </c>
      <c r="D835" s="30">
        <f t="shared" si="25"/>
        <v>2.33</v>
      </c>
      <c r="E835" s="30">
        <v>6415</v>
      </c>
      <c r="F835" s="62" t="s">
        <v>12411</v>
      </c>
      <c r="G835" s="3" t="s">
        <v>12412</v>
      </c>
      <c r="H835" s="176">
        <v>0.94331983805668007</v>
      </c>
    </row>
    <row r="836" spans="1:8">
      <c r="A836" s="62">
        <v>834</v>
      </c>
      <c r="B836" s="173" t="s">
        <v>12581</v>
      </c>
      <c r="C836" s="33" t="str">
        <f t="shared" si="26"/>
        <v>Yes</v>
      </c>
      <c r="D836" s="30">
        <f t="shared" ref="D836:D899" si="27">H836*2.47</f>
        <v>2.35</v>
      </c>
      <c r="E836" s="30">
        <v>6470</v>
      </c>
      <c r="F836" s="62" t="s">
        <v>12411</v>
      </c>
      <c r="G836" s="3" t="s">
        <v>12412</v>
      </c>
      <c r="H836" s="176">
        <v>0.95141700404858298</v>
      </c>
    </row>
    <row r="837" spans="1:8">
      <c r="A837" s="62">
        <v>835</v>
      </c>
      <c r="B837" s="173" t="s">
        <v>12582</v>
      </c>
      <c r="C837" s="33" t="str">
        <f t="shared" si="26"/>
        <v>Yes</v>
      </c>
      <c r="D837" s="30">
        <f t="shared" si="27"/>
        <v>3.92</v>
      </c>
      <c r="E837" s="30">
        <v>10792</v>
      </c>
      <c r="F837" s="62" t="s">
        <v>12411</v>
      </c>
      <c r="G837" s="3" t="s">
        <v>12412</v>
      </c>
      <c r="H837" s="176">
        <v>1.5870445344129553</v>
      </c>
    </row>
    <row r="838" spans="1:8">
      <c r="A838" s="62">
        <v>836</v>
      </c>
      <c r="B838" s="173" t="s">
        <v>12583</v>
      </c>
      <c r="C838" s="33" t="str">
        <f t="shared" si="26"/>
        <v>Yes</v>
      </c>
      <c r="D838" s="30">
        <f t="shared" si="27"/>
        <v>0.2</v>
      </c>
      <c r="E838" s="30">
        <v>1000</v>
      </c>
      <c r="F838" s="62" t="s">
        <v>12411</v>
      </c>
      <c r="G838" s="3" t="s">
        <v>12412</v>
      </c>
      <c r="H838" s="176">
        <v>8.0971659919028341E-2</v>
      </c>
    </row>
    <row r="839" spans="1:8">
      <c r="A839" s="62">
        <v>837</v>
      </c>
      <c r="B839" s="173" t="s">
        <v>12584</v>
      </c>
      <c r="C839" s="33" t="str">
        <f t="shared" si="26"/>
        <v>Yes</v>
      </c>
      <c r="D839" s="30">
        <f t="shared" si="27"/>
        <v>2.61</v>
      </c>
      <c r="E839" s="30">
        <v>7185</v>
      </c>
      <c r="F839" s="62" t="s">
        <v>12411</v>
      </c>
      <c r="G839" s="3" t="s">
        <v>12412</v>
      </c>
      <c r="H839" s="176">
        <v>1.0566801619433197</v>
      </c>
    </row>
    <row r="840" spans="1:8">
      <c r="A840" s="62">
        <v>838</v>
      </c>
      <c r="B840" s="173" t="s">
        <v>12585</v>
      </c>
      <c r="C840" s="33" t="str">
        <f t="shared" si="26"/>
        <v>Yes</v>
      </c>
      <c r="D840" s="30">
        <f t="shared" si="27"/>
        <v>1.75</v>
      </c>
      <c r="E840" s="30">
        <v>4818</v>
      </c>
      <c r="F840" s="62" t="s">
        <v>12411</v>
      </c>
      <c r="G840" s="3" t="s">
        <v>12412</v>
      </c>
      <c r="H840" s="176">
        <v>0.70850202429149789</v>
      </c>
    </row>
    <row r="841" spans="1:8">
      <c r="A841" s="62">
        <v>839</v>
      </c>
      <c r="B841" s="173" t="s">
        <v>12586</v>
      </c>
      <c r="C841" s="33" t="str">
        <f t="shared" si="26"/>
        <v>Yes</v>
      </c>
      <c r="D841" s="30">
        <f t="shared" si="27"/>
        <v>0.63</v>
      </c>
      <c r="E841" s="30">
        <v>1734</v>
      </c>
      <c r="F841" s="62" t="s">
        <v>12411</v>
      </c>
      <c r="G841" s="3" t="s">
        <v>12412</v>
      </c>
      <c r="H841" s="176">
        <v>0.25506072874493924</v>
      </c>
    </row>
    <row r="842" spans="1:8">
      <c r="A842" s="62">
        <v>840</v>
      </c>
      <c r="B842" s="173" t="s">
        <v>12587</v>
      </c>
      <c r="C842" s="33" t="str">
        <f t="shared" si="26"/>
        <v>Yes</v>
      </c>
      <c r="D842" s="30">
        <f t="shared" si="27"/>
        <v>0.93</v>
      </c>
      <c r="E842" s="30">
        <v>2560</v>
      </c>
      <c r="F842" s="62" t="s">
        <v>12411</v>
      </c>
      <c r="G842" s="3" t="s">
        <v>12412</v>
      </c>
      <c r="H842" s="176">
        <v>0.37651821862348178</v>
      </c>
    </row>
    <row r="843" spans="1:8">
      <c r="A843" s="62">
        <v>841</v>
      </c>
      <c r="B843" s="173" t="s">
        <v>12588</v>
      </c>
      <c r="C843" s="33" t="str">
        <f t="shared" si="26"/>
        <v>Yes</v>
      </c>
      <c r="D843" s="30">
        <f t="shared" si="27"/>
        <v>4.5</v>
      </c>
      <c r="E843" s="30">
        <v>12389</v>
      </c>
      <c r="F843" s="62" t="s">
        <v>12411</v>
      </c>
      <c r="G843" s="3" t="s">
        <v>12412</v>
      </c>
      <c r="H843" s="176">
        <v>1.8218623481781375</v>
      </c>
    </row>
    <row r="844" spans="1:8">
      <c r="A844" s="62">
        <v>842</v>
      </c>
      <c r="B844" s="173" t="s">
        <v>12589</v>
      </c>
      <c r="C844" s="33" t="str">
        <f t="shared" si="26"/>
        <v>Yes</v>
      </c>
      <c r="D844" s="30">
        <f t="shared" si="27"/>
        <v>2.33</v>
      </c>
      <c r="E844" s="30">
        <v>6415</v>
      </c>
      <c r="F844" s="62" t="s">
        <v>12411</v>
      </c>
      <c r="G844" s="3" t="s">
        <v>12412</v>
      </c>
      <c r="H844" s="176">
        <v>0.94331983805668007</v>
      </c>
    </row>
    <row r="845" spans="1:8">
      <c r="A845" s="62">
        <v>843</v>
      </c>
      <c r="B845" s="173" t="s">
        <v>12590</v>
      </c>
      <c r="C845" s="33" t="str">
        <f t="shared" si="26"/>
        <v>Yes</v>
      </c>
      <c r="D845" s="30">
        <f t="shared" si="27"/>
        <v>2.63</v>
      </c>
      <c r="E845" s="30">
        <v>7240</v>
      </c>
      <c r="F845" s="62" t="s">
        <v>12411</v>
      </c>
      <c r="G845" s="3" t="s">
        <v>12412</v>
      </c>
      <c r="H845" s="176">
        <v>1.0647773279352226</v>
      </c>
    </row>
    <row r="846" spans="1:8">
      <c r="A846" s="62">
        <v>844</v>
      </c>
      <c r="B846" s="173" t="s">
        <v>12591</v>
      </c>
      <c r="C846" s="33" t="str">
        <f t="shared" si="26"/>
        <v>Yes</v>
      </c>
      <c r="D846" s="30">
        <f t="shared" si="27"/>
        <v>1.75</v>
      </c>
      <c r="E846" s="30">
        <v>4818</v>
      </c>
      <c r="F846" s="62" t="s">
        <v>12411</v>
      </c>
      <c r="G846" s="3" t="s">
        <v>12412</v>
      </c>
      <c r="H846" s="176">
        <v>0.70850202429149789</v>
      </c>
    </row>
    <row r="847" spans="1:8">
      <c r="A847" s="62">
        <v>845</v>
      </c>
      <c r="B847" s="173" t="s">
        <v>12592</v>
      </c>
      <c r="C847" s="33" t="str">
        <f t="shared" si="26"/>
        <v>Yes</v>
      </c>
      <c r="D847" s="30">
        <f t="shared" si="27"/>
        <v>0.70999999999999985</v>
      </c>
      <c r="E847" s="30">
        <v>1955</v>
      </c>
      <c r="F847" s="62" t="s">
        <v>12411</v>
      </c>
      <c r="G847" s="3" t="s">
        <v>12412</v>
      </c>
      <c r="H847" s="176">
        <v>0.28744939271255054</v>
      </c>
    </row>
    <row r="848" spans="1:8">
      <c r="A848" s="62">
        <v>846</v>
      </c>
      <c r="B848" s="173" t="s">
        <v>12593</v>
      </c>
      <c r="C848" s="33" t="str">
        <f t="shared" si="26"/>
        <v>Yes</v>
      </c>
      <c r="D848" s="30">
        <f t="shared" si="27"/>
        <v>3.83</v>
      </c>
      <c r="E848" s="30">
        <v>10544</v>
      </c>
      <c r="F848" s="62" t="s">
        <v>12411</v>
      </c>
      <c r="G848" s="3" t="s">
        <v>12412</v>
      </c>
      <c r="H848" s="176">
        <v>1.5506072874493926</v>
      </c>
    </row>
    <row r="849" spans="1:8">
      <c r="A849" s="62">
        <v>847</v>
      </c>
      <c r="B849" s="173" t="s">
        <v>12594</v>
      </c>
      <c r="C849" s="33" t="str">
        <f t="shared" si="26"/>
        <v>Yes</v>
      </c>
      <c r="D849" s="30">
        <f t="shared" si="27"/>
        <v>0.63</v>
      </c>
      <c r="E849" s="30">
        <v>1734</v>
      </c>
      <c r="F849" s="62" t="s">
        <v>12411</v>
      </c>
      <c r="G849" s="3" t="s">
        <v>12412</v>
      </c>
      <c r="H849" s="176">
        <v>0.25506072874493924</v>
      </c>
    </row>
    <row r="850" spans="1:8">
      <c r="A850" s="62">
        <v>848</v>
      </c>
      <c r="B850" s="173" t="s">
        <v>12595</v>
      </c>
      <c r="C850" s="33" t="str">
        <f t="shared" si="26"/>
        <v>Yes</v>
      </c>
      <c r="D850" s="30">
        <f t="shared" si="27"/>
        <v>1.6799999999999997</v>
      </c>
      <c r="E850" s="30">
        <v>4625</v>
      </c>
      <c r="F850" s="62" t="s">
        <v>12411</v>
      </c>
      <c r="G850" s="3" t="s">
        <v>12412</v>
      </c>
      <c r="H850" s="176">
        <v>0.68016194331983792</v>
      </c>
    </row>
    <row r="851" spans="1:8">
      <c r="A851" s="62">
        <v>849</v>
      </c>
      <c r="B851" s="173" t="s">
        <v>12596</v>
      </c>
      <c r="C851" s="33" t="str">
        <f t="shared" si="26"/>
        <v>Yes</v>
      </c>
      <c r="D851" s="30">
        <f t="shared" si="27"/>
        <v>4.5</v>
      </c>
      <c r="E851" s="30">
        <v>12389</v>
      </c>
      <c r="F851" s="62" t="s">
        <v>12411</v>
      </c>
      <c r="G851" s="3" t="s">
        <v>12412</v>
      </c>
      <c r="H851" s="176">
        <v>1.8218623481781375</v>
      </c>
    </row>
    <row r="852" spans="1:8">
      <c r="A852" s="62">
        <v>850</v>
      </c>
      <c r="B852" s="173" t="s">
        <v>12597</v>
      </c>
      <c r="C852" s="33" t="str">
        <f t="shared" si="26"/>
        <v>Yes</v>
      </c>
      <c r="D852" s="30">
        <f t="shared" si="27"/>
        <v>0.31</v>
      </c>
      <c r="E852" s="30">
        <v>1000</v>
      </c>
      <c r="F852" s="62" t="s">
        <v>12411</v>
      </c>
      <c r="G852" s="3" t="s">
        <v>12412</v>
      </c>
      <c r="H852" s="176">
        <v>0.12550607287449392</v>
      </c>
    </row>
    <row r="853" spans="1:8">
      <c r="A853" s="62">
        <v>851</v>
      </c>
      <c r="B853" s="173" t="s">
        <v>12598</v>
      </c>
      <c r="C853" s="33" t="str">
        <f t="shared" si="26"/>
        <v>Yes</v>
      </c>
      <c r="D853" s="30">
        <f t="shared" si="27"/>
        <v>2.41</v>
      </c>
      <c r="E853" s="30">
        <v>6635</v>
      </c>
      <c r="F853" s="62" t="s">
        <v>12411</v>
      </c>
      <c r="G853" s="3" t="s">
        <v>12412</v>
      </c>
      <c r="H853" s="176">
        <v>0.97570850202429149</v>
      </c>
    </row>
    <row r="854" spans="1:8">
      <c r="A854" s="62">
        <v>852</v>
      </c>
      <c r="B854" s="173" t="s">
        <v>12599</v>
      </c>
      <c r="C854" s="33" t="str">
        <f t="shared" si="26"/>
        <v>Yes</v>
      </c>
      <c r="D854" s="30">
        <f t="shared" si="27"/>
        <v>0.6</v>
      </c>
      <c r="E854" s="30">
        <v>1652</v>
      </c>
      <c r="F854" s="62" t="s">
        <v>12411</v>
      </c>
      <c r="G854" s="3" t="s">
        <v>12412</v>
      </c>
      <c r="H854" s="176">
        <v>0.24291497975708498</v>
      </c>
    </row>
    <row r="855" spans="1:8">
      <c r="A855" s="62">
        <v>853</v>
      </c>
      <c r="B855" s="173" t="s">
        <v>12600</v>
      </c>
      <c r="C855" s="33" t="str">
        <f t="shared" si="26"/>
        <v>Yes</v>
      </c>
      <c r="D855" s="30">
        <f t="shared" si="27"/>
        <v>2.48</v>
      </c>
      <c r="E855" s="30">
        <v>6828</v>
      </c>
      <c r="F855" s="62" t="s">
        <v>12411</v>
      </c>
      <c r="G855" s="3" t="s">
        <v>12412</v>
      </c>
      <c r="H855" s="176">
        <v>1.0040485829959513</v>
      </c>
    </row>
    <row r="856" spans="1:8">
      <c r="A856" s="62">
        <v>854</v>
      </c>
      <c r="B856" s="173" t="s">
        <v>12601</v>
      </c>
      <c r="C856" s="33" t="str">
        <f t="shared" si="26"/>
        <v>No</v>
      </c>
      <c r="D856" s="30">
        <f t="shared" si="27"/>
        <v>4.9400000000000004</v>
      </c>
      <c r="E856" s="30">
        <v>13600</v>
      </c>
      <c r="F856" s="62" t="s">
        <v>12411</v>
      </c>
      <c r="G856" s="3" t="s">
        <v>12412</v>
      </c>
      <c r="H856" s="176">
        <v>2</v>
      </c>
    </row>
    <row r="857" spans="1:8">
      <c r="A857" s="62">
        <v>855</v>
      </c>
      <c r="B857" s="173" t="s">
        <v>12602</v>
      </c>
      <c r="C857" s="33" t="str">
        <f t="shared" si="26"/>
        <v>Yes</v>
      </c>
      <c r="D857" s="30">
        <f t="shared" si="27"/>
        <v>1.4199999999999997</v>
      </c>
      <c r="E857" s="30">
        <v>3909</v>
      </c>
      <c r="F857" s="62" t="s">
        <v>12411</v>
      </c>
      <c r="G857" s="3" t="s">
        <v>12412</v>
      </c>
      <c r="H857" s="176">
        <v>0.57489878542510109</v>
      </c>
    </row>
    <row r="858" spans="1:8">
      <c r="A858" s="62">
        <v>856</v>
      </c>
      <c r="B858" s="173" t="s">
        <v>12603</v>
      </c>
      <c r="C858" s="33" t="str">
        <f t="shared" si="26"/>
        <v>Yes</v>
      </c>
      <c r="D858" s="30">
        <f t="shared" si="27"/>
        <v>0.61</v>
      </c>
      <c r="E858" s="30">
        <v>1679</v>
      </c>
      <c r="F858" s="62" t="s">
        <v>12411</v>
      </c>
      <c r="G858" s="3" t="s">
        <v>12412</v>
      </c>
      <c r="H858" s="176">
        <v>0.24696356275303641</v>
      </c>
    </row>
    <row r="859" spans="1:8">
      <c r="A859" s="62">
        <v>857</v>
      </c>
      <c r="B859" s="173" t="s">
        <v>12604</v>
      </c>
      <c r="C859" s="33" t="str">
        <f t="shared" si="26"/>
        <v>Yes</v>
      </c>
      <c r="D859" s="30">
        <f t="shared" si="27"/>
        <v>0.16</v>
      </c>
      <c r="E859" s="30">
        <v>1000</v>
      </c>
      <c r="F859" s="62" t="s">
        <v>12411</v>
      </c>
      <c r="G859" s="3" t="s">
        <v>12412</v>
      </c>
      <c r="H859" s="176">
        <v>6.4777327935222673E-2</v>
      </c>
    </row>
    <row r="860" spans="1:8">
      <c r="A860" s="62">
        <v>858</v>
      </c>
      <c r="B860" s="173" t="s">
        <v>12605</v>
      </c>
      <c r="C860" s="33" t="str">
        <f t="shared" si="26"/>
        <v>Yes</v>
      </c>
      <c r="D860" s="30">
        <f t="shared" si="27"/>
        <v>0.48</v>
      </c>
      <c r="E860" s="30">
        <v>1321</v>
      </c>
      <c r="F860" s="62" t="s">
        <v>12411</v>
      </c>
      <c r="G860" s="3" t="s">
        <v>12412</v>
      </c>
      <c r="H860" s="176">
        <v>0.19433198380566799</v>
      </c>
    </row>
    <row r="861" spans="1:8">
      <c r="A861" s="62">
        <v>859</v>
      </c>
      <c r="B861" s="173" t="s">
        <v>12606</v>
      </c>
      <c r="C861" s="33" t="str">
        <f t="shared" si="26"/>
        <v>Yes</v>
      </c>
      <c r="D861" s="30">
        <f t="shared" si="27"/>
        <v>4.3600000000000003</v>
      </c>
      <c r="E861" s="30">
        <v>12003</v>
      </c>
      <c r="F861" s="62" t="s">
        <v>12411</v>
      </c>
      <c r="G861" s="3" t="s">
        <v>12412</v>
      </c>
      <c r="H861" s="176">
        <v>1.7651821862348178</v>
      </c>
    </row>
    <row r="862" spans="1:8">
      <c r="A862" s="62">
        <v>860</v>
      </c>
      <c r="B862" s="173" t="s">
        <v>12607</v>
      </c>
      <c r="C862" s="33" t="str">
        <f t="shared" si="26"/>
        <v>Yes</v>
      </c>
      <c r="D862" s="30">
        <f t="shared" si="27"/>
        <v>1.5</v>
      </c>
      <c r="E862" s="30">
        <v>4130</v>
      </c>
      <c r="F862" s="62" t="s">
        <v>12411</v>
      </c>
      <c r="G862" s="3" t="s">
        <v>12412</v>
      </c>
      <c r="H862" s="176">
        <v>0.60728744939271251</v>
      </c>
    </row>
    <row r="863" spans="1:8">
      <c r="A863" s="62">
        <v>861</v>
      </c>
      <c r="B863" s="173" t="s">
        <v>12608</v>
      </c>
      <c r="C863" s="33" t="str">
        <f t="shared" si="26"/>
        <v>Yes</v>
      </c>
      <c r="D863" s="30">
        <f t="shared" si="27"/>
        <v>2.08</v>
      </c>
      <c r="E863" s="30">
        <v>5726</v>
      </c>
      <c r="F863" s="62" t="s">
        <v>12411</v>
      </c>
      <c r="G863" s="3" t="s">
        <v>12412</v>
      </c>
      <c r="H863" s="176">
        <v>0.84210526315789469</v>
      </c>
    </row>
    <row r="864" spans="1:8">
      <c r="A864" s="62">
        <v>862</v>
      </c>
      <c r="B864" s="173" t="s">
        <v>12609</v>
      </c>
      <c r="C864" s="33" t="str">
        <f t="shared" si="26"/>
        <v>Yes</v>
      </c>
      <c r="D864" s="30">
        <f t="shared" si="27"/>
        <v>0.18</v>
      </c>
      <c r="E864" s="30">
        <v>1000</v>
      </c>
      <c r="F864" s="62" t="s">
        <v>12411</v>
      </c>
      <c r="G864" s="3" t="s">
        <v>12412</v>
      </c>
      <c r="H864" s="176">
        <v>7.28744939271255E-2</v>
      </c>
    </row>
    <row r="865" spans="1:8">
      <c r="A865" s="62">
        <v>863</v>
      </c>
      <c r="B865" s="173" t="s">
        <v>12610</v>
      </c>
      <c r="C865" s="33" t="str">
        <f t="shared" si="26"/>
        <v>Yes</v>
      </c>
      <c r="D865" s="30">
        <f t="shared" si="27"/>
        <v>1.96</v>
      </c>
      <c r="E865" s="30">
        <v>5396</v>
      </c>
      <c r="F865" s="62" t="s">
        <v>12411</v>
      </c>
      <c r="G865" s="3" t="s">
        <v>12412</v>
      </c>
      <c r="H865" s="176">
        <v>0.79352226720647767</v>
      </c>
    </row>
    <row r="866" spans="1:8">
      <c r="A866" s="62">
        <v>864</v>
      </c>
      <c r="B866" s="173" t="s">
        <v>12611</v>
      </c>
      <c r="C866" s="33" t="str">
        <f t="shared" si="26"/>
        <v>Yes</v>
      </c>
      <c r="D866" s="30">
        <f t="shared" si="27"/>
        <v>1.01</v>
      </c>
      <c r="E866" s="30">
        <v>2781</v>
      </c>
      <c r="F866" s="62" t="s">
        <v>12411</v>
      </c>
      <c r="G866" s="3" t="s">
        <v>12412</v>
      </c>
      <c r="H866" s="176">
        <v>0.40890688259109309</v>
      </c>
    </row>
    <row r="867" spans="1:8">
      <c r="A867" s="62">
        <v>865</v>
      </c>
      <c r="B867" s="173" t="s">
        <v>12612</v>
      </c>
      <c r="C867" s="33" t="str">
        <f t="shared" si="26"/>
        <v>Yes</v>
      </c>
      <c r="D867" s="30">
        <f t="shared" si="27"/>
        <v>0.78</v>
      </c>
      <c r="E867" s="30">
        <v>2147</v>
      </c>
      <c r="F867" s="62" t="s">
        <v>12411</v>
      </c>
      <c r="G867" s="3" t="s">
        <v>12412</v>
      </c>
      <c r="H867" s="176">
        <v>0.31578947368421051</v>
      </c>
    </row>
    <row r="868" spans="1:8">
      <c r="A868" s="62">
        <v>866</v>
      </c>
      <c r="B868" s="173" t="s">
        <v>12613</v>
      </c>
      <c r="C868" s="33" t="str">
        <f t="shared" si="26"/>
        <v>Yes</v>
      </c>
      <c r="D868" s="30">
        <f t="shared" si="27"/>
        <v>2.5100000000000002</v>
      </c>
      <c r="E868" s="30">
        <v>6910</v>
      </c>
      <c r="F868" s="62" t="s">
        <v>12411</v>
      </c>
      <c r="G868" s="3" t="s">
        <v>12412</v>
      </c>
      <c r="H868" s="176">
        <v>1.0161943319838056</v>
      </c>
    </row>
    <row r="869" spans="1:8">
      <c r="A869" s="62">
        <v>867</v>
      </c>
      <c r="B869" s="173" t="s">
        <v>12614</v>
      </c>
      <c r="C869" s="33" t="str">
        <f t="shared" si="26"/>
        <v>Yes</v>
      </c>
      <c r="D869" s="30">
        <f t="shared" si="27"/>
        <v>4.5</v>
      </c>
      <c r="E869" s="30">
        <v>12389</v>
      </c>
      <c r="F869" s="62" t="s">
        <v>12411</v>
      </c>
      <c r="G869" s="3" t="s">
        <v>12412</v>
      </c>
      <c r="H869" s="176">
        <v>1.8218623481781375</v>
      </c>
    </row>
    <row r="870" spans="1:8">
      <c r="A870" s="62">
        <v>868</v>
      </c>
      <c r="B870" s="173" t="s">
        <v>12615</v>
      </c>
      <c r="C870" s="33" t="str">
        <f t="shared" si="26"/>
        <v>No</v>
      </c>
      <c r="D870" s="30">
        <f t="shared" si="27"/>
        <v>4.9400000000000004</v>
      </c>
      <c r="E870" s="30">
        <v>13600</v>
      </c>
      <c r="F870" s="62" t="s">
        <v>12411</v>
      </c>
      <c r="G870" s="3" t="s">
        <v>12412</v>
      </c>
      <c r="H870" s="176">
        <v>2</v>
      </c>
    </row>
    <row r="871" spans="1:8">
      <c r="A871" s="62">
        <v>869</v>
      </c>
      <c r="B871" s="173" t="s">
        <v>12616</v>
      </c>
      <c r="C871" s="33" t="str">
        <f t="shared" si="26"/>
        <v>Yes</v>
      </c>
      <c r="D871" s="30">
        <f t="shared" si="27"/>
        <v>3.27</v>
      </c>
      <c r="E871" s="30">
        <v>9002</v>
      </c>
      <c r="F871" s="62" t="s">
        <v>12411</v>
      </c>
      <c r="G871" s="3" t="s">
        <v>12412</v>
      </c>
      <c r="H871" s="176">
        <v>1.3238866396761133</v>
      </c>
    </row>
    <row r="872" spans="1:8">
      <c r="A872" s="62">
        <v>870</v>
      </c>
      <c r="B872" s="173" t="s">
        <v>12617</v>
      </c>
      <c r="C872" s="33" t="str">
        <f t="shared" si="26"/>
        <v>Yes</v>
      </c>
      <c r="D872" s="30">
        <f t="shared" si="27"/>
        <v>3.13</v>
      </c>
      <c r="E872" s="30">
        <v>8617</v>
      </c>
      <c r="F872" s="62" t="s">
        <v>12411</v>
      </c>
      <c r="G872" s="3" t="s">
        <v>12412</v>
      </c>
      <c r="H872" s="176">
        <v>1.2672064777327934</v>
      </c>
    </row>
    <row r="873" spans="1:8">
      <c r="A873" s="62">
        <v>871</v>
      </c>
      <c r="B873" s="173" t="s">
        <v>12618</v>
      </c>
      <c r="C873" s="33" t="str">
        <f t="shared" si="26"/>
        <v>Yes</v>
      </c>
      <c r="D873" s="30">
        <f t="shared" si="27"/>
        <v>2.97</v>
      </c>
      <c r="E873" s="30">
        <v>8177</v>
      </c>
      <c r="F873" s="62" t="s">
        <v>12411</v>
      </c>
      <c r="G873" s="3" t="s">
        <v>12412</v>
      </c>
      <c r="H873" s="176">
        <v>1.2024291497975708</v>
      </c>
    </row>
    <row r="874" spans="1:8">
      <c r="A874" s="62">
        <v>872</v>
      </c>
      <c r="B874" s="173" t="s">
        <v>12619</v>
      </c>
      <c r="C874" s="33" t="str">
        <f t="shared" si="26"/>
        <v>Yes</v>
      </c>
      <c r="D874" s="30">
        <f t="shared" si="27"/>
        <v>2.0499999999999998</v>
      </c>
      <c r="E874" s="30">
        <v>5644</v>
      </c>
      <c r="F874" s="62" t="s">
        <v>12411</v>
      </c>
      <c r="G874" s="3" t="s">
        <v>12412</v>
      </c>
      <c r="H874" s="176">
        <v>0.82995951417004032</v>
      </c>
    </row>
    <row r="875" spans="1:8">
      <c r="A875" s="62">
        <v>873</v>
      </c>
      <c r="B875" s="173" t="s">
        <v>12620</v>
      </c>
      <c r="C875" s="33" t="str">
        <f t="shared" si="26"/>
        <v>Yes</v>
      </c>
      <c r="D875" s="30">
        <f t="shared" si="27"/>
        <v>1.7400000000000002</v>
      </c>
      <c r="E875" s="30">
        <v>4790</v>
      </c>
      <c r="F875" s="62" t="s">
        <v>12411</v>
      </c>
      <c r="G875" s="3" t="s">
        <v>12412</v>
      </c>
      <c r="H875" s="176">
        <v>0.70445344129554655</v>
      </c>
    </row>
    <row r="876" spans="1:8">
      <c r="A876" s="62">
        <v>874</v>
      </c>
      <c r="B876" s="173" t="s">
        <v>12621</v>
      </c>
      <c r="C876" s="33" t="str">
        <f t="shared" si="26"/>
        <v>Yes</v>
      </c>
      <c r="D876" s="30">
        <f t="shared" si="27"/>
        <v>1.18</v>
      </c>
      <c r="E876" s="30">
        <v>3249</v>
      </c>
      <c r="F876" s="62" t="s">
        <v>12411</v>
      </c>
      <c r="G876" s="3" t="s">
        <v>12412</v>
      </c>
      <c r="H876" s="176">
        <v>0.47773279352226716</v>
      </c>
    </row>
    <row r="877" spans="1:8">
      <c r="A877" s="62">
        <v>875</v>
      </c>
      <c r="B877" s="173" t="s">
        <v>12622</v>
      </c>
      <c r="C877" s="33" t="str">
        <f t="shared" si="26"/>
        <v>Yes</v>
      </c>
      <c r="D877" s="30">
        <f t="shared" si="27"/>
        <v>3.78</v>
      </c>
      <c r="E877" s="30">
        <v>10406</v>
      </c>
      <c r="F877" s="62" t="s">
        <v>12411</v>
      </c>
      <c r="G877" s="3" t="s">
        <v>12412</v>
      </c>
      <c r="H877" s="176">
        <v>1.5303643724696354</v>
      </c>
    </row>
    <row r="878" spans="1:8">
      <c r="A878" s="62">
        <v>876</v>
      </c>
      <c r="B878" s="173" t="s">
        <v>12623</v>
      </c>
      <c r="C878" s="33" t="str">
        <f t="shared" si="26"/>
        <v>Yes</v>
      </c>
      <c r="D878" s="30">
        <f t="shared" si="27"/>
        <v>0.49</v>
      </c>
      <c r="E878" s="30">
        <v>1349</v>
      </c>
      <c r="F878" s="62" t="s">
        <v>12411</v>
      </c>
      <c r="G878" s="3" t="s">
        <v>12412</v>
      </c>
      <c r="H878" s="176">
        <v>0.19838056680161942</v>
      </c>
    </row>
    <row r="879" spans="1:8">
      <c r="A879" s="62">
        <v>877</v>
      </c>
      <c r="B879" s="173" t="s">
        <v>12624</v>
      </c>
      <c r="C879" s="33" t="str">
        <f t="shared" si="26"/>
        <v>Yes</v>
      </c>
      <c r="D879" s="30">
        <f t="shared" si="27"/>
        <v>0.45</v>
      </c>
      <c r="E879" s="30">
        <v>1239</v>
      </c>
      <c r="F879" s="62" t="s">
        <v>12411</v>
      </c>
      <c r="G879" s="3" t="s">
        <v>12412</v>
      </c>
      <c r="H879" s="176">
        <v>0.18218623481781376</v>
      </c>
    </row>
    <row r="880" spans="1:8">
      <c r="A880" s="62">
        <v>878</v>
      </c>
      <c r="B880" s="173" t="s">
        <v>12625</v>
      </c>
      <c r="C880" s="33" t="str">
        <f t="shared" si="26"/>
        <v>Yes</v>
      </c>
      <c r="D880" s="30">
        <f t="shared" si="27"/>
        <v>3.7399999999999998</v>
      </c>
      <c r="E880" s="30">
        <v>10296</v>
      </c>
      <c r="F880" s="62" t="s">
        <v>12411</v>
      </c>
      <c r="G880" s="3" t="s">
        <v>12412</v>
      </c>
      <c r="H880" s="176">
        <v>1.5141700404858298</v>
      </c>
    </row>
    <row r="881" spans="1:8">
      <c r="A881" s="62">
        <v>879</v>
      </c>
      <c r="B881" s="173" t="s">
        <v>12626</v>
      </c>
      <c r="C881" s="33" t="str">
        <f t="shared" si="26"/>
        <v>Yes</v>
      </c>
      <c r="D881" s="30">
        <f t="shared" si="27"/>
        <v>1.66</v>
      </c>
      <c r="E881" s="30">
        <v>4570</v>
      </c>
      <c r="F881" s="62" t="s">
        <v>12411</v>
      </c>
      <c r="G881" s="3" t="s">
        <v>12412</v>
      </c>
      <c r="H881" s="176">
        <v>0.67206477732793513</v>
      </c>
    </row>
    <row r="882" spans="1:8">
      <c r="A882" s="62">
        <v>880</v>
      </c>
      <c r="B882" s="173" t="s">
        <v>12627</v>
      </c>
      <c r="C882" s="33" t="str">
        <f t="shared" si="26"/>
        <v>Yes</v>
      </c>
      <c r="D882" s="30">
        <f t="shared" si="27"/>
        <v>0.45999999999999996</v>
      </c>
      <c r="E882" s="30">
        <v>1266</v>
      </c>
      <c r="F882" s="62" t="s">
        <v>12411</v>
      </c>
      <c r="G882" s="3" t="s">
        <v>12412</v>
      </c>
      <c r="H882" s="176">
        <v>0.18623481781376516</v>
      </c>
    </row>
    <row r="883" spans="1:8">
      <c r="A883" s="62">
        <v>881</v>
      </c>
      <c r="B883" s="173" t="s">
        <v>12627</v>
      </c>
      <c r="C883" s="33" t="str">
        <f t="shared" si="26"/>
        <v>Yes</v>
      </c>
      <c r="D883" s="30">
        <f t="shared" si="27"/>
        <v>1.03</v>
      </c>
      <c r="E883" s="30">
        <v>2836</v>
      </c>
      <c r="F883" s="62" t="s">
        <v>12411</v>
      </c>
      <c r="G883" s="3" t="s">
        <v>12412</v>
      </c>
      <c r="H883" s="176">
        <v>0.41700404858299595</v>
      </c>
    </row>
    <row r="884" spans="1:8">
      <c r="A884" s="62">
        <v>882</v>
      </c>
      <c r="B884" s="173" t="s">
        <v>12628</v>
      </c>
      <c r="C884" s="33" t="str">
        <f t="shared" si="26"/>
        <v>Yes</v>
      </c>
      <c r="D884" s="30">
        <f t="shared" si="27"/>
        <v>2.04</v>
      </c>
      <c r="E884" s="30">
        <v>5616</v>
      </c>
      <c r="F884" s="62" t="s">
        <v>12411</v>
      </c>
      <c r="G884" s="3" t="s">
        <v>12412</v>
      </c>
      <c r="H884" s="176">
        <v>0.82591093117408898</v>
      </c>
    </row>
    <row r="885" spans="1:8">
      <c r="A885" s="62">
        <v>883</v>
      </c>
      <c r="B885" s="173" t="s">
        <v>12629</v>
      </c>
      <c r="C885" s="33" t="str">
        <f t="shared" si="26"/>
        <v>Yes</v>
      </c>
      <c r="D885" s="30">
        <f t="shared" si="27"/>
        <v>1.92</v>
      </c>
      <c r="E885" s="30">
        <v>5286</v>
      </c>
      <c r="F885" s="62" t="s">
        <v>12411</v>
      </c>
      <c r="G885" s="3" t="s">
        <v>12412</v>
      </c>
      <c r="H885" s="176">
        <v>0.77732793522267196</v>
      </c>
    </row>
    <row r="886" spans="1:8">
      <c r="A886" s="62">
        <v>884</v>
      </c>
      <c r="B886" s="173" t="s">
        <v>12630</v>
      </c>
      <c r="C886" s="33" t="str">
        <f t="shared" si="26"/>
        <v>Yes</v>
      </c>
      <c r="D886" s="30">
        <f t="shared" si="27"/>
        <v>4.5</v>
      </c>
      <c r="E886" s="30">
        <v>12389</v>
      </c>
      <c r="F886" s="62" t="s">
        <v>12411</v>
      </c>
      <c r="G886" s="3" t="s">
        <v>12412</v>
      </c>
      <c r="H886" s="176">
        <v>1.8218623481781375</v>
      </c>
    </row>
    <row r="887" spans="1:8">
      <c r="A887" s="62">
        <v>885</v>
      </c>
      <c r="B887" s="173" t="s">
        <v>12631</v>
      </c>
      <c r="C887" s="33" t="str">
        <f t="shared" si="26"/>
        <v>Yes</v>
      </c>
      <c r="D887" s="30">
        <f t="shared" si="27"/>
        <v>1.6099999999999999</v>
      </c>
      <c r="E887" s="30">
        <v>4432</v>
      </c>
      <c r="F887" s="62" t="s">
        <v>12411</v>
      </c>
      <c r="G887" s="3" t="s">
        <v>12412</v>
      </c>
      <c r="H887" s="176">
        <v>0.65182186234817807</v>
      </c>
    </row>
    <row r="888" spans="1:8">
      <c r="A888" s="62">
        <v>886</v>
      </c>
      <c r="B888" s="173" t="s">
        <v>12632</v>
      </c>
      <c r="C888" s="33" t="str">
        <f t="shared" si="26"/>
        <v>Yes</v>
      </c>
      <c r="D888" s="30">
        <f t="shared" si="27"/>
        <v>0.55000000000000004</v>
      </c>
      <c r="E888" s="30">
        <v>1514</v>
      </c>
      <c r="F888" s="62" t="s">
        <v>12411</v>
      </c>
      <c r="G888" s="3" t="s">
        <v>12412</v>
      </c>
      <c r="H888" s="176">
        <v>0.22267206477732793</v>
      </c>
    </row>
    <row r="889" spans="1:8">
      <c r="A889" s="62">
        <v>887</v>
      </c>
      <c r="B889" s="173" t="s">
        <v>12633</v>
      </c>
      <c r="C889" s="33" t="str">
        <f t="shared" si="26"/>
        <v>Yes</v>
      </c>
      <c r="D889" s="30">
        <f t="shared" si="27"/>
        <v>2.4500000000000002</v>
      </c>
      <c r="E889" s="30">
        <v>6745</v>
      </c>
      <c r="F889" s="62" t="s">
        <v>12411</v>
      </c>
      <c r="G889" s="3" t="s">
        <v>12412</v>
      </c>
      <c r="H889" s="176">
        <v>0.9919028340080972</v>
      </c>
    </row>
    <row r="890" spans="1:8">
      <c r="A890" s="62">
        <v>888</v>
      </c>
      <c r="B890" s="3" t="s">
        <v>12634</v>
      </c>
      <c r="C890" s="33" t="str">
        <f t="shared" si="26"/>
        <v>No</v>
      </c>
      <c r="D890" s="30">
        <f t="shared" si="27"/>
        <v>4.9400000000000004</v>
      </c>
      <c r="E890" s="30">
        <v>13600</v>
      </c>
      <c r="F890" s="62" t="s">
        <v>12635</v>
      </c>
      <c r="G890" s="3" t="s">
        <v>12636</v>
      </c>
      <c r="H890" s="176">
        <v>2</v>
      </c>
    </row>
    <row r="891" spans="1:8">
      <c r="A891" s="62">
        <v>889</v>
      </c>
      <c r="B891" s="3" t="s">
        <v>12637</v>
      </c>
      <c r="C891" s="33" t="str">
        <f t="shared" si="26"/>
        <v>Yes</v>
      </c>
      <c r="D891" s="30">
        <f t="shared" si="27"/>
        <v>2.0699999999999998</v>
      </c>
      <c r="E891" s="30">
        <v>5699</v>
      </c>
      <c r="F891" s="62" t="s">
        <v>12635</v>
      </c>
      <c r="G891" s="3" t="s">
        <v>12636</v>
      </c>
      <c r="H891" s="176">
        <v>0.83805668016194323</v>
      </c>
    </row>
    <row r="892" spans="1:8">
      <c r="A892" s="62">
        <v>890</v>
      </c>
      <c r="B892" s="3" t="s">
        <v>12638</v>
      </c>
      <c r="C892" s="33" t="str">
        <f t="shared" si="26"/>
        <v>Yes</v>
      </c>
      <c r="D892" s="30">
        <f t="shared" si="27"/>
        <v>2.2999999999999998</v>
      </c>
      <c r="E892" s="30">
        <v>6332</v>
      </c>
      <c r="F892" s="62" t="s">
        <v>12635</v>
      </c>
      <c r="G892" s="3" t="s">
        <v>12636</v>
      </c>
      <c r="H892" s="176">
        <v>0.93117408906882582</v>
      </c>
    </row>
    <row r="893" spans="1:8">
      <c r="A893" s="62">
        <v>891</v>
      </c>
      <c r="B893" s="3" t="s">
        <v>12639</v>
      </c>
      <c r="C893" s="33" t="str">
        <f t="shared" si="26"/>
        <v>Yes</v>
      </c>
      <c r="D893" s="30">
        <f t="shared" si="27"/>
        <v>2.4300000000000002</v>
      </c>
      <c r="E893" s="30">
        <v>6690</v>
      </c>
      <c r="F893" s="62" t="s">
        <v>12635</v>
      </c>
      <c r="G893" s="3" t="s">
        <v>12636</v>
      </c>
      <c r="H893" s="176">
        <v>0.98380566801619429</v>
      </c>
    </row>
    <row r="894" spans="1:8">
      <c r="A894" s="62">
        <v>892</v>
      </c>
      <c r="B894" s="3" t="s">
        <v>12640</v>
      </c>
      <c r="C894" s="33" t="str">
        <f t="shared" si="26"/>
        <v>Yes</v>
      </c>
      <c r="D894" s="30">
        <f t="shared" si="27"/>
        <v>0.16</v>
      </c>
      <c r="E894" s="30">
        <v>1000</v>
      </c>
      <c r="F894" s="62" t="s">
        <v>12635</v>
      </c>
      <c r="G894" s="3" t="s">
        <v>12636</v>
      </c>
      <c r="H894" s="176">
        <v>6.4777327935222673E-2</v>
      </c>
    </row>
    <row r="895" spans="1:8">
      <c r="A895" s="62">
        <v>893</v>
      </c>
      <c r="B895" s="3" t="s">
        <v>12641</v>
      </c>
      <c r="C895" s="33" t="str">
        <f t="shared" si="26"/>
        <v>Yes</v>
      </c>
      <c r="D895" s="30">
        <f t="shared" si="27"/>
        <v>2.0699999999999998</v>
      </c>
      <c r="E895" s="30">
        <v>5699</v>
      </c>
      <c r="F895" s="62" t="s">
        <v>12635</v>
      </c>
      <c r="G895" s="3" t="s">
        <v>12636</v>
      </c>
      <c r="H895" s="176">
        <v>0.83805668016194323</v>
      </c>
    </row>
    <row r="896" spans="1:8">
      <c r="A896" s="62">
        <v>894</v>
      </c>
      <c r="B896" s="3" t="s">
        <v>12642</v>
      </c>
      <c r="C896" s="33" t="str">
        <f t="shared" si="26"/>
        <v>Yes</v>
      </c>
      <c r="D896" s="30">
        <f t="shared" si="27"/>
        <v>2.16</v>
      </c>
      <c r="E896" s="30">
        <v>5947</v>
      </c>
      <c r="F896" s="62" t="s">
        <v>12635</v>
      </c>
      <c r="G896" s="3" t="s">
        <v>12636</v>
      </c>
      <c r="H896" s="176">
        <v>0.87449392712550611</v>
      </c>
    </row>
    <row r="897" spans="1:8">
      <c r="A897" s="62">
        <v>895</v>
      </c>
      <c r="B897" s="3" t="s">
        <v>12643</v>
      </c>
      <c r="C897" s="33" t="str">
        <f t="shared" si="26"/>
        <v>Yes</v>
      </c>
      <c r="D897" s="30">
        <f t="shared" si="27"/>
        <v>0.48</v>
      </c>
      <c r="E897" s="30">
        <v>1321</v>
      </c>
      <c r="F897" s="62" t="s">
        <v>12635</v>
      </c>
      <c r="G897" s="3" t="s">
        <v>12636</v>
      </c>
      <c r="H897" s="176">
        <v>0.19433198380566799</v>
      </c>
    </row>
    <row r="898" spans="1:8">
      <c r="A898" s="62">
        <v>896</v>
      </c>
      <c r="B898" s="3" t="s">
        <v>12644</v>
      </c>
      <c r="C898" s="33" t="str">
        <f t="shared" si="26"/>
        <v>Yes</v>
      </c>
      <c r="D898" s="30">
        <f t="shared" si="27"/>
        <v>1.3199999999999998</v>
      </c>
      <c r="E898" s="30">
        <v>3634</v>
      </c>
      <c r="F898" s="62" t="s">
        <v>12635</v>
      </c>
      <c r="G898" s="3" t="s">
        <v>12636</v>
      </c>
      <c r="H898" s="176">
        <v>0.53441295546558698</v>
      </c>
    </row>
    <row r="899" spans="1:8">
      <c r="A899" s="62">
        <v>897</v>
      </c>
      <c r="B899" s="3" t="s">
        <v>12645</v>
      </c>
      <c r="C899" s="33" t="str">
        <f t="shared" ref="C899:C962" si="28">IF(H899=2,"No","Yes")</f>
        <v>Yes</v>
      </c>
      <c r="D899" s="30">
        <f t="shared" si="27"/>
        <v>4.72</v>
      </c>
      <c r="E899" s="30">
        <v>12994</v>
      </c>
      <c r="F899" s="62" t="s">
        <v>12635</v>
      </c>
      <c r="G899" s="3" t="s">
        <v>12636</v>
      </c>
      <c r="H899" s="176">
        <v>1.9109311740890687</v>
      </c>
    </row>
    <row r="900" spans="1:8">
      <c r="A900" s="62">
        <v>898</v>
      </c>
      <c r="B900" s="3" t="s">
        <v>12646</v>
      </c>
      <c r="C900" s="33" t="str">
        <f t="shared" si="28"/>
        <v>Yes</v>
      </c>
      <c r="D900" s="30">
        <f t="shared" ref="D900:D963" si="29">H900*2.47</f>
        <v>4.67</v>
      </c>
      <c r="E900" s="30">
        <v>12857</v>
      </c>
      <c r="F900" s="62" t="s">
        <v>12635</v>
      </c>
      <c r="G900" s="3" t="s">
        <v>12636</v>
      </c>
      <c r="H900" s="176">
        <v>1.8906882591093115</v>
      </c>
    </row>
    <row r="901" spans="1:8">
      <c r="A901" s="62">
        <v>899</v>
      </c>
      <c r="B901" s="3" t="s">
        <v>12647</v>
      </c>
      <c r="C901" s="33" t="str">
        <f t="shared" si="28"/>
        <v>Yes</v>
      </c>
      <c r="D901" s="30">
        <f t="shared" si="29"/>
        <v>0.73</v>
      </c>
      <c r="E901" s="30">
        <v>2010</v>
      </c>
      <c r="F901" s="62" t="s">
        <v>12635</v>
      </c>
      <c r="G901" s="3" t="s">
        <v>12636</v>
      </c>
      <c r="H901" s="176">
        <v>0.2955465587044534</v>
      </c>
    </row>
    <row r="902" spans="1:8">
      <c r="A902" s="62">
        <v>900</v>
      </c>
      <c r="B902" s="3" t="s">
        <v>12648</v>
      </c>
      <c r="C902" s="33" t="str">
        <f t="shared" si="28"/>
        <v>Yes</v>
      </c>
      <c r="D902" s="30">
        <f t="shared" si="29"/>
        <v>0.43</v>
      </c>
      <c r="E902" s="30">
        <v>1184</v>
      </c>
      <c r="F902" s="62" t="s">
        <v>12635</v>
      </c>
      <c r="G902" s="3" t="s">
        <v>12636</v>
      </c>
      <c r="H902" s="176">
        <v>0.17408906882591091</v>
      </c>
    </row>
    <row r="903" spans="1:8">
      <c r="A903" s="62">
        <v>901</v>
      </c>
      <c r="B903" s="3" t="s">
        <v>12649</v>
      </c>
      <c r="C903" s="33" t="str">
        <f t="shared" si="28"/>
        <v>Yes</v>
      </c>
      <c r="D903" s="30">
        <f t="shared" si="29"/>
        <v>3.19</v>
      </c>
      <c r="E903" s="30">
        <v>8782</v>
      </c>
      <c r="F903" s="62" t="s">
        <v>12635</v>
      </c>
      <c r="G903" s="3" t="s">
        <v>12636</v>
      </c>
      <c r="H903" s="176">
        <v>1.2914979757085019</v>
      </c>
    </row>
    <row r="904" spans="1:8">
      <c r="A904" s="62">
        <v>902</v>
      </c>
      <c r="B904" s="3" t="s">
        <v>12650</v>
      </c>
      <c r="C904" s="33" t="str">
        <f t="shared" si="28"/>
        <v>Yes</v>
      </c>
      <c r="D904" s="30">
        <f t="shared" si="29"/>
        <v>0.57999999999999996</v>
      </c>
      <c r="E904" s="30">
        <v>1597</v>
      </c>
      <c r="F904" s="62" t="s">
        <v>12635</v>
      </c>
      <c r="G904" s="3" t="s">
        <v>12636</v>
      </c>
      <c r="H904" s="176">
        <v>0.23481781376518215</v>
      </c>
    </row>
    <row r="905" spans="1:8">
      <c r="A905" s="62">
        <v>903</v>
      </c>
      <c r="B905" s="3" t="s">
        <v>12651</v>
      </c>
      <c r="C905" s="33" t="str">
        <f t="shared" si="28"/>
        <v>Yes</v>
      </c>
      <c r="D905" s="30">
        <f t="shared" si="29"/>
        <v>0.57999999999999996</v>
      </c>
      <c r="E905" s="30">
        <v>1597</v>
      </c>
      <c r="F905" s="62" t="s">
        <v>12635</v>
      </c>
      <c r="G905" s="3" t="s">
        <v>12636</v>
      </c>
      <c r="H905" s="176">
        <v>0.23481781376518215</v>
      </c>
    </row>
    <row r="906" spans="1:8">
      <c r="A906" s="62">
        <v>904</v>
      </c>
      <c r="B906" s="3" t="s">
        <v>12652</v>
      </c>
      <c r="C906" s="33" t="str">
        <f t="shared" si="28"/>
        <v>Yes</v>
      </c>
      <c r="D906" s="30">
        <f t="shared" si="29"/>
        <v>0.57999999999999996</v>
      </c>
      <c r="E906" s="30">
        <v>1597</v>
      </c>
      <c r="F906" s="62" t="s">
        <v>12635</v>
      </c>
      <c r="G906" s="3" t="s">
        <v>12636</v>
      </c>
      <c r="H906" s="176">
        <v>0.23481781376518215</v>
      </c>
    </row>
    <row r="907" spans="1:8">
      <c r="A907" s="62">
        <v>905</v>
      </c>
      <c r="B907" s="3" t="s">
        <v>12653</v>
      </c>
      <c r="C907" s="33" t="str">
        <f t="shared" si="28"/>
        <v>Yes</v>
      </c>
      <c r="D907" s="30">
        <f t="shared" si="29"/>
        <v>0.91</v>
      </c>
      <c r="E907" s="30">
        <v>2505</v>
      </c>
      <c r="F907" s="62" t="s">
        <v>12635</v>
      </c>
      <c r="G907" s="3" t="s">
        <v>12636</v>
      </c>
      <c r="H907" s="176">
        <v>0.36842105263157893</v>
      </c>
    </row>
    <row r="908" spans="1:8">
      <c r="A908" s="62">
        <v>906</v>
      </c>
      <c r="B908" s="3" t="s">
        <v>12654</v>
      </c>
      <c r="C908" s="33" t="str">
        <f t="shared" si="28"/>
        <v>Yes</v>
      </c>
      <c r="D908" s="30">
        <f t="shared" si="29"/>
        <v>2.5</v>
      </c>
      <c r="E908" s="30">
        <v>6883</v>
      </c>
      <c r="F908" s="62" t="s">
        <v>12635</v>
      </c>
      <c r="G908" s="3" t="s">
        <v>12636</v>
      </c>
      <c r="H908" s="176">
        <v>1.0121457489878543</v>
      </c>
    </row>
    <row r="909" spans="1:8">
      <c r="A909" s="62">
        <v>907</v>
      </c>
      <c r="B909" s="3" t="s">
        <v>12655</v>
      </c>
      <c r="C909" s="33" t="str">
        <f t="shared" si="28"/>
        <v>Yes</v>
      </c>
      <c r="D909" s="30">
        <f t="shared" si="29"/>
        <v>2.6399999999999997</v>
      </c>
      <c r="E909" s="30">
        <v>7268</v>
      </c>
      <c r="F909" s="62" t="s">
        <v>12635</v>
      </c>
      <c r="G909" s="3" t="s">
        <v>12636</v>
      </c>
      <c r="H909" s="176">
        <v>1.068825910931174</v>
      </c>
    </row>
    <row r="910" spans="1:8">
      <c r="A910" s="62">
        <v>908</v>
      </c>
      <c r="B910" s="3" t="s">
        <v>12656</v>
      </c>
      <c r="C910" s="33" t="str">
        <f t="shared" si="28"/>
        <v>Yes</v>
      </c>
      <c r="D910" s="30">
        <f t="shared" si="29"/>
        <v>1.56</v>
      </c>
      <c r="E910" s="30">
        <v>4295</v>
      </c>
      <c r="F910" s="62" t="s">
        <v>12635</v>
      </c>
      <c r="G910" s="3" t="s">
        <v>12636</v>
      </c>
      <c r="H910" s="176">
        <v>0.63157894736842102</v>
      </c>
    </row>
    <row r="911" spans="1:8">
      <c r="A911" s="62">
        <v>909</v>
      </c>
      <c r="B911" s="3" t="s">
        <v>12657</v>
      </c>
      <c r="C911" s="33" t="str">
        <f t="shared" si="28"/>
        <v>Yes</v>
      </c>
      <c r="D911" s="30">
        <f t="shared" si="29"/>
        <v>2.75</v>
      </c>
      <c r="E911" s="30">
        <v>7571</v>
      </c>
      <c r="F911" s="62" t="s">
        <v>12635</v>
      </c>
      <c r="G911" s="3" t="s">
        <v>12636</v>
      </c>
      <c r="H911" s="176">
        <v>1.1133603238866396</v>
      </c>
    </row>
    <row r="912" spans="1:8">
      <c r="A912" s="62">
        <v>910</v>
      </c>
      <c r="B912" s="3" t="s">
        <v>12658</v>
      </c>
      <c r="C912" s="33" t="str">
        <f t="shared" si="28"/>
        <v>Yes</v>
      </c>
      <c r="D912" s="30">
        <f t="shared" si="29"/>
        <v>0.43</v>
      </c>
      <c r="E912" s="30">
        <v>1184</v>
      </c>
      <c r="F912" s="62" t="s">
        <v>12635</v>
      </c>
      <c r="G912" s="3" t="s">
        <v>12636</v>
      </c>
      <c r="H912" s="176">
        <v>0.17408906882591091</v>
      </c>
    </row>
    <row r="913" spans="1:8">
      <c r="A913" s="62">
        <v>911</v>
      </c>
      <c r="B913" s="3" t="s">
        <v>12659</v>
      </c>
      <c r="C913" s="33" t="str">
        <f t="shared" si="28"/>
        <v>Yes</v>
      </c>
      <c r="D913" s="30">
        <f t="shared" si="29"/>
        <v>1.6</v>
      </c>
      <c r="E913" s="30">
        <v>4405</v>
      </c>
      <c r="F913" s="62" t="s">
        <v>12635</v>
      </c>
      <c r="G913" s="3" t="s">
        <v>12636</v>
      </c>
      <c r="H913" s="176">
        <v>0.64777327935222673</v>
      </c>
    </row>
    <row r="914" spans="1:8">
      <c r="A914" s="62">
        <v>912</v>
      </c>
      <c r="B914" s="3" t="s">
        <v>12660</v>
      </c>
      <c r="C914" s="33" t="str">
        <f t="shared" si="28"/>
        <v>Yes</v>
      </c>
      <c r="D914" s="30">
        <f t="shared" si="29"/>
        <v>0.88</v>
      </c>
      <c r="E914" s="30">
        <v>2423</v>
      </c>
      <c r="F914" s="62" t="s">
        <v>12635</v>
      </c>
      <c r="G914" s="3" t="s">
        <v>12636</v>
      </c>
      <c r="H914" s="176">
        <v>0.35627530364372467</v>
      </c>
    </row>
    <row r="915" spans="1:8">
      <c r="A915" s="62">
        <v>913</v>
      </c>
      <c r="B915" s="3" t="s">
        <v>12446</v>
      </c>
      <c r="C915" s="33" t="str">
        <f t="shared" si="28"/>
        <v>Yes</v>
      </c>
      <c r="D915" s="30">
        <f t="shared" si="29"/>
        <v>2.14</v>
      </c>
      <c r="E915" s="30">
        <v>5891</v>
      </c>
      <c r="F915" s="62" t="s">
        <v>12635</v>
      </c>
      <c r="G915" s="3" t="s">
        <v>12636</v>
      </c>
      <c r="H915" s="176">
        <v>0.8663967611336032</v>
      </c>
    </row>
    <row r="916" spans="1:8">
      <c r="A916" s="62">
        <v>914</v>
      </c>
      <c r="B916" s="3" t="s">
        <v>12661</v>
      </c>
      <c r="C916" s="33" t="str">
        <f t="shared" si="28"/>
        <v>Yes</v>
      </c>
      <c r="D916" s="30">
        <f t="shared" si="29"/>
        <v>3.93</v>
      </c>
      <c r="E916" s="30">
        <v>10819</v>
      </c>
      <c r="F916" s="62" t="s">
        <v>12635</v>
      </c>
      <c r="G916" s="3" t="s">
        <v>12636</v>
      </c>
      <c r="H916" s="176">
        <v>1.5910931174089069</v>
      </c>
    </row>
    <row r="917" spans="1:8">
      <c r="A917" s="62">
        <v>915</v>
      </c>
      <c r="B917" s="3" t="s">
        <v>12662</v>
      </c>
      <c r="C917" s="33" t="str">
        <f t="shared" si="28"/>
        <v>Yes</v>
      </c>
      <c r="D917" s="30">
        <f t="shared" si="29"/>
        <v>0.56000000000000005</v>
      </c>
      <c r="E917" s="30">
        <v>1542</v>
      </c>
      <c r="F917" s="62" t="s">
        <v>12635</v>
      </c>
      <c r="G917" s="3" t="s">
        <v>12636</v>
      </c>
      <c r="H917" s="176">
        <v>0.22672064777327935</v>
      </c>
    </row>
    <row r="918" spans="1:8">
      <c r="A918" s="62">
        <v>916</v>
      </c>
      <c r="B918" s="3" t="s">
        <v>12663</v>
      </c>
      <c r="C918" s="33" t="str">
        <f t="shared" si="28"/>
        <v>Yes</v>
      </c>
      <c r="D918" s="30">
        <f t="shared" si="29"/>
        <v>2.7799999999999994</v>
      </c>
      <c r="E918" s="30">
        <v>7653</v>
      </c>
      <c r="F918" s="62" t="s">
        <v>12635</v>
      </c>
      <c r="G918" s="3" t="s">
        <v>12636</v>
      </c>
      <c r="H918" s="176">
        <v>1.1255060728744937</v>
      </c>
    </row>
    <row r="919" spans="1:8">
      <c r="A919" s="62">
        <v>917</v>
      </c>
      <c r="B919" s="3" t="s">
        <v>12664</v>
      </c>
      <c r="C919" s="33" t="str">
        <f t="shared" si="28"/>
        <v>Yes</v>
      </c>
      <c r="D919" s="30">
        <f t="shared" si="29"/>
        <v>3.59</v>
      </c>
      <c r="E919" s="30">
        <v>9883</v>
      </c>
      <c r="F919" s="62" t="s">
        <v>12635</v>
      </c>
      <c r="G919" s="3" t="s">
        <v>12636</v>
      </c>
      <c r="H919" s="176">
        <v>1.4534412955465585</v>
      </c>
    </row>
    <row r="920" spans="1:8">
      <c r="A920" s="62">
        <v>918</v>
      </c>
      <c r="B920" s="3" t="s">
        <v>12665</v>
      </c>
      <c r="C920" s="33" t="str">
        <f t="shared" si="28"/>
        <v>No</v>
      </c>
      <c r="D920" s="30">
        <f t="shared" si="29"/>
        <v>4.9400000000000004</v>
      </c>
      <c r="E920" s="30">
        <v>13600</v>
      </c>
      <c r="F920" s="62" t="s">
        <v>12635</v>
      </c>
      <c r="G920" s="3" t="s">
        <v>12636</v>
      </c>
      <c r="H920" s="176">
        <v>2</v>
      </c>
    </row>
    <row r="921" spans="1:8">
      <c r="A921" s="62">
        <v>919</v>
      </c>
      <c r="B921" s="3" t="s">
        <v>12666</v>
      </c>
      <c r="C921" s="33" t="str">
        <f t="shared" si="28"/>
        <v>Yes</v>
      </c>
      <c r="D921" s="30">
        <f t="shared" si="29"/>
        <v>4.0199999999999996</v>
      </c>
      <c r="E921" s="30">
        <v>11067</v>
      </c>
      <c r="F921" s="62" t="s">
        <v>12635</v>
      </c>
      <c r="G921" s="3" t="s">
        <v>12636</v>
      </c>
      <c r="H921" s="176">
        <v>1.6275303643724692</v>
      </c>
    </row>
    <row r="922" spans="1:8">
      <c r="A922" s="62">
        <v>920</v>
      </c>
      <c r="B922" s="3" t="s">
        <v>12667</v>
      </c>
      <c r="C922" s="33" t="str">
        <f t="shared" si="28"/>
        <v>Yes</v>
      </c>
      <c r="D922" s="30">
        <f t="shared" si="29"/>
        <v>0.99</v>
      </c>
      <c r="E922" s="30">
        <v>2726</v>
      </c>
      <c r="F922" s="62" t="s">
        <v>12635</v>
      </c>
      <c r="G922" s="3" t="s">
        <v>12636</v>
      </c>
      <c r="H922" s="176">
        <v>0.40080971659919024</v>
      </c>
    </row>
    <row r="923" spans="1:8">
      <c r="A923" s="62">
        <v>921</v>
      </c>
      <c r="B923" s="3" t="s">
        <v>12668</v>
      </c>
      <c r="C923" s="33" t="str">
        <f t="shared" si="28"/>
        <v>Yes</v>
      </c>
      <c r="D923" s="30">
        <f t="shared" si="29"/>
        <v>1.34</v>
      </c>
      <c r="E923" s="30">
        <v>3689</v>
      </c>
      <c r="F923" s="62" t="s">
        <v>12635</v>
      </c>
      <c r="G923" s="3" t="s">
        <v>12636</v>
      </c>
      <c r="H923" s="176">
        <v>0.54251012145748989</v>
      </c>
    </row>
    <row r="924" spans="1:8">
      <c r="A924" s="62">
        <v>922</v>
      </c>
      <c r="B924" s="3" t="s">
        <v>12468</v>
      </c>
      <c r="C924" s="33" t="str">
        <f t="shared" si="28"/>
        <v>Yes</v>
      </c>
      <c r="D924" s="30">
        <f t="shared" si="29"/>
        <v>1.07</v>
      </c>
      <c r="E924" s="30">
        <v>2946</v>
      </c>
      <c r="F924" s="62" t="s">
        <v>12635</v>
      </c>
      <c r="G924" s="3" t="s">
        <v>12636</v>
      </c>
      <c r="H924" s="176">
        <v>0.4331983805668016</v>
      </c>
    </row>
    <row r="925" spans="1:8">
      <c r="A925" s="62">
        <v>923</v>
      </c>
      <c r="B925" s="3" t="s">
        <v>12669</v>
      </c>
      <c r="C925" s="33" t="str">
        <f t="shared" si="28"/>
        <v>Yes</v>
      </c>
      <c r="D925" s="30">
        <f t="shared" si="29"/>
        <v>1.6799999999999997</v>
      </c>
      <c r="E925" s="30">
        <v>4625</v>
      </c>
      <c r="F925" s="62" t="s">
        <v>12635</v>
      </c>
      <c r="G925" s="3" t="s">
        <v>12636</v>
      </c>
      <c r="H925" s="176">
        <v>0.68016194331983792</v>
      </c>
    </row>
    <row r="926" spans="1:8">
      <c r="A926" s="62">
        <v>924</v>
      </c>
      <c r="B926" s="3" t="s">
        <v>12670</v>
      </c>
      <c r="C926" s="33" t="str">
        <f t="shared" si="28"/>
        <v>Yes</v>
      </c>
      <c r="D926" s="30">
        <f t="shared" si="29"/>
        <v>0.18</v>
      </c>
      <c r="E926" s="30">
        <v>1000</v>
      </c>
      <c r="F926" s="62" t="s">
        <v>12635</v>
      </c>
      <c r="G926" s="3" t="s">
        <v>12636</v>
      </c>
      <c r="H926" s="176">
        <v>7.28744939271255E-2</v>
      </c>
    </row>
    <row r="927" spans="1:8">
      <c r="A927" s="62">
        <v>925</v>
      </c>
      <c r="B927" s="3" t="s">
        <v>12671</v>
      </c>
      <c r="C927" s="33" t="str">
        <f t="shared" si="28"/>
        <v>Yes</v>
      </c>
      <c r="D927" s="30">
        <f t="shared" si="29"/>
        <v>1.1399999999999999</v>
      </c>
      <c r="E927" s="30">
        <v>3138</v>
      </c>
      <c r="F927" s="62" t="s">
        <v>12635</v>
      </c>
      <c r="G927" s="3" t="s">
        <v>12636</v>
      </c>
      <c r="H927" s="176">
        <v>0.46153846153846145</v>
      </c>
    </row>
    <row r="928" spans="1:8">
      <c r="A928" s="62">
        <v>926</v>
      </c>
      <c r="B928" s="3" t="s">
        <v>12672</v>
      </c>
      <c r="C928" s="33" t="str">
        <f t="shared" si="28"/>
        <v>Yes</v>
      </c>
      <c r="D928" s="30">
        <f t="shared" si="29"/>
        <v>1.5</v>
      </c>
      <c r="E928" s="30">
        <v>4130</v>
      </c>
      <c r="F928" s="62" t="s">
        <v>12635</v>
      </c>
      <c r="G928" s="3" t="s">
        <v>12636</v>
      </c>
      <c r="H928" s="176">
        <v>0.60728744939271251</v>
      </c>
    </row>
    <row r="929" spans="1:8">
      <c r="A929" s="62">
        <v>927</v>
      </c>
      <c r="B929" s="3" t="s">
        <v>12673</v>
      </c>
      <c r="C929" s="33" t="str">
        <f t="shared" si="28"/>
        <v>No</v>
      </c>
      <c r="D929" s="30">
        <f t="shared" si="29"/>
        <v>4.9400000000000004</v>
      </c>
      <c r="E929" s="30">
        <v>13600</v>
      </c>
      <c r="F929" s="62" t="s">
        <v>12635</v>
      </c>
      <c r="G929" s="3" t="s">
        <v>12636</v>
      </c>
      <c r="H929" s="176">
        <v>2</v>
      </c>
    </row>
    <row r="930" spans="1:8">
      <c r="A930" s="62">
        <v>928</v>
      </c>
      <c r="B930" s="3" t="s">
        <v>12674</v>
      </c>
      <c r="C930" s="33" t="str">
        <f t="shared" si="28"/>
        <v>Yes</v>
      </c>
      <c r="D930" s="30">
        <f t="shared" si="29"/>
        <v>0.48</v>
      </c>
      <c r="E930" s="30">
        <v>1321</v>
      </c>
      <c r="F930" s="62" t="s">
        <v>12635</v>
      </c>
      <c r="G930" s="3" t="s">
        <v>12636</v>
      </c>
      <c r="H930" s="176">
        <v>0.19433198380566799</v>
      </c>
    </row>
    <row r="931" spans="1:8">
      <c r="A931" s="62">
        <v>929</v>
      </c>
      <c r="B931" s="3" t="s">
        <v>12675</v>
      </c>
      <c r="C931" s="33" t="str">
        <f t="shared" si="28"/>
        <v>Yes</v>
      </c>
      <c r="D931" s="30">
        <f t="shared" si="29"/>
        <v>3.43</v>
      </c>
      <c r="E931" s="30">
        <v>9443</v>
      </c>
      <c r="F931" s="62" t="s">
        <v>12635</v>
      </c>
      <c r="G931" s="3" t="s">
        <v>12636</v>
      </c>
      <c r="H931" s="176">
        <v>1.3886639676113359</v>
      </c>
    </row>
    <row r="932" spans="1:8">
      <c r="A932" s="62">
        <v>930</v>
      </c>
      <c r="B932" s="3" t="s">
        <v>12676</v>
      </c>
      <c r="C932" s="33" t="str">
        <f t="shared" si="28"/>
        <v>Yes</v>
      </c>
      <c r="D932" s="30">
        <f t="shared" si="29"/>
        <v>0.61</v>
      </c>
      <c r="E932" s="30">
        <v>1679</v>
      </c>
      <c r="F932" s="62" t="s">
        <v>12635</v>
      </c>
      <c r="G932" s="3" t="s">
        <v>12636</v>
      </c>
      <c r="H932" s="176">
        <v>0.24696356275303641</v>
      </c>
    </row>
    <row r="933" spans="1:8">
      <c r="A933" s="62">
        <v>931</v>
      </c>
      <c r="B933" s="3" t="s">
        <v>12677</v>
      </c>
      <c r="C933" s="33" t="str">
        <f t="shared" si="28"/>
        <v>Yes</v>
      </c>
      <c r="D933" s="30">
        <f t="shared" si="29"/>
        <v>2.16</v>
      </c>
      <c r="E933" s="30">
        <v>5947</v>
      </c>
      <c r="F933" s="62" t="s">
        <v>12635</v>
      </c>
      <c r="G933" s="3" t="s">
        <v>12636</v>
      </c>
      <c r="H933" s="176">
        <v>0.87449392712550611</v>
      </c>
    </row>
    <row r="934" spans="1:8">
      <c r="A934" s="62">
        <v>932</v>
      </c>
      <c r="B934" s="3" t="s">
        <v>12678</v>
      </c>
      <c r="C934" s="33" t="str">
        <f t="shared" si="28"/>
        <v>Yes</v>
      </c>
      <c r="D934" s="30">
        <f t="shared" si="29"/>
        <v>1.69</v>
      </c>
      <c r="E934" s="30">
        <v>4653</v>
      </c>
      <c r="F934" s="62" t="s">
        <v>12635</v>
      </c>
      <c r="G934" s="3" t="s">
        <v>12636</v>
      </c>
      <c r="H934" s="176">
        <v>0.68421052631578938</v>
      </c>
    </row>
    <row r="935" spans="1:8">
      <c r="A935" s="62">
        <v>933</v>
      </c>
      <c r="B935" s="3" t="s">
        <v>12679</v>
      </c>
      <c r="C935" s="33" t="str">
        <f t="shared" si="28"/>
        <v>Yes</v>
      </c>
      <c r="D935" s="30">
        <f t="shared" si="29"/>
        <v>0.56999999999999995</v>
      </c>
      <c r="E935" s="30">
        <v>1569</v>
      </c>
      <c r="F935" s="62" t="s">
        <v>12635</v>
      </c>
      <c r="G935" s="3" t="s">
        <v>12636</v>
      </c>
      <c r="H935" s="176">
        <v>0.23076923076923073</v>
      </c>
    </row>
    <row r="936" spans="1:8">
      <c r="A936" s="62">
        <v>934</v>
      </c>
      <c r="B936" s="3" t="s">
        <v>12680</v>
      </c>
      <c r="C936" s="33" t="str">
        <f t="shared" si="28"/>
        <v>Yes</v>
      </c>
      <c r="D936" s="30">
        <f t="shared" si="29"/>
        <v>1.3199999999999998</v>
      </c>
      <c r="E936" s="30">
        <v>3634</v>
      </c>
      <c r="F936" s="62" t="s">
        <v>12635</v>
      </c>
      <c r="G936" s="3" t="s">
        <v>12636</v>
      </c>
      <c r="H936" s="176">
        <v>0.53441295546558698</v>
      </c>
    </row>
    <row r="937" spans="1:8">
      <c r="A937" s="62">
        <v>935</v>
      </c>
      <c r="B937" s="3" t="s">
        <v>12681</v>
      </c>
      <c r="C937" s="33" t="str">
        <f t="shared" si="28"/>
        <v>Yes</v>
      </c>
      <c r="D937" s="30">
        <f t="shared" si="29"/>
        <v>1.95</v>
      </c>
      <c r="E937" s="30">
        <v>5368</v>
      </c>
      <c r="F937" s="62" t="s">
        <v>12635</v>
      </c>
      <c r="G937" s="3" t="s">
        <v>12636</v>
      </c>
      <c r="H937" s="176">
        <v>0.78947368421052622</v>
      </c>
    </row>
    <row r="938" spans="1:8">
      <c r="A938" s="62">
        <v>936</v>
      </c>
      <c r="B938" s="3" t="s">
        <v>12682</v>
      </c>
      <c r="C938" s="33" t="str">
        <f t="shared" si="28"/>
        <v>Yes</v>
      </c>
      <c r="D938" s="30">
        <f t="shared" si="29"/>
        <v>3.43</v>
      </c>
      <c r="E938" s="30">
        <v>9443</v>
      </c>
      <c r="F938" s="62" t="s">
        <v>12635</v>
      </c>
      <c r="G938" s="3" t="s">
        <v>12636</v>
      </c>
      <c r="H938" s="176">
        <v>1.3886639676113359</v>
      </c>
    </row>
    <row r="939" spans="1:8">
      <c r="A939" s="62">
        <v>937</v>
      </c>
      <c r="B939" s="3" t="s">
        <v>12683</v>
      </c>
      <c r="C939" s="33" t="str">
        <f t="shared" si="28"/>
        <v>Yes</v>
      </c>
      <c r="D939" s="30">
        <f t="shared" si="29"/>
        <v>2.39</v>
      </c>
      <c r="E939" s="30">
        <v>6580</v>
      </c>
      <c r="F939" s="62" t="s">
        <v>12635</v>
      </c>
      <c r="G939" s="3" t="s">
        <v>12636</v>
      </c>
      <c r="H939" s="176">
        <v>0.96761133603238869</v>
      </c>
    </row>
    <row r="940" spans="1:8">
      <c r="A940" s="62">
        <v>938</v>
      </c>
      <c r="B940" s="3" t="s">
        <v>12684</v>
      </c>
      <c r="C940" s="33" t="str">
        <f t="shared" si="28"/>
        <v>Yes</v>
      </c>
      <c r="D940" s="30">
        <f t="shared" si="29"/>
        <v>1.6799999999999997</v>
      </c>
      <c r="E940" s="30">
        <v>4625</v>
      </c>
      <c r="F940" s="62" t="s">
        <v>12635</v>
      </c>
      <c r="G940" s="3" t="s">
        <v>12636</v>
      </c>
      <c r="H940" s="176">
        <v>0.68016194331983792</v>
      </c>
    </row>
    <row r="941" spans="1:8">
      <c r="A941" s="62">
        <v>939</v>
      </c>
      <c r="B941" s="3" t="s">
        <v>12685</v>
      </c>
      <c r="C941" s="33" t="str">
        <f t="shared" si="28"/>
        <v>Yes</v>
      </c>
      <c r="D941" s="30">
        <f t="shared" si="29"/>
        <v>2.7699999999999996</v>
      </c>
      <c r="E941" s="30">
        <v>7626</v>
      </c>
      <c r="F941" s="62" t="s">
        <v>12635</v>
      </c>
      <c r="G941" s="3" t="s">
        <v>12636</v>
      </c>
      <c r="H941" s="176">
        <v>1.1214574898785423</v>
      </c>
    </row>
    <row r="942" spans="1:8">
      <c r="A942" s="62">
        <v>940</v>
      </c>
      <c r="B942" s="3" t="s">
        <v>12686</v>
      </c>
      <c r="C942" s="33" t="str">
        <f t="shared" si="28"/>
        <v>Yes</v>
      </c>
      <c r="D942" s="30">
        <f t="shared" si="29"/>
        <v>1.46</v>
      </c>
      <c r="E942" s="30">
        <v>4019</v>
      </c>
      <c r="F942" s="62" t="s">
        <v>12635</v>
      </c>
      <c r="G942" s="3" t="s">
        <v>12636</v>
      </c>
      <c r="H942" s="176">
        <v>0.5910931174089068</v>
      </c>
    </row>
    <row r="943" spans="1:8">
      <c r="A943" s="62">
        <v>941</v>
      </c>
      <c r="B943" s="3" t="s">
        <v>12687</v>
      </c>
      <c r="C943" s="33" t="str">
        <f t="shared" si="28"/>
        <v>Yes</v>
      </c>
      <c r="D943" s="30">
        <f t="shared" si="29"/>
        <v>0.68</v>
      </c>
      <c r="E943" s="30">
        <v>1872</v>
      </c>
      <c r="F943" s="62" t="s">
        <v>12635</v>
      </c>
      <c r="G943" s="3" t="s">
        <v>12636</v>
      </c>
      <c r="H943" s="176">
        <v>0.27530364372469635</v>
      </c>
    </row>
    <row r="944" spans="1:8">
      <c r="A944" s="62">
        <v>942</v>
      </c>
      <c r="B944" s="3" t="s">
        <v>12688</v>
      </c>
      <c r="C944" s="33" t="str">
        <f t="shared" si="28"/>
        <v>Yes</v>
      </c>
      <c r="D944" s="30">
        <f t="shared" si="29"/>
        <v>0.28999999999999998</v>
      </c>
      <c r="E944" s="30">
        <v>1000</v>
      </c>
      <c r="F944" s="62" t="s">
        <v>12635</v>
      </c>
      <c r="G944" s="3" t="s">
        <v>12636</v>
      </c>
      <c r="H944" s="176">
        <v>0.11740890688259108</v>
      </c>
    </row>
    <row r="945" spans="1:8">
      <c r="A945" s="62">
        <v>943</v>
      </c>
      <c r="B945" s="3" t="s">
        <v>12689</v>
      </c>
      <c r="C945" s="33" t="str">
        <f t="shared" si="28"/>
        <v>Yes</v>
      </c>
      <c r="D945" s="30">
        <f t="shared" si="29"/>
        <v>0.68</v>
      </c>
      <c r="E945" s="30">
        <v>1872</v>
      </c>
      <c r="F945" s="62" t="s">
        <v>12635</v>
      </c>
      <c r="G945" s="3" t="s">
        <v>12636</v>
      </c>
      <c r="H945" s="176">
        <v>0.27530364372469635</v>
      </c>
    </row>
    <row r="946" spans="1:8">
      <c r="A946" s="62">
        <v>944</v>
      </c>
      <c r="B946" s="3" t="s">
        <v>12689</v>
      </c>
      <c r="C946" s="33" t="str">
        <f t="shared" si="28"/>
        <v>Yes</v>
      </c>
      <c r="D946" s="30">
        <f t="shared" si="29"/>
        <v>1</v>
      </c>
      <c r="E946" s="30">
        <v>2753</v>
      </c>
      <c r="F946" s="62" t="s">
        <v>12635</v>
      </c>
      <c r="G946" s="3" t="s">
        <v>12636</v>
      </c>
      <c r="H946" s="176">
        <v>0.40485829959514169</v>
      </c>
    </row>
    <row r="947" spans="1:8">
      <c r="A947" s="62">
        <v>945</v>
      </c>
      <c r="B947" s="3" t="s">
        <v>12690</v>
      </c>
      <c r="C947" s="33" t="str">
        <f t="shared" si="28"/>
        <v>Yes</v>
      </c>
      <c r="D947" s="30">
        <f t="shared" si="29"/>
        <v>2.5</v>
      </c>
      <c r="E947" s="30">
        <v>6883</v>
      </c>
      <c r="F947" s="62" t="s">
        <v>12635</v>
      </c>
      <c r="G947" s="3" t="s">
        <v>12636</v>
      </c>
      <c r="H947" s="176">
        <v>1.0121457489878543</v>
      </c>
    </row>
    <row r="948" spans="1:8">
      <c r="A948" s="62">
        <v>946</v>
      </c>
      <c r="B948" s="3" t="s">
        <v>12691</v>
      </c>
      <c r="C948" s="33" t="str">
        <f t="shared" si="28"/>
        <v>Yes</v>
      </c>
      <c r="D948" s="30">
        <f t="shared" si="29"/>
        <v>2.37</v>
      </c>
      <c r="E948" s="30">
        <v>6525</v>
      </c>
      <c r="F948" s="62" t="s">
        <v>12635</v>
      </c>
      <c r="G948" s="3" t="s">
        <v>12636</v>
      </c>
      <c r="H948" s="176">
        <v>0.95951417004048578</v>
      </c>
    </row>
    <row r="949" spans="1:8">
      <c r="A949" s="62">
        <v>947</v>
      </c>
      <c r="B949" s="3" t="s">
        <v>12692</v>
      </c>
      <c r="C949" s="33" t="str">
        <f t="shared" si="28"/>
        <v>Yes</v>
      </c>
      <c r="D949" s="30">
        <f t="shared" si="29"/>
        <v>1.05</v>
      </c>
      <c r="E949" s="30">
        <v>2891</v>
      </c>
      <c r="F949" s="62" t="s">
        <v>12635</v>
      </c>
      <c r="G949" s="3" t="s">
        <v>12636</v>
      </c>
      <c r="H949" s="176">
        <v>0.42510121457489874</v>
      </c>
    </row>
    <row r="950" spans="1:8">
      <c r="A950" s="62">
        <v>948</v>
      </c>
      <c r="B950" s="3" t="s">
        <v>12692</v>
      </c>
      <c r="C950" s="33" t="str">
        <f t="shared" si="28"/>
        <v>Yes</v>
      </c>
      <c r="D950" s="30">
        <f t="shared" si="29"/>
        <v>1.5</v>
      </c>
      <c r="E950" s="30">
        <v>4130</v>
      </c>
      <c r="F950" s="62" t="s">
        <v>12635</v>
      </c>
      <c r="G950" s="3" t="s">
        <v>12636</v>
      </c>
      <c r="H950" s="176">
        <v>0.60728744939271251</v>
      </c>
    </row>
    <row r="951" spans="1:8">
      <c r="A951" s="62">
        <v>949</v>
      </c>
      <c r="B951" s="3" t="s">
        <v>12693</v>
      </c>
      <c r="C951" s="33" t="str">
        <f t="shared" si="28"/>
        <v>Yes</v>
      </c>
      <c r="D951" s="30">
        <f t="shared" si="29"/>
        <v>1.78</v>
      </c>
      <c r="E951" s="30">
        <v>4900</v>
      </c>
      <c r="F951" s="62" t="s">
        <v>12635</v>
      </c>
      <c r="G951" s="3" t="s">
        <v>12636</v>
      </c>
      <c r="H951" s="176">
        <v>0.72064777327935214</v>
      </c>
    </row>
    <row r="952" spans="1:8">
      <c r="A952" s="62">
        <v>950</v>
      </c>
      <c r="B952" s="185" t="s">
        <v>12694</v>
      </c>
      <c r="C952" s="33" t="str">
        <f t="shared" si="28"/>
        <v>Yes</v>
      </c>
      <c r="D952" s="30">
        <f t="shared" si="29"/>
        <v>0.88</v>
      </c>
      <c r="E952" s="608">
        <v>2423</v>
      </c>
      <c r="F952" s="62" t="s">
        <v>12635</v>
      </c>
      <c r="G952" s="3" t="s">
        <v>12636</v>
      </c>
      <c r="H952" s="186">
        <v>0.35627530364372467</v>
      </c>
    </row>
    <row r="953" spans="1:8">
      <c r="A953" s="62">
        <v>951</v>
      </c>
      <c r="B953" s="3" t="s">
        <v>12695</v>
      </c>
      <c r="C953" s="33" t="str">
        <f t="shared" si="28"/>
        <v>Yes</v>
      </c>
      <c r="D953" s="30">
        <f t="shared" si="29"/>
        <v>1.49</v>
      </c>
      <c r="E953" s="30">
        <v>4102</v>
      </c>
      <c r="F953" s="62" t="s">
        <v>12635</v>
      </c>
      <c r="G953" s="3" t="s">
        <v>12636</v>
      </c>
      <c r="H953" s="176">
        <v>0.60323886639676105</v>
      </c>
    </row>
    <row r="954" spans="1:8">
      <c r="A954" s="62">
        <v>952</v>
      </c>
      <c r="B954" s="3" t="s">
        <v>12696</v>
      </c>
      <c r="C954" s="33" t="str">
        <f t="shared" si="28"/>
        <v>No</v>
      </c>
      <c r="D954" s="30">
        <f t="shared" si="29"/>
        <v>4.9400000000000004</v>
      </c>
      <c r="E954" s="30">
        <v>13600</v>
      </c>
      <c r="F954" s="62" t="s">
        <v>12635</v>
      </c>
      <c r="G954" s="3" t="s">
        <v>12636</v>
      </c>
      <c r="H954" s="176">
        <v>2</v>
      </c>
    </row>
    <row r="955" spans="1:8">
      <c r="A955" s="62">
        <v>953</v>
      </c>
      <c r="B955" s="3" t="s">
        <v>12697</v>
      </c>
      <c r="C955" s="33" t="str">
        <f t="shared" si="28"/>
        <v>Yes</v>
      </c>
      <c r="D955" s="30">
        <f t="shared" si="29"/>
        <v>0.22</v>
      </c>
      <c r="E955" s="30">
        <v>1000</v>
      </c>
      <c r="F955" s="62" t="s">
        <v>12635</v>
      </c>
      <c r="G955" s="3" t="s">
        <v>12636</v>
      </c>
      <c r="H955" s="176">
        <v>8.9068825910931168E-2</v>
      </c>
    </row>
    <row r="956" spans="1:8">
      <c r="A956" s="62">
        <v>954</v>
      </c>
      <c r="B956" s="3" t="s">
        <v>12698</v>
      </c>
      <c r="C956" s="33" t="str">
        <f t="shared" si="28"/>
        <v>No</v>
      </c>
      <c r="D956" s="30">
        <f t="shared" si="29"/>
        <v>4.9400000000000004</v>
      </c>
      <c r="E956" s="30">
        <v>13600</v>
      </c>
      <c r="F956" s="62" t="s">
        <v>12635</v>
      </c>
      <c r="G956" s="3" t="s">
        <v>12636</v>
      </c>
      <c r="H956" s="176">
        <v>2</v>
      </c>
    </row>
    <row r="957" spans="1:8">
      <c r="A957" s="62">
        <v>955</v>
      </c>
      <c r="B957" s="3" t="s">
        <v>12699</v>
      </c>
      <c r="C957" s="33" t="str">
        <f t="shared" si="28"/>
        <v>Yes</v>
      </c>
      <c r="D957" s="30">
        <f t="shared" si="29"/>
        <v>1.1499999999999999</v>
      </c>
      <c r="E957" s="30">
        <v>3166</v>
      </c>
      <c r="F957" s="62" t="s">
        <v>12635</v>
      </c>
      <c r="G957" s="3" t="s">
        <v>12636</v>
      </c>
      <c r="H957" s="176">
        <v>0.46558704453441291</v>
      </c>
    </row>
    <row r="958" spans="1:8">
      <c r="A958" s="62">
        <v>956</v>
      </c>
      <c r="B958" s="3" t="s">
        <v>12700</v>
      </c>
      <c r="C958" s="33" t="str">
        <f t="shared" si="28"/>
        <v>Yes</v>
      </c>
      <c r="D958" s="30">
        <f t="shared" si="29"/>
        <v>1.1200000000000001</v>
      </c>
      <c r="E958" s="30">
        <v>3083</v>
      </c>
      <c r="F958" s="62" t="s">
        <v>12635</v>
      </c>
      <c r="G958" s="3" t="s">
        <v>12636</v>
      </c>
      <c r="H958" s="176">
        <v>0.45344129554655871</v>
      </c>
    </row>
    <row r="959" spans="1:8">
      <c r="A959" s="62">
        <v>957</v>
      </c>
      <c r="B959" s="3" t="s">
        <v>12701</v>
      </c>
      <c r="C959" s="33" t="str">
        <f t="shared" si="28"/>
        <v>Yes</v>
      </c>
      <c r="D959" s="30">
        <f t="shared" si="29"/>
        <v>0.43</v>
      </c>
      <c r="E959" s="30">
        <v>1184</v>
      </c>
      <c r="F959" s="62" t="s">
        <v>12635</v>
      </c>
      <c r="G959" s="3" t="s">
        <v>12636</v>
      </c>
      <c r="H959" s="176">
        <v>0.17408906882591091</v>
      </c>
    </row>
    <row r="960" spans="1:8">
      <c r="A960" s="62">
        <v>958</v>
      </c>
      <c r="B960" s="3" t="s">
        <v>12702</v>
      </c>
      <c r="C960" s="33" t="str">
        <f t="shared" si="28"/>
        <v>Yes</v>
      </c>
      <c r="D960" s="30">
        <f t="shared" si="29"/>
        <v>0.56999999999999995</v>
      </c>
      <c r="E960" s="30">
        <v>1569</v>
      </c>
      <c r="F960" s="62" t="s">
        <v>12635</v>
      </c>
      <c r="G960" s="3" t="s">
        <v>12636</v>
      </c>
      <c r="H960" s="176">
        <v>0.23076923076923073</v>
      </c>
    </row>
    <row r="961" spans="1:8">
      <c r="A961" s="62">
        <v>959</v>
      </c>
      <c r="B961" s="3" t="s">
        <v>12703</v>
      </c>
      <c r="C961" s="33" t="str">
        <f t="shared" si="28"/>
        <v>Yes</v>
      </c>
      <c r="D961" s="30">
        <f t="shared" si="29"/>
        <v>0.78</v>
      </c>
      <c r="E961" s="30">
        <v>2147</v>
      </c>
      <c r="F961" s="62" t="s">
        <v>12635</v>
      </c>
      <c r="G961" s="3" t="s">
        <v>12636</v>
      </c>
      <c r="H961" s="176">
        <v>0.31578947368421051</v>
      </c>
    </row>
    <row r="962" spans="1:8">
      <c r="A962" s="62">
        <v>960</v>
      </c>
      <c r="B962" s="3" t="s">
        <v>12704</v>
      </c>
      <c r="C962" s="33" t="str">
        <f t="shared" si="28"/>
        <v>Yes</v>
      </c>
      <c r="D962" s="30">
        <f t="shared" si="29"/>
        <v>0.48</v>
      </c>
      <c r="E962" s="30">
        <v>1321</v>
      </c>
      <c r="F962" s="62" t="s">
        <v>12635</v>
      </c>
      <c r="G962" s="3" t="s">
        <v>12636</v>
      </c>
      <c r="H962" s="176">
        <v>0.19433198380566799</v>
      </c>
    </row>
    <row r="963" spans="1:8">
      <c r="A963" s="62">
        <v>961</v>
      </c>
      <c r="B963" s="3" t="s">
        <v>12705</v>
      </c>
      <c r="C963" s="33" t="str">
        <f t="shared" ref="C963:C1026" si="30">IF(H963=2,"No","Yes")</f>
        <v>Yes</v>
      </c>
      <c r="D963" s="30">
        <f t="shared" si="29"/>
        <v>3.18</v>
      </c>
      <c r="E963" s="30">
        <v>8755</v>
      </c>
      <c r="F963" s="62" t="s">
        <v>12635</v>
      </c>
      <c r="G963" s="3" t="s">
        <v>12636</v>
      </c>
      <c r="H963" s="176">
        <v>1.2874493927125505</v>
      </c>
    </row>
    <row r="964" spans="1:8">
      <c r="A964" s="62">
        <v>962</v>
      </c>
      <c r="B964" s="3" t="s">
        <v>12706</v>
      </c>
      <c r="C964" s="33" t="str">
        <f t="shared" si="30"/>
        <v>Yes</v>
      </c>
      <c r="D964" s="30">
        <f t="shared" ref="D964:D1027" si="31">H964*2.47</f>
        <v>1.02</v>
      </c>
      <c r="E964" s="30">
        <v>2808</v>
      </c>
      <c r="F964" s="62" t="s">
        <v>12635</v>
      </c>
      <c r="G964" s="3" t="s">
        <v>12636</v>
      </c>
      <c r="H964" s="176">
        <v>0.41295546558704449</v>
      </c>
    </row>
    <row r="965" spans="1:8">
      <c r="A965" s="62">
        <v>963</v>
      </c>
      <c r="B965" s="3" t="s">
        <v>12707</v>
      </c>
      <c r="C965" s="33" t="str">
        <f t="shared" si="30"/>
        <v>Yes</v>
      </c>
      <c r="D965" s="30">
        <f t="shared" si="31"/>
        <v>1.79</v>
      </c>
      <c r="E965" s="30">
        <v>4928</v>
      </c>
      <c r="F965" s="62" t="s">
        <v>12635</v>
      </c>
      <c r="G965" s="3" t="s">
        <v>12636</v>
      </c>
      <c r="H965" s="176">
        <v>0.7246963562753036</v>
      </c>
    </row>
    <row r="966" spans="1:8">
      <c r="A966" s="62">
        <v>964</v>
      </c>
      <c r="B966" s="3" t="s">
        <v>12708</v>
      </c>
      <c r="C966" s="33" t="str">
        <f t="shared" si="30"/>
        <v>Yes</v>
      </c>
      <c r="D966" s="30">
        <f t="shared" si="31"/>
        <v>4.08</v>
      </c>
      <c r="E966" s="30">
        <v>11232</v>
      </c>
      <c r="F966" s="62" t="s">
        <v>12635</v>
      </c>
      <c r="G966" s="3" t="s">
        <v>12636</v>
      </c>
      <c r="H966" s="176">
        <v>1.651821862348178</v>
      </c>
    </row>
    <row r="967" spans="1:8">
      <c r="A967" s="62">
        <v>965</v>
      </c>
      <c r="B967" s="3" t="s">
        <v>12709</v>
      </c>
      <c r="C967" s="33" t="str">
        <f t="shared" si="30"/>
        <v>Yes</v>
      </c>
      <c r="D967" s="30">
        <f t="shared" si="31"/>
        <v>0.9</v>
      </c>
      <c r="E967" s="30">
        <v>2478</v>
      </c>
      <c r="F967" s="62" t="s">
        <v>12635</v>
      </c>
      <c r="G967" s="3" t="s">
        <v>12636</v>
      </c>
      <c r="H967" s="176">
        <v>0.36437246963562753</v>
      </c>
    </row>
    <row r="968" spans="1:8">
      <c r="A968" s="62">
        <v>966</v>
      </c>
      <c r="B968" s="3" t="s">
        <v>12710</v>
      </c>
      <c r="C968" s="33" t="str">
        <f t="shared" si="30"/>
        <v>Yes</v>
      </c>
      <c r="D968" s="30">
        <f t="shared" si="31"/>
        <v>1.6799999999999997</v>
      </c>
      <c r="E968" s="30">
        <v>4625</v>
      </c>
      <c r="F968" s="62" t="s">
        <v>12635</v>
      </c>
      <c r="G968" s="3" t="s">
        <v>12636</v>
      </c>
      <c r="H968" s="176">
        <v>0.68016194331983792</v>
      </c>
    </row>
    <row r="969" spans="1:8">
      <c r="A969" s="62">
        <v>967</v>
      </c>
      <c r="B969" s="3" t="s">
        <v>12711</v>
      </c>
      <c r="C969" s="33" t="str">
        <f t="shared" si="30"/>
        <v>Yes</v>
      </c>
      <c r="D969" s="30">
        <f t="shared" si="31"/>
        <v>1.1000000000000001</v>
      </c>
      <c r="E969" s="30">
        <v>3028</v>
      </c>
      <c r="F969" s="62" t="s">
        <v>12635</v>
      </c>
      <c r="G969" s="3" t="s">
        <v>12636</v>
      </c>
      <c r="H969" s="176">
        <v>0.44534412955465585</v>
      </c>
    </row>
    <row r="970" spans="1:8">
      <c r="A970" s="62">
        <v>968</v>
      </c>
      <c r="B970" s="3" t="s">
        <v>12712</v>
      </c>
      <c r="C970" s="33" t="str">
        <f t="shared" si="30"/>
        <v>Yes</v>
      </c>
      <c r="D970" s="30">
        <f t="shared" si="31"/>
        <v>2.5100000000000002</v>
      </c>
      <c r="E970" s="30">
        <v>6910</v>
      </c>
      <c r="F970" s="62" t="s">
        <v>12635</v>
      </c>
      <c r="G970" s="3" t="s">
        <v>12636</v>
      </c>
      <c r="H970" s="176">
        <v>1.0161943319838056</v>
      </c>
    </row>
    <row r="971" spans="1:8">
      <c r="A971" s="62">
        <v>969</v>
      </c>
      <c r="B971" s="3" t="s">
        <v>12713</v>
      </c>
      <c r="C971" s="33" t="str">
        <f t="shared" si="30"/>
        <v>Yes</v>
      </c>
      <c r="D971" s="30">
        <f t="shared" si="31"/>
        <v>0.68</v>
      </c>
      <c r="E971" s="30">
        <v>1872</v>
      </c>
      <c r="F971" s="62" t="s">
        <v>12635</v>
      </c>
      <c r="G971" s="3" t="s">
        <v>12636</v>
      </c>
      <c r="H971" s="176">
        <v>0.27530364372469635</v>
      </c>
    </row>
    <row r="972" spans="1:8">
      <c r="A972" s="62">
        <v>970</v>
      </c>
      <c r="B972" s="3" t="s">
        <v>12714</v>
      </c>
      <c r="C972" s="33" t="str">
        <f t="shared" si="30"/>
        <v>Yes</v>
      </c>
      <c r="D972" s="30">
        <f t="shared" si="31"/>
        <v>2.75</v>
      </c>
      <c r="E972" s="30">
        <v>7571</v>
      </c>
      <c r="F972" s="62" t="s">
        <v>12635</v>
      </c>
      <c r="G972" s="3" t="s">
        <v>12636</v>
      </c>
      <c r="H972" s="176">
        <v>1.1133603238866396</v>
      </c>
    </row>
    <row r="973" spans="1:8">
      <c r="A973" s="62">
        <v>971</v>
      </c>
      <c r="B973" s="3" t="s">
        <v>12715</v>
      </c>
      <c r="C973" s="33" t="str">
        <f t="shared" si="30"/>
        <v>Yes</v>
      </c>
      <c r="D973" s="30">
        <f t="shared" si="31"/>
        <v>1.6799999999999997</v>
      </c>
      <c r="E973" s="30">
        <v>4625</v>
      </c>
      <c r="F973" s="62" t="s">
        <v>12635</v>
      </c>
      <c r="G973" s="3" t="s">
        <v>12636</v>
      </c>
      <c r="H973" s="176">
        <v>0.68016194331983792</v>
      </c>
    </row>
    <row r="974" spans="1:8">
      <c r="A974" s="62">
        <v>972</v>
      </c>
      <c r="B974" s="3" t="s">
        <v>12716</v>
      </c>
      <c r="C974" s="33" t="str">
        <f t="shared" si="30"/>
        <v>Yes</v>
      </c>
      <c r="D974" s="30">
        <f t="shared" si="31"/>
        <v>3.85</v>
      </c>
      <c r="E974" s="30">
        <v>10599</v>
      </c>
      <c r="F974" s="62" t="s">
        <v>12635</v>
      </c>
      <c r="G974" s="3" t="s">
        <v>12636</v>
      </c>
      <c r="H974" s="176">
        <v>1.5587044534412955</v>
      </c>
    </row>
    <row r="975" spans="1:8">
      <c r="A975" s="62">
        <v>973</v>
      </c>
      <c r="B975" s="3" t="s">
        <v>12717</v>
      </c>
      <c r="C975" s="33" t="str">
        <f t="shared" si="30"/>
        <v>Yes</v>
      </c>
      <c r="D975" s="30">
        <f t="shared" si="31"/>
        <v>2.88</v>
      </c>
      <c r="E975" s="30">
        <v>7929</v>
      </c>
      <c r="F975" s="62" t="s">
        <v>12635</v>
      </c>
      <c r="G975" s="3" t="s">
        <v>12636</v>
      </c>
      <c r="H975" s="176">
        <v>1.165991902834008</v>
      </c>
    </row>
    <row r="976" spans="1:8">
      <c r="A976" s="62">
        <v>974</v>
      </c>
      <c r="B976" s="3" t="s">
        <v>12718</v>
      </c>
      <c r="C976" s="33" t="str">
        <f t="shared" si="30"/>
        <v>Yes</v>
      </c>
      <c r="D976" s="30">
        <f t="shared" si="31"/>
        <v>1.05</v>
      </c>
      <c r="E976" s="30">
        <v>2891</v>
      </c>
      <c r="F976" s="62" t="s">
        <v>12635</v>
      </c>
      <c r="G976" s="3" t="s">
        <v>12636</v>
      </c>
      <c r="H976" s="176">
        <v>0.42510121457489874</v>
      </c>
    </row>
    <row r="977" spans="1:8">
      <c r="A977" s="62">
        <v>975</v>
      </c>
      <c r="B977" s="3" t="s">
        <v>12719</v>
      </c>
      <c r="C977" s="33" t="str">
        <f t="shared" si="30"/>
        <v>Yes</v>
      </c>
      <c r="D977" s="30">
        <f t="shared" si="31"/>
        <v>1.6799999999999997</v>
      </c>
      <c r="E977" s="30">
        <v>4625</v>
      </c>
      <c r="F977" s="62" t="s">
        <v>12635</v>
      </c>
      <c r="G977" s="3" t="s">
        <v>12636</v>
      </c>
      <c r="H977" s="176">
        <v>0.68016194331983792</v>
      </c>
    </row>
    <row r="978" spans="1:8">
      <c r="A978" s="62">
        <v>976</v>
      </c>
      <c r="B978" s="3" t="s">
        <v>12720</v>
      </c>
      <c r="C978" s="33" t="str">
        <f t="shared" si="30"/>
        <v>Yes</v>
      </c>
      <c r="D978" s="30">
        <f t="shared" si="31"/>
        <v>3.39</v>
      </c>
      <c r="E978" s="30">
        <v>9333</v>
      </c>
      <c r="F978" s="62" t="s">
        <v>12635</v>
      </c>
      <c r="G978" s="3" t="s">
        <v>12636</v>
      </c>
      <c r="H978" s="176">
        <v>1.3724696356275303</v>
      </c>
    </row>
    <row r="979" spans="1:8">
      <c r="A979" s="62">
        <v>977</v>
      </c>
      <c r="B979" s="3" t="s">
        <v>12721</v>
      </c>
      <c r="C979" s="33" t="str">
        <f t="shared" si="30"/>
        <v>Yes</v>
      </c>
      <c r="D979" s="30">
        <f t="shared" si="31"/>
        <v>2.0699999999999998</v>
      </c>
      <c r="E979" s="30">
        <v>5699</v>
      </c>
      <c r="F979" s="62" t="s">
        <v>12635</v>
      </c>
      <c r="G979" s="3" t="s">
        <v>12636</v>
      </c>
      <c r="H979" s="176">
        <v>0.83805668016194323</v>
      </c>
    </row>
    <row r="980" spans="1:8">
      <c r="A980" s="62">
        <v>978</v>
      </c>
      <c r="B980" s="3" t="s">
        <v>12722</v>
      </c>
      <c r="C980" s="33" t="str">
        <f t="shared" si="30"/>
        <v>Yes</v>
      </c>
      <c r="D980" s="30">
        <f t="shared" si="31"/>
        <v>2.5</v>
      </c>
      <c r="E980" s="30">
        <v>6883</v>
      </c>
      <c r="F980" s="62" t="s">
        <v>12635</v>
      </c>
      <c r="G980" s="3" t="s">
        <v>12636</v>
      </c>
      <c r="H980" s="176">
        <v>1.0121457489878543</v>
      </c>
    </row>
    <row r="981" spans="1:8">
      <c r="A981" s="62">
        <v>979</v>
      </c>
      <c r="B981" s="3" t="s">
        <v>12723</v>
      </c>
      <c r="C981" s="33" t="str">
        <f t="shared" si="30"/>
        <v>Yes</v>
      </c>
      <c r="D981" s="30">
        <f t="shared" si="31"/>
        <v>1.18</v>
      </c>
      <c r="E981" s="30">
        <v>3249</v>
      </c>
      <c r="F981" s="62" t="s">
        <v>12635</v>
      </c>
      <c r="G981" s="3" t="s">
        <v>12636</v>
      </c>
      <c r="H981" s="176">
        <v>0.47773279352226716</v>
      </c>
    </row>
    <row r="982" spans="1:8">
      <c r="A982" s="62">
        <v>980</v>
      </c>
      <c r="B982" s="3" t="s">
        <v>12724</v>
      </c>
      <c r="C982" s="33" t="str">
        <f t="shared" si="30"/>
        <v>Yes</v>
      </c>
      <c r="D982" s="30">
        <f t="shared" si="31"/>
        <v>0.93</v>
      </c>
      <c r="E982" s="30">
        <v>2560</v>
      </c>
      <c r="F982" s="62" t="s">
        <v>12635</v>
      </c>
      <c r="G982" s="3" t="s">
        <v>12636</v>
      </c>
      <c r="H982" s="176">
        <v>0.37651821862348178</v>
      </c>
    </row>
    <row r="983" spans="1:8">
      <c r="A983" s="62">
        <v>981</v>
      </c>
      <c r="B983" s="3" t="s">
        <v>12725</v>
      </c>
      <c r="C983" s="33" t="str">
        <f t="shared" si="30"/>
        <v>No</v>
      </c>
      <c r="D983" s="30">
        <f t="shared" si="31"/>
        <v>4.9400000000000004</v>
      </c>
      <c r="E983" s="30">
        <v>13600</v>
      </c>
      <c r="F983" s="62" t="s">
        <v>12635</v>
      </c>
      <c r="G983" s="3" t="s">
        <v>12636</v>
      </c>
      <c r="H983" s="176">
        <v>2</v>
      </c>
    </row>
    <row r="984" spans="1:8">
      <c r="A984" s="62">
        <v>982</v>
      </c>
      <c r="B984" s="3" t="s">
        <v>12726</v>
      </c>
      <c r="C984" s="33" t="str">
        <f t="shared" si="30"/>
        <v>Yes</v>
      </c>
      <c r="D984" s="30">
        <f t="shared" si="31"/>
        <v>1.5</v>
      </c>
      <c r="E984" s="30">
        <v>4130</v>
      </c>
      <c r="F984" s="62" t="s">
        <v>12635</v>
      </c>
      <c r="G984" s="3" t="s">
        <v>12636</v>
      </c>
      <c r="H984" s="176">
        <v>0.60728744939271251</v>
      </c>
    </row>
    <row r="985" spans="1:8">
      <c r="A985" s="62">
        <v>983</v>
      </c>
      <c r="B985" s="3" t="s">
        <v>12727</v>
      </c>
      <c r="C985" s="33" t="str">
        <f t="shared" si="30"/>
        <v>Yes</v>
      </c>
      <c r="D985" s="30">
        <f t="shared" si="31"/>
        <v>1.6799999999999997</v>
      </c>
      <c r="E985" s="30">
        <v>4625</v>
      </c>
      <c r="F985" s="62" t="s">
        <v>12635</v>
      </c>
      <c r="G985" s="3" t="s">
        <v>12636</v>
      </c>
      <c r="H985" s="176">
        <v>0.68016194331983792</v>
      </c>
    </row>
    <row r="986" spans="1:8">
      <c r="A986" s="62">
        <v>984</v>
      </c>
      <c r="B986" s="3" t="s">
        <v>12728</v>
      </c>
      <c r="C986" s="33" t="str">
        <f t="shared" si="30"/>
        <v>Yes</v>
      </c>
      <c r="D986" s="30">
        <f t="shared" si="31"/>
        <v>4.24</v>
      </c>
      <c r="E986" s="30">
        <v>11673</v>
      </c>
      <c r="F986" s="62" t="s">
        <v>12635</v>
      </c>
      <c r="G986" s="3" t="s">
        <v>12636</v>
      </c>
      <c r="H986" s="176">
        <v>1.7165991902834008</v>
      </c>
    </row>
    <row r="987" spans="1:8">
      <c r="A987" s="62">
        <v>985</v>
      </c>
      <c r="B987" s="3" t="s">
        <v>12729</v>
      </c>
      <c r="C987" s="33" t="str">
        <f t="shared" si="30"/>
        <v>Yes</v>
      </c>
      <c r="D987" s="30">
        <f t="shared" si="31"/>
        <v>1.62</v>
      </c>
      <c r="E987" s="30">
        <v>4460</v>
      </c>
      <c r="F987" s="62" t="s">
        <v>12635</v>
      </c>
      <c r="G987" s="3" t="s">
        <v>12636</v>
      </c>
      <c r="H987" s="176">
        <v>0.65587044534412953</v>
      </c>
    </row>
    <row r="988" spans="1:8">
      <c r="A988" s="62">
        <v>986</v>
      </c>
      <c r="B988" s="3" t="s">
        <v>12730</v>
      </c>
      <c r="C988" s="33" t="str">
        <f t="shared" si="30"/>
        <v>Yes</v>
      </c>
      <c r="D988" s="30">
        <f t="shared" si="31"/>
        <v>2.7799999999999994</v>
      </c>
      <c r="E988" s="30">
        <v>7653</v>
      </c>
      <c r="F988" s="62" t="s">
        <v>12635</v>
      </c>
      <c r="G988" s="3" t="s">
        <v>12636</v>
      </c>
      <c r="H988" s="176">
        <v>1.1255060728744937</v>
      </c>
    </row>
    <row r="989" spans="1:8">
      <c r="A989" s="62">
        <v>987</v>
      </c>
      <c r="B989" s="3" t="s">
        <v>12731</v>
      </c>
      <c r="C989" s="33" t="str">
        <f t="shared" si="30"/>
        <v>Yes</v>
      </c>
      <c r="D989" s="30">
        <f t="shared" si="31"/>
        <v>0.67</v>
      </c>
      <c r="E989" s="30">
        <v>1845</v>
      </c>
      <c r="F989" s="62" t="s">
        <v>12635</v>
      </c>
      <c r="G989" s="3" t="s">
        <v>12636</v>
      </c>
      <c r="H989" s="176">
        <v>0.27125506072874495</v>
      </c>
    </row>
    <row r="990" spans="1:8">
      <c r="A990" s="62">
        <v>988</v>
      </c>
      <c r="B990" s="3" t="s">
        <v>12732</v>
      </c>
      <c r="C990" s="33" t="str">
        <f t="shared" si="30"/>
        <v>Yes</v>
      </c>
      <c r="D990" s="30">
        <f t="shared" si="31"/>
        <v>1.05</v>
      </c>
      <c r="E990" s="30">
        <v>2891</v>
      </c>
      <c r="F990" s="62" t="s">
        <v>12635</v>
      </c>
      <c r="G990" s="3" t="s">
        <v>12636</v>
      </c>
      <c r="H990" s="176">
        <v>0.42510121457489874</v>
      </c>
    </row>
    <row r="991" spans="1:8">
      <c r="A991" s="62">
        <v>989</v>
      </c>
      <c r="B991" s="3" t="s">
        <v>12733</v>
      </c>
      <c r="C991" s="33" t="str">
        <f t="shared" si="30"/>
        <v>No</v>
      </c>
      <c r="D991" s="30">
        <f t="shared" si="31"/>
        <v>4.9400000000000004</v>
      </c>
      <c r="E991" s="30">
        <v>13600</v>
      </c>
      <c r="F991" s="62" t="s">
        <v>12635</v>
      </c>
      <c r="G991" s="3" t="s">
        <v>12636</v>
      </c>
      <c r="H991" s="176">
        <v>2</v>
      </c>
    </row>
    <row r="992" spans="1:8">
      <c r="A992" s="62">
        <v>990</v>
      </c>
      <c r="B992" s="3" t="s">
        <v>12734</v>
      </c>
      <c r="C992" s="33" t="str">
        <f t="shared" si="30"/>
        <v>No</v>
      </c>
      <c r="D992" s="30">
        <f t="shared" si="31"/>
        <v>4.9400000000000004</v>
      </c>
      <c r="E992" s="30">
        <v>13600</v>
      </c>
      <c r="F992" s="62" t="s">
        <v>12635</v>
      </c>
      <c r="G992" s="3" t="s">
        <v>12636</v>
      </c>
      <c r="H992" s="176">
        <v>2</v>
      </c>
    </row>
    <row r="993" spans="1:8">
      <c r="A993" s="62">
        <v>991</v>
      </c>
      <c r="B993" s="3" t="s">
        <v>12735</v>
      </c>
      <c r="C993" s="33" t="str">
        <f t="shared" si="30"/>
        <v>No</v>
      </c>
      <c r="D993" s="30">
        <f t="shared" si="31"/>
        <v>4.9400000000000004</v>
      </c>
      <c r="E993" s="30">
        <v>13600</v>
      </c>
      <c r="F993" s="62" t="s">
        <v>12635</v>
      </c>
      <c r="G993" s="3" t="s">
        <v>12636</v>
      </c>
      <c r="H993" s="176">
        <v>2</v>
      </c>
    </row>
    <row r="994" spans="1:8">
      <c r="A994" s="62">
        <v>992</v>
      </c>
      <c r="B994" s="3" t="s">
        <v>12736</v>
      </c>
      <c r="C994" s="33" t="str">
        <f t="shared" si="30"/>
        <v>No</v>
      </c>
      <c r="D994" s="30">
        <f t="shared" si="31"/>
        <v>4.9400000000000004</v>
      </c>
      <c r="E994" s="30">
        <v>13600</v>
      </c>
      <c r="F994" s="62" t="s">
        <v>12635</v>
      </c>
      <c r="G994" s="3" t="s">
        <v>12636</v>
      </c>
      <c r="H994" s="176">
        <v>2</v>
      </c>
    </row>
    <row r="995" spans="1:8">
      <c r="A995" s="62">
        <v>993</v>
      </c>
      <c r="B995" s="3" t="s">
        <v>12737</v>
      </c>
      <c r="C995" s="33" t="str">
        <f t="shared" si="30"/>
        <v>Yes</v>
      </c>
      <c r="D995" s="30">
        <f t="shared" si="31"/>
        <v>3.43</v>
      </c>
      <c r="E995" s="30">
        <v>9443</v>
      </c>
      <c r="F995" s="62" t="s">
        <v>12635</v>
      </c>
      <c r="G995" s="3" t="s">
        <v>12636</v>
      </c>
      <c r="H995" s="176">
        <v>1.3886639676113359</v>
      </c>
    </row>
    <row r="996" spans="1:8">
      <c r="A996" s="62">
        <v>994</v>
      </c>
      <c r="B996" s="3" t="s">
        <v>12738</v>
      </c>
      <c r="C996" s="33" t="str">
        <f t="shared" si="30"/>
        <v>Yes</v>
      </c>
      <c r="D996" s="30">
        <f t="shared" si="31"/>
        <v>0.56999999999999995</v>
      </c>
      <c r="E996" s="30">
        <v>1569</v>
      </c>
      <c r="F996" s="62" t="s">
        <v>12635</v>
      </c>
      <c r="G996" s="3" t="s">
        <v>12636</v>
      </c>
      <c r="H996" s="176">
        <v>0.23076923076923073</v>
      </c>
    </row>
    <row r="997" spans="1:8">
      <c r="A997" s="62">
        <v>995</v>
      </c>
      <c r="B997" s="3" t="s">
        <v>12739</v>
      </c>
      <c r="C997" s="33" t="str">
        <f t="shared" si="30"/>
        <v>Yes</v>
      </c>
      <c r="D997" s="30">
        <f t="shared" si="31"/>
        <v>1.56</v>
      </c>
      <c r="E997" s="30">
        <v>4295</v>
      </c>
      <c r="F997" s="62" t="s">
        <v>12635</v>
      </c>
      <c r="G997" s="3" t="s">
        <v>12636</v>
      </c>
      <c r="H997" s="176">
        <v>0.63157894736842102</v>
      </c>
    </row>
    <row r="998" spans="1:8">
      <c r="A998" s="62">
        <v>996</v>
      </c>
      <c r="B998" s="3" t="s">
        <v>12740</v>
      </c>
      <c r="C998" s="33" t="str">
        <f t="shared" si="30"/>
        <v>Yes</v>
      </c>
      <c r="D998" s="30">
        <f t="shared" si="31"/>
        <v>2.4700000000000002</v>
      </c>
      <c r="E998" s="30">
        <v>6800</v>
      </c>
      <c r="F998" s="62" t="s">
        <v>12635</v>
      </c>
      <c r="G998" s="3" t="s">
        <v>12636</v>
      </c>
      <c r="H998" s="176">
        <v>1</v>
      </c>
    </row>
    <row r="999" spans="1:8">
      <c r="A999" s="62">
        <v>997</v>
      </c>
      <c r="B999" s="3" t="s">
        <v>12572</v>
      </c>
      <c r="C999" s="33" t="str">
        <f t="shared" si="30"/>
        <v>Yes</v>
      </c>
      <c r="D999" s="30">
        <f t="shared" si="31"/>
        <v>2.34</v>
      </c>
      <c r="E999" s="30">
        <v>6442</v>
      </c>
      <c r="F999" s="62" t="s">
        <v>12635</v>
      </c>
      <c r="G999" s="3" t="s">
        <v>12636</v>
      </c>
      <c r="H999" s="176">
        <v>0.94736842105263142</v>
      </c>
    </row>
    <row r="1000" spans="1:8">
      <c r="A1000" s="62">
        <v>998</v>
      </c>
      <c r="B1000" s="3" t="s">
        <v>12741</v>
      </c>
      <c r="C1000" s="33" t="str">
        <f t="shared" si="30"/>
        <v>Yes</v>
      </c>
      <c r="D1000" s="30">
        <f t="shared" si="31"/>
        <v>1.2</v>
      </c>
      <c r="E1000" s="30">
        <v>3304</v>
      </c>
      <c r="F1000" s="62" t="s">
        <v>12635</v>
      </c>
      <c r="G1000" s="3" t="s">
        <v>12636</v>
      </c>
      <c r="H1000" s="176">
        <v>0.48582995951416996</v>
      </c>
    </row>
    <row r="1001" spans="1:8">
      <c r="A1001" s="62">
        <v>999</v>
      </c>
      <c r="B1001" s="3" t="s">
        <v>12742</v>
      </c>
      <c r="C1001" s="33" t="str">
        <f t="shared" si="30"/>
        <v>Yes</v>
      </c>
      <c r="D1001" s="30">
        <f t="shared" si="31"/>
        <v>1.31</v>
      </c>
      <c r="E1001" s="30">
        <v>3606</v>
      </c>
      <c r="F1001" s="62" t="s">
        <v>12635</v>
      </c>
      <c r="G1001" s="3" t="s">
        <v>12636</v>
      </c>
      <c r="H1001" s="176">
        <v>0.53036437246963564</v>
      </c>
    </row>
    <row r="1002" spans="1:8">
      <c r="A1002" s="62">
        <v>1000</v>
      </c>
      <c r="B1002" s="3" t="s">
        <v>12743</v>
      </c>
      <c r="C1002" s="33" t="str">
        <f t="shared" si="30"/>
        <v>Yes</v>
      </c>
      <c r="D1002" s="30">
        <f t="shared" si="31"/>
        <v>2.4900000000000002</v>
      </c>
      <c r="E1002" s="30">
        <v>6855</v>
      </c>
      <c r="F1002" s="62" t="s">
        <v>12635</v>
      </c>
      <c r="G1002" s="3" t="s">
        <v>12636</v>
      </c>
      <c r="H1002" s="176">
        <v>1.0080971659919029</v>
      </c>
    </row>
    <row r="1003" spans="1:8">
      <c r="A1003" s="62">
        <v>1001</v>
      </c>
      <c r="B1003" s="3" t="s">
        <v>12744</v>
      </c>
      <c r="C1003" s="33" t="str">
        <f t="shared" si="30"/>
        <v>Yes</v>
      </c>
      <c r="D1003" s="30">
        <f t="shared" si="31"/>
        <v>0.47</v>
      </c>
      <c r="E1003" s="30">
        <v>1294</v>
      </c>
      <c r="F1003" s="62" t="s">
        <v>12635</v>
      </c>
      <c r="G1003" s="3" t="s">
        <v>12636</v>
      </c>
      <c r="H1003" s="176">
        <v>0.19028340080971656</v>
      </c>
    </row>
    <row r="1004" spans="1:8">
      <c r="A1004" s="62">
        <v>1002</v>
      </c>
      <c r="B1004" s="3" t="s">
        <v>12745</v>
      </c>
      <c r="C1004" s="33" t="str">
        <f t="shared" si="30"/>
        <v>Yes</v>
      </c>
      <c r="D1004" s="30">
        <f t="shared" si="31"/>
        <v>0.4</v>
      </c>
      <c r="E1004" s="30">
        <v>1101</v>
      </c>
      <c r="F1004" s="62" t="s">
        <v>12635</v>
      </c>
      <c r="G1004" s="3" t="s">
        <v>12636</v>
      </c>
      <c r="H1004" s="176">
        <v>0.16194331983805668</v>
      </c>
    </row>
    <row r="1005" spans="1:8">
      <c r="A1005" s="62">
        <v>1003</v>
      </c>
      <c r="B1005" s="3" t="s">
        <v>12746</v>
      </c>
      <c r="C1005" s="33" t="str">
        <f t="shared" si="30"/>
        <v>Yes</v>
      </c>
      <c r="D1005" s="30">
        <f t="shared" si="31"/>
        <v>1.1000000000000001</v>
      </c>
      <c r="E1005" s="30">
        <v>3028</v>
      </c>
      <c r="F1005" s="62" t="s">
        <v>12635</v>
      </c>
      <c r="G1005" s="3" t="s">
        <v>12636</v>
      </c>
      <c r="H1005" s="176">
        <v>0.44534412955465585</v>
      </c>
    </row>
    <row r="1006" spans="1:8">
      <c r="A1006" s="62">
        <v>1004</v>
      </c>
      <c r="B1006" s="3" t="s">
        <v>12747</v>
      </c>
      <c r="C1006" s="33" t="str">
        <f t="shared" si="30"/>
        <v>Yes</v>
      </c>
      <c r="D1006" s="30">
        <f t="shared" si="31"/>
        <v>0.56999999999999995</v>
      </c>
      <c r="E1006" s="30">
        <v>1569</v>
      </c>
      <c r="F1006" s="62" t="s">
        <v>12635</v>
      </c>
      <c r="G1006" s="3" t="s">
        <v>12636</v>
      </c>
      <c r="H1006" s="176">
        <v>0.23076923076923073</v>
      </c>
    </row>
    <row r="1007" spans="1:8">
      <c r="A1007" s="62">
        <v>1005</v>
      </c>
      <c r="B1007" s="3" t="s">
        <v>12748</v>
      </c>
      <c r="C1007" s="33" t="str">
        <f t="shared" si="30"/>
        <v>Yes</v>
      </c>
      <c r="D1007" s="30">
        <f t="shared" si="31"/>
        <v>4.08</v>
      </c>
      <c r="E1007" s="30">
        <v>11232</v>
      </c>
      <c r="F1007" s="62" t="s">
        <v>12635</v>
      </c>
      <c r="G1007" s="3" t="s">
        <v>12636</v>
      </c>
      <c r="H1007" s="176">
        <v>1.651821862348178</v>
      </c>
    </row>
    <row r="1008" spans="1:8">
      <c r="A1008" s="62">
        <v>1006</v>
      </c>
      <c r="B1008" s="3" t="s">
        <v>12749</v>
      </c>
      <c r="C1008" s="33" t="str">
        <f t="shared" si="30"/>
        <v>Yes</v>
      </c>
      <c r="D1008" s="30">
        <f t="shared" si="31"/>
        <v>1.78</v>
      </c>
      <c r="E1008" s="30">
        <v>4900</v>
      </c>
      <c r="F1008" s="62" t="s">
        <v>12635</v>
      </c>
      <c r="G1008" s="3" t="s">
        <v>12636</v>
      </c>
      <c r="H1008" s="176">
        <v>0.72064777327935214</v>
      </c>
    </row>
    <row r="1009" spans="1:8">
      <c r="A1009" s="62">
        <v>1007</v>
      </c>
      <c r="B1009" s="3" t="s">
        <v>12750</v>
      </c>
      <c r="C1009" s="33" t="str">
        <f t="shared" si="30"/>
        <v>Yes</v>
      </c>
      <c r="D1009" s="30">
        <f t="shared" si="31"/>
        <v>0.91</v>
      </c>
      <c r="E1009" s="30">
        <v>2505</v>
      </c>
      <c r="F1009" s="62" t="s">
        <v>12635</v>
      </c>
      <c r="G1009" s="3" t="s">
        <v>12636</v>
      </c>
      <c r="H1009" s="176">
        <v>0.36842105263157893</v>
      </c>
    </row>
    <row r="1010" spans="1:8">
      <c r="A1010" s="62">
        <v>1008</v>
      </c>
      <c r="B1010" s="3" t="s">
        <v>12751</v>
      </c>
      <c r="C1010" s="33" t="str">
        <f t="shared" si="30"/>
        <v>No</v>
      </c>
      <c r="D1010" s="30">
        <f t="shared" si="31"/>
        <v>4.9400000000000004</v>
      </c>
      <c r="E1010" s="30">
        <v>13600</v>
      </c>
      <c r="F1010" s="62" t="s">
        <v>12635</v>
      </c>
      <c r="G1010" s="3" t="s">
        <v>12636</v>
      </c>
      <c r="H1010" s="176">
        <v>2</v>
      </c>
    </row>
    <row r="1011" spans="1:8">
      <c r="A1011" s="62">
        <v>1009</v>
      </c>
      <c r="B1011" s="3" t="s">
        <v>12752</v>
      </c>
      <c r="C1011" s="33" t="str">
        <f t="shared" si="30"/>
        <v>Yes</v>
      </c>
      <c r="D1011" s="30">
        <f t="shared" si="31"/>
        <v>2.2400000000000002</v>
      </c>
      <c r="E1011" s="30">
        <v>6167</v>
      </c>
      <c r="F1011" s="62" t="s">
        <v>12635</v>
      </c>
      <c r="G1011" s="3" t="s">
        <v>12636</v>
      </c>
      <c r="H1011" s="176">
        <v>0.90688259109311742</v>
      </c>
    </row>
    <row r="1012" spans="1:8">
      <c r="A1012" s="62">
        <v>1010</v>
      </c>
      <c r="B1012" s="3" t="s">
        <v>12753</v>
      </c>
      <c r="C1012" s="33" t="str">
        <f t="shared" si="30"/>
        <v>Yes</v>
      </c>
      <c r="D1012" s="30">
        <f t="shared" si="31"/>
        <v>3.1</v>
      </c>
      <c r="E1012" s="30">
        <v>8534</v>
      </c>
      <c r="F1012" s="62" t="s">
        <v>12635</v>
      </c>
      <c r="G1012" s="3" t="s">
        <v>12636</v>
      </c>
      <c r="H1012" s="176">
        <v>1.2550607287449391</v>
      </c>
    </row>
    <row r="1013" spans="1:8">
      <c r="A1013" s="62">
        <v>1011</v>
      </c>
      <c r="B1013" s="3" t="s">
        <v>12754</v>
      </c>
      <c r="C1013" s="33" t="str">
        <f t="shared" si="30"/>
        <v>Yes</v>
      </c>
      <c r="D1013" s="30">
        <f t="shared" si="31"/>
        <v>0.28000000000000003</v>
      </c>
      <c r="E1013" s="30">
        <v>1000</v>
      </c>
      <c r="F1013" s="62" t="s">
        <v>12635</v>
      </c>
      <c r="G1013" s="3" t="s">
        <v>12636</v>
      </c>
      <c r="H1013" s="176">
        <v>0.11336032388663968</v>
      </c>
    </row>
    <row r="1014" spans="1:8">
      <c r="A1014" s="62">
        <v>1012</v>
      </c>
      <c r="B1014" s="3" t="s">
        <v>12755</v>
      </c>
      <c r="C1014" s="33" t="str">
        <f t="shared" si="30"/>
        <v>Yes</v>
      </c>
      <c r="D1014" s="30">
        <f t="shared" si="31"/>
        <v>1.93</v>
      </c>
      <c r="E1014" s="30">
        <v>5313</v>
      </c>
      <c r="F1014" s="62" t="s">
        <v>12635</v>
      </c>
      <c r="G1014" s="3" t="s">
        <v>12636</v>
      </c>
      <c r="H1014" s="176">
        <v>0.78137651821862342</v>
      </c>
    </row>
    <row r="1015" spans="1:8">
      <c r="A1015" s="62">
        <v>1013</v>
      </c>
      <c r="B1015" s="3" t="s">
        <v>12756</v>
      </c>
      <c r="C1015" s="33" t="str">
        <f t="shared" si="30"/>
        <v>Yes</v>
      </c>
      <c r="D1015" s="30">
        <f t="shared" si="31"/>
        <v>1.6</v>
      </c>
      <c r="E1015" s="30">
        <v>4405</v>
      </c>
      <c r="F1015" s="62" t="s">
        <v>12635</v>
      </c>
      <c r="G1015" s="3" t="s">
        <v>12636</v>
      </c>
      <c r="H1015" s="176">
        <v>0.64777327935222673</v>
      </c>
    </row>
    <row r="1016" spans="1:8">
      <c r="A1016" s="62">
        <v>1014</v>
      </c>
      <c r="B1016" s="3" t="s">
        <v>12757</v>
      </c>
      <c r="C1016" s="33" t="str">
        <f t="shared" si="30"/>
        <v>Yes</v>
      </c>
      <c r="D1016" s="30">
        <f t="shared" si="31"/>
        <v>2.52</v>
      </c>
      <c r="E1016" s="30">
        <v>6938</v>
      </c>
      <c r="F1016" s="62" t="s">
        <v>12635</v>
      </c>
      <c r="G1016" s="3" t="s">
        <v>12636</v>
      </c>
      <c r="H1016" s="176">
        <v>1.0202429149797569</v>
      </c>
    </row>
    <row r="1017" spans="1:8">
      <c r="A1017" s="62">
        <v>1015</v>
      </c>
      <c r="B1017" s="3" t="s">
        <v>12758</v>
      </c>
      <c r="C1017" s="33" t="str">
        <f t="shared" si="30"/>
        <v>Yes</v>
      </c>
      <c r="D1017" s="30">
        <f t="shared" si="31"/>
        <v>2.4300000000000002</v>
      </c>
      <c r="E1017" s="30">
        <v>6690</v>
      </c>
      <c r="F1017" s="62" t="s">
        <v>12635</v>
      </c>
      <c r="G1017" s="3" t="s">
        <v>12636</v>
      </c>
      <c r="H1017" s="176">
        <v>0.98380566801619429</v>
      </c>
    </row>
    <row r="1018" spans="1:8">
      <c r="A1018" s="62">
        <v>1016</v>
      </c>
      <c r="B1018" s="3" t="s">
        <v>12759</v>
      </c>
      <c r="C1018" s="33" t="str">
        <f t="shared" si="30"/>
        <v>Yes</v>
      </c>
      <c r="D1018" s="30">
        <f t="shared" si="31"/>
        <v>1.33</v>
      </c>
      <c r="E1018" s="30">
        <v>3662</v>
      </c>
      <c r="F1018" s="62" t="s">
        <v>12635</v>
      </c>
      <c r="G1018" s="3" t="s">
        <v>12636</v>
      </c>
      <c r="H1018" s="176">
        <v>0.53846153846153844</v>
      </c>
    </row>
    <row r="1019" spans="1:8">
      <c r="A1019" s="62">
        <v>1017</v>
      </c>
      <c r="B1019" s="3" t="s">
        <v>12760</v>
      </c>
      <c r="C1019" s="33" t="str">
        <f t="shared" si="30"/>
        <v>Yes</v>
      </c>
      <c r="D1019" s="30">
        <f t="shared" si="31"/>
        <v>0.62</v>
      </c>
      <c r="E1019" s="30">
        <v>1707</v>
      </c>
      <c r="F1019" s="62" t="s">
        <v>12635</v>
      </c>
      <c r="G1019" s="3" t="s">
        <v>12636</v>
      </c>
      <c r="H1019" s="176">
        <v>0.25101214574898784</v>
      </c>
    </row>
    <row r="1020" spans="1:8">
      <c r="A1020" s="62">
        <v>1018</v>
      </c>
      <c r="B1020" s="185" t="s">
        <v>12761</v>
      </c>
      <c r="C1020" s="33" t="str">
        <f t="shared" si="30"/>
        <v>Yes</v>
      </c>
      <c r="D1020" s="30">
        <f t="shared" si="31"/>
        <v>4</v>
      </c>
      <c r="E1020" s="599">
        <v>11012</v>
      </c>
      <c r="F1020" s="62" t="s">
        <v>12635</v>
      </c>
      <c r="G1020" s="3" t="s">
        <v>12636</v>
      </c>
      <c r="H1020" s="187">
        <v>1.6194331983805668</v>
      </c>
    </row>
    <row r="1021" spans="1:8">
      <c r="A1021" s="62">
        <v>1019</v>
      </c>
      <c r="B1021" s="3" t="s">
        <v>12762</v>
      </c>
      <c r="C1021" s="33" t="str">
        <f t="shared" si="30"/>
        <v>Yes</v>
      </c>
      <c r="D1021" s="30">
        <f t="shared" si="31"/>
        <v>2.6</v>
      </c>
      <c r="E1021" s="30">
        <v>7158</v>
      </c>
      <c r="F1021" s="62" t="s">
        <v>12635</v>
      </c>
      <c r="G1021" s="3" t="s">
        <v>12636</v>
      </c>
      <c r="H1021" s="176">
        <v>1.0526315789473684</v>
      </c>
    </row>
    <row r="1022" spans="1:8">
      <c r="A1022" s="62">
        <v>1020</v>
      </c>
      <c r="B1022" s="3" t="s">
        <v>12763</v>
      </c>
      <c r="C1022" s="33" t="str">
        <f t="shared" si="30"/>
        <v>Yes</v>
      </c>
      <c r="D1022" s="30">
        <f t="shared" si="31"/>
        <v>0.56999999999999995</v>
      </c>
      <c r="E1022" s="30">
        <v>1569</v>
      </c>
      <c r="F1022" s="62" t="s">
        <v>12635</v>
      </c>
      <c r="G1022" s="3" t="s">
        <v>12636</v>
      </c>
      <c r="H1022" s="176">
        <v>0.23076923076923073</v>
      </c>
    </row>
    <row r="1023" spans="1:8">
      <c r="A1023" s="62">
        <v>1021</v>
      </c>
      <c r="B1023" s="3" t="s">
        <v>12764</v>
      </c>
      <c r="C1023" s="33" t="str">
        <f t="shared" si="30"/>
        <v>Yes</v>
      </c>
      <c r="D1023" s="30">
        <f t="shared" si="31"/>
        <v>0.8</v>
      </c>
      <c r="E1023" s="30">
        <v>2202</v>
      </c>
      <c r="F1023" s="62" t="s">
        <v>12635</v>
      </c>
      <c r="G1023" s="3" t="s">
        <v>12636</v>
      </c>
      <c r="H1023" s="176">
        <v>0.32388663967611336</v>
      </c>
    </row>
    <row r="1024" spans="1:8">
      <c r="A1024" s="62">
        <v>1022</v>
      </c>
      <c r="B1024" s="3" t="s">
        <v>12765</v>
      </c>
      <c r="C1024" s="33" t="str">
        <f t="shared" si="30"/>
        <v>Yes</v>
      </c>
      <c r="D1024" s="30">
        <f t="shared" si="31"/>
        <v>2.14</v>
      </c>
      <c r="E1024" s="30">
        <v>5891</v>
      </c>
      <c r="F1024" s="62" t="s">
        <v>12635</v>
      </c>
      <c r="G1024" s="3" t="s">
        <v>12636</v>
      </c>
      <c r="H1024" s="176">
        <v>0.8663967611336032</v>
      </c>
    </row>
    <row r="1025" spans="1:8">
      <c r="A1025" s="62">
        <v>1023</v>
      </c>
      <c r="B1025" s="3" t="s">
        <v>12766</v>
      </c>
      <c r="C1025" s="33" t="str">
        <f t="shared" si="30"/>
        <v>Yes</v>
      </c>
      <c r="D1025" s="30">
        <f t="shared" si="31"/>
        <v>2.57</v>
      </c>
      <c r="E1025" s="30">
        <v>7075</v>
      </c>
      <c r="F1025" s="62" t="s">
        <v>12635</v>
      </c>
      <c r="G1025" s="3" t="s">
        <v>12636</v>
      </c>
      <c r="H1025" s="176">
        <v>1.0404858299595141</v>
      </c>
    </row>
    <row r="1026" spans="1:8">
      <c r="A1026" s="62">
        <v>1024</v>
      </c>
      <c r="B1026" s="3" t="s">
        <v>12767</v>
      </c>
      <c r="C1026" s="33" t="str">
        <f t="shared" si="30"/>
        <v>Yes</v>
      </c>
      <c r="D1026" s="30">
        <f t="shared" si="31"/>
        <v>1.79</v>
      </c>
      <c r="E1026" s="30">
        <v>4928</v>
      </c>
      <c r="F1026" s="62" t="s">
        <v>12635</v>
      </c>
      <c r="G1026" s="3" t="s">
        <v>12636</v>
      </c>
      <c r="H1026" s="176">
        <v>0.7246963562753036</v>
      </c>
    </row>
    <row r="1027" spans="1:8">
      <c r="A1027" s="62">
        <v>1025</v>
      </c>
      <c r="B1027" s="3" t="s">
        <v>12768</v>
      </c>
      <c r="C1027" s="33" t="str">
        <f t="shared" ref="C1027:C1090" si="32">IF(H1027=2,"No","Yes")</f>
        <v>Yes</v>
      </c>
      <c r="D1027" s="30">
        <f t="shared" si="31"/>
        <v>1.17</v>
      </c>
      <c r="E1027" s="30">
        <v>3221</v>
      </c>
      <c r="F1027" s="62" t="s">
        <v>12635</v>
      </c>
      <c r="G1027" s="3" t="s">
        <v>12636</v>
      </c>
      <c r="H1027" s="176">
        <v>0.47368421052631571</v>
      </c>
    </row>
    <row r="1028" spans="1:8">
      <c r="A1028" s="62">
        <v>1026</v>
      </c>
      <c r="B1028" s="188" t="s">
        <v>12769</v>
      </c>
      <c r="C1028" s="33" t="str">
        <f t="shared" si="32"/>
        <v>Yes</v>
      </c>
      <c r="D1028" s="30">
        <f t="shared" ref="D1028:D1091" si="33">H1028*2.47</f>
        <v>1.6099999999999999</v>
      </c>
      <c r="E1028" s="30">
        <v>4432</v>
      </c>
      <c r="F1028" s="62" t="s">
        <v>11781</v>
      </c>
      <c r="G1028" s="3" t="s">
        <v>12770</v>
      </c>
      <c r="H1028" s="183">
        <v>0.65182186234817807</v>
      </c>
    </row>
    <row r="1029" spans="1:8">
      <c r="A1029" s="62">
        <v>1027</v>
      </c>
      <c r="B1029" s="188" t="s">
        <v>12771</v>
      </c>
      <c r="C1029" s="33" t="str">
        <f t="shared" si="32"/>
        <v>Yes</v>
      </c>
      <c r="D1029" s="30">
        <f t="shared" si="33"/>
        <v>4.84</v>
      </c>
      <c r="E1029" s="30">
        <v>13325</v>
      </c>
      <c r="F1029" s="62" t="s">
        <v>12411</v>
      </c>
      <c r="G1029" s="3" t="s">
        <v>12770</v>
      </c>
      <c r="H1029" s="183">
        <v>1.9595141700404857</v>
      </c>
    </row>
    <row r="1030" spans="1:8">
      <c r="A1030" s="62">
        <v>1028</v>
      </c>
      <c r="B1030" s="188" t="s">
        <v>12772</v>
      </c>
      <c r="C1030" s="33" t="str">
        <f t="shared" si="32"/>
        <v>Yes</v>
      </c>
      <c r="D1030" s="30">
        <f t="shared" si="33"/>
        <v>2.66</v>
      </c>
      <c r="E1030" s="30">
        <v>7323</v>
      </c>
      <c r="F1030" s="62" t="s">
        <v>12411</v>
      </c>
      <c r="G1030" s="3" t="s">
        <v>12770</v>
      </c>
      <c r="H1030" s="183">
        <v>1.0769230769230769</v>
      </c>
    </row>
    <row r="1031" spans="1:8">
      <c r="A1031" s="62">
        <v>1029</v>
      </c>
      <c r="B1031" s="188" t="s">
        <v>12773</v>
      </c>
      <c r="C1031" s="33" t="str">
        <f t="shared" si="32"/>
        <v>Yes</v>
      </c>
      <c r="D1031" s="30">
        <f t="shared" si="33"/>
        <v>1.04</v>
      </c>
      <c r="E1031" s="30">
        <v>2863</v>
      </c>
      <c r="F1031" s="62" t="s">
        <v>12411</v>
      </c>
      <c r="G1031" s="3" t="s">
        <v>12770</v>
      </c>
      <c r="H1031" s="183">
        <v>0.42105263157894735</v>
      </c>
    </row>
    <row r="1032" spans="1:8">
      <c r="A1032" s="62">
        <v>1030</v>
      </c>
      <c r="B1032" s="188" t="s">
        <v>12774</v>
      </c>
      <c r="C1032" s="33" t="str">
        <f t="shared" si="32"/>
        <v>Yes</v>
      </c>
      <c r="D1032" s="30">
        <f t="shared" si="33"/>
        <v>1.72</v>
      </c>
      <c r="E1032" s="30">
        <v>4735</v>
      </c>
      <c r="F1032" s="62" t="s">
        <v>12411</v>
      </c>
      <c r="G1032" s="3" t="s">
        <v>12770</v>
      </c>
      <c r="H1032" s="183">
        <v>0.69635627530364363</v>
      </c>
    </row>
    <row r="1033" spans="1:8">
      <c r="A1033" s="62">
        <v>1031</v>
      </c>
      <c r="B1033" s="188" t="s">
        <v>12775</v>
      </c>
      <c r="C1033" s="33" t="str">
        <f t="shared" si="32"/>
        <v>Yes</v>
      </c>
      <c r="D1033" s="30">
        <f t="shared" si="33"/>
        <v>0.65999999999999992</v>
      </c>
      <c r="E1033" s="30">
        <v>1817</v>
      </c>
      <c r="F1033" s="62" t="s">
        <v>12411</v>
      </c>
      <c r="G1033" s="3" t="s">
        <v>12770</v>
      </c>
      <c r="H1033" s="183">
        <v>0.26720647773279349</v>
      </c>
    </row>
    <row r="1034" spans="1:8">
      <c r="A1034" s="62">
        <v>1032</v>
      </c>
      <c r="B1034" s="188" t="s">
        <v>12776</v>
      </c>
      <c r="C1034" s="33" t="str">
        <f t="shared" si="32"/>
        <v>Yes</v>
      </c>
      <c r="D1034" s="30">
        <f t="shared" si="33"/>
        <v>1.1299999999999999</v>
      </c>
      <c r="E1034" s="30">
        <v>3111</v>
      </c>
      <c r="F1034" s="62" t="s">
        <v>12411</v>
      </c>
      <c r="G1034" s="3" t="s">
        <v>12770</v>
      </c>
      <c r="H1034" s="183">
        <v>0.45748987854251005</v>
      </c>
    </row>
    <row r="1035" spans="1:8">
      <c r="A1035" s="62">
        <v>1033</v>
      </c>
      <c r="B1035" s="188" t="s">
        <v>12777</v>
      </c>
      <c r="C1035" s="33" t="str">
        <f t="shared" si="32"/>
        <v>Yes</v>
      </c>
      <c r="D1035" s="30">
        <f t="shared" si="33"/>
        <v>0.38</v>
      </c>
      <c r="E1035" s="30">
        <v>1046</v>
      </c>
      <c r="F1035" s="62" t="s">
        <v>12411</v>
      </c>
      <c r="G1035" s="3" t="s">
        <v>12770</v>
      </c>
      <c r="H1035" s="183">
        <v>0.15384615384615383</v>
      </c>
    </row>
    <row r="1036" spans="1:8">
      <c r="A1036" s="62">
        <v>1034</v>
      </c>
      <c r="B1036" s="188" t="s">
        <v>12778</v>
      </c>
      <c r="C1036" s="33" t="str">
        <f t="shared" si="32"/>
        <v>Yes</v>
      </c>
      <c r="D1036" s="30">
        <f t="shared" si="33"/>
        <v>1.75</v>
      </c>
      <c r="E1036" s="30">
        <v>4818</v>
      </c>
      <c r="F1036" s="62" t="s">
        <v>12411</v>
      </c>
      <c r="G1036" s="3" t="s">
        <v>12770</v>
      </c>
      <c r="H1036" s="183">
        <v>0.70850202429149789</v>
      </c>
    </row>
    <row r="1037" spans="1:8">
      <c r="A1037" s="62">
        <v>1035</v>
      </c>
      <c r="B1037" s="189" t="s">
        <v>12779</v>
      </c>
      <c r="C1037" s="33" t="str">
        <f t="shared" si="32"/>
        <v>Yes</v>
      </c>
      <c r="D1037" s="30">
        <f t="shared" si="33"/>
        <v>1.3900000000000001</v>
      </c>
      <c r="E1037" s="160">
        <v>3827</v>
      </c>
      <c r="F1037" s="62" t="s">
        <v>11781</v>
      </c>
      <c r="G1037" s="3" t="s">
        <v>12770</v>
      </c>
      <c r="H1037" s="190">
        <v>0.56275303643724695</v>
      </c>
    </row>
    <row r="1038" spans="1:8">
      <c r="A1038" s="62">
        <v>1036</v>
      </c>
      <c r="B1038" s="188" t="s">
        <v>12780</v>
      </c>
      <c r="C1038" s="33" t="str">
        <f t="shared" si="32"/>
        <v>Yes</v>
      </c>
      <c r="D1038" s="30">
        <f t="shared" si="33"/>
        <v>1.66</v>
      </c>
      <c r="E1038" s="30">
        <v>4570</v>
      </c>
      <c r="F1038" s="62" t="s">
        <v>12411</v>
      </c>
      <c r="G1038" s="3" t="s">
        <v>12770</v>
      </c>
      <c r="H1038" s="183">
        <v>0.67206477732793513</v>
      </c>
    </row>
    <row r="1039" spans="1:8">
      <c r="A1039" s="62">
        <v>1037</v>
      </c>
      <c r="B1039" s="188" t="s">
        <v>12781</v>
      </c>
      <c r="C1039" s="33" t="str">
        <f t="shared" si="32"/>
        <v>Yes</v>
      </c>
      <c r="D1039" s="30">
        <f t="shared" si="33"/>
        <v>3.6</v>
      </c>
      <c r="E1039" s="30">
        <v>9911</v>
      </c>
      <c r="F1039" s="62" t="s">
        <v>12411</v>
      </c>
      <c r="G1039" s="3" t="s">
        <v>12770</v>
      </c>
      <c r="H1039" s="183">
        <v>1.4574898785425101</v>
      </c>
    </row>
    <row r="1040" spans="1:8">
      <c r="A1040" s="62">
        <v>1038</v>
      </c>
      <c r="B1040" s="191" t="s">
        <v>12782</v>
      </c>
      <c r="C1040" s="33" t="str">
        <f t="shared" si="32"/>
        <v>Yes</v>
      </c>
      <c r="D1040" s="30">
        <f t="shared" si="33"/>
        <v>2.75</v>
      </c>
      <c r="E1040" s="30">
        <v>7571</v>
      </c>
      <c r="F1040" s="62" t="s">
        <v>12411</v>
      </c>
      <c r="G1040" s="3" t="s">
        <v>12770</v>
      </c>
      <c r="H1040" s="183">
        <v>1.1133603238866396</v>
      </c>
    </row>
    <row r="1041" spans="1:8">
      <c r="A1041" s="62">
        <v>1039</v>
      </c>
      <c r="B1041" s="188" t="s">
        <v>12783</v>
      </c>
      <c r="C1041" s="33" t="str">
        <f t="shared" si="32"/>
        <v>Yes</v>
      </c>
      <c r="D1041" s="30">
        <f t="shared" si="33"/>
        <v>2.31</v>
      </c>
      <c r="E1041" s="30">
        <v>6360</v>
      </c>
      <c r="F1041" s="62" t="s">
        <v>12411</v>
      </c>
      <c r="G1041" s="3" t="s">
        <v>12770</v>
      </c>
      <c r="H1041" s="183">
        <v>0.93522267206477727</v>
      </c>
    </row>
    <row r="1042" spans="1:8">
      <c r="A1042" s="62">
        <v>1040</v>
      </c>
      <c r="B1042" s="188" t="s">
        <v>12784</v>
      </c>
      <c r="C1042" s="33" t="str">
        <f t="shared" si="32"/>
        <v>Yes</v>
      </c>
      <c r="D1042" s="30">
        <f t="shared" si="33"/>
        <v>0.45</v>
      </c>
      <c r="E1042" s="30">
        <v>1239</v>
      </c>
      <c r="F1042" s="62" t="s">
        <v>12411</v>
      </c>
      <c r="G1042" s="3" t="s">
        <v>12770</v>
      </c>
      <c r="H1042" s="183">
        <v>0.18218623481781376</v>
      </c>
    </row>
    <row r="1043" spans="1:8">
      <c r="A1043" s="62">
        <v>1041</v>
      </c>
      <c r="B1043" s="188" t="s">
        <v>12785</v>
      </c>
      <c r="C1043" s="33" t="str">
        <f t="shared" si="32"/>
        <v>No</v>
      </c>
      <c r="D1043" s="30">
        <f t="shared" si="33"/>
        <v>4.9400000000000004</v>
      </c>
      <c r="E1043" s="30">
        <v>13600</v>
      </c>
      <c r="F1043" s="62" t="s">
        <v>11772</v>
      </c>
      <c r="G1043" s="3" t="s">
        <v>12770</v>
      </c>
      <c r="H1043" s="183">
        <v>2</v>
      </c>
    </row>
    <row r="1044" spans="1:8">
      <c r="A1044" s="62">
        <v>1042</v>
      </c>
      <c r="B1044" s="188" t="s">
        <v>12786</v>
      </c>
      <c r="C1044" s="33" t="str">
        <f t="shared" si="32"/>
        <v>Yes</v>
      </c>
      <c r="D1044" s="30">
        <f t="shared" si="33"/>
        <v>2.4400000000000004</v>
      </c>
      <c r="E1044" s="30">
        <v>6717</v>
      </c>
      <c r="F1044" s="62" t="s">
        <v>12411</v>
      </c>
      <c r="G1044" s="3" t="s">
        <v>12770</v>
      </c>
      <c r="H1044" s="183">
        <v>0.98785425101214586</v>
      </c>
    </row>
    <row r="1045" spans="1:8">
      <c r="A1045" s="62">
        <v>1043</v>
      </c>
      <c r="B1045" s="191" t="s">
        <v>12787</v>
      </c>
      <c r="C1045" s="33" t="str">
        <f t="shared" si="32"/>
        <v>Yes</v>
      </c>
      <c r="D1045" s="30">
        <f t="shared" si="33"/>
        <v>0.44</v>
      </c>
      <c r="E1045" s="30">
        <v>1211</v>
      </c>
      <c r="F1045" s="62" t="s">
        <v>12411</v>
      </c>
      <c r="G1045" s="3" t="s">
        <v>12770</v>
      </c>
      <c r="H1045" s="183">
        <v>0.17813765182186234</v>
      </c>
    </row>
    <row r="1046" spans="1:8">
      <c r="A1046" s="62">
        <v>1044</v>
      </c>
      <c r="B1046" s="191" t="s">
        <v>12788</v>
      </c>
      <c r="C1046" s="33" t="str">
        <f t="shared" si="32"/>
        <v>Yes</v>
      </c>
      <c r="D1046" s="30">
        <f t="shared" si="33"/>
        <v>0.78</v>
      </c>
      <c r="E1046" s="30">
        <v>2147</v>
      </c>
      <c r="F1046" s="62" t="s">
        <v>12411</v>
      </c>
      <c r="G1046" s="3" t="s">
        <v>12770</v>
      </c>
      <c r="H1046" s="183">
        <v>0.31578947368421051</v>
      </c>
    </row>
    <row r="1047" spans="1:8">
      <c r="A1047" s="62">
        <v>1045</v>
      </c>
      <c r="B1047" s="188" t="s">
        <v>12789</v>
      </c>
      <c r="C1047" s="33" t="str">
        <f t="shared" si="32"/>
        <v>Yes</v>
      </c>
      <c r="D1047" s="30">
        <f t="shared" si="33"/>
        <v>1.86</v>
      </c>
      <c r="E1047" s="30">
        <v>5121</v>
      </c>
      <c r="F1047" s="62" t="s">
        <v>12411</v>
      </c>
      <c r="G1047" s="3" t="s">
        <v>12770</v>
      </c>
      <c r="H1047" s="183">
        <v>0.75303643724696356</v>
      </c>
    </row>
    <row r="1048" spans="1:8">
      <c r="A1048" s="62">
        <v>1046</v>
      </c>
      <c r="B1048" s="188" t="s">
        <v>12790</v>
      </c>
      <c r="C1048" s="33" t="str">
        <f t="shared" si="32"/>
        <v>Yes</v>
      </c>
      <c r="D1048" s="30">
        <f t="shared" si="33"/>
        <v>2.39</v>
      </c>
      <c r="E1048" s="30">
        <v>6580</v>
      </c>
      <c r="F1048" s="62" t="s">
        <v>12411</v>
      </c>
      <c r="G1048" s="3" t="s">
        <v>12770</v>
      </c>
      <c r="H1048" s="183">
        <v>0.96761133603238869</v>
      </c>
    </row>
    <row r="1049" spans="1:8">
      <c r="A1049" s="62">
        <v>1047</v>
      </c>
      <c r="B1049" s="191" t="s">
        <v>12791</v>
      </c>
      <c r="C1049" s="33" t="str">
        <f t="shared" si="32"/>
        <v>Yes</v>
      </c>
      <c r="D1049" s="30">
        <f t="shared" si="33"/>
        <v>3.09</v>
      </c>
      <c r="E1049" s="30">
        <v>8507</v>
      </c>
      <c r="F1049" s="62" t="s">
        <v>12411</v>
      </c>
      <c r="G1049" s="3" t="s">
        <v>12770</v>
      </c>
      <c r="H1049" s="183">
        <v>1.2510121457489878</v>
      </c>
    </row>
    <row r="1050" spans="1:8">
      <c r="A1050" s="62">
        <v>1048</v>
      </c>
      <c r="B1050" s="188" t="s">
        <v>12792</v>
      </c>
      <c r="C1050" s="33" t="str">
        <f t="shared" si="32"/>
        <v>Yes</v>
      </c>
      <c r="D1050" s="30">
        <f t="shared" si="33"/>
        <v>2.73</v>
      </c>
      <c r="E1050" s="30">
        <v>7516</v>
      </c>
      <c r="F1050" s="62" t="s">
        <v>12411</v>
      </c>
      <c r="G1050" s="3" t="s">
        <v>12770</v>
      </c>
      <c r="H1050" s="183">
        <v>1.1052631578947367</v>
      </c>
    </row>
    <row r="1051" spans="1:8">
      <c r="A1051" s="62">
        <v>1049</v>
      </c>
      <c r="B1051" s="191" t="s">
        <v>12793</v>
      </c>
      <c r="C1051" s="33" t="str">
        <f t="shared" si="32"/>
        <v>Yes</v>
      </c>
      <c r="D1051" s="30">
        <f t="shared" si="33"/>
        <v>2.58</v>
      </c>
      <c r="E1051" s="30">
        <v>7103</v>
      </c>
      <c r="F1051" s="62" t="s">
        <v>12411</v>
      </c>
      <c r="G1051" s="3" t="s">
        <v>12770</v>
      </c>
      <c r="H1051" s="183">
        <v>1.0445344129554655</v>
      </c>
    </row>
    <row r="1052" spans="1:8">
      <c r="A1052" s="62">
        <v>1050</v>
      </c>
      <c r="B1052" s="188" t="s">
        <v>12794</v>
      </c>
      <c r="C1052" s="33" t="str">
        <f t="shared" si="32"/>
        <v>Yes</v>
      </c>
      <c r="D1052" s="30">
        <f t="shared" si="33"/>
        <v>3.8099999999999996</v>
      </c>
      <c r="E1052" s="30">
        <v>10489</v>
      </c>
      <c r="F1052" s="62" t="s">
        <v>12411</v>
      </c>
      <c r="G1052" s="3" t="s">
        <v>12770</v>
      </c>
      <c r="H1052" s="183">
        <v>1.5425101214574897</v>
      </c>
    </row>
    <row r="1053" spans="1:8">
      <c r="A1053" s="62">
        <v>1051</v>
      </c>
      <c r="B1053" s="188" t="s">
        <v>12795</v>
      </c>
      <c r="C1053" s="33" t="str">
        <f t="shared" si="32"/>
        <v>Yes</v>
      </c>
      <c r="D1053" s="30">
        <f t="shared" si="33"/>
        <v>0.7400000000000001</v>
      </c>
      <c r="E1053" s="30">
        <v>2037</v>
      </c>
      <c r="F1053" s="62" t="s">
        <v>12411</v>
      </c>
      <c r="G1053" s="3" t="s">
        <v>12770</v>
      </c>
      <c r="H1053" s="183">
        <v>0.29959514170040485</v>
      </c>
    </row>
    <row r="1054" spans="1:8">
      <c r="A1054" s="62">
        <v>1052</v>
      </c>
      <c r="B1054" s="188" t="s">
        <v>12796</v>
      </c>
      <c r="C1054" s="33" t="str">
        <f t="shared" si="32"/>
        <v>Yes</v>
      </c>
      <c r="D1054" s="30">
        <f t="shared" si="33"/>
        <v>0.77</v>
      </c>
      <c r="E1054" s="30">
        <v>2120</v>
      </c>
      <c r="F1054" s="62" t="s">
        <v>12411</v>
      </c>
      <c r="G1054" s="3" t="s">
        <v>12770</v>
      </c>
      <c r="H1054" s="183">
        <v>0.31174089068825911</v>
      </c>
    </row>
    <row r="1055" spans="1:8">
      <c r="A1055" s="62">
        <v>1053</v>
      </c>
      <c r="B1055" s="188" t="s">
        <v>12797</v>
      </c>
      <c r="C1055" s="33" t="str">
        <f t="shared" si="32"/>
        <v>Yes</v>
      </c>
      <c r="D1055" s="30">
        <f t="shared" si="33"/>
        <v>2.2599999999999998</v>
      </c>
      <c r="E1055" s="30">
        <v>6222</v>
      </c>
      <c r="F1055" s="62" t="s">
        <v>12411</v>
      </c>
      <c r="G1055" s="3" t="s">
        <v>12770</v>
      </c>
      <c r="H1055" s="183">
        <v>0.91497975708502011</v>
      </c>
    </row>
    <row r="1056" spans="1:8">
      <c r="A1056" s="62">
        <v>1054</v>
      </c>
      <c r="B1056" s="188" t="s">
        <v>12798</v>
      </c>
      <c r="C1056" s="33" t="str">
        <f t="shared" si="32"/>
        <v>Yes</v>
      </c>
      <c r="D1056" s="30">
        <f t="shared" si="33"/>
        <v>3.97</v>
      </c>
      <c r="E1056" s="30">
        <v>10930</v>
      </c>
      <c r="F1056" s="62" t="s">
        <v>12411</v>
      </c>
      <c r="G1056" s="3" t="s">
        <v>12770</v>
      </c>
      <c r="H1056" s="183">
        <v>1.6072874493927125</v>
      </c>
    </row>
    <row r="1057" spans="1:8">
      <c r="A1057" s="62">
        <v>1055</v>
      </c>
      <c r="B1057" s="188" t="s">
        <v>12799</v>
      </c>
      <c r="C1057" s="33" t="str">
        <f t="shared" si="32"/>
        <v>No</v>
      </c>
      <c r="D1057" s="30">
        <f t="shared" si="33"/>
        <v>4.9400000000000004</v>
      </c>
      <c r="E1057" s="30">
        <v>13600</v>
      </c>
      <c r="F1057" s="62" t="s">
        <v>12411</v>
      </c>
      <c r="G1057" s="3" t="s">
        <v>12770</v>
      </c>
      <c r="H1057" s="183">
        <v>2</v>
      </c>
    </row>
    <row r="1058" spans="1:8">
      <c r="A1058" s="62">
        <v>1056</v>
      </c>
      <c r="B1058" s="188" t="s">
        <v>12800</v>
      </c>
      <c r="C1058" s="33" t="str">
        <f t="shared" si="32"/>
        <v>Yes</v>
      </c>
      <c r="D1058" s="30">
        <f t="shared" si="33"/>
        <v>2.56</v>
      </c>
      <c r="E1058" s="30">
        <v>7048</v>
      </c>
      <c r="F1058" s="62" t="s">
        <v>12411</v>
      </c>
      <c r="G1058" s="3" t="s">
        <v>12770</v>
      </c>
      <c r="H1058" s="183">
        <v>1.0364372469635628</v>
      </c>
    </row>
    <row r="1059" spans="1:8">
      <c r="A1059" s="62">
        <v>1057</v>
      </c>
      <c r="B1059" s="191" t="s">
        <v>12801</v>
      </c>
      <c r="C1059" s="33" t="str">
        <f t="shared" si="32"/>
        <v>Yes</v>
      </c>
      <c r="D1059" s="30">
        <f t="shared" si="33"/>
        <v>2.95</v>
      </c>
      <c r="E1059" s="30">
        <v>8121</v>
      </c>
      <c r="F1059" s="62" t="s">
        <v>12411</v>
      </c>
      <c r="G1059" s="3" t="s">
        <v>12770</v>
      </c>
      <c r="H1059" s="183">
        <v>1.1943319838056681</v>
      </c>
    </row>
    <row r="1060" spans="1:8">
      <c r="A1060" s="62">
        <v>1058</v>
      </c>
      <c r="B1060" s="188" t="s">
        <v>12802</v>
      </c>
      <c r="C1060" s="33" t="str">
        <f t="shared" si="32"/>
        <v>Yes</v>
      </c>
      <c r="D1060" s="30">
        <f t="shared" si="33"/>
        <v>0.5</v>
      </c>
      <c r="E1060" s="30">
        <v>1377</v>
      </c>
      <c r="F1060" s="62" t="s">
        <v>11772</v>
      </c>
      <c r="G1060" s="3" t="s">
        <v>12770</v>
      </c>
      <c r="H1060" s="183">
        <v>0.20242914979757085</v>
      </c>
    </row>
    <row r="1061" spans="1:8">
      <c r="A1061" s="62">
        <v>1059</v>
      </c>
      <c r="B1061" s="188" t="s">
        <v>12803</v>
      </c>
      <c r="C1061" s="33" t="str">
        <f t="shared" si="32"/>
        <v>Yes</v>
      </c>
      <c r="D1061" s="30">
        <f t="shared" si="33"/>
        <v>1.4700000000000002</v>
      </c>
      <c r="E1061" s="30">
        <v>4047</v>
      </c>
      <c r="F1061" s="62" t="s">
        <v>11781</v>
      </c>
      <c r="G1061" s="3" t="s">
        <v>12770</v>
      </c>
      <c r="H1061" s="183">
        <v>0.59514170040485836</v>
      </c>
    </row>
    <row r="1062" spans="1:8">
      <c r="A1062" s="62">
        <v>1060</v>
      </c>
      <c r="B1062" s="188" t="s">
        <v>12804</v>
      </c>
      <c r="C1062" s="33" t="str">
        <f t="shared" si="32"/>
        <v>Yes</v>
      </c>
      <c r="D1062" s="30">
        <f t="shared" si="33"/>
        <v>2.13</v>
      </c>
      <c r="E1062" s="30">
        <v>5864</v>
      </c>
      <c r="F1062" s="62" t="s">
        <v>12411</v>
      </c>
      <c r="G1062" s="3" t="s">
        <v>12770</v>
      </c>
      <c r="H1062" s="183">
        <v>0.86234817813765174</v>
      </c>
    </row>
    <row r="1063" spans="1:8">
      <c r="A1063" s="62">
        <v>1061</v>
      </c>
      <c r="B1063" s="173" t="s">
        <v>12805</v>
      </c>
      <c r="C1063" s="33" t="str">
        <f t="shared" si="32"/>
        <v>Yes</v>
      </c>
      <c r="D1063" s="30">
        <f t="shared" si="33"/>
        <v>0.65</v>
      </c>
      <c r="E1063" s="11">
        <v>1789</v>
      </c>
      <c r="F1063" s="62" t="s">
        <v>12411</v>
      </c>
      <c r="G1063" s="3" t="s">
        <v>12770</v>
      </c>
      <c r="H1063" s="183">
        <v>0.26315789473684209</v>
      </c>
    </row>
    <row r="1064" spans="1:8">
      <c r="A1064" s="62">
        <v>1062</v>
      </c>
      <c r="B1064" s="188" t="s">
        <v>12806</v>
      </c>
      <c r="C1064" s="33" t="str">
        <f t="shared" si="32"/>
        <v>Yes</v>
      </c>
      <c r="D1064" s="30">
        <f t="shared" si="33"/>
        <v>1.85</v>
      </c>
      <c r="E1064" s="30">
        <v>5093</v>
      </c>
      <c r="F1064" s="62" t="s">
        <v>12411</v>
      </c>
      <c r="G1064" s="3" t="s">
        <v>12770</v>
      </c>
      <c r="H1064" s="183">
        <v>0.74898785425101211</v>
      </c>
    </row>
    <row r="1065" spans="1:8">
      <c r="A1065" s="62">
        <v>1063</v>
      </c>
      <c r="B1065" s="188" t="s">
        <v>12807</v>
      </c>
      <c r="C1065" s="33" t="str">
        <f t="shared" si="32"/>
        <v>Yes</v>
      </c>
      <c r="D1065" s="30">
        <f t="shared" si="33"/>
        <v>3.17</v>
      </c>
      <c r="E1065" s="30">
        <v>8727</v>
      </c>
      <c r="F1065" s="62" t="s">
        <v>12411</v>
      </c>
      <c r="G1065" s="3" t="s">
        <v>12770</v>
      </c>
      <c r="H1065" s="183">
        <v>1.283400809716599</v>
      </c>
    </row>
    <row r="1066" spans="1:8">
      <c r="A1066" s="62">
        <v>1064</v>
      </c>
      <c r="B1066" s="188" t="s">
        <v>12808</v>
      </c>
      <c r="C1066" s="33" t="str">
        <f t="shared" si="32"/>
        <v>Yes</v>
      </c>
      <c r="D1066" s="30">
        <f t="shared" si="33"/>
        <v>0.86</v>
      </c>
      <c r="E1066" s="48">
        <v>2368</v>
      </c>
      <c r="F1066" s="62" t="s">
        <v>12411</v>
      </c>
      <c r="G1066" s="3" t="s">
        <v>12770</v>
      </c>
      <c r="H1066" s="192">
        <v>0.34817813765182182</v>
      </c>
    </row>
    <row r="1067" spans="1:8">
      <c r="A1067" s="62">
        <v>1065</v>
      </c>
      <c r="B1067" s="191" t="s">
        <v>12809</v>
      </c>
      <c r="C1067" s="33" t="str">
        <f t="shared" si="32"/>
        <v>Yes</v>
      </c>
      <c r="D1067" s="30">
        <f t="shared" si="33"/>
        <v>1.06</v>
      </c>
      <c r="E1067" s="30">
        <v>2918</v>
      </c>
      <c r="F1067" s="62" t="s">
        <v>12411</v>
      </c>
      <c r="G1067" s="3" t="s">
        <v>12770</v>
      </c>
      <c r="H1067" s="183">
        <v>0.4291497975708502</v>
      </c>
    </row>
    <row r="1068" spans="1:8">
      <c r="A1068" s="62">
        <v>1066</v>
      </c>
      <c r="B1068" s="188" t="s">
        <v>12810</v>
      </c>
      <c r="C1068" s="33" t="str">
        <f t="shared" si="32"/>
        <v>Yes</v>
      </c>
      <c r="D1068" s="30">
        <f t="shared" si="33"/>
        <v>2.08</v>
      </c>
      <c r="E1068" s="30">
        <v>5726</v>
      </c>
      <c r="F1068" s="62" t="s">
        <v>12411</v>
      </c>
      <c r="G1068" s="3" t="s">
        <v>12770</v>
      </c>
      <c r="H1068" s="183">
        <v>0.84210526315789469</v>
      </c>
    </row>
    <row r="1069" spans="1:8">
      <c r="A1069" s="62">
        <v>1067</v>
      </c>
      <c r="B1069" s="188" t="s">
        <v>12811</v>
      </c>
      <c r="C1069" s="33" t="str">
        <f t="shared" si="32"/>
        <v>Yes</v>
      </c>
      <c r="D1069" s="30">
        <f t="shared" si="33"/>
        <v>0.72000000000000008</v>
      </c>
      <c r="E1069" s="30">
        <v>1982</v>
      </c>
      <c r="F1069" s="62" t="s">
        <v>12411</v>
      </c>
      <c r="G1069" s="3" t="s">
        <v>12770</v>
      </c>
      <c r="H1069" s="183">
        <v>0.29149797570850206</v>
      </c>
    </row>
    <row r="1070" spans="1:8">
      <c r="A1070" s="62">
        <v>1068</v>
      </c>
      <c r="B1070" s="188" t="s">
        <v>12812</v>
      </c>
      <c r="C1070" s="33" t="str">
        <f t="shared" si="32"/>
        <v>Yes</v>
      </c>
      <c r="D1070" s="30">
        <f t="shared" si="33"/>
        <v>1.1400000000000001</v>
      </c>
      <c r="E1070" s="30">
        <v>3138</v>
      </c>
      <c r="F1070" s="62" t="s">
        <v>12411</v>
      </c>
      <c r="G1070" s="3" t="s">
        <v>12770</v>
      </c>
      <c r="H1070" s="183">
        <v>0.46153846153846156</v>
      </c>
    </row>
    <row r="1071" spans="1:8">
      <c r="A1071" s="62">
        <v>1069</v>
      </c>
      <c r="B1071" s="188" t="s">
        <v>11825</v>
      </c>
      <c r="C1071" s="33" t="str">
        <f t="shared" si="32"/>
        <v>Yes</v>
      </c>
      <c r="D1071" s="30">
        <f t="shared" si="33"/>
        <v>2.42</v>
      </c>
      <c r="E1071" s="30">
        <v>6662</v>
      </c>
      <c r="F1071" s="62" t="s">
        <v>12411</v>
      </c>
      <c r="G1071" s="3" t="s">
        <v>12770</v>
      </c>
      <c r="H1071" s="183">
        <v>0.97975708502024283</v>
      </c>
    </row>
    <row r="1072" spans="1:8">
      <c r="A1072" s="62">
        <v>1070</v>
      </c>
      <c r="B1072" s="188" t="s">
        <v>12813</v>
      </c>
      <c r="C1072" s="33" t="str">
        <f t="shared" si="32"/>
        <v>Yes</v>
      </c>
      <c r="D1072" s="30">
        <f t="shared" si="33"/>
        <v>1.8399999999999999</v>
      </c>
      <c r="E1072" s="30">
        <v>5066</v>
      </c>
      <c r="F1072" s="62" t="s">
        <v>12411</v>
      </c>
      <c r="G1072" s="3" t="s">
        <v>12770</v>
      </c>
      <c r="H1072" s="183">
        <v>0.74493927125506065</v>
      </c>
    </row>
    <row r="1073" spans="1:8">
      <c r="A1073" s="62">
        <v>1071</v>
      </c>
      <c r="B1073" s="188" t="s">
        <v>12814</v>
      </c>
      <c r="C1073" s="33" t="str">
        <f t="shared" si="32"/>
        <v>Yes</v>
      </c>
      <c r="D1073" s="30">
        <f t="shared" si="33"/>
        <v>3.66</v>
      </c>
      <c r="E1073" s="30">
        <v>10076</v>
      </c>
      <c r="F1073" s="62" t="s">
        <v>12411</v>
      </c>
      <c r="G1073" s="3" t="s">
        <v>12770</v>
      </c>
      <c r="H1073" s="183">
        <v>1.4817813765182186</v>
      </c>
    </row>
    <row r="1074" spans="1:8">
      <c r="A1074" s="62">
        <v>1072</v>
      </c>
      <c r="B1074" s="188" t="s">
        <v>12815</v>
      </c>
      <c r="C1074" s="33" t="str">
        <f t="shared" si="32"/>
        <v>Yes</v>
      </c>
      <c r="D1074" s="30">
        <f t="shared" si="33"/>
        <v>4.67</v>
      </c>
      <c r="E1074" s="30">
        <v>12857</v>
      </c>
      <c r="F1074" s="62" t="s">
        <v>12411</v>
      </c>
      <c r="G1074" s="3" t="s">
        <v>12770</v>
      </c>
      <c r="H1074" s="183">
        <v>1.8906882591093115</v>
      </c>
    </row>
    <row r="1075" spans="1:8">
      <c r="A1075" s="62">
        <v>1073</v>
      </c>
      <c r="B1075" s="188" t="s">
        <v>12816</v>
      </c>
      <c r="C1075" s="33" t="str">
        <f t="shared" si="32"/>
        <v>Yes</v>
      </c>
      <c r="D1075" s="30">
        <f t="shared" si="33"/>
        <v>2.42</v>
      </c>
      <c r="E1075" s="30">
        <v>6662</v>
      </c>
      <c r="F1075" s="62" t="s">
        <v>12411</v>
      </c>
      <c r="G1075" s="3" t="s">
        <v>12770</v>
      </c>
      <c r="H1075" s="183">
        <v>0.97975708502024283</v>
      </c>
    </row>
    <row r="1076" spans="1:8">
      <c r="A1076" s="62">
        <v>1074</v>
      </c>
      <c r="B1076" s="188" t="s">
        <v>12817</v>
      </c>
      <c r="C1076" s="33" t="str">
        <f t="shared" si="32"/>
        <v>Yes</v>
      </c>
      <c r="D1076" s="30">
        <f t="shared" si="33"/>
        <v>3.96</v>
      </c>
      <c r="E1076" s="30">
        <v>10902</v>
      </c>
      <c r="F1076" s="62" t="s">
        <v>12411</v>
      </c>
      <c r="G1076" s="3" t="s">
        <v>12770</v>
      </c>
      <c r="H1076" s="183">
        <v>1.6032388663967609</v>
      </c>
    </row>
    <row r="1077" spans="1:8">
      <c r="A1077" s="62">
        <v>1075</v>
      </c>
      <c r="B1077" s="188" t="s">
        <v>12818</v>
      </c>
      <c r="C1077" s="33" t="str">
        <f t="shared" si="32"/>
        <v>Yes</v>
      </c>
      <c r="D1077" s="30">
        <f t="shared" si="33"/>
        <v>0.94000000000000006</v>
      </c>
      <c r="E1077" s="30">
        <v>2588</v>
      </c>
      <c r="F1077" s="62" t="s">
        <v>12411</v>
      </c>
      <c r="G1077" s="3" t="s">
        <v>12770</v>
      </c>
      <c r="H1077" s="183">
        <v>0.38056680161943318</v>
      </c>
    </row>
    <row r="1078" spans="1:8">
      <c r="A1078" s="62">
        <v>1076</v>
      </c>
      <c r="B1078" s="188" t="s">
        <v>12819</v>
      </c>
      <c r="C1078" s="33" t="str">
        <f t="shared" si="32"/>
        <v>Yes</v>
      </c>
      <c r="D1078" s="30">
        <f t="shared" si="33"/>
        <v>0.89</v>
      </c>
      <c r="E1078" s="30">
        <v>2450</v>
      </c>
      <c r="F1078" s="62" t="s">
        <v>12411</v>
      </c>
      <c r="G1078" s="3" t="s">
        <v>12770</v>
      </c>
      <c r="H1078" s="183">
        <v>0.36032388663967607</v>
      </c>
    </row>
    <row r="1079" spans="1:8">
      <c r="A1079" s="62">
        <v>1077</v>
      </c>
      <c r="B1079" s="188" t="s">
        <v>12820</v>
      </c>
      <c r="C1079" s="33" t="str">
        <f t="shared" si="32"/>
        <v>Yes</v>
      </c>
      <c r="D1079" s="30">
        <f t="shared" si="33"/>
        <v>2.23</v>
      </c>
      <c r="E1079" s="30">
        <v>6139</v>
      </c>
      <c r="F1079" s="62" t="s">
        <v>12411</v>
      </c>
      <c r="G1079" s="3" t="s">
        <v>12770</v>
      </c>
      <c r="H1079" s="183">
        <v>0.90283400809716596</v>
      </c>
    </row>
    <row r="1080" spans="1:8">
      <c r="A1080" s="62">
        <v>1078</v>
      </c>
      <c r="B1080" s="188" t="s">
        <v>12821</v>
      </c>
      <c r="C1080" s="33" t="str">
        <f t="shared" si="32"/>
        <v>Yes</v>
      </c>
      <c r="D1080" s="30">
        <f t="shared" si="33"/>
        <v>1.08</v>
      </c>
      <c r="E1080" s="30">
        <v>2973</v>
      </c>
      <c r="F1080" s="62" t="s">
        <v>12411</v>
      </c>
      <c r="G1080" s="3" t="s">
        <v>12770</v>
      </c>
      <c r="H1080" s="183">
        <v>0.43724696356275305</v>
      </c>
    </row>
    <row r="1081" spans="1:8">
      <c r="A1081" s="62">
        <v>1079</v>
      </c>
      <c r="B1081" s="188" t="s">
        <v>12822</v>
      </c>
      <c r="C1081" s="33" t="str">
        <f t="shared" si="32"/>
        <v>Yes</v>
      </c>
      <c r="D1081" s="30">
        <f t="shared" si="33"/>
        <v>3.73</v>
      </c>
      <c r="E1081" s="30">
        <v>10269</v>
      </c>
      <c r="F1081" s="62" t="s">
        <v>12411</v>
      </c>
      <c r="G1081" s="3" t="s">
        <v>12770</v>
      </c>
      <c r="H1081" s="183">
        <v>1.5101214574898785</v>
      </c>
    </row>
    <row r="1082" spans="1:8">
      <c r="A1082" s="62">
        <v>1080</v>
      </c>
      <c r="B1082" s="188" t="s">
        <v>12823</v>
      </c>
      <c r="C1082" s="33" t="str">
        <f t="shared" si="32"/>
        <v>Yes</v>
      </c>
      <c r="D1082" s="30">
        <f t="shared" si="33"/>
        <v>0.75</v>
      </c>
      <c r="E1082" s="30">
        <v>2065</v>
      </c>
      <c r="F1082" s="62" t="s">
        <v>12411</v>
      </c>
      <c r="G1082" s="3" t="s">
        <v>12770</v>
      </c>
      <c r="H1082" s="183">
        <v>0.30364372469635625</v>
      </c>
    </row>
    <row r="1083" spans="1:8">
      <c r="A1083" s="62">
        <v>1081</v>
      </c>
      <c r="B1083" s="188" t="s">
        <v>12824</v>
      </c>
      <c r="C1083" s="33" t="str">
        <f t="shared" si="32"/>
        <v>Yes</v>
      </c>
      <c r="D1083" s="30">
        <f t="shared" si="33"/>
        <v>2.8</v>
      </c>
      <c r="E1083" s="30">
        <v>7709</v>
      </c>
      <c r="F1083" s="62" t="s">
        <v>11781</v>
      </c>
      <c r="G1083" s="3" t="s">
        <v>12770</v>
      </c>
      <c r="H1083" s="183">
        <v>1.1336032388663966</v>
      </c>
    </row>
    <row r="1084" spans="1:8">
      <c r="A1084" s="62">
        <v>1082</v>
      </c>
      <c r="B1084" s="188" t="s">
        <v>12825</v>
      </c>
      <c r="C1084" s="33" t="str">
        <f t="shared" si="32"/>
        <v>Yes</v>
      </c>
      <c r="D1084" s="30">
        <f t="shared" si="33"/>
        <v>2.8099999999999996</v>
      </c>
      <c r="E1084" s="30">
        <v>7736</v>
      </c>
      <c r="F1084" s="62" t="s">
        <v>12411</v>
      </c>
      <c r="G1084" s="3" t="s">
        <v>12770</v>
      </c>
      <c r="H1084" s="183">
        <v>1.1376518218623479</v>
      </c>
    </row>
    <row r="1085" spans="1:8">
      <c r="A1085" s="62">
        <v>1083</v>
      </c>
      <c r="B1085" s="188" t="s">
        <v>12826</v>
      </c>
      <c r="C1085" s="33" t="str">
        <f t="shared" si="32"/>
        <v>Yes</v>
      </c>
      <c r="D1085" s="30">
        <f t="shared" si="33"/>
        <v>1.6799999999999997</v>
      </c>
      <c r="E1085" s="30">
        <v>4625</v>
      </c>
      <c r="F1085" s="62" t="s">
        <v>12411</v>
      </c>
      <c r="G1085" s="3" t="s">
        <v>12770</v>
      </c>
      <c r="H1085" s="183">
        <v>0.68016194331983792</v>
      </c>
    </row>
    <row r="1086" spans="1:8">
      <c r="A1086" s="62">
        <v>1084</v>
      </c>
      <c r="B1086" s="188" t="s">
        <v>12827</v>
      </c>
      <c r="C1086" s="33" t="str">
        <f t="shared" si="32"/>
        <v>Yes</v>
      </c>
      <c r="D1086" s="30">
        <f t="shared" si="33"/>
        <v>1.63</v>
      </c>
      <c r="E1086" s="30">
        <v>4487</v>
      </c>
      <c r="F1086" s="62" t="s">
        <v>12411</v>
      </c>
      <c r="G1086" s="3" t="s">
        <v>12770</v>
      </c>
      <c r="H1086" s="183">
        <v>0.65991902834008087</v>
      </c>
    </row>
    <row r="1087" spans="1:8">
      <c r="A1087" s="62">
        <v>1085</v>
      </c>
      <c r="B1087" s="188" t="s">
        <v>12828</v>
      </c>
      <c r="C1087" s="33" t="str">
        <f t="shared" si="32"/>
        <v>Yes</v>
      </c>
      <c r="D1087" s="30">
        <f t="shared" si="33"/>
        <v>0.51</v>
      </c>
      <c r="E1087" s="30">
        <v>1404</v>
      </c>
      <c r="F1087" s="62" t="s">
        <v>12411</v>
      </c>
      <c r="G1087" s="3" t="s">
        <v>12770</v>
      </c>
      <c r="H1087" s="183">
        <v>0.20647773279352225</v>
      </c>
    </row>
    <row r="1088" spans="1:8">
      <c r="A1088" s="62">
        <v>1086</v>
      </c>
      <c r="B1088" s="188" t="s">
        <v>12829</v>
      </c>
      <c r="C1088" s="33" t="str">
        <f t="shared" si="32"/>
        <v>Yes</v>
      </c>
      <c r="D1088" s="30">
        <f t="shared" si="33"/>
        <v>2.2799999999999998</v>
      </c>
      <c r="E1088" s="30">
        <v>6277</v>
      </c>
      <c r="F1088" s="62" t="s">
        <v>12411</v>
      </c>
      <c r="G1088" s="3" t="s">
        <v>12770</v>
      </c>
      <c r="H1088" s="183">
        <v>0.92307692307692291</v>
      </c>
    </row>
    <row r="1089" spans="1:8">
      <c r="A1089" s="62">
        <v>1087</v>
      </c>
      <c r="B1089" s="188" t="s">
        <v>12830</v>
      </c>
      <c r="C1089" s="33" t="str">
        <f t="shared" si="32"/>
        <v>Yes</v>
      </c>
      <c r="D1089" s="30">
        <f t="shared" si="33"/>
        <v>3.8700000000000006</v>
      </c>
      <c r="E1089" s="30">
        <v>10654</v>
      </c>
      <c r="F1089" s="62" t="s">
        <v>11781</v>
      </c>
      <c r="G1089" s="3" t="s">
        <v>12770</v>
      </c>
      <c r="H1089" s="183">
        <v>1.5668016194331984</v>
      </c>
    </row>
    <row r="1090" spans="1:8">
      <c r="A1090" s="62">
        <v>1088</v>
      </c>
      <c r="B1090" s="188" t="s">
        <v>12831</v>
      </c>
      <c r="C1090" s="33" t="str">
        <f t="shared" si="32"/>
        <v>Yes</v>
      </c>
      <c r="D1090" s="30">
        <f t="shared" si="33"/>
        <v>0.54</v>
      </c>
      <c r="E1090" s="30">
        <v>1487</v>
      </c>
      <c r="F1090" s="62" t="s">
        <v>11777</v>
      </c>
      <c r="G1090" s="3" t="s">
        <v>12770</v>
      </c>
      <c r="H1090" s="183">
        <v>0.21862348178137653</v>
      </c>
    </row>
    <row r="1091" spans="1:8">
      <c r="A1091" s="62">
        <v>1089</v>
      </c>
      <c r="B1091" s="188" t="s">
        <v>12832</v>
      </c>
      <c r="C1091" s="33" t="str">
        <f t="shared" ref="C1091:C1154" si="34">IF(H1091=2,"No","Yes")</f>
        <v>Yes</v>
      </c>
      <c r="D1091" s="30">
        <f t="shared" si="33"/>
        <v>1.5699999999999998</v>
      </c>
      <c r="E1091" s="30">
        <v>4322</v>
      </c>
      <c r="F1091" s="62" t="s">
        <v>12411</v>
      </c>
      <c r="G1091" s="3" t="s">
        <v>12770</v>
      </c>
      <c r="H1091" s="183">
        <v>0.63562753036437236</v>
      </c>
    </row>
    <row r="1092" spans="1:8">
      <c r="A1092" s="62">
        <v>1090</v>
      </c>
      <c r="B1092" s="191" t="s">
        <v>12833</v>
      </c>
      <c r="C1092" s="33" t="str">
        <f t="shared" si="34"/>
        <v>Yes</v>
      </c>
      <c r="D1092" s="30">
        <f t="shared" ref="D1092:D1155" si="35">H1092*2.47</f>
        <v>2.42</v>
      </c>
      <c r="E1092" s="30">
        <v>6662</v>
      </c>
      <c r="F1092" s="62" t="s">
        <v>11781</v>
      </c>
      <c r="G1092" s="3" t="s">
        <v>12770</v>
      </c>
      <c r="H1092" s="183">
        <v>0.97975708502024283</v>
      </c>
    </row>
    <row r="1093" spans="1:8">
      <c r="A1093" s="62">
        <v>1091</v>
      </c>
      <c r="B1093" s="188" t="s">
        <v>12834</v>
      </c>
      <c r="C1093" s="33" t="str">
        <f t="shared" si="34"/>
        <v>Yes</v>
      </c>
      <c r="D1093" s="30">
        <f t="shared" si="35"/>
        <v>2.2200000000000002</v>
      </c>
      <c r="E1093" s="30">
        <v>6112</v>
      </c>
      <c r="F1093" s="62" t="s">
        <v>12411</v>
      </c>
      <c r="G1093" s="3" t="s">
        <v>12770</v>
      </c>
      <c r="H1093" s="183">
        <v>0.89878542510121462</v>
      </c>
    </row>
    <row r="1094" spans="1:8">
      <c r="A1094" s="62">
        <v>1092</v>
      </c>
      <c r="B1094" s="188" t="s">
        <v>12835</v>
      </c>
      <c r="C1094" s="33" t="str">
        <f t="shared" si="34"/>
        <v>Yes</v>
      </c>
      <c r="D1094" s="30">
        <f t="shared" si="35"/>
        <v>1.3</v>
      </c>
      <c r="E1094" s="30">
        <v>3579</v>
      </c>
      <c r="F1094" s="62" t="s">
        <v>12411</v>
      </c>
      <c r="G1094" s="3" t="s">
        <v>12770</v>
      </c>
      <c r="H1094" s="183">
        <v>0.52631578947368418</v>
      </c>
    </row>
    <row r="1095" spans="1:8">
      <c r="A1095" s="62">
        <v>1093</v>
      </c>
      <c r="B1095" s="188" t="s">
        <v>12836</v>
      </c>
      <c r="C1095" s="33" t="str">
        <f t="shared" si="34"/>
        <v>Yes</v>
      </c>
      <c r="D1095" s="30">
        <f t="shared" si="35"/>
        <v>1.4700000000000002</v>
      </c>
      <c r="E1095" s="30">
        <v>4047</v>
      </c>
      <c r="F1095" s="62" t="s">
        <v>12411</v>
      </c>
      <c r="G1095" s="3" t="s">
        <v>12770</v>
      </c>
      <c r="H1095" s="183">
        <v>0.59514170040485836</v>
      </c>
    </row>
    <row r="1096" spans="1:8">
      <c r="A1096" s="62">
        <v>1094</v>
      </c>
      <c r="B1096" s="188" t="s">
        <v>12837</v>
      </c>
      <c r="C1096" s="33" t="str">
        <f t="shared" si="34"/>
        <v>Yes</v>
      </c>
      <c r="D1096" s="30">
        <f t="shared" si="35"/>
        <v>0.38</v>
      </c>
      <c r="E1096" s="30">
        <v>1046</v>
      </c>
      <c r="F1096" s="62" t="s">
        <v>12411</v>
      </c>
      <c r="G1096" s="3" t="s">
        <v>12770</v>
      </c>
      <c r="H1096" s="183">
        <v>0.15384615384615383</v>
      </c>
    </row>
    <row r="1097" spans="1:8">
      <c r="A1097" s="62">
        <v>1095</v>
      </c>
      <c r="B1097" s="188" t="s">
        <v>12838</v>
      </c>
      <c r="C1097" s="33" t="str">
        <f t="shared" si="34"/>
        <v>Yes</v>
      </c>
      <c r="D1097" s="30">
        <f t="shared" si="35"/>
        <v>1.5</v>
      </c>
      <c r="E1097" s="30">
        <v>4130</v>
      </c>
      <c r="F1097" s="62" t="s">
        <v>12411</v>
      </c>
      <c r="G1097" s="3" t="s">
        <v>12770</v>
      </c>
      <c r="H1097" s="183">
        <v>0.60728744939271251</v>
      </c>
    </row>
    <row r="1098" spans="1:8">
      <c r="A1098" s="62">
        <v>1096</v>
      </c>
      <c r="B1098" s="188" t="s">
        <v>12839</v>
      </c>
      <c r="C1098" s="33" t="str">
        <f t="shared" si="34"/>
        <v>Yes</v>
      </c>
      <c r="D1098" s="30">
        <f t="shared" si="35"/>
        <v>0.96</v>
      </c>
      <c r="E1098" s="30">
        <v>2643</v>
      </c>
      <c r="F1098" s="62" t="s">
        <v>12411</v>
      </c>
      <c r="G1098" s="3" t="s">
        <v>12770</v>
      </c>
      <c r="H1098" s="183">
        <v>0.38866396761133598</v>
      </c>
    </row>
    <row r="1099" spans="1:8">
      <c r="A1099" s="62">
        <v>1097</v>
      </c>
      <c r="B1099" s="188" t="s">
        <v>12840</v>
      </c>
      <c r="C1099" s="33" t="str">
        <f t="shared" si="34"/>
        <v>Yes</v>
      </c>
      <c r="D1099" s="30">
        <f t="shared" si="35"/>
        <v>3.8199999999999994</v>
      </c>
      <c r="E1099" s="30">
        <v>10517</v>
      </c>
      <c r="F1099" s="62" t="s">
        <v>12411</v>
      </c>
      <c r="G1099" s="3" t="s">
        <v>12770</v>
      </c>
      <c r="H1099" s="183">
        <v>1.546558704453441</v>
      </c>
    </row>
    <row r="1100" spans="1:8">
      <c r="A1100" s="62">
        <v>1098</v>
      </c>
      <c r="B1100" s="188" t="s">
        <v>12841</v>
      </c>
      <c r="C1100" s="33" t="str">
        <f t="shared" si="34"/>
        <v>Yes</v>
      </c>
      <c r="D1100" s="30">
        <f t="shared" si="35"/>
        <v>2.8200000000000007</v>
      </c>
      <c r="E1100" s="30">
        <v>7764</v>
      </c>
      <c r="F1100" s="62" t="s">
        <v>12411</v>
      </c>
      <c r="G1100" s="3" t="s">
        <v>12770</v>
      </c>
      <c r="H1100" s="183">
        <v>1.1417004048582997</v>
      </c>
    </row>
    <row r="1101" spans="1:8">
      <c r="A1101" s="62">
        <v>1099</v>
      </c>
      <c r="B1101" s="188" t="s">
        <v>12842</v>
      </c>
      <c r="C1101" s="33" t="str">
        <f t="shared" si="34"/>
        <v>Yes</v>
      </c>
      <c r="D1101" s="30">
        <f t="shared" si="35"/>
        <v>1.64</v>
      </c>
      <c r="E1101" s="30">
        <v>4515</v>
      </c>
      <c r="F1101" s="62" t="s">
        <v>12411</v>
      </c>
      <c r="G1101" s="3" t="s">
        <v>12770</v>
      </c>
      <c r="H1101" s="183">
        <v>0.66396761133603233</v>
      </c>
    </row>
    <row r="1102" spans="1:8">
      <c r="A1102" s="62">
        <v>1100</v>
      </c>
      <c r="B1102" s="188" t="s">
        <v>12843</v>
      </c>
      <c r="C1102" s="33" t="str">
        <f t="shared" si="34"/>
        <v>Yes</v>
      </c>
      <c r="D1102" s="30">
        <f t="shared" si="35"/>
        <v>1.72</v>
      </c>
      <c r="E1102" s="30">
        <v>4735</v>
      </c>
      <c r="F1102" s="62" t="s">
        <v>12411</v>
      </c>
      <c r="G1102" s="3" t="s">
        <v>12770</v>
      </c>
      <c r="H1102" s="183">
        <v>0.69635627530364363</v>
      </c>
    </row>
    <row r="1103" spans="1:8">
      <c r="A1103" s="62">
        <v>1101</v>
      </c>
      <c r="B1103" s="188" t="s">
        <v>12844</v>
      </c>
      <c r="C1103" s="33" t="str">
        <f t="shared" si="34"/>
        <v>Yes</v>
      </c>
      <c r="D1103" s="30">
        <f t="shared" si="35"/>
        <v>0.89</v>
      </c>
      <c r="E1103" s="30">
        <v>2450</v>
      </c>
      <c r="F1103" s="62" t="s">
        <v>11772</v>
      </c>
      <c r="G1103" s="3" t="s">
        <v>12770</v>
      </c>
      <c r="H1103" s="183">
        <v>0.36032388663967607</v>
      </c>
    </row>
    <row r="1104" spans="1:8">
      <c r="A1104" s="62">
        <v>1102</v>
      </c>
      <c r="B1104" s="188" t="s">
        <v>12845</v>
      </c>
      <c r="C1104" s="33" t="str">
        <f t="shared" si="34"/>
        <v>Yes</v>
      </c>
      <c r="D1104" s="30">
        <f t="shared" si="35"/>
        <v>0.94000000000000006</v>
      </c>
      <c r="E1104" s="30">
        <v>2588</v>
      </c>
      <c r="F1104" s="62" t="s">
        <v>12411</v>
      </c>
      <c r="G1104" s="3" t="s">
        <v>12770</v>
      </c>
      <c r="H1104" s="183">
        <v>0.38056680161943318</v>
      </c>
    </row>
    <row r="1105" spans="1:8">
      <c r="A1105" s="62">
        <v>1103</v>
      </c>
      <c r="B1105" s="188" t="s">
        <v>12846</v>
      </c>
      <c r="C1105" s="33" t="str">
        <f t="shared" si="34"/>
        <v>Yes</v>
      </c>
      <c r="D1105" s="30">
        <f t="shared" si="35"/>
        <v>2.06</v>
      </c>
      <c r="E1105" s="30">
        <v>5671</v>
      </c>
      <c r="F1105" s="62" t="s">
        <v>12411</v>
      </c>
      <c r="G1105" s="3" t="s">
        <v>12770</v>
      </c>
      <c r="H1105" s="183">
        <v>0.83400809716599189</v>
      </c>
    </row>
    <row r="1106" spans="1:8">
      <c r="A1106" s="62">
        <v>1104</v>
      </c>
      <c r="B1106" s="188" t="s">
        <v>12847</v>
      </c>
      <c r="C1106" s="33" t="str">
        <f t="shared" si="34"/>
        <v>Yes</v>
      </c>
      <c r="D1106" s="30">
        <f t="shared" si="35"/>
        <v>0.72</v>
      </c>
      <c r="E1106" s="30">
        <v>1982</v>
      </c>
      <c r="F1106" s="62" t="s">
        <v>11826</v>
      </c>
      <c r="G1106" s="3" t="s">
        <v>12770</v>
      </c>
      <c r="H1106" s="183">
        <v>0.291497975708502</v>
      </c>
    </row>
    <row r="1107" spans="1:8">
      <c r="A1107" s="62">
        <v>1105</v>
      </c>
      <c r="B1107" s="188" t="s">
        <v>12848</v>
      </c>
      <c r="C1107" s="33" t="str">
        <f t="shared" si="34"/>
        <v>Yes</v>
      </c>
      <c r="D1107" s="30">
        <f t="shared" si="35"/>
        <v>2.97</v>
      </c>
      <c r="E1107" s="30">
        <v>8177</v>
      </c>
      <c r="F1107" s="62" t="s">
        <v>12411</v>
      </c>
      <c r="G1107" s="3" t="s">
        <v>12770</v>
      </c>
      <c r="H1107" s="183">
        <v>1.2024291497975708</v>
      </c>
    </row>
    <row r="1108" spans="1:8">
      <c r="A1108" s="62">
        <v>1106</v>
      </c>
      <c r="B1108" s="188" t="s">
        <v>12848</v>
      </c>
      <c r="C1108" s="33" t="str">
        <f t="shared" si="34"/>
        <v>No</v>
      </c>
      <c r="D1108" s="30">
        <f t="shared" si="35"/>
        <v>4.9400000000000004</v>
      </c>
      <c r="E1108" s="30">
        <v>13600</v>
      </c>
      <c r="F1108" s="62" t="s">
        <v>12411</v>
      </c>
      <c r="G1108" s="3" t="s">
        <v>12770</v>
      </c>
      <c r="H1108" s="183">
        <v>2</v>
      </c>
    </row>
    <row r="1109" spans="1:8">
      <c r="A1109" s="62">
        <v>1107</v>
      </c>
      <c r="B1109" s="188" t="s">
        <v>12849</v>
      </c>
      <c r="C1109" s="33" t="str">
        <f t="shared" si="34"/>
        <v>Yes</v>
      </c>
      <c r="D1109" s="30">
        <f t="shared" si="35"/>
        <v>0.95</v>
      </c>
      <c r="E1109" s="30">
        <v>2615</v>
      </c>
      <c r="F1109" s="62" t="s">
        <v>12411</v>
      </c>
      <c r="G1109" s="3" t="s">
        <v>12770</v>
      </c>
      <c r="H1109" s="183">
        <v>0.38461538461538458</v>
      </c>
    </row>
    <row r="1110" spans="1:8">
      <c r="A1110" s="62">
        <v>1108</v>
      </c>
      <c r="B1110" s="191" t="s">
        <v>12850</v>
      </c>
      <c r="C1110" s="33" t="str">
        <f t="shared" si="34"/>
        <v>Yes</v>
      </c>
      <c r="D1110" s="30">
        <f t="shared" si="35"/>
        <v>2.42</v>
      </c>
      <c r="E1110" s="30">
        <v>6662</v>
      </c>
      <c r="F1110" s="62" t="s">
        <v>11772</v>
      </c>
      <c r="G1110" s="3" t="s">
        <v>12770</v>
      </c>
      <c r="H1110" s="183">
        <v>0.97975708502024283</v>
      </c>
    </row>
    <row r="1111" spans="1:8">
      <c r="A1111" s="62">
        <v>1109</v>
      </c>
      <c r="B1111" s="191" t="s">
        <v>12851</v>
      </c>
      <c r="C1111" s="33" t="str">
        <f t="shared" si="34"/>
        <v>Yes</v>
      </c>
      <c r="D1111" s="30">
        <f t="shared" si="35"/>
        <v>1.3599999999999999</v>
      </c>
      <c r="E1111" s="30">
        <v>3744</v>
      </c>
      <c r="F1111" s="62" t="s">
        <v>12411</v>
      </c>
      <c r="G1111" s="3" t="s">
        <v>12770</v>
      </c>
      <c r="H1111" s="183">
        <v>0.55060728744939258</v>
      </c>
    </row>
    <row r="1112" spans="1:8">
      <c r="A1112" s="62">
        <v>1110</v>
      </c>
      <c r="B1112" s="188" t="s">
        <v>12852</v>
      </c>
      <c r="C1112" s="33" t="str">
        <f t="shared" si="34"/>
        <v>Yes</v>
      </c>
      <c r="D1112" s="30">
        <f t="shared" si="35"/>
        <v>1.46</v>
      </c>
      <c r="E1112" s="30">
        <v>4019</v>
      </c>
      <c r="F1112" s="62" t="s">
        <v>12411</v>
      </c>
      <c r="G1112" s="3" t="s">
        <v>12770</v>
      </c>
      <c r="H1112" s="183">
        <v>0.5910931174089068</v>
      </c>
    </row>
    <row r="1113" spans="1:8">
      <c r="A1113" s="62">
        <v>1111</v>
      </c>
      <c r="B1113" s="188" t="s">
        <v>12853</v>
      </c>
      <c r="C1113" s="33" t="str">
        <f t="shared" si="34"/>
        <v>Yes</v>
      </c>
      <c r="D1113" s="30">
        <f t="shared" si="35"/>
        <v>4.3899999999999997</v>
      </c>
      <c r="E1113" s="30">
        <v>12086</v>
      </c>
      <c r="F1113" s="62" t="s">
        <v>12411</v>
      </c>
      <c r="G1113" s="3" t="s">
        <v>12770</v>
      </c>
      <c r="H1113" s="183">
        <v>1.7773279352226719</v>
      </c>
    </row>
    <row r="1114" spans="1:8">
      <c r="A1114" s="62">
        <v>1112</v>
      </c>
      <c r="B1114" s="188" t="s">
        <v>12854</v>
      </c>
      <c r="C1114" s="33" t="str">
        <f t="shared" si="34"/>
        <v>No</v>
      </c>
      <c r="D1114" s="30">
        <f t="shared" si="35"/>
        <v>4.9400000000000004</v>
      </c>
      <c r="E1114" s="30">
        <v>13600</v>
      </c>
      <c r="F1114" s="62" t="s">
        <v>12411</v>
      </c>
      <c r="G1114" s="3" t="s">
        <v>12770</v>
      </c>
      <c r="H1114" s="183">
        <v>2</v>
      </c>
    </row>
    <row r="1115" spans="1:8">
      <c r="A1115" s="62">
        <v>1113</v>
      </c>
      <c r="B1115" s="188" t="s">
        <v>12855</v>
      </c>
      <c r="C1115" s="33" t="str">
        <f t="shared" si="34"/>
        <v>Yes</v>
      </c>
      <c r="D1115" s="30">
        <f t="shared" si="35"/>
        <v>0.38</v>
      </c>
      <c r="E1115" s="30">
        <v>1046</v>
      </c>
      <c r="F1115" s="62" t="s">
        <v>12411</v>
      </c>
      <c r="G1115" s="3" t="s">
        <v>12770</v>
      </c>
      <c r="H1115" s="183">
        <v>0.15384615384615383</v>
      </c>
    </row>
    <row r="1116" spans="1:8">
      <c r="A1116" s="62">
        <v>1114</v>
      </c>
      <c r="B1116" s="188" t="s">
        <v>12855</v>
      </c>
      <c r="C1116" s="33" t="str">
        <f t="shared" si="34"/>
        <v>Yes</v>
      </c>
      <c r="D1116" s="30">
        <f t="shared" si="35"/>
        <v>1.99</v>
      </c>
      <c r="E1116" s="30">
        <v>5479</v>
      </c>
      <c r="F1116" s="62" t="s">
        <v>12411</v>
      </c>
      <c r="G1116" s="3" t="s">
        <v>12770</v>
      </c>
      <c r="H1116" s="183">
        <v>0.80566801619433193</v>
      </c>
    </row>
    <row r="1117" spans="1:8">
      <c r="A1117" s="62">
        <v>1115</v>
      </c>
      <c r="B1117" s="188" t="s">
        <v>12856</v>
      </c>
      <c r="C1117" s="33" t="str">
        <f t="shared" si="34"/>
        <v>Yes</v>
      </c>
      <c r="D1117" s="30">
        <f t="shared" si="35"/>
        <v>2.38</v>
      </c>
      <c r="E1117" s="30">
        <v>6552</v>
      </c>
      <c r="F1117" s="62" t="s">
        <v>12411</v>
      </c>
      <c r="G1117" s="3" t="s">
        <v>12770</v>
      </c>
      <c r="H1117" s="183">
        <v>0.96356275303643713</v>
      </c>
    </row>
    <row r="1118" spans="1:8">
      <c r="A1118" s="62">
        <v>1116</v>
      </c>
      <c r="B1118" s="188" t="s">
        <v>12857</v>
      </c>
      <c r="C1118" s="33" t="str">
        <f t="shared" si="34"/>
        <v>Yes</v>
      </c>
      <c r="D1118" s="30">
        <f t="shared" si="35"/>
        <v>3.0199999999999996</v>
      </c>
      <c r="E1118" s="30">
        <v>8314</v>
      </c>
      <c r="F1118" s="62" t="s">
        <v>12411</v>
      </c>
      <c r="G1118" s="3" t="s">
        <v>12770</v>
      </c>
      <c r="H1118" s="183">
        <v>1.2226720647773277</v>
      </c>
    </row>
    <row r="1119" spans="1:8">
      <c r="A1119" s="62">
        <v>1117</v>
      </c>
      <c r="B1119" s="188" t="s">
        <v>12858</v>
      </c>
      <c r="C1119" s="33" t="str">
        <f t="shared" si="34"/>
        <v>Yes</v>
      </c>
      <c r="D1119" s="30">
        <f t="shared" si="35"/>
        <v>3.89</v>
      </c>
      <c r="E1119" s="30">
        <v>10709</v>
      </c>
      <c r="F1119" s="62" t="s">
        <v>12411</v>
      </c>
      <c r="G1119" s="3" t="s">
        <v>12770</v>
      </c>
      <c r="H1119" s="183">
        <v>1.5748987854251011</v>
      </c>
    </row>
    <row r="1120" spans="1:8">
      <c r="A1120" s="62">
        <v>1118</v>
      </c>
      <c r="B1120" s="188" t="s">
        <v>12859</v>
      </c>
      <c r="C1120" s="33" t="str">
        <f t="shared" si="34"/>
        <v>Yes</v>
      </c>
      <c r="D1120" s="30">
        <f t="shared" si="35"/>
        <v>1.1200000000000001</v>
      </c>
      <c r="E1120" s="30">
        <v>3083</v>
      </c>
      <c r="F1120" s="62" t="s">
        <v>12411</v>
      </c>
      <c r="G1120" s="3" t="s">
        <v>12770</v>
      </c>
      <c r="H1120" s="183">
        <v>0.45344129554655871</v>
      </c>
    </row>
    <row r="1121" spans="1:8">
      <c r="A1121" s="62">
        <v>1119</v>
      </c>
      <c r="B1121" s="188" t="s">
        <v>12860</v>
      </c>
      <c r="C1121" s="33" t="str">
        <f t="shared" si="34"/>
        <v>Yes</v>
      </c>
      <c r="D1121" s="30">
        <f t="shared" si="35"/>
        <v>2.0100000000000002</v>
      </c>
      <c r="E1121" s="30">
        <v>5534</v>
      </c>
      <c r="F1121" s="62" t="s">
        <v>12411</v>
      </c>
      <c r="G1121" s="3" t="s">
        <v>12770</v>
      </c>
      <c r="H1121" s="183">
        <v>0.81376518218623484</v>
      </c>
    </row>
    <row r="1122" spans="1:8">
      <c r="A1122" s="62">
        <v>1120</v>
      </c>
      <c r="B1122" s="191" t="s">
        <v>12861</v>
      </c>
      <c r="C1122" s="33" t="str">
        <f t="shared" si="34"/>
        <v>Yes</v>
      </c>
      <c r="D1122" s="30">
        <f t="shared" si="35"/>
        <v>1.8599999999999999</v>
      </c>
      <c r="E1122" s="30">
        <v>5121</v>
      </c>
      <c r="F1122" s="62" t="s">
        <v>12411</v>
      </c>
      <c r="G1122" s="3" t="s">
        <v>12770</v>
      </c>
      <c r="H1122" s="183">
        <v>0.75303643724696345</v>
      </c>
    </row>
    <row r="1123" spans="1:8">
      <c r="A1123" s="62">
        <v>1121</v>
      </c>
      <c r="B1123" s="188" t="s">
        <v>12862</v>
      </c>
      <c r="C1123" s="33" t="str">
        <f t="shared" si="34"/>
        <v>Yes</v>
      </c>
      <c r="D1123" s="30">
        <f t="shared" si="35"/>
        <v>2.5100000000000002</v>
      </c>
      <c r="E1123" s="30">
        <v>6910</v>
      </c>
      <c r="F1123" s="62" t="s">
        <v>12411</v>
      </c>
      <c r="G1123" s="3" t="s">
        <v>12770</v>
      </c>
      <c r="H1123" s="183">
        <v>1.0161943319838056</v>
      </c>
    </row>
    <row r="1124" spans="1:8">
      <c r="A1124" s="62">
        <v>1122</v>
      </c>
      <c r="B1124" s="188" t="s">
        <v>12863</v>
      </c>
      <c r="C1124" s="33" t="str">
        <f t="shared" si="34"/>
        <v>Yes</v>
      </c>
      <c r="D1124" s="30">
        <f t="shared" si="35"/>
        <v>0.65</v>
      </c>
      <c r="E1124" s="30">
        <v>1789</v>
      </c>
      <c r="F1124" s="62" t="s">
        <v>12411</v>
      </c>
      <c r="G1124" s="3" t="s">
        <v>12770</v>
      </c>
      <c r="H1124" s="183">
        <v>0.26315789473684209</v>
      </c>
    </row>
    <row r="1125" spans="1:8">
      <c r="A1125" s="62">
        <v>1123</v>
      </c>
      <c r="B1125" s="191" t="s">
        <v>12864</v>
      </c>
      <c r="C1125" s="33" t="str">
        <f t="shared" si="34"/>
        <v>Yes</v>
      </c>
      <c r="D1125" s="30">
        <f t="shared" si="35"/>
        <v>0.96</v>
      </c>
      <c r="E1125" s="30">
        <v>2643</v>
      </c>
      <c r="F1125" s="62" t="s">
        <v>12411</v>
      </c>
      <c r="G1125" s="3" t="s">
        <v>12770</v>
      </c>
      <c r="H1125" s="183">
        <v>0.38866396761133598</v>
      </c>
    </row>
    <row r="1126" spans="1:8">
      <c r="A1126" s="62">
        <v>1124</v>
      </c>
      <c r="B1126" s="188" t="s">
        <v>12865</v>
      </c>
      <c r="C1126" s="33" t="str">
        <f t="shared" si="34"/>
        <v>Yes</v>
      </c>
      <c r="D1126" s="30">
        <f t="shared" si="35"/>
        <v>3.9400000000000004</v>
      </c>
      <c r="E1126" s="30">
        <v>10847</v>
      </c>
      <c r="F1126" s="62" t="s">
        <v>12411</v>
      </c>
      <c r="G1126" s="3" t="s">
        <v>12770</v>
      </c>
      <c r="H1126" s="183">
        <v>1.5951417004048583</v>
      </c>
    </row>
    <row r="1127" spans="1:8">
      <c r="A1127" s="62">
        <v>1125</v>
      </c>
      <c r="B1127" s="188" t="s">
        <v>12866</v>
      </c>
      <c r="C1127" s="33" t="str">
        <f t="shared" si="34"/>
        <v>Yes</v>
      </c>
      <c r="D1127" s="30">
        <f t="shared" si="35"/>
        <v>1.49</v>
      </c>
      <c r="E1127" s="30">
        <v>4102</v>
      </c>
      <c r="F1127" s="62" t="s">
        <v>11772</v>
      </c>
      <c r="G1127" s="3" t="s">
        <v>12770</v>
      </c>
      <c r="H1127" s="183">
        <v>0.60323886639676105</v>
      </c>
    </row>
    <row r="1128" spans="1:8">
      <c r="A1128" s="62">
        <v>1126</v>
      </c>
      <c r="B1128" s="191" t="s">
        <v>12867</v>
      </c>
      <c r="C1128" s="33" t="str">
        <f t="shared" si="34"/>
        <v>Yes</v>
      </c>
      <c r="D1128" s="30">
        <f t="shared" si="35"/>
        <v>0.85</v>
      </c>
      <c r="E1128" s="30">
        <v>2340</v>
      </c>
      <c r="F1128" s="62" t="s">
        <v>12411</v>
      </c>
      <c r="G1128" s="3" t="s">
        <v>12770</v>
      </c>
      <c r="H1128" s="183">
        <v>0.34412955465587042</v>
      </c>
    </row>
    <row r="1129" spans="1:8">
      <c r="A1129" s="62">
        <v>1127</v>
      </c>
      <c r="B1129" s="188" t="s">
        <v>12868</v>
      </c>
      <c r="C1129" s="33" t="str">
        <f t="shared" si="34"/>
        <v>No</v>
      </c>
      <c r="D1129" s="30">
        <f t="shared" si="35"/>
        <v>4.9400000000000004</v>
      </c>
      <c r="E1129" s="30">
        <v>13600</v>
      </c>
      <c r="F1129" s="62" t="s">
        <v>12411</v>
      </c>
      <c r="G1129" s="3" t="s">
        <v>12770</v>
      </c>
      <c r="H1129" s="183">
        <v>2</v>
      </c>
    </row>
    <row r="1130" spans="1:8">
      <c r="A1130" s="62">
        <v>1128</v>
      </c>
      <c r="B1130" s="188" t="s">
        <v>12869</v>
      </c>
      <c r="C1130" s="33" t="str">
        <f t="shared" si="34"/>
        <v>Yes</v>
      </c>
      <c r="D1130" s="30">
        <f t="shared" si="35"/>
        <v>0.9</v>
      </c>
      <c r="E1130" s="30">
        <v>2478</v>
      </c>
      <c r="F1130" s="62" t="s">
        <v>12411</v>
      </c>
      <c r="G1130" s="3" t="s">
        <v>12770</v>
      </c>
      <c r="H1130" s="183">
        <v>0.36437246963562753</v>
      </c>
    </row>
    <row r="1131" spans="1:8">
      <c r="A1131" s="62">
        <v>1129</v>
      </c>
      <c r="B1131" s="191" t="s">
        <v>12870</v>
      </c>
      <c r="C1131" s="33" t="str">
        <f t="shared" si="34"/>
        <v>Yes</v>
      </c>
      <c r="D1131" s="30">
        <f t="shared" si="35"/>
        <v>0.36</v>
      </c>
      <c r="E1131" s="30">
        <v>1000</v>
      </c>
      <c r="F1131" s="62" t="s">
        <v>11772</v>
      </c>
      <c r="G1131" s="3" t="s">
        <v>12770</v>
      </c>
      <c r="H1131" s="183">
        <v>0.145748987854251</v>
      </c>
    </row>
    <row r="1132" spans="1:8">
      <c r="A1132" s="62">
        <v>1130</v>
      </c>
      <c r="B1132" s="188" t="s">
        <v>12871</v>
      </c>
      <c r="C1132" s="33" t="str">
        <f t="shared" si="34"/>
        <v>Yes</v>
      </c>
      <c r="D1132" s="30">
        <f t="shared" si="35"/>
        <v>1.8</v>
      </c>
      <c r="E1132" s="30">
        <v>4955</v>
      </c>
      <c r="F1132" s="62" t="s">
        <v>12411</v>
      </c>
      <c r="G1132" s="3" t="s">
        <v>12770</v>
      </c>
      <c r="H1132" s="183">
        <v>0.72874493927125505</v>
      </c>
    </row>
    <row r="1133" spans="1:8">
      <c r="A1133" s="62">
        <v>1131</v>
      </c>
      <c r="B1133" s="188" t="s">
        <v>12872</v>
      </c>
      <c r="C1133" s="33" t="str">
        <f t="shared" si="34"/>
        <v>Yes</v>
      </c>
      <c r="D1133" s="30">
        <f t="shared" si="35"/>
        <v>1.41</v>
      </c>
      <c r="E1133" s="30">
        <v>3882</v>
      </c>
      <c r="F1133" s="62" t="s">
        <v>12411</v>
      </c>
      <c r="G1133" s="3" t="s">
        <v>12770</v>
      </c>
      <c r="H1133" s="183">
        <v>0.57085020242914974</v>
      </c>
    </row>
    <row r="1134" spans="1:8">
      <c r="A1134" s="62">
        <v>1132</v>
      </c>
      <c r="B1134" s="191" t="s">
        <v>12873</v>
      </c>
      <c r="C1134" s="33" t="str">
        <f t="shared" si="34"/>
        <v>Yes</v>
      </c>
      <c r="D1134" s="30">
        <f t="shared" si="35"/>
        <v>1.82</v>
      </c>
      <c r="E1134" s="30">
        <v>5011</v>
      </c>
      <c r="F1134" s="62" t="s">
        <v>12411</v>
      </c>
      <c r="G1134" s="3" t="s">
        <v>12770</v>
      </c>
      <c r="H1134" s="183">
        <v>0.73684210526315785</v>
      </c>
    </row>
    <row r="1135" spans="1:8">
      <c r="A1135" s="62">
        <v>1133</v>
      </c>
      <c r="B1135" s="191" t="s">
        <v>12874</v>
      </c>
      <c r="C1135" s="33" t="str">
        <f t="shared" si="34"/>
        <v>Yes</v>
      </c>
      <c r="D1135" s="30">
        <f t="shared" si="35"/>
        <v>0.28000000000000003</v>
      </c>
      <c r="E1135" s="30">
        <v>1000</v>
      </c>
      <c r="F1135" s="62" t="s">
        <v>12411</v>
      </c>
      <c r="G1135" s="3" t="s">
        <v>12770</v>
      </c>
      <c r="H1135" s="183">
        <v>0.11336032388663968</v>
      </c>
    </row>
    <row r="1136" spans="1:8">
      <c r="A1136" s="62">
        <v>1134</v>
      </c>
      <c r="B1136" s="188" t="s">
        <v>12875</v>
      </c>
      <c r="C1136" s="33" t="str">
        <f t="shared" si="34"/>
        <v>Yes</v>
      </c>
      <c r="D1136" s="30">
        <f t="shared" si="35"/>
        <v>4.17</v>
      </c>
      <c r="E1136" s="30">
        <v>11480</v>
      </c>
      <c r="F1136" s="62" t="s">
        <v>12411</v>
      </c>
      <c r="G1136" s="3" t="s">
        <v>12770</v>
      </c>
      <c r="H1136" s="183">
        <v>1.6882591093117407</v>
      </c>
    </row>
    <row r="1137" spans="1:8">
      <c r="A1137" s="62">
        <v>1135</v>
      </c>
      <c r="B1137" s="188" t="s">
        <v>12876</v>
      </c>
      <c r="C1137" s="33" t="str">
        <f t="shared" si="34"/>
        <v>Yes</v>
      </c>
      <c r="D1137" s="30">
        <f t="shared" si="35"/>
        <v>3.0300000000000002</v>
      </c>
      <c r="E1137" s="30">
        <v>8342</v>
      </c>
      <c r="F1137" s="62" t="s">
        <v>11781</v>
      </c>
      <c r="G1137" s="3" t="s">
        <v>12770</v>
      </c>
      <c r="H1137" s="183">
        <v>1.2267206477732793</v>
      </c>
    </row>
    <row r="1138" spans="1:8">
      <c r="A1138" s="62">
        <v>1136</v>
      </c>
      <c r="B1138" s="188" t="s">
        <v>12877</v>
      </c>
      <c r="C1138" s="33" t="str">
        <f t="shared" si="34"/>
        <v>Yes</v>
      </c>
      <c r="D1138" s="30">
        <f t="shared" si="35"/>
        <v>0.86</v>
      </c>
      <c r="E1138" s="30">
        <v>2368</v>
      </c>
      <c r="F1138" s="62" t="s">
        <v>12411</v>
      </c>
      <c r="G1138" s="3" t="s">
        <v>12770</v>
      </c>
      <c r="H1138" s="183">
        <v>0.34817813765182182</v>
      </c>
    </row>
    <row r="1139" spans="1:8">
      <c r="A1139" s="62">
        <v>1137</v>
      </c>
      <c r="B1139" s="188" t="s">
        <v>12878</v>
      </c>
      <c r="C1139" s="33" t="str">
        <f t="shared" si="34"/>
        <v>Yes</v>
      </c>
      <c r="D1139" s="30">
        <f t="shared" si="35"/>
        <v>1.5</v>
      </c>
      <c r="E1139" s="30">
        <v>4130</v>
      </c>
      <c r="F1139" s="62" t="s">
        <v>12411</v>
      </c>
      <c r="G1139" s="3" t="s">
        <v>12770</v>
      </c>
      <c r="H1139" s="183">
        <v>0.60728744939271251</v>
      </c>
    </row>
    <row r="1140" spans="1:8">
      <c r="A1140" s="62">
        <v>1138</v>
      </c>
      <c r="B1140" s="188" t="s">
        <v>12879</v>
      </c>
      <c r="C1140" s="33" t="str">
        <f t="shared" si="34"/>
        <v>Yes</v>
      </c>
      <c r="D1140" s="30">
        <f t="shared" si="35"/>
        <v>2.2200000000000002</v>
      </c>
      <c r="E1140" s="30">
        <v>6112</v>
      </c>
      <c r="F1140" s="62" t="s">
        <v>12411</v>
      </c>
      <c r="G1140" s="3" t="s">
        <v>12770</v>
      </c>
      <c r="H1140" s="183">
        <v>0.89878542510121462</v>
      </c>
    </row>
    <row r="1141" spans="1:8">
      <c r="A1141" s="62">
        <v>1139</v>
      </c>
      <c r="B1141" s="188" t="s">
        <v>12880</v>
      </c>
      <c r="C1141" s="33" t="str">
        <f t="shared" si="34"/>
        <v>Yes</v>
      </c>
      <c r="D1141" s="30">
        <f t="shared" si="35"/>
        <v>0.79999999999999993</v>
      </c>
      <c r="E1141" s="30">
        <v>2202</v>
      </c>
      <c r="F1141" s="62" t="s">
        <v>12411</v>
      </c>
      <c r="G1141" s="3" t="s">
        <v>12770</v>
      </c>
      <c r="H1141" s="183">
        <v>0.32388663967611331</v>
      </c>
    </row>
    <row r="1142" spans="1:8">
      <c r="A1142" s="62">
        <v>1140</v>
      </c>
      <c r="B1142" s="188" t="s">
        <v>12881</v>
      </c>
      <c r="C1142" s="33" t="str">
        <f t="shared" si="34"/>
        <v>Yes</v>
      </c>
      <c r="D1142" s="30">
        <f t="shared" si="35"/>
        <v>0.65</v>
      </c>
      <c r="E1142" s="30">
        <v>1789</v>
      </c>
      <c r="F1142" s="62" t="s">
        <v>12411</v>
      </c>
      <c r="G1142" s="3" t="s">
        <v>12770</v>
      </c>
      <c r="H1142" s="183">
        <v>0.26315789473684209</v>
      </c>
    </row>
    <row r="1143" spans="1:8">
      <c r="A1143" s="62">
        <v>1141</v>
      </c>
      <c r="B1143" s="188" t="s">
        <v>12882</v>
      </c>
      <c r="C1143" s="33" t="str">
        <f t="shared" si="34"/>
        <v>Yes</v>
      </c>
      <c r="D1143" s="30">
        <f t="shared" si="35"/>
        <v>2.1599999999999997</v>
      </c>
      <c r="E1143" s="30">
        <v>5947</v>
      </c>
      <c r="F1143" s="62" t="s">
        <v>12411</v>
      </c>
      <c r="G1143" s="3" t="s">
        <v>12770</v>
      </c>
      <c r="H1143" s="183">
        <v>0.87449392712550589</v>
      </c>
    </row>
    <row r="1144" spans="1:8">
      <c r="A1144" s="62">
        <v>1142</v>
      </c>
      <c r="B1144" s="188" t="s">
        <v>12883</v>
      </c>
      <c r="C1144" s="33" t="str">
        <f t="shared" si="34"/>
        <v>Yes</v>
      </c>
      <c r="D1144" s="30">
        <f t="shared" si="35"/>
        <v>1.01</v>
      </c>
      <c r="E1144" s="30">
        <v>2781</v>
      </c>
      <c r="F1144" s="62" t="s">
        <v>12411</v>
      </c>
      <c r="G1144" s="3" t="s">
        <v>12770</v>
      </c>
      <c r="H1144" s="183">
        <v>0.40890688259109309</v>
      </c>
    </row>
    <row r="1145" spans="1:8">
      <c r="A1145" s="62">
        <v>1143</v>
      </c>
      <c r="B1145" s="188" t="s">
        <v>12884</v>
      </c>
      <c r="C1145" s="33" t="str">
        <f t="shared" si="34"/>
        <v>Yes</v>
      </c>
      <c r="D1145" s="30">
        <f t="shared" si="35"/>
        <v>1.1499999999999999</v>
      </c>
      <c r="E1145" s="30">
        <v>3166</v>
      </c>
      <c r="F1145" s="62" t="s">
        <v>12411</v>
      </c>
      <c r="G1145" s="3" t="s">
        <v>12770</v>
      </c>
      <c r="H1145" s="183">
        <v>0.46558704453441291</v>
      </c>
    </row>
    <row r="1146" spans="1:8">
      <c r="A1146" s="62">
        <v>1144</v>
      </c>
      <c r="B1146" s="188" t="s">
        <v>12885</v>
      </c>
      <c r="C1146" s="33" t="str">
        <f t="shared" si="34"/>
        <v>Yes</v>
      </c>
      <c r="D1146" s="30">
        <f t="shared" si="35"/>
        <v>2.04</v>
      </c>
      <c r="E1146" s="30">
        <v>5616</v>
      </c>
      <c r="F1146" s="62" t="s">
        <v>12411</v>
      </c>
      <c r="G1146" s="3" t="s">
        <v>12770</v>
      </c>
      <c r="H1146" s="183">
        <v>0.82591093117408898</v>
      </c>
    </row>
    <row r="1147" spans="1:8">
      <c r="A1147" s="62">
        <v>1145</v>
      </c>
      <c r="B1147" s="188" t="s">
        <v>12886</v>
      </c>
      <c r="C1147" s="33" t="str">
        <f t="shared" si="34"/>
        <v>Yes</v>
      </c>
      <c r="D1147" s="30">
        <f t="shared" si="35"/>
        <v>3.0300000000000002</v>
      </c>
      <c r="E1147" s="30">
        <v>8342</v>
      </c>
      <c r="F1147" s="62" t="s">
        <v>12411</v>
      </c>
      <c r="G1147" s="3" t="s">
        <v>12770</v>
      </c>
      <c r="H1147" s="183">
        <v>1.2267206477732793</v>
      </c>
    </row>
    <row r="1148" spans="1:8">
      <c r="A1148" s="62">
        <v>1146</v>
      </c>
      <c r="B1148" s="191" t="s">
        <v>12887</v>
      </c>
      <c r="C1148" s="33" t="str">
        <f t="shared" si="34"/>
        <v>Yes</v>
      </c>
      <c r="D1148" s="30">
        <f t="shared" si="35"/>
        <v>2.59</v>
      </c>
      <c r="E1148" s="30">
        <v>7130</v>
      </c>
      <c r="F1148" s="62" t="s">
        <v>12411</v>
      </c>
      <c r="G1148" s="3" t="s">
        <v>12770</v>
      </c>
      <c r="H1148" s="183">
        <v>1.0485829959514168</v>
      </c>
    </row>
    <row r="1149" spans="1:8">
      <c r="A1149" s="62">
        <v>1147</v>
      </c>
      <c r="B1149" s="188" t="s">
        <v>12888</v>
      </c>
      <c r="C1149" s="33" t="str">
        <f t="shared" si="34"/>
        <v>Yes</v>
      </c>
      <c r="D1149" s="30">
        <f t="shared" si="35"/>
        <v>1.3800000000000003</v>
      </c>
      <c r="E1149" s="30">
        <v>3799</v>
      </c>
      <c r="F1149" s="62" t="s">
        <v>12411</v>
      </c>
      <c r="G1149" s="3" t="s">
        <v>12770</v>
      </c>
      <c r="H1149" s="183">
        <v>0.5587044534412956</v>
      </c>
    </row>
    <row r="1150" spans="1:8">
      <c r="A1150" s="62">
        <v>1148</v>
      </c>
      <c r="B1150" s="188" t="s">
        <v>12889</v>
      </c>
      <c r="C1150" s="33" t="str">
        <f t="shared" si="34"/>
        <v>Yes</v>
      </c>
      <c r="D1150" s="30">
        <f t="shared" si="35"/>
        <v>4.78</v>
      </c>
      <c r="E1150" s="30">
        <v>13160</v>
      </c>
      <c r="F1150" s="62" t="s">
        <v>12411</v>
      </c>
      <c r="G1150" s="3" t="s">
        <v>12770</v>
      </c>
      <c r="H1150" s="183">
        <v>1.9352226720647774</v>
      </c>
    </row>
    <row r="1151" spans="1:8">
      <c r="A1151" s="62">
        <v>1149</v>
      </c>
      <c r="B1151" s="188" t="s">
        <v>12890</v>
      </c>
      <c r="C1151" s="33" t="str">
        <f t="shared" si="34"/>
        <v>Yes</v>
      </c>
      <c r="D1151" s="30">
        <f t="shared" si="35"/>
        <v>4.5999999999999996</v>
      </c>
      <c r="E1151" s="30">
        <v>12664</v>
      </c>
      <c r="F1151" s="62" t="s">
        <v>12411</v>
      </c>
      <c r="G1151" s="3" t="s">
        <v>12770</v>
      </c>
      <c r="H1151" s="183">
        <v>1.8623481781376516</v>
      </c>
    </row>
    <row r="1152" spans="1:8">
      <c r="A1152" s="62">
        <v>1150</v>
      </c>
      <c r="B1152" s="188" t="s">
        <v>12891</v>
      </c>
      <c r="C1152" s="33" t="str">
        <f t="shared" si="34"/>
        <v>Yes</v>
      </c>
      <c r="D1152" s="30">
        <f t="shared" si="35"/>
        <v>2.04</v>
      </c>
      <c r="E1152" s="30">
        <v>5616</v>
      </c>
      <c r="F1152" s="62" t="s">
        <v>12411</v>
      </c>
      <c r="G1152" s="3" t="s">
        <v>12770</v>
      </c>
      <c r="H1152" s="183">
        <v>0.82591093117408898</v>
      </c>
    </row>
    <row r="1153" spans="1:8">
      <c r="A1153" s="62">
        <v>1151</v>
      </c>
      <c r="B1153" s="188" t="s">
        <v>12892</v>
      </c>
      <c r="C1153" s="33" t="str">
        <f t="shared" si="34"/>
        <v>Yes</v>
      </c>
      <c r="D1153" s="30">
        <f t="shared" si="35"/>
        <v>2.39</v>
      </c>
      <c r="E1153" s="30">
        <v>6580</v>
      </c>
      <c r="F1153" s="62" t="s">
        <v>12411</v>
      </c>
      <c r="G1153" s="3" t="s">
        <v>12770</v>
      </c>
      <c r="H1153" s="183">
        <v>0.96761133603238869</v>
      </c>
    </row>
    <row r="1154" spans="1:8">
      <c r="A1154" s="62">
        <v>1152</v>
      </c>
      <c r="B1154" s="191" t="s">
        <v>12893</v>
      </c>
      <c r="C1154" s="33" t="str">
        <f t="shared" si="34"/>
        <v>Yes</v>
      </c>
      <c r="D1154" s="30">
        <f t="shared" si="35"/>
        <v>3.59</v>
      </c>
      <c r="E1154" s="30">
        <v>9883</v>
      </c>
      <c r="F1154" s="62" t="s">
        <v>12411</v>
      </c>
      <c r="G1154" s="3" t="s">
        <v>12770</v>
      </c>
      <c r="H1154" s="183">
        <v>1.4534412955465585</v>
      </c>
    </row>
    <row r="1155" spans="1:8">
      <c r="A1155" s="62">
        <v>1153</v>
      </c>
      <c r="B1155" s="188" t="s">
        <v>12894</v>
      </c>
      <c r="C1155" s="33" t="str">
        <f t="shared" ref="C1155:C1218" si="36">IF(H1155=2,"No","Yes")</f>
        <v>Yes</v>
      </c>
      <c r="D1155" s="30">
        <f t="shared" si="35"/>
        <v>2.92</v>
      </c>
      <c r="E1155" s="30">
        <v>8039</v>
      </c>
      <c r="F1155" s="62" t="s">
        <v>12411</v>
      </c>
      <c r="G1155" s="3" t="s">
        <v>12770</v>
      </c>
      <c r="H1155" s="183">
        <v>1.1821862348178136</v>
      </c>
    </row>
    <row r="1156" spans="1:8">
      <c r="A1156" s="62">
        <v>1154</v>
      </c>
      <c r="B1156" s="188" t="s">
        <v>12895</v>
      </c>
      <c r="C1156" s="33" t="str">
        <f t="shared" si="36"/>
        <v>Yes</v>
      </c>
      <c r="D1156" s="30">
        <f t="shared" ref="D1156:D1219" si="37">H1156*2.47</f>
        <v>0.7</v>
      </c>
      <c r="E1156" s="30">
        <v>1927</v>
      </c>
      <c r="F1156" s="62" t="s">
        <v>12411</v>
      </c>
      <c r="G1156" s="3" t="s">
        <v>12770</v>
      </c>
      <c r="H1156" s="183">
        <v>0.28340080971659914</v>
      </c>
    </row>
    <row r="1157" spans="1:8">
      <c r="A1157" s="62">
        <v>1155</v>
      </c>
      <c r="B1157" s="188" t="s">
        <v>12896</v>
      </c>
      <c r="C1157" s="33" t="str">
        <f t="shared" si="36"/>
        <v>Yes</v>
      </c>
      <c r="D1157" s="30">
        <f t="shared" si="37"/>
        <v>3.1100000000000003</v>
      </c>
      <c r="E1157" s="30">
        <v>8562</v>
      </c>
      <c r="F1157" s="62" t="s">
        <v>12411</v>
      </c>
      <c r="G1157" s="3" t="s">
        <v>12770</v>
      </c>
      <c r="H1157" s="183">
        <v>1.2591093117408907</v>
      </c>
    </row>
    <row r="1158" spans="1:8">
      <c r="A1158" s="62">
        <v>1156</v>
      </c>
      <c r="B1158" s="188" t="s">
        <v>12897</v>
      </c>
      <c r="C1158" s="33" t="str">
        <f t="shared" si="36"/>
        <v>Yes</v>
      </c>
      <c r="D1158" s="30">
        <f t="shared" si="37"/>
        <v>1.9700000000000002</v>
      </c>
      <c r="E1158" s="30">
        <v>5423</v>
      </c>
      <c r="F1158" s="62" t="s">
        <v>12411</v>
      </c>
      <c r="G1158" s="3" t="s">
        <v>12770</v>
      </c>
      <c r="H1158" s="183">
        <v>0.79757085020242913</v>
      </c>
    </row>
    <row r="1159" spans="1:8">
      <c r="A1159" s="62">
        <v>1157</v>
      </c>
      <c r="B1159" s="188" t="s">
        <v>12898</v>
      </c>
      <c r="C1159" s="33" t="str">
        <f t="shared" si="36"/>
        <v>Yes</v>
      </c>
      <c r="D1159" s="30">
        <f t="shared" si="37"/>
        <v>0.3</v>
      </c>
      <c r="E1159" s="30">
        <v>1000</v>
      </c>
      <c r="F1159" s="62" t="s">
        <v>12411</v>
      </c>
      <c r="G1159" s="3" t="s">
        <v>12770</v>
      </c>
      <c r="H1159" s="183">
        <v>0.12145748987854249</v>
      </c>
    </row>
    <row r="1160" spans="1:8">
      <c r="A1160" s="62">
        <v>1158</v>
      </c>
      <c r="B1160" s="188" t="s">
        <v>12899</v>
      </c>
      <c r="C1160" s="33" t="str">
        <f t="shared" si="36"/>
        <v>Yes</v>
      </c>
      <c r="D1160" s="30">
        <f t="shared" si="37"/>
        <v>2.0499999999999998</v>
      </c>
      <c r="E1160" s="30">
        <v>5644</v>
      </c>
      <c r="F1160" s="62" t="s">
        <v>11781</v>
      </c>
      <c r="G1160" s="3" t="s">
        <v>12770</v>
      </c>
      <c r="H1160" s="183">
        <v>0.82995951417004032</v>
      </c>
    </row>
    <row r="1161" spans="1:8">
      <c r="A1161" s="62">
        <v>1159</v>
      </c>
      <c r="B1161" s="188" t="s">
        <v>12900</v>
      </c>
      <c r="C1161" s="33" t="str">
        <f t="shared" si="36"/>
        <v>Yes</v>
      </c>
      <c r="D1161" s="30">
        <f t="shared" si="37"/>
        <v>2.08</v>
      </c>
      <c r="E1161" s="30">
        <v>5726</v>
      </c>
      <c r="F1161" s="62" t="s">
        <v>12411</v>
      </c>
      <c r="G1161" s="3" t="s">
        <v>12770</v>
      </c>
      <c r="H1161" s="183">
        <v>0.84210526315789469</v>
      </c>
    </row>
    <row r="1162" spans="1:8">
      <c r="A1162" s="62">
        <v>1160</v>
      </c>
      <c r="B1162" s="188" t="s">
        <v>12901</v>
      </c>
      <c r="C1162" s="33" t="str">
        <f t="shared" si="36"/>
        <v>Yes</v>
      </c>
      <c r="D1162" s="30">
        <f t="shared" si="37"/>
        <v>4.6900000000000004</v>
      </c>
      <c r="E1162" s="30">
        <v>12912</v>
      </c>
      <c r="F1162" s="62" t="s">
        <v>12411</v>
      </c>
      <c r="G1162" s="3" t="s">
        <v>12770</v>
      </c>
      <c r="H1162" s="183">
        <v>1.8987854251012146</v>
      </c>
    </row>
    <row r="1163" spans="1:8">
      <c r="A1163" s="62">
        <v>1161</v>
      </c>
      <c r="B1163" s="188" t="s">
        <v>12902</v>
      </c>
      <c r="C1163" s="33" t="str">
        <f t="shared" si="36"/>
        <v>Yes</v>
      </c>
      <c r="D1163" s="30">
        <f t="shared" si="37"/>
        <v>3.8099999999999996</v>
      </c>
      <c r="E1163" s="30">
        <v>10489</v>
      </c>
      <c r="F1163" s="62" t="s">
        <v>12411</v>
      </c>
      <c r="G1163" s="3" t="s">
        <v>12770</v>
      </c>
      <c r="H1163" s="183">
        <v>1.5425101214574897</v>
      </c>
    </row>
    <row r="1164" spans="1:8">
      <c r="A1164" s="62">
        <v>1162</v>
      </c>
      <c r="B1164" s="188" t="s">
        <v>12903</v>
      </c>
      <c r="C1164" s="33" t="str">
        <f t="shared" si="36"/>
        <v>Yes</v>
      </c>
      <c r="D1164" s="30">
        <f t="shared" si="37"/>
        <v>4.5999999999999996</v>
      </c>
      <c r="E1164" s="30">
        <v>12664</v>
      </c>
      <c r="F1164" s="62" t="s">
        <v>12411</v>
      </c>
      <c r="G1164" s="3" t="s">
        <v>12770</v>
      </c>
      <c r="H1164" s="183">
        <v>1.8623481781376516</v>
      </c>
    </row>
    <row r="1165" spans="1:8">
      <c r="A1165" s="62">
        <v>1163</v>
      </c>
      <c r="B1165" s="188" t="s">
        <v>12904</v>
      </c>
      <c r="C1165" s="33" t="str">
        <f t="shared" si="36"/>
        <v>Yes</v>
      </c>
      <c r="D1165" s="30">
        <f t="shared" si="37"/>
        <v>0.31</v>
      </c>
      <c r="E1165" s="30">
        <v>1000</v>
      </c>
      <c r="F1165" s="62" t="s">
        <v>12411</v>
      </c>
      <c r="G1165" s="3" t="s">
        <v>12770</v>
      </c>
      <c r="H1165" s="183">
        <v>0.12550607287449392</v>
      </c>
    </row>
    <row r="1166" spans="1:8">
      <c r="A1166" s="62">
        <v>1164</v>
      </c>
      <c r="B1166" s="188" t="s">
        <v>12905</v>
      </c>
      <c r="C1166" s="33" t="str">
        <f t="shared" si="36"/>
        <v>Yes</v>
      </c>
      <c r="D1166" s="30">
        <f t="shared" si="37"/>
        <v>0.87000000000000011</v>
      </c>
      <c r="E1166" s="30">
        <v>2395</v>
      </c>
      <c r="F1166" s="62" t="s">
        <v>12411</v>
      </c>
      <c r="G1166" s="3" t="s">
        <v>12770</v>
      </c>
      <c r="H1166" s="183">
        <v>0.35222672064777327</v>
      </c>
    </row>
    <row r="1167" spans="1:8">
      <c r="A1167" s="62">
        <v>1165</v>
      </c>
      <c r="B1167" s="188" t="s">
        <v>12906</v>
      </c>
      <c r="C1167" s="33" t="str">
        <f t="shared" si="36"/>
        <v>Yes</v>
      </c>
      <c r="D1167" s="30">
        <f t="shared" si="37"/>
        <v>2.0299999999999998</v>
      </c>
      <c r="E1167" s="30">
        <v>5589</v>
      </c>
      <c r="F1167" s="62" t="s">
        <v>12411</v>
      </c>
      <c r="G1167" s="3" t="s">
        <v>12770</v>
      </c>
      <c r="H1167" s="183">
        <v>0.82186234817813753</v>
      </c>
    </row>
    <row r="1168" spans="1:8">
      <c r="A1168" s="62">
        <v>1166</v>
      </c>
      <c r="B1168" s="188" t="s">
        <v>12907</v>
      </c>
      <c r="C1168" s="33" t="str">
        <f t="shared" si="36"/>
        <v>Yes</v>
      </c>
      <c r="D1168" s="30">
        <f t="shared" si="37"/>
        <v>1.07</v>
      </c>
      <c r="E1168" s="30">
        <v>2946</v>
      </c>
      <c r="F1168" s="62" t="s">
        <v>12411</v>
      </c>
      <c r="G1168" s="3" t="s">
        <v>12770</v>
      </c>
      <c r="H1168" s="183">
        <v>0.4331983805668016</v>
      </c>
    </row>
    <row r="1169" spans="1:8">
      <c r="A1169" s="62">
        <v>1167</v>
      </c>
      <c r="B1169" s="188" t="s">
        <v>12908</v>
      </c>
      <c r="C1169" s="33" t="str">
        <f t="shared" si="36"/>
        <v>Yes</v>
      </c>
      <c r="D1169" s="30">
        <f t="shared" si="37"/>
        <v>0.61</v>
      </c>
      <c r="E1169" s="30">
        <v>1679</v>
      </c>
      <c r="F1169" s="62" t="s">
        <v>12411</v>
      </c>
      <c r="G1169" s="3" t="s">
        <v>12770</v>
      </c>
      <c r="H1169" s="183">
        <v>0.24696356275303641</v>
      </c>
    </row>
    <row r="1170" spans="1:8">
      <c r="A1170" s="62">
        <v>1168</v>
      </c>
      <c r="B1170" s="188" t="s">
        <v>12909</v>
      </c>
      <c r="C1170" s="33" t="str">
        <f t="shared" si="36"/>
        <v>Yes</v>
      </c>
      <c r="D1170" s="30">
        <f t="shared" si="37"/>
        <v>2.37</v>
      </c>
      <c r="E1170" s="30">
        <v>6525</v>
      </c>
      <c r="F1170" s="62" t="s">
        <v>12411</v>
      </c>
      <c r="G1170" s="3" t="s">
        <v>12770</v>
      </c>
      <c r="H1170" s="183">
        <v>0.95951417004048578</v>
      </c>
    </row>
    <row r="1171" spans="1:8">
      <c r="A1171" s="62">
        <v>1169</v>
      </c>
      <c r="B1171" s="173" t="s">
        <v>12910</v>
      </c>
      <c r="C1171" s="33" t="str">
        <f t="shared" si="36"/>
        <v>Yes</v>
      </c>
      <c r="D1171" s="30">
        <f t="shared" si="37"/>
        <v>0.53</v>
      </c>
      <c r="E1171" s="30">
        <v>1459</v>
      </c>
      <c r="F1171" s="62" t="s">
        <v>12411</v>
      </c>
      <c r="G1171" s="3" t="s">
        <v>12770</v>
      </c>
      <c r="H1171" s="183">
        <v>0.2145748987854251</v>
      </c>
    </row>
    <row r="1172" spans="1:8">
      <c r="A1172" s="62">
        <v>1170</v>
      </c>
      <c r="B1172" s="188" t="s">
        <v>12911</v>
      </c>
      <c r="C1172" s="33" t="str">
        <f t="shared" si="36"/>
        <v>Yes</v>
      </c>
      <c r="D1172" s="30">
        <f t="shared" si="37"/>
        <v>4.3899999999999997</v>
      </c>
      <c r="E1172" s="30">
        <v>12086</v>
      </c>
      <c r="F1172" s="62" t="s">
        <v>12411</v>
      </c>
      <c r="G1172" s="3" t="s">
        <v>12770</v>
      </c>
      <c r="H1172" s="183">
        <v>1.7773279352226719</v>
      </c>
    </row>
    <row r="1173" spans="1:8">
      <c r="A1173" s="62">
        <v>1171</v>
      </c>
      <c r="B1173" s="188" t="s">
        <v>12912</v>
      </c>
      <c r="C1173" s="33" t="str">
        <f t="shared" si="36"/>
        <v>Yes</v>
      </c>
      <c r="D1173" s="30">
        <f t="shared" si="37"/>
        <v>3.7699999999999996</v>
      </c>
      <c r="E1173" s="30">
        <v>10379</v>
      </c>
      <c r="F1173" s="62" t="s">
        <v>12411</v>
      </c>
      <c r="G1173" s="3" t="s">
        <v>12770</v>
      </c>
      <c r="H1173" s="183">
        <v>1.5263157894736838</v>
      </c>
    </row>
    <row r="1174" spans="1:8">
      <c r="A1174" s="62">
        <v>1172</v>
      </c>
      <c r="B1174" s="188" t="s">
        <v>12913</v>
      </c>
      <c r="C1174" s="33" t="str">
        <f t="shared" si="36"/>
        <v>Yes</v>
      </c>
      <c r="D1174" s="30">
        <f t="shared" si="37"/>
        <v>0.6</v>
      </c>
      <c r="E1174" s="30">
        <v>1652</v>
      </c>
      <c r="F1174" s="62" t="s">
        <v>12411</v>
      </c>
      <c r="G1174" s="3" t="s">
        <v>12770</v>
      </c>
      <c r="H1174" s="183">
        <v>0.24291497975708498</v>
      </c>
    </row>
    <row r="1175" spans="1:8">
      <c r="A1175" s="62">
        <v>1173</v>
      </c>
      <c r="B1175" s="188" t="s">
        <v>12914</v>
      </c>
      <c r="C1175" s="33" t="str">
        <f t="shared" si="36"/>
        <v>Yes</v>
      </c>
      <c r="D1175" s="30">
        <f t="shared" si="37"/>
        <v>1.3199999999999998</v>
      </c>
      <c r="E1175" s="30">
        <v>3634</v>
      </c>
      <c r="F1175" s="62" t="s">
        <v>12411</v>
      </c>
      <c r="G1175" s="3" t="s">
        <v>12770</v>
      </c>
      <c r="H1175" s="183">
        <v>0.53441295546558698</v>
      </c>
    </row>
    <row r="1176" spans="1:8">
      <c r="A1176" s="62">
        <v>1174</v>
      </c>
      <c r="B1176" s="188" t="s">
        <v>12915</v>
      </c>
      <c r="C1176" s="33" t="str">
        <f t="shared" si="36"/>
        <v>Yes</v>
      </c>
      <c r="D1176" s="30">
        <f t="shared" si="37"/>
        <v>2.48</v>
      </c>
      <c r="E1176" s="30">
        <v>6828</v>
      </c>
      <c r="F1176" s="62" t="s">
        <v>12411</v>
      </c>
      <c r="G1176" s="3" t="s">
        <v>12770</v>
      </c>
      <c r="H1176" s="183">
        <v>1.0040485829959513</v>
      </c>
    </row>
    <row r="1177" spans="1:8">
      <c r="A1177" s="62">
        <v>1175</v>
      </c>
      <c r="B1177" s="191" t="s">
        <v>12916</v>
      </c>
      <c r="C1177" s="33" t="str">
        <f t="shared" si="36"/>
        <v>No</v>
      </c>
      <c r="D1177" s="30">
        <f t="shared" si="37"/>
        <v>4.9400000000000004</v>
      </c>
      <c r="E1177" s="30">
        <v>13600</v>
      </c>
      <c r="F1177" s="62" t="s">
        <v>12411</v>
      </c>
      <c r="G1177" s="3" t="s">
        <v>12770</v>
      </c>
      <c r="H1177" s="183">
        <v>2</v>
      </c>
    </row>
    <row r="1178" spans="1:8">
      <c r="A1178" s="62">
        <v>1176</v>
      </c>
      <c r="B1178" s="191" t="s">
        <v>12917</v>
      </c>
      <c r="C1178" s="33" t="str">
        <f t="shared" si="36"/>
        <v>Yes</v>
      </c>
      <c r="D1178" s="30">
        <f t="shared" si="37"/>
        <v>2.0900000000000003</v>
      </c>
      <c r="E1178" s="30">
        <v>5754</v>
      </c>
      <c r="F1178" s="62" t="s">
        <v>12411</v>
      </c>
      <c r="G1178" s="3" t="s">
        <v>12770</v>
      </c>
      <c r="H1178" s="183">
        <v>0.84615384615384626</v>
      </c>
    </row>
    <row r="1179" spans="1:8">
      <c r="A1179" s="62">
        <v>1177</v>
      </c>
      <c r="B1179" s="188" t="s">
        <v>12918</v>
      </c>
      <c r="C1179" s="33" t="str">
        <f t="shared" si="36"/>
        <v>Yes</v>
      </c>
      <c r="D1179" s="30">
        <f t="shared" si="37"/>
        <v>3.4699999999999998</v>
      </c>
      <c r="E1179" s="30">
        <v>9553</v>
      </c>
      <c r="F1179" s="62" t="s">
        <v>12411</v>
      </c>
      <c r="G1179" s="3" t="s">
        <v>12770</v>
      </c>
      <c r="H1179" s="183">
        <v>1.4048582995951415</v>
      </c>
    </row>
    <row r="1180" spans="1:8">
      <c r="A1180" s="62">
        <v>1178</v>
      </c>
      <c r="B1180" s="188" t="s">
        <v>12919</v>
      </c>
      <c r="C1180" s="33" t="str">
        <f t="shared" si="36"/>
        <v>Yes</v>
      </c>
      <c r="D1180" s="30">
        <f t="shared" si="37"/>
        <v>2.41</v>
      </c>
      <c r="E1180" s="30">
        <v>6635</v>
      </c>
      <c r="F1180" s="62" t="s">
        <v>12411</v>
      </c>
      <c r="G1180" s="3" t="s">
        <v>12770</v>
      </c>
      <c r="H1180" s="183">
        <v>0.97570850202429149</v>
      </c>
    </row>
    <row r="1181" spans="1:8">
      <c r="A1181" s="62">
        <v>1179</v>
      </c>
      <c r="B1181" s="188" t="s">
        <v>12920</v>
      </c>
      <c r="C1181" s="33" t="str">
        <f t="shared" si="36"/>
        <v>Yes</v>
      </c>
      <c r="D1181" s="30">
        <f t="shared" si="37"/>
        <v>1.78</v>
      </c>
      <c r="E1181" s="30">
        <v>4900</v>
      </c>
      <c r="F1181" s="62" t="s">
        <v>11826</v>
      </c>
      <c r="G1181" s="3" t="s">
        <v>12770</v>
      </c>
      <c r="H1181" s="183">
        <v>0.72064777327935214</v>
      </c>
    </row>
    <row r="1182" spans="1:8">
      <c r="A1182" s="62">
        <v>1180</v>
      </c>
      <c r="B1182" s="191" t="s">
        <v>12921</v>
      </c>
      <c r="C1182" s="33" t="str">
        <f t="shared" si="36"/>
        <v>Yes</v>
      </c>
      <c r="D1182" s="30">
        <f t="shared" si="37"/>
        <v>0.96</v>
      </c>
      <c r="E1182" s="30">
        <v>2643</v>
      </c>
      <c r="F1182" s="62" t="s">
        <v>12411</v>
      </c>
      <c r="G1182" s="3" t="s">
        <v>12770</v>
      </c>
      <c r="H1182" s="183">
        <v>0.38866396761133598</v>
      </c>
    </row>
    <row r="1183" spans="1:8">
      <c r="A1183" s="62">
        <v>1181</v>
      </c>
      <c r="B1183" s="188" t="s">
        <v>12922</v>
      </c>
      <c r="C1183" s="33" t="str">
        <f t="shared" si="36"/>
        <v>Yes</v>
      </c>
      <c r="D1183" s="30">
        <f t="shared" si="37"/>
        <v>1.0899999999999999</v>
      </c>
      <c r="E1183" s="30">
        <v>3001</v>
      </c>
      <c r="F1183" s="62" t="s">
        <v>12411</v>
      </c>
      <c r="G1183" s="3" t="s">
        <v>12770</v>
      </c>
      <c r="H1183" s="183">
        <v>0.44129554655870434</v>
      </c>
    </row>
    <row r="1184" spans="1:8">
      <c r="A1184" s="62">
        <v>1182</v>
      </c>
      <c r="B1184" s="188" t="s">
        <v>12923</v>
      </c>
      <c r="C1184" s="33" t="str">
        <f t="shared" si="36"/>
        <v>Yes</v>
      </c>
      <c r="D1184" s="30">
        <f t="shared" si="37"/>
        <v>2.42</v>
      </c>
      <c r="E1184" s="30">
        <v>6662</v>
      </c>
      <c r="F1184" s="62" t="s">
        <v>12411</v>
      </c>
      <c r="G1184" s="3" t="s">
        <v>12770</v>
      </c>
      <c r="H1184" s="183">
        <v>0.97975708502024283</v>
      </c>
    </row>
    <row r="1185" spans="1:8">
      <c r="A1185" s="62">
        <v>1183</v>
      </c>
      <c r="B1185" s="188" t="s">
        <v>12924</v>
      </c>
      <c r="C1185" s="33" t="str">
        <f t="shared" si="36"/>
        <v>Yes</v>
      </c>
      <c r="D1185" s="30">
        <f t="shared" si="37"/>
        <v>4.1099999999999994</v>
      </c>
      <c r="E1185" s="30">
        <v>11315</v>
      </c>
      <c r="F1185" s="62" t="s">
        <v>12411</v>
      </c>
      <c r="G1185" s="3" t="s">
        <v>12770</v>
      </c>
      <c r="H1185" s="183">
        <v>1.663967611336032</v>
      </c>
    </row>
    <row r="1186" spans="1:8">
      <c r="A1186" s="62">
        <v>1184</v>
      </c>
      <c r="B1186" s="188" t="s">
        <v>12925</v>
      </c>
      <c r="C1186" s="33" t="str">
        <f t="shared" si="36"/>
        <v>Yes</v>
      </c>
      <c r="D1186" s="30">
        <f t="shared" si="37"/>
        <v>1.1400000000000001</v>
      </c>
      <c r="E1186" s="30">
        <v>3138</v>
      </c>
      <c r="F1186" s="62" t="s">
        <v>12411</v>
      </c>
      <c r="G1186" s="3" t="s">
        <v>12770</v>
      </c>
      <c r="H1186" s="183">
        <v>0.46153846153846156</v>
      </c>
    </row>
    <row r="1187" spans="1:8">
      <c r="A1187" s="62">
        <v>1185</v>
      </c>
      <c r="B1187" s="188" t="s">
        <v>12926</v>
      </c>
      <c r="C1187" s="33" t="str">
        <f t="shared" si="36"/>
        <v>Yes</v>
      </c>
      <c r="D1187" s="30">
        <f t="shared" si="37"/>
        <v>3.4699999999999998</v>
      </c>
      <c r="E1187" s="30">
        <v>9553</v>
      </c>
      <c r="F1187" s="62" t="s">
        <v>12411</v>
      </c>
      <c r="G1187" s="3" t="s">
        <v>12770</v>
      </c>
      <c r="H1187" s="183">
        <v>1.4048582995951415</v>
      </c>
    </row>
    <row r="1188" spans="1:8">
      <c r="A1188" s="62">
        <v>1186</v>
      </c>
      <c r="B1188" s="188" t="s">
        <v>12927</v>
      </c>
      <c r="C1188" s="33" t="str">
        <f t="shared" si="36"/>
        <v>Yes</v>
      </c>
      <c r="D1188" s="30">
        <f t="shared" si="37"/>
        <v>1.3900000000000001</v>
      </c>
      <c r="E1188" s="30">
        <v>3827</v>
      </c>
      <c r="F1188" s="62" t="s">
        <v>12411</v>
      </c>
      <c r="G1188" s="3" t="s">
        <v>12770</v>
      </c>
      <c r="H1188" s="183">
        <v>0.56275303643724695</v>
      </c>
    </row>
    <row r="1189" spans="1:8">
      <c r="A1189" s="62">
        <v>1187</v>
      </c>
      <c r="B1189" s="188" t="s">
        <v>12927</v>
      </c>
      <c r="C1189" s="33" t="str">
        <f t="shared" si="36"/>
        <v>Yes</v>
      </c>
      <c r="D1189" s="30">
        <f t="shared" si="37"/>
        <v>2.7199999999999998</v>
      </c>
      <c r="E1189" s="30">
        <v>7488</v>
      </c>
      <c r="F1189" s="62" t="s">
        <v>12411</v>
      </c>
      <c r="G1189" s="3" t="s">
        <v>12770</v>
      </c>
      <c r="H1189" s="183">
        <v>1.1012145748987852</v>
      </c>
    </row>
    <row r="1190" spans="1:8">
      <c r="A1190" s="62">
        <v>1188</v>
      </c>
      <c r="B1190" s="191" t="s">
        <v>12928</v>
      </c>
      <c r="C1190" s="33" t="str">
        <f t="shared" si="36"/>
        <v>Yes</v>
      </c>
      <c r="D1190" s="30">
        <f t="shared" si="37"/>
        <v>0.82000000000000017</v>
      </c>
      <c r="E1190" s="30">
        <v>2257</v>
      </c>
      <c r="F1190" s="62" t="s">
        <v>12411</v>
      </c>
      <c r="G1190" s="3" t="s">
        <v>12770</v>
      </c>
      <c r="H1190" s="183">
        <v>0.33198380566801622</v>
      </c>
    </row>
    <row r="1191" spans="1:8">
      <c r="A1191" s="62">
        <v>1189</v>
      </c>
      <c r="B1191" s="188" t="s">
        <v>12929</v>
      </c>
      <c r="C1191" s="33" t="str">
        <f t="shared" si="36"/>
        <v>Yes</v>
      </c>
      <c r="D1191" s="30">
        <f t="shared" si="37"/>
        <v>1.55</v>
      </c>
      <c r="E1191" s="30">
        <v>4267</v>
      </c>
      <c r="F1191" s="62" t="s">
        <v>11772</v>
      </c>
      <c r="G1191" s="3" t="s">
        <v>12770</v>
      </c>
      <c r="H1191" s="183">
        <v>0.62753036437246956</v>
      </c>
    </row>
    <row r="1192" spans="1:8">
      <c r="A1192" s="62">
        <v>1190</v>
      </c>
      <c r="B1192" s="188" t="s">
        <v>12930</v>
      </c>
      <c r="C1192" s="33" t="str">
        <f t="shared" si="36"/>
        <v>Yes</v>
      </c>
      <c r="D1192" s="30">
        <f t="shared" si="37"/>
        <v>0.89</v>
      </c>
      <c r="E1192" s="30">
        <v>2450</v>
      </c>
      <c r="F1192" s="62" t="s">
        <v>12411</v>
      </c>
      <c r="G1192" s="3" t="s">
        <v>12770</v>
      </c>
      <c r="H1192" s="183">
        <v>0.36032388663967607</v>
      </c>
    </row>
    <row r="1193" spans="1:8">
      <c r="A1193" s="62">
        <v>1191</v>
      </c>
      <c r="B1193" s="188" t="s">
        <v>12931</v>
      </c>
      <c r="C1193" s="33" t="str">
        <f t="shared" si="36"/>
        <v>Yes</v>
      </c>
      <c r="D1193" s="30">
        <f t="shared" si="37"/>
        <v>2.99</v>
      </c>
      <c r="E1193" s="30">
        <v>8232</v>
      </c>
      <c r="F1193" s="62" t="s">
        <v>12411</v>
      </c>
      <c r="G1193" s="3" t="s">
        <v>12770</v>
      </c>
      <c r="H1193" s="183">
        <v>1.2105263157894737</v>
      </c>
    </row>
    <row r="1194" spans="1:8">
      <c r="A1194" s="62">
        <v>1192</v>
      </c>
      <c r="B1194" s="188" t="s">
        <v>12932</v>
      </c>
      <c r="C1194" s="33" t="str">
        <f t="shared" si="36"/>
        <v>Yes</v>
      </c>
      <c r="D1194" s="30">
        <f t="shared" si="37"/>
        <v>1.6799999999999997</v>
      </c>
      <c r="E1194" s="30">
        <v>4625</v>
      </c>
      <c r="F1194" s="62" t="s">
        <v>12411</v>
      </c>
      <c r="G1194" s="3" t="s">
        <v>12770</v>
      </c>
      <c r="H1194" s="183">
        <v>0.68016194331983792</v>
      </c>
    </row>
    <row r="1195" spans="1:8">
      <c r="A1195" s="62">
        <v>1193</v>
      </c>
      <c r="B1195" s="188" t="s">
        <v>12933</v>
      </c>
      <c r="C1195" s="33" t="str">
        <f t="shared" si="36"/>
        <v>Yes</v>
      </c>
      <c r="D1195" s="30">
        <f t="shared" si="37"/>
        <v>3.52</v>
      </c>
      <c r="E1195" s="30">
        <v>9691</v>
      </c>
      <c r="F1195" s="62" t="s">
        <v>12411</v>
      </c>
      <c r="G1195" s="3" t="s">
        <v>12770</v>
      </c>
      <c r="H1195" s="183">
        <v>1.4251012145748987</v>
      </c>
    </row>
    <row r="1196" spans="1:8">
      <c r="A1196" s="62">
        <v>1194</v>
      </c>
      <c r="B1196" s="191" t="s">
        <v>12934</v>
      </c>
      <c r="C1196" s="33" t="str">
        <f t="shared" si="36"/>
        <v>Yes</v>
      </c>
      <c r="D1196" s="30">
        <f t="shared" si="37"/>
        <v>0.85</v>
      </c>
      <c r="E1196" s="30">
        <v>2340</v>
      </c>
      <c r="F1196" s="62" t="s">
        <v>12411</v>
      </c>
      <c r="G1196" s="3" t="s">
        <v>12770</v>
      </c>
      <c r="H1196" s="183">
        <v>0.34412955465587042</v>
      </c>
    </row>
    <row r="1197" spans="1:8">
      <c r="A1197" s="62">
        <v>1195</v>
      </c>
      <c r="B1197" s="188" t="s">
        <v>4633</v>
      </c>
      <c r="C1197" s="33" t="str">
        <f t="shared" si="36"/>
        <v>Yes</v>
      </c>
      <c r="D1197" s="30">
        <f t="shared" si="37"/>
        <v>3.4299999999999993</v>
      </c>
      <c r="E1197" s="30">
        <v>9443</v>
      </c>
      <c r="F1197" s="62" t="s">
        <v>12411</v>
      </c>
      <c r="G1197" s="3" t="s">
        <v>12770</v>
      </c>
      <c r="H1197" s="183">
        <v>1.3886639676113357</v>
      </c>
    </row>
    <row r="1198" spans="1:8">
      <c r="A1198" s="62">
        <v>1196</v>
      </c>
      <c r="B1198" s="188" t="s">
        <v>12935</v>
      </c>
      <c r="C1198" s="33" t="str">
        <f t="shared" si="36"/>
        <v>Yes</v>
      </c>
      <c r="D1198" s="30">
        <f t="shared" si="37"/>
        <v>3.52</v>
      </c>
      <c r="E1198" s="30">
        <v>9691</v>
      </c>
      <c r="F1198" s="62" t="s">
        <v>12411</v>
      </c>
      <c r="G1198" s="3" t="s">
        <v>12770</v>
      </c>
      <c r="H1198" s="183">
        <v>1.4251012145748987</v>
      </c>
    </row>
    <row r="1199" spans="1:8">
      <c r="A1199" s="62">
        <v>1197</v>
      </c>
      <c r="B1199" s="188" t="s">
        <v>12936</v>
      </c>
      <c r="C1199" s="33" t="str">
        <f t="shared" si="36"/>
        <v>Yes</v>
      </c>
      <c r="D1199" s="30">
        <f t="shared" si="37"/>
        <v>1.9500000000000002</v>
      </c>
      <c r="E1199" s="30">
        <v>5368</v>
      </c>
      <c r="F1199" s="62" t="s">
        <v>12411</v>
      </c>
      <c r="G1199" s="3" t="s">
        <v>12770</v>
      </c>
      <c r="H1199" s="183">
        <v>0.78947368421052633</v>
      </c>
    </row>
    <row r="1200" spans="1:8">
      <c r="A1200" s="62">
        <v>1198</v>
      </c>
      <c r="B1200" s="188" t="s">
        <v>12937</v>
      </c>
      <c r="C1200" s="33" t="str">
        <f t="shared" si="36"/>
        <v>Yes</v>
      </c>
      <c r="D1200" s="30">
        <f t="shared" si="37"/>
        <v>1.24</v>
      </c>
      <c r="E1200" s="30">
        <v>3414</v>
      </c>
      <c r="F1200" s="62" t="s">
        <v>12411</v>
      </c>
      <c r="G1200" s="3" t="s">
        <v>12770</v>
      </c>
      <c r="H1200" s="183">
        <v>0.50202429149797567</v>
      </c>
    </row>
    <row r="1201" spans="1:8">
      <c r="A1201" s="62">
        <v>1199</v>
      </c>
      <c r="B1201" s="188" t="s">
        <v>12938</v>
      </c>
      <c r="C1201" s="33" t="str">
        <f t="shared" si="36"/>
        <v>Yes</v>
      </c>
      <c r="D1201" s="30">
        <f t="shared" si="37"/>
        <v>1.24</v>
      </c>
      <c r="E1201" s="30">
        <v>3414</v>
      </c>
      <c r="F1201" s="62" t="s">
        <v>12411</v>
      </c>
      <c r="G1201" s="3" t="s">
        <v>12770</v>
      </c>
      <c r="H1201" s="183">
        <v>0.50202429149797567</v>
      </c>
    </row>
    <row r="1202" spans="1:8">
      <c r="A1202" s="62">
        <v>1200</v>
      </c>
      <c r="B1202" s="191" t="s">
        <v>12939</v>
      </c>
      <c r="C1202" s="33" t="str">
        <f t="shared" si="36"/>
        <v>Yes</v>
      </c>
      <c r="D1202" s="30">
        <f t="shared" si="37"/>
        <v>1.8599999999999999</v>
      </c>
      <c r="E1202" s="30">
        <v>5121</v>
      </c>
      <c r="F1202" s="62" t="s">
        <v>12411</v>
      </c>
      <c r="G1202" s="3" t="s">
        <v>12770</v>
      </c>
      <c r="H1202" s="183">
        <v>0.75303643724696345</v>
      </c>
    </row>
    <row r="1203" spans="1:8">
      <c r="A1203" s="62">
        <v>1201</v>
      </c>
      <c r="B1203" s="188" t="s">
        <v>12940</v>
      </c>
      <c r="C1203" s="33" t="str">
        <f t="shared" si="36"/>
        <v>Yes</v>
      </c>
      <c r="D1203" s="30">
        <f t="shared" si="37"/>
        <v>2.16</v>
      </c>
      <c r="E1203" s="30">
        <v>5947</v>
      </c>
      <c r="F1203" s="62" t="s">
        <v>12411</v>
      </c>
      <c r="G1203" s="3" t="s">
        <v>12770</v>
      </c>
      <c r="H1203" s="183">
        <v>0.87449392712550611</v>
      </c>
    </row>
    <row r="1204" spans="1:8">
      <c r="A1204" s="62">
        <v>1202</v>
      </c>
      <c r="B1204" s="188" t="s">
        <v>12941</v>
      </c>
      <c r="C1204" s="33" t="str">
        <f t="shared" si="36"/>
        <v>Yes</v>
      </c>
      <c r="D1204" s="30">
        <f t="shared" si="37"/>
        <v>2.56</v>
      </c>
      <c r="E1204" s="30">
        <v>7048</v>
      </c>
      <c r="F1204" s="62" t="s">
        <v>12411</v>
      </c>
      <c r="G1204" s="3" t="s">
        <v>12770</v>
      </c>
      <c r="H1204" s="183">
        <v>1.0364372469635628</v>
      </c>
    </row>
    <row r="1205" spans="1:8">
      <c r="A1205" s="62">
        <v>1203</v>
      </c>
      <c r="B1205" s="188" t="s">
        <v>12942</v>
      </c>
      <c r="C1205" s="33" t="str">
        <f t="shared" si="36"/>
        <v>Yes</v>
      </c>
      <c r="D1205" s="30">
        <f t="shared" si="37"/>
        <v>3.4299999999999993</v>
      </c>
      <c r="E1205" s="30">
        <v>9443</v>
      </c>
      <c r="F1205" s="62" t="s">
        <v>12411</v>
      </c>
      <c r="G1205" s="3" t="s">
        <v>12770</v>
      </c>
      <c r="H1205" s="183">
        <v>1.3886639676113357</v>
      </c>
    </row>
    <row r="1206" spans="1:8">
      <c r="A1206" s="62">
        <v>1204</v>
      </c>
      <c r="B1206" s="188" t="s">
        <v>12943</v>
      </c>
      <c r="C1206" s="33" t="str">
        <f t="shared" si="36"/>
        <v>Yes</v>
      </c>
      <c r="D1206" s="30">
        <f t="shared" si="37"/>
        <v>2.16</v>
      </c>
      <c r="E1206" s="30">
        <v>5947</v>
      </c>
      <c r="F1206" s="62" t="s">
        <v>12411</v>
      </c>
      <c r="G1206" s="3" t="s">
        <v>12770</v>
      </c>
      <c r="H1206" s="183">
        <v>0.87449392712550611</v>
      </c>
    </row>
    <row r="1207" spans="1:8">
      <c r="A1207" s="62">
        <v>1205</v>
      </c>
      <c r="B1207" s="188" t="s">
        <v>12944</v>
      </c>
      <c r="C1207" s="33" t="str">
        <f t="shared" si="36"/>
        <v>Yes</v>
      </c>
      <c r="D1207" s="30">
        <f t="shared" si="37"/>
        <v>1.76</v>
      </c>
      <c r="E1207" s="30">
        <v>4845</v>
      </c>
      <c r="F1207" s="62" t="s">
        <v>12411</v>
      </c>
      <c r="G1207" s="3" t="s">
        <v>12770</v>
      </c>
      <c r="H1207" s="183">
        <v>0.71255060728744934</v>
      </c>
    </row>
    <row r="1208" spans="1:8">
      <c r="A1208" s="62">
        <v>1206</v>
      </c>
      <c r="B1208" s="188" t="s">
        <v>12945</v>
      </c>
      <c r="C1208" s="33" t="str">
        <f t="shared" si="36"/>
        <v>Yes</v>
      </c>
      <c r="D1208" s="30">
        <f t="shared" si="37"/>
        <v>2.23</v>
      </c>
      <c r="E1208" s="30">
        <v>6139</v>
      </c>
      <c r="F1208" s="62" t="s">
        <v>12411</v>
      </c>
      <c r="G1208" s="3" t="s">
        <v>12770</v>
      </c>
      <c r="H1208" s="183">
        <v>0.90283400809716596</v>
      </c>
    </row>
    <row r="1209" spans="1:8">
      <c r="A1209" s="62">
        <v>1207</v>
      </c>
      <c r="B1209" s="188" t="s">
        <v>12946</v>
      </c>
      <c r="C1209" s="33" t="str">
        <f t="shared" si="36"/>
        <v>Yes</v>
      </c>
      <c r="D1209" s="30">
        <f t="shared" si="37"/>
        <v>1.4700000000000002</v>
      </c>
      <c r="E1209" s="30">
        <v>4047</v>
      </c>
      <c r="F1209" s="62" t="s">
        <v>12411</v>
      </c>
      <c r="G1209" s="3" t="s">
        <v>12770</v>
      </c>
      <c r="H1209" s="183">
        <v>0.59514170040485836</v>
      </c>
    </row>
    <row r="1210" spans="1:8">
      <c r="A1210" s="62">
        <v>1208</v>
      </c>
      <c r="B1210" s="188" t="s">
        <v>12947</v>
      </c>
      <c r="C1210" s="33" t="str">
        <f t="shared" si="36"/>
        <v>Yes</v>
      </c>
      <c r="D1210" s="30">
        <f t="shared" si="37"/>
        <v>2.34</v>
      </c>
      <c r="E1210" s="30">
        <v>6442</v>
      </c>
      <c r="F1210" s="62" t="s">
        <v>12411</v>
      </c>
      <c r="G1210" s="3" t="s">
        <v>12770</v>
      </c>
      <c r="H1210" s="183">
        <v>0.94736842105263142</v>
      </c>
    </row>
    <row r="1211" spans="1:8">
      <c r="A1211" s="62">
        <v>1209</v>
      </c>
      <c r="B1211" s="188" t="s">
        <v>12948</v>
      </c>
      <c r="C1211" s="33" t="str">
        <f t="shared" si="36"/>
        <v>Yes</v>
      </c>
      <c r="D1211" s="30">
        <f t="shared" si="37"/>
        <v>2.1</v>
      </c>
      <c r="E1211" s="30">
        <v>5781</v>
      </c>
      <c r="F1211" s="62" t="s">
        <v>12411</v>
      </c>
      <c r="G1211" s="3" t="s">
        <v>12770</v>
      </c>
      <c r="H1211" s="183">
        <v>0.85020242914979749</v>
      </c>
    </row>
    <row r="1212" spans="1:8">
      <c r="A1212" s="62">
        <v>1210</v>
      </c>
      <c r="B1212" s="191" t="s">
        <v>12949</v>
      </c>
      <c r="C1212" s="33" t="str">
        <f t="shared" si="36"/>
        <v>Yes</v>
      </c>
      <c r="D1212" s="30">
        <f t="shared" si="37"/>
        <v>0.5</v>
      </c>
      <c r="E1212" s="30">
        <v>1377</v>
      </c>
      <c r="F1212" s="62" t="s">
        <v>11772</v>
      </c>
      <c r="G1212" s="3" t="s">
        <v>12770</v>
      </c>
      <c r="H1212" s="183">
        <v>0.20242914979757085</v>
      </c>
    </row>
    <row r="1213" spans="1:8">
      <c r="A1213" s="62">
        <v>1211</v>
      </c>
      <c r="B1213" s="188" t="s">
        <v>12950</v>
      </c>
      <c r="C1213" s="33" t="str">
        <f t="shared" si="36"/>
        <v>Yes</v>
      </c>
      <c r="D1213" s="30">
        <f t="shared" si="37"/>
        <v>0.56000000000000005</v>
      </c>
      <c r="E1213" s="30">
        <v>1542</v>
      </c>
      <c r="F1213" s="62" t="s">
        <v>12411</v>
      </c>
      <c r="G1213" s="3" t="s">
        <v>12770</v>
      </c>
      <c r="H1213" s="183">
        <v>0.22672064777327935</v>
      </c>
    </row>
    <row r="1214" spans="1:8">
      <c r="A1214" s="62">
        <v>1212</v>
      </c>
      <c r="B1214" s="191" t="s">
        <v>12951</v>
      </c>
      <c r="C1214" s="33" t="str">
        <f t="shared" si="36"/>
        <v>Yes</v>
      </c>
      <c r="D1214" s="30">
        <f t="shared" si="37"/>
        <v>1.5799999999999998</v>
      </c>
      <c r="E1214" s="30">
        <v>4350</v>
      </c>
      <c r="F1214" s="62" t="s">
        <v>12411</v>
      </c>
      <c r="G1214" s="3" t="s">
        <v>12770</v>
      </c>
      <c r="H1214" s="183">
        <v>0.63967611336032382</v>
      </c>
    </row>
    <row r="1215" spans="1:8">
      <c r="A1215" s="62">
        <v>1213</v>
      </c>
      <c r="B1215" s="188" t="s">
        <v>12952</v>
      </c>
      <c r="C1215" s="33" t="str">
        <f t="shared" si="36"/>
        <v>Yes</v>
      </c>
      <c r="D1215" s="30">
        <f t="shared" si="37"/>
        <v>1.77</v>
      </c>
      <c r="E1215" s="30">
        <v>4873</v>
      </c>
      <c r="F1215" s="62" t="s">
        <v>12411</v>
      </c>
      <c r="G1215" s="3" t="s">
        <v>12770</v>
      </c>
      <c r="H1215" s="183">
        <v>0.7165991902834008</v>
      </c>
    </row>
    <row r="1216" spans="1:8">
      <c r="A1216" s="62">
        <v>1214</v>
      </c>
      <c r="B1216" s="188" t="s">
        <v>12953</v>
      </c>
      <c r="C1216" s="33" t="str">
        <f t="shared" si="36"/>
        <v>Yes</v>
      </c>
      <c r="D1216" s="30">
        <f t="shared" si="37"/>
        <v>0.3</v>
      </c>
      <c r="E1216" s="30">
        <v>1000</v>
      </c>
      <c r="F1216" s="62" t="s">
        <v>12411</v>
      </c>
      <c r="G1216" s="3" t="s">
        <v>12770</v>
      </c>
      <c r="H1216" s="183">
        <v>0.12145748987854249</v>
      </c>
    </row>
    <row r="1217" spans="1:8">
      <c r="A1217" s="62">
        <v>1215</v>
      </c>
      <c r="B1217" s="191" t="s">
        <v>12954</v>
      </c>
      <c r="C1217" s="33" t="str">
        <f t="shared" si="36"/>
        <v>Yes</v>
      </c>
      <c r="D1217" s="30">
        <f t="shared" si="37"/>
        <v>1.1099999999999999</v>
      </c>
      <c r="E1217" s="30">
        <v>3056</v>
      </c>
      <c r="F1217" s="62" t="s">
        <v>12411</v>
      </c>
      <c r="G1217" s="3" t="s">
        <v>12770</v>
      </c>
      <c r="H1217" s="183">
        <v>0.4493927125506072</v>
      </c>
    </row>
    <row r="1218" spans="1:8">
      <c r="A1218" s="62">
        <v>1216</v>
      </c>
      <c r="B1218" s="188" t="s">
        <v>12955</v>
      </c>
      <c r="C1218" s="33" t="str">
        <f t="shared" si="36"/>
        <v>Yes</v>
      </c>
      <c r="D1218" s="30">
        <f t="shared" si="37"/>
        <v>0.39</v>
      </c>
      <c r="E1218" s="30">
        <v>1074</v>
      </c>
      <c r="F1218" s="62" t="s">
        <v>12411</v>
      </c>
      <c r="G1218" s="3" t="s">
        <v>12770</v>
      </c>
      <c r="H1218" s="183">
        <v>0.15789473684210525</v>
      </c>
    </row>
    <row r="1219" spans="1:8">
      <c r="A1219" s="62">
        <v>1217</v>
      </c>
      <c r="B1219" s="188" t="s">
        <v>12956</v>
      </c>
      <c r="C1219" s="33" t="str">
        <f t="shared" ref="C1219:C1282" si="38">IF(H1219=2,"No","Yes")</f>
        <v>Yes</v>
      </c>
      <c r="D1219" s="30">
        <f t="shared" si="37"/>
        <v>3.8700000000000006</v>
      </c>
      <c r="E1219" s="30">
        <v>10654</v>
      </c>
      <c r="F1219" s="62" t="s">
        <v>11781</v>
      </c>
      <c r="G1219" s="3" t="s">
        <v>12770</v>
      </c>
      <c r="H1219" s="183">
        <v>1.5668016194331984</v>
      </c>
    </row>
    <row r="1220" spans="1:8">
      <c r="A1220" s="62">
        <v>1218</v>
      </c>
      <c r="B1220" s="188" t="s">
        <v>12957</v>
      </c>
      <c r="C1220" s="33" t="str">
        <f t="shared" si="38"/>
        <v>Yes</v>
      </c>
      <c r="D1220" s="30">
        <f t="shared" ref="D1220:D1283" si="39">H1220*2.47</f>
        <v>0.65999999999999992</v>
      </c>
      <c r="E1220" s="30">
        <v>1817</v>
      </c>
      <c r="F1220" s="62" t="s">
        <v>11826</v>
      </c>
      <c r="G1220" s="3" t="s">
        <v>12770</v>
      </c>
      <c r="H1220" s="183">
        <v>0.26720647773279349</v>
      </c>
    </row>
    <row r="1221" spans="1:8">
      <c r="A1221" s="62">
        <v>1219</v>
      </c>
      <c r="B1221" s="188" t="s">
        <v>12958</v>
      </c>
      <c r="C1221" s="33" t="str">
        <f t="shared" si="38"/>
        <v>Yes</v>
      </c>
      <c r="D1221" s="30">
        <f t="shared" si="39"/>
        <v>1.06</v>
      </c>
      <c r="E1221" s="30">
        <v>2918</v>
      </c>
      <c r="F1221" s="62" t="s">
        <v>12411</v>
      </c>
      <c r="G1221" s="3" t="s">
        <v>12770</v>
      </c>
      <c r="H1221" s="183">
        <v>0.4291497975708502</v>
      </c>
    </row>
    <row r="1222" spans="1:8">
      <c r="A1222" s="62">
        <v>1220</v>
      </c>
      <c r="B1222" s="188" t="s">
        <v>12959</v>
      </c>
      <c r="C1222" s="33" t="str">
        <f t="shared" si="38"/>
        <v>Yes</v>
      </c>
      <c r="D1222" s="30">
        <f t="shared" si="39"/>
        <v>1.21</v>
      </c>
      <c r="E1222" s="30">
        <v>3331</v>
      </c>
      <c r="F1222" s="62" t="s">
        <v>12411</v>
      </c>
      <c r="G1222" s="3" t="s">
        <v>12770</v>
      </c>
      <c r="H1222" s="183">
        <v>0.48987854251012142</v>
      </c>
    </row>
    <row r="1223" spans="1:8">
      <c r="A1223" s="62">
        <v>1221</v>
      </c>
      <c r="B1223" s="188" t="s">
        <v>12960</v>
      </c>
      <c r="C1223" s="33" t="str">
        <f t="shared" si="38"/>
        <v>Yes</v>
      </c>
      <c r="D1223" s="30">
        <f t="shared" si="39"/>
        <v>4.5</v>
      </c>
      <c r="E1223" s="30">
        <v>12389</v>
      </c>
      <c r="F1223" s="62" t="s">
        <v>11777</v>
      </c>
      <c r="G1223" s="3" t="s">
        <v>12770</v>
      </c>
      <c r="H1223" s="183">
        <v>1.8218623481781375</v>
      </c>
    </row>
    <row r="1224" spans="1:8">
      <c r="A1224" s="62">
        <v>1222</v>
      </c>
      <c r="B1224" s="191" t="s">
        <v>12961</v>
      </c>
      <c r="C1224" s="33" t="str">
        <f t="shared" si="38"/>
        <v>Yes</v>
      </c>
      <c r="D1224" s="30">
        <f t="shared" si="39"/>
        <v>2.12</v>
      </c>
      <c r="E1224" s="30">
        <v>5836</v>
      </c>
      <c r="F1224" s="62" t="s">
        <v>12411</v>
      </c>
      <c r="G1224" s="3" t="s">
        <v>12770</v>
      </c>
      <c r="H1224" s="183">
        <v>0.8582995951417004</v>
      </c>
    </row>
    <row r="1225" spans="1:8">
      <c r="A1225" s="62">
        <v>1223</v>
      </c>
      <c r="B1225" s="188" t="s">
        <v>12962</v>
      </c>
      <c r="C1225" s="33" t="str">
        <f t="shared" si="38"/>
        <v>Yes</v>
      </c>
      <c r="D1225" s="30">
        <f t="shared" si="39"/>
        <v>0.34</v>
      </c>
      <c r="E1225" s="30">
        <v>1000</v>
      </c>
      <c r="F1225" s="62" t="s">
        <v>12411</v>
      </c>
      <c r="G1225" s="3" t="s">
        <v>12770</v>
      </c>
      <c r="H1225" s="183">
        <v>0.13765182186234817</v>
      </c>
    </row>
    <row r="1226" spans="1:8">
      <c r="A1226" s="62">
        <v>1224</v>
      </c>
      <c r="B1226" s="188" t="s">
        <v>12963</v>
      </c>
      <c r="C1226" s="33" t="str">
        <f t="shared" si="38"/>
        <v>Yes</v>
      </c>
      <c r="D1226" s="30">
        <f t="shared" si="39"/>
        <v>0.78999999999999992</v>
      </c>
      <c r="E1226" s="30">
        <v>2175</v>
      </c>
      <c r="F1226" s="62" t="s">
        <v>12411</v>
      </c>
      <c r="G1226" s="3" t="s">
        <v>12770</v>
      </c>
      <c r="H1226" s="183">
        <v>0.31983805668016191</v>
      </c>
    </row>
    <row r="1227" spans="1:8">
      <c r="A1227" s="62">
        <v>1225</v>
      </c>
      <c r="B1227" s="189" t="s">
        <v>12964</v>
      </c>
      <c r="C1227" s="33" t="str">
        <f t="shared" si="38"/>
        <v>Yes</v>
      </c>
      <c r="D1227" s="30">
        <f t="shared" si="39"/>
        <v>2.9299999999999997</v>
      </c>
      <c r="E1227" s="30">
        <v>8066</v>
      </c>
      <c r="F1227" s="62" t="s">
        <v>12411</v>
      </c>
      <c r="G1227" s="3" t="s">
        <v>12770</v>
      </c>
      <c r="H1227" s="183">
        <v>1.1862348178137649</v>
      </c>
    </row>
    <row r="1228" spans="1:8">
      <c r="A1228" s="62">
        <v>1226</v>
      </c>
      <c r="B1228" s="188" t="s">
        <v>12965</v>
      </c>
      <c r="C1228" s="33" t="str">
        <f t="shared" si="38"/>
        <v>Yes</v>
      </c>
      <c r="D1228" s="30">
        <f t="shared" si="39"/>
        <v>3.61</v>
      </c>
      <c r="E1228" s="30">
        <v>9938</v>
      </c>
      <c r="F1228" s="62" t="s">
        <v>12411</v>
      </c>
      <c r="G1228" s="3" t="s">
        <v>12770</v>
      </c>
      <c r="H1228" s="183">
        <v>1.4615384615384615</v>
      </c>
    </row>
    <row r="1229" spans="1:8">
      <c r="A1229" s="62">
        <v>1227</v>
      </c>
      <c r="B1229" s="188" t="s">
        <v>12966</v>
      </c>
      <c r="C1229" s="33" t="str">
        <f t="shared" si="38"/>
        <v>Yes</v>
      </c>
      <c r="D1229" s="30">
        <f t="shared" si="39"/>
        <v>2.79</v>
      </c>
      <c r="E1229" s="30">
        <v>7681</v>
      </c>
      <c r="F1229" s="62" t="s">
        <v>12411</v>
      </c>
      <c r="G1229" s="3" t="s">
        <v>12770</v>
      </c>
      <c r="H1229" s="183">
        <v>1.1295546558704452</v>
      </c>
    </row>
    <row r="1230" spans="1:8">
      <c r="A1230" s="62">
        <v>1228</v>
      </c>
      <c r="B1230" s="188" t="s">
        <v>12967</v>
      </c>
      <c r="C1230" s="33" t="str">
        <f t="shared" si="38"/>
        <v>Yes</v>
      </c>
      <c r="D1230" s="30">
        <f t="shared" si="39"/>
        <v>1.07</v>
      </c>
      <c r="E1230" s="30">
        <v>2946</v>
      </c>
      <c r="F1230" s="62" t="s">
        <v>12411</v>
      </c>
      <c r="G1230" s="3" t="s">
        <v>12770</v>
      </c>
      <c r="H1230" s="183">
        <v>0.4331983805668016</v>
      </c>
    </row>
    <row r="1231" spans="1:8">
      <c r="A1231" s="62">
        <v>1229</v>
      </c>
      <c r="B1231" s="188" t="s">
        <v>12968</v>
      </c>
      <c r="C1231" s="33" t="str">
        <f t="shared" si="38"/>
        <v>Yes</v>
      </c>
      <c r="D1231" s="30">
        <f t="shared" si="39"/>
        <v>0.7400000000000001</v>
      </c>
      <c r="E1231" s="30">
        <v>2037</v>
      </c>
      <c r="F1231" s="62" t="s">
        <v>12411</v>
      </c>
      <c r="G1231" s="3" t="s">
        <v>12770</v>
      </c>
      <c r="H1231" s="183">
        <v>0.29959514170040485</v>
      </c>
    </row>
    <row r="1232" spans="1:8">
      <c r="A1232" s="62">
        <v>1230</v>
      </c>
      <c r="B1232" s="188" t="s">
        <v>12969</v>
      </c>
      <c r="C1232" s="33" t="str">
        <f t="shared" si="38"/>
        <v>Yes</v>
      </c>
      <c r="D1232" s="30">
        <f t="shared" si="39"/>
        <v>1.07</v>
      </c>
      <c r="E1232" s="30">
        <v>2946</v>
      </c>
      <c r="F1232" s="62" t="s">
        <v>12411</v>
      </c>
      <c r="G1232" s="3" t="s">
        <v>12770</v>
      </c>
      <c r="H1232" s="183">
        <v>0.4331983805668016</v>
      </c>
    </row>
    <row r="1233" spans="1:8">
      <c r="A1233" s="62">
        <v>1231</v>
      </c>
      <c r="B1233" s="191" t="s">
        <v>12970</v>
      </c>
      <c r="C1233" s="33" t="str">
        <f t="shared" si="38"/>
        <v>Yes</v>
      </c>
      <c r="D1233" s="30">
        <f t="shared" si="39"/>
        <v>1.23</v>
      </c>
      <c r="E1233" s="30">
        <v>3386</v>
      </c>
      <c r="F1233" s="62" t="s">
        <v>12411</v>
      </c>
      <c r="G1233" s="3" t="s">
        <v>12770</v>
      </c>
      <c r="H1233" s="183">
        <v>0.49797570850202427</v>
      </c>
    </row>
    <row r="1234" spans="1:8">
      <c r="A1234" s="62">
        <v>1232</v>
      </c>
      <c r="B1234" s="188" t="s">
        <v>12971</v>
      </c>
      <c r="C1234" s="33" t="str">
        <f t="shared" si="38"/>
        <v>Yes</v>
      </c>
      <c r="D1234" s="30">
        <f t="shared" si="39"/>
        <v>1.95</v>
      </c>
      <c r="E1234" s="30">
        <v>5368</v>
      </c>
      <c r="F1234" s="62" t="s">
        <v>12411</v>
      </c>
      <c r="G1234" s="3" t="s">
        <v>12770</v>
      </c>
      <c r="H1234" s="183">
        <v>0.78947368421052622</v>
      </c>
    </row>
    <row r="1235" spans="1:8">
      <c r="A1235" s="62">
        <v>1233</v>
      </c>
      <c r="B1235" s="188" t="s">
        <v>12972</v>
      </c>
      <c r="C1235" s="33" t="str">
        <f t="shared" si="38"/>
        <v>Yes</v>
      </c>
      <c r="D1235" s="30">
        <f t="shared" si="39"/>
        <v>0.25</v>
      </c>
      <c r="E1235" s="30">
        <v>1000</v>
      </c>
      <c r="F1235" s="62" t="s">
        <v>12411</v>
      </c>
      <c r="G1235" s="3" t="s">
        <v>12770</v>
      </c>
      <c r="H1235" s="183">
        <v>0.10121457489878542</v>
      </c>
    </row>
    <row r="1236" spans="1:8">
      <c r="A1236" s="62">
        <v>1234</v>
      </c>
      <c r="B1236" s="188" t="s">
        <v>12973</v>
      </c>
      <c r="C1236" s="33" t="str">
        <f t="shared" si="38"/>
        <v>Yes</v>
      </c>
      <c r="D1236" s="30">
        <f t="shared" si="39"/>
        <v>2.2599999999999998</v>
      </c>
      <c r="E1236" s="30">
        <v>6222</v>
      </c>
      <c r="F1236" s="62" t="s">
        <v>12411</v>
      </c>
      <c r="G1236" s="3" t="s">
        <v>12770</v>
      </c>
      <c r="H1236" s="183">
        <v>0.91497975708502011</v>
      </c>
    </row>
    <row r="1237" spans="1:8">
      <c r="A1237" s="62">
        <v>1235</v>
      </c>
      <c r="B1237" s="188" t="s">
        <v>12974</v>
      </c>
      <c r="C1237" s="33" t="str">
        <f t="shared" si="38"/>
        <v>Yes</v>
      </c>
      <c r="D1237" s="30">
        <f t="shared" si="39"/>
        <v>2.8099999999999996</v>
      </c>
      <c r="E1237" s="30">
        <v>7736</v>
      </c>
      <c r="F1237" s="62" t="s">
        <v>12411</v>
      </c>
      <c r="G1237" s="3" t="s">
        <v>12770</v>
      </c>
      <c r="H1237" s="183">
        <v>1.1376518218623479</v>
      </c>
    </row>
    <row r="1238" spans="1:8">
      <c r="A1238" s="62">
        <v>1236</v>
      </c>
      <c r="B1238" s="188" t="s">
        <v>12975</v>
      </c>
      <c r="C1238" s="33" t="str">
        <f t="shared" si="38"/>
        <v>Yes</v>
      </c>
      <c r="D1238" s="30">
        <f t="shared" si="39"/>
        <v>1.63</v>
      </c>
      <c r="E1238" s="30">
        <v>4487</v>
      </c>
      <c r="F1238" s="62" t="s">
        <v>12411</v>
      </c>
      <c r="G1238" s="3" t="s">
        <v>12770</v>
      </c>
      <c r="H1238" s="183">
        <v>0.65991902834008087</v>
      </c>
    </row>
    <row r="1239" spans="1:8">
      <c r="A1239" s="62">
        <v>1237</v>
      </c>
      <c r="B1239" s="188" t="s">
        <v>12976</v>
      </c>
      <c r="C1239" s="33" t="str">
        <f t="shared" si="38"/>
        <v>Yes</v>
      </c>
      <c r="D1239" s="30">
        <f t="shared" si="39"/>
        <v>3.95</v>
      </c>
      <c r="E1239" s="30">
        <v>10874</v>
      </c>
      <c r="F1239" s="62" t="s">
        <v>12411</v>
      </c>
      <c r="G1239" s="3" t="s">
        <v>12770</v>
      </c>
      <c r="H1239" s="183">
        <v>1.5991902834008096</v>
      </c>
    </row>
    <row r="1240" spans="1:8">
      <c r="A1240" s="62">
        <v>1238</v>
      </c>
      <c r="B1240" s="188" t="s">
        <v>12977</v>
      </c>
      <c r="C1240" s="33" t="str">
        <f t="shared" si="38"/>
        <v>Yes</v>
      </c>
      <c r="D1240" s="30">
        <f t="shared" si="39"/>
        <v>1.6099999999999999</v>
      </c>
      <c r="E1240" s="30">
        <v>4432</v>
      </c>
      <c r="F1240" s="62" t="s">
        <v>12411</v>
      </c>
      <c r="G1240" s="3" t="s">
        <v>12770</v>
      </c>
      <c r="H1240" s="183">
        <v>0.65182186234817807</v>
      </c>
    </row>
    <row r="1241" spans="1:8">
      <c r="A1241" s="62">
        <v>1239</v>
      </c>
      <c r="B1241" s="191" t="s">
        <v>12978</v>
      </c>
      <c r="C1241" s="33" t="str">
        <f t="shared" si="38"/>
        <v>Yes</v>
      </c>
      <c r="D1241" s="30">
        <f t="shared" si="39"/>
        <v>4.8099999999999996</v>
      </c>
      <c r="E1241" s="30">
        <v>13242</v>
      </c>
      <c r="F1241" s="62" t="s">
        <v>12411</v>
      </c>
      <c r="G1241" s="3" t="s">
        <v>12770</v>
      </c>
      <c r="H1241" s="183">
        <v>1.9473684210526312</v>
      </c>
    </row>
    <row r="1242" spans="1:8">
      <c r="A1242" s="62">
        <v>1240</v>
      </c>
      <c r="B1242" s="191" t="s">
        <v>12979</v>
      </c>
      <c r="C1242" s="33" t="str">
        <f t="shared" si="38"/>
        <v>Yes</v>
      </c>
      <c r="D1242" s="30">
        <f t="shared" si="39"/>
        <v>0.96</v>
      </c>
      <c r="E1242" s="30">
        <v>2643</v>
      </c>
      <c r="F1242" s="62" t="s">
        <v>11777</v>
      </c>
      <c r="G1242" s="3" t="s">
        <v>12770</v>
      </c>
      <c r="H1242" s="183">
        <v>0.38866396761133598</v>
      </c>
    </row>
    <row r="1243" spans="1:8">
      <c r="A1243" s="62">
        <v>1241</v>
      </c>
      <c r="B1243" s="188" t="s">
        <v>12980</v>
      </c>
      <c r="C1243" s="33" t="str">
        <f t="shared" si="38"/>
        <v>Yes</v>
      </c>
      <c r="D1243" s="30">
        <f t="shared" si="39"/>
        <v>1.98</v>
      </c>
      <c r="E1243" s="30">
        <v>5451</v>
      </c>
      <c r="F1243" s="62" t="s">
        <v>12411</v>
      </c>
      <c r="G1243" s="3" t="s">
        <v>12770</v>
      </c>
      <c r="H1243" s="183">
        <v>0.80161943319838047</v>
      </c>
    </row>
    <row r="1244" spans="1:8">
      <c r="A1244" s="62">
        <v>1242</v>
      </c>
      <c r="B1244" s="188" t="s">
        <v>12981</v>
      </c>
      <c r="C1244" s="33" t="str">
        <f t="shared" si="38"/>
        <v>Yes</v>
      </c>
      <c r="D1244" s="30">
        <f t="shared" si="39"/>
        <v>1.3199999999999998</v>
      </c>
      <c r="E1244" s="30">
        <v>3634</v>
      </c>
      <c r="F1244" s="62" t="s">
        <v>11781</v>
      </c>
      <c r="G1244" s="3" t="s">
        <v>12770</v>
      </c>
      <c r="H1244" s="183">
        <v>0.53441295546558698</v>
      </c>
    </row>
    <row r="1245" spans="1:8">
      <c r="A1245" s="62">
        <v>1243</v>
      </c>
      <c r="B1245" s="188" t="s">
        <v>12982</v>
      </c>
      <c r="C1245" s="33" t="str">
        <f t="shared" si="38"/>
        <v>Yes</v>
      </c>
      <c r="D1245" s="30">
        <f t="shared" si="39"/>
        <v>0.16999999999999998</v>
      </c>
      <c r="E1245" s="30">
        <v>1000</v>
      </c>
      <c r="F1245" s="62" t="s">
        <v>11772</v>
      </c>
      <c r="G1245" s="3" t="s">
        <v>12770</v>
      </c>
      <c r="H1245" s="183">
        <v>6.8825910931174072E-2</v>
      </c>
    </row>
    <row r="1246" spans="1:8">
      <c r="A1246" s="62">
        <v>1244</v>
      </c>
      <c r="B1246" s="189" t="s">
        <v>12983</v>
      </c>
      <c r="C1246" s="33" t="str">
        <f t="shared" si="38"/>
        <v>Yes</v>
      </c>
      <c r="D1246" s="30">
        <f t="shared" si="39"/>
        <v>3.33</v>
      </c>
      <c r="E1246" s="30">
        <v>9168</v>
      </c>
      <c r="F1246" s="62" t="s">
        <v>12411</v>
      </c>
      <c r="G1246" s="3" t="s">
        <v>12770</v>
      </c>
      <c r="H1246" s="183">
        <v>1.3481781376518218</v>
      </c>
    </row>
    <row r="1247" spans="1:8">
      <c r="A1247" s="62">
        <v>1245</v>
      </c>
      <c r="B1247" s="188" t="s">
        <v>12984</v>
      </c>
      <c r="C1247" s="33" t="str">
        <f t="shared" si="38"/>
        <v>Yes</v>
      </c>
      <c r="D1247" s="30">
        <f t="shared" si="39"/>
        <v>1.1800000000000002</v>
      </c>
      <c r="E1247" s="30">
        <v>3249</v>
      </c>
      <c r="F1247" s="62" t="s">
        <v>12411</v>
      </c>
      <c r="G1247" s="3" t="s">
        <v>12770</v>
      </c>
      <c r="H1247" s="183">
        <v>0.47773279352226722</v>
      </c>
    </row>
    <row r="1248" spans="1:8">
      <c r="A1248" s="62">
        <v>1246</v>
      </c>
      <c r="B1248" s="188" t="s">
        <v>12985</v>
      </c>
      <c r="C1248" s="33" t="str">
        <f t="shared" si="38"/>
        <v>Yes</v>
      </c>
      <c r="D1248" s="30">
        <f t="shared" si="39"/>
        <v>1.01</v>
      </c>
      <c r="E1248" s="30">
        <v>2781</v>
      </c>
      <c r="F1248" s="62" t="s">
        <v>12411</v>
      </c>
      <c r="G1248" s="3" t="s">
        <v>12770</v>
      </c>
      <c r="H1248" s="183">
        <v>0.40890688259109309</v>
      </c>
    </row>
    <row r="1249" spans="1:8">
      <c r="A1249" s="62">
        <v>1247</v>
      </c>
      <c r="B1249" s="188" t="s">
        <v>12986</v>
      </c>
      <c r="C1249" s="33" t="str">
        <f t="shared" si="38"/>
        <v>Yes</v>
      </c>
      <c r="D1249" s="30">
        <f t="shared" si="39"/>
        <v>3.6</v>
      </c>
      <c r="E1249" s="30">
        <v>9911</v>
      </c>
      <c r="F1249" s="62" t="s">
        <v>12411</v>
      </c>
      <c r="G1249" s="3" t="s">
        <v>12770</v>
      </c>
      <c r="H1249" s="183">
        <v>1.4574898785425101</v>
      </c>
    </row>
    <row r="1250" spans="1:8">
      <c r="A1250" s="62">
        <v>1248</v>
      </c>
      <c r="B1250" s="188" t="s">
        <v>12987</v>
      </c>
      <c r="C1250" s="33" t="str">
        <f t="shared" si="38"/>
        <v>Yes</v>
      </c>
      <c r="D1250" s="30">
        <f t="shared" si="39"/>
        <v>0.4</v>
      </c>
      <c r="E1250" s="30">
        <v>1101</v>
      </c>
      <c r="F1250" s="62" t="s">
        <v>12411</v>
      </c>
      <c r="G1250" s="3" t="s">
        <v>12770</v>
      </c>
      <c r="H1250" s="183">
        <v>0.16194331983805668</v>
      </c>
    </row>
    <row r="1251" spans="1:8">
      <c r="A1251" s="62">
        <v>1249</v>
      </c>
      <c r="B1251" s="188" t="s">
        <v>12988</v>
      </c>
      <c r="C1251" s="33" t="str">
        <f t="shared" si="38"/>
        <v>Yes</v>
      </c>
      <c r="D1251" s="30">
        <f t="shared" si="39"/>
        <v>3.12</v>
      </c>
      <c r="E1251" s="30">
        <v>8589</v>
      </c>
      <c r="F1251" s="62" t="s">
        <v>12411</v>
      </c>
      <c r="G1251" s="3" t="s">
        <v>12770</v>
      </c>
      <c r="H1251" s="183">
        <v>1.263157894736842</v>
      </c>
    </row>
    <row r="1252" spans="1:8">
      <c r="A1252" s="62">
        <v>1250</v>
      </c>
      <c r="B1252" s="188" t="s">
        <v>12989</v>
      </c>
      <c r="C1252" s="33" t="str">
        <f t="shared" si="38"/>
        <v>Yes</v>
      </c>
      <c r="D1252" s="30">
        <f t="shared" si="39"/>
        <v>0.41</v>
      </c>
      <c r="E1252" s="30">
        <v>1129</v>
      </c>
      <c r="F1252" s="62" t="s">
        <v>12411</v>
      </c>
      <c r="G1252" s="3" t="s">
        <v>12770</v>
      </c>
      <c r="H1252" s="183">
        <v>0.16599190283400808</v>
      </c>
    </row>
    <row r="1253" spans="1:8">
      <c r="A1253" s="62">
        <v>1251</v>
      </c>
      <c r="B1253" s="188" t="s">
        <v>12990</v>
      </c>
      <c r="C1253" s="33" t="str">
        <f t="shared" si="38"/>
        <v>Yes</v>
      </c>
      <c r="D1253" s="30">
        <f t="shared" si="39"/>
        <v>1.3199999999999998</v>
      </c>
      <c r="E1253" s="30">
        <v>3634</v>
      </c>
      <c r="F1253" s="62" t="s">
        <v>12411</v>
      </c>
      <c r="G1253" s="3" t="s">
        <v>12770</v>
      </c>
      <c r="H1253" s="183">
        <v>0.53441295546558698</v>
      </c>
    </row>
    <row r="1254" spans="1:8">
      <c r="A1254" s="62">
        <v>1252</v>
      </c>
      <c r="B1254" s="191" t="s">
        <v>12991</v>
      </c>
      <c r="C1254" s="33" t="str">
        <f t="shared" si="38"/>
        <v>Yes</v>
      </c>
      <c r="D1254" s="30">
        <f t="shared" si="39"/>
        <v>0.96</v>
      </c>
      <c r="E1254" s="30">
        <v>2643</v>
      </c>
      <c r="F1254" s="62" t="s">
        <v>12411</v>
      </c>
      <c r="G1254" s="3" t="s">
        <v>12770</v>
      </c>
      <c r="H1254" s="183">
        <v>0.38866396761133598</v>
      </c>
    </row>
    <row r="1255" spans="1:8">
      <c r="A1255" s="62">
        <v>1253</v>
      </c>
      <c r="B1255" s="188" t="s">
        <v>12992</v>
      </c>
      <c r="C1255" s="33" t="str">
        <f t="shared" si="38"/>
        <v>Yes</v>
      </c>
      <c r="D1255" s="30">
        <f t="shared" si="39"/>
        <v>2.41</v>
      </c>
      <c r="E1255" s="30">
        <v>6635</v>
      </c>
      <c r="F1255" s="62" t="s">
        <v>12411</v>
      </c>
      <c r="G1255" s="3" t="s">
        <v>12770</v>
      </c>
      <c r="H1255" s="183">
        <v>0.97570850202429149</v>
      </c>
    </row>
    <row r="1256" spans="1:8">
      <c r="A1256" s="62">
        <v>1254</v>
      </c>
      <c r="B1256" s="188" t="s">
        <v>12993</v>
      </c>
      <c r="C1256" s="33" t="str">
        <f t="shared" si="38"/>
        <v>Yes</v>
      </c>
      <c r="D1256" s="30">
        <f t="shared" si="39"/>
        <v>0.67</v>
      </c>
      <c r="E1256" s="30">
        <v>1845</v>
      </c>
      <c r="F1256" s="62" t="s">
        <v>12411</v>
      </c>
      <c r="G1256" s="3" t="s">
        <v>12770</v>
      </c>
      <c r="H1256" s="183">
        <v>0.27125506072874495</v>
      </c>
    </row>
    <row r="1257" spans="1:8">
      <c r="A1257" s="62">
        <v>1255</v>
      </c>
      <c r="B1257" s="191" t="s">
        <v>12994</v>
      </c>
      <c r="C1257" s="33" t="str">
        <f t="shared" si="38"/>
        <v>Yes</v>
      </c>
      <c r="D1257" s="30">
        <f t="shared" si="39"/>
        <v>1.57</v>
      </c>
      <c r="E1257" s="30">
        <v>4322</v>
      </c>
      <c r="F1257" s="62" t="s">
        <v>11777</v>
      </c>
      <c r="G1257" s="3" t="s">
        <v>12770</v>
      </c>
      <c r="H1257" s="183">
        <v>0.63562753036437247</v>
      </c>
    </row>
    <row r="1258" spans="1:8">
      <c r="A1258" s="62">
        <v>1256</v>
      </c>
      <c r="B1258" s="188" t="s">
        <v>12994</v>
      </c>
      <c r="C1258" s="33" t="str">
        <f t="shared" si="38"/>
        <v>Yes</v>
      </c>
      <c r="D1258" s="30">
        <f t="shared" si="39"/>
        <v>2.4</v>
      </c>
      <c r="E1258" s="30">
        <v>6607</v>
      </c>
      <c r="F1258" s="62" t="s">
        <v>12411</v>
      </c>
      <c r="G1258" s="3" t="s">
        <v>12770</v>
      </c>
      <c r="H1258" s="183">
        <v>0.97165991902833992</v>
      </c>
    </row>
    <row r="1259" spans="1:8">
      <c r="A1259" s="62">
        <v>1257</v>
      </c>
      <c r="B1259" s="191" t="s">
        <v>12995</v>
      </c>
      <c r="C1259" s="33" t="str">
        <f t="shared" si="38"/>
        <v>Yes</v>
      </c>
      <c r="D1259" s="30">
        <f t="shared" si="39"/>
        <v>1.1300000000000001</v>
      </c>
      <c r="E1259" s="30">
        <v>3111</v>
      </c>
      <c r="F1259" s="62" t="s">
        <v>12411</v>
      </c>
      <c r="G1259" s="3" t="s">
        <v>12770</v>
      </c>
      <c r="H1259" s="183">
        <v>0.45748987854251011</v>
      </c>
    </row>
    <row r="1260" spans="1:8">
      <c r="A1260" s="62">
        <v>1258</v>
      </c>
      <c r="B1260" s="188" t="s">
        <v>12996</v>
      </c>
      <c r="C1260" s="33" t="str">
        <f t="shared" si="38"/>
        <v>Yes</v>
      </c>
      <c r="D1260" s="30">
        <f t="shared" si="39"/>
        <v>2.9299999999999997</v>
      </c>
      <c r="E1260" s="30">
        <v>8066</v>
      </c>
      <c r="F1260" s="62" t="s">
        <v>12411</v>
      </c>
      <c r="G1260" s="3" t="s">
        <v>12770</v>
      </c>
      <c r="H1260" s="183">
        <v>1.1862348178137649</v>
      </c>
    </row>
    <row r="1261" spans="1:8">
      <c r="A1261" s="62">
        <v>1259</v>
      </c>
      <c r="B1261" s="191" t="s">
        <v>12997</v>
      </c>
      <c r="C1261" s="33" t="str">
        <f t="shared" si="38"/>
        <v>Yes</v>
      </c>
      <c r="D1261" s="30">
        <f t="shared" si="39"/>
        <v>2.8099999999999996</v>
      </c>
      <c r="E1261" s="30">
        <v>7736</v>
      </c>
      <c r="F1261" s="62" t="s">
        <v>12411</v>
      </c>
      <c r="G1261" s="3" t="s">
        <v>12770</v>
      </c>
      <c r="H1261" s="183">
        <v>1.1376518218623479</v>
      </c>
    </row>
    <row r="1262" spans="1:8">
      <c r="A1262" s="62">
        <v>1260</v>
      </c>
      <c r="B1262" s="188" t="s">
        <v>12998</v>
      </c>
      <c r="C1262" s="33" t="str">
        <f t="shared" si="38"/>
        <v>Yes</v>
      </c>
      <c r="D1262" s="30">
        <f t="shared" si="39"/>
        <v>1.1200000000000001</v>
      </c>
      <c r="E1262" s="30">
        <v>3083</v>
      </c>
      <c r="F1262" s="62" t="s">
        <v>12411</v>
      </c>
      <c r="G1262" s="3" t="s">
        <v>12770</v>
      </c>
      <c r="H1262" s="183">
        <v>0.45344129554655871</v>
      </c>
    </row>
    <row r="1263" spans="1:8">
      <c r="A1263" s="62">
        <v>1261</v>
      </c>
      <c r="B1263" s="191" t="s">
        <v>12999</v>
      </c>
      <c r="C1263" s="33" t="str">
        <f t="shared" si="38"/>
        <v>Yes</v>
      </c>
      <c r="D1263" s="30">
        <f t="shared" si="39"/>
        <v>1.8599999999999999</v>
      </c>
      <c r="E1263" s="30">
        <v>5121</v>
      </c>
      <c r="F1263" s="62" t="s">
        <v>12411</v>
      </c>
      <c r="G1263" s="3" t="s">
        <v>12770</v>
      </c>
      <c r="H1263" s="183">
        <v>0.75303643724696345</v>
      </c>
    </row>
    <row r="1264" spans="1:8">
      <c r="A1264" s="62">
        <v>1262</v>
      </c>
      <c r="B1264" s="188" t="s">
        <v>13000</v>
      </c>
      <c r="C1264" s="33" t="str">
        <f t="shared" si="38"/>
        <v>Yes</v>
      </c>
      <c r="D1264" s="30">
        <f t="shared" si="39"/>
        <v>3.07</v>
      </c>
      <c r="E1264" s="30">
        <v>8452</v>
      </c>
      <c r="F1264" s="62" t="s">
        <v>12411</v>
      </c>
      <c r="G1264" s="3" t="s">
        <v>12770</v>
      </c>
      <c r="H1264" s="183">
        <v>1.2429149797570849</v>
      </c>
    </row>
    <row r="1265" spans="1:8">
      <c r="A1265" s="62">
        <v>1263</v>
      </c>
      <c r="B1265" s="188" t="s">
        <v>13001</v>
      </c>
      <c r="C1265" s="33" t="str">
        <f t="shared" si="38"/>
        <v>Yes</v>
      </c>
      <c r="D1265" s="30">
        <f t="shared" si="39"/>
        <v>0.83</v>
      </c>
      <c r="E1265" s="30">
        <v>2285</v>
      </c>
      <c r="F1265" s="62" t="s">
        <v>11772</v>
      </c>
      <c r="G1265" s="3" t="s">
        <v>12770</v>
      </c>
      <c r="H1265" s="183">
        <v>0.33603238866396756</v>
      </c>
    </row>
    <row r="1266" spans="1:8">
      <c r="A1266" s="62">
        <v>1264</v>
      </c>
      <c r="B1266" s="188" t="s">
        <v>13002</v>
      </c>
      <c r="C1266" s="33" t="str">
        <f t="shared" si="38"/>
        <v>Yes</v>
      </c>
      <c r="D1266" s="30">
        <f t="shared" si="39"/>
        <v>0.99</v>
      </c>
      <c r="E1266" s="30">
        <v>2726</v>
      </c>
      <c r="F1266" s="62" t="s">
        <v>12411</v>
      </c>
      <c r="G1266" s="3" t="s">
        <v>12770</v>
      </c>
      <c r="H1266" s="183">
        <v>0.40080971659919024</v>
      </c>
    </row>
    <row r="1267" spans="1:8">
      <c r="A1267" s="62">
        <v>1265</v>
      </c>
      <c r="B1267" s="188" t="s">
        <v>13003</v>
      </c>
      <c r="C1267" s="33" t="str">
        <f t="shared" si="38"/>
        <v>Yes</v>
      </c>
      <c r="D1267" s="30">
        <f t="shared" si="39"/>
        <v>0.96999999999999986</v>
      </c>
      <c r="E1267" s="30">
        <v>2670</v>
      </c>
      <c r="F1267" s="62" t="s">
        <v>12411</v>
      </c>
      <c r="G1267" s="3" t="s">
        <v>12770</v>
      </c>
      <c r="H1267" s="183">
        <v>0.39271255060728738</v>
      </c>
    </row>
    <row r="1268" spans="1:8">
      <c r="A1268" s="62">
        <v>1266</v>
      </c>
      <c r="B1268" s="188" t="s">
        <v>13004</v>
      </c>
      <c r="C1268" s="33" t="str">
        <f t="shared" si="38"/>
        <v>Yes</v>
      </c>
      <c r="D1268" s="30">
        <f t="shared" si="39"/>
        <v>0.96</v>
      </c>
      <c r="E1268" s="30">
        <v>2643</v>
      </c>
      <c r="F1268" s="62" t="s">
        <v>12411</v>
      </c>
      <c r="G1268" s="3" t="s">
        <v>12770</v>
      </c>
      <c r="H1268" s="183">
        <v>0.38866396761133598</v>
      </c>
    </row>
    <row r="1269" spans="1:8">
      <c r="A1269" s="62">
        <v>1267</v>
      </c>
      <c r="B1269" s="188" t="s">
        <v>13005</v>
      </c>
      <c r="C1269" s="33" t="str">
        <f t="shared" si="38"/>
        <v>Yes</v>
      </c>
      <c r="D1269" s="30">
        <f t="shared" si="39"/>
        <v>0.5</v>
      </c>
      <c r="E1269" s="30">
        <v>1377</v>
      </c>
      <c r="F1269" s="62" t="s">
        <v>12411</v>
      </c>
      <c r="G1269" s="3" t="s">
        <v>12770</v>
      </c>
      <c r="H1269" s="183">
        <v>0.20242914979757085</v>
      </c>
    </row>
    <row r="1270" spans="1:8">
      <c r="A1270" s="62">
        <v>1268</v>
      </c>
      <c r="B1270" s="191" t="s">
        <v>13006</v>
      </c>
      <c r="C1270" s="33" t="str">
        <f t="shared" si="38"/>
        <v>Yes</v>
      </c>
      <c r="D1270" s="30">
        <f t="shared" si="39"/>
        <v>4.43</v>
      </c>
      <c r="E1270" s="30">
        <v>12196</v>
      </c>
      <c r="F1270" s="62" t="s">
        <v>12411</v>
      </c>
      <c r="G1270" s="3" t="s">
        <v>12770</v>
      </c>
      <c r="H1270" s="183">
        <v>1.7935222672064774</v>
      </c>
    </row>
    <row r="1271" spans="1:8">
      <c r="A1271" s="62">
        <v>1269</v>
      </c>
      <c r="B1271" s="188" t="s">
        <v>13007</v>
      </c>
      <c r="C1271" s="33" t="str">
        <f t="shared" si="38"/>
        <v>Yes</v>
      </c>
      <c r="D1271" s="30">
        <f t="shared" si="39"/>
        <v>3.6399999999999997</v>
      </c>
      <c r="E1271" s="30">
        <v>10021</v>
      </c>
      <c r="F1271" s="62" t="s">
        <v>12411</v>
      </c>
      <c r="G1271" s="3" t="s">
        <v>12770</v>
      </c>
      <c r="H1271" s="183">
        <v>1.4736842105263155</v>
      </c>
    </row>
    <row r="1272" spans="1:8">
      <c r="A1272" s="62">
        <v>1270</v>
      </c>
      <c r="B1272" s="188" t="s">
        <v>13008</v>
      </c>
      <c r="C1272" s="33" t="str">
        <f t="shared" si="38"/>
        <v>Yes</v>
      </c>
      <c r="D1272" s="30">
        <f t="shared" si="39"/>
        <v>2.1199999999999997</v>
      </c>
      <c r="E1272" s="30">
        <v>5836</v>
      </c>
      <c r="F1272" s="62" t="s">
        <v>12411</v>
      </c>
      <c r="G1272" s="3" t="s">
        <v>12770</v>
      </c>
      <c r="H1272" s="183">
        <v>0.85829959514170018</v>
      </c>
    </row>
    <row r="1273" spans="1:8">
      <c r="A1273" s="62">
        <v>1271</v>
      </c>
      <c r="B1273" s="188" t="s">
        <v>13009</v>
      </c>
      <c r="C1273" s="33" t="str">
        <f t="shared" si="38"/>
        <v>Yes</v>
      </c>
      <c r="D1273" s="30">
        <f t="shared" si="39"/>
        <v>2.56</v>
      </c>
      <c r="E1273" s="30">
        <v>7048</v>
      </c>
      <c r="F1273" s="62" t="s">
        <v>12411</v>
      </c>
      <c r="G1273" s="3" t="s">
        <v>12770</v>
      </c>
      <c r="H1273" s="183">
        <v>1.0364372469635628</v>
      </c>
    </row>
    <row r="1274" spans="1:8">
      <c r="A1274" s="62">
        <v>1272</v>
      </c>
      <c r="B1274" s="188" t="s">
        <v>13010</v>
      </c>
      <c r="C1274" s="33" t="str">
        <f t="shared" si="38"/>
        <v>Yes</v>
      </c>
      <c r="D1274" s="30">
        <f t="shared" si="39"/>
        <v>3.17</v>
      </c>
      <c r="E1274" s="30">
        <v>8727</v>
      </c>
      <c r="F1274" s="62" t="s">
        <v>12411</v>
      </c>
      <c r="G1274" s="3" t="s">
        <v>12770</v>
      </c>
      <c r="H1274" s="183">
        <v>1.283400809716599</v>
      </c>
    </row>
    <row r="1275" spans="1:8">
      <c r="A1275" s="62">
        <v>1273</v>
      </c>
      <c r="B1275" s="188" t="s">
        <v>13011</v>
      </c>
      <c r="C1275" s="33" t="str">
        <f t="shared" si="38"/>
        <v>Yes</v>
      </c>
      <c r="D1275" s="30">
        <f t="shared" si="39"/>
        <v>4.5</v>
      </c>
      <c r="E1275" s="30">
        <v>12389</v>
      </c>
      <c r="F1275" s="62" t="s">
        <v>12411</v>
      </c>
      <c r="G1275" s="3" t="s">
        <v>12770</v>
      </c>
      <c r="H1275" s="183">
        <v>1.8218623481781375</v>
      </c>
    </row>
    <row r="1276" spans="1:8">
      <c r="A1276" s="62">
        <v>1274</v>
      </c>
      <c r="B1276" s="188" t="s">
        <v>13012</v>
      </c>
      <c r="C1276" s="33" t="str">
        <f t="shared" si="38"/>
        <v>Yes</v>
      </c>
      <c r="D1276" s="30">
        <f t="shared" si="39"/>
        <v>2.37</v>
      </c>
      <c r="E1276" s="30">
        <v>6525</v>
      </c>
      <c r="F1276" s="62" t="s">
        <v>12411</v>
      </c>
      <c r="G1276" s="3" t="s">
        <v>12770</v>
      </c>
      <c r="H1276" s="183">
        <v>0.95951417004048578</v>
      </c>
    </row>
    <row r="1277" spans="1:8">
      <c r="A1277" s="62">
        <v>1275</v>
      </c>
      <c r="B1277" s="191" t="s">
        <v>13013</v>
      </c>
      <c r="C1277" s="33" t="str">
        <f t="shared" si="38"/>
        <v>Yes</v>
      </c>
      <c r="D1277" s="30">
        <f t="shared" si="39"/>
        <v>1.21</v>
      </c>
      <c r="E1277" s="30">
        <v>3331</v>
      </c>
      <c r="F1277" s="62" t="s">
        <v>12411</v>
      </c>
      <c r="G1277" s="3" t="s">
        <v>12770</v>
      </c>
      <c r="H1277" s="183">
        <v>0.48987854251012142</v>
      </c>
    </row>
    <row r="1278" spans="1:8">
      <c r="A1278" s="62">
        <v>1276</v>
      </c>
      <c r="B1278" s="188" t="s">
        <v>13014</v>
      </c>
      <c r="C1278" s="33" t="str">
        <f t="shared" si="38"/>
        <v>Yes</v>
      </c>
      <c r="D1278" s="30">
        <f t="shared" si="39"/>
        <v>2.1500000000000004</v>
      </c>
      <c r="E1278" s="30">
        <v>5919</v>
      </c>
      <c r="F1278" s="62" t="s">
        <v>12411</v>
      </c>
      <c r="G1278" s="3" t="s">
        <v>12770</v>
      </c>
      <c r="H1278" s="183">
        <v>0.87044534412955477</v>
      </c>
    </row>
    <row r="1279" spans="1:8">
      <c r="A1279" s="62">
        <v>1277</v>
      </c>
      <c r="B1279" s="188" t="s">
        <v>13015</v>
      </c>
      <c r="C1279" s="33" t="str">
        <f t="shared" si="38"/>
        <v>Yes</v>
      </c>
      <c r="D1279" s="30">
        <f t="shared" si="39"/>
        <v>0.75</v>
      </c>
      <c r="E1279" s="30">
        <v>2065</v>
      </c>
      <c r="F1279" s="62" t="s">
        <v>12411</v>
      </c>
      <c r="G1279" s="3" t="s">
        <v>12770</v>
      </c>
      <c r="H1279" s="183">
        <v>0.30364372469635625</v>
      </c>
    </row>
    <row r="1280" spans="1:8">
      <c r="A1280" s="62">
        <v>1278</v>
      </c>
      <c r="B1280" s="188" t="s">
        <v>13016</v>
      </c>
      <c r="C1280" s="33" t="str">
        <f t="shared" si="38"/>
        <v>Yes</v>
      </c>
      <c r="D1280" s="30">
        <f t="shared" si="39"/>
        <v>0.12</v>
      </c>
      <c r="E1280" s="30">
        <v>1000</v>
      </c>
      <c r="F1280" s="62" t="s">
        <v>12411</v>
      </c>
      <c r="G1280" s="3" t="s">
        <v>12770</v>
      </c>
      <c r="H1280" s="183">
        <v>4.8582995951416998E-2</v>
      </c>
    </row>
    <row r="1281" spans="1:8">
      <c r="A1281" s="62">
        <v>1279</v>
      </c>
      <c r="B1281" s="188" t="s">
        <v>13017</v>
      </c>
      <c r="C1281" s="33" t="str">
        <f t="shared" si="38"/>
        <v>Yes</v>
      </c>
      <c r="D1281" s="30">
        <f t="shared" si="39"/>
        <v>4.5</v>
      </c>
      <c r="E1281" s="30">
        <v>12389</v>
      </c>
      <c r="F1281" s="62" t="s">
        <v>12411</v>
      </c>
      <c r="G1281" s="3" t="s">
        <v>12770</v>
      </c>
      <c r="H1281" s="183">
        <v>1.8218623481781375</v>
      </c>
    </row>
    <row r="1282" spans="1:8">
      <c r="A1282" s="62">
        <v>1280</v>
      </c>
      <c r="B1282" s="188" t="s">
        <v>13018</v>
      </c>
      <c r="C1282" s="33" t="str">
        <f t="shared" si="38"/>
        <v>Yes</v>
      </c>
      <c r="D1282" s="30">
        <f t="shared" si="39"/>
        <v>1.3399999999999999</v>
      </c>
      <c r="E1282" s="30">
        <v>3689</v>
      </c>
      <c r="F1282" s="62" t="s">
        <v>12411</v>
      </c>
      <c r="G1282" s="3" t="s">
        <v>12770</v>
      </c>
      <c r="H1282" s="183">
        <v>0.54251012145748978</v>
      </c>
    </row>
    <row r="1283" spans="1:8">
      <c r="A1283" s="62">
        <v>1281</v>
      </c>
      <c r="B1283" s="188" t="s">
        <v>13019</v>
      </c>
      <c r="C1283" s="33" t="str">
        <f t="shared" ref="C1283:C1346" si="40">IF(H1283=2,"No","Yes")</f>
        <v>Yes</v>
      </c>
      <c r="D1283" s="30">
        <f t="shared" si="39"/>
        <v>1.44</v>
      </c>
      <c r="E1283" s="30">
        <v>3964</v>
      </c>
      <c r="F1283" s="62" t="s">
        <v>12411</v>
      </c>
      <c r="G1283" s="3" t="s">
        <v>12770</v>
      </c>
      <c r="H1283" s="183">
        <v>0.582995951417004</v>
      </c>
    </row>
    <row r="1284" spans="1:8">
      <c r="A1284" s="62">
        <v>1282</v>
      </c>
      <c r="B1284" s="191" t="s">
        <v>13020</v>
      </c>
      <c r="C1284" s="33" t="str">
        <f t="shared" si="40"/>
        <v>Yes</v>
      </c>
      <c r="D1284" s="30">
        <f t="shared" ref="D1284:D1347" si="41">H1284*2.47</f>
        <v>1.49</v>
      </c>
      <c r="E1284" s="30">
        <v>4102</v>
      </c>
      <c r="F1284" s="62" t="s">
        <v>12411</v>
      </c>
      <c r="G1284" s="3" t="s">
        <v>12770</v>
      </c>
      <c r="H1284" s="183">
        <v>0.60323886639676105</v>
      </c>
    </row>
    <row r="1285" spans="1:8">
      <c r="A1285" s="62">
        <v>1283</v>
      </c>
      <c r="B1285" s="188" t="s">
        <v>13021</v>
      </c>
      <c r="C1285" s="33" t="str">
        <f t="shared" si="40"/>
        <v>Yes</v>
      </c>
      <c r="D1285" s="30">
        <f t="shared" si="41"/>
        <v>4.5999999999999996</v>
      </c>
      <c r="E1285" s="30">
        <v>12664</v>
      </c>
      <c r="F1285" s="62" t="s">
        <v>12411</v>
      </c>
      <c r="G1285" s="3" t="s">
        <v>12770</v>
      </c>
      <c r="H1285" s="183">
        <v>1.8623481781376516</v>
      </c>
    </row>
    <row r="1286" spans="1:8">
      <c r="A1286" s="62">
        <v>1284</v>
      </c>
      <c r="B1286" s="188" t="s">
        <v>13022</v>
      </c>
      <c r="C1286" s="33" t="str">
        <f t="shared" si="40"/>
        <v>Yes</v>
      </c>
      <c r="D1286" s="30">
        <f t="shared" si="41"/>
        <v>4.25</v>
      </c>
      <c r="E1286" s="30">
        <v>11700</v>
      </c>
      <c r="F1286" s="62" t="s">
        <v>12411</v>
      </c>
      <c r="G1286" s="3" t="s">
        <v>12770</v>
      </c>
      <c r="H1286" s="193">
        <v>1.7206477732793521</v>
      </c>
    </row>
    <row r="1287" spans="1:8">
      <c r="A1287" s="62">
        <v>1285</v>
      </c>
      <c r="B1287" s="188" t="s">
        <v>13023</v>
      </c>
      <c r="C1287" s="33" t="str">
        <f t="shared" si="40"/>
        <v>Yes</v>
      </c>
      <c r="D1287" s="30">
        <f t="shared" si="41"/>
        <v>1.0900000000000001</v>
      </c>
      <c r="E1287" s="30">
        <v>3001</v>
      </c>
      <c r="F1287" s="62" t="s">
        <v>12411</v>
      </c>
      <c r="G1287" s="3" t="s">
        <v>12770</v>
      </c>
      <c r="H1287" s="183">
        <v>0.44129554655870445</v>
      </c>
    </row>
    <row r="1288" spans="1:8">
      <c r="A1288" s="62">
        <v>1286</v>
      </c>
      <c r="B1288" s="188" t="s">
        <v>13024</v>
      </c>
      <c r="C1288" s="33" t="str">
        <f t="shared" si="40"/>
        <v>Yes</v>
      </c>
      <c r="D1288" s="30">
        <f t="shared" si="41"/>
        <v>0.19</v>
      </c>
      <c r="E1288" s="30">
        <v>1000</v>
      </c>
      <c r="F1288" s="62" t="s">
        <v>12411</v>
      </c>
      <c r="G1288" s="3" t="s">
        <v>12770</v>
      </c>
      <c r="H1288" s="183">
        <v>7.6923076923076913E-2</v>
      </c>
    </row>
    <row r="1289" spans="1:8">
      <c r="A1289" s="62">
        <v>1287</v>
      </c>
      <c r="B1289" s="188" t="s">
        <v>13025</v>
      </c>
      <c r="C1289" s="33" t="str">
        <f t="shared" si="40"/>
        <v>Yes</v>
      </c>
      <c r="D1289" s="30">
        <f t="shared" si="41"/>
        <v>0.34</v>
      </c>
      <c r="E1289" s="30">
        <v>1000</v>
      </c>
      <c r="F1289" s="62" t="s">
        <v>12411</v>
      </c>
      <c r="G1289" s="3" t="s">
        <v>12770</v>
      </c>
      <c r="H1289" s="183">
        <v>0.13765182186234817</v>
      </c>
    </row>
    <row r="1290" spans="1:8">
      <c r="A1290" s="62">
        <v>1288</v>
      </c>
      <c r="B1290" s="188" t="s">
        <v>13026</v>
      </c>
      <c r="C1290" s="33" t="str">
        <f t="shared" si="40"/>
        <v>Yes</v>
      </c>
      <c r="D1290" s="30">
        <f t="shared" si="41"/>
        <v>2.63</v>
      </c>
      <c r="E1290" s="30">
        <v>7240</v>
      </c>
      <c r="F1290" s="62" t="s">
        <v>12411</v>
      </c>
      <c r="G1290" s="3" t="s">
        <v>12770</v>
      </c>
      <c r="H1290" s="183">
        <v>1.0647773279352226</v>
      </c>
    </row>
    <row r="1291" spans="1:8">
      <c r="A1291" s="62">
        <v>1289</v>
      </c>
      <c r="B1291" s="188" t="s">
        <v>13027</v>
      </c>
      <c r="C1291" s="33" t="str">
        <f t="shared" si="40"/>
        <v>Yes</v>
      </c>
      <c r="D1291" s="30">
        <f t="shared" si="41"/>
        <v>0.43000000000000005</v>
      </c>
      <c r="E1291" s="30">
        <v>1184</v>
      </c>
      <c r="F1291" s="62" t="s">
        <v>11772</v>
      </c>
      <c r="G1291" s="3" t="s">
        <v>12770</v>
      </c>
      <c r="H1291" s="183">
        <v>0.17408906882591094</v>
      </c>
    </row>
    <row r="1292" spans="1:8">
      <c r="A1292" s="62">
        <v>1290</v>
      </c>
      <c r="B1292" s="191" t="s">
        <v>13028</v>
      </c>
      <c r="C1292" s="33" t="str">
        <f t="shared" si="40"/>
        <v>Yes</v>
      </c>
      <c r="D1292" s="30">
        <f t="shared" si="41"/>
        <v>1.29</v>
      </c>
      <c r="E1292" s="30">
        <v>3551</v>
      </c>
      <c r="F1292" s="62" t="s">
        <v>12411</v>
      </c>
      <c r="G1292" s="3" t="s">
        <v>12770</v>
      </c>
      <c r="H1292" s="183">
        <v>0.52226720647773273</v>
      </c>
    </row>
    <row r="1293" spans="1:8">
      <c r="A1293" s="62">
        <v>1291</v>
      </c>
      <c r="B1293" s="188" t="s">
        <v>13029</v>
      </c>
      <c r="C1293" s="33" t="str">
        <f t="shared" si="40"/>
        <v>Yes</v>
      </c>
      <c r="D1293" s="30">
        <f t="shared" si="41"/>
        <v>3.2899999999999996</v>
      </c>
      <c r="E1293" s="30">
        <v>9057</v>
      </c>
      <c r="F1293" s="62" t="s">
        <v>12411</v>
      </c>
      <c r="G1293" s="3" t="s">
        <v>12770</v>
      </c>
      <c r="H1293" s="183">
        <v>1.331983805668016</v>
      </c>
    </row>
    <row r="1294" spans="1:8">
      <c r="A1294" s="62">
        <v>1292</v>
      </c>
      <c r="B1294" s="191" t="s">
        <v>13030</v>
      </c>
      <c r="C1294" s="33" t="str">
        <f t="shared" si="40"/>
        <v>Yes</v>
      </c>
      <c r="D1294" s="30">
        <f t="shared" si="41"/>
        <v>1.34</v>
      </c>
      <c r="E1294" s="30">
        <v>3689</v>
      </c>
      <c r="F1294" s="62" t="s">
        <v>11826</v>
      </c>
      <c r="G1294" s="3" t="s">
        <v>12770</v>
      </c>
      <c r="H1294" s="183">
        <v>0.54251012145748989</v>
      </c>
    </row>
    <row r="1295" spans="1:8">
      <c r="A1295" s="62">
        <v>1293</v>
      </c>
      <c r="B1295" s="188" t="s">
        <v>13031</v>
      </c>
      <c r="C1295" s="33" t="str">
        <f t="shared" si="40"/>
        <v>Yes</v>
      </c>
      <c r="D1295" s="30">
        <f t="shared" si="41"/>
        <v>3.6</v>
      </c>
      <c r="E1295" s="30">
        <v>9911</v>
      </c>
      <c r="F1295" s="62" t="s">
        <v>11781</v>
      </c>
      <c r="G1295" s="3" t="s">
        <v>12770</v>
      </c>
      <c r="H1295" s="183">
        <v>1.4574898785425101</v>
      </c>
    </row>
    <row r="1296" spans="1:8">
      <c r="A1296" s="62">
        <v>1294</v>
      </c>
      <c r="B1296" s="188" t="s">
        <v>13032</v>
      </c>
      <c r="C1296" s="33" t="str">
        <f t="shared" si="40"/>
        <v>Yes</v>
      </c>
      <c r="D1296" s="30">
        <f t="shared" si="41"/>
        <v>2.8</v>
      </c>
      <c r="E1296" s="30">
        <v>7709</v>
      </c>
      <c r="F1296" s="62" t="s">
        <v>12411</v>
      </c>
      <c r="G1296" s="3" t="s">
        <v>12770</v>
      </c>
      <c r="H1296" s="183">
        <v>1.1336032388663966</v>
      </c>
    </row>
    <row r="1297" spans="1:8">
      <c r="A1297" s="62">
        <v>1295</v>
      </c>
      <c r="B1297" s="188" t="s">
        <v>13033</v>
      </c>
      <c r="C1297" s="33" t="str">
        <f t="shared" si="40"/>
        <v>Yes</v>
      </c>
      <c r="D1297" s="30">
        <f t="shared" si="41"/>
        <v>2.37</v>
      </c>
      <c r="E1297" s="30">
        <v>6525</v>
      </c>
      <c r="F1297" s="62" t="s">
        <v>12411</v>
      </c>
      <c r="G1297" s="3" t="s">
        <v>12770</v>
      </c>
      <c r="H1297" s="183">
        <v>0.95951417004048578</v>
      </c>
    </row>
    <row r="1298" spans="1:8">
      <c r="A1298" s="62">
        <v>1296</v>
      </c>
      <c r="B1298" s="188" t="s">
        <v>13034</v>
      </c>
      <c r="C1298" s="33" t="str">
        <f t="shared" si="40"/>
        <v>Yes</v>
      </c>
      <c r="D1298" s="30">
        <f t="shared" si="41"/>
        <v>1.1100000000000001</v>
      </c>
      <c r="E1298" s="30">
        <v>3056</v>
      </c>
      <c r="F1298" s="62" t="s">
        <v>12411</v>
      </c>
      <c r="G1298" s="3" t="s">
        <v>12770</v>
      </c>
      <c r="H1298" s="183">
        <v>0.44939271255060731</v>
      </c>
    </row>
    <row r="1299" spans="1:8">
      <c r="A1299" s="62">
        <v>1297</v>
      </c>
      <c r="B1299" s="188" t="s">
        <v>13035</v>
      </c>
      <c r="C1299" s="33" t="str">
        <f t="shared" si="40"/>
        <v>Yes</v>
      </c>
      <c r="D1299" s="30">
        <f t="shared" si="41"/>
        <v>2.2599999999999998</v>
      </c>
      <c r="E1299" s="30">
        <v>6222</v>
      </c>
      <c r="F1299" s="62" t="s">
        <v>12411</v>
      </c>
      <c r="G1299" s="3" t="s">
        <v>12770</v>
      </c>
      <c r="H1299" s="183">
        <v>0.91497975708502011</v>
      </c>
    </row>
    <row r="1300" spans="1:8">
      <c r="A1300" s="62">
        <v>1298</v>
      </c>
      <c r="B1300" s="188" t="s">
        <v>13036</v>
      </c>
      <c r="C1300" s="33" t="str">
        <f t="shared" si="40"/>
        <v>Yes</v>
      </c>
      <c r="D1300" s="30">
        <f t="shared" si="41"/>
        <v>1.88</v>
      </c>
      <c r="E1300" s="30">
        <v>5176</v>
      </c>
      <c r="F1300" s="62" t="s">
        <v>12411</v>
      </c>
      <c r="G1300" s="3" t="s">
        <v>12770</v>
      </c>
      <c r="H1300" s="183">
        <v>0.76113360323886625</v>
      </c>
    </row>
    <row r="1301" spans="1:8">
      <c r="A1301" s="62">
        <v>1299</v>
      </c>
      <c r="B1301" s="188" t="s">
        <v>13037</v>
      </c>
      <c r="C1301" s="33" t="str">
        <f t="shared" si="40"/>
        <v>Yes</v>
      </c>
      <c r="D1301" s="30">
        <f t="shared" si="41"/>
        <v>2.68</v>
      </c>
      <c r="E1301" s="30">
        <v>7378</v>
      </c>
      <c r="F1301" s="62" t="s">
        <v>12411</v>
      </c>
      <c r="G1301" s="3" t="s">
        <v>12770</v>
      </c>
      <c r="H1301" s="183">
        <v>1.0850202429149798</v>
      </c>
    </row>
    <row r="1302" spans="1:8">
      <c r="A1302" s="62">
        <v>1300</v>
      </c>
      <c r="B1302" s="191" t="s">
        <v>13038</v>
      </c>
      <c r="C1302" s="33" t="str">
        <f t="shared" si="40"/>
        <v>Yes</v>
      </c>
      <c r="D1302" s="30">
        <f t="shared" si="41"/>
        <v>1.3599999999999999</v>
      </c>
      <c r="E1302" s="30">
        <v>3744</v>
      </c>
      <c r="F1302" s="62" t="s">
        <v>12411</v>
      </c>
      <c r="G1302" s="3" t="s">
        <v>12770</v>
      </c>
      <c r="H1302" s="183">
        <v>0.55060728744939258</v>
      </c>
    </row>
    <row r="1303" spans="1:8">
      <c r="A1303" s="62">
        <v>1301</v>
      </c>
      <c r="B1303" s="188" t="s">
        <v>13039</v>
      </c>
      <c r="C1303" s="33" t="str">
        <f t="shared" si="40"/>
        <v>Yes</v>
      </c>
      <c r="D1303" s="30">
        <f t="shared" si="41"/>
        <v>0.7400000000000001</v>
      </c>
      <c r="E1303" s="30">
        <v>2037</v>
      </c>
      <c r="F1303" s="62" t="s">
        <v>12411</v>
      </c>
      <c r="G1303" s="3" t="s">
        <v>12770</v>
      </c>
      <c r="H1303" s="183">
        <v>0.29959514170040485</v>
      </c>
    </row>
    <row r="1304" spans="1:8">
      <c r="A1304" s="62">
        <v>1302</v>
      </c>
      <c r="B1304" s="188" t="s">
        <v>13040</v>
      </c>
      <c r="C1304" s="33" t="str">
        <f t="shared" si="40"/>
        <v>Yes</v>
      </c>
      <c r="D1304" s="30">
        <f t="shared" si="41"/>
        <v>0.7400000000000001</v>
      </c>
      <c r="E1304" s="30">
        <v>2037</v>
      </c>
      <c r="F1304" s="62" t="s">
        <v>12411</v>
      </c>
      <c r="G1304" s="3" t="s">
        <v>12770</v>
      </c>
      <c r="H1304" s="183">
        <v>0.29959514170040485</v>
      </c>
    </row>
    <row r="1305" spans="1:8">
      <c r="A1305" s="62">
        <v>1303</v>
      </c>
      <c r="B1305" s="191" t="s">
        <v>13041</v>
      </c>
      <c r="C1305" s="33" t="str">
        <f t="shared" si="40"/>
        <v>Yes</v>
      </c>
      <c r="D1305" s="30">
        <f t="shared" si="41"/>
        <v>2.0900000000000003</v>
      </c>
      <c r="E1305" s="30">
        <v>5754</v>
      </c>
      <c r="F1305" s="62" t="s">
        <v>12411</v>
      </c>
      <c r="G1305" s="3" t="s">
        <v>12770</v>
      </c>
      <c r="H1305" s="183">
        <v>0.84615384615384626</v>
      </c>
    </row>
    <row r="1306" spans="1:8">
      <c r="A1306" s="62">
        <v>1304</v>
      </c>
      <c r="B1306" s="173" t="s">
        <v>13042</v>
      </c>
      <c r="C1306" s="33" t="str">
        <f t="shared" si="40"/>
        <v>Yes</v>
      </c>
      <c r="D1306" s="30">
        <f t="shared" si="41"/>
        <v>1.5</v>
      </c>
      <c r="E1306" s="30">
        <v>4130</v>
      </c>
      <c r="F1306" s="62" t="s">
        <v>12411</v>
      </c>
      <c r="G1306" s="3" t="s">
        <v>12770</v>
      </c>
      <c r="H1306" s="183">
        <v>0.60728744939271251</v>
      </c>
    </row>
    <row r="1307" spans="1:8">
      <c r="A1307" s="62">
        <v>1305</v>
      </c>
      <c r="B1307" s="195" t="s">
        <v>13043</v>
      </c>
      <c r="C1307" s="33" t="str">
        <f t="shared" si="40"/>
        <v>Yes</v>
      </c>
      <c r="D1307" s="30">
        <f t="shared" si="41"/>
        <v>3.56</v>
      </c>
      <c r="E1307" s="48">
        <v>9801</v>
      </c>
      <c r="F1307" s="196" t="s">
        <v>12411</v>
      </c>
      <c r="G1307" s="3" t="s">
        <v>13044</v>
      </c>
      <c r="H1307" s="193">
        <v>1.4412955465587043</v>
      </c>
    </row>
    <row r="1308" spans="1:8">
      <c r="A1308" s="62">
        <v>1306</v>
      </c>
      <c r="B1308" s="173" t="s">
        <v>13045</v>
      </c>
      <c r="C1308" s="33" t="str">
        <f t="shared" si="40"/>
        <v>Yes</v>
      </c>
      <c r="D1308" s="30">
        <f t="shared" si="41"/>
        <v>1</v>
      </c>
      <c r="E1308" s="503">
        <v>2753</v>
      </c>
      <c r="F1308" s="196" t="s">
        <v>12411</v>
      </c>
      <c r="G1308" s="3" t="s">
        <v>13044</v>
      </c>
      <c r="H1308" s="197">
        <v>0.40485829959514169</v>
      </c>
    </row>
    <row r="1309" spans="1:8">
      <c r="A1309" s="62">
        <v>1307</v>
      </c>
      <c r="B1309" s="198" t="s">
        <v>13046</v>
      </c>
      <c r="C1309" s="33" t="str">
        <f t="shared" si="40"/>
        <v>Yes</v>
      </c>
      <c r="D1309" s="30">
        <f t="shared" si="41"/>
        <v>0.3</v>
      </c>
      <c r="E1309" s="48">
        <v>1000</v>
      </c>
      <c r="F1309" s="196" t="s">
        <v>12411</v>
      </c>
      <c r="G1309" s="3" t="s">
        <v>13044</v>
      </c>
      <c r="H1309" s="192">
        <v>0.12145748987854249</v>
      </c>
    </row>
    <row r="1310" spans="1:8">
      <c r="A1310" s="62">
        <v>1308</v>
      </c>
      <c r="B1310" s="173" t="s">
        <v>12423</v>
      </c>
      <c r="C1310" s="33" t="str">
        <f t="shared" si="40"/>
        <v>Yes</v>
      </c>
      <c r="D1310" s="30">
        <f t="shared" si="41"/>
        <v>1.7</v>
      </c>
      <c r="E1310" s="503">
        <v>4680</v>
      </c>
      <c r="F1310" s="196" t="s">
        <v>12411</v>
      </c>
      <c r="G1310" s="3" t="s">
        <v>13044</v>
      </c>
      <c r="H1310" s="197">
        <v>0.68825910931174084</v>
      </c>
    </row>
    <row r="1311" spans="1:8">
      <c r="A1311" s="62">
        <v>1309</v>
      </c>
      <c r="B1311" s="198" t="s">
        <v>12435</v>
      </c>
      <c r="C1311" s="33" t="str">
        <f t="shared" si="40"/>
        <v>No</v>
      </c>
      <c r="D1311" s="30">
        <f t="shared" si="41"/>
        <v>4.9400000000000004</v>
      </c>
      <c r="E1311" s="48">
        <v>13600</v>
      </c>
      <c r="F1311" s="196" t="s">
        <v>12411</v>
      </c>
      <c r="G1311" s="3" t="s">
        <v>13044</v>
      </c>
      <c r="H1311" s="192">
        <v>2</v>
      </c>
    </row>
    <row r="1312" spans="1:8">
      <c r="A1312" s="62">
        <v>1310</v>
      </c>
      <c r="B1312" s="195" t="s">
        <v>13047</v>
      </c>
      <c r="C1312" s="33" t="str">
        <f t="shared" si="40"/>
        <v>Yes</v>
      </c>
      <c r="D1312" s="30">
        <f t="shared" si="41"/>
        <v>0.18</v>
      </c>
      <c r="E1312" s="48">
        <v>1000</v>
      </c>
      <c r="F1312" s="196" t="s">
        <v>12411</v>
      </c>
      <c r="G1312" s="3" t="s">
        <v>13044</v>
      </c>
      <c r="H1312" s="192">
        <v>7.28744939271255E-2</v>
      </c>
    </row>
    <row r="1313" spans="1:8">
      <c r="A1313" s="62">
        <v>1311</v>
      </c>
      <c r="B1313" s="198" t="s">
        <v>13048</v>
      </c>
      <c r="C1313" s="33" t="str">
        <f t="shared" si="40"/>
        <v>Yes</v>
      </c>
      <c r="D1313" s="30">
        <f t="shared" si="41"/>
        <v>4.4800000000000004</v>
      </c>
      <c r="E1313" s="48">
        <v>12334</v>
      </c>
      <c r="F1313" s="196" t="s">
        <v>12411</v>
      </c>
      <c r="G1313" s="3" t="s">
        <v>13044</v>
      </c>
      <c r="H1313" s="192">
        <v>1.8137651821862348</v>
      </c>
    </row>
    <row r="1314" spans="1:8">
      <c r="A1314" s="62">
        <v>1312</v>
      </c>
      <c r="B1314" s="198" t="s">
        <v>13049</v>
      </c>
      <c r="C1314" s="33" t="str">
        <f t="shared" si="40"/>
        <v>Yes</v>
      </c>
      <c r="D1314" s="30">
        <f t="shared" si="41"/>
        <v>1.26</v>
      </c>
      <c r="E1314" s="48">
        <v>3469</v>
      </c>
      <c r="F1314" s="196" t="s">
        <v>12411</v>
      </c>
      <c r="G1314" s="3" t="s">
        <v>13044</v>
      </c>
      <c r="H1314" s="192">
        <v>0.51012145748987847</v>
      </c>
    </row>
    <row r="1315" spans="1:8">
      <c r="A1315" s="62">
        <v>1313</v>
      </c>
      <c r="B1315" s="198" t="s">
        <v>13050</v>
      </c>
      <c r="C1315" s="33" t="str">
        <f t="shared" si="40"/>
        <v>Yes</v>
      </c>
      <c r="D1315" s="30">
        <f t="shared" si="41"/>
        <v>2.8300000000000005</v>
      </c>
      <c r="E1315" s="48">
        <v>7791</v>
      </c>
      <c r="F1315" s="196" t="s">
        <v>12411</v>
      </c>
      <c r="G1315" s="3" t="s">
        <v>13044</v>
      </c>
      <c r="H1315" s="192">
        <v>1.1457489878542511</v>
      </c>
    </row>
    <row r="1316" spans="1:8">
      <c r="A1316" s="62">
        <v>1314</v>
      </c>
      <c r="B1316" s="195" t="s">
        <v>13051</v>
      </c>
      <c r="C1316" s="33" t="str">
        <f t="shared" si="40"/>
        <v>Yes</v>
      </c>
      <c r="D1316" s="30">
        <f t="shared" si="41"/>
        <v>1.07</v>
      </c>
      <c r="E1316" s="48">
        <v>2946</v>
      </c>
      <c r="F1316" s="196" t="s">
        <v>12411</v>
      </c>
      <c r="G1316" s="3" t="s">
        <v>13044</v>
      </c>
      <c r="H1316" s="193">
        <v>0.4331983805668016</v>
      </c>
    </row>
    <row r="1317" spans="1:8">
      <c r="A1317" s="62">
        <v>1315</v>
      </c>
      <c r="B1317" s="198" t="s">
        <v>13052</v>
      </c>
      <c r="C1317" s="33" t="str">
        <f t="shared" si="40"/>
        <v>Yes</v>
      </c>
      <c r="D1317" s="30">
        <f t="shared" si="41"/>
        <v>1.04</v>
      </c>
      <c r="E1317" s="48">
        <v>2863</v>
      </c>
      <c r="F1317" s="196" t="s">
        <v>12411</v>
      </c>
      <c r="G1317" s="3" t="s">
        <v>13044</v>
      </c>
      <c r="H1317" s="192">
        <v>0.42105263157894735</v>
      </c>
    </row>
    <row r="1318" spans="1:8">
      <c r="A1318" s="62">
        <v>1316</v>
      </c>
      <c r="B1318" s="198" t="s">
        <v>13053</v>
      </c>
      <c r="C1318" s="33" t="str">
        <f t="shared" si="40"/>
        <v>No</v>
      </c>
      <c r="D1318" s="30">
        <f t="shared" si="41"/>
        <v>4.9400000000000004</v>
      </c>
      <c r="E1318" s="48">
        <v>13600</v>
      </c>
      <c r="F1318" s="196" t="s">
        <v>12411</v>
      </c>
      <c r="G1318" s="3" t="s">
        <v>13044</v>
      </c>
      <c r="H1318" s="192">
        <v>2</v>
      </c>
    </row>
    <row r="1319" spans="1:8">
      <c r="A1319" s="62">
        <v>1317</v>
      </c>
      <c r="B1319" s="198" t="s">
        <v>13054</v>
      </c>
      <c r="C1319" s="33" t="str">
        <f t="shared" si="40"/>
        <v>Yes</v>
      </c>
      <c r="D1319" s="30">
        <f t="shared" si="41"/>
        <v>0.57999999999999996</v>
      </c>
      <c r="E1319" s="48">
        <v>1597</v>
      </c>
      <c r="F1319" s="196" t="s">
        <v>12411</v>
      </c>
      <c r="G1319" s="3" t="s">
        <v>13044</v>
      </c>
      <c r="H1319" s="192">
        <v>0.23481781376518215</v>
      </c>
    </row>
    <row r="1320" spans="1:8">
      <c r="A1320" s="62">
        <v>1318</v>
      </c>
      <c r="B1320" s="173" t="s">
        <v>13055</v>
      </c>
      <c r="C1320" s="33" t="str">
        <f t="shared" si="40"/>
        <v>Yes</v>
      </c>
      <c r="D1320" s="30">
        <f t="shared" si="41"/>
        <v>4</v>
      </c>
      <c r="E1320" s="503">
        <v>11012</v>
      </c>
      <c r="F1320" s="196" t="s">
        <v>12411</v>
      </c>
      <c r="G1320" s="3" t="s">
        <v>13044</v>
      </c>
      <c r="H1320" s="197">
        <v>1.6194331983805668</v>
      </c>
    </row>
    <row r="1321" spans="1:8">
      <c r="A1321" s="62">
        <v>1319</v>
      </c>
      <c r="B1321" s="173" t="s">
        <v>13056</v>
      </c>
      <c r="C1321" s="33" t="str">
        <f t="shared" si="40"/>
        <v>Yes</v>
      </c>
      <c r="D1321" s="30">
        <f t="shared" si="41"/>
        <v>3.65</v>
      </c>
      <c r="E1321" s="503">
        <v>10049</v>
      </c>
      <c r="F1321" s="196" t="s">
        <v>12411</v>
      </c>
      <c r="G1321" s="3" t="s">
        <v>13044</v>
      </c>
      <c r="H1321" s="197">
        <v>1.4777327935222671</v>
      </c>
    </row>
    <row r="1322" spans="1:8">
      <c r="A1322" s="62">
        <v>1320</v>
      </c>
      <c r="B1322" s="195" t="s">
        <v>13057</v>
      </c>
      <c r="C1322" s="33" t="str">
        <f t="shared" si="40"/>
        <v>Yes</v>
      </c>
      <c r="D1322" s="30">
        <f t="shared" si="41"/>
        <v>0.76817000000000002</v>
      </c>
      <c r="E1322" s="48">
        <v>2115</v>
      </c>
      <c r="F1322" s="196" t="s">
        <v>12411</v>
      </c>
      <c r="G1322" s="3" t="s">
        <v>13044</v>
      </c>
      <c r="H1322" s="192">
        <v>0.311</v>
      </c>
    </row>
    <row r="1323" spans="1:8">
      <c r="A1323" s="62">
        <v>1321</v>
      </c>
      <c r="B1323" s="195" t="s">
        <v>13058</v>
      </c>
      <c r="C1323" s="33" t="str">
        <f t="shared" si="40"/>
        <v>Yes</v>
      </c>
      <c r="D1323" s="30">
        <f t="shared" si="41"/>
        <v>4.3099999999999996</v>
      </c>
      <c r="E1323" s="48">
        <v>11866</v>
      </c>
      <c r="F1323" s="196" t="s">
        <v>12411</v>
      </c>
      <c r="G1323" s="3" t="s">
        <v>13044</v>
      </c>
      <c r="H1323" s="193">
        <v>1.7449392712550604</v>
      </c>
    </row>
    <row r="1324" spans="1:8">
      <c r="A1324" s="62">
        <v>1322</v>
      </c>
      <c r="B1324" s="198" t="s">
        <v>13059</v>
      </c>
      <c r="C1324" s="33" t="str">
        <f t="shared" si="40"/>
        <v>Yes</v>
      </c>
      <c r="D1324" s="30">
        <f t="shared" si="41"/>
        <v>1.1100000000000001</v>
      </c>
      <c r="E1324" s="48">
        <v>3056</v>
      </c>
      <c r="F1324" s="196" t="s">
        <v>12411</v>
      </c>
      <c r="G1324" s="3" t="s">
        <v>13044</v>
      </c>
      <c r="H1324" s="192">
        <v>0.44939271255060731</v>
      </c>
    </row>
    <row r="1325" spans="1:8">
      <c r="A1325" s="62">
        <v>1323</v>
      </c>
      <c r="B1325" s="195" t="s">
        <v>13060</v>
      </c>
      <c r="C1325" s="33" t="str">
        <f t="shared" si="40"/>
        <v>Yes</v>
      </c>
      <c r="D1325" s="30">
        <f t="shared" si="41"/>
        <v>1.28</v>
      </c>
      <c r="E1325" s="48">
        <v>3524</v>
      </c>
      <c r="F1325" s="196" t="s">
        <v>12411</v>
      </c>
      <c r="G1325" s="3" t="s">
        <v>13044</v>
      </c>
      <c r="H1325" s="193">
        <v>0.51821862348178138</v>
      </c>
    </row>
    <row r="1326" spans="1:8">
      <c r="A1326" s="62">
        <v>1324</v>
      </c>
      <c r="B1326" s="195" t="s">
        <v>13061</v>
      </c>
      <c r="C1326" s="33" t="str">
        <f t="shared" si="40"/>
        <v>Yes</v>
      </c>
      <c r="D1326" s="30">
        <f t="shared" si="41"/>
        <v>1.99</v>
      </c>
      <c r="E1326" s="48">
        <v>5479</v>
      </c>
      <c r="F1326" s="196" t="s">
        <v>12411</v>
      </c>
      <c r="G1326" s="3" t="s">
        <v>13044</v>
      </c>
      <c r="H1326" s="192">
        <v>0.80566801619433193</v>
      </c>
    </row>
    <row r="1327" spans="1:8">
      <c r="A1327" s="62">
        <v>1325</v>
      </c>
      <c r="B1327" s="198" t="s">
        <v>13062</v>
      </c>
      <c r="C1327" s="33" t="str">
        <f t="shared" si="40"/>
        <v>Yes</v>
      </c>
      <c r="D1327" s="30">
        <f t="shared" si="41"/>
        <v>0.95</v>
      </c>
      <c r="E1327" s="48">
        <v>2615</v>
      </c>
      <c r="F1327" s="196" t="s">
        <v>12411</v>
      </c>
      <c r="G1327" s="3" t="s">
        <v>13044</v>
      </c>
      <c r="H1327" s="192">
        <v>0.38461538461538458</v>
      </c>
    </row>
    <row r="1328" spans="1:8">
      <c r="A1328" s="62">
        <v>1326</v>
      </c>
      <c r="B1328" s="198" t="s">
        <v>13063</v>
      </c>
      <c r="C1328" s="33" t="str">
        <f t="shared" si="40"/>
        <v>No</v>
      </c>
      <c r="D1328" s="30">
        <f t="shared" si="41"/>
        <v>4.9400000000000004</v>
      </c>
      <c r="E1328" s="48">
        <v>13600</v>
      </c>
      <c r="F1328" s="196" t="s">
        <v>12411</v>
      </c>
      <c r="G1328" s="3" t="s">
        <v>13044</v>
      </c>
      <c r="H1328" s="192">
        <v>2</v>
      </c>
    </row>
    <row r="1329" spans="1:8">
      <c r="A1329" s="62">
        <v>1327</v>
      </c>
      <c r="B1329" s="198" t="s">
        <v>13064</v>
      </c>
      <c r="C1329" s="33" t="str">
        <f t="shared" si="40"/>
        <v>Yes</v>
      </c>
      <c r="D1329" s="30">
        <f t="shared" si="41"/>
        <v>2.0699999999999998</v>
      </c>
      <c r="E1329" s="48">
        <v>5699</v>
      </c>
      <c r="F1329" s="196" t="s">
        <v>12411</v>
      </c>
      <c r="G1329" s="3" t="s">
        <v>13044</v>
      </c>
      <c r="H1329" s="192">
        <v>0.83805668016194323</v>
      </c>
    </row>
    <row r="1330" spans="1:8">
      <c r="A1330" s="62">
        <v>1328</v>
      </c>
      <c r="B1330" s="198" t="s">
        <v>13065</v>
      </c>
      <c r="C1330" s="33" t="str">
        <f t="shared" si="40"/>
        <v>Yes</v>
      </c>
      <c r="D1330" s="30">
        <f t="shared" si="41"/>
        <v>2.58</v>
      </c>
      <c r="E1330" s="48">
        <v>7103</v>
      </c>
      <c r="F1330" s="196" t="s">
        <v>12411</v>
      </c>
      <c r="G1330" s="3" t="s">
        <v>13044</v>
      </c>
      <c r="H1330" s="192">
        <v>1.0445344129554655</v>
      </c>
    </row>
    <row r="1331" spans="1:8">
      <c r="A1331" s="62">
        <v>1329</v>
      </c>
      <c r="B1331" s="198" t="s">
        <v>13066</v>
      </c>
      <c r="C1331" s="33" t="str">
        <f t="shared" si="40"/>
        <v>Yes</v>
      </c>
      <c r="D1331" s="30">
        <f t="shared" si="41"/>
        <v>1.04</v>
      </c>
      <c r="E1331" s="48">
        <v>2863</v>
      </c>
      <c r="F1331" s="196" t="s">
        <v>12411</v>
      </c>
      <c r="G1331" s="3" t="s">
        <v>13044</v>
      </c>
      <c r="H1331" s="192">
        <v>0.42105263157894735</v>
      </c>
    </row>
    <row r="1332" spans="1:8">
      <c r="A1332" s="62">
        <v>1330</v>
      </c>
      <c r="B1332" s="198" t="s">
        <v>13067</v>
      </c>
      <c r="C1332" s="33" t="str">
        <f t="shared" si="40"/>
        <v>Yes</v>
      </c>
      <c r="D1332" s="30">
        <f t="shared" si="41"/>
        <v>4.0599999999999996</v>
      </c>
      <c r="E1332" s="48">
        <v>11177</v>
      </c>
      <c r="F1332" s="196" t="s">
        <v>12411</v>
      </c>
      <c r="G1332" s="3" t="s">
        <v>13044</v>
      </c>
      <c r="H1332" s="192">
        <v>1.6437246963562751</v>
      </c>
    </row>
    <row r="1333" spans="1:8">
      <c r="A1333" s="62">
        <v>1331</v>
      </c>
      <c r="B1333" s="195" t="s">
        <v>13068</v>
      </c>
      <c r="C1333" s="33" t="str">
        <f t="shared" si="40"/>
        <v>Yes</v>
      </c>
      <c r="D1333" s="30">
        <f t="shared" si="41"/>
        <v>3.2299999999999995</v>
      </c>
      <c r="E1333" s="48">
        <v>8892</v>
      </c>
      <c r="F1333" s="196" t="s">
        <v>12411</v>
      </c>
      <c r="G1333" s="3" t="s">
        <v>13044</v>
      </c>
      <c r="H1333" s="193">
        <v>1.3076923076923075</v>
      </c>
    </row>
    <row r="1334" spans="1:8">
      <c r="A1334" s="62">
        <v>1332</v>
      </c>
      <c r="B1334" s="198" t="s">
        <v>13069</v>
      </c>
      <c r="C1334" s="33" t="str">
        <f t="shared" si="40"/>
        <v>Yes</v>
      </c>
      <c r="D1334" s="30">
        <f t="shared" si="41"/>
        <v>0.85</v>
      </c>
      <c r="E1334" s="48">
        <v>2340</v>
      </c>
      <c r="F1334" s="196" t="s">
        <v>12411</v>
      </c>
      <c r="G1334" s="3" t="s">
        <v>13044</v>
      </c>
      <c r="H1334" s="192">
        <v>0.34412955465587042</v>
      </c>
    </row>
    <row r="1335" spans="1:8">
      <c r="A1335" s="62">
        <v>1333</v>
      </c>
      <c r="B1335" s="195" t="s">
        <v>13070</v>
      </c>
      <c r="C1335" s="33" t="str">
        <f t="shared" si="40"/>
        <v>Yes</v>
      </c>
      <c r="D1335" s="30">
        <f t="shared" si="41"/>
        <v>3.57</v>
      </c>
      <c r="E1335" s="48">
        <v>9828</v>
      </c>
      <c r="F1335" s="196" t="s">
        <v>12411</v>
      </c>
      <c r="G1335" s="3" t="s">
        <v>13044</v>
      </c>
      <c r="H1335" s="192">
        <v>1.4453441295546556</v>
      </c>
    </row>
    <row r="1336" spans="1:8">
      <c r="A1336" s="62">
        <v>1334</v>
      </c>
      <c r="B1336" s="195" t="s">
        <v>12548</v>
      </c>
      <c r="C1336" s="33" t="str">
        <f t="shared" si="40"/>
        <v>No</v>
      </c>
      <c r="D1336" s="30">
        <f t="shared" si="41"/>
        <v>4.9400000000000004</v>
      </c>
      <c r="E1336" s="48">
        <v>13600</v>
      </c>
      <c r="F1336" s="196" t="s">
        <v>12411</v>
      </c>
      <c r="G1336" s="3" t="s">
        <v>13044</v>
      </c>
      <c r="H1336" s="192">
        <v>2</v>
      </c>
    </row>
    <row r="1337" spans="1:8">
      <c r="A1337" s="62">
        <v>1335</v>
      </c>
      <c r="B1337" s="173" t="s">
        <v>13071</v>
      </c>
      <c r="C1337" s="33" t="str">
        <f t="shared" si="40"/>
        <v>Yes</v>
      </c>
      <c r="D1337" s="30">
        <f t="shared" si="41"/>
        <v>1.2</v>
      </c>
      <c r="E1337" s="503">
        <v>3304</v>
      </c>
      <c r="F1337" s="196" t="s">
        <v>12411</v>
      </c>
      <c r="G1337" s="3" t="s">
        <v>13044</v>
      </c>
      <c r="H1337" s="197">
        <v>0.48582995951416996</v>
      </c>
    </row>
    <row r="1338" spans="1:8">
      <c r="A1338" s="62">
        <v>1336</v>
      </c>
      <c r="B1338" s="198" t="s">
        <v>13072</v>
      </c>
      <c r="C1338" s="33" t="str">
        <f t="shared" si="40"/>
        <v>Yes</v>
      </c>
      <c r="D1338" s="30">
        <f t="shared" si="41"/>
        <v>0.45</v>
      </c>
      <c r="E1338" s="48">
        <v>1239</v>
      </c>
      <c r="F1338" s="196" t="s">
        <v>12411</v>
      </c>
      <c r="G1338" s="3" t="s">
        <v>13044</v>
      </c>
      <c r="H1338" s="192">
        <v>0.18218623481781376</v>
      </c>
    </row>
    <row r="1339" spans="1:8">
      <c r="A1339" s="62">
        <v>1337</v>
      </c>
      <c r="B1339" s="195" t="s">
        <v>13073</v>
      </c>
      <c r="C1339" s="33" t="str">
        <f t="shared" si="40"/>
        <v>Yes</v>
      </c>
      <c r="D1339" s="30">
        <f t="shared" si="41"/>
        <v>4.3099999999999996</v>
      </c>
      <c r="E1339" s="48">
        <v>11866</v>
      </c>
      <c r="F1339" s="196" t="s">
        <v>12411</v>
      </c>
      <c r="G1339" s="3" t="s">
        <v>13044</v>
      </c>
      <c r="H1339" s="193">
        <v>1.7449392712550604</v>
      </c>
    </row>
    <row r="1340" spans="1:8">
      <c r="A1340" s="62">
        <v>1338</v>
      </c>
      <c r="B1340" s="195" t="s">
        <v>13074</v>
      </c>
      <c r="C1340" s="33" t="str">
        <f t="shared" si="40"/>
        <v>Yes</v>
      </c>
      <c r="D1340" s="30">
        <f t="shared" si="41"/>
        <v>3.85</v>
      </c>
      <c r="E1340" s="48">
        <v>10599</v>
      </c>
      <c r="F1340" s="196" t="s">
        <v>12411</v>
      </c>
      <c r="G1340" s="3" t="s">
        <v>13044</v>
      </c>
      <c r="H1340" s="193">
        <v>1.5587044534412955</v>
      </c>
    </row>
    <row r="1341" spans="1:8">
      <c r="A1341" s="62">
        <v>1339</v>
      </c>
      <c r="B1341" s="198" t="s">
        <v>13075</v>
      </c>
      <c r="C1341" s="33" t="str">
        <f t="shared" si="40"/>
        <v>Yes</v>
      </c>
      <c r="D1341" s="30">
        <f t="shared" si="41"/>
        <v>1.33</v>
      </c>
      <c r="E1341" s="48">
        <v>3662</v>
      </c>
      <c r="F1341" s="196" t="s">
        <v>12411</v>
      </c>
      <c r="G1341" s="3" t="s">
        <v>13044</v>
      </c>
      <c r="H1341" s="192">
        <v>0.53846153846153844</v>
      </c>
    </row>
    <row r="1342" spans="1:8">
      <c r="A1342" s="62">
        <v>1340</v>
      </c>
      <c r="B1342" s="195" t="s">
        <v>13076</v>
      </c>
      <c r="C1342" s="33" t="str">
        <f t="shared" si="40"/>
        <v>Yes</v>
      </c>
      <c r="D1342" s="30">
        <f t="shared" si="41"/>
        <v>1.57</v>
      </c>
      <c r="E1342" s="48">
        <v>4322</v>
      </c>
      <c r="F1342" s="196" t="s">
        <v>12411</v>
      </c>
      <c r="G1342" s="3" t="s">
        <v>13044</v>
      </c>
      <c r="H1342" s="193">
        <v>0.63562753036437247</v>
      </c>
    </row>
    <row r="1343" spans="1:8">
      <c r="A1343" s="62">
        <v>1341</v>
      </c>
      <c r="B1343" s="198" t="s">
        <v>13077</v>
      </c>
      <c r="C1343" s="33" t="str">
        <f t="shared" si="40"/>
        <v>Yes</v>
      </c>
      <c r="D1343" s="30">
        <f t="shared" si="41"/>
        <v>0.81</v>
      </c>
      <c r="E1343" s="48">
        <v>2230</v>
      </c>
      <c r="F1343" s="196" t="s">
        <v>12411</v>
      </c>
      <c r="G1343" s="3" t="s">
        <v>13044</v>
      </c>
      <c r="H1343" s="192">
        <v>0.32793522267206476</v>
      </c>
    </row>
    <row r="1344" spans="1:8">
      <c r="A1344" s="62">
        <v>1342</v>
      </c>
      <c r="B1344" s="195" t="s">
        <v>13078</v>
      </c>
      <c r="C1344" s="33" t="str">
        <f t="shared" si="40"/>
        <v>Yes</v>
      </c>
      <c r="D1344" s="30">
        <f t="shared" si="41"/>
        <v>0.65999999999999992</v>
      </c>
      <c r="E1344" s="48">
        <v>1817</v>
      </c>
      <c r="F1344" s="196" t="s">
        <v>12411</v>
      </c>
      <c r="G1344" s="3" t="s">
        <v>13044</v>
      </c>
      <c r="H1344" s="193">
        <v>0.26720647773279349</v>
      </c>
    </row>
    <row r="1345" spans="1:8">
      <c r="A1345" s="62">
        <v>1343</v>
      </c>
      <c r="B1345" s="198" t="s">
        <v>13079</v>
      </c>
      <c r="C1345" s="33" t="str">
        <f t="shared" si="40"/>
        <v>Yes</v>
      </c>
      <c r="D1345" s="30">
        <f t="shared" si="41"/>
        <v>1.52</v>
      </c>
      <c r="E1345" s="48">
        <v>4185</v>
      </c>
      <c r="F1345" s="196" t="s">
        <v>12411</v>
      </c>
      <c r="G1345" s="3" t="s">
        <v>13044</v>
      </c>
      <c r="H1345" s="192">
        <v>0.61538461538461531</v>
      </c>
    </row>
    <row r="1346" spans="1:8">
      <c r="A1346" s="62">
        <v>1344</v>
      </c>
      <c r="B1346" s="173" t="s">
        <v>13080</v>
      </c>
      <c r="C1346" s="33" t="str">
        <f t="shared" si="40"/>
        <v>Yes</v>
      </c>
      <c r="D1346" s="30">
        <f t="shared" si="41"/>
        <v>2.02</v>
      </c>
      <c r="E1346" s="48">
        <v>5561</v>
      </c>
      <c r="F1346" s="196" t="s">
        <v>12411</v>
      </c>
      <c r="G1346" s="3" t="s">
        <v>13044</v>
      </c>
      <c r="H1346" s="183">
        <v>0.81781376518218618</v>
      </c>
    </row>
    <row r="1347" spans="1:8">
      <c r="A1347" s="62">
        <v>1345</v>
      </c>
      <c r="B1347" s="173" t="s">
        <v>13081</v>
      </c>
      <c r="C1347" s="33" t="str">
        <f t="shared" ref="C1347:C1410" si="42">IF(H1347=2,"No","Yes")</f>
        <v>Yes</v>
      </c>
      <c r="D1347" s="30">
        <f t="shared" si="41"/>
        <v>0.48</v>
      </c>
      <c r="E1347" s="503">
        <v>1321</v>
      </c>
      <c r="F1347" s="196" t="s">
        <v>12411</v>
      </c>
      <c r="G1347" s="3" t="s">
        <v>13044</v>
      </c>
      <c r="H1347" s="197">
        <v>0.19433198380566799</v>
      </c>
    </row>
    <row r="1348" spans="1:8">
      <c r="A1348" s="62">
        <v>1346</v>
      </c>
      <c r="B1348" s="198" t="s">
        <v>13082</v>
      </c>
      <c r="C1348" s="33" t="str">
        <f t="shared" si="42"/>
        <v>Yes</v>
      </c>
      <c r="D1348" s="30">
        <f t="shared" ref="D1348:D1411" si="43">H1348*2.47</f>
        <v>2.48</v>
      </c>
      <c r="E1348" s="48">
        <v>6828</v>
      </c>
      <c r="F1348" s="196" t="s">
        <v>12411</v>
      </c>
      <c r="G1348" s="3" t="s">
        <v>13044</v>
      </c>
      <c r="H1348" s="192">
        <v>1.0040485829959513</v>
      </c>
    </row>
    <row r="1349" spans="1:8">
      <c r="A1349" s="62">
        <v>1347</v>
      </c>
      <c r="B1349" s="198" t="s">
        <v>13083</v>
      </c>
      <c r="C1349" s="33" t="str">
        <f t="shared" si="42"/>
        <v>Yes</v>
      </c>
      <c r="D1349" s="30">
        <f t="shared" si="43"/>
        <v>0.64</v>
      </c>
      <c r="E1349" s="48">
        <v>1762</v>
      </c>
      <c r="F1349" s="196" t="s">
        <v>12411</v>
      </c>
      <c r="G1349" s="3" t="s">
        <v>13044</v>
      </c>
      <c r="H1349" s="192">
        <v>0.25910931174089069</v>
      </c>
    </row>
    <row r="1350" spans="1:8">
      <c r="A1350" s="62">
        <v>1348</v>
      </c>
      <c r="B1350" s="198" t="s">
        <v>13084</v>
      </c>
      <c r="C1350" s="33" t="str">
        <f t="shared" si="42"/>
        <v>Yes</v>
      </c>
      <c r="D1350" s="30">
        <f t="shared" si="43"/>
        <v>2.2599999999999998</v>
      </c>
      <c r="E1350" s="48">
        <v>6222</v>
      </c>
      <c r="F1350" s="196" t="s">
        <v>12411</v>
      </c>
      <c r="G1350" s="3" t="s">
        <v>13044</v>
      </c>
      <c r="H1350" s="192">
        <v>0.91497975708502011</v>
      </c>
    </row>
    <row r="1351" spans="1:8">
      <c r="A1351" s="62">
        <v>1349</v>
      </c>
      <c r="B1351" s="195" t="s">
        <v>13085</v>
      </c>
      <c r="C1351" s="33" t="str">
        <f t="shared" si="42"/>
        <v>Yes</v>
      </c>
      <c r="D1351" s="30">
        <f t="shared" si="43"/>
        <v>3.2299999999999995</v>
      </c>
      <c r="E1351" s="48">
        <v>8892</v>
      </c>
      <c r="F1351" s="196" t="s">
        <v>12411</v>
      </c>
      <c r="G1351" s="3" t="s">
        <v>13044</v>
      </c>
      <c r="H1351" s="193">
        <v>1.3076923076923075</v>
      </c>
    </row>
    <row r="1352" spans="1:8">
      <c r="A1352" s="62">
        <v>1350</v>
      </c>
      <c r="B1352" s="198" t="s">
        <v>13086</v>
      </c>
      <c r="C1352" s="33" t="str">
        <f t="shared" si="42"/>
        <v>Yes</v>
      </c>
      <c r="D1352" s="30">
        <f t="shared" si="43"/>
        <v>1.4199999999999997</v>
      </c>
      <c r="E1352" s="48">
        <v>3909</v>
      </c>
      <c r="F1352" s="196" t="s">
        <v>12411</v>
      </c>
      <c r="G1352" s="3" t="s">
        <v>13044</v>
      </c>
      <c r="H1352" s="192">
        <v>0.57489878542510109</v>
      </c>
    </row>
    <row r="1353" spans="1:8">
      <c r="A1353" s="62">
        <v>1351</v>
      </c>
      <c r="B1353" s="195" t="s">
        <v>13087</v>
      </c>
      <c r="C1353" s="33" t="str">
        <f t="shared" si="42"/>
        <v>Yes</v>
      </c>
      <c r="D1353" s="30">
        <f t="shared" si="43"/>
        <v>1.05</v>
      </c>
      <c r="E1353" s="48">
        <v>2891</v>
      </c>
      <c r="F1353" s="196" t="s">
        <v>12411</v>
      </c>
      <c r="G1353" s="3" t="s">
        <v>13044</v>
      </c>
      <c r="H1353" s="193">
        <v>0.42510121457489874</v>
      </c>
    </row>
    <row r="1354" spans="1:8">
      <c r="A1354" s="62">
        <v>1352</v>
      </c>
      <c r="B1354" s="198" t="s">
        <v>13088</v>
      </c>
      <c r="C1354" s="33" t="str">
        <f t="shared" si="42"/>
        <v>Yes</v>
      </c>
      <c r="D1354" s="30">
        <f t="shared" si="43"/>
        <v>0.62</v>
      </c>
      <c r="E1354" s="48">
        <v>1707</v>
      </c>
      <c r="F1354" s="196" t="s">
        <v>12411</v>
      </c>
      <c r="G1354" s="3" t="s">
        <v>13044</v>
      </c>
      <c r="H1354" s="192">
        <v>0.25101214574898784</v>
      </c>
    </row>
    <row r="1355" spans="1:8">
      <c r="A1355" s="62">
        <v>1353</v>
      </c>
      <c r="B1355" s="198" t="s">
        <v>13089</v>
      </c>
      <c r="C1355" s="33" t="str">
        <f t="shared" si="42"/>
        <v>Yes</v>
      </c>
      <c r="D1355" s="30">
        <f t="shared" si="43"/>
        <v>1.4500000000000002</v>
      </c>
      <c r="E1355" s="48">
        <v>3992</v>
      </c>
      <c r="F1355" s="196" t="s">
        <v>12411</v>
      </c>
      <c r="G1355" s="3" t="s">
        <v>13044</v>
      </c>
      <c r="H1355" s="192">
        <v>0.58704453441295545</v>
      </c>
    </row>
    <row r="1356" spans="1:8">
      <c r="A1356" s="62">
        <v>1354</v>
      </c>
      <c r="B1356" s="198" t="s">
        <v>13090</v>
      </c>
      <c r="C1356" s="33" t="str">
        <f t="shared" si="42"/>
        <v>Yes</v>
      </c>
      <c r="D1356" s="30">
        <f t="shared" si="43"/>
        <v>3.95</v>
      </c>
      <c r="E1356" s="48">
        <v>10874</v>
      </c>
      <c r="F1356" s="196" t="s">
        <v>12411</v>
      </c>
      <c r="G1356" s="3" t="s">
        <v>13044</v>
      </c>
      <c r="H1356" s="192">
        <v>1.5991902834008096</v>
      </c>
    </row>
    <row r="1357" spans="1:8">
      <c r="A1357" s="62">
        <v>1355</v>
      </c>
      <c r="B1357" s="195" t="s">
        <v>13091</v>
      </c>
      <c r="C1357" s="33" t="str">
        <f t="shared" si="42"/>
        <v>Yes</v>
      </c>
      <c r="D1357" s="30">
        <f t="shared" si="43"/>
        <v>4.9000000000000004</v>
      </c>
      <c r="E1357" s="48">
        <v>13490</v>
      </c>
      <c r="F1357" s="196" t="s">
        <v>12411</v>
      </c>
      <c r="G1357" s="3" t="s">
        <v>13044</v>
      </c>
      <c r="H1357" s="193">
        <v>1.9838056680161944</v>
      </c>
    </row>
    <row r="1358" spans="1:8">
      <c r="A1358" s="62">
        <v>1356</v>
      </c>
      <c r="B1358" s="198" t="s">
        <v>13092</v>
      </c>
      <c r="C1358" s="33" t="str">
        <f t="shared" si="42"/>
        <v>Yes</v>
      </c>
      <c r="D1358" s="30">
        <f t="shared" si="43"/>
        <v>0.44</v>
      </c>
      <c r="E1358" s="48">
        <v>1211</v>
      </c>
      <c r="F1358" s="196" t="s">
        <v>12411</v>
      </c>
      <c r="G1358" s="3" t="s">
        <v>13044</v>
      </c>
      <c r="H1358" s="192">
        <v>0.17813765182186234</v>
      </c>
    </row>
    <row r="1359" spans="1:8">
      <c r="A1359" s="62">
        <v>1357</v>
      </c>
      <c r="B1359" s="198" t="s">
        <v>13093</v>
      </c>
      <c r="C1359" s="33" t="str">
        <f t="shared" si="42"/>
        <v>Yes</v>
      </c>
      <c r="D1359" s="30">
        <f t="shared" si="43"/>
        <v>1.25</v>
      </c>
      <c r="E1359" s="48">
        <v>3441</v>
      </c>
      <c r="F1359" s="196" t="s">
        <v>12411</v>
      </c>
      <c r="G1359" s="3" t="s">
        <v>13044</v>
      </c>
      <c r="H1359" s="192">
        <v>0.50607287449392713</v>
      </c>
    </row>
    <row r="1360" spans="1:8">
      <c r="A1360" s="62">
        <v>1358</v>
      </c>
      <c r="B1360" s="198" t="s">
        <v>13094</v>
      </c>
      <c r="C1360" s="33" t="str">
        <f t="shared" si="42"/>
        <v>Yes</v>
      </c>
      <c r="D1360" s="30">
        <f t="shared" si="43"/>
        <v>2.48</v>
      </c>
      <c r="E1360" s="48">
        <v>6828</v>
      </c>
      <c r="F1360" s="196" t="s">
        <v>12411</v>
      </c>
      <c r="G1360" s="3" t="s">
        <v>13044</v>
      </c>
      <c r="H1360" s="192">
        <v>1.0040485829959513</v>
      </c>
    </row>
    <row r="1361" spans="1:8">
      <c r="A1361" s="62">
        <v>1359</v>
      </c>
      <c r="B1361" s="198" t="s">
        <v>13095</v>
      </c>
      <c r="C1361" s="33" t="str">
        <f t="shared" si="42"/>
        <v>Yes</v>
      </c>
      <c r="D1361" s="30">
        <f t="shared" si="43"/>
        <v>2.19</v>
      </c>
      <c r="E1361" s="48">
        <v>6029</v>
      </c>
      <c r="F1361" s="196" t="s">
        <v>12411</v>
      </c>
      <c r="G1361" s="3" t="s">
        <v>13044</v>
      </c>
      <c r="H1361" s="192">
        <v>0.88663967611336025</v>
      </c>
    </row>
    <row r="1362" spans="1:8">
      <c r="A1362" s="62">
        <v>1360</v>
      </c>
      <c r="B1362" s="195" t="s">
        <v>13096</v>
      </c>
      <c r="C1362" s="33" t="str">
        <f t="shared" si="42"/>
        <v>Yes</v>
      </c>
      <c r="D1362" s="30">
        <f t="shared" si="43"/>
        <v>1.6099999999999999</v>
      </c>
      <c r="E1362" s="48">
        <v>4432</v>
      </c>
      <c r="F1362" s="196" t="s">
        <v>12411</v>
      </c>
      <c r="G1362" s="3" t="s">
        <v>13044</v>
      </c>
      <c r="H1362" s="193">
        <v>0.65182186234817807</v>
      </c>
    </row>
    <row r="1363" spans="1:8">
      <c r="A1363" s="62">
        <v>1361</v>
      </c>
      <c r="B1363" s="198" t="s">
        <v>13097</v>
      </c>
      <c r="C1363" s="33" t="str">
        <f t="shared" si="42"/>
        <v>Yes</v>
      </c>
      <c r="D1363" s="30">
        <f t="shared" si="43"/>
        <v>1.4199999999999997</v>
      </c>
      <c r="E1363" s="48">
        <v>3909</v>
      </c>
      <c r="F1363" s="196" t="s">
        <v>12411</v>
      </c>
      <c r="G1363" s="3" t="s">
        <v>13044</v>
      </c>
      <c r="H1363" s="192">
        <v>0.57489878542510109</v>
      </c>
    </row>
    <row r="1364" spans="1:8">
      <c r="A1364" s="62">
        <v>1362</v>
      </c>
      <c r="B1364" s="198" t="s">
        <v>13098</v>
      </c>
      <c r="C1364" s="33" t="str">
        <f t="shared" si="42"/>
        <v>Yes</v>
      </c>
      <c r="D1364" s="30">
        <f t="shared" si="43"/>
        <v>4.74</v>
      </c>
      <c r="E1364" s="48">
        <v>13049</v>
      </c>
      <c r="F1364" s="196" t="s">
        <v>12411</v>
      </c>
      <c r="G1364" s="3" t="s">
        <v>13044</v>
      </c>
      <c r="H1364" s="192">
        <v>1.9190283400809716</v>
      </c>
    </row>
    <row r="1365" spans="1:8">
      <c r="A1365" s="62">
        <v>1363</v>
      </c>
      <c r="B1365" s="195" t="s">
        <v>13099</v>
      </c>
      <c r="C1365" s="33" t="str">
        <f t="shared" si="42"/>
        <v>Yes</v>
      </c>
      <c r="D1365" s="30">
        <f t="shared" si="43"/>
        <v>1.07</v>
      </c>
      <c r="E1365" s="48">
        <v>2946</v>
      </c>
      <c r="F1365" s="196" t="s">
        <v>12411</v>
      </c>
      <c r="G1365" s="3" t="s">
        <v>13044</v>
      </c>
      <c r="H1365" s="193">
        <v>0.4331983805668016</v>
      </c>
    </row>
    <row r="1366" spans="1:8">
      <c r="A1366" s="62">
        <v>1364</v>
      </c>
      <c r="B1366" s="195" t="s">
        <v>13100</v>
      </c>
      <c r="C1366" s="33" t="str">
        <f t="shared" si="42"/>
        <v>Yes</v>
      </c>
      <c r="D1366" s="30">
        <f t="shared" si="43"/>
        <v>1.2</v>
      </c>
      <c r="E1366" s="48">
        <v>3304</v>
      </c>
      <c r="F1366" s="196" t="s">
        <v>12411</v>
      </c>
      <c r="G1366" s="3" t="s">
        <v>13044</v>
      </c>
      <c r="H1366" s="193">
        <v>0.48582995951416996</v>
      </c>
    </row>
    <row r="1367" spans="1:8">
      <c r="A1367" s="62">
        <v>1365</v>
      </c>
      <c r="B1367" s="195" t="s">
        <v>13101</v>
      </c>
      <c r="C1367" s="33" t="str">
        <f t="shared" si="42"/>
        <v>Yes</v>
      </c>
      <c r="D1367" s="30">
        <f t="shared" si="43"/>
        <v>1.6099999999999999</v>
      </c>
      <c r="E1367" s="48">
        <v>4432</v>
      </c>
      <c r="F1367" s="196" t="s">
        <v>12411</v>
      </c>
      <c r="G1367" s="3" t="s">
        <v>13044</v>
      </c>
      <c r="H1367" s="193">
        <v>0.65182186234817807</v>
      </c>
    </row>
    <row r="1368" spans="1:8">
      <c r="A1368" s="62">
        <v>1366</v>
      </c>
      <c r="B1368" s="195" t="s">
        <v>13102</v>
      </c>
      <c r="C1368" s="33" t="str">
        <f t="shared" si="42"/>
        <v>Yes</v>
      </c>
      <c r="D1368" s="30">
        <f t="shared" si="43"/>
        <v>4.03</v>
      </c>
      <c r="E1368" s="48">
        <v>11095</v>
      </c>
      <c r="F1368" s="196" t="s">
        <v>12411</v>
      </c>
      <c r="G1368" s="3" t="s">
        <v>13044</v>
      </c>
      <c r="H1368" s="193">
        <v>1.631578947368421</v>
      </c>
    </row>
    <row r="1369" spans="1:8">
      <c r="A1369" s="62">
        <v>1367</v>
      </c>
      <c r="B1369" s="198" t="s">
        <v>13103</v>
      </c>
      <c r="C1369" s="33" t="str">
        <f t="shared" si="42"/>
        <v>No</v>
      </c>
      <c r="D1369" s="30">
        <f t="shared" si="43"/>
        <v>4.9400000000000004</v>
      </c>
      <c r="E1369" s="48">
        <v>13600</v>
      </c>
      <c r="F1369" s="196" t="s">
        <v>12411</v>
      </c>
      <c r="G1369" s="3" t="s">
        <v>13044</v>
      </c>
      <c r="H1369" s="192">
        <v>2</v>
      </c>
    </row>
    <row r="1370" spans="1:8">
      <c r="A1370" s="62">
        <v>1368</v>
      </c>
      <c r="B1370" s="195" t="s">
        <v>13104</v>
      </c>
      <c r="C1370" s="33" t="str">
        <f t="shared" si="42"/>
        <v>Yes</v>
      </c>
      <c r="D1370" s="30">
        <f t="shared" si="43"/>
        <v>1.51</v>
      </c>
      <c r="E1370" s="48">
        <v>4157</v>
      </c>
      <c r="F1370" s="196" t="s">
        <v>12411</v>
      </c>
      <c r="G1370" s="3" t="s">
        <v>13044</v>
      </c>
      <c r="H1370" s="193">
        <v>0.61133603238866396</v>
      </c>
    </row>
    <row r="1371" spans="1:8">
      <c r="A1371" s="62">
        <v>1369</v>
      </c>
      <c r="B1371" s="198" t="s">
        <v>13105</v>
      </c>
      <c r="C1371" s="33" t="str">
        <f t="shared" si="42"/>
        <v>No</v>
      </c>
      <c r="D1371" s="30">
        <f t="shared" si="43"/>
        <v>4.9400000000000004</v>
      </c>
      <c r="E1371" s="48">
        <v>13600</v>
      </c>
      <c r="F1371" s="196" t="s">
        <v>12411</v>
      </c>
      <c r="G1371" s="3" t="s">
        <v>13044</v>
      </c>
      <c r="H1371" s="192">
        <v>2</v>
      </c>
    </row>
    <row r="1372" spans="1:8">
      <c r="A1372" s="62">
        <v>1370</v>
      </c>
      <c r="B1372" s="198" t="s">
        <v>13106</v>
      </c>
      <c r="C1372" s="33" t="str">
        <f t="shared" si="42"/>
        <v>Yes</v>
      </c>
      <c r="D1372" s="30">
        <f t="shared" si="43"/>
        <v>0.48</v>
      </c>
      <c r="E1372" s="48">
        <v>1321</v>
      </c>
      <c r="F1372" s="196" t="s">
        <v>12411</v>
      </c>
      <c r="G1372" s="3" t="s">
        <v>13044</v>
      </c>
      <c r="H1372" s="192">
        <v>0.19433198380566799</v>
      </c>
    </row>
    <row r="1373" spans="1:8">
      <c r="A1373" s="62">
        <v>1371</v>
      </c>
      <c r="B1373" s="198" t="s">
        <v>13107</v>
      </c>
      <c r="C1373" s="33" t="str">
        <f t="shared" si="42"/>
        <v>Yes</v>
      </c>
      <c r="D1373" s="30">
        <f t="shared" si="43"/>
        <v>1.89</v>
      </c>
      <c r="E1373" s="48">
        <v>5203</v>
      </c>
      <c r="F1373" s="196" t="s">
        <v>12411</v>
      </c>
      <c r="G1373" s="3" t="s">
        <v>13044</v>
      </c>
      <c r="H1373" s="192">
        <v>0.76518218623481771</v>
      </c>
    </row>
    <row r="1374" spans="1:8">
      <c r="A1374" s="62">
        <v>1372</v>
      </c>
      <c r="B1374" s="3" t="s">
        <v>13108</v>
      </c>
      <c r="C1374" s="33" t="str">
        <f t="shared" si="42"/>
        <v>Yes</v>
      </c>
      <c r="D1374" s="30">
        <f t="shared" si="43"/>
        <v>2.2501700000000002</v>
      </c>
      <c r="E1374" s="30">
        <v>6195</v>
      </c>
      <c r="F1374" s="62" t="s">
        <v>12411</v>
      </c>
      <c r="G1374" s="3" t="s">
        <v>13109</v>
      </c>
      <c r="H1374" s="176">
        <v>0.91100000000000003</v>
      </c>
    </row>
    <row r="1375" spans="1:8">
      <c r="A1375" s="62">
        <v>1373</v>
      </c>
      <c r="B1375" s="3" t="s">
        <v>13110</v>
      </c>
      <c r="C1375" s="33" t="str">
        <f t="shared" si="42"/>
        <v>Yes</v>
      </c>
      <c r="D1375" s="30">
        <f t="shared" si="43"/>
        <v>1.01023</v>
      </c>
      <c r="E1375" s="30">
        <v>2781</v>
      </c>
      <c r="F1375" s="62" t="s">
        <v>12411</v>
      </c>
      <c r="G1375" s="3" t="s">
        <v>13109</v>
      </c>
      <c r="H1375" s="176">
        <v>0.40899999999999997</v>
      </c>
    </row>
    <row r="1376" spans="1:8">
      <c r="A1376" s="62">
        <v>1374</v>
      </c>
      <c r="B1376" s="3" t="s">
        <v>13111</v>
      </c>
      <c r="C1376" s="33" t="str">
        <f t="shared" si="42"/>
        <v>Yes</v>
      </c>
      <c r="D1376" s="30">
        <f t="shared" si="43"/>
        <v>1.73888</v>
      </c>
      <c r="E1376" s="30">
        <v>4787</v>
      </c>
      <c r="F1376" s="62" t="s">
        <v>12411</v>
      </c>
      <c r="G1376" s="3" t="s">
        <v>13109</v>
      </c>
      <c r="H1376" s="176">
        <v>0.70399999999999996</v>
      </c>
    </row>
    <row r="1377" spans="1:8">
      <c r="A1377" s="62">
        <v>1375</v>
      </c>
      <c r="B1377" s="3" t="s">
        <v>12645</v>
      </c>
      <c r="C1377" s="33" t="str">
        <f t="shared" si="42"/>
        <v>Yes</v>
      </c>
      <c r="D1377" s="30">
        <f t="shared" si="43"/>
        <v>1.3412100000000002</v>
      </c>
      <c r="E1377" s="30">
        <v>3692</v>
      </c>
      <c r="F1377" s="62" t="s">
        <v>12411</v>
      </c>
      <c r="G1377" s="3" t="s">
        <v>13109</v>
      </c>
      <c r="H1377" s="176">
        <v>0.54300000000000004</v>
      </c>
    </row>
    <row r="1378" spans="1:8">
      <c r="A1378" s="62">
        <v>1376</v>
      </c>
      <c r="B1378" s="199" t="s">
        <v>13112</v>
      </c>
      <c r="C1378" s="33" t="str">
        <f t="shared" si="42"/>
        <v>Yes</v>
      </c>
      <c r="D1378" s="30">
        <f t="shared" si="43"/>
        <v>1.46</v>
      </c>
      <c r="E1378" s="30">
        <v>4019</v>
      </c>
      <c r="F1378" s="62" t="s">
        <v>12411</v>
      </c>
      <c r="G1378" s="3" t="s">
        <v>13109</v>
      </c>
      <c r="H1378" s="176">
        <v>0.5910931174089068</v>
      </c>
    </row>
    <row r="1379" spans="1:8">
      <c r="A1379" s="62">
        <v>1377</v>
      </c>
      <c r="B1379" s="199" t="s">
        <v>13113</v>
      </c>
      <c r="C1379" s="33" t="str">
        <f t="shared" si="42"/>
        <v>Yes</v>
      </c>
      <c r="D1379" s="30">
        <f t="shared" si="43"/>
        <v>0.73</v>
      </c>
      <c r="E1379" s="30">
        <v>2010</v>
      </c>
      <c r="F1379" s="62" t="s">
        <v>12411</v>
      </c>
      <c r="G1379" s="3" t="s">
        <v>13109</v>
      </c>
      <c r="H1379" s="176">
        <v>0.2955465587044534</v>
      </c>
    </row>
    <row r="1380" spans="1:8">
      <c r="A1380" s="62">
        <v>1378</v>
      </c>
      <c r="B1380" s="3" t="s">
        <v>13114</v>
      </c>
      <c r="C1380" s="33" t="str">
        <f t="shared" si="42"/>
        <v>Yes</v>
      </c>
      <c r="D1380" s="30">
        <f t="shared" si="43"/>
        <v>0.7805200000000001</v>
      </c>
      <c r="E1380" s="30">
        <v>2149</v>
      </c>
      <c r="F1380" s="62" t="s">
        <v>12411</v>
      </c>
      <c r="G1380" s="3" t="s">
        <v>13109</v>
      </c>
      <c r="H1380" s="176">
        <v>0.316</v>
      </c>
    </row>
    <row r="1381" spans="1:8">
      <c r="A1381" s="62">
        <v>1379</v>
      </c>
      <c r="B1381" s="199" t="s">
        <v>13115</v>
      </c>
      <c r="C1381" s="33" t="str">
        <f t="shared" si="42"/>
        <v>Yes</v>
      </c>
      <c r="D1381" s="30">
        <f t="shared" si="43"/>
        <v>0.73</v>
      </c>
      <c r="E1381" s="11">
        <v>2010</v>
      </c>
      <c r="F1381" s="62" t="s">
        <v>12411</v>
      </c>
      <c r="G1381" s="3" t="s">
        <v>13109</v>
      </c>
      <c r="H1381" s="178">
        <v>0.2955465587044534</v>
      </c>
    </row>
    <row r="1382" spans="1:8">
      <c r="A1382" s="62">
        <v>1380</v>
      </c>
      <c r="B1382" s="3" t="s">
        <v>13116</v>
      </c>
      <c r="C1382" s="33" t="str">
        <f t="shared" si="42"/>
        <v>Yes</v>
      </c>
      <c r="D1382" s="30">
        <f t="shared" si="43"/>
        <v>2.5811500000000001</v>
      </c>
      <c r="E1382" s="30">
        <v>7106</v>
      </c>
      <c r="F1382" s="62" t="s">
        <v>12411</v>
      </c>
      <c r="G1382" s="3" t="s">
        <v>13109</v>
      </c>
      <c r="H1382" s="176">
        <v>1.0449999999999999</v>
      </c>
    </row>
    <row r="1383" spans="1:8">
      <c r="A1383" s="62">
        <v>1381</v>
      </c>
      <c r="B1383" s="3" t="s">
        <v>13117</v>
      </c>
      <c r="C1383" s="33" t="str">
        <f t="shared" si="42"/>
        <v>Yes</v>
      </c>
      <c r="D1383" s="30">
        <f t="shared" si="43"/>
        <v>2.3390900000000001</v>
      </c>
      <c r="E1383" s="30">
        <v>6440</v>
      </c>
      <c r="F1383" s="62" t="s">
        <v>12411</v>
      </c>
      <c r="G1383" s="3" t="s">
        <v>13109</v>
      </c>
      <c r="H1383" s="176">
        <v>0.94699999999999995</v>
      </c>
    </row>
    <row r="1384" spans="1:8">
      <c r="A1384" s="62">
        <v>1382</v>
      </c>
      <c r="B1384" s="3" t="s">
        <v>13118</v>
      </c>
      <c r="C1384" s="33" t="str">
        <f t="shared" si="42"/>
        <v>Yes</v>
      </c>
      <c r="D1384" s="30">
        <f t="shared" si="43"/>
        <v>1.5511600000000001</v>
      </c>
      <c r="E1384" s="30">
        <v>4270</v>
      </c>
      <c r="F1384" s="62" t="s">
        <v>12411</v>
      </c>
      <c r="G1384" s="3" t="s">
        <v>13109</v>
      </c>
      <c r="H1384" s="176">
        <v>0.628</v>
      </c>
    </row>
    <row r="1385" spans="1:8">
      <c r="A1385" s="62">
        <v>1383</v>
      </c>
      <c r="B1385" s="3" t="s">
        <v>13119</v>
      </c>
      <c r="C1385" s="33" t="str">
        <f t="shared" si="42"/>
        <v>Yes</v>
      </c>
      <c r="D1385" s="30">
        <f t="shared" si="43"/>
        <v>2.3810800000000003</v>
      </c>
      <c r="E1385" s="30">
        <v>6555</v>
      </c>
      <c r="F1385" s="62" t="s">
        <v>12411</v>
      </c>
      <c r="G1385" s="3" t="s">
        <v>13109</v>
      </c>
      <c r="H1385" s="176">
        <v>0.96399999999999997</v>
      </c>
    </row>
    <row r="1386" spans="1:8">
      <c r="A1386" s="62">
        <v>1384</v>
      </c>
      <c r="B1386" s="3" t="s">
        <v>13120</v>
      </c>
      <c r="C1386" s="33" t="str">
        <f t="shared" si="42"/>
        <v>Yes</v>
      </c>
      <c r="D1386" s="30">
        <f t="shared" si="43"/>
        <v>0.64961000000000013</v>
      </c>
      <c r="E1386" s="30">
        <v>1788</v>
      </c>
      <c r="F1386" s="62" t="s">
        <v>12411</v>
      </c>
      <c r="G1386" s="3" t="s">
        <v>13109</v>
      </c>
      <c r="H1386" s="176">
        <v>0.26300000000000001</v>
      </c>
    </row>
    <row r="1387" spans="1:8">
      <c r="A1387" s="62">
        <v>1385</v>
      </c>
      <c r="B1387" s="3" t="s">
        <v>13121</v>
      </c>
      <c r="C1387" s="33" t="str">
        <f t="shared" si="42"/>
        <v>Yes</v>
      </c>
      <c r="D1387" s="30">
        <f t="shared" si="43"/>
        <v>1.0201100000000001</v>
      </c>
      <c r="E1387" s="30">
        <v>2808</v>
      </c>
      <c r="F1387" s="62" t="s">
        <v>12411</v>
      </c>
      <c r="G1387" s="3" t="s">
        <v>13109</v>
      </c>
      <c r="H1387" s="176">
        <v>0.41299999999999998</v>
      </c>
    </row>
    <row r="1388" spans="1:8">
      <c r="A1388" s="62">
        <v>1386</v>
      </c>
      <c r="B1388" s="3" t="s">
        <v>13122</v>
      </c>
      <c r="C1388" s="33" t="str">
        <f t="shared" si="42"/>
        <v>Yes</v>
      </c>
      <c r="D1388" s="30">
        <f t="shared" si="43"/>
        <v>0.39026000000000005</v>
      </c>
      <c r="E1388" s="30">
        <v>1074</v>
      </c>
      <c r="F1388" s="62" t="s">
        <v>12411</v>
      </c>
      <c r="G1388" s="3" t="s">
        <v>13109</v>
      </c>
      <c r="H1388" s="176">
        <v>0.158</v>
      </c>
    </row>
    <row r="1389" spans="1:8">
      <c r="A1389" s="62">
        <v>1387</v>
      </c>
      <c r="B1389" s="3" t="s">
        <v>13123</v>
      </c>
      <c r="C1389" s="33" t="str">
        <f t="shared" si="42"/>
        <v>Yes</v>
      </c>
      <c r="D1389" s="30">
        <f t="shared" si="43"/>
        <v>2.4206000000000003</v>
      </c>
      <c r="E1389" s="30">
        <v>6664</v>
      </c>
      <c r="F1389" s="62" t="s">
        <v>12411</v>
      </c>
      <c r="G1389" s="3" t="s">
        <v>13109</v>
      </c>
      <c r="H1389" s="176">
        <v>0.98</v>
      </c>
    </row>
    <row r="1390" spans="1:8">
      <c r="A1390" s="62">
        <v>1388</v>
      </c>
      <c r="B1390" s="3" t="s">
        <v>13124</v>
      </c>
      <c r="C1390" s="33" t="str">
        <f t="shared" si="42"/>
        <v>Yes</v>
      </c>
      <c r="D1390" s="30">
        <f t="shared" si="43"/>
        <v>1.1609</v>
      </c>
      <c r="E1390" s="30">
        <v>3196</v>
      </c>
      <c r="F1390" s="62" t="s">
        <v>12411</v>
      </c>
      <c r="G1390" s="3" t="s">
        <v>13109</v>
      </c>
      <c r="H1390" s="176">
        <v>0.47</v>
      </c>
    </row>
    <row r="1391" spans="1:8">
      <c r="A1391" s="62">
        <v>1389</v>
      </c>
      <c r="B1391" s="3" t="s">
        <v>13125</v>
      </c>
      <c r="C1391" s="33" t="str">
        <f t="shared" si="42"/>
        <v>Yes</v>
      </c>
      <c r="D1391" s="30">
        <f t="shared" si="43"/>
        <v>2.0007000000000001</v>
      </c>
      <c r="E1391" s="30">
        <v>5508</v>
      </c>
      <c r="F1391" s="62" t="s">
        <v>12411</v>
      </c>
      <c r="G1391" s="3" t="s">
        <v>13109</v>
      </c>
      <c r="H1391" s="176">
        <v>0.81</v>
      </c>
    </row>
    <row r="1392" spans="1:8">
      <c r="A1392" s="62">
        <v>1390</v>
      </c>
      <c r="B1392" s="3" t="s">
        <v>13126</v>
      </c>
      <c r="C1392" s="33" t="str">
        <f t="shared" si="42"/>
        <v>Yes</v>
      </c>
      <c r="D1392" s="30">
        <f t="shared" si="43"/>
        <v>0.74099999999999999</v>
      </c>
      <c r="E1392" s="30">
        <v>2040</v>
      </c>
      <c r="F1392" s="62" t="s">
        <v>12411</v>
      </c>
      <c r="G1392" s="3" t="s">
        <v>13109</v>
      </c>
      <c r="H1392" s="176">
        <v>0.3</v>
      </c>
    </row>
    <row r="1393" spans="1:8">
      <c r="A1393" s="62">
        <v>1391</v>
      </c>
      <c r="B1393" s="3" t="s">
        <v>13127</v>
      </c>
      <c r="C1393" s="33" t="str">
        <f t="shared" si="42"/>
        <v>Yes</v>
      </c>
      <c r="D1393" s="30">
        <f t="shared" si="43"/>
        <v>1.0596300000000001</v>
      </c>
      <c r="E1393" s="30">
        <v>2917</v>
      </c>
      <c r="F1393" s="62" t="s">
        <v>12411</v>
      </c>
      <c r="G1393" s="3" t="s">
        <v>13109</v>
      </c>
      <c r="H1393" s="176">
        <v>0.42899999999999999</v>
      </c>
    </row>
    <row r="1394" spans="1:8">
      <c r="A1394" s="62">
        <v>1392</v>
      </c>
      <c r="B1394" s="3" t="s">
        <v>13128</v>
      </c>
      <c r="C1394" s="33" t="str">
        <f t="shared" si="42"/>
        <v>Yes</v>
      </c>
      <c r="D1394" s="30">
        <f t="shared" si="43"/>
        <v>1.2992200000000003</v>
      </c>
      <c r="E1394" s="30">
        <v>3577</v>
      </c>
      <c r="F1394" s="62" t="s">
        <v>12411</v>
      </c>
      <c r="G1394" s="3" t="s">
        <v>13109</v>
      </c>
      <c r="H1394" s="176">
        <v>0.52600000000000002</v>
      </c>
    </row>
    <row r="1395" spans="1:8">
      <c r="A1395" s="62">
        <v>1393</v>
      </c>
      <c r="B1395" s="3" t="s">
        <v>13129</v>
      </c>
      <c r="C1395" s="33" t="str">
        <f t="shared" si="42"/>
        <v>Yes</v>
      </c>
      <c r="D1395" s="30">
        <f t="shared" si="43"/>
        <v>1.0596300000000001</v>
      </c>
      <c r="E1395" s="30">
        <v>2917</v>
      </c>
      <c r="F1395" s="62" t="s">
        <v>12411</v>
      </c>
      <c r="G1395" s="3" t="s">
        <v>13109</v>
      </c>
      <c r="H1395" s="176">
        <v>0.42899999999999999</v>
      </c>
    </row>
    <row r="1396" spans="1:8">
      <c r="A1396" s="62">
        <v>1394</v>
      </c>
      <c r="B1396" s="3" t="s">
        <v>13130</v>
      </c>
      <c r="C1396" s="33" t="str">
        <f t="shared" si="42"/>
        <v>Yes</v>
      </c>
      <c r="D1396" s="30">
        <f t="shared" si="43"/>
        <v>0.34086000000000005</v>
      </c>
      <c r="E1396" s="30">
        <v>1000</v>
      </c>
      <c r="F1396" s="62" t="s">
        <v>12411</v>
      </c>
      <c r="G1396" s="3" t="s">
        <v>13109</v>
      </c>
      <c r="H1396" s="176">
        <v>0.13800000000000001</v>
      </c>
    </row>
    <row r="1397" spans="1:8">
      <c r="A1397" s="62">
        <v>1395</v>
      </c>
      <c r="B1397" s="199" t="s">
        <v>13131</v>
      </c>
      <c r="C1397" s="33" t="str">
        <f t="shared" si="42"/>
        <v>Yes</v>
      </c>
      <c r="D1397" s="30">
        <f t="shared" si="43"/>
        <v>0.72</v>
      </c>
      <c r="E1397" s="11">
        <v>1982</v>
      </c>
      <c r="F1397" s="62" t="s">
        <v>12411</v>
      </c>
      <c r="G1397" s="3" t="s">
        <v>13109</v>
      </c>
      <c r="H1397" s="178">
        <v>0.291497975708502</v>
      </c>
    </row>
    <row r="1398" spans="1:8">
      <c r="A1398" s="62">
        <v>1396</v>
      </c>
      <c r="B1398" s="3" t="s">
        <v>13132</v>
      </c>
      <c r="C1398" s="33" t="str">
        <f t="shared" si="42"/>
        <v>Yes</v>
      </c>
      <c r="D1398" s="30">
        <f t="shared" si="43"/>
        <v>1.3510900000000001</v>
      </c>
      <c r="E1398" s="30">
        <v>3720</v>
      </c>
      <c r="F1398" s="62" t="s">
        <v>12411</v>
      </c>
      <c r="G1398" s="3" t="s">
        <v>13109</v>
      </c>
      <c r="H1398" s="176">
        <v>0.54700000000000004</v>
      </c>
    </row>
    <row r="1399" spans="1:8">
      <c r="A1399" s="62">
        <v>1397</v>
      </c>
      <c r="B1399" s="3" t="s">
        <v>13133</v>
      </c>
      <c r="C1399" s="33" t="str">
        <f t="shared" si="42"/>
        <v>Yes</v>
      </c>
      <c r="D1399" s="30">
        <f t="shared" si="43"/>
        <v>3.8704900000000002</v>
      </c>
      <c r="E1399" s="30">
        <v>10656</v>
      </c>
      <c r="F1399" s="62" t="s">
        <v>12411</v>
      </c>
      <c r="G1399" s="3" t="s">
        <v>13109</v>
      </c>
      <c r="H1399" s="176">
        <v>1.5669999999999999</v>
      </c>
    </row>
    <row r="1400" spans="1:8">
      <c r="A1400" s="62">
        <v>1398</v>
      </c>
      <c r="B1400" s="199" t="s">
        <v>13134</v>
      </c>
      <c r="C1400" s="33" t="str">
        <f t="shared" si="42"/>
        <v>Yes</v>
      </c>
      <c r="D1400" s="30">
        <f t="shared" si="43"/>
        <v>0.73</v>
      </c>
      <c r="E1400" s="30">
        <v>2010</v>
      </c>
      <c r="F1400" s="62" t="s">
        <v>12411</v>
      </c>
      <c r="G1400" s="3" t="s">
        <v>13109</v>
      </c>
      <c r="H1400" s="176">
        <v>0.2955465587044534</v>
      </c>
    </row>
    <row r="1401" spans="1:8">
      <c r="A1401" s="62">
        <v>1399</v>
      </c>
      <c r="B1401" s="3" t="s">
        <v>13135</v>
      </c>
      <c r="C1401" s="33" t="str">
        <f t="shared" si="42"/>
        <v>Yes</v>
      </c>
      <c r="D1401" s="30">
        <f t="shared" si="43"/>
        <v>1.3189800000000003</v>
      </c>
      <c r="E1401" s="30">
        <v>3631</v>
      </c>
      <c r="F1401" s="62" t="s">
        <v>12411</v>
      </c>
      <c r="G1401" s="3" t="s">
        <v>13109</v>
      </c>
      <c r="H1401" s="176">
        <v>0.53400000000000003</v>
      </c>
    </row>
    <row r="1402" spans="1:8">
      <c r="A1402" s="62">
        <v>1400</v>
      </c>
      <c r="B1402" s="3" t="s">
        <v>13136</v>
      </c>
      <c r="C1402" s="33" t="str">
        <f t="shared" si="42"/>
        <v>Yes</v>
      </c>
      <c r="D1402" s="30">
        <f t="shared" si="43"/>
        <v>4.5299800000000001</v>
      </c>
      <c r="E1402" s="30">
        <v>12471</v>
      </c>
      <c r="F1402" s="62" t="s">
        <v>12411</v>
      </c>
      <c r="G1402" s="3" t="s">
        <v>13109</v>
      </c>
      <c r="H1402" s="176">
        <v>1.8340000000000001</v>
      </c>
    </row>
    <row r="1403" spans="1:8">
      <c r="A1403" s="62">
        <v>1401</v>
      </c>
      <c r="B1403" s="3" t="s">
        <v>13137</v>
      </c>
      <c r="C1403" s="33" t="str">
        <f t="shared" si="42"/>
        <v>Yes</v>
      </c>
      <c r="D1403" s="30">
        <f t="shared" si="43"/>
        <v>2.3588499999999999</v>
      </c>
      <c r="E1403" s="30">
        <v>6494</v>
      </c>
      <c r="F1403" s="62" t="s">
        <v>12411</v>
      </c>
      <c r="G1403" s="3" t="s">
        <v>13109</v>
      </c>
      <c r="H1403" s="176">
        <v>0.95499999999999996</v>
      </c>
    </row>
    <row r="1404" spans="1:8">
      <c r="A1404" s="62">
        <v>1402</v>
      </c>
      <c r="B1404" s="3" t="s">
        <v>13138</v>
      </c>
      <c r="C1404" s="33" t="str">
        <f t="shared" si="42"/>
        <v>Yes</v>
      </c>
      <c r="D1404" s="30">
        <f t="shared" si="43"/>
        <v>0.99047000000000018</v>
      </c>
      <c r="E1404" s="30">
        <v>2727</v>
      </c>
      <c r="F1404" s="62" t="s">
        <v>12411</v>
      </c>
      <c r="G1404" s="3" t="s">
        <v>13109</v>
      </c>
      <c r="H1404" s="176">
        <v>0.40100000000000002</v>
      </c>
    </row>
    <row r="1405" spans="1:8">
      <c r="A1405" s="62">
        <v>1403</v>
      </c>
      <c r="B1405" s="3" t="s">
        <v>13072</v>
      </c>
      <c r="C1405" s="33" t="str">
        <f t="shared" si="42"/>
        <v>Yes</v>
      </c>
      <c r="D1405" s="30">
        <f t="shared" si="43"/>
        <v>1.1609</v>
      </c>
      <c r="E1405" s="30">
        <v>3196</v>
      </c>
      <c r="F1405" s="62" t="s">
        <v>12411</v>
      </c>
      <c r="G1405" s="3" t="s">
        <v>13109</v>
      </c>
      <c r="H1405" s="176">
        <v>0.47</v>
      </c>
    </row>
    <row r="1406" spans="1:8">
      <c r="A1406" s="62">
        <v>1404</v>
      </c>
      <c r="B1406" s="199" t="s">
        <v>13139</v>
      </c>
      <c r="C1406" s="33" t="str">
        <f t="shared" si="42"/>
        <v>Yes</v>
      </c>
      <c r="D1406" s="30">
        <f t="shared" si="43"/>
        <v>1.19</v>
      </c>
      <c r="E1406" s="30">
        <v>3276</v>
      </c>
      <c r="F1406" s="62" t="s">
        <v>12411</v>
      </c>
      <c r="G1406" s="3" t="s">
        <v>13109</v>
      </c>
      <c r="H1406" s="176">
        <v>0.48178137651821856</v>
      </c>
    </row>
    <row r="1407" spans="1:8">
      <c r="A1407" s="62">
        <v>1405</v>
      </c>
      <c r="B1407" s="3" t="s">
        <v>13140</v>
      </c>
      <c r="C1407" s="33" t="str">
        <f t="shared" si="42"/>
        <v>Yes</v>
      </c>
      <c r="D1407" s="30">
        <f t="shared" si="43"/>
        <v>0.86943999999999999</v>
      </c>
      <c r="E1407" s="30">
        <v>2394</v>
      </c>
      <c r="F1407" s="62" t="s">
        <v>12411</v>
      </c>
      <c r="G1407" s="3" t="s">
        <v>13109</v>
      </c>
      <c r="H1407" s="176">
        <v>0.35199999999999998</v>
      </c>
    </row>
    <row r="1408" spans="1:8">
      <c r="A1408" s="62">
        <v>1406</v>
      </c>
      <c r="B1408" s="3" t="s">
        <v>13141</v>
      </c>
      <c r="C1408" s="33" t="str">
        <f t="shared" si="42"/>
        <v>Yes</v>
      </c>
      <c r="D1408" s="30">
        <f t="shared" si="43"/>
        <v>1.5289300000000001</v>
      </c>
      <c r="E1408" s="30">
        <v>4209</v>
      </c>
      <c r="F1408" s="62" t="s">
        <v>12411</v>
      </c>
      <c r="G1408" s="3" t="s">
        <v>13109</v>
      </c>
      <c r="H1408" s="176">
        <v>0.61899999999999999</v>
      </c>
    </row>
    <row r="1409" spans="1:8">
      <c r="A1409" s="62">
        <v>1407</v>
      </c>
      <c r="B1409" s="3" t="s">
        <v>13142</v>
      </c>
      <c r="C1409" s="33" t="str">
        <f t="shared" si="42"/>
        <v>Yes</v>
      </c>
      <c r="D1409" s="30">
        <f t="shared" si="43"/>
        <v>0.98059000000000007</v>
      </c>
      <c r="E1409" s="30">
        <v>2700</v>
      </c>
      <c r="F1409" s="62" t="s">
        <v>12411</v>
      </c>
      <c r="G1409" s="3" t="s">
        <v>13109</v>
      </c>
      <c r="H1409" s="176">
        <v>0.39700000000000002</v>
      </c>
    </row>
    <row r="1410" spans="1:8">
      <c r="A1410" s="62">
        <v>1408</v>
      </c>
      <c r="B1410" s="3" t="s">
        <v>13143</v>
      </c>
      <c r="C1410" s="33" t="str">
        <f t="shared" si="42"/>
        <v>Yes</v>
      </c>
      <c r="D1410" s="30">
        <f t="shared" si="43"/>
        <v>2.2402900000000003</v>
      </c>
      <c r="E1410" s="30">
        <v>6168</v>
      </c>
      <c r="F1410" s="62" t="s">
        <v>12411</v>
      </c>
      <c r="G1410" s="3" t="s">
        <v>13109</v>
      </c>
      <c r="H1410" s="176">
        <v>0.90700000000000003</v>
      </c>
    </row>
    <row r="1411" spans="1:8">
      <c r="A1411" s="62">
        <v>1409</v>
      </c>
      <c r="B1411" s="3" t="s">
        <v>12746</v>
      </c>
      <c r="C1411" s="33" t="str">
        <f t="shared" ref="C1411:C1474" si="44">IF(H1411=2,"No","Yes")</f>
        <v>Yes</v>
      </c>
      <c r="D1411" s="30">
        <f t="shared" si="43"/>
        <v>1.3189800000000003</v>
      </c>
      <c r="E1411" s="30">
        <v>3631</v>
      </c>
      <c r="F1411" s="62" t="s">
        <v>12411</v>
      </c>
      <c r="G1411" s="3" t="s">
        <v>13109</v>
      </c>
      <c r="H1411" s="176">
        <v>0.53400000000000003</v>
      </c>
    </row>
    <row r="1412" spans="1:8">
      <c r="A1412" s="62">
        <v>1410</v>
      </c>
      <c r="B1412" s="3" t="s">
        <v>13144</v>
      </c>
      <c r="C1412" s="33" t="str">
        <f t="shared" si="44"/>
        <v>Yes</v>
      </c>
      <c r="D1412" s="30">
        <f t="shared" ref="D1412:D1475" si="45">H1412*2.47</f>
        <v>0.87931999999999999</v>
      </c>
      <c r="E1412" s="30">
        <v>2421</v>
      </c>
      <c r="F1412" s="62" t="s">
        <v>12411</v>
      </c>
      <c r="G1412" s="3" t="s">
        <v>13109</v>
      </c>
      <c r="H1412" s="176">
        <v>0.35599999999999998</v>
      </c>
    </row>
    <row r="1413" spans="1:8">
      <c r="A1413" s="62">
        <v>1411</v>
      </c>
      <c r="B1413" s="3" t="s">
        <v>13145</v>
      </c>
      <c r="C1413" s="33" t="str">
        <f t="shared" si="44"/>
        <v>Yes</v>
      </c>
      <c r="D1413" s="30">
        <f t="shared" si="45"/>
        <v>0.8002800000000001</v>
      </c>
      <c r="E1413" s="30">
        <v>2203</v>
      </c>
      <c r="F1413" s="62" t="s">
        <v>12411</v>
      </c>
      <c r="G1413" s="3" t="s">
        <v>13109</v>
      </c>
      <c r="H1413" s="176">
        <v>0.32400000000000001</v>
      </c>
    </row>
    <row r="1414" spans="1:8">
      <c r="A1414" s="62">
        <v>1412</v>
      </c>
      <c r="B1414" s="3" t="s">
        <v>13146</v>
      </c>
      <c r="C1414" s="33" t="str">
        <f t="shared" si="44"/>
        <v>Yes</v>
      </c>
      <c r="D1414" s="30">
        <f t="shared" si="45"/>
        <v>1.5091700000000001</v>
      </c>
      <c r="E1414" s="30">
        <v>4155</v>
      </c>
      <c r="F1414" s="62" t="s">
        <v>12411</v>
      </c>
      <c r="G1414" s="3" t="s">
        <v>13109</v>
      </c>
      <c r="H1414" s="176">
        <v>0.61099999999999999</v>
      </c>
    </row>
    <row r="1415" spans="1:8">
      <c r="A1415" s="62">
        <v>1413</v>
      </c>
      <c r="B1415" s="3" t="s">
        <v>13147</v>
      </c>
      <c r="C1415" s="33" t="str">
        <f t="shared" si="44"/>
        <v>Yes</v>
      </c>
      <c r="D1415" s="30">
        <f t="shared" si="45"/>
        <v>0.73111999999999999</v>
      </c>
      <c r="E1415" s="30">
        <v>2013</v>
      </c>
      <c r="F1415" s="62" t="s">
        <v>12411</v>
      </c>
      <c r="G1415" s="3" t="s">
        <v>13109</v>
      </c>
      <c r="H1415" s="176">
        <v>0.29599999999999999</v>
      </c>
    </row>
    <row r="1416" spans="1:8">
      <c r="A1416" s="62">
        <v>1414</v>
      </c>
      <c r="B1416" s="3" t="s">
        <v>13147</v>
      </c>
      <c r="C1416" s="33" t="str">
        <f t="shared" si="44"/>
        <v>Yes</v>
      </c>
      <c r="D1416" s="30">
        <f t="shared" si="45"/>
        <v>2.3292100000000002</v>
      </c>
      <c r="E1416" s="30">
        <v>6412</v>
      </c>
      <c r="F1416" s="62" t="s">
        <v>12411</v>
      </c>
      <c r="G1416" s="3" t="s">
        <v>13109</v>
      </c>
      <c r="H1416" s="176">
        <v>0.94299999999999995</v>
      </c>
    </row>
    <row r="1417" spans="1:8">
      <c r="A1417" s="62">
        <v>1415</v>
      </c>
      <c r="B1417" s="3" t="s">
        <v>13148</v>
      </c>
      <c r="C1417" s="33" t="str">
        <f t="shared" si="44"/>
        <v>Yes</v>
      </c>
      <c r="D1417" s="30">
        <f t="shared" si="45"/>
        <v>2.2995700000000001</v>
      </c>
      <c r="E1417" s="30">
        <v>6331</v>
      </c>
      <c r="F1417" s="62" t="s">
        <v>12411</v>
      </c>
      <c r="G1417" s="3" t="s">
        <v>13109</v>
      </c>
      <c r="H1417" s="176">
        <v>0.93100000000000005</v>
      </c>
    </row>
    <row r="1418" spans="1:8">
      <c r="A1418" s="62">
        <v>1416</v>
      </c>
      <c r="B1418" s="3" t="s">
        <v>13149</v>
      </c>
      <c r="C1418" s="33" t="str">
        <f t="shared" si="44"/>
        <v>Yes</v>
      </c>
      <c r="D1418" s="30">
        <f t="shared" si="45"/>
        <v>0.84967999999999999</v>
      </c>
      <c r="E1418" s="30">
        <v>2339</v>
      </c>
      <c r="F1418" s="62" t="s">
        <v>12411</v>
      </c>
      <c r="G1418" s="3" t="s">
        <v>13109</v>
      </c>
      <c r="H1418" s="176">
        <v>0.34399999999999997</v>
      </c>
    </row>
    <row r="1419" spans="1:8">
      <c r="A1419" s="62">
        <v>1417</v>
      </c>
      <c r="B1419" s="3" t="s">
        <v>13150</v>
      </c>
      <c r="C1419" s="33" t="str">
        <f t="shared" si="44"/>
        <v>Yes</v>
      </c>
      <c r="D1419" s="30">
        <f t="shared" si="45"/>
        <v>0.62985000000000002</v>
      </c>
      <c r="E1419" s="30">
        <v>1734</v>
      </c>
      <c r="F1419" s="62" t="s">
        <v>12411</v>
      </c>
      <c r="G1419" s="3" t="s">
        <v>13109</v>
      </c>
      <c r="H1419" s="176">
        <v>0.255</v>
      </c>
    </row>
    <row r="1420" spans="1:8">
      <c r="A1420" s="62">
        <v>1418</v>
      </c>
      <c r="B1420" s="199" t="s">
        <v>13151</v>
      </c>
      <c r="C1420" s="33" t="str">
        <f t="shared" si="44"/>
        <v>Yes</v>
      </c>
      <c r="D1420" s="30">
        <f t="shared" si="45"/>
        <v>1.86</v>
      </c>
      <c r="E1420" s="11">
        <v>5121</v>
      </c>
      <c r="F1420" s="62" t="s">
        <v>12411</v>
      </c>
      <c r="G1420" s="3" t="s">
        <v>13109</v>
      </c>
      <c r="H1420" s="178">
        <v>0.75303643724696356</v>
      </c>
    </row>
    <row r="1421" spans="1:8">
      <c r="A1421" s="62">
        <v>1419</v>
      </c>
      <c r="B1421" s="3" t="s">
        <v>13152</v>
      </c>
      <c r="C1421" s="33" t="str">
        <f t="shared" si="44"/>
        <v>Yes</v>
      </c>
      <c r="D1421" s="30">
        <f t="shared" si="45"/>
        <v>1.22018</v>
      </c>
      <c r="E1421" s="30">
        <v>3359</v>
      </c>
      <c r="F1421" s="62" t="s">
        <v>12411</v>
      </c>
      <c r="G1421" s="3" t="s">
        <v>13109</v>
      </c>
      <c r="H1421" s="176">
        <v>0.49399999999999999</v>
      </c>
    </row>
    <row r="1422" spans="1:8">
      <c r="A1422" s="62">
        <v>1420</v>
      </c>
      <c r="B1422" s="3" t="s">
        <v>13153</v>
      </c>
      <c r="C1422" s="33" t="str">
        <f t="shared" si="44"/>
        <v>Yes</v>
      </c>
      <c r="D1422" s="30">
        <f t="shared" si="45"/>
        <v>1.1707799999999999</v>
      </c>
      <c r="E1422" s="30">
        <v>3223</v>
      </c>
      <c r="F1422" s="62" t="s">
        <v>12411</v>
      </c>
      <c r="G1422" s="3" t="s">
        <v>13109</v>
      </c>
      <c r="H1422" s="176">
        <v>0.47399999999999998</v>
      </c>
    </row>
    <row r="1423" spans="1:8">
      <c r="A1423" s="62">
        <v>1421</v>
      </c>
      <c r="B1423" s="3" t="s">
        <v>13154</v>
      </c>
      <c r="C1423" s="33" t="str">
        <f t="shared" si="44"/>
        <v>Yes</v>
      </c>
      <c r="D1423" s="30">
        <f t="shared" si="45"/>
        <v>0.61997000000000002</v>
      </c>
      <c r="E1423" s="30">
        <v>1707</v>
      </c>
      <c r="F1423" s="62" t="s">
        <v>12411</v>
      </c>
      <c r="G1423" s="3" t="s">
        <v>13109</v>
      </c>
      <c r="H1423" s="176">
        <v>0.251</v>
      </c>
    </row>
    <row r="1424" spans="1:8">
      <c r="A1424" s="62">
        <v>1422</v>
      </c>
      <c r="B1424" s="3" t="s">
        <v>13155</v>
      </c>
      <c r="C1424" s="33" t="str">
        <f t="shared" si="44"/>
        <v>Yes</v>
      </c>
      <c r="D1424" s="30">
        <f t="shared" si="45"/>
        <v>1.6598400000000002</v>
      </c>
      <c r="E1424" s="30">
        <v>4570</v>
      </c>
      <c r="F1424" s="62" t="s">
        <v>12411</v>
      </c>
      <c r="G1424" s="3" t="s">
        <v>13109</v>
      </c>
      <c r="H1424" s="176">
        <v>0.67200000000000004</v>
      </c>
    </row>
    <row r="1425" spans="1:8">
      <c r="A1425" s="62">
        <v>1423</v>
      </c>
      <c r="B1425" s="3" t="s">
        <v>13106</v>
      </c>
      <c r="C1425" s="33" t="str">
        <f t="shared" si="44"/>
        <v>Yes</v>
      </c>
      <c r="D1425" s="30">
        <f t="shared" si="45"/>
        <v>2.8701400000000001</v>
      </c>
      <c r="E1425" s="30">
        <v>7902</v>
      </c>
      <c r="F1425" s="62" t="s">
        <v>12411</v>
      </c>
      <c r="G1425" s="3" t="s">
        <v>13109</v>
      </c>
      <c r="H1425" s="176">
        <v>1.1619999999999999</v>
      </c>
    </row>
    <row r="1426" spans="1:8">
      <c r="A1426" s="62">
        <v>1424</v>
      </c>
      <c r="B1426" s="191" t="s">
        <v>13156</v>
      </c>
      <c r="C1426" s="33" t="str">
        <f t="shared" si="44"/>
        <v>Yes</v>
      </c>
      <c r="D1426" s="30">
        <f t="shared" si="45"/>
        <v>3.83</v>
      </c>
      <c r="E1426" s="30">
        <v>10544</v>
      </c>
      <c r="F1426" s="62" t="s">
        <v>12411</v>
      </c>
      <c r="G1426" s="3" t="s">
        <v>13157</v>
      </c>
      <c r="H1426" s="194">
        <v>1.5506072874493926</v>
      </c>
    </row>
    <row r="1427" spans="1:8">
      <c r="A1427" s="62">
        <v>1425</v>
      </c>
      <c r="B1427" s="3" t="s">
        <v>13158</v>
      </c>
      <c r="C1427" s="33" t="str">
        <f t="shared" si="44"/>
        <v>Yes</v>
      </c>
      <c r="D1427" s="30">
        <f t="shared" si="45"/>
        <v>0.91</v>
      </c>
      <c r="E1427" s="30">
        <v>2505</v>
      </c>
      <c r="F1427" s="62" t="s">
        <v>12411</v>
      </c>
      <c r="G1427" s="3" t="s">
        <v>13157</v>
      </c>
      <c r="H1427" s="177">
        <v>0.36842105263157893</v>
      </c>
    </row>
    <row r="1428" spans="1:8">
      <c r="A1428" s="62">
        <v>1426</v>
      </c>
      <c r="B1428" s="191" t="s">
        <v>13159</v>
      </c>
      <c r="C1428" s="33" t="str">
        <f t="shared" si="44"/>
        <v>Yes</v>
      </c>
      <c r="D1428" s="30">
        <f t="shared" si="45"/>
        <v>3.83</v>
      </c>
      <c r="E1428" s="30">
        <v>10544</v>
      </c>
      <c r="F1428" s="62" t="s">
        <v>12411</v>
      </c>
      <c r="G1428" s="3" t="s">
        <v>13157</v>
      </c>
      <c r="H1428" s="194">
        <v>1.5506072874493926</v>
      </c>
    </row>
    <row r="1429" spans="1:8">
      <c r="A1429" s="62">
        <v>1427</v>
      </c>
      <c r="B1429" s="3" t="s">
        <v>13160</v>
      </c>
      <c r="C1429" s="33" t="str">
        <f t="shared" si="44"/>
        <v>Yes</v>
      </c>
      <c r="D1429" s="30">
        <f t="shared" si="45"/>
        <v>2.23</v>
      </c>
      <c r="E1429" s="30">
        <v>6139</v>
      </c>
      <c r="F1429" s="62" t="s">
        <v>12411</v>
      </c>
      <c r="G1429" s="3" t="s">
        <v>13157</v>
      </c>
      <c r="H1429" s="177">
        <v>0.90283400809716596</v>
      </c>
    </row>
    <row r="1430" spans="1:8">
      <c r="A1430" s="62">
        <v>1428</v>
      </c>
      <c r="B1430" s="3" t="s">
        <v>13161</v>
      </c>
      <c r="C1430" s="33" t="str">
        <f t="shared" si="44"/>
        <v>Yes</v>
      </c>
      <c r="D1430" s="30">
        <f t="shared" si="45"/>
        <v>2.56</v>
      </c>
      <c r="E1430" s="30">
        <v>7048</v>
      </c>
      <c r="F1430" s="62" t="s">
        <v>12411</v>
      </c>
      <c r="G1430" s="3" t="s">
        <v>13157</v>
      </c>
      <c r="H1430" s="177">
        <v>1.0364372469635628</v>
      </c>
    </row>
    <row r="1431" spans="1:8">
      <c r="A1431" s="62">
        <v>1429</v>
      </c>
      <c r="B1431" s="191" t="s">
        <v>13162</v>
      </c>
      <c r="C1431" s="33" t="str">
        <f t="shared" si="44"/>
        <v>Yes</v>
      </c>
      <c r="D1431" s="30">
        <f t="shared" si="45"/>
        <v>3.8309700000000002</v>
      </c>
      <c r="E1431" s="30">
        <v>10547</v>
      </c>
      <c r="F1431" s="62" t="s">
        <v>12411</v>
      </c>
      <c r="G1431" s="3" t="s">
        <v>13157</v>
      </c>
      <c r="H1431" s="194">
        <v>1.5509999999999999</v>
      </c>
    </row>
    <row r="1432" spans="1:8">
      <c r="A1432" s="62">
        <v>1430</v>
      </c>
      <c r="B1432" s="3" t="s">
        <v>13163</v>
      </c>
      <c r="C1432" s="33" t="str">
        <f t="shared" si="44"/>
        <v>Yes</v>
      </c>
      <c r="D1432" s="30">
        <f t="shared" si="45"/>
        <v>0.09</v>
      </c>
      <c r="E1432" s="30">
        <v>1000</v>
      </c>
      <c r="F1432" s="62" t="s">
        <v>12411</v>
      </c>
      <c r="G1432" s="3" t="s">
        <v>13157</v>
      </c>
      <c r="H1432" s="177">
        <v>3.643724696356275E-2</v>
      </c>
    </row>
    <row r="1433" spans="1:8">
      <c r="A1433" s="62">
        <v>1431</v>
      </c>
      <c r="B1433" s="3" t="s">
        <v>13164</v>
      </c>
      <c r="C1433" s="33" t="str">
        <f t="shared" si="44"/>
        <v>Yes</v>
      </c>
      <c r="D1433" s="30">
        <f t="shared" si="45"/>
        <v>0.08</v>
      </c>
      <c r="E1433" s="30">
        <v>1000</v>
      </c>
      <c r="F1433" s="62" t="s">
        <v>12411</v>
      </c>
      <c r="G1433" s="3" t="s">
        <v>13157</v>
      </c>
      <c r="H1433" s="177">
        <v>3.2388663967611336E-2</v>
      </c>
    </row>
    <row r="1434" spans="1:8">
      <c r="A1434" s="62">
        <v>1432</v>
      </c>
      <c r="B1434" s="3" t="s">
        <v>13165</v>
      </c>
      <c r="C1434" s="33" t="str">
        <f t="shared" si="44"/>
        <v>Yes</v>
      </c>
      <c r="D1434" s="30">
        <f t="shared" si="45"/>
        <v>0.6</v>
      </c>
      <c r="E1434" s="30">
        <v>1652</v>
      </c>
      <c r="F1434" s="62" t="s">
        <v>12411</v>
      </c>
      <c r="G1434" s="3" t="s">
        <v>13157</v>
      </c>
      <c r="H1434" s="177">
        <v>0.24291497975708498</v>
      </c>
    </row>
    <row r="1435" spans="1:8">
      <c r="A1435" s="62">
        <v>1433</v>
      </c>
      <c r="B1435" s="3" t="s">
        <v>13166</v>
      </c>
      <c r="C1435" s="33" t="str">
        <f t="shared" si="44"/>
        <v>Yes</v>
      </c>
      <c r="D1435" s="30">
        <f t="shared" si="45"/>
        <v>0.31</v>
      </c>
      <c r="E1435" s="30">
        <v>1000</v>
      </c>
      <c r="F1435" s="62" t="s">
        <v>12411</v>
      </c>
      <c r="G1435" s="3" t="s">
        <v>13157</v>
      </c>
      <c r="H1435" s="177">
        <v>0.12550607287449392</v>
      </c>
    </row>
    <row r="1436" spans="1:8">
      <c r="A1436" s="62">
        <v>1434</v>
      </c>
      <c r="B1436" s="3" t="s">
        <v>13167</v>
      </c>
      <c r="C1436" s="33" t="str">
        <f t="shared" si="44"/>
        <v>Yes</v>
      </c>
      <c r="D1436" s="30">
        <f t="shared" si="45"/>
        <v>1.46</v>
      </c>
      <c r="E1436" s="30">
        <v>4019</v>
      </c>
      <c r="F1436" s="62" t="s">
        <v>12411</v>
      </c>
      <c r="G1436" s="3" t="s">
        <v>13157</v>
      </c>
      <c r="H1436" s="177">
        <v>0.5910931174089068</v>
      </c>
    </row>
    <row r="1437" spans="1:8">
      <c r="A1437" s="62">
        <v>1435</v>
      </c>
      <c r="B1437" s="3" t="s">
        <v>13168</v>
      </c>
      <c r="C1437" s="33" t="str">
        <f t="shared" si="44"/>
        <v>Yes</v>
      </c>
      <c r="D1437" s="30">
        <f t="shared" si="45"/>
        <v>4.13</v>
      </c>
      <c r="E1437" s="30">
        <v>11370</v>
      </c>
      <c r="F1437" s="62" t="s">
        <v>12411</v>
      </c>
      <c r="G1437" s="3" t="s">
        <v>13157</v>
      </c>
      <c r="H1437" s="177">
        <v>1.6720647773279351</v>
      </c>
    </row>
    <row r="1438" spans="1:8">
      <c r="A1438" s="62">
        <v>1436</v>
      </c>
      <c r="B1438" s="3" t="s">
        <v>13169</v>
      </c>
      <c r="C1438" s="33" t="str">
        <f t="shared" si="44"/>
        <v>Yes</v>
      </c>
      <c r="D1438" s="30">
        <f t="shared" si="45"/>
        <v>1.18</v>
      </c>
      <c r="E1438" s="30">
        <v>3249</v>
      </c>
      <c r="F1438" s="62" t="s">
        <v>12411</v>
      </c>
      <c r="G1438" s="3" t="s">
        <v>13157</v>
      </c>
      <c r="H1438" s="177">
        <v>0.47773279352226716</v>
      </c>
    </row>
    <row r="1439" spans="1:8">
      <c r="A1439" s="62">
        <v>1437</v>
      </c>
      <c r="B1439" s="3" t="s">
        <v>13170</v>
      </c>
      <c r="C1439" s="33" t="str">
        <f t="shared" si="44"/>
        <v>Yes</v>
      </c>
      <c r="D1439" s="30">
        <f t="shared" si="45"/>
        <v>1.18</v>
      </c>
      <c r="E1439" s="30">
        <v>3249</v>
      </c>
      <c r="F1439" s="62" t="s">
        <v>12411</v>
      </c>
      <c r="G1439" s="3" t="s">
        <v>13157</v>
      </c>
      <c r="H1439" s="177">
        <v>0.47773279352226716</v>
      </c>
    </row>
    <row r="1440" spans="1:8">
      <c r="A1440" s="62">
        <v>1438</v>
      </c>
      <c r="B1440" s="3" t="s">
        <v>13171</v>
      </c>
      <c r="C1440" s="33" t="str">
        <f t="shared" si="44"/>
        <v>Yes</v>
      </c>
      <c r="D1440" s="30">
        <f t="shared" si="45"/>
        <v>0.56000000000000005</v>
      </c>
      <c r="E1440" s="30">
        <v>1542</v>
      </c>
      <c r="F1440" s="62" t="s">
        <v>12411</v>
      </c>
      <c r="G1440" s="3" t="s">
        <v>13157</v>
      </c>
      <c r="H1440" s="177">
        <v>0.22672064777327935</v>
      </c>
    </row>
    <row r="1441" spans="1:8">
      <c r="A1441" s="62">
        <v>1439</v>
      </c>
      <c r="B1441" s="3" t="s">
        <v>13172</v>
      </c>
      <c r="C1441" s="33" t="str">
        <f t="shared" si="44"/>
        <v>Yes</v>
      </c>
      <c r="D1441" s="30">
        <f t="shared" si="45"/>
        <v>1.56</v>
      </c>
      <c r="E1441" s="30">
        <v>4295</v>
      </c>
      <c r="F1441" s="62" t="s">
        <v>12411</v>
      </c>
      <c r="G1441" s="3" t="s">
        <v>13157</v>
      </c>
      <c r="H1441" s="177">
        <v>0.63157894736842102</v>
      </c>
    </row>
    <row r="1442" spans="1:8">
      <c r="A1442" s="62">
        <v>1440</v>
      </c>
      <c r="B1442" s="3" t="s">
        <v>13173</v>
      </c>
      <c r="C1442" s="33" t="str">
        <f t="shared" si="44"/>
        <v>Yes</v>
      </c>
      <c r="D1442" s="30">
        <f t="shared" si="45"/>
        <v>0.35</v>
      </c>
      <c r="E1442" s="30">
        <v>1000</v>
      </c>
      <c r="F1442" s="62" t="s">
        <v>12411</v>
      </c>
      <c r="G1442" s="3" t="s">
        <v>13157</v>
      </c>
      <c r="H1442" s="177">
        <v>0.14170040485829957</v>
      </c>
    </row>
    <row r="1443" spans="1:8">
      <c r="A1443" s="62">
        <v>1441</v>
      </c>
      <c r="B1443" s="3" t="s">
        <v>13174</v>
      </c>
      <c r="C1443" s="33" t="str">
        <f t="shared" si="44"/>
        <v>Yes</v>
      </c>
      <c r="D1443" s="30">
        <f t="shared" si="45"/>
        <v>2.9600000000000004</v>
      </c>
      <c r="E1443" s="30">
        <v>8149</v>
      </c>
      <c r="F1443" s="62" t="s">
        <v>12411</v>
      </c>
      <c r="G1443" s="3" t="s">
        <v>13157</v>
      </c>
      <c r="H1443" s="177">
        <v>1.1983805668016194</v>
      </c>
    </row>
    <row r="1444" spans="1:8">
      <c r="A1444" s="62">
        <v>1442</v>
      </c>
      <c r="B1444" s="3" t="s">
        <v>13175</v>
      </c>
      <c r="C1444" s="33" t="str">
        <f t="shared" si="44"/>
        <v>Yes</v>
      </c>
      <c r="D1444" s="30">
        <f t="shared" si="45"/>
        <v>1.25</v>
      </c>
      <c r="E1444" s="30">
        <v>3441</v>
      </c>
      <c r="F1444" s="62" t="s">
        <v>12411</v>
      </c>
      <c r="G1444" s="3" t="s">
        <v>13157</v>
      </c>
      <c r="H1444" s="177">
        <v>0.50607287449392713</v>
      </c>
    </row>
    <row r="1445" spans="1:8">
      <c r="A1445" s="62">
        <v>1443</v>
      </c>
      <c r="B1445" s="3" t="s">
        <v>13176</v>
      </c>
      <c r="C1445" s="33" t="str">
        <f t="shared" si="44"/>
        <v>Yes</v>
      </c>
      <c r="D1445" s="30">
        <f t="shared" si="45"/>
        <v>0.16</v>
      </c>
      <c r="E1445" s="30">
        <v>1000</v>
      </c>
      <c r="F1445" s="62" t="s">
        <v>12411</v>
      </c>
      <c r="G1445" s="3" t="s">
        <v>13157</v>
      </c>
      <c r="H1445" s="177">
        <v>6.4777327935222673E-2</v>
      </c>
    </row>
    <row r="1446" spans="1:8">
      <c r="A1446" s="62">
        <v>1444</v>
      </c>
      <c r="B1446" s="3" t="s">
        <v>13177</v>
      </c>
      <c r="C1446" s="33" t="str">
        <f t="shared" si="44"/>
        <v>Yes</v>
      </c>
      <c r="D1446" s="30">
        <f t="shared" si="45"/>
        <v>0.43</v>
      </c>
      <c r="E1446" s="30">
        <v>1184</v>
      </c>
      <c r="F1446" s="62" t="s">
        <v>12411</v>
      </c>
      <c r="G1446" s="3" t="s">
        <v>13157</v>
      </c>
      <c r="H1446" s="177">
        <v>0.17408906882591091</v>
      </c>
    </row>
    <row r="1447" spans="1:8">
      <c r="A1447" s="62">
        <v>1445</v>
      </c>
      <c r="B1447" s="3" t="s">
        <v>13178</v>
      </c>
      <c r="C1447" s="33" t="str">
        <f t="shared" si="44"/>
        <v>Yes</v>
      </c>
      <c r="D1447" s="30">
        <f t="shared" si="45"/>
        <v>1.67</v>
      </c>
      <c r="E1447" s="30">
        <v>4598</v>
      </c>
      <c r="F1447" s="62" t="s">
        <v>12411</v>
      </c>
      <c r="G1447" s="3" t="s">
        <v>13157</v>
      </c>
      <c r="H1447" s="177">
        <v>0.67611336032388658</v>
      </c>
    </row>
    <row r="1448" spans="1:8">
      <c r="A1448" s="62">
        <v>1446</v>
      </c>
      <c r="B1448" s="3" t="s">
        <v>13179</v>
      </c>
      <c r="C1448" s="33" t="str">
        <f t="shared" si="44"/>
        <v>Yes</v>
      </c>
      <c r="D1448" s="30">
        <f t="shared" si="45"/>
        <v>0.56000000000000005</v>
      </c>
      <c r="E1448" s="30">
        <v>1542</v>
      </c>
      <c r="F1448" s="62" t="s">
        <v>12411</v>
      </c>
      <c r="G1448" s="3" t="s">
        <v>13157</v>
      </c>
      <c r="H1448" s="177">
        <v>0.22672064777327935</v>
      </c>
    </row>
    <row r="1449" spans="1:8">
      <c r="A1449" s="62">
        <v>1447</v>
      </c>
      <c r="B1449" s="3" t="s">
        <v>13180</v>
      </c>
      <c r="C1449" s="33" t="str">
        <f t="shared" si="44"/>
        <v>Yes</v>
      </c>
      <c r="D1449" s="30">
        <f t="shared" si="45"/>
        <v>4.04</v>
      </c>
      <c r="E1449" s="30">
        <v>11122</v>
      </c>
      <c r="F1449" s="62" t="s">
        <v>12411</v>
      </c>
      <c r="G1449" s="3" t="s">
        <v>13157</v>
      </c>
      <c r="H1449" s="177">
        <v>1.6356275303643724</v>
      </c>
    </row>
    <row r="1450" spans="1:8">
      <c r="A1450" s="62">
        <v>1448</v>
      </c>
      <c r="B1450" s="3" t="s">
        <v>12476</v>
      </c>
      <c r="C1450" s="33" t="str">
        <f t="shared" si="44"/>
        <v>Yes</v>
      </c>
      <c r="D1450" s="30">
        <f t="shared" si="45"/>
        <v>1.66</v>
      </c>
      <c r="E1450" s="30">
        <v>4570</v>
      </c>
      <c r="F1450" s="62" t="s">
        <v>12411</v>
      </c>
      <c r="G1450" s="3" t="s">
        <v>13157</v>
      </c>
      <c r="H1450" s="177">
        <v>0.67206477732793513</v>
      </c>
    </row>
    <row r="1451" spans="1:8">
      <c r="A1451" s="62">
        <v>1449</v>
      </c>
      <c r="B1451" s="3" t="s">
        <v>13181</v>
      </c>
      <c r="C1451" s="33" t="str">
        <f t="shared" si="44"/>
        <v>Yes</v>
      </c>
      <c r="D1451" s="30">
        <f t="shared" si="45"/>
        <v>1.95</v>
      </c>
      <c r="E1451" s="30">
        <v>5368</v>
      </c>
      <c r="F1451" s="62" t="s">
        <v>12411</v>
      </c>
      <c r="G1451" s="3" t="s">
        <v>13157</v>
      </c>
      <c r="H1451" s="177">
        <v>0.78947368421052622</v>
      </c>
    </row>
    <row r="1452" spans="1:8">
      <c r="A1452" s="62">
        <v>1450</v>
      </c>
      <c r="B1452" s="3" t="s">
        <v>13182</v>
      </c>
      <c r="C1452" s="33" t="str">
        <f t="shared" si="44"/>
        <v>Yes</v>
      </c>
      <c r="D1452" s="30">
        <f t="shared" si="45"/>
        <v>1.67</v>
      </c>
      <c r="E1452" s="30">
        <v>4598</v>
      </c>
      <c r="F1452" s="62" t="s">
        <v>12411</v>
      </c>
      <c r="G1452" s="3" t="s">
        <v>13157</v>
      </c>
      <c r="H1452" s="177">
        <v>0.67611336032388658</v>
      </c>
    </row>
    <row r="1453" spans="1:8">
      <c r="A1453" s="62">
        <v>1451</v>
      </c>
      <c r="B1453" s="3" t="s">
        <v>13183</v>
      </c>
      <c r="C1453" s="33" t="str">
        <f t="shared" si="44"/>
        <v>Yes</v>
      </c>
      <c r="D1453" s="30">
        <f t="shared" si="45"/>
        <v>1.25</v>
      </c>
      <c r="E1453" s="30">
        <v>3441</v>
      </c>
      <c r="F1453" s="62" t="s">
        <v>12411</v>
      </c>
      <c r="G1453" s="3" t="s">
        <v>13157</v>
      </c>
      <c r="H1453" s="177">
        <v>0.50607287449392713</v>
      </c>
    </row>
    <row r="1454" spans="1:8">
      <c r="A1454" s="62">
        <v>1452</v>
      </c>
      <c r="B1454" s="3" t="s">
        <v>13184</v>
      </c>
      <c r="C1454" s="33" t="str">
        <f t="shared" si="44"/>
        <v>Yes</v>
      </c>
      <c r="D1454" s="30">
        <f t="shared" si="45"/>
        <v>4.04</v>
      </c>
      <c r="E1454" s="30">
        <v>11122</v>
      </c>
      <c r="F1454" s="62" t="s">
        <v>12411</v>
      </c>
      <c r="G1454" s="3" t="s">
        <v>13157</v>
      </c>
      <c r="H1454" s="177">
        <v>1.6356275303643724</v>
      </c>
    </row>
    <row r="1455" spans="1:8">
      <c r="A1455" s="62">
        <v>1453</v>
      </c>
      <c r="B1455" s="3" t="s">
        <v>13185</v>
      </c>
      <c r="C1455" s="33" t="str">
        <f t="shared" si="44"/>
        <v>Yes</v>
      </c>
      <c r="D1455" s="30">
        <f t="shared" si="45"/>
        <v>0.14000000000000001</v>
      </c>
      <c r="E1455" s="30">
        <v>1000</v>
      </c>
      <c r="F1455" s="62" t="s">
        <v>12411</v>
      </c>
      <c r="G1455" s="3" t="s">
        <v>13157</v>
      </c>
      <c r="H1455" s="177">
        <v>5.6680161943319839E-2</v>
      </c>
    </row>
    <row r="1456" spans="1:8">
      <c r="A1456" s="62">
        <v>1454</v>
      </c>
      <c r="B1456" s="3" t="s">
        <v>13186</v>
      </c>
      <c r="C1456" s="33" t="str">
        <f t="shared" si="44"/>
        <v>Yes</v>
      </c>
      <c r="D1456" s="30">
        <f t="shared" si="45"/>
        <v>1.8699999999999999</v>
      </c>
      <c r="E1456" s="30">
        <v>5148</v>
      </c>
      <c r="F1456" s="62" t="s">
        <v>12411</v>
      </c>
      <c r="G1456" s="3" t="s">
        <v>13157</v>
      </c>
      <c r="H1456" s="177">
        <v>0.75708502024291491</v>
      </c>
    </row>
    <row r="1457" spans="1:8">
      <c r="A1457" s="62">
        <v>1455</v>
      </c>
      <c r="B1457" s="3" t="s">
        <v>13187</v>
      </c>
      <c r="C1457" s="33" t="str">
        <f t="shared" si="44"/>
        <v>Yes</v>
      </c>
      <c r="D1457" s="30">
        <f t="shared" si="45"/>
        <v>1.6799999999999997</v>
      </c>
      <c r="E1457" s="30">
        <v>4625</v>
      </c>
      <c r="F1457" s="62" t="s">
        <v>12411</v>
      </c>
      <c r="G1457" s="3" t="s">
        <v>13157</v>
      </c>
      <c r="H1457" s="177">
        <v>0.68016194331983792</v>
      </c>
    </row>
    <row r="1458" spans="1:8">
      <c r="A1458" s="62">
        <v>1456</v>
      </c>
      <c r="B1458" s="3" t="s">
        <v>13188</v>
      </c>
      <c r="C1458" s="33" t="str">
        <f t="shared" si="44"/>
        <v>Yes</v>
      </c>
      <c r="D1458" s="30">
        <f t="shared" si="45"/>
        <v>3.19</v>
      </c>
      <c r="E1458" s="30">
        <v>8782</v>
      </c>
      <c r="F1458" s="62" t="s">
        <v>12411</v>
      </c>
      <c r="G1458" s="3" t="s">
        <v>13157</v>
      </c>
      <c r="H1458" s="177">
        <v>1.2914979757085019</v>
      </c>
    </row>
    <row r="1459" spans="1:8">
      <c r="A1459" s="62">
        <v>1457</v>
      </c>
      <c r="B1459" s="3" t="s">
        <v>13189</v>
      </c>
      <c r="C1459" s="33" t="str">
        <f t="shared" si="44"/>
        <v>Yes</v>
      </c>
      <c r="D1459" s="30">
        <f t="shared" si="45"/>
        <v>1.95</v>
      </c>
      <c r="E1459" s="30">
        <v>5368</v>
      </c>
      <c r="F1459" s="62" t="s">
        <v>12411</v>
      </c>
      <c r="G1459" s="3" t="s">
        <v>13157</v>
      </c>
      <c r="H1459" s="177">
        <v>0.78947368421052622</v>
      </c>
    </row>
    <row r="1460" spans="1:8">
      <c r="A1460" s="62">
        <v>1458</v>
      </c>
      <c r="B1460" s="3" t="s">
        <v>13190</v>
      </c>
      <c r="C1460" s="33" t="str">
        <f t="shared" si="44"/>
        <v>Yes</v>
      </c>
      <c r="D1460" s="30">
        <f t="shared" si="45"/>
        <v>2.65</v>
      </c>
      <c r="E1460" s="30">
        <v>7296</v>
      </c>
      <c r="F1460" s="62" t="s">
        <v>12411</v>
      </c>
      <c r="G1460" s="3" t="s">
        <v>13157</v>
      </c>
      <c r="H1460" s="177">
        <v>1.0728744939271253</v>
      </c>
    </row>
    <row r="1461" spans="1:8">
      <c r="A1461" s="62">
        <v>1459</v>
      </c>
      <c r="B1461" s="3" t="s">
        <v>13191</v>
      </c>
      <c r="C1461" s="33" t="str">
        <f t="shared" si="44"/>
        <v>Yes</v>
      </c>
      <c r="D1461" s="30">
        <f t="shared" si="45"/>
        <v>3.12</v>
      </c>
      <c r="E1461" s="30">
        <v>8589</v>
      </c>
      <c r="F1461" s="62" t="s">
        <v>12411</v>
      </c>
      <c r="G1461" s="3" t="s">
        <v>13157</v>
      </c>
      <c r="H1461" s="177">
        <v>1.263157894736842</v>
      </c>
    </row>
    <row r="1462" spans="1:8">
      <c r="A1462" s="62">
        <v>1460</v>
      </c>
      <c r="B1462" s="3" t="s">
        <v>13192</v>
      </c>
      <c r="C1462" s="33" t="str">
        <f t="shared" si="44"/>
        <v>No</v>
      </c>
      <c r="D1462" s="30">
        <f t="shared" si="45"/>
        <v>4.9400000000000004</v>
      </c>
      <c r="E1462" s="30">
        <v>13600</v>
      </c>
      <c r="F1462" s="62" t="s">
        <v>12411</v>
      </c>
      <c r="G1462" s="3" t="s">
        <v>13157</v>
      </c>
      <c r="H1462" s="177">
        <v>2</v>
      </c>
    </row>
    <row r="1463" spans="1:8">
      <c r="A1463" s="62">
        <v>1461</v>
      </c>
      <c r="B1463" s="3" t="s">
        <v>13193</v>
      </c>
      <c r="C1463" s="33" t="str">
        <f t="shared" si="44"/>
        <v>Yes</v>
      </c>
      <c r="D1463" s="30">
        <f t="shared" si="45"/>
        <v>1.67</v>
      </c>
      <c r="E1463" s="30">
        <v>4598</v>
      </c>
      <c r="F1463" s="62" t="s">
        <v>12411</v>
      </c>
      <c r="G1463" s="3" t="s">
        <v>13157</v>
      </c>
      <c r="H1463" s="177">
        <v>0.67611336032388658</v>
      </c>
    </row>
    <row r="1464" spans="1:8">
      <c r="A1464" s="62">
        <v>1462</v>
      </c>
      <c r="B1464" s="3" t="s">
        <v>12696</v>
      </c>
      <c r="C1464" s="33" t="str">
        <f t="shared" si="44"/>
        <v>Yes</v>
      </c>
      <c r="D1464" s="30">
        <f t="shared" si="45"/>
        <v>3.0300000000000002</v>
      </c>
      <c r="E1464" s="30">
        <v>8342</v>
      </c>
      <c r="F1464" s="62" t="s">
        <v>12411</v>
      </c>
      <c r="G1464" s="3" t="s">
        <v>13157</v>
      </c>
      <c r="H1464" s="177">
        <v>1.2267206477732793</v>
      </c>
    </row>
    <row r="1465" spans="1:8">
      <c r="A1465" s="62">
        <v>1463</v>
      </c>
      <c r="B1465" s="3" t="s">
        <v>12513</v>
      </c>
      <c r="C1465" s="33" t="str">
        <f t="shared" si="44"/>
        <v>Yes</v>
      </c>
      <c r="D1465" s="30">
        <f t="shared" si="45"/>
        <v>1.3499999999999999</v>
      </c>
      <c r="E1465" s="30">
        <v>3717</v>
      </c>
      <c r="F1465" s="62" t="s">
        <v>12411</v>
      </c>
      <c r="G1465" s="3" t="s">
        <v>13157</v>
      </c>
      <c r="H1465" s="177">
        <v>0.54655870445344124</v>
      </c>
    </row>
    <row r="1466" spans="1:8">
      <c r="A1466" s="62">
        <v>1464</v>
      </c>
      <c r="B1466" s="3" t="s">
        <v>13194</v>
      </c>
      <c r="C1466" s="33" t="str">
        <f t="shared" si="44"/>
        <v>Yes</v>
      </c>
      <c r="D1466" s="30">
        <f t="shared" si="45"/>
        <v>0.12</v>
      </c>
      <c r="E1466" s="30">
        <v>1000</v>
      </c>
      <c r="F1466" s="62" t="s">
        <v>12411</v>
      </c>
      <c r="G1466" s="3" t="s">
        <v>13157</v>
      </c>
      <c r="H1466" s="177">
        <v>4.8582995951416998E-2</v>
      </c>
    </row>
    <row r="1467" spans="1:8">
      <c r="A1467" s="62">
        <v>1465</v>
      </c>
      <c r="B1467" s="3" t="s">
        <v>13195</v>
      </c>
      <c r="C1467" s="33" t="str">
        <f t="shared" si="44"/>
        <v>Yes</v>
      </c>
      <c r="D1467" s="30">
        <f t="shared" si="45"/>
        <v>1.25</v>
      </c>
      <c r="E1467" s="30">
        <v>3441</v>
      </c>
      <c r="F1467" s="62" t="s">
        <v>12411</v>
      </c>
      <c r="G1467" s="3" t="s">
        <v>13157</v>
      </c>
      <c r="H1467" s="177">
        <v>0.50607287449392713</v>
      </c>
    </row>
    <row r="1468" spans="1:8">
      <c r="A1468" s="62">
        <v>1466</v>
      </c>
      <c r="B1468" s="3" t="s">
        <v>13196</v>
      </c>
      <c r="C1468" s="33" t="str">
        <f t="shared" si="44"/>
        <v>Yes</v>
      </c>
      <c r="D1468" s="30">
        <f t="shared" si="45"/>
        <v>1.34</v>
      </c>
      <c r="E1468" s="30">
        <v>3689</v>
      </c>
      <c r="F1468" s="62" t="s">
        <v>12411</v>
      </c>
      <c r="G1468" s="3" t="s">
        <v>13157</v>
      </c>
      <c r="H1468" s="177">
        <v>0.54251012145748989</v>
      </c>
    </row>
    <row r="1469" spans="1:8">
      <c r="A1469" s="62">
        <v>1467</v>
      </c>
      <c r="B1469" s="3" t="s">
        <v>13197</v>
      </c>
      <c r="C1469" s="33" t="str">
        <f t="shared" si="44"/>
        <v>Yes</v>
      </c>
      <c r="D1469" s="30">
        <f t="shared" si="45"/>
        <v>0.82</v>
      </c>
      <c r="E1469" s="30">
        <v>2257</v>
      </c>
      <c r="F1469" s="62" t="s">
        <v>12411</v>
      </c>
      <c r="G1469" s="3" t="s">
        <v>13157</v>
      </c>
      <c r="H1469" s="177">
        <v>0.33198380566801616</v>
      </c>
    </row>
    <row r="1470" spans="1:8">
      <c r="A1470" s="62">
        <v>1468</v>
      </c>
      <c r="B1470" s="3" t="s">
        <v>13198</v>
      </c>
      <c r="C1470" s="33" t="str">
        <f t="shared" si="44"/>
        <v>Yes</v>
      </c>
      <c r="D1470" s="30">
        <f t="shared" si="45"/>
        <v>2.54</v>
      </c>
      <c r="E1470" s="30">
        <v>6993</v>
      </c>
      <c r="F1470" s="62" t="s">
        <v>12411</v>
      </c>
      <c r="G1470" s="3" t="s">
        <v>13157</v>
      </c>
      <c r="H1470" s="177">
        <v>1.0283400809716599</v>
      </c>
    </row>
    <row r="1471" spans="1:8">
      <c r="A1471" s="62">
        <v>1469</v>
      </c>
      <c r="B1471" s="3" t="s">
        <v>13199</v>
      </c>
      <c r="C1471" s="33" t="str">
        <f t="shared" si="44"/>
        <v>Yes</v>
      </c>
      <c r="D1471" s="30">
        <f t="shared" si="45"/>
        <v>2.36</v>
      </c>
      <c r="E1471" s="30">
        <v>6497</v>
      </c>
      <c r="F1471" s="62" t="s">
        <v>12411</v>
      </c>
      <c r="G1471" s="3" t="s">
        <v>13157</v>
      </c>
      <c r="H1471" s="177">
        <v>0.95546558704453433</v>
      </c>
    </row>
    <row r="1472" spans="1:8">
      <c r="A1472" s="62">
        <v>1470</v>
      </c>
      <c r="B1472" s="3" t="s">
        <v>13200</v>
      </c>
      <c r="C1472" s="33" t="str">
        <f t="shared" si="44"/>
        <v>Yes</v>
      </c>
      <c r="D1472" s="30">
        <f t="shared" si="45"/>
        <v>1.24</v>
      </c>
      <c r="E1472" s="30">
        <v>3414</v>
      </c>
      <c r="F1472" s="62" t="s">
        <v>12411</v>
      </c>
      <c r="G1472" s="3" t="s">
        <v>13157</v>
      </c>
      <c r="H1472" s="177">
        <v>0.50202429149797567</v>
      </c>
    </row>
    <row r="1473" spans="1:8">
      <c r="A1473" s="62">
        <v>1471</v>
      </c>
      <c r="B1473" s="3" t="s">
        <v>12539</v>
      </c>
      <c r="C1473" s="33" t="str">
        <f t="shared" si="44"/>
        <v>Yes</v>
      </c>
      <c r="D1473" s="30">
        <f t="shared" si="45"/>
        <v>3.96</v>
      </c>
      <c r="E1473" s="30">
        <v>10902</v>
      </c>
      <c r="F1473" s="62" t="s">
        <v>12411</v>
      </c>
      <c r="G1473" s="3" t="s">
        <v>13157</v>
      </c>
      <c r="H1473" s="177">
        <v>1.6032388663967609</v>
      </c>
    </row>
    <row r="1474" spans="1:8">
      <c r="A1474" s="62">
        <v>1472</v>
      </c>
      <c r="B1474" s="3" t="s">
        <v>13201</v>
      </c>
      <c r="C1474" s="33" t="str">
        <f t="shared" si="44"/>
        <v>Yes</v>
      </c>
      <c r="D1474" s="30">
        <f t="shared" si="45"/>
        <v>4.0199999999999996</v>
      </c>
      <c r="E1474" s="30">
        <v>11067</v>
      </c>
      <c r="F1474" s="62" t="s">
        <v>12411</v>
      </c>
      <c r="G1474" s="3" t="s">
        <v>13157</v>
      </c>
      <c r="H1474" s="177">
        <v>1.6275303643724692</v>
      </c>
    </row>
    <row r="1475" spans="1:8">
      <c r="A1475" s="62">
        <v>1473</v>
      </c>
      <c r="B1475" s="3" t="s">
        <v>13202</v>
      </c>
      <c r="C1475" s="33" t="str">
        <f t="shared" ref="C1475:C1538" si="46">IF(H1475=2,"No","Yes")</f>
        <v>No</v>
      </c>
      <c r="D1475" s="30">
        <f t="shared" si="45"/>
        <v>4.9400000000000004</v>
      </c>
      <c r="E1475" s="30">
        <v>13600</v>
      </c>
      <c r="F1475" s="62" t="s">
        <v>12411</v>
      </c>
      <c r="G1475" s="3" t="s">
        <v>13157</v>
      </c>
      <c r="H1475" s="177">
        <v>2</v>
      </c>
    </row>
    <row r="1476" spans="1:8">
      <c r="A1476" s="62">
        <v>1474</v>
      </c>
      <c r="B1476" s="3" t="s">
        <v>13203</v>
      </c>
      <c r="C1476" s="33" t="str">
        <f t="shared" si="46"/>
        <v>No</v>
      </c>
      <c r="D1476" s="30">
        <f t="shared" ref="D1476:D1539" si="47">H1476*2.47</f>
        <v>4.9400000000000004</v>
      </c>
      <c r="E1476" s="30">
        <v>13600</v>
      </c>
      <c r="F1476" s="62" t="s">
        <v>12411</v>
      </c>
      <c r="G1476" s="3" t="s">
        <v>13157</v>
      </c>
      <c r="H1476" s="177">
        <v>2</v>
      </c>
    </row>
    <row r="1477" spans="1:8">
      <c r="A1477" s="62">
        <v>1475</v>
      </c>
      <c r="B1477" s="3" t="s">
        <v>13204</v>
      </c>
      <c r="C1477" s="33" t="str">
        <f t="shared" si="46"/>
        <v>Yes</v>
      </c>
      <c r="D1477" s="30">
        <f t="shared" si="47"/>
        <v>0.18</v>
      </c>
      <c r="E1477" s="30">
        <v>1000</v>
      </c>
      <c r="F1477" s="62" t="s">
        <v>12411</v>
      </c>
      <c r="G1477" s="3" t="s">
        <v>13157</v>
      </c>
      <c r="H1477" s="177">
        <v>7.28744939271255E-2</v>
      </c>
    </row>
    <row r="1478" spans="1:8">
      <c r="A1478" s="62">
        <v>1476</v>
      </c>
      <c r="B1478" s="3" t="s">
        <v>13205</v>
      </c>
      <c r="C1478" s="33" t="str">
        <f t="shared" si="46"/>
        <v>Yes</v>
      </c>
      <c r="D1478" s="30">
        <f t="shared" si="47"/>
        <v>1.36</v>
      </c>
      <c r="E1478" s="30">
        <v>3744</v>
      </c>
      <c r="F1478" s="62" t="s">
        <v>12411</v>
      </c>
      <c r="G1478" s="3" t="s">
        <v>13157</v>
      </c>
      <c r="H1478" s="177">
        <v>0.55060728744939269</v>
      </c>
    </row>
    <row r="1479" spans="1:8">
      <c r="A1479" s="62">
        <v>1477</v>
      </c>
      <c r="B1479" s="3" t="s">
        <v>13206</v>
      </c>
      <c r="C1479" s="33" t="str">
        <f t="shared" si="46"/>
        <v>Yes</v>
      </c>
      <c r="D1479" s="30">
        <f t="shared" si="47"/>
        <v>0.55000000000000004</v>
      </c>
      <c r="E1479" s="30">
        <v>1514</v>
      </c>
      <c r="F1479" s="62" t="s">
        <v>12411</v>
      </c>
      <c r="G1479" s="3" t="s">
        <v>13157</v>
      </c>
      <c r="H1479" s="177">
        <v>0.22267206477732793</v>
      </c>
    </row>
    <row r="1480" spans="1:8">
      <c r="A1480" s="62">
        <v>1478</v>
      </c>
      <c r="B1480" s="3" t="s">
        <v>13207</v>
      </c>
      <c r="C1480" s="33" t="str">
        <f t="shared" si="46"/>
        <v>Yes</v>
      </c>
      <c r="D1480" s="30">
        <f t="shared" si="47"/>
        <v>1.6799999999999997</v>
      </c>
      <c r="E1480" s="30">
        <v>4625</v>
      </c>
      <c r="F1480" s="62" t="s">
        <v>12411</v>
      </c>
      <c r="G1480" s="3" t="s">
        <v>13157</v>
      </c>
      <c r="H1480" s="177">
        <v>0.68016194331983792</v>
      </c>
    </row>
    <row r="1481" spans="1:8">
      <c r="A1481" s="62">
        <v>1479</v>
      </c>
      <c r="B1481" s="3" t="s">
        <v>13208</v>
      </c>
      <c r="C1481" s="33" t="str">
        <f t="shared" si="46"/>
        <v>Yes</v>
      </c>
      <c r="D1481" s="30">
        <f t="shared" si="47"/>
        <v>0.55000000000000004</v>
      </c>
      <c r="E1481" s="30">
        <v>1514</v>
      </c>
      <c r="F1481" s="62" t="s">
        <v>12411</v>
      </c>
      <c r="G1481" s="3" t="s">
        <v>13157</v>
      </c>
      <c r="H1481" s="177">
        <v>0.22267206477732793</v>
      </c>
    </row>
    <row r="1482" spans="1:8">
      <c r="A1482" s="62">
        <v>1480</v>
      </c>
      <c r="B1482" s="3" t="s">
        <v>13209</v>
      </c>
      <c r="C1482" s="33" t="str">
        <f t="shared" si="46"/>
        <v>Yes</v>
      </c>
      <c r="D1482" s="30">
        <f t="shared" si="47"/>
        <v>1.21</v>
      </c>
      <c r="E1482" s="30">
        <v>3331</v>
      </c>
      <c r="F1482" s="62" t="s">
        <v>12411</v>
      </c>
      <c r="G1482" s="3" t="s">
        <v>13157</v>
      </c>
      <c r="H1482" s="177">
        <v>0.48987854251012142</v>
      </c>
    </row>
    <row r="1483" spans="1:8">
      <c r="A1483" s="62">
        <v>1481</v>
      </c>
      <c r="B1483" s="3" t="s">
        <v>13210</v>
      </c>
      <c r="C1483" s="33" t="str">
        <f t="shared" si="46"/>
        <v>Yes</v>
      </c>
      <c r="D1483" s="30">
        <f t="shared" si="47"/>
        <v>0.87000000000000011</v>
      </c>
      <c r="E1483" s="30">
        <v>2395</v>
      </c>
      <c r="F1483" s="62" t="s">
        <v>12411</v>
      </c>
      <c r="G1483" s="3" t="s">
        <v>13157</v>
      </c>
      <c r="H1483" s="177">
        <v>0.35222672064777327</v>
      </c>
    </row>
    <row r="1484" spans="1:8">
      <c r="A1484" s="62">
        <v>1482</v>
      </c>
      <c r="B1484" s="3" t="s">
        <v>13211</v>
      </c>
      <c r="C1484" s="33" t="str">
        <f t="shared" si="46"/>
        <v>Yes</v>
      </c>
      <c r="D1484" s="30">
        <f t="shared" si="47"/>
        <v>2.6399999999999997</v>
      </c>
      <c r="E1484" s="30">
        <v>7268</v>
      </c>
      <c r="F1484" s="62" t="s">
        <v>11777</v>
      </c>
      <c r="G1484" s="3" t="s">
        <v>13157</v>
      </c>
      <c r="H1484" s="177">
        <v>1.068825910931174</v>
      </c>
    </row>
    <row r="1485" spans="1:8">
      <c r="A1485" s="62">
        <v>1483</v>
      </c>
      <c r="B1485" s="3" t="s">
        <v>13212</v>
      </c>
      <c r="C1485" s="33" t="str">
        <f t="shared" si="46"/>
        <v>Yes</v>
      </c>
      <c r="D1485" s="30">
        <f t="shared" si="47"/>
        <v>1.8</v>
      </c>
      <c r="E1485" s="30">
        <v>4955</v>
      </c>
      <c r="F1485" s="62" t="s">
        <v>12411</v>
      </c>
      <c r="G1485" s="3" t="s">
        <v>13157</v>
      </c>
      <c r="H1485" s="177">
        <v>0.72874493927125505</v>
      </c>
    </row>
    <row r="1486" spans="1:8">
      <c r="A1486" s="62">
        <v>1484</v>
      </c>
      <c r="B1486" s="3" t="s">
        <v>13213</v>
      </c>
      <c r="C1486" s="33" t="str">
        <f t="shared" si="46"/>
        <v>Yes</v>
      </c>
      <c r="D1486" s="30">
        <f t="shared" si="47"/>
        <v>2.1</v>
      </c>
      <c r="E1486" s="30">
        <v>5781</v>
      </c>
      <c r="F1486" s="62" t="s">
        <v>12411</v>
      </c>
      <c r="G1486" s="3" t="s">
        <v>13157</v>
      </c>
      <c r="H1486" s="177">
        <v>0.85020242914979749</v>
      </c>
    </row>
    <row r="1487" spans="1:8">
      <c r="A1487" s="62">
        <v>1485</v>
      </c>
      <c r="B1487" s="3" t="s">
        <v>13214</v>
      </c>
      <c r="C1487" s="33" t="str">
        <f t="shared" si="46"/>
        <v>Yes</v>
      </c>
      <c r="D1487" s="30">
        <f t="shared" si="47"/>
        <v>1.43</v>
      </c>
      <c r="E1487" s="30">
        <v>3937</v>
      </c>
      <c r="F1487" s="62" t="s">
        <v>12411</v>
      </c>
      <c r="G1487" s="3" t="s">
        <v>13157</v>
      </c>
      <c r="H1487" s="177">
        <v>0.57894736842105254</v>
      </c>
    </row>
    <row r="1488" spans="1:8">
      <c r="A1488" s="62">
        <v>1486</v>
      </c>
      <c r="B1488" s="3" t="s">
        <v>13215</v>
      </c>
      <c r="C1488" s="33" t="str">
        <f t="shared" si="46"/>
        <v>Yes</v>
      </c>
      <c r="D1488" s="30">
        <f t="shared" si="47"/>
        <v>2.46</v>
      </c>
      <c r="E1488" s="30">
        <v>6772</v>
      </c>
      <c r="F1488" s="62" t="s">
        <v>12411</v>
      </c>
      <c r="G1488" s="3" t="s">
        <v>13157</v>
      </c>
      <c r="H1488" s="177">
        <v>0.99595141700404854</v>
      </c>
    </row>
    <row r="1489" spans="1:8">
      <c r="A1489" s="62">
        <v>1487</v>
      </c>
      <c r="B1489" s="3" t="s">
        <v>13216</v>
      </c>
      <c r="C1489" s="33" t="str">
        <f t="shared" si="46"/>
        <v>Yes</v>
      </c>
      <c r="D1489" s="30">
        <f t="shared" si="47"/>
        <v>4.4000000000000004</v>
      </c>
      <c r="E1489" s="30">
        <v>12113</v>
      </c>
      <c r="F1489" s="62" t="s">
        <v>12411</v>
      </c>
      <c r="G1489" s="3" t="s">
        <v>13157</v>
      </c>
      <c r="H1489" s="177">
        <v>1.7813765182186234</v>
      </c>
    </row>
    <row r="1490" spans="1:8">
      <c r="A1490" s="62">
        <v>1488</v>
      </c>
      <c r="B1490" s="3" t="s">
        <v>13217</v>
      </c>
      <c r="C1490" s="33" t="str">
        <f t="shared" si="46"/>
        <v>Yes</v>
      </c>
      <c r="D1490" s="30">
        <f t="shared" si="47"/>
        <v>1.1399999999999999</v>
      </c>
      <c r="E1490" s="30">
        <v>3138</v>
      </c>
      <c r="F1490" s="62" t="s">
        <v>12411</v>
      </c>
      <c r="G1490" s="3" t="s">
        <v>13157</v>
      </c>
      <c r="H1490" s="177">
        <v>0.46153846153846145</v>
      </c>
    </row>
    <row r="1491" spans="1:8">
      <c r="A1491" s="62">
        <v>1489</v>
      </c>
      <c r="B1491" s="3" t="s">
        <v>13218</v>
      </c>
      <c r="C1491" s="33" t="str">
        <f t="shared" si="46"/>
        <v>Yes</v>
      </c>
      <c r="D1491" s="30">
        <f t="shared" si="47"/>
        <v>3.07</v>
      </c>
      <c r="E1491" s="30">
        <v>8452</v>
      </c>
      <c r="F1491" s="62" t="s">
        <v>12411</v>
      </c>
      <c r="G1491" s="3" t="s">
        <v>13157</v>
      </c>
      <c r="H1491" s="177">
        <v>1.2429149797570849</v>
      </c>
    </row>
    <row r="1492" spans="1:8">
      <c r="A1492" s="62">
        <v>1490</v>
      </c>
      <c r="B1492" s="3" t="s">
        <v>13219</v>
      </c>
      <c r="C1492" s="33" t="str">
        <f t="shared" si="46"/>
        <v>Yes</v>
      </c>
      <c r="D1492" s="30">
        <f t="shared" si="47"/>
        <v>1</v>
      </c>
      <c r="E1492" s="30">
        <v>2753</v>
      </c>
      <c r="F1492" s="62" t="s">
        <v>12411</v>
      </c>
      <c r="G1492" s="3" t="s">
        <v>13157</v>
      </c>
      <c r="H1492" s="177">
        <v>0.40485829959514169</v>
      </c>
    </row>
    <row r="1493" spans="1:8">
      <c r="A1493" s="62">
        <v>1491</v>
      </c>
      <c r="B1493" s="3" t="s">
        <v>13220</v>
      </c>
      <c r="C1493" s="33" t="str">
        <f t="shared" si="46"/>
        <v>Yes</v>
      </c>
      <c r="D1493" s="30">
        <f t="shared" si="47"/>
        <v>1.33</v>
      </c>
      <c r="E1493" s="30">
        <v>3662</v>
      </c>
      <c r="F1493" s="62" t="s">
        <v>12411</v>
      </c>
      <c r="G1493" s="3" t="s">
        <v>13157</v>
      </c>
      <c r="H1493" s="177">
        <v>0.53846153846153844</v>
      </c>
    </row>
    <row r="1494" spans="1:8">
      <c r="A1494" s="62">
        <v>1492</v>
      </c>
      <c r="B1494" s="3" t="s">
        <v>13221</v>
      </c>
      <c r="C1494" s="33" t="str">
        <f t="shared" si="46"/>
        <v>Yes</v>
      </c>
      <c r="D1494" s="30">
        <f t="shared" si="47"/>
        <v>1.46</v>
      </c>
      <c r="E1494" s="30">
        <v>4019</v>
      </c>
      <c r="F1494" s="62" t="s">
        <v>12411</v>
      </c>
      <c r="G1494" s="3" t="s">
        <v>13157</v>
      </c>
      <c r="H1494" s="177">
        <v>0.5910931174089068</v>
      </c>
    </row>
    <row r="1495" spans="1:8">
      <c r="A1495" s="62">
        <v>1493</v>
      </c>
      <c r="B1495" s="3" t="s">
        <v>13222</v>
      </c>
      <c r="C1495" s="33" t="str">
        <f t="shared" si="46"/>
        <v>Yes</v>
      </c>
      <c r="D1495" s="30">
        <f t="shared" si="47"/>
        <v>2.21</v>
      </c>
      <c r="E1495" s="30">
        <v>6084</v>
      </c>
      <c r="F1495" s="62" t="s">
        <v>12411</v>
      </c>
      <c r="G1495" s="3" t="s">
        <v>13157</v>
      </c>
      <c r="H1495" s="177">
        <v>0.89473684210526305</v>
      </c>
    </row>
    <row r="1496" spans="1:8">
      <c r="A1496" s="62">
        <v>1494</v>
      </c>
      <c r="B1496" s="3" t="s">
        <v>13223</v>
      </c>
      <c r="C1496" s="33" t="str">
        <f t="shared" si="46"/>
        <v>Yes</v>
      </c>
      <c r="D1496" s="30">
        <f t="shared" si="47"/>
        <v>2.14</v>
      </c>
      <c r="E1496" s="30">
        <v>5891</v>
      </c>
      <c r="F1496" s="62" t="s">
        <v>12411</v>
      </c>
      <c r="G1496" s="3" t="s">
        <v>13157</v>
      </c>
      <c r="H1496" s="177">
        <v>0.8663967611336032</v>
      </c>
    </row>
    <row r="1497" spans="1:8">
      <c r="A1497" s="62">
        <v>1495</v>
      </c>
      <c r="B1497" s="3" t="s">
        <v>13224</v>
      </c>
      <c r="C1497" s="33" t="str">
        <f t="shared" si="46"/>
        <v>Yes</v>
      </c>
      <c r="D1497" s="30">
        <f t="shared" si="47"/>
        <v>2.6399999999999997</v>
      </c>
      <c r="E1497" s="30">
        <v>7268</v>
      </c>
      <c r="F1497" s="62" t="s">
        <v>11777</v>
      </c>
      <c r="G1497" s="3" t="s">
        <v>13157</v>
      </c>
      <c r="H1497" s="177">
        <v>1.068825910931174</v>
      </c>
    </row>
    <row r="1498" spans="1:8">
      <c r="A1498" s="62">
        <v>1496</v>
      </c>
      <c r="B1498" s="3" t="s">
        <v>13225</v>
      </c>
      <c r="C1498" s="33" t="str">
        <f t="shared" si="46"/>
        <v>Yes</v>
      </c>
      <c r="D1498" s="30">
        <f t="shared" si="47"/>
        <v>1.08</v>
      </c>
      <c r="E1498" s="30">
        <v>2973</v>
      </c>
      <c r="F1498" s="62" t="s">
        <v>12411</v>
      </c>
      <c r="G1498" s="3" t="s">
        <v>13157</v>
      </c>
      <c r="H1498" s="177">
        <v>0.43724696356275305</v>
      </c>
    </row>
    <row r="1499" spans="1:8">
      <c r="A1499" s="62">
        <v>1497</v>
      </c>
      <c r="B1499" s="3" t="s">
        <v>13225</v>
      </c>
      <c r="C1499" s="33" t="str">
        <f t="shared" si="46"/>
        <v>Yes</v>
      </c>
      <c r="D1499" s="30">
        <f t="shared" si="47"/>
        <v>1.72</v>
      </c>
      <c r="E1499" s="30">
        <v>4735</v>
      </c>
      <c r="F1499" s="62" t="s">
        <v>12411</v>
      </c>
      <c r="G1499" s="3" t="s">
        <v>13157</v>
      </c>
      <c r="H1499" s="177">
        <v>0.69635627530364363</v>
      </c>
    </row>
    <row r="1500" spans="1:8">
      <c r="A1500" s="62">
        <v>1498</v>
      </c>
      <c r="B1500" s="3" t="s">
        <v>13226</v>
      </c>
      <c r="C1500" s="33" t="str">
        <f t="shared" si="46"/>
        <v>Yes</v>
      </c>
      <c r="D1500" s="30">
        <f t="shared" si="47"/>
        <v>1.26</v>
      </c>
      <c r="E1500" s="30">
        <v>3469</v>
      </c>
      <c r="F1500" s="62" t="s">
        <v>12411</v>
      </c>
      <c r="G1500" s="3" t="s">
        <v>13157</v>
      </c>
      <c r="H1500" s="177">
        <v>0.51012145748987847</v>
      </c>
    </row>
    <row r="1501" spans="1:8">
      <c r="A1501" s="62">
        <v>1499</v>
      </c>
      <c r="B1501" s="3" t="s">
        <v>13227</v>
      </c>
      <c r="C1501" s="33" t="str">
        <f t="shared" si="46"/>
        <v>Yes</v>
      </c>
      <c r="D1501" s="30">
        <f t="shared" si="47"/>
        <v>2.57</v>
      </c>
      <c r="E1501" s="30">
        <v>7075</v>
      </c>
      <c r="F1501" s="62" t="s">
        <v>12411</v>
      </c>
      <c r="G1501" s="3" t="s">
        <v>13157</v>
      </c>
      <c r="H1501" s="177">
        <v>1.0404858299595141</v>
      </c>
    </row>
    <row r="1502" spans="1:8">
      <c r="A1502" s="62">
        <v>1500</v>
      </c>
      <c r="B1502" s="3" t="s">
        <v>13228</v>
      </c>
      <c r="C1502" s="33" t="str">
        <f t="shared" si="46"/>
        <v>Yes</v>
      </c>
      <c r="D1502" s="30">
        <f t="shared" si="47"/>
        <v>0.45</v>
      </c>
      <c r="E1502" s="30">
        <v>1239</v>
      </c>
      <c r="F1502" s="62" t="s">
        <v>12411</v>
      </c>
      <c r="G1502" s="3" t="s">
        <v>13157</v>
      </c>
      <c r="H1502" s="177">
        <v>0.18218623481781376</v>
      </c>
    </row>
    <row r="1503" spans="1:8">
      <c r="A1503" s="62">
        <v>1501</v>
      </c>
      <c r="B1503" s="3" t="s">
        <v>13229</v>
      </c>
      <c r="C1503" s="33" t="str">
        <f t="shared" si="46"/>
        <v>Yes</v>
      </c>
      <c r="D1503" s="30">
        <f t="shared" si="47"/>
        <v>2.5100000000000002</v>
      </c>
      <c r="E1503" s="30">
        <v>6910</v>
      </c>
      <c r="F1503" s="62" t="s">
        <v>12411</v>
      </c>
      <c r="G1503" s="3" t="s">
        <v>13157</v>
      </c>
      <c r="H1503" s="177">
        <v>1.0161943319838056</v>
      </c>
    </row>
    <row r="1504" spans="1:8">
      <c r="A1504" s="62">
        <v>1502</v>
      </c>
      <c r="B1504" s="3" t="s">
        <v>13230</v>
      </c>
      <c r="C1504" s="33" t="str">
        <f t="shared" si="46"/>
        <v>Yes</v>
      </c>
      <c r="D1504" s="30">
        <f t="shared" si="47"/>
        <v>0.65</v>
      </c>
      <c r="E1504" s="30">
        <v>1789</v>
      </c>
      <c r="F1504" s="62" t="s">
        <v>12411</v>
      </c>
      <c r="G1504" s="3" t="s">
        <v>13157</v>
      </c>
      <c r="H1504" s="177">
        <v>0.26315789473684209</v>
      </c>
    </row>
    <row r="1505" spans="1:8">
      <c r="A1505" s="62">
        <v>1503</v>
      </c>
      <c r="B1505" s="3" t="s">
        <v>13231</v>
      </c>
      <c r="C1505" s="33" t="str">
        <f t="shared" si="46"/>
        <v>Yes</v>
      </c>
      <c r="D1505" s="30">
        <f t="shared" si="47"/>
        <v>0.35</v>
      </c>
      <c r="E1505" s="30">
        <v>1000</v>
      </c>
      <c r="F1505" s="62" t="s">
        <v>12411</v>
      </c>
      <c r="G1505" s="3" t="s">
        <v>13157</v>
      </c>
      <c r="H1505" s="177">
        <v>0.14170040485829957</v>
      </c>
    </row>
    <row r="1506" spans="1:8">
      <c r="A1506" s="62">
        <v>1504</v>
      </c>
      <c r="B1506" s="3" t="s">
        <v>13232</v>
      </c>
      <c r="C1506" s="33" t="str">
        <f t="shared" si="46"/>
        <v>Yes</v>
      </c>
      <c r="D1506" s="30">
        <f t="shared" si="47"/>
        <v>2.2400000000000002</v>
      </c>
      <c r="E1506" s="30">
        <v>6167</v>
      </c>
      <c r="F1506" s="62" t="s">
        <v>12411</v>
      </c>
      <c r="G1506" s="3" t="s">
        <v>13157</v>
      </c>
      <c r="H1506" s="177">
        <v>0.90688259109311742</v>
      </c>
    </row>
    <row r="1507" spans="1:8">
      <c r="A1507" s="62">
        <v>1505</v>
      </c>
      <c r="B1507" s="3" t="s">
        <v>13233</v>
      </c>
      <c r="C1507" s="33" t="str">
        <f t="shared" si="46"/>
        <v>Yes</v>
      </c>
      <c r="D1507" s="30">
        <f t="shared" si="47"/>
        <v>1.66</v>
      </c>
      <c r="E1507" s="30">
        <v>4570</v>
      </c>
      <c r="F1507" s="62" t="s">
        <v>12411</v>
      </c>
      <c r="G1507" s="3" t="s">
        <v>13157</v>
      </c>
      <c r="H1507" s="177">
        <v>0.67206477732793513</v>
      </c>
    </row>
    <row r="1508" spans="1:8">
      <c r="A1508" s="62">
        <v>1506</v>
      </c>
      <c r="B1508" s="3" t="s">
        <v>13234</v>
      </c>
      <c r="C1508" s="33" t="str">
        <f t="shared" si="46"/>
        <v>Yes</v>
      </c>
      <c r="D1508" s="30">
        <f t="shared" si="47"/>
        <v>1.67</v>
      </c>
      <c r="E1508" s="30">
        <v>4598</v>
      </c>
      <c r="F1508" s="62" t="s">
        <v>12411</v>
      </c>
      <c r="G1508" s="3" t="s">
        <v>13157</v>
      </c>
      <c r="H1508" s="177">
        <v>0.67611336032388658</v>
      </c>
    </row>
    <row r="1509" spans="1:8">
      <c r="A1509" s="62">
        <v>1507</v>
      </c>
      <c r="B1509" s="3" t="s">
        <v>13235</v>
      </c>
      <c r="C1509" s="33" t="str">
        <f t="shared" si="46"/>
        <v>Yes</v>
      </c>
      <c r="D1509" s="30">
        <f t="shared" si="47"/>
        <v>2.0499999999999998</v>
      </c>
      <c r="E1509" s="30">
        <v>5644</v>
      </c>
      <c r="F1509" s="62" t="s">
        <v>12411</v>
      </c>
      <c r="G1509" s="3" t="s">
        <v>13157</v>
      </c>
      <c r="H1509" s="177">
        <v>0.82995951417004032</v>
      </c>
    </row>
    <row r="1510" spans="1:8">
      <c r="A1510" s="62">
        <v>1508</v>
      </c>
      <c r="B1510" s="3" t="s">
        <v>12625</v>
      </c>
      <c r="C1510" s="33" t="str">
        <f t="shared" si="46"/>
        <v>Yes</v>
      </c>
      <c r="D1510" s="30">
        <f t="shared" si="47"/>
        <v>1.1100000000000001</v>
      </c>
      <c r="E1510" s="30">
        <v>3056</v>
      </c>
      <c r="F1510" s="62" t="s">
        <v>12411</v>
      </c>
      <c r="G1510" s="3" t="s">
        <v>13157</v>
      </c>
      <c r="H1510" s="177">
        <v>0.44939271255060731</v>
      </c>
    </row>
    <row r="1511" spans="1:8">
      <c r="A1511" s="62">
        <v>1509</v>
      </c>
      <c r="B1511" s="3" t="s">
        <v>13236</v>
      </c>
      <c r="C1511" s="33" t="str">
        <f t="shared" si="46"/>
        <v>Yes</v>
      </c>
      <c r="D1511" s="30">
        <f t="shared" si="47"/>
        <v>2.93</v>
      </c>
      <c r="E1511" s="30">
        <v>8066</v>
      </c>
      <c r="F1511" s="62" t="s">
        <v>12411</v>
      </c>
      <c r="G1511" s="3" t="s">
        <v>13157</v>
      </c>
      <c r="H1511" s="177">
        <v>1.1862348178137652</v>
      </c>
    </row>
    <row r="1512" spans="1:8">
      <c r="A1512" s="62">
        <v>1510</v>
      </c>
      <c r="B1512" s="3" t="s">
        <v>13237</v>
      </c>
      <c r="C1512" s="33" t="str">
        <f t="shared" si="46"/>
        <v>Yes</v>
      </c>
      <c r="D1512" s="30">
        <f t="shared" si="47"/>
        <v>1.3199999999999998</v>
      </c>
      <c r="E1512" s="30">
        <v>3634</v>
      </c>
      <c r="F1512" s="62" t="s">
        <v>12411</v>
      </c>
      <c r="G1512" s="3" t="s">
        <v>13157</v>
      </c>
      <c r="H1512" s="177">
        <v>0.53441295546558698</v>
      </c>
    </row>
    <row r="1513" spans="1:8">
      <c r="A1513" s="62">
        <v>1511</v>
      </c>
      <c r="B1513" s="198" t="s">
        <v>13238</v>
      </c>
      <c r="C1513" s="33" t="str">
        <f t="shared" si="46"/>
        <v>Yes</v>
      </c>
      <c r="D1513" s="30">
        <f t="shared" si="47"/>
        <v>1.24</v>
      </c>
      <c r="E1513" s="48">
        <v>3414</v>
      </c>
      <c r="F1513" s="196" t="s">
        <v>12411</v>
      </c>
      <c r="G1513" s="3" t="s">
        <v>13239</v>
      </c>
      <c r="H1513" s="193">
        <v>0.50202429149797567</v>
      </c>
    </row>
    <row r="1514" spans="1:8">
      <c r="A1514" s="62">
        <v>1512</v>
      </c>
      <c r="B1514" s="198" t="s">
        <v>13240</v>
      </c>
      <c r="C1514" s="33" t="str">
        <f t="shared" si="46"/>
        <v>Yes</v>
      </c>
      <c r="D1514" s="30">
        <f t="shared" si="47"/>
        <v>1.02</v>
      </c>
      <c r="E1514" s="48">
        <v>2808</v>
      </c>
      <c r="F1514" s="196" t="s">
        <v>12411</v>
      </c>
      <c r="G1514" s="3" t="s">
        <v>13239</v>
      </c>
      <c r="H1514" s="193">
        <v>0.41295546558704449</v>
      </c>
    </row>
    <row r="1515" spans="1:8">
      <c r="A1515" s="62">
        <v>1513</v>
      </c>
      <c r="B1515" s="195" t="s">
        <v>13241</v>
      </c>
      <c r="C1515" s="33" t="str">
        <f t="shared" si="46"/>
        <v>Yes</v>
      </c>
      <c r="D1515" s="30">
        <f t="shared" si="47"/>
        <v>1.78</v>
      </c>
      <c r="E1515" s="48">
        <v>4900</v>
      </c>
      <c r="F1515" s="196" t="s">
        <v>12411</v>
      </c>
      <c r="G1515" s="3" t="s">
        <v>13239</v>
      </c>
      <c r="H1515" s="193">
        <v>0.72064777327935214</v>
      </c>
    </row>
    <row r="1516" spans="1:8">
      <c r="A1516" s="62">
        <v>1514</v>
      </c>
      <c r="B1516" s="198" t="s">
        <v>13242</v>
      </c>
      <c r="C1516" s="33" t="str">
        <f t="shared" si="46"/>
        <v>Yes</v>
      </c>
      <c r="D1516" s="30">
        <f t="shared" si="47"/>
        <v>0.72</v>
      </c>
      <c r="E1516" s="48">
        <v>1982</v>
      </c>
      <c r="F1516" s="196" t="s">
        <v>12411</v>
      </c>
      <c r="G1516" s="3" t="s">
        <v>13239</v>
      </c>
      <c r="H1516" s="193">
        <v>0.291497975708502</v>
      </c>
    </row>
    <row r="1517" spans="1:8">
      <c r="A1517" s="62">
        <v>1515</v>
      </c>
      <c r="B1517" s="198" t="s">
        <v>13243</v>
      </c>
      <c r="C1517" s="33" t="str">
        <f t="shared" si="46"/>
        <v>Yes</v>
      </c>
      <c r="D1517" s="30">
        <f t="shared" si="47"/>
        <v>1.04</v>
      </c>
      <c r="E1517" s="48">
        <v>2863</v>
      </c>
      <c r="F1517" s="196" t="s">
        <v>12411</v>
      </c>
      <c r="G1517" s="3" t="s">
        <v>13239</v>
      </c>
      <c r="H1517" s="193">
        <v>0.42105263157894735</v>
      </c>
    </row>
    <row r="1518" spans="1:8">
      <c r="A1518" s="62">
        <v>1516</v>
      </c>
      <c r="B1518" s="198" t="s">
        <v>13244</v>
      </c>
      <c r="C1518" s="33" t="str">
        <f t="shared" si="46"/>
        <v>Yes</v>
      </c>
      <c r="D1518" s="30">
        <f t="shared" si="47"/>
        <v>1.46</v>
      </c>
      <c r="E1518" s="48">
        <v>4019</v>
      </c>
      <c r="F1518" s="196" t="s">
        <v>12411</v>
      </c>
      <c r="G1518" s="3" t="s">
        <v>13239</v>
      </c>
      <c r="H1518" s="193">
        <v>0.5910931174089068</v>
      </c>
    </row>
    <row r="1519" spans="1:8">
      <c r="A1519" s="62">
        <v>1517</v>
      </c>
      <c r="B1519" s="198" t="s">
        <v>13245</v>
      </c>
      <c r="C1519" s="33" t="str">
        <f t="shared" si="46"/>
        <v>Yes</v>
      </c>
      <c r="D1519" s="30">
        <f t="shared" si="47"/>
        <v>3.66</v>
      </c>
      <c r="E1519" s="48">
        <v>10076</v>
      </c>
      <c r="F1519" s="196" t="s">
        <v>12411</v>
      </c>
      <c r="G1519" s="3" t="s">
        <v>13239</v>
      </c>
      <c r="H1519" s="193">
        <v>1.4817813765182186</v>
      </c>
    </row>
    <row r="1520" spans="1:8">
      <c r="A1520" s="62">
        <v>1518</v>
      </c>
      <c r="B1520" s="198" t="s">
        <v>13246</v>
      </c>
      <c r="C1520" s="33" t="str">
        <f t="shared" si="46"/>
        <v>Yes</v>
      </c>
      <c r="D1520" s="30">
        <f t="shared" si="47"/>
        <v>3.4200000000000004</v>
      </c>
      <c r="E1520" s="48">
        <v>9415</v>
      </c>
      <c r="F1520" s="196" t="s">
        <v>12411</v>
      </c>
      <c r="G1520" s="3" t="s">
        <v>13239</v>
      </c>
      <c r="H1520" s="193">
        <v>1.3846153846153846</v>
      </c>
    </row>
    <row r="1521" spans="1:8">
      <c r="A1521" s="62">
        <v>1519</v>
      </c>
      <c r="B1521" s="198" t="s">
        <v>13247</v>
      </c>
      <c r="C1521" s="33" t="str">
        <f t="shared" si="46"/>
        <v>Yes</v>
      </c>
      <c r="D1521" s="30">
        <f t="shared" si="47"/>
        <v>1.69</v>
      </c>
      <c r="E1521" s="48">
        <v>4653</v>
      </c>
      <c r="F1521" s="62" t="s">
        <v>11772</v>
      </c>
      <c r="G1521" s="3" t="s">
        <v>13239</v>
      </c>
      <c r="H1521" s="193">
        <v>0.68421052631578938</v>
      </c>
    </row>
    <row r="1522" spans="1:8">
      <c r="A1522" s="62">
        <v>1520</v>
      </c>
      <c r="B1522" s="198" t="s">
        <v>13248</v>
      </c>
      <c r="C1522" s="33" t="str">
        <f t="shared" si="46"/>
        <v>Yes</v>
      </c>
      <c r="D1522" s="30">
        <f t="shared" si="47"/>
        <v>1.51</v>
      </c>
      <c r="E1522" s="48">
        <v>4157</v>
      </c>
      <c r="F1522" s="196" t="s">
        <v>11772</v>
      </c>
      <c r="G1522" s="3" t="s">
        <v>13239</v>
      </c>
      <c r="H1522" s="193">
        <v>0.61133603238866396</v>
      </c>
    </row>
    <row r="1523" spans="1:8">
      <c r="A1523" s="62">
        <v>1521</v>
      </c>
      <c r="B1523" s="198" t="s">
        <v>13249</v>
      </c>
      <c r="C1523" s="33" t="str">
        <f t="shared" si="46"/>
        <v>Yes</v>
      </c>
      <c r="D1523" s="30">
        <f t="shared" si="47"/>
        <v>0.83</v>
      </c>
      <c r="E1523" s="48">
        <v>2285</v>
      </c>
      <c r="F1523" s="62" t="s">
        <v>11777</v>
      </c>
      <c r="G1523" s="3" t="s">
        <v>13239</v>
      </c>
      <c r="H1523" s="193">
        <v>0.33603238866396756</v>
      </c>
    </row>
    <row r="1524" spans="1:8">
      <c r="A1524" s="62">
        <v>1522</v>
      </c>
      <c r="B1524" s="198" t="s">
        <v>13250</v>
      </c>
      <c r="C1524" s="33" t="str">
        <f t="shared" si="46"/>
        <v>Yes</v>
      </c>
      <c r="D1524" s="30">
        <f t="shared" si="47"/>
        <v>3.4</v>
      </c>
      <c r="E1524" s="48">
        <v>9360</v>
      </c>
      <c r="F1524" s="196" t="s">
        <v>12411</v>
      </c>
      <c r="G1524" s="3" t="s">
        <v>13239</v>
      </c>
      <c r="H1524" s="193">
        <v>1.3765182186234817</v>
      </c>
    </row>
    <row r="1525" spans="1:8">
      <c r="A1525" s="62">
        <v>1523</v>
      </c>
      <c r="B1525" s="198" t="s">
        <v>13251</v>
      </c>
      <c r="C1525" s="33" t="str">
        <f t="shared" si="46"/>
        <v>Yes</v>
      </c>
      <c r="D1525" s="30">
        <f t="shared" si="47"/>
        <v>1.89</v>
      </c>
      <c r="E1525" s="48">
        <v>5203</v>
      </c>
      <c r="F1525" s="196" t="s">
        <v>12411</v>
      </c>
      <c r="G1525" s="3" t="s">
        <v>13239</v>
      </c>
      <c r="H1525" s="193">
        <v>0.76518218623481771</v>
      </c>
    </row>
    <row r="1526" spans="1:8">
      <c r="A1526" s="62">
        <v>1524</v>
      </c>
      <c r="B1526" s="198" t="s">
        <v>13252</v>
      </c>
      <c r="C1526" s="33" t="str">
        <f t="shared" si="46"/>
        <v>Yes</v>
      </c>
      <c r="D1526" s="30">
        <f t="shared" si="47"/>
        <v>1.3399999999999999</v>
      </c>
      <c r="E1526" s="48">
        <v>3689</v>
      </c>
      <c r="F1526" s="196" t="s">
        <v>12411</v>
      </c>
      <c r="G1526" s="3" t="s">
        <v>13239</v>
      </c>
      <c r="H1526" s="193">
        <v>0.54251012145748978</v>
      </c>
    </row>
    <row r="1527" spans="1:8">
      <c r="A1527" s="62">
        <v>1525</v>
      </c>
      <c r="B1527" s="198" t="s">
        <v>13253</v>
      </c>
      <c r="C1527" s="33" t="str">
        <f t="shared" si="46"/>
        <v>Yes</v>
      </c>
      <c r="D1527" s="30">
        <f t="shared" si="47"/>
        <v>1.9399999999999997</v>
      </c>
      <c r="E1527" s="48">
        <v>5341</v>
      </c>
      <c r="F1527" s="196" t="s">
        <v>12411</v>
      </c>
      <c r="G1527" s="3" t="s">
        <v>13239</v>
      </c>
      <c r="H1527" s="193">
        <v>0.78542510121457476</v>
      </c>
    </row>
    <row r="1528" spans="1:8">
      <c r="A1528" s="62">
        <v>1526</v>
      </c>
      <c r="B1528" s="198" t="s">
        <v>13254</v>
      </c>
      <c r="C1528" s="33" t="str">
        <f t="shared" si="46"/>
        <v>Yes</v>
      </c>
      <c r="D1528" s="30">
        <f t="shared" si="47"/>
        <v>0.83999999999999986</v>
      </c>
      <c r="E1528" s="48">
        <v>2313</v>
      </c>
      <c r="F1528" s="196" t="s">
        <v>12411</v>
      </c>
      <c r="G1528" s="3" t="s">
        <v>13239</v>
      </c>
      <c r="H1528" s="193">
        <v>0.34008097165991896</v>
      </c>
    </row>
    <row r="1529" spans="1:8">
      <c r="A1529" s="62">
        <v>1527</v>
      </c>
      <c r="B1529" s="198" t="s">
        <v>13255</v>
      </c>
      <c r="C1529" s="33" t="str">
        <f t="shared" si="46"/>
        <v>Yes</v>
      </c>
      <c r="D1529" s="30">
        <f t="shared" si="47"/>
        <v>3.43</v>
      </c>
      <c r="E1529" s="48">
        <v>9443</v>
      </c>
      <c r="F1529" s="196" t="s">
        <v>12411</v>
      </c>
      <c r="G1529" s="3" t="s">
        <v>13239</v>
      </c>
      <c r="H1529" s="193">
        <v>1.3886639676113359</v>
      </c>
    </row>
    <row r="1530" spans="1:8">
      <c r="A1530" s="62">
        <v>1528</v>
      </c>
      <c r="B1530" s="198" t="s">
        <v>13256</v>
      </c>
      <c r="C1530" s="33" t="str">
        <f t="shared" si="46"/>
        <v>Yes</v>
      </c>
      <c r="D1530" s="30">
        <f t="shared" si="47"/>
        <v>0.70000000000000007</v>
      </c>
      <c r="E1530" s="48">
        <v>1927</v>
      </c>
      <c r="F1530" s="62" t="s">
        <v>11772</v>
      </c>
      <c r="G1530" s="3" t="s">
        <v>13239</v>
      </c>
      <c r="H1530" s="193">
        <v>0.2834008097165992</v>
      </c>
    </row>
    <row r="1531" spans="1:8">
      <c r="A1531" s="62">
        <v>1529</v>
      </c>
      <c r="B1531" s="195" t="s">
        <v>13257</v>
      </c>
      <c r="C1531" s="33" t="str">
        <f t="shared" si="46"/>
        <v>Yes</v>
      </c>
      <c r="D1531" s="30">
        <f t="shared" si="47"/>
        <v>2.2007700000000003</v>
      </c>
      <c r="E1531" s="48">
        <v>6059</v>
      </c>
      <c r="F1531" s="196" t="s">
        <v>12411</v>
      </c>
      <c r="G1531" s="3" t="s">
        <v>13239</v>
      </c>
      <c r="H1531" s="193">
        <v>0.89100000000000001</v>
      </c>
    </row>
    <row r="1532" spans="1:8">
      <c r="A1532" s="62">
        <v>1530</v>
      </c>
      <c r="B1532" s="198" t="s">
        <v>13258</v>
      </c>
      <c r="C1532" s="33" t="str">
        <f t="shared" si="46"/>
        <v>Yes</v>
      </c>
      <c r="D1532" s="30">
        <f t="shared" si="47"/>
        <v>1</v>
      </c>
      <c r="E1532" s="48">
        <v>2753</v>
      </c>
      <c r="F1532" s="196" t="s">
        <v>11772</v>
      </c>
      <c r="G1532" s="3" t="s">
        <v>13239</v>
      </c>
      <c r="H1532" s="193">
        <v>0.40485829959514169</v>
      </c>
    </row>
    <row r="1533" spans="1:8">
      <c r="A1533" s="62">
        <v>1531</v>
      </c>
      <c r="B1533" s="198" t="s">
        <v>13259</v>
      </c>
      <c r="C1533" s="33" t="str">
        <f t="shared" si="46"/>
        <v>Yes</v>
      </c>
      <c r="D1533" s="30">
        <f t="shared" si="47"/>
        <v>1.18</v>
      </c>
      <c r="E1533" s="48">
        <v>3249</v>
      </c>
      <c r="F1533" s="196" t="s">
        <v>12411</v>
      </c>
      <c r="G1533" s="3" t="s">
        <v>13239</v>
      </c>
      <c r="H1533" s="193">
        <v>0.47773279352226716</v>
      </c>
    </row>
    <row r="1534" spans="1:8">
      <c r="A1534" s="62">
        <v>1532</v>
      </c>
      <c r="B1534" s="198" t="s">
        <v>13260</v>
      </c>
      <c r="C1534" s="33" t="str">
        <f t="shared" si="46"/>
        <v>Yes</v>
      </c>
      <c r="D1534" s="30">
        <f t="shared" si="47"/>
        <v>0.41999999999999993</v>
      </c>
      <c r="E1534" s="48">
        <v>1156</v>
      </c>
      <c r="F1534" s="196" t="s">
        <v>12411</v>
      </c>
      <c r="G1534" s="3" t="s">
        <v>13239</v>
      </c>
      <c r="H1534" s="193">
        <v>0.17004048582995948</v>
      </c>
    </row>
    <row r="1535" spans="1:8">
      <c r="A1535" s="62">
        <v>1533</v>
      </c>
      <c r="B1535" s="198" t="s">
        <v>13129</v>
      </c>
      <c r="C1535" s="33" t="str">
        <f t="shared" si="46"/>
        <v>Yes</v>
      </c>
      <c r="D1535" s="30">
        <f t="shared" si="47"/>
        <v>1.02</v>
      </c>
      <c r="E1535" s="48">
        <v>2808</v>
      </c>
      <c r="F1535" s="196" t="s">
        <v>12411</v>
      </c>
      <c r="G1535" s="3" t="s">
        <v>13239</v>
      </c>
      <c r="H1535" s="193">
        <v>0.41295546558704449</v>
      </c>
    </row>
    <row r="1536" spans="1:8">
      <c r="A1536" s="62">
        <v>1534</v>
      </c>
      <c r="B1536" s="198" t="s">
        <v>13261</v>
      </c>
      <c r="C1536" s="33" t="str">
        <f t="shared" si="46"/>
        <v>Yes</v>
      </c>
      <c r="D1536" s="30">
        <f t="shared" si="47"/>
        <v>0.81</v>
      </c>
      <c r="E1536" s="48">
        <v>2230</v>
      </c>
      <c r="F1536" s="196" t="s">
        <v>12411</v>
      </c>
      <c r="G1536" s="3" t="s">
        <v>13239</v>
      </c>
      <c r="H1536" s="193">
        <v>0.32793522267206476</v>
      </c>
    </row>
    <row r="1537" spans="1:8">
      <c r="A1537" s="62">
        <v>1535</v>
      </c>
      <c r="B1537" s="198" t="s">
        <v>13262</v>
      </c>
      <c r="C1537" s="33" t="str">
        <f t="shared" si="46"/>
        <v>Yes</v>
      </c>
      <c r="D1537" s="30">
        <f t="shared" si="47"/>
        <v>3.7199999999999998</v>
      </c>
      <c r="E1537" s="48">
        <v>10241</v>
      </c>
      <c r="F1537" s="196" t="s">
        <v>12411</v>
      </c>
      <c r="G1537" s="3" t="s">
        <v>13239</v>
      </c>
      <c r="H1537" s="193">
        <v>1.5060728744939269</v>
      </c>
    </row>
    <row r="1538" spans="1:8">
      <c r="A1538" s="62">
        <v>1536</v>
      </c>
      <c r="B1538" s="198" t="s">
        <v>13263</v>
      </c>
      <c r="C1538" s="33" t="str">
        <f t="shared" si="46"/>
        <v>Yes</v>
      </c>
      <c r="D1538" s="30">
        <f t="shared" si="47"/>
        <v>1.8699999999999999</v>
      </c>
      <c r="E1538" s="48">
        <v>5148</v>
      </c>
      <c r="F1538" s="196" t="s">
        <v>12411</v>
      </c>
      <c r="G1538" s="3" t="s">
        <v>13239</v>
      </c>
      <c r="H1538" s="193">
        <v>0.75708502024291491</v>
      </c>
    </row>
    <row r="1539" spans="1:8">
      <c r="A1539" s="62">
        <v>1537</v>
      </c>
      <c r="B1539" s="198" t="s">
        <v>13264</v>
      </c>
      <c r="C1539" s="33" t="str">
        <f t="shared" ref="C1539:C1602" si="48">IF(H1539=2,"No","Yes")</f>
        <v>Yes</v>
      </c>
      <c r="D1539" s="30">
        <f t="shared" si="47"/>
        <v>1.3</v>
      </c>
      <c r="E1539" s="48">
        <v>3579</v>
      </c>
      <c r="F1539" s="196" t="s">
        <v>12411</v>
      </c>
      <c r="G1539" s="3" t="s">
        <v>13239</v>
      </c>
      <c r="H1539" s="193">
        <v>0.52631578947368418</v>
      </c>
    </row>
    <row r="1540" spans="1:8">
      <c r="A1540" s="62">
        <v>1538</v>
      </c>
      <c r="B1540" s="198" t="s">
        <v>13265</v>
      </c>
      <c r="C1540" s="33" t="str">
        <f t="shared" si="48"/>
        <v>Yes</v>
      </c>
      <c r="D1540" s="30">
        <f t="shared" ref="D1540:D1603" si="49">H1540*2.47</f>
        <v>4.51</v>
      </c>
      <c r="E1540" s="48">
        <v>12416</v>
      </c>
      <c r="F1540" s="196" t="s">
        <v>12411</v>
      </c>
      <c r="G1540" s="3" t="s">
        <v>13239</v>
      </c>
      <c r="H1540" s="193">
        <v>1.8259109311740889</v>
      </c>
    </row>
    <row r="1541" spans="1:8">
      <c r="A1541" s="62">
        <v>1539</v>
      </c>
      <c r="B1541" s="198" t="s">
        <v>13266</v>
      </c>
      <c r="C1541" s="33" t="str">
        <f t="shared" si="48"/>
        <v>Yes</v>
      </c>
      <c r="D1541" s="30">
        <f t="shared" si="49"/>
        <v>1.07</v>
      </c>
      <c r="E1541" s="48">
        <v>2946</v>
      </c>
      <c r="F1541" s="196" t="s">
        <v>12411</v>
      </c>
      <c r="G1541" s="3" t="s">
        <v>13239</v>
      </c>
      <c r="H1541" s="193">
        <v>0.4331983805668016</v>
      </c>
    </row>
    <row r="1542" spans="1:8">
      <c r="A1542" s="62">
        <v>1540</v>
      </c>
      <c r="B1542" s="198" t="s">
        <v>13267</v>
      </c>
      <c r="C1542" s="33" t="str">
        <f t="shared" si="48"/>
        <v>Yes</v>
      </c>
      <c r="D1542" s="30">
        <f t="shared" si="49"/>
        <v>3.38</v>
      </c>
      <c r="E1542" s="48">
        <v>9305</v>
      </c>
      <c r="F1542" s="196" t="s">
        <v>12411</v>
      </c>
      <c r="G1542" s="3" t="s">
        <v>13239</v>
      </c>
      <c r="H1542" s="193">
        <v>1.3684210526315788</v>
      </c>
    </row>
    <row r="1543" spans="1:8">
      <c r="A1543" s="62">
        <v>1541</v>
      </c>
      <c r="B1543" s="198" t="s">
        <v>13268</v>
      </c>
      <c r="C1543" s="33" t="str">
        <f t="shared" si="48"/>
        <v>Yes</v>
      </c>
      <c r="D1543" s="30">
        <f t="shared" si="49"/>
        <v>1.73</v>
      </c>
      <c r="E1543" s="48">
        <v>4763</v>
      </c>
      <c r="F1543" s="62" t="s">
        <v>11772</v>
      </c>
      <c r="G1543" s="3" t="s">
        <v>13239</v>
      </c>
      <c r="H1543" s="193">
        <v>0.70040485829959509</v>
      </c>
    </row>
    <row r="1544" spans="1:8">
      <c r="A1544" s="62">
        <v>1542</v>
      </c>
      <c r="B1544" s="198" t="s">
        <v>13269</v>
      </c>
      <c r="C1544" s="33" t="str">
        <f t="shared" si="48"/>
        <v>Yes</v>
      </c>
      <c r="D1544" s="30">
        <f t="shared" si="49"/>
        <v>0.57000000000000006</v>
      </c>
      <c r="E1544" s="48">
        <v>1569</v>
      </c>
      <c r="F1544" s="196" t="s">
        <v>12411</v>
      </c>
      <c r="G1544" s="3" t="s">
        <v>13239</v>
      </c>
      <c r="H1544" s="193">
        <v>0.23076923076923078</v>
      </c>
    </row>
    <row r="1545" spans="1:8">
      <c r="A1545" s="62">
        <v>1543</v>
      </c>
      <c r="B1545" s="198" t="s">
        <v>13270</v>
      </c>
      <c r="C1545" s="33" t="str">
        <f t="shared" si="48"/>
        <v>Yes</v>
      </c>
      <c r="D1545" s="30">
        <f t="shared" si="49"/>
        <v>3.65</v>
      </c>
      <c r="E1545" s="48">
        <v>10049</v>
      </c>
      <c r="F1545" s="196" t="s">
        <v>12411</v>
      </c>
      <c r="G1545" s="3" t="s">
        <v>13239</v>
      </c>
      <c r="H1545" s="193">
        <v>1.4777327935222671</v>
      </c>
    </row>
    <row r="1546" spans="1:8">
      <c r="A1546" s="62">
        <v>1544</v>
      </c>
      <c r="B1546" s="198" t="s">
        <v>13271</v>
      </c>
      <c r="C1546" s="33" t="str">
        <f t="shared" si="48"/>
        <v>Yes</v>
      </c>
      <c r="D1546" s="30">
        <f t="shared" si="49"/>
        <v>0.85</v>
      </c>
      <c r="E1546" s="48">
        <v>2340</v>
      </c>
      <c r="F1546" s="196" t="s">
        <v>12411</v>
      </c>
      <c r="G1546" s="3" t="s">
        <v>13239</v>
      </c>
      <c r="H1546" s="193">
        <v>0.34412955465587042</v>
      </c>
    </row>
    <row r="1547" spans="1:8">
      <c r="A1547" s="62">
        <v>1545</v>
      </c>
      <c r="B1547" s="198" t="s">
        <v>13272</v>
      </c>
      <c r="C1547" s="33" t="str">
        <f t="shared" si="48"/>
        <v>Yes</v>
      </c>
      <c r="D1547" s="30">
        <f t="shared" si="49"/>
        <v>3.02</v>
      </c>
      <c r="E1547" s="48">
        <v>8314</v>
      </c>
      <c r="F1547" s="196" t="s">
        <v>12411</v>
      </c>
      <c r="G1547" s="3" t="s">
        <v>13239</v>
      </c>
      <c r="H1547" s="193">
        <v>1.2226720647773279</v>
      </c>
    </row>
    <row r="1548" spans="1:8">
      <c r="A1548" s="62">
        <v>1546</v>
      </c>
      <c r="B1548" s="198" t="s">
        <v>13273</v>
      </c>
      <c r="C1548" s="33" t="str">
        <f t="shared" si="48"/>
        <v>Yes</v>
      </c>
      <c r="D1548" s="30">
        <f t="shared" si="49"/>
        <v>1.1399999999999999</v>
      </c>
      <c r="E1548" s="48">
        <v>3138</v>
      </c>
      <c r="F1548" s="196" t="s">
        <v>12411</v>
      </c>
      <c r="G1548" s="3" t="s">
        <v>13239</v>
      </c>
      <c r="H1548" s="193">
        <v>0.46153846153846145</v>
      </c>
    </row>
    <row r="1549" spans="1:8">
      <c r="A1549" s="62">
        <v>1547</v>
      </c>
      <c r="B1549" s="198" t="s">
        <v>12740</v>
      </c>
      <c r="C1549" s="33" t="str">
        <f t="shared" si="48"/>
        <v>Yes</v>
      </c>
      <c r="D1549" s="30">
        <f t="shared" si="49"/>
        <v>0.21000000000000002</v>
      </c>
      <c r="E1549" s="48">
        <v>1000</v>
      </c>
      <c r="F1549" s="196" t="s">
        <v>12411</v>
      </c>
      <c r="G1549" s="3" t="s">
        <v>13239</v>
      </c>
      <c r="H1549" s="193">
        <v>8.5020242914979755E-2</v>
      </c>
    </row>
    <row r="1550" spans="1:8">
      <c r="A1550" s="62">
        <v>1548</v>
      </c>
      <c r="B1550" s="198" t="s">
        <v>13274</v>
      </c>
      <c r="C1550" s="33" t="str">
        <f t="shared" si="48"/>
        <v>Yes</v>
      </c>
      <c r="D1550" s="30">
        <f t="shared" si="49"/>
        <v>0.63</v>
      </c>
      <c r="E1550" s="48">
        <v>1734</v>
      </c>
      <c r="F1550" s="196" t="s">
        <v>12411</v>
      </c>
      <c r="G1550" s="3" t="s">
        <v>13239</v>
      </c>
      <c r="H1550" s="193">
        <v>0.25506072874493924</v>
      </c>
    </row>
    <row r="1551" spans="1:8">
      <c r="A1551" s="62">
        <v>1549</v>
      </c>
      <c r="B1551" s="198" t="s">
        <v>13275</v>
      </c>
      <c r="C1551" s="33" t="str">
        <f t="shared" si="48"/>
        <v>Yes</v>
      </c>
      <c r="D1551" s="30">
        <f t="shared" si="49"/>
        <v>1.1200000000000001</v>
      </c>
      <c r="E1551" s="48">
        <v>3083</v>
      </c>
      <c r="F1551" s="196" t="s">
        <v>12411</v>
      </c>
      <c r="G1551" s="3" t="s">
        <v>13239</v>
      </c>
      <c r="H1551" s="193">
        <v>0.45344129554655871</v>
      </c>
    </row>
    <row r="1552" spans="1:8">
      <c r="A1552" s="62">
        <v>1550</v>
      </c>
      <c r="B1552" s="198" t="s">
        <v>13276</v>
      </c>
      <c r="C1552" s="33" t="str">
        <f t="shared" si="48"/>
        <v>Yes</v>
      </c>
      <c r="D1552" s="30">
        <f t="shared" si="49"/>
        <v>2.46</v>
      </c>
      <c r="E1552" s="48">
        <v>6772</v>
      </c>
      <c r="F1552" s="196" t="s">
        <v>12411</v>
      </c>
      <c r="G1552" s="3" t="s">
        <v>13239</v>
      </c>
      <c r="H1552" s="193">
        <v>0.99595141700404854</v>
      </c>
    </row>
    <row r="1553" spans="1:8">
      <c r="A1553" s="62">
        <v>1551</v>
      </c>
      <c r="B1553" s="198" t="s">
        <v>13277</v>
      </c>
      <c r="C1553" s="33" t="str">
        <f t="shared" si="48"/>
        <v>Yes</v>
      </c>
      <c r="D1553" s="30">
        <f t="shared" si="49"/>
        <v>2.14</v>
      </c>
      <c r="E1553" s="48">
        <v>5891</v>
      </c>
      <c r="F1553" s="196" t="s">
        <v>12411</v>
      </c>
      <c r="G1553" s="3" t="s">
        <v>13239</v>
      </c>
      <c r="H1553" s="193">
        <v>0.8663967611336032</v>
      </c>
    </row>
    <row r="1554" spans="1:8">
      <c r="A1554" s="62">
        <v>1552</v>
      </c>
      <c r="B1554" s="198" t="s">
        <v>13278</v>
      </c>
      <c r="C1554" s="33" t="str">
        <f t="shared" si="48"/>
        <v>Yes</v>
      </c>
      <c r="D1554" s="30">
        <f t="shared" si="49"/>
        <v>2.5100000000000002</v>
      </c>
      <c r="E1554" s="48">
        <v>6910</v>
      </c>
      <c r="F1554" s="196" t="s">
        <v>12411</v>
      </c>
      <c r="G1554" s="3" t="s">
        <v>13239</v>
      </c>
      <c r="H1554" s="193">
        <v>1.0161943319838056</v>
      </c>
    </row>
    <row r="1555" spans="1:8">
      <c r="A1555" s="62">
        <v>1553</v>
      </c>
      <c r="B1555" s="198" t="s">
        <v>13279</v>
      </c>
      <c r="C1555" s="33" t="str">
        <f t="shared" si="48"/>
        <v>Yes</v>
      </c>
      <c r="D1555" s="30">
        <f t="shared" si="49"/>
        <v>2.56</v>
      </c>
      <c r="E1555" s="48">
        <v>7048</v>
      </c>
      <c r="F1555" s="196" t="s">
        <v>12411</v>
      </c>
      <c r="G1555" s="3" t="s">
        <v>13239</v>
      </c>
      <c r="H1555" s="193">
        <v>1.0364372469635628</v>
      </c>
    </row>
    <row r="1556" spans="1:8">
      <c r="A1556" s="62">
        <v>1554</v>
      </c>
      <c r="B1556" s="198" t="s">
        <v>13280</v>
      </c>
      <c r="C1556" s="33" t="str">
        <f t="shared" si="48"/>
        <v>Yes</v>
      </c>
      <c r="D1556" s="30">
        <f t="shared" si="49"/>
        <v>0.39</v>
      </c>
      <c r="E1556" s="48">
        <v>1074</v>
      </c>
      <c r="F1556" s="196" t="s">
        <v>12411</v>
      </c>
      <c r="G1556" s="3" t="s">
        <v>13239</v>
      </c>
      <c r="H1556" s="193">
        <v>0.15789473684210525</v>
      </c>
    </row>
    <row r="1557" spans="1:8">
      <c r="A1557" s="62">
        <v>1555</v>
      </c>
      <c r="B1557" s="198" t="s">
        <v>13281</v>
      </c>
      <c r="C1557" s="33" t="str">
        <f t="shared" si="48"/>
        <v>Yes</v>
      </c>
      <c r="D1557" s="30">
        <f t="shared" si="49"/>
        <v>1.73</v>
      </c>
      <c r="E1557" s="48">
        <v>4763</v>
      </c>
      <c r="F1557" s="196" t="s">
        <v>12411</v>
      </c>
      <c r="G1557" s="3" t="s">
        <v>13239</v>
      </c>
      <c r="H1557" s="193">
        <v>0.70040485829959509</v>
      </c>
    </row>
    <row r="1558" spans="1:8">
      <c r="A1558" s="62">
        <v>1556</v>
      </c>
      <c r="B1558" s="198" t="s">
        <v>13282</v>
      </c>
      <c r="C1558" s="33" t="str">
        <f t="shared" si="48"/>
        <v>Yes</v>
      </c>
      <c r="D1558" s="30">
        <f t="shared" si="49"/>
        <v>4.12</v>
      </c>
      <c r="E1558" s="48">
        <v>11343</v>
      </c>
      <c r="F1558" s="196" t="s">
        <v>12411</v>
      </c>
      <c r="G1558" s="3" t="s">
        <v>13239</v>
      </c>
      <c r="H1558" s="193">
        <v>1.6680161943319838</v>
      </c>
    </row>
    <row r="1559" spans="1:8">
      <c r="A1559" s="62">
        <v>1557</v>
      </c>
      <c r="B1559" s="198" t="s">
        <v>13283</v>
      </c>
      <c r="C1559" s="33" t="str">
        <f t="shared" si="48"/>
        <v>Yes</v>
      </c>
      <c r="D1559" s="30">
        <f t="shared" si="49"/>
        <v>2.35</v>
      </c>
      <c r="E1559" s="48">
        <v>6470</v>
      </c>
      <c r="F1559" s="196" t="s">
        <v>12411</v>
      </c>
      <c r="G1559" s="3" t="s">
        <v>13239</v>
      </c>
      <c r="H1559" s="193">
        <v>0.95141700404858298</v>
      </c>
    </row>
    <row r="1560" spans="1:8">
      <c r="A1560" s="62">
        <v>1558</v>
      </c>
      <c r="B1560" s="198" t="s">
        <v>13284</v>
      </c>
      <c r="C1560" s="33" t="str">
        <f t="shared" si="48"/>
        <v>Yes</v>
      </c>
      <c r="D1560" s="30">
        <f t="shared" si="49"/>
        <v>3.7</v>
      </c>
      <c r="E1560" s="48">
        <v>10186</v>
      </c>
      <c r="F1560" s="62" t="s">
        <v>11772</v>
      </c>
      <c r="G1560" s="3" t="s">
        <v>13239</v>
      </c>
      <c r="H1560" s="193">
        <v>1.4979757085020242</v>
      </c>
    </row>
    <row r="1561" spans="1:8">
      <c r="A1561" s="62">
        <v>1559</v>
      </c>
      <c r="B1561" s="198" t="s">
        <v>13285</v>
      </c>
      <c r="C1561" s="33" t="str">
        <f t="shared" si="48"/>
        <v>Yes</v>
      </c>
      <c r="D1561" s="30">
        <f t="shared" si="49"/>
        <v>0.59</v>
      </c>
      <c r="E1561" s="48">
        <v>1624</v>
      </c>
      <c r="F1561" s="196" t="s">
        <v>12411</v>
      </c>
      <c r="G1561" s="3" t="s">
        <v>13239</v>
      </c>
      <c r="H1561" s="193">
        <v>0.23886639676113358</v>
      </c>
    </row>
    <row r="1562" spans="1:8">
      <c r="A1562" s="62">
        <v>1560</v>
      </c>
      <c r="B1562" s="201" t="s">
        <v>13286</v>
      </c>
      <c r="C1562" s="33" t="str">
        <f t="shared" si="48"/>
        <v>Yes</v>
      </c>
      <c r="D1562" s="30">
        <f t="shared" si="49"/>
        <v>3.1</v>
      </c>
      <c r="E1562" s="48">
        <v>8534</v>
      </c>
      <c r="F1562" s="62" t="s">
        <v>12635</v>
      </c>
      <c r="G1562" s="3" t="s">
        <v>13287</v>
      </c>
      <c r="H1562" s="183">
        <v>1.2550607287449391</v>
      </c>
    </row>
    <row r="1563" spans="1:8">
      <c r="A1563" s="62">
        <v>1561</v>
      </c>
      <c r="B1563" s="22" t="s">
        <v>13288</v>
      </c>
      <c r="C1563" s="33" t="str">
        <f t="shared" si="48"/>
        <v>Yes</v>
      </c>
      <c r="D1563" s="30">
        <f t="shared" si="49"/>
        <v>1.03</v>
      </c>
      <c r="E1563" s="30">
        <v>2836</v>
      </c>
      <c r="F1563" s="62" t="s">
        <v>12635</v>
      </c>
      <c r="G1563" s="3" t="s">
        <v>13287</v>
      </c>
      <c r="H1563" s="183">
        <v>0.41700404858299595</v>
      </c>
    </row>
    <row r="1564" spans="1:8">
      <c r="A1564" s="62">
        <v>1562</v>
      </c>
      <c r="B1564" s="201" t="s">
        <v>13289</v>
      </c>
      <c r="C1564" s="33" t="str">
        <f t="shared" si="48"/>
        <v>Yes</v>
      </c>
      <c r="D1564" s="30">
        <f t="shared" si="49"/>
        <v>2.36</v>
      </c>
      <c r="E1564" s="30">
        <v>6497</v>
      </c>
      <c r="F1564" s="62" t="s">
        <v>12635</v>
      </c>
      <c r="G1564" s="3" t="s">
        <v>13287</v>
      </c>
      <c r="H1564" s="183">
        <v>0.95546558704453433</v>
      </c>
    </row>
    <row r="1565" spans="1:8">
      <c r="A1565" s="62">
        <v>1563</v>
      </c>
      <c r="B1565" s="173" t="s">
        <v>13290</v>
      </c>
      <c r="C1565" s="33" t="str">
        <f t="shared" si="48"/>
        <v>Yes</v>
      </c>
      <c r="D1565" s="30">
        <f t="shared" si="49"/>
        <v>4.12</v>
      </c>
      <c r="E1565" s="30">
        <v>11343</v>
      </c>
      <c r="F1565" s="62" t="s">
        <v>12635</v>
      </c>
      <c r="G1565" s="3" t="s">
        <v>13287</v>
      </c>
      <c r="H1565" s="183">
        <v>1.6680161943319838</v>
      </c>
    </row>
    <row r="1566" spans="1:8">
      <c r="A1566" s="62">
        <v>1564</v>
      </c>
      <c r="B1566" s="191" t="s">
        <v>13291</v>
      </c>
      <c r="C1566" s="33" t="str">
        <f t="shared" si="48"/>
        <v>Yes</v>
      </c>
      <c r="D1566" s="30">
        <f t="shared" si="49"/>
        <v>2.57</v>
      </c>
      <c r="E1566" s="30">
        <v>7075</v>
      </c>
      <c r="F1566" s="62" t="s">
        <v>12635</v>
      </c>
      <c r="G1566" s="3" t="s">
        <v>13287</v>
      </c>
      <c r="H1566" s="183">
        <v>1.0404858299595141</v>
      </c>
    </row>
    <row r="1567" spans="1:8">
      <c r="A1567" s="62">
        <v>1565</v>
      </c>
      <c r="B1567" s="191" t="s">
        <v>13292</v>
      </c>
      <c r="C1567" s="33" t="str">
        <f t="shared" si="48"/>
        <v>No</v>
      </c>
      <c r="D1567" s="30">
        <f t="shared" si="49"/>
        <v>4.9400000000000004</v>
      </c>
      <c r="E1567" s="30">
        <v>13600</v>
      </c>
      <c r="F1567" s="62" t="s">
        <v>12635</v>
      </c>
      <c r="G1567" s="3" t="s">
        <v>13287</v>
      </c>
      <c r="H1567" s="183">
        <v>2</v>
      </c>
    </row>
    <row r="1568" spans="1:8">
      <c r="A1568" s="62">
        <v>1566</v>
      </c>
      <c r="B1568" s="191" t="s">
        <v>13293</v>
      </c>
      <c r="C1568" s="33" t="str">
        <f t="shared" si="48"/>
        <v>Yes</v>
      </c>
      <c r="D1568" s="30">
        <f t="shared" si="49"/>
        <v>1.08</v>
      </c>
      <c r="E1568" s="30">
        <v>2973</v>
      </c>
      <c r="F1568" s="62" t="s">
        <v>12635</v>
      </c>
      <c r="G1568" s="3" t="s">
        <v>13287</v>
      </c>
      <c r="H1568" s="183">
        <v>0.43724696356275305</v>
      </c>
    </row>
    <row r="1569" spans="1:8" ht="30">
      <c r="A1569" s="62">
        <v>1567</v>
      </c>
      <c r="B1569" s="63" t="s">
        <v>13294</v>
      </c>
      <c r="C1569" s="33" t="str">
        <f t="shared" si="48"/>
        <v>No</v>
      </c>
      <c r="D1569" s="30">
        <f t="shared" si="49"/>
        <v>4.9400000000000004</v>
      </c>
      <c r="E1569" s="30">
        <v>13600</v>
      </c>
      <c r="F1569" s="62" t="s">
        <v>12635</v>
      </c>
      <c r="G1569" s="3" t="s">
        <v>13287</v>
      </c>
      <c r="H1569" s="183">
        <v>2</v>
      </c>
    </row>
    <row r="1570" spans="1:8">
      <c r="A1570" s="62">
        <v>1568</v>
      </c>
      <c r="B1570" s="173" t="s">
        <v>13295</v>
      </c>
      <c r="C1570" s="33" t="str">
        <f t="shared" si="48"/>
        <v>Yes</v>
      </c>
      <c r="D1570" s="30">
        <f t="shared" si="49"/>
        <v>3.0300000000000002</v>
      </c>
      <c r="E1570" s="30">
        <v>8342</v>
      </c>
      <c r="F1570" s="62" t="s">
        <v>12635</v>
      </c>
      <c r="G1570" s="3" t="s">
        <v>13287</v>
      </c>
      <c r="H1570" s="183">
        <v>1.2267206477732793</v>
      </c>
    </row>
    <row r="1571" spans="1:8">
      <c r="A1571" s="62">
        <v>1569</v>
      </c>
      <c r="B1571" s="173" t="s">
        <v>13296</v>
      </c>
      <c r="C1571" s="33" t="str">
        <f t="shared" si="48"/>
        <v>Yes</v>
      </c>
      <c r="D1571" s="30">
        <f t="shared" si="49"/>
        <v>0.85000000000000009</v>
      </c>
      <c r="E1571" s="30">
        <v>2340</v>
      </c>
      <c r="F1571" s="62" t="s">
        <v>12635</v>
      </c>
      <c r="G1571" s="3" t="s">
        <v>13287</v>
      </c>
      <c r="H1571" s="183">
        <v>0.34412955465587047</v>
      </c>
    </row>
    <row r="1572" spans="1:8">
      <c r="A1572" s="62">
        <v>1570</v>
      </c>
      <c r="B1572" s="191" t="s">
        <v>13297</v>
      </c>
      <c r="C1572" s="33" t="str">
        <f t="shared" si="48"/>
        <v>Yes</v>
      </c>
      <c r="D1572" s="30">
        <f t="shared" si="49"/>
        <v>0.17</v>
      </c>
      <c r="E1572" s="30">
        <v>1000</v>
      </c>
      <c r="F1572" s="62" t="s">
        <v>12635</v>
      </c>
      <c r="G1572" s="3" t="s">
        <v>13287</v>
      </c>
      <c r="H1572" s="183">
        <v>6.8825910931174086E-2</v>
      </c>
    </row>
    <row r="1573" spans="1:8">
      <c r="A1573" s="62">
        <v>1571</v>
      </c>
      <c r="B1573" s="201" t="s">
        <v>13298</v>
      </c>
      <c r="C1573" s="33" t="str">
        <f t="shared" si="48"/>
        <v>Yes</v>
      </c>
      <c r="D1573" s="30">
        <f t="shared" si="49"/>
        <v>3.44</v>
      </c>
      <c r="E1573" s="48">
        <v>9470</v>
      </c>
      <c r="F1573" s="62" t="s">
        <v>12635</v>
      </c>
      <c r="G1573" s="3" t="s">
        <v>13287</v>
      </c>
      <c r="H1573" s="183">
        <v>1.3927125506072873</v>
      </c>
    </row>
    <row r="1574" spans="1:8">
      <c r="A1574" s="62">
        <v>1572</v>
      </c>
      <c r="B1574" s="173" t="s">
        <v>13299</v>
      </c>
      <c r="C1574" s="33" t="str">
        <f t="shared" si="48"/>
        <v>No</v>
      </c>
      <c r="D1574" s="30">
        <f t="shared" si="49"/>
        <v>4.9400000000000004</v>
      </c>
      <c r="E1574" s="30">
        <v>13600</v>
      </c>
      <c r="F1574" s="62" t="s">
        <v>12635</v>
      </c>
      <c r="G1574" s="3" t="s">
        <v>13287</v>
      </c>
      <c r="H1574" s="183">
        <v>2</v>
      </c>
    </row>
    <row r="1575" spans="1:8">
      <c r="A1575" s="62">
        <v>1573</v>
      </c>
      <c r="B1575" s="202" t="s">
        <v>13300</v>
      </c>
      <c r="C1575" s="33" t="str">
        <f t="shared" si="48"/>
        <v>Yes</v>
      </c>
      <c r="D1575" s="30">
        <f t="shared" si="49"/>
        <v>0.8</v>
      </c>
      <c r="E1575" s="30">
        <v>2202</v>
      </c>
      <c r="F1575" s="62" t="s">
        <v>12635</v>
      </c>
      <c r="G1575" s="3" t="s">
        <v>13287</v>
      </c>
      <c r="H1575" s="183">
        <v>0.32388663967611336</v>
      </c>
    </row>
    <row r="1576" spans="1:8">
      <c r="A1576" s="62">
        <v>1574</v>
      </c>
      <c r="B1576" s="173" t="s">
        <v>13301</v>
      </c>
      <c r="C1576" s="33" t="str">
        <f t="shared" si="48"/>
        <v>Yes</v>
      </c>
      <c r="D1576" s="30">
        <f t="shared" si="49"/>
        <v>3.54</v>
      </c>
      <c r="E1576" s="30">
        <v>9746</v>
      </c>
      <c r="F1576" s="62" t="s">
        <v>12635</v>
      </c>
      <c r="G1576" s="3" t="s">
        <v>13287</v>
      </c>
      <c r="H1576" s="183">
        <v>1.4331983805668016</v>
      </c>
    </row>
    <row r="1577" spans="1:8">
      <c r="A1577" s="62">
        <v>1575</v>
      </c>
      <c r="B1577" s="63" t="s">
        <v>13302</v>
      </c>
      <c r="C1577" s="33" t="str">
        <f t="shared" si="48"/>
        <v>Yes</v>
      </c>
      <c r="D1577" s="30">
        <f t="shared" si="49"/>
        <v>0.65999999999999992</v>
      </c>
      <c r="E1577" s="30">
        <v>1817</v>
      </c>
      <c r="F1577" s="62" t="s">
        <v>12635</v>
      </c>
      <c r="G1577" s="3" t="s">
        <v>13287</v>
      </c>
      <c r="H1577" s="183">
        <v>0.26720647773279349</v>
      </c>
    </row>
    <row r="1578" spans="1:8">
      <c r="A1578" s="62">
        <v>1576</v>
      </c>
      <c r="B1578" s="173" t="s">
        <v>13303</v>
      </c>
      <c r="C1578" s="33" t="str">
        <f t="shared" si="48"/>
        <v>Yes</v>
      </c>
      <c r="D1578" s="30">
        <f t="shared" si="49"/>
        <v>2.29</v>
      </c>
      <c r="E1578" s="30">
        <v>6304</v>
      </c>
      <c r="F1578" s="62" t="s">
        <v>12635</v>
      </c>
      <c r="G1578" s="3" t="s">
        <v>13287</v>
      </c>
      <c r="H1578" s="183">
        <v>0.92712550607287447</v>
      </c>
    </row>
    <row r="1579" spans="1:8">
      <c r="A1579" s="62">
        <v>1577</v>
      </c>
      <c r="B1579" s="203" t="s">
        <v>13304</v>
      </c>
      <c r="C1579" s="33" t="str">
        <f t="shared" si="48"/>
        <v>Yes</v>
      </c>
      <c r="D1579" s="30">
        <f t="shared" si="49"/>
        <v>0.98</v>
      </c>
      <c r="E1579" s="48">
        <v>2698</v>
      </c>
      <c r="F1579" s="62" t="s">
        <v>12635</v>
      </c>
      <c r="G1579" s="3" t="s">
        <v>13287</v>
      </c>
      <c r="H1579" s="183">
        <v>0.39676113360323884</v>
      </c>
    </row>
    <row r="1580" spans="1:8">
      <c r="A1580" s="62">
        <v>1578</v>
      </c>
      <c r="B1580" s="173" t="s">
        <v>13305</v>
      </c>
      <c r="C1580" s="33" t="str">
        <f t="shared" si="48"/>
        <v>Yes</v>
      </c>
      <c r="D1580" s="30">
        <f t="shared" si="49"/>
        <v>0.81</v>
      </c>
      <c r="E1580" s="30">
        <v>2230</v>
      </c>
      <c r="F1580" s="62" t="s">
        <v>12635</v>
      </c>
      <c r="G1580" s="3" t="s">
        <v>13287</v>
      </c>
      <c r="H1580" s="183">
        <v>0.32793522267206476</v>
      </c>
    </row>
    <row r="1581" spans="1:8">
      <c r="A1581" s="62">
        <v>1579</v>
      </c>
      <c r="B1581" s="173" t="s">
        <v>13306</v>
      </c>
      <c r="C1581" s="33" t="str">
        <f t="shared" si="48"/>
        <v>Yes</v>
      </c>
      <c r="D1581" s="30">
        <f t="shared" si="49"/>
        <v>4.05</v>
      </c>
      <c r="E1581" s="30">
        <v>11150</v>
      </c>
      <c r="F1581" s="62" t="s">
        <v>12635</v>
      </c>
      <c r="G1581" s="3" t="s">
        <v>13287</v>
      </c>
      <c r="H1581" s="183">
        <v>1.6396761133603237</v>
      </c>
    </row>
    <row r="1582" spans="1:8">
      <c r="A1582" s="62">
        <v>1580</v>
      </c>
      <c r="B1582" s="173" t="s">
        <v>13307</v>
      </c>
      <c r="C1582" s="33" t="str">
        <f t="shared" si="48"/>
        <v>Yes</v>
      </c>
      <c r="D1582" s="30">
        <f t="shared" si="49"/>
        <v>3.58</v>
      </c>
      <c r="E1582" s="30">
        <v>9856</v>
      </c>
      <c r="F1582" s="62" t="s">
        <v>12635</v>
      </c>
      <c r="G1582" s="3" t="s">
        <v>13287</v>
      </c>
      <c r="H1582" s="183">
        <v>1.4493927125506072</v>
      </c>
    </row>
    <row r="1583" spans="1:8">
      <c r="A1583" s="62">
        <v>1581</v>
      </c>
      <c r="B1583" s="173" t="s">
        <v>13308</v>
      </c>
      <c r="C1583" s="33" t="str">
        <f t="shared" si="48"/>
        <v>Yes</v>
      </c>
      <c r="D1583" s="30">
        <f t="shared" si="49"/>
        <v>3.7</v>
      </c>
      <c r="E1583" s="30">
        <v>10186</v>
      </c>
      <c r="F1583" s="62" t="s">
        <v>12635</v>
      </c>
      <c r="G1583" s="3" t="s">
        <v>13287</v>
      </c>
      <c r="H1583" s="183">
        <v>1.4979757085020242</v>
      </c>
    </row>
    <row r="1584" spans="1:8">
      <c r="A1584" s="62">
        <v>1582</v>
      </c>
      <c r="B1584" s="191" t="s">
        <v>13309</v>
      </c>
      <c r="C1584" s="33" t="str">
        <f t="shared" si="48"/>
        <v>Yes</v>
      </c>
      <c r="D1584" s="30">
        <f t="shared" si="49"/>
        <v>1.3399999999999999</v>
      </c>
      <c r="E1584" s="30">
        <v>3689</v>
      </c>
      <c r="F1584" s="62" t="s">
        <v>12635</v>
      </c>
      <c r="G1584" s="3" t="s">
        <v>13287</v>
      </c>
      <c r="H1584" s="183">
        <v>0.54251012145748978</v>
      </c>
    </row>
    <row r="1585" spans="1:8">
      <c r="A1585" s="62">
        <v>1583</v>
      </c>
      <c r="B1585" s="201" t="s">
        <v>13310</v>
      </c>
      <c r="C1585" s="33" t="str">
        <f t="shared" si="48"/>
        <v>Yes</v>
      </c>
      <c r="D1585" s="30">
        <f t="shared" si="49"/>
        <v>0.60000000000000009</v>
      </c>
      <c r="E1585" s="30">
        <v>1652</v>
      </c>
      <c r="F1585" s="62" t="s">
        <v>12635</v>
      </c>
      <c r="G1585" s="3" t="s">
        <v>13287</v>
      </c>
      <c r="H1585" s="183">
        <v>0.24291497975708504</v>
      </c>
    </row>
    <row r="1586" spans="1:8">
      <c r="A1586" s="62">
        <v>1584</v>
      </c>
      <c r="B1586" s="173" t="s">
        <v>13311</v>
      </c>
      <c r="C1586" s="33" t="str">
        <f t="shared" si="48"/>
        <v>Yes</v>
      </c>
      <c r="D1586" s="30">
        <f t="shared" si="49"/>
        <v>1.5899999999999999</v>
      </c>
      <c r="E1586" s="30">
        <v>4377</v>
      </c>
      <c r="F1586" s="62" t="s">
        <v>12635</v>
      </c>
      <c r="G1586" s="3" t="s">
        <v>13287</v>
      </c>
      <c r="H1586" s="183">
        <v>0.64372469635627516</v>
      </c>
    </row>
    <row r="1587" spans="1:8">
      <c r="A1587" s="62">
        <v>1585</v>
      </c>
      <c r="B1587" s="22" t="s">
        <v>13312</v>
      </c>
      <c r="C1587" s="33" t="str">
        <f t="shared" si="48"/>
        <v>Yes</v>
      </c>
      <c r="D1587" s="30">
        <f t="shared" si="49"/>
        <v>0.91999999999999993</v>
      </c>
      <c r="E1587" s="30">
        <v>2533</v>
      </c>
      <c r="F1587" s="62" t="s">
        <v>11777</v>
      </c>
      <c r="G1587" s="3" t="s">
        <v>13287</v>
      </c>
      <c r="H1587" s="183">
        <v>0.37246963562753033</v>
      </c>
    </row>
    <row r="1588" spans="1:8">
      <c r="A1588" s="62">
        <v>1586</v>
      </c>
      <c r="B1588" s="173" t="s">
        <v>13312</v>
      </c>
      <c r="C1588" s="33" t="str">
        <f t="shared" si="48"/>
        <v>Yes</v>
      </c>
      <c r="D1588" s="30">
        <f t="shared" si="49"/>
        <v>3.7</v>
      </c>
      <c r="E1588" s="30">
        <v>10186</v>
      </c>
      <c r="F1588" s="62" t="s">
        <v>12635</v>
      </c>
      <c r="G1588" s="3" t="s">
        <v>13287</v>
      </c>
      <c r="H1588" s="183">
        <v>1.4979757085020242</v>
      </c>
    </row>
    <row r="1589" spans="1:8">
      <c r="A1589" s="62">
        <v>1587</v>
      </c>
      <c r="B1589" s="173" t="s">
        <v>13313</v>
      </c>
      <c r="C1589" s="33" t="str">
        <f t="shared" si="48"/>
        <v>Yes</v>
      </c>
      <c r="D1589" s="30">
        <f t="shared" si="49"/>
        <v>0.66999999999999993</v>
      </c>
      <c r="E1589" s="30">
        <v>1845</v>
      </c>
      <c r="F1589" s="62" t="s">
        <v>12635</v>
      </c>
      <c r="G1589" s="3" t="s">
        <v>13287</v>
      </c>
      <c r="H1589" s="183">
        <v>0.27125506072874489</v>
      </c>
    </row>
    <row r="1590" spans="1:8">
      <c r="A1590" s="62">
        <v>1588</v>
      </c>
      <c r="B1590" s="22" t="s">
        <v>13314</v>
      </c>
      <c r="C1590" s="33" t="str">
        <f t="shared" si="48"/>
        <v>Yes</v>
      </c>
      <c r="D1590" s="30">
        <f t="shared" si="49"/>
        <v>0.92999999999999994</v>
      </c>
      <c r="E1590" s="599">
        <v>2560</v>
      </c>
      <c r="F1590" s="62" t="s">
        <v>12635</v>
      </c>
      <c r="G1590" s="3" t="s">
        <v>13287</v>
      </c>
      <c r="H1590" s="204">
        <v>0.37651821862348173</v>
      </c>
    </row>
    <row r="1591" spans="1:8">
      <c r="A1591" s="62">
        <v>1589</v>
      </c>
      <c r="B1591" s="201" t="s">
        <v>13315</v>
      </c>
      <c r="C1591" s="33" t="str">
        <f t="shared" si="48"/>
        <v>Yes</v>
      </c>
      <c r="D1591" s="30">
        <f t="shared" si="49"/>
        <v>0.9</v>
      </c>
      <c r="E1591" s="48">
        <v>2478</v>
      </c>
      <c r="F1591" s="62" t="s">
        <v>11826</v>
      </c>
      <c r="G1591" s="3" t="s">
        <v>13287</v>
      </c>
      <c r="H1591" s="183">
        <v>0.36437246963562753</v>
      </c>
    </row>
    <row r="1592" spans="1:8">
      <c r="A1592" s="62">
        <v>1590</v>
      </c>
      <c r="B1592" s="173" t="s">
        <v>13316</v>
      </c>
      <c r="C1592" s="33" t="str">
        <f t="shared" si="48"/>
        <v>Yes</v>
      </c>
      <c r="D1592" s="30">
        <f t="shared" si="49"/>
        <v>1.25</v>
      </c>
      <c r="E1592" s="30">
        <v>3441</v>
      </c>
      <c r="F1592" s="62" t="s">
        <v>12635</v>
      </c>
      <c r="G1592" s="3" t="s">
        <v>13287</v>
      </c>
      <c r="H1592" s="183">
        <v>0.50607287449392713</v>
      </c>
    </row>
    <row r="1593" spans="1:8">
      <c r="A1593" s="62">
        <v>1591</v>
      </c>
      <c r="B1593" s="173" t="s">
        <v>13317</v>
      </c>
      <c r="C1593" s="33" t="str">
        <f t="shared" si="48"/>
        <v>No</v>
      </c>
      <c r="D1593" s="30">
        <f t="shared" si="49"/>
        <v>4.9400000000000004</v>
      </c>
      <c r="E1593" s="30">
        <v>13600</v>
      </c>
      <c r="F1593" s="62" t="s">
        <v>12635</v>
      </c>
      <c r="G1593" s="3" t="s">
        <v>13287</v>
      </c>
      <c r="H1593" s="183">
        <v>2</v>
      </c>
    </row>
    <row r="1594" spans="1:8">
      <c r="A1594" s="62">
        <v>1592</v>
      </c>
      <c r="B1594" s="22" t="s">
        <v>13318</v>
      </c>
      <c r="C1594" s="33" t="str">
        <f t="shared" si="48"/>
        <v>Yes</v>
      </c>
      <c r="D1594" s="30">
        <f t="shared" si="49"/>
        <v>1.64</v>
      </c>
      <c r="E1594" s="30">
        <v>4515</v>
      </c>
      <c r="F1594" s="62" t="s">
        <v>12635</v>
      </c>
      <c r="G1594" s="3" t="s">
        <v>13287</v>
      </c>
      <c r="H1594" s="183">
        <v>0.66396761133603233</v>
      </c>
    </row>
    <row r="1595" spans="1:8">
      <c r="A1595" s="62">
        <v>1593</v>
      </c>
      <c r="B1595" s="191" t="s">
        <v>13319</v>
      </c>
      <c r="C1595" s="33" t="str">
        <f t="shared" si="48"/>
        <v>Yes</v>
      </c>
      <c r="D1595" s="30">
        <f t="shared" si="49"/>
        <v>2.0499999999999998</v>
      </c>
      <c r="E1595" s="30">
        <v>5644</v>
      </c>
      <c r="F1595" s="62" t="s">
        <v>12635</v>
      </c>
      <c r="G1595" s="3" t="s">
        <v>13287</v>
      </c>
      <c r="H1595" s="183">
        <v>0.82995951417004032</v>
      </c>
    </row>
    <row r="1596" spans="1:8">
      <c r="A1596" s="62">
        <v>1594</v>
      </c>
      <c r="B1596" s="201" t="s">
        <v>13320</v>
      </c>
      <c r="C1596" s="33" t="str">
        <f t="shared" si="48"/>
        <v>Yes</v>
      </c>
      <c r="D1596" s="30">
        <f t="shared" si="49"/>
        <v>4.08</v>
      </c>
      <c r="E1596" s="48">
        <v>11232</v>
      </c>
      <c r="F1596" s="62" t="s">
        <v>12635</v>
      </c>
      <c r="G1596" s="3" t="s">
        <v>13287</v>
      </c>
      <c r="H1596" s="183">
        <v>1.651821862348178</v>
      </c>
    </row>
    <row r="1597" spans="1:8">
      <c r="A1597" s="62">
        <v>1595</v>
      </c>
      <c r="B1597" s="191" t="s">
        <v>13321</v>
      </c>
      <c r="C1597" s="33" t="str">
        <f t="shared" si="48"/>
        <v>Yes</v>
      </c>
      <c r="D1597" s="30">
        <f t="shared" si="49"/>
        <v>0.67999999999999994</v>
      </c>
      <c r="E1597" s="30">
        <v>1872</v>
      </c>
      <c r="F1597" s="62" t="s">
        <v>12635</v>
      </c>
      <c r="G1597" s="3" t="s">
        <v>13287</v>
      </c>
      <c r="H1597" s="183">
        <v>0.27530364372469629</v>
      </c>
    </row>
    <row r="1598" spans="1:8">
      <c r="A1598" s="62">
        <v>1596</v>
      </c>
      <c r="B1598" s="191" t="s">
        <v>13322</v>
      </c>
      <c r="C1598" s="33" t="str">
        <f t="shared" si="48"/>
        <v>Yes</v>
      </c>
      <c r="D1598" s="30">
        <f t="shared" si="49"/>
        <v>2.04</v>
      </c>
      <c r="E1598" s="30">
        <v>5616</v>
      </c>
      <c r="F1598" s="62" t="s">
        <v>12635</v>
      </c>
      <c r="G1598" s="3" t="s">
        <v>13287</v>
      </c>
      <c r="H1598" s="183">
        <v>0.82591093117408898</v>
      </c>
    </row>
    <row r="1599" spans="1:8" ht="30">
      <c r="A1599" s="62">
        <v>1597</v>
      </c>
      <c r="B1599" s="51" t="s">
        <v>13323</v>
      </c>
      <c r="C1599" s="33" t="str">
        <f t="shared" si="48"/>
        <v>Yes</v>
      </c>
      <c r="D1599" s="30">
        <f t="shared" si="49"/>
        <v>2.82</v>
      </c>
      <c r="E1599" s="48">
        <v>7764</v>
      </c>
      <c r="F1599" s="62" t="s">
        <v>12635</v>
      </c>
      <c r="G1599" s="3" t="s">
        <v>13287</v>
      </c>
      <c r="H1599" s="183">
        <v>1.1417004048582995</v>
      </c>
    </row>
    <row r="1600" spans="1:8">
      <c r="A1600" s="62">
        <v>1598</v>
      </c>
      <c r="B1600" s="191" t="s">
        <v>13324</v>
      </c>
      <c r="C1600" s="33" t="str">
        <f t="shared" si="48"/>
        <v>Yes</v>
      </c>
      <c r="D1600" s="30">
        <f t="shared" si="49"/>
        <v>0.37000000000000005</v>
      </c>
      <c r="E1600" s="30">
        <v>1019</v>
      </c>
      <c r="F1600" s="62" t="s">
        <v>12635</v>
      </c>
      <c r="G1600" s="3" t="s">
        <v>13287</v>
      </c>
      <c r="H1600" s="183">
        <v>0.14979757085020243</v>
      </c>
    </row>
    <row r="1601" spans="1:8" ht="30">
      <c r="A1601" s="62">
        <v>1599</v>
      </c>
      <c r="B1601" s="63" t="s">
        <v>13325</v>
      </c>
      <c r="C1601" s="33" t="str">
        <f t="shared" si="48"/>
        <v>Yes</v>
      </c>
      <c r="D1601" s="30">
        <f t="shared" si="49"/>
        <v>2.0501</v>
      </c>
      <c r="E1601" s="30">
        <v>5644</v>
      </c>
      <c r="F1601" s="62" t="s">
        <v>12635</v>
      </c>
      <c r="G1601" s="3" t="s">
        <v>13287</v>
      </c>
      <c r="H1601" s="183">
        <v>0.83</v>
      </c>
    </row>
    <row r="1602" spans="1:8">
      <c r="A1602" s="62">
        <v>1600</v>
      </c>
      <c r="B1602" s="198" t="s">
        <v>13326</v>
      </c>
      <c r="C1602" s="33" t="str">
        <f t="shared" si="48"/>
        <v>Yes</v>
      </c>
      <c r="D1602" s="30">
        <f t="shared" si="49"/>
        <v>2.37</v>
      </c>
      <c r="E1602" s="48">
        <v>6525</v>
      </c>
      <c r="F1602" s="62" t="s">
        <v>12635</v>
      </c>
      <c r="G1602" s="3" t="s">
        <v>13287</v>
      </c>
      <c r="H1602" s="183">
        <v>0.95951417004048578</v>
      </c>
    </row>
    <row r="1603" spans="1:8">
      <c r="A1603" s="62">
        <v>1601</v>
      </c>
      <c r="B1603" s="173" t="s">
        <v>13327</v>
      </c>
      <c r="C1603" s="33" t="str">
        <f t="shared" ref="C1603:C1666" si="50">IF(H1603=2,"No","Yes")</f>
        <v>Yes</v>
      </c>
      <c r="D1603" s="30">
        <f t="shared" si="49"/>
        <v>0.3</v>
      </c>
      <c r="E1603" s="30">
        <v>1000</v>
      </c>
      <c r="F1603" s="62" t="s">
        <v>12635</v>
      </c>
      <c r="G1603" s="3" t="s">
        <v>13287</v>
      </c>
      <c r="H1603" s="183">
        <v>0.12145748987854249</v>
      </c>
    </row>
    <row r="1604" spans="1:8">
      <c r="A1604" s="62">
        <v>1602</v>
      </c>
      <c r="B1604" s="173" t="s">
        <v>13328</v>
      </c>
      <c r="C1604" s="33" t="str">
        <f t="shared" si="50"/>
        <v>Yes</v>
      </c>
      <c r="D1604" s="30">
        <f t="shared" ref="D1604:D1667" si="51">H1604*2.47</f>
        <v>0.62</v>
      </c>
      <c r="E1604" s="30">
        <v>1707</v>
      </c>
      <c r="F1604" s="62" t="s">
        <v>12635</v>
      </c>
      <c r="G1604" s="3" t="s">
        <v>13287</v>
      </c>
      <c r="H1604" s="183">
        <v>0.25101214574898784</v>
      </c>
    </row>
    <row r="1605" spans="1:8">
      <c r="A1605" s="62">
        <v>1603</v>
      </c>
      <c r="B1605" s="198" t="s">
        <v>13329</v>
      </c>
      <c r="C1605" s="33" t="str">
        <f t="shared" si="50"/>
        <v>Yes</v>
      </c>
      <c r="D1605" s="30">
        <f t="shared" si="51"/>
        <v>1.1300000000000001</v>
      </c>
      <c r="E1605" s="48">
        <v>3111</v>
      </c>
      <c r="F1605" s="62" t="s">
        <v>12635</v>
      </c>
      <c r="G1605" s="3" t="s">
        <v>13287</v>
      </c>
      <c r="H1605" s="183">
        <v>0.45748987854251011</v>
      </c>
    </row>
    <row r="1606" spans="1:8">
      <c r="A1606" s="62">
        <v>1604</v>
      </c>
      <c r="B1606" s="195" t="s">
        <v>13330</v>
      </c>
      <c r="C1606" s="33" t="str">
        <f t="shared" si="50"/>
        <v>Yes</v>
      </c>
      <c r="D1606" s="30">
        <f t="shared" si="51"/>
        <v>2.75</v>
      </c>
      <c r="E1606" s="48">
        <v>7571</v>
      </c>
      <c r="F1606" s="62" t="s">
        <v>12635</v>
      </c>
      <c r="G1606" s="3" t="s">
        <v>13287</v>
      </c>
      <c r="H1606" s="183">
        <v>1.1133603238866396</v>
      </c>
    </row>
    <row r="1607" spans="1:8">
      <c r="A1607" s="62">
        <v>1605</v>
      </c>
      <c r="B1607" s="198" t="s">
        <v>13331</v>
      </c>
      <c r="C1607" s="33" t="str">
        <f t="shared" si="50"/>
        <v>Yes</v>
      </c>
      <c r="D1607" s="30">
        <f t="shared" si="51"/>
        <v>1.4800000000000002</v>
      </c>
      <c r="E1607" s="48">
        <v>4074</v>
      </c>
      <c r="F1607" s="62" t="s">
        <v>12635</v>
      </c>
      <c r="G1607" s="3" t="s">
        <v>13287</v>
      </c>
      <c r="H1607" s="183">
        <v>0.59919028340080971</v>
      </c>
    </row>
    <row r="1608" spans="1:8" ht="30">
      <c r="A1608" s="62">
        <v>1606</v>
      </c>
      <c r="B1608" s="63" t="s">
        <v>13332</v>
      </c>
      <c r="C1608" s="33" t="str">
        <f t="shared" si="50"/>
        <v>Yes</v>
      </c>
      <c r="D1608" s="30">
        <f t="shared" si="51"/>
        <v>1.27</v>
      </c>
      <c r="E1608" s="30">
        <v>3496</v>
      </c>
      <c r="F1608" s="62" t="s">
        <v>12635</v>
      </c>
      <c r="G1608" s="3" t="s">
        <v>13287</v>
      </c>
      <c r="H1608" s="183">
        <v>0.51417004048582993</v>
      </c>
    </row>
    <row r="1609" spans="1:8">
      <c r="A1609" s="62">
        <v>1607</v>
      </c>
      <c r="B1609" s="173" t="s">
        <v>13333</v>
      </c>
      <c r="C1609" s="33" t="str">
        <f t="shared" si="50"/>
        <v>Yes</v>
      </c>
      <c r="D1609" s="30">
        <f t="shared" si="51"/>
        <v>3.05</v>
      </c>
      <c r="E1609" s="30">
        <v>8397</v>
      </c>
      <c r="F1609" s="62" t="s">
        <v>12635</v>
      </c>
      <c r="G1609" s="3" t="s">
        <v>13287</v>
      </c>
      <c r="H1609" s="183">
        <v>1.234817813765182</v>
      </c>
    </row>
    <row r="1610" spans="1:8">
      <c r="A1610" s="62">
        <v>1608</v>
      </c>
      <c r="B1610" s="202" t="s">
        <v>13334</v>
      </c>
      <c r="C1610" s="33" t="str">
        <f t="shared" si="50"/>
        <v>Yes</v>
      </c>
      <c r="D1610" s="30">
        <f t="shared" si="51"/>
        <v>0.22</v>
      </c>
      <c r="E1610" s="30">
        <v>1000</v>
      </c>
      <c r="F1610" s="62" t="s">
        <v>12635</v>
      </c>
      <c r="G1610" s="3" t="s">
        <v>13287</v>
      </c>
      <c r="H1610" s="183">
        <v>8.9068825910931168E-2</v>
      </c>
    </row>
    <row r="1611" spans="1:8">
      <c r="A1611" s="62">
        <v>1609</v>
      </c>
      <c r="B1611" s="191" t="s">
        <v>13335</v>
      </c>
      <c r="C1611" s="33" t="str">
        <f t="shared" si="50"/>
        <v>Yes</v>
      </c>
      <c r="D1611" s="30">
        <f t="shared" si="51"/>
        <v>0.67999999999999994</v>
      </c>
      <c r="E1611" s="30">
        <v>1872</v>
      </c>
      <c r="F1611" s="62" t="s">
        <v>12635</v>
      </c>
      <c r="G1611" s="3" t="s">
        <v>13287</v>
      </c>
      <c r="H1611" s="183">
        <v>0.27530364372469629</v>
      </c>
    </row>
    <row r="1612" spans="1:8">
      <c r="A1612" s="62">
        <v>1610</v>
      </c>
      <c r="B1612" s="173" t="s">
        <v>13336</v>
      </c>
      <c r="C1612" s="33" t="str">
        <f t="shared" si="50"/>
        <v>Yes</v>
      </c>
      <c r="D1612" s="30">
        <f t="shared" si="51"/>
        <v>0.81</v>
      </c>
      <c r="E1612" s="30">
        <v>2230</v>
      </c>
      <c r="F1612" s="62" t="s">
        <v>12635</v>
      </c>
      <c r="G1612" s="3" t="s">
        <v>13287</v>
      </c>
      <c r="H1612" s="183">
        <v>0.32793522267206476</v>
      </c>
    </row>
    <row r="1613" spans="1:8">
      <c r="A1613" s="62">
        <v>1611</v>
      </c>
      <c r="B1613" s="173" t="s">
        <v>13337</v>
      </c>
      <c r="C1613" s="33" t="str">
        <f t="shared" si="50"/>
        <v>Yes</v>
      </c>
      <c r="D1613" s="30">
        <f t="shared" si="51"/>
        <v>2.85</v>
      </c>
      <c r="E1613" s="30">
        <v>7846</v>
      </c>
      <c r="F1613" s="62" t="s">
        <v>12635</v>
      </c>
      <c r="G1613" s="3" t="s">
        <v>13287</v>
      </c>
      <c r="H1613" s="183">
        <v>1.1538461538461537</v>
      </c>
    </row>
    <row r="1614" spans="1:8">
      <c r="A1614" s="62">
        <v>1612</v>
      </c>
      <c r="B1614" s="173" t="s">
        <v>13338</v>
      </c>
      <c r="C1614" s="33" t="str">
        <f t="shared" si="50"/>
        <v>Yes</v>
      </c>
      <c r="D1614" s="30">
        <f t="shared" si="51"/>
        <v>3.4699999999999998</v>
      </c>
      <c r="E1614" s="30">
        <v>9553</v>
      </c>
      <c r="F1614" s="62" t="s">
        <v>12635</v>
      </c>
      <c r="G1614" s="3" t="s">
        <v>13287</v>
      </c>
      <c r="H1614" s="183">
        <v>1.4048582995951415</v>
      </c>
    </row>
    <row r="1615" spans="1:8">
      <c r="A1615" s="62">
        <v>1613</v>
      </c>
      <c r="B1615" s="173" t="s">
        <v>13339</v>
      </c>
      <c r="C1615" s="33" t="str">
        <f t="shared" si="50"/>
        <v>Yes</v>
      </c>
      <c r="D1615" s="30">
        <f t="shared" si="51"/>
        <v>2.31</v>
      </c>
      <c r="E1615" s="30">
        <v>6360</v>
      </c>
      <c r="F1615" s="62" t="s">
        <v>12635</v>
      </c>
      <c r="G1615" s="3" t="s">
        <v>13287</v>
      </c>
      <c r="H1615" s="183">
        <v>0.93522267206477727</v>
      </c>
    </row>
    <row r="1616" spans="1:8">
      <c r="A1616" s="62">
        <v>1614</v>
      </c>
      <c r="B1616" s="201" t="s">
        <v>13340</v>
      </c>
      <c r="C1616" s="33" t="str">
        <f t="shared" si="50"/>
        <v>Yes</v>
      </c>
      <c r="D1616" s="30">
        <f t="shared" si="51"/>
        <v>0.73</v>
      </c>
      <c r="E1616" s="48">
        <v>2010</v>
      </c>
      <c r="F1616" s="62" t="s">
        <v>12635</v>
      </c>
      <c r="G1616" s="3" t="s">
        <v>13287</v>
      </c>
      <c r="H1616" s="183">
        <v>0.2955465587044534</v>
      </c>
    </row>
    <row r="1617" spans="1:8">
      <c r="A1617" s="62">
        <v>1615</v>
      </c>
      <c r="B1617" s="198" t="s">
        <v>13341</v>
      </c>
      <c r="C1617" s="33" t="str">
        <f t="shared" si="50"/>
        <v>Yes</v>
      </c>
      <c r="D1617" s="30">
        <f t="shared" si="51"/>
        <v>0.3</v>
      </c>
      <c r="E1617" s="30">
        <v>1000</v>
      </c>
      <c r="F1617" s="62" t="s">
        <v>12635</v>
      </c>
      <c r="G1617" s="3" t="s">
        <v>13287</v>
      </c>
      <c r="H1617" s="183">
        <v>0.12145748987854249</v>
      </c>
    </row>
    <row r="1618" spans="1:8">
      <c r="A1618" s="62">
        <v>1616</v>
      </c>
      <c r="B1618" s="173" t="s">
        <v>13342</v>
      </c>
      <c r="C1618" s="33" t="str">
        <f t="shared" si="50"/>
        <v>Yes</v>
      </c>
      <c r="D1618" s="30">
        <f t="shared" si="51"/>
        <v>3.7</v>
      </c>
      <c r="E1618" s="30">
        <v>10186</v>
      </c>
      <c r="F1618" s="62" t="s">
        <v>12635</v>
      </c>
      <c r="G1618" s="3" t="s">
        <v>13287</v>
      </c>
      <c r="H1618" s="183">
        <v>1.4979757085020242</v>
      </c>
    </row>
    <row r="1619" spans="1:8">
      <c r="A1619" s="62">
        <v>1617</v>
      </c>
      <c r="B1619" s="173" t="s">
        <v>13343</v>
      </c>
      <c r="C1619" s="33" t="str">
        <f t="shared" si="50"/>
        <v>Yes</v>
      </c>
      <c r="D1619" s="30">
        <f t="shared" si="51"/>
        <v>1.73</v>
      </c>
      <c r="E1619" s="30">
        <v>4763</v>
      </c>
      <c r="F1619" s="62" t="s">
        <v>12635</v>
      </c>
      <c r="G1619" s="3" t="s">
        <v>13287</v>
      </c>
      <c r="H1619" s="183">
        <v>0.70040485829959509</v>
      </c>
    </row>
    <row r="1620" spans="1:8">
      <c r="A1620" s="62">
        <v>1618</v>
      </c>
      <c r="B1620" s="173" t="s">
        <v>13344</v>
      </c>
      <c r="C1620" s="33" t="str">
        <f t="shared" si="50"/>
        <v>Yes</v>
      </c>
      <c r="D1620" s="30">
        <f t="shared" si="51"/>
        <v>2.02</v>
      </c>
      <c r="E1620" s="30">
        <v>5561</v>
      </c>
      <c r="F1620" s="62" t="s">
        <v>12635</v>
      </c>
      <c r="G1620" s="3" t="s">
        <v>13287</v>
      </c>
      <c r="H1620" s="183">
        <v>0.81781376518218618</v>
      </c>
    </row>
    <row r="1621" spans="1:8">
      <c r="A1621" s="62">
        <v>1619</v>
      </c>
      <c r="B1621" s="173" t="s">
        <v>13345</v>
      </c>
      <c r="C1621" s="33" t="str">
        <f t="shared" si="50"/>
        <v>Yes</v>
      </c>
      <c r="D1621" s="30">
        <f t="shared" si="51"/>
        <v>0.76</v>
      </c>
      <c r="E1621" s="30">
        <v>2092</v>
      </c>
      <c r="F1621" s="62" t="s">
        <v>12635</v>
      </c>
      <c r="G1621" s="3" t="s">
        <v>13287</v>
      </c>
      <c r="H1621" s="183">
        <v>0.30769230769230765</v>
      </c>
    </row>
    <row r="1622" spans="1:8" ht="30">
      <c r="A1622" s="62">
        <v>1620</v>
      </c>
      <c r="B1622" s="63" t="s">
        <v>13346</v>
      </c>
      <c r="C1622" s="33" t="str">
        <f t="shared" si="50"/>
        <v>Yes</v>
      </c>
      <c r="D1622" s="30">
        <f t="shared" si="51"/>
        <v>0.3</v>
      </c>
      <c r="E1622" s="30">
        <v>1000</v>
      </c>
      <c r="F1622" s="62" t="s">
        <v>12635</v>
      </c>
      <c r="G1622" s="3" t="s">
        <v>13287</v>
      </c>
      <c r="H1622" s="183">
        <v>0.12145748987854249</v>
      </c>
    </row>
    <row r="1623" spans="1:8">
      <c r="A1623" s="62">
        <v>1621</v>
      </c>
      <c r="B1623" s="22" t="s">
        <v>13347</v>
      </c>
      <c r="C1623" s="33" t="str">
        <f t="shared" si="50"/>
        <v>Yes</v>
      </c>
      <c r="D1623" s="30">
        <f t="shared" si="51"/>
        <v>2.2400000000000002</v>
      </c>
      <c r="E1623" s="30">
        <v>6167</v>
      </c>
      <c r="F1623" s="62" t="s">
        <v>12635</v>
      </c>
      <c r="G1623" s="3" t="s">
        <v>13287</v>
      </c>
      <c r="H1623" s="183">
        <v>0.90688259109311742</v>
      </c>
    </row>
    <row r="1624" spans="1:8">
      <c r="A1624" s="62">
        <v>1622</v>
      </c>
      <c r="B1624" s="173" t="s">
        <v>13348</v>
      </c>
      <c r="C1624" s="33" t="str">
        <f t="shared" si="50"/>
        <v>No</v>
      </c>
      <c r="D1624" s="30">
        <f t="shared" si="51"/>
        <v>4.9400000000000004</v>
      </c>
      <c r="E1624" s="30">
        <v>13600</v>
      </c>
      <c r="F1624" s="62" t="s">
        <v>12635</v>
      </c>
      <c r="G1624" s="3" t="s">
        <v>13287</v>
      </c>
      <c r="H1624" s="183">
        <v>2</v>
      </c>
    </row>
    <row r="1625" spans="1:8">
      <c r="A1625" s="62">
        <v>1623</v>
      </c>
      <c r="B1625" s="198" t="s">
        <v>13349</v>
      </c>
      <c r="C1625" s="33" t="str">
        <f t="shared" si="50"/>
        <v>Yes</v>
      </c>
      <c r="D1625" s="30">
        <f t="shared" si="51"/>
        <v>0.59</v>
      </c>
      <c r="E1625" s="48">
        <v>1624</v>
      </c>
      <c r="F1625" s="62" t="s">
        <v>12635</v>
      </c>
      <c r="G1625" s="3" t="s">
        <v>13287</v>
      </c>
      <c r="H1625" s="183">
        <v>0.23886639676113358</v>
      </c>
    </row>
    <row r="1626" spans="1:8">
      <c r="A1626" s="62">
        <v>1624</v>
      </c>
      <c r="B1626" s="191" t="s">
        <v>13350</v>
      </c>
      <c r="C1626" s="33" t="str">
        <f t="shared" si="50"/>
        <v>Yes</v>
      </c>
      <c r="D1626" s="30">
        <f t="shared" si="51"/>
        <v>1.6300000000000001</v>
      </c>
      <c r="E1626" s="30">
        <v>4487</v>
      </c>
      <c r="F1626" s="62" t="s">
        <v>12635</v>
      </c>
      <c r="G1626" s="3" t="s">
        <v>13287</v>
      </c>
      <c r="H1626" s="183">
        <v>0.65991902834008098</v>
      </c>
    </row>
    <row r="1627" spans="1:8">
      <c r="A1627" s="62">
        <v>1625</v>
      </c>
      <c r="B1627" s="195" t="s">
        <v>13351</v>
      </c>
      <c r="C1627" s="33" t="str">
        <f t="shared" si="50"/>
        <v>Yes</v>
      </c>
      <c r="D1627" s="30">
        <f t="shared" si="51"/>
        <v>0.70999999999999985</v>
      </c>
      <c r="E1627" s="48">
        <v>1955</v>
      </c>
      <c r="F1627" s="62" t="s">
        <v>12635</v>
      </c>
      <c r="G1627" s="3" t="s">
        <v>13287</v>
      </c>
      <c r="H1627" s="183">
        <v>0.28744939271255054</v>
      </c>
    </row>
    <row r="1628" spans="1:8">
      <c r="A1628" s="62">
        <v>1626</v>
      </c>
      <c r="B1628" s="173" t="s">
        <v>13352</v>
      </c>
      <c r="C1628" s="33" t="str">
        <f t="shared" si="50"/>
        <v>Yes</v>
      </c>
      <c r="D1628" s="30">
        <f t="shared" si="51"/>
        <v>3.4399999999999991</v>
      </c>
      <c r="E1628" s="30">
        <v>9470</v>
      </c>
      <c r="F1628" s="62" t="s">
        <v>12635</v>
      </c>
      <c r="G1628" s="3" t="s">
        <v>13287</v>
      </c>
      <c r="H1628" s="183">
        <v>1.392712550607287</v>
      </c>
    </row>
    <row r="1629" spans="1:8">
      <c r="A1629" s="62">
        <v>1627</v>
      </c>
      <c r="B1629" s="191" t="s">
        <v>13353</v>
      </c>
      <c r="C1629" s="33" t="str">
        <f t="shared" si="50"/>
        <v>Yes</v>
      </c>
      <c r="D1629" s="30">
        <f t="shared" si="51"/>
        <v>1.77</v>
      </c>
      <c r="E1629" s="30">
        <v>4873</v>
      </c>
      <c r="F1629" s="62" t="s">
        <v>12635</v>
      </c>
      <c r="G1629" s="3" t="s">
        <v>13287</v>
      </c>
      <c r="H1629" s="183">
        <v>0.7165991902834008</v>
      </c>
    </row>
    <row r="1630" spans="1:8">
      <c r="A1630" s="62">
        <v>1628</v>
      </c>
      <c r="B1630" s="173" t="s">
        <v>13354</v>
      </c>
      <c r="C1630" s="33" t="str">
        <f t="shared" si="50"/>
        <v>Yes</v>
      </c>
      <c r="D1630" s="30">
        <f t="shared" si="51"/>
        <v>0.55000000000000004</v>
      </c>
      <c r="E1630" s="30">
        <v>1514</v>
      </c>
      <c r="F1630" s="62" t="s">
        <v>12635</v>
      </c>
      <c r="G1630" s="3" t="s">
        <v>13287</v>
      </c>
      <c r="H1630" s="183">
        <v>0.22267206477732793</v>
      </c>
    </row>
    <row r="1631" spans="1:8">
      <c r="A1631" s="62">
        <v>1629</v>
      </c>
      <c r="B1631" s="173" t="s">
        <v>13355</v>
      </c>
      <c r="C1631" s="33" t="str">
        <f t="shared" si="50"/>
        <v>Yes</v>
      </c>
      <c r="D1631" s="30">
        <f t="shared" si="51"/>
        <v>0.28000000000000003</v>
      </c>
      <c r="E1631" s="30">
        <v>1000</v>
      </c>
      <c r="F1631" s="62" t="s">
        <v>12635</v>
      </c>
      <c r="G1631" s="3" t="s">
        <v>13287</v>
      </c>
      <c r="H1631" s="183">
        <v>0.11336032388663968</v>
      </c>
    </row>
    <row r="1632" spans="1:8">
      <c r="A1632" s="62">
        <v>1630</v>
      </c>
      <c r="B1632" s="173" t="s">
        <v>13356</v>
      </c>
      <c r="C1632" s="33" t="str">
        <f t="shared" si="50"/>
        <v>Yes</v>
      </c>
      <c r="D1632" s="30">
        <f t="shared" si="51"/>
        <v>0.52</v>
      </c>
      <c r="E1632" s="30">
        <v>1432</v>
      </c>
      <c r="F1632" s="62" t="s">
        <v>12635</v>
      </c>
      <c r="G1632" s="3" t="s">
        <v>13287</v>
      </c>
      <c r="H1632" s="183">
        <v>0.21052631578947367</v>
      </c>
    </row>
    <row r="1633" spans="1:8">
      <c r="A1633" s="62">
        <v>1631</v>
      </c>
      <c r="B1633" s="191" t="s">
        <v>13357</v>
      </c>
      <c r="C1633" s="33" t="str">
        <f t="shared" si="50"/>
        <v>Yes</v>
      </c>
      <c r="D1633" s="30">
        <f t="shared" si="51"/>
        <v>2.68</v>
      </c>
      <c r="E1633" s="30">
        <v>7378</v>
      </c>
      <c r="F1633" s="62" t="s">
        <v>12635</v>
      </c>
      <c r="G1633" s="3" t="s">
        <v>13287</v>
      </c>
      <c r="H1633" s="183">
        <v>1.0850202429149798</v>
      </c>
    </row>
    <row r="1634" spans="1:8">
      <c r="A1634" s="62">
        <v>1632</v>
      </c>
      <c r="B1634" s="173" t="s">
        <v>13358</v>
      </c>
      <c r="C1634" s="33" t="str">
        <f t="shared" si="50"/>
        <v>Yes</v>
      </c>
      <c r="D1634" s="30">
        <f t="shared" si="51"/>
        <v>1.6799999999999997</v>
      </c>
      <c r="E1634" s="30">
        <v>4625</v>
      </c>
      <c r="F1634" s="62" t="s">
        <v>12635</v>
      </c>
      <c r="G1634" s="3" t="s">
        <v>13287</v>
      </c>
      <c r="H1634" s="183">
        <v>0.68016194331983792</v>
      </c>
    </row>
    <row r="1635" spans="1:8">
      <c r="A1635" s="62">
        <v>1633</v>
      </c>
      <c r="B1635" s="198" t="s">
        <v>13359</v>
      </c>
      <c r="C1635" s="33" t="str">
        <f t="shared" si="50"/>
        <v>Yes</v>
      </c>
      <c r="D1635" s="30">
        <f t="shared" si="51"/>
        <v>2.4699999999999998</v>
      </c>
      <c r="E1635" s="48">
        <v>6800</v>
      </c>
      <c r="F1635" s="62" t="s">
        <v>12635</v>
      </c>
      <c r="G1635" s="3" t="s">
        <v>13287</v>
      </c>
      <c r="H1635" s="183">
        <v>0.99999999999999978</v>
      </c>
    </row>
    <row r="1636" spans="1:8">
      <c r="A1636" s="62">
        <v>1634</v>
      </c>
      <c r="B1636" s="201" t="s">
        <v>13360</v>
      </c>
      <c r="C1636" s="33" t="str">
        <f t="shared" si="50"/>
        <v>Yes</v>
      </c>
      <c r="D1636" s="30">
        <f t="shared" si="51"/>
        <v>0.76</v>
      </c>
      <c r="E1636" s="48">
        <v>2092</v>
      </c>
      <c r="F1636" s="62" t="s">
        <v>12635</v>
      </c>
      <c r="G1636" s="3" t="s">
        <v>13287</v>
      </c>
      <c r="H1636" s="183">
        <v>0.30769230769230765</v>
      </c>
    </row>
    <row r="1637" spans="1:8">
      <c r="A1637" s="62">
        <v>1635</v>
      </c>
      <c r="B1637" s="173" t="s">
        <v>13361</v>
      </c>
      <c r="C1637" s="33" t="str">
        <f t="shared" si="50"/>
        <v>Yes</v>
      </c>
      <c r="D1637" s="30">
        <f t="shared" si="51"/>
        <v>0.96</v>
      </c>
      <c r="E1637" s="30">
        <v>2643</v>
      </c>
      <c r="F1637" s="62" t="s">
        <v>12635</v>
      </c>
      <c r="G1637" s="3" t="s">
        <v>13287</v>
      </c>
      <c r="H1637" s="183">
        <v>0.38866396761133598</v>
      </c>
    </row>
    <row r="1638" spans="1:8">
      <c r="A1638" s="62">
        <v>1636</v>
      </c>
      <c r="B1638" s="173" t="s">
        <v>13362</v>
      </c>
      <c r="C1638" s="33" t="str">
        <f t="shared" si="50"/>
        <v>Yes</v>
      </c>
      <c r="D1638" s="30">
        <f t="shared" si="51"/>
        <v>1.4800000000000002</v>
      </c>
      <c r="E1638" s="30">
        <v>4074</v>
      </c>
      <c r="F1638" s="62" t="s">
        <v>12635</v>
      </c>
      <c r="G1638" s="3" t="s">
        <v>13287</v>
      </c>
      <c r="H1638" s="183">
        <v>0.59919028340080971</v>
      </c>
    </row>
    <row r="1639" spans="1:8">
      <c r="A1639" s="62">
        <v>1637</v>
      </c>
      <c r="B1639" s="173" t="s">
        <v>13363</v>
      </c>
      <c r="C1639" s="33" t="str">
        <f t="shared" si="50"/>
        <v>Yes</v>
      </c>
      <c r="D1639" s="30">
        <f t="shared" si="51"/>
        <v>0.76</v>
      </c>
      <c r="E1639" s="30">
        <v>2092</v>
      </c>
      <c r="F1639" s="62" t="s">
        <v>12635</v>
      </c>
      <c r="G1639" s="3" t="s">
        <v>13287</v>
      </c>
      <c r="H1639" s="183">
        <v>0.30769230769230765</v>
      </c>
    </row>
    <row r="1640" spans="1:8" ht="30">
      <c r="A1640" s="62">
        <v>1638</v>
      </c>
      <c r="B1640" s="63" t="s">
        <v>13364</v>
      </c>
      <c r="C1640" s="33" t="str">
        <f t="shared" si="50"/>
        <v>Yes</v>
      </c>
      <c r="D1640" s="30">
        <f t="shared" si="51"/>
        <v>2.81</v>
      </c>
      <c r="E1640" s="30">
        <v>7736</v>
      </c>
      <c r="F1640" s="62" t="s">
        <v>12635</v>
      </c>
      <c r="G1640" s="3" t="s">
        <v>13287</v>
      </c>
      <c r="H1640" s="183">
        <v>1.1376518218623481</v>
      </c>
    </row>
    <row r="1641" spans="1:8">
      <c r="A1641" s="62">
        <v>1639</v>
      </c>
      <c r="B1641" s="173" t="s">
        <v>13365</v>
      </c>
      <c r="C1641" s="33" t="str">
        <f t="shared" si="50"/>
        <v>Yes</v>
      </c>
      <c r="D1641" s="30">
        <f t="shared" si="51"/>
        <v>0.56000000000000005</v>
      </c>
      <c r="E1641" s="30">
        <v>1542</v>
      </c>
      <c r="F1641" s="62" t="s">
        <v>12635</v>
      </c>
      <c r="G1641" s="3" t="s">
        <v>13287</v>
      </c>
      <c r="H1641" s="183">
        <v>0.22672064777327935</v>
      </c>
    </row>
    <row r="1642" spans="1:8">
      <c r="A1642" s="62">
        <v>1640</v>
      </c>
      <c r="B1642" s="173" t="s">
        <v>13366</v>
      </c>
      <c r="C1642" s="33" t="str">
        <f t="shared" si="50"/>
        <v>Yes</v>
      </c>
      <c r="D1642" s="30">
        <f t="shared" si="51"/>
        <v>0.6399999999999999</v>
      </c>
      <c r="E1642" s="30">
        <v>1762</v>
      </c>
      <c r="F1642" s="62" t="s">
        <v>12635</v>
      </c>
      <c r="G1642" s="3" t="s">
        <v>13287</v>
      </c>
      <c r="H1642" s="183">
        <v>0.25910931174089064</v>
      </c>
    </row>
    <row r="1643" spans="1:8" ht="30">
      <c r="A1643" s="62">
        <v>1641</v>
      </c>
      <c r="B1643" s="76" t="s">
        <v>13367</v>
      </c>
      <c r="C1643" s="33" t="str">
        <f t="shared" si="50"/>
        <v>Yes</v>
      </c>
      <c r="D1643" s="30">
        <f t="shared" si="51"/>
        <v>2.72</v>
      </c>
      <c r="E1643" s="30">
        <v>7488</v>
      </c>
      <c r="F1643" s="62" t="s">
        <v>12635</v>
      </c>
      <c r="G1643" s="3" t="s">
        <v>13287</v>
      </c>
      <c r="H1643" s="183">
        <v>1.1012145748987854</v>
      </c>
    </row>
    <row r="1644" spans="1:8">
      <c r="A1644" s="62">
        <v>1642</v>
      </c>
      <c r="B1644" s="22" t="s">
        <v>13368</v>
      </c>
      <c r="C1644" s="33" t="str">
        <f t="shared" si="50"/>
        <v>Yes</v>
      </c>
      <c r="D1644" s="30">
        <f t="shared" si="51"/>
        <v>1.69</v>
      </c>
      <c r="E1644" s="30">
        <v>4653</v>
      </c>
      <c r="F1644" s="62" t="s">
        <v>12635</v>
      </c>
      <c r="G1644" s="3" t="s">
        <v>13287</v>
      </c>
      <c r="H1644" s="183">
        <v>0.68421052631578938</v>
      </c>
    </row>
    <row r="1645" spans="1:8">
      <c r="A1645" s="62">
        <v>1643</v>
      </c>
      <c r="B1645" s="173" t="s">
        <v>13369</v>
      </c>
      <c r="C1645" s="33" t="str">
        <f t="shared" si="50"/>
        <v>Yes</v>
      </c>
      <c r="D1645" s="30">
        <f t="shared" si="51"/>
        <v>4.2300000000000004</v>
      </c>
      <c r="E1645" s="30">
        <v>11645</v>
      </c>
      <c r="F1645" s="62" t="s">
        <v>12635</v>
      </c>
      <c r="G1645" s="3" t="s">
        <v>13287</v>
      </c>
      <c r="H1645" s="183">
        <v>1.7125506072874495</v>
      </c>
    </row>
    <row r="1646" spans="1:8">
      <c r="A1646" s="62">
        <v>1644</v>
      </c>
      <c r="B1646" s="198" t="s">
        <v>13370</v>
      </c>
      <c r="C1646" s="33" t="str">
        <f t="shared" si="50"/>
        <v>Yes</v>
      </c>
      <c r="D1646" s="30">
        <f t="shared" si="51"/>
        <v>0.70000000000000007</v>
      </c>
      <c r="E1646" s="48">
        <v>1927</v>
      </c>
      <c r="F1646" s="62" t="s">
        <v>12635</v>
      </c>
      <c r="G1646" s="3" t="s">
        <v>13287</v>
      </c>
      <c r="H1646" s="183">
        <v>0.2834008097165992</v>
      </c>
    </row>
    <row r="1647" spans="1:8">
      <c r="A1647" s="62">
        <v>1645</v>
      </c>
      <c r="B1647" s="173" t="s">
        <v>13371</v>
      </c>
      <c r="C1647" s="33" t="str">
        <f t="shared" si="50"/>
        <v>Yes</v>
      </c>
      <c r="D1647" s="30">
        <f t="shared" si="51"/>
        <v>2.02</v>
      </c>
      <c r="E1647" s="30">
        <v>5561</v>
      </c>
      <c r="F1647" s="62" t="s">
        <v>12635</v>
      </c>
      <c r="G1647" s="3" t="s">
        <v>13287</v>
      </c>
      <c r="H1647" s="183">
        <v>0.81781376518218618</v>
      </c>
    </row>
    <row r="1648" spans="1:8">
      <c r="A1648" s="62">
        <v>1646</v>
      </c>
      <c r="B1648" s="173" t="s">
        <v>13372</v>
      </c>
      <c r="C1648" s="33" t="str">
        <f t="shared" si="50"/>
        <v>Yes</v>
      </c>
      <c r="D1648" s="30">
        <f t="shared" si="51"/>
        <v>0.98</v>
      </c>
      <c r="E1648" s="30">
        <v>2698</v>
      </c>
      <c r="F1648" s="62" t="s">
        <v>12635</v>
      </c>
      <c r="G1648" s="3" t="s">
        <v>13287</v>
      </c>
      <c r="H1648" s="183">
        <v>0.39676113360323884</v>
      </c>
    </row>
    <row r="1649" spans="1:8">
      <c r="A1649" s="62">
        <v>1647</v>
      </c>
      <c r="B1649" s="201" t="s">
        <v>13373</v>
      </c>
      <c r="C1649" s="33" t="str">
        <f t="shared" si="50"/>
        <v>Yes</v>
      </c>
      <c r="D1649" s="30">
        <f t="shared" si="51"/>
        <v>0.45999999999999996</v>
      </c>
      <c r="E1649" s="48">
        <v>1266</v>
      </c>
      <c r="F1649" s="62" t="s">
        <v>12635</v>
      </c>
      <c r="G1649" s="3" t="s">
        <v>13287</v>
      </c>
      <c r="H1649" s="183">
        <v>0.18623481781376516</v>
      </c>
    </row>
    <row r="1650" spans="1:8">
      <c r="A1650" s="62">
        <v>1648</v>
      </c>
      <c r="B1650" s="173" t="s">
        <v>13374</v>
      </c>
      <c r="C1650" s="33" t="str">
        <f t="shared" si="50"/>
        <v>Yes</v>
      </c>
      <c r="D1650" s="30">
        <f t="shared" si="51"/>
        <v>1.28</v>
      </c>
      <c r="E1650" s="30">
        <v>3524</v>
      </c>
      <c r="F1650" s="62" t="s">
        <v>12635</v>
      </c>
      <c r="G1650" s="3" t="s">
        <v>13287</v>
      </c>
      <c r="H1650" s="183">
        <v>0.51821862348178138</v>
      </c>
    </row>
    <row r="1651" spans="1:8">
      <c r="A1651" s="62">
        <v>1649</v>
      </c>
      <c r="B1651" s="201" t="s">
        <v>13375</v>
      </c>
      <c r="C1651" s="33" t="str">
        <f t="shared" si="50"/>
        <v>Yes</v>
      </c>
      <c r="D1651" s="30">
        <f t="shared" si="51"/>
        <v>1.07</v>
      </c>
      <c r="E1651" s="48">
        <v>2946</v>
      </c>
      <c r="F1651" s="62" t="s">
        <v>12635</v>
      </c>
      <c r="G1651" s="3" t="s">
        <v>13287</v>
      </c>
      <c r="H1651" s="183">
        <v>0.4331983805668016</v>
      </c>
    </row>
    <row r="1652" spans="1:8">
      <c r="A1652" s="62">
        <v>1650</v>
      </c>
      <c r="B1652" s="173" t="s">
        <v>13376</v>
      </c>
      <c r="C1652" s="33" t="str">
        <f t="shared" si="50"/>
        <v>Yes</v>
      </c>
      <c r="D1652" s="30">
        <f t="shared" si="51"/>
        <v>2.34</v>
      </c>
      <c r="E1652" s="30">
        <v>6442</v>
      </c>
      <c r="F1652" s="62" t="s">
        <v>12635</v>
      </c>
      <c r="G1652" s="3" t="s">
        <v>13287</v>
      </c>
      <c r="H1652" s="183">
        <v>0.94736842105263142</v>
      </c>
    </row>
    <row r="1653" spans="1:8">
      <c r="A1653" s="62">
        <v>1651</v>
      </c>
      <c r="B1653" s="173" t="s">
        <v>13377</v>
      </c>
      <c r="C1653" s="33" t="str">
        <f t="shared" si="50"/>
        <v>Yes</v>
      </c>
      <c r="D1653" s="30">
        <f t="shared" si="51"/>
        <v>2.6399999999999997</v>
      </c>
      <c r="E1653" s="30">
        <v>7268</v>
      </c>
      <c r="F1653" s="62" t="s">
        <v>12635</v>
      </c>
      <c r="G1653" s="3" t="s">
        <v>13287</v>
      </c>
      <c r="H1653" s="183">
        <v>1.068825910931174</v>
      </c>
    </row>
    <row r="1654" spans="1:8">
      <c r="A1654" s="62">
        <v>1652</v>
      </c>
      <c r="B1654" s="173" t="s">
        <v>13378</v>
      </c>
      <c r="C1654" s="33" t="str">
        <f t="shared" si="50"/>
        <v>Yes</v>
      </c>
      <c r="D1654" s="30">
        <f t="shared" si="51"/>
        <v>1.6799999999999997</v>
      </c>
      <c r="E1654" s="30">
        <v>4625</v>
      </c>
      <c r="F1654" s="62" t="s">
        <v>12635</v>
      </c>
      <c r="G1654" s="3" t="s">
        <v>13287</v>
      </c>
      <c r="H1654" s="183">
        <v>0.68016194331983792</v>
      </c>
    </row>
    <row r="1655" spans="1:8">
      <c r="A1655" s="62">
        <v>1653</v>
      </c>
      <c r="B1655" s="191" t="s">
        <v>13379</v>
      </c>
      <c r="C1655" s="33" t="str">
        <f t="shared" si="50"/>
        <v>Yes</v>
      </c>
      <c r="D1655" s="30">
        <f t="shared" si="51"/>
        <v>0.66999999999999993</v>
      </c>
      <c r="E1655" s="30">
        <v>1845</v>
      </c>
      <c r="F1655" s="62" t="s">
        <v>12635</v>
      </c>
      <c r="G1655" s="3" t="s">
        <v>13287</v>
      </c>
      <c r="H1655" s="205">
        <v>0.27125506072874489</v>
      </c>
    </row>
    <row r="1656" spans="1:8">
      <c r="A1656" s="62">
        <v>1654</v>
      </c>
      <c r="B1656" s="173" t="s">
        <v>13380</v>
      </c>
      <c r="C1656" s="33" t="str">
        <f t="shared" si="50"/>
        <v>Yes</v>
      </c>
      <c r="D1656" s="30">
        <f t="shared" si="51"/>
        <v>0.96</v>
      </c>
      <c r="E1656" s="30">
        <v>2643</v>
      </c>
      <c r="F1656" s="62" t="s">
        <v>12635</v>
      </c>
      <c r="G1656" s="3" t="s">
        <v>13287</v>
      </c>
      <c r="H1656" s="183">
        <v>0.38866396761133598</v>
      </c>
    </row>
    <row r="1657" spans="1:8">
      <c r="A1657" s="62">
        <v>1655</v>
      </c>
      <c r="B1657" s="191" t="s">
        <v>13381</v>
      </c>
      <c r="C1657" s="33" t="str">
        <f t="shared" si="50"/>
        <v>Yes</v>
      </c>
      <c r="D1657" s="30">
        <f t="shared" si="51"/>
        <v>0.83000000000000007</v>
      </c>
      <c r="E1657" s="30">
        <v>2285</v>
      </c>
      <c r="F1657" s="62" t="s">
        <v>12635</v>
      </c>
      <c r="G1657" s="3" t="s">
        <v>13287</v>
      </c>
      <c r="H1657" s="183">
        <v>0.33603238866396762</v>
      </c>
    </row>
    <row r="1658" spans="1:8">
      <c r="A1658" s="62">
        <v>1656</v>
      </c>
      <c r="B1658" s="173" t="s">
        <v>13382</v>
      </c>
      <c r="C1658" s="33" t="str">
        <f t="shared" si="50"/>
        <v>Yes</v>
      </c>
      <c r="D1658" s="30">
        <f t="shared" si="51"/>
        <v>0.7400000000000001</v>
      </c>
      <c r="E1658" s="30">
        <v>2037</v>
      </c>
      <c r="F1658" s="62" t="s">
        <v>12635</v>
      </c>
      <c r="G1658" s="3" t="s">
        <v>13287</v>
      </c>
      <c r="H1658" s="183">
        <v>0.29959514170040485</v>
      </c>
    </row>
    <row r="1659" spans="1:8">
      <c r="A1659" s="62">
        <v>1657</v>
      </c>
      <c r="B1659" s="198" t="s">
        <v>13383</v>
      </c>
      <c r="C1659" s="33" t="str">
        <f t="shared" si="50"/>
        <v>Yes</v>
      </c>
      <c r="D1659" s="30">
        <f t="shared" si="51"/>
        <v>0.66999999999999993</v>
      </c>
      <c r="E1659" s="48">
        <v>1845</v>
      </c>
      <c r="F1659" s="62" t="s">
        <v>12635</v>
      </c>
      <c r="G1659" s="3" t="s">
        <v>13287</v>
      </c>
      <c r="H1659" s="183">
        <v>0.27125506072874489</v>
      </c>
    </row>
    <row r="1660" spans="1:8" ht="30">
      <c r="A1660" s="62">
        <v>1658</v>
      </c>
      <c r="B1660" s="63" t="s">
        <v>13384</v>
      </c>
      <c r="C1660" s="33" t="str">
        <f t="shared" si="50"/>
        <v>Yes</v>
      </c>
      <c r="D1660" s="30">
        <f t="shared" si="51"/>
        <v>2.8</v>
      </c>
      <c r="E1660" s="30">
        <v>7709</v>
      </c>
      <c r="F1660" s="62" t="s">
        <v>12635</v>
      </c>
      <c r="G1660" s="3" t="s">
        <v>13287</v>
      </c>
      <c r="H1660" s="183">
        <v>1.1336032388663966</v>
      </c>
    </row>
    <row r="1661" spans="1:8">
      <c r="A1661" s="62">
        <v>1659</v>
      </c>
      <c r="B1661" s="198" t="s">
        <v>13385</v>
      </c>
      <c r="C1661" s="33" t="str">
        <f t="shared" si="50"/>
        <v>Yes</v>
      </c>
      <c r="D1661" s="30">
        <f t="shared" si="51"/>
        <v>2.37</v>
      </c>
      <c r="E1661" s="48">
        <v>6525</v>
      </c>
      <c r="F1661" s="62" t="s">
        <v>12635</v>
      </c>
      <c r="G1661" s="3" t="s">
        <v>13287</v>
      </c>
      <c r="H1661" s="183">
        <v>0.95951417004048578</v>
      </c>
    </row>
    <row r="1662" spans="1:8">
      <c r="A1662" s="62">
        <v>1660</v>
      </c>
      <c r="B1662" s="173" t="s">
        <v>13386</v>
      </c>
      <c r="C1662" s="33" t="str">
        <f t="shared" si="50"/>
        <v>No</v>
      </c>
      <c r="D1662" s="30">
        <f t="shared" si="51"/>
        <v>4.9400000000000004</v>
      </c>
      <c r="E1662" s="30">
        <v>13600</v>
      </c>
      <c r="F1662" s="62" t="s">
        <v>12635</v>
      </c>
      <c r="G1662" s="3" t="s">
        <v>13287</v>
      </c>
      <c r="H1662" s="183">
        <v>2</v>
      </c>
    </row>
    <row r="1663" spans="1:8">
      <c r="A1663" s="62">
        <v>1661</v>
      </c>
      <c r="B1663" s="191" t="s">
        <v>13387</v>
      </c>
      <c r="C1663" s="33" t="str">
        <f t="shared" si="50"/>
        <v>Yes</v>
      </c>
      <c r="D1663" s="30">
        <f t="shared" si="51"/>
        <v>0.8</v>
      </c>
      <c r="E1663" s="30">
        <v>2202</v>
      </c>
      <c r="F1663" s="62" t="s">
        <v>12635</v>
      </c>
      <c r="G1663" s="3" t="s">
        <v>13287</v>
      </c>
      <c r="H1663" s="183">
        <v>0.32388663967611336</v>
      </c>
    </row>
    <row r="1664" spans="1:8">
      <c r="A1664" s="62">
        <v>1662</v>
      </c>
      <c r="B1664" s="201" t="s">
        <v>13388</v>
      </c>
      <c r="C1664" s="33" t="str">
        <f t="shared" si="50"/>
        <v>Yes</v>
      </c>
      <c r="D1664" s="30">
        <f t="shared" si="51"/>
        <v>1.33</v>
      </c>
      <c r="E1664" s="48">
        <v>3662</v>
      </c>
      <c r="F1664" s="62" t="s">
        <v>12635</v>
      </c>
      <c r="G1664" s="3" t="s">
        <v>13287</v>
      </c>
      <c r="H1664" s="183">
        <v>0.53846153846153844</v>
      </c>
    </row>
    <row r="1665" spans="1:8">
      <c r="A1665" s="62">
        <v>1663</v>
      </c>
      <c r="B1665" s="173" t="s">
        <v>13389</v>
      </c>
      <c r="C1665" s="33" t="str">
        <f t="shared" si="50"/>
        <v>Yes</v>
      </c>
      <c r="D1665" s="30">
        <f t="shared" si="51"/>
        <v>2.5</v>
      </c>
      <c r="E1665" s="30">
        <v>6883</v>
      </c>
      <c r="F1665" s="62" t="s">
        <v>12635</v>
      </c>
      <c r="G1665" s="3" t="s">
        <v>13287</v>
      </c>
      <c r="H1665" s="183">
        <v>1.0121457489878543</v>
      </c>
    </row>
    <row r="1666" spans="1:8">
      <c r="A1666" s="62">
        <v>1664</v>
      </c>
      <c r="B1666" s="173" t="s">
        <v>13390</v>
      </c>
      <c r="C1666" s="33" t="str">
        <f t="shared" si="50"/>
        <v>Yes</v>
      </c>
      <c r="D1666" s="30">
        <f t="shared" si="51"/>
        <v>1.1300000000000001</v>
      </c>
      <c r="E1666" s="30">
        <v>3111</v>
      </c>
      <c r="F1666" s="62" t="s">
        <v>12635</v>
      </c>
      <c r="G1666" s="3" t="s">
        <v>13287</v>
      </c>
      <c r="H1666" s="183">
        <v>0.45748987854251011</v>
      </c>
    </row>
    <row r="1667" spans="1:8">
      <c r="A1667" s="62">
        <v>1665</v>
      </c>
      <c r="B1667" s="22" t="s">
        <v>13391</v>
      </c>
      <c r="C1667" s="33" t="str">
        <f t="shared" ref="C1667:C1730" si="52">IF(H1667=2,"No","Yes")</f>
        <v>Yes</v>
      </c>
      <c r="D1667" s="30">
        <f t="shared" si="51"/>
        <v>1.4199999999999997</v>
      </c>
      <c r="E1667" s="30">
        <v>3909</v>
      </c>
      <c r="F1667" s="62" t="s">
        <v>12635</v>
      </c>
      <c r="G1667" s="3" t="s">
        <v>13287</v>
      </c>
      <c r="H1667" s="183">
        <v>0.57489878542510109</v>
      </c>
    </row>
    <row r="1668" spans="1:8">
      <c r="A1668" s="62">
        <v>1666</v>
      </c>
      <c r="B1668" s="22" t="s">
        <v>13392</v>
      </c>
      <c r="C1668" s="33" t="str">
        <f t="shared" si="52"/>
        <v>Yes</v>
      </c>
      <c r="D1668" s="30">
        <f t="shared" ref="D1668:D1731" si="53">H1668*2.47</f>
        <v>2.4</v>
      </c>
      <c r="E1668" s="30">
        <v>6607</v>
      </c>
      <c r="F1668" s="62" t="s">
        <v>12635</v>
      </c>
      <c r="G1668" s="3" t="s">
        <v>13287</v>
      </c>
      <c r="H1668" s="183">
        <v>0.97165991902833992</v>
      </c>
    </row>
    <row r="1669" spans="1:8">
      <c r="A1669" s="62">
        <v>1667</v>
      </c>
      <c r="B1669" s="198" t="s">
        <v>13393</v>
      </c>
      <c r="C1669" s="33" t="str">
        <f t="shared" si="52"/>
        <v>Yes</v>
      </c>
      <c r="D1669" s="30">
        <f t="shared" si="53"/>
        <v>1.72</v>
      </c>
      <c r="E1669" s="48">
        <v>4735</v>
      </c>
      <c r="F1669" s="62" t="s">
        <v>12635</v>
      </c>
      <c r="G1669" s="3" t="s">
        <v>13287</v>
      </c>
      <c r="H1669" s="183">
        <v>0.69635627530364363</v>
      </c>
    </row>
    <row r="1670" spans="1:8">
      <c r="A1670" s="62">
        <v>1668</v>
      </c>
      <c r="B1670" s="201" t="s">
        <v>13394</v>
      </c>
      <c r="C1670" s="33" t="str">
        <f t="shared" si="52"/>
        <v>Yes</v>
      </c>
      <c r="D1670" s="30">
        <f t="shared" si="53"/>
        <v>0.55000000000000004</v>
      </c>
      <c r="E1670" s="48">
        <v>1514</v>
      </c>
      <c r="F1670" s="62" t="s">
        <v>12635</v>
      </c>
      <c r="G1670" s="3" t="s">
        <v>13287</v>
      </c>
      <c r="H1670" s="183">
        <v>0.22267206477732793</v>
      </c>
    </row>
    <row r="1671" spans="1:8">
      <c r="A1671" s="62">
        <v>1669</v>
      </c>
      <c r="B1671" s="173" t="s">
        <v>13395</v>
      </c>
      <c r="C1671" s="33" t="str">
        <f t="shared" si="52"/>
        <v>Yes</v>
      </c>
      <c r="D1671" s="30">
        <f t="shared" si="53"/>
        <v>1.38</v>
      </c>
      <c r="E1671" s="30">
        <v>3799</v>
      </c>
      <c r="F1671" s="62" t="s">
        <v>12635</v>
      </c>
      <c r="G1671" s="3" t="s">
        <v>13287</v>
      </c>
      <c r="H1671" s="183">
        <v>0.55870445344129549</v>
      </c>
    </row>
    <row r="1672" spans="1:8">
      <c r="A1672" s="62">
        <v>1670</v>
      </c>
      <c r="B1672" s="191" t="s">
        <v>13396</v>
      </c>
      <c r="C1672" s="33" t="str">
        <f t="shared" si="52"/>
        <v>Yes</v>
      </c>
      <c r="D1672" s="30">
        <f t="shared" si="53"/>
        <v>0.83999999999999986</v>
      </c>
      <c r="E1672" s="30">
        <v>2313</v>
      </c>
      <c r="F1672" s="62" t="s">
        <v>12635</v>
      </c>
      <c r="G1672" s="3" t="s">
        <v>13287</v>
      </c>
      <c r="H1672" s="183">
        <v>0.34008097165991896</v>
      </c>
    </row>
    <row r="1673" spans="1:8">
      <c r="A1673" s="62">
        <v>1671</v>
      </c>
      <c r="B1673" s="173" t="s">
        <v>13397</v>
      </c>
      <c r="C1673" s="33" t="str">
        <f t="shared" si="52"/>
        <v>Yes</v>
      </c>
      <c r="D1673" s="30">
        <f t="shared" si="53"/>
        <v>1.54</v>
      </c>
      <c r="E1673" s="30">
        <v>4240</v>
      </c>
      <c r="F1673" s="62" t="s">
        <v>11826</v>
      </c>
      <c r="G1673" s="3" t="s">
        <v>13287</v>
      </c>
      <c r="H1673" s="183">
        <v>0.62348178137651822</v>
      </c>
    </row>
    <row r="1674" spans="1:8" ht="30">
      <c r="A1674" s="62">
        <v>1672</v>
      </c>
      <c r="B1674" s="76" t="s">
        <v>13398</v>
      </c>
      <c r="C1674" s="33" t="str">
        <f t="shared" si="52"/>
        <v>Yes</v>
      </c>
      <c r="D1674" s="30">
        <f t="shared" si="53"/>
        <v>1.89</v>
      </c>
      <c r="E1674" s="30">
        <v>5203</v>
      </c>
      <c r="F1674" s="62" t="s">
        <v>12635</v>
      </c>
      <c r="G1674" s="3" t="s">
        <v>13287</v>
      </c>
      <c r="H1674" s="183">
        <v>0.76518218623481771</v>
      </c>
    </row>
    <row r="1675" spans="1:8">
      <c r="A1675" s="62">
        <v>1673</v>
      </c>
      <c r="B1675" s="198" t="s">
        <v>13399</v>
      </c>
      <c r="C1675" s="33" t="str">
        <f t="shared" si="52"/>
        <v>Yes</v>
      </c>
      <c r="D1675" s="30">
        <f t="shared" si="53"/>
        <v>0.59</v>
      </c>
      <c r="E1675" s="48">
        <v>1624</v>
      </c>
      <c r="F1675" s="62" t="s">
        <v>12635</v>
      </c>
      <c r="G1675" s="3" t="s">
        <v>13287</v>
      </c>
      <c r="H1675" s="183">
        <v>0.23886639676113358</v>
      </c>
    </row>
    <row r="1676" spans="1:8">
      <c r="A1676" s="62">
        <v>1674</v>
      </c>
      <c r="B1676" s="173" t="s">
        <v>13400</v>
      </c>
      <c r="C1676" s="33" t="str">
        <f t="shared" si="52"/>
        <v>Yes</v>
      </c>
      <c r="D1676" s="30">
        <f t="shared" si="53"/>
        <v>1.04</v>
      </c>
      <c r="E1676" s="30">
        <v>2863</v>
      </c>
      <c r="F1676" s="62" t="s">
        <v>12635</v>
      </c>
      <c r="G1676" s="3" t="s">
        <v>13287</v>
      </c>
      <c r="H1676" s="183">
        <v>0.42105263157894735</v>
      </c>
    </row>
    <row r="1677" spans="1:8" ht="30">
      <c r="A1677" s="62">
        <v>1675</v>
      </c>
      <c r="B1677" s="76" t="s">
        <v>13401</v>
      </c>
      <c r="C1677" s="33" t="str">
        <f t="shared" si="52"/>
        <v>Yes</v>
      </c>
      <c r="D1677" s="30">
        <f t="shared" si="53"/>
        <v>3.4699999999999998</v>
      </c>
      <c r="E1677" s="30">
        <v>9553</v>
      </c>
      <c r="F1677" s="62" t="s">
        <v>12635</v>
      </c>
      <c r="G1677" s="3" t="s">
        <v>13287</v>
      </c>
      <c r="H1677" s="183">
        <v>1.4048582995951415</v>
      </c>
    </row>
    <row r="1678" spans="1:8">
      <c r="A1678" s="62">
        <v>1676</v>
      </c>
      <c r="B1678" s="173" t="s">
        <v>13402</v>
      </c>
      <c r="C1678" s="33" t="str">
        <f t="shared" si="52"/>
        <v>Yes</v>
      </c>
      <c r="D1678" s="30">
        <f t="shared" si="53"/>
        <v>0.51</v>
      </c>
      <c r="E1678" s="30">
        <v>1404</v>
      </c>
      <c r="F1678" s="62" t="s">
        <v>12635</v>
      </c>
      <c r="G1678" s="3" t="s">
        <v>13287</v>
      </c>
      <c r="H1678" s="183">
        <v>0.20647773279352225</v>
      </c>
    </row>
    <row r="1679" spans="1:8">
      <c r="A1679" s="62">
        <v>1677</v>
      </c>
      <c r="B1679" s="173" t="s">
        <v>13403</v>
      </c>
      <c r="C1679" s="33" t="str">
        <f t="shared" si="52"/>
        <v>No</v>
      </c>
      <c r="D1679" s="30">
        <f t="shared" si="53"/>
        <v>4.9400000000000004</v>
      </c>
      <c r="E1679" s="30">
        <v>13600</v>
      </c>
      <c r="F1679" s="62" t="s">
        <v>12635</v>
      </c>
      <c r="G1679" s="3" t="s">
        <v>13287</v>
      </c>
      <c r="H1679" s="183">
        <v>2</v>
      </c>
    </row>
    <row r="1680" spans="1:8">
      <c r="A1680" s="62">
        <v>1678</v>
      </c>
      <c r="B1680" s="191" t="s">
        <v>13404</v>
      </c>
      <c r="C1680" s="33" t="str">
        <f t="shared" si="52"/>
        <v>Yes</v>
      </c>
      <c r="D1680" s="30">
        <f t="shared" si="53"/>
        <v>1.8699999999999999</v>
      </c>
      <c r="E1680" s="30">
        <v>5148</v>
      </c>
      <c r="F1680" s="62" t="s">
        <v>12635</v>
      </c>
      <c r="G1680" s="3" t="s">
        <v>13287</v>
      </c>
      <c r="H1680" s="183">
        <v>0.75708502024291491</v>
      </c>
    </row>
    <row r="1681" spans="1:8">
      <c r="A1681" s="62">
        <v>1679</v>
      </c>
      <c r="B1681" s="22" t="s">
        <v>13405</v>
      </c>
      <c r="C1681" s="33" t="str">
        <f t="shared" si="52"/>
        <v>Yes</v>
      </c>
      <c r="D1681" s="30">
        <f t="shared" si="53"/>
        <v>1.3900000000000001</v>
      </c>
      <c r="E1681" s="30">
        <v>3827</v>
      </c>
      <c r="F1681" s="62" t="s">
        <v>12635</v>
      </c>
      <c r="G1681" s="3" t="s">
        <v>13287</v>
      </c>
      <c r="H1681" s="183">
        <v>0.56275303643724695</v>
      </c>
    </row>
    <row r="1682" spans="1:8">
      <c r="A1682" s="62">
        <v>1680</v>
      </c>
      <c r="B1682" s="173" t="s">
        <v>13406</v>
      </c>
      <c r="C1682" s="33" t="str">
        <f t="shared" si="52"/>
        <v>Yes</v>
      </c>
      <c r="D1682" s="30">
        <f t="shared" si="53"/>
        <v>0.67</v>
      </c>
      <c r="E1682" s="30">
        <v>1845</v>
      </c>
      <c r="F1682" s="62" t="s">
        <v>12635</v>
      </c>
      <c r="G1682" s="3" t="s">
        <v>13287</v>
      </c>
      <c r="H1682" s="183">
        <v>0.27125506072874495</v>
      </c>
    </row>
    <row r="1683" spans="1:8">
      <c r="A1683" s="62">
        <v>1681</v>
      </c>
      <c r="B1683" s="201" t="s">
        <v>13407</v>
      </c>
      <c r="C1683" s="33" t="str">
        <f t="shared" si="52"/>
        <v>Yes</v>
      </c>
      <c r="D1683" s="30">
        <f t="shared" si="53"/>
        <v>4.53</v>
      </c>
      <c r="E1683" s="30">
        <v>12471</v>
      </c>
      <c r="F1683" s="62" t="s">
        <v>12635</v>
      </c>
      <c r="G1683" s="3" t="s">
        <v>13287</v>
      </c>
      <c r="H1683" s="183">
        <v>1.8340080971659918</v>
      </c>
    </row>
    <row r="1684" spans="1:8">
      <c r="A1684" s="62">
        <v>1682</v>
      </c>
      <c r="B1684" s="201" t="s">
        <v>13408</v>
      </c>
      <c r="C1684" s="33" t="str">
        <f t="shared" si="52"/>
        <v>Yes</v>
      </c>
      <c r="D1684" s="30">
        <f t="shared" si="53"/>
        <v>0.31</v>
      </c>
      <c r="E1684" s="30">
        <v>1000</v>
      </c>
      <c r="F1684" s="62" t="s">
        <v>12635</v>
      </c>
      <c r="G1684" s="3" t="s">
        <v>13287</v>
      </c>
      <c r="H1684" s="183">
        <v>0.12550607287449392</v>
      </c>
    </row>
    <row r="1685" spans="1:8">
      <c r="A1685" s="62">
        <v>1683</v>
      </c>
      <c r="B1685" s="22" t="s">
        <v>13409</v>
      </c>
      <c r="C1685" s="33" t="str">
        <f t="shared" si="52"/>
        <v>Yes</v>
      </c>
      <c r="D1685" s="30">
        <f t="shared" si="53"/>
        <v>2.25</v>
      </c>
      <c r="E1685" s="30">
        <v>6194</v>
      </c>
      <c r="F1685" s="62" t="s">
        <v>12635</v>
      </c>
      <c r="G1685" s="3" t="s">
        <v>13287</v>
      </c>
      <c r="H1685" s="183">
        <v>0.91093117408906876</v>
      </c>
    </row>
    <row r="1686" spans="1:8">
      <c r="A1686" s="62">
        <v>1684</v>
      </c>
      <c r="B1686" s="173" t="s">
        <v>13410</v>
      </c>
      <c r="C1686" s="33" t="str">
        <f t="shared" si="52"/>
        <v>Yes</v>
      </c>
      <c r="D1686" s="30">
        <f t="shared" si="53"/>
        <v>1.47</v>
      </c>
      <c r="E1686" s="30">
        <v>4047</v>
      </c>
      <c r="F1686" s="62" t="s">
        <v>12635</v>
      </c>
      <c r="G1686" s="3" t="s">
        <v>13287</v>
      </c>
      <c r="H1686" s="183">
        <v>0.59514170040485825</v>
      </c>
    </row>
    <row r="1687" spans="1:8">
      <c r="A1687" s="62">
        <v>1685</v>
      </c>
      <c r="B1687" s="173" t="s">
        <v>13411</v>
      </c>
      <c r="C1687" s="33" t="str">
        <f t="shared" si="52"/>
        <v>Yes</v>
      </c>
      <c r="D1687" s="30">
        <f t="shared" si="53"/>
        <v>1.38</v>
      </c>
      <c r="E1687" s="30">
        <v>3799</v>
      </c>
      <c r="F1687" s="62" t="s">
        <v>12635</v>
      </c>
      <c r="G1687" s="3" t="s">
        <v>13287</v>
      </c>
      <c r="H1687" s="183">
        <v>0.55870445344129549</v>
      </c>
    </row>
    <row r="1688" spans="1:8">
      <c r="A1688" s="62">
        <v>1686</v>
      </c>
      <c r="B1688" s="22" t="s">
        <v>13412</v>
      </c>
      <c r="C1688" s="33" t="str">
        <f t="shared" si="52"/>
        <v>Yes</v>
      </c>
      <c r="D1688" s="30">
        <f t="shared" si="53"/>
        <v>2.4</v>
      </c>
      <c r="E1688" s="30">
        <v>6607</v>
      </c>
      <c r="F1688" s="62" t="s">
        <v>12635</v>
      </c>
      <c r="G1688" s="3" t="s">
        <v>13287</v>
      </c>
      <c r="H1688" s="183">
        <v>0.97165991902833992</v>
      </c>
    </row>
    <row r="1689" spans="1:8">
      <c r="A1689" s="62">
        <v>1687</v>
      </c>
      <c r="B1689" s="22" t="s">
        <v>13413</v>
      </c>
      <c r="C1689" s="33" t="str">
        <f t="shared" si="52"/>
        <v>Yes</v>
      </c>
      <c r="D1689" s="30">
        <f t="shared" si="53"/>
        <v>1.1099999999999999</v>
      </c>
      <c r="E1689" s="30">
        <v>3056</v>
      </c>
      <c r="F1689" s="62" t="s">
        <v>12635</v>
      </c>
      <c r="G1689" s="3" t="s">
        <v>13287</v>
      </c>
      <c r="H1689" s="183">
        <v>0.4493927125506072</v>
      </c>
    </row>
    <row r="1690" spans="1:8">
      <c r="A1690" s="62">
        <v>1688</v>
      </c>
      <c r="B1690" s="191" t="s">
        <v>13414</v>
      </c>
      <c r="C1690" s="33" t="str">
        <f t="shared" si="52"/>
        <v>Yes</v>
      </c>
      <c r="D1690" s="30">
        <f t="shared" si="53"/>
        <v>1.77</v>
      </c>
      <c r="E1690" s="30">
        <v>4873</v>
      </c>
      <c r="F1690" s="62" t="s">
        <v>12635</v>
      </c>
      <c r="G1690" s="3" t="s">
        <v>13287</v>
      </c>
      <c r="H1690" s="183">
        <v>0.7165991902834008</v>
      </c>
    </row>
    <row r="1691" spans="1:8">
      <c r="A1691" s="62">
        <v>1689</v>
      </c>
      <c r="B1691" s="173" t="s">
        <v>13415</v>
      </c>
      <c r="C1691" s="33" t="str">
        <f t="shared" si="52"/>
        <v>Yes</v>
      </c>
      <c r="D1691" s="30">
        <f t="shared" si="53"/>
        <v>2.7099999999999995</v>
      </c>
      <c r="E1691" s="30">
        <v>7461</v>
      </c>
      <c r="F1691" s="62" t="s">
        <v>12635</v>
      </c>
      <c r="G1691" s="3" t="s">
        <v>13287</v>
      </c>
      <c r="H1691" s="183">
        <v>1.0971659919028338</v>
      </c>
    </row>
    <row r="1692" spans="1:8">
      <c r="A1692" s="62">
        <v>1690</v>
      </c>
      <c r="B1692" s="198" t="s">
        <v>13416</v>
      </c>
      <c r="C1692" s="33" t="str">
        <f t="shared" si="52"/>
        <v>Yes</v>
      </c>
      <c r="D1692" s="30">
        <f t="shared" si="53"/>
        <v>1.8299999999999998</v>
      </c>
      <c r="E1692" s="48">
        <v>5038</v>
      </c>
      <c r="F1692" s="62" t="s">
        <v>12635</v>
      </c>
      <c r="G1692" s="3" t="s">
        <v>13287</v>
      </c>
      <c r="H1692" s="183">
        <v>0.7408906882591092</v>
      </c>
    </row>
    <row r="1693" spans="1:8">
      <c r="A1693" s="62">
        <v>1691</v>
      </c>
      <c r="B1693" s="191" t="s">
        <v>13417</v>
      </c>
      <c r="C1693" s="33" t="str">
        <f t="shared" si="52"/>
        <v>Yes</v>
      </c>
      <c r="D1693" s="30">
        <f t="shared" si="53"/>
        <v>2.9600000000000004</v>
      </c>
      <c r="E1693" s="30">
        <v>8149</v>
      </c>
      <c r="F1693" s="62" t="s">
        <v>12635</v>
      </c>
      <c r="G1693" s="3" t="s">
        <v>13287</v>
      </c>
      <c r="H1693" s="183">
        <v>1.1983805668016194</v>
      </c>
    </row>
    <row r="1694" spans="1:8">
      <c r="A1694" s="62">
        <v>1692</v>
      </c>
      <c r="B1694" s="173" t="s">
        <v>13418</v>
      </c>
      <c r="C1694" s="33" t="str">
        <f t="shared" si="52"/>
        <v>Yes</v>
      </c>
      <c r="D1694" s="30">
        <f t="shared" si="53"/>
        <v>2.7800000000000002</v>
      </c>
      <c r="E1694" s="30">
        <v>7653</v>
      </c>
      <c r="F1694" s="62" t="s">
        <v>12635</v>
      </c>
      <c r="G1694" s="3" t="s">
        <v>13287</v>
      </c>
      <c r="H1694" s="183">
        <v>1.1255060728744939</v>
      </c>
    </row>
    <row r="1695" spans="1:8">
      <c r="A1695" s="62">
        <v>1693</v>
      </c>
      <c r="B1695" s="22" t="s">
        <v>13419</v>
      </c>
      <c r="C1695" s="33" t="str">
        <f t="shared" si="52"/>
        <v>Yes</v>
      </c>
      <c r="D1695" s="30">
        <f t="shared" si="53"/>
        <v>3.44</v>
      </c>
      <c r="E1695" s="30">
        <v>9470</v>
      </c>
      <c r="F1695" s="62" t="s">
        <v>12635</v>
      </c>
      <c r="G1695" s="3" t="s">
        <v>13287</v>
      </c>
      <c r="H1695" s="183">
        <v>1.3927125506072873</v>
      </c>
    </row>
    <row r="1696" spans="1:8">
      <c r="A1696" s="62">
        <v>1694</v>
      </c>
      <c r="B1696" s="191" t="s">
        <v>13420</v>
      </c>
      <c r="C1696" s="33" t="str">
        <f t="shared" si="52"/>
        <v>Yes</v>
      </c>
      <c r="D1696" s="30">
        <f t="shared" si="53"/>
        <v>0.84000000000000008</v>
      </c>
      <c r="E1696" s="30">
        <v>2313</v>
      </c>
      <c r="F1696" s="62" t="s">
        <v>12635</v>
      </c>
      <c r="G1696" s="3" t="s">
        <v>13287</v>
      </c>
      <c r="H1696" s="183">
        <v>0.34008097165991902</v>
      </c>
    </row>
    <row r="1697" spans="1:8">
      <c r="A1697" s="62">
        <v>1695</v>
      </c>
      <c r="B1697" s="173" t="s">
        <v>13421</v>
      </c>
      <c r="C1697" s="33" t="str">
        <f t="shared" si="52"/>
        <v>Yes</v>
      </c>
      <c r="D1697" s="30">
        <f t="shared" si="53"/>
        <v>1.04</v>
      </c>
      <c r="E1697" s="30">
        <v>2863</v>
      </c>
      <c r="F1697" s="62" t="s">
        <v>12635</v>
      </c>
      <c r="G1697" s="3" t="s">
        <v>13287</v>
      </c>
      <c r="H1697" s="183">
        <v>0.42105263157894735</v>
      </c>
    </row>
    <row r="1698" spans="1:8">
      <c r="A1698" s="62">
        <v>1696</v>
      </c>
      <c r="B1698" s="191" t="s">
        <v>13422</v>
      </c>
      <c r="C1698" s="33" t="str">
        <f t="shared" si="52"/>
        <v>Yes</v>
      </c>
      <c r="D1698" s="30">
        <f t="shared" si="53"/>
        <v>3</v>
      </c>
      <c r="E1698" s="30">
        <v>8259</v>
      </c>
      <c r="F1698" s="62" t="s">
        <v>12635</v>
      </c>
      <c r="G1698" s="3" t="s">
        <v>13287</v>
      </c>
      <c r="H1698" s="183">
        <v>1.214574898785425</v>
      </c>
    </row>
    <row r="1699" spans="1:8">
      <c r="A1699" s="62">
        <v>1697</v>
      </c>
      <c r="B1699" s="203" t="s">
        <v>13423</v>
      </c>
      <c r="C1699" s="33" t="str">
        <f t="shared" si="52"/>
        <v>Yes</v>
      </c>
      <c r="D1699" s="30">
        <f t="shared" si="53"/>
        <v>0.94</v>
      </c>
      <c r="E1699" s="30">
        <v>2588</v>
      </c>
      <c r="F1699" s="62" t="s">
        <v>12635</v>
      </c>
      <c r="G1699" s="3" t="s">
        <v>13287</v>
      </c>
      <c r="H1699" s="183">
        <v>0.38056680161943313</v>
      </c>
    </row>
    <row r="1700" spans="1:8">
      <c r="A1700" s="62">
        <v>1698</v>
      </c>
      <c r="B1700" s="195" t="s">
        <v>13424</v>
      </c>
      <c r="C1700" s="33" t="str">
        <f t="shared" si="52"/>
        <v>Yes</v>
      </c>
      <c r="D1700" s="30">
        <f t="shared" si="53"/>
        <v>2.09</v>
      </c>
      <c r="E1700" s="48">
        <v>5754</v>
      </c>
      <c r="F1700" s="62" t="s">
        <v>12635</v>
      </c>
      <c r="G1700" s="3" t="s">
        <v>13287</v>
      </c>
      <c r="H1700" s="183">
        <v>0.84615384615384603</v>
      </c>
    </row>
    <row r="1701" spans="1:8">
      <c r="A1701" s="62">
        <v>1699</v>
      </c>
      <c r="B1701" s="191" t="s">
        <v>13425</v>
      </c>
      <c r="C1701" s="33" t="str">
        <f t="shared" si="52"/>
        <v>Yes</v>
      </c>
      <c r="D1701" s="30">
        <f t="shared" si="53"/>
        <v>2.09</v>
      </c>
      <c r="E1701" s="30">
        <v>5754</v>
      </c>
      <c r="F1701" s="62" t="s">
        <v>12635</v>
      </c>
      <c r="G1701" s="3" t="s">
        <v>13287</v>
      </c>
      <c r="H1701" s="183">
        <v>0.84615384615384603</v>
      </c>
    </row>
    <row r="1702" spans="1:8">
      <c r="A1702" s="62">
        <v>1700</v>
      </c>
      <c r="B1702" s="173" t="s">
        <v>13426</v>
      </c>
      <c r="C1702" s="33" t="str">
        <f t="shared" si="52"/>
        <v>Yes</v>
      </c>
      <c r="D1702" s="30">
        <f t="shared" si="53"/>
        <v>1.08</v>
      </c>
      <c r="E1702" s="30">
        <v>2973</v>
      </c>
      <c r="F1702" s="62" t="s">
        <v>12635</v>
      </c>
      <c r="G1702" s="3" t="s">
        <v>13287</v>
      </c>
      <c r="H1702" s="183">
        <v>0.43724696356275305</v>
      </c>
    </row>
    <row r="1703" spans="1:8">
      <c r="A1703" s="62">
        <v>1701</v>
      </c>
      <c r="B1703" s="203" t="s">
        <v>13427</v>
      </c>
      <c r="C1703" s="33" t="str">
        <f t="shared" si="52"/>
        <v>Yes</v>
      </c>
      <c r="D1703" s="30">
        <f t="shared" si="53"/>
        <v>0.91999999999999993</v>
      </c>
      <c r="E1703" s="48">
        <v>2533</v>
      </c>
      <c r="F1703" s="62" t="s">
        <v>12635</v>
      </c>
      <c r="G1703" s="3" t="s">
        <v>13287</v>
      </c>
      <c r="H1703" s="183">
        <v>0.37246963562753033</v>
      </c>
    </row>
    <row r="1704" spans="1:8">
      <c r="A1704" s="62">
        <v>1702</v>
      </c>
      <c r="B1704" s="201" t="s">
        <v>13428</v>
      </c>
      <c r="C1704" s="33" t="str">
        <f t="shared" si="52"/>
        <v>No</v>
      </c>
      <c r="D1704" s="30">
        <f t="shared" si="53"/>
        <v>4.9400000000000004</v>
      </c>
      <c r="E1704" s="30">
        <v>13600</v>
      </c>
      <c r="F1704" s="62" t="s">
        <v>12635</v>
      </c>
      <c r="G1704" s="3" t="s">
        <v>13287</v>
      </c>
      <c r="H1704" s="183">
        <v>2</v>
      </c>
    </row>
    <row r="1705" spans="1:8">
      <c r="A1705" s="62">
        <v>1703</v>
      </c>
      <c r="B1705" s="173" t="s">
        <v>13429</v>
      </c>
      <c r="C1705" s="33" t="str">
        <f t="shared" si="52"/>
        <v>Yes</v>
      </c>
      <c r="D1705" s="30">
        <f t="shared" si="53"/>
        <v>1.54</v>
      </c>
      <c r="E1705" s="30">
        <v>4240</v>
      </c>
      <c r="F1705" s="62" t="s">
        <v>12635</v>
      </c>
      <c r="G1705" s="3" t="s">
        <v>13287</v>
      </c>
      <c r="H1705" s="183">
        <v>0.62348178137651822</v>
      </c>
    </row>
    <row r="1706" spans="1:8">
      <c r="A1706" s="62">
        <v>1704</v>
      </c>
      <c r="B1706" s="173" t="s">
        <v>13430</v>
      </c>
      <c r="C1706" s="33" t="str">
        <f t="shared" si="52"/>
        <v>Yes</v>
      </c>
      <c r="D1706" s="30">
        <f t="shared" si="53"/>
        <v>3.8</v>
      </c>
      <c r="E1706" s="30">
        <v>10462</v>
      </c>
      <c r="F1706" s="62" t="s">
        <v>12635</v>
      </c>
      <c r="G1706" s="3" t="s">
        <v>13287</v>
      </c>
      <c r="H1706" s="183">
        <v>1.5384615384615383</v>
      </c>
    </row>
    <row r="1707" spans="1:8">
      <c r="A1707" s="62">
        <v>1705</v>
      </c>
      <c r="B1707" s="173" t="s">
        <v>13431</v>
      </c>
      <c r="C1707" s="33" t="str">
        <f t="shared" si="52"/>
        <v>Yes</v>
      </c>
      <c r="D1707" s="30">
        <f t="shared" si="53"/>
        <v>1.75</v>
      </c>
      <c r="E1707" s="30">
        <v>4818</v>
      </c>
      <c r="F1707" s="62" t="s">
        <v>12635</v>
      </c>
      <c r="G1707" s="3" t="s">
        <v>13287</v>
      </c>
      <c r="H1707" s="183">
        <v>0.70850202429149789</v>
      </c>
    </row>
    <row r="1708" spans="1:8">
      <c r="A1708" s="62">
        <v>1706</v>
      </c>
      <c r="B1708" s="201" t="s">
        <v>13432</v>
      </c>
      <c r="C1708" s="33" t="str">
        <f t="shared" si="52"/>
        <v>Yes</v>
      </c>
      <c r="D1708" s="30">
        <f t="shared" si="53"/>
        <v>1.1600000000000001</v>
      </c>
      <c r="E1708" s="48">
        <v>3194</v>
      </c>
      <c r="F1708" s="62" t="s">
        <v>12635</v>
      </c>
      <c r="G1708" s="3" t="s">
        <v>13287</v>
      </c>
      <c r="H1708" s="183">
        <v>0.46963562753036442</v>
      </c>
    </row>
    <row r="1709" spans="1:8">
      <c r="A1709" s="62">
        <v>1707</v>
      </c>
      <c r="B1709" s="202" t="s">
        <v>13433</v>
      </c>
      <c r="C1709" s="33" t="str">
        <f t="shared" si="52"/>
        <v>Yes</v>
      </c>
      <c r="D1709" s="30">
        <f t="shared" si="53"/>
        <v>0.51</v>
      </c>
      <c r="E1709" s="30">
        <v>1404</v>
      </c>
      <c r="F1709" s="62" t="s">
        <v>12635</v>
      </c>
      <c r="G1709" s="3" t="s">
        <v>13287</v>
      </c>
      <c r="H1709" s="183">
        <v>0.20647773279352225</v>
      </c>
    </row>
    <row r="1710" spans="1:8">
      <c r="A1710" s="62">
        <v>1708</v>
      </c>
      <c r="B1710" s="173" t="s">
        <v>13434</v>
      </c>
      <c r="C1710" s="33" t="str">
        <f t="shared" si="52"/>
        <v>Yes</v>
      </c>
      <c r="D1710" s="30">
        <f t="shared" si="53"/>
        <v>3.44</v>
      </c>
      <c r="E1710" s="30">
        <v>9470</v>
      </c>
      <c r="F1710" s="62" t="s">
        <v>12635</v>
      </c>
      <c r="G1710" s="3" t="s">
        <v>13287</v>
      </c>
      <c r="H1710" s="183">
        <v>1.3927125506072873</v>
      </c>
    </row>
    <row r="1711" spans="1:8">
      <c r="A1711" s="62">
        <v>1709</v>
      </c>
      <c r="B1711" s="173" t="s">
        <v>13435</v>
      </c>
      <c r="C1711" s="33" t="str">
        <f t="shared" si="52"/>
        <v>Yes</v>
      </c>
      <c r="D1711" s="30">
        <f t="shared" si="53"/>
        <v>2.5</v>
      </c>
      <c r="E1711" s="30">
        <v>6883</v>
      </c>
      <c r="F1711" s="62" t="s">
        <v>12635</v>
      </c>
      <c r="G1711" s="3" t="s">
        <v>13287</v>
      </c>
      <c r="H1711" s="183">
        <v>1.0121457489878543</v>
      </c>
    </row>
    <row r="1712" spans="1:8">
      <c r="A1712" s="62">
        <v>1710</v>
      </c>
      <c r="B1712" s="191" t="s">
        <v>13436</v>
      </c>
      <c r="C1712" s="33" t="str">
        <f t="shared" si="52"/>
        <v>Yes</v>
      </c>
      <c r="D1712" s="30">
        <f t="shared" si="53"/>
        <v>0.2</v>
      </c>
      <c r="E1712" s="30">
        <v>1000</v>
      </c>
      <c r="F1712" s="62" t="s">
        <v>12635</v>
      </c>
      <c r="G1712" s="3" t="s">
        <v>13287</v>
      </c>
      <c r="H1712" s="183">
        <v>8.0971659919028341E-2</v>
      </c>
    </row>
    <row r="1713" spans="1:8">
      <c r="A1713" s="62">
        <v>1711</v>
      </c>
      <c r="B1713" s="191" t="s">
        <v>13437</v>
      </c>
      <c r="C1713" s="33" t="str">
        <f t="shared" si="52"/>
        <v>Yes</v>
      </c>
      <c r="D1713" s="30">
        <f t="shared" si="53"/>
        <v>2.7417000000000002</v>
      </c>
      <c r="E1713" s="30">
        <v>7548</v>
      </c>
      <c r="F1713" s="62" t="s">
        <v>12635</v>
      </c>
      <c r="G1713" s="3" t="s">
        <v>13287</v>
      </c>
      <c r="H1713" s="183">
        <v>1.1100000000000001</v>
      </c>
    </row>
    <row r="1714" spans="1:8">
      <c r="A1714" s="62">
        <v>1712</v>
      </c>
      <c r="B1714" s="173" t="s">
        <v>13438</v>
      </c>
      <c r="C1714" s="33" t="str">
        <f t="shared" si="52"/>
        <v>Yes</v>
      </c>
      <c r="D1714" s="30">
        <f t="shared" si="53"/>
        <v>3.4200000000000004</v>
      </c>
      <c r="E1714" s="30">
        <v>9415</v>
      </c>
      <c r="F1714" s="62" t="s">
        <v>12635</v>
      </c>
      <c r="G1714" s="3" t="s">
        <v>13287</v>
      </c>
      <c r="H1714" s="183">
        <v>1.3846153846153846</v>
      </c>
    </row>
    <row r="1715" spans="1:8">
      <c r="A1715" s="62">
        <v>1713</v>
      </c>
      <c r="B1715" s="198" t="s">
        <v>13439</v>
      </c>
      <c r="C1715" s="33" t="str">
        <f t="shared" si="52"/>
        <v>Yes</v>
      </c>
      <c r="D1715" s="30">
        <f t="shared" si="53"/>
        <v>0.3</v>
      </c>
      <c r="E1715" s="30">
        <v>1000</v>
      </c>
      <c r="F1715" s="62" t="s">
        <v>12635</v>
      </c>
      <c r="G1715" s="3" t="s">
        <v>13287</v>
      </c>
      <c r="H1715" s="183">
        <v>0.12145748987854249</v>
      </c>
    </row>
    <row r="1716" spans="1:8">
      <c r="A1716" s="62">
        <v>1714</v>
      </c>
      <c r="B1716" s="173" t="s">
        <v>13440</v>
      </c>
      <c r="C1716" s="33" t="str">
        <f t="shared" si="52"/>
        <v>Yes</v>
      </c>
      <c r="D1716" s="30">
        <f t="shared" si="53"/>
        <v>0.71000000000000008</v>
      </c>
      <c r="E1716" s="30">
        <v>1955</v>
      </c>
      <c r="F1716" s="62" t="s">
        <v>12635</v>
      </c>
      <c r="G1716" s="3" t="s">
        <v>13287</v>
      </c>
      <c r="H1716" s="183">
        <v>0.2874493927125506</v>
      </c>
    </row>
    <row r="1717" spans="1:8" ht="30">
      <c r="A1717" s="62">
        <v>1715</v>
      </c>
      <c r="B1717" s="76" t="s">
        <v>13441</v>
      </c>
      <c r="C1717" s="33" t="str">
        <f t="shared" si="52"/>
        <v>Yes</v>
      </c>
      <c r="D1717" s="30">
        <f t="shared" si="53"/>
        <v>3.8</v>
      </c>
      <c r="E1717" s="30">
        <v>10462</v>
      </c>
      <c r="F1717" s="62" t="s">
        <v>12635</v>
      </c>
      <c r="G1717" s="3" t="s">
        <v>13287</v>
      </c>
      <c r="H1717" s="183">
        <v>1.5384615384615383</v>
      </c>
    </row>
    <row r="1718" spans="1:8">
      <c r="A1718" s="62">
        <v>1716</v>
      </c>
      <c r="B1718" s="173" t="s">
        <v>13442</v>
      </c>
      <c r="C1718" s="33" t="str">
        <f t="shared" si="52"/>
        <v>Yes</v>
      </c>
      <c r="D1718" s="30">
        <f t="shared" si="53"/>
        <v>1.54</v>
      </c>
      <c r="E1718" s="30">
        <v>4240</v>
      </c>
      <c r="F1718" s="62" t="s">
        <v>12635</v>
      </c>
      <c r="G1718" s="3" t="s">
        <v>13287</v>
      </c>
      <c r="H1718" s="183">
        <v>0.62348178137651822</v>
      </c>
    </row>
    <row r="1719" spans="1:8">
      <c r="A1719" s="62">
        <v>1717</v>
      </c>
      <c r="B1719" s="191" t="s">
        <v>13443</v>
      </c>
      <c r="C1719" s="33" t="str">
        <f t="shared" si="52"/>
        <v>Yes</v>
      </c>
      <c r="D1719" s="30">
        <f t="shared" si="53"/>
        <v>1.69</v>
      </c>
      <c r="E1719" s="30">
        <v>4653</v>
      </c>
      <c r="F1719" s="62" t="s">
        <v>12635</v>
      </c>
      <c r="G1719" s="3" t="s">
        <v>13287</v>
      </c>
      <c r="H1719" s="183">
        <v>0.68421052631578938</v>
      </c>
    </row>
    <row r="1720" spans="1:8">
      <c r="A1720" s="62">
        <v>1718</v>
      </c>
      <c r="B1720" s="198" t="s">
        <v>13444</v>
      </c>
      <c r="C1720" s="33" t="str">
        <f t="shared" si="52"/>
        <v>Yes</v>
      </c>
      <c r="D1720" s="30">
        <f t="shared" si="53"/>
        <v>0.70000000000000007</v>
      </c>
      <c r="E1720" s="48">
        <v>1927</v>
      </c>
      <c r="F1720" s="62" t="s">
        <v>12635</v>
      </c>
      <c r="G1720" s="3" t="s">
        <v>13287</v>
      </c>
      <c r="H1720" s="183">
        <v>0.2834008097165992</v>
      </c>
    </row>
    <row r="1721" spans="1:8">
      <c r="A1721" s="62">
        <v>1719</v>
      </c>
      <c r="B1721" s="173" t="s">
        <v>13445</v>
      </c>
      <c r="C1721" s="33" t="str">
        <f t="shared" si="52"/>
        <v>Yes</v>
      </c>
      <c r="D1721" s="30">
        <f t="shared" si="53"/>
        <v>1.54</v>
      </c>
      <c r="E1721" s="30">
        <v>4240</v>
      </c>
      <c r="F1721" s="62" t="s">
        <v>12635</v>
      </c>
      <c r="G1721" s="3" t="s">
        <v>13287</v>
      </c>
      <c r="H1721" s="183">
        <v>0.62348178137651822</v>
      </c>
    </row>
    <row r="1722" spans="1:8">
      <c r="A1722" s="62">
        <v>1720</v>
      </c>
      <c r="B1722" s="22" t="s">
        <v>13446</v>
      </c>
      <c r="C1722" s="33" t="str">
        <f t="shared" si="52"/>
        <v>Yes</v>
      </c>
      <c r="D1722" s="30">
        <f t="shared" si="53"/>
        <v>2.25</v>
      </c>
      <c r="E1722" s="30">
        <v>6194</v>
      </c>
      <c r="F1722" s="62" t="s">
        <v>12635</v>
      </c>
      <c r="G1722" s="3" t="s">
        <v>13287</v>
      </c>
      <c r="H1722" s="183">
        <v>0.91093117408906876</v>
      </c>
    </row>
    <row r="1723" spans="1:8">
      <c r="A1723" s="62">
        <v>1721</v>
      </c>
      <c r="B1723" s="173" t="s">
        <v>13447</v>
      </c>
      <c r="C1723" s="33" t="str">
        <f t="shared" si="52"/>
        <v>Yes</v>
      </c>
      <c r="D1723" s="30">
        <f t="shared" si="53"/>
        <v>1.33</v>
      </c>
      <c r="E1723" s="30">
        <v>3662</v>
      </c>
      <c r="F1723" s="62" t="s">
        <v>12635</v>
      </c>
      <c r="G1723" s="3" t="s">
        <v>13287</v>
      </c>
      <c r="H1723" s="183">
        <v>0.53846153846153844</v>
      </c>
    </row>
    <row r="1724" spans="1:8">
      <c r="A1724" s="62">
        <v>1722</v>
      </c>
      <c r="B1724" s="203" t="s">
        <v>13448</v>
      </c>
      <c r="C1724" s="33" t="str">
        <f t="shared" si="52"/>
        <v>Yes</v>
      </c>
      <c r="D1724" s="30">
        <f t="shared" si="53"/>
        <v>0.69</v>
      </c>
      <c r="E1724" s="30">
        <v>1900</v>
      </c>
      <c r="F1724" s="62" t="s">
        <v>12635</v>
      </c>
      <c r="G1724" s="3" t="s">
        <v>13287</v>
      </c>
      <c r="H1724" s="183">
        <v>0.27935222672064774</v>
      </c>
    </row>
    <row r="1725" spans="1:8" ht="30">
      <c r="A1725" s="62">
        <v>1723</v>
      </c>
      <c r="B1725" s="51" t="s">
        <v>13449</v>
      </c>
      <c r="C1725" s="33" t="str">
        <f t="shared" si="52"/>
        <v>Yes</v>
      </c>
      <c r="D1725" s="30">
        <f t="shared" si="53"/>
        <v>2.1100000000000003</v>
      </c>
      <c r="E1725" s="48">
        <v>5809</v>
      </c>
      <c r="F1725" s="62" t="s">
        <v>12635</v>
      </c>
      <c r="G1725" s="3" t="s">
        <v>13287</v>
      </c>
      <c r="H1725" s="183">
        <v>0.85425101214574906</v>
      </c>
    </row>
    <row r="1726" spans="1:8">
      <c r="A1726" s="62">
        <v>1724</v>
      </c>
      <c r="B1726" s="201" t="s">
        <v>13450</v>
      </c>
      <c r="C1726" s="33" t="str">
        <f t="shared" si="52"/>
        <v>Yes</v>
      </c>
      <c r="D1726" s="30">
        <f t="shared" si="53"/>
        <v>0.67</v>
      </c>
      <c r="E1726" s="48">
        <v>1845</v>
      </c>
      <c r="F1726" s="62" t="s">
        <v>12635</v>
      </c>
      <c r="G1726" s="3" t="s">
        <v>13287</v>
      </c>
      <c r="H1726" s="183">
        <v>0.27125506072874495</v>
      </c>
    </row>
    <row r="1727" spans="1:8">
      <c r="A1727" s="62">
        <v>1725</v>
      </c>
      <c r="B1727" s="22" t="s">
        <v>13451</v>
      </c>
      <c r="C1727" s="33" t="str">
        <f t="shared" si="52"/>
        <v>Yes</v>
      </c>
      <c r="D1727" s="30">
        <f t="shared" si="53"/>
        <v>1.51</v>
      </c>
      <c r="E1727" s="30">
        <v>4157</v>
      </c>
      <c r="F1727" s="62" t="s">
        <v>12635</v>
      </c>
      <c r="G1727" s="3" t="s">
        <v>13287</v>
      </c>
      <c r="H1727" s="183">
        <v>0.61133603238866396</v>
      </c>
    </row>
    <row r="1728" spans="1:8">
      <c r="A1728" s="62">
        <v>1726</v>
      </c>
      <c r="B1728" s="22" t="s">
        <v>13452</v>
      </c>
      <c r="C1728" s="33" t="str">
        <f t="shared" si="52"/>
        <v>Yes</v>
      </c>
      <c r="D1728" s="30">
        <f t="shared" si="53"/>
        <v>1.53</v>
      </c>
      <c r="E1728" s="30">
        <v>4212</v>
      </c>
      <c r="F1728" s="62" t="s">
        <v>12635</v>
      </c>
      <c r="G1728" s="3" t="s">
        <v>13287</v>
      </c>
      <c r="H1728" s="183">
        <v>0.61943319838056676</v>
      </c>
    </row>
    <row r="1729" spans="1:8">
      <c r="A1729" s="62">
        <v>1727</v>
      </c>
      <c r="B1729" s="198" t="s">
        <v>13453</v>
      </c>
      <c r="C1729" s="33" t="str">
        <f t="shared" si="52"/>
        <v>Yes</v>
      </c>
      <c r="D1729" s="30">
        <f t="shared" si="53"/>
        <v>1.01</v>
      </c>
      <c r="E1729" s="48">
        <v>2781</v>
      </c>
      <c r="F1729" s="62" t="s">
        <v>12635</v>
      </c>
      <c r="G1729" s="3" t="s">
        <v>13287</v>
      </c>
      <c r="H1729" s="183">
        <v>0.40890688259109309</v>
      </c>
    </row>
    <row r="1730" spans="1:8">
      <c r="A1730" s="62">
        <v>1728</v>
      </c>
      <c r="B1730" s="191" t="s">
        <v>13454</v>
      </c>
      <c r="C1730" s="33" t="str">
        <f t="shared" si="52"/>
        <v>Yes</v>
      </c>
      <c r="D1730" s="30">
        <f t="shared" si="53"/>
        <v>3.08</v>
      </c>
      <c r="E1730" s="30">
        <v>8479</v>
      </c>
      <c r="F1730" s="62" t="s">
        <v>12635</v>
      </c>
      <c r="G1730" s="3" t="s">
        <v>13287</v>
      </c>
      <c r="H1730" s="183">
        <v>1.2469635627530364</v>
      </c>
    </row>
    <row r="1731" spans="1:8">
      <c r="A1731" s="62">
        <v>1729</v>
      </c>
      <c r="B1731" s="191" t="s">
        <v>13455</v>
      </c>
      <c r="C1731" s="33" t="str">
        <f t="shared" ref="C1731:C1794" si="54">IF(H1731=2,"No","Yes")</f>
        <v>Yes</v>
      </c>
      <c r="D1731" s="30">
        <f t="shared" si="53"/>
        <v>1.76</v>
      </c>
      <c r="E1731" s="30">
        <v>4845</v>
      </c>
      <c r="F1731" s="62" t="s">
        <v>12635</v>
      </c>
      <c r="G1731" s="3" t="s">
        <v>13287</v>
      </c>
      <c r="H1731" s="183">
        <v>0.71255060728744934</v>
      </c>
    </row>
    <row r="1732" spans="1:8">
      <c r="A1732" s="62">
        <v>1730</v>
      </c>
      <c r="B1732" s="173" t="s">
        <v>13456</v>
      </c>
      <c r="C1732" s="33" t="str">
        <f t="shared" si="54"/>
        <v>Yes</v>
      </c>
      <c r="D1732" s="30">
        <f t="shared" ref="D1732:D1795" si="55">H1732*2.47</f>
        <v>3.4200000000000004</v>
      </c>
      <c r="E1732" s="48">
        <v>9415</v>
      </c>
      <c r="F1732" s="62" t="s">
        <v>12635</v>
      </c>
      <c r="G1732" s="3" t="s">
        <v>13287</v>
      </c>
      <c r="H1732" s="183">
        <v>1.3846153846153846</v>
      </c>
    </row>
    <row r="1733" spans="1:8">
      <c r="A1733" s="62">
        <v>1731</v>
      </c>
      <c r="B1733" s="201" t="s">
        <v>13457</v>
      </c>
      <c r="C1733" s="33" t="str">
        <f t="shared" si="54"/>
        <v>Yes</v>
      </c>
      <c r="D1733" s="30">
        <f t="shared" si="55"/>
        <v>1.7400000000000002</v>
      </c>
      <c r="E1733" s="48">
        <v>4790</v>
      </c>
      <c r="F1733" s="62" t="s">
        <v>12635</v>
      </c>
      <c r="G1733" s="3" t="s">
        <v>13287</v>
      </c>
      <c r="H1733" s="183">
        <v>0.70445344129554655</v>
      </c>
    </row>
    <row r="1734" spans="1:8">
      <c r="A1734" s="62">
        <v>1732</v>
      </c>
      <c r="B1734" s="173" t="s">
        <v>13458</v>
      </c>
      <c r="C1734" s="33" t="str">
        <f t="shared" si="54"/>
        <v>Yes</v>
      </c>
      <c r="D1734" s="30">
        <f t="shared" si="55"/>
        <v>0.62</v>
      </c>
      <c r="E1734" s="30">
        <v>1707</v>
      </c>
      <c r="F1734" s="62" t="s">
        <v>12635</v>
      </c>
      <c r="G1734" s="3" t="s">
        <v>13287</v>
      </c>
      <c r="H1734" s="183">
        <v>0.25101214574898784</v>
      </c>
    </row>
    <row r="1735" spans="1:8">
      <c r="A1735" s="62">
        <v>1733</v>
      </c>
      <c r="B1735" s="22" t="s">
        <v>13459</v>
      </c>
      <c r="C1735" s="33" t="str">
        <f t="shared" si="54"/>
        <v>Yes</v>
      </c>
      <c r="D1735" s="30">
        <f t="shared" si="55"/>
        <v>0.3</v>
      </c>
      <c r="E1735" s="30">
        <v>1000</v>
      </c>
      <c r="F1735" s="62" t="s">
        <v>12635</v>
      </c>
      <c r="G1735" s="3" t="s">
        <v>13287</v>
      </c>
      <c r="H1735" s="183">
        <v>0.12145748987854249</v>
      </c>
    </row>
    <row r="1736" spans="1:8">
      <c r="A1736" s="62">
        <v>1734</v>
      </c>
      <c r="B1736" s="191" t="s">
        <v>13460</v>
      </c>
      <c r="C1736" s="33" t="str">
        <f t="shared" si="54"/>
        <v>Yes</v>
      </c>
      <c r="D1736" s="30">
        <f t="shared" si="55"/>
        <v>0.3</v>
      </c>
      <c r="E1736" s="30">
        <v>1000</v>
      </c>
      <c r="F1736" s="62" t="s">
        <v>12635</v>
      </c>
      <c r="G1736" s="3" t="s">
        <v>13287</v>
      </c>
      <c r="H1736" s="183">
        <v>0.12145748987854249</v>
      </c>
    </row>
    <row r="1737" spans="1:8">
      <c r="A1737" s="62">
        <v>1735</v>
      </c>
      <c r="B1737" s="173" t="s">
        <v>13461</v>
      </c>
      <c r="C1737" s="33" t="str">
        <f t="shared" si="54"/>
        <v>Yes</v>
      </c>
      <c r="D1737" s="30">
        <f t="shared" si="55"/>
        <v>0.45999999999999996</v>
      </c>
      <c r="E1737" s="30">
        <v>1266</v>
      </c>
      <c r="F1737" s="62" t="s">
        <v>12635</v>
      </c>
      <c r="G1737" s="3" t="s">
        <v>13287</v>
      </c>
      <c r="H1737" s="183">
        <v>0.18623481781376516</v>
      </c>
    </row>
    <row r="1738" spans="1:8">
      <c r="A1738" s="62">
        <v>1736</v>
      </c>
      <c r="B1738" s="191" t="s">
        <v>13462</v>
      </c>
      <c r="C1738" s="33" t="str">
        <f t="shared" si="54"/>
        <v>Yes</v>
      </c>
      <c r="D1738" s="30">
        <f t="shared" si="55"/>
        <v>1.4500000000000002</v>
      </c>
      <c r="E1738" s="30">
        <v>3992</v>
      </c>
      <c r="F1738" s="62" t="s">
        <v>12635</v>
      </c>
      <c r="G1738" s="3" t="s">
        <v>13287</v>
      </c>
      <c r="H1738" s="183">
        <v>0.58704453441295545</v>
      </c>
    </row>
    <row r="1739" spans="1:8">
      <c r="A1739" s="62">
        <v>1737</v>
      </c>
      <c r="B1739" s="22" t="s">
        <v>13463</v>
      </c>
      <c r="C1739" s="33" t="str">
        <f t="shared" si="54"/>
        <v>Yes</v>
      </c>
      <c r="D1739" s="30">
        <f t="shared" si="55"/>
        <v>1.3900000000000001</v>
      </c>
      <c r="E1739" s="30">
        <v>3827</v>
      </c>
      <c r="F1739" s="62" t="s">
        <v>12635</v>
      </c>
      <c r="G1739" s="3" t="s">
        <v>13287</v>
      </c>
      <c r="H1739" s="183">
        <v>0.56275303643724695</v>
      </c>
    </row>
    <row r="1740" spans="1:8">
      <c r="A1740" s="62">
        <v>1738</v>
      </c>
      <c r="B1740" s="173" t="s">
        <v>13464</v>
      </c>
      <c r="C1740" s="33" t="str">
        <f t="shared" si="54"/>
        <v>Yes</v>
      </c>
      <c r="D1740" s="30">
        <f t="shared" si="55"/>
        <v>2.11</v>
      </c>
      <c r="E1740" s="30">
        <v>5809</v>
      </c>
      <c r="F1740" s="62" t="s">
        <v>12635</v>
      </c>
      <c r="G1740" s="3" t="s">
        <v>13287</v>
      </c>
      <c r="H1740" s="183">
        <v>0.85425101214574883</v>
      </c>
    </row>
    <row r="1741" spans="1:8">
      <c r="A1741" s="62">
        <v>1739</v>
      </c>
      <c r="B1741" s="198" t="s">
        <v>13465</v>
      </c>
      <c r="C1741" s="33" t="str">
        <f t="shared" si="54"/>
        <v>Yes</v>
      </c>
      <c r="D1741" s="30">
        <f t="shared" si="55"/>
        <v>2.0299999999999998</v>
      </c>
      <c r="E1741" s="48">
        <v>5589</v>
      </c>
      <c r="F1741" s="62" t="s">
        <v>12635</v>
      </c>
      <c r="G1741" s="3" t="s">
        <v>13287</v>
      </c>
      <c r="H1741" s="183">
        <v>0.82186234817813753</v>
      </c>
    </row>
    <row r="1742" spans="1:8">
      <c r="A1742" s="62">
        <v>1740</v>
      </c>
      <c r="B1742" s="198" t="s">
        <v>13466</v>
      </c>
      <c r="C1742" s="33" t="str">
        <f t="shared" si="54"/>
        <v>Yes</v>
      </c>
      <c r="D1742" s="30">
        <f t="shared" si="55"/>
        <v>1.7000000000000002</v>
      </c>
      <c r="E1742" s="48">
        <v>4680</v>
      </c>
      <c r="F1742" s="62" t="s">
        <v>12635</v>
      </c>
      <c r="G1742" s="3" t="s">
        <v>13287</v>
      </c>
      <c r="H1742" s="183">
        <v>0.68825910931174095</v>
      </c>
    </row>
    <row r="1743" spans="1:8">
      <c r="A1743" s="62">
        <v>1741</v>
      </c>
      <c r="B1743" s="173" t="s">
        <v>13467</v>
      </c>
      <c r="C1743" s="33" t="str">
        <f t="shared" si="54"/>
        <v>Yes</v>
      </c>
      <c r="D1743" s="30">
        <f t="shared" si="55"/>
        <v>2.16</v>
      </c>
      <c r="E1743" s="30">
        <v>5947</v>
      </c>
      <c r="F1743" s="62" t="s">
        <v>12635</v>
      </c>
      <c r="G1743" s="3" t="s">
        <v>13287</v>
      </c>
      <c r="H1743" s="183">
        <v>0.87449392712550611</v>
      </c>
    </row>
    <row r="1744" spans="1:8">
      <c r="A1744" s="62">
        <v>1742</v>
      </c>
      <c r="B1744" s="173" t="s">
        <v>13468</v>
      </c>
      <c r="C1744" s="33" t="str">
        <f t="shared" si="54"/>
        <v>Yes</v>
      </c>
      <c r="D1744" s="30">
        <f t="shared" si="55"/>
        <v>1</v>
      </c>
      <c r="E1744" s="30">
        <v>2753</v>
      </c>
      <c r="F1744" s="62" t="s">
        <v>12635</v>
      </c>
      <c r="G1744" s="3" t="s">
        <v>13287</v>
      </c>
      <c r="H1744" s="183">
        <v>0.40485829959514169</v>
      </c>
    </row>
    <row r="1745" spans="1:8">
      <c r="A1745" s="62">
        <v>1743</v>
      </c>
      <c r="B1745" s="173" t="s">
        <v>13469</v>
      </c>
      <c r="C1745" s="33" t="str">
        <f t="shared" si="54"/>
        <v>Yes</v>
      </c>
      <c r="D1745" s="30">
        <f t="shared" si="55"/>
        <v>3.7</v>
      </c>
      <c r="E1745" s="30">
        <v>10186</v>
      </c>
      <c r="F1745" s="62" t="s">
        <v>12635</v>
      </c>
      <c r="G1745" s="3" t="s">
        <v>13287</v>
      </c>
      <c r="H1745" s="183">
        <v>1.4979757085020242</v>
      </c>
    </row>
    <row r="1746" spans="1:8">
      <c r="A1746" s="62">
        <v>1744</v>
      </c>
      <c r="B1746" s="173" t="s">
        <v>13470</v>
      </c>
      <c r="C1746" s="33" t="str">
        <f t="shared" si="54"/>
        <v>Yes</v>
      </c>
      <c r="D1746" s="30">
        <f t="shared" si="55"/>
        <v>0.98</v>
      </c>
      <c r="E1746" s="30">
        <v>2698</v>
      </c>
      <c r="F1746" s="62" t="s">
        <v>12635</v>
      </c>
      <c r="G1746" s="3" t="s">
        <v>13287</v>
      </c>
      <c r="H1746" s="183">
        <v>0.39676113360323884</v>
      </c>
    </row>
    <row r="1747" spans="1:8">
      <c r="A1747" s="62">
        <v>1745</v>
      </c>
      <c r="B1747" s="173" t="s">
        <v>13471</v>
      </c>
      <c r="C1747" s="33" t="str">
        <f t="shared" si="54"/>
        <v>Yes</v>
      </c>
      <c r="D1747" s="30">
        <f t="shared" si="55"/>
        <v>1.6099999999999999</v>
      </c>
      <c r="E1747" s="30">
        <v>4432</v>
      </c>
      <c r="F1747" s="62" t="s">
        <v>12635</v>
      </c>
      <c r="G1747" s="3" t="s">
        <v>13287</v>
      </c>
      <c r="H1747" s="183">
        <v>0.65182186234817807</v>
      </c>
    </row>
    <row r="1748" spans="1:8">
      <c r="A1748" s="62">
        <v>1746</v>
      </c>
      <c r="B1748" s="191" t="s">
        <v>13472</v>
      </c>
      <c r="C1748" s="33" t="str">
        <f t="shared" si="54"/>
        <v>Yes</v>
      </c>
      <c r="D1748" s="30">
        <f t="shared" si="55"/>
        <v>1.02</v>
      </c>
      <c r="E1748" s="30">
        <v>2808</v>
      </c>
      <c r="F1748" s="62" t="s">
        <v>12635</v>
      </c>
      <c r="G1748" s="3" t="s">
        <v>13287</v>
      </c>
      <c r="H1748" s="183">
        <v>0.41295546558704449</v>
      </c>
    </row>
    <row r="1749" spans="1:8">
      <c r="A1749" s="62">
        <v>1747</v>
      </c>
      <c r="B1749" s="173" t="s">
        <v>13473</v>
      </c>
      <c r="C1749" s="33" t="str">
        <f t="shared" si="54"/>
        <v>Yes</v>
      </c>
      <c r="D1749" s="30">
        <f t="shared" si="55"/>
        <v>3.7</v>
      </c>
      <c r="E1749" s="30">
        <v>10186</v>
      </c>
      <c r="F1749" s="62" t="s">
        <v>12635</v>
      </c>
      <c r="G1749" s="3" t="s">
        <v>13287</v>
      </c>
      <c r="H1749" s="183">
        <v>1.4979757085020242</v>
      </c>
    </row>
    <row r="1750" spans="1:8">
      <c r="A1750" s="62">
        <v>1748</v>
      </c>
      <c r="B1750" s="173" t="s">
        <v>13474</v>
      </c>
      <c r="C1750" s="33" t="str">
        <f t="shared" si="54"/>
        <v>Yes</v>
      </c>
      <c r="D1750" s="30">
        <f t="shared" si="55"/>
        <v>1.54</v>
      </c>
      <c r="E1750" s="30">
        <v>4240</v>
      </c>
      <c r="F1750" s="62" t="s">
        <v>12635</v>
      </c>
      <c r="G1750" s="3" t="s">
        <v>13287</v>
      </c>
      <c r="H1750" s="183">
        <v>0.62348178137651822</v>
      </c>
    </row>
    <row r="1751" spans="1:8">
      <c r="A1751" s="62">
        <v>1749</v>
      </c>
      <c r="B1751" s="173" t="s">
        <v>13475</v>
      </c>
      <c r="C1751" s="33" t="str">
        <f t="shared" si="54"/>
        <v>Yes</v>
      </c>
      <c r="D1751" s="30">
        <f t="shared" si="55"/>
        <v>0.81</v>
      </c>
      <c r="E1751" s="30">
        <v>2230</v>
      </c>
      <c r="F1751" s="62" t="s">
        <v>12635</v>
      </c>
      <c r="G1751" s="3" t="s">
        <v>13287</v>
      </c>
      <c r="H1751" s="183">
        <v>0.32793522267206476</v>
      </c>
    </row>
    <row r="1752" spans="1:8">
      <c r="A1752" s="62">
        <v>1750</v>
      </c>
      <c r="B1752" s="22" t="s">
        <v>13476</v>
      </c>
      <c r="C1752" s="33" t="str">
        <f t="shared" si="54"/>
        <v>Yes</v>
      </c>
      <c r="D1752" s="30">
        <f t="shared" si="55"/>
        <v>0.87000000000000011</v>
      </c>
      <c r="E1752" s="30">
        <v>2395</v>
      </c>
      <c r="F1752" s="62" t="s">
        <v>12635</v>
      </c>
      <c r="G1752" s="3" t="s">
        <v>13287</v>
      </c>
      <c r="H1752" s="183">
        <v>0.35222672064777327</v>
      </c>
    </row>
    <row r="1753" spans="1:8">
      <c r="A1753" s="62">
        <v>1751</v>
      </c>
      <c r="B1753" s="173" t="s">
        <v>13477</v>
      </c>
      <c r="C1753" s="33" t="str">
        <f t="shared" si="54"/>
        <v>Yes</v>
      </c>
      <c r="D1753" s="30">
        <f t="shared" si="55"/>
        <v>2.16</v>
      </c>
      <c r="E1753" s="30">
        <v>5947</v>
      </c>
      <c r="F1753" s="62" t="s">
        <v>12635</v>
      </c>
      <c r="G1753" s="3" t="s">
        <v>13287</v>
      </c>
      <c r="H1753" s="183">
        <v>0.87449392712550611</v>
      </c>
    </row>
    <row r="1754" spans="1:8">
      <c r="A1754" s="62">
        <v>1752</v>
      </c>
      <c r="B1754" s="173" t="s">
        <v>13478</v>
      </c>
      <c r="C1754" s="33" t="str">
        <f t="shared" si="54"/>
        <v>Yes</v>
      </c>
      <c r="D1754" s="30">
        <f t="shared" si="55"/>
        <v>4.21</v>
      </c>
      <c r="E1754" s="30">
        <v>11590</v>
      </c>
      <c r="F1754" s="62" t="s">
        <v>12635</v>
      </c>
      <c r="G1754" s="3" t="s">
        <v>13287</v>
      </c>
      <c r="H1754" s="183">
        <v>1.7044534412955463</v>
      </c>
    </row>
    <row r="1755" spans="1:8">
      <c r="A1755" s="62">
        <v>1753</v>
      </c>
      <c r="B1755" s="173" t="s">
        <v>13479</v>
      </c>
      <c r="C1755" s="33" t="str">
        <f t="shared" si="54"/>
        <v>Yes</v>
      </c>
      <c r="D1755" s="30">
        <f t="shared" si="55"/>
        <v>1.6</v>
      </c>
      <c r="E1755" s="30">
        <v>4405</v>
      </c>
      <c r="F1755" s="62" t="s">
        <v>12635</v>
      </c>
      <c r="G1755" s="3" t="s">
        <v>13287</v>
      </c>
      <c r="H1755" s="183">
        <v>0.64777327935222673</v>
      </c>
    </row>
    <row r="1756" spans="1:8">
      <c r="A1756" s="62">
        <v>1754</v>
      </c>
      <c r="B1756" s="173" t="s">
        <v>13480</v>
      </c>
      <c r="C1756" s="33" t="str">
        <f t="shared" si="54"/>
        <v>Yes</v>
      </c>
      <c r="D1756" s="30">
        <f t="shared" si="55"/>
        <v>1.07</v>
      </c>
      <c r="E1756" s="30">
        <v>2946</v>
      </c>
      <c r="F1756" s="62" t="s">
        <v>12635</v>
      </c>
      <c r="G1756" s="3" t="s">
        <v>13287</v>
      </c>
      <c r="H1756" s="183">
        <v>0.4331983805668016</v>
      </c>
    </row>
    <row r="1757" spans="1:8">
      <c r="A1757" s="62">
        <v>1755</v>
      </c>
      <c r="B1757" s="173" t="s">
        <v>13481</v>
      </c>
      <c r="C1757" s="33" t="str">
        <f t="shared" si="54"/>
        <v>Yes</v>
      </c>
      <c r="D1757" s="30">
        <f t="shared" si="55"/>
        <v>1.9399999999999997</v>
      </c>
      <c r="E1757" s="30">
        <v>5341</v>
      </c>
      <c r="F1757" s="62" t="s">
        <v>12635</v>
      </c>
      <c r="G1757" s="3" t="s">
        <v>13287</v>
      </c>
      <c r="H1757" s="183">
        <v>0.78542510121457476</v>
      </c>
    </row>
    <row r="1758" spans="1:8">
      <c r="A1758" s="62">
        <v>1756</v>
      </c>
      <c r="B1758" s="173" t="s">
        <v>13482</v>
      </c>
      <c r="C1758" s="33" t="str">
        <f t="shared" si="54"/>
        <v>Yes</v>
      </c>
      <c r="D1758" s="30">
        <f t="shared" si="55"/>
        <v>1.38</v>
      </c>
      <c r="E1758" s="30">
        <v>3799</v>
      </c>
      <c r="F1758" s="62" t="s">
        <v>11777</v>
      </c>
      <c r="G1758" s="3" t="s">
        <v>13287</v>
      </c>
      <c r="H1758" s="183">
        <v>0.55870445344129549</v>
      </c>
    </row>
    <row r="1759" spans="1:8">
      <c r="A1759" s="62">
        <v>1757</v>
      </c>
      <c r="B1759" s="173" t="s">
        <v>13483</v>
      </c>
      <c r="C1759" s="33" t="str">
        <f t="shared" si="54"/>
        <v>Yes</v>
      </c>
      <c r="D1759" s="30">
        <f t="shared" si="55"/>
        <v>3.14</v>
      </c>
      <c r="E1759" s="30">
        <v>8645</v>
      </c>
      <c r="F1759" s="62" t="s">
        <v>12635</v>
      </c>
      <c r="G1759" s="3" t="s">
        <v>13287</v>
      </c>
      <c r="H1759" s="183">
        <v>1.2712550607287449</v>
      </c>
    </row>
    <row r="1760" spans="1:8">
      <c r="A1760" s="62">
        <v>1758</v>
      </c>
      <c r="B1760" s="203" t="s">
        <v>13484</v>
      </c>
      <c r="C1760" s="33" t="str">
        <f t="shared" si="54"/>
        <v>Yes</v>
      </c>
      <c r="D1760" s="30">
        <f t="shared" si="55"/>
        <v>0.24</v>
      </c>
      <c r="E1760" s="30">
        <v>1000</v>
      </c>
      <c r="F1760" s="62" t="s">
        <v>12635</v>
      </c>
      <c r="G1760" s="3" t="s">
        <v>13287</v>
      </c>
      <c r="H1760" s="183">
        <v>9.7165991902833995E-2</v>
      </c>
    </row>
    <row r="1761" spans="1:8">
      <c r="A1761" s="62">
        <v>1759</v>
      </c>
      <c r="B1761" s="173" t="s">
        <v>13485</v>
      </c>
      <c r="C1761" s="33" t="str">
        <f t="shared" si="54"/>
        <v>Yes</v>
      </c>
      <c r="D1761" s="30">
        <f t="shared" si="55"/>
        <v>1.33</v>
      </c>
      <c r="E1761" s="30">
        <v>3662</v>
      </c>
      <c r="F1761" s="62" t="s">
        <v>12635</v>
      </c>
      <c r="G1761" s="3" t="s">
        <v>13287</v>
      </c>
      <c r="H1761" s="183">
        <v>0.53846153846153844</v>
      </c>
    </row>
    <row r="1762" spans="1:8">
      <c r="A1762" s="62">
        <v>1760</v>
      </c>
      <c r="B1762" s="22" t="s">
        <v>13486</v>
      </c>
      <c r="C1762" s="33" t="str">
        <f t="shared" si="54"/>
        <v>Yes</v>
      </c>
      <c r="D1762" s="30">
        <f t="shared" si="55"/>
        <v>0.8</v>
      </c>
      <c r="E1762" s="30">
        <v>2202</v>
      </c>
      <c r="F1762" s="62" t="s">
        <v>12635</v>
      </c>
      <c r="G1762" s="3" t="s">
        <v>13287</v>
      </c>
      <c r="H1762" s="183">
        <v>0.32388663967611336</v>
      </c>
    </row>
    <row r="1763" spans="1:8">
      <c r="A1763" s="62">
        <v>1761</v>
      </c>
      <c r="B1763" s="3" t="s">
        <v>13487</v>
      </c>
      <c r="C1763" s="33" t="str">
        <f t="shared" si="54"/>
        <v>Yes</v>
      </c>
      <c r="D1763" s="30">
        <f t="shared" si="55"/>
        <v>0.25</v>
      </c>
      <c r="E1763" s="62">
        <v>1000</v>
      </c>
      <c r="F1763" s="62" t="s">
        <v>11772</v>
      </c>
      <c r="G1763" s="3" t="s">
        <v>13488</v>
      </c>
      <c r="H1763" s="177">
        <v>0.10121457489878542</v>
      </c>
    </row>
    <row r="1764" spans="1:8">
      <c r="A1764" s="62">
        <v>1762</v>
      </c>
      <c r="B1764" s="3" t="s">
        <v>3718</v>
      </c>
      <c r="C1764" s="33" t="str">
        <f t="shared" si="54"/>
        <v>Yes</v>
      </c>
      <c r="D1764" s="30">
        <f t="shared" si="55"/>
        <v>1.28</v>
      </c>
      <c r="E1764" s="62">
        <v>3524</v>
      </c>
      <c r="F1764" s="62" t="s">
        <v>12411</v>
      </c>
      <c r="G1764" s="3" t="s">
        <v>13488</v>
      </c>
      <c r="H1764" s="177">
        <v>0.51821862348178138</v>
      </c>
    </row>
    <row r="1765" spans="1:8">
      <c r="A1765" s="62">
        <v>1763</v>
      </c>
      <c r="B1765" s="3" t="s">
        <v>13489</v>
      </c>
      <c r="C1765" s="33" t="str">
        <f t="shared" si="54"/>
        <v>Yes</v>
      </c>
      <c r="D1765" s="30">
        <f t="shared" si="55"/>
        <v>0.25</v>
      </c>
      <c r="E1765" s="62">
        <v>1000</v>
      </c>
      <c r="F1765" s="62" t="s">
        <v>11772</v>
      </c>
      <c r="G1765" s="3" t="s">
        <v>13488</v>
      </c>
      <c r="H1765" s="177">
        <v>0.10121457489878542</v>
      </c>
    </row>
    <row r="1766" spans="1:8">
      <c r="A1766" s="62">
        <v>1764</v>
      </c>
      <c r="B1766" s="3" t="s">
        <v>13490</v>
      </c>
      <c r="C1766" s="33" t="str">
        <f t="shared" si="54"/>
        <v>Yes</v>
      </c>
      <c r="D1766" s="30">
        <f t="shared" si="55"/>
        <v>2.63</v>
      </c>
      <c r="E1766" s="62">
        <v>7240</v>
      </c>
      <c r="F1766" s="62" t="s">
        <v>12411</v>
      </c>
      <c r="G1766" s="3" t="s">
        <v>13488</v>
      </c>
      <c r="H1766" s="177">
        <v>1.0647773279352226</v>
      </c>
    </row>
    <row r="1767" spans="1:8">
      <c r="A1767" s="62">
        <v>1765</v>
      </c>
      <c r="B1767" s="3" t="s">
        <v>13491</v>
      </c>
      <c r="C1767" s="33" t="str">
        <f t="shared" si="54"/>
        <v>Yes</v>
      </c>
      <c r="D1767" s="30">
        <f t="shared" si="55"/>
        <v>2.5499999999999998</v>
      </c>
      <c r="E1767" s="62">
        <v>7020</v>
      </c>
      <c r="F1767" s="62" t="s">
        <v>12411</v>
      </c>
      <c r="G1767" s="3" t="s">
        <v>13488</v>
      </c>
      <c r="H1767" s="177">
        <v>1.0323886639676112</v>
      </c>
    </row>
    <row r="1768" spans="1:8">
      <c r="A1768" s="62">
        <v>1766</v>
      </c>
      <c r="B1768" s="3" t="s">
        <v>13492</v>
      </c>
      <c r="C1768" s="33" t="str">
        <f t="shared" si="54"/>
        <v>Yes</v>
      </c>
      <c r="D1768" s="30">
        <f t="shared" si="55"/>
        <v>2.54</v>
      </c>
      <c r="E1768" s="62">
        <v>6993</v>
      </c>
      <c r="F1768" s="62" t="s">
        <v>12411</v>
      </c>
      <c r="G1768" s="3" t="s">
        <v>13488</v>
      </c>
      <c r="H1768" s="177">
        <v>1.0283400809716599</v>
      </c>
    </row>
    <row r="1769" spans="1:8">
      <c r="A1769" s="62">
        <v>1767</v>
      </c>
      <c r="B1769" s="3" t="s">
        <v>13493</v>
      </c>
      <c r="C1769" s="33" t="str">
        <f t="shared" si="54"/>
        <v>Yes</v>
      </c>
      <c r="D1769" s="30">
        <f t="shared" si="55"/>
        <v>2.5499999999999998</v>
      </c>
      <c r="E1769" s="62">
        <v>7020</v>
      </c>
      <c r="F1769" s="62" t="s">
        <v>12411</v>
      </c>
      <c r="G1769" s="3" t="s">
        <v>13488</v>
      </c>
      <c r="H1769" s="177">
        <v>1.0323886639676112</v>
      </c>
    </row>
    <row r="1770" spans="1:8">
      <c r="A1770" s="62">
        <v>1768</v>
      </c>
      <c r="B1770" s="3" t="s">
        <v>13318</v>
      </c>
      <c r="C1770" s="33" t="str">
        <f t="shared" si="54"/>
        <v>Yes</v>
      </c>
      <c r="D1770" s="30">
        <f t="shared" si="55"/>
        <v>1.1200000000000001</v>
      </c>
      <c r="E1770" s="62">
        <v>3083</v>
      </c>
      <c r="F1770" s="62" t="s">
        <v>12411</v>
      </c>
      <c r="G1770" s="3" t="s">
        <v>13488</v>
      </c>
      <c r="H1770" s="177">
        <v>0.45344129554655871</v>
      </c>
    </row>
    <row r="1771" spans="1:8">
      <c r="A1771" s="62">
        <v>1769</v>
      </c>
      <c r="B1771" s="3" t="s">
        <v>13494</v>
      </c>
      <c r="C1771" s="33" t="str">
        <f t="shared" si="54"/>
        <v>Yes</v>
      </c>
      <c r="D1771" s="30">
        <f t="shared" si="55"/>
        <v>0.81</v>
      </c>
      <c r="E1771" s="62">
        <v>2030</v>
      </c>
      <c r="F1771" s="62" t="s">
        <v>11772</v>
      </c>
      <c r="G1771" s="3" t="s">
        <v>13488</v>
      </c>
      <c r="H1771" s="177">
        <v>0.32793522267206476</v>
      </c>
    </row>
    <row r="1772" spans="1:8">
      <c r="A1772" s="62">
        <v>1770</v>
      </c>
      <c r="B1772" s="3" t="s">
        <v>13495</v>
      </c>
      <c r="C1772" s="33" t="str">
        <f t="shared" si="54"/>
        <v>Yes</v>
      </c>
      <c r="D1772" s="30">
        <f t="shared" si="55"/>
        <v>2.6</v>
      </c>
      <c r="E1772" s="62">
        <v>7158</v>
      </c>
      <c r="F1772" s="62" t="s">
        <v>12411</v>
      </c>
      <c r="G1772" s="3" t="s">
        <v>13488</v>
      </c>
      <c r="H1772" s="177">
        <v>1.0526315789473684</v>
      </c>
    </row>
    <row r="1773" spans="1:8">
      <c r="A1773" s="62">
        <v>1771</v>
      </c>
      <c r="B1773" s="3" t="s">
        <v>3186</v>
      </c>
      <c r="C1773" s="33" t="str">
        <f t="shared" si="54"/>
        <v>Yes</v>
      </c>
      <c r="D1773" s="30">
        <f t="shared" si="55"/>
        <v>1.29</v>
      </c>
      <c r="E1773" s="62">
        <v>3551</v>
      </c>
      <c r="F1773" s="62" t="s">
        <v>12411</v>
      </c>
      <c r="G1773" s="3" t="s">
        <v>13488</v>
      </c>
      <c r="H1773" s="177">
        <v>0.52226720647773273</v>
      </c>
    </row>
    <row r="1774" spans="1:8">
      <c r="A1774" s="62">
        <v>1772</v>
      </c>
      <c r="B1774" s="3" t="s">
        <v>13496</v>
      </c>
      <c r="C1774" s="33" t="str">
        <f t="shared" si="54"/>
        <v>Yes</v>
      </c>
      <c r="D1774" s="30">
        <f t="shared" si="55"/>
        <v>4.57</v>
      </c>
      <c r="E1774" s="62">
        <v>12581</v>
      </c>
      <c r="F1774" s="62" t="s">
        <v>12411</v>
      </c>
      <c r="G1774" s="3" t="s">
        <v>13488</v>
      </c>
      <c r="H1774" s="177">
        <v>1.8502024291497976</v>
      </c>
    </row>
    <row r="1775" spans="1:8">
      <c r="A1775" s="62">
        <v>1773</v>
      </c>
      <c r="B1775" s="3" t="s">
        <v>13497</v>
      </c>
      <c r="C1775" s="33" t="str">
        <f t="shared" si="54"/>
        <v>Yes</v>
      </c>
      <c r="D1775" s="30">
        <f t="shared" si="55"/>
        <v>0.39</v>
      </c>
      <c r="E1775" s="611">
        <v>1074</v>
      </c>
      <c r="F1775" s="62" t="s">
        <v>12411</v>
      </c>
      <c r="G1775" s="3" t="s">
        <v>13498</v>
      </c>
      <c r="H1775" s="176">
        <v>0.15789473684210525</v>
      </c>
    </row>
    <row r="1776" spans="1:8">
      <c r="A1776" s="62">
        <v>1774</v>
      </c>
      <c r="B1776" s="3" t="s">
        <v>13499</v>
      </c>
      <c r="C1776" s="33" t="str">
        <f t="shared" si="54"/>
        <v>Yes</v>
      </c>
      <c r="D1776" s="30">
        <f t="shared" si="55"/>
        <v>0.2</v>
      </c>
      <c r="E1776" s="611">
        <v>1000</v>
      </c>
      <c r="F1776" s="62" t="s">
        <v>12411</v>
      </c>
      <c r="G1776" s="3" t="s">
        <v>13498</v>
      </c>
      <c r="H1776" s="176">
        <v>8.0971659919028341E-2</v>
      </c>
    </row>
    <row r="1777" spans="1:8">
      <c r="A1777" s="62">
        <v>1775</v>
      </c>
      <c r="B1777" s="3" t="s">
        <v>13500</v>
      </c>
      <c r="C1777" s="33" t="str">
        <f t="shared" si="54"/>
        <v>Yes</v>
      </c>
      <c r="D1777" s="30">
        <f t="shared" si="55"/>
        <v>0.6</v>
      </c>
      <c r="E1777" s="611">
        <v>1652</v>
      </c>
      <c r="F1777" s="62" t="s">
        <v>12411</v>
      </c>
      <c r="G1777" s="3" t="s">
        <v>13498</v>
      </c>
      <c r="H1777" s="176">
        <v>0.24291497975708498</v>
      </c>
    </row>
    <row r="1778" spans="1:8">
      <c r="A1778" s="62">
        <v>1776</v>
      </c>
      <c r="B1778" s="3" t="s">
        <v>13501</v>
      </c>
      <c r="C1778" s="33" t="str">
        <f t="shared" si="54"/>
        <v>No</v>
      </c>
      <c r="D1778" s="30">
        <f t="shared" si="55"/>
        <v>4.9400000000000004</v>
      </c>
      <c r="E1778" s="611">
        <v>13600</v>
      </c>
      <c r="F1778" s="62" t="s">
        <v>12411</v>
      </c>
      <c r="G1778" s="3" t="s">
        <v>13498</v>
      </c>
      <c r="H1778" s="176">
        <v>2</v>
      </c>
    </row>
    <row r="1779" spans="1:8">
      <c r="A1779" s="62">
        <v>1777</v>
      </c>
      <c r="B1779" s="3" t="s">
        <v>13502</v>
      </c>
      <c r="C1779" s="33" t="str">
        <f t="shared" si="54"/>
        <v>Yes</v>
      </c>
      <c r="D1779" s="30">
        <f t="shared" si="55"/>
        <v>0.61</v>
      </c>
      <c r="E1779" s="611">
        <v>1679</v>
      </c>
      <c r="F1779" s="62" t="s">
        <v>12411</v>
      </c>
      <c r="G1779" s="3" t="s">
        <v>13498</v>
      </c>
      <c r="H1779" s="176">
        <v>0.24696356275303641</v>
      </c>
    </row>
    <row r="1780" spans="1:8">
      <c r="A1780" s="62">
        <v>1778</v>
      </c>
      <c r="B1780" s="3" t="s">
        <v>13503</v>
      </c>
      <c r="C1780" s="33" t="str">
        <f t="shared" si="54"/>
        <v>Yes</v>
      </c>
      <c r="D1780" s="30">
        <f t="shared" si="55"/>
        <v>0.68</v>
      </c>
      <c r="E1780" s="611">
        <v>1872</v>
      </c>
      <c r="F1780" s="62" t="s">
        <v>12411</v>
      </c>
      <c r="G1780" s="3" t="s">
        <v>13498</v>
      </c>
      <c r="H1780" s="176">
        <v>0.27530364372469635</v>
      </c>
    </row>
    <row r="1781" spans="1:8">
      <c r="A1781" s="62">
        <v>1779</v>
      </c>
      <c r="B1781" s="3" t="s">
        <v>13504</v>
      </c>
      <c r="C1781" s="33" t="str">
        <f t="shared" si="54"/>
        <v>Yes</v>
      </c>
      <c r="D1781" s="30">
        <f t="shared" si="55"/>
        <v>0.72</v>
      </c>
      <c r="E1781" s="611">
        <v>1982</v>
      </c>
      <c r="F1781" s="62" t="s">
        <v>12411</v>
      </c>
      <c r="G1781" s="3" t="s">
        <v>13498</v>
      </c>
      <c r="H1781" s="176">
        <v>0.291497975708502</v>
      </c>
    </row>
    <row r="1782" spans="1:8">
      <c r="A1782" s="62">
        <v>1780</v>
      </c>
      <c r="B1782" s="3" t="s">
        <v>13505</v>
      </c>
      <c r="C1782" s="33" t="str">
        <f t="shared" si="54"/>
        <v>Yes</v>
      </c>
      <c r="D1782" s="30">
        <f t="shared" si="55"/>
        <v>0.4</v>
      </c>
      <c r="E1782" s="611">
        <v>1101</v>
      </c>
      <c r="F1782" s="62" t="s">
        <v>12411</v>
      </c>
      <c r="G1782" s="3" t="s">
        <v>13498</v>
      </c>
      <c r="H1782" s="176">
        <v>0.16194331983805668</v>
      </c>
    </row>
    <row r="1783" spans="1:8">
      <c r="A1783" s="62">
        <v>1781</v>
      </c>
      <c r="B1783" s="3" t="s">
        <v>13506</v>
      </c>
      <c r="C1783" s="33" t="str">
        <f t="shared" si="54"/>
        <v>Yes</v>
      </c>
      <c r="D1783" s="30">
        <f t="shared" si="55"/>
        <v>0.39</v>
      </c>
      <c r="E1783" s="611">
        <v>1074</v>
      </c>
      <c r="F1783" s="62" t="s">
        <v>12411</v>
      </c>
      <c r="G1783" s="3" t="s">
        <v>13498</v>
      </c>
      <c r="H1783" s="176">
        <v>0.15789473684210525</v>
      </c>
    </row>
    <row r="1784" spans="1:8">
      <c r="A1784" s="62">
        <v>1782</v>
      </c>
      <c r="B1784" s="3" t="s">
        <v>13507</v>
      </c>
      <c r="C1784" s="33" t="str">
        <f t="shared" si="54"/>
        <v>Yes</v>
      </c>
      <c r="D1784" s="30">
        <f t="shared" si="55"/>
        <v>1.29</v>
      </c>
      <c r="E1784" s="611">
        <v>3551</v>
      </c>
      <c r="F1784" s="62" t="s">
        <v>12411</v>
      </c>
      <c r="G1784" s="3" t="s">
        <v>13498</v>
      </c>
      <c r="H1784" s="176">
        <v>0.52226720647773273</v>
      </c>
    </row>
    <row r="1785" spans="1:8">
      <c r="A1785" s="62">
        <v>1783</v>
      </c>
      <c r="B1785" s="3" t="s">
        <v>13508</v>
      </c>
      <c r="C1785" s="33" t="str">
        <f t="shared" si="54"/>
        <v>Yes</v>
      </c>
      <c r="D1785" s="30">
        <f t="shared" si="55"/>
        <v>1.67</v>
      </c>
      <c r="E1785" s="611">
        <v>4598</v>
      </c>
      <c r="F1785" s="62" t="s">
        <v>12411</v>
      </c>
      <c r="G1785" s="3" t="s">
        <v>13498</v>
      </c>
      <c r="H1785" s="176">
        <v>0.67611336032388658</v>
      </c>
    </row>
    <row r="1786" spans="1:8">
      <c r="A1786" s="62">
        <v>1784</v>
      </c>
      <c r="B1786" s="3" t="s">
        <v>13509</v>
      </c>
      <c r="C1786" s="33" t="str">
        <f t="shared" si="54"/>
        <v>Yes</v>
      </c>
      <c r="D1786" s="30">
        <f t="shared" si="55"/>
        <v>0.73</v>
      </c>
      <c r="E1786" s="611">
        <v>2010</v>
      </c>
      <c r="F1786" s="62" t="s">
        <v>12411</v>
      </c>
      <c r="G1786" s="3" t="s">
        <v>13498</v>
      </c>
      <c r="H1786" s="176">
        <v>0.2955465587044534</v>
      </c>
    </row>
    <row r="1787" spans="1:8">
      <c r="A1787" s="62">
        <v>1785</v>
      </c>
      <c r="B1787" s="3" t="s">
        <v>13510</v>
      </c>
      <c r="C1787" s="33" t="str">
        <f t="shared" si="54"/>
        <v>Yes</v>
      </c>
      <c r="D1787" s="30">
        <f t="shared" si="55"/>
        <v>0.13</v>
      </c>
      <c r="E1787" s="611">
        <v>1000</v>
      </c>
      <c r="F1787" s="62" t="s">
        <v>12411</v>
      </c>
      <c r="G1787" s="3" t="s">
        <v>13498</v>
      </c>
      <c r="H1787" s="176">
        <v>5.2631578947368418E-2</v>
      </c>
    </row>
    <row r="1788" spans="1:8">
      <c r="A1788" s="62">
        <v>1786</v>
      </c>
      <c r="B1788" s="3" t="s">
        <v>3511</v>
      </c>
      <c r="C1788" s="33" t="str">
        <f t="shared" si="54"/>
        <v>Yes</v>
      </c>
      <c r="D1788" s="30">
        <f t="shared" si="55"/>
        <v>0.68</v>
      </c>
      <c r="E1788" s="611">
        <v>1872</v>
      </c>
      <c r="F1788" s="62" t="s">
        <v>12411</v>
      </c>
      <c r="G1788" s="3" t="s">
        <v>13498</v>
      </c>
      <c r="H1788" s="176">
        <v>0.27530364372469635</v>
      </c>
    </row>
    <row r="1789" spans="1:8">
      <c r="A1789" s="62">
        <v>1787</v>
      </c>
      <c r="B1789" s="3" t="s">
        <v>13511</v>
      </c>
      <c r="C1789" s="33" t="str">
        <f t="shared" si="54"/>
        <v>Yes</v>
      </c>
      <c r="D1789" s="30">
        <f t="shared" si="55"/>
        <v>1.6</v>
      </c>
      <c r="E1789" s="611">
        <v>4405</v>
      </c>
      <c r="F1789" s="62" t="s">
        <v>12411</v>
      </c>
      <c r="G1789" s="3" t="s">
        <v>13498</v>
      </c>
      <c r="H1789" s="176">
        <v>0.64777327935222673</v>
      </c>
    </row>
    <row r="1790" spans="1:8">
      <c r="A1790" s="62">
        <v>1788</v>
      </c>
      <c r="B1790" s="3" t="s">
        <v>13512</v>
      </c>
      <c r="C1790" s="33" t="str">
        <f t="shared" si="54"/>
        <v>Yes</v>
      </c>
      <c r="D1790" s="30">
        <f t="shared" si="55"/>
        <v>3.83</v>
      </c>
      <c r="E1790" s="30">
        <v>10544</v>
      </c>
      <c r="F1790" s="62" t="s">
        <v>12411</v>
      </c>
      <c r="G1790" s="3" t="s">
        <v>13513</v>
      </c>
      <c r="H1790" s="176">
        <v>1.5506072874493926</v>
      </c>
    </row>
    <row r="1791" spans="1:8">
      <c r="A1791" s="62">
        <v>1789</v>
      </c>
      <c r="B1791" s="3" t="s">
        <v>13514</v>
      </c>
      <c r="C1791" s="33" t="str">
        <f t="shared" si="54"/>
        <v>Yes</v>
      </c>
      <c r="D1791" s="30">
        <f t="shared" si="55"/>
        <v>1.55</v>
      </c>
      <c r="E1791" s="30">
        <v>4267</v>
      </c>
      <c r="F1791" s="62" t="s">
        <v>12411</v>
      </c>
      <c r="G1791" s="3" t="s">
        <v>13513</v>
      </c>
      <c r="H1791" s="176">
        <v>0.62753036437246956</v>
      </c>
    </row>
    <row r="1792" spans="1:8">
      <c r="A1792" s="62">
        <v>1790</v>
      </c>
      <c r="B1792" s="3" t="s">
        <v>13515</v>
      </c>
      <c r="C1792" s="33" t="str">
        <f t="shared" si="54"/>
        <v>Yes</v>
      </c>
      <c r="D1792" s="30">
        <f t="shared" si="55"/>
        <v>2.4899999999999998</v>
      </c>
      <c r="E1792" s="30">
        <v>6855</v>
      </c>
      <c r="F1792" s="62" t="s">
        <v>12411</v>
      </c>
      <c r="G1792" s="3" t="s">
        <v>13513</v>
      </c>
      <c r="H1792" s="176">
        <v>1.0080971659919027</v>
      </c>
    </row>
    <row r="1793" spans="1:8">
      <c r="A1793" s="62">
        <v>1791</v>
      </c>
      <c r="B1793" s="3" t="s">
        <v>13516</v>
      </c>
      <c r="C1793" s="33" t="str">
        <f t="shared" si="54"/>
        <v>Yes</v>
      </c>
      <c r="D1793" s="30">
        <f t="shared" si="55"/>
        <v>2.2999999999999998</v>
      </c>
      <c r="E1793" s="30">
        <v>6332</v>
      </c>
      <c r="F1793" s="62" t="s">
        <v>12411</v>
      </c>
      <c r="G1793" s="3" t="s">
        <v>13513</v>
      </c>
      <c r="H1793" s="176">
        <v>0.93117408906882582</v>
      </c>
    </row>
    <row r="1794" spans="1:8">
      <c r="A1794" s="62">
        <v>1792</v>
      </c>
      <c r="B1794" s="3" t="s">
        <v>13517</v>
      </c>
      <c r="C1794" s="33" t="str">
        <f t="shared" si="54"/>
        <v>Yes</v>
      </c>
      <c r="D1794" s="30">
        <f t="shared" si="55"/>
        <v>0.98</v>
      </c>
      <c r="E1794" s="30">
        <v>2698</v>
      </c>
      <c r="F1794" s="62" t="s">
        <v>12411</v>
      </c>
      <c r="G1794" s="3" t="s">
        <v>13513</v>
      </c>
      <c r="H1794" s="176">
        <v>0.39676113360323884</v>
      </c>
    </row>
    <row r="1795" spans="1:8">
      <c r="A1795" s="62">
        <v>1793</v>
      </c>
      <c r="B1795" s="3" t="s">
        <v>13518</v>
      </c>
      <c r="C1795" s="33" t="str">
        <f t="shared" ref="C1795:C1858" si="56">IF(H1795=2,"No","Yes")</f>
        <v>Yes</v>
      </c>
      <c r="D1795" s="30">
        <f t="shared" si="55"/>
        <v>1.4199999999999997</v>
      </c>
      <c r="E1795" s="30">
        <v>3909</v>
      </c>
      <c r="F1795" s="62" t="s">
        <v>12411</v>
      </c>
      <c r="G1795" s="3" t="s">
        <v>13513</v>
      </c>
      <c r="H1795" s="176">
        <v>0.57489878542510109</v>
      </c>
    </row>
    <row r="1796" spans="1:8">
      <c r="A1796" s="62">
        <v>1794</v>
      </c>
      <c r="B1796" s="3" t="s">
        <v>13519</v>
      </c>
      <c r="C1796" s="33" t="str">
        <f t="shared" si="56"/>
        <v>Yes</v>
      </c>
      <c r="D1796" s="30">
        <f t="shared" ref="D1796:D1859" si="57">H1796*2.47</f>
        <v>0.89</v>
      </c>
      <c r="E1796" s="30">
        <v>2450</v>
      </c>
      <c r="F1796" s="62" t="s">
        <v>12411</v>
      </c>
      <c r="G1796" s="3" t="s">
        <v>13513</v>
      </c>
      <c r="H1796" s="176">
        <v>0.36032388663967607</v>
      </c>
    </row>
    <row r="1797" spans="1:8">
      <c r="A1797" s="62">
        <v>1795</v>
      </c>
      <c r="B1797" s="3" t="s">
        <v>13520</v>
      </c>
      <c r="C1797" s="33" t="str">
        <f t="shared" si="56"/>
        <v>Yes</v>
      </c>
      <c r="D1797" s="30">
        <f t="shared" si="57"/>
        <v>0.22</v>
      </c>
      <c r="E1797" s="30">
        <v>1000</v>
      </c>
      <c r="F1797" s="62" t="s">
        <v>12411</v>
      </c>
      <c r="G1797" s="3" t="s">
        <v>13513</v>
      </c>
      <c r="H1797" s="176">
        <v>8.9068825910931168E-2</v>
      </c>
    </row>
    <row r="1798" spans="1:8">
      <c r="A1798" s="62">
        <v>1796</v>
      </c>
      <c r="B1798" s="3" t="s">
        <v>13521</v>
      </c>
      <c r="C1798" s="33" t="str">
        <f t="shared" si="56"/>
        <v>Yes</v>
      </c>
      <c r="D1798" s="30">
        <f t="shared" si="57"/>
        <v>2.61</v>
      </c>
      <c r="E1798" s="30">
        <v>7185</v>
      </c>
      <c r="F1798" s="62" t="s">
        <v>12411</v>
      </c>
      <c r="G1798" s="3" t="s">
        <v>13513</v>
      </c>
      <c r="H1798" s="176">
        <v>1.0566801619433197</v>
      </c>
    </row>
    <row r="1799" spans="1:8">
      <c r="A1799" s="62">
        <v>1797</v>
      </c>
      <c r="B1799" s="3" t="s">
        <v>13522</v>
      </c>
      <c r="C1799" s="33" t="str">
        <f t="shared" si="56"/>
        <v>Yes</v>
      </c>
      <c r="D1799" s="30">
        <f t="shared" si="57"/>
        <v>3.9000000000000004</v>
      </c>
      <c r="E1799" s="30">
        <v>10737</v>
      </c>
      <c r="F1799" s="62" t="s">
        <v>11772</v>
      </c>
      <c r="G1799" s="3" t="s">
        <v>13513</v>
      </c>
      <c r="H1799" s="176">
        <v>1.5789473684210527</v>
      </c>
    </row>
    <row r="1800" spans="1:8">
      <c r="A1800" s="62">
        <v>1798</v>
      </c>
      <c r="B1800" s="3" t="s">
        <v>13523</v>
      </c>
      <c r="C1800" s="33" t="str">
        <f t="shared" si="56"/>
        <v>No</v>
      </c>
      <c r="D1800" s="30">
        <f t="shared" si="57"/>
        <v>4.9400000000000004</v>
      </c>
      <c r="E1800" s="30">
        <v>13600</v>
      </c>
      <c r="F1800" s="62" t="s">
        <v>12411</v>
      </c>
      <c r="G1800" s="3" t="s">
        <v>13513</v>
      </c>
      <c r="H1800" s="176">
        <v>2</v>
      </c>
    </row>
    <row r="1801" spans="1:8">
      <c r="A1801" s="62">
        <v>1799</v>
      </c>
      <c r="B1801" s="3" t="s">
        <v>13524</v>
      </c>
      <c r="C1801" s="33" t="str">
        <f t="shared" si="56"/>
        <v>Yes</v>
      </c>
      <c r="D1801" s="30">
        <f t="shared" si="57"/>
        <v>4.43</v>
      </c>
      <c r="E1801" s="30">
        <v>12196</v>
      </c>
      <c r="F1801" s="62" t="s">
        <v>12411</v>
      </c>
      <c r="G1801" s="3" t="s">
        <v>13513</v>
      </c>
      <c r="H1801" s="176">
        <v>1.7935222672064774</v>
      </c>
    </row>
    <row r="1802" spans="1:8">
      <c r="A1802" s="62">
        <v>1800</v>
      </c>
      <c r="B1802" s="3" t="s">
        <v>13525</v>
      </c>
      <c r="C1802" s="33" t="str">
        <f t="shared" si="56"/>
        <v>Yes</v>
      </c>
      <c r="D1802" s="30">
        <f t="shared" si="57"/>
        <v>1.47</v>
      </c>
      <c r="E1802" s="30">
        <v>4047</v>
      </c>
      <c r="F1802" s="62" t="s">
        <v>12411</v>
      </c>
      <c r="G1802" s="3" t="s">
        <v>13513</v>
      </c>
      <c r="H1802" s="176">
        <v>0.59514170040485825</v>
      </c>
    </row>
    <row r="1803" spans="1:8">
      <c r="A1803" s="62">
        <v>1801</v>
      </c>
      <c r="B1803" s="3" t="s">
        <v>13526</v>
      </c>
      <c r="C1803" s="33" t="str">
        <f t="shared" si="56"/>
        <v>Yes</v>
      </c>
      <c r="D1803" s="30">
        <f t="shared" si="57"/>
        <v>3.18</v>
      </c>
      <c r="E1803" s="30">
        <v>8755</v>
      </c>
      <c r="F1803" s="62" t="s">
        <v>12411</v>
      </c>
      <c r="G1803" s="3" t="s">
        <v>13513</v>
      </c>
      <c r="H1803" s="176">
        <v>1.2874493927125505</v>
      </c>
    </row>
    <row r="1804" spans="1:8">
      <c r="A1804" s="62">
        <v>1802</v>
      </c>
      <c r="B1804" s="3" t="s">
        <v>13527</v>
      </c>
      <c r="C1804" s="33" t="str">
        <f t="shared" si="56"/>
        <v>Yes</v>
      </c>
      <c r="D1804" s="30">
        <f t="shared" si="57"/>
        <v>0.32999999999999996</v>
      </c>
      <c r="E1804" s="30">
        <v>1000</v>
      </c>
      <c r="F1804" s="62" t="s">
        <v>12411</v>
      </c>
      <c r="G1804" s="3" t="s">
        <v>13513</v>
      </c>
      <c r="H1804" s="176">
        <v>0.13360323886639675</v>
      </c>
    </row>
    <row r="1805" spans="1:8">
      <c r="A1805" s="62">
        <v>1803</v>
      </c>
      <c r="B1805" s="3" t="s">
        <v>13528</v>
      </c>
      <c r="C1805" s="33" t="str">
        <f t="shared" si="56"/>
        <v>Yes</v>
      </c>
      <c r="D1805" s="30">
        <f t="shared" si="57"/>
        <v>1.1000000000000001</v>
      </c>
      <c r="E1805" s="30">
        <v>3028</v>
      </c>
      <c r="F1805" s="62" t="s">
        <v>12411</v>
      </c>
      <c r="G1805" s="3" t="s">
        <v>13513</v>
      </c>
      <c r="H1805" s="176">
        <v>0.44534412955465585</v>
      </c>
    </row>
    <row r="1806" spans="1:8">
      <c r="A1806" s="62">
        <v>1804</v>
      </c>
      <c r="B1806" s="3" t="s">
        <v>13529</v>
      </c>
      <c r="C1806" s="33" t="str">
        <f t="shared" si="56"/>
        <v>No</v>
      </c>
      <c r="D1806" s="30">
        <f t="shared" si="57"/>
        <v>4.9400000000000004</v>
      </c>
      <c r="E1806" s="30">
        <v>13600</v>
      </c>
      <c r="F1806" s="62" t="s">
        <v>12411</v>
      </c>
      <c r="G1806" s="3" t="s">
        <v>13513</v>
      </c>
      <c r="H1806" s="176">
        <v>2</v>
      </c>
    </row>
    <row r="1807" spans="1:8">
      <c r="A1807" s="62">
        <v>1805</v>
      </c>
      <c r="B1807" s="3" t="s">
        <v>13530</v>
      </c>
      <c r="C1807" s="33" t="str">
        <f t="shared" si="56"/>
        <v>Yes</v>
      </c>
      <c r="D1807" s="30">
        <f t="shared" si="57"/>
        <v>3.7399999999999998</v>
      </c>
      <c r="E1807" s="30">
        <v>10296</v>
      </c>
      <c r="F1807" s="62" t="s">
        <v>12411</v>
      </c>
      <c r="G1807" s="3" t="s">
        <v>13513</v>
      </c>
      <c r="H1807" s="176">
        <v>1.5141700404858298</v>
      </c>
    </row>
    <row r="1808" spans="1:8">
      <c r="A1808" s="62">
        <v>1806</v>
      </c>
      <c r="B1808" s="3" t="s">
        <v>13531</v>
      </c>
      <c r="C1808" s="33" t="str">
        <f t="shared" si="56"/>
        <v>Yes</v>
      </c>
      <c r="D1808" s="30">
        <f t="shared" si="57"/>
        <v>2.06</v>
      </c>
      <c r="E1808" s="30">
        <v>5671</v>
      </c>
      <c r="F1808" s="62" t="s">
        <v>12411</v>
      </c>
      <c r="G1808" s="3" t="s">
        <v>13513</v>
      </c>
      <c r="H1808" s="176">
        <v>0.83400809716599189</v>
      </c>
    </row>
    <row r="1809" spans="1:8">
      <c r="A1809" s="62">
        <v>1807</v>
      </c>
      <c r="B1809" s="3" t="s">
        <v>13532</v>
      </c>
      <c r="C1809" s="33" t="str">
        <f t="shared" si="56"/>
        <v>Yes</v>
      </c>
      <c r="D1809" s="30">
        <f t="shared" si="57"/>
        <v>2.21</v>
      </c>
      <c r="E1809" s="30">
        <v>6084</v>
      </c>
      <c r="F1809" s="62" t="s">
        <v>12411</v>
      </c>
      <c r="G1809" s="3" t="s">
        <v>13513</v>
      </c>
      <c r="H1809" s="176">
        <v>0.89473684210526305</v>
      </c>
    </row>
    <row r="1810" spans="1:8">
      <c r="A1810" s="62">
        <v>1808</v>
      </c>
      <c r="B1810" s="3" t="s">
        <v>13533</v>
      </c>
      <c r="C1810" s="33" t="str">
        <f t="shared" si="56"/>
        <v>Yes</v>
      </c>
      <c r="D1810" s="30">
        <f t="shared" si="57"/>
        <v>1.31</v>
      </c>
      <c r="E1810" s="30">
        <v>3606</v>
      </c>
      <c r="F1810" s="62" t="s">
        <v>12411</v>
      </c>
      <c r="G1810" s="3" t="s">
        <v>13513</v>
      </c>
      <c r="H1810" s="176">
        <v>0.53036437246963564</v>
      </c>
    </row>
    <row r="1811" spans="1:8">
      <c r="A1811" s="62">
        <v>1809</v>
      </c>
      <c r="B1811" s="3" t="s">
        <v>13499</v>
      </c>
      <c r="C1811" s="33" t="str">
        <f t="shared" si="56"/>
        <v>Yes</v>
      </c>
      <c r="D1811" s="30">
        <f t="shared" si="57"/>
        <v>1.1000000000000001</v>
      </c>
      <c r="E1811" s="30">
        <v>3028</v>
      </c>
      <c r="F1811" s="62" t="s">
        <v>12411</v>
      </c>
      <c r="G1811" s="3" t="s">
        <v>13513</v>
      </c>
      <c r="H1811" s="176">
        <v>0.44534412955465585</v>
      </c>
    </row>
    <row r="1812" spans="1:8">
      <c r="A1812" s="62">
        <v>1810</v>
      </c>
      <c r="B1812" s="3" t="s">
        <v>13534</v>
      </c>
      <c r="C1812" s="33" t="str">
        <f t="shared" si="56"/>
        <v>Yes</v>
      </c>
      <c r="D1812" s="30">
        <f t="shared" si="57"/>
        <v>0.64</v>
      </c>
      <c r="E1812" s="30">
        <v>1762</v>
      </c>
      <c r="F1812" s="62" t="s">
        <v>12411</v>
      </c>
      <c r="G1812" s="3" t="s">
        <v>13513</v>
      </c>
      <c r="H1812" s="176">
        <v>0.25910931174089069</v>
      </c>
    </row>
    <row r="1813" spans="1:8">
      <c r="A1813" s="62">
        <v>1811</v>
      </c>
      <c r="B1813" s="3" t="s">
        <v>13535</v>
      </c>
      <c r="C1813" s="33" t="str">
        <f t="shared" si="56"/>
        <v>Yes</v>
      </c>
      <c r="D1813" s="30">
        <f t="shared" si="57"/>
        <v>1.29</v>
      </c>
      <c r="E1813" s="30">
        <v>3551</v>
      </c>
      <c r="F1813" s="62" t="s">
        <v>12411</v>
      </c>
      <c r="G1813" s="3" t="s">
        <v>13513</v>
      </c>
      <c r="H1813" s="176">
        <v>0.52226720647773273</v>
      </c>
    </row>
    <row r="1814" spans="1:8">
      <c r="A1814" s="62">
        <v>1812</v>
      </c>
      <c r="B1814" s="3" t="s">
        <v>13536</v>
      </c>
      <c r="C1814" s="33" t="str">
        <f t="shared" si="56"/>
        <v>Yes</v>
      </c>
      <c r="D1814" s="30">
        <f t="shared" si="57"/>
        <v>0.73</v>
      </c>
      <c r="E1814" s="30">
        <v>2010</v>
      </c>
      <c r="F1814" s="62" t="s">
        <v>12411</v>
      </c>
      <c r="G1814" s="3" t="s">
        <v>13513</v>
      </c>
      <c r="H1814" s="176">
        <v>0.2955465587044534</v>
      </c>
    </row>
    <row r="1815" spans="1:8">
      <c r="A1815" s="62">
        <v>1813</v>
      </c>
      <c r="B1815" s="3" t="s">
        <v>13537</v>
      </c>
      <c r="C1815" s="33" t="str">
        <f t="shared" si="56"/>
        <v>Yes</v>
      </c>
      <c r="D1815" s="30">
        <f t="shared" si="57"/>
        <v>2.4899999999999998</v>
      </c>
      <c r="E1815" s="30">
        <v>6855</v>
      </c>
      <c r="F1815" s="62" t="s">
        <v>11772</v>
      </c>
      <c r="G1815" s="3" t="s">
        <v>13513</v>
      </c>
      <c r="H1815" s="176">
        <v>1.0080971659919027</v>
      </c>
    </row>
    <row r="1816" spans="1:8">
      <c r="A1816" s="62">
        <v>1814</v>
      </c>
      <c r="B1816" s="3" t="s">
        <v>13538</v>
      </c>
      <c r="C1816" s="33" t="str">
        <f t="shared" si="56"/>
        <v>Yes</v>
      </c>
      <c r="D1816" s="30">
        <f t="shared" si="57"/>
        <v>1.9300000000000002</v>
      </c>
      <c r="E1816" s="30">
        <v>5313</v>
      </c>
      <c r="F1816" s="62" t="s">
        <v>12411</v>
      </c>
      <c r="G1816" s="3" t="s">
        <v>13513</v>
      </c>
      <c r="H1816" s="176">
        <v>0.78137651821862353</v>
      </c>
    </row>
    <row r="1817" spans="1:8">
      <c r="A1817" s="62">
        <v>1815</v>
      </c>
      <c r="B1817" s="3" t="s">
        <v>3469</v>
      </c>
      <c r="C1817" s="33" t="str">
        <f t="shared" si="56"/>
        <v>Yes</v>
      </c>
      <c r="D1817" s="30">
        <f t="shared" si="57"/>
        <v>1.96</v>
      </c>
      <c r="E1817" s="30">
        <v>5396</v>
      </c>
      <c r="F1817" s="62" t="s">
        <v>12411</v>
      </c>
      <c r="G1817" s="3" t="s">
        <v>13513</v>
      </c>
      <c r="H1817" s="176">
        <v>0.79352226720647767</v>
      </c>
    </row>
    <row r="1818" spans="1:8">
      <c r="A1818" s="62">
        <v>1816</v>
      </c>
      <c r="B1818" s="3" t="s">
        <v>13539</v>
      </c>
      <c r="C1818" s="33" t="str">
        <f t="shared" si="56"/>
        <v>Yes</v>
      </c>
      <c r="D1818" s="30">
        <f t="shared" si="57"/>
        <v>1.31</v>
      </c>
      <c r="E1818" s="30">
        <v>3606</v>
      </c>
      <c r="F1818" s="62" t="s">
        <v>12411</v>
      </c>
      <c r="G1818" s="3" t="s">
        <v>13513</v>
      </c>
      <c r="H1818" s="176">
        <v>0.53036437246963564</v>
      </c>
    </row>
    <row r="1819" spans="1:8">
      <c r="A1819" s="62">
        <v>1817</v>
      </c>
      <c r="B1819" s="3" t="s">
        <v>13540</v>
      </c>
      <c r="C1819" s="33" t="str">
        <f t="shared" si="56"/>
        <v>Yes</v>
      </c>
      <c r="D1819" s="30">
        <f t="shared" si="57"/>
        <v>4.8899999999999997</v>
      </c>
      <c r="E1819" s="30">
        <v>13462</v>
      </c>
      <c r="F1819" s="62" t="s">
        <v>12411</v>
      </c>
      <c r="G1819" s="3" t="s">
        <v>13513</v>
      </c>
      <c r="H1819" s="176">
        <v>1.9797570850202426</v>
      </c>
    </row>
    <row r="1820" spans="1:8">
      <c r="A1820" s="62">
        <v>1818</v>
      </c>
      <c r="B1820" s="3" t="s">
        <v>13541</v>
      </c>
      <c r="C1820" s="33" t="str">
        <f t="shared" si="56"/>
        <v>Yes</v>
      </c>
      <c r="D1820" s="30">
        <f t="shared" si="57"/>
        <v>1.55</v>
      </c>
      <c r="E1820" s="30">
        <v>4267</v>
      </c>
      <c r="F1820" s="62" t="s">
        <v>12411</v>
      </c>
      <c r="G1820" s="3" t="s">
        <v>13513</v>
      </c>
      <c r="H1820" s="176">
        <v>0.62753036437246956</v>
      </c>
    </row>
    <row r="1821" spans="1:8">
      <c r="A1821" s="62">
        <v>1819</v>
      </c>
      <c r="B1821" s="3" t="s">
        <v>13542</v>
      </c>
      <c r="C1821" s="33" t="str">
        <f t="shared" si="56"/>
        <v>Yes</v>
      </c>
      <c r="D1821" s="30">
        <f t="shared" si="57"/>
        <v>1.01</v>
      </c>
      <c r="E1821" s="30">
        <v>2781</v>
      </c>
      <c r="F1821" s="62" t="s">
        <v>12411</v>
      </c>
      <c r="G1821" s="3" t="s">
        <v>13513</v>
      </c>
      <c r="H1821" s="176">
        <v>0.40890688259109309</v>
      </c>
    </row>
    <row r="1822" spans="1:8">
      <c r="A1822" s="62">
        <v>1820</v>
      </c>
      <c r="B1822" s="3" t="s">
        <v>13543</v>
      </c>
      <c r="C1822" s="33" t="str">
        <f t="shared" si="56"/>
        <v>Yes</v>
      </c>
      <c r="D1822" s="30">
        <f t="shared" si="57"/>
        <v>3.8</v>
      </c>
      <c r="E1822" s="30">
        <v>10462</v>
      </c>
      <c r="F1822" s="62" t="s">
        <v>12411</v>
      </c>
      <c r="G1822" s="3" t="s">
        <v>13513</v>
      </c>
      <c r="H1822" s="176">
        <v>1.5384615384615383</v>
      </c>
    </row>
    <row r="1823" spans="1:8">
      <c r="A1823" s="62">
        <v>1821</v>
      </c>
      <c r="B1823" s="3" t="s">
        <v>13544</v>
      </c>
      <c r="C1823" s="33" t="str">
        <f t="shared" si="56"/>
        <v>Yes</v>
      </c>
      <c r="D1823" s="30">
        <f t="shared" si="57"/>
        <v>0.44</v>
      </c>
      <c r="E1823" s="30">
        <v>1211</v>
      </c>
      <c r="F1823" s="62" t="s">
        <v>12411</v>
      </c>
      <c r="G1823" s="3" t="s">
        <v>13513</v>
      </c>
      <c r="H1823" s="176">
        <v>0.17813765182186234</v>
      </c>
    </row>
    <row r="1824" spans="1:8">
      <c r="A1824" s="62">
        <v>1822</v>
      </c>
      <c r="B1824" s="3" t="s">
        <v>13545</v>
      </c>
      <c r="C1824" s="33" t="str">
        <f t="shared" si="56"/>
        <v>Yes</v>
      </c>
      <c r="D1824" s="30">
        <f t="shared" si="57"/>
        <v>1.86</v>
      </c>
      <c r="E1824" s="30">
        <v>5121</v>
      </c>
      <c r="F1824" s="62" t="s">
        <v>12411</v>
      </c>
      <c r="G1824" s="3" t="s">
        <v>13513</v>
      </c>
      <c r="H1824" s="176">
        <v>0.75303643724696356</v>
      </c>
    </row>
    <row r="1825" spans="1:8">
      <c r="A1825" s="62">
        <v>1823</v>
      </c>
      <c r="B1825" s="3" t="s">
        <v>13546</v>
      </c>
      <c r="C1825" s="33" t="str">
        <f t="shared" si="56"/>
        <v>Yes</v>
      </c>
      <c r="D1825" s="30">
        <f t="shared" si="57"/>
        <v>1.47</v>
      </c>
      <c r="E1825" s="30">
        <v>4047</v>
      </c>
      <c r="F1825" s="62" t="s">
        <v>12411</v>
      </c>
      <c r="G1825" s="3" t="s">
        <v>13513</v>
      </c>
      <c r="H1825" s="176">
        <v>0.59514170040485825</v>
      </c>
    </row>
    <row r="1826" spans="1:8">
      <c r="A1826" s="62">
        <v>1824</v>
      </c>
      <c r="B1826" s="3" t="s">
        <v>13547</v>
      </c>
      <c r="C1826" s="33" t="str">
        <f t="shared" si="56"/>
        <v>Yes</v>
      </c>
      <c r="D1826" s="30">
        <f t="shared" si="57"/>
        <v>1.95</v>
      </c>
      <c r="E1826" s="30">
        <v>5368</v>
      </c>
      <c r="F1826" s="62" t="s">
        <v>12411</v>
      </c>
      <c r="G1826" s="3" t="s">
        <v>13513</v>
      </c>
      <c r="H1826" s="176">
        <v>0.78947368421052622</v>
      </c>
    </row>
    <row r="1827" spans="1:8">
      <c r="A1827" s="62">
        <v>1825</v>
      </c>
      <c r="B1827" s="3" t="s">
        <v>13548</v>
      </c>
      <c r="C1827" s="33" t="str">
        <f t="shared" si="56"/>
        <v>No</v>
      </c>
      <c r="D1827" s="30">
        <f t="shared" si="57"/>
        <v>4.9400000000000004</v>
      </c>
      <c r="E1827" s="30">
        <v>13600</v>
      </c>
      <c r="F1827" s="62" t="s">
        <v>12411</v>
      </c>
      <c r="G1827" s="3" t="s">
        <v>13513</v>
      </c>
      <c r="H1827" s="176">
        <v>2</v>
      </c>
    </row>
    <row r="1828" spans="1:8">
      <c r="A1828" s="62">
        <v>1826</v>
      </c>
      <c r="B1828" s="3" t="s">
        <v>13549</v>
      </c>
      <c r="C1828" s="33" t="str">
        <f t="shared" si="56"/>
        <v>Yes</v>
      </c>
      <c r="D1828" s="30">
        <f t="shared" si="57"/>
        <v>1.24</v>
      </c>
      <c r="E1828" s="30">
        <v>3414</v>
      </c>
      <c r="F1828" s="62" t="s">
        <v>12411</v>
      </c>
      <c r="G1828" s="3" t="s">
        <v>13513</v>
      </c>
      <c r="H1828" s="176">
        <v>0.50202429149797567</v>
      </c>
    </row>
    <row r="1829" spans="1:8">
      <c r="A1829" s="62">
        <v>1827</v>
      </c>
      <c r="B1829" s="3" t="s">
        <v>11918</v>
      </c>
      <c r="C1829" s="33" t="str">
        <f t="shared" si="56"/>
        <v>Yes</v>
      </c>
      <c r="D1829" s="30">
        <f t="shared" si="57"/>
        <v>1.86</v>
      </c>
      <c r="E1829" s="30">
        <v>5121</v>
      </c>
      <c r="F1829" s="62" t="s">
        <v>12411</v>
      </c>
      <c r="G1829" s="3" t="s">
        <v>13513</v>
      </c>
      <c r="H1829" s="176">
        <v>0.75303643724696356</v>
      </c>
    </row>
    <row r="1830" spans="1:8">
      <c r="A1830" s="62">
        <v>1828</v>
      </c>
      <c r="B1830" s="3" t="s">
        <v>13550</v>
      </c>
      <c r="C1830" s="33" t="str">
        <f t="shared" si="56"/>
        <v>Yes</v>
      </c>
      <c r="D1830" s="30">
        <f t="shared" si="57"/>
        <v>0.32999999999999996</v>
      </c>
      <c r="E1830" s="30">
        <v>1000</v>
      </c>
      <c r="F1830" s="62" t="s">
        <v>12411</v>
      </c>
      <c r="G1830" s="3" t="s">
        <v>13513</v>
      </c>
      <c r="H1830" s="176">
        <v>0.13360323886639675</v>
      </c>
    </row>
    <row r="1831" spans="1:8">
      <c r="A1831" s="62">
        <v>1829</v>
      </c>
      <c r="B1831" s="3" t="s">
        <v>13551</v>
      </c>
      <c r="C1831" s="33" t="str">
        <f t="shared" si="56"/>
        <v>Yes</v>
      </c>
      <c r="D1831" s="30">
        <f t="shared" si="57"/>
        <v>2.17</v>
      </c>
      <c r="E1831" s="30">
        <v>5974</v>
      </c>
      <c r="F1831" s="62" t="s">
        <v>12411</v>
      </c>
      <c r="G1831" s="3" t="s">
        <v>13513</v>
      </c>
      <c r="H1831" s="176">
        <v>0.87854251012145734</v>
      </c>
    </row>
    <row r="1832" spans="1:8">
      <c r="A1832" s="62">
        <v>1830</v>
      </c>
      <c r="B1832" s="3" t="s">
        <v>13552</v>
      </c>
      <c r="C1832" s="33" t="str">
        <f t="shared" si="56"/>
        <v>Yes</v>
      </c>
      <c r="D1832" s="30">
        <f t="shared" si="57"/>
        <v>0.99</v>
      </c>
      <c r="E1832" s="30">
        <v>2726</v>
      </c>
      <c r="F1832" s="62" t="s">
        <v>12411</v>
      </c>
      <c r="G1832" s="3" t="s">
        <v>13513</v>
      </c>
      <c r="H1832" s="176">
        <v>0.40080971659919024</v>
      </c>
    </row>
    <row r="1833" spans="1:8">
      <c r="A1833" s="62">
        <v>1831</v>
      </c>
      <c r="B1833" s="3" t="s">
        <v>13553</v>
      </c>
      <c r="C1833" s="33" t="str">
        <f t="shared" si="56"/>
        <v>Yes</v>
      </c>
      <c r="D1833" s="30">
        <f t="shared" si="57"/>
        <v>0.54</v>
      </c>
      <c r="E1833" s="30">
        <v>1487</v>
      </c>
      <c r="F1833" s="62" t="s">
        <v>12411</v>
      </c>
      <c r="G1833" s="3" t="s">
        <v>13513</v>
      </c>
      <c r="H1833" s="176">
        <v>0.21862348178137653</v>
      </c>
    </row>
    <row r="1834" spans="1:8">
      <c r="A1834" s="62">
        <v>1832</v>
      </c>
      <c r="B1834" s="3" t="s">
        <v>13554</v>
      </c>
      <c r="C1834" s="33" t="str">
        <f t="shared" si="56"/>
        <v>Yes</v>
      </c>
      <c r="D1834" s="30">
        <f t="shared" si="57"/>
        <v>1.4800000000000002</v>
      </c>
      <c r="E1834" s="30">
        <v>4074</v>
      </c>
      <c r="F1834" s="62" t="s">
        <v>11772</v>
      </c>
      <c r="G1834" s="3" t="s">
        <v>13513</v>
      </c>
      <c r="H1834" s="176">
        <v>0.59919028340080971</v>
      </c>
    </row>
    <row r="1835" spans="1:8">
      <c r="A1835" s="62">
        <v>1833</v>
      </c>
      <c r="B1835" s="3" t="s">
        <v>13555</v>
      </c>
      <c r="C1835" s="33" t="str">
        <f t="shared" si="56"/>
        <v>Yes</v>
      </c>
      <c r="D1835" s="30">
        <f t="shared" si="57"/>
        <v>3.12</v>
      </c>
      <c r="E1835" s="30">
        <v>8589</v>
      </c>
      <c r="F1835" s="62" t="s">
        <v>12411</v>
      </c>
      <c r="G1835" s="3" t="s">
        <v>13513</v>
      </c>
      <c r="H1835" s="176">
        <v>1.263157894736842</v>
      </c>
    </row>
    <row r="1836" spans="1:8">
      <c r="A1836" s="62">
        <v>1834</v>
      </c>
      <c r="B1836" s="3" t="s">
        <v>13556</v>
      </c>
      <c r="C1836" s="33" t="str">
        <f t="shared" si="56"/>
        <v>Yes</v>
      </c>
      <c r="D1836" s="30">
        <f t="shared" si="57"/>
        <v>1.95</v>
      </c>
      <c r="E1836" s="30">
        <v>5368</v>
      </c>
      <c r="F1836" s="62" t="s">
        <v>12411</v>
      </c>
      <c r="G1836" s="3" t="s">
        <v>13513</v>
      </c>
      <c r="H1836" s="176">
        <v>0.78947368421052622</v>
      </c>
    </row>
    <row r="1837" spans="1:8">
      <c r="A1837" s="62">
        <v>1835</v>
      </c>
      <c r="B1837" s="3" t="s">
        <v>13557</v>
      </c>
      <c r="C1837" s="33" t="str">
        <f t="shared" si="56"/>
        <v>Yes</v>
      </c>
      <c r="D1837" s="30">
        <f t="shared" si="57"/>
        <v>1.6</v>
      </c>
      <c r="E1837" s="30">
        <v>4405</v>
      </c>
      <c r="F1837" s="62" t="s">
        <v>12411</v>
      </c>
      <c r="G1837" s="3" t="s">
        <v>13513</v>
      </c>
      <c r="H1837" s="176">
        <v>0.64777327935222673</v>
      </c>
    </row>
    <row r="1838" spans="1:8">
      <c r="A1838" s="62">
        <v>1836</v>
      </c>
      <c r="B1838" s="3" t="s">
        <v>13558</v>
      </c>
      <c r="C1838" s="33" t="str">
        <f t="shared" si="56"/>
        <v>Yes</v>
      </c>
      <c r="D1838" s="30">
        <f t="shared" si="57"/>
        <v>0.22999999999999998</v>
      </c>
      <c r="E1838" s="30">
        <v>1000</v>
      </c>
      <c r="F1838" s="62" t="s">
        <v>12411</v>
      </c>
      <c r="G1838" s="3" t="s">
        <v>13513</v>
      </c>
      <c r="H1838" s="176">
        <v>9.3117408906882582E-2</v>
      </c>
    </row>
    <row r="1839" spans="1:8">
      <c r="A1839" s="62">
        <v>1837</v>
      </c>
      <c r="B1839" s="3" t="s">
        <v>13559</v>
      </c>
      <c r="C1839" s="33" t="str">
        <f t="shared" si="56"/>
        <v>Yes</v>
      </c>
      <c r="D1839" s="30">
        <f t="shared" si="57"/>
        <v>2.29</v>
      </c>
      <c r="E1839" s="30">
        <v>6304</v>
      </c>
      <c r="F1839" s="62" t="s">
        <v>12411</v>
      </c>
      <c r="G1839" s="3" t="s">
        <v>13513</v>
      </c>
      <c r="H1839" s="176">
        <v>0.92712550607287447</v>
      </c>
    </row>
    <row r="1840" spans="1:8">
      <c r="A1840" s="62">
        <v>1838</v>
      </c>
      <c r="B1840" s="3" t="s">
        <v>12343</v>
      </c>
      <c r="C1840" s="33" t="str">
        <f t="shared" si="56"/>
        <v>Yes</v>
      </c>
      <c r="D1840" s="30">
        <f t="shared" si="57"/>
        <v>1.47</v>
      </c>
      <c r="E1840" s="30">
        <v>4047</v>
      </c>
      <c r="F1840" s="62" t="s">
        <v>12411</v>
      </c>
      <c r="G1840" s="3" t="s">
        <v>13513</v>
      </c>
      <c r="H1840" s="176">
        <v>0.59514170040485825</v>
      </c>
    </row>
    <row r="1841" spans="1:8">
      <c r="A1841" s="62">
        <v>1839</v>
      </c>
      <c r="B1841" s="3" t="s">
        <v>13560</v>
      </c>
      <c r="C1841" s="33" t="str">
        <f t="shared" si="56"/>
        <v>Yes</v>
      </c>
      <c r="D1841" s="30">
        <f t="shared" si="57"/>
        <v>1.4199999999999997</v>
      </c>
      <c r="E1841" s="30">
        <v>3909</v>
      </c>
      <c r="F1841" s="62" t="s">
        <v>12411</v>
      </c>
      <c r="G1841" s="3" t="s">
        <v>13513</v>
      </c>
      <c r="H1841" s="176">
        <v>0.57489878542510109</v>
      </c>
    </row>
    <row r="1842" spans="1:8">
      <c r="A1842" s="62">
        <v>1840</v>
      </c>
      <c r="B1842" s="3" t="s">
        <v>13561</v>
      </c>
      <c r="C1842" s="33" t="str">
        <f t="shared" si="56"/>
        <v>Yes</v>
      </c>
      <c r="D1842" s="30">
        <f t="shared" si="57"/>
        <v>4.8499999999999996</v>
      </c>
      <c r="E1842" s="30">
        <v>13352</v>
      </c>
      <c r="F1842" s="62" t="s">
        <v>12411</v>
      </c>
      <c r="G1842" s="3" t="s">
        <v>13513</v>
      </c>
      <c r="H1842" s="176">
        <v>1.963562753036437</v>
      </c>
    </row>
    <row r="1843" spans="1:8">
      <c r="A1843" s="62">
        <v>1841</v>
      </c>
      <c r="B1843" s="3" t="s">
        <v>13562</v>
      </c>
      <c r="C1843" s="33" t="str">
        <f t="shared" si="56"/>
        <v>Yes</v>
      </c>
      <c r="D1843" s="30">
        <f t="shared" si="57"/>
        <v>4.67</v>
      </c>
      <c r="E1843" s="30">
        <v>12857</v>
      </c>
      <c r="F1843" s="62" t="s">
        <v>12411</v>
      </c>
      <c r="G1843" s="3" t="s">
        <v>13513</v>
      </c>
      <c r="H1843" s="176">
        <v>1.8906882591093115</v>
      </c>
    </row>
    <row r="1844" spans="1:8">
      <c r="A1844" s="62">
        <v>1842</v>
      </c>
      <c r="B1844" s="3" t="s">
        <v>13563</v>
      </c>
      <c r="C1844" s="33" t="str">
        <f t="shared" si="56"/>
        <v>Yes</v>
      </c>
      <c r="D1844" s="30">
        <f t="shared" si="57"/>
        <v>1.96</v>
      </c>
      <c r="E1844" s="30">
        <v>5396</v>
      </c>
      <c r="F1844" s="62" t="s">
        <v>12411</v>
      </c>
      <c r="G1844" s="3" t="s">
        <v>13513</v>
      </c>
      <c r="H1844" s="176">
        <v>0.79352226720647767</v>
      </c>
    </row>
    <row r="1845" spans="1:8">
      <c r="A1845" s="62">
        <v>1843</v>
      </c>
      <c r="B1845" s="3" t="s">
        <v>13564</v>
      </c>
      <c r="C1845" s="33" t="str">
        <f t="shared" si="56"/>
        <v>Yes</v>
      </c>
      <c r="D1845" s="30">
        <f t="shared" si="57"/>
        <v>4.43</v>
      </c>
      <c r="E1845" s="30">
        <v>12196</v>
      </c>
      <c r="F1845" s="62" t="s">
        <v>12411</v>
      </c>
      <c r="G1845" s="3" t="s">
        <v>13513</v>
      </c>
      <c r="H1845" s="176">
        <v>1.7935222672064774</v>
      </c>
    </row>
    <row r="1846" spans="1:8">
      <c r="A1846" s="62">
        <v>1844</v>
      </c>
      <c r="B1846" s="3" t="s">
        <v>13565</v>
      </c>
      <c r="C1846" s="33" t="str">
        <f t="shared" si="56"/>
        <v>Yes</v>
      </c>
      <c r="D1846" s="30">
        <f t="shared" si="57"/>
        <v>0.56000000000000005</v>
      </c>
      <c r="E1846" s="30">
        <v>1542</v>
      </c>
      <c r="F1846" s="62" t="s">
        <v>12411</v>
      </c>
      <c r="G1846" s="3" t="s">
        <v>13513</v>
      </c>
      <c r="H1846" s="176">
        <v>0.22672064777327935</v>
      </c>
    </row>
    <row r="1847" spans="1:8">
      <c r="A1847" s="62">
        <v>1845</v>
      </c>
      <c r="B1847" s="3" t="s">
        <v>13566</v>
      </c>
      <c r="C1847" s="33" t="str">
        <f t="shared" si="56"/>
        <v>Yes</v>
      </c>
      <c r="D1847" s="30">
        <f t="shared" si="57"/>
        <v>1.56</v>
      </c>
      <c r="E1847" s="30">
        <v>4295</v>
      </c>
      <c r="F1847" s="62" t="s">
        <v>12411</v>
      </c>
      <c r="G1847" s="3" t="s">
        <v>13513</v>
      </c>
      <c r="H1847" s="176">
        <v>0.63157894736842102</v>
      </c>
    </row>
    <row r="1848" spans="1:8">
      <c r="A1848" s="62">
        <v>1846</v>
      </c>
      <c r="B1848" s="3" t="s">
        <v>13567</v>
      </c>
      <c r="C1848" s="33" t="str">
        <f t="shared" si="56"/>
        <v>Yes</v>
      </c>
      <c r="D1848" s="30">
        <f t="shared" si="57"/>
        <v>4.8499999999999996</v>
      </c>
      <c r="E1848" s="30">
        <v>13352</v>
      </c>
      <c r="F1848" s="62" t="s">
        <v>12411</v>
      </c>
      <c r="G1848" s="3" t="s">
        <v>13513</v>
      </c>
      <c r="H1848" s="176">
        <v>1.963562753036437</v>
      </c>
    </row>
    <row r="1849" spans="1:8">
      <c r="A1849" s="62">
        <v>1847</v>
      </c>
      <c r="B1849" s="3" t="s">
        <v>13568</v>
      </c>
      <c r="C1849" s="33" t="str">
        <f t="shared" si="56"/>
        <v>Yes</v>
      </c>
      <c r="D1849" s="30">
        <f t="shared" si="57"/>
        <v>1.86</v>
      </c>
      <c r="E1849" s="30">
        <v>5121</v>
      </c>
      <c r="F1849" s="62" t="s">
        <v>12411</v>
      </c>
      <c r="G1849" s="3" t="s">
        <v>13513</v>
      </c>
      <c r="H1849" s="176">
        <v>0.75303643724696356</v>
      </c>
    </row>
    <row r="1850" spans="1:8">
      <c r="A1850" s="62">
        <v>1848</v>
      </c>
      <c r="B1850" s="3" t="s">
        <v>13569</v>
      </c>
      <c r="C1850" s="33" t="str">
        <f t="shared" si="56"/>
        <v>Yes</v>
      </c>
      <c r="D1850" s="30">
        <f t="shared" si="57"/>
        <v>0.65</v>
      </c>
      <c r="E1850" s="30">
        <v>1789</v>
      </c>
      <c r="F1850" s="62" t="s">
        <v>12411</v>
      </c>
      <c r="G1850" s="3" t="s">
        <v>13513</v>
      </c>
      <c r="H1850" s="176">
        <v>0.26315789473684209</v>
      </c>
    </row>
    <row r="1851" spans="1:8">
      <c r="A1851" s="62">
        <v>1849</v>
      </c>
      <c r="B1851" s="3" t="s">
        <v>13570</v>
      </c>
      <c r="C1851" s="33" t="str">
        <f t="shared" si="56"/>
        <v>No</v>
      </c>
      <c r="D1851" s="30">
        <f t="shared" si="57"/>
        <v>4.9400000000000004</v>
      </c>
      <c r="E1851" s="30">
        <v>13600</v>
      </c>
      <c r="F1851" s="62" t="s">
        <v>12411</v>
      </c>
      <c r="G1851" s="3" t="s">
        <v>13513</v>
      </c>
      <c r="H1851" s="176">
        <v>2</v>
      </c>
    </row>
    <row r="1852" spans="1:8">
      <c r="A1852" s="62">
        <v>1850</v>
      </c>
      <c r="B1852" s="3" t="s">
        <v>13571</v>
      </c>
      <c r="C1852" s="33" t="str">
        <f t="shared" si="56"/>
        <v>Yes</v>
      </c>
      <c r="D1852" s="30">
        <f t="shared" si="57"/>
        <v>0.65</v>
      </c>
      <c r="E1852" s="30">
        <v>1789</v>
      </c>
      <c r="F1852" s="62" t="s">
        <v>12411</v>
      </c>
      <c r="G1852" s="3" t="s">
        <v>13513</v>
      </c>
      <c r="H1852" s="176">
        <v>0.26315789473684209</v>
      </c>
    </row>
    <row r="1853" spans="1:8">
      <c r="A1853" s="62">
        <v>1851</v>
      </c>
      <c r="B1853" s="3" t="s">
        <v>13572</v>
      </c>
      <c r="C1853" s="33" t="str">
        <f t="shared" si="56"/>
        <v>Yes</v>
      </c>
      <c r="D1853" s="30">
        <f t="shared" si="57"/>
        <v>1.24</v>
      </c>
      <c r="E1853" s="30">
        <v>3414</v>
      </c>
      <c r="F1853" s="62" t="s">
        <v>12411</v>
      </c>
      <c r="G1853" s="3" t="s">
        <v>13513</v>
      </c>
      <c r="H1853" s="176">
        <v>0.50202429149797567</v>
      </c>
    </row>
    <row r="1854" spans="1:8">
      <c r="A1854" s="62">
        <v>1852</v>
      </c>
      <c r="B1854" s="3" t="s">
        <v>13573</v>
      </c>
      <c r="C1854" s="33" t="str">
        <f t="shared" si="56"/>
        <v>Yes</v>
      </c>
      <c r="D1854" s="30">
        <f t="shared" si="57"/>
        <v>0.32</v>
      </c>
      <c r="E1854" s="30">
        <v>1000</v>
      </c>
      <c r="F1854" s="62" t="s">
        <v>12411</v>
      </c>
      <c r="G1854" s="3" t="s">
        <v>13513</v>
      </c>
      <c r="H1854" s="176">
        <v>0.12955465587044535</v>
      </c>
    </row>
    <row r="1855" spans="1:8">
      <c r="A1855" s="62">
        <v>1853</v>
      </c>
      <c r="B1855" s="3" t="s">
        <v>13574</v>
      </c>
      <c r="C1855" s="33" t="str">
        <f t="shared" si="56"/>
        <v>Yes</v>
      </c>
      <c r="D1855" s="30">
        <f t="shared" si="57"/>
        <v>3.37</v>
      </c>
      <c r="E1855" s="30">
        <v>9278</v>
      </c>
      <c r="F1855" s="62" t="s">
        <v>12411</v>
      </c>
      <c r="G1855" s="3" t="s">
        <v>13513</v>
      </c>
      <c r="H1855" s="176">
        <v>1.3643724696356274</v>
      </c>
    </row>
    <row r="1856" spans="1:8">
      <c r="A1856" s="62">
        <v>1854</v>
      </c>
      <c r="B1856" s="3" t="s">
        <v>13575</v>
      </c>
      <c r="C1856" s="33" t="str">
        <f t="shared" si="56"/>
        <v>Yes</v>
      </c>
      <c r="D1856" s="30">
        <f t="shared" si="57"/>
        <v>1.25</v>
      </c>
      <c r="E1856" s="30">
        <v>3441</v>
      </c>
      <c r="F1856" s="62" t="s">
        <v>12411</v>
      </c>
      <c r="G1856" s="3" t="s">
        <v>13513</v>
      </c>
      <c r="H1856" s="176">
        <v>0.50607287449392713</v>
      </c>
    </row>
    <row r="1857" spans="1:8">
      <c r="A1857" s="62">
        <v>1855</v>
      </c>
      <c r="B1857" s="3" t="s">
        <v>13576</v>
      </c>
      <c r="C1857" s="33" t="str">
        <f t="shared" si="56"/>
        <v>Yes</v>
      </c>
      <c r="D1857" s="30">
        <f t="shared" si="57"/>
        <v>2.2000000000000002</v>
      </c>
      <c r="E1857" s="30">
        <v>6057</v>
      </c>
      <c r="F1857" s="62" t="s">
        <v>12411</v>
      </c>
      <c r="G1857" s="3" t="s">
        <v>13513</v>
      </c>
      <c r="H1857" s="176">
        <v>0.89068825910931171</v>
      </c>
    </row>
    <row r="1858" spans="1:8">
      <c r="A1858" s="62">
        <v>1856</v>
      </c>
      <c r="B1858" s="3" t="s">
        <v>13577</v>
      </c>
      <c r="C1858" s="33" t="str">
        <f t="shared" si="56"/>
        <v>Yes</v>
      </c>
      <c r="D1858" s="30">
        <f t="shared" si="57"/>
        <v>0.32</v>
      </c>
      <c r="E1858" s="30">
        <v>1000</v>
      </c>
      <c r="F1858" s="62" t="s">
        <v>12411</v>
      </c>
      <c r="G1858" s="3" t="s">
        <v>13513</v>
      </c>
      <c r="H1858" s="176">
        <v>0.12955465587044535</v>
      </c>
    </row>
    <row r="1859" spans="1:8">
      <c r="A1859" s="62">
        <v>1857</v>
      </c>
      <c r="B1859" s="3" t="s">
        <v>13578</v>
      </c>
      <c r="C1859" s="33" t="str">
        <f t="shared" ref="C1859:C1922" si="58">IF(H1859=2,"No","Yes")</f>
        <v>Yes</v>
      </c>
      <c r="D1859" s="30">
        <f t="shared" si="57"/>
        <v>1.8699999999999999</v>
      </c>
      <c r="E1859" s="30">
        <v>5148</v>
      </c>
      <c r="F1859" s="62" t="s">
        <v>12411</v>
      </c>
      <c r="G1859" s="3" t="s">
        <v>13513</v>
      </c>
      <c r="H1859" s="176">
        <v>0.75708502024291491</v>
      </c>
    </row>
    <row r="1860" spans="1:8">
      <c r="A1860" s="62">
        <v>1858</v>
      </c>
      <c r="B1860" s="3" t="s">
        <v>13579</v>
      </c>
      <c r="C1860" s="33" t="str">
        <f t="shared" si="58"/>
        <v>Yes</v>
      </c>
      <c r="D1860" s="30">
        <f t="shared" ref="D1860:D1923" si="59">H1860*2.47</f>
        <v>2.4</v>
      </c>
      <c r="E1860" s="30">
        <v>6607</v>
      </c>
      <c r="F1860" s="62" t="s">
        <v>12411</v>
      </c>
      <c r="G1860" s="3" t="s">
        <v>13513</v>
      </c>
      <c r="H1860" s="176">
        <v>0.97165991902833992</v>
      </c>
    </row>
    <row r="1861" spans="1:8">
      <c r="A1861" s="62">
        <v>1859</v>
      </c>
      <c r="B1861" s="3" t="s">
        <v>13580</v>
      </c>
      <c r="C1861" s="33" t="str">
        <f t="shared" si="58"/>
        <v>Yes</v>
      </c>
      <c r="D1861" s="30">
        <f t="shared" si="59"/>
        <v>1.31</v>
      </c>
      <c r="E1861" s="30">
        <v>3606</v>
      </c>
      <c r="F1861" s="62" t="s">
        <v>12411</v>
      </c>
      <c r="G1861" s="3" t="s">
        <v>13513</v>
      </c>
      <c r="H1861" s="176">
        <v>0.53036437246963564</v>
      </c>
    </row>
    <row r="1862" spans="1:8">
      <c r="A1862" s="62">
        <v>1860</v>
      </c>
      <c r="B1862" s="3" t="s">
        <v>13581</v>
      </c>
      <c r="C1862" s="33" t="str">
        <f t="shared" si="58"/>
        <v>Yes</v>
      </c>
      <c r="D1862" s="30">
        <f t="shared" si="59"/>
        <v>2.29</v>
      </c>
      <c r="E1862" s="30">
        <v>6304</v>
      </c>
      <c r="F1862" s="62" t="s">
        <v>12411</v>
      </c>
      <c r="G1862" s="3" t="s">
        <v>13513</v>
      </c>
      <c r="H1862" s="176">
        <v>0.92712550607287447</v>
      </c>
    </row>
    <row r="1863" spans="1:8">
      <c r="A1863" s="62">
        <v>1861</v>
      </c>
      <c r="B1863" s="3" t="s">
        <v>13582</v>
      </c>
      <c r="C1863" s="33" t="str">
        <f t="shared" si="58"/>
        <v>Yes</v>
      </c>
      <c r="D1863" s="30">
        <f t="shared" si="59"/>
        <v>2.21</v>
      </c>
      <c r="E1863" s="30">
        <v>6084</v>
      </c>
      <c r="F1863" s="62" t="s">
        <v>12411</v>
      </c>
      <c r="G1863" s="3" t="s">
        <v>13513</v>
      </c>
      <c r="H1863" s="176">
        <v>0.89473684210526305</v>
      </c>
    </row>
    <row r="1864" spans="1:8">
      <c r="A1864" s="62">
        <v>1862</v>
      </c>
      <c r="B1864" s="3" t="s">
        <v>13583</v>
      </c>
      <c r="C1864" s="33" t="str">
        <f t="shared" si="58"/>
        <v>Yes</v>
      </c>
      <c r="D1864" s="30">
        <f t="shared" si="59"/>
        <v>0.22</v>
      </c>
      <c r="E1864" s="30">
        <v>1000</v>
      </c>
      <c r="F1864" s="62" t="s">
        <v>12411</v>
      </c>
      <c r="G1864" s="3" t="s">
        <v>13513</v>
      </c>
      <c r="H1864" s="176">
        <v>8.9068825910931168E-2</v>
      </c>
    </row>
    <row r="1865" spans="1:8">
      <c r="A1865" s="62">
        <v>1863</v>
      </c>
      <c r="B1865" s="3" t="s">
        <v>13584</v>
      </c>
      <c r="C1865" s="33" t="str">
        <f t="shared" si="58"/>
        <v>Yes</v>
      </c>
      <c r="D1865" s="30">
        <f t="shared" si="59"/>
        <v>2.21</v>
      </c>
      <c r="E1865" s="30">
        <v>6084</v>
      </c>
      <c r="F1865" s="62" t="s">
        <v>12411</v>
      </c>
      <c r="G1865" s="3" t="s">
        <v>13513</v>
      </c>
      <c r="H1865" s="176">
        <v>0.89473684210526305</v>
      </c>
    </row>
    <row r="1866" spans="1:8">
      <c r="A1866" s="62">
        <v>1864</v>
      </c>
      <c r="B1866" s="3" t="s">
        <v>13585</v>
      </c>
      <c r="C1866" s="33" t="str">
        <f t="shared" si="58"/>
        <v>Yes</v>
      </c>
      <c r="D1866" s="30">
        <f t="shared" si="59"/>
        <v>0.96</v>
      </c>
      <c r="E1866" s="30">
        <v>2643</v>
      </c>
      <c r="F1866" s="62" t="s">
        <v>12411</v>
      </c>
      <c r="G1866" s="3" t="s">
        <v>13513</v>
      </c>
      <c r="H1866" s="176">
        <v>0.38866396761133598</v>
      </c>
    </row>
    <row r="1867" spans="1:8">
      <c r="A1867" s="62">
        <v>1865</v>
      </c>
      <c r="B1867" s="3" t="s">
        <v>13586</v>
      </c>
      <c r="C1867" s="33" t="str">
        <f t="shared" si="58"/>
        <v>Yes</v>
      </c>
      <c r="D1867" s="30">
        <f t="shared" si="59"/>
        <v>0.96</v>
      </c>
      <c r="E1867" s="30">
        <v>2643</v>
      </c>
      <c r="F1867" s="62" t="s">
        <v>12411</v>
      </c>
      <c r="G1867" s="3" t="s">
        <v>13513</v>
      </c>
      <c r="H1867" s="176">
        <v>0.38866396761133598</v>
      </c>
    </row>
    <row r="1868" spans="1:8">
      <c r="A1868" s="62">
        <v>1866</v>
      </c>
      <c r="B1868" s="3" t="s">
        <v>13587</v>
      </c>
      <c r="C1868" s="33" t="str">
        <f t="shared" si="58"/>
        <v>Yes</v>
      </c>
      <c r="D1868" s="30">
        <f t="shared" si="59"/>
        <v>0.51</v>
      </c>
      <c r="E1868" s="30">
        <v>1404</v>
      </c>
      <c r="F1868" s="62" t="s">
        <v>12411</v>
      </c>
      <c r="G1868" s="3" t="s">
        <v>13513</v>
      </c>
      <c r="H1868" s="176">
        <v>0.20647773279352225</v>
      </c>
    </row>
    <row r="1869" spans="1:8">
      <c r="A1869" s="62">
        <v>1867</v>
      </c>
      <c r="B1869" s="3" t="s">
        <v>13588</v>
      </c>
      <c r="C1869" s="33" t="str">
        <f t="shared" si="58"/>
        <v>Yes</v>
      </c>
      <c r="D1869" s="30">
        <f t="shared" si="59"/>
        <v>1.56</v>
      </c>
      <c r="E1869" s="30">
        <v>4295</v>
      </c>
      <c r="F1869" s="62" t="s">
        <v>12411</v>
      </c>
      <c r="G1869" s="3" t="s">
        <v>13513</v>
      </c>
      <c r="H1869" s="176">
        <v>0.63157894736842102</v>
      </c>
    </row>
    <row r="1870" spans="1:8">
      <c r="A1870" s="62">
        <v>1868</v>
      </c>
      <c r="B1870" s="3" t="s">
        <v>13589</v>
      </c>
      <c r="C1870" s="33" t="str">
        <f t="shared" si="58"/>
        <v>Yes</v>
      </c>
      <c r="D1870" s="30">
        <f t="shared" si="59"/>
        <v>1.95</v>
      </c>
      <c r="E1870" s="30">
        <v>5368</v>
      </c>
      <c r="F1870" s="62" t="s">
        <v>12411</v>
      </c>
      <c r="G1870" s="3" t="s">
        <v>13513</v>
      </c>
      <c r="H1870" s="176">
        <v>0.78947368421052622</v>
      </c>
    </row>
    <row r="1871" spans="1:8">
      <c r="A1871" s="62">
        <v>1869</v>
      </c>
      <c r="B1871" s="3" t="s">
        <v>13590</v>
      </c>
      <c r="C1871" s="33" t="str">
        <f t="shared" si="58"/>
        <v>Yes</v>
      </c>
      <c r="D1871" s="30">
        <f t="shared" si="59"/>
        <v>2.15</v>
      </c>
      <c r="E1871" s="30">
        <v>5919</v>
      </c>
      <c r="F1871" s="62" t="s">
        <v>12411</v>
      </c>
      <c r="G1871" s="3" t="s">
        <v>13513</v>
      </c>
      <c r="H1871" s="176">
        <v>0.87044534412955454</v>
      </c>
    </row>
    <row r="1872" spans="1:8">
      <c r="A1872" s="62">
        <v>1870</v>
      </c>
      <c r="B1872" s="3" t="s">
        <v>13591</v>
      </c>
      <c r="C1872" s="33" t="str">
        <f t="shared" si="58"/>
        <v>No</v>
      </c>
      <c r="D1872" s="30">
        <f t="shared" si="59"/>
        <v>4.9400000000000004</v>
      </c>
      <c r="E1872" s="30">
        <v>13600</v>
      </c>
      <c r="F1872" s="62" t="s">
        <v>12411</v>
      </c>
      <c r="G1872" s="3" t="s">
        <v>13513</v>
      </c>
      <c r="H1872" s="176">
        <v>2</v>
      </c>
    </row>
    <row r="1873" spans="1:8">
      <c r="A1873" s="62">
        <v>1871</v>
      </c>
      <c r="B1873" s="3" t="s">
        <v>13592</v>
      </c>
      <c r="C1873" s="33" t="str">
        <f t="shared" si="58"/>
        <v>Yes</v>
      </c>
      <c r="D1873" s="30">
        <f t="shared" si="59"/>
        <v>3.8199999999999994</v>
      </c>
      <c r="E1873" s="30">
        <v>10517</v>
      </c>
      <c r="F1873" s="62" t="s">
        <v>12411</v>
      </c>
      <c r="G1873" s="3" t="s">
        <v>13513</v>
      </c>
      <c r="H1873" s="176">
        <v>1.546558704453441</v>
      </c>
    </row>
    <row r="1874" spans="1:8">
      <c r="A1874" s="62">
        <v>1872</v>
      </c>
      <c r="B1874" s="3" t="s">
        <v>13593</v>
      </c>
      <c r="C1874" s="33" t="str">
        <f t="shared" si="58"/>
        <v>Yes</v>
      </c>
      <c r="D1874" s="30">
        <f t="shared" si="59"/>
        <v>1.2</v>
      </c>
      <c r="E1874" s="30">
        <v>3304</v>
      </c>
      <c r="F1874" s="62" t="s">
        <v>12411</v>
      </c>
      <c r="G1874" s="3" t="s">
        <v>13513</v>
      </c>
      <c r="H1874" s="176">
        <v>0.48582995951416996</v>
      </c>
    </row>
    <row r="1875" spans="1:8">
      <c r="A1875" s="62">
        <v>1873</v>
      </c>
      <c r="B1875" s="3" t="s">
        <v>13594</v>
      </c>
      <c r="C1875" s="33" t="str">
        <f t="shared" si="58"/>
        <v>Yes</v>
      </c>
      <c r="D1875" s="30">
        <f t="shared" si="59"/>
        <v>0.25</v>
      </c>
      <c r="E1875" s="30">
        <v>1000</v>
      </c>
      <c r="F1875" s="62" t="s">
        <v>12411</v>
      </c>
      <c r="G1875" s="3" t="s">
        <v>13513</v>
      </c>
      <c r="H1875" s="176">
        <v>0.10121457489878542</v>
      </c>
    </row>
    <row r="1876" spans="1:8">
      <c r="A1876" s="62">
        <v>1874</v>
      </c>
      <c r="B1876" s="3" t="s">
        <v>13595</v>
      </c>
      <c r="C1876" s="33" t="str">
        <f t="shared" si="58"/>
        <v>Yes</v>
      </c>
      <c r="D1876" s="30">
        <f t="shared" si="59"/>
        <v>3.38</v>
      </c>
      <c r="E1876" s="30">
        <v>9305</v>
      </c>
      <c r="F1876" s="62" t="s">
        <v>12411</v>
      </c>
      <c r="G1876" s="3" t="s">
        <v>13513</v>
      </c>
      <c r="H1876" s="176">
        <v>1.3684210526315788</v>
      </c>
    </row>
    <row r="1877" spans="1:8">
      <c r="A1877" s="62">
        <v>1875</v>
      </c>
      <c r="B1877" s="3" t="s">
        <v>13596</v>
      </c>
      <c r="C1877" s="33" t="str">
        <f t="shared" si="58"/>
        <v>Yes</v>
      </c>
      <c r="D1877" s="30">
        <f t="shared" si="59"/>
        <v>1.8699999999999999</v>
      </c>
      <c r="E1877" s="30">
        <v>5148</v>
      </c>
      <c r="F1877" s="62" t="s">
        <v>12411</v>
      </c>
      <c r="G1877" s="3" t="s">
        <v>13513</v>
      </c>
      <c r="H1877" s="176">
        <v>0.75708502024291491</v>
      </c>
    </row>
    <row r="1878" spans="1:8">
      <c r="A1878" s="62">
        <v>1876</v>
      </c>
      <c r="B1878" s="3" t="s">
        <v>13597</v>
      </c>
      <c r="C1878" s="33" t="str">
        <f t="shared" si="58"/>
        <v>Yes</v>
      </c>
      <c r="D1878" s="30">
        <f t="shared" si="59"/>
        <v>2.21</v>
      </c>
      <c r="E1878" s="30">
        <v>6084</v>
      </c>
      <c r="F1878" s="62" t="s">
        <v>12411</v>
      </c>
      <c r="G1878" s="3" t="s">
        <v>13513</v>
      </c>
      <c r="H1878" s="176">
        <v>0.89473684210526305</v>
      </c>
    </row>
    <row r="1879" spans="1:8">
      <c r="A1879" s="62">
        <v>1877</v>
      </c>
      <c r="B1879" s="3" t="s">
        <v>13598</v>
      </c>
      <c r="C1879" s="33" t="str">
        <f t="shared" si="58"/>
        <v>No</v>
      </c>
      <c r="D1879" s="30">
        <f t="shared" si="59"/>
        <v>4.9400000000000004</v>
      </c>
      <c r="E1879" s="30">
        <v>13600</v>
      </c>
      <c r="F1879" s="62" t="s">
        <v>12411</v>
      </c>
      <c r="G1879" s="3" t="s">
        <v>13513</v>
      </c>
      <c r="H1879" s="176">
        <v>2</v>
      </c>
    </row>
    <row r="1880" spans="1:8">
      <c r="A1880" s="62">
        <v>1878</v>
      </c>
      <c r="B1880" s="3" t="s">
        <v>13599</v>
      </c>
      <c r="C1880" s="33" t="str">
        <f t="shared" si="58"/>
        <v>Yes</v>
      </c>
      <c r="D1880" s="30">
        <f t="shared" si="59"/>
        <v>2.21</v>
      </c>
      <c r="E1880" s="30">
        <v>6084</v>
      </c>
      <c r="F1880" s="62" t="s">
        <v>12411</v>
      </c>
      <c r="G1880" s="3" t="s">
        <v>13513</v>
      </c>
      <c r="H1880" s="176">
        <v>0.89473684210526305</v>
      </c>
    </row>
    <row r="1881" spans="1:8">
      <c r="A1881" s="62">
        <v>1879</v>
      </c>
      <c r="B1881" s="3" t="s">
        <v>12048</v>
      </c>
      <c r="C1881" s="33" t="str">
        <f t="shared" si="58"/>
        <v>Yes</v>
      </c>
      <c r="D1881" s="30">
        <f t="shared" si="59"/>
        <v>4.41</v>
      </c>
      <c r="E1881" s="30">
        <v>12141</v>
      </c>
      <c r="F1881" s="62" t="s">
        <v>12411</v>
      </c>
      <c r="G1881" s="3" t="s">
        <v>13513</v>
      </c>
      <c r="H1881" s="176">
        <v>1.7854251012145748</v>
      </c>
    </row>
    <row r="1882" spans="1:8">
      <c r="A1882" s="62">
        <v>1880</v>
      </c>
      <c r="B1882" s="3" t="s">
        <v>13600</v>
      </c>
      <c r="C1882" s="33" t="str">
        <f t="shared" si="58"/>
        <v>Yes</v>
      </c>
      <c r="D1882" s="30">
        <f t="shared" si="59"/>
        <v>1.5699999999999998</v>
      </c>
      <c r="E1882" s="30">
        <v>4322</v>
      </c>
      <c r="F1882" s="62" t="s">
        <v>12411</v>
      </c>
      <c r="G1882" s="3" t="s">
        <v>13513</v>
      </c>
      <c r="H1882" s="176">
        <v>0.63562753036437236</v>
      </c>
    </row>
    <row r="1883" spans="1:8">
      <c r="A1883" s="62">
        <v>1881</v>
      </c>
      <c r="B1883" s="3" t="s">
        <v>13601</v>
      </c>
      <c r="C1883" s="33" t="str">
        <f t="shared" si="58"/>
        <v>Yes</v>
      </c>
      <c r="D1883" s="30">
        <f t="shared" si="59"/>
        <v>1.1399999999999999</v>
      </c>
      <c r="E1883" s="30">
        <v>3138</v>
      </c>
      <c r="F1883" s="62" t="s">
        <v>12411</v>
      </c>
      <c r="G1883" s="3" t="s">
        <v>13602</v>
      </c>
      <c r="H1883" s="176">
        <v>0.46153846153846145</v>
      </c>
    </row>
    <row r="1884" spans="1:8">
      <c r="A1884" s="62">
        <v>1882</v>
      </c>
      <c r="B1884" s="3" t="s">
        <v>13603</v>
      </c>
      <c r="C1884" s="33" t="str">
        <f t="shared" si="58"/>
        <v>Yes</v>
      </c>
      <c r="D1884" s="30">
        <f t="shared" si="59"/>
        <v>3.65</v>
      </c>
      <c r="E1884" s="30">
        <v>10048</v>
      </c>
      <c r="F1884" s="62" t="s">
        <v>12411</v>
      </c>
      <c r="G1884" s="3" t="s">
        <v>13602</v>
      </c>
      <c r="H1884" s="176">
        <v>1.4777327935222671</v>
      </c>
    </row>
    <row r="1885" spans="1:8">
      <c r="A1885" s="62">
        <v>1883</v>
      </c>
      <c r="B1885" s="3" t="s">
        <v>13604</v>
      </c>
      <c r="C1885" s="33" t="str">
        <f t="shared" si="58"/>
        <v>Yes</v>
      </c>
      <c r="D1885" s="30">
        <f t="shared" si="59"/>
        <v>0.83999999999999986</v>
      </c>
      <c r="E1885" s="30">
        <v>2312</v>
      </c>
      <c r="F1885" s="62" t="s">
        <v>12411</v>
      </c>
      <c r="G1885" s="3" t="s">
        <v>13602</v>
      </c>
      <c r="H1885" s="176">
        <v>0.34008097165991896</v>
      </c>
    </row>
    <row r="1886" spans="1:8">
      <c r="A1886" s="62">
        <v>1884</v>
      </c>
      <c r="B1886" s="3" t="s">
        <v>13605</v>
      </c>
      <c r="C1886" s="33" t="str">
        <f t="shared" si="58"/>
        <v>Yes</v>
      </c>
      <c r="D1886" s="30">
        <f t="shared" si="59"/>
        <v>2.4</v>
      </c>
      <c r="E1886" s="30">
        <v>6607</v>
      </c>
      <c r="F1886" s="62" t="s">
        <v>12411</v>
      </c>
      <c r="G1886" s="3" t="s">
        <v>13602</v>
      </c>
      <c r="H1886" s="176">
        <v>0.97165991902833992</v>
      </c>
    </row>
    <row r="1887" spans="1:8">
      <c r="A1887" s="62">
        <v>1885</v>
      </c>
      <c r="B1887" s="3" t="s">
        <v>13606</v>
      </c>
      <c r="C1887" s="33" t="str">
        <f t="shared" si="58"/>
        <v>Yes</v>
      </c>
      <c r="D1887" s="30">
        <f t="shared" si="59"/>
        <v>3.8799999999999994</v>
      </c>
      <c r="E1887" s="30">
        <v>10681</v>
      </c>
      <c r="F1887" s="62" t="s">
        <v>12411</v>
      </c>
      <c r="G1887" s="3" t="s">
        <v>13602</v>
      </c>
      <c r="H1887" s="176">
        <v>1.5708502024291495</v>
      </c>
    </row>
    <row r="1888" spans="1:8">
      <c r="A1888" s="62">
        <v>1886</v>
      </c>
      <c r="B1888" s="3" t="s">
        <v>13607</v>
      </c>
      <c r="C1888" s="33" t="str">
        <f t="shared" si="58"/>
        <v>Yes</v>
      </c>
      <c r="D1888" s="30">
        <f t="shared" si="59"/>
        <v>0.54</v>
      </c>
      <c r="E1888" s="30">
        <v>1486</v>
      </c>
      <c r="F1888" s="62" t="s">
        <v>12411</v>
      </c>
      <c r="G1888" s="3" t="s">
        <v>13602</v>
      </c>
      <c r="H1888" s="176">
        <v>0.21862348178137653</v>
      </c>
    </row>
    <row r="1889" spans="1:8">
      <c r="A1889" s="62">
        <v>1887</v>
      </c>
      <c r="B1889" s="3" t="s">
        <v>13608</v>
      </c>
      <c r="C1889" s="33" t="str">
        <f t="shared" si="58"/>
        <v>No</v>
      </c>
      <c r="D1889" s="30">
        <f t="shared" si="59"/>
        <v>4.9400000000000004</v>
      </c>
      <c r="E1889" s="30">
        <v>13600</v>
      </c>
      <c r="F1889" s="62" t="s">
        <v>12411</v>
      </c>
      <c r="G1889" s="3" t="s">
        <v>13602</v>
      </c>
      <c r="H1889" s="176">
        <v>2</v>
      </c>
    </row>
    <row r="1890" spans="1:8">
      <c r="A1890" s="62">
        <v>1888</v>
      </c>
      <c r="B1890" s="3" t="s">
        <v>13609</v>
      </c>
      <c r="C1890" s="33" t="str">
        <f t="shared" si="58"/>
        <v>Yes</v>
      </c>
      <c r="D1890" s="30">
        <f t="shared" si="59"/>
        <v>1.37</v>
      </c>
      <c r="E1890" s="30">
        <v>3771</v>
      </c>
      <c r="F1890" s="62" t="s">
        <v>12411</v>
      </c>
      <c r="G1890" s="3" t="s">
        <v>13602</v>
      </c>
      <c r="H1890" s="176">
        <v>0.55465587044534415</v>
      </c>
    </row>
    <row r="1891" spans="1:8">
      <c r="A1891" s="62">
        <v>1889</v>
      </c>
      <c r="B1891" s="3" t="s">
        <v>13610</v>
      </c>
      <c r="C1891" s="33" t="str">
        <f t="shared" si="58"/>
        <v>Yes</v>
      </c>
      <c r="D1891" s="30">
        <f t="shared" si="59"/>
        <v>2.25</v>
      </c>
      <c r="E1891" s="30">
        <v>6194</v>
      </c>
      <c r="F1891" s="62" t="s">
        <v>12411</v>
      </c>
      <c r="G1891" s="3" t="s">
        <v>13602</v>
      </c>
      <c r="H1891" s="176">
        <v>0.91093117408906876</v>
      </c>
    </row>
    <row r="1892" spans="1:8">
      <c r="A1892" s="62">
        <v>1890</v>
      </c>
      <c r="B1892" s="3" t="s">
        <v>13611</v>
      </c>
      <c r="C1892" s="33" t="str">
        <f t="shared" si="58"/>
        <v>Yes</v>
      </c>
      <c r="D1892" s="30">
        <f t="shared" si="59"/>
        <v>0.44</v>
      </c>
      <c r="E1892" s="30">
        <v>1211</v>
      </c>
      <c r="F1892" s="62" t="s">
        <v>12411</v>
      </c>
      <c r="G1892" s="3" t="s">
        <v>13602</v>
      </c>
      <c r="H1892" s="176">
        <v>0.17813765182186234</v>
      </c>
    </row>
    <row r="1893" spans="1:8">
      <c r="A1893" s="62">
        <v>1891</v>
      </c>
      <c r="B1893" s="3" t="s">
        <v>13612</v>
      </c>
      <c r="C1893" s="33" t="str">
        <f t="shared" si="58"/>
        <v>Yes</v>
      </c>
      <c r="D1893" s="30">
        <f t="shared" si="59"/>
        <v>0.27</v>
      </c>
      <c r="E1893" s="30">
        <v>1000</v>
      </c>
      <c r="F1893" s="62" t="s">
        <v>12411</v>
      </c>
      <c r="G1893" s="3" t="s">
        <v>13602</v>
      </c>
      <c r="H1893" s="176">
        <v>0.10931174089068826</v>
      </c>
    </row>
    <row r="1894" spans="1:8">
      <c r="A1894" s="62">
        <v>1892</v>
      </c>
      <c r="B1894" s="3" t="s">
        <v>13613</v>
      </c>
      <c r="C1894" s="33" t="str">
        <f t="shared" si="58"/>
        <v>Yes</v>
      </c>
      <c r="D1894" s="30">
        <f t="shared" si="59"/>
        <v>0.47</v>
      </c>
      <c r="E1894" s="30">
        <v>1293</v>
      </c>
      <c r="F1894" s="62" t="s">
        <v>12411</v>
      </c>
      <c r="G1894" s="3" t="s">
        <v>13602</v>
      </c>
      <c r="H1894" s="176">
        <v>0.19028340080971656</v>
      </c>
    </row>
    <row r="1895" spans="1:8">
      <c r="A1895" s="62">
        <v>1893</v>
      </c>
      <c r="B1895" s="3" t="s">
        <v>13614</v>
      </c>
      <c r="C1895" s="33" t="str">
        <f t="shared" si="58"/>
        <v>Yes</v>
      </c>
      <c r="D1895" s="30">
        <f t="shared" si="59"/>
        <v>1.23</v>
      </c>
      <c r="E1895" s="30">
        <v>3386</v>
      </c>
      <c r="F1895" s="62" t="s">
        <v>12411</v>
      </c>
      <c r="G1895" s="3" t="s">
        <v>13602</v>
      </c>
      <c r="H1895" s="176">
        <v>0.49797570850202427</v>
      </c>
    </row>
    <row r="1896" spans="1:8">
      <c r="A1896" s="62">
        <v>1894</v>
      </c>
      <c r="B1896" s="3" t="s">
        <v>13615</v>
      </c>
      <c r="C1896" s="33" t="str">
        <f t="shared" si="58"/>
        <v>No</v>
      </c>
      <c r="D1896" s="30">
        <f t="shared" si="59"/>
        <v>4.9400000000000004</v>
      </c>
      <c r="E1896" s="30">
        <v>13600</v>
      </c>
      <c r="F1896" s="62" t="s">
        <v>12411</v>
      </c>
      <c r="G1896" s="3" t="s">
        <v>13602</v>
      </c>
      <c r="H1896" s="176">
        <v>2</v>
      </c>
    </row>
    <row r="1897" spans="1:8">
      <c r="A1897" s="62">
        <v>1895</v>
      </c>
      <c r="B1897" s="3" t="s">
        <v>13616</v>
      </c>
      <c r="C1897" s="33" t="str">
        <f t="shared" si="58"/>
        <v>Yes</v>
      </c>
      <c r="D1897" s="30">
        <f t="shared" si="59"/>
        <v>1.83</v>
      </c>
      <c r="E1897" s="30">
        <v>5038</v>
      </c>
      <c r="F1897" s="62" t="s">
        <v>11772</v>
      </c>
      <c r="G1897" s="3" t="s">
        <v>13602</v>
      </c>
      <c r="H1897" s="176">
        <v>0.74089068825910931</v>
      </c>
    </row>
    <row r="1898" spans="1:8">
      <c r="A1898" s="62">
        <v>1896</v>
      </c>
      <c r="B1898" s="3" t="s">
        <v>13617</v>
      </c>
      <c r="C1898" s="33" t="str">
        <f t="shared" si="58"/>
        <v>Yes</v>
      </c>
      <c r="D1898" s="30">
        <f t="shared" si="59"/>
        <v>1.55</v>
      </c>
      <c r="E1898" s="30">
        <v>4267</v>
      </c>
      <c r="F1898" s="62" t="s">
        <v>12411</v>
      </c>
      <c r="G1898" s="3" t="s">
        <v>13602</v>
      </c>
      <c r="H1898" s="176">
        <v>0.62753036437246956</v>
      </c>
    </row>
    <row r="1899" spans="1:8">
      <c r="A1899" s="62">
        <v>1897</v>
      </c>
      <c r="B1899" s="3" t="s">
        <v>13618</v>
      </c>
      <c r="C1899" s="33" t="str">
        <f t="shared" si="58"/>
        <v>Yes</v>
      </c>
      <c r="D1899" s="30">
        <f t="shared" si="59"/>
        <v>0.17</v>
      </c>
      <c r="E1899" s="30">
        <v>1000</v>
      </c>
      <c r="F1899" s="62" t="s">
        <v>12411</v>
      </c>
      <c r="G1899" s="3" t="s">
        <v>13602</v>
      </c>
      <c r="H1899" s="176">
        <v>6.8825910931174086E-2</v>
      </c>
    </row>
    <row r="1900" spans="1:8">
      <c r="A1900" s="62">
        <v>1898</v>
      </c>
      <c r="B1900" s="3" t="s">
        <v>13619</v>
      </c>
      <c r="C1900" s="33" t="str">
        <f t="shared" si="58"/>
        <v>Yes</v>
      </c>
      <c r="D1900" s="30">
        <f t="shared" si="59"/>
        <v>2.2400000000000002</v>
      </c>
      <c r="E1900" s="30">
        <v>6166</v>
      </c>
      <c r="F1900" s="62" t="s">
        <v>12411</v>
      </c>
      <c r="G1900" s="3" t="s">
        <v>13602</v>
      </c>
      <c r="H1900" s="176">
        <v>0.90688259109311742</v>
      </c>
    </row>
    <row r="1901" spans="1:8">
      <c r="A1901" s="62">
        <v>1899</v>
      </c>
      <c r="B1901" s="3" t="s">
        <v>13620</v>
      </c>
      <c r="C1901" s="33" t="str">
        <f t="shared" si="58"/>
        <v>No</v>
      </c>
      <c r="D1901" s="30">
        <f t="shared" si="59"/>
        <v>4.9400000000000004</v>
      </c>
      <c r="E1901" s="30">
        <v>13600</v>
      </c>
      <c r="F1901" s="62" t="s">
        <v>12411</v>
      </c>
      <c r="G1901" s="3" t="s">
        <v>13602</v>
      </c>
      <c r="H1901" s="176">
        <v>2</v>
      </c>
    </row>
    <row r="1902" spans="1:8">
      <c r="A1902" s="62">
        <v>1900</v>
      </c>
      <c r="B1902" s="3" t="s">
        <v>13621</v>
      </c>
      <c r="C1902" s="33" t="str">
        <f t="shared" si="58"/>
        <v>Yes</v>
      </c>
      <c r="D1902" s="30">
        <f t="shared" si="59"/>
        <v>4.21</v>
      </c>
      <c r="E1902" s="30">
        <v>11590</v>
      </c>
      <c r="F1902" s="62" t="s">
        <v>12411</v>
      </c>
      <c r="G1902" s="3" t="s">
        <v>13602</v>
      </c>
      <c r="H1902" s="176">
        <v>1.7044534412955463</v>
      </c>
    </row>
    <row r="1903" spans="1:8">
      <c r="A1903" s="62">
        <v>1901</v>
      </c>
      <c r="B1903" s="3" t="s">
        <v>13622</v>
      </c>
      <c r="C1903" s="33" t="str">
        <f t="shared" si="58"/>
        <v>Yes</v>
      </c>
      <c r="D1903" s="30">
        <f t="shared" si="59"/>
        <v>0.78</v>
      </c>
      <c r="E1903" s="30">
        <v>2147</v>
      </c>
      <c r="F1903" s="62" t="s">
        <v>12411</v>
      </c>
      <c r="G1903" s="3" t="s">
        <v>13602</v>
      </c>
      <c r="H1903" s="176">
        <v>0.31578947368421051</v>
      </c>
    </row>
    <row r="1904" spans="1:8">
      <c r="A1904" s="62">
        <v>1902</v>
      </c>
      <c r="B1904" s="3" t="s">
        <v>13623</v>
      </c>
      <c r="C1904" s="33" t="str">
        <f t="shared" si="58"/>
        <v>Yes</v>
      </c>
      <c r="D1904" s="30">
        <f t="shared" si="59"/>
        <v>3.1799999999999997</v>
      </c>
      <c r="E1904" s="30">
        <v>8754</v>
      </c>
      <c r="F1904" s="62" t="s">
        <v>12411</v>
      </c>
      <c r="G1904" s="3" t="s">
        <v>13602</v>
      </c>
      <c r="H1904" s="176">
        <v>1.2874493927125503</v>
      </c>
    </row>
    <row r="1905" spans="1:8">
      <c r="A1905" s="62">
        <v>1903</v>
      </c>
      <c r="B1905" s="3" t="s">
        <v>13624</v>
      </c>
      <c r="C1905" s="33" t="str">
        <f t="shared" si="58"/>
        <v>No</v>
      </c>
      <c r="D1905" s="30">
        <f t="shared" si="59"/>
        <v>4.9400000000000004</v>
      </c>
      <c r="E1905" s="30">
        <v>13600</v>
      </c>
      <c r="F1905" s="62" t="s">
        <v>12411</v>
      </c>
      <c r="G1905" s="3" t="s">
        <v>13602</v>
      </c>
      <c r="H1905" s="176">
        <v>2</v>
      </c>
    </row>
    <row r="1906" spans="1:8">
      <c r="A1906" s="62">
        <v>1904</v>
      </c>
      <c r="B1906" s="3" t="s">
        <v>13625</v>
      </c>
      <c r="C1906" s="33" t="str">
        <f t="shared" si="58"/>
        <v>No</v>
      </c>
      <c r="D1906" s="30">
        <f t="shared" si="59"/>
        <v>4.9400000000000004</v>
      </c>
      <c r="E1906" s="30">
        <v>13600</v>
      </c>
      <c r="F1906" s="62" t="s">
        <v>12411</v>
      </c>
      <c r="G1906" s="3" t="s">
        <v>13602</v>
      </c>
      <c r="H1906" s="176">
        <v>2</v>
      </c>
    </row>
    <row r="1907" spans="1:8">
      <c r="A1907" s="62">
        <v>1905</v>
      </c>
      <c r="B1907" s="3" t="s">
        <v>13626</v>
      </c>
      <c r="C1907" s="33" t="str">
        <f t="shared" si="58"/>
        <v>Yes</v>
      </c>
      <c r="D1907" s="30">
        <f t="shared" si="59"/>
        <v>0.55000000000000004</v>
      </c>
      <c r="E1907" s="30">
        <v>1514</v>
      </c>
      <c r="F1907" s="62" t="s">
        <v>12411</v>
      </c>
      <c r="G1907" s="3" t="s">
        <v>13602</v>
      </c>
      <c r="H1907" s="176">
        <v>0.22267206477732793</v>
      </c>
    </row>
    <row r="1908" spans="1:8">
      <c r="A1908" s="62">
        <v>1906</v>
      </c>
      <c r="B1908" s="3" t="s">
        <v>13627</v>
      </c>
      <c r="C1908" s="33" t="str">
        <f t="shared" si="58"/>
        <v>Yes</v>
      </c>
      <c r="D1908" s="30">
        <f t="shared" si="59"/>
        <v>1.4</v>
      </c>
      <c r="E1908" s="30">
        <v>3854</v>
      </c>
      <c r="F1908" s="62" t="s">
        <v>12411</v>
      </c>
      <c r="G1908" s="3" t="s">
        <v>13602</v>
      </c>
      <c r="H1908" s="176">
        <v>0.56680161943319829</v>
      </c>
    </row>
    <row r="1909" spans="1:8">
      <c r="A1909" s="62">
        <v>1907</v>
      </c>
      <c r="B1909" s="3" t="s">
        <v>13628</v>
      </c>
      <c r="C1909" s="33" t="str">
        <f t="shared" si="58"/>
        <v>No</v>
      </c>
      <c r="D1909" s="30">
        <f t="shared" si="59"/>
        <v>4.9400000000000004</v>
      </c>
      <c r="E1909" s="30">
        <v>13600</v>
      </c>
      <c r="F1909" s="62" t="s">
        <v>12411</v>
      </c>
      <c r="G1909" s="3" t="s">
        <v>13602</v>
      </c>
      <c r="H1909" s="176">
        <v>2</v>
      </c>
    </row>
    <row r="1910" spans="1:8">
      <c r="A1910" s="62">
        <v>1908</v>
      </c>
      <c r="B1910" s="3" t="s">
        <v>13629</v>
      </c>
      <c r="C1910" s="33" t="str">
        <f t="shared" si="58"/>
        <v>Yes</v>
      </c>
      <c r="D1910" s="30">
        <f t="shared" si="59"/>
        <v>3.21</v>
      </c>
      <c r="E1910" s="30">
        <v>8837</v>
      </c>
      <c r="F1910" s="62" t="s">
        <v>12411</v>
      </c>
      <c r="G1910" s="3" t="s">
        <v>13602</v>
      </c>
      <c r="H1910" s="176">
        <v>1.2995951417004048</v>
      </c>
    </row>
    <row r="1911" spans="1:8">
      <c r="A1911" s="62">
        <v>1909</v>
      </c>
      <c r="B1911" s="3" t="s">
        <v>13630</v>
      </c>
      <c r="C1911" s="33" t="str">
        <f t="shared" si="58"/>
        <v>No</v>
      </c>
      <c r="D1911" s="30">
        <f t="shared" si="59"/>
        <v>4.9400000000000004</v>
      </c>
      <c r="E1911" s="30">
        <v>13600</v>
      </c>
      <c r="F1911" s="62" t="s">
        <v>12411</v>
      </c>
      <c r="G1911" s="3" t="s">
        <v>13602</v>
      </c>
      <c r="H1911" s="176">
        <v>2</v>
      </c>
    </row>
    <row r="1912" spans="1:8">
      <c r="A1912" s="62">
        <v>1910</v>
      </c>
      <c r="B1912" s="3" t="s">
        <v>13631</v>
      </c>
      <c r="C1912" s="33" t="str">
        <f t="shared" si="58"/>
        <v>Yes</v>
      </c>
      <c r="D1912" s="30">
        <f t="shared" si="59"/>
        <v>1.5699999999999998</v>
      </c>
      <c r="E1912" s="30">
        <v>4322</v>
      </c>
      <c r="F1912" s="62" t="s">
        <v>12411</v>
      </c>
      <c r="G1912" s="3" t="s">
        <v>13602</v>
      </c>
      <c r="H1912" s="176">
        <v>0.63562753036437236</v>
      </c>
    </row>
    <row r="1913" spans="1:8">
      <c r="A1913" s="62">
        <v>1911</v>
      </c>
      <c r="B1913" s="3" t="s">
        <v>13632</v>
      </c>
      <c r="C1913" s="33" t="str">
        <f t="shared" si="58"/>
        <v>Yes</v>
      </c>
      <c r="D1913" s="30">
        <f t="shared" si="59"/>
        <v>0.84000000000000008</v>
      </c>
      <c r="E1913" s="30">
        <v>2312</v>
      </c>
      <c r="F1913" s="62" t="s">
        <v>12411</v>
      </c>
      <c r="G1913" s="3" t="s">
        <v>13602</v>
      </c>
      <c r="H1913" s="176">
        <v>0.34008097165991902</v>
      </c>
    </row>
    <row r="1914" spans="1:8">
      <c r="A1914" s="62">
        <v>1912</v>
      </c>
      <c r="B1914" s="3" t="s">
        <v>13633</v>
      </c>
      <c r="C1914" s="33" t="str">
        <f t="shared" si="58"/>
        <v>Yes</v>
      </c>
      <c r="D1914" s="30">
        <f t="shared" si="59"/>
        <v>0.27</v>
      </c>
      <c r="E1914" s="30">
        <v>1000</v>
      </c>
      <c r="F1914" s="62" t="s">
        <v>12411</v>
      </c>
      <c r="G1914" s="3" t="s">
        <v>13602</v>
      </c>
      <c r="H1914" s="176">
        <v>0.10931174089068826</v>
      </c>
    </row>
    <row r="1915" spans="1:8">
      <c r="A1915" s="62">
        <v>1913</v>
      </c>
      <c r="B1915" s="3" t="s">
        <v>13634</v>
      </c>
      <c r="C1915" s="33" t="str">
        <f t="shared" si="58"/>
        <v>Yes</v>
      </c>
      <c r="D1915" s="30">
        <f t="shared" si="59"/>
        <v>0.33999999999999997</v>
      </c>
      <c r="E1915" s="30">
        <v>1000</v>
      </c>
      <c r="F1915" s="62" t="s">
        <v>12411</v>
      </c>
      <c r="G1915" s="3" t="s">
        <v>13602</v>
      </c>
      <c r="H1915" s="176">
        <v>0.13765182186234814</v>
      </c>
    </row>
    <row r="1916" spans="1:8">
      <c r="A1916" s="62">
        <v>1914</v>
      </c>
      <c r="B1916" s="3" t="s">
        <v>13635</v>
      </c>
      <c r="C1916" s="33" t="str">
        <f t="shared" si="58"/>
        <v>Yes</v>
      </c>
      <c r="D1916" s="30">
        <f t="shared" si="59"/>
        <v>1.43</v>
      </c>
      <c r="E1916" s="30">
        <v>3936</v>
      </c>
      <c r="F1916" s="62" t="s">
        <v>12411</v>
      </c>
      <c r="G1916" s="3" t="s">
        <v>13602</v>
      </c>
      <c r="H1916" s="176">
        <v>0.57894736842105254</v>
      </c>
    </row>
    <row r="1917" spans="1:8">
      <c r="A1917" s="62">
        <v>1915</v>
      </c>
      <c r="B1917" s="3" t="s">
        <v>13636</v>
      </c>
      <c r="C1917" s="33" t="str">
        <f t="shared" si="58"/>
        <v>Yes</v>
      </c>
      <c r="D1917" s="30">
        <f t="shared" si="59"/>
        <v>2.97</v>
      </c>
      <c r="E1917" s="30">
        <v>8176</v>
      </c>
      <c r="F1917" s="62" t="s">
        <v>12411</v>
      </c>
      <c r="G1917" s="3" t="s">
        <v>13602</v>
      </c>
      <c r="H1917" s="176">
        <v>1.2024291497975708</v>
      </c>
    </row>
    <row r="1918" spans="1:8">
      <c r="A1918" s="62">
        <v>1916</v>
      </c>
      <c r="B1918" s="3" t="s">
        <v>13637</v>
      </c>
      <c r="C1918" s="33" t="str">
        <f t="shared" si="58"/>
        <v>Yes</v>
      </c>
      <c r="D1918" s="30">
        <f t="shared" si="59"/>
        <v>2.2400000000000002</v>
      </c>
      <c r="E1918" s="30">
        <v>6166</v>
      </c>
      <c r="F1918" s="62" t="s">
        <v>12411</v>
      </c>
      <c r="G1918" s="3" t="s">
        <v>13602</v>
      </c>
      <c r="H1918" s="176">
        <v>0.90688259109311742</v>
      </c>
    </row>
    <row r="1919" spans="1:8">
      <c r="A1919" s="62">
        <v>1917</v>
      </c>
      <c r="B1919" s="3" t="s">
        <v>13638</v>
      </c>
      <c r="C1919" s="33" t="str">
        <f t="shared" si="58"/>
        <v>Yes</v>
      </c>
      <c r="D1919" s="30">
        <f t="shared" si="59"/>
        <v>0.16999999999999998</v>
      </c>
      <c r="E1919" s="30">
        <v>1000</v>
      </c>
      <c r="F1919" s="62" t="s">
        <v>12411</v>
      </c>
      <c r="G1919" s="3" t="s">
        <v>13602</v>
      </c>
      <c r="H1919" s="176">
        <v>6.8825910931174072E-2</v>
      </c>
    </row>
    <row r="1920" spans="1:8">
      <c r="A1920" s="62">
        <v>1918</v>
      </c>
      <c r="B1920" s="3" t="s">
        <v>13639</v>
      </c>
      <c r="C1920" s="33" t="str">
        <f t="shared" si="58"/>
        <v>Yes</v>
      </c>
      <c r="D1920" s="30">
        <f t="shared" si="59"/>
        <v>1.04</v>
      </c>
      <c r="E1920" s="30">
        <v>2863</v>
      </c>
      <c r="F1920" s="62" t="s">
        <v>12411</v>
      </c>
      <c r="G1920" s="3" t="s">
        <v>13602</v>
      </c>
      <c r="H1920" s="176">
        <v>0.42105263157894735</v>
      </c>
    </row>
    <row r="1921" spans="1:8">
      <c r="A1921" s="62">
        <v>1919</v>
      </c>
      <c r="B1921" s="3" t="s">
        <v>13640</v>
      </c>
      <c r="C1921" s="33" t="str">
        <f t="shared" si="58"/>
        <v>Yes</v>
      </c>
      <c r="D1921" s="30">
        <f t="shared" si="59"/>
        <v>4.22</v>
      </c>
      <c r="E1921" s="30">
        <v>11617</v>
      </c>
      <c r="F1921" s="62" t="s">
        <v>12411</v>
      </c>
      <c r="G1921" s="3" t="s">
        <v>13602</v>
      </c>
      <c r="H1921" s="176">
        <v>1.7085020242914977</v>
      </c>
    </row>
    <row r="1922" spans="1:8">
      <c r="A1922" s="62">
        <v>1920</v>
      </c>
      <c r="B1922" s="3" t="s">
        <v>13641</v>
      </c>
      <c r="C1922" s="33" t="str">
        <f t="shared" si="58"/>
        <v>Yes</v>
      </c>
      <c r="D1922" s="30">
        <f t="shared" si="59"/>
        <v>1.43</v>
      </c>
      <c r="E1922" s="30">
        <v>3936</v>
      </c>
      <c r="F1922" s="62" t="s">
        <v>12411</v>
      </c>
      <c r="G1922" s="3" t="s">
        <v>13602</v>
      </c>
      <c r="H1922" s="176">
        <v>0.57894736842105254</v>
      </c>
    </row>
    <row r="1923" spans="1:8">
      <c r="A1923" s="62">
        <v>1921</v>
      </c>
      <c r="B1923" s="3" t="s">
        <v>13642</v>
      </c>
      <c r="C1923" s="33" t="str">
        <f t="shared" ref="C1923:C1986" si="60">IF(H1923=2,"No","Yes")</f>
        <v>Yes</v>
      </c>
      <c r="D1923" s="30">
        <f t="shared" si="59"/>
        <v>0.58000000000000007</v>
      </c>
      <c r="E1923" s="30">
        <v>1596</v>
      </c>
      <c r="F1923" s="62" t="s">
        <v>12411</v>
      </c>
      <c r="G1923" s="3" t="s">
        <v>13602</v>
      </c>
      <c r="H1923" s="176">
        <v>0.23481781376518221</v>
      </c>
    </row>
    <row r="1924" spans="1:8">
      <c r="A1924" s="62">
        <v>1922</v>
      </c>
      <c r="B1924" s="3" t="s">
        <v>13643</v>
      </c>
      <c r="C1924" s="33" t="str">
        <f t="shared" si="60"/>
        <v>Yes</v>
      </c>
      <c r="D1924" s="30">
        <f t="shared" ref="D1924:D1987" si="61">H1924*2.47</f>
        <v>0.44</v>
      </c>
      <c r="E1924" s="30">
        <v>1211</v>
      </c>
      <c r="F1924" s="62" t="s">
        <v>12411</v>
      </c>
      <c r="G1924" s="3" t="s">
        <v>13602</v>
      </c>
      <c r="H1924" s="176">
        <v>0.17813765182186234</v>
      </c>
    </row>
    <row r="1925" spans="1:8">
      <c r="A1925" s="62">
        <v>1923</v>
      </c>
      <c r="B1925" s="3" t="s">
        <v>13644</v>
      </c>
      <c r="C1925" s="33" t="str">
        <f t="shared" si="60"/>
        <v>Yes</v>
      </c>
      <c r="D1925" s="30">
        <f t="shared" si="61"/>
        <v>4.09</v>
      </c>
      <c r="E1925" s="30">
        <v>11259</v>
      </c>
      <c r="F1925" s="62" t="s">
        <v>12411</v>
      </c>
      <c r="G1925" s="3" t="s">
        <v>13602</v>
      </c>
      <c r="H1925" s="176">
        <v>1.6558704453441293</v>
      </c>
    </row>
    <row r="1926" spans="1:8">
      <c r="A1926" s="62">
        <v>1924</v>
      </c>
      <c r="B1926" s="3" t="s">
        <v>13645</v>
      </c>
      <c r="C1926" s="33" t="str">
        <f t="shared" si="60"/>
        <v>Yes</v>
      </c>
      <c r="D1926" s="30">
        <f t="shared" si="61"/>
        <v>0.52</v>
      </c>
      <c r="E1926" s="30">
        <v>1431</v>
      </c>
      <c r="F1926" s="62" t="s">
        <v>12411</v>
      </c>
      <c r="G1926" s="3" t="s">
        <v>13602</v>
      </c>
      <c r="H1926" s="176">
        <v>0.21052631578947367</v>
      </c>
    </row>
    <row r="1927" spans="1:8">
      <c r="A1927" s="62">
        <v>1925</v>
      </c>
      <c r="B1927" s="3" t="s">
        <v>13646</v>
      </c>
      <c r="C1927" s="33" t="str">
        <f t="shared" si="60"/>
        <v>Yes</v>
      </c>
      <c r="D1927" s="30">
        <f t="shared" si="61"/>
        <v>0.83999999999999986</v>
      </c>
      <c r="E1927" s="30">
        <v>2312</v>
      </c>
      <c r="F1927" s="62" t="s">
        <v>12411</v>
      </c>
      <c r="G1927" s="3" t="s">
        <v>13602</v>
      </c>
      <c r="H1927" s="176">
        <v>0.34008097165991896</v>
      </c>
    </row>
    <row r="1928" spans="1:8">
      <c r="A1928" s="62">
        <v>1926</v>
      </c>
      <c r="B1928" s="3" t="s">
        <v>13647</v>
      </c>
      <c r="C1928" s="33" t="str">
        <f t="shared" si="60"/>
        <v>Yes</v>
      </c>
      <c r="D1928" s="30">
        <f t="shared" si="61"/>
        <v>1.5699999999999998</v>
      </c>
      <c r="E1928" s="30">
        <v>4322</v>
      </c>
      <c r="F1928" s="62" t="s">
        <v>12411</v>
      </c>
      <c r="G1928" s="3" t="s">
        <v>13602</v>
      </c>
      <c r="H1928" s="176">
        <v>0.63562753036437236</v>
      </c>
    </row>
    <row r="1929" spans="1:8">
      <c r="A1929" s="62">
        <v>1927</v>
      </c>
      <c r="B1929" s="3" t="s">
        <v>13648</v>
      </c>
      <c r="C1929" s="33" t="str">
        <f t="shared" si="60"/>
        <v>Yes</v>
      </c>
      <c r="D1929" s="30">
        <f t="shared" si="61"/>
        <v>0.56000000000000005</v>
      </c>
      <c r="E1929" s="30">
        <v>1541</v>
      </c>
      <c r="F1929" s="62" t="s">
        <v>12411</v>
      </c>
      <c r="G1929" s="3" t="s">
        <v>13602</v>
      </c>
      <c r="H1929" s="176">
        <v>0.22672064777327935</v>
      </c>
    </row>
    <row r="1930" spans="1:8">
      <c r="A1930" s="62">
        <v>1928</v>
      </c>
      <c r="B1930" s="3" t="s">
        <v>13649</v>
      </c>
      <c r="C1930" s="33" t="str">
        <f t="shared" si="60"/>
        <v>Yes</v>
      </c>
      <c r="D1930" s="30">
        <f t="shared" si="61"/>
        <v>2.95</v>
      </c>
      <c r="E1930" s="30">
        <v>8121</v>
      </c>
      <c r="F1930" s="62" t="s">
        <v>12411</v>
      </c>
      <c r="G1930" s="3" t="s">
        <v>13602</v>
      </c>
      <c r="H1930" s="176">
        <v>1.1943319838056681</v>
      </c>
    </row>
    <row r="1931" spans="1:8">
      <c r="A1931" s="62">
        <v>1929</v>
      </c>
      <c r="B1931" s="3" t="s">
        <v>13650</v>
      </c>
      <c r="C1931" s="33" t="str">
        <f t="shared" si="60"/>
        <v>No</v>
      </c>
      <c r="D1931" s="30">
        <f t="shared" si="61"/>
        <v>4.9400000000000004</v>
      </c>
      <c r="E1931" s="30">
        <v>13600</v>
      </c>
      <c r="F1931" s="62" t="s">
        <v>12411</v>
      </c>
      <c r="G1931" s="3" t="s">
        <v>13602</v>
      </c>
      <c r="H1931" s="176">
        <v>2</v>
      </c>
    </row>
    <row r="1932" spans="1:8">
      <c r="A1932" s="62">
        <v>1930</v>
      </c>
      <c r="B1932" s="3" t="s">
        <v>13651</v>
      </c>
      <c r="C1932" s="33" t="str">
        <f t="shared" si="60"/>
        <v>Yes</v>
      </c>
      <c r="D1932" s="30">
        <f t="shared" si="61"/>
        <v>0.45</v>
      </c>
      <c r="E1932" s="30">
        <v>1238</v>
      </c>
      <c r="F1932" s="62" t="s">
        <v>12411</v>
      </c>
      <c r="G1932" s="3" t="s">
        <v>13602</v>
      </c>
      <c r="H1932" s="176">
        <v>0.18218623481781376</v>
      </c>
    </row>
    <row r="1933" spans="1:8">
      <c r="A1933" s="62">
        <v>1931</v>
      </c>
      <c r="B1933" s="3" t="s">
        <v>13652</v>
      </c>
      <c r="C1933" s="33" t="str">
        <f t="shared" si="60"/>
        <v>Yes</v>
      </c>
      <c r="D1933" s="30">
        <f t="shared" si="61"/>
        <v>1.5699999999999998</v>
      </c>
      <c r="E1933" s="30">
        <v>4322</v>
      </c>
      <c r="F1933" s="62" t="s">
        <v>12411</v>
      </c>
      <c r="G1933" s="3" t="s">
        <v>13602</v>
      </c>
      <c r="H1933" s="176">
        <v>0.63562753036437236</v>
      </c>
    </row>
    <row r="1934" spans="1:8">
      <c r="A1934" s="62">
        <v>1932</v>
      </c>
      <c r="B1934" s="3" t="s">
        <v>13653</v>
      </c>
      <c r="C1934" s="33" t="str">
        <f t="shared" si="60"/>
        <v>Yes</v>
      </c>
      <c r="D1934" s="30">
        <f t="shared" si="61"/>
        <v>3.37</v>
      </c>
      <c r="E1934" s="30">
        <v>9277</v>
      </c>
      <c r="F1934" s="62" t="s">
        <v>12411</v>
      </c>
      <c r="G1934" s="3" t="s">
        <v>13602</v>
      </c>
      <c r="H1934" s="176">
        <v>1.3643724696356274</v>
      </c>
    </row>
    <row r="1935" spans="1:8">
      <c r="A1935" s="62">
        <v>1933</v>
      </c>
      <c r="B1935" s="3" t="s">
        <v>13654</v>
      </c>
      <c r="C1935" s="33" t="str">
        <f t="shared" si="60"/>
        <v>Yes</v>
      </c>
      <c r="D1935" s="30">
        <f t="shared" si="61"/>
        <v>0.88</v>
      </c>
      <c r="E1935" s="30">
        <v>2422</v>
      </c>
      <c r="F1935" s="62" t="s">
        <v>12411</v>
      </c>
      <c r="G1935" s="3" t="s">
        <v>13602</v>
      </c>
      <c r="H1935" s="176">
        <v>0.35627530364372467</v>
      </c>
    </row>
    <row r="1936" spans="1:8">
      <c r="A1936" s="62">
        <v>1934</v>
      </c>
      <c r="B1936" s="3" t="s">
        <v>13655</v>
      </c>
      <c r="C1936" s="33" t="str">
        <f t="shared" si="60"/>
        <v>Yes</v>
      </c>
      <c r="D1936" s="30">
        <f t="shared" si="61"/>
        <v>0.55000000000000004</v>
      </c>
      <c r="E1936" s="30">
        <v>1514</v>
      </c>
      <c r="F1936" s="62" t="s">
        <v>12411</v>
      </c>
      <c r="G1936" s="3" t="s">
        <v>13602</v>
      </c>
      <c r="H1936" s="176">
        <v>0.22267206477732793</v>
      </c>
    </row>
    <row r="1937" spans="1:8">
      <c r="A1937" s="62">
        <v>1935</v>
      </c>
      <c r="B1937" s="3" t="s">
        <v>13656</v>
      </c>
      <c r="C1937" s="33" t="str">
        <f t="shared" si="60"/>
        <v>Yes</v>
      </c>
      <c r="D1937" s="30">
        <f t="shared" si="61"/>
        <v>0.84000000000000008</v>
      </c>
      <c r="E1937" s="30">
        <v>2312</v>
      </c>
      <c r="F1937" s="62" t="s">
        <v>12411</v>
      </c>
      <c r="G1937" s="3" t="s">
        <v>13602</v>
      </c>
      <c r="H1937" s="176">
        <v>0.34008097165991902</v>
      </c>
    </row>
    <row r="1938" spans="1:8">
      <c r="A1938" s="62">
        <v>1936</v>
      </c>
      <c r="B1938" s="3" t="s">
        <v>13657</v>
      </c>
      <c r="C1938" s="33" t="str">
        <f t="shared" si="60"/>
        <v>Yes</v>
      </c>
      <c r="D1938" s="30">
        <f t="shared" si="61"/>
        <v>3.37</v>
      </c>
      <c r="E1938" s="30">
        <v>9277</v>
      </c>
      <c r="F1938" s="62" t="s">
        <v>12411</v>
      </c>
      <c r="G1938" s="3" t="s">
        <v>13602</v>
      </c>
      <c r="H1938" s="176">
        <v>1.3643724696356274</v>
      </c>
    </row>
    <row r="1939" spans="1:8">
      <c r="A1939" s="62">
        <v>1937</v>
      </c>
      <c r="B1939" s="3" t="s">
        <v>13658</v>
      </c>
      <c r="C1939" s="33" t="str">
        <f t="shared" si="60"/>
        <v>Yes</v>
      </c>
      <c r="D1939" s="30">
        <f t="shared" si="61"/>
        <v>1.98</v>
      </c>
      <c r="E1939" s="30">
        <v>5451</v>
      </c>
      <c r="F1939" s="62" t="s">
        <v>12411</v>
      </c>
      <c r="G1939" s="3" t="s">
        <v>13602</v>
      </c>
      <c r="H1939" s="176">
        <v>0.80161943319838047</v>
      </c>
    </row>
    <row r="1940" spans="1:8">
      <c r="A1940" s="62">
        <v>1938</v>
      </c>
      <c r="B1940" s="3" t="s">
        <v>13659</v>
      </c>
      <c r="C1940" s="33" t="str">
        <f t="shared" si="60"/>
        <v>Yes</v>
      </c>
      <c r="D1940" s="30">
        <f t="shared" si="61"/>
        <v>2.56</v>
      </c>
      <c r="E1940" s="30">
        <v>7047</v>
      </c>
      <c r="F1940" s="62" t="s">
        <v>12411</v>
      </c>
      <c r="G1940" s="3" t="s">
        <v>13602</v>
      </c>
      <c r="H1940" s="176">
        <v>1.0364372469635628</v>
      </c>
    </row>
    <row r="1941" spans="1:8">
      <c r="A1941" s="62">
        <v>1939</v>
      </c>
      <c r="B1941" s="3" t="s">
        <v>12102</v>
      </c>
      <c r="C1941" s="33" t="str">
        <f t="shared" si="60"/>
        <v>Yes</v>
      </c>
      <c r="D1941" s="30">
        <f t="shared" si="61"/>
        <v>1.3</v>
      </c>
      <c r="E1941" s="30">
        <v>3578</v>
      </c>
      <c r="F1941" s="62" t="s">
        <v>12411</v>
      </c>
      <c r="G1941" s="3" t="s">
        <v>13602</v>
      </c>
      <c r="H1941" s="176">
        <v>0.52631578947368418</v>
      </c>
    </row>
    <row r="1942" spans="1:8">
      <c r="A1942" s="62">
        <v>1940</v>
      </c>
      <c r="B1942" s="3" t="s">
        <v>13660</v>
      </c>
      <c r="C1942" s="33" t="str">
        <f t="shared" si="60"/>
        <v>Yes</v>
      </c>
      <c r="D1942" s="30">
        <f t="shared" si="61"/>
        <v>1.95</v>
      </c>
      <c r="E1942" s="30">
        <v>5368</v>
      </c>
      <c r="F1942" s="62" t="s">
        <v>12411</v>
      </c>
      <c r="G1942" s="3" t="s">
        <v>13602</v>
      </c>
      <c r="H1942" s="176">
        <v>0.78947368421052622</v>
      </c>
    </row>
    <row r="1943" spans="1:8">
      <c r="A1943" s="62">
        <v>1941</v>
      </c>
      <c r="B1943" s="3" t="s">
        <v>13661</v>
      </c>
      <c r="C1943" s="33" t="str">
        <f t="shared" si="60"/>
        <v>Yes</v>
      </c>
      <c r="D1943" s="30">
        <f t="shared" si="61"/>
        <v>2.92</v>
      </c>
      <c r="E1943" s="30">
        <v>8038</v>
      </c>
      <c r="F1943" s="62" t="s">
        <v>12411</v>
      </c>
      <c r="G1943" s="3" t="s">
        <v>13602</v>
      </c>
      <c r="H1943" s="176">
        <v>1.1821862348178136</v>
      </c>
    </row>
    <row r="1944" spans="1:8">
      <c r="A1944" s="62">
        <v>1942</v>
      </c>
      <c r="B1944" s="3" t="s">
        <v>13662</v>
      </c>
      <c r="C1944" s="33" t="str">
        <f t="shared" si="60"/>
        <v>Yes</v>
      </c>
      <c r="D1944" s="30">
        <f t="shared" si="61"/>
        <v>1.22</v>
      </c>
      <c r="E1944" s="30">
        <v>3358</v>
      </c>
      <c r="F1944" s="62" t="s">
        <v>12411</v>
      </c>
      <c r="G1944" s="3" t="s">
        <v>13602</v>
      </c>
      <c r="H1944" s="176">
        <v>0.49392712550607282</v>
      </c>
    </row>
    <row r="1945" spans="1:8">
      <c r="A1945" s="62">
        <v>1943</v>
      </c>
      <c r="B1945" s="3" t="s">
        <v>13663</v>
      </c>
      <c r="C1945" s="33" t="str">
        <f t="shared" si="60"/>
        <v>Yes</v>
      </c>
      <c r="D1945" s="30">
        <f t="shared" si="61"/>
        <v>0.84000000000000008</v>
      </c>
      <c r="E1945" s="30">
        <v>2312</v>
      </c>
      <c r="F1945" s="62" t="s">
        <v>12411</v>
      </c>
      <c r="G1945" s="3" t="s">
        <v>13602</v>
      </c>
      <c r="H1945" s="176">
        <v>0.34008097165991902</v>
      </c>
    </row>
    <row r="1946" spans="1:8">
      <c r="A1946" s="62">
        <v>1944</v>
      </c>
      <c r="B1946" s="3" t="s">
        <v>13664</v>
      </c>
      <c r="C1946" s="33" t="str">
        <f t="shared" si="60"/>
        <v>Yes</v>
      </c>
      <c r="D1946" s="30">
        <f t="shared" si="61"/>
        <v>1.5699999999999998</v>
      </c>
      <c r="E1946" s="30">
        <v>4322</v>
      </c>
      <c r="F1946" s="62" t="s">
        <v>12411</v>
      </c>
      <c r="G1946" s="3" t="s">
        <v>13602</v>
      </c>
      <c r="H1946" s="176">
        <v>0.63562753036437236</v>
      </c>
    </row>
    <row r="1947" spans="1:8">
      <c r="A1947" s="62">
        <v>1945</v>
      </c>
      <c r="B1947" s="3" t="s">
        <v>13665</v>
      </c>
      <c r="C1947" s="33" t="str">
        <f t="shared" si="60"/>
        <v>Yes</v>
      </c>
      <c r="D1947" s="30">
        <f t="shared" si="61"/>
        <v>0.65999999999999992</v>
      </c>
      <c r="E1947" s="30">
        <v>1817</v>
      </c>
      <c r="F1947" s="62" t="s">
        <v>12411</v>
      </c>
      <c r="G1947" s="3" t="s">
        <v>13602</v>
      </c>
      <c r="H1947" s="176">
        <v>0.26720647773279349</v>
      </c>
    </row>
    <row r="1948" spans="1:8">
      <c r="A1948" s="62">
        <v>1946</v>
      </c>
      <c r="B1948" s="3" t="s">
        <v>13666</v>
      </c>
      <c r="C1948" s="33" t="str">
        <f t="shared" si="60"/>
        <v>Yes</v>
      </c>
      <c r="D1948" s="30">
        <f t="shared" si="61"/>
        <v>2.3200000000000003</v>
      </c>
      <c r="E1948" s="30">
        <v>6387</v>
      </c>
      <c r="F1948" s="62" t="s">
        <v>12411</v>
      </c>
      <c r="G1948" s="3" t="s">
        <v>13602</v>
      </c>
      <c r="H1948" s="176">
        <v>0.93927125506072884</v>
      </c>
    </row>
    <row r="1949" spans="1:8">
      <c r="A1949" s="62">
        <v>1947</v>
      </c>
      <c r="B1949" s="3" t="s">
        <v>13667</v>
      </c>
      <c r="C1949" s="33" t="str">
        <f t="shared" si="60"/>
        <v>Yes</v>
      </c>
      <c r="D1949" s="30">
        <f t="shared" si="61"/>
        <v>3.89</v>
      </c>
      <c r="E1949" s="30">
        <v>10709</v>
      </c>
      <c r="F1949" s="62" t="s">
        <v>12411</v>
      </c>
      <c r="G1949" s="3" t="s">
        <v>13602</v>
      </c>
      <c r="H1949" s="176">
        <v>1.5748987854251011</v>
      </c>
    </row>
    <row r="1950" spans="1:8">
      <c r="A1950" s="62">
        <v>1948</v>
      </c>
      <c r="B1950" s="3" t="s">
        <v>13668</v>
      </c>
      <c r="C1950" s="33" t="str">
        <f t="shared" si="60"/>
        <v>Yes</v>
      </c>
      <c r="D1950" s="30">
        <f t="shared" si="61"/>
        <v>0.65999999999999992</v>
      </c>
      <c r="E1950" s="30">
        <v>1817</v>
      </c>
      <c r="F1950" s="62" t="s">
        <v>12411</v>
      </c>
      <c r="G1950" s="3" t="s">
        <v>13602</v>
      </c>
      <c r="H1950" s="176">
        <v>0.26720647773279349</v>
      </c>
    </row>
    <row r="1951" spans="1:8">
      <c r="A1951" s="62">
        <v>1949</v>
      </c>
      <c r="B1951" s="3" t="s">
        <v>13669</v>
      </c>
      <c r="C1951" s="33" t="str">
        <f t="shared" si="60"/>
        <v>Yes</v>
      </c>
      <c r="D1951" s="30">
        <f t="shared" si="61"/>
        <v>3.11</v>
      </c>
      <c r="E1951" s="30">
        <v>8561</v>
      </c>
      <c r="F1951" s="62" t="s">
        <v>12411</v>
      </c>
      <c r="G1951" s="3" t="s">
        <v>13602</v>
      </c>
      <c r="H1951" s="176">
        <v>1.2591093117408905</v>
      </c>
    </row>
    <row r="1952" spans="1:8">
      <c r="A1952" s="62">
        <v>1950</v>
      </c>
      <c r="B1952" s="3" t="s">
        <v>13670</v>
      </c>
      <c r="C1952" s="33" t="str">
        <f t="shared" si="60"/>
        <v>Yes</v>
      </c>
      <c r="D1952" s="30">
        <f t="shared" si="61"/>
        <v>0.88</v>
      </c>
      <c r="E1952" s="30">
        <v>2422</v>
      </c>
      <c r="F1952" s="62" t="s">
        <v>12411</v>
      </c>
      <c r="G1952" s="3" t="s">
        <v>13602</v>
      </c>
      <c r="H1952" s="176">
        <v>0.35627530364372467</v>
      </c>
    </row>
    <row r="1953" spans="1:8">
      <c r="A1953" s="62">
        <v>1951</v>
      </c>
      <c r="B1953" s="3" t="s">
        <v>13671</v>
      </c>
      <c r="C1953" s="33" t="str">
        <f t="shared" si="60"/>
        <v>Yes</v>
      </c>
      <c r="D1953" s="30">
        <f t="shared" si="61"/>
        <v>3.06</v>
      </c>
      <c r="E1953" s="30">
        <v>8424</v>
      </c>
      <c r="F1953" s="62" t="s">
        <v>12411</v>
      </c>
      <c r="G1953" s="3" t="s">
        <v>13602</v>
      </c>
      <c r="H1953" s="176">
        <v>1.2388663967611335</v>
      </c>
    </row>
    <row r="1954" spans="1:8">
      <c r="A1954" s="62">
        <v>1952</v>
      </c>
      <c r="B1954" s="3" t="s">
        <v>13672</v>
      </c>
      <c r="C1954" s="33" t="str">
        <f t="shared" si="60"/>
        <v>Yes</v>
      </c>
      <c r="D1954" s="30">
        <f t="shared" si="61"/>
        <v>2.93</v>
      </c>
      <c r="E1954" s="30">
        <v>8066</v>
      </c>
      <c r="F1954" s="62" t="s">
        <v>12411</v>
      </c>
      <c r="G1954" s="3" t="s">
        <v>13602</v>
      </c>
      <c r="H1954" s="176">
        <v>1.1862348178137652</v>
      </c>
    </row>
    <row r="1955" spans="1:8">
      <c r="A1955" s="62">
        <v>1953</v>
      </c>
      <c r="B1955" s="3" t="s">
        <v>13673</v>
      </c>
      <c r="C1955" s="33" t="str">
        <f t="shared" si="60"/>
        <v>Yes</v>
      </c>
      <c r="D1955" s="30">
        <f t="shared" si="61"/>
        <v>1.44</v>
      </c>
      <c r="E1955" s="30">
        <v>3964</v>
      </c>
      <c r="F1955" s="62" t="s">
        <v>12411</v>
      </c>
      <c r="G1955" s="3" t="s">
        <v>13602</v>
      </c>
      <c r="H1955" s="176">
        <v>0.582995951417004</v>
      </c>
    </row>
    <row r="1956" spans="1:8">
      <c r="A1956" s="62">
        <v>1954</v>
      </c>
      <c r="B1956" s="3" t="s">
        <v>13674</v>
      </c>
      <c r="C1956" s="33" t="str">
        <f t="shared" si="60"/>
        <v>No</v>
      </c>
      <c r="D1956" s="30">
        <f t="shared" si="61"/>
        <v>4.9400000000000004</v>
      </c>
      <c r="E1956" s="30">
        <v>13600</v>
      </c>
      <c r="F1956" s="62" t="s">
        <v>12411</v>
      </c>
      <c r="G1956" s="3" t="s">
        <v>13602</v>
      </c>
      <c r="H1956" s="176">
        <v>2</v>
      </c>
    </row>
    <row r="1957" spans="1:8">
      <c r="A1957" s="62">
        <v>1955</v>
      </c>
      <c r="B1957" s="3" t="s">
        <v>13675</v>
      </c>
      <c r="C1957" s="33" t="str">
        <f t="shared" si="60"/>
        <v>Yes</v>
      </c>
      <c r="D1957" s="30">
        <f t="shared" si="61"/>
        <v>0.54</v>
      </c>
      <c r="E1957" s="30">
        <v>1486</v>
      </c>
      <c r="F1957" s="62" t="s">
        <v>12411</v>
      </c>
      <c r="G1957" s="3" t="s">
        <v>13602</v>
      </c>
      <c r="H1957" s="176">
        <v>0.21862348178137653</v>
      </c>
    </row>
    <row r="1958" spans="1:8">
      <c r="A1958" s="62">
        <v>1956</v>
      </c>
      <c r="B1958" s="3" t="s">
        <v>13676</v>
      </c>
      <c r="C1958" s="33" t="str">
        <f t="shared" si="60"/>
        <v>Yes</v>
      </c>
      <c r="D1958" s="30">
        <f t="shared" si="61"/>
        <v>2.2400000000000002</v>
      </c>
      <c r="E1958" s="30">
        <v>6166</v>
      </c>
      <c r="F1958" s="62" t="s">
        <v>12411</v>
      </c>
      <c r="G1958" s="3" t="s">
        <v>13602</v>
      </c>
      <c r="H1958" s="176">
        <v>0.90688259109311742</v>
      </c>
    </row>
    <row r="1959" spans="1:8">
      <c r="A1959" s="62">
        <v>1957</v>
      </c>
      <c r="B1959" s="3" t="s">
        <v>13677</v>
      </c>
      <c r="C1959" s="33" t="str">
        <f t="shared" si="60"/>
        <v>No</v>
      </c>
      <c r="D1959" s="30">
        <f t="shared" si="61"/>
        <v>4.9400000000000004</v>
      </c>
      <c r="E1959" s="30">
        <v>13600</v>
      </c>
      <c r="F1959" s="62" t="s">
        <v>12411</v>
      </c>
      <c r="G1959" s="3" t="s">
        <v>13602</v>
      </c>
      <c r="H1959" s="176">
        <v>2</v>
      </c>
    </row>
    <row r="1960" spans="1:8">
      <c r="A1960" s="62">
        <v>1958</v>
      </c>
      <c r="B1960" s="3" t="s">
        <v>13678</v>
      </c>
      <c r="C1960" s="33" t="str">
        <f t="shared" si="60"/>
        <v>No</v>
      </c>
      <c r="D1960" s="30">
        <f t="shared" si="61"/>
        <v>4.9400000000000004</v>
      </c>
      <c r="E1960" s="30">
        <v>13600</v>
      </c>
      <c r="F1960" s="62" t="s">
        <v>12411</v>
      </c>
      <c r="G1960" s="3" t="s">
        <v>13602</v>
      </c>
      <c r="H1960" s="176">
        <v>2</v>
      </c>
    </row>
    <row r="1961" spans="1:8">
      <c r="A1961" s="62">
        <v>1959</v>
      </c>
      <c r="B1961" s="3" t="s">
        <v>13679</v>
      </c>
      <c r="C1961" s="33" t="str">
        <f t="shared" si="60"/>
        <v>Yes</v>
      </c>
      <c r="D1961" s="30">
        <f t="shared" si="61"/>
        <v>0.44</v>
      </c>
      <c r="E1961" s="30">
        <v>1211</v>
      </c>
      <c r="F1961" s="62" t="s">
        <v>12411</v>
      </c>
      <c r="G1961" s="3" t="s">
        <v>13602</v>
      </c>
      <c r="H1961" s="176">
        <v>0.17813765182186234</v>
      </c>
    </row>
    <row r="1962" spans="1:8">
      <c r="A1962" s="62">
        <v>1960</v>
      </c>
      <c r="B1962" s="3" t="s">
        <v>13680</v>
      </c>
      <c r="C1962" s="33" t="str">
        <f t="shared" si="60"/>
        <v>Yes</v>
      </c>
      <c r="D1962" s="30">
        <f t="shared" si="61"/>
        <v>1.4</v>
      </c>
      <c r="E1962" s="30">
        <v>3854</v>
      </c>
      <c r="F1962" s="62" t="s">
        <v>12411</v>
      </c>
      <c r="G1962" s="3" t="s">
        <v>13602</v>
      </c>
      <c r="H1962" s="176">
        <v>0.56680161943319829</v>
      </c>
    </row>
    <row r="1963" spans="1:8">
      <c r="A1963" s="62">
        <v>1961</v>
      </c>
      <c r="B1963" s="3" t="s">
        <v>13681</v>
      </c>
      <c r="C1963" s="33" t="str">
        <f t="shared" si="60"/>
        <v>Yes</v>
      </c>
      <c r="D1963" s="30">
        <f t="shared" si="61"/>
        <v>0.55000000000000004</v>
      </c>
      <c r="E1963" s="30">
        <v>1514</v>
      </c>
      <c r="F1963" s="62" t="s">
        <v>12411</v>
      </c>
      <c r="G1963" s="3" t="s">
        <v>13602</v>
      </c>
      <c r="H1963" s="176">
        <v>0.22267206477732793</v>
      </c>
    </row>
    <row r="1964" spans="1:8">
      <c r="A1964" s="62">
        <v>1962</v>
      </c>
      <c r="B1964" s="3" t="s">
        <v>13682</v>
      </c>
      <c r="C1964" s="33" t="str">
        <f t="shared" si="60"/>
        <v>Yes</v>
      </c>
      <c r="D1964" s="30">
        <f t="shared" si="61"/>
        <v>0.96999999999999986</v>
      </c>
      <c r="E1964" s="30">
        <v>2670</v>
      </c>
      <c r="F1964" s="62" t="s">
        <v>12411</v>
      </c>
      <c r="G1964" s="3" t="s">
        <v>13602</v>
      </c>
      <c r="H1964" s="176">
        <v>0.39271255060728738</v>
      </c>
    </row>
    <row r="1965" spans="1:8">
      <c r="A1965" s="62">
        <v>1963</v>
      </c>
      <c r="B1965" s="3" t="s">
        <v>13683</v>
      </c>
      <c r="C1965" s="33" t="str">
        <f t="shared" si="60"/>
        <v>Yes</v>
      </c>
      <c r="D1965" s="30">
        <f t="shared" si="61"/>
        <v>0.44</v>
      </c>
      <c r="E1965" s="30">
        <v>1211</v>
      </c>
      <c r="F1965" s="62" t="s">
        <v>12411</v>
      </c>
      <c r="G1965" s="3" t="s">
        <v>13602</v>
      </c>
      <c r="H1965" s="176">
        <v>0.17813765182186234</v>
      </c>
    </row>
    <row r="1966" spans="1:8">
      <c r="A1966" s="62">
        <v>1964</v>
      </c>
      <c r="B1966" s="3" t="s">
        <v>13684</v>
      </c>
      <c r="C1966" s="33" t="str">
        <f t="shared" si="60"/>
        <v>Yes</v>
      </c>
      <c r="D1966" s="30">
        <f t="shared" si="61"/>
        <v>1.5699999999999998</v>
      </c>
      <c r="E1966" s="30">
        <v>4322</v>
      </c>
      <c r="F1966" s="62" t="s">
        <v>12411</v>
      </c>
      <c r="G1966" s="3" t="s">
        <v>13602</v>
      </c>
      <c r="H1966" s="176">
        <v>0.63562753036437236</v>
      </c>
    </row>
    <row r="1967" spans="1:8">
      <c r="A1967" s="62">
        <v>1965</v>
      </c>
      <c r="B1967" s="3" t="s">
        <v>13685</v>
      </c>
      <c r="C1967" s="33" t="str">
        <f t="shared" si="60"/>
        <v>Yes</v>
      </c>
      <c r="D1967" s="30">
        <f t="shared" si="61"/>
        <v>1.73</v>
      </c>
      <c r="E1967" s="30">
        <v>4762</v>
      </c>
      <c r="F1967" s="62" t="s">
        <v>12411</v>
      </c>
      <c r="G1967" s="3" t="s">
        <v>13602</v>
      </c>
      <c r="H1967" s="176">
        <v>0.70040485829959509</v>
      </c>
    </row>
    <row r="1968" spans="1:8">
      <c r="A1968" s="62">
        <v>1966</v>
      </c>
      <c r="B1968" s="3" t="s">
        <v>13686</v>
      </c>
      <c r="C1968" s="33" t="str">
        <f t="shared" si="60"/>
        <v>Yes</v>
      </c>
      <c r="D1968" s="30">
        <f t="shared" si="61"/>
        <v>4.21</v>
      </c>
      <c r="E1968" s="30">
        <v>11590</v>
      </c>
      <c r="F1968" s="62" t="s">
        <v>12411</v>
      </c>
      <c r="G1968" s="3" t="s">
        <v>13602</v>
      </c>
      <c r="H1968" s="176">
        <v>1.7044534412955463</v>
      </c>
    </row>
    <row r="1969" spans="1:8">
      <c r="A1969" s="62">
        <v>1967</v>
      </c>
      <c r="B1969" s="3" t="s">
        <v>13687</v>
      </c>
      <c r="C1969" s="33" t="str">
        <f t="shared" si="60"/>
        <v>Yes</v>
      </c>
      <c r="D1969" s="30">
        <f t="shared" si="61"/>
        <v>0.7400000000000001</v>
      </c>
      <c r="E1969" s="30">
        <v>2037</v>
      </c>
      <c r="F1969" s="62" t="s">
        <v>12411</v>
      </c>
      <c r="G1969" s="3" t="s">
        <v>13602</v>
      </c>
      <c r="H1969" s="176">
        <v>0.29959514170040485</v>
      </c>
    </row>
    <row r="1970" spans="1:8">
      <c r="A1970" s="62">
        <v>1968</v>
      </c>
      <c r="B1970" s="3" t="s">
        <v>13688</v>
      </c>
      <c r="C1970" s="33" t="str">
        <f t="shared" si="60"/>
        <v>Yes</v>
      </c>
      <c r="D1970" s="30">
        <f t="shared" si="61"/>
        <v>0.27</v>
      </c>
      <c r="E1970" s="30">
        <v>1000</v>
      </c>
      <c r="F1970" s="62" t="s">
        <v>12411</v>
      </c>
      <c r="G1970" s="3" t="s">
        <v>13602</v>
      </c>
      <c r="H1970" s="176">
        <v>0.10931174089068826</v>
      </c>
    </row>
    <row r="1971" spans="1:8">
      <c r="A1971" s="62">
        <v>1969</v>
      </c>
      <c r="B1971" s="3" t="s">
        <v>13689</v>
      </c>
      <c r="C1971" s="33" t="str">
        <f t="shared" si="60"/>
        <v>Yes</v>
      </c>
      <c r="D1971" s="30">
        <f t="shared" si="61"/>
        <v>0.44</v>
      </c>
      <c r="E1971" s="30">
        <v>1211</v>
      </c>
      <c r="F1971" s="62" t="s">
        <v>12411</v>
      </c>
      <c r="G1971" s="3" t="s">
        <v>13602</v>
      </c>
      <c r="H1971" s="176">
        <v>0.17813765182186234</v>
      </c>
    </row>
    <row r="1972" spans="1:8">
      <c r="A1972" s="62">
        <v>1970</v>
      </c>
      <c r="B1972" s="3" t="s">
        <v>13690</v>
      </c>
      <c r="C1972" s="33" t="str">
        <f t="shared" si="60"/>
        <v>Yes</v>
      </c>
      <c r="D1972" s="30">
        <f t="shared" si="61"/>
        <v>0.83999999999999986</v>
      </c>
      <c r="E1972" s="30">
        <v>2312</v>
      </c>
      <c r="F1972" s="62" t="s">
        <v>12411</v>
      </c>
      <c r="G1972" s="3" t="s">
        <v>13602</v>
      </c>
      <c r="H1972" s="176">
        <v>0.34008097165991896</v>
      </c>
    </row>
    <row r="1973" spans="1:8">
      <c r="A1973" s="62">
        <v>1971</v>
      </c>
      <c r="B1973" s="3" t="s">
        <v>13691</v>
      </c>
      <c r="C1973" s="33" t="str">
        <f t="shared" si="60"/>
        <v>Yes</v>
      </c>
      <c r="D1973" s="30">
        <f t="shared" si="61"/>
        <v>1.5799999999999998</v>
      </c>
      <c r="E1973" s="30">
        <v>4349</v>
      </c>
      <c r="F1973" s="62" t="s">
        <v>12411</v>
      </c>
      <c r="G1973" s="3" t="s">
        <v>13602</v>
      </c>
      <c r="H1973" s="176">
        <v>0.63967611336032382</v>
      </c>
    </row>
    <row r="1974" spans="1:8">
      <c r="A1974" s="62">
        <v>1972</v>
      </c>
      <c r="B1974" s="3" t="s">
        <v>13692</v>
      </c>
      <c r="C1974" s="33" t="str">
        <f t="shared" si="60"/>
        <v>Yes</v>
      </c>
      <c r="D1974" s="30">
        <f t="shared" si="61"/>
        <v>0.58000000000000007</v>
      </c>
      <c r="E1974" s="30">
        <v>1596</v>
      </c>
      <c r="F1974" s="62" t="s">
        <v>12411</v>
      </c>
      <c r="G1974" s="3" t="s">
        <v>13602</v>
      </c>
      <c r="H1974" s="176">
        <v>0.23481781376518221</v>
      </c>
    </row>
    <row r="1975" spans="1:8">
      <c r="A1975" s="62">
        <v>1973</v>
      </c>
      <c r="B1975" s="3" t="s">
        <v>13693</v>
      </c>
      <c r="C1975" s="33" t="str">
        <f t="shared" si="60"/>
        <v>Yes</v>
      </c>
      <c r="D1975" s="30">
        <f t="shared" si="61"/>
        <v>3.92</v>
      </c>
      <c r="E1975" s="30">
        <v>10791</v>
      </c>
      <c r="F1975" s="62" t="s">
        <v>12411</v>
      </c>
      <c r="G1975" s="3" t="s">
        <v>13602</v>
      </c>
      <c r="H1975" s="176">
        <v>1.5870445344129553</v>
      </c>
    </row>
    <row r="1976" spans="1:8">
      <c r="A1976" s="62">
        <v>1974</v>
      </c>
      <c r="B1976" s="3" t="s">
        <v>13694</v>
      </c>
      <c r="C1976" s="33" t="str">
        <f t="shared" si="60"/>
        <v>Yes</v>
      </c>
      <c r="D1976" s="30">
        <f t="shared" si="61"/>
        <v>0.76</v>
      </c>
      <c r="E1976" s="30">
        <v>2092</v>
      </c>
      <c r="F1976" s="62" t="s">
        <v>12411</v>
      </c>
      <c r="G1976" s="3" t="s">
        <v>13602</v>
      </c>
      <c r="H1976" s="176">
        <v>0.30769230769230765</v>
      </c>
    </row>
    <row r="1977" spans="1:8">
      <c r="A1977" s="62">
        <v>1975</v>
      </c>
      <c r="B1977" s="3" t="s">
        <v>13695</v>
      </c>
      <c r="C1977" s="33" t="str">
        <f t="shared" si="60"/>
        <v>No</v>
      </c>
      <c r="D1977" s="30">
        <f t="shared" si="61"/>
        <v>4.9400000000000004</v>
      </c>
      <c r="E1977" s="30">
        <v>13600</v>
      </c>
      <c r="F1977" s="62" t="s">
        <v>12411</v>
      </c>
      <c r="G1977" s="3" t="s">
        <v>13602</v>
      </c>
      <c r="H1977" s="176">
        <v>2</v>
      </c>
    </row>
    <row r="1978" spans="1:8">
      <c r="A1978" s="62">
        <v>1976</v>
      </c>
      <c r="B1978" s="3" t="s">
        <v>11918</v>
      </c>
      <c r="C1978" s="33" t="str">
        <f t="shared" si="60"/>
        <v>Yes</v>
      </c>
      <c r="D1978" s="30">
        <f t="shared" si="61"/>
        <v>4.21</v>
      </c>
      <c r="E1978" s="30">
        <v>11590</v>
      </c>
      <c r="F1978" s="62" t="s">
        <v>12411</v>
      </c>
      <c r="G1978" s="3" t="s">
        <v>13602</v>
      </c>
      <c r="H1978" s="176">
        <v>1.7044534412955463</v>
      </c>
    </row>
    <row r="1979" spans="1:8">
      <c r="A1979" s="62">
        <v>1977</v>
      </c>
      <c r="B1979" s="3" t="s">
        <v>13696</v>
      </c>
      <c r="C1979" s="33" t="str">
        <f t="shared" si="60"/>
        <v>Yes</v>
      </c>
      <c r="D1979" s="30">
        <f t="shared" si="61"/>
        <v>0.88</v>
      </c>
      <c r="E1979" s="30">
        <v>2422</v>
      </c>
      <c r="F1979" s="62" t="s">
        <v>12411</v>
      </c>
      <c r="G1979" s="3" t="s">
        <v>13602</v>
      </c>
      <c r="H1979" s="176">
        <v>0.35627530364372467</v>
      </c>
    </row>
    <row r="1980" spans="1:8">
      <c r="A1980" s="62">
        <v>1978</v>
      </c>
      <c r="B1980" s="3" t="s">
        <v>13697</v>
      </c>
      <c r="C1980" s="33" t="str">
        <f t="shared" si="60"/>
        <v>Yes</v>
      </c>
      <c r="D1980" s="30">
        <f t="shared" si="61"/>
        <v>1.95</v>
      </c>
      <c r="E1980" s="30">
        <v>5368</v>
      </c>
      <c r="F1980" s="62" t="s">
        <v>12411</v>
      </c>
      <c r="G1980" s="3" t="s">
        <v>13602</v>
      </c>
      <c r="H1980" s="176">
        <v>0.78947368421052622</v>
      </c>
    </row>
    <row r="1981" spans="1:8">
      <c r="A1981" s="62">
        <v>1979</v>
      </c>
      <c r="B1981" s="3" t="s">
        <v>13698</v>
      </c>
      <c r="C1981" s="33" t="str">
        <f t="shared" si="60"/>
        <v>Yes</v>
      </c>
      <c r="D1981" s="30">
        <f t="shared" si="61"/>
        <v>2.4</v>
      </c>
      <c r="E1981" s="30">
        <v>6607</v>
      </c>
      <c r="F1981" s="62" t="s">
        <v>12411</v>
      </c>
      <c r="G1981" s="3" t="s">
        <v>13602</v>
      </c>
      <c r="H1981" s="176">
        <v>0.97165991902833992</v>
      </c>
    </row>
    <row r="1982" spans="1:8">
      <c r="A1982" s="62">
        <v>1980</v>
      </c>
      <c r="B1982" s="3" t="s">
        <v>13699</v>
      </c>
      <c r="C1982" s="33" t="str">
        <f t="shared" si="60"/>
        <v>Yes</v>
      </c>
      <c r="D1982" s="30">
        <f t="shared" si="61"/>
        <v>4.09</v>
      </c>
      <c r="E1982" s="30">
        <v>11259</v>
      </c>
      <c r="F1982" s="62" t="s">
        <v>12411</v>
      </c>
      <c r="G1982" s="3" t="s">
        <v>13602</v>
      </c>
      <c r="H1982" s="176">
        <v>1.6558704453441293</v>
      </c>
    </row>
    <row r="1983" spans="1:8">
      <c r="A1983" s="62">
        <v>1981</v>
      </c>
      <c r="B1983" s="3" t="s">
        <v>13700</v>
      </c>
      <c r="C1983" s="33" t="str">
        <f t="shared" si="60"/>
        <v>Yes</v>
      </c>
      <c r="D1983" s="30">
        <f t="shared" si="61"/>
        <v>1.3599999999999999</v>
      </c>
      <c r="E1983" s="30">
        <v>3744</v>
      </c>
      <c r="F1983" s="62" t="s">
        <v>12411</v>
      </c>
      <c r="G1983" s="3" t="s">
        <v>13602</v>
      </c>
      <c r="H1983" s="176">
        <v>0.55060728744939258</v>
      </c>
    </row>
    <row r="1984" spans="1:8">
      <c r="A1984" s="62">
        <v>1982</v>
      </c>
      <c r="B1984" s="3" t="s">
        <v>13701</v>
      </c>
      <c r="C1984" s="33" t="str">
        <f t="shared" si="60"/>
        <v>Yes</v>
      </c>
      <c r="D1984" s="30">
        <f t="shared" si="61"/>
        <v>0.78</v>
      </c>
      <c r="E1984" s="30">
        <v>2147</v>
      </c>
      <c r="F1984" s="62" t="s">
        <v>12411</v>
      </c>
      <c r="G1984" s="3" t="s">
        <v>13602</v>
      </c>
      <c r="H1984" s="176">
        <v>0.31578947368421051</v>
      </c>
    </row>
    <row r="1985" spans="1:8">
      <c r="A1985" s="62">
        <v>1983</v>
      </c>
      <c r="B1985" s="3" t="s">
        <v>13702</v>
      </c>
      <c r="C1985" s="33" t="str">
        <f t="shared" si="60"/>
        <v>Yes</v>
      </c>
      <c r="D1985" s="30">
        <f t="shared" si="61"/>
        <v>1.3</v>
      </c>
      <c r="E1985" s="30">
        <v>3578</v>
      </c>
      <c r="F1985" s="62" t="s">
        <v>12411</v>
      </c>
      <c r="G1985" s="3" t="s">
        <v>13602</v>
      </c>
      <c r="H1985" s="176">
        <v>0.52631578947368418</v>
      </c>
    </row>
    <row r="1986" spans="1:8">
      <c r="A1986" s="62">
        <v>1984</v>
      </c>
      <c r="B1986" s="3" t="s">
        <v>13703</v>
      </c>
      <c r="C1986" s="33" t="str">
        <f t="shared" si="60"/>
        <v>Yes</v>
      </c>
      <c r="D1986" s="30">
        <f t="shared" si="61"/>
        <v>2.93</v>
      </c>
      <c r="E1986" s="30">
        <v>8066</v>
      </c>
      <c r="F1986" s="62" t="s">
        <v>12411</v>
      </c>
      <c r="G1986" s="3" t="s">
        <v>13602</v>
      </c>
      <c r="H1986" s="176">
        <v>1.1862348178137652</v>
      </c>
    </row>
    <row r="1987" spans="1:8">
      <c r="A1987" s="62">
        <v>1985</v>
      </c>
      <c r="B1987" s="3" t="s">
        <v>13704</v>
      </c>
      <c r="C1987" s="33" t="str">
        <f t="shared" ref="C1987:C2050" si="62">IF(H1987=2,"No","Yes")</f>
        <v>Yes</v>
      </c>
      <c r="D1987" s="30">
        <f t="shared" si="61"/>
        <v>0.83999999999999986</v>
      </c>
      <c r="E1987" s="30">
        <v>2312</v>
      </c>
      <c r="F1987" s="62" t="s">
        <v>12411</v>
      </c>
      <c r="G1987" s="3" t="s">
        <v>13602</v>
      </c>
      <c r="H1987" s="176">
        <v>0.34008097165991896</v>
      </c>
    </row>
    <row r="1988" spans="1:8">
      <c r="A1988" s="62">
        <v>1986</v>
      </c>
      <c r="B1988" s="3" t="s">
        <v>13705</v>
      </c>
      <c r="C1988" s="33" t="str">
        <f t="shared" si="62"/>
        <v>Yes</v>
      </c>
      <c r="D1988" s="30">
        <f t="shared" ref="D1988:D2051" si="63">H1988*2.47</f>
        <v>1.7100000000000002</v>
      </c>
      <c r="E1988" s="30">
        <v>4707</v>
      </c>
      <c r="F1988" s="62" t="s">
        <v>12411</v>
      </c>
      <c r="G1988" s="3" t="s">
        <v>13602</v>
      </c>
      <c r="H1988" s="176">
        <v>0.69230769230769229</v>
      </c>
    </row>
    <row r="1989" spans="1:8">
      <c r="A1989" s="62">
        <v>1987</v>
      </c>
      <c r="B1989" s="3" t="s">
        <v>13706</v>
      </c>
      <c r="C1989" s="33" t="str">
        <f t="shared" si="62"/>
        <v>No</v>
      </c>
      <c r="D1989" s="30">
        <f t="shared" si="63"/>
        <v>4.9400000000000004</v>
      </c>
      <c r="E1989" s="30">
        <v>13600</v>
      </c>
      <c r="F1989" s="62" t="s">
        <v>12411</v>
      </c>
      <c r="G1989" s="3" t="s">
        <v>13602</v>
      </c>
      <c r="H1989" s="176">
        <v>2</v>
      </c>
    </row>
    <row r="1990" spans="1:8">
      <c r="A1990" s="62">
        <v>1988</v>
      </c>
      <c r="B1990" s="3" t="s">
        <v>13707</v>
      </c>
      <c r="C1990" s="33" t="str">
        <f t="shared" si="62"/>
        <v>Yes</v>
      </c>
      <c r="D1990" s="30">
        <f t="shared" si="63"/>
        <v>3.5</v>
      </c>
      <c r="E1990" s="30">
        <v>9635</v>
      </c>
      <c r="F1990" s="62" t="s">
        <v>12411</v>
      </c>
      <c r="G1990" s="3" t="s">
        <v>13602</v>
      </c>
      <c r="H1990" s="176">
        <v>1.4170040485829958</v>
      </c>
    </row>
    <row r="1991" spans="1:8">
      <c r="A1991" s="62">
        <v>1989</v>
      </c>
      <c r="B1991" s="3" t="s">
        <v>13708</v>
      </c>
      <c r="C1991" s="33" t="str">
        <f t="shared" si="62"/>
        <v>Yes</v>
      </c>
      <c r="D1991" s="30">
        <f t="shared" si="63"/>
        <v>0.44</v>
      </c>
      <c r="E1991" s="30">
        <v>1211</v>
      </c>
      <c r="F1991" s="62" t="s">
        <v>12411</v>
      </c>
      <c r="G1991" s="3" t="s">
        <v>13602</v>
      </c>
      <c r="H1991" s="176">
        <v>0.17813765182186234</v>
      </c>
    </row>
    <row r="1992" spans="1:8">
      <c r="A1992" s="62">
        <v>1990</v>
      </c>
      <c r="B1992" s="3" t="s">
        <v>13708</v>
      </c>
      <c r="C1992" s="33" t="str">
        <f t="shared" si="62"/>
        <v>Yes</v>
      </c>
      <c r="D1992" s="30">
        <f t="shared" si="63"/>
        <v>0.83999999999999986</v>
      </c>
      <c r="E1992" s="30">
        <v>2312</v>
      </c>
      <c r="F1992" s="62" t="s">
        <v>12411</v>
      </c>
      <c r="G1992" s="3" t="s">
        <v>13602</v>
      </c>
      <c r="H1992" s="176">
        <v>0.34008097165991896</v>
      </c>
    </row>
    <row r="1993" spans="1:8">
      <c r="A1993" s="62">
        <v>1991</v>
      </c>
      <c r="B1993" s="3" t="s">
        <v>13709</v>
      </c>
      <c r="C1993" s="33" t="str">
        <f t="shared" si="62"/>
        <v>Yes</v>
      </c>
      <c r="D1993" s="30">
        <f t="shared" si="63"/>
        <v>0.16999999999999998</v>
      </c>
      <c r="E1993" s="30">
        <v>1000</v>
      </c>
      <c r="F1993" s="62" t="s">
        <v>12411</v>
      </c>
      <c r="G1993" s="3" t="s">
        <v>13602</v>
      </c>
      <c r="H1993" s="176">
        <v>6.8825910931174072E-2</v>
      </c>
    </row>
    <row r="1994" spans="1:8">
      <c r="A1994" s="62">
        <v>1992</v>
      </c>
      <c r="B1994" s="3" t="s">
        <v>13710</v>
      </c>
      <c r="C1994" s="33" t="str">
        <f t="shared" si="62"/>
        <v>Yes</v>
      </c>
      <c r="D1994" s="30">
        <f t="shared" si="63"/>
        <v>0.65999999999999992</v>
      </c>
      <c r="E1994" s="30">
        <v>1817</v>
      </c>
      <c r="F1994" s="62" t="s">
        <v>12411</v>
      </c>
      <c r="G1994" s="3" t="s">
        <v>13602</v>
      </c>
      <c r="H1994" s="176">
        <v>0.26720647773279349</v>
      </c>
    </row>
    <row r="1995" spans="1:8">
      <c r="A1995" s="62">
        <v>1993</v>
      </c>
      <c r="B1995" s="3" t="s">
        <v>13711</v>
      </c>
      <c r="C1995" s="33" t="str">
        <f t="shared" si="62"/>
        <v>Yes</v>
      </c>
      <c r="D1995" s="30">
        <f t="shared" si="63"/>
        <v>0.75</v>
      </c>
      <c r="E1995" s="30">
        <v>2064</v>
      </c>
      <c r="F1995" s="62" t="s">
        <v>12411</v>
      </c>
      <c r="G1995" s="3" t="s">
        <v>13602</v>
      </c>
      <c r="H1995" s="176">
        <v>0.30364372469635625</v>
      </c>
    </row>
    <row r="1996" spans="1:8">
      <c r="A1996" s="62">
        <v>1994</v>
      </c>
      <c r="B1996" s="3" t="s">
        <v>13712</v>
      </c>
      <c r="C1996" s="33" t="str">
        <f t="shared" si="62"/>
        <v>Yes</v>
      </c>
      <c r="D1996" s="30">
        <f t="shared" si="63"/>
        <v>2.73</v>
      </c>
      <c r="E1996" s="30">
        <v>7515</v>
      </c>
      <c r="F1996" s="62" t="s">
        <v>12411</v>
      </c>
      <c r="G1996" s="3" t="s">
        <v>13602</v>
      </c>
      <c r="H1996" s="176">
        <v>1.1052631578947367</v>
      </c>
    </row>
    <row r="1997" spans="1:8">
      <c r="A1997" s="62">
        <v>1995</v>
      </c>
      <c r="B1997" s="3" t="s">
        <v>13713</v>
      </c>
      <c r="C1997" s="33" t="str">
        <f t="shared" si="62"/>
        <v>Yes</v>
      </c>
      <c r="D1997" s="30">
        <f t="shared" si="63"/>
        <v>1.01</v>
      </c>
      <c r="E1997" s="30">
        <v>2780</v>
      </c>
      <c r="F1997" s="62" t="s">
        <v>12411</v>
      </c>
      <c r="G1997" s="3" t="s">
        <v>13602</v>
      </c>
      <c r="H1997" s="176">
        <v>0.40890688259109309</v>
      </c>
    </row>
    <row r="1998" spans="1:8">
      <c r="A1998" s="62">
        <v>1996</v>
      </c>
      <c r="B1998" s="3" t="s">
        <v>13714</v>
      </c>
      <c r="C1998" s="33" t="str">
        <f t="shared" si="62"/>
        <v>Yes</v>
      </c>
      <c r="D1998" s="30">
        <f t="shared" si="63"/>
        <v>0.65999999999999992</v>
      </c>
      <c r="E1998" s="30">
        <v>1817</v>
      </c>
      <c r="F1998" s="62" t="s">
        <v>12411</v>
      </c>
      <c r="G1998" s="3" t="s">
        <v>13602</v>
      </c>
      <c r="H1998" s="176">
        <v>0.26720647773279349</v>
      </c>
    </row>
    <row r="1999" spans="1:8">
      <c r="A1999" s="62">
        <v>1997</v>
      </c>
      <c r="B1999" s="3" t="s">
        <v>13715</v>
      </c>
      <c r="C1999" s="33" t="str">
        <f t="shared" si="62"/>
        <v>Yes</v>
      </c>
      <c r="D1999" s="30">
        <f t="shared" si="63"/>
        <v>0.84000000000000008</v>
      </c>
      <c r="E1999" s="30">
        <v>2312</v>
      </c>
      <c r="F1999" s="62" t="s">
        <v>12411</v>
      </c>
      <c r="G1999" s="3" t="s">
        <v>13602</v>
      </c>
      <c r="H1999" s="176">
        <v>0.34008097165991902</v>
      </c>
    </row>
    <row r="2000" spans="1:8">
      <c r="A2000" s="62">
        <v>1998</v>
      </c>
      <c r="B2000" s="3" t="s">
        <v>13716</v>
      </c>
      <c r="C2000" s="33" t="str">
        <f t="shared" si="62"/>
        <v>Yes</v>
      </c>
      <c r="D2000" s="30">
        <f t="shared" si="63"/>
        <v>0.7400000000000001</v>
      </c>
      <c r="E2000" s="30">
        <v>2037</v>
      </c>
      <c r="F2000" s="62" t="s">
        <v>12411</v>
      </c>
      <c r="G2000" s="3" t="s">
        <v>13602</v>
      </c>
      <c r="H2000" s="176">
        <v>0.29959514170040485</v>
      </c>
    </row>
    <row r="2001" spans="1:8">
      <c r="A2001" s="62">
        <v>1999</v>
      </c>
      <c r="B2001" s="3" t="s">
        <v>13717</v>
      </c>
      <c r="C2001" s="33" t="str">
        <f t="shared" si="62"/>
        <v>No</v>
      </c>
      <c r="D2001" s="30">
        <f t="shared" si="63"/>
        <v>4.9400000000000004</v>
      </c>
      <c r="E2001" s="30">
        <v>13600</v>
      </c>
      <c r="F2001" s="62" t="s">
        <v>12411</v>
      </c>
      <c r="G2001" s="3" t="s">
        <v>13602</v>
      </c>
      <c r="H2001" s="176">
        <v>2</v>
      </c>
    </row>
    <row r="2002" spans="1:8">
      <c r="A2002" s="62">
        <v>2000</v>
      </c>
      <c r="B2002" s="3" t="s">
        <v>13718</v>
      </c>
      <c r="C2002" s="33" t="str">
        <f t="shared" si="62"/>
        <v>Yes</v>
      </c>
      <c r="D2002" s="30">
        <f t="shared" si="63"/>
        <v>3.63</v>
      </c>
      <c r="E2002" s="30">
        <v>9993</v>
      </c>
      <c r="F2002" s="62" t="s">
        <v>12411</v>
      </c>
      <c r="G2002" s="3" t="s">
        <v>13602</v>
      </c>
      <c r="H2002" s="176">
        <v>1.4696356275303641</v>
      </c>
    </row>
    <row r="2003" spans="1:8">
      <c r="A2003" s="62">
        <v>2001</v>
      </c>
      <c r="B2003" s="3" t="s">
        <v>13719</v>
      </c>
      <c r="C2003" s="33" t="str">
        <f t="shared" si="62"/>
        <v>Yes</v>
      </c>
      <c r="D2003" s="30">
        <f t="shared" si="63"/>
        <v>2.25</v>
      </c>
      <c r="E2003" s="30">
        <v>6194</v>
      </c>
      <c r="F2003" s="62" t="s">
        <v>12411</v>
      </c>
      <c r="G2003" s="3" t="s">
        <v>13602</v>
      </c>
      <c r="H2003" s="176">
        <v>0.91093117408906876</v>
      </c>
    </row>
    <row r="2004" spans="1:8">
      <c r="A2004" s="62">
        <v>2002</v>
      </c>
      <c r="B2004" s="3" t="s">
        <v>13720</v>
      </c>
      <c r="C2004" s="33" t="str">
        <f t="shared" si="62"/>
        <v>Yes</v>
      </c>
      <c r="D2004" s="30">
        <f t="shared" si="63"/>
        <v>1.33</v>
      </c>
      <c r="E2004" s="30">
        <v>3661</v>
      </c>
      <c r="F2004" s="62" t="s">
        <v>11772</v>
      </c>
      <c r="G2004" s="3" t="s">
        <v>13602</v>
      </c>
      <c r="H2004" s="176">
        <v>0.53846153846153844</v>
      </c>
    </row>
    <row r="2005" spans="1:8">
      <c r="A2005" s="62">
        <v>2003</v>
      </c>
      <c r="B2005" s="3" t="s">
        <v>13721</v>
      </c>
      <c r="C2005" s="33" t="str">
        <f t="shared" si="62"/>
        <v>Yes</v>
      </c>
      <c r="D2005" s="30">
        <f t="shared" si="63"/>
        <v>0.85</v>
      </c>
      <c r="E2005" s="30">
        <v>2340</v>
      </c>
      <c r="F2005" s="62" t="s">
        <v>12411</v>
      </c>
      <c r="G2005" s="3" t="s">
        <v>13602</v>
      </c>
      <c r="H2005" s="176">
        <v>0.34412955465587042</v>
      </c>
    </row>
    <row r="2006" spans="1:8">
      <c r="A2006" s="62">
        <v>2004</v>
      </c>
      <c r="B2006" s="3" t="s">
        <v>13722</v>
      </c>
      <c r="C2006" s="33" t="str">
        <f t="shared" si="62"/>
        <v>Yes</v>
      </c>
      <c r="D2006" s="30">
        <f t="shared" si="63"/>
        <v>0.16999999999999998</v>
      </c>
      <c r="E2006" s="30">
        <v>1000</v>
      </c>
      <c r="F2006" s="62" t="s">
        <v>12411</v>
      </c>
      <c r="G2006" s="3" t="s">
        <v>13602</v>
      </c>
      <c r="H2006" s="176">
        <v>6.8825910931174072E-2</v>
      </c>
    </row>
    <row r="2007" spans="1:8">
      <c r="A2007" s="62">
        <v>2005</v>
      </c>
      <c r="B2007" s="3" t="s">
        <v>13723</v>
      </c>
      <c r="C2007" s="33" t="str">
        <f t="shared" si="62"/>
        <v>Yes</v>
      </c>
      <c r="D2007" s="30">
        <f t="shared" si="63"/>
        <v>1.72</v>
      </c>
      <c r="E2007" s="30">
        <v>4735</v>
      </c>
      <c r="F2007" s="62" t="s">
        <v>12411</v>
      </c>
      <c r="G2007" s="3" t="s">
        <v>13602</v>
      </c>
      <c r="H2007" s="176">
        <v>0.69635627530364363</v>
      </c>
    </row>
    <row r="2008" spans="1:8">
      <c r="A2008" s="62">
        <v>2006</v>
      </c>
      <c r="B2008" s="3" t="s">
        <v>13724</v>
      </c>
      <c r="C2008" s="33" t="str">
        <f t="shared" si="62"/>
        <v>Yes</v>
      </c>
      <c r="D2008" s="30">
        <f t="shared" si="63"/>
        <v>0.55000000000000004</v>
      </c>
      <c r="E2008" s="30">
        <v>1514</v>
      </c>
      <c r="F2008" s="62" t="s">
        <v>12411</v>
      </c>
      <c r="G2008" s="3" t="s">
        <v>13602</v>
      </c>
      <c r="H2008" s="176">
        <v>0.22267206477732793</v>
      </c>
    </row>
    <row r="2009" spans="1:8">
      <c r="A2009" s="62">
        <v>2007</v>
      </c>
      <c r="B2009" s="3" t="s">
        <v>13725</v>
      </c>
      <c r="C2009" s="33" t="str">
        <f t="shared" si="62"/>
        <v>Yes</v>
      </c>
      <c r="D2009" s="30">
        <f t="shared" si="63"/>
        <v>1.76</v>
      </c>
      <c r="E2009" s="30">
        <v>4845</v>
      </c>
      <c r="F2009" s="62" t="s">
        <v>12411</v>
      </c>
      <c r="G2009" s="3" t="s">
        <v>13602</v>
      </c>
      <c r="H2009" s="176">
        <v>0.71255060728744934</v>
      </c>
    </row>
    <row r="2010" spans="1:8">
      <c r="A2010" s="62">
        <v>2008</v>
      </c>
      <c r="B2010" s="3" t="s">
        <v>13726</v>
      </c>
      <c r="C2010" s="33" t="str">
        <f t="shared" si="62"/>
        <v>Yes</v>
      </c>
      <c r="D2010" s="30">
        <f t="shared" si="63"/>
        <v>3.63</v>
      </c>
      <c r="E2010" s="30">
        <v>9993</v>
      </c>
      <c r="F2010" s="62" t="s">
        <v>12411</v>
      </c>
      <c r="G2010" s="3" t="s">
        <v>13602</v>
      </c>
      <c r="H2010" s="176">
        <v>1.4696356275303641</v>
      </c>
    </row>
    <row r="2011" spans="1:8">
      <c r="A2011" s="62">
        <v>2009</v>
      </c>
      <c r="B2011" s="3" t="s">
        <v>13727</v>
      </c>
      <c r="C2011" s="33" t="str">
        <f t="shared" si="62"/>
        <v>Yes</v>
      </c>
      <c r="D2011" s="30">
        <f t="shared" si="63"/>
        <v>0.17</v>
      </c>
      <c r="E2011" s="30">
        <v>1000</v>
      </c>
      <c r="F2011" s="62" t="s">
        <v>12411</v>
      </c>
      <c r="G2011" s="3" t="s">
        <v>13602</v>
      </c>
      <c r="H2011" s="176">
        <v>6.8825910931174086E-2</v>
      </c>
    </row>
    <row r="2012" spans="1:8">
      <c r="A2012" s="62">
        <v>2010</v>
      </c>
      <c r="B2012" s="3" t="s">
        <v>13728</v>
      </c>
      <c r="C2012" s="33" t="str">
        <f t="shared" si="62"/>
        <v>Yes</v>
      </c>
      <c r="D2012" s="30">
        <f t="shared" si="63"/>
        <v>1.1100000000000001</v>
      </c>
      <c r="E2012" s="30">
        <v>3055</v>
      </c>
      <c r="F2012" s="62" t="s">
        <v>12411</v>
      </c>
      <c r="G2012" s="3" t="s">
        <v>13602</v>
      </c>
      <c r="H2012" s="176">
        <v>0.44939271255060731</v>
      </c>
    </row>
    <row r="2013" spans="1:8">
      <c r="A2013" s="62">
        <v>2011</v>
      </c>
      <c r="B2013" s="3" t="s">
        <v>13729</v>
      </c>
      <c r="C2013" s="33" t="str">
        <f t="shared" si="62"/>
        <v>Yes</v>
      </c>
      <c r="D2013" s="30">
        <f t="shared" si="63"/>
        <v>0.83999999999999986</v>
      </c>
      <c r="E2013" s="30">
        <v>2312</v>
      </c>
      <c r="F2013" s="62" t="s">
        <v>12411</v>
      </c>
      <c r="G2013" s="3" t="s">
        <v>13602</v>
      </c>
      <c r="H2013" s="176">
        <v>0.34008097165991896</v>
      </c>
    </row>
    <row r="2014" spans="1:8">
      <c r="A2014" s="62">
        <v>2012</v>
      </c>
      <c r="B2014" s="3" t="s">
        <v>13730</v>
      </c>
      <c r="C2014" s="33" t="str">
        <f t="shared" si="62"/>
        <v>Yes</v>
      </c>
      <c r="D2014" s="30">
        <f t="shared" si="63"/>
        <v>1.22</v>
      </c>
      <c r="E2014" s="30">
        <v>3358</v>
      </c>
      <c r="F2014" s="62" t="s">
        <v>12411</v>
      </c>
      <c r="G2014" s="3" t="s">
        <v>13602</v>
      </c>
      <c r="H2014" s="176">
        <v>0.49392712550607282</v>
      </c>
    </row>
    <row r="2015" spans="1:8">
      <c r="A2015" s="62">
        <v>2013</v>
      </c>
      <c r="B2015" s="3" t="s">
        <v>13731</v>
      </c>
      <c r="C2015" s="33" t="str">
        <f t="shared" si="62"/>
        <v>Yes</v>
      </c>
      <c r="D2015" s="30">
        <f t="shared" si="63"/>
        <v>2.93</v>
      </c>
      <c r="E2015" s="30">
        <v>8066</v>
      </c>
      <c r="F2015" s="62" t="s">
        <v>12411</v>
      </c>
      <c r="G2015" s="3" t="s">
        <v>13602</v>
      </c>
      <c r="H2015" s="176">
        <v>1.1862348178137652</v>
      </c>
    </row>
    <row r="2016" spans="1:8">
      <c r="A2016" s="62">
        <v>2014</v>
      </c>
      <c r="B2016" s="3" t="s">
        <v>13732</v>
      </c>
      <c r="C2016" s="33" t="str">
        <f t="shared" si="62"/>
        <v>Yes</v>
      </c>
      <c r="D2016" s="30">
        <f t="shared" si="63"/>
        <v>3.38</v>
      </c>
      <c r="E2016" s="30">
        <v>9305</v>
      </c>
      <c r="F2016" s="62" t="s">
        <v>12411</v>
      </c>
      <c r="G2016" s="3" t="s">
        <v>13602</v>
      </c>
      <c r="H2016" s="176">
        <v>1.3684210526315788</v>
      </c>
    </row>
    <row r="2017" spans="1:8">
      <c r="A2017" s="62">
        <v>2015</v>
      </c>
      <c r="B2017" s="3" t="s">
        <v>13733</v>
      </c>
      <c r="C2017" s="33" t="str">
        <f t="shared" si="62"/>
        <v>Yes</v>
      </c>
      <c r="D2017" s="30">
        <f t="shared" si="63"/>
        <v>2.95</v>
      </c>
      <c r="E2017" s="30">
        <v>8121</v>
      </c>
      <c r="F2017" s="62" t="s">
        <v>12411</v>
      </c>
      <c r="G2017" s="3" t="s">
        <v>13602</v>
      </c>
      <c r="H2017" s="176">
        <v>1.1943319838056681</v>
      </c>
    </row>
    <row r="2018" spans="1:8">
      <c r="A2018" s="62">
        <v>2016</v>
      </c>
      <c r="B2018" s="3" t="s">
        <v>12161</v>
      </c>
      <c r="C2018" s="33" t="str">
        <f t="shared" si="62"/>
        <v>Yes</v>
      </c>
      <c r="D2018" s="30">
        <f t="shared" si="63"/>
        <v>1.03</v>
      </c>
      <c r="E2018" s="30">
        <v>2835</v>
      </c>
      <c r="F2018" s="62" t="s">
        <v>12411</v>
      </c>
      <c r="G2018" s="3" t="s">
        <v>13602</v>
      </c>
      <c r="H2018" s="176">
        <v>0.41700404858299595</v>
      </c>
    </row>
    <row r="2019" spans="1:8">
      <c r="A2019" s="62">
        <v>2017</v>
      </c>
      <c r="B2019" s="3" t="s">
        <v>13734</v>
      </c>
      <c r="C2019" s="33" t="str">
        <f t="shared" si="62"/>
        <v>Yes</v>
      </c>
      <c r="D2019" s="30">
        <f t="shared" si="63"/>
        <v>1.33</v>
      </c>
      <c r="E2019" s="30">
        <v>3661</v>
      </c>
      <c r="F2019" s="62" t="s">
        <v>12411</v>
      </c>
      <c r="G2019" s="3" t="s">
        <v>13602</v>
      </c>
      <c r="H2019" s="176">
        <v>0.53846153846153844</v>
      </c>
    </row>
    <row r="2020" spans="1:8">
      <c r="A2020" s="62">
        <v>2018</v>
      </c>
      <c r="B2020" s="3" t="s">
        <v>8223</v>
      </c>
      <c r="C2020" s="33" t="str">
        <f t="shared" si="62"/>
        <v>Yes</v>
      </c>
      <c r="D2020" s="30">
        <f t="shared" si="63"/>
        <v>1.75</v>
      </c>
      <c r="E2020" s="30">
        <v>4817</v>
      </c>
      <c r="F2020" s="62" t="s">
        <v>12411</v>
      </c>
      <c r="G2020" s="3" t="s">
        <v>13602</v>
      </c>
      <c r="H2020" s="176">
        <v>0.70850202429149789</v>
      </c>
    </row>
    <row r="2021" spans="1:8">
      <c r="A2021" s="62">
        <v>2019</v>
      </c>
      <c r="B2021" s="3" t="s">
        <v>13735</v>
      </c>
      <c r="C2021" s="33" t="str">
        <f t="shared" si="62"/>
        <v>Yes</v>
      </c>
      <c r="D2021" s="30">
        <f t="shared" si="63"/>
        <v>0.43</v>
      </c>
      <c r="E2021" s="30">
        <v>1183</v>
      </c>
      <c r="F2021" s="62" t="s">
        <v>12411</v>
      </c>
      <c r="G2021" s="3" t="s">
        <v>13602</v>
      </c>
      <c r="H2021" s="176">
        <v>0.17408906882591091</v>
      </c>
    </row>
    <row r="2022" spans="1:8">
      <c r="A2022" s="62">
        <v>2020</v>
      </c>
      <c r="B2022" s="3" t="s">
        <v>13736</v>
      </c>
      <c r="C2022" s="33" t="str">
        <f t="shared" si="62"/>
        <v>Yes</v>
      </c>
      <c r="D2022" s="30">
        <f t="shared" si="63"/>
        <v>3.37</v>
      </c>
      <c r="E2022" s="30">
        <v>9277</v>
      </c>
      <c r="F2022" s="62" t="s">
        <v>12411</v>
      </c>
      <c r="G2022" s="3" t="s">
        <v>13602</v>
      </c>
      <c r="H2022" s="176">
        <v>1.3643724696356274</v>
      </c>
    </row>
    <row r="2023" spans="1:8">
      <c r="A2023" s="62">
        <v>2021</v>
      </c>
      <c r="B2023" s="3" t="s">
        <v>13737</v>
      </c>
      <c r="C2023" s="33" t="str">
        <f t="shared" si="62"/>
        <v>Yes</v>
      </c>
      <c r="D2023" s="30">
        <f t="shared" si="63"/>
        <v>0.58000000000000007</v>
      </c>
      <c r="E2023" s="30">
        <v>1596</v>
      </c>
      <c r="F2023" s="62" t="s">
        <v>12411</v>
      </c>
      <c r="G2023" s="3" t="s">
        <v>13602</v>
      </c>
      <c r="H2023" s="176">
        <v>0.23481781376518221</v>
      </c>
    </row>
    <row r="2024" spans="1:8">
      <c r="A2024" s="62">
        <v>2022</v>
      </c>
      <c r="B2024" s="3" t="s">
        <v>13738</v>
      </c>
      <c r="C2024" s="33" t="str">
        <f t="shared" si="62"/>
        <v>Yes</v>
      </c>
      <c r="D2024" s="30">
        <f t="shared" si="63"/>
        <v>0.65999999999999992</v>
      </c>
      <c r="E2024" s="30">
        <v>1817</v>
      </c>
      <c r="F2024" s="62" t="s">
        <v>12411</v>
      </c>
      <c r="G2024" s="3" t="s">
        <v>13602</v>
      </c>
      <c r="H2024" s="176">
        <v>0.26720647773279349</v>
      </c>
    </row>
    <row r="2025" spans="1:8">
      <c r="A2025" s="62">
        <v>2023</v>
      </c>
      <c r="B2025" s="3" t="s">
        <v>13568</v>
      </c>
      <c r="C2025" s="33" t="str">
        <f t="shared" si="62"/>
        <v>Yes</v>
      </c>
      <c r="D2025" s="30">
        <f t="shared" si="63"/>
        <v>2.11</v>
      </c>
      <c r="E2025" s="30">
        <v>5808</v>
      </c>
      <c r="F2025" s="62" t="s">
        <v>12411</v>
      </c>
      <c r="G2025" s="3" t="s">
        <v>13602</v>
      </c>
      <c r="H2025" s="176">
        <v>0.85425101214574883</v>
      </c>
    </row>
    <row r="2026" spans="1:8">
      <c r="A2026" s="62">
        <v>2024</v>
      </c>
      <c r="B2026" s="3" t="s">
        <v>13739</v>
      </c>
      <c r="C2026" s="33" t="str">
        <f t="shared" si="62"/>
        <v>Yes</v>
      </c>
      <c r="D2026" s="30">
        <f t="shared" si="63"/>
        <v>1.99</v>
      </c>
      <c r="E2026" s="30">
        <v>5478</v>
      </c>
      <c r="F2026" s="62" t="s">
        <v>12411</v>
      </c>
      <c r="G2026" s="3" t="s">
        <v>13602</v>
      </c>
      <c r="H2026" s="176">
        <v>0.80566801619433193</v>
      </c>
    </row>
    <row r="2027" spans="1:8">
      <c r="A2027" s="62">
        <v>2025</v>
      </c>
      <c r="B2027" s="3" t="s">
        <v>13740</v>
      </c>
      <c r="C2027" s="33" t="str">
        <f t="shared" si="62"/>
        <v>Yes</v>
      </c>
      <c r="D2027" s="30">
        <f t="shared" si="63"/>
        <v>2.25</v>
      </c>
      <c r="E2027" s="30">
        <v>6194</v>
      </c>
      <c r="F2027" s="62" t="s">
        <v>12411</v>
      </c>
      <c r="G2027" s="3" t="s">
        <v>13602</v>
      </c>
      <c r="H2027" s="176">
        <v>0.91093117408906876</v>
      </c>
    </row>
    <row r="2028" spans="1:8">
      <c r="A2028" s="62">
        <v>2026</v>
      </c>
      <c r="B2028" s="3" t="s">
        <v>13741</v>
      </c>
      <c r="C2028" s="33" t="str">
        <f t="shared" si="62"/>
        <v>Yes</v>
      </c>
      <c r="D2028" s="30">
        <f t="shared" si="63"/>
        <v>1.98</v>
      </c>
      <c r="E2028" s="30">
        <v>5451</v>
      </c>
      <c r="F2028" s="62" t="s">
        <v>12411</v>
      </c>
      <c r="G2028" s="3" t="s">
        <v>13602</v>
      </c>
      <c r="H2028" s="176">
        <v>0.80161943319838047</v>
      </c>
    </row>
    <row r="2029" spans="1:8">
      <c r="A2029" s="62">
        <v>2027</v>
      </c>
      <c r="B2029" s="3" t="s">
        <v>13742</v>
      </c>
      <c r="C2029" s="33" t="str">
        <f t="shared" si="62"/>
        <v>Yes</v>
      </c>
      <c r="D2029" s="30">
        <f t="shared" si="63"/>
        <v>1.5799999999999998</v>
      </c>
      <c r="E2029" s="30">
        <v>4349</v>
      </c>
      <c r="F2029" s="62" t="s">
        <v>12411</v>
      </c>
      <c r="G2029" s="3" t="s">
        <v>13602</v>
      </c>
      <c r="H2029" s="176">
        <v>0.63967611336032382</v>
      </c>
    </row>
    <row r="2030" spans="1:8">
      <c r="A2030" s="62">
        <v>2028</v>
      </c>
      <c r="B2030" s="3" t="s">
        <v>13743</v>
      </c>
      <c r="C2030" s="33" t="str">
        <f t="shared" si="62"/>
        <v>Yes</v>
      </c>
      <c r="D2030" s="30">
        <f t="shared" si="63"/>
        <v>2.66</v>
      </c>
      <c r="E2030" s="30">
        <v>7323</v>
      </c>
      <c r="F2030" s="62" t="s">
        <v>12411</v>
      </c>
      <c r="G2030" s="3" t="s">
        <v>13602</v>
      </c>
      <c r="H2030" s="176">
        <v>1.0769230769230769</v>
      </c>
    </row>
    <row r="2031" spans="1:8">
      <c r="A2031" s="62">
        <v>2029</v>
      </c>
      <c r="B2031" s="3" t="s">
        <v>13744</v>
      </c>
      <c r="C2031" s="33" t="str">
        <f t="shared" si="62"/>
        <v>Yes</v>
      </c>
      <c r="D2031" s="30">
        <f t="shared" si="63"/>
        <v>0.93</v>
      </c>
      <c r="E2031" s="30">
        <v>2560</v>
      </c>
      <c r="F2031" s="62" t="s">
        <v>12411</v>
      </c>
      <c r="G2031" s="3" t="s">
        <v>13602</v>
      </c>
      <c r="H2031" s="176">
        <v>0.37651821862348178</v>
      </c>
    </row>
    <row r="2032" spans="1:8">
      <c r="A2032" s="62">
        <v>2030</v>
      </c>
      <c r="B2032" s="3" t="s">
        <v>13745</v>
      </c>
      <c r="C2032" s="33" t="str">
        <f t="shared" si="62"/>
        <v>Yes</v>
      </c>
      <c r="D2032" s="30">
        <f t="shared" si="63"/>
        <v>1.1299999999999999</v>
      </c>
      <c r="E2032" s="30">
        <v>3110</v>
      </c>
      <c r="F2032" s="62" t="s">
        <v>12411</v>
      </c>
      <c r="G2032" s="3" t="s">
        <v>13602</v>
      </c>
      <c r="H2032" s="176">
        <v>0.45748987854251005</v>
      </c>
    </row>
    <row r="2033" spans="1:8">
      <c r="A2033" s="62">
        <v>2031</v>
      </c>
      <c r="B2033" s="3" t="s">
        <v>13746</v>
      </c>
      <c r="C2033" s="33" t="str">
        <f t="shared" si="62"/>
        <v>Yes</v>
      </c>
      <c r="D2033" s="30">
        <f t="shared" si="63"/>
        <v>0.47</v>
      </c>
      <c r="E2033" s="30">
        <v>1293</v>
      </c>
      <c r="F2033" s="62" t="s">
        <v>12411</v>
      </c>
      <c r="G2033" s="3" t="s">
        <v>13602</v>
      </c>
      <c r="H2033" s="176">
        <v>0.19028340080971656</v>
      </c>
    </row>
    <row r="2034" spans="1:8">
      <c r="A2034" s="62">
        <v>2032</v>
      </c>
      <c r="B2034" s="3" t="s">
        <v>13747</v>
      </c>
      <c r="C2034" s="33" t="str">
        <f t="shared" si="62"/>
        <v>Yes</v>
      </c>
      <c r="D2034" s="30">
        <f t="shared" si="63"/>
        <v>2.31</v>
      </c>
      <c r="E2034" s="30">
        <v>6359</v>
      </c>
      <c r="F2034" s="62" t="s">
        <v>12411</v>
      </c>
      <c r="G2034" s="3" t="s">
        <v>13602</v>
      </c>
      <c r="H2034" s="176">
        <v>0.93522267206477727</v>
      </c>
    </row>
    <row r="2035" spans="1:8">
      <c r="A2035" s="62">
        <v>2033</v>
      </c>
      <c r="B2035" s="3" t="s">
        <v>13748</v>
      </c>
      <c r="C2035" s="33" t="str">
        <f t="shared" si="62"/>
        <v>Yes</v>
      </c>
      <c r="D2035" s="30">
        <f t="shared" si="63"/>
        <v>0.65999999999999992</v>
      </c>
      <c r="E2035" s="30">
        <v>1817</v>
      </c>
      <c r="F2035" s="62" t="s">
        <v>12411</v>
      </c>
      <c r="G2035" s="3" t="s">
        <v>13602</v>
      </c>
      <c r="H2035" s="176">
        <v>0.26720647773279349</v>
      </c>
    </row>
    <row r="2036" spans="1:8">
      <c r="A2036" s="62">
        <v>2034</v>
      </c>
      <c r="B2036" s="3" t="s">
        <v>13749</v>
      </c>
      <c r="C2036" s="33" t="str">
        <f t="shared" si="62"/>
        <v>Yes</v>
      </c>
      <c r="D2036" s="30">
        <f t="shared" si="63"/>
        <v>1.79</v>
      </c>
      <c r="E2036" s="30">
        <v>4927</v>
      </c>
      <c r="F2036" s="62" t="s">
        <v>12411</v>
      </c>
      <c r="G2036" s="3" t="s">
        <v>13602</v>
      </c>
      <c r="H2036" s="176">
        <v>0.7246963562753036</v>
      </c>
    </row>
    <row r="2037" spans="1:8">
      <c r="A2037" s="62">
        <v>2035</v>
      </c>
      <c r="B2037" s="3" t="s">
        <v>13750</v>
      </c>
      <c r="C2037" s="33" t="str">
        <f t="shared" si="62"/>
        <v>No</v>
      </c>
      <c r="D2037" s="30">
        <f t="shared" si="63"/>
        <v>4.9400000000000004</v>
      </c>
      <c r="E2037" s="30">
        <v>13600</v>
      </c>
      <c r="F2037" s="62" t="s">
        <v>12411</v>
      </c>
      <c r="G2037" s="3" t="s">
        <v>13602</v>
      </c>
      <c r="H2037" s="176">
        <v>2</v>
      </c>
    </row>
    <row r="2038" spans="1:8">
      <c r="A2038" s="62">
        <v>2036</v>
      </c>
      <c r="B2038" s="3" t="s">
        <v>13751</v>
      </c>
      <c r="C2038" s="33" t="str">
        <f t="shared" si="62"/>
        <v>Yes</v>
      </c>
      <c r="D2038" s="30">
        <f t="shared" si="63"/>
        <v>2.31</v>
      </c>
      <c r="E2038" s="30">
        <v>6359</v>
      </c>
      <c r="F2038" s="62" t="s">
        <v>12411</v>
      </c>
      <c r="G2038" s="3" t="s">
        <v>13602</v>
      </c>
      <c r="H2038" s="176">
        <v>0.93522267206477727</v>
      </c>
    </row>
    <row r="2039" spans="1:8">
      <c r="A2039" s="62">
        <v>2037</v>
      </c>
      <c r="B2039" s="3" t="s">
        <v>13752</v>
      </c>
      <c r="C2039" s="33" t="str">
        <f t="shared" si="62"/>
        <v>Yes</v>
      </c>
      <c r="D2039" s="30">
        <f t="shared" si="63"/>
        <v>1.3</v>
      </c>
      <c r="E2039" s="30">
        <v>3578</v>
      </c>
      <c r="F2039" s="62" t="s">
        <v>12411</v>
      </c>
      <c r="G2039" s="3" t="s">
        <v>13602</v>
      </c>
      <c r="H2039" s="176">
        <v>0.52631578947368418</v>
      </c>
    </row>
    <row r="2040" spans="1:8">
      <c r="A2040" s="62">
        <v>2038</v>
      </c>
      <c r="B2040" s="3" t="s">
        <v>13753</v>
      </c>
      <c r="C2040" s="33" t="str">
        <f t="shared" si="62"/>
        <v>Yes</v>
      </c>
      <c r="D2040" s="30">
        <f t="shared" si="63"/>
        <v>3.1799999999999997</v>
      </c>
      <c r="E2040" s="30">
        <v>8754</v>
      </c>
      <c r="F2040" s="62" t="s">
        <v>12411</v>
      </c>
      <c r="G2040" s="3" t="s">
        <v>13602</v>
      </c>
      <c r="H2040" s="176">
        <v>1.2874493927125503</v>
      </c>
    </row>
    <row r="2041" spans="1:8">
      <c r="A2041" s="62">
        <v>2039</v>
      </c>
      <c r="B2041" s="3" t="s">
        <v>13754</v>
      </c>
      <c r="C2041" s="33" t="str">
        <f t="shared" si="62"/>
        <v>Yes</v>
      </c>
      <c r="D2041" s="30">
        <f t="shared" si="63"/>
        <v>4.21</v>
      </c>
      <c r="E2041" s="30">
        <v>11590</v>
      </c>
      <c r="F2041" s="62" t="s">
        <v>12411</v>
      </c>
      <c r="G2041" s="3" t="s">
        <v>13602</v>
      </c>
      <c r="H2041" s="176">
        <v>1.7044534412955463</v>
      </c>
    </row>
    <row r="2042" spans="1:8">
      <c r="A2042" s="62">
        <v>2040</v>
      </c>
      <c r="B2042" s="3" t="s">
        <v>13476</v>
      </c>
      <c r="C2042" s="33" t="str">
        <f t="shared" si="62"/>
        <v>Yes</v>
      </c>
      <c r="D2042" s="30">
        <f t="shared" si="63"/>
        <v>1.3</v>
      </c>
      <c r="E2042" s="30">
        <v>3578</v>
      </c>
      <c r="F2042" s="62" t="s">
        <v>12411</v>
      </c>
      <c r="G2042" s="3" t="s">
        <v>13602</v>
      </c>
      <c r="H2042" s="176">
        <v>0.52631578947368418</v>
      </c>
    </row>
    <row r="2043" spans="1:8">
      <c r="A2043" s="62">
        <v>2041</v>
      </c>
      <c r="B2043" s="3" t="s">
        <v>13755</v>
      </c>
      <c r="C2043" s="33" t="str">
        <f t="shared" si="62"/>
        <v>Yes</v>
      </c>
      <c r="D2043" s="30">
        <f t="shared" si="63"/>
        <v>0.43</v>
      </c>
      <c r="E2043" s="30">
        <v>1183</v>
      </c>
      <c r="F2043" s="62" t="s">
        <v>12411</v>
      </c>
      <c r="G2043" s="3" t="s">
        <v>13602</v>
      </c>
      <c r="H2043" s="176">
        <v>0.17408906882591091</v>
      </c>
    </row>
    <row r="2044" spans="1:8">
      <c r="A2044" s="62">
        <v>2042</v>
      </c>
      <c r="B2044" s="3" t="s">
        <v>13756</v>
      </c>
      <c r="C2044" s="33" t="str">
        <f t="shared" si="62"/>
        <v>Yes</v>
      </c>
      <c r="D2044" s="30">
        <f t="shared" si="63"/>
        <v>1.93</v>
      </c>
      <c r="E2044" s="30">
        <v>5313</v>
      </c>
      <c r="F2044" s="62" t="s">
        <v>12411</v>
      </c>
      <c r="G2044" s="3" t="s">
        <v>13602</v>
      </c>
      <c r="H2044" s="176">
        <v>0.78137651821862342</v>
      </c>
    </row>
    <row r="2045" spans="1:8">
      <c r="A2045" s="62">
        <v>2043</v>
      </c>
      <c r="B2045" s="3" t="s">
        <v>13757</v>
      </c>
      <c r="C2045" s="33" t="str">
        <f t="shared" si="62"/>
        <v>Yes</v>
      </c>
      <c r="D2045" s="30">
        <f t="shared" si="63"/>
        <v>1.6800000000000002</v>
      </c>
      <c r="E2045" s="30">
        <v>4625</v>
      </c>
      <c r="F2045" s="62" t="s">
        <v>12411</v>
      </c>
      <c r="G2045" s="3" t="s">
        <v>13602</v>
      </c>
      <c r="H2045" s="176">
        <v>0.68016194331983804</v>
      </c>
    </row>
    <row r="2046" spans="1:8">
      <c r="A2046" s="62">
        <v>2044</v>
      </c>
      <c r="B2046" s="3" t="s">
        <v>13758</v>
      </c>
      <c r="C2046" s="33" t="str">
        <f t="shared" si="62"/>
        <v>Yes</v>
      </c>
      <c r="D2046" s="30">
        <f t="shared" si="63"/>
        <v>0.83999999999999986</v>
      </c>
      <c r="E2046" s="30">
        <v>2312</v>
      </c>
      <c r="F2046" s="62" t="s">
        <v>12411</v>
      </c>
      <c r="G2046" s="3" t="s">
        <v>13602</v>
      </c>
      <c r="H2046" s="176">
        <v>0.34008097165991896</v>
      </c>
    </row>
    <row r="2047" spans="1:8">
      <c r="A2047" s="62">
        <v>2045</v>
      </c>
      <c r="B2047" s="3" t="s">
        <v>13759</v>
      </c>
      <c r="C2047" s="33" t="str">
        <f t="shared" si="62"/>
        <v>Yes</v>
      </c>
      <c r="D2047" s="30">
        <f t="shared" si="63"/>
        <v>0.88</v>
      </c>
      <c r="E2047" s="30">
        <v>2422</v>
      </c>
      <c r="F2047" s="62" t="s">
        <v>12411</v>
      </c>
      <c r="G2047" s="3" t="s">
        <v>13602</v>
      </c>
      <c r="H2047" s="176">
        <v>0.35627530364372467</v>
      </c>
    </row>
    <row r="2048" spans="1:8">
      <c r="A2048" s="62">
        <v>2046</v>
      </c>
      <c r="B2048" s="3" t="s">
        <v>13760</v>
      </c>
      <c r="C2048" s="33" t="str">
        <f t="shared" si="62"/>
        <v>Yes</v>
      </c>
      <c r="D2048" s="30">
        <f t="shared" si="63"/>
        <v>0.56000000000000005</v>
      </c>
      <c r="E2048" s="30">
        <v>1541</v>
      </c>
      <c r="F2048" s="62" t="s">
        <v>12411</v>
      </c>
      <c r="G2048" s="3" t="s">
        <v>13602</v>
      </c>
      <c r="H2048" s="176">
        <v>0.22672064777327935</v>
      </c>
    </row>
    <row r="2049" spans="1:8">
      <c r="A2049" s="62">
        <v>2047</v>
      </c>
      <c r="B2049" s="3" t="s">
        <v>13761</v>
      </c>
      <c r="C2049" s="33" t="str">
        <f t="shared" si="62"/>
        <v>Yes</v>
      </c>
      <c r="D2049" s="30">
        <f t="shared" si="63"/>
        <v>3.65</v>
      </c>
      <c r="E2049" s="30">
        <v>10048</v>
      </c>
      <c r="F2049" s="62" t="s">
        <v>12411</v>
      </c>
      <c r="G2049" s="3" t="s">
        <v>13602</v>
      </c>
      <c r="H2049" s="176">
        <v>1.4777327935222671</v>
      </c>
    </row>
    <row r="2050" spans="1:8">
      <c r="A2050" s="62">
        <v>2048</v>
      </c>
      <c r="B2050" s="3" t="s">
        <v>13762</v>
      </c>
      <c r="C2050" s="33" t="str">
        <f t="shared" si="62"/>
        <v>Yes</v>
      </c>
      <c r="D2050" s="30">
        <f t="shared" si="63"/>
        <v>4.79</v>
      </c>
      <c r="E2050" s="30">
        <v>13187</v>
      </c>
      <c r="F2050" s="62" t="s">
        <v>12411</v>
      </c>
      <c r="G2050" s="3" t="s">
        <v>13602</v>
      </c>
      <c r="H2050" s="176">
        <v>1.9392712550607285</v>
      </c>
    </row>
    <row r="2051" spans="1:8">
      <c r="A2051" s="62">
        <v>2049</v>
      </c>
      <c r="B2051" s="3" t="s">
        <v>13763</v>
      </c>
      <c r="C2051" s="33" t="str">
        <f t="shared" ref="C2051:C2114" si="64">IF(H2051=2,"No","Yes")</f>
        <v>Yes</v>
      </c>
      <c r="D2051" s="30">
        <f t="shared" si="63"/>
        <v>1.21</v>
      </c>
      <c r="E2051" s="30">
        <v>3331</v>
      </c>
      <c r="F2051" s="62" t="s">
        <v>12411</v>
      </c>
      <c r="G2051" s="3" t="s">
        <v>13602</v>
      </c>
      <c r="H2051" s="176">
        <v>0.48987854251012142</v>
      </c>
    </row>
    <row r="2052" spans="1:8">
      <c r="A2052" s="62">
        <v>2050</v>
      </c>
      <c r="B2052" s="3" t="s">
        <v>13764</v>
      </c>
      <c r="C2052" s="33" t="str">
        <f t="shared" si="64"/>
        <v>No</v>
      </c>
      <c r="D2052" s="30">
        <f t="shared" ref="D2052:D2115" si="65">H2052*2.47</f>
        <v>4.9400000000000004</v>
      </c>
      <c r="E2052" s="30">
        <v>13600</v>
      </c>
      <c r="F2052" s="62" t="s">
        <v>12411</v>
      </c>
      <c r="G2052" s="3" t="s">
        <v>13602</v>
      </c>
      <c r="H2052" s="176">
        <v>2</v>
      </c>
    </row>
    <row r="2053" spans="1:8">
      <c r="A2053" s="62">
        <v>2051</v>
      </c>
      <c r="B2053" s="3" t="s">
        <v>13765</v>
      </c>
      <c r="C2053" s="33" t="str">
        <f t="shared" si="64"/>
        <v>Yes</v>
      </c>
      <c r="D2053" s="30">
        <f t="shared" si="65"/>
        <v>2.52</v>
      </c>
      <c r="E2053" s="30">
        <v>6937</v>
      </c>
      <c r="F2053" s="62" t="s">
        <v>12411</v>
      </c>
      <c r="G2053" s="3" t="s">
        <v>13602</v>
      </c>
      <c r="H2053" s="176">
        <v>1.0202429149797569</v>
      </c>
    </row>
    <row r="2054" spans="1:8">
      <c r="A2054" s="62">
        <v>2052</v>
      </c>
      <c r="B2054" s="3" t="s">
        <v>13766</v>
      </c>
      <c r="C2054" s="33" t="str">
        <f t="shared" si="64"/>
        <v>Yes</v>
      </c>
      <c r="D2054" s="30">
        <f t="shared" si="65"/>
        <v>0.55000000000000004</v>
      </c>
      <c r="E2054" s="30">
        <v>1514</v>
      </c>
      <c r="F2054" s="62" t="s">
        <v>12411</v>
      </c>
      <c r="G2054" s="3" t="s">
        <v>13602</v>
      </c>
      <c r="H2054" s="176">
        <v>0.22267206477732793</v>
      </c>
    </row>
    <row r="2055" spans="1:8">
      <c r="A2055" s="62">
        <v>2053</v>
      </c>
      <c r="B2055" s="3" t="s">
        <v>13767</v>
      </c>
      <c r="C2055" s="33" t="str">
        <f t="shared" si="64"/>
        <v>Yes</v>
      </c>
      <c r="D2055" s="30">
        <f t="shared" si="65"/>
        <v>0.33999999999999997</v>
      </c>
      <c r="E2055" s="30">
        <v>1000</v>
      </c>
      <c r="F2055" s="62" t="s">
        <v>12411</v>
      </c>
      <c r="G2055" s="3" t="s">
        <v>13602</v>
      </c>
      <c r="H2055" s="176">
        <v>0.13765182186234814</v>
      </c>
    </row>
    <row r="2056" spans="1:8">
      <c r="A2056" s="62">
        <v>2054</v>
      </c>
      <c r="B2056" s="3" t="s">
        <v>13768</v>
      </c>
      <c r="C2056" s="33" t="str">
        <f t="shared" si="64"/>
        <v>Yes</v>
      </c>
      <c r="D2056" s="30">
        <f t="shared" si="65"/>
        <v>0.82</v>
      </c>
      <c r="E2056" s="30">
        <v>2257</v>
      </c>
      <c r="F2056" s="62" t="s">
        <v>12411</v>
      </c>
      <c r="G2056" s="3" t="s">
        <v>13602</v>
      </c>
      <c r="H2056" s="176">
        <v>0.33198380566801616</v>
      </c>
    </row>
    <row r="2057" spans="1:8">
      <c r="A2057" s="62">
        <v>2055</v>
      </c>
      <c r="B2057" s="3" t="s">
        <v>13769</v>
      </c>
      <c r="C2057" s="33" t="str">
        <f t="shared" si="64"/>
        <v>Yes</v>
      </c>
      <c r="D2057" s="30">
        <f t="shared" si="65"/>
        <v>0.33999999999999997</v>
      </c>
      <c r="E2057" s="30">
        <v>1000</v>
      </c>
      <c r="F2057" s="62" t="s">
        <v>12411</v>
      </c>
      <c r="G2057" s="3" t="s">
        <v>13602</v>
      </c>
      <c r="H2057" s="176">
        <v>0.13765182186234814</v>
      </c>
    </row>
    <row r="2058" spans="1:8">
      <c r="A2058" s="62">
        <v>2056</v>
      </c>
      <c r="B2058" s="3" t="s">
        <v>13770</v>
      </c>
      <c r="C2058" s="33" t="str">
        <f t="shared" si="64"/>
        <v>Yes</v>
      </c>
      <c r="D2058" s="30">
        <f t="shared" si="65"/>
        <v>2.5300000000000002</v>
      </c>
      <c r="E2058" s="30">
        <v>6965</v>
      </c>
      <c r="F2058" s="62" t="s">
        <v>12411</v>
      </c>
      <c r="G2058" s="3" t="s">
        <v>13602</v>
      </c>
      <c r="H2058" s="176">
        <v>1.0242914979757085</v>
      </c>
    </row>
    <row r="2059" spans="1:8">
      <c r="A2059" s="62">
        <v>2057</v>
      </c>
      <c r="B2059" s="3" t="s">
        <v>13771</v>
      </c>
      <c r="C2059" s="33" t="str">
        <f t="shared" si="64"/>
        <v>Yes</v>
      </c>
      <c r="D2059" s="30">
        <f t="shared" si="65"/>
        <v>1.44</v>
      </c>
      <c r="E2059" s="30">
        <v>3964</v>
      </c>
      <c r="F2059" s="62" t="s">
        <v>12411</v>
      </c>
      <c r="G2059" s="3" t="s">
        <v>13602</v>
      </c>
      <c r="H2059" s="176">
        <v>0.582995951417004</v>
      </c>
    </row>
    <row r="2060" spans="1:8">
      <c r="A2060" s="62">
        <v>2058</v>
      </c>
      <c r="B2060" s="3" t="s">
        <v>13772</v>
      </c>
      <c r="C2060" s="33" t="str">
        <f t="shared" si="64"/>
        <v>Yes</v>
      </c>
      <c r="D2060" s="30">
        <f t="shared" si="65"/>
        <v>3.1799999999999997</v>
      </c>
      <c r="E2060" s="30">
        <v>8754</v>
      </c>
      <c r="F2060" s="62" t="s">
        <v>12411</v>
      </c>
      <c r="G2060" s="3" t="s">
        <v>13602</v>
      </c>
      <c r="H2060" s="176">
        <v>1.2874493927125503</v>
      </c>
    </row>
    <row r="2061" spans="1:8">
      <c r="A2061" s="62">
        <v>2059</v>
      </c>
      <c r="B2061" s="3" t="s">
        <v>13773</v>
      </c>
      <c r="C2061" s="33" t="str">
        <f t="shared" si="64"/>
        <v>Yes</v>
      </c>
      <c r="D2061" s="30">
        <f t="shared" si="65"/>
        <v>0.7</v>
      </c>
      <c r="E2061" s="30">
        <v>1927</v>
      </c>
      <c r="F2061" s="62" t="s">
        <v>12411</v>
      </c>
      <c r="G2061" s="3" t="s">
        <v>13602</v>
      </c>
      <c r="H2061" s="176">
        <v>0.28340080971659914</v>
      </c>
    </row>
    <row r="2062" spans="1:8">
      <c r="A2062" s="62">
        <v>2060</v>
      </c>
      <c r="B2062" s="3" t="s">
        <v>13774</v>
      </c>
      <c r="C2062" s="33" t="str">
        <f t="shared" si="64"/>
        <v>Yes</v>
      </c>
      <c r="D2062" s="30">
        <f t="shared" si="65"/>
        <v>1.6800000000000002</v>
      </c>
      <c r="E2062" s="30">
        <v>4625</v>
      </c>
      <c r="F2062" s="62" t="s">
        <v>11781</v>
      </c>
      <c r="G2062" s="3" t="s">
        <v>13602</v>
      </c>
      <c r="H2062" s="176">
        <v>0.68016194331983804</v>
      </c>
    </row>
    <row r="2063" spans="1:8">
      <c r="A2063" s="62">
        <v>2061</v>
      </c>
      <c r="B2063" s="3" t="s">
        <v>13775</v>
      </c>
      <c r="C2063" s="33" t="str">
        <f t="shared" si="64"/>
        <v>Yes</v>
      </c>
      <c r="D2063" s="30">
        <f t="shared" si="65"/>
        <v>1.8399999999999999</v>
      </c>
      <c r="E2063" s="30">
        <v>5065</v>
      </c>
      <c r="F2063" s="62" t="s">
        <v>12411</v>
      </c>
      <c r="G2063" s="3" t="s">
        <v>13602</v>
      </c>
      <c r="H2063" s="176">
        <v>0.74493927125506065</v>
      </c>
    </row>
    <row r="2064" spans="1:8">
      <c r="A2064" s="62">
        <v>2062</v>
      </c>
      <c r="B2064" s="3" t="s">
        <v>13776</v>
      </c>
      <c r="C2064" s="33" t="str">
        <f t="shared" si="64"/>
        <v>Yes</v>
      </c>
      <c r="D2064" s="30">
        <f t="shared" si="65"/>
        <v>1.81</v>
      </c>
      <c r="E2064" s="30">
        <v>4982</v>
      </c>
      <c r="F2064" s="62" t="s">
        <v>12411</v>
      </c>
      <c r="G2064" s="3" t="s">
        <v>13602</v>
      </c>
      <c r="H2064" s="176">
        <v>0.7327935222672064</v>
      </c>
    </row>
    <row r="2065" spans="1:8">
      <c r="A2065" s="62">
        <v>2063</v>
      </c>
      <c r="B2065" s="3" t="s">
        <v>13777</v>
      </c>
      <c r="C2065" s="33" t="str">
        <f t="shared" si="64"/>
        <v>Yes</v>
      </c>
      <c r="D2065" s="30">
        <f t="shared" si="65"/>
        <v>3.2</v>
      </c>
      <c r="E2065" s="30">
        <v>8809</v>
      </c>
      <c r="F2065" s="62" t="s">
        <v>12411</v>
      </c>
      <c r="G2065" s="3" t="s">
        <v>13602</v>
      </c>
      <c r="H2065" s="176">
        <v>1.2955465587044535</v>
      </c>
    </row>
    <row r="2066" spans="1:8">
      <c r="A2066" s="62">
        <v>2064</v>
      </c>
      <c r="B2066" s="3" t="s">
        <v>13778</v>
      </c>
      <c r="C2066" s="33" t="str">
        <f t="shared" si="64"/>
        <v>Yes</v>
      </c>
      <c r="D2066" s="30">
        <f t="shared" si="65"/>
        <v>1.3</v>
      </c>
      <c r="E2066" s="30">
        <v>3578</v>
      </c>
      <c r="F2066" s="62" t="s">
        <v>12411</v>
      </c>
      <c r="G2066" s="3" t="s">
        <v>13602</v>
      </c>
      <c r="H2066" s="176">
        <v>0.52631578947368418</v>
      </c>
    </row>
    <row r="2067" spans="1:8">
      <c r="A2067" s="62">
        <v>2065</v>
      </c>
      <c r="B2067" s="3" t="s">
        <v>13779</v>
      </c>
      <c r="C2067" s="33" t="str">
        <f t="shared" si="64"/>
        <v>Yes</v>
      </c>
      <c r="D2067" s="30">
        <f t="shared" si="65"/>
        <v>2.25</v>
      </c>
      <c r="E2067" s="30">
        <v>6194</v>
      </c>
      <c r="F2067" s="62" t="s">
        <v>12411</v>
      </c>
      <c r="G2067" s="3" t="s">
        <v>13602</v>
      </c>
      <c r="H2067" s="176">
        <v>0.91093117408906876</v>
      </c>
    </row>
    <row r="2068" spans="1:8">
      <c r="A2068" s="62">
        <v>2066</v>
      </c>
      <c r="B2068" s="3" t="s">
        <v>13780</v>
      </c>
      <c r="C2068" s="33" t="str">
        <f t="shared" si="64"/>
        <v>Yes</v>
      </c>
      <c r="D2068" s="30">
        <f t="shared" si="65"/>
        <v>0.33999999999999997</v>
      </c>
      <c r="E2068" s="30">
        <v>1000</v>
      </c>
      <c r="F2068" s="62" t="s">
        <v>12411</v>
      </c>
      <c r="G2068" s="3" t="s">
        <v>13602</v>
      </c>
      <c r="H2068" s="176">
        <v>0.13765182186234814</v>
      </c>
    </row>
    <row r="2069" spans="1:8">
      <c r="A2069" s="62">
        <v>2067</v>
      </c>
      <c r="B2069" s="3" t="s">
        <v>13781</v>
      </c>
      <c r="C2069" s="33" t="str">
        <f t="shared" si="64"/>
        <v>Yes</v>
      </c>
      <c r="D2069" s="30">
        <f t="shared" si="65"/>
        <v>1.9300000000000002</v>
      </c>
      <c r="E2069" s="30">
        <v>5313</v>
      </c>
      <c r="F2069" s="62" t="s">
        <v>12411</v>
      </c>
      <c r="G2069" s="3" t="s">
        <v>13602</v>
      </c>
      <c r="H2069" s="176">
        <v>0.78137651821862353</v>
      </c>
    </row>
    <row r="2070" spans="1:8">
      <c r="A2070" s="62">
        <v>2068</v>
      </c>
      <c r="B2070" s="3" t="s">
        <v>13782</v>
      </c>
      <c r="C2070" s="33" t="str">
        <f t="shared" si="64"/>
        <v>Yes</v>
      </c>
      <c r="D2070" s="30">
        <f t="shared" si="65"/>
        <v>0.84000000000000008</v>
      </c>
      <c r="E2070" s="30">
        <v>2312</v>
      </c>
      <c r="F2070" s="62" t="s">
        <v>12411</v>
      </c>
      <c r="G2070" s="3" t="s">
        <v>13602</v>
      </c>
      <c r="H2070" s="176">
        <v>0.34008097165991902</v>
      </c>
    </row>
    <row r="2071" spans="1:8">
      <c r="A2071" s="62">
        <v>2069</v>
      </c>
      <c r="B2071" s="3" t="s">
        <v>13783</v>
      </c>
      <c r="C2071" s="33" t="str">
        <f t="shared" si="64"/>
        <v>Yes</v>
      </c>
      <c r="D2071" s="30">
        <f t="shared" si="65"/>
        <v>0.22</v>
      </c>
      <c r="E2071" s="30">
        <v>1000</v>
      </c>
      <c r="F2071" s="62" t="s">
        <v>12411</v>
      </c>
      <c r="G2071" s="3" t="s">
        <v>13602</v>
      </c>
      <c r="H2071" s="176">
        <v>8.9068825910931168E-2</v>
      </c>
    </row>
    <row r="2072" spans="1:8">
      <c r="A2072" s="62">
        <v>2070</v>
      </c>
      <c r="B2072" s="3" t="s">
        <v>13784</v>
      </c>
      <c r="C2072" s="33" t="str">
        <f t="shared" si="64"/>
        <v>Yes</v>
      </c>
      <c r="D2072" s="30">
        <f t="shared" si="65"/>
        <v>0.83999999999999986</v>
      </c>
      <c r="E2072" s="30">
        <v>2312</v>
      </c>
      <c r="F2072" s="62" t="s">
        <v>12411</v>
      </c>
      <c r="G2072" s="3" t="s">
        <v>13602</v>
      </c>
      <c r="H2072" s="176">
        <v>0.34008097165991896</v>
      </c>
    </row>
    <row r="2073" spans="1:8">
      <c r="A2073" s="62">
        <v>2071</v>
      </c>
      <c r="B2073" s="3" t="s">
        <v>13785</v>
      </c>
      <c r="C2073" s="33" t="str">
        <f t="shared" si="64"/>
        <v>Yes</v>
      </c>
      <c r="D2073" s="30">
        <f t="shared" si="65"/>
        <v>0.22</v>
      </c>
      <c r="E2073" s="30">
        <v>1000</v>
      </c>
      <c r="F2073" s="62" t="s">
        <v>12411</v>
      </c>
      <c r="G2073" s="3" t="s">
        <v>13602</v>
      </c>
      <c r="H2073" s="176">
        <v>8.9068825910931168E-2</v>
      </c>
    </row>
    <row r="2074" spans="1:8">
      <c r="A2074" s="62">
        <v>2072</v>
      </c>
      <c r="B2074" s="3" t="s">
        <v>13596</v>
      </c>
      <c r="C2074" s="33" t="str">
        <f t="shared" si="64"/>
        <v>Yes</v>
      </c>
      <c r="D2074" s="30">
        <f t="shared" si="65"/>
        <v>2.11</v>
      </c>
      <c r="E2074" s="30">
        <v>5808</v>
      </c>
      <c r="F2074" s="62" t="s">
        <v>12411</v>
      </c>
      <c r="G2074" s="3" t="s">
        <v>13602</v>
      </c>
      <c r="H2074" s="176">
        <v>0.85425101214574883</v>
      </c>
    </row>
    <row r="2075" spans="1:8">
      <c r="A2075" s="62">
        <v>2073</v>
      </c>
      <c r="B2075" s="3" t="s">
        <v>12403</v>
      </c>
      <c r="C2075" s="33" t="str">
        <f t="shared" si="64"/>
        <v>Yes</v>
      </c>
      <c r="D2075" s="30">
        <f t="shared" si="65"/>
        <v>1.6099999999999999</v>
      </c>
      <c r="E2075" s="30">
        <v>4432</v>
      </c>
      <c r="F2075" s="62" t="s">
        <v>12411</v>
      </c>
      <c r="G2075" s="3" t="s">
        <v>13602</v>
      </c>
      <c r="H2075" s="176">
        <v>0.65182186234817807</v>
      </c>
    </row>
    <row r="2076" spans="1:8">
      <c r="A2076" s="62">
        <v>2074</v>
      </c>
      <c r="B2076" s="3" t="s">
        <v>13786</v>
      </c>
      <c r="C2076" s="33" t="str">
        <f t="shared" si="64"/>
        <v>Yes</v>
      </c>
      <c r="D2076" s="30">
        <f t="shared" si="65"/>
        <v>0.27</v>
      </c>
      <c r="E2076" s="30">
        <v>1000</v>
      </c>
      <c r="F2076" s="62" t="s">
        <v>12411</v>
      </c>
      <c r="G2076" s="3" t="s">
        <v>13602</v>
      </c>
      <c r="H2076" s="176">
        <v>0.10931174089068826</v>
      </c>
    </row>
    <row r="2077" spans="1:8">
      <c r="A2077" s="62">
        <v>2075</v>
      </c>
      <c r="B2077" s="3" t="s">
        <v>13787</v>
      </c>
      <c r="C2077" s="33" t="str">
        <f t="shared" si="64"/>
        <v>Yes</v>
      </c>
      <c r="D2077" s="30">
        <f t="shared" si="65"/>
        <v>0.22</v>
      </c>
      <c r="E2077" s="30">
        <v>1000</v>
      </c>
      <c r="F2077" s="62" t="s">
        <v>12411</v>
      </c>
      <c r="G2077" s="3" t="s">
        <v>13602</v>
      </c>
      <c r="H2077" s="176">
        <v>8.9068825910931168E-2</v>
      </c>
    </row>
    <row r="2078" spans="1:8">
      <c r="A2078" s="62">
        <v>2076</v>
      </c>
      <c r="B2078" s="3" t="s">
        <v>13788</v>
      </c>
      <c r="C2078" s="33" t="str">
        <f t="shared" si="64"/>
        <v>Yes</v>
      </c>
      <c r="D2078" s="30">
        <f t="shared" si="65"/>
        <v>2.95</v>
      </c>
      <c r="E2078" s="30">
        <v>8121</v>
      </c>
      <c r="F2078" s="62" t="s">
        <v>12411</v>
      </c>
      <c r="G2078" s="3" t="s">
        <v>13602</v>
      </c>
      <c r="H2078" s="176">
        <v>1.1943319838056681</v>
      </c>
    </row>
    <row r="2079" spans="1:8">
      <c r="A2079" s="62">
        <v>2077</v>
      </c>
      <c r="B2079" s="173" t="s">
        <v>13789</v>
      </c>
      <c r="C2079" s="33" t="str">
        <f t="shared" si="64"/>
        <v>No</v>
      </c>
      <c r="D2079" s="30">
        <f t="shared" si="65"/>
        <v>4.9400000000000004</v>
      </c>
      <c r="E2079" s="30">
        <v>13600</v>
      </c>
      <c r="F2079" s="62" t="s">
        <v>12411</v>
      </c>
      <c r="G2079" s="3" t="s">
        <v>13790</v>
      </c>
      <c r="H2079" s="176">
        <v>2</v>
      </c>
    </row>
    <row r="2080" spans="1:8">
      <c r="A2080" s="62">
        <v>2078</v>
      </c>
      <c r="B2080" s="173" t="s">
        <v>13791</v>
      </c>
      <c r="C2080" s="33" t="str">
        <f t="shared" si="64"/>
        <v>No</v>
      </c>
      <c r="D2080" s="30">
        <f t="shared" si="65"/>
        <v>4.9400000000000004</v>
      </c>
      <c r="E2080" s="30">
        <v>13600</v>
      </c>
      <c r="F2080" s="62" t="s">
        <v>12411</v>
      </c>
      <c r="G2080" s="3" t="s">
        <v>13790</v>
      </c>
      <c r="H2080" s="176">
        <v>2</v>
      </c>
    </row>
    <row r="2081" spans="1:8">
      <c r="A2081" s="62">
        <v>2079</v>
      </c>
      <c r="B2081" s="173" t="s">
        <v>13792</v>
      </c>
      <c r="C2081" s="33" t="str">
        <f t="shared" si="64"/>
        <v>Yes</v>
      </c>
      <c r="D2081" s="30">
        <f t="shared" si="65"/>
        <v>0.5</v>
      </c>
      <c r="E2081" s="30">
        <v>1377</v>
      </c>
      <c r="F2081" s="62" t="s">
        <v>11772</v>
      </c>
      <c r="G2081" s="3" t="s">
        <v>13790</v>
      </c>
      <c r="H2081" s="176">
        <v>0.20242914979757085</v>
      </c>
    </row>
    <row r="2082" spans="1:8">
      <c r="A2082" s="62">
        <v>2080</v>
      </c>
      <c r="B2082" s="173" t="s">
        <v>13793</v>
      </c>
      <c r="C2082" s="33" t="str">
        <f t="shared" si="64"/>
        <v>Yes</v>
      </c>
      <c r="D2082" s="30">
        <f t="shared" si="65"/>
        <v>3.44</v>
      </c>
      <c r="E2082" s="30">
        <v>9470</v>
      </c>
      <c r="F2082" s="62" t="s">
        <v>12411</v>
      </c>
      <c r="G2082" s="3" t="s">
        <v>13790</v>
      </c>
      <c r="H2082" s="176">
        <v>1.3927125506072873</v>
      </c>
    </row>
    <row r="2083" spans="1:8">
      <c r="A2083" s="62">
        <v>2081</v>
      </c>
      <c r="B2083" s="173" t="s">
        <v>13794</v>
      </c>
      <c r="C2083" s="33" t="str">
        <f t="shared" si="64"/>
        <v>No</v>
      </c>
      <c r="D2083" s="30">
        <f t="shared" si="65"/>
        <v>4.9400000000000004</v>
      </c>
      <c r="E2083" s="30">
        <v>13600</v>
      </c>
      <c r="F2083" s="62" t="s">
        <v>11777</v>
      </c>
      <c r="G2083" s="3" t="s">
        <v>13790</v>
      </c>
      <c r="H2083" s="176">
        <v>2</v>
      </c>
    </row>
    <row r="2084" spans="1:8">
      <c r="A2084" s="62">
        <v>2082</v>
      </c>
      <c r="B2084" s="173" t="s">
        <v>13795</v>
      </c>
      <c r="C2084" s="33" t="str">
        <f t="shared" si="64"/>
        <v>Yes</v>
      </c>
      <c r="D2084" s="30">
        <f t="shared" si="65"/>
        <v>0.69</v>
      </c>
      <c r="E2084" s="30">
        <v>1900</v>
      </c>
      <c r="F2084" s="62" t="s">
        <v>12411</v>
      </c>
      <c r="G2084" s="3" t="s">
        <v>13790</v>
      </c>
      <c r="H2084" s="176">
        <v>0.27935222672064774</v>
      </c>
    </row>
    <row r="2085" spans="1:8">
      <c r="A2085" s="62">
        <v>2083</v>
      </c>
      <c r="B2085" s="173" t="s">
        <v>13796</v>
      </c>
      <c r="C2085" s="33" t="str">
        <f t="shared" si="64"/>
        <v>Yes</v>
      </c>
      <c r="D2085" s="30">
        <f t="shared" si="65"/>
        <v>2.2400000000000002</v>
      </c>
      <c r="E2085" s="30">
        <v>6167</v>
      </c>
      <c r="F2085" s="62" t="s">
        <v>12411</v>
      </c>
      <c r="G2085" s="3" t="s">
        <v>13790</v>
      </c>
      <c r="H2085" s="176">
        <v>0.90688259109311742</v>
      </c>
    </row>
    <row r="2086" spans="1:8">
      <c r="A2086" s="62">
        <v>2084</v>
      </c>
      <c r="B2086" s="173" t="s">
        <v>13797</v>
      </c>
      <c r="C2086" s="33" t="str">
        <f t="shared" si="64"/>
        <v>No</v>
      </c>
      <c r="D2086" s="30">
        <f t="shared" si="65"/>
        <v>4.9400000000000004</v>
      </c>
      <c r="E2086" s="30">
        <v>13600</v>
      </c>
      <c r="F2086" s="62" t="s">
        <v>12411</v>
      </c>
      <c r="G2086" s="3" t="s">
        <v>13790</v>
      </c>
      <c r="H2086" s="176">
        <v>2</v>
      </c>
    </row>
    <row r="2087" spans="1:8">
      <c r="A2087" s="62">
        <v>2085</v>
      </c>
      <c r="B2087" s="173" t="s">
        <v>13798</v>
      </c>
      <c r="C2087" s="33" t="str">
        <f t="shared" si="64"/>
        <v>Yes</v>
      </c>
      <c r="D2087" s="30">
        <f t="shared" si="65"/>
        <v>3.2300000000000004</v>
      </c>
      <c r="E2087" s="30">
        <v>8892</v>
      </c>
      <c r="F2087" s="62" t="s">
        <v>12411</v>
      </c>
      <c r="G2087" s="3" t="s">
        <v>13790</v>
      </c>
      <c r="H2087" s="176">
        <v>1.3076923076923077</v>
      </c>
    </row>
    <row r="2088" spans="1:8">
      <c r="A2088" s="62">
        <v>2086</v>
      </c>
      <c r="B2088" s="173" t="s">
        <v>13799</v>
      </c>
      <c r="C2088" s="33" t="str">
        <f t="shared" si="64"/>
        <v>Yes</v>
      </c>
      <c r="D2088" s="30">
        <f t="shared" si="65"/>
        <v>0.52</v>
      </c>
      <c r="E2088" s="30">
        <v>1432</v>
      </c>
      <c r="F2088" s="62" t="s">
        <v>12411</v>
      </c>
      <c r="G2088" s="3" t="s">
        <v>13790</v>
      </c>
      <c r="H2088" s="176">
        <v>0.21052631578947367</v>
      </c>
    </row>
    <row r="2089" spans="1:8">
      <c r="A2089" s="62">
        <v>2087</v>
      </c>
      <c r="B2089" s="173" t="s">
        <v>13800</v>
      </c>
      <c r="C2089" s="33" t="str">
        <f t="shared" si="64"/>
        <v>Yes</v>
      </c>
      <c r="D2089" s="30">
        <f t="shared" si="65"/>
        <v>0.81</v>
      </c>
      <c r="E2089" s="30">
        <v>2230</v>
      </c>
      <c r="F2089" s="62" t="s">
        <v>12411</v>
      </c>
      <c r="G2089" s="3" t="s">
        <v>13790</v>
      </c>
      <c r="H2089" s="176">
        <v>0.32793522267206476</v>
      </c>
    </row>
    <row r="2090" spans="1:8">
      <c r="A2090" s="62">
        <v>2088</v>
      </c>
      <c r="B2090" s="173" t="s">
        <v>12066</v>
      </c>
      <c r="C2090" s="33" t="str">
        <f t="shared" si="64"/>
        <v>No</v>
      </c>
      <c r="D2090" s="30">
        <f t="shared" si="65"/>
        <v>4.9400000000000004</v>
      </c>
      <c r="E2090" s="30">
        <v>13600</v>
      </c>
      <c r="F2090" s="62" t="s">
        <v>12411</v>
      </c>
      <c r="G2090" s="3" t="s">
        <v>13790</v>
      </c>
      <c r="H2090" s="176">
        <v>2</v>
      </c>
    </row>
    <row r="2091" spans="1:8">
      <c r="A2091" s="62">
        <v>2089</v>
      </c>
      <c r="B2091" s="173" t="s">
        <v>13801</v>
      </c>
      <c r="C2091" s="33" t="str">
        <f t="shared" si="64"/>
        <v>Yes</v>
      </c>
      <c r="D2091" s="30">
        <f t="shared" si="65"/>
        <v>1.3599999999999999</v>
      </c>
      <c r="E2091" s="30">
        <v>3744</v>
      </c>
      <c r="F2091" s="62" t="s">
        <v>12411</v>
      </c>
      <c r="G2091" s="3" t="s">
        <v>13790</v>
      </c>
      <c r="H2091" s="176">
        <v>0.55060728744939258</v>
      </c>
    </row>
    <row r="2092" spans="1:8">
      <c r="A2092" s="62">
        <v>2090</v>
      </c>
      <c r="B2092" s="173" t="s">
        <v>13802</v>
      </c>
      <c r="C2092" s="33" t="str">
        <f t="shared" si="64"/>
        <v>Yes</v>
      </c>
      <c r="D2092" s="30">
        <f t="shared" si="65"/>
        <v>2.2999999999999998</v>
      </c>
      <c r="E2092" s="30">
        <v>6332</v>
      </c>
      <c r="F2092" s="62" t="s">
        <v>12411</v>
      </c>
      <c r="G2092" s="3" t="s">
        <v>13790</v>
      </c>
      <c r="H2092" s="176">
        <v>0.93117408906882582</v>
      </c>
    </row>
    <row r="2093" spans="1:8">
      <c r="A2093" s="62">
        <v>2091</v>
      </c>
      <c r="B2093" s="173" t="s">
        <v>13803</v>
      </c>
      <c r="C2093" s="33" t="str">
        <f t="shared" si="64"/>
        <v>Yes</v>
      </c>
      <c r="D2093" s="30">
        <f t="shared" si="65"/>
        <v>0.9</v>
      </c>
      <c r="E2093" s="30">
        <v>2478</v>
      </c>
      <c r="F2093" s="62" t="s">
        <v>12411</v>
      </c>
      <c r="G2093" s="3" t="s">
        <v>13790</v>
      </c>
      <c r="H2093" s="176">
        <v>0.36437246963562753</v>
      </c>
    </row>
    <row r="2094" spans="1:8">
      <c r="A2094" s="62">
        <v>2092</v>
      </c>
      <c r="B2094" s="173" t="s">
        <v>13804</v>
      </c>
      <c r="C2094" s="33" t="str">
        <f t="shared" si="64"/>
        <v>Yes</v>
      </c>
      <c r="D2094" s="30">
        <f t="shared" si="65"/>
        <v>0.62</v>
      </c>
      <c r="E2094" s="30">
        <v>1707</v>
      </c>
      <c r="F2094" s="62" t="s">
        <v>12411</v>
      </c>
      <c r="G2094" s="3" t="s">
        <v>13790</v>
      </c>
      <c r="H2094" s="176">
        <v>0.25101214574898784</v>
      </c>
    </row>
    <row r="2095" spans="1:8">
      <c r="A2095" s="62">
        <v>2093</v>
      </c>
      <c r="B2095" s="173" t="s">
        <v>13805</v>
      </c>
      <c r="C2095" s="33" t="str">
        <f t="shared" si="64"/>
        <v>No</v>
      </c>
      <c r="D2095" s="30">
        <f t="shared" si="65"/>
        <v>4.9400000000000004</v>
      </c>
      <c r="E2095" s="30">
        <v>13600</v>
      </c>
      <c r="F2095" s="62" t="s">
        <v>12411</v>
      </c>
      <c r="G2095" s="3" t="s">
        <v>13790</v>
      </c>
      <c r="H2095" s="176">
        <v>2</v>
      </c>
    </row>
    <row r="2096" spans="1:8">
      <c r="A2096" s="62">
        <v>2094</v>
      </c>
      <c r="B2096" s="173" t="s">
        <v>13806</v>
      </c>
      <c r="C2096" s="33" t="str">
        <f t="shared" si="64"/>
        <v>Yes</v>
      </c>
      <c r="D2096" s="30">
        <f t="shared" si="65"/>
        <v>2.7099999999999995</v>
      </c>
      <c r="E2096" s="30">
        <v>7461</v>
      </c>
      <c r="F2096" s="62" t="s">
        <v>12411</v>
      </c>
      <c r="G2096" s="3" t="s">
        <v>13790</v>
      </c>
      <c r="H2096" s="176">
        <v>1.0971659919028338</v>
      </c>
    </row>
    <row r="2097" spans="1:8">
      <c r="A2097" s="62">
        <v>2095</v>
      </c>
      <c r="B2097" s="173" t="s">
        <v>13807</v>
      </c>
      <c r="C2097" s="33" t="str">
        <f t="shared" si="64"/>
        <v>Yes</v>
      </c>
      <c r="D2097" s="30">
        <f t="shared" si="65"/>
        <v>1.08</v>
      </c>
      <c r="E2097" s="30">
        <v>2973</v>
      </c>
      <c r="F2097" s="62" t="s">
        <v>12411</v>
      </c>
      <c r="G2097" s="3" t="s">
        <v>13790</v>
      </c>
      <c r="H2097" s="176">
        <v>0.43724696356275305</v>
      </c>
    </row>
    <row r="2098" spans="1:8">
      <c r="A2098" s="62">
        <v>2096</v>
      </c>
      <c r="B2098" s="173" t="s">
        <v>13808</v>
      </c>
      <c r="C2098" s="33" t="str">
        <f t="shared" si="64"/>
        <v>Yes</v>
      </c>
      <c r="D2098" s="30">
        <f t="shared" si="65"/>
        <v>0.91</v>
      </c>
      <c r="E2098" s="30">
        <v>2505</v>
      </c>
      <c r="F2098" s="62" t="s">
        <v>12411</v>
      </c>
      <c r="G2098" s="3" t="s">
        <v>13790</v>
      </c>
      <c r="H2098" s="176">
        <v>0.36842105263157893</v>
      </c>
    </row>
    <row r="2099" spans="1:8">
      <c r="A2099" s="62">
        <v>2097</v>
      </c>
      <c r="B2099" s="173" t="s">
        <v>13809</v>
      </c>
      <c r="C2099" s="33" t="str">
        <f t="shared" si="64"/>
        <v>Yes</v>
      </c>
      <c r="D2099" s="30">
        <f t="shared" si="65"/>
        <v>3.14</v>
      </c>
      <c r="E2099" s="30">
        <v>8645</v>
      </c>
      <c r="F2099" s="62" t="s">
        <v>12411</v>
      </c>
      <c r="G2099" s="3" t="s">
        <v>13790</v>
      </c>
      <c r="H2099" s="176">
        <v>1.2712550607287449</v>
      </c>
    </row>
    <row r="2100" spans="1:8">
      <c r="A2100" s="62">
        <v>2098</v>
      </c>
      <c r="B2100" s="173" t="s">
        <v>13810</v>
      </c>
      <c r="C2100" s="33" t="str">
        <f t="shared" si="64"/>
        <v>Yes</v>
      </c>
      <c r="D2100" s="30">
        <f t="shared" si="65"/>
        <v>2.0700000000000003</v>
      </c>
      <c r="E2100" s="30">
        <v>5699</v>
      </c>
      <c r="F2100" s="62" t="s">
        <v>12411</v>
      </c>
      <c r="G2100" s="3" t="s">
        <v>13790</v>
      </c>
      <c r="H2100" s="176">
        <v>0.83805668016194335</v>
      </c>
    </row>
    <row r="2101" spans="1:8">
      <c r="A2101" s="62">
        <v>2099</v>
      </c>
      <c r="B2101" s="173" t="s">
        <v>8119</v>
      </c>
      <c r="C2101" s="33" t="str">
        <f t="shared" si="64"/>
        <v>Yes</v>
      </c>
      <c r="D2101" s="30">
        <f t="shared" si="65"/>
        <v>1.37</v>
      </c>
      <c r="E2101" s="30">
        <v>3772</v>
      </c>
      <c r="F2101" s="62" t="s">
        <v>12411</v>
      </c>
      <c r="G2101" s="3" t="s">
        <v>13790</v>
      </c>
      <c r="H2101" s="176">
        <v>0.55465587044534415</v>
      </c>
    </row>
    <row r="2102" spans="1:8">
      <c r="A2102" s="62">
        <v>2100</v>
      </c>
      <c r="B2102" s="173" t="s">
        <v>13811</v>
      </c>
      <c r="C2102" s="33" t="str">
        <f t="shared" si="64"/>
        <v>Yes</v>
      </c>
      <c r="D2102" s="30">
        <f t="shared" si="65"/>
        <v>4.38</v>
      </c>
      <c r="E2102" s="30">
        <v>12058</v>
      </c>
      <c r="F2102" s="62" t="s">
        <v>12411</v>
      </c>
      <c r="G2102" s="3" t="s">
        <v>13790</v>
      </c>
      <c r="H2102" s="176">
        <v>1.7732793522267205</v>
      </c>
    </row>
    <row r="2103" spans="1:8">
      <c r="A2103" s="62">
        <v>2101</v>
      </c>
      <c r="B2103" s="173" t="s">
        <v>13812</v>
      </c>
      <c r="C2103" s="33" t="str">
        <f t="shared" si="64"/>
        <v>Yes</v>
      </c>
      <c r="D2103" s="30">
        <f t="shared" si="65"/>
        <v>0.7</v>
      </c>
      <c r="E2103" s="30">
        <v>1927</v>
      </c>
      <c r="F2103" s="62" t="s">
        <v>12411</v>
      </c>
      <c r="G2103" s="3" t="s">
        <v>13790</v>
      </c>
      <c r="H2103" s="176">
        <v>0.28340080971659914</v>
      </c>
    </row>
    <row r="2104" spans="1:8">
      <c r="A2104" s="62">
        <v>2102</v>
      </c>
      <c r="B2104" s="173" t="s">
        <v>13813</v>
      </c>
      <c r="C2104" s="33" t="str">
        <f t="shared" si="64"/>
        <v>Yes</v>
      </c>
      <c r="D2104" s="30">
        <f t="shared" si="65"/>
        <v>0.88</v>
      </c>
      <c r="E2104" s="30">
        <v>2423</v>
      </c>
      <c r="F2104" s="62" t="s">
        <v>12411</v>
      </c>
      <c r="G2104" s="3" t="s">
        <v>13790</v>
      </c>
      <c r="H2104" s="176">
        <v>0.35627530364372467</v>
      </c>
    </row>
    <row r="2105" spans="1:8">
      <c r="A2105" s="62">
        <v>2103</v>
      </c>
      <c r="B2105" s="173" t="s">
        <v>13814</v>
      </c>
      <c r="C2105" s="33" t="str">
        <f t="shared" si="64"/>
        <v>No</v>
      </c>
      <c r="D2105" s="30">
        <f t="shared" si="65"/>
        <v>4.9400000000000004</v>
      </c>
      <c r="E2105" s="30">
        <v>13600</v>
      </c>
      <c r="F2105" s="62" t="s">
        <v>12411</v>
      </c>
      <c r="G2105" s="3" t="s">
        <v>13790</v>
      </c>
      <c r="H2105" s="176">
        <v>2</v>
      </c>
    </row>
    <row r="2106" spans="1:8">
      <c r="A2106" s="62">
        <v>2104</v>
      </c>
      <c r="B2106" s="173" t="s">
        <v>13815</v>
      </c>
      <c r="C2106" s="33" t="str">
        <f t="shared" si="64"/>
        <v>Yes</v>
      </c>
      <c r="D2106" s="30">
        <f t="shared" si="65"/>
        <v>0.69</v>
      </c>
      <c r="E2106" s="30">
        <v>1900</v>
      </c>
      <c r="F2106" s="62" t="s">
        <v>12411</v>
      </c>
      <c r="G2106" s="3" t="s">
        <v>13790</v>
      </c>
      <c r="H2106" s="176">
        <v>0.27935222672064774</v>
      </c>
    </row>
    <row r="2107" spans="1:8">
      <c r="A2107" s="62">
        <v>2105</v>
      </c>
      <c r="B2107" s="173" t="s">
        <v>13816</v>
      </c>
      <c r="C2107" s="33" t="str">
        <f t="shared" si="64"/>
        <v>Yes</v>
      </c>
      <c r="D2107" s="30">
        <f t="shared" si="65"/>
        <v>2.09</v>
      </c>
      <c r="E2107" s="30">
        <v>5754</v>
      </c>
      <c r="F2107" s="62" t="s">
        <v>12411</v>
      </c>
      <c r="G2107" s="3" t="s">
        <v>13790</v>
      </c>
      <c r="H2107" s="176">
        <v>0.84615384615384603</v>
      </c>
    </row>
    <row r="2108" spans="1:8">
      <c r="A2108" s="62">
        <v>2106</v>
      </c>
      <c r="B2108" s="173" t="s">
        <v>13816</v>
      </c>
      <c r="C2108" s="33" t="str">
        <f t="shared" si="64"/>
        <v>No</v>
      </c>
      <c r="D2108" s="30">
        <f t="shared" si="65"/>
        <v>4.9400000000000004</v>
      </c>
      <c r="E2108" s="30">
        <v>13600</v>
      </c>
      <c r="F2108" s="62" t="s">
        <v>12411</v>
      </c>
      <c r="G2108" s="3" t="s">
        <v>13790</v>
      </c>
      <c r="H2108" s="176">
        <v>2</v>
      </c>
    </row>
    <row r="2109" spans="1:8">
      <c r="A2109" s="62">
        <v>2107</v>
      </c>
      <c r="B2109" s="173" t="s">
        <v>13817</v>
      </c>
      <c r="C2109" s="33" t="str">
        <f t="shared" si="64"/>
        <v>Yes</v>
      </c>
      <c r="D2109" s="30">
        <f t="shared" si="65"/>
        <v>3.53</v>
      </c>
      <c r="E2109" s="30">
        <v>9718</v>
      </c>
      <c r="F2109" s="62" t="s">
        <v>12411</v>
      </c>
      <c r="G2109" s="3" t="s">
        <v>13790</v>
      </c>
      <c r="H2109" s="176">
        <v>1.42914979757085</v>
      </c>
    </row>
    <row r="2110" spans="1:8">
      <c r="A2110" s="62">
        <v>2108</v>
      </c>
      <c r="B2110" s="173" t="s">
        <v>13818</v>
      </c>
      <c r="C2110" s="33" t="str">
        <f t="shared" si="64"/>
        <v>Yes</v>
      </c>
      <c r="D2110" s="30">
        <f t="shared" si="65"/>
        <v>0.70999999999999985</v>
      </c>
      <c r="E2110" s="30">
        <v>1955</v>
      </c>
      <c r="F2110" s="62" t="s">
        <v>12411</v>
      </c>
      <c r="G2110" s="3" t="s">
        <v>13790</v>
      </c>
      <c r="H2110" s="176">
        <v>0.28744939271255054</v>
      </c>
    </row>
    <row r="2111" spans="1:8">
      <c r="A2111" s="62">
        <v>2109</v>
      </c>
      <c r="B2111" s="173" t="s">
        <v>13819</v>
      </c>
      <c r="C2111" s="33" t="str">
        <f t="shared" si="64"/>
        <v>Yes</v>
      </c>
      <c r="D2111" s="30">
        <f t="shared" si="65"/>
        <v>1.04</v>
      </c>
      <c r="E2111" s="30">
        <v>2863</v>
      </c>
      <c r="F2111" s="62" t="s">
        <v>12411</v>
      </c>
      <c r="G2111" s="3" t="s">
        <v>13790</v>
      </c>
      <c r="H2111" s="176">
        <v>0.42105263157894735</v>
      </c>
    </row>
    <row r="2112" spans="1:8">
      <c r="A2112" s="62">
        <v>2110</v>
      </c>
      <c r="B2112" s="173" t="s">
        <v>13820</v>
      </c>
      <c r="C2112" s="33" t="str">
        <f t="shared" si="64"/>
        <v>No</v>
      </c>
      <c r="D2112" s="30">
        <f t="shared" si="65"/>
        <v>4.9400000000000004</v>
      </c>
      <c r="E2112" s="30">
        <v>13600</v>
      </c>
      <c r="F2112" s="62" t="s">
        <v>12411</v>
      </c>
      <c r="G2112" s="3" t="s">
        <v>13790</v>
      </c>
      <c r="H2112" s="176">
        <v>2</v>
      </c>
    </row>
    <row r="2113" spans="1:8">
      <c r="A2113" s="62">
        <v>2111</v>
      </c>
      <c r="B2113" s="173" t="s">
        <v>13821</v>
      </c>
      <c r="C2113" s="33" t="str">
        <f t="shared" si="64"/>
        <v>Yes</v>
      </c>
      <c r="D2113" s="30">
        <f t="shared" si="65"/>
        <v>0.77</v>
      </c>
      <c r="E2113" s="30">
        <v>2120</v>
      </c>
      <c r="F2113" s="62" t="s">
        <v>12411</v>
      </c>
      <c r="G2113" s="3" t="s">
        <v>13790</v>
      </c>
      <c r="H2113" s="176">
        <v>0.31174089068825911</v>
      </c>
    </row>
    <row r="2114" spans="1:8">
      <c r="A2114" s="62">
        <v>2112</v>
      </c>
      <c r="B2114" s="173" t="s">
        <v>13822</v>
      </c>
      <c r="C2114" s="33" t="str">
        <f t="shared" si="64"/>
        <v>Yes</v>
      </c>
      <c r="D2114" s="30">
        <f t="shared" si="65"/>
        <v>0.22</v>
      </c>
      <c r="E2114" s="30">
        <v>1000</v>
      </c>
      <c r="F2114" s="62" t="s">
        <v>12411</v>
      </c>
      <c r="G2114" s="3" t="s">
        <v>13790</v>
      </c>
      <c r="H2114" s="176">
        <v>8.9068825910931168E-2</v>
      </c>
    </row>
    <row r="2115" spans="1:8">
      <c r="A2115" s="62">
        <v>2113</v>
      </c>
      <c r="B2115" s="173" t="s">
        <v>13823</v>
      </c>
      <c r="C2115" s="33" t="str">
        <f t="shared" ref="C2115:C2178" si="66">IF(H2115=2,"No","Yes")</f>
        <v>Yes</v>
      </c>
      <c r="D2115" s="30">
        <f t="shared" si="65"/>
        <v>4.05</v>
      </c>
      <c r="E2115" s="30">
        <v>11150</v>
      </c>
      <c r="F2115" s="62" t="s">
        <v>11772</v>
      </c>
      <c r="G2115" s="3" t="s">
        <v>13790</v>
      </c>
      <c r="H2115" s="176">
        <v>1.6396761133603237</v>
      </c>
    </row>
    <row r="2116" spans="1:8">
      <c r="A2116" s="62">
        <v>2114</v>
      </c>
      <c r="B2116" s="173" t="s">
        <v>13824</v>
      </c>
      <c r="C2116" s="33" t="str">
        <f t="shared" si="66"/>
        <v>Yes</v>
      </c>
      <c r="D2116" s="30">
        <f t="shared" ref="D2116:D2179" si="67">H2116*2.47</f>
        <v>0.51</v>
      </c>
      <c r="E2116" s="30">
        <v>1404</v>
      </c>
      <c r="F2116" s="62" t="s">
        <v>12411</v>
      </c>
      <c r="G2116" s="3" t="s">
        <v>13790</v>
      </c>
      <c r="H2116" s="176">
        <v>0.20647773279352225</v>
      </c>
    </row>
    <row r="2117" spans="1:8">
      <c r="A2117" s="62">
        <v>2115</v>
      </c>
      <c r="B2117" s="173" t="s">
        <v>3718</v>
      </c>
      <c r="C2117" s="33" t="str">
        <f t="shared" si="66"/>
        <v>Yes</v>
      </c>
      <c r="D2117" s="30">
        <f t="shared" si="67"/>
        <v>2.13</v>
      </c>
      <c r="E2117" s="30">
        <v>5864</v>
      </c>
      <c r="F2117" s="62" t="s">
        <v>12411</v>
      </c>
      <c r="G2117" s="3" t="s">
        <v>13790</v>
      </c>
      <c r="H2117" s="176">
        <v>0.86234817813765174</v>
      </c>
    </row>
    <row r="2118" spans="1:8">
      <c r="A2118" s="62">
        <v>2116</v>
      </c>
      <c r="B2118" s="173" t="s">
        <v>13825</v>
      </c>
      <c r="C2118" s="33" t="str">
        <f t="shared" si="66"/>
        <v>Yes</v>
      </c>
      <c r="D2118" s="30">
        <f t="shared" si="67"/>
        <v>2.31</v>
      </c>
      <c r="E2118" s="30">
        <v>6360</v>
      </c>
      <c r="F2118" s="62" t="s">
        <v>12411</v>
      </c>
      <c r="G2118" s="3" t="s">
        <v>13790</v>
      </c>
      <c r="H2118" s="176">
        <v>0.93522267206477727</v>
      </c>
    </row>
    <row r="2119" spans="1:8">
      <c r="A2119" s="62">
        <v>2117</v>
      </c>
      <c r="B2119" s="173" t="s">
        <v>13826</v>
      </c>
      <c r="C2119" s="33" t="str">
        <f t="shared" si="66"/>
        <v>Yes</v>
      </c>
      <c r="D2119" s="30">
        <f t="shared" si="67"/>
        <v>2.23</v>
      </c>
      <c r="E2119" s="30">
        <v>6139</v>
      </c>
      <c r="F2119" s="62" t="s">
        <v>12411</v>
      </c>
      <c r="G2119" s="3" t="s">
        <v>13790</v>
      </c>
      <c r="H2119" s="176">
        <v>0.90283400809716596</v>
      </c>
    </row>
    <row r="2120" spans="1:8">
      <c r="A2120" s="62">
        <v>2118</v>
      </c>
      <c r="B2120" s="173" t="s">
        <v>13827</v>
      </c>
      <c r="C2120" s="33" t="str">
        <f t="shared" si="66"/>
        <v>Yes</v>
      </c>
      <c r="D2120" s="30">
        <f t="shared" si="67"/>
        <v>3.51</v>
      </c>
      <c r="E2120" s="30">
        <v>9663</v>
      </c>
      <c r="F2120" s="62" t="s">
        <v>12411</v>
      </c>
      <c r="G2120" s="3" t="s">
        <v>13790</v>
      </c>
      <c r="H2120" s="176">
        <v>1.4210526315789471</v>
      </c>
    </row>
    <row r="2121" spans="1:8">
      <c r="A2121" s="62">
        <v>2119</v>
      </c>
      <c r="B2121" s="173" t="s">
        <v>13828</v>
      </c>
      <c r="C2121" s="33" t="str">
        <f t="shared" si="66"/>
        <v>Yes</v>
      </c>
      <c r="D2121" s="30">
        <f t="shared" si="67"/>
        <v>1.6499999999999997</v>
      </c>
      <c r="E2121" s="30">
        <v>4543</v>
      </c>
      <c r="F2121" s="62" t="s">
        <v>12411</v>
      </c>
      <c r="G2121" s="3" t="s">
        <v>13790</v>
      </c>
      <c r="H2121" s="176">
        <v>0.66801619433198367</v>
      </c>
    </row>
    <row r="2122" spans="1:8">
      <c r="A2122" s="62">
        <v>2120</v>
      </c>
      <c r="B2122" s="173" t="s">
        <v>13829</v>
      </c>
      <c r="C2122" s="33" t="str">
        <f t="shared" si="66"/>
        <v>No</v>
      </c>
      <c r="D2122" s="30">
        <f t="shared" si="67"/>
        <v>4.9400000000000004</v>
      </c>
      <c r="E2122" s="30">
        <v>13600</v>
      </c>
      <c r="F2122" s="62" t="s">
        <v>12411</v>
      </c>
      <c r="G2122" s="3" t="s">
        <v>13790</v>
      </c>
      <c r="H2122" s="176">
        <v>2</v>
      </c>
    </row>
    <row r="2123" spans="1:8">
      <c r="A2123" s="62">
        <v>2121</v>
      </c>
      <c r="B2123" s="173" t="s">
        <v>13830</v>
      </c>
      <c r="C2123" s="33" t="str">
        <f t="shared" si="66"/>
        <v>Yes</v>
      </c>
      <c r="D2123" s="30">
        <f t="shared" si="67"/>
        <v>2.09</v>
      </c>
      <c r="E2123" s="30">
        <v>5754</v>
      </c>
      <c r="F2123" s="62" t="s">
        <v>12411</v>
      </c>
      <c r="G2123" s="3" t="s">
        <v>13790</v>
      </c>
      <c r="H2123" s="176">
        <v>0.84615384615384603</v>
      </c>
    </row>
    <row r="2124" spans="1:8">
      <c r="A2124" s="62">
        <v>2122</v>
      </c>
      <c r="B2124" s="173" t="s">
        <v>13831</v>
      </c>
      <c r="C2124" s="33" t="str">
        <f t="shared" si="66"/>
        <v>Yes</v>
      </c>
      <c r="D2124" s="30">
        <f t="shared" si="67"/>
        <v>0.78</v>
      </c>
      <c r="E2124" s="30">
        <v>2147</v>
      </c>
      <c r="F2124" s="62" t="s">
        <v>12411</v>
      </c>
      <c r="G2124" s="3" t="s">
        <v>13790</v>
      </c>
      <c r="H2124" s="176">
        <v>0.31578947368421051</v>
      </c>
    </row>
    <row r="2125" spans="1:8">
      <c r="A2125" s="62">
        <v>2123</v>
      </c>
      <c r="B2125" s="173" t="s">
        <v>13832</v>
      </c>
      <c r="C2125" s="33" t="str">
        <f t="shared" si="66"/>
        <v>Yes</v>
      </c>
      <c r="D2125" s="30">
        <f t="shared" si="67"/>
        <v>0.77</v>
      </c>
      <c r="E2125" s="30">
        <v>2120</v>
      </c>
      <c r="F2125" s="62" t="s">
        <v>12411</v>
      </c>
      <c r="G2125" s="3" t="s">
        <v>13790</v>
      </c>
      <c r="H2125" s="176">
        <v>0.31174089068825911</v>
      </c>
    </row>
    <row r="2126" spans="1:8">
      <c r="A2126" s="62">
        <v>2124</v>
      </c>
      <c r="B2126" s="173" t="s">
        <v>13833</v>
      </c>
      <c r="C2126" s="33" t="str">
        <f t="shared" si="66"/>
        <v>Yes</v>
      </c>
      <c r="D2126" s="30">
        <f t="shared" si="67"/>
        <v>2.13</v>
      </c>
      <c r="E2126" s="30">
        <v>5864</v>
      </c>
      <c r="F2126" s="62" t="s">
        <v>12411</v>
      </c>
      <c r="G2126" s="3" t="s">
        <v>13790</v>
      </c>
      <c r="H2126" s="176">
        <v>0.86234817813765174</v>
      </c>
    </row>
    <row r="2127" spans="1:8">
      <c r="A2127" s="62">
        <v>2125</v>
      </c>
      <c r="B2127" s="173" t="s">
        <v>13834</v>
      </c>
      <c r="C2127" s="33" t="str">
        <f t="shared" si="66"/>
        <v>Yes</v>
      </c>
      <c r="D2127" s="30">
        <f t="shared" si="67"/>
        <v>2</v>
      </c>
      <c r="E2127" s="30">
        <v>5506</v>
      </c>
      <c r="F2127" s="62" t="s">
        <v>12411</v>
      </c>
      <c r="G2127" s="3" t="s">
        <v>13790</v>
      </c>
      <c r="H2127" s="176">
        <v>0.80971659919028338</v>
      </c>
    </row>
    <row r="2128" spans="1:8">
      <c r="A2128" s="62">
        <v>2126</v>
      </c>
      <c r="B2128" s="173" t="s">
        <v>13835</v>
      </c>
      <c r="C2128" s="33" t="str">
        <f t="shared" si="66"/>
        <v>Yes</v>
      </c>
      <c r="D2128" s="30">
        <f t="shared" si="67"/>
        <v>1.82</v>
      </c>
      <c r="E2128" s="30">
        <v>5011</v>
      </c>
      <c r="F2128" s="62" t="s">
        <v>12411</v>
      </c>
      <c r="G2128" s="3" t="s">
        <v>13790</v>
      </c>
      <c r="H2128" s="176">
        <v>0.73684210526315785</v>
      </c>
    </row>
    <row r="2129" spans="1:8">
      <c r="A2129" s="62">
        <v>2127</v>
      </c>
      <c r="B2129" s="173" t="s">
        <v>13836</v>
      </c>
      <c r="C2129" s="33" t="str">
        <f t="shared" si="66"/>
        <v>Yes</v>
      </c>
      <c r="D2129" s="30">
        <f t="shared" si="67"/>
        <v>0.44</v>
      </c>
      <c r="E2129" s="30">
        <v>1211</v>
      </c>
      <c r="F2129" s="62" t="s">
        <v>12411</v>
      </c>
      <c r="G2129" s="3" t="s">
        <v>13790</v>
      </c>
      <c r="H2129" s="176">
        <v>0.17813765182186234</v>
      </c>
    </row>
    <row r="2130" spans="1:8">
      <c r="A2130" s="62">
        <v>2128</v>
      </c>
      <c r="B2130" s="173" t="s">
        <v>13837</v>
      </c>
      <c r="C2130" s="33" t="str">
        <f t="shared" si="66"/>
        <v>No</v>
      </c>
      <c r="D2130" s="30">
        <f t="shared" si="67"/>
        <v>4.9400000000000004</v>
      </c>
      <c r="E2130" s="30">
        <v>13600</v>
      </c>
      <c r="F2130" s="62" t="s">
        <v>12411</v>
      </c>
      <c r="G2130" s="3" t="s">
        <v>13790</v>
      </c>
      <c r="H2130" s="176">
        <v>2</v>
      </c>
    </row>
    <row r="2131" spans="1:8">
      <c r="A2131" s="62">
        <v>2129</v>
      </c>
      <c r="B2131" s="173" t="s">
        <v>13838</v>
      </c>
      <c r="C2131" s="33" t="str">
        <f t="shared" si="66"/>
        <v>Yes</v>
      </c>
      <c r="D2131" s="30">
        <f t="shared" si="67"/>
        <v>1.3399999999999999</v>
      </c>
      <c r="E2131" s="30">
        <v>3689</v>
      </c>
      <c r="F2131" s="62" t="s">
        <v>12411</v>
      </c>
      <c r="G2131" s="3" t="s">
        <v>13790</v>
      </c>
      <c r="H2131" s="176">
        <v>0.54251012145748978</v>
      </c>
    </row>
    <row r="2132" spans="1:8">
      <c r="A2132" s="62">
        <v>2130</v>
      </c>
      <c r="B2132" s="173" t="s">
        <v>13839</v>
      </c>
      <c r="C2132" s="33" t="str">
        <f t="shared" si="66"/>
        <v>Yes</v>
      </c>
      <c r="D2132" s="30">
        <f t="shared" si="67"/>
        <v>1.7199999999999995</v>
      </c>
      <c r="E2132" s="30">
        <v>4735</v>
      </c>
      <c r="F2132" s="62" t="s">
        <v>12411</v>
      </c>
      <c r="G2132" s="3" t="s">
        <v>13790</v>
      </c>
      <c r="H2132" s="176">
        <v>0.69635627530364352</v>
      </c>
    </row>
    <row r="2133" spans="1:8">
      <c r="A2133" s="62">
        <v>2131</v>
      </c>
      <c r="B2133" s="173" t="s">
        <v>13840</v>
      </c>
      <c r="C2133" s="33" t="str">
        <f t="shared" si="66"/>
        <v>Yes</v>
      </c>
      <c r="D2133" s="30">
        <f t="shared" si="67"/>
        <v>3.3000000000000003</v>
      </c>
      <c r="E2133" s="30">
        <v>9085</v>
      </c>
      <c r="F2133" s="62" t="s">
        <v>12411</v>
      </c>
      <c r="G2133" s="3" t="s">
        <v>13790</v>
      </c>
      <c r="H2133" s="176">
        <v>1.3360323886639676</v>
      </c>
    </row>
    <row r="2134" spans="1:8">
      <c r="A2134" s="62">
        <v>2132</v>
      </c>
      <c r="B2134" s="173" t="s">
        <v>13841</v>
      </c>
      <c r="C2134" s="33" t="str">
        <f t="shared" si="66"/>
        <v>Yes</v>
      </c>
      <c r="D2134" s="30">
        <f t="shared" si="67"/>
        <v>1.33</v>
      </c>
      <c r="E2134" s="30">
        <v>3662</v>
      </c>
      <c r="F2134" s="62" t="s">
        <v>11772</v>
      </c>
      <c r="G2134" s="3" t="s">
        <v>13790</v>
      </c>
      <c r="H2134" s="176">
        <v>0.53846153846153844</v>
      </c>
    </row>
    <row r="2135" spans="1:8">
      <c r="A2135" s="62">
        <v>2133</v>
      </c>
      <c r="B2135" s="173" t="s">
        <v>13842</v>
      </c>
      <c r="C2135" s="33" t="str">
        <f t="shared" si="66"/>
        <v>Yes</v>
      </c>
      <c r="D2135" s="30">
        <f t="shared" si="67"/>
        <v>2.8399999999999994</v>
      </c>
      <c r="E2135" s="30">
        <v>7819</v>
      </c>
      <c r="F2135" s="62" t="s">
        <v>12411</v>
      </c>
      <c r="G2135" s="3" t="s">
        <v>13790</v>
      </c>
      <c r="H2135" s="176">
        <v>1.1497975708502022</v>
      </c>
    </row>
    <row r="2136" spans="1:8">
      <c r="A2136" s="62">
        <v>2134</v>
      </c>
      <c r="B2136" s="173" t="s">
        <v>13843</v>
      </c>
      <c r="C2136" s="33" t="str">
        <f t="shared" si="66"/>
        <v>Yes</v>
      </c>
      <c r="D2136" s="30">
        <f t="shared" si="67"/>
        <v>1.5</v>
      </c>
      <c r="E2136" s="30">
        <v>4130</v>
      </c>
      <c r="F2136" s="62" t="s">
        <v>12411</v>
      </c>
      <c r="G2136" s="3" t="s">
        <v>13790</v>
      </c>
      <c r="H2136" s="176">
        <v>0.60728744939271251</v>
      </c>
    </row>
    <row r="2137" spans="1:8">
      <c r="A2137" s="62">
        <v>2135</v>
      </c>
      <c r="B2137" s="173" t="s">
        <v>13844</v>
      </c>
      <c r="C2137" s="33" t="str">
        <f t="shared" si="66"/>
        <v>Yes</v>
      </c>
      <c r="D2137" s="30">
        <f t="shared" si="67"/>
        <v>0.87999999999999989</v>
      </c>
      <c r="E2137" s="30">
        <v>2423</v>
      </c>
      <c r="F2137" s="62" t="s">
        <v>12411</v>
      </c>
      <c r="G2137" s="3" t="s">
        <v>13790</v>
      </c>
      <c r="H2137" s="176">
        <v>0.35627530364372462</v>
      </c>
    </row>
    <row r="2138" spans="1:8">
      <c r="A2138" s="62">
        <v>2136</v>
      </c>
      <c r="B2138" s="173" t="s">
        <v>13845</v>
      </c>
      <c r="C2138" s="33" t="str">
        <f t="shared" si="66"/>
        <v>Yes</v>
      </c>
      <c r="D2138" s="30">
        <f t="shared" si="67"/>
        <v>2.13</v>
      </c>
      <c r="E2138" s="30">
        <v>5864</v>
      </c>
      <c r="F2138" s="62" t="s">
        <v>12411</v>
      </c>
      <c r="G2138" s="3" t="s">
        <v>13790</v>
      </c>
      <c r="H2138" s="176">
        <v>0.86234817813765174</v>
      </c>
    </row>
    <row r="2139" spans="1:8">
      <c r="A2139" s="62">
        <v>2137</v>
      </c>
      <c r="B2139" s="173" t="s">
        <v>13846</v>
      </c>
      <c r="C2139" s="33" t="str">
        <f t="shared" si="66"/>
        <v>Yes</v>
      </c>
      <c r="D2139" s="30">
        <f t="shared" si="67"/>
        <v>1.27</v>
      </c>
      <c r="E2139" s="30">
        <v>3496</v>
      </c>
      <c r="F2139" s="62" t="s">
        <v>12411</v>
      </c>
      <c r="G2139" s="3" t="s">
        <v>13790</v>
      </c>
      <c r="H2139" s="176">
        <v>0.51417004048582993</v>
      </c>
    </row>
    <row r="2140" spans="1:8">
      <c r="A2140" s="62">
        <v>2138</v>
      </c>
      <c r="B2140" s="173" t="s">
        <v>13499</v>
      </c>
      <c r="C2140" s="33" t="str">
        <f t="shared" si="66"/>
        <v>Yes</v>
      </c>
      <c r="D2140" s="30">
        <f t="shared" si="67"/>
        <v>0.96</v>
      </c>
      <c r="E2140" s="30">
        <v>2643</v>
      </c>
      <c r="F2140" s="62" t="s">
        <v>12411</v>
      </c>
      <c r="G2140" s="3" t="s">
        <v>13790</v>
      </c>
      <c r="H2140" s="176">
        <v>0.38866396761133598</v>
      </c>
    </row>
    <row r="2141" spans="1:8">
      <c r="A2141" s="62">
        <v>2139</v>
      </c>
      <c r="B2141" s="173" t="s">
        <v>13847</v>
      </c>
      <c r="C2141" s="33" t="str">
        <f t="shared" si="66"/>
        <v>Yes</v>
      </c>
      <c r="D2141" s="30">
        <f t="shared" si="67"/>
        <v>4.01</v>
      </c>
      <c r="E2141" s="30">
        <v>11040</v>
      </c>
      <c r="F2141" s="62" t="s">
        <v>12411</v>
      </c>
      <c r="G2141" s="3" t="s">
        <v>13790</v>
      </c>
      <c r="H2141" s="176">
        <v>1.6234817813765181</v>
      </c>
    </row>
    <row r="2142" spans="1:8">
      <c r="A2142" s="62">
        <v>2140</v>
      </c>
      <c r="B2142" s="173" t="s">
        <v>13848</v>
      </c>
      <c r="C2142" s="33" t="str">
        <f t="shared" si="66"/>
        <v>Yes</v>
      </c>
      <c r="D2142" s="30">
        <f t="shared" si="67"/>
        <v>0.86999999999999988</v>
      </c>
      <c r="E2142" s="30">
        <v>2395</v>
      </c>
      <c r="F2142" s="62" t="s">
        <v>12411</v>
      </c>
      <c r="G2142" s="3" t="s">
        <v>13790</v>
      </c>
      <c r="H2142" s="176">
        <v>0.35222672064777322</v>
      </c>
    </row>
    <row r="2143" spans="1:8">
      <c r="A2143" s="62">
        <v>2141</v>
      </c>
      <c r="B2143" s="173" t="s">
        <v>13849</v>
      </c>
      <c r="C2143" s="33" t="str">
        <f t="shared" si="66"/>
        <v>Yes</v>
      </c>
      <c r="D2143" s="30">
        <f t="shared" si="67"/>
        <v>0.91999999999999993</v>
      </c>
      <c r="E2143" s="30">
        <v>2533</v>
      </c>
      <c r="F2143" s="62" t="s">
        <v>12411</v>
      </c>
      <c r="G2143" s="3" t="s">
        <v>13790</v>
      </c>
      <c r="H2143" s="176">
        <v>0.37246963562753033</v>
      </c>
    </row>
    <row r="2144" spans="1:8">
      <c r="A2144" s="62">
        <v>2142</v>
      </c>
      <c r="B2144" s="173" t="s">
        <v>13850</v>
      </c>
      <c r="C2144" s="33" t="str">
        <f t="shared" si="66"/>
        <v>Yes</v>
      </c>
      <c r="D2144" s="30">
        <f t="shared" si="67"/>
        <v>1.37</v>
      </c>
      <c r="E2144" s="30">
        <v>3772</v>
      </c>
      <c r="F2144" s="62" t="s">
        <v>12411</v>
      </c>
      <c r="G2144" s="3" t="s">
        <v>13790</v>
      </c>
      <c r="H2144" s="176">
        <v>0.55465587044534415</v>
      </c>
    </row>
    <row r="2145" spans="1:8">
      <c r="A2145" s="62">
        <v>2143</v>
      </c>
      <c r="B2145" s="173" t="s">
        <v>13851</v>
      </c>
      <c r="C2145" s="33" t="str">
        <f t="shared" si="66"/>
        <v>Yes</v>
      </c>
      <c r="D2145" s="30">
        <f t="shared" si="67"/>
        <v>2.7099999999999995</v>
      </c>
      <c r="E2145" s="30">
        <v>7461</v>
      </c>
      <c r="F2145" s="62" t="s">
        <v>12411</v>
      </c>
      <c r="G2145" s="3" t="s">
        <v>13790</v>
      </c>
      <c r="H2145" s="176">
        <v>1.0971659919028338</v>
      </c>
    </row>
    <row r="2146" spans="1:8">
      <c r="A2146" s="62">
        <v>2144</v>
      </c>
      <c r="B2146" s="173" t="s">
        <v>13852</v>
      </c>
      <c r="C2146" s="33" t="str">
        <f t="shared" si="66"/>
        <v>Yes</v>
      </c>
      <c r="D2146" s="30">
        <f t="shared" si="67"/>
        <v>1.1200000000000001</v>
      </c>
      <c r="E2146" s="30">
        <v>3083</v>
      </c>
      <c r="F2146" s="62" t="s">
        <v>12411</v>
      </c>
      <c r="G2146" s="3" t="s">
        <v>13790</v>
      </c>
      <c r="H2146" s="176">
        <v>0.45344129554655871</v>
      </c>
    </row>
    <row r="2147" spans="1:8">
      <c r="A2147" s="62">
        <v>2145</v>
      </c>
      <c r="B2147" s="173" t="s">
        <v>13853</v>
      </c>
      <c r="C2147" s="33" t="str">
        <f t="shared" si="66"/>
        <v>Yes</v>
      </c>
      <c r="D2147" s="30">
        <f t="shared" si="67"/>
        <v>4.1399999999999997</v>
      </c>
      <c r="E2147" s="30">
        <v>11398</v>
      </c>
      <c r="F2147" s="62" t="s">
        <v>12411</v>
      </c>
      <c r="G2147" s="3" t="s">
        <v>13790</v>
      </c>
      <c r="H2147" s="176">
        <v>1.6761133603238865</v>
      </c>
    </row>
    <row r="2148" spans="1:8">
      <c r="A2148" s="62">
        <v>2146</v>
      </c>
      <c r="B2148" s="173" t="s">
        <v>13854</v>
      </c>
      <c r="C2148" s="33" t="str">
        <f t="shared" si="66"/>
        <v>Yes</v>
      </c>
      <c r="D2148" s="30">
        <f t="shared" si="67"/>
        <v>3.3500000000000005</v>
      </c>
      <c r="E2148" s="30">
        <v>9223</v>
      </c>
      <c r="F2148" s="62" t="s">
        <v>12411</v>
      </c>
      <c r="G2148" s="3" t="s">
        <v>13790</v>
      </c>
      <c r="H2148" s="176">
        <v>1.3562753036437247</v>
      </c>
    </row>
    <row r="2149" spans="1:8">
      <c r="A2149" s="62">
        <v>2147</v>
      </c>
      <c r="B2149" s="173" t="s">
        <v>13855</v>
      </c>
      <c r="C2149" s="33" t="str">
        <f t="shared" si="66"/>
        <v>Yes</v>
      </c>
      <c r="D2149" s="30">
        <f t="shared" si="67"/>
        <v>1.59</v>
      </c>
      <c r="E2149" s="30">
        <v>4377</v>
      </c>
      <c r="F2149" s="62" t="s">
        <v>12411</v>
      </c>
      <c r="G2149" s="3" t="s">
        <v>13790</v>
      </c>
      <c r="H2149" s="176">
        <v>0.64372469635627527</v>
      </c>
    </row>
    <row r="2150" spans="1:8">
      <c r="A2150" s="62">
        <v>2148</v>
      </c>
      <c r="B2150" s="173" t="s">
        <v>13856</v>
      </c>
      <c r="C2150" s="33" t="str">
        <f t="shared" si="66"/>
        <v>Yes</v>
      </c>
      <c r="D2150" s="30">
        <f t="shared" si="67"/>
        <v>0.43000000000000005</v>
      </c>
      <c r="E2150" s="30">
        <v>1184</v>
      </c>
      <c r="F2150" s="62" t="s">
        <v>12411</v>
      </c>
      <c r="G2150" s="3" t="s">
        <v>13790</v>
      </c>
      <c r="H2150" s="176">
        <v>0.17408906882591094</v>
      </c>
    </row>
    <row r="2151" spans="1:8">
      <c r="A2151" s="62">
        <v>2149</v>
      </c>
      <c r="B2151" s="173" t="s">
        <v>13857</v>
      </c>
      <c r="C2151" s="33" t="str">
        <f t="shared" si="66"/>
        <v>Yes</v>
      </c>
      <c r="D2151" s="30">
        <f t="shared" si="67"/>
        <v>1.25</v>
      </c>
      <c r="E2151" s="30">
        <v>3441</v>
      </c>
      <c r="F2151" s="62" t="s">
        <v>12411</v>
      </c>
      <c r="G2151" s="3" t="s">
        <v>13790</v>
      </c>
      <c r="H2151" s="176">
        <v>0.50607287449392713</v>
      </c>
    </row>
    <row r="2152" spans="1:8">
      <c r="A2152" s="62">
        <v>2150</v>
      </c>
      <c r="B2152" s="173" t="s">
        <v>13858</v>
      </c>
      <c r="C2152" s="33" t="str">
        <f t="shared" si="66"/>
        <v>No</v>
      </c>
      <c r="D2152" s="30">
        <f t="shared" si="67"/>
        <v>4.9400000000000004</v>
      </c>
      <c r="E2152" s="30">
        <v>13600</v>
      </c>
      <c r="F2152" s="62" t="s">
        <v>12411</v>
      </c>
      <c r="G2152" s="3" t="s">
        <v>13790</v>
      </c>
      <c r="H2152" s="176">
        <v>2</v>
      </c>
    </row>
    <row r="2153" spans="1:8">
      <c r="A2153" s="62">
        <v>2151</v>
      </c>
      <c r="B2153" s="173" t="s">
        <v>13859</v>
      </c>
      <c r="C2153" s="33" t="str">
        <f t="shared" si="66"/>
        <v>Yes</v>
      </c>
      <c r="D2153" s="30">
        <f t="shared" si="67"/>
        <v>0.41999999999999993</v>
      </c>
      <c r="E2153" s="30">
        <v>1156</v>
      </c>
      <c r="F2153" s="62" t="s">
        <v>12411</v>
      </c>
      <c r="G2153" s="3" t="s">
        <v>13790</v>
      </c>
      <c r="H2153" s="176">
        <v>0.17004048582995948</v>
      </c>
    </row>
    <row r="2154" spans="1:8">
      <c r="A2154" s="62">
        <v>2152</v>
      </c>
      <c r="B2154" s="173" t="s">
        <v>13860</v>
      </c>
      <c r="C2154" s="33" t="str">
        <f t="shared" si="66"/>
        <v>Yes</v>
      </c>
      <c r="D2154" s="30">
        <f t="shared" si="67"/>
        <v>1.28</v>
      </c>
      <c r="E2154" s="30">
        <v>3524</v>
      </c>
      <c r="F2154" s="62" t="s">
        <v>12411</v>
      </c>
      <c r="G2154" s="3" t="s">
        <v>13790</v>
      </c>
      <c r="H2154" s="176">
        <v>0.51821862348178138</v>
      </c>
    </row>
    <row r="2155" spans="1:8">
      <c r="A2155" s="62">
        <v>2153</v>
      </c>
      <c r="B2155" s="173" t="s">
        <v>13861</v>
      </c>
      <c r="C2155" s="33" t="str">
        <f t="shared" si="66"/>
        <v>Yes</v>
      </c>
      <c r="D2155" s="30">
        <f t="shared" si="67"/>
        <v>1.7199999999999995</v>
      </c>
      <c r="E2155" s="30">
        <v>4735</v>
      </c>
      <c r="F2155" s="62" t="s">
        <v>12411</v>
      </c>
      <c r="G2155" s="3" t="s">
        <v>13790</v>
      </c>
      <c r="H2155" s="176">
        <v>0.69635627530364352</v>
      </c>
    </row>
    <row r="2156" spans="1:8">
      <c r="A2156" s="62">
        <v>2154</v>
      </c>
      <c r="B2156" s="173" t="s">
        <v>13862</v>
      </c>
      <c r="C2156" s="33" t="str">
        <f t="shared" si="66"/>
        <v>Yes</v>
      </c>
      <c r="D2156" s="30">
        <f t="shared" si="67"/>
        <v>3.85</v>
      </c>
      <c r="E2156" s="30">
        <v>10599</v>
      </c>
      <c r="F2156" s="62" t="s">
        <v>12411</v>
      </c>
      <c r="G2156" s="3" t="s">
        <v>13790</v>
      </c>
      <c r="H2156" s="176">
        <v>1.5587044534412955</v>
      </c>
    </row>
    <row r="2157" spans="1:8">
      <c r="A2157" s="62">
        <v>2155</v>
      </c>
      <c r="B2157" s="173" t="s">
        <v>13863</v>
      </c>
      <c r="C2157" s="33" t="str">
        <f t="shared" si="66"/>
        <v>Yes</v>
      </c>
      <c r="D2157" s="30">
        <f t="shared" si="67"/>
        <v>3.8600000000000003</v>
      </c>
      <c r="E2157" s="30">
        <v>10627</v>
      </c>
      <c r="F2157" s="62" t="s">
        <v>12411</v>
      </c>
      <c r="G2157" s="3" t="s">
        <v>13790</v>
      </c>
      <c r="H2157" s="176">
        <v>1.5627530364372471</v>
      </c>
    </row>
    <row r="2158" spans="1:8">
      <c r="A2158" s="62">
        <v>2156</v>
      </c>
      <c r="B2158" s="173" t="s">
        <v>13864</v>
      </c>
      <c r="C2158" s="33" t="str">
        <f t="shared" si="66"/>
        <v>Yes</v>
      </c>
      <c r="D2158" s="30">
        <f t="shared" si="67"/>
        <v>1.3399999999999999</v>
      </c>
      <c r="E2158" s="30">
        <v>3689</v>
      </c>
      <c r="F2158" s="62" t="s">
        <v>12411</v>
      </c>
      <c r="G2158" s="3" t="s">
        <v>13790</v>
      </c>
      <c r="H2158" s="176">
        <v>0.54251012145748978</v>
      </c>
    </row>
    <row r="2159" spans="1:8">
      <c r="A2159" s="62">
        <v>2157</v>
      </c>
      <c r="B2159" s="173" t="s">
        <v>11864</v>
      </c>
      <c r="C2159" s="33" t="str">
        <f t="shared" si="66"/>
        <v>Yes</v>
      </c>
      <c r="D2159" s="30">
        <f t="shared" si="67"/>
        <v>3.24</v>
      </c>
      <c r="E2159" s="30">
        <v>8920</v>
      </c>
      <c r="F2159" s="62" t="s">
        <v>12411</v>
      </c>
      <c r="G2159" s="3" t="s">
        <v>13790</v>
      </c>
      <c r="H2159" s="176">
        <v>1.3117408906882591</v>
      </c>
    </row>
    <row r="2160" spans="1:8">
      <c r="A2160" s="62">
        <v>2158</v>
      </c>
      <c r="B2160" s="173" t="s">
        <v>13865</v>
      </c>
      <c r="C2160" s="33" t="str">
        <f t="shared" si="66"/>
        <v>Yes</v>
      </c>
      <c r="D2160" s="30">
        <f t="shared" si="67"/>
        <v>1.95</v>
      </c>
      <c r="E2160" s="30">
        <v>5368</v>
      </c>
      <c r="F2160" s="62" t="s">
        <v>12411</v>
      </c>
      <c r="G2160" s="3" t="s">
        <v>13790</v>
      </c>
      <c r="H2160" s="176">
        <v>0.78947368421052622</v>
      </c>
    </row>
    <row r="2161" spans="1:8">
      <c r="A2161" s="62">
        <v>2159</v>
      </c>
      <c r="B2161" s="173" t="s">
        <v>12102</v>
      </c>
      <c r="C2161" s="33" t="str">
        <f t="shared" si="66"/>
        <v>Yes</v>
      </c>
      <c r="D2161" s="30">
        <f t="shared" si="67"/>
        <v>4.8499999999999996</v>
      </c>
      <c r="E2161" s="30">
        <v>13352</v>
      </c>
      <c r="F2161" s="62" t="s">
        <v>12411</v>
      </c>
      <c r="G2161" s="3" t="s">
        <v>13790</v>
      </c>
      <c r="H2161" s="176">
        <v>1.963562753036437</v>
      </c>
    </row>
    <row r="2162" spans="1:8">
      <c r="A2162" s="62">
        <v>2160</v>
      </c>
      <c r="B2162" s="173" t="s">
        <v>13866</v>
      </c>
      <c r="C2162" s="33" t="str">
        <f t="shared" si="66"/>
        <v>Yes</v>
      </c>
      <c r="D2162" s="30">
        <f t="shared" si="67"/>
        <v>0.90999999999999992</v>
      </c>
      <c r="E2162" s="30">
        <v>2505</v>
      </c>
      <c r="F2162" s="62" t="s">
        <v>12411</v>
      </c>
      <c r="G2162" s="3" t="s">
        <v>13790</v>
      </c>
      <c r="H2162" s="176">
        <v>0.36842105263157887</v>
      </c>
    </row>
    <row r="2163" spans="1:8">
      <c r="A2163" s="62">
        <v>2161</v>
      </c>
      <c r="B2163" s="173" t="s">
        <v>13867</v>
      </c>
      <c r="C2163" s="33" t="str">
        <f t="shared" si="66"/>
        <v>Yes</v>
      </c>
      <c r="D2163" s="30">
        <f t="shared" si="67"/>
        <v>0.9</v>
      </c>
      <c r="E2163" s="30">
        <v>2478</v>
      </c>
      <c r="F2163" s="62" t="s">
        <v>12411</v>
      </c>
      <c r="G2163" s="3" t="s">
        <v>13790</v>
      </c>
      <c r="H2163" s="176">
        <v>0.36437246963562753</v>
      </c>
    </row>
    <row r="2164" spans="1:8">
      <c r="A2164" s="62">
        <v>2162</v>
      </c>
      <c r="B2164" s="173" t="s">
        <v>13868</v>
      </c>
      <c r="C2164" s="33" t="str">
        <f t="shared" si="66"/>
        <v>Yes</v>
      </c>
      <c r="D2164" s="30">
        <f t="shared" si="67"/>
        <v>1.8599999999999999</v>
      </c>
      <c r="E2164" s="30">
        <v>5121</v>
      </c>
      <c r="F2164" s="62" t="s">
        <v>12411</v>
      </c>
      <c r="G2164" s="3" t="s">
        <v>13790</v>
      </c>
      <c r="H2164" s="176">
        <v>0.75303643724696345</v>
      </c>
    </row>
    <row r="2165" spans="1:8">
      <c r="A2165" s="62">
        <v>2163</v>
      </c>
      <c r="B2165" s="173" t="s">
        <v>13869</v>
      </c>
      <c r="C2165" s="33" t="str">
        <f t="shared" si="66"/>
        <v>Yes</v>
      </c>
      <c r="D2165" s="30">
        <f t="shared" si="67"/>
        <v>0.43000000000000005</v>
      </c>
      <c r="E2165" s="30">
        <v>1184</v>
      </c>
      <c r="F2165" s="62" t="s">
        <v>11772</v>
      </c>
      <c r="G2165" s="3" t="s">
        <v>13790</v>
      </c>
      <c r="H2165" s="176">
        <v>0.17408906882591094</v>
      </c>
    </row>
    <row r="2166" spans="1:8">
      <c r="A2166" s="62">
        <v>2164</v>
      </c>
      <c r="B2166" s="173" t="s">
        <v>3435</v>
      </c>
      <c r="C2166" s="33" t="str">
        <f t="shared" si="66"/>
        <v>Yes</v>
      </c>
      <c r="D2166" s="30">
        <f t="shared" si="67"/>
        <v>0.43000000000000005</v>
      </c>
      <c r="E2166" s="30">
        <v>1184</v>
      </c>
      <c r="F2166" s="62" t="s">
        <v>12411</v>
      </c>
      <c r="G2166" s="3" t="s">
        <v>13790</v>
      </c>
      <c r="H2166" s="176">
        <v>0.17408906882591094</v>
      </c>
    </row>
    <row r="2167" spans="1:8">
      <c r="A2167" s="62">
        <v>2165</v>
      </c>
      <c r="B2167" s="173" t="s">
        <v>3435</v>
      </c>
      <c r="C2167" s="33" t="str">
        <f t="shared" si="66"/>
        <v>Yes</v>
      </c>
      <c r="D2167" s="30">
        <f t="shared" si="67"/>
        <v>1.25</v>
      </c>
      <c r="E2167" s="30">
        <v>3441</v>
      </c>
      <c r="F2167" s="62" t="s">
        <v>12411</v>
      </c>
      <c r="G2167" s="3" t="s">
        <v>13790</v>
      </c>
      <c r="H2167" s="176">
        <v>0.50607287449392713</v>
      </c>
    </row>
    <row r="2168" spans="1:8">
      <c r="A2168" s="62">
        <v>2166</v>
      </c>
      <c r="B2168" s="173" t="s">
        <v>13870</v>
      </c>
      <c r="C2168" s="33" t="str">
        <f t="shared" si="66"/>
        <v>Yes</v>
      </c>
      <c r="D2168" s="30">
        <f t="shared" si="67"/>
        <v>4.8499999999999996</v>
      </c>
      <c r="E2168" s="30">
        <v>13352</v>
      </c>
      <c r="F2168" s="62" t="s">
        <v>12411</v>
      </c>
      <c r="G2168" s="3" t="s">
        <v>13790</v>
      </c>
      <c r="H2168" s="176">
        <v>1.963562753036437</v>
      </c>
    </row>
    <row r="2169" spans="1:8">
      <c r="A2169" s="62">
        <v>2167</v>
      </c>
      <c r="B2169" s="173" t="s">
        <v>13871</v>
      </c>
      <c r="C2169" s="33" t="str">
        <f t="shared" si="66"/>
        <v>Yes</v>
      </c>
      <c r="D2169" s="30">
        <f t="shared" si="67"/>
        <v>4.04</v>
      </c>
      <c r="E2169" s="30">
        <v>11122</v>
      </c>
      <c r="F2169" s="62" t="s">
        <v>12411</v>
      </c>
      <c r="G2169" s="3" t="s">
        <v>13790</v>
      </c>
      <c r="H2169" s="176">
        <v>1.6356275303643724</v>
      </c>
    </row>
    <row r="2170" spans="1:8">
      <c r="A2170" s="62">
        <v>2168</v>
      </c>
      <c r="B2170" s="173" t="s">
        <v>13872</v>
      </c>
      <c r="C2170" s="33" t="str">
        <f t="shared" si="66"/>
        <v>Yes</v>
      </c>
      <c r="D2170" s="30">
        <f t="shared" si="67"/>
        <v>0.52</v>
      </c>
      <c r="E2170" s="30">
        <v>1432</v>
      </c>
      <c r="F2170" s="62" t="s">
        <v>12411</v>
      </c>
      <c r="G2170" s="3" t="s">
        <v>13790</v>
      </c>
      <c r="H2170" s="176">
        <v>0.21052631578947367</v>
      </c>
    </row>
    <row r="2171" spans="1:8">
      <c r="A2171" s="62">
        <v>2169</v>
      </c>
      <c r="B2171" s="173" t="s">
        <v>13873</v>
      </c>
      <c r="C2171" s="33" t="str">
        <f t="shared" si="66"/>
        <v>No</v>
      </c>
      <c r="D2171" s="30">
        <f t="shared" si="67"/>
        <v>4.9400000000000004</v>
      </c>
      <c r="E2171" s="30">
        <v>13600</v>
      </c>
      <c r="F2171" s="62" t="s">
        <v>12411</v>
      </c>
      <c r="G2171" s="3" t="s">
        <v>13790</v>
      </c>
      <c r="H2171" s="176">
        <v>2</v>
      </c>
    </row>
    <row r="2172" spans="1:8">
      <c r="A2172" s="62">
        <v>2170</v>
      </c>
      <c r="B2172" s="173" t="s">
        <v>13874</v>
      </c>
      <c r="C2172" s="33" t="str">
        <f t="shared" si="66"/>
        <v>Yes</v>
      </c>
      <c r="D2172" s="30">
        <f t="shared" si="67"/>
        <v>1.33</v>
      </c>
      <c r="E2172" s="30">
        <v>3662</v>
      </c>
      <c r="F2172" s="62" t="s">
        <v>12411</v>
      </c>
      <c r="G2172" s="3" t="s">
        <v>13790</v>
      </c>
      <c r="H2172" s="176">
        <v>0.53846153846153844</v>
      </c>
    </row>
    <row r="2173" spans="1:8">
      <c r="A2173" s="62">
        <v>2171</v>
      </c>
      <c r="B2173" s="173" t="s">
        <v>13875</v>
      </c>
      <c r="C2173" s="33" t="str">
        <f t="shared" si="66"/>
        <v>Yes</v>
      </c>
      <c r="D2173" s="30">
        <f t="shared" si="67"/>
        <v>4.41</v>
      </c>
      <c r="E2173" s="30">
        <v>12141</v>
      </c>
      <c r="F2173" s="62" t="s">
        <v>12411</v>
      </c>
      <c r="G2173" s="3" t="s">
        <v>13790</v>
      </c>
      <c r="H2173" s="176">
        <v>1.7854251012145748</v>
      </c>
    </row>
    <row r="2174" spans="1:8">
      <c r="A2174" s="62">
        <v>2172</v>
      </c>
      <c r="B2174" s="173" t="s">
        <v>13876</v>
      </c>
      <c r="C2174" s="33" t="str">
        <f t="shared" si="66"/>
        <v>Yes</v>
      </c>
      <c r="D2174" s="30">
        <f t="shared" si="67"/>
        <v>0.62</v>
      </c>
      <c r="E2174" s="30">
        <v>1707</v>
      </c>
      <c r="F2174" s="62" t="s">
        <v>12411</v>
      </c>
      <c r="G2174" s="3" t="s">
        <v>13790</v>
      </c>
      <c r="H2174" s="176">
        <v>0.25101214574898784</v>
      </c>
    </row>
    <row r="2175" spans="1:8">
      <c r="A2175" s="62">
        <v>2173</v>
      </c>
      <c r="B2175" s="173" t="s">
        <v>13877</v>
      </c>
      <c r="C2175" s="33" t="str">
        <f t="shared" si="66"/>
        <v>Yes</v>
      </c>
      <c r="D2175" s="30">
        <f t="shared" si="67"/>
        <v>1.31</v>
      </c>
      <c r="E2175" s="30">
        <v>3606</v>
      </c>
      <c r="F2175" s="62" t="s">
        <v>12411</v>
      </c>
      <c r="G2175" s="3" t="s">
        <v>13790</v>
      </c>
      <c r="H2175" s="176">
        <v>0.53036437246963564</v>
      </c>
    </row>
    <row r="2176" spans="1:8">
      <c r="A2176" s="62">
        <v>2174</v>
      </c>
      <c r="B2176" s="173" t="s">
        <v>13878</v>
      </c>
      <c r="C2176" s="33" t="str">
        <f t="shared" si="66"/>
        <v>No</v>
      </c>
      <c r="D2176" s="30">
        <f t="shared" si="67"/>
        <v>4.9400000000000004</v>
      </c>
      <c r="E2176" s="30">
        <v>13600</v>
      </c>
      <c r="F2176" s="62" t="s">
        <v>12411</v>
      </c>
      <c r="G2176" s="3" t="s">
        <v>13790</v>
      </c>
      <c r="H2176" s="176">
        <v>2</v>
      </c>
    </row>
    <row r="2177" spans="1:8">
      <c r="A2177" s="62">
        <v>2175</v>
      </c>
      <c r="B2177" s="173" t="s">
        <v>13879</v>
      </c>
      <c r="C2177" s="33" t="str">
        <f t="shared" si="66"/>
        <v>Yes</v>
      </c>
      <c r="D2177" s="30">
        <f t="shared" si="67"/>
        <v>0.51</v>
      </c>
      <c r="E2177" s="30">
        <v>1404</v>
      </c>
      <c r="F2177" s="62" t="s">
        <v>12411</v>
      </c>
      <c r="G2177" s="3" t="s">
        <v>13790</v>
      </c>
      <c r="H2177" s="176">
        <v>0.20647773279352225</v>
      </c>
    </row>
    <row r="2178" spans="1:8">
      <c r="A2178" s="62">
        <v>2176</v>
      </c>
      <c r="B2178" s="173" t="s">
        <v>13880</v>
      </c>
      <c r="C2178" s="33" t="str">
        <f t="shared" si="66"/>
        <v>Yes</v>
      </c>
      <c r="D2178" s="30">
        <f t="shared" si="67"/>
        <v>0.3</v>
      </c>
      <c r="E2178" s="30">
        <v>1000</v>
      </c>
      <c r="F2178" s="62" t="s">
        <v>12411</v>
      </c>
      <c r="G2178" s="3" t="s">
        <v>13790</v>
      </c>
      <c r="H2178" s="176">
        <v>0.12145748987854249</v>
      </c>
    </row>
    <row r="2179" spans="1:8">
      <c r="A2179" s="62">
        <v>2177</v>
      </c>
      <c r="B2179" s="173" t="s">
        <v>13881</v>
      </c>
      <c r="C2179" s="33" t="str">
        <f t="shared" ref="C2179:C2242" si="68">IF(H2179=2,"No","Yes")</f>
        <v>No</v>
      </c>
      <c r="D2179" s="30">
        <f t="shared" si="67"/>
        <v>4.9400000000000004</v>
      </c>
      <c r="E2179" s="30">
        <v>13600</v>
      </c>
      <c r="F2179" s="62" t="s">
        <v>12411</v>
      </c>
      <c r="G2179" s="3" t="s">
        <v>13790</v>
      </c>
      <c r="H2179" s="176">
        <v>2</v>
      </c>
    </row>
    <row r="2180" spans="1:8">
      <c r="A2180" s="62">
        <v>2178</v>
      </c>
      <c r="B2180" s="173" t="s">
        <v>13882</v>
      </c>
      <c r="C2180" s="33" t="str">
        <f t="shared" si="68"/>
        <v>Yes</v>
      </c>
      <c r="D2180" s="30">
        <f t="shared" ref="D2180:D2243" si="69">H2180*2.47</f>
        <v>0.43000000000000005</v>
      </c>
      <c r="E2180" s="30">
        <v>1184</v>
      </c>
      <c r="F2180" s="62" t="s">
        <v>12411</v>
      </c>
      <c r="G2180" s="3" t="s">
        <v>13790</v>
      </c>
      <c r="H2180" s="176">
        <v>0.17408906882591094</v>
      </c>
    </row>
    <row r="2181" spans="1:8">
      <c r="A2181" s="62">
        <v>2179</v>
      </c>
      <c r="B2181" s="173" t="s">
        <v>13883</v>
      </c>
      <c r="C2181" s="33" t="str">
        <f t="shared" si="68"/>
        <v>Yes</v>
      </c>
      <c r="D2181" s="30">
        <f t="shared" si="69"/>
        <v>1.1400000000000001</v>
      </c>
      <c r="E2181" s="30">
        <v>3138</v>
      </c>
      <c r="F2181" s="62" t="s">
        <v>12411</v>
      </c>
      <c r="G2181" s="3" t="s">
        <v>13790</v>
      </c>
      <c r="H2181" s="176">
        <v>0.46153846153846156</v>
      </c>
    </row>
    <row r="2182" spans="1:8">
      <c r="A2182" s="62">
        <v>2180</v>
      </c>
      <c r="B2182" s="173" t="s">
        <v>13884</v>
      </c>
      <c r="C2182" s="33" t="str">
        <f t="shared" si="68"/>
        <v>Yes</v>
      </c>
      <c r="D2182" s="30">
        <f t="shared" si="69"/>
        <v>3.21</v>
      </c>
      <c r="E2182" s="30">
        <v>8837</v>
      </c>
      <c r="F2182" s="62" t="s">
        <v>11772</v>
      </c>
      <c r="G2182" s="3" t="s">
        <v>13790</v>
      </c>
      <c r="H2182" s="176">
        <v>1.2995951417004048</v>
      </c>
    </row>
    <row r="2183" spans="1:8">
      <c r="A2183" s="62">
        <v>2181</v>
      </c>
      <c r="B2183" s="173" t="s">
        <v>13885</v>
      </c>
      <c r="C2183" s="33" t="str">
        <f t="shared" si="68"/>
        <v>Yes</v>
      </c>
      <c r="D2183" s="30">
        <f t="shared" si="69"/>
        <v>1.56</v>
      </c>
      <c r="E2183" s="30">
        <v>4295</v>
      </c>
      <c r="F2183" s="62" t="s">
        <v>12411</v>
      </c>
      <c r="G2183" s="3" t="s">
        <v>13790</v>
      </c>
      <c r="H2183" s="176">
        <v>0.63157894736842102</v>
      </c>
    </row>
    <row r="2184" spans="1:8">
      <c r="A2184" s="62">
        <v>2182</v>
      </c>
      <c r="B2184" s="173" t="s">
        <v>11890</v>
      </c>
      <c r="C2184" s="33" t="str">
        <f t="shared" si="68"/>
        <v>No</v>
      </c>
      <c r="D2184" s="30">
        <f t="shared" si="69"/>
        <v>4.9400000000000004</v>
      </c>
      <c r="E2184" s="30">
        <v>13600</v>
      </c>
      <c r="F2184" s="62" t="s">
        <v>12411</v>
      </c>
      <c r="G2184" s="3" t="s">
        <v>13790</v>
      </c>
      <c r="H2184" s="176">
        <v>2</v>
      </c>
    </row>
    <row r="2185" spans="1:8">
      <c r="A2185" s="62">
        <v>2183</v>
      </c>
      <c r="B2185" s="173" t="s">
        <v>13886</v>
      </c>
      <c r="C2185" s="33" t="str">
        <f t="shared" si="68"/>
        <v>Yes</v>
      </c>
      <c r="D2185" s="30">
        <f t="shared" si="69"/>
        <v>3.4699999999999998</v>
      </c>
      <c r="E2185" s="30">
        <v>9553</v>
      </c>
      <c r="F2185" s="62" t="s">
        <v>12411</v>
      </c>
      <c r="G2185" s="3" t="s">
        <v>13790</v>
      </c>
      <c r="H2185" s="176">
        <v>1.4048582995951415</v>
      </c>
    </row>
    <row r="2186" spans="1:8">
      <c r="A2186" s="62">
        <v>2184</v>
      </c>
      <c r="B2186" s="173" t="s">
        <v>13887</v>
      </c>
      <c r="C2186" s="33" t="str">
        <f t="shared" si="68"/>
        <v>Yes</v>
      </c>
      <c r="D2186" s="30">
        <f t="shared" si="69"/>
        <v>0.44</v>
      </c>
      <c r="E2186" s="30">
        <v>1211</v>
      </c>
      <c r="F2186" s="62" t="s">
        <v>12411</v>
      </c>
      <c r="G2186" s="3" t="s">
        <v>13790</v>
      </c>
      <c r="H2186" s="176">
        <v>0.17813765182186234</v>
      </c>
    </row>
    <row r="2187" spans="1:8">
      <c r="A2187" s="62">
        <v>2185</v>
      </c>
      <c r="B2187" s="173" t="s">
        <v>13888</v>
      </c>
      <c r="C2187" s="33" t="str">
        <f t="shared" si="68"/>
        <v>Yes</v>
      </c>
      <c r="D2187" s="30">
        <f t="shared" si="69"/>
        <v>1.28</v>
      </c>
      <c r="E2187" s="30">
        <v>3524</v>
      </c>
      <c r="F2187" s="62" t="s">
        <v>12411</v>
      </c>
      <c r="G2187" s="3" t="s">
        <v>13790</v>
      </c>
      <c r="H2187" s="176">
        <v>0.51821862348178138</v>
      </c>
    </row>
    <row r="2188" spans="1:8">
      <c r="A2188" s="62">
        <v>2186</v>
      </c>
      <c r="B2188" s="173" t="s">
        <v>13889</v>
      </c>
      <c r="C2188" s="33" t="str">
        <f t="shared" si="68"/>
        <v>Yes</v>
      </c>
      <c r="D2188" s="30">
        <f t="shared" si="69"/>
        <v>0.44</v>
      </c>
      <c r="E2188" s="30">
        <v>1211</v>
      </c>
      <c r="F2188" s="62" t="s">
        <v>12411</v>
      </c>
      <c r="G2188" s="3" t="s">
        <v>13790</v>
      </c>
      <c r="H2188" s="176">
        <v>0.17813765182186234</v>
      </c>
    </row>
    <row r="2189" spans="1:8">
      <c r="A2189" s="62">
        <v>2187</v>
      </c>
      <c r="B2189" s="173" t="s">
        <v>13890</v>
      </c>
      <c r="C2189" s="33" t="str">
        <f t="shared" si="68"/>
        <v>Yes</v>
      </c>
      <c r="D2189" s="30">
        <f t="shared" si="69"/>
        <v>1.1400000000000001</v>
      </c>
      <c r="E2189" s="30">
        <v>3138</v>
      </c>
      <c r="F2189" s="62" t="s">
        <v>12411</v>
      </c>
      <c r="G2189" s="3" t="s">
        <v>13790</v>
      </c>
      <c r="H2189" s="176">
        <v>0.46153846153846156</v>
      </c>
    </row>
    <row r="2190" spans="1:8">
      <c r="A2190" s="62">
        <v>2188</v>
      </c>
      <c r="B2190" s="173" t="s">
        <v>13891</v>
      </c>
      <c r="C2190" s="33" t="str">
        <f t="shared" si="68"/>
        <v>No</v>
      </c>
      <c r="D2190" s="30">
        <f t="shared" si="69"/>
        <v>4.9400000000000004</v>
      </c>
      <c r="E2190" s="30">
        <v>13600</v>
      </c>
      <c r="F2190" s="62" t="s">
        <v>12411</v>
      </c>
      <c r="G2190" s="3" t="s">
        <v>13790</v>
      </c>
      <c r="H2190" s="176">
        <v>2</v>
      </c>
    </row>
    <row r="2191" spans="1:8">
      <c r="A2191" s="62">
        <v>2189</v>
      </c>
      <c r="B2191" s="173" t="s">
        <v>13892</v>
      </c>
      <c r="C2191" s="33" t="str">
        <f t="shared" si="68"/>
        <v>Yes</v>
      </c>
      <c r="D2191" s="30">
        <f t="shared" si="69"/>
        <v>0.88</v>
      </c>
      <c r="E2191" s="30">
        <v>2423</v>
      </c>
      <c r="F2191" s="62" t="s">
        <v>12411</v>
      </c>
      <c r="G2191" s="3" t="s">
        <v>13790</v>
      </c>
      <c r="H2191" s="176">
        <v>0.35627530364372467</v>
      </c>
    </row>
    <row r="2192" spans="1:8">
      <c r="A2192" s="62">
        <v>2190</v>
      </c>
      <c r="B2192" s="173" t="s">
        <v>13893</v>
      </c>
      <c r="C2192" s="33" t="str">
        <f t="shared" si="68"/>
        <v>Yes</v>
      </c>
      <c r="D2192" s="30">
        <f t="shared" si="69"/>
        <v>1.02</v>
      </c>
      <c r="E2192" s="30">
        <v>2808</v>
      </c>
      <c r="F2192" s="62" t="s">
        <v>12411</v>
      </c>
      <c r="G2192" s="3" t="s">
        <v>13790</v>
      </c>
      <c r="H2192" s="176">
        <v>0.41295546558704449</v>
      </c>
    </row>
    <row r="2193" spans="1:8">
      <c r="A2193" s="62">
        <v>2191</v>
      </c>
      <c r="B2193" s="173" t="s">
        <v>13894</v>
      </c>
      <c r="C2193" s="33" t="str">
        <f t="shared" si="68"/>
        <v>Yes</v>
      </c>
      <c r="D2193" s="30">
        <f t="shared" si="69"/>
        <v>2.2199999999999998</v>
      </c>
      <c r="E2193" s="30">
        <v>6112</v>
      </c>
      <c r="F2193" s="62" t="s">
        <v>12411</v>
      </c>
      <c r="G2193" s="3" t="s">
        <v>13790</v>
      </c>
      <c r="H2193" s="176">
        <v>0.8987854251012144</v>
      </c>
    </row>
    <row r="2194" spans="1:8">
      <c r="A2194" s="62">
        <v>2192</v>
      </c>
      <c r="B2194" s="173" t="s">
        <v>13895</v>
      </c>
      <c r="C2194" s="33" t="str">
        <f t="shared" si="68"/>
        <v>Yes</v>
      </c>
      <c r="D2194" s="30">
        <f t="shared" si="69"/>
        <v>2.41</v>
      </c>
      <c r="E2194" s="30">
        <v>6635</v>
      </c>
      <c r="F2194" s="62" t="s">
        <v>12411</v>
      </c>
      <c r="G2194" s="3" t="s">
        <v>13790</v>
      </c>
      <c r="H2194" s="176">
        <v>0.97570850202429149</v>
      </c>
    </row>
    <row r="2195" spans="1:8">
      <c r="A2195" s="62">
        <v>2193</v>
      </c>
      <c r="B2195" s="173" t="s">
        <v>13896</v>
      </c>
      <c r="C2195" s="33" t="str">
        <f t="shared" si="68"/>
        <v>Yes</v>
      </c>
      <c r="D2195" s="30">
        <f t="shared" si="69"/>
        <v>3.21</v>
      </c>
      <c r="E2195" s="30">
        <v>8837</v>
      </c>
      <c r="F2195" s="62" t="s">
        <v>12411</v>
      </c>
      <c r="G2195" s="3" t="s">
        <v>13790</v>
      </c>
      <c r="H2195" s="176">
        <v>1.2995951417004048</v>
      </c>
    </row>
    <row r="2196" spans="1:8">
      <c r="A2196" s="62">
        <v>2194</v>
      </c>
      <c r="B2196" s="173" t="s">
        <v>13897</v>
      </c>
      <c r="C2196" s="33" t="str">
        <f t="shared" si="68"/>
        <v>Yes</v>
      </c>
      <c r="D2196" s="30">
        <f t="shared" si="69"/>
        <v>1.3599999999999999</v>
      </c>
      <c r="E2196" s="30">
        <v>3744</v>
      </c>
      <c r="F2196" s="62" t="s">
        <v>12411</v>
      </c>
      <c r="G2196" s="3" t="s">
        <v>13790</v>
      </c>
      <c r="H2196" s="176">
        <v>0.55060728744939258</v>
      </c>
    </row>
    <row r="2197" spans="1:8">
      <c r="A2197" s="62">
        <v>2195</v>
      </c>
      <c r="B2197" s="173" t="s">
        <v>13898</v>
      </c>
      <c r="C2197" s="33" t="str">
        <f t="shared" si="68"/>
        <v>Yes</v>
      </c>
      <c r="D2197" s="30">
        <f t="shared" si="69"/>
        <v>3.2300000000000004</v>
      </c>
      <c r="E2197" s="30">
        <v>8892</v>
      </c>
      <c r="F2197" s="62" t="s">
        <v>11772</v>
      </c>
      <c r="G2197" s="3" t="s">
        <v>13790</v>
      </c>
      <c r="H2197" s="176">
        <v>1.3076923076923077</v>
      </c>
    </row>
    <row r="2198" spans="1:8">
      <c r="A2198" s="62">
        <v>2196</v>
      </c>
      <c r="B2198" s="173" t="s">
        <v>13899</v>
      </c>
      <c r="C2198" s="33" t="str">
        <f t="shared" si="68"/>
        <v>Yes</v>
      </c>
      <c r="D2198" s="30">
        <f t="shared" si="69"/>
        <v>0.45999999999999996</v>
      </c>
      <c r="E2198" s="30">
        <v>1266</v>
      </c>
      <c r="F2198" s="62" t="s">
        <v>12411</v>
      </c>
      <c r="G2198" s="3" t="s">
        <v>13790</v>
      </c>
      <c r="H2198" s="176">
        <v>0.18623481781376516</v>
      </c>
    </row>
    <row r="2199" spans="1:8">
      <c r="A2199" s="62">
        <v>2197</v>
      </c>
      <c r="B2199" s="173" t="s">
        <v>13900</v>
      </c>
      <c r="C2199" s="33" t="str">
        <f t="shared" si="68"/>
        <v>Yes</v>
      </c>
      <c r="D2199" s="30">
        <f t="shared" si="69"/>
        <v>0.43000000000000005</v>
      </c>
      <c r="E2199" s="30">
        <v>1184</v>
      </c>
      <c r="F2199" s="62" t="s">
        <v>12411</v>
      </c>
      <c r="G2199" s="3" t="s">
        <v>13790</v>
      </c>
      <c r="H2199" s="176">
        <v>0.17408906882591094</v>
      </c>
    </row>
    <row r="2200" spans="1:8">
      <c r="A2200" s="62">
        <v>2198</v>
      </c>
      <c r="B2200" s="173" t="s">
        <v>13901</v>
      </c>
      <c r="C2200" s="33" t="str">
        <f t="shared" si="68"/>
        <v>Yes</v>
      </c>
      <c r="D2200" s="30">
        <f t="shared" si="69"/>
        <v>1.1400000000000001</v>
      </c>
      <c r="E2200" s="30">
        <v>3138</v>
      </c>
      <c r="F2200" s="62" t="s">
        <v>12411</v>
      </c>
      <c r="G2200" s="3" t="s">
        <v>13790</v>
      </c>
      <c r="H2200" s="176">
        <v>0.46153846153846156</v>
      </c>
    </row>
    <row r="2201" spans="1:8">
      <c r="A2201" s="62">
        <v>2199</v>
      </c>
      <c r="B2201" s="173" t="s">
        <v>13901</v>
      </c>
      <c r="C2201" s="33" t="str">
        <f t="shared" si="68"/>
        <v>Yes</v>
      </c>
      <c r="D2201" s="30">
        <f t="shared" si="69"/>
        <v>1.23</v>
      </c>
      <c r="E2201" s="30">
        <v>3386</v>
      </c>
      <c r="F2201" s="62" t="s">
        <v>12411</v>
      </c>
      <c r="G2201" s="3" t="s">
        <v>13790</v>
      </c>
      <c r="H2201" s="176">
        <v>0.49797570850202427</v>
      </c>
    </row>
    <row r="2202" spans="1:8">
      <c r="A2202" s="62">
        <v>2200</v>
      </c>
      <c r="B2202" s="173" t="s">
        <v>13902</v>
      </c>
      <c r="C2202" s="33" t="str">
        <f t="shared" si="68"/>
        <v>No</v>
      </c>
      <c r="D2202" s="30">
        <f t="shared" si="69"/>
        <v>4.9400000000000004</v>
      </c>
      <c r="E2202" s="30">
        <v>13600</v>
      </c>
      <c r="F2202" s="62" t="s">
        <v>12411</v>
      </c>
      <c r="G2202" s="3" t="s">
        <v>13790</v>
      </c>
      <c r="H2202" s="176">
        <v>2</v>
      </c>
    </row>
    <row r="2203" spans="1:8">
      <c r="A2203" s="62">
        <v>2201</v>
      </c>
      <c r="B2203" s="173" t="s">
        <v>13903</v>
      </c>
      <c r="C2203" s="33" t="str">
        <f t="shared" si="68"/>
        <v>Yes</v>
      </c>
      <c r="D2203" s="30">
        <f t="shared" si="69"/>
        <v>1.33</v>
      </c>
      <c r="E2203" s="30">
        <v>3662</v>
      </c>
      <c r="F2203" s="62" t="s">
        <v>12411</v>
      </c>
      <c r="G2203" s="3" t="s">
        <v>13790</v>
      </c>
      <c r="H2203" s="176">
        <v>0.53846153846153844</v>
      </c>
    </row>
    <row r="2204" spans="1:8">
      <c r="A2204" s="62">
        <v>2202</v>
      </c>
      <c r="B2204" s="173" t="s">
        <v>13904</v>
      </c>
      <c r="C2204" s="33" t="str">
        <f t="shared" si="68"/>
        <v>Yes</v>
      </c>
      <c r="D2204" s="30">
        <f t="shared" si="69"/>
        <v>0.70999999999999985</v>
      </c>
      <c r="E2204" s="30">
        <v>1955</v>
      </c>
      <c r="F2204" s="62" t="s">
        <v>12411</v>
      </c>
      <c r="G2204" s="3" t="s">
        <v>13790</v>
      </c>
      <c r="H2204" s="176">
        <v>0.28744939271255054</v>
      </c>
    </row>
    <row r="2205" spans="1:8">
      <c r="A2205" s="62">
        <v>2203</v>
      </c>
      <c r="B2205" s="173" t="s">
        <v>13905</v>
      </c>
      <c r="C2205" s="33" t="str">
        <f t="shared" si="68"/>
        <v>Yes</v>
      </c>
      <c r="D2205" s="30">
        <f t="shared" si="69"/>
        <v>0.44</v>
      </c>
      <c r="E2205" s="30">
        <v>1211</v>
      </c>
      <c r="F2205" s="62" t="s">
        <v>12411</v>
      </c>
      <c r="G2205" s="3" t="s">
        <v>13790</v>
      </c>
      <c r="H2205" s="176">
        <v>0.17813765182186234</v>
      </c>
    </row>
    <row r="2206" spans="1:8">
      <c r="A2206" s="62">
        <v>2204</v>
      </c>
      <c r="B2206" s="173" t="s">
        <v>13906</v>
      </c>
      <c r="C2206" s="33" t="str">
        <f t="shared" si="68"/>
        <v>Yes</v>
      </c>
      <c r="D2206" s="30">
        <f t="shared" si="69"/>
        <v>3.67</v>
      </c>
      <c r="E2206" s="30">
        <v>10104</v>
      </c>
      <c r="F2206" s="62" t="s">
        <v>12411</v>
      </c>
      <c r="G2206" s="3" t="s">
        <v>13790</v>
      </c>
      <c r="H2206" s="176">
        <v>1.48582995951417</v>
      </c>
    </row>
    <row r="2207" spans="1:8">
      <c r="A2207" s="62">
        <v>2205</v>
      </c>
      <c r="B2207" s="173" t="s">
        <v>13907</v>
      </c>
      <c r="C2207" s="33" t="str">
        <f t="shared" si="68"/>
        <v>No</v>
      </c>
      <c r="D2207" s="30">
        <f t="shared" si="69"/>
        <v>4.9400000000000004</v>
      </c>
      <c r="E2207" s="30">
        <v>13600</v>
      </c>
      <c r="F2207" s="62" t="s">
        <v>12411</v>
      </c>
      <c r="G2207" s="3" t="s">
        <v>13790</v>
      </c>
      <c r="H2207" s="176">
        <v>2</v>
      </c>
    </row>
    <row r="2208" spans="1:8">
      <c r="A2208" s="62">
        <v>2206</v>
      </c>
      <c r="B2208" s="173" t="s">
        <v>13908</v>
      </c>
      <c r="C2208" s="33" t="str">
        <f t="shared" si="68"/>
        <v>Yes</v>
      </c>
      <c r="D2208" s="30">
        <f t="shared" si="69"/>
        <v>2.1</v>
      </c>
      <c r="E2208" s="30">
        <v>5781</v>
      </c>
      <c r="F2208" s="62" t="s">
        <v>12411</v>
      </c>
      <c r="G2208" s="3" t="s">
        <v>13790</v>
      </c>
      <c r="H2208" s="176">
        <v>0.85020242914979749</v>
      </c>
    </row>
    <row r="2209" spans="1:8">
      <c r="A2209" s="62">
        <v>2207</v>
      </c>
      <c r="B2209" s="173" t="s">
        <v>13909</v>
      </c>
      <c r="C2209" s="33" t="str">
        <f t="shared" si="68"/>
        <v>Yes</v>
      </c>
      <c r="D2209" s="30">
        <f t="shared" si="69"/>
        <v>1.2</v>
      </c>
      <c r="E2209" s="30">
        <v>3304</v>
      </c>
      <c r="F2209" s="62" t="s">
        <v>12411</v>
      </c>
      <c r="G2209" s="3" t="s">
        <v>13790</v>
      </c>
      <c r="H2209" s="176">
        <v>0.48582995951416996</v>
      </c>
    </row>
    <row r="2210" spans="1:8">
      <c r="A2210" s="62">
        <v>2208</v>
      </c>
      <c r="B2210" s="173" t="s">
        <v>13910</v>
      </c>
      <c r="C2210" s="33" t="str">
        <f t="shared" si="68"/>
        <v>Yes</v>
      </c>
      <c r="D2210" s="30">
        <f t="shared" si="69"/>
        <v>0.9</v>
      </c>
      <c r="E2210" s="30">
        <v>2478</v>
      </c>
      <c r="F2210" s="62" t="s">
        <v>12411</v>
      </c>
      <c r="G2210" s="3" t="s">
        <v>13790</v>
      </c>
      <c r="H2210" s="176">
        <v>0.36437246963562753</v>
      </c>
    </row>
    <row r="2211" spans="1:8">
      <c r="A2211" s="62">
        <v>2209</v>
      </c>
      <c r="B2211" s="173" t="s">
        <v>13911</v>
      </c>
      <c r="C2211" s="33" t="str">
        <f t="shared" si="68"/>
        <v>Yes</v>
      </c>
      <c r="D2211" s="30">
        <f t="shared" si="69"/>
        <v>1.5599999999999998</v>
      </c>
      <c r="E2211" s="30">
        <v>4295</v>
      </c>
      <c r="F2211" s="62" t="s">
        <v>12411</v>
      </c>
      <c r="G2211" s="3" t="s">
        <v>13790</v>
      </c>
      <c r="H2211" s="176">
        <v>0.63157894736842091</v>
      </c>
    </row>
    <row r="2212" spans="1:8">
      <c r="A2212" s="62">
        <v>2210</v>
      </c>
      <c r="B2212" s="173" t="s">
        <v>13912</v>
      </c>
      <c r="C2212" s="33" t="str">
        <f t="shared" si="68"/>
        <v>Yes</v>
      </c>
      <c r="D2212" s="30">
        <f t="shared" si="69"/>
        <v>0.65999999999999992</v>
      </c>
      <c r="E2212" s="30">
        <v>1817</v>
      </c>
      <c r="F2212" s="62" t="s">
        <v>12411</v>
      </c>
      <c r="G2212" s="3" t="s">
        <v>13790</v>
      </c>
      <c r="H2212" s="176">
        <v>0.26720647773279349</v>
      </c>
    </row>
    <row r="2213" spans="1:8">
      <c r="A2213" s="62">
        <v>2211</v>
      </c>
      <c r="B2213" s="173" t="s">
        <v>13913</v>
      </c>
      <c r="C2213" s="33" t="str">
        <f t="shared" si="68"/>
        <v>Yes</v>
      </c>
      <c r="D2213" s="30">
        <f t="shared" si="69"/>
        <v>1.75</v>
      </c>
      <c r="E2213" s="30">
        <v>4818</v>
      </c>
      <c r="F2213" s="62" t="s">
        <v>12411</v>
      </c>
      <c r="G2213" s="3" t="s">
        <v>13790</v>
      </c>
      <c r="H2213" s="176">
        <v>0.70850202429149789</v>
      </c>
    </row>
    <row r="2214" spans="1:8">
      <c r="A2214" s="62">
        <v>2212</v>
      </c>
      <c r="B2214" s="173" t="s">
        <v>13914</v>
      </c>
      <c r="C2214" s="33" t="str">
        <f t="shared" si="68"/>
        <v>Yes</v>
      </c>
      <c r="D2214" s="30">
        <f t="shared" si="69"/>
        <v>0.24</v>
      </c>
      <c r="E2214" s="30">
        <v>1000</v>
      </c>
      <c r="F2214" s="62" t="s">
        <v>12411</v>
      </c>
      <c r="G2214" s="3" t="s">
        <v>13790</v>
      </c>
      <c r="H2214" s="176">
        <v>9.7165991902833995E-2</v>
      </c>
    </row>
    <row r="2215" spans="1:8">
      <c r="A2215" s="62">
        <v>2213</v>
      </c>
      <c r="B2215" s="173" t="s">
        <v>13915</v>
      </c>
      <c r="C2215" s="33" t="str">
        <f t="shared" si="68"/>
        <v>Yes</v>
      </c>
      <c r="D2215" s="30">
        <f t="shared" si="69"/>
        <v>2.09</v>
      </c>
      <c r="E2215" s="30">
        <v>5754</v>
      </c>
      <c r="F2215" s="62" t="s">
        <v>12411</v>
      </c>
      <c r="G2215" s="3" t="s">
        <v>13790</v>
      </c>
      <c r="H2215" s="176">
        <v>0.84615384615384603</v>
      </c>
    </row>
    <row r="2216" spans="1:8">
      <c r="A2216" s="62">
        <v>2214</v>
      </c>
      <c r="B2216" s="173" t="s">
        <v>13547</v>
      </c>
      <c r="C2216" s="33" t="str">
        <f t="shared" si="68"/>
        <v>Yes</v>
      </c>
      <c r="D2216" s="30">
        <f t="shared" si="69"/>
        <v>0.83999999999999986</v>
      </c>
      <c r="E2216" s="30">
        <v>2313</v>
      </c>
      <c r="F2216" s="62" t="s">
        <v>12411</v>
      </c>
      <c r="G2216" s="3" t="s">
        <v>13790</v>
      </c>
      <c r="H2216" s="176">
        <v>0.34008097165991896</v>
      </c>
    </row>
    <row r="2217" spans="1:8">
      <c r="A2217" s="62">
        <v>2215</v>
      </c>
      <c r="B2217" s="173" t="s">
        <v>13916</v>
      </c>
      <c r="C2217" s="33" t="str">
        <f t="shared" si="68"/>
        <v>Yes</v>
      </c>
      <c r="D2217" s="30">
        <f t="shared" si="69"/>
        <v>4.8499999999999996</v>
      </c>
      <c r="E2217" s="30">
        <v>13352</v>
      </c>
      <c r="F2217" s="62" t="s">
        <v>12411</v>
      </c>
      <c r="G2217" s="3" t="s">
        <v>13790</v>
      </c>
      <c r="H2217" s="176">
        <v>1.963562753036437</v>
      </c>
    </row>
    <row r="2218" spans="1:8">
      <c r="A2218" s="62">
        <v>2216</v>
      </c>
      <c r="B2218" s="173" t="s">
        <v>12132</v>
      </c>
      <c r="C2218" s="33" t="str">
        <f t="shared" si="68"/>
        <v>Yes</v>
      </c>
      <c r="D2218" s="30">
        <f t="shared" si="69"/>
        <v>1.5599999999999998</v>
      </c>
      <c r="E2218" s="30">
        <v>4295</v>
      </c>
      <c r="F2218" s="62" t="s">
        <v>12411</v>
      </c>
      <c r="G2218" s="3" t="s">
        <v>13790</v>
      </c>
      <c r="H2218" s="176">
        <v>0.63157894736842091</v>
      </c>
    </row>
    <row r="2219" spans="1:8">
      <c r="A2219" s="62">
        <v>2217</v>
      </c>
      <c r="B2219" s="173" t="s">
        <v>13917</v>
      </c>
      <c r="C2219" s="33" t="str">
        <f t="shared" si="68"/>
        <v>Yes</v>
      </c>
      <c r="D2219" s="30">
        <f t="shared" si="69"/>
        <v>0.91999999999999993</v>
      </c>
      <c r="E2219" s="30">
        <v>2533</v>
      </c>
      <c r="F2219" s="62" t="s">
        <v>12411</v>
      </c>
      <c r="G2219" s="3" t="s">
        <v>13790</v>
      </c>
      <c r="H2219" s="176">
        <v>0.37246963562753033</v>
      </c>
    </row>
    <row r="2220" spans="1:8">
      <c r="A2220" s="62">
        <v>2218</v>
      </c>
      <c r="B2220" s="173" t="s">
        <v>13918</v>
      </c>
      <c r="C2220" s="33" t="str">
        <f t="shared" si="68"/>
        <v>No</v>
      </c>
      <c r="D2220" s="30">
        <f t="shared" si="69"/>
        <v>4.9400000000000004</v>
      </c>
      <c r="E2220" s="30">
        <v>13600</v>
      </c>
      <c r="F2220" s="62" t="s">
        <v>12411</v>
      </c>
      <c r="G2220" s="3" t="s">
        <v>13790</v>
      </c>
      <c r="H2220" s="176">
        <v>2</v>
      </c>
    </row>
    <row r="2221" spans="1:8">
      <c r="A2221" s="62">
        <v>2219</v>
      </c>
      <c r="B2221" s="173" t="s">
        <v>11918</v>
      </c>
      <c r="C2221" s="33" t="str">
        <f t="shared" si="68"/>
        <v>Yes</v>
      </c>
      <c r="D2221" s="30">
        <f t="shared" si="69"/>
        <v>4.03</v>
      </c>
      <c r="E2221" s="30">
        <v>11095</v>
      </c>
      <c r="F2221" s="62" t="s">
        <v>12411</v>
      </c>
      <c r="G2221" s="3" t="s">
        <v>13790</v>
      </c>
      <c r="H2221" s="176">
        <v>1.631578947368421</v>
      </c>
    </row>
    <row r="2222" spans="1:8">
      <c r="A2222" s="62">
        <v>2220</v>
      </c>
      <c r="B2222" s="173" t="s">
        <v>13919</v>
      </c>
      <c r="C2222" s="33" t="str">
        <f t="shared" si="68"/>
        <v>Yes</v>
      </c>
      <c r="D2222" s="30">
        <f t="shared" si="69"/>
        <v>1.1399999999999999</v>
      </c>
      <c r="E2222" s="30">
        <v>3138</v>
      </c>
      <c r="F2222" s="62" t="s">
        <v>12411</v>
      </c>
      <c r="G2222" s="3" t="s">
        <v>13790</v>
      </c>
      <c r="H2222" s="176">
        <v>0.46153846153846145</v>
      </c>
    </row>
    <row r="2223" spans="1:8">
      <c r="A2223" s="62">
        <v>2221</v>
      </c>
      <c r="B2223" s="173" t="s">
        <v>13920</v>
      </c>
      <c r="C2223" s="33" t="str">
        <f t="shared" si="68"/>
        <v>Yes</v>
      </c>
      <c r="D2223" s="30">
        <f t="shared" si="69"/>
        <v>1.54</v>
      </c>
      <c r="E2223" s="30">
        <v>4240</v>
      </c>
      <c r="F2223" s="62" t="s">
        <v>12411</v>
      </c>
      <c r="G2223" s="3" t="s">
        <v>13790</v>
      </c>
      <c r="H2223" s="176">
        <v>0.62348178137651822</v>
      </c>
    </row>
    <row r="2224" spans="1:8">
      <c r="A2224" s="62">
        <v>2222</v>
      </c>
      <c r="B2224" s="173" t="s">
        <v>13921</v>
      </c>
      <c r="C2224" s="33" t="str">
        <f t="shared" si="68"/>
        <v>Yes</v>
      </c>
      <c r="D2224" s="30">
        <f t="shared" si="69"/>
        <v>0.85</v>
      </c>
      <c r="E2224" s="30">
        <v>2340</v>
      </c>
      <c r="F2224" s="62" t="s">
        <v>12411</v>
      </c>
      <c r="G2224" s="3" t="s">
        <v>13790</v>
      </c>
      <c r="H2224" s="176">
        <v>0.34412955465587042</v>
      </c>
    </row>
    <row r="2225" spans="1:8">
      <c r="A2225" s="62">
        <v>2223</v>
      </c>
      <c r="B2225" s="173" t="s">
        <v>13922</v>
      </c>
      <c r="C2225" s="33" t="str">
        <f t="shared" si="68"/>
        <v>Yes</v>
      </c>
      <c r="D2225" s="30">
        <f t="shared" si="69"/>
        <v>0.59000000000000008</v>
      </c>
      <c r="E2225" s="30">
        <v>1624</v>
      </c>
      <c r="F2225" s="62" t="s">
        <v>12411</v>
      </c>
      <c r="G2225" s="3" t="s">
        <v>13790</v>
      </c>
      <c r="H2225" s="176">
        <v>0.23886639676113361</v>
      </c>
    </row>
    <row r="2226" spans="1:8">
      <c r="A2226" s="62">
        <v>2224</v>
      </c>
      <c r="B2226" s="173" t="s">
        <v>13923</v>
      </c>
      <c r="C2226" s="33" t="str">
        <f t="shared" si="68"/>
        <v>Yes</v>
      </c>
      <c r="D2226" s="30">
        <f t="shared" si="69"/>
        <v>0.96</v>
      </c>
      <c r="E2226" s="30">
        <v>2643</v>
      </c>
      <c r="F2226" s="62" t="s">
        <v>12411</v>
      </c>
      <c r="G2226" s="3" t="s">
        <v>13790</v>
      </c>
      <c r="H2226" s="176">
        <v>0.38866396761133598</v>
      </c>
    </row>
    <row r="2227" spans="1:8">
      <c r="A2227" s="62">
        <v>2225</v>
      </c>
      <c r="B2227" s="173" t="s">
        <v>13924</v>
      </c>
      <c r="C2227" s="33" t="str">
        <f t="shared" si="68"/>
        <v>Yes</v>
      </c>
      <c r="D2227" s="30">
        <f t="shared" si="69"/>
        <v>0.44</v>
      </c>
      <c r="E2227" s="30">
        <v>1211</v>
      </c>
      <c r="F2227" s="62" t="s">
        <v>12411</v>
      </c>
      <c r="G2227" s="3" t="s">
        <v>13790</v>
      </c>
      <c r="H2227" s="176">
        <v>0.17813765182186234</v>
      </c>
    </row>
    <row r="2228" spans="1:8">
      <c r="A2228" s="62">
        <v>2226</v>
      </c>
      <c r="B2228" s="173" t="s">
        <v>13503</v>
      </c>
      <c r="C2228" s="33" t="str">
        <f t="shared" si="68"/>
        <v>Yes</v>
      </c>
      <c r="D2228" s="30">
        <f t="shared" si="69"/>
        <v>0.41</v>
      </c>
      <c r="E2228" s="30">
        <v>1129</v>
      </c>
      <c r="F2228" s="62" t="s">
        <v>12411</v>
      </c>
      <c r="G2228" s="3" t="s">
        <v>13790</v>
      </c>
      <c r="H2228" s="176">
        <v>0.16599190283400808</v>
      </c>
    </row>
    <row r="2229" spans="1:8">
      <c r="A2229" s="62">
        <v>2227</v>
      </c>
      <c r="B2229" s="173" t="s">
        <v>13925</v>
      </c>
      <c r="C2229" s="33" t="str">
        <f t="shared" si="68"/>
        <v>Yes</v>
      </c>
      <c r="D2229" s="30">
        <f t="shared" si="69"/>
        <v>2.16</v>
      </c>
      <c r="E2229" s="30">
        <v>5947</v>
      </c>
      <c r="F2229" s="62" t="s">
        <v>12411</v>
      </c>
      <c r="G2229" s="3" t="s">
        <v>13790</v>
      </c>
      <c r="H2229" s="176">
        <v>0.87449392712550611</v>
      </c>
    </row>
    <row r="2230" spans="1:8">
      <c r="A2230" s="62">
        <v>2228</v>
      </c>
      <c r="B2230" s="173" t="s">
        <v>13926</v>
      </c>
      <c r="C2230" s="33" t="str">
        <f t="shared" si="68"/>
        <v>Yes</v>
      </c>
      <c r="D2230" s="30">
        <f t="shared" si="69"/>
        <v>2.8399999999999994</v>
      </c>
      <c r="E2230" s="30">
        <v>7819</v>
      </c>
      <c r="F2230" s="62" t="s">
        <v>12411</v>
      </c>
      <c r="G2230" s="3" t="s">
        <v>13790</v>
      </c>
      <c r="H2230" s="176">
        <v>1.1497975708502022</v>
      </c>
    </row>
    <row r="2231" spans="1:8">
      <c r="A2231" s="62">
        <v>2229</v>
      </c>
      <c r="B2231" s="173" t="s">
        <v>13927</v>
      </c>
      <c r="C2231" s="33" t="str">
        <f t="shared" si="68"/>
        <v>Yes</v>
      </c>
      <c r="D2231" s="30">
        <f t="shared" si="69"/>
        <v>1.93</v>
      </c>
      <c r="E2231" s="30">
        <v>5313</v>
      </c>
      <c r="F2231" s="62" t="s">
        <v>12411</v>
      </c>
      <c r="G2231" s="3" t="s">
        <v>13790</v>
      </c>
      <c r="H2231" s="176">
        <v>0.78137651821862342</v>
      </c>
    </row>
    <row r="2232" spans="1:8">
      <c r="A2232" s="62">
        <v>2230</v>
      </c>
      <c r="B2232" s="173" t="s">
        <v>13928</v>
      </c>
      <c r="C2232" s="33" t="str">
        <f t="shared" si="68"/>
        <v>Yes</v>
      </c>
      <c r="D2232" s="30">
        <f t="shared" si="69"/>
        <v>0.45999999999999996</v>
      </c>
      <c r="E2232" s="30">
        <v>1266</v>
      </c>
      <c r="F2232" s="62" t="s">
        <v>12411</v>
      </c>
      <c r="G2232" s="3" t="s">
        <v>13790</v>
      </c>
      <c r="H2232" s="176">
        <v>0.18623481781376516</v>
      </c>
    </row>
    <row r="2233" spans="1:8">
      <c r="A2233" s="62">
        <v>2231</v>
      </c>
      <c r="B2233" s="173" t="s">
        <v>13929</v>
      </c>
      <c r="C2233" s="33" t="str">
        <f t="shared" si="68"/>
        <v>No</v>
      </c>
      <c r="D2233" s="30">
        <f t="shared" si="69"/>
        <v>4.9400000000000004</v>
      </c>
      <c r="E2233" s="30">
        <v>13600</v>
      </c>
      <c r="F2233" s="62" t="s">
        <v>12411</v>
      </c>
      <c r="G2233" s="3" t="s">
        <v>13790</v>
      </c>
      <c r="H2233" s="176">
        <v>2</v>
      </c>
    </row>
    <row r="2234" spans="1:8">
      <c r="A2234" s="62">
        <v>2232</v>
      </c>
      <c r="B2234" s="173" t="s">
        <v>11932</v>
      </c>
      <c r="C2234" s="33" t="str">
        <f t="shared" si="68"/>
        <v>Yes</v>
      </c>
      <c r="D2234" s="30">
        <f t="shared" si="69"/>
        <v>0.82000000000000017</v>
      </c>
      <c r="E2234" s="30">
        <v>2257</v>
      </c>
      <c r="F2234" s="62" t="s">
        <v>12411</v>
      </c>
      <c r="G2234" s="3" t="s">
        <v>13790</v>
      </c>
      <c r="H2234" s="176">
        <v>0.33198380566801622</v>
      </c>
    </row>
    <row r="2235" spans="1:8">
      <c r="A2235" s="62">
        <v>2233</v>
      </c>
      <c r="B2235" s="173" t="s">
        <v>13930</v>
      </c>
      <c r="C2235" s="33" t="str">
        <f t="shared" si="68"/>
        <v>Yes</v>
      </c>
      <c r="D2235" s="30">
        <f t="shared" si="69"/>
        <v>1.93</v>
      </c>
      <c r="E2235" s="30">
        <v>5313</v>
      </c>
      <c r="F2235" s="62" t="s">
        <v>12411</v>
      </c>
      <c r="G2235" s="3" t="s">
        <v>13790</v>
      </c>
      <c r="H2235" s="176">
        <v>0.78137651821862342</v>
      </c>
    </row>
    <row r="2236" spans="1:8">
      <c r="A2236" s="62">
        <v>2234</v>
      </c>
      <c r="B2236" s="173" t="s">
        <v>13931</v>
      </c>
      <c r="C2236" s="33" t="str">
        <f t="shared" si="68"/>
        <v>No</v>
      </c>
      <c r="D2236" s="30">
        <f t="shared" si="69"/>
        <v>4.9400000000000004</v>
      </c>
      <c r="E2236" s="30">
        <v>13600</v>
      </c>
      <c r="F2236" s="62" t="s">
        <v>12411</v>
      </c>
      <c r="G2236" s="3" t="s">
        <v>13790</v>
      </c>
      <c r="H2236" s="176">
        <v>2</v>
      </c>
    </row>
    <row r="2237" spans="1:8">
      <c r="A2237" s="62">
        <v>2235</v>
      </c>
      <c r="B2237" s="173" t="s">
        <v>13932</v>
      </c>
      <c r="C2237" s="33" t="str">
        <f t="shared" si="68"/>
        <v>No</v>
      </c>
      <c r="D2237" s="30">
        <f t="shared" si="69"/>
        <v>4.9400000000000004</v>
      </c>
      <c r="E2237" s="30">
        <v>13600</v>
      </c>
      <c r="F2237" s="62" t="s">
        <v>12411</v>
      </c>
      <c r="G2237" s="3" t="s">
        <v>13790</v>
      </c>
      <c r="H2237" s="176">
        <v>2</v>
      </c>
    </row>
    <row r="2238" spans="1:8">
      <c r="A2238" s="62">
        <v>2236</v>
      </c>
      <c r="B2238" s="173" t="s">
        <v>13933</v>
      </c>
      <c r="C2238" s="33" t="str">
        <f t="shared" si="68"/>
        <v>Yes</v>
      </c>
      <c r="D2238" s="30">
        <f t="shared" si="69"/>
        <v>0.47000000000000003</v>
      </c>
      <c r="E2238" s="30">
        <v>1294</v>
      </c>
      <c r="F2238" s="62" t="s">
        <v>12411</v>
      </c>
      <c r="G2238" s="3" t="s">
        <v>13790</v>
      </c>
      <c r="H2238" s="176">
        <v>0.19028340080971659</v>
      </c>
    </row>
    <row r="2239" spans="1:8">
      <c r="A2239" s="62">
        <v>2237</v>
      </c>
      <c r="B2239" s="173" t="s">
        <v>13934</v>
      </c>
      <c r="C2239" s="33" t="str">
        <f t="shared" si="68"/>
        <v>Yes</v>
      </c>
      <c r="D2239" s="30">
        <f t="shared" si="69"/>
        <v>2.92</v>
      </c>
      <c r="E2239" s="30">
        <v>8039</v>
      </c>
      <c r="F2239" s="62" t="s">
        <v>12411</v>
      </c>
      <c r="G2239" s="3" t="s">
        <v>13790</v>
      </c>
      <c r="H2239" s="176">
        <v>1.1821862348178136</v>
      </c>
    </row>
    <row r="2240" spans="1:8">
      <c r="A2240" s="62">
        <v>2238</v>
      </c>
      <c r="B2240" s="173" t="s">
        <v>12146</v>
      </c>
      <c r="C2240" s="33" t="str">
        <f t="shared" si="68"/>
        <v>Yes</v>
      </c>
      <c r="D2240" s="30">
        <f t="shared" si="69"/>
        <v>1.5</v>
      </c>
      <c r="E2240" s="30">
        <v>4130</v>
      </c>
      <c r="F2240" s="62" t="s">
        <v>12411</v>
      </c>
      <c r="G2240" s="3" t="s">
        <v>13790</v>
      </c>
      <c r="H2240" s="176">
        <v>0.60728744939271251</v>
      </c>
    </row>
    <row r="2241" spans="1:8">
      <c r="A2241" s="62">
        <v>2239</v>
      </c>
      <c r="B2241" s="173" t="s">
        <v>13935</v>
      </c>
      <c r="C2241" s="33" t="str">
        <f t="shared" si="68"/>
        <v>No</v>
      </c>
      <c r="D2241" s="30">
        <f t="shared" si="69"/>
        <v>4.9400000000000004</v>
      </c>
      <c r="E2241" s="30">
        <v>13600</v>
      </c>
      <c r="F2241" s="62" t="s">
        <v>12411</v>
      </c>
      <c r="G2241" s="3" t="s">
        <v>13790</v>
      </c>
      <c r="H2241" s="176">
        <v>2</v>
      </c>
    </row>
    <row r="2242" spans="1:8">
      <c r="A2242" s="62">
        <v>2240</v>
      </c>
      <c r="B2242" s="173" t="s">
        <v>13936</v>
      </c>
      <c r="C2242" s="33" t="str">
        <f t="shared" si="68"/>
        <v>Yes</v>
      </c>
      <c r="D2242" s="30">
        <f t="shared" si="69"/>
        <v>0.62</v>
      </c>
      <c r="E2242" s="30">
        <v>1707</v>
      </c>
      <c r="F2242" s="62" t="s">
        <v>12411</v>
      </c>
      <c r="G2242" s="3" t="s">
        <v>13790</v>
      </c>
      <c r="H2242" s="176">
        <v>0.25101214574898784</v>
      </c>
    </row>
    <row r="2243" spans="1:8">
      <c r="A2243" s="62">
        <v>2241</v>
      </c>
      <c r="B2243" s="173" t="s">
        <v>13937</v>
      </c>
      <c r="C2243" s="33" t="str">
        <f t="shared" ref="C2243:C2306" si="70">IF(H2243=2,"No","Yes")</f>
        <v>No</v>
      </c>
      <c r="D2243" s="30">
        <f t="shared" si="69"/>
        <v>4.9400000000000004</v>
      </c>
      <c r="E2243" s="30">
        <v>13600</v>
      </c>
      <c r="F2243" s="62" t="s">
        <v>12411</v>
      </c>
      <c r="G2243" s="3" t="s">
        <v>13790</v>
      </c>
      <c r="H2243" s="176">
        <v>2</v>
      </c>
    </row>
    <row r="2244" spans="1:8">
      <c r="A2244" s="62">
        <v>2242</v>
      </c>
      <c r="B2244" s="173" t="s">
        <v>3262</v>
      </c>
      <c r="C2244" s="33" t="str">
        <f t="shared" si="70"/>
        <v>Yes</v>
      </c>
      <c r="D2244" s="30">
        <f t="shared" ref="D2244:D2307" si="71">H2244*2.47</f>
        <v>0.48</v>
      </c>
      <c r="E2244" s="30">
        <v>1321</v>
      </c>
      <c r="F2244" s="62" t="s">
        <v>12411</v>
      </c>
      <c r="G2244" s="3" t="s">
        <v>13790</v>
      </c>
      <c r="H2244" s="176">
        <v>0.19433198380566799</v>
      </c>
    </row>
    <row r="2245" spans="1:8">
      <c r="A2245" s="62">
        <v>2243</v>
      </c>
      <c r="B2245" s="173" t="s">
        <v>13938</v>
      </c>
      <c r="C2245" s="33" t="str">
        <f t="shared" si="70"/>
        <v>Yes</v>
      </c>
      <c r="D2245" s="30">
        <f t="shared" si="71"/>
        <v>0.44</v>
      </c>
      <c r="E2245" s="30">
        <v>1211</v>
      </c>
      <c r="F2245" s="62" t="s">
        <v>12411</v>
      </c>
      <c r="G2245" s="3" t="s">
        <v>13790</v>
      </c>
      <c r="H2245" s="176">
        <v>0.17813765182186234</v>
      </c>
    </row>
    <row r="2246" spans="1:8">
      <c r="A2246" s="62">
        <v>2244</v>
      </c>
      <c r="B2246" s="173" t="s">
        <v>13939</v>
      </c>
      <c r="C2246" s="33" t="str">
        <f t="shared" si="70"/>
        <v>Yes</v>
      </c>
      <c r="D2246" s="30">
        <f t="shared" si="71"/>
        <v>4.04</v>
      </c>
      <c r="E2246" s="30">
        <v>11122</v>
      </c>
      <c r="F2246" s="62" t="s">
        <v>12411</v>
      </c>
      <c r="G2246" s="3" t="s">
        <v>13790</v>
      </c>
      <c r="H2246" s="176">
        <v>1.6356275303643724</v>
      </c>
    </row>
    <row r="2247" spans="1:8">
      <c r="A2247" s="62">
        <v>2245</v>
      </c>
      <c r="B2247" s="173" t="s">
        <v>13940</v>
      </c>
      <c r="C2247" s="33" t="str">
        <f t="shared" si="70"/>
        <v>Yes</v>
      </c>
      <c r="D2247" s="30">
        <f t="shared" si="71"/>
        <v>0.7</v>
      </c>
      <c r="E2247" s="30">
        <v>1927</v>
      </c>
      <c r="F2247" s="62" t="s">
        <v>12411</v>
      </c>
      <c r="G2247" s="3" t="s">
        <v>13790</v>
      </c>
      <c r="H2247" s="176">
        <v>0.28340080971659914</v>
      </c>
    </row>
    <row r="2248" spans="1:8">
      <c r="A2248" s="62">
        <v>2246</v>
      </c>
      <c r="B2248" s="173" t="s">
        <v>13941</v>
      </c>
      <c r="C2248" s="33" t="str">
        <f t="shared" si="70"/>
        <v>Yes</v>
      </c>
      <c r="D2248" s="30">
        <f t="shared" si="71"/>
        <v>1.69</v>
      </c>
      <c r="E2248" s="30">
        <v>4653</v>
      </c>
      <c r="F2248" s="62" t="s">
        <v>12411</v>
      </c>
      <c r="G2248" s="3" t="s">
        <v>13790</v>
      </c>
      <c r="H2248" s="176">
        <v>0.68421052631578938</v>
      </c>
    </row>
    <row r="2249" spans="1:8">
      <c r="A2249" s="62">
        <v>2247</v>
      </c>
      <c r="B2249" s="173" t="s">
        <v>13942</v>
      </c>
      <c r="C2249" s="33" t="str">
        <f t="shared" si="70"/>
        <v>Yes</v>
      </c>
      <c r="D2249" s="30">
        <f t="shared" si="71"/>
        <v>0.44</v>
      </c>
      <c r="E2249" s="30">
        <v>1211</v>
      </c>
      <c r="F2249" s="62" t="s">
        <v>12411</v>
      </c>
      <c r="G2249" s="3" t="s">
        <v>13790</v>
      </c>
      <c r="H2249" s="176">
        <v>0.17813765182186234</v>
      </c>
    </row>
    <row r="2250" spans="1:8">
      <c r="A2250" s="62">
        <v>2248</v>
      </c>
      <c r="B2250" s="173" t="s">
        <v>13943</v>
      </c>
      <c r="C2250" s="33" t="str">
        <f t="shared" si="70"/>
        <v>Yes</v>
      </c>
      <c r="D2250" s="30">
        <f t="shared" si="71"/>
        <v>0.43000000000000005</v>
      </c>
      <c r="E2250" s="30">
        <v>1184</v>
      </c>
      <c r="F2250" s="62" t="s">
        <v>12411</v>
      </c>
      <c r="G2250" s="3" t="s">
        <v>13790</v>
      </c>
      <c r="H2250" s="176">
        <v>0.17408906882591094</v>
      </c>
    </row>
    <row r="2251" spans="1:8">
      <c r="A2251" s="62">
        <v>2249</v>
      </c>
      <c r="B2251" s="173" t="s">
        <v>13944</v>
      </c>
      <c r="C2251" s="33" t="str">
        <f t="shared" si="70"/>
        <v>No</v>
      </c>
      <c r="D2251" s="30">
        <f t="shared" si="71"/>
        <v>4.9400000000000004</v>
      </c>
      <c r="E2251" s="30">
        <v>13600</v>
      </c>
      <c r="F2251" s="62" t="s">
        <v>12411</v>
      </c>
      <c r="G2251" s="3" t="s">
        <v>13790</v>
      </c>
      <c r="H2251" s="176">
        <v>2</v>
      </c>
    </row>
    <row r="2252" spans="1:8">
      <c r="A2252" s="62">
        <v>2250</v>
      </c>
      <c r="B2252" s="173" t="s">
        <v>13318</v>
      </c>
      <c r="C2252" s="33" t="str">
        <f t="shared" si="70"/>
        <v>Yes</v>
      </c>
      <c r="D2252" s="30">
        <f t="shared" si="71"/>
        <v>1.28</v>
      </c>
      <c r="E2252" s="30">
        <v>3524</v>
      </c>
      <c r="F2252" s="62" t="s">
        <v>12411</v>
      </c>
      <c r="G2252" s="3" t="s">
        <v>13790</v>
      </c>
      <c r="H2252" s="176">
        <v>0.51821862348178138</v>
      </c>
    </row>
    <row r="2253" spans="1:8">
      <c r="A2253" s="62">
        <v>2251</v>
      </c>
      <c r="B2253" s="173" t="s">
        <v>13945</v>
      </c>
      <c r="C2253" s="33" t="str">
        <f t="shared" si="70"/>
        <v>Yes</v>
      </c>
      <c r="D2253" s="30">
        <f t="shared" si="71"/>
        <v>2.13</v>
      </c>
      <c r="E2253" s="30">
        <v>5864</v>
      </c>
      <c r="F2253" s="62" t="s">
        <v>12411</v>
      </c>
      <c r="G2253" s="3" t="s">
        <v>13790</v>
      </c>
      <c r="H2253" s="176">
        <v>0.86234817813765174</v>
      </c>
    </row>
    <row r="2254" spans="1:8">
      <c r="A2254" s="62">
        <v>2252</v>
      </c>
      <c r="B2254" s="173" t="s">
        <v>13946</v>
      </c>
      <c r="C2254" s="33" t="str">
        <f t="shared" si="70"/>
        <v>Yes</v>
      </c>
      <c r="D2254" s="30">
        <f t="shared" si="71"/>
        <v>0.41000000000000009</v>
      </c>
      <c r="E2254" s="30">
        <v>1129</v>
      </c>
      <c r="F2254" s="62" t="s">
        <v>12411</v>
      </c>
      <c r="G2254" s="3" t="s">
        <v>13790</v>
      </c>
      <c r="H2254" s="176">
        <v>0.16599190283400811</v>
      </c>
    </row>
    <row r="2255" spans="1:8">
      <c r="A2255" s="62">
        <v>2253</v>
      </c>
      <c r="B2255" s="173" t="s">
        <v>13946</v>
      </c>
      <c r="C2255" s="33" t="str">
        <f t="shared" si="70"/>
        <v>Yes</v>
      </c>
      <c r="D2255" s="30">
        <f t="shared" si="71"/>
        <v>1.23</v>
      </c>
      <c r="E2255" s="30">
        <v>3386</v>
      </c>
      <c r="F2255" s="62" t="s">
        <v>12411</v>
      </c>
      <c r="G2255" s="3" t="s">
        <v>13790</v>
      </c>
      <c r="H2255" s="176">
        <v>0.49797570850202427</v>
      </c>
    </row>
    <row r="2256" spans="1:8">
      <c r="A2256" s="62">
        <v>2254</v>
      </c>
      <c r="B2256" s="173" t="s">
        <v>13946</v>
      </c>
      <c r="C2256" s="33" t="str">
        <f t="shared" si="70"/>
        <v>Yes</v>
      </c>
      <c r="D2256" s="30">
        <f t="shared" si="71"/>
        <v>2.17</v>
      </c>
      <c r="E2256" s="30">
        <v>5974</v>
      </c>
      <c r="F2256" s="62" t="s">
        <v>12411</v>
      </c>
      <c r="G2256" s="3" t="s">
        <v>13790</v>
      </c>
      <c r="H2256" s="176">
        <v>0.87854251012145734</v>
      </c>
    </row>
    <row r="2257" spans="1:8">
      <c r="A2257" s="62">
        <v>2255</v>
      </c>
      <c r="B2257" s="173" t="s">
        <v>11956</v>
      </c>
      <c r="C2257" s="33" t="str">
        <f t="shared" si="70"/>
        <v>No</v>
      </c>
      <c r="D2257" s="30">
        <f t="shared" si="71"/>
        <v>4.9400000000000004</v>
      </c>
      <c r="E2257" s="30">
        <v>13600</v>
      </c>
      <c r="F2257" s="62" t="s">
        <v>12411</v>
      </c>
      <c r="G2257" s="3" t="s">
        <v>13790</v>
      </c>
      <c r="H2257" s="176">
        <v>2</v>
      </c>
    </row>
    <row r="2258" spans="1:8">
      <c r="A2258" s="62">
        <v>2256</v>
      </c>
      <c r="B2258" s="173" t="s">
        <v>13947</v>
      </c>
      <c r="C2258" s="33" t="str">
        <f t="shared" si="70"/>
        <v>No</v>
      </c>
      <c r="D2258" s="30">
        <f t="shared" si="71"/>
        <v>4.9400000000000004</v>
      </c>
      <c r="E2258" s="30">
        <v>13600</v>
      </c>
      <c r="F2258" s="62" t="s">
        <v>12411</v>
      </c>
      <c r="G2258" s="3" t="s">
        <v>13790</v>
      </c>
      <c r="H2258" s="176">
        <v>2</v>
      </c>
    </row>
    <row r="2259" spans="1:8">
      <c r="A2259" s="62">
        <v>2257</v>
      </c>
      <c r="B2259" s="173" t="s">
        <v>13948</v>
      </c>
      <c r="C2259" s="33" t="str">
        <f t="shared" si="70"/>
        <v>No</v>
      </c>
      <c r="D2259" s="30">
        <f t="shared" si="71"/>
        <v>4.9400000000000004</v>
      </c>
      <c r="E2259" s="30">
        <v>13600</v>
      </c>
      <c r="F2259" s="62" t="s">
        <v>12411</v>
      </c>
      <c r="G2259" s="3" t="s">
        <v>13790</v>
      </c>
      <c r="H2259" s="176">
        <v>2</v>
      </c>
    </row>
    <row r="2260" spans="1:8">
      <c r="A2260" s="62">
        <v>2258</v>
      </c>
      <c r="B2260" s="173" t="s">
        <v>13949</v>
      </c>
      <c r="C2260" s="33" t="str">
        <f t="shared" si="70"/>
        <v>Yes</v>
      </c>
      <c r="D2260" s="30">
        <f t="shared" si="71"/>
        <v>0.66999999999999993</v>
      </c>
      <c r="E2260" s="30">
        <v>1845</v>
      </c>
      <c r="F2260" s="62" t="s">
        <v>12411</v>
      </c>
      <c r="G2260" s="3" t="s">
        <v>13790</v>
      </c>
      <c r="H2260" s="176">
        <v>0.27125506072874489</v>
      </c>
    </row>
    <row r="2261" spans="1:8">
      <c r="A2261" s="62">
        <v>2259</v>
      </c>
      <c r="B2261" s="173" t="s">
        <v>13950</v>
      </c>
      <c r="C2261" s="33" t="str">
        <f t="shared" si="70"/>
        <v>Yes</v>
      </c>
      <c r="D2261" s="30">
        <f t="shared" si="71"/>
        <v>0.65999999999999992</v>
      </c>
      <c r="E2261" s="30">
        <v>1817</v>
      </c>
      <c r="F2261" s="62" t="s">
        <v>12411</v>
      </c>
      <c r="G2261" s="3" t="s">
        <v>13790</v>
      </c>
      <c r="H2261" s="176">
        <v>0.26720647773279349</v>
      </c>
    </row>
    <row r="2262" spans="1:8">
      <c r="A2262" s="62">
        <v>2260</v>
      </c>
      <c r="B2262" s="173" t="s">
        <v>13951</v>
      </c>
      <c r="C2262" s="33" t="str">
        <f t="shared" si="70"/>
        <v>Yes</v>
      </c>
      <c r="D2262" s="30">
        <f t="shared" si="71"/>
        <v>2.1</v>
      </c>
      <c r="E2262" s="30">
        <v>5781</v>
      </c>
      <c r="F2262" s="62" t="s">
        <v>12411</v>
      </c>
      <c r="G2262" s="3" t="s">
        <v>13790</v>
      </c>
      <c r="H2262" s="176">
        <v>0.85020242914979749</v>
      </c>
    </row>
    <row r="2263" spans="1:8">
      <c r="A2263" s="62">
        <v>2261</v>
      </c>
      <c r="B2263" s="173" t="s">
        <v>13950</v>
      </c>
      <c r="C2263" s="33" t="str">
        <f t="shared" si="70"/>
        <v>Yes</v>
      </c>
      <c r="D2263" s="30">
        <f t="shared" si="71"/>
        <v>2.6100000000000003</v>
      </c>
      <c r="E2263" s="30">
        <v>7185</v>
      </c>
      <c r="F2263" s="62" t="s">
        <v>12411</v>
      </c>
      <c r="G2263" s="3" t="s">
        <v>13790</v>
      </c>
      <c r="H2263" s="176">
        <v>1.0566801619433199</v>
      </c>
    </row>
    <row r="2264" spans="1:8">
      <c r="A2264" s="62">
        <v>2262</v>
      </c>
      <c r="B2264" s="173" t="s">
        <v>13952</v>
      </c>
      <c r="C2264" s="33" t="str">
        <f t="shared" si="70"/>
        <v>Yes</v>
      </c>
      <c r="D2264" s="30">
        <f t="shared" si="71"/>
        <v>0.5</v>
      </c>
      <c r="E2264" s="30">
        <v>1377</v>
      </c>
      <c r="F2264" s="62" t="s">
        <v>12411</v>
      </c>
      <c r="G2264" s="3" t="s">
        <v>13790</v>
      </c>
      <c r="H2264" s="176">
        <v>0.20242914979757085</v>
      </c>
    </row>
    <row r="2265" spans="1:8">
      <c r="A2265" s="62">
        <v>2263</v>
      </c>
      <c r="B2265" s="173" t="s">
        <v>3526</v>
      </c>
      <c r="C2265" s="33" t="str">
        <f t="shared" si="70"/>
        <v>Yes</v>
      </c>
      <c r="D2265" s="30">
        <f t="shared" si="71"/>
        <v>1.08</v>
      </c>
      <c r="E2265" s="30">
        <v>2973</v>
      </c>
      <c r="F2265" s="62" t="s">
        <v>12411</v>
      </c>
      <c r="G2265" s="3" t="s">
        <v>13790</v>
      </c>
      <c r="H2265" s="176">
        <v>0.43724696356275305</v>
      </c>
    </row>
    <row r="2266" spans="1:8">
      <c r="A2266" s="62">
        <v>2264</v>
      </c>
      <c r="B2266" s="173" t="s">
        <v>13953</v>
      </c>
      <c r="C2266" s="33" t="str">
        <f t="shared" si="70"/>
        <v>Yes</v>
      </c>
      <c r="D2266" s="30">
        <f t="shared" si="71"/>
        <v>1.31</v>
      </c>
      <c r="E2266" s="30">
        <v>3606</v>
      </c>
      <c r="F2266" s="62" t="s">
        <v>12411</v>
      </c>
      <c r="G2266" s="3" t="s">
        <v>13790</v>
      </c>
      <c r="H2266" s="176">
        <v>0.53036437246963564</v>
      </c>
    </row>
    <row r="2267" spans="1:8">
      <c r="A2267" s="62">
        <v>2265</v>
      </c>
      <c r="B2267" s="173" t="s">
        <v>12349</v>
      </c>
      <c r="C2267" s="33" t="str">
        <f t="shared" si="70"/>
        <v>No</v>
      </c>
      <c r="D2267" s="30">
        <f t="shared" si="71"/>
        <v>4.9400000000000004</v>
      </c>
      <c r="E2267" s="30">
        <v>13600</v>
      </c>
      <c r="F2267" s="62" t="s">
        <v>12411</v>
      </c>
      <c r="G2267" s="3" t="s">
        <v>13790</v>
      </c>
      <c r="H2267" s="176">
        <v>2</v>
      </c>
    </row>
    <row r="2268" spans="1:8">
      <c r="A2268" s="62">
        <v>2266</v>
      </c>
      <c r="B2268" s="173" t="s">
        <v>13954</v>
      </c>
      <c r="C2268" s="33" t="str">
        <f t="shared" si="70"/>
        <v>Yes</v>
      </c>
      <c r="D2268" s="30">
        <f t="shared" si="71"/>
        <v>1.8399999999999999</v>
      </c>
      <c r="E2268" s="30">
        <v>5066</v>
      </c>
      <c r="F2268" s="62" t="s">
        <v>12411</v>
      </c>
      <c r="G2268" s="3" t="s">
        <v>13790</v>
      </c>
      <c r="H2268" s="176">
        <v>0.74493927125506065</v>
      </c>
    </row>
    <row r="2269" spans="1:8">
      <c r="A2269" s="62">
        <v>2267</v>
      </c>
      <c r="B2269" s="173" t="s">
        <v>13955</v>
      </c>
      <c r="C2269" s="33" t="str">
        <f t="shared" si="70"/>
        <v>Yes</v>
      </c>
      <c r="D2269" s="30">
        <f t="shared" si="71"/>
        <v>0.51</v>
      </c>
      <c r="E2269" s="30">
        <v>1404</v>
      </c>
      <c r="F2269" s="62" t="s">
        <v>12411</v>
      </c>
      <c r="G2269" s="3" t="s">
        <v>13790</v>
      </c>
      <c r="H2269" s="176">
        <v>0.20647773279352225</v>
      </c>
    </row>
    <row r="2270" spans="1:8">
      <c r="A2270" s="62">
        <v>2268</v>
      </c>
      <c r="B2270" s="173" t="s">
        <v>13956</v>
      </c>
      <c r="C2270" s="33" t="str">
        <f t="shared" si="70"/>
        <v>Yes</v>
      </c>
      <c r="D2270" s="30">
        <f t="shared" si="71"/>
        <v>1.27</v>
      </c>
      <c r="E2270" s="30">
        <v>3496</v>
      </c>
      <c r="F2270" s="62" t="s">
        <v>12411</v>
      </c>
      <c r="G2270" s="3" t="s">
        <v>13790</v>
      </c>
      <c r="H2270" s="176">
        <v>0.51417004048582993</v>
      </c>
    </row>
    <row r="2271" spans="1:8">
      <c r="A2271" s="62">
        <v>2269</v>
      </c>
      <c r="B2271" s="173" t="s">
        <v>13957</v>
      </c>
      <c r="C2271" s="33" t="str">
        <f t="shared" si="70"/>
        <v>No</v>
      </c>
      <c r="D2271" s="30">
        <f t="shared" si="71"/>
        <v>4.9400000000000004</v>
      </c>
      <c r="E2271" s="30">
        <v>13600</v>
      </c>
      <c r="F2271" s="62" t="s">
        <v>12411</v>
      </c>
      <c r="G2271" s="3" t="s">
        <v>13790</v>
      </c>
      <c r="H2271" s="176">
        <v>2</v>
      </c>
    </row>
    <row r="2272" spans="1:8">
      <c r="A2272" s="62">
        <v>2270</v>
      </c>
      <c r="B2272" s="173" t="s">
        <v>13958</v>
      </c>
      <c r="C2272" s="33" t="str">
        <f t="shared" si="70"/>
        <v>Yes</v>
      </c>
      <c r="D2272" s="30">
        <f t="shared" si="71"/>
        <v>0.77</v>
      </c>
      <c r="E2272" s="30">
        <v>2120</v>
      </c>
      <c r="F2272" s="62" t="s">
        <v>12411</v>
      </c>
      <c r="G2272" s="3" t="s">
        <v>13790</v>
      </c>
      <c r="H2272" s="176">
        <v>0.31174089068825911</v>
      </c>
    </row>
    <row r="2273" spans="1:8">
      <c r="A2273" s="62">
        <v>2271</v>
      </c>
      <c r="B2273" s="173" t="s">
        <v>13959</v>
      </c>
      <c r="C2273" s="33" t="str">
        <f t="shared" si="70"/>
        <v>Yes</v>
      </c>
      <c r="D2273" s="30">
        <f t="shared" si="71"/>
        <v>1.9399999999999997</v>
      </c>
      <c r="E2273" s="30">
        <v>5341</v>
      </c>
      <c r="F2273" s="62" t="s">
        <v>12411</v>
      </c>
      <c r="G2273" s="3" t="s">
        <v>13790</v>
      </c>
      <c r="H2273" s="176">
        <v>0.78542510121457476</v>
      </c>
    </row>
    <row r="2274" spans="1:8">
      <c r="A2274" s="62">
        <v>2272</v>
      </c>
      <c r="B2274" s="173" t="s">
        <v>13960</v>
      </c>
      <c r="C2274" s="33" t="str">
        <f t="shared" si="70"/>
        <v>Yes</v>
      </c>
      <c r="D2274" s="30">
        <f t="shared" si="71"/>
        <v>1.3399999999999999</v>
      </c>
      <c r="E2274" s="30">
        <v>3689</v>
      </c>
      <c r="F2274" s="62" t="s">
        <v>12411</v>
      </c>
      <c r="G2274" s="3" t="s">
        <v>13790</v>
      </c>
      <c r="H2274" s="176">
        <v>0.54251012145748978</v>
      </c>
    </row>
    <row r="2275" spans="1:8">
      <c r="A2275" s="62">
        <v>2273</v>
      </c>
      <c r="B2275" s="173" t="s">
        <v>13961</v>
      </c>
      <c r="C2275" s="33" t="str">
        <f t="shared" si="70"/>
        <v>Yes</v>
      </c>
      <c r="D2275" s="30">
        <f t="shared" si="71"/>
        <v>1.1599999999999999</v>
      </c>
      <c r="E2275" s="30">
        <v>3194</v>
      </c>
      <c r="F2275" s="62" t="s">
        <v>12411</v>
      </c>
      <c r="G2275" s="3" t="s">
        <v>13790</v>
      </c>
      <c r="H2275" s="176">
        <v>0.46963562753036431</v>
      </c>
    </row>
    <row r="2276" spans="1:8">
      <c r="A2276" s="62">
        <v>2274</v>
      </c>
      <c r="B2276" s="173" t="s">
        <v>13962</v>
      </c>
      <c r="C2276" s="33" t="str">
        <f t="shared" si="70"/>
        <v>Yes</v>
      </c>
      <c r="D2276" s="30">
        <f t="shared" si="71"/>
        <v>3.5</v>
      </c>
      <c r="E2276" s="30">
        <v>9636</v>
      </c>
      <c r="F2276" s="62" t="s">
        <v>12411</v>
      </c>
      <c r="G2276" s="3" t="s">
        <v>13790</v>
      </c>
      <c r="H2276" s="176">
        <v>1.4170040485829958</v>
      </c>
    </row>
    <row r="2277" spans="1:8">
      <c r="A2277" s="62">
        <v>2275</v>
      </c>
      <c r="B2277" s="173" t="s">
        <v>13963</v>
      </c>
      <c r="C2277" s="33" t="str">
        <f t="shared" si="70"/>
        <v>No</v>
      </c>
      <c r="D2277" s="30">
        <f t="shared" si="71"/>
        <v>4.9400000000000004</v>
      </c>
      <c r="E2277" s="30">
        <v>13600</v>
      </c>
      <c r="F2277" s="62" t="s">
        <v>12411</v>
      </c>
      <c r="G2277" s="3" t="s">
        <v>13790</v>
      </c>
      <c r="H2277" s="176">
        <v>2</v>
      </c>
    </row>
    <row r="2278" spans="1:8">
      <c r="A2278" s="62">
        <v>2276</v>
      </c>
      <c r="B2278" s="173" t="s">
        <v>13964</v>
      </c>
      <c r="C2278" s="33" t="str">
        <f t="shared" si="70"/>
        <v>Yes</v>
      </c>
      <c r="D2278" s="30">
        <f t="shared" si="71"/>
        <v>4.34</v>
      </c>
      <c r="E2278" s="30">
        <v>11948</v>
      </c>
      <c r="F2278" s="62" t="s">
        <v>12411</v>
      </c>
      <c r="G2278" s="3" t="s">
        <v>13790</v>
      </c>
      <c r="H2278" s="176">
        <v>1.7570850202429147</v>
      </c>
    </row>
    <row r="2279" spans="1:8">
      <c r="A2279" s="62">
        <v>2277</v>
      </c>
      <c r="B2279" s="173" t="s">
        <v>13965</v>
      </c>
      <c r="C2279" s="33" t="str">
        <f t="shared" si="70"/>
        <v>Yes</v>
      </c>
      <c r="D2279" s="30">
        <f t="shared" si="71"/>
        <v>0.83999999999999986</v>
      </c>
      <c r="E2279" s="30">
        <v>2313</v>
      </c>
      <c r="F2279" s="62" t="s">
        <v>12411</v>
      </c>
      <c r="G2279" s="3" t="s">
        <v>13790</v>
      </c>
      <c r="H2279" s="176">
        <v>0.34008097165991896</v>
      </c>
    </row>
    <row r="2280" spans="1:8">
      <c r="A2280" s="62">
        <v>2278</v>
      </c>
      <c r="B2280" s="173" t="s">
        <v>13966</v>
      </c>
      <c r="C2280" s="33" t="str">
        <f t="shared" si="70"/>
        <v>Yes</v>
      </c>
      <c r="D2280" s="30">
        <f t="shared" si="71"/>
        <v>1.73</v>
      </c>
      <c r="E2280" s="30">
        <v>4763</v>
      </c>
      <c r="F2280" s="62" t="s">
        <v>12411</v>
      </c>
      <c r="G2280" s="3" t="s">
        <v>13790</v>
      </c>
      <c r="H2280" s="176">
        <v>0.70040485829959509</v>
      </c>
    </row>
    <row r="2281" spans="1:8">
      <c r="A2281" s="62">
        <v>2279</v>
      </c>
      <c r="B2281" s="173" t="s">
        <v>13965</v>
      </c>
      <c r="C2281" s="33" t="str">
        <f t="shared" si="70"/>
        <v>Yes</v>
      </c>
      <c r="D2281" s="30">
        <f t="shared" si="71"/>
        <v>2.17</v>
      </c>
      <c r="E2281" s="30">
        <v>5974</v>
      </c>
      <c r="F2281" s="62" t="s">
        <v>12411</v>
      </c>
      <c r="G2281" s="3" t="s">
        <v>13790</v>
      </c>
      <c r="H2281" s="176">
        <v>0.87854251012145734</v>
      </c>
    </row>
    <row r="2282" spans="1:8">
      <c r="A2282" s="62">
        <v>2280</v>
      </c>
      <c r="B2282" s="173" t="s">
        <v>13967</v>
      </c>
      <c r="C2282" s="33" t="str">
        <f t="shared" si="70"/>
        <v>Yes</v>
      </c>
      <c r="D2282" s="30">
        <f t="shared" si="71"/>
        <v>3.5999999999999996</v>
      </c>
      <c r="E2282" s="30">
        <v>9911</v>
      </c>
      <c r="F2282" s="62" t="s">
        <v>12411</v>
      </c>
      <c r="G2282" s="3" t="s">
        <v>13790</v>
      </c>
      <c r="H2282" s="176">
        <v>1.4574898785425099</v>
      </c>
    </row>
    <row r="2283" spans="1:8">
      <c r="A2283" s="62">
        <v>2281</v>
      </c>
      <c r="B2283" s="173" t="s">
        <v>13968</v>
      </c>
      <c r="C2283" s="33" t="str">
        <f t="shared" si="70"/>
        <v>Yes</v>
      </c>
      <c r="D2283" s="30">
        <f t="shared" si="71"/>
        <v>2.2000000000000002</v>
      </c>
      <c r="E2283" s="30">
        <v>6057</v>
      </c>
      <c r="F2283" s="62" t="s">
        <v>12411</v>
      </c>
      <c r="G2283" s="3" t="s">
        <v>13790</v>
      </c>
      <c r="H2283" s="176">
        <v>0.89068825910931171</v>
      </c>
    </row>
    <row r="2284" spans="1:8">
      <c r="A2284" s="62">
        <v>2282</v>
      </c>
      <c r="B2284" s="173" t="s">
        <v>13969</v>
      </c>
      <c r="C2284" s="33" t="str">
        <f t="shared" si="70"/>
        <v>Yes</v>
      </c>
      <c r="D2284" s="30">
        <f t="shared" si="71"/>
        <v>0.5</v>
      </c>
      <c r="E2284" s="30">
        <v>1377</v>
      </c>
      <c r="F2284" s="62" t="s">
        <v>11772</v>
      </c>
      <c r="G2284" s="3" t="s">
        <v>13790</v>
      </c>
      <c r="H2284" s="176">
        <v>0.20242914979757085</v>
      </c>
    </row>
    <row r="2285" spans="1:8">
      <c r="A2285" s="62">
        <v>2283</v>
      </c>
      <c r="B2285" s="173" t="s">
        <v>13970</v>
      </c>
      <c r="C2285" s="33" t="str">
        <f t="shared" si="70"/>
        <v>No</v>
      </c>
      <c r="D2285" s="30">
        <f t="shared" si="71"/>
        <v>4.9400000000000004</v>
      </c>
      <c r="E2285" s="30">
        <v>13600</v>
      </c>
      <c r="F2285" s="62" t="s">
        <v>12411</v>
      </c>
      <c r="G2285" s="3" t="s">
        <v>13790</v>
      </c>
      <c r="H2285" s="176">
        <v>2</v>
      </c>
    </row>
    <row r="2286" spans="1:8">
      <c r="A2286" s="62">
        <v>2284</v>
      </c>
      <c r="B2286" s="173" t="s">
        <v>13971</v>
      </c>
      <c r="C2286" s="33" t="str">
        <f t="shared" si="70"/>
        <v>Yes</v>
      </c>
      <c r="D2286" s="30">
        <f t="shared" si="71"/>
        <v>1.5699999999999998</v>
      </c>
      <c r="E2286" s="30">
        <v>4322</v>
      </c>
      <c r="F2286" s="62" t="s">
        <v>12411</v>
      </c>
      <c r="G2286" s="3" t="s">
        <v>13790</v>
      </c>
      <c r="H2286" s="176">
        <v>0.63562753036437236</v>
      </c>
    </row>
    <row r="2287" spans="1:8">
      <c r="A2287" s="62">
        <v>2285</v>
      </c>
      <c r="B2287" s="173" t="s">
        <v>13972</v>
      </c>
      <c r="C2287" s="33" t="str">
        <f t="shared" si="70"/>
        <v>Yes</v>
      </c>
      <c r="D2287" s="30">
        <f t="shared" si="71"/>
        <v>0.43000000000000005</v>
      </c>
      <c r="E2287" s="30">
        <v>1184</v>
      </c>
      <c r="F2287" s="62" t="s">
        <v>12411</v>
      </c>
      <c r="G2287" s="3" t="s">
        <v>13790</v>
      </c>
      <c r="H2287" s="176">
        <v>0.17408906882591094</v>
      </c>
    </row>
    <row r="2288" spans="1:8">
      <c r="A2288" s="62">
        <v>2286</v>
      </c>
      <c r="B2288" s="173" t="s">
        <v>13973</v>
      </c>
      <c r="C2288" s="33" t="str">
        <f t="shared" si="70"/>
        <v>No</v>
      </c>
      <c r="D2288" s="30">
        <f t="shared" si="71"/>
        <v>4.9400000000000004</v>
      </c>
      <c r="E2288" s="30">
        <v>13600</v>
      </c>
      <c r="F2288" s="62" t="s">
        <v>12411</v>
      </c>
      <c r="G2288" s="3" t="s">
        <v>13790</v>
      </c>
      <c r="H2288" s="176">
        <v>2</v>
      </c>
    </row>
    <row r="2289" spans="1:8">
      <c r="A2289" s="62">
        <v>2287</v>
      </c>
      <c r="B2289" s="173" t="s">
        <v>13974</v>
      </c>
      <c r="C2289" s="33" t="str">
        <f t="shared" si="70"/>
        <v>Yes</v>
      </c>
      <c r="D2289" s="30">
        <f t="shared" si="71"/>
        <v>2.09</v>
      </c>
      <c r="E2289" s="30">
        <v>5754</v>
      </c>
      <c r="F2289" s="62" t="s">
        <v>12411</v>
      </c>
      <c r="G2289" s="3" t="s">
        <v>13790</v>
      </c>
      <c r="H2289" s="176">
        <v>0.84615384615384603</v>
      </c>
    </row>
    <row r="2290" spans="1:8">
      <c r="A2290" s="62">
        <v>2288</v>
      </c>
      <c r="B2290" s="173" t="s">
        <v>13975</v>
      </c>
      <c r="C2290" s="33" t="str">
        <f t="shared" si="70"/>
        <v>Yes</v>
      </c>
      <c r="D2290" s="30">
        <f t="shared" si="71"/>
        <v>0.43000000000000005</v>
      </c>
      <c r="E2290" s="30">
        <v>1184</v>
      </c>
      <c r="F2290" s="62" t="s">
        <v>12411</v>
      </c>
      <c r="G2290" s="3" t="s">
        <v>13790</v>
      </c>
      <c r="H2290" s="176">
        <v>0.17408906882591094</v>
      </c>
    </row>
    <row r="2291" spans="1:8">
      <c r="A2291" s="62">
        <v>2289</v>
      </c>
      <c r="B2291" s="173" t="s">
        <v>13976</v>
      </c>
      <c r="C2291" s="33" t="str">
        <f t="shared" si="70"/>
        <v>Yes</v>
      </c>
      <c r="D2291" s="30">
        <f t="shared" si="71"/>
        <v>1.6099999999999999</v>
      </c>
      <c r="E2291" s="30">
        <v>4432</v>
      </c>
      <c r="F2291" s="62" t="s">
        <v>12411</v>
      </c>
      <c r="G2291" s="3" t="s">
        <v>13790</v>
      </c>
      <c r="H2291" s="176">
        <v>0.65182186234817807</v>
      </c>
    </row>
    <row r="2292" spans="1:8">
      <c r="A2292" s="62">
        <v>2290</v>
      </c>
      <c r="B2292" s="173" t="s">
        <v>13977</v>
      </c>
      <c r="C2292" s="33" t="str">
        <f t="shared" si="70"/>
        <v>Yes</v>
      </c>
      <c r="D2292" s="30">
        <f t="shared" si="71"/>
        <v>3.71</v>
      </c>
      <c r="E2292" s="30">
        <v>10214</v>
      </c>
      <c r="F2292" s="62" t="s">
        <v>12411</v>
      </c>
      <c r="G2292" s="3" t="s">
        <v>13790</v>
      </c>
      <c r="H2292" s="176">
        <v>1.5020242914979756</v>
      </c>
    </row>
    <row r="2293" spans="1:8">
      <c r="A2293" s="62">
        <v>2291</v>
      </c>
      <c r="B2293" s="173" t="s">
        <v>13978</v>
      </c>
      <c r="C2293" s="33" t="str">
        <f t="shared" si="70"/>
        <v>No</v>
      </c>
      <c r="D2293" s="30">
        <f t="shared" si="71"/>
        <v>4.9400000000000004</v>
      </c>
      <c r="E2293" s="30">
        <v>13600</v>
      </c>
      <c r="F2293" s="62" t="s">
        <v>12411</v>
      </c>
      <c r="G2293" s="3" t="s">
        <v>13790</v>
      </c>
      <c r="H2293" s="176">
        <v>2</v>
      </c>
    </row>
    <row r="2294" spans="1:8">
      <c r="A2294" s="62">
        <v>2292</v>
      </c>
      <c r="B2294" s="173" t="s">
        <v>13979</v>
      </c>
      <c r="C2294" s="33" t="str">
        <f t="shared" si="70"/>
        <v>Yes</v>
      </c>
      <c r="D2294" s="30">
        <f t="shared" si="71"/>
        <v>2.31</v>
      </c>
      <c r="E2294" s="30">
        <v>6360</v>
      </c>
      <c r="F2294" s="62" t="s">
        <v>12411</v>
      </c>
      <c r="G2294" s="3" t="s">
        <v>13790</v>
      </c>
      <c r="H2294" s="176">
        <v>0.93522267206477727</v>
      </c>
    </row>
    <row r="2295" spans="1:8">
      <c r="A2295" s="62">
        <v>2293</v>
      </c>
      <c r="B2295" s="173" t="s">
        <v>13980</v>
      </c>
      <c r="C2295" s="33" t="str">
        <f t="shared" si="70"/>
        <v>Yes</v>
      </c>
      <c r="D2295" s="30">
        <f t="shared" si="71"/>
        <v>2.2000000000000002</v>
      </c>
      <c r="E2295" s="30">
        <v>6057</v>
      </c>
      <c r="F2295" s="62" t="s">
        <v>12411</v>
      </c>
      <c r="G2295" s="3" t="s">
        <v>13790</v>
      </c>
      <c r="H2295" s="176">
        <v>0.89068825910931171</v>
      </c>
    </row>
    <row r="2296" spans="1:8">
      <c r="A2296" s="62">
        <v>2294</v>
      </c>
      <c r="B2296" s="173" t="s">
        <v>13981</v>
      </c>
      <c r="C2296" s="33" t="str">
        <f t="shared" si="70"/>
        <v>No</v>
      </c>
      <c r="D2296" s="30">
        <f t="shared" si="71"/>
        <v>4.9400000000000004</v>
      </c>
      <c r="E2296" s="30">
        <v>13600</v>
      </c>
      <c r="F2296" s="62" t="s">
        <v>12411</v>
      </c>
      <c r="G2296" s="3" t="s">
        <v>13790</v>
      </c>
      <c r="H2296" s="176">
        <v>2</v>
      </c>
    </row>
    <row r="2297" spans="1:8">
      <c r="A2297" s="62">
        <v>2295</v>
      </c>
      <c r="B2297" s="173" t="s">
        <v>13982</v>
      </c>
      <c r="C2297" s="33" t="str">
        <f t="shared" si="70"/>
        <v>Yes</v>
      </c>
      <c r="D2297" s="30">
        <f t="shared" si="71"/>
        <v>0.43000000000000005</v>
      </c>
      <c r="E2297" s="30">
        <v>1184</v>
      </c>
      <c r="F2297" s="62" t="s">
        <v>12411</v>
      </c>
      <c r="G2297" s="3" t="s">
        <v>13790</v>
      </c>
      <c r="H2297" s="176">
        <v>0.17408906882591094</v>
      </c>
    </row>
    <row r="2298" spans="1:8">
      <c r="A2298" s="62">
        <v>2296</v>
      </c>
      <c r="B2298" s="173" t="s">
        <v>13983</v>
      </c>
      <c r="C2298" s="33" t="str">
        <f t="shared" si="70"/>
        <v>Yes</v>
      </c>
      <c r="D2298" s="30">
        <f t="shared" si="71"/>
        <v>2.31</v>
      </c>
      <c r="E2298" s="30">
        <v>6360</v>
      </c>
      <c r="F2298" s="62" t="s">
        <v>12411</v>
      </c>
      <c r="G2298" s="3" t="s">
        <v>13790</v>
      </c>
      <c r="H2298" s="176">
        <v>0.93522267206477727</v>
      </c>
    </row>
    <row r="2299" spans="1:8">
      <c r="A2299" s="62">
        <v>2297</v>
      </c>
      <c r="B2299" s="173" t="s">
        <v>13984</v>
      </c>
      <c r="C2299" s="33" t="str">
        <f t="shared" si="70"/>
        <v>No</v>
      </c>
      <c r="D2299" s="30">
        <f t="shared" si="71"/>
        <v>4.9400000000000004</v>
      </c>
      <c r="E2299" s="30">
        <v>13600</v>
      </c>
      <c r="F2299" s="62" t="s">
        <v>12411</v>
      </c>
      <c r="G2299" s="3" t="s">
        <v>13790</v>
      </c>
      <c r="H2299" s="176">
        <v>2</v>
      </c>
    </row>
    <row r="2300" spans="1:8">
      <c r="A2300" s="62">
        <v>2298</v>
      </c>
      <c r="B2300" s="173" t="s">
        <v>13985</v>
      </c>
      <c r="C2300" s="33" t="str">
        <f t="shared" si="70"/>
        <v>Yes</v>
      </c>
      <c r="D2300" s="30">
        <f t="shared" si="71"/>
        <v>1.4100000000000004</v>
      </c>
      <c r="E2300" s="30">
        <v>3882</v>
      </c>
      <c r="F2300" s="62" t="s">
        <v>12411</v>
      </c>
      <c r="G2300" s="3" t="s">
        <v>13790</v>
      </c>
      <c r="H2300" s="176">
        <v>0.57085020242914986</v>
      </c>
    </row>
    <row r="2301" spans="1:8">
      <c r="A2301" s="62">
        <v>2299</v>
      </c>
      <c r="B2301" s="173" t="s">
        <v>13986</v>
      </c>
      <c r="C2301" s="33" t="str">
        <f t="shared" si="70"/>
        <v>No</v>
      </c>
      <c r="D2301" s="30">
        <f t="shared" si="71"/>
        <v>4.9400000000000004</v>
      </c>
      <c r="E2301" s="30">
        <v>13600</v>
      </c>
      <c r="F2301" s="62" t="s">
        <v>11772</v>
      </c>
      <c r="G2301" s="3" t="s">
        <v>13790</v>
      </c>
      <c r="H2301" s="176">
        <v>2</v>
      </c>
    </row>
    <row r="2302" spans="1:8">
      <c r="A2302" s="62">
        <v>2300</v>
      </c>
      <c r="B2302" s="173" t="s">
        <v>13987</v>
      </c>
      <c r="C2302" s="33" t="str">
        <f t="shared" si="70"/>
        <v>Yes</v>
      </c>
      <c r="D2302" s="30">
        <f t="shared" si="71"/>
        <v>0.91</v>
      </c>
      <c r="E2302" s="30">
        <v>2505</v>
      </c>
      <c r="F2302" s="62" t="s">
        <v>12411</v>
      </c>
      <c r="G2302" s="3" t="s">
        <v>13790</v>
      </c>
      <c r="H2302" s="176">
        <v>0.36842105263157893</v>
      </c>
    </row>
    <row r="2303" spans="1:8">
      <c r="A2303" s="62">
        <v>2301</v>
      </c>
      <c r="B2303" s="173" t="s">
        <v>13988</v>
      </c>
      <c r="C2303" s="33" t="str">
        <f t="shared" si="70"/>
        <v>No</v>
      </c>
      <c r="D2303" s="30">
        <f t="shared" si="71"/>
        <v>4.9400000000000004</v>
      </c>
      <c r="E2303" s="30">
        <v>13600</v>
      </c>
      <c r="F2303" s="62" t="s">
        <v>11777</v>
      </c>
      <c r="G2303" s="3" t="s">
        <v>13790</v>
      </c>
      <c r="H2303" s="176">
        <v>2</v>
      </c>
    </row>
    <row r="2304" spans="1:8">
      <c r="A2304" s="62">
        <v>2302</v>
      </c>
      <c r="B2304" s="191" t="s">
        <v>13989</v>
      </c>
      <c r="C2304" s="33" t="str">
        <f t="shared" si="70"/>
        <v>Yes</v>
      </c>
      <c r="D2304" s="30">
        <f t="shared" si="71"/>
        <v>2.6999999999999997</v>
      </c>
      <c r="E2304" s="30">
        <v>7433</v>
      </c>
      <c r="F2304" s="62" t="s">
        <v>12411</v>
      </c>
      <c r="G2304" s="3" t="s">
        <v>13790</v>
      </c>
      <c r="H2304" s="205">
        <v>1.0931174089068825</v>
      </c>
    </row>
    <row r="2305" spans="1:8">
      <c r="A2305" s="62">
        <v>2303</v>
      </c>
      <c r="B2305" s="173" t="s">
        <v>13990</v>
      </c>
      <c r="C2305" s="33" t="str">
        <f t="shared" si="70"/>
        <v>Yes</v>
      </c>
      <c r="D2305" s="30">
        <f t="shared" si="71"/>
        <v>3.56</v>
      </c>
      <c r="E2305" s="30">
        <v>9801</v>
      </c>
      <c r="F2305" s="62" t="s">
        <v>12411</v>
      </c>
      <c r="G2305" s="3" t="s">
        <v>13790</v>
      </c>
      <c r="H2305" s="176">
        <v>1.4412955465587043</v>
      </c>
    </row>
    <row r="2306" spans="1:8">
      <c r="A2306" s="62">
        <v>2304</v>
      </c>
      <c r="B2306" s="173" t="s">
        <v>13991</v>
      </c>
      <c r="C2306" s="33" t="str">
        <f t="shared" si="70"/>
        <v>Yes</v>
      </c>
      <c r="D2306" s="30">
        <f t="shared" si="71"/>
        <v>1.07</v>
      </c>
      <c r="E2306" s="30">
        <v>2946</v>
      </c>
      <c r="F2306" s="62" t="s">
        <v>12411</v>
      </c>
      <c r="G2306" s="3" t="s">
        <v>13790</v>
      </c>
      <c r="H2306" s="176">
        <v>0.4331983805668016</v>
      </c>
    </row>
    <row r="2307" spans="1:8">
      <c r="A2307" s="62">
        <v>2305</v>
      </c>
      <c r="B2307" s="173" t="s">
        <v>13992</v>
      </c>
      <c r="C2307" s="33" t="str">
        <f t="shared" ref="C2307:C2370" si="72">IF(H2307=2,"No","Yes")</f>
        <v>Yes</v>
      </c>
      <c r="D2307" s="30">
        <f t="shared" si="71"/>
        <v>1.05</v>
      </c>
      <c r="E2307" s="30">
        <v>2891</v>
      </c>
      <c r="F2307" s="62" t="s">
        <v>12411</v>
      </c>
      <c r="G2307" s="3" t="s">
        <v>13790</v>
      </c>
      <c r="H2307" s="176">
        <v>0.42510121457489874</v>
      </c>
    </row>
    <row r="2308" spans="1:8">
      <c r="A2308" s="62">
        <v>2306</v>
      </c>
      <c r="B2308" s="173" t="s">
        <v>13993</v>
      </c>
      <c r="C2308" s="33" t="str">
        <f t="shared" si="72"/>
        <v>No</v>
      </c>
      <c r="D2308" s="30">
        <f t="shared" ref="D2308:D2371" si="73">H2308*2.47</f>
        <v>4.9400000000000004</v>
      </c>
      <c r="E2308" s="30">
        <v>13600</v>
      </c>
      <c r="F2308" s="62" t="s">
        <v>11777</v>
      </c>
      <c r="G2308" s="3" t="s">
        <v>13790</v>
      </c>
      <c r="H2308" s="176">
        <v>2</v>
      </c>
    </row>
    <row r="2309" spans="1:8">
      <c r="A2309" s="62">
        <v>2307</v>
      </c>
      <c r="B2309" s="173" t="s">
        <v>13994</v>
      </c>
      <c r="C2309" s="33" t="str">
        <f t="shared" si="72"/>
        <v>Yes</v>
      </c>
      <c r="D2309" s="30">
        <f t="shared" si="73"/>
        <v>0.35</v>
      </c>
      <c r="E2309" s="30">
        <v>1000</v>
      </c>
      <c r="F2309" s="62" t="s">
        <v>12411</v>
      </c>
      <c r="G2309" s="3" t="s">
        <v>13790</v>
      </c>
      <c r="H2309" s="176">
        <v>0.14170040485829957</v>
      </c>
    </row>
    <row r="2310" spans="1:8">
      <c r="A2310" s="62">
        <v>2308</v>
      </c>
      <c r="B2310" s="173" t="s">
        <v>13994</v>
      </c>
      <c r="C2310" s="33" t="str">
        <f t="shared" si="72"/>
        <v>Yes</v>
      </c>
      <c r="D2310" s="30">
        <f t="shared" si="73"/>
        <v>1.3499999999999999</v>
      </c>
      <c r="E2310" s="30">
        <v>3717</v>
      </c>
      <c r="F2310" s="62" t="s">
        <v>12411</v>
      </c>
      <c r="G2310" s="3" t="s">
        <v>13790</v>
      </c>
      <c r="H2310" s="176">
        <v>0.54655870445344124</v>
      </c>
    </row>
    <row r="2311" spans="1:8">
      <c r="A2311" s="62">
        <v>2309</v>
      </c>
      <c r="B2311" s="173" t="s">
        <v>13995</v>
      </c>
      <c r="C2311" s="33" t="str">
        <f t="shared" si="72"/>
        <v>Yes</v>
      </c>
      <c r="D2311" s="30">
        <f t="shared" si="73"/>
        <v>0.81</v>
      </c>
      <c r="E2311" s="30">
        <v>2230</v>
      </c>
      <c r="F2311" s="62" t="s">
        <v>12411</v>
      </c>
      <c r="G2311" s="3" t="s">
        <v>13790</v>
      </c>
      <c r="H2311" s="176">
        <v>0.32793522267206476</v>
      </c>
    </row>
    <row r="2312" spans="1:8">
      <c r="A2312" s="62">
        <v>2310</v>
      </c>
      <c r="B2312" s="173" t="s">
        <v>13996</v>
      </c>
      <c r="C2312" s="33" t="str">
        <f t="shared" si="72"/>
        <v>Yes</v>
      </c>
      <c r="D2312" s="30">
        <f t="shared" si="73"/>
        <v>4.34</v>
      </c>
      <c r="E2312" s="30">
        <v>11948</v>
      </c>
      <c r="F2312" s="62" t="s">
        <v>11772</v>
      </c>
      <c r="G2312" s="3" t="s">
        <v>13790</v>
      </c>
      <c r="H2312" s="176">
        <v>1.7570850202429147</v>
      </c>
    </row>
    <row r="2313" spans="1:8">
      <c r="A2313" s="62">
        <v>2311</v>
      </c>
      <c r="B2313" s="173" t="s">
        <v>13997</v>
      </c>
      <c r="C2313" s="33" t="str">
        <f t="shared" si="72"/>
        <v>No</v>
      </c>
      <c r="D2313" s="30">
        <f t="shared" si="73"/>
        <v>4.9400000000000004</v>
      </c>
      <c r="E2313" s="30">
        <v>13600</v>
      </c>
      <c r="F2313" s="62" t="s">
        <v>12411</v>
      </c>
      <c r="G2313" s="3" t="s">
        <v>13790</v>
      </c>
      <c r="H2313" s="176">
        <v>2</v>
      </c>
    </row>
    <row r="2314" spans="1:8">
      <c r="A2314" s="62">
        <v>2312</v>
      </c>
      <c r="B2314" s="173" t="s">
        <v>13998</v>
      </c>
      <c r="C2314" s="33" t="str">
        <f t="shared" si="72"/>
        <v>Yes</v>
      </c>
      <c r="D2314" s="30">
        <f t="shared" si="73"/>
        <v>1.93</v>
      </c>
      <c r="E2314" s="30">
        <v>5313</v>
      </c>
      <c r="F2314" s="62" t="s">
        <v>12411</v>
      </c>
      <c r="G2314" s="3" t="s">
        <v>13790</v>
      </c>
      <c r="H2314" s="176">
        <v>0.78137651821862342</v>
      </c>
    </row>
    <row r="2315" spans="1:8">
      <c r="A2315" s="62">
        <v>2313</v>
      </c>
      <c r="B2315" s="173" t="s">
        <v>13999</v>
      </c>
      <c r="C2315" s="33" t="str">
        <f t="shared" si="72"/>
        <v>Yes</v>
      </c>
      <c r="D2315" s="30">
        <f t="shared" si="73"/>
        <v>1.1399999999999999</v>
      </c>
      <c r="E2315" s="30">
        <v>3138</v>
      </c>
      <c r="F2315" s="62" t="s">
        <v>12411</v>
      </c>
      <c r="G2315" s="3" t="s">
        <v>13790</v>
      </c>
      <c r="H2315" s="176">
        <v>0.46153846153846145</v>
      </c>
    </row>
    <row r="2316" spans="1:8">
      <c r="A2316" s="62">
        <v>2314</v>
      </c>
      <c r="B2316" s="173" t="s">
        <v>14000</v>
      </c>
      <c r="C2316" s="33" t="str">
        <f t="shared" si="72"/>
        <v>Yes</v>
      </c>
      <c r="D2316" s="30">
        <f t="shared" si="73"/>
        <v>4.16</v>
      </c>
      <c r="E2316" s="30">
        <v>11453</v>
      </c>
      <c r="F2316" s="62" t="s">
        <v>12411</v>
      </c>
      <c r="G2316" s="3" t="s">
        <v>13790</v>
      </c>
      <c r="H2316" s="176">
        <v>1.6842105263157894</v>
      </c>
    </row>
    <row r="2317" spans="1:8">
      <c r="A2317" s="62">
        <v>2315</v>
      </c>
      <c r="B2317" s="173" t="s">
        <v>14001</v>
      </c>
      <c r="C2317" s="33" t="str">
        <f t="shared" si="72"/>
        <v>Yes</v>
      </c>
      <c r="D2317" s="30">
        <f t="shared" si="73"/>
        <v>0.5</v>
      </c>
      <c r="E2317" s="30">
        <v>1377</v>
      </c>
      <c r="F2317" s="62" t="s">
        <v>12411</v>
      </c>
      <c r="G2317" s="3" t="s">
        <v>13790</v>
      </c>
      <c r="H2317" s="176">
        <v>0.20242914979757085</v>
      </c>
    </row>
    <row r="2318" spans="1:8">
      <c r="A2318" s="62">
        <v>2316</v>
      </c>
      <c r="B2318" s="173" t="s">
        <v>14002</v>
      </c>
      <c r="C2318" s="33" t="str">
        <f t="shared" si="72"/>
        <v>Yes</v>
      </c>
      <c r="D2318" s="30">
        <f t="shared" si="73"/>
        <v>1.3599999999999999</v>
      </c>
      <c r="E2318" s="30">
        <v>3744</v>
      </c>
      <c r="F2318" s="62" t="s">
        <v>12411</v>
      </c>
      <c r="G2318" s="3" t="s">
        <v>13790</v>
      </c>
      <c r="H2318" s="176">
        <v>0.55060728744939258</v>
      </c>
    </row>
    <row r="2319" spans="1:8">
      <c r="A2319" s="62">
        <v>2317</v>
      </c>
      <c r="B2319" s="173" t="s">
        <v>14003</v>
      </c>
      <c r="C2319" s="33" t="str">
        <f t="shared" si="72"/>
        <v>No</v>
      </c>
      <c r="D2319" s="30">
        <f t="shared" si="73"/>
        <v>4.9400000000000004</v>
      </c>
      <c r="E2319" s="30">
        <v>13600</v>
      </c>
      <c r="F2319" s="62" t="s">
        <v>12411</v>
      </c>
      <c r="G2319" s="3" t="s">
        <v>13790</v>
      </c>
      <c r="H2319" s="176">
        <v>2</v>
      </c>
    </row>
    <row r="2320" spans="1:8">
      <c r="A2320" s="62">
        <v>2318</v>
      </c>
      <c r="B2320" s="173" t="s">
        <v>14004</v>
      </c>
      <c r="C2320" s="33" t="str">
        <f t="shared" si="72"/>
        <v>No</v>
      </c>
      <c r="D2320" s="30">
        <f t="shared" si="73"/>
        <v>4.9400000000000004</v>
      </c>
      <c r="E2320" s="30">
        <v>13600</v>
      </c>
      <c r="F2320" s="62" t="s">
        <v>12411</v>
      </c>
      <c r="G2320" s="3" t="s">
        <v>13790</v>
      </c>
      <c r="H2320" s="176">
        <v>2</v>
      </c>
    </row>
    <row r="2321" spans="1:8">
      <c r="A2321" s="62">
        <v>2319</v>
      </c>
      <c r="B2321" s="173" t="s">
        <v>14005</v>
      </c>
      <c r="C2321" s="33" t="str">
        <f t="shared" si="72"/>
        <v>Yes</v>
      </c>
      <c r="D2321" s="30">
        <f t="shared" si="73"/>
        <v>0.69</v>
      </c>
      <c r="E2321" s="30">
        <v>1900</v>
      </c>
      <c r="F2321" s="62" t="s">
        <v>12411</v>
      </c>
      <c r="G2321" s="3" t="s">
        <v>13790</v>
      </c>
      <c r="H2321" s="176">
        <v>0.27935222672064774</v>
      </c>
    </row>
    <row r="2322" spans="1:8">
      <c r="A2322" s="62">
        <v>2320</v>
      </c>
      <c r="B2322" s="173" t="s">
        <v>14006</v>
      </c>
      <c r="C2322" s="33" t="str">
        <f t="shared" si="72"/>
        <v>Yes</v>
      </c>
      <c r="D2322" s="30">
        <f t="shared" si="73"/>
        <v>0.82000000000000017</v>
      </c>
      <c r="E2322" s="30">
        <v>2257</v>
      </c>
      <c r="F2322" s="62" t="s">
        <v>12411</v>
      </c>
      <c r="G2322" s="3" t="s">
        <v>13790</v>
      </c>
      <c r="H2322" s="176">
        <v>0.33198380566801622</v>
      </c>
    </row>
    <row r="2323" spans="1:8">
      <c r="A2323" s="62">
        <v>2321</v>
      </c>
      <c r="B2323" s="173" t="s">
        <v>14007</v>
      </c>
      <c r="C2323" s="33" t="str">
        <f t="shared" si="72"/>
        <v>Yes</v>
      </c>
      <c r="D2323" s="30">
        <f t="shared" si="73"/>
        <v>4</v>
      </c>
      <c r="E2323" s="30">
        <v>11012</v>
      </c>
      <c r="F2323" s="62" t="s">
        <v>12411</v>
      </c>
      <c r="G2323" s="3" t="s">
        <v>13790</v>
      </c>
      <c r="H2323" s="176">
        <v>1.6194331983805668</v>
      </c>
    </row>
    <row r="2324" spans="1:8">
      <c r="A2324" s="62">
        <v>2322</v>
      </c>
      <c r="B2324" s="173" t="s">
        <v>14008</v>
      </c>
      <c r="C2324" s="33" t="str">
        <f t="shared" si="72"/>
        <v>Yes</v>
      </c>
      <c r="D2324" s="30">
        <f t="shared" si="73"/>
        <v>1.4100000000000004</v>
      </c>
      <c r="E2324" s="30">
        <v>3882</v>
      </c>
      <c r="F2324" s="62" t="s">
        <v>12411</v>
      </c>
      <c r="G2324" s="3" t="s">
        <v>13790</v>
      </c>
      <c r="H2324" s="176">
        <v>0.57085020242914986</v>
      </c>
    </row>
    <row r="2325" spans="1:8">
      <c r="A2325" s="62">
        <v>2323</v>
      </c>
      <c r="B2325" s="173" t="s">
        <v>14009</v>
      </c>
      <c r="C2325" s="33" t="str">
        <f t="shared" si="72"/>
        <v>Yes</v>
      </c>
      <c r="D2325" s="30">
        <f t="shared" si="73"/>
        <v>2.2200000000000002</v>
      </c>
      <c r="E2325" s="30">
        <v>6112</v>
      </c>
      <c r="F2325" s="62" t="s">
        <v>12411</v>
      </c>
      <c r="G2325" s="3" t="s">
        <v>13790</v>
      </c>
      <c r="H2325" s="176">
        <v>0.89878542510121462</v>
      </c>
    </row>
    <row r="2326" spans="1:8">
      <c r="A2326" s="62">
        <v>2324</v>
      </c>
      <c r="B2326" s="173" t="s">
        <v>14010</v>
      </c>
      <c r="C2326" s="33" t="str">
        <f t="shared" si="72"/>
        <v>Yes</v>
      </c>
      <c r="D2326" s="30">
        <f t="shared" si="73"/>
        <v>1.41</v>
      </c>
      <c r="E2326" s="30">
        <v>3882</v>
      </c>
      <c r="F2326" s="62" t="s">
        <v>12411</v>
      </c>
      <c r="G2326" s="3" t="s">
        <v>13790</v>
      </c>
      <c r="H2326" s="176">
        <v>0.57085020242914974</v>
      </c>
    </row>
    <row r="2327" spans="1:8">
      <c r="A2327" s="62">
        <v>2325</v>
      </c>
      <c r="B2327" s="173" t="s">
        <v>14011</v>
      </c>
      <c r="C2327" s="33" t="str">
        <f t="shared" si="72"/>
        <v>Yes</v>
      </c>
      <c r="D2327" s="30">
        <f t="shared" si="73"/>
        <v>4.01</v>
      </c>
      <c r="E2327" s="30">
        <v>11040</v>
      </c>
      <c r="F2327" s="62" t="s">
        <v>12411</v>
      </c>
      <c r="G2327" s="3" t="s">
        <v>13790</v>
      </c>
      <c r="H2327" s="176">
        <v>1.6234817813765181</v>
      </c>
    </row>
    <row r="2328" spans="1:8">
      <c r="A2328" s="62">
        <v>2326</v>
      </c>
      <c r="B2328" s="173" t="s">
        <v>14012</v>
      </c>
      <c r="C2328" s="33" t="str">
        <f t="shared" si="72"/>
        <v>Yes</v>
      </c>
      <c r="D2328" s="30">
        <f t="shared" si="73"/>
        <v>1.6099999999999999</v>
      </c>
      <c r="E2328" s="30">
        <v>4432</v>
      </c>
      <c r="F2328" s="62" t="s">
        <v>12411</v>
      </c>
      <c r="G2328" s="3" t="s">
        <v>13790</v>
      </c>
      <c r="H2328" s="176">
        <v>0.65182186234817807</v>
      </c>
    </row>
    <row r="2329" spans="1:8">
      <c r="A2329" s="62">
        <v>2327</v>
      </c>
      <c r="B2329" s="173" t="s">
        <v>14013</v>
      </c>
      <c r="C2329" s="33" t="str">
        <f t="shared" si="72"/>
        <v>Yes</v>
      </c>
      <c r="D2329" s="30">
        <f t="shared" si="73"/>
        <v>1.03</v>
      </c>
      <c r="E2329" s="30">
        <v>2836</v>
      </c>
      <c r="F2329" s="62" t="s">
        <v>12411</v>
      </c>
      <c r="G2329" s="3" t="s">
        <v>13790</v>
      </c>
      <c r="H2329" s="176">
        <v>0.41700404858299595</v>
      </c>
    </row>
    <row r="2330" spans="1:8">
      <c r="A2330" s="62">
        <v>2328</v>
      </c>
      <c r="B2330" s="173" t="s">
        <v>14014</v>
      </c>
      <c r="C2330" s="33" t="str">
        <f t="shared" si="72"/>
        <v>Yes</v>
      </c>
      <c r="D2330" s="30">
        <f t="shared" si="73"/>
        <v>0.4</v>
      </c>
      <c r="E2330" s="30">
        <v>1101</v>
      </c>
      <c r="F2330" s="62" t="s">
        <v>12411</v>
      </c>
      <c r="G2330" s="3" t="s">
        <v>13790</v>
      </c>
      <c r="H2330" s="176">
        <v>0.16194331983805668</v>
      </c>
    </row>
    <row r="2331" spans="1:8">
      <c r="A2331" s="62">
        <v>2329</v>
      </c>
      <c r="B2331" s="173" t="s">
        <v>14015</v>
      </c>
      <c r="C2331" s="33" t="str">
        <f t="shared" si="72"/>
        <v>No</v>
      </c>
      <c r="D2331" s="30">
        <f t="shared" si="73"/>
        <v>4.9400000000000004</v>
      </c>
      <c r="E2331" s="30">
        <v>13600</v>
      </c>
      <c r="F2331" s="62" t="s">
        <v>12411</v>
      </c>
      <c r="G2331" s="3" t="s">
        <v>13790</v>
      </c>
      <c r="H2331" s="176">
        <v>2</v>
      </c>
    </row>
    <row r="2332" spans="1:8">
      <c r="A2332" s="62">
        <v>2330</v>
      </c>
      <c r="B2332" s="173" t="s">
        <v>14016</v>
      </c>
      <c r="C2332" s="33" t="str">
        <f t="shared" si="72"/>
        <v>No</v>
      </c>
      <c r="D2332" s="30">
        <f t="shared" si="73"/>
        <v>4.9400000000000004</v>
      </c>
      <c r="E2332" s="30">
        <v>13600</v>
      </c>
      <c r="F2332" s="62" t="s">
        <v>12411</v>
      </c>
      <c r="G2332" s="3" t="s">
        <v>13790</v>
      </c>
      <c r="H2332" s="176">
        <v>2</v>
      </c>
    </row>
    <row r="2333" spans="1:8">
      <c r="A2333" s="62">
        <v>2331</v>
      </c>
      <c r="B2333" s="173" t="s">
        <v>14017</v>
      </c>
      <c r="C2333" s="33" t="str">
        <f t="shared" si="72"/>
        <v>Yes</v>
      </c>
      <c r="D2333" s="30">
        <f t="shared" si="73"/>
        <v>1.05</v>
      </c>
      <c r="E2333" s="30">
        <v>2891</v>
      </c>
      <c r="F2333" s="62" t="s">
        <v>12411</v>
      </c>
      <c r="G2333" s="3" t="s">
        <v>13790</v>
      </c>
      <c r="H2333" s="176">
        <v>0.42510121457489874</v>
      </c>
    </row>
    <row r="2334" spans="1:8">
      <c r="A2334" s="62">
        <v>2332</v>
      </c>
      <c r="B2334" s="173" t="s">
        <v>14018</v>
      </c>
      <c r="C2334" s="33" t="str">
        <f t="shared" si="72"/>
        <v>Yes</v>
      </c>
      <c r="D2334" s="30">
        <f t="shared" si="73"/>
        <v>0.51</v>
      </c>
      <c r="E2334" s="30">
        <v>1404</v>
      </c>
      <c r="F2334" s="62" t="s">
        <v>12411</v>
      </c>
      <c r="G2334" s="3" t="s">
        <v>13790</v>
      </c>
      <c r="H2334" s="176">
        <v>0.20647773279352225</v>
      </c>
    </row>
    <row r="2335" spans="1:8">
      <c r="A2335" s="62">
        <v>2333</v>
      </c>
      <c r="B2335" s="173" t="s">
        <v>14019</v>
      </c>
      <c r="C2335" s="33" t="str">
        <f t="shared" si="72"/>
        <v>Yes</v>
      </c>
      <c r="D2335" s="30">
        <f t="shared" si="73"/>
        <v>3.54</v>
      </c>
      <c r="E2335" s="30">
        <v>9746</v>
      </c>
      <c r="F2335" s="62" t="s">
        <v>12411</v>
      </c>
      <c r="G2335" s="3" t="s">
        <v>13790</v>
      </c>
      <c r="H2335" s="176">
        <v>1.4331983805668016</v>
      </c>
    </row>
    <row r="2336" spans="1:8">
      <c r="A2336" s="62">
        <v>2334</v>
      </c>
      <c r="B2336" s="173" t="s">
        <v>14020</v>
      </c>
      <c r="C2336" s="33" t="str">
        <f t="shared" si="72"/>
        <v>Yes</v>
      </c>
      <c r="D2336" s="30">
        <f t="shared" si="73"/>
        <v>0.24</v>
      </c>
      <c r="E2336" s="30">
        <v>1000</v>
      </c>
      <c r="F2336" s="62" t="s">
        <v>12411</v>
      </c>
      <c r="G2336" s="3" t="s">
        <v>13790</v>
      </c>
      <c r="H2336" s="176">
        <v>9.7165991902833995E-2</v>
      </c>
    </row>
    <row r="2337" spans="1:8">
      <c r="A2337" s="62">
        <v>2335</v>
      </c>
      <c r="B2337" s="173" t="s">
        <v>14021</v>
      </c>
      <c r="C2337" s="33" t="str">
        <f t="shared" si="72"/>
        <v>No</v>
      </c>
      <c r="D2337" s="30">
        <f t="shared" si="73"/>
        <v>4.9400000000000004</v>
      </c>
      <c r="E2337" s="30">
        <v>13600</v>
      </c>
      <c r="F2337" s="62" t="s">
        <v>12411</v>
      </c>
      <c r="G2337" s="3" t="s">
        <v>13790</v>
      </c>
      <c r="H2337" s="176">
        <v>2</v>
      </c>
    </row>
    <row r="2338" spans="1:8">
      <c r="A2338" s="62">
        <v>2336</v>
      </c>
      <c r="B2338" s="173" t="s">
        <v>3187</v>
      </c>
      <c r="C2338" s="33" t="str">
        <f t="shared" si="72"/>
        <v>No</v>
      </c>
      <c r="D2338" s="30">
        <f t="shared" si="73"/>
        <v>4.9400000000000004</v>
      </c>
      <c r="E2338" s="30">
        <v>13600</v>
      </c>
      <c r="F2338" s="62" t="s">
        <v>12411</v>
      </c>
      <c r="G2338" s="3" t="s">
        <v>13790</v>
      </c>
      <c r="H2338" s="176">
        <v>2</v>
      </c>
    </row>
    <row r="2339" spans="1:8">
      <c r="A2339" s="62">
        <v>2337</v>
      </c>
      <c r="B2339" s="173" t="s">
        <v>14022</v>
      </c>
      <c r="C2339" s="33" t="str">
        <f t="shared" si="72"/>
        <v>Yes</v>
      </c>
      <c r="D2339" s="30">
        <f t="shared" si="73"/>
        <v>1.3</v>
      </c>
      <c r="E2339" s="30">
        <v>3579</v>
      </c>
      <c r="F2339" s="62" t="s">
        <v>12411</v>
      </c>
      <c r="G2339" s="3" t="s">
        <v>13790</v>
      </c>
      <c r="H2339" s="176">
        <v>0.52631578947368418</v>
      </c>
    </row>
    <row r="2340" spans="1:8">
      <c r="A2340" s="62">
        <v>2338</v>
      </c>
      <c r="B2340" s="173" t="s">
        <v>14023</v>
      </c>
      <c r="C2340" s="33" t="str">
        <f t="shared" si="72"/>
        <v>Yes</v>
      </c>
      <c r="D2340" s="30">
        <f t="shared" si="73"/>
        <v>0.7</v>
      </c>
      <c r="E2340" s="30">
        <v>1927</v>
      </c>
      <c r="F2340" s="62" t="s">
        <v>12411</v>
      </c>
      <c r="G2340" s="3" t="s">
        <v>13790</v>
      </c>
      <c r="H2340" s="176">
        <v>0.28340080971659914</v>
      </c>
    </row>
    <row r="2341" spans="1:8">
      <c r="A2341" s="62">
        <v>2339</v>
      </c>
      <c r="B2341" s="173" t="s">
        <v>14024</v>
      </c>
      <c r="C2341" s="33" t="str">
        <f t="shared" si="72"/>
        <v>Yes</v>
      </c>
      <c r="D2341" s="30">
        <f t="shared" si="73"/>
        <v>0.5</v>
      </c>
      <c r="E2341" s="30">
        <v>1377</v>
      </c>
      <c r="F2341" s="62" t="s">
        <v>12411</v>
      </c>
      <c r="G2341" s="3" t="s">
        <v>13790</v>
      </c>
      <c r="H2341" s="176">
        <v>0.20242914979757085</v>
      </c>
    </row>
    <row r="2342" spans="1:8">
      <c r="A2342" s="62">
        <v>2340</v>
      </c>
      <c r="B2342" s="173" t="s">
        <v>14025</v>
      </c>
      <c r="C2342" s="33" t="str">
        <f t="shared" si="72"/>
        <v>Yes</v>
      </c>
      <c r="D2342" s="30">
        <f t="shared" si="73"/>
        <v>0.87000000000000011</v>
      </c>
      <c r="E2342" s="30">
        <v>2395</v>
      </c>
      <c r="F2342" s="62" t="s">
        <v>12411</v>
      </c>
      <c r="G2342" s="3" t="s">
        <v>13790</v>
      </c>
      <c r="H2342" s="176">
        <v>0.35222672064777327</v>
      </c>
    </row>
    <row r="2343" spans="1:8">
      <c r="A2343" s="62">
        <v>2341</v>
      </c>
      <c r="B2343" s="173" t="s">
        <v>14026</v>
      </c>
      <c r="C2343" s="33" t="str">
        <f t="shared" si="72"/>
        <v>No</v>
      </c>
      <c r="D2343" s="30">
        <f t="shared" si="73"/>
        <v>4.9400000000000004</v>
      </c>
      <c r="E2343" s="30">
        <v>13600</v>
      </c>
      <c r="F2343" s="62" t="s">
        <v>12411</v>
      </c>
      <c r="G2343" s="3" t="s">
        <v>13790</v>
      </c>
      <c r="H2343" s="176">
        <v>2</v>
      </c>
    </row>
    <row r="2344" spans="1:8">
      <c r="A2344" s="62">
        <v>2342</v>
      </c>
      <c r="B2344" s="173" t="s">
        <v>14027</v>
      </c>
      <c r="C2344" s="33" t="str">
        <f t="shared" si="72"/>
        <v>Yes</v>
      </c>
      <c r="D2344" s="30">
        <f t="shared" si="73"/>
        <v>1.3599999999999999</v>
      </c>
      <c r="E2344" s="30">
        <v>3744</v>
      </c>
      <c r="F2344" s="62" t="s">
        <v>12411</v>
      </c>
      <c r="G2344" s="3" t="s">
        <v>13790</v>
      </c>
      <c r="H2344" s="176">
        <v>0.55060728744939258</v>
      </c>
    </row>
    <row r="2345" spans="1:8">
      <c r="A2345" s="62">
        <v>2343</v>
      </c>
      <c r="B2345" s="173" t="s">
        <v>14027</v>
      </c>
      <c r="C2345" s="33" t="str">
        <f t="shared" si="72"/>
        <v>No</v>
      </c>
      <c r="D2345" s="30">
        <f t="shared" si="73"/>
        <v>4.9400000000000004</v>
      </c>
      <c r="E2345" s="30">
        <v>13600</v>
      </c>
      <c r="F2345" s="62" t="s">
        <v>12411</v>
      </c>
      <c r="G2345" s="3" t="s">
        <v>13790</v>
      </c>
      <c r="H2345" s="176">
        <v>2</v>
      </c>
    </row>
    <row r="2346" spans="1:8">
      <c r="A2346" s="62">
        <v>2344</v>
      </c>
      <c r="B2346" s="173" t="s">
        <v>14028</v>
      </c>
      <c r="C2346" s="33" t="str">
        <f t="shared" si="72"/>
        <v>Yes</v>
      </c>
      <c r="D2346" s="30">
        <f t="shared" si="73"/>
        <v>3.9400000000000004</v>
      </c>
      <c r="E2346" s="30">
        <v>10847</v>
      </c>
      <c r="F2346" s="62" t="s">
        <v>12411</v>
      </c>
      <c r="G2346" s="3" t="s">
        <v>13790</v>
      </c>
      <c r="H2346" s="176">
        <v>1.5951417004048583</v>
      </c>
    </row>
    <row r="2347" spans="1:8">
      <c r="A2347" s="62">
        <v>2345</v>
      </c>
      <c r="B2347" s="173" t="s">
        <v>14029</v>
      </c>
      <c r="C2347" s="33" t="str">
        <f t="shared" si="72"/>
        <v>No</v>
      </c>
      <c r="D2347" s="30">
        <f t="shared" si="73"/>
        <v>4.9400000000000004</v>
      </c>
      <c r="E2347" s="30">
        <v>13600</v>
      </c>
      <c r="F2347" s="62" t="s">
        <v>12411</v>
      </c>
      <c r="G2347" s="3" t="s">
        <v>13790</v>
      </c>
      <c r="H2347" s="176">
        <v>2</v>
      </c>
    </row>
    <row r="2348" spans="1:8">
      <c r="A2348" s="62">
        <v>2346</v>
      </c>
      <c r="B2348" s="173" t="s">
        <v>14030</v>
      </c>
      <c r="C2348" s="33" t="str">
        <f t="shared" si="72"/>
        <v>Yes</v>
      </c>
      <c r="D2348" s="30">
        <f t="shared" si="73"/>
        <v>1.3499999999999999</v>
      </c>
      <c r="E2348" s="30">
        <v>3717</v>
      </c>
      <c r="F2348" s="62" t="s">
        <v>12411</v>
      </c>
      <c r="G2348" s="3" t="s">
        <v>13790</v>
      </c>
      <c r="H2348" s="176">
        <v>0.54655870445344124</v>
      </c>
    </row>
    <row r="2349" spans="1:8">
      <c r="A2349" s="62">
        <v>2347</v>
      </c>
      <c r="B2349" s="173" t="s">
        <v>14031</v>
      </c>
      <c r="C2349" s="33" t="str">
        <f t="shared" si="72"/>
        <v>Yes</v>
      </c>
      <c r="D2349" s="30">
        <f t="shared" si="73"/>
        <v>2.8399999999999994</v>
      </c>
      <c r="E2349" s="30">
        <v>7819</v>
      </c>
      <c r="F2349" s="62" t="s">
        <v>12411</v>
      </c>
      <c r="G2349" s="3" t="s">
        <v>13790</v>
      </c>
      <c r="H2349" s="176">
        <v>1.1497975708502022</v>
      </c>
    </row>
    <row r="2350" spans="1:8">
      <c r="A2350" s="62">
        <v>2348</v>
      </c>
      <c r="B2350" s="173" t="s">
        <v>14032</v>
      </c>
      <c r="C2350" s="33" t="str">
        <f t="shared" si="72"/>
        <v>Yes</v>
      </c>
      <c r="D2350" s="30">
        <f t="shared" si="73"/>
        <v>2.91</v>
      </c>
      <c r="E2350" s="30">
        <v>8011</v>
      </c>
      <c r="F2350" s="62" t="s">
        <v>12411</v>
      </c>
      <c r="G2350" s="3" t="s">
        <v>13790</v>
      </c>
      <c r="H2350" s="176">
        <v>1.1781376518218623</v>
      </c>
    </row>
    <row r="2351" spans="1:8">
      <c r="A2351" s="62">
        <v>2349</v>
      </c>
      <c r="B2351" s="173" t="s">
        <v>14033</v>
      </c>
      <c r="C2351" s="33" t="str">
        <f t="shared" si="72"/>
        <v>No</v>
      </c>
      <c r="D2351" s="30">
        <f t="shared" si="73"/>
        <v>4.9400000000000004</v>
      </c>
      <c r="E2351" s="30">
        <v>13600</v>
      </c>
      <c r="F2351" s="62" t="s">
        <v>12411</v>
      </c>
      <c r="G2351" s="3" t="s">
        <v>13790</v>
      </c>
      <c r="H2351" s="176">
        <v>2</v>
      </c>
    </row>
    <row r="2352" spans="1:8">
      <c r="A2352" s="62">
        <v>2350</v>
      </c>
      <c r="B2352" s="173" t="s">
        <v>14034</v>
      </c>
      <c r="C2352" s="33" t="str">
        <f t="shared" si="72"/>
        <v>Yes</v>
      </c>
      <c r="D2352" s="30">
        <f t="shared" si="73"/>
        <v>0.7</v>
      </c>
      <c r="E2352" s="30">
        <v>1927</v>
      </c>
      <c r="F2352" s="62" t="s">
        <v>12411</v>
      </c>
      <c r="G2352" s="3" t="s">
        <v>13790</v>
      </c>
      <c r="H2352" s="176">
        <v>0.28340080971659914</v>
      </c>
    </row>
    <row r="2353" spans="1:8">
      <c r="A2353" s="62">
        <v>2351</v>
      </c>
      <c r="B2353" s="173" t="s">
        <v>14035</v>
      </c>
      <c r="C2353" s="33" t="str">
        <f t="shared" si="72"/>
        <v>Yes</v>
      </c>
      <c r="D2353" s="30">
        <f t="shared" si="73"/>
        <v>1.49</v>
      </c>
      <c r="E2353" s="30">
        <v>4102</v>
      </c>
      <c r="F2353" s="62" t="s">
        <v>12411</v>
      </c>
      <c r="G2353" s="3" t="s">
        <v>13790</v>
      </c>
      <c r="H2353" s="176">
        <v>0.60323886639676105</v>
      </c>
    </row>
    <row r="2354" spans="1:8">
      <c r="A2354" s="62">
        <v>2352</v>
      </c>
      <c r="B2354" s="173" t="s">
        <v>14036</v>
      </c>
      <c r="C2354" s="33" t="str">
        <f t="shared" si="72"/>
        <v>Yes</v>
      </c>
      <c r="D2354" s="30">
        <f t="shared" si="73"/>
        <v>1.04</v>
      </c>
      <c r="E2354" s="30">
        <v>2863</v>
      </c>
      <c r="F2354" s="62" t="s">
        <v>12411</v>
      </c>
      <c r="G2354" s="3" t="s">
        <v>13790</v>
      </c>
      <c r="H2354" s="176">
        <v>0.42105263157894735</v>
      </c>
    </row>
    <row r="2355" spans="1:8">
      <c r="A2355" s="62">
        <v>2353</v>
      </c>
      <c r="B2355" s="173" t="s">
        <v>14037</v>
      </c>
      <c r="C2355" s="33" t="str">
        <f t="shared" si="72"/>
        <v>Yes</v>
      </c>
      <c r="D2355" s="30">
        <f t="shared" si="73"/>
        <v>1.3199999999999998</v>
      </c>
      <c r="E2355" s="30">
        <v>3634</v>
      </c>
      <c r="F2355" s="62" t="s">
        <v>11777</v>
      </c>
      <c r="G2355" s="3" t="s">
        <v>13790</v>
      </c>
      <c r="H2355" s="176">
        <v>0.53441295546558698</v>
      </c>
    </row>
    <row r="2356" spans="1:8">
      <c r="A2356" s="62">
        <v>2354</v>
      </c>
      <c r="B2356" s="173" t="s">
        <v>14038</v>
      </c>
      <c r="C2356" s="33" t="str">
        <f t="shared" si="72"/>
        <v>Yes</v>
      </c>
      <c r="D2356" s="30">
        <f t="shared" si="73"/>
        <v>2.6599999999999997</v>
      </c>
      <c r="E2356" s="30">
        <v>7323</v>
      </c>
      <c r="F2356" s="62" t="s">
        <v>12411</v>
      </c>
      <c r="G2356" s="3" t="s">
        <v>13790</v>
      </c>
      <c r="H2356" s="176">
        <v>1.0769230769230766</v>
      </c>
    </row>
    <row r="2357" spans="1:8">
      <c r="A2357" s="62">
        <v>2355</v>
      </c>
      <c r="B2357" s="173" t="s">
        <v>14039</v>
      </c>
      <c r="C2357" s="33" t="str">
        <f t="shared" si="72"/>
        <v>Yes</v>
      </c>
      <c r="D2357" s="30">
        <f t="shared" si="73"/>
        <v>3.52</v>
      </c>
      <c r="E2357" s="30">
        <v>9691</v>
      </c>
      <c r="F2357" s="62" t="s">
        <v>12411</v>
      </c>
      <c r="G2357" s="3" t="s">
        <v>13790</v>
      </c>
      <c r="H2357" s="176">
        <v>1.4251012145748987</v>
      </c>
    </row>
    <row r="2358" spans="1:8">
      <c r="A2358" s="62">
        <v>2356</v>
      </c>
      <c r="B2358" s="173" t="s">
        <v>14040</v>
      </c>
      <c r="C2358" s="33" t="str">
        <f t="shared" si="72"/>
        <v>Yes</v>
      </c>
      <c r="D2358" s="30">
        <f t="shared" si="73"/>
        <v>1.3199999999999998</v>
      </c>
      <c r="E2358" s="30">
        <v>3634</v>
      </c>
      <c r="F2358" s="62" t="s">
        <v>12411</v>
      </c>
      <c r="G2358" s="3" t="s">
        <v>13790</v>
      </c>
      <c r="H2358" s="176">
        <v>0.53441295546558698</v>
      </c>
    </row>
    <row r="2359" spans="1:8">
      <c r="A2359" s="62">
        <v>2357</v>
      </c>
      <c r="B2359" s="173" t="s">
        <v>14041</v>
      </c>
      <c r="C2359" s="33" t="str">
        <f t="shared" si="72"/>
        <v>No</v>
      </c>
      <c r="D2359" s="30">
        <f t="shared" si="73"/>
        <v>4.9400000000000004</v>
      </c>
      <c r="E2359" s="30">
        <v>13600</v>
      </c>
      <c r="F2359" s="62" t="s">
        <v>12411</v>
      </c>
      <c r="G2359" s="3" t="s">
        <v>13790</v>
      </c>
      <c r="H2359" s="176">
        <v>2</v>
      </c>
    </row>
    <row r="2360" spans="1:8">
      <c r="A2360" s="62">
        <v>2358</v>
      </c>
      <c r="B2360" s="173" t="s">
        <v>14042</v>
      </c>
      <c r="C2360" s="33" t="str">
        <f t="shared" si="72"/>
        <v>Yes</v>
      </c>
      <c r="D2360" s="30">
        <f t="shared" si="73"/>
        <v>1.66</v>
      </c>
      <c r="E2360" s="30">
        <v>4570</v>
      </c>
      <c r="F2360" s="62" t="s">
        <v>12411</v>
      </c>
      <c r="G2360" s="3" t="s">
        <v>13790</v>
      </c>
      <c r="H2360" s="176">
        <v>0.67206477732793513</v>
      </c>
    </row>
    <row r="2361" spans="1:8">
      <c r="A2361" s="62">
        <v>2359</v>
      </c>
      <c r="B2361" s="173" t="s">
        <v>14043</v>
      </c>
      <c r="C2361" s="33" t="str">
        <f t="shared" si="72"/>
        <v>Yes</v>
      </c>
      <c r="D2361" s="30">
        <f t="shared" si="73"/>
        <v>2.6999999999999997</v>
      </c>
      <c r="E2361" s="30">
        <v>7433</v>
      </c>
      <c r="F2361" s="62" t="s">
        <v>12411</v>
      </c>
      <c r="G2361" s="3" t="s">
        <v>13790</v>
      </c>
      <c r="H2361" s="176">
        <v>1.0931174089068825</v>
      </c>
    </row>
    <row r="2362" spans="1:8">
      <c r="A2362" s="62">
        <v>2360</v>
      </c>
      <c r="B2362" s="173" t="s">
        <v>14044</v>
      </c>
      <c r="C2362" s="33" t="str">
        <f t="shared" si="72"/>
        <v>Yes</v>
      </c>
      <c r="D2362" s="30">
        <f t="shared" si="73"/>
        <v>0.51</v>
      </c>
      <c r="E2362" s="30">
        <v>1404</v>
      </c>
      <c r="F2362" s="62" t="s">
        <v>12411</v>
      </c>
      <c r="G2362" s="3" t="s">
        <v>13790</v>
      </c>
      <c r="H2362" s="176">
        <v>0.20647773279352225</v>
      </c>
    </row>
    <row r="2363" spans="1:8">
      <c r="A2363" s="62">
        <v>2361</v>
      </c>
      <c r="B2363" s="173" t="s">
        <v>14045</v>
      </c>
      <c r="C2363" s="33" t="str">
        <f t="shared" si="72"/>
        <v>Yes</v>
      </c>
      <c r="D2363" s="30">
        <f t="shared" si="73"/>
        <v>1.73</v>
      </c>
      <c r="E2363" s="30">
        <v>4763</v>
      </c>
      <c r="F2363" s="62" t="s">
        <v>12411</v>
      </c>
      <c r="G2363" s="3" t="s">
        <v>13790</v>
      </c>
      <c r="H2363" s="176">
        <v>0.70040485829959509</v>
      </c>
    </row>
    <row r="2364" spans="1:8">
      <c r="A2364" s="62">
        <v>2362</v>
      </c>
      <c r="B2364" s="173" t="s">
        <v>14046</v>
      </c>
      <c r="C2364" s="33" t="str">
        <f t="shared" si="72"/>
        <v>Yes</v>
      </c>
      <c r="D2364" s="30">
        <f t="shared" si="73"/>
        <v>1.9100000000000001</v>
      </c>
      <c r="E2364" s="30">
        <v>5258</v>
      </c>
      <c r="F2364" s="62" t="s">
        <v>12411</v>
      </c>
      <c r="G2364" s="3" t="s">
        <v>13790</v>
      </c>
      <c r="H2364" s="176">
        <v>0.77327935222672062</v>
      </c>
    </row>
    <row r="2365" spans="1:8">
      <c r="A2365" s="62">
        <v>2363</v>
      </c>
      <c r="B2365" s="173" t="s">
        <v>14047</v>
      </c>
      <c r="C2365" s="33" t="str">
        <f t="shared" si="72"/>
        <v>Yes</v>
      </c>
      <c r="D2365" s="30">
        <f t="shared" si="73"/>
        <v>0.83999999999999986</v>
      </c>
      <c r="E2365" s="30">
        <v>2313</v>
      </c>
      <c r="F2365" s="62" t="s">
        <v>12411</v>
      </c>
      <c r="G2365" s="3" t="s">
        <v>13790</v>
      </c>
      <c r="H2365" s="176">
        <v>0.34008097165991896</v>
      </c>
    </row>
    <row r="2366" spans="1:8">
      <c r="A2366" s="62">
        <v>2364</v>
      </c>
      <c r="B2366" s="173" t="s">
        <v>14047</v>
      </c>
      <c r="C2366" s="33" t="str">
        <f t="shared" si="72"/>
        <v>Yes</v>
      </c>
      <c r="D2366" s="30">
        <f t="shared" si="73"/>
        <v>2.5499999999999998</v>
      </c>
      <c r="E2366" s="30">
        <v>7020</v>
      </c>
      <c r="F2366" s="62" t="s">
        <v>12411</v>
      </c>
      <c r="G2366" s="3" t="s">
        <v>13790</v>
      </c>
      <c r="H2366" s="176">
        <v>1.0323886639676112</v>
      </c>
    </row>
    <row r="2367" spans="1:8">
      <c r="A2367" s="62">
        <v>2365</v>
      </c>
      <c r="B2367" s="173" t="s">
        <v>14048</v>
      </c>
      <c r="C2367" s="33" t="str">
        <f t="shared" si="72"/>
        <v>Yes</v>
      </c>
      <c r="D2367" s="30">
        <f t="shared" si="73"/>
        <v>0.62</v>
      </c>
      <c r="E2367" s="30">
        <v>1707</v>
      </c>
      <c r="F2367" s="62" t="s">
        <v>12411</v>
      </c>
      <c r="G2367" s="3" t="s">
        <v>13790</v>
      </c>
      <c r="H2367" s="176">
        <v>0.25101214574898784</v>
      </c>
    </row>
    <row r="2368" spans="1:8">
      <c r="A2368" s="62">
        <v>2366</v>
      </c>
      <c r="B2368" s="173" t="s">
        <v>14049</v>
      </c>
      <c r="C2368" s="33" t="str">
        <f t="shared" si="72"/>
        <v>Yes</v>
      </c>
      <c r="D2368" s="30">
        <f t="shared" si="73"/>
        <v>1.26</v>
      </c>
      <c r="E2368" s="30">
        <v>3469</v>
      </c>
      <c r="F2368" s="62" t="s">
        <v>12411</v>
      </c>
      <c r="G2368" s="3" t="s">
        <v>13790</v>
      </c>
      <c r="H2368" s="176">
        <v>0.51012145748987847</v>
      </c>
    </row>
    <row r="2369" spans="1:8">
      <c r="A2369" s="62">
        <v>2367</v>
      </c>
      <c r="B2369" s="173" t="s">
        <v>14050</v>
      </c>
      <c r="C2369" s="33" t="str">
        <f t="shared" si="72"/>
        <v>No</v>
      </c>
      <c r="D2369" s="30">
        <f t="shared" si="73"/>
        <v>4.9400000000000004</v>
      </c>
      <c r="E2369" s="30">
        <v>13600</v>
      </c>
      <c r="F2369" s="62" t="s">
        <v>12411</v>
      </c>
      <c r="G2369" s="3" t="s">
        <v>13790</v>
      </c>
      <c r="H2369" s="176">
        <v>2</v>
      </c>
    </row>
    <row r="2370" spans="1:8">
      <c r="A2370" s="62">
        <v>2368</v>
      </c>
      <c r="B2370" s="173" t="s">
        <v>3186</v>
      </c>
      <c r="C2370" s="33" t="str">
        <f t="shared" si="72"/>
        <v>Yes</v>
      </c>
      <c r="D2370" s="30">
        <f t="shared" si="73"/>
        <v>3.14</v>
      </c>
      <c r="E2370" s="30">
        <v>8645</v>
      </c>
      <c r="F2370" s="62" t="s">
        <v>12411</v>
      </c>
      <c r="G2370" s="3" t="s">
        <v>13790</v>
      </c>
      <c r="H2370" s="176">
        <v>1.2712550607287449</v>
      </c>
    </row>
    <row r="2371" spans="1:8">
      <c r="A2371" s="62">
        <v>2369</v>
      </c>
      <c r="B2371" s="173" t="s">
        <v>14051</v>
      </c>
      <c r="C2371" s="33" t="str">
        <f t="shared" ref="C2371:C2434" si="74">IF(H2371=2,"No","Yes")</f>
        <v>Yes</v>
      </c>
      <c r="D2371" s="30">
        <f t="shared" si="73"/>
        <v>4.74</v>
      </c>
      <c r="E2371" s="30">
        <v>13049</v>
      </c>
      <c r="F2371" s="62" t="s">
        <v>12411</v>
      </c>
      <c r="G2371" s="3" t="s">
        <v>13790</v>
      </c>
      <c r="H2371" s="176">
        <v>1.9190283400809716</v>
      </c>
    </row>
    <row r="2372" spans="1:8">
      <c r="A2372" s="62">
        <v>2370</v>
      </c>
      <c r="B2372" s="173" t="s">
        <v>14052</v>
      </c>
      <c r="C2372" s="33" t="str">
        <f t="shared" si="74"/>
        <v>Yes</v>
      </c>
      <c r="D2372" s="30">
        <f t="shared" ref="D2372:D2435" si="75">H2372*2.47</f>
        <v>2.68</v>
      </c>
      <c r="E2372" s="30">
        <v>7378</v>
      </c>
      <c r="F2372" s="62" t="s">
        <v>12411</v>
      </c>
      <c r="G2372" s="3" t="s">
        <v>13790</v>
      </c>
      <c r="H2372" s="176">
        <v>1.0850202429149798</v>
      </c>
    </row>
    <row r="2373" spans="1:8">
      <c r="A2373" s="62">
        <v>2371</v>
      </c>
      <c r="B2373" s="173" t="s">
        <v>14053</v>
      </c>
      <c r="C2373" s="33" t="str">
        <f t="shared" si="74"/>
        <v>Yes</v>
      </c>
      <c r="D2373" s="30">
        <f t="shared" si="75"/>
        <v>1.25</v>
      </c>
      <c r="E2373" s="30">
        <v>3441</v>
      </c>
      <c r="F2373" s="62" t="s">
        <v>12411</v>
      </c>
      <c r="G2373" s="3" t="s">
        <v>13790</v>
      </c>
      <c r="H2373" s="176">
        <v>0.50607287449392713</v>
      </c>
    </row>
    <row r="2374" spans="1:8">
      <c r="A2374" s="62">
        <v>2372</v>
      </c>
      <c r="B2374" s="173" t="s">
        <v>14054</v>
      </c>
      <c r="C2374" s="33" t="str">
        <f t="shared" si="74"/>
        <v>Yes</v>
      </c>
      <c r="D2374" s="30">
        <f t="shared" si="75"/>
        <v>1.41</v>
      </c>
      <c r="E2374" s="30">
        <v>3882</v>
      </c>
      <c r="F2374" s="62" t="s">
        <v>12411</v>
      </c>
      <c r="G2374" s="3" t="s">
        <v>13790</v>
      </c>
      <c r="H2374" s="176">
        <v>0.57085020242914974</v>
      </c>
    </row>
    <row r="2375" spans="1:8">
      <c r="A2375" s="62">
        <v>2373</v>
      </c>
      <c r="B2375" s="173" t="s">
        <v>14055</v>
      </c>
      <c r="C2375" s="33" t="str">
        <f t="shared" si="74"/>
        <v>Yes</v>
      </c>
      <c r="D2375" s="30">
        <f t="shared" si="75"/>
        <v>3.51</v>
      </c>
      <c r="E2375" s="30">
        <v>9663</v>
      </c>
      <c r="F2375" s="62" t="s">
        <v>12411</v>
      </c>
      <c r="G2375" s="3" t="s">
        <v>13790</v>
      </c>
      <c r="H2375" s="176">
        <v>1.4210526315789471</v>
      </c>
    </row>
    <row r="2376" spans="1:8">
      <c r="A2376" s="62">
        <v>2374</v>
      </c>
      <c r="B2376" s="173" t="s">
        <v>14056</v>
      </c>
      <c r="C2376" s="33" t="str">
        <f t="shared" si="74"/>
        <v>Yes</v>
      </c>
      <c r="D2376" s="30">
        <f t="shared" si="75"/>
        <v>0.77</v>
      </c>
      <c r="E2376" s="30">
        <v>2120</v>
      </c>
      <c r="F2376" s="62" t="s">
        <v>12411</v>
      </c>
      <c r="G2376" s="3" t="s">
        <v>13790</v>
      </c>
      <c r="H2376" s="176">
        <v>0.31174089068825911</v>
      </c>
    </row>
    <row r="2377" spans="1:8">
      <c r="A2377" s="62">
        <v>2375</v>
      </c>
      <c r="B2377" s="173" t="s">
        <v>14057</v>
      </c>
      <c r="C2377" s="33" t="str">
        <f t="shared" si="74"/>
        <v>Yes</v>
      </c>
      <c r="D2377" s="30">
        <f t="shared" si="75"/>
        <v>2.23</v>
      </c>
      <c r="E2377" s="30">
        <v>6139</v>
      </c>
      <c r="F2377" s="62" t="s">
        <v>12411</v>
      </c>
      <c r="G2377" s="3" t="s">
        <v>13790</v>
      </c>
      <c r="H2377" s="176">
        <v>0.90283400809716596</v>
      </c>
    </row>
    <row r="2378" spans="1:8">
      <c r="A2378" s="62">
        <v>2376</v>
      </c>
      <c r="B2378" s="173" t="s">
        <v>14058</v>
      </c>
      <c r="C2378" s="33" t="str">
        <f t="shared" si="74"/>
        <v>Yes</v>
      </c>
      <c r="D2378" s="30">
        <f t="shared" si="75"/>
        <v>4.05</v>
      </c>
      <c r="E2378" s="30">
        <v>11150</v>
      </c>
      <c r="F2378" s="62" t="s">
        <v>11772</v>
      </c>
      <c r="G2378" s="3" t="s">
        <v>13790</v>
      </c>
      <c r="H2378" s="176">
        <v>1.6396761133603237</v>
      </c>
    </row>
    <row r="2379" spans="1:8">
      <c r="A2379" s="62">
        <v>2377</v>
      </c>
      <c r="B2379" s="173" t="s">
        <v>14059</v>
      </c>
      <c r="C2379" s="33" t="str">
        <f t="shared" si="74"/>
        <v>Yes</v>
      </c>
      <c r="D2379" s="30">
        <f t="shared" si="75"/>
        <v>2.56</v>
      </c>
      <c r="E2379" s="30">
        <v>7048</v>
      </c>
      <c r="F2379" s="62" t="s">
        <v>12411</v>
      </c>
      <c r="G2379" s="3" t="s">
        <v>13790</v>
      </c>
      <c r="H2379" s="176">
        <v>1.0364372469635628</v>
      </c>
    </row>
    <row r="2380" spans="1:8">
      <c r="A2380" s="62">
        <v>2378</v>
      </c>
      <c r="B2380" s="173" t="s">
        <v>14060</v>
      </c>
      <c r="C2380" s="33" t="str">
        <f t="shared" si="74"/>
        <v>Yes</v>
      </c>
      <c r="D2380" s="30">
        <f t="shared" si="75"/>
        <v>1.2</v>
      </c>
      <c r="E2380" s="30">
        <v>3304</v>
      </c>
      <c r="F2380" s="62" t="s">
        <v>12411</v>
      </c>
      <c r="G2380" s="3" t="s">
        <v>13790</v>
      </c>
      <c r="H2380" s="176">
        <v>0.48582995951416996</v>
      </c>
    </row>
    <row r="2381" spans="1:8">
      <c r="A2381" s="62">
        <v>2379</v>
      </c>
      <c r="B2381" s="173" t="s">
        <v>14061</v>
      </c>
      <c r="C2381" s="33" t="str">
        <f t="shared" si="74"/>
        <v>Yes</v>
      </c>
      <c r="D2381" s="30">
        <f t="shared" si="75"/>
        <v>1.51</v>
      </c>
      <c r="E2381" s="30">
        <v>4157</v>
      </c>
      <c r="F2381" s="62" t="s">
        <v>11772</v>
      </c>
      <c r="G2381" s="3" t="s">
        <v>13790</v>
      </c>
      <c r="H2381" s="176">
        <v>0.61133603238866396</v>
      </c>
    </row>
    <row r="2382" spans="1:8">
      <c r="A2382" s="62">
        <v>2380</v>
      </c>
      <c r="B2382" s="173" t="s">
        <v>14062</v>
      </c>
      <c r="C2382" s="33" t="str">
        <f t="shared" si="74"/>
        <v>Yes</v>
      </c>
      <c r="D2382" s="30">
        <f t="shared" si="75"/>
        <v>0.90999999999999992</v>
      </c>
      <c r="E2382" s="30">
        <v>2505</v>
      </c>
      <c r="F2382" s="62" t="s">
        <v>12411</v>
      </c>
      <c r="G2382" s="3" t="s">
        <v>13790</v>
      </c>
      <c r="H2382" s="176">
        <v>0.36842105263157887</v>
      </c>
    </row>
    <row r="2383" spans="1:8">
      <c r="A2383" s="62">
        <v>2381</v>
      </c>
      <c r="B2383" s="173" t="s">
        <v>13486</v>
      </c>
      <c r="C2383" s="33" t="str">
        <f t="shared" si="74"/>
        <v>Yes</v>
      </c>
      <c r="D2383" s="30">
        <f t="shared" si="75"/>
        <v>1.05</v>
      </c>
      <c r="E2383" s="30">
        <v>2891</v>
      </c>
      <c r="F2383" s="62" t="s">
        <v>12411</v>
      </c>
      <c r="G2383" s="3" t="s">
        <v>13790</v>
      </c>
      <c r="H2383" s="176">
        <v>0.42510121457489874</v>
      </c>
    </row>
    <row r="2384" spans="1:8">
      <c r="A2384" s="62">
        <v>2382</v>
      </c>
      <c r="B2384" s="173" t="s">
        <v>14063</v>
      </c>
      <c r="C2384" s="33" t="str">
        <f t="shared" si="74"/>
        <v>Yes</v>
      </c>
      <c r="D2384" s="30">
        <f t="shared" si="75"/>
        <v>0.7400000000000001</v>
      </c>
      <c r="E2384" s="30">
        <v>2037</v>
      </c>
      <c r="F2384" s="62" t="s">
        <v>12411</v>
      </c>
      <c r="G2384" s="3" t="s">
        <v>13790</v>
      </c>
      <c r="H2384" s="176">
        <v>0.29959514170040485</v>
      </c>
    </row>
    <row r="2385" spans="1:8">
      <c r="A2385" s="62">
        <v>2383</v>
      </c>
      <c r="B2385" s="173" t="s">
        <v>14064</v>
      </c>
      <c r="C2385" s="33" t="str">
        <f t="shared" si="74"/>
        <v>Yes</v>
      </c>
      <c r="D2385" s="30">
        <f t="shared" si="75"/>
        <v>4.01</v>
      </c>
      <c r="E2385" s="30">
        <v>11040</v>
      </c>
      <c r="F2385" s="62" t="s">
        <v>12411</v>
      </c>
      <c r="G2385" s="3" t="s">
        <v>13790</v>
      </c>
      <c r="H2385" s="176">
        <v>1.6234817813765181</v>
      </c>
    </row>
    <row r="2386" spans="1:8">
      <c r="A2386" s="62">
        <v>2384</v>
      </c>
      <c r="B2386" s="173" t="s">
        <v>14065</v>
      </c>
      <c r="C2386" s="33" t="str">
        <f t="shared" si="74"/>
        <v>Yes</v>
      </c>
      <c r="D2386" s="30">
        <f t="shared" si="75"/>
        <v>2.39</v>
      </c>
      <c r="E2386" s="30">
        <v>6580</v>
      </c>
      <c r="F2386" s="62" t="s">
        <v>12411</v>
      </c>
      <c r="G2386" s="3" t="s">
        <v>13790</v>
      </c>
      <c r="H2386" s="176">
        <v>0.96761133603238869</v>
      </c>
    </row>
    <row r="2387" spans="1:8">
      <c r="A2387" s="62">
        <v>2385</v>
      </c>
      <c r="B2387" s="173" t="s">
        <v>14066</v>
      </c>
      <c r="C2387" s="33" t="str">
        <f t="shared" si="74"/>
        <v>No</v>
      </c>
      <c r="D2387" s="30">
        <f t="shared" si="75"/>
        <v>4.9400000000000004</v>
      </c>
      <c r="E2387" s="30">
        <v>13600</v>
      </c>
      <c r="F2387" s="62" t="s">
        <v>12411</v>
      </c>
      <c r="G2387" s="3" t="s">
        <v>13790</v>
      </c>
      <c r="H2387" s="176">
        <v>2</v>
      </c>
    </row>
    <row r="2388" spans="1:8">
      <c r="A2388" s="62">
        <v>2386</v>
      </c>
      <c r="B2388" s="173" t="s">
        <v>14067</v>
      </c>
      <c r="C2388" s="33" t="str">
        <f t="shared" si="74"/>
        <v>No</v>
      </c>
      <c r="D2388" s="30">
        <f t="shared" si="75"/>
        <v>4.9400000000000004</v>
      </c>
      <c r="E2388" s="30">
        <v>13600</v>
      </c>
      <c r="F2388" s="62" t="s">
        <v>12411</v>
      </c>
      <c r="G2388" s="3" t="s">
        <v>13790</v>
      </c>
      <c r="H2388" s="176">
        <v>2</v>
      </c>
    </row>
    <row r="2389" spans="1:8">
      <c r="A2389" s="62">
        <v>2387</v>
      </c>
      <c r="B2389" s="173" t="s">
        <v>14068</v>
      </c>
      <c r="C2389" s="33" t="str">
        <f t="shared" si="74"/>
        <v>Yes</v>
      </c>
      <c r="D2389" s="30">
        <f t="shared" si="75"/>
        <v>0.51</v>
      </c>
      <c r="E2389" s="30">
        <v>1404</v>
      </c>
      <c r="F2389" s="62" t="s">
        <v>12411</v>
      </c>
      <c r="G2389" s="3" t="s">
        <v>13790</v>
      </c>
      <c r="H2389" s="176">
        <v>0.20647773279352225</v>
      </c>
    </row>
    <row r="2390" spans="1:8">
      <c r="A2390" s="62">
        <v>2388</v>
      </c>
      <c r="B2390" s="173" t="s">
        <v>14069</v>
      </c>
      <c r="C2390" s="33" t="str">
        <f t="shared" si="74"/>
        <v>Yes</v>
      </c>
      <c r="D2390" s="30">
        <f t="shared" si="75"/>
        <v>3.59</v>
      </c>
      <c r="E2390" s="30">
        <v>9883</v>
      </c>
      <c r="F2390" s="62" t="s">
        <v>12411</v>
      </c>
      <c r="G2390" s="3" t="s">
        <v>13790</v>
      </c>
      <c r="H2390" s="176">
        <v>1.4534412955465585</v>
      </c>
    </row>
    <row r="2391" spans="1:8">
      <c r="A2391" s="62">
        <v>2389</v>
      </c>
      <c r="B2391" s="173" t="s">
        <v>14070</v>
      </c>
      <c r="C2391" s="33" t="str">
        <f t="shared" si="74"/>
        <v>Yes</v>
      </c>
      <c r="D2391" s="30">
        <f t="shared" si="75"/>
        <v>1.95</v>
      </c>
      <c r="E2391" s="30">
        <v>5368</v>
      </c>
      <c r="F2391" s="62" t="s">
        <v>12411</v>
      </c>
      <c r="G2391" s="3" t="s">
        <v>13790</v>
      </c>
      <c r="H2391" s="176">
        <v>0.78947368421052622</v>
      </c>
    </row>
    <row r="2392" spans="1:8">
      <c r="A2392" s="62">
        <v>2390</v>
      </c>
      <c r="B2392" s="173" t="s">
        <v>14071</v>
      </c>
      <c r="C2392" s="33" t="str">
        <f t="shared" si="74"/>
        <v>Yes</v>
      </c>
      <c r="D2392" s="30">
        <f t="shared" si="75"/>
        <v>0.5</v>
      </c>
      <c r="E2392" s="30">
        <v>1377</v>
      </c>
      <c r="F2392" s="62" t="s">
        <v>12411</v>
      </c>
      <c r="G2392" s="3" t="s">
        <v>13790</v>
      </c>
      <c r="H2392" s="176">
        <v>0.20242914979757085</v>
      </c>
    </row>
    <row r="2393" spans="1:8">
      <c r="A2393" s="62">
        <v>2391</v>
      </c>
      <c r="B2393" s="173" t="s">
        <v>14072</v>
      </c>
      <c r="C2393" s="33" t="str">
        <f t="shared" si="74"/>
        <v>Yes</v>
      </c>
      <c r="D2393" s="30">
        <f t="shared" si="75"/>
        <v>3.5</v>
      </c>
      <c r="E2393" s="30">
        <v>9636</v>
      </c>
      <c r="F2393" s="62" t="s">
        <v>12411</v>
      </c>
      <c r="G2393" s="3" t="s">
        <v>13790</v>
      </c>
      <c r="H2393" s="176">
        <v>1.4170040485829958</v>
      </c>
    </row>
    <row r="2394" spans="1:8">
      <c r="A2394" s="62">
        <v>2392</v>
      </c>
      <c r="B2394" s="173" t="s">
        <v>14073</v>
      </c>
      <c r="C2394" s="33" t="str">
        <f t="shared" si="74"/>
        <v>Yes</v>
      </c>
      <c r="D2394" s="30">
        <f t="shared" si="75"/>
        <v>4.01</v>
      </c>
      <c r="E2394" s="30">
        <v>11040</v>
      </c>
      <c r="F2394" s="62" t="s">
        <v>12411</v>
      </c>
      <c r="G2394" s="3" t="s">
        <v>13790</v>
      </c>
      <c r="H2394" s="176">
        <v>1.6234817813765181</v>
      </c>
    </row>
    <row r="2395" spans="1:8">
      <c r="A2395" s="62">
        <v>2393</v>
      </c>
      <c r="B2395" s="173" t="s">
        <v>14074</v>
      </c>
      <c r="C2395" s="33" t="str">
        <f t="shared" si="74"/>
        <v>Yes</v>
      </c>
      <c r="D2395" s="30">
        <f t="shared" si="75"/>
        <v>3.1100000000000003</v>
      </c>
      <c r="E2395" s="30">
        <v>8562</v>
      </c>
      <c r="F2395" s="62" t="s">
        <v>12411</v>
      </c>
      <c r="G2395" s="3" t="s">
        <v>13790</v>
      </c>
      <c r="H2395" s="176">
        <v>1.2591093117408907</v>
      </c>
    </row>
    <row r="2396" spans="1:8">
      <c r="A2396" s="62">
        <v>2394</v>
      </c>
      <c r="B2396" s="173" t="s">
        <v>14075</v>
      </c>
      <c r="C2396" s="33" t="str">
        <f t="shared" si="74"/>
        <v>Yes</v>
      </c>
      <c r="D2396" s="30">
        <f t="shared" si="75"/>
        <v>1.08</v>
      </c>
      <c r="E2396" s="30">
        <v>2973</v>
      </c>
      <c r="F2396" s="62" t="s">
        <v>12411</v>
      </c>
      <c r="G2396" s="3" t="s">
        <v>13790</v>
      </c>
      <c r="H2396" s="176">
        <v>0.43724696356275305</v>
      </c>
    </row>
    <row r="2397" spans="1:8">
      <c r="A2397" s="62">
        <v>2395</v>
      </c>
      <c r="B2397" s="3" t="s">
        <v>14076</v>
      </c>
      <c r="C2397" s="33" t="str">
        <f t="shared" si="74"/>
        <v>Yes</v>
      </c>
      <c r="D2397" s="30">
        <f t="shared" si="75"/>
        <v>0.94</v>
      </c>
      <c r="E2397" s="30">
        <v>2588</v>
      </c>
      <c r="F2397" s="62" t="s">
        <v>12411</v>
      </c>
      <c r="G2397" s="3" t="s">
        <v>14077</v>
      </c>
      <c r="H2397" s="176">
        <v>0.38056680161943313</v>
      </c>
    </row>
    <row r="2398" spans="1:8">
      <c r="A2398" s="62">
        <v>2396</v>
      </c>
      <c r="B2398" s="3" t="s">
        <v>14078</v>
      </c>
      <c r="C2398" s="33" t="str">
        <f t="shared" si="74"/>
        <v>Yes</v>
      </c>
      <c r="D2398" s="30">
        <f t="shared" si="75"/>
        <v>3.34</v>
      </c>
      <c r="E2398" s="30">
        <v>9195</v>
      </c>
      <c r="F2398" s="62" t="s">
        <v>12411</v>
      </c>
      <c r="G2398" s="3" t="s">
        <v>14077</v>
      </c>
      <c r="H2398" s="176">
        <v>1.3522267206477732</v>
      </c>
    </row>
    <row r="2399" spans="1:8">
      <c r="A2399" s="62">
        <v>2397</v>
      </c>
      <c r="B2399" s="3" t="s">
        <v>14079</v>
      </c>
      <c r="C2399" s="33" t="str">
        <f t="shared" si="74"/>
        <v>Yes</v>
      </c>
      <c r="D2399" s="30">
        <f t="shared" si="75"/>
        <v>2.8499999999999996</v>
      </c>
      <c r="E2399" s="30">
        <v>7846</v>
      </c>
      <c r="F2399" s="62" t="s">
        <v>12411</v>
      </c>
      <c r="G2399" s="3" t="s">
        <v>14077</v>
      </c>
      <c r="H2399" s="176">
        <v>1.1538461538461535</v>
      </c>
    </row>
    <row r="2400" spans="1:8">
      <c r="A2400" s="62">
        <v>2398</v>
      </c>
      <c r="B2400" s="3" t="s">
        <v>14080</v>
      </c>
      <c r="C2400" s="33" t="str">
        <f t="shared" si="74"/>
        <v>Yes</v>
      </c>
      <c r="D2400" s="30">
        <f t="shared" si="75"/>
        <v>1.23</v>
      </c>
      <c r="E2400" s="30">
        <v>3386</v>
      </c>
      <c r="F2400" s="62" t="s">
        <v>12411</v>
      </c>
      <c r="G2400" s="3" t="s">
        <v>14077</v>
      </c>
      <c r="H2400" s="176">
        <v>0.49797570850202427</v>
      </c>
    </row>
    <row r="2401" spans="1:8">
      <c r="A2401" s="62">
        <v>2399</v>
      </c>
      <c r="B2401" s="3" t="s">
        <v>14081</v>
      </c>
      <c r="C2401" s="33" t="str">
        <f t="shared" si="74"/>
        <v>Yes</v>
      </c>
      <c r="D2401" s="30">
        <f t="shared" si="75"/>
        <v>4.24</v>
      </c>
      <c r="E2401" s="30">
        <v>11673</v>
      </c>
      <c r="F2401" s="62" t="s">
        <v>12411</v>
      </c>
      <c r="G2401" s="3" t="s">
        <v>14077</v>
      </c>
      <c r="H2401" s="176">
        <v>1.7165991902834008</v>
      </c>
    </row>
    <row r="2402" spans="1:8">
      <c r="A2402" s="62">
        <v>2400</v>
      </c>
      <c r="B2402" s="3" t="s">
        <v>14082</v>
      </c>
      <c r="C2402" s="33" t="str">
        <f t="shared" si="74"/>
        <v>Yes</v>
      </c>
      <c r="D2402" s="30">
        <f t="shared" si="75"/>
        <v>0.73</v>
      </c>
      <c r="E2402" s="30">
        <v>2010</v>
      </c>
      <c r="F2402" s="62" t="s">
        <v>12411</v>
      </c>
      <c r="G2402" s="3" t="s">
        <v>14077</v>
      </c>
      <c r="H2402" s="176">
        <v>0.2955465587044534</v>
      </c>
    </row>
    <row r="2403" spans="1:8">
      <c r="A2403" s="62">
        <v>2401</v>
      </c>
      <c r="B2403" s="3" t="s">
        <v>14083</v>
      </c>
      <c r="C2403" s="33" t="str">
        <f t="shared" si="74"/>
        <v>Yes</v>
      </c>
      <c r="D2403" s="30">
        <f t="shared" si="75"/>
        <v>2.9000000000000004</v>
      </c>
      <c r="E2403" s="30">
        <v>7984</v>
      </c>
      <c r="F2403" s="62" t="s">
        <v>12411</v>
      </c>
      <c r="G2403" s="3" t="s">
        <v>14077</v>
      </c>
      <c r="H2403" s="176">
        <v>1.1740890688259109</v>
      </c>
    </row>
    <row r="2404" spans="1:8">
      <c r="A2404" s="62">
        <v>2402</v>
      </c>
      <c r="B2404" s="3" t="s">
        <v>14084</v>
      </c>
      <c r="C2404" s="33" t="str">
        <f t="shared" si="74"/>
        <v>Yes</v>
      </c>
      <c r="D2404" s="30">
        <f t="shared" si="75"/>
        <v>1.21</v>
      </c>
      <c r="E2404" s="30">
        <v>3331</v>
      </c>
      <c r="F2404" s="62" t="s">
        <v>12411</v>
      </c>
      <c r="G2404" s="3" t="s">
        <v>14077</v>
      </c>
      <c r="H2404" s="176">
        <v>0.48987854251012142</v>
      </c>
    </row>
    <row r="2405" spans="1:8">
      <c r="A2405" s="62">
        <v>2403</v>
      </c>
      <c r="B2405" s="3" t="s">
        <v>14085</v>
      </c>
      <c r="C2405" s="33" t="str">
        <f t="shared" si="74"/>
        <v>Yes</v>
      </c>
      <c r="D2405" s="30">
        <f t="shared" si="75"/>
        <v>0.28999999999999998</v>
      </c>
      <c r="E2405" s="30">
        <v>1000</v>
      </c>
      <c r="F2405" s="62" t="s">
        <v>12411</v>
      </c>
      <c r="G2405" s="3" t="s">
        <v>14077</v>
      </c>
      <c r="H2405" s="176">
        <v>0.11740890688259108</v>
      </c>
    </row>
    <row r="2406" spans="1:8">
      <c r="A2406" s="62">
        <v>2404</v>
      </c>
      <c r="B2406" s="3" t="s">
        <v>14086</v>
      </c>
      <c r="C2406" s="33" t="str">
        <f t="shared" si="74"/>
        <v>Yes</v>
      </c>
      <c r="D2406" s="30">
        <f t="shared" si="75"/>
        <v>0.4</v>
      </c>
      <c r="E2406" s="30">
        <v>1101</v>
      </c>
      <c r="F2406" s="62" t="s">
        <v>12411</v>
      </c>
      <c r="G2406" s="3" t="s">
        <v>14077</v>
      </c>
      <c r="H2406" s="176">
        <v>0.16194331983805668</v>
      </c>
    </row>
    <row r="2407" spans="1:8">
      <c r="A2407" s="62">
        <v>2405</v>
      </c>
      <c r="B2407" s="3" t="s">
        <v>14087</v>
      </c>
      <c r="C2407" s="33" t="str">
        <f t="shared" si="74"/>
        <v>Yes</v>
      </c>
      <c r="D2407" s="30">
        <f t="shared" si="75"/>
        <v>1.78</v>
      </c>
      <c r="E2407" s="30">
        <v>4900</v>
      </c>
      <c r="F2407" s="62" t="s">
        <v>12411</v>
      </c>
      <c r="G2407" s="3" t="s">
        <v>14077</v>
      </c>
      <c r="H2407" s="176">
        <v>0.72064777327935214</v>
      </c>
    </row>
    <row r="2408" spans="1:8">
      <c r="A2408" s="62">
        <v>2406</v>
      </c>
      <c r="B2408" s="3" t="s">
        <v>13524</v>
      </c>
      <c r="C2408" s="33" t="str">
        <f t="shared" si="74"/>
        <v>Yes</v>
      </c>
      <c r="D2408" s="30">
        <f t="shared" si="75"/>
        <v>3.51</v>
      </c>
      <c r="E2408" s="30">
        <v>9663</v>
      </c>
      <c r="F2408" s="62" t="s">
        <v>12411</v>
      </c>
      <c r="G2408" s="3" t="s">
        <v>14077</v>
      </c>
      <c r="H2408" s="176">
        <v>1.4210526315789471</v>
      </c>
    </row>
    <row r="2409" spans="1:8">
      <c r="A2409" s="62">
        <v>2407</v>
      </c>
      <c r="B2409" s="3" t="s">
        <v>14088</v>
      </c>
      <c r="C2409" s="33" t="str">
        <f t="shared" si="74"/>
        <v>Yes</v>
      </c>
      <c r="D2409" s="30">
        <f t="shared" si="75"/>
        <v>1.4800000000000002</v>
      </c>
      <c r="E2409" s="30">
        <v>4074</v>
      </c>
      <c r="F2409" s="62" t="s">
        <v>12411</v>
      </c>
      <c r="G2409" s="3" t="s">
        <v>14077</v>
      </c>
      <c r="H2409" s="176">
        <v>0.59919028340080971</v>
      </c>
    </row>
    <row r="2410" spans="1:8">
      <c r="A2410" s="62">
        <v>2408</v>
      </c>
      <c r="B2410" s="3" t="s">
        <v>14089</v>
      </c>
      <c r="C2410" s="33" t="str">
        <f t="shared" si="74"/>
        <v>Yes</v>
      </c>
      <c r="D2410" s="30">
        <f t="shared" si="75"/>
        <v>4.63</v>
      </c>
      <c r="E2410" s="30">
        <v>12747</v>
      </c>
      <c r="F2410" s="62" t="s">
        <v>12411</v>
      </c>
      <c r="G2410" s="3" t="s">
        <v>14077</v>
      </c>
      <c r="H2410" s="176">
        <v>1.8744939271255059</v>
      </c>
    </row>
    <row r="2411" spans="1:8">
      <c r="A2411" s="62">
        <v>2409</v>
      </c>
      <c r="B2411" s="3" t="s">
        <v>14090</v>
      </c>
      <c r="C2411" s="33" t="str">
        <f t="shared" si="74"/>
        <v>Yes</v>
      </c>
      <c r="D2411" s="30">
        <f t="shared" si="75"/>
        <v>1.3</v>
      </c>
      <c r="E2411" s="30">
        <v>3579</v>
      </c>
      <c r="F2411" s="62" t="s">
        <v>12411</v>
      </c>
      <c r="G2411" s="3" t="s">
        <v>14077</v>
      </c>
      <c r="H2411" s="176">
        <v>0.52631578947368418</v>
      </c>
    </row>
    <row r="2412" spans="1:8">
      <c r="A2412" s="62">
        <v>2410</v>
      </c>
      <c r="B2412" s="3" t="s">
        <v>14091</v>
      </c>
      <c r="C2412" s="33" t="str">
        <f t="shared" si="74"/>
        <v>No</v>
      </c>
      <c r="D2412" s="30">
        <f t="shared" si="75"/>
        <v>4.9400000000000004</v>
      </c>
      <c r="E2412" s="30">
        <v>13600</v>
      </c>
      <c r="F2412" s="62" t="s">
        <v>12411</v>
      </c>
      <c r="G2412" s="3" t="s">
        <v>14077</v>
      </c>
      <c r="H2412" s="176">
        <v>2</v>
      </c>
    </row>
    <row r="2413" spans="1:8">
      <c r="A2413" s="62">
        <v>2411</v>
      </c>
      <c r="B2413" s="3" t="s">
        <v>14092</v>
      </c>
      <c r="C2413" s="33" t="str">
        <f t="shared" si="74"/>
        <v>Yes</v>
      </c>
      <c r="D2413" s="30">
        <f t="shared" si="75"/>
        <v>1.3199999999999998</v>
      </c>
      <c r="E2413" s="30">
        <v>3634</v>
      </c>
      <c r="F2413" s="62" t="s">
        <v>12411</v>
      </c>
      <c r="G2413" s="3" t="s">
        <v>14077</v>
      </c>
      <c r="H2413" s="176">
        <v>0.53441295546558698</v>
      </c>
    </row>
    <row r="2414" spans="1:8">
      <c r="A2414" s="62">
        <v>2412</v>
      </c>
      <c r="B2414" s="3" t="s">
        <v>14093</v>
      </c>
      <c r="C2414" s="33" t="str">
        <f t="shared" si="74"/>
        <v>Yes</v>
      </c>
      <c r="D2414" s="30">
        <f t="shared" si="75"/>
        <v>3.52</v>
      </c>
      <c r="E2414" s="30">
        <v>9691</v>
      </c>
      <c r="F2414" s="62" t="s">
        <v>12411</v>
      </c>
      <c r="G2414" s="3" t="s">
        <v>14077</v>
      </c>
      <c r="H2414" s="176">
        <v>1.4251012145748987</v>
      </c>
    </row>
    <row r="2415" spans="1:8">
      <c r="A2415" s="62">
        <v>2413</v>
      </c>
      <c r="B2415" s="3" t="s">
        <v>14094</v>
      </c>
      <c r="C2415" s="33" t="str">
        <f t="shared" si="74"/>
        <v>Yes</v>
      </c>
      <c r="D2415" s="30">
        <f t="shared" si="75"/>
        <v>2.39</v>
      </c>
      <c r="E2415" s="30">
        <v>6580</v>
      </c>
      <c r="F2415" s="62" t="s">
        <v>12411</v>
      </c>
      <c r="G2415" s="3" t="s">
        <v>14077</v>
      </c>
      <c r="H2415" s="176">
        <v>0.96761133603238869</v>
      </c>
    </row>
    <row r="2416" spans="1:8">
      <c r="A2416" s="62">
        <v>2414</v>
      </c>
      <c r="B2416" s="3" t="s">
        <v>14095</v>
      </c>
      <c r="C2416" s="33" t="str">
        <f t="shared" si="74"/>
        <v>Yes</v>
      </c>
      <c r="D2416" s="30">
        <f t="shared" si="75"/>
        <v>0.5</v>
      </c>
      <c r="E2416" s="30">
        <v>1377</v>
      </c>
      <c r="F2416" s="62" t="s">
        <v>11777</v>
      </c>
      <c r="G2416" s="3" t="s">
        <v>14077</v>
      </c>
      <c r="H2416" s="176">
        <v>0.20242914979757085</v>
      </c>
    </row>
    <row r="2417" spans="1:8">
      <c r="A2417" s="62">
        <v>2415</v>
      </c>
      <c r="B2417" s="3" t="s">
        <v>14096</v>
      </c>
      <c r="C2417" s="33" t="str">
        <f t="shared" si="74"/>
        <v>Yes</v>
      </c>
      <c r="D2417" s="30">
        <f t="shared" si="75"/>
        <v>2.2000000000000002</v>
      </c>
      <c r="E2417" s="30">
        <v>6057</v>
      </c>
      <c r="F2417" s="62" t="s">
        <v>12411</v>
      </c>
      <c r="G2417" s="3" t="s">
        <v>14077</v>
      </c>
      <c r="H2417" s="176">
        <v>0.89068825910931171</v>
      </c>
    </row>
    <row r="2418" spans="1:8">
      <c r="A2418" s="62">
        <v>2416</v>
      </c>
      <c r="B2418" s="3" t="s">
        <v>14097</v>
      </c>
      <c r="C2418" s="33" t="str">
        <f t="shared" si="74"/>
        <v>No</v>
      </c>
      <c r="D2418" s="30">
        <f t="shared" si="75"/>
        <v>4.9400000000000004</v>
      </c>
      <c r="E2418" s="30">
        <v>13600</v>
      </c>
      <c r="F2418" s="62" t="s">
        <v>12411</v>
      </c>
      <c r="G2418" s="3" t="s">
        <v>14077</v>
      </c>
      <c r="H2418" s="176">
        <v>2</v>
      </c>
    </row>
    <row r="2419" spans="1:8">
      <c r="A2419" s="62">
        <v>2417</v>
      </c>
      <c r="B2419" s="3" t="s">
        <v>14098</v>
      </c>
      <c r="C2419" s="33" t="str">
        <f t="shared" si="74"/>
        <v>No</v>
      </c>
      <c r="D2419" s="30">
        <f t="shared" si="75"/>
        <v>4.9400000000000004</v>
      </c>
      <c r="E2419" s="30">
        <v>13600</v>
      </c>
      <c r="F2419" s="62" t="s">
        <v>12411</v>
      </c>
      <c r="G2419" s="3" t="s">
        <v>14077</v>
      </c>
      <c r="H2419" s="176">
        <v>2</v>
      </c>
    </row>
    <row r="2420" spans="1:8">
      <c r="A2420" s="62">
        <v>2418</v>
      </c>
      <c r="B2420" s="3" t="s">
        <v>14099</v>
      </c>
      <c r="C2420" s="33" t="str">
        <f t="shared" si="74"/>
        <v>Yes</v>
      </c>
      <c r="D2420" s="30">
        <f t="shared" si="75"/>
        <v>1.8699999999999999</v>
      </c>
      <c r="E2420" s="30">
        <v>5148</v>
      </c>
      <c r="F2420" s="62" t="s">
        <v>12411</v>
      </c>
      <c r="G2420" s="3" t="s">
        <v>14077</v>
      </c>
      <c r="H2420" s="176">
        <v>0.75708502024291491</v>
      </c>
    </row>
    <row r="2421" spans="1:8">
      <c r="A2421" s="62">
        <v>2419</v>
      </c>
      <c r="B2421" s="3" t="s">
        <v>14100</v>
      </c>
      <c r="C2421" s="33" t="str">
        <f t="shared" si="74"/>
        <v>Yes</v>
      </c>
      <c r="D2421" s="30">
        <f t="shared" si="75"/>
        <v>2.74</v>
      </c>
      <c r="E2421" s="30">
        <v>7543</v>
      </c>
      <c r="F2421" s="62" t="s">
        <v>12411</v>
      </c>
      <c r="G2421" s="3" t="s">
        <v>14077</v>
      </c>
      <c r="H2421" s="176">
        <v>1.1093117408906883</v>
      </c>
    </row>
    <row r="2422" spans="1:8">
      <c r="A2422" s="62">
        <v>2420</v>
      </c>
      <c r="B2422" s="3" t="s">
        <v>14101</v>
      </c>
      <c r="C2422" s="33" t="str">
        <f t="shared" si="74"/>
        <v>Yes</v>
      </c>
      <c r="D2422" s="30">
        <f t="shared" si="75"/>
        <v>0.16999999999999998</v>
      </c>
      <c r="E2422" s="30">
        <v>1000</v>
      </c>
      <c r="F2422" s="62" t="s">
        <v>12411</v>
      </c>
      <c r="G2422" s="3" t="s">
        <v>14077</v>
      </c>
      <c r="H2422" s="176">
        <v>6.8825910931174072E-2</v>
      </c>
    </row>
    <row r="2423" spans="1:8">
      <c r="A2423" s="62">
        <v>2421</v>
      </c>
      <c r="B2423" s="3" t="s">
        <v>13536</v>
      </c>
      <c r="C2423" s="33" t="str">
        <f t="shared" si="74"/>
        <v>Yes</v>
      </c>
      <c r="D2423" s="30">
        <f t="shared" si="75"/>
        <v>2.8499999999999996</v>
      </c>
      <c r="E2423" s="30">
        <v>7846</v>
      </c>
      <c r="F2423" s="62" t="s">
        <v>12411</v>
      </c>
      <c r="G2423" s="3" t="s">
        <v>14077</v>
      </c>
      <c r="H2423" s="176">
        <v>1.1538461538461535</v>
      </c>
    </row>
    <row r="2424" spans="1:8">
      <c r="A2424" s="62">
        <v>2422</v>
      </c>
      <c r="B2424" s="3" t="s">
        <v>14102</v>
      </c>
      <c r="C2424" s="33" t="str">
        <f t="shared" si="74"/>
        <v>Yes</v>
      </c>
      <c r="D2424" s="30">
        <f t="shared" si="75"/>
        <v>0.89</v>
      </c>
      <c r="E2424" s="30">
        <v>2450</v>
      </c>
      <c r="F2424" s="62" t="s">
        <v>12411</v>
      </c>
      <c r="G2424" s="3" t="s">
        <v>14077</v>
      </c>
      <c r="H2424" s="176">
        <v>0.36032388663967607</v>
      </c>
    </row>
    <row r="2425" spans="1:8">
      <c r="A2425" s="62">
        <v>2423</v>
      </c>
      <c r="B2425" s="3" t="s">
        <v>14103</v>
      </c>
      <c r="C2425" s="33" t="str">
        <f t="shared" si="74"/>
        <v>Yes</v>
      </c>
      <c r="D2425" s="30">
        <f t="shared" si="75"/>
        <v>0.19</v>
      </c>
      <c r="E2425" s="30">
        <v>1000</v>
      </c>
      <c r="F2425" s="62" t="s">
        <v>12411</v>
      </c>
      <c r="G2425" s="3" t="s">
        <v>14077</v>
      </c>
      <c r="H2425" s="176">
        <v>7.6923076923076913E-2</v>
      </c>
    </row>
    <row r="2426" spans="1:8">
      <c r="A2426" s="62">
        <v>2424</v>
      </c>
      <c r="B2426" s="3" t="s">
        <v>14104</v>
      </c>
      <c r="C2426" s="33" t="str">
        <f t="shared" si="74"/>
        <v>Yes</v>
      </c>
      <c r="D2426" s="30">
        <f t="shared" si="75"/>
        <v>0.96</v>
      </c>
      <c r="E2426" s="30">
        <v>2643</v>
      </c>
      <c r="F2426" s="62" t="s">
        <v>12411</v>
      </c>
      <c r="G2426" s="3" t="s">
        <v>14077</v>
      </c>
      <c r="H2426" s="176">
        <v>0.38866396761133598</v>
      </c>
    </row>
    <row r="2427" spans="1:8">
      <c r="A2427" s="62">
        <v>2425</v>
      </c>
      <c r="B2427" s="3" t="s">
        <v>14105</v>
      </c>
      <c r="C2427" s="33" t="str">
        <f t="shared" si="74"/>
        <v>Yes</v>
      </c>
      <c r="D2427" s="30">
        <f t="shared" si="75"/>
        <v>2.8499999999999996</v>
      </c>
      <c r="E2427" s="30">
        <v>7846</v>
      </c>
      <c r="F2427" s="62" t="s">
        <v>12411</v>
      </c>
      <c r="G2427" s="3" t="s">
        <v>14077</v>
      </c>
      <c r="H2427" s="176">
        <v>1.1538461538461535</v>
      </c>
    </row>
    <row r="2428" spans="1:8">
      <c r="A2428" s="62">
        <v>2426</v>
      </c>
      <c r="B2428" s="3" t="s">
        <v>14106</v>
      </c>
      <c r="C2428" s="33" t="str">
        <f t="shared" si="74"/>
        <v>Yes</v>
      </c>
      <c r="D2428" s="30">
        <f t="shared" si="75"/>
        <v>1</v>
      </c>
      <c r="E2428" s="30">
        <v>2753</v>
      </c>
      <c r="F2428" s="62" t="s">
        <v>12411</v>
      </c>
      <c r="G2428" s="3" t="s">
        <v>14077</v>
      </c>
      <c r="H2428" s="176">
        <v>0.40485829959514169</v>
      </c>
    </row>
    <row r="2429" spans="1:8">
      <c r="A2429" s="62">
        <v>2427</v>
      </c>
      <c r="B2429" s="3" t="s">
        <v>14107</v>
      </c>
      <c r="C2429" s="33" t="str">
        <f t="shared" si="74"/>
        <v>Yes</v>
      </c>
      <c r="D2429" s="30">
        <f t="shared" si="75"/>
        <v>2.0499999999999998</v>
      </c>
      <c r="E2429" s="30">
        <v>5644</v>
      </c>
      <c r="F2429" s="62" t="s">
        <v>12411</v>
      </c>
      <c r="G2429" s="3" t="s">
        <v>14077</v>
      </c>
      <c r="H2429" s="176">
        <v>0.82995951417004032</v>
      </c>
    </row>
    <row r="2430" spans="1:8">
      <c r="A2430" s="62">
        <v>2428</v>
      </c>
      <c r="B2430" s="3" t="s">
        <v>14108</v>
      </c>
      <c r="C2430" s="33" t="str">
        <f t="shared" si="74"/>
        <v>No</v>
      </c>
      <c r="D2430" s="30">
        <f t="shared" si="75"/>
        <v>4.9400000000000004</v>
      </c>
      <c r="E2430" s="30">
        <v>13600</v>
      </c>
      <c r="F2430" s="62" t="s">
        <v>12411</v>
      </c>
      <c r="G2430" s="3" t="s">
        <v>14077</v>
      </c>
      <c r="H2430" s="176">
        <v>2</v>
      </c>
    </row>
    <row r="2431" spans="1:8">
      <c r="A2431" s="62">
        <v>2429</v>
      </c>
      <c r="B2431" s="3" t="s">
        <v>13879</v>
      </c>
      <c r="C2431" s="33" t="str">
        <f t="shared" si="74"/>
        <v>Yes</v>
      </c>
      <c r="D2431" s="30">
        <f t="shared" si="75"/>
        <v>0.11</v>
      </c>
      <c r="E2431" s="30">
        <v>1000</v>
      </c>
      <c r="F2431" s="62" t="s">
        <v>12411</v>
      </c>
      <c r="G2431" s="3" t="s">
        <v>14077</v>
      </c>
      <c r="H2431" s="176">
        <v>4.4534412955465584E-2</v>
      </c>
    </row>
    <row r="2432" spans="1:8">
      <c r="A2432" s="62">
        <v>2430</v>
      </c>
      <c r="B2432" s="3" t="s">
        <v>12122</v>
      </c>
      <c r="C2432" s="33" t="str">
        <f t="shared" si="74"/>
        <v>No</v>
      </c>
      <c r="D2432" s="30">
        <f t="shared" si="75"/>
        <v>4.9400000000000004</v>
      </c>
      <c r="E2432" s="30">
        <v>13600</v>
      </c>
      <c r="F2432" s="62" t="s">
        <v>12411</v>
      </c>
      <c r="G2432" s="3" t="s">
        <v>14077</v>
      </c>
      <c r="H2432" s="176">
        <v>2</v>
      </c>
    </row>
    <row r="2433" spans="1:8">
      <c r="A2433" s="62">
        <v>2431</v>
      </c>
      <c r="B2433" s="3" t="s">
        <v>14109</v>
      </c>
      <c r="C2433" s="33" t="str">
        <f t="shared" si="74"/>
        <v>Yes</v>
      </c>
      <c r="D2433" s="30">
        <f t="shared" si="75"/>
        <v>4.03</v>
      </c>
      <c r="E2433" s="30">
        <v>11095</v>
      </c>
      <c r="F2433" s="62" t="s">
        <v>12411</v>
      </c>
      <c r="G2433" s="3" t="s">
        <v>14077</v>
      </c>
      <c r="H2433" s="176">
        <v>1.631578947368421</v>
      </c>
    </row>
    <row r="2434" spans="1:8">
      <c r="A2434" s="62">
        <v>2432</v>
      </c>
      <c r="B2434" s="3" t="s">
        <v>14110</v>
      </c>
      <c r="C2434" s="33" t="str">
        <f t="shared" si="74"/>
        <v>Yes</v>
      </c>
      <c r="D2434" s="30">
        <f t="shared" si="75"/>
        <v>1.99</v>
      </c>
      <c r="E2434" s="30">
        <v>5479</v>
      </c>
      <c r="F2434" s="62" t="s">
        <v>12411</v>
      </c>
      <c r="G2434" s="3" t="s">
        <v>14077</v>
      </c>
      <c r="H2434" s="176">
        <v>0.80566801619433193</v>
      </c>
    </row>
    <row r="2435" spans="1:8">
      <c r="A2435" s="62">
        <v>2433</v>
      </c>
      <c r="B2435" s="3" t="s">
        <v>14111</v>
      </c>
      <c r="C2435" s="33" t="str">
        <f t="shared" ref="C2435:C2498" si="76">IF(H2435=2,"No","Yes")</f>
        <v>Yes</v>
      </c>
      <c r="D2435" s="30">
        <f t="shared" si="75"/>
        <v>2.39</v>
      </c>
      <c r="E2435" s="30">
        <v>6580</v>
      </c>
      <c r="F2435" s="62" t="s">
        <v>12411</v>
      </c>
      <c r="G2435" s="3" t="s">
        <v>14077</v>
      </c>
      <c r="H2435" s="176">
        <v>0.96761133603238869</v>
      </c>
    </row>
    <row r="2436" spans="1:8">
      <c r="A2436" s="62">
        <v>2434</v>
      </c>
      <c r="B2436" s="3" t="s">
        <v>14112</v>
      </c>
      <c r="C2436" s="33" t="str">
        <f t="shared" si="76"/>
        <v>Yes</v>
      </c>
      <c r="D2436" s="30">
        <f t="shared" ref="D2436:D2499" si="77">H2436*2.47</f>
        <v>2.9000000000000004</v>
      </c>
      <c r="E2436" s="30">
        <v>7984</v>
      </c>
      <c r="F2436" s="62" t="s">
        <v>12411</v>
      </c>
      <c r="G2436" s="3" t="s">
        <v>14077</v>
      </c>
      <c r="H2436" s="176">
        <v>1.1740890688259109</v>
      </c>
    </row>
    <row r="2437" spans="1:8">
      <c r="A2437" s="62">
        <v>2435</v>
      </c>
      <c r="B2437" s="3" t="s">
        <v>14113</v>
      </c>
      <c r="C2437" s="33" t="str">
        <f t="shared" si="76"/>
        <v>Yes</v>
      </c>
      <c r="D2437" s="30">
        <f t="shared" si="77"/>
        <v>1.79</v>
      </c>
      <c r="E2437" s="30">
        <v>4928</v>
      </c>
      <c r="F2437" s="62" t="s">
        <v>12411</v>
      </c>
      <c r="G2437" s="3" t="s">
        <v>14077</v>
      </c>
      <c r="H2437" s="176">
        <v>0.7246963562753036</v>
      </c>
    </row>
    <row r="2438" spans="1:8">
      <c r="A2438" s="62">
        <v>2436</v>
      </c>
      <c r="B2438" s="3" t="s">
        <v>14114</v>
      </c>
      <c r="C2438" s="33" t="str">
        <f t="shared" si="76"/>
        <v>Yes</v>
      </c>
      <c r="D2438" s="30">
        <f t="shared" si="77"/>
        <v>0.21000000000000002</v>
      </c>
      <c r="E2438" s="30">
        <v>1000</v>
      </c>
      <c r="F2438" s="62" t="s">
        <v>12411</v>
      </c>
      <c r="G2438" s="3" t="s">
        <v>14077</v>
      </c>
      <c r="H2438" s="176">
        <v>8.5020242914979755E-2</v>
      </c>
    </row>
    <row r="2439" spans="1:8">
      <c r="A2439" s="62">
        <v>2437</v>
      </c>
      <c r="B2439" s="3" t="s">
        <v>14115</v>
      </c>
      <c r="C2439" s="33" t="str">
        <f t="shared" si="76"/>
        <v>Yes</v>
      </c>
      <c r="D2439" s="30">
        <f t="shared" si="77"/>
        <v>1.5</v>
      </c>
      <c r="E2439" s="30">
        <v>4130</v>
      </c>
      <c r="F2439" s="62" t="s">
        <v>12411</v>
      </c>
      <c r="G2439" s="3" t="s">
        <v>14077</v>
      </c>
      <c r="H2439" s="176">
        <v>0.60728744939271251</v>
      </c>
    </row>
    <row r="2440" spans="1:8">
      <c r="A2440" s="62">
        <v>2438</v>
      </c>
      <c r="B2440" s="3" t="s">
        <v>14116</v>
      </c>
      <c r="C2440" s="33" t="str">
        <f t="shared" si="76"/>
        <v>Yes</v>
      </c>
      <c r="D2440" s="30">
        <f t="shared" si="77"/>
        <v>0.16999999999999998</v>
      </c>
      <c r="E2440" s="30">
        <v>1000</v>
      </c>
      <c r="F2440" s="62" t="s">
        <v>12411</v>
      </c>
      <c r="G2440" s="3" t="s">
        <v>14077</v>
      </c>
      <c r="H2440" s="176">
        <v>6.8825910931174072E-2</v>
      </c>
    </row>
    <row r="2441" spans="1:8">
      <c r="A2441" s="62">
        <v>2439</v>
      </c>
      <c r="B2441" s="3" t="s">
        <v>13553</v>
      </c>
      <c r="C2441" s="33" t="str">
        <f t="shared" si="76"/>
        <v>Yes</v>
      </c>
      <c r="D2441" s="30">
        <f t="shared" si="77"/>
        <v>2.5</v>
      </c>
      <c r="E2441" s="30">
        <v>6883</v>
      </c>
      <c r="F2441" s="62" t="s">
        <v>12411</v>
      </c>
      <c r="G2441" s="3" t="s">
        <v>14077</v>
      </c>
      <c r="H2441" s="176">
        <v>1.0121457489878543</v>
      </c>
    </row>
    <row r="2442" spans="1:8">
      <c r="A2442" s="62">
        <v>2440</v>
      </c>
      <c r="B2442" s="3" t="s">
        <v>13554</v>
      </c>
      <c r="C2442" s="33" t="str">
        <f t="shared" si="76"/>
        <v>Yes</v>
      </c>
      <c r="D2442" s="30">
        <f t="shared" si="77"/>
        <v>2.39</v>
      </c>
      <c r="E2442" s="30">
        <v>6580</v>
      </c>
      <c r="F2442" s="62" t="s">
        <v>12411</v>
      </c>
      <c r="G2442" s="3" t="s">
        <v>14077</v>
      </c>
      <c r="H2442" s="176">
        <v>0.96761133603238869</v>
      </c>
    </row>
    <row r="2443" spans="1:8">
      <c r="A2443" s="62">
        <v>2441</v>
      </c>
      <c r="B2443" s="3" t="s">
        <v>14117</v>
      </c>
      <c r="C2443" s="33" t="str">
        <f t="shared" si="76"/>
        <v>Yes</v>
      </c>
      <c r="D2443" s="30">
        <f t="shared" si="77"/>
        <v>3.08</v>
      </c>
      <c r="E2443" s="30">
        <v>8479</v>
      </c>
      <c r="F2443" s="62" t="s">
        <v>12411</v>
      </c>
      <c r="G2443" s="3" t="s">
        <v>14077</v>
      </c>
      <c r="H2443" s="176">
        <v>1.2469635627530364</v>
      </c>
    </row>
    <row r="2444" spans="1:8">
      <c r="A2444" s="62">
        <v>2442</v>
      </c>
      <c r="B2444" s="3" t="s">
        <v>14118</v>
      </c>
      <c r="C2444" s="33" t="str">
        <f t="shared" si="76"/>
        <v>No</v>
      </c>
      <c r="D2444" s="30">
        <f t="shared" si="77"/>
        <v>4.9400000000000004</v>
      </c>
      <c r="E2444" s="30">
        <v>13600</v>
      </c>
      <c r="F2444" s="62" t="s">
        <v>12411</v>
      </c>
      <c r="G2444" s="3" t="s">
        <v>14077</v>
      </c>
      <c r="H2444" s="176">
        <v>2</v>
      </c>
    </row>
    <row r="2445" spans="1:8">
      <c r="A2445" s="62">
        <v>2443</v>
      </c>
      <c r="B2445" s="3" t="s">
        <v>14119</v>
      </c>
      <c r="C2445" s="33" t="str">
        <f t="shared" si="76"/>
        <v>Yes</v>
      </c>
      <c r="D2445" s="30">
        <f t="shared" si="77"/>
        <v>0.15</v>
      </c>
      <c r="E2445" s="30">
        <v>1000</v>
      </c>
      <c r="F2445" s="62" t="s">
        <v>12411</v>
      </c>
      <c r="G2445" s="3" t="s">
        <v>14077</v>
      </c>
      <c r="H2445" s="176">
        <v>6.0728744939271245E-2</v>
      </c>
    </row>
    <row r="2446" spans="1:8">
      <c r="A2446" s="62">
        <v>2444</v>
      </c>
      <c r="B2446" s="3" t="s">
        <v>14120</v>
      </c>
      <c r="C2446" s="33" t="str">
        <f t="shared" si="76"/>
        <v>Yes</v>
      </c>
      <c r="D2446" s="30">
        <f t="shared" si="77"/>
        <v>1.44</v>
      </c>
      <c r="E2446" s="30">
        <v>3964</v>
      </c>
      <c r="F2446" s="62" t="s">
        <v>12411</v>
      </c>
      <c r="G2446" s="3" t="s">
        <v>14077</v>
      </c>
      <c r="H2446" s="176">
        <v>0.582995951417004</v>
      </c>
    </row>
    <row r="2447" spans="1:8">
      <c r="A2447" s="62">
        <v>2445</v>
      </c>
      <c r="B2447" s="3" t="s">
        <v>12330</v>
      </c>
      <c r="C2447" s="33" t="str">
        <f t="shared" si="76"/>
        <v>Yes</v>
      </c>
      <c r="D2447" s="30">
        <f t="shared" si="77"/>
        <v>3.79</v>
      </c>
      <c r="E2447" s="30">
        <v>10434</v>
      </c>
      <c r="F2447" s="62" t="s">
        <v>12411</v>
      </c>
      <c r="G2447" s="3" t="s">
        <v>14077</v>
      </c>
      <c r="H2447" s="176">
        <v>1.534412955465587</v>
      </c>
    </row>
    <row r="2448" spans="1:8">
      <c r="A2448" s="62">
        <v>2446</v>
      </c>
      <c r="B2448" s="3" t="s">
        <v>14121</v>
      </c>
      <c r="C2448" s="33" t="str">
        <f t="shared" si="76"/>
        <v>No</v>
      </c>
      <c r="D2448" s="30">
        <f t="shared" si="77"/>
        <v>4.9400000000000004</v>
      </c>
      <c r="E2448" s="30">
        <v>13600</v>
      </c>
      <c r="F2448" s="62" t="s">
        <v>12411</v>
      </c>
      <c r="G2448" s="3" t="s">
        <v>14077</v>
      </c>
      <c r="H2448" s="176">
        <v>2</v>
      </c>
    </row>
    <row r="2449" spans="1:8">
      <c r="A2449" s="62">
        <v>2447</v>
      </c>
      <c r="B2449" s="3" t="s">
        <v>14122</v>
      </c>
      <c r="C2449" s="33" t="str">
        <f t="shared" si="76"/>
        <v>Yes</v>
      </c>
      <c r="D2449" s="30">
        <f t="shared" si="77"/>
        <v>0.27</v>
      </c>
      <c r="E2449" s="30">
        <v>1000</v>
      </c>
      <c r="F2449" s="62" t="s">
        <v>12411</v>
      </c>
      <c r="G2449" s="3" t="s">
        <v>14077</v>
      </c>
      <c r="H2449" s="176">
        <v>0.10931174089068826</v>
      </c>
    </row>
    <row r="2450" spans="1:8">
      <c r="A2450" s="62">
        <v>2448</v>
      </c>
      <c r="B2450" s="3" t="s">
        <v>14123</v>
      </c>
      <c r="C2450" s="33" t="str">
        <f t="shared" si="76"/>
        <v>Yes</v>
      </c>
      <c r="D2450" s="30">
        <f t="shared" si="77"/>
        <v>1.21</v>
      </c>
      <c r="E2450" s="30">
        <v>3331</v>
      </c>
      <c r="F2450" s="62" t="s">
        <v>12411</v>
      </c>
      <c r="G2450" s="3" t="s">
        <v>14077</v>
      </c>
      <c r="H2450" s="176">
        <v>0.48987854251012142</v>
      </c>
    </row>
    <row r="2451" spans="1:8">
      <c r="A2451" s="62">
        <v>2449</v>
      </c>
      <c r="B2451" s="3" t="s">
        <v>14124</v>
      </c>
      <c r="C2451" s="33" t="str">
        <f t="shared" si="76"/>
        <v>Yes</v>
      </c>
      <c r="D2451" s="30">
        <f t="shared" si="77"/>
        <v>0.17</v>
      </c>
      <c r="E2451" s="30">
        <v>1000</v>
      </c>
      <c r="F2451" s="62" t="s">
        <v>12411</v>
      </c>
      <c r="G2451" s="3" t="s">
        <v>14077</v>
      </c>
      <c r="H2451" s="176">
        <v>6.8825910931174086E-2</v>
      </c>
    </row>
    <row r="2452" spans="1:8">
      <c r="A2452" s="62">
        <v>2450</v>
      </c>
      <c r="B2452" s="3" t="s">
        <v>14125</v>
      </c>
      <c r="C2452" s="33" t="str">
        <f t="shared" si="76"/>
        <v>Yes</v>
      </c>
      <c r="D2452" s="30">
        <f t="shared" si="77"/>
        <v>2.9600000000000004</v>
      </c>
      <c r="E2452" s="30">
        <v>8149</v>
      </c>
      <c r="F2452" s="62" t="s">
        <v>12411</v>
      </c>
      <c r="G2452" s="3" t="s">
        <v>14077</v>
      </c>
      <c r="H2452" s="176">
        <v>1.1983805668016194</v>
      </c>
    </row>
    <row r="2453" spans="1:8">
      <c r="A2453" s="62">
        <v>2451</v>
      </c>
      <c r="B2453" s="3" t="s">
        <v>14126</v>
      </c>
      <c r="C2453" s="33" t="str">
        <f t="shared" si="76"/>
        <v>Yes</v>
      </c>
      <c r="D2453" s="30">
        <f t="shared" si="77"/>
        <v>0.2</v>
      </c>
      <c r="E2453" s="30">
        <v>1000</v>
      </c>
      <c r="F2453" s="62" t="s">
        <v>12411</v>
      </c>
      <c r="G2453" s="3" t="s">
        <v>14077</v>
      </c>
      <c r="H2453" s="176">
        <v>8.0971659919028341E-2</v>
      </c>
    </row>
    <row r="2454" spans="1:8">
      <c r="A2454" s="62">
        <v>2452</v>
      </c>
      <c r="B2454" s="3" t="s">
        <v>14127</v>
      </c>
      <c r="C2454" s="33" t="str">
        <f t="shared" si="76"/>
        <v>Yes</v>
      </c>
      <c r="D2454" s="30">
        <f t="shared" si="77"/>
        <v>1.54</v>
      </c>
      <c r="E2454" s="30">
        <v>4240</v>
      </c>
      <c r="F2454" s="62" t="s">
        <v>12411</v>
      </c>
      <c r="G2454" s="3" t="s">
        <v>14077</v>
      </c>
      <c r="H2454" s="176">
        <v>0.62348178137651822</v>
      </c>
    </row>
    <row r="2455" spans="1:8">
      <c r="A2455" s="62">
        <v>2453</v>
      </c>
      <c r="B2455" s="3" t="s">
        <v>14128</v>
      </c>
      <c r="C2455" s="33" t="str">
        <f t="shared" si="76"/>
        <v>Yes</v>
      </c>
      <c r="D2455" s="30">
        <f t="shared" si="77"/>
        <v>0.16</v>
      </c>
      <c r="E2455" s="30">
        <v>1000</v>
      </c>
      <c r="F2455" s="62" t="s">
        <v>12411</v>
      </c>
      <c r="G2455" s="3" t="s">
        <v>14077</v>
      </c>
      <c r="H2455" s="176">
        <v>6.4777327935222673E-2</v>
      </c>
    </row>
    <row r="2456" spans="1:8">
      <c r="A2456" s="62">
        <v>2454</v>
      </c>
      <c r="B2456" s="3" t="s">
        <v>14129</v>
      </c>
      <c r="C2456" s="33" t="str">
        <f t="shared" si="76"/>
        <v>Yes</v>
      </c>
      <c r="D2456" s="30">
        <f t="shared" si="77"/>
        <v>0.89</v>
      </c>
      <c r="E2456" s="30">
        <v>2450</v>
      </c>
      <c r="F2456" s="62" t="s">
        <v>12411</v>
      </c>
      <c r="G2456" s="3" t="s">
        <v>14077</v>
      </c>
      <c r="H2456" s="176">
        <v>0.36032388663967607</v>
      </c>
    </row>
    <row r="2457" spans="1:8">
      <c r="A2457" s="62">
        <v>2455</v>
      </c>
      <c r="B2457" s="3" t="s">
        <v>14130</v>
      </c>
      <c r="C2457" s="33" t="str">
        <f t="shared" si="76"/>
        <v>Yes</v>
      </c>
      <c r="D2457" s="30">
        <f t="shared" si="77"/>
        <v>1.23</v>
      </c>
      <c r="E2457" s="30">
        <v>3386</v>
      </c>
      <c r="F2457" s="62" t="s">
        <v>12411</v>
      </c>
      <c r="G2457" s="3" t="s">
        <v>14077</v>
      </c>
      <c r="H2457" s="176">
        <v>0.49797570850202427</v>
      </c>
    </row>
    <row r="2458" spans="1:8">
      <c r="A2458" s="62">
        <v>2456</v>
      </c>
      <c r="B2458" s="3" t="s">
        <v>14131</v>
      </c>
      <c r="C2458" s="33" t="str">
        <f t="shared" si="76"/>
        <v>Yes</v>
      </c>
      <c r="D2458" s="30">
        <f t="shared" si="77"/>
        <v>0.38</v>
      </c>
      <c r="E2458" s="30">
        <v>1046</v>
      </c>
      <c r="F2458" s="62" t="s">
        <v>12411</v>
      </c>
      <c r="G2458" s="3" t="s">
        <v>14077</v>
      </c>
      <c r="H2458" s="176">
        <v>0.15384615384615383</v>
      </c>
    </row>
    <row r="2459" spans="1:8">
      <c r="A2459" s="62">
        <v>2457</v>
      </c>
      <c r="B2459" s="3" t="s">
        <v>14132</v>
      </c>
      <c r="C2459" s="33" t="str">
        <f t="shared" si="76"/>
        <v>Yes</v>
      </c>
      <c r="D2459" s="30">
        <f t="shared" si="77"/>
        <v>1.27</v>
      </c>
      <c r="E2459" s="30">
        <v>3496</v>
      </c>
      <c r="F2459" s="62" t="s">
        <v>12411</v>
      </c>
      <c r="G2459" s="3" t="s">
        <v>14077</v>
      </c>
      <c r="H2459" s="176">
        <v>0.51417004048582993</v>
      </c>
    </row>
    <row r="2460" spans="1:8">
      <c r="A2460" s="62">
        <v>2458</v>
      </c>
      <c r="B2460" s="3" t="s">
        <v>14133</v>
      </c>
      <c r="C2460" s="33" t="str">
        <f t="shared" si="76"/>
        <v>Yes</v>
      </c>
      <c r="D2460" s="30">
        <f t="shared" si="77"/>
        <v>0.31</v>
      </c>
      <c r="E2460" s="30">
        <v>1000</v>
      </c>
      <c r="F2460" s="62" t="s">
        <v>12411</v>
      </c>
      <c r="G2460" s="3" t="s">
        <v>14077</v>
      </c>
      <c r="H2460" s="176">
        <v>0.12550607287449392</v>
      </c>
    </row>
    <row r="2461" spans="1:8">
      <c r="A2461" s="62">
        <v>2459</v>
      </c>
      <c r="B2461" s="3" t="s">
        <v>14134</v>
      </c>
      <c r="C2461" s="33" t="str">
        <f t="shared" si="76"/>
        <v>Yes</v>
      </c>
      <c r="D2461" s="30">
        <f t="shared" si="77"/>
        <v>0.71000000000000008</v>
      </c>
      <c r="E2461" s="30">
        <v>1955</v>
      </c>
      <c r="F2461" s="62" t="s">
        <v>12411</v>
      </c>
      <c r="G2461" s="3" t="s">
        <v>14077</v>
      </c>
      <c r="H2461" s="176">
        <v>0.2874493927125506</v>
      </c>
    </row>
    <row r="2462" spans="1:8">
      <c r="A2462" s="62">
        <v>2460</v>
      </c>
      <c r="B2462" s="3" t="s">
        <v>14135</v>
      </c>
      <c r="C2462" s="33" t="str">
        <f t="shared" si="76"/>
        <v>Yes</v>
      </c>
      <c r="D2462" s="30">
        <f t="shared" si="77"/>
        <v>2.5</v>
      </c>
      <c r="E2462" s="30">
        <v>6883</v>
      </c>
      <c r="F2462" s="62" t="s">
        <v>12411</v>
      </c>
      <c r="G2462" s="3" t="s">
        <v>14077</v>
      </c>
      <c r="H2462" s="176">
        <v>1.0121457489878543</v>
      </c>
    </row>
    <row r="2463" spans="1:8">
      <c r="A2463" s="62">
        <v>2461</v>
      </c>
      <c r="B2463" s="3" t="s">
        <v>14136</v>
      </c>
      <c r="C2463" s="33" t="str">
        <f t="shared" si="76"/>
        <v>Yes</v>
      </c>
      <c r="D2463" s="30">
        <f t="shared" si="77"/>
        <v>4.24</v>
      </c>
      <c r="E2463" s="30">
        <v>11673</v>
      </c>
      <c r="F2463" s="62" t="s">
        <v>12411</v>
      </c>
      <c r="G2463" s="3" t="s">
        <v>14077</v>
      </c>
      <c r="H2463" s="176">
        <v>1.7165991902834008</v>
      </c>
    </row>
    <row r="2464" spans="1:8">
      <c r="A2464" s="62">
        <v>2462</v>
      </c>
      <c r="B2464" s="3" t="s">
        <v>14137</v>
      </c>
      <c r="C2464" s="33" t="str">
        <f t="shared" si="76"/>
        <v>Yes</v>
      </c>
      <c r="D2464" s="30">
        <f t="shared" si="77"/>
        <v>0.71000000000000008</v>
      </c>
      <c r="E2464" s="30">
        <v>1955</v>
      </c>
      <c r="F2464" s="62" t="s">
        <v>12411</v>
      </c>
      <c r="G2464" s="3" t="s">
        <v>14077</v>
      </c>
      <c r="H2464" s="176">
        <v>0.2874493927125506</v>
      </c>
    </row>
    <row r="2465" spans="1:8">
      <c r="A2465" s="62">
        <v>2463</v>
      </c>
      <c r="B2465" s="3" t="s">
        <v>14138</v>
      </c>
      <c r="C2465" s="33" t="str">
        <f t="shared" si="76"/>
        <v>Yes</v>
      </c>
      <c r="D2465" s="30">
        <f t="shared" si="77"/>
        <v>1.38</v>
      </c>
      <c r="E2465" s="30">
        <v>3799</v>
      </c>
      <c r="F2465" s="62" t="s">
        <v>12411</v>
      </c>
      <c r="G2465" s="3" t="s">
        <v>14077</v>
      </c>
      <c r="H2465" s="176">
        <v>0.55870445344129549</v>
      </c>
    </row>
    <row r="2466" spans="1:8">
      <c r="A2466" s="62">
        <v>2464</v>
      </c>
      <c r="B2466" s="3" t="s">
        <v>14139</v>
      </c>
      <c r="C2466" s="33" t="str">
        <f t="shared" si="76"/>
        <v>Yes</v>
      </c>
      <c r="D2466" s="30">
        <f t="shared" si="77"/>
        <v>1.41</v>
      </c>
      <c r="E2466" s="30">
        <v>3882</v>
      </c>
      <c r="F2466" s="62" t="s">
        <v>12411</v>
      </c>
      <c r="G2466" s="3" t="s">
        <v>14077</v>
      </c>
      <c r="H2466" s="176">
        <v>0.57085020242914974</v>
      </c>
    </row>
    <row r="2467" spans="1:8">
      <c r="A2467" s="62">
        <v>2465</v>
      </c>
      <c r="B2467" s="3" t="s">
        <v>14140</v>
      </c>
      <c r="C2467" s="33" t="str">
        <f t="shared" si="76"/>
        <v>Yes</v>
      </c>
      <c r="D2467" s="30">
        <f t="shared" si="77"/>
        <v>0.85000000000000009</v>
      </c>
      <c r="E2467" s="30">
        <v>2340</v>
      </c>
      <c r="F2467" s="62" t="s">
        <v>11772</v>
      </c>
      <c r="G2467" s="3" t="s">
        <v>14077</v>
      </c>
      <c r="H2467" s="176">
        <v>0.34412955465587047</v>
      </c>
    </row>
    <row r="2468" spans="1:8">
      <c r="A2468" s="62">
        <v>2466</v>
      </c>
      <c r="B2468" s="3" t="s">
        <v>14141</v>
      </c>
      <c r="C2468" s="33" t="str">
        <f t="shared" si="76"/>
        <v>Yes</v>
      </c>
      <c r="D2468" s="30">
        <f t="shared" si="77"/>
        <v>1.38</v>
      </c>
      <c r="E2468" s="30">
        <v>3799</v>
      </c>
      <c r="F2468" s="62" t="s">
        <v>12411</v>
      </c>
      <c r="G2468" s="3" t="s">
        <v>14077</v>
      </c>
      <c r="H2468" s="176">
        <v>0.55870445344129549</v>
      </c>
    </row>
    <row r="2469" spans="1:8">
      <c r="A2469" s="62">
        <v>2467</v>
      </c>
      <c r="B2469" s="3" t="s">
        <v>14142</v>
      </c>
      <c r="C2469" s="33" t="str">
        <f t="shared" si="76"/>
        <v>Yes</v>
      </c>
      <c r="D2469" s="30">
        <f t="shared" si="77"/>
        <v>3.09</v>
      </c>
      <c r="E2469" s="30">
        <v>8507</v>
      </c>
      <c r="F2469" s="62" t="s">
        <v>12411</v>
      </c>
      <c r="G2469" s="3" t="s">
        <v>14077</v>
      </c>
      <c r="H2469" s="176">
        <v>1.2510121457489878</v>
      </c>
    </row>
    <row r="2470" spans="1:8">
      <c r="A2470" s="62">
        <v>2468</v>
      </c>
      <c r="B2470" s="3" t="s">
        <v>14143</v>
      </c>
      <c r="C2470" s="33" t="str">
        <f t="shared" si="76"/>
        <v>Yes</v>
      </c>
      <c r="D2470" s="30">
        <f t="shared" si="77"/>
        <v>3.08</v>
      </c>
      <c r="E2470" s="30">
        <v>8479</v>
      </c>
      <c r="F2470" s="62" t="s">
        <v>12411</v>
      </c>
      <c r="G2470" s="3" t="s">
        <v>14077</v>
      </c>
      <c r="H2470" s="176">
        <v>1.2469635627530364</v>
      </c>
    </row>
    <row r="2471" spans="1:8">
      <c r="A2471" s="62">
        <v>2469</v>
      </c>
      <c r="B2471" s="3" t="s">
        <v>14144</v>
      </c>
      <c r="C2471" s="33" t="str">
        <f t="shared" si="76"/>
        <v>Yes</v>
      </c>
      <c r="D2471" s="30">
        <f t="shared" si="77"/>
        <v>2.5</v>
      </c>
      <c r="E2471" s="30">
        <v>6883</v>
      </c>
      <c r="F2471" s="62" t="s">
        <v>12411</v>
      </c>
      <c r="G2471" s="3" t="s">
        <v>14077</v>
      </c>
      <c r="H2471" s="176">
        <v>1.0121457489878543</v>
      </c>
    </row>
    <row r="2472" spans="1:8">
      <c r="A2472" s="62">
        <v>2470</v>
      </c>
      <c r="B2472" s="3" t="s">
        <v>12380</v>
      </c>
      <c r="C2472" s="33" t="str">
        <f t="shared" si="76"/>
        <v>No</v>
      </c>
      <c r="D2472" s="30">
        <f t="shared" si="77"/>
        <v>4.9400000000000004</v>
      </c>
      <c r="E2472" s="30">
        <v>13600</v>
      </c>
      <c r="F2472" s="62" t="s">
        <v>12411</v>
      </c>
      <c r="G2472" s="3" t="s">
        <v>14077</v>
      </c>
      <c r="H2472" s="176">
        <v>2</v>
      </c>
    </row>
    <row r="2473" spans="1:8">
      <c r="A2473" s="62">
        <v>2471</v>
      </c>
      <c r="B2473" s="3" t="s">
        <v>14145</v>
      </c>
      <c r="C2473" s="33" t="str">
        <f t="shared" si="76"/>
        <v>Yes</v>
      </c>
      <c r="D2473" s="30">
        <f t="shared" si="77"/>
        <v>3.7</v>
      </c>
      <c r="E2473" s="30">
        <v>10186</v>
      </c>
      <c r="F2473" s="62" t="s">
        <v>12411</v>
      </c>
      <c r="G2473" s="3" t="s">
        <v>14077</v>
      </c>
      <c r="H2473" s="176">
        <v>1.4979757085020242</v>
      </c>
    </row>
    <row r="2474" spans="1:8">
      <c r="A2474" s="62">
        <v>2472</v>
      </c>
      <c r="B2474" s="3" t="s">
        <v>14146</v>
      </c>
      <c r="C2474" s="33" t="str">
        <f t="shared" si="76"/>
        <v>Yes</v>
      </c>
      <c r="D2474" s="30">
        <f t="shared" si="77"/>
        <v>1.85</v>
      </c>
      <c r="E2474" s="30">
        <v>5093</v>
      </c>
      <c r="F2474" s="62" t="s">
        <v>12411</v>
      </c>
      <c r="G2474" s="3" t="s">
        <v>14077</v>
      </c>
      <c r="H2474" s="176">
        <v>0.74898785425101211</v>
      </c>
    </row>
    <row r="2475" spans="1:8">
      <c r="A2475" s="62">
        <v>2473</v>
      </c>
      <c r="B2475" s="3" t="s">
        <v>14147</v>
      </c>
      <c r="C2475" s="33" t="str">
        <f t="shared" si="76"/>
        <v>Yes</v>
      </c>
      <c r="D2475" s="30">
        <f t="shared" si="77"/>
        <v>1.8699999999999999</v>
      </c>
      <c r="E2475" s="30">
        <v>5148</v>
      </c>
      <c r="F2475" s="62" t="s">
        <v>12411</v>
      </c>
      <c r="G2475" s="3" t="s">
        <v>14077</v>
      </c>
      <c r="H2475" s="176">
        <v>0.75708502024291491</v>
      </c>
    </row>
    <row r="2476" spans="1:8">
      <c r="A2476" s="62">
        <v>2474</v>
      </c>
      <c r="B2476" s="3" t="s">
        <v>14148</v>
      </c>
      <c r="C2476" s="33" t="str">
        <f t="shared" si="76"/>
        <v>Yes</v>
      </c>
      <c r="D2476" s="30">
        <f t="shared" si="77"/>
        <v>0.43</v>
      </c>
      <c r="E2476" s="30">
        <v>1184</v>
      </c>
      <c r="F2476" s="62" t="s">
        <v>12411</v>
      </c>
      <c r="G2476" s="3" t="s">
        <v>14077</v>
      </c>
      <c r="H2476" s="176">
        <v>0.17408906882591091</v>
      </c>
    </row>
    <row r="2477" spans="1:8">
      <c r="A2477" s="62">
        <v>2475</v>
      </c>
      <c r="B2477" s="3" t="s">
        <v>14149</v>
      </c>
      <c r="C2477" s="33" t="str">
        <f t="shared" si="76"/>
        <v>Yes</v>
      </c>
      <c r="D2477" s="30">
        <f t="shared" si="77"/>
        <v>0.32999999999999996</v>
      </c>
      <c r="E2477" s="30">
        <v>1000</v>
      </c>
      <c r="F2477" s="62" t="s">
        <v>12411</v>
      </c>
      <c r="G2477" s="3" t="s">
        <v>14077</v>
      </c>
      <c r="H2477" s="176">
        <v>0.13360323886639675</v>
      </c>
    </row>
    <row r="2478" spans="1:8">
      <c r="A2478" s="62">
        <v>2476</v>
      </c>
      <c r="B2478" s="3" t="s">
        <v>14150</v>
      </c>
      <c r="C2478" s="33" t="str">
        <f t="shared" si="76"/>
        <v>Yes</v>
      </c>
      <c r="D2478" s="30">
        <f t="shared" si="77"/>
        <v>1.43</v>
      </c>
      <c r="E2478" s="30">
        <v>3937</v>
      </c>
      <c r="F2478" s="62" t="s">
        <v>12411</v>
      </c>
      <c r="G2478" s="3" t="s">
        <v>14077</v>
      </c>
      <c r="H2478" s="176">
        <v>0.57894736842105254</v>
      </c>
    </row>
    <row r="2479" spans="1:8">
      <c r="A2479" s="62">
        <v>2477</v>
      </c>
      <c r="B2479" s="3" t="s">
        <v>14151</v>
      </c>
      <c r="C2479" s="33" t="str">
        <f t="shared" si="76"/>
        <v>Yes</v>
      </c>
      <c r="D2479" s="30">
        <f t="shared" si="77"/>
        <v>1</v>
      </c>
      <c r="E2479" s="30">
        <v>2753</v>
      </c>
      <c r="F2479" s="62" t="s">
        <v>12411</v>
      </c>
      <c r="G2479" s="3" t="s">
        <v>14077</v>
      </c>
      <c r="H2479" s="176">
        <v>0.40485829959514169</v>
      </c>
    </row>
    <row r="2480" spans="1:8">
      <c r="A2480" s="62">
        <v>2478</v>
      </c>
      <c r="B2480" s="3" t="s">
        <v>13589</v>
      </c>
      <c r="C2480" s="33" t="str">
        <f t="shared" si="76"/>
        <v>Yes</v>
      </c>
      <c r="D2480" s="30">
        <f t="shared" si="77"/>
        <v>1</v>
      </c>
      <c r="E2480" s="30">
        <v>2753</v>
      </c>
      <c r="F2480" s="62" t="s">
        <v>12411</v>
      </c>
      <c r="G2480" s="3" t="s">
        <v>14077</v>
      </c>
      <c r="H2480" s="176">
        <v>0.40485829959514169</v>
      </c>
    </row>
    <row r="2481" spans="1:8">
      <c r="A2481" s="62">
        <v>2479</v>
      </c>
      <c r="B2481" s="3" t="s">
        <v>3598</v>
      </c>
      <c r="C2481" s="33" t="str">
        <f t="shared" si="76"/>
        <v>Yes</v>
      </c>
      <c r="D2481" s="30">
        <f t="shared" si="77"/>
        <v>1.43</v>
      </c>
      <c r="E2481" s="30">
        <v>3937</v>
      </c>
      <c r="F2481" s="62" t="s">
        <v>12411</v>
      </c>
      <c r="G2481" s="3" t="s">
        <v>14077</v>
      </c>
      <c r="H2481" s="176">
        <v>0.57894736842105254</v>
      </c>
    </row>
    <row r="2482" spans="1:8">
      <c r="A2482" s="62">
        <v>2480</v>
      </c>
      <c r="B2482" s="3" t="s">
        <v>14152</v>
      </c>
      <c r="C2482" s="33" t="str">
        <f t="shared" si="76"/>
        <v>Yes</v>
      </c>
      <c r="D2482" s="30">
        <f t="shared" si="77"/>
        <v>2.0300000000000002</v>
      </c>
      <c r="E2482" s="30">
        <v>5589</v>
      </c>
      <c r="F2482" s="62" t="s">
        <v>12411</v>
      </c>
      <c r="G2482" s="3" t="s">
        <v>14077</v>
      </c>
      <c r="H2482" s="176">
        <v>0.82186234817813764</v>
      </c>
    </row>
    <row r="2483" spans="1:8">
      <c r="A2483" s="62">
        <v>2481</v>
      </c>
      <c r="B2483" s="3" t="s">
        <v>14153</v>
      </c>
      <c r="C2483" s="33" t="str">
        <f t="shared" si="76"/>
        <v>Yes</v>
      </c>
      <c r="D2483" s="30">
        <f t="shared" si="77"/>
        <v>2.0499999999999998</v>
      </c>
      <c r="E2483" s="30">
        <v>5644</v>
      </c>
      <c r="F2483" s="62" t="s">
        <v>11772</v>
      </c>
      <c r="G2483" s="3" t="s">
        <v>14077</v>
      </c>
      <c r="H2483" s="176">
        <v>0.82995951417004032</v>
      </c>
    </row>
    <row r="2484" spans="1:8">
      <c r="A2484" s="62">
        <v>2482</v>
      </c>
      <c r="B2484" s="3" t="s">
        <v>14154</v>
      </c>
      <c r="C2484" s="33" t="str">
        <f t="shared" si="76"/>
        <v>Yes</v>
      </c>
      <c r="D2484" s="30">
        <f t="shared" si="77"/>
        <v>1.43</v>
      </c>
      <c r="E2484" s="30">
        <v>3937</v>
      </c>
      <c r="F2484" s="62" t="s">
        <v>12411</v>
      </c>
      <c r="G2484" s="3" t="s">
        <v>14077</v>
      </c>
      <c r="H2484" s="176">
        <v>0.57894736842105254</v>
      </c>
    </row>
    <row r="2485" spans="1:8">
      <c r="A2485" s="62">
        <v>2483</v>
      </c>
      <c r="B2485" s="3" t="s">
        <v>14155</v>
      </c>
      <c r="C2485" s="33" t="str">
        <f t="shared" si="76"/>
        <v>Yes</v>
      </c>
      <c r="D2485" s="30">
        <f t="shared" si="77"/>
        <v>1.43</v>
      </c>
      <c r="E2485" s="30">
        <v>3937</v>
      </c>
      <c r="F2485" s="62" t="s">
        <v>12411</v>
      </c>
      <c r="G2485" s="3" t="s">
        <v>14077</v>
      </c>
      <c r="H2485" s="176">
        <v>0.57894736842105254</v>
      </c>
    </row>
    <row r="2486" spans="1:8">
      <c r="A2486" s="62">
        <v>2484</v>
      </c>
      <c r="B2486" s="3" t="s">
        <v>14156</v>
      </c>
      <c r="C2486" s="33" t="str">
        <f t="shared" si="76"/>
        <v>Yes</v>
      </c>
      <c r="D2486" s="30">
        <f t="shared" si="77"/>
        <v>2.59</v>
      </c>
      <c r="E2486" s="30">
        <v>7130</v>
      </c>
      <c r="F2486" s="62" t="s">
        <v>12411</v>
      </c>
      <c r="G2486" s="3" t="s">
        <v>14077</v>
      </c>
      <c r="H2486" s="176">
        <v>1.0485829959514168</v>
      </c>
    </row>
    <row r="2487" spans="1:8">
      <c r="A2487" s="62">
        <v>2485</v>
      </c>
      <c r="B2487" s="3" t="s">
        <v>14157</v>
      </c>
      <c r="C2487" s="33" t="str">
        <f t="shared" si="76"/>
        <v>Yes</v>
      </c>
      <c r="D2487" s="30">
        <f t="shared" si="77"/>
        <v>0.91</v>
      </c>
      <c r="E2487" s="30">
        <v>2505</v>
      </c>
      <c r="F2487" s="62" t="s">
        <v>12411</v>
      </c>
      <c r="G2487" s="3" t="s">
        <v>14077</v>
      </c>
      <c r="H2487" s="176">
        <v>0.36842105263157893</v>
      </c>
    </row>
    <row r="2488" spans="1:8">
      <c r="A2488" s="62">
        <v>2486</v>
      </c>
      <c r="B2488" s="3" t="s">
        <v>14158</v>
      </c>
      <c r="C2488" s="33" t="str">
        <f t="shared" si="76"/>
        <v>Yes</v>
      </c>
      <c r="D2488" s="30">
        <f t="shared" si="77"/>
        <v>0.19</v>
      </c>
      <c r="E2488" s="30">
        <v>1000</v>
      </c>
      <c r="F2488" s="62" t="s">
        <v>12411</v>
      </c>
      <c r="G2488" s="3" t="s">
        <v>14077</v>
      </c>
      <c r="H2488" s="176">
        <v>7.6923076923076913E-2</v>
      </c>
    </row>
    <row r="2489" spans="1:8">
      <c r="A2489" s="62">
        <v>2487</v>
      </c>
      <c r="B2489" s="3" t="s">
        <v>13593</v>
      </c>
      <c r="C2489" s="33" t="str">
        <f t="shared" si="76"/>
        <v>Yes</v>
      </c>
      <c r="D2489" s="30">
        <f t="shared" si="77"/>
        <v>1</v>
      </c>
      <c r="E2489" s="30">
        <v>2753</v>
      </c>
      <c r="F2489" s="62" t="s">
        <v>12411</v>
      </c>
      <c r="G2489" s="3" t="s">
        <v>14077</v>
      </c>
      <c r="H2489" s="176">
        <v>0.40485829959514169</v>
      </c>
    </row>
    <row r="2490" spans="1:8">
      <c r="A2490" s="62">
        <v>2488</v>
      </c>
      <c r="B2490" s="3" t="s">
        <v>14159</v>
      </c>
      <c r="C2490" s="33" t="str">
        <f t="shared" si="76"/>
        <v>Yes</v>
      </c>
      <c r="D2490" s="30">
        <f t="shared" si="77"/>
        <v>1.49</v>
      </c>
      <c r="E2490" s="30">
        <v>4102</v>
      </c>
      <c r="F2490" s="62" t="s">
        <v>12411</v>
      </c>
      <c r="G2490" s="3" t="s">
        <v>14077</v>
      </c>
      <c r="H2490" s="176">
        <v>0.60323886639676105</v>
      </c>
    </row>
    <row r="2491" spans="1:8">
      <c r="A2491" s="62">
        <v>2489</v>
      </c>
      <c r="B2491" s="3" t="s">
        <v>14160</v>
      </c>
      <c r="C2491" s="33" t="str">
        <f t="shared" si="76"/>
        <v>No</v>
      </c>
      <c r="D2491" s="30">
        <f t="shared" si="77"/>
        <v>4.9400000000000004</v>
      </c>
      <c r="E2491" s="30">
        <v>13600</v>
      </c>
      <c r="F2491" s="62" t="s">
        <v>12411</v>
      </c>
      <c r="G2491" s="3" t="s">
        <v>14077</v>
      </c>
      <c r="H2491" s="176">
        <v>2</v>
      </c>
    </row>
    <row r="2492" spans="1:8">
      <c r="A2492" s="62">
        <v>2490</v>
      </c>
      <c r="B2492" s="3" t="s">
        <v>14161</v>
      </c>
      <c r="C2492" s="33" t="str">
        <f t="shared" si="76"/>
        <v>Yes</v>
      </c>
      <c r="D2492" s="30">
        <f t="shared" si="77"/>
        <v>1.21</v>
      </c>
      <c r="E2492" s="30">
        <v>3331</v>
      </c>
      <c r="F2492" s="62" t="s">
        <v>12411</v>
      </c>
      <c r="G2492" s="3" t="s">
        <v>14077</v>
      </c>
      <c r="H2492" s="176">
        <v>0.48987854251012142</v>
      </c>
    </row>
    <row r="2493" spans="1:8">
      <c r="A2493" s="62">
        <v>2491</v>
      </c>
      <c r="B2493" s="3" t="s">
        <v>14162</v>
      </c>
      <c r="C2493" s="33" t="str">
        <f t="shared" si="76"/>
        <v>Yes</v>
      </c>
      <c r="D2493" s="30">
        <f t="shared" si="77"/>
        <v>0.96</v>
      </c>
      <c r="E2493" s="30">
        <v>2643</v>
      </c>
      <c r="F2493" s="62" t="s">
        <v>12411</v>
      </c>
      <c r="G2493" s="3" t="s">
        <v>14077</v>
      </c>
      <c r="H2493" s="176">
        <v>0.38866396761133598</v>
      </c>
    </row>
    <row r="2494" spans="1:8">
      <c r="A2494" s="62">
        <v>2492</v>
      </c>
      <c r="B2494" s="3" t="s">
        <v>14065</v>
      </c>
      <c r="C2494" s="33" t="str">
        <f t="shared" si="76"/>
        <v>Yes</v>
      </c>
      <c r="D2494" s="30">
        <f t="shared" si="77"/>
        <v>3.52</v>
      </c>
      <c r="E2494" s="30">
        <v>9691</v>
      </c>
      <c r="F2494" s="62" t="s">
        <v>12411</v>
      </c>
      <c r="G2494" s="3" t="s">
        <v>14077</v>
      </c>
      <c r="H2494" s="176">
        <v>1.4251012145748987</v>
      </c>
    </row>
    <row r="2495" spans="1:8">
      <c r="A2495" s="62">
        <v>2493</v>
      </c>
      <c r="B2495" s="3" t="s">
        <v>14163</v>
      </c>
      <c r="C2495" s="33" t="str">
        <f t="shared" si="76"/>
        <v>Yes</v>
      </c>
      <c r="D2495" s="30">
        <f t="shared" si="77"/>
        <v>2.39</v>
      </c>
      <c r="E2495" s="30">
        <v>6580</v>
      </c>
      <c r="F2495" s="62" t="s">
        <v>12411</v>
      </c>
      <c r="G2495" s="3" t="s">
        <v>14077</v>
      </c>
      <c r="H2495" s="176">
        <v>0.96761133603238869</v>
      </c>
    </row>
    <row r="2496" spans="1:8">
      <c r="A2496" s="62">
        <v>2494</v>
      </c>
      <c r="B2496" s="3" t="s">
        <v>14164</v>
      </c>
      <c r="C2496" s="33" t="str">
        <f t="shared" si="76"/>
        <v>Yes</v>
      </c>
      <c r="D2496" s="30">
        <f t="shared" si="77"/>
        <v>1.6099999999999999</v>
      </c>
      <c r="E2496" s="30">
        <v>4432</v>
      </c>
      <c r="F2496" s="62" t="s">
        <v>12411</v>
      </c>
      <c r="G2496" s="3" t="s">
        <v>14165</v>
      </c>
      <c r="H2496" s="176">
        <v>0.65182186234817807</v>
      </c>
    </row>
    <row r="2497" spans="1:8">
      <c r="A2497" s="62">
        <v>2495</v>
      </c>
      <c r="B2497" s="3" t="s">
        <v>14166</v>
      </c>
      <c r="C2497" s="33" t="str">
        <f t="shared" si="76"/>
        <v>Yes</v>
      </c>
      <c r="D2497" s="30">
        <f t="shared" si="77"/>
        <v>0.96</v>
      </c>
      <c r="E2497" s="30">
        <v>2643</v>
      </c>
      <c r="F2497" s="62" t="s">
        <v>11772</v>
      </c>
      <c r="G2497" s="3" t="s">
        <v>14165</v>
      </c>
      <c r="H2497" s="176">
        <v>0.38866396761133598</v>
      </c>
    </row>
    <row r="2498" spans="1:8">
      <c r="A2498" s="62">
        <v>2496</v>
      </c>
      <c r="B2498" s="3" t="s">
        <v>14167</v>
      </c>
      <c r="C2498" s="33" t="str">
        <f t="shared" si="76"/>
        <v>Yes</v>
      </c>
      <c r="D2498" s="30">
        <f t="shared" si="77"/>
        <v>1.9400000000000002</v>
      </c>
      <c r="E2498" s="30">
        <v>5341</v>
      </c>
      <c r="F2498" s="62" t="s">
        <v>12411</v>
      </c>
      <c r="G2498" s="3" t="s">
        <v>14165</v>
      </c>
      <c r="H2498" s="176">
        <v>0.78542510121457487</v>
      </c>
    </row>
    <row r="2499" spans="1:8">
      <c r="A2499" s="62">
        <v>2497</v>
      </c>
      <c r="B2499" s="3" t="s">
        <v>3418</v>
      </c>
      <c r="C2499" s="33" t="str">
        <f t="shared" ref="C2499:C2562" si="78">IF(H2499=2,"No","Yes")</f>
        <v>Yes</v>
      </c>
      <c r="D2499" s="30">
        <f t="shared" si="77"/>
        <v>0.85000000000000009</v>
      </c>
      <c r="E2499" s="30">
        <v>2340</v>
      </c>
      <c r="F2499" s="62" t="s">
        <v>11772</v>
      </c>
      <c r="G2499" s="3" t="s">
        <v>14165</v>
      </c>
      <c r="H2499" s="176">
        <v>0.34412955465587047</v>
      </c>
    </row>
    <row r="2500" spans="1:8">
      <c r="A2500" s="62">
        <v>2498</v>
      </c>
      <c r="B2500" s="3" t="s">
        <v>14168</v>
      </c>
      <c r="C2500" s="33" t="str">
        <f t="shared" si="78"/>
        <v>Yes</v>
      </c>
      <c r="D2500" s="30">
        <f t="shared" ref="D2500:D2563" si="79">H2500*2.47</f>
        <v>1.1499999999999999</v>
      </c>
      <c r="E2500" s="30">
        <v>3166</v>
      </c>
      <c r="F2500" s="62" t="s">
        <v>12411</v>
      </c>
      <c r="G2500" s="3" t="s">
        <v>14165</v>
      </c>
      <c r="H2500" s="176">
        <v>0.46558704453441291</v>
      </c>
    </row>
    <row r="2501" spans="1:8">
      <c r="A2501" s="62">
        <v>2499</v>
      </c>
      <c r="B2501" s="3" t="s">
        <v>14169</v>
      </c>
      <c r="C2501" s="33" t="str">
        <f t="shared" si="78"/>
        <v>Yes</v>
      </c>
      <c r="D2501" s="30">
        <f t="shared" si="79"/>
        <v>2.27</v>
      </c>
      <c r="E2501" s="30">
        <v>6249</v>
      </c>
      <c r="F2501" s="62" t="s">
        <v>12411</v>
      </c>
      <c r="G2501" s="3" t="s">
        <v>14165</v>
      </c>
      <c r="H2501" s="176">
        <v>0.91902834008097156</v>
      </c>
    </row>
    <row r="2502" spans="1:8">
      <c r="A2502" s="62">
        <v>2500</v>
      </c>
      <c r="B2502" s="3" t="s">
        <v>14170</v>
      </c>
      <c r="C2502" s="33" t="str">
        <f t="shared" si="78"/>
        <v>Yes</v>
      </c>
      <c r="D2502" s="30">
        <f t="shared" si="79"/>
        <v>1.38</v>
      </c>
      <c r="E2502" s="30">
        <v>3799</v>
      </c>
      <c r="F2502" s="62" t="s">
        <v>12411</v>
      </c>
      <c r="G2502" s="3" t="s">
        <v>14165</v>
      </c>
      <c r="H2502" s="176">
        <v>0.55870445344129549</v>
      </c>
    </row>
    <row r="2503" spans="1:8">
      <c r="A2503" s="62">
        <v>2501</v>
      </c>
      <c r="B2503" s="3" t="s">
        <v>14171</v>
      </c>
      <c r="C2503" s="33" t="str">
        <f t="shared" si="78"/>
        <v>Yes</v>
      </c>
      <c r="D2503" s="30">
        <f t="shared" si="79"/>
        <v>3.2699999999999996</v>
      </c>
      <c r="E2503" s="30">
        <v>9002</v>
      </c>
      <c r="F2503" s="62" t="s">
        <v>12411</v>
      </c>
      <c r="G2503" s="3" t="s">
        <v>14165</v>
      </c>
      <c r="H2503" s="176">
        <v>1.3238866396761131</v>
      </c>
    </row>
    <row r="2504" spans="1:8">
      <c r="A2504" s="62">
        <v>2502</v>
      </c>
      <c r="B2504" s="3" t="s">
        <v>11850</v>
      </c>
      <c r="C2504" s="33" t="str">
        <f t="shared" si="78"/>
        <v>Yes</v>
      </c>
      <c r="D2504" s="30">
        <f t="shared" si="79"/>
        <v>2.8200000000000007</v>
      </c>
      <c r="E2504" s="30">
        <v>7764</v>
      </c>
      <c r="F2504" s="62" t="s">
        <v>12411</v>
      </c>
      <c r="G2504" s="3" t="s">
        <v>14165</v>
      </c>
      <c r="H2504" s="176">
        <v>1.1417004048582997</v>
      </c>
    </row>
    <row r="2505" spans="1:8">
      <c r="A2505" s="62">
        <v>2503</v>
      </c>
      <c r="B2505" s="3" t="s">
        <v>14172</v>
      </c>
      <c r="C2505" s="33" t="str">
        <f t="shared" si="78"/>
        <v>Yes</v>
      </c>
      <c r="D2505" s="30">
        <f t="shared" si="79"/>
        <v>0.52</v>
      </c>
      <c r="E2505" s="30">
        <v>1432</v>
      </c>
      <c r="F2505" s="62" t="s">
        <v>12411</v>
      </c>
      <c r="G2505" s="3" t="s">
        <v>14165</v>
      </c>
      <c r="H2505" s="176">
        <v>0.21052631578947367</v>
      </c>
    </row>
    <row r="2506" spans="1:8">
      <c r="A2506" s="62">
        <v>2504</v>
      </c>
      <c r="B2506" s="3" t="s">
        <v>14173</v>
      </c>
      <c r="C2506" s="33" t="str">
        <f t="shared" si="78"/>
        <v>Yes</v>
      </c>
      <c r="D2506" s="30">
        <f t="shared" si="79"/>
        <v>1.3399999999999999</v>
      </c>
      <c r="E2506" s="30">
        <v>3689</v>
      </c>
      <c r="F2506" s="62" t="s">
        <v>12411</v>
      </c>
      <c r="G2506" s="3" t="s">
        <v>14165</v>
      </c>
      <c r="H2506" s="176">
        <v>0.54251012145748978</v>
      </c>
    </row>
    <row r="2507" spans="1:8">
      <c r="A2507" s="62">
        <v>2505</v>
      </c>
      <c r="B2507" s="3" t="s">
        <v>14174</v>
      </c>
      <c r="C2507" s="33" t="str">
        <f t="shared" si="78"/>
        <v>Yes</v>
      </c>
      <c r="D2507" s="30">
        <f t="shared" si="79"/>
        <v>0.9</v>
      </c>
      <c r="E2507" s="30">
        <v>2478</v>
      </c>
      <c r="F2507" s="62" t="s">
        <v>12411</v>
      </c>
      <c r="G2507" s="3" t="s">
        <v>14165</v>
      </c>
      <c r="H2507" s="176">
        <v>0.36437246963562753</v>
      </c>
    </row>
    <row r="2508" spans="1:8">
      <c r="A2508" s="62">
        <v>2506</v>
      </c>
      <c r="B2508" s="3" t="s">
        <v>13660</v>
      </c>
      <c r="C2508" s="33" t="str">
        <f t="shared" si="78"/>
        <v>Yes</v>
      </c>
      <c r="D2508" s="30">
        <f t="shared" si="79"/>
        <v>0.7400000000000001</v>
      </c>
      <c r="E2508" s="30">
        <v>2037</v>
      </c>
      <c r="F2508" s="62" t="s">
        <v>12411</v>
      </c>
      <c r="G2508" s="3" t="s">
        <v>14165</v>
      </c>
      <c r="H2508" s="176">
        <v>0.29959514170040485</v>
      </c>
    </row>
    <row r="2509" spans="1:8">
      <c r="A2509" s="62">
        <v>2507</v>
      </c>
      <c r="B2509" s="3" t="s">
        <v>13866</v>
      </c>
      <c r="C2509" s="33" t="str">
        <f t="shared" si="78"/>
        <v>Yes</v>
      </c>
      <c r="D2509" s="30">
        <f t="shared" si="79"/>
        <v>1.38</v>
      </c>
      <c r="E2509" s="30">
        <v>3799</v>
      </c>
      <c r="F2509" s="62" t="s">
        <v>12411</v>
      </c>
      <c r="G2509" s="3" t="s">
        <v>14165</v>
      </c>
      <c r="H2509" s="176">
        <v>0.55870445344129549</v>
      </c>
    </row>
    <row r="2510" spans="1:8">
      <c r="A2510" s="62">
        <v>2508</v>
      </c>
      <c r="B2510" s="3" t="s">
        <v>13895</v>
      </c>
      <c r="C2510" s="33" t="str">
        <f t="shared" si="78"/>
        <v>Yes</v>
      </c>
      <c r="D2510" s="30">
        <f t="shared" si="79"/>
        <v>1.47</v>
      </c>
      <c r="E2510" s="30">
        <v>4047</v>
      </c>
      <c r="F2510" s="62" t="s">
        <v>12411</v>
      </c>
      <c r="G2510" s="3" t="s">
        <v>14165</v>
      </c>
      <c r="H2510" s="176">
        <v>0.59514170040485825</v>
      </c>
    </row>
    <row r="2511" spans="1:8">
      <c r="A2511" s="62">
        <v>2509</v>
      </c>
      <c r="B2511" s="3" t="s">
        <v>13694</v>
      </c>
      <c r="C2511" s="33" t="str">
        <f t="shared" si="78"/>
        <v>Yes</v>
      </c>
      <c r="D2511" s="30">
        <f t="shared" si="79"/>
        <v>0.72</v>
      </c>
      <c r="E2511" s="30">
        <v>1982</v>
      </c>
      <c r="F2511" s="62" t="s">
        <v>12411</v>
      </c>
      <c r="G2511" s="3" t="s">
        <v>14165</v>
      </c>
      <c r="H2511" s="176">
        <v>0.291497975708502</v>
      </c>
    </row>
    <row r="2512" spans="1:8">
      <c r="A2512" s="62">
        <v>2510</v>
      </c>
      <c r="B2512" s="3" t="s">
        <v>14175</v>
      </c>
      <c r="C2512" s="33" t="str">
        <f t="shared" si="78"/>
        <v>Yes</v>
      </c>
      <c r="D2512" s="30">
        <f t="shared" si="79"/>
        <v>1.1200000000000001</v>
      </c>
      <c r="E2512" s="30">
        <v>3083</v>
      </c>
      <c r="F2512" s="62" t="s">
        <v>12411</v>
      </c>
      <c r="G2512" s="3" t="s">
        <v>14165</v>
      </c>
      <c r="H2512" s="176">
        <v>0.45344129554655871</v>
      </c>
    </row>
    <row r="2513" spans="1:8">
      <c r="A2513" s="62">
        <v>2511</v>
      </c>
      <c r="B2513" s="3" t="s">
        <v>14176</v>
      </c>
      <c r="C2513" s="33" t="str">
        <f t="shared" si="78"/>
        <v>No</v>
      </c>
      <c r="D2513" s="30">
        <f t="shared" si="79"/>
        <v>4.9400000000000004</v>
      </c>
      <c r="E2513" s="30">
        <v>13600</v>
      </c>
      <c r="F2513" s="62" t="s">
        <v>12411</v>
      </c>
      <c r="G2513" s="3" t="s">
        <v>14165</v>
      </c>
      <c r="H2513" s="176">
        <v>2</v>
      </c>
    </row>
    <row r="2514" spans="1:8">
      <c r="A2514" s="62">
        <v>2512</v>
      </c>
      <c r="B2514" s="3" t="s">
        <v>14177</v>
      </c>
      <c r="C2514" s="33" t="str">
        <f t="shared" si="78"/>
        <v>Yes</v>
      </c>
      <c r="D2514" s="30">
        <f t="shared" si="79"/>
        <v>2.17</v>
      </c>
      <c r="E2514" s="30">
        <v>5974</v>
      </c>
      <c r="F2514" s="62" t="s">
        <v>12411</v>
      </c>
      <c r="G2514" s="3" t="s">
        <v>14165</v>
      </c>
      <c r="H2514" s="176">
        <v>0.87854251012145734</v>
      </c>
    </row>
    <row r="2515" spans="1:8">
      <c r="A2515" s="62">
        <v>2513</v>
      </c>
      <c r="B2515" s="3" t="s">
        <v>14178</v>
      </c>
      <c r="C2515" s="33" t="str">
        <f t="shared" si="78"/>
        <v>Yes</v>
      </c>
      <c r="D2515" s="30">
        <f t="shared" si="79"/>
        <v>0.3</v>
      </c>
      <c r="E2515" s="30">
        <v>1000</v>
      </c>
      <c r="F2515" s="62" t="s">
        <v>12411</v>
      </c>
      <c r="G2515" s="3" t="s">
        <v>14165</v>
      </c>
      <c r="H2515" s="176">
        <v>0.12145748987854249</v>
      </c>
    </row>
    <row r="2516" spans="1:8">
      <c r="A2516" s="62">
        <v>2514</v>
      </c>
      <c r="B2516" s="3" t="s">
        <v>14179</v>
      </c>
      <c r="C2516" s="33" t="str">
        <f t="shared" si="78"/>
        <v>Yes</v>
      </c>
      <c r="D2516" s="30">
        <f t="shared" si="79"/>
        <v>0.85</v>
      </c>
      <c r="E2516" s="30">
        <v>2340</v>
      </c>
      <c r="F2516" s="62" t="s">
        <v>12411</v>
      </c>
      <c r="G2516" s="3" t="s">
        <v>14165</v>
      </c>
      <c r="H2516" s="176">
        <v>0.34412955465587042</v>
      </c>
    </row>
    <row r="2517" spans="1:8">
      <c r="A2517" s="62">
        <v>2515</v>
      </c>
      <c r="B2517" s="3" t="s">
        <v>14180</v>
      </c>
      <c r="C2517" s="33" t="str">
        <f t="shared" si="78"/>
        <v>Yes</v>
      </c>
      <c r="D2517" s="30">
        <f t="shared" si="79"/>
        <v>1.46</v>
      </c>
      <c r="E2517" s="30">
        <v>4019</v>
      </c>
      <c r="F2517" s="62" t="s">
        <v>12411</v>
      </c>
      <c r="G2517" s="3" t="s">
        <v>14165</v>
      </c>
      <c r="H2517" s="176">
        <v>0.5910931174089068</v>
      </c>
    </row>
    <row r="2518" spans="1:8">
      <c r="A2518" s="62">
        <v>2516</v>
      </c>
      <c r="B2518" s="3" t="s">
        <v>13316</v>
      </c>
      <c r="C2518" s="33" t="str">
        <f t="shared" si="78"/>
        <v>Yes</v>
      </c>
      <c r="D2518" s="30">
        <f t="shared" si="79"/>
        <v>1.28</v>
      </c>
      <c r="E2518" s="30">
        <v>3524</v>
      </c>
      <c r="F2518" s="62" t="s">
        <v>12411</v>
      </c>
      <c r="G2518" s="3" t="s">
        <v>14165</v>
      </c>
      <c r="H2518" s="176">
        <v>0.51821862348178138</v>
      </c>
    </row>
    <row r="2519" spans="1:8">
      <c r="A2519" s="62">
        <v>2517</v>
      </c>
      <c r="B2519" s="3" t="s">
        <v>14181</v>
      </c>
      <c r="C2519" s="33" t="str">
        <f t="shared" si="78"/>
        <v>Yes</v>
      </c>
      <c r="D2519" s="30">
        <f t="shared" si="79"/>
        <v>2.27</v>
      </c>
      <c r="E2519" s="30">
        <v>6249</v>
      </c>
      <c r="F2519" s="62" t="s">
        <v>12411</v>
      </c>
      <c r="G2519" s="3" t="s">
        <v>14165</v>
      </c>
      <c r="H2519" s="176">
        <v>0.91902834008097156</v>
      </c>
    </row>
    <row r="2520" spans="1:8">
      <c r="A2520" s="62">
        <v>2518</v>
      </c>
      <c r="B2520" s="3" t="s">
        <v>14182</v>
      </c>
      <c r="C2520" s="33" t="str">
        <f t="shared" si="78"/>
        <v>Yes</v>
      </c>
      <c r="D2520" s="30">
        <f t="shared" si="79"/>
        <v>0.85000000000000009</v>
      </c>
      <c r="E2520" s="30">
        <v>2340</v>
      </c>
      <c r="F2520" s="62" t="s">
        <v>12411</v>
      </c>
      <c r="G2520" s="3" t="s">
        <v>14165</v>
      </c>
      <c r="H2520" s="176">
        <v>0.34412955465587047</v>
      </c>
    </row>
    <row r="2521" spans="1:8">
      <c r="A2521" s="62">
        <v>2519</v>
      </c>
      <c r="B2521" s="3" t="s">
        <v>13472</v>
      </c>
      <c r="C2521" s="33" t="str">
        <f t="shared" si="78"/>
        <v>Yes</v>
      </c>
      <c r="D2521" s="30">
        <f t="shared" si="79"/>
        <v>1.9099999999999997</v>
      </c>
      <c r="E2521" s="30">
        <v>5258</v>
      </c>
      <c r="F2521" s="62" t="s">
        <v>12411</v>
      </c>
      <c r="G2521" s="3" t="s">
        <v>14165</v>
      </c>
      <c r="H2521" s="176">
        <v>0.77327935222672051</v>
      </c>
    </row>
    <row r="2522" spans="1:8">
      <c r="A2522" s="62">
        <v>2520</v>
      </c>
      <c r="B2522" s="3" t="s">
        <v>14183</v>
      </c>
      <c r="C2522" s="33" t="str">
        <f t="shared" si="78"/>
        <v>Yes</v>
      </c>
      <c r="D2522" s="30">
        <f t="shared" si="79"/>
        <v>1.28</v>
      </c>
      <c r="E2522" s="30">
        <v>3524</v>
      </c>
      <c r="F2522" s="62" t="s">
        <v>12411</v>
      </c>
      <c r="G2522" s="3" t="s">
        <v>14165</v>
      </c>
      <c r="H2522" s="176">
        <v>0.51821862348178138</v>
      </c>
    </row>
    <row r="2523" spans="1:8">
      <c r="A2523" s="62">
        <v>2521</v>
      </c>
      <c r="B2523" s="3" t="s">
        <v>14184</v>
      </c>
      <c r="C2523" s="33" t="str">
        <f t="shared" si="78"/>
        <v>Yes</v>
      </c>
      <c r="D2523" s="30">
        <f t="shared" si="79"/>
        <v>1.79</v>
      </c>
      <c r="E2523" s="30">
        <v>4928</v>
      </c>
      <c r="F2523" s="62" t="s">
        <v>12411</v>
      </c>
      <c r="G2523" s="3" t="s">
        <v>14165</v>
      </c>
      <c r="H2523" s="176">
        <v>0.7246963562753036</v>
      </c>
    </row>
    <row r="2524" spans="1:8">
      <c r="A2524" s="62">
        <v>2522</v>
      </c>
      <c r="B2524" s="3" t="s">
        <v>14185</v>
      </c>
      <c r="C2524" s="33" t="str">
        <f t="shared" si="78"/>
        <v>Yes</v>
      </c>
      <c r="D2524" s="30">
        <f t="shared" si="79"/>
        <v>1.59</v>
      </c>
      <c r="E2524" s="30">
        <v>4377</v>
      </c>
      <c r="F2524" s="62" t="s">
        <v>11772</v>
      </c>
      <c r="G2524" s="3" t="s">
        <v>14165</v>
      </c>
      <c r="H2524" s="176">
        <v>0.64372469635627527</v>
      </c>
    </row>
    <row r="2525" spans="1:8">
      <c r="A2525" s="62">
        <v>2523</v>
      </c>
      <c r="B2525" s="3" t="s">
        <v>14186</v>
      </c>
      <c r="C2525" s="33" t="str">
        <f t="shared" si="78"/>
        <v>Yes</v>
      </c>
      <c r="D2525" s="30">
        <f t="shared" si="79"/>
        <v>0.57999999999999996</v>
      </c>
      <c r="E2525" s="30">
        <v>1597</v>
      </c>
      <c r="F2525" s="62" t="s">
        <v>12411</v>
      </c>
      <c r="G2525" s="3" t="s">
        <v>14165</v>
      </c>
      <c r="H2525" s="176">
        <v>0.23481781376518215</v>
      </c>
    </row>
    <row r="2526" spans="1:8">
      <c r="A2526" s="62">
        <v>2524</v>
      </c>
      <c r="B2526" s="3" t="s">
        <v>14187</v>
      </c>
      <c r="C2526" s="33" t="str">
        <f t="shared" si="78"/>
        <v>Yes</v>
      </c>
      <c r="D2526" s="30">
        <f t="shared" si="79"/>
        <v>2</v>
      </c>
      <c r="E2526" s="30">
        <v>5506</v>
      </c>
      <c r="F2526" s="62" t="s">
        <v>12411</v>
      </c>
      <c r="G2526" s="3" t="s">
        <v>14165</v>
      </c>
      <c r="H2526" s="176">
        <v>0.80971659919028338</v>
      </c>
    </row>
    <row r="2527" spans="1:8">
      <c r="A2527" s="62">
        <v>2525</v>
      </c>
      <c r="B2527" s="3" t="s">
        <v>14188</v>
      </c>
      <c r="C2527" s="33" t="str">
        <f t="shared" si="78"/>
        <v>Yes</v>
      </c>
      <c r="D2527" s="30">
        <f t="shared" si="79"/>
        <v>0.85000000000000009</v>
      </c>
      <c r="E2527" s="30">
        <v>2340</v>
      </c>
      <c r="F2527" s="62" t="s">
        <v>12411</v>
      </c>
      <c r="G2527" s="3" t="s">
        <v>14165</v>
      </c>
      <c r="H2527" s="176">
        <v>0.34412955465587047</v>
      </c>
    </row>
    <row r="2528" spans="1:8">
      <c r="A2528" s="62">
        <v>2526</v>
      </c>
      <c r="B2528" s="3" t="s">
        <v>14189</v>
      </c>
      <c r="C2528" s="33" t="str">
        <f t="shared" si="78"/>
        <v>Yes</v>
      </c>
      <c r="D2528" s="30">
        <f t="shared" si="79"/>
        <v>1.95</v>
      </c>
      <c r="E2528" s="30">
        <v>5368</v>
      </c>
      <c r="F2528" s="62" t="s">
        <v>12411</v>
      </c>
      <c r="G2528" s="3" t="s">
        <v>14165</v>
      </c>
      <c r="H2528" s="176">
        <v>0.78947368421052622</v>
      </c>
    </row>
    <row r="2529" spans="1:8">
      <c r="A2529" s="62">
        <v>2527</v>
      </c>
      <c r="B2529" s="3" t="s">
        <v>14190</v>
      </c>
      <c r="C2529" s="33" t="str">
        <f t="shared" si="78"/>
        <v>Yes</v>
      </c>
      <c r="D2529" s="30">
        <f t="shared" si="79"/>
        <v>1.2</v>
      </c>
      <c r="E2529" s="30">
        <v>3304</v>
      </c>
      <c r="F2529" s="62" t="s">
        <v>12411</v>
      </c>
      <c r="G2529" s="3" t="s">
        <v>14165</v>
      </c>
      <c r="H2529" s="176">
        <v>0.48582995951416996</v>
      </c>
    </row>
    <row r="2530" spans="1:8">
      <c r="A2530" s="62">
        <v>2528</v>
      </c>
      <c r="B2530" s="3" t="s">
        <v>14057</v>
      </c>
      <c r="C2530" s="33" t="str">
        <f t="shared" si="78"/>
        <v>Yes</v>
      </c>
      <c r="D2530" s="30">
        <f t="shared" si="79"/>
        <v>1.4800000000000002</v>
      </c>
      <c r="E2530" s="30">
        <v>4074</v>
      </c>
      <c r="F2530" s="62" t="s">
        <v>12411</v>
      </c>
      <c r="G2530" s="3" t="s">
        <v>14165</v>
      </c>
      <c r="H2530" s="176">
        <v>0.59919028340080971</v>
      </c>
    </row>
    <row r="2531" spans="1:8">
      <c r="A2531" s="62">
        <v>2529</v>
      </c>
      <c r="B2531" s="3" t="s">
        <v>14191</v>
      </c>
      <c r="C2531" s="33" t="str">
        <f t="shared" si="78"/>
        <v>Yes</v>
      </c>
      <c r="D2531" s="30">
        <f t="shared" si="79"/>
        <v>1.03</v>
      </c>
      <c r="E2531" s="30">
        <v>2836</v>
      </c>
      <c r="F2531" s="62" t="s">
        <v>12411</v>
      </c>
      <c r="G2531" s="3" t="s">
        <v>14192</v>
      </c>
      <c r="H2531" s="176">
        <v>0.41700404858299595</v>
      </c>
    </row>
    <row r="2532" spans="1:8">
      <c r="A2532" s="62">
        <v>2530</v>
      </c>
      <c r="B2532" s="3" t="s">
        <v>14081</v>
      </c>
      <c r="C2532" s="33" t="str">
        <f t="shared" si="78"/>
        <v>Yes</v>
      </c>
      <c r="D2532" s="30">
        <f t="shared" si="79"/>
        <v>1.38</v>
      </c>
      <c r="E2532" s="30">
        <v>3799</v>
      </c>
      <c r="F2532" s="62" t="s">
        <v>12411</v>
      </c>
      <c r="G2532" s="3" t="s">
        <v>14192</v>
      </c>
      <c r="H2532" s="176">
        <v>0.55870445344129549</v>
      </c>
    </row>
    <row r="2533" spans="1:8">
      <c r="A2533" s="62">
        <v>2531</v>
      </c>
      <c r="B2533" s="3" t="s">
        <v>14193</v>
      </c>
      <c r="C2533" s="33" t="str">
        <f t="shared" si="78"/>
        <v>Yes</v>
      </c>
      <c r="D2533" s="30">
        <f t="shared" si="79"/>
        <v>1.7899999999999998</v>
      </c>
      <c r="E2533" s="30">
        <v>4928</v>
      </c>
      <c r="F2533" s="62" t="s">
        <v>12411</v>
      </c>
      <c r="G2533" s="3" t="s">
        <v>14192</v>
      </c>
      <c r="H2533" s="176">
        <v>0.72469635627530349</v>
      </c>
    </row>
    <row r="2534" spans="1:8">
      <c r="A2534" s="62">
        <v>2532</v>
      </c>
      <c r="B2534" s="3" t="s">
        <v>14194</v>
      </c>
      <c r="C2534" s="33" t="str">
        <f t="shared" si="78"/>
        <v>Yes</v>
      </c>
      <c r="D2534" s="30">
        <f t="shared" si="79"/>
        <v>0.30000000000000004</v>
      </c>
      <c r="E2534" s="30">
        <v>1000</v>
      </c>
      <c r="F2534" s="62" t="s">
        <v>12411</v>
      </c>
      <c r="G2534" s="3" t="s">
        <v>14192</v>
      </c>
      <c r="H2534" s="176">
        <v>0.12145748987854252</v>
      </c>
    </row>
    <row r="2535" spans="1:8">
      <c r="A2535" s="62">
        <v>2533</v>
      </c>
      <c r="B2535" s="3" t="s">
        <v>14195</v>
      </c>
      <c r="C2535" s="33" t="str">
        <f t="shared" si="78"/>
        <v>Yes</v>
      </c>
      <c r="D2535" s="30">
        <f t="shared" si="79"/>
        <v>0.30000000000000004</v>
      </c>
      <c r="E2535" s="30">
        <v>1000</v>
      </c>
      <c r="F2535" s="62" t="s">
        <v>12411</v>
      </c>
      <c r="G2535" s="3" t="s">
        <v>14192</v>
      </c>
      <c r="H2535" s="176">
        <v>0.12145748987854252</v>
      </c>
    </row>
    <row r="2536" spans="1:8">
      <c r="A2536" s="62">
        <v>2534</v>
      </c>
      <c r="B2536" s="3" t="s">
        <v>14196</v>
      </c>
      <c r="C2536" s="33" t="str">
        <f t="shared" si="78"/>
        <v>Yes</v>
      </c>
      <c r="D2536" s="30">
        <f t="shared" si="79"/>
        <v>0.83</v>
      </c>
      <c r="E2536" s="30">
        <v>2285</v>
      </c>
      <c r="F2536" s="62" t="s">
        <v>12411</v>
      </c>
      <c r="G2536" s="3" t="s">
        <v>14192</v>
      </c>
      <c r="H2536" s="176">
        <v>0.33603238866396756</v>
      </c>
    </row>
    <row r="2537" spans="1:8">
      <c r="A2537" s="62">
        <v>2535</v>
      </c>
      <c r="B2537" s="3" t="s">
        <v>14197</v>
      </c>
      <c r="C2537" s="33" t="str">
        <f t="shared" si="78"/>
        <v>Yes</v>
      </c>
      <c r="D2537" s="30">
        <f t="shared" si="79"/>
        <v>0.44999999999999996</v>
      </c>
      <c r="E2537" s="30">
        <v>1239</v>
      </c>
      <c r="F2537" s="62" t="s">
        <v>12411</v>
      </c>
      <c r="G2537" s="3" t="s">
        <v>14192</v>
      </c>
      <c r="H2537" s="176">
        <v>0.18218623481781374</v>
      </c>
    </row>
    <row r="2538" spans="1:8">
      <c r="A2538" s="62">
        <v>2536</v>
      </c>
      <c r="B2538" s="3" t="s">
        <v>14198</v>
      </c>
      <c r="C2538" s="33" t="str">
        <f t="shared" si="78"/>
        <v>Yes</v>
      </c>
      <c r="D2538" s="30">
        <f t="shared" si="79"/>
        <v>1.38</v>
      </c>
      <c r="E2538" s="30">
        <v>3799</v>
      </c>
      <c r="F2538" s="62" t="s">
        <v>12411</v>
      </c>
      <c r="G2538" s="3" t="s">
        <v>14192</v>
      </c>
      <c r="H2538" s="176">
        <v>0.55870445344129549</v>
      </c>
    </row>
    <row r="2539" spans="1:8">
      <c r="A2539" s="62">
        <v>2537</v>
      </c>
      <c r="B2539" s="3" t="s">
        <v>14199</v>
      </c>
      <c r="C2539" s="33" t="str">
        <f t="shared" si="78"/>
        <v>Yes</v>
      </c>
      <c r="D2539" s="30">
        <f t="shared" si="79"/>
        <v>1.46</v>
      </c>
      <c r="E2539" s="30">
        <v>4019</v>
      </c>
      <c r="F2539" s="62" t="s">
        <v>12411</v>
      </c>
      <c r="G2539" s="3" t="s">
        <v>14192</v>
      </c>
      <c r="H2539" s="176">
        <v>0.5910931174089068</v>
      </c>
    </row>
    <row r="2540" spans="1:8">
      <c r="A2540" s="62">
        <v>2538</v>
      </c>
      <c r="B2540" s="3" t="s">
        <v>3523</v>
      </c>
      <c r="C2540" s="33" t="str">
        <f t="shared" si="78"/>
        <v>Yes</v>
      </c>
      <c r="D2540" s="30">
        <f t="shared" si="79"/>
        <v>0.30000000000000004</v>
      </c>
      <c r="E2540" s="30">
        <v>1000</v>
      </c>
      <c r="F2540" s="62" t="s">
        <v>12411</v>
      </c>
      <c r="G2540" s="3" t="s">
        <v>14192</v>
      </c>
      <c r="H2540" s="176">
        <v>0.12145748987854252</v>
      </c>
    </row>
    <row r="2541" spans="1:8">
      <c r="A2541" s="62">
        <v>2539</v>
      </c>
      <c r="B2541" s="3" t="s">
        <v>14200</v>
      </c>
      <c r="C2541" s="33" t="str">
        <f t="shared" si="78"/>
        <v>Yes</v>
      </c>
      <c r="D2541" s="30">
        <f t="shared" si="79"/>
        <v>0.83999999999999986</v>
      </c>
      <c r="E2541" s="30">
        <v>2313</v>
      </c>
      <c r="F2541" s="62" t="s">
        <v>12411</v>
      </c>
      <c r="G2541" s="3" t="s">
        <v>14192</v>
      </c>
      <c r="H2541" s="176">
        <v>0.34008097165991896</v>
      </c>
    </row>
    <row r="2542" spans="1:8">
      <c r="A2542" s="62">
        <v>2540</v>
      </c>
      <c r="B2542" s="3" t="s">
        <v>14201</v>
      </c>
      <c r="C2542" s="33" t="str">
        <f t="shared" si="78"/>
        <v>Yes</v>
      </c>
      <c r="D2542" s="30">
        <f t="shared" si="79"/>
        <v>1.06</v>
      </c>
      <c r="E2542" s="30">
        <v>2918</v>
      </c>
      <c r="F2542" s="62" t="s">
        <v>11772</v>
      </c>
      <c r="G2542" s="3" t="s">
        <v>14192</v>
      </c>
      <c r="H2542" s="176">
        <v>0.4291497975708502</v>
      </c>
    </row>
    <row r="2543" spans="1:8">
      <c r="A2543" s="62">
        <v>2541</v>
      </c>
      <c r="B2543" s="3" t="s">
        <v>14202</v>
      </c>
      <c r="C2543" s="33" t="str">
        <f t="shared" si="78"/>
        <v>Yes</v>
      </c>
      <c r="D2543" s="30">
        <f t="shared" si="79"/>
        <v>0.53</v>
      </c>
      <c r="E2543" s="30">
        <v>1459</v>
      </c>
      <c r="F2543" s="62" t="s">
        <v>12411</v>
      </c>
      <c r="G2543" s="3" t="s">
        <v>14192</v>
      </c>
      <c r="H2543" s="176">
        <v>0.2145748987854251</v>
      </c>
    </row>
    <row r="2544" spans="1:8">
      <c r="A2544" s="62">
        <v>2542</v>
      </c>
      <c r="B2544" s="3" t="s">
        <v>14203</v>
      </c>
      <c r="C2544" s="33" t="str">
        <f t="shared" si="78"/>
        <v>Yes</v>
      </c>
      <c r="D2544" s="30">
        <f t="shared" si="79"/>
        <v>1.06</v>
      </c>
      <c r="E2544" s="30">
        <v>2918</v>
      </c>
      <c r="F2544" s="62" t="s">
        <v>12411</v>
      </c>
      <c r="G2544" s="3" t="s">
        <v>14192</v>
      </c>
      <c r="H2544" s="176">
        <v>0.4291497975708502</v>
      </c>
    </row>
    <row r="2545" spans="1:8">
      <c r="A2545" s="62">
        <v>2543</v>
      </c>
      <c r="B2545" s="3" t="s">
        <v>14204</v>
      </c>
      <c r="C2545" s="33" t="str">
        <f t="shared" si="78"/>
        <v>Yes</v>
      </c>
      <c r="D2545" s="30">
        <f t="shared" si="79"/>
        <v>1.89</v>
      </c>
      <c r="E2545" s="30">
        <v>5203</v>
      </c>
      <c r="F2545" s="62" t="s">
        <v>12411</v>
      </c>
      <c r="G2545" s="3" t="s">
        <v>14192</v>
      </c>
      <c r="H2545" s="176">
        <v>0.76518218623481771</v>
      </c>
    </row>
    <row r="2546" spans="1:8">
      <c r="A2546" s="62">
        <v>2544</v>
      </c>
      <c r="B2546" s="3" t="s">
        <v>14104</v>
      </c>
      <c r="C2546" s="33" t="str">
        <f t="shared" si="78"/>
        <v>Yes</v>
      </c>
      <c r="D2546" s="30">
        <f t="shared" si="79"/>
        <v>1.5</v>
      </c>
      <c r="E2546" s="30">
        <v>4130</v>
      </c>
      <c r="F2546" s="62" t="s">
        <v>12411</v>
      </c>
      <c r="G2546" s="3" t="s">
        <v>14192</v>
      </c>
      <c r="H2546" s="176">
        <v>0.60728744939271251</v>
      </c>
    </row>
    <row r="2547" spans="1:8">
      <c r="A2547" s="62">
        <v>2545</v>
      </c>
      <c r="B2547" s="3" t="s">
        <v>3435</v>
      </c>
      <c r="C2547" s="33" t="str">
        <f t="shared" si="78"/>
        <v>Yes</v>
      </c>
      <c r="D2547" s="30">
        <f t="shared" si="79"/>
        <v>1.7899999999999998</v>
      </c>
      <c r="E2547" s="30">
        <v>4928</v>
      </c>
      <c r="F2547" s="62" t="s">
        <v>12411</v>
      </c>
      <c r="G2547" s="3" t="s">
        <v>14192</v>
      </c>
      <c r="H2547" s="176">
        <v>0.72469635627530349</v>
      </c>
    </row>
    <row r="2548" spans="1:8">
      <c r="A2548" s="62">
        <v>2546</v>
      </c>
      <c r="B2548" s="3" t="s">
        <v>14205</v>
      </c>
      <c r="C2548" s="33" t="str">
        <f t="shared" si="78"/>
        <v>Yes</v>
      </c>
      <c r="D2548" s="30">
        <f t="shared" si="79"/>
        <v>0.61</v>
      </c>
      <c r="E2548" s="30">
        <v>1679</v>
      </c>
      <c r="F2548" s="62" t="s">
        <v>12411</v>
      </c>
      <c r="G2548" s="3" t="s">
        <v>14192</v>
      </c>
      <c r="H2548" s="176">
        <v>0.24696356275303641</v>
      </c>
    </row>
    <row r="2549" spans="1:8">
      <c r="A2549" s="62">
        <v>2547</v>
      </c>
      <c r="B2549" s="3" t="s">
        <v>14206</v>
      </c>
      <c r="C2549" s="33" t="str">
        <f t="shared" si="78"/>
        <v>Yes</v>
      </c>
      <c r="D2549" s="30">
        <f t="shared" si="79"/>
        <v>0.76</v>
      </c>
      <c r="E2549" s="30">
        <v>2092</v>
      </c>
      <c r="F2549" s="62" t="s">
        <v>12411</v>
      </c>
      <c r="G2549" s="3" t="s">
        <v>14192</v>
      </c>
      <c r="H2549" s="176">
        <v>0.30769230769230765</v>
      </c>
    </row>
    <row r="2550" spans="1:8">
      <c r="A2550" s="62">
        <v>2548</v>
      </c>
      <c r="B2550" s="3" t="s">
        <v>14207</v>
      </c>
      <c r="C2550" s="33" t="str">
        <f t="shared" si="78"/>
        <v>Yes</v>
      </c>
      <c r="D2550" s="30">
        <f t="shared" si="79"/>
        <v>1.05</v>
      </c>
      <c r="E2550" s="30">
        <v>2891</v>
      </c>
      <c r="F2550" s="62" t="s">
        <v>12411</v>
      </c>
      <c r="G2550" s="3" t="s">
        <v>14192</v>
      </c>
      <c r="H2550" s="176">
        <v>0.42510121457489874</v>
      </c>
    </row>
    <row r="2551" spans="1:8">
      <c r="A2551" s="62">
        <v>2549</v>
      </c>
      <c r="B2551" s="3" t="s">
        <v>14208</v>
      </c>
      <c r="C2551" s="33" t="str">
        <f t="shared" si="78"/>
        <v>Yes</v>
      </c>
      <c r="D2551" s="30">
        <f t="shared" si="79"/>
        <v>0.65999999999999992</v>
      </c>
      <c r="E2551" s="30">
        <v>1817</v>
      </c>
      <c r="F2551" s="62" t="s">
        <v>12411</v>
      </c>
      <c r="G2551" s="3" t="s">
        <v>14192</v>
      </c>
      <c r="H2551" s="176">
        <v>0.26720647773279349</v>
      </c>
    </row>
    <row r="2552" spans="1:8">
      <c r="A2552" s="62">
        <v>2550</v>
      </c>
      <c r="B2552" s="3" t="s">
        <v>14209</v>
      </c>
      <c r="C2552" s="33" t="str">
        <f t="shared" si="78"/>
        <v>No</v>
      </c>
      <c r="D2552" s="30">
        <f t="shared" si="79"/>
        <v>4.9400000000000004</v>
      </c>
      <c r="E2552" s="30">
        <v>13600</v>
      </c>
      <c r="F2552" s="62" t="s">
        <v>12411</v>
      </c>
      <c r="G2552" s="3" t="s">
        <v>14192</v>
      </c>
      <c r="H2552" s="176">
        <v>2</v>
      </c>
    </row>
    <row r="2553" spans="1:8">
      <c r="A2553" s="62">
        <v>2551</v>
      </c>
      <c r="B2553" s="3" t="s">
        <v>14210</v>
      </c>
      <c r="C2553" s="33" t="str">
        <f t="shared" si="78"/>
        <v>Yes</v>
      </c>
      <c r="D2553" s="30">
        <f t="shared" si="79"/>
        <v>0.32</v>
      </c>
      <c r="E2553" s="30">
        <v>1000</v>
      </c>
      <c r="F2553" s="62" t="s">
        <v>12411</v>
      </c>
      <c r="G2553" s="3" t="s">
        <v>14192</v>
      </c>
      <c r="H2553" s="176">
        <v>0.12955465587044535</v>
      </c>
    </row>
    <row r="2554" spans="1:8">
      <c r="A2554" s="62">
        <v>2552</v>
      </c>
      <c r="B2554" s="3" t="s">
        <v>14211</v>
      </c>
      <c r="C2554" s="33" t="str">
        <f t="shared" si="78"/>
        <v>Yes</v>
      </c>
      <c r="D2554" s="30">
        <f t="shared" si="79"/>
        <v>1.72</v>
      </c>
      <c r="E2554" s="30">
        <v>4735</v>
      </c>
      <c r="F2554" s="62" t="s">
        <v>12411</v>
      </c>
      <c r="G2554" s="3" t="s">
        <v>14192</v>
      </c>
      <c r="H2554" s="176">
        <v>0.69635627530364363</v>
      </c>
    </row>
    <row r="2555" spans="1:8">
      <c r="A2555" s="62">
        <v>2553</v>
      </c>
      <c r="B2555" s="3" t="s">
        <v>14212</v>
      </c>
      <c r="C2555" s="33" t="str">
        <f t="shared" si="78"/>
        <v>Yes</v>
      </c>
      <c r="D2555" s="30">
        <f t="shared" si="79"/>
        <v>0.36</v>
      </c>
      <c r="E2555" s="30">
        <v>1000</v>
      </c>
      <c r="F2555" s="62" t="s">
        <v>12411</v>
      </c>
      <c r="G2555" s="3" t="s">
        <v>14192</v>
      </c>
      <c r="H2555" s="176">
        <v>0.145748987854251</v>
      </c>
    </row>
    <row r="2556" spans="1:8">
      <c r="A2556" s="62">
        <v>2554</v>
      </c>
      <c r="B2556" s="3" t="s">
        <v>12132</v>
      </c>
      <c r="C2556" s="33" t="str">
        <f t="shared" si="78"/>
        <v>Yes</v>
      </c>
      <c r="D2556" s="30">
        <f t="shared" si="79"/>
        <v>1.06</v>
      </c>
      <c r="E2556" s="30">
        <v>2918</v>
      </c>
      <c r="F2556" s="62" t="s">
        <v>12411</v>
      </c>
      <c r="G2556" s="3" t="s">
        <v>14192</v>
      </c>
      <c r="H2556" s="176">
        <v>0.4291497975708502</v>
      </c>
    </row>
    <row r="2557" spans="1:8">
      <c r="A2557" s="62">
        <v>2555</v>
      </c>
      <c r="B2557" s="3" t="s">
        <v>14213</v>
      </c>
      <c r="C2557" s="33" t="str">
        <f t="shared" si="78"/>
        <v>Yes</v>
      </c>
      <c r="D2557" s="30">
        <f t="shared" si="79"/>
        <v>2.0100000000000002</v>
      </c>
      <c r="E2557" s="30">
        <v>5534</v>
      </c>
      <c r="F2557" s="62" t="s">
        <v>12411</v>
      </c>
      <c r="G2557" s="3" t="s">
        <v>14192</v>
      </c>
      <c r="H2557" s="176">
        <v>0.81376518218623484</v>
      </c>
    </row>
    <row r="2558" spans="1:8">
      <c r="A2558" s="62">
        <v>2556</v>
      </c>
      <c r="B2558" s="3" t="s">
        <v>14214</v>
      </c>
      <c r="C2558" s="33" t="str">
        <f t="shared" si="78"/>
        <v>Yes</v>
      </c>
      <c r="D2558" s="30">
        <f t="shared" si="79"/>
        <v>0.32</v>
      </c>
      <c r="E2558" s="30">
        <v>1000</v>
      </c>
      <c r="F2558" s="62" t="s">
        <v>12411</v>
      </c>
      <c r="G2558" s="3" t="s">
        <v>14192</v>
      </c>
      <c r="H2558" s="176">
        <v>0.12955465587044535</v>
      </c>
    </row>
    <row r="2559" spans="1:8">
      <c r="A2559" s="62">
        <v>2557</v>
      </c>
      <c r="B2559" s="3" t="s">
        <v>14215</v>
      </c>
      <c r="C2559" s="33" t="str">
        <f t="shared" si="78"/>
        <v>Yes</v>
      </c>
      <c r="D2559" s="30">
        <f t="shared" si="79"/>
        <v>0.70999999999999985</v>
      </c>
      <c r="E2559" s="30">
        <v>1955</v>
      </c>
      <c r="F2559" s="62" t="s">
        <v>12411</v>
      </c>
      <c r="G2559" s="3" t="s">
        <v>14192</v>
      </c>
      <c r="H2559" s="176">
        <v>0.28744939271255054</v>
      </c>
    </row>
    <row r="2560" spans="1:8">
      <c r="A2560" s="62">
        <v>2558</v>
      </c>
      <c r="B2560" s="3" t="s">
        <v>14216</v>
      </c>
      <c r="C2560" s="33" t="str">
        <f t="shared" si="78"/>
        <v>Yes</v>
      </c>
      <c r="D2560" s="30">
        <f t="shared" si="79"/>
        <v>2.0100000000000002</v>
      </c>
      <c r="E2560" s="30">
        <v>5534</v>
      </c>
      <c r="F2560" s="62" t="s">
        <v>12411</v>
      </c>
      <c r="G2560" s="3" t="s">
        <v>14192</v>
      </c>
      <c r="H2560" s="176">
        <v>0.81376518218623484</v>
      </c>
    </row>
    <row r="2561" spans="1:8">
      <c r="A2561" s="62">
        <v>2559</v>
      </c>
      <c r="B2561" s="3" t="s">
        <v>14217</v>
      </c>
      <c r="C2561" s="33" t="str">
        <f t="shared" si="78"/>
        <v>Yes</v>
      </c>
      <c r="D2561" s="30">
        <f t="shared" si="79"/>
        <v>2.0100000000000002</v>
      </c>
      <c r="E2561" s="30">
        <v>5534</v>
      </c>
      <c r="F2561" s="62" t="s">
        <v>12411</v>
      </c>
      <c r="G2561" s="3" t="s">
        <v>14192</v>
      </c>
      <c r="H2561" s="176">
        <v>0.81376518218623484</v>
      </c>
    </row>
    <row r="2562" spans="1:8">
      <c r="A2562" s="62">
        <v>2560</v>
      </c>
      <c r="B2562" s="3" t="s">
        <v>13505</v>
      </c>
      <c r="C2562" s="33" t="str">
        <f t="shared" si="78"/>
        <v>Yes</v>
      </c>
      <c r="D2562" s="30">
        <f t="shared" si="79"/>
        <v>1.06</v>
      </c>
      <c r="E2562" s="30">
        <v>2918</v>
      </c>
      <c r="F2562" s="62" t="s">
        <v>12411</v>
      </c>
      <c r="G2562" s="3" t="s">
        <v>14192</v>
      </c>
      <c r="H2562" s="176">
        <v>0.4291497975708502</v>
      </c>
    </row>
    <row r="2563" spans="1:8">
      <c r="A2563" s="62">
        <v>2561</v>
      </c>
      <c r="B2563" s="3" t="s">
        <v>12153</v>
      </c>
      <c r="C2563" s="33" t="str">
        <f t="shared" ref="C2563:C2626" si="80">IF(H2563=2,"No","Yes")</f>
        <v>Yes</v>
      </c>
      <c r="D2563" s="30">
        <f t="shared" si="79"/>
        <v>0.30000000000000004</v>
      </c>
      <c r="E2563" s="30">
        <v>1000</v>
      </c>
      <c r="F2563" s="62" t="s">
        <v>12411</v>
      </c>
      <c r="G2563" s="3" t="s">
        <v>14192</v>
      </c>
      <c r="H2563" s="176">
        <v>0.12145748987854252</v>
      </c>
    </row>
    <row r="2564" spans="1:8">
      <c r="A2564" s="62">
        <v>2562</v>
      </c>
      <c r="B2564" s="3" t="s">
        <v>14218</v>
      </c>
      <c r="C2564" s="33" t="str">
        <f t="shared" si="80"/>
        <v>Yes</v>
      </c>
      <c r="D2564" s="30">
        <f t="shared" ref="D2564:D2627" si="81">H2564*2.47</f>
        <v>0.32</v>
      </c>
      <c r="E2564" s="30">
        <v>1000</v>
      </c>
      <c r="F2564" s="62" t="s">
        <v>12411</v>
      </c>
      <c r="G2564" s="3" t="s">
        <v>14192</v>
      </c>
      <c r="H2564" s="176">
        <v>0.12955465587044535</v>
      </c>
    </row>
    <row r="2565" spans="1:8">
      <c r="A2565" s="62">
        <v>2563</v>
      </c>
      <c r="B2565" s="3" t="s">
        <v>14219</v>
      </c>
      <c r="C2565" s="33" t="str">
        <f t="shared" si="80"/>
        <v>Yes</v>
      </c>
      <c r="D2565" s="30">
        <f t="shared" si="81"/>
        <v>0.31</v>
      </c>
      <c r="E2565" s="30">
        <v>1000</v>
      </c>
      <c r="F2565" s="62" t="s">
        <v>12411</v>
      </c>
      <c r="G2565" s="3" t="s">
        <v>14192</v>
      </c>
      <c r="H2565" s="176">
        <v>0.12550607287449392</v>
      </c>
    </row>
    <row r="2566" spans="1:8">
      <c r="A2566" s="62">
        <v>2564</v>
      </c>
      <c r="B2566" s="3" t="s">
        <v>14220</v>
      </c>
      <c r="C2566" s="33" t="str">
        <f t="shared" si="80"/>
        <v>Yes</v>
      </c>
      <c r="D2566" s="30">
        <f t="shared" si="81"/>
        <v>0.64</v>
      </c>
      <c r="E2566" s="30">
        <v>1762</v>
      </c>
      <c r="F2566" s="62" t="s">
        <v>11772</v>
      </c>
      <c r="G2566" s="3" t="s">
        <v>14192</v>
      </c>
      <c r="H2566" s="176">
        <v>0.25910931174089069</v>
      </c>
    </row>
    <row r="2567" spans="1:8">
      <c r="A2567" s="62">
        <v>2565</v>
      </c>
      <c r="B2567" s="3" t="s">
        <v>14221</v>
      </c>
      <c r="C2567" s="33" t="str">
        <f t="shared" si="80"/>
        <v>Yes</v>
      </c>
      <c r="D2567" s="30">
        <f t="shared" si="81"/>
        <v>1.2000000000000002</v>
      </c>
      <c r="E2567" s="30">
        <v>3304</v>
      </c>
      <c r="F2567" s="62" t="s">
        <v>12411</v>
      </c>
      <c r="G2567" s="3" t="s">
        <v>14192</v>
      </c>
      <c r="H2567" s="176">
        <v>0.48582995951417007</v>
      </c>
    </row>
    <row r="2568" spans="1:8">
      <c r="A2568" s="62">
        <v>2566</v>
      </c>
      <c r="B2568" s="3" t="s">
        <v>14222</v>
      </c>
      <c r="C2568" s="33" t="str">
        <f t="shared" si="80"/>
        <v>Yes</v>
      </c>
      <c r="D2568" s="30">
        <f t="shared" si="81"/>
        <v>1.06</v>
      </c>
      <c r="E2568" s="30">
        <v>2918</v>
      </c>
      <c r="F2568" s="62" t="s">
        <v>12411</v>
      </c>
      <c r="G2568" s="3" t="s">
        <v>14192</v>
      </c>
      <c r="H2568" s="176">
        <v>0.4291497975708502</v>
      </c>
    </row>
    <row r="2569" spans="1:8">
      <c r="A2569" s="62">
        <v>2567</v>
      </c>
      <c r="B2569" s="3" t="s">
        <v>14223</v>
      </c>
      <c r="C2569" s="33" t="str">
        <f t="shared" si="80"/>
        <v>Yes</v>
      </c>
      <c r="D2569" s="30">
        <f t="shared" si="81"/>
        <v>4.2600000000000007</v>
      </c>
      <c r="E2569" s="30">
        <v>11728</v>
      </c>
      <c r="F2569" s="62" t="s">
        <v>12411</v>
      </c>
      <c r="G2569" s="3" t="s">
        <v>14192</v>
      </c>
      <c r="H2569" s="176">
        <v>1.7246963562753037</v>
      </c>
    </row>
    <row r="2570" spans="1:8">
      <c r="A2570" s="62">
        <v>2568</v>
      </c>
      <c r="B2570" s="3" t="s">
        <v>14224</v>
      </c>
      <c r="C2570" s="33" t="str">
        <f t="shared" si="80"/>
        <v>Yes</v>
      </c>
      <c r="D2570" s="30">
        <f t="shared" si="81"/>
        <v>1.7999999999999998</v>
      </c>
      <c r="E2570" s="30">
        <v>4955</v>
      </c>
      <c r="F2570" s="62" t="s">
        <v>11772</v>
      </c>
      <c r="G2570" s="3" t="s">
        <v>14192</v>
      </c>
      <c r="H2570" s="176">
        <v>0.72874493927125494</v>
      </c>
    </row>
    <row r="2571" spans="1:8">
      <c r="A2571" s="62">
        <v>2569</v>
      </c>
      <c r="B2571" s="3" t="s">
        <v>14225</v>
      </c>
      <c r="C2571" s="33" t="str">
        <f t="shared" si="80"/>
        <v>Yes</v>
      </c>
      <c r="D2571" s="30">
        <f t="shared" si="81"/>
        <v>0.83</v>
      </c>
      <c r="E2571" s="30">
        <v>2285</v>
      </c>
      <c r="F2571" s="62" t="s">
        <v>12411</v>
      </c>
      <c r="G2571" s="3" t="s">
        <v>14192</v>
      </c>
      <c r="H2571" s="176">
        <v>0.33603238866396756</v>
      </c>
    </row>
    <row r="2572" spans="1:8">
      <c r="A2572" s="62">
        <v>2570</v>
      </c>
      <c r="B2572" s="3" t="s">
        <v>14226</v>
      </c>
      <c r="C2572" s="33" t="str">
        <f t="shared" si="80"/>
        <v>Yes</v>
      </c>
      <c r="D2572" s="30">
        <f t="shared" si="81"/>
        <v>0.65999999999999992</v>
      </c>
      <c r="E2572" s="30">
        <v>1817</v>
      </c>
      <c r="F2572" s="62" t="s">
        <v>12411</v>
      </c>
      <c r="G2572" s="3" t="s">
        <v>14192</v>
      </c>
      <c r="H2572" s="176">
        <v>0.26720647773279349</v>
      </c>
    </row>
    <row r="2573" spans="1:8">
      <c r="A2573" s="62">
        <v>2571</v>
      </c>
      <c r="B2573" s="3" t="s">
        <v>14227</v>
      </c>
      <c r="C2573" s="33" t="str">
        <f t="shared" si="80"/>
        <v>Yes</v>
      </c>
      <c r="D2573" s="30">
        <f t="shared" si="81"/>
        <v>0.52</v>
      </c>
      <c r="E2573" s="30">
        <v>1432</v>
      </c>
      <c r="F2573" s="62" t="s">
        <v>11772</v>
      </c>
      <c r="G2573" s="3" t="s">
        <v>14192</v>
      </c>
      <c r="H2573" s="176">
        <v>0.21052631578947367</v>
      </c>
    </row>
    <row r="2574" spans="1:8">
      <c r="A2574" s="62">
        <v>2572</v>
      </c>
      <c r="B2574" s="3" t="s">
        <v>14013</v>
      </c>
      <c r="C2574" s="33" t="str">
        <f t="shared" si="80"/>
        <v>Yes</v>
      </c>
      <c r="D2574" s="30">
        <f t="shared" si="81"/>
        <v>0.44999999999999996</v>
      </c>
      <c r="E2574" s="30">
        <v>1239</v>
      </c>
      <c r="F2574" s="62" t="s">
        <v>12411</v>
      </c>
      <c r="G2574" s="3" t="s">
        <v>14192</v>
      </c>
      <c r="H2574" s="176">
        <v>0.18218623481781374</v>
      </c>
    </row>
    <row r="2575" spans="1:8">
      <c r="A2575" s="62">
        <v>2573</v>
      </c>
      <c r="B2575" s="3" t="s">
        <v>14017</v>
      </c>
      <c r="C2575" s="33" t="str">
        <f t="shared" si="80"/>
        <v>Yes</v>
      </c>
      <c r="D2575" s="30">
        <f t="shared" si="81"/>
        <v>2.54</v>
      </c>
      <c r="E2575" s="30">
        <v>6993</v>
      </c>
      <c r="F2575" s="62" t="s">
        <v>12411</v>
      </c>
      <c r="G2575" s="3" t="s">
        <v>14192</v>
      </c>
      <c r="H2575" s="176">
        <v>1.0283400809716599</v>
      </c>
    </row>
    <row r="2576" spans="1:8">
      <c r="A2576" s="62">
        <v>2574</v>
      </c>
      <c r="B2576" s="3" t="s">
        <v>14228</v>
      </c>
      <c r="C2576" s="33" t="str">
        <f t="shared" si="80"/>
        <v>Yes</v>
      </c>
      <c r="D2576" s="30">
        <f t="shared" si="81"/>
        <v>0.36</v>
      </c>
      <c r="E2576" s="30">
        <v>1000</v>
      </c>
      <c r="F2576" s="62" t="s">
        <v>12411</v>
      </c>
      <c r="G2576" s="3" t="s">
        <v>14192</v>
      </c>
      <c r="H2576" s="176">
        <v>0.145748987854251</v>
      </c>
    </row>
    <row r="2577" spans="1:8">
      <c r="A2577" s="62">
        <v>2575</v>
      </c>
      <c r="B2577" s="3" t="s">
        <v>14229</v>
      </c>
      <c r="C2577" s="33" t="str">
        <f t="shared" si="80"/>
        <v>Yes</v>
      </c>
      <c r="D2577" s="30">
        <f t="shared" si="81"/>
        <v>0.53</v>
      </c>
      <c r="E2577" s="30">
        <v>1459</v>
      </c>
      <c r="F2577" s="62" t="s">
        <v>12411</v>
      </c>
      <c r="G2577" s="3" t="s">
        <v>14192</v>
      </c>
      <c r="H2577" s="176">
        <v>0.2145748987854251</v>
      </c>
    </row>
    <row r="2578" spans="1:8">
      <c r="A2578" s="62">
        <v>2576</v>
      </c>
      <c r="B2578" s="3" t="s">
        <v>14230</v>
      </c>
      <c r="C2578" s="33" t="str">
        <f t="shared" si="80"/>
        <v>Yes</v>
      </c>
      <c r="D2578" s="30">
        <f t="shared" si="81"/>
        <v>1.07</v>
      </c>
      <c r="E2578" s="30">
        <v>2946</v>
      </c>
      <c r="F2578" s="62" t="s">
        <v>12411</v>
      </c>
      <c r="G2578" s="3" t="s">
        <v>14192</v>
      </c>
      <c r="H2578" s="176">
        <v>0.4331983805668016</v>
      </c>
    </row>
    <row r="2579" spans="1:8">
      <c r="A2579" s="62">
        <v>2577</v>
      </c>
      <c r="B2579" s="3" t="s">
        <v>14231</v>
      </c>
      <c r="C2579" s="33" t="str">
        <f t="shared" si="80"/>
        <v>Yes</v>
      </c>
      <c r="D2579" s="30">
        <f t="shared" si="81"/>
        <v>1.54</v>
      </c>
      <c r="E2579" s="30">
        <v>4240</v>
      </c>
      <c r="F2579" s="62" t="s">
        <v>12411</v>
      </c>
      <c r="G2579" s="3" t="s">
        <v>14192</v>
      </c>
      <c r="H2579" s="176">
        <v>0.62348178137651822</v>
      </c>
    </row>
    <row r="2580" spans="1:8">
      <c r="A2580" s="62">
        <v>2578</v>
      </c>
      <c r="B2580" s="3" t="s">
        <v>13510</v>
      </c>
      <c r="C2580" s="33" t="str">
        <f t="shared" si="80"/>
        <v>Yes</v>
      </c>
      <c r="D2580" s="30">
        <f t="shared" si="81"/>
        <v>0.94</v>
      </c>
      <c r="E2580" s="30">
        <v>2588</v>
      </c>
      <c r="F2580" s="62" t="s">
        <v>12411</v>
      </c>
      <c r="G2580" s="3" t="s">
        <v>14192</v>
      </c>
      <c r="H2580" s="176">
        <v>0.38056680161943313</v>
      </c>
    </row>
    <row r="2581" spans="1:8">
      <c r="A2581" s="62">
        <v>2579</v>
      </c>
      <c r="B2581" s="3" t="s">
        <v>14232</v>
      </c>
      <c r="C2581" s="33" t="str">
        <f t="shared" si="80"/>
        <v>Yes</v>
      </c>
      <c r="D2581" s="30">
        <f t="shared" si="81"/>
        <v>0.53</v>
      </c>
      <c r="E2581" s="30">
        <v>1459</v>
      </c>
      <c r="F2581" s="62" t="s">
        <v>11772</v>
      </c>
      <c r="G2581" s="3" t="s">
        <v>14192</v>
      </c>
      <c r="H2581" s="176">
        <v>0.2145748987854251</v>
      </c>
    </row>
    <row r="2582" spans="1:8">
      <c r="A2582" s="62">
        <v>2580</v>
      </c>
      <c r="B2582" s="3" t="s">
        <v>13778</v>
      </c>
      <c r="C2582" s="33" t="str">
        <f t="shared" si="80"/>
        <v>Yes</v>
      </c>
      <c r="D2582" s="30">
        <f t="shared" si="81"/>
        <v>0.85000000000000009</v>
      </c>
      <c r="E2582" s="30">
        <v>2340</v>
      </c>
      <c r="F2582" s="62" t="s">
        <v>11772</v>
      </c>
      <c r="G2582" s="3" t="s">
        <v>14192</v>
      </c>
      <c r="H2582" s="176">
        <v>0.34412955465587047</v>
      </c>
    </row>
    <row r="2583" spans="1:8">
      <c r="A2583" s="62">
        <v>2581</v>
      </c>
      <c r="B2583" s="3" t="s">
        <v>14233</v>
      </c>
      <c r="C2583" s="33" t="str">
        <f t="shared" si="80"/>
        <v>Yes</v>
      </c>
      <c r="D2583" s="30">
        <f t="shared" si="81"/>
        <v>0.53</v>
      </c>
      <c r="E2583" s="30">
        <v>1459</v>
      </c>
      <c r="F2583" s="62" t="s">
        <v>12411</v>
      </c>
      <c r="G2583" s="3" t="s">
        <v>14192</v>
      </c>
      <c r="H2583" s="176">
        <v>0.2145748987854251</v>
      </c>
    </row>
    <row r="2584" spans="1:8">
      <c r="A2584" s="62">
        <v>2582</v>
      </c>
      <c r="B2584" s="3" t="s">
        <v>14234</v>
      </c>
      <c r="C2584" s="33" t="str">
        <f t="shared" si="80"/>
        <v>Yes</v>
      </c>
      <c r="D2584" s="30">
        <f t="shared" si="81"/>
        <v>0.4</v>
      </c>
      <c r="E2584" s="30">
        <v>1101</v>
      </c>
      <c r="F2584" s="62" t="s">
        <v>12411</v>
      </c>
      <c r="G2584" s="3" t="s">
        <v>14192</v>
      </c>
      <c r="H2584" s="176">
        <v>0.16194331983805668</v>
      </c>
    </row>
    <row r="2585" spans="1:8">
      <c r="A2585" s="62">
        <v>2583</v>
      </c>
      <c r="B2585" s="3" t="s">
        <v>14235</v>
      </c>
      <c r="C2585" s="33" t="str">
        <f t="shared" si="80"/>
        <v>Yes</v>
      </c>
      <c r="D2585" s="30">
        <f t="shared" si="81"/>
        <v>0.3</v>
      </c>
      <c r="E2585" s="30">
        <v>1000</v>
      </c>
      <c r="F2585" s="62" t="s">
        <v>12411</v>
      </c>
      <c r="G2585" s="3" t="s">
        <v>14192</v>
      </c>
      <c r="H2585" s="176">
        <v>0.12145748987854249</v>
      </c>
    </row>
    <row r="2586" spans="1:8">
      <c r="A2586" s="62">
        <v>2584</v>
      </c>
      <c r="B2586" s="3" t="s">
        <v>14058</v>
      </c>
      <c r="C2586" s="33" t="str">
        <f t="shared" si="80"/>
        <v>Yes</v>
      </c>
      <c r="D2586" s="30">
        <f t="shared" si="81"/>
        <v>0.6</v>
      </c>
      <c r="E2586" s="30">
        <v>1652</v>
      </c>
      <c r="F2586" s="62" t="s">
        <v>12411</v>
      </c>
      <c r="G2586" s="3" t="s">
        <v>14192</v>
      </c>
      <c r="H2586" s="176">
        <v>0.24291497975708498</v>
      </c>
    </row>
    <row r="2587" spans="1:8">
      <c r="A2587" s="62">
        <v>2585</v>
      </c>
      <c r="B2587" s="3" t="s">
        <v>14062</v>
      </c>
      <c r="C2587" s="33" t="str">
        <f t="shared" si="80"/>
        <v>Yes</v>
      </c>
      <c r="D2587" s="30">
        <f t="shared" si="81"/>
        <v>1.5</v>
      </c>
      <c r="E2587" s="30">
        <v>4130</v>
      </c>
      <c r="F2587" s="62" t="s">
        <v>12411</v>
      </c>
      <c r="G2587" s="3" t="s">
        <v>14192</v>
      </c>
      <c r="H2587" s="176">
        <v>0.60728744939271251</v>
      </c>
    </row>
    <row r="2588" spans="1:8">
      <c r="A2588" s="62">
        <v>2586</v>
      </c>
      <c r="B2588" s="3" t="s">
        <v>14236</v>
      </c>
      <c r="C2588" s="33" t="str">
        <f t="shared" si="80"/>
        <v>Yes</v>
      </c>
      <c r="D2588" s="30">
        <f t="shared" si="81"/>
        <v>1.8499999999999999</v>
      </c>
      <c r="E2588" s="30">
        <v>5093</v>
      </c>
      <c r="F2588" s="62" t="s">
        <v>12411</v>
      </c>
      <c r="G2588" s="3" t="s">
        <v>14192</v>
      </c>
      <c r="H2588" s="176">
        <v>0.748987854251012</v>
      </c>
    </row>
    <row r="2589" spans="1:8">
      <c r="A2589" s="62">
        <v>2587</v>
      </c>
      <c r="B2589" s="3" t="s">
        <v>14237</v>
      </c>
      <c r="C2589" s="33" t="str">
        <f t="shared" si="80"/>
        <v>Yes</v>
      </c>
      <c r="D2589" s="30">
        <f t="shared" si="81"/>
        <v>0.36</v>
      </c>
      <c r="E2589" s="30">
        <v>1000</v>
      </c>
      <c r="F2589" s="62" t="s">
        <v>12411</v>
      </c>
      <c r="G2589" s="3" t="s">
        <v>14192</v>
      </c>
      <c r="H2589" s="176">
        <v>0.145748987854251</v>
      </c>
    </row>
    <row r="2590" spans="1:8">
      <c r="A2590" s="62">
        <v>2588</v>
      </c>
      <c r="B2590" s="3" t="s">
        <v>12215</v>
      </c>
      <c r="C2590" s="33" t="str">
        <f t="shared" si="80"/>
        <v>Yes</v>
      </c>
      <c r="D2590" s="30">
        <f t="shared" si="81"/>
        <v>4.6100000000000003</v>
      </c>
      <c r="E2590" s="30">
        <v>12691</v>
      </c>
      <c r="F2590" s="62" t="s">
        <v>12411</v>
      </c>
      <c r="G2590" s="3" t="s">
        <v>14238</v>
      </c>
      <c r="H2590" s="176">
        <v>1.8663967611336032</v>
      </c>
    </row>
    <row r="2591" spans="1:8">
      <c r="A2591" s="62">
        <v>2589</v>
      </c>
      <c r="B2591" s="3" t="s">
        <v>14239</v>
      </c>
      <c r="C2591" s="33" t="str">
        <f t="shared" si="80"/>
        <v>No</v>
      </c>
      <c r="D2591" s="30">
        <f t="shared" si="81"/>
        <v>4.9400000000000004</v>
      </c>
      <c r="E2591" s="30">
        <v>13600</v>
      </c>
      <c r="F2591" s="62" t="s">
        <v>12411</v>
      </c>
      <c r="G2591" s="3" t="s">
        <v>14238</v>
      </c>
      <c r="H2591" s="176">
        <v>2</v>
      </c>
    </row>
    <row r="2592" spans="1:8">
      <c r="A2592" s="62">
        <v>2590</v>
      </c>
      <c r="B2592" s="3" t="s">
        <v>14240</v>
      </c>
      <c r="C2592" s="33" t="str">
        <f t="shared" si="80"/>
        <v>Yes</v>
      </c>
      <c r="D2592" s="30">
        <f t="shared" si="81"/>
        <v>4.41</v>
      </c>
      <c r="E2592" s="30">
        <v>12140</v>
      </c>
      <c r="F2592" s="62" t="s">
        <v>12411</v>
      </c>
      <c r="G2592" s="3" t="s">
        <v>14238</v>
      </c>
      <c r="H2592" s="176">
        <v>1.7854251012145748</v>
      </c>
    </row>
    <row r="2593" spans="1:8">
      <c r="A2593" s="62">
        <v>2591</v>
      </c>
      <c r="B2593" s="3" t="s">
        <v>14241</v>
      </c>
      <c r="C2593" s="33" t="str">
        <f t="shared" si="80"/>
        <v>Yes</v>
      </c>
      <c r="D2593" s="30">
        <f t="shared" si="81"/>
        <v>0.59</v>
      </c>
      <c r="E2593" s="30">
        <v>1624</v>
      </c>
      <c r="F2593" s="62" t="s">
        <v>12411</v>
      </c>
      <c r="G2593" s="3" t="s">
        <v>14238</v>
      </c>
      <c r="H2593" s="176">
        <v>0.23886639676113358</v>
      </c>
    </row>
    <row r="2594" spans="1:8">
      <c r="A2594" s="62">
        <v>2592</v>
      </c>
      <c r="B2594" s="3" t="s">
        <v>14242</v>
      </c>
      <c r="C2594" s="33" t="str">
        <f t="shared" si="80"/>
        <v>No</v>
      </c>
      <c r="D2594" s="30">
        <f t="shared" si="81"/>
        <v>4.9400000000000004</v>
      </c>
      <c r="E2594" s="30">
        <v>13600</v>
      </c>
      <c r="F2594" s="62" t="s">
        <v>12411</v>
      </c>
      <c r="G2594" s="3" t="s">
        <v>14238</v>
      </c>
      <c r="H2594" s="176">
        <v>2</v>
      </c>
    </row>
    <row r="2595" spans="1:8">
      <c r="A2595" s="62">
        <v>2593</v>
      </c>
      <c r="B2595" s="3" t="s">
        <v>14243</v>
      </c>
      <c r="C2595" s="33" t="str">
        <f t="shared" si="80"/>
        <v>Yes</v>
      </c>
      <c r="D2595" s="30">
        <f t="shared" si="81"/>
        <v>2.59</v>
      </c>
      <c r="E2595" s="30">
        <v>7130</v>
      </c>
      <c r="F2595" s="62" t="s">
        <v>12411</v>
      </c>
      <c r="G2595" s="3" t="s">
        <v>14238</v>
      </c>
      <c r="H2595" s="176">
        <v>1.0485829959514168</v>
      </c>
    </row>
    <row r="2596" spans="1:8">
      <c r="A2596" s="62">
        <v>2594</v>
      </c>
      <c r="B2596" s="3" t="s">
        <v>14244</v>
      </c>
      <c r="C2596" s="33" t="str">
        <f t="shared" si="80"/>
        <v>No</v>
      </c>
      <c r="D2596" s="30">
        <f t="shared" si="81"/>
        <v>4.9400000000000004</v>
      </c>
      <c r="E2596" s="30">
        <v>13600</v>
      </c>
      <c r="F2596" s="62" t="s">
        <v>12411</v>
      </c>
      <c r="G2596" s="3" t="s">
        <v>14238</v>
      </c>
      <c r="H2596" s="176">
        <v>2</v>
      </c>
    </row>
    <row r="2597" spans="1:8">
      <c r="A2597" s="62">
        <v>2595</v>
      </c>
      <c r="B2597" s="3" t="s">
        <v>3718</v>
      </c>
      <c r="C2597" s="33" t="str">
        <f t="shared" si="80"/>
        <v>Yes</v>
      </c>
      <c r="D2597" s="30">
        <f t="shared" si="81"/>
        <v>0.5</v>
      </c>
      <c r="E2597" s="30">
        <v>1377</v>
      </c>
      <c r="F2597" s="62" t="s">
        <v>11777</v>
      </c>
      <c r="G2597" s="3" t="s">
        <v>14238</v>
      </c>
      <c r="H2597" s="176">
        <v>0.20242914979757085</v>
      </c>
    </row>
    <row r="2598" spans="1:8">
      <c r="A2598" s="62">
        <v>2596</v>
      </c>
      <c r="B2598" s="3" t="s">
        <v>14245</v>
      </c>
      <c r="C2598" s="33" t="str">
        <f t="shared" si="80"/>
        <v>Yes</v>
      </c>
      <c r="D2598" s="30">
        <f t="shared" si="81"/>
        <v>4.8599999999999994</v>
      </c>
      <c r="E2598" s="30">
        <v>13380</v>
      </c>
      <c r="F2598" s="62" t="s">
        <v>12411</v>
      </c>
      <c r="G2598" s="3" t="s">
        <v>14238</v>
      </c>
      <c r="H2598" s="176">
        <v>1.9676113360323884</v>
      </c>
    </row>
    <row r="2599" spans="1:8">
      <c r="A2599" s="62">
        <v>2597</v>
      </c>
      <c r="B2599" s="3" t="s">
        <v>14246</v>
      </c>
      <c r="C2599" s="33" t="str">
        <f t="shared" si="80"/>
        <v>Yes</v>
      </c>
      <c r="D2599" s="30">
        <f t="shared" si="81"/>
        <v>1.6600000000000001</v>
      </c>
      <c r="E2599" s="30">
        <v>4570</v>
      </c>
      <c r="F2599" s="62" t="s">
        <v>12411</v>
      </c>
      <c r="G2599" s="3" t="s">
        <v>14238</v>
      </c>
      <c r="H2599" s="176">
        <v>0.67206477732793524</v>
      </c>
    </row>
    <row r="2600" spans="1:8">
      <c r="A2600" s="62">
        <v>2598</v>
      </c>
      <c r="B2600" s="3" t="s">
        <v>14247</v>
      </c>
      <c r="C2600" s="33" t="str">
        <f t="shared" si="80"/>
        <v>Yes</v>
      </c>
      <c r="D2600" s="30">
        <f t="shared" si="81"/>
        <v>2.4900000000000002</v>
      </c>
      <c r="E2600" s="30">
        <v>6855</v>
      </c>
      <c r="F2600" s="62" t="s">
        <v>12411</v>
      </c>
      <c r="G2600" s="3" t="s">
        <v>14238</v>
      </c>
      <c r="H2600" s="176">
        <v>1.0080971659919029</v>
      </c>
    </row>
    <row r="2601" spans="1:8">
      <c r="A2601" s="62">
        <v>2599</v>
      </c>
      <c r="B2601" s="181" t="s">
        <v>14248</v>
      </c>
      <c r="C2601" s="33" t="str">
        <f t="shared" si="80"/>
        <v>Yes</v>
      </c>
      <c r="D2601" s="30">
        <f t="shared" si="81"/>
        <v>3.19</v>
      </c>
      <c r="E2601" s="160">
        <v>8782</v>
      </c>
      <c r="F2601" s="62" t="s">
        <v>12411</v>
      </c>
      <c r="G2601" s="3" t="s">
        <v>14238</v>
      </c>
      <c r="H2601" s="176">
        <v>1.2914979757085019</v>
      </c>
    </row>
    <row r="2602" spans="1:8">
      <c r="A2602" s="62">
        <v>2600</v>
      </c>
      <c r="B2602" s="3" t="s">
        <v>14249</v>
      </c>
      <c r="C2602" s="33" t="str">
        <f t="shared" si="80"/>
        <v>Yes</v>
      </c>
      <c r="D2602" s="30">
        <f t="shared" si="81"/>
        <v>2.99</v>
      </c>
      <c r="E2602" s="30">
        <v>8232</v>
      </c>
      <c r="F2602" s="62" t="s">
        <v>12411</v>
      </c>
      <c r="G2602" s="3" t="s">
        <v>14238</v>
      </c>
      <c r="H2602" s="176">
        <v>1.2105263157894737</v>
      </c>
    </row>
    <row r="2603" spans="1:8">
      <c r="A2603" s="62">
        <v>2601</v>
      </c>
      <c r="B2603" s="3" t="s">
        <v>14250</v>
      </c>
      <c r="C2603" s="33" t="str">
        <f t="shared" si="80"/>
        <v>Yes</v>
      </c>
      <c r="D2603" s="30">
        <f t="shared" si="81"/>
        <v>2.42</v>
      </c>
      <c r="E2603" s="30">
        <v>6662</v>
      </c>
      <c r="F2603" s="62" t="s">
        <v>12411</v>
      </c>
      <c r="G2603" s="3" t="s">
        <v>14238</v>
      </c>
      <c r="H2603" s="176">
        <v>0.97975708502024283</v>
      </c>
    </row>
    <row r="2604" spans="1:8">
      <c r="A2604" s="62">
        <v>2602</v>
      </c>
      <c r="B2604" s="3" t="s">
        <v>14251</v>
      </c>
      <c r="C2604" s="33" t="str">
        <f t="shared" si="80"/>
        <v>Yes</v>
      </c>
      <c r="D2604" s="30">
        <f t="shared" si="81"/>
        <v>4.3600000000000003</v>
      </c>
      <c r="E2604" s="30">
        <v>12003</v>
      </c>
      <c r="F2604" s="62" t="s">
        <v>12411</v>
      </c>
      <c r="G2604" s="3" t="s">
        <v>14238</v>
      </c>
      <c r="H2604" s="176">
        <v>1.7651821862348178</v>
      </c>
    </row>
    <row r="2605" spans="1:8">
      <c r="A2605" s="62">
        <v>2603</v>
      </c>
      <c r="B2605" s="3" t="s">
        <v>14252</v>
      </c>
      <c r="C2605" s="33" t="str">
        <f t="shared" si="80"/>
        <v>Yes</v>
      </c>
      <c r="D2605" s="30">
        <f t="shared" si="81"/>
        <v>1.81</v>
      </c>
      <c r="E2605" s="30">
        <v>4983</v>
      </c>
      <c r="F2605" s="62" t="s">
        <v>12411</v>
      </c>
      <c r="G2605" s="3" t="s">
        <v>14238</v>
      </c>
      <c r="H2605" s="176">
        <v>0.7327935222672064</v>
      </c>
    </row>
    <row r="2606" spans="1:8">
      <c r="A2606" s="62">
        <v>2604</v>
      </c>
      <c r="B2606" s="3" t="s">
        <v>14253</v>
      </c>
      <c r="C2606" s="33" t="str">
        <f t="shared" si="80"/>
        <v>Yes</v>
      </c>
      <c r="D2606" s="30">
        <f t="shared" si="81"/>
        <v>1.73</v>
      </c>
      <c r="E2606" s="30">
        <v>4763</v>
      </c>
      <c r="F2606" s="62" t="s">
        <v>12411</v>
      </c>
      <c r="G2606" s="3" t="s">
        <v>14238</v>
      </c>
      <c r="H2606" s="176">
        <v>0.70040485829959509</v>
      </c>
    </row>
    <row r="2607" spans="1:8">
      <c r="A2607" s="62">
        <v>2605</v>
      </c>
      <c r="B2607" s="3" t="s">
        <v>14254</v>
      </c>
      <c r="C2607" s="33" t="str">
        <f t="shared" si="80"/>
        <v>No</v>
      </c>
      <c r="D2607" s="30">
        <f t="shared" si="81"/>
        <v>4.9400000000000004</v>
      </c>
      <c r="E2607" s="30">
        <v>13600</v>
      </c>
      <c r="F2607" s="62" t="s">
        <v>12411</v>
      </c>
      <c r="G2607" s="3" t="s">
        <v>14238</v>
      </c>
      <c r="H2607" s="176">
        <v>2</v>
      </c>
    </row>
    <row r="2608" spans="1:8">
      <c r="A2608" s="62">
        <v>2606</v>
      </c>
      <c r="B2608" s="3" t="s">
        <v>14255</v>
      </c>
      <c r="C2608" s="33" t="str">
        <f t="shared" si="80"/>
        <v>Yes</v>
      </c>
      <c r="D2608" s="30">
        <f t="shared" si="81"/>
        <v>1.01</v>
      </c>
      <c r="E2608" s="30">
        <v>2781</v>
      </c>
      <c r="F2608" s="62" t="s">
        <v>12411</v>
      </c>
      <c r="G2608" s="3" t="s">
        <v>14238</v>
      </c>
      <c r="H2608" s="176">
        <v>0.40890688259109309</v>
      </c>
    </row>
    <row r="2609" spans="1:8">
      <c r="A2609" s="62">
        <v>2607</v>
      </c>
      <c r="B2609" s="3" t="s">
        <v>13491</v>
      </c>
      <c r="C2609" s="33" t="str">
        <f t="shared" si="80"/>
        <v>Yes</v>
      </c>
      <c r="D2609" s="30">
        <f t="shared" si="81"/>
        <v>0.97000000000000008</v>
      </c>
      <c r="E2609" s="30">
        <v>2670</v>
      </c>
      <c r="F2609" s="62" t="s">
        <v>12411</v>
      </c>
      <c r="G2609" s="3" t="s">
        <v>14238</v>
      </c>
      <c r="H2609" s="176">
        <v>0.39271255060728744</v>
      </c>
    </row>
    <row r="2610" spans="1:8">
      <c r="A2610" s="62">
        <v>2608</v>
      </c>
      <c r="B2610" s="3" t="s">
        <v>14256</v>
      </c>
      <c r="C2610" s="33" t="str">
        <f t="shared" si="80"/>
        <v>Yes</v>
      </c>
      <c r="D2610" s="30">
        <f t="shared" si="81"/>
        <v>1.04</v>
      </c>
      <c r="E2610" s="30">
        <v>2863</v>
      </c>
      <c r="F2610" s="62" t="s">
        <v>12411</v>
      </c>
      <c r="G2610" s="3" t="s">
        <v>14238</v>
      </c>
      <c r="H2610" s="176">
        <v>0.42105263157894735</v>
      </c>
    </row>
    <row r="2611" spans="1:8">
      <c r="A2611" s="62">
        <v>2609</v>
      </c>
      <c r="B2611" s="3" t="s">
        <v>14257</v>
      </c>
      <c r="C2611" s="33" t="str">
        <f t="shared" si="80"/>
        <v>Yes</v>
      </c>
      <c r="D2611" s="30">
        <f t="shared" si="81"/>
        <v>2.56</v>
      </c>
      <c r="E2611" s="30">
        <v>7048</v>
      </c>
      <c r="F2611" s="62" t="s">
        <v>12411</v>
      </c>
      <c r="G2611" s="3" t="s">
        <v>14238</v>
      </c>
      <c r="H2611" s="176">
        <v>1.0364372469635628</v>
      </c>
    </row>
    <row r="2612" spans="1:8">
      <c r="A2612" s="62">
        <v>2610</v>
      </c>
      <c r="B2612" s="3" t="s">
        <v>14258</v>
      </c>
      <c r="C2612" s="33" t="str">
        <f t="shared" si="80"/>
        <v>Yes</v>
      </c>
      <c r="D2612" s="30">
        <f t="shared" si="81"/>
        <v>1.96</v>
      </c>
      <c r="E2612" s="30">
        <v>5396</v>
      </c>
      <c r="F2612" s="62" t="s">
        <v>12411</v>
      </c>
      <c r="G2612" s="3" t="s">
        <v>14238</v>
      </c>
      <c r="H2612" s="176">
        <v>0.79352226720647767</v>
      </c>
    </row>
    <row r="2613" spans="1:8">
      <c r="A2613" s="62">
        <v>2611</v>
      </c>
      <c r="B2613" s="3" t="s">
        <v>14259</v>
      </c>
      <c r="C2613" s="33" t="str">
        <f t="shared" si="80"/>
        <v>No</v>
      </c>
      <c r="D2613" s="30">
        <f t="shared" si="81"/>
        <v>4.9400000000000004</v>
      </c>
      <c r="E2613" s="30">
        <v>13600</v>
      </c>
      <c r="F2613" s="62" t="s">
        <v>12411</v>
      </c>
      <c r="G2613" s="3" t="s">
        <v>14238</v>
      </c>
      <c r="H2613" s="176">
        <v>2</v>
      </c>
    </row>
    <row r="2614" spans="1:8">
      <c r="A2614" s="62">
        <v>2612</v>
      </c>
      <c r="B2614" s="3" t="s">
        <v>14260</v>
      </c>
      <c r="C2614" s="33" t="str">
        <f t="shared" si="80"/>
        <v>No</v>
      </c>
      <c r="D2614" s="30">
        <f t="shared" si="81"/>
        <v>4.9400000000000004</v>
      </c>
      <c r="E2614" s="30">
        <v>13600</v>
      </c>
      <c r="F2614" s="62" t="s">
        <v>12411</v>
      </c>
      <c r="G2614" s="3" t="s">
        <v>14238</v>
      </c>
      <c r="H2614" s="176">
        <v>2</v>
      </c>
    </row>
    <row r="2615" spans="1:8">
      <c r="A2615" s="62">
        <v>2613</v>
      </c>
      <c r="B2615" s="3" t="s">
        <v>14261</v>
      </c>
      <c r="C2615" s="33" t="str">
        <f t="shared" si="80"/>
        <v>No</v>
      </c>
      <c r="D2615" s="30">
        <f t="shared" si="81"/>
        <v>4.9400000000000004</v>
      </c>
      <c r="E2615" s="30">
        <v>13600</v>
      </c>
      <c r="F2615" s="62" t="s">
        <v>12411</v>
      </c>
      <c r="G2615" s="3" t="s">
        <v>14238</v>
      </c>
      <c r="H2615" s="176">
        <v>2</v>
      </c>
    </row>
    <row r="2616" spans="1:8">
      <c r="A2616" s="62">
        <v>2614</v>
      </c>
      <c r="B2616" s="3" t="s">
        <v>14206</v>
      </c>
      <c r="C2616" s="33" t="str">
        <f t="shared" si="80"/>
        <v>Yes</v>
      </c>
      <c r="D2616" s="30">
        <f t="shared" si="81"/>
        <v>2.68</v>
      </c>
      <c r="E2616" s="30">
        <v>7378</v>
      </c>
      <c r="F2616" s="62" t="s">
        <v>12411</v>
      </c>
      <c r="G2616" s="3" t="s">
        <v>14238</v>
      </c>
      <c r="H2616" s="176">
        <v>1.0850202429149798</v>
      </c>
    </row>
    <row r="2617" spans="1:8">
      <c r="A2617" s="62">
        <v>2615</v>
      </c>
      <c r="B2617" s="3" t="s">
        <v>14262</v>
      </c>
      <c r="C2617" s="33" t="str">
        <f t="shared" si="80"/>
        <v>No</v>
      </c>
      <c r="D2617" s="30">
        <f t="shared" si="81"/>
        <v>4.9400000000000004</v>
      </c>
      <c r="E2617" s="30">
        <v>13600</v>
      </c>
      <c r="F2617" s="62" t="s">
        <v>12411</v>
      </c>
      <c r="G2617" s="3" t="s">
        <v>14238</v>
      </c>
      <c r="H2617" s="176">
        <v>2</v>
      </c>
    </row>
    <row r="2618" spans="1:8">
      <c r="A2618" s="62">
        <v>2616</v>
      </c>
      <c r="B2618" s="3" t="s">
        <v>14263</v>
      </c>
      <c r="C2618" s="33" t="str">
        <f t="shared" si="80"/>
        <v>Yes</v>
      </c>
      <c r="D2618" s="30">
        <f t="shared" si="81"/>
        <v>2.73</v>
      </c>
      <c r="E2618" s="30">
        <v>7516</v>
      </c>
      <c r="F2618" s="62" t="s">
        <v>12411</v>
      </c>
      <c r="G2618" s="3" t="s">
        <v>14238</v>
      </c>
      <c r="H2618" s="176">
        <v>1.1052631578947367</v>
      </c>
    </row>
    <row r="2619" spans="1:8">
      <c r="A2619" s="62">
        <v>2617</v>
      </c>
      <c r="B2619" s="3" t="s">
        <v>14264</v>
      </c>
      <c r="C2619" s="33" t="str">
        <f t="shared" si="80"/>
        <v>Yes</v>
      </c>
      <c r="D2619" s="30">
        <f t="shared" si="81"/>
        <v>1.3199999999999998</v>
      </c>
      <c r="E2619" s="30">
        <v>3634</v>
      </c>
      <c r="F2619" s="62" t="s">
        <v>12411</v>
      </c>
      <c r="G2619" s="3" t="s">
        <v>14238</v>
      </c>
      <c r="H2619" s="176">
        <v>0.53441295546558698</v>
      </c>
    </row>
    <row r="2620" spans="1:8">
      <c r="A2620" s="62">
        <v>2618</v>
      </c>
      <c r="B2620" s="3" t="s">
        <v>14265</v>
      </c>
      <c r="C2620" s="33" t="str">
        <f t="shared" si="80"/>
        <v>Yes</v>
      </c>
      <c r="D2620" s="30">
        <f t="shared" si="81"/>
        <v>1.9399999999999997</v>
      </c>
      <c r="E2620" s="30">
        <v>5341</v>
      </c>
      <c r="F2620" s="62" t="s">
        <v>12411</v>
      </c>
      <c r="G2620" s="3" t="s">
        <v>14238</v>
      </c>
      <c r="H2620" s="176">
        <v>0.78542510121457476</v>
      </c>
    </row>
    <row r="2621" spans="1:8">
      <c r="A2621" s="62">
        <v>2619</v>
      </c>
      <c r="B2621" s="3" t="s">
        <v>12132</v>
      </c>
      <c r="C2621" s="33" t="str">
        <f t="shared" si="80"/>
        <v>Yes</v>
      </c>
      <c r="D2621" s="30">
        <f t="shared" si="81"/>
        <v>4.33</v>
      </c>
      <c r="E2621" s="30">
        <v>11921</v>
      </c>
      <c r="F2621" s="62" t="s">
        <v>12411</v>
      </c>
      <c r="G2621" s="3" t="s">
        <v>14238</v>
      </c>
      <c r="H2621" s="176">
        <v>1.7530364372469636</v>
      </c>
    </row>
    <row r="2622" spans="1:8">
      <c r="A2622" s="62">
        <v>2620</v>
      </c>
      <c r="B2622" s="3" t="s">
        <v>14266</v>
      </c>
      <c r="C2622" s="33" t="str">
        <f t="shared" si="80"/>
        <v>No</v>
      </c>
      <c r="D2622" s="30">
        <f t="shared" si="81"/>
        <v>4.9400000000000004</v>
      </c>
      <c r="E2622" s="30">
        <v>13600</v>
      </c>
      <c r="F2622" s="62" t="s">
        <v>12411</v>
      </c>
      <c r="G2622" s="3" t="s">
        <v>14238</v>
      </c>
      <c r="H2622" s="176">
        <v>2</v>
      </c>
    </row>
    <row r="2623" spans="1:8">
      <c r="A2623" s="62">
        <v>2621</v>
      </c>
      <c r="B2623" s="3" t="s">
        <v>14267</v>
      </c>
      <c r="C2623" s="33" t="str">
        <f t="shared" si="80"/>
        <v>No</v>
      </c>
      <c r="D2623" s="30">
        <f t="shared" si="81"/>
        <v>4.9400000000000004</v>
      </c>
      <c r="E2623" s="30">
        <v>13600</v>
      </c>
      <c r="F2623" s="62" t="s">
        <v>12411</v>
      </c>
      <c r="G2623" s="3" t="s">
        <v>14238</v>
      </c>
      <c r="H2623" s="176">
        <v>2</v>
      </c>
    </row>
    <row r="2624" spans="1:8">
      <c r="A2624" s="62">
        <v>2622</v>
      </c>
      <c r="B2624" s="3" t="s">
        <v>14268</v>
      </c>
      <c r="C2624" s="33" t="str">
        <f t="shared" si="80"/>
        <v>Yes</v>
      </c>
      <c r="D2624" s="30">
        <f t="shared" si="81"/>
        <v>2.16</v>
      </c>
      <c r="E2624" s="30">
        <v>5947</v>
      </c>
      <c r="F2624" s="62" t="s">
        <v>12411</v>
      </c>
      <c r="G2624" s="3" t="s">
        <v>14238</v>
      </c>
      <c r="H2624" s="176">
        <v>0.87449392712550611</v>
      </c>
    </row>
    <row r="2625" spans="1:8">
      <c r="A2625" s="62">
        <v>2623</v>
      </c>
      <c r="B2625" s="3" t="s">
        <v>14269</v>
      </c>
      <c r="C2625" s="33" t="str">
        <f t="shared" si="80"/>
        <v>No</v>
      </c>
      <c r="D2625" s="30">
        <f t="shared" si="81"/>
        <v>4.9400000000000004</v>
      </c>
      <c r="E2625" s="30">
        <v>13600</v>
      </c>
      <c r="F2625" s="62" t="s">
        <v>11777</v>
      </c>
      <c r="G2625" s="3" t="s">
        <v>14238</v>
      </c>
      <c r="H2625" s="176">
        <v>2</v>
      </c>
    </row>
    <row r="2626" spans="1:8">
      <c r="A2626" s="62">
        <v>2624</v>
      </c>
      <c r="B2626" s="3" t="s">
        <v>14270</v>
      </c>
      <c r="C2626" s="33" t="str">
        <f t="shared" si="80"/>
        <v>Yes</v>
      </c>
      <c r="D2626" s="30">
        <f t="shared" si="81"/>
        <v>2.27</v>
      </c>
      <c r="E2626" s="30">
        <v>6249</v>
      </c>
      <c r="F2626" s="62" t="s">
        <v>12411</v>
      </c>
      <c r="G2626" s="3" t="s">
        <v>14238</v>
      </c>
      <c r="H2626" s="176">
        <v>0.91902834008097156</v>
      </c>
    </row>
    <row r="2627" spans="1:8">
      <c r="A2627" s="62">
        <v>2625</v>
      </c>
      <c r="B2627" s="3" t="s">
        <v>14271</v>
      </c>
      <c r="C2627" s="33" t="str">
        <f t="shared" ref="C2627:C2690" si="82">IF(H2627=2,"No","Yes")</f>
        <v>Yes</v>
      </c>
      <c r="D2627" s="30">
        <f t="shared" si="81"/>
        <v>0.19</v>
      </c>
      <c r="E2627" s="30">
        <v>1000</v>
      </c>
      <c r="F2627" s="62" t="s">
        <v>12411</v>
      </c>
      <c r="G2627" s="3" t="s">
        <v>14238</v>
      </c>
      <c r="H2627" s="176">
        <v>7.6923076923076913E-2</v>
      </c>
    </row>
    <row r="2628" spans="1:8">
      <c r="A2628" s="62">
        <v>2626</v>
      </c>
      <c r="B2628" s="3" t="s">
        <v>14272</v>
      </c>
      <c r="C2628" s="33" t="str">
        <f t="shared" si="82"/>
        <v>Yes</v>
      </c>
      <c r="D2628" s="30">
        <f t="shared" ref="D2628:D2691" si="83">H2628*2.47</f>
        <v>2.4500000000000002</v>
      </c>
      <c r="E2628" s="30">
        <v>6745</v>
      </c>
      <c r="F2628" s="62" t="s">
        <v>11772</v>
      </c>
      <c r="G2628" s="3" t="s">
        <v>14238</v>
      </c>
      <c r="H2628" s="176">
        <v>0.9919028340080972</v>
      </c>
    </row>
    <row r="2629" spans="1:8">
      <c r="A2629" s="62">
        <v>2627</v>
      </c>
      <c r="B2629" s="3" t="s">
        <v>14273</v>
      </c>
      <c r="C2629" s="33" t="str">
        <f t="shared" si="82"/>
        <v>Yes</v>
      </c>
      <c r="D2629" s="30">
        <f t="shared" si="83"/>
        <v>1.44</v>
      </c>
      <c r="E2629" s="30">
        <v>1872</v>
      </c>
      <c r="F2629" s="62" t="s">
        <v>12411</v>
      </c>
      <c r="G2629" s="3" t="s">
        <v>14238</v>
      </c>
      <c r="H2629" s="176">
        <v>0.582995951417004</v>
      </c>
    </row>
    <row r="2630" spans="1:8">
      <c r="A2630" s="62">
        <v>2628</v>
      </c>
      <c r="B2630" s="3" t="s">
        <v>14274</v>
      </c>
      <c r="C2630" s="33" t="str">
        <f t="shared" si="82"/>
        <v>Yes</v>
      </c>
      <c r="D2630" s="30">
        <f t="shared" si="83"/>
        <v>1.81</v>
      </c>
      <c r="E2630" s="30">
        <v>4983</v>
      </c>
      <c r="F2630" s="62" t="s">
        <v>12411</v>
      </c>
      <c r="G2630" s="3" t="s">
        <v>14238</v>
      </c>
      <c r="H2630" s="176">
        <v>0.7327935222672064</v>
      </c>
    </row>
    <row r="2631" spans="1:8">
      <c r="A2631" s="62">
        <v>2629</v>
      </c>
      <c r="B2631" s="3" t="s">
        <v>14275</v>
      </c>
      <c r="C2631" s="33" t="str">
        <f t="shared" si="82"/>
        <v>Yes</v>
      </c>
      <c r="D2631" s="30">
        <f t="shared" si="83"/>
        <v>1.28</v>
      </c>
      <c r="E2631" s="30">
        <v>3524</v>
      </c>
      <c r="F2631" s="62" t="s">
        <v>12411</v>
      </c>
      <c r="G2631" s="3" t="s">
        <v>14238</v>
      </c>
      <c r="H2631" s="176">
        <v>0.51821862348178138</v>
      </c>
    </row>
    <row r="2632" spans="1:8">
      <c r="A2632" s="62">
        <v>2630</v>
      </c>
      <c r="B2632" s="3" t="s">
        <v>14276</v>
      </c>
      <c r="C2632" s="33" t="str">
        <f t="shared" si="82"/>
        <v>Yes</v>
      </c>
      <c r="D2632" s="30">
        <f t="shared" si="83"/>
        <v>2.63</v>
      </c>
      <c r="E2632" s="30">
        <v>7240</v>
      </c>
      <c r="F2632" s="62" t="s">
        <v>11772</v>
      </c>
      <c r="G2632" s="3" t="s">
        <v>14238</v>
      </c>
      <c r="H2632" s="176">
        <v>1.0647773279352226</v>
      </c>
    </row>
    <row r="2633" spans="1:8">
      <c r="A2633" s="62">
        <v>2631</v>
      </c>
      <c r="B2633" s="3" t="s">
        <v>14277</v>
      </c>
      <c r="C2633" s="33" t="str">
        <f t="shared" si="82"/>
        <v>No</v>
      </c>
      <c r="D2633" s="30">
        <f t="shared" si="83"/>
        <v>4.9400000000000004</v>
      </c>
      <c r="E2633" s="30">
        <v>13600</v>
      </c>
      <c r="F2633" s="62" t="s">
        <v>12411</v>
      </c>
      <c r="G2633" s="3" t="s">
        <v>14238</v>
      </c>
      <c r="H2633" s="176">
        <v>2</v>
      </c>
    </row>
    <row r="2634" spans="1:8">
      <c r="A2634" s="62">
        <v>2632</v>
      </c>
      <c r="B2634" s="3" t="s">
        <v>14278</v>
      </c>
      <c r="C2634" s="33" t="str">
        <f t="shared" si="82"/>
        <v>Yes</v>
      </c>
      <c r="D2634" s="30">
        <f t="shared" si="83"/>
        <v>2.63</v>
      </c>
      <c r="E2634" s="30">
        <v>7240</v>
      </c>
      <c r="F2634" s="62" t="s">
        <v>12411</v>
      </c>
      <c r="G2634" s="3" t="s">
        <v>14238</v>
      </c>
      <c r="H2634" s="176">
        <v>1.0647773279352226</v>
      </c>
    </row>
    <row r="2635" spans="1:8">
      <c r="A2635" s="62">
        <v>2633</v>
      </c>
      <c r="B2635" s="3" t="s">
        <v>14279</v>
      </c>
      <c r="C2635" s="33" t="str">
        <f t="shared" si="82"/>
        <v>Yes</v>
      </c>
      <c r="D2635" s="30">
        <f t="shared" si="83"/>
        <v>1.3499999999999999</v>
      </c>
      <c r="E2635" s="30">
        <v>3717</v>
      </c>
      <c r="F2635" s="62" t="s">
        <v>12411</v>
      </c>
      <c r="G2635" s="3" t="s">
        <v>14238</v>
      </c>
      <c r="H2635" s="176">
        <v>0.54655870445344124</v>
      </c>
    </row>
    <row r="2636" spans="1:8">
      <c r="A2636" s="62">
        <v>2634</v>
      </c>
      <c r="B2636" s="3" t="s">
        <v>14280</v>
      </c>
      <c r="C2636" s="33" t="str">
        <f t="shared" si="82"/>
        <v>No</v>
      </c>
      <c r="D2636" s="30">
        <f t="shared" si="83"/>
        <v>4.9400000000000004</v>
      </c>
      <c r="E2636" s="30">
        <v>13600</v>
      </c>
      <c r="F2636" s="62" t="s">
        <v>12411</v>
      </c>
      <c r="G2636" s="3" t="s">
        <v>14238</v>
      </c>
      <c r="H2636" s="176">
        <v>2</v>
      </c>
    </row>
    <row r="2637" spans="1:8">
      <c r="A2637" s="62">
        <v>2635</v>
      </c>
      <c r="B2637" s="3" t="s">
        <v>14281</v>
      </c>
      <c r="C2637" s="33" t="str">
        <f t="shared" si="82"/>
        <v>No</v>
      </c>
      <c r="D2637" s="30">
        <f t="shared" si="83"/>
        <v>4.9400000000000004</v>
      </c>
      <c r="E2637" s="30">
        <v>13600</v>
      </c>
      <c r="F2637" s="62" t="s">
        <v>12411</v>
      </c>
      <c r="G2637" s="3" t="s">
        <v>14238</v>
      </c>
      <c r="H2637" s="176">
        <v>2</v>
      </c>
    </row>
    <row r="2638" spans="1:8">
      <c r="A2638" s="62">
        <v>2636</v>
      </c>
      <c r="B2638" s="3" t="s">
        <v>14282</v>
      </c>
      <c r="C2638" s="33" t="str">
        <f t="shared" si="82"/>
        <v>Yes</v>
      </c>
      <c r="D2638" s="30">
        <f t="shared" si="83"/>
        <v>3.0700000000000003</v>
      </c>
      <c r="E2638" s="30">
        <v>8452</v>
      </c>
      <c r="F2638" s="62" t="s">
        <v>12411</v>
      </c>
      <c r="G2638" s="3" t="s">
        <v>14238</v>
      </c>
      <c r="H2638" s="176">
        <v>1.2429149797570851</v>
      </c>
    </row>
    <row r="2639" spans="1:8">
      <c r="A2639" s="62">
        <v>2637</v>
      </c>
      <c r="B2639" s="3" t="s">
        <v>13992</v>
      </c>
      <c r="C2639" s="33" t="str">
        <f t="shared" si="82"/>
        <v>Yes</v>
      </c>
      <c r="D2639" s="30">
        <f t="shared" si="83"/>
        <v>2.1</v>
      </c>
      <c r="E2639" s="30">
        <v>5781</v>
      </c>
      <c r="F2639" s="62" t="s">
        <v>12411</v>
      </c>
      <c r="G2639" s="3" t="s">
        <v>14238</v>
      </c>
      <c r="H2639" s="176">
        <v>0.85020242914979749</v>
      </c>
    </row>
    <row r="2640" spans="1:8">
      <c r="A2640" s="62">
        <v>2638</v>
      </c>
      <c r="B2640" s="3" t="s">
        <v>14283</v>
      </c>
      <c r="C2640" s="33" t="str">
        <f t="shared" si="82"/>
        <v>Yes</v>
      </c>
      <c r="D2640" s="30">
        <f t="shared" si="83"/>
        <v>4.8599999999999994</v>
      </c>
      <c r="E2640" s="30">
        <v>13380</v>
      </c>
      <c r="F2640" s="62" t="s">
        <v>12411</v>
      </c>
      <c r="G2640" s="3" t="s">
        <v>14238</v>
      </c>
      <c r="H2640" s="176">
        <v>1.9676113360323884</v>
      </c>
    </row>
    <row r="2641" spans="1:8">
      <c r="A2641" s="62">
        <v>2639</v>
      </c>
      <c r="B2641" s="3" t="s">
        <v>14284</v>
      </c>
      <c r="C2641" s="33" t="str">
        <f t="shared" si="82"/>
        <v>No</v>
      </c>
      <c r="D2641" s="30">
        <f t="shared" si="83"/>
        <v>4.9400000000000004</v>
      </c>
      <c r="E2641" s="30">
        <v>13600</v>
      </c>
      <c r="F2641" s="62" t="s">
        <v>12411</v>
      </c>
      <c r="G2641" s="3" t="s">
        <v>14238</v>
      </c>
      <c r="H2641" s="176">
        <v>2</v>
      </c>
    </row>
    <row r="2642" spans="1:8">
      <c r="A2642" s="62">
        <v>2640</v>
      </c>
      <c r="B2642" s="3" t="s">
        <v>14285</v>
      </c>
      <c r="C2642" s="33" t="str">
        <f t="shared" si="82"/>
        <v>No</v>
      </c>
      <c r="D2642" s="30">
        <f t="shared" si="83"/>
        <v>4.9400000000000004</v>
      </c>
      <c r="E2642" s="30">
        <v>13600</v>
      </c>
      <c r="F2642" s="62" t="s">
        <v>12411</v>
      </c>
      <c r="G2642" s="3" t="s">
        <v>14238</v>
      </c>
      <c r="H2642" s="176">
        <v>2</v>
      </c>
    </row>
    <row r="2643" spans="1:8">
      <c r="A2643" s="62">
        <v>2641</v>
      </c>
      <c r="B2643" s="3" t="s">
        <v>14135</v>
      </c>
      <c r="C2643" s="33" t="str">
        <f t="shared" si="82"/>
        <v>Yes</v>
      </c>
      <c r="D2643" s="30">
        <f t="shared" si="83"/>
        <v>3.63</v>
      </c>
      <c r="E2643" s="30">
        <v>9994</v>
      </c>
      <c r="F2643" s="62" t="s">
        <v>11772</v>
      </c>
      <c r="G2643" s="3" t="s">
        <v>14238</v>
      </c>
      <c r="H2643" s="176">
        <v>1.4696356275303641</v>
      </c>
    </row>
    <row r="2644" spans="1:8">
      <c r="A2644" s="62">
        <v>2642</v>
      </c>
      <c r="B2644" s="3" t="s">
        <v>14286</v>
      </c>
      <c r="C2644" s="33" t="str">
        <f t="shared" si="82"/>
        <v>Yes</v>
      </c>
      <c r="D2644" s="30">
        <f t="shared" si="83"/>
        <v>1.75</v>
      </c>
      <c r="E2644" s="30">
        <v>4818</v>
      </c>
      <c r="F2644" s="62" t="s">
        <v>12411</v>
      </c>
      <c r="G2644" s="3" t="s">
        <v>14238</v>
      </c>
      <c r="H2644" s="176">
        <v>0.70850202429149789</v>
      </c>
    </row>
    <row r="2645" spans="1:8">
      <c r="A2645" s="62">
        <v>2643</v>
      </c>
      <c r="B2645" s="3" t="s">
        <v>14287</v>
      </c>
      <c r="C2645" s="33" t="str">
        <f t="shared" si="82"/>
        <v>No</v>
      </c>
      <c r="D2645" s="30">
        <f t="shared" si="83"/>
        <v>4.9400000000000004</v>
      </c>
      <c r="E2645" s="30">
        <v>13600</v>
      </c>
      <c r="F2645" s="62" t="s">
        <v>12411</v>
      </c>
      <c r="G2645" s="3" t="s">
        <v>14238</v>
      </c>
      <c r="H2645" s="176">
        <v>2</v>
      </c>
    </row>
    <row r="2646" spans="1:8">
      <c r="A2646" s="62">
        <v>2644</v>
      </c>
      <c r="B2646" s="3" t="s">
        <v>14288</v>
      </c>
      <c r="C2646" s="33" t="str">
        <f t="shared" si="82"/>
        <v>Yes</v>
      </c>
      <c r="D2646" s="30">
        <f t="shared" si="83"/>
        <v>4.7699999999999996</v>
      </c>
      <c r="E2646" s="30">
        <v>13132</v>
      </c>
      <c r="F2646" s="62" t="s">
        <v>12411</v>
      </c>
      <c r="G2646" s="3" t="s">
        <v>14238</v>
      </c>
      <c r="H2646" s="176">
        <v>1.9311740890688256</v>
      </c>
    </row>
    <row r="2647" spans="1:8">
      <c r="A2647" s="62">
        <v>2645</v>
      </c>
      <c r="B2647" s="3" t="s">
        <v>14289</v>
      </c>
      <c r="C2647" s="33" t="str">
        <f t="shared" si="82"/>
        <v>Yes</v>
      </c>
      <c r="D2647" s="30">
        <f t="shared" si="83"/>
        <v>1.95</v>
      </c>
      <c r="E2647" s="30">
        <v>5368</v>
      </c>
      <c r="F2647" s="62" t="s">
        <v>12411</v>
      </c>
      <c r="G2647" s="3" t="s">
        <v>14238</v>
      </c>
      <c r="H2647" s="176">
        <v>0.78947368421052622</v>
      </c>
    </row>
    <row r="2648" spans="1:8">
      <c r="A2648" s="62">
        <v>2646</v>
      </c>
      <c r="B2648" s="3" t="s">
        <v>14290</v>
      </c>
      <c r="C2648" s="33" t="str">
        <f t="shared" si="82"/>
        <v>Yes</v>
      </c>
      <c r="D2648" s="30">
        <f t="shared" si="83"/>
        <v>1.67</v>
      </c>
      <c r="E2648" s="30">
        <v>4598</v>
      </c>
      <c r="F2648" s="62" t="s">
        <v>12411</v>
      </c>
      <c r="G2648" s="3" t="s">
        <v>14238</v>
      </c>
      <c r="H2648" s="176">
        <v>0.67611336032388658</v>
      </c>
    </row>
    <row r="2649" spans="1:8">
      <c r="A2649" s="62">
        <v>2647</v>
      </c>
      <c r="B2649" s="181" t="s">
        <v>14290</v>
      </c>
      <c r="C2649" s="33" t="str">
        <f t="shared" si="82"/>
        <v>No</v>
      </c>
      <c r="D2649" s="30">
        <f t="shared" si="83"/>
        <v>4.9400000000000004</v>
      </c>
      <c r="E2649" s="30">
        <v>13600</v>
      </c>
      <c r="F2649" s="62" t="s">
        <v>12411</v>
      </c>
      <c r="G2649" s="3" t="s">
        <v>14238</v>
      </c>
      <c r="H2649" s="176">
        <v>2</v>
      </c>
    </row>
    <row r="2650" spans="1:8">
      <c r="A2650" s="62">
        <v>2648</v>
      </c>
      <c r="B2650" s="3" t="s">
        <v>14291</v>
      </c>
      <c r="C2650" s="33" t="str">
        <f t="shared" si="82"/>
        <v>Yes</v>
      </c>
      <c r="D2650" s="30">
        <f t="shared" si="83"/>
        <v>2.57</v>
      </c>
      <c r="E2650" s="30">
        <v>7075</v>
      </c>
      <c r="F2650" s="62" t="s">
        <v>12411</v>
      </c>
      <c r="G2650" s="3" t="s">
        <v>14238</v>
      </c>
      <c r="H2650" s="176">
        <v>1.0404858299595141</v>
      </c>
    </row>
    <row r="2651" spans="1:8">
      <c r="A2651" s="62">
        <v>2649</v>
      </c>
      <c r="B2651" s="3" t="s">
        <v>14292</v>
      </c>
      <c r="C2651" s="33" t="str">
        <f t="shared" si="82"/>
        <v>Yes</v>
      </c>
      <c r="D2651" s="30">
        <f t="shared" si="83"/>
        <v>1.1200000000000001</v>
      </c>
      <c r="E2651" s="30">
        <v>3083</v>
      </c>
      <c r="F2651" s="62" t="s">
        <v>12411</v>
      </c>
      <c r="G2651" s="3" t="s">
        <v>14238</v>
      </c>
      <c r="H2651" s="176">
        <v>0.45344129554655871</v>
      </c>
    </row>
    <row r="2652" spans="1:8">
      <c r="A2652" s="62">
        <v>2650</v>
      </c>
      <c r="B2652" s="3" t="s">
        <v>14293</v>
      </c>
      <c r="C2652" s="33" t="str">
        <f t="shared" si="82"/>
        <v>Yes</v>
      </c>
      <c r="D2652" s="30">
        <f t="shared" si="83"/>
        <v>2.42</v>
      </c>
      <c r="E2652" s="30">
        <v>6662</v>
      </c>
      <c r="F2652" s="62" t="s">
        <v>12411</v>
      </c>
      <c r="G2652" s="3" t="s">
        <v>14238</v>
      </c>
      <c r="H2652" s="176">
        <v>0.97975708502024283</v>
      </c>
    </row>
    <row r="2653" spans="1:8">
      <c r="A2653" s="62">
        <v>2651</v>
      </c>
      <c r="B2653" s="3" t="s">
        <v>14294</v>
      </c>
      <c r="C2653" s="33" t="str">
        <f t="shared" si="82"/>
        <v>Yes</v>
      </c>
      <c r="D2653" s="30">
        <f t="shared" si="83"/>
        <v>2.61</v>
      </c>
      <c r="E2653" s="30">
        <v>7185</v>
      </c>
      <c r="F2653" s="62" t="s">
        <v>12411</v>
      </c>
      <c r="G2653" s="3" t="s">
        <v>14238</v>
      </c>
      <c r="H2653" s="176">
        <v>1.0566801619433197</v>
      </c>
    </row>
    <row r="2654" spans="1:8">
      <c r="A2654" s="62">
        <v>2652</v>
      </c>
      <c r="B2654" s="3" t="s">
        <v>12191</v>
      </c>
      <c r="C2654" s="33" t="str">
        <f t="shared" si="82"/>
        <v>No</v>
      </c>
      <c r="D2654" s="30">
        <f t="shared" si="83"/>
        <v>4.9400000000000004</v>
      </c>
      <c r="E2654" s="30">
        <v>13600</v>
      </c>
      <c r="F2654" s="62" t="s">
        <v>12411</v>
      </c>
      <c r="G2654" s="3" t="s">
        <v>14238</v>
      </c>
      <c r="H2654" s="176">
        <v>2</v>
      </c>
    </row>
    <row r="2655" spans="1:8">
      <c r="A2655" s="62">
        <v>2653</v>
      </c>
      <c r="B2655" s="3" t="s">
        <v>14295</v>
      </c>
      <c r="C2655" s="33" t="str">
        <f t="shared" si="82"/>
        <v>Yes</v>
      </c>
      <c r="D2655" s="30">
        <f t="shared" si="83"/>
        <v>0.32</v>
      </c>
      <c r="E2655" s="30">
        <v>1000</v>
      </c>
      <c r="F2655" s="62" t="s">
        <v>11772</v>
      </c>
      <c r="G2655" s="3" t="s">
        <v>14238</v>
      </c>
      <c r="H2655" s="176">
        <v>0.12955465587044535</v>
      </c>
    </row>
    <row r="2656" spans="1:8">
      <c r="A2656" s="62">
        <v>2654</v>
      </c>
      <c r="B2656" s="3" t="s">
        <v>14296</v>
      </c>
      <c r="C2656" s="33" t="str">
        <f t="shared" si="82"/>
        <v>Yes</v>
      </c>
      <c r="D2656" s="30">
        <f t="shared" si="83"/>
        <v>3.8700000000000006</v>
      </c>
      <c r="E2656" s="30">
        <v>10654</v>
      </c>
      <c r="F2656" s="62" t="s">
        <v>12411</v>
      </c>
      <c r="G2656" s="3" t="s">
        <v>14238</v>
      </c>
      <c r="H2656" s="176">
        <v>1.5668016194331984</v>
      </c>
    </row>
    <row r="2657" spans="1:8">
      <c r="A2657" s="62">
        <v>2655</v>
      </c>
      <c r="B2657" s="3" t="s">
        <v>14297</v>
      </c>
      <c r="C2657" s="33" t="str">
        <f t="shared" si="82"/>
        <v>Yes</v>
      </c>
      <c r="D2657" s="30">
        <f t="shared" si="83"/>
        <v>4.01</v>
      </c>
      <c r="E2657" s="30">
        <v>11040</v>
      </c>
      <c r="F2657" s="62" t="s">
        <v>11772</v>
      </c>
      <c r="G2657" s="3" t="s">
        <v>14238</v>
      </c>
      <c r="H2657" s="176">
        <v>1.6234817813765181</v>
      </c>
    </row>
    <row r="2658" spans="1:8">
      <c r="A2658" s="62">
        <v>2656</v>
      </c>
      <c r="B2658" s="3" t="s">
        <v>14298</v>
      </c>
      <c r="C2658" s="33" t="str">
        <f t="shared" si="82"/>
        <v>Yes</v>
      </c>
      <c r="D2658" s="30">
        <f t="shared" si="83"/>
        <v>0.52</v>
      </c>
      <c r="E2658" s="30">
        <v>1432</v>
      </c>
      <c r="F2658" s="62" t="s">
        <v>12411</v>
      </c>
      <c r="G2658" s="3" t="s">
        <v>14238</v>
      </c>
      <c r="H2658" s="176">
        <v>0.21052631578947367</v>
      </c>
    </row>
    <row r="2659" spans="1:8">
      <c r="A2659" s="62">
        <v>2657</v>
      </c>
      <c r="B2659" s="3" t="s">
        <v>14299</v>
      </c>
      <c r="C2659" s="33" t="str">
        <f t="shared" si="82"/>
        <v>Yes</v>
      </c>
      <c r="D2659" s="30">
        <f t="shared" si="83"/>
        <v>1.6600000000000001</v>
      </c>
      <c r="E2659" s="30">
        <v>4570</v>
      </c>
      <c r="F2659" s="62" t="s">
        <v>12411</v>
      </c>
      <c r="G2659" s="3" t="s">
        <v>14238</v>
      </c>
      <c r="H2659" s="176">
        <v>0.67206477732793524</v>
      </c>
    </row>
    <row r="2660" spans="1:8">
      <c r="A2660" s="62">
        <v>2658</v>
      </c>
      <c r="B2660" s="3" t="s">
        <v>14300</v>
      </c>
      <c r="C2660" s="33" t="str">
        <f t="shared" si="82"/>
        <v>Yes</v>
      </c>
      <c r="D2660" s="30">
        <f t="shared" si="83"/>
        <v>2.9400000000000004</v>
      </c>
      <c r="E2660" s="30">
        <v>8094</v>
      </c>
      <c r="F2660" s="62" t="s">
        <v>12411</v>
      </c>
      <c r="G2660" s="3" t="s">
        <v>14238</v>
      </c>
      <c r="H2660" s="176">
        <v>1.1902834008097167</v>
      </c>
    </row>
    <row r="2661" spans="1:8">
      <c r="A2661" s="62">
        <v>2659</v>
      </c>
      <c r="B2661" s="3" t="s">
        <v>14301</v>
      </c>
      <c r="C2661" s="33" t="str">
        <f t="shared" si="82"/>
        <v>Yes</v>
      </c>
      <c r="D2661" s="30">
        <f t="shared" si="83"/>
        <v>1.0900000000000001</v>
      </c>
      <c r="E2661" s="30">
        <v>3001</v>
      </c>
      <c r="F2661" s="62" t="s">
        <v>12411</v>
      </c>
      <c r="G2661" s="3" t="s">
        <v>14238</v>
      </c>
      <c r="H2661" s="176">
        <v>0.44129554655870445</v>
      </c>
    </row>
    <row r="2662" spans="1:8">
      <c r="A2662" s="62">
        <v>2660</v>
      </c>
      <c r="B2662" s="3" t="s">
        <v>14302</v>
      </c>
      <c r="C2662" s="33" t="str">
        <f t="shared" si="82"/>
        <v>Yes</v>
      </c>
      <c r="D2662" s="30">
        <f t="shared" si="83"/>
        <v>1.75</v>
      </c>
      <c r="E2662" s="30">
        <v>4818</v>
      </c>
      <c r="F2662" s="62" t="s">
        <v>12411</v>
      </c>
      <c r="G2662" s="3" t="s">
        <v>14238</v>
      </c>
      <c r="H2662" s="176">
        <v>0.70850202429149789</v>
      </c>
    </row>
    <row r="2663" spans="1:8">
      <c r="A2663" s="62">
        <v>2661</v>
      </c>
      <c r="B2663" s="3" t="s">
        <v>14303</v>
      </c>
      <c r="C2663" s="33" t="str">
        <f t="shared" si="82"/>
        <v>Yes</v>
      </c>
      <c r="D2663" s="30">
        <f t="shared" si="83"/>
        <v>0.19</v>
      </c>
      <c r="E2663" s="30">
        <v>1000</v>
      </c>
      <c r="F2663" s="62" t="s">
        <v>12411</v>
      </c>
      <c r="G2663" s="3" t="s">
        <v>14238</v>
      </c>
      <c r="H2663" s="176">
        <v>7.6923076923076913E-2</v>
      </c>
    </row>
    <row r="2664" spans="1:8">
      <c r="A2664" s="62">
        <v>2662</v>
      </c>
      <c r="B2664" s="3" t="s">
        <v>14304</v>
      </c>
      <c r="C2664" s="33" t="str">
        <f t="shared" si="82"/>
        <v>No</v>
      </c>
      <c r="D2664" s="30">
        <f t="shared" si="83"/>
        <v>4.9400000000000004</v>
      </c>
      <c r="E2664" s="30">
        <v>13600</v>
      </c>
      <c r="F2664" s="62" t="s">
        <v>12411</v>
      </c>
      <c r="G2664" s="3" t="s">
        <v>14238</v>
      </c>
      <c r="H2664" s="176">
        <v>2</v>
      </c>
    </row>
    <row r="2665" spans="1:8">
      <c r="A2665" s="62">
        <v>2663</v>
      </c>
      <c r="B2665" s="3" t="s">
        <v>14305</v>
      </c>
      <c r="C2665" s="33" t="str">
        <f t="shared" si="82"/>
        <v>Yes</v>
      </c>
      <c r="D2665" s="30">
        <f t="shared" si="83"/>
        <v>2.9400000000000004</v>
      </c>
      <c r="E2665" s="30">
        <v>8094</v>
      </c>
      <c r="F2665" s="62" t="s">
        <v>12411</v>
      </c>
      <c r="G2665" s="3" t="s">
        <v>14238</v>
      </c>
      <c r="H2665" s="176">
        <v>1.1902834008097167</v>
      </c>
    </row>
    <row r="2666" spans="1:8">
      <c r="A2666" s="62">
        <v>2664</v>
      </c>
      <c r="B2666" s="3" t="s">
        <v>12048</v>
      </c>
      <c r="C2666" s="33" t="str">
        <f t="shared" si="82"/>
        <v>No</v>
      </c>
      <c r="D2666" s="30">
        <f t="shared" si="83"/>
        <v>4.9400000000000004</v>
      </c>
      <c r="E2666" s="30">
        <v>13600</v>
      </c>
      <c r="F2666" s="62" t="s">
        <v>12411</v>
      </c>
      <c r="G2666" s="3" t="s">
        <v>14238</v>
      </c>
      <c r="H2666" s="176">
        <v>2</v>
      </c>
    </row>
    <row r="2667" spans="1:8">
      <c r="A2667" s="62">
        <v>2665</v>
      </c>
      <c r="B2667" s="3" t="s">
        <v>14306</v>
      </c>
      <c r="C2667" s="33" t="str">
        <f t="shared" si="82"/>
        <v>Yes</v>
      </c>
      <c r="D2667" s="30">
        <f t="shared" si="83"/>
        <v>1.7400000000000002</v>
      </c>
      <c r="E2667" s="30">
        <v>4790</v>
      </c>
      <c r="F2667" s="62" t="s">
        <v>12411</v>
      </c>
      <c r="G2667" s="3" t="s">
        <v>14238</v>
      </c>
      <c r="H2667" s="176">
        <v>0.70445344129554655</v>
      </c>
    </row>
    <row r="2668" spans="1:8">
      <c r="A2668" s="62">
        <v>2666</v>
      </c>
      <c r="B2668" s="3" t="s">
        <v>14307</v>
      </c>
      <c r="C2668" s="33" t="str">
        <f t="shared" si="82"/>
        <v>No</v>
      </c>
      <c r="D2668" s="30">
        <f t="shared" si="83"/>
        <v>4.9400000000000004</v>
      </c>
      <c r="E2668" s="30">
        <v>13600</v>
      </c>
      <c r="F2668" s="62" t="s">
        <v>12411</v>
      </c>
      <c r="G2668" s="3" t="s">
        <v>14238</v>
      </c>
      <c r="H2668" s="176">
        <v>2</v>
      </c>
    </row>
    <row r="2669" spans="1:8">
      <c r="A2669" s="62">
        <v>2667</v>
      </c>
      <c r="B2669" s="3" t="s">
        <v>14308</v>
      </c>
      <c r="C2669" s="33" t="str">
        <f t="shared" si="82"/>
        <v>Yes</v>
      </c>
      <c r="D2669" s="30">
        <f t="shared" si="83"/>
        <v>1.01</v>
      </c>
      <c r="E2669" s="30">
        <v>2781</v>
      </c>
      <c r="F2669" s="62" t="s">
        <v>12411</v>
      </c>
      <c r="G2669" s="3" t="s">
        <v>14238</v>
      </c>
      <c r="H2669" s="176">
        <v>0.40890688259109309</v>
      </c>
    </row>
    <row r="2670" spans="1:8">
      <c r="A2670" s="62">
        <v>2668</v>
      </c>
      <c r="B2670" s="3" t="s">
        <v>14309</v>
      </c>
      <c r="C2670" s="33" t="str">
        <f t="shared" si="82"/>
        <v>Yes</v>
      </c>
      <c r="D2670" s="30">
        <f t="shared" si="83"/>
        <v>2.9400000000000004</v>
      </c>
      <c r="E2670" s="30">
        <v>8094</v>
      </c>
      <c r="F2670" s="62" t="s">
        <v>12411</v>
      </c>
      <c r="G2670" s="3" t="s">
        <v>14238</v>
      </c>
      <c r="H2670" s="176">
        <v>1.1902834008097167</v>
      </c>
    </row>
    <row r="2671" spans="1:8">
      <c r="A2671" s="62">
        <v>2669</v>
      </c>
      <c r="B2671" s="3" t="s">
        <v>14310</v>
      </c>
      <c r="C2671" s="33" t="str">
        <f t="shared" si="82"/>
        <v>Yes</v>
      </c>
      <c r="D2671" s="30">
        <f t="shared" si="83"/>
        <v>4.26</v>
      </c>
      <c r="E2671" s="30">
        <v>11728</v>
      </c>
      <c r="F2671" s="62" t="s">
        <v>12411</v>
      </c>
      <c r="G2671" s="3" t="s">
        <v>14311</v>
      </c>
      <c r="H2671" s="183">
        <v>1.7246963562753035</v>
      </c>
    </row>
    <row r="2672" spans="1:8">
      <c r="A2672" s="62">
        <v>2670</v>
      </c>
      <c r="B2672" s="3" t="s">
        <v>14312</v>
      </c>
      <c r="C2672" s="33" t="str">
        <f t="shared" si="82"/>
        <v>No</v>
      </c>
      <c r="D2672" s="30">
        <f t="shared" si="83"/>
        <v>4.9400000000000004</v>
      </c>
      <c r="E2672" s="30">
        <v>13600</v>
      </c>
      <c r="F2672" s="62" t="s">
        <v>12411</v>
      </c>
      <c r="G2672" s="3" t="s">
        <v>14311</v>
      </c>
      <c r="H2672" s="183">
        <v>2</v>
      </c>
    </row>
    <row r="2673" spans="1:8">
      <c r="A2673" s="62">
        <v>2671</v>
      </c>
      <c r="B2673" s="3" t="s">
        <v>14313</v>
      </c>
      <c r="C2673" s="33" t="str">
        <f t="shared" si="82"/>
        <v>No</v>
      </c>
      <c r="D2673" s="30">
        <f t="shared" si="83"/>
        <v>4.9400000000000004</v>
      </c>
      <c r="E2673" s="30">
        <v>13600</v>
      </c>
      <c r="F2673" s="62" t="s">
        <v>12411</v>
      </c>
      <c r="G2673" s="3" t="s">
        <v>14311</v>
      </c>
      <c r="H2673" s="183">
        <v>2</v>
      </c>
    </row>
    <row r="2674" spans="1:8">
      <c r="A2674" s="62">
        <v>2672</v>
      </c>
      <c r="B2674" s="3" t="s">
        <v>14314</v>
      </c>
      <c r="C2674" s="33" t="str">
        <f t="shared" si="82"/>
        <v>Yes</v>
      </c>
      <c r="D2674" s="30">
        <f t="shared" si="83"/>
        <v>1.7999999999999998</v>
      </c>
      <c r="E2674" s="30">
        <v>4955</v>
      </c>
      <c r="F2674" s="62" t="s">
        <v>12411</v>
      </c>
      <c r="G2674" s="3" t="s">
        <v>14311</v>
      </c>
      <c r="H2674" s="183">
        <v>0.72874493927125494</v>
      </c>
    </row>
    <row r="2675" spans="1:8">
      <c r="A2675" s="62">
        <v>2673</v>
      </c>
      <c r="B2675" s="3" t="s">
        <v>14315</v>
      </c>
      <c r="C2675" s="33" t="str">
        <f t="shared" si="82"/>
        <v>Yes</v>
      </c>
      <c r="D2675" s="30">
        <f t="shared" si="83"/>
        <v>2.9899999999999998</v>
      </c>
      <c r="E2675" s="30">
        <v>8232</v>
      </c>
      <c r="F2675" s="62" t="s">
        <v>12411</v>
      </c>
      <c r="G2675" s="3" t="s">
        <v>14311</v>
      </c>
      <c r="H2675" s="183">
        <v>1.2105263157894735</v>
      </c>
    </row>
    <row r="2676" spans="1:8">
      <c r="A2676" s="62">
        <v>2674</v>
      </c>
      <c r="B2676" s="3" t="s">
        <v>13286</v>
      </c>
      <c r="C2676" s="33" t="str">
        <f t="shared" si="82"/>
        <v>No</v>
      </c>
      <c r="D2676" s="30">
        <f t="shared" si="83"/>
        <v>4.9400000000000004</v>
      </c>
      <c r="E2676" s="30">
        <v>13600</v>
      </c>
      <c r="F2676" s="62" t="s">
        <v>12411</v>
      </c>
      <c r="G2676" s="3" t="s">
        <v>14311</v>
      </c>
      <c r="H2676" s="183">
        <v>2</v>
      </c>
    </row>
    <row r="2677" spans="1:8">
      <c r="A2677" s="62">
        <v>2675</v>
      </c>
      <c r="B2677" s="3" t="s">
        <v>14316</v>
      </c>
      <c r="C2677" s="33" t="str">
        <f t="shared" si="82"/>
        <v>No</v>
      </c>
      <c r="D2677" s="30">
        <f t="shared" si="83"/>
        <v>4.9400000000000004</v>
      </c>
      <c r="E2677" s="30">
        <v>13600</v>
      </c>
      <c r="F2677" s="62" t="s">
        <v>12411</v>
      </c>
      <c r="G2677" s="3" t="s">
        <v>14311</v>
      </c>
      <c r="H2677" s="183">
        <v>2</v>
      </c>
    </row>
    <row r="2678" spans="1:8">
      <c r="A2678" s="62">
        <v>2676</v>
      </c>
      <c r="B2678" s="3" t="s">
        <v>14317</v>
      </c>
      <c r="C2678" s="33" t="str">
        <f t="shared" si="82"/>
        <v>Yes</v>
      </c>
      <c r="D2678" s="30">
        <f t="shared" si="83"/>
        <v>1.4500000000000002</v>
      </c>
      <c r="E2678" s="30">
        <v>3992</v>
      </c>
      <c r="F2678" s="62" t="s">
        <v>12411</v>
      </c>
      <c r="G2678" s="3" t="s">
        <v>14311</v>
      </c>
      <c r="H2678" s="183">
        <v>0.58704453441295545</v>
      </c>
    </row>
    <row r="2679" spans="1:8">
      <c r="A2679" s="62">
        <v>2677</v>
      </c>
      <c r="B2679" s="3" t="s">
        <v>14318</v>
      </c>
      <c r="C2679" s="33" t="str">
        <f t="shared" si="82"/>
        <v>Yes</v>
      </c>
      <c r="D2679" s="30">
        <f t="shared" si="83"/>
        <v>2.06</v>
      </c>
      <c r="E2679" s="30">
        <v>5671</v>
      </c>
      <c r="F2679" s="62" t="s">
        <v>12411</v>
      </c>
      <c r="G2679" s="3" t="s">
        <v>14311</v>
      </c>
      <c r="H2679" s="183">
        <v>0.83400809716599189</v>
      </c>
    </row>
    <row r="2680" spans="1:8">
      <c r="A2680" s="62">
        <v>2678</v>
      </c>
      <c r="B2680" s="3" t="s">
        <v>14319</v>
      </c>
      <c r="C2680" s="33" t="str">
        <f t="shared" si="82"/>
        <v>No</v>
      </c>
      <c r="D2680" s="30">
        <f t="shared" si="83"/>
        <v>4.9400000000000004</v>
      </c>
      <c r="E2680" s="30">
        <v>13600</v>
      </c>
      <c r="F2680" s="62" t="s">
        <v>12411</v>
      </c>
      <c r="G2680" s="3" t="s">
        <v>14311</v>
      </c>
      <c r="H2680" s="183">
        <v>2</v>
      </c>
    </row>
    <row r="2681" spans="1:8">
      <c r="A2681" s="62">
        <v>2679</v>
      </c>
      <c r="B2681" s="3" t="s">
        <v>14320</v>
      </c>
      <c r="C2681" s="33" t="str">
        <f t="shared" si="82"/>
        <v>No</v>
      </c>
      <c r="D2681" s="30">
        <f t="shared" si="83"/>
        <v>4.9400000000000004</v>
      </c>
      <c r="E2681" s="30">
        <v>13600</v>
      </c>
      <c r="F2681" s="62" t="s">
        <v>12411</v>
      </c>
      <c r="G2681" s="3" t="s">
        <v>14311</v>
      </c>
      <c r="H2681" s="183">
        <v>2</v>
      </c>
    </row>
    <row r="2682" spans="1:8">
      <c r="A2682" s="62">
        <v>2680</v>
      </c>
      <c r="B2682" s="3" t="s">
        <v>14321</v>
      </c>
      <c r="C2682" s="33" t="str">
        <f t="shared" si="82"/>
        <v>Yes</v>
      </c>
      <c r="D2682" s="30">
        <f t="shared" si="83"/>
        <v>2.73</v>
      </c>
      <c r="E2682" s="30">
        <v>7516</v>
      </c>
      <c r="F2682" s="62" t="s">
        <v>12411</v>
      </c>
      <c r="G2682" s="3" t="s">
        <v>14311</v>
      </c>
      <c r="H2682" s="183">
        <v>1.1052631578947367</v>
      </c>
    </row>
    <row r="2683" spans="1:8">
      <c r="A2683" s="62">
        <v>2681</v>
      </c>
      <c r="B2683" s="3" t="s">
        <v>14322</v>
      </c>
      <c r="C2683" s="33" t="str">
        <f t="shared" si="82"/>
        <v>Yes</v>
      </c>
      <c r="D2683" s="30">
        <f t="shared" si="83"/>
        <v>1.7999999999999998</v>
      </c>
      <c r="E2683" s="30">
        <v>4955</v>
      </c>
      <c r="F2683" s="62" t="s">
        <v>12411</v>
      </c>
      <c r="G2683" s="3" t="s">
        <v>14311</v>
      </c>
      <c r="H2683" s="183">
        <v>0.72874493927125494</v>
      </c>
    </row>
    <row r="2684" spans="1:8">
      <c r="A2684" s="62">
        <v>2682</v>
      </c>
      <c r="B2684" s="3" t="s">
        <v>14323</v>
      </c>
      <c r="C2684" s="33" t="str">
        <f t="shared" si="82"/>
        <v>Yes</v>
      </c>
      <c r="D2684" s="30">
        <f t="shared" si="83"/>
        <v>1.51</v>
      </c>
      <c r="E2684" s="30">
        <v>4157</v>
      </c>
      <c r="F2684" s="62" t="s">
        <v>12411</v>
      </c>
      <c r="G2684" s="3" t="s">
        <v>14311</v>
      </c>
      <c r="H2684" s="183">
        <v>0.61133603238866396</v>
      </c>
    </row>
    <row r="2685" spans="1:8">
      <c r="A2685" s="62">
        <v>2683</v>
      </c>
      <c r="B2685" s="3" t="s">
        <v>14324</v>
      </c>
      <c r="C2685" s="33" t="str">
        <f t="shared" si="82"/>
        <v>No</v>
      </c>
      <c r="D2685" s="30">
        <f t="shared" si="83"/>
        <v>4.9400000000000004</v>
      </c>
      <c r="E2685" s="30">
        <v>13600</v>
      </c>
      <c r="F2685" s="62" t="s">
        <v>12411</v>
      </c>
      <c r="G2685" s="3" t="s">
        <v>14311</v>
      </c>
      <c r="H2685" s="183">
        <v>2</v>
      </c>
    </row>
    <row r="2686" spans="1:8">
      <c r="A2686" s="62">
        <v>2684</v>
      </c>
      <c r="B2686" s="3" t="s">
        <v>14325</v>
      </c>
      <c r="C2686" s="33" t="str">
        <f t="shared" si="82"/>
        <v>Yes</v>
      </c>
      <c r="D2686" s="30">
        <f t="shared" si="83"/>
        <v>2.2199999999999998</v>
      </c>
      <c r="E2686" s="30">
        <v>6112</v>
      </c>
      <c r="F2686" s="62" t="s">
        <v>12411</v>
      </c>
      <c r="G2686" s="3" t="s">
        <v>14311</v>
      </c>
      <c r="H2686" s="183">
        <v>0.8987854251012144</v>
      </c>
    </row>
    <row r="2687" spans="1:8">
      <c r="A2687" s="62">
        <v>2685</v>
      </c>
      <c r="B2687" s="3" t="s">
        <v>14326</v>
      </c>
      <c r="C2687" s="33" t="str">
        <f t="shared" si="82"/>
        <v>Yes</v>
      </c>
      <c r="D2687" s="30">
        <f t="shared" si="83"/>
        <v>4.0600000000000005</v>
      </c>
      <c r="E2687" s="30">
        <v>11177</v>
      </c>
      <c r="F2687" s="62" t="s">
        <v>12411</v>
      </c>
      <c r="G2687" s="3" t="s">
        <v>14311</v>
      </c>
      <c r="H2687" s="183">
        <v>1.6437246963562753</v>
      </c>
    </row>
    <row r="2688" spans="1:8">
      <c r="A2688" s="62">
        <v>2686</v>
      </c>
      <c r="B2688" s="3" t="s">
        <v>14327</v>
      </c>
      <c r="C2688" s="33" t="str">
        <f t="shared" si="82"/>
        <v>Yes</v>
      </c>
      <c r="D2688" s="30">
        <f t="shared" si="83"/>
        <v>1.26</v>
      </c>
      <c r="E2688" s="30">
        <v>3469</v>
      </c>
      <c r="F2688" s="62" t="s">
        <v>12411</v>
      </c>
      <c r="G2688" s="3" t="s">
        <v>14311</v>
      </c>
      <c r="H2688" s="183">
        <v>0.51012145748987847</v>
      </c>
    </row>
    <row r="2689" spans="1:8">
      <c r="A2689" s="62">
        <v>2687</v>
      </c>
      <c r="B2689" s="3" t="s">
        <v>14328</v>
      </c>
      <c r="C2689" s="33" t="str">
        <f t="shared" si="82"/>
        <v>Yes</v>
      </c>
      <c r="D2689" s="30">
        <f t="shared" si="83"/>
        <v>4.3</v>
      </c>
      <c r="E2689" s="30">
        <v>11838</v>
      </c>
      <c r="F2689" s="62" t="s">
        <v>12411</v>
      </c>
      <c r="G2689" s="3" t="s">
        <v>14311</v>
      </c>
      <c r="H2689" s="183">
        <v>1.7408906882591091</v>
      </c>
    </row>
    <row r="2690" spans="1:8">
      <c r="A2690" s="62">
        <v>2688</v>
      </c>
      <c r="B2690" s="3" t="s">
        <v>14329</v>
      </c>
      <c r="C2690" s="33" t="str">
        <f t="shared" si="82"/>
        <v>No</v>
      </c>
      <c r="D2690" s="30">
        <f t="shared" si="83"/>
        <v>4.9400000000000004</v>
      </c>
      <c r="E2690" s="30">
        <v>13600</v>
      </c>
      <c r="F2690" s="62" t="s">
        <v>12411</v>
      </c>
      <c r="G2690" s="3" t="s">
        <v>14311</v>
      </c>
      <c r="H2690" s="183">
        <v>2</v>
      </c>
    </row>
    <row r="2691" spans="1:8">
      <c r="A2691" s="62">
        <v>2689</v>
      </c>
      <c r="B2691" s="3" t="s">
        <v>14330</v>
      </c>
      <c r="C2691" s="33" t="str">
        <f t="shared" ref="C2691:C2754" si="84">IF(H2691=2,"No","Yes")</f>
        <v>Yes</v>
      </c>
      <c r="D2691" s="30">
        <f t="shared" si="83"/>
        <v>4.3499999999999996</v>
      </c>
      <c r="E2691" s="30">
        <v>11976</v>
      </c>
      <c r="F2691" s="62" t="s">
        <v>12411</v>
      </c>
      <c r="G2691" s="3" t="s">
        <v>14311</v>
      </c>
      <c r="H2691" s="183">
        <v>1.761133603238866</v>
      </c>
    </row>
    <row r="2692" spans="1:8">
      <c r="A2692" s="62">
        <v>2690</v>
      </c>
      <c r="B2692" s="3" t="s">
        <v>14331</v>
      </c>
      <c r="C2692" s="33" t="str">
        <f t="shared" si="84"/>
        <v>Yes</v>
      </c>
      <c r="D2692" s="30">
        <f t="shared" ref="D2692:D2755" si="85">H2692*2.47</f>
        <v>1.1200000000000001</v>
      </c>
      <c r="E2692" s="30">
        <v>3083</v>
      </c>
      <c r="F2692" s="62" t="s">
        <v>12411</v>
      </c>
      <c r="G2692" s="3" t="s">
        <v>14311</v>
      </c>
      <c r="H2692" s="183">
        <v>0.45344129554655871</v>
      </c>
    </row>
    <row r="2693" spans="1:8">
      <c r="A2693" s="62">
        <v>2691</v>
      </c>
      <c r="B2693" s="3" t="s">
        <v>14332</v>
      </c>
      <c r="C2693" s="33" t="str">
        <f t="shared" si="84"/>
        <v>Yes</v>
      </c>
      <c r="D2693" s="30">
        <f t="shared" si="85"/>
        <v>4.42</v>
      </c>
      <c r="E2693" s="30">
        <v>12168</v>
      </c>
      <c r="F2693" s="62" t="s">
        <v>12411</v>
      </c>
      <c r="G2693" s="3" t="s">
        <v>14311</v>
      </c>
      <c r="H2693" s="183">
        <v>1.7894736842105261</v>
      </c>
    </row>
    <row r="2694" spans="1:8">
      <c r="A2694" s="62">
        <v>2692</v>
      </c>
      <c r="B2694" s="199" t="s">
        <v>14333</v>
      </c>
      <c r="C2694" s="33" t="str">
        <f t="shared" si="84"/>
        <v>Yes</v>
      </c>
      <c r="D2694" s="30">
        <f t="shared" si="85"/>
        <v>4.21</v>
      </c>
      <c r="E2694" s="30">
        <v>11590</v>
      </c>
      <c r="F2694" s="62" t="s">
        <v>11772</v>
      </c>
      <c r="G2694" s="3" t="s">
        <v>14311</v>
      </c>
      <c r="H2694" s="183">
        <v>1.7044534412955463</v>
      </c>
    </row>
    <row r="2695" spans="1:8">
      <c r="A2695" s="62">
        <v>2693</v>
      </c>
      <c r="B2695" s="3" t="s">
        <v>14334</v>
      </c>
      <c r="C2695" s="33" t="str">
        <f t="shared" si="84"/>
        <v>Yes</v>
      </c>
      <c r="D2695" s="30">
        <f t="shared" si="85"/>
        <v>0.96</v>
      </c>
      <c r="E2695" s="30">
        <v>2643</v>
      </c>
      <c r="F2695" s="62" t="s">
        <v>12411</v>
      </c>
      <c r="G2695" s="3" t="s">
        <v>14311</v>
      </c>
      <c r="H2695" s="183">
        <v>0.38866396761133598</v>
      </c>
    </row>
    <row r="2696" spans="1:8">
      <c r="A2696" s="62">
        <v>2694</v>
      </c>
      <c r="B2696" s="3" t="s">
        <v>14335</v>
      </c>
      <c r="C2696" s="33" t="str">
        <f t="shared" si="84"/>
        <v>Yes</v>
      </c>
      <c r="D2696" s="30">
        <f t="shared" si="85"/>
        <v>2</v>
      </c>
      <c r="E2696" s="30">
        <v>5506</v>
      </c>
      <c r="F2696" s="62" t="s">
        <v>12411</v>
      </c>
      <c r="G2696" s="3" t="s">
        <v>14311</v>
      </c>
      <c r="H2696" s="183">
        <v>0.80971659919028338</v>
      </c>
    </row>
    <row r="2697" spans="1:8">
      <c r="A2697" s="62">
        <v>2695</v>
      </c>
      <c r="B2697" s="3" t="s">
        <v>14336</v>
      </c>
      <c r="C2697" s="33" t="str">
        <f t="shared" si="84"/>
        <v>Yes</v>
      </c>
      <c r="D2697" s="30">
        <f t="shared" si="85"/>
        <v>1.56</v>
      </c>
      <c r="E2697" s="30">
        <v>4295</v>
      </c>
      <c r="F2697" s="62" t="s">
        <v>12411</v>
      </c>
      <c r="G2697" s="3" t="s">
        <v>14311</v>
      </c>
      <c r="H2697" s="183">
        <v>0.63157894736842102</v>
      </c>
    </row>
    <row r="2698" spans="1:8">
      <c r="A2698" s="62">
        <v>2696</v>
      </c>
      <c r="B2698" s="3" t="s">
        <v>14337</v>
      </c>
      <c r="C2698" s="33" t="str">
        <f t="shared" si="84"/>
        <v>No</v>
      </c>
      <c r="D2698" s="30">
        <f t="shared" si="85"/>
        <v>4.9400000000000004</v>
      </c>
      <c r="E2698" s="30">
        <v>13600</v>
      </c>
      <c r="F2698" s="62" t="s">
        <v>12411</v>
      </c>
      <c r="G2698" s="3" t="s">
        <v>14311</v>
      </c>
      <c r="H2698" s="183">
        <v>2</v>
      </c>
    </row>
    <row r="2699" spans="1:8">
      <c r="A2699" s="62">
        <v>2697</v>
      </c>
      <c r="B2699" s="3" t="s">
        <v>14338</v>
      </c>
      <c r="C2699" s="33" t="str">
        <f t="shared" si="84"/>
        <v>Yes</v>
      </c>
      <c r="D2699" s="30">
        <f t="shared" si="85"/>
        <v>2.06</v>
      </c>
      <c r="E2699" s="30">
        <v>5671</v>
      </c>
      <c r="F2699" s="62" t="s">
        <v>12411</v>
      </c>
      <c r="G2699" s="3" t="s">
        <v>14311</v>
      </c>
      <c r="H2699" s="183">
        <v>0.83400809716599189</v>
      </c>
    </row>
    <row r="2700" spans="1:8">
      <c r="A2700" s="62">
        <v>2698</v>
      </c>
      <c r="B2700" s="3" t="s">
        <v>14339</v>
      </c>
      <c r="C2700" s="33" t="str">
        <f t="shared" si="84"/>
        <v>Yes</v>
      </c>
      <c r="D2700" s="30">
        <f t="shared" si="85"/>
        <v>1.46</v>
      </c>
      <c r="E2700" s="30">
        <v>4019</v>
      </c>
      <c r="F2700" s="62" t="s">
        <v>12411</v>
      </c>
      <c r="G2700" s="3" t="s">
        <v>14311</v>
      </c>
      <c r="H2700" s="183">
        <v>0.5910931174089068</v>
      </c>
    </row>
    <row r="2701" spans="1:8">
      <c r="A2701" s="62">
        <v>2699</v>
      </c>
      <c r="B2701" s="3" t="s">
        <v>14340</v>
      </c>
      <c r="C2701" s="33" t="str">
        <f t="shared" si="84"/>
        <v>Yes</v>
      </c>
      <c r="D2701" s="30">
        <f t="shared" si="85"/>
        <v>2.6999999999999997</v>
      </c>
      <c r="E2701" s="30">
        <v>7433</v>
      </c>
      <c r="F2701" s="62" t="s">
        <v>12411</v>
      </c>
      <c r="G2701" s="3" t="s">
        <v>14311</v>
      </c>
      <c r="H2701" s="183">
        <v>1.0931174089068825</v>
      </c>
    </row>
    <row r="2702" spans="1:8">
      <c r="A2702" s="62">
        <v>2700</v>
      </c>
      <c r="B2702" s="199" t="s">
        <v>14341</v>
      </c>
      <c r="C2702" s="33" t="str">
        <f t="shared" si="84"/>
        <v>Yes</v>
      </c>
      <c r="D2702" s="30">
        <f t="shared" si="85"/>
        <v>4.0600000000000005</v>
      </c>
      <c r="E2702" s="30">
        <v>11177</v>
      </c>
      <c r="F2702" s="62" t="s">
        <v>11772</v>
      </c>
      <c r="G2702" s="3" t="s">
        <v>14311</v>
      </c>
      <c r="H2702" s="183">
        <v>1.6437246963562753</v>
      </c>
    </row>
    <row r="2703" spans="1:8">
      <c r="A2703" s="62">
        <v>2701</v>
      </c>
      <c r="B2703" s="3" t="s">
        <v>14342</v>
      </c>
      <c r="C2703" s="33" t="str">
        <f t="shared" si="84"/>
        <v>No</v>
      </c>
      <c r="D2703" s="30">
        <f t="shared" si="85"/>
        <v>4.9400000000000004</v>
      </c>
      <c r="E2703" s="30">
        <v>13600</v>
      </c>
      <c r="F2703" s="62" t="s">
        <v>12411</v>
      </c>
      <c r="G2703" s="3" t="s">
        <v>14311</v>
      </c>
      <c r="H2703" s="183">
        <v>2</v>
      </c>
    </row>
    <row r="2704" spans="1:8">
      <c r="A2704" s="62">
        <v>2702</v>
      </c>
      <c r="B2704" s="3" t="s">
        <v>14343</v>
      </c>
      <c r="C2704" s="33" t="str">
        <f t="shared" si="84"/>
        <v>Yes</v>
      </c>
      <c r="D2704" s="30">
        <f t="shared" si="85"/>
        <v>2.7399999999999998</v>
      </c>
      <c r="E2704" s="30">
        <v>7543</v>
      </c>
      <c r="F2704" s="62" t="s">
        <v>12411</v>
      </c>
      <c r="G2704" s="3" t="s">
        <v>14311</v>
      </c>
      <c r="H2704" s="183">
        <v>1.1093117408906881</v>
      </c>
    </row>
    <row r="2705" spans="1:8">
      <c r="A2705" s="62">
        <v>2703</v>
      </c>
      <c r="B2705" s="3" t="s">
        <v>14344</v>
      </c>
      <c r="C2705" s="33" t="str">
        <f t="shared" si="84"/>
        <v>No</v>
      </c>
      <c r="D2705" s="30">
        <f t="shared" si="85"/>
        <v>4.9400000000000004</v>
      </c>
      <c r="E2705" s="30">
        <v>13600</v>
      </c>
      <c r="F2705" s="62" t="s">
        <v>12411</v>
      </c>
      <c r="G2705" s="3" t="s">
        <v>14311</v>
      </c>
      <c r="H2705" s="183">
        <v>2</v>
      </c>
    </row>
    <row r="2706" spans="1:8">
      <c r="A2706" s="62">
        <v>2704</v>
      </c>
      <c r="B2706" s="3" t="s">
        <v>14345</v>
      </c>
      <c r="C2706" s="33" t="str">
        <f t="shared" si="84"/>
        <v>No</v>
      </c>
      <c r="D2706" s="30">
        <f t="shared" si="85"/>
        <v>4.9400000000000004</v>
      </c>
      <c r="E2706" s="30">
        <v>13600</v>
      </c>
      <c r="F2706" s="62" t="s">
        <v>12411</v>
      </c>
      <c r="G2706" s="3" t="s">
        <v>14311</v>
      </c>
      <c r="H2706" s="183">
        <v>2</v>
      </c>
    </row>
    <row r="2707" spans="1:8">
      <c r="A2707" s="62">
        <v>2705</v>
      </c>
      <c r="B2707" s="3" t="s">
        <v>14346</v>
      </c>
      <c r="C2707" s="33" t="str">
        <f t="shared" si="84"/>
        <v>No</v>
      </c>
      <c r="D2707" s="30">
        <f t="shared" si="85"/>
        <v>4.9400000000000004</v>
      </c>
      <c r="E2707" s="30">
        <v>13600</v>
      </c>
      <c r="F2707" s="62" t="s">
        <v>12411</v>
      </c>
      <c r="G2707" s="3" t="s">
        <v>14311</v>
      </c>
      <c r="H2707" s="183">
        <v>2</v>
      </c>
    </row>
    <row r="2708" spans="1:8">
      <c r="A2708" s="62">
        <v>2706</v>
      </c>
      <c r="B2708" s="3" t="s">
        <v>14347</v>
      </c>
      <c r="C2708" s="33" t="str">
        <f t="shared" si="84"/>
        <v>No</v>
      </c>
      <c r="D2708" s="30">
        <f t="shared" si="85"/>
        <v>4.9400000000000004</v>
      </c>
      <c r="E2708" s="30">
        <v>13600</v>
      </c>
      <c r="F2708" s="62" t="s">
        <v>12411</v>
      </c>
      <c r="G2708" s="3" t="s">
        <v>14311</v>
      </c>
      <c r="H2708" s="183">
        <v>2</v>
      </c>
    </row>
    <row r="2709" spans="1:8">
      <c r="A2709" s="62">
        <v>2707</v>
      </c>
      <c r="B2709" s="3" t="s">
        <v>14348</v>
      </c>
      <c r="C2709" s="33" t="str">
        <f t="shared" si="84"/>
        <v>Yes</v>
      </c>
      <c r="D2709" s="30">
        <f t="shared" si="85"/>
        <v>4.4000000000000004</v>
      </c>
      <c r="E2709" s="30">
        <v>12113</v>
      </c>
      <c r="F2709" s="62" t="s">
        <v>12411</v>
      </c>
      <c r="G2709" s="3" t="s">
        <v>14311</v>
      </c>
      <c r="H2709" s="183">
        <v>1.7813765182186234</v>
      </c>
    </row>
    <row r="2710" spans="1:8">
      <c r="A2710" s="62">
        <v>2708</v>
      </c>
      <c r="B2710" s="3" t="s">
        <v>14349</v>
      </c>
      <c r="C2710" s="33" t="str">
        <f t="shared" si="84"/>
        <v>Yes</v>
      </c>
      <c r="D2710" s="30">
        <f t="shared" si="85"/>
        <v>1.2400000000000002</v>
      </c>
      <c r="E2710" s="30">
        <v>3414</v>
      </c>
      <c r="F2710" s="62" t="s">
        <v>12411</v>
      </c>
      <c r="G2710" s="3" t="s">
        <v>14311</v>
      </c>
      <c r="H2710" s="183">
        <v>0.50202429149797578</v>
      </c>
    </row>
    <row r="2711" spans="1:8">
      <c r="A2711" s="62">
        <v>2709</v>
      </c>
      <c r="B2711" s="199" t="s">
        <v>14350</v>
      </c>
      <c r="C2711" s="33" t="str">
        <f t="shared" si="84"/>
        <v>No</v>
      </c>
      <c r="D2711" s="30">
        <f t="shared" si="85"/>
        <v>4.9400000000000004</v>
      </c>
      <c r="E2711" s="30">
        <v>13600</v>
      </c>
      <c r="F2711" s="62" t="s">
        <v>11772</v>
      </c>
      <c r="G2711" s="3" t="s">
        <v>14311</v>
      </c>
      <c r="H2711" s="183">
        <v>2</v>
      </c>
    </row>
    <row r="2712" spans="1:8">
      <c r="A2712" s="62">
        <v>2710</v>
      </c>
      <c r="B2712" s="3" t="s">
        <v>14351</v>
      </c>
      <c r="C2712" s="33" t="str">
        <f t="shared" si="84"/>
        <v>Yes</v>
      </c>
      <c r="D2712" s="30">
        <f t="shared" si="85"/>
        <v>2.15</v>
      </c>
      <c r="E2712" s="30">
        <v>5919</v>
      </c>
      <c r="F2712" s="62" t="s">
        <v>12411</v>
      </c>
      <c r="G2712" s="3" t="s">
        <v>14311</v>
      </c>
      <c r="H2712" s="183">
        <v>0.87044534412955454</v>
      </c>
    </row>
    <row r="2713" spans="1:8">
      <c r="A2713" s="62">
        <v>2711</v>
      </c>
      <c r="B2713" s="3" t="s">
        <v>14352</v>
      </c>
      <c r="C2713" s="33" t="str">
        <f t="shared" si="84"/>
        <v>Yes</v>
      </c>
      <c r="D2713" s="30">
        <f t="shared" si="85"/>
        <v>2.2800000000000002</v>
      </c>
      <c r="E2713" s="30">
        <v>6277</v>
      </c>
      <c r="F2713" s="62" t="s">
        <v>12411</v>
      </c>
      <c r="G2713" s="3" t="s">
        <v>14311</v>
      </c>
      <c r="H2713" s="183">
        <v>0.92307692307692313</v>
      </c>
    </row>
    <row r="2714" spans="1:8">
      <c r="A2714" s="62">
        <v>2712</v>
      </c>
      <c r="B2714" s="3" t="s">
        <v>14353</v>
      </c>
      <c r="C2714" s="33" t="str">
        <f t="shared" si="84"/>
        <v>Yes</v>
      </c>
      <c r="D2714" s="30">
        <f t="shared" si="85"/>
        <v>1.7</v>
      </c>
      <c r="E2714" s="30">
        <v>4680</v>
      </c>
      <c r="F2714" s="62" t="s">
        <v>12411</v>
      </c>
      <c r="G2714" s="3" t="s">
        <v>14311</v>
      </c>
      <c r="H2714" s="183">
        <v>0.68825910931174084</v>
      </c>
    </row>
    <row r="2715" spans="1:8">
      <c r="A2715" s="62">
        <v>2713</v>
      </c>
      <c r="B2715" s="3" t="s">
        <v>14354</v>
      </c>
      <c r="C2715" s="33" t="str">
        <f t="shared" si="84"/>
        <v>Yes</v>
      </c>
      <c r="D2715" s="30">
        <f t="shared" si="85"/>
        <v>2.8</v>
      </c>
      <c r="E2715" s="30">
        <v>7709</v>
      </c>
      <c r="F2715" s="62" t="s">
        <v>12411</v>
      </c>
      <c r="G2715" s="3" t="s">
        <v>14311</v>
      </c>
      <c r="H2715" s="183">
        <v>1.1336032388663966</v>
      </c>
    </row>
    <row r="2716" spans="1:8">
      <c r="A2716" s="62">
        <v>2714</v>
      </c>
      <c r="B2716" s="3" t="s">
        <v>14355</v>
      </c>
      <c r="C2716" s="33" t="str">
        <f t="shared" si="84"/>
        <v>Yes</v>
      </c>
      <c r="D2716" s="30">
        <f t="shared" si="85"/>
        <v>1.1499999999999999</v>
      </c>
      <c r="E2716" s="30">
        <v>3166</v>
      </c>
      <c r="F2716" s="62" t="s">
        <v>12411</v>
      </c>
      <c r="G2716" s="3" t="s">
        <v>14311</v>
      </c>
      <c r="H2716" s="183">
        <v>0.46558704453441291</v>
      </c>
    </row>
    <row r="2717" spans="1:8">
      <c r="A2717" s="62">
        <v>2715</v>
      </c>
      <c r="B2717" s="3" t="s">
        <v>14356</v>
      </c>
      <c r="C2717" s="33" t="str">
        <f t="shared" si="84"/>
        <v>Yes</v>
      </c>
      <c r="D2717" s="30">
        <f t="shared" si="85"/>
        <v>1</v>
      </c>
      <c r="E2717" s="30">
        <v>2753</v>
      </c>
      <c r="F2717" s="62" t="s">
        <v>12411</v>
      </c>
      <c r="G2717" s="3" t="s">
        <v>14311</v>
      </c>
      <c r="H2717" s="183">
        <v>0.40485829959514169</v>
      </c>
    </row>
    <row r="2718" spans="1:8">
      <c r="A2718" s="62">
        <v>2716</v>
      </c>
      <c r="B2718" s="3" t="s">
        <v>14357</v>
      </c>
      <c r="C2718" s="33" t="str">
        <f t="shared" si="84"/>
        <v>Yes</v>
      </c>
      <c r="D2718" s="30">
        <f t="shared" si="85"/>
        <v>2.5100000000000002</v>
      </c>
      <c r="E2718" s="30">
        <v>6910</v>
      </c>
      <c r="F2718" s="62" t="s">
        <v>12411</v>
      </c>
      <c r="G2718" s="3" t="s">
        <v>14311</v>
      </c>
      <c r="H2718" s="183">
        <v>1.0161943319838056</v>
      </c>
    </row>
    <row r="2719" spans="1:8">
      <c r="A2719" s="62">
        <v>2717</v>
      </c>
      <c r="B2719" s="3" t="s">
        <v>14358</v>
      </c>
      <c r="C2719" s="33" t="str">
        <f t="shared" si="84"/>
        <v>Yes</v>
      </c>
      <c r="D2719" s="30">
        <f t="shared" si="85"/>
        <v>3.99</v>
      </c>
      <c r="E2719" s="30">
        <v>10985</v>
      </c>
      <c r="F2719" s="62" t="s">
        <v>12411</v>
      </c>
      <c r="G2719" s="3" t="s">
        <v>14311</v>
      </c>
      <c r="H2719" s="183">
        <v>1.6153846153846154</v>
      </c>
    </row>
    <row r="2720" spans="1:8">
      <c r="A2720" s="62">
        <v>2718</v>
      </c>
      <c r="B2720" s="3" t="s">
        <v>14359</v>
      </c>
      <c r="C2720" s="33" t="str">
        <f t="shared" si="84"/>
        <v>Yes</v>
      </c>
      <c r="D2720" s="30">
        <f t="shared" si="85"/>
        <v>2.1399999999999997</v>
      </c>
      <c r="E2720" s="30">
        <v>5891</v>
      </c>
      <c r="F2720" s="62" t="s">
        <v>12411</v>
      </c>
      <c r="G2720" s="3" t="s">
        <v>14311</v>
      </c>
      <c r="H2720" s="183">
        <v>0.86639676113360309</v>
      </c>
    </row>
    <row r="2721" spans="1:8">
      <c r="A2721" s="62">
        <v>2719</v>
      </c>
      <c r="B2721" s="3" t="s">
        <v>14360</v>
      </c>
      <c r="C2721" s="33" t="str">
        <f t="shared" si="84"/>
        <v>Yes</v>
      </c>
      <c r="D2721" s="30">
        <f t="shared" si="85"/>
        <v>4.6399999999999997</v>
      </c>
      <c r="E2721" s="30">
        <v>12774</v>
      </c>
      <c r="F2721" s="62" t="s">
        <v>12411</v>
      </c>
      <c r="G2721" s="3" t="s">
        <v>14311</v>
      </c>
      <c r="H2721" s="183">
        <v>1.8785425101214572</v>
      </c>
    </row>
    <row r="2722" spans="1:8">
      <c r="A2722" s="62">
        <v>2720</v>
      </c>
      <c r="B2722" s="3" t="s">
        <v>14361</v>
      </c>
      <c r="C2722" s="33" t="str">
        <f t="shared" si="84"/>
        <v>Yes</v>
      </c>
      <c r="D2722" s="30">
        <f t="shared" si="85"/>
        <v>2.06</v>
      </c>
      <c r="E2722" s="30">
        <v>5671</v>
      </c>
      <c r="F2722" s="62" t="s">
        <v>12411</v>
      </c>
      <c r="G2722" s="3" t="s">
        <v>14311</v>
      </c>
      <c r="H2722" s="183">
        <v>0.83400809716599189</v>
      </c>
    </row>
    <row r="2723" spans="1:8">
      <c r="A2723" s="62">
        <v>2721</v>
      </c>
      <c r="B2723" s="3" t="s">
        <v>14362</v>
      </c>
      <c r="C2723" s="33" t="str">
        <f t="shared" si="84"/>
        <v>No</v>
      </c>
      <c r="D2723" s="30">
        <f t="shared" si="85"/>
        <v>4.9400000000000004</v>
      </c>
      <c r="E2723" s="30">
        <v>13600</v>
      </c>
      <c r="F2723" s="62" t="s">
        <v>12411</v>
      </c>
      <c r="G2723" s="3" t="s">
        <v>14311</v>
      </c>
      <c r="H2723" s="183">
        <v>2</v>
      </c>
    </row>
    <row r="2724" spans="1:8">
      <c r="A2724" s="62">
        <v>2722</v>
      </c>
      <c r="B2724" s="3" t="s">
        <v>14363</v>
      </c>
      <c r="C2724" s="33" t="str">
        <f t="shared" si="84"/>
        <v>Yes</v>
      </c>
      <c r="D2724" s="30">
        <f t="shared" si="85"/>
        <v>0.96</v>
      </c>
      <c r="E2724" s="30">
        <v>2643</v>
      </c>
      <c r="F2724" s="62" t="s">
        <v>12411</v>
      </c>
      <c r="G2724" s="3" t="s">
        <v>14311</v>
      </c>
      <c r="H2724" s="183">
        <v>0.38866396761133598</v>
      </c>
    </row>
    <row r="2725" spans="1:8">
      <c r="A2725" s="62">
        <v>2723</v>
      </c>
      <c r="B2725" s="3" t="s">
        <v>14364</v>
      </c>
      <c r="C2725" s="33" t="str">
        <f t="shared" si="84"/>
        <v>Yes</v>
      </c>
      <c r="D2725" s="30">
        <f t="shared" si="85"/>
        <v>2.42</v>
      </c>
      <c r="E2725" s="30">
        <v>6662</v>
      </c>
      <c r="F2725" s="62" t="s">
        <v>12411</v>
      </c>
      <c r="G2725" s="3" t="s">
        <v>14311</v>
      </c>
      <c r="H2725" s="183">
        <v>0.97975708502024283</v>
      </c>
    </row>
    <row r="2726" spans="1:8">
      <c r="A2726" s="62">
        <v>2724</v>
      </c>
      <c r="B2726" s="3" t="s">
        <v>14365</v>
      </c>
      <c r="C2726" s="33" t="str">
        <f t="shared" si="84"/>
        <v>Yes</v>
      </c>
      <c r="D2726" s="30">
        <f t="shared" si="85"/>
        <v>3.2999999999999994</v>
      </c>
      <c r="E2726" s="30">
        <v>9085</v>
      </c>
      <c r="F2726" s="62" t="s">
        <v>12411</v>
      </c>
      <c r="G2726" s="3" t="s">
        <v>14311</v>
      </c>
      <c r="H2726" s="183">
        <v>1.3360323886639673</v>
      </c>
    </row>
    <row r="2727" spans="1:8">
      <c r="A2727" s="62">
        <v>2725</v>
      </c>
      <c r="B2727" s="3" t="s">
        <v>14366</v>
      </c>
      <c r="C2727" s="33" t="str">
        <f t="shared" si="84"/>
        <v>Yes</v>
      </c>
      <c r="D2727" s="30">
        <f t="shared" si="85"/>
        <v>2.5</v>
      </c>
      <c r="E2727" s="30">
        <v>6883</v>
      </c>
      <c r="F2727" s="62" t="s">
        <v>12411</v>
      </c>
      <c r="G2727" s="3" t="s">
        <v>14311</v>
      </c>
      <c r="H2727" s="183">
        <v>1.0121457489878543</v>
      </c>
    </row>
    <row r="2728" spans="1:8">
      <c r="A2728" s="62">
        <v>2726</v>
      </c>
      <c r="B2728" s="3" t="s">
        <v>14367</v>
      </c>
      <c r="C2728" s="33" t="str">
        <f t="shared" si="84"/>
        <v>No</v>
      </c>
      <c r="D2728" s="30">
        <f t="shared" si="85"/>
        <v>4.9400000000000004</v>
      </c>
      <c r="E2728" s="30">
        <v>13600</v>
      </c>
      <c r="F2728" s="62" t="s">
        <v>12411</v>
      </c>
      <c r="G2728" s="3" t="s">
        <v>14311</v>
      </c>
      <c r="H2728" s="183">
        <v>2</v>
      </c>
    </row>
    <row r="2729" spans="1:8">
      <c r="A2729" s="62">
        <v>2727</v>
      </c>
      <c r="B2729" s="3" t="s">
        <v>14368</v>
      </c>
      <c r="C2729" s="33" t="str">
        <f t="shared" si="84"/>
        <v>No</v>
      </c>
      <c r="D2729" s="30">
        <f t="shared" si="85"/>
        <v>4.9400000000000004</v>
      </c>
      <c r="E2729" s="30">
        <v>13600</v>
      </c>
      <c r="F2729" s="62" t="s">
        <v>12411</v>
      </c>
      <c r="G2729" s="3" t="s">
        <v>14311</v>
      </c>
      <c r="H2729" s="183">
        <v>2</v>
      </c>
    </row>
    <row r="2730" spans="1:8">
      <c r="A2730" s="62">
        <v>2728</v>
      </c>
      <c r="B2730" s="3" t="s">
        <v>14369</v>
      </c>
      <c r="C2730" s="33" t="str">
        <f t="shared" si="84"/>
        <v>Yes</v>
      </c>
      <c r="D2730" s="30">
        <f t="shared" si="85"/>
        <v>3.99</v>
      </c>
      <c r="E2730" s="30">
        <v>10985</v>
      </c>
      <c r="F2730" s="62" t="s">
        <v>12411</v>
      </c>
      <c r="G2730" s="3" t="s">
        <v>14311</v>
      </c>
      <c r="H2730" s="183">
        <v>1.6153846153846154</v>
      </c>
    </row>
    <row r="2731" spans="1:8">
      <c r="A2731" s="62">
        <v>2729</v>
      </c>
      <c r="B2731" s="3" t="s">
        <v>14370</v>
      </c>
      <c r="C2731" s="33" t="str">
        <f t="shared" si="84"/>
        <v>Yes</v>
      </c>
      <c r="D2731" s="30">
        <f t="shared" si="85"/>
        <v>2.06</v>
      </c>
      <c r="E2731" s="30">
        <v>5671</v>
      </c>
      <c r="F2731" s="62" t="s">
        <v>12411</v>
      </c>
      <c r="G2731" s="3" t="s">
        <v>14311</v>
      </c>
      <c r="H2731" s="183">
        <v>0.83400809716599189</v>
      </c>
    </row>
    <row r="2732" spans="1:8">
      <c r="A2732" s="62">
        <v>2730</v>
      </c>
      <c r="B2732" s="3" t="s">
        <v>14371</v>
      </c>
      <c r="C2732" s="33" t="str">
        <f t="shared" si="84"/>
        <v>No</v>
      </c>
      <c r="D2732" s="30">
        <f t="shared" si="85"/>
        <v>4.9400000000000004</v>
      </c>
      <c r="E2732" s="30">
        <v>13600</v>
      </c>
      <c r="F2732" s="62" t="s">
        <v>12411</v>
      </c>
      <c r="G2732" s="3" t="s">
        <v>14311</v>
      </c>
      <c r="H2732" s="183">
        <v>2</v>
      </c>
    </row>
    <row r="2733" spans="1:8">
      <c r="A2733" s="62">
        <v>2731</v>
      </c>
      <c r="B2733" s="3" t="s">
        <v>14372</v>
      </c>
      <c r="C2733" s="33" t="str">
        <f t="shared" si="84"/>
        <v>Yes</v>
      </c>
      <c r="D2733" s="30">
        <f t="shared" si="85"/>
        <v>4.3</v>
      </c>
      <c r="E2733" s="30">
        <v>11838</v>
      </c>
      <c r="F2733" s="62" t="s">
        <v>12411</v>
      </c>
      <c r="G2733" s="3" t="s">
        <v>14311</v>
      </c>
      <c r="H2733" s="183">
        <v>1.7408906882591091</v>
      </c>
    </row>
    <row r="2734" spans="1:8">
      <c r="A2734" s="62">
        <v>2732</v>
      </c>
      <c r="B2734" s="3" t="s">
        <v>14373</v>
      </c>
      <c r="C2734" s="33" t="str">
        <f t="shared" si="84"/>
        <v>Yes</v>
      </c>
      <c r="D2734" s="30">
        <f t="shared" si="85"/>
        <v>1.6999999999999997</v>
      </c>
      <c r="E2734" s="30">
        <v>4680</v>
      </c>
      <c r="F2734" s="62" t="s">
        <v>12411</v>
      </c>
      <c r="G2734" s="3" t="s">
        <v>14311</v>
      </c>
      <c r="H2734" s="183">
        <v>0.68825910931174072</v>
      </c>
    </row>
    <row r="2735" spans="1:8">
      <c r="A2735" s="62">
        <v>2733</v>
      </c>
      <c r="B2735" s="3" t="s">
        <v>14374</v>
      </c>
      <c r="C2735" s="33" t="str">
        <f t="shared" si="84"/>
        <v>No</v>
      </c>
      <c r="D2735" s="30">
        <f t="shared" si="85"/>
        <v>4.9400000000000004</v>
      </c>
      <c r="E2735" s="30">
        <v>13600</v>
      </c>
      <c r="F2735" s="62" t="s">
        <v>12411</v>
      </c>
      <c r="G2735" s="3" t="s">
        <v>14311</v>
      </c>
      <c r="H2735" s="183">
        <v>2</v>
      </c>
    </row>
    <row r="2736" spans="1:8">
      <c r="A2736" s="62">
        <v>2734</v>
      </c>
      <c r="B2736" s="3" t="s">
        <v>14375</v>
      </c>
      <c r="C2736" s="33" t="str">
        <f t="shared" si="84"/>
        <v>Yes</v>
      </c>
      <c r="D2736" s="30">
        <f t="shared" si="85"/>
        <v>2.08</v>
      </c>
      <c r="E2736" s="30">
        <v>5726</v>
      </c>
      <c r="F2736" s="62" t="s">
        <v>12411</v>
      </c>
      <c r="G2736" s="3" t="s">
        <v>14311</v>
      </c>
      <c r="H2736" s="183">
        <v>0.84210526315789469</v>
      </c>
    </row>
    <row r="2737" spans="1:8">
      <c r="A2737" s="62">
        <v>2735</v>
      </c>
      <c r="B2737" s="3" t="s">
        <v>14376</v>
      </c>
      <c r="C2737" s="33" t="str">
        <f t="shared" si="84"/>
        <v>Yes</v>
      </c>
      <c r="D2737" s="30">
        <f t="shared" si="85"/>
        <v>0.96999999999999986</v>
      </c>
      <c r="E2737" s="30">
        <v>2670</v>
      </c>
      <c r="F2737" s="62" t="s">
        <v>12411</v>
      </c>
      <c r="G2737" s="3" t="s">
        <v>14311</v>
      </c>
      <c r="H2737" s="183">
        <v>0.39271255060728738</v>
      </c>
    </row>
    <row r="2738" spans="1:8">
      <c r="A2738" s="62">
        <v>2736</v>
      </c>
      <c r="B2738" s="3" t="s">
        <v>14377</v>
      </c>
      <c r="C2738" s="33" t="str">
        <f t="shared" si="84"/>
        <v>Yes</v>
      </c>
      <c r="D2738" s="30">
        <f t="shared" si="85"/>
        <v>4.3499999999999996</v>
      </c>
      <c r="E2738" s="30">
        <v>11976</v>
      </c>
      <c r="F2738" s="62" t="s">
        <v>12411</v>
      </c>
      <c r="G2738" s="3" t="s">
        <v>14311</v>
      </c>
      <c r="H2738" s="183">
        <v>1.761133603238866</v>
      </c>
    </row>
    <row r="2739" spans="1:8">
      <c r="A2739" s="62">
        <v>2737</v>
      </c>
      <c r="B2739" s="3" t="s">
        <v>14378</v>
      </c>
      <c r="C2739" s="33" t="str">
        <f t="shared" si="84"/>
        <v>Yes</v>
      </c>
      <c r="D2739" s="30">
        <f t="shared" si="85"/>
        <v>3.99</v>
      </c>
      <c r="E2739" s="30">
        <v>10985</v>
      </c>
      <c r="F2739" s="62" t="s">
        <v>12411</v>
      </c>
      <c r="G2739" s="3" t="s">
        <v>14311</v>
      </c>
      <c r="H2739" s="183">
        <v>1.6153846153846154</v>
      </c>
    </row>
    <row r="2740" spans="1:8">
      <c r="A2740" s="62">
        <v>2738</v>
      </c>
      <c r="B2740" s="3" t="s">
        <v>14379</v>
      </c>
      <c r="C2740" s="33" t="str">
        <f t="shared" si="84"/>
        <v>Yes</v>
      </c>
      <c r="D2740" s="30">
        <f t="shared" si="85"/>
        <v>2.35</v>
      </c>
      <c r="E2740" s="30">
        <v>6470</v>
      </c>
      <c r="F2740" s="62" t="s">
        <v>12411</v>
      </c>
      <c r="G2740" s="3" t="s">
        <v>14311</v>
      </c>
      <c r="H2740" s="183">
        <v>0.95141700404858298</v>
      </c>
    </row>
    <row r="2741" spans="1:8">
      <c r="A2741" s="62">
        <v>2739</v>
      </c>
      <c r="B2741" s="3" t="s">
        <v>14380</v>
      </c>
      <c r="C2741" s="33" t="str">
        <f t="shared" si="84"/>
        <v>Yes</v>
      </c>
      <c r="D2741" s="30">
        <f t="shared" si="85"/>
        <v>4.82</v>
      </c>
      <c r="E2741" s="30">
        <v>13270</v>
      </c>
      <c r="F2741" s="62" t="s">
        <v>12411</v>
      </c>
      <c r="G2741" s="3" t="s">
        <v>14311</v>
      </c>
      <c r="H2741" s="183">
        <v>1.951417004048583</v>
      </c>
    </row>
    <row r="2742" spans="1:8">
      <c r="A2742" s="62">
        <v>2740</v>
      </c>
      <c r="B2742" s="3" t="s">
        <v>14381</v>
      </c>
      <c r="C2742" s="33" t="str">
        <f t="shared" si="84"/>
        <v>No</v>
      </c>
      <c r="D2742" s="30">
        <f t="shared" si="85"/>
        <v>4.9400000000000004</v>
      </c>
      <c r="E2742" s="30">
        <v>13600</v>
      </c>
      <c r="F2742" s="62" t="s">
        <v>12411</v>
      </c>
      <c r="G2742" s="3" t="s">
        <v>14311</v>
      </c>
      <c r="H2742" s="183">
        <v>2</v>
      </c>
    </row>
    <row r="2743" spans="1:8">
      <c r="A2743" s="62">
        <v>2741</v>
      </c>
      <c r="B2743" s="3" t="s">
        <v>14382</v>
      </c>
      <c r="C2743" s="33" t="str">
        <f t="shared" si="84"/>
        <v>Yes</v>
      </c>
      <c r="D2743" s="30">
        <f t="shared" si="85"/>
        <v>1.63</v>
      </c>
      <c r="E2743" s="30">
        <v>4487</v>
      </c>
      <c r="F2743" s="62" t="s">
        <v>12411</v>
      </c>
      <c r="G2743" s="3" t="s">
        <v>14311</v>
      </c>
      <c r="H2743" s="183">
        <v>0.65991902834008087</v>
      </c>
    </row>
    <row r="2744" spans="1:8">
      <c r="A2744" s="62">
        <v>2742</v>
      </c>
      <c r="B2744" s="3" t="s">
        <v>14383</v>
      </c>
      <c r="C2744" s="33" t="str">
        <f t="shared" si="84"/>
        <v>Yes</v>
      </c>
      <c r="D2744" s="30">
        <f t="shared" si="85"/>
        <v>2.8900000000000006</v>
      </c>
      <c r="E2744" s="30">
        <v>7956</v>
      </c>
      <c r="F2744" s="62" t="s">
        <v>12411</v>
      </c>
      <c r="G2744" s="3" t="s">
        <v>14311</v>
      </c>
      <c r="H2744" s="183">
        <v>1.1700404858299596</v>
      </c>
    </row>
    <row r="2745" spans="1:8">
      <c r="A2745" s="62">
        <v>2743</v>
      </c>
      <c r="B2745" s="3" t="s">
        <v>14384</v>
      </c>
      <c r="C2745" s="33" t="str">
        <f t="shared" si="84"/>
        <v>Yes</v>
      </c>
      <c r="D2745" s="30">
        <f t="shared" si="85"/>
        <v>1.2999999999999998</v>
      </c>
      <c r="E2745" s="30">
        <v>3579</v>
      </c>
      <c r="F2745" s="62" t="s">
        <v>12411</v>
      </c>
      <c r="G2745" s="3" t="s">
        <v>14311</v>
      </c>
      <c r="H2745" s="183">
        <v>0.52631578947368407</v>
      </c>
    </row>
    <row r="2746" spans="1:8">
      <c r="A2746" s="62">
        <v>2744</v>
      </c>
      <c r="B2746" s="3" t="s">
        <v>14385</v>
      </c>
      <c r="C2746" s="33" t="str">
        <f t="shared" si="84"/>
        <v>Yes</v>
      </c>
      <c r="D2746" s="30">
        <f t="shared" si="85"/>
        <v>2.2599999999999998</v>
      </c>
      <c r="E2746" s="30">
        <v>6222</v>
      </c>
      <c r="F2746" s="62" t="s">
        <v>12411</v>
      </c>
      <c r="G2746" s="3" t="s">
        <v>14311</v>
      </c>
      <c r="H2746" s="183">
        <v>0.91497975708502011</v>
      </c>
    </row>
    <row r="2747" spans="1:8">
      <c r="A2747" s="62">
        <v>2745</v>
      </c>
      <c r="B2747" s="3" t="s">
        <v>14386</v>
      </c>
      <c r="C2747" s="33" t="str">
        <f t="shared" si="84"/>
        <v>No</v>
      </c>
      <c r="D2747" s="30">
        <f t="shared" si="85"/>
        <v>4.9400000000000004</v>
      </c>
      <c r="E2747" s="30">
        <v>13600</v>
      </c>
      <c r="F2747" s="62" t="s">
        <v>12411</v>
      </c>
      <c r="G2747" s="3" t="s">
        <v>14311</v>
      </c>
      <c r="H2747" s="183">
        <v>2</v>
      </c>
    </row>
    <row r="2748" spans="1:8">
      <c r="A2748" s="62">
        <v>2746</v>
      </c>
      <c r="B2748" s="3" t="s">
        <v>14387</v>
      </c>
      <c r="C2748" s="33" t="str">
        <f t="shared" si="84"/>
        <v>Yes</v>
      </c>
      <c r="D2748" s="30">
        <f t="shared" si="85"/>
        <v>1.6999999999999997</v>
      </c>
      <c r="E2748" s="30">
        <v>4680</v>
      </c>
      <c r="F2748" s="62" t="s">
        <v>12411</v>
      </c>
      <c r="G2748" s="3" t="s">
        <v>14311</v>
      </c>
      <c r="H2748" s="183">
        <v>0.68825910931174072</v>
      </c>
    </row>
    <row r="2749" spans="1:8">
      <c r="A2749" s="62">
        <v>2747</v>
      </c>
      <c r="B2749" s="3" t="s">
        <v>14388</v>
      </c>
      <c r="C2749" s="33" t="str">
        <f t="shared" si="84"/>
        <v>Yes</v>
      </c>
      <c r="D2749" s="30">
        <f t="shared" si="85"/>
        <v>0.55000000000000004</v>
      </c>
      <c r="E2749" s="30">
        <v>1514</v>
      </c>
      <c r="F2749" s="62" t="s">
        <v>12411</v>
      </c>
      <c r="G2749" s="3" t="s">
        <v>14311</v>
      </c>
      <c r="H2749" s="183">
        <v>0.22267206477732793</v>
      </c>
    </row>
    <row r="2750" spans="1:8">
      <c r="A2750" s="62">
        <v>2748</v>
      </c>
      <c r="B2750" s="3" t="s">
        <v>14389</v>
      </c>
      <c r="C2750" s="33" t="str">
        <f t="shared" si="84"/>
        <v>Yes</v>
      </c>
      <c r="D2750" s="30">
        <f t="shared" si="85"/>
        <v>1.8</v>
      </c>
      <c r="E2750" s="30">
        <v>2477</v>
      </c>
      <c r="F2750" s="62" t="s">
        <v>12411</v>
      </c>
      <c r="G2750" s="3" t="s">
        <v>14311</v>
      </c>
      <c r="H2750" s="183">
        <v>0.72874493927125505</v>
      </c>
    </row>
    <row r="2751" spans="1:8">
      <c r="A2751" s="62">
        <v>2749</v>
      </c>
      <c r="B2751" s="3" t="s">
        <v>14390</v>
      </c>
      <c r="C2751" s="33" t="str">
        <f t="shared" si="84"/>
        <v>Yes</v>
      </c>
      <c r="D2751" s="30">
        <f t="shared" si="85"/>
        <v>3.2300000000000004</v>
      </c>
      <c r="E2751" s="30">
        <v>8892</v>
      </c>
      <c r="F2751" s="62" t="s">
        <v>12411</v>
      </c>
      <c r="G2751" s="3" t="s">
        <v>14311</v>
      </c>
      <c r="H2751" s="183">
        <v>1.3076923076923077</v>
      </c>
    </row>
    <row r="2752" spans="1:8">
      <c r="A2752" s="62">
        <v>2750</v>
      </c>
      <c r="B2752" s="3" t="s">
        <v>14391</v>
      </c>
      <c r="C2752" s="33" t="str">
        <f t="shared" si="84"/>
        <v>Yes</v>
      </c>
      <c r="D2752" s="30">
        <f t="shared" si="85"/>
        <v>3.06</v>
      </c>
      <c r="E2752" s="30">
        <v>8424</v>
      </c>
      <c r="F2752" s="62" t="s">
        <v>12411</v>
      </c>
      <c r="G2752" s="3" t="s">
        <v>14311</v>
      </c>
      <c r="H2752" s="183">
        <v>1.2388663967611335</v>
      </c>
    </row>
    <row r="2753" spans="1:8">
      <c r="A2753" s="62">
        <v>2751</v>
      </c>
      <c r="B2753" s="3" t="s">
        <v>14392</v>
      </c>
      <c r="C2753" s="33" t="str">
        <f t="shared" si="84"/>
        <v>No</v>
      </c>
      <c r="D2753" s="30">
        <f t="shared" si="85"/>
        <v>4.9400000000000004</v>
      </c>
      <c r="E2753" s="30">
        <v>13600</v>
      </c>
      <c r="F2753" s="62" t="s">
        <v>12411</v>
      </c>
      <c r="G2753" s="3" t="s">
        <v>14311</v>
      </c>
      <c r="H2753" s="183">
        <v>2</v>
      </c>
    </row>
    <row r="2754" spans="1:8">
      <c r="A2754" s="62">
        <v>2752</v>
      </c>
      <c r="B2754" s="3" t="s">
        <v>14393</v>
      </c>
      <c r="C2754" s="33" t="str">
        <f t="shared" si="84"/>
        <v>Yes</v>
      </c>
      <c r="D2754" s="30">
        <f t="shared" si="85"/>
        <v>1.8</v>
      </c>
      <c r="E2754" s="30">
        <v>4955</v>
      </c>
      <c r="F2754" s="62" t="s">
        <v>12411</v>
      </c>
      <c r="G2754" s="3" t="s">
        <v>14311</v>
      </c>
      <c r="H2754" s="183">
        <v>0.72874493927125505</v>
      </c>
    </row>
    <row r="2755" spans="1:8">
      <c r="A2755" s="62">
        <v>2753</v>
      </c>
      <c r="B2755" s="3" t="s">
        <v>14394</v>
      </c>
      <c r="C2755" s="33" t="str">
        <f t="shared" ref="C2755:C2818" si="86">IF(H2755=2,"No","Yes")</f>
        <v>Yes</v>
      </c>
      <c r="D2755" s="30">
        <f t="shared" si="85"/>
        <v>0.7400000000000001</v>
      </c>
      <c r="E2755" s="30">
        <v>2037</v>
      </c>
      <c r="F2755" s="62" t="s">
        <v>12411</v>
      </c>
      <c r="G2755" s="3" t="s">
        <v>14311</v>
      </c>
      <c r="H2755" s="183">
        <v>0.29959514170040485</v>
      </c>
    </row>
    <row r="2756" spans="1:8">
      <c r="A2756" s="62">
        <v>2754</v>
      </c>
      <c r="B2756" s="3" t="s">
        <v>14395</v>
      </c>
      <c r="C2756" s="33" t="str">
        <f t="shared" si="86"/>
        <v>Yes</v>
      </c>
      <c r="D2756" s="30">
        <f t="shared" ref="D2756:D2819" si="87">H2756*2.47</f>
        <v>1.75</v>
      </c>
      <c r="E2756" s="30">
        <v>4818</v>
      </c>
      <c r="F2756" s="62" t="s">
        <v>12411</v>
      </c>
      <c r="G2756" s="3" t="s">
        <v>14311</v>
      </c>
      <c r="H2756" s="183">
        <v>0.70850202429149789</v>
      </c>
    </row>
    <row r="2757" spans="1:8">
      <c r="A2757" s="62">
        <v>2755</v>
      </c>
      <c r="B2757" s="3" t="s">
        <v>14396</v>
      </c>
      <c r="C2757" s="33" t="str">
        <f t="shared" si="86"/>
        <v>Yes</v>
      </c>
      <c r="D2757" s="30">
        <f t="shared" si="87"/>
        <v>4.37</v>
      </c>
      <c r="E2757" s="30">
        <v>12031</v>
      </c>
      <c r="F2757" s="62" t="s">
        <v>12411</v>
      </c>
      <c r="G2757" s="3" t="s">
        <v>14311</v>
      </c>
      <c r="H2757" s="183">
        <v>1.7692307692307692</v>
      </c>
    </row>
    <row r="2758" spans="1:8">
      <c r="A2758" s="62">
        <v>2756</v>
      </c>
      <c r="B2758" s="3" t="s">
        <v>14397</v>
      </c>
      <c r="C2758" s="33" t="str">
        <f t="shared" si="86"/>
        <v>Yes</v>
      </c>
      <c r="D2758" s="30">
        <f t="shared" si="87"/>
        <v>7.0000000000000007E-2</v>
      </c>
      <c r="E2758" s="30">
        <v>1000</v>
      </c>
      <c r="F2758" s="62" t="s">
        <v>12411</v>
      </c>
      <c r="G2758" s="3" t="s">
        <v>14311</v>
      </c>
      <c r="H2758" s="183">
        <v>2.8340080971659919E-2</v>
      </c>
    </row>
    <row r="2759" spans="1:8">
      <c r="A2759" s="62">
        <v>2757</v>
      </c>
      <c r="B2759" s="3" t="s">
        <v>14398</v>
      </c>
      <c r="C2759" s="33" t="str">
        <f t="shared" si="86"/>
        <v>Yes</v>
      </c>
      <c r="D2759" s="30">
        <f t="shared" si="87"/>
        <v>1.2799999999999998</v>
      </c>
      <c r="E2759" s="30">
        <v>3524</v>
      </c>
      <c r="F2759" s="62" t="s">
        <v>12411</v>
      </c>
      <c r="G2759" s="3" t="s">
        <v>14311</v>
      </c>
      <c r="H2759" s="183">
        <v>0.51821862348178127</v>
      </c>
    </row>
    <row r="2760" spans="1:8">
      <c r="A2760" s="62">
        <v>2758</v>
      </c>
      <c r="B2760" s="3" t="s">
        <v>14399</v>
      </c>
      <c r="C2760" s="33" t="str">
        <f t="shared" si="86"/>
        <v>Yes</v>
      </c>
      <c r="D2760" s="30">
        <f t="shared" si="87"/>
        <v>2.27</v>
      </c>
      <c r="E2760" s="30">
        <v>3124</v>
      </c>
      <c r="F2760" s="62" t="s">
        <v>12411</v>
      </c>
      <c r="G2760" s="3" t="s">
        <v>14311</v>
      </c>
      <c r="H2760" s="183">
        <v>0.91902834008097156</v>
      </c>
    </row>
    <row r="2761" spans="1:8">
      <c r="A2761" s="62">
        <v>2759</v>
      </c>
      <c r="B2761" s="3" t="s">
        <v>14400</v>
      </c>
      <c r="C2761" s="33" t="str">
        <f t="shared" si="86"/>
        <v>Yes</v>
      </c>
      <c r="D2761" s="30">
        <f t="shared" si="87"/>
        <v>4.37</v>
      </c>
      <c r="E2761" s="30">
        <v>12031</v>
      </c>
      <c r="F2761" s="62" t="s">
        <v>12411</v>
      </c>
      <c r="G2761" s="3" t="s">
        <v>14311</v>
      </c>
      <c r="H2761" s="183">
        <v>1.7692307692307692</v>
      </c>
    </row>
    <row r="2762" spans="1:8">
      <c r="A2762" s="62">
        <v>2760</v>
      </c>
      <c r="B2762" s="3" t="s">
        <v>14401</v>
      </c>
      <c r="C2762" s="33" t="str">
        <f t="shared" si="86"/>
        <v>Yes</v>
      </c>
      <c r="D2762" s="30">
        <f t="shared" si="87"/>
        <v>1.43</v>
      </c>
      <c r="E2762" s="30">
        <v>3937</v>
      </c>
      <c r="F2762" s="62" t="s">
        <v>12411</v>
      </c>
      <c r="G2762" s="3" t="s">
        <v>14311</v>
      </c>
      <c r="H2762" s="183">
        <v>0.57894736842105254</v>
      </c>
    </row>
    <row r="2763" spans="1:8">
      <c r="A2763" s="62">
        <v>2761</v>
      </c>
      <c r="B2763" s="3" t="s">
        <v>14402</v>
      </c>
      <c r="C2763" s="33" t="str">
        <f t="shared" si="86"/>
        <v>No</v>
      </c>
      <c r="D2763" s="30">
        <f t="shared" si="87"/>
        <v>4.9400000000000004</v>
      </c>
      <c r="E2763" s="30">
        <v>13600</v>
      </c>
      <c r="F2763" s="62" t="s">
        <v>12411</v>
      </c>
      <c r="G2763" s="3" t="s">
        <v>14311</v>
      </c>
      <c r="H2763" s="183">
        <v>2</v>
      </c>
    </row>
    <row r="2764" spans="1:8">
      <c r="A2764" s="62">
        <v>2762</v>
      </c>
      <c r="B2764" s="3" t="s">
        <v>14403</v>
      </c>
      <c r="C2764" s="33" t="str">
        <f t="shared" si="86"/>
        <v>Yes</v>
      </c>
      <c r="D2764" s="30">
        <f t="shared" si="87"/>
        <v>4.66</v>
      </c>
      <c r="E2764" s="30">
        <v>12829</v>
      </c>
      <c r="F2764" s="62" t="s">
        <v>12411</v>
      </c>
      <c r="G2764" s="3" t="s">
        <v>14311</v>
      </c>
      <c r="H2764" s="183">
        <v>1.8866396761133601</v>
      </c>
    </row>
    <row r="2765" spans="1:8">
      <c r="A2765" s="62">
        <v>2763</v>
      </c>
      <c r="B2765" s="3" t="s">
        <v>14404</v>
      </c>
      <c r="C2765" s="33" t="str">
        <f t="shared" si="86"/>
        <v>Yes</v>
      </c>
      <c r="D2765" s="30">
        <f t="shared" si="87"/>
        <v>3.6</v>
      </c>
      <c r="E2765" s="30">
        <v>9911</v>
      </c>
      <c r="F2765" s="62" t="s">
        <v>12411</v>
      </c>
      <c r="G2765" s="3" t="s">
        <v>14311</v>
      </c>
      <c r="H2765" s="183">
        <v>1.4574898785425101</v>
      </c>
    </row>
    <row r="2766" spans="1:8">
      <c r="A2766" s="62">
        <v>2764</v>
      </c>
      <c r="B2766" s="3" t="s">
        <v>14405</v>
      </c>
      <c r="C2766" s="33" t="str">
        <f t="shared" si="86"/>
        <v>Yes</v>
      </c>
      <c r="D2766" s="30">
        <f t="shared" si="87"/>
        <v>4.25</v>
      </c>
      <c r="E2766" s="30">
        <v>11700</v>
      </c>
      <c r="F2766" s="62" t="s">
        <v>12411</v>
      </c>
      <c r="G2766" s="3" t="s">
        <v>14311</v>
      </c>
      <c r="H2766" s="183">
        <v>1.7206477732793521</v>
      </c>
    </row>
    <row r="2767" spans="1:8">
      <c r="A2767" s="62">
        <v>2765</v>
      </c>
      <c r="B2767" s="3" t="s">
        <v>14406</v>
      </c>
      <c r="C2767" s="33" t="str">
        <f t="shared" si="86"/>
        <v>No</v>
      </c>
      <c r="D2767" s="30">
        <f t="shared" si="87"/>
        <v>4.9400000000000004</v>
      </c>
      <c r="E2767" s="30">
        <v>13600</v>
      </c>
      <c r="F2767" s="62" t="s">
        <v>12411</v>
      </c>
      <c r="G2767" s="3" t="s">
        <v>14311</v>
      </c>
      <c r="H2767" s="183">
        <v>2</v>
      </c>
    </row>
    <row r="2768" spans="1:8">
      <c r="A2768" s="62">
        <v>2766</v>
      </c>
      <c r="B2768" s="3" t="s">
        <v>14407</v>
      </c>
      <c r="C2768" s="33" t="str">
        <f t="shared" si="86"/>
        <v>Yes</v>
      </c>
      <c r="D2768" s="30">
        <f t="shared" si="87"/>
        <v>1.2999999999999998</v>
      </c>
      <c r="E2768" s="30">
        <v>3579</v>
      </c>
      <c r="F2768" s="62" t="s">
        <v>12411</v>
      </c>
      <c r="G2768" s="3" t="s">
        <v>14311</v>
      </c>
      <c r="H2768" s="183">
        <v>0.52631578947368407</v>
      </c>
    </row>
    <row r="2769" spans="1:8">
      <c r="A2769" s="62">
        <v>2767</v>
      </c>
      <c r="B2769" s="3" t="s">
        <v>14408</v>
      </c>
      <c r="C2769" s="33" t="str">
        <f t="shared" si="86"/>
        <v>No</v>
      </c>
      <c r="D2769" s="30">
        <f t="shared" si="87"/>
        <v>4.9400000000000004</v>
      </c>
      <c r="E2769" s="30">
        <v>13600</v>
      </c>
      <c r="F2769" s="62" t="s">
        <v>12411</v>
      </c>
      <c r="G2769" s="3" t="s">
        <v>14311</v>
      </c>
      <c r="H2769" s="183">
        <v>2</v>
      </c>
    </row>
    <row r="2770" spans="1:8">
      <c r="A2770" s="62">
        <v>2768</v>
      </c>
      <c r="B2770" s="3" t="s">
        <v>14409</v>
      </c>
      <c r="C2770" s="33" t="str">
        <f t="shared" si="86"/>
        <v>Yes</v>
      </c>
      <c r="D2770" s="30">
        <f t="shared" si="87"/>
        <v>2.2400000000000002</v>
      </c>
      <c r="E2770" s="30">
        <v>6167</v>
      </c>
      <c r="F2770" s="62" t="s">
        <v>12411</v>
      </c>
      <c r="G2770" s="3" t="s">
        <v>14311</v>
      </c>
      <c r="H2770" s="183">
        <v>0.90688259109311742</v>
      </c>
    </row>
    <row r="2771" spans="1:8">
      <c r="A2771" s="62">
        <v>2769</v>
      </c>
      <c r="B2771" s="3" t="s">
        <v>14410</v>
      </c>
      <c r="C2771" s="33" t="str">
        <f t="shared" si="86"/>
        <v>No</v>
      </c>
      <c r="D2771" s="30">
        <f t="shared" si="87"/>
        <v>4.9400000000000004</v>
      </c>
      <c r="E2771" s="30">
        <v>13600</v>
      </c>
      <c r="F2771" s="62" t="s">
        <v>12411</v>
      </c>
      <c r="G2771" s="3" t="s">
        <v>14311</v>
      </c>
      <c r="H2771" s="183">
        <v>2</v>
      </c>
    </row>
    <row r="2772" spans="1:8">
      <c r="A2772" s="62">
        <v>2770</v>
      </c>
      <c r="B2772" s="3" t="s">
        <v>14411</v>
      </c>
      <c r="C2772" s="33" t="str">
        <f t="shared" si="86"/>
        <v>No</v>
      </c>
      <c r="D2772" s="30">
        <f t="shared" si="87"/>
        <v>4.9400000000000004</v>
      </c>
      <c r="E2772" s="30">
        <v>13600</v>
      </c>
      <c r="F2772" s="62" t="s">
        <v>12411</v>
      </c>
      <c r="G2772" s="3" t="s">
        <v>14311</v>
      </c>
      <c r="H2772" s="183">
        <v>2</v>
      </c>
    </row>
    <row r="2773" spans="1:8">
      <c r="A2773" s="62">
        <v>2771</v>
      </c>
      <c r="B2773" s="199" t="s">
        <v>14412</v>
      </c>
      <c r="C2773" s="33" t="str">
        <f t="shared" si="86"/>
        <v>Yes</v>
      </c>
      <c r="D2773" s="30">
        <f t="shared" si="87"/>
        <v>2.2600000000000002</v>
      </c>
      <c r="E2773" s="30">
        <v>6222</v>
      </c>
      <c r="F2773" s="62" t="s">
        <v>11772</v>
      </c>
      <c r="G2773" s="3" t="s">
        <v>14311</v>
      </c>
      <c r="H2773" s="183">
        <v>0.91497975708502022</v>
      </c>
    </row>
    <row r="2774" spans="1:8">
      <c r="A2774" s="62">
        <v>2772</v>
      </c>
      <c r="B2774" s="3" t="s">
        <v>14413</v>
      </c>
      <c r="C2774" s="33" t="str">
        <f t="shared" si="86"/>
        <v>No</v>
      </c>
      <c r="D2774" s="30">
        <f t="shared" si="87"/>
        <v>4.9400000000000004</v>
      </c>
      <c r="E2774" s="30">
        <v>13600</v>
      </c>
      <c r="F2774" s="62" t="s">
        <v>12411</v>
      </c>
      <c r="G2774" s="3" t="s">
        <v>14311</v>
      </c>
      <c r="H2774" s="183">
        <v>2</v>
      </c>
    </row>
    <row r="2775" spans="1:8">
      <c r="A2775" s="62">
        <v>2773</v>
      </c>
      <c r="B2775" s="3" t="s">
        <v>14414</v>
      </c>
      <c r="C2775" s="33" t="str">
        <f t="shared" si="86"/>
        <v>No</v>
      </c>
      <c r="D2775" s="30">
        <f t="shared" si="87"/>
        <v>4.9400000000000004</v>
      </c>
      <c r="E2775" s="30">
        <v>13600</v>
      </c>
      <c r="F2775" s="62" t="s">
        <v>12411</v>
      </c>
      <c r="G2775" s="3" t="s">
        <v>14311</v>
      </c>
      <c r="H2775" s="183">
        <v>2</v>
      </c>
    </row>
    <row r="2776" spans="1:8">
      <c r="A2776" s="62">
        <v>2774</v>
      </c>
      <c r="B2776" s="3" t="s">
        <v>14415</v>
      </c>
      <c r="C2776" s="33" t="str">
        <f t="shared" si="86"/>
        <v>Yes</v>
      </c>
      <c r="D2776" s="30">
        <f t="shared" si="87"/>
        <v>2.16</v>
      </c>
      <c r="E2776" s="30">
        <v>5947</v>
      </c>
      <c r="F2776" s="62" t="s">
        <v>12411</v>
      </c>
      <c r="G2776" s="3" t="s">
        <v>14311</v>
      </c>
      <c r="H2776" s="183">
        <v>0.87449392712550611</v>
      </c>
    </row>
    <row r="2777" spans="1:8">
      <c r="A2777" s="62">
        <v>2775</v>
      </c>
      <c r="B2777" s="3" t="s">
        <v>14416</v>
      </c>
      <c r="C2777" s="33" t="str">
        <f t="shared" si="86"/>
        <v>Yes</v>
      </c>
      <c r="D2777" s="30">
        <f t="shared" si="87"/>
        <v>1.5</v>
      </c>
      <c r="E2777" s="30">
        <v>4130</v>
      </c>
      <c r="F2777" s="62" t="s">
        <v>12411</v>
      </c>
      <c r="G2777" s="3" t="s">
        <v>14311</v>
      </c>
      <c r="H2777" s="183">
        <v>0.60728744939271251</v>
      </c>
    </row>
    <row r="2778" spans="1:8">
      <c r="A2778" s="62">
        <v>2776</v>
      </c>
      <c r="B2778" s="3" t="s">
        <v>14417</v>
      </c>
      <c r="C2778" s="33" t="str">
        <f t="shared" si="86"/>
        <v>Yes</v>
      </c>
      <c r="D2778" s="30">
        <f t="shared" si="87"/>
        <v>0.96</v>
      </c>
      <c r="E2778" s="30">
        <v>2643</v>
      </c>
      <c r="F2778" s="62" t="s">
        <v>12411</v>
      </c>
      <c r="G2778" s="3" t="s">
        <v>14311</v>
      </c>
      <c r="H2778" s="183">
        <v>0.38866396761133598</v>
      </c>
    </row>
    <row r="2779" spans="1:8">
      <c r="A2779" s="62">
        <v>2777</v>
      </c>
      <c r="B2779" s="3" t="s">
        <v>14417</v>
      </c>
      <c r="C2779" s="33" t="str">
        <f t="shared" si="86"/>
        <v>Yes</v>
      </c>
      <c r="D2779" s="30">
        <f t="shared" si="87"/>
        <v>4.37</v>
      </c>
      <c r="E2779" s="30">
        <v>12031</v>
      </c>
      <c r="F2779" s="62" t="s">
        <v>12411</v>
      </c>
      <c r="G2779" s="3" t="s">
        <v>14311</v>
      </c>
      <c r="H2779" s="183">
        <v>1.7692307692307692</v>
      </c>
    </row>
    <row r="2780" spans="1:8">
      <c r="A2780" s="62">
        <v>2778</v>
      </c>
      <c r="B2780" s="3" t="s">
        <v>14418</v>
      </c>
      <c r="C2780" s="33" t="str">
        <f t="shared" si="86"/>
        <v>Yes</v>
      </c>
      <c r="D2780" s="30">
        <f t="shared" si="87"/>
        <v>3.2199999999999998</v>
      </c>
      <c r="E2780" s="30">
        <v>8865</v>
      </c>
      <c r="F2780" s="62" t="s">
        <v>12411</v>
      </c>
      <c r="G2780" s="3" t="s">
        <v>14311</v>
      </c>
      <c r="H2780" s="183">
        <v>1.3036437246963561</v>
      </c>
    </row>
    <row r="2781" spans="1:8">
      <c r="A2781" s="62">
        <v>2779</v>
      </c>
      <c r="B2781" s="3" t="s">
        <v>14419</v>
      </c>
      <c r="C2781" s="33" t="str">
        <f t="shared" si="86"/>
        <v>Yes</v>
      </c>
      <c r="D2781" s="30">
        <f t="shared" si="87"/>
        <v>4.37</v>
      </c>
      <c r="E2781" s="30">
        <v>12031</v>
      </c>
      <c r="F2781" s="62" t="s">
        <v>12411</v>
      </c>
      <c r="G2781" s="3" t="s">
        <v>14311</v>
      </c>
      <c r="H2781" s="183">
        <v>1.7692307692307692</v>
      </c>
    </row>
    <row r="2782" spans="1:8">
      <c r="A2782" s="62">
        <v>2780</v>
      </c>
      <c r="B2782" s="3" t="s">
        <v>14420</v>
      </c>
      <c r="C2782" s="33" t="str">
        <f t="shared" si="86"/>
        <v>Yes</v>
      </c>
      <c r="D2782" s="30">
        <f t="shared" si="87"/>
        <v>3.6</v>
      </c>
      <c r="E2782" s="30">
        <v>9911</v>
      </c>
      <c r="F2782" s="62" t="s">
        <v>12411</v>
      </c>
      <c r="G2782" s="3" t="s">
        <v>14311</v>
      </c>
      <c r="H2782" s="183">
        <v>1.4574898785425101</v>
      </c>
    </row>
    <row r="2783" spans="1:8">
      <c r="A2783" s="62">
        <v>2781</v>
      </c>
      <c r="B2783" s="3" t="s">
        <v>14421</v>
      </c>
      <c r="C2783" s="33" t="str">
        <f t="shared" si="86"/>
        <v>Yes</v>
      </c>
      <c r="D2783" s="30">
        <f t="shared" si="87"/>
        <v>2.1</v>
      </c>
      <c r="E2783" s="30">
        <v>5781</v>
      </c>
      <c r="F2783" s="62" t="s">
        <v>12411</v>
      </c>
      <c r="G2783" s="3" t="s">
        <v>14311</v>
      </c>
      <c r="H2783" s="183">
        <v>0.85020242914979749</v>
      </c>
    </row>
    <row r="2784" spans="1:8">
      <c r="A2784" s="62">
        <v>2782</v>
      </c>
      <c r="B2784" s="3" t="s">
        <v>14422</v>
      </c>
      <c r="C2784" s="33" t="str">
        <f t="shared" si="86"/>
        <v>Yes</v>
      </c>
      <c r="D2784" s="30">
        <f t="shared" si="87"/>
        <v>3.6500000000000004</v>
      </c>
      <c r="E2784" s="30">
        <v>10049</v>
      </c>
      <c r="F2784" s="62" t="s">
        <v>12411</v>
      </c>
      <c r="G2784" s="3" t="s">
        <v>14311</v>
      </c>
      <c r="H2784" s="183">
        <v>1.4777327935222673</v>
      </c>
    </row>
    <row r="2785" spans="1:8">
      <c r="A2785" s="62">
        <v>2783</v>
      </c>
      <c r="B2785" s="3" t="s">
        <v>14423</v>
      </c>
      <c r="C2785" s="33" t="str">
        <f t="shared" si="86"/>
        <v>Yes</v>
      </c>
      <c r="D2785" s="30">
        <f t="shared" si="87"/>
        <v>2.8699999999999997</v>
      </c>
      <c r="E2785" s="30">
        <v>7901</v>
      </c>
      <c r="F2785" s="62" t="s">
        <v>12411</v>
      </c>
      <c r="G2785" s="3" t="s">
        <v>14311</v>
      </c>
      <c r="H2785" s="183">
        <v>1.1619433198380564</v>
      </c>
    </row>
    <row r="2786" spans="1:8">
      <c r="A2786" s="62">
        <v>2784</v>
      </c>
      <c r="B2786" s="3" t="s">
        <v>14424</v>
      </c>
      <c r="C2786" s="33" t="str">
        <f t="shared" si="86"/>
        <v>Yes</v>
      </c>
      <c r="D2786" s="30">
        <f t="shared" si="87"/>
        <v>4.33</v>
      </c>
      <c r="E2786" s="30">
        <v>11921</v>
      </c>
      <c r="F2786" s="62" t="s">
        <v>12411</v>
      </c>
      <c r="G2786" s="3" t="s">
        <v>14311</v>
      </c>
      <c r="H2786" s="183">
        <v>1.7530364372469636</v>
      </c>
    </row>
    <row r="2787" spans="1:8">
      <c r="A2787" s="62">
        <v>2785</v>
      </c>
      <c r="B2787" s="3" t="s">
        <v>14425</v>
      </c>
      <c r="C2787" s="33" t="str">
        <f t="shared" si="86"/>
        <v>Yes</v>
      </c>
      <c r="D2787" s="30">
        <f t="shared" si="87"/>
        <v>1.9900000000000002</v>
      </c>
      <c r="E2787" s="30">
        <v>5479</v>
      </c>
      <c r="F2787" s="62" t="s">
        <v>12411</v>
      </c>
      <c r="G2787" s="3" t="s">
        <v>14311</v>
      </c>
      <c r="H2787" s="183">
        <v>0.80566801619433204</v>
      </c>
    </row>
    <row r="2788" spans="1:8">
      <c r="A2788" s="62">
        <v>2786</v>
      </c>
      <c r="B2788" s="199" t="s">
        <v>14426</v>
      </c>
      <c r="C2788" s="33" t="str">
        <f t="shared" si="86"/>
        <v>No</v>
      </c>
      <c r="D2788" s="30">
        <f t="shared" si="87"/>
        <v>4.9400000000000004</v>
      </c>
      <c r="E2788" s="30">
        <v>13600</v>
      </c>
      <c r="F2788" s="62" t="s">
        <v>11826</v>
      </c>
      <c r="G2788" s="3" t="s">
        <v>14311</v>
      </c>
      <c r="H2788" s="183">
        <v>2</v>
      </c>
    </row>
    <row r="2789" spans="1:8">
      <c r="A2789" s="62">
        <v>2787</v>
      </c>
      <c r="B2789" s="3" t="s">
        <v>14427</v>
      </c>
      <c r="C2789" s="33" t="str">
        <f t="shared" si="86"/>
        <v>Yes</v>
      </c>
      <c r="D2789" s="30">
        <f t="shared" si="87"/>
        <v>4.93</v>
      </c>
      <c r="E2789" s="30">
        <v>13572</v>
      </c>
      <c r="F2789" s="62" t="s">
        <v>12411</v>
      </c>
      <c r="G2789" s="3" t="s">
        <v>14311</v>
      </c>
      <c r="H2789" s="183">
        <v>1.9959514170040482</v>
      </c>
    </row>
    <row r="2790" spans="1:8">
      <c r="A2790" s="62">
        <v>2788</v>
      </c>
      <c r="B2790" s="3" t="s">
        <v>14428</v>
      </c>
      <c r="C2790" s="33" t="str">
        <f t="shared" si="86"/>
        <v>Yes</v>
      </c>
      <c r="D2790" s="30">
        <f t="shared" si="87"/>
        <v>0.63</v>
      </c>
      <c r="E2790" s="30">
        <v>1734</v>
      </c>
      <c r="F2790" s="62" t="s">
        <v>12411</v>
      </c>
      <c r="G2790" s="3" t="s">
        <v>14311</v>
      </c>
      <c r="H2790" s="183">
        <v>0.25506072874493924</v>
      </c>
    </row>
    <row r="2791" spans="1:8">
      <c r="A2791" s="62">
        <v>2789</v>
      </c>
      <c r="B2791" s="3" t="s">
        <v>14429</v>
      </c>
      <c r="C2791" s="33" t="str">
        <f t="shared" si="86"/>
        <v>Yes</v>
      </c>
      <c r="D2791" s="30">
        <f t="shared" si="87"/>
        <v>2.0700000000000003</v>
      </c>
      <c r="E2791" s="30">
        <v>5699</v>
      </c>
      <c r="F2791" s="62" t="s">
        <v>12411</v>
      </c>
      <c r="G2791" s="3" t="s">
        <v>14311</v>
      </c>
      <c r="H2791" s="183">
        <v>0.83805668016194335</v>
      </c>
    </row>
    <row r="2792" spans="1:8">
      <c r="A2792" s="62">
        <v>2790</v>
      </c>
      <c r="B2792" s="3" t="s">
        <v>14430</v>
      </c>
      <c r="C2792" s="33" t="str">
        <f t="shared" si="86"/>
        <v>No</v>
      </c>
      <c r="D2792" s="30">
        <f t="shared" si="87"/>
        <v>4.9400000000000004</v>
      </c>
      <c r="E2792" s="30">
        <v>13600</v>
      </c>
      <c r="F2792" s="62" t="s">
        <v>12411</v>
      </c>
      <c r="G2792" s="3" t="s">
        <v>14311</v>
      </c>
      <c r="H2792" s="183">
        <v>2</v>
      </c>
    </row>
    <row r="2793" spans="1:8">
      <c r="A2793" s="62">
        <v>2791</v>
      </c>
      <c r="B2793" s="199" t="s">
        <v>14431</v>
      </c>
      <c r="C2793" s="33" t="str">
        <f t="shared" si="86"/>
        <v>No</v>
      </c>
      <c r="D2793" s="30">
        <f t="shared" si="87"/>
        <v>4.9400000000000004</v>
      </c>
      <c r="E2793" s="30">
        <v>13600</v>
      </c>
      <c r="F2793" s="62" t="s">
        <v>11777</v>
      </c>
      <c r="G2793" s="3" t="s">
        <v>14311</v>
      </c>
      <c r="H2793" s="183">
        <v>2</v>
      </c>
    </row>
    <row r="2794" spans="1:8">
      <c r="A2794" s="62">
        <v>2792</v>
      </c>
      <c r="B2794" s="199" t="s">
        <v>14432</v>
      </c>
      <c r="C2794" s="33" t="str">
        <f t="shared" si="86"/>
        <v>No</v>
      </c>
      <c r="D2794" s="30">
        <f t="shared" si="87"/>
        <v>4.9400000000000004</v>
      </c>
      <c r="E2794" s="30">
        <v>13600</v>
      </c>
      <c r="F2794" s="62" t="s">
        <v>11772</v>
      </c>
      <c r="G2794" s="3" t="s">
        <v>14311</v>
      </c>
      <c r="H2794" s="183">
        <v>2</v>
      </c>
    </row>
    <row r="2795" spans="1:8">
      <c r="A2795" s="62">
        <v>2793</v>
      </c>
      <c r="B2795" s="3" t="s">
        <v>14433</v>
      </c>
      <c r="C2795" s="33" t="str">
        <f t="shared" si="86"/>
        <v>Yes</v>
      </c>
      <c r="D2795" s="30">
        <f t="shared" si="87"/>
        <v>2.38</v>
      </c>
      <c r="E2795" s="30">
        <v>6552</v>
      </c>
      <c r="F2795" s="62" t="s">
        <v>12411</v>
      </c>
      <c r="G2795" s="3" t="s">
        <v>14311</v>
      </c>
      <c r="H2795" s="183">
        <v>0.96356275303643713</v>
      </c>
    </row>
    <row r="2796" spans="1:8">
      <c r="A2796" s="62">
        <v>2794</v>
      </c>
      <c r="B2796" s="3" t="s">
        <v>14434</v>
      </c>
      <c r="C2796" s="33" t="str">
        <f t="shared" si="86"/>
        <v>Yes</v>
      </c>
      <c r="D2796" s="30">
        <f t="shared" si="87"/>
        <v>0.55000000000000004</v>
      </c>
      <c r="E2796" s="30">
        <v>1514</v>
      </c>
      <c r="F2796" s="62" t="s">
        <v>12411</v>
      </c>
      <c r="G2796" s="3" t="s">
        <v>14311</v>
      </c>
      <c r="H2796" s="183">
        <v>0.22267206477732793</v>
      </c>
    </row>
    <row r="2797" spans="1:8">
      <c r="A2797" s="62">
        <v>2795</v>
      </c>
      <c r="B2797" s="3" t="s">
        <v>14435</v>
      </c>
      <c r="C2797" s="33" t="str">
        <f t="shared" si="86"/>
        <v>Yes</v>
      </c>
      <c r="D2797" s="30">
        <f t="shared" si="87"/>
        <v>2.5100000000000002</v>
      </c>
      <c r="E2797" s="30">
        <v>6910</v>
      </c>
      <c r="F2797" s="62" t="s">
        <v>12411</v>
      </c>
      <c r="G2797" s="3" t="s">
        <v>14311</v>
      </c>
      <c r="H2797" s="183">
        <v>1.0161943319838056</v>
      </c>
    </row>
    <row r="2798" spans="1:8">
      <c r="A2798" s="62">
        <v>2796</v>
      </c>
      <c r="B2798" s="3" t="s">
        <v>14436</v>
      </c>
      <c r="C2798" s="33" t="str">
        <f t="shared" si="86"/>
        <v>Yes</v>
      </c>
      <c r="D2798" s="30">
        <f t="shared" si="87"/>
        <v>2.3199999999999998</v>
      </c>
      <c r="E2798" s="30">
        <v>6387</v>
      </c>
      <c r="F2798" s="62" t="s">
        <v>12411</v>
      </c>
      <c r="G2798" s="3" t="s">
        <v>14311</v>
      </c>
      <c r="H2798" s="183">
        <v>0.93927125506072862</v>
      </c>
    </row>
    <row r="2799" spans="1:8">
      <c r="A2799" s="62">
        <v>2797</v>
      </c>
      <c r="B2799" s="3" t="s">
        <v>14437</v>
      </c>
      <c r="C2799" s="33" t="str">
        <f t="shared" si="86"/>
        <v>No</v>
      </c>
      <c r="D2799" s="30">
        <f t="shared" si="87"/>
        <v>4.9400000000000004</v>
      </c>
      <c r="E2799" s="30">
        <v>13600</v>
      </c>
      <c r="F2799" s="62" t="s">
        <v>12411</v>
      </c>
      <c r="G2799" s="3" t="s">
        <v>14311</v>
      </c>
      <c r="H2799" s="183">
        <v>2</v>
      </c>
    </row>
    <row r="2800" spans="1:8">
      <c r="A2800" s="62">
        <v>2798</v>
      </c>
      <c r="B2800" s="3" t="s">
        <v>14438</v>
      </c>
      <c r="C2800" s="33" t="str">
        <f t="shared" si="86"/>
        <v>Yes</v>
      </c>
      <c r="D2800" s="30">
        <f t="shared" si="87"/>
        <v>1.99</v>
      </c>
      <c r="E2800" s="30">
        <v>5479</v>
      </c>
      <c r="F2800" s="62" t="s">
        <v>12411</v>
      </c>
      <c r="G2800" s="3" t="s">
        <v>14311</v>
      </c>
      <c r="H2800" s="183">
        <v>0.80566801619433193</v>
      </c>
    </row>
    <row r="2801" spans="1:8">
      <c r="A2801" s="62">
        <v>2799</v>
      </c>
      <c r="B2801" s="3" t="s">
        <v>14439</v>
      </c>
      <c r="C2801" s="33" t="str">
        <f t="shared" si="86"/>
        <v>No</v>
      </c>
      <c r="D2801" s="30">
        <f t="shared" si="87"/>
        <v>4.9400000000000004</v>
      </c>
      <c r="E2801" s="30">
        <v>13600</v>
      </c>
      <c r="F2801" s="62" t="s">
        <v>12411</v>
      </c>
      <c r="G2801" s="3" t="s">
        <v>14311</v>
      </c>
      <c r="H2801" s="183">
        <v>2</v>
      </c>
    </row>
    <row r="2802" spans="1:8">
      <c r="A2802" s="62">
        <v>2800</v>
      </c>
      <c r="B2802" s="3" t="s">
        <v>14440</v>
      </c>
      <c r="C2802" s="33" t="str">
        <f t="shared" si="86"/>
        <v>Yes</v>
      </c>
      <c r="D2802" s="30">
        <f t="shared" si="87"/>
        <v>2.2599999999999998</v>
      </c>
      <c r="E2802" s="30">
        <v>3111</v>
      </c>
      <c r="F2802" s="62" t="s">
        <v>12411</v>
      </c>
      <c r="G2802" s="3" t="s">
        <v>14311</v>
      </c>
      <c r="H2802" s="183">
        <v>0.91497975708502011</v>
      </c>
    </row>
    <row r="2803" spans="1:8">
      <c r="A2803" s="62">
        <v>2801</v>
      </c>
      <c r="B2803" s="3" t="s">
        <v>14441</v>
      </c>
      <c r="C2803" s="33" t="str">
        <f t="shared" si="86"/>
        <v>Yes</v>
      </c>
      <c r="D2803" s="30">
        <f t="shared" si="87"/>
        <v>1.33</v>
      </c>
      <c r="E2803" s="30">
        <v>3662</v>
      </c>
      <c r="F2803" s="62" t="s">
        <v>12411</v>
      </c>
      <c r="G2803" s="3" t="s">
        <v>14311</v>
      </c>
      <c r="H2803" s="183">
        <v>0.53846153846153844</v>
      </c>
    </row>
    <row r="2804" spans="1:8">
      <c r="A2804" s="62">
        <v>2802</v>
      </c>
      <c r="B2804" s="3" t="s">
        <v>14442</v>
      </c>
      <c r="C2804" s="33" t="str">
        <f t="shared" si="86"/>
        <v>Yes</v>
      </c>
      <c r="D2804" s="30">
        <f t="shared" si="87"/>
        <v>4.6500000000000004</v>
      </c>
      <c r="E2804" s="30">
        <v>12802</v>
      </c>
      <c r="F2804" s="62" t="s">
        <v>12411</v>
      </c>
      <c r="G2804" s="3" t="s">
        <v>14311</v>
      </c>
      <c r="H2804" s="183">
        <v>1.8825910931174088</v>
      </c>
    </row>
    <row r="2805" spans="1:8">
      <c r="A2805" s="62">
        <v>2803</v>
      </c>
      <c r="B2805" s="3" t="s">
        <v>14443</v>
      </c>
      <c r="C2805" s="33" t="str">
        <f t="shared" si="86"/>
        <v>Yes</v>
      </c>
      <c r="D2805" s="30">
        <f t="shared" si="87"/>
        <v>2.94</v>
      </c>
      <c r="E2805" s="30">
        <v>8094</v>
      </c>
      <c r="F2805" s="62" t="s">
        <v>12411</v>
      </c>
      <c r="G2805" s="3" t="s">
        <v>14311</v>
      </c>
      <c r="H2805" s="183">
        <v>1.1902834008097165</v>
      </c>
    </row>
    <row r="2806" spans="1:8">
      <c r="A2806" s="62">
        <v>2804</v>
      </c>
      <c r="B2806" s="3" t="s">
        <v>14444</v>
      </c>
      <c r="C2806" s="33" t="str">
        <f t="shared" si="86"/>
        <v>Yes</v>
      </c>
      <c r="D2806" s="30">
        <f t="shared" si="87"/>
        <v>1.99</v>
      </c>
      <c r="E2806" s="30">
        <v>5479</v>
      </c>
      <c r="F2806" s="62" t="s">
        <v>12411</v>
      </c>
      <c r="G2806" s="3" t="s">
        <v>14311</v>
      </c>
      <c r="H2806" s="183">
        <v>0.80566801619433193</v>
      </c>
    </row>
    <row r="2807" spans="1:8">
      <c r="A2807" s="62">
        <v>2805</v>
      </c>
      <c r="B2807" s="3" t="s">
        <v>14445</v>
      </c>
      <c r="C2807" s="33" t="str">
        <f t="shared" si="86"/>
        <v>Yes</v>
      </c>
      <c r="D2807" s="30">
        <f t="shared" si="87"/>
        <v>2.2599999999999998</v>
      </c>
      <c r="E2807" s="30">
        <v>6222</v>
      </c>
      <c r="F2807" s="62" t="s">
        <v>12411</v>
      </c>
      <c r="G2807" s="3" t="s">
        <v>14311</v>
      </c>
      <c r="H2807" s="183">
        <v>0.91497975708502011</v>
      </c>
    </row>
    <row r="2808" spans="1:8">
      <c r="A2808" s="62">
        <v>2806</v>
      </c>
      <c r="B2808" s="3" t="s">
        <v>14446</v>
      </c>
      <c r="C2808" s="33" t="str">
        <f t="shared" si="86"/>
        <v>Yes</v>
      </c>
      <c r="D2808" s="30">
        <f t="shared" si="87"/>
        <v>0.45999999999999996</v>
      </c>
      <c r="E2808" s="30">
        <v>1266</v>
      </c>
      <c r="F2808" s="62" t="s">
        <v>12411</v>
      </c>
      <c r="G2808" s="3" t="s">
        <v>14311</v>
      </c>
      <c r="H2808" s="183">
        <v>0.18623481781376516</v>
      </c>
    </row>
    <row r="2809" spans="1:8">
      <c r="A2809" s="62">
        <v>2807</v>
      </c>
      <c r="B2809" s="3" t="s">
        <v>14447</v>
      </c>
      <c r="C2809" s="33" t="str">
        <f t="shared" si="86"/>
        <v>Yes</v>
      </c>
      <c r="D2809" s="30">
        <f t="shared" si="87"/>
        <v>4.63</v>
      </c>
      <c r="E2809" s="30">
        <v>12747</v>
      </c>
      <c r="F2809" s="62" t="s">
        <v>12411</v>
      </c>
      <c r="G2809" s="3" t="s">
        <v>14311</v>
      </c>
      <c r="H2809" s="183">
        <v>1.8744939271255059</v>
      </c>
    </row>
    <row r="2810" spans="1:8">
      <c r="A2810" s="62">
        <v>2808</v>
      </c>
      <c r="B2810" s="3" t="s">
        <v>14448</v>
      </c>
      <c r="C2810" s="33" t="str">
        <f t="shared" si="86"/>
        <v>No</v>
      </c>
      <c r="D2810" s="30">
        <f t="shared" si="87"/>
        <v>4.9400000000000004</v>
      </c>
      <c r="E2810" s="30">
        <v>13600</v>
      </c>
      <c r="F2810" s="62" t="s">
        <v>12411</v>
      </c>
      <c r="G2810" s="3" t="s">
        <v>14311</v>
      </c>
      <c r="H2810" s="183">
        <v>2</v>
      </c>
    </row>
    <row r="2811" spans="1:8">
      <c r="A2811" s="62">
        <v>2809</v>
      </c>
      <c r="B2811" s="3" t="s">
        <v>14449</v>
      </c>
      <c r="C2811" s="33" t="str">
        <f t="shared" si="86"/>
        <v>Yes</v>
      </c>
      <c r="D2811" s="30">
        <f t="shared" si="87"/>
        <v>1.56</v>
      </c>
      <c r="E2811" s="30">
        <v>4295</v>
      </c>
      <c r="F2811" s="62" t="s">
        <v>12411</v>
      </c>
      <c r="G2811" s="3" t="s">
        <v>14311</v>
      </c>
      <c r="H2811" s="183">
        <v>0.63157894736842102</v>
      </c>
    </row>
    <row r="2812" spans="1:8">
      <c r="A2812" s="62">
        <v>2810</v>
      </c>
      <c r="B2812" s="3" t="s">
        <v>14450</v>
      </c>
      <c r="C2812" s="33" t="str">
        <f t="shared" si="86"/>
        <v>No</v>
      </c>
      <c r="D2812" s="30">
        <f t="shared" si="87"/>
        <v>4.9400000000000004</v>
      </c>
      <c r="E2812" s="30">
        <v>13600</v>
      </c>
      <c r="F2812" s="62" t="s">
        <v>12411</v>
      </c>
      <c r="G2812" s="3" t="s">
        <v>14311</v>
      </c>
      <c r="H2812" s="183">
        <v>2</v>
      </c>
    </row>
    <row r="2813" spans="1:8">
      <c r="A2813" s="62">
        <v>2811</v>
      </c>
      <c r="B2813" s="3" t="s">
        <v>14451</v>
      </c>
      <c r="C2813" s="33" t="str">
        <f t="shared" si="86"/>
        <v>Yes</v>
      </c>
      <c r="D2813" s="30">
        <f t="shared" si="87"/>
        <v>3.62</v>
      </c>
      <c r="E2813" s="30">
        <v>9966</v>
      </c>
      <c r="F2813" s="62" t="s">
        <v>12411</v>
      </c>
      <c r="G2813" s="3" t="s">
        <v>14311</v>
      </c>
      <c r="H2813" s="183">
        <v>1.4655870445344128</v>
      </c>
    </row>
    <row r="2814" spans="1:8">
      <c r="A2814" s="62">
        <v>2812</v>
      </c>
      <c r="B2814" s="3" t="s">
        <v>14452</v>
      </c>
      <c r="C2814" s="33" t="str">
        <f t="shared" si="86"/>
        <v>Yes</v>
      </c>
      <c r="D2814" s="30">
        <f t="shared" si="87"/>
        <v>3.62</v>
      </c>
      <c r="E2814" s="30">
        <v>9966</v>
      </c>
      <c r="F2814" s="62" t="s">
        <v>12411</v>
      </c>
      <c r="G2814" s="3" t="s">
        <v>14311</v>
      </c>
      <c r="H2814" s="183">
        <v>1.4655870445344128</v>
      </c>
    </row>
    <row r="2815" spans="1:8">
      <c r="A2815" s="62">
        <v>2813</v>
      </c>
      <c r="B2815" s="3" t="s">
        <v>14453</v>
      </c>
      <c r="C2815" s="33" t="str">
        <f t="shared" si="86"/>
        <v>Yes</v>
      </c>
      <c r="D2815" s="30">
        <f t="shared" si="87"/>
        <v>2.08</v>
      </c>
      <c r="E2815" s="30">
        <v>5726</v>
      </c>
      <c r="F2815" s="62" t="s">
        <v>12411</v>
      </c>
      <c r="G2815" s="3" t="s">
        <v>14311</v>
      </c>
      <c r="H2815" s="183">
        <v>0.84210526315789469</v>
      </c>
    </row>
    <row r="2816" spans="1:8">
      <c r="A2816" s="62">
        <v>2814</v>
      </c>
      <c r="B2816" s="3" t="s">
        <v>14454</v>
      </c>
      <c r="C2816" s="33" t="str">
        <f t="shared" si="86"/>
        <v>Yes</v>
      </c>
      <c r="D2816" s="30">
        <f t="shared" si="87"/>
        <v>1</v>
      </c>
      <c r="E2816" s="30">
        <v>2753</v>
      </c>
      <c r="F2816" s="62" t="s">
        <v>12411</v>
      </c>
      <c r="G2816" s="3" t="s">
        <v>14311</v>
      </c>
      <c r="H2816" s="183">
        <v>0.40485829959514169</v>
      </c>
    </row>
    <row r="2817" spans="1:8">
      <c r="A2817" s="62">
        <v>2815</v>
      </c>
      <c r="B2817" s="3" t="s">
        <v>14455</v>
      </c>
      <c r="C2817" s="33" t="str">
        <f t="shared" si="86"/>
        <v>No</v>
      </c>
      <c r="D2817" s="30">
        <f t="shared" si="87"/>
        <v>4.9400000000000004</v>
      </c>
      <c r="E2817" s="30">
        <v>13600</v>
      </c>
      <c r="F2817" s="62" t="s">
        <v>12411</v>
      </c>
      <c r="G2817" s="3" t="s">
        <v>14311</v>
      </c>
      <c r="H2817" s="183">
        <v>2</v>
      </c>
    </row>
    <row r="2818" spans="1:8">
      <c r="A2818" s="62">
        <v>2816</v>
      </c>
      <c r="B2818" s="3" t="s">
        <v>14456</v>
      </c>
      <c r="C2818" s="33" t="str">
        <f t="shared" si="86"/>
        <v>No</v>
      </c>
      <c r="D2818" s="30">
        <f t="shared" si="87"/>
        <v>4.9400000000000004</v>
      </c>
      <c r="E2818" s="30">
        <v>13600</v>
      </c>
      <c r="F2818" s="62" t="s">
        <v>12411</v>
      </c>
      <c r="G2818" s="3" t="s">
        <v>14311</v>
      </c>
      <c r="H2818" s="183">
        <v>2</v>
      </c>
    </row>
    <row r="2819" spans="1:8">
      <c r="A2819" s="62">
        <v>2817</v>
      </c>
      <c r="B2819" s="3" t="s">
        <v>14457</v>
      </c>
      <c r="C2819" s="33" t="str">
        <f t="shared" ref="C2819:C2882" si="88">IF(H2819=2,"No","Yes")</f>
        <v>No</v>
      </c>
      <c r="D2819" s="30">
        <f t="shared" si="87"/>
        <v>4.9400000000000004</v>
      </c>
      <c r="E2819" s="30">
        <v>13600</v>
      </c>
      <c r="F2819" s="62" t="s">
        <v>12411</v>
      </c>
      <c r="G2819" s="3" t="s">
        <v>14311</v>
      </c>
      <c r="H2819" s="183">
        <v>2</v>
      </c>
    </row>
    <row r="2820" spans="1:8">
      <c r="A2820" s="62">
        <v>2818</v>
      </c>
      <c r="B2820" s="3" t="s">
        <v>14458</v>
      </c>
      <c r="C2820" s="33" t="str">
        <f t="shared" si="88"/>
        <v>Yes</v>
      </c>
      <c r="D2820" s="30">
        <f t="shared" ref="D2820:D2883" si="89">H2820*2.47</f>
        <v>2.06</v>
      </c>
      <c r="E2820" s="30">
        <v>5671</v>
      </c>
      <c r="F2820" s="62" t="s">
        <v>12411</v>
      </c>
      <c r="G2820" s="3" t="s">
        <v>14311</v>
      </c>
      <c r="H2820" s="183">
        <v>0.83400809716599189</v>
      </c>
    </row>
    <row r="2821" spans="1:8">
      <c r="A2821" s="62">
        <v>2819</v>
      </c>
      <c r="B2821" s="199" t="s">
        <v>14459</v>
      </c>
      <c r="C2821" s="33" t="str">
        <f t="shared" si="88"/>
        <v>Yes</v>
      </c>
      <c r="D2821" s="30">
        <f t="shared" si="89"/>
        <v>3.12</v>
      </c>
      <c r="E2821" s="30">
        <v>8589</v>
      </c>
      <c r="F2821" s="62" t="s">
        <v>11772</v>
      </c>
      <c r="G2821" s="3" t="s">
        <v>14311</v>
      </c>
      <c r="H2821" s="183">
        <v>1.263157894736842</v>
      </c>
    </row>
    <row r="2822" spans="1:8">
      <c r="A2822" s="62">
        <v>2820</v>
      </c>
      <c r="B2822" s="3" t="s">
        <v>13951</v>
      </c>
      <c r="C2822" s="33" t="str">
        <f t="shared" si="88"/>
        <v>Yes</v>
      </c>
      <c r="D2822" s="30">
        <f t="shared" si="89"/>
        <v>3.19</v>
      </c>
      <c r="E2822" s="30">
        <v>8782</v>
      </c>
      <c r="F2822" s="62" t="s">
        <v>12411</v>
      </c>
      <c r="G2822" s="3" t="s">
        <v>14311</v>
      </c>
      <c r="H2822" s="183">
        <v>1.2914979757085019</v>
      </c>
    </row>
    <row r="2823" spans="1:8">
      <c r="A2823" s="62">
        <v>2821</v>
      </c>
      <c r="B2823" s="3" t="s">
        <v>14460</v>
      </c>
      <c r="C2823" s="33" t="str">
        <f t="shared" si="88"/>
        <v>No</v>
      </c>
      <c r="D2823" s="30">
        <f t="shared" si="89"/>
        <v>4.9400000000000004</v>
      </c>
      <c r="E2823" s="30">
        <v>13600</v>
      </c>
      <c r="F2823" s="62" t="s">
        <v>12411</v>
      </c>
      <c r="G2823" s="3" t="s">
        <v>14311</v>
      </c>
      <c r="H2823" s="183">
        <v>2</v>
      </c>
    </row>
    <row r="2824" spans="1:8">
      <c r="A2824" s="62">
        <v>2822</v>
      </c>
      <c r="B2824" s="3" t="s">
        <v>14461</v>
      </c>
      <c r="C2824" s="33" t="str">
        <f t="shared" si="88"/>
        <v>No</v>
      </c>
      <c r="D2824" s="30">
        <f t="shared" si="89"/>
        <v>4.9400000000000004</v>
      </c>
      <c r="E2824" s="30">
        <v>13600</v>
      </c>
      <c r="F2824" s="62" t="s">
        <v>12411</v>
      </c>
      <c r="G2824" s="3" t="s">
        <v>14311</v>
      </c>
      <c r="H2824" s="183">
        <v>2</v>
      </c>
    </row>
    <row r="2825" spans="1:8">
      <c r="A2825" s="62">
        <v>2823</v>
      </c>
      <c r="B2825" s="3" t="s">
        <v>14462</v>
      </c>
      <c r="C2825" s="33" t="str">
        <f t="shared" si="88"/>
        <v>No</v>
      </c>
      <c r="D2825" s="30">
        <f t="shared" si="89"/>
        <v>4.9400000000000004</v>
      </c>
      <c r="E2825" s="30">
        <v>13600</v>
      </c>
      <c r="F2825" s="62" t="s">
        <v>12411</v>
      </c>
      <c r="G2825" s="3" t="s">
        <v>14311</v>
      </c>
      <c r="H2825" s="183">
        <v>2</v>
      </c>
    </row>
    <row r="2826" spans="1:8">
      <c r="A2826" s="62">
        <v>2824</v>
      </c>
      <c r="B2826" s="3" t="s">
        <v>14462</v>
      </c>
      <c r="C2826" s="33" t="str">
        <f t="shared" si="88"/>
        <v>No</v>
      </c>
      <c r="D2826" s="30">
        <f t="shared" si="89"/>
        <v>4.9400000000000004</v>
      </c>
      <c r="E2826" s="30">
        <v>13600</v>
      </c>
      <c r="F2826" s="62" t="s">
        <v>12411</v>
      </c>
      <c r="G2826" s="3" t="s">
        <v>14311</v>
      </c>
      <c r="H2826" s="183">
        <v>2</v>
      </c>
    </row>
    <row r="2827" spans="1:8">
      <c r="A2827" s="62">
        <v>2825</v>
      </c>
      <c r="B2827" s="3" t="s">
        <v>14463</v>
      </c>
      <c r="C2827" s="33" t="str">
        <f t="shared" si="88"/>
        <v>Yes</v>
      </c>
      <c r="D2827" s="30">
        <f t="shared" si="89"/>
        <v>3.01</v>
      </c>
      <c r="E2827" s="30">
        <v>8287</v>
      </c>
      <c r="F2827" s="62" t="s">
        <v>12411</v>
      </c>
      <c r="G2827" s="3" t="s">
        <v>14311</v>
      </c>
      <c r="H2827" s="183">
        <v>1.2186234817813764</v>
      </c>
    </row>
    <row r="2828" spans="1:8">
      <c r="A2828" s="62">
        <v>2826</v>
      </c>
      <c r="B2828" s="3" t="s">
        <v>14464</v>
      </c>
      <c r="C2828" s="33" t="str">
        <f t="shared" si="88"/>
        <v>Yes</v>
      </c>
      <c r="D2828" s="30">
        <f t="shared" si="89"/>
        <v>4.5299999999999994</v>
      </c>
      <c r="E2828" s="30">
        <v>12471</v>
      </c>
      <c r="F2828" s="62" t="s">
        <v>12411</v>
      </c>
      <c r="G2828" s="3" t="s">
        <v>14311</v>
      </c>
      <c r="H2828" s="183">
        <v>1.8340080971659916</v>
      </c>
    </row>
    <row r="2829" spans="1:8">
      <c r="A2829" s="62">
        <v>2827</v>
      </c>
      <c r="B2829" s="3" t="s">
        <v>14465</v>
      </c>
      <c r="C2829" s="33" t="str">
        <f t="shared" si="88"/>
        <v>Yes</v>
      </c>
      <c r="D2829" s="30">
        <f t="shared" si="89"/>
        <v>4.79</v>
      </c>
      <c r="E2829" s="30">
        <v>13187</v>
      </c>
      <c r="F2829" s="62" t="s">
        <v>12411</v>
      </c>
      <c r="G2829" s="3" t="s">
        <v>14311</v>
      </c>
      <c r="H2829" s="183">
        <v>1.9392712550607285</v>
      </c>
    </row>
    <row r="2830" spans="1:8">
      <c r="A2830" s="62">
        <v>2828</v>
      </c>
      <c r="B2830" s="3" t="s">
        <v>14466</v>
      </c>
      <c r="C2830" s="33" t="str">
        <f t="shared" si="88"/>
        <v>Yes</v>
      </c>
      <c r="D2830" s="30">
        <f t="shared" si="89"/>
        <v>2.7199999999999998</v>
      </c>
      <c r="E2830" s="30">
        <v>7488</v>
      </c>
      <c r="F2830" s="62" t="s">
        <v>12411</v>
      </c>
      <c r="G2830" s="3" t="s">
        <v>14311</v>
      </c>
      <c r="H2830" s="183">
        <v>1.1012145748987852</v>
      </c>
    </row>
    <row r="2831" spans="1:8">
      <c r="A2831" s="62">
        <v>2829</v>
      </c>
      <c r="B2831" s="3" t="s">
        <v>14467</v>
      </c>
      <c r="C2831" s="33" t="str">
        <f t="shared" si="88"/>
        <v>Yes</v>
      </c>
      <c r="D2831" s="30">
        <f t="shared" si="89"/>
        <v>3.83</v>
      </c>
      <c r="E2831" s="30">
        <v>10544</v>
      </c>
      <c r="F2831" s="62" t="s">
        <v>12411</v>
      </c>
      <c r="G2831" s="3" t="s">
        <v>14311</v>
      </c>
      <c r="H2831" s="183">
        <v>1.5506072874493926</v>
      </c>
    </row>
    <row r="2832" spans="1:8">
      <c r="A2832" s="62">
        <v>2830</v>
      </c>
      <c r="B2832" s="3" t="s">
        <v>14468</v>
      </c>
      <c r="C2832" s="33" t="str">
        <f t="shared" si="88"/>
        <v>No</v>
      </c>
      <c r="D2832" s="30">
        <f t="shared" si="89"/>
        <v>4.9400000000000004</v>
      </c>
      <c r="E2832" s="30">
        <v>13600</v>
      </c>
      <c r="F2832" s="62" t="s">
        <v>12411</v>
      </c>
      <c r="G2832" s="3" t="s">
        <v>14311</v>
      </c>
      <c r="H2832" s="183">
        <v>2</v>
      </c>
    </row>
    <row r="2833" spans="1:8">
      <c r="A2833" s="62">
        <v>2831</v>
      </c>
      <c r="B2833" s="3" t="s">
        <v>14469</v>
      </c>
      <c r="C2833" s="33" t="str">
        <f t="shared" si="88"/>
        <v>Yes</v>
      </c>
      <c r="D2833" s="30">
        <f t="shared" si="89"/>
        <v>3.62</v>
      </c>
      <c r="E2833" s="30">
        <v>9966</v>
      </c>
      <c r="F2833" s="62" t="s">
        <v>12411</v>
      </c>
      <c r="G2833" s="3" t="s">
        <v>14311</v>
      </c>
      <c r="H2833" s="183">
        <v>1.4655870445344128</v>
      </c>
    </row>
    <row r="2834" spans="1:8">
      <c r="A2834" s="62">
        <v>2832</v>
      </c>
      <c r="B2834" s="3" t="s">
        <v>14470</v>
      </c>
      <c r="C2834" s="33" t="str">
        <f t="shared" si="88"/>
        <v>Yes</v>
      </c>
      <c r="D2834" s="30">
        <f t="shared" si="89"/>
        <v>4.3499999999999996</v>
      </c>
      <c r="E2834" s="30">
        <v>11976</v>
      </c>
      <c r="F2834" s="62" t="s">
        <v>12411</v>
      </c>
      <c r="G2834" s="3" t="s">
        <v>14311</v>
      </c>
      <c r="H2834" s="183">
        <v>1.761133603238866</v>
      </c>
    </row>
    <row r="2835" spans="1:8">
      <c r="A2835" s="62">
        <v>2833</v>
      </c>
      <c r="B2835" s="3" t="s">
        <v>14471</v>
      </c>
      <c r="C2835" s="33" t="str">
        <f t="shared" si="88"/>
        <v>Yes</v>
      </c>
      <c r="D2835" s="30">
        <f t="shared" si="89"/>
        <v>1.95</v>
      </c>
      <c r="E2835" s="30">
        <v>5368</v>
      </c>
      <c r="F2835" s="62" t="s">
        <v>12411</v>
      </c>
      <c r="G2835" s="3" t="s">
        <v>14311</v>
      </c>
      <c r="H2835" s="183">
        <v>0.78947368421052622</v>
      </c>
    </row>
    <row r="2836" spans="1:8">
      <c r="A2836" s="62">
        <v>2834</v>
      </c>
      <c r="B2836" s="3" t="s">
        <v>14472</v>
      </c>
      <c r="C2836" s="33" t="str">
        <f t="shared" si="88"/>
        <v>Yes</v>
      </c>
      <c r="D2836" s="30">
        <f t="shared" si="89"/>
        <v>3.99</v>
      </c>
      <c r="E2836" s="30">
        <v>10985</v>
      </c>
      <c r="F2836" s="62" t="s">
        <v>12411</v>
      </c>
      <c r="G2836" s="3" t="s">
        <v>14311</v>
      </c>
      <c r="H2836" s="183">
        <v>1.6153846153846154</v>
      </c>
    </row>
    <row r="2837" spans="1:8">
      <c r="A2837" s="62">
        <v>2835</v>
      </c>
      <c r="B2837" s="3" t="s">
        <v>14473</v>
      </c>
      <c r="C2837" s="33" t="str">
        <f t="shared" si="88"/>
        <v>Yes</v>
      </c>
      <c r="D2837" s="30">
        <f t="shared" si="89"/>
        <v>2.38</v>
      </c>
      <c r="E2837" s="30">
        <v>6552</v>
      </c>
      <c r="F2837" s="62" t="s">
        <v>12411</v>
      </c>
      <c r="G2837" s="3" t="s">
        <v>14311</v>
      </c>
      <c r="H2837" s="183">
        <v>0.96356275303643713</v>
      </c>
    </row>
    <row r="2838" spans="1:8">
      <c r="A2838" s="62">
        <v>2836</v>
      </c>
      <c r="B2838" s="3" t="s">
        <v>14474</v>
      </c>
      <c r="C2838" s="33" t="str">
        <f t="shared" si="88"/>
        <v>Yes</v>
      </c>
      <c r="D2838" s="30">
        <f t="shared" si="89"/>
        <v>4.5299999999999994</v>
      </c>
      <c r="E2838" s="30">
        <v>12471</v>
      </c>
      <c r="F2838" s="62" t="s">
        <v>12411</v>
      </c>
      <c r="G2838" s="3" t="s">
        <v>14311</v>
      </c>
      <c r="H2838" s="183">
        <v>1.8340080971659916</v>
      </c>
    </row>
    <row r="2839" spans="1:8">
      <c r="A2839" s="62">
        <v>2837</v>
      </c>
      <c r="B2839" s="3" t="s">
        <v>14475</v>
      </c>
      <c r="C2839" s="33" t="str">
        <f t="shared" si="88"/>
        <v>No</v>
      </c>
      <c r="D2839" s="30">
        <f t="shared" si="89"/>
        <v>4.9400000000000004</v>
      </c>
      <c r="E2839" s="30">
        <v>13600</v>
      </c>
      <c r="F2839" s="62" t="s">
        <v>12411</v>
      </c>
      <c r="G2839" s="3" t="s">
        <v>14311</v>
      </c>
      <c r="H2839" s="183">
        <v>2</v>
      </c>
    </row>
    <row r="2840" spans="1:8">
      <c r="A2840" s="62">
        <v>2838</v>
      </c>
      <c r="B2840" s="3" t="s">
        <v>14476</v>
      </c>
      <c r="C2840" s="33" t="str">
        <f t="shared" si="88"/>
        <v>No</v>
      </c>
      <c r="D2840" s="30">
        <f t="shared" si="89"/>
        <v>4.9400000000000004</v>
      </c>
      <c r="E2840" s="30">
        <v>13600</v>
      </c>
      <c r="F2840" s="62" t="s">
        <v>12411</v>
      </c>
      <c r="G2840" s="3" t="s">
        <v>14311</v>
      </c>
      <c r="H2840" s="183">
        <v>2</v>
      </c>
    </row>
    <row r="2841" spans="1:8">
      <c r="A2841" s="62">
        <v>2839</v>
      </c>
      <c r="B2841" s="3" t="s">
        <v>14477</v>
      </c>
      <c r="C2841" s="33" t="str">
        <f t="shared" si="88"/>
        <v>Yes</v>
      </c>
      <c r="D2841" s="30">
        <f t="shared" si="89"/>
        <v>3.4699999999999998</v>
      </c>
      <c r="E2841" s="30">
        <v>9553</v>
      </c>
      <c r="F2841" s="62" t="s">
        <v>12411</v>
      </c>
      <c r="G2841" s="3" t="s">
        <v>14311</v>
      </c>
      <c r="H2841" s="183">
        <v>1.4048582995951415</v>
      </c>
    </row>
    <row r="2842" spans="1:8">
      <c r="A2842" s="62">
        <v>2840</v>
      </c>
      <c r="B2842" s="3" t="s">
        <v>14478</v>
      </c>
      <c r="C2842" s="33" t="str">
        <f t="shared" si="88"/>
        <v>No</v>
      </c>
      <c r="D2842" s="30">
        <f t="shared" si="89"/>
        <v>4.9400000000000004</v>
      </c>
      <c r="E2842" s="30">
        <v>13600</v>
      </c>
      <c r="F2842" s="62" t="s">
        <v>12411</v>
      </c>
      <c r="G2842" s="3" t="s">
        <v>14311</v>
      </c>
      <c r="H2842" s="183">
        <v>2</v>
      </c>
    </row>
    <row r="2843" spans="1:8">
      <c r="A2843" s="62">
        <v>2841</v>
      </c>
      <c r="B2843" s="3" t="s">
        <v>14479</v>
      </c>
      <c r="C2843" s="33" t="str">
        <f t="shared" si="88"/>
        <v>No</v>
      </c>
      <c r="D2843" s="30">
        <f t="shared" si="89"/>
        <v>4.9400000000000004</v>
      </c>
      <c r="E2843" s="30">
        <v>13600</v>
      </c>
      <c r="F2843" s="62" t="s">
        <v>12411</v>
      </c>
      <c r="G2843" s="3" t="s">
        <v>14311</v>
      </c>
      <c r="H2843" s="183">
        <v>2</v>
      </c>
    </row>
    <row r="2844" spans="1:8">
      <c r="A2844" s="62">
        <v>2842</v>
      </c>
      <c r="B2844" s="3" t="s">
        <v>14480</v>
      </c>
      <c r="C2844" s="33" t="str">
        <f t="shared" si="88"/>
        <v>No</v>
      </c>
      <c r="D2844" s="30">
        <f t="shared" si="89"/>
        <v>4.9400000000000004</v>
      </c>
      <c r="E2844" s="30">
        <v>13600</v>
      </c>
      <c r="F2844" s="62" t="s">
        <v>12411</v>
      </c>
      <c r="G2844" s="3" t="s">
        <v>14311</v>
      </c>
      <c r="H2844" s="183">
        <v>2</v>
      </c>
    </row>
    <row r="2845" spans="1:8">
      <c r="A2845" s="62">
        <v>2843</v>
      </c>
      <c r="B2845" s="195" t="s">
        <v>12357</v>
      </c>
      <c r="C2845" s="33" t="str">
        <f t="shared" si="88"/>
        <v>No</v>
      </c>
      <c r="D2845" s="30">
        <f t="shared" si="89"/>
        <v>4.9400000000000004</v>
      </c>
      <c r="E2845" s="30">
        <v>13600</v>
      </c>
      <c r="F2845" s="62" t="s">
        <v>12411</v>
      </c>
      <c r="G2845" s="3" t="s">
        <v>14311</v>
      </c>
      <c r="H2845" s="183">
        <v>2</v>
      </c>
    </row>
    <row r="2846" spans="1:8">
      <c r="A2846" s="62">
        <v>2844</v>
      </c>
      <c r="B2846" s="3" t="s">
        <v>14481</v>
      </c>
      <c r="C2846" s="33" t="str">
        <f t="shared" si="88"/>
        <v>No</v>
      </c>
      <c r="D2846" s="30">
        <f t="shared" si="89"/>
        <v>4.9400000000000004</v>
      </c>
      <c r="E2846" s="30">
        <v>13600</v>
      </c>
      <c r="F2846" s="62" t="s">
        <v>12411</v>
      </c>
      <c r="G2846" s="3" t="s">
        <v>14311</v>
      </c>
      <c r="H2846" s="183">
        <v>2</v>
      </c>
    </row>
    <row r="2847" spans="1:8">
      <c r="A2847" s="62">
        <v>2845</v>
      </c>
      <c r="B2847" s="3" t="s">
        <v>14482</v>
      </c>
      <c r="C2847" s="33" t="str">
        <f t="shared" si="88"/>
        <v>No</v>
      </c>
      <c r="D2847" s="30">
        <f t="shared" si="89"/>
        <v>4.9400000000000004</v>
      </c>
      <c r="E2847" s="30">
        <v>13600</v>
      </c>
      <c r="F2847" s="62" t="s">
        <v>12411</v>
      </c>
      <c r="G2847" s="3" t="s">
        <v>14311</v>
      </c>
      <c r="H2847" s="183">
        <v>2</v>
      </c>
    </row>
    <row r="2848" spans="1:8">
      <c r="A2848" s="62">
        <v>2846</v>
      </c>
      <c r="B2848" s="3" t="s">
        <v>14483</v>
      </c>
      <c r="C2848" s="33" t="str">
        <f t="shared" si="88"/>
        <v>Yes</v>
      </c>
      <c r="D2848" s="30">
        <f t="shared" si="89"/>
        <v>4.25</v>
      </c>
      <c r="E2848" s="30">
        <v>11700</v>
      </c>
      <c r="F2848" s="62" t="s">
        <v>12411</v>
      </c>
      <c r="G2848" s="3" t="s">
        <v>14311</v>
      </c>
      <c r="H2848" s="183">
        <v>1.7206477732793521</v>
      </c>
    </row>
    <row r="2849" spans="1:8">
      <c r="A2849" s="62">
        <v>2847</v>
      </c>
      <c r="B2849" s="3" t="s">
        <v>14484</v>
      </c>
      <c r="C2849" s="33" t="str">
        <f t="shared" si="88"/>
        <v>Yes</v>
      </c>
      <c r="D2849" s="30">
        <f t="shared" si="89"/>
        <v>1</v>
      </c>
      <c r="E2849" s="30">
        <v>2753</v>
      </c>
      <c r="F2849" s="62" t="s">
        <v>12411</v>
      </c>
      <c r="G2849" s="3" t="s">
        <v>14311</v>
      </c>
      <c r="H2849" s="183">
        <v>0.40485829959514169</v>
      </c>
    </row>
    <row r="2850" spans="1:8">
      <c r="A2850" s="62">
        <v>2848</v>
      </c>
      <c r="B2850" s="3" t="s">
        <v>14485</v>
      </c>
      <c r="C2850" s="33" t="str">
        <f t="shared" si="88"/>
        <v>Yes</v>
      </c>
      <c r="D2850" s="30">
        <f t="shared" si="89"/>
        <v>4.93</v>
      </c>
      <c r="E2850" s="30">
        <v>13572</v>
      </c>
      <c r="F2850" s="62" t="s">
        <v>12411</v>
      </c>
      <c r="G2850" s="3" t="s">
        <v>14311</v>
      </c>
      <c r="H2850" s="183">
        <v>1.9959514170040482</v>
      </c>
    </row>
    <row r="2851" spans="1:8">
      <c r="A2851" s="62">
        <v>2849</v>
      </c>
      <c r="B2851" s="3" t="s">
        <v>14486</v>
      </c>
      <c r="C2851" s="33" t="str">
        <f t="shared" si="88"/>
        <v>Yes</v>
      </c>
      <c r="D2851" s="30">
        <f t="shared" si="89"/>
        <v>2.6500000000000004</v>
      </c>
      <c r="E2851" s="30">
        <v>7296</v>
      </c>
      <c r="F2851" s="62" t="s">
        <v>12411</v>
      </c>
      <c r="G2851" s="3" t="s">
        <v>14311</v>
      </c>
      <c r="H2851" s="183">
        <v>1.0728744939271255</v>
      </c>
    </row>
    <row r="2852" spans="1:8">
      <c r="A2852" s="62">
        <v>2850</v>
      </c>
      <c r="B2852" s="3" t="s">
        <v>14487</v>
      </c>
      <c r="C2852" s="33" t="str">
        <f t="shared" si="88"/>
        <v>No</v>
      </c>
      <c r="D2852" s="30">
        <f t="shared" si="89"/>
        <v>4.9400000000000004</v>
      </c>
      <c r="E2852" s="30">
        <v>13600</v>
      </c>
      <c r="F2852" s="62" t="s">
        <v>12411</v>
      </c>
      <c r="G2852" s="3" t="s">
        <v>14311</v>
      </c>
      <c r="H2852" s="183">
        <v>2</v>
      </c>
    </row>
    <row r="2853" spans="1:8">
      <c r="A2853" s="62">
        <v>2851</v>
      </c>
      <c r="B2853" s="3" t="s">
        <v>14488</v>
      </c>
      <c r="C2853" s="33" t="str">
        <f t="shared" si="88"/>
        <v>Yes</v>
      </c>
      <c r="D2853" s="30">
        <f t="shared" si="89"/>
        <v>1.21</v>
      </c>
      <c r="E2853" s="30">
        <v>3331</v>
      </c>
      <c r="F2853" s="62" t="s">
        <v>12411</v>
      </c>
      <c r="G2853" s="3" t="s">
        <v>14311</v>
      </c>
      <c r="H2853" s="183">
        <v>0.48987854251012142</v>
      </c>
    </row>
    <row r="2854" spans="1:8">
      <c r="A2854" s="62">
        <v>2852</v>
      </c>
      <c r="B2854" s="3" t="s">
        <v>14488</v>
      </c>
      <c r="C2854" s="33" t="str">
        <f t="shared" si="88"/>
        <v>Yes</v>
      </c>
      <c r="D2854" s="30">
        <f t="shared" si="89"/>
        <v>2.2599999999999998</v>
      </c>
      <c r="E2854" s="30">
        <v>6222</v>
      </c>
      <c r="F2854" s="62" t="s">
        <v>12411</v>
      </c>
      <c r="G2854" s="3" t="s">
        <v>14311</v>
      </c>
      <c r="H2854" s="183">
        <v>0.91497975708502011</v>
      </c>
    </row>
    <row r="2855" spans="1:8">
      <c r="A2855" s="62">
        <v>2853</v>
      </c>
      <c r="B2855" s="3" t="s">
        <v>14489</v>
      </c>
      <c r="C2855" s="33" t="str">
        <f t="shared" si="88"/>
        <v>Yes</v>
      </c>
      <c r="D2855" s="30">
        <f t="shared" si="89"/>
        <v>1.04</v>
      </c>
      <c r="E2855" s="30">
        <v>2863</v>
      </c>
      <c r="F2855" s="62" t="s">
        <v>12411</v>
      </c>
      <c r="G2855" s="3" t="s">
        <v>14311</v>
      </c>
      <c r="H2855" s="183">
        <v>0.42105263157894735</v>
      </c>
    </row>
    <row r="2856" spans="1:8">
      <c r="A2856" s="62">
        <v>2854</v>
      </c>
      <c r="B2856" s="3" t="s">
        <v>14490</v>
      </c>
      <c r="C2856" s="33" t="str">
        <f t="shared" si="88"/>
        <v>Yes</v>
      </c>
      <c r="D2856" s="30">
        <f t="shared" si="89"/>
        <v>1.9900000000000002</v>
      </c>
      <c r="E2856" s="30">
        <v>5479</v>
      </c>
      <c r="F2856" s="62" t="s">
        <v>12411</v>
      </c>
      <c r="G2856" s="3" t="s">
        <v>14311</v>
      </c>
      <c r="H2856" s="183">
        <v>0.80566801619433204</v>
      </c>
    </row>
    <row r="2857" spans="1:8">
      <c r="A2857" s="62">
        <v>2855</v>
      </c>
      <c r="B2857" s="199" t="s">
        <v>14491</v>
      </c>
      <c r="C2857" s="33" t="str">
        <f t="shared" si="88"/>
        <v>No</v>
      </c>
      <c r="D2857" s="30">
        <f t="shared" si="89"/>
        <v>4.9400000000000004</v>
      </c>
      <c r="E2857" s="30">
        <v>13600</v>
      </c>
      <c r="F2857" s="62" t="s">
        <v>11772</v>
      </c>
      <c r="G2857" s="3" t="s">
        <v>14311</v>
      </c>
      <c r="H2857" s="183">
        <v>2</v>
      </c>
    </row>
    <row r="2858" spans="1:8">
      <c r="A2858" s="62">
        <v>2856</v>
      </c>
      <c r="B2858" s="3" t="s">
        <v>14492</v>
      </c>
      <c r="C2858" s="33" t="str">
        <f t="shared" si="88"/>
        <v>Yes</v>
      </c>
      <c r="D2858" s="30">
        <f t="shared" si="89"/>
        <v>1.3</v>
      </c>
      <c r="E2858" s="30">
        <v>3579</v>
      </c>
      <c r="F2858" s="62" t="s">
        <v>12411</v>
      </c>
      <c r="G2858" s="3" t="s">
        <v>14311</v>
      </c>
      <c r="H2858" s="183">
        <v>0.52631578947368418</v>
      </c>
    </row>
    <row r="2859" spans="1:8">
      <c r="A2859" s="62">
        <v>2857</v>
      </c>
      <c r="B2859" s="3" t="s">
        <v>14493</v>
      </c>
      <c r="C2859" s="33" t="str">
        <f t="shared" si="88"/>
        <v>Yes</v>
      </c>
      <c r="D2859" s="30">
        <f t="shared" si="89"/>
        <v>3.7399999999999998</v>
      </c>
      <c r="E2859" s="30">
        <v>10296</v>
      </c>
      <c r="F2859" s="62" t="s">
        <v>12411</v>
      </c>
      <c r="G2859" s="3" t="s">
        <v>14311</v>
      </c>
      <c r="H2859" s="183">
        <v>1.5141700404858298</v>
      </c>
    </row>
    <row r="2860" spans="1:8">
      <c r="A2860" s="62">
        <v>2858</v>
      </c>
      <c r="B2860" s="3" t="s">
        <v>14494</v>
      </c>
      <c r="C2860" s="33" t="str">
        <f t="shared" si="88"/>
        <v>Yes</v>
      </c>
      <c r="D2860" s="30">
        <f t="shared" si="89"/>
        <v>1.4</v>
      </c>
      <c r="E2860" s="30">
        <v>3854</v>
      </c>
      <c r="F2860" s="62" t="s">
        <v>12411</v>
      </c>
      <c r="G2860" s="3" t="s">
        <v>14311</v>
      </c>
      <c r="H2860" s="183">
        <v>0.56680161943319829</v>
      </c>
    </row>
    <row r="2861" spans="1:8">
      <c r="A2861" s="62">
        <v>2859</v>
      </c>
      <c r="B2861" s="3" t="s">
        <v>14495</v>
      </c>
      <c r="C2861" s="33" t="str">
        <f t="shared" si="88"/>
        <v>Yes</v>
      </c>
      <c r="D2861" s="30">
        <f t="shared" si="89"/>
        <v>2.2199999999999998</v>
      </c>
      <c r="E2861" s="30">
        <v>6112</v>
      </c>
      <c r="F2861" s="62" t="s">
        <v>12411</v>
      </c>
      <c r="G2861" s="3" t="s">
        <v>14311</v>
      </c>
      <c r="H2861" s="183">
        <v>0.8987854251012144</v>
      </c>
    </row>
    <row r="2862" spans="1:8">
      <c r="A2862" s="62">
        <v>2860</v>
      </c>
      <c r="B2862" s="3" t="s">
        <v>14496</v>
      </c>
      <c r="C2862" s="33" t="str">
        <f t="shared" si="88"/>
        <v>No</v>
      </c>
      <c r="D2862" s="30">
        <f t="shared" si="89"/>
        <v>4.9400000000000004</v>
      </c>
      <c r="E2862" s="30">
        <v>13600</v>
      </c>
      <c r="F2862" s="62" t="s">
        <v>12411</v>
      </c>
      <c r="G2862" s="3" t="s">
        <v>14311</v>
      </c>
      <c r="H2862" s="183">
        <v>2</v>
      </c>
    </row>
    <row r="2863" spans="1:8">
      <c r="A2863" s="62">
        <v>2861</v>
      </c>
      <c r="B2863" s="3" t="s">
        <v>14497</v>
      </c>
      <c r="C2863" s="33" t="str">
        <f t="shared" si="88"/>
        <v>Yes</v>
      </c>
      <c r="D2863" s="30">
        <f t="shared" si="89"/>
        <v>2.73</v>
      </c>
      <c r="E2863" s="30">
        <v>7516</v>
      </c>
      <c r="F2863" s="62" t="s">
        <v>12411</v>
      </c>
      <c r="G2863" s="3" t="s">
        <v>14311</v>
      </c>
      <c r="H2863" s="183">
        <v>1.1052631578947367</v>
      </c>
    </row>
    <row r="2864" spans="1:8">
      <c r="A2864" s="62">
        <v>2862</v>
      </c>
      <c r="B2864" s="3" t="s">
        <v>14498</v>
      </c>
      <c r="C2864" s="33" t="str">
        <f t="shared" si="88"/>
        <v>Yes</v>
      </c>
      <c r="D2864" s="30">
        <f t="shared" si="89"/>
        <v>1.01</v>
      </c>
      <c r="E2864" s="30">
        <v>2781</v>
      </c>
      <c r="F2864" s="62" t="s">
        <v>12411</v>
      </c>
      <c r="G2864" s="3" t="s">
        <v>14311</v>
      </c>
      <c r="H2864" s="183">
        <v>0.40890688259109309</v>
      </c>
    </row>
    <row r="2865" spans="1:8">
      <c r="A2865" s="62">
        <v>2863</v>
      </c>
      <c r="B2865" s="3" t="s">
        <v>14499</v>
      </c>
      <c r="C2865" s="33" t="str">
        <f t="shared" si="88"/>
        <v>Yes</v>
      </c>
      <c r="D2865" s="30">
        <f t="shared" si="89"/>
        <v>3</v>
      </c>
      <c r="E2865" s="30">
        <v>8259</v>
      </c>
      <c r="F2865" s="62" t="s">
        <v>12411</v>
      </c>
      <c r="G2865" s="3" t="s">
        <v>14311</v>
      </c>
      <c r="H2865" s="183">
        <v>1.214574898785425</v>
      </c>
    </row>
    <row r="2866" spans="1:8">
      <c r="A2866" s="62">
        <v>2864</v>
      </c>
      <c r="B2866" s="3" t="s">
        <v>14500</v>
      </c>
      <c r="C2866" s="33" t="str">
        <f t="shared" si="88"/>
        <v>Yes</v>
      </c>
      <c r="D2866" s="30">
        <f t="shared" si="89"/>
        <v>2.5300000000000002</v>
      </c>
      <c r="E2866" s="30">
        <v>6965</v>
      </c>
      <c r="F2866" s="62" t="s">
        <v>12411</v>
      </c>
      <c r="G2866" s="3" t="s">
        <v>14311</v>
      </c>
      <c r="H2866" s="183">
        <v>1.0242914979757085</v>
      </c>
    </row>
    <row r="2867" spans="1:8">
      <c r="A2867" s="62">
        <v>2865</v>
      </c>
      <c r="B2867" s="3" t="s">
        <v>14501</v>
      </c>
      <c r="C2867" s="33" t="str">
        <f t="shared" si="88"/>
        <v>No</v>
      </c>
      <c r="D2867" s="30">
        <f t="shared" si="89"/>
        <v>4.9400000000000004</v>
      </c>
      <c r="E2867" s="30">
        <v>13600</v>
      </c>
      <c r="F2867" s="62" t="s">
        <v>12411</v>
      </c>
      <c r="G2867" s="3" t="s">
        <v>14311</v>
      </c>
      <c r="H2867" s="183">
        <v>2</v>
      </c>
    </row>
    <row r="2868" spans="1:8">
      <c r="A2868" s="62">
        <v>2866</v>
      </c>
      <c r="B2868" s="3" t="s">
        <v>14502</v>
      </c>
      <c r="C2868" s="33" t="str">
        <f t="shared" si="88"/>
        <v>Yes</v>
      </c>
      <c r="D2868" s="30">
        <f t="shared" si="89"/>
        <v>1.25</v>
      </c>
      <c r="E2868" s="30">
        <v>3441</v>
      </c>
      <c r="F2868" s="62" t="s">
        <v>12411</v>
      </c>
      <c r="G2868" s="3" t="s">
        <v>14311</v>
      </c>
      <c r="H2868" s="183">
        <v>0.50607287449392713</v>
      </c>
    </row>
    <row r="2869" spans="1:8">
      <c r="A2869" s="62">
        <v>2867</v>
      </c>
      <c r="B2869" s="3" t="s">
        <v>14503</v>
      </c>
      <c r="C2869" s="33" t="str">
        <f t="shared" si="88"/>
        <v>Yes</v>
      </c>
      <c r="D2869" s="30">
        <f t="shared" si="89"/>
        <v>3.1100000000000003</v>
      </c>
      <c r="E2869" s="30">
        <v>8562</v>
      </c>
      <c r="F2869" s="62" t="s">
        <v>12411</v>
      </c>
      <c r="G2869" s="3" t="s">
        <v>14311</v>
      </c>
      <c r="H2869" s="183">
        <v>1.2591093117408907</v>
      </c>
    </row>
    <row r="2870" spans="1:8">
      <c r="A2870" s="62">
        <v>2868</v>
      </c>
      <c r="B2870" s="3" t="s">
        <v>14504</v>
      </c>
      <c r="C2870" s="33" t="str">
        <f t="shared" si="88"/>
        <v>Yes</v>
      </c>
      <c r="D2870" s="30">
        <f t="shared" si="89"/>
        <v>2</v>
      </c>
      <c r="E2870" s="30">
        <v>5506</v>
      </c>
      <c r="F2870" s="62" t="s">
        <v>12411</v>
      </c>
      <c r="G2870" s="3" t="s">
        <v>14311</v>
      </c>
      <c r="H2870" s="183">
        <v>0.80971659919028338</v>
      </c>
    </row>
    <row r="2871" spans="1:8">
      <c r="A2871" s="62">
        <v>2869</v>
      </c>
      <c r="B2871" s="3" t="s">
        <v>14505</v>
      </c>
      <c r="C2871" s="33" t="str">
        <f t="shared" si="88"/>
        <v>No</v>
      </c>
      <c r="D2871" s="30">
        <f t="shared" si="89"/>
        <v>4.9400000000000004</v>
      </c>
      <c r="E2871" s="30">
        <v>13600</v>
      </c>
      <c r="F2871" s="62" t="s">
        <v>12411</v>
      </c>
      <c r="G2871" s="3" t="s">
        <v>14311</v>
      </c>
      <c r="H2871" s="183">
        <v>2</v>
      </c>
    </row>
    <row r="2872" spans="1:8">
      <c r="A2872" s="62">
        <v>2870</v>
      </c>
      <c r="B2872" s="3" t="s">
        <v>14506</v>
      </c>
      <c r="C2872" s="33" t="str">
        <f t="shared" si="88"/>
        <v>Yes</v>
      </c>
      <c r="D2872" s="30">
        <f t="shared" si="89"/>
        <v>1.37</v>
      </c>
      <c r="E2872" s="30">
        <v>3772</v>
      </c>
      <c r="F2872" s="62" t="s">
        <v>12411</v>
      </c>
      <c r="G2872" s="3" t="s">
        <v>14311</v>
      </c>
      <c r="H2872" s="183">
        <v>0.55465587044534415</v>
      </c>
    </row>
    <row r="2873" spans="1:8">
      <c r="A2873" s="62">
        <v>2871</v>
      </c>
      <c r="B2873" s="3" t="s">
        <v>13753</v>
      </c>
      <c r="C2873" s="33" t="str">
        <f t="shared" si="88"/>
        <v>Yes</v>
      </c>
      <c r="D2873" s="30">
        <f t="shared" si="89"/>
        <v>1.1000000000000001</v>
      </c>
      <c r="E2873" s="30">
        <v>3028</v>
      </c>
      <c r="F2873" s="62" t="s">
        <v>12411</v>
      </c>
      <c r="G2873" s="3" t="s">
        <v>14311</v>
      </c>
      <c r="H2873" s="183">
        <v>0.44534412955465585</v>
      </c>
    </row>
    <row r="2874" spans="1:8">
      <c r="A2874" s="62">
        <v>2872</v>
      </c>
      <c r="B2874" s="3" t="s">
        <v>14507</v>
      </c>
      <c r="C2874" s="33" t="str">
        <f t="shared" si="88"/>
        <v>Yes</v>
      </c>
      <c r="D2874" s="30">
        <f t="shared" si="89"/>
        <v>2.7399999999999998</v>
      </c>
      <c r="E2874" s="30">
        <v>7543</v>
      </c>
      <c r="F2874" s="62" t="s">
        <v>12411</v>
      </c>
      <c r="G2874" s="3" t="s">
        <v>14311</v>
      </c>
      <c r="H2874" s="183">
        <v>1.1093117408906881</v>
      </c>
    </row>
    <row r="2875" spans="1:8">
      <c r="A2875" s="62">
        <v>2873</v>
      </c>
      <c r="B2875" s="3" t="s">
        <v>14508</v>
      </c>
      <c r="C2875" s="33" t="str">
        <f t="shared" si="88"/>
        <v>Yes</v>
      </c>
      <c r="D2875" s="30">
        <f t="shared" si="89"/>
        <v>3.71</v>
      </c>
      <c r="E2875" s="30">
        <v>10214</v>
      </c>
      <c r="F2875" s="62" t="s">
        <v>12411</v>
      </c>
      <c r="G2875" s="3" t="s">
        <v>14311</v>
      </c>
      <c r="H2875" s="183">
        <v>1.5020242914979756</v>
      </c>
    </row>
    <row r="2876" spans="1:8">
      <c r="A2876" s="62">
        <v>2874</v>
      </c>
      <c r="B2876" s="3" t="s">
        <v>14509</v>
      </c>
      <c r="C2876" s="33" t="str">
        <f t="shared" si="88"/>
        <v>No</v>
      </c>
      <c r="D2876" s="30">
        <f t="shared" si="89"/>
        <v>4.9400000000000004</v>
      </c>
      <c r="E2876" s="30">
        <v>13600</v>
      </c>
      <c r="F2876" s="62" t="s">
        <v>12411</v>
      </c>
      <c r="G2876" s="3" t="s">
        <v>14311</v>
      </c>
      <c r="H2876" s="183">
        <v>2</v>
      </c>
    </row>
    <row r="2877" spans="1:8">
      <c r="A2877" s="62">
        <v>2875</v>
      </c>
      <c r="B2877" s="3" t="s">
        <v>14510</v>
      </c>
      <c r="C2877" s="33" t="str">
        <f t="shared" si="88"/>
        <v>Yes</v>
      </c>
      <c r="D2877" s="30">
        <f t="shared" si="89"/>
        <v>3.71</v>
      </c>
      <c r="E2877" s="30">
        <v>10214</v>
      </c>
      <c r="F2877" s="62" t="s">
        <v>12411</v>
      </c>
      <c r="G2877" s="3" t="s">
        <v>14311</v>
      </c>
      <c r="H2877" s="183">
        <v>1.5020242914979756</v>
      </c>
    </row>
    <row r="2878" spans="1:8">
      <c r="A2878" s="62">
        <v>2876</v>
      </c>
      <c r="B2878" s="3" t="s">
        <v>13579</v>
      </c>
      <c r="C2878" s="33" t="str">
        <f t="shared" si="88"/>
        <v>Yes</v>
      </c>
      <c r="D2878" s="30">
        <f t="shared" si="89"/>
        <v>1.26</v>
      </c>
      <c r="E2878" s="30">
        <v>3469</v>
      </c>
      <c r="F2878" s="62" t="s">
        <v>12411</v>
      </c>
      <c r="G2878" s="3" t="s">
        <v>14311</v>
      </c>
      <c r="H2878" s="183">
        <v>0.51012145748987847</v>
      </c>
    </row>
    <row r="2879" spans="1:8">
      <c r="A2879" s="62">
        <v>2877</v>
      </c>
      <c r="B2879" s="3" t="s">
        <v>14511</v>
      </c>
      <c r="C2879" s="33" t="str">
        <f t="shared" si="88"/>
        <v>No</v>
      </c>
      <c r="D2879" s="30">
        <f t="shared" si="89"/>
        <v>4.9400000000000004</v>
      </c>
      <c r="E2879" s="30">
        <v>13600</v>
      </c>
      <c r="F2879" s="62" t="s">
        <v>12411</v>
      </c>
      <c r="G2879" s="3" t="s">
        <v>14311</v>
      </c>
      <c r="H2879" s="183">
        <v>2</v>
      </c>
    </row>
    <row r="2880" spans="1:8">
      <c r="A2880" s="62">
        <v>2878</v>
      </c>
      <c r="B2880" s="3" t="s">
        <v>14512</v>
      </c>
      <c r="C2880" s="33" t="str">
        <f t="shared" si="88"/>
        <v>Yes</v>
      </c>
      <c r="D2880" s="30">
        <f t="shared" si="89"/>
        <v>2.2599999999999998</v>
      </c>
      <c r="E2880" s="30">
        <v>6222</v>
      </c>
      <c r="F2880" s="62" t="s">
        <v>12411</v>
      </c>
      <c r="G2880" s="3" t="s">
        <v>14311</v>
      </c>
      <c r="H2880" s="183">
        <v>0.91497975708502011</v>
      </c>
    </row>
    <row r="2881" spans="1:8">
      <c r="A2881" s="62">
        <v>2879</v>
      </c>
      <c r="B2881" s="3" t="s">
        <v>14513</v>
      </c>
      <c r="C2881" s="33" t="str">
        <f t="shared" si="88"/>
        <v>Yes</v>
      </c>
      <c r="D2881" s="30">
        <f t="shared" si="89"/>
        <v>3.71</v>
      </c>
      <c r="E2881" s="30">
        <v>10214</v>
      </c>
      <c r="F2881" s="62" t="s">
        <v>12411</v>
      </c>
      <c r="G2881" s="3" t="s">
        <v>14311</v>
      </c>
      <c r="H2881" s="183">
        <v>1.5020242914979756</v>
      </c>
    </row>
    <row r="2882" spans="1:8">
      <c r="A2882" s="62">
        <v>2880</v>
      </c>
      <c r="B2882" s="3" t="s">
        <v>14514</v>
      </c>
      <c r="C2882" s="33" t="str">
        <f t="shared" si="88"/>
        <v>Yes</v>
      </c>
      <c r="D2882" s="30">
        <f t="shared" si="89"/>
        <v>4.3</v>
      </c>
      <c r="E2882" s="30">
        <v>11838</v>
      </c>
      <c r="F2882" s="62" t="s">
        <v>12411</v>
      </c>
      <c r="G2882" s="3" t="s">
        <v>14311</v>
      </c>
      <c r="H2882" s="183">
        <v>1.7408906882591091</v>
      </c>
    </row>
    <row r="2883" spans="1:8">
      <c r="A2883" s="62">
        <v>2881</v>
      </c>
      <c r="B2883" s="3" t="s">
        <v>14515</v>
      </c>
      <c r="C2883" s="33" t="str">
        <f t="shared" ref="C2883:C2946" si="90">IF(H2883=2,"No","Yes")</f>
        <v>Yes</v>
      </c>
      <c r="D2883" s="30">
        <f t="shared" si="89"/>
        <v>1.33</v>
      </c>
      <c r="E2883" s="30">
        <v>3662</v>
      </c>
      <c r="F2883" s="62" t="s">
        <v>12411</v>
      </c>
      <c r="G2883" s="3" t="s">
        <v>14311</v>
      </c>
      <c r="H2883" s="183">
        <v>0.53846153846153844</v>
      </c>
    </row>
    <row r="2884" spans="1:8">
      <c r="A2884" s="62">
        <v>2882</v>
      </c>
      <c r="B2884" s="3" t="s">
        <v>14516</v>
      </c>
      <c r="C2884" s="33" t="str">
        <f t="shared" si="90"/>
        <v>No</v>
      </c>
      <c r="D2884" s="30">
        <f t="shared" ref="D2884:D2947" si="91">H2884*2.47</f>
        <v>4.9400000000000004</v>
      </c>
      <c r="E2884" s="30">
        <v>13600</v>
      </c>
      <c r="F2884" s="62" t="s">
        <v>12411</v>
      </c>
      <c r="G2884" s="3" t="s">
        <v>14311</v>
      </c>
      <c r="H2884" s="183">
        <v>2</v>
      </c>
    </row>
    <row r="2885" spans="1:8">
      <c r="A2885" s="62">
        <v>2883</v>
      </c>
      <c r="B2885" s="3" t="s">
        <v>14517</v>
      </c>
      <c r="C2885" s="33" t="str">
        <f t="shared" si="90"/>
        <v>Yes</v>
      </c>
      <c r="D2885" s="30">
        <f t="shared" si="91"/>
        <v>2.2199999999999998</v>
      </c>
      <c r="E2885" s="30">
        <v>6112</v>
      </c>
      <c r="F2885" s="62" t="s">
        <v>12411</v>
      </c>
      <c r="G2885" s="3" t="s">
        <v>14311</v>
      </c>
      <c r="H2885" s="183">
        <v>0.8987854251012144</v>
      </c>
    </row>
    <row r="2886" spans="1:8">
      <c r="A2886" s="62">
        <v>2884</v>
      </c>
      <c r="B2886" s="3" t="s">
        <v>14518</v>
      </c>
      <c r="C2886" s="33" t="str">
        <f t="shared" si="90"/>
        <v>Yes</v>
      </c>
      <c r="D2886" s="30">
        <f t="shared" si="91"/>
        <v>2.2599999999999998</v>
      </c>
      <c r="E2886" s="30">
        <v>6222</v>
      </c>
      <c r="F2886" s="62" t="s">
        <v>12411</v>
      </c>
      <c r="G2886" s="3" t="s">
        <v>14311</v>
      </c>
      <c r="H2886" s="183">
        <v>0.91497975708502011</v>
      </c>
    </row>
    <row r="2887" spans="1:8">
      <c r="A2887" s="62">
        <v>2885</v>
      </c>
      <c r="B2887" s="3" t="s">
        <v>14519</v>
      </c>
      <c r="C2887" s="33" t="str">
        <f t="shared" si="90"/>
        <v>Yes</v>
      </c>
      <c r="D2887" s="30">
        <f t="shared" si="91"/>
        <v>2.79</v>
      </c>
      <c r="E2887" s="30">
        <v>7681</v>
      </c>
      <c r="F2887" s="62" t="s">
        <v>12411</v>
      </c>
      <c r="G2887" s="3" t="s">
        <v>14311</v>
      </c>
      <c r="H2887" s="183">
        <v>1.1295546558704452</v>
      </c>
    </row>
    <row r="2888" spans="1:8">
      <c r="A2888" s="62">
        <v>2886</v>
      </c>
      <c r="B2888" s="3" t="s">
        <v>14520</v>
      </c>
      <c r="C2888" s="33" t="str">
        <f t="shared" si="90"/>
        <v>Yes</v>
      </c>
      <c r="D2888" s="30">
        <f t="shared" si="91"/>
        <v>4.33</v>
      </c>
      <c r="E2888" s="30">
        <v>11921</v>
      </c>
      <c r="F2888" s="62" t="s">
        <v>12411</v>
      </c>
      <c r="G2888" s="3" t="s">
        <v>14311</v>
      </c>
      <c r="H2888" s="183">
        <v>1.7530364372469636</v>
      </c>
    </row>
    <row r="2889" spans="1:8">
      <c r="A2889" s="62">
        <v>2887</v>
      </c>
      <c r="B2889" s="3" t="s">
        <v>14521</v>
      </c>
      <c r="C2889" s="33" t="str">
        <f t="shared" si="90"/>
        <v>Yes</v>
      </c>
      <c r="D2889" s="30">
        <f t="shared" si="91"/>
        <v>2.62</v>
      </c>
      <c r="E2889" s="30">
        <v>7213</v>
      </c>
      <c r="F2889" s="62" t="s">
        <v>12411</v>
      </c>
      <c r="G2889" s="3" t="s">
        <v>14311</v>
      </c>
      <c r="H2889" s="183">
        <v>1.0607287449392713</v>
      </c>
    </row>
    <row r="2890" spans="1:8">
      <c r="A2890" s="62">
        <v>2888</v>
      </c>
      <c r="B2890" s="3" t="s">
        <v>14522</v>
      </c>
      <c r="C2890" s="33" t="str">
        <f t="shared" si="90"/>
        <v>No</v>
      </c>
      <c r="D2890" s="30">
        <f t="shared" si="91"/>
        <v>4.9400000000000004</v>
      </c>
      <c r="E2890" s="30">
        <v>13600</v>
      </c>
      <c r="F2890" s="62" t="s">
        <v>12411</v>
      </c>
      <c r="G2890" s="3" t="s">
        <v>14311</v>
      </c>
      <c r="H2890" s="183">
        <v>2</v>
      </c>
    </row>
    <row r="2891" spans="1:8">
      <c r="A2891" s="62">
        <v>2889</v>
      </c>
      <c r="B2891" s="3" t="s">
        <v>14523</v>
      </c>
      <c r="C2891" s="33" t="str">
        <f t="shared" si="90"/>
        <v>Yes</v>
      </c>
      <c r="D2891" s="30">
        <f t="shared" si="91"/>
        <v>2.73</v>
      </c>
      <c r="E2891" s="30">
        <v>7516</v>
      </c>
      <c r="F2891" s="62" t="s">
        <v>12411</v>
      </c>
      <c r="G2891" s="3" t="s">
        <v>14311</v>
      </c>
      <c r="H2891" s="183">
        <v>1.1052631578947367</v>
      </c>
    </row>
    <row r="2892" spans="1:8">
      <c r="A2892" s="62">
        <v>2890</v>
      </c>
      <c r="B2892" s="3" t="s">
        <v>14524</v>
      </c>
      <c r="C2892" s="33" t="str">
        <f t="shared" si="90"/>
        <v>Yes</v>
      </c>
      <c r="D2892" s="30">
        <f t="shared" si="91"/>
        <v>2.63</v>
      </c>
      <c r="E2892" s="30">
        <v>7240</v>
      </c>
      <c r="F2892" s="62" t="s">
        <v>12411</v>
      </c>
      <c r="G2892" s="3" t="s">
        <v>14311</v>
      </c>
      <c r="H2892" s="183">
        <v>1.0647773279352226</v>
      </c>
    </row>
    <row r="2893" spans="1:8">
      <c r="A2893" s="62">
        <v>2891</v>
      </c>
      <c r="B2893" s="3" t="s">
        <v>14525</v>
      </c>
      <c r="C2893" s="33" t="str">
        <f t="shared" si="90"/>
        <v>No</v>
      </c>
      <c r="D2893" s="30">
        <f t="shared" si="91"/>
        <v>4.9400000000000004</v>
      </c>
      <c r="E2893" s="30">
        <v>13600</v>
      </c>
      <c r="F2893" s="62" t="s">
        <v>12411</v>
      </c>
      <c r="G2893" s="3" t="s">
        <v>14311</v>
      </c>
      <c r="H2893" s="183">
        <v>2</v>
      </c>
    </row>
    <row r="2894" spans="1:8">
      <c r="A2894" s="62">
        <v>2892</v>
      </c>
      <c r="B2894" s="3" t="s">
        <v>14526</v>
      </c>
      <c r="C2894" s="33" t="str">
        <f t="shared" si="90"/>
        <v>Yes</v>
      </c>
      <c r="D2894" s="30">
        <f t="shared" si="91"/>
        <v>2.79</v>
      </c>
      <c r="E2894" s="30">
        <v>7681</v>
      </c>
      <c r="F2894" s="62" t="s">
        <v>12411</v>
      </c>
      <c r="G2894" s="3" t="s">
        <v>14311</v>
      </c>
      <c r="H2894" s="183">
        <v>1.1295546558704452</v>
      </c>
    </row>
    <row r="2895" spans="1:8">
      <c r="A2895" s="62">
        <v>2893</v>
      </c>
      <c r="B2895" s="3" t="s">
        <v>14526</v>
      </c>
      <c r="C2895" s="33" t="str">
        <f t="shared" si="90"/>
        <v>Yes</v>
      </c>
      <c r="D2895" s="30">
        <f t="shared" si="91"/>
        <v>3.1100000000000003</v>
      </c>
      <c r="E2895" s="30">
        <v>8562</v>
      </c>
      <c r="F2895" s="62" t="s">
        <v>12411</v>
      </c>
      <c r="G2895" s="3" t="s">
        <v>14311</v>
      </c>
      <c r="H2895" s="183">
        <v>1.2591093117408907</v>
      </c>
    </row>
    <row r="2896" spans="1:8">
      <c r="A2896" s="62">
        <v>2894</v>
      </c>
      <c r="B2896" s="3" t="s">
        <v>14527</v>
      </c>
      <c r="C2896" s="33" t="str">
        <f t="shared" si="90"/>
        <v>No</v>
      </c>
      <c r="D2896" s="30">
        <f t="shared" si="91"/>
        <v>4.9400000000000004</v>
      </c>
      <c r="E2896" s="30">
        <v>13600</v>
      </c>
      <c r="F2896" s="62" t="s">
        <v>12411</v>
      </c>
      <c r="G2896" s="3" t="s">
        <v>14311</v>
      </c>
      <c r="H2896" s="183">
        <v>2</v>
      </c>
    </row>
    <row r="2897" spans="1:8">
      <c r="A2897" s="62">
        <v>2895</v>
      </c>
      <c r="B2897" s="3" t="s">
        <v>14528</v>
      </c>
      <c r="C2897" s="33" t="str">
        <f t="shared" si="90"/>
        <v>Yes</v>
      </c>
      <c r="D2897" s="30">
        <f t="shared" si="91"/>
        <v>2.06</v>
      </c>
      <c r="E2897" s="30">
        <v>5671</v>
      </c>
      <c r="F2897" s="62" t="s">
        <v>12411</v>
      </c>
      <c r="G2897" s="3" t="s">
        <v>14311</v>
      </c>
      <c r="H2897" s="183">
        <v>0.83400809716599189</v>
      </c>
    </row>
    <row r="2898" spans="1:8">
      <c r="A2898" s="62">
        <v>2896</v>
      </c>
      <c r="B2898" s="3" t="s">
        <v>14529</v>
      </c>
      <c r="C2898" s="33" t="str">
        <f t="shared" si="90"/>
        <v>Yes</v>
      </c>
      <c r="D2898" s="30">
        <f t="shared" si="91"/>
        <v>4.41</v>
      </c>
      <c r="E2898" s="30">
        <v>12141</v>
      </c>
      <c r="F2898" s="62" t="s">
        <v>12411</v>
      </c>
      <c r="G2898" s="3" t="s">
        <v>14311</v>
      </c>
      <c r="H2898" s="183">
        <v>1.7854251012145748</v>
      </c>
    </row>
    <row r="2899" spans="1:8">
      <c r="A2899" s="62">
        <v>2897</v>
      </c>
      <c r="B2899" s="3" t="s">
        <v>14530</v>
      </c>
      <c r="C2899" s="33" t="str">
        <f t="shared" si="90"/>
        <v>Yes</v>
      </c>
      <c r="D2899" s="30">
        <f t="shared" si="91"/>
        <v>4.42</v>
      </c>
      <c r="E2899" s="30">
        <v>12168</v>
      </c>
      <c r="F2899" s="62" t="s">
        <v>12411</v>
      </c>
      <c r="G2899" s="3" t="s">
        <v>14311</v>
      </c>
      <c r="H2899" s="183">
        <v>1.7894736842105261</v>
      </c>
    </row>
    <row r="2900" spans="1:8">
      <c r="A2900" s="62">
        <v>2898</v>
      </c>
      <c r="B2900" s="3" t="s">
        <v>14531</v>
      </c>
      <c r="C2900" s="33" t="str">
        <f t="shared" si="90"/>
        <v>Yes</v>
      </c>
      <c r="D2900" s="30">
        <f t="shared" si="91"/>
        <v>0.62</v>
      </c>
      <c r="E2900" s="30">
        <v>1707</v>
      </c>
      <c r="F2900" s="62" t="s">
        <v>12411</v>
      </c>
      <c r="G2900" s="3" t="s">
        <v>14311</v>
      </c>
      <c r="H2900" s="183">
        <v>0.25101214574898784</v>
      </c>
    </row>
    <row r="2901" spans="1:8">
      <c r="A2901" s="62">
        <v>2899</v>
      </c>
      <c r="B2901" s="3" t="s">
        <v>14532</v>
      </c>
      <c r="C2901" s="33" t="str">
        <f t="shared" si="90"/>
        <v>Yes</v>
      </c>
      <c r="D2901" s="30">
        <f t="shared" si="91"/>
        <v>0.56000000000000005</v>
      </c>
      <c r="E2901" s="30">
        <v>1542</v>
      </c>
      <c r="F2901" s="62" t="s">
        <v>12411</v>
      </c>
      <c r="G2901" s="3" t="s">
        <v>14311</v>
      </c>
      <c r="H2901" s="183">
        <v>0.22672064777327935</v>
      </c>
    </row>
    <row r="2902" spans="1:8">
      <c r="A2902" s="62">
        <v>2900</v>
      </c>
      <c r="B2902" s="3" t="s">
        <v>14533</v>
      </c>
      <c r="C2902" s="33" t="str">
        <f t="shared" si="90"/>
        <v>No</v>
      </c>
      <c r="D2902" s="30">
        <f t="shared" si="91"/>
        <v>4.9400000000000004</v>
      </c>
      <c r="E2902" s="30">
        <v>13600</v>
      </c>
      <c r="F2902" s="62" t="s">
        <v>12411</v>
      </c>
      <c r="G2902" s="3" t="s">
        <v>14311</v>
      </c>
      <c r="H2902" s="183">
        <v>2</v>
      </c>
    </row>
    <row r="2903" spans="1:8">
      <c r="A2903" s="62">
        <v>2901</v>
      </c>
      <c r="B2903" s="3" t="s">
        <v>14534</v>
      </c>
      <c r="C2903" s="33" t="str">
        <f t="shared" si="90"/>
        <v>Yes</v>
      </c>
      <c r="D2903" s="30">
        <f t="shared" si="91"/>
        <v>0.99</v>
      </c>
      <c r="E2903" s="30">
        <v>2726</v>
      </c>
      <c r="F2903" s="62" t="s">
        <v>12411</v>
      </c>
      <c r="G2903" s="3" t="s">
        <v>14311</v>
      </c>
      <c r="H2903" s="183">
        <v>0.40080971659919024</v>
      </c>
    </row>
    <row r="2904" spans="1:8">
      <c r="A2904" s="62">
        <v>2902</v>
      </c>
      <c r="B2904" s="3" t="s">
        <v>14535</v>
      </c>
      <c r="C2904" s="33" t="str">
        <f t="shared" si="90"/>
        <v>Yes</v>
      </c>
      <c r="D2904" s="30">
        <f t="shared" si="91"/>
        <v>0.99</v>
      </c>
      <c r="E2904" s="30">
        <v>2726</v>
      </c>
      <c r="F2904" s="62" t="s">
        <v>12411</v>
      </c>
      <c r="G2904" s="3" t="s">
        <v>14311</v>
      </c>
      <c r="H2904" s="183">
        <v>0.40080971659919024</v>
      </c>
    </row>
    <row r="2905" spans="1:8">
      <c r="A2905" s="62">
        <v>2903</v>
      </c>
      <c r="B2905" s="3" t="s">
        <v>14536</v>
      </c>
      <c r="C2905" s="33" t="str">
        <f t="shared" si="90"/>
        <v>Yes</v>
      </c>
      <c r="D2905" s="30">
        <f t="shared" si="91"/>
        <v>3.28</v>
      </c>
      <c r="E2905" s="30">
        <v>9030</v>
      </c>
      <c r="F2905" s="62" t="s">
        <v>12411</v>
      </c>
      <c r="G2905" s="3" t="s">
        <v>14311</v>
      </c>
      <c r="H2905" s="183">
        <v>1.3279352226720647</v>
      </c>
    </row>
    <row r="2906" spans="1:8">
      <c r="A2906" s="62">
        <v>2904</v>
      </c>
      <c r="B2906" s="3" t="s">
        <v>14537</v>
      </c>
      <c r="C2906" s="33" t="str">
        <f t="shared" si="90"/>
        <v>No</v>
      </c>
      <c r="D2906" s="30">
        <f t="shared" si="91"/>
        <v>4.9400000000000004</v>
      </c>
      <c r="E2906" s="30">
        <v>13600</v>
      </c>
      <c r="F2906" s="62" t="s">
        <v>12411</v>
      </c>
      <c r="G2906" s="3" t="s">
        <v>14311</v>
      </c>
      <c r="H2906" s="183">
        <v>2</v>
      </c>
    </row>
    <row r="2907" spans="1:8">
      <c r="A2907" s="62">
        <v>2905</v>
      </c>
      <c r="B2907" s="3" t="s">
        <v>14538</v>
      </c>
      <c r="C2907" s="33" t="str">
        <f t="shared" si="90"/>
        <v>Yes</v>
      </c>
      <c r="D2907" s="30">
        <f t="shared" si="91"/>
        <v>0.55000000000000004</v>
      </c>
      <c r="E2907" s="30">
        <v>1514</v>
      </c>
      <c r="F2907" s="62" t="s">
        <v>12411</v>
      </c>
      <c r="G2907" s="3" t="s">
        <v>14311</v>
      </c>
      <c r="H2907" s="183">
        <v>0.22267206477732793</v>
      </c>
    </row>
    <row r="2908" spans="1:8">
      <c r="A2908" s="62">
        <v>2906</v>
      </c>
      <c r="B2908" s="3" t="s">
        <v>14539</v>
      </c>
      <c r="C2908" s="33" t="str">
        <f t="shared" si="90"/>
        <v>Yes</v>
      </c>
      <c r="D2908" s="30">
        <f t="shared" si="91"/>
        <v>0.83</v>
      </c>
      <c r="E2908" s="30">
        <v>2285</v>
      </c>
      <c r="F2908" s="62" t="s">
        <v>12411</v>
      </c>
      <c r="G2908" s="3" t="s">
        <v>14311</v>
      </c>
      <c r="H2908" s="183">
        <v>0.33603238866396756</v>
      </c>
    </row>
    <row r="2909" spans="1:8">
      <c r="A2909" s="62">
        <v>2907</v>
      </c>
      <c r="B2909" s="3" t="s">
        <v>14540</v>
      </c>
      <c r="C2909" s="33" t="str">
        <f t="shared" si="90"/>
        <v>Yes</v>
      </c>
      <c r="D2909" s="30">
        <f t="shared" si="91"/>
        <v>2.8399999999999994</v>
      </c>
      <c r="E2909" s="30">
        <v>7819</v>
      </c>
      <c r="F2909" s="62" t="s">
        <v>12411</v>
      </c>
      <c r="G2909" s="3" t="s">
        <v>14311</v>
      </c>
      <c r="H2909" s="183">
        <v>1.1497975708502022</v>
      </c>
    </row>
    <row r="2910" spans="1:8">
      <c r="A2910" s="62">
        <v>2908</v>
      </c>
      <c r="B2910" s="3" t="s">
        <v>14541</v>
      </c>
      <c r="C2910" s="33" t="str">
        <f t="shared" si="90"/>
        <v>Yes</v>
      </c>
      <c r="D2910" s="30">
        <f t="shared" si="91"/>
        <v>2.79</v>
      </c>
      <c r="E2910" s="30">
        <v>7681</v>
      </c>
      <c r="F2910" s="62" t="s">
        <v>12411</v>
      </c>
      <c r="G2910" s="3" t="s">
        <v>14311</v>
      </c>
      <c r="H2910" s="183">
        <v>1.1295546558704452</v>
      </c>
    </row>
    <row r="2911" spans="1:8">
      <c r="A2911" s="62">
        <v>2909</v>
      </c>
      <c r="B2911" s="3" t="s">
        <v>14542</v>
      </c>
      <c r="C2911" s="33" t="str">
        <f t="shared" si="90"/>
        <v>Yes</v>
      </c>
      <c r="D2911" s="30">
        <f t="shared" si="91"/>
        <v>2.79</v>
      </c>
      <c r="E2911" s="30">
        <v>7681</v>
      </c>
      <c r="F2911" s="62" t="s">
        <v>12411</v>
      </c>
      <c r="G2911" s="3" t="s">
        <v>14311</v>
      </c>
      <c r="H2911" s="183">
        <v>1.1295546558704452</v>
      </c>
    </row>
    <row r="2912" spans="1:8">
      <c r="A2912" s="62">
        <v>2910</v>
      </c>
      <c r="B2912" s="3" t="s">
        <v>14543</v>
      </c>
      <c r="C2912" s="33" t="str">
        <f t="shared" si="90"/>
        <v>Yes</v>
      </c>
      <c r="D2912" s="30">
        <f t="shared" si="91"/>
        <v>0.57999999999999996</v>
      </c>
      <c r="E2912" s="30">
        <v>1597</v>
      </c>
      <c r="F2912" s="62" t="s">
        <v>12411</v>
      </c>
      <c r="G2912" s="3" t="s">
        <v>14311</v>
      </c>
      <c r="H2912" s="183">
        <v>0.23481781376518215</v>
      </c>
    </row>
    <row r="2913" spans="1:8">
      <c r="A2913" s="62">
        <v>2911</v>
      </c>
      <c r="B2913" s="199" t="s">
        <v>14544</v>
      </c>
      <c r="C2913" s="33" t="str">
        <f t="shared" si="90"/>
        <v>Yes</v>
      </c>
      <c r="D2913" s="30">
        <f t="shared" si="91"/>
        <v>2.42</v>
      </c>
      <c r="E2913" s="30">
        <v>6662</v>
      </c>
      <c r="F2913" s="62" t="s">
        <v>11772</v>
      </c>
      <c r="G2913" s="3" t="s">
        <v>14311</v>
      </c>
      <c r="H2913" s="183">
        <v>0.97975708502024283</v>
      </c>
    </row>
    <row r="2914" spans="1:8">
      <c r="A2914" s="62">
        <v>2912</v>
      </c>
      <c r="B2914" s="3" t="s">
        <v>14545</v>
      </c>
      <c r="C2914" s="33" t="str">
        <f t="shared" si="90"/>
        <v>Yes</v>
      </c>
      <c r="D2914" s="30">
        <f t="shared" si="91"/>
        <v>3.2699999999999996</v>
      </c>
      <c r="E2914" s="30">
        <v>9002</v>
      </c>
      <c r="F2914" s="62" t="s">
        <v>12411</v>
      </c>
      <c r="G2914" s="3" t="s">
        <v>14311</v>
      </c>
      <c r="H2914" s="183">
        <v>1.3238866396761131</v>
      </c>
    </row>
    <row r="2915" spans="1:8">
      <c r="A2915" s="62">
        <v>2913</v>
      </c>
      <c r="B2915" s="3" t="s">
        <v>14546</v>
      </c>
      <c r="C2915" s="33" t="str">
        <f t="shared" si="90"/>
        <v>Yes</v>
      </c>
      <c r="D2915" s="30">
        <f t="shared" si="91"/>
        <v>3.34</v>
      </c>
      <c r="E2915" s="30">
        <v>9195</v>
      </c>
      <c r="F2915" s="62" t="s">
        <v>12411</v>
      </c>
      <c r="G2915" s="3" t="s">
        <v>14311</v>
      </c>
      <c r="H2915" s="183">
        <v>1.3522267206477732</v>
      </c>
    </row>
    <row r="2916" spans="1:8">
      <c r="A2916" s="62">
        <v>2914</v>
      </c>
      <c r="B2916" s="3" t="s">
        <v>14547</v>
      </c>
      <c r="C2916" s="33" t="str">
        <f t="shared" si="90"/>
        <v>Yes</v>
      </c>
      <c r="D2916" s="30">
        <f t="shared" si="91"/>
        <v>2.09</v>
      </c>
      <c r="E2916" s="30">
        <v>5754</v>
      </c>
      <c r="F2916" s="62" t="s">
        <v>12411</v>
      </c>
      <c r="G2916" s="3" t="s">
        <v>14311</v>
      </c>
      <c r="H2916" s="183">
        <v>0.84615384615384603</v>
      </c>
    </row>
    <row r="2917" spans="1:8">
      <c r="A2917" s="62">
        <v>2915</v>
      </c>
      <c r="B2917" s="3" t="s">
        <v>14548</v>
      </c>
      <c r="C2917" s="33" t="str">
        <f t="shared" si="90"/>
        <v>Yes</v>
      </c>
      <c r="D2917" s="30">
        <f t="shared" si="91"/>
        <v>1.4199999999999997</v>
      </c>
      <c r="E2917" s="30">
        <v>3909</v>
      </c>
      <c r="F2917" s="62" t="s">
        <v>12411</v>
      </c>
      <c r="G2917" s="3" t="s">
        <v>14311</v>
      </c>
      <c r="H2917" s="183">
        <v>0.57489878542510109</v>
      </c>
    </row>
    <row r="2918" spans="1:8">
      <c r="A2918" s="62">
        <v>2916</v>
      </c>
      <c r="B2918" s="3" t="s">
        <v>14549</v>
      </c>
      <c r="C2918" s="33" t="str">
        <f t="shared" si="90"/>
        <v>Yes</v>
      </c>
      <c r="D2918" s="30">
        <f t="shared" si="91"/>
        <v>4.25</v>
      </c>
      <c r="E2918" s="30">
        <v>11700</v>
      </c>
      <c r="F2918" s="62" t="s">
        <v>12411</v>
      </c>
      <c r="G2918" s="3" t="s">
        <v>14311</v>
      </c>
      <c r="H2918" s="183">
        <v>1.7206477732793521</v>
      </c>
    </row>
    <row r="2919" spans="1:8">
      <c r="A2919" s="62">
        <v>2917</v>
      </c>
      <c r="B2919" s="3" t="s">
        <v>14550</v>
      </c>
      <c r="C2919" s="33" t="str">
        <f t="shared" si="90"/>
        <v>Yes</v>
      </c>
      <c r="D2919" s="30">
        <f t="shared" si="91"/>
        <v>2.86</v>
      </c>
      <c r="E2919" s="30">
        <v>7874</v>
      </c>
      <c r="F2919" s="62" t="s">
        <v>12411</v>
      </c>
      <c r="G2919" s="3" t="s">
        <v>14311</v>
      </c>
      <c r="H2919" s="183">
        <v>1.1578947368421051</v>
      </c>
    </row>
    <row r="2920" spans="1:8">
      <c r="A2920" s="62">
        <v>2918</v>
      </c>
      <c r="B2920" s="3" t="s">
        <v>14551</v>
      </c>
      <c r="C2920" s="33" t="str">
        <f t="shared" si="90"/>
        <v>Yes</v>
      </c>
      <c r="D2920" s="30">
        <f t="shared" si="91"/>
        <v>3.64</v>
      </c>
      <c r="E2920" s="30">
        <v>10021</v>
      </c>
      <c r="F2920" s="62" t="s">
        <v>12411</v>
      </c>
      <c r="G2920" s="3" t="s">
        <v>14311</v>
      </c>
      <c r="H2920" s="183">
        <v>1.4736842105263157</v>
      </c>
    </row>
    <row r="2921" spans="1:8">
      <c r="A2921" s="62">
        <v>2919</v>
      </c>
      <c r="B2921" s="3" t="s">
        <v>14552</v>
      </c>
      <c r="C2921" s="33" t="str">
        <f t="shared" si="90"/>
        <v>No</v>
      </c>
      <c r="D2921" s="30">
        <f t="shared" si="91"/>
        <v>4.9400000000000004</v>
      </c>
      <c r="E2921" s="30">
        <v>13600</v>
      </c>
      <c r="F2921" s="62" t="s">
        <v>12411</v>
      </c>
      <c r="G2921" s="3" t="s">
        <v>14311</v>
      </c>
      <c r="H2921" s="183">
        <v>2</v>
      </c>
    </row>
    <row r="2922" spans="1:8">
      <c r="A2922" s="62">
        <v>2920</v>
      </c>
      <c r="B2922" s="3" t="s">
        <v>14553</v>
      </c>
      <c r="C2922" s="33" t="str">
        <f t="shared" si="90"/>
        <v>Yes</v>
      </c>
      <c r="D2922" s="30">
        <f t="shared" si="91"/>
        <v>0.95</v>
      </c>
      <c r="E2922" s="30">
        <v>2615</v>
      </c>
      <c r="F2922" s="62" t="s">
        <v>12411</v>
      </c>
      <c r="G2922" s="3" t="s">
        <v>14311</v>
      </c>
      <c r="H2922" s="183">
        <v>0.38461538461538458</v>
      </c>
    </row>
    <row r="2923" spans="1:8">
      <c r="A2923" s="62">
        <v>2921</v>
      </c>
      <c r="B2923" s="3" t="s">
        <v>14554</v>
      </c>
      <c r="C2923" s="33" t="str">
        <f t="shared" si="90"/>
        <v>Yes</v>
      </c>
      <c r="D2923" s="30">
        <f t="shared" si="91"/>
        <v>3.4100000000000006</v>
      </c>
      <c r="E2923" s="30">
        <v>9388</v>
      </c>
      <c r="F2923" s="62" t="s">
        <v>12411</v>
      </c>
      <c r="G2923" s="3" t="s">
        <v>14311</v>
      </c>
      <c r="H2923" s="183">
        <v>1.3805668016194332</v>
      </c>
    </row>
    <row r="2924" spans="1:8">
      <c r="A2924" s="62">
        <v>2922</v>
      </c>
      <c r="B2924" s="3" t="s">
        <v>14555</v>
      </c>
      <c r="C2924" s="33" t="str">
        <f t="shared" si="90"/>
        <v>Yes</v>
      </c>
      <c r="D2924" s="30">
        <f t="shared" si="91"/>
        <v>0.34</v>
      </c>
      <c r="E2924" s="30">
        <v>1000</v>
      </c>
      <c r="F2924" s="62" t="s">
        <v>12411</v>
      </c>
      <c r="G2924" s="3" t="s">
        <v>14311</v>
      </c>
      <c r="H2924" s="183">
        <v>0.13765182186234817</v>
      </c>
    </row>
    <row r="2925" spans="1:8">
      <c r="A2925" s="62">
        <v>2923</v>
      </c>
      <c r="B2925" s="3" t="s">
        <v>14556</v>
      </c>
      <c r="C2925" s="33" t="str">
        <f t="shared" si="90"/>
        <v>No</v>
      </c>
      <c r="D2925" s="30">
        <f t="shared" si="91"/>
        <v>4.9400000000000004</v>
      </c>
      <c r="E2925" s="30">
        <v>13600</v>
      </c>
      <c r="F2925" s="62" t="s">
        <v>12411</v>
      </c>
      <c r="G2925" s="3" t="s">
        <v>14311</v>
      </c>
      <c r="H2925" s="183">
        <v>2</v>
      </c>
    </row>
    <row r="2926" spans="1:8">
      <c r="A2926" s="62">
        <v>2924</v>
      </c>
      <c r="B2926" s="3" t="s">
        <v>14557</v>
      </c>
      <c r="C2926" s="33" t="str">
        <f t="shared" si="90"/>
        <v>No</v>
      </c>
      <c r="D2926" s="30">
        <f t="shared" si="91"/>
        <v>4.9400000000000004</v>
      </c>
      <c r="E2926" s="30">
        <v>13600</v>
      </c>
      <c r="F2926" s="62" t="s">
        <v>12411</v>
      </c>
      <c r="G2926" s="3" t="s">
        <v>14311</v>
      </c>
      <c r="H2926" s="183">
        <v>2</v>
      </c>
    </row>
    <row r="2927" spans="1:8">
      <c r="A2927" s="62">
        <v>2925</v>
      </c>
      <c r="B2927" s="3" t="s">
        <v>14558</v>
      </c>
      <c r="C2927" s="33" t="str">
        <f t="shared" si="90"/>
        <v>Yes</v>
      </c>
      <c r="D2927" s="30">
        <f t="shared" si="91"/>
        <v>1.9900000000000002</v>
      </c>
      <c r="E2927" s="30">
        <v>5479</v>
      </c>
      <c r="F2927" s="62" t="s">
        <v>12411</v>
      </c>
      <c r="G2927" s="3" t="s">
        <v>14311</v>
      </c>
      <c r="H2927" s="183">
        <v>0.80566801619433204</v>
      </c>
    </row>
    <row r="2928" spans="1:8">
      <c r="A2928" s="62">
        <v>2926</v>
      </c>
      <c r="B2928" s="3" t="s">
        <v>14559</v>
      </c>
      <c r="C2928" s="33" t="str">
        <f t="shared" si="90"/>
        <v>Yes</v>
      </c>
      <c r="D2928" s="30">
        <f t="shared" si="91"/>
        <v>1.22</v>
      </c>
      <c r="E2928" s="30">
        <v>3359</v>
      </c>
      <c r="F2928" s="62" t="s">
        <v>12411</v>
      </c>
      <c r="G2928" s="3" t="s">
        <v>14311</v>
      </c>
      <c r="H2928" s="183">
        <v>0.49392712550607282</v>
      </c>
    </row>
    <row r="2929" spans="1:8">
      <c r="A2929" s="62">
        <v>2927</v>
      </c>
      <c r="B2929" s="199" t="s">
        <v>14560</v>
      </c>
      <c r="C2929" s="33" t="str">
        <f t="shared" si="90"/>
        <v>Yes</v>
      </c>
      <c r="D2929" s="30">
        <f t="shared" si="91"/>
        <v>2.79</v>
      </c>
      <c r="E2929" s="30">
        <v>7681</v>
      </c>
      <c r="F2929" s="62" t="s">
        <v>11772</v>
      </c>
      <c r="G2929" s="3" t="s">
        <v>14311</v>
      </c>
      <c r="H2929" s="183">
        <v>1.1295546558704452</v>
      </c>
    </row>
    <row r="2930" spans="1:8">
      <c r="A2930" s="62">
        <v>2928</v>
      </c>
      <c r="B2930" s="3" t="s">
        <v>14561</v>
      </c>
      <c r="C2930" s="33" t="str">
        <f t="shared" si="90"/>
        <v>Yes</v>
      </c>
      <c r="D2930" s="30">
        <f t="shared" si="91"/>
        <v>2.66</v>
      </c>
      <c r="E2930" s="30">
        <v>7323</v>
      </c>
      <c r="F2930" s="62" t="s">
        <v>12411</v>
      </c>
      <c r="G2930" s="3" t="s">
        <v>14311</v>
      </c>
      <c r="H2930" s="183">
        <v>1.0769230769230769</v>
      </c>
    </row>
    <row r="2931" spans="1:8">
      <c r="A2931" s="62">
        <v>2929</v>
      </c>
      <c r="B2931" s="3" t="s">
        <v>14562</v>
      </c>
      <c r="C2931" s="33" t="str">
        <f t="shared" si="90"/>
        <v>Yes</v>
      </c>
      <c r="D2931" s="30">
        <f t="shared" si="91"/>
        <v>1.7400000000000002</v>
      </c>
      <c r="E2931" s="30">
        <v>4790</v>
      </c>
      <c r="F2931" s="62" t="s">
        <v>12411</v>
      </c>
      <c r="G2931" s="3" t="s">
        <v>14311</v>
      </c>
      <c r="H2931" s="183">
        <v>0.70445344129554655</v>
      </c>
    </row>
    <row r="2932" spans="1:8">
      <c r="A2932" s="62">
        <v>2930</v>
      </c>
      <c r="B2932" s="3" t="s">
        <v>14563</v>
      </c>
      <c r="C2932" s="33" t="str">
        <f t="shared" si="90"/>
        <v>No</v>
      </c>
      <c r="D2932" s="30">
        <f t="shared" si="91"/>
        <v>4.9400000000000004</v>
      </c>
      <c r="E2932" s="30">
        <v>13600</v>
      </c>
      <c r="F2932" s="62" t="s">
        <v>12411</v>
      </c>
      <c r="G2932" s="3" t="s">
        <v>14311</v>
      </c>
      <c r="H2932" s="183">
        <v>2</v>
      </c>
    </row>
    <row r="2933" spans="1:8">
      <c r="A2933" s="62">
        <v>2931</v>
      </c>
      <c r="B2933" s="3" t="s">
        <v>14564</v>
      </c>
      <c r="C2933" s="33" t="str">
        <f t="shared" si="90"/>
        <v>No</v>
      </c>
      <c r="D2933" s="30">
        <f t="shared" si="91"/>
        <v>4.9400000000000004</v>
      </c>
      <c r="E2933" s="30">
        <v>13600</v>
      </c>
      <c r="F2933" s="62" t="s">
        <v>12411</v>
      </c>
      <c r="G2933" s="3" t="s">
        <v>14311</v>
      </c>
      <c r="H2933" s="183">
        <v>2</v>
      </c>
    </row>
    <row r="2934" spans="1:8">
      <c r="A2934" s="62">
        <v>2932</v>
      </c>
      <c r="B2934" s="3" t="s">
        <v>14565</v>
      </c>
      <c r="C2934" s="33" t="str">
        <f t="shared" si="90"/>
        <v>Yes</v>
      </c>
      <c r="D2934" s="30">
        <f t="shared" si="91"/>
        <v>4.33</v>
      </c>
      <c r="E2934" s="30">
        <v>11921</v>
      </c>
      <c r="F2934" s="62" t="s">
        <v>12411</v>
      </c>
      <c r="G2934" s="3" t="s">
        <v>14311</v>
      </c>
      <c r="H2934" s="183">
        <v>1.7530364372469636</v>
      </c>
    </row>
    <row r="2935" spans="1:8">
      <c r="A2935" s="62">
        <v>2933</v>
      </c>
      <c r="B2935" s="3" t="s">
        <v>14566</v>
      </c>
      <c r="C2935" s="33" t="str">
        <f t="shared" si="90"/>
        <v>Yes</v>
      </c>
      <c r="D2935" s="30">
        <f t="shared" si="91"/>
        <v>3.1100000000000003</v>
      </c>
      <c r="E2935" s="30">
        <v>8562</v>
      </c>
      <c r="F2935" s="62" t="s">
        <v>12411</v>
      </c>
      <c r="G2935" s="3" t="s">
        <v>14311</v>
      </c>
      <c r="H2935" s="183">
        <v>1.2591093117408907</v>
      </c>
    </row>
    <row r="2936" spans="1:8">
      <c r="A2936" s="62">
        <v>2934</v>
      </c>
      <c r="B2936" s="3" t="s">
        <v>14567</v>
      </c>
      <c r="C2936" s="33" t="str">
        <f t="shared" si="90"/>
        <v>Yes</v>
      </c>
      <c r="D2936" s="30">
        <f t="shared" si="91"/>
        <v>2.9600000000000004</v>
      </c>
      <c r="E2936" s="30">
        <v>8149</v>
      </c>
      <c r="F2936" s="62" t="s">
        <v>12411</v>
      </c>
      <c r="G2936" s="3" t="s">
        <v>14311</v>
      </c>
      <c r="H2936" s="183">
        <v>1.1983805668016194</v>
      </c>
    </row>
    <row r="2937" spans="1:8">
      <c r="A2937" s="62">
        <v>2935</v>
      </c>
      <c r="B2937" s="3" t="s">
        <v>14568</v>
      </c>
      <c r="C2937" s="33" t="str">
        <f t="shared" si="90"/>
        <v>Yes</v>
      </c>
      <c r="D2937" s="30">
        <f t="shared" si="91"/>
        <v>1.5</v>
      </c>
      <c r="E2937" s="30">
        <v>4130</v>
      </c>
      <c r="F2937" s="62" t="s">
        <v>12411</v>
      </c>
      <c r="G2937" s="3" t="s">
        <v>14311</v>
      </c>
      <c r="H2937" s="183">
        <v>0.60728744939271251</v>
      </c>
    </row>
    <row r="2938" spans="1:8">
      <c r="A2938" s="62">
        <v>2936</v>
      </c>
      <c r="B2938" s="3" t="s">
        <v>14569</v>
      </c>
      <c r="C2938" s="33" t="str">
        <f t="shared" si="90"/>
        <v>Yes</v>
      </c>
      <c r="D2938" s="30">
        <f t="shared" si="91"/>
        <v>1.7999999999999998</v>
      </c>
      <c r="E2938" s="30">
        <v>4955</v>
      </c>
      <c r="F2938" s="62" t="s">
        <v>12411</v>
      </c>
      <c r="G2938" s="3" t="s">
        <v>14311</v>
      </c>
      <c r="H2938" s="183">
        <v>0.72874493927125494</v>
      </c>
    </row>
    <row r="2939" spans="1:8">
      <c r="A2939" s="62">
        <v>2937</v>
      </c>
      <c r="B2939" s="3" t="s">
        <v>14570</v>
      </c>
      <c r="C2939" s="33" t="str">
        <f t="shared" si="90"/>
        <v>No</v>
      </c>
      <c r="D2939" s="30">
        <f t="shared" si="91"/>
        <v>4.9400000000000004</v>
      </c>
      <c r="E2939" s="30">
        <v>13600</v>
      </c>
      <c r="F2939" s="62" t="s">
        <v>12411</v>
      </c>
      <c r="G2939" s="3" t="s">
        <v>14311</v>
      </c>
      <c r="H2939" s="183">
        <v>2</v>
      </c>
    </row>
    <row r="2940" spans="1:8">
      <c r="A2940" s="62">
        <v>2938</v>
      </c>
      <c r="B2940" s="3" t="s">
        <v>14571</v>
      </c>
      <c r="C2940" s="33" t="str">
        <f t="shared" si="90"/>
        <v>No</v>
      </c>
      <c r="D2940" s="30">
        <f t="shared" si="91"/>
        <v>4.9400000000000004</v>
      </c>
      <c r="E2940" s="30">
        <v>13600</v>
      </c>
      <c r="F2940" s="62" t="s">
        <v>12411</v>
      </c>
      <c r="G2940" s="3" t="s">
        <v>14311</v>
      </c>
      <c r="H2940" s="183">
        <v>2</v>
      </c>
    </row>
    <row r="2941" spans="1:8">
      <c r="A2941" s="62">
        <v>2939</v>
      </c>
      <c r="B2941" s="3" t="s">
        <v>14572</v>
      </c>
      <c r="C2941" s="33" t="str">
        <f t="shared" si="90"/>
        <v>No</v>
      </c>
      <c r="D2941" s="30">
        <f t="shared" si="91"/>
        <v>4.9400000000000004</v>
      </c>
      <c r="E2941" s="30">
        <v>13600</v>
      </c>
      <c r="F2941" s="62" t="s">
        <v>12411</v>
      </c>
      <c r="G2941" s="3" t="s">
        <v>14311</v>
      </c>
      <c r="H2941" s="183">
        <v>2</v>
      </c>
    </row>
    <row r="2942" spans="1:8">
      <c r="A2942" s="62">
        <v>2940</v>
      </c>
      <c r="B2942" s="3" t="s">
        <v>14573</v>
      </c>
      <c r="C2942" s="33" t="str">
        <f t="shared" si="90"/>
        <v>No</v>
      </c>
      <c r="D2942" s="30">
        <f t="shared" si="91"/>
        <v>4.9400000000000004</v>
      </c>
      <c r="E2942" s="30">
        <v>13600</v>
      </c>
      <c r="F2942" s="62" t="s">
        <v>12411</v>
      </c>
      <c r="G2942" s="3" t="s">
        <v>14311</v>
      </c>
      <c r="H2942" s="183">
        <v>2</v>
      </c>
    </row>
    <row r="2943" spans="1:8">
      <c r="A2943" s="62">
        <v>2941</v>
      </c>
      <c r="B2943" s="3" t="s">
        <v>14057</v>
      </c>
      <c r="C2943" s="33" t="str">
        <f t="shared" si="90"/>
        <v>Yes</v>
      </c>
      <c r="D2943" s="30">
        <f t="shared" si="91"/>
        <v>4.62</v>
      </c>
      <c r="E2943" s="30">
        <v>12719</v>
      </c>
      <c r="F2943" s="62" t="s">
        <v>12411</v>
      </c>
      <c r="G2943" s="3" t="s">
        <v>14311</v>
      </c>
      <c r="H2943" s="183">
        <v>1.8704453441295545</v>
      </c>
    </row>
    <row r="2944" spans="1:8">
      <c r="A2944" s="62">
        <v>2942</v>
      </c>
      <c r="B2944" s="3" t="s">
        <v>14574</v>
      </c>
      <c r="C2944" s="33" t="str">
        <f t="shared" si="90"/>
        <v>Yes</v>
      </c>
      <c r="D2944" s="30">
        <f t="shared" si="91"/>
        <v>2.2599999999999998</v>
      </c>
      <c r="E2944" s="30">
        <v>6222</v>
      </c>
      <c r="F2944" s="62" t="s">
        <v>12411</v>
      </c>
      <c r="G2944" s="3" t="s">
        <v>14311</v>
      </c>
      <c r="H2944" s="183">
        <v>0.91497975708502011</v>
      </c>
    </row>
    <row r="2945" spans="1:8">
      <c r="A2945" s="62">
        <v>2943</v>
      </c>
      <c r="B2945" s="3" t="s">
        <v>14575</v>
      </c>
      <c r="C2945" s="33" t="str">
        <f t="shared" si="90"/>
        <v>No</v>
      </c>
      <c r="D2945" s="30">
        <f t="shared" si="91"/>
        <v>4.9400000000000004</v>
      </c>
      <c r="E2945" s="30">
        <v>13600</v>
      </c>
      <c r="F2945" s="62" t="s">
        <v>12411</v>
      </c>
      <c r="G2945" s="3" t="s">
        <v>14311</v>
      </c>
      <c r="H2945" s="183">
        <v>2</v>
      </c>
    </row>
    <row r="2946" spans="1:8">
      <c r="A2946" s="62">
        <v>2944</v>
      </c>
      <c r="B2946" s="3" t="s">
        <v>14576</v>
      </c>
      <c r="C2946" s="33" t="str">
        <f t="shared" si="90"/>
        <v>Yes</v>
      </c>
      <c r="D2946" s="30">
        <f t="shared" si="91"/>
        <v>2.62</v>
      </c>
      <c r="E2946" s="30">
        <v>7213</v>
      </c>
      <c r="F2946" s="62" t="s">
        <v>12411</v>
      </c>
      <c r="G2946" s="3" t="s">
        <v>14311</v>
      </c>
      <c r="H2946" s="183">
        <v>1.0607287449392713</v>
      </c>
    </row>
    <row r="2947" spans="1:8">
      <c r="A2947" s="62">
        <v>2945</v>
      </c>
      <c r="B2947" s="3" t="s">
        <v>14577</v>
      </c>
      <c r="C2947" s="33" t="str">
        <f t="shared" ref="C2947:C3010" si="92">IF(H2947=2,"No","Yes")</f>
        <v>Yes</v>
      </c>
      <c r="D2947" s="30">
        <f t="shared" si="91"/>
        <v>4.25</v>
      </c>
      <c r="E2947" s="30">
        <v>11700</v>
      </c>
      <c r="F2947" s="62" t="s">
        <v>12411</v>
      </c>
      <c r="G2947" s="3" t="s">
        <v>14311</v>
      </c>
      <c r="H2947" s="183">
        <v>1.7206477732793521</v>
      </c>
    </row>
    <row r="2948" spans="1:8">
      <c r="A2948" s="62">
        <v>2946</v>
      </c>
      <c r="B2948" s="3" t="s">
        <v>14578</v>
      </c>
      <c r="C2948" s="33" t="str">
        <f t="shared" si="92"/>
        <v>Yes</v>
      </c>
      <c r="D2948" s="30">
        <f t="shared" ref="D2948:D3011" si="93">H2948*2.47</f>
        <v>3.85</v>
      </c>
      <c r="E2948" s="30">
        <v>10599</v>
      </c>
      <c r="F2948" s="62" t="s">
        <v>12411</v>
      </c>
      <c r="G2948" s="3" t="s">
        <v>14311</v>
      </c>
      <c r="H2948" s="183">
        <v>1.5587044534412955</v>
      </c>
    </row>
    <row r="2949" spans="1:8">
      <c r="A2949" s="62">
        <v>2947</v>
      </c>
      <c r="B2949" s="199" t="s">
        <v>14579</v>
      </c>
      <c r="C2949" s="33" t="str">
        <f t="shared" si="92"/>
        <v>Yes</v>
      </c>
      <c r="D2949" s="30">
        <f t="shared" si="93"/>
        <v>3.2600000000000002</v>
      </c>
      <c r="E2949" s="30">
        <v>8975</v>
      </c>
      <c r="F2949" s="62" t="s">
        <v>11777</v>
      </c>
      <c r="G2949" s="3" t="s">
        <v>14311</v>
      </c>
      <c r="H2949" s="183">
        <v>1.319838056680162</v>
      </c>
    </row>
    <row r="2950" spans="1:8">
      <c r="A2950" s="62">
        <v>2948</v>
      </c>
      <c r="B2950" s="3" t="s">
        <v>14580</v>
      </c>
      <c r="C2950" s="33" t="str">
        <f t="shared" si="92"/>
        <v>Yes</v>
      </c>
      <c r="D2950" s="30">
        <f t="shared" si="93"/>
        <v>1.23</v>
      </c>
      <c r="E2950" s="30">
        <v>3386</v>
      </c>
      <c r="F2950" s="62" t="s">
        <v>12411</v>
      </c>
      <c r="G2950" s="3" t="s">
        <v>14581</v>
      </c>
      <c r="H2950" s="183">
        <v>0.49797570850202427</v>
      </c>
    </row>
    <row r="2951" spans="1:8">
      <c r="A2951" s="62">
        <v>2949</v>
      </c>
      <c r="B2951" s="3" t="s">
        <v>14582</v>
      </c>
      <c r="C2951" s="33" t="str">
        <f t="shared" si="92"/>
        <v>Yes</v>
      </c>
      <c r="D2951" s="30">
        <f t="shared" si="93"/>
        <v>1.3899999999999997</v>
      </c>
      <c r="E2951" s="30">
        <v>3827</v>
      </c>
      <c r="F2951" s="62" t="s">
        <v>12411</v>
      </c>
      <c r="G2951" s="3" t="s">
        <v>14581</v>
      </c>
      <c r="H2951" s="183">
        <v>0.56275303643724683</v>
      </c>
    </row>
    <row r="2952" spans="1:8">
      <c r="A2952" s="62">
        <v>2950</v>
      </c>
      <c r="B2952" s="3" t="s">
        <v>14583</v>
      </c>
      <c r="C2952" s="33" t="str">
        <f t="shared" si="92"/>
        <v>Yes</v>
      </c>
      <c r="D2952" s="30">
        <f t="shared" si="93"/>
        <v>2.39</v>
      </c>
      <c r="E2952" s="30">
        <v>6580</v>
      </c>
      <c r="F2952" s="62" t="s">
        <v>12411</v>
      </c>
      <c r="G2952" s="3" t="s">
        <v>14581</v>
      </c>
      <c r="H2952" s="183">
        <v>0.96761133603238869</v>
      </c>
    </row>
    <row r="2953" spans="1:8">
      <c r="A2953" s="62">
        <v>2951</v>
      </c>
      <c r="B2953" s="3" t="s">
        <v>14080</v>
      </c>
      <c r="C2953" s="33" t="str">
        <f t="shared" si="92"/>
        <v>Yes</v>
      </c>
      <c r="D2953" s="30">
        <f t="shared" si="93"/>
        <v>1.23</v>
      </c>
      <c r="E2953" s="30">
        <v>3386</v>
      </c>
      <c r="F2953" s="62" t="s">
        <v>12411</v>
      </c>
      <c r="G2953" s="3" t="s">
        <v>14581</v>
      </c>
      <c r="H2953" s="183">
        <v>0.49797570850202427</v>
      </c>
    </row>
    <row r="2954" spans="1:8">
      <c r="A2954" s="62">
        <v>2952</v>
      </c>
      <c r="B2954" s="3" t="s">
        <v>14584</v>
      </c>
      <c r="C2954" s="33" t="str">
        <f t="shared" si="92"/>
        <v>Yes</v>
      </c>
      <c r="D2954" s="30">
        <f t="shared" si="93"/>
        <v>2.8300000000000005</v>
      </c>
      <c r="E2954" s="30">
        <v>7791</v>
      </c>
      <c r="F2954" s="62" t="s">
        <v>12411</v>
      </c>
      <c r="G2954" s="3" t="s">
        <v>14581</v>
      </c>
      <c r="H2954" s="183">
        <v>1.1457489878542511</v>
      </c>
    </row>
    <row r="2955" spans="1:8">
      <c r="A2955" s="62">
        <v>2953</v>
      </c>
      <c r="B2955" s="3" t="s">
        <v>14585</v>
      </c>
      <c r="C2955" s="33" t="str">
        <f t="shared" si="92"/>
        <v>Yes</v>
      </c>
      <c r="D2955" s="30">
        <f t="shared" si="93"/>
        <v>2.4500000000000002</v>
      </c>
      <c r="E2955" s="30">
        <v>6745</v>
      </c>
      <c r="F2955" s="62" t="s">
        <v>12411</v>
      </c>
      <c r="G2955" s="3" t="s">
        <v>14581</v>
      </c>
      <c r="H2955" s="183">
        <v>0.9919028340080972</v>
      </c>
    </row>
    <row r="2956" spans="1:8">
      <c r="A2956" s="62">
        <v>2954</v>
      </c>
      <c r="B2956" s="3" t="s">
        <v>14586</v>
      </c>
      <c r="C2956" s="33" t="str">
        <f t="shared" si="92"/>
        <v>No</v>
      </c>
      <c r="D2956" s="30">
        <f t="shared" si="93"/>
        <v>4.9400000000000004</v>
      </c>
      <c r="E2956" s="30">
        <v>13600</v>
      </c>
      <c r="F2956" s="62" t="s">
        <v>12411</v>
      </c>
      <c r="G2956" s="3" t="s">
        <v>14581</v>
      </c>
      <c r="H2956" s="183">
        <v>2</v>
      </c>
    </row>
    <row r="2957" spans="1:8">
      <c r="A2957" s="62">
        <v>2955</v>
      </c>
      <c r="B2957" s="3" t="s">
        <v>14587</v>
      </c>
      <c r="C2957" s="33" t="str">
        <f t="shared" si="92"/>
        <v>Yes</v>
      </c>
      <c r="D2957" s="30">
        <f t="shared" si="93"/>
        <v>0.51</v>
      </c>
      <c r="E2957" s="30">
        <v>1404</v>
      </c>
      <c r="F2957" s="62" t="s">
        <v>12411</v>
      </c>
      <c r="G2957" s="3" t="s">
        <v>14581</v>
      </c>
      <c r="H2957" s="183">
        <v>0.20647773279352225</v>
      </c>
    </row>
    <row r="2958" spans="1:8">
      <c r="A2958" s="62">
        <v>2956</v>
      </c>
      <c r="B2958" s="3" t="s">
        <v>3675</v>
      </c>
      <c r="C2958" s="33" t="str">
        <f t="shared" si="92"/>
        <v>Yes</v>
      </c>
      <c r="D2958" s="30">
        <f t="shared" si="93"/>
        <v>1.23</v>
      </c>
      <c r="E2958" s="30">
        <v>3386</v>
      </c>
      <c r="F2958" s="62" t="s">
        <v>12411</v>
      </c>
      <c r="G2958" s="3" t="s">
        <v>14581</v>
      </c>
      <c r="H2958" s="183">
        <v>0.49797570850202427</v>
      </c>
    </row>
    <row r="2959" spans="1:8">
      <c r="A2959" s="62">
        <v>2957</v>
      </c>
      <c r="B2959" s="3" t="s">
        <v>14588</v>
      </c>
      <c r="C2959" s="33" t="str">
        <f t="shared" si="92"/>
        <v>Yes</v>
      </c>
      <c r="D2959" s="30">
        <f t="shared" si="93"/>
        <v>0.91999999999999993</v>
      </c>
      <c r="E2959" s="30">
        <v>2533</v>
      </c>
      <c r="F2959" s="62" t="s">
        <v>12411</v>
      </c>
      <c r="G2959" s="3" t="s">
        <v>14581</v>
      </c>
      <c r="H2959" s="183">
        <v>0.37246963562753033</v>
      </c>
    </row>
    <row r="2960" spans="1:8">
      <c r="A2960" s="62">
        <v>2958</v>
      </c>
      <c r="B2960" s="3" t="s">
        <v>14589</v>
      </c>
      <c r="C2960" s="33" t="str">
        <f t="shared" si="92"/>
        <v>Yes</v>
      </c>
      <c r="D2960" s="30">
        <f t="shared" si="93"/>
        <v>2.44</v>
      </c>
      <c r="E2960" s="30">
        <v>6717</v>
      </c>
      <c r="F2960" s="62" t="s">
        <v>12411</v>
      </c>
      <c r="G2960" s="3" t="s">
        <v>14581</v>
      </c>
      <c r="H2960" s="183">
        <v>0.98785425101214563</v>
      </c>
    </row>
    <row r="2961" spans="1:8">
      <c r="A2961" s="62">
        <v>2959</v>
      </c>
      <c r="B2961" s="3" t="s">
        <v>14590</v>
      </c>
      <c r="C2961" s="33" t="str">
        <f t="shared" si="92"/>
        <v>Yes</v>
      </c>
      <c r="D2961" s="30">
        <f t="shared" si="93"/>
        <v>2.8</v>
      </c>
      <c r="E2961" s="30">
        <v>7709</v>
      </c>
      <c r="F2961" s="62" t="s">
        <v>12411</v>
      </c>
      <c r="G2961" s="3" t="s">
        <v>14581</v>
      </c>
      <c r="H2961" s="183">
        <v>1.1336032388663966</v>
      </c>
    </row>
    <row r="2962" spans="1:8">
      <c r="A2962" s="62">
        <v>2960</v>
      </c>
      <c r="B2962" s="3" t="s">
        <v>14591</v>
      </c>
      <c r="C2962" s="33" t="str">
        <f t="shared" si="92"/>
        <v>Yes</v>
      </c>
      <c r="D2962" s="30">
        <f t="shared" si="93"/>
        <v>3.12</v>
      </c>
      <c r="E2962" s="30">
        <v>8589</v>
      </c>
      <c r="F2962" s="62" t="s">
        <v>12411</v>
      </c>
      <c r="G2962" s="3" t="s">
        <v>14581</v>
      </c>
      <c r="H2962" s="183">
        <v>1.263157894736842</v>
      </c>
    </row>
    <row r="2963" spans="1:8">
      <c r="A2963" s="62">
        <v>2961</v>
      </c>
      <c r="B2963" s="3" t="s">
        <v>14592</v>
      </c>
      <c r="C2963" s="33" t="str">
        <f t="shared" si="92"/>
        <v>Yes</v>
      </c>
      <c r="D2963" s="30">
        <f t="shared" si="93"/>
        <v>1.03</v>
      </c>
      <c r="E2963" s="30">
        <v>2836</v>
      </c>
      <c r="F2963" s="62" t="s">
        <v>12411</v>
      </c>
      <c r="G2963" s="3" t="s">
        <v>14581</v>
      </c>
      <c r="H2963" s="183">
        <v>0.41700404858299595</v>
      </c>
    </row>
    <row r="2964" spans="1:8">
      <c r="A2964" s="62">
        <v>2962</v>
      </c>
      <c r="B2964" s="3" t="s">
        <v>14593</v>
      </c>
      <c r="C2964" s="33" t="str">
        <f t="shared" si="92"/>
        <v>Yes</v>
      </c>
      <c r="D2964" s="30">
        <f t="shared" si="93"/>
        <v>0.53</v>
      </c>
      <c r="E2964" s="30">
        <v>1459</v>
      </c>
      <c r="F2964" s="62" t="s">
        <v>12411</v>
      </c>
      <c r="G2964" s="3" t="s">
        <v>14581</v>
      </c>
      <c r="H2964" s="183">
        <v>0.2145748987854251</v>
      </c>
    </row>
    <row r="2965" spans="1:8">
      <c r="A2965" s="62">
        <v>2963</v>
      </c>
      <c r="B2965" s="3" t="s">
        <v>14594</v>
      </c>
      <c r="C2965" s="33" t="str">
        <f t="shared" si="92"/>
        <v>Yes</v>
      </c>
      <c r="D2965" s="30">
        <f t="shared" si="93"/>
        <v>2.8300000000000005</v>
      </c>
      <c r="E2965" s="30">
        <v>7791</v>
      </c>
      <c r="F2965" s="62" t="s">
        <v>12411</v>
      </c>
      <c r="G2965" s="3" t="s">
        <v>14581</v>
      </c>
      <c r="H2965" s="183">
        <v>1.1457489878542511</v>
      </c>
    </row>
    <row r="2966" spans="1:8">
      <c r="A2966" s="62">
        <v>2964</v>
      </c>
      <c r="B2966" s="3" t="s">
        <v>14595</v>
      </c>
      <c r="C2966" s="33" t="str">
        <f t="shared" si="92"/>
        <v>Yes</v>
      </c>
      <c r="D2966" s="30">
        <f t="shared" si="93"/>
        <v>2.46</v>
      </c>
      <c r="E2966" s="30">
        <v>6772</v>
      </c>
      <c r="F2966" s="62" t="s">
        <v>12411</v>
      </c>
      <c r="G2966" s="3" t="s">
        <v>14581</v>
      </c>
      <c r="H2966" s="183">
        <v>0.99595141700404854</v>
      </c>
    </row>
    <row r="2967" spans="1:8">
      <c r="A2967" s="62">
        <v>2965</v>
      </c>
      <c r="B2967" s="3" t="s">
        <v>14596</v>
      </c>
      <c r="C2967" s="33" t="str">
        <f t="shared" si="92"/>
        <v>Yes</v>
      </c>
      <c r="D2967" s="30">
        <f t="shared" si="93"/>
        <v>2.44</v>
      </c>
      <c r="E2967" s="30">
        <v>6717</v>
      </c>
      <c r="F2967" s="62" t="s">
        <v>12411</v>
      </c>
      <c r="G2967" s="3" t="s">
        <v>14581</v>
      </c>
      <c r="H2967" s="183">
        <v>0.98785425101214563</v>
      </c>
    </row>
    <row r="2968" spans="1:8">
      <c r="A2968" s="62">
        <v>2966</v>
      </c>
      <c r="B2968" s="3" t="s">
        <v>14597</v>
      </c>
      <c r="C2968" s="33" t="str">
        <f t="shared" si="92"/>
        <v>Yes</v>
      </c>
      <c r="D2968" s="30">
        <f t="shared" si="93"/>
        <v>3.37</v>
      </c>
      <c r="E2968" s="30">
        <v>9278</v>
      </c>
      <c r="F2968" s="62" t="s">
        <v>12411</v>
      </c>
      <c r="G2968" s="3" t="s">
        <v>14581</v>
      </c>
      <c r="H2968" s="183">
        <v>1.3643724696356274</v>
      </c>
    </row>
    <row r="2969" spans="1:8">
      <c r="A2969" s="62">
        <v>2967</v>
      </c>
      <c r="B2969" s="3" t="s">
        <v>14598</v>
      </c>
      <c r="C2969" s="33" t="str">
        <f t="shared" si="92"/>
        <v>No</v>
      </c>
      <c r="D2969" s="30">
        <f t="shared" si="93"/>
        <v>4.9400000000000004</v>
      </c>
      <c r="E2969" s="30">
        <v>13600</v>
      </c>
      <c r="F2969" s="62" t="s">
        <v>12411</v>
      </c>
      <c r="G2969" s="3" t="s">
        <v>14581</v>
      </c>
      <c r="H2969" s="183">
        <v>2</v>
      </c>
    </row>
    <row r="2970" spans="1:8">
      <c r="A2970" s="62">
        <v>2968</v>
      </c>
      <c r="B2970" s="3" t="s">
        <v>14599</v>
      </c>
      <c r="C2970" s="33" t="str">
        <f t="shared" si="92"/>
        <v>Yes</v>
      </c>
      <c r="D2970" s="30">
        <f t="shared" si="93"/>
        <v>1.0899999999999999</v>
      </c>
      <c r="E2970" s="30">
        <v>3001</v>
      </c>
      <c r="F2970" s="62" t="s">
        <v>12411</v>
      </c>
      <c r="G2970" s="3" t="s">
        <v>14581</v>
      </c>
      <c r="H2970" s="183">
        <v>0.44129554655870434</v>
      </c>
    </row>
    <row r="2971" spans="1:8">
      <c r="A2971" s="62">
        <v>2969</v>
      </c>
      <c r="B2971" s="3" t="s">
        <v>14600</v>
      </c>
      <c r="C2971" s="33" t="str">
        <f t="shared" si="92"/>
        <v>Yes</v>
      </c>
      <c r="D2971" s="30">
        <f t="shared" si="93"/>
        <v>0.91999999999999993</v>
      </c>
      <c r="E2971" s="30">
        <v>2533</v>
      </c>
      <c r="F2971" s="62" t="s">
        <v>12411</v>
      </c>
      <c r="G2971" s="3" t="s">
        <v>14581</v>
      </c>
      <c r="H2971" s="183">
        <v>0.37246963562753033</v>
      </c>
    </row>
    <row r="2972" spans="1:8">
      <c r="A2972" s="62">
        <v>2970</v>
      </c>
      <c r="B2972" s="3" t="s">
        <v>14601</v>
      </c>
      <c r="C2972" s="33" t="str">
        <f t="shared" si="92"/>
        <v>Yes</v>
      </c>
      <c r="D2972" s="30">
        <f t="shared" si="93"/>
        <v>2.39</v>
      </c>
      <c r="E2972" s="30">
        <v>6580</v>
      </c>
      <c r="F2972" s="62" t="s">
        <v>12411</v>
      </c>
      <c r="G2972" s="3" t="s">
        <v>14581</v>
      </c>
      <c r="H2972" s="183">
        <v>0.96761133603238869</v>
      </c>
    </row>
    <row r="2973" spans="1:8">
      <c r="A2973" s="62">
        <v>2971</v>
      </c>
      <c r="B2973" s="3" t="s">
        <v>14602</v>
      </c>
      <c r="C2973" s="33" t="str">
        <f t="shared" si="92"/>
        <v>Yes</v>
      </c>
      <c r="D2973" s="30">
        <f t="shared" si="93"/>
        <v>2.6999999999999997</v>
      </c>
      <c r="E2973" s="30">
        <v>7433</v>
      </c>
      <c r="F2973" s="62" t="s">
        <v>12411</v>
      </c>
      <c r="G2973" s="3" t="s">
        <v>14581</v>
      </c>
      <c r="H2973" s="183">
        <v>1.0931174089068825</v>
      </c>
    </row>
    <row r="2974" spans="1:8">
      <c r="A2974" s="62">
        <v>2972</v>
      </c>
      <c r="B2974" s="3" t="s">
        <v>14101</v>
      </c>
      <c r="C2974" s="33" t="str">
        <f t="shared" si="92"/>
        <v>Yes</v>
      </c>
      <c r="D2974" s="30">
        <f t="shared" si="93"/>
        <v>0.64</v>
      </c>
      <c r="E2974" s="30">
        <v>1762</v>
      </c>
      <c r="F2974" s="62" t="s">
        <v>12411</v>
      </c>
      <c r="G2974" s="3" t="s">
        <v>14581</v>
      </c>
      <c r="H2974" s="183">
        <v>0.25910931174089069</v>
      </c>
    </row>
    <row r="2975" spans="1:8">
      <c r="A2975" s="62">
        <v>2973</v>
      </c>
      <c r="B2975" s="3" t="s">
        <v>14603</v>
      </c>
      <c r="C2975" s="33" t="str">
        <f t="shared" si="92"/>
        <v>Yes</v>
      </c>
      <c r="D2975" s="30">
        <f t="shared" si="93"/>
        <v>0.53</v>
      </c>
      <c r="E2975" s="30">
        <v>1459</v>
      </c>
      <c r="F2975" s="62" t="s">
        <v>12411</v>
      </c>
      <c r="G2975" s="3" t="s">
        <v>14581</v>
      </c>
      <c r="H2975" s="183">
        <v>0.2145748987854251</v>
      </c>
    </row>
    <row r="2976" spans="1:8">
      <c r="A2976" s="62">
        <v>2974</v>
      </c>
      <c r="B2976" s="3" t="s">
        <v>14604</v>
      </c>
      <c r="C2976" s="33" t="str">
        <f t="shared" si="92"/>
        <v>Yes</v>
      </c>
      <c r="D2976" s="30">
        <f t="shared" si="93"/>
        <v>1.03</v>
      </c>
      <c r="E2976" s="30">
        <v>2836</v>
      </c>
      <c r="F2976" s="62" t="s">
        <v>12411</v>
      </c>
      <c r="G2976" s="3" t="s">
        <v>14581</v>
      </c>
      <c r="H2976" s="183">
        <v>0.41700404858299595</v>
      </c>
    </row>
    <row r="2977" spans="1:8">
      <c r="A2977" s="62">
        <v>2975</v>
      </c>
      <c r="B2977" s="3" t="s">
        <v>14605</v>
      </c>
      <c r="C2977" s="33" t="str">
        <f t="shared" si="92"/>
        <v>Yes</v>
      </c>
      <c r="D2977" s="30">
        <f t="shared" si="93"/>
        <v>3.9800000000000004</v>
      </c>
      <c r="E2977" s="30">
        <v>10957</v>
      </c>
      <c r="F2977" s="62" t="s">
        <v>12411</v>
      </c>
      <c r="G2977" s="3" t="s">
        <v>14581</v>
      </c>
      <c r="H2977" s="183">
        <v>1.6113360323886641</v>
      </c>
    </row>
    <row r="2978" spans="1:8">
      <c r="A2978" s="62">
        <v>2976</v>
      </c>
      <c r="B2978" s="3" t="s">
        <v>14606</v>
      </c>
      <c r="C2978" s="33" t="str">
        <f t="shared" si="92"/>
        <v>Yes</v>
      </c>
      <c r="D2978" s="30">
        <f t="shared" si="93"/>
        <v>1.36</v>
      </c>
      <c r="E2978" s="30">
        <v>3744</v>
      </c>
      <c r="F2978" s="62" t="s">
        <v>12411</v>
      </c>
      <c r="G2978" s="3" t="s">
        <v>14581</v>
      </c>
      <c r="H2978" s="183">
        <v>0.55060728744939269</v>
      </c>
    </row>
    <row r="2979" spans="1:8">
      <c r="A2979" s="62">
        <v>2977</v>
      </c>
      <c r="B2979" s="3" t="s">
        <v>14607</v>
      </c>
      <c r="C2979" s="33" t="str">
        <f t="shared" si="92"/>
        <v>Yes</v>
      </c>
      <c r="D2979" s="30">
        <f t="shared" si="93"/>
        <v>0.56000000000000005</v>
      </c>
      <c r="E2979" s="30">
        <v>1542</v>
      </c>
      <c r="F2979" s="62" t="s">
        <v>12411</v>
      </c>
      <c r="G2979" s="3" t="s">
        <v>14581</v>
      </c>
      <c r="H2979" s="183">
        <v>0.22672064777327935</v>
      </c>
    </row>
    <row r="2980" spans="1:8">
      <c r="A2980" s="62">
        <v>2978</v>
      </c>
      <c r="B2980" s="3" t="s">
        <v>14608</v>
      </c>
      <c r="C2980" s="33" t="str">
        <f t="shared" si="92"/>
        <v>Yes</v>
      </c>
      <c r="D2980" s="30">
        <f t="shared" si="93"/>
        <v>0.91</v>
      </c>
      <c r="E2980" s="30">
        <v>2505</v>
      </c>
      <c r="F2980" s="62" t="s">
        <v>12411</v>
      </c>
      <c r="G2980" s="3" t="s">
        <v>14581</v>
      </c>
      <c r="H2980" s="183">
        <v>0.36842105263157893</v>
      </c>
    </row>
    <row r="2981" spans="1:8">
      <c r="A2981" s="62">
        <v>2979</v>
      </c>
      <c r="B2981" s="199" t="s">
        <v>14609</v>
      </c>
      <c r="C2981" s="33" t="str">
        <f t="shared" si="92"/>
        <v>Yes</v>
      </c>
      <c r="D2981" s="30">
        <f t="shared" si="93"/>
        <v>4.22</v>
      </c>
      <c r="E2981" s="11">
        <v>11618</v>
      </c>
      <c r="F2981" s="62" t="s">
        <v>11826</v>
      </c>
      <c r="G2981" s="3" t="s">
        <v>14581</v>
      </c>
      <c r="H2981" s="206">
        <v>1.7085020242914977</v>
      </c>
    </row>
    <row r="2982" spans="1:8">
      <c r="A2982" s="62">
        <v>2980</v>
      </c>
      <c r="B2982" s="3" t="s">
        <v>14610</v>
      </c>
      <c r="C2982" s="33" t="str">
        <f t="shared" si="92"/>
        <v>Yes</v>
      </c>
      <c r="D2982" s="30">
        <f t="shared" si="93"/>
        <v>1.4300000000000002</v>
      </c>
      <c r="E2982" s="30">
        <v>3937</v>
      </c>
      <c r="F2982" s="62" t="s">
        <v>12411</v>
      </c>
      <c r="G2982" s="3" t="s">
        <v>14581</v>
      </c>
      <c r="H2982" s="183">
        <v>0.57894736842105265</v>
      </c>
    </row>
    <row r="2983" spans="1:8">
      <c r="A2983" s="62">
        <v>2981</v>
      </c>
      <c r="B2983" s="3" t="s">
        <v>14611</v>
      </c>
      <c r="C2983" s="33" t="str">
        <f t="shared" si="92"/>
        <v>Yes</v>
      </c>
      <c r="D2983" s="30">
        <f t="shared" si="93"/>
        <v>1.83</v>
      </c>
      <c r="E2983" s="30">
        <v>5038</v>
      </c>
      <c r="F2983" s="62" t="s">
        <v>12411</v>
      </c>
      <c r="G2983" s="3" t="s">
        <v>14581</v>
      </c>
      <c r="H2983" s="183">
        <v>0.74089068825910931</v>
      </c>
    </row>
    <row r="2984" spans="1:8">
      <c r="A2984" s="62">
        <v>2982</v>
      </c>
      <c r="B2984" s="3" t="s">
        <v>14612</v>
      </c>
      <c r="C2984" s="33" t="str">
        <f t="shared" si="92"/>
        <v>No</v>
      </c>
      <c r="D2984" s="30">
        <f t="shared" si="93"/>
        <v>4.9400000000000004</v>
      </c>
      <c r="E2984" s="30">
        <v>13600</v>
      </c>
      <c r="F2984" s="62" t="s">
        <v>12411</v>
      </c>
      <c r="G2984" s="3" t="s">
        <v>14581</v>
      </c>
      <c r="H2984" s="183">
        <v>2</v>
      </c>
    </row>
    <row r="2985" spans="1:8">
      <c r="A2985" s="62">
        <v>2983</v>
      </c>
      <c r="B2985" s="3" t="s">
        <v>14613</v>
      </c>
      <c r="C2985" s="33" t="str">
        <f t="shared" si="92"/>
        <v>Yes</v>
      </c>
      <c r="D2985" s="30">
        <f t="shared" si="93"/>
        <v>3.0300000000000002</v>
      </c>
      <c r="E2985" s="30">
        <v>8342</v>
      </c>
      <c r="F2985" s="62" t="s">
        <v>12411</v>
      </c>
      <c r="G2985" s="3" t="s">
        <v>14581</v>
      </c>
      <c r="H2985" s="183">
        <v>1.2267206477732793</v>
      </c>
    </row>
    <row r="2986" spans="1:8">
      <c r="A2986" s="62">
        <v>2984</v>
      </c>
      <c r="B2986" s="3" t="s">
        <v>14614</v>
      </c>
      <c r="C2986" s="33" t="str">
        <f t="shared" si="92"/>
        <v>No</v>
      </c>
      <c r="D2986" s="30">
        <f t="shared" si="93"/>
        <v>4.9400000000000004</v>
      </c>
      <c r="E2986" s="30">
        <v>13600</v>
      </c>
      <c r="F2986" s="62" t="s">
        <v>12411</v>
      </c>
      <c r="G2986" s="3" t="s">
        <v>14581</v>
      </c>
      <c r="H2986" s="183">
        <v>2</v>
      </c>
    </row>
    <row r="2987" spans="1:8">
      <c r="A2987" s="62">
        <v>2985</v>
      </c>
      <c r="B2987" s="3" t="s">
        <v>14615</v>
      </c>
      <c r="C2987" s="33" t="str">
        <f t="shared" si="92"/>
        <v>Yes</v>
      </c>
      <c r="D2987" s="30">
        <f t="shared" si="93"/>
        <v>1.26</v>
      </c>
      <c r="E2987" s="30">
        <v>3469</v>
      </c>
      <c r="F2987" s="62" t="s">
        <v>12411</v>
      </c>
      <c r="G2987" s="3" t="s">
        <v>14581</v>
      </c>
      <c r="H2987" s="183">
        <v>0.51012145748987847</v>
      </c>
    </row>
    <row r="2988" spans="1:8">
      <c r="A2988" s="62">
        <v>2986</v>
      </c>
      <c r="B2988" s="3" t="s">
        <v>14616</v>
      </c>
      <c r="C2988" s="33" t="str">
        <f t="shared" si="92"/>
        <v>Yes</v>
      </c>
      <c r="D2988" s="30">
        <f t="shared" si="93"/>
        <v>2.44</v>
      </c>
      <c r="E2988" s="30">
        <v>6717</v>
      </c>
      <c r="F2988" s="62" t="s">
        <v>12411</v>
      </c>
      <c r="G2988" s="3" t="s">
        <v>14581</v>
      </c>
      <c r="H2988" s="183">
        <v>0.98785425101214563</v>
      </c>
    </row>
    <row r="2989" spans="1:8">
      <c r="A2989" s="62">
        <v>2987</v>
      </c>
      <c r="B2989" s="3" t="s">
        <v>14617</v>
      </c>
      <c r="C2989" s="33" t="str">
        <f t="shared" si="92"/>
        <v>Yes</v>
      </c>
      <c r="D2989" s="30">
        <f t="shared" si="93"/>
        <v>3.4699999999999998</v>
      </c>
      <c r="E2989" s="30">
        <v>9553</v>
      </c>
      <c r="F2989" s="62" t="s">
        <v>12411</v>
      </c>
      <c r="G2989" s="3" t="s">
        <v>14581</v>
      </c>
      <c r="H2989" s="183">
        <v>1.4048582995951415</v>
      </c>
    </row>
    <row r="2990" spans="1:8">
      <c r="A2990" s="62">
        <v>2988</v>
      </c>
      <c r="B2990" s="3" t="s">
        <v>13901</v>
      </c>
      <c r="C2990" s="33" t="str">
        <f t="shared" si="92"/>
        <v>Yes</v>
      </c>
      <c r="D2990" s="30">
        <f t="shared" si="93"/>
        <v>1.3199999999999998</v>
      </c>
      <c r="E2990" s="30">
        <v>3634</v>
      </c>
      <c r="F2990" s="62" t="s">
        <v>12411</v>
      </c>
      <c r="G2990" s="3" t="s">
        <v>14581</v>
      </c>
      <c r="H2990" s="183">
        <v>0.53441295546558698</v>
      </c>
    </row>
    <row r="2991" spans="1:8">
      <c r="A2991" s="62">
        <v>2989</v>
      </c>
      <c r="B2991" s="3" t="s">
        <v>14618</v>
      </c>
      <c r="C2991" s="33" t="str">
        <f t="shared" si="92"/>
        <v>Yes</v>
      </c>
      <c r="D2991" s="30">
        <f t="shared" si="93"/>
        <v>1.52</v>
      </c>
      <c r="E2991" s="30">
        <v>4185</v>
      </c>
      <c r="F2991" s="62" t="s">
        <v>12411</v>
      </c>
      <c r="G2991" s="3" t="s">
        <v>14581</v>
      </c>
      <c r="H2991" s="183">
        <v>0.61538461538461531</v>
      </c>
    </row>
    <row r="2992" spans="1:8">
      <c r="A2992" s="62">
        <v>2990</v>
      </c>
      <c r="B2992" s="3" t="s">
        <v>14619</v>
      </c>
      <c r="C2992" s="33" t="str">
        <f t="shared" si="92"/>
        <v>No</v>
      </c>
      <c r="D2992" s="30">
        <f t="shared" si="93"/>
        <v>4.9400000000000004</v>
      </c>
      <c r="E2992" s="30">
        <v>13600</v>
      </c>
      <c r="F2992" s="62" t="s">
        <v>12411</v>
      </c>
      <c r="G2992" s="3" t="s">
        <v>14581</v>
      </c>
      <c r="H2992" s="183">
        <v>2</v>
      </c>
    </row>
    <row r="2993" spans="1:8">
      <c r="A2993" s="62">
        <v>2991</v>
      </c>
      <c r="B2993" s="3" t="s">
        <v>14620</v>
      </c>
      <c r="C2993" s="33" t="str">
        <f t="shared" si="92"/>
        <v>Yes</v>
      </c>
      <c r="D2993" s="30">
        <f t="shared" si="93"/>
        <v>1.03</v>
      </c>
      <c r="E2993" s="30">
        <v>2836</v>
      </c>
      <c r="F2993" s="62" t="s">
        <v>12411</v>
      </c>
      <c r="G2993" s="3" t="s">
        <v>14581</v>
      </c>
      <c r="H2993" s="183">
        <v>0.41700404858299595</v>
      </c>
    </row>
    <row r="2994" spans="1:8">
      <c r="A2994" s="62">
        <v>2992</v>
      </c>
      <c r="B2994" s="3" t="s">
        <v>14621</v>
      </c>
      <c r="C2994" s="33" t="str">
        <f t="shared" si="92"/>
        <v>Yes</v>
      </c>
      <c r="D2994" s="30">
        <f t="shared" si="93"/>
        <v>3.06</v>
      </c>
      <c r="E2994" s="30">
        <v>8424</v>
      </c>
      <c r="F2994" s="62" t="s">
        <v>12411</v>
      </c>
      <c r="G2994" s="3" t="s">
        <v>14581</v>
      </c>
      <c r="H2994" s="183">
        <v>1.2388663967611335</v>
      </c>
    </row>
    <row r="2995" spans="1:8">
      <c r="A2995" s="62">
        <v>2993</v>
      </c>
      <c r="B2995" s="3" t="s">
        <v>14622</v>
      </c>
      <c r="C2995" s="33" t="str">
        <f t="shared" si="92"/>
        <v>Yes</v>
      </c>
      <c r="D2995" s="30">
        <f t="shared" si="93"/>
        <v>1.1599999999999999</v>
      </c>
      <c r="E2995" s="30">
        <v>3194</v>
      </c>
      <c r="F2995" s="62" t="s">
        <v>12411</v>
      </c>
      <c r="G2995" s="3" t="s">
        <v>14581</v>
      </c>
      <c r="H2995" s="183">
        <v>0.46963562753036431</v>
      </c>
    </row>
    <row r="2996" spans="1:8">
      <c r="A2996" s="62">
        <v>2994</v>
      </c>
      <c r="B2996" s="3" t="s">
        <v>14623</v>
      </c>
      <c r="C2996" s="33" t="str">
        <f t="shared" si="92"/>
        <v>No</v>
      </c>
      <c r="D2996" s="30">
        <f t="shared" si="93"/>
        <v>4.9400000000000004</v>
      </c>
      <c r="E2996" s="30">
        <v>13600</v>
      </c>
      <c r="F2996" s="62" t="s">
        <v>12411</v>
      </c>
      <c r="G2996" s="3" t="s">
        <v>14581</v>
      </c>
      <c r="H2996" s="183">
        <v>2</v>
      </c>
    </row>
    <row r="2997" spans="1:8">
      <c r="A2997" s="62">
        <v>2995</v>
      </c>
      <c r="B2997" s="3" t="s">
        <v>14624</v>
      </c>
      <c r="C2997" s="33" t="str">
        <f t="shared" si="92"/>
        <v>Yes</v>
      </c>
      <c r="D2997" s="30">
        <f t="shared" si="93"/>
        <v>1.46</v>
      </c>
      <c r="E2997" s="30">
        <v>4019</v>
      </c>
      <c r="F2997" s="62" t="s">
        <v>12411</v>
      </c>
      <c r="G2997" s="3" t="s">
        <v>14581</v>
      </c>
      <c r="H2997" s="183">
        <v>0.5910931174089068</v>
      </c>
    </row>
    <row r="2998" spans="1:8">
      <c r="A2998" s="62">
        <v>2996</v>
      </c>
      <c r="B2998" s="3" t="s">
        <v>14625</v>
      </c>
      <c r="C2998" s="33" t="str">
        <f t="shared" si="92"/>
        <v>No</v>
      </c>
      <c r="D2998" s="30">
        <f t="shared" si="93"/>
        <v>4.9400000000000004</v>
      </c>
      <c r="E2998" s="30">
        <v>13600</v>
      </c>
      <c r="F2998" s="62" t="s">
        <v>12411</v>
      </c>
      <c r="G2998" s="3" t="s">
        <v>14581</v>
      </c>
      <c r="H2998" s="183">
        <v>2</v>
      </c>
    </row>
    <row r="2999" spans="1:8">
      <c r="A2999" s="62">
        <v>2997</v>
      </c>
      <c r="B2999" s="3" t="s">
        <v>14626</v>
      </c>
      <c r="C2999" s="33" t="str">
        <f t="shared" si="92"/>
        <v>Yes</v>
      </c>
      <c r="D2999" s="30">
        <f t="shared" si="93"/>
        <v>2.8300000000000005</v>
      </c>
      <c r="E2999" s="30">
        <v>7791</v>
      </c>
      <c r="F2999" s="62" t="s">
        <v>12411</v>
      </c>
      <c r="G2999" s="3" t="s">
        <v>14581</v>
      </c>
      <c r="H2999" s="183">
        <v>1.1457489878542511</v>
      </c>
    </row>
    <row r="3000" spans="1:8">
      <c r="A3000" s="62">
        <v>2998</v>
      </c>
      <c r="B3000" s="3" t="s">
        <v>14627</v>
      </c>
      <c r="C3000" s="33" t="str">
        <f t="shared" si="92"/>
        <v>Yes</v>
      </c>
      <c r="D3000" s="30">
        <f t="shared" si="93"/>
        <v>0.64</v>
      </c>
      <c r="E3000" s="30">
        <v>1762</v>
      </c>
      <c r="F3000" s="62" t="s">
        <v>12411</v>
      </c>
      <c r="G3000" s="3" t="s">
        <v>14581</v>
      </c>
      <c r="H3000" s="183">
        <v>0.25910931174089069</v>
      </c>
    </row>
    <row r="3001" spans="1:8">
      <c r="A3001" s="62">
        <v>2999</v>
      </c>
      <c r="B3001" s="3" t="s">
        <v>13925</v>
      </c>
      <c r="C3001" s="33" t="str">
        <f t="shared" si="92"/>
        <v>Yes</v>
      </c>
      <c r="D3001" s="30">
        <f t="shared" si="93"/>
        <v>1.83</v>
      </c>
      <c r="E3001" s="30">
        <v>5038</v>
      </c>
      <c r="F3001" s="62" t="s">
        <v>12411</v>
      </c>
      <c r="G3001" s="3" t="s">
        <v>14581</v>
      </c>
      <c r="H3001" s="183">
        <v>0.74089068825910931</v>
      </c>
    </row>
    <row r="3002" spans="1:8">
      <c r="A3002" s="62">
        <v>3000</v>
      </c>
      <c r="B3002" s="3" t="s">
        <v>14628</v>
      </c>
      <c r="C3002" s="33" t="str">
        <f t="shared" si="92"/>
        <v>Yes</v>
      </c>
      <c r="D3002" s="30">
        <f t="shared" si="93"/>
        <v>1.46</v>
      </c>
      <c r="E3002" s="30">
        <v>4019</v>
      </c>
      <c r="F3002" s="62" t="s">
        <v>12411</v>
      </c>
      <c r="G3002" s="3" t="s">
        <v>14581</v>
      </c>
      <c r="H3002" s="183">
        <v>0.5910931174089068</v>
      </c>
    </row>
    <row r="3003" spans="1:8">
      <c r="A3003" s="62">
        <v>3001</v>
      </c>
      <c r="B3003" s="3" t="s">
        <v>14629</v>
      </c>
      <c r="C3003" s="33" t="str">
        <f t="shared" si="92"/>
        <v>Yes</v>
      </c>
      <c r="D3003" s="30">
        <f t="shared" si="93"/>
        <v>1.3499999999999999</v>
      </c>
      <c r="E3003" s="30">
        <v>3717</v>
      </c>
      <c r="F3003" s="62" t="s">
        <v>12411</v>
      </c>
      <c r="G3003" s="3" t="s">
        <v>14581</v>
      </c>
      <c r="H3003" s="183">
        <v>0.54655870445344124</v>
      </c>
    </row>
    <row r="3004" spans="1:8">
      <c r="A3004" s="62">
        <v>3002</v>
      </c>
      <c r="B3004" s="3" t="s">
        <v>14630</v>
      </c>
      <c r="C3004" s="33" t="str">
        <f t="shared" si="92"/>
        <v>Yes</v>
      </c>
      <c r="D3004" s="30">
        <f t="shared" si="93"/>
        <v>4.25</v>
      </c>
      <c r="E3004" s="30">
        <v>11700</v>
      </c>
      <c r="F3004" s="62" t="s">
        <v>12411</v>
      </c>
      <c r="G3004" s="3" t="s">
        <v>14581</v>
      </c>
      <c r="H3004" s="183">
        <v>1.7206477732793521</v>
      </c>
    </row>
    <row r="3005" spans="1:8">
      <c r="A3005" s="62">
        <v>3003</v>
      </c>
      <c r="B3005" s="3" t="s">
        <v>14631</v>
      </c>
      <c r="C3005" s="33" t="str">
        <f t="shared" si="92"/>
        <v>Yes</v>
      </c>
      <c r="D3005" s="30">
        <f t="shared" si="93"/>
        <v>3.54</v>
      </c>
      <c r="E3005" s="30">
        <v>9746</v>
      </c>
      <c r="F3005" s="62" t="s">
        <v>12411</v>
      </c>
      <c r="G3005" s="3" t="s">
        <v>14581</v>
      </c>
      <c r="H3005" s="183">
        <v>1.4331983805668016</v>
      </c>
    </row>
    <row r="3006" spans="1:8">
      <c r="A3006" s="62">
        <v>3004</v>
      </c>
      <c r="B3006" s="3" t="s">
        <v>14632</v>
      </c>
      <c r="C3006" s="33" t="str">
        <f t="shared" si="92"/>
        <v>Yes</v>
      </c>
      <c r="D3006" s="30">
        <f t="shared" si="93"/>
        <v>4.17</v>
      </c>
      <c r="E3006" s="30">
        <v>11480</v>
      </c>
      <c r="F3006" s="62" t="s">
        <v>12411</v>
      </c>
      <c r="G3006" s="3" t="s">
        <v>14581</v>
      </c>
      <c r="H3006" s="183">
        <v>1.6882591093117407</v>
      </c>
    </row>
    <row r="3007" spans="1:8">
      <c r="A3007" s="62">
        <v>3005</v>
      </c>
      <c r="B3007" s="3" t="s">
        <v>14633</v>
      </c>
      <c r="C3007" s="33" t="str">
        <f t="shared" si="92"/>
        <v>Yes</v>
      </c>
      <c r="D3007" s="30">
        <f t="shared" si="93"/>
        <v>2.8300000000000005</v>
      </c>
      <c r="E3007" s="30">
        <v>7791</v>
      </c>
      <c r="F3007" s="62" t="s">
        <v>12411</v>
      </c>
      <c r="G3007" s="3" t="s">
        <v>14581</v>
      </c>
      <c r="H3007" s="183">
        <v>1.1457489878542511</v>
      </c>
    </row>
    <row r="3008" spans="1:8">
      <c r="A3008" s="62">
        <v>3006</v>
      </c>
      <c r="B3008" s="3" t="s">
        <v>14634</v>
      </c>
      <c r="C3008" s="33" t="str">
        <f t="shared" si="92"/>
        <v>Yes</v>
      </c>
      <c r="D3008" s="30">
        <f t="shared" si="93"/>
        <v>4.2700000000000005</v>
      </c>
      <c r="E3008" s="30">
        <v>11755</v>
      </c>
      <c r="F3008" s="62" t="s">
        <v>12411</v>
      </c>
      <c r="G3008" s="3" t="s">
        <v>14581</v>
      </c>
      <c r="H3008" s="183">
        <v>1.7287449392712551</v>
      </c>
    </row>
    <row r="3009" spans="1:8">
      <c r="A3009" s="62">
        <v>3007</v>
      </c>
      <c r="B3009" s="3" t="s">
        <v>14635</v>
      </c>
      <c r="C3009" s="33" t="str">
        <f t="shared" si="92"/>
        <v>Yes</v>
      </c>
      <c r="D3009" s="30">
        <f t="shared" si="93"/>
        <v>3.28</v>
      </c>
      <c r="E3009" s="30">
        <v>9030</v>
      </c>
      <c r="F3009" s="62" t="s">
        <v>12411</v>
      </c>
      <c r="G3009" s="3" t="s">
        <v>14581</v>
      </c>
      <c r="H3009" s="183">
        <v>1.3279352226720647</v>
      </c>
    </row>
    <row r="3010" spans="1:8">
      <c r="A3010" s="62">
        <v>3008</v>
      </c>
      <c r="B3010" s="3" t="s">
        <v>14636</v>
      </c>
      <c r="C3010" s="33" t="str">
        <f t="shared" si="92"/>
        <v>Yes</v>
      </c>
      <c r="D3010" s="30">
        <f t="shared" si="93"/>
        <v>1.23</v>
      </c>
      <c r="E3010" s="30">
        <v>3386</v>
      </c>
      <c r="F3010" s="62" t="s">
        <v>12411</v>
      </c>
      <c r="G3010" s="3" t="s">
        <v>14581</v>
      </c>
      <c r="H3010" s="183">
        <v>0.49797570850202427</v>
      </c>
    </row>
    <row r="3011" spans="1:8">
      <c r="A3011" s="62">
        <v>3009</v>
      </c>
      <c r="B3011" s="3" t="s">
        <v>8098</v>
      </c>
      <c r="C3011" s="33" t="str">
        <f t="shared" ref="C3011:C3074" si="94">IF(H3011=2,"No","Yes")</f>
        <v>Yes</v>
      </c>
      <c r="D3011" s="30">
        <f t="shared" si="93"/>
        <v>1.02</v>
      </c>
      <c r="E3011" s="30">
        <v>2808</v>
      </c>
      <c r="F3011" s="62" t="s">
        <v>12411</v>
      </c>
      <c r="G3011" s="3" t="s">
        <v>14581</v>
      </c>
      <c r="H3011" s="183">
        <v>0.41295546558704449</v>
      </c>
    </row>
    <row r="3012" spans="1:8">
      <c r="A3012" s="62">
        <v>3010</v>
      </c>
      <c r="B3012" s="3" t="s">
        <v>14637</v>
      </c>
      <c r="C3012" s="33" t="str">
        <f t="shared" si="94"/>
        <v>Yes</v>
      </c>
      <c r="D3012" s="30">
        <f t="shared" ref="D3012:D3075" si="95">H3012*2.47</f>
        <v>2.27</v>
      </c>
      <c r="E3012" s="30">
        <v>6249</v>
      </c>
      <c r="F3012" s="62" t="s">
        <v>12411</v>
      </c>
      <c r="G3012" s="3" t="s">
        <v>14581</v>
      </c>
      <c r="H3012" s="183">
        <v>0.91902834008097156</v>
      </c>
    </row>
    <row r="3013" spans="1:8">
      <c r="A3013" s="62">
        <v>3011</v>
      </c>
      <c r="B3013" s="3" t="s">
        <v>14638</v>
      </c>
      <c r="C3013" s="33" t="str">
        <f t="shared" si="94"/>
        <v>Yes</v>
      </c>
      <c r="D3013" s="30">
        <f t="shared" si="95"/>
        <v>4.17</v>
      </c>
      <c r="E3013" s="30">
        <v>11480</v>
      </c>
      <c r="F3013" s="62" t="s">
        <v>12411</v>
      </c>
      <c r="G3013" s="3" t="s">
        <v>14581</v>
      </c>
      <c r="H3013" s="183">
        <v>1.6882591093117407</v>
      </c>
    </row>
    <row r="3014" spans="1:8">
      <c r="A3014" s="62">
        <v>3012</v>
      </c>
      <c r="B3014" s="181" t="s">
        <v>14639</v>
      </c>
      <c r="C3014" s="33" t="str">
        <f t="shared" si="94"/>
        <v>Yes</v>
      </c>
      <c r="D3014" s="30">
        <f t="shared" si="95"/>
        <v>0.67</v>
      </c>
      <c r="E3014" s="160">
        <v>1845</v>
      </c>
      <c r="F3014" s="62" t="s">
        <v>12411</v>
      </c>
      <c r="G3014" s="3" t="s">
        <v>14581</v>
      </c>
      <c r="H3014" s="190">
        <v>0.27125506072874495</v>
      </c>
    </row>
    <row r="3015" spans="1:8">
      <c r="A3015" s="62">
        <v>3013</v>
      </c>
      <c r="B3015" s="3" t="s">
        <v>14640</v>
      </c>
      <c r="C3015" s="33" t="str">
        <f t="shared" si="94"/>
        <v>Yes</v>
      </c>
      <c r="D3015" s="30">
        <f t="shared" si="95"/>
        <v>1.36</v>
      </c>
      <c r="E3015" s="30">
        <v>3744</v>
      </c>
      <c r="F3015" s="62" t="s">
        <v>12411</v>
      </c>
      <c r="G3015" s="3" t="s">
        <v>14581</v>
      </c>
      <c r="H3015" s="183">
        <v>0.55060728744939269</v>
      </c>
    </row>
    <row r="3016" spans="1:8">
      <c r="A3016" s="62">
        <v>3014</v>
      </c>
      <c r="B3016" s="3" t="s">
        <v>14641</v>
      </c>
      <c r="C3016" s="33" t="str">
        <f t="shared" si="94"/>
        <v>No</v>
      </c>
      <c r="D3016" s="30">
        <f t="shared" si="95"/>
        <v>4.9400000000000004</v>
      </c>
      <c r="E3016" s="30">
        <v>13600</v>
      </c>
      <c r="F3016" s="62" t="s">
        <v>12411</v>
      </c>
      <c r="G3016" s="3" t="s">
        <v>14581</v>
      </c>
      <c r="H3016" s="183">
        <v>2</v>
      </c>
    </row>
    <row r="3017" spans="1:8">
      <c r="A3017" s="62">
        <v>3015</v>
      </c>
      <c r="B3017" s="3" t="s">
        <v>14642</v>
      </c>
      <c r="C3017" s="33" t="str">
        <f t="shared" si="94"/>
        <v>Yes</v>
      </c>
      <c r="D3017" s="30">
        <f t="shared" si="95"/>
        <v>1.1599999999999999</v>
      </c>
      <c r="E3017" s="30">
        <v>3194</v>
      </c>
      <c r="F3017" s="62" t="s">
        <v>12411</v>
      </c>
      <c r="G3017" s="3" t="s">
        <v>14581</v>
      </c>
      <c r="H3017" s="183">
        <v>0.46963562753036431</v>
      </c>
    </row>
    <row r="3018" spans="1:8">
      <c r="A3018" s="62">
        <v>3016</v>
      </c>
      <c r="B3018" s="3" t="s">
        <v>14643</v>
      </c>
      <c r="C3018" s="33" t="str">
        <f t="shared" si="94"/>
        <v>Yes</v>
      </c>
      <c r="D3018" s="30">
        <f t="shared" si="95"/>
        <v>1.37</v>
      </c>
      <c r="E3018" s="30">
        <v>3772</v>
      </c>
      <c r="F3018" s="62" t="s">
        <v>12411</v>
      </c>
      <c r="G3018" s="3" t="s">
        <v>14581</v>
      </c>
      <c r="H3018" s="183">
        <v>0.55465587044534415</v>
      </c>
    </row>
    <row r="3019" spans="1:8">
      <c r="A3019" s="62">
        <v>3017</v>
      </c>
      <c r="B3019" s="3" t="s">
        <v>14644</v>
      </c>
      <c r="C3019" s="33" t="str">
        <f t="shared" si="94"/>
        <v>Yes</v>
      </c>
      <c r="D3019" s="30">
        <f t="shared" si="95"/>
        <v>1.82</v>
      </c>
      <c r="E3019" s="30">
        <v>5011</v>
      </c>
      <c r="F3019" s="62" t="s">
        <v>12411</v>
      </c>
      <c r="G3019" s="3" t="s">
        <v>14581</v>
      </c>
      <c r="H3019" s="183">
        <v>0.73684210526315785</v>
      </c>
    </row>
    <row r="3020" spans="1:8">
      <c r="A3020" s="62">
        <v>3018</v>
      </c>
      <c r="B3020" s="3" t="s">
        <v>14124</v>
      </c>
      <c r="C3020" s="33" t="str">
        <f t="shared" si="94"/>
        <v>Yes</v>
      </c>
      <c r="D3020" s="30">
        <f t="shared" si="95"/>
        <v>1.1100000000000001</v>
      </c>
      <c r="E3020" s="30">
        <v>3056</v>
      </c>
      <c r="F3020" s="62" t="s">
        <v>12411</v>
      </c>
      <c r="G3020" s="3" t="s">
        <v>14581</v>
      </c>
      <c r="H3020" s="183">
        <v>0.44939271255060731</v>
      </c>
    </row>
    <row r="3021" spans="1:8">
      <c r="A3021" s="62">
        <v>3019</v>
      </c>
      <c r="B3021" s="3" t="s">
        <v>14645</v>
      </c>
      <c r="C3021" s="33" t="str">
        <f t="shared" si="94"/>
        <v>Yes</v>
      </c>
      <c r="D3021" s="30">
        <f t="shared" si="95"/>
        <v>1.4300000000000002</v>
      </c>
      <c r="E3021" s="30">
        <v>3937</v>
      </c>
      <c r="F3021" s="62" t="s">
        <v>12411</v>
      </c>
      <c r="G3021" s="3" t="s">
        <v>14581</v>
      </c>
      <c r="H3021" s="183">
        <v>0.57894736842105265</v>
      </c>
    </row>
    <row r="3022" spans="1:8">
      <c r="A3022" s="62">
        <v>3020</v>
      </c>
      <c r="B3022" s="3" t="s">
        <v>13733</v>
      </c>
      <c r="C3022" s="33" t="str">
        <f t="shared" si="94"/>
        <v>Yes</v>
      </c>
      <c r="D3022" s="30">
        <f t="shared" si="95"/>
        <v>4.2799999999999994</v>
      </c>
      <c r="E3022" s="30">
        <v>11783</v>
      </c>
      <c r="F3022" s="62" t="s">
        <v>12411</v>
      </c>
      <c r="G3022" s="3" t="s">
        <v>14581</v>
      </c>
      <c r="H3022" s="183">
        <v>1.7327935222672062</v>
      </c>
    </row>
    <row r="3023" spans="1:8">
      <c r="A3023" s="62">
        <v>3021</v>
      </c>
      <c r="B3023" s="3" t="s">
        <v>12161</v>
      </c>
      <c r="C3023" s="33" t="str">
        <f t="shared" si="94"/>
        <v>Yes</v>
      </c>
      <c r="D3023" s="30">
        <f t="shared" si="95"/>
        <v>1.02</v>
      </c>
      <c r="E3023" s="30">
        <v>2808</v>
      </c>
      <c r="F3023" s="62" t="s">
        <v>12411</v>
      </c>
      <c r="G3023" s="3" t="s">
        <v>14581</v>
      </c>
      <c r="H3023" s="183">
        <v>0.41295546558704449</v>
      </c>
    </row>
    <row r="3024" spans="1:8">
      <c r="A3024" s="62">
        <v>3022</v>
      </c>
      <c r="B3024" s="3" t="s">
        <v>14646</v>
      </c>
      <c r="C3024" s="33" t="str">
        <f t="shared" si="94"/>
        <v>Yes</v>
      </c>
      <c r="D3024" s="30">
        <f t="shared" si="95"/>
        <v>3.13</v>
      </c>
      <c r="E3024" s="30">
        <v>8617</v>
      </c>
      <c r="F3024" s="62" t="s">
        <v>12411</v>
      </c>
      <c r="G3024" s="3" t="s">
        <v>14581</v>
      </c>
      <c r="H3024" s="183">
        <v>1.2672064777327934</v>
      </c>
    </row>
    <row r="3025" spans="1:8">
      <c r="A3025" s="62">
        <v>3023</v>
      </c>
      <c r="B3025" s="3" t="s">
        <v>14647</v>
      </c>
      <c r="C3025" s="33" t="str">
        <f t="shared" si="94"/>
        <v>Yes</v>
      </c>
      <c r="D3025" s="30">
        <f t="shared" si="95"/>
        <v>1.38</v>
      </c>
      <c r="E3025" s="30">
        <v>3799</v>
      </c>
      <c r="F3025" s="62" t="s">
        <v>12411</v>
      </c>
      <c r="G3025" s="3" t="s">
        <v>14581</v>
      </c>
      <c r="H3025" s="183">
        <v>0.55870445344129549</v>
      </c>
    </row>
    <row r="3026" spans="1:8">
      <c r="A3026" s="62">
        <v>3024</v>
      </c>
      <c r="B3026" s="3" t="s">
        <v>14648</v>
      </c>
      <c r="C3026" s="33" t="str">
        <f t="shared" si="94"/>
        <v>Yes</v>
      </c>
      <c r="D3026" s="30">
        <f t="shared" si="95"/>
        <v>0.84000000000000008</v>
      </c>
      <c r="E3026" s="30">
        <v>2313</v>
      </c>
      <c r="F3026" s="62" t="s">
        <v>12411</v>
      </c>
      <c r="G3026" s="3" t="s">
        <v>14581</v>
      </c>
      <c r="H3026" s="183">
        <v>0.34008097165991902</v>
      </c>
    </row>
    <row r="3027" spans="1:8">
      <c r="A3027" s="62">
        <v>3025</v>
      </c>
      <c r="B3027" s="3" t="s">
        <v>14649</v>
      </c>
      <c r="C3027" s="33" t="str">
        <f t="shared" si="94"/>
        <v>Yes</v>
      </c>
      <c r="D3027" s="30">
        <f t="shared" si="95"/>
        <v>0.64</v>
      </c>
      <c r="E3027" s="30">
        <v>1762</v>
      </c>
      <c r="F3027" s="62" t="s">
        <v>12411</v>
      </c>
      <c r="G3027" s="3" t="s">
        <v>14581</v>
      </c>
      <c r="H3027" s="183">
        <v>0.25910931174089069</v>
      </c>
    </row>
    <row r="3028" spans="1:8">
      <c r="A3028" s="62">
        <v>3026</v>
      </c>
      <c r="B3028" s="3" t="s">
        <v>14650</v>
      </c>
      <c r="C3028" s="33" t="str">
        <f t="shared" si="94"/>
        <v>Yes</v>
      </c>
      <c r="D3028" s="30">
        <f t="shared" si="95"/>
        <v>1.1000000000000001</v>
      </c>
      <c r="E3028" s="30">
        <v>3028</v>
      </c>
      <c r="F3028" s="62" t="s">
        <v>12411</v>
      </c>
      <c r="G3028" s="3" t="s">
        <v>14581</v>
      </c>
      <c r="H3028" s="183">
        <v>0.44534412955465585</v>
      </c>
    </row>
    <row r="3029" spans="1:8">
      <c r="A3029" s="62">
        <v>3027</v>
      </c>
      <c r="B3029" s="199" t="s">
        <v>14651</v>
      </c>
      <c r="C3029" s="33" t="str">
        <f t="shared" si="94"/>
        <v>Yes</v>
      </c>
      <c r="D3029" s="30">
        <f t="shared" si="95"/>
        <v>0.65</v>
      </c>
      <c r="E3029" s="11">
        <v>1789</v>
      </c>
      <c r="F3029" s="62" t="s">
        <v>11772</v>
      </c>
      <c r="G3029" s="3" t="s">
        <v>14581</v>
      </c>
      <c r="H3029" s="206">
        <v>0.26315789473684209</v>
      </c>
    </row>
    <row r="3030" spans="1:8">
      <c r="A3030" s="62">
        <v>3028</v>
      </c>
      <c r="B3030" s="3" t="s">
        <v>14652</v>
      </c>
      <c r="C3030" s="33" t="str">
        <f t="shared" si="94"/>
        <v>Yes</v>
      </c>
      <c r="D3030" s="30">
        <f t="shared" si="95"/>
        <v>1.99</v>
      </c>
      <c r="E3030" s="30">
        <v>5479</v>
      </c>
      <c r="F3030" s="62" t="s">
        <v>12411</v>
      </c>
      <c r="G3030" s="3" t="s">
        <v>14581</v>
      </c>
      <c r="H3030" s="183">
        <v>0.80566801619433193</v>
      </c>
    </row>
    <row r="3031" spans="1:8">
      <c r="A3031" s="62">
        <v>3029</v>
      </c>
      <c r="B3031" s="3" t="s">
        <v>14653</v>
      </c>
      <c r="C3031" s="33" t="str">
        <f t="shared" si="94"/>
        <v>Yes</v>
      </c>
      <c r="D3031" s="30">
        <f t="shared" si="95"/>
        <v>1.21</v>
      </c>
      <c r="E3031" s="30">
        <v>3331</v>
      </c>
      <c r="F3031" s="62" t="s">
        <v>12411</v>
      </c>
      <c r="G3031" s="3" t="s">
        <v>14581</v>
      </c>
      <c r="H3031" s="183">
        <v>0.48987854251012142</v>
      </c>
    </row>
    <row r="3032" spans="1:8">
      <c r="A3032" s="62">
        <v>3030</v>
      </c>
      <c r="B3032" s="3" t="s">
        <v>14654</v>
      </c>
      <c r="C3032" s="33" t="str">
        <f t="shared" si="94"/>
        <v>Yes</v>
      </c>
      <c r="D3032" s="30">
        <f t="shared" si="95"/>
        <v>3.13</v>
      </c>
      <c r="E3032" s="30">
        <v>8617</v>
      </c>
      <c r="F3032" s="62" t="s">
        <v>12411</v>
      </c>
      <c r="G3032" s="3" t="s">
        <v>14581</v>
      </c>
      <c r="H3032" s="183">
        <v>1.2672064777327934</v>
      </c>
    </row>
    <row r="3033" spans="1:8">
      <c r="A3033" s="62">
        <v>3031</v>
      </c>
      <c r="B3033" s="3" t="s">
        <v>14655</v>
      </c>
      <c r="C3033" s="33" t="str">
        <f t="shared" si="94"/>
        <v>Yes</v>
      </c>
      <c r="D3033" s="30">
        <f t="shared" si="95"/>
        <v>2.48</v>
      </c>
      <c r="E3033" s="30">
        <v>6828</v>
      </c>
      <c r="F3033" s="62" t="s">
        <v>12411</v>
      </c>
      <c r="G3033" s="3" t="s">
        <v>14581</v>
      </c>
      <c r="H3033" s="183">
        <v>1.0040485829959513</v>
      </c>
    </row>
    <row r="3034" spans="1:8">
      <c r="A3034" s="62">
        <v>3032</v>
      </c>
      <c r="B3034" s="3" t="s">
        <v>14656</v>
      </c>
      <c r="C3034" s="33" t="str">
        <f t="shared" si="94"/>
        <v>No</v>
      </c>
      <c r="D3034" s="30">
        <f t="shared" si="95"/>
        <v>4.9400000000000004</v>
      </c>
      <c r="E3034" s="30">
        <v>13600</v>
      </c>
      <c r="F3034" s="62" t="s">
        <v>12411</v>
      </c>
      <c r="G3034" s="3" t="s">
        <v>14581</v>
      </c>
      <c r="H3034" s="183">
        <v>2</v>
      </c>
    </row>
    <row r="3035" spans="1:8">
      <c r="A3035" s="62">
        <v>3033</v>
      </c>
      <c r="B3035" s="3" t="s">
        <v>14657</v>
      </c>
      <c r="C3035" s="33" t="str">
        <f t="shared" si="94"/>
        <v>Yes</v>
      </c>
      <c r="D3035" s="30">
        <f t="shared" si="95"/>
        <v>4.22</v>
      </c>
      <c r="E3035" s="30">
        <v>11618</v>
      </c>
      <c r="F3035" s="62" t="s">
        <v>12411</v>
      </c>
      <c r="G3035" s="3" t="s">
        <v>14581</v>
      </c>
      <c r="H3035" s="183">
        <v>1.7085020242914977</v>
      </c>
    </row>
    <row r="3036" spans="1:8">
      <c r="A3036" s="62">
        <v>3034</v>
      </c>
      <c r="B3036" s="3" t="s">
        <v>13472</v>
      </c>
      <c r="C3036" s="33" t="str">
        <f t="shared" si="94"/>
        <v>Yes</v>
      </c>
      <c r="D3036" s="30">
        <f t="shared" si="95"/>
        <v>1.6800000000000002</v>
      </c>
      <c r="E3036" s="30">
        <v>4625</v>
      </c>
      <c r="F3036" s="62" t="s">
        <v>12411</v>
      </c>
      <c r="G3036" s="3" t="s">
        <v>14581</v>
      </c>
      <c r="H3036" s="183">
        <v>0.68016194331983804</v>
      </c>
    </row>
    <row r="3037" spans="1:8">
      <c r="A3037" s="62">
        <v>3035</v>
      </c>
      <c r="B3037" s="3" t="s">
        <v>14658</v>
      </c>
      <c r="C3037" s="33" t="str">
        <f t="shared" si="94"/>
        <v>Yes</v>
      </c>
      <c r="D3037" s="30">
        <f t="shared" si="95"/>
        <v>0.64</v>
      </c>
      <c r="E3037" s="30">
        <v>1762</v>
      </c>
      <c r="F3037" s="62" t="s">
        <v>12411</v>
      </c>
      <c r="G3037" s="3" t="s">
        <v>14581</v>
      </c>
      <c r="H3037" s="183">
        <v>0.25910931174089069</v>
      </c>
    </row>
    <row r="3038" spans="1:8">
      <c r="A3038" s="62">
        <v>3036</v>
      </c>
      <c r="B3038" s="3" t="s">
        <v>14659</v>
      </c>
      <c r="C3038" s="33" t="str">
        <f t="shared" si="94"/>
        <v>Yes</v>
      </c>
      <c r="D3038" s="30">
        <f t="shared" si="95"/>
        <v>0.22999999999999998</v>
      </c>
      <c r="E3038" s="30">
        <v>1000</v>
      </c>
      <c r="F3038" s="62" t="s">
        <v>12411</v>
      </c>
      <c r="G3038" s="3" t="s">
        <v>14581</v>
      </c>
      <c r="H3038" s="183">
        <v>9.3117408906882582E-2</v>
      </c>
    </row>
    <row r="3039" spans="1:8">
      <c r="A3039" s="62">
        <v>3037</v>
      </c>
      <c r="B3039" s="199" t="s">
        <v>14660</v>
      </c>
      <c r="C3039" s="33" t="str">
        <f t="shared" si="94"/>
        <v>No</v>
      </c>
      <c r="D3039" s="30">
        <f t="shared" si="95"/>
        <v>4.9400000000000004</v>
      </c>
      <c r="E3039" s="11">
        <v>13600</v>
      </c>
      <c r="F3039" s="62" t="s">
        <v>11772</v>
      </c>
      <c r="G3039" s="3" t="s">
        <v>14581</v>
      </c>
      <c r="H3039" s="183">
        <v>2</v>
      </c>
    </row>
    <row r="3040" spans="1:8">
      <c r="A3040" s="62">
        <v>3038</v>
      </c>
      <c r="B3040" s="3" t="s">
        <v>14661</v>
      </c>
      <c r="C3040" s="33" t="str">
        <f t="shared" si="94"/>
        <v>Yes</v>
      </c>
      <c r="D3040" s="30">
        <f t="shared" si="95"/>
        <v>2.23</v>
      </c>
      <c r="E3040" s="30">
        <v>6139</v>
      </c>
      <c r="F3040" s="62" t="s">
        <v>12411</v>
      </c>
      <c r="G3040" s="3" t="s">
        <v>14581</v>
      </c>
      <c r="H3040" s="183">
        <v>0.90283400809716596</v>
      </c>
    </row>
    <row r="3041" spans="1:8">
      <c r="A3041" s="62">
        <v>3039</v>
      </c>
      <c r="B3041" s="3" t="s">
        <v>14662</v>
      </c>
      <c r="C3041" s="33" t="str">
        <f t="shared" si="94"/>
        <v>Yes</v>
      </c>
      <c r="D3041" s="30">
        <f t="shared" si="95"/>
        <v>3.59</v>
      </c>
      <c r="E3041" s="30">
        <v>9883</v>
      </c>
      <c r="F3041" s="62" t="s">
        <v>12411</v>
      </c>
      <c r="G3041" s="3" t="s">
        <v>14581</v>
      </c>
      <c r="H3041" s="183">
        <v>1.4534412955465585</v>
      </c>
    </row>
    <row r="3042" spans="1:8">
      <c r="A3042" s="62">
        <v>3040</v>
      </c>
      <c r="B3042" s="3" t="s">
        <v>14663</v>
      </c>
      <c r="C3042" s="33" t="str">
        <f t="shared" si="94"/>
        <v>Yes</v>
      </c>
      <c r="D3042" s="30">
        <f t="shared" si="95"/>
        <v>2.0700000000000003</v>
      </c>
      <c r="E3042" s="30">
        <v>5699</v>
      </c>
      <c r="F3042" s="62" t="s">
        <v>12411</v>
      </c>
      <c r="G3042" s="3" t="s">
        <v>14581</v>
      </c>
      <c r="H3042" s="183">
        <v>0.83805668016194335</v>
      </c>
    </row>
    <row r="3043" spans="1:8">
      <c r="A3043" s="62">
        <v>3041</v>
      </c>
      <c r="B3043" s="3" t="s">
        <v>14664</v>
      </c>
      <c r="C3043" s="33" t="str">
        <f t="shared" si="94"/>
        <v>Yes</v>
      </c>
      <c r="D3043" s="30">
        <f t="shared" si="95"/>
        <v>1.4</v>
      </c>
      <c r="E3043" s="30">
        <v>3854</v>
      </c>
      <c r="F3043" s="62" t="s">
        <v>12411</v>
      </c>
      <c r="G3043" s="3" t="s">
        <v>14581</v>
      </c>
      <c r="H3043" s="183">
        <v>0.56680161943319829</v>
      </c>
    </row>
    <row r="3044" spans="1:8">
      <c r="A3044" s="62">
        <v>3042</v>
      </c>
      <c r="B3044" s="3" t="s">
        <v>3543</v>
      </c>
      <c r="C3044" s="33" t="str">
        <f t="shared" si="94"/>
        <v>Yes</v>
      </c>
      <c r="D3044" s="30">
        <f t="shared" si="95"/>
        <v>2.8</v>
      </c>
      <c r="E3044" s="30">
        <v>7709</v>
      </c>
      <c r="F3044" s="62" t="s">
        <v>12411</v>
      </c>
      <c r="G3044" s="3" t="s">
        <v>14581</v>
      </c>
      <c r="H3044" s="183">
        <v>1.1336032388663966</v>
      </c>
    </row>
    <row r="3045" spans="1:8">
      <c r="A3045" s="62">
        <v>3043</v>
      </c>
      <c r="B3045" s="3" t="s">
        <v>14665</v>
      </c>
      <c r="C3045" s="33" t="str">
        <f t="shared" si="94"/>
        <v>Yes</v>
      </c>
      <c r="D3045" s="30">
        <f t="shared" si="95"/>
        <v>1.82</v>
      </c>
      <c r="E3045" s="30">
        <v>5011</v>
      </c>
      <c r="F3045" s="62" t="s">
        <v>12411</v>
      </c>
      <c r="G3045" s="3" t="s">
        <v>14581</v>
      </c>
      <c r="H3045" s="183">
        <v>0.73684210526315785</v>
      </c>
    </row>
    <row r="3046" spans="1:8">
      <c r="A3046" s="62">
        <v>3044</v>
      </c>
      <c r="B3046" s="3" t="s">
        <v>14666</v>
      </c>
      <c r="C3046" s="33" t="str">
        <f t="shared" si="94"/>
        <v>Yes</v>
      </c>
      <c r="D3046" s="30">
        <f t="shared" si="95"/>
        <v>1.4300000000000002</v>
      </c>
      <c r="E3046" s="30">
        <v>3937</v>
      </c>
      <c r="F3046" s="62" t="s">
        <v>12411</v>
      </c>
      <c r="G3046" s="3" t="s">
        <v>14581</v>
      </c>
      <c r="H3046" s="183">
        <v>0.57894736842105265</v>
      </c>
    </row>
    <row r="3047" spans="1:8">
      <c r="A3047" s="62">
        <v>3045</v>
      </c>
      <c r="B3047" s="3" t="s">
        <v>14667</v>
      </c>
      <c r="C3047" s="33" t="str">
        <f t="shared" si="94"/>
        <v>Yes</v>
      </c>
      <c r="D3047" s="30">
        <f t="shared" si="95"/>
        <v>1.6799999999999997</v>
      </c>
      <c r="E3047" s="30">
        <v>4625</v>
      </c>
      <c r="F3047" s="62" t="s">
        <v>12411</v>
      </c>
      <c r="G3047" s="3" t="s">
        <v>14581</v>
      </c>
      <c r="H3047" s="183">
        <v>0.68016194331983792</v>
      </c>
    </row>
    <row r="3048" spans="1:8">
      <c r="A3048" s="62">
        <v>3046</v>
      </c>
      <c r="B3048" s="3" t="s">
        <v>14668</v>
      </c>
      <c r="C3048" s="33" t="str">
        <f t="shared" si="94"/>
        <v>Yes</v>
      </c>
      <c r="D3048" s="30">
        <f t="shared" si="95"/>
        <v>2.27</v>
      </c>
      <c r="E3048" s="30">
        <v>6249</v>
      </c>
      <c r="F3048" s="62" t="s">
        <v>12411</v>
      </c>
      <c r="G3048" s="3" t="s">
        <v>14581</v>
      </c>
      <c r="H3048" s="183">
        <v>0.91902834008097156</v>
      </c>
    </row>
    <row r="3049" spans="1:8">
      <c r="A3049" s="62">
        <v>3047</v>
      </c>
      <c r="B3049" s="3" t="s">
        <v>14292</v>
      </c>
      <c r="C3049" s="33" t="str">
        <f t="shared" si="94"/>
        <v>No</v>
      </c>
      <c r="D3049" s="30">
        <f t="shared" si="95"/>
        <v>4.9400000000000004</v>
      </c>
      <c r="E3049" s="30">
        <v>13600</v>
      </c>
      <c r="F3049" s="62" t="s">
        <v>12411</v>
      </c>
      <c r="G3049" s="3" t="s">
        <v>14581</v>
      </c>
      <c r="H3049" s="183">
        <v>2</v>
      </c>
    </row>
    <row r="3050" spans="1:8">
      <c r="A3050" s="62">
        <v>3048</v>
      </c>
      <c r="B3050" s="3" t="s">
        <v>14669</v>
      </c>
      <c r="C3050" s="33" t="str">
        <f t="shared" si="94"/>
        <v>Yes</v>
      </c>
      <c r="D3050" s="30">
        <f t="shared" si="95"/>
        <v>1.56</v>
      </c>
      <c r="E3050" s="30">
        <v>4295</v>
      </c>
      <c r="F3050" s="62" t="s">
        <v>12411</v>
      </c>
      <c r="G3050" s="3" t="s">
        <v>14581</v>
      </c>
      <c r="H3050" s="183">
        <v>0.63157894736842102</v>
      </c>
    </row>
    <row r="3051" spans="1:8">
      <c r="A3051" s="62">
        <v>3049</v>
      </c>
      <c r="B3051" s="3" t="s">
        <v>14670</v>
      </c>
      <c r="C3051" s="33" t="str">
        <f t="shared" si="94"/>
        <v>Yes</v>
      </c>
      <c r="D3051" s="30">
        <f t="shared" si="95"/>
        <v>3.45</v>
      </c>
      <c r="E3051" s="30">
        <v>9498</v>
      </c>
      <c r="F3051" s="62" t="s">
        <v>12411</v>
      </c>
      <c r="G3051" s="3" t="s">
        <v>14581</v>
      </c>
      <c r="H3051" s="183">
        <v>1.3967611336032388</v>
      </c>
    </row>
    <row r="3052" spans="1:8">
      <c r="A3052" s="62">
        <v>3050</v>
      </c>
      <c r="B3052" s="3" t="s">
        <v>14152</v>
      </c>
      <c r="C3052" s="33" t="str">
        <f t="shared" si="94"/>
        <v>Yes</v>
      </c>
      <c r="D3052" s="30">
        <f t="shared" si="95"/>
        <v>2.2800000000000002</v>
      </c>
      <c r="E3052" s="30">
        <v>6277</v>
      </c>
      <c r="F3052" s="62" t="s">
        <v>12411</v>
      </c>
      <c r="G3052" s="3" t="s">
        <v>14581</v>
      </c>
      <c r="H3052" s="183">
        <v>0.92307692307692313</v>
      </c>
    </row>
    <row r="3053" spans="1:8">
      <c r="A3053" s="62">
        <v>3051</v>
      </c>
      <c r="B3053" s="3" t="s">
        <v>14671</v>
      </c>
      <c r="C3053" s="33" t="str">
        <f t="shared" si="94"/>
        <v>Yes</v>
      </c>
      <c r="D3053" s="30">
        <f t="shared" si="95"/>
        <v>2.44</v>
      </c>
      <c r="E3053" s="30">
        <v>6717</v>
      </c>
      <c r="F3053" s="62" t="s">
        <v>12411</v>
      </c>
      <c r="G3053" s="3" t="s">
        <v>14581</v>
      </c>
      <c r="H3053" s="183">
        <v>0.98785425101214563</v>
      </c>
    </row>
    <row r="3054" spans="1:8">
      <c r="A3054" s="62">
        <v>3052</v>
      </c>
      <c r="B3054" s="3" t="s">
        <v>14672</v>
      </c>
      <c r="C3054" s="33" t="str">
        <f t="shared" si="94"/>
        <v>Yes</v>
      </c>
      <c r="D3054" s="30">
        <f t="shared" si="95"/>
        <v>3.13</v>
      </c>
      <c r="E3054" s="30">
        <v>8617</v>
      </c>
      <c r="F3054" s="62" t="s">
        <v>12411</v>
      </c>
      <c r="G3054" s="3" t="s">
        <v>14581</v>
      </c>
      <c r="H3054" s="183">
        <v>1.2672064777327934</v>
      </c>
    </row>
    <row r="3055" spans="1:8">
      <c r="A3055" s="62">
        <v>3053</v>
      </c>
      <c r="B3055" s="3" t="s">
        <v>14673</v>
      </c>
      <c r="C3055" s="33" t="str">
        <f t="shared" si="94"/>
        <v>Yes</v>
      </c>
      <c r="D3055" s="30">
        <f t="shared" si="95"/>
        <v>1.1599999999999999</v>
      </c>
      <c r="E3055" s="30">
        <v>3194</v>
      </c>
      <c r="F3055" s="62" t="s">
        <v>12411</v>
      </c>
      <c r="G3055" s="3" t="s">
        <v>14581</v>
      </c>
      <c r="H3055" s="183">
        <v>0.46963562753036431</v>
      </c>
    </row>
    <row r="3056" spans="1:8">
      <c r="A3056" s="62">
        <v>3054</v>
      </c>
      <c r="B3056" s="3" t="s">
        <v>13778</v>
      </c>
      <c r="C3056" s="33" t="str">
        <f t="shared" si="94"/>
        <v>No</v>
      </c>
      <c r="D3056" s="30">
        <f t="shared" si="95"/>
        <v>4.9400000000000004</v>
      </c>
      <c r="E3056" s="30">
        <v>13600</v>
      </c>
      <c r="F3056" s="62" t="s">
        <v>12411</v>
      </c>
      <c r="G3056" s="3" t="s">
        <v>14581</v>
      </c>
      <c r="H3056" s="183">
        <v>2</v>
      </c>
    </row>
    <row r="3057" spans="1:8">
      <c r="A3057" s="62">
        <v>3055</v>
      </c>
      <c r="B3057" s="3" t="s">
        <v>14674</v>
      </c>
      <c r="C3057" s="33" t="str">
        <f t="shared" si="94"/>
        <v>Yes</v>
      </c>
      <c r="D3057" s="30">
        <f t="shared" si="95"/>
        <v>1.4500000000000002</v>
      </c>
      <c r="E3057" s="30">
        <v>3992</v>
      </c>
      <c r="F3057" s="62" t="s">
        <v>12411</v>
      </c>
      <c r="G3057" s="3" t="s">
        <v>14581</v>
      </c>
      <c r="H3057" s="183">
        <v>0.58704453441295545</v>
      </c>
    </row>
    <row r="3058" spans="1:8">
      <c r="A3058" s="62">
        <v>3056</v>
      </c>
      <c r="B3058" s="3" t="s">
        <v>14675</v>
      </c>
      <c r="C3058" s="33" t="str">
        <f t="shared" si="94"/>
        <v>Yes</v>
      </c>
      <c r="D3058" s="30">
        <f t="shared" si="95"/>
        <v>3.8</v>
      </c>
      <c r="E3058" s="30">
        <v>10462</v>
      </c>
      <c r="F3058" s="62" t="s">
        <v>12411</v>
      </c>
      <c r="G3058" s="3" t="s">
        <v>14581</v>
      </c>
      <c r="H3058" s="183">
        <v>1.5384615384615383</v>
      </c>
    </row>
    <row r="3059" spans="1:8">
      <c r="A3059" s="62">
        <v>3057</v>
      </c>
      <c r="B3059" s="3" t="s">
        <v>14676</v>
      </c>
      <c r="C3059" s="33" t="str">
        <f t="shared" si="94"/>
        <v>Yes</v>
      </c>
      <c r="D3059" s="30">
        <f t="shared" si="95"/>
        <v>3.0300000000000002</v>
      </c>
      <c r="E3059" s="30">
        <v>8342</v>
      </c>
      <c r="F3059" s="62" t="s">
        <v>12411</v>
      </c>
      <c r="G3059" s="3" t="s">
        <v>14581</v>
      </c>
      <c r="H3059" s="183">
        <v>1.2267206477732793</v>
      </c>
    </row>
    <row r="3060" spans="1:8">
      <c r="A3060" s="62">
        <v>3058</v>
      </c>
      <c r="B3060" s="3" t="s">
        <v>14677</v>
      </c>
      <c r="C3060" s="33" t="str">
        <f t="shared" si="94"/>
        <v>Yes</v>
      </c>
      <c r="D3060" s="30">
        <f t="shared" si="95"/>
        <v>1.02</v>
      </c>
      <c r="E3060" s="30">
        <v>2808</v>
      </c>
      <c r="F3060" s="62" t="s">
        <v>12411</v>
      </c>
      <c r="G3060" s="3" t="s">
        <v>14581</v>
      </c>
      <c r="H3060" s="183">
        <v>0.41295546558704449</v>
      </c>
    </row>
    <row r="3061" spans="1:8">
      <c r="A3061" s="62">
        <v>3059</v>
      </c>
      <c r="B3061" s="3" t="s">
        <v>14678</v>
      </c>
      <c r="C3061" s="33" t="str">
        <f t="shared" si="94"/>
        <v>Yes</v>
      </c>
      <c r="D3061" s="30">
        <f t="shared" si="95"/>
        <v>1.36</v>
      </c>
      <c r="E3061" s="30">
        <v>3744</v>
      </c>
      <c r="F3061" s="62" t="s">
        <v>12411</v>
      </c>
      <c r="G3061" s="3" t="s">
        <v>14581</v>
      </c>
      <c r="H3061" s="183">
        <v>0.55060728744939269</v>
      </c>
    </row>
    <row r="3062" spans="1:8">
      <c r="A3062" s="62">
        <v>3060</v>
      </c>
      <c r="B3062" s="3" t="s">
        <v>14679</v>
      </c>
      <c r="C3062" s="33" t="str">
        <f t="shared" si="94"/>
        <v>Yes</v>
      </c>
      <c r="D3062" s="30">
        <f t="shared" si="95"/>
        <v>3.96</v>
      </c>
      <c r="E3062" s="30">
        <v>10902</v>
      </c>
      <c r="F3062" s="62" t="s">
        <v>12411</v>
      </c>
      <c r="G3062" s="3" t="s">
        <v>14581</v>
      </c>
      <c r="H3062" s="183">
        <v>1.6032388663967609</v>
      </c>
    </row>
    <row r="3063" spans="1:8">
      <c r="A3063" s="62">
        <v>3061</v>
      </c>
      <c r="B3063" s="3" t="s">
        <v>14680</v>
      </c>
      <c r="C3063" s="33" t="str">
        <f t="shared" si="94"/>
        <v>Yes</v>
      </c>
      <c r="D3063" s="30">
        <f t="shared" si="95"/>
        <v>2.8</v>
      </c>
      <c r="E3063" s="30">
        <v>7709</v>
      </c>
      <c r="F3063" s="62" t="s">
        <v>12411</v>
      </c>
      <c r="G3063" s="3" t="s">
        <v>14581</v>
      </c>
      <c r="H3063" s="183">
        <v>1.1336032388663966</v>
      </c>
    </row>
    <row r="3064" spans="1:8">
      <c r="A3064" s="62">
        <v>3062</v>
      </c>
      <c r="B3064" s="3" t="s">
        <v>14681</v>
      </c>
      <c r="C3064" s="33" t="str">
        <f t="shared" si="94"/>
        <v>Yes</v>
      </c>
      <c r="D3064" s="30">
        <f t="shared" si="95"/>
        <v>2.81</v>
      </c>
      <c r="E3064" s="30">
        <v>7736</v>
      </c>
      <c r="F3064" s="62" t="s">
        <v>12411</v>
      </c>
      <c r="G3064" s="3" t="s">
        <v>14581</v>
      </c>
      <c r="H3064" s="183">
        <v>1.1376518218623481</v>
      </c>
    </row>
    <row r="3065" spans="1:8">
      <c r="A3065" s="62">
        <v>3063</v>
      </c>
      <c r="B3065" s="3" t="s">
        <v>14682</v>
      </c>
      <c r="C3065" s="33" t="str">
        <f t="shared" si="94"/>
        <v>Yes</v>
      </c>
      <c r="D3065" s="30">
        <f t="shared" si="95"/>
        <v>2.46</v>
      </c>
      <c r="E3065" s="30">
        <v>6772</v>
      </c>
      <c r="F3065" s="62" t="s">
        <v>12411</v>
      </c>
      <c r="G3065" s="3" t="s">
        <v>14581</v>
      </c>
      <c r="H3065" s="183">
        <v>0.99595141700404854</v>
      </c>
    </row>
    <row r="3066" spans="1:8">
      <c r="A3066" s="62">
        <v>3064</v>
      </c>
      <c r="B3066" s="3" t="s">
        <v>14683</v>
      </c>
      <c r="C3066" s="33" t="str">
        <f t="shared" si="94"/>
        <v>Yes</v>
      </c>
      <c r="D3066" s="30">
        <f t="shared" si="95"/>
        <v>0.2717</v>
      </c>
      <c r="E3066" s="30">
        <v>1000</v>
      </c>
      <c r="F3066" s="3" t="s">
        <v>11772</v>
      </c>
      <c r="G3066" s="3" t="s">
        <v>14684</v>
      </c>
      <c r="H3066" s="177">
        <v>0.11</v>
      </c>
    </row>
    <row r="3067" spans="1:8">
      <c r="A3067" s="62">
        <v>3065</v>
      </c>
      <c r="B3067" s="3" t="s">
        <v>14685</v>
      </c>
      <c r="C3067" s="33" t="str">
        <f t="shared" si="94"/>
        <v>Yes</v>
      </c>
      <c r="D3067" s="30">
        <f t="shared" si="95"/>
        <v>4.2780400000000007</v>
      </c>
      <c r="E3067" s="30">
        <v>11778</v>
      </c>
      <c r="F3067" s="3" t="s">
        <v>11763</v>
      </c>
      <c r="G3067" s="3" t="s">
        <v>14684</v>
      </c>
      <c r="H3067" s="177">
        <v>1.732</v>
      </c>
    </row>
    <row r="3068" spans="1:8">
      <c r="A3068" s="62">
        <v>3066</v>
      </c>
      <c r="B3068" s="3" t="s">
        <v>14686</v>
      </c>
      <c r="C3068" s="33" t="str">
        <f t="shared" si="94"/>
        <v>No</v>
      </c>
      <c r="D3068" s="30">
        <f t="shared" si="95"/>
        <v>4.9400000000000004</v>
      </c>
      <c r="E3068" s="30">
        <v>13600</v>
      </c>
      <c r="F3068" s="3" t="s">
        <v>11763</v>
      </c>
      <c r="G3068" s="3" t="s">
        <v>14684</v>
      </c>
      <c r="H3068" s="177">
        <v>2</v>
      </c>
    </row>
    <row r="3069" spans="1:8">
      <c r="A3069" s="62">
        <v>3067</v>
      </c>
      <c r="B3069" s="3" t="s">
        <v>14687</v>
      </c>
      <c r="C3069" s="33" t="str">
        <f t="shared" si="94"/>
        <v>No</v>
      </c>
      <c r="D3069" s="30">
        <f t="shared" si="95"/>
        <v>4.9400000000000004</v>
      </c>
      <c r="E3069" s="30">
        <v>13600</v>
      </c>
      <c r="F3069" s="3" t="s">
        <v>11763</v>
      </c>
      <c r="G3069" s="3" t="s">
        <v>14684</v>
      </c>
      <c r="H3069" s="177">
        <v>2</v>
      </c>
    </row>
    <row r="3070" spans="1:8">
      <c r="A3070" s="62">
        <v>3068</v>
      </c>
      <c r="B3070" s="3" t="s">
        <v>14688</v>
      </c>
      <c r="C3070" s="33" t="str">
        <f t="shared" si="94"/>
        <v>Yes</v>
      </c>
      <c r="D3070" s="30">
        <f t="shared" si="95"/>
        <v>2.5885600000000002</v>
      </c>
      <c r="E3070" s="30">
        <v>7126</v>
      </c>
      <c r="F3070" s="3" t="s">
        <v>11763</v>
      </c>
      <c r="G3070" s="3" t="s">
        <v>14684</v>
      </c>
      <c r="H3070" s="177">
        <v>1.048</v>
      </c>
    </row>
    <row r="3071" spans="1:8">
      <c r="A3071" s="62">
        <v>3069</v>
      </c>
      <c r="B3071" s="3" t="s">
        <v>14689</v>
      </c>
      <c r="C3071" s="33" t="str">
        <f t="shared" si="94"/>
        <v>Yes</v>
      </c>
      <c r="D3071" s="30">
        <f t="shared" si="95"/>
        <v>0.61997000000000002</v>
      </c>
      <c r="E3071" s="30">
        <v>1707</v>
      </c>
      <c r="F3071" s="3" t="s">
        <v>11763</v>
      </c>
      <c r="G3071" s="3" t="s">
        <v>14684</v>
      </c>
      <c r="H3071" s="177">
        <v>0.251</v>
      </c>
    </row>
    <row r="3072" spans="1:8">
      <c r="A3072" s="62">
        <v>3070</v>
      </c>
      <c r="B3072" s="3" t="s">
        <v>14690</v>
      </c>
      <c r="C3072" s="33" t="str">
        <f t="shared" si="94"/>
        <v>Yes</v>
      </c>
      <c r="D3072" s="30">
        <f t="shared" si="95"/>
        <v>2.2724000000000002</v>
      </c>
      <c r="E3072" s="30">
        <v>6256</v>
      </c>
      <c r="F3072" s="3" t="s">
        <v>11763</v>
      </c>
      <c r="G3072" s="3" t="s">
        <v>14684</v>
      </c>
      <c r="H3072" s="177">
        <v>0.92</v>
      </c>
    </row>
    <row r="3073" spans="1:8">
      <c r="A3073" s="62">
        <v>3071</v>
      </c>
      <c r="B3073" s="3" t="s">
        <v>14691</v>
      </c>
      <c r="C3073" s="33" t="str">
        <f t="shared" si="94"/>
        <v>Yes</v>
      </c>
      <c r="D3073" s="30">
        <f t="shared" si="95"/>
        <v>1.53881</v>
      </c>
      <c r="E3073" s="30">
        <v>4236</v>
      </c>
      <c r="F3073" s="3" t="s">
        <v>11763</v>
      </c>
      <c r="G3073" s="3" t="s">
        <v>14684</v>
      </c>
      <c r="H3073" s="177">
        <v>0.623</v>
      </c>
    </row>
    <row r="3074" spans="1:8">
      <c r="A3074" s="62">
        <v>3072</v>
      </c>
      <c r="B3074" s="3" t="s">
        <v>14692</v>
      </c>
      <c r="C3074" s="33" t="str">
        <f t="shared" si="94"/>
        <v>Yes</v>
      </c>
      <c r="D3074" s="30">
        <f t="shared" si="95"/>
        <v>0.57798000000000005</v>
      </c>
      <c r="E3074" s="30">
        <v>1591</v>
      </c>
      <c r="F3074" s="3" t="s">
        <v>11763</v>
      </c>
      <c r="G3074" s="3" t="s">
        <v>14684</v>
      </c>
      <c r="H3074" s="177">
        <v>0.23400000000000001</v>
      </c>
    </row>
    <row r="3075" spans="1:8">
      <c r="A3075" s="62">
        <v>3073</v>
      </c>
      <c r="B3075" s="3" t="s">
        <v>14693</v>
      </c>
      <c r="C3075" s="33" t="str">
        <f t="shared" ref="C3075:C3138" si="96">IF(H3075=2,"No","Yes")</f>
        <v>Yes</v>
      </c>
      <c r="D3075" s="30">
        <f t="shared" si="95"/>
        <v>4.609020000000001</v>
      </c>
      <c r="E3075" s="30">
        <v>12689</v>
      </c>
      <c r="F3075" s="3" t="s">
        <v>11763</v>
      </c>
      <c r="G3075" s="3" t="s">
        <v>14684</v>
      </c>
      <c r="H3075" s="177">
        <v>1.8660000000000001</v>
      </c>
    </row>
    <row r="3076" spans="1:8">
      <c r="A3076" s="62">
        <v>3074</v>
      </c>
      <c r="B3076" s="3" t="s">
        <v>14694</v>
      </c>
      <c r="C3076" s="33" t="str">
        <f t="shared" si="96"/>
        <v>Yes</v>
      </c>
      <c r="D3076" s="30">
        <f t="shared" ref="D3076:D3139" si="97">H3076*2.47</f>
        <v>4.5991400000000002</v>
      </c>
      <c r="E3076" s="30">
        <v>12662</v>
      </c>
      <c r="F3076" s="3" t="s">
        <v>11763</v>
      </c>
      <c r="G3076" s="3" t="s">
        <v>14684</v>
      </c>
      <c r="H3076" s="177">
        <v>1.8620000000000001</v>
      </c>
    </row>
    <row r="3077" spans="1:8">
      <c r="A3077" s="62">
        <v>3075</v>
      </c>
      <c r="B3077" s="3" t="s">
        <v>14695</v>
      </c>
      <c r="C3077" s="33" t="str">
        <f t="shared" si="96"/>
        <v>No</v>
      </c>
      <c r="D3077" s="30">
        <f t="shared" si="97"/>
        <v>4.9400000000000004</v>
      </c>
      <c r="E3077" s="30">
        <v>13600</v>
      </c>
      <c r="F3077" s="3" t="s">
        <v>11763</v>
      </c>
      <c r="G3077" s="3" t="s">
        <v>14684</v>
      </c>
      <c r="H3077" s="177">
        <v>2</v>
      </c>
    </row>
    <row r="3078" spans="1:8">
      <c r="A3078" s="62">
        <v>3076</v>
      </c>
      <c r="B3078" s="3" t="s">
        <v>14696</v>
      </c>
      <c r="C3078" s="33" t="str">
        <f t="shared" si="96"/>
        <v>Yes</v>
      </c>
      <c r="D3078" s="30">
        <f t="shared" si="97"/>
        <v>1.0991500000000001</v>
      </c>
      <c r="E3078" s="30">
        <v>3026</v>
      </c>
      <c r="F3078" s="3" t="s">
        <v>11763</v>
      </c>
      <c r="G3078" s="3" t="s">
        <v>14684</v>
      </c>
      <c r="H3078" s="177">
        <v>0.44500000000000001</v>
      </c>
    </row>
    <row r="3079" spans="1:8">
      <c r="A3079" s="62">
        <v>3077</v>
      </c>
      <c r="B3079" s="3" t="s">
        <v>14697</v>
      </c>
      <c r="C3079" s="33" t="str">
        <f t="shared" si="96"/>
        <v>Yes</v>
      </c>
      <c r="D3079" s="30">
        <f t="shared" si="97"/>
        <v>0.10868</v>
      </c>
      <c r="E3079" s="30">
        <v>1000</v>
      </c>
      <c r="F3079" s="3" t="s">
        <v>11763</v>
      </c>
      <c r="G3079" s="3" t="s">
        <v>14684</v>
      </c>
      <c r="H3079" s="177">
        <v>4.3999999999999997E-2</v>
      </c>
    </row>
    <row r="3080" spans="1:8">
      <c r="A3080" s="62">
        <v>3078</v>
      </c>
      <c r="B3080" s="3" t="s">
        <v>14698</v>
      </c>
      <c r="C3080" s="33" t="str">
        <f t="shared" si="96"/>
        <v>Yes</v>
      </c>
      <c r="D3080" s="30">
        <f t="shared" si="97"/>
        <v>1.5289300000000001</v>
      </c>
      <c r="E3080" s="30">
        <v>4209</v>
      </c>
      <c r="F3080" s="3" t="s">
        <v>11763</v>
      </c>
      <c r="G3080" s="3" t="s">
        <v>14684</v>
      </c>
      <c r="H3080" s="177">
        <v>0.61899999999999999</v>
      </c>
    </row>
    <row r="3081" spans="1:8">
      <c r="A3081" s="62">
        <v>3079</v>
      </c>
      <c r="B3081" s="3" t="s">
        <v>14699</v>
      </c>
      <c r="C3081" s="33" t="str">
        <f t="shared" si="96"/>
        <v>Yes</v>
      </c>
      <c r="D3081" s="30">
        <f t="shared" si="97"/>
        <v>1.04975</v>
      </c>
      <c r="E3081" s="30">
        <v>2890</v>
      </c>
      <c r="F3081" s="3" t="s">
        <v>11763</v>
      </c>
      <c r="G3081" s="3" t="s">
        <v>14684</v>
      </c>
      <c r="H3081" s="177">
        <v>0.42499999999999999</v>
      </c>
    </row>
    <row r="3082" spans="1:8">
      <c r="A3082" s="62">
        <v>3080</v>
      </c>
      <c r="B3082" s="3" t="s">
        <v>14700</v>
      </c>
      <c r="C3082" s="33" t="str">
        <f t="shared" si="96"/>
        <v>Yes</v>
      </c>
      <c r="D3082" s="30">
        <f t="shared" si="97"/>
        <v>3.0084600000000004</v>
      </c>
      <c r="E3082" s="30">
        <v>8282</v>
      </c>
      <c r="F3082" s="3" t="s">
        <v>11763</v>
      </c>
      <c r="G3082" s="3" t="s">
        <v>14684</v>
      </c>
      <c r="H3082" s="177">
        <v>1.218</v>
      </c>
    </row>
    <row r="3083" spans="1:8">
      <c r="A3083" s="62">
        <v>3081</v>
      </c>
      <c r="B3083" s="3" t="s">
        <v>14701</v>
      </c>
      <c r="C3083" s="33" t="str">
        <f t="shared" si="96"/>
        <v>Yes</v>
      </c>
      <c r="D3083" s="30">
        <f t="shared" si="97"/>
        <v>3.2381700000000002</v>
      </c>
      <c r="E3083" s="30">
        <v>8915</v>
      </c>
      <c r="F3083" s="3" t="s">
        <v>11763</v>
      </c>
      <c r="G3083" s="3" t="s">
        <v>14684</v>
      </c>
      <c r="H3083" s="177">
        <v>1.3109999999999999</v>
      </c>
    </row>
    <row r="3084" spans="1:8">
      <c r="A3084" s="62">
        <v>3082</v>
      </c>
      <c r="B3084" s="3" t="s">
        <v>14702</v>
      </c>
      <c r="C3084" s="33" t="str">
        <f t="shared" si="96"/>
        <v>No</v>
      </c>
      <c r="D3084" s="30">
        <f t="shared" si="97"/>
        <v>4.9400000000000004</v>
      </c>
      <c r="E3084" s="30">
        <v>13600</v>
      </c>
      <c r="F3084" s="3" t="s">
        <v>11763</v>
      </c>
      <c r="G3084" s="3" t="s">
        <v>14684</v>
      </c>
      <c r="H3084" s="177">
        <v>2</v>
      </c>
    </row>
    <row r="3085" spans="1:8">
      <c r="A3085" s="62">
        <v>3083</v>
      </c>
      <c r="B3085" s="3" t="s">
        <v>14703</v>
      </c>
      <c r="C3085" s="33" t="str">
        <f t="shared" si="96"/>
        <v>Yes</v>
      </c>
      <c r="D3085" s="30">
        <f t="shared" si="97"/>
        <v>3.0677400000000001</v>
      </c>
      <c r="E3085" s="30">
        <v>8446</v>
      </c>
      <c r="F3085" s="3" t="s">
        <v>11763</v>
      </c>
      <c r="G3085" s="3" t="s">
        <v>14684</v>
      </c>
      <c r="H3085" s="177">
        <v>1.242</v>
      </c>
    </row>
    <row r="3086" spans="1:8">
      <c r="A3086" s="62">
        <v>3084</v>
      </c>
      <c r="B3086" s="3" t="s">
        <v>14704</v>
      </c>
      <c r="C3086" s="33" t="str">
        <f t="shared" si="96"/>
        <v>Yes</v>
      </c>
      <c r="D3086" s="30">
        <f t="shared" si="97"/>
        <v>3.39872</v>
      </c>
      <c r="E3086" s="30">
        <v>9357</v>
      </c>
      <c r="F3086" s="3" t="s">
        <v>11763</v>
      </c>
      <c r="G3086" s="3" t="s">
        <v>14684</v>
      </c>
      <c r="H3086" s="177">
        <v>1.3759999999999999</v>
      </c>
    </row>
    <row r="3087" spans="1:8">
      <c r="A3087" s="62">
        <v>3085</v>
      </c>
      <c r="B3087" s="3" t="s">
        <v>14705</v>
      </c>
      <c r="C3087" s="33" t="str">
        <f t="shared" si="96"/>
        <v>No</v>
      </c>
      <c r="D3087" s="30">
        <f t="shared" si="97"/>
        <v>4.9400000000000004</v>
      </c>
      <c r="E3087" s="30">
        <v>13600</v>
      </c>
      <c r="F3087" s="3" t="s">
        <v>11763</v>
      </c>
      <c r="G3087" s="3" t="s">
        <v>14684</v>
      </c>
      <c r="H3087" s="177">
        <v>2</v>
      </c>
    </row>
    <row r="3088" spans="1:8">
      <c r="A3088" s="62">
        <v>3086</v>
      </c>
      <c r="B3088" s="3" t="s">
        <v>14706</v>
      </c>
      <c r="C3088" s="33" t="str">
        <f t="shared" si="96"/>
        <v>Yes</v>
      </c>
      <c r="D3088" s="30">
        <f t="shared" si="97"/>
        <v>1.1090300000000002</v>
      </c>
      <c r="E3088" s="30">
        <v>3053</v>
      </c>
      <c r="F3088" s="3" t="s">
        <v>11763</v>
      </c>
      <c r="G3088" s="3" t="s">
        <v>14684</v>
      </c>
      <c r="H3088" s="177">
        <v>0.44900000000000001</v>
      </c>
    </row>
    <row r="3089" spans="1:8">
      <c r="A3089" s="62">
        <v>3087</v>
      </c>
      <c r="B3089" s="3" t="s">
        <v>14707</v>
      </c>
      <c r="C3089" s="33" t="str">
        <f t="shared" si="96"/>
        <v>No</v>
      </c>
      <c r="D3089" s="30">
        <f t="shared" si="97"/>
        <v>4.9400000000000004</v>
      </c>
      <c r="E3089" s="30">
        <v>13600</v>
      </c>
      <c r="F3089" s="3" t="s">
        <v>11763</v>
      </c>
      <c r="G3089" s="3" t="s">
        <v>14684</v>
      </c>
      <c r="H3089" s="177">
        <v>2</v>
      </c>
    </row>
    <row r="3090" spans="1:8">
      <c r="A3090" s="62">
        <v>3088</v>
      </c>
      <c r="B3090" s="3" t="s">
        <v>14708</v>
      </c>
      <c r="C3090" s="33" t="str">
        <f t="shared" si="96"/>
        <v>Yes</v>
      </c>
      <c r="D3090" s="30">
        <f t="shared" si="97"/>
        <v>3.0183400000000002</v>
      </c>
      <c r="E3090" s="30">
        <v>8310</v>
      </c>
      <c r="F3090" s="3" t="s">
        <v>11763</v>
      </c>
      <c r="G3090" s="3" t="s">
        <v>14684</v>
      </c>
      <c r="H3090" s="177">
        <v>1.222</v>
      </c>
    </row>
    <row r="3091" spans="1:8" ht="30">
      <c r="A3091" s="62">
        <v>3089</v>
      </c>
      <c r="B3091" s="63" t="s">
        <v>14709</v>
      </c>
      <c r="C3091" s="33" t="str">
        <f t="shared" si="96"/>
        <v>No</v>
      </c>
      <c r="D3091" s="30">
        <f t="shared" si="97"/>
        <v>4.9400000000000004</v>
      </c>
      <c r="E3091" s="30">
        <v>13600</v>
      </c>
      <c r="F3091" s="3" t="s">
        <v>11777</v>
      </c>
      <c r="G3091" s="3" t="s">
        <v>14684</v>
      </c>
      <c r="H3091" s="177">
        <v>2</v>
      </c>
    </row>
    <row r="3092" spans="1:8">
      <c r="A3092" s="62">
        <v>3090</v>
      </c>
      <c r="B3092" s="3" t="s">
        <v>14710</v>
      </c>
      <c r="C3092" s="33" t="str">
        <f t="shared" si="96"/>
        <v>Yes</v>
      </c>
      <c r="D3092" s="30">
        <f t="shared" si="97"/>
        <v>2.2896900000000002</v>
      </c>
      <c r="E3092" s="30">
        <v>6304</v>
      </c>
      <c r="F3092" s="3" t="s">
        <v>11763</v>
      </c>
      <c r="G3092" s="3" t="s">
        <v>14684</v>
      </c>
      <c r="H3092" s="177">
        <v>0.92700000000000005</v>
      </c>
    </row>
    <row r="3093" spans="1:8">
      <c r="A3093" s="62">
        <v>3091</v>
      </c>
      <c r="B3093" s="3" t="s">
        <v>14711</v>
      </c>
      <c r="C3093" s="33" t="str">
        <f t="shared" si="96"/>
        <v>Yes</v>
      </c>
      <c r="D3093" s="30">
        <f t="shared" si="97"/>
        <v>0.61997000000000002</v>
      </c>
      <c r="E3093" s="30">
        <v>1707</v>
      </c>
      <c r="F3093" s="3" t="s">
        <v>11763</v>
      </c>
      <c r="G3093" s="3" t="s">
        <v>14684</v>
      </c>
      <c r="H3093" s="177">
        <v>0.251</v>
      </c>
    </row>
    <row r="3094" spans="1:8">
      <c r="A3094" s="62">
        <v>3092</v>
      </c>
      <c r="B3094" s="3" t="s">
        <v>14712</v>
      </c>
      <c r="C3094" s="33" t="str">
        <f t="shared" si="96"/>
        <v>Yes</v>
      </c>
      <c r="D3094" s="30">
        <f t="shared" si="97"/>
        <v>3.6877100000000005</v>
      </c>
      <c r="E3094" s="30">
        <v>10152</v>
      </c>
      <c r="F3094" s="3" t="s">
        <v>11763</v>
      </c>
      <c r="G3094" s="3" t="s">
        <v>14684</v>
      </c>
      <c r="H3094" s="177">
        <v>1.4930000000000001</v>
      </c>
    </row>
    <row r="3095" spans="1:8">
      <c r="A3095" s="62">
        <v>3093</v>
      </c>
      <c r="B3095" s="3" t="s">
        <v>14713</v>
      </c>
      <c r="C3095" s="33" t="str">
        <f t="shared" si="96"/>
        <v>No</v>
      </c>
      <c r="D3095" s="30">
        <f t="shared" si="97"/>
        <v>4.9400000000000004</v>
      </c>
      <c r="E3095" s="30">
        <v>13600</v>
      </c>
      <c r="F3095" s="3" t="s">
        <v>11763</v>
      </c>
      <c r="G3095" s="3" t="s">
        <v>14684</v>
      </c>
      <c r="H3095" s="177">
        <v>2</v>
      </c>
    </row>
    <row r="3096" spans="1:8">
      <c r="A3096" s="62">
        <v>3094</v>
      </c>
      <c r="B3096" s="3" t="s">
        <v>14714</v>
      </c>
      <c r="C3096" s="33" t="str">
        <f t="shared" si="96"/>
        <v>Yes</v>
      </c>
      <c r="D3096" s="30">
        <f t="shared" si="97"/>
        <v>2.8775500000000003</v>
      </c>
      <c r="E3096" s="30">
        <v>7922</v>
      </c>
      <c r="F3096" s="207" t="s">
        <v>11763</v>
      </c>
      <c r="G3096" s="3" t="s">
        <v>14684</v>
      </c>
      <c r="H3096" s="177">
        <v>1.165</v>
      </c>
    </row>
    <row r="3097" spans="1:8">
      <c r="A3097" s="62">
        <v>3095</v>
      </c>
      <c r="B3097" s="3" t="s">
        <v>14715</v>
      </c>
      <c r="C3097" s="33" t="str">
        <f t="shared" si="96"/>
        <v>Yes</v>
      </c>
      <c r="D3097" s="30">
        <f t="shared" si="97"/>
        <v>3.6481900000000005</v>
      </c>
      <c r="E3097" s="30">
        <v>10044</v>
      </c>
      <c r="F3097" s="3" t="s">
        <v>11763</v>
      </c>
      <c r="G3097" s="3" t="s">
        <v>14684</v>
      </c>
      <c r="H3097" s="177">
        <v>1.4770000000000001</v>
      </c>
    </row>
    <row r="3098" spans="1:8">
      <c r="A3098" s="62">
        <v>3096</v>
      </c>
      <c r="B3098" s="3" t="s">
        <v>14716</v>
      </c>
      <c r="C3098" s="33" t="str">
        <f t="shared" si="96"/>
        <v>Yes</v>
      </c>
      <c r="D3098" s="30">
        <f t="shared" si="97"/>
        <v>0.79781000000000013</v>
      </c>
      <c r="E3098" s="30">
        <v>2196</v>
      </c>
      <c r="F3098" s="3" t="s">
        <v>11763</v>
      </c>
      <c r="G3098" s="3" t="s">
        <v>14684</v>
      </c>
      <c r="H3098" s="177">
        <v>0.32300000000000001</v>
      </c>
    </row>
    <row r="3099" spans="1:8">
      <c r="A3099" s="62">
        <v>3097</v>
      </c>
      <c r="B3099" s="3" t="s">
        <v>14717</v>
      </c>
      <c r="C3099" s="33" t="str">
        <f t="shared" si="96"/>
        <v>No</v>
      </c>
      <c r="D3099" s="30">
        <f t="shared" si="97"/>
        <v>4.9400000000000004</v>
      </c>
      <c r="E3099" s="30">
        <v>13600</v>
      </c>
      <c r="F3099" s="3" t="s">
        <v>11763</v>
      </c>
      <c r="G3099" s="3" t="s">
        <v>14684</v>
      </c>
      <c r="H3099" s="177">
        <v>2</v>
      </c>
    </row>
    <row r="3100" spans="1:8">
      <c r="A3100" s="62">
        <v>3098</v>
      </c>
      <c r="B3100" s="3" t="s">
        <v>14718</v>
      </c>
      <c r="C3100" s="33" t="str">
        <f t="shared" si="96"/>
        <v>Yes</v>
      </c>
      <c r="D3100" s="30">
        <f t="shared" si="97"/>
        <v>3.0677400000000001</v>
      </c>
      <c r="E3100" s="30">
        <v>8446</v>
      </c>
      <c r="F3100" s="3" t="s">
        <v>11763</v>
      </c>
      <c r="G3100" s="3" t="s">
        <v>14684</v>
      </c>
      <c r="H3100" s="177">
        <v>1.242</v>
      </c>
    </row>
    <row r="3101" spans="1:8">
      <c r="A3101" s="62">
        <v>3099</v>
      </c>
      <c r="B3101" s="3" t="s">
        <v>14719</v>
      </c>
      <c r="C3101" s="33" t="str">
        <f t="shared" si="96"/>
        <v>Yes</v>
      </c>
      <c r="D3101" s="30">
        <f t="shared" si="97"/>
        <v>2.2699300000000004</v>
      </c>
      <c r="E3101" s="30">
        <v>6249</v>
      </c>
      <c r="F3101" s="3" t="s">
        <v>11763</v>
      </c>
      <c r="G3101" s="3" t="s">
        <v>14684</v>
      </c>
      <c r="H3101" s="177">
        <v>0.91900000000000004</v>
      </c>
    </row>
    <row r="3102" spans="1:8">
      <c r="A3102" s="62">
        <v>3100</v>
      </c>
      <c r="B3102" s="3" t="s">
        <v>14720</v>
      </c>
      <c r="C3102" s="33" t="str">
        <f t="shared" si="96"/>
        <v>Yes</v>
      </c>
      <c r="D3102" s="30">
        <f t="shared" si="97"/>
        <v>0.80769000000000013</v>
      </c>
      <c r="E3102" s="30">
        <v>2224</v>
      </c>
      <c r="F3102" s="3" t="s">
        <v>11763</v>
      </c>
      <c r="G3102" s="3" t="s">
        <v>14684</v>
      </c>
      <c r="H3102" s="177">
        <v>0.32700000000000001</v>
      </c>
    </row>
    <row r="3103" spans="1:8">
      <c r="A3103" s="62">
        <v>3101</v>
      </c>
      <c r="B3103" s="3" t="s">
        <v>14721</v>
      </c>
      <c r="C3103" s="33" t="str">
        <f t="shared" si="96"/>
        <v>No</v>
      </c>
      <c r="D3103" s="30">
        <f t="shared" si="97"/>
        <v>4.9400000000000004</v>
      </c>
      <c r="E3103" s="30">
        <v>13600</v>
      </c>
      <c r="F3103" s="3" t="s">
        <v>11763</v>
      </c>
      <c r="G3103" s="3" t="s">
        <v>14684</v>
      </c>
      <c r="H3103" s="177">
        <v>2</v>
      </c>
    </row>
    <row r="3104" spans="1:8">
      <c r="A3104" s="62">
        <v>3102</v>
      </c>
      <c r="B3104" s="3" t="s">
        <v>14722</v>
      </c>
      <c r="C3104" s="33" t="str">
        <f t="shared" si="96"/>
        <v>Yes</v>
      </c>
      <c r="D3104" s="30">
        <f t="shared" si="97"/>
        <v>1.41778</v>
      </c>
      <c r="E3104" s="30">
        <v>3903</v>
      </c>
      <c r="F3104" s="3" t="s">
        <v>11763</v>
      </c>
      <c r="G3104" s="3" t="s">
        <v>14684</v>
      </c>
      <c r="H3104" s="177">
        <v>0.57399999999999995</v>
      </c>
    </row>
    <row r="3105" spans="1:8">
      <c r="A3105" s="62">
        <v>3103</v>
      </c>
      <c r="B3105" s="3" t="s">
        <v>14723</v>
      </c>
      <c r="C3105" s="33" t="str">
        <f t="shared" si="96"/>
        <v>Yes</v>
      </c>
      <c r="D3105" s="30">
        <f t="shared" si="97"/>
        <v>0.79781000000000013</v>
      </c>
      <c r="E3105" s="30">
        <v>2196</v>
      </c>
      <c r="F3105" s="3" t="s">
        <v>11763</v>
      </c>
      <c r="G3105" s="3" t="s">
        <v>14684</v>
      </c>
      <c r="H3105" s="177">
        <v>0.32300000000000001</v>
      </c>
    </row>
    <row r="3106" spans="1:8">
      <c r="A3106" s="62">
        <v>3104</v>
      </c>
      <c r="B3106" s="3" t="s">
        <v>14724</v>
      </c>
      <c r="C3106" s="33" t="str">
        <f t="shared" si="96"/>
        <v>Yes</v>
      </c>
      <c r="D3106" s="30">
        <f t="shared" si="97"/>
        <v>1.3263900000000002</v>
      </c>
      <c r="E3106" s="30">
        <v>3652</v>
      </c>
      <c r="F3106" s="3" t="s">
        <v>11763</v>
      </c>
      <c r="G3106" s="3" t="s">
        <v>14684</v>
      </c>
      <c r="H3106" s="177">
        <v>0.53700000000000003</v>
      </c>
    </row>
    <row r="3107" spans="1:8">
      <c r="A3107" s="62">
        <v>3105</v>
      </c>
      <c r="B3107" s="3" t="s">
        <v>14725</v>
      </c>
      <c r="C3107" s="33" t="str">
        <f t="shared" si="96"/>
        <v>Yes</v>
      </c>
      <c r="D3107" s="30">
        <f t="shared" si="97"/>
        <v>2.4798800000000001</v>
      </c>
      <c r="E3107" s="30">
        <v>6827</v>
      </c>
      <c r="F3107" s="3" t="s">
        <v>11763</v>
      </c>
      <c r="G3107" s="3" t="s">
        <v>14684</v>
      </c>
      <c r="H3107" s="177">
        <v>1.004</v>
      </c>
    </row>
    <row r="3108" spans="1:8">
      <c r="A3108" s="62">
        <v>3106</v>
      </c>
      <c r="B3108" s="3" t="s">
        <v>14726</v>
      </c>
      <c r="C3108" s="33" t="str">
        <f t="shared" si="96"/>
        <v>No</v>
      </c>
      <c r="D3108" s="30">
        <f t="shared" si="97"/>
        <v>4.9400000000000004</v>
      </c>
      <c r="E3108" s="30">
        <v>13600</v>
      </c>
      <c r="F3108" s="3" t="s">
        <v>11763</v>
      </c>
      <c r="G3108" s="3" t="s">
        <v>14684</v>
      </c>
      <c r="H3108" s="177">
        <v>2</v>
      </c>
    </row>
    <row r="3109" spans="1:8">
      <c r="A3109" s="62">
        <v>3107</v>
      </c>
      <c r="B3109" s="3" t="s">
        <v>14727</v>
      </c>
      <c r="C3109" s="33" t="str">
        <f t="shared" si="96"/>
        <v>Yes</v>
      </c>
      <c r="D3109" s="30">
        <f t="shared" si="97"/>
        <v>0.52858000000000005</v>
      </c>
      <c r="E3109" s="30">
        <v>1455</v>
      </c>
      <c r="F3109" s="3" t="s">
        <v>11763</v>
      </c>
      <c r="G3109" s="3" t="s">
        <v>14684</v>
      </c>
      <c r="H3109" s="177">
        <v>0.214</v>
      </c>
    </row>
    <row r="3110" spans="1:8">
      <c r="A3110" s="62">
        <v>3108</v>
      </c>
      <c r="B3110" s="3" t="s">
        <v>14728</v>
      </c>
      <c r="C3110" s="33" t="str">
        <f t="shared" si="96"/>
        <v>Yes</v>
      </c>
      <c r="D3110" s="30">
        <f t="shared" si="97"/>
        <v>2.3390900000000001</v>
      </c>
      <c r="E3110" s="30">
        <v>6440</v>
      </c>
      <c r="F3110" s="3" t="s">
        <v>11763</v>
      </c>
      <c r="G3110" s="3" t="s">
        <v>14684</v>
      </c>
      <c r="H3110" s="177">
        <v>0.94699999999999995</v>
      </c>
    </row>
    <row r="3111" spans="1:8">
      <c r="A3111" s="62">
        <v>3109</v>
      </c>
      <c r="B3111" s="3" t="s">
        <v>14729</v>
      </c>
      <c r="C3111" s="33" t="str">
        <f t="shared" si="96"/>
        <v>Yes</v>
      </c>
      <c r="D3111" s="30">
        <f t="shared" si="97"/>
        <v>0.54834000000000005</v>
      </c>
      <c r="E3111" s="30">
        <v>1510</v>
      </c>
      <c r="F3111" s="3" t="s">
        <v>11763</v>
      </c>
      <c r="G3111" s="3" t="s">
        <v>14684</v>
      </c>
      <c r="H3111" s="177">
        <v>0.222</v>
      </c>
    </row>
    <row r="3112" spans="1:8">
      <c r="A3112" s="62">
        <v>3110</v>
      </c>
      <c r="B3112" s="3" t="s">
        <v>14730</v>
      </c>
      <c r="C3112" s="33" t="str">
        <f t="shared" si="96"/>
        <v>Yes</v>
      </c>
      <c r="D3112" s="30">
        <f t="shared" si="97"/>
        <v>1.3832000000000002</v>
      </c>
      <c r="E3112" s="30">
        <v>3808</v>
      </c>
      <c r="F3112" s="3" t="s">
        <v>11763</v>
      </c>
      <c r="G3112" s="3" t="s">
        <v>14684</v>
      </c>
      <c r="H3112" s="177">
        <v>0.56000000000000005</v>
      </c>
    </row>
    <row r="3113" spans="1:8">
      <c r="A3113" s="62">
        <v>3111</v>
      </c>
      <c r="B3113" s="3" t="s">
        <v>14731</v>
      </c>
      <c r="C3113" s="33" t="str">
        <f t="shared" si="96"/>
        <v>Yes</v>
      </c>
      <c r="D3113" s="30">
        <f t="shared" si="97"/>
        <v>1.1287900000000002</v>
      </c>
      <c r="E3113" s="30">
        <v>3108</v>
      </c>
      <c r="F3113" s="3" t="s">
        <v>11763</v>
      </c>
      <c r="G3113" s="3" t="s">
        <v>14684</v>
      </c>
      <c r="H3113" s="177">
        <v>0.45700000000000002</v>
      </c>
    </row>
    <row r="3114" spans="1:8">
      <c r="A3114" s="62">
        <v>3112</v>
      </c>
      <c r="B3114" s="3" t="s">
        <v>14732</v>
      </c>
      <c r="C3114" s="33" t="str">
        <f t="shared" si="96"/>
        <v>Yes</v>
      </c>
      <c r="D3114" s="30">
        <f t="shared" si="97"/>
        <v>1.51905</v>
      </c>
      <c r="E3114" s="30">
        <v>4182</v>
      </c>
      <c r="F3114" s="3" t="s">
        <v>11763</v>
      </c>
      <c r="G3114" s="3" t="s">
        <v>14684</v>
      </c>
      <c r="H3114" s="177">
        <v>0.61499999999999999</v>
      </c>
    </row>
    <row r="3115" spans="1:8">
      <c r="A3115" s="62">
        <v>3113</v>
      </c>
      <c r="B3115" s="3" t="s">
        <v>14733</v>
      </c>
      <c r="C3115" s="33" t="str">
        <f t="shared" si="96"/>
        <v>No</v>
      </c>
      <c r="D3115" s="30">
        <f t="shared" si="97"/>
        <v>4.9400000000000004</v>
      </c>
      <c r="E3115" s="30">
        <v>13600</v>
      </c>
      <c r="F3115" s="3" t="s">
        <v>11763</v>
      </c>
      <c r="G3115" s="3" t="s">
        <v>14684</v>
      </c>
      <c r="H3115" s="177">
        <v>2</v>
      </c>
    </row>
    <row r="3116" spans="1:8">
      <c r="A3116" s="62">
        <v>3114</v>
      </c>
      <c r="B3116" s="3" t="s">
        <v>14734</v>
      </c>
      <c r="C3116" s="33" t="str">
        <f t="shared" si="96"/>
        <v>Yes</v>
      </c>
      <c r="D3116" s="30">
        <f t="shared" si="97"/>
        <v>0.79781000000000013</v>
      </c>
      <c r="E3116" s="30">
        <v>2196</v>
      </c>
      <c r="F3116" s="3" t="s">
        <v>11763</v>
      </c>
      <c r="G3116" s="3" t="s">
        <v>14684</v>
      </c>
      <c r="H3116" s="177">
        <v>0.32300000000000001</v>
      </c>
    </row>
    <row r="3117" spans="1:8">
      <c r="A3117" s="62">
        <v>3115</v>
      </c>
      <c r="B3117" s="3" t="s">
        <v>14735</v>
      </c>
      <c r="C3117" s="33" t="str">
        <f t="shared" si="96"/>
        <v>Yes</v>
      </c>
      <c r="D3117" s="30">
        <f t="shared" si="97"/>
        <v>2.3193299999999999</v>
      </c>
      <c r="E3117" s="30">
        <v>6385</v>
      </c>
      <c r="F3117" s="3" t="s">
        <v>11763</v>
      </c>
      <c r="G3117" s="3" t="s">
        <v>14684</v>
      </c>
      <c r="H3117" s="177">
        <v>0.93899999999999995</v>
      </c>
    </row>
    <row r="3118" spans="1:8">
      <c r="A3118" s="62">
        <v>3116</v>
      </c>
      <c r="B3118" s="3" t="s">
        <v>14736</v>
      </c>
      <c r="C3118" s="33" t="str">
        <f t="shared" si="96"/>
        <v>Yes</v>
      </c>
      <c r="D3118" s="30">
        <f t="shared" si="97"/>
        <v>3.4876400000000003</v>
      </c>
      <c r="E3118" s="30">
        <v>9602</v>
      </c>
      <c r="F3118" s="3" t="s">
        <v>11763</v>
      </c>
      <c r="G3118" s="3" t="s">
        <v>14684</v>
      </c>
      <c r="H3118" s="177">
        <v>1.4119999999999999</v>
      </c>
    </row>
    <row r="3119" spans="1:8">
      <c r="A3119" s="62">
        <v>3117</v>
      </c>
      <c r="B3119" s="3" t="s">
        <v>14737</v>
      </c>
      <c r="C3119" s="33" t="str">
        <f t="shared" si="96"/>
        <v>Yes</v>
      </c>
      <c r="D3119" s="30">
        <f t="shared" si="97"/>
        <v>0.62985000000000002</v>
      </c>
      <c r="E3119" s="30">
        <v>1734</v>
      </c>
      <c r="F3119" s="3" t="s">
        <v>11763</v>
      </c>
      <c r="G3119" s="3" t="s">
        <v>14684</v>
      </c>
      <c r="H3119" s="177">
        <v>0.255</v>
      </c>
    </row>
    <row r="3120" spans="1:8">
      <c r="A3120" s="62">
        <v>3118</v>
      </c>
      <c r="B3120" s="3" t="s">
        <v>14738</v>
      </c>
      <c r="C3120" s="33" t="str">
        <f t="shared" si="96"/>
        <v>Yes</v>
      </c>
      <c r="D3120" s="30">
        <f t="shared" si="97"/>
        <v>3.9198900000000001</v>
      </c>
      <c r="E3120" s="30">
        <v>10792</v>
      </c>
      <c r="F3120" s="3" t="s">
        <v>11763</v>
      </c>
      <c r="G3120" s="3" t="s">
        <v>14684</v>
      </c>
      <c r="H3120" s="177">
        <v>1.587</v>
      </c>
    </row>
    <row r="3121" spans="1:8">
      <c r="A3121" s="62">
        <v>3119</v>
      </c>
      <c r="B3121" s="3" t="s">
        <v>14739</v>
      </c>
      <c r="C3121" s="33" t="str">
        <f t="shared" si="96"/>
        <v>Yes</v>
      </c>
      <c r="D3121" s="30">
        <f t="shared" si="97"/>
        <v>3.0381</v>
      </c>
      <c r="E3121" s="30">
        <v>8364</v>
      </c>
      <c r="F3121" s="3" t="s">
        <v>11763</v>
      </c>
      <c r="G3121" s="3" t="s">
        <v>14684</v>
      </c>
      <c r="H3121" s="177">
        <v>1.23</v>
      </c>
    </row>
    <row r="3122" spans="1:8">
      <c r="A3122" s="62">
        <v>3120</v>
      </c>
      <c r="B3122" s="3" t="s">
        <v>14740</v>
      </c>
      <c r="C3122" s="33" t="str">
        <f t="shared" si="96"/>
        <v>Yes</v>
      </c>
      <c r="D3122" s="30">
        <f t="shared" si="97"/>
        <v>3.6309</v>
      </c>
      <c r="E3122" s="30">
        <v>9996</v>
      </c>
      <c r="F3122" s="3" t="s">
        <v>11763</v>
      </c>
      <c r="G3122" s="3" t="s">
        <v>14684</v>
      </c>
      <c r="H3122" s="177">
        <v>1.47</v>
      </c>
    </row>
    <row r="3123" spans="1:8">
      <c r="A3123" s="62">
        <v>3121</v>
      </c>
      <c r="B3123" s="3" t="s">
        <v>14741</v>
      </c>
      <c r="C3123" s="33" t="str">
        <f t="shared" si="96"/>
        <v>Yes</v>
      </c>
      <c r="D3123" s="30">
        <f t="shared" si="97"/>
        <v>1.6079700000000001</v>
      </c>
      <c r="E3123" s="30">
        <v>4427</v>
      </c>
      <c r="F3123" s="3" t="s">
        <v>11763</v>
      </c>
      <c r="G3123" s="3" t="s">
        <v>14684</v>
      </c>
      <c r="H3123" s="177">
        <v>0.65100000000000002</v>
      </c>
    </row>
    <row r="3124" spans="1:8">
      <c r="A3124" s="62">
        <v>3122</v>
      </c>
      <c r="B3124" s="3" t="s">
        <v>14742</v>
      </c>
      <c r="C3124" s="33" t="str">
        <f t="shared" si="96"/>
        <v>Yes</v>
      </c>
      <c r="D3124" s="30">
        <f t="shared" si="97"/>
        <v>0.9386000000000001</v>
      </c>
      <c r="E3124" s="30">
        <v>2584</v>
      </c>
      <c r="F3124" s="3" t="s">
        <v>11763</v>
      </c>
      <c r="G3124" s="3" t="s">
        <v>14684</v>
      </c>
      <c r="H3124" s="177">
        <v>0.38</v>
      </c>
    </row>
    <row r="3125" spans="1:8">
      <c r="A3125" s="62">
        <v>3123</v>
      </c>
      <c r="B3125" s="3" t="s">
        <v>14743</v>
      </c>
      <c r="C3125" s="33" t="str">
        <f t="shared" si="96"/>
        <v>Yes</v>
      </c>
      <c r="D3125" s="30">
        <f t="shared" si="97"/>
        <v>4.5596200000000007</v>
      </c>
      <c r="E3125" s="30">
        <v>12553</v>
      </c>
      <c r="F3125" s="3" t="s">
        <v>11763</v>
      </c>
      <c r="G3125" s="3" t="s">
        <v>14684</v>
      </c>
      <c r="H3125" s="177">
        <v>1.8460000000000001</v>
      </c>
    </row>
    <row r="3126" spans="1:8">
      <c r="A3126" s="62">
        <v>3124</v>
      </c>
      <c r="B3126" s="3" t="s">
        <v>14744</v>
      </c>
      <c r="C3126" s="33" t="str">
        <f t="shared" si="96"/>
        <v>Yes</v>
      </c>
      <c r="D3126" s="30">
        <f t="shared" si="97"/>
        <v>1.6499600000000003</v>
      </c>
      <c r="E3126" s="30">
        <v>4542</v>
      </c>
      <c r="F3126" s="3" t="s">
        <v>11763</v>
      </c>
      <c r="G3126" s="3" t="s">
        <v>14684</v>
      </c>
      <c r="H3126" s="177">
        <v>0.66800000000000004</v>
      </c>
    </row>
    <row r="3127" spans="1:8">
      <c r="A3127" s="62">
        <v>3125</v>
      </c>
      <c r="B3127" s="3" t="s">
        <v>14745</v>
      </c>
      <c r="C3127" s="33" t="str">
        <f t="shared" si="96"/>
        <v>Yes</v>
      </c>
      <c r="D3127" s="30">
        <f t="shared" si="97"/>
        <v>3.0677400000000001</v>
      </c>
      <c r="E3127" s="30">
        <v>8446</v>
      </c>
      <c r="F3127" s="3" t="s">
        <v>11763</v>
      </c>
      <c r="G3127" s="3" t="s">
        <v>14684</v>
      </c>
      <c r="H3127" s="177">
        <v>1.242</v>
      </c>
    </row>
    <row r="3128" spans="1:8">
      <c r="A3128" s="62">
        <v>3126</v>
      </c>
      <c r="B3128" s="3" t="s">
        <v>14746</v>
      </c>
      <c r="C3128" s="33" t="str">
        <f t="shared" si="96"/>
        <v>Yes</v>
      </c>
      <c r="D3128" s="30">
        <f t="shared" si="97"/>
        <v>3.5098700000000003</v>
      </c>
      <c r="E3128" s="30">
        <v>9663</v>
      </c>
      <c r="F3128" s="3" t="s">
        <v>11763</v>
      </c>
      <c r="G3128" s="3" t="s">
        <v>14684</v>
      </c>
      <c r="H3128" s="177">
        <v>1.421</v>
      </c>
    </row>
    <row r="3129" spans="1:8">
      <c r="A3129" s="62">
        <v>3127</v>
      </c>
      <c r="B3129" s="3" t="s">
        <v>14747</v>
      </c>
      <c r="C3129" s="33" t="str">
        <f t="shared" si="96"/>
        <v>Yes</v>
      </c>
      <c r="D3129" s="30">
        <f t="shared" si="97"/>
        <v>3.4876400000000003</v>
      </c>
      <c r="E3129" s="30">
        <v>9602</v>
      </c>
      <c r="F3129" s="3" t="s">
        <v>11763</v>
      </c>
      <c r="G3129" s="3" t="s">
        <v>14684</v>
      </c>
      <c r="H3129" s="177">
        <v>1.4119999999999999</v>
      </c>
    </row>
    <row r="3130" spans="1:8">
      <c r="A3130" s="62">
        <v>3128</v>
      </c>
      <c r="B3130" s="3" t="s">
        <v>14748</v>
      </c>
      <c r="C3130" s="33" t="str">
        <f t="shared" si="96"/>
        <v>Yes</v>
      </c>
      <c r="D3130" s="30">
        <f t="shared" si="97"/>
        <v>1.6055000000000001</v>
      </c>
      <c r="E3130" s="30">
        <v>4420</v>
      </c>
      <c r="F3130" s="3" t="s">
        <v>11763</v>
      </c>
      <c r="G3130" s="3" t="s">
        <v>14684</v>
      </c>
      <c r="H3130" s="177">
        <v>0.65</v>
      </c>
    </row>
    <row r="3131" spans="1:8">
      <c r="A3131" s="62">
        <v>3129</v>
      </c>
      <c r="B3131" s="3" t="s">
        <v>14749</v>
      </c>
      <c r="C3131" s="33" t="str">
        <f t="shared" si="96"/>
        <v>Yes</v>
      </c>
      <c r="D3131" s="30">
        <f t="shared" si="97"/>
        <v>2.3687300000000002</v>
      </c>
      <c r="E3131" s="30">
        <v>6521</v>
      </c>
      <c r="F3131" s="3" t="s">
        <v>11763</v>
      </c>
      <c r="G3131" s="3" t="s">
        <v>14684</v>
      </c>
      <c r="H3131" s="177">
        <v>0.95899999999999996</v>
      </c>
    </row>
    <row r="3132" spans="1:8">
      <c r="A3132" s="62">
        <v>3130</v>
      </c>
      <c r="B3132" s="3" t="s">
        <v>14750</v>
      </c>
      <c r="C3132" s="33" t="str">
        <f t="shared" si="96"/>
        <v>Yes</v>
      </c>
      <c r="D3132" s="30">
        <f t="shared" si="97"/>
        <v>2.0797400000000001</v>
      </c>
      <c r="E3132" s="30">
        <v>5726</v>
      </c>
      <c r="F3132" s="3" t="s">
        <v>11763</v>
      </c>
      <c r="G3132" s="3" t="s">
        <v>14684</v>
      </c>
      <c r="H3132" s="177">
        <v>0.84199999999999997</v>
      </c>
    </row>
    <row r="3133" spans="1:8">
      <c r="A3133" s="62">
        <v>3131</v>
      </c>
      <c r="B3133" s="3" t="s">
        <v>14751</v>
      </c>
      <c r="C3133" s="33" t="str">
        <f t="shared" si="96"/>
        <v>Yes</v>
      </c>
      <c r="D3133" s="30">
        <f t="shared" si="97"/>
        <v>0.69901000000000002</v>
      </c>
      <c r="E3133" s="30">
        <v>1924</v>
      </c>
      <c r="F3133" s="3" t="s">
        <v>11763</v>
      </c>
      <c r="G3133" s="3" t="s">
        <v>14684</v>
      </c>
      <c r="H3133" s="177">
        <v>0.28299999999999997</v>
      </c>
    </row>
    <row r="3134" spans="1:8">
      <c r="A3134" s="62">
        <v>3132</v>
      </c>
      <c r="B3134" s="201" t="s">
        <v>14752</v>
      </c>
      <c r="C3134" s="33" t="str">
        <f t="shared" si="96"/>
        <v>Yes</v>
      </c>
      <c r="D3134" s="30">
        <f t="shared" si="97"/>
        <v>3.0000619999999998</v>
      </c>
      <c r="E3134" s="30">
        <v>8259</v>
      </c>
      <c r="F3134" s="3" t="s">
        <v>11826</v>
      </c>
      <c r="G3134" s="3" t="s">
        <v>14684</v>
      </c>
      <c r="H3134" s="177">
        <v>1.2145999999999999</v>
      </c>
    </row>
    <row r="3135" spans="1:8">
      <c r="A3135" s="62">
        <v>3133</v>
      </c>
      <c r="B3135" s="3" t="s">
        <v>14753</v>
      </c>
      <c r="C3135" s="33" t="str">
        <f t="shared" si="96"/>
        <v>Yes</v>
      </c>
      <c r="D3135" s="30">
        <f t="shared" si="97"/>
        <v>2.6083200000000004</v>
      </c>
      <c r="E3135" s="30">
        <v>7181</v>
      </c>
      <c r="F3135" s="3" t="s">
        <v>11763</v>
      </c>
      <c r="G3135" s="3" t="s">
        <v>14684</v>
      </c>
      <c r="H3135" s="177">
        <v>1.056</v>
      </c>
    </row>
    <row r="3136" spans="1:8">
      <c r="A3136" s="62">
        <v>3134</v>
      </c>
      <c r="B3136" s="3" t="s">
        <v>14754</v>
      </c>
      <c r="C3136" s="33" t="str">
        <f t="shared" si="96"/>
        <v>No</v>
      </c>
      <c r="D3136" s="30">
        <f t="shared" si="97"/>
        <v>4.9400000000000004</v>
      </c>
      <c r="E3136" s="30">
        <v>13600</v>
      </c>
      <c r="F3136" s="3" t="s">
        <v>11763</v>
      </c>
      <c r="G3136" s="3" t="s">
        <v>14684</v>
      </c>
      <c r="H3136" s="177">
        <v>2</v>
      </c>
    </row>
    <row r="3137" spans="1:8">
      <c r="A3137" s="62">
        <v>3135</v>
      </c>
      <c r="B3137" s="3" t="s">
        <v>14370</v>
      </c>
      <c r="C3137" s="33" t="str">
        <f t="shared" si="96"/>
        <v>Yes</v>
      </c>
      <c r="D3137" s="30">
        <f t="shared" si="97"/>
        <v>0.39767000000000002</v>
      </c>
      <c r="E3137" s="30">
        <v>1095</v>
      </c>
      <c r="F3137" s="3" t="s">
        <v>11763</v>
      </c>
      <c r="G3137" s="3" t="s">
        <v>14684</v>
      </c>
      <c r="H3137" s="177">
        <v>0.161</v>
      </c>
    </row>
    <row r="3138" spans="1:8">
      <c r="A3138" s="62">
        <v>3136</v>
      </c>
      <c r="B3138" s="3" t="s">
        <v>14755</v>
      </c>
      <c r="C3138" s="33" t="str">
        <f t="shared" si="96"/>
        <v>Yes</v>
      </c>
      <c r="D3138" s="30">
        <f t="shared" si="97"/>
        <v>4.7399300000000002</v>
      </c>
      <c r="E3138" s="30">
        <v>13049</v>
      </c>
      <c r="F3138" s="3" t="s">
        <v>11763</v>
      </c>
      <c r="G3138" s="3" t="s">
        <v>14684</v>
      </c>
      <c r="H3138" s="177">
        <v>1.919</v>
      </c>
    </row>
    <row r="3139" spans="1:8">
      <c r="A3139" s="62">
        <v>3137</v>
      </c>
      <c r="B3139" s="3" t="s">
        <v>14756</v>
      </c>
      <c r="C3139" s="33" t="str">
        <f t="shared" ref="C3139:C3202" si="98">IF(H3139=2,"No","Yes")</f>
        <v>Yes</v>
      </c>
      <c r="D3139" s="30">
        <f t="shared" si="97"/>
        <v>3.9297700000000004</v>
      </c>
      <c r="E3139" s="30">
        <v>10819</v>
      </c>
      <c r="F3139" s="3" t="s">
        <v>11763</v>
      </c>
      <c r="G3139" s="3" t="s">
        <v>14684</v>
      </c>
      <c r="H3139" s="177">
        <v>1.591</v>
      </c>
    </row>
    <row r="3140" spans="1:8">
      <c r="A3140" s="62">
        <v>3138</v>
      </c>
      <c r="B3140" s="3" t="s">
        <v>14757</v>
      </c>
      <c r="C3140" s="33" t="str">
        <f t="shared" si="98"/>
        <v>Yes</v>
      </c>
      <c r="D3140" s="30">
        <f t="shared" ref="D3140:D3203" si="99">H3140*2.47</f>
        <v>4.8412000000000006</v>
      </c>
      <c r="E3140" s="30">
        <v>13328</v>
      </c>
      <c r="F3140" s="3" t="s">
        <v>11763</v>
      </c>
      <c r="G3140" s="3" t="s">
        <v>14684</v>
      </c>
      <c r="H3140" s="177">
        <v>1.96</v>
      </c>
    </row>
    <row r="3141" spans="1:8">
      <c r="A3141" s="62">
        <v>3139</v>
      </c>
      <c r="B3141" s="3" t="s">
        <v>14758</v>
      </c>
      <c r="C3141" s="33" t="str">
        <f t="shared" si="98"/>
        <v>Yes</v>
      </c>
      <c r="D3141" s="30">
        <f t="shared" si="99"/>
        <v>1.6894800000000003</v>
      </c>
      <c r="E3141" s="30">
        <v>4651</v>
      </c>
      <c r="F3141" s="3" t="s">
        <v>11763</v>
      </c>
      <c r="G3141" s="3" t="s">
        <v>14684</v>
      </c>
      <c r="H3141" s="177">
        <v>0.68400000000000005</v>
      </c>
    </row>
    <row r="3142" spans="1:8">
      <c r="A3142" s="62">
        <v>3140</v>
      </c>
      <c r="B3142" s="191" t="s">
        <v>14759</v>
      </c>
      <c r="C3142" s="33" t="str">
        <f t="shared" si="98"/>
        <v>Yes</v>
      </c>
      <c r="D3142" s="30">
        <f t="shared" si="99"/>
        <v>2.8775500000000003</v>
      </c>
      <c r="E3142" s="30">
        <v>7922</v>
      </c>
      <c r="F3142" s="3" t="s">
        <v>11777</v>
      </c>
      <c r="G3142" s="3" t="s">
        <v>14684</v>
      </c>
      <c r="H3142" s="177">
        <v>1.165</v>
      </c>
    </row>
    <row r="3143" spans="1:8">
      <c r="A3143" s="62">
        <v>3141</v>
      </c>
      <c r="B3143" s="3" t="s">
        <v>14760</v>
      </c>
      <c r="C3143" s="33" t="str">
        <f t="shared" si="98"/>
        <v>Yes</v>
      </c>
      <c r="D3143" s="30">
        <f t="shared" si="99"/>
        <v>2.03775</v>
      </c>
      <c r="E3143" s="30">
        <v>5610</v>
      </c>
      <c r="F3143" s="3" t="s">
        <v>11763</v>
      </c>
      <c r="G3143" s="3" t="s">
        <v>14684</v>
      </c>
      <c r="H3143" s="177">
        <v>0.82499999999999996</v>
      </c>
    </row>
    <row r="3144" spans="1:8">
      <c r="A3144" s="62">
        <v>3142</v>
      </c>
      <c r="B3144" s="3" t="s">
        <v>14761</v>
      </c>
      <c r="C3144" s="33" t="str">
        <f t="shared" si="98"/>
        <v>Yes</v>
      </c>
      <c r="D3144" s="30">
        <f t="shared" si="99"/>
        <v>1.1386700000000001</v>
      </c>
      <c r="E3144" s="30">
        <v>3135</v>
      </c>
      <c r="F3144" s="3" t="s">
        <v>11763</v>
      </c>
      <c r="G3144" s="3" t="s">
        <v>14684</v>
      </c>
      <c r="H3144" s="177">
        <v>0.46100000000000002</v>
      </c>
    </row>
    <row r="3145" spans="1:8">
      <c r="A3145" s="62">
        <v>3143</v>
      </c>
      <c r="B3145" s="3" t="s">
        <v>14762</v>
      </c>
      <c r="C3145" s="33" t="str">
        <f t="shared" si="98"/>
        <v>Yes</v>
      </c>
      <c r="D3145" s="30">
        <f t="shared" si="99"/>
        <v>2.8380300000000003</v>
      </c>
      <c r="E3145" s="30">
        <v>7813</v>
      </c>
      <c r="F3145" s="3" t="s">
        <v>11763</v>
      </c>
      <c r="G3145" s="3" t="s">
        <v>14684</v>
      </c>
      <c r="H3145" s="177">
        <v>1.149</v>
      </c>
    </row>
    <row r="3146" spans="1:8">
      <c r="A3146" s="62">
        <v>3144</v>
      </c>
      <c r="B3146" s="3" t="s">
        <v>14763</v>
      </c>
      <c r="C3146" s="33" t="str">
        <f t="shared" si="98"/>
        <v>Yes</v>
      </c>
      <c r="D3146" s="30">
        <f t="shared" si="99"/>
        <v>3.0381</v>
      </c>
      <c r="E3146" s="30">
        <v>8364</v>
      </c>
      <c r="F3146" s="3" t="s">
        <v>11763</v>
      </c>
      <c r="G3146" s="3" t="s">
        <v>14684</v>
      </c>
      <c r="H3146" s="177">
        <v>1.23</v>
      </c>
    </row>
    <row r="3147" spans="1:8">
      <c r="A3147" s="62">
        <v>3145</v>
      </c>
      <c r="B3147" s="3" t="s">
        <v>14764</v>
      </c>
      <c r="C3147" s="33" t="str">
        <f t="shared" si="98"/>
        <v>Yes</v>
      </c>
      <c r="D3147" s="30">
        <f t="shared" si="99"/>
        <v>0.57798000000000005</v>
      </c>
      <c r="E3147" s="30">
        <v>1591</v>
      </c>
      <c r="F3147" s="3" t="s">
        <v>11763</v>
      </c>
      <c r="G3147" s="3" t="s">
        <v>14684</v>
      </c>
      <c r="H3147" s="177">
        <v>0.23400000000000001</v>
      </c>
    </row>
    <row r="3148" spans="1:8">
      <c r="A3148" s="62">
        <v>3146</v>
      </c>
      <c r="B3148" s="3" t="s">
        <v>14765</v>
      </c>
      <c r="C3148" s="33" t="str">
        <f t="shared" si="98"/>
        <v>Yes</v>
      </c>
      <c r="D3148" s="30">
        <f t="shared" si="99"/>
        <v>1.9488300000000003</v>
      </c>
      <c r="E3148" s="30">
        <v>5365</v>
      </c>
      <c r="F3148" s="3" t="s">
        <v>11763</v>
      </c>
      <c r="G3148" s="3" t="s">
        <v>14684</v>
      </c>
      <c r="H3148" s="177">
        <v>0.78900000000000003</v>
      </c>
    </row>
    <row r="3149" spans="1:8">
      <c r="A3149" s="62">
        <v>3147</v>
      </c>
      <c r="B3149" s="3" t="s">
        <v>14766</v>
      </c>
      <c r="C3149" s="33" t="str">
        <f t="shared" si="98"/>
        <v>Yes</v>
      </c>
      <c r="D3149" s="30">
        <f t="shared" si="99"/>
        <v>1.3091000000000002</v>
      </c>
      <c r="E3149" s="30">
        <v>3604</v>
      </c>
      <c r="F3149" s="3" t="s">
        <v>11763</v>
      </c>
      <c r="G3149" s="3" t="s">
        <v>14684</v>
      </c>
      <c r="H3149" s="177">
        <v>0.53</v>
      </c>
    </row>
    <row r="3150" spans="1:8">
      <c r="A3150" s="62">
        <v>3148</v>
      </c>
      <c r="B3150" s="3" t="s">
        <v>14767</v>
      </c>
      <c r="C3150" s="33" t="str">
        <f t="shared" si="98"/>
        <v>No</v>
      </c>
      <c r="D3150" s="30">
        <f t="shared" si="99"/>
        <v>4.9400000000000004</v>
      </c>
      <c r="E3150" s="30">
        <v>13600</v>
      </c>
      <c r="F3150" s="3" t="s">
        <v>11763</v>
      </c>
      <c r="G3150" s="3" t="s">
        <v>14684</v>
      </c>
      <c r="H3150" s="177">
        <v>2</v>
      </c>
    </row>
    <row r="3151" spans="1:8">
      <c r="A3151" s="62">
        <v>3149</v>
      </c>
      <c r="B3151" s="3" t="s">
        <v>14768</v>
      </c>
      <c r="C3151" s="33" t="str">
        <f t="shared" si="98"/>
        <v>Yes</v>
      </c>
      <c r="D3151" s="30">
        <f t="shared" si="99"/>
        <v>4.3397899999999998</v>
      </c>
      <c r="E3151" s="30">
        <v>11948</v>
      </c>
      <c r="F3151" s="3" t="s">
        <v>11763</v>
      </c>
      <c r="G3151" s="3" t="s">
        <v>14684</v>
      </c>
      <c r="H3151" s="177">
        <v>1.7569999999999999</v>
      </c>
    </row>
    <row r="3152" spans="1:8">
      <c r="A3152" s="62">
        <v>3150</v>
      </c>
      <c r="B3152" s="3" t="s">
        <v>14769</v>
      </c>
      <c r="C3152" s="33" t="str">
        <f t="shared" si="98"/>
        <v>Yes</v>
      </c>
      <c r="D3152" s="30">
        <f t="shared" si="99"/>
        <v>3.7988600000000003</v>
      </c>
      <c r="E3152" s="30">
        <v>10458</v>
      </c>
      <c r="F3152" s="3" t="s">
        <v>11763</v>
      </c>
      <c r="G3152" s="3" t="s">
        <v>14684</v>
      </c>
      <c r="H3152" s="177">
        <v>1.538</v>
      </c>
    </row>
    <row r="3153" spans="1:8">
      <c r="A3153" s="62">
        <v>3151</v>
      </c>
      <c r="B3153" s="3" t="s">
        <v>14770</v>
      </c>
      <c r="C3153" s="33" t="str">
        <f t="shared" si="98"/>
        <v>Yes</v>
      </c>
      <c r="D3153" s="30">
        <f t="shared" si="99"/>
        <v>1.1287900000000002</v>
      </c>
      <c r="E3153" s="30">
        <v>3108</v>
      </c>
      <c r="F3153" s="3" t="s">
        <v>11763</v>
      </c>
      <c r="G3153" s="3" t="s">
        <v>14684</v>
      </c>
      <c r="H3153" s="177">
        <v>0.45700000000000002</v>
      </c>
    </row>
    <row r="3154" spans="1:8">
      <c r="A3154" s="62">
        <v>3152</v>
      </c>
      <c r="B3154" s="3" t="s">
        <v>14771</v>
      </c>
      <c r="C3154" s="33" t="str">
        <f t="shared" si="98"/>
        <v>Yes</v>
      </c>
      <c r="D3154" s="30">
        <f t="shared" si="99"/>
        <v>1.6079700000000001</v>
      </c>
      <c r="E3154" s="30">
        <v>4427</v>
      </c>
      <c r="F3154" s="3" t="s">
        <v>11763</v>
      </c>
      <c r="G3154" s="3" t="s">
        <v>14684</v>
      </c>
      <c r="H3154" s="177">
        <v>0.65100000000000002</v>
      </c>
    </row>
    <row r="3155" spans="1:8">
      <c r="A3155" s="62">
        <v>3153</v>
      </c>
      <c r="B3155" s="3" t="s">
        <v>14772</v>
      </c>
      <c r="C3155" s="33" t="str">
        <f t="shared" si="98"/>
        <v>Yes</v>
      </c>
      <c r="D3155" s="30">
        <f t="shared" si="99"/>
        <v>4.8782500000000004</v>
      </c>
      <c r="E3155" s="30">
        <v>13430</v>
      </c>
      <c r="F3155" s="3" t="s">
        <v>11763</v>
      </c>
      <c r="G3155" s="3" t="s">
        <v>14684</v>
      </c>
      <c r="H3155" s="177">
        <v>1.9750000000000001</v>
      </c>
    </row>
    <row r="3156" spans="1:8">
      <c r="A3156" s="62">
        <v>3154</v>
      </c>
      <c r="B3156" s="3" t="s">
        <v>14773</v>
      </c>
      <c r="C3156" s="33" t="str">
        <f t="shared" si="98"/>
        <v>Yes</v>
      </c>
      <c r="D3156" s="30">
        <f t="shared" si="99"/>
        <v>2.2995700000000001</v>
      </c>
      <c r="E3156" s="30">
        <v>6331</v>
      </c>
      <c r="F3156" s="3" t="s">
        <v>11763</v>
      </c>
      <c r="G3156" s="3" t="s">
        <v>14684</v>
      </c>
      <c r="H3156" s="177">
        <v>0.93100000000000005</v>
      </c>
    </row>
    <row r="3157" spans="1:8">
      <c r="A3157" s="62">
        <v>3155</v>
      </c>
      <c r="B3157" s="3" t="s">
        <v>14774</v>
      </c>
      <c r="C3157" s="33" t="str">
        <f t="shared" si="98"/>
        <v>Yes</v>
      </c>
      <c r="D3157" s="30">
        <f t="shared" si="99"/>
        <v>0.9484800000000001</v>
      </c>
      <c r="E3157" s="30">
        <v>2611</v>
      </c>
      <c r="F3157" s="3" t="s">
        <v>11763</v>
      </c>
      <c r="G3157" s="3" t="s">
        <v>14684</v>
      </c>
      <c r="H3157" s="177">
        <v>0.38400000000000001</v>
      </c>
    </row>
    <row r="3158" spans="1:8">
      <c r="A3158" s="62">
        <v>3156</v>
      </c>
      <c r="B3158" s="3" t="s">
        <v>14775</v>
      </c>
      <c r="C3158" s="33" t="str">
        <f t="shared" si="98"/>
        <v>Yes</v>
      </c>
      <c r="D3158" s="30">
        <f t="shared" si="99"/>
        <v>2.8281500000000004</v>
      </c>
      <c r="E3158" s="30">
        <v>7786</v>
      </c>
      <c r="F3158" s="3" t="s">
        <v>11763</v>
      </c>
      <c r="G3158" s="3" t="s">
        <v>14684</v>
      </c>
      <c r="H3158" s="177">
        <v>1.145</v>
      </c>
    </row>
    <row r="3159" spans="1:8">
      <c r="A3159" s="62">
        <v>3157</v>
      </c>
      <c r="B3159" s="3" t="s">
        <v>14776</v>
      </c>
      <c r="C3159" s="33" t="str">
        <f t="shared" si="98"/>
        <v>Yes</v>
      </c>
      <c r="D3159" s="30">
        <f t="shared" si="99"/>
        <v>2.2180600000000004</v>
      </c>
      <c r="E3159" s="30">
        <v>6106</v>
      </c>
      <c r="F3159" s="3" t="s">
        <v>11763</v>
      </c>
      <c r="G3159" s="3" t="s">
        <v>14684</v>
      </c>
      <c r="H3159" s="177">
        <v>0.89800000000000002</v>
      </c>
    </row>
    <row r="3160" spans="1:8">
      <c r="A3160" s="62">
        <v>3158</v>
      </c>
      <c r="B3160" s="3" t="s">
        <v>14777</v>
      </c>
      <c r="C3160" s="33" t="str">
        <f t="shared" si="98"/>
        <v>Yes</v>
      </c>
      <c r="D3160" s="30">
        <f t="shared" si="99"/>
        <v>1.5783300000000002</v>
      </c>
      <c r="E3160" s="30">
        <v>4345</v>
      </c>
      <c r="F3160" s="3" t="s">
        <v>11763</v>
      </c>
      <c r="G3160" s="3" t="s">
        <v>14684</v>
      </c>
      <c r="H3160" s="177">
        <v>0.63900000000000001</v>
      </c>
    </row>
    <row r="3161" spans="1:8">
      <c r="A3161" s="62">
        <v>3159</v>
      </c>
      <c r="B3161" s="3" t="s">
        <v>14778</v>
      </c>
      <c r="C3161" s="33" t="str">
        <f t="shared" si="98"/>
        <v>Yes</v>
      </c>
      <c r="D3161" s="30">
        <f t="shared" si="99"/>
        <v>0.30875000000000002</v>
      </c>
      <c r="E3161" s="30">
        <v>1000</v>
      </c>
      <c r="F3161" s="3" t="s">
        <v>11763</v>
      </c>
      <c r="G3161" s="3" t="s">
        <v>14684</v>
      </c>
      <c r="H3161" s="177">
        <v>0.125</v>
      </c>
    </row>
    <row r="3162" spans="1:8">
      <c r="A3162" s="62">
        <v>3160</v>
      </c>
      <c r="B3162" s="3" t="s">
        <v>14779</v>
      </c>
      <c r="C3162" s="33" t="str">
        <f t="shared" si="98"/>
        <v>Yes</v>
      </c>
      <c r="D3162" s="30">
        <f t="shared" si="99"/>
        <v>2.2279400000000003</v>
      </c>
      <c r="E3162" s="30">
        <v>6134</v>
      </c>
      <c r="F3162" s="3" t="s">
        <v>11763</v>
      </c>
      <c r="G3162" s="3" t="s">
        <v>14684</v>
      </c>
      <c r="H3162" s="177">
        <v>0.90200000000000002</v>
      </c>
    </row>
    <row r="3163" spans="1:8">
      <c r="A3163" s="62">
        <v>3161</v>
      </c>
      <c r="B3163" s="3" t="s">
        <v>14780</v>
      </c>
      <c r="C3163" s="33" t="str">
        <f t="shared" si="98"/>
        <v>Yes</v>
      </c>
      <c r="D3163" s="30">
        <f t="shared" si="99"/>
        <v>2.5984400000000005</v>
      </c>
      <c r="E3163" s="30">
        <v>7154</v>
      </c>
      <c r="F3163" s="3" t="s">
        <v>11763</v>
      </c>
      <c r="G3163" s="3" t="s">
        <v>14684</v>
      </c>
      <c r="H3163" s="177">
        <v>1.052</v>
      </c>
    </row>
    <row r="3164" spans="1:8">
      <c r="A3164" s="62">
        <v>3162</v>
      </c>
      <c r="B3164" s="3" t="s">
        <v>14781</v>
      </c>
      <c r="C3164" s="33" t="str">
        <f t="shared" si="98"/>
        <v>Yes</v>
      </c>
      <c r="D3164" s="30">
        <f t="shared" si="99"/>
        <v>1.5882100000000001</v>
      </c>
      <c r="E3164" s="30">
        <v>4372</v>
      </c>
      <c r="F3164" s="3" t="s">
        <v>11763</v>
      </c>
      <c r="G3164" s="3" t="s">
        <v>14684</v>
      </c>
      <c r="H3164" s="177">
        <v>0.64300000000000002</v>
      </c>
    </row>
    <row r="3165" spans="1:8">
      <c r="A3165" s="62">
        <v>3163</v>
      </c>
      <c r="B3165" s="3" t="s">
        <v>14782</v>
      </c>
      <c r="C3165" s="33" t="str">
        <f t="shared" si="98"/>
        <v>Yes</v>
      </c>
      <c r="D3165" s="30">
        <f t="shared" si="99"/>
        <v>1.5882100000000001</v>
      </c>
      <c r="E3165" s="30">
        <v>4372</v>
      </c>
      <c r="F3165" s="3" t="s">
        <v>11763</v>
      </c>
      <c r="G3165" s="3" t="s">
        <v>14684</v>
      </c>
      <c r="H3165" s="177">
        <v>0.64300000000000002</v>
      </c>
    </row>
    <row r="3166" spans="1:8">
      <c r="A3166" s="62">
        <v>3164</v>
      </c>
      <c r="B3166" s="3" t="s">
        <v>14783</v>
      </c>
      <c r="C3166" s="33" t="str">
        <f t="shared" si="98"/>
        <v>Yes</v>
      </c>
      <c r="D3166" s="30">
        <f t="shared" si="99"/>
        <v>2.2699300000000004</v>
      </c>
      <c r="E3166" s="30">
        <v>6249</v>
      </c>
      <c r="F3166" s="3" t="s">
        <v>11763</v>
      </c>
      <c r="G3166" s="3" t="s">
        <v>14684</v>
      </c>
      <c r="H3166" s="177">
        <v>0.91900000000000004</v>
      </c>
    </row>
    <row r="3167" spans="1:8">
      <c r="A3167" s="62">
        <v>3165</v>
      </c>
      <c r="B3167" s="3" t="s">
        <v>14784</v>
      </c>
      <c r="C3167" s="33" t="str">
        <f t="shared" si="98"/>
        <v>No</v>
      </c>
      <c r="D3167" s="30">
        <f t="shared" si="99"/>
        <v>4.9400000000000004</v>
      </c>
      <c r="E3167" s="30">
        <v>13600</v>
      </c>
      <c r="F3167" s="3" t="s">
        <v>11763</v>
      </c>
      <c r="G3167" s="3" t="s">
        <v>14684</v>
      </c>
      <c r="H3167" s="177">
        <v>2</v>
      </c>
    </row>
    <row r="3168" spans="1:8">
      <c r="A3168" s="62">
        <v>3166</v>
      </c>
      <c r="B3168" s="3" t="s">
        <v>14785</v>
      </c>
      <c r="C3168" s="33" t="str">
        <f t="shared" si="98"/>
        <v>Yes</v>
      </c>
      <c r="D3168" s="30">
        <f t="shared" si="99"/>
        <v>0.51870000000000005</v>
      </c>
      <c r="E3168" s="30">
        <v>1428</v>
      </c>
      <c r="F3168" s="3" t="s">
        <v>11763</v>
      </c>
      <c r="G3168" s="3" t="s">
        <v>14684</v>
      </c>
      <c r="H3168" s="177">
        <v>0.21</v>
      </c>
    </row>
    <row r="3169" spans="1:8">
      <c r="A3169" s="62">
        <v>3167</v>
      </c>
      <c r="B3169" s="3" t="s">
        <v>14786</v>
      </c>
      <c r="C3169" s="33" t="str">
        <f t="shared" si="98"/>
        <v>Yes</v>
      </c>
      <c r="D3169" s="30">
        <f t="shared" si="99"/>
        <v>1.2597</v>
      </c>
      <c r="E3169" s="30">
        <v>3468</v>
      </c>
      <c r="F3169" s="3" t="s">
        <v>11763</v>
      </c>
      <c r="G3169" s="3" t="s">
        <v>14684</v>
      </c>
      <c r="H3169" s="177">
        <v>0.51</v>
      </c>
    </row>
    <row r="3170" spans="1:8">
      <c r="A3170" s="62">
        <v>3168</v>
      </c>
      <c r="B3170" s="3" t="s">
        <v>14787</v>
      </c>
      <c r="C3170" s="33" t="str">
        <f t="shared" si="98"/>
        <v>No</v>
      </c>
      <c r="D3170" s="30">
        <f t="shared" si="99"/>
        <v>4.9400000000000004</v>
      </c>
      <c r="E3170" s="30">
        <v>13600</v>
      </c>
      <c r="F3170" s="3" t="s">
        <v>11763</v>
      </c>
      <c r="G3170" s="3" t="s">
        <v>14684</v>
      </c>
      <c r="H3170" s="177">
        <v>2</v>
      </c>
    </row>
    <row r="3171" spans="1:8">
      <c r="A3171" s="62">
        <v>3169</v>
      </c>
      <c r="B3171" s="3" t="s">
        <v>14788</v>
      </c>
      <c r="C3171" s="33" t="str">
        <f t="shared" si="98"/>
        <v>No</v>
      </c>
      <c r="D3171" s="30">
        <f t="shared" si="99"/>
        <v>4.9400000000000004</v>
      </c>
      <c r="E3171" s="30">
        <v>13600</v>
      </c>
      <c r="F3171" s="3" t="s">
        <v>11763</v>
      </c>
      <c r="G3171" s="3" t="s">
        <v>14684</v>
      </c>
      <c r="H3171" s="177">
        <v>2</v>
      </c>
    </row>
    <row r="3172" spans="1:8">
      <c r="A3172" s="62">
        <v>3170</v>
      </c>
      <c r="B3172" s="3" t="s">
        <v>14789</v>
      </c>
      <c r="C3172" s="33" t="str">
        <f t="shared" si="98"/>
        <v>Yes</v>
      </c>
      <c r="D3172" s="30">
        <f t="shared" si="99"/>
        <v>4.5991400000000002</v>
      </c>
      <c r="E3172" s="30">
        <v>12662</v>
      </c>
      <c r="F3172" s="3" t="s">
        <v>11772</v>
      </c>
      <c r="G3172" s="3" t="s">
        <v>14684</v>
      </c>
      <c r="H3172" s="177">
        <v>1.8620000000000001</v>
      </c>
    </row>
    <row r="3173" spans="1:8">
      <c r="A3173" s="62">
        <v>3171</v>
      </c>
      <c r="B3173" s="3" t="s">
        <v>14790</v>
      </c>
      <c r="C3173" s="33" t="str">
        <f t="shared" si="98"/>
        <v>Yes</v>
      </c>
      <c r="D3173" s="30">
        <f t="shared" si="99"/>
        <v>2.20818</v>
      </c>
      <c r="E3173" s="30">
        <v>6079</v>
      </c>
      <c r="F3173" s="3" t="s">
        <v>11763</v>
      </c>
      <c r="G3173" s="3" t="s">
        <v>14684</v>
      </c>
      <c r="H3173" s="177">
        <v>0.89400000000000002</v>
      </c>
    </row>
    <row r="3174" spans="1:8">
      <c r="A3174" s="62">
        <v>3172</v>
      </c>
      <c r="B3174" s="3" t="s">
        <v>14791</v>
      </c>
      <c r="C3174" s="33" t="str">
        <f t="shared" si="98"/>
        <v>No</v>
      </c>
      <c r="D3174" s="30">
        <f t="shared" si="99"/>
        <v>4.9400000000000004</v>
      </c>
      <c r="E3174" s="30">
        <v>13600</v>
      </c>
      <c r="F3174" s="3" t="s">
        <v>11763</v>
      </c>
      <c r="G3174" s="3" t="s">
        <v>14684</v>
      </c>
      <c r="H3174" s="177">
        <v>2</v>
      </c>
    </row>
    <row r="3175" spans="1:8">
      <c r="A3175" s="62">
        <v>3173</v>
      </c>
      <c r="B3175" s="3" t="s">
        <v>14792</v>
      </c>
      <c r="C3175" s="33" t="str">
        <f t="shared" si="98"/>
        <v>No</v>
      </c>
      <c r="D3175" s="30">
        <f t="shared" si="99"/>
        <v>4.9400000000000004</v>
      </c>
      <c r="E3175" s="30">
        <v>13600</v>
      </c>
      <c r="F3175" s="3" t="s">
        <v>11763</v>
      </c>
      <c r="G3175" s="3" t="s">
        <v>14684</v>
      </c>
      <c r="H3175" s="177">
        <v>2</v>
      </c>
    </row>
    <row r="3176" spans="1:8">
      <c r="A3176" s="62">
        <v>3174</v>
      </c>
      <c r="B3176" s="3" t="s">
        <v>14793</v>
      </c>
      <c r="C3176" s="33" t="str">
        <f t="shared" si="98"/>
        <v>Yes</v>
      </c>
      <c r="D3176" s="30">
        <f t="shared" si="99"/>
        <v>2.8380300000000003</v>
      </c>
      <c r="E3176" s="30">
        <v>7813</v>
      </c>
      <c r="F3176" s="3" t="s">
        <v>11763</v>
      </c>
      <c r="G3176" s="3" t="s">
        <v>14684</v>
      </c>
      <c r="H3176" s="177">
        <v>1.149</v>
      </c>
    </row>
    <row r="3177" spans="1:8">
      <c r="A3177" s="62">
        <v>3175</v>
      </c>
      <c r="B3177" s="3" t="s">
        <v>14794</v>
      </c>
      <c r="C3177" s="33" t="str">
        <f t="shared" si="98"/>
        <v>Yes</v>
      </c>
      <c r="D3177" s="30">
        <f t="shared" si="99"/>
        <v>1.1189100000000001</v>
      </c>
      <c r="E3177" s="30">
        <v>3080</v>
      </c>
      <c r="F3177" s="3" t="s">
        <v>11763</v>
      </c>
      <c r="G3177" s="3" t="s">
        <v>14684</v>
      </c>
      <c r="H3177" s="177">
        <v>0.45300000000000001</v>
      </c>
    </row>
    <row r="3178" spans="1:8">
      <c r="A3178" s="62">
        <v>3176</v>
      </c>
      <c r="B3178" s="3" t="s">
        <v>14795</v>
      </c>
      <c r="C3178" s="33" t="str">
        <f t="shared" si="98"/>
        <v>No</v>
      </c>
      <c r="D3178" s="30">
        <f t="shared" si="99"/>
        <v>4.9400000000000004</v>
      </c>
      <c r="E3178" s="30">
        <v>13600</v>
      </c>
      <c r="F3178" s="3" t="s">
        <v>11763</v>
      </c>
      <c r="G3178" s="3" t="s">
        <v>14684</v>
      </c>
      <c r="H3178" s="177">
        <v>2</v>
      </c>
    </row>
    <row r="3179" spans="1:8">
      <c r="A3179" s="62">
        <v>3177</v>
      </c>
      <c r="B3179" s="3" t="s">
        <v>14796</v>
      </c>
      <c r="C3179" s="33" t="str">
        <f t="shared" si="98"/>
        <v>Yes</v>
      </c>
      <c r="D3179" s="30">
        <f t="shared" si="99"/>
        <v>1.00776</v>
      </c>
      <c r="E3179" s="30">
        <v>2774</v>
      </c>
      <c r="F3179" s="3" t="s">
        <v>11763</v>
      </c>
      <c r="G3179" s="3" t="s">
        <v>14684</v>
      </c>
      <c r="H3179" s="177">
        <v>0.40799999999999997</v>
      </c>
    </row>
    <row r="3180" spans="1:8">
      <c r="A3180" s="62">
        <v>3178</v>
      </c>
      <c r="B3180" s="3" t="s">
        <v>14797</v>
      </c>
      <c r="C3180" s="33" t="str">
        <f t="shared" si="98"/>
        <v>Yes</v>
      </c>
      <c r="D3180" s="30">
        <f t="shared" si="99"/>
        <v>3.4876400000000003</v>
      </c>
      <c r="E3180" s="30">
        <v>9602</v>
      </c>
      <c r="F3180" s="3" t="s">
        <v>11763</v>
      </c>
      <c r="G3180" s="3" t="s">
        <v>14684</v>
      </c>
      <c r="H3180" s="177">
        <v>1.4119999999999999</v>
      </c>
    </row>
    <row r="3181" spans="1:8">
      <c r="A3181" s="62">
        <v>3179</v>
      </c>
      <c r="B3181" s="3" t="s">
        <v>14798</v>
      </c>
      <c r="C3181" s="33" t="str">
        <f t="shared" si="98"/>
        <v>Yes</v>
      </c>
      <c r="D3181" s="30">
        <f t="shared" si="99"/>
        <v>0.9386000000000001</v>
      </c>
      <c r="E3181" s="30">
        <v>2584</v>
      </c>
      <c r="F3181" s="3" t="s">
        <v>11763</v>
      </c>
      <c r="G3181" s="3" t="s">
        <v>14684</v>
      </c>
      <c r="H3181" s="177">
        <v>0.38</v>
      </c>
    </row>
    <row r="3182" spans="1:8">
      <c r="A3182" s="62">
        <v>3180</v>
      </c>
      <c r="B3182" s="3" t="s">
        <v>14799</v>
      </c>
      <c r="C3182" s="33" t="str">
        <f t="shared" si="98"/>
        <v>No</v>
      </c>
      <c r="D3182" s="30">
        <f t="shared" si="99"/>
        <v>4.9400000000000004</v>
      </c>
      <c r="E3182" s="30">
        <v>13600</v>
      </c>
      <c r="F3182" s="3" t="s">
        <v>11763</v>
      </c>
      <c r="G3182" s="3" t="s">
        <v>14684</v>
      </c>
      <c r="H3182" s="177">
        <v>2</v>
      </c>
    </row>
    <row r="3183" spans="1:8">
      <c r="A3183" s="62">
        <v>3181</v>
      </c>
      <c r="B3183" s="3" t="s">
        <v>14800</v>
      </c>
      <c r="C3183" s="33" t="str">
        <f t="shared" si="98"/>
        <v>Yes</v>
      </c>
      <c r="D3183" s="30">
        <f t="shared" si="99"/>
        <v>0.9386000000000001</v>
      </c>
      <c r="E3183" s="30">
        <v>2584</v>
      </c>
      <c r="F3183" s="3" t="s">
        <v>11763</v>
      </c>
      <c r="G3183" s="3" t="s">
        <v>14684</v>
      </c>
      <c r="H3183" s="177">
        <v>0.38</v>
      </c>
    </row>
    <row r="3184" spans="1:8">
      <c r="A3184" s="62">
        <v>3182</v>
      </c>
      <c r="B3184" s="3" t="s">
        <v>14801</v>
      </c>
      <c r="C3184" s="33" t="str">
        <f t="shared" si="98"/>
        <v>Yes</v>
      </c>
      <c r="D3184" s="30">
        <f t="shared" si="99"/>
        <v>1.9093100000000003</v>
      </c>
      <c r="E3184" s="30">
        <v>5256</v>
      </c>
      <c r="F3184" s="3" t="s">
        <v>11763</v>
      </c>
      <c r="G3184" s="3" t="s">
        <v>14684</v>
      </c>
      <c r="H3184" s="177">
        <v>0.77300000000000002</v>
      </c>
    </row>
    <row r="3185" spans="1:8">
      <c r="A3185" s="62">
        <v>3183</v>
      </c>
      <c r="B3185" s="3" t="s">
        <v>14802</v>
      </c>
      <c r="C3185" s="33" t="str">
        <f t="shared" si="98"/>
        <v>No</v>
      </c>
      <c r="D3185" s="30">
        <f t="shared" si="99"/>
        <v>4.9400000000000004</v>
      </c>
      <c r="E3185" s="30">
        <v>13600</v>
      </c>
      <c r="F3185" s="3" t="s">
        <v>11763</v>
      </c>
      <c r="G3185" s="3" t="s">
        <v>14684</v>
      </c>
      <c r="H3185" s="177">
        <v>2</v>
      </c>
    </row>
    <row r="3186" spans="1:8">
      <c r="A3186" s="62">
        <v>3184</v>
      </c>
      <c r="B3186" s="3" t="s">
        <v>14803</v>
      </c>
      <c r="C3186" s="33" t="str">
        <f t="shared" si="98"/>
        <v>No</v>
      </c>
      <c r="D3186" s="30">
        <f t="shared" si="99"/>
        <v>4.9400000000000004</v>
      </c>
      <c r="E3186" s="30">
        <v>13600</v>
      </c>
      <c r="F3186" s="3" t="s">
        <v>11763</v>
      </c>
      <c r="G3186" s="3" t="s">
        <v>14684</v>
      </c>
      <c r="H3186" s="177">
        <v>2</v>
      </c>
    </row>
    <row r="3187" spans="1:8">
      <c r="A3187" s="62">
        <v>3185</v>
      </c>
      <c r="B3187" s="3" t="s">
        <v>14804</v>
      </c>
      <c r="C3187" s="33" t="str">
        <f t="shared" si="98"/>
        <v>Yes</v>
      </c>
      <c r="D3187" s="30">
        <f t="shared" si="99"/>
        <v>1.6302000000000003</v>
      </c>
      <c r="E3187" s="30">
        <v>4488</v>
      </c>
      <c r="F3187" s="3" t="s">
        <v>11763</v>
      </c>
      <c r="G3187" s="3" t="s">
        <v>14684</v>
      </c>
      <c r="H3187" s="177">
        <v>0.66</v>
      </c>
    </row>
    <row r="3188" spans="1:8">
      <c r="A3188" s="62">
        <v>3186</v>
      </c>
      <c r="B3188" s="3" t="s">
        <v>14805</v>
      </c>
      <c r="C3188" s="33" t="str">
        <f t="shared" si="98"/>
        <v>Yes</v>
      </c>
      <c r="D3188" s="30">
        <f t="shared" si="99"/>
        <v>4.2780400000000007</v>
      </c>
      <c r="E3188" s="30">
        <v>11778</v>
      </c>
      <c r="F3188" s="3" t="s">
        <v>11763</v>
      </c>
      <c r="G3188" s="3" t="s">
        <v>14684</v>
      </c>
      <c r="H3188" s="177">
        <v>1.732</v>
      </c>
    </row>
    <row r="3189" spans="1:8">
      <c r="A3189" s="62">
        <v>3187</v>
      </c>
      <c r="B3189" s="3" t="s">
        <v>14806</v>
      </c>
      <c r="C3189" s="33" t="str">
        <f t="shared" si="98"/>
        <v>Yes</v>
      </c>
      <c r="D3189" s="30">
        <f t="shared" si="99"/>
        <v>0.54834000000000005</v>
      </c>
      <c r="E3189" s="30">
        <v>1510</v>
      </c>
      <c r="F3189" s="3" t="s">
        <v>11763</v>
      </c>
      <c r="G3189" s="3" t="s">
        <v>14684</v>
      </c>
      <c r="H3189" s="177">
        <v>0.222</v>
      </c>
    </row>
    <row r="3190" spans="1:8">
      <c r="A3190" s="62">
        <v>3188</v>
      </c>
      <c r="B3190" s="3" t="s">
        <v>14807</v>
      </c>
      <c r="C3190" s="33" t="str">
        <f t="shared" si="98"/>
        <v>Yes</v>
      </c>
      <c r="D3190" s="30">
        <f t="shared" si="99"/>
        <v>4.6189000000000009</v>
      </c>
      <c r="E3190" s="30">
        <v>12716</v>
      </c>
      <c r="F3190" s="3" t="s">
        <v>11763</v>
      </c>
      <c r="G3190" s="3" t="s">
        <v>14684</v>
      </c>
      <c r="H3190" s="177">
        <v>1.87</v>
      </c>
    </row>
    <row r="3191" spans="1:8">
      <c r="A3191" s="62">
        <v>3189</v>
      </c>
      <c r="B3191" s="3" t="s">
        <v>14808</v>
      </c>
      <c r="C3191" s="33" t="str">
        <f t="shared" si="98"/>
        <v>Yes</v>
      </c>
      <c r="D3191" s="30">
        <f t="shared" si="99"/>
        <v>1.18807</v>
      </c>
      <c r="E3191" s="30">
        <v>3271</v>
      </c>
      <c r="F3191" s="3" t="s">
        <v>11763</v>
      </c>
      <c r="G3191" s="3" t="s">
        <v>14684</v>
      </c>
      <c r="H3191" s="177">
        <v>0.48099999999999998</v>
      </c>
    </row>
    <row r="3192" spans="1:8">
      <c r="A3192" s="62">
        <v>3190</v>
      </c>
      <c r="B3192" s="3" t="s">
        <v>14809</v>
      </c>
      <c r="C3192" s="33" t="str">
        <f t="shared" si="98"/>
        <v>Yes</v>
      </c>
      <c r="D3192" s="30">
        <f t="shared" si="99"/>
        <v>1.1287900000000002</v>
      </c>
      <c r="E3192" s="30">
        <v>3108</v>
      </c>
      <c r="F3192" s="3" t="s">
        <v>11763</v>
      </c>
      <c r="G3192" s="3" t="s">
        <v>14684</v>
      </c>
      <c r="H3192" s="177">
        <v>0.45700000000000002</v>
      </c>
    </row>
    <row r="3193" spans="1:8">
      <c r="A3193" s="62">
        <v>3191</v>
      </c>
      <c r="B3193" s="3" t="s">
        <v>14810</v>
      </c>
      <c r="C3193" s="33" t="str">
        <f t="shared" si="98"/>
        <v>Yes</v>
      </c>
      <c r="D3193" s="30">
        <f t="shared" si="99"/>
        <v>1.6055000000000001</v>
      </c>
      <c r="E3193" s="30">
        <v>4420</v>
      </c>
      <c r="F3193" s="3" t="s">
        <v>11763</v>
      </c>
      <c r="G3193" s="3" t="s">
        <v>14684</v>
      </c>
      <c r="H3193" s="177">
        <v>0.65</v>
      </c>
    </row>
    <row r="3194" spans="1:8">
      <c r="A3194" s="62">
        <v>3192</v>
      </c>
      <c r="B3194" s="3" t="s">
        <v>14811</v>
      </c>
      <c r="C3194" s="33" t="str">
        <f t="shared" si="98"/>
        <v>Yes</v>
      </c>
      <c r="D3194" s="30">
        <f t="shared" si="99"/>
        <v>0.24947000000000003</v>
      </c>
      <c r="E3194" s="30">
        <v>1000</v>
      </c>
      <c r="F3194" s="3" t="s">
        <v>11763</v>
      </c>
      <c r="G3194" s="3" t="s">
        <v>14684</v>
      </c>
      <c r="H3194" s="177">
        <v>0.10100000000000001</v>
      </c>
    </row>
    <row r="3195" spans="1:8">
      <c r="A3195" s="62">
        <v>3193</v>
      </c>
      <c r="B3195" s="3" t="s">
        <v>14812</v>
      </c>
      <c r="C3195" s="33" t="str">
        <f t="shared" si="98"/>
        <v>Yes</v>
      </c>
      <c r="D3195" s="30">
        <f t="shared" si="99"/>
        <v>3.6284300000000007</v>
      </c>
      <c r="E3195" s="30">
        <v>9989</v>
      </c>
      <c r="F3195" s="3" t="s">
        <v>11763</v>
      </c>
      <c r="G3195" s="3" t="s">
        <v>14684</v>
      </c>
      <c r="H3195" s="177">
        <v>1.4690000000000001</v>
      </c>
    </row>
    <row r="3196" spans="1:8">
      <c r="A3196" s="62">
        <v>3194</v>
      </c>
      <c r="B3196" s="3" t="s">
        <v>14813</v>
      </c>
      <c r="C3196" s="33" t="str">
        <f t="shared" si="98"/>
        <v>No</v>
      </c>
      <c r="D3196" s="30">
        <f t="shared" si="99"/>
        <v>4.9400000000000004</v>
      </c>
      <c r="E3196" s="30">
        <v>13600</v>
      </c>
      <c r="F3196" s="3" t="s">
        <v>11763</v>
      </c>
      <c r="G3196" s="3" t="s">
        <v>14684</v>
      </c>
      <c r="H3196" s="177">
        <v>2</v>
      </c>
    </row>
    <row r="3197" spans="1:8">
      <c r="A3197" s="62">
        <v>3195</v>
      </c>
      <c r="B3197" s="3" t="s">
        <v>14814</v>
      </c>
      <c r="C3197" s="33" t="str">
        <f t="shared" si="98"/>
        <v>Yes</v>
      </c>
      <c r="D3197" s="30">
        <f t="shared" si="99"/>
        <v>4.2088800000000006</v>
      </c>
      <c r="E3197" s="30">
        <v>11587</v>
      </c>
      <c r="F3197" s="3" t="s">
        <v>11763</v>
      </c>
      <c r="G3197" s="3" t="s">
        <v>14684</v>
      </c>
      <c r="H3197" s="177">
        <v>1.704</v>
      </c>
    </row>
    <row r="3198" spans="1:8">
      <c r="A3198" s="62">
        <v>3196</v>
      </c>
      <c r="B3198" s="3" t="s">
        <v>14815</v>
      </c>
      <c r="C3198" s="33" t="str">
        <f t="shared" si="98"/>
        <v>Yes</v>
      </c>
      <c r="D3198" s="30">
        <f t="shared" si="99"/>
        <v>1.00776</v>
      </c>
      <c r="E3198" s="30">
        <v>2774</v>
      </c>
      <c r="F3198" s="3" t="s">
        <v>11763</v>
      </c>
      <c r="G3198" s="3" t="s">
        <v>14684</v>
      </c>
      <c r="H3198" s="177">
        <v>0.40799999999999997</v>
      </c>
    </row>
    <row r="3199" spans="1:8">
      <c r="A3199" s="62">
        <v>3197</v>
      </c>
      <c r="B3199" s="3" t="s">
        <v>14816</v>
      </c>
      <c r="C3199" s="33" t="str">
        <f t="shared" si="98"/>
        <v>No</v>
      </c>
      <c r="D3199" s="30">
        <f t="shared" si="99"/>
        <v>4.9400000000000004</v>
      </c>
      <c r="E3199" s="30">
        <v>13600</v>
      </c>
      <c r="F3199" s="3" t="s">
        <v>11763</v>
      </c>
      <c r="G3199" s="3" t="s">
        <v>14684</v>
      </c>
      <c r="H3199" s="177">
        <v>2</v>
      </c>
    </row>
    <row r="3200" spans="1:8">
      <c r="A3200" s="62">
        <v>3198</v>
      </c>
      <c r="B3200" s="3" t="s">
        <v>14817</v>
      </c>
      <c r="C3200" s="33" t="str">
        <f t="shared" si="98"/>
        <v>Yes</v>
      </c>
      <c r="D3200" s="30">
        <f t="shared" si="99"/>
        <v>2.5095200000000002</v>
      </c>
      <c r="E3200" s="30">
        <v>6909</v>
      </c>
      <c r="F3200" s="3" t="s">
        <v>11763</v>
      </c>
      <c r="G3200" s="3" t="s">
        <v>14684</v>
      </c>
      <c r="H3200" s="177">
        <v>1.016</v>
      </c>
    </row>
    <row r="3201" spans="1:8">
      <c r="A3201" s="62">
        <v>3199</v>
      </c>
      <c r="B3201" s="3" t="s">
        <v>14818</v>
      </c>
      <c r="C3201" s="33" t="str">
        <f t="shared" si="98"/>
        <v>Yes</v>
      </c>
      <c r="D3201" s="30">
        <f t="shared" si="99"/>
        <v>2.1785400000000004</v>
      </c>
      <c r="E3201" s="30">
        <v>5998</v>
      </c>
      <c r="F3201" s="3" t="s">
        <v>11763</v>
      </c>
      <c r="G3201" s="3" t="s">
        <v>14684</v>
      </c>
      <c r="H3201" s="177">
        <v>0.88200000000000001</v>
      </c>
    </row>
    <row r="3202" spans="1:8">
      <c r="A3202" s="62">
        <v>3200</v>
      </c>
      <c r="B3202" s="3" t="s">
        <v>14819</v>
      </c>
      <c r="C3202" s="33" t="str">
        <f t="shared" si="98"/>
        <v>Yes</v>
      </c>
      <c r="D3202" s="30">
        <f t="shared" si="99"/>
        <v>3.3592000000000004</v>
      </c>
      <c r="E3202" s="30">
        <v>9248</v>
      </c>
      <c r="F3202" s="3" t="s">
        <v>11763</v>
      </c>
      <c r="G3202" s="3" t="s">
        <v>14684</v>
      </c>
      <c r="H3202" s="177">
        <v>1.36</v>
      </c>
    </row>
    <row r="3203" spans="1:8">
      <c r="A3203" s="62">
        <v>3201</v>
      </c>
      <c r="B3203" s="3" t="s">
        <v>14820</v>
      </c>
      <c r="C3203" s="33" t="str">
        <f t="shared" ref="C3203:C3266" si="100">IF(H3203=2,"No","Yes")</f>
        <v>Yes</v>
      </c>
      <c r="D3203" s="30">
        <f t="shared" si="99"/>
        <v>0.86943999999999999</v>
      </c>
      <c r="E3203" s="30">
        <v>2394</v>
      </c>
      <c r="F3203" s="3" t="s">
        <v>11763</v>
      </c>
      <c r="G3203" s="3" t="s">
        <v>14684</v>
      </c>
      <c r="H3203" s="177">
        <v>0.35199999999999998</v>
      </c>
    </row>
    <row r="3204" spans="1:8">
      <c r="A3204" s="62">
        <v>3202</v>
      </c>
      <c r="B3204" s="3" t="s">
        <v>14821</v>
      </c>
      <c r="C3204" s="33" t="str">
        <f t="shared" si="100"/>
        <v>Yes</v>
      </c>
      <c r="D3204" s="30">
        <f t="shared" ref="D3204:D3267" si="101">H3204*2.47</f>
        <v>3.7198200000000003</v>
      </c>
      <c r="E3204" s="30">
        <v>10241</v>
      </c>
      <c r="F3204" s="3" t="s">
        <v>11763</v>
      </c>
      <c r="G3204" s="3" t="s">
        <v>14684</v>
      </c>
      <c r="H3204" s="177">
        <v>1.506</v>
      </c>
    </row>
    <row r="3205" spans="1:8">
      <c r="A3205" s="62">
        <v>3203</v>
      </c>
      <c r="B3205" s="3" t="s">
        <v>14822</v>
      </c>
      <c r="C3205" s="33" t="str">
        <f t="shared" si="100"/>
        <v>Yes</v>
      </c>
      <c r="D3205" s="30">
        <f t="shared" si="101"/>
        <v>1.7882800000000001</v>
      </c>
      <c r="E3205" s="30">
        <v>4923</v>
      </c>
      <c r="F3205" s="3" t="s">
        <v>11763</v>
      </c>
      <c r="G3205" s="3" t="s">
        <v>14684</v>
      </c>
      <c r="H3205" s="177">
        <v>0.72399999999999998</v>
      </c>
    </row>
    <row r="3206" spans="1:8">
      <c r="A3206" s="62">
        <v>3204</v>
      </c>
      <c r="B3206" s="3" t="s">
        <v>14822</v>
      </c>
      <c r="C3206" s="33" t="str">
        <f t="shared" si="100"/>
        <v>Yes</v>
      </c>
      <c r="D3206" s="30">
        <f t="shared" si="101"/>
        <v>1.2275900000000002</v>
      </c>
      <c r="E3206" s="30">
        <v>3380</v>
      </c>
      <c r="F3206" s="3" t="s">
        <v>11763</v>
      </c>
      <c r="G3206" s="3" t="s">
        <v>14684</v>
      </c>
      <c r="H3206" s="177">
        <v>0.497</v>
      </c>
    </row>
    <row r="3207" spans="1:8">
      <c r="A3207" s="62">
        <v>3205</v>
      </c>
      <c r="B3207" s="3" t="s">
        <v>14823</v>
      </c>
      <c r="C3207" s="33" t="str">
        <f t="shared" si="100"/>
        <v>Yes</v>
      </c>
      <c r="D3207" s="30">
        <f t="shared" si="101"/>
        <v>0.9484800000000001</v>
      </c>
      <c r="E3207" s="30">
        <v>2611</v>
      </c>
      <c r="F3207" s="3" t="s">
        <v>11763</v>
      </c>
      <c r="G3207" s="3" t="s">
        <v>14684</v>
      </c>
      <c r="H3207" s="177">
        <v>0.38400000000000001</v>
      </c>
    </row>
    <row r="3208" spans="1:8">
      <c r="A3208" s="62">
        <v>3206</v>
      </c>
      <c r="B3208" s="3" t="s">
        <v>14824</v>
      </c>
      <c r="C3208" s="33" t="str">
        <f t="shared" si="100"/>
        <v>Yes</v>
      </c>
      <c r="D3208" s="30">
        <f t="shared" si="101"/>
        <v>3.2776900000000002</v>
      </c>
      <c r="E3208" s="30">
        <v>9024</v>
      </c>
      <c r="F3208" s="3" t="s">
        <v>11763</v>
      </c>
      <c r="G3208" s="3" t="s">
        <v>14684</v>
      </c>
      <c r="H3208" s="177">
        <v>1.327</v>
      </c>
    </row>
    <row r="3209" spans="1:8">
      <c r="A3209" s="62">
        <v>3207</v>
      </c>
      <c r="B3209" s="3" t="s">
        <v>14825</v>
      </c>
      <c r="C3209" s="33" t="str">
        <f t="shared" si="100"/>
        <v>Yes</v>
      </c>
      <c r="D3209" s="30">
        <f t="shared" si="101"/>
        <v>2.2180600000000004</v>
      </c>
      <c r="E3209" s="30">
        <v>6106</v>
      </c>
      <c r="F3209" s="3" t="s">
        <v>11763</v>
      </c>
      <c r="G3209" s="3" t="s">
        <v>14684</v>
      </c>
      <c r="H3209" s="177">
        <v>0.89800000000000002</v>
      </c>
    </row>
    <row r="3210" spans="1:8">
      <c r="A3210" s="62">
        <v>3208</v>
      </c>
      <c r="B3210" s="3" t="s">
        <v>14826</v>
      </c>
      <c r="C3210" s="33" t="str">
        <f t="shared" si="100"/>
        <v>Yes</v>
      </c>
      <c r="D3210" s="30">
        <f t="shared" si="101"/>
        <v>3.0183400000000002</v>
      </c>
      <c r="E3210" s="30">
        <v>8310</v>
      </c>
      <c r="F3210" s="3" t="s">
        <v>11763</v>
      </c>
      <c r="G3210" s="3" t="s">
        <v>14684</v>
      </c>
      <c r="H3210" s="177">
        <v>1.222</v>
      </c>
    </row>
    <row r="3211" spans="1:8">
      <c r="A3211" s="62">
        <v>3209</v>
      </c>
      <c r="B3211" s="3" t="s">
        <v>14827</v>
      </c>
      <c r="C3211" s="33" t="str">
        <f t="shared" si="100"/>
        <v>Yes</v>
      </c>
      <c r="D3211" s="30">
        <f t="shared" si="101"/>
        <v>1.5882100000000001</v>
      </c>
      <c r="E3211" s="30">
        <v>4372</v>
      </c>
      <c r="F3211" s="3" t="s">
        <v>11763</v>
      </c>
      <c r="G3211" s="3" t="s">
        <v>14684</v>
      </c>
      <c r="H3211" s="177">
        <v>0.64300000000000002</v>
      </c>
    </row>
    <row r="3212" spans="1:8">
      <c r="A3212" s="62">
        <v>3210</v>
      </c>
      <c r="B3212" s="3" t="s">
        <v>14828</v>
      </c>
      <c r="C3212" s="33" t="str">
        <f t="shared" si="100"/>
        <v>Yes</v>
      </c>
      <c r="D3212" s="30">
        <f t="shared" si="101"/>
        <v>2.6478400000000004</v>
      </c>
      <c r="E3212" s="30">
        <v>7290</v>
      </c>
      <c r="F3212" s="3" t="s">
        <v>14829</v>
      </c>
      <c r="G3212" s="3" t="s">
        <v>14684</v>
      </c>
      <c r="H3212" s="177">
        <v>1.0720000000000001</v>
      </c>
    </row>
    <row r="3213" spans="1:8">
      <c r="A3213" s="62">
        <v>3211</v>
      </c>
      <c r="B3213" s="3" t="s">
        <v>14830</v>
      </c>
      <c r="C3213" s="33" t="str">
        <f t="shared" si="100"/>
        <v>Yes</v>
      </c>
      <c r="D3213" s="30">
        <f t="shared" si="101"/>
        <v>0.9978800000000001</v>
      </c>
      <c r="E3213" s="30">
        <v>2747</v>
      </c>
      <c r="F3213" s="3" t="s">
        <v>11763</v>
      </c>
      <c r="G3213" s="3" t="s">
        <v>14684</v>
      </c>
      <c r="H3213" s="177">
        <v>0.40400000000000003</v>
      </c>
    </row>
    <row r="3214" spans="1:8">
      <c r="A3214" s="62">
        <v>3212</v>
      </c>
      <c r="B3214" s="3" t="s">
        <v>14831</v>
      </c>
      <c r="C3214" s="33" t="str">
        <f t="shared" si="100"/>
        <v>Yes</v>
      </c>
      <c r="D3214" s="30">
        <f t="shared" si="101"/>
        <v>3.3888400000000005</v>
      </c>
      <c r="E3214" s="30">
        <v>9330</v>
      </c>
      <c r="F3214" s="3" t="s">
        <v>11763</v>
      </c>
      <c r="G3214" s="3" t="s">
        <v>14684</v>
      </c>
      <c r="H3214" s="177">
        <v>1.3720000000000001</v>
      </c>
    </row>
    <row r="3215" spans="1:8">
      <c r="A3215" s="62">
        <v>3213</v>
      </c>
      <c r="B3215" s="3" t="s">
        <v>14832</v>
      </c>
      <c r="C3215" s="33" t="str">
        <f t="shared" si="100"/>
        <v>Yes</v>
      </c>
      <c r="D3215" s="30">
        <f t="shared" si="101"/>
        <v>0.52858000000000005</v>
      </c>
      <c r="E3215" s="30">
        <v>1455</v>
      </c>
      <c r="F3215" s="3" t="s">
        <v>11763</v>
      </c>
      <c r="G3215" s="3" t="s">
        <v>14684</v>
      </c>
      <c r="H3215" s="177">
        <v>0.214</v>
      </c>
    </row>
    <row r="3216" spans="1:8">
      <c r="A3216" s="62">
        <v>3214</v>
      </c>
      <c r="B3216" s="3" t="s">
        <v>14833</v>
      </c>
      <c r="C3216" s="33" t="str">
        <f t="shared" si="100"/>
        <v>Yes</v>
      </c>
      <c r="D3216" s="30">
        <f t="shared" si="101"/>
        <v>0.54834000000000005</v>
      </c>
      <c r="E3216" s="30">
        <v>1510</v>
      </c>
      <c r="F3216" s="3" t="s">
        <v>11763</v>
      </c>
      <c r="G3216" s="3" t="s">
        <v>14684</v>
      </c>
      <c r="H3216" s="177">
        <v>0.222</v>
      </c>
    </row>
    <row r="3217" spans="1:8">
      <c r="A3217" s="62">
        <v>3215</v>
      </c>
      <c r="B3217" s="3" t="s">
        <v>14834</v>
      </c>
      <c r="C3217" s="33" t="str">
        <f t="shared" si="100"/>
        <v>Yes</v>
      </c>
      <c r="D3217" s="30">
        <f t="shared" si="101"/>
        <v>1.3338000000000001</v>
      </c>
      <c r="E3217" s="30">
        <v>3672</v>
      </c>
      <c r="F3217" s="3" t="s">
        <v>11763</v>
      </c>
      <c r="G3217" s="3" t="s">
        <v>14684</v>
      </c>
      <c r="H3217" s="177">
        <v>0.54</v>
      </c>
    </row>
    <row r="3218" spans="1:8">
      <c r="A3218" s="62">
        <v>3216</v>
      </c>
      <c r="B3218" s="3" t="s">
        <v>14835</v>
      </c>
      <c r="C3218" s="33" t="str">
        <f t="shared" si="100"/>
        <v>Yes</v>
      </c>
      <c r="D3218" s="30">
        <f t="shared" si="101"/>
        <v>2.8083900000000002</v>
      </c>
      <c r="E3218" s="30">
        <v>7732</v>
      </c>
      <c r="F3218" s="3" t="s">
        <v>11763</v>
      </c>
      <c r="G3218" s="3" t="s">
        <v>14684</v>
      </c>
      <c r="H3218" s="177">
        <v>1.137</v>
      </c>
    </row>
    <row r="3219" spans="1:8">
      <c r="A3219" s="62">
        <v>3217</v>
      </c>
      <c r="B3219" s="3" t="s">
        <v>14836</v>
      </c>
      <c r="C3219" s="33" t="str">
        <f t="shared" si="100"/>
        <v>Yes</v>
      </c>
      <c r="D3219" s="30">
        <f t="shared" si="101"/>
        <v>2.6379600000000005</v>
      </c>
      <c r="E3219" s="30">
        <v>7262</v>
      </c>
      <c r="F3219" s="3" t="s">
        <v>11763</v>
      </c>
      <c r="G3219" s="3" t="s">
        <v>14684</v>
      </c>
      <c r="H3219" s="177">
        <v>1.0680000000000001</v>
      </c>
    </row>
    <row r="3220" spans="1:8">
      <c r="A3220" s="62">
        <v>3218</v>
      </c>
      <c r="B3220" s="3" t="s">
        <v>14837</v>
      </c>
      <c r="C3220" s="33" t="str">
        <f t="shared" si="100"/>
        <v>Yes</v>
      </c>
      <c r="D3220" s="30">
        <f t="shared" si="101"/>
        <v>0.85955999999999999</v>
      </c>
      <c r="E3220" s="30">
        <v>2366</v>
      </c>
      <c r="F3220" s="3" t="s">
        <v>11763</v>
      </c>
      <c r="G3220" s="3" t="s">
        <v>14684</v>
      </c>
      <c r="H3220" s="177">
        <v>0.34799999999999998</v>
      </c>
    </row>
    <row r="3221" spans="1:8">
      <c r="A3221" s="62">
        <v>3219</v>
      </c>
      <c r="B3221" s="3" t="s">
        <v>14838</v>
      </c>
      <c r="C3221" s="33" t="str">
        <f t="shared" si="100"/>
        <v>Yes</v>
      </c>
      <c r="D3221" s="30">
        <f t="shared" si="101"/>
        <v>1.6697200000000003</v>
      </c>
      <c r="E3221" s="30">
        <v>4597</v>
      </c>
      <c r="F3221" s="3" t="s">
        <v>11763</v>
      </c>
      <c r="G3221" s="3" t="s">
        <v>14684</v>
      </c>
      <c r="H3221" s="177">
        <v>0.67600000000000005</v>
      </c>
    </row>
    <row r="3222" spans="1:8">
      <c r="A3222" s="62">
        <v>3220</v>
      </c>
      <c r="B3222" s="3" t="s">
        <v>14839</v>
      </c>
      <c r="C3222" s="33" t="str">
        <f t="shared" si="100"/>
        <v>No</v>
      </c>
      <c r="D3222" s="30">
        <f t="shared" si="101"/>
        <v>4.9400000000000004</v>
      </c>
      <c r="E3222" s="30">
        <v>13600</v>
      </c>
      <c r="F3222" s="3" t="s">
        <v>11763</v>
      </c>
      <c r="G3222" s="3" t="s">
        <v>14684</v>
      </c>
      <c r="H3222" s="177">
        <v>2</v>
      </c>
    </row>
    <row r="3223" spans="1:8">
      <c r="A3223" s="62">
        <v>3221</v>
      </c>
      <c r="B3223" s="3" t="s">
        <v>14840</v>
      </c>
      <c r="C3223" s="33" t="str">
        <f t="shared" si="100"/>
        <v>Yes</v>
      </c>
      <c r="D3223" s="30">
        <f t="shared" si="101"/>
        <v>4.5077500000000006</v>
      </c>
      <c r="E3223" s="30">
        <v>12410</v>
      </c>
      <c r="F3223" s="3" t="s">
        <v>11763</v>
      </c>
      <c r="G3223" s="3" t="s">
        <v>14684</v>
      </c>
      <c r="H3223" s="177">
        <v>1.825</v>
      </c>
    </row>
    <row r="3224" spans="1:8">
      <c r="A3224" s="62">
        <v>3222</v>
      </c>
      <c r="B3224" s="3" t="s">
        <v>14841</v>
      </c>
      <c r="C3224" s="33" t="str">
        <f t="shared" si="100"/>
        <v>Yes</v>
      </c>
      <c r="D3224" s="30">
        <f t="shared" si="101"/>
        <v>0.65949000000000013</v>
      </c>
      <c r="E3224" s="30">
        <v>1816</v>
      </c>
      <c r="F3224" s="3" t="s">
        <v>11763</v>
      </c>
      <c r="G3224" s="3" t="s">
        <v>14684</v>
      </c>
      <c r="H3224" s="177">
        <v>0.26700000000000002</v>
      </c>
    </row>
    <row r="3225" spans="1:8">
      <c r="A3225" s="62">
        <v>3223</v>
      </c>
      <c r="B3225" s="3" t="s">
        <v>14842</v>
      </c>
      <c r="C3225" s="33" t="str">
        <f t="shared" si="100"/>
        <v>Yes</v>
      </c>
      <c r="D3225" s="30">
        <f t="shared" si="101"/>
        <v>3.4184800000000002</v>
      </c>
      <c r="E3225" s="30">
        <v>9411</v>
      </c>
      <c r="F3225" s="3" t="s">
        <v>11763</v>
      </c>
      <c r="G3225" s="3" t="s">
        <v>14684</v>
      </c>
      <c r="H3225" s="177">
        <v>1.3839999999999999</v>
      </c>
    </row>
    <row r="3226" spans="1:8">
      <c r="A3226" s="62">
        <v>3224</v>
      </c>
      <c r="B3226" s="3" t="s">
        <v>14843</v>
      </c>
      <c r="C3226" s="33" t="str">
        <f t="shared" si="100"/>
        <v>Yes</v>
      </c>
      <c r="D3226" s="30">
        <f t="shared" si="101"/>
        <v>3.0677400000000001</v>
      </c>
      <c r="E3226" s="30">
        <v>8446</v>
      </c>
      <c r="F3226" s="3" t="s">
        <v>11763</v>
      </c>
      <c r="G3226" s="3" t="s">
        <v>14684</v>
      </c>
      <c r="H3226" s="177">
        <v>1.242</v>
      </c>
    </row>
    <row r="3227" spans="1:8">
      <c r="A3227" s="62">
        <v>3225</v>
      </c>
      <c r="B3227" s="3" t="s">
        <v>14844</v>
      </c>
      <c r="C3227" s="33" t="str">
        <f t="shared" si="100"/>
        <v>No</v>
      </c>
      <c r="D3227" s="30">
        <f t="shared" si="101"/>
        <v>4.9400000000000004</v>
      </c>
      <c r="E3227" s="30">
        <v>13600</v>
      </c>
      <c r="F3227" s="3" t="s">
        <v>11763</v>
      </c>
      <c r="G3227" s="3" t="s">
        <v>14684</v>
      </c>
      <c r="H3227" s="177">
        <v>2</v>
      </c>
    </row>
    <row r="3228" spans="1:8">
      <c r="A3228" s="62">
        <v>3226</v>
      </c>
      <c r="B3228" s="3" t="s">
        <v>14845</v>
      </c>
      <c r="C3228" s="33" t="str">
        <f t="shared" si="100"/>
        <v>Yes</v>
      </c>
      <c r="D3228" s="30">
        <f t="shared" si="101"/>
        <v>0.31863000000000002</v>
      </c>
      <c r="E3228" s="30">
        <v>1000</v>
      </c>
      <c r="F3228" s="3" t="s">
        <v>11763</v>
      </c>
      <c r="G3228" s="3" t="s">
        <v>14684</v>
      </c>
      <c r="H3228" s="177">
        <v>0.129</v>
      </c>
    </row>
    <row r="3229" spans="1:8">
      <c r="A3229" s="62">
        <v>3227</v>
      </c>
      <c r="B3229" s="3" t="s">
        <v>14846</v>
      </c>
      <c r="C3229" s="33" t="str">
        <f t="shared" si="100"/>
        <v>Yes</v>
      </c>
      <c r="D3229" s="30">
        <f t="shared" si="101"/>
        <v>1.5980900000000002</v>
      </c>
      <c r="E3229" s="30">
        <v>4400</v>
      </c>
      <c r="F3229" s="3" t="s">
        <v>11763</v>
      </c>
      <c r="G3229" s="3" t="s">
        <v>14684</v>
      </c>
      <c r="H3229" s="177">
        <v>0.64700000000000002</v>
      </c>
    </row>
    <row r="3230" spans="1:8">
      <c r="A3230" s="62">
        <v>3228</v>
      </c>
      <c r="B3230" s="3" t="s">
        <v>14847</v>
      </c>
      <c r="C3230" s="33" t="str">
        <f t="shared" si="100"/>
        <v>Yes</v>
      </c>
      <c r="D3230" s="30">
        <f t="shared" si="101"/>
        <v>0.49894000000000005</v>
      </c>
      <c r="E3230" s="30">
        <v>1374</v>
      </c>
      <c r="F3230" s="3" t="s">
        <v>11763</v>
      </c>
      <c r="G3230" s="3" t="s">
        <v>14684</v>
      </c>
      <c r="H3230" s="177">
        <v>0.20200000000000001</v>
      </c>
    </row>
    <row r="3231" spans="1:8">
      <c r="A3231" s="62">
        <v>3229</v>
      </c>
      <c r="B3231" s="3" t="s">
        <v>14848</v>
      </c>
      <c r="C3231" s="33" t="str">
        <f t="shared" si="100"/>
        <v>Yes</v>
      </c>
      <c r="D3231" s="30">
        <f t="shared" si="101"/>
        <v>1.8179200000000002</v>
      </c>
      <c r="E3231" s="30">
        <v>5005</v>
      </c>
      <c r="F3231" s="3" t="s">
        <v>11763</v>
      </c>
      <c r="G3231" s="3" t="s">
        <v>14684</v>
      </c>
      <c r="H3231" s="177">
        <v>0.73599999999999999</v>
      </c>
    </row>
    <row r="3232" spans="1:8">
      <c r="A3232" s="62">
        <v>3230</v>
      </c>
      <c r="B3232" s="3" t="s">
        <v>14849</v>
      </c>
      <c r="C3232" s="33" t="str">
        <f t="shared" si="100"/>
        <v>Yes</v>
      </c>
      <c r="D3232" s="30">
        <f t="shared" si="101"/>
        <v>1.5882100000000001</v>
      </c>
      <c r="E3232" s="30">
        <v>4372</v>
      </c>
      <c r="F3232" s="3" t="s">
        <v>11763</v>
      </c>
      <c r="G3232" s="3" t="s">
        <v>14684</v>
      </c>
      <c r="H3232" s="177">
        <v>0.64300000000000002</v>
      </c>
    </row>
    <row r="3233" spans="1:8">
      <c r="A3233" s="62">
        <v>3231</v>
      </c>
      <c r="B3233" s="3" t="s">
        <v>14850</v>
      </c>
      <c r="C3233" s="33" t="str">
        <f t="shared" si="100"/>
        <v>Yes</v>
      </c>
      <c r="D3233" s="30">
        <f t="shared" si="101"/>
        <v>0.87931999999999999</v>
      </c>
      <c r="E3233" s="30">
        <v>2421</v>
      </c>
      <c r="F3233" s="3" t="s">
        <v>11763</v>
      </c>
      <c r="G3233" s="3" t="s">
        <v>14684</v>
      </c>
      <c r="H3233" s="177">
        <v>0.35599999999999998</v>
      </c>
    </row>
    <row r="3234" spans="1:8">
      <c r="A3234" s="62">
        <v>3232</v>
      </c>
      <c r="B3234" s="3" t="s">
        <v>14851</v>
      </c>
      <c r="C3234" s="33" t="str">
        <f t="shared" si="100"/>
        <v>Yes</v>
      </c>
      <c r="D3234" s="30">
        <f t="shared" si="101"/>
        <v>1.7042999999999999</v>
      </c>
      <c r="E3234" s="30">
        <v>4692</v>
      </c>
      <c r="F3234" s="3" t="s">
        <v>11763</v>
      </c>
      <c r="G3234" s="3" t="s">
        <v>14684</v>
      </c>
      <c r="H3234" s="177">
        <v>0.69</v>
      </c>
    </row>
    <row r="3235" spans="1:8">
      <c r="A3235" s="62">
        <v>3233</v>
      </c>
      <c r="B3235" s="3" t="s">
        <v>14852</v>
      </c>
      <c r="C3235" s="33" t="str">
        <f t="shared" si="100"/>
        <v>Yes</v>
      </c>
      <c r="D3235" s="30">
        <f t="shared" si="101"/>
        <v>1.6178500000000002</v>
      </c>
      <c r="E3235" s="30">
        <v>4454</v>
      </c>
      <c r="F3235" s="3" t="s">
        <v>11763</v>
      </c>
      <c r="G3235" s="3" t="s">
        <v>14684</v>
      </c>
      <c r="H3235" s="177">
        <v>0.65500000000000003</v>
      </c>
    </row>
    <row r="3236" spans="1:8">
      <c r="A3236" s="62">
        <v>3234</v>
      </c>
      <c r="B3236" s="3" t="s">
        <v>14853</v>
      </c>
      <c r="C3236" s="33" t="str">
        <f t="shared" si="100"/>
        <v>Yes</v>
      </c>
      <c r="D3236" s="30">
        <f t="shared" si="101"/>
        <v>1.5783300000000002</v>
      </c>
      <c r="E3236" s="30">
        <v>4345</v>
      </c>
      <c r="F3236" s="3" t="s">
        <v>11763</v>
      </c>
      <c r="G3236" s="3" t="s">
        <v>14684</v>
      </c>
      <c r="H3236" s="177">
        <v>0.63900000000000001</v>
      </c>
    </row>
    <row r="3237" spans="1:8">
      <c r="A3237" s="62">
        <v>3235</v>
      </c>
      <c r="B3237" s="3" t="s">
        <v>14854</v>
      </c>
      <c r="C3237" s="33" t="str">
        <f t="shared" si="100"/>
        <v>Yes</v>
      </c>
      <c r="D3237" s="30">
        <f t="shared" si="101"/>
        <v>2.6478400000000004</v>
      </c>
      <c r="E3237" s="30">
        <v>7290</v>
      </c>
      <c r="F3237" s="3" t="s">
        <v>11772</v>
      </c>
      <c r="G3237" s="3" t="s">
        <v>14684</v>
      </c>
      <c r="H3237" s="177">
        <v>1.0720000000000001</v>
      </c>
    </row>
    <row r="3238" spans="1:8">
      <c r="A3238" s="62">
        <v>3236</v>
      </c>
      <c r="B3238" s="3" t="s">
        <v>14855</v>
      </c>
      <c r="C3238" s="33" t="str">
        <f t="shared" si="100"/>
        <v>Yes</v>
      </c>
      <c r="D3238" s="30">
        <f t="shared" si="101"/>
        <v>3.3888400000000005</v>
      </c>
      <c r="E3238" s="30">
        <v>9330</v>
      </c>
      <c r="F3238" s="3" t="s">
        <v>11763</v>
      </c>
      <c r="G3238" s="3" t="s">
        <v>14684</v>
      </c>
      <c r="H3238" s="177">
        <v>1.3720000000000001</v>
      </c>
    </row>
    <row r="3239" spans="1:8">
      <c r="A3239" s="62">
        <v>3237</v>
      </c>
      <c r="B3239" s="3" t="s">
        <v>14856</v>
      </c>
      <c r="C3239" s="33" t="str">
        <f t="shared" si="100"/>
        <v>No</v>
      </c>
      <c r="D3239" s="30">
        <f t="shared" si="101"/>
        <v>4.9400000000000004</v>
      </c>
      <c r="E3239" s="30">
        <v>13600</v>
      </c>
      <c r="F3239" s="3" t="s">
        <v>11763</v>
      </c>
      <c r="G3239" s="3" t="s">
        <v>14684</v>
      </c>
      <c r="H3239" s="177">
        <v>2</v>
      </c>
    </row>
    <row r="3240" spans="1:8">
      <c r="A3240" s="62">
        <v>3238</v>
      </c>
      <c r="B3240" s="3" t="s">
        <v>14857</v>
      </c>
      <c r="C3240" s="33" t="str">
        <f t="shared" si="100"/>
        <v>No</v>
      </c>
      <c r="D3240" s="30">
        <f t="shared" si="101"/>
        <v>4.9400000000000004</v>
      </c>
      <c r="E3240" s="30">
        <v>13600</v>
      </c>
      <c r="F3240" s="3" t="s">
        <v>11763</v>
      </c>
      <c r="G3240" s="3" t="s">
        <v>14684</v>
      </c>
      <c r="H3240" s="177">
        <v>2</v>
      </c>
    </row>
    <row r="3241" spans="1:8">
      <c r="A3241" s="62">
        <v>3239</v>
      </c>
      <c r="B3241" s="3" t="s">
        <v>14858</v>
      </c>
      <c r="C3241" s="33" t="str">
        <f t="shared" si="100"/>
        <v>Yes</v>
      </c>
      <c r="D3241" s="30">
        <f t="shared" si="101"/>
        <v>0.8398000000000001</v>
      </c>
      <c r="E3241" s="30">
        <v>2312</v>
      </c>
      <c r="F3241" s="3" t="s">
        <v>11763</v>
      </c>
      <c r="G3241" s="3" t="s">
        <v>14684</v>
      </c>
      <c r="H3241" s="177">
        <v>0.34</v>
      </c>
    </row>
    <row r="3242" spans="1:8">
      <c r="A3242" s="62">
        <v>3240</v>
      </c>
      <c r="B3242" s="3" t="s">
        <v>14859</v>
      </c>
      <c r="C3242" s="33" t="str">
        <f t="shared" si="100"/>
        <v>Yes</v>
      </c>
      <c r="D3242" s="30">
        <f t="shared" si="101"/>
        <v>2.7293500000000002</v>
      </c>
      <c r="E3242" s="30">
        <v>7514</v>
      </c>
      <c r="F3242" s="3" t="s">
        <v>11763</v>
      </c>
      <c r="G3242" s="3" t="s">
        <v>14684</v>
      </c>
      <c r="H3242" s="177">
        <v>1.105</v>
      </c>
    </row>
    <row r="3243" spans="1:8">
      <c r="A3243" s="62">
        <v>3241</v>
      </c>
      <c r="B3243" s="3" t="s">
        <v>14860</v>
      </c>
      <c r="C3243" s="33" t="str">
        <f t="shared" si="100"/>
        <v>Yes</v>
      </c>
      <c r="D3243" s="30">
        <f t="shared" si="101"/>
        <v>4.9177700000000009</v>
      </c>
      <c r="E3243" s="30">
        <v>13539</v>
      </c>
      <c r="F3243" s="3" t="s">
        <v>11763</v>
      </c>
      <c r="G3243" s="3" t="s">
        <v>14684</v>
      </c>
      <c r="H3243" s="177">
        <v>1.9910000000000001</v>
      </c>
    </row>
    <row r="3244" spans="1:8">
      <c r="A3244" s="62">
        <v>3242</v>
      </c>
      <c r="B3244" s="3" t="s">
        <v>14861</v>
      </c>
      <c r="C3244" s="33" t="str">
        <f t="shared" si="100"/>
        <v>No</v>
      </c>
      <c r="D3244" s="30">
        <f t="shared" si="101"/>
        <v>4.9400000000000004</v>
      </c>
      <c r="E3244" s="30">
        <v>13600</v>
      </c>
      <c r="F3244" s="3" t="s">
        <v>11763</v>
      </c>
      <c r="G3244" s="3" t="s">
        <v>14684</v>
      </c>
      <c r="H3244" s="177">
        <v>2</v>
      </c>
    </row>
    <row r="3245" spans="1:8">
      <c r="A3245" s="62">
        <v>3243</v>
      </c>
      <c r="B3245" s="3" t="s">
        <v>14862</v>
      </c>
      <c r="C3245" s="33" t="str">
        <f t="shared" si="100"/>
        <v>Yes</v>
      </c>
      <c r="D3245" s="30">
        <f t="shared" si="101"/>
        <v>2.1489000000000003</v>
      </c>
      <c r="E3245" s="30">
        <v>5916</v>
      </c>
      <c r="F3245" s="3" t="s">
        <v>11763</v>
      </c>
      <c r="G3245" s="3" t="s">
        <v>14684</v>
      </c>
      <c r="H3245" s="177">
        <v>0.87</v>
      </c>
    </row>
    <row r="3246" spans="1:8">
      <c r="A3246" s="62">
        <v>3244</v>
      </c>
      <c r="B3246" s="3" t="s">
        <v>14863</v>
      </c>
      <c r="C3246" s="33" t="str">
        <f t="shared" si="100"/>
        <v>No</v>
      </c>
      <c r="D3246" s="30">
        <f t="shared" si="101"/>
        <v>4.9400000000000004</v>
      </c>
      <c r="E3246" s="30">
        <v>13600</v>
      </c>
      <c r="F3246" s="3" t="s">
        <v>11763</v>
      </c>
      <c r="G3246" s="3" t="s">
        <v>14684</v>
      </c>
      <c r="H3246" s="177">
        <v>2</v>
      </c>
    </row>
    <row r="3247" spans="1:8">
      <c r="A3247" s="62">
        <v>3245</v>
      </c>
      <c r="B3247" s="3" t="s">
        <v>14864</v>
      </c>
      <c r="C3247" s="33" t="str">
        <f t="shared" si="100"/>
        <v>No</v>
      </c>
      <c r="D3247" s="30">
        <f t="shared" si="101"/>
        <v>4.9400000000000004</v>
      </c>
      <c r="E3247" s="30">
        <v>13600</v>
      </c>
      <c r="F3247" s="3" t="s">
        <v>11763</v>
      </c>
      <c r="G3247" s="3" t="s">
        <v>14684</v>
      </c>
      <c r="H3247" s="177">
        <v>2</v>
      </c>
    </row>
    <row r="3248" spans="1:8">
      <c r="A3248" s="62">
        <v>3246</v>
      </c>
      <c r="B3248" s="3" t="s">
        <v>14865</v>
      </c>
      <c r="C3248" s="33" t="str">
        <f t="shared" si="100"/>
        <v>Yes</v>
      </c>
      <c r="D3248" s="30">
        <f t="shared" si="101"/>
        <v>1.8796700000000002</v>
      </c>
      <c r="E3248" s="30">
        <v>5175</v>
      </c>
      <c r="F3248" s="3" t="s">
        <v>11763</v>
      </c>
      <c r="G3248" s="3" t="s">
        <v>14684</v>
      </c>
      <c r="H3248" s="177">
        <v>0.76100000000000001</v>
      </c>
    </row>
    <row r="3249" spans="1:8">
      <c r="A3249" s="62">
        <v>3247</v>
      </c>
      <c r="B3249" s="3" t="s">
        <v>14866</v>
      </c>
      <c r="C3249" s="33" t="str">
        <f t="shared" si="100"/>
        <v>No</v>
      </c>
      <c r="D3249" s="30">
        <f t="shared" si="101"/>
        <v>4.9400000000000004</v>
      </c>
      <c r="E3249" s="30">
        <v>13600</v>
      </c>
      <c r="F3249" s="3" t="s">
        <v>11763</v>
      </c>
      <c r="G3249" s="3" t="s">
        <v>14684</v>
      </c>
      <c r="H3249" s="177">
        <v>2</v>
      </c>
    </row>
    <row r="3250" spans="1:8">
      <c r="A3250" s="62">
        <v>3248</v>
      </c>
      <c r="B3250" s="3" t="s">
        <v>14867</v>
      </c>
      <c r="C3250" s="33" t="str">
        <f t="shared" si="100"/>
        <v>Yes</v>
      </c>
      <c r="D3250" s="30">
        <f t="shared" si="101"/>
        <v>4.8906000000000001</v>
      </c>
      <c r="E3250" s="30">
        <v>13464</v>
      </c>
      <c r="F3250" s="3" t="s">
        <v>11763</v>
      </c>
      <c r="G3250" s="3" t="s">
        <v>14684</v>
      </c>
      <c r="H3250" s="177">
        <v>1.98</v>
      </c>
    </row>
    <row r="3251" spans="1:8">
      <c r="A3251" s="62">
        <v>3249</v>
      </c>
      <c r="B3251" s="3" t="s">
        <v>14868</v>
      </c>
      <c r="C3251" s="33" t="str">
        <f t="shared" si="100"/>
        <v>No</v>
      </c>
      <c r="D3251" s="30">
        <f t="shared" si="101"/>
        <v>4.9400000000000004</v>
      </c>
      <c r="E3251" s="30">
        <v>13600</v>
      </c>
      <c r="F3251" s="3" t="s">
        <v>11763</v>
      </c>
      <c r="G3251" s="3" t="s">
        <v>14684</v>
      </c>
      <c r="H3251" s="177">
        <v>2</v>
      </c>
    </row>
    <row r="3252" spans="1:8">
      <c r="A3252" s="62">
        <v>3250</v>
      </c>
      <c r="B3252" s="3" t="s">
        <v>14869</v>
      </c>
      <c r="C3252" s="33" t="str">
        <f t="shared" si="100"/>
        <v>Yes</v>
      </c>
      <c r="D3252" s="30">
        <f t="shared" si="101"/>
        <v>3.5987900000000006</v>
      </c>
      <c r="E3252" s="30">
        <v>9908</v>
      </c>
      <c r="F3252" s="3" t="s">
        <v>11763</v>
      </c>
      <c r="G3252" s="3" t="s">
        <v>14684</v>
      </c>
      <c r="H3252" s="177">
        <v>1.4570000000000001</v>
      </c>
    </row>
    <row r="3253" spans="1:8">
      <c r="A3253" s="62">
        <v>3251</v>
      </c>
      <c r="B3253" s="3" t="s">
        <v>14870</v>
      </c>
      <c r="C3253" s="33" t="str">
        <f t="shared" si="100"/>
        <v>Yes</v>
      </c>
      <c r="D3253" s="30">
        <f t="shared" si="101"/>
        <v>1.9784700000000002</v>
      </c>
      <c r="E3253" s="30">
        <v>5447</v>
      </c>
      <c r="F3253" s="3" t="s">
        <v>11763</v>
      </c>
      <c r="G3253" s="3" t="s">
        <v>14684</v>
      </c>
      <c r="H3253" s="177">
        <v>0.80100000000000005</v>
      </c>
    </row>
    <row r="3254" spans="1:8">
      <c r="A3254" s="62">
        <v>3252</v>
      </c>
      <c r="B3254" s="3" t="s">
        <v>14871</v>
      </c>
      <c r="C3254" s="33" t="str">
        <f t="shared" si="100"/>
        <v>No</v>
      </c>
      <c r="D3254" s="30">
        <f t="shared" si="101"/>
        <v>4.9400000000000004</v>
      </c>
      <c r="E3254" s="30">
        <v>13600</v>
      </c>
      <c r="F3254" s="3" t="s">
        <v>11763</v>
      </c>
      <c r="G3254" s="3" t="s">
        <v>14684</v>
      </c>
      <c r="H3254" s="177">
        <v>2</v>
      </c>
    </row>
    <row r="3255" spans="1:8">
      <c r="A3255" s="62">
        <v>3253</v>
      </c>
      <c r="B3255" s="3" t="s">
        <v>14872</v>
      </c>
      <c r="C3255" s="33" t="str">
        <f t="shared" si="100"/>
        <v>Yes</v>
      </c>
      <c r="D3255" s="30">
        <f t="shared" si="101"/>
        <v>3.5592700000000006</v>
      </c>
      <c r="E3255" s="30">
        <v>9799</v>
      </c>
      <c r="F3255" s="3" t="s">
        <v>11763</v>
      </c>
      <c r="G3255" s="3" t="s">
        <v>14684</v>
      </c>
      <c r="H3255" s="177">
        <v>1.4410000000000001</v>
      </c>
    </row>
    <row r="3256" spans="1:8">
      <c r="A3256" s="62">
        <v>3254</v>
      </c>
      <c r="B3256" s="3" t="s">
        <v>14873</v>
      </c>
      <c r="C3256" s="33" t="str">
        <f t="shared" si="100"/>
        <v>No</v>
      </c>
      <c r="D3256" s="30">
        <f t="shared" si="101"/>
        <v>4.9400000000000004</v>
      </c>
      <c r="E3256" s="30">
        <v>13600</v>
      </c>
      <c r="F3256" s="3" t="s">
        <v>11763</v>
      </c>
      <c r="G3256" s="3" t="s">
        <v>14684</v>
      </c>
      <c r="H3256" s="177">
        <v>2</v>
      </c>
    </row>
    <row r="3257" spans="1:8">
      <c r="A3257" s="62">
        <v>3255</v>
      </c>
      <c r="B3257" s="3" t="s">
        <v>14874</v>
      </c>
      <c r="C3257" s="33" t="str">
        <f t="shared" si="100"/>
        <v>Yes</v>
      </c>
      <c r="D3257" s="30">
        <f t="shared" si="101"/>
        <v>2.6997100000000001</v>
      </c>
      <c r="E3257" s="30">
        <v>7432</v>
      </c>
      <c r="F3257" s="3" t="s">
        <v>11763</v>
      </c>
      <c r="G3257" s="3" t="s">
        <v>14684</v>
      </c>
      <c r="H3257" s="177">
        <v>1.093</v>
      </c>
    </row>
    <row r="3258" spans="1:8" ht="30">
      <c r="A3258" s="62">
        <v>3256</v>
      </c>
      <c r="B3258" s="63" t="s">
        <v>14875</v>
      </c>
      <c r="C3258" s="33" t="str">
        <f t="shared" si="100"/>
        <v>Yes</v>
      </c>
      <c r="D3258" s="30">
        <f t="shared" si="101"/>
        <v>0.62985000000000002</v>
      </c>
      <c r="E3258" s="30">
        <v>1734</v>
      </c>
      <c r="F3258" s="3" t="s">
        <v>11777</v>
      </c>
      <c r="G3258" s="3" t="s">
        <v>14684</v>
      </c>
      <c r="H3258" s="177">
        <v>0.255</v>
      </c>
    </row>
    <row r="3259" spans="1:8">
      <c r="A3259" s="62">
        <v>3257</v>
      </c>
      <c r="B3259" s="3" t="s">
        <v>14876</v>
      </c>
      <c r="C3259" s="33" t="str">
        <f t="shared" si="100"/>
        <v>Yes</v>
      </c>
      <c r="D3259" s="30">
        <f t="shared" si="101"/>
        <v>2.7985100000000003</v>
      </c>
      <c r="E3259" s="30">
        <v>7704</v>
      </c>
      <c r="F3259" s="3" t="s">
        <v>11763</v>
      </c>
      <c r="G3259" s="3" t="s">
        <v>14684</v>
      </c>
      <c r="H3259" s="177">
        <v>1.133</v>
      </c>
    </row>
    <row r="3260" spans="1:8">
      <c r="A3260" s="62">
        <v>3258</v>
      </c>
      <c r="B3260" s="3" t="s">
        <v>14877</v>
      </c>
      <c r="C3260" s="33" t="str">
        <f t="shared" si="100"/>
        <v>Yes</v>
      </c>
      <c r="D3260" s="30">
        <f t="shared" si="101"/>
        <v>1.53881</v>
      </c>
      <c r="E3260" s="30">
        <v>4236</v>
      </c>
      <c r="F3260" s="3" t="s">
        <v>11763</v>
      </c>
      <c r="G3260" s="3" t="s">
        <v>14684</v>
      </c>
      <c r="H3260" s="177">
        <v>0.623</v>
      </c>
    </row>
    <row r="3261" spans="1:8">
      <c r="A3261" s="62">
        <v>3259</v>
      </c>
      <c r="B3261" s="3" t="s">
        <v>14878</v>
      </c>
      <c r="C3261" s="33" t="str">
        <f t="shared" si="100"/>
        <v>Yes</v>
      </c>
      <c r="D3261" s="30">
        <f t="shared" si="101"/>
        <v>1.8475600000000001</v>
      </c>
      <c r="E3261" s="30">
        <v>5086</v>
      </c>
      <c r="F3261" s="3" t="s">
        <v>11763</v>
      </c>
      <c r="G3261" s="3" t="s">
        <v>14684</v>
      </c>
      <c r="H3261" s="177">
        <v>0.748</v>
      </c>
    </row>
    <row r="3262" spans="1:8">
      <c r="A3262" s="62">
        <v>3260</v>
      </c>
      <c r="B3262" s="191" t="s">
        <v>14651</v>
      </c>
      <c r="C3262" s="33" t="str">
        <f t="shared" si="100"/>
        <v>No</v>
      </c>
      <c r="D3262" s="30">
        <f t="shared" si="101"/>
        <v>4.9400000000000004</v>
      </c>
      <c r="E3262" s="30">
        <v>13600</v>
      </c>
      <c r="F3262" s="3" t="s">
        <v>11826</v>
      </c>
      <c r="G3262" s="3" t="s">
        <v>14684</v>
      </c>
      <c r="H3262" s="177">
        <v>2</v>
      </c>
    </row>
    <row r="3263" spans="1:8">
      <c r="A3263" s="62">
        <v>3261</v>
      </c>
      <c r="B3263" s="3" t="s">
        <v>14879</v>
      </c>
      <c r="C3263" s="33" t="str">
        <f t="shared" si="100"/>
        <v>Yes</v>
      </c>
      <c r="D3263" s="30">
        <f t="shared" si="101"/>
        <v>0.22971000000000003</v>
      </c>
      <c r="E3263" s="30">
        <v>1000</v>
      </c>
      <c r="F3263" s="3" t="s">
        <v>11763</v>
      </c>
      <c r="G3263" s="3" t="s">
        <v>14684</v>
      </c>
      <c r="H3263" s="177">
        <v>9.2999999999999999E-2</v>
      </c>
    </row>
    <row r="3264" spans="1:8">
      <c r="A3264" s="62">
        <v>3262</v>
      </c>
      <c r="B3264" s="3" t="s">
        <v>14880</v>
      </c>
      <c r="C3264" s="33" t="str">
        <f t="shared" si="100"/>
        <v>Yes</v>
      </c>
      <c r="D3264" s="30">
        <f t="shared" si="101"/>
        <v>1.7882800000000001</v>
      </c>
      <c r="E3264" s="30">
        <v>4923</v>
      </c>
      <c r="F3264" s="3" t="s">
        <v>11763</v>
      </c>
      <c r="G3264" s="3" t="s">
        <v>14684</v>
      </c>
      <c r="H3264" s="177">
        <v>0.72399999999999998</v>
      </c>
    </row>
    <row r="3265" spans="1:8">
      <c r="A3265" s="62">
        <v>3263</v>
      </c>
      <c r="B3265" s="3" t="s">
        <v>14881</v>
      </c>
      <c r="C3265" s="33" t="str">
        <f t="shared" si="100"/>
        <v>Yes</v>
      </c>
      <c r="D3265" s="30">
        <f t="shared" si="101"/>
        <v>3.4876400000000003</v>
      </c>
      <c r="E3265" s="30">
        <v>9602</v>
      </c>
      <c r="F3265" s="3" t="s">
        <v>11763</v>
      </c>
      <c r="G3265" s="3" t="s">
        <v>14684</v>
      </c>
      <c r="H3265" s="177">
        <v>1.4119999999999999</v>
      </c>
    </row>
    <row r="3266" spans="1:8">
      <c r="A3266" s="62">
        <v>3264</v>
      </c>
      <c r="B3266" s="3" t="s">
        <v>14882</v>
      </c>
      <c r="C3266" s="33" t="str">
        <f t="shared" si="100"/>
        <v>Yes</v>
      </c>
      <c r="D3266" s="30">
        <f t="shared" si="101"/>
        <v>2.1390200000000004</v>
      </c>
      <c r="E3266" s="30">
        <v>5889</v>
      </c>
      <c r="F3266" s="3" t="s">
        <v>11763</v>
      </c>
      <c r="G3266" s="3" t="s">
        <v>14684</v>
      </c>
      <c r="H3266" s="177">
        <v>0.86599999999999999</v>
      </c>
    </row>
    <row r="3267" spans="1:8">
      <c r="A3267" s="62">
        <v>3265</v>
      </c>
      <c r="B3267" s="3" t="s">
        <v>14883</v>
      </c>
      <c r="C3267" s="33" t="str">
        <f t="shared" ref="C3267:C3330" si="102">IF(H3267=2,"No","Yes")</f>
        <v>Yes</v>
      </c>
      <c r="D3267" s="30">
        <f t="shared" si="101"/>
        <v>0.22971000000000003</v>
      </c>
      <c r="E3267" s="30">
        <v>1000</v>
      </c>
      <c r="F3267" s="3" t="s">
        <v>11763</v>
      </c>
      <c r="G3267" s="3" t="s">
        <v>14684</v>
      </c>
      <c r="H3267" s="177">
        <v>9.2999999999999999E-2</v>
      </c>
    </row>
    <row r="3268" spans="1:8">
      <c r="A3268" s="62">
        <v>3266</v>
      </c>
      <c r="B3268" s="3" t="s">
        <v>14884</v>
      </c>
      <c r="C3268" s="33" t="str">
        <f t="shared" si="102"/>
        <v>Yes</v>
      </c>
      <c r="D3268" s="30">
        <f t="shared" ref="D3268:D3331" si="103">H3268*2.47</f>
        <v>2.0994999999999999</v>
      </c>
      <c r="E3268" s="30">
        <v>5780</v>
      </c>
      <c r="F3268" s="3" t="s">
        <v>11763</v>
      </c>
      <c r="G3268" s="3" t="s">
        <v>14684</v>
      </c>
      <c r="H3268" s="177">
        <v>0.85</v>
      </c>
    </row>
    <row r="3269" spans="1:8">
      <c r="A3269" s="62">
        <v>3267</v>
      </c>
      <c r="B3269" s="3" t="s">
        <v>14885</v>
      </c>
      <c r="C3269" s="33" t="str">
        <f t="shared" si="102"/>
        <v>Yes</v>
      </c>
      <c r="D3269" s="30">
        <f t="shared" si="103"/>
        <v>0.40755000000000008</v>
      </c>
      <c r="E3269" s="30">
        <v>1122</v>
      </c>
      <c r="F3269" s="3" t="s">
        <v>11763</v>
      </c>
      <c r="G3269" s="3" t="s">
        <v>14684</v>
      </c>
      <c r="H3269" s="177">
        <v>0.16500000000000001</v>
      </c>
    </row>
    <row r="3270" spans="1:8">
      <c r="A3270" s="62">
        <v>3268</v>
      </c>
      <c r="B3270" s="3" t="s">
        <v>14886</v>
      </c>
      <c r="C3270" s="33" t="str">
        <f t="shared" si="102"/>
        <v>Yes</v>
      </c>
      <c r="D3270" s="30">
        <f t="shared" si="103"/>
        <v>1.69936</v>
      </c>
      <c r="E3270" s="30">
        <v>4678</v>
      </c>
      <c r="F3270" s="3" t="s">
        <v>11763</v>
      </c>
      <c r="G3270" s="3" t="s">
        <v>14684</v>
      </c>
      <c r="H3270" s="177">
        <v>0.68799999999999994</v>
      </c>
    </row>
    <row r="3271" spans="1:8">
      <c r="A3271" s="62">
        <v>3269</v>
      </c>
      <c r="B3271" s="3" t="s">
        <v>14887</v>
      </c>
      <c r="C3271" s="33" t="str">
        <f t="shared" si="102"/>
        <v>No</v>
      </c>
      <c r="D3271" s="30">
        <f t="shared" si="103"/>
        <v>4.9400000000000004</v>
      </c>
      <c r="E3271" s="30">
        <v>13600</v>
      </c>
      <c r="F3271" s="3" t="s">
        <v>11763</v>
      </c>
      <c r="G3271" s="3" t="s">
        <v>14684</v>
      </c>
      <c r="H3271" s="177">
        <v>2</v>
      </c>
    </row>
    <row r="3272" spans="1:8">
      <c r="A3272" s="62">
        <v>3270</v>
      </c>
      <c r="B3272" s="3" t="s">
        <v>14888</v>
      </c>
      <c r="C3272" s="33" t="str">
        <f t="shared" si="102"/>
        <v>Yes</v>
      </c>
      <c r="D3272" s="30">
        <f t="shared" si="103"/>
        <v>2.4996400000000003</v>
      </c>
      <c r="E3272" s="30">
        <v>6882</v>
      </c>
      <c r="F3272" s="3" t="s">
        <v>11763</v>
      </c>
      <c r="G3272" s="3" t="s">
        <v>14684</v>
      </c>
      <c r="H3272" s="177">
        <v>1.012</v>
      </c>
    </row>
    <row r="3273" spans="1:8">
      <c r="A3273" s="62">
        <v>3271</v>
      </c>
      <c r="B3273" s="3" t="s">
        <v>14889</v>
      </c>
      <c r="C3273" s="33" t="str">
        <f t="shared" si="102"/>
        <v>No</v>
      </c>
      <c r="D3273" s="30">
        <f t="shared" si="103"/>
        <v>4.9400000000000004</v>
      </c>
      <c r="E3273" s="30">
        <v>13600</v>
      </c>
      <c r="F3273" s="3" t="s">
        <v>11763</v>
      </c>
      <c r="G3273" s="3" t="s">
        <v>14684</v>
      </c>
      <c r="H3273" s="177">
        <v>2</v>
      </c>
    </row>
    <row r="3274" spans="1:8">
      <c r="A3274" s="62">
        <v>3272</v>
      </c>
      <c r="B3274" s="3" t="s">
        <v>14890</v>
      </c>
      <c r="C3274" s="33" t="str">
        <f t="shared" si="102"/>
        <v>Yes</v>
      </c>
      <c r="D3274" s="30">
        <f t="shared" si="103"/>
        <v>4.1298399999999997</v>
      </c>
      <c r="E3274" s="30">
        <v>11370</v>
      </c>
      <c r="F3274" s="3" t="s">
        <v>11763</v>
      </c>
      <c r="G3274" s="3" t="s">
        <v>14684</v>
      </c>
      <c r="H3274" s="177">
        <v>1.6719999999999999</v>
      </c>
    </row>
    <row r="3275" spans="1:8">
      <c r="A3275" s="62">
        <v>3273</v>
      </c>
      <c r="B3275" s="3" t="s">
        <v>14891</v>
      </c>
      <c r="C3275" s="33" t="str">
        <f t="shared" si="102"/>
        <v>Yes</v>
      </c>
      <c r="D3275" s="30">
        <f t="shared" si="103"/>
        <v>0.70889000000000002</v>
      </c>
      <c r="E3275" s="30">
        <v>1952</v>
      </c>
      <c r="F3275" s="3" t="s">
        <v>11763</v>
      </c>
      <c r="G3275" s="3" t="s">
        <v>14684</v>
      </c>
      <c r="H3275" s="177">
        <v>0.28699999999999998</v>
      </c>
    </row>
    <row r="3276" spans="1:8">
      <c r="A3276" s="62">
        <v>3274</v>
      </c>
      <c r="B3276" s="3" t="s">
        <v>14892</v>
      </c>
      <c r="C3276" s="33" t="str">
        <f t="shared" si="102"/>
        <v>Yes</v>
      </c>
      <c r="D3276" s="30">
        <f t="shared" si="103"/>
        <v>0.8398000000000001</v>
      </c>
      <c r="E3276" s="30">
        <v>2312</v>
      </c>
      <c r="F3276" s="3" t="s">
        <v>11763</v>
      </c>
      <c r="G3276" s="3" t="s">
        <v>14684</v>
      </c>
      <c r="H3276" s="177">
        <v>0.34</v>
      </c>
    </row>
    <row r="3277" spans="1:8">
      <c r="A3277" s="62">
        <v>3275</v>
      </c>
      <c r="B3277" s="3" t="s">
        <v>14893</v>
      </c>
      <c r="C3277" s="33" t="str">
        <f t="shared" si="102"/>
        <v>Yes</v>
      </c>
      <c r="D3277" s="30">
        <f t="shared" si="103"/>
        <v>2.2798100000000003</v>
      </c>
      <c r="E3277" s="30">
        <v>6276</v>
      </c>
      <c r="F3277" s="3" t="s">
        <v>11763</v>
      </c>
      <c r="G3277" s="3" t="s">
        <v>14684</v>
      </c>
      <c r="H3277" s="177">
        <v>0.92300000000000004</v>
      </c>
    </row>
    <row r="3278" spans="1:8">
      <c r="A3278" s="62">
        <v>3276</v>
      </c>
      <c r="B3278" s="3" t="s">
        <v>12960</v>
      </c>
      <c r="C3278" s="33" t="str">
        <f t="shared" si="102"/>
        <v>Yes</v>
      </c>
      <c r="D3278" s="30">
        <f t="shared" si="103"/>
        <v>3.8309700000000002</v>
      </c>
      <c r="E3278" s="30">
        <v>10547</v>
      </c>
      <c r="F3278" s="3" t="s">
        <v>11763</v>
      </c>
      <c r="G3278" s="3" t="s">
        <v>14684</v>
      </c>
      <c r="H3278" s="177">
        <v>1.5509999999999999</v>
      </c>
    </row>
    <row r="3279" spans="1:8">
      <c r="A3279" s="62">
        <v>3277</v>
      </c>
      <c r="B3279" s="3" t="s">
        <v>14894</v>
      </c>
      <c r="C3279" s="33" t="str">
        <f t="shared" si="102"/>
        <v>Yes</v>
      </c>
      <c r="D3279" s="30">
        <f t="shared" si="103"/>
        <v>3.5001352941176473</v>
      </c>
      <c r="E3279" s="30">
        <v>9636</v>
      </c>
      <c r="F3279" s="3" t="s">
        <v>11763</v>
      </c>
      <c r="G3279" s="3" t="s">
        <v>14684</v>
      </c>
      <c r="H3279" s="177">
        <v>1.4170588235294117</v>
      </c>
    </row>
    <row r="3280" spans="1:8">
      <c r="A3280" s="62">
        <v>3278</v>
      </c>
      <c r="B3280" s="3" t="s">
        <v>14895</v>
      </c>
      <c r="C3280" s="33" t="str">
        <f t="shared" si="102"/>
        <v>Yes</v>
      </c>
      <c r="D3280" s="30">
        <f t="shared" si="103"/>
        <v>2.0476299999999998</v>
      </c>
      <c r="E3280" s="30">
        <v>5637</v>
      </c>
      <c r="F3280" s="3" t="s">
        <v>11763</v>
      </c>
      <c r="G3280" s="3" t="s">
        <v>14684</v>
      </c>
      <c r="H3280" s="177">
        <v>0.82899999999999996</v>
      </c>
    </row>
    <row r="3281" spans="1:8">
      <c r="A3281" s="62">
        <v>3279</v>
      </c>
      <c r="B3281" s="3" t="s">
        <v>14896</v>
      </c>
      <c r="C3281" s="33" t="str">
        <f t="shared" si="102"/>
        <v>Yes</v>
      </c>
      <c r="D3281" s="30">
        <f t="shared" si="103"/>
        <v>3.9198900000000001</v>
      </c>
      <c r="E3281" s="30">
        <v>10792</v>
      </c>
      <c r="F3281" s="3" t="s">
        <v>11763</v>
      </c>
      <c r="G3281" s="3" t="s">
        <v>14684</v>
      </c>
      <c r="H3281" s="177">
        <v>1.587</v>
      </c>
    </row>
    <row r="3282" spans="1:8">
      <c r="A3282" s="62">
        <v>3280</v>
      </c>
      <c r="B3282" s="3" t="s">
        <v>14897</v>
      </c>
      <c r="C3282" s="33" t="str">
        <f t="shared" si="102"/>
        <v>Yes</v>
      </c>
      <c r="D3282" s="30">
        <f t="shared" si="103"/>
        <v>2.2180600000000004</v>
      </c>
      <c r="E3282" s="30">
        <v>6106</v>
      </c>
      <c r="F3282" s="3" t="s">
        <v>11763</v>
      </c>
      <c r="G3282" s="3" t="s">
        <v>14684</v>
      </c>
      <c r="H3282" s="177">
        <v>0.89800000000000002</v>
      </c>
    </row>
    <row r="3283" spans="1:8">
      <c r="A3283" s="62">
        <v>3281</v>
      </c>
      <c r="B3283" s="3" t="s">
        <v>14898</v>
      </c>
      <c r="C3283" s="33" t="str">
        <f t="shared" si="102"/>
        <v>Yes</v>
      </c>
      <c r="D3283" s="30">
        <f t="shared" si="103"/>
        <v>4.9000441176470595</v>
      </c>
      <c r="E3283" s="30">
        <v>13490</v>
      </c>
      <c r="F3283" s="3" t="s">
        <v>11763</v>
      </c>
      <c r="G3283" s="3" t="s">
        <v>14684</v>
      </c>
      <c r="H3283" s="177">
        <v>1.9838235294117648</v>
      </c>
    </row>
    <row r="3284" spans="1:8">
      <c r="A3284" s="62">
        <v>3282</v>
      </c>
      <c r="B3284" s="3" t="s">
        <v>14899</v>
      </c>
      <c r="C3284" s="33" t="str">
        <f t="shared" si="102"/>
        <v>Yes</v>
      </c>
      <c r="D3284" s="30">
        <f t="shared" si="103"/>
        <v>2.2995700000000001</v>
      </c>
      <c r="E3284" s="30">
        <v>6331</v>
      </c>
      <c r="F3284" s="3" t="s">
        <v>11763</v>
      </c>
      <c r="G3284" s="3" t="s">
        <v>14684</v>
      </c>
      <c r="H3284" s="177">
        <v>0.93100000000000005</v>
      </c>
    </row>
    <row r="3285" spans="1:8">
      <c r="A3285" s="62">
        <v>3283</v>
      </c>
      <c r="B3285" s="3" t="s">
        <v>14900</v>
      </c>
      <c r="C3285" s="33" t="str">
        <f t="shared" si="102"/>
        <v>Yes</v>
      </c>
      <c r="D3285" s="30">
        <f t="shared" si="103"/>
        <v>2.0179900000000002</v>
      </c>
      <c r="E3285" s="30">
        <v>5556</v>
      </c>
      <c r="F3285" s="3" t="s">
        <v>11763</v>
      </c>
      <c r="G3285" s="3" t="s">
        <v>14684</v>
      </c>
      <c r="H3285" s="177">
        <v>0.81699999999999995</v>
      </c>
    </row>
    <row r="3286" spans="1:8">
      <c r="A3286" s="62">
        <v>3284</v>
      </c>
      <c r="B3286" s="63" t="s">
        <v>14901</v>
      </c>
      <c r="C3286" s="33" t="str">
        <f t="shared" si="102"/>
        <v>No</v>
      </c>
      <c r="D3286" s="30">
        <f t="shared" si="103"/>
        <v>4.9400000000000004</v>
      </c>
      <c r="E3286" s="30">
        <v>13600</v>
      </c>
      <c r="F3286" s="3" t="s">
        <v>11777</v>
      </c>
      <c r="G3286" s="3" t="s">
        <v>14684</v>
      </c>
      <c r="H3286" s="177">
        <v>2</v>
      </c>
    </row>
    <row r="3287" spans="1:8">
      <c r="A3287" s="62">
        <v>3285</v>
      </c>
      <c r="B3287" s="3" t="s">
        <v>14902</v>
      </c>
      <c r="C3287" s="33" t="str">
        <f t="shared" si="102"/>
        <v>No</v>
      </c>
      <c r="D3287" s="30">
        <f t="shared" si="103"/>
        <v>4.9400000000000004</v>
      </c>
      <c r="E3287" s="30">
        <v>13600</v>
      </c>
      <c r="F3287" s="3" t="s">
        <v>11763</v>
      </c>
      <c r="G3287" s="3" t="s">
        <v>14684</v>
      </c>
      <c r="H3287" s="177">
        <v>2</v>
      </c>
    </row>
    <row r="3288" spans="1:8">
      <c r="A3288" s="62">
        <v>3286</v>
      </c>
      <c r="B3288" s="3" t="s">
        <v>14903</v>
      </c>
      <c r="C3288" s="33" t="str">
        <f t="shared" si="102"/>
        <v>Yes</v>
      </c>
      <c r="D3288" s="30">
        <f t="shared" si="103"/>
        <v>1.7092400000000001</v>
      </c>
      <c r="E3288" s="30">
        <v>4706</v>
      </c>
      <c r="F3288" s="3" t="s">
        <v>11763</v>
      </c>
      <c r="G3288" s="3" t="s">
        <v>14684</v>
      </c>
      <c r="H3288" s="177">
        <v>0.69199999999999995</v>
      </c>
    </row>
    <row r="3289" spans="1:8">
      <c r="A3289" s="62">
        <v>3287</v>
      </c>
      <c r="B3289" s="3" t="s">
        <v>14904</v>
      </c>
      <c r="C3289" s="33" t="str">
        <f t="shared" si="102"/>
        <v>Yes</v>
      </c>
      <c r="D3289" s="30">
        <f t="shared" si="103"/>
        <v>1.9982300000000004</v>
      </c>
      <c r="E3289" s="30">
        <v>5501</v>
      </c>
      <c r="F3289" s="3" t="s">
        <v>11763</v>
      </c>
      <c r="G3289" s="3" t="s">
        <v>14684</v>
      </c>
      <c r="H3289" s="177">
        <v>0.80900000000000005</v>
      </c>
    </row>
    <row r="3290" spans="1:8">
      <c r="A3290" s="62">
        <v>3288</v>
      </c>
      <c r="B3290" s="3" t="s">
        <v>14905</v>
      </c>
      <c r="C3290" s="33" t="str">
        <f t="shared" si="102"/>
        <v>Yes</v>
      </c>
      <c r="D3290" s="30">
        <f t="shared" si="103"/>
        <v>2.3465000000000003</v>
      </c>
      <c r="E3290" s="30">
        <v>6460</v>
      </c>
      <c r="F3290" s="3" t="s">
        <v>11763</v>
      </c>
      <c r="G3290" s="3" t="s">
        <v>14684</v>
      </c>
      <c r="H3290" s="177">
        <v>0.95</v>
      </c>
    </row>
    <row r="3291" spans="1:8">
      <c r="A3291" s="62">
        <v>3289</v>
      </c>
      <c r="B3291" s="3" t="s">
        <v>14906</v>
      </c>
      <c r="C3291" s="33" t="str">
        <f t="shared" si="102"/>
        <v>Yes</v>
      </c>
      <c r="D3291" s="30">
        <f t="shared" si="103"/>
        <v>0.32851000000000002</v>
      </c>
      <c r="E3291" s="30">
        <v>1000</v>
      </c>
      <c r="F3291" s="3" t="s">
        <v>11763</v>
      </c>
      <c r="G3291" s="3" t="s">
        <v>14684</v>
      </c>
      <c r="H3291" s="177">
        <v>0.13300000000000001</v>
      </c>
    </row>
    <row r="3292" spans="1:8">
      <c r="A3292" s="62">
        <v>3290</v>
      </c>
      <c r="B3292" s="3" t="s">
        <v>14907</v>
      </c>
      <c r="C3292" s="33" t="str">
        <f t="shared" si="102"/>
        <v>Yes</v>
      </c>
      <c r="D3292" s="30">
        <f t="shared" si="103"/>
        <v>3.4876400000000003</v>
      </c>
      <c r="E3292" s="30">
        <v>9602</v>
      </c>
      <c r="F3292" s="3" t="s">
        <v>11763</v>
      </c>
      <c r="G3292" s="3" t="s">
        <v>14684</v>
      </c>
      <c r="H3292" s="177">
        <v>1.4119999999999999</v>
      </c>
    </row>
    <row r="3293" spans="1:8">
      <c r="A3293" s="62">
        <v>3291</v>
      </c>
      <c r="B3293" s="3" t="s">
        <v>14908</v>
      </c>
      <c r="C3293" s="33" t="str">
        <f t="shared" si="102"/>
        <v>No</v>
      </c>
      <c r="D3293" s="30">
        <f t="shared" si="103"/>
        <v>4.9400000000000004</v>
      </c>
      <c r="E3293" s="30">
        <v>13600</v>
      </c>
      <c r="F3293" s="3" t="s">
        <v>11763</v>
      </c>
      <c r="G3293" s="3" t="s">
        <v>14684</v>
      </c>
      <c r="H3293" s="177">
        <v>2</v>
      </c>
    </row>
    <row r="3294" spans="1:8">
      <c r="A3294" s="62">
        <v>3292</v>
      </c>
      <c r="B3294" s="191" t="s">
        <v>14909</v>
      </c>
      <c r="C3294" s="33" t="str">
        <f t="shared" si="102"/>
        <v>No</v>
      </c>
      <c r="D3294" s="30">
        <f t="shared" si="103"/>
        <v>4.9400000000000004</v>
      </c>
      <c r="E3294" s="30">
        <v>13600</v>
      </c>
      <c r="F3294" s="3" t="s">
        <v>11826</v>
      </c>
      <c r="G3294" s="3" t="s">
        <v>14684</v>
      </c>
      <c r="H3294" s="177">
        <v>2</v>
      </c>
    </row>
    <row r="3295" spans="1:8">
      <c r="A3295" s="62">
        <v>3293</v>
      </c>
      <c r="B3295" s="3" t="s">
        <v>14910</v>
      </c>
      <c r="C3295" s="33" t="str">
        <f t="shared" si="102"/>
        <v>Yes</v>
      </c>
      <c r="D3295" s="30">
        <f t="shared" si="103"/>
        <v>1.7882800000000001</v>
      </c>
      <c r="E3295" s="30">
        <v>4923</v>
      </c>
      <c r="F3295" s="3" t="s">
        <v>11763</v>
      </c>
      <c r="G3295" s="3" t="s">
        <v>14684</v>
      </c>
      <c r="H3295" s="177">
        <v>0.72399999999999998</v>
      </c>
    </row>
    <row r="3296" spans="1:8">
      <c r="A3296" s="62">
        <v>3294</v>
      </c>
      <c r="B3296" s="3" t="s">
        <v>14911</v>
      </c>
      <c r="C3296" s="33" t="str">
        <f t="shared" si="102"/>
        <v>Yes</v>
      </c>
      <c r="D3296" s="30">
        <f t="shared" si="103"/>
        <v>1.3585000000000003</v>
      </c>
      <c r="E3296" s="30">
        <v>3740</v>
      </c>
      <c r="F3296" s="3" t="s">
        <v>11763</v>
      </c>
      <c r="G3296" s="3" t="s">
        <v>14684</v>
      </c>
      <c r="H3296" s="177">
        <v>0.55000000000000004</v>
      </c>
    </row>
    <row r="3297" spans="1:8">
      <c r="A3297" s="62">
        <v>3295</v>
      </c>
      <c r="B3297" s="3" t="s">
        <v>14912</v>
      </c>
      <c r="C3297" s="33" t="str">
        <f t="shared" si="102"/>
        <v>Yes</v>
      </c>
      <c r="D3297" s="30">
        <f t="shared" si="103"/>
        <v>2.1390200000000004</v>
      </c>
      <c r="E3297" s="30">
        <v>5889</v>
      </c>
      <c r="F3297" s="3" t="s">
        <v>11763</v>
      </c>
      <c r="G3297" s="3" t="s">
        <v>14684</v>
      </c>
      <c r="H3297" s="177">
        <v>0.86599999999999999</v>
      </c>
    </row>
    <row r="3298" spans="1:8">
      <c r="A3298" s="62">
        <v>3296</v>
      </c>
      <c r="B3298" s="3" t="s">
        <v>14913</v>
      </c>
      <c r="C3298" s="33" t="str">
        <f t="shared" si="102"/>
        <v>No</v>
      </c>
      <c r="D3298" s="30">
        <f t="shared" si="103"/>
        <v>4.9400000000000004</v>
      </c>
      <c r="E3298" s="30">
        <v>13600</v>
      </c>
      <c r="F3298" s="3" t="s">
        <v>11763</v>
      </c>
      <c r="G3298" s="3" t="s">
        <v>14684</v>
      </c>
      <c r="H3298" s="177">
        <v>2</v>
      </c>
    </row>
    <row r="3299" spans="1:8">
      <c r="A3299" s="62">
        <v>3297</v>
      </c>
      <c r="B3299" s="3" t="s">
        <v>14914</v>
      </c>
      <c r="C3299" s="33" t="str">
        <f t="shared" si="102"/>
        <v>Yes</v>
      </c>
      <c r="D3299" s="30">
        <f t="shared" si="103"/>
        <v>1.9760000000000002</v>
      </c>
      <c r="E3299" s="30">
        <v>5440</v>
      </c>
      <c r="F3299" s="3" t="s">
        <v>11763</v>
      </c>
      <c r="G3299" s="3" t="s">
        <v>14684</v>
      </c>
      <c r="H3299" s="177">
        <v>0.8</v>
      </c>
    </row>
    <row r="3300" spans="1:8">
      <c r="A3300" s="62">
        <v>3298</v>
      </c>
      <c r="B3300" s="3" t="s">
        <v>14915</v>
      </c>
      <c r="C3300" s="33" t="str">
        <f t="shared" si="102"/>
        <v>Yes</v>
      </c>
      <c r="D3300" s="30">
        <f t="shared" si="103"/>
        <v>4.69794</v>
      </c>
      <c r="E3300" s="30">
        <v>12934</v>
      </c>
      <c r="F3300" s="3" t="s">
        <v>11763</v>
      </c>
      <c r="G3300" s="3" t="s">
        <v>14684</v>
      </c>
      <c r="H3300" s="177">
        <v>1.9019999999999999</v>
      </c>
    </row>
    <row r="3301" spans="1:8">
      <c r="A3301" s="62">
        <v>3299</v>
      </c>
      <c r="B3301" s="3" t="s">
        <v>14916</v>
      </c>
      <c r="C3301" s="33" t="str">
        <f t="shared" si="102"/>
        <v>Yes</v>
      </c>
      <c r="D3301" s="30">
        <f t="shared" si="103"/>
        <v>2.1785400000000004</v>
      </c>
      <c r="E3301" s="30">
        <v>5998</v>
      </c>
      <c r="F3301" s="3" t="s">
        <v>11763</v>
      </c>
      <c r="G3301" s="3" t="s">
        <v>14684</v>
      </c>
      <c r="H3301" s="177">
        <v>0.88200000000000001</v>
      </c>
    </row>
    <row r="3302" spans="1:8">
      <c r="A3302" s="62">
        <v>3300</v>
      </c>
      <c r="B3302" s="3" t="s">
        <v>14917</v>
      </c>
      <c r="C3302" s="33" t="str">
        <f t="shared" si="102"/>
        <v>Yes</v>
      </c>
      <c r="D3302" s="30">
        <f t="shared" si="103"/>
        <v>0.74841000000000002</v>
      </c>
      <c r="E3302" s="30">
        <v>2060</v>
      </c>
      <c r="F3302" s="3" t="s">
        <v>11763</v>
      </c>
      <c r="G3302" s="3" t="s">
        <v>14684</v>
      </c>
      <c r="H3302" s="177">
        <v>0.30299999999999999</v>
      </c>
    </row>
    <row r="3303" spans="1:8">
      <c r="A3303" s="62">
        <v>3301</v>
      </c>
      <c r="B3303" s="3" t="s">
        <v>14918</v>
      </c>
      <c r="C3303" s="33" t="str">
        <f t="shared" si="102"/>
        <v>Yes</v>
      </c>
      <c r="D3303" s="30">
        <f t="shared" si="103"/>
        <v>1.75864</v>
      </c>
      <c r="E3303" s="30">
        <v>4842</v>
      </c>
      <c r="F3303" s="3" t="s">
        <v>11763</v>
      </c>
      <c r="G3303" s="3" t="s">
        <v>14684</v>
      </c>
      <c r="H3303" s="177">
        <v>0.71199999999999997</v>
      </c>
    </row>
    <row r="3304" spans="1:8">
      <c r="A3304" s="62">
        <v>3302</v>
      </c>
      <c r="B3304" s="3" t="s">
        <v>14919</v>
      </c>
      <c r="C3304" s="33" t="str">
        <f t="shared" si="102"/>
        <v>No</v>
      </c>
      <c r="D3304" s="30">
        <f t="shared" si="103"/>
        <v>4.9400000000000004</v>
      </c>
      <c r="E3304" s="30">
        <v>13600</v>
      </c>
      <c r="F3304" s="3" t="s">
        <v>11763</v>
      </c>
      <c r="G3304" s="3" t="s">
        <v>14684</v>
      </c>
      <c r="H3304" s="177">
        <v>2</v>
      </c>
    </row>
    <row r="3305" spans="1:8">
      <c r="A3305" s="62">
        <v>3303</v>
      </c>
      <c r="B3305" s="3" t="s">
        <v>14920</v>
      </c>
      <c r="C3305" s="33" t="str">
        <f t="shared" si="102"/>
        <v>Yes</v>
      </c>
      <c r="D3305" s="30">
        <f t="shared" si="103"/>
        <v>1.0176400000000001</v>
      </c>
      <c r="E3305" s="30">
        <v>2802</v>
      </c>
      <c r="F3305" s="3" t="s">
        <v>11763</v>
      </c>
      <c r="G3305" s="3" t="s">
        <v>14684</v>
      </c>
      <c r="H3305" s="177">
        <v>0.41199999999999998</v>
      </c>
    </row>
    <row r="3306" spans="1:8">
      <c r="A3306" s="62">
        <v>3304</v>
      </c>
      <c r="B3306" s="3" t="s">
        <v>14921</v>
      </c>
      <c r="C3306" s="33" t="str">
        <f t="shared" si="102"/>
        <v>Yes</v>
      </c>
      <c r="D3306" s="30">
        <f t="shared" si="103"/>
        <v>2.7688700000000002</v>
      </c>
      <c r="E3306" s="30">
        <v>7623</v>
      </c>
      <c r="F3306" s="3" t="s">
        <v>11763</v>
      </c>
      <c r="G3306" s="3" t="s">
        <v>14684</v>
      </c>
      <c r="H3306" s="177">
        <v>1.121</v>
      </c>
    </row>
    <row r="3307" spans="1:8">
      <c r="A3307" s="62">
        <v>3305</v>
      </c>
      <c r="B3307" s="3" t="s">
        <v>14922</v>
      </c>
      <c r="C3307" s="33" t="str">
        <f t="shared" si="102"/>
        <v>Yes</v>
      </c>
      <c r="D3307" s="30">
        <f t="shared" si="103"/>
        <v>3.3098000000000005</v>
      </c>
      <c r="E3307" s="30">
        <v>9112</v>
      </c>
      <c r="F3307" s="3" t="s">
        <v>11763</v>
      </c>
      <c r="G3307" s="3" t="s">
        <v>14684</v>
      </c>
      <c r="H3307" s="177">
        <v>1.34</v>
      </c>
    </row>
    <row r="3308" spans="1:8">
      <c r="A3308" s="62">
        <v>3306</v>
      </c>
      <c r="B3308" s="3" t="s">
        <v>14923</v>
      </c>
      <c r="C3308" s="33" t="str">
        <f t="shared" si="102"/>
        <v>No</v>
      </c>
      <c r="D3308" s="30">
        <f t="shared" si="103"/>
        <v>4.9400000000000004</v>
      </c>
      <c r="E3308" s="30">
        <v>13600</v>
      </c>
      <c r="F3308" s="3" t="s">
        <v>11763</v>
      </c>
      <c r="G3308" s="3" t="s">
        <v>14684</v>
      </c>
      <c r="H3308" s="177">
        <v>2</v>
      </c>
    </row>
    <row r="3309" spans="1:8">
      <c r="A3309" s="62">
        <v>3307</v>
      </c>
      <c r="B3309" s="3" t="s">
        <v>14924</v>
      </c>
      <c r="C3309" s="33" t="str">
        <f t="shared" si="102"/>
        <v>Yes</v>
      </c>
      <c r="D3309" s="30">
        <f t="shared" si="103"/>
        <v>2.99858</v>
      </c>
      <c r="E3309" s="30">
        <v>8255</v>
      </c>
      <c r="F3309" s="3" t="s">
        <v>11763</v>
      </c>
      <c r="G3309" s="3" t="s">
        <v>14684</v>
      </c>
      <c r="H3309" s="177">
        <v>1.214</v>
      </c>
    </row>
    <row r="3310" spans="1:8">
      <c r="A3310" s="62">
        <v>3308</v>
      </c>
      <c r="B3310" s="3" t="s">
        <v>14925</v>
      </c>
      <c r="C3310" s="33" t="str">
        <f t="shared" si="102"/>
        <v>Yes</v>
      </c>
      <c r="D3310" s="30">
        <f t="shared" si="103"/>
        <v>1.6302000000000003</v>
      </c>
      <c r="E3310" s="30">
        <v>4488</v>
      </c>
      <c r="F3310" s="3" t="s">
        <v>11763</v>
      </c>
      <c r="G3310" s="3" t="s">
        <v>14684</v>
      </c>
      <c r="H3310" s="177">
        <v>0.66</v>
      </c>
    </row>
    <row r="3311" spans="1:8">
      <c r="A3311" s="62">
        <v>3309</v>
      </c>
      <c r="B3311" s="3" t="s">
        <v>14926</v>
      </c>
      <c r="C3311" s="33" t="str">
        <f t="shared" si="102"/>
        <v>No</v>
      </c>
      <c r="D3311" s="30">
        <f t="shared" si="103"/>
        <v>4.9400000000000004</v>
      </c>
      <c r="E3311" s="30">
        <v>13600</v>
      </c>
      <c r="F3311" s="3" t="s">
        <v>11763</v>
      </c>
      <c r="G3311" s="3" t="s">
        <v>14684</v>
      </c>
      <c r="H3311" s="177">
        <v>2</v>
      </c>
    </row>
    <row r="3312" spans="1:8">
      <c r="A3312" s="62">
        <v>3310</v>
      </c>
      <c r="B3312" s="3" t="s">
        <v>14927</v>
      </c>
      <c r="C3312" s="33" t="str">
        <f t="shared" si="102"/>
        <v>No</v>
      </c>
      <c r="D3312" s="30">
        <f t="shared" si="103"/>
        <v>4.9400000000000004</v>
      </c>
      <c r="E3312" s="30">
        <v>13600</v>
      </c>
      <c r="F3312" s="3" t="s">
        <v>11763</v>
      </c>
      <c r="G3312" s="3" t="s">
        <v>14684</v>
      </c>
      <c r="H3312" s="177">
        <v>2</v>
      </c>
    </row>
    <row r="3313" spans="1:8">
      <c r="A3313" s="62">
        <v>3311</v>
      </c>
      <c r="B3313" s="3" t="s">
        <v>14928</v>
      </c>
      <c r="C3313" s="33" t="str">
        <f t="shared" si="102"/>
        <v>Yes</v>
      </c>
      <c r="D3313" s="30">
        <f t="shared" si="103"/>
        <v>0.8299200000000001</v>
      </c>
      <c r="E3313" s="30">
        <v>2285</v>
      </c>
      <c r="F3313" s="3" t="s">
        <v>11763</v>
      </c>
      <c r="G3313" s="3" t="s">
        <v>14684</v>
      </c>
      <c r="H3313" s="177">
        <v>0.33600000000000002</v>
      </c>
    </row>
    <row r="3314" spans="1:8">
      <c r="A3314" s="62">
        <v>3312</v>
      </c>
      <c r="B3314" s="3" t="s">
        <v>14929</v>
      </c>
      <c r="C3314" s="33" t="str">
        <f t="shared" si="102"/>
        <v>Yes</v>
      </c>
      <c r="D3314" s="30">
        <f t="shared" si="103"/>
        <v>2.7985100000000003</v>
      </c>
      <c r="E3314" s="30">
        <v>7704</v>
      </c>
      <c r="F3314" s="3" t="s">
        <v>11763</v>
      </c>
      <c r="G3314" s="3" t="s">
        <v>14684</v>
      </c>
      <c r="H3314" s="177">
        <v>1.133</v>
      </c>
    </row>
    <row r="3315" spans="1:8">
      <c r="A3315" s="62">
        <v>3313</v>
      </c>
      <c r="B3315" s="3" t="s">
        <v>14930</v>
      </c>
      <c r="C3315" s="33" t="str">
        <f t="shared" si="102"/>
        <v>Yes</v>
      </c>
      <c r="D3315" s="30">
        <f t="shared" si="103"/>
        <v>2.0698600000000003</v>
      </c>
      <c r="E3315" s="30">
        <v>5698</v>
      </c>
      <c r="F3315" s="3" t="s">
        <v>11763</v>
      </c>
      <c r="G3315" s="3" t="s">
        <v>14684</v>
      </c>
      <c r="H3315" s="177">
        <v>0.83799999999999997</v>
      </c>
    </row>
    <row r="3316" spans="1:8">
      <c r="A3316" s="62">
        <v>3314</v>
      </c>
      <c r="B3316" s="3" t="s">
        <v>14931</v>
      </c>
      <c r="C3316" s="33" t="str">
        <f t="shared" si="102"/>
        <v>Yes</v>
      </c>
      <c r="D3316" s="30">
        <f t="shared" si="103"/>
        <v>2.2378200000000001</v>
      </c>
      <c r="E3316" s="30">
        <v>6161</v>
      </c>
      <c r="F3316" s="3" t="s">
        <v>11763</v>
      </c>
      <c r="G3316" s="3" t="s">
        <v>14684</v>
      </c>
      <c r="H3316" s="177">
        <v>0.90600000000000003</v>
      </c>
    </row>
    <row r="3317" spans="1:8">
      <c r="A3317" s="62">
        <v>3315</v>
      </c>
      <c r="B3317" s="3" t="s">
        <v>14932</v>
      </c>
      <c r="C3317" s="33" t="str">
        <f t="shared" si="102"/>
        <v>Yes</v>
      </c>
      <c r="D3317" s="30">
        <f t="shared" si="103"/>
        <v>1.2498200000000002</v>
      </c>
      <c r="E3317" s="30">
        <v>3441</v>
      </c>
      <c r="F3317" s="3" t="s">
        <v>11763</v>
      </c>
      <c r="G3317" s="3" t="s">
        <v>14684</v>
      </c>
      <c r="H3317" s="177">
        <v>0.50600000000000001</v>
      </c>
    </row>
    <row r="3318" spans="1:8">
      <c r="A3318" s="62">
        <v>3316</v>
      </c>
      <c r="B3318" s="3" t="s">
        <v>14933</v>
      </c>
      <c r="C3318" s="33" t="str">
        <f t="shared" si="102"/>
        <v>Yes</v>
      </c>
      <c r="D3318" s="30">
        <f t="shared" si="103"/>
        <v>3.1863000000000001</v>
      </c>
      <c r="E3318" s="30">
        <v>8772</v>
      </c>
      <c r="F3318" s="3" t="s">
        <v>11763</v>
      </c>
      <c r="G3318" s="3" t="s">
        <v>14684</v>
      </c>
      <c r="H3318" s="177">
        <v>1.29</v>
      </c>
    </row>
    <row r="3319" spans="1:8">
      <c r="A3319" s="62">
        <v>3317</v>
      </c>
      <c r="B3319" s="3" t="s">
        <v>14934</v>
      </c>
      <c r="C3319" s="33" t="str">
        <f t="shared" si="102"/>
        <v>No</v>
      </c>
      <c r="D3319" s="30">
        <f t="shared" si="103"/>
        <v>4.9400000000000004</v>
      </c>
      <c r="E3319" s="30">
        <v>13600</v>
      </c>
      <c r="F3319" s="3" t="s">
        <v>11763</v>
      </c>
      <c r="G3319" s="3" t="s">
        <v>14684</v>
      </c>
      <c r="H3319" s="177">
        <v>2</v>
      </c>
    </row>
    <row r="3320" spans="1:8">
      <c r="A3320" s="62">
        <v>3318</v>
      </c>
      <c r="B3320" s="3" t="s">
        <v>14935</v>
      </c>
      <c r="C3320" s="33" t="str">
        <f t="shared" si="102"/>
        <v>Yes</v>
      </c>
      <c r="D3320" s="30">
        <f t="shared" si="103"/>
        <v>0.78793000000000013</v>
      </c>
      <c r="E3320" s="30">
        <v>2169</v>
      </c>
      <c r="F3320" s="3" t="s">
        <v>11763</v>
      </c>
      <c r="G3320" s="3" t="s">
        <v>14684</v>
      </c>
      <c r="H3320" s="177">
        <v>0.31900000000000001</v>
      </c>
    </row>
    <row r="3321" spans="1:8">
      <c r="A3321" s="62">
        <v>3319</v>
      </c>
      <c r="B3321" s="3" t="s">
        <v>14936</v>
      </c>
      <c r="C3321" s="33" t="str">
        <f t="shared" si="102"/>
        <v>Yes</v>
      </c>
      <c r="D3321" s="30">
        <f t="shared" si="103"/>
        <v>2.0698600000000003</v>
      </c>
      <c r="E3321" s="30">
        <v>5698</v>
      </c>
      <c r="F3321" s="3" t="s">
        <v>11763</v>
      </c>
      <c r="G3321" s="3" t="s">
        <v>14684</v>
      </c>
      <c r="H3321" s="177">
        <v>0.83799999999999997</v>
      </c>
    </row>
    <row r="3322" spans="1:8">
      <c r="A3322" s="62">
        <v>3320</v>
      </c>
      <c r="B3322" s="3" t="s">
        <v>14937</v>
      </c>
      <c r="C3322" s="33" t="str">
        <f t="shared" si="102"/>
        <v>Yes</v>
      </c>
      <c r="D3322" s="30">
        <f t="shared" si="103"/>
        <v>2.2279400000000003</v>
      </c>
      <c r="E3322" s="30">
        <v>6134</v>
      </c>
      <c r="F3322" s="3" t="s">
        <v>11763</v>
      </c>
      <c r="G3322" s="3" t="s">
        <v>14684</v>
      </c>
      <c r="H3322" s="177">
        <v>0.90200000000000002</v>
      </c>
    </row>
    <row r="3323" spans="1:8">
      <c r="A3323" s="62">
        <v>3321</v>
      </c>
      <c r="B3323" s="3" t="s">
        <v>14938</v>
      </c>
      <c r="C3323" s="33" t="str">
        <f t="shared" si="102"/>
        <v>Yes</v>
      </c>
      <c r="D3323" s="30">
        <f t="shared" si="103"/>
        <v>1.7981600000000002</v>
      </c>
      <c r="E3323" s="30">
        <v>4950</v>
      </c>
      <c r="F3323" s="3" t="s">
        <v>11763</v>
      </c>
      <c r="G3323" s="3" t="s">
        <v>14684</v>
      </c>
      <c r="H3323" s="177">
        <v>0.72799999999999998</v>
      </c>
    </row>
    <row r="3324" spans="1:8">
      <c r="A3324" s="62">
        <v>3322</v>
      </c>
      <c r="B3324" s="3" t="s">
        <v>14939</v>
      </c>
      <c r="C3324" s="33" t="str">
        <f t="shared" si="102"/>
        <v>Yes</v>
      </c>
      <c r="D3324" s="30">
        <f t="shared" si="103"/>
        <v>0.23959000000000003</v>
      </c>
      <c r="E3324" s="30">
        <v>1000</v>
      </c>
      <c r="F3324" s="3" t="s">
        <v>11763</v>
      </c>
      <c r="G3324" s="3" t="s">
        <v>14684</v>
      </c>
      <c r="H3324" s="177">
        <v>9.7000000000000003E-2</v>
      </c>
    </row>
    <row r="3325" spans="1:8">
      <c r="A3325" s="62">
        <v>3323</v>
      </c>
      <c r="B3325" s="3" t="s">
        <v>14940</v>
      </c>
      <c r="C3325" s="33" t="str">
        <f t="shared" si="102"/>
        <v>Yes</v>
      </c>
      <c r="D3325" s="30">
        <f t="shared" si="103"/>
        <v>0.51870000000000005</v>
      </c>
      <c r="E3325" s="30">
        <v>1428</v>
      </c>
      <c r="F3325" s="3" t="s">
        <v>11763</v>
      </c>
      <c r="G3325" s="3" t="s">
        <v>14684</v>
      </c>
      <c r="H3325" s="177">
        <v>0.21</v>
      </c>
    </row>
    <row r="3326" spans="1:8">
      <c r="A3326" s="62">
        <v>3324</v>
      </c>
      <c r="B3326" s="3" t="s">
        <v>14941</v>
      </c>
      <c r="C3326" s="33" t="str">
        <f t="shared" si="102"/>
        <v>No</v>
      </c>
      <c r="D3326" s="30">
        <f t="shared" si="103"/>
        <v>4.9400000000000004</v>
      </c>
      <c r="E3326" s="30">
        <v>13600</v>
      </c>
      <c r="F3326" s="3" t="s">
        <v>11763</v>
      </c>
      <c r="G3326" s="3" t="s">
        <v>14684</v>
      </c>
      <c r="H3326" s="177">
        <v>2</v>
      </c>
    </row>
    <row r="3327" spans="1:8">
      <c r="A3327" s="62">
        <v>3325</v>
      </c>
      <c r="B3327" s="3" t="s">
        <v>14942</v>
      </c>
      <c r="C3327" s="33" t="str">
        <f t="shared" si="102"/>
        <v>Yes</v>
      </c>
      <c r="D3327" s="30">
        <f t="shared" si="103"/>
        <v>3.9297700000000004</v>
      </c>
      <c r="E3327" s="30">
        <v>10819</v>
      </c>
      <c r="F3327" s="3" t="s">
        <v>11763</v>
      </c>
      <c r="G3327" s="3" t="s">
        <v>14684</v>
      </c>
      <c r="H3327" s="177">
        <v>1.591</v>
      </c>
    </row>
    <row r="3328" spans="1:8">
      <c r="A3328" s="62">
        <v>3326</v>
      </c>
      <c r="B3328" s="3" t="s">
        <v>14943</v>
      </c>
      <c r="C3328" s="33" t="str">
        <f t="shared" si="102"/>
        <v>Yes</v>
      </c>
      <c r="D3328" s="30">
        <f t="shared" si="103"/>
        <v>1.7784</v>
      </c>
      <c r="E3328" s="30">
        <v>4896</v>
      </c>
      <c r="F3328" s="3" t="s">
        <v>11763</v>
      </c>
      <c r="G3328" s="3" t="s">
        <v>14684</v>
      </c>
      <c r="H3328" s="177">
        <v>0.72</v>
      </c>
    </row>
    <row r="3329" spans="1:8">
      <c r="A3329" s="62">
        <v>3327</v>
      </c>
      <c r="B3329" s="3" t="s">
        <v>14944</v>
      </c>
      <c r="C3329" s="33" t="str">
        <f t="shared" si="102"/>
        <v>Yes</v>
      </c>
      <c r="D3329" s="30">
        <f t="shared" si="103"/>
        <v>2.6898300000000002</v>
      </c>
      <c r="E3329" s="30">
        <v>7405</v>
      </c>
      <c r="F3329" s="3" t="s">
        <v>11763</v>
      </c>
      <c r="G3329" s="3" t="s">
        <v>14684</v>
      </c>
      <c r="H3329" s="177">
        <v>1.089</v>
      </c>
    </row>
    <row r="3330" spans="1:8">
      <c r="A3330" s="62">
        <v>3328</v>
      </c>
      <c r="B3330" s="3" t="s">
        <v>14550</v>
      </c>
      <c r="C3330" s="33" t="str">
        <f t="shared" si="102"/>
        <v>Yes</v>
      </c>
      <c r="D3330" s="30">
        <f t="shared" si="103"/>
        <v>2.16866</v>
      </c>
      <c r="E3330" s="30">
        <v>5970</v>
      </c>
      <c r="F3330" s="3" t="s">
        <v>11763</v>
      </c>
      <c r="G3330" s="3" t="s">
        <v>14684</v>
      </c>
      <c r="H3330" s="177">
        <v>0.878</v>
      </c>
    </row>
    <row r="3331" spans="1:8">
      <c r="A3331" s="62">
        <v>3329</v>
      </c>
      <c r="B3331" s="3" t="s">
        <v>14945</v>
      </c>
      <c r="C3331" s="33" t="str">
        <f t="shared" ref="C3331:C3394" si="104">IF(H3331=2,"No","Yes")</f>
        <v>No</v>
      </c>
      <c r="D3331" s="30">
        <f t="shared" si="103"/>
        <v>4.9400000000000004</v>
      </c>
      <c r="E3331" s="30">
        <v>13600</v>
      </c>
      <c r="F3331" s="3" t="s">
        <v>11763</v>
      </c>
      <c r="G3331" s="3" t="s">
        <v>14684</v>
      </c>
      <c r="H3331" s="177">
        <v>2</v>
      </c>
    </row>
    <row r="3332" spans="1:8">
      <c r="A3332" s="62">
        <v>3330</v>
      </c>
      <c r="B3332" s="3" t="s">
        <v>14946</v>
      </c>
      <c r="C3332" s="33" t="str">
        <f t="shared" si="104"/>
        <v>No</v>
      </c>
      <c r="D3332" s="30">
        <f t="shared" ref="D3332:D3395" si="105">H3332*2.47</f>
        <v>4.9400000000000004</v>
      </c>
      <c r="E3332" s="30">
        <v>13600</v>
      </c>
      <c r="F3332" s="3" t="s">
        <v>11763</v>
      </c>
      <c r="G3332" s="3" t="s">
        <v>14684</v>
      </c>
      <c r="H3332" s="177">
        <v>2</v>
      </c>
    </row>
    <row r="3333" spans="1:8">
      <c r="A3333" s="62">
        <v>3331</v>
      </c>
      <c r="B3333" s="3" t="s">
        <v>14947</v>
      </c>
      <c r="C3333" s="33" t="str">
        <f t="shared" si="104"/>
        <v>Yes</v>
      </c>
      <c r="D3333" s="30">
        <f t="shared" si="105"/>
        <v>3.21841</v>
      </c>
      <c r="E3333" s="30">
        <v>8860</v>
      </c>
      <c r="F3333" s="3" t="s">
        <v>11763</v>
      </c>
      <c r="G3333" s="3" t="s">
        <v>14684</v>
      </c>
      <c r="H3333" s="177">
        <v>1.3029999999999999</v>
      </c>
    </row>
    <row r="3334" spans="1:8">
      <c r="A3334" s="62">
        <v>3332</v>
      </c>
      <c r="B3334" s="3" t="s">
        <v>14948</v>
      </c>
      <c r="C3334" s="33" t="str">
        <f t="shared" si="104"/>
        <v>No</v>
      </c>
      <c r="D3334" s="30">
        <f t="shared" si="105"/>
        <v>4.9400000000000004</v>
      </c>
      <c r="E3334" s="30">
        <v>13600</v>
      </c>
      <c r="F3334" s="3" t="s">
        <v>11763</v>
      </c>
      <c r="G3334" s="3" t="s">
        <v>14684</v>
      </c>
      <c r="H3334" s="177">
        <v>2</v>
      </c>
    </row>
    <row r="3335" spans="1:8">
      <c r="A3335" s="62">
        <v>3333</v>
      </c>
      <c r="B3335" s="3" t="s">
        <v>14949</v>
      </c>
      <c r="C3335" s="33" t="str">
        <f t="shared" si="104"/>
        <v>Yes</v>
      </c>
      <c r="D3335" s="30">
        <f t="shared" si="105"/>
        <v>0.36803000000000002</v>
      </c>
      <c r="E3335" s="30">
        <v>1013</v>
      </c>
      <c r="F3335" s="3" t="s">
        <v>11763</v>
      </c>
      <c r="G3335" s="3" t="s">
        <v>14684</v>
      </c>
      <c r="H3335" s="177">
        <v>0.14899999999999999</v>
      </c>
    </row>
    <row r="3336" spans="1:8">
      <c r="A3336" s="62">
        <v>3334</v>
      </c>
      <c r="B3336" s="3" t="s">
        <v>14950</v>
      </c>
      <c r="C3336" s="33" t="str">
        <f t="shared" si="104"/>
        <v>Yes</v>
      </c>
      <c r="D3336" s="30">
        <f t="shared" si="105"/>
        <v>0.28899000000000002</v>
      </c>
      <c r="E3336" s="30">
        <v>1000</v>
      </c>
      <c r="F3336" s="3" t="s">
        <v>11763</v>
      </c>
      <c r="G3336" s="3" t="s">
        <v>14684</v>
      </c>
      <c r="H3336" s="177">
        <v>0.11700000000000001</v>
      </c>
    </row>
    <row r="3337" spans="1:8">
      <c r="A3337" s="62">
        <v>3335</v>
      </c>
      <c r="B3337" s="3" t="s">
        <v>14951</v>
      </c>
      <c r="C3337" s="33" t="str">
        <f t="shared" si="104"/>
        <v>Yes</v>
      </c>
      <c r="D3337" s="30">
        <f t="shared" si="105"/>
        <v>0.51870000000000005</v>
      </c>
      <c r="E3337" s="30">
        <v>1428</v>
      </c>
      <c r="F3337" s="3" t="s">
        <v>11763</v>
      </c>
      <c r="G3337" s="3" t="s">
        <v>14684</v>
      </c>
      <c r="H3337" s="177">
        <v>0.21</v>
      </c>
    </row>
    <row r="3338" spans="1:8">
      <c r="A3338" s="62">
        <v>3336</v>
      </c>
      <c r="B3338" s="3" t="s">
        <v>14952</v>
      </c>
      <c r="C3338" s="33" t="str">
        <f t="shared" si="104"/>
        <v>No</v>
      </c>
      <c r="D3338" s="30">
        <f t="shared" si="105"/>
        <v>4.9400000000000004</v>
      </c>
      <c r="E3338" s="30">
        <v>13600</v>
      </c>
      <c r="F3338" s="3" t="s">
        <v>11763</v>
      </c>
      <c r="G3338" s="3" t="s">
        <v>14684</v>
      </c>
      <c r="H3338" s="177">
        <v>2</v>
      </c>
    </row>
    <row r="3339" spans="1:8">
      <c r="A3339" s="62">
        <v>3337</v>
      </c>
      <c r="B3339" s="3" t="s">
        <v>14953</v>
      </c>
      <c r="C3339" s="33" t="str">
        <f t="shared" si="104"/>
        <v>Yes</v>
      </c>
      <c r="D3339" s="30">
        <f t="shared" si="105"/>
        <v>0.72865000000000002</v>
      </c>
      <c r="E3339" s="30">
        <v>2006</v>
      </c>
      <c r="F3339" s="3" t="s">
        <v>11763</v>
      </c>
      <c r="G3339" s="3" t="s">
        <v>14684</v>
      </c>
      <c r="H3339" s="177">
        <v>0.29499999999999998</v>
      </c>
    </row>
    <row r="3340" spans="1:8">
      <c r="A3340" s="62">
        <v>3338</v>
      </c>
      <c r="B3340" s="3" t="s">
        <v>14954</v>
      </c>
      <c r="C3340" s="33" t="str">
        <f t="shared" si="104"/>
        <v>Yes</v>
      </c>
      <c r="D3340" s="30">
        <f t="shared" si="105"/>
        <v>2.1489000000000003</v>
      </c>
      <c r="E3340" s="30">
        <v>5916</v>
      </c>
      <c r="F3340" s="3" t="s">
        <v>11763</v>
      </c>
      <c r="G3340" s="3" t="s">
        <v>14684</v>
      </c>
      <c r="H3340" s="177">
        <v>0.87</v>
      </c>
    </row>
    <row r="3341" spans="1:8">
      <c r="A3341" s="62">
        <v>3339</v>
      </c>
      <c r="B3341" s="3" t="s">
        <v>14955</v>
      </c>
      <c r="C3341" s="33" t="str">
        <f t="shared" si="104"/>
        <v>Yes</v>
      </c>
      <c r="D3341" s="30">
        <f t="shared" si="105"/>
        <v>1.49929</v>
      </c>
      <c r="E3341" s="30">
        <v>4128</v>
      </c>
      <c r="F3341" s="3" t="s">
        <v>11763</v>
      </c>
      <c r="G3341" s="3" t="s">
        <v>14684</v>
      </c>
      <c r="H3341" s="177">
        <v>0.60699999999999998</v>
      </c>
    </row>
    <row r="3342" spans="1:8">
      <c r="A3342" s="62">
        <v>3340</v>
      </c>
      <c r="B3342" s="3" t="s">
        <v>14956</v>
      </c>
      <c r="C3342" s="33" t="str">
        <f t="shared" si="104"/>
        <v>Yes</v>
      </c>
      <c r="D3342" s="30">
        <f t="shared" si="105"/>
        <v>4.9276500000000008</v>
      </c>
      <c r="E3342" s="30">
        <v>13566</v>
      </c>
      <c r="F3342" s="3" t="s">
        <v>11763</v>
      </c>
      <c r="G3342" s="3" t="s">
        <v>14684</v>
      </c>
      <c r="H3342" s="177">
        <v>1.9950000000000001</v>
      </c>
    </row>
    <row r="3343" spans="1:8">
      <c r="A3343" s="62">
        <v>3341</v>
      </c>
      <c r="B3343" s="3" t="s">
        <v>14957</v>
      </c>
      <c r="C3343" s="33" t="str">
        <f t="shared" si="104"/>
        <v>Yes</v>
      </c>
      <c r="D3343" s="30">
        <f t="shared" si="105"/>
        <v>0.27911000000000002</v>
      </c>
      <c r="E3343" s="30">
        <v>1000</v>
      </c>
      <c r="F3343" s="3" t="s">
        <v>11763</v>
      </c>
      <c r="G3343" s="3" t="s">
        <v>14684</v>
      </c>
      <c r="H3343" s="177">
        <v>0.113</v>
      </c>
    </row>
    <row r="3344" spans="1:8">
      <c r="A3344" s="62">
        <v>3342</v>
      </c>
      <c r="B3344" s="3" t="s">
        <v>14958</v>
      </c>
      <c r="C3344" s="33" t="str">
        <f t="shared" si="104"/>
        <v>Yes</v>
      </c>
      <c r="D3344" s="30">
        <f t="shared" si="105"/>
        <v>2.38849</v>
      </c>
      <c r="E3344" s="30">
        <v>6576</v>
      </c>
      <c r="F3344" s="3" t="s">
        <v>11763</v>
      </c>
      <c r="G3344" s="3" t="s">
        <v>14684</v>
      </c>
      <c r="H3344" s="177">
        <v>0.96699999999999997</v>
      </c>
    </row>
    <row r="3345" spans="1:8">
      <c r="A3345" s="62">
        <v>3343</v>
      </c>
      <c r="B3345" s="3" t="s">
        <v>14574</v>
      </c>
      <c r="C3345" s="33" t="str">
        <f t="shared" si="104"/>
        <v>Yes</v>
      </c>
      <c r="D3345" s="30">
        <f t="shared" si="105"/>
        <v>2.2995700000000001</v>
      </c>
      <c r="E3345" s="30">
        <v>6331</v>
      </c>
      <c r="F3345" s="3" t="s">
        <v>11763</v>
      </c>
      <c r="G3345" s="3" t="s">
        <v>14684</v>
      </c>
      <c r="H3345" s="177">
        <v>0.93100000000000005</v>
      </c>
    </row>
    <row r="3346" spans="1:8">
      <c r="A3346" s="62">
        <v>3344</v>
      </c>
      <c r="B3346" s="3" t="s">
        <v>14959</v>
      </c>
      <c r="C3346" s="33" t="str">
        <f t="shared" si="104"/>
        <v>Yes</v>
      </c>
      <c r="D3346" s="30">
        <f t="shared" si="105"/>
        <v>3.2678100000000003</v>
      </c>
      <c r="E3346" s="30">
        <v>8996</v>
      </c>
      <c r="F3346" s="3" t="s">
        <v>11763</v>
      </c>
      <c r="G3346" s="3" t="s">
        <v>14684</v>
      </c>
      <c r="H3346" s="177">
        <v>1.323</v>
      </c>
    </row>
    <row r="3347" spans="1:8">
      <c r="A3347" s="62">
        <v>3345</v>
      </c>
      <c r="B3347" s="3" t="s">
        <v>14960</v>
      </c>
      <c r="C3347" s="33" t="str">
        <f t="shared" si="104"/>
        <v>No</v>
      </c>
      <c r="D3347" s="30">
        <f t="shared" si="105"/>
        <v>4.9400000000000004</v>
      </c>
      <c r="E3347" s="30">
        <v>13600</v>
      </c>
      <c r="F3347" s="3" t="s">
        <v>11763</v>
      </c>
      <c r="G3347" s="3" t="s">
        <v>14684</v>
      </c>
      <c r="H3347" s="177">
        <v>2</v>
      </c>
    </row>
    <row r="3348" spans="1:8">
      <c r="A3348" s="62">
        <v>3346</v>
      </c>
      <c r="B3348" s="3" t="s">
        <v>14961</v>
      </c>
      <c r="C3348" s="33" t="str">
        <f t="shared" si="104"/>
        <v>No</v>
      </c>
      <c r="D3348" s="30">
        <f t="shared" si="105"/>
        <v>4.9400000000000004</v>
      </c>
      <c r="E3348" s="30">
        <v>13600</v>
      </c>
      <c r="F3348" s="3" t="s">
        <v>11763</v>
      </c>
      <c r="G3348" s="3" t="s">
        <v>14684</v>
      </c>
      <c r="H3348" s="177">
        <v>2</v>
      </c>
    </row>
    <row r="3349" spans="1:8">
      <c r="A3349" s="62">
        <v>3347</v>
      </c>
      <c r="B3349" s="3" t="s">
        <v>14962</v>
      </c>
      <c r="C3349" s="33" t="str">
        <f t="shared" si="104"/>
        <v>Yes</v>
      </c>
      <c r="D3349" s="30">
        <f t="shared" si="105"/>
        <v>2.2896900000000002</v>
      </c>
      <c r="E3349" s="30">
        <v>6304</v>
      </c>
      <c r="F3349" s="3" t="s">
        <v>11763</v>
      </c>
      <c r="G3349" s="3" t="s">
        <v>14684</v>
      </c>
      <c r="H3349" s="177">
        <v>0.92700000000000005</v>
      </c>
    </row>
    <row r="3350" spans="1:8">
      <c r="A3350" s="62">
        <v>3348</v>
      </c>
      <c r="B3350" s="3" t="s">
        <v>14963</v>
      </c>
      <c r="C3350" s="33" t="str">
        <f t="shared" si="104"/>
        <v>Yes</v>
      </c>
      <c r="D3350" s="30">
        <f t="shared" si="105"/>
        <v>0.8299200000000001</v>
      </c>
      <c r="E3350" s="30">
        <v>2285</v>
      </c>
      <c r="F3350" s="3" t="s">
        <v>11763</v>
      </c>
      <c r="G3350" s="3" t="s">
        <v>14684</v>
      </c>
      <c r="H3350" s="177">
        <v>0.33600000000000002</v>
      </c>
    </row>
    <row r="3351" spans="1:8">
      <c r="A3351" s="62">
        <v>3349</v>
      </c>
      <c r="B3351" s="3" t="s">
        <v>14964</v>
      </c>
      <c r="C3351" s="33" t="str">
        <f t="shared" si="104"/>
        <v>Yes</v>
      </c>
      <c r="D3351" s="30">
        <f t="shared" si="105"/>
        <v>0.51870000000000005</v>
      </c>
      <c r="E3351" s="30">
        <v>1428</v>
      </c>
      <c r="F3351" s="3" t="s">
        <v>11763</v>
      </c>
      <c r="G3351" s="3" t="s">
        <v>14684</v>
      </c>
      <c r="H3351" s="177">
        <v>0.21</v>
      </c>
    </row>
    <row r="3352" spans="1:8">
      <c r="A3352" s="62">
        <v>3350</v>
      </c>
      <c r="B3352" s="3" t="s">
        <v>14965</v>
      </c>
      <c r="C3352" s="33" t="str">
        <f t="shared" si="104"/>
        <v>Yes</v>
      </c>
      <c r="D3352" s="30">
        <f t="shared" si="105"/>
        <v>1.1287900000000002</v>
      </c>
      <c r="E3352" s="30">
        <v>3108</v>
      </c>
      <c r="F3352" s="3" t="s">
        <v>11763</v>
      </c>
      <c r="G3352" s="3" t="s">
        <v>14684</v>
      </c>
      <c r="H3352" s="177">
        <v>0.45700000000000002</v>
      </c>
    </row>
    <row r="3353" spans="1:8">
      <c r="A3353" s="62">
        <v>3351</v>
      </c>
      <c r="B3353" s="3" t="s">
        <v>14966</v>
      </c>
      <c r="C3353" s="33" t="str">
        <f t="shared" si="104"/>
        <v>Yes</v>
      </c>
      <c r="D3353" s="30">
        <f t="shared" si="105"/>
        <v>2.8281500000000004</v>
      </c>
      <c r="E3353" s="30">
        <v>7786</v>
      </c>
      <c r="F3353" s="3" t="s">
        <v>11763</v>
      </c>
      <c r="G3353" s="3" t="s">
        <v>14684</v>
      </c>
      <c r="H3353" s="177">
        <v>1.145</v>
      </c>
    </row>
    <row r="3354" spans="1:8">
      <c r="A3354" s="62">
        <v>3352</v>
      </c>
      <c r="B3354" s="3" t="s">
        <v>14967</v>
      </c>
      <c r="C3354" s="33" t="str">
        <f t="shared" si="104"/>
        <v>No</v>
      </c>
      <c r="D3354" s="30">
        <f t="shared" si="105"/>
        <v>4.9400000000000004</v>
      </c>
      <c r="E3354" s="30">
        <v>13600</v>
      </c>
      <c r="F3354" s="3" t="s">
        <v>11763</v>
      </c>
      <c r="G3354" s="3" t="s">
        <v>14684</v>
      </c>
      <c r="H3354" s="177">
        <v>2</v>
      </c>
    </row>
    <row r="3355" spans="1:8">
      <c r="A3355" s="62">
        <v>3353</v>
      </c>
      <c r="B3355" s="3" t="s">
        <v>14968</v>
      </c>
      <c r="C3355" s="33" t="str">
        <f t="shared" si="104"/>
        <v>Yes</v>
      </c>
      <c r="D3355" s="30">
        <f t="shared" si="105"/>
        <v>0.84967999999999999</v>
      </c>
      <c r="E3355" s="30">
        <v>2339</v>
      </c>
      <c r="F3355" s="3" t="s">
        <v>11763</v>
      </c>
      <c r="G3355" s="3" t="s">
        <v>14684</v>
      </c>
      <c r="H3355" s="177">
        <v>0.34399999999999997</v>
      </c>
    </row>
    <row r="3356" spans="1:8">
      <c r="A3356" s="62">
        <v>3354</v>
      </c>
      <c r="B3356" s="3" t="s">
        <v>14969</v>
      </c>
      <c r="C3356" s="33" t="str">
        <f t="shared" si="104"/>
        <v>Yes</v>
      </c>
      <c r="D3356" s="30">
        <f t="shared" si="105"/>
        <v>2.3193299999999999</v>
      </c>
      <c r="E3356" s="30">
        <v>6385</v>
      </c>
      <c r="F3356" s="3" t="s">
        <v>11763</v>
      </c>
      <c r="G3356" s="3" t="s">
        <v>14684</v>
      </c>
      <c r="H3356" s="177">
        <v>0.93899999999999995</v>
      </c>
    </row>
    <row r="3357" spans="1:8">
      <c r="A3357" s="62">
        <v>3355</v>
      </c>
      <c r="B3357" s="3" t="s">
        <v>14970</v>
      </c>
      <c r="C3357" s="33" t="str">
        <f t="shared" si="104"/>
        <v>Yes</v>
      </c>
      <c r="D3357" s="30">
        <f t="shared" si="105"/>
        <v>4.2237</v>
      </c>
      <c r="E3357" s="30">
        <v>11628</v>
      </c>
      <c r="F3357" s="3" t="s">
        <v>11763</v>
      </c>
      <c r="G3357" s="3" t="s">
        <v>14684</v>
      </c>
      <c r="H3357" s="177">
        <v>1.71</v>
      </c>
    </row>
    <row r="3358" spans="1:8">
      <c r="A3358" s="62">
        <v>3356</v>
      </c>
      <c r="B3358" s="3" t="s">
        <v>14971</v>
      </c>
      <c r="C3358" s="33" t="str">
        <f t="shared" si="104"/>
        <v>No</v>
      </c>
      <c r="D3358" s="30">
        <f t="shared" si="105"/>
        <v>4.9400000000000004</v>
      </c>
      <c r="E3358" s="30">
        <v>13600</v>
      </c>
      <c r="F3358" s="3" t="s">
        <v>11763</v>
      </c>
      <c r="G3358" s="3" t="s">
        <v>14684</v>
      </c>
      <c r="H3358" s="177">
        <v>2</v>
      </c>
    </row>
    <row r="3359" spans="1:8" ht="30">
      <c r="A3359" s="62">
        <v>3357</v>
      </c>
      <c r="B3359" s="63" t="s">
        <v>14972</v>
      </c>
      <c r="C3359" s="33" t="str">
        <f t="shared" si="104"/>
        <v>Yes</v>
      </c>
      <c r="D3359" s="30">
        <f t="shared" si="105"/>
        <v>2.6182000000000003</v>
      </c>
      <c r="E3359" s="438">
        <v>7208</v>
      </c>
      <c r="F3359" s="62" t="s">
        <v>11763</v>
      </c>
      <c r="G3359" s="3" t="s">
        <v>14973</v>
      </c>
      <c r="H3359" s="207">
        <v>1.06</v>
      </c>
    </row>
    <row r="3360" spans="1:8">
      <c r="A3360" s="62">
        <v>3358</v>
      </c>
      <c r="B3360" s="63" t="s">
        <v>14974</v>
      </c>
      <c r="C3360" s="33" t="str">
        <f t="shared" si="104"/>
        <v>No</v>
      </c>
      <c r="D3360" s="30">
        <f t="shared" si="105"/>
        <v>4.9400000000000004</v>
      </c>
      <c r="E3360" s="438">
        <v>13600</v>
      </c>
      <c r="F3360" s="62" t="s">
        <v>11763</v>
      </c>
      <c r="G3360" s="3" t="s">
        <v>14973</v>
      </c>
      <c r="H3360" s="207">
        <v>2</v>
      </c>
    </row>
    <row r="3361" spans="1:8" ht="30">
      <c r="A3361" s="62">
        <v>3359</v>
      </c>
      <c r="B3361" s="63" t="s">
        <v>14975</v>
      </c>
      <c r="C3361" s="33" t="str">
        <f t="shared" si="104"/>
        <v>Yes</v>
      </c>
      <c r="D3361" s="30">
        <f t="shared" si="105"/>
        <v>0.9880000000000001</v>
      </c>
      <c r="E3361" s="438">
        <v>2720</v>
      </c>
      <c r="F3361" s="62" t="s">
        <v>11763</v>
      </c>
      <c r="G3361" s="3" t="s">
        <v>14973</v>
      </c>
      <c r="H3361" s="207">
        <v>0.4</v>
      </c>
    </row>
    <row r="3362" spans="1:8">
      <c r="A3362" s="62">
        <v>3360</v>
      </c>
      <c r="B3362" s="63" t="s">
        <v>14976</v>
      </c>
      <c r="C3362" s="33" t="str">
        <f t="shared" si="104"/>
        <v>Yes</v>
      </c>
      <c r="D3362" s="30">
        <f t="shared" si="105"/>
        <v>4.5695000000000006</v>
      </c>
      <c r="E3362" s="438">
        <v>12580</v>
      </c>
      <c r="F3362" s="62" t="s">
        <v>11763</v>
      </c>
      <c r="G3362" s="3" t="s">
        <v>14973</v>
      </c>
      <c r="H3362" s="207">
        <v>1.85</v>
      </c>
    </row>
    <row r="3363" spans="1:8" ht="30">
      <c r="A3363" s="62">
        <v>3361</v>
      </c>
      <c r="B3363" s="165" t="s">
        <v>14977</v>
      </c>
      <c r="C3363" s="33" t="str">
        <f t="shared" si="104"/>
        <v>Yes</v>
      </c>
      <c r="D3363" s="30">
        <f t="shared" si="105"/>
        <v>4.5695000000000006</v>
      </c>
      <c r="E3363" s="438">
        <v>12580</v>
      </c>
      <c r="F3363" s="62" t="s">
        <v>11763</v>
      </c>
      <c r="G3363" s="3" t="s">
        <v>14973</v>
      </c>
      <c r="H3363" s="207">
        <v>1.85</v>
      </c>
    </row>
    <row r="3364" spans="1:8">
      <c r="A3364" s="62">
        <v>3362</v>
      </c>
      <c r="B3364" s="63" t="s">
        <v>14978</v>
      </c>
      <c r="C3364" s="33" t="str">
        <f t="shared" si="104"/>
        <v>Yes</v>
      </c>
      <c r="D3364" s="30">
        <f t="shared" si="105"/>
        <v>1.7042999999999999</v>
      </c>
      <c r="E3364" s="438">
        <v>4692</v>
      </c>
      <c r="F3364" s="62" t="s">
        <v>11763</v>
      </c>
      <c r="G3364" s="3" t="s">
        <v>14973</v>
      </c>
      <c r="H3364" s="207">
        <v>0.69</v>
      </c>
    </row>
    <row r="3365" spans="1:8">
      <c r="A3365" s="62">
        <v>3363</v>
      </c>
      <c r="B3365" s="63" t="s">
        <v>14979</v>
      </c>
      <c r="C3365" s="33" t="str">
        <f t="shared" si="104"/>
        <v>Yes</v>
      </c>
      <c r="D3365" s="30">
        <f t="shared" si="105"/>
        <v>4.5695000000000006</v>
      </c>
      <c r="E3365" s="438">
        <v>12580</v>
      </c>
      <c r="F3365" s="62" t="s">
        <v>11763</v>
      </c>
      <c r="G3365" s="3" t="s">
        <v>14973</v>
      </c>
      <c r="H3365" s="207">
        <v>1.85</v>
      </c>
    </row>
    <row r="3366" spans="1:8">
      <c r="A3366" s="62">
        <v>3364</v>
      </c>
      <c r="B3366" s="63" t="s">
        <v>14902</v>
      </c>
      <c r="C3366" s="33" t="str">
        <f t="shared" si="104"/>
        <v>Yes</v>
      </c>
      <c r="D3366" s="30">
        <f t="shared" si="105"/>
        <v>4.5695000000000006</v>
      </c>
      <c r="E3366" s="438">
        <v>12580</v>
      </c>
      <c r="F3366" s="62" t="s">
        <v>11763</v>
      </c>
      <c r="G3366" s="3" t="s">
        <v>14973</v>
      </c>
      <c r="H3366" s="207">
        <v>1.85</v>
      </c>
    </row>
    <row r="3367" spans="1:8">
      <c r="A3367" s="62">
        <v>3365</v>
      </c>
      <c r="B3367" s="63" t="s">
        <v>14528</v>
      </c>
      <c r="C3367" s="33" t="str">
        <f t="shared" si="104"/>
        <v>Yes</v>
      </c>
      <c r="D3367" s="30">
        <f t="shared" si="105"/>
        <v>4.5695000000000006</v>
      </c>
      <c r="E3367" s="438">
        <v>12580</v>
      </c>
      <c r="F3367" s="62" t="s">
        <v>11763</v>
      </c>
      <c r="G3367" s="3" t="s">
        <v>14973</v>
      </c>
      <c r="H3367" s="207">
        <v>1.85</v>
      </c>
    </row>
    <row r="3368" spans="1:8">
      <c r="A3368" s="62">
        <v>3366</v>
      </c>
      <c r="B3368" s="63" t="s">
        <v>14980</v>
      </c>
      <c r="C3368" s="33" t="str">
        <f t="shared" si="104"/>
        <v>Yes</v>
      </c>
      <c r="D3368" s="30">
        <f t="shared" si="105"/>
        <v>2.0254000000000003</v>
      </c>
      <c r="E3368" s="438">
        <v>5576</v>
      </c>
      <c r="F3368" s="62" t="s">
        <v>11763</v>
      </c>
      <c r="G3368" s="3" t="s">
        <v>14973</v>
      </c>
      <c r="H3368" s="207">
        <v>0.82000000000000006</v>
      </c>
    </row>
    <row r="3369" spans="1:8">
      <c r="A3369" s="62">
        <v>3367</v>
      </c>
      <c r="B3369" s="63" t="s">
        <v>14948</v>
      </c>
      <c r="C3369" s="33" t="str">
        <f t="shared" si="104"/>
        <v>Yes</v>
      </c>
      <c r="D3369" s="30">
        <f t="shared" si="105"/>
        <v>4.5695000000000006</v>
      </c>
      <c r="E3369" s="438">
        <v>12580</v>
      </c>
      <c r="F3369" s="62" t="s">
        <v>11763</v>
      </c>
      <c r="G3369" s="3" t="s">
        <v>14973</v>
      </c>
      <c r="H3369" s="207">
        <v>1.85</v>
      </c>
    </row>
    <row r="3370" spans="1:8">
      <c r="A3370" s="62">
        <v>3368</v>
      </c>
      <c r="B3370" s="63" t="s">
        <v>14981</v>
      </c>
      <c r="C3370" s="33" t="str">
        <f t="shared" si="104"/>
        <v>Yes</v>
      </c>
      <c r="D3370" s="30">
        <f t="shared" si="105"/>
        <v>3</v>
      </c>
      <c r="E3370" s="438">
        <v>8259</v>
      </c>
      <c r="F3370" s="62" t="s">
        <v>11763</v>
      </c>
      <c r="G3370" s="3" t="s">
        <v>14982</v>
      </c>
      <c r="H3370" s="207">
        <v>1.214574898785425</v>
      </c>
    </row>
    <row r="3371" spans="1:8" ht="30">
      <c r="A3371" s="62">
        <v>3369</v>
      </c>
      <c r="B3371" s="63" t="s">
        <v>14983</v>
      </c>
      <c r="C3371" s="33" t="str">
        <f t="shared" si="104"/>
        <v>Yes</v>
      </c>
      <c r="D3371" s="30">
        <f t="shared" si="105"/>
        <v>1</v>
      </c>
      <c r="E3371" s="438">
        <v>2753</v>
      </c>
      <c r="F3371" s="62" t="s">
        <v>11763</v>
      </c>
      <c r="G3371" s="3" t="s">
        <v>14982</v>
      </c>
      <c r="H3371" s="207">
        <v>0.40485829959514169</v>
      </c>
    </row>
    <row r="3372" spans="1:8">
      <c r="A3372" s="62">
        <v>3370</v>
      </c>
      <c r="B3372" s="63" t="s">
        <v>14984</v>
      </c>
      <c r="C3372" s="33" t="str">
        <f t="shared" si="104"/>
        <v>Yes</v>
      </c>
      <c r="D3372" s="30">
        <f t="shared" si="105"/>
        <v>3.2300000000000004</v>
      </c>
      <c r="E3372" s="438">
        <v>8892</v>
      </c>
      <c r="F3372" s="62" t="s">
        <v>11763</v>
      </c>
      <c r="G3372" s="3" t="s">
        <v>14982</v>
      </c>
      <c r="H3372" s="207">
        <v>1.3076923076923077</v>
      </c>
    </row>
    <row r="3373" spans="1:8" ht="30">
      <c r="A3373" s="62">
        <v>3371</v>
      </c>
      <c r="B3373" s="63" t="s">
        <v>14985</v>
      </c>
      <c r="C3373" s="33" t="str">
        <f t="shared" si="104"/>
        <v>Yes</v>
      </c>
      <c r="D3373" s="30">
        <f t="shared" si="105"/>
        <v>1.5799999999999998</v>
      </c>
      <c r="E3373" s="438">
        <v>4350</v>
      </c>
      <c r="F3373" s="62" t="s">
        <v>11763</v>
      </c>
      <c r="G3373" s="3" t="s">
        <v>14982</v>
      </c>
      <c r="H3373" s="207">
        <v>0.63967611336032382</v>
      </c>
    </row>
    <row r="3374" spans="1:8">
      <c r="A3374" s="62">
        <v>3372</v>
      </c>
      <c r="B3374" s="63" t="s">
        <v>14986</v>
      </c>
      <c r="C3374" s="33" t="str">
        <f t="shared" si="104"/>
        <v>Yes</v>
      </c>
      <c r="D3374" s="30">
        <f t="shared" si="105"/>
        <v>2</v>
      </c>
      <c r="E3374" s="438">
        <v>5506</v>
      </c>
      <c r="F3374" s="62" t="s">
        <v>11763</v>
      </c>
      <c r="G3374" s="3" t="s">
        <v>14982</v>
      </c>
      <c r="H3374" s="207">
        <v>0.80971659919028338</v>
      </c>
    </row>
    <row r="3375" spans="1:8">
      <c r="A3375" s="62">
        <v>3373</v>
      </c>
      <c r="B3375" s="63" t="s">
        <v>12774</v>
      </c>
      <c r="C3375" s="33" t="str">
        <f t="shared" si="104"/>
        <v>Yes</v>
      </c>
      <c r="D3375" s="30">
        <f t="shared" si="105"/>
        <v>3.54</v>
      </c>
      <c r="E3375" s="438">
        <v>9746</v>
      </c>
      <c r="F3375" s="62" t="s">
        <v>11763</v>
      </c>
      <c r="G3375" s="3" t="s">
        <v>14982</v>
      </c>
      <c r="H3375" s="207">
        <v>1.4331983805668016</v>
      </c>
    </row>
    <row r="3376" spans="1:8">
      <c r="A3376" s="62">
        <v>3374</v>
      </c>
      <c r="B3376" s="63" t="s">
        <v>14987</v>
      </c>
      <c r="C3376" s="33" t="str">
        <f t="shared" si="104"/>
        <v>No</v>
      </c>
      <c r="D3376" s="30">
        <f t="shared" si="105"/>
        <v>4.9400000000000004</v>
      </c>
      <c r="E3376" s="438">
        <v>13600</v>
      </c>
      <c r="F3376" s="62" t="s">
        <v>11763</v>
      </c>
      <c r="G3376" s="3" t="s">
        <v>14982</v>
      </c>
      <c r="H3376" s="207">
        <v>2</v>
      </c>
    </row>
    <row r="3377" spans="1:8">
      <c r="A3377" s="62">
        <v>3375</v>
      </c>
      <c r="B3377" s="63" t="s">
        <v>14988</v>
      </c>
      <c r="C3377" s="33" t="str">
        <f t="shared" si="104"/>
        <v>Yes</v>
      </c>
      <c r="D3377" s="30">
        <f t="shared" si="105"/>
        <v>1.86</v>
      </c>
      <c r="E3377" s="438">
        <v>5121</v>
      </c>
      <c r="F3377" s="62" t="s">
        <v>11763</v>
      </c>
      <c r="G3377" s="3" t="s">
        <v>14982</v>
      </c>
      <c r="H3377" s="207">
        <v>0.75303643724696356</v>
      </c>
    </row>
    <row r="3378" spans="1:8">
      <c r="A3378" s="62">
        <v>3376</v>
      </c>
      <c r="B3378" s="63" t="s">
        <v>14989</v>
      </c>
      <c r="C3378" s="33" t="str">
        <f t="shared" si="104"/>
        <v>Yes</v>
      </c>
      <c r="D3378" s="30">
        <f t="shared" si="105"/>
        <v>3</v>
      </c>
      <c r="E3378" s="438">
        <v>8259</v>
      </c>
      <c r="F3378" s="62" t="s">
        <v>11763</v>
      </c>
      <c r="G3378" s="3" t="s">
        <v>14982</v>
      </c>
      <c r="H3378" s="207">
        <v>1.214574898785425</v>
      </c>
    </row>
    <row r="3379" spans="1:8">
      <c r="A3379" s="62">
        <v>3377</v>
      </c>
      <c r="B3379" s="165" t="s">
        <v>14990</v>
      </c>
      <c r="C3379" s="33" t="str">
        <f t="shared" si="104"/>
        <v>Yes</v>
      </c>
      <c r="D3379" s="30">
        <f t="shared" si="105"/>
        <v>1.75</v>
      </c>
      <c r="E3379" s="438">
        <v>4818</v>
      </c>
      <c r="F3379" s="62" t="s">
        <v>11763</v>
      </c>
      <c r="G3379" s="3" t="s">
        <v>14982</v>
      </c>
      <c r="H3379" s="207">
        <v>0.70850202429149789</v>
      </c>
    </row>
    <row r="3380" spans="1:8">
      <c r="A3380" s="62">
        <v>3378</v>
      </c>
      <c r="B3380" s="63" t="s">
        <v>14991</v>
      </c>
      <c r="C3380" s="33" t="str">
        <f t="shared" si="104"/>
        <v>No</v>
      </c>
      <c r="D3380" s="30">
        <f t="shared" si="105"/>
        <v>4.9399999999999995</v>
      </c>
      <c r="E3380" s="438">
        <v>13600</v>
      </c>
      <c r="F3380" s="62" t="s">
        <v>11763</v>
      </c>
      <c r="G3380" s="3" t="s">
        <v>14982</v>
      </c>
      <c r="H3380" s="207">
        <v>1.9999999999999996</v>
      </c>
    </row>
    <row r="3381" spans="1:8">
      <c r="A3381" s="62">
        <v>3379</v>
      </c>
      <c r="B3381" s="63" t="s">
        <v>14992</v>
      </c>
      <c r="C3381" s="33" t="str">
        <f t="shared" si="104"/>
        <v>Yes</v>
      </c>
      <c r="D3381" s="30">
        <f t="shared" si="105"/>
        <v>1.54</v>
      </c>
      <c r="E3381" s="438">
        <v>4240</v>
      </c>
      <c r="F3381" s="62" t="s">
        <v>11763</v>
      </c>
      <c r="G3381" s="3" t="s">
        <v>14982</v>
      </c>
      <c r="H3381" s="207">
        <v>0.62348178137651822</v>
      </c>
    </row>
    <row r="3382" spans="1:8">
      <c r="A3382" s="62">
        <v>3380</v>
      </c>
      <c r="B3382" s="63" t="s">
        <v>14993</v>
      </c>
      <c r="C3382" s="33" t="str">
        <f t="shared" si="104"/>
        <v>Yes</v>
      </c>
      <c r="D3382" s="30">
        <f t="shared" si="105"/>
        <v>2.14</v>
      </c>
      <c r="E3382" s="438">
        <v>5891</v>
      </c>
      <c r="F3382" s="62" t="s">
        <v>11763</v>
      </c>
      <c r="G3382" s="3" t="s">
        <v>14982</v>
      </c>
      <c r="H3382" s="207">
        <v>0.8663967611336032</v>
      </c>
    </row>
    <row r="3383" spans="1:8">
      <c r="A3383" s="62">
        <v>3381</v>
      </c>
      <c r="B3383" s="63" t="s">
        <v>14994</v>
      </c>
      <c r="C3383" s="33" t="str">
        <f t="shared" si="104"/>
        <v>Yes</v>
      </c>
      <c r="D3383" s="30">
        <f t="shared" si="105"/>
        <v>3.7499999999999996</v>
      </c>
      <c r="E3383" s="438">
        <v>10324</v>
      </c>
      <c r="F3383" s="62" t="s">
        <v>11763</v>
      </c>
      <c r="G3383" s="3" t="s">
        <v>14982</v>
      </c>
      <c r="H3383" s="207">
        <v>1.5182186234817812</v>
      </c>
    </row>
    <row r="3384" spans="1:8">
      <c r="A3384" s="62">
        <v>3382</v>
      </c>
      <c r="B3384" s="63" t="s">
        <v>14995</v>
      </c>
      <c r="C3384" s="33" t="str">
        <f t="shared" si="104"/>
        <v>Yes</v>
      </c>
      <c r="D3384" s="30">
        <f t="shared" si="105"/>
        <v>0.65</v>
      </c>
      <c r="E3384" s="438">
        <v>1789</v>
      </c>
      <c r="F3384" s="62" t="s">
        <v>11763</v>
      </c>
      <c r="G3384" s="3" t="s">
        <v>14982</v>
      </c>
      <c r="H3384" s="207">
        <v>0.26315789473684209</v>
      </c>
    </row>
    <row r="3385" spans="1:8">
      <c r="A3385" s="62">
        <v>3383</v>
      </c>
      <c r="B3385" s="63" t="s">
        <v>14996</v>
      </c>
      <c r="C3385" s="33" t="str">
        <f t="shared" si="104"/>
        <v>Yes</v>
      </c>
      <c r="D3385" s="30">
        <f t="shared" si="105"/>
        <v>1.8</v>
      </c>
      <c r="E3385" s="438">
        <v>4955</v>
      </c>
      <c r="F3385" s="62" t="s">
        <v>11763</v>
      </c>
      <c r="G3385" s="3" t="s">
        <v>14982</v>
      </c>
      <c r="H3385" s="207">
        <v>0.72874493927125505</v>
      </c>
    </row>
    <row r="3386" spans="1:8">
      <c r="A3386" s="62">
        <v>3384</v>
      </c>
      <c r="B3386" s="63" t="s">
        <v>14997</v>
      </c>
      <c r="C3386" s="33" t="str">
        <f t="shared" si="104"/>
        <v>Yes</v>
      </c>
      <c r="D3386" s="30">
        <f t="shared" si="105"/>
        <v>2.23</v>
      </c>
      <c r="E3386" s="438">
        <v>6139</v>
      </c>
      <c r="F3386" s="62" t="s">
        <v>11763</v>
      </c>
      <c r="G3386" s="3" t="s">
        <v>14982</v>
      </c>
      <c r="H3386" s="207">
        <v>0.90283400809716596</v>
      </c>
    </row>
    <row r="3387" spans="1:8">
      <c r="A3387" s="62">
        <v>3385</v>
      </c>
      <c r="B3387" s="63" t="s">
        <v>14998</v>
      </c>
      <c r="C3387" s="33" t="str">
        <f t="shared" si="104"/>
        <v>Yes</v>
      </c>
      <c r="D3387" s="30">
        <f t="shared" si="105"/>
        <v>2.9000000000000004</v>
      </c>
      <c r="E3387" s="438">
        <v>7984</v>
      </c>
      <c r="F3387" s="62" t="s">
        <v>11763</v>
      </c>
      <c r="G3387" s="3" t="s">
        <v>14982</v>
      </c>
      <c r="H3387" s="207">
        <v>1.1740890688259109</v>
      </c>
    </row>
    <row r="3388" spans="1:8">
      <c r="A3388" s="62">
        <v>3386</v>
      </c>
      <c r="B3388" s="63" t="s">
        <v>14999</v>
      </c>
      <c r="C3388" s="33" t="str">
        <f t="shared" si="104"/>
        <v>Yes</v>
      </c>
      <c r="D3388" s="30">
        <f t="shared" si="105"/>
        <v>4.03</v>
      </c>
      <c r="E3388" s="438">
        <v>11095</v>
      </c>
      <c r="F3388" s="62" t="s">
        <v>11763</v>
      </c>
      <c r="G3388" s="3" t="s">
        <v>14982</v>
      </c>
      <c r="H3388" s="207">
        <v>1.631578947368421</v>
      </c>
    </row>
    <row r="3389" spans="1:8">
      <c r="A3389" s="62">
        <v>3387</v>
      </c>
      <c r="B3389" s="63" t="s">
        <v>15000</v>
      </c>
      <c r="C3389" s="33" t="str">
        <f t="shared" si="104"/>
        <v>Yes</v>
      </c>
      <c r="D3389" s="30">
        <f t="shared" si="105"/>
        <v>3.65</v>
      </c>
      <c r="E3389" s="438">
        <v>10049</v>
      </c>
      <c r="F3389" s="62" t="s">
        <v>11763</v>
      </c>
      <c r="G3389" s="3" t="s">
        <v>14982</v>
      </c>
      <c r="H3389" s="207">
        <v>1.4777327935222671</v>
      </c>
    </row>
    <row r="3390" spans="1:8">
      <c r="A3390" s="62">
        <v>3388</v>
      </c>
      <c r="B3390" s="63" t="s">
        <v>15001</v>
      </c>
      <c r="C3390" s="33" t="str">
        <f t="shared" si="104"/>
        <v>Yes</v>
      </c>
      <c r="D3390" s="30">
        <f t="shared" si="105"/>
        <v>1.52</v>
      </c>
      <c r="E3390" s="438">
        <v>4185</v>
      </c>
      <c r="F3390" s="62" t="s">
        <v>11763</v>
      </c>
      <c r="G3390" s="3" t="s">
        <v>14982</v>
      </c>
      <c r="H3390" s="207">
        <v>0.61538461538461531</v>
      </c>
    </row>
    <row r="3391" spans="1:8" ht="30">
      <c r="A3391" s="62">
        <v>3389</v>
      </c>
      <c r="B3391" s="63" t="s">
        <v>15002</v>
      </c>
      <c r="C3391" s="33" t="str">
        <f t="shared" si="104"/>
        <v>No</v>
      </c>
      <c r="D3391" s="30">
        <f t="shared" si="105"/>
        <v>4.9400000000000004</v>
      </c>
      <c r="E3391" s="438">
        <v>13600</v>
      </c>
      <c r="F3391" s="62" t="s">
        <v>11763</v>
      </c>
      <c r="G3391" s="3" t="s">
        <v>14982</v>
      </c>
      <c r="H3391" s="207">
        <v>2</v>
      </c>
    </row>
    <row r="3392" spans="1:8">
      <c r="A3392" s="62">
        <v>3390</v>
      </c>
      <c r="B3392" s="63" t="s">
        <v>15003</v>
      </c>
      <c r="C3392" s="33" t="str">
        <f t="shared" si="104"/>
        <v>Yes</v>
      </c>
      <c r="D3392" s="30">
        <f t="shared" si="105"/>
        <v>1.08</v>
      </c>
      <c r="E3392" s="438">
        <v>2973</v>
      </c>
      <c r="F3392" s="62" t="s">
        <v>11763</v>
      </c>
      <c r="G3392" s="3" t="s">
        <v>14982</v>
      </c>
      <c r="H3392" s="207">
        <v>0.43724696356275305</v>
      </c>
    </row>
    <row r="3393" spans="1:8">
      <c r="A3393" s="62">
        <v>3391</v>
      </c>
      <c r="B3393" s="63" t="s">
        <v>15004</v>
      </c>
      <c r="C3393" s="33" t="str">
        <f t="shared" si="104"/>
        <v>Yes</v>
      </c>
      <c r="D3393" s="30">
        <f t="shared" si="105"/>
        <v>1.75</v>
      </c>
      <c r="E3393" s="438">
        <v>4818</v>
      </c>
      <c r="F3393" s="62" t="s">
        <v>11763</v>
      </c>
      <c r="G3393" s="3" t="s">
        <v>14982</v>
      </c>
      <c r="H3393" s="207">
        <v>0.70850202429149789</v>
      </c>
    </row>
    <row r="3394" spans="1:8">
      <c r="A3394" s="62">
        <v>3392</v>
      </c>
      <c r="B3394" s="63" t="s">
        <v>15005</v>
      </c>
      <c r="C3394" s="33" t="str">
        <f t="shared" si="104"/>
        <v>No</v>
      </c>
      <c r="D3394" s="30">
        <f t="shared" si="105"/>
        <v>4.9400000000000004</v>
      </c>
      <c r="E3394" s="438">
        <v>13600</v>
      </c>
      <c r="F3394" s="62" t="s">
        <v>11772</v>
      </c>
      <c r="G3394" s="3" t="s">
        <v>14982</v>
      </c>
      <c r="H3394" s="207">
        <v>2</v>
      </c>
    </row>
    <row r="3395" spans="1:8">
      <c r="A3395" s="62">
        <v>3393</v>
      </c>
      <c r="B3395" s="63" t="s">
        <v>15006</v>
      </c>
      <c r="C3395" s="33" t="str">
        <f t="shared" ref="C3395:C3458" si="106">IF(H3395=2,"No","Yes")</f>
        <v>Yes</v>
      </c>
      <c r="D3395" s="30">
        <f t="shared" si="105"/>
        <v>1.1299999999999999</v>
      </c>
      <c r="E3395" s="438">
        <v>3111</v>
      </c>
      <c r="F3395" s="62" t="s">
        <v>11763</v>
      </c>
      <c r="G3395" s="3" t="s">
        <v>14982</v>
      </c>
      <c r="H3395" s="207">
        <v>0.45748987854251005</v>
      </c>
    </row>
    <row r="3396" spans="1:8">
      <c r="A3396" s="62">
        <v>3394</v>
      </c>
      <c r="B3396" s="63" t="s">
        <v>15007</v>
      </c>
      <c r="C3396" s="33" t="str">
        <f t="shared" si="106"/>
        <v>Yes</v>
      </c>
      <c r="D3396" s="30">
        <f t="shared" ref="D3396:D3459" si="107">H3396*2.47</f>
        <v>0.25</v>
      </c>
      <c r="E3396" s="438">
        <v>1000</v>
      </c>
      <c r="F3396" s="62" t="s">
        <v>11763</v>
      </c>
      <c r="G3396" s="3" t="s">
        <v>14982</v>
      </c>
      <c r="H3396" s="207">
        <v>0.10121457489878542</v>
      </c>
    </row>
    <row r="3397" spans="1:8">
      <c r="A3397" s="62">
        <v>3395</v>
      </c>
      <c r="B3397" s="63" t="s">
        <v>15008</v>
      </c>
      <c r="C3397" s="33" t="str">
        <f t="shared" si="106"/>
        <v>No</v>
      </c>
      <c r="D3397" s="30">
        <f t="shared" si="107"/>
        <v>4.9400000000000004</v>
      </c>
      <c r="E3397" s="438">
        <v>13600</v>
      </c>
      <c r="F3397" s="62" t="s">
        <v>11763</v>
      </c>
      <c r="G3397" s="3" t="s">
        <v>14982</v>
      </c>
      <c r="H3397" s="176">
        <f>E3397/6800</f>
        <v>2</v>
      </c>
    </row>
    <row r="3398" spans="1:8">
      <c r="A3398" s="62">
        <v>3396</v>
      </c>
      <c r="B3398" s="63" t="s">
        <v>15009</v>
      </c>
      <c r="C3398" s="33" t="str">
        <f t="shared" si="106"/>
        <v>Yes</v>
      </c>
      <c r="D3398" s="30">
        <f t="shared" si="107"/>
        <v>2.63</v>
      </c>
      <c r="E3398" s="438">
        <v>7240</v>
      </c>
      <c r="F3398" s="62" t="s">
        <v>11763</v>
      </c>
      <c r="G3398" s="3" t="s">
        <v>14982</v>
      </c>
      <c r="H3398" s="207">
        <v>1.0647773279352226</v>
      </c>
    </row>
    <row r="3399" spans="1:8">
      <c r="A3399" s="62">
        <v>3397</v>
      </c>
      <c r="B3399" s="63" t="s">
        <v>15010</v>
      </c>
      <c r="C3399" s="33" t="str">
        <f t="shared" si="106"/>
        <v>Yes</v>
      </c>
      <c r="D3399" s="30">
        <f t="shared" si="107"/>
        <v>1.66</v>
      </c>
      <c r="E3399" s="438">
        <v>4570</v>
      </c>
      <c r="F3399" s="62" t="s">
        <v>11763</v>
      </c>
      <c r="G3399" s="3" t="s">
        <v>14982</v>
      </c>
      <c r="H3399" s="207">
        <v>0.67206477732793513</v>
      </c>
    </row>
    <row r="3400" spans="1:8">
      <c r="A3400" s="62">
        <v>3398</v>
      </c>
      <c r="B3400" s="63" t="s">
        <v>15011</v>
      </c>
      <c r="C3400" s="33" t="str">
        <f t="shared" si="106"/>
        <v>Yes</v>
      </c>
      <c r="D3400" s="30">
        <f t="shared" si="107"/>
        <v>4.3100000000000005</v>
      </c>
      <c r="E3400" s="438">
        <v>11866</v>
      </c>
      <c r="F3400" s="62" t="s">
        <v>11763</v>
      </c>
      <c r="G3400" s="3" t="s">
        <v>14982</v>
      </c>
      <c r="H3400" s="207">
        <v>1.7449392712550609</v>
      </c>
    </row>
    <row r="3401" spans="1:8">
      <c r="A3401" s="62">
        <v>3399</v>
      </c>
      <c r="B3401" s="63" t="s">
        <v>15012</v>
      </c>
      <c r="C3401" s="33" t="str">
        <f t="shared" si="106"/>
        <v>Yes</v>
      </c>
      <c r="D3401" s="30">
        <f t="shared" si="107"/>
        <v>1.75</v>
      </c>
      <c r="E3401" s="438">
        <v>4818</v>
      </c>
      <c r="F3401" s="62" t="s">
        <v>11763</v>
      </c>
      <c r="G3401" s="3" t="s">
        <v>14982</v>
      </c>
      <c r="H3401" s="207">
        <v>0.70850202429149789</v>
      </c>
    </row>
    <row r="3402" spans="1:8">
      <c r="A3402" s="62">
        <v>3400</v>
      </c>
      <c r="B3402" s="63" t="s">
        <v>15013</v>
      </c>
      <c r="C3402" s="33" t="str">
        <f t="shared" si="106"/>
        <v>Yes</v>
      </c>
      <c r="D3402" s="30">
        <f t="shared" si="107"/>
        <v>3.7600000000000002</v>
      </c>
      <c r="E3402" s="438">
        <v>10351</v>
      </c>
      <c r="F3402" s="62" t="s">
        <v>11763</v>
      </c>
      <c r="G3402" s="3" t="s">
        <v>14982</v>
      </c>
      <c r="H3402" s="207">
        <v>1.5222672064777327</v>
      </c>
    </row>
    <row r="3403" spans="1:8">
      <c r="A3403" s="62">
        <v>3401</v>
      </c>
      <c r="B3403" s="63" t="s">
        <v>15014</v>
      </c>
      <c r="C3403" s="33" t="str">
        <f t="shared" si="106"/>
        <v>Yes</v>
      </c>
      <c r="D3403" s="30">
        <f t="shared" si="107"/>
        <v>4.53</v>
      </c>
      <c r="E3403" s="438">
        <v>12471</v>
      </c>
      <c r="F3403" s="62" t="s">
        <v>11763</v>
      </c>
      <c r="G3403" s="3" t="s">
        <v>14982</v>
      </c>
      <c r="H3403" s="207">
        <v>1.8340080971659918</v>
      </c>
    </row>
    <row r="3404" spans="1:8">
      <c r="A3404" s="62">
        <v>3402</v>
      </c>
      <c r="B3404" s="63" t="s">
        <v>15015</v>
      </c>
      <c r="C3404" s="33" t="str">
        <f t="shared" si="106"/>
        <v>Yes</v>
      </c>
      <c r="D3404" s="30">
        <f t="shared" si="107"/>
        <v>2.16</v>
      </c>
      <c r="E3404" s="438">
        <v>5947</v>
      </c>
      <c r="F3404" s="62" t="s">
        <v>11763</v>
      </c>
      <c r="G3404" s="3" t="s">
        <v>14982</v>
      </c>
      <c r="H3404" s="207">
        <v>0.87449392712550611</v>
      </c>
    </row>
    <row r="3405" spans="1:8">
      <c r="A3405" s="62">
        <v>3403</v>
      </c>
      <c r="B3405" s="63" t="s">
        <v>15016</v>
      </c>
      <c r="C3405" s="33" t="str">
        <f t="shared" si="106"/>
        <v>No</v>
      </c>
      <c r="D3405" s="30">
        <f t="shared" si="107"/>
        <v>4.9399999999999995</v>
      </c>
      <c r="E3405" s="438">
        <v>13600</v>
      </c>
      <c r="F3405" s="62" t="s">
        <v>11763</v>
      </c>
      <c r="G3405" s="3" t="s">
        <v>14982</v>
      </c>
      <c r="H3405" s="207">
        <v>1.9999999999999996</v>
      </c>
    </row>
    <row r="3406" spans="1:8">
      <c r="A3406" s="62">
        <v>3404</v>
      </c>
      <c r="B3406" s="63" t="s">
        <v>15017</v>
      </c>
      <c r="C3406" s="33" t="str">
        <f t="shared" si="106"/>
        <v>Yes</v>
      </c>
      <c r="D3406" s="30">
        <f t="shared" si="107"/>
        <v>2.29</v>
      </c>
      <c r="E3406" s="438">
        <v>6304</v>
      </c>
      <c r="F3406" s="62" t="s">
        <v>11763</v>
      </c>
      <c r="G3406" s="3" t="s">
        <v>14982</v>
      </c>
      <c r="H3406" s="207">
        <v>0.92712550607287447</v>
      </c>
    </row>
    <row r="3407" spans="1:8">
      <c r="A3407" s="62">
        <v>3405</v>
      </c>
      <c r="B3407" s="63" t="s">
        <v>15018</v>
      </c>
      <c r="C3407" s="33" t="str">
        <f t="shared" si="106"/>
        <v>Yes</v>
      </c>
      <c r="D3407" s="30">
        <f t="shared" si="107"/>
        <v>3.4100000000000006</v>
      </c>
      <c r="E3407" s="438">
        <v>9388</v>
      </c>
      <c r="F3407" s="62" t="s">
        <v>11763</v>
      </c>
      <c r="G3407" s="3" t="s">
        <v>14982</v>
      </c>
      <c r="H3407" s="207">
        <v>1.3805668016194332</v>
      </c>
    </row>
    <row r="3408" spans="1:8" ht="30">
      <c r="A3408" s="62">
        <v>3406</v>
      </c>
      <c r="B3408" s="63" t="s">
        <v>14708</v>
      </c>
      <c r="C3408" s="33" t="str">
        <f t="shared" si="106"/>
        <v>Yes</v>
      </c>
      <c r="D3408" s="30">
        <f t="shared" si="107"/>
        <v>0.94</v>
      </c>
      <c r="E3408" s="438">
        <v>2588</v>
      </c>
      <c r="F3408" s="62" t="s">
        <v>11763</v>
      </c>
      <c r="G3408" s="3" t="s">
        <v>14982</v>
      </c>
      <c r="H3408" s="207">
        <v>0.38056680161943313</v>
      </c>
    </row>
    <row r="3409" spans="1:8" ht="30">
      <c r="A3409" s="62">
        <v>3407</v>
      </c>
      <c r="B3409" s="63" t="s">
        <v>15019</v>
      </c>
      <c r="C3409" s="33" t="str">
        <f t="shared" si="106"/>
        <v>Yes</v>
      </c>
      <c r="D3409" s="30">
        <f t="shared" si="107"/>
        <v>2.0499999999999998</v>
      </c>
      <c r="E3409" s="438">
        <v>5644</v>
      </c>
      <c r="F3409" s="62" t="s">
        <v>11763</v>
      </c>
      <c r="G3409" s="3" t="s">
        <v>14982</v>
      </c>
      <c r="H3409" s="207">
        <v>0.82995951417004032</v>
      </c>
    </row>
    <row r="3410" spans="1:8">
      <c r="A3410" s="62">
        <v>3408</v>
      </c>
      <c r="B3410" s="63" t="s">
        <v>15020</v>
      </c>
      <c r="C3410" s="33" t="str">
        <f t="shared" si="106"/>
        <v>Yes</v>
      </c>
      <c r="D3410" s="30">
        <f t="shared" si="107"/>
        <v>0.31000000000000005</v>
      </c>
      <c r="E3410" s="438">
        <v>1000</v>
      </c>
      <c r="F3410" s="62" t="s">
        <v>11763</v>
      </c>
      <c r="G3410" s="3" t="s">
        <v>14982</v>
      </c>
      <c r="H3410" s="207">
        <v>0.12550607287449395</v>
      </c>
    </row>
    <row r="3411" spans="1:8" ht="30">
      <c r="A3411" s="62">
        <v>3409</v>
      </c>
      <c r="B3411" s="63" t="s">
        <v>15021</v>
      </c>
      <c r="C3411" s="33" t="str">
        <f t="shared" si="106"/>
        <v>Yes</v>
      </c>
      <c r="D3411" s="30">
        <f t="shared" si="107"/>
        <v>1.6600000000000001</v>
      </c>
      <c r="E3411" s="438">
        <v>4570</v>
      </c>
      <c r="F3411" s="62" t="s">
        <v>11763</v>
      </c>
      <c r="G3411" s="3" t="s">
        <v>14982</v>
      </c>
      <c r="H3411" s="207">
        <v>0.67206477732793524</v>
      </c>
    </row>
    <row r="3412" spans="1:8">
      <c r="A3412" s="62">
        <v>3410</v>
      </c>
      <c r="B3412" s="63" t="s">
        <v>15022</v>
      </c>
      <c r="C3412" s="33" t="str">
        <f t="shared" si="106"/>
        <v>Yes</v>
      </c>
      <c r="D3412" s="30">
        <f t="shared" si="107"/>
        <v>2.2000000000000002</v>
      </c>
      <c r="E3412" s="438">
        <v>6057</v>
      </c>
      <c r="F3412" s="62" t="s">
        <v>11763</v>
      </c>
      <c r="G3412" s="3" t="s">
        <v>14982</v>
      </c>
      <c r="H3412" s="207">
        <v>0.89068825910931171</v>
      </c>
    </row>
    <row r="3413" spans="1:8">
      <c r="A3413" s="62">
        <v>3411</v>
      </c>
      <c r="B3413" s="63" t="s">
        <v>15023</v>
      </c>
      <c r="C3413" s="33" t="str">
        <f t="shared" si="106"/>
        <v>Yes</v>
      </c>
      <c r="D3413" s="30">
        <f t="shared" si="107"/>
        <v>2.8899999999999997</v>
      </c>
      <c r="E3413" s="438">
        <v>7956</v>
      </c>
      <c r="F3413" s="62" t="s">
        <v>11763</v>
      </c>
      <c r="G3413" s="3" t="s">
        <v>14982</v>
      </c>
      <c r="H3413" s="207">
        <v>1.1700404858299593</v>
      </c>
    </row>
    <row r="3414" spans="1:8" ht="30">
      <c r="A3414" s="62">
        <v>3412</v>
      </c>
      <c r="B3414" s="63" t="s">
        <v>15024</v>
      </c>
      <c r="C3414" s="33" t="str">
        <f t="shared" si="106"/>
        <v>Yes</v>
      </c>
      <c r="D3414" s="30">
        <f t="shared" si="107"/>
        <v>2.75</v>
      </c>
      <c r="E3414" s="438">
        <v>7571</v>
      </c>
      <c r="F3414" s="62" t="s">
        <v>11763</v>
      </c>
      <c r="G3414" s="3" t="s">
        <v>14982</v>
      </c>
      <c r="H3414" s="207">
        <v>1.1133603238866396</v>
      </c>
    </row>
    <row r="3415" spans="1:8">
      <c r="A3415" s="62">
        <v>3413</v>
      </c>
      <c r="B3415" s="63" t="s">
        <v>15025</v>
      </c>
      <c r="C3415" s="33" t="str">
        <f t="shared" si="106"/>
        <v>Yes</v>
      </c>
      <c r="D3415" s="30">
        <f t="shared" si="107"/>
        <v>1.8699999999999999</v>
      </c>
      <c r="E3415" s="438">
        <v>5148</v>
      </c>
      <c r="F3415" s="62" t="s">
        <v>11763</v>
      </c>
      <c r="G3415" s="3" t="s">
        <v>14982</v>
      </c>
      <c r="H3415" s="207">
        <v>0.75708502024291491</v>
      </c>
    </row>
    <row r="3416" spans="1:8">
      <c r="A3416" s="62">
        <v>3414</v>
      </c>
      <c r="B3416" s="63" t="s">
        <v>15026</v>
      </c>
      <c r="C3416" s="33" t="str">
        <f t="shared" si="106"/>
        <v>Yes</v>
      </c>
      <c r="D3416" s="30">
        <f t="shared" si="107"/>
        <v>1.8</v>
      </c>
      <c r="E3416" s="438">
        <v>4955</v>
      </c>
      <c r="F3416" s="62" t="s">
        <v>11763</v>
      </c>
      <c r="G3416" s="3" t="s">
        <v>14982</v>
      </c>
      <c r="H3416" s="207">
        <v>0.72874493927125505</v>
      </c>
    </row>
    <row r="3417" spans="1:8">
      <c r="A3417" s="62">
        <v>3415</v>
      </c>
      <c r="B3417" s="63" t="s">
        <v>15027</v>
      </c>
      <c r="C3417" s="33" t="str">
        <f t="shared" si="106"/>
        <v>Yes</v>
      </c>
      <c r="D3417" s="30">
        <f t="shared" si="107"/>
        <v>0.37000000000000005</v>
      </c>
      <c r="E3417" s="438">
        <v>1019</v>
      </c>
      <c r="F3417" s="62" t="s">
        <v>11763</v>
      </c>
      <c r="G3417" s="3" t="s">
        <v>14982</v>
      </c>
      <c r="H3417" s="207">
        <v>0.14979757085020243</v>
      </c>
    </row>
    <row r="3418" spans="1:8">
      <c r="A3418" s="62">
        <v>3416</v>
      </c>
      <c r="B3418" s="63" t="s">
        <v>15028</v>
      </c>
      <c r="C3418" s="33" t="str">
        <f t="shared" si="106"/>
        <v>Yes</v>
      </c>
      <c r="D3418" s="30">
        <f t="shared" si="107"/>
        <v>2.02</v>
      </c>
      <c r="E3418" s="438">
        <v>5561</v>
      </c>
      <c r="F3418" s="62" t="s">
        <v>11763</v>
      </c>
      <c r="G3418" s="3" t="s">
        <v>14982</v>
      </c>
      <c r="H3418" s="207">
        <v>0.81781376518218618</v>
      </c>
    </row>
    <row r="3419" spans="1:8">
      <c r="A3419" s="62">
        <v>3417</v>
      </c>
      <c r="B3419" s="63" t="s">
        <v>15029</v>
      </c>
      <c r="C3419" s="33" t="str">
        <f t="shared" si="106"/>
        <v>Yes</v>
      </c>
      <c r="D3419" s="30">
        <f t="shared" si="107"/>
        <v>2.8</v>
      </c>
      <c r="E3419" s="438">
        <v>7709</v>
      </c>
      <c r="F3419" s="62" t="s">
        <v>11763</v>
      </c>
      <c r="G3419" s="3" t="s">
        <v>14982</v>
      </c>
      <c r="H3419" s="207">
        <v>1.1336032388663966</v>
      </c>
    </row>
    <row r="3420" spans="1:8">
      <c r="A3420" s="62">
        <v>3418</v>
      </c>
      <c r="B3420" s="63" t="s">
        <v>15030</v>
      </c>
      <c r="C3420" s="33" t="str">
        <f t="shared" si="106"/>
        <v>Yes</v>
      </c>
      <c r="D3420" s="30">
        <f t="shared" si="107"/>
        <v>1.75</v>
      </c>
      <c r="E3420" s="438">
        <v>4818</v>
      </c>
      <c r="F3420" s="62" t="s">
        <v>11763</v>
      </c>
      <c r="G3420" s="3" t="s">
        <v>14982</v>
      </c>
      <c r="H3420" s="207">
        <v>0.70850202429149789</v>
      </c>
    </row>
    <row r="3421" spans="1:8" ht="30">
      <c r="A3421" s="62">
        <v>3419</v>
      </c>
      <c r="B3421" s="63" t="s">
        <v>15031</v>
      </c>
      <c r="C3421" s="33" t="str">
        <f t="shared" si="106"/>
        <v>Yes</v>
      </c>
      <c r="D3421" s="30">
        <f t="shared" si="107"/>
        <v>2.02</v>
      </c>
      <c r="E3421" s="438">
        <v>5561</v>
      </c>
      <c r="F3421" s="62" t="s">
        <v>11763</v>
      </c>
      <c r="G3421" s="3" t="s">
        <v>14982</v>
      </c>
      <c r="H3421" s="207">
        <v>0.81781376518218618</v>
      </c>
    </row>
    <row r="3422" spans="1:8">
      <c r="A3422" s="62">
        <v>3420</v>
      </c>
      <c r="B3422" s="63" t="s">
        <v>15032</v>
      </c>
      <c r="C3422" s="33" t="str">
        <f t="shared" si="106"/>
        <v>No</v>
      </c>
      <c r="D3422" s="30">
        <f t="shared" si="107"/>
        <v>4.9400000000000004</v>
      </c>
      <c r="E3422" s="438">
        <v>13600</v>
      </c>
      <c r="F3422" s="62" t="s">
        <v>11763</v>
      </c>
      <c r="G3422" s="3" t="s">
        <v>14982</v>
      </c>
      <c r="H3422" s="207">
        <v>2</v>
      </c>
    </row>
    <row r="3423" spans="1:8">
      <c r="A3423" s="62">
        <v>3421</v>
      </c>
      <c r="B3423" s="63" t="s">
        <v>15033</v>
      </c>
      <c r="C3423" s="33" t="str">
        <f t="shared" si="106"/>
        <v>Yes</v>
      </c>
      <c r="D3423" s="30">
        <f t="shared" si="107"/>
        <v>4.37</v>
      </c>
      <c r="E3423" s="438">
        <v>12031</v>
      </c>
      <c r="F3423" s="62" t="s">
        <v>11763</v>
      </c>
      <c r="G3423" s="3" t="s">
        <v>14982</v>
      </c>
      <c r="H3423" s="207">
        <v>1.7692307692307692</v>
      </c>
    </row>
    <row r="3424" spans="1:8">
      <c r="A3424" s="62">
        <v>3422</v>
      </c>
      <c r="B3424" s="63" t="s">
        <v>15034</v>
      </c>
      <c r="C3424" s="33" t="str">
        <f t="shared" si="106"/>
        <v>No</v>
      </c>
      <c r="D3424" s="30">
        <f t="shared" si="107"/>
        <v>4.9400000000000004</v>
      </c>
      <c r="E3424" s="438">
        <v>13600</v>
      </c>
      <c r="F3424" s="62" t="s">
        <v>11763</v>
      </c>
      <c r="G3424" s="3" t="s">
        <v>14982</v>
      </c>
      <c r="H3424" s="207">
        <v>2</v>
      </c>
    </row>
    <row r="3425" spans="1:8">
      <c r="A3425" s="62">
        <v>3423</v>
      </c>
      <c r="B3425" s="63" t="s">
        <v>15035</v>
      </c>
      <c r="C3425" s="33" t="str">
        <f t="shared" si="106"/>
        <v>No</v>
      </c>
      <c r="D3425" s="30">
        <f t="shared" si="107"/>
        <v>4.9400000000000004</v>
      </c>
      <c r="E3425" s="438">
        <v>13600</v>
      </c>
      <c r="F3425" s="62" t="s">
        <v>11763</v>
      </c>
      <c r="G3425" s="3" t="s">
        <v>14982</v>
      </c>
      <c r="H3425" s="207">
        <v>2</v>
      </c>
    </row>
    <row r="3426" spans="1:8" ht="30">
      <c r="A3426" s="62">
        <v>3424</v>
      </c>
      <c r="B3426" s="63" t="s">
        <v>15036</v>
      </c>
      <c r="C3426" s="33" t="str">
        <f t="shared" si="106"/>
        <v>Yes</v>
      </c>
      <c r="D3426" s="30">
        <f t="shared" si="107"/>
        <v>2.21</v>
      </c>
      <c r="E3426" s="438">
        <v>6084</v>
      </c>
      <c r="F3426" s="62" t="s">
        <v>11763</v>
      </c>
      <c r="G3426" s="3" t="s">
        <v>14982</v>
      </c>
      <c r="H3426" s="207">
        <v>0.89473684210526305</v>
      </c>
    </row>
    <row r="3427" spans="1:8" ht="30">
      <c r="A3427" s="62">
        <v>3425</v>
      </c>
      <c r="B3427" s="63" t="s">
        <v>15037</v>
      </c>
      <c r="C3427" s="33" t="str">
        <f t="shared" si="106"/>
        <v>Yes</v>
      </c>
      <c r="D3427" s="30">
        <f t="shared" si="107"/>
        <v>2.54</v>
      </c>
      <c r="E3427" s="438">
        <v>6993</v>
      </c>
      <c r="F3427" s="62" t="s">
        <v>11826</v>
      </c>
      <c r="G3427" s="3" t="s">
        <v>14982</v>
      </c>
      <c r="H3427" s="207">
        <v>1.0283400809716599</v>
      </c>
    </row>
    <row r="3428" spans="1:8">
      <c r="A3428" s="62">
        <v>3426</v>
      </c>
      <c r="B3428" s="63" t="s">
        <v>15038</v>
      </c>
      <c r="C3428" s="33" t="str">
        <f t="shared" si="106"/>
        <v>Yes</v>
      </c>
      <c r="D3428" s="30">
        <f t="shared" si="107"/>
        <v>3.4699999999999998</v>
      </c>
      <c r="E3428" s="438">
        <v>9553</v>
      </c>
      <c r="F3428" s="62" t="s">
        <v>11763</v>
      </c>
      <c r="G3428" s="3" t="s">
        <v>14982</v>
      </c>
      <c r="H3428" s="207">
        <v>1.4048582995951415</v>
      </c>
    </row>
    <row r="3429" spans="1:8">
      <c r="A3429" s="62">
        <v>3427</v>
      </c>
      <c r="B3429" s="63" t="s">
        <v>15039</v>
      </c>
      <c r="C3429" s="33" t="str">
        <f t="shared" si="106"/>
        <v>No</v>
      </c>
      <c r="D3429" s="30">
        <f t="shared" si="107"/>
        <v>4.9399999999999995</v>
      </c>
      <c r="E3429" s="438">
        <v>13600</v>
      </c>
      <c r="F3429" s="62" t="s">
        <v>11763</v>
      </c>
      <c r="G3429" s="3" t="s">
        <v>14982</v>
      </c>
      <c r="H3429" s="207">
        <v>1.9999999999999996</v>
      </c>
    </row>
    <row r="3430" spans="1:8">
      <c r="A3430" s="62">
        <v>3428</v>
      </c>
      <c r="B3430" s="63" t="s">
        <v>12808</v>
      </c>
      <c r="C3430" s="33" t="str">
        <f t="shared" si="106"/>
        <v>Yes</v>
      </c>
      <c r="D3430" s="30">
        <f t="shared" si="107"/>
        <v>2.9000000000000004</v>
      </c>
      <c r="E3430" s="438">
        <v>7984</v>
      </c>
      <c r="F3430" s="62" t="s">
        <v>11763</v>
      </c>
      <c r="G3430" s="3" t="s">
        <v>14982</v>
      </c>
      <c r="H3430" s="207">
        <v>1.1740890688259109</v>
      </c>
    </row>
    <row r="3431" spans="1:8">
      <c r="A3431" s="62">
        <v>3429</v>
      </c>
      <c r="B3431" s="63" t="s">
        <v>15040</v>
      </c>
      <c r="C3431" s="33" t="str">
        <f t="shared" si="106"/>
        <v>Yes</v>
      </c>
      <c r="D3431" s="30">
        <f t="shared" si="107"/>
        <v>1.4</v>
      </c>
      <c r="E3431" s="438">
        <v>3854</v>
      </c>
      <c r="F3431" s="62" t="s">
        <v>11763</v>
      </c>
      <c r="G3431" s="3" t="s">
        <v>14982</v>
      </c>
      <c r="H3431" s="207">
        <v>0.56680161943319829</v>
      </c>
    </row>
    <row r="3432" spans="1:8">
      <c r="A3432" s="62">
        <v>3430</v>
      </c>
      <c r="B3432" s="63" t="s">
        <v>15041</v>
      </c>
      <c r="C3432" s="33" t="str">
        <f t="shared" si="106"/>
        <v>No</v>
      </c>
      <c r="D3432" s="30">
        <f t="shared" si="107"/>
        <v>4.9400000000000004</v>
      </c>
      <c r="E3432" s="438">
        <v>13600</v>
      </c>
      <c r="F3432" s="62" t="s">
        <v>11763</v>
      </c>
      <c r="G3432" s="3" t="s">
        <v>14982</v>
      </c>
      <c r="H3432" s="207">
        <v>2</v>
      </c>
    </row>
    <row r="3433" spans="1:8">
      <c r="A3433" s="62">
        <v>3431</v>
      </c>
      <c r="B3433" s="63" t="s">
        <v>15042</v>
      </c>
      <c r="C3433" s="33" t="str">
        <f t="shared" si="106"/>
        <v>Yes</v>
      </c>
      <c r="D3433" s="30">
        <f t="shared" si="107"/>
        <v>1.27</v>
      </c>
      <c r="E3433" s="438">
        <v>3496</v>
      </c>
      <c r="F3433" s="62" t="s">
        <v>11763</v>
      </c>
      <c r="G3433" s="3" t="s">
        <v>14982</v>
      </c>
      <c r="H3433" s="207">
        <v>0.51417004048582993</v>
      </c>
    </row>
    <row r="3434" spans="1:8">
      <c r="A3434" s="62">
        <v>3432</v>
      </c>
      <c r="B3434" s="63" t="s">
        <v>15043</v>
      </c>
      <c r="C3434" s="33" t="str">
        <f t="shared" si="106"/>
        <v>No</v>
      </c>
      <c r="D3434" s="30">
        <f t="shared" si="107"/>
        <v>4.9399999999999995</v>
      </c>
      <c r="E3434" s="438">
        <v>13600</v>
      </c>
      <c r="F3434" s="62" t="s">
        <v>11763</v>
      </c>
      <c r="G3434" s="3" t="s">
        <v>14982</v>
      </c>
      <c r="H3434" s="207">
        <v>1.9999999999999996</v>
      </c>
    </row>
    <row r="3435" spans="1:8">
      <c r="A3435" s="62">
        <v>3433</v>
      </c>
      <c r="B3435" s="63" t="s">
        <v>15044</v>
      </c>
      <c r="C3435" s="33" t="str">
        <f t="shared" si="106"/>
        <v>Yes</v>
      </c>
      <c r="D3435" s="30">
        <f t="shared" si="107"/>
        <v>1.75</v>
      </c>
      <c r="E3435" s="438">
        <v>4818</v>
      </c>
      <c r="F3435" s="62" t="s">
        <v>11763</v>
      </c>
      <c r="G3435" s="3" t="s">
        <v>14982</v>
      </c>
      <c r="H3435" s="207">
        <v>0.70850202429149789</v>
      </c>
    </row>
    <row r="3436" spans="1:8">
      <c r="A3436" s="62">
        <v>3434</v>
      </c>
      <c r="B3436" s="63" t="s">
        <v>15045</v>
      </c>
      <c r="C3436" s="33" t="str">
        <f t="shared" si="106"/>
        <v>No</v>
      </c>
      <c r="D3436" s="30">
        <f t="shared" si="107"/>
        <v>4.9400000000000004</v>
      </c>
      <c r="E3436" s="438">
        <v>13600</v>
      </c>
      <c r="F3436" s="62" t="s">
        <v>11763</v>
      </c>
      <c r="G3436" s="3" t="s">
        <v>14982</v>
      </c>
      <c r="H3436" s="207">
        <v>2</v>
      </c>
    </row>
    <row r="3437" spans="1:8">
      <c r="A3437" s="62">
        <v>3435</v>
      </c>
      <c r="B3437" s="63" t="s">
        <v>15046</v>
      </c>
      <c r="C3437" s="33" t="str">
        <f t="shared" si="106"/>
        <v>Yes</v>
      </c>
      <c r="D3437" s="30">
        <f t="shared" si="107"/>
        <v>4.6500000000000004</v>
      </c>
      <c r="E3437" s="438">
        <v>12802</v>
      </c>
      <c r="F3437" s="62" t="s">
        <v>11763</v>
      </c>
      <c r="G3437" s="3" t="s">
        <v>14982</v>
      </c>
      <c r="H3437" s="207">
        <v>1.8825910931174088</v>
      </c>
    </row>
    <row r="3438" spans="1:8">
      <c r="A3438" s="62">
        <v>3436</v>
      </c>
      <c r="B3438" s="63" t="s">
        <v>15047</v>
      </c>
      <c r="C3438" s="33" t="str">
        <f t="shared" si="106"/>
        <v>Yes</v>
      </c>
      <c r="D3438" s="30">
        <f t="shared" si="107"/>
        <v>2.17</v>
      </c>
      <c r="E3438" s="438">
        <v>5974</v>
      </c>
      <c r="F3438" s="62" t="s">
        <v>11763</v>
      </c>
      <c r="G3438" s="3" t="s">
        <v>14982</v>
      </c>
      <c r="H3438" s="207">
        <v>0.87854251012145734</v>
      </c>
    </row>
    <row r="3439" spans="1:8">
      <c r="A3439" s="62">
        <v>3437</v>
      </c>
      <c r="B3439" s="63" t="s">
        <v>12810</v>
      </c>
      <c r="C3439" s="33" t="str">
        <f t="shared" si="106"/>
        <v>No</v>
      </c>
      <c r="D3439" s="30">
        <f t="shared" si="107"/>
        <v>4.9399999999999995</v>
      </c>
      <c r="E3439" s="438">
        <v>13600</v>
      </c>
      <c r="F3439" s="62" t="s">
        <v>11763</v>
      </c>
      <c r="G3439" s="3" t="s">
        <v>14982</v>
      </c>
      <c r="H3439" s="207">
        <v>1.9999999999999996</v>
      </c>
    </row>
    <row r="3440" spans="1:8">
      <c r="A3440" s="62">
        <v>3438</v>
      </c>
      <c r="B3440" s="63" t="s">
        <v>15048</v>
      </c>
      <c r="C3440" s="33" t="str">
        <f t="shared" si="106"/>
        <v>Yes</v>
      </c>
      <c r="D3440" s="30">
        <f t="shared" si="107"/>
        <v>0.25</v>
      </c>
      <c r="E3440" s="438">
        <v>1000</v>
      </c>
      <c r="F3440" s="62" t="s">
        <v>11763</v>
      </c>
      <c r="G3440" s="3" t="s">
        <v>14982</v>
      </c>
      <c r="H3440" s="207">
        <v>0.10121457489878542</v>
      </c>
    </row>
    <row r="3441" spans="1:8">
      <c r="A3441" s="62">
        <v>3439</v>
      </c>
      <c r="B3441" s="13" t="s">
        <v>15049</v>
      </c>
      <c r="C3441" s="33" t="str">
        <f t="shared" si="106"/>
        <v>No</v>
      </c>
      <c r="D3441" s="30">
        <f t="shared" si="107"/>
        <v>4.9400000000000004</v>
      </c>
      <c r="E3441" s="167">
        <v>13600</v>
      </c>
      <c r="F3441" s="62" t="s">
        <v>11763</v>
      </c>
      <c r="G3441" s="3" t="s">
        <v>14982</v>
      </c>
      <c r="H3441" s="208">
        <v>2</v>
      </c>
    </row>
    <row r="3442" spans="1:8" ht="30">
      <c r="A3442" s="62">
        <v>3440</v>
      </c>
      <c r="B3442" s="63" t="s">
        <v>15050</v>
      </c>
      <c r="C3442" s="33" t="str">
        <f t="shared" si="106"/>
        <v>Yes</v>
      </c>
      <c r="D3442" s="30">
        <f t="shared" si="107"/>
        <v>2.87</v>
      </c>
      <c r="E3442" s="438">
        <v>7901</v>
      </c>
      <c r="F3442" s="62" t="s">
        <v>11763</v>
      </c>
      <c r="G3442" s="3" t="s">
        <v>14982</v>
      </c>
      <c r="H3442" s="207">
        <v>1.1619433198380567</v>
      </c>
    </row>
    <row r="3443" spans="1:8">
      <c r="A3443" s="62">
        <v>3441</v>
      </c>
      <c r="B3443" s="63" t="s">
        <v>12811</v>
      </c>
      <c r="C3443" s="33" t="str">
        <f t="shared" si="106"/>
        <v>Yes</v>
      </c>
      <c r="D3443" s="30">
        <f t="shared" si="107"/>
        <v>3.56</v>
      </c>
      <c r="E3443" s="438">
        <v>9801</v>
      </c>
      <c r="F3443" s="62" t="s">
        <v>11763</v>
      </c>
      <c r="G3443" s="3" t="s">
        <v>14982</v>
      </c>
      <c r="H3443" s="207">
        <v>1.4412955465587043</v>
      </c>
    </row>
    <row r="3444" spans="1:8">
      <c r="A3444" s="62">
        <v>3442</v>
      </c>
      <c r="B3444" s="63" t="s">
        <v>15051</v>
      </c>
      <c r="C3444" s="33" t="str">
        <f t="shared" si="106"/>
        <v>Yes</v>
      </c>
      <c r="D3444" s="30">
        <f t="shared" si="107"/>
        <v>0.85</v>
      </c>
      <c r="E3444" s="438">
        <v>2340</v>
      </c>
      <c r="F3444" s="62" t="s">
        <v>11763</v>
      </c>
      <c r="G3444" s="3" t="s">
        <v>14982</v>
      </c>
      <c r="H3444" s="207">
        <v>0.34412955465587042</v>
      </c>
    </row>
    <row r="3445" spans="1:8" ht="30">
      <c r="A3445" s="62">
        <v>3443</v>
      </c>
      <c r="B3445" s="63" t="s">
        <v>15052</v>
      </c>
      <c r="C3445" s="33" t="str">
        <f t="shared" si="106"/>
        <v>Yes</v>
      </c>
      <c r="D3445" s="30">
        <f t="shared" si="107"/>
        <v>1.1200000000000001</v>
      </c>
      <c r="E3445" s="438">
        <v>3083</v>
      </c>
      <c r="F3445" s="62" t="s">
        <v>11763</v>
      </c>
      <c r="G3445" s="3" t="s">
        <v>14982</v>
      </c>
      <c r="H3445" s="207">
        <v>0.45344129554655871</v>
      </c>
    </row>
    <row r="3446" spans="1:8">
      <c r="A3446" s="62">
        <v>3444</v>
      </c>
      <c r="B3446" s="63" t="s">
        <v>15053</v>
      </c>
      <c r="C3446" s="33" t="str">
        <f t="shared" si="106"/>
        <v>Yes</v>
      </c>
      <c r="D3446" s="30">
        <f t="shared" si="107"/>
        <v>4.83</v>
      </c>
      <c r="E3446" s="438">
        <v>13297</v>
      </c>
      <c r="F3446" s="62" t="s">
        <v>11763</v>
      </c>
      <c r="G3446" s="3" t="s">
        <v>14982</v>
      </c>
      <c r="H3446" s="207">
        <v>1.9554655870445343</v>
      </c>
    </row>
    <row r="3447" spans="1:8">
      <c r="A3447" s="62">
        <v>3445</v>
      </c>
      <c r="B3447" s="63" t="s">
        <v>15054</v>
      </c>
      <c r="C3447" s="33" t="str">
        <f t="shared" si="106"/>
        <v>Yes</v>
      </c>
      <c r="D3447" s="30">
        <f t="shared" si="107"/>
        <v>0.99</v>
      </c>
      <c r="E3447" s="438">
        <v>2726</v>
      </c>
      <c r="F3447" s="62" t="s">
        <v>11763</v>
      </c>
      <c r="G3447" s="3" t="s">
        <v>14982</v>
      </c>
      <c r="H3447" s="207">
        <v>0.40080971659919024</v>
      </c>
    </row>
    <row r="3448" spans="1:8">
      <c r="A3448" s="62">
        <v>3446</v>
      </c>
      <c r="B3448" s="63" t="s">
        <v>15055</v>
      </c>
      <c r="C3448" s="33" t="str">
        <f t="shared" si="106"/>
        <v>Yes</v>
      </c>
      <c r="D3448" s="30">
        <f t="shared" si="107"/>
        <v>4.42</v>
      </c>
      <c r="E3448" s="438">
        <v>12168</v>
      </c>
      <c r="F3448" s="62" t="s">
        <v>11763</v>
      </c>
      <c r="G3448" s="3" t="s">
        <v>14982</v>
      </c>
      <c r="H3448" s="207">
        <v>1.7894736842105261</v>
      </c>
    </row>
    <row r="3449" spans="1:8">
      <c r="A3449" s="62">
        <v>3447</v>
      </c>
      <c r="B3449" s="63" t="s">
        <v>15056</v>
      </c>
      <c r="C3449" s="33" t="str">
        <f t="shared" si="106"/>
        <v>Yes</v>
      </c>
      <c r="D3449" s="30">
        <f t="shared" si="107"/>
        <v>2.2999999999999998</v>
      </c>
      <c r="E3449" s="438">
        <v>6332</v>
      </c>
      <c r="F3449" s="62" t="s">
        <v>11763</v>
      </c>
      <c r="G3449" s="3" t="s">
        <v>14982</v>
      </c>
      <c r="H3449" s="207">
        <v>0.93117408906882582</v>
      </c>
    </row>
    <row r="3450" spans="1:8" ht="30">
      <c r="A3450" s="62">
        <v>3448</v>
      </c>
      <c r="B3450" s="63" t="s">
        <v>15057</v>
      </c>
      <c r="C3450" s="33" t="str">
        <f t="shared" si="106"/>
        <v>Yes</v>
      </c>
      <c r="D3450" s="30">
        <f t="shared" si="107"/>
        <v>1.54</v>
      </c>
      <c r="E3450" s="438">
        <v>4240</v>
      </c>
      <c r="F3450" s="62" t="s">
        <v>11763</v>
      </c>
      <c r="G3450" s="3" t="s">
        <v>14982</v>
      </c>
      <c r="H3450" s="207">
        <v>0.62348178137651822</v>
      </c>
    </row>
    <row r="3451" spans="1:8">
      <c r="A3451" s="62">
        <v>3449</v>
      </c>
      <c r="B3451" s="209" t="s">
        <v>15058</v>
      </c>
      <c r="C3451" s="33" t="str">
        <f t="shared" si="106"/>
        <v>Yes</v>
      </c>
      <c r="D3451" s="30">
        <f t="shared" si="107"/>
        <v>0.6</v>
      </c>
      <c r="E3451" s="438">
        <v>1652</v>
      </c>
      <c r="F3451" s="62" t="s">
        <v>11763</v>
      </c>
      <c r="G3451" s="3" t="s">
        <v>14982</v>
      </c>
      <c r="H3451" s="207">
        <v>0.24291497975708498</v>
      </c>
    </row>
    <row r="3452" spans="1:8" ht="30">
      <c r="A3452" s="62">
        <v>3450</v>
      </c>
      <c r="B3452" s="63" t="s">
        <v>15059</v>
      </c>
      <c r="C3452" s="33" t="str">
        <f t="shared" si="106"/>
        <v>Yes</v>
      </c>
      <c r="D3452" s="30">
        <f t="shared" si="107"/>
        <v>4.55</v>
      </c>
      <c r="E3452" s="438">
        <v>12526</v>
      </c>
      <c r="F3452" s="62" t="s">
        <v>11763</v>
      </c>
      <c r="G3452" s="3" t="s">
        <v>14982</v>
      </c>
      <c r="H3452" s="207">
        <v>1.8421052631578945</v>
      </c>
    </row>
    <row r="3453" spans="1:8" ht="30">
      <c r="A3453" s="62">
        <v>3451</v>
      </c>
      <c r="B3453" s="63" t="s">
        <v>15060</v>
      </c>
      <c r="C3453" s="33" t="str">
        <f t="shared" si="106"/>
        <v>Yes</v>
      </c>
      <c r="D3453" s="30">
        <f t="shared" si="107"/>
        <v>2.4699999999999998</v>
      </c>
      <c r="E3453" s="438">
        <v>6800</v>
      </c>
      <c r="F3453" s="62" t="s">
        <v>11763</v>
      </c>
      <c r="G3453" s="3" t="s">
        <v>14982</v>
      </c>
      <c r="H3453" s="207">
        <v>0.99999999999999978</v>
      </c>
    </row>
    <row r="3454" spans="1:8">
      <c r="A3454" s="62">
        <v>3452</v>
      </c>
      <c r="B3454" s="63" t="s">
        <v>15061</v>
      </c>
      <c r="C3454" s="33" t="str">
        <f t="shared" si="106"/>
        <v>Yes</v>
      </c>
      <c r="D3454" s="30">
        <f t="shared" si="107"/>
        <v>2.35</v>
      </c>
      <c r="E3454" s="438">
        <v>6470</v>
      </c>
      <c r="F3454" s="62" t="s">
        <v>11763</v>
      </c>
      <c r="G3454" s="3" t="s">
        <v>14982</v>
      </c>
      <c r="H3454" s="207">
        <v>0.95141700404858298</v>
      </c>
    </row>
    <row r="3455" spans="1:8" ht="30">
      <c r="A3455" s="62">
        <v>3453</v>
      </c>
      <c r="B3455" s="63" t="s">
        <v>15062</v>
      </c>
      <c r="C3455" s="33" t="str">
        <f t="shared" si="106"/>
        <v>Yes</v>
      </c>
      <c r="D3455" s="30">
        <f t="shared" si="107"/>
        <v>2.41</v>
      </c>
      <c r="E3455" s="438">
        <v>6635</v>
      </c>
      <c r="F3455" s="62" t="s">
        <v>11763</v>
      </c>
      <c r="G3455" s="3" t="s">
        <v>14982</v>
      </c>
      <c r="H3455" s="207">
        <v>0.97570850202429149</v>
      </c>
    </row>
    <row r="3456" spans="1:8" ht="30">
      <c r="A3456" s="62">
        <v>3454</v>
      </c>
      <c r="B3456" s="63" t="s">
        <v>15062</v>
      </c>
      <c r="C3456" s="33" t="str">
        <f t="shared" si="106"/>
        <v>Yes</v>
      </c>
      <c r="D3456" s="30">
        <f t="shared" si="107"/>
        <v>3.2300000000000004</v>
      </c>
      <c r="E3456" s="438">
        <v>8892</v>
      </c>
      <c r="F3456" s="62" t="s">
        <v>11763</v>
      </c>
      <c r="G3456" s="3" t="s">
        <v>14982</v>
      </c>
      <c r="H3456" s="207">
        <v>1.3076923076923077</v>
      </c>
    </row>
    <row r="3457" spans="1:8" ht="30">
      <c r="A3457" s="62">
        <v>3455</v>
      </c>
      <c r="B3457" s="63" t="s">
        <v>15063</v>
      </c>
      <c r="C3457" s="33" t="str">
        <f t="shared" si="106"/>
        <v>No</v>
      </c>
      <c r="D3457" s="30">
        <f t="shared" si="107"/>
        <v>4.9399999999999995</v>
      </c>
      <c r="E3457" s="438">
        <v>13600</v>
      </c>
      <c r="F3457" s="62" t="s">
        <v>11763</v>
      </c>
      <c r="G3457" s="3" t="s">
        <v>14982</v>
      </c>
      <c r="H3457" s="207">
        <v>1.9999999999999996</v>
      </c>
    </row>
    <row r="3458" spans="1:8" ht="30">
      <c r="A3458" s="62">
        <v>3456</v>
      </c>
      <c r="B3458" s="63" t="s">
        <v>15064</v>
      </c>
      <c r="C3458" s="33" t="str">
        <f t="shared" si="106"/>
        <v>Yes</v>
      </c>
      <c r="D3458" s="30">
        <f t="shared" si="107"/>
        <v>1.82</v>
      </c>
      <c r="E3458" s="438">
        <v>5011</v>
      </c>
      <c r="F3458" s="62" t="s">
        <v>11763</v>
      </c>
      <c r="G3458" s="3" t="s">
        <v>14982</v>
      </c>
      <c r="H3458" s="207">
        <v>0.73684210526315785</v>
      </c>
    </row>
    <row r="3459" spans="1:8">
      <c r="A3459" s="62">
        <v>3457</v>
      </c>
      <c r="B3459" s="63" t="s">
        <v>15065</v>
      </c>
      <c r="C3459" s="33" t="str">
        <f t="shared" ref="C3459:C3522" si="108">IF(H3459=2,"No","Yes")</f>
        <v>Yes</v>
      </c>
      <c r="D3459" s="30">
        <f t="shared" si="107"/>
        <v>2.91</v>
      </c>
      <c r="E3459" s="438">
        <v>8011</v>
      </c>
      <c r="F3459" s="62" t="s">
        <v>11763</v>
      </c>
      <c r="G3459" s="3" t="s">
        <v>14982</v>
      </c>
      <c r="H3459" s="207">
        <v>1.1781376518218623</v>
      </c>
    </row>
    <row r="3460" spans="1:8">
      <c r="A3460" s="62">
        <v>3458</v>
      </c>
      <c r="B3460" s="63" t="s">
        <v>15066</v>
      </c>
      <c r="C3460" s="33" t="str">
        <f t="shared" si="108"/>
        <v>Yes</v>
      </c>
      <c r="D3460" s="30">
        <f t="shared" ref="D3460:D3523" si="109">H3460*2.47</f>
        <v>1.02</v>
      </c>
      <c r="E3460" s="438">
        <v>2808</v>
      </c>
      <c r="F3460" s="62" t="s">
        <v>11763</v>
      </c>
      <c r="G3460" s="3" t="s">
        <v>14982</v>
      </c>
      <c r="H3460" s="207">
        <v>0.41295546558704449</v>
      </c>
    </row>
    <row r="3461" spans="1:8" ht="30">
      <c r="A3461" s="62">
        <v>3459</v>
      </c>
      <c r="B3461" s="63" t="s">
        <v>15067</v>
      </c>
      <c r="C3461" s="33" t="str">
        <f t="shared" si="108"/>
        <v>Yes</v>
      </c>
      <c r="D3461" s="30">
        <f t="shared" si="109"/>
        <v>4.49</v>
      </c>
      <c r="E3461" s="438">
        <v>12361</v>
      </c>
      <c r="F3461" s="62" t="s">
        <v>11763</v>
      </c>
      <c r="G3461" s="3" t="s">
        <v>14982</v>
      </c>
      <c r="H3461" s="207">
        <v>1.8178137651821862</v>
      </c>
    </row>
    <row r="3462" spans="1:8">
      <c r="A3462" s="62">
        <v>3460</v>
      </c>
      <c r="B3462" s="63" t="s">
        <v>15068</v>
      </c>
      <c r="C3462" s="33" t="str">
        <f t="shared" si="108"/>
        <v>No</v>
      </c>
      <c r="D3462" s="30">
        <f t="shared" si="109"/>
        <v>4.9399999999999995</v>
      </c>
      <c r="E3462" s="438">
        <v>13600</v>
      </c>
      <c r="F3462" s="62" t="s">
        <v>11763</v>
      </c>
      <c r="G3462" s="3" t="s">
        <v>14982</v>
      </c>
      <c r="H3462" s="207">
        <v>1.9999999999999996</v>
      </c>
    </row>
    <row r="3463" spans="1:8">
      <c r="A3463" s="62">
        <v>3461</v>
      </c>
      <c r="B3463" s="63" t="s">
        <v>15069</v>
      </c>
      <c r="C3463" s="33" t="str">
        <f t="shared" si="108"/>
        <v>Yes</v>
      </c>
      <c r="D3463" s="30">
        <f t="shared" si="109"/>
        <v>2.14</v>
      </c>
      <c r="E3463" s="438">
        <v>5891</v>
      </c>
      <c r="F3463" s="62" t="s">
        <v>11763</v>
      </c>
      <c r="G3463" s="3" t="s">
        <v>14982</v>
      </c>
      <c r="H3463" s="207">
        <v>0.8663967611336032</v>
      </c>
    </row>
    <row r="3464" spans="1:8">
      <c r="A3464" s="62">
        <v>3462</v>
      </c>
      <c r="B3464" s="63" t="s">
        <v>15070</v>
      </c>
      <c r="C3464" s="33" t="str">
        <f t="shared" si="108"/>
        <v>Yes</v>
      </c>
      <c r="D3464" s="30">
        <f t="shared" si="109"/>
        <v>4.34</v>
      </c>
      <c r="E3464" s="438">
        <v>11948</v>
      </c>
      <c r="F3464" s="62" t="s">
        <v>11763</v>
      </c>
      <c r="G3464" s="3" t="s">
        <v>14982</v>
      </c>
      <c r="H3464" s="207">
        <v>1.7570850202429147</v>
      </c>
    </row>
    <row r="3465" spans="1:8">
      <c r="A3465" s="62">
        <v>3463</v>
      </c>
      <c r="B3465" s="63" t="s">
        <v>15071</v>
      </c>
      <c r="C3465" s="33" t="str">
        <f t="shared" si="108"/>
        <v>Yes</v>
      </c>
      <c r="D3465" s="30">
        <f t="shared" si="109"/>
        <v>1.1599999999999999</v>
      </c>
      <c r="E3465" s="438">
        <v>3194</v>
      </c>
      <c r="F3465" s="62" t="s">
        <v>11763</v>
      </c>
      <c r="G3465" s="3" t="s">
        <v>14982</v>
      </c>
      <c r="H3465" s="207">
        <v>0.46963562753036431</v>
      </c>
    </row>
    <row r="3466" spans="1:8">
      <c r="A3466" s="62">
        <v>3464</v>
      </c>
      <c r="B3466" s="63" t="s">
        <v>15072</v>
      </c>
      <c r="C3466" s="33" t="str">
        <f t="shared" si="108"/>
        <v>Yes</v>
      </c>
      <c r="D3466" s="30">
        <f t="shared" si="109"/>
        <v>0.8</v>
      </c>
      <c r="E3466" s="438">
        <v>2202</v>
      </c>
      <c r="F3466" s="62" t="s">
        <v>11763</v>
      </c>
      <c r="G3466" s="3" t="s">
        <v>14982</v>
      </c>
      <c r="H3466" s="207">
        <v>0.32388663967611336</v>
      </c>
    </row>
    <row r="3467" spans="1:8">
      <c r="A3467" s="62">
        <v>3465</v>
      </c>
      <c r="B3467" s="63" t="s">
        <v>15073</v>
      </c>
      <c r="C3467" s="33" t="str">
        <f t="shared" si="108"/>
        <v>Yes</v>
      </c>
      <c r="D3467" s="30">
        <f t="shared" si="109"/>
        <v>3.73</v>
      </c>
      <c r="E3467" s="438">
        <v>10269</v>
      </c>
      <c r="F3467" s="62" t="s">
        <v>11763</v>
      </c>
      <c r="G3467" s="3" t="s">
        <v>14982</v>
      </c>
      <c r="H3467" s="207">
        <v>1.5101214574898785</v>
      </c>
    </row>
    <row r="3468" spans="1:8">
      <c r="A3468" s="62">
        <v>3466</v>
      </c>
      <c r="B3468" s="63" t="s">
        <v>15074</v>
      </c>
      <c r="C3468" s="33" t="str">
        <f t="shared" si="108"/>
        <v>Yes</v>
      </c>
      <c r="D3468" s="30">
        <f t="shared" si="109"/>
        <v>3.1599999999999997</v>
      </c>
      <c r="E3468" s="438">
        <v>8700</v>
      </c>
      <c r="F3468" s="62" t="s">
        <v>11763</v>
      </c>
      <c r="G3468" s="3" t="s">
        <v>14982</v>
      </c>
      <c r="H3468" s="207">
        <v>1.2793522267206476</v>
      </c>
    </row>
    <row r="3469" spans="1:8">
      <c r="A3469" s="62">
        <v>3467</v>
      </c>
      <c r="B3469" s="63" t="s">
        <v>15075</v>
      </c>
      <c r="C3469" s="33" t="str">
        <f t="shared" si="108"/>
        <v>Yes</v>
      </c>
      <c r="D3469" s="30">
        <f t="shared" si="109"/>
        <v>2.5</v>
      </c>
      <c r="E3469" s="438">
        <v>6883</v>
      </c>
      <c r="F3469" s="62" t="s">
        <v>11763</v>
      </c>
      <c r="G3469" s="3" t="s">
        <v>14982</v>
      </c>
      <c r="H3469" s="207">
        <v>1.0121457489878543</v>
      </c>
    </row>
    <row r="3470" spans="1:8">
      <c r="A3470" s="62">
        <v>3468</v>
      </c>
      <c r="B3470" s="63" t="s">
        <v>15076</v>
      </c>
      <c r="C3470" s="33" t="str">
        <f t="shared" si="108"/>
        <v>Yes</v>
      </c>
      <c r="D3470" s="30">
        <f t="shared" si="109"/>
        <v>2.46</v>
      </c>
      <c r="E3470" s="438">
        <v>6772</v>
      </c>
      <c r="F3470" s="62" t="s">
        <v>11763</v>
      </c>
      <c r="G3470" s="3" t="s">
        <v>14982</v>
      </c>
      <c r="H3470" s="207">
        <v>0.99595141700404854</v>
      </c>
    </row>
    <row r="3471" spans="1:8" ht="30">
      <c r="A3471" s="62">
        <v>3469</v>
      </c>
      <c r="B3471" s="63" t="s">
        <v>15077</v>
      </c>
      <c r="C3471" s="33" t="str">
        <f t="shared" si="108"/>
        <v>Yes</v>
      </c>
      <c r="D3471" s="30">
        <f t="shared" si="109"/>
        <v>1.81</v>
      </c>
      <c r="E3471" s="438">
        <v>4983</v>
      </c>
      <c r="F3471" s="62" t="s">
        <v>11763</v>
      </c>
      <c r="G3471" s="3" t="s">
        <v>14982</v>
      </c>
      <c r="H3471" s="207">
        <v>0.7327935222672064</v>
      </c>
    </row>
    <row r="3472" spans="1:8" ht="30">
      <c r="A3472" s="62">
        <v>3470</v>
      </c>
      <c r="B3472" s="63" t="s">
        <v>15077</v>
      </c>
      <c r="C3472" s="33" t="str">
        <f t="shared" si="108"/>
        <v>No</v>
      </c>
      <c r="D3472" s="30">
        <f t="shared" si="109"/>
        <v>4.9400000000000004</v>
      </c>
      <c r="E3472" s="438">
        <v>13600</v>
      </c>
      <c r="F3472" s="62" t="s">
        <v>11763</v>
      </c>
      <c r="G3472" s="3" t="s">
        <v>14982</v>
      </c>
      <c r="H3472" s="207">
        <v>2</v>
      </c>
    </row>
    <row r="3473" spans="1:8" ht="30">
      <c r="A3473" s="62">
        <v>3471</v>
      </c>
      <c r="B3473" s="63" t="s">
        <v>15078</v>
      </c>
      <c r="C3473" s="33" t="str">
        <f t="shared" si="108"/>
        <v>Yes</v>
      </c>
      <c r="D3473" s="30">
        <f t="shared" si="109"/>
        <v>3.06</v>
      </c>
      <c r="E3473" s="438">
        <v>8424</v>
      </c>
      <c r="F3473" s="62" t="s">
        <v>11763</v>
      </c>
      <c r="G3473" s="3" t="s">
        <v>14982</v>
      </c>
      <c r="H3473" s="207">
        <v>1.2388663967611335</v>
      </c>
    </row>
    <row r="3474" spans="1:8">
      <c r="A3474" s="62">
        <v>3472</v>
      </c>
      <c r="B3474" s="63" t="s">
        <v>15079</v>
      </c>
      <c r="C3474" s="33" t="str">
        <f t="shared" si="108"/>
        <v>Yes</v>
      </c>
      <c r="D3474" s="30">
        <f t="shared" si="109"/>
        <v>4.38</v>
      </c>
      <c r="E3474" s="438">
        <v>12058</v>
      </c>
      <c r="F3474" s="62" t="s">
        <v>11763</v>
      </c>
      <c r="G3474" s="3" t="s">
        <v>14982</v>
      </c>
      <c r="H3474" s="207">
        <v>1.7732793522267205</v>
      </c>
    </row>
    <row r="3475" spans="1:8">
      <c r="A3475" s="62">
        <v>3473</v>
      </c>
      <c r="B3475" s="63" t="s">
        <v>15080</v>
      </c>
      <c r="C3475" s="33" t="str">
        <f t="shared" si="108"/>
        <v>Yes</v>
      </c>
      <c r="D3475" s="30">
        <f t="shared" si="109"/>
        <v>4.45</v>
      </c>
      <c r="E3475" s="438">
        <v>12251</v>
      </c>
      <c r="F3475" s="62" t="s">
        <v>11763</v>
      </c>
      <c r="G3475" s="3" t="s">
        <v>14982</v>
      </c>
      <c r="H3475" s="207">
        <v>1.8016194331983806</v>
      </c>
    </row>
    <row r="3476" spans="1:8">
      <c r="A3476" s="62">
        <v>3474</v>
      </c>
      <c r="B3476" s="63" t="s">
        <v>15081</v>
      </c>
      <c r="C3476" s="33" t="str">
        <f t="shared" si="108"/>
        <v>Yes</v>
      </c>
      <c r="D3476" s="30">
        <f t="shared" si="109"/>
        <v>1.63</v>
      </c>
      <c r="E3476" s="438">
        <v>4487</v>
      </c>
      <c r="F3476" s="62" t="s">
        <v>11763</v>
      </c>
      <c r="G3476" s="3" t="s">
        <v>14982</v>
      </c>
      <c r="H3476" s="207">
        <v>0.65991902834008087</v>
      </c>
    </row>
    <row r="3477" spans="1:8">
      <c r="A3477" s="62">
        <v>3475</v>
      </c>
      <c r="B3477" s="63" t="s">
        <v>15082</v>
      </c>
      <c r="C3477" s="33" t="str">
        <f t="shared" si="108"/>
        <v>No</v>
      </c>
      <c r="D3477" s="30">
        <f t="shared" si="109"/>
        <v>4.9400000000000004</v>
      </c>
      <c r="E3477" s="438">
        <v>13600</v>
      </c>
      <c r="F3477" s="62" t="s">
        <v>11763</v>
      </c>
      <c r="G3477" s="3" t="s">
        <v>14982</v>
      </c>
      <c r="H3477" s="207">
        <v>2</v>
      </c>
    </row>
    <row r="3478" spans="1:8">
      <c r="A3478" s="62">
        <v>3476</v>
      </c>
      <c r="B3478" s="63" t="s">
        <v>15083</v>
      </c>
      <c r="C3478" s="33" t="str">
        <f t="shared" si="108"/>
        <v>Yes</v>
      </c>
      <c r="D3478" s="30">
        <f t="shared" si="109"/>
        <v>1.66</v>
      </c>
      <c r="E3478" s="438">
        <v>4570</v>
      </c>
      <c r="F3478" s="62" t="s">
        <v>11763</v>
      </c>
      <c r="G3478" s="3" t="s">
        <v>14982</v>
      </c>
      <c r="H3478" s="207">
        <v>0.67206477732793513</v>
      </c>
    </row>
    <row r="3479" spans="1:8">
      <c r="A3479" s="62">
        <v>3477</v>
      </c>
      <c r="B3479" s="63" t="s">
        <v>15083</v>
      </c>
      <c r="C3479" s="33" t="str">
        <f t="shared" si="108"/>
        <v>Yes</v>
      </c>
      <c r="D3479" s="30">
        <f t="shared" si="109"/>
        <v>2.2000000000000002</v>
      </c>
      <c r="E3479" s="438">
        <v>6057</v>
      </c>
      <c r="F3479" s="62" t="s">
        <v>11763</v>
      </c>
      <c r="G3479" s="3" t="s">
        <v>14982</v>
      </c>
      <c r="H3479" s="207">
        <v>0.89068825910931171</v>
      </c>
    </row>
    <row r="3480" spans="1:8" ht="30">
      <c r="A3480" s="62">
        <v>3478</v>
      </c>
      <c r="B3480" s="63" t="s">
        <v>15084</v>
      </c>
      <c r="C3480" s="33" t="str">
        <f t="shared" si="108"/>
        <v>Yes</v>
      </c>
      <c r="D3480" s="30">
        <f t="shared" si="109"/>
        <v>0.96999999999999986</v>
      </c>
      <c r="E3480" s="438">
        <v>2670</v>
      </c>
      <c r="F3480" s="62" t="s">
        <v>11763</v>
      </c>
      <c r="G3480" s="3" t="s">
        <v>14982</v>
      </c>
      <c r="H3480" s="207">
        <v>0.39271255060728738</v>
      </c>
    </row>
    <row r="3481" spans="1:8">
      <c r="A3481" s="62">
        <v>3479</v>
      </c>
      <c r="B3481" s="63" t="s">
        <v>15085</v>
      </c>
      <c r="C3481" s="33" t="str">
        <f t="shared" si="108"/>
        <v>Yes</v>
      </c>
      <c r="D3481" s="30">
        <f t="shared" si="109"/>
        <v>2.91</v>
      </c>
      <c r="E3481" s="438">
        <v>8011</v>
      </c>
      <c r="F3481" s="62" t="s">
        <v>11772</v>
      </c>
      <c r="G3481" s="3" t="s">
        <v>14982</v>
      </c>
      <c r="H3481" s="207">
        <v>1.1781376518218623</v>
      </c>
    </row>
    <row r="3482" spans="1:8" ht="30">
      <c r="A3482" s="62">
        <v>3480</v>
      </c>
      <c r="B3482" s="76" t="s">
        <v>15086</v>
      </c>
      <c r="C3482" s="33" t="str">
        <f t="shared" si="108"/>
        <v>No</v>
      </c>
      <c r="D3482" s="30">
        <f t="shared" si="109"/>
        <v>4.9399999999999995</v>
      </c>
      <c r="E3482" s="438">
        <v>13600</v>
      </c>
      <c r="F3482" s="62" t="s">
        <v>11763</v>
      </c>
      <c r="G3482" s="3" t="s">
        <v>14982</v>
      </c>
      <c r="H3482" s="207">
        <v>1.9999999999999996</v>
      </c>
    </row>
    <row r="3483" spans="1:8">
      <c r="A3483" s="62">
        <v>3481</v>
      </c>
      <c r="B3483" s="63" t="s">
        <v>15087</v>
      </c>
      <c r="C3483" s="33" t="str">
        <f t="shared" si="108"/>
        <v>Yes</v>
      </c>
      <c r="D3483" s="30">
        <f t="shared" si="109"/>
        <v>2.02</v>
      </c>
      <c r="E3483" s="438">
        <v>5561</v>
      </c>
      <c r="F3483" s="62" t="s">
        <v>11763</v>
      </c>
      <c r="G3483" s="3" t="s">
        <v>14982</v>
      </c>
      <c r="H3483" s="207">
        <v>0.81781376518218618</v>
      </c>
    </row>
    <row r="3484" spans="1:8">
      <c r="A3484" s="62">
        <v>3482</v>
      </c>
      <c r="B3484" s="63" t="s">
        <v>15088</v>
      </c>
      <c r="C3484" s="33" t="str">
        <f t="shared" si="108"/>
        <v>Yes</v>
      </c>
      <c r="D3484" s="30">
        <f t="shared" si="109"/>
        <v>0.69</v>
      </c>
      <c r="E3484" s="438">
        <v>1900</v>
      </c>
      <c r="F3484" s="62" t="s">
        <v>11763</v>
      </c>
      <c r="G3484" s="3" t="s">
        <v>14982</v>
      </c>
      <c r="H3484" s="207">
        <v>0.27935222672064774</v>
      </c>
    </row>
    <row r="3485" spans="1:8">
      <c r="A3485" s="62">
        <v>3483</v>
      </c>
      <c r="B3485" s="63" t="s">
        <v>15089</v>
      </c>
      <c r="C3485" s="33" t="str">
        <f t="shared" si="108"/>
        <v>Yes</v>
      </c>
      <c r="D3485" s="30">
        <f t="shared" si="109"/>
        <v>3.0700000000000003</v>
      </c>
      <c r="E3485" s="438">
        <v>8452</v>
      </c>
      <c r="F3485" s="62" t="s">
        <v>11763</v>
      </c>
      <c r="G3485" s="3" t="s">
        <v>14982</v>
      </c>
      <c r="H3485" s="207">
        <v>1.2429149797570851</v>
      </c>
    </row>
    <row r="3486" spans="1:8">
      <c r="A3486" s="62">
        <v>3484</v>
      </c>
      <c r="B3486" s="63" t="s">
        <v>15090</v>
      </c>
      <c r="C3486" s="33" t="str">
        <f t="shared" si="108"/>
        <v>Yes</v>
      </c>
      <c r="D3486" s="30">
        <f t="shared" si="109"/>
        <v>1.9</v>
      </c>
      <c r="E3486" s="438">
        <v>5231</v>
      </c>
      <c r="F3486" s="62" t="s">
        <v>11763</v>
      </c>
      <c r="G3486" s="3" t="s">
        <v>14982</v>
      </c>
      <c r="H3486" s="207">
        <v>0.76923076923076916</v>
      </c>
    </row>
    <row r="3487" spans="1:8" ht="30">
      <c r="A3487" s="62">
        <v>3485</v>
      </c>
      <c r="B3487" s="63" t="s">
        <v>15091</v>
      </c>
      <c r="C3487" s="33" t="str">
        <f t="shared" si="108"/>
        <v>Yes</v>
      </c>
      <c r="D3487" s="30">
        <f t="shared" si="109"/>
        <v>1.1900000000000002</v>
      </c>
      <c r="E3487" s="438">
        <v>3276</v>
      </c>
      <c r="F3487" s="62" t="s">
        <v>11763</v>
      </c>
      <c r="G3487" s="3" t="s">
        <v>14982</v>
      </c>
      <c r="H3487" s="207">
        <v>0.48178137651821867</v>
      </c>
    </row>
    <row r="3488" spans="1:8">
      <c r="A3488" s="62">
        <v>3486</v>
      </c>
      <c r="B3488" s="63" t="s">
        <v>15092</v>
      </c>
      <c r="C3488" s="33" t="str">
        <f t="shared" si="108"/>
        <v>Yes</v>
      </c>
      <c r="D3488" s="30">
        <f t="shared" si="109"/>
        <v>2.23</v>
      </c>
      <c r="E3488" s="438">
        <v>6139</v>
      </c>
      <c r="F3488" s="62" t="s">
        <v>11763</v>
      </c>
      <c r="G3488" s="3" t="s">
        <v>14982</v>
      </c>
      <c r="H3488" s="207">
        <v>0.90283400809716596</v>
      </c>
    </row>
    <row r="3489" spans="1:8">
      <c r="A3489" s="62">
        <v>3487</v>
      </c>
      <c r="B3489" s="63" t="s">
        <v>15093</v>
      </c>
      <c r="C3489" s="33" t="str">
        <f t="shared" si="108"/>
        <v>Yes</v>
      </c>
      <c r="D3489" s="30">
        <f t="shared" si="109"/>
        <v>2.0299999999999998</v>
      </c>
      <c r="E3489" s="438">
        <v>5589</v>
      </c>
      <c r="F3489" s="62" t="s">
        <v>11763</v>
      </c>
      <c r="G3489" s="3" t="s">
        <v>14982</v>
      </c>
      <c r="H3489" s="207">
        <v>0.82186234817813753</v>
      </c>
    </row>
    <row r="3490" spans="1:8">
      <c r="A3490" s="62">
        <v>3488</v>
      </c>
      <c r="B3490" s="63" t="s">
        <v>15094</v>
      </c>
      <c r="C3490" s="33" t="str">
        <f t="shared" si="108"/>
        <v>Yes</v>
      </c>
      <c r="D3490" s="30">
        <f t="shared" si="109"/>
        <v>4.55</v>
      </c>
      <c r="E3490" s="438">
        <v>12526</v>
      </c>
      <c r="F3490" s="62" t="s">
        <v>11763</v>
      </c>
      <c r="G3490" s="3" t="s">
        <v>14982</v>
      </c>
      <c r="H3490" s="207">
        <v>1.8421052631578945</v>
      </c>
    </row>
    <row r="3491" spans="1:8">
      <c r="A3491" s="62">
        <v>3489</v>
      </c>
      <c r="B3491" s="63" t="s">
        <v>15095</v>
      </c>
      <c r="C3491" s="33" t="str">
        <f t="shared" si="108"/>
        <v>Yes</v>
      </c>
      <c r="D3491" s="30">
        <f t="shared" si="109"/>
        <v>2.6999999999999997</v>
      </c>
      <c r="E3491" s="438">
        <v>7433</v>
      </c>
      <c r="F3491" s="62" t="s">
        <v>11763</v>
      </c>
      <c r="G3491" s="3" t="s">
        <v>14982</v>
      </c>
      <c r="H3491" s="207">
        <v>1.0931174089068825</v>
      </c>
    </row>
    <row r="3492" spans="1:8">
      <c r="A3492" s="62">
        <v>3490</v>
      </c>
      <c r="B3492" s="63" t="s">
        <v>15096</v>
      </c>
      <c r="C3492" s="33" t="str">
        <f t="shared" si="108"/>
        <v>Yes</v>
      </c>
      <c r="D3492" s="30">
        <f t="shared" si="109"/>
        <v>2.12</v>
      </c>
      <c r="E3492" s="438">
        <v>5836</v>
      </c>
      <c r="F3492" s="62" t="s">
        <v>11763</v>
      </c>
      <c r="G3492" s="3" t="s">
        <v>14982</v>
      </c>
      <c r="H3492" s="207">
        <v>0.8582995951417004</v>
      </c>
    </row>
    <row r="3493" spans="1:8">
      <c r="A3493" s="62">
        <v>3491</v>
      </c>
      <c r="B3493" s="63" t="s">
        <v>15097</v>
      </c>
      <c r="C3493" s="33" t="str">
        <f t="shared" si="108"/>
        <v>Yes</v>
      </c>
      <c r="D3493" s="30">
        <f t="shared" si="109"/>
        <v>2.3200000000000003</v>
      </c>
      <c r="E3493" s="438">
        <v>6387</v>
      </c>
      <c r="F3493" s="62" t="s">
        <v>11763</v>
      </c>
      <c r="G3493" s="3" t="s">
        <v>14982</v>
      </c>
      <c r="H3493" s="207">
        <v>0.93927125506072884</v>
      </c>
    </row>
    <row r="3494" spans="1:8">
      <c r="A3494" s="62">
        <v>3492</v>
      </c>
      <c r="B3494" s="63" t="s">
        <v>15098</v>
      </c>
      <c r="C3494" s="33" t="str">
        <f t="shared" si="108"/>
        <v>Yes</v>
      </c>
      <c r="D3494" s="30">
        <f t="shared" si="109"/>
        <v>3.12</v>
      </c>
      <c r="E3494" s="438">
        <v>8589</v>
      </c>
      <c r="F3494" s="62" t="s">
        <v>11763</v>
      </c>
      <c r="G3494" s="3" t="s">
        <v>14982</v>
      </c>
      <c r="H3494" s="207">
        <v>1.263157894736842</v>
      </c>
    </row>
    <row r="3495" spans="1:8">
      <c r="A3495" s="62">
        <v>3493</v>
      </c>
      <c r="B3495" s="63" t="s">
        <v>15099</v>
      </c>
      <c r="C3495" s="33" t="str">
        <f t="shared" si="108"/>
        <v>Yes</v>
      </c>
      <c r="D3495" s="30">
        <f t="shared" si="109"/>
        <v>4.55</v>
      </c>
      <c r="E3495" s="438">
        <v>12526</v>
      </c>
      <c r="F3495" s="62" t="s">
        <v>11763</v>
      </c>
      <c r="G3495" s="3" t="s">
        <v>14982</v>
      </c>
      <c r="H3495" s="207">
        <v>1.8421052631578945</v>
      </c>
    </row>
    <row r="3496" spans="1:8">
      <c r="A3496" s="62">
        <v>3494</v>
      </c>
      <c r="B3496" s="63" t="s">
        <v>15100</v>
      </c>
      <c r="C3496" s="33" t="str">
        <f t="shared" si="108"/>
        <v>Yes</v>
      </c>
      <c r="D3496" s="30">
        <f t="shared" si="109"/>
        <v>2.87</v>
      </c>
      <c r="E3496" s="438">
        <v>7901</v>
      </c>
      <c r="F3496" s="62" t="s">
        <v>11763</v>
      </c>
      <c r="G3496" s="3" t="s">
        <v>14982</v>
      </c>
      <c r="H3496" s="207">
        <v>1.1619433198380567</v>
      </c>
    </row>
    <row r="3497" spans="1:8">
      <c r="A3497" s="62">
        <v>3495</v>
      </c>
      <c r="B3497" s="63" t="s">
        <v>15101</v>
      </c>
      <c r="C3497" s="33" t="str">
        <f t="shared" si="108"/>
        <v>Yes</v>
      </c>
      <c r="D3497" s="30">
        <f t="shared" si="109"/>
        <v>0.9</v>
      </c>
      <c r="E3497" s="438">
        <v>2478</v>
      </c>
      <c r="F3497" s="62" t="s">
        <v>11763</v>
      </c>
      <c r="G3497" s="3" t="s">
        <v>14982</v>
      </c>
      <c r="H3497" s="207">
        <v>0.36437246963562753</v>
      </c>
    </row>
    <row r="3498" spans="1:8" ht="30">
      <c r="A3498" s="62">
        <v>3496</v>
      </c>
      <c r="B3498" s="63" t="s">
        <v>15102</v>
      </c>
      <c r="C3498" s="33" t="str">
        <f t="shared" si="108"/>
        <v>Yes</v>
      </c>
      <c r="D3498" s="30">
        <f t="shared" si="109"/>
        <v>1.4</v>
      </c>
      <c r="E3498" s="438">
        <v>3854</v>
      </c>
      <c r="F3498" s="62" t="s">
        <v>11763</v>
      </c>
      <c r="G3498" s="3" t="s">
        <v>14982</v>
      </c>
      <c r="H3498" s="207">
        <v>0.56680161943319829</v>
      </c>
    </row>
    <row r="3499" spans="1:8" ht="30">
      <c r="A3499" s="62">
        <v>3497</v>
      </c>
      <c r="B3499" s="63" t="s">
        <v>15103</v>
      </c>
      <c r="C3499" s="33" t="str">
        <f t="shared" si="108"/>
        <v>Yes</v>
      </c>
      <c r="D3499" s="30">
        <f t="shared" si="109"/>
        <v>3.85</v>
      </c>
      <c r="E3499" s="438">
        <v>10599</v>
      </c>
      <c r="F3499" s="62" t="s">
        <v>11763</v>
      </c>
      <c r="G3499" s="3" t="s">
        <v>14982</v>
      </c>
      <c r="H3499" s="207">
        <v>1.5587044534412955</v>
      </c>
    </row>
    <row r="3500" spans="1:8" ht="30">
      <c r="A3500" s="62">
        <v>3498</v>
      </c>
      <c r="B3500" s="63" t="s">
        <v>15104</v>
      </c>
      <c r="C3500" s="33" t="str">
        <f t="shared" si="108"/>
        <v>No</v>
      </c>
      <c r="D3500" s="30">
        <f t="shared" si="109"/>
        <v>4.9399999999999995</v>
      </c>
      <c r="E3500" s="438">
        <v>13600</v>
      </c>
      <c r="F3500" s="62" t="s">
        <v>11763</v>
      </c>
      <c r="G3500" s="3" t="s">
        <v>14982</v>
      </c>
      <c r="H3500" s="207">
        <v>1.9999999999999996</v>
      </c>
    </row>
    <row r="3501" spans="1:8">
      <c r="A3501" s="62">
        <v>3499</v>
      </c>
      <c r="B3501" s="63" t="s">
        <v>15105</v>
      </c>
      <c r="C3501" s="33" t="str">
        <f t="shared" si="108"/>
        <v>Yes</v>
      </c>
      <c r="D3501" s="30">
        <f t="shared" si="109"/>
        <v>2.06</v>
      </c>
      <c r="E3501" s="438">
        <v>5671</v>
      </c>
      <c r="F3501" s="62" t="s">
        <v>11763</v>
      </c>
      <c r="G3501" s="3" t="s">
        <v>14982</v>
      </c>
      <c r="H3501" s="207">
        <v>0.83400809716599189</v>
      </c>
    </row>
    <row r="3502" spans="1:8">
      <c r="A3502" s="62">
        <v>3500</v>
      </c>
      <c r="B3502" s="63" t="s">
        <v>15106</v>
      </c>
      <c r="C3502" s="33" t="str">
        <f t="shared" si="108"/>
        <v>No</v>
      </c>
      <c r="D3502" s="30">
        <f t="shared" si="109"/>
        <v>4.9399999999999995</v>
      </c>
      <c r="E3502" s="438">
        <v>13600</v>
      </c>
      <c r="F3502" s="62" t="s">
        <v>11763</v>
      </c>
      <c r="G3502" s="3" t="s">
        <v>14982</v>
      </c>
      <c r="H3502" s="207">
        <v>1.9999999999999996</v>
      </c>
    </row>
    <row r="3503" spans="1:8">
      <c r="A3503" s="62">
        <v>3501</v>
      </c>
      <c r="B3503" s="63" t="s">
        <v>15107</v>
      </c>
      <c r="C3503" s="33" t="str">
        <f t="shared" si="108"/>
        <v>No</v>
      </c>
      <c r="D3503" s="30">
        <f t="shared" si="109"/>
        <v>4.9400000000000004</v>
      </c>
      <c r="E3503" s="438">
        <v>13600</v>
      </c>
      <c r="F3503" s="62" t="s">
        <v>11763</v>
      </c>
      <c r="G3503" s="3" t="s">
        <v>14982</v>
      </c>
      <c r="H3503" s="207">
        <v>2</v>
      </c>
    </row>
    <row r="3504" spans="1:8" ht="30">
      <c r="A3504" s="62">
        <v>3502</v>
      </c>
      <c r="B3504" s="63" t="s">
        <v>15108</v>
      </c>
      <c r="C3504" s="33" t="str">
        <f t="shared" si="108"/>
        <v>Yes</v>
      </c>
      <c r="D3504" s="30">
        <f t="shared" si="109"/>
        <v>3</v>
      </c>
      <c r="E3504" s="438">
        <v>8259</v>
      </c>
      <c r="F3504" s="62" t="s">
        <v>11763</v>
      </c>
      <c r="G3504" s="3" t="s">
        <v>14982</v>
      </c>
      <c r="H3504" s="207">
        <v>1.214574898785425</v>
      </c>
    </row>
    <row r="3505" spans="1:8">
      <c r="A3505" s="62">
        <v>3503</v>
      </c>
      <c r="B3505" s="63" t="s">
        <v>15109</v>
      </c>
      <c r="C3505" s="33" t="str">
        <f t="shared" si="108"/>
        <v>Yes</v>
      </c>
      <c r="D3505" s="30">
        <f t="shared" si="109"/>
        <v>0.56000000000000005</v>
      </c>
      <c r="E3505" s="438">
        <v>1542</v>
      </c>
      <c r="F3505" s="62" t="s">
        <v>11763</v>
      </c>
      <c r="G3505" s="3" t="s">
        <v>14982</v>
      </c>
      <c r="H3505" s="207">
        <v>0.22672064777327935</v>
      </c>
    </row>
    <row r="3506" spans="1:8" ht="30">
      <c r="A3506" s="62">
        <v>3504</v>
      </c>
      <c r="B3506" s="63" t="s">
        <v>15110</v>
      </c>
      <c r="C3506" s="33" t="str">
        <f t="shared" si="108"/>
        <v>Yes</v>
      </c>
      <c r="D3506" s="30">
        <f t="shared" si="109"/>
        <v>1.2</v>
      </c>
      <c r="E3506" s="438">
        <v>3304</v>
      </c>
      <c r="F3506" s="62" t="s">
        <v>11763</v>
      </c>
      <c r="G3506" s="3" t="s">
        <v>14982</v>
      </c>
      <c r="H3506" s="207">
        <v>0.48582995951416996</v>
      </c>
    </row>
    <row r="3507" spans="1:8">
      <c r="A3507" s="62">
        <v>3505</v>
      </c>
      <c r="B3507" s="63" t="s">
        <v>15111</v>
      </c>
      <c r="C3507" s="33" t="str">
        <f t="shared" si="108"/>
        <v>Yes</v>
      </c>
      <c r="D3507" s="30">
        <f t="shared" si="109"/>
        <v>2.69</v>
      </c>
      <c r="E3507" s="438">
        <v>7406</v>
      </c>
      <c r="F3507" s="62" t="s">
        <v>11772</v>
      </c>
      <c r="G3507" s="3" t="s">
        <v>14982</v>
      </c>
      <c r="H3507" s="207">
        <v>1.0890688259109311</v>
      </c>
    </row>
    <row r="3508" spans="1:8">
      <c r="A3508" s="62">
        <v>3506</v>
      </c>
      <c r="B3508" s="63" t="s">
        <v>15112</v>
      </c>
      <c r="C3508" s="33" t="str">
        <f t="shared" si="108"/>
        <v>Yes</v>
      </c>
      <c r="D3508" s="30">
        <f t="shared" si="109"/>
        <v>4.37</v>
      </c>
      <c r="E3508" s="438">
        <v>12031</v>
      </c>
      <c r="F3508" s="62" t="s">
        <v>11763</v>
      </c>
      <c r="G3508" s="3" t="s">
        <v>14982</v>
      </c>
      <c r="H3508" s="207">
        <v>1.7692307692307692</v>
      </c>
    </row>
    <row r="3509" spans="1:8" ht="30">
      <c r="A3509" s="62">
        <v>3507</v>
      </c>
      <c r="B3509" s="63" t="s">
        <v>15113</v>
      </c>
      <c r="C3509" s="33" t="str">
        <f t="shared" si="108"/>
        <v>Yes</v>
      </c>
      <c r="D3509" s="30">
        <f t="shared" si="109"/>
        <v>2.6999999999999997</v>
      </c>
      <c r="E3509" s="438">
        <v>7433</v>
      </c>
      <c r="F3509" s="62" t="s">
        <v>11763</v>
      </c>
      <c r="G3509" s="3" t="s">
        <v>14982</v>
      </c>
      <c r="H3509" s="207">
        <v>1.0931174089068825</v>
      </c>
    </row>
    <row r="3510" spans="1:8">
      <c r="A3510" s="62">
        <v>3508</v>
      </c>
      <c r="B3510" s="63" t="s">
        <v>14373</v>
      </c>
      <c r="C3510" s="33" t="str">
        <f t="shared" si="108"/>
        <v>No</v>
      </c>
      <c r="D3510" s="30">
        <f t="shared" si="109"/>
        <v>4.9399999999999995</v>
      </c>
      <c r="E3510" s="438">
        <v>13600</v>
      </c>
      <c r="F3510" s="62" t="s">
        <v>11763</v>
      </c>
      <c r="G3510" s="3" t="s">
        <v>14982</v>
      </c>
      <c r="H3510" s="207">
        <v>1.9999999999999996</v>
      </c>
    </row>
    <row r="3511" spans="1:8">
      <c r="A3511" s="62">
        <v>3509</v>
      </c>
      <c r="B3511" s="63" t="s">
        <v>15114</v>
      </c>
      <c r="C3511" s="33" t="str">
        <f t="shared" si="108"/>
        <v>Yes</v>
      </c>
      <c r="D3511" s="30">
        <f t="shared" si="109"/>
        <v>0.61</v>
      </c>
      <c r="E3511" s="438">
        <v>1679</v>
      </c>
      <c r="F3511" s="62" t="s">
        <v>11763</v>
      </c>
      <c r="G3511" s="3" t="s">
        <v>14982</v>
      </c>
      <c r="H3511" s="207">
        <v>0.24696356275303641</v>
      </c>
    </row>
    <row r="3512" spans="1:8">
      <c r="A3512" s="62">
        <v>3510</v>
      </c>
      <c r="B3512" s="63" t="s">
        <v>15115</v>
      </c>
      <c r="C3512" s="33" t="str">
        <f t="shared" si="108"/>
        <v>Yes</v>
      </c>
      <c r="D3512" s="30">
        <f t="shared" si="109"/>
        <v>3.2300000000000004</v>
      </c>
      <c r="E3512" s="438">
        <v>8892</v>
      </c>
      <c r="F3512" s="62" t="s">
        <v>11763</v>
      </c>
      <c r="G3512" s="3" t="s">
        <v>14982</v>
      </c>
      <c r="H3512" s="207">
        <v>1.3076923076923077</v>
      </c>
    </row>
    <row r="3513" spans="1:8" ht="30">
      <c r="A3513" s="62">
        <v>3511</v>
      </c>
      <c r="B3513" s="63" t="s">
        <v>15116</v>
      </c>
      <c r="C3513" s="33" t="str">
        <f t="shared" si="108"/>
        <v>Yes</v>
      </c>
      <c r="D3513" s="30">
        <f t="shared" si="109"/>
        <v>2.9400000000000004</v>
      </c>
      <c r="E3513" s="438">
        <v>8094</v>
      </c>
      <c r="F3513" s="62" t="s">
        <v>11763</v>
      </c>
      <c r="G3513" s="3" t="s">
        <v>14982</v>
      </c>
      <c r="H3513" s="207">
        <v>1.1902834008097167</v>
      </c>
    </row>
    <row r="3514" spans="1:8">
      <c r="A3514" s="62">
        <v>3512</v>
      </c>
      <c r="B3514" s="63" t="s">
        <v>15117</v>
      </c>
      <c r="C3514" s="33" t="str">
        <f t="shared" si="108"/>
        <v>Yes</v>
      </c>
      <c r="D3514" s="30">
        <f t="shared" si="109"/>
        <v>2.2000000000000002</v>
      </c>
      <c r="E3514" s="438">
        <v>6057</v>
      </c>
      <c r="F3514" s="62" t="s">
        <v>11763</v>
      </c>
      <c r="G3514" s="3" t="s">
        <v>14982</v>
      </c>
      <c r="H3514" s="207">
        <v>0.89068825910931171</v>
      </c>
    </row>
    <row r="3515" spans="1:8">
      <c r="A3515" s="62">
        <v>3513</v>
      </c>
      <c r="B3515" s="63" t="s">
        <v>15118</v>
      </c>
      <c r="C3515" s="33" t="str">
        <f t="shared" si="108"/>
        <v>Yes</v>
      </c>
      <c r="D3515" s="30">
        <f t="shared" si="109"/>
        <v>4.91</v>
      </c>
      <c r="E3515" s="438">
        <v>13517</v>
      </c>
      <c r="F3515" s="62" t="s">
        <v>11763</v>
      </c>
      <c r="G3515" s="3" t="s">
        <v>14982</v>
      </c>
      <c r="H3515" s="207">
        <v>1.9878542510121457</v>
      </c>
    </row>
    <row r="3516" spans="1:8">
      <c r="A3516" s="62">
        <v>3514</v>
      </c>
      <c r="B3516" s="63" t="s">
        <v>15119</v>
      </c>
      <c r="C3516" s="33" t="str">
        <f t="shared" si="108"/>
        <v>Yes</v>
      </c>
      <c r="D3516" s="30">
        <f t="shared" si="109"/>
        <v>1.2799999999999998</v>
      </c>
      <c r="E3516" s="438">
        <v>3524</v>
      </c>
      <c r="F3516" s="62" t="s">
        <v>11763</v>
      </c>
      <c r="G3516" s="3" t="s">
        <v>14982</v>
      </c>
      <c r="H3516" s="207">
        <v>0.51821862348178127</v>
      </c>
    </row>
    <row r="3517" spans="1:8">
      <c r="A3517" s="62">
        <v>3515</v>
      </c>
      <c r="B3517" s="63" t="s">
        <v>15120</v>
      </c>
      <c r="C3517" s="33" t="str">
        <f t="shared" si="108"/>
        <v>Yes</v>
      </c>
      <c r="D3517" s="30">
        <f t="shared" si="109"/>
        <v>3.62</v>
      </c>
      <c r="E3517" s="438">
        <v>9966</v>
      </c>
      <c r="F3517" s="62" t="s">
        <v>11763</v>
      </c>
      <c r="G3517" s="3" t="s">
        <v>14982</v>
      </c>
      <c r="H3517" s="207">
        <v>1.4655870445344128</v>
      </c>
    </row>
    <row r="3518" spans="1:8">
      <c r="A3518" s="62">
        <v>3516</v>
      </c>
      <c r="B3518" s="63" t="s">
        <v>12832</v>
      </c>
      <c r="C3518" s="33" t="str">
        <f t="shared" si="108"/>
        <v>Yes</v>
      </c>
      <c r="D3518" s="30">
        <f t="shared" si="109"/>
        <v>1.5</v>
      </c>
      <c r="E3518" s="438">
        <v>4130</v>
      </c>
      <c r="F3518" s="62" t="s">
        <v>11763</v>
      </c>
      <c r="G3518" s="3" t="s">
        <v>14982</v>
      </c>
      <c r="H3518" s="207">
        <v>0.60728744939271251</v>
      </c>
    </row>
    <row r="3519" spans="1:8" ht="30">
      <c r="A3519" s="62">
        <v>3517</v>
      </c>
      <c r="B3519" s="63" t="s">
        <v>15121</v>
      </c>
      <c r="C3519" s="33" t="str">
        <f t="shared" si="108"/>
        <v>Yes</v>
      </c>
      <c r="D3519" s="30">
        <f t="shared" si="109"/>
        <v>3</v>
      </c>
      <c r="E3519" s="438">
        <v>8259</v>
      </c>
      <c r="F3519" s="62" t="s">
        <v>11763</v>
      </c>
      <c r="G3519" s="3" t="s">
        <v>14982</v>
      </c>
      <c r="H3519" s="207">
        <v>1.214574898785425</v>
      </c>
    </row>
    <row r="3520" spans="1:8">
      <c r="A3520" s="62">
        <v>3518</v>
      </c>
      <c r="B3520" s="63" t="s">
        <v>15122</v>
      </c>
      <c r="C3520" s="33" t="str">
        <f t="shared" si="108"/>
        <v>No</v>
      </c>
      <c r="D3520" s="30">
        <f t="shared" si="109"/>
        <v>4.9399999999999995</v>
      </c>
      <c r="E3520" s="438">
        <v>13600</v>
      </c>
      <c r="F3520" s="62" t="s">
        <v>11763</v>
      </c>
      <c r="G3520" s="3" t="s">
        <v>14982</v>
      </c>
      <c r="H3520" s="207">
        <v>1.9999999999999996</v>
      </c>
    </row>
    <row r="3521" spans="1:8" ht="30">
      <c r="A3521" s="62">
        <v>3519</v>
      </c>
      <c r="B3521" s="63" t="s">
        <v>15123</v>
      </c>
      <c r="C3521" s="33" t="str">
        <f t="shared" si="108"/>
        <v>Yes</v>
      </c>
      <c r="D3521" s="30">
        <f t="shared" si="109"/>
        <v>1.8399999999999999</v>
      </c>
      <c r="E3521" s="438">
        <v>5066</v>
      </c>
      <c r="F3521" s="62" t="s">
        <v>11763</v>
      </c>
      <c r="G3521" s="3" t="s">
        <v>14982</v>
      </c>
      <c r="H3521" s="207">
        <v>0.74493927125506065</v>
      </c>
    </row>
    <row r="3522" spans="1:8" ht="30">
      <c r="A3522" s="62">
        <v>3520</v>
      </c>
      <c r="B3522" s="63" t="s">
        <v>15124</v>
      </c>
      <c r="C3522" s="33" t="str">
        <f t="shared" si="108"/>
        <v>Yes</v>
      </c>
      <c r="D3522" s="30">
        <f t="shared" si="109"/>
        <v>3.43</v>
      </c>
      <c r="E3522" s="438">
        <v>9443</v>
      </c>
      <c r="F3522" s="62" t="s">
        <v>11763</v>
      </c>
      <c r="G3522" s="3" t="s">
        <v>14982</v>
      </c>
      <c r="H3522" s="207">
        <v>1.3886639676113359</v>
      </c>
    </row>
    <row r="3523" spans="1:8">
      <c r="A3523" s="62">
        <v>3521</v>
      </c>
      <c r="B3523" s="63" t="s">
        <v>15125</v>
      </c>
      <c r="C3523" s="33" t="str">
        <f t="shared" ref="C3523:C3586" si="110">IF(H3523=2,"No","Yes")</f>
        <v>Yes</v>
      </c>
      <c r="D3523" s="30">
        <f t="shared" si="109"/>
        <v>0.49</v>
      </c>
      <c r="E3523" s="438">
        <v>1349</v>
      </c>
      <c r="F3523" s="62" t="s">
        <v>11763</v>
      </c>
      <c r="G3523" s="3" t="s">
        <v>14982</v>
      </c>
      <c r="H3523" s="207">
        <v>0.19838056680161942</v>
      </c>
    </row>
    <row r="3524" spans="1:8" ht="30">
      <c r="A3524" s="62">
        <v>3522</v>
      </c>
      <c r="B3524" s="63" t="s">
        <v>15126</v>
      </c>
      <c r="C3524" s="33" t="str">
        <f t="shared" si="110"/>
        <v>Yes</v>
      </c>
      <c r="D3524" s="30">
        <f t="shared" ref="D3524:D3587" si="111">H3524*2.47</f>
        <v>1.4500000000000002</v>
      </c>
      <c r="E3524" s="438">
        <v>3992</v>
      </c>
      <c r="F3524" s="62" t="s">
        <v>11763</v>
      </c>
      <c r="G3524" s="3" t="s">
        <v>14982</v>
      </c>
      <c r="H3524" s="207">
        <v>0.58704453441295545</v>
      </c>
    </row>
    <row r="3525" spans="1:8" ht="30">
      <c r="A3525" s="62">
        <v>3523</v>
      </c>
      <c r="B3525" s="63" t="s">
        <v>15127</v>
      </c>
      <c r="C3525" s="33" t="str">
        <f t="shared" si="110"/>
        <v>Yes</v>
      </c>
      <c r="D3525" s="30">
        <f t="shared" si="111"/>
        <v>1.22</v>
      </c>
      <c r="E3525" s="438">
        <v>3359</v>
      </c>
      <c r="F3525" s="62" t="s">
        <v>11763</v>
      </c>
      <c r="G3525" s="3" t="s">
        <v>14982</v>
      </c>
      <c r="H3525" s="207">
        <v>0.49392712550607282</v>
      </c>
    </row>
    <row r="3526" spans="1:8">
      <c r="A3526" s="62">
        <v>3524</v>
      </c>
      <c r="B3526" s="63" t="s">
        <v>15128</v>
      </c>
      <c r="C3526" s="33" t="str">
        <f t="shared" si="110"/>
        <v>Yes</v>
      </c>
      <c r="D3526" s="30">
        <f t="shared" si="111"/>
        <v>3.2199999999999998</v>
      </c>
      <c r="E3526" s="438">
        <v>8865</v>
      </c>
      <c r="F3526" s="62" t="s">
        <v>11763</v>
      </c>
      <c r="G3526" s="3" t="s">
        <v>14982</v>
      </c>
      <c r="H3526" s="207">
        <v>1.3036437246963561</v>
      </c>
    </row>
    <row r="3527" spans="1:8">
      <c r="A3527" s="62">
        <v>3525</v>
      </c>
      <c r="B3527" s="63" t="s">
        <v>15129</v>
      </c>
      <c r="C3527" s="33" t="str">
        <f t="shared" si="110"/>
        <v>Yes</v>
      </c>
      <c r="D3527" s="30">
        <f t="shared" si="111"/>
        <v>2.9600000000000004</v>
      </c>
      <c r="E3527" s="438">
        <v>8149</v>
      </c>
      <c r="F3527" s="62" t="s">
        <v>11763</v>
      </c>
      <c r="G3527" s="3" t="s">
        <v>14982</v>
      </c>
      <c r="H3527" s="207">
        <v>1.1983805668016194</v>
      </c>
    </row>
    <row r="3528" spans="1:8">
      <c r="A3528" s="62">
        <v>3526</v>
      </c>
      <c r="B3528" s="63" t="s">
        <v>15130</v>
      </c>
      <c r="C3528" s="33" t="str">
        <f t="shared" si="110"/>
        <v>Yes</v>
      </c>
      <c r="D3528" s="30">
        <f t="shared" si="111"/>
        <v>1.7400000000000002</v>
      </c>
      <c r="E3528" s="438">
        <v>4790</v>
      </c>
      <c r="F3528" s="62" t="s">
        <v>11763</v>
      </c>
      <c r="G3528" s="3" t="s">
        <v>14982</v>
      </c>
      <c r="H3528" s="207">
        <v>0.70445344129554655</v>
      </c>
    </row>
    <row r="3529" spans="1:8">
      <c r="A3529" s="62">
        <v>3527</v>
      </c>
      <c r="B3529" s="63" t="s">
        <v>15131</v>
      </c>
      <c r="C3529" s="33" t="str">
        <f t="shared" si="110"/>
        <v>Yes</v>
      </c>
      <c r="D3529" s="30">
        <f t="shared" si="111"/>
        <v>1.02</v>
      </c>
      <c r="E3529" s="438">
        <v>2808</v>
      </c>
      <c r="F3529" s="62" t="s">
        <v>11763</v>
      </c>
      <c r="G3529" s="3" t="s">
        <v>14982</v>
      </c>
      <c r="H3529" s="207">
        <v>0.41295546558704449</v>
      </c>
    </row>
    <row r="3530" spans="1:8">
      <c r="A3530" s="62">
        <v>3528</v>
      </c>
      <c r="B3530" s="63" t="s">
        <v>15132</v>
      </c>
      <c r="C3530" s="33" t="str">
        <f t="shared" si="110"/>
        <v>Yes</v>
      </c>
      <c r="D3530" s="30">
        <f t="shared" si="111"/>
        <v>3.5</v>
      </c>
      <c r="E3530" s="438">
        <v>9636</v>
      </c>
      <c r="F3530" s="62" t="s">
        <v>11763</v>
      </c>
      <c r="G3530" s="3" t="s">
        <v>14982</v>
      </c>
      <c r="H3530" s="207">
        <v>1.4170040485829958</v>
      </c>
    </row>
    <row r="3531" spans="1:8">
      <c r="A3531" s="62">
        <v>3529</v>
      </c>
      <c r="B3531" s="63" t="s">
        <v>15132</v>
      </c>
      <c r="C3531" s="33" t="str">
        <f t="shared" si="110"/>
        <v>Yes</v>
      </c>
      <c r="D3531" s="30">
        <f t="shared" si="111"/>
        <v>1.05</v>
      </c>
      <c r="E3531" s="438">
        <v>2891</v>
      </c>
      <c r="F3531" s="62" t="s">
        <v>11763</v>
      </c>
      <c r="G3531" s="3" t="s">
        <v>14982</v>
      </c>
      <c r="H3531" s="207">
        <v>0.42510121457489874</v>
      </c>
    </row>
    <row r="3532" spans="1:8">
      <c r="A3532" s="62">
        <v>3530</v>
      </c>
      <c r="B3532" s="63" t="s">
        <v>15133</v>
      </c>
      <c r="C3532" s="33" t="str">
        <f t="shared" si="110"/>
        <v>Yes</v>
      </c>
      <c r="D3532" s="30">
        <f t="shared" si="111"/>
        <v>1.54</v>
      </c>
      <c r="E3532" s="438">
        <v>4240</v>
      </c>
      <c r="F3532" s="62" t="s">
        <v>11763</v>
      </c>
      <c r="G3532" s="3" t="s">
        <v>14982</v>
      </c>
      <c r="H3532" s="207">
        <v>0.62348178137651822</v>
      </c>
    </row>
    <row r="3533" spans="1:8">
      <c r="A3533" s="62">
        <v>3531</v>
      </c>
      <c r="B3533" s="63" t="s">
        <v>15134</v>
      </c>
      <c r="C3533" s="33" t="str">
        <f t="shared" si="110"/>
        <v>Yes</v>
      </c>
      <c r="D3533" s="30">
        <f t="shared" si="111"/>
        <v>3.9000000000000004</v>
      </c>
      <c r="E3533" s="438">
        <v>10737</v>
      </c>
      <c r="F3533" s="62" t="s">
        <v>11763</v>
      </c>
      <c r="G3533" s="3" t="s">
        <v>14982</v>
      </c>
      <c r="H3533" s="207">
        <v>1.5789473684210527</v>
      </c>
    </row>
    <row r="3534" spans="1:8">
      <c r="A3534" s="62">
        <v>3532</v>
      </c>
      <c r="B3534" s="63" t="s">
        <v>15135</v>
      </c>
      <c r="C3534" s="33" t="str">
        <f t="shared" si="110"/>
        <v>No</v>
      </c>
      <c r="D3534" s="30">
        <f t="shared" si="111"/>
        <v>4.9400000000000004</v>
      </c>
      <c r="E3534" s="438">
        <v>13600</v>
      </c>
      <c r="F3534" s="62" t="s">
        <v>11763</v>
      </c>
      <c r="G3534" s="3" t="s">
        <v>14982</v>
      </c>
      <c r="H3534" s="207">
        <v>2</v>
      </c>
    </row>
    <row r="3535" spans="1:8">
      <c r="A3535" s="62">
        <v>3533</v>
      </c>
      <c r="B3535" s="63" t="s">
        <v>15136</v>
      </c>
      <c r="C3535" s="33" t="str">
        <f t="shared" si="110"/>
        <v>Yes</v>
      </c>
      <c r="D3535" s="30">
        <f t="shared" si="111"/>
        <v>1.1000000000000001</v>
      </c>
      <c r="E3535" s="438">
        <v>3028</v>
      </c>
      <c r="F3535" s="62" t="s">
        <v>11763</v>
      </c>
      <c r="G3535" s="3" t="s">
        <v>14982</v>
      </c>
      <c r="H3535" s="207">
        <v>0.44534412955465585</v>
      </c>
    </row>
    <row r="3536" spans="1:8">
      <c r="A3536" s="62">
        <v>3534</v>
      </c>
      <c r="B3536" s="210" t="s">
        <v>15137</v>
      </c>
      <c r="C3536" s="33" t="str">
        <f t="shared" si="110"/>
        <v>Yes</v>
      </c>
      <c r="D3536" s="30">
        <f t="shared" si="111"/>
        <v>2.79</v>
      </c>
      <c r="E3536" s="438">
        <v>7681</v>
      </c>
      <c r="F3536" s="62" t="s">
        <v>11763</v>
      </c>
      <c r="G3536" s="3" t="s">
        <v>14982</v>
      </c>
      <c r="H3536" s="207">
        <v>1.1295546558704452</v>
      </c>
    </row>
    <row r="3537" spans="1:8" ht="30">
      <c r="A3537" s="62">
        <v>3535</v>
      </c>
      <c r="B3537" s="63" t="s">
        <v>15138</v>
      </c>
      <c r="C3537" s="33" t="str">
        <f t="shared" si="110"/>
        <v>Yes</v>
      </c>
      <c r="D3537" s="30">
        <f t="shared" si="111"/>
        <v>3.2199999999999998</v>
      </c>
      <c r="E3537" s="438">
        <v>8865</v>
      </c>
      <c r="F3537" s="62" t="s">
        <v>11763</v>
      </c>
      <c r="G3537" s="3" t="s">
        <v>14982</v>
      </c>
      <c r="H3537" s="207">
        <v>1.3036437246963561</v>
      </c>
    </row>
    <row r="3538" spans="1:8">
      <c r="A3538" s="62">
        <v>3536</v>
      </c>
      <c r="B3538" s="63" t="s">
        <v>15139</v>
      </c>
      <c r="C3538" s="33" t="str">
        <f t="shared" si="110"/>
        <v>No</v>
      </c>
      <c r="D3538" s="30">
        <f t="shared" si="111"/>
        <v>4.9400000000000004</v>
      </c>
      <c r="E3538" s="438">
        <v>13600</v>
      </c>
      <c r="F3538" s="62" t="s">
        <v>11763</v>
      </c>
      <c r="G3538" s="3" t="s">
        <v>14982</v>
      </c>
      <c r="H3538" s="207">
        <v>2</v>
      </c>
    </row>
    <row r="3539" spans="1:8">
      <c r="A3539" s="62">
        <v>3537</v>
      </c>
      <c r="B3539" s="63" t="s">
        <v>15140</v>
      </c>
      <c r="C3539" s="33" t="str">
        <f t="shared" si="110"/>
        <v>No</v>
      </c>
      <c r="D3539" s="30">
        <f t="shared" si="111"/>
        <v>4.9400000000000004</v>
      </c>
      <c r="E3539" s="438">
        <v>13600</v>
      </c>
      <c r="F3539" s="62" t="s">
        <v>11763</v>
      </c>
      <c r="G3539" s="3" t="s">
        <v>14982</v>
      </c>
      <c r="H3539" s="176">
        <f>E3539/6800</f>
        <v>2</v>
      </c>
    </row>
    <row r="3540" spans="1:8" ht="30">
      <c r="A3540" s="62">
        <v>3538</v>
      </c>
      <c r="B3540" s="63" t="s">
        <v>15141</v>
      </c>
      <c r="C3540" s="33" t="str">
        <f t="shared" si="110"/>
        <v>Yes</v>
      </c>
      <c r="D3540" s="30">
        <f t="shared" si="111"/>
        <v>2.8399999999999994</v>
      </c>
      <c r="E3540" s="438">
        <v>7819</v>
      </c>
      <c r="F3540" s="62" t="s">
        <v>11763</v>
      </c>
      <c r="G3540" s="3" t="s">
        <v>14982</v>
      </c>
      <c r="H3540" s="207">
        <v>1.1497975708502022</v>
      </c>
    </row>
    <row r="3541" spans="1:8">
      <c r="A3541" s="62">
        <v>3539</v>
      </c>
      <c r="B3541" s="63" t="s">
        <v>15142</v>
      </c>
      <c r="C3541" s="33" t="str">
        <f t="shared" si="110"/>
        <v>Yes</v>
      </c>
      <c r="D3541" s="30">
        <f t="shared" si="111"/>
        <v>0.36</v>
      </c>
      <c r="E3541" s="438">
        <v>1000</v>
      </c>
      <c r="F3541" s="62" t="s">
        <v>11763</v>
      </c>
      <c r="G3541" s="3" t="s">
        <v>14982</v>
      </c>
      <c r="H3541" s="207">
        <v>0.145748987854251</v>
      </c>
    </row>
    <row r="3542" spans="1:8">
      <c r="A3542" s="62">
        <v>3540</v>
      </c>
      <c r="B3542" s="63" t="s">
        <v>15142</v>
      </c>
      <c r="C3542" s="33" t="str">
        <f t="shared" si="110"/>
        <v>No</v>
      </c>
      <c r="D3542" s="30">
        <f t="shared" si="111"/>
        <v>4.9399999999999995</v>
      </c>
      <c r="E3542" s="438">
        <v>13600</v>
      </c>
      <c r="F3542" s="62" t="s">
        <v>11763</v>
      </c>
      <c r="G3542" s="3" t="s">
        <v>14982</v>
      </c>
      <c r="H3542" s="207">
        <v>1.9999999999999996</v>
      </c>
    </row>
    <row r="3543" spans="1:8" ht="30">
      <c r="A3543" s="62">
        <v>3541</v>
      </c>
      <c r="B3543" s="63" t="s">
        <v>15143</v>
      </c>
      <c r="C3543" s="33" t="str">
        <f t="shared" si="110"/>
        <v>Yes</v>
      </c>
      <c r="D3543" s="30">
        <f t="shared" si="111"/>
        <v>3.5</v>
      </c>
      <c r="E3543" s="438">
        <v>9636</v>
      </c>
      <c r="F3543" s="62" t="s">
        <v>11763</v>
      </c>
      <c r="G3543" s="3" t="s">
        <v>14982</v>
      </c>
      <c r="H3543" s="207">
        <v>1.4170040485829958</v>
      </c>
    </row>
    <row r="3544" spans="1:8">
      <c r="A3544" s="62">
        <v>3542</v>
      </c>
      <c r="B3544" s="63" t="s">
        <v>15144</v>
      </c>
      <c r="C3544" s="33" t="str">
        <f t="shared" si="110"/>
        <v>Yes</v>
      </c>
      <c r="D3544" s="30">
        <f t="shared" si="111"/>
        <v>2.34</v>
      </c>
      <c r="E3544" s="438">
        <v>6442</v>
      </c>
      <c r="F3544" s="62" t="s">
        <v>11763</v>
      </c>
      <c r="G3544" s="3" t="s">
        <v>14982</v>
      </c>
      <c r="H3544" s="207">
        <v>0.94736842105263142</v>
      </c>
    </row>
    <row r="3545" spans="1:8" ht="30">
      <c r="A3545" s="62">
        <v>3543</v>
      </c>
      <c r="B3545" s="63" t="s">
        <v>15145</v>
      </c>
      <c r="C3545" s="33" t="str">
        <f t="shared" si="110"/>
        <v>Yes</v>
      </c>
      <c r="D3545" s="30">
        <f t="shared" si="111"/>
        <v>3.4100000000000006</v>
      </c>
      <c r="E3545" s="438">
        <v>9388</v>
      </c>
      <c r="F3545" s="62" t="s">
        <v>11763</v>
      </c>
      <c r="G3545" s="3" t="s">
        <v>14982</v>
      </c>
      <c r="H3545" s="207">
        <v>1.3805668016194332</v>
      </c>
    </row>
    <row r="3546" spans="1:8">
      <c r="A3546" s="62">
        <v>3544</v>
      </c>
      <c r="B3546" s="63" t="s">
        <v>15146</v>
      </c>
      <c r="C3546" s="33" t="str">
        <f t="shared" si="110"/>
        <v>Yes</v>
      </c>
      <c r="D3546" s="30">
        <f t="shared" si="111"/>
        <v>3.2299999999999995</v>
      </c>
      <c r="E3546" s="438">
        <v>8892</v>
      </c>
      <c r="F3546" s="62" t="s">
        <v>11763</v>
      </c>
      <c r="G3546" s="3" t="s">
        <v>14982</v>
      </c>
      <c r="H3546" s="207">
        <v>1.3076923076923075</v>
      </c>
    </row>
    <row r="3547" spans="1:8" ht="30">
      <c r="A3547" s="62">
        <v>3545</v>
      </c>
      <c r="B3547" s="63" t="s">
        <v>15147</v>
      </c>
      <c r="C3547" s="33" t="str">
        <f t="shared" si="110"/>
        <v>Yes</v>
      </c>
      <c r="D3547" s="30">
        <f t="shared" si="111"/>
        <v>3.06</v>
      </c>
      <c r="E3547" s="438">
        <v>8424</v>
      </c>
      <c r="F3547" s="62" t="s">
        <v>11777</v>
      </c>
      <c r="G3547" s="3" t="s">
        <v>14982</v>
      </c>
      <c r="H3547" s="207">
        <v>1.2388663967611335</v>
      </c>
    </row>
    <row r="3548" spans="1:8" ht="30">
      <c r="A3548" s="62">
        <v>3546</v>
      </c>
      <c r="B3548" s="63" t="s">
        <v>15148</v>
      </c>
      <c r="C3548" s="33" t="str">
        <f t="shared" si="110"/>
        <v>Yes</v>
      </c>
      <c r="D3548" s="30">
        <f t="shared" si="111"/>
        <v>2.92</v>
      </c>
      <c r="E3548" s="438">
        <v>8039</v>
      </c>
      <c r="F3548" s="62" t="s">
        <v>11763</v>
      </c>
      <c r="G3548" s="3" t="s">
        <v>14982</v>
      </c>
      <c r="H3548" s="207">
        <v>1.1821862348178136</v>
      </c>
    </row>
    <row r="3549" spans="1:8">
      <c r="A3549" s="62">
        <v>3547</v>
      </c>
      <c r="B3549" s="63" t="s">
        <v>15149</v>
      </c>
      <c r="C3549" s="33" t="str">
        <f t="shared" si="110"/>
        <v>No</v>
      </c>
      <c r="D3549" s="30">
        <f t="shared" si="111"/>
        <v>4.9399999999999995</v>
      </c>
      <c r="E3549" s="438">
        <v>13600</v>
      </c>
      <c r="F3549" s="62" t="s">
        <v>11763</v>
      </c>
      <c r="G3549" s="3" t="s">
        <v>14982</v>
      </c>
      <c r="H3549" s="207">
        <v>1.9999999999999996</v>
      </c>
    </row>
    <row r="3550" spans="1:8" ht="30">
      <c r="A3550" s="62">
        <v>3548</v>
      </c>
      <c r="B3550" s="63" t="s">
        <v>15150</v>
      </c>
      <c r="C3550" s="33" t="str">
        <f t="shared" si="110"/>
        <v>No</v>
      </c>
      <c r="D3550" s="30">
        <f t="shared" si="111"/>
        <v>4.9400000000000004</v>
      </c>
      <c r="E3550" s="438">
        <v>13600</v>
      </c>
      <c r="F3550" s="62" t="s">
        <v>11763</v>
      </c>
      <c r="G3550" s="3" t="s">
        <v>14982</v>
      </c>
      <c r="H3550" s="207">
        <v>2</v>
      </c>
    </row>
    <row r="3551" spans="1:8">
      <c r="A3551" s="62">
        <v>3549</v>
      </c>
      <c r="B3551" s="63" t="s">
        <v>15151</v>
      </c>
      <c r="C3551" s="33" t="str">
        <f t="shared" si="110"/>
        <v>Yes</v>
      </c>
      <c r="D3551" s="30">
        <f t="shared" si="111"/>
        <v>3.04</v>
      </c>
      <c r="E3551" s="438">
        <v>8369</v>
      </c>
      <c r="F3551" s="62" t="s">
        <v>11763</v>
      </c>
      <c r="G3551" s="3" t="s">
        <v>14982</v>
      </c>
      <c r="H3551" s="207">
        <v>1.2307692307692306</v>
      </c>
    </row>
    <row r="3552" spans="1:8">
      <c r="A3552" s="62">
        <v>3550</v>
      </c>
      <c r="B3552" s="63" t="s">
        <v>15152</v>
      </c>
      <c r="C3552" s="33" t="str">
        <f t="shared" si="110"/>
        <v>Yes</v>
      </c>
      <c r="D3552" s="30">
        <f t="shared" si="111"/>
        <v>3.2300000000000004</v>
      </c>
      <c r="E3552" s="438">
        <v>8892</v>
      </c>
      <c r="F3552" s="62" t="s">
        <v>11763</v>
      </c>
      <c r="G3552" s="3" t="s">
        <v>14982</v>
      </c>
      <c r="H3552" s="207">
        <v>1.3076923076923077</v>
      </c>
    </row>
    <row r="3553" spans="1:8" ht="30">
      <c r="A3553" s="62">
        <v>3551</v>
      </c>
      <c r="B3553" s="63" t="s">
        <v>15153</v>
      </c>
      <c r="C3553" s="33" t="str">
        <f t="shared" si="110"/>
        <v>Yes</v>
      </c>
      <c r="D3553" s="30">
        <f t="shared" si="111"/>
        <v>2.86</v>
      </c>
      <c r="E3553" s="438">
        <v>7874</v>
      </c>
      <c r="F3553" s="62" t="s">
        <v>11763</v>
      </c>
      <c r="G3553" s="3" t="s">
        <v>14982</v>
      </c>
      <c r="H3553" s="207">
        <v>1.1578947368421051</v>
      </c>
    </row>
    <row r="3554" spans="1:8">
      <c r="A3554" s="62">
        <v>3552</v>
      </c>
      <c r="B3554" s="63" t="s">
        <v>15154</v>
      </c>
      <c r="C3554" s="33" t="str">
        <f t="shared" si="110"/>
        <v>Yes</v>
      </c>
      <c r="D3554" s="30">
        <f t="shared" si="111"/>
        <v>2.21</v>
      </c>
      <c r="E3554" s="438">
        <v>6084</v>
      </c>
      <c r="F3554" s="62" t="s">
        <v>11763</v>
      </c>
      <c r="G3554" s="3" t="s">
        <v>14982</v>
      </c>
      <c r="H3554" s="207">
        <v>0.89473684210526305</v>
      </c>
    </row>
    <row r="3555" spans="1:8" ht="30">
      <c r="A3555" s="62">
        <v>3553</v>
      </c>
      <c r="B3555" s="63" t="s">
        <v>15155</v>
      </c>
      <c r="C3555" s="33" t="str">
        <f t="shared" si="110"/>
        <v>Yes</v>
      </c>
      <c r="D3555" s="30">
        <f t="shared" si="111"/>
        <v>4.6099999999999994</v>
      </c>
      <c r="E3555" s="438">
        <v>12691</v>
      </c>
      <c r="F3555" s="62" t="s">
        <v>11763</v>
      </c>
      <c r="G3555" s="3" t="s">
        <v>14982</v>
      </c>
      <c r="H3555" s="207">
        <v>1.8663967611336028</v>
      </c>
    </row>
    <row r="3556" spans="1:8">
      <c r="A3556" s="62">
        <v>3554</v>
      </c>
      <c r="B3556" s="63" t="s">
        <v>15156</v>
      </c>
      <c r="C3556" s="33" t="str">
        <f t="shared" si="110"/>
        <v>Yes</v>
      </c>
      <c r="D3556" s="30">
        <f t="shared" si="111"/>
        <v>1.75</v>
      </c>
      <c r="E3556" s="438">
        <v>4818</v>
      </c>
      <c r="F3556" s="62" t="s">
        <v>11763</v>
      </c>
      <c r="G3556" s="3" t="s">
        <v>14982</v>
      </c>
      <c r="H3556" s="207">
        <v>0.70850202429149789</v>
      </c>
    </row>
    <row r="3557" spans="1:8" ht="30">
      <c r="A3557" s="62">
        <v>3555</v>
      </c>
      <c r="B3557" s="63" t="s">
        <v>15157</v>
      </c>
      <c r="C3557" s="33" t="str">
        <f t="shared" si="110"/>
        <v>Yes</v>
      </c>
      <c r="D3557" s="30">
        <f t="shared" si="111"/>
        <v>4.2699999999999996</v>
      </c>
      <c r="E3557" s="438">
        <v>11755</v>
      </c>
      <c r="F3557" s="62" t="s">
        <v>11763</v>
      </c>
      <c r="G3557" s="3" t="s">
        <v>14982</v>
      </c>
      <c r="H3557" s="207">
        <v>1.7287449392712548</v>
      </c>
    </row>
    <row r="3558" spans="1:8" ht="30">
      <c r="A3558" s="62">
        <v>3556</v>
      </c>
      <c r="B3558" s="63" t="s">
        <v>15158</v>
      </c>
      <c r="C3558" s="33" t="str">
        <f t="shared" si="110"/>
        <v>No</v>
      </c>
      <c r="D3558" s="30">
        <f t="shared" si="111"/>
        <v>4.9400000000000004</v>
      </c>
      <c r="E3558" s="438">
        <v>13600</v>
      </c>
      <c r="F3558" s="62" t="s">
        <v>11763</v>
      </c>
      <c r="G3558" s="3" t="s">
        <v>14982</v>
      </c>
      <c r="H3558" s="207">
        <v>2</v>
      </c>
    </row>
    <row r="3559" spans="1:8">
      <c r="A3559" s="62">
        <v>3557</v>
      </c>
      <c r="B3559" s="63" t="s">
        <v>15159</v>
      </c>
      <c r="C3559" s="33" t="str">
        <f t="shared" si="110"/>
        <v>Yes</v>
      </c>
      <c r="D3559" s="30">
        <f t="shared" si="111"/>
        <v>2.4000000000000004</v>
      </c>
      <c r="E3559" s="438">
        <v>6607</v>
      </c>
      <c r="F3559" s="62" t="s">
        <v>11763</v>
      </c>
      <c r="G3559" s="3" t="s">
        <v>14982</v>
      </c>
      <c r="H3559" s="207">
        <v>0.97165991902834015</v>
      </c>
    </row>
    <row r="3560" spans="1:8">
      <c r="A3560" s="62">
        <v>3558</v>
      </c>
      <c r="B3560" s="63" t="s">
        <v>15160</v>
      </c>
      <c r="C3560" s="33" t="str">
        <f t="shared" si="110"/>
        <v>Yes</v>
      </c>
      <c r="D3560" s="30">
        <f t="shared" si="111"/>
        <v>0.78</v>
      </c>
      <c r="E3560" s="438">
        <v>2147</v>
      </c>
      <c r="F3560" s="62" t="s">
        <v>11763</v>
      </c>
      <c r="G3560" s="3" t="s">
        <v>14982</v>
      </c>
      <c r="H3560" s="207">
        <v>0.31578947368421051</v>
      </c>
    </row>
    <row r="3561" spans="1:8" ht="30">
      <c r="A3561" s="62">
        <v>3559</v>
      </c>
      <c r="B3561" s="63" t="s">
        <v>15161</v>
      </c>
      <c r="C3561" s="33" t="str">
        <f t="shared" si="110"/>
        <v>Yes</v>
      </c>
      <c r="D3561" s="30">
        <f t="shared" si="111"/>
        <v>1.02</v>
      </c>
      <c r="E3561" s="438">
        <v>2808</v>
      </c>
      <c r="F3561" s="62" t="s">
        <v>11763</v>
      </c>
      <c r="G3561" s="3" t="s">
        <v>14982</v>
      </c>
      <c r="H3561" s="207">
        <v>0.41295546558704449</v>
      </c>
    </row>
    <row r="3562" spans="1:8">
      <c r="A3562" s="62">
        <v>3560</v>
      </c>
      <c r="B3562" s="63" t="s">
        <v>15162</v>
      </c>
      <c r="C3562" s="33" t="str">
        <f t="shared" si="110"/>
        <v>No</v>
      </c>
      <c r="D3562" s="30">
        <f t="shared" si="111"/>
        <v>4.9399999999999995</v>
      </c>
      <c r="E3562" s="438">
        <v>13600</v>
      </c>
      <c r="F3562" s="62" t="s">
        <v>11763</v>
      </c>
      <c r="G3562" s="3" t="s">
        <v>14982</v>
      </c>
      <c r="H3562" s="207">
        <v>1.9999999999999996</v>
      </c>
    </row>
    <row r="3563" spans="1:8">
      <c r="A3563" s="62">
        <v>3561</v>
      </c>
      <c r="B3563" s="63" t="s">
        <v>15163</v>
      </c>
      <c r="C3563" s="33" t="str">
        <f t="shared" si="110"/>
        <v>Yes</v>
      </c>
      <c r="D3563" s="30">
        <f t="shared" si="111"/>
        <v>3.4699999999999998</v>
      </c>
      <c r="E3563" s="438">
        <v>9553</v>
      </c>
      <c r="F3563" s="62" t="s">
        <v>11763</v>
      </c>
      <c r="G3563" s="3" t="s">
        <v>14982</v>
      </c>
      <c r="H3563" s="207">
        <v>1.4048582995951415</v>
      </c>
    </row>
    <row r="3564" spans="1:8">
      <c r="A3564" s="62">
        <v>3562</v>
      </c>
      <c r="B3564" s="63" t="s">
        <v>15164</v>
      </c>
      <c r="C3564" s="33" t="str">
        <f t="shared" si="110"/>
        <v>Yes</v>
      </c>
      <c r="D3564" s="30">
        <f t="shared" si="111"/>
        <v>2.42</v>
      </c>
      <c r="E3564" s="438">
        <v>6662</v>
      </c>
      <c r="F3564" s="62" t="s">
        <v>11763</v>
      </c>
      <c r="G3564" s="3" t="s">
        <v>14982</v>
      </c>
      <c r="H3564" s="207">
        <v>0.97975708502024283</v>
      </c>
    </row>
    <row r="3565" spans="1:8">
      <c r="A3565" s="62">
        <v>3563</v>
      </c>
      <c r="B3565" s="63" t="s">
        <v>15165</v>
      </c>
      <c r="C3565" s="33" t="str">
        <f t="shared" si="110"/>
        <v>Yes</v>
      </c>
      <c r="D3565" s="30">
        <f t="shared" si="111"/>
        <v>2.5</v>
      </c>
      <c r="E3565" s="438">
        <v>6883</v>
      </c>
      <c r="F3565" s="62" t="s">
        <v>11763</v>
      </c>
      <c r="G3565" s="3" t="s">
        <v>14982</v>
      </c>
      <c r="H3565" s="207">
        <v>1.0121457489878543</v>
      </c>
    </row>
    <row r="3566" spans="1:8" ht="30">
      <c r="A3566" s="62">
        <v>3564</v>
      </c>
      <c r="B3566" s="63" t="s">
        <v>15166</v>
      </c>
      <c r="C3566" s="33" t="str">
        <f t="shared" si="110"/>
        <v>Yes</v>
      </c>
      <c r="D3566" s="30">
        <f t="shared" si="111"/>
        <v>1.37</v>
      </c>
      <c r="E3566" s="438">
        <v>3772</v>
      </c>
      <c r="F3566" s="62" t="s">
        <v>11763</v>
      </c>
      <c r="G3566" s="3" t="s">
        <v>14982</v>
      </c>
      <c r="H3566" s="207">
        <v>0.55465587044534415</v>
      </c>
    </row>
    <row r="3567" spans="1:8">
      <c r="A3567" s="62">
        <v>3565</v>
      </c>
      <c r="B3567" s="63" t="s">
        <v>15167</v>
      </c>
      <c r="C3567" s="33" t="str">
        <f t="shared" si="110"/>
        <v>Yes</v>
      </c>
      <c r="D3567" s="30">
        <f t="shared" si="111"/>
        <v>1.72</v>
      </c>
      <c r="E3567" s="438">
        <v>4735</v>
      </c>
      <c r="F3567" s="62" t="s">
        <v>11763</v>
      </c>
      <c r="G3567" s="3" t="s">
        <v>14982</v>
      </c>
      <c r="H3567" s="207">
        <v>0.69635627530364363</v>
      </c>
    </row>
    <row r="3568" spans="1:8">
      <c r="A3568" s="62">
        <v>3566</v>
      </c>
      <c r="B3568" s="63" t="s">
        <v>15168</v>
      </c>
      <c r="C3568" s="33" t="str">
        <f t="shared" si="110"/>
        <v>Yes</v>
      </c>
      <c r="D3568" s="30">
        <f t="shared" si="111"/>
        <v>2.0499999999999998</v>
      </c>
      <c r="E3568" s="438">
        <v>5644</v>
      </c>
      <c r="F3568" s="62" t="s">
        <v>11763</v>
      </c>
      <c r="G3568" s="3" t="s">
        <v>14982</v>
      </c>
      <c r="H3568" s="207">
        <v>0.82995951417004032</v>
      </c>
    </row>
    <row r="3569" spans="1:8" ht="30">
      <c r="A3569" s="62">
        <v>3567</v>
      </c>
      <c r="B3569" s="63" t="s">
        <v>15169</v>
      </c>
      <c r="C3569" s="33" t="str">
        <f t="shared" si="110"/>
        <v>No</v>
      </c>
      <c r="D3569" s="30">
        <f t="shared" si="111"/>
        <v>4.9399999999999995</v>
      </c>
      <c r="E3569" s="438">
        <v>13600</v>
      </c>
      <c r="F3569" s="62" t="s">
        <v>11763</v>
      </c>
      <c r="G3569" s="3" t="s">
        <v>14982</v>
      </c>
      <c r="H3569" s="207">
        <v>1.9999999999999996</v>
      </c>
    </row>
    <row r="3570" spans="1:8">
      <c r="A3570" s="62">
        <v>3568</v>
      </c>
      <c r="B3570" s="63" t="s">
        <v>15170</v>
      </c>
      <c r="C3570" s="33" t="str">
        <f t="shared" si="110"/>
        <v>Yes</v>
      </c>
      <c r="D3570" s="30">
        <f t="shared" si="111"/>
        <v>4.6500000000000004</v>
      </c>
      <c r="E3570" s="438">
        <v>12802</v>
      </c>
      <c r="F3570" s="62" t="s">
        <v>11763</v>
      </c>
      <c r="G3570" s="3" t="s">
        <v>14982</v>
      </c>
      <c r="H3570" s="207">
        <v>1.8825910931174088</v>
      </c>
    </row>
    <row r="3571" spans="1:8">
      <c r="A3571" s="62">
        <v>3569</v>
      </c>
      <c r="B3571" s="63" t="s">
        <v>15171</v>
      </c>
      <c r="C3571" s="33" t="str">
        <f t="shared" si="110"/>
        <v>Yes</v>
      </c>
      <c r="D3571" s="30">
        <f t="shared" si="111"/>
        <v>3.26</v>
      </c>
      <c r="E3571" s="438">
        <v>8975</v>
      </c>
      <c r="F3571" s="62" t="s">
        <v>11763</v>
      </c>
      <c r="G3571" s="3" t="s">
        <v>14982</v>
      </c>
      <c r="H3571" s="207">
        <v>1.3198380566801617</v>
      </c>
    </row>
    <row r="3572" spans="1:8">
      <c r="A3572" s="62">
        <v>3570</v>
      </c>
      <c r="B3572" s="63" t="s">
        <v>15172</v>
      </c>
      <c r="C3572" s="33" t="str">
        <f t="shared" si="110"/>
        <v>Yes</v>
      </c>
      <c r="D3572" s="30">
        <f t="shared" si="111"/>
        <v>3.7399999999999998</v>
      </c>
      <c r="E3572" s="438">
        <v>10296</v>
      </c>
      <c r="F3572" s="62" t="s">
        <v>11763</v>
      </c>
      <c r="G3572" s="3" t="s">
        <v>14982</v>
      </c>
      <c r="H3572" s="207">
        <v>1.5141700404858298</v>
      </c>
    </row>
    <row r="3573" spans="1:8" ht="30">
      <c r="A3573" s="62">
        <v>3571</v>
      </c>
      <c r="B3573" s="63" t="s">
        <v>15173</v>
      </c>
      <c r="C3573" s="33" t="str">
        <f t="shared" si="110"/>
        <v>No</v>
      </c>
      <c r="D3573" s="30">
        <f t="shared" si="111"/>
        <v>4.9399999999999995</v>
      </c>
      <c r="E3573" s="438">
        <v>13600</v>
      </c>
      <c r="F3573" s="62" t="s">
        <v>11763</v>
      </c>
      <c r="G3573" s="3" t="s">
        <v>14982</v>
      </c>
      <c r="H3573" s="207">
        <v>1.9999999999999996</v>
      </c>
    </row>
    <row r="3574" spans="1:8" ht="30">
      <c r="A3574" s="62">
        <v>3572</v>
      </c>
      <c r="B3574" s="63" t="s">
        <v>15174</v>
      </c>
      <c r="C3574" s="33" t="str">
        <f t="shared" si="110"/>
        <v>Yes</v>
      </c>
      <c r="D3574" s="30">
        <f t="shared" si="111"/>
        <v>3.3400000000000003</v>
      </c>
      <c r="E3574" s="438">
        <v>9195</v>
      </c>
      <c r="F3574" s="62" t="s">
        <v>11763</v>
      </c>
      <c r="G3574" s="3" t="s">
        <v>14982</v>
      </c>
      <c r="H3574" s="207">
        <v>1.3522267206477734</v>
      </c>
    </row>
    <row r="3575" spans="1:8">
      <c r="A3575" s="62">
        <v>3573</v>
      </c>
      <c r="B3575" s="63" t="s">
        <v>15175</v>
      </c>
      <c r="C3575" s="33" t="str">
        <f t="shared" si="110"/>
        <v>No</v>
      </c>
      <c r="D3575" s="30">
        <f t="shared" si="111"/>
        <v>4.9399999999999995</v>
      </c>
      <c r="E3575" s="438">
        <v>13600</v>
      </c>
      <c r="F3575" s="62" t="s">
        <v>11763</v>
      </c>
      <c r="G3575" s="3" t="s">
        <v>14982</v>
      </c>
      <c r="H3575" s="207">
        <v>1.9999999999999996</v>
      </c>
    </row>
    <row r="3576" spans="1:8">
      <c r="A3576" s="62">
        <v>3574</v>
      </c>
      <c r="B3576" s="63" t="s">
        <v>15176</v>
      </c>
      <c r="C3576" s="33" t="str">
        <f t="shared" si="110"/>
        <v>Yes</v>
      </c>
      <c r="D3576" s="30">
        <f t="shared" si="111"/>
        <v>3.21</v>
      </c>
      <c r="E3576" s="438">
        <v>8837</v>
      </c>
      <c r="F3576" s="62" t="s">
        <v>11763</v>
      </c>
      <c r="G3576" s="3" t="s">
        <v>14982</v>
      </c>
      <c r="H3576" s="207">
        <v>1.2995951417004048</v>
      </c>
    </row>
    <row r="3577" spans="1:8">
      <c r="A3577" s="62">
        <v>3575</v>
      </c>
      <c r="B3577" s="63" t="s">
        <v>15177</v>
      </c>
      <c r="C3577" s="33" t="str">
        <f t="shared" si="110"/>
        <v>Yes</v>
      </c>
      <c r="D3577" s="30">
        <f t="shared" si="111"/>
        <v>1.51</v>
      </c>
      <c r="E3577" s="438">
        <v>4157</v>
      </c>
      <c r="F3577" s="62" t="s">
        <v>11763</v>
      </c>
      <c r="G3577" s="3" t="s">
        <v>14982</v>
      </c>
      <c r="H3577" s="207">
        <v>0.61133603238866396</v>
      </c>
    </row>
    <row r="3578" spans="1:8">
      <c r="A3578" s="62">
        <v>3576</v>
      </c>
      <c r="B3578" s="63" t="s">
        <v>15178</v>
      </c>
      <c r="C3578" s="33" t="str">
        <f t="shared" si="110"/>
        <v>Yes</v>
      </c>
      <c r="D3578" s="30">
        <f t="shared" si="111"/>
        <v>2.5299999999999998</v>
      </c>
      <c r="E3578" s="438">
        <v>6965</v>
      </c>
      <c r="F3578" s="62" t="s">
        <v>11763</v>
      </c>
      <c r="G3578" s="3" t="s">
        <v>14982</v>
      </c>
      <c r="H3578" s="207">
        <v>1.0242914979757083</v>
      </c>
    </row>
    <row r="3579" spans="1:8">
      <c r="A3579" s="62">
        <v>3577</v>
      </c>
      <c r="B3579" s="63" t="s">
        <v>15178</v>
      </c>
      <c r="C3579" s="33" t="str">
        <f t="shared" si="110"/>
        <v>Yes</v>
      </c>
      <c r="D3579" s="30">
        <f t="shared" si="111"/>
        <v>4.74</v>
      </c>
      <c r="E3579" s="438">
        <v>13049</v>
      </c>
      <c r="F3579" s="62" t="s">
        <v>11763</v>
      </c>
      <c r="G3579" s="3" t="s">
        <v>14982</v>
      </c>
      <c r="H3579" s="207">
        <v>1.9190283400809716</v>
      </c>
    </row>
    <row r="3580" spans="1:8" ht="30">
      <c r="A3580" s="62">
        <v>3578</v>
      </c>
      <c r="B3580" s="63" t="s">
        <v>15179</v>
      </c>
      <c r="C3580" s="33" t="str">
        <f t="shared" si="110"/>
        <v>Yes</v>
      </c>
      <c r="D3580" s="30">
        <f t="shared" si="111"/>
        <v>0.61</v>
      </c>
      <c r="E3580" s="438">
        <v>1679</v>
      </c>
      <c r="F3580" s="62" t="s">
        <v>11763</v>
      </c>
      <c r="G3580" s="3" t="s">
        <v>14982</v>
      </c>
      <c r="H3580" s="207">
        <v>0.24696356275303641</v>
      </c>
    </row>
    <row r="3581" spans="1:8">
      <c r="A3581" s="62">
        <v>3579</v>
      </c>
      <c r="B3581" s="63" t="s">
        <v>15180</v>
      </c>
      <c r="C3581" s="33" t="str">
        <f t="shared" si="110"/>
        <v>No</v>
      </c>
      <c r="D3581" s="30">
        <f t="shared" si="111"/>
        <v>4.9399999999999995</v>
      </c>
      <c r="E3581" s="438">
        <v>13600</v>
      </c>
      <c r="F3581" s="62" t="s">
        <v>11763</v>
      </c>
      <c r="G3581" s="3" t="s">
        <v>14982</v>
      </c>
      <c r="H3581" s="207">
        <v>1.9999999999999996</v>
      </c>
    </row>
    <row r="3582" spans="1:8">
      <c r="A3582" s="62">
        <v>3580</v>
      </c>
      <c r="B3582" s="63" t="s">
        <v>15181</v>
      </c>
      <c r="C3582" s="33" t="str">
        <f t="shared" si="110"/>
        <v>Yes</v>
      </c>
      <c r="D3582" s="30">
        <f t="shared" si="111"/>
        <v>2.02</v>
      </c>
      <c r="E3582" s="438">
        <v>5561</v>
      </c>
      <c r="F3582" s="62" t="s">
        <v>11763</v>
      </c>
      <c r="G3582" s="3" t="s">
        <v>14982</v>
      </c>
      <c r="H3582" s="207">
        <v>0.81781376518218618</v>
      </c>
    </row>
    <row r="3583" spans="1:8">
      <c r="A3583" s="62">
        <v>3581</v>
      </c>
      <c r="B3583" s="63" t="s">
        <v>15182</v>
      </c>
      <c r="C3583" s="33" t="str">
        <f t="shared" si="110"/>
        <v>Yes</v>
      </c>
      <c r="D3583" s="30">
        <f t="shared" si="111"/>
        <v>2.1800000000000002</v>
      </c>
      <c r="E3583" s="438">
        <v>6002</v>
      </c>
      <c r="F3583" s="62" t="s">
        <v>11763</v>
      </c>
      <c r="G3583" s="3" t="s">
        <v>14982</v>
      </c>
      <c r="H3583" s="207">
        <v>0.88259109311740891</v>
      </c>
    </row>
    <row r="3584" spans="1:8">
      <c r="A3584" s="62">
        <v>3582</v>
      </c>
      <c r="B3584" s="63" t="s">
        <v>15183</v>
      </c>
      <c r="C3584" s="33" t="str">
        <f t="shared" si="110"/>
        <v>Yes</v>
      </c>
      <c r="D3584" s="30">
        <f t="shared" si="111"/>
        <v>1.44</v>
      </c>
      <c r="E3584" s="438">
        <v>3964</v>
      </c>
      <c r="F3584" s="62" t="s">
        <v>11763</v>
      </c>
      <c r="G3584" s="3" t="s">
        <v>14982</v>
      </c>
      <c r="H3584" s="207">
        <v>0.582995951417004</v>
      </c>
    </row>
    <row r="3585" spans="1:8">
      <c r="A3585" s="62">
        <v>3583</v>
      </c>
      <c r="B3585" s="63" t="s">
        <v>15184</v>
      </c>
      <c r="C3585" s="33" t="str">
        <f t="shared" si="110"/>
        <v>Yes</v>
      </c>
      <c r="D3585" s="30">
        <f t="shared" si="111"/>
        <v>2.56</v>
      </c>
      <c r="E3585" s="438">
        <v>7048</v>
      </c>
      <c r="F3585" s="62" t="s">
        <v>11763</v>
      </c>
      <c r="G3585" s="3" t="s">
        <v>14982</v>
      </c>
      <c r="H3585" s="207">
        <v>1.0364372469635628</v>
      </c>
    </row>
    <row r="3586" spans="1:8">
      <c r="A3586" s="62">
        <v>3584</v>
      </c>
      <c r="B3586" s="63" t="s">
        <v>15185</v>
      </c>
      <c r="C3586" s="33" t="str">
        <f t="shared" si="110"/>
        <v>Yes</v>
      </c>
      <c r="D3586" s="30">
        <f t="shared" si="111"/>
        <v>3.0500000000000003</v>
      </c>
      <c r="E3586" s="438">
        <v>8397</v>
      </c>
      <c r="F3586" s="62" t="s">
        <v>11763</v>
      </c>
      <c r="G3586" s="3" t="s">
        <v>14982</v>
      </c>
      <c r="H3586" s="207">
        <v>1.2348178137651822</v>
      </c>
    </row>
    <row r="3587" spans="1:8">
      <c r="A3587" s="62">
        <v>3585</v>
      </c>
      <c r="B3587" s="63" t="s">
        <v>15186</v>
      </c>
      <c r="C3587" s="33" t="str">
        <f t="shared" ref="C3587:C3650" si="112">IF(H3587=2,"No","Yes")</f>
        <v>Yes</v>
      </c>
      <c r="D3587" s="30">
        <f t="shared" si="111"/>
        <v>3.97</v>
      </c>
      <c r="E3587" s="438">
        <v>10930</v>
      </c>
      <c r="F3587" s="62" t="s">
        <v>11763</v>
      </c>
      <c r="G3587" s="3" t="s">
        <v>14982</v>
      </c>
      <c r="H3587" s="207">
        <v>1.6072874493927125</v>
      </c>
    </row>
    <row r="3588" spans="1:8" ht="30">
      <c r="A3588" s="62">
        <v>3586</v>
      </c>
      <c r="B3588" s="63" t="s">
        <v>15187</v>
      </c>
      <c r="C3588" s="33" t="str">
        <f t="shared" si="112"/>
        <v>Yes</v>
      </c>
      <c r="D3588" s="30">
        <f t="shared" ref="D3588:D3651" si="113">H3588*2.47</f>
        <v>0.83999999999999986</v>
      </c>
      <c r="E3588" s="438">
        <v>2313</v>
      </c>
      <c r="F3588" s="62" t="s">
        <v>11763</v>
      </c>
      <c r="G3588" s="3" t="s">
        <v>14982</v>
      </c>
      <c r="H3588" s="207">
        <v>0.34008097165991896</v>
      </c>
    </row>
    <row r="3589" spans="1:8" ht="30">
      <c r="A3589" s="62">
        <v>3587</v>
      </c>
      <c r="B3589" s="63" t="s">
        <v>15188</v>
      </c>
      <c r="C3589" s="33" t="str">
        <f t="shared" si="112"/>
        <v>Yes</v>
      </c>
      <c r="D3589" s="30">
        <f t="shared" si="113"/>
        <v>1.79</v>
      </c>
      <c r="E3589" s="438">
        <v>4928</v>
      </c>
      <c r="F3589" s="62" t="s">
        <v>11763</v>
      </c>
      <c r="G3589" s="3" t="s">
        <v>14982</v>
      </c>
      <c r="H3589" s="207">
        <v>0.7246963562753036</v>
      </c>
    </row>
    <row r="3590" spans="1:8">
      <c r="A3590" s="62">
        <v>3588</v>
      </c>
      <c r="B3590" s="63" t="s">
        <v>15189</v>
      </c>
      <c r="C3590" s="33" t="str">
        <f t="shared" si="112"/>
        <v>No</v>
      </c>
      <c r="D3590" s="30">
        <f t="shared" si="113"/>
        <v>4.9399999999999995</v>
      </c>
      <c r="E3590" s="438">
        <v>13600</v>
      </c>
      <c r="F3590" s="62" t="s">
        <v>11763</v>
      </c>
      <c r="G3590" s="3" t="s">
        <v>14982</v>
      </c>
      <c r="H3590" s="207">
        <v>1.9999999999999996</v>
      </c>
    </row>
    <row r="3591" spans="1:8">
      <c r="A3591" s="62">
        <v>3589</v>
      </c>
      <c r="B3591" s="63" t="s">
        <v>15190</v>
      </c>
      <c r="C3591" s="33" t="str">
        <f t="shared" si="112"/>
        <v>Yes</v>
      </c>
      <c r="D3591" s="30">
        <f t="shared" si="113"/>
        <v>3.79</v>
      </c>
      <c r="E3591" s="438">
        <v>10434</v>
      </c>
      <c r="F3591" s="62" t="s">
        <v>11763</v>
      </c>
      <c r="G3591" s="3" t="s">
        <v>14982</v>
      </c>
      <c r="H3591" s="207">
        <v>1.534412955465587</v>
      </c>
    </row>
    <row r="3592" spans="1:8" ht="30">
      <c r="A3592" s="62">
        <v>3590</v>
      </c>
      <c r="B3592" s="63" t="s">
        <v>15191</v>
      </c>
      <c r="C3592" s="33" t="str">
        <f t="shared" si="112"/>
        <v>Yes</v>
      </c>
      <c r="D3592" s="30">
        <f t="shared" si="113"/>
        <v>2.65</v>
      </c>
      <c r="E3592" s="438">
        <v>7296</v>
      </c>
      <c r="F3592" s="62" t="s">
        <v>11826</v>
      </c>
      <c r="G3592" s="3" t="s">
        <v>14982</v>
      </c>
      <c r="H3592" s="207">
        <v>1.0728744939271253</v>
      </c>
    </row>
    <row r="3593" spans="1:8">
      <c r="A3593" s="62">
        <v>3591</v>
      </c>
      <c r="B3593" s="63" t="s">
        <v>15192</v>
      </c>
      <c r="C3593" s="33" t="str">
        <f t="shared" si="112"/>
        <v>Yes</v>
      </c>
      <c r="D3593" s="30">
        <f t="shared" si="113"/>
        <v>2.33</v>
      </c>
      <c r="E3593" s="438">
        <v>6415</v>
      </c>
      <c r="F3593" s="62" t="s">
        <v>11763</v>
      </c>
      <c r="G3593" s="3" t="s">
        <v>14982</v>
      </c>
      <c r="H3593" s="207">
        <v>0.94331983805668007</v>
      </c>
    </row>
    <row r="3594" spans="1:8">
      <c r="A3594" s="62">
        <v>3592</v>
      </c>
      <c r="B3594" s="63" t="s">
        <v>15193</v>
      </c>
      <c r="C3594" s="33" t="str">
        <f t="shared" si="112"/>
        <v>Yes</v>
      </c>
      <c r="D3594" s="30">
        <f t="shared" si="113"/>
        <v>3.3899999999999997</v>
      </c>
      <c r="E3594" s="438">
        <v>9333</v>
      </c>
      <c r="F3594" s="62" t="s">
        <v>11763</v>
      </c>
      <c r="G3594" s="3" t="s">
        <v>14982</v>
      </c>
      <c r="H3594" s="207">
        <v>1.3724696356275301</v>
      </c>
    </row>
    <row r="3595" spans="1:8" ht="30">
      <c r="A3595" s="62">
        <v>3593</v>
      </c>
      <c r="B3595" s="63" t="s">
        <v>15194</v>
      </c>
      <c r="C3595" s="33" t="str">
        <f t="shared" si="112"/>
        <v>Yes</v>
      </c>
      <c r="D3595" s="30">
        <f t="shared" si="113"/>
        <v>1.23</v>
      </c>
      <c r="E3595" s="438">
        <v>3386</v>
      </c>
      <c r="F3595" s="62" t="s">
        <v>11772</v>
      </c>
      <c r="G3595" s="3" t="s">
        <v>14982</v>
      </c>
      <c r="H3595" s="207">
        <v>0.49797570850202427</v>
      </c>
    </row>
    <row r="3596" spans="1:8">
      <c r="A3596" s="62">
        <v>3594</v>
      </c>
      <c r="B3596" s="63" t="s">
        <v>15195</v>
      </c>
      <c r="C3596" s="33" t="str">
        <f t="shared" si="112"/>
        <v>No</v>
      </c>
      <c r="D3596" s="30">
        <f t="shared" si="113"/>
        <v>4.9400000000000004</v>
      </c>
      <c r="E3596" s="438">
        <v>13600</v>
      </c>
      <c r="F3596" s="62" t="s">
        <v>11763</v>
      </c>
      <c r="G3596" s="3" t="s">
        <v>14982</v>
      </c>
      <c r="H3596" s="207">
        <v>2</v>
      </c>
    </row>
    <row r="3597" spans="1:8">
      <c r="A3597" s="62">
        <v>3595</v>
      </c>
      <c r="B3597" s="63" t="s">
        <v>15196</v>
      </c>
      <c r="C3597" s="33" t="str">
        <f t="shared" si="112"/>
        <v>Yes</v>
      </c>
      <c r="D3597" s="30">
        <f t="shared" si="113"/>
        <v>3.2</v>
      </c>
      <c r="E3597" s="438">
        <v>8810</v>
      </c>
      <c r="F3597" s="62" t="s">
        <v>11763</v>
      </c>
      <c r="G3597" s="3" t="s">
        <v>14982</v>
      </c>
      <c r="H3597" s="207">
        <v>1.2955465587044535</v>
      </c>
    </row>
    <row r="3598" spans="1:8">
      <c r="A3598" s="62">
        <v>3596</v>
      </c>
      <c r="B3598" s="63" t="s">
        <v>15197</v>
      </c>
      <c r="C3598" s="33" t="str">
        <f t="shared" si="112"/>
        <v>Yes</v>
      </c>
      <c r="D3598" s="30">
        <f t="shared" si="113"/>
        <v>2.35</v>
      </c>
      <c r="E3598" s="438">
        <v>6470</v>
      </c>
      <c r="F3598" s="62" t="s">
        <v>11763</v>
      </c>
      <c r="G3598" s="3" t="s">
        <v>14982</v>
      </c>
      <c r="H3598" s="207">
        <v>0.95141700404858298</v>
      </c>
    </row>
    <row r="3599" spans="1:8">
      <c r="A3599" s="62">
        <v>3597</v>
      </c>
      <c r="B3599" s="63" t="s">
        <v>15198</v>
      </c>
      <c r="C3599" s="33" t="str">
        <f t="shared" si="112"/>
        <v>No</v>
      </c>
      <c r="D3599" s="30">
        <f t="shared" si="113"/>
        <v>4.9400000000000004</v>
      </c>
      <c r="E3599" s="438">
        <v>13600</v>
      </c>
      <c r="F3599" s="62" t="s">
        <v>11763</v>
      </c>
      <c r="G3599" s="3" t="s">
        <v>14982</v>
      </c>
      <c r="H3599" s="176">
        <f>E3599/6800</f>
        <v>2</v>
      </c>
    </row>
    <row r="3600" spans="1:8">
      <c r="A3600" s="62">
        <v>3598</v>
      </c>
      <c r="B3600" s="63" t="s">
        <v>15199</v>
      </c>
      <c r="C3600" s="33" t="str">
        <f t="shared" si="112"/>
        <v>No</v>
      </c>
      <c r="D3600" s="30">
        <f t="shared" si="113"/>
        <v>4.9399999999999995</v>
      </c>
      <c r="E3600" s="438">
        <v>13600</v>
      </c>
      <c r="F3600" s="62" t="s">
        <v>11763</v>
      </c>
      <c r="G3600" s="3" t="s">
        <v>14982</v>
      </c>
      <c r="H3600" s="207">
        <v>1.9999999999999996</v>
      </c>
    </row>
    <row r="3601" spans="1:8">
      <c r="A3601" s="62">
        <v>3599</v>
      </c>
      <c r="B3601" s="63" t="s">
        <v>15200</v>
      </c>
      <c r="C3601" s="33" t="str">
        <f t="shared" si="112"/>
        <v>Yes</v>
      </c>
      <c r="D3601" s="30">
        <f t="shared" si="113"/>
        <v>3.14</v>
      </c>
      <c r="E3601" s="438">
        <v>8645</v>
      </c>
      <c r="F3601" s="62" t="s">
        <v>11763</v>
      </c>
      <c r="G3601" s="3" t="s">
        <v>14982</v>
      </c>
      <c r="H3601" s="207">
        <v>1.2712550607287449</v>
      </c>
    </row>
    <row r="3602" spans="1:8">
      <c r="A3602" s="62">
        <v>3600</v>
      </c>
      <c r="B3602" s="63" t="s">
        <v>15201</v>
      </c>
      <c r="C3602" s="33" t="str">
        <f t="shared" si="112"/>
        <v>Yes</v>
      </c>
      <c r="D3602" s="30">
        <f t="shared" si="113"/>
        <v>2.6999999999999997</v>
      </c>
      <c r="E3602" s="438">
        <v>7433</v>
      </c>
      <c r="F3602" s="62" t="s">
        <v>11763</v>
      </c>
      <c r="G3602" s="3" t="s">
        <v>14982</v>
      </c>
      <c r="H3602" s="207">
        <v>1.0931174089068825</v>
      </c>
    </row>
    <row r="3603" spans="1:8">
      <c r="A3603" s="62">
        <v>3601</v>
      </c>
      <c r="B3603" s="63" t="s">
        <v>15202</v>
      </c>
      <c r="C3603" s="33" t="str">
        <f t="shared" si="112"/>
        <v>No</v>
      </c>
      <c r="D3603" s="30">
        <f t="shared" si="113"/>
        <v>4.9400000000000004</v>
      </c>
      <c r="E3603" s="438">
        <v>13600</v>
      </c>
      <c r="F3603" s="62" t="s">
        <v>11763</v>
      </c>
      <c r="G3603" s="3" t="s">
        <v>14982</v>
      </c>
      <c r="H3603" s="207">
        <v>2</v>
      </c>
    </row>
    <row r="3604" spans="1:8">
      <c r="A3604" s="62">
        <v>3602</v>
      </c>
      <c r="B3604" s="63" t="s">
        <v>15203</v>
      </c>
      <c r="C3604" s="33" t="str">
        <f t="shared" si="112"/>
        <v>Yes</v>
      </c>
      <c r="D3604" s="30">
        <f t="shared" si="113"/>
        <v>0.36</v>
      </c>
      <c r="E3604" s="438">
        <v>1000</v>
      </c>
      <c r="F3604" s="62" t="s">
        <v>11763</v>
      </c>
      <c r="G3604" s="3" t="s">
        <v>14982</v>
      </c>
      <c r="H3604" s="207">
        <v>0.145748987854251</v>
      </c>
    </row>
    <row r="3605" spans="1:8" ht="30">
      <c r="A3605" s="62">
        <v>3603</v>
      </c>
      <c r="B3605" s="63" t="s">
        <v>15204</v>
      </c>
      <c r="C3605" s="33" t="str">
        <f t="shared" si="112"/>
        <v>Yes</v>
      </c>
      <c r="D3605" s="30">
        <f t="shared" si="113"/>
        <v>1.69</v>
      </c>
      <c r="E3605" s="438">
        <v>4653</v>
      </c>
      <c r="F3605" s="62" t="s">
        <v>11763</v>
      </c>
      <c r="G3605" s="3" t="s">
        <v>14982</v>
      </c>
      <c r="H3605" s="207">
        <v>0.68421052631578938</v>
      </c>
    </row>
    <row r="3606" spans="1:8">
      <c r="A3606" s="62">
        <v>3604</v>
      </c>
      <c r="B3606" s="63" t="s">
        <v>15205</v>
      </c>
      <c r="C3606" s="33" t="str">
        <f t="shared" si="112"/>
        <v>Yes</v>
      </c>
      <c r="D3606" s="30">
        <f t="shared" si="113"/>
        <v>0.57999999999999996</v>
      </c>
      <c r="E3606" s="438">
        <v>1597</v>
      </c>
      <c r="F3606" s="62" t="s">
        <v>11763</v>
      </c>
      <c r="G3606" s="3" t="s">
        <v>14982</v>
      </c>
      <c r="H3606" s="207">
        <v>0.23481781376518215</v>
      </c>
    </row>
    <row r="3607" spans="1:8">
      <c r="A3607" s="62">
        <v>3605</v>
      </c>
      <c r="B3607" s="63" t="s">
        <v>15206</v>
      </c>
      <c r="C3607" s="33" t="str">
        <f t="shared" si="112"/>
        <v>Yes</v>
      </c>
      <c r="D3607" s="30">
        <f t="shared" si="113"/>
        <v>1.1200000000000001</v>
      </c>
      <c r="E3607" s="438">
        <v>3083</v>
      </c>
      <c r="F3607" s="62" t="s">
        <v>11763</v>
      </c>
      <c r="G3607" s="3" t="s">
        <v>14982</v>
      </c>
      <c r="H3607" s="207">
        <v>0.45344129554655871</v>
      </c>
    </row>
    <row r="3608" spans="1:8" ht="30">
      <c r="A3608" s="62">
        <v>3606</v>
      </c>
      <c r="B3608" s="63" t="s">
        <v>15207</v>
      </c>
      <c r="C3608" s="33" t="str">
        <f t="shared" si="112"/>
        <v>Yes</v>
      </c>
      <c r="D3608" s="30">
        <f t="shared" si="113"/>
        <v>4.79</v>
      </c>
      <c r="E3608" s="438">
        <v>13187</v>
      </c>
      <c r="F3608" s="62" t="s">
        <v>11763</v>
      </c>
      <c r="G3608" s="3" t="s">
        <v>14982</v>
      </c>
      <c r="H3608" s="207">
        <v>1.9392712550607285</v>
      </c>
    </row>
    <row r="3609" spans="1:8">
      <c r="A3609" s="62">
        <v>3607</v>
      </c>
      <c r="B3609" s="63" t="s">
        <v>15208</v>
      </c>
      <c r="C3609" s="33" t="str">
        <f t="shared" si="112"/>
        <v>Yes</v>
      </c>
      <c r="D3609" s="30">
        <f t="shared" si="113"/>
        <v>1.8699999999999999</v>
      </c>
      <c r="E3609" s="438">
        <v>5148</v>
      </c>
      <c r="F3609" s="62" t="s">
        <v>11763</v>
      </c>
      <c r="G3609" s="3" t="s">
        <v>14982</v>
      </c>
      <c r="H3609" s="207">
        <v>0.75708502024291491</v>
      </c>
    </row>
    <row r="3610" spans="1:8">
      <c r="A3610" s="62">
        <v>3608</v>
      </c>
      <c r="B3610" s="63" t="s">
        <v>15208</v>
      </c>
      <c r="C3610" s="33" t="str">
        <f t="shared" si="112"/>
        <v>Yes</v>
      </c>
      <c r="D3610" s="30">
        <f t="shared" si="113"/>
        <v>3.2300000000000004</v>
      </c>
      <c r="E3610" s="438">
        <v>8892</v>
      </c>
      <c r="F3610" s="62" t="s">
        <v>11763</v>
      </c>
      <c r="G3610" s="3" t="s">
        <v>14982</v>
      </c>
      <c r="H3610" s="207">
        <v>1.3076923076923077</v>
      </c>
    </row>
    <row r="3611" spans="1:8" ht="30">
      <c r="A3611" s="62">
        <v>3609</v>
      </c>
      <c r="B3611" s="63" t="s">
        <v>15209</v>
      </c>
      <c r="C3611" s="33" t="str">
        <f t="shared" si="112"/>
        <v>Yes</v>
      </c>
      <c r="D3611" s="30">
        <f t="shared" si="113"/>
        <v>0.61</v>
      </c>
      <c r="E3611" s="438">
        <v>1679</v>
      </c>
      <c r="F3611" s="62" t="s">
        <v>11763</v>
      </c>
      <c r="G3611" s="3" t="s">
        <v>14982</v>
      </c>
      <c r="H3611" s="207">
        <v>0.24696356275303641</v>
      </c>
    </row>
    <row r="3612" spans="1:8">
      <c r="A3612" s="62">
        <v>3610</v>
      </c>
      <c r="B3612" s="63" t="s">
        <v>15210</v>
      </c>
      <c r="C3612" s="33" t="str">
        <f t="shared" si="112"/>
        <v>Yes</v>
      </c>
      <c r="D3612" s="30">
        <f t="shared" si="113"/>
        <v>1.21</v>
      </c>
      <c r="E3612" s="438">
        <v>3331</v>
      </c>
      <c r="F3612" s="62" t="s">
        <v>11763</v>
      </c>
      <c r="G3612" s="3" t="s">
        <v>14982</v>
      </c>
      <c r="H3612" s="207">
        <v>0.48987854251012142</v>
      </c>
    </row>
    <row r="3613" spans="1:8">
      <c r="A3613" s="62">
        <v>3611</v>
      </c>
      <c r="B3613" s="63" t="s">
        <v>15211</v>
      </c>
      <c r="C3613" s="33" t="str">
        <f t="shared" si="112"/>
        <v>Yes</v>
      </c>
      <c r="D3613" s="30">
        <f t="shared" si="113"/>
        <v>1.9900000000000002</v>
      </c>
      <c r="E3613" s="438">
        <v>5479</v>
      </c>
      <c r="F3613" s="62" t="s">
        <v>11763</v>
      </c>
      <c r="G3613" s="3" t="s">
        <v>14982</v>
      </c>
      <c r="H3613" s="207">
        <v>0.80566801619433204</v>
      </c>
    </row>
    <row r="3614" spans="1:8">
      <c r="A3614" s="62">
        <v>3612</v>
      </c>
      <c r="B3614" s="63" t="s">
        <v>15212</v>
      </c>
      <c r="C3614" s="33" t="str">
        <f t="shared" si="112"/>
        <v>No</v>
      </c>
      <c r="D3614" s="30">
        <f t="shared" si="113"/>
        <v>4.9400000000000004</v>
      </c>
      <c r="E3614" s="438">
        <v>13600</v>
      </c>
      <c r="F3614" s="62" t="s">
        <v>11763</v>
      </c>
      <c r="G3614" s="3" t="s">
        <v>14982</v>
      </c>
      <c r="H3614" s="207">
        <v>2</v>
      </c>
    </row>
    <row r="3615" spans="1:8" ht="30">
      <c r="A3615" s="62">
        <v>3613</v>
      </c>
      <c r="B3615" s="63" t="s">
        <v>15213</v>
      </c>
      <c r="C3615" s="33" t="str">
        <f t="shared" si="112"/>
        <v>Yes</v>
      </c>
      <c r="D3615" s="30">
        <f t="shared" si="113"/>
        <v>4.51</v>
      </c>
      <c r="E3615" s="438">
        <v>12416</v>
      </c>
      <c r="F3615" s="62" t="s">
        <v>11763</v>
      </c>
      <c r="G3615" s="3" t="s">
        <v>14982</v>
      </c>
      <c r="H3615" s="207">
        <v>1.8259109311740889</v>
      </c>
    </row>
    <row r="3616" spans="1:8">
      <c r="A3616" s="62">
        <v>3614</v>
      </c>
      <c r="B3616" s="63" t="s">
        <v>15214</v>
      </c>
      <c r="C3616" s="33" t="str">
        <f t="shared" si="112"/>
        <v>Yes</v>
      </c>
      <c r="D3616" s="30">
        <f t="shared" si="113"/>
        <v>3.97</v>
      </c>
      <c r="E3616" s="438">
        <v>10930</v>
      </c>
      <c r="F3616" s="62" t="s">
        <v>11763</v>
      </c>
      <c r="G3616" s="3" t="s">
        <v>14982</v>
      </c>
      <c r="H3616" s="207">
        <v>1.6072874493927125</v>
      </c>
    </row>
    <row r="3617" spans="1:8">
      <c r="A3617" s="62">
        <v>3615</v>
      </c>
      <c r="B3617" s="63" t="s">
        <v>15215</v>
      </c>
      <c r="C3617" s="33" t="str">
        <f t="shared" si="112"/>
        <v>Yes</v>
      </c>
      <c r="D3617" s="30">
        <f t="shared" si="113"/>
        <v>3.7499999999999996</v>
      </c>
      <c r="E3617" s="438">
        <v>10324</v>
      </c>
      <c r="F3617" s="62" t="s">
        <v>11763</v>
      </c>
      <c r="G3617" s="3" t="s">
        <v>14982</v>
      </c>
      <c r="H3617" s="207">
        <v>1.5182186234817812</v>
      </c>
    </row>
    <row r="3618" spans="1:8" ht="30">
      <c r="A3618" s="62">
        <v>3616</v>
      </c>
      <c r="B3618" s="63" t="s">
        <v>15216</v>
      </c>
      <c r="C3618" s="33" t="str">
        <f t="shared" si="112"/>
        <v>Yes</v>
      </c>
      <c r="D3618" s="30">
        <f t="shared" si="113"/>
        <v>1.43</v>
      </c>
      <c r="E3618" s="438">
        <v>3937</v>
      </c>
      <c r="F3618" s="62" t="s">
        <v>11763</v>
      </c>
      <c r="G3618" s="3" t="s">
        <v>14982</v>
      </c>
      <c r="H3618" s="207">
        <v>0.57894736842105254</v>
      </c>
    </row>
    <row r="3619" spans="1:8">
      <c r="A3619" s="62">
        <v>3617</v>
      </c>
      <c r="B3619" s="63" t="s">
        <v>15217</v>
      </c>
      <c r="C3619" s="33" t="str">
        <f t="shared" si="112"/>
        <v>Yes</v>
      </c>
      <c r="D3619" s="30">
        <f t="shared" si="113"/>
        <v>0.27</v>
      </c>
      <c r="E3619" s="438">
        <v>1000</v>
      </c>
      <c r="F3619" s="62" t="s">
        <v>11763</v>
      </c>
      <c r="G3619" s="3" t="s">
        <v>14982</v>
      </c>
      <c r="H3619" s="207">
        <v>0.10931174089068826</v>
      </c>
    </row>
    <row r="3620" spans="1:8" ht="30">
      <c r="A3620" s="62">
        <v>3618</v>
      </c>
      <c r="B3620" s="63" t="s">
        <v>15218</v>
      </c>
      <c r="C3620" s="33" t="str">
        <f t="shared" si="112"/>
        <v>Yes</v>
      </c>
      <c r="D3620" s="30">
        <f t="shared" si="113"/>
        <v>1.2</v>
      </c>
      <c r="E3620" s="438">
        <v>3304</v>
      </c>
      <c r="F3620" s="62" t="s">
        <v>11763</v>
      </c>
      <c r="G3620" s="3" t="s">
        <v>14982</v>
      </c>
      <c r="H3620" s="207">
        <v>0.48582995951416996</v>
      </c>
    </row>
    <row r="3621" spans="1:8">
      <c r="A3621" s="62">
        <v>3619</v>
      </c>
      <c r="B3621" s="63" t="s">
        <v>15219</v>
      </c>
      <c r="C3621" s="33" t="str">
        <f t="shared" si="112"/>
        <v>Yes</v>
      </c>
      <c r="D3621" s="30">
        <f t="shared" si="113"/>
        <v>4.18</v>
      </c>
      <c r="E3621" s="438">
        <v>11508</v>
      </c>
      <c r="F3621" s="62" t="s">
        <v>11763</v>
      </c>
      <c r="G3621" s="3" t="s">
        <v>14982</v>
      </c>
      <c r="H3621" s="207">
        <v>1.6923076923076921</v>
      </c>
    </row>
    <row r="3622" spans="1:8" ht="30">
      <c r="A3622" s="62">
        <v>3620</v>
      </c>
      <c r="B3622" s="63" t="s">
        <v>15220</v>
      </c>
      <c r="C3622" s="33" t="str">
        <f t="shared" si="112"/>
        <v>Yes</v>
      </c>
      <c r="D3622" s="30">
        <f t="shared" si="113"/>
        <v>0.65</v>
      </c>
      <c r="E3622" s="438">
        <v>1789</v>
      </c>
      <c r="F3622" s="62" t="s">
        <v>11763</v>
      </c>
      <c r="G3622" s="3" t="s">
        <v>14982</v>
      </c>
      <c r="H3622" s="207">
        <v>0.26315789473684209</v>
      </c>
    </row>
    <row r="3623" spans="1:8">
      <c r="A3623" s="62">
        <v>3621</v>
      </c>
      <c r="B3623" s="63" t="s">
        <v>15221</v>
      </c>
      <c r="C3623" s="33" t="str">
        <f t="shared" si="112"/>
        <v>Yes</v>
      </c>
      <c r="D3623" s="30">
        <f t="shared" si="113"/>
        <v>0.59</v>
      </c>
      <c r="E3623" s="438">
        <v>1624</v>
      </c>
      <c r="F3623" s="62" t="s">
        <v>11763</v>
      </c>
      <c r="G3623" s="3" t="s">
        <v>14982</v>
      </c>
      <c r="H3623" s="207">
        <v>0.23886639676113358</v>
      </c>
    </row>
    <row r="3624" spans="1:8" ht="30">
      <c r="A3624" s="62">
        <v>3622</v>
      </c>
      <c r="B3624" s="63" t="s">
        <v>15222</v>
      </c>
      <c r="C3624" s="33" t="str">
        <f t="shared" si="112"/>
        <v>Yes</v>
      </c>
      <c r="D3624" s="30">
        <f t="shared" si="113"/>
        <v>3.8799999999999994</v>
      </c>
      <c r="E3624" s="438">
        <v>10682</v>
      </c>
      <c r="F3624" s="62" t="s">
        <v>11763</v>
      </c>
      <c r="G3624" s="3" t="s">
        <v>14982</v>
      </c>
      <c r="H3624" s="207">
        <v>1.5708502024291495</v>
      </c>
    </row>
    <row r="3625" spans="1:8">
      <c r="A3625" s="62">
        <v>3623</v>
      </c>
      <c r="B3625" s="63" t="s">
        <v>15223</v>
      </c>
      <c r="C3625" s="33" t="str">
        <f t="shared" si="112"/>
        <v>No</v>
      </c>
      <c r="D3625" s="30">
        <f t="shared" si="113"/>
        <v>4.9399999999999995</v>
      </c>
      <c r="E3625" s="438">
        <v>13600</v>
      </c>
      <c r="F3625" s="62" t="s">
        <v>11763</v>
      </c>
      <c r="G3625" s="3" t="s">
        <v>14982</v>
      </c>
      <c r="H3625" s="207">
        <v>1.9999999999999996</v>
      </c>
    </row>
    <row r="3626" spans="1:8">
      <c r="A3626" s="62">
        <v>3624</v>
      </c>
      <c r="B3626" s="63" t="s">
        <v>15224</v>
      </c>
      <c r="C3626" s="33" t="str">
        <f t="shared" si="112"/>
        <v>Yes</v>
      </c>
      <c r="D3626" s="30">
        <f t="shared" si="113"/>
        <v>1.9200000000000002</v>
      </c>
      <c r="E3626" s="438">
        <v>5286</v>
      </c>
      <c r="F3626" s="62" t="s">
        <v>11763</v>
      </c>
      <c r="G3626" s="3" t="s">
        <v>14982</v>
      </c>
      <c r="H3626" s="207">
        <v>0.77732793522267207</v>
      </c>
    </row>
    <row r="3627" spans="1:8" ht="30">
      <c r="A3627" s="62">
        <v>3625</v>
      </c>
      <c r="B3627" s="63" t="s">
        <v>15225</v>
      </c>
      <c r="C3627" s="33" t="str">
        <f t="shared" si="112"/>
        <v>Yes</v>
      </c>
      <c r="D3627" s="30">
        <f t="shared" si="113"/>
        <v>3</v>
      </c>
      <c r="E3627" s="438">
        <v>8259</v>
      </c>
      <c r="F3627" s="62" t="s">
        <v>11763</v>
      </c>
      <c r="G3627" s="3" t="s">
        <v>14982</v>
      </c>
      <c r="H3627" s="207">
        <v>1.214574898785425</v>
      </c>
    </row>
    <row r="3628" spans="1:8" ht="30">
      <c r="A3628" s="62">
        <v>3626</v>
      </c>
      <c r="B3628" s="63" t="s">
        <v>15226</v>
      </c>
      <c r="C3628" s="33" t="str">
        <f t="shared" si="112"/>
        <v>Yes</v>
      </c>
      <c r="D3628" s="30">
        <f t="shared" si="113"/>
        <v>1.17</v>
      </c>
      <c r="E3628" s="438">
        <v>3221</v>
      </c>
      <c r="F3628" s="62" t="s">
        <v>11826</v>
      </c>
      <c r="G3628" s="3" t="s">
        <v>14982</v>
      </c>
      <c r="H3628" s="207">
        <v>0.47368421052631571</v>
      </c>
    </row>
    <row r="3629" spans="1:8">
      <c r="A3629" s="62">
        <v>3627</v>
      </c>
      <c r="B3629" s="63" t="s">
        <v>15227</v>
      </c>
      <c r="C3629" s="33" t="str">
        <f t="shared" si="112"/>
        <v>Yes</v>
      </c>
      <c r="D3629" s="30">
        <f t="shared" si="113"/>
        <v>3.2300000000000004</v>
      </c>
      <c r="E3629" s="438">
        <v>8892</v>
      </c>
      <c r="F3629" s="62" t="s">
        <v>11763</v>
      </c>
      <c r="G3629" s="3" t="s">
        <v>14982</v>
      </c>
      <c r="H3629" s="207">
        <v>1.3076923076923077</v>
      </c>
    </row>
    <row r="3630" spans="1:8">
      <c r="A3630" s="62">
        <v>3628</v>
      </c>
      <c r="B3630" s="63" t="s">
        <v>15228</v>
      </c>
      <c r="C3630" s="33" t="str">
        <f t="shared" si="112"/>
        <v>Yes</v>
      </c>
      <c r="D3630" s="30">
        <f t="shared" si="113"/>
        <v>4.53</v>
      </c>
      <c r="E3630" s="438">
        <v>12471</v>
      </c>
      <c r="F3630" s="62" t="s">
        <v>11763</v>
      </c>
      <c r="G3630" s="3" t="s">
        <v>14982</v>
      </c>
      <c r="H3630" s="207">
        <v>1.8340080971659918</v>
      </c>
    </row>
    <row r="3631" spans="1:8">
      <c r="A3631" s="62">
        <v>3629</v>
      </c>
      <c r="B3631" s="63" t="s">
        <v>15229</v>
      </c>
      <c r="C3631" s="33" t="str">
        <f t="shared" si="112"/>
        <v>Yes</v>
      </c>
      <c r="D3631" s="30">
        <f t="shared" si="113"/>
        <v>3.93</v>
      </c>
      <c r="E3631" s="438">
        <v>10819</v>
      </c>
      <c r="F3631" s="62" t="s">
        <v>11763</v>
      </c>
      <c r="G3631" s="3" t="s">
        <v>14982</v>
      </c>
      <c r="H3631" s="207">
        <v>1.5910931174089069</v>
      </c>
    </row>
    <row r="3632" spans="1:8">
      <c r="A3632" s="62">
        <v>3630</v>
      </c>
      <c r="B3632" s="63" t="s">
        <v>15230</v>
      </c>
      <c r="C3632" s="33" t="str">
        <f t="shared" si="112"/>
        <v>Yes</v>
      </c>
      <c r="D3632" s="30">
        <f t="shared" si="113"/>
        <v>2.8</v>
      </c>
      <c r="E3632" s="438">
        <v>7709</v>
      </c>
      <c r="F3632" s="62" t="s">
        <v>11763</v>
      </c>
      <c r="G3632" s="3" t="s">
        <v>14982</v>
      </c>
      <c r="H3632" s="207">
        <v>1.1336032388663966</v>
      </c>
    </row>
    <row r="3633" spans="1:8">
      <c r="A3633" s="62">
        <v>3631</v>
      </c>
      <c r="B3633" s="63" t="s">
        <v>15231</v>
      </c>
      <c r="C3633" s="33" t="str">
        <f t="shared" si="112"/>
        <v>No</v>
      </c>
      <c r="D3633" s="30">
        <f t="shared" si="113"/>
        <v>4.9400000000000004</v>
      </c>
      <c r="E3633" s="438">
        <v>13600</v>
      </c>
      <c r="F3633" s="62" t="s">
        <v>11763</v>
      </c>
      <c r="G3633" s="3" t="s">
        <v>14982</v>
      </c>
      <c r="H3633" s="207">
        <v>2</v>
      </c>
    </row>
    <row r="3634" spans="1:8" ht="30">
      <c r="A3634" s="62">
        <v>3632</v>
      </c>
      <c r="B3634" s="63" t="s">
        <v>15232</v>
      </c>
      <c r="C3634" s="33" t="str">
        <f t="shared" si="112"/>
        <v>No</v>
      </c>
      <c r="D3634" s="30">
        <f t="shared" si="113"/>
        <v>4.9400000000000004</v>
      </c>
      <c r="E3634" s="438">
        <v>13600</v>
      </c>
      <c r="F3634" s="62" t="s">
        <v>11763</v>
      </c>
      <c r="G3634" s="3" t="s">
        <v>14982</v>
      </c>
      <c r="H3634" s="207">
        <v>2</v>
      </c>
    </row>
    <row r="3635" spans="1:8">
      <c r="A3635" s="62">
        <v>3633</v>
      </c>
      <c r="B3635" s="63" t="s">
        <v>15233</v>
      </c>
      <c r="C3635" s="33" t="str">
        <f t="shared" si="112"/>
        <v>Yes</v>
      </c>
      <c r="D3635" s="30">
        <f t="shared" si="113"/>
        <v>0.49</v>
      </c>
      <c r="E3635" s="438">
        <v>1349</v>
      </c>
      <c r="F3635" s="62" t="s">
        <v>11763</v>
      </c>
      <c r="G3635" s="3" t="s">
        <v>14982</v>
      </c>
      <c r="H3635" s="207">
        <v>0.19838056680161942</v>
      </c>
    </row>
    <row r="3636" spans="1:8">
      <c r="A3636" s="62">
        <v>3634</v>
      </c>
      <c r="B3636" s="63" t="s">
        <v>15234</v>
      </c>
      <c r="C3636" s="33" t="str">
        <f t="shared" si="112"/>
        <v>Yes</v>
      </c>
      <c r="D3636" s="30">
        <f t="shared" si="113"/>
        <v>4.74</v>
      </c>
      <c r="E3636" s="438">
        <v>13049</v>
      </c>
      <c r="F3636" s="62" t="s">
        <v>11763</v>
      </c>
      <c r="G3636" s="3" t="s">
        <v>14982</v>
      </c>
      <c r="H3636" s="207">
        <v>1.9190283400809716</v>
      </c>
    </row>
    <row r="3637" spans="1:8">
      <c r="A3637" s="62">
        <v>3635</v>
      </c>
      <c r="B3637" s="63" t="s">
        <v>15234</v>
      </c>
      <c r="C3637" s="33" t="str">
        <f t="shared" si="112"/>
        <v>Yes</v>
      </c>
      <c r="D3637" s="30">
        <f t="shared" si="113"/>
        <v>3.2300000000000004</v>
      </c>
      <c r="E3637" s="438">
        <v>8892</v>
      </c>
      <c r="F3637" s="62" t="s">
        <v>11763</v>
      </c>
      <c r="G3637" s="3" t="s">
        <v>14982</v>
      </c>
      <c r="H3637" s="207">
        <v>1.3076923076923077</v>
      </c>
    </row>
    <row r="3638" spans="1:8">
      <c r="A3638" s="62">
        <v>3636</v>
      </c>
      <c r="B3638" s="63" t="s">
        <v>15235</v>
      </c>
      <c r="C3638" s="33" t="str">
        <f t="shared" si="112"/>
        <v>Yes</v>
      </c>
      <c r="D3638" s="30">
        <f t="shared" si="113"/>
        <v>0.12</v>
      </c>
      <c r="E3638" s="438">
        <v>1000</v>
      </c>
      <c r="F3638" s="62" t="s">
        <v>11763</v>
      </c>
      <c r="G3638" s="3" t="s">
        <v>14982</v>
      </c>
      <c r="H3638" s="207">
        <v>4.8582995951416998E-2</v>
      </c>
    </row>
    <row r="3639" spans="1:8" ht="30">
      <c r="A3639" s="62">
        <v>3637</v>
      </c>
      <c r="B3639" s="63" t="s">
        <v>15236</v>
      </c>
      <c r="C3639" s="33" t="str">
        <f t="shared" si="112"/>
        <v>Yes</v>
      </c>
      <c r="D3639" s="30">
        <f t="shared" si="113"/>
        <v>2.2200000000000002</v>
      </c>
      <c r="E3639" s="438">
        <v>6112</v>
      </c>
      <c r="F3639" s="62" t="s">
        <v>11763</v>
      </c>
      <c r="G3639" s="3" t="s">
        <v>14982</v>
      </c>
      <c r="H3639" s="207">
        <v>0.89878542510121462</v>
      </c>
    </row>
    <row r="3640" spans="1:8">
      <c r="A3640" s="62">
        <v>3638</v>
      </c>
      <c r="B3640" s="63" t="s">
        <v>15237</v>
      </c>
      <c r="C3640" s="33" t="str">
        <f t="shared" si="112"/>
        <v>Yes</v>
      </c>
      <c r="D3640" s="30">
        <f t="shared" si="113"/>
        <v>3.99</v>
      </c>
      <c r="E3640" s="438">
        <v>10985</v>
      </c>
      <c r="F3640" s="62" t="s">
        <v>11763</v>
      </c>
      <c r="G3640" s="3" t="s">
        <v>14982</v>
      </c>
      <c r="H3640" s="207">
        <v>1.6153846153846154</v>
      </c>
    </row>
    <row r="3641" spans="1:8">
      <c r="A3641" s="62">
        <v>3639</v>
      </c>
      <c r="B3641" s="63" t="s">
        <v>15238</v>
      </c>
      <c r="C3641" s="33" t="str">
        <f t="shared" si="112"/>
        <v>Yes</v>
      </c>
      <c r="D3641" s="30">
        <f t="shared" si="113"/>
        <v>2.27</v>
      </c>
      <c r="E3641" s="438">
        <v>6249</v>
      </c>
      <c r="F3641" s="62" t="s">
        <v>11763</v>
      </c>
      <c r="G3641" s="3" t="s">
        <v>14982</v>
      </c>
      <c r="H3641" s="207">
        <v>0.91902834008097156</v>
      </c>
    </row>
    <row r="3642" spans="1:8">
      <c r="A3642" s="62">
        <v>3640</v>
      </c>
      <c r="B3642" s="63" t="s">
        <v>15239</v>
      </c>
      <c r="C3642" s="33" t="str">
        <f t="shared" si="112"/>
        <v>Yes</v>
      </c>
      <c r="D3642" s="30">
        <f t="shared" si="113"/>
        <v>1.9999735294117649</v>
      </c>
      <c r="E3642" s="438">
        <v>5506</v>
      </c>
      <c r="F3642" s="62" t="s">
        <v>11763</v>
      </c>
      <c r="G3642" s="3" t="s">
        <v>14982</v>
      </c>
      <c r="H3642" s="176">
        <f>E3642/6800</f>
        <v>0.80970588235294116</v>
      </c>
    </row>
    <row r="3643" spans="1:8">
      <c r="A3643" s="62">
        <v>3641</v>
      </c>
      <c r="B3643" s="63" t="s">
        <v>15240</v>
      </c>
      <c r="C3643" s="33" t="str">
        <f t="shared" si="112"/>
        <v>Yes</v>
      </c>
      <c r="D3643" s="30">
        <f t="shared" si="113"/>
        <v>3.45</v>
      </c>
      <c r="E3643" s="438">
        <v>9498</v>
      </c>
      <c r="F3643" s="62" t="s">
        <v>11763</v>
      </c>
      <c r="G3643" s="3" t="s">
        <v>14982</v>
      </c>
      <c r="H3643" s="207">
        <v>1.3967611336032388</v>
      </c>
    </row>
    <row r="3644" spans="1:8">
      <c r="A3644" s="62">
        <v>3642</v>
      </c>
      <c r="B3644" s="63" t="s">
        <v>15241</v>
      </c>
      <c r="C3644" s="33" t="str">
        <f t="shared" si="112"/>
        <v>No</v>
      </c>
      <c r="D3644" s="30">
        <f t="shared" si="113"/>
        <v>4.9399999999999995</v>
      </c>
      <c r="E3644" s="438">
        <v>13600</v>
      </c>
      <c r="F3644" s="62" t="s">
        <v>11763</v>
      </c>
      <c r="G3644" s="3" t="s">
        <v>14982</v>
      </c>
      <c r="H3644" s="207">
        <v>1.9999999999999996</v>
      </c>
    </row>
    <row r="3645" spans="1:8">
      <c r="A3645" s="62">
        <v>3643</v>
      </c>
      <c r="B3645" s="63" t="s">
        <v>15242</v>
      </c>
      <c r="C3645" s="33" t="str">
        <f t="shared" si="112"/>
        <v>Yes</v>
      </c>
      <c r="D3645" s="30">
        <f t="shared" si="113"/>
        <v>0.83</v>
      </c>
      <c r="E3645" s="438">
        <v>2285</v>
      </c>
      <c r="F3645" s="62" t="s">
        <v>11763</v>
      </c>
      <c r="G3645" s="3" t="s">
        <v>14982</v>
      </c>
      <c r="H3645" s="207">
        <v>0.33603238866396756</v>
      </c>
    </row>
    <row r="3646" spans="1:8">
      <c r="A3646" s="62">
        <v>3644</v>
      </c>
      <c r="B3646" s="63" t="s">
        <v>15243</v>
      </c>
      <c r="C3646" s="33" t="str">
        <f t="shared" si="112"/>
        <v>Yes</v>
      </c>
      <c r="D3646" s="30">
        <f t="shared" si="113"/>
        <v>3.13</v>
      </c>
      <c r="E3646" s="438">
        <v>8617</v>
      </c>
      <c r="F3646" s="62" t="s">
        <v>11763</v>
      </c>
      <c r="G3646" s="3" t="s">
        <v>14982</v>
      </c>
      <c r="H3646" s="207">
        <v>1.2672064777327934</v>
      </c>
    </row>
    <row r="3647" spans="1:8" ht="30">
      <c r="A3647" s="62">
        <v>3645</v>
      </c>
      <c r="B3647" s="63" t="s">
        <v>15244</v>
      </c>
      <c r="C3647" s="33" t="str">
        <f t="shared" si="112"/>
        <v>Yes</v>
      </c>
      <c r="D3647" s="30">
        <f t="shared" si="113"/>
        <v>2.8899999999999997</v>
      </c>
      <c r="E3647" s="438">
        <v>7956</v>
      </c>
      <c r="F3647" s="62" t="s">
        <v>11763</v>
      </c>
      <c r="G3647" s="3" t="s">
        <v>14982</v>
      </c>
      <c r="H3647" s="207">
        <v>1.1700404858299593</v>
      </c>
    </row>
    <row r="3648" spans="1:8" ht="30">
      <c r="A3648" s="62">
        <v>3646</v>
      </c>
      <c r="B3648" s="63" t="s">
        <v>15245</v>
      </c>
      <c r="C3648" s="33" t="str">
        <f t="shared" si="112"/>
        <v>No</v>
      </c>
      <c r="D3648" s="30">
        <f t="shared" si="113"/>
        <v>4.9399999999999995</v>
      </c>
      <c r="E3648" s="438">
        <v>13600</v>
      </c>
      <c r="F3648" s="62" t="s">
        <v>11763</v>
      </c>
      <c r="G3648" s="3" t="s">
        <v>14982</v>
      </c>
      <c r="H3648" s="207">
        <v>1.9999999999999996</v>
      </c>
    </row>
    <row r="3649" spans="1:8" ht="30">
      <c r="A3649" s="62">
        <v>3647</v>
      </c>
      <c r="B3649" s="63" t="s">
        <v>15246</v>
      </c>
      <c r="C3649" s="33" t="str">
        <f t="shared" si="112"/>
        <v>Yes</v>
      </c>
      <c r="D3649" s="30">
        <f t="shared" si="113"/>
        <v>3.09</v>
      </c>
      <c r="E3649" s="438">
        <v>8507</v>
      </c>
      <c r="F3649" s="62" t="s">
        <v>11763</v>
      </c>
      <c r="G3649" s="3" t="s">
        <v>14982</v>
      </c>
      <c r="H3649" s="207">
        <v>1.2510121457489878</v>
      </c>
    </row>
    <row r="3650" spans="1:8">
      <c r="A3650" s="62">
        <v>3648</v>
      </c>
      <c r="B3650" s="63" t="s">
        <v>15247</v>
      </c>
      <c r="C3650" s="33" t="str">
        <f t="shared" si="112"/>
        <v>Yes</v>
      </c>
      <c r="D3650" s="30">
        <f t="shared" si="113"/>
        <v>2.2000000000000002</v>
      </c>
      <c r="E3650" s="438">
        <v>6057</v>
      </c>
      <c r="F3650" s="62" t="s">
        <v>11763</v>
      </c>
      <c r="G3650" s="3" t="s">
        <v>14982</v>
      </c>
      <c r="H3650" s="207">
        <v>0.89068825910931171</v>
      </c>
    </row>
    <row r="3651" spans="1:8">
      <c r="A3651" s="62">
        <v>3649</v>
      </c>
      <c r="B3651" s="63" t="s">
        <v>15248</v>
      </c>
      <c r="C3651" s="33" t="str">
        <f t="shared" ref="C3651:C3714" si="114">IF(H3651=2,"No","Yes")</f>
        <v>Yes</v>
      </c>
      <c r="D3651" s="30">
        <f t="shared" si="113"/>
        <v>2.7799999999999994</v>
      </c>
      <c r="E3651" s="438">
        <v>7653</v>
      </c>
      <c r="F3651" s="62" t="s">
        <v>11763</v>
      </c>
      <c r="G3651" s="3" t="s">
        <v>14982</v>
      </c>
      <c r="H3651" s="207">
        <v>1.1255060728744937</v>
      </c>
    </row>
    <row r="3652" spans="1:8" ht="30">
      <c r="A3652" s="62">
        <v>3650</v>
      </c>
      <c r="B3652" s="63" t="s">
        <v>15249</v>
      </c>
      <c r="C3652" s="33" t="str">
        <f t="shared" si="114"/>
        <v>Yes</v>
      </c>
      <c r="D3652" s="30">
        <f t="shared" ref="D3652:D3715" si="115">H3652*2.47</f>
        <v>0.64</v>
      </c>
      <c r="E3652" s="438">
        <v>1762</v>
      </c>
      <c r="F3652" s="62" t="s">
        <v>11763</v>
      </c>
      <c r="G3652" s="3" t="s">
        <v>14982</v>
      </c>
      <c r="H3652" s="207">
        <v>0.25910931174089069</v>
      </c>
    </row>
    <row r="3653" spans="1:8">
      <c r="A3653" s="62">
        <v>3651</v>
      </c>
      <c r="B3653" s="13" t="s">
        <v>15250</v>
      </c>
      <c r="C3653" s="33" t="str">
        <f t="shared" si="114"/>
        <v>Yes</v>
      </c>
      <c r="D3653" s="30">
        <f t="shared" si="115"/>
        <v>1.17</v>
      </c>
      <c r="E3653" s="438">
        <v>3221</v>
      </c>
      <c r="F3653" s="62" t="s">
        <v>11763</v>
      </c>
      <c r="G3653" s="3" t="s">
        <v>14982</v>
      </c>
      <c r="H3653" s="207">
        <v>0.47368421052631571</v>
      </c>
    </row>
    <row r="3654" spans="1:8">
      <c r="A3654" s="62">
        <v>3652</v>
      </c>
      <c r="B3654" s="63" t="s">
        <v>15251</v>
      </c>
      <c r="C3654" s="33" t="str">
        <f t="shared" si="114"/>
        <v>Yes</v>
      </c>
      <c r="D3654" s="30">
        <f t="shared" si="115"/>
        <v>2.6</v>
      </c>
      <c r="E3654" s="438">
        <v>7158</v>
      </c>
      <c r="F3654" s="62" t="s">
        <v>11763</v>
      </c>
      <c r="G3654" s="3" t="s">
        <v>14982</v>
      </c>
      <c r="H3654" s="207">
        <v>1.0526315789473684</v>
      </c>
    </row>
    <row r="3655" spans="1:8">
      <c r="A3655" s="62">
        <v>3653</v>
      </c>
      <c r="B3655" s="63" t="s">
        <v>15252</v>
      </c>
      <c r="C3655" s="33" t="str">
        <f t="shared" si="114"/>
        <v>Yes</v>
      </c>
      <c r="D3655" s="30">
        <f t="shared" si="115"/>
        <v>3.2300000000000004</v>
      </c>
      <c r="E3655" s="438">
        <v>8892</v>
      </c>
      <c r="F3655" s="62" t="s">
        <v>11763</v>
      </c>
      <c r="G3655" s="3" t="s">
        <v>14982</v>
      </c>
      <c r="H3655" s="207">
        <v>1.3076923076923077</v>
      </c>
    </row>
    <row r="3656" spans="1:8">
      <c r="A3656" s="62">
        <v>3654</v>
      </c>
      <c r="B3656" s="63" t="s">
        <v>15253</v>
      </c>
      <c r="C3656" s="33" t="str">
        <f t="shared" si="114"/>
        <v>Yes</v>
      </c>
      <c r="D3656" s="30">
        <f t="shared" si="115"/>
        <v>3.2300000000000004</v>
      </c>
      <c r="E3656" s="438">
        <v>8892</v>
      </c>
      <c r="F3656" s="62" t="s">
        <v>11763</v>
      </c>
      <c r="G3656" s="3" t="s">
        <v>14982</v>
      </c>
      <c r="H3656" s="207">
        <v>1.3076923076923077</v>
      </c>
    </row>
    <row r="3657" spans="1:8">
      <c r="A3657" s="62">
        <v>3655</v>
      </c>
      <c r="B3657" s="63" t="s">
        <v>15254</v>
      </c>
      <c r="C3657" s="33" t="str">
        <f t="shared" si="114"/>
        <v>Yes</v>
      </c>
      <c r="D3657" s="30">
        <f t="shared" si="115"/>
        <v>2.42</v>
      </c>
      <c r="E3657" s="438">
        <v>6662</v>
      </c>
      <c r="F3657" s="62" t="s">
        <v>11763</v>
      </c>
      <c r="G3657" s="3" t="s">
        <v>14982</v>
      </c>
      <c r="H3657" s="207">
        <v>0.97975708502024283</v>
      </c>
    </row>
    <row r="3658" spans="1:8">
      <c r="A3658" s="62">
        <v>3656</v>
      </c>
      <c r="B3658" s="63" t="s">
        <v>15255</v>
      </c>
      <c r="C3658" s="33" t="str">
        <f t="shared" si="114"/>
        <v>Yes</v>
      </c>
      <c r="D3658" s="30">
        <f t="shared" si="115"/>
        <v>1.6499999999999997</v>
      </c>
      <c r="E3658" s="438">
        <v>4543</v>
      </c>
      <c r="F3658" s="62" t="s">
        <v>11763</v>
      </c>
      <c r="G3658" s="3" t="s">
        <v>14982</v>
      </c>
      <c r="H3658" s="207">
        <v>0.66801619433198367</v>
      </c>
    </row>
    <row r="3659" spans="1:8">
      <c r="A3659" s="62">
        <v>3657</v>
      </c>
      <c r="B3659" s="63" t="s">
        <v>15256</v>
      </c>
      <c r="C3659" s="33" t="str">
        <f t="shared" si="114"/>
        <v>No</v>
      </c>
      <c r="D3659" s="30">
        <f t="shared" si="115"/>
        <v>4.9399999999999995</v>
      </c>
      <c r="E3659" s="438">
        <v>13600</v>
      </c>
      <c r="F3659" s="62" t="s">
        <v>11763</v>
      </c>
      <c r="G3659" s="3" t="s">
        <v>14982</v>
      </c>
      <c r="H3659" s="207">
        <v>1.9999999999999996</v>
      </c>
    </row>
    <row r="3660" spans="1:8">
      <c r="A3660" s="62">
        <v>3658</v>
      </c>
      <c r="B3660" s="63" t="s">
        <v>15257</v>
      </c>
      <c r="C3660" s="33" t="str">
        <f t="shared" si="114"/>
        <v>Yes</v>
      </c>
      <c r="D3660" s="30">
        <f t="shared" si="115"/>
        <v>1.27</v>
      </c>
      <c r="E3660" s="438">
        <v>3496</v>
      </c>
      <c r="F3660" s="62" t="s">
        <v>11763</v>
      </c>
      <c r="G3660" s="3" t="s">
        <v>14982</v>
      </c>
      <c r="H3660" s="207">
        <v>0.51417004048582993</v>
      </c>
    </row>
    <row r="3661" spans="1:8" ht="30">
      <c r="A3661" s="62">
        <v>3659</v>
      </c>
      <c r="B3661" s="63" t="s">
        <v>15258</v>
      </c>
      <c r="C3661" s="33" t="str">
        <f t="shared" si="114"/>
        <v>Yes</v>
      </c>
      <c r="D3661" s="30">
        <f t="shared" si="115"/>
        <v>1.5799999999999998</v>
      </c>
      <c r="E3661" s="438">
        <v>4350</v>
      </c>
      <c r="F3661" s="62" t="s">
        <v>11763</v>
      </c>
      <c r="G3661" s="3" t="s">
        <v>14982</v>
      </c>
      <c r="H3661" s="207">
        <v>0.63967611336032382</v>
      </c>
    </row>
    <row r="3662" spans="1:8">
      <c r="A3662" s="62">
        <v>3660</v>
      </c>
      <c r="B3662" s="63" t="s">
        <v>12920</v>
      </c>
      <c r="C3662" s="33" t="str">
        <f t="shared" si="114"/>
        <v>Yes</v>
      </c>
      <c r="D3662" s="30">
        <f t="shared" si="115"/>
        <v>3.44</v>
      </c>
      <c r="E3662" s="438">
        <v>9470</v>
      </c>
      <c r="F3662" s="62" t="s">
        <v>11763</v>
      </c>
      <c r="G3662" s="3" t="s">
        <v>14982</v>
      </c>
      <c r="H3662" s="207">
        <v>1.3927125506072873</v>
      </c>
    </row>
    <row r="3663" spans="1:8" ht="30">
      <c r="A3663" s="62">
        <v>3661</v>
      </c>
      <c r="B3663" s="63" t="s">
        <v>15259</v>
      </c>
      <c r="C3663" s="33" t="str">
        <f t="shared" si="114"/>
        <v>Yes</v>
      </c>
      <c r="D3663" s="30">
        <f t="shared" si="115"/>
        <v>2.6999999999999997</v>
      </c>
      <c r="E3663" s="438">
        <v>7433</v>
      </c>
      <c r="F3663" s="62" t="s">
        <v>11763</v>
      </c>
      <c r="G3663" s="3" t="s">
        <v>14982</v>
      </c>
      <c r="H3663" s="207">
        <v>1.0931174089068825</v>
      </c>
    </row>
    <row r="3664" spans="1:8" ht="30">
      <c r="A3664" s="62">
        <v>3662</v>
      </c>
      <c r="B3664" s="63" t="s">
        <v>15260</v>
      </c>
      <c r="C3664" s="33" t="str">
        <f t="shared" si="114"/>
        <v>Yes</v>
      </c>
      <c r="D3664" s="30">
        <f t="shared" si="115"/>
        <v>0.52</v>
      </c>
      <c r="E3664" s="438">
        <v>1432</v>
      </c>
      <c r="F3664" s="62" t="s">
        <v>11763</v>
      </c>
      <c r="G3664" s="3" t="s">
        <v>14982</v>
      </c>
      <c r="H3664" s="207">
        <v>0.21052631578947367</v>
      </c>
    </row>
    <row r="3665" spans="1:8" ht="30">
      <c r="A3665" s="62">
        <v>3663</v>
      </c>
      <c r="B3665" s="63" t="s">
        <v>15261</v>
      </c>
      <c r="C3665" s="33" t="str">
        <f t="shared" si="114"/>
        <v>No</v>
      </c>
      <c r="D3665" s="30">
        <f t="shared" si="115"/>
        <v>4.9399999999999995</v>
      </c>
      <c r="E3665" s="438">
        <v>13600</v>
      </c>
      <c r="F3665" s="62" t="s">
        <v>11763</v>
      </c>
      <c r="G3665" s="3" t="s">
        <v>14982</v>
      </c>
      <c r="H3665" s="207">
        <v>1.9999999999999996</v>
      </c>
    </row>
    <row r="3666" spans="1:8">
      <c r="A3666" s="62">
        <v>3664</v>
      </c>
      <c r="B3666" s="63" t="s">
        <v>15262</v>
      </c>
      <c r="C3666" s="33" t="str">
        <f t="shared" si="114"/>
        <v>Yes</v>
      </c>
      <c r="D3666" s="30">
        <f t="shared" si="115"/>
        <v>1.53</v>
      </c>
      <c r="E3666" s="438">
        <v>4212</v>
      </c>
      <c r="F3666" s="62" t="s">
        <v>11763</v>
      </c>
      <c r="G3666" s="3" t="s">
        <v>14982</v>
      </c>
      <c r="H3666" s="207">
        <v>0.61943319838056676</v>
      </c>
    </row>
    <row r="3667" spans="1:8" ht="30">
      <c r="A3667" s="62">
        <v>3665</v>
      </c>
      <c r="B3667" s="63" t="s">
        <v>15263</v>
      </c>
      <c r="C3667" s="33" t="str">
        <f t="shared" si="114"/>
        <v>Yes</v>
      </c>
      <c r="D3667" s="30">
        <f t="shared" si="115"/>
        <v>0.27</v>
      </c>
      <c r="E3667" s="438">
        <v>1000</v>
      </c>
      <c r="F3667" s="62" t="s">
        <v>11763</v>
      </c>
      <c r="G3667" s="3" t="s">
        <v>14982</v>
      </c>
      <c r="H3667" s="207">
        <v>0.10931174089068826</v>
      </c>
    </row>
    <row r="3668" spans="1:8">
      <c r="A3668" s="62">
        <v>3666</v>
      </c>
      <c r="B3668" s="63" t="s">
        <v>15264</v>
      </c>
      <c r="C3668" s="33" t="str">
        <f t="shared" si="114"/>
        <v>Yes</v>
      </c>
      <c r="D3668" s="30">
        <f t="shared" si="115"/>
        <v>2.2000000000000002</v>
      </c>
      <c r="E3668" s="438">
        <v>6057</v>
      </c>
      <c r="F3668" s="62" t="s">
        <v>11763</v>
      </c>
      <c r="G3668" s="3" t="s">
        <v>14982</v>
      </c>
      <c r="H3668" s="207">
        <v>0.89068825910931171</v>
      </c>
    </row>
    <row r="3669" spans="1:8">
      <c r="A3669" s="62">
        <v>3667</v>
      </c>
      <c r="B3669" s="63" t="s">
        <v>15265</v>
      </c>
      <c r="C3669" s="33" t="str">
        <f t="shared" si="114"/>
        <v>Yes</v>
      </c>
      <c r="D3669" s="30">
        <f t="shared" si="115"/>
        <v>2.0499999999999998</v>
      </c>
      <c r="E3669" s="438">
        <v>5644</v>
      </c>
      <c r="F3669" s="62" t="s">
        <v>11763</v>
      </c>
      <c r="G3669" s="3" t="s">
        <v>14982</v>
      </c>
      <c r="H3669" s="207">
        <v>0.82995951417004032</v>
      </c>
    </row>
    <row r="3670" spans="1:8">
      <c r="A3670" s="62">
        <v>3668</v>
      </c>
      <c r="B3670" s="63" t="s">
        <v>15265</v>
      </c>
      <c r="C3670" s="33" t="str">
        <f t="shared" si="114"/>
        <v>Yes</v>
      </c>
      <c r="D3670" s="30">
        <f t="shared" si="115"/>
        <v>2.0499999999999998</v>
      </c>
      <c r="E3670" s="438">
        <v>5644</v>
      </c>
      <c r="F3670" s="62" t="s">
        <v>11763</v>
      </c>
      <c r="G3670" s="3" t="s">
        <v>14982</v>
      </c>
      <c r="H3670" s="207">
        <v>0.82995951417004032</v>
      </c>
    </row>
    <row r="3671" spans="1:8">
      <c r="A3671" s="62">
        <v>3669</v>
      </c>
      <c r="B3671" s="63" t="s">
        <v>15266</v>
      </c>
      <c r="C3671" s="33" t="str">
        <f t="shared" si="114"/>
        <v>Yes</v>
      </c>
      <c r="D3671" s="30">
        <f t="shared" si="115"/>
        <v>2.6999999999999997</v>
      </c>
      <c r="E3671" s="438">
        <v>7433</v>
      </c>
      <c r="F3671" s="62" t="s">
        <v>11763</v>
      </c>
      <c r="G3671" s="3" t="s">
        <v>14982</v>
      </c>
      <c r="H3671" s="207">
        <v>1.0931174089068825</v>
      </c>
    </row>
    <row r="3672" spans="1:8">
      <c r="A3672" s="62">
        <v>3670</v>
      </c>
      <c r="B3672" s="63" t="s">
        <v>15267</v>
      </c>
      <c r="C3672" s="33" t="str">
        <f t="shared" si="114"/>
        <v>Yes</v>
      </c>
      <c r="D3672" s="30">
        <f t="shared" si="115"/>
        <v>3.38</v>
      </c>
      <c r="E3672" s="438">
        <v>9305</v>
      </c>
      <c r="F3672" s="62" t="s">
        <v>11763</v>
      </c>
      <c r="G3672" s="3" t="s">
        <v>14982</v>
      </c>
      <c r="H3672" s="207">
        <v>1.3684210526315788</v>
      </c>
    </row>
    <row r="3673" spans="1:8" ht="30">
      <c r="A3673" s="62">
        <v>3671</v>
      </c>
      <c r="B3673" s="63" t="s">
        <v>15268</v>
      </c>
      <c r="C3673" s="33" t="str">
        <f t="shared" si="114"/>
        <v>Yes</v>
      </c>
      <c r="D3673" s="30">
        <f t="shared" si="115"/>
        <v>0.9</v>
      </c>
      <c r="E3673" s="438">
        <v>2478</v>
      </c>
      <c r="F3673" s="62" t="s">
        <v>11763</v>
      </c>
      <c r="G3673" s="3" t="s">
        <v>14982</v>
      </c>
      <c r="H3673" s="207">
        <v>0.36437246963562753</v>
      </c>
    </row>
    <row r="3674" spans="1:8">
      <c r="A3674" s="62">
        <v>3672</v>
      </c>
      <c r="B3674" s="63" t="s">
        <v>15269</v>
      </c>
      <c r="C3674" s="33" t="str">
        <f t="shared" si="114"/>
        <v>Yes</v>
      </c>
      <c r="D3674" s="30">
        <f t="shared" si="115"/>
        <v>2.1</v>
      </c>
      <c r="E3674" s="438">
        <v>5781</v>
      </c>
      <c r="F3674" s="62" t="s">
        <v>11763</v>
      </c>
      <c r="G3674" s="3" t="s">
        <v>14982</v>
      </c>
      <c r="H3674" s="207">
        <v>0.85020242914979749</v>
      </c>
    </row>
    <row r="3675" spans="1:8" ht="30">
      <c r="A3675" s="62">
        <v>3673</v>
      </c>
      <c r="B3675" s="63" t="s">
        <v>15270</v>
      </c>
      <c r="C3675" s="33" t="str">
        <f t="shared" si="114"/>
        <v>Yes</v>
      </c>
      <c r="D3675" s="30">
        <f t="shared" si="115"/>
        <v>4.16</v>
      </c>
      <c r="E3675" s="438">
        <v>11453</v>
      </c>
      <c r="F3675" s="62" t="s">
        <v>11763</v>
      </c>
      <c r="G3675" s="3" t="s">
        <v>14982</v>
      </c>
      <c r="H3675" s="207">
        <v>1.6842105263157894</v>
      </c>
    </row>
    <row r="3676" spans="1:8">
      <c r="A3676" s="62">
        <v>3674</v>
      </c>
      <c r="B3676" s="63" t="s">
        <v>15271</v>
      </c>
      <c r="C3676" s="33" t="str">
        <f t="shared" si="114"/>
        <v>Yes</v>
      </c>
      <c r="D3676" s="30">
        <f t="shared" si="115"/>
        <v>2.87</v>
      </c>
      <c r="E3676" s="438">
        <v>7901</v>
      </c>
      <c r="F3676" s="62" t="s">
        <v>11763</v>
      </c>
      <c r="G3676" s="3" t="s">
        <v>14982</v>
      </c>
      <c r="H3676" s="207">
        <v>1.1619433198380567</v>
      </c>
    </row>
    <row r="3677" spans="1:8">
      <c r="A3677" s="62">
        <v>3675</v>
      </c>
      <c r="B3677" s="63" t="s">
        <v>15272</v>
      </c>
      <c r="C3677" s="33" t="str">
        <f t="shared" si="114"/>
        <v>Yes</v>
      </c>
      <c r="D3677" s="30">
        <f t="shared" si="115"/>
        <v>2.21</v>
      </c>
      <c r="E3677" s="438">
        <v>6084</v>
      </c>
      <c r="F3677" s="62" t="s">
        <v>11763</v>
      </c>
      <c r="G3677" s="3" t="s">
        <v>14982</v>
      </c>
      <c r="H3677" s="207">
        <v>0.89473684210526305</v>
      </c>
    </row>
    <row r="3678" spans="1:8" ht="30">
      <c r="A3678" s="62">
        <v>3676</v>
      </c>
      <c r="B3678" s="63" t="s">
        <v>15273</v>
      </c>
      <c r="C3678" s="33" t="str">
        <f t="shared" si="114"/>
        <v>Yes</v>
      </c>
      <c r="D3678" s="30">
        <f t="shared" si="115"/>
        <v>1.02</v>
      </c>
      <c r="E3678" s="438">
        <v>2808</v>
      </c>
      <c r="F3678" s="62" t="s">
        <v>11763</v>
      </c>
      <c r="G3678" s="3" t="s">
        <v>14982</v>
      </c>
      <c r="H3678" s="207">
        <v>0.41295546558704449</v>
      </c>
    </row>
    <row r="3679" spans="1:8" ht="30">
      <c r="A3679" s="62">
        <v>3677</v>
      </c>
      <c r="B3679" s="63" t="s">
        <v>15274</v>
      </c>
      <c r="C3679" s="33" t="str">
        <f t="shared" si="114"/>
        <v>No</v>
      </c>
      <c r="D3679" s="30">
        <f t="shared" si="115"/>
        <v>4.9399999999999995</v>
      </c>
      <c r="E3679" s="438">
        <v>13600</v>
      </c>
      <c r="F3679" s="62" t="s">
        <v>11763</v>
      </c>
      <c r="G3679" s="3" t="s">
        <v>14982</v>
      </c>
      <c r="H3679" s="207">
        <v>1.9999999999999996</v>
      </c>
    </row>
    <row r="3680" spans="1:8">
      <c r="A3680" s="62">
        <v>3678</v>
      </c>
      <c r="B3680" s="63" t="s">
        <v>15275</v>
      </c>
      <c r="C3680" s="33" t="str">
        <f t="shared" si="114"/>
        <v>Yes</v>
      </c>
      <c r="D3680" s="30">
        <f t="shared" si="115"/>
        <v>3.1799999999999997</v>
      </c>
      <c r="E3680" s="438">
        <v>8755</v>
      </c>
      <c r="F3680" s="62" t="s">
        <v>11763</v>
      </c>
      <c r="G3680" s="3" t="s">
        <v>14982</v>
      </c>
      <c r="H3680" s="207">
        <v>1.2874493927125503</v>
      </c>
    </row>
    <row r="3681" spans="1:8">
      <c r="A3681" s="62">
        <v>3679</v>
      </c>
      <c r="B3681" s="63" t="s">
        <v>15276</v>
      </c>
      <c r="C3681" s="33" t="str">
        <f t="shared" si="114"/>
        <v>Yes</v>
      </c>
      <c r="D3681" s="30">
        <f t="shared" si="115"/>
        <v>2.75</v>
      </c>
      <c r="E3681" s="438">
        <v>7571</v>
      </c>
      <c r="F3681" s="62" t="s">
        <v>11763</v>
      </c>
      <c r="G3681" s="3" t="s">
        <v>14982</v>
      </c>
      <c r="H3681" s="207">
        <v>1.1133603238866396</v>
      </c>
    </row>
    <row r="3682" spans="1:8">
      <c r="A3682" s="62">
        <v>3680</v>
      </c>
      <c r="B3682" s="63" t="s">
        <v>15277</v>
      </c>
      <c r="C3682" s="33" t="str">
        <f t="shared" si="114"/>
        <v>Yes</v>
      </c>
      <c r="D3682" s="30">
        <f t="shared" si="115"/>
        <v>3.92</v>
      </c>
      <c r="E3682" s="438">
        <v>10792</v>
      </c>
      <c r="F3682" s="62" t="s">
        <v>11763</v>
      </c>
      <c r="G3682" s="3" t="s">
        <v>14982</v>
      </c>
      <c r="H3682" s="207">
        <v>1.5870445344129553</v>
      </c>
    </row>
    <row r="3683" spans="1:8">
      <c r="A3683" s="62">
        <v>3681</v>
      </c>
      <c r="B3683" s="63" t="s">
        <v>15278</v>
      </c>
      <c r="C3683" s="33" t="str">
        <f t="shared" si="114"/>
        <v>Yes</v>
      </c>
      <c r="D3683" s="30">
        <f t="shared" si="115"/>
        <v>1.79</v>
      </c>
      <c r="E3683" s="438">
        <v>4928</v>
      </c>
      <c r="F3683" s="62" t="s">
        <v>11763</v>
      </c>
      <c r="G3683" s="3" t="s">
        <v>14982</v>
      </c>
      <c r="H3683" s="207">
        <v>0.7246963562753036</v>
      </c>
    </row>
    <row r="3684" spans="1:8">
      <c r="A3684" s="62">
        <v>3682</v>
      </c>
      <c r="B3684" s="63" t="s">
        <v>15279</v>
      </c>
      <c r="C3684" s="33" t="str">
        <f t="shared" si="114"/>
        <v>No</v>
      </c>
      <c r="D3684" s="30">
        <f t="shared" si="115"/>
        <v>4.9400000000000004</v>
      </c>
      <c r="E3684" s="438">
        <v>13600</v>
      </c>
      <c r="F3684" s="62" t="s">
        <v>11763</v>
      </c>
      <c r="G3684" s="3" t="s">
        <v>14982</v>
      </c>
      <c r="H3684" s="207">
        <v>2</v>
      </c>
    </row>
    <row r="3685" spans="1:8" ht="30">
      <c r="A3685" s="62">
        <v>3683</v>
      </c>
      <c r="B3685" s="63" t="s">
        <v>15280</v>
      </c>
      <c r="C3685" s="33" t="str">
        <f t="shared" si="114"/>
        <v>Yes</v>
      </c>
      <c r="D3685" s="30">
        <f t="shared" si="115"/>
        <v>1.28</v>
      </c>
      <c r="E3685" s="438">
        <v>3524</v>
      </c>
      <c r="F3685" s="62" t="s">
        <v>11763</v>
      </c>
      <c r="G3685" s="3" t="s">
        <v>14982</v>
      </c>
      <c r="H3685" s="207">
        <v>0.51821862348178138</v>
      </c>
    </row>
    <row r="3686" spans="1:8" ht="30">
      <c r="A3686" s="62">
        <v>3684</v>
      </c>
      <c r="B3686" s="63" t="s">
        <v>15281</v>
      </c>
      <c r="C3686" s="33" t="str">
        <f t="shared" si="114"/>
        <v>Yes</v>
      </c>
      <c r="D3686" s="30">
        <f t="shared" si="115"/>
        <v>2.08</v>
      </c>
      <c r="E3686" s="438">
        <v>5726</v>
      </c>
      <c r="F3686" s="62" t="s">
        <v>11763</v>
      </c>
      <c r="G3686" s="3" t="s">
        <v>14982</v>
      </c>
      <c r="H3686" s="207">
        <v>0.84210526315789469</v>
      </c>
    </row>
    <row r="3687" spans="1:8">
      <c r="A3687" s="62">
        <v>3685</v>
      </c>
      <c r="B3687" s="63" t="s">
        <v>15282</v>
      </c>
      <c r="C3687" s="33" t="str">
        <f t="shared" si="114"/>
        <v>No</v>
      </c>
      <c r="D3687" s="30">
        <f t="shared" si="115"/>
        <v>4.9399999999999995</v>
      </c>
      <c r="E3687" s="438">
        <v>13600</v>
      </c>
      <c r="F3687" s="62" t="s">
        <v>11763</v>
      </c>
      <c r="G3687" s="3" t="s">
        <v>14982</v>
      </c>
      <c r="H3687" s="207">
        <v>1.9999999999999996</v>
      </c>
    </row>
    <row r="3688" spans="1:8">
      <c r="A3688" s="62">
        <v>3686</v>
      </c>
      <c r="B3688" s="63" t="s">
        <v>15283</v>
      </c>
      <c r="C3688" s="33" t="str">
        <f t="shared" si="114"/>
        <v>Yes</v>
      </c>
      <c r="D3688" s="30">
        <f t="shared" si="115"/>
        <v>2.02</v>
      </c>
      <c r="E3688" s="438">
        <v>5561</v>
      </c>
      <c r="F3688" s="62" t="s">
        <v>11763</v>
      </c>
      <c r="G3688" s="3" t="s">
        <v>14982</v>
      </c>
      <c r="H3688" s="207">
        <v>0.81781376518218618</v>
      </c>
    </row>
    <row r="3689" spans="1:8">
      <c r="A3689" s="62">
        <v>3687</v>
      </c>
      <c r="B3689" s="63" t="s">
        <v>15284</v>
      </c>
      <c r="C3689" s="33" t="str">
        <f t="shared" si="114"/>
        <v>Yes</v>
      </c>
      <c r="D3689" s="30">
        <f t="shared" si="115"/>
        <v>3.56</v>
      </c>
      <c r="E3689" s="438">
        <v>9801</v>
      </c>
      <c r="F3689" s="62" t="s">
        <v>11763</v>
      </c>
      <c r="G3689" s="3" t="s">
        <v>14982</v>
      </c>
      <c r="H3689" s="207">
        <v>1.4412955465587043</v>
      </c>
    </row>
    <row r="3690" spans="1:8">
      <c r="A3690" s="62">
        <v>3688</v>
      </c>
      <c r="B3690" s="63" t="s">
        <v>15285</v>
      </c>
      <c r="C3690" s="33" t="str">
        <f t="shared" si="114"/>
        <v>Yes</v>
      </c>
      <c r="D3690" s="30">
        <f t="shared" si="115"/>
        <v>1.5799999999999998</v>
      </c>
      <c r="E3690" s="438">
        <v>4350</v>
      </c>
      <c r="F3690" s="62" t="s">
        <v>11763</v>
      </c>
      <c r="G3690" s="3" t="s">
        <v>14982</v>
      </c>
      <c r="H3690" s="207">
        <v>0.63967611336032382</v>
      </c>
    </row>
    <row r="3691" spans="1:8">
      <c r="A3691" s="62">
        <v>3689</v>
      </c>
      <c r="B3691" s="63" t="s">
        <v>15286</v>
      </c>
      <c r="C3691" s="33" t="str">
        <f t="shared" si="114"/>
        <v>Yes</v>
      </c>
      <c r="D3691" s="30">
        <f t="shared" si="115"/>
        <v>1.9999735294117649</v>
      </c>
      <c r="E3691" s="438">
        <v>5506</v>
      </c>
      <c r="F3691" s="62" t="s">
        <v>11763</v>
      </c>
      <c r="G3691" s="3" t="s">
        <v>14982</v>
      </c>
      <c r="H3691" s="176">
        <f>E3691/6800</f>
        <v>0.80970588235294116</v>
      </c>
    </row>
    <row r="3692" spans="1:8">
      <c r="A3692" s="62">
        <v>3690</v>
      </c>
      <c r="B3692" s="63" t="s">
        <v>15287</v>
      </c>
      <c r="C3692" s="33" t="str">
        <f t="shared" si="114"/>
        <v>No</v>
      </c>
      <c r="D3692" s="30">
        <f t="shared" si="115"/>
        <v>4.9399999999999995</v>
      </c>
      <c r="E3692" s="438">
        <v>13600</v>
      </c>
      <c r="F3692" s="62" t="s">
        <v>11763</v>
      </c>
      <c r="G3692" s="3" t="s">
        <v>14982</v>
      </c>
      <c r="H3692" s="207">
        <v>1.9999999999999996</v>
      </c>
    </row>
    <row r="3693" spans="1:8">
      <c r="A3693" s="62">
        <v>3691</v>
      </c>
      <c r="B3693" s="63" t="s">
        <v>15288</v>
      </c>
      <c r="C3693" s="33" t="str">
        <f t="shared" si="114"/>
        <v>Yes</v>
      </c>
      <c r="D3693" s="30">
        <f t="shared" si="115"/>
        <v>3.45</v>
      </c>
      <c r="E3693" s="438">
        <v>9498</v>
      </c>
      <c r="F3693" s="62" t="s">
        <v>11763</v>
      </c>
      <c r="G3693" s="3" t="s">
        <v>14982</v>
      </c>
      <c r="H3693" s="207">
        <v>1.3967611336032388</v>
      </c>
    </row>
    <row r="3694" spans="1:8">
      <c r="A3694" s="62">
        <v>3692</v>
      </c>
      <c r="B3694" s="63" t="s">
        <v>15289</v>
      </c>
      <c r="C3694" s="33" t="str">
        <f t="shared" si="114"/>
        <v>Yes</v>
      </c>
      <c r="D3694" s="30">
        <f t="shared" si="115"/>
        <v>2.91</v>
      </c>
      <c r="E3694" s="438">
        <v>8011</v>
      </c>
      <c r="F3694" s="62" t="s">
        <v>11763</v>
      </c>
      <c r="G3694" s="3" t="s">
        <v>14982</v>
      </c>
      <c r="H3694" s="207">
        <v>1.1781376518218623</v>
      </c>
    </row>
    <row r="3695" spans="1:8" ht="30">
      <c r="A3695" s="62">
        <v>3693</v>
      </c>
      <c r="B3695" s="63" t="s">
        <v>15290</v>
      </c>
      <c r="C3695" s="33" t="str">
        <f t="shared" si="114"/>
        <v>Yes</v>
      </c>
      <c r="D3695" s="30">
        <f t="shared" si="115"/>
        <v>2.65</v>
      </c>
      <c r="E3695" s="438">
        <v>7296</v>
      </c>
      <c r="F3695" s="62" t="s">
        <v>11826</v>
      </c>
      <c r="G3695" s="3" t="s">
        <v>14982</v>
      </c>
      <c r="H3695" s="207">
        <v>1.0728744939271253</v>
      </c>
    </row>
    <row r="3696" spans="1:8">
      <c r="A3696" s="62">
        <v>3694</v>
      </c>
      <c r="B3696" s="63" t="s">
        <v>15291</v>
      </c>
      <c r="C3696" s="33" t="str">
        <f t="shared" si="114"/>
        <v>Yes</v>
      </c>
      <c r="D3696" s="30">
        <f t="shared" si="115"/>
        <v>4.57</v>
      </c>
      <c r="E3696" s="438">
        <v>12581</v>
      </c>
      <c r="F3696" s="62" t="s">
        <v>11763</v>
      </c>
      <c r="G3696" s="3" t="s">
        <v>14982</v>
      </c>
      <c r="H3696" s="207">
        <v>1.8502024291497976</v>
      </c>
    </row>
    <row r="3697" spans="1:8">
      <c r="A3697" s="62">
        <v>3695</v>
      </c>
      <c r="B3697" s="63" t="s">
        <v>15292</v>
      </c>
      <c r="C3697" s="33" t="str">
        <f t="shared" si="114"/>
        <v>Yes</v>
      </c>
      <c r="D3697" s="30">
        <f t="shared" si="115"/>
        <v>4.45</v>
      </c>
      <c r="E3697" s="438">
        <v>12251</v>
      </c>
      <c r="F3697" s="62" t="s">
        <v>11763</v>
      </c>
      <c r="G3697" s="3" t="s">
        <v>14982</v>
      </c>
      <c r="H3697" s="207">
        <v>1.8016194331983806</v>
      </c>
    </row>
    <row r="3698" spans="1:8">
      <c r="A3698" s="62">
        <v>3696</v>
      </c>
      <c r="B3698" s="63" t="s">
        <v>15293</v>
      </c>
      <c r="C3698" s="33" t="str">
        <f t="shared" si="114"/>
        <v>Yes</v>
      </c>
      <c r="D3698" s="30">
        <f t="shared" si="115"/>
        <v>1.55</v>
      </c>
      <c r="E3698" s="438">
        <v>4267</v>
      </c>
      <c r="F3698" s="62" t="s">
        <v>11763</v>
      </c>
      <c r="G3698" s="3" t="s">
        <v>14982</v>
      </c>
      <c r="H3698" s="207">
        <v>0.62753036437246956</v>
      </c>
    </row>
    <row r="3699" spans="1:8">
      <c r="A3699" s="62">
        <v>3697</v>
      </c>
      <c r="B3699" s="63" t="s">
        <v>15294</v>
      </c>
      <c r="C3699" s="33" t="str">
        <f t="shared" si="114"/>
        <v>No</v>
      </c>
      <c r="D3699" s="30">
        <f t="shared" si="115"/>
        <v>4.9400000000000004</v>
      </c>
      <c r="E3699" s="438">
        <v>13600</v>
      </c>
      <c r="F3699" s="62" t="s">
        <v>11763</v>
      </c>
      <c r="G3699" s="3" t="s">
        <v>14982</v>
      </c>
      <c r="H3699" s="207">
        <v>2</v>
      </c>
    </row>
    <row r="3700" spans="1:8">
      <c r="A3700" s="62">
        <v>3698</v>
      </c>
      <c r="B3700" s="63" t="s">
        <v>15295</v>
      </c>
      <c r="C3700" s="33" t="str">
        <f t="shared" si="114"/>
        <v>Yes</v>
      </c>
      <c r="D3700" s="30">
        <f t="shared" si="115"/>
        <v>0.32</v>
      </c>
      <c r="E3700" s="438">
        <v>1000</v>
      </c>
      <c r="F3700" s="62" t="s">
        <v>11763</v>
      </c>
      <c r="G3700" s="3" t="s">
        <v>14982</v>
      </c>
      <c r="H3700" s="207">
        <v>0.12955465587044535</v>
      </c>
    </row>
    <row r="3701" spans="1:8">
      <c r="A3701" s="62">
        <v>3699</v>
      </c>
      <c r="B3701" s="63" t="s">
        <v>15296</v>
      </c>
      <c r="C3701" s="33" t="str">
        <f t="shared" si="114"/>
        <v>Yes</v>
      </c>
      <c r="D3701" s="30">
        <f t="shared" si="115"/>
        <v>2.8899999999999997</v>
      </c>
      <c r="E3701" s="438">
        <v>7956</v>
      </c>
      <c r="F3701" s="62" t="s">
        <v>11763</v>
      </c>
      <c r="G3701" s="3" t="s">
        <v>14982</v>
      </c>
      <c r="H3701" s="207">
        <v>1.1700404858299593</v>
      </c>
    </row>
    <row r="3702" spans="1:8" ht="30">
      <c r="A3702" s="62">
        <v>3700</v>
      </c>
      <c r="B3702" s="63" t="s">
        <v>15297</v>
      </c>
      <c r="C3702" s="33" t="str">
        <f t="shared" si="114"/>
        <v>Yes</v>
      </c>
      <c r="D3702" s="30">
        <f t="shared" si="115"/>
        <v>1.1299999999999999</v>
      </c>
      <c r="E3702" s="438">
        <v>3111</v>
      </c>
      <c r="F3702" s="62" t="s">
        <v>11763</v>
      </c>
      <c r="G3702" s="3" t="s">
        <v>14982</v>
      </c>
      <c r="H3702" s="207">
        <v>0.45748987854251005</v>
      </c>
    </row>
    <row r="3703" spans="1:8">
      <c r="A3703" s="62">
        <v>3701</v>
      </c>
      <c r="B3703" s="63" t="s">
        <v>15298</v>
      </c>
      <c r="C3703" s="33" t="str">
        <f t="shared" si="114"/>
        <v>Yes</v>
      </c>
      <c r="D3703" s="30">
        <f t="shared" si="115"/>
        <v>3.14</v>
      </c>
      <c r="E3703" s="438">
        <v>8645</v>
      </c>
      <c r="F3703" s="62" t="s">
        <v>11763</v>
      </c>
      <c r="G3703" s="3" t="s">
        <v>14982</v>
      </c>
      <c r="H3703" s="207">
        <v>1.2712550607287449</v>
      </c>
    </row>
    <row r="3704" spans="1:8">
      <c r="A3704" s="62">
        <v>3702</v>
      </c>
      <c r="B3704" s="63" t="s">
        <v>15299</v>
      </c>
      <c r="C3704" s="33" t="str">
        <f t="shared" si="114"/>
        <v>Yes</v>
      </c>
      <c r="D3704" s="30">
        <f t="shared" si="115"/>
        <v>2.1500000000000004</v>
      </c>
      <c r="E3704" s="438">
        <v>5919</v>
      </c>
      <c r="F3704" s="62" t="s">
        <v>11763</v>
      </c>
      <c r="G3704" s="3" t="s">
        <v>14982</v>
      </c>
      <c r="H3704" s="207">
        <v>0.87044534412955477</v>
      </c>
    </row>
    <row r="3705" spans="1:8">
      <c r="A3705" s="62">
        <v>3703</v>
      </c>
      <c r="B3705" s="63" t="s">
        <v>15300</v>
      </c>
      <c r="C3705" s="33" t="str">
        <f t="shared" si="114"/>
        <v>Yes</v>
      </c>
      <c r="D3705" s="30">
        <f t="shared" si="115"/>
        <v>1.76</v>
      </c>
      <c r="E3705" s="438">
        <v>4845</v>
      </c>
      <c r="F3705" s="62" t="s">
        <v>11763</v>
      </c>
      <c r="G3705" s="3" t="s">
        <v>14982</v>
      </c>
      <c r="H3705" s="207">
        <v>0.71255060728744934</v>
      </c>
    </row>
    <row r="3706" spans="1:8" ht="30">
      <c r="A3706" s="62">
        <v>3704</v>
      </c>
      <c r="B3706" s="63" t="s">
        <v>15301</v>
      </c>
      <c r="C3706" s="33" t="str">
        <f t="shared" si="114"/>
        <v>Yes</v>
      </c>
      <c r="D3706" s="30">
        <f t="shared" si="115"/>
        <v>2.95</v>
      </c>
      <c r="E3706" s="438">
        <v>8121</v>
      </c>
      <c r="F3706" s="62" t="s">
        <v>11763</v>
      </c>
      <c r="G3706" s="3" t="s">
        <v>14982</v>
      </c>
      <c r="H3706" s="207">
        <v>1.1943319838056681</v>
      </c>
    </row>
    <row r="3707" spans="1:8" ht="30">
      <c r="A3707" s="62">
        <v>3705</v>
      </c>
      <c r="B3707" s="63" t="s">
        <v>15302</v>
      </c>
      <c r="C3707" s="33" t="str">
        <f t="shared" si="114"/>
        <v>Yes</v>
      </c>
      <c r="D3707" s="30">
        <f t="shared" si="115"/>
        <v>2.5499999999999998</v>
      </c>
      <c r="E3707" s="438">
        <v>7020</v>
      </c>
      <c r="F3707" s="62" t="s">
        <v>11763</v>
      </c>
      <c r="G3707" s="3" t="s">
        <v>14982</v>
      </c>
      <c r="H3707" s="207">
        <v>1.0323886639676112</v>
      </c>
    </row>
    <row r="3708" spans="1:8" ht="30">
      <c r="A3708" s="62">
        <v>3706</v>
      </c>
      <c r="B3708" s="63" t="s">
        <v>15303</v>
      </c>
      <c r="C3708" s="33" t="str">
        <f t="shared" si="114"/>
        <v>Yes</v>
      </c>
      <c r="D3708" s="30">
        <f t="shared" si="115"/>
        <v>1.25</v>
      </c>
      <c r="E3708" s="438">
        <v>3441</v>
      </c>
      <c r="F3708" s="62" t="s">
        <v>11763</v>
      </c>
      <c r="G3708" s="3" t="s">
        <v>14982</v>
      </c>
      <c r="H3708" s="207">
        <v>0.50607287449392713</v>
      </c>
    </row>
    <row r="3709" spans="1:8">
      <c r="A3709" s="62">
        <v>3707</v>
      </c>
      <c r="B3709" s="63" t="s">
        <v>15304</v>
      </c>
      <c r="C3709" s="33" t="str">
        <f t="shared" si="114"/>
        <v>No</v>
      </c>
      <c r="D3709" s="30">
        <f t="shared" si="115"/>
        <v>4.9400000000000004</v>
      </c>
      <c r="E3709" s="438">
        <v>13600</v>
      </c>
      <c r="F3709" s="62" t="s">
        <v>11763</v>
      </c>
      <c r="G3709" s="3" t="s">
        <v>14982</v>
      </c>
      <c r="H3709" s="207">
        <v>2</v>
      </c>
    </row>
    <row r="3710" spans="1:8">
      <c r="A3710" s="62">
        <v>3708</v>
      </c>
      <c r="B3710" s="63" t="s">
        <v>15305</v>
      </c>
      <c r="C3710" s="33" t="str">
        <f t="shared" si="114"/>
        <v>Yes</v>
      </c>
      <c r="D3710" s="30">
        <f t="shared" si="115"/>
        <v>3.33</v>
      </c>
      <c r="E3710" s="438">
        <v>9168</v>
      </c>
      <c r="F3710" s="62" t="s">
        <v>11763</v>
      </c>
      <c r="G3710" s="3" t="s">
        <v>14982</v>
      </c>
      <c r="H3710" s="207">
        <v>1.3481781376518218</v>
      </c>
    </row>
    <row r="3711" spans="1:8" ht="30">
      <c r="A3711" s="62">
        <v>3709</v>
      </c>
      <c r="B3711" s="63" t="s">
        <v>15306</v>
      </c>
      <c r="C3711" s="33" t="str">
        <f t="shared" si="114"/>
        <v>Yes</v>
      </c>
      <c r="D3711" s="30">
        <f t="shared" si="115"/>
        <v>0.44</v>
      </c>
      <c r="E3711" s="438">
        <v>1211</v>
      </c>
      <c r="F3711" s="62" t="s">
        <v>11763</v>
      </c>
      <c r="G3711" s="3" t="s">
        <v>14982</v>
      </c>
      <c r="H3711" s="207">
        <v>0.17813765182186234</v>
      </c>
    </row>
    <row r="3712" spans="1:8" ht="30">
      <c r="A3712" s="62">
        <v>3710</v>
      </c>
      <c r="B3712" s="63" t="s">
        <v>15307</v>
      </c>
      <c r="C3712" s="33" t="str">
        <f t="shared" si="114"/>
        <v>Yes</v>
      </c>
      <c r="D3712" s="30">
        <f t="shared" si="115"/>
        <v>3.2</v>
      </c>
      <c r="E3712" s="438">
        <v>8810</v>
      </c>
      <c r="F3712" s="62" t="s">
        <v>11763</v>
      </c>
      <c r="G3712" s="3" t="s">
        <v>14982</v>
      </c>
      <c r="H3712" s="207">
        <v>1.2955465587044535</v>
      </c>
    </row>
    <row r="3713" spans="1:8">
      <c r="A3713" s="62">
        <v>3711</v>
      </c>
      <c r="B3713" s="63" t="s">
        <v>15308</v>
      </c>
      <c r="C3713" s="33" t="str">
        <f t="shared" si="114"/>
        <v>Yes</v>
      </c>
      <c r="D3713" s="30">
        <f t="shared" si="115"/>
        <v>3.2300000000000004</v>
      </c>
      <c r="E3713" s="438">
        <v>8892</v>
      </c>
      <c r="F3713" s="62" t="s">
        <v>11763</v>
      </c>
      <c r="G3713" s="3" t="s">
        <v>14982</v>
      </c>
      <c r="H3713" s="207">
        <v>1.3076923076923077</v>
      </c>
    </row>
    <row r="3714" spans="1:8">
      <c r="A3714" s="62">
        <v>3712</v>
      </c>
      <c r="B3714" s="63" t="s">
        <v>15308</v>
      </c>
      <c r="C3714" s="33" t="str">
        <f t="shared" si="114"/>
        <v>No</v>
      </c>
      <c r="D3714" s="30">
        <f t="shared" si="115"/>
        <v>4.9400000000000004</v>
      </c>
      <c r="E3714" s="438">
        <v>13600</v>
      </c>
      <c r="F3714" s="62" t="s">
        <v>11763</v>
      </c>
      <c r="G3714" s="3" t="s">
        <v>14982</v>
      </c>
      <c r="H3714" s="207">
        <v>2</v>
      </c>
    </row>
    <row r="3715" spans="1:8">
      <c r="A3715" s="62">
        <v>3713</v>
      </c>
      <c r="B3715" s="63" t="s">
        <v>15309</v>
      </c>
      <c r="C3715" s="33" t="str">
        <f t="shared" ref="C3715:C3778" si="116">IF(H3715=2,"No","Yes")</f>
        <v>No</v>
      </c>
      <c r="D3715" s="30">
        <f t="shared" si="115"/>
        <v>4.9399999999999995</v>
      </c>
      <c r="E3715" s="438">
        <v>13600</v>
      </c>
      <c r="F3715" s="62" t="s">
        <v>11772</v>
      </c>
      <c r="G3715" s="3" t="s">
        <v>14982</v>
      </c>
      <c r="H3715" s="207">
        <v>1.9999999999999996</v>
      </c>
    </row>
    <row r="3716" spans="1:8">
      <c r="A3716" s="62">
        <v>3714</v>
      </c>
      <c r="B3716" s="63" t="s">
        <v>15310</v>
      </c>
      <c r="C3716" s="33" t="str">
        <f t="shared" si="116"/>
        <v>Yes</v>
      </c>
      <c r="D3716" s="30">
        <f t="shared" ref="D3716:D3779" si="117">H3716*2.47</f>
        <v>1.86</v>
      </c>
      <c r="E3716" s="438">
        <v>5121</v>
      </c>
      <c r="F3716" s="62" t="s">
        <v>11763</v>
      </c>
      <c r="G3716" s="3" t="s">
        <v>14982</v>
      </c>
      <c r="H3716" s="207">
        <v>0.75303643724696356</v>
      </c>
    </row>
    <row r="3717" spans="1:8">
      <c r="A3717" s="62">
        <v>3715</v>
      </c>
      <c r="B3717" s="63" t="s">
        <v>15311</v>
      </c>
      <c r="C3717" s="33" t="str">
        <f t="shared" si="116"/>
        <v>Yes</v>
      </c>
      <c r="D3717" s="30">
        <f t="shared" si="117"/>
        <v>2.4000000000000004</v>
      </c>
      <c r="E3717" s="438">
        <v>6607</v>
      </c>
      <c r="F3717" s="62" t="s">
        <v>11763</v>
      </c>
      <c r="G3717" s="3" t="s">
        <v>14982</v>
      </c>
      <c r="H3717" s="207">
        <v>0.97165991902834015</v>
      </c>
    </row>
    <row r="3718" spans="1:8">
      <c r="A3718" s="62">
        <v>3716</v>
      </c>
      <c r="B3718" s="63" t="s">
        <v>15312</v>
      </c>
      <c r="C3718" s="33" t="str">
        <f t="shared" si="116"/>
        <v>Yes</v>
      </c>
      <c r="D3718" s="30">
        <f t="shared" si="117"/>
        <v>1.02</v>
      </c>
      <c r="E3718" s="438">
        <v>2808</v>
      </c>
      <c r="F3718" s="62" t="s">
        <v>11763</v>
      </c>
      <c r="G3718" s="3" t="s">
        <v>14982</v>
      </c>
      <c r="H3718" s="207">
        <v>0.41295546558704449</v>
      </c>
    </row>
    <row r="3719" spans="1:8">
      <c r="A3719" s="62">
        <v>3717</v>
      </c>
      <c r="B3719" s="63" t="s">
        <v>15313</v>
      </c>
      <c r="C3719" s="33" t="str">
        <f t="shared" si="116"/>
        <v>No</v>
      </c>
      <c r="D3719" s="30">
        <f t="shared" si="117"/>
        <v>4.9400000000000004</v>
      </c>
      <c r="E3719" s="438">
        <v>13600</v>
      </c>
      <c r="F3719" s="62" t="s">
        <v>11763</v>
      </c>
      <c r="G3719" s="3" t="s">
        <v>14982</v>
      </c>
      <c r="H3719" s="207">
        <v>2</v>
      </c>
    </row>
    <row r="3720" spans="1:8">
      <c r="A3720" s="62">
        <v>3718</v>
      </c>
      <c r="B3720" s="63" t="s">
        <v>15314</v>
      </c>
      <c r="C3720" s="33" t="str">
        <f t="shared" si="116"/>
        <v>No</v>
      </c>
      <c r="D3720" s="30">
        <f t="shared" si="117"/>
        <v>4.9399999999999995</v>
      </c>
      <c r="E3720" s="438">
        <v>13600</v>
      </c>
      <c r="F3720" s="62" t="s">
        <v>11763</v>
      </c>
      <c r="G3720" s="3" t="s">
        <v>14982</v>
      </c>
      <c r="H3720" s="207">
        <v>1.9999999999999996</v>
      </c>
    </row>
    <row r="3721" spans="1:8">
      <c r="A3721" s="62">
        <v>3719</v>
      </c>
      <c r="B3721" s="63" t="s">
        <v>15315</v>
      </c>
      <c r="C3721" s="33" t="str">
        <f t="shared" si="116"/>
        <v>Yes</v>
      </c>
      <c r="D3721" s="30">
        <f t="shared" si="117"/>
        <v>3.2</v>
      </c>
      <c r="E3721" s="438">
        <v>8810</v>
      </c>
      <c r="F3721" s="62" t="s">
        <v>11763</v>
      </c>
      <c r="G3721" s="3" t="s">
        <v>14982</v>
      </c>
      <c r="H3721" s="207">
        <v>1.2955465587044535</v>
      </c>
    </row>
    <row r="3722" spans="1:8">
      <c r="A3722" s="62">
        <v>3720</v>
      </c>
      <c r="B3722" s="63" t="s">
        <v>15316</v>
      </c>
      <c r="C3722" s="33" t="str">
        <f t="shared" si="116"/>
        <v>Yes</v>
      </c>
      <c r="D3722" s="30">
        <f t="shared" si="117"/>
        <v>2.6999999999999997</v>
      </c>
      <c r="E3722" s="438">
        <v>7433</v>
      </c>
      <c r="F3722" s="62" t="s">
        <v>11763</v>
      </c>
      <c r="G3722" s="3" t="s">
        <v>14982</v>
      </c>
      <c r="H3722" s="207">
        <v>1.0931174089068825</v>
      </c>
    </row>
    <row r="3723" spans="1:8">
      <c r="A3723" s="62">
        <v>3721</v>
      </c>
      <c r="B3723" s="63" t="s">
        <v>15317</v>
      </c>
      <c r="C3723" s="33" t="str">
        <f t="shared" si="116"/>
        <v>Yes</v>
      </c>
      <c r="D3723" s="30">
        <f t="shared" si="117"/>
        <v>4.67</v>
      </c>
      <c r="E3723" s="438">
        <v>12857</v>
      </c>
      <c r="F3723" s="62" t="s">
        <v>11763</v>
      </c>
      <c r="G3723" s="3" t="s">
        <v>14982</v>
      </c>
      <c r="H3723" s="207">
        <v>1.8906882591093115</v>
      </c>
    </row>
    <row r="3724" spans="1:8">
      <c r="A3724" s="62">
        <v>3722</v>
      </c>
      <c r="B3724" s="63" t="s">
        <v>15318</v>
      </c>
      <c r="C3724" s="33" t="str">
        <f t="shared" si="116"/>
        <v>No</v>
      </c>
      <c r="D3724" s="30">
        <f t="shared" si="117"/>
        <v>4.9399999999999995</v>
      </c>
      <c r="E3724" s="438">
        <v>13600</v>
      </c>
      <c r="F3724" s="62" t="s">
        <v>11772</v>
      </c>
      <c r="G3724" s="3" t="s">
        <v>14982</v>
      </c>
      <c r="H3724" s="207">
        <v>1.9999999999999996</v>
      </c>
    </row>
    <row r="3725" spans="1:8">
      <c r="A3725" s="62">
        <v>3723</v>
      </c>
      <c r="B3725" s="63" t="s">
        <v>15319</v>
      </c>
      <c r="C3725" s="33" t="str">
        <f t="shared" si="116"/>
        <v>Yes</v>
      </c>
      <c r="D3725" s="30">
        <f t="shared" si="117"/>
        <v>1.8599999999999999</v>
      </c>
      <c r="E3725" s="438">
        <v>5121</v>
      </c>
      <c r="F3725" s="62" t="s">
        <v>11763</v>
      </c>
      <c r="G3725" s="3" t="s">
        <v>14982</v>
      </c>
      <c r="H3725" s="207">
        <v>0.75303643724696345</v>
      </c>
    </row>
    <row r="3726" spans="1:8">
      <c r="A3726" s="62">
        <v>3724</v>
      </c>
      <c r="B3726" s="63" t="s">
        <v>15320</v>
      </c>
      <c r="C3726" s="33" t="str">
        <f t="shared" si="116"/>
        <v>Yes</v>
      </c>
      <c r="D3726" s="30">
        <f t="shared" si="117"/>
        <v>2.35</v>
      </c>
      <c r="E3726" s="438">
        <v>6470</v>
      </c>
      <c r="F3726" s="62" t="s">
        <v>11763</v>
      </c>
      <c r="G3726" s="3" t="s">
        <v>14982</v>
      </c>
      <c r="H3726" s="207">
        <v>0.95141700404858298</v>
      </c>
    </row>
    <row r="3727" spans="1:8" ht="30">
      <c r="A3727" s="62">
        <v>3725</v>
      </c>
      <c r="B3727" s="63" t="s">
        <v>15321</v>
      </c>
      <c r="C3727" s="33" t="str">
        <f t="shared" si="116"/>
        <v>Yes</v>
      </c>
      <c r="D3727" s="30">
        <f t="shared" si="117"/>
        <v>1.5799999999999998</v>
      </c>
      <c r="E3727" s="438">
        <v>4350</v>
      </c>
      <c r="F3727" s="62" t="s">
        <v>11763</v>
      </c>
      <c r="G3727" s="3" t="s">
        <v>14982</v>
      </c>
      <c r="H3727" s="207">
        <v>0.63967611336032382</v>
      </c>
    </row>
    <row r="3728" spans="1:8">
      <c r="A3728" s="62">
        <v>3726</v>
      </c>
      <c r="B3728" s="63" t="s">
        <v>15322</v>
      </c>
      <c r="C3728" s="33" t="str">
        <f t="shared" si="116"/>
        <v>Yes</v>
      </c>
      <c r="D3728" s="30">
        <f t="shared" si="117"/>
        <v>3.45</v>
      </c>
      <c r="E3728" s="438">
        <v>9498</v>
      </c>
      <c r="F3728" s="62" t="s">
        <v>11763</v>
      </c>
      <c r="G3728" s="3" t="s">
        <v>14982</v>
      </c>
      <c r="H3728" s="207">
        <v>1.3967611336032388</v>
      </c>
    </row>
    <row r="3729" spans="1:8">
      <c r="A3729" s="62">
        <v>3727</v>
      </c>
      <c r="B3729" s="63" t="s">
        <v>15323</v>
      </c>
      <c r="C3729" s="33" t="str">
        <f t="shared" si="116"/>
        <v>Yes</v>
      </c>
      <c r="D3729" s="30">
        <f t="shared" si="117"/>
        <v>0.78</v>
      </c>
      <c r="E3729" s="438">
        <v>2147</v>
      </c>
      <c r="F3729" s="62" t="s">
        <v>11763</v>
      </c>
      <c r="G3729" s="3" t="s">
        <v>14982</v>
      </c>
      <c r="H3729" s="207">
        <v>0.31578947368421051</v>
      </c>
    </row>
    <row r="3730" spans="1:8">
      <c r="A3730" s="62">
        <v>3728</v>
      </c>
      <c r="B3730" s="63" t="s">
        <v>15324</v>
      </c>
      <c r="C3730" s="33" t="str">
        <f t="shared" si="116"/>
        <v>Yes</v>
      </c>
      <c r="D3730" s="30">
        <f t="shared" si="117"/>
        <v>0.98</v>
      </c>
      <c r="E3730" s="438">
        <v>2698</v>
      </c>
      <c r="F3730" s="62" t="s">
        <v>11763</v>
      </c>
      <c r="G3730" s="3" t="s">
        <v>14982</v>
      </c>
      <c r="H3730" s="207">
        <v>0.39676113360323884</v>
      </c>
    </row>
    <row r="3731" spans="1:8">
      <c r="A3731" s="62">
        <v>3729</v>
      </c>
      <c r="B3731" s="63" t="s">
        <v>15325</v>
      </c>
      <c r="C3731" s="33" t="str">
        <f t="shared" si="116"/>
        <v>Yes</v>
      </c>
      <c r="D3731" s="30">
        <f t="shared" si="117"/>
        <v>2.95</v>
      </c>
      <c r="E3731" s="438">
        <v>8121</v>
      </c>
      <c r="F3731" s="62" t="s">
        <v>11763</v>
      </c>
      <c r="G3731" s="3" t="s">
        <v>14982</v>
      </c>
      <c r="H3731" s="207">
        <v>1.1943319838056681</v>
      </c>
    </row>
    <row r="3732" spans="1:8">
      <c r="A3732" s="62">
        <v>3730</v>
      </c>
      <c r="B3732" s="63" t="s">
        <v>15326</v>
      </c>
      <c r="C3732" s="33" t="str">
        <f t="shared" si="116"/>
        <v>Yes</v>
      </c>
      <c r="D3732" s="30">
        <f t="shared" si="117"/>
        <v>1.44</v>
      </c>
      <c r="E3732" s="438">
        <v>3964</v>
      </c>
      <c r="F3732" s="62" t="s">
        <v>11763</v>
      </c>
      <c r="G3732" s="3" t="s">
        <v>14982</v>
      </c>
      <c r="H3732" s="207">
        <v>0.582995951417004</v>
      </c>
    </row>
    <row r="3733" spans="1:8">
      <c r="A3733" s="62">
        <v>3731</v>
      </c>
      <c r="B3733" s="63" t="s">
        <v>15327</v>
      </c>
      <c r="C3733" s="33" t="str">
        <f t="shared" si="116"/>
        <v>Yes</v>
      </c>
      <c r="D3733" s="30">
        <f t="shared" si="117"/>
        <v>2.95</v>
      </c>
      <c r="E3733" s="438">
        <v>8121</v>
      </c>
      <c r="F3733" s="62" t="s">
        <v>11763</v>
      </c>
      <c r="G3733" s="3" t="s">
        <v>14982</v>
      </c>
      <c r="H3733" s="207">
        <v>1.1943319838056681</v>
      </c>
    </row>
    <row r="3734" spans="1:8">
      <c r="A3734" s="62">
        <v>3732</v>
      </c>
      <c r="B3734" s="63" t="s">
        <v>15328</v>
      </c>
      <c r="C3734" s="33" t="str">
        <f t="shared" si="116"/>
        <v>Yes</v>
      </c>
      <c r="D3734" s="30">
        <f t="shared" si="117"/>
        <v>3.7499999999999996</v>
      </c>
      <c r="E3734" s="438">
        <v>10324</v>
      </c>
      <c r="F3734" s="62" t="s">
        <v>11763</v>
      </c>
      <c r="G3734" s="3" t="s">
        <v>14982</v>
      </c>
      <c r="H3734" s="207">
        <v>1.5182186234817812</v>
      </c>
    </row>
    <row r="3735" spans="1:8">
      <c r="A3735" s="62">
        <v>3733</v>
      </c>
      <c r="B3735" s="63" t="s">
        <v>15329</v>
      </c>
      <c r="C3735" s="33" t="str">
        <f t="shared" si="116"/>
        <v>Yes</v>
      </c>
      <c r="D3735" s="30">
        <f t="shared" si="117"/>
        <v>1.37</v>
      </c>
      <c r="E3735" s="438">
        <v>3772</v>
      </c>
      <c r="F3735" s="62" t="s">
        <v>11763</v>
      </c>
      <c r="G3735" s="3" t="s">
        <v>14982</v>
      </c>
      <c r="H3735" s="207">
        <v>0.55465587044534415</v>
      </c>
    </row>
    <row r="3736" spans="1:8">
      <c r="A3736" s="62">
        <v>3734</v>
      </c>
      <c r="B3736" s="63" t="s">
        <v>15330</v>
      </c>
      <c r="C3736" s="33" t="str">
        <f t="shared" si="116"/>
        <v>Yes</v>
      </c>
      <c r="D3736" s="30">
        <f t="shared" si="117"/>
        <v>3.4099999999999997</v>
      </c>
      <c r="E3736" s="438">
        <v>9388</v>
      </c>
      <c r="F3736" s="62" t="s">
        <v>11763</v>
      </c>
      <c r="G3736" s="3" t="s">
        <v>14982</v>
      </c>
      <c r="H3736" s="207">
        <v>1.380566801619433</v>
      </c>
    </row>
    <row r="3737" spans="1:8">
      <c r="A3737" s="62">
        <v>3735</v>
      </c>
      <c r="B3737" s="63" t="s">
        <v>15331</v>
      </c>
      <c r="C3737" s="33" t="str">
        <f t="shared" si="116"/>
        <v>Yes</v>
      </c>
      <c r="D3737" s="30">
        <f t="shared" si="117"/>
        <v>2.21</v>
      </c>
      <c r="E3737" s="438">
        <v>6084</v>
      </c>
      <c r="F3737" s="62" t="s">
        <v>11763</v>
      </c>
      <c r="G3737" s="3" t="s">
        <v>14982</v>
      </c>
      <c r="H3737" s="207">
        <v>0.89473684210526305</v>
      </c>
    </row>
    <row r="3738" spans="1:8">
      <c r="A3738" s="62">
        <v>3736</v>
      </c>
      <c r="B3738" s="63" t="s">
        <v>14494</v>
      </c>
      <c r="C3738" s="33" t="str">
        <f t="shared" si="116"/>
        <v>Yes</v>
      </c>
      <c r="D3738" s="30">
        <f t="shared" si="117"/>
        <v>0.95</v>
      </c>
      <c r="E3738" s="438">
        <v>2615</v>
      </c>
      <c r="F3738" s="62" t="s">
        <v>11763</v>
      </c>
      <c r="G3738" s="3" t="s">
        <v>14982</v>
      </c>
      <c r="H3738" s="207">
        <v>0.38461538461538458</v>
      </c>
    </row>
    <row r="3739" spans="1:8">
      <c r="A3739" s="62">
        <v>3737</v>
      </c>
      <c r="B3739" s="63" t="s">
        <v>15332</v>
      </c>
      <c r="C3739" s="33" t="str">
        <f t="shared" si="116"/>
        <v>Yes</v>
      </c>
      <c r="D3739" s="30">
        <f t="shared" si="117"/>
        <v>3</v>
      </c>
      <c r="E3739" s="438">
        <v>8259</v>
      </c>
      <c r="F3739" s="62" t="s">
        <v>11763</v>
      </c>
      <c r="G3739" s="3" t="s">
        <v>14982</v>
      </c>
      <c r="H3739" s="207">
        <v>1.214574898785425</v>
      </c>
    </row>
    <row r="3740" spans="1:8">
      <c r="A3740" s="62">
        <v>3738</v>
      </c>
      <c r="B3740" s="63" t="s">
        <v>15333</v>
      </c>
      <c r="C3740" s="33" t="str">
        <f t="shared" si="116"/>
        <v>Yes</v>
      </c>
      <c r="D3740" s="30">
        <f t="shared" si="117"/>
        <v>1</v>
      </c>
      <c r="E3740" s="438">
        <v>2753</v>
      </c>
      <c r="F3740" s="62" t="s">
        <v>11763</v>
      </c>
      <c r="G3740" s="3" t="s">
        <v>14982</v>
      </c>
      <c r="H3740" s="207">
        <v>0.40485829959514169</v>
      </c>
    </row>
    <row r="3741" spans="1:8">
      <c r="A3741" s="62">
        <v>3739</v>
      </c>
      <c r="B3741" s="63" t="s">
        <v>15334</v>
      </c>
      <c r="C3741" s="33" t="str">
        <f t="shared" si="116"/>
        <v>Yes</v>
      </c>
      <c r="D3741" s="30">
        <f t="shared" si="117"/>
        <v>3.54</v>
      </c>
      <c r="E3741" s="438">
        <v>9746</v>
      </c>
      <c r="F3741" s="62" t="s">
        <v>11763</v>
      </c>
      <c r="G3741" s="3" t="s">
        <v>14982</v>
      </c>
      <c r="H3741" s="207">
        <v>1.4331983805668016</v>
      </c>
    </row>
    <row r="3742" spans="1:8">
      <c r="A3742" s="62">
        <v>3740</v>
      </c>
      <c r="B3742" s="63" t="s">
        <v>15335</v>
      </c>
      <c r="C3742" s="33" t="str">
        <f t="shared" si="116"/>
        <v>No</v>
      </c>
      <c r="D3742" s="30">
        <f t="shared" si="117"/>
        <v>4.9400000000000004</v>
      </c>
      <c r="E3742" s="438">
        <v>13600</v>
      </c>
      <c r="F3742" s="62" t="s">
        <v>11763</v>
      </c>
      <c r="G3742" s="3" t="s">
        <v>14982</v>
      </c>
      <c r="H3742" s="207">
        <v>2</v>
      </c>
    </row>
    <row r="3743" spans="1:8">
      <c r="A3743" s="62">
        <v>3741</v>
      </c>
      <c r="B3743" s="63" t="s">
        <v>15336</v>
      </c>
      <c r="C3743" s="33" t="str">
        <f t="shared" si="116"/>
        <v>No</v>
      </c>
      <c r="D3743" s="30">
        <f t="shared" si="117"/>
        <v>4.9399999999999995</v>
      </c>
      <c r="E3743" s="438">
        <v>13600</v>
      </c>
      <c r="F3743" s="62" t="s">
        <v>11763</v>
      </c>
      <c r="G3743" s="3" t="s">
        <v>14982</v>
      </c>
      <c r="H3743" s="207">
        <v>1.9999999999999996</v>
      </c>
    </row>
    <row r="3744" spans="1:8" ht="30">
      <c r="A3744" s="62">
        <v>3742</v>
      </c>
      <c r="B3744" s="63" t="s">
        <v>15337</v>
      </c>
      <c r="C3744" s="33" t="str">
        <f t="shared" si="116"/>
        <v>No</v>
      </c>
      <c r="D3744" s="30">
        <f t="shared" si="117"/>
        <v>4.9399999999999995</v>
      </c>
      <c r="E3744" s="438">
        <v>13600</v>
      </c>
      <c r="F3744" s="62" t="s">
        <v>11763</v>
      </c>
      <c r="G3744" s="3" t="s">
        <v>14982</v>
      </c>
      <c r="H3744" s="207">
        <v>1.9999999999999996</v>
      </c>
    </row>
    <row r="3745" spans="1:8">
      <c r="A3745" s="62">
        <v>3743</v>
      </c>
      <c r="B3745" s="63" t="s">
        <v>15338</v>
      </c>
      <c r="C3745" s="33" t="str">
        <f t="shared" si="116"/>
        <v>Yes</v>
      </c>
      <c r="D3745" s="30">
        <f t="shared" si="117"/>
        <v>4.93</v>
      </c>
      <c r="E3745" s="438">
        <v>13572</v>
      </c>
      <c r="F3745" s="62" t="s">
        <v>11763</v>
      </c>
      <c r="G3745" s="3" t="s">
        <v>14982</v>
      </c>
      <c r="H3745" s="207">
        <v>1.9959514170040482</v>
      </c>
    </row>
    <row r="3746" spans="1:8">
      <c r="A3746" s="62">
        <v>3744</v>
      </c>
      <c r="B3746" s="63" t="s">
        <v>15339</v>
      </c>
      <c r="C3746" s="33" t="str">
        <f t="shared" si="116"/>
        <v>Yes</v>
      </c>
      <c r="D3746" s="30">
        <f t="shared" si="117"/>
        <v>1.75</v>
      </c>
      <c r="E3746" s="438">
        <v>4818</v>
      </c>
      <c r="F3746" s="62" t="s">
        <v>11763</v>
      </c>
      <c r="G3746" s="3" t="s">
        <v>14982</v>
      </c>
      <c r="H3746" s="207">
        <v>0.70850202429149789</v>
      </c>
    </row>
    <row r="3747" spans="1:8">
      <c r="A3747" s="62">
        <v>3745</v>
      </c>
      <c r="B3747" s="63" t="s">
        <v>15340</v>
      </c>
      <c r="C3747" s="33" t="str">
        <f t="shared" si="116"/>
        <v>Yes</v>
      </c>
      <c r="D3747" s="30">
        <f t="shared" si="117"/>
        <v>1.64</v>
      </c>
      <c r="E3747" s="438">
        <v>4515</v>
      </c>
      <c r="F3747" s="62" t="s">
        <v>11763</v>
      </c>
      <c r="G3747" s="3" t="s">
        <v>14982</v>
      </c>
      <c r="H3747" s="207">
        <v>0.66396761133603233</v>
      </c>
    </row>
    <row r="3748" spans="1:8">
      <c r="A3748" s="62">
        <v>3746</v>
      </c>
      <c r="B3748" s="63" t="s">
        <v>15341</v>
      </c>
      <c r="C3748" s="33" t="str">
        <f t="shared" si="116"/>
        <v>Yes</v>
      </c>
      <c r="D3748" s="30">
        <f t="shared" si="117"/>
        <v>2.34</v>
      </c>
      <c r="E3748" s="438">
        <v>6442</v>
      </c>
      <c r="F3748" s="62" t="s">
        <v>11763</v>
      </c>
      <c r="G3748" s="3" t="s">
        <v>14982</v>
      </c>
      <c r="H3748" s="207">
        <v>0.94736842105263142</v>
      </c>
    </row>
    <row r="3749" spans="1:8">
      <c r="A3749" s="62">
        <v>3747</v>
      </c>
      <c r="B3749" s="63" t="s">
        <v>15342</v>
      </c>
      <c r="C3749" s="33" t="str">
        <f t="shared" si="116"/>
        <v>No</v>
      </c>
      <c r="D3749" s="30">
        <f t="shared" si="117"/>
        <v>4.9400000000000004</v>
      </c>
      <c r="E3749" s="438">
        <v>13600</v>
      </c>
      <c r="F3749" s="62" t="s">
        <v>11763</v>
      </c>
      <c r="G3749" s="3" t="s">
        <v>14982</v>
      </c>
      <c r="H3749" s="207">
        <v>2</v>
      </c>
    </row>
    <row r="3750" spans="1:8">
      <c r="A3750" s="62">
        <v>3748</v>
      </c>
      <c r="B3750" s="63" t="s">
        <v>15343</v>
      </c>
      <c r="C3750" s="33" t="str">
        <f t="shared" si="116"/>
        <v>Yes</v>
      </c>
      <c r="D3750" s="30">
        <f t="shared" si="117"/>
        <v>0.28999999999999998</v>
      </c>
      <c r="E3750" s="438">
        <v>1000</v>
      </c>
      <c r="F3750" s="62" t="s">
        <v>11763</v>
      </c>
      <c r="G3750" s="3" t="s">
        <v>14982</v>
      </c>
      <c r="H3750" s="207">
        <v>0.11740890688259108</v>
      </c>
    </row>
    <row r="3751" spans="1:8">
      <c r="A3751" s="62">
        <v>3749</v>
      </c>
      <c r="B3751" s="63" t="s">
        <v>15344</v>
      </c>
      <c r="C3751" s="33" t="str">
        <f t="shared" si="116"/>
        <v>Yes</v>
      </c>
      <c r="D3751" s="30">
        <f t="shared" si="117"/>
        <v>4.92</v>
      </c>
      <c r="E3751" s="438">
        <v>13545</v>
      </c>
      <c r="F3751" s="62" t="s">
        <v>11763</v>
      </c>
      <c r="G3751" s="3" t="s">
        <v>14982</v>
      </c>
      <c r="H3751" s="207">
        <v>1.9919028340080971</v>
      </c>
    </row>
    <row r="3752" spans="1:8" ht="30">
      <c r="A3752" s="62">
        <v>3750</v>
      </c>
      <c r="B3752" s="63" t="s">
        <v>15345</v>
      </c>
      <c r="C3752" s="33" t="str">
        <f t="shared" si="116"/>
        <v>No</v>
      </c>
      <c r="D3752" s="30">
        <f t="shared" si="117"/>
        <v>4.9399999999999995</v>
      </c>
      <c r="E3752" s="438">
        <v>13600</v>
      </c>
      <c r="F3752" s="62" t="s">
        <v>11763</v>
      </c>
      <c r="G3752" s="3" t="s">
        <v>14982</v>
      </c>
      <c r="H3752" s="207">
        <v>1.9999999999999996</v>
      </c>
    </row>
    <row r="3753" spans="1:8" ht="30">
      <c r="A3753" s="62">
        <v>3751</v>
      </c>
      <c r="B3753" s="63" t="s">
        <v>15346</v>
      </c>
      <c r="C3753" s="33" t="str">
        <f t="shared" si="116"/>
        <v>No</v>
      </c>
      <c r="D3753" s="30">
        <f t="shared" si="117"/>
        <v>4.9399999999999995</v>
      </c>
      <c r="E3753" s="438">
        <v>13600</v>
      </c>
      <c r="F3753" s="62" t="s">
        <v>11763</v>
      </c>
      <c r="G3753" s="3" t="s">
        <v>14982</v>
      </c>
      <c r="H3753" s="207">
        <v>1.9999999999999996</v>
      </c>
    </row>
    <row r="3754" spans="1:8">
      <c r="A3754" s="62">
        <v>3752</v>
      </c>
      <c r="B3754" s="63" t="s">
        <v>15347</v>
      </c>
      <c r="C3754" s="33" t="str">
        <f t="shared" si="116"/>
        <v>Yes</v>
      </c>
      <c r="D3754" s="30">
        <f t="shared" si="117"/>
        <v>1.67</v>
      </c>
      <c r="E3754" s="438">
        <v>4598</v>
      </c>
      <c r="F3754" s="62" t="s">
        <v>11763</v>
      </c>
      <c r="G3754" s="3" t="s">
        <v>14982</v>
      </c>
      <c r="H3754" s="207">
        <v>0.67611336032388658</v>
      </c>
    </row>
    <row r="3755" spans="1:8">
      <c r="A3755" s="62">
        <v>3753</v>
      </c>
      <c r="B3755" s="63" t="s">
        <v>15348</v>
      </c>
      <c r="C3755" s="33" t="str">
        <f t="shared" si="116"/>
        <v>Yes</v>
      </c>
      <c r="D3755" s="30">
        <f t="shared" si="117"/>
        <v>3.65</v>
      </c>
      <c r="E3755" s="438">
        <v>10049</v>
      </c>
      <c r="F3755" s="62" t="s">
        <v>11763</v>
      </c>
      <c r="G3755" s="3" t="s">
        <v>14982</v>
      </c>
      <c r="H3755" s="207">
        <v>1.4777327935222671</v>
      </c>
    </row>
    <row r="3756" spans="1:8" ht="30">
      <c r="A3756" s="62">
        <v>3754</v>
      </c>
      <c r="B3756" s="63" t="s">
        <v>15349</v>
      </c>
      <c r="C3756" s="33" t="str">
        <f t="shared" si="116"/>
        <v>Yes</v>
      </c>
      <c r="D3756" s="30">
        <f t="shared" si="117"/>
        <v>3.8700000000000006</v>
      </c>
      <c r="E3756" s="438">
        <v>10654</v>
      </c>
      <c r="F3756" s="62" t="s">
        <v>11763</v>
      </c>
      <c r="G3756" s="3" t="s">
        <v>14982</v>
      </c>
      <c r="H3756" s="207">
        <v>1.5668016194331984</v>
      </c>
    </row>
    <row r="3757" spans="1:8">
      <c r="A3757" s="62">
        <v>3755</v>
      </c>
      <c r="B3757" s="63" t="s">
        <v>15350</v>
      </c>
      <c r="C3757" s="33" t="str">
        <f t="shared" si="116"/>
        <v>Yes</v>
      </c>
      <c r="D3757" s="30">
        <f t="shared" si="117"/>
        <v>0.59</v>
      </c>
      <c r="E3757" s="438">
        <v>1624</v>
      </c>
      <c r="F3757" s="62" t="s">
        <v>11763</v>
      </c>
      <c r="G3757" s="3" t="s">
        <v>14982</v>
      </c>
      <c r="H3757" s="207">
        <v>0.23886639676113358</v>
      </c>
    </row>
    <row r="3758" spans="1:8">
      <c r="A3758" s="62">
        <v>3756</v>
      </c>
      <c r="B3758" s="63" t="s">
        <v>15351</v>
      </c>
      <c r="C3758" s="33" t="str">
        <f t="shared" si="116"/>
        <v>Yes</v>
      </c>
      <c r="D3758" s="30">
        <f t="shared" si="117"/>
        <v>0.99998676470588244</v>
      </c>
      <c r="E3758" s="438">
        <v>2753</v>
      </c>
      <c r="F3758" s="62" t="s">
        <v>11763</v>
      </c>
      <c r="G3758" s="3" t="s">
        <v>14982</v>
      </c>
      <c r="H3758" s="176">
        <f>E3758/6800</f>
        <v>0.40485294117647058</v>
      </c>
    </row>
    <row r="3759" spans="1:8">
      <c r="A3759" s="62">
        <v>3757</v>
      </c>
      <c r="B3759" s="63" t="s">
        <v>15352</v>
      </c>
      <c r="C3759" s="33" t="str">
        <f t="shared" si="116"/>
        <v>Yes</v>
      </c>
      <c r="D3759" s="30">
        <f t="shared" si="117"/>
        <v>1.02</v>
      </c>
      <c r="E3759" s="438">
        <v>2808</v>
      </c>
      <c r="F3759" s="62" t="s">
        <v>11763</v>
      </c>
      <c r="G3759" s="3" t="s">
        <v>14982</v>
      </c>
      <c r="H3759" s="207">
        <v>0.41295546558704449</v>
      </c>
    </row>
    <row r="3760" spans="1:8">
      <c r="A3760" s="62">
        <v>3758</v>
      </c>
      <c r="B3760" s="63" t="s">
        <v>15353</v>
      </c>
      <c r="C3760" s="33" t="str">
        <f t="shared" si="116"/>
        <v>Yes</v>
      </c>
      <c r="D3760" s="30">
        <f t="shared" si="117"/>
        <v>1.07</v>
      </c>
      <c r="E3760" s="438">
        <v>2946</v>
      </c>
      <c r="F3760" s="62" t="s">
        <v>11763</v>
      </c>
      <c r="G3760" s="3" t="s">
        <v>14982</v>
      </c>
      <c r="H3760" s="207">
        <v>0.4331983805668016</v>
      </c>
    </row>
    <row r="3761" spans="1:8">
      <c r="A3761" s="62">
        <v>3759</v>
      </c>
      <c r="B3761" s="63" t="s">
        <v>15354</v>
      </c>
      <c r="C3761" s="33" t="str">
        <f t="shared" si="116"/>
        <v>Yes</v>
      </c>
      <c r="D3761" s="30">
        <f t="shared" si="117"/>
        <v>0.26</v>
      </c>
      <c r="E3761" s="438">
        <v>1000</v>
      </c>
      <c r="F3761" s="62" t="s">
        <v>11763</v>
      </c>
      <c r="G3761" s="3" t="s">
        <v>14982</v>
      </c>
      <c r="H3761" s="207">
        <v>0.10526315789473684</v>
      </c>
    </row>
    <row r="3762" spans="1:8">
      <c r="A3762" s="62">
        <v>3760</v>
      </c>
      <c r="B3762" s="63" t="s">
        <v>15355</v>
      </c>
      <c r="C3762" s="33" t="str">
        <f t="shared" si="116"/>
        <v>Yes</v>
      </c>
      <c r="D3762" s="30">
        <f t="shared" si="117"/>
        <v>2.2000000000000002</v>
      </c>
      <c r="E3762" s="438">
        <v>6057</v>
      </c>
      <c r="F3762" s="62" t="s">
        <v>11763</v>
      </c>
      <c r="G3762" s="3" t="s">
        <v>14982</v>
      </c>
      <c r="H3762" s="207">
        <v>0.89068825910931171</v>
      </c>
    </row>
    <row r="3763" spans="1:8">
      <c r="A3763" s="62">
        <v>3761</v>
      </c>
      <c r="B3763" s="63" t="s">
        <v>15356</v>
      </c>
      <c r="C3763" s="33" t="str">
        <f t="shared" si="116"/>
        <v>No</v>
      </c>
      <c r="D3763" s="30">
        <f t="shared" si="117"/>
        <v>4.9400000000000004</v>
      </c>
      <c r="E3763" s="438">
        <v>13600</v>
      </c>
      <c r="F3763" s="62" t="s">
        <v>11763</v>
      </c>
      <c r="G3763" s="3" t="s">
        <v>14982</v>
      </c>
      <c r="H3763" s="176">
        <f>E3763/6800</f>
        <v>2</v>
      </c>
    </row>
    <row r="3764" spans="1:8">
      <c r="A3764" s="62">
        <v>3762</v>
      </c>
      <c r="B3764" s="63" t="s">
        <v>15357</v>
      </c>
      <c r="C3764" s="33" t="str">
        <f t="shared" si="116"/>
        <v>Yes</v>
      </c>
      <c r="D3764" s="30">
        <f t="shared" si="117"/>
        <v>4.6099999999999994</v>
      </c>
      <c r="E3764" s="438">
        <v>12691</v>
      </c>
      <c r="F3764" s="62" t="s">
        <v>11763</v>
      </c>
      <c r="G3764" s="3" t="s">
        <v>14982</v>
      </c>
      <c r="H3764" s="207">
        <v>1.8663967611336028</v>
      </c>
    </row>
    <row r="3765" spans="1:8">
      <c r="A3765" s="62">
        <v>3763</v>
      </c>
      <c r="B3765" s="63" t="s">
        <v>15358</v>
      </c>
      <c r="C3765" s="33" t="str">
        <f t="shared" si="116"/>
        <v>Yes</v>
      </c>
      <c r="D3765" s="30">
        <f t="shared" si="117"/>
        <v>2.2000000000000002</v>
      </c>
      <c r="E3765" s="438">
        <v>6057</v>
      </c>
      <c r="F3765" s="62" t="s">
        <v>11763</v>
      </c>
      <c r="G3765" s="3" t="s">
        <v>14982</v>
      </c>
      <c r="H3765" s="207">
        <v>0.89068825910931171</v>
      </c>
    </row>
    <row r="3766" spans="1:8">
      <c r="A3766" s="62">
        <v>3764</v>
      </c>
      <c r="B3766" s="63" t="s">
        <v>15359</v>
      </c>
      <c r="C3766" s="33" t="str">
        <f t="shared" si="116"/>
        <v>No</v>
      </c>
      <c r="D3766" s="30">
        <f t="shared" si="117"/>
        <v>4.9399999999999995</v>
      </c>
      <c r="E3766" s="438">
        <v>13600</v>
      </c>
      <c r="F3766" s="62" t="s">
        <v>11763</v>
      </c>
      <c r="G3766" s="3" t="s">
        <v>14982</v>
      </c>
      <c r="H3766" s="207">
        <v>1.9999999999999996</v>
      </c>
    </row>
    <row r="3767" spans="1:8">
      <c r="A3767" s="62">
        <v>3765</v>
      </c>
      <c r="B3767" s="63" t="s">
        <v>15360</v>
      </c>
      <c r="C3767" s="33" t="str">
        <f t="shared" si="116"/>
        <v>No</v>
      </c>
      <c r="D3767" s="30">
        <f t="shared" si="117"/>
        <v>4.9400000000000004</v>
      </c>
      <c r="E3767" s="438">
        <v>13600</v>
      </c>
      <c r="F3767" s="62" t="s">
        <v>11763</v>
      </c>
      <c r="G3767" s="3" t="s">
        <v>14982</v>
      </c>
      <c r="H3767" s="207">
        <v>2</v>
      </c>
    </row>
    <row r="3768" spans="1:8">
      <c r="A3768" s="62">
        <v>3766</v>
      </c>
      <c r="B3768" s="63" t="s">
        <v>15361</v>
      </c>
      <c r="C3768" s="33" t="str">
        <f t="shared" si="116"/>
        <v>Yes</v>
      </c>
      <c r="D3768" s="30">
        <f t="shared" si="117"/>
        <v>3.21</v>
      </c>
      <c r="E3768" s="438">
        <v>8837</v>
      </c>
      <c r="F3768" s="62" t="s">
        <v>11763</v>
      </c>
      <c r="G3768" s="3" t="s">
        <v>14982</v>
      </c>
      <c r="H3768" s="207">
        <v>1.2995951417004048</v>
      </c>
    </row>
    <row r="3769" spans="1:8">
      <c r="A3769" s="62">
        <v>3767</v>
      </c>
      <c r="B3769" s="63" t="s">
        <v>15362</v>
      </c>
      <c r="C3769" s="33" t="str">
        <f t="shared" si="116"/>
        <v>Yes</v>
      </c>
      <c r="D3769" s="30">
        <f t="shared" si="117"/>
        <v>2.16</v>
      </c>
      <c r="E3769" s="438">
        <v>5947</v>
      </c>
      <c r="F3769" s="62" t="s">
        <v>11763</v>
      </c>
      <c r="G3769" s="3" t="s">
        <v>14982</v>
      </c>
      <c r="H3769" s="207">
        <v>0.87449392712550611</v>
      </c>
    </row>
    <row r="3770" spans="1:8" ht="30">
      <c r="A3770" s="62">
        <v>3768</v>
      </c>
      <c r="B3770" s="63" t="s">
        <v>15363</v>
      </c>
      <c r="C3770" s="33" t="str">
        <f t="shared" si="116"/>
        <v>Yes</v>
      </c>
      <c r="D3770" s="30">
        <f t="shared" si="117"/>
        <v>1.54</v>
      </c>
      <c r="E3770" s="438">
        <v>4240</v>
      </c>
      <c r="F3770" s="62" t="s">
        <v>11763</v>
      </c>
      <c r="G3770" s="3" t="s">
        <v>14982</v>
      </c>
      <c r="H3770" s="207">
        <v>0.62348178137651822</v>
      </c>
    </row>
    <row r="3771" spans="1:8">
      <c r="A3771" s="62">
        <v>3769</v>
      </c>
      <c r="B3771" s="63" t="s">
        <v>15364</v>
      </c>
      <c r="C3771" s="33" t="str">
        <f t="shared" si="116"/>
        <v>Yes</v>
      </c>
      <c r="D3771" s="30">
        <f t="shared" si="117"/>
        <v>1.6099999999999999</v>
      </c>
      <c r="E3771" s="438">
        <v>4432</v>
      </c>
      <c r="F3771" s="62" t="s">
        <v>11763</v>
      </c>
      <c r="G3771" s="3" t="s">
        <v>14982</v>
      </c>
      <c r="H3771" s="207">
        <v>0.65182186234817807</v>
      </c>
    </row>
    <row r="3772" spans="1:8">
      <c r="A3772" s="62">
        <v>3770</v>
      </c>
      <c r="B3772" s="63" t="s">
        <v>14524</v>
      </c>
      <c r="C3772" s="33" t="str">
        <f t="shared" si="116"/>
        <v>No</v>
      </c>
      <c r="D3772" s="30">
        <f t="shared" si="117"/>
        <v>4.9400000000000004</v>
      </c>
      <c r="E3772" s="438">
        <v>13600</v>
      </c>
      <c r="F3772" s="62" t="s">
        <v>11763</v>
      </c>
      <c r="G3772" s="3" t="s">
        <v>14982</v>
      </c>
      <c r="H3772" s="207">
        <v>2</v>
      </c>
    </row>
    <row r="3773" spans="1:8">
      <c r="A3773" s="62">
        <v>3771</v>
      </c>
      <c r="B3773" s="63" t="s">
        <v>15365</v>
      </c>
      <c r="C3773" s="33" t="str">
        <f t="shared" si="116"/>
        <v>Yes</v>
      </c>
      <c r="D3773" s="30">
        <f t="shared" si="117"/>
        <v>1.0900000000000001</v>
      </c>
      <c r="E3773" s="438">
        <v>3001</v>
      </c>
      <c r="F3773" s="62" t="s">
        <v>11763</v>
      </c>
      <c r="G3773" s="3" t="s">
        <v>14982</v>
      </c>
      <c r="H3773" s="207">
        <v>0.44129554655870445</v>
      </c>
    </row>
    <row r="3774" spans="1:8">
      <c r="A3774" s="62">
        <v>3772</v>
      </c>
      <c r="B3774" s="63" t="s">
        <v>15366</v>
      </c>
      <c r="C3774" s="33" t="str">
        <f t="shared" si="116"/>
        <v>Yes</v>
      </c>
      <c r="D3774" s="30">
        <f t="shared" si="117"/>
        <v>4.3</v>
      </c>
      <c r="E3774" s="438">
        <v>11838</v>
      </c>
      <c r="F3774" s="62" t="s">
        <v>11763</v>
      </c>
      <c r="G3774" s="3" t="s">
        <v>14982</v>
      </c>
      <c r="H3774" s="207">
        <v>1.7408906882591091</v>
      </c>
    </row>
    <row r="3775" spans="1:8">
      <c r="A3775" s="62">
        <v>3773</v>
      </c>
      <c r="B3775" s="63" t="s">
        <v>15367</v>
      </c>
      <c r="C3775" s="33" t="str">
        <f t="shared" si="116"/>
        <v>Yes</v>
      </c>
      <c r="D3775" s="30">
        <f t="shared" si="117"/>
        <v>1.54</v>
      </c>
      <c r="E3775" s="438">
        <v>4240</v>
      </c>
      <c r="F3775" s="62" t="s">
        <v>11763</v>
      </c>
      <c r="G3775" s="3" t="s">
        <v>14982</v>
      </c>
      <c r="H3775" s="207">
        <v>0.62348178137651822</v>
      </c>
    </row>
    <row r="3776" spans="1:8">
      <c r="A3776" s="62">
        <v>3774</v>
      </c>
      <c r="B3776" s="63" t="s">
        <v>15368</v>
      </c>
      <c r="C3776" s="33" t="str">
        <f t="shared" si="116"/>
        <v>Yes</v>
      </c>
      <c r="D3776" s="30">
        <f t="shared" si="117"/>
        <v>3.92</v>
      </c>
      <c r="E3776" s="438">
        <v>10792</v>
      </c>
      <c r="F3776" s="62" t="s">
        <v>11763</v>
      </c>
      <c r="G3776" s="3" t="s">
        <v>14982</v>
      </c>
      <c r="H3776" s="207">
        <v>1.5870445344129553</v>
      </c>
    </row>
    <row r="3777" spans="1:8">
      <c r="A3777" s="62">
        <v>3775</v>
      </c>
      <c r="B3777" s="63" t="s">
        <v>15369</v>
      </c>
      <c r="C3777" s="33" t="str">
        <f t="shared" si="116"/>
        <v>Yes</v>
      </c>
      <c r="D3777" s="30">
        <f t="shared" si="117"/>
        <v>2.0499999999999998</v>
      </c>
      <c r="E3777" s="438">
        <v>5644</v>
      </c>
      <c r="F3777" s="62" t="s">
        <v>11763</v>
      </c>
      <c r="G3777" s="3" t="s">
        <v>14982</v>
      </c>
      <c r="H3777" s="207">
        <v>0.82995951417004032</v>
      </c>
    </row>
    <row r="3778" spans="1:8">
      <c r="A3778" s="62">
        <v>3776</v>
      </c>
      <c r="B3778" s="63" t="s">
        <v>15370</v>
      </c>
      <c r="C3778" s="33" t="str">
        <f t="shared" si="116"/>
        <v>Yes</v>
      </c>
      <c r="D3778" s="30">
        <f t="shared" si="117"/>
        <v>3.1599999999999997</v>
      </c>
      <c r="E3778" s="438">
        <v>8700</v>
      </c>
      <c r="F3778" s="62" t="s">
        <v>11763</v>
      </c>
      <c r="G3778" s="3" t="s">
        <v>14982</v>
      </c>
      <c r="H3778" s="207">
        <v>1.2793522267206476</v>
      </c>
    </row>
    <row r="3779" spans="1:8" ht="30">
      <c r="A3779" s="62">
        <v>3777</v>
      </c>
      <c r="B3779" s="63" t="s">
        <v>15371</v>
      </c>
      <c r="C3779" s="33" t="str">
        <f t="shared" ref="C3779:C3842" si="118">IF(H3779=2,"No","Yes")</f>
        <v>Yes</v>
      </c>
      <c r="D3779" s="30">
        <f t="shared" si="117"/>
        <v>3.85</v>
      </c>
      <c r="E3779" s="438">
        <v>10599</v>
      </c>
      <c r="F3779" s="62" t="s">
        <v>11763</v>
      </c>
      <c r="G3779" s="3" t="s">
        <v>14982</v>
      </c>
      <c r="H3779" s="207">
        <v>1.5587044534412955</v>
      </c>
    </row>
    <row r="3780" spans="1:8">
      <c r="A3780" s="62">
        <v>3778</v>
      </c>
      <c r="B3780" s="63" t="s">
        <v>15372</v>
      </c>
      <c r="C3780" s="33" t="str">
        <f t="shared" si="118"/>
        <v>Yes</v>
      </c>
      <c r="D3780" s="30">
        <f t="shared" ref="D3780:D3843" si="119">H3780*2.47</f>
        <v>3.06</v>
      </c>
      <c r="E3780" s="438">
        <v>8424</v>
      </c>
      <c r="F3780" s="62" t="s">
        <v>11763</v>
      </c>
      <c r="G3780" s="3" t="s">
        <v>14982</v>
      </c>
      <c r="H3780" s="207">
        <v>1.2388663967611335</v>
      </c>
    </row>
    <row r="3781" spans="1:8">
      <c r="A3781" s="62">
        <v>3779</v>
      </c>
      <c r="B3781" s="63" t="s">
        <v>15373</v>
      </c>
      <c r="C3781" s="33" t="str">
        <f t="shared" si="118"/>
        <v>Yes</v>
      </c>
      <c r="D3781" s="30">
        <f t="shared" si="119"/>
        <v>2.6399999999999997</v>
      </c>
      <c r="E3781" s="438">
        <v>7268</v>
      </c>
      <c r="F3781" s="62" t="s">
        <v>11763</v>
      </c>
      <c r="G3781" s="3" t="s">
        <v>14982</v>
      </c>
      <c r="H3781" s="207">
        <v>1.068825910931174</v>
      </c>
    </row>
    <row r="3782" spans="1:8">
      <c r="A3782" s="62">
        <v>3780</v>
      </c>
      <c r="B3782" s="63" t="s">
        <v>15374</v>
      </c>
      <c r="C3782" s="33" t="str">
        <f t="shared" si="118"/>
        <v>Yes</v>
      </c>
      <c r="D3782" s="30">
        <f t="shared" si="119"/>
        <v>1.4100000000000004</v>
      </c>
      <c r="E3782" s="438">
        <v>3882</v>
      </c>
      <c r="F3782" s="62" t="s">
        <v>11763</v>
      </c>
      <c r="G3782" s="3" t="s">
        <v>14982</v>
      </c>
      <c r="H3782" s="207">
        <v>0.57085020242914986</v>
      </c>
    </row>
    <row r="3783" spans="1:8">
      <c r="A3783" s="62">
        <v>3781</v>
      </c>
      <c r="B3783" s="63" t="s">
        <v>15375</v>
      </c>
      <c r="C3783" s="33" t="str">
        <f t="shared" si="118"/>
        <v>Yes</v>
      </c>
      <c r="D3783" s="30">
        <f t="shared" si="119"/>
        <v>2.1500000000000004</v>
      </c>
      <c r="E3783" s="438">
        <v>5919</v>
      </c>
      <c r="F3783" s="62" t="s">
        <v>11763</v>
      </c>
      <c r="G3783" s="3" t="s">
        <v>14982</v>
      </c>
      <c r="H3783" s="207">
        <v>0.87044534412955477</v>
      </c>
    </row>
    <row r="3784" spans="1:8">
      <c r="A3784" s="62">
        <v>3782</v>
      </c>
      <c r="B3784" s="63" t="s">
        <v>15376</v>
      </c>
      <c r="C3784" s="33" t="str">
        <f t="shared" si="118"/>
        <v>Yes</v>
      </c>
      <c r="D3784" s="30">
        <f t="shared" si="119"/>
        <v>3.07</v>
      </c>
      <c r="E3784" s="438">
        <v>8452</v>
      </c>
      <c r="F3784" s="62" t="s">
        <v>11763</v>
      </c>
      <c r="G3784" s="3" t="s">
        <v>14982</v>
      </c>
      <c r="H3784" s="207">
        <v>1.2429149797570849</v>
      </c>
    </row>
    <row r="3785" spans="1:8">
      <c r="A3785" s="62">
        <v>3783</v>
      </c>
      <c r="B3785" s="63" t="s">
        <v>15377</v>
      </c>
      <c r="C3785" s="33" t="str">
        <f t="shared" si="118"/>
        <v>Yes</v>
      </c>
      <c r="D3785" s="30">
        <f t="shared" si="119"/>
        <v>0.12</v>
      </c>
      <c r="E3785" s="438">
        <v>1000</v>
      </c>
      <c r="F3785" s="62" t="s">
        <v>11763</v>
      </c>
      <c r="G3785" s="3" t="s">
        <v>14982</v>
      </c>
      <c r="H3785" s="207">
        <v>4.8582995951416998E-2</v>
      </c>
    </row>
    <row r="3786" spans="1:8">
      <c r="A3786" s="62">
        <v>3784</v>
      </c>
      <c r="B3786" s="63" t="s">
        <v>15378</v>
      </c>
      <c r="C3786" s="33" t="str">
        <f t="shared" si="118"/>
        <v>Yes</v>
      </c>
      <c r="D3786" s="30">
        <f t="shared" si="119"/>
        <v>0.69</v>
      </c>
      <c r="E3786" s="438">
        <v>1900</v>
      </c>
      <c r="F3786" s="62" t="s">
        <v>11763</v>
      </c>
      <c r="G3786" s="3" t="s">
        <v>14982</v>
      </c>
      <c r="H3786" s="207">
        <v>0.27935222672064774</v>
      </c>
    </row>
    <row r="3787" spans="1:8">
      <c r="A3787" s="62">
        <v>3785</v>
      </c>
      <c r="B3787" s="63" t="s">
        <v>15379</v>
      </c>
      <c r="C3787" s="33" t="str">
        <f t="shared" si="118"/>
        <v>Yes</v>
      </c>
      <c r="D3787" s="30">
        <f t="shared" si="119"/>
        <v>3.53</v>
      </c>
      <c r="E3787" s="438">
        <v>9718</v>
      </c>
      <c r="F3787" s="62" t="s">
        <v>11763</v>
      </c>
      <c r="G3787" s="3" t="s">
        <v>14982</v>
      </c>
      <c r="H3787" s="207">
        <v>1.42914979757085</v>
      </c>
    </row>
    <row r="3788" spans="1:8">
      <c r="A3788" s="62">
        <v>3786</v>
      </c>
      <c r="B3788" s="63" t="s">
        <v>15380</v>
      </c>
      <c r="C3788" s="33" t="str">
        <f t="shared" si="118"/>
        <v>Yes</v>
      </c>
      <c r="D3788" s="30">
        <f t="shared" si="119"/>
        <v>3.92</v>
      </c>
      <c r="E3788" s="438">
        <v>10792</v>
      </c>
      <c r="F3788" s="62" t="s">
        <v>11763</v>
      </c>
      <c r="G3788" s="3" t="s">
        <v>14982</v>
      </c>
      <c r="H3788" s="207">
        <v>1.5870445344129553</v>
      </c>
    </row>
    <row r="3789" spans="1:8">
      <c r="A3789" s="62">
        <v>3787</v>
      </c>
      <c r="B3789" s="63" t="s">
        <v>15381</v>
      </c>
      <c r="C3789" s="33" t="str">
        <f t="shared" si="118"/>
        <v>Yes</v>
      </c>
      <c r="D3789" s="30">
        <f t="shared" si="119"/>
        <v>1.67</v>
      </c>
      <c r="E3789" s="438">
        <v>4598</v>
      </c>
      <c r="F3789" s="62" t="s">
        <v>11763</v>
      </c>
      <c r="G3789" s="3" t="s">
        <v>14982</v>
      </c>
      <c r="H3789" s="207">
        <v>0.67611336032388658</v>
      </c>
    </row>
    <row r="3790" spans="1:8">
      <c r="A3790" s="62">
        <v>3788</v>
      </c>
      <c r="B3790" s="63" t="s">
        <v>15382</v>
      </c>
      <c r="C3790" s="33" t="str">
        <f t="shared" si="118"/>
        <v>Yes</v>
      </c>
      <c r="D3790" s="30">
        <f t="shared" si="119"/>
        <v>2.14</v>
      </c>
      <c r="E3790" s="438">
        <v>5891</v>
      </c>
      <c r="F3790" s="62" t="s">
        <v>11763</v>
      </c>
      <c r="G3790" s="3" t="s">
        <v>14982</v>
      </c>
      <c r="H3790" s="207">
        <v>0.8663967611336032</v>
      </c>
    </row>
    <row r="3791" spans="1:8">
      <c r="A3791" s="62">
        <v>3789</v>
      </c>
      <c r="B3791" s="63" t="s">
        <v>15383</v>
      </c>
      <c r="C3791" s="33" t="str">
        <f t="shared" si="118"/>
        <v>Yes</v>
      </c>
      <c r="D3791" s="30">
        <f t="shared" si="119"/>
        <v>3.73</v>
      </c>
      <c r="E3791" s="438">
        <v>10269</v>
      </c>
      <c r="F3791" s="62" t="s">
        <v>11763</v>
      </c>
      <c r="G3791" s="3" t="s">
        <v>14982</v>
      </c>
      <c r="H3791" s="207">
        <v>1.5101214574898785</v>
      </c>
    </row>
    <row r="3792" spans="1:8" ht="30">
      <c r="A3792" s="62">
        <v>3790</v>
      </c>
      <c r="B3792" s="63" t="s">
        <v>15384</v>
      </c>
      <c r="C3792" s="33" t="str">
        <f t="shared" si="118"/>
        <v>Yes</v>
      </c>
      <c r="D3792" s="30">
        <f t="shared" si="119"/>
        <v>1.27</v>
      </c>
      <c r="E3792" s="438">
        <v>3496</v>
      </c>
      <c r="F3792" s="62" t="s">
        <v>11763</v>
      </c>
      <c r="G3792" s="3" t="s">
        <v>14982</v>
      </c>
      <c r="H3792" s="207">
        <v>0.51417004048582993</v>
      </c>
    </row>
    <row r="3793" spans="1:8">
      <c r="A3793" s="62">
        <v>3791</v>
      </c>
      <c r="B3793" s="63" t="s">
        <v>15385</v>
      </c>
      <c r="C3793" s="33" t="str">
        <f t="shared" si="118"/>
        <v>Yes</v>
      </c>
      <c r="D3793" s="30">
        <f t="shared" si="119"/>
        <v>3.45</v>
      </c>
      <c r="E3793" s="438">
        <v>9498</v>
      </c>
      <c r="F3793" s="62" t="s">
        <v>11763</v>
      </c>
      <c r="G3793" s="3" t="s">
        <v>14982</v>
      </c>
      <c r="H3793" s="207">
        <v>1.3967611336032388</v>
      </c>
    </row>
    <row r="3794" spans="1:8">
      <c r="A3794" s="62">
        <v>3792</v>
      </c>
      <c r="B3794" s="63" t="s">
        <v>15386</v>
      </c>
      <c r="C3794" s="33" t="str">
        <f t="shared" si="118"/>
        <v>Yes</v>
      </c>
      <c r="D3794" s="30">
        <f t="shared" si="119"/>
        <v>3.2300000000000004</v>
      </c>
      <c r="E3794" s="438">
        <v>8892</v>
      </c>
      <c r="F3794" s="62" t="s">
        <v>11763</v>
      </c>
      <c r="G3794" s="3" t="s">
        <v>14982</v>
      </c>
      <c r="H3794" s="207">
        <v>1.3076923076923077</v>
      </c>
    </row>
    <row r="3795" spans="1:8">
      <c r="A3795" s="62">
        <v>3793</v>
      </c>
      <c r="B3795" s="63" t="s">
        <v>15387</v>
      </c>
      <c r="C3795" s="33" t="str">
        <f t="shared" si="118"/>
        <v>Yes</v>
      </c>
      <c r="D3795" s="30">
        <f t="shared" si="119"/>
        <v>2.2999999999999998</v>
      </c>
      <c r="E3795" s="438">
        <v>6332</v>
      </c>
      <c r="F3795" s="62" t="s">
        <v>11763</v>
      </c>
      <c r="G3795" s="3" t="s">
        <v>14982</v>
      </c>
      <c r="H3795" s="207">
        <v>0.93117408906882582</v>
      </c>
    </row>
    <row r="3796" spans="1:8">
      <c r="A3796" s="62">
        <v>3794</v>
      </c>
      <c r="B3796" s="63" t="s">
        <v>15388</v>
      </c>
      <c r="C3796" s="33" t="str">
        <f t="shared" si="118"/>
        <v>Yes</v>
      </c>
      <c r="D3796" s="30">
        <f t="shared" si="119"/>
        <v>2.1</v>
      </c>
      <c r="E3796" s="438">
        <v>5781</v>
      </c>
      <c r="F3796" s="62" t="s">
        <v>11763</v>
      </c>
      <c r="G3796" s="3" t="s">
        <v>14982</v>
      </c>
      <c r="H3796" s="207">
        <v>0.85020242914979749</v>
      </c>
    </row>
    <row r="3797" spans="1:8">
      <c r="A3797" s="62">
        <v>3795</v>
      </c>
      <c r="B3797" s="63" t="s">
        <v>15389</v>
      </c>
      <c r="C3797" s="33" t="str">
        <f t="shared" si="118"/>
        <v>Yes</v>
      </c>
      <c r="D3797" s="30">
        <f t="shared" si="119"/>
        <v>4.16</v>
      </c>
      <c r="E3797" s="438">
        <v>11453</v>
      </c>
      <c r="F3797" s="62" t="s">
        <v>11763</v>
      </c>
      <c r="G3797" s="3" t="s">
        <v>14982</v>
      </c>
      <c r="H3797" s="207">
        <v>1.6842105263157894</v>
      </c>
    </row>
    <row r="3798" spans="1:8">
      <c r="A3798" s="62">
        <v>3796</v>
      </c>
      <c r="B3798" s="63" t="s">
        <v>15390</v>
      </c>
      <c r="C3798" s="33" t="str">
        <f t="shared" si="118"/>
        <v>Yes</v>
      </c>
      <c r="D3798" s="30">
        <f t="shared" si="119"/>
        <v>1.7999999999999998</v>
      </c>
      <c r="E3798" s="438">
        <v>4955</v>
      </c>
      <c r="F3798" s="62" t="s">
        <v>11763</v>
      </c>
      <c r="G3798" s="3" t="s">
        <v>14982</v>
      </c>
      <c r="H3798" s="207">
        <v>0.72874493927125494</v>
      </c>
    </row>
    <row r="3799" spans="1:8">
      <c r="A3799" s="62">
        <v>3797</v>
      </c>
      <c r="B3799" s="63" t="s">
        <v>15391</v>
      </c>
      <c r="C3799" s="33" t="str">
        <f t="shared" si="118"/>
        <v>Yes</v>
      </c>
      <c r="D3799" s="30">
        <f t="shared" si="119"/>
        <v>2.0499999999999998</v>
      </c>
      <c r="E3799" s="438">
        <v>5644</v>
      </c>
      <c r="F3799" s="62" t="s">
        <v>11763</v>
      </c>
      <c r="G3799" s="3" t="s">
        <v>14982</v>
      </c>
      <c r="H3799" s="207">
        <v>0.82995951417004032</v>
      </c>
    </row>
    <row r="3800" spans="1:8">
      <c r="A3800" s="62">
        <v>3798</v>
      </c>
      <c r="B3800" s="63" t="s">
        <v>15392</v>
      </c>
      <c r="C3800" s="33" t="str">
        <f t="shared" si="118"/>
        <v>Yes</v>
      </c>
      <c r="D3800" s="30">
        <f t="shared" si="119"/>
        <v>2.0499999999999998</v>
      </c>
      <c r="E3800" s="438">
        <v>5644</v>
      </c>
      <c r="F3800" s="62" t="s">
        <v>11763</v>
      </c>
      <c r="G3800" s="3" t="s">
        <v>14982</v>
      </c>
      <c r="H3800" s="207">
        <v>0.82995951417004032</v>
      </c>
    </row>
    <row r="3801" spans="1:8">
      <c r="A3801" s="62">
        <v>3799</v>
      </c>
      <c r="B3801" s="63" t="s">
        <v>15393</v>
      </c>
      <c r="C3801" s="33" t="str">
        <f t="shared" si="118"/>
        <v>Yes</v>
      </c>
      <c r="D3801" s="30">
        <f t="shared" si="119"/>
        <v>1</v>
      </c>
      <c r="E3801" s="438">
        <v>2753</v>
      </c>
      <c r="F3801" s="62" t="s">
        <v>11763</v>
      </c>
      <c r="G3801" s="3" t="s">
        <v>14982</v>
      </c>
      <c r="H3801" s="207">
        <v>0.40485829959514169</v>
      </c>
    </row>
    <row r="3802" spans="1:8">
      <c r="A3802" s="62">
        <v>3800</v>
      </c>
      <c r="B3802" s="63" t="s">
        <v>15394</v>
      </c>
      <c r="C3802" s="33" t="str">
        <f t="shared" si="118"/>
        <v>Yes</v>
      </c>
      <c r="D3802" s="30">
        <f t="shared" si="119"/>
        <v>3.2300000000000004</v>
      </c>
      <c r="E3802" s="438">
        <v>8892</v>
      </c>
      <c r="F3802" s="62" t="s">
        <v>11763</v>
      </c>
      <c r="G3802" s="3" t="s">
        <v>14982</v>
      </c>
      <c r="H3802" s="207">
        <v>1.3076923076923077</v>
      </c>
    </row>
    <row r="3803" spans="1:8">
      <c r="A3803" s="62">
        <v>3801</v>
      </c>
      <c r="B3803" s="63" t="s">
        <v>15395</v>
      </c>
      <c r="C3803" s="33" t="str">
        <f t="shared" si="118"/>
        <v>Yes</v>
      </c>
      <c r="D3803" s="30">
        <f t="shared" si="119"/>
        <v>2.62</v>
      </c>
      <c r="E3803" s="438">
        <v>7213</v>
      </c>
      <c r="F3803" s="62" t="s">
        <v>11763</v>
      </c>
      <c r="G3803" s="3" t="s">
        <v>14982</v>
      </c>
      <c r="H3803" s="207">
        <v>1.0607287449392713</v>
      </c>
    </row>
    <row r="3804" spans="1:8">
      <c r="A3804" s="62">
        <v>3802</v>
      </c>
      <c r="B3804" s="63" t="s">
        <v>15396</v>
      </c>
      <c r="C3804" s="33" t="str">
        <f t="shared" si="118"/>
        <v>Yes</v>
      </c>
      <c r="D3804" s="30">
        <f t="shared" si="119"/>
        <v>1.62</v>
      </c>
      <c r="E3804" s="438">
        <v>4460</v>
      </c>
      <c r="F3804" s="62" t="s">
        <v>11763</v>
      </c>
      <c r="G3804" s="3" t="s">
        <v>14982</v>
      </c>
      <c r="H3804" s="207">
        <v>0.65587044534412953</v>
      </c>
    </row>
    <row r="3805" spans="1:8" ht="30">
      <c r="A3805" s="62">
        <v>3803</v>
      </c>
      <c r="B3805" s="63" t="s">
        <v>15397</v>
      </c>
      <c r="C3805" s="33" t="str">
        <f t="shared" si="118"/>
        <v>No</v>
      </c>
      <c r="D3805" s="30">
        <f t="shared" si="119"/>
        <v>4.9399999999999995</v>
      </c>
      <c r="E3805" s="438">
        <v>13600</v>
      </c>
      <c r="F3805" s="62" t="s">
        <v>11763</v>
      </c>
      <c r="G3805" s="3" t="s">
        <v>14982</v>
      </c>
      <c r="H3805" s="207">
        <v>1.9999999999999996</v>
      </c>
    </row>
    <row r="3806" spans="1:8">
      <c r="A3806" s="62">
        <v>3804</v>
      </c>
      <c r="B3806" s="63" t="s">
        <v>15398</v>
      </c>
      <c r="C3806" s="33" t="str">
        <f t="shared" si="118"/>
        <v>Yes</v>
      </c>
      <c r="D3806" s="30">
        <f t="shared" si="119"/>
        <v>2.34</v>
      </c>
      <c r="E3806" s="438">
        <v>6442</v>
      </c>
      <c r="F3806" s="62" t="s">
        <v>11763</v>
      </c>
      <c r="G3806" s="3" t="s">
        <v>14982</v>
      </c>
      <c r="H3806" s="207">
        <v>0.94736842105263142</v>
      </c>
    </row>
    <row r="3807" spans="1:8">
      <c r="A3807" s="62">
        <v>3805</v>
      </c>
      <c r="B3807" s="63" t="s">
        <v>15398</v>
      </c>
      <c r="C3807" s="33" t="str">
        <f t="shared" si="118"/>
        <v>Yes</v>
      </c>
      <c r="D3807" s="30">
        <f t="shared" si="119"/>
        <v>2.75</v>
      </c>
      <c r="E3807" s="438">
        <v>7571</v>
      </c>
      <c r="F3807" s="62" t="s">
        <v>11763</v>
      </c>
      <c r="G3807" s="3" t="s">
        <v>14982</v>
      </c>
      <c r="H3807" s="207">
        <v>1.1133603238866396</v>
      </c>
    </row>
    <row r="3808" spans="1:8" ht="30">
      <c r="A3808" s="62">
        <v>3806</v>
      </c>
      <c r="B3808" s="63" t="s">
        <v>15399</v>
      </c>
      <c r="C3808" s="33" t="str">
        <f t="shared" si="118"/>
        <v>Yes</v>
      </c>
      <c r="D3808" s="30">
        <f t="shared" si="119"/>
        <v>1.01</v>
      </c>
      <c r="E3808" s="438">
        <v>2781</v>
      </c>
      <c r="F3808" s="62" t="s">
        <v>11763</v>
      </c>
      <c r="G3808" s="3" t="s">
        <v>14982</v>
      </c>
      <c r="H3808" s="207">
        <v>0.40890688259109309</v>
      </c>
    </row>
    <row r="3809" spans="1:8">
      <c r="A3809" s="62">
        <v>3807</v>
      </c>
      <c r="B3809" s="63" t="s">
        <v>15400</v>
      </c>
      <c r="C3809" s="33" t="str">
        <f t="shared" si="118"/>
        <v>Yes</v>
      </c>
      <c r="D3809" s="30">
        <f t="shared" si="119"/>
        <v>3.06</v>
      </c>
      <c r="E3809" s="438">
        <v>8424</v>
      </c>
      <c r="F3809" s="62" t="s">
        <v>11763</v>
      </c>
      <c r="G3809" s="3" t="s">
        <v>14982</v>
      </c>
      <c r="H3809" s="207">
        <v>1.2388663967611335</v>
      </c>
    </row>
    <row r="3810" spans="1:8">
      <c r="A3810" s="62">
        <v>3808</v>
      </c>
      <c r="B3810" s="63" t="s">
        <v>15401</v>
      </c>
      <c r="C3810" s="33" t="str">
        <f t="shared" si="118"/>
        <v>Yes</v>
      </c>
      <c r="D3810" s="30">
        <f t="shared" si="119"/>
        <v>0.77</v>
      </c>
      <c r="E3810" s="438">
        <v>2120</v>
      </c>
      <c r="F3810" s="62" t="s">
        <v>11763</v>
      </c>
      <c r="G3810" s="3" t="s">
        <v>14982</v>
      </c>
      <c r="H3810" s="207">
        <v>0.31174089068825911</v>
      </c>
    </row>
    <row r="3811" spans="1:8">
      <c r="A3811" s="62">
        <v>3809</v>
      </c>
      <c r="B3811" s="63" t="s">
        <v>15402</v>
      </c>
      <c r="C3811" s="33" t="str">
        <f t="shared" si="118"/>
        <v>Yes</v>
      </c>
      <c r="D3811" s="30">
        <f t="shared" si="119"/>
        <v>1.3199999999999998</v>
      </c>
      <c r="E3811" s="438">
        <v>3634</v>
      </c>
      <c r="F3811" s="62" t="s">
        <v>11763</v>
      </c>
      <c r="G3811" s="3" t="s">
        <v>14982</v>
      </c>
      <c r="H3811" s="207">
        <v>0.53441295546558698</v>
      </c>
    </row>
    <row r="3812" spans="1:8" ht="30">
      <c r="A3812" s="62">
        <v>3810</v>
      </c>
      <c r="B3812" s="63" t="s">
        <v>15403</v>
      </c>
      <c r="C3812" s="33" t="str">
        <f t="shared" si="118"/>
        <v>Yes</v>
      </c>
      <c r="D3812" s="30">
        <f t="shared" si="119"/>
        <v>1.3</v>
      </c>
      <c r="E3812" s="438">
        <v>3579</v>
      </c>
      <c r="F3812" s="62" t="s">
        <v>11763</v>
      </c>
      <c r="G3812" s="3" t="s">
        <v>14982</v>
      </c>
      <c r="H3812" s="207">
        <v>0.52631578947368418</v>
      </c>
    </row>
    <row r="3813" spans="1:8">
      <c r="A3813" s="62">
        <v>3811</v>
      </c>
      <c r="B3813" s="63" t="s">
        <v>15404</v>
      </c>
      <c r="C3813" s="33" t="str">
        <f t="shared" si="118"/>
        <v>Yes</v>
      </c>
      <c r="D3813" s="30">
        <f t="shared" si="119"/>
        <v>3.65</v>
      </c>
      <c r="E3813" s="438">
        <v>10049</v>
      </c>
      <c r="F3813" s="62" t="s">
        <v>11763</v>
      </c>
      <c r="G3813" s="3" t="s">
        <v>14982</v>
      </c>
      <c r="H3813" s="207">
        <v>1.4777327935222671</v>
      </c>
    </row>
    <row r="3814" spans="1:8">
      <c r="A3814" s="62">
        <v>3812</v>
      </c>
      <c r="B3814" s="63" t="s">
        <v>15405</v>
      </c>
      <c r="C3814" s="33" t="str">
        <f t="shared" si="118"/>
        <v>Yes</v>
      </c>
      <c r="D3814" s="30">
        <f t="shared" si="119"/>
        <v>3.2300000000000004</v>
      </c>
      <c r="E3814" s="438">
        <v>8892</v>
      </c>
      <c r="F3814" s="62" t="s">
        <v>11763</v>
      </c>
      <c r="G3814" s="3" t="s">
        <v>14982</v>
      </c>
      <c r="H3814" s="207">
        <v>1.3076923076923077</v>
      </c>
    </row>
    <row r="3815" spans="1:8">
      <c r="A3815" s="62">
        <v>3813</v>
      </c>
      <c r="B3815" s="63" t="s">
        <v>15406</v>
      </c>
      <c r="C3815" s="33" t="str">
        <f t="shared" si="118"/>
        <v>Yes</v>
      </c>
      <c r="D3815" s="30">
        <f t="shared" si="119"/>
        <v>1.6499999999999997</v>
      </c>
      <c r="E3815" s="438">
        <v>4543</v>
      </c>
      <c r="F3815" s="62" t="s">
        <v>11763</v>
      </c>
      <c r="G3815" s="3" t="s">
        <v>14982</v>
      </c>
      <c r="H3815" s="207">
        <v>0.66801619433198367</v>
      </c>
    </row>
    <row r="3816" spans="1:8">
      <c r="A3816" s="62">
        <v>3814</v>
      </c>
      <c r="B3816" s="63" t="s">
        <v>15407</v>
      </c>
      <c r="C3816" s="33" t="str">
        <f t="shared" si="118"/>
        <v>No</v>
      </c>
      <c r="D3816" s="30">
        <f t="shared" si="119"/>
        <v>4.9399999999999995</v>
      </c>
      <c r="E3816" s="438">
        <v>13600</v>
      </c>
      <c r="F3816" s="62" t="s">
        <v>11763</v>
      </c>
      <c r="G3816" s="3" t="s">
        <v>14982</v>
      </c>
      <c r="H3816" s="207">
        <v>1.9999999999999996</v>
      </c>
    </row>
    <row r="3817" spans="1:8">
      <c r="A3817" s="62">
        <v>3815</v>
      </c>
      <c r="B3817" s="63" t="s">
        <v>15408</v>
      </c>
      <c r="C3817" s="33" t="str">
        <f t="shared" si="118"/>
        <v>No</v>
      </c>
      <c r="D3817" s="30">
        <f t="shared" si="119"/>
        <v>4.9399999999999995</v>
      </c>
      <c r="E3817" s="438">
        <v>13600</v>
      </c>
      <c r="F3817" s="62" t="s">
        <v>11763</v>
      </c>
      <c r="G3817" s="3" t="s">
        <v>14982</v>
      </c>
      <c r="H3817" s="207">
        <v>1.9999999999999996</v>
      </c>
    </row>
    <row r="3818" spans="1:8">
      <c r="A3818" s="62">
        <v>3816</v>
      </c>
      <c r="B3818" s="63" t="s">
        <v>15409</v>
      </c>
      <c r="C3818" s="33" t="str">
        <f t="shared" si="118"/>
        <v>Yes</v>
      </c>
      <c r="D3818" s="30">
        <f t="shared" si="119"/>
        <v>2.42</v>
      </c>
      <c r="E3818" s="438">
        <v>6662</v>
      </c>
      <c r="F3818" s="62" t="s">
        <v>11763</v>
      </c>
      <c r="G3818" s="3" t="s">
        <v>14982</v>
      </c>
      <c r="H3818" s="207">
        <v>0.97975708502024283</v>
      </c>
    </row>
    <row r="3819" spans="1:8">
      <c r="A3819" s="62">
        <v>3817</v>
      </c>
      <c r="B3819" s="63" t="s">
        <v>15410</v>
      </c>
      <c r="C3819" s="33" t="str">
        <f t="shared" si="118"/>
        <v>Yes</v>
      </c>
      <c r="D3819" s="30">
        <f t="shared" si="119"/>
        <v>3.65</v>
      </c>
      <c r="E3819" s="438">
        <v>10049</v>
      </c>
      <c r="F3819" s="62" t="s">
        <v>11763</v>
      </c>
      <c r="G3819" s="3" t="s">
        <v>14982</v>
      </c>
      <c r="H3819" s="207">
        <v>1.4777327935222671</v>
      </c>
    </row>
    <row r="3820" spans="1:8">
      <c r="A3820" s="62">
        <v>3818</v>
      </c>
      <c r="B3820" s="63" t="s">
        <v>15411</v>
      </c>
      <c r="C3820" s="33" t="str">
        <f t="shared" si="118"/>
        <v>Yes</v>
      </c>
      <c r="D3820" s="30">
        <f t="shared" si="119"/>
        <v>4.8600000000000003</v>
      </c>
      <c r="E3820" s="438">
        <v>13380</v>
      </c>
      <c r="F3820" s="62" t="s">
        <v>11763</v>
      </c>
      <c r="G3820" s="3" t="s">
        <v>14982</v>
      </c>
      <c r="H3820" s="207">
        <v>1.9676113360323886</v>
      </c>
    </row>
    <row r="3821" spans="1:8">
      <c r="A3821" s="62">
        <v>3819</v>
      </c>
      <c r="B3821" s="63" t="s">
        <v>15412</v>
      </c>
      <c r="C3821" s="33" t="str">
        <f t="shared" si="118"/>
        <v>Yes</v>
      </c>
      <c r="D3821" s="30">
        <f t="shared" si="119"/>
        <v>2.33</v>
      </c>
      <c r="E3821" s="438">
        <v>6415</v>
      </c>
      <c r="F3821" s="62" t="s">
        <v>11763</v>
      </c>
      <c r="G3821" s="3" t="s">
        <v>14982</v>
      </c>
      <c r="H3821" s="207">
        <v>0.94331983805668007</v>
      </c>
    </row>
    <row r="3822" spans="1:8">
      <c r="A3822" s="62">
        <v>3820</v>
      </c>
      <c r="B3822" s="63" t="s">
        <v>15413</v>
      </c>
      <c r="C3822" s="33" t="str">
        <f t="shared" si="118"/>
        <v>No</v>
      </c>
      <c r="D3822" s="30">
        <f t="shared" si="119"/>
        <v>4.9399999999999995</v>
      </c>
      <c r="E3822" s="438">
        <v>13600</v>
      </c>
      <c r="F3822" s="62" t="s">
        <v>11763</v>
      </c>
      <c r="G3822" s="3" t="s">
        <v>14982</v>
      </c>
      <c r="H3822" s="207">
        <v>1.9999999999999996</v>
      </c>
    </row>
    <row r="3823" spans="1:8">
      <c r="A3823" s="62">
        <v>3821</v>
      </c>
      <c r="B3823" s="63" t="s">
        <v>15414</v>
      </c>
      <c r="C3823" s="33" t="str">
        <f t="shared" si="118"/>
        <v>Yes</v>
      </c>
      <c r="D3823" s="30">
        <f t="shared" si="119"/>
        <v>2.75</v>
      </c>
      <c r="E3823" s="438">
        <v>7571</v>
      </c>
      <c r="F3823" s="62" t="s">
        <v>11763</v>
      </c>
      <c r="G3823" s="3" t="s">
        <v>14982</v>
      </c>
      <c r="H3823" s="207">
        <v>1.1133603238866396</v>
      </c>
    </row>
    <row r="3824" spans="1:8">
      <c r="A3824" s="62">
        <v>3822</v>
      </c>
      <c r="B3824" s="63" t="s">
        <v>15415</v>
      </c>
      <c r="C3824" s="33" t="str">
        <f t="shared" si="118"/>
        <v>Yes</v>
      </c>
      <c r="D3824" s="30">
        <f t="shared" si="119"/>
        <v>4.55</v>
      </c>
      <c r="E3824" s="438">
        <v>12526</v>
      </c>
      <c r="F3824" s="62" t="s">
        <v>11763</v>
      </c>
      <c r="G3824" s="3" t="s">
        <v>14982</v>
      </c>
      <c r="H3824" s="207">
        <v>1.8421052631578945</v>
      </c>
    </row>
    <row r="3825" spans="1:8">
      <c r="A3825" s="62">
        <v>3823</v>
      </c>
      <c r="B3825" s="63" t="s">
        <v>15416</v>
      </c>
      <c r="C3825" s="33" t="str">
        <f t="shared" si="118"/>
        <v>Yes</v>
      </c>
      <c r="D3825" s="30">
        <f t="shared" si="119"/>
        <v>1.17</v>
      </c>
      <c r="E3825" s="438">
        <v>3221</v>
      </c>
      <c r="F3825" s="62" t="s">
        <v>11763</v>
      </c>
      <c r="G3825" s="3" t="s">
        <v>14982</v>
      </c>
      <c r="H3825" s="207">
        <v>0.47368421052631571</v>
      </c>
    </row>
    <row r="3826" spans="1:8">
      <c r="A3826" s="62">
        <v>3824</v>
      </c>
      <c r="B3826" s="63" t="s">
        <v>15417</v>
      </c>
      <c r="C3826" s="33" t="str">
        <f t="shared" si="118"/>
        <v>Yes</v>
      </c>
      <c r="D3826" s="30">
        <f t="shared" si="119"/>
        <v>3.2300000000000004</v>
      </c>
      <c r="E3826" s="438">
        <v>8892</v>
      </c>
      <c r="F3826" s="62" t="s">
        <v>11763</v>
      </c>
      <c r="G3826" s="3" t="s">
        <v>14982</v>
      </c>
      <c r="H3826" s="207">
        <v>1.3076923076923077</v>
      </c>
    </row>
    <row r="3827" spans="1:8">
      <c r="A3827" s="62">
        <v>3825</v>
      </c>
      <c r="B3827" s="63" t="s">
        <v>15418</v>
      </c>
      <c r="C3827" s="33" t="str">
        <f t="shared" si="118"/>
        <v>Yes</v>
      </c>
      <c r="D3827" s="30">
        <f t="shared" si="119"/>
        <v>2.44</v>
      </c>
      <c r="E3827" s="438">
        <v>6717</v>
      </c>
      <c r="F3827" s="62" t="s">
        <v>11763</v>
      </c>
      <c r="G3827" s="3" t="s">
        <v>14982</v>
      </c>
      <c r="H3827" s="207">
        <v>0.98785425101214563</v>
      </c>
    </row>
    <row r="3828" spans="1:8">
      <c r="A3828" s="62">
        <v>3826</v>
      </c>
      <c r="B3828" s="63" t="s">
        <v>15419</v>
      </c>
      <c r="C3828" s="33" t="str">
        <f t="shared" si="118"/>
        <v>Yes</v>
      </c>
      <c r="D3828" s="30">
        <f t="shared" si="119"/>
        <v>4.45</v>
      </c>
      <c r="E3828" s="438">
        <v>12251</v>
      </c>
      <c r="F3828" s="62" t="s">
        <v>11763</v>
      </c>
      <c r="G3828" s="3" t="s">
        <v>14982</v>
      </c>
      <c r="H3828" s="207">
        <v>1.8016194331983806</v>
      </c>
    </row>
    <row r="3829" spans="1:8">
      <c r="A3829" s="62">
        <v>3827</v>
      </c>
      <c r="B3829" s="63" t="s">
        <v>15420</v>
      </c>
      <c r="C3829" s="33" t="str">
        <f t="shared" si="118"/>
        <v>Yes</v>
      </c>
      <c r="D3829" s="30">
        <f t="shared" si="119"/>
        <v>3.2199999999999998</v>
      </c>
      <c r="E3829" s="438">
        <v>8865</v>
      </c>
      <c r="F3829" s="62" t="s">
        <v>11763</v>
      </c>
      <c r="G3829" s="3" t="s">
        <v>14982</v>
      </c>
      <c r="H3829" s="207">
        <v>1.3036437246963561</v>
      </c>
    </row>
    <row r="3830" spans="1:8">
      <c r="A3830" s="62">
        <v>3828</v>
      </c>
      <c r="B3830" s="63" t="s">
        <v>15421</v>
      </c>
      <c r="C3830" s="33" t="str">
        <f t="shared" si="118"/>
        <v>Yes</v>
      </c>
      <c r="D3830" s="30">
        <f t="shared" si="119"/>
        <v>2.6399999999999997</v>
      </c>
      <c r="E3830" s="438">
        <v>7268</v>
      </c>
      <c r="F3830" s="62" t="s">
        <v>11763</v>
      </c>
      <c r="G3830" s="3" t="s">
        <v>14982</v>
      </c>
      <c r="H3830" s="207">
        <v>1.068825910931174</v>
      </c>
    </row>
    <row r="3831" spans="1:8">
      <c r="A3831" s="62">
        <v>3829</v>
      </c>
      <c r="B3831" s="63" t="s">
        <v>15422</v>
      </c>
      <c r="C3831" s="33" t="str">
        <f t="shared" si="118"/>
        <v>Yes</v>
      </c>
      <c r="D3831" s="30">
        <f t="shared" si="119"/>
        <v>2.72</v>
      </c>
      <c r="E3831" s="438">
        <v>7488</v>
      </c>
      <c r="F3831" s="62" t="s">
        <v>11763</v>
      </c>
      <c r="G3831" s="3" t="s">
        <v>14982</v>
      </c>
      <c r="H3831" s="207">
        <v>1.1012145748987854</v>
      </c>
    </row>
    <row r="3832" spans="1:8">
      <c r="A3832" s="62">
        <v>3830</v>
      </c>
      <c r="B3832" s="63" t="s">
        <v>15423</v>
      </c>
      <c r="C3832" s="33" t="str">
        <f t="shared" si="118"/>
        <v>Yes</v>
      </c>
      <c r="D3832" s="30">
        <f t="shared" si="119"/>
        <v>4.22</v>
      </c>
      <c r="E3832" s="438">
        <v>11618</v>
      </c>
      <c r="F3832" s="62" t="s">
        <v>11763</v>
      </c>
      <c r="G3832" s="3" t="s">
        <v>14982</v>
      </c>
      <c r="H3832" s="207">
        <v>1.7085020242914977</v>
      </c>
    </row>
    <row r="3833" spans="1:8">
      <c r="A3833" s="62">
        <v>3831</v>
      </c>
      <c r="B3833" s="63" t="s">
        <v>15424</v>
      </c>
      <c r="C3833" s="33" t="str">
        <f t="shared" si="118"/>
        <v>Yes</v>
      </c>
      <c r="D3833" s="30">
        <f t="shared" si="119"/>
        <v>3.2</v>
      </c>
      <c r="E3833" s="438">
        <v>8810</v>
      </c>
      <c r="F3833" s="62" t="s">
        <v>11763</v>
      </c>
      <c r="G3833" s="3" t="s">
        <v>14982</v>
      </c>
      <c r="H3833" s="207">
        <v>1.2955465587044535</v>
      </c>
    </row>
    <row r="3834" spans="1:8" ht="30">
      <c r="A3834" s="62">
        <v>3832</v>
      </c>
      <c r="B3834" s="63" t="s">
        <v>15425</v>
      </c>
      <c r="C3834" s="33" t="str">
        <f t="shared" si="118"/>
        <v>Yes</v>
      </c>
      <c r="D3834" s="30">
        <f t="shared" si="119"/>
        <v>0.76</v>
      </c>
      <c r="E3834" s="438">
        <v>2092</v>
      </c>
      <c r="F3834" s="62" t="s">
        <v>11763</v>
      </c>
      <c r="G3834" s="3" t="s">
        <v>14982</v>
      </c>
      <c r="H3834" s="207">
        <v>0.30769230769230765</v>
      </c>
    </row>
    <row r="3835" spans="1:8" ht="30">
      <c r="A3835" s="62">
        <v>3833</v>
      </c>
      <c r="B3835" s="63" t="s">
        <v>15426</v>
      </c>
      <c r="C3835" s="33" t="str">
        <f t="shared" si="118"/>
        <v>Yes</v>
      </c>
      <c r="D3835" s="30">
        <f t="shared" si="119"/>
        <v>3.8000000000000007</v>
      </c>
      <c r="E3835" s="438">
        <v>10462</v>
      </c>
      <c r="F3835" s="62" t="s">
        <v>11763</v>
      </c>
      <c r="G3835" s="3" t="s">
        <v>14982</v>
      </c>
      <c r="H3835" s="207">
        <v>1.5384615384615385</v>
      </c>
    </row>
    <row r="3836" spans="1:8">
      <c r="A3836" s="62">
        <v>3834</v>
      </c>
      <c r="B3836" s="63" t="s">
        <v>15427</v>
      </c>
      <c r="C3836" s="33" t="str">
        <f t="shared" si="118"/>
        <v>Yes</v>
      </c>
      <c r="D3836" s="30">
        <f t="shared" si="119"/>
        <v>0.69000000000000017</v>
      </c>
      <c r="E3836" s="438">
        <v>1900</v>
      </c>
      <c r="F3836" s="62" t="s">
        <v>11763</v>
      </c>
      <c r="G3836" s="3" t="s">
        <v>14982</v>
      </c>
      <c r="H3836" s="207">
        <v>0.2793522267206478</v>
      </c>
    </row>
    <row r="3837" spans="1:8">
      <c r="A3837" s="62">
        <v>3835</v>
      </c>
      <c r="B3837" s="179" t="s">
        <v>15428</v>
      </c>
      <c r="C3837" s="33" t="str">
        <f t="shared" si="118"/>
        <v>Yes</v>
      </c>
      <c r="D3837" s="30">
        <f t="shared" si="119"/>
        <v>1.3</v>
      </c>
      <c r="E3837" s="160">
        <v>3579</v>
      </c>
      <c r="F3837" s="62" t="s">
        <v>11763</v>
      </c>
      <c r="G3837" s="3" t="s">
        <v>15429</v>
      </c>
      <c r="H3837" s="190">
        <v>0.52631578947368418</v>
      </c>
    </row>
    <row r="3838" spans="1:8">
      <c r="A3838" s="62">
        <v>3836</v>
      </c>
      <c r="B3838" s="179" t="s">
        <v>14686</v>
      </c>
      <c r="C3838" s="33" t="str">
        <f t="shared" si="118"/>
        <v>Yes</v>
      </c>
      <c r="D3838" s="30">
        <f t="shared" si="119"/>
        <v>3.79</v>
      </c>
      <c r="E3838" s="160">
        <v>10434</v>
      </c>
      <c r="F3838" s="62" t="s">
        <v>11781</v>
      </c>
      <c r="G3838" s="3" t="s">
        <v>15429</v>
      </c>
      <c r="H3838" s="190">
        <v>1.534412955465587</v>
      </c>
    </row>
    <row r="3839" spans="1:8">
      <c r="A3839" s="62">
        <v>3837</v>
      </c>
      <c r="B3839" s="179" t="s">
        <v>15430</v>
      </c>
      <c r="C3839" s="33" t="str">
        <f t="shared" si="118"/>
        <v>Yes</v>
      </c>
      <c r="D3839" s="30">
        <f t="shared" si="119"/>
        <v>3.1100000000000003</v>
      </c>
      <c r="E3839" s="160">
        <v>8562</v>
      </c>
      <c r="F3839" s="62" t="s">
        <v>11781</v>
      </c>
      <c r="G3839" s="3" t="s">
        <v>15429</v>
      </c>
      <c r="H3839" s="190">
        <v>1.2591093117408907</v>
      </c>
    </row>
    <row r="3840" spans="1:8">
      <c r="A3840" s="62">
        <v>3838</v>
      </c>
      <c r="B3840" s="211" t="s">
        <v>15431</v>
      </c>
      <c r="C3840" s="33" t="str">
        <f t="shared" si="118"/>
        <v>Yes</v>
      </c>
      <c r="D3840" s="30">
        <f t="shared" si="119"/>
        <v>0.87000000000000011</v>
      </c>
      <c r="E3840" s="160">
        <v>2395</v>
      </c>
      <c r="F3840" s="62" t="s">
        <v>11772</v>
      </c>
      <c r="G3840" s="3" t="s">
        <v>15429</v>
      </c>
      <c r="H3840" s="212">
        <v>0.35222672064777327</v>
      </c>
    </row>
    <row r="3841" spans="1:8">
      <c r="A3841" s="62">
        <v>3839</v>
      </c>
      <c r="B3841" s="179" t="s">
        <v>15431</v>
      </c>
      <c r="C3841" s="33" t="str">
        <f t="shared" si="118"/>
        <v>Yes</v>
      </c>
      <c r="D3841" s="30">
        <f t="shared" si="119"/>
        <v>2</v>
      </c>
      <c r="E3841" s="160">
        <v>5506</v>
      </c>
      <c r="F3841" s="62" t="s">
        <v>11763</v>
      </c>
      <c r="G3841" s="3" t="s">
        <v>15429</v>
      </c>
      <c r="H3841" s="190">
        <v>0.80971659919028338</v>
      </c>
    </row>
    <row r="3842" spans="1:8">
      <c r="A3842" s="62">
        <v>3840</v>
      </c>
      <c r="B3842" s="211" t="s">
        <v>15432</v>
      </c>
      <c r="C3842" s="33" t="str">
        <f t="shared" si="118"/>
        <v>Yes</v>
      </c>
      <c r="D3842" s="30">
        <f t="shared" si="119"/>
        <v>4.67</v>
      </c>
      <c r="E3842" s="160">
        <v>12857</v>
      </c>
      <c r="F3842" s="62" t="s">
        <v>11772</v>
      </c>
      <c r="G3842" s="3" t="s">
        <v>15429</v>
      </c>
      <c r="H3842" s="212">
        <v>1.8906882591093115</v>
      </c>
    </row>
    <row r="3843" spans="1:8">
      <c r="A3843" s="62">
        <v>3841</v>
      </c>
      <c r="B3843" s="179" t="s">
        <v>15433</v>
      </c>
      <c r="C3843" s="33" t="str">
        <f t="shared" ref="C3843:C3906" si="120">IF(H3843=2,"No","Yes")</f>
        <v>Yes</v>
      </c>
      <c r="D3843" s="30">
        <f t="shared" si="119"/>
        <v>2.2999999999999998</v>
      </c>
      <c r="E3843" s="160">
        <v>6332</v>
      </c>
      <c r="F3843" s="62" t="s">
        <v>11763</v>
      </c>
      <c r="G3843" s="3" t="s">
        <v>15429</v>
      </c>
      <c r="H3843" s="190">
        <v>0.93117408906882582</v>
      </c>
    </row>
    <row r="3844" spans="1:8">
      <c r="A3844" s="62">
        <v>3842</v>
      </c>
      <c r="B3844" s="179" t="s">
        <v>15434</v>
      </c>
      <c r="C3844" s="33" t="str">
        <f t="shared" si="120"/>
        <v>Yes</v>
      </c>
      <c r="D3844" s="30">
        <f t="shared" ref="D3844:D3907" si="121">H3844*2.47</f>
        <v>0.65999999999999992</v>
      </c>
      <c r="E3844" s="160">
        <v>1817</v>
      </c>
      <c r="F3844" s="62" t="s">
        <v>11781</v>
      </c>
      <c r="G3844" s="3" t="s">
        <v>15429</v>
      </c>
      <c r="H3844" s="190">
        <v>0.26720647773279349</v>
      </c>
    </row>
    <row r="3845" spans="1:8">
      <c r="A3845" s="62">
        <v>3843</v>
      </c>
      <c r="B3845" s="179" t="s">
        <v>15435</v>
      </c>
      <c r="C3845" s="33" t="str">
        <f t="shared" si="120"/>
        <v>No</v>
      </c>
      <c r="D3845" s="30">
        <f t="shared" si="121"/>
        <v>4.9400000000000004</v>
      </c>
      <c r="E3845" s="160">
        <v>13600</v>
      </c>
      <c r="F3845" s="62" t="s">
        <v>11763</v>
      </c>
      <c r="G3845" s="3" t="s">
        <v>15429</v>
      </c>
      <c r="H3845" s="190">
        <v>2</v>
      </c>
    </row>
    <row r="3846" spans="1:8">
      <c r="A3846" s="62">
        <v>3844</v>
      </c>
      <c r="B3846" s="179" t="s">
        <v>15436</v>
      </c>
      <c r="C3846" s="33" t="str">
        <f t="shared" si="120"/>
        <v>Yes</v>
      </c>
      <c r="D3846" s="30">
        <f t="shared" si="121"/>
        <v>3.96</v>
      </c>
      <c r="E3846" s="160">
        <v>10902</v>
      </c>
      <c r="F3846" s="62" t="s">
        <v>11781</v>
      </c>
      <c r="G3846" s="3" t="s">
        <v>15429</v>
      </c>
      <c r="H3846" s="190">
        <v>1.6032388663967609</v>
      </c>
    </row>
    <row r="3847" spans="1:8">
      <c r="A3847" s="62">
        <v>3845</v>
      </c>
      <c r="B3847" s="179" t="s">
        <v>15437</v>
      </c>
      <c r="C3847" s="33" t="str">
        <f t="shared" si="120"/>
        <v>Yes</v>
      </c>
      <c r="D3847" s="30">
        <f t="shared" si="121"/>
        <v>0.28000000000000003</v>
      </c>
      <c r="E3847" s="160">
        <v>1000</v>
      </c>
      <c r="F3847" s="62" t="s">
        <v>11763</v>
      </c>
      <c r="G3847" s="3" t="s">
        <v>15429</v>
      </c>
      <c r="H3847" s="190">
        <v>0.11336032388663968</v>
      </c>
    </row>
    <row r="3848" spans="1:8">
      <c r="A3848" s="62">
        <v>3846</v>
      </c>
      <c r="B3848" s="179" t="s">
        <v>15438</v>
      </c>
      <c r="C3848" s="33" t="str">
        <f t="shared" si="120"/>
        <v>Yes</v>
      </c>
      <c r="D3848" s="30">
        <f t="shared" si="121"/>
        <v>0.78999999999999992</v>
      </c>
      <c r="E3848" s="160">
        <v>6112</v>
      </c>
      <c r="F3848" s="62" t="s">
        <v>11763</v>
      </c>
      <c r="G3848" s="3" t="s">
        <v>15429</v>
      </c>
      <c r="H3848" s="190">
        <v>0.31983805668016191</v>
      </c>
    </row>
    <row r="3849" spans="1:8">
      <c r="A3849" s="62">
        <v>3847</v>
      </c>
      <c r="B3849" s="179" t="s">
        <v>15438</v>
      </c>
      <c r="C3849" s="33" t="str">
        <f t="shared" si="120"/>
        <v>Yes</v>
      </c>
      <c r="D3849" s="30">
        <f t="shared" si="121"/>
        <v>2.2199999999999998</v>
      </c>
      <c r="E3849" s="160">
        <v>2175</v>
      </c>
      <c r="F3849" s="62" t="s">
        <v>11781</v>
      </c>
      <c r="G3849" s="3" t="s">
        <v>15429</v>
      </c>
      <c r="H3849" s="190">
        <v>0.8987854251012144</v>
      </c>
    </row>
    <row r="3850" spans="1:8">
      <c r="A3850" s="62">
        <v>3848</v>
      </c>
      <c r="B3850" s="179" t="s">
        <v>15439</v>
      </c>
      <c r="C3850" s="33" t="str">
        <f t="shared" si="120"/>
        <v>Yes</v>
      </c>
      <c r="D3850" s="30">
        <f t="shared" si="121"/>
        <v>3.92</v>
      </c>
      <c r="E3850" s="160">
        <v>10792</v>
      </c>
      <c r="F3850" s="62" t="s">
        <v>11781</v>
      </c>
      <c r="G3850" s="3" t="s">
        <v>15429</v>
      </c>
      <c r="H3850" s="190">
        <v>1.5870445344129553</v>
      </c>
    </row>
    <row r="3851" spans="1:8">
      <c r="A3851" s="62">
        <v>3849</v>
      </c>
      <c r="B3851" s="179" t="s">
        <v>4576</v>
      </c>
      <c r="C3851" s="33" t="str">
        <f t="shared" si="120"/>
        <v>Yes</v>
      </c>
      <c r="D3851" s="30">
        <f t="shared" si="121"/>
        <v>3.32</v>
      </c>
      <c r="E3851" s="160">
        <v>9140</v>
      </c>
      <c r="F3851" s="62" t="s">
        <v>11763</v>
      </c>
      <c r="G3851" s="3" t="s">
        <v>15429</v>
      </c>
      <c r="H3851" s="190">
        <v>1.3441295546558703</v>
      </c>
    </row>
    <row r="3852" spans="1:8">
      <c r="A3852" s="62">
        <v>3850</v>
      </c>
      <c r="B3852" s="179" t="s">
        <v>15440</v>
      </c>
      <c r="C3852" s="33" t="str">
        <f t="shared" si="120"/>
        <v>No</v>
      </c>
      <c r="D3852" s="30">
        <f t="shared" si="121"/>
        <v>4.9400000000000004</v>
      </c>
      <c r="E3852" s="160">
        <v>13600</v>
      </c>
      <c r="F3852" s="62" t="s">
        <v>11763</v>
      </c>
      <c r="G3852" s="3" t="s">
        <v>15429</v>
      </c>
      <c r="H3852" s="190">
        <v>2</v>
      </c>
    </row>
    <row r="3853" spans="1:8">
      <c r="A3853" s="62">
        <v>3851</v>
      </c>
      <c r="B3853" s="179" t="s">
        <v>15441</v>
      </c>
      <c r="C3853" s="33" t="str">
        <f t="shared" si="120"/>
        <v>No</v>
      </c>
      <c r="D3853" s="30">
        <f t="shared" si="121"/>
        <v>4.9400000000000004</v>
      </c>
      <c r="E3853" s="160">
        <v>13600</v>
      </c>
      <c r="F3853" s="62" t="s">
        <v>11763</v>
      </c>
      <c r="G3853" s="3" t="s">
        <v>15429</v>
      </c>
      <c r="H3853" s="190">
        <v>2</v>
      </c>
    </row>
    <row r="3854" spans="1:8">
      <c r="A3854" s="62">
        <v>3852</v>
      </c>
      <c r="B3854" s="179" t="s">
        <v>15442</v>
      </c>
      <c r="C3854" s="33" t="str">
        <f t="shared" si="120"/>
        <v>Yes</v>
      </c>
      <c r="D3854" s="30">
        <f t="shared" si="121"/>
        <v>2.1800000000000002</v>
      </c>
      <c r="E3854" s="160">
        <v>6002</v>
      </c>
      <c r="F3854" s="62" t="s">
        <v>11763</v>
      </c>
      <c r="G3854" s="3" t="s">
        <v>15429</v>
      </c>
      <c r="H3854" s="190">
        <v>0.88259109311740891</v>
      </c>
    </row>
    <row r="3855" spans="1:8">
      <c r="A3855" s="62">
        <v>3853</v>
      </c>
      <c r="B3855" s="179" t="s">
        <v>15443</v>
      </c>
      <c r="C3855" s="33" t="str">
        <f t="shared" si="120"/>
        <v>Yes</v>
      </c>
      <c r="D3855" s="30">
        <f t="shared" si="121"/>
        <v>0.5</v>
      </c>
      <c r="E3855" s="160">
        <v>1377</v>
      </c>
      <c r="F3855" s="62" t="s">
        <v>11763</v>
      </c>
      <c r="G3855" s="3" t="s">
        <v>15429</v>
      </c>
      <c r="H3855" s="190">
        <v>0.20242914979757085</v>
      </c>
    </row>
    <row r="3856" spans="1:8">
      <c r="A3856" s="62">
        <v>3854</v>
      </c>
      <c r="B3856" s="179" t="s">
        <v>15444</v>
      </c>
      <c r="C3856" s="33" t="str">
        <f t="shared" si="120"/>
        <v>Yes</v>
      </c>
      <c r="D3856" s="30">
        <f t="shared" si="121"/>
        <v>3.6399999999999997</v>
      </c>
      <c r="E3856" s="160">
        <v>10021</v>
      </c>
      <c r="F3856" s="62" t="s">
        <v>11763</v>
      </c>
      <c r="G3856" s="3" t="s">
        <v>15429</v>
      </c>
      <c r="H3856" s="190">
        <v>1.4736842105263155</v>
      </c>
    </row>
    <row r="3857" spans="1:8">
      <c r="A3857" s="62">
        <v>3855</v>
      </c>
      <c r="B3857" s="211" t="s">
        <v>15445</v>
      </c>
      <c r="C3857" s="33" t="str">
        <f t="shared" si="120"/>
        <v>No</v>
      </c>
      <c r="D3857" s="30">
        <f t="shared" si="121"/>
        <v>4.9400000000000004</v>
      </c>
      <c r="E3857" s="160">
        <v>13600</v>
      </c>
      <c r="F3857" s="62" t="s">
        <v>11826</v>
      </c>
      <c r="G3857" s="3" t="s">
        <v>15429</v>
      </c>
      <c r="H3857" s="190">
        <v>2</v>
      </c>
    </row>
    <row r="3858" spans="1:8">
      <c r="A3858" s="62">
        <v>3856</v>
      </c>
      <c r="B3858" s="179" t="s">
        <v>15446</v>
      </c>
      <c r="C3858" s="33" t="str">
        <f t="shared" si="120"/>
        <v>No</v>
      </c>
      <c r="D3858" s="30">
        <f t="shared" si="121"/>
        <v>4.9400000000000004</v>
      </c>
      <c r="E3858" s="160">
        <v>13600</v>
      </c>
      <c r="F3858" s="62" t="s">
        <v>11763</v>
      </c>
      <c r="G3858" s="3" t="s">
        <v>15429</v>
      </c>
      <c r="H3858" s="190">
        <v>2</v>
      </c>
    </row>
    <row r="3859" spans="1:8">
      <c r="A3859" s="62">
        <v>3857</v>
      </c>
      <c r="B3859" s="179" t="s">
        <v>15447</v>
      </c>
      <c r="C3859" s="33" t="str">
        <f t="shared" si="120"/>
        <v>Yes</v>
      </c>
      <c r="D3859" s="30">
        <f t="shared" si="121"/>
        <v>4.54</v>
      </c>
      <c r="E3859" s="160">
        <v>12499</v>
      </c>
      <c r="F3859" s="62" t="s">
        <v>11763</v>
      </c>
      <c r="G3859" s="3" t="s">
        <v>15429</v>
      </c>
      <c r="H3859" s="190">
        <v>1.8380566801619431</v>
      </c>
    </row>
    <row r="3860" spans="1:8">
      <c r="A3860" s="62">
        <v>3858</v>
      </c>
      <c r="B3860" s="179" t="s">
        <v>15448</v>
      </c>
      <c r="C3860" s="33" t="str">
        <f t="shared" si="120"/>
        <v>Yes</v>
      </c>
      <c r="D3860" s="30">
        <f t="shared" si="121"/>
        <v>2</v>
      </c>
      <c r="E3860" s="160">
        <v>5506</v>
      </c>
      <c r="F3860" s="62" t="s">
        <v>11763</v>
      </c>
      <c r="G3860" s="3" t="s">
        <v>15429</v>
      </c>
      <c r="H3860" s="190">
        <v>0.80971659919028338</v>
      </c>
    </row>
    <row r="3861" spans="1:8">
      <c r="A3861" s="62">
        <v>3859</v>
      </c>
      <c r="B3861" s="179" t="s">
        <v>15449</v>
      </c>
      <c r="C3861" s="33" t="str">
        <f t="shared" si="120"/>
        <v>No</v>
      </c>
      <c r="D3861" s="30">
        <f t="shared" si="121"/>
        <v>4.9400000000000004</v>
      </c>
      <c r="E3861" s="160">
        <v>13600</v>
      </c>
      <c r="F3861" s="62" t="s">
        <v>11763</v>
      </c>
      <c r="G3861" s="3" t="s">
        <v>15429</v>
      </c>
      <c r="H3861" s="190">
        <v>2</v>
      </c>
    </row>
    <row r="3862" spans="1:8">
      <c r="A3862" s="62">
        <v>3860</v>
      </c>
      <c r="B3862" s="179" t="s">
        <v>15450</v>
      </c>
      <c r="C3862" s="33" t="str">
        <f t="shared" si="120"/>
        <v>Yes</v>
      </c>
      <c r="D3862" s="30">
        <f t="shared" si="121"/>
        <v>2.63</v>
      </c>
      <c r="E3862" s="160">
        <v>7240</v>
      </c>
      <c r="F3862" s="62" t="s">
        <v>11763</v>
      </c>
      <c r="G3862" s="3" t="s">
        <v>15429</v>
      </c>
      <c r="H3862" s="190">
        <v>1.0647773279352226</v>
      </c>
    </row>
    <row r="3863" spans="1:8">
      <c r="A3863" s="62">
        <v>3861</v>
      </c>
      <c r="B3863" s="179" t="s">
        <v>15451</v>
      </c>
      <c r="C3863" s="33" t="str">
        <f t="shared" si="120"/>
        <v>No</v>
      </c>
      <c r="D3863" s="30">
        <f t="shared" si="121"/>
        <v>4.9400000000000004</v>
      </c>
      <c r="E3863" s="160">
        <v>13600</v>
      </c>
      <c r="F3863" s="62" t="s">
        <v>11763</v>
      </c>
      <c r="G3863" s="3" t="s">
        <v>15429</v>
      </c>
      <c r="H3863" s="190">
        <v>2</v>
      </c>
    </row>
    <row r="3864" spans="1:8">
      <c r="A3864" s="62">
        <v>3862</v>
      </c>
      <c r="B3864" s="179" t="s">
        <v>15452</v>
      </c>
      <c r="C3864" s="33" t="str">
        <f t="shared" si="120"/>
        <v>No</v>
      </c>
      <c r="D3864" s="30">
        <f t="shared" si="121"/>
        <v>4.9400000000000004</v>
      </c>
      <c r="E3864" s="160">
        <v>13600</v>
      </c>
      <c r="F3864" s="62" t="s">
        <v>11763</v>
      </c>
      <c r="G3864" s="3" t="s">
        <v>15429</v>
      </c>
      <c r="H3864" s="190">
        <v>2</v>
      </c>
    </row>
    <row r="3865" spans="1:8">
      <c r="A3865" s="62">
        <v>3863</v>
      </c>
      <c r="B3865" s="179" t="s">
        <v>15453</v>
      </c>
      <c r="C3865" s="33" t="str">
        <f t="shared" si="120"/>
        <v>Yes</v>
      </c>
      <c r="D3865" s="30">
        <f t="shared" si="121"/>
        <v>0.63</v>
      </c>
      <c r="E3865" s="160">
        <v>1734</v>
      </c>
      <c r="F3865" s="62" t="s">
        <v>11763</v>
      </c>
      <c r="G3865" s="3" t="s">
        <v>15429</v>
      </c>
      <c r="H3865" s="190">
        <v>0.25506072874493924</v>
      </c>
    </row>
    <row r="3866" spans="1:8">
      <c r="A3866" s="62">
        <v>3864</v>
      </c>
      <c r="B3866" s="211" t="s">
        <v>15454</v>
      </c>
      <c r="C3866" s="33" t="str">
        <f t="shared" si="120"/>
        <v>Yes</v>
      </c>
      <c r="D3866" s="30">
        <f t="shared" si="121"/>
        <v>2.09</v>
      </c>
      <c r="E3866" s="160">
        <v>5754</v>
      </c>
      <c r="F3866" s="62" t="s">
        <v>11826</v>
      </c>
      <c r="G3866" s="3" t="s">
        <v>15429</v>
      </c>
      <c r="H3866" s="212">
        <v>0.84615384615384603</v>
      </c>
    </row>
    <row r="3867" spans="1:8">
      <c r="A3867" s="62">
        <v>3865</v>
      </c>
      <c r="B3867" s="179" t="s">
        <v>15455</v>
      </c>
      <c r="C3867" s="33" t="str">
        <f t="shared" si="120"/>
        <v>No</v>
      </c>
      <c r="D3867" s="30">
        <f t="shared" si="121"/>
        <v>4.9400000000000004</v>
      </c>
      <c r="E3867" s="160">
        <v>13600</v>
      </c>
      <c r="F3867" s="62" t="s">
        <v>11763</v>
      </c>
      <c r="G3867" s="3" t="s">
        <v>15429</v>
      </c>
      <c r="H3867" s="190">
        <v>2</v>
      </c>
    </row>
    <row r="3868" spans="1:8">
      <c r="A3868" s="62">
        <v>3866</v>
      </c>
      <c r="B3868" s="179" t="s">
        <v>15455</v>
      </c>
      <c r="C3868" s="33" t="str">
        <f t="shared" si="120"/>
        <v>Yes</v>
      </c>
      <c r="D3868" s="30">
        <f t="shared" si="121"/>
        <v>2.91</v>
      </c>
      <c r="E3868" s="160">
        <v>8011</v>
      </c>
      <c r="F3868" s="62" t="s">
        <v>11781</v>
      </c>
      <c r="G3868" s="3" t="s">
        <v>15429</v>
      </c>
      <c r="H3868" s="190">
        <v>1.1781376518218623</v>
      </c>
    </row>
    <row r="3869" spans="1:8">
      <c r="A3869" s="62">
        <v>3867</v>
      </c>
      <c r="B3869" s="179" t="s">
        <v>15456</v>
      </c>
      <c r="C3869" s="33" t="str">
        <f t="shared" si="120"/>
        <v>Yes</v>
      </c>
      <c r="D3869" s="30">
        <f t="shared" si="121"/>
        <v>0.67</v>
      </c>
      <c r="E3869" s="160">
        <v>1845</v>
      </c>
      <c r="F3869" s="62" t="s">
        <v>11781</v>
      </c>
      <c r="G3869" s="3" t="s">
        <v>15429</v>
      </c>
      <c r="H3869" s="190">
        <v>0.27125506072874495</v>
      </c>
    </row>
    <row r="3870" spans="1:8">
      <c r="A3870" s="62">
        <v>3868</v>
      </c>
      <c r="B3870" s="179" t="s">
        <v>15457</v>
      </c>
      <c r="C3870" s="33" t="str">
        <f t="shared" si="120"/>
        <v>Yes</v>
      </c>
      <c r="D3870" s="30">
        <f t="shared" si="121"/>
        <v>2.97</v>
      </c>
      <c r="E3870" s="160">
        <v>8177</v>
      </c>
      <c r="F3870" s="62" t="s">
        <v>11763</v>
      </c>
      <c r="G3870" s="3" t="s">
        <v>15429</v>
      </c>
      <c r="H3870" s="190">
        <v>1.2024291497975708</v>
      </c>
    </row>
    <row r="3871" spans="1:8">
      <c r="A3871" s="62">
        <v>3869</v>
      </c>
      <c r="B3871" s="179" t="s">
        <v>15458</v>
      </c>
      <c r="C3871" s="33" t="str">
        <f t="shared" si="120"/>
        <v>Yes</v>
      </c>
      <c r="D3871" s="30">
        <f t="shared" si="121"/>
        <v>4.53</v>
      </c>
      <c r="E3871" s="160">
        <v>12471</v>
      </c>
      <c r="F3871" s="62" t="s">
        <v>11781</v>
      </c>
      <c r="G3871" s="3" t="s">
        <v>15429</v>
      </c>
      <c r="H3871" s="190">
        <v>1.8340080971659918</v>
      </c>
    </row>
    <row r="3872" spans="1:8">
      <c r="A3872" s="62">
        <v>3870</v>
      </c>
      <c r="B3872" s="179" t="s">
        <v>15459</v>
      </c>
      <c r="C3872" s="33" t="str">
        <f t="shared" si="120"/>
        <v>Yes</v>
      </c>
      <c r="D3872" s="30">
        <f t="shared" si="121"/>
        <v>3.09</v>
      </c>
      <c r="E3872" s="160">
        <v>8507</v>
      </c>
      <c r="F3872" s="62" t="s">
        <v>11763</v>
      </c>
      <c r="G3872" s="3" t="s">
        <v>15429</v>
      </c>
      <c r="H3872" s="190">
        <v>1.2510121457489878</v>
      </c>
    </row>
    <row r="3873" spans="1:8">
      <c r="A3873" s="62">
        <v>3871</v>
      </c>
      <c r="B3873" s="179" t="s">
        <v>15460</v>
      </c>
      <c r="C3873" s="33" t="str">
        <f t="shared" si="120"/>
        <v>Yes</v>
      </c>
      <c r="D3873" s="30">
        <f t="shared" si="121"/>
        <v>3.09</v>
      </c>
      <c r="E3873" s="160">
        <v>8507</v>
      </c>
      <c r="F3873" s="62" t="s">
        <v>11763</v>
      </c>
      <c r="G3873" s="3" t="s">
        <v>15429</v>
      </c>
      <c r="H3873" s="190">
        <v>1.2510121457489878</v>
      </c>
    </row>
    <row r="3874" spans="1:8">
      <c r="A3874" s="62">
        <v>3872</v>
      </c>
      <c r="B3874" s="179" t="s">
        <v>15008</v>
      </c>
      <c r="C3874" s="33" t="str">
        <f t="shared" si="120"/>
        <v>Yes</v>
      </c>
      <c r="D3874" s="30">
        <f t="shared" si="121"/>
        <v>3.14</v>
      </c>
      <c r="E3874" s="160">
        <v>8645</v>
      </c>
      <c r="F3874" s="62" t="s">
        <v>11763</v>
      </c>
      <c r="G3874" s="3" t="s">
        <v>15429</v>
      </c>
      <c r="H3874" s="190">
        <v>1.2712550607287449</v>
      </c>
    </row>
    <row r="3875" spans="1:8">
      <c r="A3875" s="62">
        <v>3873</v>
      </c>
      <c r="B3875" s="179" t="s">
        <v>15461</v>
      </c>
      <c r="C3875" s="33" t="str">
        <f t="shared" si="120"/>
        <v>Yes</v>
      </c>
      <c r="D3875" s="30">
        <f t="shared" si="121"/>
        <v>2.97</v>
      </c>
      <c r="E3875" s="160">
        <v>8177</v>
      </c>
      <c r="F3875" s="62" t="s">
        <v>11763</v>
      </c>
      <c r="G3875" s="3" t="s">
        <v>15429</v>
      </c>
      <c r="H3875" s="190">
        <v>1.2024291497975708</v>
      </c>
    </row>
    <row r="3876" spans="1:8">
      <c r="A3876" s="62">
        <v>3874</v>
      </c>
      <c r="B3876" s="179" t="s">
        <v>15462</v>
      </c>
      <c r="C3876" s="33" t="str">
        <f t="shared" si="120"/>
        <v>Yes</v>
      </c>
      <c r="D3876" s="30">
        <f t="shared" si="121"/>
        <v>3.3899999999999997</v>
      </c>
      <c r="E3876" s="160">
        <v>9333</v>
      </c>
      <c r="F3876" s="62" t="s">
        <v>11763</v>
      </c>
      <c r="G3876" s="3" t="s">
        <v>15429</v>
      </c>
      <c r="H3876" s="190">
        <v>1.3724696356275301</v>
      </c>
    </row>
    <row r="3877" spans="1:8">
      <c r="A3877" s="62">
        <v>3875</v>
      </c>
      <c r="B3877" s="179" t="s">
        <v>15011</v>
      </c>
      <c r="C3877" s="33" t="str">
        <f t="shared" si="120"/>
        <v>Yes</v>
      </c>
      <c r="D3877" s="30">
        <f t="shared" si="121"/>
        <v>4.8600000000000003</v>
      </c>
      <c r="E3877" s="160">
        <v>13380</v>
      </c>
      <c r="F3877" s="62" t="s">
        <v>11763</v>
      </c>
      <c r="G3877" s="3" t="s">
        <v>15429</v>
      </c>
      <c r="H3877" s="190">
        <v>1.9676113360323886</v>
      </c>
    </row>
    <row r="3878" spans="1:8">
      <c r="A3878" s="62">
        <v>3876</v>
      </c>
      <c r="B3878" s="179" t="s">
        <v>14703</v>
      </c>
      <c r="C3878" s="33" t="str">
        <f t="shared" si="120"/>
        <v>Yes</v>
      </c>
      <c r="D3878" s="30">
        <f t="shared" si="121"/>
        <v>1.7</v>
      </c>
      <c r="E3878" s="160">
        <v>4680</v>
      </c>
      <c r="F3878" s="62" t="s">
        <v>11781</v>
      </c>
      <c r="G3878" s="3" t="s">
        <v>15429</v>
      </c>
      <c r="H3878" s="190">
        <v>0.68825910931174084</v>
      </c>
    </row>
    <row r="3879" spans="1:8">
      <c r="A3879" s="62">
        <v>3877</v>
      </c>
      <c r="B3879" s="179" t="s">
        <v>12789</v>
      </c>
      <c r="C3879" s="33" t="str">
        <f t="shared" si="120"/>
        <v>Yes</v>
      </c>
      <c r="D3879" s="30">
        <f t="shared" si="121"/>
        <v>1.25</v>
      </c>
      <c r="E3879" s="160">
        <v>3441</v>
      </c>
      <c r="F3879" s="62" t="s">
        <v>11763</v>
      </c>
      <c r="G3879" s="3" t="s">
        <v>15429</v>
      </c>
      <c r="H3879" s="190">
        <v>0.50607287449392713</v>
      </c>
    </row>
    <row r="3880" spans="1:8">
      <c r="A3880" s="62">
        <v>3878</v>
      </c>
      <c r="B3880" s="179" t="s">
        <v>15463</v>
      </c>
      <c r="C3880" s="33" t="str">
        <f t="shared" si="120"/>
        <v>Yes</v>
      </c>
      <c r="D3880" s="30">
        <f t="shared" si="121"/>
        <v>0.28000000000000003</v>
      </c>
      <c r="E3880" s="160">
        <v>1000</v>
      </c>
      <c r="F3880" s="62" t="s">
        <v>11763</v>
      </c>
      <c r="G3880" s="3" t="s">
        <v>15429</v>
      </c>
      <c r="H3880" s="190">
        <v>0.11336032388663968</v>
      </c>
    </row>
    <row r="3881" spans="1:8">
      <c r="A3881" s="62">
        <v>3879</v>
      </c>
      <c r="B3881" s="179" t="s">
        <v>15464</v>
      </c>
      <c r="C3881" s="33" t="str">
        <f t="shared" si="120"/>
        <v>Yes</v>
      </c>
      <c r="D3881" s="30">
        <f t="shared" si="121"/>
        <v>3.58</v>
      </c>
      <c r="E3881" s="160">
        <v>9856</v>
      </c>
      <c r="F3881" s="62" t="s">
        <v>11763</v>
      </c>
      <c r="G3881" s="3" t="s">
        <v>15429</v>
      </c>
      <c r="H3881" s="190">
        <v>1.4493927125506072</v>
      </c>
    </row>
    <row r="3882" spans="1:8">
      <c r="A3882" s="62">
        <v>3880</v>
      </c>
      <c r="B3882" s="179" t="s">
        <v>15465</v>
      </c>
      <c r="C3882" s="33" t="str">
        <f t="shared" si="120"/>
        <v>No</v>
      </c>
      <c r="D3882" s="30">
        <f t="shared" si="121"/>
        <v>4.9400000000000004</v>
      </c>
      <c r="E3882" s="160">
        <v>13600</v>
      </c>
      <c r="F3882" s="62" t="s">
        <v>11763</v>
      </c>
      <c r="G3882" s="3" t="s">
        <v>15429</v>
      </c>
      <c r="H3882" s="190">
        <v>2</v>
      </c>
    </row>
    <row r="3883" spans="1:8">
      <c r="A3883" s="62">
        <v>3881</v>
      </c>
      <c r="B3883" s="211" t="s">
        <v>15466</v>
      </c>
      <c r="C3883" s="33" t="str">
        <f t="shared" si="120"/>
        <v>Yes</v>
      </c>
      <c r="D3883" s="30">
        <f t="shared" si="121"/>
        <v>0.73</v>
      </c>
      <c r="E3883" s="160">
        <v>2010</v>
      </c>
      <c r="F3883" s="62" t="s">
        <v>11763</v>
      </c>
      <c r="G3883" s="3" t="s">
        <v>15429</v>
      </c>
      <c r="H3883" s="212">
        <v>0.2955465587044534</v>
      </c>
    </row>
    <row r="3884" spans="1:8">
      <c r="A3884" s="62">
        <v>3882</v>
      </c>
      <c r="B3884" s="179" t="s">
        <v>15467</v>
      </c>
      <c r="C3884" s="33" t="str">
        <f t="shared" si="120"/>
        <v>Yes</v>
      </c>
      <c r="D3884" s="30">
        <f t="shared" si="121"/>
        <v>3.59</v>
      </c>
      <c r="E3884" s="160">
        <v>9883</v>
      </c>
      <c r="F3884" s="62" t="s">
        <v>11763</v>
      </c>
      <c r="G3884" s="3" t="s">
        <v>15429</v>
      </c>
      <c r="H3884" s="190">
        <v>1.4534412955465585</v>
      </c>
    </row>
    <row r="3885" spans="1:8">
      <c r="A3885" s="62">
        <v>3883</v>
      </c>
      <c r="B3885" s="179" t="s">
        <v>15468</v>
      </c>
      <c r="C3885" s="33" t="str">
        <f t="shared" si="120"/>
        <v>Yes</v>
      </c>
      <c r="D3885" s="30">
        <f t="shared" si="121"/>
        <v>3.15</v>
      </c>
      <c r="E3885" s="160">
        <v>8672</v>
      </c>
      <c r="F3885" s="62" t="s">
        <v>11763</v>
      </c>
      <c r="G3885" s="3" t="s">
        <v>15429</v>
      </c>
      <c r="H3885" s="190">
        <v>1.2753036437246963</v>
      </c>
    </row>
    <row r="3886" spans="1:8">
      <c r="A3886" s="62">
        <v>3884</v>
      </c>
      <c r="B3886" s="179" t="s">
        <v>15469</v>
      </c>
      <c r="C3886" s="33" t="str">
        <f t="shared" si="120"/>
        <v>No</v>
      </c>
      <c r="D3886" s="30">
        <f t="shared" si="121"/>
        <v>4.9400000000000004</v>
      </c>
      <c r="E3886" s="160">
        <v>13600</v>
      </c>
      <c r="F3886" s="62" t="s">
        <v>11763</v>
      </c>
      <c r="G3886" s="3" t="s">
        <v>15429</v>
      </c>
      <c r="H3886" s="190">
        <v>2</v>
      </c>
    </row>
    <row r="3887" spans="1:8">
      <c r="A3887" s="62">
        <v>3885</v>
      </c>
      <c r="B3887" s="211" t="s">
        <v>15470</v>
      </c>
      <c r="C3887" s="33" t="str">
        <f t="shared" si="120"/>
        <v>Yes</v>
      </c>
      <c r="D3887" s="30">
        <f t="shared" si="121"/>
        <v>2.23</v>
      </c>
      <c r="E3887" s="160">
        <v>6139</v>
      </c>
      <c r="F3887" s="62" t="s">
        <v>11763</v>
      </c>
      <c r="G3887" s="3" t="s">
        <v>15429</v>
      </c>
      <c r="H3887" s="212">
        <v>0.90283400809716596</v>
      </c>
    </row>
    <row r="3888" spans="1:8">
      <c r="A3888" s="62">
        <v>3886</v>
      </c>
      <c r="B3888" s="179" t="s">
        <v>15471</v>
      </c>
      <c r="C3888" s="33" t="str">
        <f t="shared" si="120"/>
        <v>No</v>
      </c>
      <c r="D3888" s="30">
        <f t="shared" si="121"/>
        <v>4.9400000000000004</v>
      </c>
      <c r="E3888" s="160">
        <v>13600</v>
      </c>
      <c r="F3888" s="62" t="s">
        <v>11763</v>
      </c>
      <c r="G3888" s="3" t="s">
        <v>15429</v>
      </c>
      <c r="H3888" s="190">
        <v>2</v>
      </c>
    </row>
    <row r="3889" spans="1:8">
      <c r="A3889" s="62">
        <v>3887</v>
      </c>
      <c r="B3889" s="179" t="s">
        <v>15472</v>
      </c>
      <c r="C3889" s="33" t="str">
        <f t="shared" si="120"/>
        <v>Yes</v>
      </c>
      <c r="D3889" s="30">
        <f t="shared" si="121"/>
        <v>3.61</v>
      </c>
      <c r="E3889" s="160">
        <v>9938</v>
      </c>
      <c r="F3889" s="62" t="s">
        <v>11763</v>
      </c>
      <c r="G3889" s="3" t="s">
        <v>15429</v>
      </c>
      <c r="H3889" s="190">
        <v>1.4615384615384615</v>
      </c>
    </row>
    <row r="3890" spans="1:8">
      <c r="A3890" s="62">
        <v>3888</v>
      </c>
      <c r="B3890" s="179" t="s">
        <v>15473</v>
      </c>
      <c r="C3890" s="33" t="str">
        <f t="shared" si="120"/>
        <v>Yes</v>
      </c>
      <c r="D3890" s="30">
        <f t="shared" si="121"/>
        <v>1</v>
      </c>
      <c r="E3890" s="160">
        <v>2753</v>
      </c>
      <c r="F3890" s="62" t="s">
        <v>11763</v>
      </c>
      <c r="G3890" s="3" t="s">
        <v>15429</v>
      </c>
      <c r="H3890" s="190">
        <v>0.40485829959514169</v>
      </c>
    </row>
    <row r="3891" spans="1:8">
      <c r="A3891" s="62">
        <v>3889</v>
      </c>
      <c r="B3891" s="179" t="s">
        <v>15474</v>
      </c>
      <c r="C3891" s="33" t="str">
        <f t="shared" si="120"/>
        <v>No</v>
      </c>
      <c r="D3891" s="30">
        <f t="shared" si="121"/>
        <v>4.9400000000000004</v>
      </c>
      <c r="E3891" s="160">
        <v>13600</v>
      </c>
      <c r="F3891" s="62" t="s">
        <v>11763</v>
      </c>
      <c r="G3891" s="3" t="s">
        <v>15429</v>
      </c>
      <c r="H3891" s="190">
        <v>2</v>
      </c>
    </row>
    <row r="3892" spans="1:8">
      <c r="A3892" s="62">
        <v>3890</v>
      </c>
      <c r="B3892" s="211" t="s">
        <v>15475</v>
      </c>
      <c r="C3892" s="33" t="str">
        <f t="shared" si="120"/>
        <v>Yes</v>
      </c>
      <c r="D3892" s="30">
        <f t="shared" si="121"/>
        <v>2.63</v>
      </c>
      <c r="E3892" s="160">
        <v>7240</v>
      </c>
      <c r="F3892" s="62" t="s">
        <v>11772</v>
      </c>
      <c r="G3892" s="3" t="s">
        <v>15429</v>
      </c>
      <c r="H3892" s="212">
        <v>1.0647773279352226</v>
      </c>
    </row>
    <row r="3893" spans="1:8">
      <c r="A3893" s="62">
        <v>3891</v>
      </c>
      <c r="B3893" s="179" t="s">
        <v>15476</v>
      </c>
      <c r="C3893" s="33" t="str">
        <f t="shared" si="120"/>
        <v>Yes</v>
      </c>
      <c r="D3893" s="30">
        <f t="shared" si="121"/>
        <v>4.5</v>
      </c>
      <c r="E3893" s="160">
        <v>12389</v>
      </c>
      <c r="F3893" s="62" t="s">
        <v>11781</v>
      </c>
      <c r="G3893" s="3" t="s">
        <v>15429</v>
      </c>
      <c r="H3893" s="190">
        <v>1.8218623481781375</v>
      </c>
    </row>
    <row r="3894" spans="1:8">
      <c r="A3894" s="62">
        <v>3892</v>
      </c>
      <c r="B3894" s="179" t="s">
        <v>15477</v>
      </c>
      <c r="C3894" s="33" t="str">
        <f t="shared" si="120"/>
        <v>Yes</v>
      </c>
      <c r="D3894" s="30">
        <f t="shared" si="121"/>
        <v>0.65</v>
      </c>
      <c r="E3894" s="160">
        <v>1789</v>
      </c>
      <c r="F3894" s="62" t="s">
        <v>11763</v>
      </c>
      <c r="G3894" s="3" t="s">
        <v>15429</v>
      </c>
      <c r="H3894" s="190">
        <v>0.26315789473684209</v>
      </c>
    </row>
    <row r="3895" spans="1:8">
      <c r="A3895" s="62">
        <v>3893</v>
      </c>
      <c r="B3895" s="211" t="s">
        <v>15478</v>
      </c>
      <c r="C3895" s="33" t="str">
        <f t="shared" si="120"/>
        <v>Yes</v>
      </c>
      <c r="D3895" s="30">
        <f t="shared" si="121"/>
        <v>0.35</v>
      </c>
      <c r="E3895" s="160">
        <v>1000</v>
      </c>
      <c r="F3895" s="62" t="s">
        <v>11772</v>
      </c>
      <c r="G3895" s="3" t="s">
        <v>15429</v>
      </c>
      <c r="H3895" s="212">
        <v>0.14170040485829957</v>
      </c>
    </row>
    <row r="3896" spans="1:8">
      <c r="A3896" s="62">
        <v>3894</v>
      </c>
      <c r="B3896" s="179" t="s">
        <v>15479</v>
      </c>
      <c r="C3896" s="33" t="str">
        <f t="shared" si="120"/>
        <v>Yes</v>
      </c>
      <c r="D3896" s="30">
        <f t="shared" si="121"/>
        <v>3.08</v>
      </c>
      <c r="E3896" s="160">
        <v>8479</v>
      </c>
      <c r="F3896" s="62" t="s">
        <v>11781</v>
      </c>
      <c r="G3896" s="3" t="s">
        <v>15429</v>
      </c>
      <c r="H3896" s="190">
        <v>1.2469635627530364</v>
      </c>
    </row>
    <row r="3897" spans="1:8">
      <c r="A3897" s="62">
        <v>3895</v>
      </c>
      <c r="B3897" s="179" t="s">
        <v>15480</v>
      </c>
      <c r="C3897" s="33" t="str">
        <f t="shared" si="120"/>
        <v>No</v>
      </c>
      <c r="D3897" s="30">
        <f t="shared" si="121"/>
        <v>4.9400000000000004</v>
      </c>
      <c r="E3897" s="160">
        <v>13600</v>
      </c>
      <c r="F3897" s="62" t="s">
        <v>11763</v>
      </c>
      <c r="G3897" s="3" t="s">
        <v>15429</v>
      </c>
      <c r="H3897" s="190">
        <v>2</v>
      </c>
    </row>
    <row r="3898" spans="1:8">
      <c r="A3898" s="62">
        <v>3896</v>
      </c>
      <c r="B3898" s="179" t="s">
        <v>15481</v>
      </c>
      <c r="C3898" s="33" t="str">
        <f t="shared" si="120"/>
        <v>Yes</v>
      </c>
      <c r="D3898" s="30">
        <f t="shared" si="121"/>
        <v>3.09</v>
      </c>
      <c r="E3898" s="160">
        <v>8507</v>
      </c>
      <c r="F3898" s="62" t="s">
        <v>11763</v>
      </c>
      <c r="G3898" s="3" t="s">
        <v>15429</v>
      </c>
      <c r="H3898" s="190">
        <v>1.2510121457489878</v>
      </c>
    </row>
    <row r="3899" spans="1:8">
      <c r="A3899" s="62">
        <v>3897</v>
      </c>
      <c r="B3899" s="179" t="s">
        <v>15482</v>
      </c>
      <c r="C3899" s="33" t="str">
        <f t="shared" si="120"/>
        <v>Yes</v>
      </c>
      <c r="D3899" s="30">
        <f t="shared" si="121"/>
        <v>0.65999999999999992</v>
      </c>
      <c r="E3899" s="160">
        <v>1817</v>
      </c>
      <c r="F3899" s="62" t="s">
        <v>11781</v>
      </c>
      <c r="G3899" s="3" t="s">
        <v>15429</v>
      </c>
      <c r="H3899" s="190">
        <v>0.26720647773279349</v>
      </c>
    </row>
    <row r="3900" spans="1:8">
      <c r="A3900" s="62">
        <v>3898</v>
      </c>
      <c r="B3900" s="179" t="s">
        <v>14719</v>
      </c>
      <c r="C3900" s="33" t="str">
        <f t="shared" si="120"/>
        <v>Yes</v>
      </c>
      <c r="D3900" s="30">
        <f t="shared" si="121"/>
        <v>2.15</v>
      </c>
      <c r="E3900" s="160">
        <v>5919</v>
      </c>
      <c r="F3900" s="62" t="s">
        <v>11763</v>
      </c>
      <c r="G3900" s="3" t="s">
        <v>15429</v>
      </c>
      <c r="H3900" s="190">
        <v>0.87044534412955454</v>
      </c>
    </row>
    <row r="3901" spans="1:8">
      <c r="A3901" s="62">
        <v>3899</v>
      </c>
      <c r="B3901" s="179" t="s">
        <v>15483</v>
      </c>
      <c r="C3901" s="33" t="str">
        <f t="shared" si="120"/>
        <v>Yes</v>
      </c>
      <c r="D3901" s="30">
        <f t="shared" si="121"/>
        <v>4.2</v>
      </c>
      <c r="E3901" s="160">
        <v>11563</v>
      </c>
      <c r="F3901" s="62" t="s">
        <v>11763</v>
      </c>
      <c r="G3901" s="3" t="s">
        <v>15429</v>
      </c>
      <c r="H3901" s="190">
        <v>1.700404858299595</v>
      </c>
    </row>
    <row r="3902" spans="1:8">
      <c r="A3902" s="62">
        <v>3900</v>
      </c>
      <c r="B3902" s="179" t="s">
        <v>15484</v>
      </c>
      <c r="C3902" s="33" t="str">
        <f t="shared" si="120"/>
        <v>Yes</v>
      </c>
      <c r="D3902" s="30">
        <f t="shared" si="121"/>
        <v>4.45</v>
      </c>
      <c r="E3902" s="160">
        <v>12251</v>
      </c>
      <c r="F3902" s="62" t="s">
        <v>11763</v>
      </c>
      <c r="G3902" s="3" t="s">
        <v>15429</v>
      </c>
      <c r="H3902" s="190">
        <v>1.8016194331983806</v>
      </c>
    </row>
    <row r="3903" spans="1:8">
      <c r="A3903" s="62">
        <v>3901</v>
      </c>
      <c r="B3903" s="179" t="s">
        <v>15484</v>
      </c>
      <c r="C3903" s="33" t="str">
        <f t="shared" si="120"/>
        <v>Yes</v>
      </c>
      <c r="D3903" s="30">
        <f t="shared" si="121"/>
        <v>4.93</v>
      </c>
      <c r="E3903" s="160">
        <v>13572</v>
      </c>
      <c r="F3903" s="62" t="s">
        <v>11781</v>
      </c>
      <c r="G3903" s="3" t="s">
        <v>15429</v>
      </c>
      <c r="H3903" s="190">
        <v>1.9959514170040482</v>
      </c>
    </row>
    <row r="3904" spans="1:8">
      <c r="A3904" s="62">
        <v>3902</v>
      </c>
      <c r="B3904" s="179" t="s">
        <v>15485</v>
      </c>
      <c r="C3904" s="33" t="str">
        <f t="shared" si="120"/>
        <v>Yes</v>
      </c>
      <c r="D3904" s="30">
        <f t="shared" si="121"/>
        <v>0.55000000000000004</v>
      </c>
      <c r="E3904" s="160">
        <v>1514</v>
      </c>
      <c r="F3904" s="62" t="s">
        <v>11763</v>
      </c>
      <c r="G3904" s="3" t="s">
        <v>15429</v>
      </c>
      <c r="H3904" s="190">
        <v>0.22267206477732793</v>
      </c>
    </row>
    <row r="3905" spans="1:8">
      <c r="A3905" s="62">
        <v>3903</v>
      </c>
      <c r="B3905" s="179" t="s">
        <v>15486</v>
      </c>
      <c r="C3905" s="33" t="str">
        <f t="shared" si="120"/>
        <v>Yes</v>
      </c>
      <c r="D3905" s="30">
        <f t="shared" si="121"/>
        <v>2.97</v>
      </c>
      <c r="E3905" s="160">
        <v>8177</v>
      </c>
      <c r="F3905" s="62" t="s">
        <v>11763</v>
      </c>
      <c r="G3905" s="3" t="s">
        <v>15429</v>
      </c>
      <c r="H3905" s="190">
        <v>1.2024291497975708</v>
      </c>
    </row>
    <row r="3906" spans="1:8">
      <c r="A3906" s="62">
        <v>3904</v>
      </c>
      <c r="B3906" s="179" t="s">
        <v>15487</v>
      </c>
      <c r="C3906" s="33" t="str">
        <f t="shared" si="120"/>
        <v>Yes</v>
      </c>
      <c r="D3906" s="30">
        <f t="shared" si="121"/>
        <v>3.08</v>
      </c>
      <c r="E3906" s="160">
        <v>8479</v>
      </c>
      <c r="F3906" s="62" t="s">
        <v>11781</v>
      </c>
      <c r="G3906" s="3" t="s">
        <v>15429</v>
      </c>
      <c r="H3906" s="190">
        <v>1.2469635627530364</v>
      </c>
    </row>
    <row r="3907" spans="1:8">
      <c r="A3907" s="62">
        <v>3905</v>
      </c>
      <c r="B3907" s="179" t="s">
        <v>15488</v>
      </c>
      <c r="C3907" s="33" t="str">
        <f t="shared" ref="C3907:C3970" si="122">IF(H3907=2,"No","Yes")</f>
        <v>Yes</v>
      </c>
      <c r="D3907" s="30">
        <f t="shared" si="121"/>
        <v>1.8399999999999999</v>
      </c>
      <c r="E3907" s="160">
        <v>5066</v>
      </c>
      <c r="F3907" s="62" t="s">
        <v>11763</v>
      </c>
      <c r="G3907" s="3" t="s">
        <v>15429</v>
      </c>
      <c r="H3907" s="190">
        <v>0.74493927125506065</v>
      </c>
    </row>
    <row r="3908" spans="1:8">
      <c r="A3908" s="62">
        <v>3906</v>
      </c>
      <c r="B3908" s="179" t="s">
        <v>15489</v>
      </c>
      <c r="C3908" s="33" t="str">
        <f t="shared" si="122"/>
        <v>Yes</v>
      </c>
      <c r="D3908" s="30">
        <f t="shared" ref="D3908:D3971" si="123">H3908*2.47</f>
        <v>2.4699999999999998</v>
      </c>
      <c r="E3908" s="160">
        <v>6800</v>
      </c>
      <c r="F3908" s="62" t="s">
        <v>11763</v>
      </c>
      <c r="G3908" s="3" t="s">
        <v>15429</v>
      </c>
      <c r="H3908" s="190">
        <v>0.99999999999999978</v>
      </c>
    </row>
    <row r="3909" spans="1:8">
      <c r="A3909" s="62">
        <v>3907</v>
      </c>
      <c r="B3909" s="179" t="s">
        <v>15490</v>
      </c>
      <c r="C3909" s="33" t="str">
        <f t="shared" si="122"/>
        <v>Yes</v>
      </c>
      <c r="D3909" s="30">
        <f t="shared" si="123"/>
        <v>4.24</v>
      </c>
      <c r="E3909" s="160">
        <v>11673</v>
      </c>
      <c r="F3909" s="62" t="s">
        <v>11763</v>
      </c>
      <c r="G3909" s="3" t="s">
        <v>15429</v>
      </c>
      <c r="H3909" s="190">
        <v>1.7165991902834008</v>
      </c>
    </row>
    <row r="3910" spans="1:8">
      <c r="A3910" s="62">
        <v>3908</v>
      </c>
      <c r="B3910" s="179" t="s">
        <v>14733</v>
      </c>
      <c r="C3910" s="33" t="str">
        <f t="shared" si="122"/>
        <v>No</v>
      </c>
      <c r="D3910" s="30">
        <f t="shared" si="123"/>
        <v>4.9400000000000004</v>
      </c>
      <c r="E3910" s="160">
        <v>13600</v>
      </c>
      <c r="F3910" s="62" t="s">
        <v>11763</v>
      </c>
      <c r="G3910" s="3" t="s">
        <v>15429</v>
      </c>
      <c r="H3910" s="190">
        <v>2</v>
      </c>
    </row>
    <row r="3911" spans="1:8">
      <c r="A3911" s="62">
        <v>3909</v>
      </c>
      <c r="B3911" s="179" t="s">
        <v>15491</v>
      </c>
      <c r="C3911" s="33" t="str">
        <f t="shared" si="122"/>
        <v>Yes</v>
      </c>
      <c r="D3911" s="30">
        <f t="shared" si="123"/>
        <v>3.5999999999999996</v>
      </c>
      <c r="E3911" s="160">
        <v>9911</v>
      </c>
      <c r="F3911" s="62" t="s">
        <v>11763</v>
      </c>
      <c r="G3911" s="3" t="s">
        <v>15429</v>
      </c>
      <c r="H3911" s="190">
        <v>1.4574898785425099</v>
      </c>
    </row>
    <row r="3912" spans="1:8">
      <c r="A3912" s="62">
        <v>3910</v>
      </c>
      <c r="B3912" s="179" t="s">
        <v>15492</v>
      </c>
      <c r="C3912" s="33" t="str">
        <f t="shared" si="122"/>
        <v>Yes</v>
      </c>
      <c r="D3912" s="30">
        <f t="shared" si="123"/>
        <v>3.09</v>
      </c>
      <c r="E3912" s="160">
        <v>8507</v>
      </c>
      <c r="F3912" s="62" t="s">
        <v>11763</v>
      </c>
      <c r="G3912" s="3" t="s">
        <v>15429</v>
      </c>
      <c r="H3912" s="190">
        <v>1.2510121457489878</v>
      </c>
    </row>
    <row r="3913" spans="1:8">
      <c r="A3913" s="62">
        <v>3911</v>
      </c>
      <c r="B3913" s="211" t="s">
        <v>15493</v>
      </c>
      <c r="C3913" s="33" t="str">
        <f t="shared" si="122"/>
        <v>Yes</v>
      </c>
      <c r="D3913" s="30">
        <f t="shared" si="123"/>
        <v>3.15</v>
      </c>
      <c r="E3913" s="160">
        <v>8672</v>
      </c>
      <c r="F3913" s="62" t="s">
        <v>11777</v>
      </c>
      <c r="G3913" s="3" t="s">
        <v>15429</v>
      </c>
      <c r="H3913" s="212">
        <v>1.2753036437246963</v>
      </c>
    </row>
    <row r="3914" spans="1:8">
      <c r="A3914" s="62">
        <v>3912</v>
      </c>
      <c r="B3914" s="179" t="s">
        <v>15494</v>
      </c>
      <c r="C3914" s="33" t="str">
        <f t="shared" si="122"/>
        <v>Yes</v>
      </c>
      <c r="D3914" s="30">
        <f t="shared" si="123"/>
        <v>3.15</v>
      </c>
      <c r="E3914" s="160">
        <v>8672</v>
      </c>
      <c r="F3914" s="62" t="s">
        <v>11763</v>
      </c>
      <c r="G3914" s="3" t="s">
        <v>15429</v>
      </c>
      <c r="H3914" s="190">
        <v>1.2753036437246963</v>
      </c>
    </row>
    <row r="3915" spans="1:8">
      <c r="A3915" s="62">
        <v>3913</v>
      </c>
      <c r="B3915" s="179" t="s">
        <v>15495</v>
      </c>
      <c r="C3915" s="33" t="str">
        <f t="shared" si="122"/>
        <v>Yes</v>
      </c>
      <c r="D3915" s="30">
        <f t="shared" si="123"/>
        <v>0.5</v>
      </c>
      <c r="E3915" s="160">
        <v>1377</v>
      </c>
      <c r="F3915" s="62" t="s">
        <v>11763</v>
      </c>
      <c r="G3915" s="3" t="s">
        <v>15429</v>
      </c>
      <c r="H3915" s="190">
        <v>0.20242914979757085</v>
      </c>
    </row>
    <row r="3916" spans="1:8">
      <c r="A3916" s="62">
        <v>3914</v>
      </c>
      <c r="B3916" s="179" t="s">
        <v>15496</v>
      </c>
      <c r="C3916" s="33" t="str">
        <f t="shared" si="122"/>
        <v>Yes</v>
      </c>
      <c r="D3916" s="30">
        <f t="shared" si="123"/>
        <v>3.8700000000000006</v>
      </c>
      <c r="E3916" s="160">
        <v>10654</v>
      </c>
      <c r="F3916" s="62" t="s">
        <v>11781</v>
      </c>
      <c r="G3916" s="3" t="s">
        <v>15429</v>
      </c>
      <c r="H3916" s="190">
        <v>1.5668016194331984</v>
      </c>
    </row>
    <row r="3917" spans="1:8">
      <c r="A3917" s="62">
        <v>3915</v>
      </c>
      <c r="B3917" s="179" t="s">
        <v>15497</v>
      </c>
      <c r="C3917" s="33" t="str">
        <f t="shared" si="122"/>
        <v>Yes</v>
      </c>
      <c r="D3917" s="30">
        <f t="shared" si="123"/>
        <v>0.35</v>
      </c>
      <c r="E3917" s="160">
        <v>1000</v>
      </c>
      <c r="F3917" s="62" t="s">
        <v>11763</v>
      </c>
      <c r="G3917" s="3" t="s">
        <v>15429</v>
      </c>
      <c r="H3917" s="190">
        <v>0.14170040485829957</v>
      </c>
    </row>
    <row r="3918" spans="1:8">
      <c r="A3918" s="62">
        <v>3916</v>
      </c>
      <c r="B3918" s="179" t="s">
        <v>15498</v>
      </c>
      <c r="C3918" s="33" t="str">
        <f t="shared" si="122"/>
        <v>Yes</v>
      </c>
      <c r="D3918" s="30">
        <f t="shared" si="123"/>
        <v>2.14</v>
      </c>
      <c r="E3918" s="160">
        <v>5891</v>
      </c>
      <c r="F3918" s="62" t="s">
        <v>11763</v>
      </c>
      <c r="G3918" s="3" t="s">
        <v>15429</v>
      </c>
      <c r="H3918" s="190">
        <v>0.8663967611336032</v>
      </c>
    </row>
    <row r="3919" spans="1:8">
      <c r="A3919" s="62">
        <v>3917</v>
      </c>
      <c r="B3919" s="179" t="s">
        <v>15499</v>
      </c>
      <c r="C3919" s="33" t="str">
        <f t="shared" si="122"/>
        <v>Yes</v>
      </c>
      <c r="D3919" s="30">
        <f t="shared" si="123"/>
        <v>2.1800000000000002</v>
      </c>
      <c r="E3919" s="160">
        <v>6002</v>
      </c>
      <c r="F3919" s="62" t="s">
        <v>11763</v>
      </c>
      <c r="G3919" s="3" t="s">
        <v>15429</v>
      </c>
      <c r="H3919" s="190">
        <v>0.88259109311740891</v>
      </c>
    </row>
    <row r="3920" spans="1:8">
      <c r="A3920" s="62">
        <v>3918</v>
      </c>
      <c r="B3920" s="211" t="s">
        <v>15500</v>
      </c>
      <c r="C3920" s="33" t="str">
        <f t="shared" si="122"/>
        <v>No</v>
      </c>
      <c r="D3920" s="30">
        <f t="shared" si="123"/>
        <v>4.9400000000000004</v>
      </c>
      <c r="E3920" s="160">
        <v>13600</v>
      </c>
      <c r="F3920" s="62" t="s">
        <v>11777</v>
      </c>
      <c r="G3920" s="3" t="s">
        <v>15429</v>
      </c>
      <c r="H3920" s="212">
        <v>2</v>
      </c>
    </row>
    <row r="3921" spans="1:8">
      <c r="A3921" s="62">
        <v>3919</v>
      </c>
      <c r="B3921" s="179" t="s">
        <v>15501</v>
      </c>
      <c r="C3921" s="33" t="str">
        <f t="shared" si="122"/>
        <v>No</v>
      </c>
      <c r="D3921" s="30">
        <f t="shared" si="123"/>
        <v>4.9400000000000004</v>
      </c>
      <c r="E3921" s="160">
        <v>13600</v>
      </c>
      <c r="F3921" s="62" t="s">
        <v>11763</v>
      </c>
      <c r="G3921" s="3" t="s">
        <v>15429</v>
      </c>
      <c r="H3921" s="190">
        <v>2</v>
      </c>
    </row>
    <row r="3922" spans="1:8">
      <c r="A3922" s="62">
        <v>3920</v>
      </c>
      <c r="B3922" s="179" t="s">
        <v>15502</v>
      </c>
      <c r="C3922" s="33" t="str">
        <f t="shared" si="122"/>
        <v>Yes</v>
      </c>
      <c r="D3922" s="30">
        <f t="shared" si="123"/>
        <v>2.7800000000000002</v>
      </c>
      <c r="E3922" s="160">
        <v>7653</v>
      </c>
      <c r="F3922" s="62" t="s">
        <v>11763</v>
      </c>
      <c r="G3922" s="3" t="s">
        <v>15429</v>
      </c>
      <c r="H3922" s="190">
        <v>1.1255060728744939</v>
      </c>
    </row>
    <row r="3923" spans="1:8">
      <c r="A3923" s="62">
        <v>3921</v>
      </c>
      <c r="B3923" s="179" t="s">
        <v>15503</v>
      </c>
      <c r="C3923" s="33" t="str">
        <f t="shared" si="122"/>
        <v>Yes</v>
      </c>
      <c r="D3923" s="30">
        <f t="shared" si="123"/>
        <v>4.18</v>
      </c>
      <c r="E3923" s="160">
        <v>11508</v>
      </c>
      <c r="F3923" s="62" t="s">
        <v>11781</v>
      </c>
      <c r="G3923" s="3" t="s">
        <v>15429</v>
      </c>
      <c r="H3923" s="190">
        <v>1.6923076923076921</v>
      </c>
    </row>
    <row r="3924" spans="1:8">
      <c r="A3924" s="62">
        <v>3922</v>
      </c>
      <c r="B3924" s="179" t="s">
        <v>15504</v>
      </c>
      <c r="C3924" s="33" t="str">
        <f t="shared" si="122"/>
        <v>Yes</v>
      </c>
      <c r="D3924" s="30">
        <f t="shared" si="123"/>
        <v>3.9000000000000004</v>
      </c>
      <c r="E3924" s="160">
        <v>10737</v>
      </c>
      <c r="F3924" s="62" t="s">
        <v>11763</v>
      </c>
      <c r="G3924" s="3" t="s">
        <v>15429</v>
      </c>
      <c r="H3924" s="190">
        <v>1.5789473684210527</v>
      </c>
    </row>
    <row r="3925" spans="1:8">
      <c r="A3925" s="62">
        <v>3923</v>
      </c>
      <c r="B3925" s="179" t="s">
        <v>15505</v>
      </c>
      <c r="C3925" s="33" t="str">
        <f t="shared" si="122"/>
        <v>Yes</v>
      </c>
      <c r="D3925" s="30">
        <f t="shared" si="123"/>
        <v>3.09</v>
      </c>
      <c r="E3925" s="160">
        <v>8507</v>
      </c>
      <c r="F3925" s="62" t="s">
        <v>11763</v>
      </c>
      <c r="G3925" s="3" t="s">
        <v>15429</v>
      </c>
      <c r="H3925" s="190">
        <v>1.2510121457489878</v>
      </c>
    </row>
    <row r="3926" spans="1:8">
      <c r="A3926" s="62">
        <v>3924</v>
      </c>
      <c r="B3926" s="179" t="s">
        <v>15506</v>
      </c>
      <c r="C3926" s="33" t="str">
        <f t="shared" si="122"/>
        <v>Yes</v>
      </c>
      <c r="D3926" s="30">
        <f t="shared" si="123"/>
        <v>0.56000000000000005</v>
      </c>
      <c r="E3926" s="160">
        <v>1542</v>
      </c>
      <c r="F3926" s="62" t="s">
        <v>11763</v>
      </c>
      <c r="G3926" s="3" t="s">
        <v>15429</v>
      </c>
      <c r="H3926" s="190">
        <v>0.22672064777327935</v>
      </c>
    </row>
    <row r="3927" spans="1:8">
      <c r="A3927" s="62">
        <v>3925</v>
      </c>
      <c r="B3927" s="179" t="s">
        <v>15507</v>
      </c>
      <c r="C3927" s="33" t="str">
        <f t="shared" si="122"/>
        <v>Yes</v>
      </c>
      <c r="D3927" s="30">
        <f t="shared" si="123"/>
        <v>2.11</v>
      </c>
      <c r="E3927" s="160">
        <v>5809</v>
      </c>
      <c r="F3927" s="62" t="s">
        <v>11763</v>
      </c>
      <c r="G3927" s="3" t="s">
        <v>15429</v>
      </c>
      <c r="H3927" s="190">
        <v>0.85425101214574883</v>
      </c>
    </row>
    <row r="3928" spans="1:8">
      <c r="A3928" s="62">
        <v>3926</v>
      </c>
      <c r="B3928" s="179" t="s">
        <v>15508</v>
      </c>
      <c r="C3928" s="33" t="str">
        <f t="shared" si="122"/>
        <v>Yes</v>
      </c>
      <c r="D3928" s="30">
        <f t="shared" si="123"/>
        <v>3.56</v>
      </c>
      <c r="E3928" s="160">
        <v>9801</v>
      </c>
      <c r="F3928" s="62" t="s">
        <v>11763</v>
      </c>
      <c r="G3928" s="3" t="s">
        <v>15429</v>
      </c>
      <c r="H3928" s="190">
        <v>1.4412955465587043</v>
      </c>
    </row>
    <row r="3929" spans="1:8">
      <c r="A3929" s="62">
        <v>3927</v>
      </c>
      <c r="B3929" s="179" t="s">
        <v>15509</v>
      </c>
      <c r="C3929" s="33" t="str">
        <f t="shared" si="122"/>
        <v>Yes</v>
      </c>
      <c r="D3929" s="30">
        <f t="shared" si="123"/>
        <v>3.14</v>
      </c>
      <c r="E3929" s="160">
        <v>8645</v>
      </c>
      <c r="F3929" s="62" t="s">
        <v>11763</v>
      </c>
      <c r="G3929" s="3" t="s">
        <v>15429</v>
      </c>
      <c r="H3929" s="190">
        <v>1.2712550607287449</v>
      </c>
    </row>
    <row r="3930" spans="1:8">
      <c r="A3930" s="62">
        <v>3928</v>
      </c>
      <c r="B3930" s="179" t="s">
        <v>15510</v>
      </c>
      <c r="C3930" s="33" t="str">
        <f t="shared" si="122"/>
        <v>Yes</v>
      </c>
      <c r="D3930" s="30">
        <f t="shared" si="123"/>
        <v>3.61</v>
      </c>
      <c r="E3930" s="160">
        <v>9938</v>
      </c>
      <c r="F3930" s="62" t="s">
        <v>11763</v>
      </c>
      <c r="G3930" s="3" t="s">
        <v>15429</v>
      </c>
      <c r="H3930" s="190">
        <v>1.4615384615384615</v>
      </c>
    </row>
    <row r="3931" spans="1:8">
      <c r="A3931" s="62">
        <v>3929</v>
      </c>
      <c r="B3931" s="179" t="s">
        <v>15511</v>
      </c>
      <c r="C3931" s="33" t="str">
        <f t="shared" si="122"/>
        <v>Yes</v>
      </c>
      <c r="D3931" s="30">
        <f t="shared" si="123"/>
        <v>1.25</v>
      </c>
      <c r="E3931" s="160">
        <v>3441</v>
      </c>
      <c r="F3931" s="62" t="s">
        <v>11763</v>
      </c>
      <c r="G3931" s="3" t="s">
        <v>15429</v>
      </c>
      <c r="H3931" s="190">
        <v>0.50607287449392713</v>
      </c>
    </row>
    <row r="3932" spans="1:8">
      <c r="A3932" s="62">
        <v>3930</v>
      </c>
      <c r="B3932" s="179" t="s">
        <v>15512</v>
      </c>
      <c r="C3932" s="33" t="str">
        <f t="shared" si="122"/>
        <v>No</v>
      </c>
      <c r="D3932" s="30">
        <f t="shared" si="123"/>
        <v>4.9400000000000004</v>
      </c>
      <c r="E3932" s="160">
        <v>13600</v>
      </c>
      <c r="F3932" s="62" t="s">
        <v>11781</v>
      </c>
      <c r="G3932" s="3" t="s">
        <v>15429</v>
      </c>
      <c r="H3932" s="190">
        <v>2</v>
      </c>
    </row>
    <row r="3933" spans="1:8">
      <c r="A3933" s="62">
        <v>3931</v>
      </c>
      <c r="B3933" s="179" t="s">
        <v>15513</v>
      </c>
      <c r="C3933" s="33" t="str">
        <f t="shared" si="122"/>
        <v>Yes</v>
      </c>
      <c r="D3933" s="30">
        <f t="shared" si="123"/>
        <v>3.5300000000000002</v>
      </c>
      <c r="E3933" s="160">
        <v>9718</v>
      </c>
      <c r="F3933" s="62" t="s">
        <v>11763</v>
      </c>
      <c r="G3933" s="3" t="s">
        <v>15429</v>
      </c>
      <c r="H3933" s="190">
        <v>1.4291497975708503</v>
      </c>
    </row>
    <row r="3934" spans="1:8">
      <c r="A3934" s="62">
        <v>3932</v>
      </c>
      <c r="B3934" s="179" t="s">
        <v>15514</v>
      </c>
      <c r="C3934" s="33" t="str">
        <f t="shared" si="122"/>
        <v>Yes</v>
      </c>
      <c r="D3934" s="30">
        <f t="shared" si="123"/>
        <v>4.3</v>
      </c>
      <c r="E3934" s="160">
        <v>11838</v>
      </c>
      <c r="F3934" s="62" t="s">
        <v>11781</v>
      </c>
      <c r="G3934" s="3" t="s">
        <v>15429</v>
      </c>
      <c r="H3934" s="190">
        <v>1.7408906882591091</v>
      </c>
    </row>
    <row r="3935" spans="1:8">
      <c r="A3935" s="62">
        <v>3933</v>
      </c>
      <c r="B3935" s="179" t="s">
        <v>15515</v>
      </c>
      <c r="C3935" s="33" t="str">
        <f t="shared" si="122"/>
        <v>No</v>
      </c>
      <c r="D3935" s="30">
        <f t="shared" si="123"/>
        <v>4.9400000000000004</v>
      </c>
      <c r="E3935" s="160">
        <v>13600</v>
      </c>
      <c r="F3935" s="62" t="s">
        <v>11763</v>
      </c>
      <c r="G3935" s="3" t="s">
        <v>15429</v>
      </c>
      <c r="H3935" s="190">
        <v>2</v>
      </c>
    </row>
    <row r="3936" spans="1:8">
      <c r="A3936" s="62">
        <v>3934</v>
      </c>
      <c r="B3936" s="179" t="s">
        <v>15516</v>
      </c>
      <c r="C3936" s="33" t="str">
        <f t="shared" si="122"/>
        <v>Yes</v>
      </c>
      <c r="D3936" s="30">
        <f t="shared" si="123"/>
        <v>1.59</v>
      </c>
      <c r="E3936" s="160">
        <v>4377</v>
      </c>
      <c r="F3936" s="62" t="s">
        <v>11781</v>
      </c>
      <c r="G3936" s="3" t="s">
        <v>15429</v>
      </c>
      <c r="H3936" s="190">
        <v>0.64372469635627527</v>
      </c>
    </row>
    <row r="3937" spans="1:8">
      <c r="A3937" s="62">
        <v>3935</v>
      </c>
      <c r="B3937" s="179" t="s">
        <v>15517</v>
      </c>
      <c r="C3937" s="33" t="str">
        <f t="shared" si="122"/>
        <v>Yes</v>
      </c>
      <c r="D3937" s="30">
        <f t="shared" si="123"/>
        <v>2.54</v>
      </c>
      <c r="E3937" s="160">
        <v>6993</v>
      </c>
      <c r="F3937" s="62" t="s">
        <v>11781</v>
      </c>
      <c r="G3937" s="3" t="s">
        <v>15429</v>
      </c>
      <c r="H3937" s="190">
        <v>1.0283400809716599</v>
      </c>
    </row>
    <row r="3938" spans="1:8">
      <c r="A3938" s="62">
        <v>3936</v>
      </c>
      <c r="B3938" s="179" t="s">
        <v>15518</v>
      </c>
      <c r="C3938" s="33" t="str">
        <f t="shared" si="122"/>
        <v>Yes</v>
      </c>
      <c r="D3938" s="30">
        <f t="shared" si="123"/>
        <v>3.14</v>
      </c>
      <c r="E3938" s="160">
        <v>8645</v>
      </c>
      <c r="F3938" s="62" t="s">
        <v>11763</v>
      </c>
      <c r="G3938" s="3" t="s">
        <v>15429</v>
      </c>
      <c r="H3938" s="190">
        <v>1.2712550607287449</v>
      </c>
    </row>
    <row r="3939" spans="1:8">
      <c r="A3939" s="62">
        <v>3937</v>
      </c>
      <c r="B3939" s="179" t="s">
        <v>15519</v>
      </c>
      <c r="C3939" s="33" t="str">
        <f t="shared" si="122"/>
        <v>Yes</v>
      </c>
      <c r="D3939" s="30">
        <f t="shared" si="123"/>
        <v>2.97</v>
      </c>
      <c r="E3939" s="160">
        <v>8177</v>
      </c>
      <c r="F3939" s="62" t="s">
        <v>11763</v>
      </c>
      <c r="G3939" s="3" t="s">
        <v>15429</v>
      </c>
      <c r="H3939" s="190">
        <v>1.2024291497975708</v>
      </c>
    </row>
    <row r="3940" spans="1:8">
      <c r="A3940" s="62">
        <v>3938</v>
      </c>
      <c r="B3940" s="179" t="s">
        <v>15520</v>
      </c>
      <c r="C3940" s="33" t="str">
        <f t="shared" si="122"/>
        <v>No</v>
      </c>
      <c r="D3940" s="30">
        <f t="shared" si="123"/>
        <v>4.9400000000000004</v>
      </c>
      <c r="E3940" s="160">
        <v>13600</v>
      </c>
      <c r="F3940" s="62" t="s">
        <v>11763</v>
      </c>
      <c r="G3940" s="3" t="s">
        <v>15429</v>
      </c>
      <c r="H3940" s="190">
        <v>2</v>
      </c>
    </row>
    <row r="3941" spans="1:8">
      <c r="A3941" s="62">
        <v>3939</v>
      </c>
      <c r="B3941" s="179" t="s">
        <v>15521</v>
      </c>
      <c r="C3941" s="33" t="str">
        <f t="shared" si="122"/>
        <v>Yes</v>
      </c>
      <c r="D3941" s="30">
        <f t="shared" si="123"/>
        <v>3.59</v>
      </c>
      <c r="E3941" s="160">
        <v>9883</v>
      </c>
      <c r="F3941" s="62" t="s">
        <v>11763</v>
      </c>
      <c r="G3941" s="3" t="s">
        <v>15429</v>
      </c>
      <c r="H3941" s="190">
        <v>1.4534412955465585</v>
      </c>
    </row>
    <row r="3942" spans="1:8">
      <c r="A3942" s="62">
        <v>3940</v>
      </c>
      <c r="B3942" s="211" t="s">
        <v>14754</v>
      </c>
      <c r="C3942" s="33" t="str">
        <f t="shared" si="122"/>
        <v>No</v>
      </c>
      <c r="D3942" s="30">
        <f t="shared" si="123"/>
        <v>4.9400000000000004</v>
      </c>
      <c r="E3942" s="160">
        <v>13600</v>
      </c>
      <c r="F3942" s="62" t="s">
        <v>11826</v>
      </c>
      <c r="G3942" s="3" t="s">
        <v>15429</v>
      </c>
      <c r="H3942" s="212">
        <v>2</v>
      </c>
    </row>
    <row r="3943" spans="1:8">
      <c r="A3943" s="62">
        <v>3941</v>
      </c>
      <c r="B3943" s="179" t="s">
        <v>15522</v>
      </c>
      <c r="C3943" s="33" t="str">
        <f t="shared" si="122"/>
        <v>No</v>
      </c>
      <c r="D3943" s="30">
        <f t="shared" si="123"/>
        <v>4.9400000000000004</v>
      </c>
      <c r="E3943" s="160">
        <v>13600</v>
      </c>
      <c r="F3943" s="62" t="s">
        <v>11781</v>
      </c>
      <c r="G3943" s="3" t="s">
        <v>15429</v>
      </c>
      <c r="H3943" s="190">
        <v>2</v>
      </c>
    </row>
    <row r="3944" spans="1:8">
      <c r="A3944" s="62">
        <v>3942</v>
      </c>
      <c r="B3944" s="179" t="s">
        <v>15523</v>
      </c>
      <c r="C3944" s="33" t="str">
        <f t="shared" si="122"/>
        <v>Yes</v>
      </c>
      <c r="D3944" s="30">
        <f t="shared" si="123"/>
        <v>2.6399999999999997</v>
      </c>
      <c r="E3944" s="160">
        <v>7268</v>
      </c>
      <c r="F3944" s="62" t="s">
        <v>11781</v>
      </c>
      <c r="G3944" s="3" t="s">
        <v>15429</v>
      </c>
      <c r="H3944" s="190">
        <v>1.068825910931174</v>
      </c>
    </row>
    <row r="3945" spans="1:8">
      <c r="A3945" s="62">
        <v>3943</v>
      </c>
      <c r="B3945" s="179" t="s">
        <v>14757</v>
      </c>
      <c r="C3945" s="33" t="str">
        <f t="shared" si="122"/>
        <v>Yes</v>
      </c>
      <c r="D3945" s="30">
        <f t="shared" si="123"/>
        <v>2.7800000000000002</v>
      </c>
      <c r="E3945" s="160">
        <v>7653</v>
      </c>
      <c r="F3945" s="62" t="s">
        <v>11763</v>
      </c>
      <c r="G3945" s="3" t="s">
        <v>15429</v>
      </c>
      <c r="H3945" s="190">
        <v>1.1255060728744939</v>
      </c>
    </row>
    <row r="3946" spans="1:8">
      <c r="A3946" s="62">
        <v>3944</v>
      </c>
      <c r="B3946" s="179" t="s">
        <v>14757</v>
      </c>
      <c r="C3946" s="33" t="str">
        <f t="shared" si="122"/>
        <v>Yes</v>
      </c>
      <c r="D3946" s="30">
        <f t="shared" si="123"/>
        <v>3.79</v>
      </c>
      <c r="E3946" s="160">
        <v>10434</v>
      </c>
      <c r="F3946" s="62" t="s">
        <v>11781</v>
      </c>
      <c r="G3946" s="3" t="s">
        <v>15429</v>
      </c>
      <c r="H3946" s="190">
        <v>1.534412955465587</v>
      </c>
    </row>
    <row r="3947" spans="1:8">
      <c r="A3947" s="62">
        <v>3945</v>
      </c>
      <c r="B3947" s="179" t="s">
        <v>15524</v>
      </c>
      <c r="C3947" s="33" t="str">
        <f t="shared" si="122"/>
        <v>Yes</v>
      </c>
      <c r="D3947" s="30">
        <f t="shared" si="123"/>
        <v>3.92</v>
      </c>
      <c r="E3947" s="160">
        <v>10792</v>
      </c>
      <c r="F3947" s="62" t="s">
        <v>11781</v>
      </c>
      <c r="G3947" s="3" t="s">
        <v>15429</v>
      </c>
      <c r="H3947" s="190">
        <v>1.5870445344129553</v>
      </c>
    </row>
    <row r="3948" spans="1:8">
      <c r="A3948" s="62">
        <v>3946</v>
      </c>
      <c r="B3948" s="179" t="s">
        <v>15525</v>
      </c>
      <c r="C3948" s="33" t="str">
        <f t="shared" si="122"/>
        <v>No</v>
      </c>
      <c r="D3948" s="30">
        <f t="shared" si="123"/>
        <v>4.9400000000000004</v>
      </c>
      <c r="E3948" s="160">
        <v>13600</v>
      </c>
      <c r="F3948" s="62" t="s">
        <v>11763</v>
      </c>
      <c r="G3948" s="3" t="s">
        <v>15429</v>
      </c>
      <c r="H3948" s="190">
        <v>2</v>
      </c>
    </row>
    <row r="3949" spans="1:8">
      <c r="A3949" s="62">
        <v>3947</v>
      </c>
      <c r="B3949" s="179" t="s">
        <v>15526</v>
      </c>
      <c r="C3949" s="33" t="str">
        <f t="shared" si="122"/>
        <v>No</v>
      </c>
      <c r="D3949" s="30">
        <f t="shared" si="123"/>
        <v>4.9400000000000004</v>
      </c>
      <c r="E3949" s="160">
        <v>13600</v>
      </c>
      <c r="F3949" s="62" t="s">
        <v>11763</v>
      </c>
      <c r="G3949" s="3" t="s">
        <v>15429</v>
      </c>
      <c r="H3949" s="190">
        <v>2</v>
      </c>
    </row>
    <row r="3950" spans="1:8">
      <c r="A3950" s="62">
        <v>3948</v>
      </c>
      <c r="B3950" s="179" t="s">
        <v>15527</v>
      </c>
      <c r="C3950" s="33" t="str">
        <f t="shared" si="122"/>
        <v>No</v>
      </c>
      <c r="D3950" s="30">
        <f t="shared" si="123"/>
        <v>4.9400000000000004</v>
      </c>
      <c r="E3950" s="160">
        <v>13600</v>
      </c>
      <c r="F3950" s="62" t="s">
        <v>11763</v>
      </c>
      <c r="G3950" s="3" t="s">
        <v>15429</v>
      </c>
      <c r="H3950" s="190">
        <v>2</v>
      </c>
    </row>
    <row r="3951" spans="1:8">
      <c r="A3951" s="62">
        <v>3949</v>
      </c>
      <c r="B3951" s="179" t="s">
        <v>15528</v>
      </c>
      <c r="C3951" s="33" t="str">
        <f t="shared" si="122"/>
        <v>Yes</v>
      </c>
      <c r="D3951" s="30">
        <f t="shared" si="123"/>
        <v>3.92</v>
      </c>
      <c r="E3951" s="160">
        <v>10792</v>
      </c>
      <c r="F3951" s="62" t="s">
        <v>11781</v>
      </c>
      <c r="G3951" s="3" t="s">
        <v>15429</v>
      </c>
      <c r="H3951" s="190">
        <v>1.5870445344129553</v>
      </c>
    </row>
    <row r="3952" spans="1:8">
      <c r="A3952" s="62">
        <v>3950</v>
      </c>
      <c r="B3952" s="179" t="s">
        <v>15529</v>
      </c>
      <c r="C3952" s="33" t="str">
        <f t="shared" si="122"/>
        <v>Yes</v>
      </c>
      <c r="D3952" s="30">
        <f t="shared" si="123"/>
        <v>3.1599999999999997</v>
      </c>
      <c r="E3952" s="160">
        <v>8700</v>
      </c>
      <c r="F3952" s="62" t="s">
        <v>11781</v>
      </c>
      <c r="G3952" s="3" t="s">
        <v>15429</v>
      </c>
      <c r="H3952" s="190">
        <v>1.2793522267206476</v>
      </c>
    </row>
    <row r="3953" spans="1:8">
      <c r="A3953" s="62">
        <v>3951</v>
      </c>
      <c r="B3953" s="179" t="s">
        <v>15530</v>
      </c>
      <c r="C3953" s="33" t="str">
        <f t="shared" si="122"/>
        <v>Yes</v>
      </c>
      <c r="D3953" s="30">
        <f t="shared" si="123"/>
        <v>4.79</v>
      </c>
      <c r="E3953" s="160">
        <v>13187</v>
      </c>
      <c r="F3953" s="62" t="s">
        <v>11781</v>
      </c>
      <c r="G3953" s="3" t="s">
        <v>15429</v>
      </c>
      <c r="H3953" s="190">
        <v>1.9392712550607285</v>
      </c>
    </row>
    <row r="3954" spans="1:8">
      <c r="A3954" s="62">
        <v>3952</v>
      </c>
      <c r="B3954" s="179" t="s">
        <v>15531</v>
      </c>
      <c r="C3954" s="33" t="str">
        <f t="shared" si="122"/>
        <v>No</v>
      </c>
      <c r="D3954" s="30">
        <f t="shared" si="123"/>
        <v>4.9400000000000004</v>
      </c>
      <c r="E3954" s="160">
        <v>13600</v>
      </c>
      <c r="F3954" s="62" t="s">
        <v>11763</v>
      </c>
      <c r="G3954" s="3" t="s">
        <v>15429</v>
      </c>
      <c r="H3954" s="190">
        <v>2</v>
      </c>
    </row>
    <row r="3955" spans="1:8">
      <c r="A3955" s="62">
        <v>3953</v>
      </c>
      <c r="B3955" s="179" t="s">
        <v>15532</v>
      </c>
      <c r="C3955" s="33" t="str">
        <f t="shared" si="122"/>
        <v>Yes</v>
      </c>
      <c r="D3955" s="30">
        <f t="shared" si="123"/>
        <v>3.65</v>
      </c>
      <c r="E3955" s="160">
        <v>10049</v>
      </c>
      <c r="F3955" s="62" t="s">
        <v>11763</v>
      </c>
      <c r="G3955" s="3" t="s">
        <v>15429</v>
      </c>
      <c r="H3955" s="190">
        <v>1.4777327935222671</v>
      </c>
    </row>
    <row r="3956" spans="1:8">
      <c r="A3956" s="62">
        <v>3954</v>
      </c>
      <c r="B3956" s="179" t="s">
        <v>15533</v>
      </c>
      <c r="C3956" s="33" t="str">
        <f t="shared" si="122"/>
        <v>Yes</v>
      </c>
      <c r="D3956" s="30">
        <f t="shared" si="123"/>
        <v>3.09</v>
      </c>
      <c r="E3956" s="160">
        <v>8507</v>
      </c>
      <c r="F3956" s="62" t="s">
        <v>11763</v>
      </c>
      <c r="G3956" s="3" t="s">
        <v>15429</v>
      </c>
      <c r="H3956" s="190">
        <v>1.2510121457489878</v>
      </c>
    </row>
    <row r="3957" spans="1:8">
      <c r="A3957" s="62">
        <v>3955</v>
      </c>
      <c r="B3957" s="179" t="s">
        <v>14380</v>
      </c>
      <c r="C3957" s="33" t="str">
        <f t="shared" si="122"/>
        <v>Yes</v>
      </c>
      <c r="D3957" s="30">
        <f t="shared" si="123"/>
        <v>2.6399999999999997</v>
      </c>
      <c r="E3957" s="160">
        <v>7268</v>
      </c>
      <c r="F3957" s="62" t="s">
        <v>11781</v>
      </c>
      <c r="G3957" s="3" t="s">
        <v>15429</v>
      </c>
      <c r="H3957" s="190">
        <v>1.068825910931174</v>
      </c>
    </row>
    <row r="3958" spans="1:8">
      <c r="A3958" s="62">
        <v>3956</v>
      </c>
      <c r="B3958" s="179" t="s">
        <v>15534</v>
      </c>
      <c r="C3958" s="33" t="str">
        <f t="shared" si="122"/>
        <v>Yes</v>
      </c>
      <c r="D3958" s="30">
        <f t="shared" si="123"/>
        <v>4.26</v>
      </c>
      <c r="E3958" s="160">
        <v>11728</v>
      </c>
      <c r="F3958" s="62" t="s">
        <v>11763</v>
      </c>
      <c r="G3958" s="3" t="s">
        <v>15429</v>
      </c>
      <c r="H3958" s="190">
        <v>1.7246963562753035</v>
      </c>
    </row>
    <row r="3959" spans="1:8">
      <c r="A3959" s="62">
        <v>3957</v>
      </c>
      <c r="B3959" s="179" t="s">
        <v>15535</v>
      </c>
      <c r="C3959" s="33" t="str">
        <f t="shared" si="122"/>
        <v>Yes</v>
      </c>
      <c r="D3959" s="30">
        <f t="shared" si="123"/>
        <v>2.7800000000000002</v>
      </c>
      <c r="E3959" s="160">
        <v>7653</v>
      </c>
      <c r="F3959" s="62" t="s">
        <v>11763</v>
      </c>
      <c r="G3959" s="3" t="s">
        <v>15429</v>
      </c>
      <c r="H3959" s="190">
        <v>1.1255060728744939</v>
      </c>
    </row>
    <row r="3960" spans="1:8">
      <c r="A3960" s="62">
        <v>3958</v>
      </c>
      <c r="B3960" s="179" t="s">
        <v>15536</v>
      </c>
      <c r="C3960" s="33" t="str">
        <f t="shared" si="122"/>
        <v>Yes</v>
      </c>
      <c r="D3960" s="30">
        <f t="shared" si="123"/>
        <v>3.09</v>
      </c>
      <c r="E3960" s="160">
        <v>8507</v>
      </c>
      <c r="F3960" s="62" t="s">
        <v>11763</v>
      </c>
      <c r="G3960" s="3" t="s">
        <v>15429</v>
      </c>
      <c r="H3960" s="190">
        <v>1.2510121457489878</v>
      </c>
    </row>
    <row r="3961" spans="1:8">
      <c r="A3961" s="62">
        <v>3959</v>
      </c>
      <c r="B3961" s="179" t="s">
        <v>15537</v>
      </c>
      <c r="C3961" s="33" t="str">
        <f t="shared" si="122"/>
        <v>Yes</v>
      </c>
      <c r="D3961" s="30">
        <f t="shared" si="123"/>
        <v>3.2800000000000007</v>
      </c>
      <c r="E3961" s="160">
        <v>9030</v>
      </c>
      <c r="F3961" s="62" t="s">
        <v>11763</v>
      </c>
      <c r="G3961" s="3" t="s">
        <v>15429</v>
      </c>
      <c r="H3961" s="190">
        <v>1.3279352226720649</v>
      </c>
    </row>
    <row r="3962" spans="1:8">
      <c r="A3962" s="62">
        <v>3960</v>
      </c>
      <c r="B3962" s="211" t="s">
        <v>15538</v>
      </c>
      <c r="C3962" s="33" t="str">
        <f t="shared" si="122"/>
        <v>Yes</v>
      </c>
      <c r="D3962" s="30">
        <f t="shared" si="123"/>
        <v>2.5</v>
      </c>
      <c r="E3962" s="160">
        <v>6883</v>
      </c>
      <c r="F3962" s="62" t="s">
        <v>11826</v>
      </c>
      <c r="G3962" s="3" t="s">
        <v>15429</v>
      </c>
      <c r="H3962" s="212">
        <v>1.0121457489878543</v>
      </c>
    </row>
    <row r="3963" spans="1:8">
      <c r="A3963" s="62">
        <v>3961</v>
      </c>
      <c r="B3963" s="179" t="s">
        <v>14390</v>
      </c>
      <c r="C3963" s="33" t="str">
        <f t="shared" si="122"/>
        <v>No</v>
      </c>
      <c r="D3963" s="30">
        <f t="shared" si="123"/>
        <v>4.9400000000000004</v>
      </c>
      <c r="E3963" s="160">
        <v>13600</v>
      </c>
      <c r="F3963" s="62" t="s">
        <v>11763</v>
      </c>
      <c r="G3963" s="3" t="s">
        <v>15429</v>
      </c>
      <c r="H3963" s="190">
        <v>2</v>
      </c>
    </row>
    <row r="3964" spans="1:8">
      <c r="A3964" s="62">
        <v>3962</v>
      </c>
      <c r="B3964" s="179" t="s">
        <v>15539</v>
      </c>
      <c r="C3964" s="33" t="str">
        <f t="shared" si="122"/>
        <v>No</v>
      </c>
      <c r="D3964" s="30">
        <f t="shared" si="123"/>
        <v>4.9400000000000004</v>
      </c>
      <c r="E3964" s="160">
        <v>13600</v>
      </c>
      <c r="F3964" s="62" t="s">
        <v>11781</v>
      </c>
      <c r="G3964" s="3" t="s">
        <v>15429</v>
      </c>
      <c r="H3964" s="190">
        <v>2</v>
      </c>
    </row>
    <row r="3965" spans="1:8">
      <c r="A3965" s="62">
        <v>3963</v>
      </c>
      <c r="B3965" s="211" t="s">
        <v>15540</v>
      </c>
      <c r="C3965" s="33" t="str">
        <f t="shared" si="122"/>
        <v>Yes</v>
      </c>
      <c r="D3965" s="30">
        <f t="shared" si="123"/>
        <v>2.6399999999999997</v>
      </c>
      <c r="E3965" s="160">
        <v>7268</v>
      </c>
      <c r="F3965" s="62" t="s">
        <v>11826</v>
      </c>
      <c r="G3965" s="3" t="s">
        <v>15429</v>
      </c>
      <c r="H3965" s="212">
        <v>1.068825910931174</v>
      </c>
    </row>
    <row r="3966" spans="1:8">
      <c r="A3966" s="62">
        <v>3964</v>
      </c>
      <c r="B3966" s="179" t="s">
        <v>15541</v>
      </c>
      <c r="C3966" s="33" t="str">
        <f t="shared" si="122"/>
        <v>Yes</v>
      </c>
      <c r="D3966" s="30">
        <f t="shared" si="123"/>
        <v>0.95</v>
      </c>
      <c r="E3966" s="160">
        <v>2615</v>
      </c>
      <c r="F3966" s="62" t="s">
        <v>11763</v>
      </c>
      <c r="G3966" s="3" t="s">
        <v>15429</v>
      </c>
      <c r="H3966" s="190">
        <v>0.38461538461538458</v>
      </c>
    </row>
    <row r="3967" spans="1:8">
      <c r="A3967" s="62">
        <v>3965</v>
      </c>
      <c r="B3967" s="179" t="s">
        <v>15542</v>
      </c>
      <c r="C3967" s="33" t="str">
        <f t="shared" si="122"/>
        <v>Yes</v>
      </c>
      <c r="D3967" s="30">
        <f t="shared" si="123"/>
        <v>3.65</v>
      </c>
      <c r="E3967" s="160">
        <v>10049</v>
      </c>
      <c r="F3967" s="62" t="s">
        <v>11763</v>
      </c>
      <c r="G3967" s="3" t="s">
        <v>15429</v>
      </c>
      <c r="H3967" s="190">
        <v>1.4777327935222671</v>
      </c>
    </row>
    <row r="3968" spans="1:8">
      <c r="A3968" s="62">
        <v>3966</v>
      </c>
      <c r="B3968" s="179" t="s">
        <v>15543</v>
      </c>
      <c r="C3968" s="33" t="str">
        <f t="shared" si="122"/>
        <v>Yes</v>
      </c>
      <c r="D3968" s="30">
        <f t="shared" si="123"/>
        <v>4.6400000000000006</v>
      </c>
      <c r="E3968" s="160">
        <v>12774</v>
      </c>
      <c r="F3968" s="62" t="s">
        <v>11763</v>
      </c>
      <c r="G3968" s="3" t="s">
        <v>15429</v>
      </c>
      <c r="H3968" s="190">
        <v>1.8785425101214577</v>
      </c>
    </row>
    <row r="3969" spans="1:8">
      <c r="A3969" s="62">
        <v>3967</v>
      </c>
      <c r="B3969" s="211" t="s">
        <v>15544</v>
      </c>
      <c r="C3969" s="33" t="str">
        <f t="shared" si="122"/>
        <v>Yes</v>
      </c>
      <c r="D3969" s="30">
        <f t="shared" si="123"/>
        <v>4.66</v>
      </c>
      <c r="E3969" s="485">
        <v>12829</v>
      </c>
      <c r="F3969" s="62" t="s">
        <v>11763</v>
      </c>
      <c r="G3969" s="3" t="s">
        <v>15429</v>
      </c>
      <c r="H3969" s="183">
        <v>1.8866396761133601</v>
      </c>
    </row>
    <row r="3970" spans="1:8">
      <c r="A3970" s="62">
        <v>3968</v>
      </c>
      <c r="B3970" s="179" t="s">
        <v>15545</v>
      </c>
      <c r="C3970" s="33" t="str">
        <f t="shared" si="122"/>
        <v>Yes</v>
      </c>
      <c r="D3970" s="30">
        <f t="shared" si="123"/>
        <v>3.56</v>
      </c>
      <c r="E3970" s="160">
        <v>9801</v>
      </c>
      <c r="F3970" s="62" t="s">
        <v>11763</v>
      </c>
      <c r="G3970" s="3" t="s">
        <v>15429</v>
      </c>
      <c r="H3970" s="190">
        <v>1.4412955465587043</v>
      </c>
    </row>
    <row r="3971" spans="1:8">
      <c r="A3971" s="62">
        <v>3969</v>
      </c>
      <c r="B3971" s="179" t="s">
        <v>15546</v>
      </c>
      <c r="C3971" s="33" t="str">
        <f t="shared" ref="C3971:C4034" si="124">IF(H3971=2,"No","Yes")</f>
        <v>Yes</v>
      </c>
      <c r="D3971" s="30">
        <f t="shared" si="123"/>
        <v>4.25</v>
      </c>
      <c r="E3971" s="160">
        <v>11700</v>
      </c>
      <c r="F3971" s="62" t="s">
        <v>11763</v>
      </c>
      <c r="G3971" s="3" t="s">
        <v>15429</v>
      </c>
      <c r="H3971" s="190">
        <v>1.7206477732793521</v>
      </c>
    </row>
    <row r="3972" spans="1:8">
      <c r="A3972" s="62">
        <v>3970</v>
      </c>
      <c r="B3972" s="179" t="s">
        <v>15547</v>
      </c>
      <c r="C3972" s="33" t="str">
        <f t="shared" si="124"/>
        <v>Yes</v>
      </c>
      <c r="D3972" s="30">
        <f t="shared" ref="D3972:D4035" si="125">H3972*2.47</f>
        <v>3.61</v>
      </c>
      <c r="E3972" s="160">
        <v>9938</v>
      </c>
      <c r="F3972" s="62" t="s">
        <v>11763</v>
      </c>
      <c r="G3972" s="3" t="s">
        <v>15429</v>
      </c>
      <c r="H3972" s="190">
        <v>1.4615384615384615</v>
      </c>
    </row>
    <row r="3973" spans="1:8">
      <c r="A3973" s="62">
        <v>3971</v>
      </c>
      <c r="B3973" s="179" t="s">
        <v>15548</v>
      </c>
      <c r="C3973" s="33" t="str">
        <f t="shared" si="124"/>
        <v>No</v>
      </c>
      <c r="D3973" s="30">
        <f t="shared" si="125"/>
        <v>4.9400000000000004</v>
      </c>
      <c r="E3973" s="160">
        <v>10654</v>
      </c>
      <c r="F3973" s="62" t="s">
        <v>11763</v>
      </c>
      <c r="G3973" s="3" t="s">
        <v>15429</v>
      </c>
      <c r="H3973" s="190">
        <v>2</v>
      </c>
    </row>
    <row r="3974" spans="1:8">
      <c r="A3974" s="62">
        <v>3972</v>
      </c>
      <c r="B3974" s="179" t="s">
        <v>15549</v>
      </c>
      <c r="C3974" s="33" t="str">
        <f t="shared" si="124"/>
        <v>Yes</v>
      </c>
      <c r="D3974" s="30">
        <f t="shared" si="125"/>
        <v>2.5100000000000002</v>
      </c>
      <c r="E3974" s="160">
        <v>6910</v>
      </c>
      <c r="F3974" s="62" t="s">
        <v>11781</v>
      </c>
      <c r="G3974" s="3" t="s">
        <v>15429</v>
      </c>
      <c r="H3974" s="190">
        <v>1.0161943319838056</v>
      </c>
    </row>
    <row r="3975" spans="1:8">
      <c r="A3975" s="62">
        <v>3973</v>
      </c>
      <c r="B3975" s="179" t="s">
        <v>15550</v>
      </c>
      <c r="C3975" s="33" t="str">
        <f t="shared" si="124"/>
        <v>Yes</v>
      </c>
      <c r="D3975" s="30">
        <f t="shared" si="125"/>
        <v>2.8200000000000007</v>
      </c>
      <c r="E3975" s="160">
        <v>7764</v>
      </c>
      <c r="F3975" s="62" t="s">
        <v>11763</v>
      </c>
      <c r="G3975" s="3" t="s">
        <v>15429</v>
      </c>
      <c r="H3975" s="190">
        <v>1.1417004048582997</v>
      </c>
    </row>
    <row r="3976" spans="1:8">
      <c r="A3976" s="62">
        <v>3974</v>
      </c>
      <c r="B3976" s="179" t="s">
        <v>15551</v>
      </c>
      <c r="C3976" s="33" t="str">
        <f t="shared" si="124"/>
        <v>Yes</v>
      </c>
      <c r="D3976" s="30">
        <f t="shared" si="125"/>
        <v>3</v>
      </c>
      <c r="E3976" s="160">
        <v>8259</v>
      </c>
      <c r="F3976" s="62" t="s">
        <v>11763</v>
      </c>
      <c r="G3976" s="3" t="s">
        <v>15429</v>
      </c>
      <c r="H3976" s="190">
        <v>1.214574898785425</v>
      </c>
    </row>
    <row r="3977" spans="1:8">
      <c r="A3977" s="62">
        <v>3975</v>
      </c>
      <c r="B3977" s="179" t="s">
        <v>15163</v>
      </c>
      <c r="C3977" s="33" t="str">
        <f t="shared" si="124"/>
        <v>No</v>
      </c>
      <c r="D3977" s="30">
        <f t="shared" si="125"/>
        <v>4.9400000000000004</v>
      </c>
      <c r="E3977" s="160">
        <v>13600</v>
      </c>
      <c r="F3977" s="62" t="s">
        <v>11763</v>
      </c>
      <c r="G3977" s="3" t="s">
        <v>15429</v>
      </c>
      <c r="H3977" s="190">
        <v>2</v>
      </c>
    </row>
    <row r="3978" spans="1:8">
      <c r="A3978" s="62">
        <v>3976</v>
      </c>
      <c r="B3978" s="211" t="s">
        <v>15552</v>
      </c>
      <c r="C3978" s="33" t="str">
        <f t="shared" si="124"/>
        <v>Yes</v>
      </c>
      <c r="D3978" s="30">
        <f t="shared" si="125"/>
        <v>3.2800000000000007</v>
      </c>
      <c r="E3978" s="160">
        <v>9030</v>
      </c>
      <c r="F3978" s="62" t="s">
        <v>11826</v>
      </c>
      <c r="G3978" s="3" t="s">
        <v>15429</v>
      </c>
      <c r="H3978" s="212">
        <v>1.3279352226720649</v>
      </c>
    </row>
    <row r="3979" spans="1:8">
      <c r="A3979" s="62">
        <v>3977</v>
      </c>
      <c r="B3979" s="179" t="s">
        <v>15553</v>
      </c>
      <c r="C3979" s="33" t="str">
        <f t="shared" si="124"/>
        <v>Yes</v>
      </c>
      <c r="D3979" s="30">
        <f t="shared" si="125"/>
        <v>2.54</v>
      </c>
      <c r="E3979" s="160">
        <v>6993</v>
      </c>
      <c r="F3979" s="62" t="s">
        <v>11781</v>
      </c>
      <c r="G3979" s="3" t="s">
        <v>15429</v>
      </c>
      <c r="H3979" s="190">
        <v>1.0283400809716599</v>
      </c>
    </row>
    <row r="3980" spans="1:8">
      <c r="A3980" s="62">
        <v>3978</v>
      </c>
      <c r="B3980" s="179" t="s">
        <v>14791</v>
      </c>
      <c r="C3980" s="33" t="str">
        <f t="shared" si="124"/>
        <v>Yes</v>
      </c>
      <c r="D3980" s="30">
        <f t="shared" si="125"/>
        <v>2.4</v>
      </c>
      <c r="E3980" s="160">
        <v>6607</v>
      </c>
      <c r="F3980" s="62" t="s">
        <v>11781</v>
      </c>
      <c r="G3980" s="3" t="s">
        <v>15429</v>
      </c>
      <c r="H3980" s="190">
        <v>0.97165991902833992</v>
      </c>
    </row>
    <row r="3981" spans="1:8">
      <c r="A3981" s="62">
        <v>3979</v>
      </c>
      <c r="B3981" s="179" t="s">
        <v>15554</v>
      </c>
      <c r="C3981" s="33" t="str">
        <f t="shared" si="124"/>
        <v>Yes</v>
      </c>
      <c r="D3981" s="30">
        <f t="shared" si="125"/>
        <v>1.9</v>
      </c>
      <c r="E3981" s="160">
        <v>5231</v>
      </c>
      <c r="F3981" s="62" t="s">
        <v>11763</v>
      </c>
      <c r="G3981" s="3" t="s">
        <v>15429</v>
      </c>
      <c r="H3981" s="190">
        <v>0.76923076923076916</v>
      </c>
    </row>
    <row r="3982" spans="1:8">
      <c r="A3982" s="62">
        <v>3980</v>
      </c>
      <c r="B3982" s="179" t="s">
        <v>15555</v>
      </c>
      <c r="C3982" s="33" t="str">
        <f t="shared" si="124"/>
        <v>Yes</v>
      </c>
      <c r="D3982" s="30">
        <f t="shared" si="125"/>
        <v>4.8600000000000003</v>
      </c>
      <c r="E3982" s="160">
        <v>13380</v>
      </c>
      <c r="F3982" s="62" t="s">
        <v>11763</v>
      </c>
      <c r="G3982" s="3" t="s">
        <v>15429</v>
      </c>
      <c r="H3982" s="190">
        <v>1.9676113360323886</v>
      </c>
    </row>
    <row r="3983" spans="1:8">
      <c r="A3983" s="62">
        <v>3981</v>
      </c>
      <c r="B3983" s="179" t="s">
        <v>15556</v>
      </c>
      <c r="C3983" s="33" t="str">
        <f t="shared" si="124"/>
        <v>Yes</v>
      </c>
      <c r="D3983" s="30">
        <f t="shared" si="125"/>
        <v>2.86</v>
      </c>
      <c r="E3983" s="160">
        <v>7874</v>
      </c>
      <c r="F3983" s="62" t="s">
        <v>11763</v>
      </c>
      <c r="G3983" s="3" t="s">
        <v>15429</v>
      </c>
      <c r="H3983" s="190">
        <v>1.1578947368421051</v>
      </c>
    </row>
    <row r="3984" spans="1:8">
      <c r="A3984" s="62">
        <v>3982</v>
      </c>
      <c r="B3984" s="179" t="s">
        <v>15557</v>
      </c>
      <c r="C3984" s="33" t="str">
        <f t="shared" si="124"/>
        <v>Yes</v>
      </c>
      <c r="D3984" s="30">
        <f t="shared" si="125"/>
        <v>2.4</v>
      </c>
      <c r="E3984" s="160">
        <v>6607</v>
      </c>
      <c r="F3984" s="62" t="s">
        <v>11781</v>
      </c>
      <c r="G3984" s="3" t="s">
        <v>15429</v>
      </c>
      <c r="H3984" s="190">
        <v>0.97165991902833992</v>
      </c>
    </row>
    <row r="3985" spans="1:8">
      <c r="A3985" s="62">
        <v>3983</v>
      </c>
      <c r="B3985" s="179" t="s">
        <v>15558</v>
      </c>
      <c r="C3985" s="33" t="str">
        <f t="shared" si="124"/>
        <v>Yes</v>
      </c>
      <c r="D3985" s="30">
        <f t="shared" si="125"/>
        <v>1.2</v>
      </c>
      <c r="E3985" s="160">
        <v>3304</v>
      </c>
      <c r="F3985" s="62" t="s">
        <v>11781</v>
      </c>
      <c r="G3985" s="3" t="s">
        <v>15429</v>
      </c>
      <c r="H3985" s="190">
        <v>0.48582995951416996</v>
      </c>
    </row>
    <row r="3986" spans="1:8">
      <c r="A3986" s="62">
        <v>3984</v>
      </c>
      <c r="B3986" s="179" t="s">
        <v>15559</v>
      </c>
      <c r="C3986" s="33" t="str">
        <f t="shared" si="124"/>
        <v>Yes</v>
      </c>
      <c r="D3986" s="30">
        <f t="shared" si="125"/>
        <v>3.3000000000000003</v>
      </c>
      <c r="E3986" s="160">
        <v>9085</v>
      </c>
      <c r="F3986" s="62" t="s">
        <v>11781</v>
      </c>
      <c r="G3986" s="3" t="s">
        <v>15429</v>
      </c>
      <c r="H3986" s="190">
        <v>1.3360323886639676</v>
      </c>
    </row>
    <row r="3987" spans="1:8">
      <c r="A3987" s="62">
        <v>3985</v>
      </c>
      <c r="B3987" s="179" t="s">
        <v>15560</v>
      </c>
      <c r="C3987" s="33" t="str">
        <f t="shared" si="124"/>
        <v>Yes</v>
      </c>
      <c r="D3987" s="30">
        <f t="shared" si="125"/>
        <v>2.2999999999999998</v>
      </c>
      <c r="E3987" s="160">
        <v>6332</v>
      </c>
      <c r="F3987" s="62" t="s">
        <v>11781</v>
      </c>
      <c r="G3987" s="3" t="s">
        <v>15429</v>
      </c>
      <c r="H3987" s="190">
        <v>0.93117408906882582</v>
      </c>
    </row>
    <row r="3988" spans="1:8">
      <c r="A3988" s="62">
        <v>3986</v>
      </c>
      <c r="B3988" s="179" t="s">
        <v>15561</v>
      </c>
      <c r="C3988" s="33" t="str">
        <f t="shared" si="124"/>
        <v>Yes</v>
      </c>
      <c r="D3988" s="30">
        <f t="shared" si="125"/>
        <v>2.6399999999999997</v>
      </c>
      <c r="E3988" s="160">
        <v>7268</v>
      </c>
      <c r="F3988" s="62" t="s">
        <v>11781</v>
      </c>
      <c r="G3988" s="3" t="s">
        <v>15429</v>
      </c>
      <c r="H3988" s="190">
        <v>1.068825910931174</v>
      </c>
    </row>
    <row r="3989" spans="1:8">
      <c r="A3989" s="62">
        <v>3987</v>
      </c>
      <c r="B3989" s="179" t="s">
        <v>15562</v>
      </c>
      <c r="C3989" s="33" t="str">
        <f t="shared" si="124"/>
        <v>Yes</v>
      </c>
      <c r="D3989" s="30">
        <f t="shared" si="125"/>
        <v>2.63</v>
      </c>
      <c r="E3989" s="160">
        <v>7240</v>
      </c>
      <c r="F3989" s="62" t="s">
        <v>11763</v>
      </c>
      <c r="G3989" s="3" t="s">
        <v>15429</v>
      </c>
      <c r="H3989" s="190">
        <v>1.0647773279352226</v>
      </c>
    </row>
    <row r="3990" spans="1:8">
      <c r="A3990" s="62">
        <v>3988</v>
      </c>
      <c r="B3990" s="179" t="s">
        <v>15563</v>
      </c>
      <c r="C3990" s="33" t="str">
        <f t="shared" si="124"/>
        <v>No</v>
      </c>
      <c r="D3990" s="30">
        <f t="shared" si="125"/>
        <v>4.9400000000000004</v>
      </c>
      <c r="E3990" s="160">
        <v>13600</v>
      </c>
      <c r="F3990" s="62" t="s">
        <v>11763</v>
      </c>
      <c r="G3990" s="3" t="s">
        <v>15429</v>
      </c>
      <c r="H3990" s="190">
        <v>2</v>
      </c>
    </row>
    <row r="3991" spans="1:8">
      <c r="A3991" s="62">
        <v>3989</v>
      </c>
      <c r="B3991" s="179" t="s">
        <v>15564</v>
      </c>
      <c r="C3991" s="33" t="str">
        <f t="shared" si="124"/>
        <v>Yes</v>
      </c>
      <c r="D3991" s="30">
        <f t="shared" si="125"/>
        <v>2.5</v>
      </c>
      <c r="E3991" s="160">
        <v>6883</v>
      </c>
      <c r="F3991" s="62" t="s">
        <v>11763</v>
      </c>
      <c r="G3991" s="3" t="s">
        <v>15429</v>
      </c>
      <c r="H3991" s="190">
        <v>1.0121457489878543</v>
      </c>
    </row>
    <row r="3992" spans="1:8">
      <c r="A3992" s="62">
        <v>3990</v>
      </c>
      <c r="B3992" s="179" t="s">
        <v>15565</v>
      </c>
      <c r="C3992" s="33" t="str">
        <f t="shared" si="124"/>
        <v>Yes</v>
      </c>
      <c r="D3992" s="30">
        <f t="shared" si="125"/>
        <v>2.5</v>
      </c>
      <c r="E3992" s="160">
        <v>6883</v>
      </c>
      <c r="F3992" s="62" t="s">
        <v>11763</v>
      </c>
      <c r="G3992" s="3" t="s">
        <v>15429</v>
      </c>
      <c r="H3992" s="190">
        <v>1.0121457489878543</v>
      </c>
    </row>
    <row r="3993" spans="1:8">
      <c r="A3993" s="62">
        <v>3991</v>
      </c>
      <c r="B3993" s="179" t="s">
        <v>15566</v>
      </c>
      <c r="C3993" s="33" t="str">
        <f t="shared" si="124"/>
        <v>Yes</v>
      </c>
      <c r="D3993" s="30">
        <f t="shared" si="125"/>
        <v>3.14</v>
      </c>
      <c r="E3993" s="160">
        <v>8645</v>
      </c>
      <c r="F3993" s="62" t="s">
        <v>11763</v>
      </c>
      <c r="G3993" s="3" t="s">
        <v>15429</v>
      </c>
      <c r="H3993" s="190">
        <v>1.2712550607287449</v>
      </c>
    </row>
    <row r="3994" spans="1:8">
      <c r="A3994" s="62">
        <v>3992</v>
      </c>
      <c r="B3994" s="179" t="s">
        <v>15567</v>
      </c>
      <c r="C3994" s="33" t="str">
        <f t="shared" si="124"/>
        <v>No</v>
      </c>
      <c r="D3994" s="30">
        <f t="shared" si="125"/>
        <v>4.9400000000000004</v>
      </c>
      <c r="E3994" s="160">
        <v>13600</v>
      </c>
      <c r="F3994" s="62" t="s">
        <v>11763</v>
      </c>
      <c r="G3994" s="3" t="s">
        <v>15429</v>
      </c>
      <c r="H3994" s="190">
        <v>2</v>
      </c>
    </row>
    <row r="3995" spans="1:8">
      <c r="A3995" s="62">
        <v>3993</v>
      </c>
      <c r="B3995" s="179" t="s">
        <v>15568</v>
      </c>
      <c r="C3995" s="33" t="str">
        <f t="shared" si="124"/>
        <v>Yes</v>
      </c>
      <c r="D3995" s="30">
        <f t="shared" si="125"/>
        <v>0.73</v>
      </c>
      <c r="E3995" s="160">
        <v>2010</v>
      </c>
      <c r="F3995" s="62" t="s">
        <v>11763</v>
      </c>
      <c r="G3995" s="3" t="s">
        <v>15429</v>
      </c>
      <c r="H3995" s="190">
        <v>0.2955465587044534</v>
      </c>
    </row>
    <row r="3996" spans="1:8">
      <c r="A3996" s="62">
        <v>3994</v>
      </c>
      <c r="B3996" s="179" t="s">
        <v>15569</v>
      </c>
      <c r="C3996" s="33" t="str">
        <f t="shared" si="124"/>
        <v>No</v>
      </c>
      <c r="D3996" s="30">
        <f t="shared" si="125"/>
        <v>4.9400000000000004</v>
      </c>
      <c r="E3996" s="160">
        <v>13600</v>
      </c>
      <c r="F3996" s="62" t="s">
        <v>11763</v>
      </c>
      <c r="G3996" s="3" t="s">
        <v>15429</v>
      </c>
      <c r="H3996" s="190">
        <v>2</v>
      </c>
    </row>
    <row r="3997" spans="1:8">
      <c r="A3997" s="62">
        <v>3995</v>
      </c>
      <c r="B3997" s="179" t="s">
        <v>15570</v>
      </c>
      <c r="C3997" s="33" t="str">
        <f t="shared" si="124"/>
        <v>Yes</v>
      </c>
      <c r="D3997" s="30">
        <f t="shared" si="125"/>
        <v>4.3</v>
      </c>
      <c r="E3997" s="160">
        <v>11838</v>
      </c>
      <c r="F3997" s="62" t="s">
        <v>11763</v>
      </c>
      <c r="G3997" s="3" t="s">
        <v>15429</v>
      </c>
      <c r="H3997" s="190">
        <v>1.7408906882591091</v>
      </c>
    </row>
    <row r="3998" spans="1:8">
      <c r="A3998" s="62">
        <v>3996</v>
      </c>
      <c r="B3998" s="211" t="s">
        <v>12864</v>
      </c>
      <c r="C3998" s="33" t="str">
        <f t="shared" si="124"/>
        <v>No</v>
      </c>
      <c r="D3998" s="30">
        <f t="shared" si="125"/>
        <v>4.9400000000000004</v>
      </c>
      <c r="E3998" s="160">
        <v>13600</v>
      </c>
      <c r="F3998" s="62" t="s">
        <v>11826</v>
      </c>
      <c r="G3998" s="3" t="s">
        <v>15429</v>
      </c>
      <c r="H3998" s="212">
        <v>2</v>
      </c>
    </row>
    <row r="3999" spans="1:8">
      <c r="A3999" s="62">
        <v>3997</v>
      </c>
      <c r="B3999" s="179" t="s">
        <v>15571</v>
      </c>
      <c r="C3999" s="33" t="str">
        <f t="shared" si="124"/>
        <v>Yes</v>
      </c>
      <c r="D3999" s="30">
        <f t="shared" si="125"/>
        <v>4.8600000000000003</v>
      </c>
      <c r="E3999" s="160">
        <v>13380</v>
      </c>
      <c r="F3999" s="62" t="s">
        <v>11763</v>
      </c>
      <c r="G3999" s="3" t="s">
        <v>15429</v>
      </c>
      <c r="H3999" s="190">
        <v>1.9676113360323886</v>
      </c>
    </row>
    <row r="4000" spans="1:8">
      <c r="A4000" s="62">
        <v>3998</v>
      </c>
      <c r="B4000" s="179" t="s">
        <v>15572</v>
      </c>
      <c r="C4000" s="33" t="str">
        <f t="shared" si="124"/>
        <v>Yes</v>
      </c>
      <c r="D4000" s="30">
        <f t="shared" si="125"/>
        <v>1.8399999999999999</v>
      </c>
      <c r="E4000" s="160">
        <v>5066</v>
      </c>
      <c r="F4000" s="62" t="s">
        <v>11763</v>
      </c>
      <c r="G4000" s="3" t="s">
        <v>15429</v>
      </c>
      <c r="H4000" s="190">
        <v>0.74493927125506065</v>
      </c>
    </row>
    <row r="4001" spans="1:8">
      <c r="A4001" s="62">
        <v>3999</v>
      </c>
      <c r="B4001" s="179" t="s">
        <v>15573</v>
      </c>
      <c r="C4001" s="33" t="str">
        <f t="shared" si="124"/>
        <v>Yes</v>
      </c>
      <c r="D4001" s="30">
        <f t="shared" si="125"/>
        <v>0.35</v>
      </c>
      <c r="E4001" s="160">
        <v>1000</v>
      </c>
      <c r="F4001" s="62" t="s">
        <v>11763</v>
      </c>
      <c r="G4001" s="3" t="s">
        <v>15429</v>
      </c>
      <c r="H4001" s="190">
        <v>0.14170040485829957</v>
      </c>
    </row>
    <row r="4002" spans="1:8">
      <c r="A4002" s="62">
        <v>4000</v>
      </c>
      <c r="B4002" s="179" t="s">
        <v>12872</v>
      </c>
      <c r="C4002" s="33" t="str">
        <f t="shared" si="124"/>
        <v>Yes</v>
      </c>
      <c r="D4002" s="30">
        <f t="shared" si="125"/>
        <v>3.58</v>
      </c>
      <c r="E4002" s="160">
        <v>9856</v>
      </c>
      <c r="F4002" s="62" t="s">
        <v>11763</v>
      </c>
      <c r="G4002" s="3" t="s">
        <v>15429</v>
      </c>
      <c r="H4002" s="190">
        <v>1.4493927125506072</v>
      </c>
    </row>
    <row r="4003" spans="1:8">
      <c r="A4003" s="62">
        <v>4001</v>
      </c>
      <c r="B4003" s="211" t="s">
        <v>15574</v>
      </c>
      <c r="C4003" s="33" t="str">
        <f t="shared" si="124"/>
        <v>Yes</v>
      </c>
      <c r="D4003" s="30">
        <f t="shared" si="125"/>
        <v>2.8200000000000007</v>
      </c>
      <c r="E4003" s="160">
        <v>7764</v>
      </c>
      <c r="F4003" s="62" t="s">
        <v>11826</v>
      </c>
      <c r="G4003" s="3" t="s">
        <v>15429</v>
      </c>
      <c r="H4003" s="212">
        <v>1.1417004048582997</v>
      </c>
    </row>
    <row r="4004" spans="1:8">
      <c r="A4004" s="62">
        <v>4002</v>
      </c>
      <c r="B4004" s="179" t="s">
        <v>15575</v>
      </c>
      <c r="C4004" s="33" t="str">
        <f t="shared" si="124"/>
        <v>No</v>
      </c>
      <c r="D4004" s="30">
        <f t="shared" si="125"/>
        <v>4.9400000000000004</v>
      </c>
      <c r="E4004" s="160">
        <v>13600</v>
      </c>
      <c r="F4004" s="62" t="s">
        <v>11763</v>
      </c>
      <c r="G4004" s="3" t="s">
        <v>15429</v>
      </c>
      <c r="H4004" s="190">
        <v>2</v>
      </c>
    </row>
    <row r="4005" spans="1:8">
      <c r="A4005" s="62">
        <v>4003</v>
      </c>
      <c r="B4005" s="179" t="s">
        <v>15576</v>
      </c>
      <c r="C4005" s="33" t="str">
        <f t="shared" si="124"/>
        <v>Yes</v>
      </c>
      <c r="D4005" s="30">
        <f t="shared" si="125"/>
        <v>1.7</v>
      </c>
      <c r="E4005" s="160">
        <v>4680</v>
      </c>
      <c r="F4005" s="62" t="s">
        <v>11781</v>
      </c>
      <c r="G4005" s="3" t="s">
        <v>15429</v>
      </c>
      <c r="H4005" s="190">
        <v>0.68825910931174084</v>
      </c>
    </row>
    <row r="4006" spans="1:8">
      <c r="A4006" s="62">
        <v>4004</v>
      </c>
      <c r="B4006" s="179" t="s">
        <v>15577</v>
      </c>
      <c r="C4006" s="33" t="str">
        <f t="shared" si="124"/>
        <v>Yes</v>
      </c>
      <c r="D4006" s="30">
        <f t="shared" si="125"/>
        <v>2.5</v>
      </c>
      <c r="E4006" s="160">
        <v>6883</v>
      </c>
      <c r="F4006" s="62" t="s">
        <v>11763</v>
      </c>
      <c r="G4006" s="3" t="s">
        <v>15429</v>
      </c>
      <c r="H4006" s="190">
        <v>1.0121457489878543</v>
      </c>
    </row>
    <row r="4007" spans="1:8">
      <c r="A4007" s="62">
        <v>4005</v>
      </c>
      <c r="B4007" s="179" t="s">
        <v>15578</v>
      </c>
      <c r="C4007" s="33" t="str">
        <f t="shared" si="124"/>
        <v>Yes</v>
      </c>
      <c r="D4007" s="30">
        <f t="shared" si="125"/>
        <v>2.97</v>
      </c>
      <c r="E4007" s="160">
        <v>8177</v>
      </c>
      <c r="F4007" s="62" t="s">
        <v>11763</v>
      </c>
      <c r="G4007" s="3" t="s">
        <v>15429</v>
      </c>
      <c r="H4007" s="190">
        <v>1.2024291497975708</v>
      </c>
    </row>
    <row r="4008" spans="1:8">
      <c r="A4008" s="62">
        <v>4006</v>
      </c>
      <c r="B4008" s="179" t="s">
        <v>15192</v>
      </c>
      <c r="C4008" s="33" t="str">
        <f t="shared" si="124"/>
        <v>Yes</v>
      </c>
      <c r="D4008" s="30">
        <f t="shared" si="125"/>
        <v>2.97</v>
      </c>
      <c r="E4008" s="160">
        <v>8177</v>
      </c>
      <c r="F4008" s="62" t="s">
        <v>11763</v>
      </c>
      <c r="G4008" s="3" t="s">
        <v>15429</v>
      </c>
      <c r="H4008" s="190">
        <v>1.2024291497975708</v>
      </c>
    </row>
    <row r="4009" spans="1:8">
      <c r="A4009" s="62">
        <v>4007</v>
      </c>
      <c r="B4009" s="211" t="s">
        <v>15579</v>
      </c>
      <c r="C4009" s="33" t="str">
        <f t="shared" si="124"/>
        <v>Yes</v>
      </c>
      <c r="D4009" s="30">
        <f t="shared" si="125"/>
        <v>3.65</v>
      </c>
      <c r="E4009" s="160">
        <v>10049</v>
      </c>
      <c r="F4009" s="62" t="s">
        <v>11772</v>
      </c>
      <c r="G4009" s="3" t="s">
        <v>15429</v>
      </c>
      <c r="H4009" s="212">
        <v>1.4777327935222671</v>
      </c>
    </row>
    <row r="4010" spans="1:8">
      <c r="A4010" s="62">
        <v>4008</v>
      </c>
      <c r="B4010" s="179" t="s">
        <v>15580</v>
      </c>
      <c r="C4010" s="33" t="str">
        <f t="shared" si="124"/>
        <v>Yes</v>
      </c>
      <c r="D4010" s="30">
        <f t="shared" si="125"/>
        <v>2.14</v>
      </c>
      <c r="E4010" s="160">
        <v>5891</v>
      </c>
      <c r="F4010" s="62" t="s">
        <v>11781</v>
      </c>
      <c r="G4010" s="3" t="s">
        <v>15429</v>
      </c>
      <c r="H4010" s="190">
        <v>0.8663967611336032</v>
      </c>
    </row>
    <row r="4011" spans="1:8">
      <c r="A4011" s="62">
        <v>4009</v>
      </c>
      <c r="B4011" s="179" t="s">
        <v>15581</v>
      </c>
      <c r="C4011" s="33" t="str">
        <f t="shared" si="124"/>
        <v>Yes</v>
      </c>
      <c r="D4011" s="30">
        <f t="shared" si="125"/>
        <v>3.09</v>
      </c>
      <c r="E4011" s="160">
        <v>8507</v>
      </c>
      <c r="F4011" s="62" t="s">
        <v>11763</v>
      </c>
      <c r="G4011" s="3" t="s">
        <v>15429</v>
      </c>
      <c r="H4011" s="190">
        <v>1.2510121457489878</v>
      </c>
    </row>
    <row r="4012" spans="1:8">
      <c r="A4012" s="62">
        <v>4010</v>
      </c>
      <c r="B4012" s="179" t="s">
        <v>15205</v>
      </c>
      <c r="C4012" s="33" t="str">
        <f t="shared" si="124"/>
        <v>Yes</v>
      </c>
      <c r="D4012" s="30">
        <f t="shared" si="125"/>
        <v>1.04</v>
      </c>
      <c r="E4012" s="160">
        <v>2863</v>
      </c>
      <c r="F4012" s="62" t="s">
        <v>11763</v>
      </c>
      <c r="G4012" s="3" t="s">
        <v>15429</v>
      </c>
      <c r="H4012" s="190">
        <v>0.42105263157894735</v>
      </c>
    </row>
    <row r="4013" spans="1:8">
      <c r="A4013" s="62">
        <v>4011</v>
      </c>
      <c r="B4013" s="179" t="s">
        <v>15582</v>
      </c>
      <c r="C4013" s="33" t="str">
        <f t="shared" si="124"/>
        <v>Yes</v>
      </c>
      <c r="D4013" s="30">
        <f t="shared" si="125"/>
        <v>0.32</v>
      </c>
      <c r="E4013" s="160">
        <v>1000</v>
      </c>
      <c r="F4013" s="62" t="s">
        <v>11763</v>
      </c>
      <c r="G4013" s="3" t="s">
        <v>15429</v>
      </c>
      <c r="H4013" s="190">
        <v>0.12955465587044535</v>
      </c>
    </row>
    <row r="4014" spans="1:8">
      <c r="A4014" s="62">
        <v>4012</v>
      </c>
      <c r="B4014" s="179" t="s">
        <v>15583</v>
      </c>
      <c r="C4014" s="33" t="str">
        <f t="shared" si="124"/>
        <v>No</v>
      </c>
      <c r="D4014" s="30">
        <f t="shared" si="125"/>
        <v>4.9400000000000004</v>
      </c>
      <c r="E4014" s="160">
        <v>13600</v>
      </c>
      <c r="F4014" s="62" t="s">
        <v>11763</v>
      </c>
      <c r="G4014" s="3" t="s">
        <v>15429</v>
      </c>
      <c r="H4014" s="190">
        <v>2</v>
      </c>
    </row>
    <row r="4015" spans="1:8">
      <c r="A4015" s="62">
        <v>4013</v>
      </c>
      <c r="B4015" s="179" t="s">
        <v>15584</v>
      </c>
      <c r="C4015" s="33" t="str">
        <f t="shared" si="124"/>
        <v>Yes</v>
      </c>
      <c r="D4015" s="30">
        <f t="shared" si="125"/>
        <v>4.8600000000000003</v>
      </c>
      <c r="E4015" s="160">
        <v>13380</v>
      </c>
      <c r="F4015" s="62" t="s">
        <v>11763</v>
      </c>
      <c r="G4015" s="3" t="s">
        <v>15429</v>
      </c>
      <c r="H4015" s="190">
        <v>1.9676113360323886</v>
      </c>
    </row>
    <row r="4016" spans="1:8">
      <c r="A4016" s="62">
        <v>4014</v>
      </c>
      <c r="B4016" s="179" t="s">
        <v>15585</v>
      </c>
      <c r="C4016" s="33" t="str">
        <f t="shared" si="124"/>
        <v>Yes</v>
      </c>
      <c r="D4016" s="30">
        <f t="shared" si="125"/>
        <v>4.5999999999999996</v>
      </c>
      <c r="E4016" s="160">
        <v>12664</v>
      </c>
      <c r="F4016" s="62" t="s">
        <v>11781</v>
      </c>
      <c r="G4016" s="3" t="s">
        <v>15429</v>
      </c>
      <c r="H4016" s="190">
        <v>1.8623481781376516</v>
      </c>
    </row>
    <row r="4017" spans="1:8">
      <c r="A4017" s="62">
        <v>4015</v>
      </c>
      <c r="B4017" s="179" t="s">
        <v>15586</v>
      </c>
      <c r="C4017" s="33" t="str">
        <f t="shared" si="124"/>
        <v>Yes</v>
      </c>
      <c r="D4017" s="30">
        <f t="shared" si="125"/>
        <v>2.63</v>
      </c>
      <c r="E4017" s="160">
        <v>7240</v>
      </c>
      <c r="F4017" s="62" t="s">
        <v>11763</v>
      </c>
      <c r="G4017" s="3" t="s">
        <v>15429</v>
      </c>
      <c r="H4017" s="190">
        <v>1.0647773279352226</v>
      </c>
    </row>
    <row r="4018" spans="1:8">
      <c r="A4018" s="62">
        <v>4016</v>
      </c>
      <c r="B4018" s="179" t="s">
        <v>15587</v>
      </c>
      <c r="C4018" s="33" t="str">
        <f t="shared" si="124"/>
        <v>Yes</v>
      </c>
      <c r="D4018" s="30">
        <f t="shared" si="125"/>
        <v>3.65</v>
      </c>
      <c r="E4018" s="160">
        <v>10049</v>
      </c>
      <c r="F4018" s="62" t="s">
        <v>11763</v>
      </c>
      <c r="G4018" s="3" t="s">
        <v>15429</v>
      </c>
      <c r="H4018" s="190">
        <v>1.4777327935222671</v>
      </c>
    </row>
    <row r="4019" spans="1:8">
      <c r="A4019" s="62">
        <v>4017</v>
      </c>
      <c r="B4019" s="211" t="s">
        <v>15588</v>
      </c>
      <c r="C4019" s="33" t="str">
        <f t="shared" si="124"/>
        <v>Yes</v>
      </c>
      <c r="D4019" s="30">
        <f t="shared" si="125"/>
        <v>4.5199999999999996</v>
      </c>
      <c r="E4019" s="160">
        <v>12444</v>
      </c>
      <c r="F4019" s="62" t="s">
        <v>11826</v>
      </c>
      <c r="G4019" s="3" t="s">
        <v>15429</v>
      </c>
      <c r="H4019" s="212">
        <v>1.8299595141700402</v>
      </c>
    </row>
    <row r="4020" spans="1:8">
      <c r="A4020" s="62">
        <v>4018</v>
      </c>
      <c r="B4020" s="179" t="s">
        <v>12892</v>
      </c>
      <c r="C4020" s="33" t="str">
        <f t="shared" si="124"/>
        <v>Yes</v>
      </c>
      <c r="D4020" s="30">
        <f t="shared" si="125"/>
        <v>2.2199999999999998</v>
      </c>
      <c r="E4020" s="160">
        <v>6112</v>
      </c>
      <c r="F4020" s="62" t="s">
        <v>11763</v>
      </c>
      <c r="G4020" s="3" t="s">
        <v>15429</v>
      </c>
      <c r="H4020" s="190">
        <v>0.8987854251012144</v>
      </c>
    </row>
    <row r="4021" spans="1:8">
      <c r="A4021" s="62">
        <v>4019</v>
      </c>
      <c r="B4021" s="179" t="s">
        <v>15589</v>
      </c>
      <c r="C4021" s="33" t="str">
        <f t="shared" si="124"/>
        <v>Yes</v>
      </c>
      <c r="D4021" s="30">
        <f t="shared" si="125"/>
        <v>2.4699999999999998</v>
      </c>
      <c r="E4021" s="160">
        <v>6800</v>
      </c>
      <c r="F4021" s="62" t="s">
        <v>11763</v>
      </c>
      <c r="G4021" s="3" t="s">
        <v>15429</v>
      </c>
      <c r="H4021" s="190">
        <v>0.99999999999999978</v>
      </c>
    </row>
    <row r="4022" spans="1:8">
      <c r="A4022" s="62">
        <v>4020</v>
      </c>
      <c r="B4022" s="179" t="s">
        <v>15589</v>
      </c>
      <c r="C4022" s="33" t="str">
        <f t="shared" si="124"/>
        <v>No</v>
      </c>
      <c r="D4022" s="30">
        <f t="shared" si="125"/>
        <v>4.9400000000000004</v>
      </c>
      <c r="E4022" s="160">
        <v>13600</v>
      </c>
      <c r="F4022" s="62" t="s">
        <v>11763</v>
      </c>
      <c r="G4022" s="3" t="s">
        <v>15429</v>
      </c>
      <c r="H4022" s="190">
        <v>2</v>
      </c>
    </row>
    <row r="4023" spans="1:8">
      <c r="A4023" s="62">
        <v>4021</v>
      </c>
      <c r="B4023" s="179" t="s">
        <v>12894</v>
      </c>
      <c r="C4023" s="33" t="str">
        <f t="shared" si="124"/>
        <v>Yes</v>
      </c>
      <c r="D4023" s="30">
        <f t="shared" si="125"/>
        <v>1.06</v>
      </c>
      <c r="E4023" s="160">
        <v>2918</v>
      </c>
      <c r="F4023" s="62" t="s">
        <v>11781</v>
      </c>
      <c r="G4023" s="3" t="s">
        <v>15429</v>
      </c>
      <c r="H4023" s="190">
        <v>0.4291497975708502</v>
      </c>
    </row>
    <row r="4024" spans="1:8">
      <c r="A4024" s="62">
        <v>4022</v>
      </c>
      <c r="B4024" s="179" t="s">
        <v>15590</v>
      </c>
      <c r="C4024" s="33" t="str">
        <f t="shared" si="124"/>
        <v>Yes</v>
      </c>
      <c r="D4024" s="30">
        <f t="shared" si="125"/>
        <v>3.61</v>
      </c>
      <c r="E4024" s="160">
        <v>9938</v>
      </c>
      <c r="F4024" s="62" t="s">
        <v>11763</v>
      </c>
      <c r="G4024" s="3" t="s">
        <v>15429</v>
      </c>
      <c r="H4024" s="190">
        <v>1.4615384615384615</v>
      </c>
    </row>
    <row r="4025" spans="1:8">
      <c r="A4025" s="62">
        <v>4023</v>
      </c>
      <c r="B4025" s="179" t="s">
        <v>15591</v>
      </c>
      <c r="C4025" s="33" t="str">
        <f t="shared" si="124"/>
        <v>Yes</v>
      </c>
      <c r="D4025" s="30">
        <f t="shared" si="125"/>
        <v>3.1100000000000003</v>
      </c>
      <c r="E4025" s="160">
        <v>8562</v>
      </c>
      <c r="F4025" s="62" t="s">
        <v>11781</v>
      </c>
      <c r="G4025" s="3" t="s">
        <v>15429</v>
      </c>
      <c r="H4025" s="190">
        <v>1.2591093117408907</v>
      </c>
    </row>
    <row r="4026" spans="1:8">
      <c r="A4026" s="62">
        <v>4024</v>
      </c>
      <c r="B4026" s="179" t="s">
        <v>15592</v>
      </c>
      <c r="C4026" s="33" t="str">
        <f t="shared" si="124"/>
        <v>Yes</v>
      </c>
      <c r="D4026" s="30">
        <f t="shared" si="125"/>
        <v>1.5</v>
      </c>
      <c r="E4026" s="160">
        <v>4130</v>
      </c>
      <c r="F4026" s="62" t="s">
        <v>11763</v>
      </c>
      <c r="G4026" s="3" t="s">
        <v>15429</v>
      </c>
      <c r="H4026" s="190">
        <v>0.60728744939271251</v>
      </c>
    </row>
    <row r="4027" spans="1:8">
      <c r="A4027" s="62">
        <v>4025</v>
      </c>
      <c r="B4027" s="179" t="s">
        <v>15593</v>
      </c>
      <c r="C4027" s="33" t="str">
        <f t="shared" si="124"/>
        <v>Yes</v>
      </c>
      <c r="D4027" s="30">
        <f t="shared" si="125"/>
        <v>4.1900000000000004</v>
      </c>
      <c r="E4027" s="160">
        <v>11535</v>
      </c>
      <c r="F4027" s="62" t="s">
        <v>11781</v>
      </c>
      <c r="G4027" s="3" t="s">
        <v>15429</v>
      </c>
      <c r="H4027" s="190">
        <v>1.6963562753036439</v>
      </c>
    </row>
    <row r="4028" spans="1:8">
      <c r="A4028" s="62">
        <v>4026</v>
      </c>
      <c r="B4028" s="179" t="s">
        <v>14438</v>
      </c>
      <c r="C4028" s="33" t="str">
        <f t="shared" si="124"/>
        <v>No</v>
      </c>
      <c r="D4028" s="30">
        <f t="shared" si="125"/>
        <v>4.9400000000000004</v>
      </c>
      <c r="E4028" s="160">
        <v>13600</v>
      </c>
      <c r="F4028" s="62" t="s">
        <v>11763</v>
      </c>
      <c r="G4028" s="3" t="s">
        <v>15429</v>
      </c>
      <c r="H4028" s="190">
        <v>2</v>
      </c>
    </row>
    <row r="4029" spans="1:8">
      <c r="A4029" s="62">
        <v>4027</v>
      </c>
      <c r="B4029" s="179" t="s">
        <v>15594</v>
      </c>
      <c r="C4029" s="33" t="str">
        <f t="shared" si="124"/>
        <v>Yes</v>
      </c>
      <c r="D4029" s="30">
        <f t="shared" si="125"/>
        <v>1.8800000000000001</v>
      </c>
      <c r="E4029" s="160">
        <v>5176</v>
      </c>
      <c r="F4029" s="62" t="s">
        <v>11781</v>
      </c>
      <c r="G4029" s="3" t="s">
        <v>15429</v>
      </c>
      <c r="H4029" s="190">
        <v>0.76113360323886636</v>
      </c>
    </row>
    <row r="4030" spans="1:8">
      <c r="A4030" s="62">
        <v>4028</v>
      </c>
      <c r="B4030" s="211" t="s">
        <v>15595</v>
      </c>
      <c r="C4030" s="33" t="str">
        <f t="shared" si="124"/>
        <v>Yes</v>
      </c>
      <c r="D4030" s="30">
        <f t="shared" si="125"/>
        <v>2.4000000000000004</v>
      </c>
      <c r="E4030" s="160">
        <v>6607</v>
      </c>
      <c r="F4030" s="62" t="s">
        <v>11826</v>
      </c>
      <c r="G4030" s="3" t="s">
        <v>15429</v>
      </c>
      <c r="H4030" s="212">
        <v>0.97165991902834015</v>
      </c>
    </row>
    <row r="4031" spans="1:8">
      <c r="A4031" s="62">
        <v>4029</v>
      </c>
      <c r="B4031" s="179" t="s">
        <v>15596</v>
      </c>
      <c r="C4031" s="33" t="str">
        <f t="shared" si="124"/>
        <v>Yes</v>
      </c>
      <c r="D4031" s="30">
        <f t="shared" si="125"/>
        <v>2.1800000000000002</v>
      </c>
      <c r="E4031" s="160">
        <v>6002</v>
      </c>
      <c r="F4031" s="62" t="s">
        <v>11763</v>
      </c>
      <c r="G4031" s="3" t="s">
        <v>15429</v>
      </c>
      <c r="H4031" s="190">
        <v>0.88259109311740891</v>
      </c>
    </row>
    <row r="4032" spans="1:8">
      <c r="A4032" s="62">
        <v>4030</v>
      </c>
      <c r="B4032" s="179" t="s">
        <v>15597</v>
      </c>
      <c r="C4032" s="33" t="str">
        <f t="shared" si="124"/>
        <v>No</v>
      </c>
      <c r="D4032" s="30">
        <f t="shared" si="125"/>
        <v>4.9400000000000004</v>
      </c>
      <c r="E4032" s="160">
        <v>13600</v>
      </c>
      <c r="F4032" s="62" t="s">
        <v>11763</v>
      </c>
      <c r="G4032" s="3" t="s">
        <v>15429</v>
      </c>
      <c r="H4032" s="190">
        <v>2</v>
      </c>
    </row>
    <row r="4033" spans="1:8">
      <c r="A4033" s="62">
        <v>4031</v>
      </c>
      <c r="B4033" s="179" t="s">
        <v>15598</v>
      </c>
      <c r="C4033" s="33" t="str">
        <f t="shared" si="124"/>
        <v>Yes</v>
      </c>
      <c r="D4033" s="30">
        <f t="shared" si="125"/>
        <v>2.1800000000000002</v>
      </c>
      <c r="E4033" s="160">
        <v>6002</v>
      </c>
      <c r="F4033" s="62" t="s">
        <v>11763</v>
      </c>
      <c r="G4033" s="3" t="s">
        <v>15429</v>
      </c>
      <c r="H4033" s="190">
        <v>0.88259109311740891</v>
      </c>
    </row>
    <row r="4034" spans="1:8">
      <c r="A4034" s="62">
        <v>4032</v>
      </c>
      <c r="B4034" s="211" t="s">
        <v>15599</v>
      </c>
      <c r="C4034" s="33" t="str">
        <f t="shared" si="124"/>
        <v>No</v>
      </c>
      <c r="D4034" s="30">
        <f t="shared" si="125"/>
        <v>4.9400000000000004</v>
      </c>
      <c r="E4034" s="160">
        <v>13600</v>
      </c>
      <c r="F4034" s="62" t="s">
        <v>11772</v>
      </c>
      <c r="G4034" s="3" t="s">
        <v>15429</v>
      </c>
      <c r="H4034" s="212">
        <v>2</v>
      </c>
    </row>
    <row r="4035" spans="1:8">
      <c r="A4035" s="62">
        <v>4033</v>
      </c>
      <c r="B4035" s="179" t="s">
        <v>15600</v>
      </c>
      <c r="C4035" s="33" t="str">
        <f t="shared" ref="C4035:C4098" si="126">IF(H4035=2,"No","Yes")</f>
        <v>Yes</v>
      </c>
      <c r="D4035" s="30">
        <f t="shared" si="125"/>
        <v>0.45</v>
      </c>
      <c r="E4035" s="160">
        <v>1239</v>
      </c>
      <c r="F4035" s="62" t="s">
        <v>11763</v>
      </c>
      <c r="G4035" s="3" t="s">
        <v>15429</v>
      </c>
      <c r="H4035" s="190">
        <v>0.18218623481781376</v>
      </c>
    </row>
    <row r="4036" spans="1:8">
      <c r="A4036" s="62">
        <v>4034</v>
      </c>
      <c r="B4036" s="179" t="s">
        <v>15601</v>
      </c>
      <c r="C4036" s="33" t="str">
        <f t="shared" si="126"/>
        <v>Yes</v>
      </c>
      <c r="D4036" s="30">
        <f t="shared" ref="D4036:D4099" si="127">H4036*2.47</f>
        <v>1.02</v>
      </c>
      <c r="E4036" s="160">
        <v>2808</v>
      </c>
      <c r="F4036" s="62" t="s">
        <v>11763</v>
      </c>
      <c r="G4036" s="3" t="s">
        <v>15429</v>
      </c>
      <c r="H4036" s="190">
        <v>0.41295546558704449</v>
      </c>
    </row>
    <row r="4037" spans="1:8">
      <c r="A4037" s="62">
        <v>4035</v>
      </c>
      <c r="B4037" s="179" t="s">
        <v>15602</v>
      </c>
      <c r="C4037" s="33" t="str">
        <f t="shared" si="126"/>
        <v>Yes</v>
      </c>
      <c r="D4037" s="30">
        <f t="shared" si="127"/>
        <v>4.6399999999999997</v>
      </c>
      <c r="E4037" s="160">
        <v>12774</v>
      </c>
      <c r="F4037" s="62" t="s">
        <v>11781</v>
      </c>
      <c r="G4037" s="3" t="s">
        <v>15429</v>
      </c>
      <c r="H4037" s="190">
        <v>1.8785425101214572</v>
      </c>
    </row>
    <row r="4038" spans="1:8">
      <c r="A4038" s="62">
        <v>4036</v>
      </c>
      <c r="B4038" s="179" t="s">
        <v>15603</v>
      </c>
      <c r="C4038" s="33" t="str">
        <f t="shared" si="126"/>
        <v>Yes</v>
      </c>
      <c r="D4038" s="30">
        <f t="shared" si="127"/>
        <v>4.59</v>
      </c>
      <c r="E4038" s="160">
        <v>12636</v>
      </c>
      <c r="F4038" s="62" t="s">
        <v>11781</v>
      </c>
      <c r="G4038" s="3" t="s">
        <v>15429</v>
      </c>
      <c r="H4038" s="190">
        <v>1.8582995951417003</v>
      </c>
    </row>
    <row r="4039" spans="1:8">
      <c r="A4039" s="62">
        <v>4037</v>
      </c>
      <c r="B4039" s="179" t="s">
        <v>15604</v>
      </c>
      <c r="C4039" s="33" t="str">
        <f t="shared" si="126"/>
        <v>Yes</v>
      </c>
      <c r="D4039" s="30">
        <f t="shared" si="127"/>
        <v>3.7800000000000002</v>
      </c>
      <c r="E4039" s="160">
        <v>10406</v>
      </c>
      <c r="F4039" s="62" t="s">
        <v>11763</v>
      </c>
      <c r="G4039" s="3" t="s">
        <v>15429</v>
      </c>
      <c r="H4039" s="190">
        <v>1.5303643724696356</v>
      </c>
    </row>
    <row r="4040" spans="1:8">
      <c r="A4040" s="62">
        <v>4038</v>
      </c>
      <c r="B4040" s="179" t="s">
        <v>15605</v>
      </c>
      <c r="C4040" s="33" t="str">
        <f t="shared" si="126"/>
        <v>Yes</v>
      </c>
      <c r="D4040" s="30">
        <f t="shared" si="127"/>
        <v>2.91</v>
      </c>
      <c r="E4040" s="160">
        <v>8011</v>
      </c>
      <c r="F4040" s="62" t="s">
        <v>11781</v>
      </c>
      <c r="G4040" s="3" t="s">
        <v>15429</v>
      </c>
      <c r="H4040" s="190">
        <v>1.1781376518218623</v>
      </c>
    </row>
    <row r="4041" spans="1:8">
      <c r="A4041" s="62">
        <v>4039</v>
      </c>
      <c r="B4041" s="179" t="s">
        <v>15606</v>
      </c>
      <c r="C4041" s="33" t="str">
        <f t="shared" si="126"/>
        <v>Yes</v>
      </c>
      <c r="D4041" s="30">
        <f t="shared" si="127"/>
        <v>3.65</v>
      </c>
      <c r="E4041" s="160">
        <v>10049</v>
      </c>
      <c r="F4041" s="62" t="s">
        <v>11763</v>
      </c>
      <c r="G4041" s="3" t="s">
        <v>15429</v>
      </c>
      <c r="H4041" s="190">
        <v>1.4777327935222671</v>
      </c>
    </row>
    <row r="4042" spans="1:8">
      <c r="A4042" s="62">
        <v>4040</v>
      </c>
      <c r="B4042" s="179" t="s">
        <v>15606</v>
      </c>
      <c r="C4042" s="33" t="str">
        <f t="shared" si="126"/>
        <v>Yes</v>
      </c>
      <c r="D4042" s="30">
        <f t="shared" si="127"/>
        <v>3.3000000000000003</v>
      </c>
      <c r="E4042" s="160">
        <v>9085</v>
      </c>
      <c r="F4042" s="62" t="s">
        <v>11781</v>
      </c>
      <c r="G4042" s="3" t="s">
        <v>15429</v>
      </c>
      <c r="H4042" s="190">
        <v>1.3360323886639676</v>
      </c>
    </row>
    <row r="4043" spans="1:8">
      <c r="A4043" s="62">
        <v>4041</v>
      </c>
      <c r="B4043" s="179" t="s">
        <v>15607</v>
      </c>
      <c r="C4043" s="33" t="str">
        <f t="shared" si="126"/>
        <v>Yes</v>
      </c>
      <c r="D4043" s="30">
        <f t="shared" si="127"/>
        <v>2.1800000000000002</v>
      </c>
      <c r="E4043" s="160">
        <v>6002</v>
      </c>
      <c r="F4043" s="62" t="s">
        <v>11763</v>
      </c>
      <c r="G4043" s="3" t="s">
        <v>15429</v>
      </c>
      <c r="H4043" s="190">
        <v>0.88259109311740891</v>
      </c>
    </row>
    <row r="4044" spans="1:8">
      <c r="A4044" s="62">
        <v>4042</v>
      </c>
      <c r="B4044" s="179" t="s">
        <v>15608</v>
      </c>
      <c r="C4044" s="33" t="str">
        <f t="shared" si="126"/>
        <v>Yes</v>
      </c>
      <c r="D4044" s="30">
        <f t="shared" si="127"/>
        <v>2.58</v>
      </c>
      <c r="E4044" s="160">
        <v>7103</v>
      </c>
      <c r="F4044" s="62" t="s">
        <v>11763</v>
      </c>
      <c r="G4044" s="3" t="s">
        <v>15429</v>
      </c>
      <c r="H4044" s="190">
        <v>1.0445344129554655</v>
      </c>
    </row>
    <row r="4045" spans="1:8">
      <c r="A4045" s="62">
        <v>4043</v>
      </c>
      <c r="B4045" s="179" t="s">
        <v>15609</v>
      </c>
      <c r="C4045" s="33" t="str">
        <f t="shared" si="126"/>
        <v>Yes</v>
      </c>
      <c r="D4045" s="30">
        <f t="shared" si="127"/>
        <v>3.86</v>
      </c>
      <c r="E4045" s="160">
        <v>10627</v>
      </c>
      <c r="F4045" s="62" t="s">
        <v>11763</v>
      </c>
      <c r="G4045" s="3" t="s">
        <v>15429</v>
      </c>
      <c r="H4045" s="190">
        <v>1.5627530364372468</v>
      </c>
    </row>
    <row r="4046" spans="1:8">
      <c r="A4046" s="62">
        <v>4044</v>
      </c>
      <c r="B4046" s="179" t="s">
        <v>12911</v>
      </c>
      <c r="C4046" s="33" t="str">
        <f t="shared" si="126"/>
        <v>Yes</v>
      </c>
      <c r="D4046" s="30">
        <f t="shared" si="127"/>
        <v>3.58</v>
      </c>
      <c r="E4046" s="160">
        <v>9856</v>
      </c>
      <c r="F4046" s="62" t="s">
        <v>11763</v>
      </c>
      <c r="G4046" s="3" t="s">
        <v>15429</v>
      </c>
      <c r="H4046" s="190">
        <v>1.4493927125506072</v>
      </c>
    </row>
    <row r="4047" spans="1:8">
      <c r="A4047" s="62">
        <v>4045</v>
      </c>
      <c r="B4047" s="179" t="s">
        <v>15610</v>
      </c>
      <c r="C4047" s="33" t="str">
        <f t="shared" si="126"/>
        <v>Yes</v>
      </c>
      <c r="D4047" s="30">
        <f t="shared" si="127"/>
        <v>2.2999999999999998</v>
      </c>
      <c r="E4047" s="160">
        <v>6332</v>
      </c>
      <c r="F4047" s="62" t="s">
        <v>11763</v>
      </c>
      <c r="G4047" s="3" t="s">
        <v>15429</v>
      </c>
      <c r="H4047" s="190">
        <v>0.93117408906882582</v>
      </c>
    </row>
    <row r="4048" spans="1:8">
      <c r="A4048" s="62">
        <v>4046</v>
      </c>
      <c r="B4048" s="211" t="s">
        <v>15611</v>
      </c>
      <c r="C4048" s="33" t="str">
        <f t="shared" si="126"/>
        <v>No</v>
      </c>
      <c r="D4048" s="30">
        <f t="shared" si="127"/>
        <v>4.9400000000000004</v>
      </c>
      <c r="E4048" s="160">
        <v>13600</v>
      </c>
      <c r="F4048" s="62" t="s">
        <v>11772</v>
      </c>
      <c r="G4048" s="3" t="s">
        <v>15429</v>
      </c>
      <c r="H4048" s="212">
        <v>2</v>
      </c>
    </row>
    <row r="4049" spans="1:8">
      <c r="A4049" s="62">
        <v>4047</v>
      </c>
      <c r="B4049" s="179" t="s">
        <v>15612</v>
      </c>
      <c r="C4049" s="33" t="str">
        <f t="shared" si="126"/>
        <v>Yes</v>
      </c>
      <c r="D4049" s="30">
        <f t="shared" si="127"/>
        <v>1.7</v>
      </c>
      <c r="E4049" s="160">
        <v>4680</v>
      </c>
      <c r="F4049" s="62" t="s">
        <v>11781</v>
      </c>
      <c r="G4049" s="3" t="s">
        <v>15429</v>
      </c>
      <c r="H4049" s="190">
        <v>0.68825910931174084</v>
      </c>
    </row>
    <row r="4050" spans="1:8">
      <c r="A4050" s="62">
        <v>4048</v>
      </c>
      <c r="B4050" s="179" t="s">
        <v>15613</v>
      </c>
      <c r="C4050" s="33" t="str">
        <f t="shared" si="126"/>
        <v>Yes</v>
      </c>
      <c r="D4050" s="30">
        <f t="shared" si="127"/>
        <v>1.23</v>
      </c>
      <c r="E4050" s="160">
        <v>3386</v>
      </c>
      <c r="F4050" s="62" t="s">
        <v>11763</v>
      </c>
      <c r="G4050" s="3" t="s">
        <v>15429</v>
      </c>
      <c r="H4050" s="190">
        <v>0.49797570850202427</v>
      </c>
    </row>
    <row r="4051" spans="1:8">
      <c r="A4051" s="62">
        <v>4049</v>
      </c>
      <c r="B4051" s="211" t="s">
        <v>11947</v>
      </c>
      <c r="C4051" s="33" t="str">
        <f t="shared" si="126"/>
        <v>Yes</v>
      </c>
      <c r="D4051" s="30">
        <f t="shared" si="127"/>
        <v>4.3100000000000005</v>
      </c>
      <c r="E4051" s="160">
        <v>11866</v>
      </c>
      <c r="F4051" s="62" t="s">
        <v>11826</v>
      </c>
      <c r="G4051" s="3" t="s">
        <v>15429</v>
      </c>
      <c r="H4051" s="212">
        <v>1.7449392712550609</v>
      </c>
    </row>
    <row r="4052" spans="1:8">
      <c r="A4052" s="62">
        <v>4050</v>
      </c>
      <c r="B4052" s="179" t="s">
        <v>15614</v>
      </c>
      <c r="C4052" s="33" t="str">
        <f t="shared" si="126"/>
        <v>Yes</v>
      </c>
      <c r="D4052" s="30">
        <f t="shared" si="127"/>
        <v>2.56</v>
      </c>
      <c r="E4052" s="160">
        <v>7048</v>
      </c>
      <c r="F4052" s="62" t="s">
        <v>11763</v>
      </c>
      <c r="G4052" s="3" t="s">
        <v>15429</v>
      </c>
      <c r="H4052" s="190">
        <v>1.0364372469635628</v>
      </c>
    </row>
    <row r="4053" spans="1:8">
      <c r="A4053" s="62">
        <v>4051</v>
      </c>
      <c r="B4053" s="211" t="s">
        <v>15615</v>
      </c>
      <c r="C4053" s="33" t="str">
        <f t="shared" si="126"/>
        <v>Yes</v>
      </c>
      <c r="D4053" s="30">
        <f t="shared" si="127"/>
        <v>1.7</v>
      </c>
      <c r="E4053" s="160">
        <v>4680</v>
      </c>
      <c r="F4053" s="62" t="s">
        <v>11772</v>
      </c>
      <c r="G4053" s="3" t="s">
        <v>15429</v>
      </c>
      <c r="H4053" s="212">
        <v>0.68825910931174084</v>
      </c>
    </row>
    <row r="4054" spans="1:8">
      <c r="A4054" s="62">
        <v>4052</v>
      </c>
      <c r="B4054" s="179" t="s">
        <v>15616</v>
      </c>
      <c r="C4054" s="33" t="str">
        <f t="shared" si="126"/>
        <v>Yes</v>
      </c>
      <c r="D4054" s="30">
        <f t="shared" si="127"/>
        <v>1.46</v>
      </c>
      <c r="E4054" s="160">
        <v>4019</v>
      </c>
      <c r="F4054" s="62" t="s">
        <v>11763</v>
      </c>
      <c r="G4054" s="3" t="s">
        <v>15429</v>
      </c>
      <c r="H4054" s="190">
        <v>0.5910931174089068</v>
      </c>
    </row>
    <row r="4055" spans="1:8">
      <c r="A4055" s="62">
        <v>4053</v>
      </c>
      <c r="B4055" s="179" t="s">
        <v>15617</v>
      </c>
      <c r="C4055" s="33" t="str">
        <f t="shared" si="126"/>
        <v>Yes</v>
      </c>
      <c r="D4055" s="30">
        <f t="shared" si="127"/>
        <v>4.0999999999999996</v>
      </c>
      <c r="E4055" s="160">
        <v>11287</v>
      </c>
      <c r="F4055" s="62" t="s">
        <v>11781</v>
      </c>
      <c r="G4055" s="3" t="s">
        <v>15429</v>
      </c>
      <c r="H4055" s="190">
        <v>1.6599190283400806</v>
      </c>
    </row>
    <row r="4056" spans="1:8">
      <c r="A4056" s="62">
        <v>4054</v>
      </c>
      <c r="B4056" s="179" t="s">
        <v>14856</v>
      </c>
      <c r="C4056" s="33" t="str">
        <f t="shared" si="126"/>
        <v>No</v>
      </c>
      <c r="D4056" s="30">
        <f t="shared" si="127"/>
        <v>4.9400000000000004</v>
      </c>
      <c r="E4056" s="160">
        <v>13600</v>
      </c>
      <c r="F4056" s="62" t="s">
        <v>11781</v>
      </c>
      <c r="G4056" s="3" t="s">
        <v>15429</v>
      </c>
      <c r="H4056" s="190">
        <v>2</v>
      </c>
    </row>
    <row r="4057" spans="1:8">
      <c r="A4057" s="62">
        <v>4055</v>
      </c>
      <c r="B4057" s="179" t="s">
        <v>15618</v>
      </c>
      <c r="C4057" s="33" t="str">
        <f t="shared" si="126"/>
        <v>Yes</v>
      </c>
      <c r="D4057" s="30">
        <f t="shared" si="127"/>
        <v>2.5</v>
      </c>
      <c r="E4057" s="160">
        <v>6883</v>
      </c>
      <c r="F4057" s="62" t="s">
        <v>11763</v>
      </c>
      <c r="G4057" s="3" t="s">
        <v>15429</v>
      </c>
      <c r="H4057" s="190">
        <v>1.0121457489878543</v>
      </c>
    </row>
    <row r="4058" spans="1:8">
      <c r="A4058" s="62">
        <v>4056</v>
      </c>
      <c r="B4058" s="179" t="s">
        <v>15619</v>
      </c>
      <c r="C4058" s="33" t="str">
        <f t="shared" si="126"/>
        <v>Yes</v>
      </c>
      <c r="D4058" s="30">
        <f t="shared" si="127"/>
        <v>3</v>
      </c>
      <c r="E4058" s="160">
        <v>8259</v>
      </c>
      <c r="F4058" s="62" t="s">
        <v>11763</v>
      </c>
      <c r="G4058" s="3" t="s">
        <v>15429</v>
      </c>
      <c r="H4058" s="190">
        <v>1.214574898785425</v>
      </c>
    </row>
    <row r="4059" spans="1:8">
      <c r="A4059" s="62">
        <v>4057</v>
      </c>
      <c r="B4059" s="179" t="s">
        <v>15620</v>
      </c>
      <c r="C4059" s="33" t="str">
        <f t="shared" si="126"/>
        <v>Yes</v>
      </c>
      <c r="D4059" s="30">
        <f t="shared" si="127"/>
        <v>3.7800000000000002</v>
      </c>
      <c r="E4059" s="160">
        <v>10406</v>
      </c>
      <c r="F4059" s="62" t="s">
        <v>11763</v>
      </c>
      <c r="G4059" s="3" t="s">
        <v>15429</v>
      </c>
      <c r="H4059" s="190">
        <v>1.5303643724696356</v>
      </c>
    </row>
    <row r="4060" spans="1:8">
      <c r="A4060" s="62">
        <v>4058</v>
      </c>
      <c r="B4060" s="179" t="s">
        <v>15621</v>
      </c>
      <c r="C4060" s="33" t="str">
        <f t="shared" si="126"/>
        <v>Yes</v>
      </c>
      <c r="D4060" s="30">
        <f t="shared" si="127"/>
        <v>4.91</v>
      </c>
      <c r="E4060" s="160">
        <v>13517</v>
      </c>
      <c r="F4060" s="62" t="s">
        <v>11781</v>
      </c>
      <c r="G4060" s="3" t="s">
        <v>15429</v>
      </c>
      <c r="H4060" s="190">
        <v>1.9878542510121457</v>
      </c>
    </row>
    <row r="4061" spans="1:8">
      <c r="A4061" s="62">
        <v>4059</v>
      </c>
      <c r="B4061" s="179" t="s">
        <v>15622</v>
      </c>
      <c r="C4061" s="33" t="str">
        <f t="shared" si="126"/>
        <v>Yes</v>
      </c>
      <c r="D4061" s="30">
        <f t="shared" si="127"/>
        <v>2.46</v>
      </c>
      <c r="E4061" s="160">
        <v>6772</v>
      </c>
      <c r="F4061" s="62" t="s">
        <v>11763</v>
      </c>
      <c r="G4061" s="3" t="s">
        <v>15429</v>
      </c>
      <c r="H4061" s="190">
        <v>0.99595141700404854</v>
      </c>
    </row>
    <row r="4062" spans="1:8">
      <c r="A4062" s="62">
        <v>4060</v>
      </c>
      <c r="B4062" s="179" t="s">
        <v>15623</v>
      </c>
      <c r="C4062" s="33" t="str">
        <f t="shared" si="126"/>
        <v>Yes</v>
      </c>
      <c r="D4062" s="30">
        <f t="shared" si="127"/>
        <v>0.55000000000000004</v>
      </c>
      <c r="E4062" s="160">
        <v>1514</v>
      </c>
      <c r="F4062" s="62" t="s">
        <v>11763</v>
      </c>
      <c r="G4062" s="3" t="s">
        <v>15429</v>
      </c>
      <c r="H4062" s="190">
        <v>0.22267206477732793</v>
      </c>
    </row>
    <row r="4063" spans="1:8">
      <c r="A4063" s="62">
        <v>4061</v>
      </c>
      <c r="B4063" s="179" t="s">
        <v>15624</v>
      </c>
      <c r="C4063" s="33" t="str">
        <f t="shared" si="126"/>
        <v>Yes</v>
      </c>
      <c r="D4063" s="30">
        <f t="shared" si="127"/>
        <v>4.67</v>
      </c>
      <c r="E4063" s="160">
        <v>12857</v>
      </c>
      <c r="F4063" s="62" t="s">
        <v>11763</v>
      </c>
      <c r="G4063" s="3" t="s">
        <v>15429</v>
      </c>
      <c r="H4063" s="190">
        <v>1.8906882591093115</v>
      </c>
    </row>
    <row r="4064" spans="1:8">
      <c r="A4064" s="62">
        <v>4062</v>
      </c>
      <c r="B4064" s="179" t="s">
        <v>15625</v>
      </c>
      <c r="C4064" s="33" t="str">
        <f t="shared" si="126"/>
        <v>Yes</v>
      </c>
      <c r="D4064" s="30">
        <f t="shared" si="127"/>
        <v>0.88</v>
      </c>
      <c r="E4064" s="160">
        <v>2423</v>
      </c>
      <c r="F4064" s="62" t="s">
        <v>11781</v>
      </c>
      <c r="G4064" s="3" t="s">
        <v>15429</v>
      </c>
      <c r="H4064" s="190">
        <v>0.35627530364372467</v>
      </c>
    </row>
    <row r="4065" spans="1:8">
      <c r="A4065" s="62">
        <v>4063</v>
      </c>
      <c r="B4065" s="179" t="s">
        <v>15626</v>
      </c>
      <c r="C4065" s="33" t="str">
        <f t="shared" si="126"/>
        <v>Yes</v>
      </c>
      <c r="D4065" s="30">
        <f t="shared" si="127"/>
        <v>4.8600000000000003</v>
      </c>
      <c r="E4065" s="160">
        <v>13380</v>
      </c>
      <c r="F4065" s="62" t="s">
        <v>11763</v>
      </c>
      <c r="G4065" s="3" t="s">
        <v>15429</v>
      </c>
      <c r="H4065" s="190">
        <v>1.9676113360323886</v>
      </c>
    </row>
    <row r="4066" spans="1:8">
      <c r="A4066" s="62">
        <v>4064</v>
      </c>
      <c r="B4066" s="179" t="s">
        <v>15627</v>
      </c>
      <c r="C4066" s="33" t="str">
        <f t="shared" si="126"/>
        <v>Yes</v>
      </c>
      <c r="D4066" s="30">
        <f t="shared" si="127"/>
        <v>2.5</v>
      </c>
      <c r="E4066" s="160">
        <v>6883</v>
      </c>
      <c r="F4066" s="62" t="s">
        <v>11763</v>
      </c>
      <c r="G4066" s="3" t="s">
        <v>15429</v>
      </c>
      <c r="H4066" s="190">
        <v>1.0121457489878543</v>
      </c>
    </row>
    <row r="4067" spans="1:8">
      <c r="A4067" s="62">
        <v>4065</v>
      </c>
      <c r="B4067" s="179" t="s">
        <v>15628</v>
      </c>
      <c r="C4067" s="33" t="str">
        <f t="shared" si="126"/>
        <v>Yes</v>
      </c>
      <c r="D4067" s="30">
        <f t="shared" si="127"/>
        <v>4.4700000000000006</v>
      </c>
      <c r="E4067" s="160">
        <v>12306</v>
      </c>
      <c r="F4067" s="62" t="s">
        <v>11763</v>
      </c>
      <c r="G4067" s="3" t="s">
        <v>15429</v>
      </c>
      <c r="H4067" s="190">
        <v>1.8097165991902835</v>
      </c>
    </row>
    <row r="4068" spans="1:8">
      <c r="A4068" s="62">
        <v>4066</v>
      </c>
      <c r="B4068" s="179" t="s">
        <v>15629</v>
      </c>
      <c r="C4068" s="33" t="str">
        <f t="shared" si="126"/>
        <v>Yes</v>
      </c>
      <c r="D4068" s="30">
        <f t="shared" si="127"/>
        <v>4.04</v>
      </c>
      <c r="E4068" s="160">
        <v>11122</v>
      </c>
      <c r="F4068" s="62" t="s">
        <v>11763</v>
      </c>
      <c r="G4068" s="3" t="s">
        <v>15429</v>
      </c>
      <c r="H4068" s="190">
        <v>1.6356275303643724</v>
      </c>
    </row>
    <row r="4069" spans="1:8">
      <c r="A4069" s="62">
        <v>4067</v>
      </c>
      <c r="B4069" s="179" t="s">
        <v>15630</v>
      </c>
      <c r="C4069" s="33" t="str">
        <f t="shared" si="126"/>
        <v>No</v>
      </c>
      <c r="D4069" s="30">
        <f t="shared" si="127"/>
        <v>4.9400000000000004</v>
      </c>
      <c r="E4069" s="160">
        <v>13600</v>
      </c>
      <c r="F4069" s="62" t="s">
        <v>11763</v>
      </c>
      <c r="G4069" s="3" t="s">
        <v>15429</v>
      </c>
      <c r="H4069" s="190">
        <v>2</v>
      </c>
    </row>
    <row r="4070" spans="1:8">
      <c r="A4070" s="62">
        <v>4068</v>
      </c>
      <c r="B4070" s="179" t="s">
        <v>15631</v>
      </c>
      <c r="C4070" s="33" t="str">
        <f t="shared" si="126"/>
        <v>Yes</v>
      </c>
      <c r="D4070" s="30">
        <f t="shared" si="127"/>
        <v>3.34</v>
      </c>
      <c r="E4070" s="160">
        <v>9195</v>
      </c>
      <c r="F4070" s="62" t="s">
        <v>11763</v>
      </c>
      <c r="G4070" s="3" t="s">
        <v>15429</v>
      </c>
      <c r="H4070" s="190">
        <v>1.3522267206477732</v>
      </c>
    </row>
    <row r="4071" spans="1:8">
      <c r="A4071" s="62">
        <v>4069</v>
      </c>
      <c r="B4071" s="179" t="s">
        <v>15632</v>
      </c>
      <c r="C4071" s="33" t="str">
        <f t="shared" si="126"/>
        <v>Yes</v>
      </c>
      <c r="D4071" s="30">
        <f t="shared" si="127"/>
        <v>2.4</v>
      </c>
      <c r="E4071" s="160">
        <v>6607</v>
      </c>
      <c r="F4071" s="62" t="s">
        <v>11781</v>
      </c>
      <c r="G4071" s="3" t="s">
        <v>15429</v>
      </c>
      <c r="H4071" s="190">
        <v>0.97165991902833992</v>
      </c>
    </row>
    <row r="4072" spans="1:8">
      <c r="A4072" s="62">
        <v>4070</v>
      </c>
      <c r="B4072" s="179" t="s">
        <v>15633</v>
      </c>
      <c r="C4072" s="33" t="str">
        <f t="shared" si="126"/>
        <v>No</v>
      </c>
      <c r="D4072" s="30">
        <f t="shared" si="127"/>
        <v>4.9400000000000004</v>
      </c>
      <c r="E4072" s="160">
        <v>13600</v>
      </c>
      <c r="F4072" s="62" t="s">
        <v>11763</v>
      </c>
      <c r="G4072" s="3" t="s">
        <v>15429</v>
      </c>
      <c r="H4072" s="190">
        <v>2</v>
      </c>
    </row>
    <row r="4073" spans="1:8">
      <c r="A4073" s="62">
        <v>4071</v>
      </c>
      <c r="B4073" s="179" t="s">
        <v>15634</v>
      </c>
      <c r="C4073" s="33" t="str">
        <f t="shared" si="126"/>
        <v>Yes</v>
      </c>
      <c r="D4073" s="30">
        <f t="shared" si="127"/>
        <v>4.2</v>
      </c>
      <c r="E4073" s="160">
        <v>11563</v>
      </c>
      <c r="F4073" s="62" t="s">
        <v>11763</v>
      </c>
      <c r="G4073" s="3" t="s">
        <v>15429</v>
      </c>
      <c r="H4073" s="190">
        <v>1.700404858299595</v>
      </c>
    </row>
    <row r="4074" spans="1:8">
      <c r="A4074" s="62">
        <v>4072</v>
      </c>
      <c r="B4074" s="211" t="s">
        <v>15635</v>
      </c>
      <c r="C4074" s="33" t="str">
        <f t="shared" si="126"/>
        <v>Yes</v>
      </c>
      <c r="D4074" s="30">
        <f t="shared" si="127"/>
        <v>0.25</v>
      </c>
      <c r="E4074" s="160">
        <v>1000</v>
      </c>
      <c r="F4074" s="62" t="s">
        <v>11826</v>
      </c>
      <c r="G4074" s="3" t="s">
        <v>15429</v>
      </c>
      <c r="H4074" s="212">
        <v>0.10121457489878542</v>
      </c>
    </row>
    <row r="4075" spans="1:8">
      <c r="A4075" s="62">
        <v>4073</v>
      </c>
      <c r="B4075" s="211" t="s">
        <v>15636</v>
      </c>
      <c r="C4075" s="33" t="str">
        <f t="shared" si="126"/>
        <v>Yes</v>
      </c>
      <c r="D4075" s="30">
        <f t="shared" si="127"/>
        <v>4.54</v>
      </c>
      <c r="E4075" s="160">
        <v>12499</v>
      </c>
      <c r="F4075" s="62" t="s">
        <v>11826</v>
      </c>
      <c r="G4075" s="3" t="s">
        <v>15429</v>
      </c>
      <c r="H4075" s="212">
        <v>1.8380566801619431</v>
      </c>
    </row>
    <row r="4076" spans="1:8">
      <c r="A4076" s="62">
        <v>4074</v>
      </c>
      <c r="B4076" s="179" t="s">
        <v>15637</v>
      </c>
      <c r="C4076" s="33" t="str">
        <f t="shared" si="126"/>
        <v>Yes</v>
      </c>
      <c r="D4076" s="30">
        <f t="shared" si="127"/>
        <v>2.63</v>
      </c>
      <c r="E4076" s="160">
        <v>7240</v>
      </c>
      <c r="F4076" s="62" t="s">
        <v>11763</v>
      </c>
      <c r="G4076" s="3" t="s">
        <v>15429</v>
      </c>
      <c r="H4076" s="190">
        <v>1.0647773279352226</v>
      </c>
    </row>
    <row r="4077" spans="1:8">
      <c r="A4077" s="62">
        <v>4075</v>
      </c>
      <c r="B4077" s="179" t="s">
        <v>15638</v>
      </c>
      <c r="C4077" s="33" t="str">
        <f t="shared" si="126"/>
        <v>Yes</v>
      </c>
      <c r="D4077" s="30">
        <f t="shared" si="127"/>
        <v>4.04</v>
      </c>
      <c r="E4077" s="160">
        <v>11122</v>
      </c>
      <c r="F4077" s="62" t="s">
        <v>11763</v>
      </c>
      <c r="G4077" s="3" t="s">
        <v>15429</v>
      </c>
      <c r="H4077" s="190">
        <v>1.6356275303643724</v>
      </c>
    </row>
    <row r="4078" spans="1:8">
      <c r="A4078" s="62">
        <v>4076</v>
      </c>
      <c r="B4078" s="179" t="s">
        <v>15639</v>
      </c>
      <c r="C4078" s="33" t="str">
        <f t="shared" si="126"/>
        <v>No</v>
      </c>
      <c r="D4078" s="30">
        <f t="shared" si="127"/>
        <v>4.9400000000000004</v>
      </c>
      <c r="E4078" s="160">
        <v>13600</v>
      </c>
      <c r="F4078" s="62" t="s">
        <v>11763</v>
      </c>
      <c r="G4078" s="3" t="s">
        <v>15429</v>
      </c>
      <c r="H4078" s="190">
        <v>2</v>
      </c>
    </row>
    <row r="4079" spans="1:8">
      <c r="A4079" s="62">
        <v>4077</v>
      </c>
      <c r="B4079" s="179" t="s">
        <v>15640</v>
      </c>
      <c r="C4079" s="33" t="str">
        <f t="shared" si="126"/>
        <v>Yes</v>
      </c>
      <c r="D4079" s="30">
        <f t="shared" si="127"/>
        <v>1.25</v>
      </c>
      <c r="E4079" s="160">
        <v>3441</v>
      </c>
      <c r="F4079" s="62" t="s">
        <v>11763</v>
      </c>
      <c r="G4079" s="3" t="s">
        <v>15429</v>
      </c>
      <c r="H4079" s="190">
        <v>0.50607287449392713</v>
      </c>
    </row>
    <row r="4080" spans="1:8">
      <c r="A4080" s="62">
        <v>4078</v>
      </c>
      <c r="B4080" s="211" t="s">
        <v>15641</v>
      </c>
      <c r="C4080" s="33" t="str">
        <f t="shared" si="126"/>
        <v>Yes</v>
      </c>
      <c r="D4080" s="30">
        <f t="shared" si="127"/>
        <v>0.3</v>
      </c>
      <c r="E4080" s="160">
        <v>1000</v>
      </c>
      <c r="F4080" s="62" t="s">
        <v>11826</v>
      </c>
      <c r="G4080" s="3" t="s">
        <v>15429</v>
      </c>
      <c r="H4080" s="212">
        <v>0.12145748987854249</v>
      </c>
    </row>
    <row r="4081" spans="1:8">
      <c r="A4081" s="62">
        <v>4079</v>
      </c>
      <c r="B4081" s="179" t="s">
        <v>15642</v>
      </c>
      <c r="C4081" s="33" t="str">
        <f t="shared" si="126"/>
        <v>Yes</v>
      </c>
      <c r="D4081" s="30">
        <f t="shared" si="127"/>
        <v>2.4000000000000004</v>
      </c>
      <c r="E4081" s="160">
        <v>6607</v>
      </c>
      <c r="F4081" s="62" t="s">
        <v>11763</v>
      </c>
      <c r="G4081" s="3" t="s">
        <v>15429</v>
      </c>
      <c r="H4081" s="190">
        <v>0.97165991902834015</v>
      </c>
    </row>
    <row r="4082" spans="1:8">
      <c r="A4082" s="62">
        <v>4080</v>
      </c>
      <c r="B4082" s="179" t="s">
        <v>14868</v>
      </c>
      <c r="C4082" s="33" t="str">
        <f t="shared" si="126"/>
        <v>No</v>
      </c>
      <c r="D4082" s="30">
        <f t="shared" si="127"/>
        <v>4.9400000000000004</v>
      </c>
      <c r="E4082" s="160">
        <v>13600</v>
      </c>
      <c r="F4082" s="62" t="s">
        <v>11763</v>
      </c>
      <c r="G4082" s="3" t="s">
        <v>15429</v>
      </c>
      <c r="H4082" s="190">
        <v>2</v>
      </c>
    </row>
    <row r="4083" spans="1:8">
      <c r="A4083" s="62">
        <v>4081</v>
      </c>
      <c r="B4083" s="211" t="s">
        <v>15643</v>
      </c>
      <c r="C4083" s="33" t="str">
        <f t="shared" si="126"/>
        <v>Yes</v>
      </c>
      <c r="D4083" s="30">
        <f t="shared" si="127"/>
        <v>2.31</v>
      </c>
      <c r="E4083" s="160">
        <v>6360</v>
      </c>
      <c r="F4083" s="62" t="s">
        <v>11826</v>
      </c>
      <c r="G4083" s="3" t="s">
        <v>15429</v>
      </c>
      <c r="H4083" s="212">
        <v>0.93522267206477727</v>
      </c>
    </row>
    <row r="4084" spans="1:8">
      <c r="A4084" s="62">
        <v>4082</v>
      </c>
      <c r="B4084" s="179" t="s">
        <v>14872</v>
      </c>
      <c r="C4084" s="33" t="str">
        <f t="shared" si="126"/>
        <v>Yes</v>
      </c>
      <c r="D4084" s="30">
        <f t="shared" si="127"/>
        <v>3.65</v>
      </c>
      <c r="E4084" s="160">
        <v>10049</v>
      </c>
      <c r="F4084" s="62" t="s">
        <v>11781</v>
      </c>
      <c r="G4084" s="3" t="s">
        <v>15429</v>
      </c>
      <c r="H4084" s="190">
        <v>1.4777327935222671</v>
      </c>
    </row>
    <row r="4085" spans="1:8">
      <c r="A4085" s="62">
        <v>4083</v>
      </c>
      <c r="B4085" s="179" t="s">
        <v>15644</v>
      </c>
      <c r="C4085" s="33" t="str">
        <f t="shared" si="126"/>
        <v>No</v>
      </c>
      <c r="D4085" s="30">
        <f t="shared" si="127"/>
        <v>4.9400000000000004</v>
      </c>
      <c r="E4085" s="160">
        <v>13600</v>
      </c>
      <c r="F4085" s="62" t="s">
        <v>11763</v>
      </c>
      <c r="G4085" s="3" t="s">
        <v>15429</v>
      </c>
      <c r="H4085" s="190">
        <v>2</v>
      </c>
    </row>
    <row r="4086" spans="1:8">
      <c r="A4086" s="62">
        <v>4084</v>
      </c>
      <c r="B4086" s="179" t="s">
        <v>15645</v>
      </c>
      <c r="C4086" s="33" t="str">
        <f t="shared" si="126"/>
        <v>Yes</v>
      </c>
      <c r="D4086" s="30">
        <f t="shared" si="127"/>
        <v>1.8699999999999999</v>
      </c>
      <c r="E4086" s="160">
        <v>5148</v>
      </c>
      <c r="F4086" s="62" t="s">
        <v>11763</v>
      </c>
      <c r="G4086" s="3" t="s">
        <v>15429</v>
      </c>
      <c r="H4086" s="190">
        <v>0.75708502024291491</v>
      </c>
    </row>
    <row r="4087" spans="1:8">
      <c r="A4087" s="62">
        <v>4085</v>
      </c>
      <c r="B4087" s="179" t="s">
        <v>15646</v>
      </c>
      <c r="C4087" s="33" t="str">
        <f t="shared" si="126"/>
        <v>No</v>
      </c>
      <c r="D4087" s="30">
        <f t="shared" si="127"/>
        <v>4.9400000000000004</v>
      </c>
      <c r="E4087" s="160">
        <v>13600</v>
      </c>
      <c r="F4087" s="62" t="s">
        <v>11763</v>
      </c>
      <c r="G4087" s="3" t="s">
        <v>15429</v>
      </c>
      <c r="H4087" s="190">
        <v>2</v>
      </c>
    </row>
    <row r="4088" spans="1:8">
      <c r="A4088" s="62">
        <v>4086</v>
      </c>
      <c r="B4088" s="179" t="s">
        <v>15647</v>
      </c>
      <c r="C4088" s="33" t="str">
        <f t="shared" si="126"/>
        <v>Yes</v>
      </c>
      <c r="D4088" s="30">
        <f t="shared" si="127"/>
        <v>3.58</v>
      </c>
      <c r="E4088" s="160">
        <v>9856</v>
      </c>
      <c r="F4088" s="62" t="s">
        <v>11763</v>
      </c>
      <c r="G4088" s="3" t="s">
        <v>15429</v>
      </c>
      <c r="H4088" s="190">
        <v>1.4493927125506072</v>
      </c>
    </row>
    <row r="4089" spans="1:8">
      <c r="A4089" s="62">
        <v>4087</v>
      </c>
      <c r="B4089" s="179" t="s">
        <v>15648</v>
      </c>
      <c r="C4089" s="33" t="str">
        <f t="shared" si="126"/>
        <v>Yes</v>
      </c>
      <c r="D4089" s="30">
        <f t="shared" si="127"/>
        <v>3.56</v>
      </c>
      <c r="E4089" s="160">
        <v>9801</v>
      </c>
      <c r="F4089" s="62" t="s">
        <v>11763</v>
      </c>
      <c r="G4089" s="3" t="s">
        <v>15429</v>
      </c>
      <c r="H4089" s="190">
        <v>1.4412955465587043</v>
      </c>
    </row>
    <row r="4090" spans="1:8">
      <c r="A4090" s="62">
        <v>4088</v>
      </c>
      <c r="B4090" s="179" t="s">
        <v>15649</v>
      </c>
      <c r="C4090" s="33" t="str">
        <f t="shared" si="126"/>
        <v>Yes</v>
      </c>
      <c r="D4090" s="30">
        <f t="shared" si="127"/>
        <v>2.5</v>
      </c>
      <c r="E4090" s="160">
        <v>6883</v>
      </c>
      <c r="F4090" s="62" t="s">
        <v>11763</v>
      </c>
      <c r="G4090" s="3" t="s">
        <v>15429</v>
      </c>
      <c r="H4090" s="190">
        <v>1.0121457489878543</v>
      </c>
    </row>
    <row r="4091" spans="1:8">
      <c r="A4091" s="62">
        <v>4089</v>
      </c>
      <c r="B4091" s="179" t="s">
        <v>15650</v>
      </c>
      <c r="C4091" s="33" t="str">
        <f t="shared" si="126"/>
        <v>Yes</v>
      </c>
      <c r="D4091" s="30">
        <f t="shared" si="127"/>
        <v>4.37</v>
      </c>
      <c r="E4091" s="160">
        <v>12031</v>
      </c>
      <c r="F4091" s="62" t="s">
        <v>11763</v>
      </c>
      <c r="G4091" s="3" t="s">
        <v>15429</v>
      </c>
      <c r="H4091" s="190">
        <v>1.7692307692307692</v>
      </c>
    </row>
    <row r="4092" spans="1:8">
      <c r="A4092" s="62">
        <v>4090</v>
      </c>
      <c r="B4092" s="211" t="s">
        <v>12955</v>
      </c>
      <c r="C4092" s="33" t="str">
        <f t="shared" si="126"/>
        <v>Yes</v>
      </c>
      <c r="D4092" s="30">
        <f t="shared" si="127"/>
        <v>3.21</v>
      </c>
      <c r="E4092" s="160">
        <v>8837</v>
      </c>
      <c r="F4092" s="62" t="s">
        <v>11772</v>
      </c>
      <c r="G4092" s="3" t="s">
        <v>15429</v>
      </c>
      <c r="H4092" s="212">
        <v>1.2995951417004048</v>
      </c>
    </row>
    <row r="4093" spans="1:8">
      <c r="A4093" s="62">
        <v>4091</v>
      </c>
      <c r="B4093" s="179" t="s">
        <v>15651</v>
      </c>
      <c r="C4093" s="33" t="str">
        <f t="shared" si="126"/>
        <v>Yes</v>
      </c>
      <c r="D4093" s="30">
        <f t="shared" si="127"/>
        <v>4.26</v>
      </c>
      <c r="E4093" s="160">
        <v>11728</v>
      </c>
      <c r="F4093" s="62" t="s">
        <v>11781</v>
      </c>
      <c r="G4093" s="3" t="s">
        <v>15429</v>
      </c>
      <c r="H4093" s="190">
        <v>1.7246963562753035</v>
      </c>
    </row>
    <row r="4094" spans="1:8">
      <c r="A4094" s="62">
        <v>4092</v>
      </c>
      <c r="B4094" s="179" t="s">
        <v>15652</v>
      </c>
      <c r="C4094" s="33" t="str">
        <f t="shared" si="126"/>
        <v>Yes</v>
      </c>
      <c r="D4094" s="30">
        <f t="shared" si="127"/>
        <v>2.2199999999999998</v>
      </c>
      <c r="E4094" s="160">
        <v>6112</v>
      </c>
      <c r="F4094" s="62" t="s">
        <v>11763</v>
      </c>
      <c r="G4094" s="3" t="s">
        <v>15429</v>
      </c>
      <c r="H4094" s="190">
        <v>0.8987854251012144</v>
      </c>
    </row>
    <row r="4095" spans="1:8">
      <c r="A4095" s="62">
        <v>4093</v>
      </c>
      <c r="B4095" s="179" t="s">
        <v>15653</v>
      </c>
      <c r="C4095" s="33" t="str">
        <f t="shared" si="126"/>
        <v>No</v>
      </c>
      <c r="D4095" s="30">
        <f t="shared" si="127"/>
        <v>4.9400000000000004</v>
      </c>
      <c r="E4095" s="160">
        <v>13600</v>
      </c>
      <c r="F4095" s="62" t="s">
        <v>11763</v>
      </c>
      <c r="G4095" s="3" t="s">
        <v>15429</v>
      </c>
      <c r="H4095" s="190">
        <v>2</v>
      </c>
    </row>
    <row r="4096" spans="1:8">
      <c r="A4096" s="62">
        <v>4094</v>
      </c>
      <c r="B4096" s="179" t="s">
        <v>15653</v>
      </c>
      <c r="C4096" s="33" t="str">
        <f t="shared" si="126"/>
        <v>Yes</v>
      </c>
      <c r="D4096" s="30">
        <f t="shared" si="127"/>
        <v>4.53</v>
      </c>
      <c r="E4096" s="160">
        <v>12471</v>
      </c>
      <c r="F4096" s="62" t="s">
        <v>11781</v>
      </c>
      <c r="G4096" s="3" t="s">
        <v>15429</v>
      </c>
      <c r="H4096" s="190">
        <v>1.8340080971659918</v>
      </c>
    </row>
    <row r="4097" spans="1:8">
      <c r="A4097" s="62">
        <v>4095</v>
      </c>
      <c r="B4097" s="179" t="s">
        <v>15654</v>
      </c>
      <c r="C4097" s="33" t="str">
        <f t="shared" si="126"/>
        <v>Yes</v>
      </c>
      <c r="D4097" s="30">
        <f t="shared" si="127"/>
        <v>0.65999999999999992</v>
      </c>
      <c r="E4097" s="160">
        <v>1817</v>
      </c>
      <c r="F4097" s="62" t="s">
        <v>11781</v>
      </c>
      <c r="G4097" s="3" t="s">
        <v>15429</v>
      </c>
      <c r="H4097" s="190">
        <v>0.26720647773279349</v>
      </c>
    </row>
    <row r="4098" spans="1:8">
      <c r="A4098" s="62">
        <v>4096</v>
      </c>
      <c r="B4098" s="179" t="s">
        <v>15308</v>
      </c>
      <c r="C4098" s="33" t="str">
        <f t="shared" si="126"/>
        <v>Yes</v>
      </c>
      <c r="D4098" s="30">
        <f t="shared" si="127"/>
        <v>3.09</v>
      </c>
      <c r="E4098" s="160">
        <v>8507</v>
      </c>
      <c r="F4098" s="62" t="s">
        <v>11763</v>
      </c>
      <c r="G4098" s="3" t="s">
        <v>15429</v>
      </c>
      <c r="H4098" s="190">
        <v>1.2510121457489878</v>
      </c>
    </row>
    <row r="4099" spans="1:8">
      <c r="A4099" s="62">
        <v>4097</v>
      </c>
      <c r="B4099" s="211" t="s">
        <v>14887</v>
      </c>
      <c r="C4099" s="33" t="str">
        <f t="shared" ref="C4099:C4162" si="128">IF(H4099=2,"No","Yes")</f>
        <v>Yes</v>
      </c>
      <c r="D4099" s="30">
        <f t="shared" si="127"/>
        <v>4.7</v>
      </c>
      <c r="E4099" s="160">
        <v>12939</v>
      </c>
      <c r="F4099" s="62" t="s">
        <v>11826</v>
      </c>
      <c r="G4099" s="3" t="s">
        <v>15429</v>
      </c>
      <c r="H4099" s="212">
        <v>1.902834008097166</v>
      </c>
    </row>
    <row r="4100" spans="1:8">
      <c r="A4100" s="62">
        <v>4098</v>
      </c>
      <c r="B4100" s="179" t="s">
        <v>15655</v>
      </c>
      <c r="C4100" s="33" t="str">
        <f t="shared" si="128"/>
        <v>Yes</v>
      </c>
      <c r="D4100" s="30">
        <f t="shared" ref="D4100:D4163" si="129">H4100*2.47</f>
        <v>4.5</v>
      </c>
      <c r="E4100" s="160">
        <v>12389</v>
      </c>
      <c r="F4100" s="62" t="s">
        <v>11781</v>
      </c>
      <c r="G4100" s="3" t="s">
        <v>15429</v>
      </c>
      <c r="H4100" s="190">
        <v>1.8218623481781375</v>
      </c>
    </row>
    <row r="4101" spans="1:8">
      <c r="A4101" s="62">
        <v>4099</v>
      </c>
      <c r="B4101" s="179" t="s">
        <v>15656</v>
      </c>
      <c r="C4101" s="33" t="str">
        <f t="shared" si="128"/>
        <v>Yes</v>
      </c>
      <c r="D4101" s="30">
        <f t="shared" si="129"/>
        <v>4.21</v>
      </c>
      <c r="E4101" s="160">
        <v>11590</v>
      </c>
      <c r="F4101" s="62" t="s">
        <v>11781</v>
      </c>
      <c r="G4101" s="3" t="s">
        <v>15429</v>
      </c>
      <c r="H4101" s="190">
        <v>1.7044534412955463</v>
      </c>
    </row>
    <row r="4102" spans="1:8">
      <c r="A4102" s="62">
        <v>4100</v>
      </c>
      <c r="B4102" s="179" t="s">
        <v>15657</v>
      </c>
      <c r="C4102" s="33" t="str">
        <f t="shared" si="128"/>
        <v>No</v>
      </c>
      <c r="D4102" s="30">
        <f t="shared" si="129"/>
        <v>4.9400000000000004</v>
      </c>
      <c r="E4102" s="160">
        <v>13600</v>
      </c>
      <c r="F4102" s="62" t="s">
        <v>11763</v>
      </c>
      <c r="G4102" s="3" t="s">
        <v>15429</v>
      </c>
      <c r="H4102" s="190">
        <v>2</v>
      </c>
    </row>
    <row r="4103" spans="1:8">
      <c r="A4103" s="62">
        <v>4101</v>
      </c>
      <c r="B4103" s="179" t="s">
        <v>15658</v>
      </c>
      <c r="C4103" s="33" t="str">
        <f t="shared" si="128"/>
        <v>Yes</v>
      </c>
      <c r="D4103" s="30">
        <f t="shared" si="129"/>
        <v>3.21</v>
      </c>
      <c r="E4103" s="160">
        <v>8837</v>
      </c>
      <c r="F4103" s="62" t="s">
        <v>11763</v>
      </c>
      <c r="G4103" s="3" t="s">
        <v>15429</v>
      </c>
      <c r="H4103" s="190">
        <v>1.2995951417004048</v>
      </c>
    </row>
    <row r="4104" spans="1:8">
      <c r="A4104" s="62">
        <v>4102</v>
      </c>
      <c r="B4104" s="179" t="s">
        <v>15659</v>
      </c>
      <c r="C4104" s="33" t="str">
        <f t="shared" si="128"/>
        <v>Yes</v>
      </c>
      <c r="D4104" s="30">
        <f t="shared" si="129"/>
        <v>2.8200000000000007</v>
      </c>
      <c r="E4104" s="160">
        <v>7764</v>
      </c>
      <c r="F4104" s="62" t="s">
        <v>11763</v>
      </c>
      <c r="G4104" s="3" t="s">
        <v>15429</v>
      </c>
      <c r="H4104" s="190">
        <v>1.1417004048582997</v>
      </c>
    </row>
    <row r="4105" spans="1:8">
      <c r="A4105" s="62">
        <v>4103</v>
      </c>
      <c r="B4105" s="179" t="s">
        <v>15660</v>
      </c>
      <c r="C4105" s="33" t="str">
        <f t="shared" si="128"/>
        <v>No</v>
      </c>
      <c r="D4105" s="30">
        <f t="shared" si="129"/>
        <v>4.9400000000000004</v>
      </c>
      <c r="E4105" s="160">
        <v>13600</v>
      </c>
      <c r="F4105" s="62" t="s">
        <v>11763</v>
      </c>
      <c r="G4105" s="3" t="s">
        <v>15429</v>
      </c>
      <c r="H4105" s="190">
        <v>2</v>
      </c>
    </row>
    <row r="4106" spans="1:8">
      <c r="A4106" s="62">
        <v>4104</v>
      </c>
      <c r="B4106" s="179" t="s">
        <v>15661</v>
      </c>
      <c r="C4106" s="33" t="str">
        <f t="shared" si="128"/>
        <v>No</v>
      </c>
      <c r="D4106" s="30">
        <f t="shared" si="129"/>
        <v>4.9400000000000004</v>
      </c>
      <c r="E4106" s="160">
        <v>13600</v>
      </c>
      <c r="F4106" s="62" t="s">
        <v>11763</v>
      </c>
      <c r="G4106" s="3" t="s">
        <v>15429</v>
      </c>
      <c r="H4106" s="190">
        <v>2</v>
      </c>
    </row>
    <row r="4107" spans="1:8">
      <c r="A4107" s="62">
        <v>4105</v>
      </c>
      <c r="B4107" s="179" t="s">
        <v>15662</v>
      </c>
      <c r="C4107" s="33" t="str">
        <f t="shared" si="128"/>
        <v>Yes</v>
      </c>
      <c r="D4107" s="30">
        <f t="shared" si="129"/>
        <v>2.8200000000000007</v>
      </c>
      <c r="E4107" s="160">
        <v>7764</v>
      </c>
      <c r="F4107" s="62" t="s">
        <v>11763</v>
      </c>
      <c r="G4107" s="3" t="s">
        <v>15429</v>
      </c>
      <c r="H4107" s="190">
        <v>1.1417004048582997</v>
      </c>
    </row>
    <row r="4108" spans="1:8">
      <c r="A4108" s="62">
        <v>4106</v>
      </c>
      <c r="B4108" s="179" t="s">
        <v>15663</v>
      </c>
      <c r="C4108" s="33" t="str">
        <f t="shared" si="128"/>
        <v>Yes</v>
      </c>
      <c r="D4108" s="30">
        <f t="shared" si="129"/>
        <v>3.12</v>
      </c>
      <c r="E4108" s="160">
        <v>8589</v>
      </c>
      <c r="F4108" s="62" t="s">
        <v>11781</v>
      </c>
      <c r="G4108" s="3" t="s">
        <v>15429</v>
      </c>
      <c r="H4108" s="190">
        <v>1.263157894736842</v>
      </c>
    </row>
    <row r="4109" spans="1:8">
      <c r="A4109" s="62">
        <v>4107</v>
      </c>
      <c r="B4109" s="179" t="s">
        <v>15664</v>
      </c>
      <c r="C4109" s="33" t="str">
        <f t="shared" si="128"/>
        <v>Yes</v>
      </c>
      <c r="D4109" s="30">
        <f t="shared" si="129"/>
        <v>2.88</v>
      </c>
      <c r="E4109" s="160">
        <v>7929</v>
      </c>
      <c r="F4109" s="62" t="s">
        <v>11763</v>
      </c>
      <c r="G4109" s="3" t="s">
        <v>15429</v>
      </c>
      <c r="H4109" s="190">
        <v>1.165991902834008</v>
      </c>
    </row>
    <row r="4110" spans="1:8">
      <c r="A4110" s="62">
        <v>4108</v>
      </c>
      <c r="B4110" s="179" t="s">
        <v>15665</v>
      </c>
      <c r="C4110" s="33" t="str">
        <f t="shared" si="128"/>
        <v>Yes</v>
      </c>
      <c r="D4110" s="30">
        <f t="shared" si="129"/>
        <v>4.3100000000000005</v>
      </c>
      <c r="E4110" s="160">
        <v>11866</v>
      </c>
      <c r="F4110" s="62" t="s">
        <v>11781</v>
      </c>
      <c r="G4110" s="3" t="s">
        <v>15429</v>
      </c>
      <c r="H4110" s="190">
        <v>1.7449392712550609</v>
      </c>
    </row>
    <row r="4111" spans="1:8">
      <c r="A4111" s="62">
        <v>4109</v>
      </c>
      <c r="B4111" s="179" t="s">
        <v>14494</v>
      </c>
      <c r="C4111" s="33" t="str">
        <f t="shared" si="128"/>
        <v>No</v>
      </c>
      <c r="D4111" s="30">
        <f t="shared" si="129"/>
        <v>4.9400000000000004</v>
      </c>
      <c r="E4111" s="160">
        <v>13600</v>
      </c>
      <c r="F4111" s="62" t="s">
        <v>11763</v>
      </c>
      <c r="G4111" s="3" t="s">
        <v>15429</v>
      </c>
      <c r="H4111" s="190">
        <v>2</v>
      </c>
    </row>
    <row r="4112" spans="1:8">
      <c r="A4112" s="62">
        <v>4110</v>
      </c>
      <c r="B4112" s="211" t="s">
        <v>15666</v>
      </c>
      <c r="C4112" s="33" t="str">
        <f t="shared" si="128"/>
        <v>No</v>
      </c>
      <c r="D4112" s="30">
        <f t="shared" si="129"/>
        <v>4.9400000000000004</v>
      </c>
      <c r="E4112" s="160">
        <v>13600</v>
      </c>
      <c r="F4112" s="62" t="s">
        <v>11826</v>
      </c>
      <c r="G4112" s="3" t="s">
        <v>15429</v>
      </c>
      <c r="H4112" s="212">
        <v>2</v>
      </c>
    </row>
    <row r="4113" spans="1:8">
      <c r="A4113" s="62">
        <v>4111</v>
      </c>
      <c r="B4113" s="211" t="s">
        <v>15667</v>
      </c>
      <c r="C4113" s="33" t="str">
        <f t="shared" si="128"/>
        <v>Yes</v>
      </c>
      <c r="D4113" s="30">
        <f t="shared" si="129"/>
        <v>2.23</v>
      </c>
      <c r="E4113" s="160">
        <v>6139</v>
      </c>
      <c r="F4113" s="62" t="s">
        <v>11826</v>
      </c>
      <c r="G4113" s="3" t="s">
        <v>15429</v>
      </c>
      <c r="H4113" s="212">
        <v>0.90283400809716596</v>
      </c>
    </row>
    <row r="4114" spans="1:8">
      <c r="A4114" s="62">
        <v>4112</v>
      </c>
      <c r="B4114" s="179" t="s">
        <v>15668</v>
      </c>
      <c r="C4114" s="33" t="str">
        <f t="shared" si="128"/>
        <v>Yes</v>
      </c>
      <c r="D4114" s="30">
        <f t="shared" si="129"/>
        <v>3.09</v>
      </c>
      <c r="E4114" s="160">
        <v>8507</v>
      </c>
      <c r="F4114" s="62" t="s">
        <v>11763</v>
      </c>
      <c r="G4114" s="3" t="s">
        <v>15429</v>
      </c>
      <c r="H4114" s="190">
        <v>1.2510121457489878</v>
      </c>
    </row>
    <row r="4115" spans="1:8">
      <c r="A4115" s="62">
        <v>4113</v>
      </c>
      <c r="B4115" s="179" t="s">
        <v>15669</v>
      </c>
      <c r="C4115" s="33" t="str">
        <f t="shared" si="128"/>
        <v>Yes</v>
      </c>
      <c r="D4115" s="30">
        <f t="shared" si="129"/>
        <v>0.49</v>
      </c>
      <c r="E4115" s="160">
        <v>1349</v>
      </c>
      <c r="F4115" s="62" t="s">
        <v>11763</v>
      </c>
      <c r="G4115" s="3" t="s">
        <v>15429</v>
      </c>
      <c r="H4115" s="190">
        <v>0.19838056680161942</v>
      </c>
    </row>
    <row r="4116" spans="1:8">
      <c r="A4116" s="62">
        <v>4114</v>
      </c>
      <c r="B4116" s="179" t="s">
        <v>15670</v>
      </c>
      <c r="C4116" s="33" t="str">
        <f t="shared" si="128"/>
        <v>Yes</v>
      </c>
      <c r="D4116" s="30">
        <f t="shared" si="129"/>
        <v>3.39</v>
      </c>
      <c r="E4116" s="160">
        <v>9333</v>
      </c>
      <c r="F4116" s="62" t="s">
        <v>11763</v>
      </c>
      <c r="G4116" s="3" t="s">
        <v>15429</v>
      </c>
      <c r="H4116" s="190">
        <v>1.3724696356275303</v>
      </c>
    </row>
    <row r="4117" spans="1:8">
      <c r="A4117" s="62">
        <v>4115</v>
      </c>
      <c r="B4117" s="179" t="s">
        <v>14979</v>
      </c>
      <c r="C4117" s="33" t="str">
        <f t="shared" si="128"/>
        <v>Yes</v>
      </c>
      <c r="D4117" s="30">
        <f t="shared" si="129"/>
        <v>4.5</v>
      </c>
      <c r="E4117" s="160">
        <v>12389</v>
      </c>
      <c r="F4117" s="62" t="s">
        <v>11763</v>
      </c>
      <c r="G4117" s="3" t="s">
        <v>15429</v>
      </c>
      <c r="H4117" s="190">
        <v>1.8218623481781375</v>
      </c>
    </row>
    <row r="4118" spans="1:8">
      <c r="A4118" s="62">
        <v>4116</v>
      </c>
      <c r="B4118" s="179" t="s">
        <v>15671</v>
      </c>
      <c r="C4118" s="33" t="str">
        <f t="shared" si="128"/>
        <v>Yes</v>
      </c>
      <c r="D4118" s="30">
        <f t="shared" si="129"/>
        <v>4.5</v>
      </c>
      <c r="E4118" s="160">
        <v>12389</v>
      </c>
      <c r="F4118" s="62" t="s">
        <v>11781</v>
      </c>
      <c r="G4118" s="3" t="s">
        <v>15429</v>
      </c>
      <c r="H4118" s="190">
        <v>1.8218623481781375</v>
      </c>
    </row>
    <row r="4119" spans="1:8">
      <c r="A4119" s="62">
        <v>4117</v>
      </c>
      <c r="B4119" s="179" t="s">
        <v>15672</v>
      </c>
      <c r="C4119" s="33" t="str">
        <f t="shared" si="128"/>
        <v>Yes</v>
      </c>
      <c r="D4119" s="30">
        <f t="shared" si="129"/>
        <v>3.34</v>
      </c>
      <c r="E4119" s="160">
        <v>9195</v>
      </c>
      <c r="F4119" s="62" t="s">
        <v>11763</v>
      </c>
      <c r="G4119" s="3" t="s">
        <v>15429</v>
      </c>
      <c r="H4119" s="190">
        <v>1.3522267206477732</v>
      </c>
    </row>
    <row r="4120" spans="1:8">
      <c r="A4120" s="62">
        <v>4118</v>
      </c>
      <c r="B4120" s="179" t="s">
        <v>15337</v>
      </c>
      <c r="C4120" s="33" t="str">
        <f t="shared" si="128"/>
        <v>Yes</v>
      </c>
      <c r="D4120" s="30">
        <f t="shared" si="129"/>
        <v>4.3900000000000006</v>
      </c>
      <c r="E4120" s="160">
        <v>12086</v>
      </c>
      <c r="F4120" s="62" t="s">
        <v>11781</v>
      </c>
      <c r="G4120" s="3" t="s">
        <v>15429</v>
      </c>
      <c r="H4120" s="190">
        <v>1.7773279352226721</v>
      </c>
    </row>
    <row r="4121" spans="1:8">
      <c r="A4121" s="62">
        <v>4119</v>
      </c>
      <c r="B4121" s="179" t="s">
        <v>15673</v>
      </c>
      <c r="C4121" s="33" t="str">
        <f t="shared" si="128"/>
        <v>Yes</v>
      </c>
      <c r="D4121" s="30">
        <f t="shared" si="129"/>
        <v>1.7</v>
      </c>
      <c r="E4121" s="160">
        <v>4680</v>
      </c>
      <c r="F4121" s="62" t="s">
        <v>11781</v>
      </c>
      <c r="G4121" s="3" t="s">
        <v>15429</v>
      </c>
      <c r="H4121" s="190">
        <v>0.68825910931174084</v>
      </c>
    </row>
    <row r="4122" spans="1:8">
      <c r="A4122" s="62">
        <v>4120</v>
      </c>
      <c r="B4122" s="179" t="s">
        <v>15674</v>
      </c>
      <c r="C4122" s="33" t="str">
        <f t="shared" si="128"/>
        <v>Yes</v>
      </c>
      <c r="D4122" s="30">
        <f t="shared" si="129"/>
        <v>3.09</v>
      </c>
      <c r="E4122" s="160">
        <v>8507</v>
      </c>
      <c r="F4122" s="62" t="s">
        <v>11763</v>
      </c>
      <c r="G4122" s="3" t="s">
        <v>15429</v>
      </c>
      <c r="H4122" s="190">
        <v>1.2510121457489878</v>
      </c>
    </row>
    <row r="4123" spans="1:8">
      <c r="A4123" s="62">
        <v>4121</v>
      </c>
      <c r="B4123" s="179" t="s">
        <v>15675</v>
      </c>
      <c r="C4123" s="33" t="str">
        <f t="shared" si="128"/>
        <v>Yes</v>
      </c>
      <c r="D4123" s="30">
        <f t="shared" si="129"/>
        <v>3.69</v>
      </c>
      <c r="E4123" s="160">
        <v>10159</v>
      </c>
      <c r="F4123" s="62" t="s">
        <v>11763</v>
      </c>
      <c r="G4123" s="3" t="s">
        <v>15429</v>
      </c>
      <c r="H4123" s="190">
        <v>1.4939271255060727</v>
      </c>
    </row>
    <row r="4124" spans="1:8">
      <c r="A4124" s="62">
        <v>4122</v>
      </c>
      <c r="B4124" s="179" t="s">
        <v>15676</v>
      </c>
      <c r="C4124" s="33" t="str">
        <f t="shared" si="128"/>
        <v>Yes</v>
      </c>
      <c r="D4124" s="30">
        <f t="shared" si="129"/>
        <v>4.18</v>
      </c>
      <c r="E4124" s="160">
        <v>11508</v>
      </c>
      <c r="F4124" s="62" t="s">
        <v>11781</v>
      </c>
      <c r="G4124" s="3" t="s">
        <v>15429</v>
      </c>
      <c r="H4124" s="190">
        <v>1.6923076923076921</v>
      </c>
    </row>
    <row r="4125" spans="1:8">
      <c r="A4125" s="62">
        <v>4123</v>
      </c>
      <c r="B4125" s="179" t="s">
        <v>15677</v>
      </c>
      <c r="C4125" s="33" t="str">
        <f t="shared" si="128"/>
        <v>No</v>
      </c>
      <c r="D4125" s="30">
        <f t="shared" si="129"/>
        <v>4.9400000000000004</v>
      </c>
      <c r="E4125" s="160">
        <v>13600</v>
      </c>
      <c r="F4125" s="62" t="s">
        <v>11763</v>
      </c>
      <c r="G4125" s="3" t="s">
        <v>15429</v>
      </c>
      <c r="H4125" s="190">
        <v>2</v>
      </c>
    </row>
    <row r="4126" spans="1:8">
      <c r="A4126" s="62">
        <v>4124</v>
      </c>
      <c r="B4126" s="179" t="s">
        <v>15678</v>
      </c>
      <c r="C4126" s="33" t="str">
        <f t="shared" si="128"/>
        <v>Yes</v>
      </c>
      <c r="D4126" s="30">
        <f t="shared" si="129"/>
        <v>3.61</v>
      </c>
      <c r="E4126" s="160">
        <v>9938</v>
      </c>
      <c r="F4126" s="62" t="s">
        <v>11763</v>
      </c>
      <c r="G4126" s="3" t="s">
        <v>15429</v>
      </c>
      <c r="H4126" s="190">
        <v>1.4615384615384615</v>
      </c>
    </row>
    <row r="4127" spans="1:8">
      <c r="A4127" s="62">
        <v>4125</v>
      </c>
      <c r="B4127" s="179" t="s">
        <v>15679</v>
      </c>
      <c r="C4127" s="33" t="str">
        <f t="shared" si="128"/>
        <v>Yes</v>
      </c>
      <c r="D4127" s="30">
        <f t="shared" si="129"/>
        <v>0.64</v>
      </c>
      <c r="E4127" s="160">
        <v>1762</v>
      </c>
      <c r="F4127" s="62" t="s">
        <v>11763</v>
      </c>
      <c r="G4127" s="3" t="s">
        <v>15429</v>
      </c>
      <c r="H4127" s="190">
        <v>0.25910931174089069</v>
      </c>
    </row>
    <row r="4128" spans="1:8">
      <c r="A4128" s="62">
        <v>4126</v>
      </c>
      <c r="B4128" s="179" t="s">
        <v>15680</v>
      </c>
      <c r="C4128" s="33" t="str">
        <f t="shared" si="128"/>
        <v>Yes</v>
      </c>
      <c r="D4128" s="30">
        <f t="shared" si="129"/>
        <v>3.08</v>
      </c>
      <c r="E4128" s="160">
        <v>8479</v>
      </c>
      <c r="F4128" s="62" t="s">
        <v>11781</v>
      </c>
      <c r="G4128" s="3" t="s">
        <v>15429</v>
      </c>
      <c r="H4128" s="190">
        <v>1.2469635627530364</v>
      </c>
    </row>
    <row r="4129" spans="1:8">
      <c r="A4129" s="62">
        <v>4127</v>
      </c>
      <c r="B4129" s="179" t="s">
        <v>15681</v>
      </c>
      <c r="C4129" s="33" t="str">
        <f t="shared" si="128"/>
        <v>No</v>
      </c>
      <c r="D4129" s="30">
        <f t="shared" si="129"/>
        <v>4.9400000000000004</v>
      </c>
      <c r="E4129" s="160">
        <v>13600</v>
      </c>
      <c r="F4129" s="62" t="s">
        <v>11763</v>
      </c>
      <c r="G4129" s="3" t="s">
        <v>15429</v>
      </c>
      <c r="H4129" s="190">
        <v>2</v>
      </c>
    </row>
    <row r="4130" spans="1:8">
      <c r="A4130" s="62">
        <v>4128</v>
      </c>
      <c r="B4130" s="179" t="s">
        <v>15682</v>
      </c>
      <c r="C4130" s="33" t="str">
        <f t="shared" si="128"/>
        <v>Yes</v>
      </c>
      <c r="D4130" s="30">
        <f t="shared" si="129"/>
        <v>2.46</v>
      </c>
      <c r="E4130" s="160">
        <v>6772</v>
      </c>
      <c r="F4130" s="62" t="s">
        <v>11763</v>
      </c>
      <c r="G4130" s="3" t="s">
        <v>15429</v>
      </c>
      <c r="H4130" s="190">
        <v>0.99595141700404854</v>
      </c>
    </row>
    <row r="4131" spans="1:8">
      <c r="A4131" s="62">
        <v>4129</v>
      </c>
      <c r="B4131" s="179" t="s">
        <v>15683</v>
      </c>
      <c r="C4131" s="33" t="str">
        <f t="shared" si="128"/>
        <v>Yes</v>
      </c>
      <c r="D4131" s="30">
        <f t="shared" si="129"/>
        <v>4.41</v>
      </c>
      <c r="E4131" s="160">
        <v>12141</v>
      </c>
      <c r="F4131" s="62" t="s">
        <v>11781</v>
      </c>
      <c r="G4131" s="3" t="s">
        <v>15429</v>
      </c>
      <c r="H4131" s="190">
        <v>1.7854251012145748</v>
      </c>
    </row>
    <row r="4132" spans="1:8">
      <c r="A4132" s="62">
        <v>4130</v>
      </c>
      <c r="B4132" s="179" t="s">
        <v>15684</v>
      </c>
      <c r="C4132" s="33" t="str">
        <f t="shared" si="128"/>
        <v>Yes</v>
      </c>
      <c r="D4132" s="30">
        <f t="shared" si="129"/>
        <v>4.76</v>
      </c>
      <c r="E4132" s="160">
        <v>13104</v>
      </c>
      <c r="F4132" s="62" t="s">
        <v>11763</v>
      </c>
      <c r="G4132" s="3" t="s">
        <v>15429</v>
      </c>
      <c r="H4132" s="190">
        <v>1.9271255060728743</v>
      </c>
    </row>
    <row r="4133" spans="1:8">
      <c r="A4133" s="62">
        <v>4131</v>
      </c>
      <c r="B4133" s="179" t="s">
        <v>15685</v>
      </c>
      <c r="C4133" s="33" t="str">
        <f t="shared" si="128"/>
        <v>Yes</v>
      </c>
      <c r="D4133" s="30">
        <f t="shared" si="129"/>
        <v>3.49</v>
      </c>
      <c r="E4133" s="160">
        <v>9608</v>
      </c>
      <c r="F4133" s="62" t="s">
        <v>11781</v>
      </c>
      <c r="G4133" s="3" t="s">
        <v>15429</v>
      </c>
      <c r="H4133" s="190">
        <v>1.4129554655870444</v>
      </c>
    </row>
    <row r="4134" spans="1:8">
      <c r="A4134" s="62">
        <v>4132</v>
      </c>
      <c r="B4134" s="179" t="s">
        <v>15686</v>
      </c>
      <c r="C4134" s="33" t="str">
        <f t="shared" si="128"/>
        <v>Yes</v>
      </c>
      <c r="D4134" s="30">
        <f t="shared" si="129"/>
        <v>1.7</v>
      </c>
      <c r="E4134" s="160">
        <v>4680</v>
      </c>
      <c r="F4134" s="62" t="s">
        <v>11781</v>
      </c>
      <c r="G4134" s="3" t="s">
        <v>15429</v>
      </c>
      <c r="H4134" s="190">
        <v>0.68825910931174084</v>
      </c>
    </row>
    <row r="4135" spans="1:8">
      <c r="A4135" s="62">
        <v>4133</v>
      </c>
      <c r="B4135" s="179" t="s">
        <v>15687</v>
      </c>
      <c r="C4135" s="33" t="str">
        <f t="shared" si="128"/>
        <v>Yes</v>
      </c>
      <c r="D4135" s="30">
        <f t="shared" si="129"/>
        <v>4.7299999999999995</v>
      </c>
      <c r="E4135" s="160">
        <v>13022</v>
      </c>
      <c r="F4135" s="62" t="s">
        <v>11781</v>
      </c>
      <c r="G4135" s="3" t="s">
        <v>15429</v>
      </c>
      <c r="H4135" s="190">
        <v>1.91497975708502</v>
      </c>
    </row>
    <row r="4136" spans="1:8">
      <c r="A4136" s="62">
        <v>4134</v>
      </c>
      <c r="B4136" s="179" t="s">
        <v>15688</v>
      </c>
      <c r="C4136" s="33" t="str">
        <f t="shared" si="128"/>
        <v>Yes</v>
      </c>
      <c r="D4136" s="30">
        <f t="shared" si="129"/>
        <v>2.4</v>
      </c>
      <c r="E4136" s="160">
        <v>6607</v>
      </c>
      <c r="F4136" s="62" t="s">
        <v>11781</v>
      </c>
      <c r="G4136" s="3" t="s">
        <v>15429</v>
      </c>
      <c r="H4136" s="190">
        <v>0.97165991902833992</v>
      </c>
    </row>
    <row r="4137" spans="1:8">
      <c r="A4137" s="62">
        <v>4135</v>
      </c>
      <c r="B4137" s="179" t="s">
        <v>15689</v>
      </c>
      <c r="C4137" s="33" t="str">
        <f t="shared" si="128"/>
        <v>No</v>
      </c>
      <c r="D4137" s="30">
        <f t="shared" si="129"/>
        <v>4.9400000000000004</v>
      </c>
      <c r="E4137" s="160">
        <v>13600</v>
      </c>
      <c r="F4137" s="62" t="s">
        <v>11763</v>
      </c>
      <c r="G4137" s="3" t="s">
        <v>15429</v>
      </c>
      <c r="H4137" s="190">
        <v>2</v>
      </c>
    </row>
    <row r="4138" spans="1:8">
      <c r="A4138" s="62">
        <v>4136</v>
      </c>
      <c r="B4138" s="179" t="s">
        <v>15690</v>
      </c>
      <c r="C4138" s="33" t="str">
        <f t="shared" si="128"/>
        <v>No</v>
      </c>
      <c r="D4138" s="30">
        <f t="shared" si="129"/>
        <v>4.9400000000000004</v>
      </c>
      <c r="E4138" s="160">
        <v>13600</v>
      </c>
      <c r="F4138" s="62" t="s">
        <v>11763</v>
      </c>
      <c r="G4138" s="3" t="s">
        <v>15429</v>
      </c>
      <c r="H4138" s="190">
        <v>2</v>
      </c>
    </row>
    <row r="4139" spans="1:8">
      <c r="A4139" s="62">
        <v>4137</v>
      </c>
      <c r="B4139" s="179" t="s">
        <v>15691</v>
      </c>
      <c r="C4139" s="33" t="str">
        <f t="shared" si="128"/>
        <v>Yes</v>
      </c>
      <c r="D4139" s="30">
        <f t="shared" si="129"/>
        <v>0.94</v>
      </c>
      <c r="E4139" s="160">
        <v>2588</v>
      </c>
      <c r="F4139" s="62" t="s">
        <v>11763</v>
      </c>
      <c r="G4139" s="3" t="s">
        <v>15429</v>
      </c>
      <c r="H4139" s="190">
        <v>0.38056680161943313</v>
      </c>
    </row>
    <row r="4140" spans="1:8">
      <c r="A4140" s="62">
        <v>4138</v>
      </c>
      <c r="B4140" s="211" t="s">
        <v>15692</v>
      </c>
      <c r="C4140" s="33" t="str">
        <f t="shared" si="128"/>
        <v>Yes</v>
      </c>
      <c r="D4140" s="30">
        <f t="shared" si="129"/>
        <v>3.79</v>
      </c>
      <c r="E4140" s="160">
        <v>10434</v>
      </c>
      <c r="F4140" s="62" t="s">
        <v>11777</v>
      </c>
      <c r="G4140" s="3" t="s">
        <v>15429</v>
      </c>
      <c r="H4140" s="212">
        <v>1.534412955465587</v>
      </c>
    </row>
    <row r="4141" spans="1:8">
      <c r="A4141" s="62">
        <v>4139</v>
      </c>
      <c r="B4141" s="179" t="s">
        <v>15693</v>
      </c>
      <c r="C4141" s="33" t="str">
        <f t="shared" si="128"/>
        <v>Yes</v>
      </c>
      <c r="D4141" s="30">
        <f t="shared" si="129"/>
        <v>2.4699999999999998</v>
      </c>
      <c r="E4141" s="160">
        <v>6800</v>
      </c>
      <c r="F4141" s="62" t="s">
        <v>11763</v>
      </c>
      <c r="G4141" s="3" t="s">
        <v>15429</v>
      </c>
      <c r="H4141" s="190">
        <v>0.99999999999999978</v>
      </c>
    </row>
    <row r="4142" spans="1:8">
      <c r="A4142" s="62">
        <v>4140</v>
      </c>
      <c r="B4142" s="179" t="s">
        <v>15694</v>
      </c>
      <c r="C4142" s="33" t="str">
        <f t="shared" si="128"/>
        <v>Yes</v>
      </c>
      <c r="D4142" s="30">
        <f t="shared" si="129"/>
        <v>4.41</v>
      </c>
      <c r="E4142" s="160">
        <v>12141</v>
      </c>
      <c r="F4142" s="62" t="s">
        <v>11781</v>
      </c>
      <c r="G4142" s="3" t="s">
        <v>15429</v>
      </c>
      <c r="H4142" s="190">
        <v>1.7854251012145748</v>
      </c>
    </row>
    <row r="4143" spans="1:8">
      <c r="A4143" s="62">
        <v>4141</v>
      </c>
      <c r="B4143" s="179" t="s">
        <v>15695</v>
      </c>
      <c r="C4143" s="33" t="str">
        <f t="shared" si="128"/>
        <v>Yes</v>
      </c>
      <c r="D4143" s="30">
        <f t="shared" si="129"/>
        <v>1.8399999999999999</v>
      </c>
      <c r="E4143" s="160">
        <v>5066</v>
      </c>
      <c r="F4143" s="62" t="s">
        <v>11763</v>
      </c>
      <c r="G4143" s="3" t="s">
        <v>15429</v>
      </c>
      <c r="H4143" s="190">
        <v>0.74493927125506065</v>
      </c>
    </row>
    <row r="4144" spans="1:8">
      <c r="A4144" s="62">
        <v>4142</v>
      </c>
      <c r="B4144" s="179" t="s">
        <v>15696</v>
      </c>
      <c r="C4144" s="33" t="str">
        <f t="shared" si="128"/>
        <v>No</v>
      </c>
      <c r="D4144" s="30">
        <f t="shared" si="129"/>
        <v>4.9400000000000004</v>
      </c>
      <c r="E4144" s="160">
        <v>13600</v>
      </c>
      <c r="F4144" s="62" t="s">
        <v>11763</v>
      </c>
      <c r="G4144" s="3" t="s">
        <v>15429</v>
      </c>
      <c r="H4144" s="190">
        <v>2</v>
      </c>
    </row>
    <row r="4145" spans="1:8">
      <c r="A4145" s="62">
        <v>4143</v>
      </c>
      <c r="B4145" s="179" t="s">
        <v>15697</v>
      </c>
      <c r="C4145" s="33" t="str">
        <f t="shared" si="128"/>
        <v>Yes</v>
      </c>
      <c r="D4145" s="30">
        <f t="shared" si="129"/>
        <v>3.3920000000000003</v>
      </c>
      <c r="E4145" s="160">
        <v>9338</v>
      </c>
      <c r="F4145" s="62" t="s">
        <v>11763</v>
      </c>
      <c r="G4145" s="3" t="s">
        <v>15429</v>
      </c>
      <c r="H4145" s="190">
        <v>1.3732793522267206</v>
      </c>
    </row>
    <row r="4146" spans="1:8">
      <c r="A4146" s="62">
        <v>4144</v>
      </c>
      <c r="B4146" s="179" t="s">
        <v>15698</v>
      </c>
      <c r="C4146" s="33" t="str">
        <f t="shared" si="128"/>
        <v>Yes</v>
      </c>
      <c r="D4146" s="30">
        <f t="shared" si="129"/>
        <v>0.91</v>
      </c>
      <c r="E4146" s="160">
        <v>2505</v>
      </c>
      <c r="F4146" s="62" t="s">
        <v>11781</v>
      </c>
      <c r="G4146" s="3" t="s">
        <v>15429</v>
      </c>
      <c r="H4146" s="190">
        <v>0.36842105263157893</v>
      </c>
    </row>
    <row r="4147" spans="1:8">
      <c r="A4147" s="62">
        <v>4145</v>
      </c>
      <c r="B4147" s="179" t="s">
        <v>13008</v>
      </c>
      <c r="C4147" s="33" t="str">
        <f t="shared" si="128"/>
        <v>Yes</v>
      </c>
      <c r="D4147" s="30">
        <f t="shared" si="129"/>
        <v>3.59</v>
      </c>
      <c r="E4147" s="160">
        <v>9883</v>
      </c>
      <c r="F4147" s="62" t="s">
        <v>11763</v>
      </c>
      <c r="G4147" s="3" t="s">
        <v>15429</v>
      </c>
      <c r="H4147" s="190">
        <v>1.4534412955465585</v>
      </c>
    </row>
    <row r="4148" spans="1:8">
      <c r="A4148" s="62">
        <v>4146</v>
      </c>
      <c r="B4148" s="179" t="s">
        <v>15699</v>
      </c>
      <c r="C4148" s="33" t="str">
        <f t="shared" si="128"/>
        <v>Yes</v>
      </c>
      <c r="D4148" s="30">
        <f t="shared" si="129"/>
        <v>1.62</v>
      </c>
      <c r="E4148" s="160">
        <v>4460</v>
      </c>
      <c r="F4148" s="62" t="s">
        <v>11763</v>
      </c>
      <c r="G4148" s="3" t="s">
        <v>15429</v>
      </c>
      <c r="H4148" s="190">
        <v>0.65587044534412953</v>
      </c>
    </row>
    <row r="4149" spans="1:8">
      <c r="A4149" s="62">
        <v>4147</v>
      </c>
      <c r="B4149" s="211" t="s">
        <v>14528</v>
      </c>
      <c r="C4149" s="33" t="str">
        <f t="shared" si="128"/>
        <v>Yes</v>
      </c>
      <c r="D4149" s="30">
        <f t="shared" si="129"/>
        <v>2.4</v>
      </c>
      <c r="E4149" s="160">
        <v>6607</v>
      </c>
      <c r="F4149" s="62" t="s">
        <v>11826</v>
      </c>
      <c r="G4149" s="3" t="s">
        <v>15429</v>
      </c>
      <c r="H4149" s="212">
        <v>0.97165991902833992</v>
      </c>
    </row>
    <row r="4150" spans="1:8">
      <c r="A4150" s="62">
        <v>4148</v>
      </c>
      <c r="B4150" s="179" t="s">
        <v>15700</v>
      </c>
      <c r="C4150" s="33" t="str">
        <f t="shared" si="128"/>
        <v>Yes</v>
      </c>
      <c r="D4150" s="30">
        <f t="shared" si="129"/>
        <v>0.94</v>
      </c>
      <c r="E4150" s="160">
        <v>2588</v>
      </c>
      <c r="F4150" s="62" t="s">
        <v>11763</v>
      </c>
      <c r="G4150" s="3" t="s">
        <v>15429</v>
      </c>
      <c r="H4150" s="190">
        <v>0.38056680161943313</v>
      </c>
    </row>
    <row r="4151" spans="1:8">
      <c r="A4151" s="62">
        <v>4149</v>
      </c>
      <c r="B4151" s="179" t="s">
        <v>15701</v>
      </c>
      <c r="C4151" s="33" t="str">
        <f t="shared" si="128"/>
        <v>Yes</v>
      </c>
      <c r="D4151" s="30">
        <f t="shared" si="129"/>
        <v>1.25</v>
      </c>
      <c r="E4151" s="160">
        <v>3441</v>
      </c>
      <c r="F4151" s="62" t="s">
        <v>11763</v>
      </c>
      <c r="G4151" s="3" t="s">
        <v>15429</v>
      </c>
      <c r="H4151" s="190">
        <v>0.50607287449392713</v>
      </c>
    </row>
    <row r="4152" spans="1:8">
      <c r="A4152" s="62">
        <v>4150</v>
      </c>
      <c r="B4152" s="179" t="s">
        <v>15702</v>
      </c>
      <c r="C4152" s="33" t="str">
        <f t="shared" si="128"/>
        <v>Yes</v>
      </c>
      <c r="D4152" s="30">
        <f t="shared" si="129"/>
        <v>3.4099999999999997</v>
      </c>
      <c r="E4152" s="160">
        <v>9388</v>
      </c>
      <c r="F4152" s="62" t="s">
        <v>11781</v>
      </c>
      <c r="G4152" s="3" t="s">
        <v>15429</v>
      </c>
      <c r="H4152" s="190">
        <v>1.380566801619433</v>
      </c>
    </row>
    <row r="4153" spans="1:8">
      <c r="A4153" s="62">
        <v>4151</v>
      </c>
      <c r="B4153" s="179" t="s">
        <v>15703</v>
      </c>
      <c r="C4153" s="33" t="str">
        <f t="shared" si="128"/>
        <v>No</v>
      </c>
      <c r="D4153" s="30">
        <f t="shared" si="129"/>
        <v>4.9400000000000004</v>
      </c>
      <c r="E4153" s="160">
        <v>16133</v>
      </c>
      <c r="F4153" s="62" t="s">
        <v>11763</v>
      </c>
      <c r="G4153" s="3" t="s">
        <v>15429</v>
      </c>
      <c r="H4153" s="190">
        <v>2</v>
      </c>
    </row>
    <row r="4154" spans="1:8">
      <c r="A4154" s="62">
        <v>4152</v>
      </c>
      <c r="B4154" s="179" t="s">
        <v>15704</v>
      </c>
      <c r="C4154" s="33" t="str">
        <f t="shared" si="128"/>
        <v>Yes</v>
      </c>
      <c r="D4154" s="30">
        <f t="shared" si="129"/>
        <v>0.28000000000000003</v>
      </c>
      <c r="E4154" s="160">
        <v>1000</v>
      </c>
      <c r="F4154" s="62" t="s">
        <v>11763</v>
      </c>
      <c r="G4154" s="3" t="s">
        <v>15429</v>
      </c>
      <c r="H4154" s="190">
        <v>0.11336032388663968</v>
      </c>
    </row>
    <row r="4155" spans="1:8">
      <c r="A4155" s="62">
        <v>4153</v>
      </c>
      <c r="B4155" s="179" t="s">
        <v>15705</v>
      </c>
      <c r="C4155" s="33" t="str">
        <f t="shared" si="128"/>
        <v>Yes</v>
      </c>
      <c r="D4155" s="30">
        <f t="shared" si="129"/>
        <v>2</v>
      </c>
      <c r="E4155" s="160">
        <v>5506</v>
      </c>
      <c r="F4155" s="62" t="s">
        <v>11763</v>
      </c>
      <c r="G4155" s="3" t="s">
        <v>15429</v>
      </c>
      <c r="H4155" s="190">
        <v>0.80971659919028338</v>
      </c>
    </row>
    <row r="4156" spans="1:8">
      <c r="A4156" s="62">
        <v>4154</v>
      </c>
      <c r="B4156" s="179" t="s">
        <v>15706</v>
      </c>
      <c r="C4156" s="33" t="str">
        <f t="shared" si="128"/>
        <v>Yes</v>
      </c>
      <c r="D4156" s="30">
        <f t="shared" si="129"/>
        <v>2.46</v>
      </c>
      <c r="E4156" s="160">
        <v>6772</v>
      </c>
      <c r="F4156" s="62" t="s">
        <v>11763</v>
      </c>
      <c r="G4156" s="3" t="s">
        <v>15429</v>
      </c>
      <c r="H4156" s="190">
        <v>0.99595141700404854</v>
      </c>
    </row>
    <row r="4157" spans="1:8">
      <c r="A4157" s="62">
        <v>4155</v>
      </c>
      <c r="B4157" s="179" t="s">
        <v>15707</v>
      </c>
      <c r="C4157" s="33" t="str">
        <f t="shared" si="128"/>
        <v>Yes</v>
      </c>
      <c r="D4157" s="30">
        <f t="shared" si="129"/>
        <v>0.41999999999999993</v>
      </c>
      <c r="E4157" s="160">
        <v>1156</v>
      </c>
      <c r="F4157" s="62" t="s">
        <v>11763</v>
      </c>
      <c r="G4157" s="3" t="s">
        <v>15429</v>
      </c>
      <c r="H4157" s="190">
        <v>0.17004048582995948</v>
      </c>
    </row>
    <row r="4158" spans="1:8">
      <c r="A4158" s="62">
        <v>4156</v>
      </c>
      <c r="B4158" s="179" t="s">
        <v>15707</v>
      </c>
      <c r="C4158" s="33" t="str">
        <f t="shared" si="128"/>
        <v>Yes</v>
      </c>
      <c r="D4158" s="30">
        <f t="shared" si="129"/>
        <v>1.52</v>
      </c>
      <c r="E4158" s="160">
        <v>4185</v>
      </c>
      <c r="F4158" s="62" t="s">
        <v>11763</v>
      </c>
      <c r="G4158" s="3" t="s">
        <v>15429</v>
      </c>
      <c r="H4158" s="190">
        <v>0.61538461538461531</v>
      </c>
    </row>
    <row r="4159" spans="1:8">
      <c r="A4159" s="62">
        <v>4157</v>
      </c>
      <c r="B4159" s="179" t="s">
        <v>15708</v>
      </c>
      <c r="C4159" s="33" t="str">
        <f t="shared" si="128"/>
        <v>Yes</v>
      </c>
      <c r="D4159" s="30">
        <f t="shared" si="129"/>
        <v>2.63</v>
      </c>
      <c r="E4159" s="160">
        <v>7240</v>
      </c>
      <c r="F4159" s="62" t="s">
        <v>11763</v>
      </c>
      <c r="G4159" s="3" t="s">
        <v>15429</v>
      </c>
      <c r="H4159" s="190">
        <v>1.0647773279352226</v>
      </c>
    </row>
    <row r="4160" spans="1:8">
      <c r="A4160" s="62">
        <v>4158</v>
      </c>
      <c r="B4160" s="211" t="s">
        <v>15709</v>
      </c>
      <c r="C4160" s="33" t="str">
        <f t="shared" si="128"/>
        <v>Yes</v>
      </c>
      <c r="D4160" s="30">
        <f t="shared" si="129"/>
        <v>1.51</v>
      </c>
      <c r="E4160" s="160">
        <v>4157</v>
      </c>
      <c r="F4160" s="62" t="s">
        <v>11772</v>
      </c>
      <c r="G4160" s="3" t="s">
        <v>15429</v>
      </c>
      <c r="H4160" s="212">
        <v>0.61133603238866396</v>
      </c>
    </row>
    <row r="4161" spans="1:8">
      <c r="A4161" s="62">
        <v>4159</v>
      </c>
      <c r="B4161" s="179" t="s">
        <v>15710</v>
      </c>
      <c r="C4161" s="33" t="str">
        <f t="shared" si="128"/>
        <v>Yes</v>
      </c>
      <c r="D4161" s="30">
        <f t="shared" si="129"/>
        <v>0.76</v>
      </c>
      <c r="E4161" s="160">
        <v>2092</v>
      </c>
      <c r="F4161" s="62" t="s">
        <v>11781</v>
      </c>
      <c r="G4161" s="3" t="s">
        <v>15429</v>
      </c>
      <c r="H4161" s="190">
        <v>0.30769230769230765</v>
      </c>
    </row>
    <row r="4162" spans="1:8">
      <c r="A4162" s="62">
        <v>4160</v>
      </c>
      <c r="B4162" s="179" t="s">
        <v>15711</v>
      </c>
      <c r="C4162" s="33" t="str">
        <f t="shared" si="128"/>
        <v>Yes</v>
      </c>
      <c r="D4162" s="30">
        <f t="shared" si="129"/>
        <v>0.72</v>
      </c>
      <c r="E4162" s="160">
        <v>1982</v>
      </c>
      <c r="F4162" s="62" t="s">
        <v>11763</v>
      </c>
      <c r="G4162" s="3" t="s">
        <v>15429</v>
      </c>
      <c r="H4162" s="190">
        <v>0.291497975708502</v>
      </c>
    </row>
    <row r="4163" spans="1:8">
      <c r="A4163" s="62">
        <v>4161</v>
      </c>
      <c r="B4163" s="179" t="s">
        <v>15712</v>
      </c>
      <c r="C4163" s="33" t="str">
        <f t="shared" ref="C4163:C4226" si="130">IF(H4163=2,"No","Yes")</f>
        <v>Yes</v>
      </c>
      <c r="D4163" s="30">
        <f t="shared" si="129"/>
        <v>2.33</v>
      </c>
      <c r="E4163" s="160">
        <v>6415</v>
      </c>
      <c r="F4163" s="62" t="s">
        <v>11781</v>
      </c>
      <c r="G4163" s="3" t="s">
        <v>15429</v>
      </c>
      <c r="H4163" s="190">
        <v>0.94331983805668007</v>
      </c>
    </row>
    <row r="4164" spans="1:8">
      <c r="A4164" s="62">
        <v>4162</v>
      </c>
      <c r="B4164" s="211" t="s">
        <v>15713</v>
      </c>
      <c r="C4164" s="33" t="str">
        <f t="shared" si="130"/>
        <v>Yes</v>
      </c>
      <c r="D4164" s="30">
        <f t="shared" ref="D4164:D4227" si="131">H4164*2.47</f>
        <v>0.5</v>
      </c>
      <c r="E4164" s="160">
        <v>1377</v>
      </c>
      <c r="F4164" s="62" t="s">
        <v>11826</v>
      </c>
      <c r="G4164" s="3" t="s">
        <v>15429</v>
      </c>
      <c r="H4164" s="212">
        <v>0.20242914979757085</v>
      </c>
    </row>
    <row r="4165" spans="1:8">
      <c r="A4165" s="62">
        <v>4163</v>
      </c>
      <c r="B4165" s="211" t="s">
        <v>15714</v>
      </c>
      <c r="C4165" s="33" t="str">
        <f t="shared" si="130"/>
        <v>No</v>
      </c>
      <c r="D4165" s="30">
        <f t="shared" si="131"/>
        <v>4.9400000000000004</v>
      </c>
      <c r="E4165" s="160">
        <v>13600</v>
      </c>
      <c r="F4165" s="62" t="s">
        <v>11777</v>
      </c>
      <c r="G4165" s="3" t="s">
        <v>15429</v>
      </c>
      <c r="H4165" s="212">
        <v>2</v>
      </c>
    </row>
    <row r="4166" spans="1:8">
      <c r="A4166" s="62">
        <v>4164</v>
      </c>
      <c r="B4166" s="179" t="s">
        <v>15715</v>
      </c>
      <c r="C4166" s="33" t="str">
        <f t="shared" si="130"/>
        <v>Yes</v>
      </c>
      <c r="D4166" s="30">
        <f t="shared" si="131"/>
        <v>2.5</v>
      </c>
      <c r="E4166" s="160">
        <v>6883</v>
      </c>
      <c r="F4166" s="62" t="s">
        <v>11763</v>
      </c>
      <c r="G4166" s="3" t="s">
        <v>15429</v>
      </c>
      <c r="H4166" s="190">
        <v>1.0121457489878543</v>
      </c>
    </row>
    <row r="4167" spans="1:8">
      <c r="A4167" s="62">
        <v>4165</v>
      </c>
      <c r="B4167" s="179" t="s">
        <v>15716</v>
      </c>
      <c r="C4167" s="33" t="str">
        <f t="shared" si="130"/>
        <v>Yes</v>
      </c>
      <c r="D4167" s="30">
        <f t="shared" si="131"/>
        <v>2.97</v>
      </c>
      <c r="E4167" s="160">
        <v>8177</v>
      </c>
      <c r="F4167" s="62" t="s">
        <v>11763</v>
      </c>
      <c r="G4167" s="3" t="s">
        <v>15429</v>
      </c>
      <c r="H4167" s="190">
        <v>1.2024291497975708</v>
      </c>
    </row>
    <row r="4168" spans="1:8">
      <c r="A4168" s="62">
        <v>4166</v>
      </c>
      <c r="B4168" s="211" t="s">
        <v>15717</v>
      </c>
      <c r="C4168" s="33" t="str">
        <f t="shared" si="130"/>
        <v>No</v>
      </c>
      <c r="D4168" s="30">
        <f t="shared" si="131"/>
        <v>4.9400000000000004</v>
      </c>
      <c r="E4168" s="485">
        <v>13600</v>
      </c>
      <c r="F4168" s="62" t="s">
        <v>11763</v>
      </c>
      <c r="G4168" s="3" t="s">
        <v>15429</v>
      </c>
      <c r="H4168" s="190">
        <v>2</v>
      </c>
    </row>
    <row r="4169" spans="1:8">
      <c r="A4169" s="62">
        <v>4167</v>
      </c>
      <c r="B4169" s="211" t="s">
        <v>15718</v>
      </c>
      <c r="C4169" s="33" t="str">
        <f t="shared" si="130"/>
        <v>Yes</v>
      </c>
      <c r="D4169" s="30">
        <f t="shared" si="131"/>
        <v>4.28</v>
      </c>
      <c r="E4169" s="160">
        <v>11783</v>
      </c>
      <c r="F4169" s="62" t="s">
        <v>11826</v>
      </c>
      <c r="G4169" s="3" t="s">
        <v>15429</v>
      </c>
      <c r="H4169" s="212">
        <v>1.7327935222672064</v>
      </c>
    </row>
    <row r="4170" spans="1:8">
      <c r="A4170" s="62">
        <v>4168</v>
      </c>
      <c r="B4170" s="179" t="s">
        <v>15719</v>
      </c>
      <c r="C4170" s="33" t="str">
        <f t="shared" si="130"/>
        <v>No</v>
      </c>
      <c r="D4170" s="30">
        <f t="shared" si="131"/>
        <v>4.9400000000000004</v>
      </c>
      <c r="E4170" s="160">
        <v>13600</v>
      </c>
      <c r="F4170" s="62" t="s">
        <v>11763</v>
      </c>
      <c r="G4170" s="3" t="s">
        <v>15429</v>
      </c>
      <c r="H4170" s="190">
        <v>2</v>
      </c>
    </row>
    <row r="4171" spans="1:8">
      <c r="A4171" s="62">
        <v>4169</v>
      </c>
      <c r="B4171" s="179" t="s">
        <v>15720</v>
      </c>
      <c r="C4171" s="33" t="str">
        <f t="shared" si="130"/>
        <v>Yes</v>
      </c>
      <c r="D4171" s="30">
        <f t="shared" si="131"/>
        <v>3.63</v>
      </c>
      <c r="E4171" s="160">
        <v>9994</v>
      </c>
      <c r="F4171" s="62" t="s">
        <v>11763</v>
      </c>
      <c r="G4171" s="3" t="s">
        <v>15429</v>
      </c>
      <c r="H4171" s="190">
        <v>1.4696356275303641</v>
      </c>
    </row>
    <row r="4172" spans="1:8">
      <c r="A4172" s="62">
        <v>4170</v>
      </c>
      <c r="B4172" s="211" t="s">
        <v>15721</v>
      </c>
      <c r="C4172" s="33" t="str">
        <f t="shared" si="130"/>
        <v>Yes</v>
      </c>
      <c r="D4172" s="30">
        <f t="shared" si="131"/>
        <v>4.1900000000000004</v>
      </c>
      <c r="E4172" s="160">
        <v>11535</v>
      </c>
      <c r="F4172" s="62" t="s">
        <v>11772</v>
      </c>
      <c r="G4172" s="3" t="s">
        <v>15429</v>
      </c>
      <c r="H4172" s="212">
        <v>1.6963562753036439</v>
      </c>
    </row>
    <row r="4173" spans="1:8">
      <c r="A4173" s="62">
        <v>4171</v>
      </c>
      <c r="B4173" s="211" t="s">
        <v>15722</v>
      </c>
      <c r="C4173" s="33" t="str">
        <f t="shared" si="130"/>
        <v>Yes</v>
      </c>
      <c r="D4173" s="30">
        <f t="shared" si="131"/>
        <v>1.7</v>
      </c>
      <c r="E4173" s="160">
        <v>4680</v>
      </c>
      <c r="F4173" s="62" t="s">
        <v>11826</v>
      </c>
      <c r="G4173" s="3" t="s">
        <v>15429</v>
      </c>
      <c r="H4173" s="212">
        <v>0.68825910931174084</v>
      </c>
    </row>
    <row r="4174" spans="1:8">
      <c r="A4174" s="62">
        <v>4172</v>
      </c>
      <c r="B4174" s="179" t="s">
        <v>15723</v>
      </c>
      <c r="C4174" s="33" t="str">
        <f t="shared" si="130"/>
        <v>Yes</v>
      </c>
      <c r="D4174" s="30">
        <f t="shared" si="131"/>
        <v>4.79</v>
      </c>
      <c r="E4174" s="160">
        <v>13187</v>
      </c>
      <c r="F4174" s="62" t="s">
        <v>11763</v>
      </c>
      <c r="G4174" s="3" t="s">
        <v>15429</v>
      </c>
      <c r="H4174" s="190">
        <v>1.9392712550607285</v>
      </c>
    </row>
    <row r="4175" spans="1:8">
      <c r="A4175" s="62">
        <v>4173</v>
      </c>
      <c r="B4175" s="179" t="s">
        <v>15724</v>
      </c>
      <c r="C4175" s="33" t="str">
        <f t="shared" si="130"/>
        <v>Yes</v>
      </c>
      <c r="D4175" s="30">
        <f t="shared" si="131"/>
        <v>3.58</v>
      </c>
      <c r="E4175" s="160">
        <v>9856</v>
      </c>
      <c r="F4175" s="62" t="s">
        <v>11763</v>
      </c>
      <c r="G4175" s="3" t="s">
        <v>15429</v>
      </c>
      <c r="H4175" s="190">
        <v>1.4493927125506072</v>
      </c>
    </row>
    <row r="4176" spans="1:8">
      <c r="A4176" s="62">
        <v>4174</v>
      </c>
      <c r="B4176" s="179" t="s">
        <v>15725</v>
      </c>
      <c r="C4176" s="33" t="str">
        <f t="shared" si="130"/>
        <v>Yes</v>
      </c>
      <c r="D4176" s="30">
        <f t="shared" si="131"/>
        <v>3.96</v>
      </c>
      <c r="E4176" s="160">
        <v>10902</v>
      </c>
      <c r="F4176" s="62" t="s">
        <v>11781</v>
      </c>
      <c r="G4176" s="3" t="s">
        <v>15429</v>
      </c>
      <c r="H4176" s="190">
        <v>1.6032388663967609</v>
      </c>
    </row>
    <row r="4177" spans="1:8">
      <c r="A4177" s="62">
        <v>4175</v>
      </c>
      <c r="B4177" s="179" t="s">
        <v>15726</v>
      </c>
      <c r="C4177" s="33" t="str">
        <f t="shared" si="130"/>
        <v>Yes</v>
      </c>
      <c r="D4177" s="30">
        <f t="shared" si="131"/>
        <v>2.37</v>
      </c>
      <c r="E4177" s="160">
        <v>6525</v>
      </c>
      <c r="F4177" s="62" t="s">
        <v>11763</v>
      </c>
      <c r="G4177" s="3" t="s">
        <v>15429</v>
      </c>
      <c r="H4177" s="190">
        <v>0.95951417004048578</v>
      </c>
    </row>
    <row r="4178" spans="1:8">
      <c r="A4178" s="62">
        <v>4176</v>
      </c>
      <c r="B4178" s="179" t="s">
        <v>15727</v>
      </c>
      <c r="C4178" s="33" t="str">
        <f t="shared" si="130"/>
        <v>No</v>
      </c>
      <c r="D4178" s="30">
        <f t="shared" si="131"/>
        <v>4.9400000000000004</v>
      </c>
      <c r="E4178" s="160">
        <v>13600</v>
      </c>
      <c r="F4178" s="62" t="s">
        <v>11763</v>
      </c>
      <c r="G4178" s="3" t="s">
        <v>15429</v>
      </c>
      <c r="H4178" s="190">
        <v>2</v>
      </c>
    </row>
    <row r="4179" spans="1:8">
      <c r="A4179" s="62">
        <v>4177</v>
      </c>
      <c r="B4179" s="179" t="s">
        <v>15728</v>
      </c>
      <c r="C4179" s="33" t="str">
        <f t="shared" si="130"/>
        <v>Yes</v>
      </c>
      <c r="D4179" s="30">
        <f t="shared" si="131"/>
        <v>3.4099999999999997</v>
      </c>
      <c r="E4179" s="160">
        <v>9388</v>
      </c>
      <c r="F4179" s="62" t="s">
        <v>11781</v>
      </c>
      <c r="G4179" s="3" t="s">
        <v>15429</v>
      </c>
      <c r="H4179" s="190">
        <v>1.380566801619433</v>
      </c>
    </row>
    <row r="4180" spans="1:8">
      <c r="A4180" s="62">
        <v>4178</v>
      </c>
      <c r="B4180" s="179" t="s">
        <v>15729</v>
      </c>
      <c r="C4180" s="33" t="str">
        <f t="shared" si="130"/>
        <v>Yes</v>
      </c>
      <c r="D4180" s="30">
        <f t="shared" si="131"/>
        <v>4.54</v>
      </c>
      <c r="E4180" s="160">
        <v>12499</v>
      </c>
      <c r="F4180" s="62" t="s">
        <v>11763</v>
      </c>
      <c r="G4180" s="3" t="s">
        <v>15429</v>
      </c>
      <c r="H4180" s="190">
        <v>1.8380566801619431</v>
      </c>
    </row>
    <row r="4181" spans="1:8">
      <c r="A4181" s="62">
        <v>4179</v>
      </c>
      <c r="B4181" s="179" t="s">
        <v>15729</v>
      </c>
      <c r="C4181" s="33" t="str">
        <f t="shared" si="130"/>
        <v>No</v>
      </c>
      <c r="D4181" s="30">
        <f t="shared" si="131"/>
        <v>4.9400000000000004</v>
      </c>
      <c r="E4181" s="160">
        <v>16133</v>
      </c>
      <c r="F4181" s="62" t="s">
        <v>11763</v>
      </c>
      <c r="G4181" s="3" t="s">
        <v>15429</v>
      </c>
      <c r="H4181" s="190">
        <v>2</v>
      </c>
    </row>
    <row r="4182" spans="1:8">
      <c r="A4182" s="62">
        <v>4180</v>
      </c>
      <c r="B4182" s="179" t="s">
        <v>15400</v>
      </c>
      <c r="C4182" s="33" t="str">
        <f t="shared" si="130"/>
        <v>No</v>
      </c>
      <c r="D4182" s="30">
        <f t="shared" si="131"/>
        <v>4.9400000000000004</v>
      </c>
      <c r="E4182" s="160">
        <v>13600</v>
      </c>
      <c r="F4182" s="62" t="s">
        <v>11763</v>
      </c>
      <c r="G4182" s="3" t="s">
        <v>15429</v>
      </c>
      <c r="H4182" s="190">
        <v>2</v>
      </c>
    </row>
    <row r="4183" spans="1:8">
      <c r="A4183" s="62">
        <v>4181</v>
      </c>
      <c r="B4183" s="211" t="s">
        <v>15730</v>
      </c>
      <c r="C4183" s="33" t="str">
        <f t="shared" si="130"/>
        <v>Yes</v>
      </c>
      <c r="D4183" s="30">
        <f t="shared" si="131"/>
        <v>1.7</v>
      </c>
      <c r="E4183" s="160">
        <v>4680</v>
      </c>
      <c r="F4183" s="62" t="s">
        <v>11826</v>
      </c>
      <c r="G4183" s="3" t="s">
        <v>15429</v>
      </c>
      <c r="H4183" s="212">
        <v>0.68825910931174084</v>
      </c>
    </row>
    <row r="4184" spans="1:8">
      <c r="A4184" s="62">
        <v>4182</v>
      </c>
      <c r="B4184" s="179" t="s">
        <v>15730</v>
      </c>
      <c r="C4184" s="33" t="str">
        <f t="shared" si="130"/>
        <v>No</v>
      </c>
      <c r="D4184" s="30">
        <f t="shared" si="131"/>
        <v>4.9400000000000004</v>
      </c>
      <c r="E4184" s="160">
        <v>13600</v>
      </c>
      <c r="F4184" s="62" t="s">
        <v>11763</v>
      </c>
      <c r="G4184" s="3" t="s">
        <v>15429</v>
      </c>
      <c r="H4184" s="190">
        <v>2</v>
      </c>
    </row>
    <row r="4185" spans="1:8">
      <c r="A4185" s="62">
        <v>4183</v>
      </c>
      <c r="B4185" s="179" t="s">
        <v>15731</v>
      </c>
      <c r="C4185" s="33" t="str">
        <f t="shared" si="130"/>
        <v>Yes</v>
      </c>
      <c r="D4185" s="30">
        <f t="shared" si="131"/>
        <v>3.09</v>
      </c>
      <c r="E4185" s="160">
        <v>8507</v>
      </c>
      <c r="F4185" s="62" t="s">
        <v>11763</v>
      </c>
      <c r="G4185" s="3" t="s">
        <v>15429</v>
      </c>
      <c r="H4185" s="190">
        <v>1.2510121457489878</v>
      </c>
    </row>
    <row r="4186" spans="1:8">
      <c r="A4186" s="62">
        <v>4184</v>
      </c>
      <c r="B4186" s="179" t="s">
        <v>15732</v>
      </c>
      <c r="C4186" s="33" t="str">
        <f t="shared" si="130"/>
        <v>Yes</v>
      </c>
      <c r="D4186" s="30">
        <f t="shared" si="131"/>
        <v>2.34</v>
      </c>
      <c r="E4186" s="160">
        <v>6442</v>
      </c>
      <c r="F4186" s="62" t="s">
        <v>11763</v>
      </c>
      <c r="G4186" s="3" t="s">
        <v>15429</v>
      </c>
      <c r="H4186" s="190">
        <v>0.94736842105263142</v>
      </c>
    </row>
    <row r="4187" spans="1:8">
      <c r="A4187" s="62">
        <v>4185</v>
      </c>
      <c r="B4187" s="179" t="s">
        <v>15733</v>
      </c>
      <c r="C4187" s="33" t="str">
        <f t="shared" si="130"/>
        <v>Yes</v>
      </c>
      <c r="D4187" s="30">
        <f t="shared" si="131"/>
        <v>1.7</v>
      </c>
      <c r="E4187" s="160">
        <v>4680</v>
      </c>
      <c r="F4187" s="62" t="s">
        <v>11781</v>
      </c>
      <c r="G4187" s="3" t="s">
        <v>15429</v>
      </c>
      <c r="H4187" s="190">
        <v>0.68825910931174084</v>
      </c>
    </row>
    <row r="4188" spans="1:8">
      <c r="A4188" s="62">
        <v>4186</v>
      </c>
      <c r="B4188" s="179" t="s">
        <v>15734</v>
      </c>
      <c r="C4188" s="33" t="str">
        <f t="shared" si="130"/>
        <v>No</v>
      </c>
      <c r="D4188" s="30">
        <f t="shared" si="131"/>
        <v>4.9400000000000004</v>
      </c>
      <c r="E4188" s="160">
        <v>13600</v>
      </c>
      <c r="F4188" s="62" t="s">
        <v>11763</v>
      </c>
      <c r="G4188" s="3" t="s">
        <v>15429</v>
      </c>
      <c r="H4188" s="190">
        <v>2</v>
      </c>
    </row>
    <row r="4189" spans="1:8">
      <c r="A4189" s="62">
        <v>4187</v>
      </c>
      <c r="B4189" s="179" t="s">
        <v>15735</v>
      </c>
      <c r="C4189" s="33" t="str">
        <f t="shared" si="130"/>
        <v>Yes</v>
      </c>
      <c r="D4189" s="30">
        <f t="shared" si="131"/>
        <v>3.6399999999999997</v>
      </c>
      <c r="E4189" s="160">
        <v>10021</v>
      </c>
      <c r="F4189" s="62" t="s">
        <v>11763</v>
      </c>
      <c r="G4189" s="3" t="s">
        <v>15429</v>
      </c>
      <c r="H4189" s="190">
        <v>1.4736842105263155</v>
      </c>
    </row>
    <row r="4190" spans="1:8">
      <c r="A4190" s="62">
        <v>4188</v>
      </c>
      <c r="B4190" s="211" t="s">
        <v>15736</v>
      </c>
      <c r="C4190" s="33" t="str">
        <f t="shared" si="130"/>
        <v>Yes</v>
      </c>
      <c r="D4190" s="30">
        <f t="shared" si="131"/>
        <v>2.31</v>
      </c>
      <c r="E4190" s="160">
        <v>6360</v>
      </c>
      <c r="F4190" s="62" t="s">
        <v>11826</v>
      </c>
      <c r="G4190" s="3" t="s">
        <v>15429</v>
      </c>
      <c r="H4190" s="212">
        <v>0.93522267206477727</v>
      </c>
    </row>
    <row r="4191" spans="1:8">
      <c r="A4191" s="62">
        <v>4189</v>
      </c>
      <c r="B4191" s="179" t="s">
        <v>15737</v>
      </c>
      <c r="C4191" s="33" t="str">
        <f t="shared" si="130"/>
        <v>Yes</v>
      </c>
      <c r="D4191" s="30">
        <f t="shared" si="131"/>
        <v>3.3600000000000003</v>
      </c>
      <c r="E4191" s="160">
        <v>9250</v>
      </c>
      <c r="F4191" s="62" t="s">
        <v>11763</v>
      </c>
      <c r="G4191" s="3" t="s">
        <v>15429</v>
      </c>
      <c r="H4191" s="190">
        <v>1.3603238866396761</v>
      </c>
    </row>
    <row r="4192" spans="1:8">
      <c r="A4192" s="62">
        <v>4190</v>
      </c>
      <c r="B4192" s="179" t="s">
        <v>15738</v>
      </c>
      <c r="C4192" s="33" t="str">
        <f t="shared" si="130"/>
        <v>No</v>
      </c>
      <c r="D4192" s="30">
        <f t="shared" si="131"/>
        <v>4.9400000000000004</v>
      </c>
      <c r="E4192" s="160">
        <v>13600</v>
      </c>
      <c r="F4192" s="62" t="s">
        <v>11763</v>
      </c>
      <c r="G4192" s="3" t="s">
        <v>15429</v>
      </c>
      <c r="H4192" s="190">
        <v>2</v>
      </c>
    </row>
    <row r="4193" spans="1:8">
      <c r="A4193" s="62">
        <v>4191</v>
      </c>
      <c r="B4193" s="179" t="s">
        <v>15739</v>
      </c>
      <c r="C4193" s="33" t="str">
        <f t="shared" si="130"/>
        <v>Yes</v>
      </c>
      <c r="D4193" s="30">
        <f t="shared" si="131"/>
        <v>2.8200000000000007</v>
      </c>
      <c r="E4193" s="160">
        <v>7764</v>
      </c>
      <c r="F4193" s="62" t="s">
        <v>11781</v>
      </c>
      <c r="G4193" s="3" t="s">
        <v>15429</v>
      </c>
      <c r="H4193" s="190">
        <v>1.1417004048582997</v>
      </c>
    </row>
    <row r="4194" spans="1:8">
      <c r="A4194" s="62">
        <v>4192</v>
      </c>
      <c r="B4194" s="179" t="s">
        <v>15740</v>
      </c>
      <c r="C4194" s="33" t="str">
        <f t="shared" si="130"/>
        <v>Yes</v>
      </c>
      <c r="D4194" s="30">
        <f t="shared" si="131"/>
        <v>4.5199999999999996</v>
      </c>
      <c r="E4194" s="160">
        <v>12444</v>
      </c>
      <c r="F4194" s="62" t="s">
        <v>11763</v>
      </c>
      <c r="G4194" s="3" t="s">
        <v>15429</v>
      </c>
      <c r="H4194" s="190">
        <v>1.8299595141700402</v>
      </c>
    </row>
    <row r="4195" spans="1:8">
      <c r="A4195" s="62">
        <v>4193</v>
      </c>
      <c r="B4195" s="179" t="s">
        <v>15741</v>
      </c>
      <c r="C4195" s="33" t="str">
        <f t="shared" si="130"/>
        <v>No</v>
      </c>
      <c r="D4195" s="30">
        <f t="shared" si="131"/>
        <v>4.9400000000000004</v>
      </c>
      <c r="E4195" s="160">
        <v>13600</v>
      </c>
      <c r="F4195" s="62" t="s">
        <v>11763</v>
      </c>
      <c r="G4195" s="3" t="s">
        <v>15429</v>
      </c>
      <c r="H4195" s="190">
        <v>2</v>
      </c>
    </row>
    <row r="4196" spans="1:8">
      <c r="A4196" s="62">
        <v>4194</v>
      </c>
      <c r="B4196" s="179" t="s">
        <v>15742</v>
      </c>
      <c r="C4196" s="33" t="str">
        <f t="shared" si="130"/>
        <v>Yes</v>
      </c>
      <c r="D4196" s="30">
        <f t="shared" si="131"/>
        <v>1.18</v>
      </c>
      <c r="E4196" s="160">
        <v>3249</v>
      </c>
      <c r="F4196" s="62" t="s">
        <v>11763</v>
      </c>
      <c r="G4196" s="3" t="s">
        <v>15429</v>
      </c>
      <c r="H4196" s="190">
        <v>0.47773279352226716</v>
      </c>
    </row>
    <row r="4197" spans="1:8">
      <c r="A4197" s="62">
        <v>4195</v>
      </c>
      <c r="B4197" s="179" t="s">
        <v>15743</v>
      </c>
      <c r="C4197" s="33" t="str">
        <f t="shared" si="130"/>
        <v>No</v>
      </c>
      <c r="D4197" s="30">
        <f t="shared" si="131"/>
        <v>4.9400000000000004</v>
      </c>
      <c r="E4197" s="160">
        <v>13600</v>
      </c>
      <c r="F4197" s="62" t="s">
        <v>11763</v>
      </c>
      <c r="G4197" s="3" t="s">
        <v>15429</v>
      </c>
      <c r="H4197" s="190">
        <v>2</v>
      </c>
    </row>
    <row r="4198" spans="1:8">
      <c r="A4198" s="62">
        <v>4196</v>
      </c>
      <c r="B4198" s="179" t="s">
        <v>15744</v>
      </c>
      <c r="C4198" s="33" t="str">
        <f t="shared" si="130"/>
        <v>Yes</v>
      </c>
      <c r="D4198" s="30">
        <f t="shared" si="131"/>
        <v>3.56</v>
      </c>
      <c r="E4198" s="160">
        <v>9801</v>
      </c>
      <c r="F4198" s="62" t="s">
        <v>11763</v>
      </c>
      <c r="G4198" s="3" t="s">
        <v>15429</v>
      </c>
      <c r="H4198" s="190">
        <v>1.4412955465587043</v>
      </c>
    </row>
    <row r="4199" spans="1:8">
      <c r="A4199" s="62">
        <v>4197</v>
      </c>
      <c r="B4199" s="211" t="s">
        <v>15745</v>
      </c>
      <c r="C4199" s="33" t="str">
        <f t="shared" si="130"/>
        <v>Yes</v>
      </c>
      <c r="D4199" s="30">
        <f t="shared" si="131"/>
        <v>1.25</v>
      </c>
      <c r="E4199" s="160">
        <v>3441</v>
      </c>
      <c r="F4199" s="62" t="s">
        <v>11772</v>
      </c>
      <c r="G4199" s="3" t="s">
        <v>15429</v>
      </c>
      <c r="H4199" s="212">
        <v>0.50607287449392713</v>
      </c>
    </row>
    <row r="4200" spans="1:8">
      <c r="A4200" s="62">
        <v>4198</v>
      </c>
      <c r="B4200" s="179" t="s">
        <v>15746</v>
      </c>
      <c r="C4200" s="33" t="str">
        <f t="shared" si="130"/>
        <v>Yes</v>
      </c>
      <c r="D4200" s="30">
        <f t="shared" si="131"/>
        <v>3.63</v>
      </c>
      <c r="E4200" s="160">
        <v>9994</v>
      </c>
      <c r="F4200" s="62" t="s">
        <v>11763</v>
      </c>
      <c r="G4200" s="3" t="s">
        <v>15429</v>
      </c>
      <c r="H4200" s="190">
        <v>1.4696356275303641</v>
      </c>
    </row>
    <row r="4201" spans="1:8">
      <c r="A4201" s="62">
        <v>4199</v>
      </c>
      <c r="B4201" s="179" t="s">
        <v>15747</v>
      </c>
      <c r="C4201" s="33" t="str">
        <f t="shared" si="130"/>
        <v>Yes</v>
      </c>
      <c r="D4201" s="30">
        <f t="shared" si="131"/>
        <v>4.51</v>
      </c>
      <c r="E4201" s="160">
        <v>12416</v>
      </c>
      <c r="F4201" s="62" t="s">
        <v>11763</v>
      </c>
      <c r="G4201" s="3" t="s">
        <v>15429</v>
      </c>
      <c r="H4201" s="190">
        <v>1.8259109311740889</v>
      </c>
    </row>
    <row r="4202" spans="1:8">
      <c r="A4202" s="62">
        <v>4200</v>
      </c>
      <c r="B4202" s="179" t="s">
        <v>15748</v>
      </c>
      <c r="C4202" s="33" t="str">
        <f t="shared" si="130"/>
        <v>Yes</v>
      </c>
      <c r="D4202" s="30">
        <f t="shared" si="131"/>
        <v>1.01</v>
      </c>
      <c r="E4202" s="160">
        <v>2781</v>
      </c>
      <c r="F4202" s="62" t="s">
        <v>11763</v>
      </c>
      <c r="G4202" s="3" t="s">
        <v>15429</v>
      </c>
      <c r="H4202" s="190">
        <v>0.40890688259109309</v>
      </c>
    </row>
    <row r="4203" spans="1:8">
      <c r="A4203" s="62">
        <v>4201</v>
      </c>
      <c r="B4203" s="179" t="s">
        <v>15749</v>
      </c>
      <c r="C4203" s="33" t="str">
        <f t="shared" si="130"/>
        <v>Yes</v>
      </c>
      <c r="D4203" s="30">
        <f t="shared" si="131"/>
        <v>1.53</v>
      </c>
      <c r="E4203" s="160">
        <v>4212</v>
      </c>
      <c r="F4203" s="62" t="s">
        <v>11763</v>
      </c>
      <c r="G4203" s="3" t="s">
        <v>15429</v>
      </c>
      <c r="H4203" s="190">
        <v>0.61943319838056676</v>
      </c>
    </row>
    <row r="4204" spans="1:8">
      <c r="A4204" s="62">
        <v>4202</v>
      </c>
      <c r="B4204" s="179" t="s">
        <v>15750</v>
      </c>
      <c r="C4204" s="33" t="str">
        <f t="shared" si="130"/>
        <v>No</v>
      </c>
      <c r="D4204" s="30">
        <f t="shared" si="131"/>
        <v>4.9400000000000004</v>
      </c>
      <c r="E4204" s="160">
        <v>13600</v>
      </c>
      <c r="F4204" s="62" t="s">
        <v>11763</v>
      </c>
      <c r="G4204" s="3" t="s">
        <v>15429</v>
      </c>
      <c r="H4204" s="190">
        <v>2</v>
      </c>
    </row>
    <row r="4205" spans="1:8">
      <c r="A4205" s="62">
        <v>4203</v>
      </c>
      <c r="B4205" s="179" t="s">
        <v>15751</v>
      </c>
      <c r="C4205" s="33" t="str">
        <f t="shared" si="130"/>
        <v>Yes</v>
      </c>
      <c r="D4205" s="30">
        <f t="shared" si="131"/>
        <v>1.23</v>
      </c>
      <c r="E4205" s="160">
        <v>3386</v>
      </c>
      <c r="F4205" s="62" t="s">
        <v>11763</v>
      </c>
      <c r="G4205" s="3" t="s">
        <v>15429</v>
      </c>
      <c r="H4205" s="190">
        <v>0.49797570850202427</v>
      </c>
    </row>
    <row r="4206" spans="1:8">
      <c r="A4206" s="62">
        <v>4204</v>
      </c>
      <c r="B4206" s="179" t="s">
        <v>15752</v>
      </c>
      <c r="C4206" s="33" t="str">
        <f t="shared" si="130"/>
        <v>Yes</v>
      </c>
      <c r="D4206" s="30">
        <f t="shared" si="131"/>
        <v>4.26</v>
      </c>
      <c r="E4206" s="160">
        <v>11728</v>
      </c>
      <c r="F4206" s="62" t="s">
        <v>11763</v>
      </c>
      <c r="G4206" s="3" t="s">
        <v>15429</v>
      </c>
      <c r="H4206" s="190">
        <v>1.7246963562753035</v>
      </c>
    </row>
    <row r="4207" spans="1:8">
      <c r="A4207" s="62">
        <v>4205</v>
      </c>
      <c r="B4207" s="179" t="s">
        <v>15753</v>
      </c>
      <c r="C4207" s="33" t="str">
        <f t="shared" si="130"/>
        <v>Yes</v>
      </c>
      <c r="D4207" s="30">
        <f t="shared" si="131"/>
        <v>1.25</v>
      </c>
      <c r="E4207" s="160">
        <v>3441</v>
      </c>
      <c r="F4207" s="62" t="s">
        <v>11763</v>
      </c>
      <c r="G4207" s="3" t="s">
        <v>15429</v>
      </c>
      <c r="H4207" s="190">
        <v>0.50607287449392713</v>
      </c>
    </row>
    <row r="4208" spans="1:8">
      <c r="A4208" s="62">
        <v>4206</v>
      </c>
      <c r="B4208" s="179" t="s">
        <v>15754</v>
      </c>
      <c r="C4208" s="33" t="str">
        <f t="shared" si="130"/>
        <v>Yes</v>
      </c>
      <c r="D4208" s="30">
        <f t="shared" si="131"/>
        <v>3.1100000000000003</v>
      </c>
      <c r="E4208" s="160">
        <v>8562</v>
      </c>
      <c r="F4208" s="62" t="s">
        <v>11781</v>
      </c>
      <c r="G4208" s="3" t="s">
        <v>15429</v>
      </c>
      <c r="H4208" s="190">
        <v>1.2591093117408907</v>
      </c>
    </row>
    <row r="4209" spans="1:8">
      <c r="A4209" s="62">
        <v>4207</v>
      </c>
      <c r="B4209" s="179" t="s">
        <v>15755</v>
      </c>
      <c r="C4209" s="33" t="str">
        <f t="shared" si="130"/>
        <v>Yes</v>
      </c>
      <c r="D4209" s="30">
        <f t="shared" si="131"/>
        <v>3.5</v>
      </c>
      <c r="E4209" s="160">
        <v>9636</v>
      </c>
      <c r="F4209" s="62" t="s">
        <v>11763</v>
      </c>
      <c r="G4209" s="3" t="s">
        <v>15429</v>
      </c>
      <c r="H4209" s="190">
        <v>1.4170040485829958</v>
      </c>
    </row>
    <row r="4210" spans="1:8">
      <c r="A4210" s="62">
        <v>4208</v>
      </c>
      <c r="B4210" s="179" t="s">
        <v>15756</v>
      </c>
      <c r="C4210" s="33" t="str">
        <f t="shared" si="130"/>
        <v>Yes</v>
      </c>
      <c r="D4210" s="30">
        <f t="shared" si="131"/>
        <v>0.72</v>
      </c>
      <c r="E4210" s="160">
        <v>1982</v>
      </c>
      <c r="F4210" s="62" t="s">
        <v>11763</v>
      </c>
      <c r="G4210" s="3" t="s">
        <v>15429</v>
      </c>
      <c r="H4210" s="190">
        <v>0.291497975708502</v>
      </c>
    </row>
    <row r="4211" spans="1:8">
      <c r="A4211" s="62">
        <v>4209</v>
      </c>
      <c r="B4211" s="63" t="s">
        <v>15757</v>
      </c>
      <c r="C4211" s="33" t="str">
        <f t="shared" si="130"/>
        <v>Yes</v>
      </c>
      <c r="D4211" s="30">
        <f t="shared" si="131"/>
        <v>0.9880000000000001</v>
      </c>
      <c r="E4211" s="438">
        <v>2720</v>
      </c>
      <c r="F4211" s="62" t="s">
        <v>11763</v>
      </c>
      <c r="G4211" s="3" t="s">
        <v>15758</v>
      </c>
      <c r="H4211" s="177">
        <f t="shared" ref="H4211:H4242" si="132">E4211/6800</f>
        <v>0.4</v>
      </c>
    </row>
    <row r="4212" spans="1:8" ht="30">
      <c r="A4212" s="62">
        <v>4210</v>
      </c>
      <c r="B4212" s="63" t="s">
        <v>15759</v>
      </c>
      <c r="C4212" s="33" t="str">
        <f t="shared" si="130"/>
        <v>No</v>
      </c>
      <c r="D4212" s="30">
        <f t="shared" si="131"/>
        <v>4.9400000000000004</v>
      </c>
      <c r="E4212" s="438">
        <v>13600</v>
      </c>
      <c r="F4212" s="62" t="s">
        <v>11763</v>
      </c>
      <c r="G4212" s="3" t="s">
        <v>15758</v>
      </c>
      <c r="H4212" s="177">
        <f t="shared" si="132"/>
        <v>2</v>
      </c>
    </row>
    <row r="4213" spans="1:8">
      <c r="A4213" s="62">
        <v>4211</v>
      </c>
      <c r="B4213" s="63" t="s">
        <v>15760</v>
      </c>
      <c r="C4213" s="33" t="str">
        <f t="shared" si="130"/>
        <v>Yes</v>
      </c>
      <c r="D4213" s="30">
        <f t="shared" si="131"/>
        <v>0.86450000000000005</v>
      </c>
      <c r="E4213" s="438">
        <v>2380</v>
      </c>
      <c r="F4213" s="62" t="s">
        <v>11763</v>
      </c>
      <c r="G4213" s="3" t="s">
        <v>15758</v>
      </c>
      <c r="H4213" s="177">
        <f t="shared" si="132"/>
        <v>0.35</v>
      </c>
    </row>
    <row r="4214" spans="1:8">
      <c r="A4214" s="62">
        <v>4212</v>
      </c>
      <c r="B4214" s="63" t="s">
        <v>15761</v>
      </c>
      <c r="C4214" s="33" t="str">
        <f t="shared" si="130"/>
        <v>Yes</v>
      </c>
      <c r="D4214" s="30">
        <f t="shared" si="131"/>
        <v>2.4700000000000002</v>
      </c>
      <c r="E4214" s="438">
        <v>6800</v>
      </c>
      <c r="F4214" s="62" t="s">
        <v>11763</v>
      </c>
      <c r="G4214" s="3" t="s">
        <v>15758</v>
      </c>
      <c r="H4214" s="177">
        <f t="shared" si="132"/>
        <v>1</v>
      </c>
    </row>
    <row r="4215" spans="1:8">
      <c r="A4215" s="62">
        <v>4213</v>
      </c>
      <c r="B4215" s="63" t="s">
        <v>15762</v>
      </c>
      <c r="C4215" s="33" t="str">
        <f t="shared" si="130"/>
        <v>Yes</v>
      </c>
      <c r="D4215" s="30">
        <f t="shared" si="131"/>
        <v>2.0253999999999999</v>
      </c>
      <c r="E4215" s="438">
        <v>5576</v>
      </c>
      <c r="F4215" s="62" t="s">
        <v>11763</v>
      </c>
      <c r="G4215" s="3" t="s">
        <v>15758</v>
      </c>
      <c r="H4215" s="177">
        <f t="shared" si="132"/>
        <v>0.82</v>
      </c>
    </row>
    <row r="4216" spans="1:8">
      <c r="A4216" s="62">
        <v>4214</v>
      </c>
      <c r="B4216" s="63" t="s">
        <v>15763</v>
      </c>
      <c r="C4216" s="33" t="str">
        <f t="shared" si="130"/>
        <v>Yes</v>
      </c>
      <c r="D4216" s="30">
        <f t="shared" si="131"/>
        <v>0.46930000000000005</v>
      </c>
      <c r="E4216" s="438">
        <v>1292</v>
      </c>
      <c r="F4216" s="62" t="s">
        <v>11763</v>
      </c>
      <c r="G4216" s="3" t="s">
        <v>15758</v>
      </c>
      <c r="H4216" s="177">
        <f t="shared" si="132"/>
        <v>0.19</v>
      </c>
    </row>
    <row r="4217" spans="1:8">
      <c r="A4217" s="62">
        <v>4215</v>
      </c>
      <c r="B4217" s="63" t="s">
        <v>15764</v>
      </c>
      <c r="C4217" s="33" t="str">
        <f t="shared" si="130"/>
        <v>Yes</v>
      </c>
      <c r="D4217" s="30">
        <f t="shared" si="131"/>
        <v>0.67198529411764707</v>
      </c>
      <c r="E4217" s="438">
        <v>1850</v>
      </c>
      <c r="F4217" s="62" t="s">
        <v>11763</v>
      </c>
      <c r="G4217" s="3" t="s">
        <v>15758</v>
      </c>
      <c r="H4217" s="177">
        <f t="shared" si="132"/>
        <v>0.27205882352941174</v>
      </c>
    </row>
    <row r="4218" spans="1:8" ht="30">
      <c r="A4218" s="62">
        <v>4216</v>
      </c>
      <c r="B4218" s="63" t="s">
        <v>15765</v>
      </c>
      <c r="C4218" s="33" t="str">
        <f t="shared" si="130"/>
        <v>Yes</v>
      </c>
      <c r="D4218" s="30">
        <f t="shared" si="131"/>
        <v>2.6923000000000004</v>
      </c>
      <c r="E4218" s="438">
        <v>7412</v>
      </c>
      <c r="F4218" s="62" t="s">
        <v>11763</v>
      </c>
      <c r="G4218" s="3" t="s">
        <v>15758</v>
      </c>
      <c r="H4218" s="177">
        <f t="shared" si="132"/>
        <v>1.0900000000000001</v>
      </c>
    </row>
    <row r="4219" spans="1:8" ht="30">
      <c r="A4219" s="62">
        <v>4217</v>
      </c>
      <c r="B4219" s="51" t="s">
        <v>14708</v>
      </c>
      <c r="C4219" s="33" t="str">
        <f t="shared" si="130"/>
        <v>No</v>
      </c>
      <c r="D4219" s="30">
        <f t="shared" si="131"/>
        <v>4.9400000000000004</v>
      </c>
      <c r="E4219" s="438">
        <v>13600</v>
      </c>
      <c r="F4219" s="62" t="s">
        <v>11763</v>
      </c>
      <c r="G4219" s="3" t="s">
        <v>15758</v>
      </c>
      <c r="H4219" s="177">
        <f t="shared" si="132"/>
        <v>2</v>
      </c>
    </row>
    <row r="4220" spans="1:8">
      <c r="A4220" s="62">
        <v>4218</v>
      </c>
      <c r="B4220" s="63" t="s">
        <v>15766</v>
      </c>
      <c r="C4220" s="33" t="str">
        <f t="shared" si="130"/>
        <v>Yes</v>
      </c>
      <c r="D4220" s="30">
        <f t="shared" si="131"/>
        <v>0.71630000000000005</v>
      </c>
      <c r="E4220" s="438">
        <v>1972</v>
      </c>
      <c r="F4220" s="62" t="s">
        <v>11763</v>
      </c>
      <c r="G4220" s="3" t="s">
        <v>15758</v>
      </c>
      <c r="H4220" s="177">
        <f t="shared" si="132"/>
        <v>0.28999999999999998</v>
      </c>
    </row>
    <row r="4221" spans="1:8">
      <c r="A4221" s="62">
        <v>4219</v>
      </c>
      <c r="B4221" s="63" t="s">
        <v>15767</v>
      </c>
      <c r="C4221" s="33" t="str">
        <f t="shared" si="130"/>
        <v>Yes</v>
      </c>
      <c r="D4221" s="30">
        <f t="shared" si="131"/>
        <v>1.6549000000000003</v>
      </c>
      <c r="E4221" s="438">
        <v>4556</v>
      </c>
      <c r="F4221" s="62" t="s">
        <v>11763</v>
      </c>
      <c r="G4221" s="3" t="s">
        <v>15758</v>
      </c>
      <c r="H4221" s="177">
        <f t="shared" si="132"/>
        <v>0.67</v>
      </c>
    </row>
    <row r="4222" spans="1:8" ht="30">
      <c r="A4222" s="62">
        <v>4220</v>
      </c>
      <c r="B4222" s="63" t="s">
        <v>15768</v>
      </c>
      <c r="C4222" s="33" t="str">
        <f t="shared" si="130"/>
        <v>No</v>
      </c>
      <c r="D4222" s="30">
        <f t="shared" si="131"/>
        <v>4.9400000000000004</v>
      </c>
      <c r="E4222" s="438">
        <v>13600</v>
      </c>
      <c r="F4222" s="62" t="s">
        <v>11763</v>
      </c>
      <c r="G4222" s="3" t="s">
        <v>15758</v>
      </c>
      <c r="H4222" s="177">
        <f t="shared" si="132"/>
        <v>2</v>
      </c>
    </row>
    <row r="4223" spans="1:8">
      <c r="A4223" s="62">
        <v>4221</v>
      </c>
      <c r="B4223" s="3" t="s">
        <v>15769</v>
      </c>
      <c r="C4223" s="33" t="str">
        <f t="shared" si="130"/>
        <v>Yes</v>
      </c>
      <c r="D4223" s="30">
        <f t="shared" si="131"/>
        <v>2.964</v>
      </c>
      <c r="E4223" s="30">
        <v>8160</v>
      </c>
      <c r="F4223" s="62" t="s">
        <v>11772</v>
      </c>
      <c r="G4223" s="3" t="s">
        <v>15758</v>
      </c>
      <c r="H4223" s="177">
        <f t="shared" si="132"/>
        <v>1.2</v>
      </c>
    </row>
    <row r="4224" spans="1:8" ht="30">
      <c r="A4224" s="62">
        <v>4222</v>
      </c>
      <c r="B4224" s="63" t="s">
        <v>15050</v>
      </c>
      <c r="C4224" s="33" t="str">
        <f t="shared" si="130"/>
        <v>Yes</v>
      </c>
      <c r="D4224" s="30">
        <f t="shared" si="131"/>
        <v>4.1002000000000001</v>
      </c>
      <c r="E4224" s="438">
        <v>11288</v>
      </c>
      <c r="F4224" s="62" t="s">
        <v>11763</v>
      </c>
      <c r="G4224" s="3" t="s">
        <v>15758</v>
      </c>
      <c r="H4224" s="177">
        <f t="shared" si="132"/>
        <v>1.66</v>
      </c>
    </row>
    <row r="4225" spans="1:8" ht="30">
      <c r="A4225" s="62">
        <v>4223</v>
      </c>
      <c r="B4225" s="63" t="s">
        <v>15770</v>
      </c>
      <c r="C4225" s="33" t="str">
        <f t="shared" si="130"/>
        <v>No</v>
      </c>
      <c r="D4225" s="30">
        <f t="shared" si="131"/>
        <v>4.9400000000000004</v>
      </c>
      <c r="E4225" s="438">
        <v>13600</v>
      </c>
      <c r="F4225" s="62" t="s">
        <v>11763</v>
      </c>
      <c r="G4225" s="3" t="s">
        <v>15758</v>
      </c>
      <c r="H4225" s="177">
        <f t="shared" si="132"/>
        <v>2</v>
      </c>
    </row>
    <row r="4226" spans="1:8">
      <c r="A4226" s="62">
        <v>4224</v>
      </c>
      <c r="B4226" s="63" t="s">
        <v>15771</v>
      </c>
      <c r="C4226" s="33" t="str">
        <f t="shared" si="130"/>
        <v>Yes</v>
      </c>
      <c r="D4226" s="30">
        <f t="shared" si="131"/>
        <v>0.3632352941176471</v>
      </c>
      <c r="E4226" s="438">
        <v>1000</v>
      </c>
      <c r="F4226" s="62" t="s">
        <v>11763</v>
      </c>
      <c r="G4226" s="3" t="s">
        <v>15758</v>
      </c>
      <c r="H4226" s="177">
        <f t="shared" si="132"/>
        <v>0.14705882352941177</v>
      </c>
    </row>
    <row r="4227" spans="1:8" ht="30">
      <c r="A4227" s="62">
        <v>4225</v>
      </c>
      <c r="B4227" s="63" t="s">
        <v>15772</v>
      </c>
      <c r="C4227" s="33" t="str">
        <f t="shared" ref="C4227:C4290" si="133">IF(H4227=2,"No","Yes")</f>
        <v>Yes</v>
      </c>
      <c r="D4227" s="30">
        <f t="shared" si="131"/>
        <v>1.5561</v>
      </c>
      <c r="E4227" s="438">
        <v>4284</v>
      </c>
      <c r="F4227" s="62" t="s">
        <v>11763</v>
      </c>
      <c r="G4227" s="3" t="s">
        <v>15758</v>
      </c>
      <c r="H4227" s="177">
        <f t="shared" si="132"/>
        <v>0.63</v>
      </c>
    </row>
    <row r="4228" spans="1:8" ht="30">
      <c r="A4228" s="62">
        <v>4226</v>
      </c>
      <c r="B4228" s="51" t="s">
        <v>15773</v>
      </c>
      <c r="C4228" s="33" t="str">
        <f t="shared" si="133"/>
        <v>Yes</v>
      </c>
      <c r="D4228" s="30">
        <f t="shared" ref="D4228:D4291" si="134">H4228*2.47</f>
        <v>3.6556000000000002</v>
      </c>
      <c r="E4228" s="438">
        <v>10064</v>
      </c>
      <c r="F4228" s="62" t="s">
        <v>11763</v>
      </c>
      <c r="G4228" s="3" t="s">
        <v>15758</v>
      </c>
      <c r="H4228" s="177">
        <f t="shared" si="132"/>
        <v>1.48</v>
      </c>
    </row>
    <row r="4229" spans="1:8" ht="30">
      <c r="A4229" s="62">
        <v>4227</v>
      </c>
      <c r="B4229" s="63" t="s">
        <v>14738</v>
      </c>
      <c r="C4229" s="33" t="str">
        <f t="shared" si="133"/>
        <v>No</v>
      </c>
      <c r="D4229" s="30">
        <f t="shared" si="134"/>
        <v>4.9400000000000004</v>
      </c>
      <c r="E4229" s="438">
        <v>13600</v>
      </c>
      <c r="F4229" s="62" t="s">
        <v>11763</v>
      </c>
      <c r="G4229" s="3" t="s">
        <v>15758</v>
      </c>
      <c r="H4229" s="177">
        <f t="shared" si="132"/>
        <v>2</v>
      </c>
    </row>
    <row r="4230" spans="1:8" ht="30">
      <c r="A4230" s="62">
        <v>4228</v>
      </c>
      <c r="B4230" s="51" t="s">
        <v>15774</v>
      </c>
      <c r="C4230" s="33" t="str">
        <f t="shared" si="133"/>
        <v>Yes</v>
      </c>
      <c r="D4230" s="30">
        <f t="shared" si="134"/>
        <v>1.1115000000000002</v>
      </c>
      <c r="E4230" s="438">
        <v>3060</v>
      </c>
      <c r="F4230" s="62" t="s">
        <v>11763</v>
      </c>
      <c r="G4230" s="3" t="s">
        <v>15758</v>
      </c>
      <c r="H4230" s="177">
        <f t="shared" si="132"/>
        <v>0.45</v>
      </c>
    </row>
    <row r="4231" spans="1:8" ht="30">
      <c r="A4231" s="62">
        <v>4229</v>
      </c>
      <c r="B4231" s="63" t="s">
        <v>15775</v>
      </c>
      <c r="C4231" s="33" t="str">
        <f t="shared" si="133"/>
        <v>No</v>
      </c>
      <c r="D4231" s="30">
        <f t="shared" si="134"/>
        <v>4.9400000000000004</v>
      </c>
      <c r="E4231" s="438">
        <v>13600</v>
      </c>
      <c r="F4231" s="62" t="s">
        <v>11763</v>
      </c>
      <c r="G4231" s="3" t="s">
        <v>15758</v>
      </c>
      <c r="H4231" s="177">
        <f t="shared" si="132"/>
        <v>2</v>
      </c>
    </row>
    <row r="4232" spans="1:8">
      <c r="A4232" s="62">
        <v>4230</v>
      </c>
      <c r="B4232" s="63" t="s">
        <v>15776</v>
      </c>
      <c r="C4232" s="33" t="str">
        <f t="shared" si="133"/>
        <v>No</v>
      </c>
      <c r="D4232" s="30">
        <f t="shared" si="134"/>
        <v>4.9400000000000004</v>
      </c>
      <c r="E4232" s="438">
        <v>13600</v>
      </c>
      <c r="F4232" s="62" t="s">
        <v>11763</v>
      </c>
      <c r="G4232" s="3" t="s">
        <v>15758</v>
      </c>
      <c r="H4232" s="177">
        <f t="shared" si="132"/>
        <v>2</v>
      </c>
    </row>
    <row r="4233" spans="1:8">
      <c r="A4233" s="62">
        <v>4231</v>
      </c>
      <c r="B4233" s="3" t="s">
        <v>14761</v>
      </c>
      <c r="C4233" s="33" t="str">
        <f t="shared" si="133"/>
        <v>Yes</v>
      </c>
      <c r="D4233" s="30">
        <f t="shared" si="134"/>
        <v>2.2724000000000002</v>
      </c>
      <c r="E4233" s="30">
        <v>6256</v>
      </c>
      <c r="F4233" s="62" t="s">
        <v>14829</v>
      </c>
      <c r="G4233" s="3" t="s">
        <v>15758</v>
      </c>
      <c r="H4233" s="177">
        <f t="shared" si="132"/>
        <v>0.92</v>
      </c>
    </row>
    <row r="4234" spans="1:8" ht="30">
      <c r="A4234" s="62">
        <v>4232</v>
      </c>
      <c r="B4234" s="51" t="s">
        <v>15777</v>
      </c>
      <c r="C4234" s="33" t="str">
        <f t="shared" si="133"/>
        <v>Yes</v>
      </c>
      <c r="D4234" s="30">
        <f t="shared" si="134"/>
        <v>3.2851000000000004</v>
      </c>
      <c r="E4234" s="438">
        <v>9044</v>
      </c>
      <c r="F4234" s="62" t="s">
        <v>11763</v>
      </c>
      <c r="G4234" s="3" t="s">
        <v>15758</v>
      </c>
      <c r="H4234" s="177">
        <f t="shared" si="132"/>
        <v>1.33</v>
      </c>
    </row>
    <row r="4235" spans="1:8">
      <c r="A4235" s="62">
        <v>4233</v>
      </c>
      <c r="B4235" s="63" t="s">
        <v>15778</v>
      </c>
      <c r="C4235" s="33" t="str">
        <f t="shared" si="133"/>
        <v>Yes</v>
      </c>
      <c r="D4235" s="30">
        <f t="shared" si="134"/>
        <v>2.9393000000000002</v>
      </c>
      <c r="E4235" s="438">
        <v>8092</v>
      </c>
      <c r="F4235" s="62" t="s">
        <v>11763</v>
      </c>
      <c r="G4235" s="3" t="s">
        <v>15758</v>
      </c>
      <c r="H4235" s="177">
        <f t="shared" si="132"/>
        <v>1.19</v>
      </c>
    </row>
    <row r="4236" spans="1:8">
      <c r="A4236" s="62">
        <v>4234</v>
      </c>
      <c r="B4236" s="63" t="s">
        <v>15779</v>
      </c>
      <c r="C4236" s="33" t="str">
        <f t="shared" si="133"/>
        <v>Yes</v>
      </c>
      <c r="D4236" s="30">
        <f t="shared" si="134"/>
        <v>3.6062000000000003</v>
      </c>
      <c r="E4236" s="438">
        <v>9928</v>
      </c>
      <c r="F4236" s="62" t="s">
        <v>11763</v>
      </c>
      <c r="G4236" s="3" t="s">
        <v>15758</v>
      </c>
      <c r="H4236" s="177">
        <f t="shared" si="132"/>
        <v>1.46</v>
      </c>
    </row>
    <row r="4237" spans="1:8">
      <c r="A4237" s="62">
        <v>4235</v>
      </c>
      <c r="B4237" s="63" t="s">
        <v>15780</v>
      </c>
      <c r="C4237" s="33" t="str">
        <f t="shared" si="133"/>
        <v>Yes</v>
      </c>
      <c r="D4237" s="30">
        <f t="shared" si="134"/>
        <v>2.4453</v>
      </c>
      <c r="E4237" s="438">
        <v>6732</v>
      </c>
      <c r="F4237" s="62" t="s">
        <v>11763</v>
      </c>
      <c r="G4237" s="3" t="s">
        <v>15758</v>
      </c>
      <c r="H4237" s="177">
        <f t="shared" si="132"/>
        <v>0.99</v>
      </c>
    </row>
    <row r="4238" spans="1:8">
      <c r="A4238" s="62">
        <v>4236</v>
      </c>
      <c r="B4238" s="63" t="s">
        <v>15781</v>
      </c>
      <c r="C4238" s="33" t="str">
        <f t="shared" si="133"/>
        <v>Yes</v>
      </c>
      <c r="D4238" s="30">
        <f t="shared" si="134"/>
        <v>2.2724000000000002</v>
      </c>
      <c r="E4238" s="438">
        <v>6256</v>
      </c>
      <c r="F4238" s="62" t="s">
        <v>11763</v>
      </c>
      <c r="G4238" s="3" t="s">
        <v>15758</v>
      </c>
      <c r="H4238" s="177">
        <f t="shared" si="132"/>
        <v>0.92</v>
      </c>
    </row>
    <row r="4239" spans="1:8" ht="30">
      <c r="A4239" s="62">
        <v>4237</v>
      </c>
      <c r="B4239" s="51" t="s">
        <v>15782</v>
      </c>
      <c r="C4239" s="33" t="str">
        <f t="shared" si="133"/>
        <v>Yes</v>
      </c>
      <c r="D4239" s="30">
        <f t="shared" si="134"/>
        <v>2.2724000000000002</v>
      </c>
      <c r="E4239" s="438">
        <v>6256</v>
      </c>
      <c r="F4239" s="62" t="s">
        <v>11763</v>
      </c>
      <c r="G4239" s="3" t="s">
        <v>15758</v>
      </c>
      <c r="H4239" s="177">
        <f t="shared" si="132"/>
        <v>0.92</v>
      </c>
    </row>
    <row r="4240" spans="1:8">
      <c r="A4240" s="62">
        <v>4238</v>
      </c>
      <c r="B4240" s="63" t="s">
        <v>15783</v>
      </c>
      <c r="C4240" s="33" t="str">
        <f t="shared" si="133"/>
        <v>Yes</v>
      </c>
      <c r="D4240" s="30">
        <f t="shared" si="134"/>
        <v>3.5568</v>
      </c>
      <c r="E4240" s="438">
        <v>9792</v>
      </c>
      <c r="F4240" s="62" t="s">
        <v>11763</v>
      </c>
      <c r="G4240" s="3" t="s">
        <v>15758</v>
      </c>
      <c r="H4240" s="177">
        <f t="shared" si="132"/>
        <v>1.44</v>
      </c>
    </row>
    <row r="4241" spans="1:8">
      <c r="A4241" s="62">
        <v>4239</v>
      </c>
      <c r="B4241" s="63" t="s">
        <v>15784</v>
      </c>
      <c r="C4241" s="33" t="str">
        <f t="shared" si="133"/>
        <v>Yes</v>
      </c>
      <c r="D4241" s="30">
        <f t="shared" si="134"/>
        <v>2.4453</v>
      </c>
      <c r="E4241" s="438">
        <v>6732</v>
      </c>
      <c r="F4241" s="62" t="s">
        <v>11763</v>
      </c>
      <c r="G4241" s="3" t="s">
        <v>15758</v>
      </c>
      <c r="H4241" s="177">
        <f t="shared" si="132"/>
        <v>0.99</v>
      </c>
    </row>
    <row r="4242" spans="1:8">
      <c r="A4242" s="62">
        <v>4240</v>
      </c>
      <c r="B4242" s="3" t="s">
        <v>15785</v>
      </c>
      <c r="C4242" s="33" t="str">
        <f t="shared" si="133"/>
        <v>Yes</v>
      </c>
      <c r="D4242" s="30">
        <f t="shared" si="134"/>
        <v>3.9999470588235297</v>
      </c>
      <c r="E4242" s="30">
        <v>11012</v>
      </c>
      <c r="F4242" s="62" t="s">
        <v>14829</v>
      </c>
      <c r="G4242" s="3" t="s">
        <v>15758</v>
      </c>
      <c r="H4242" s="177">
        <f t="shared" si="132"/>
        <v>1.6194117647058823</v>
      </c>
    </row>
    <row r="4243" spans="1:8">
      <c r="A4243" s="62">
        <v>4241</v>
      </c>
      <c r="B4243" s="63" t="s">
        <v>15786</v>
      </c>
      <c r="C4243" s="33" t="str">
        <f t="shared" si="133"/>
        <v>Yes</v>
      </c>
      <c r="D4243" s="30">
        <f t="shared" si="134"/>
        <v>0.9880000000000001</v>
      </c>
      <c r="E4243" s="438">
        <v>2720</v>
      </c>
      <c r="F4243" s="62" t="s">
        <v>11763</v>
      </c>
      <c r="G4243" s="3" t="s">
        <v>15758</v>
      </c>
      <c r="H4243" s="177">
        <f t="shared" ref="H4243:H4274" si="135">E4243/6800</f>
        <v>0.4</v>
      </c>
    </row>
    <row r="4244" spans="1:8" ht="30">
      <c r="A4244" s="62">
        <v>4242</v>
      </c>
      <c r="B4244" s="63" t="s">
        <v>15787</v>
      </c>
      <c r="C4244" s="33" t="str">
        <f t="shared" si="133"/>
        <v>Yes</v>
      </c>
      <c r="D4244" s="30">
        <f t="shared" si="134"/>
        <v>4.6189000000000009</v>
      </c>
      <c r="E4244" s="438">
        <v>12716</v>
      </c>
      <c r="F4244" s="62" t="s">
        <v>11763</v>
      </c>
      <c r="G4244" s="3" t="s">
        <v>15758</v>
      </c>
      <c r="H4244" s="177">
        <f t="shared" si="135"/>
        <v>1.87</v>
      </c>
    </row>
    <row r="4245" spans="1:8">
      <c r="A4245" s="62">
        <v>4243</v>
      </c>
      <c r="B4245" s="63" t="s">
        <v>15788</v>
      </c>
      <c r="C4245" s="33" t="str">
        <f t="shared" si="133"/>
        <v>Yes</v>
      </c>
      <c r="D4245" s="30">
        <f t="shared" si="134"/>
        <v>0.9880000000000001</v>
      </c>
      <c r="E4245" s="438">
        <v>2720</v>
      </c>
      <c r="F4245" s="62" t="s">
        <v>11763</v>
      </c>
      <c r="G4245" s="3" t="s">
        <v>15758</v>
      </c>
      <c r="H4245" s="177">
        <f t="shared" si="135"/>
        <v>0.4</v>
      </c>
    </row>
    <row r="4246" spans="1:8">
      <c r="A4246" s="62">
        <v>4244</v>
      </c>
      <c r="B4246" s="63" t="s">
        <v>15789</v>
      </c>
      <c r="C4246" s="33" t="str">
        <f t="shared" si="133"/>
        <v>Yes</v>
      </c>
      <c r="D4246" s="30">
        <f t="shared" si="134"/>
        <v>1.0621</v>
      </c>
      <c r="E4246" s="438">
        <v>2924</v>
      </c>
      <c r="F4246" s="62" t="s">
        <v>11763</v>
      </c>
      <c r="G4246" s="3" t="s">
        <v>15758</v>
      </c>
      <c r="H4246" s="177">
        <f t="shared" si="135"/>
        <v>0.43</v>
      </c>
    </row>
    <row r="4247" spans="1:8" ht="30">
      <c r="A4247" s="62">
        <v>4245</v>
      </c>
      <c r="B4247" s="63" t="s">
        <v>15790</v>
      </c>
      <c r="C4247" s="33" t="str">
        <f t="shared" si="133"/>
        <v>Yes</v>
      </c>
      <c r="D4247" s="30">
        <f t="shared" si="134"/>
        <v>4.0261000000000005</v>
      </c>
      <c r="E4247" s="438">
        <v>11084</v>
      </c>
      <c r="F4247" s="62" t="s">
        <v>11763</v>
      </c>
      <c r="G4247" s="3" t="s">
        <v>15758</v>
      </c>
      <c r="H4247" s="177">
        <f t="shared" si="135"/>
        <v>1.63</v>
      </c>
    </row>
    <row r="4248" spans="1:8">
      <c r="A4248" s="62">
        <v>4246</v>
      </c>
      <c r="B4248" s="3" t="s">
        <v>15179</v>
      </c>
      <c r="C4248" s="33" t="str">
        <f t="shared" si="133"/>
        <v>Yes</v>
      </c>
      <c r="D4248" s="30">
        <f t="shared" si="134"/>
        <v>1.2001294117647061</v>
      </c>
      <c r="E4248" s="30">
        <v>3304</v>
      </c>
      <c r="F4248" s="62" t="s">
        <v>11826</v>
      </c>
      <c r="G4248" s="3" t="s">
        <v>15758</v>
      </c>
      <c r="H4248" s="177">
        <f t="shared" si="135"/>
        <v>0.48588235294117649</v>
      </c>
    </row>
    <row r="4249" spans="1:8">
      <c r="A4249" s="62">
        <v>4247</v>
      </c>
      <c r="B4249" s="63" t="s">
        <v>15791</v>
      </c>
      <c r="C4249" s="33" t="str">
        <f t="shared" si="133"/>
        <v>Yes</v>
      </c>
      <c r="D4249" s="30">
        <f t="shared" si="134"/>
        <v>0.3632352941176471</v>
      </c>
      <c r="E4249" s="438">
        <v>1000</v>
      </c>
      <c r="F4249" s="62" t="s">
        <v>11763</v>
      </c>
      <c r="G4249" s="3" t="s">
        <v>15758</v>
      </c>
      <c r="H4249" s="177">
        <f t="shared" si="135"/>
        <v>0.14705882352941177</v>
      </c>
    </row>
    <row r="4250" spans="1:8" ht="30">
      <c r="A4250" s="62">
        <v>4248</v>
      </c>
      <c r="B4250" s="63" t="s">
        <v>15792</v>
      </c>
      <c r="C4250" s="33" t="str">
        <f t="shared" si="133"/>
        <v>Yes</v>
      </c>
      <c r="D4250" s="30">
        <f t="shared" si="134"/>
        <v>0.49400000000000005</v>
      </c>
      <c r="E4250" s="438">
        <v>1360</v>
      </c>
      <c r="F4250" s="62" t="s">
        <v>11763</v>
      </c>
      <c r="G4250" s="3" t="s">
        <v>15758</v>
      </c>
      <c r="H4250" s="177">
        <f t="shared" si="135"/>
        <v>0.2</v>
      </c>
    </row>
    <row r="4251" spans="1:8" ht="30">
      <c r="A4251" s="62">
        <v>4249</v>
      </c>
      <c r="B4251" s="63" t="s">
        <v>15793</v>
      </c>
      <c r="C4251" s="33" t="str">
        <f t="shared" si="133"/>
        <v>Yes</v>
      </c>
      <c r="D4251" s="30">
        <f t="shared" si="134"/>
        <v>4.0261000000000005</v>
      </c>
      <c r="E4251" s="438">
        <v>11084</v>
      </c>
      <c r="F4251" s="62" t="s">
        <v>11763</v>
      </c>
      <c r="G4251" s="3" t="s">
        <v>15758</v>
      </c>
      <c r="H4251" s="177">
        <f t="shared" si="135"/>
        <v>1.63</v>
      </c>
    </row>
    <row r="4252" spans="1:8">
      <c r="A4252" s="62">
        <v>4250</v>
      </c>
      <c r="B4252" s="63" t="s">
        <v>15794</v>
      </c>
      <c r="C4252" s="33" t="str">
        <f t="shared" si="133"/>
        <v>Yes</v>
      </c>
      <c r="D4252" s="30">
        <f t="shared" si="134"/>
        <v>1.1115000000000002</v>
      </c>
      <c r="E4252" s="438">
        <v>3060</v>
      </c>
      <c r="F4252" s="62" t="s">
        <v>11763</v>
      </c>
      <c r="G4252" s="3" t="s">
        <v>15758</v>
      </c>
      <c r="H4252" s="177">
        <f t="shared" si="135"/>
        <v>0.45</v>
      </c>
    </row>
    <row r="4253" spans="1:8">
      <c r="A4253" s="62">
        <v>4251</v>
      </c>
      <c r="B4253" s="63" t="s">
        <v>15795</v>
      </c>
      <c r="C4253" s="33" t="str">
        <f t="shared" si="133"/>
        <v>Yes</v>
      </c>
      <c r="D4253" s="30">
        <f t="shared" si="134"/>
        <v>2.2477000000000005</v>
      </c>
      <c r="E4253" s="438">
        <v>6188</v>
      </c>
      <c r="F4253" s="62" t="s">
        <v>11763</v>
      </c>
      <c r="G4253" s="3" t="s">
        <v>15758</v>
      </c>
      <c r="H4253" s="177">
        <f t="shared" si="135"/>
        <v>0.91</v>
      </c>
    </row>
    <row r="4254" spans="1:8">
      <c r="A4254" s="62">
        <v>4252</v>
      </c>
      <c r="B4254" s="63" t="s">
        <v>15796</v>
      </c>
      <c r="C4254" s="33" t="str">
        <f t="shared" si="133"/>
        <v>Yes</v>
      </c>
      <c r="D4254" s="30">
        <f t="shared" si="134"/>
        <v>0.39520000000000005</v>
      </c>
      <c r="E4254" s="438">
        <v>1088</v>
      </c>
      <c r="F4254" s="62" t="s">
        <v>11763</v>
      </c>
      <c r="G4254" s="3" t="s">
        <v>15758</v>
      </c>
      <c r="H4254" s="177">
        <f t="shared" si="135"/>
        <v>0.16</v>
      </c>
    </row>
    <row r="4255" spans="1:8">
      <c r="A4255" s="62">
        <v>4253</v>
      </c>
      <c r="B4255" s="63" t="s">
        <v>15205</v>
      </c>
      <c r="C4255" s="33" t="str">
        <f t="shared" si="133"/>
        <v>Yes</v>
      </c>
      <c r="D4255" s="30">
        <f t="shared" si="134"/>
        <v>2.3712</v>
      </c>
      <c r="E4255" s="438">
        <v>6528</v>
      </c>
      <c r="F4255" s="62" t="s">
        <v>11763</v>
      </c>
      <c r="G4255" s="3" t="s">
        <v>15758</v>
      </c>
      <c r="H4255" s="177">
        <f t="shared" si="135"/>
        <v>0.96</v>
      </c>
    </row>
    <row r="4256" spans="1:8" ht="30">
      <c r="A4256" s="62">
        <v>4254</v>
      </c>
      <c r="B4256" s="63" t="s">
        <v>15797</v>
      </c>
      <c r="C4256" s="33" t="str">
        <f t="shared" si="133"/>
        <v>Yes</v>
      </c>
      <c r="D4256" s="30">
        <f t="shared" si="134"/>
        <v>1.5561</v>
      </c>
      <c r="E4256" s="438">
        <v>4284</v>
      </c>
      <c r="F4256" s="62" t="s">
        <v>11763</v>
      </c>
      <c r="G4256" s="3" t="s">
        <v>15758</v>
      </c>
      <c r="H4256" s="177">
        <f t="shared" si="135"/>
        <v>0.63</v>
      </c>
    </row>
    <row r="4257" spans="1:8" ht="30">
      <c r="A4257" s="62">
        <v>4255</v>
      </c>
      <c r="B4257" s="63" t="s">
        <v>15798</v>
      </c>
      <c r="C4257" s="33" t="str">
        <f t="shared" si="133"/>
        <v>Yes</v>
      </c>
      <c r="D4257" s="30">
        <f t="shared" si="134"/>
        <v>0.61750000000000005</v>
      </c>
      <c r="E4257" s="438">
        <v>1700</v>
      </c>
      <c r="F4257" s="62" t="s">
        <v>11763</v>
      </c>
      <c r="G4257" s="3" t="s">
        <v>15758</v>
      </c>
      <c r="H4257" s="177">
        <f t="shared" si="135"/>
        <v>0.25</v>
      </c>
    </row>
    <row r="4258" spans="1:8" ht="30">
      <c r="A4258" s="62">
        <v>4256</v>
      </c>
      <c r="B4258" s="51" t="s">
        <v>15799</v>
      </c>
      <c r="C4258" s="33" t="str">
        <f t="shared" si="133"/>
        <v>Yes</v>
      </c>
      <c r="D4258" s="30">
        <f t="shared" si="134"/>
        <v>1.5067000000000002</v>
      </c>
      <c r="E4258" s="438">
        <v>4148</v>
      </c>
      <c r="F4258" s="62" t="s">
        <v>11763</v>
      </c>
      <c r="G4258" s="3" t="s">
        <v>15758</v>
      </c>
      <c r="H4258" s="177">
        <f t="shared" si="135"/>
        <v>0.61</v>
      </c>
    </row>
    <row r="4259" spans="1:8">
      <c r="A4259" s="62">
        <v>4257</v>
      </c>
      <c r="B4259" s="63" t="s">
        <v>15800</v>
      </c>
      <c r="C4259" s="33" t="str">
        <f t="shared" si="133"/>
        <v>Yes</v>
      </c>
      <c r="D4259" s="30">
        <f t="shared" si="134"/>
        <v>2.5194000000000001</v>
      </c>
      <c r="E4259" s="438">
        <v>6936</v>
      </c>
      <c r="F4259" s="62" t="s">
        <v>11763</v>
      </c>
      <c r="G4259" s="3" t="s">
        <v>15758</v>
      </c>
      <c r="H4259" s="177">
        <f t="shared" si="135"/>
        <v>1.02</v>
      </c>
    </row>
    <row r="4260" spans="1:8" ht="30">
      <c r="A4260" s="62">
        <v>4258</v>
      </c>
      <c r="B4260" s="63" t="s">
        <v>15801</v>
      </c>
      <c r="C4260" s="33" t="str">
        <f t="shared" si="133"/>
        <v>Yes</v>
      </c>
      <c r="D4260" s="30">
        <f t="shared" si="134"/>
        <v>0.49400000000000005</v>
      </c>
      <c r="E4260" s="438">
        <v>1360</v>
      </c>
      <c r="F4260" s="62" t="s">
        <v>11763</v>
      </c>
      <c r="G4260" s="3" t="s">
        <v>15758</v>
      </c>
      <c r="H4260" s="177">
        <f t="shared" si="135"/>
        <v>0.2</v>
      </c>
    </row>
    <row r="4261" spans="1:8" ht="30">
      <c r="A4261" s="62">
        <v>4259</v>
      </c>
      <c r="B4261" s="63" t="s">
        <v>15802</v>
      </c>
      <c r="C4261" s="33" t="str">
        <f t="shared" si="133"/>
        <v>Yes</v>
      </c>
      <c r="D4261" s="30">
        <f t="shared" si="134"/>
        <v>2.4453</v>
      </c>
      <c r="E4261" s="438">
        <v>6732</v>
      </c>
      <c r="F4261" s="62" t="s">
        <v>11763</v>
      </c>
      <c r="G4261" s="3" t="s">
        <v>15758</v>
      </c>
      <c r="H4261" s="177">
        <f t="shared" si="135"/>
        <v>0.99</v>
      </c>
    </row>
    <row r="4262" spans="1:8" ht="30">
      <c r="A4262" s="62">
        <v>4260</v>
      </c>
      <c r="B4262" s="63" t="s">
        <v>15803</v>
      </c>
      <c r="C4262" s="33" t="str">
        <f t="shared" si="133"/>
        <v>Yes</v>
      </c>
      <c r="D4262" s="30">
        <f t="shared" si="134"/>
        <v>4.2978000000000005</v>
      </c>
      <c r="E4262" s="438">
        <v>11832</v>
      </c>
      <c r="F4262" s="62" t="s">
        <v>11763</v>
      </c>
      <c r="G4262" s="3" t="s">
        <v>15758</v>
      </c>
      <c r="H4262" s="177">
        <f t="shared" si="135"/>
        <v>1.74</v>
      </c>
    </row>
    <row r="4263" spans="1:8">
      <c r="A4263" s="62">
        <v>4261</v>
      </c>
      <c r="B4263" s="63" t="s">
        <v>15804</v>
      </c>
      <c r="C4263" s="33" t="str">
        <f t="shared" si="133"/>
        <v>No</v>
      </c>
      <c r="D4263" s="30">
        <f t="shared" si="134"/>
        <v>4.9400000000000004</v>
      </c>
      <c r="E4263" s="438">
        <v>13600</v>
      </c>
      <c r="F4263" s="62" t="s">
        <v>11763</v>
      </c>
      <c r="G4263" s="3" t="s">
        <v>15758</v>
      </c>
      <c r="H4263" s="177">
        <f t="shared" si="135"/>
        <v>2</v>
      </c>
    </row>
    <row r="4264" spans="1:8" ht="30">
      <c r="A4264" s="62">
        <v>4262</v>
      </c>
      <c r="B4264" s="63" t="s">
        <v>15805</v>
      </c>
      <c r="C4264" s="33" t="str">
        <f t="shared" si="133"/>
        <v>Yes</v>
      </c>
      <c r="D4264" s="30">
        <f t="shared" si="134"/>
        <v>3.4826999999999999</v>
      </c>
      <c r="E4264" s="438">
        <v>9588</v>
      </c>
      <c r="F4264" s="62" t="s">
        <v>11763</v>
      </c>
      <c r="G4264" s="3" t="s">
        <v>15758</v>
      </c>
      <c r="H4264" s="177">
        <f t="shared" si="135"/>
        <v>1.41</v>
      </c>
    </row>
    <row r="4265" spans="1:8" ht="30">
      <c r="A4265" s="62">
        <v>4263</v>
      </c>
      <c r="B4265" s="63" t="s">
        <v>15806</v>
      </c>
      <c r="C4265" s="33" t="str">
        <f t="shared" si="133"/>
        <v>Yes</v>
      </c>
      <c r="D4265" s="30">
        <f t="shared" si="134"/>
        <v>0.3632352941176471</v>
      </c>
      <c r="E4265" s="438">
        <v>1000</v>
      </c>
      <c r="F4265" s="62" t="s">
        <v>11763</v>
      </c>
      <c r="G4265" s="3" t="s">
        <v>15758</v>
      </c>
      <c r="H4265" s="177">
        <f t="shared" si="135"/>
        <v>0.14705882352941177</v>
      </c>
    </row>
    <row r="4266" spans="1:8">
      <c r="A4266" s="62">
        <v>4264</v>
      </c>
      <c r="B4266" s="63" t="s">
        <v>15807</v>
      </c>
      <c r="C4266" s="33" t="str">
        <f t="shared" si="133"/>
        <v>Yes</v>
      </c>
      <c r="D4266" s="30">
        <f t="shared" si="134"/>
        <v>2.3712</v>
      </c>
      <c r="E4266" s="438">
        <v>6528</v>
      </c>
      <c r="F4266" s="62" t="s">
        <v>11763</v>
      </c>
      <c r="G4266" s="3" t="s">
        <v>15758</v>
      </c>
      <c r="H4266" s="177">
        <f t="shared" si="135"/>
        <v>0.96</v>
      </c>
    </row>
    <row r="4267" spans="1:8">
      <c r="A4267" s="62">
        <v>4265</v>
      </c>
      <c r="B4267" s="63" t="s">
        <v>15808</v>
      </c>
      <c r="C4267" s="33" t="str">
        <f t="shared" si="133"/>
        <v>No</v>
      </c>
      <c r="D4267" s="30">
        <f t="shared" si="134"/>
        <v>4.9400000000000004</v>
      </c>
      <c r="E4267" s="438">
        <v>13600</v>
      </c>
      <c r="F4267" s="62" t="s">
        <v>11763</v>
      </c>
      <c r="G4267" s="3" t="s">
        <v>15758</v>
      </c>
      <c r="H4267" s="177">
        <f t="shared" si="135"/>
        <v>2</v>
      </c>
    </row>
    <row r="4268" spans="1:8">
      <c r="A4268" s="62">
        <v>4266</v>
      </c>
      <c r="B4268" s="63" t="s">
        <v>15809</v>
      </c>
      <c r="C4268" s="33" t="str">
        <f t="shared" si="133"/>
        <v>Yes</v>
      </c>
      <c r="D4268" s="30">
        <f t="shared" si="134"/>
        <v>2.4206000000000003</v>
      </c>
      <c r="E4268" s="438">
        <v>6664</v>
      </c>
      <c r="F4268" s="62" t="s">
        <v>11763</v>
      </c>
      <c r="G4268" s="3" t="s">
        <v>15758</v>
      </c>
      <c r="H4268" s="177">
        <f t="shared" si="135"/>
        <v>0.98</v>
      </c>
    </row>
    <row r="4269" spans="1:8">
      <c r="A4269" s="62">
        <v>4267</v>
      </c>
      <c r="B4269" s="63" t="s">
        <v>15810</v>
      </c>
      <c r="C4269" s="33" t="str">
        <f t="shared" si="133"/>
        <v>Yes</v>
      </c>
      <c r="D4269" s="30">
        <f t="shared" si="134"/>
        <v>2.964</v>
      </c>
      <c r="E4269" s="438">
        <v>8160</v>
      </c>
      <c r="F4269" s="62" t="s">
        <v>11763</v>
      </c>
      <c r="G4269" s="3" t="s">
        <v>15758</v>
      </c>
      <c r="H4269" s="177">
        <f t="shared" si="135"/>
        <v>1.2</v>
      </c>
    </row>
    <row r="4270" spans="1:8" ht="30">
      <c r="A4270" s="62">
        <v>4268</v>
      </c>
      <c r="B4270" s="63" t="s">
        <v>15811</v>
      </c>
      <c r="C4270" s="33" t="str">
        <f t="shared" si="133"/>
        <v>No</v>
      </c>
      <c r="D4270" s="30">
        <f t="shared" si="134"/>
        <v>4.9400000000000004</v>
      </c>
      <c r="E4270" s="438">
        <v>13600</v>
      </c>
      <c r="F4270" s="62" t="s">
        <v>11763</v>
      </c>
      <c r="G4270" s="3" t="s">
        <v>15758</v>
      </c>
      <c r="H4270" s="177">
        <f t="shared" si="135"/>
        <v>2</v>
      </c>
    </row>
    <row r="4271" spans="1:8" ht="30">
      <c r="A4271" s="62">
        <v>4269</v>
      </c>
      <c r="B4271" s="63" t="s">
        <v>15812</v>
      </c>
      <c r="C4271" s="33" t="str">
        <f t="shared" si="133"/>
        <v>Yes</v>
      </c>
      <c r="D4271" s="30">
        <f t="shared" si="134"/>
        <v>2.2724000000000002</v>
      </c>
      <c r="E4271" s="438">
        <v>6256</v>
      </c>
      <c r="F4271" s="62" t="s">
        <v>11763</v>
      </c>
      <c r="G4271" s="3" t="s">
        <v>15758</v>
      </c>
      <c r="H4271" s="177">
        <f t="shared" si="135"/>
        <v>0.92</v>
      </c>
    </row>
    <row r="4272" spans="1:8">
      <c r="A4272" s="62">
        <v>4270</v>
      </c>
      <c r="B4272" s="63" t="s">
        <v>15813</v>
      </c>
      <c r="C4272" s="33" t="str">
        <f t="shared" si="133"/>
        <v>Yes</v>
      </c>
      <c r="D4272" s="30">
        <f t="shared" si="134"/>
        <v>2.3712</v>
      </c>
      <c r="E4272" s="438">
        <v>6528</v>
      </c>
      <c r="F4272" s="62" t="s">
        <v>11763</v>
      </c>
      <c r="G4272" s="3" t="s">
        <v>15758</v>
      </c>
      <c r="H4272" s="177">
        <f t="shared" si="135"/>
        <v>0.96</v>
      </c>
    </row>
    <row r="4273" spans="1:8">
      <c r="A4273" s="62">
        <v>4271</v>
      </c>
      <c r="B4273" s="63" t="s">
        <v>15814</v>
      </c>
      <c r="C4273" s="33" t="str">
        <f t="shared" si="133"/>
        <v>Yes</v>
      </c>
      <c r="D4273" s="30">
        <f t="shared" si="134"/>
        <v>1.8031000000000001</v>
      </c>
      <c r="E4273" s="438">
        <v>4964</v>
      </c>
      <c r="F4273" s="62" t="s">
        <v>11763</v>
      </c>
      <c r="G4273" s="3" t="s">
        <v>15758</v>
      </c>
      <c r="H4273" s="177">
        <f t="shared" si="135"/>
        <v>0.73</v>
      </c>
    </row>
    <row r="4274" spans="1:8" ht="30">
      <c r="A4274" s="62">
        <v>4272</v>
      </c>
      <c r="B4274" s="63" t="s">
        <v>15815</v>
      </c>
      <c r="C4274" s="33" t="str">
        <f t="shared" si="133"/>
        <v>Yes</v>
      </c>
      <c r="D4274" s="30">
        <f t="shared" si="134"/>
        <v>2.5441000000000003</v>
      </c>
      <c r="E4274" s="438">
        <v>7004</v>
      </c>
      <c r="F4274" s="62" t="s">
        <v>11763</v>
      </c>
      <c r="G4274" s="3" t="s">
        <v>15758</v>
      </c>
      <c r="H4274" s="177">
        <f t="shared" si="135"/>
        <v>1.03</v>
      </c>
    </row>
    <row r="4275" spans="1:8">
      <c r="A4275" s="62">
        <v>4273</v>
      </c>
      <c r="B4275" s="63" t="s">
        <v>15816</v>
      </c>
      <c r="C4275" s="33" t="str">
        <f t="shared" si="133"/>
        <v>Yes</v>
      </c>
      <c r="D4275" s="30">
        <f t="shared" si="134"/>
        <v>2.7664000000000004</v>
      </c>
      <c r="E4275" s="438">
        <v>7616</v>
      </c>
      <c r="F4275" s="62" t="s">
        <v>11763</v>
      </c>
      <c r="G4275" s="3" t="s">
        <v>15758</v>
      </c>
      <c r="H4275" s="177">
        <f t="shared" ref="H4275:H4310" si="136">E4275/6800</f>
        <v>1.1200000000000001</v>
      </c>
    </row>
    <row r="4276" spans="1:8">
      <c r="A4276" s="62">
        <v>4274</v>
      </c>
      <c r="B4276" s="63" t="s">
        <v>15817</v>
      </c>
      <c r="C4276" s="33" t="str">
        <f t="shared" si="133"/>
        <v>Yes</v>
      </c>
      <c r="D4276" s="30">
        <f t="shared" si="134"/>
        <v>3.7791000000000006</v>
      </c>
      <c r="E4276" s="438">
        <v>10404</v>
      </c>
      <c r="F4276" s="62" t="s">
        <v>11763</v>
      </c>
      <c r="G4276" s="3" t="s">
        <v>15758</v>
      </c>
      <c r="H4276" s="177">
        <f t="shared" si="136"/>
        <v>1.53</v>
      </c>
    </row>
    <row r="4277" spans="1:8">
      <c r="A4277" s="62">
        <v>4275</v>
      </c>
      <c r="B4277" s="63" t="s">
        <v>15818</v>
      </c>
      <c r="C4277" s="33" t="str">
        <f t="shared" si="133"/>
        <v>Yes</v>
      </c>
      <c r="D4277" s="30">
        <f t="shared" si="134"/>
        <v>4.5695000000000006</v>
      </c>
      <c r="E4277" s="438">
        <v>12580</v>
      </c>
      <c r="F4277" s="62" t="s">
        <v>11763</v>
      </c>
      <c r="G4277" s="3" t="s">
        <v>15758</v>
      </c>
      <c r="H4277" s="177">
        <f t="shared" si="136"/>
        <v>1.85</v>
      </c>
    </row>
    <row r="4278" spans="1:8">
      <c r="A4278" s="62">
        <v>4276</v>
      </c>
      <c r="B4278" s="63" t="s">
        <v>15819</v>
      </c>
      <c r="C4278" s="33" t="str">
        <f t="shared" si="133"/>
        <v>Yes</v>
      </c>
      <c r="D4278" s="30">
        <f t="shared" si="134"/>
        <v>0.74099999999999999</v>
      </c>
      <c r="E4278" s="438">
        <v>2040</v>
      </c>
      <c r="F4278" s="62" t="s">
        <v>11763</v>
      </c>
      <c r="G4278" s="3" t="s">
        <v>15758</v>
      </c>
      <c r="H4278" s="177">
        <f t="shared" si="136"/>
        <v>0.3</v>
      </c>
    </row>
    <row r="4279" spans="1:8" ht="30">
      <c r="A4279" s="62">
        <v>4277</v>
      </c>
      <c r="B4279" s="63" t="s">
        <v>15820</v>
      </c>
      <c r="C4279" s="33" t="str">
        <f t="shared" si="133"/>
        <v>No</v>
      </c>
      <c r="D4279" s="30">
        <f t="shared" si="134"/>
        <v>4.9400000000000004</v>
      </c>
      <c r="E4279" s="438">
        <v>13600</v>
      </c>
      <c r="F4279" s="62" t="s">
        <v>11763</v>
      </c>
      <c r="G4279" s="3" t="s">
        <v>15758</v>
      </c>
      <c r="H4279" s="177">
        <f t="shared" si="136"/>
        <v>2</v>
      </c>
    </row>
    <row r="4280" spans="1:8" ht="30">
      <c r="A4280" s="62">
        <v>4278</v>
      </c>
      <c r="B4280" s="63" t="s">
        <v>15821</v>
      </c>
      <c r="C4280" s="33" t="str">
        <f t="shared" si="133"/>
        <v>No</v>
      </c>
      <c r="D4280" s="30">
        <f t="shared" si="134"/>
        <v>4.9400000000000004</v>
      </c>
      <c r="E4280" s="438">
        <v>13600</v>
      </c>
      <c r="F4280" s="62" t="s">
        <v>11763</v>
      </c>
      <c r="G4280" s="3" t="s">
        <v>15758</v>
      </c>
      <c r="H4280" s="177">
        <f t="shared" si="136"/>
        <v>2</v>
      </c>
    </row>
    <row r="4281" spans="1:8">
      <c r="A4281" s="62">
        <v>4279</v>
      </c>
      <c r="B4281" s="63" t="s">
        <v>15822</v>
      </c>
      <c r="C4281" s="33" t="str">
        <f t="shared" si="133"/>
        <v>Yes</v>
      </c>
      <c r="D4281" s="30">
        <f t="shared" si="134"/>
        <v>2.3465000000000003</v>
      </c>
      <c r="E4281" s="438">
        <v>6460</v>
      </c>
      <c r="F4281" s="62" t="s">
        <v>11763</v>
      </c>
      <c r="G4281" s="3" t="s">
        <v>15758</v>
      </c>
      <c r="H4281" s="177">
        <f t="shared" si="136"/>
        <v>0.95</v>
      </c>
    </row>
    <row r="4282" spans="1:8">
      <c r="A4282" s="62">
        <v>4280</v>
      </c>
      <c r="B4282" s="63" t="s">
        <v>15823</v>
      </c>
      <c r="C4282" s="33" t="str">
        <f t="shared" si="133"/>
        <v>Yes</v>
      </c>
      <c r="D4282" s="30">
        <f t="shared" si="134"/>
        <v>0.88919999999999999</v>
      </c>
      <c r="E4282" s="438">
        <v>2448</v>
      </c>
      <c r="F4282" s="62" t="s">
        <v>11763</v>
      </c>
      <c r="G4282" s="3" t="s">
        <v>15758</v>
      </c>
      <c r="H4282" s="177">
        <f t="shared" si="136"/>
        <v>0.36</v>
      </c>
    </row>
    <row r="4283" spans="1:8">
      <c r="A4283" s="62">
        <v>4281</v>
      </c>
      <c r="B4283" s="63" t="s">
        <v>15824</v>
      </c>
      <c r="C4283" s="33" t="str">
        <f t="shared" si="133"/>
        <v>Yes</v>
      </c>
      <c r="D4283" s="30">
        <f t="shared" si="134"/>
        <v>0.86450000000000005</v>
      </c>
      <c r="E4283" s="438">
        <v>2380</v>
      </c>
      <c r="F4283" s="62" t="s">
        <v>11763</v>
      </c>
      <c r="G4283" s="3" t="s">
        <v>15758</v>
      </c>
      <c r="H4283" s="177">
        <f t="shared" si="136"/>
        <v>0.35</v>
      </c>
    </row>
    <row r="4284" spans="1:8" ht="30">
      <c r="A4284" s="62">
        <v>4282</v>
      </c>
      <c r="B4284" s="63" t="s">
        <v>15825</v>
      </c>
      <c r="C4284" s="33" t="str">
        <f t="shared" si="133"/>
        <v>Yes</v>
      </c>
      <c r="D4284" s="30">
        <f t="shared" si="134"/>
        <v>3.9026000000000005</v>
      </c>
      <c r="E4284" s="438">
        <v>10744</v>
      </c>
      <c r="F4284" s="62" t="s">
        <v>11763</v>
      </c>
      <c r="G4284" s="3" t="s">
        <v>15758</v>
      </c>
      <c r="H4284" s="177">
        <f t="shared" si="136"/>
        <v>1.58</v>
      </c>
    </row>
    <row r="4285" spans="1:8">
      <c r="A4285" s="62">
        <v>4283</v>
      </c>
      <c r="B4285" s="63" t="s">
        <v>15826</v>
      </c>
      <c r="C4285" s="33" t="str">
        <f t="shared" si="133"/>
        <v>No</v>
      </c>
      <c r="D4285" s="30">
        <f t="shared" si="134"/>
        <v>4.9400000000000004</v>
      </c>
      <c r="E4285" s="438">
        <v>13600</v>
      </c>
      <c r="F4285" s="62" t="s">
        <v>11763</v>
      </c>
      <c r="G4285" s="3" t="s">
        <v>15758</v>
      </c>
      <c r="H4285" s="177">
        <f t="shared" si="136"/>
        <v>2</v>
      </c>
    </row>
    <row r="4286" spans="1:8">
      <c r="A4286" s="62">
        <v>4284</v>
      </c>
      <c r="B4286" s="63" t="s">
        <v>15827</v>
      </c>
      <c r="C4286" s="33" t="str">
        <f t="shared" si="133"/>
        <v>Yes</v>
      </c>
      <c r="D4286" s="30">
        <f t="shared" si="134"/>
        <v>1.9266000000000003</v>
      </c>
      <c r="E4286" s="438">
        <v>5304</v>
      </c>
      <c r="F4286" s="62" t="s">
        <v>11763</v>
      </c>
      <c r="G4286" s="3" t="s">
        <v>15758</v>
      </c>
      <c r="H4286" s="177">
        <f t="shared" si="136"/>
        <v>0.78</v>
      </c>
    </row>
    <row r="4287" spans="1:8" ht="30">
      <c r="A4287" s="62">
        <v>4285</v>
      </c>
      <c r="B4287" s="63" t="s">
        <v>15828</v>
      </c>
      <c r="C4287" s="33" t="str">
        <f t="shared" si="133"/>
        <v>No</v>
      </c>
      <c r="D4287" s="30">
        <f t="shared" si="134"/>
        <v>4.9400000000000004</v>
      </c>
      <c r="E4287" s="438">
        <v>13600</v>
      </c>
      <c r="F4287" s="62" t="s">
        <v>11763</v>
      </c>
      <c r="G4287" s="3" t="s">
        <v>15758</v>
      </c>
      <c r="H4287" s="177">
        <f t="shared" si="136"/>
        <v>2</v>
      </c>
    </row>
    <row r="4288" spans="1:8">
      <c r="A4288" s="62">
        <v>4286</v>
      </c>
      <c r="B4288" s="63" t="s">
        <v>14915</v>
      </c>
      <c r="C4288" s="33" t="str">
        <f t="shared" si="133"/>
        <v>Yes</v>
      </c>
      <c r="D4288" s="30">
        <f t="shared" si="134"/>
        <v>1.6549000000000003</v>
      </c>
      <c r="E4288" s="438">
        <v>4556</v>
      </c>
      <c r="F4288" s="62" t="s">
        <v>11763</v>
      </c>
      <c r="G4288" s="3" t="s">
        <v>15758</v>
      </c>
      <c r="H4288" s="177">
        <f t="shared" si="136"/>
        <v>0.67</v>
      </c>
    </row>
    <row r="4289" spans="1:8">
      <c r="A4289" s="62">
        <v>4287</v>
      </c>
      <c r="B4289" s="63" t="s">
        <v>15829</v>
      </c>
      <c r="C4289" s="33" t="str">
        <f t="shared" si="133"/>
        <v>No</v>
      </c>
      <c r="D4289" s="30">
        <f t="shared" si="134"/>
        <v>4.9400000000000004</v>
      </c>
      <c r="E4289" s="438">
        <v>13600</v>
      </c>
      <c r="F4289" s="62" t="s">
        <v>11763</v>
      </c>
      <c r="G4289" s="3" t="s">
        <v>15758</v>
      </c>
      <c r="H4289" s="177">
        <f t="shared" si="136"/>
        <v>2</v>
      </c>
    </row>
    <row r="4290" spans="1:8" ht="30">
      <c r="A4290" s="62">
        <v>4288</v>
      </c>
      <c r="B4290" s="63" t="s">
        <v>15830</v>
      </c>
      <c r="C4290" s="33" t="str">
        <f t="shared" si="133"/>
        <v>No</v>
      </c>
      <c r="D4290" s="30">
        <f t="shared" si="134"/>
        <v>4.9400000000000004</v>
      </c>
      <c r="E4290" s="438">
        <v>13600</v>
      </c>
      <c r="F4290" s="62" t="s">
        <v>11763</v>
      </c>
      <c r="G4290" s="3" t="s">
        <v>15758</v>
      </c>
      <c r="H4290" s="177">
        <f t="shared" si="136"/>
        <v>2</v>
      </c>
    </row>
    <row r="4291" spans="1:8">
      <c r="A4291" s="62">
        <v>4289</v>
      </c>
      <c r="B4291" s="63" t="s">
        <v>15831</v>
      </c>
      <c r="C4291" s="33" t="str">
        <f t="shared" ref="C4291:C4354" si="137">IF(H4291=2,"No","Yes")</f>
        <v>Yes</v>
      </c>
      <c r="D4291" s="30">
        <f t="shared" si="134"/>
        <v>2.4700000000000002</v>
      </c>
      <c r="E4291" s="438">
        <v>6800</v>
      </c>
      <c r="F4291" s="62" t="s">
        <v>11763</v>
      </c>
      <c r="G4291" s="3" t="s">
        <v>15758</v>
      </c>
      <c r="H4291" s="177">
        <f t="shared" si="136"/>
        <v>1</v>
      </c>
    </row>
    <row r="4292" spans="1:8" ht="30">
      <c r="A4292" s="62">
        <v>4290</v>
      </c>
      <c r="B4292" s="63" t="s">
        <v>15832</v>
      </c>
      <c r="C4292" s="33" t="str">
        <f t="shared" si="137"/>
        <v>Yes</v>
      </c>
      <c r="D4292" s="30">
        <f t="shared" ref="D4292:D4355" si="138">H4292*2.47</f>
        <v>0.49400000000000005</v>
      </c>
      <c r="E4292" s="438">
        <v>1360</v>
      </c>
      <c r="F4292" s="62" t="s">
        <v>11763</v>
      </c>
      <c r="G4292" s="3" t="s">
        <v>15758</v>
      </c>
      <c r="H4292" s="177">
        <f t="shared" si="136"/>
        <v>0.2</v>
      </c>
    </row>
    <row r="4293" spans="1:8">
      <c r="A4293" s="62">
        <v>4291</v>
      </c>
      <c r="B4293" s="63" t="s">
        <v>15833</v>
      </c>
      <c r="C4293" s="33" t="str">
        <f t="shared" si="137"/>
        <v>No</v>
      </c>
      <c r="D4293" s="30">
        <f t="shared" si="138"/>
        <v>4.9400000000000004</v>
      </c>
      <c r="E4293" s="438">
        <v>13600</v>
      </c>
      <c r="F4293" s="62" t="s">
        <v>11763</v>
      </c>
      <c r="G4293" s="3" t="s">
        <v>15758</v>
      </c>
      <c r="H4293" s="177">
        <f t="shared" si="136"/>
        <v>2</v>
      </c>
    </row>
    <row r="4294" spans="1:8">
      <c r="A4294" s="62">
        <v>4292</v>
      </c>
      <c r="B4294" s="63" t="s">
        <v>15834</v>
      </c>
      <c r="C4294" s="33" t="str">
        <f t="shared" si="137"/>
        <v>Yes</v>
      </c>
      <c r="D4294" s="30">
        <f t="shared" si="138"/>
        <v>0.72138529411764707</v>
      </c>
      <c r="E4294" s="438">
        <v>1986</v>
      </c>
      <c r="F4294" s="62" t="s">
        <v>11763</v>
      </c>
      <c r="G4294" s="3" t="s">
        <v>15758</v>
      </c>
      <c r="H4294" s="177">
        <f t="shared" si="136"/>
        <v>0.29205882352941176</v>
      </c>
    </row>
    <row r="4295" spans="1:8">
      <c r="A4295" s="62">
        <v>4293</v>
      </c>
      <c r="B4295" s="63" t="s">
        <v>15835</v>
      </c>
      <c r="C4295" s="33" t="str">
        <f t="shared" si="137"/>
        <v>Yes</v>
      </c>
      <c r="D4295" s="30">
        <f t="shared" si="138"/>
        <v>2.4453</v>
      </c>
      <c r="E4295" s="438">
        <v>6732</v>
      </c>
      <c r="F4295" s="62" t="s">
        <v>11763</v>
      </c>
      <c r="G4295" s="3" t="s">
        <v>15758</v>
      </c>
      <c r="H4295" s="177">
        <f t="shared" si="136"/>
        <v>0.99</v>
      </c>
    </row>
    <row r="4296" spans="1:8" ht="30">
      <c r="A4296" s="62">
        <v>4294</v>
      </c>
      <c r="B4296" s="51" t="s">
        <v>15836</v>
      </c>
      <c r="C4296" s="33" t="str">
        <f t="shared" si="137"/>
        <v>No</v>
      </c>
      <c r="D4296" s="30">
        <f t="shared" si="138"/>
        <v>4.9400000000000004</v>
      </c>
      <c r="E4296" s="438">
        <v>13600</v>
      </c>
      <c r="F4296" s="62" t="s">
        <v>11763</v>
      </c>
      <c r="G4296" s="3" t="s">
        <v>15758</v>
      </c>
      <c r="H4296" s="177">
        <f t="shared" si="136"/>
        <v>2</v>
      </c>
    </row>
    <row r="4297" spans="1:8" ht="30">
      <c r="A4297" s="62">
        <v>4295</v>
      </c>
      <c r="B4297" s="63" t="s">
        <v>15837</v>
      </c>
      <c r="C4297" s="33" t="str">
        <f t="shared" si="137"/>
        <v>No</v>
      </c>
      <c r="D4297" s="30">
        <f t="shared" si="138"/>
        <v>4.9400000000000004</v>
      </c>
      <c r="E4297" s="438">
        <v>13600</v>
      </c>
      <c r="F4297" s="62" t="s">
        <v>11763</v>
      </c>
      <c r="G4297" s="3" t="s">
        <v>15758</v>
      </c>
      <c r="H4297" s="177">
        <f t="shared" si="136"/>
        <v>2</v>
      </c>
    </row>
    <row r="4298" spans="1:8">
      <c r="A4298" s="62">
        <v>4296</v>
      </c>
      <c r="B4298" s="63" t="s">
        <v>15838</v>
      </c>
      <c r="C4298" s="33" t="str">
        <f t="shared" si="137"/>
        <v>Yes</v>
      </c>
      <c r="D4298" s="30">
        <f t="shared" si="138"/>
        <v>4.7671000000000001</v>
      </c>
      <c r="E4298" s="438">
        <v>13124</v>
      </c>
      <c r="F4298" s="62" t="s">
        <v>11763</v>
      </c>
      <c r="G4298" s="3" t="s">
        <v>15758</v>
      </c>
      <c r="H4298" s="177">
        <f t="shared" si="136"/>
        <v>1.93</v>
      </c>
    </row>
    <row r="4299" spans="1:8" ht="30">
      <c r="A4299" s="62">
        <v>4297</v>
      </c>
      <c r="B4299" s="51" t="s">
        <v>15839</v>
      </c>
      <c r="C4299" s="33" t="str">
        <f t="shared" si="137"/>
        <v>No</v>
      </c>
      <c r="D4299" s="30">
        <f t="shared" si="138"/>
        <v>4.9400000000000004</v>
      </c>
      <c r="E4299" s="438">
        <v>13600</v>
      </c>
      <c r="F4299" s="62" t="s">
        <v>11763</v>
      </c>
      <c r="G4299" s="3" t="s">
        <v>15758</v>
      </c>
      <c r="H4299" s="177">
        <f t="shared" si="136"/>
        <v>2</v>
      </c>
    </row>
    <row r="4300" spans="1:8">
      <c r="A4300" s="62">
        <v>4298</v>
      </c>
      <c r="B4300" s="63" t="s">
        <v>15840</v>
      </c>
      <c r="C4300" s="33" t="str">
        <f t="shared" si="137"/>
        <v>Yes</v>
      </c>
      <c r="D4300" s="30">
        <f t="shared" si="138"/>
        <v>0.67198529411764707</v>
      </c>
      <c r="E4300" s="438">
        <v>1850</v>
      </c>
      <c r="F4300" s="62" t="s">
        <v>11763</v>
      </c>
      <c r="G4300" s="3" t="s">
        <v>15758</v>
      </c>
      <c r="H4300" s="177">
        <f t="shared" si="136"/>
        <v>0.27205882352941174</v>
      </c>
    </row>
    <row r="4301" spans="1:8">
      <c r="A4301" s="62">
        <v>4299</v>
      </c>
      <c r="B4301" s="63" t="s">
        <v>15841</v>
      </c>
      <c r="C4301" s="33" t="str">
        <f t="shared" si="137"/>
        <v>Yes</v>
      </c>
      <c r="D4301" s="30">
        <f t="shared" si="138"/>
        <v>1.5808000000000002</v>
      </c>
      <c r="E4301" s="438">
        <v>4352</v>
      </c>
      <c r="F4301" s="62" t="s">
        <v>11763</v>
      </c>
      <c r="G4301" s="3" t="s">
        <v>15758</v>
      </c>
      <c r="H4301" s="177">
        <f t="shared" si="136"/>
        <v>0.64</v>
      </c>
    </row>
    <row r="4302" spans="1:8" ht="30">
      <c r="A4302" s="62">
        <v>4300</v>
      </c>
      <c r="B4302" s="63" t="s">
        <v>15842</v>
      </c>
      <c r="C4302" s="33" t="str">
        <f t="shared" si="137"/>
        <v>No</v>
      </c>
      <c r="D4302" s="30">
        <f t="shared" si="138"/>
        <v>4.9400000000000004</v>
      </c>
      <c r="E4302" s="438">
        <v>13600</v>
      </c>
      <c r="F4302" s="62" t="s">
        <v>11763</v>
      </c>
      <c r="G4302" s="3" t="s">
        <v>15758</v>
      </c>
      <c r="H4302" s="177">
        <f t="shared" si="136"/>
        <v>2</v>
      </c>
    </row>
    <row r="4303" spans="1:8">
      <c r="A4303" s="62">
        <v>4301</v>
      </c>
      <c r="B4303" s="63" t="s">
        <v>15843</v>
      </c>
      <c r="C4303" s="33" t="str">
        <f t="shared" si="137"/>
        <v>Yes</v>
      </c>
      <c r="D4303" s="30">
        <f t="shared" si="138"/>
        <v>1.0868</v>
      </c>
      <c r="E4303" s="438">
        <v>2992</v>
      </c>
      <c r="F4303" s="62" t="s">
        <v>11763</v>
      </c>
      <c r="G4303" s="3" t="s">
        <v>15758</v>
      </c>
      <c r="H4303" s="177">
        <f t="shared" si="136"/>
        <v>0.44</v>
      </c>
    </row>
    <row r="4304" spans="1:8">
      <c r="A4304" s="62">
        <v>4302</v>
      </c>
      <c r="B4304" s="63" t="s">
        <v>15844</v>
      </c>
      <c r="C4304" s="33" t="str">
        <f t="shared" si="137"/>
        <v>Yes</v>
      </c>
      <c r="D4304" s="30">
        <f t="shared" si="138"/>
        <v>2.5194000000000001</v>
      </c>
      <c r="E4304" s="438">
        <v>6936</v>
      </c>
      <c r="F4304" s="62" t="s">
        <v>11763</v>
      </c>
      <c r="G4304" s="3" t="s">
        <v>15758</v>
      </c>
      <c r="H4304" s="177">
        <f t="shared" si="136"/>
        <v>1.02</v>
      </c>
    </row>
    <row r="4305" spans="1:8" ht="30">
      <c r="A4305" s="62">
        <v>4303</v>
      </c>
      <c r="B4305" s="63" t="s">
        <v>15845</v>
      </c>
      <c r="C4305" s="33" t="str">
        <f t="shared" si="137"/>
        <v>Yes</v>
      </c>
      <c r="D4305" s="30">
        <f t="shared" si="138"/>
        <v>0.72138529411764707</v>
      </c>
      <c r="E4305" s="438">
        <v>1986</v>
      </c>
      <c r="F4305" s="62" t="s">
        <v>11763</v>
      </c>
      <c r="G4305" s="3" t="s">
        <v>15758</v>
      </c>
      <c r="H4305" s="177">
        <f t="shared" si="136"/>
        <v>0.29205882352941176</v>
      </c>
    </row>
    <row r="4306" spans="1:8">
      <c r="A4306" s="62">
        <v>4304</v>
      </c>
      <c r="B4306" s="63" t="s">
        <v>14948</v>
      </c>
      <c r="C4306" s="33" t="str">
        <f t="shared" si="137"/>
        <v>Yes</v>
      </c>
      <c r="D4306" s="30">
        <f t="shared" si="138"/>
        <v>0.8398000000000001</v>
      </c>
      <c r="E4306" s="438">
        <v>2312</v>
      </c>
      <c r="F4306" s="62" t="s">
        <v>11763</v>
      </c>
      <c r="G4306" s="3" t="s">
        <v>15758</v>
      </c>
      <c r="H4306" s="177">
        <f t="shared" si="136"/>
        <v>0.34</v>
      </c>
    </row>
    <row r="4307" spans="1:8" ht="30">
      <c r="A4307" s="62">
        <v>4305</v>
      </c>
      <c r="B4307" s="63" t="s">
        <v>15846</v>
      </c>
      <c r="C4307" s="33" t="str">
        <f t="shared" si="137"/>
        <v>Yes</v>
      </c>
      <c r="D4307" s="30">
        <f t="shared" si="138"/>
        <v>2.4453</v>
      </c>
      <c r="E4307" s="438">
        <v>6732</v>
      </c>
      <c r="F4307" s="62" t="s">
        <v>11763</v>
      </c>
      <c r="G4307" s="3" t="s">
        <v>15758</v>
      </c>
      <c r="H4307" s="177">
        <f t="shared" si="136"/>
        <v>0.99</v>
      </c>
    </row>
    <row r="4308" spans="1:8">
      <c r="A4308" s="62">
        <v>4306</v>
      </c>
      <c r="B4308" s="63" t="s">
        <v>15847</v>
      </c>
      <c r="C4308" s="33" t="str">
        <f t="shared" si="137"/>
        <v>No</v>
      </c>
      <c r="D4308" s="30">
        <f t="shared" si="138"/>
        <v>4.9400000000000004</v>
      </c>
      <c r="E4308" s="438">
        <v>13600</v>
      </c>
      <c r="F4308" s="62" t="s">
        <v>11763</v>
      </c>
      <c r="G4308" s="3" t="s">
        <v>15758</v>
      </c>
      <c r="H4308" s="177">
        <f t="shared" si="136"/>
        <v>2</v>
      </c>
    </row>
    <row r="4309" spans="1:8">
      <c r="A4309" s="62">
        <v>4307</v>
      </c>
      <c r="B4309" s="76" t="s">
        <v>15848</v>
      </c>
      <c r="C4309" s="33" t="str">
        <f t="shared" si="137"/>
        <v>Yes</v>
      </c>
      <c r="D4309" s="30">
        <f t="shared" si="138"/>
        <v>1.9266000000000003</v>
      </c>
      <c r="E4309" s="438">
        <v>5304</v>
      </c>
      <c r="F4309" s="62" t="s">
        <v>11763</v>
      </c>
      <c r="G4309" s="3" t="s">
        <v>15758</v>
      </c>
      <c r="H4309" s="177">
        <f t="shared" si="136"/>
        <v>0.78</v>
      </c>
    </row>
    <row r="4310" spans="1:8">
      <c r="A4310" s="62">
        <v>4308</v>
      </c>
      <c r="B4310" s="63" t="s">
        <v>15849</v>
      </c>
      <c r="C4310" s="33" t="str">
        <f t="shared" si="137"/>
        <v>Yes</v>
      </c>
      <c r="D4310" s="30">
        <f t="shared" si="138"/>
        <v>2.0253999999999999</v>
      </c>
      <c r="E4310" s="438">
        <v>5576</v>
      </c>
      <c r="F4310" s="62" t="s">
        <v>11763</v>
      </c>
      <c r="G4310" s="3" t="s">
        <v>15758</v>
      </c>
      <c r="H4310" s="177">
        <f t="shared" si="136"/>
        <v>0.82</v>
      </c>
    </row>
    <row r="4311" spans="1:8">
      <c r="A4311" s="62">
        <v>4309</v>
      </c>
      <c r="B4311" s="3" t="s">
        <v>15850</v>
      </c>
      <c r="C4311" s="33" t="str">
        <f t="shared" si="137"/>
        <v>No</v>
      </c>
      <c r="D4311" s="30">
        <f t="shared" si="138"/>
        <v>4.9400000000000004</v>
      </c>
      <c r="E4311" s="30">
        <v>13600</v>
      </c>
      <c r="F4311" s="62" t="s">
        <v>11781</v>
      </c>
      <c r="G4311" s="3" t="s">
        <v>15851</v>
      </c>
      <c r="H4311" s="176">
        <v>2</v>
      </c>
    </row>
    <row r="4312" spans="1:8">
      <c r="A4312" s="62">
        <v>4310</v>
      </c>
      <c r="B4312" s="3" t="s">
        <v>15852</v>
      </c>
      <c r="C4312" s="33" t="str">
        <f t="shared" si="137"/>
        <v>No</v>
      </c>
      <c r="D4312" s="30">
        <f t="shared" si="138"/>
        <v>4.9400000000000004</v>
      </c>
      <c r="E4312" s="30">
        <v>13600</v>
      </c>
      <c r="F4312" s="62" t="s">
        <v>11763</v>
      </c>
      <c r="G4312" s="3" t="s">
        <v>15851</v>
      </c>
      <c r="H4312" s="176">
        <v>2</v>
      </c>
    </row>
    <row r="4313" spans="1:8">
      <c r="A4313" s="62">
        <v>4311</v>
      </c>
      <c r="B4313" s="3" t="s">
        <v>15853</v>
      </c>
      <c r="C4313" s="33" t="str">
        <f t="shared" si="137"/>
        <v>No</v>
      </c>
      <c r="D4313" s="30">
        <f t="shared" si="138"/>
        <v>4.9400000000000004</v>
      </c>
      <c r="E4313" s="30">
        <v>13600</v>
      </c>
      <c r="F4313" s="62" t="s">
        <v>11763</v>
      </c>
      <c r="G4313" s="3" t="s">
        <v>15851</v>
      </c>
      <c r="H4313" s="176">
        <v>2</v>
      </c>
    </row>
    <row r="4314" spans="1:8">
      <c r="A4314" s="62">
        <v>4312</v>
      </c>
      <c r="B4314" s="3" t="s">
        <v>15854</v>
      </c>
      <c r="C4314" s="33" t="str">
        <f t="shared" si="137"/>
        <v>Yes</v>
      </c>
      <c r="D4314" s="30">
        <f t="shared" si="138"/>
        <v>4.7699999999999996</v>
      </c>
      <c r="E4314" s="30">
        <v>13132</v>
      </c>
      <c r="F4314" s="62" t="s">
        <v>11763</v>
      </c>
      <c r="G4314" s="3" t="s">
        <v>15851</v>
      </c>
      <c r="H4314" s="176">
        <v>1.9311740890688256</v>
      </c>
    </row>
    <row r="4315" spans="1:8">
      <c r="A4315" s="62">
        <v>4313</v>
      </c>
      <c r="B4315" s="3" t="s">
        <v>15855</v>
      </c>
      <c r="C4315" s="33" t="str">
        <f t="shared" si="137"/>
        <v>Yes</v>
      </c>
      <c r="D4315" s="30">
        <f t="shared" si="138"/>
        <v>1.7000000000000002</v>
      </c>
      <c r="E4315" s="30">
        <v>4680</v>
      </c>
      <c r="F4315" s="62" t="s">
        <v>11763</v>
      </c>
      <c r="G4315" s="3" t="s">
        <v>15851</v>
      </c>
      <c r="H4315" s="176">
        <v>0.68825910931174095</v>
      </c>
    </row>
    <row r="4316" spans="1:8">
      <c r="A4316" s="62">
        <v>4314</v>
      </c>
      <c r="B4316" s="3" t="s">
        <v>15856</v>
      </c>
      <c r="C4316" s="33" t="str">
        <f t="shared" si="137"/>
        <v>No</v>
      </c>
      <c r="D4316" s="30">
        <f t="shared" si="138"/>
        <v>4.9400000000000004</v>
      </c>
      <c r="E4316" s="30">
        <v>13600</v>
      </c>
      <c r="F4316" s="62" t="s">
        <v>11763</v>
      </c>
      <c r="G4316" s="3" t="s">
        <v>15851</v>
      </c>
      <c r="H4316" s="176">
        <v>2</v>
      </c>
    </row>
    <row r="4317" spans="1:8">
      <c r="A4317" s="62">
        <v>4315</v>
      </c>
      <c r="B4317" s="3" t="s">
        <v>15857</v>
      </c>
      <c r="C4317" s="33" t="str">
        <f t="shared" si="137"/>
        <v>Yes</v>
      </c>
      <c r="D4317" s="30">
        <f t="shared" si="138"/>
        <v>4</v>
      </c>
      <c r="E4317" s="30">
        <v>11012</v>
      </c>
      <c r="F4317" s="62" t="s">
        <v>11777</v>
      </c>
      <c r="G4317" s="3" t="s">
        <v>15851</v>
      </c>
      <c r="H4317" s="176">
        <v>1.6194331983805668</v>
      </c>
    </row>
    <row r="4318" spans="1:8">
      <c r="A4318" s="62">
        <v>4316</v>
      </c>
      <c r="B4318" s="3" t="s">
        <v>15858</v>
      </c>
      <c r="C4318" s="33" t="str">
        <f t="shared" si="137"/>
        <v>No</v>
      </c>
      <c r="D4318" s="30">
        <f t="shared" si="138"/>
        <v>4.9400000000000004</v>
      </c>
      <c r="E4318" s="30">
        <v>13600</v>
      </c>
      <c r="F4318" s="62" t="s">
        <v>11763</v>
      </c>
      <c r="G4318" s="3" t="s">
        <v>15851</v>
      </c>
      <c r="H4318" s="176">
        <v>2</v>
      </c>
    </row>
    <row r="4319" spans="1:8">
      <c r="A4319" s="62">
        <v>4317</v>
      </c>
      <c r="B4319" s="3" t="s">
        <v>15859</v>
      </c>
      <c r="C4319" s="33" t="str">
        <f t="shared" si="137"/>
        <v>No</v>
      </c>
      <c r="D4319" s="30">
        <f t="shared" si="138"/>
        <v>4.9400000000000004</v>
      </c>
      <c r="E4319" s="30">
        <v>13600</v>
      </c>
      <c r="F4319" s="62" t="s">
        <v>11763</v>
      </c>
      <c r="G4319" s="3" t="s">
        <v>15851</v>
      </c>
      <c r="H4319" s="176">
        <v>2</v>
      </c>
    </row>
    <row r="4320" spans="1:8">
      <c r="A4320" s="62">
        <v>4318</v>
      </c>
      <c r="B4320" s="3" t="s">
        <v>15860</v>
      </c>
      <c r="C4320" s="33" t="str">
        <f t="shared" si="137"/>
        <v>Yes</v>
      </c>
      <c r="D4320" s="30">
        <f t="shared" si="138"/>
        <v>4.16</v>
      </c>
      <c r="E4320" s="30">
        <v>11453</v>
      </c>
      <c r="F4320" s="62" t="s">
        <v>11763</v>
      </c>
      <c r="G4320" s="3" t="s">
        <v>15851</v>
      </c>
      <c r="H4320" s="176">
        <v>1.6842105263157894</v>
      </c>
    </row>
    <row r="4321" spans="1:8">
      <c r="A4321" s="62">
        <v>4319</v>
      </c>
      <c r="B4321" s="3" t="s">
        <v>15861</v>
      </c>
      <c r="C4321" s="33" t="str">
        <f t="shared" si="137"/>
        <v>Yes</v>
      </c>
      <c r="D4321" s="30">
        <f t="shared" si="138"/>
        <v>2.5</v>
      </c>
      <c r="E4321" s="30">
        <v>6883</v>
      </c>
      <c r="F4321" s="62" t="s">
        <v>11763</v>
      </c>
      <c r="G4321" s="3" t="s">
        <v>15851</v>
      </c>
      <c r="H4321" s="176">
        <v>1.0121457489878543</v>
      </c>
    </row>
    <row r="4322" spans="1:8">
      <c r="A4322" s="62">
        <v>4320</v>
      </c>
      <c r="B4322" s="3" t="s">
        <v>15862</v>
      </c>
      <c r="C4322" s="33" t="str">
        <f t="shared" si="137"/>
        <v>Yes</v>
      </c>
      <c r="D4322" s="30">
        <f t="shared" si="138"/>
        <v>2.5999999999999996</v>
      </c>
      <c r="E4322" s="30">
        <v>7158</v>
      </c>
      <c r="F4322" s="62" t="s">
        <v>11763</v>
      </c>
      <c r="G4322" s="3" t="s">
        <v>15851</v>
      </c>
      <c r="H4322" s="176">
        <v>1.0526315789473681</v>
      </c>
    </row>
    <row r="4323" spans="1:8">
      <c r="A4323" s="62">
        <v>4321</v>
      </c>
      <c r="B4323" s="3" t="s">
        <v>15863</v>
      </c>
      <c r="C4323" s="33" t="str">
        <f t="shared" si="137"/>
        <v>Yes</v>
      </c>
      <c r="D4323" s="30">
        <f t="shared" si="138"/>
        <v>0.6</v>
      </c>
      <c r="E4323" s="30">
        <v>1652</v>
      </c>
      <c r="F4323" s="62" t="s">
        <v>11763</v>
      </c>
      <c r="G4323" s="3" t="s">
        <v>15851</v>
      </c>
      <c r="H4323" s="176">
        <v>0.24291497975708498</v>
      </c>
    </row>
    <row r="4324" spans="1:8">
      <c r="A4324" s="62">
        <v>4322</v>
      </c>
      <c r="B4324" s="3" t="s">
        <v>15864</v>
      </c>
      <c r="C4324" s="33" t="str">
        <f t="shared" si="137"/>
        <v>Yes</v>
      </c>
      <c r="D4324" s="30">
        <f t="shared" si="138"/>
        <v>2.13</v>
      </c>
      <c r="E4324" s="30">
        <v>5864</v>
      </c>
      <c r="F4324" s="62" t="s">
        <v>11763</v>
      </c>
      <c r="G4324" s="3" t="s">
        <v>15851</v>
      </c>
      <c r="H4324" s="176">
        <v>0.86234817813765174</v>
      </c>
    </row>
    <row r="4325" spans="1:8">
      <c r="A4325" s="62">
        <v>4323</v>
      </c>
      <c r="B4325" s="3" t="s">
        <v>15865</v>
      </c>
      <c r="C4325" s="33" t="str">
        <f t="shared" si="137"/>
        <v>Yes</v>
      </c>
      <c r="D4325" s="30">
        <f t="shared" si="138"/>
        <v>3.52</v>
      </c>
      <c r="E4325" s="30">
        <v>9691</v>
      </c>
      <c r="F4325" s="62" t="s">
        <v>11763</v>
      </c>
      <c r="G4325" s="3" t="s">
        <v>15851</v>
      </c>
      <c r="H4325" s="176">
        <v>1.4251012145748987</v>
      </c>
    </row>
    <row r="4326" spans="1:8">
      <c r="A4326" s="62">
        <v>4324</v>
      </c>
      <c r="B4326" s="3" t="s">
        <v>15866</v>
      </c>
      <c r="C4326" s="33" t="str">
        <f t="shared" si="137"/>
        <v>No</v>
      </c>
      <c r="D4326" s="30">
        <f t="shared" si="138"/>
        <v>4.9400000000000004</v>
      </c>
      <c r="E4326" s="30">
        <v>13600</v>
      </c>
      <c r="F4326" s="62" t="s">
        <v>11763</v>
      </c>
      <c r="G4326" s="3" t="s">
        <v>15851</v>
      </c>
      <c r="H4326" s="176">
        <v>2</v>
      </c>
    </row>
    <row r="4327" spans="1:8">
      <c r="A4327" s="62">
        <v>4325</v>
      </c>
      <c r="B4327" s="3" t="s">
        <v>15867</v>
      </c>
      <c r="C4327" s="33" t="str">
        <f t="shared" si="137"/>
        <v>No</v>
      </c>
      <c r="D4327" s="30">
        <f t="shared" si="138"/>
        <v>4.9400000000000004</v>
      </c>
      <c r="E4327" s="30">
        <v>13600</v>
      </c>
      <c r="F4327" s="62" t="s">
        <v>11763</v>
      </c>
      <c r="G4327" s="3" t="s">
        <v>15851</v>
      </c>
      <c r="H4327" s="176">
        <v>2</v>
      </c>
    </row>
    <row r="4328" spans="1:8">
      <c r="A4328" s="62">
        <v>4326</v>
      </c>
      <c r="B4328" s="3" t="s">
        <v>15868</v>
      </c>
      <c r="C4328" s="33" t="str">
        <f t="shared" si="137"/>
        <v>Yes</v>
      </c>
      <c r="D4328" s="30">
        <f t="shared" si="138"/>
        <v>1.1000000000000001</v>
      </c>
      <c r="E4328" s="30">
        <v>3028</v>
      </c>
      <c r="F4328" s="62" t="s">
        <v>11763</v>
      </c>
      <c r="G4328" s="3" t="s">
        <v>15851</v>
      </c>
      <c r="H4328" s="176">
        <v>0.44534412955465585</v>
      </c>
    </row>
    <row r="4329" spans="1:8">
      <c r="A4329" s="62">
        <v>4327</v>
      </c>
      <c r="B4329" s="3" t="s">
        <v>15869</v>
      </c>
      <c r="C4329" s="33" t="str">
        <f t="shared" si="137"/>
        <v>Yes</v>
      </c>
      <c r="D4329" s="30">
        <f t="shared" si="138"/>
        <v>4.3</v>
      </c>
      <c r="E4329" s="30">
        <v>11838</v>
      </c>
      <c r="F4329" s="62" t="s">
        <v>11763</v>
      </c>
      <c r="G4329" s="3" t="s">
        <v>15851</v>
      </c>
      <c r="H4329" s="176">
        <v>1.7408906882591091</v>
      </c>
    </row>
    <row r="4330" spans="1:8">
      <c r="A4330" s="62">
        <v>4328</v>
      </c>
      <c r="B4330" s="3" t="s">
        <v>15870</v>
      </c>
      <c r="C4330" s="33" t="str">
        <f t="shared" si="137"/>
        <v>No</v>
      </c>
      <c r="D4330" s="30">
        <f t="shared" si="138"/>
        <v>4.9400000000000004</v>
      </c>
      <c r="E4330" s="30">
        <v>13600</v>
      </c>
      <c r="F4330" s="62" t="s">
        <v>11763</v>
      </c>
      <c r="G4330" s="3" t="s">
        <v>15851</v>
      </c>
      <c r="H4330" s="176">
        <v>2</v>
      </c>
    </row>
    <row r="4331" spans="1:8">
      <c r="A4331" s="62">
        <v>4329</v>
      </c>
      <c r="B4331" s="3" t="s">
        <v>15871</v>
      </c>
      <c r="C4331" s="33" t="str">
        <f t="shared" si="137"/>
        <v>Yes</v>
      </c>
      <c r="D4331" s="30">
        <f t="shared" si="138"/>
        <v>1.04</v>
      </c>
      <c r="E4331" s="30">
        <v>2863</v>
      </c>
      <c r="F4331" s="62" t="s">
        <v>11763</v>
      </c>
      <c r="G4331" s="3" t="s">
        <v>15851</v>
      </c>
      <c r="H4331" s="176">
        <v>0.42105263157894735</v>
      </c>
    </row>
    <row r="4332" spans="1:8">
      <c r="A4332" s="62">
        <v>4330</v>
      </c>
      <c r="B4332" s="3" t="s">
        <v>15872</v>
      </c>
      <c r="C4332" s="33" t="str">
        <f t="shared" si="137"/>
        <v>Yes</v>
      </c>
      <c r="D4332" s="30">
        <f t="shared" si="138"/>
        <v>2.08</v>
      </c>
      <c r="E4332" s="30">
        <v>5726</v>
      </c>
      <c r="F4332" s="62" t="s">
        <v>11763</v>
      </c>
      <c r="G4332" s="3" t="s">
        <v>15851</v>
      </c>
      <c r="H4332" s="176">
        <v>0.84210526315789469</v>
      </c>
    </row>
    <row r="4333" spans="1:8">
      <c r="A4333" s="62">
        <v>4331</v>
      </c>
      <c r="B4333" s="3" t="s">
        <v>15873</v>
      </c>
      <c r="C4333" s="33" t="str">
        <f t="shared" si="137"/>
        <v>No</v>
      </c>
      <c r="D4333" s="30">
        <f t="shared" si="138"/>
        <v>4.9400000000000004</v>
      </c>
      <c r="E4333" s="30">
        <v>13600</v>
      </c>
      <c r="F4333" s="62" t="s">
        <v>11763</v>
      </c>
      <c r="G4333" s="3" t="s">
        <v>15851</v>
      </c>
      <c r="H4333" s="176">
        <v>2</v>
      </c>
    </row>
    <row r="4334" spans="1:8">
      <c r="A4334" s="62">
        <v>4332</v>
      </c>
      <c r="B4334" s="3" t="s">
        <v>15874</v>
      </c>
      <c r="C4334" s="33" t="str">
        <f t="shared" si="137"/>
        <v>Yes</v>
      </c>
      <c r="D4334" s="30">
        <f t="shared" si="138"/>
        <v>1.2599999999999996</v>
      </c>
      <c r="E4334" s="30">
        <v>3469</v>
      </c>
      <c r="F4334" s="62" t="s">
        <v>11763</v>
      </c>
      <c r="G4334" s="3" t="s">
        <v>15851</v>
      </c>
      <c r="H4334" s="176">
        <v>0.51012145748987836</v>
      </c>
    </row>
    <row r="4335" spans="1:8">
      <c r="A4335" s="62">
        <v>4333</v>
      </c>
      <c r="B4335" s="3" t="s">
        <v>15875</v>
      </c>
      <c r="C4335" s="33" t="str">
        <f t="shared" si="137"/>
        <v>Yes</v>
      </c>
      <c r="D4335" s="30">
        <f t="shared" si="138"/>
        <v>3.2</v>
      </c>
      <c r="E4335" s="30">
        <v>8810</v>
      </c>
      <c r="F4335" s="62" t="s">
        <v>11763</v>
      </c>
      <c r="G4335" s="3" t="s">
        <v>15851</v>
      </c>
      <c r="H4335" s="176">
        <v>1.2955465587044535</v>
      </c>
    </row>
    <row r="4336" spans="1:8">
      <c r="A4336" s="62">
        <v>4334</v>
      </c>
      <c r="B4336" s="3" t="s">
        <v>15876</v>
      </c>
      <c r="C4336" s="33" t="str">
        <f t="shared" si="137"/>
        <v>Yes</v>
      </c>
      <c r="D4336" s="30">
        <f t="shared" si="138"/>
        <v>2.5</v>
      </c>
      <c r="E4336" s="30">
        <v>6883</v>
      </c>
      <c r="F4336" s="62" t="s">
        <v>11763</v>
      </c>
      <c r="G4336" s="3" t="s">
        <v>15851</v>
      </c>
      <c r="H4336" s="176">
        <v>1.0121457489878543</v>
      </c>
    </row>
    <row r="4337" spans="1:8">
      <c r="A4337" s="62">
        <v>4335</v>
      </c>
      <c r="B4337" s="3" t="s">
        <v>15877</v>
      </c>
      <c r="C4337" s="33" t="str">
        <f t="shared" si="137"/>
        <v>Yes</v>
      </c>
      <c r="D4337" s="30">
        <f t="shared" si="138"/>
        <v>3.25</v>
      </c>
      <c r="E4337" s="30">
        <v>8947</v>
      </c>
      <c r="F4337" s="62" t="s">
        <v>11763</v>
      </c>
      <c r="G4337" s="3" t="s">
        <v>15851</v>
      </c>
      <c r="H4337" s="176">
        <v>1.3157894736842104</v>
      </c>
    </row>
    <row r="4338" spans="1:8">
      <c r="A4338" s="62">
        <v>4336</v>
      </c>
      <c r="B4338" s="3" t="s">
        <v>15878</v>
      </c>
      <c r="C4338" s="33" t="str">
        <f t="shared" si="137"/>
        <v>Yes</v>
      </c>
      <c r="D4338" s="30">
        <f t="shared" si="138"/>
        <v>3.95</v>
      </c>
      <c r="E4338" s="30">
        <v>10874</v>
      </c>
      <c r="F4338" s="62" t="s">
        <v>11763</v>
      </c>
      <c r="G4338" s="3" t="s">
        <v>15851</v>
      </c>
      <c r="H4338" s="176">
        <v>1.5991902834008096</v>
      </c>
    </row>
    <row r="4339" spans="1:8">
      <c r="A4339" s="62">
        <v>4337</v>
      </c>
      <c r="B4339" s="3" t="s">
        <v>15879</v>
      </c>
      <c r="C4339" s="33" t="str">
        <f t="shared" si="137"/>
        <v>Yes</v>
      </c>
      <c r="D4339" s="30">
        <f t="shared" si="138"/>
        <v>3.24</v>
      </c>
      <c r="E4339" s="30">
        <v>8920</v>
      </c>
      <c r="F4339" s="62" t="s">
        <v>11763</v>
      </c>
      <c r="G4339" s="3" t="s">
        <v>15851</v>
      </c>
      <c r="H4339" s="176">
        <v>1.3117408906882591</v>
      </c>
    </row>
    <row r="4340" spans="1:8">
      <c r="A4340" s="62">
        <v>4338</v>
      </c>
      <c r="B4340" s="3" t="s">
        <v>15880</v>
      </c>
      <c r="C4340" s="33" t="str">
        <f t="shared" si="137"/>
        <v>Yes</v>
      </c>
      <c r="D4340" s="30">
        <f t="shared" si="138"/>
        <v>3.28</v>
      </c>
      <c r="E4340" s="30">
        <v>9030</v>
      </c>
      <c r="F4340" s="62" t="s">
        <v>11763</v>
      </c>
      <c r="G4340" s="3" t="s">
        <v>15851</v>
      </c>
      <c r="H4340" s="176">
        <v>1.3279352226720647</v>
      </c>
    </row>
    <row r="4341" spans="1:8">
      <c r="A4341" s="62">
        <v>4339</v>
      </c>
      <c r="B4341" s="3" t="s">
        <v>15881</v>
      </c>
      <c r="C4341" s="33" t="str">
        <f t="shared" si="137"/>
        <v>Yes</v>
      </c>
      <c r="D4341" s="30">
        <f t="shared" si="138"/>
        <v>3</v>
      </c>
      <c r="E4341" s="30">
        <v>8259</v>
      </c>
      <c r="F4341" s="62" t="s">
        <v>11763</v>
      </c>
      <c r="G4341" s="3" t="s">
        <v>15851</v>
      </c>
      <c r="H4341" s="176">
        <v>1.214574898785425</v>
      </c>
    </row>
    <row r="4342" spans="1:8">
      <c r="A4342" s="62">
        <v>4340</v>
      </c>
      <c r="B4342" s="3" t="s">
        <v>15882</v>
      </c>
      <c r="C4342" s="33" t="str">
        <f t="shared" si="137"/>
        <v>No</v>
      </c>
      <c r="D4342" s="30">
        <f t="shared" si="138"/>
        <v>4.9400000000000004</v>
      </c>
      <c r="E4342" s="30">
        <v>13600</v>
      </c>
      <c r="F4342" s="62" t="s">
        <v>11826</v>
      </c>
      <c r="G4342" s="3" t="s">
        <v>15851</v>
      </c>
      <c r="H4342" s="176">
        <v>2</v>
      </c>
    </row>
    <row r="4343" spans="1:8">
      <c r="A4343" s="62">
        <v>4341</v>
      </c>
      <c r="B4343" s="3" t="s">
        <v>15883</v>
      </c>
      <c r="C4343" s="33" t="str">
        <f t="shared" si="137"/>
        <v>No</v>
      </c>
      <c r="D4343" s="30">
        <f t="shared" si="138"/>
        <v>4.9400000000000004</v>
      </c>
      <c r="E4343" s="30">
        <v>13600</v>
      </c>
      <c r="F4343" s="62" t="s">
        <v>11763</v>
      </c>
      <c r="G4343" s="3" t="s">
        <v>15851</v>
      </c>
      <c r="H4343" s="176">
        <v>2</v>
      </c>
    </row>
    <row r="4344" spans="1:8">
      <c r="A4344" s="62">
        <v>4342</v>
      </c>
      <c r="B4344" s="3" t="s">
        <v>15884</v>
      </c>
      <c r="C4344" s="33" t="str">
        <f t="shared" si="137"/>
        <v>Yes</v>
      </c>
      <c r="D4344" s="30">
        <f t="shared" si="138"/>
        <v>1.6</v>
      </c>
      <c r="E4344" s="30">
        <v>4405</v>
      </c>
      <c r="F4344" s="62" t="s">
        <v>11763</v>
      </c>
      <c r="G4344" s="3" t="s">
        <v>15851</v>
      </c>
      <c r="H4344" s="176">
        <v>0.64777327935222673</v>
      </c>
    </row>
    <row r="4345" spans="1:8">
      <c r="A4345" s="62">
        <v>4343</v>
      </c>
      <c r="B4345" s="3" t="s">
        <v>15885</v>
      </c>
      <c r="C4345" s="33" t="str">
        <f t="shared" si="137"/>
        <v>Yes</v>
      </c>
      <c r="D4345" s="30">
        <f t="shared" si="138"/>
        <v>1.7100000000000002</v>
      </c>
      <c r="E4345" s="30">
        <v>4708</v>
      </c>
      <c r="F4345" s="62" t="s">
        <v>11763</v>
      </c>
      <c r="G4345" s="3" t="s">
        <v>15851</v>
      </c>
      <c r="H4345" s="176">
        <v>0.69230769230769229</v>
      </c>
    </row>
    <row r="4346" spans="1:8">
      <c r="A4346" s="62">
        <v>4344</v>
      </c>
      <c r="B4346" s="3" t="s">
        <v>15886</v>
      </c>
      <c r="C4346" s="33" t="str">
        <f t="shared" si="137"/>
        <v>No</v>
      </c>
      <c r="D4346" s="30">
        <f t="shared" si="138"/>
        <v>4.9400000000000004</v>
      </c>
      <c r="E4346" s="30">
        <v>13600</v>
      </c>
      <c r="F4346" s="62" t="s">
        <v>11763</v>
      </c>
      <c r="G4346" s="3" t="s">
        <v>15851</v>
      </c>
      <c r="H4346" s="176">
        <v>2</v>
      </c>
    </row>
    <row r="4347" spans="1:8">
      <c r="A4347" s="62">
        <v>4345</v>
      </c>
      <c r="B4347" s="3" t="s">
        <v>15887</v>
      </c>
      <c r="C4347" s="33" t="str">
        <f t="shared" si="137"/>
        <v>Yes</v>
      </c>
      <c r="D4347" s="30">
        <f t="shared" si="138"/>
        <v>3.2</v>
      </c>
      <c r="E4347" s="30">
        <v>8810</v>
      </c>
      <c r="F4347" s="62" t="s">
        <v>11763</v>
      </c>
      <c r="G4347" s="3" t="s">
        <v>15851</v>
      </c>
      <c r="H4347" s="176">
        <v>1.2955465587044535</v>
      </c>
    </row>
    <row r="4348" spans="1:8">
      <c r="A4348" s="62">
        <v>4346</v>
      </c>
      <c r="B4348" s="3" t="s">
        <v>15888</v>
      </c>
      <c r="C4348" s="33" t="str">
        <f t="shared" si="137"/>
        <v>Yes</v>
      </c>
      <c r="D4348" s="30">
        <f t="shared" si="138"/>
        <v>1.17</v>
      </c>
      <c r="E4348" s="30">
        <v>3221</v>
      </c>
      <c r="F4348" s="62" t="s">
        <v>11763</v>
      </c>
      <c r="G4348" s="3" t="s">
        <v>15851</v>
      </c>
      <c r="H4348" s="176">
        <v>0.47368421052631571</v>
      </c>
    </row>
    <row r="4349" spans="1:8">
      <c r="A4349" s="62">
        <v>4347</v>
      </c>
      <c r="B4349" s="3" t="s">
        <v>15889</v>
      </c>
      <c r="C4349" s="33" t="str">
        <f t="shared" si="137"/>
        <v>Yes</v>
      </c>
      <c r="D4349" s="30">
        <f t="shared" si="138"/>
        <v>2.7099999999999995</v>
      </c>
      <c r="E4349" s="30">
        <v>7461</v>
      </c>
      <c r="F4349" s="62" t="s">
        <v>11763</v>
      </c>
      <c r="G4349" s="3" t="s">
        <v>15851</v>
      </c>
      <c r="H4349" s="176">
        <v>1.0971659919028338</v>
      </c>
    </row>
    <row r="4350" spans="1:8">
      <c r="A4350" s="62">
        <v>4348</v>
      </c>
      <c r="B4350" s="3" t="s">
        <v>15890</v>
      </c>
      <c r="C4350" s="33" t="str">
        <f t="shared" si="137"/>
        <v>No</v>
      </c>
      <c r="D4350" s="30">
        <f t="shared" si="138"/>
        <v>4.9400000000000004</v>
      </c>
      <c r="E4350" s="30">
        <v>13600</v>
      </c>
      <c r="F4350" s="62" t="s">
        <v>11763</v>
      </c>
      <c r="G4350" s="3" t="s">
        <v>15851</v>
      </c>
      <c r="H4350" s="176">
        <v>2</v>
      </c>
    </row>
    <row r="4351" spans="1:8">
      <c r="A4351" s="62">
        <v>4349</v>
      </c>
      <c r="B4351" s="3" t="s">
        <v>15891</v>
      </c>
      <c r="C4351" s="33" t="str">
        <f t="shared" si="137"/>
        <v>Yes</v>
      </c>
      <c r="D4351" s="30">
        <f t="shared" si="138"/>
        <v>1.28</v>
      </c>
      <c r="E4351" s="30">
        <v>3524</v>
      </c>
      <c r="F4351" s="62" t="s">
        <v>11763</v>
      </c>
      <c r="G4351" s="3" t="s">
        <v>15851</v>
      </c>
      <c r="H4351" s="176">
        <v>0.51821862348178138</v>
      </c>
    </row>
    <row r="4352" spans="1:8">
      <c r="A4352" s="62">
        <v>4350</v>
      </c>
      <c r="B4352" s="3" t="s">
        <v>15892</v>
      </c>
      <c r="C4352" s="33" t="str">
        <f t="shared" si="137"/>
        <v>Yes</v>
      </c>
      <c r="D4352" s="30">
        <f t="shared" si="138"/>
        <v>1.9</v>
      </c>
      <c r="E4352" s="30">
        <v>5231</v>
      </c>
      <c r="F4352" s="62" t="s">
        <v>11763</v>
      </c>
      <c r="G4352" s="3" t="s">
        <v>15851</v>
      </c>
      <c r="H4352" s="176">
        <v>0.76923076923076916</v>
      </c>
    </row>
    <row r="4353" spans="1:8">
      <c r="A4353" s="62">
        <v>4351</v>
      </c>
      <c r="B4353" s="3" t="s">
        <v>15893</v>
      </c>
      <c r="C4353" s="33" t="str">
        <f t="shared" si="137"/>
        <v>Yes</v>
      </c>
      <c r="D4353" s="30">
        <f t="shared" si="138"/>
        <v>0.87000000000000011</v>
      </c>
      <c r="E4353" s="30">
        <v>2395</v>
      </c>
      <c r="F4353" s="62" t="s">
        <v>11763</v>
      </c>
      <c r="G4353" s="3" t="s">
        <v>15851</v>
      </c>
      <c r="H4353" s="176">
        <v>0.35222672064777327</v>
      </c>
    </row>
    <row r="4354" spans="1:8">
      <c r="A4354" s="62">
        <v>4352</v>
      </c>
      <c r="B4354" s="3" t="s">
        <v>15894</v>
      </c>
      <c r="C4354" s="33" t="str">
        <f t="shared" si="137"/>
        <v>No</v>
      </c>
      <c r="D4354" s="30">
        <f t="shared" si="138"/>
        <v>4.9400000000000004</v>
      </c>
      <c r="E4354" s="30">
        <v>13600</v>
      </c>
      <c r="F4354" s="62" t="s">
        <v>11763</v>
      </c>
      <c r="G4354" s="3" t="s">
        <v>15851</v>
      </c>
      <c r="H4354" s="176">
        <v>2</v>
      </c>
    </row>
    <row r="4355" spans="1:8">
      <c r="A4355" s="62">
        <v>4353</v>
      </c>
      <c r="B4355" s="3" t="s">
        <v>15895</v>
      </c>
      <c r="C4355" s="33" t="str">
        <f t="shared" ref="C4355:C4418" si="139">IF(H4355=2,"No","Yes")</f>
        <v>Yes</v>
      </c>
      <c r="D4355" s="30">
        <f t="shared" si="138"/>
        <v>4.84</v>
      </c>
      <c r="E4355" s="30">
        <v>13325</v>
      </c>
      <c r="F4355" s="62" t="s">
        <v>11763</v>
      </c>
      <c r="G4355" s="3" t="s">
        <v>15851</v>
      </c>
      <c r="H4355" s="176">
        <v>1.9595141700404857</v>
      </c>
    </row>
    <row r="4356" spans="1:8">
      <c r="A4356" s="62">
        <v>4354</v>
      </c>
      <c r="B4356" s="3" t="s">
        <v>15896</v>
      </c>
      <c r="C4356" s="33" t="str">
        <f t="shared" si="139"/>
        <v>Yes</v>
      </c>
      <c r="D4356" s="30">
        <f t="shared" ref="D4356:D4419" si="140">H4356*2.47</f>
        <v>4.2</v>
      </c>
      <c r="E4356" s="30">
        <v>11563</v>
      </c>
      <c r="F4356" s="62" t="s">
        <v>11781</v>
      </c>
      <c r="G4356" s="3" t="s">
        <v>15851</v>
      </c>
      <c r="H4356" s="176">
        <v>1.700404858299595</v>
      </c>
    </row>
    <row r="4357" spans="1:8">
      <c r="A4357" s="62">
        <v>4355</v>
      </c>
      <c r="B4357" s="3" t="s">
        <v>15897</v>
      </c>
      <c r="C4357" s="33" t="str">
        <f t="shared" si="139"/>
        <v>Yes</v>
      </c>
      <c r="D4357" s="30">
        <f t="shared" si="140"/>
        <v>4.87</v>
      </c>
      <c r="E4357" s="30">
        <v>13407</v>
      </c>
      <c r="F4357" s="62" t="s">
        <v>11781</v>
      </c>
      <c r="G4357" s="3" t="s">
        <v>15851</v>
      </c>
      <c r="H4357" s="176">
        <v>1.9716599190283399</v>
      </c>
    </row>
    <row r="4358" spans="1:8">
      <c r="A4358" s="62">
        <v>4356</v>
      </c>
      <c r="B4358" s="3" t="s">
        <v>15898</v>
      </c>
      <c r="C4358" s="33" t="str">
        <f t="shared" si="139"/>
        <v>Yes</v>
      </c>
      <c r="D4358" s="30">
        <f t="shared" si="140"/>
        <v>1.7000000000000002</v>
      </c>
      <c r="E4358" s="30">
        <v>4680</v>
      </c>
      <c r="F4358" s="62" t="s">
        <v>11763</v>
      </c>
      <c r="G4358" s="3" t="s">
        <v>15851</v>
      </c>
      <c r="H4358" s="176">
        <v>0.68825910931174095</v>
      </c>
    </row>
    <row r="4359" spans="1:8">
      <c r="A4359" s="62">
        <v>4357</v>
      </c>
      <c r="B4359" s="3" t="s">
        <v>15899</v>
      </c>
      <c r="C4359" s="33" t="str">
        <f t="shared" si="139"/>
        <v>No</v>
      </c>
      <c r="D4359" s="30">
        <f t="shared" si="140"/>
        <v>4.9400000000000004</v>
      </c>
      <c r="E4359" s="30">
        <v>13600</v>
      </c>
      <c r="F4359" s="62" t="s">
        <v>11763</v>
      </c>
      <c r="G4359" s="3" t="s">
        <v>15851</v>
      </c>
      <c r="H4359" s="176">
        <v>2</v>
      </c>
    </row>
    <row r="4360" spans="1:8">
      <c r="A4360" s="62">
        <v>4358</v>
      </c>
      <c r="B4360" s="3" t="s">
        <v>15900</v>
      </c>
      <c r="C4360" s="33" t="str">
        <f t="shared" si="139"/>
        <v>Yes</v>
      </c>
      <c r="D4360" s="30">
        <f t="shared" si="140"/>
        <v>1.1100000000000001</v>
      </c>
      <c r="E4360" s="30">
        <v>3056</v>
      </c>
      <c r="F4360" s="62" t="s">
        <v>11777</v>
      </c>
      <c r="G4360" s="3" t="s">
        <v>15851</v>
      </c>
      <c r="H4360" s="176">
        <v>0.44939271255060731</v>
      </c>
    </row>
    <row r="4361" spans="1:8">
      <c r="A4361" s="62">
        <v>4359</v>
      </c>
      <c r="B4361" s="3" t="s">
        <v>15901</v>
      </c>
      <c r="C4361" s="33" t="str">
        <f t="shared" si="139"/>
        <v>Yes</v>
      </c>
      <c r="D4361" s="30">
        <f t="shared" si="140"/>
        <v>3.4699999999999998</v>
      </c>
      <c r="E4361" s="30">
        <v>9553</v>
      </c>
      <c r="F4361" s="62" t="s">
        <v>11781</v>
      </c>
      <c r="G4361" s="3" t="s">
        <v>15851</v>
      </c>
      <c r="H4361" s="176">
        <v>1.4048582995951415</v>
      </c>
    </row>
    <row r="4362" spans="1:8">
      <c r="A4362" s="62">
        <v>4360</v>
      </c>
      <c r="B4362" s="3" t="s">
        <v>15902</v>
      </c>
      <c r="C4362" s="33" t="str">
        <f t="shared" si="139"/>
        <v>Yes</v>
      </c>
      <c r="D4362" s="30">
        <f t="shared" si="140"/>
        <v>1.85</v>
      </c>
      <c r="E4362" s="30">
        <v>5093</v>
      </c>
      <c r="F4362" s="62" t="s">
        <v>11763</v>
      </c>
      <c r="G4362" s="3" t="s">
        <v>15851</v>
      </c>
      <c r="H4362" s="176">
        <v>0.74898785425101211</v>
      </c>
    </row>
    <row r="4363" spans="1:8">
      <c r="A4363" s="62">
        <v>4361</v>
      </c>
      <c r="B4363" s="3" t="s">
        <v>15903</v>
      </c>
      <c r="C4363" s="33" t="str">
        <f t="shared" si="139"/>
        <v>Yes</v>
      </c>
      <c r="D4363" s="30">
        <f t="shared" si="140"/>
        <v>1.2599999999999996</v>
      </c>
      <c r="E4363" s="30">
        <v>3469</v>
      </c>
      <c r="F4363" s="62" t="s">
        <v>11763</v>
      </c>
      <c r="G4363" s="3" t="s">
        <v>15851</v>
      </c>
      <c r="H4363" s="176">
        <v>0.51012145748987836</v>
      </c>
    </row>
    <row r="4364" spans="1:8">
      <c r="A4364" s="62">
        <v>4362</v>
      </c>
      <c r="B4364" s="3" t="s">
        <v>15904</v>
      </c>
      <c r="C4364" s="33" t="str">
        <f t="shared" si="139"/>
        <v>Yes</v>
      </c>
      <c r="D4364" s="30">
        <f t="shared" si="140"/>
        <v>2.88</v>
      </c>
      <c r="E4364" s="30">
        <v>7929</v>
      </c>
      <c r="F4364" s="62" t="s">
        <v>11763</v>
      </c>
      <c r="G4364" s="3" t="s">
        <v>15851</v>
      </c>
      <c r="H4364" s="176">
        <v>1.165991902834008</v>
      </c>
    </row>
    <row r="4365" spans="1:8">
      <c r="A4365" s="62">
        <v>4363</v>
      </c>
      <c r="B4365" s="3" t="s">
        <v>15905</v>
      </c>
      <c r="C4365" s="33" t="str">
        <f t="shared" si="139"/>
        <v>No</v>
      </c>
      <c r="D4365" s="30">
        <f t="shared" si="140"/>
        <v>4.9400000000000004</v>
      </c>
      <c r="E4365" s="30">
        <v>13600</v>
      </c>
      <c r="F4365" s="62" t="s">
        <v>11763</v>
      </c>
      <c r="G4365" s="3" t="s">
        <v>15851</v>
      </c>
      <c r="H4365" s="176">
        <v>2</v>
      </c>
    </row>
    <row r="4366" spans="1:8">
      <c r="A4366" s="62">
        <v>4364</v>
      </c>
      <c r="B4366" s="3" t="s">
        <v>15906</v>
      </c>
      <c r="C4366" s="33" t="str">
        <f t="shared" si="139"/>
        <v>No</v>
      </c>
      <c r="D4366" s="30">
        <f t="shared" si="140"/>
        <v>4.9400000000000004</v>
      </c>
      <c r="E4366" s="30">
        <v>13600</v>
      </c>
      <c r="F4366" s="62" t="s">
        <v>11763</v>
      </c>
      <c r="G4366" s="3" t="s">
        <v>15851</v>
      </c>
      <c r="H4366" s="176">
        <v>2</v>
      </c>
    </row>
    <row r="4367" spans="1:8">
      <c r="A4367" s="62">
        <v>4365</v>
      </c>
      <c r="B4367" s="3" t="s">
        <v>15907</v>
      </c>
      <c r="C4367" s="33" t="str">
        <f t="shared" si="139"/>
        <v>No</v>
      </c>
      <c r="D4367" s="30">
        <f t="shared" si="140"/>
        <v>4.9400000000000004</v>
      </c>
      <c r="E4367" s="30">
        <v>13600</v>
      </c>
      <c r="F4367" s="62" t="s">
        <v>11763</v>
      </c>
      <c r="G4367" s="3" t="s">
        <v>15851</v>
      </c>
      <c r="H4367" s="176">
        <v>2</v>
      </c>
    </row>
    <row r="4368" spans="1:8">
      <c r="A4368" s="62">
        <v>4366</v>
      </c>
      <c r="B4368" s="3" t="s">
        <v>15908</v>
      </c>
      <c r="C4368" s="33" t="str">
        <f t="shared" si="139"/>
        <v>Yes</v>
      </c>
      <c r="D4368" s="30">
        <f t="shared" si="140"/>
        <v>3.0300000000000002</v>
      </c>
      <c r="E4368" s="30">
        <v>8342</v>
      </c>
      <c r="F4368" s="62" t="s">
        <v>11763</v>
      </c>
      <c r="G4368" s="3" t="s">
        <v>15851</v>
      </c>
      <c r="H4368" s="176">
        <v>1.2267206477732793</v>
      </c>
    </row>
    <row r="4369" spans="1:8">
      <c r="A4369" s="62">
        <v>4367</v>
      </c>
      <c r="B4369" s="3" t="s">
        <v>15909</v>
      </c>
      <c r="C4369" s="33" t="str">
        <f t="shared" si="139"/>
        <v>No</v>
      </c>
      <c r="D4369" s="30">
        <f t="shared" si="140"/>
        <v>4.9400000000000004</v>
      </c>
      <c r="E4369" s="30">
        <v>13600</v>
      </c>
      <c r="F4369" s="62" t="s">
        <v>11763</v>
      </c>
      <c r="G4369" s="3" t="s">
        <v>15851</v>
      </c>
      <c r="H4369" s="176">
        <v>2</v>
      </c>
    </row>
    <row r="4370" spans="1:8">
      <c r="A4370" s="62">
        <v>4368</v>
      </c>
      <c r="B4370" s="3" t="s">
        <v>15910</v>
      </c>
      <c r="C4370" s="33" t="str">
        <f t="shared" si="139"/>
        <v>No</v>
      </c>
      <c r="D4370" s="30">
        <f t="shared" si="140"/>
        <v>4.9400000000000004</v>
      </c>
      <c r="E4370" s="30">
        <v>13600</v>
      </c>
      <c r="F4370" s="62" t="s">
        <v>11763</v>
      </c>
      <c r="G4370" s="3" t="s">
        <v>15851</v>
      </c>
      <c r="H4370" s="176">
        <v>2</v>
      </c>
    </row>
    <row r="4371" spans="1:8">
      <c r="A4371" s="62">
        <v>4369</v>
      </c>
      <c r="B4371" s="3" t="s">
        <v>15911</v>
      </c>
      <c r="C4371" s="33" t="str">
        <f t="shared" si="139"/>
        <v>Yes</v>
      </c>
      <c r="D4371" s="30">
        <f t="shared" si="140"/>
        <v>0.7400000000000001</v>
      </c>
      <c r="E4371" s="30">
        <v>2037</v>
      </c>
      <c r="F4371" s="62" t="s">
        <v>11763</v>
      </c>
      <c r="G4371" s="3" t="s">
        <v>15851</v>
      </c>
      <c r="H4371" s="176">
        <v>0.29959514170040485</v>
      </c>
    </row>
    <row r="4372" spans="1:8">
      <c r="A4372" s="62">
        <v>4370</v>
      </c>
      <c r="B4372" s="3" t="s">
        <v>15912</v>
      </c>
      <c r="C4372" s="33" t="str">
        <f t="shared" si="139"/>
        <v>Yes</v>
      </c>
      <c r="D4372" s="30">
        <f t="shared" si="140"/>
        <v>3</v>
      </c>
      <c r="E4372" s="30">
        <v>8259</v>
      </c>
      <c r="F4372" s="62" t="s">
        <v>11763</v>
      </c>
      <c r="G4372" s="3" t="s">
        <v>15851</v>
      </c>
      <c r="H4372" s="176">
        <v>1.214574898785425</v>
      </c>
    </row>
    <row r="4373" spans="1:8">
      <c r="A4373" s="62">
        <v>4371</v>
      </c>
      <c r="B4373" s="3" t="s">
        <v>15913</v>
      </c>
      <c r="C4373" s="33" t="str">
        <f t="shared" si="139"/>
        <v>Yes</v>
      </c>
      <c r="D4373" s="30">
        <f t="shared" si="140"/>
        <v>1.03</v>
      </c>
      <c r="E4373" s="30">
        <v>2836</v>
      </c>
      <c r="F4373" s="62" t="s">
        <v>11763</v>
      </c>
      <c r="G4373" s="3" t="s">
        <v>15851</v>
      </c>
      <c r="H4373" s="176">
        <v>0.41700404858299595</v>
      </c>
    </row>
    <row r="4374" spans="1:8">
      <c r="A4374" s="62">
        <v>4372</v>
      </c>
      <c r="B4374" s="199" t="s">
        <v>15914</v>
      </c>
      <c r="C4374" s="33" t="str">
        <f t="shared" si="139"/>
        <v>Yes</v>
      </c>
      <c r="D4374" s="30">
        <f t="shared" si="140"/>
        <v>1.8</v>
      </c>
      <c r="E4374" s="30">
        <v>4955</v>
      </c>
      <c r="F4374" s="62" t="s">
        <v>11763</v>
      </c>
      <c r="G4374" s="3" t="s">
        <v>15851</v>
      </c>
      <c r="H4374" s="176">
        <v>0.72874493927125505</v>
      </c>
    </row>
    <row r="4375" spans="1:8">
      <c r="A4375" s="62">
        <v>4373</v>
      </c>
      <c r="B4375" s="3" t="s">
        <v>15915</v>
      </c>
      <c r="C4375" s="33" t="str">
        <f t="shared" si="139"/>
        <v>Yes</v>
      </c>
      <c r="D4375" s="30">
        <f t="shared" si="140"/>
        <v>2.5</v>
      </c>
      <c r="E4375" s="30">
        <v>6883</v>
      </c>
      <c r="F4375" s="62" t="s">
        <v>11763</v>
      </c>
      <c r="G4375" s="3" t="s">
        <v>15851</v>
      </c>
      <c r="H4375" s="176">
        <v>1.0121457489878543</v>
      </c>
    </row>
    <row r="4376" spans="1:8">
      <c r="A4376" s="62">
        <v>4374</v>
      </c>
      <c r="B4376" s="3" t="s">
        <v>15916</v>
      </c>
      <c r="C4376" s="33" t="str">
        <f t="shared" si="139"/>
        <v>Yes</v>
      </c>
      <c r="D4376" s="30">
        <f t="shared" si="140"/>
        <v>3</v>
      </c>
      <c r="E4376" s="30">
        <v>8259</v>
      </c>
      <c r="F4376" s="62" t="s">
        <v>11763</v>
      </c>
      <c r="G4376" s="3" t="s">
        <v>15851</v>
      </c>
      <c r="H4376" s="176">
        <v>1.214574898785425</v>
      </c>
    </row>
    <row r="4377" spans="1:8">
      <c r="A4377" s="62">
        <v>4375</v>
      </c>
      <c r="B4377" s="3" t="s">
        <v>15917</v>
      </c>
      <c r="C4377" s="33" t="str">
        <f t="shared" si="139"/>
        <v>Yes</v>
      </c>
      <c r="D4377" s="30">
        <f t="shared" si="140"/>
        <v>4.2300000000000004</v>
      </c>
      <c r="E4377" s="30">
        <v>11645</v>
      </c>
      <c r="F4377" s="62" t="s">
        <v>11763</v>
      </c>
      <c r="G4377" s="3" t="s">
        <v>15851</v>
      </c>
      <c r="H4377" s="176">
        <v>1.7125506072874495</v>
      </c>
    </row>
    <row r="4378" spans="1:8">
      <c r="A4378" s="62">
        <v>4376</v>
      </c>
      <c r="B4378" s="3" t="s">
        <v>15918</v>
      </c>
      <c r="C4378" s="33" t="str">
        <f t="shared" si="139"/>
        <v>No</v>
      </c>
      <c r="D4378" s="30">
        <f t="shared" si="140"/>
        <v>4.9400000000000004</v>
      </c>
      <c r="E4378" s="30">
        <v>13600</v>
      </c>
      <c r="F4378" s="62" t="s">
        <v>11763</v>
      </c>
      <c r="G4378" s="3" t="s">
        <v>15851</v>
      </c>
      <c r="H4378" s="176">
        <v>2</v>
      </c>
    </row>
    <row r="4379" spans="1:8">
      <c r="A4379" s="62">
        <v>4377</v>
      </c>
      <c r="B4379" s="3" t="s">
        <v>15919</v>
      </c>
      <c r="C4379" s="33" t="str">
        <f t="shared" si="139"/>
        <v>No</v>
      </c>
      <c r="D4379" s="30">
        <f t="shared" si="140"/>
        <v>4.9400000000000004</v>
      </c>
      <c r="E4379" s="30">
        <v>13600</v>
      </c>
      <c r="F4379" s="62" t="s">
        <v>11763</v>
      </c>
      <c r="G4379" s="3" t="s">
        <v>15851</v>
      </c>
      <c r="H4379" s="176">
        <v>2</v>
      </c>
    </row>
    <row r="4380" spans="1:8">
      <c r="A4380" s="62">
        <v>4378</v>
      </c>
      <c r="B4380" s="3" t="s">
        <v>15920</v>
      </c>
      <c r="C4380" s="33" t="str">
        <f t="shared" si="139"/>
        <v>Yes</v>
      </c>
      <c r="D4380" s="30">
        <f t="shared" si="140"/>
        <v>3.2</v>
      </c>
      <c r="E4380" s="30">
        <v>8810</v>
      </c>
      <c r="F4380" s="62" t="s">
        <v>11763</v>
      </c>
      <c r="G4380" s="3" t="s">
        <v>15851</v>
      </c>
      <c r="H4380" s="176">
        <v>1.2955465587044535</v>
      </c>
    </row>
    <row r="4381" spans="1:8">
      <c r="A4381" s="62">
        <v>4379</v>
      </c>
      <c r="B4381" s="3" t="s">
        <v>15921</v>
      </c>
      <c r="C4381" s="33" t="str">
        <f t="shared" si="139"/>
        <v>No</v>
      </c>
      <c r="D4381" s="30">
        <f t="shared" si="140"/>
        <v>4.9400000000000004</v>
      </c>
      <c r="E4381" s="30">
        <v>13600</v>
      </c>
      <c r="F4381" s="62" t="s">
        <v>11763</v>
      </c>
      <c r="G4381" s="3" t="s">
        <v>15851</v>
      </c>
      <c r="H4381" s="176">
        <v>2</v>
      </c>
    </row>
    <row r="4382" spans="1:8">
      <c r="A4382" s="62">
        <v>4380</v>
      </c>
      <c r="B4382" s="3" t="s">
        <v>15922</v>
      </c>
      <c r="C4382" s="33" t="str">
        <f t="shared" si="139"/>
        <v>Yes</v>
      </c>
      <c r="D4382" s="30">
        <f t="shared" si="140"/>
        <v>2.81</v>
      </c>
      <c r="E4382" s="30">
        <v>7736</v>
      </c>
      <c r="F4382" s="62" t="s">
        <v>11763</v>
      </c>
      <c r="G4382" s="3" t="s">
        <v>15851</v>
      </c>
      <c r="H4382" s="176">
        <v>1.1376518218623481</v>
      </c>
    </row>
    <row r="4383" spans="1:8">
      <c r="A4383" s="62">
        <v>4381</v>
      </c>
      <c r="B4383" s="3" t="s">
        <v>15923</v>
      </c>
      <c r="C4383" s="33" t="str">
        <f t="shared" si="139"/>
        <v>No</v>
      </c>
      <c r="D4383" s="30">
        <f t="shared" si="140"/>
        <v>4.9400000000000004</v>
      </c>
      <c r="E4383" s="30">
        <v>13600</v>
      </c>
      <c r="F4383" s="62" t="s">
        <v>11763</v>
      </c>
      <c r="G4383" s="3" t="s">
        <v>15851</v>
      </c>
      <c r="H4383" s="176">
        <v>2</v>
      </c>
    </row>
    <row r="4384" spans="1:8">
      <c r="A4384" s="62">
        <v>4382</v>
      </c>
      <c r="B4384" s="3" t="s">
        <v>15924</v>
      </c>
      <c r="C4384" s="33" t="str">
        <f t="shared" si="139"/>
        <v>No</v>
      </c>
      <c r="D4384" s="30">
        <f t="shared" si="140"/>
        <v>4.9400000000000004</v>
      </c>
      <c r="E4384" s="30">
        <v>13600</v>
      </c>
      <c r="F4384" s="62" t="s">
        <v>11763</v>
      </c>
      <c r="G4384" s="3" t="s">
        <v>15851</v>
      </c>
      <c r="H4384" s="176">
        <v>2</v>
      </c>
    </row>
    <row r="4385" spans="1:8">
      <c r="A4385" s="62">
        <v>4383</v>
      </c>
      <c r="B4385" s="3" t="s">
        <v>15925</v>
      </c>
      <c r="C4385" s="33" t="str">
        <f t="shared" si="139"/>
        <v>Yes</v>
      </c>
      <c r="D4385" s="30">
        <f t="shared" si="140"/>
        <v>3.2999999999999994</v>
      </c>
      <c r="E4385" s="30">
        <v>9085</v>
      </c>
      <c r="F4385" s="62" t="s">
        <v>11763</v>
      </c>
      <c r="G4385" s="3" t="s">
        <v>15851</v>
      </c>
      <c r="H4385" s="176">
        <v>1.3360323886639673</v>
      </c>
    </row>
    <row r="4386" spans="1:8">
      <c r="A4386" s="62">
        <v>4384</v>
      </c>
      <c r="B4386" s="3" t="s">
        <v>15926</v>
      </c>
      <c r="C4386" s="33" t="str">
        <f t="shared" si="139"/>
        <v>Yes</v>
      </c>
      <c r="D4386" s="30">
        <f t="shared" si="140"/>
        <v>2.5</v>
      </c>
      <c r="E4386" s="30">
        <v>6883</v>
      </c>
      <c r="F4386" s="62" t="s">
        <v>11763</v>
      </c>
      <c r="G4386" s="3" t="s">
        <v>15851</v>
      </c>
      <c r="H4386" s="176">
        <v>1.0121457489878543</v>
      </c>
    </row>
    <row r="4387" spans="1:8">
      <c r="A4387" s="62">
        <v>4385</v>
      </c>
      <c r="B4387" s="3" t="s">
        <v>15927</v>
      </c>
      <c r="C4387" s="33" t="str">
        <f t="shared" si="139"/>
        <v>Yes</v>
      </c>
      <c r="D4387" s="30">
        <f t="shared" si="140"/>
        <v>3.24</v>
      </c>
      <c r="E4387" s="30">
        <v>8920</v>
      </c>
      <c r="F4387" s="62" t="s">
        <v>11772</v>
      </c>
      <c r="G4387" s="3" t="s">
        <v>15851</v>
      </c>
      <c r="H4387" s="176">
        <v>1.3117408906882591</v>
      </c>
    </row>
    <row r="4388" spans="1:8">
      <c r="A4388" s="62">
        <v>4386</v>
      </c>
      <c r="B4388" s="3" t="s">
        <v>15928</v>
      </c>
      <c r="C4388" s="33" t="str">
        <f t="shared" si="139"/>
        <v>No</v>
      </c>
      <c r="D4388" s="30">
        <f t="shared" si="140"/>
        <v>4.9400000000000004</v>
      </c>
      <c r="E4388" s="30">
        <v>13600</v>
      </c>
      <c r="F4388" s="62" t="s">
        <v>11763</v>
      </c>
      <c r="G4388" s="3" t="s">
        <v>15851</v>
      </c>
      <c r="H4388" s="176">
        <v>2</v>
      </c>
    </row>
    <row r="4389" spans="1:8">
      <c r="A4389" s="62">
        <v>4387</v>
      </c>
      <c r="B4389" s="3" t="s">
        <v>15929</v>
      </c>
      <c r="C4389" s="33" t="str">
        <f t="shared" si="139"/>
        <v>No</v>
      </c>
      <c r="D4389" s="30">
        <f t="shared" si="140"/>
        <v>4.9400000000000004</v>
      </c>
      <c r="E4389" s="30">
        <v>13600</v>
      </c>
      <c r="F4389" s="62" t="s">
        <v>11763</v>
      </c>
      <c r="G4389" s="3" t="s">
        <v>15851</v>
      </c>
      <c r="H4389" s="176">
        <v>2</v>
      </c>
    </row>
    <row r="4390" spans="1:8">
      <c r="A4390" s="62">
        <v>4388</v>
      </c>
      <c r="B4390" s="3" t="s">
        <v>15930</v>
      </c>
      <c r="C4390" s="33" t="str">
        <f t="shared" si="139"/>
        <v>Yes</v>
      </c>
      <c r="D4390" s="30">
        <f t="shared" si="140"/>
        <v>1.9</v>
      </c>
      <c r="E4390" s="30">
        <v>5231</v>
      </c>
      <c r="F4390" s="62" t="s">
        <v>11763</v>
      </c>
      <c r="G4390" s="3" t="s">
        <v>15851</v>
      </c>
      <c r="H4390" s="176">
        <v>0.76923076923076916</v>
      </c>
    </row>
    <row r="4391" spans="1:8">
      <c r="A4391" s="62">
        <v>4389</v>
      </c>
      <c r="B4391" s="3" t="s">
        <v>15931</v>
      </c>
      <c r="C4391" s="33" t="str">
        <f t="shared" si="139"/>
        <v>Yes</v>
      </c>
      <c r="D4391" s="30">
        <f t="shared" si="140"/>
        <v>2.75</v>
      </c>
      <c r="E4391" s="30">
        <v>7571</v>
      </c>
      <c r="F4391" s="62" t="s">
        <v>11763</v>
      </c>
      <c r="G4391" s="3" t="s">
        <v>15851</v>
      </c>
      <c r="H4391" s="176">
        <v>1.1133603238866396</v>
      </c>
    </row>
    <row r="4392" spans="1:8">
      <c r="A4392" s="62">
        <v>4390</v>
      </c>
      <c r="B4392" s="3" t="s">
        <v>15932</v>
      </c>
      <c r="C4392" s="33" t="str">
        <f t="shared" si="139"/>
        <v>Yes</v>
      </c>
      <c r="D4392" s="30">
        <f t="shared" si="140"/>
        <v>0.5</v>
      </c>
      <c r="E4392" s="30">
        <v>1377</v>
      </c>
      <c r="F4392" s="62" t="s">
        <v>11763</v>
      </c>
      <c r="G4392" s="3" t="s">
        <v>15851</v>
      </c>
      <c r="H4392" s="176">
        <v>0.20242914979757085</v>
      </c>
    </row>
    <row r="4393" spans="1:8">
      <c r="A4393" s="62">
        <v>4391</v>
      </c>
      <c r="B4393" s="3" t="s">
        <v>15933</v>
      </c>
      <c r="C4393" s="33" t="str">
        <f t="shared" si="139"/>
        <v>Yes</v>
      </c>
      <c r="D4393" s="30">
        <f t="shared" si="140"/>
        <v>3</v>
      </c>
      <c r="E4393" s="30">
        <v>8259</v>
      </c>
      <c r="F4393" s="62" t="s">
        <v>11763</v>
      </c>
      <c r="G4393" s="3" t="s">
        <v>15851</v>
      </c>
      <c r="H4393" s="176">
        <v>1.214574898785425</v>
      </c>
    </row>
    <row r="4394" spans="1:8">
      <c r="A4394" s="62">
        <v>4392</v>
      </c>
      <c r="B4394" s="3" t="s">
        <v>15934</v>
      </c>
      <c r="C4394" s="33" t="str">
        <f t="shared" si="139"/>
        <v>No</v>
      </c>
      <c r="D4394" s="30">
        <f t="shared" si="140"/>
        <v>4.9400000000000004</v>
      </c>
      <c r="E4394" s="30">
        <v>13600</v>
      </c>
      <c r="F4394" s="62" t="s">
        <v>11763</v>
      </c>
      <c r="G4394" s="3" t="s">
        <v>15851</v>
      </c>
      <c r="H4394" s="176">
        <v>2</v>
      </c>
    </row>
    <row r="4395" spans="1:8">
      <c r="A4395" s="62">
        <v>4393</v>
      </c>
      <c r="B4395" s="3" t="s">
        <v>15935</v>
      </c>
      <c r="C4395" s="33" t="str">
        <f t="shared" si="139"/>
        <v>No</v>
      </c>
      <c r="D4395" s="30">
        <f t="shared" si="140"/>
        <v>4.9400000000000004</v>
      </c>
      <c r="E4395" s="30">
        <v>13600</v>
      </c>
      <c r="F4395" s="62" t="s">
        <v>11763</v>
      </c>
      <c r="G4395" s="3" t="s">
        <v>15851</v>
      </c>
      <c r="H4395" s="176">
        <v>2</v>
      </c>
    </row>
    <row r="4396" spans="1:8">
      <c r="A4396" s="62">
        <v>4394</v>
      </c>
      <c r="B4396" s="3" t="s">
        <v>15936</v>
      </c>
      <c r="C4396" s="33" t="str">
        <f t="shared" si="139"/>
        <v>No</v>
      </c>
      <c r="D4396" s="30">
        <f t="shared" si="140"/>
        <v>4.9400000000000004</v>
      </c>
      <c r="E4396" s="30">
        <v>13600</v>
      </c>
      <c r="F4396" s="62" t="s">
        <v>11763</v>
      </c>
      <c r="G4396" s="3" t="s">
        <v>15851</v>
      </c>
      <c r="H4396" s="176">
        <v>2</v>
      </c>
    </row>
    <row r="4397" spans="1:8">
      <c r="A4397" s="62">
        <v>4395</v>
      </c>
      <c r="B4397" s="3" t="s">
        <v>15937</v>
      </c>
      <c r="C4397" s="33" t="str">
        <f t="shared" si="139"/>
        <v>Yes</v>
      </c>
      <c r="D4397" s="30">
        <f t="shared" si="140"/>
        <v>2.88</v>
      </c>
      <c r="E4397" s="30">
        <v>7929</v>
      </c>
      <c r="F4397" s="62" t="s">
        <v>11763</v>
      </c>
      <c r="G4397" s="3" t="s">
        <v>15851</v>
      </c>
      <c r="H4397" s="176">
        <v>1.165991902834008</v>
      </c>
    </row>
    <row r="4398" spans="1:8">
      <c r="A4398" s="62">
        <v>4396</v>
      </c>
      <c r="B4398" s="3" t="s">
        <v>15938</v>
      </c>
      <c r="C4398" s="33" t="str">
        <f t="shared" si="139"/>
        <v>Yes</v>
      </c>
      <c r="D4398" s="30">
        <f t="shared" si="140"/>
        <v>3.2999999999999994</v>
      </c>
      <c r="E4398" s="30">
        <v>9085</v>
      </c>
      <c r="F4398" s="62" t="s">
        <v>11763</v>
      </c>
      <c r="G4398" s="3" t="s">
        <v>15851</v>
      </c>
      <c r="H4398" s="176">
        <v>1.3360323886639673</v>
      </c>
    </row>
    <row r="4399" spans="1:8">
      <c r="A4399" s="62">
        <v>4397</v>
      </c>
      <c r="B4399" s="3" t="s">
        <v>15939</v>
      </c>
      <c r="C4399" s="33" t="str">
        <f t="shared" si="139"/>
        <v>Yes</v>
      </c>
      <c r="D4399" s="30">
        <f t="shared" si="140"/>
        <v>3.26</v>
      </c>
      <c r="E4399" s="30">
        <v>8975</v>
      </c>
      <c r="F4399" s="62" t="s">
        <v>11763</v>
      </c>
      <c r="G4399" s="3" t="s">
        <v>15851</v>
      </c>
      <c r="H4399" s="176">
        <v>1.3198380566801617</v>
      </c>
    </row>
    <row r="4400" spans="1:8">
      <c r="A4400" s="62">
        <v>4398</v>
      </c>
      <c r="B4400" s="3" t="s">
        <v>15940</v>
      </c>
      <c r="C4400" s="33" t="str">
        <f t="shared" si="139"/>
        <v>Yes</v>
      </c>
      <c r="D4400" s="30">
        <f t="shared" si="140"/>
        <v>4.1899999999999995</v>
      </c>
      <c r="E4400" s="30">
        <v>11535</v>
      </c>
      <c r="F4400" s="62" t="s">
        <v>11763</v>
      </c>
      <c r="G4400" s="3" t="s">
        <v>15851</v>
      </c>
      <c r="H4400" s="176">
        <v>1.6963562753036434</v>
      </c>
    </row>
    <row r="4401" spans="1:8">
      <c r="A4401" s="62">
        <v>4399</v>
      </c>
      <c r="B4401" s="3" t="s">
        <v>15941</v>
      </c>
      <c r="C4401" s="33" t="str">
        <f t="shared" si="139"/>
        <v>No</v>
      </c>
      <c r="D4401" s="30">
        <f t="shared" si="140"/>
        <v>4.9400000000000004</v>
      </c>
      <c r="E4401" s="30">
        <v>13600</v>
      </c>
      <c r="F4401" s="62" t="s">
        <v>11763</v>
      </c>
      <c r="G4401" s="3" t="s">
        <v>15851</v>
      </c>
      <c r="H4401" s="176">
        <v>2</v>
      </c>
    </row>
    <row r="4402" spans="1:8">
      <c r="A4402" s="62">
        <v>4400</v>
      </c>
      <c r="B4402" s="199" t="s">
        <v>15942</v>
      </c>
      <c r="C4402" s="33" t="str">
        <f t="shared" si="139"/>
        <v>Yes</v>
      </c>
      <c r="D4402" s="30">
        <f t="shared" si="140"/>
        <v>2.2999999999999998</v>
      </c>
      <c r="E4402" s="30">
        <v>6332</v>
      </c>
      <c r="F4402" s="62" t="s">
        <v>11763</v>
      </c>
      <c r="G4402" s="3" t="s">
        <v>15851</v>
      </c>
      <c r="H4402" s="176">
        <v>0.93117408906882582</v>
      </c>
    </row>
    <row r="4403" spans="1:8">
      <c r="A4403" s="62">
        <v>4401</v>
      </c>
      <c r="B4403" s="181" t="s">
        <v>15943</v>
      </c>
      <c r="C4403" s="33" t="str">
        <f t="shared" si="139"/>
        <v>Yes</v>
      </c>
      <c r="D4403" s="30">
        <f t="shared" si="140"/>
        <v>1.3</v>
      </c>
      <c r="E4403" s="30">
        <v>3579</v>
      </c>
      <c r="F4403" s="62" t="s">
        <v>11826</v>
      </c>
      <c r="G4403" s="3" t="s">
        <v>15851</v>
      </c>
      <c r="H4403" s="180">
        <v>0.52631578947368418</v>
      </c>
    </row>
    <row r="4404" spans="1:8">
      <c r="A4404" s="62">
        <v>4402</v>
      </c>
      <c r="B4404" s="3" t="s">
        <v>15944</v>
      </c>
      <c r="C4404" s="33" t="str">
        <f t="shared" si="139"/>
        <v>Yes</v>
      </c>
      <c r="D4404" s="30">
        <f t="shared" si="140"/>
        <v>2.08</v>
      </c>
      <c r="E4404" s="30">
        <v>5726</v>
      </c>
      <c r="F4404" s="62" t="s">
        <v>11763</v>
      </c>
      <c r="G4404" s="3" t="s">
        <v>15851</v>
      </c>
      <c r="H4404" s="176">
        <v>0.84210526315789469</v>
      </c>
    </row>
    <row r="4405" spans="1:8">
      <c r="A4405" s="62">
        <v>4403</v>
      </c>
      <c r="B4405" s="3" t="s">
        <v>15945</v>
      </c>
      <c r="C4405" s="33" t="str">
        <f t="shared" si="139"/>
        <v>Yes</v>
      </c>
      <c r="D4405" s="30">
        <f t="shared" si="140"/>
        <v>3.2</v>
      </c>
      <c r="E4405" s="30">
        <v>8810</v>
      </c>
      <c r="F4405" s="62" t="s">
        <v>11763</v>
      </c>
      <c r="G4405" s="3" t="s">
        <v>15851</v>
      </c>
      <c r="H4405" s="176">
        <v>1.2955465587044535</v>
      </c>
    </row>
    <row r="4406" spans="1:8">
      <c r="A4406" s="62">
        <v>4404</v>
      </c>
      <c r="B4406" s="3" t="s">
        <v>15946</v>
      </c>
      <c r="C4406" s="33" t="str">
        <f t="shared" si="139"/>
        <v>Yes</v>
      </c>
      <c r="D4406" s="30">
        <f t="shared" si="140"/>
        <v>3</v>
      </c>
      <c r="E4406" s="30">
        <v>8259</v>
      </c>
      <c r="F4406" s="62" t="s">
        <v>11763</v>
      </c>
      <c r="G4406" s="3" t="s">
        <v>15851</v>
      </c>
      <c r="H4406" s="176">
        <v>1.214574898785425</v>
      </c>
    </row>
    <row r="4407" spans="1:8">
      <c r="A4407" s="62">
        <v>4405</v>
      </c>
      <c r="B4407" s="3" t="s">
        <v>15947</v>
      </c>
      <c r="C4407" s="33" t="str">
        <f t="shared" si="139"/>
        <v>No</v>
      </c>
      <c r="D4407" s="30">
        <f t="shared" si="140"/>
        <v>4.9400000000000004</v>
      </c>
      <c r="E4407" s="30">
        <v>13600</v>
      </c>
      <c r="F4407" s="62" t="s">
        <v>11763</v>
      </c>
      <c r="G4407" s="3" t="s">
        <v>15851</v>
      </c>
      <c r="H4407" s="176">
        <v>2</v>
      </c>
    </row>
    <row r="4408" spans="1:8">
      <c r="A4408" s="62">
        <v>4406</v>
      </c>
      <c r="B4408" s="3" t="s">
        <v>15948</v>
      </c>
      <c r="C4408" s="33" t="str">
        <f t="shared" si="139"/>
        <v>Yes</v>
      </c>
      <c r="D4408" s="30">
        <f t="shared" si="140"/>
        <v>1.7</v>
      </c>
      <c r="E4408" s="30">
        <v>4680</v>
      </c>
      <c r="F4408" s="62" t="s">
        <v>11763</v>
      </c>
      <c r="G4408" s="3" t="s">
        <v>15851</v>
      </c>
      <c r="H4408" s="176">
        <v>0.68825910931174084</v>
      </c>
    </row>
    <row r="4409" spans="1:8">
      <c r="A4409" s="62">
        <v>4407</v>
      </c>
      <c r="B4409" s="3" t="s">
        <v>15949</v>
      </c>
      <c r="C4409" s="33" t="str">
        <f t="shared" si="139"/>
        <v>Yes</v>
      </c>
      <c r="D4409" s="30">
        <f t="shared" si="140"/>
        <v>4.93</v>
      </c>
      <c r="E4409" s="30">
        <v>13572</v>
      </c>
      <c r="F4409" s="62" t="s">
        <v>11763</v>
      </c>
      <c r="G4409" s="3" t="s">
        <v>15851</v>
      </c>
      <c r="H4409" s="176">
        <v>1.9959514170040482</v>
      </c>
    </row>
    <row r="4410" spans="1:8">
      <c r="A4410" s="62">
        <v>4408</v>
      </c>
      <c r="B4410" s="3" t="s">
        <v>15950</v>
      </c>
      <c r="C4410" s="33" t="str">
        <f t="shared" si="139"/>
        <v>Yes</v>
      </c>
      <c r="D4410" s="30">
        <f t="shared" si="140"/>
        <v>3</v>
      </c>
      <c r="E4410" s="30">
        <v>8259</v>
      </c>
      <c r="F4410" s="62" t="s">
        <v>11763</v>
      </c>
      <c r="G4410" s="3" t="s">
        <v>15851</v>
      </c>
      <c r="H4410" s="176">
        <v>1.214574898785425</v>
      </c>
    </row>
    <row r="4411" spans="1:8">
      <c r="A4411" s="62">
        <v>4409</v>
      </c>
      <c r="B4411" s="3" t="s">
        <v>15951</v>
      </c>
      <c r="C4411" s="33" t="str">
        <f t="shared" si="139"/>
        <v>Yes</v>
      </c>
      <c r="D4411" s="30">
        <f t="shared" si="140"/>
        <v>3.9099999999999997</v>
      </c>
      <c r="E4411" s="30">
        <v>10764</v>
      </c>
      <c r="F4411" s="62" t="s">
        <v>11763</v>
      </c>
      <c r="G4411" s="3" t="s">
        <v>15851</v>
      </c>
      <c r="H4411" s="176">
        <v>1.5829959514170038</v>
      </c>
    </row>
    <row r="4412" spans="1:8">
      <c r="A4412" s="62">
        <v>4410</v>
      </c>
      <c r="B4412" s="3" t="s">
        <v>15952</v>
      </c>
      <c r="C4412" s="33" t="str">
        <f t="shared" si="139"/>
        <v>Yes</v>
      </c>
      <c r="D4412" s="30">
        <f t="shared" si="140"/>
        <v>0.89</v>
      </c>
      <c r="E4412" s="30">
        <v>2450</v>
      </c>
      <c r="F4412" s="62" t="s">
        <v>11763</v>
      </c>
      <c r="G4412" s="3" t="s">
        <v>15851</v>
      </c>
      <c r="H4412" s="176">
        <v>0.36032388663967607</v>
      </c>
    </row>
    <row r="4413" spans="1:8">
      <c r="A4413" s="62">
        <v>4411</v>
      </c>
      <c r="B4413" s="3" t="s">
        <v>15953</v>
      </c>
      <c r="C4413" s="33" t="str">
        <f t="shared" si="139"/>
        <v>Yes</v>
      </c>
      <c r="D4413" s="30">
        <f t="shared" si="140"/>
        <v>4.3</v>
      </c>
      <c r="E4413" s="30">
        <v>11838</v>
      </c>
      <c r="F4413" s="62" t="s">
        <v>11763</v>
      </c>
      <c r="G4413" s="3" t="s">
        <v>15851</v>
      </c>
      <c r="H4413" s="176">
        <v>1.7408906882591091</v>
      </c>
    </row>
    <row r="4414" spans="1:8">
      <c r="A4414" s="62">
        <v>4412</v>
      </c>
      <c r="B4414" s="3" t="s">
        <v>15954</v>
      </c>
      <c r="C4414" s="33" t="str">
        <f t="shared" si="139"/>
        <v>Yes</v>
      </c>
      <c r="D4414" s="30">
        <f t="shared" si="140"/>
        <v>2</v>
      </c>
      <c r="E4414" s="30">
        <v>5506</v>
      </c>
      <c r="F4414" s="62" t="s">
        <v>11763</v>
      </c>
      <c r="G4414" s="3" t="s">
        <v>15851</v>
      </c>
      <c r="H4414" s="176">
        <v>0.80971659919028338</v>
      </c>
    </row>
    <row r="4415" spans="1:8">
      <c r="A4415" s="62">
        <v>4413</v>
      </c>
      <c r="B4415" s="3" t="s">
        <v>15955</v>
      </c>
      <c r="C4415" s="33" t="str">
        <f t="shared" si="139"/>
        <v>Yes</v>
      </c>
      <c r="D4415" s="30">
        <f t="shared" si="140"/>
        <v>3</v>
      </c>
      <c r="E4415" s="30">
        <v>8259</v>
      </c>
      <c r="F4415" s="62" t="s">
        <v>11772</v>
      </c>
      <c r="G4415" s="3" t="s">
        <v>15851</v>
      </c>
      <c r="H4415" s="176">
        <v>1.214574898785425</v>
      </c>
    </row>
    <row r="4416" spans="1:8">
      <c r="A4416" s="62">
        <v>4414</v>
      </c>
      <c r="B4416" s="3" t="s">
        <v>15956</v>
      </c>
      <c r="C4416" s="33" t="str">
        <f t="shared" si="139"/>
        <v>Yes</v>
      </c>
      <c r="D4416" s="30">
        <f t="shared" si="140"/>
        <v>4.24</v>
      </c>
      <c r="E4416" s="30">
        <v>11673</v>
      </c>
      <c r="F4416" s="62" t="s">
        <v>11763</v>
      </c>
      <c r="G4416" s="3" t="s">
        <v>15851</v>
      </c>
      <c r="H4416" s="176">
        <v>1.7165991902834008</v>
      </c>
    </row>
    <row r="4417" spans="1:8">
      <c r="A4417" s="62">
        <v>4415</v>
      </c>
      <c r="B4417" s="3" t="s">
        <v>15957</v>
      </c>
      <c r="C4417" s="33" t="str">
        <f t="shared" si="139"/>
        <v>Yes</v>
      </c>
      <c r="D4417" s="30">
        <f t="shared" si="140"/>
        <v>2.3200000000000003</v>
      </c>
      <c r="E4417" s="30">
        <v>6387</v>
      </c>
      <c r="F4417" s="62" t="s">
        <v>11763</v>
      </c>
      <c r="G4417" s="3" t="s">
        <v>15851</v>
      </c>
      <c r="H4417" s="176">
        <v>0.93927125506072884</v>
      </c>
    </row>
    <row r="4418" spans="1:8">
      <c r="A4418" s="62">
        <v>4416</v>
      </c>
      <c r="B4418" s="3" t="s">
        <v>15958</v>
      </c>
      <c r="C4418" s="33" t="str">
        <f t="shared" si="139"/>
        <v>Yes</v>
      </c>
      <c r="D4418" s="30">
        <f t="shared" si="140"/>
        <v>3.2</v>
      </c>
      <c r="E4418" s="30">
        <v>8810</v>
      </c>
      <c r="F4418" s="62" t="s">
        <v>11763</v>
      </c>
      <c r="G4418" s="3" t="s">
        <v>15851</v>
      </c>
      <c r="H4418" s="176">
        <v>1.2955465587044535</v>
      </c>
    </row>
    <row r="4419" spans="1:8">
      <c r="A4419" s="62">
        <v>4417</v>
      </c>
      <c r="B4419" s="3" t="s">
        <v>15959</v>
      </c>
      <c r="C4419" s="33" t="str">
        <f t="shared" ref="C4419:C4482" si="141">IF(H4419=2,"No","Yes")</f>
        <v>Yes</v>
      </c>
      <c r="D4419" s="30">
        <f t="shared" si="140"/>
        <v>0.8600000000000001</v>
      </c>
      <c r="E4419" s="30">
        <v>2368</v>
      </c>
      <c r="F4419" s="62" t="s">
        <v>11763</v>
      </c>
      <c r="G4419" s="3" t="s">
        <v>15851</v>
      </c>
      <c r="H4419" s="176">
        <v>0.34817813765182187</v>
      </c>
    </row>
    <row r="4420" spans="1:8">
      <c r="A4420" s="62">
        <v>4418</v>
      </c>
      <c r="B4420" s="3" t="s">
        <v>15960</v>
      </c>
      <c r="C4420" s="33" t="str">
        <f t="shared" si="141"/>
        <v>No</v>
      </c>
      <c r="D4420" s="30">
        <f t="shared" ref="D4420:D4483" si="142">H4420*2.47</f>
        <v>4.9400000000000004</v>
      </c>
      <c r="E4420" s="30">
        <v>13600</v>
      </c>
      <c r="F4420" s="62" t="s">
        <v>11763</v>
      </c>
      <c r="G4420" s="3" t="s">
        <v>15851</v>
      </c>
      <c r="H4420" s="176">
        <v>2</v>
      </c>
    </row>
    <row r="4421" spans="1:8">
      <c r="A4421" s="62">
        <v>4419</v>
      </c>
      <c r="B4421" s="3" t="s">
        <v>15961</v>
      </c>
      <c r="C4421" s="33" t="str">
        <f t="shared" si="141"/>
        <v>No</v>
      </c>
      <c r="D4421" s="30">
        <f t="shared" si="142"/>
        <v>4.9400000000000004</v>
      </c>
      <c r="E4421" s="30">
        <v>13600</v>
      </c>
      <c r="F4421" s="62" t="s">
        <v>11763</v>
      </c>
      <c r="G4421" s="3" t="s">
        <v>15851</v>
      </c>
      <c r="H4421" s="176">
        <v>2</v>
      </c>
    </row>
    <row r="4422" spans="1:8">
      <c r="A4422" s="62">
        <v>4420</v>
      </c>
      <c r="B4422" s="3" t="s">
        <v>15962</v>
      </c>
      <c r="C4422" s="33" t="str">
        <f t="shared" si="141"/>
        <v>No</v>
      </c>
      <c r="D4422" s="30">
        <f t="shared" si="142"/>
        <v>4.9400000000000004</v>
      </c>
      <c r="E4422" s="30">
        <v>13600</v>
      </c>
      <c r="F4422" s="62" t="s">
        <v>11763</v>
      </c>
      <c r="G4422" s="3" t="s">
        <v>15851</v>
      </c>
      <c r="H4422" s="176">
        <v>2</v>
      </c>
    </row>
    <row r="4423" spans="1:8">
      <c r="A4423" s="62">
        <v>4421</v>
      </c>
      <c r="B4423" s="3" t="s">
        <v>15963</v>
      </c>
      <c r="C4423" s="33" t="str">
        <f t="shared" si="141"/>
        <v>Yes</v>
      </c>
      <c r="D4423" s="30">
        <f t="shared" si="142"/>
        <v>4.9000000000000004</v>
      </c>
      <c r="E4423" s="30">
        <v>13490</v>
      </c>
      <c r="F4423" s="62" t="s">
        <v>11763</v>
      </c>
      <c r="G4423" s="3" t="s">
        <v>15851</v>
      </c>
      <c r="H4423" s="176">
        <v>1.9838056680161944</v>
      </c>
    </row>
    <row r="4424" spans="1:8">
      <c r="A4424" s="62">
        <v>4422</v>
      </c>
      <c r="B4424" s="3" t="s">
        <v>15964</v>
      </c>
      <c r="C4424" s="33" t="str">
        <f t="shared" si="141"/>
        <v>Yes</v>
      </c>
      <c r="D4424" s="30">
        <f t="shared" si="142"/>
        <v>3</v>
      </c>
      <c r="E4424" s="30">
        <v>8259</v>
      </c>
      <c r="F4424" s="62" t="s">
        <v>11781</v>
      </c>
      <c r="G4424" s="3" t="s">
        <v>15851</v>
      </c>
      <c r="H4424" s="176">
        <v>1.214574898785425</v>
      </c>
    </row>
    <row r="4425" spans="1:8">
      <c r="A4425" s="62">
        <v>4423</v>
      </c>
      <c r="B4425" s="3" t="s">
        <v>15965</v>
      </c>
      <c r="C4425" s="33" t="str">
        <f t="shared" si="141"/>
        <v>Yes</v>
      </c>
      <c r="D4425" s="30">
        <f t="shared" si="142"/>
        <v>4.2</v>
      </c>
      <c r="E4425" s="30">
        <v>11563</v>
      </c>
      <c r="F4425" s="62" t="s">
        <v>11763</v>
      </c>
      <c r="G4425" s="3" t="s">
        <v>15851</v>
      </c>
      <c r="H4425" s="176">
        <v>1.700404858299595</v>
      </c>
    </row>
    <row r="4426" spans="1:8">
      <c r="A4426" s="62">
        <v>4424</v>
      </c>
      <c r="B4426" s="3" t="s">
        <v>15966</v>
      </c>
      <c r="C4426" s="33" t="str">
        <f t="shared" si="141"/>
        <v>Yes</v>
      </c>
      <c r="D4426" s="30">
        <f t="shared" si="142"/>
        <v>3.7499999999999996</v>
      </c>
      <c r="E4426" s="30">
        <v>10324</v>
      </c>
      <c r="F4426" s="62" t="s">
        <v>11763</v>
      </c>
      <c r="G4426" s="3" t="s">
        <v>15851</v>
      </c>
      <c r="H4426" s="176">
        <v>1.5182186234817812</v>
      </c>
    </row>
    <row r="4427" spans="1:8">
      <c r="A4427" s="62">
        <v>4425</v>
      </c>
      <c r="B4427" s="3" t="s">
        <v>15967</v>
      </c>
      <c r="C4427" s="33" t="str">
        <f t="shared" si="141"/>
        <v>Yes</v>
      </c>
      <c r="D4427" s="30">
        <f t="shared" si="142"/>
        <v>2</v>
      </c>
      <c r="E4427" s="30">
        <v>5506</v>
      </c>
      <c r="F4427" s="62" t="s">
        <v>11772</v>
      </c>
      <c r="G4427" s="3" t="s">
        <v>15851</v>
      </c>
      <c r="H4427" s="176">
        <v>0.80971659919028338</v>
      </c>
    </row>
    <row r="4428" spans="1:8">
      <c r="A4428" s="62">
        <v>4426</v>
      </c>
      <c r="B4428" s="3" t="s">
        <v>15968</v>
      </c>
      <c r="C4428" s="33" t="str">
        <f t="shared" si="141"/>
        <v>No</v>
      </c>
      <c r="D4428" s="30">
        <f t="shared" si="142"/>
        <v>4.9400000000000004</v>
      </c>
      <c r="E4428" s="30">
        <v>13600</v>
      </c>
      <c r="F4428" s="62" t="s">
        <v>11763</v>
      </c>
      <c r="G4428" s="3" t="s">
        <v>15851</v>
      </c>
      <c r="H4428" s="176">
        <v>2</v>
      </c>
    </row>
    <row r="4429" spans="1:8">
      <c r="A4429" s="62">
        <v>4427</v>
      </c>
      <c r="B4429" s="3" t="s">
        <v>15969</v>
      </c>
      <c r="C4429" s="33" t="str">
        <f t="shared" si="141"/>
        <v>No</v>
      </c>
      <c r="D4429" s="30">
        <f t="shared" si="142"/>
        <v>4.9400000000000004</v>
      </c>
      <c r="E4429" s="30">
        <v>13600</v>
      </c>
      <c r="F4429" s="62" t="s">
        <v>11763</v>
      </c>
      <c r="G4429" s="3" t="s">
        <v>15851</v>
      </c>
      <c r="H4429" s="176">
        <v>2</v>
      </c>
    </row>
    <row r="4430" spans="1:8">
      <c r="A4430" s="62">
        <v>4428</v>
      </c>
      <c r="B4430" s="3" t="s">
        <v>15970</v>
      </c>
      <c r="C4430" s="33" t="str">
        <f t="shared" si="141"/>
        <v>No</v>
      </c>
      <c r="D4430" s="30">
        <f t="shared" si="142"/>
        <v>4.9400000000000004</v>
      </c>
      <c r="E4430" s="30">
        <v>13600</v>
      </c>
      <c r="F4430" s="62" t="s">
        <v>11763</v>
      </c>
      <c r="G4430" s="3" t="s">
        <v>15851</v>
      </c>
      <c r="H4430" s="176">
        <v>2</v>
      </c>
    </row>
    <row r="4431" spans="1:8">
      <c r="A4431" s="62">
        <v>4429</v>
      </c>
      <c r="B4431" s="3" t="s">
        <v>15971</v>
      </c>
      <c r="C4431" s="33" t="str">
        <f t="shared" si="141"/>
        <v>Yes</v>
      </c>
      <c r="D4431" s="30">
        <f t="shared" si="142"/>
        <v>3.7</v>
      </c>
      <c r="E4431" s="30">
        <v>10186</v>
      </c>
      <c r="F4431" s="62" t="s">
        <v>11763</v>
      </c>
      <c r="G4431" s="3" t="s">
        <v>15851</v>
      </c>
      <c r="H4431" s="176">
        <v>1.4979757085020242</v>
      </c>
    </row>
    <row r="4432" spans="1:8">
      <c r="A4432" s="62">
        <v>4430</v>
      </c>
      <c r="B4432" s="3" t="s">
        <v>15972</v>
      </c>
      <c r="C4432" s="33" t="str">
        <f t="shared" si="141"/>
        <v>Yes</v>
      </c>
      <c r="D4432" s="30">
        <f t="shared" si="142"/>
        <v>3.83</v>
      </c>
      <c r="E4432" s="30">
        <v>10544</v>
      </c>
      <c r="F4432" s="62" t="s">
        <v>11763</v>
      </c>
      <c r="G4432" s="3" t="s">
        <v>15851</v>
      </c>
      <c r="H4432" s="176">
        <v>1.5506072874493926</v>
      </c>
    </row>
    <row r="4433" spans="1:8">
      <c r="A4433" s="62">
        <v>4431</v>
      </c>
      <c r="B4433" s="3" t="s">
        <v>15973</v>
      </c>
      <c r="C4433" s="33" t="str">
        <f t="shared" si="141"/>
        <v>Yes</v>
      </c>
      <c r="D4433" s="30">
        <f t="shared" si="142"/>
        <v>4.12</v>
      </c>
      <c r="E4433" s="30">
        <v>11343</v>
      </c>
      <c r="F4433" s="62" t="s">
        <v>11763</v>
      </c>
      <c r="G4433" s="3" t="s">
        <v>15851</v>
      </c>
      <c r="H4433" s="176">
        <v>1.6680161943319838</v>
      </c>
    </row>
    <row r="4434" spans="1:8">
      <c r="A4434" s="62">
        <v>4432</v>
      </c>
      <c r="B4434" s="3" t="s">
        <v>15974</v>
      </c>
      <c r="C4434" s="33" t="str">
        <f t="shared" si="141"/>
        <v>Yes</v>
      </c>
      <c r="D4434" s="30">
        <f t="shared" si="142"/>
        <v>2.25</v>
      </c>
      <c r="E4434" s="30">
        <v>6194</v>
      </c>
      <c r="F4434" s="62" t="s">
        <v>11781</v>
      </c>
      <c r="G4434" s="3" t="s">
        <v>15851</v>
      </c>
      <c r="H4434" s="176">
        <v>0.91093117408906876</v>
      </c>
    </row>
    <row r="4435" spans="1:8">
      <c r="A4435" s="62">
        <v>4433</v>
      </c>
      <c r="B4435" s="3" t="s">
        <v>15975</v>
      </c>
      <c r="C4435" s="33" t="str">
        <f t="shared" si="141"/>
        <v>Yes</v>
      </c>
      <c r="D4435" s="30">
        <f t="shared" si="142"/>
        <v>4.3</v>
      </c>
      <c r="E4435" s="30">
        <v>11838</v>
      </c>
      <c r="F4435" s="62" t="s">
        <v>11763</v>
      </c>
      <c r="G4435" s="3" t="s">
        <v>15851</v>
      </c>
      <c r="H4435" s="176">
        <v>1.7408906882591091</v>
      </c>
    </row>
    <row r="4436" spans="1:8">
      <c r="A4436" s="62">
        <v>4434</v>
      </c>
      <c r="B4436" s="3" t="s">
        <v>15976</v>
      </c>
      <c r="C4436" s="33" t="str">
        <f t="shared" si="141"/>
        <v>No</v>
      </c>
      <c r="D4436" s="30">
        <f t="shared" si="142"/>
        <v>4.9400000000000004</v>
      </c>
      <c r="E4436" s="30">
        <v>13600</v>
      </c>
      <c r="F4436" s="62" t="s">
        <v>11763</v>
      </c>
      <c r="G4436" s="3" t="s">
        <v>15851</v>
      </c>
      <c r="H4436" s="176">
        <v>2</v>
      </c>
    </row>
    <row r="4437" spans="1:8">
      <c r="A4437" s="62">
        <v>4435</v>
      </c>
      <c r="B4437" s="3" t="s">
        <v>15977</v>
      </c>
      <c r="C4437" s="33" t="str">
        <f t="shared" si="141"/>
        <v>Yes</v>
      </c>
      <c r="D4437" s="30">
        <f t="shared" si="142"/>
        <v>3.3200000000000003</v>
      </c>
      <c r="E4437" s="30">
        <v>9140</v>
      </c>
      <c r="F4437" s="62" t="s">
        <v>11763</v>
      </c>
      <c r="G4437" s="3" t="s">
        <v>15851</v>
      </c>
      <c r="H4437" s="176">
        <v>1.3441295546558705</v>
      </c>
    </row>
    <row r="4438" spans="1:8">
      <c r="A4438" s="62">
        <v>4436</v>
      </c>
      <c r="B4438" s="3" t="s">
        <v>15978</v>
      </c>
      <c r="C4438" s="33" t="str">
        <f t="shared" si="141"/>
        <v>Yes</v>
      </c>
      <c r="D4438" s="30">
        <f t="shared" si="142"/>
        <v>1.2</v>
      </c>
      <c r="E4438" s="30">
        <v>3304</v>
      </c>
      <c r="F4438" s="62" t="s">
        <v>11763</v>
      </c>
      <c r="G4438" s="3" t="s">
        <v>15851</v>
      </c>
      <c r="H4438" s="176">
        <v>0.48582995951416996</v>
      </c>
    </row>
    <row r="4439" spans="1:8">
      <c r="A4439" s="62">
        <v>4437</v>
      </c>
      <c r="B4439" s="3" t="s">
        <v>15979</v>
      </c>
      <c r="C4439" s="33" t="str">
        <f t="shared" si="141"/>
        <v>Yes</v>
      </c>
      <c r="D4439" s="30">
        <f t="shared" si="142"/>
        <v>0.72</v>
      </c>
      <c r="E4439" s="30">
        <v>1982</v>
      </c>
      <c r="F4439" s="62" t="s">
        <v>11763</v>
      </c>
      <c r="G4439" s="3" t="s">
        <v>15851</v>
      </c>
      <c r="H4439" s="176">
        <v>0.291497975708502</v>
      </c>
    </row>
    <row r="4440" spans="1:8">
      <c r="A4440" s="62">
        <v>4438</v>
      </c>
      <c r="B4440" s="3" t="s">
        <v>15980</v>
      </c>
      <c r="C4440" s="33" t="str">
        <f t="shared" si="141"/>
        <v>Yes</v>
      </c>
      <c r="D4440" s="30">
        <f t="shared" si="142"/>
        <v>3.5</v>
      </c>
      <c r="E4440" s="30">
        <v>9636</v>
      </c>
      <c r="F4440" s="62" t="s">
        <v>11763</v>
      </c>
      <c r="G4440" s="3" t="s">
        <v>15851</v>
      </c>
      <c r="H4440" s="176">
        <v>1.4170040485829958</v>
      </c>
    </row>
    <row r="4441" spans="1:8">
      <c r="A4441" s="62">
        <v>4439</v>
      </c>
      <c r="B4441" s="3" t="s">
        <v>15981</v>
      </c>
      <c r="C4441" s="33" t="str">
        <f t="shared" si="141"/>
        <v>Yes</v>
      </c>
      <c r="D4441" s="30">
        <f t="shared" si="142"/>
        <v>3.6</v>
      </c>
      <c r="E4441" s="30">
        <v>9911</v>
      </c>
      <c r="F4441" s="62" t="s">
        <v>11763</v>
      </c>
      <c r="G4441" s="3" t="s">
        <v>15851</v>
      </c>
      <c r="H4441" s="176">
        <v>1.4574898785425101</v>
      </c>
    </row>
    <row r="4442" spans="1:8">
      <c r="A4442" s="62">
        <v>4440</v>
      </c>
      <c r="B4442" s="3" t="s">
        <v>15982</v>
      </c>
      <c r="C4442" s="33" t="str">
        <f t="shared" si="141"/>
        <v>No</v>
      </c>
      <c r="D4442" s="30">
        <f t="shared" si="142"/>
        <v>4.9400000000000004</v>
      </c>
      <c r="E4442" s="30">
        <v>13600</v>
      </c>
      <c r="F4442" s="62" t="s">
        <v>11763</v>
      </c>
      <c r="G4442" s="3" t="s">
        <v>15851</v>
      </c>
      <c r="H4442" s="176">
        <v>2</v>
      </c>
    </row>
    <row r="4443" spans="1:8">
      <c r="A4443" s="62">
        <v>4441</v>
      </c>
      <c r="B4443" s="3" t="s">
        <v>15983</v>
      </c>
      <c r="C4443" s="33" t="str">
        <f t="shared" si="141"/>
        <v>Yes</v>
      </c>
      <c r="D4443" s="30">
        <f t="shared" si="142"/>
        <v>3.7399999999999998</v>
      </c>
      <c r="E4443" s="30">
        <v>10296</v>
      </c>
      <c r="F4443" s="62" t="s">
        <v>11781</v>
      </c>
      <c r="G4443" s="3" t="s">
        <v>15851</v>
      </c>
      <c r="H4443" s="176">
        <v>1.5141700404858298</v>
      </c>
    </row>
    <row r="4444" spans="1:8">
      <c r="A4444" s="62">
        <v>4442</v>
      </c>
      <c r="B4444" s="3" t="s">
        <v>15984</v>
      </c>
      <c r="C4444" s="33" t="str">
        <f t="shared" si="141"/>
        <v>Yes</v>
      </c>
      <c r="D4444" s="30">
        <f t="shared" si="142"/>
        <v>3.8699999999999997</v>
      </c>
      <c r="E4444" s="30">
        <v>10654</v>
      </c>
      <c r="F4444" s="62" t="s">
        <v>11763</v>
      </c>
      <c r="G4444" s="3" t="s">
        <v>15851</v>
      </c>
      <c r="H4444" s="176">
        <v>1.5668016194331982</v>
      </c>
    </row>
    <row r="4445" spans="1:8">
      <c r="A4445" s="62">
        <v>4443</v>
      </c>
      <c r="B4445" s="3" t="s">
        <v>15985</v>
      </c>
      <c r="C4445" s="33" t="str">
        <f t="shared" si="141"/>
        <v>Yes</v>
      </c>
      <c r="D4445" s="30">
        <f t="shared" si="142"/>
        <v>2.81</v>
      </c>
      <c r="E4445" s="30">
        <v>7736</v>
      </c>
      <c r="F4445" s="62" t="s">
        <v>11763</v>
      </c>
      <c r="G4445" s="3" t="s">
        <v>15851</v>
      </c>
      <c r="H4445" s="176">
        <v>1.1376518218623481</v>
      </c>
    </row>
    <row r="4446" spans="1:8">
      <c r="A4446" s="62">
        <v>4444</v>
      </c>
      <c r="B4446" s="3" t="s">
        <v>15986</v>
      </c>
      <c r="C4446" s="33" t="str">
        <f t="shared" si="141"/>
        <v>Yes</v>
      </c>
      <c r="D4446" s="30">
        <f t="shared" si="142"/>
        <v>2.5</v>
      </c>
      <c r="E4446" s="30">
        <v>6883</v>
      </c>
      <c r="F4446" s="62" t="s">
        <v>11763</v>
      </c>
      <c r="G4446" s="3" t="s">
        <v>15851</v>
      </c>
      <c r="H4446" s="176">
        <v>1.0121457489878543</v>
      </c>
    </row>
    <row r="4447" spans="1:8">
      <c r="A4447" s="62">
        <v>4445</v>
      </c>
      <c r="B4447" s="3" t="s">
        <v>15987</v>
      </c>
      <c r="C4447" s="33" t="str">
        <f t="shared" si="141"/>
        <v>Yes</v>
      </c>
      <c r="D4447" s="30">
        <f t="shared" si="142"/>
        <v>3.6</v>
      </c>
      <c r="E4447" s="30">
        <v>9911</v>
      </c>
      <c r="F4447" s="62" t="s">
        <v>11763</v>
      </c>
      <c r="G4447" s="3" t="s">
        <v>15851</v>
      </c>
      <c r="H4447" s="176">
        <v>1.4574898785425101</v>
      </c>
    </row>
    <row r="4448" spans="1:8">
      <c r="A4448" s="62">
        <v>4446</v>
      </c>
      <c r="B4448" s="3" t="s">
        <v>15988</v>
      </c>
      <c r="C4448" s="33" t="str">
        <f t="shared" si="141"/>
        <v>Yes</v>
      </c>
      <c r="D4448" s="30">
        <f t="shared" si="142"/>
        <v>1.9</v>
      </c>
      <c r="E4448" s="30">
        <v>5231</v>
      </c>
      <c r="F4448" s="62" t="s">
        <v>11763</v>
      </c>
      <c r="G4448" s="3" t="s">
        <v>15851</v>
      </c>
      <c r="H4448" s="176">
        <v>0.76923076923076916</v>
      </c>
    </row>
    <row r="4449" spans="1:8">
      <c r="A4449" s="62">
        <v>4447</v>
      </c>
      <c r="B4449" s="3" t="s">
        <v>15989</v>
      </c>
      <c r="C4449" s="33" t="str">
        <f t="shared" si="141"/>
        <v>Yes</v>
      </c>
      <c r="D4449" s="30">
        <f t="shared" si="142"/>
        <v>4.5</v>
      </c>
      <c r="E4449" s="30">
        <v>12389</v>
      </c>
      <c r="F4449" s="62" t="s">
        <v>11763</v>
      </c>
      <c r="G4449" s="3" t="s">
        <v>15851</v>
      </c>
      <c r="H4449" s="176">
        <v>1.8218623481781375</v>
      </c>
    </row>
    <row r="4450" spans="1:8">
      <c r="A4450" s="62">
        <v>4448</v>
      </c>
      <c r="B4450" s="3" t="s">
        <v>15990</v>
      </c>
      <c r="C4450" s="33" t="str">
        <f t="shared" si="141"/>
        <v>Yes</v>
      </c>
      <c r="D4450" s="30">
        <f t="shared" si="142"/>
        <v>2.21</v>
      </c>
      <c r="E4450" s="30">
        <v>6084</v>
      </c>
      <c r="F4450" s="62" t="s">
        <v>11763</v>
      </c>
      <c r="G4450" s="3" t="s">
        <v>15851</v>
      </c>
      <c r="H4450" s="176">
        <v>0.89473684210526305</v>
      </c>
    </row>
    <row r="4451" spans="1:8">
      <c r="A4451" s="62">
        <v>4449</v>
      </c>
      <c r="B4451" s="3" t="s">
        <v>15991</v>
      </c>
      <c r="C4451" s="33" t="str">
        <f t="shared" si="141"/>
        <v>No</v>
      </c>
      <c r="D4451" s="30">
        <f t="shared" si="142"/>
        <v>4.9400000000000004</v>
      </c>
      <c r="E4451" s="30">
        <v>13600</v>
      </c>
      <c r="F4451" s="62" t="s">
        <v>11763</v>
      </c>
      <c r="G4451" s="3" t="s">
        <v>15851</v>
      </c>
      <c r="H4451" s="176">
        <v>2</v>
      </c>
    </row>
    <row r="4452" spans="1:8">
      <c r="A4452" s="62">
        <v>4450</v>
      </c>
      <c r="B4452" s="3" t="s">
        <v>15992</v>
      </c>
      <c r="C4452" s="33" t="str">
        <f t="shared" si="141"/>
        <v>No</v>
      </c>
      <c r="D4452" s="30">
        <f t="shared" si="142"/>
        <v>4.9400000000000004</v>
      </c>
      <c r="E4452" s="30">
        <v>13600</v>
      </c>
      <c r="F4452" s="62" t="s">
        <v>11763</v>
      </c>
      <c r="G4452" s="3" t="s">
        <v>15851</v>
      </c>
      <c r="H4452" s="176">
        <v>2</v>
      </c>
    </row>
    <row r="4453" spans="1:8">
      <c r="A4453" s="62">
        <v>4451</v>
      </c>
      <c r="B4453" s="3" t="s">
        <v>15993</v>
      </c>
      <c r="C4453" s="33" t="str">
        <f t="shared" si="141"/>
        <v>Yes</v>
      </c>
      <c r="D4453" s="30">
        <f t="shared" si="142"/>
        <v>4</v>
      </c>
      <c r="E4453" s="30">
        <v>11012</v>
      </c>
      <c r="F4453" s="62" t="s">
        <v>11763</v>
      </c>
      <c r="G4453" s="3" t="s">
        <v>15851</v>
      </c>
      <c r="H4453" s="176">
        <v>1.6194331983805668</v>
      </c>
    </row>
    <row r="4454" spans="1:8">
      <c r="A4454" s="62">
        <v>4452</v>
      </c>
      <c r="B4454" s="3" t="s">
        <v>15994</v>
      </c>
      <c r="C4454" s="33" t="str">
        <f t="shared" si="141"/>
        <v>No</v>
      </c>
      <c r="D4454" s="30">
        <f t="shared" si="142"/>
        <v>4.9400000000000004</v>
      </c>
      <c r="E4454" s="30">
        <v>13600</v>
      </c>
      <c r="F4454" s="62" t="s">
        <v>11763</v>
      </c>
      <c r="G4454" s="3" t="s">
        <v>15851</v>
      </c>
      <c r="H4454" s="176">
        <v>2</v>
      </c>
    </row>
    <row r="4455" spans="1:8">
      <c r="A4455" s="62">
        <v>4453</v>
      </c>
      <c r="B4455" s="3" t="s">
        <v>15995</v>
      </c>
      <c r="C4455" s="33" t="str">
        <f t="shared" si="141"/>
        <v>No</v>
      </c>
      <c r="D4455" s="30">
        <f t="shared" si="142"/>
        <v>4.9400000000000004</v>
      </c>
      <c r="E4455" s="30">
        <v>13600</v>
      </c>
      <c r="F4455" s="62" t="s">
        <v>11763</v>
      </c>
      <c r="G4455" s="3" t="s">
        <v>15851</v>
      </c>
      <c r="H4455" s="176">
        <v>2</v>
      </c>
    </row>
    <row r="4456" spans="1:8">
      <c r="A4456" s="62">
        <v>4454</v>
      </c>
      <c r="B4456" s="3" t="s">
        <v>15996</v>
      </c>
      <c r="C4456" s="33" t="str">
        <f t="shared" si="141"/>
        <v>Yes</v>
      </c>
      <c r="D4456" s="30">
        <f t="shared" si="142"/>
        <v>3.67</v>
      </c>
      <c r="E4456" s="30">
        <v>10104</v>
      </c>
      <c r="F4456" s="62" t="s">
        <v>11763</v>
      </c>
      <c r="G4456" s="3" t="s">
        <v>15851</v>
      </c>
      <c r="H4456" s="176">
        <v>1.48582995951417</v>
      </c>
    </row>
    <row r="4457" spans="1:8">
      <c r="A4457" s="62">
        <v>4455</v>
      </c>
      <c r="B4457" s="3" t="s">
        <v>15997</v>
      </c>
      <c r="C4457" s="33" t="str">
        <f t="shared" si="141"/>
        <v>No</v>
      </c>
      <c r="D4457" s="30">
        <f t="shared" si="142"/>
        <v>4.9400000000000004</v>
      </c>
      <c r="E4457" s="30">
        <v>13600</v>
      </c>
      <c r="F4457" s="62" t="s">
        <v>11763</v>
      </c>
      <c r="G4457" s="3" t="s">
        <v>15851</v>
      </c>
      <c r="H4457" s="176">
        <v>2</v>
      </c>
    </row>
    <row r="4458" spans="1:8">
      <c r="A4458" s="62">
        <v>4456</v>
      </c>
      <c r="B4458" s="3" t="s">
        <v>15998</v>
      </c>
      <c r="C4458" s="33" t="str">
        <f t="shared" si="141"/>
        <v>Yes</v>
      </c>
      <c r="D4458" s="30">
        <f t="shared" si="142"/>
        <v>3.04</v>
      </c>
      <c r="E4458" s="30">
        <v>8369</v>
      </c>
      <c r="F4458" s="62" t="s">
        <v>11763</v>
      </c>
      <c r="G4458" s="3" t="s">
        <v>15851</v>
      </c>
      <c r="H4458" s="176">
        <v>1.2307692307692306</v>
      </c>
    </row>
    <row r="4459" spans="1:8">
      <c r="A4459" s="62">
        <v>4457</v>
      </c>
      <c r="B4459" s="3" t="s">
        <v>15999</v>
      </c>
      <c r="C4459" s="33" t="str">
        <f t="shared" si="141"/>
        <v>No</v>
      </c>
      <c r="D4459" s="30">
        <f t="shared" si="142"/>
        <v>4.9400000000000004</v>
      </c>
      <c r="E4459" s="30">
        <v>13600</v>
      </c>
      <c r="F4459" s="62" t="s">
        <v>11763</v>
      </c>
      <c r="G4459" s="3" t="s">
        <v>15851</v>
      </c>
      <c r="H4459" s="176">
        <v>2</v>
      </c>
    </row>
    <row r="4460" spans="1:8">
      <c r="A4460" s="62">
        <v>4458</v>
      </c>
      <c r="B4460" s="3" t="s">
        <v>16000</v>
      </c>
      <c r="C4460" s="33" t="str">
        <f t="shared" si="141"/>
        <v>Yes</v>
      </c>
      <c r="D4460" s="30">
        <f t="shared" si="142"/>
        <v>2.9899999999999998</v>
      </c>
      <c r="E4460" s="30">
        <v>8232</v>
      </c>
      <c r="F4460" s="62" t="s">
        <v>11763</v>
      </c>
      <c r="G4460" s="3" t="s">
        <v>15851</v>
      </c>
      <c r="H4460" s="176">
        <v>1.2105263157894735</v>
      </c>
    </row>
    <row r="4461" spans="1:8">
      <c r="A4461" s="62">
        <v>4459</v>
      </c>
      <c r="B4461" s="3" t="s">
        <v>16001</v>
      </c>
      <c r="C4461" s="33" t="str">
        <f t="shared" si="141"/>
        <v>Yes</v>
      </c>
      <c r="D4461" s="30">
        <f t="shared" si="142"/>
        <v>0.9</v>
      </c>
      <c r="E4461" s="30">
        <v>2478</v>
      </c>
      <c r="F4461" s="62" t="s">
        <v>11763</v>
      </c>
      <c r="G4461" s="3" t="s">
        <v>15851</v>
      </c>
      <c r="H4461" s="176">
        <v>0.36437246963562753</v>
      </c>
    </row>
    <row r="4462" spans="1:8">
      <c r="A4462" s="62">
        <v>4460</v>
      </c>
      <c r="B4462" s="3" t="s">
        <v>16002</v>
      </c>
      <c r="C4462" s="33" t="str">
        <f t="shared" si="141"/>
        <v>Yes</v>
      </c>
      <c r="D4462" s="30">
        <f t="shared" si="142"/>
        <v>1.92</v>
      </c>
      <c r="E4462" s="30">
        <v>5286</v>
      </c>
      <c r="F4462" s="62" t="s">
        <v>11763</v>
      </c>
      <c r="G4462" s="3" t="s">
        <v>15851</v>
      </c>
      <c r="H4462" s="176">
        <v>0.77732793522267196</v>
      </c>
    </row>
    <row r="4463" spans="1:8">
      <c r="A4463" s="62">
        <v>4461</v>
      </c>
      <c r="B4463" s="3" t="s">
        <v>16003</v>
      </c>
      <c r="C4463" s="33" t="str">
        <f t="shared" si="141"/>
        <v>Yes</v>
      </c>
      <c r="D4463" s="30">
        <f t="shared" si="142"/>
        <v>3.4699999999999998</v>
      </c>
      <c r="E4463" s="30">
        <v>9553</v>
      </c>
      <c r="F4463" s="62" t="s">
        <v>11763</v>
      </c>
      <c r="G4463" s="3" t="s">
        <v>15851</v>
      </c>
      <c r="H4463" s="176">
        <v>1.4048582995951415</v>
      </c>
    </row>
    <row r="4464" spans="1:8">
      <c r="A4464" s="62">
        <v>4462</v>
      </c>
      <c r="B4464" s="3" t="s">
        <v>16004</v>
      </c>
      <c r="C4464" s="33" t="str">
        <f t="shared" si="141"/>
        <v>No</v>
      </c>
      <c r="D4464" s="30">
        <f t="shared" si="142"/>
        <v>4.9400000000000004</v>
      </c>
      <c r="E4464" s="30">
        <v>13600</v>
      </c>
      <c r="F4464" s="62" t="s">
        <v>11763</v>
      </c>
      <c r="G4464" s="3" t="s">
        <v>15851</v>
      </c>
      <c r="H4464" s="176">
        <v>2</v>
      </c>
    </row>
    <row r="4465" spans="1:8">
      <c r="A4465" s="62">
        <v>4463</v>
      </c>
      <c r="B4465" s="3" t="s">
        <v>16005</v>
      </c>
      <c r="C4465" s="33" t="str">
        <f t="shared" si="141"/>
        <v>Yes</v>
      </c>
      <c r="D4465" s="30">
        <f t="shared" si="142"/>
        <v>3.93</v>
      </c>
      <c r="E4465" s="30">
        <v>10819</v>
      </c>
      <c r="F4465" s="62" t="s">
        <v>11763</v>
      </c>
      <c r="G4465" s="3" t="s">
        <v>15851</v>
      </c>
      <c r="H4465" s="176">
        <v>1.5910931174089069</v>
      </c>
    </row>
    <row r="4466" spans="1:8">
      <c r="A4466" s="62">
        <v>4464</v>
      </c>
      <c r="B4466" s="3" t="s">
        <v>16006</v>
      </c>
      <c r="C4466" s="33" t="str">
        <f t="shared" si="141"/>
        <v>Yes</v>
      </c>
      <c r="D4466" s="30">
        <f t="shared" si="142"/>
        <v>1.8</v>
      </c>
      <c r="E4466" s="30">
        <v>4955</v>
      </c>
      <c r="F4466" s="62" t="s">
        <v>11763</v>
      </c>
      <c r="G4466" s="3" t="s">
        <v>15851</v>
      </c>
      <c r="H4466" s="176">
        <v>0.72874493927125505</v>
      </c>
    </row>
    <row r="4467" spans="1:8">
      <c r="A4467" s="62">
        <v>4465</v>
      </c>
      <c r="B4467" s="3" t="s">
        <v>16007</v>
      </c>
      <c r="C4467" s="33" t="str">
        <f t="shared" si="141"/>
        <v>Yes</v>
      </c>
      <c r="D4467" s="30">
        <f t="shared" si="142"/>
        <v>0.5</v>
      </c>
      <c r="E4467" s="30">
        <v>1377</v>
      </c>
      <c r="F4467" s="62" t="s">
        <v>11763</v>
      </c>
      <c r="G4467" s="3" t="s">
        <v>15851</v>
      </c>
      <c r="H4467" s="176">
        <v>0.20242914979757085</v>
      </c>
    </row>
    <row r="4468" spans="1:8">
      <c r="A4468" s="62">
        <v>4466</v>
      </c>
      <c r="B4468" s="3" t="s">
        <v>16008</v>
      </c>
      <c r="C4468" s="33" t="str">
        <f t="shared" si="141"/>
        <v>Yes</v>
      </c>
      <c r="D4468" s="30">
        <f t="shared" si="142"/>
        <v>3.2</v>
      </c>
      <c r="E4468" s="30">
        <v>8810</v>
      </c>
      <c r="F4468" s="62" t="s">
        <v>11763</v>
      </c>
      <c r="G4468" s="3" t="s">
        <v>15851</v>
      </c>
      <c r="H4468" s="176">
        <v>1.2955465587044535</v>
      </c>
    </row>
    <row r="4469" spans="1:8">
      <c r="A4469" s="62">
        <v>4467</v>
      </c>
      <c r="B4469" s="3" t="s">
        <v>16009</v>
      </c>
      <c r="C4469" s="33" t="str">
        <f t="shared" si="141"/>
        <v>No</v>
      </c>
      <c r="D4469" s="30">
        <f t="shared" si="142"/>
        <v>4.9400000000000004</v>
      </c>
      <c r="E4469" s="30">
        <v>13600</v>
      </c>
      <c r="F4469" s="62" t="s">
        <v>11763</v>
      </c>
      <c r="G4469" s="3" t="s">
        <v>15851</v>
      </c>
      <c r="H4469" s="176">
        <v>2</v>
      </c>
    </row>
    <row r="4470" spans="1:8">
      <c r="A4470" s="62">
        <v>4468</v>
      </c>
      <c r="B4470" s="3" t="s">
        <v>16010</v>
      </c>
      <c r="C4470" s="33" t="str">
        <f t="shared" si="141"/>
        <v>No</v>
      </c>
      <c r="D4470" s="30">
        <f t="shared" si="142"/>
        <v>4.9400000000000004</v>
      </c>
      <c r="E4470" s="30">
        <v>13600</v>
      </c>
      <c r="F4470" s="62" t="s">
        <v>11763</v>
      </c>
      <c r="G4470" s="3" t="s">
        <v>15851</v>
      </c>
      <c r="H4470" s="176">
        <v>2</v>
      </c>
    </row>
    <row r="4471" spans="1:8">
      <c r="A4471" s="62">
        <v>4469</v>
      </c>
      <c r="B4471" s="3" t="s">
        <v>16011</v>
      </c>
      <c r="C4471" s="33" t="str">
        <f t="shared" si="141"/>
        <v>Yes</v>
      </c>
      <c r="D4471" s="30">
        <f t="shared" si="142"/>
        <v>3.92</v>
      </c>
      <c r="E4471" s="30">
        <v>10792</v>
      </c>
      <c r="F4471" s="62" t="s">
        <v>11763</v>
      </c>
      <c r="G4471" s="3" t="s">
        <v>15851</v>
      </c>
      <c r="H4471" s="176">
        <v>1.5870445344129553</v>
      </c>
    </row>
    <row r="4472" spans="1:8">
      <c r="A4472" s="62">
        <v>4470</v>
      </c>
      <c r="B4472" s="3" t="s">
        <v>16012</v>
      </c>
      <c r="C4472" s="33" t="str">
        <f t="shared" si="141"/>
        <v>Yes</v>
      </c>
      <c r="D4472" s="30">
        <f t="shared" si="142"/>
        <v>3.08</v>
      </c>
      <c r="E4472" s="30">
        <v>8479</v>
      </c>
      <c r="F4472" s="62" t="s">
        <v>11763</v>
      </c>
      <c r="G4472" s="3" t="s">
        <v>15851</v>
      </c>
      <c r="H4472" s="176">
        <v>1.2469635627530364</v>
      </c>
    </row>
    <row r="4473" spans="1:8">
      <c r="A4473" s="62">
        <v>4471</v>
      </c>
      <c r="B4473" s="3" t="s">
        <v>16013</v>
      </c>
      <c r="C4473" s="33" t="str">
        <f t="shared" si="141"/>
        <v>Yes</v>
      </c>
      <c r="D4473" s="30">
        <f t="shared" si="142"/>
        <v>1.95</v>
      </c>
      <c r="E4473" s="30">
        <v>5368</v>
      </c>
      <c r="F4473" s="62" t="s">
        <v>11826</v>
      </c>
      <c r="G4473" s="3" t="s">
        <v>15851</v>
      </c>
      <c r="H4473" s="176">
        <v>0.78947368421052622</v>
      </c>
    </row>
    <row r="4474" spans="1:8">
      <c r="A4474" s="62">
        <v>4472</v>
      </c>
      <c r="B4474" s="3" t="s">
        <v>16014</v>
      </c>
      <c r="C4474" s="33" t="str">
        <f t="shared" si="141"/>
        <v>Yes</v>
      </c>
      <c r="D4474" s="30">
        <f t="shared" si="142"/>
        <v>2.25</v>
      </c>
      <c r="E4474" s="30">
        <v>6194</v>
      </c>
      <c r="F4474" s="62" t="s">
        <v>11763</v>
      </c>
      <c r="G4474" s="3" t="s">
        <v>15851</v>
      </c>
      <c r="H4474" s="176">
        <v>0.91093117408906876</v>
      </c>
    </row>
    <row r="4475" spans="1:8">
      <c r="A4475" s="62">
        <v>4473</v>
      </c>
      <c r="B4475" s="3" t="s">
        <v>16015</v>
      </c>
      <c r="C4475" s="33" t="str">
        <f t="shared" si="141"/>
        <v>Yes</v>
      </c>
      <c r="D4475" s="30">
        <f t="shared" si="142"/>
        <v>3.3600000000000003</v>
      </c>
      <c r="E4475" s="30">
        <v>9250</v>
      </c>
      <c r="F4475" s="62" t="s">
        <v>11763</v>
      </c>
      <c r="G4475" s="3" t="s">
        <v>15851</v>
      </c>
      <c r="H4475" s="176">
        <v>1.3603238866396761</v>
      </c>
    </row>
    <row r="4476" spans="1:8">
      <c r="A4476" s="62">
        <v>4474</v>
      </c>
      <c r="B4476" s="3" t="s">
        <v>16016</v>
      </c>
      <c r="C4476" s="33" t="str">
        <f t="shared" si="141"/>
        <v>No</v>
      </c>
      <c r="D4476" s="30">
        <f t="shared" si="142"/>
        <v>4.9400000000000004</v>
      </c>
      <c r="E4476" s="30">
        <v>13600</v>
      </c>
      <c r="F4476" s="62" t="s">
        <v>11763</v>
      </c>
      <c r="G4476" s="3" t="s">
        <v>15851</v>
      </c>
      <c r="H4476" s="176">
        <v>2</v>
      </c>
    </row>
    <row r="4477" spans="1:8">
      <c r="A4477" s="62">
        <v>4475</v>
      </c>
      <c r="B4477" s="3" t="s">
        <v>16017</v>
      </c>
      <c r="C4477" s="33" t="str">
        <f t="shared" si="141"/>
        <v>No</v>
      </c>
      <c r="D4477" s="30">
        <f t="shared" si="142"/>
        <v>4.9400000000000004</v>
      </c>
      <c r="E4477" s="30">
        <v>13600</v>
      </c>
      <c r="F4477" s="62" t="s">
        <v>11763</v>
      </c>
      <c r="G4477" s="3" t="s">
        <v>15851</v>
      </c>
      <c r="H4477" s="176">
        <v>2</v>
      </c>
    </row>
    <row r="4478" spans="1:8">
      <c r="A4478" s="62">
        <v>4476</v>
      </c>
      <c r="B4478" s="3" t="s">
        <v>16018</v>
      </c>
      <c r="C4478" s="33" t="str">
        <f t="shared" si="141"/>
        <v>Yes</v>
      </c>
      <c r="D4478" s="30">
        <f t="shared" si="142"/>
        <v>1.1299999999999999</v>
      </c>
      <c r="E4478" s="30">
        <v>3111</v>
      </c>
      <c r="F4478" s="62" t="s">
        <v>11763</v>
      </c>
      <c r="G4478" s="3" t="s">
        <v>15851</v>
      </c>
      <c r="H4478" s="176">
        <v>0.45748987854251005</v>
      </c>
    </row>
    <row r="4479" spans="1:8">
      <c r="A4479" s="62">
        <v>4477</v>
      </c>
      <c r="B4479" s="3" t="s">
        <v>16019</v>
      </c>
      <c r="C4479" s="33" t="str">
        <f t="shared" si="141"/>
        <v>No</v>
      </c>
      <c r="D4479" s="30">
        <f t="shared" si="142"/>
        <v>4.9400000000000004</v>
      </c>
      <c r="E4479" s="30">
        <v>13600</v>
      </c>
      <c r="F4479" s="62" t="s">
        <v>11763</v>
      </c>
      <c r="G4479" s="3" t="s">
        <v>15851</v>
      </c>
      <c r="H4479" s="176">
        <v>2</v>
      </c>
    </row>
    <row r="4480" spans="1:8">
      <c r="A4480" s="62">
        <v>4478</v>
      </c>
      <c r="B4480" s="3" t="s">
        <v>16020</v>
      </c>
      <c r="C4480" s="33" t="str">
        <f t="shared" si="141"/>
        <v>Yes</v>
      </c>
      <c r="D4480" s="30">
        <f t="shared" si="142"/>
        <v>1.66</v>
      </c>
      <c r="E4480" s="30">
        <v>4570</v>
      </c>
      <c r="F4480" s="62" t="s">
        <v>11763</v>
      </c>
      <c r="G4480" s="3" t="s">
        <v>15851</v>
      </c>
      <c r="H4480" s="176">
        <v>0.67206477732793513</v>
      </c>
    </row>
    <row r="4481" spans="1:8">
      <c r="A4481" s="62">
        <v>4479</v>
      </c>
      <c r="B4481" s="3" t="s">
        <v>16021</v>
      </c>
      <c r="C4481" s="33" t="str">
        <f t="shared" si="141"/>
        <v>No</v>
      </c>
      <c r="D4481" s="30">
        <f t="shared" si="142"/>
        <v>4.9400000000000004</v>
      </c>
      <c r="E4481" s="30">
        <v>13600</v>
      </c>
      <c r="F4481" s="62" t="s">
        <v>11763</v>
      </c>
      <c r="G4481" s="3" t="s">
        <v>15851</v>
      </c>
      <c r="H4481" s="176">
        <v>2</v>
      </c>
    </row>
    <row r="4482" spans="1:8">
      <c r="A4482" s="62">
        <v>4480</v>
      </c>
      <c r="B4482" s="3" t="s">
        <v>16022</v>
      </c>
      <c r="C4482" s="33" t="str">
        <f t="shared" si="141"/>
        <v>Yes</v>
      </c>
      <c r="D4482" s="30">
        <f t="shared" si="142"/>
        <v>0.91999999999999993</v>
      </c>
      <c r="E4482" s="30">
        <v>2533</v>
      </c>
      <c r="F4482" s="62" t="s">
        <v>11763</v>
      </c>
      <c r="G4482" s="3" t="s">
        <v>15851</v>
      </c>
      <c r="H4482" s="176">
        <v>0.37246963562753033</v>
      </c>
    </row>
    <row r="4483" spans="1:8">
      <c r="A4483" s="62">
        <v>4481</v>
      </c>
      <c r="B4483" s="3" t="s">
        <v>16023</v>
      </c>
      <c r="C4483" s="33" t="str">
        <f t="shared" ref="C4483:C4546" si="143">IF(H4483=2,"No","Yes")</f>
        <v>No</v>
      </c>
      <c r="D4483" s="30">
        <f t="shared" si="142"/>
        <v>4.9400000000000004</v>
      </c>
      <c r="E4483" s="30">
        <v>13600</v>
      </c>
      <c r="F4483" s="62" t="s">
        <v>11763</v>
      </c>
      <c r="G4483" s="3" t="s">
        <v>15851</v>
      </c>
      <c r="H4483" s="176">
        <v>2</v>
      </c>
    </row>
    <row r="4484" spans="1:8">
      <c r="A4484" s="62">
        <v>4482</v>
      </c>
      <c r="B4484" s="3" t="s">
        <v>16024</v>
      </c>
      <c r="C4484" s="33" t="str">
        <f t="shared" si="143"/>
        <v>No</v>
      </c>
      <c r="D4484" s="30">
        <f t="shared" ref="D4484:D4547" si="144">H4484*2.47</f>
        <v>4.9400000000000004</v>
      </c>
      <c r="E4484" s="30">
        <v>13600</v>
      </c>
      <c r="F4484" s="62" t="s">
        <v>11763</v>
      </c>
      <c r="G4484" s="3" t="s">
        <v>15851</v>
      </c>
      <c r="H4484" s="176">
        <v>2</v>
      </c>
    </row>
    <row r="4485" spans="1:8">
      <c r="A4485" s="62">
        <v>4483</v>
      </c>
      <c r="B4485" s="3" t="s">
        <v>16025</v>
      </c>
      <c r="C4485" s="33" t="str">
        <f t="shared" si="143"/>
        <v>Yes</v>
      </c>
      <c r="D4485" s="30">
        <f t="shared" si="144"/>
        <v>0.37000000000000005</v>
      </c>
      <c r="E4485" s="30">
        <v>1019</v>
      </c>
      <c r="F4485" s="62" t="s">
        <v>11763</v>
      </c>
      <c r="G4485" s="3" t="s">
        <v>15851</v>
      </c>
      <c r="H4485" s="176">
        <v>0.14979757085020243</v>
      </c>
    </row>
    <row r="4486" spans="1:8">
      <c r="A4486" s="62">
        <v>4484</v>
      </c>
      <c r="B4486" s="3" t="s">
        <v>16026</v>
      </c>
      <c r="C4486" s="33" t="str">
        <f t="shared" si="143"/>
        <v>Yes</v>
      </c>
      <c r="D4486" s="30">
        <f t="shared" si="144"/>
        <v>3.2999999999999994</v>
      </c>
      <c r="E4486" s="30">
        <v>9085</v>
      </c>
      <c r="F4486" s="62" t="s">
        <v>11763</v>
      </c>
      <c r="G4486" s="3" t="s">
        <v>15851</v>
      </c>
      <c r="H4486" s="176">
        <v>1.3360323886639673</v>
      </c>
    </row>
    <row r="4487" spans="1:8">
      <c r="A4487" s="62">
        <v>4485</v>
      </c>
      <c r="B4487" s="3" t="s">
        <v>16027</v>
      </c>
      <c r="C4487" s="33" t="str">
        <f t="shared" si="143"/>
        <v>Yes</v>
      </c>
      <c r="D4487" s="30">
        <f t="shared" si="144"/>
        <v>4.03</v>
      </c>
      <c r="E4487" s="30">
        <v>11095</v>
      </c>
      <c r="F4487" s="62" t="s">
        <v>11781</v>
      </c>
      <c r="G4487" s="3" t="s">
        <v>15851</v>
      </c>
      <c r="H4487" s="176">
        <v>1.631578947368421</v>
      </c>
    </row>
    <row r="4488" spans="1:8">
      <c r="A4488" s="62">
        <v>4486</v>
      </c>
      <c r="B4488" s="3" t="s">
        <v>16028</v>
      </c>
      <c r="C4488" s="33" t="str">
        <f t="shared" si="143"/>
        <v>No</v>
      </c>
      <c r="D4488" s="30">
        <f t="shared" si="144"/>
        <v>4.9400000000000004</v>
      </c>
      <c r="E4488" s="30">
        <v>13600</v>
      </c>
      <c r="F4488" s="62" t="s">
        <v>11763</v>
      </c>
      <c r="G4488" s="3" t="s">
        <v>15851</v>
      </c>
      <c r="H4488" s="176">
        <v>2</v>
      </c>
    </row>
    <row r="4489" spans="1:8">
      <c r="A4489" s="62">
        <v>4487</v>
      </c>
      <c r="B4489" s="3" t="s">
        <v>16029</v>
      </c>
      <c r="C4489" s="33" t="str">
        <f t="shared" si="143"/>
        <v>Yes</v>
      </c>
      <c r="D4489" s="30">
        <f t="shared" si="144"/>
        <v>4.75</v>
      </c>
      <c r="E4489" s="30">
        <v>13077</v>
      </c>
      <c r="F4489" s="62" t="s">
        <v>11763</v>
      </c>
      <c r="G4489" s="3" t="s">
        <v>15851</v>
      </c>
      <c r="H4489" s="176">
        <v>1.9230769230769229</v>
      </c>
    </row>
    <row r="4490" spans="1:8">
      <c r="A4490" s="62">
        <v>4488</v>
      </c>
      <c r="B4490" s="3" t="s">
        <v>16030</v>
      </c>
      <c r="C4490" s="33" t="str">
        <f t="shared" si="143"/>
        <v>No</v>
      </c>
      <c r="D4490" s="30">
        <f t="shared" si="144"/>
        <v>4.9400000000000004</v>
      </c>
      <c r="E4490" s="30">
        <v>13600</v>
      </c>
      <c r="F4490" s="62" t="s">
        <v>11763</v>
      </c>
      <c r="G4490" s="3" t="s">
        <v>15851</v>
      </c>
      <c r="H4490" s="176">
        <v>2</v>
      </c>
    </row>
    <row r="4491" spans="1:8">
      <c r="A4491" s="62">
        <v>4489</v>
      </c>
      <c r="B4491" s="3" t="s">
        <v>16031</v>
      </c>
      <c r="C4491" s="33" t="str">
        <f t="shared" si="143"/>
        <v>Yes</v>
      </c>
      <c r="D4491" s="30">
        <f t="shared" si="144"/>
        <v>1.4800000000000002</v>
      </c>
      <c r="E4491" s="30">
        <v>4074</v>
      </c>
      <c r="F4491" s="62" t="s">
        <v>11763</v>
      </c>
      <c r="G4491" s="3" t="s">
        <v>15851</v>
      </c>
      <c r="H4491" s="176">
        <v>0.59919028340080971</v>
      </c>
    </row>
    <row r="4492" spans="1:8">
      <c r="A4492" s="62">
        <v>4490</v>
      </c>
      <c r="B4492" s="3" t="s">
        <v>16032</v>
      </c>
      <c r="C4492" s="33" t="str">
        <f t="shared" si="143"/>
        <v>Yes</v>
      </c>
      <c r="D4492" s="30">
        <f t="shared" si="144"/>
        <v>2.8300000000000005</v>
      </c>
      <c r="E4492" s="30">
        <v>7791</v>
      </c>
      <c r="F4492" s="62" t="s">
        <v>11763</v>
      </c>
      <c r="G4492" s="3" t="s">
        <v>15851</v>
      </c>
      <c r="H4492" s="176">
        <v>1.1457489878542511</v>
      </c>
    </row>
    <row r="4493" spans="1:8">
      <c r="A4493" s="62">
        <v>4491</v>
      </c>
      <c r="B4493" s="3" t="s">
        <v>16033</v>
      </c>
      <c r="C4493" s="33" t="str">
        <f t="shared" si="143"/>
        <v>Yes</v>
      </c>
      <c r="D4493" s="30">
        <f t="shared" si="144"/>
        <v>4.3</v>
      </c>
      <c r="E4493" s="30">
        <v>11838</v>
      </c>
      <c r="F4493" s="62" t="s">
        <v>11763</v>
      </c>
      <c r="G4493" s="3" t="s">
        <v>15851</v>
      </c>
      <c r="H4493" s="176">
        <v>1.7408906882591091</v>
      </c>
    </row>
    <row r="4494" spans="1:8">
      <c r="A4494" s="62">
        <v>4492</v>
      </c>
      <c r="B4494" s="3" t="s">
        <v>16034</v>
      </c>
      <c r="C4494" s="33" t="str">
        <f t="shared" si="143"/>
        <v>Yes</v>
      </c>
      <c r="D4494" s="30">
        <f t="shared" si="144"/>
        <v>4.3</v>
      </c>
      <c r="E4494" s="30">
        <v>11838</v>
      </c>
      <c r="F4494" s="62" t="s">
        <v>11763</v>
      </c>
      <c r="G4494" s="3" t="s">
        <v>15851</v>
      </c>
      <c r="H4494" s="176">
        <v>1.7408906882591091</v>
      </c>
    </row>
    <row r="4495" spans="1:8">
      <c r="A4495" s="62">
        <v>4493</v>
      </c>
      <c r="B4495" s="3" t="s">
        <v>16035</v>
      </c>
      <c r="C4495" s="33" t="str">
        <f t="shared" si="143"/>
        <v>Yes</v>
      </c>
      <c r="D4495" s="30">
        <f t="shared" si="144"/>
        <v>3.7</v>
      </c>
      <c r="E4495" s="30">
        <v>10186</v>
      </c>
      <c r="F4495" s="62" t="s">
        <v>11763</v>
      </c>
      <c r="G4495" s="3" t="s">
        <v>15851</v>
      </c>
      <c r="H4495" s="176">
        <v>1.4979757085020242</v>
      </c>
    </row>
    <row r="4496" spans="1:8">
      <c r="A4496" s="62">
        <v>4494</v>
      </c>
      <c r="B4496" s="3" t="s">
        <v>16036</v>
      </c>
      <c r="C4496" s="33" t="str">
        <f t="shared" si="143"/>
        <v>No</v>
      </c>
      <c r="D4496" s="30">
        <f t="shared" si="144"/>
        <v>4.9400000000000004</v>
      </c>
      <c r="E4496" s="30">
        <v>13600</v>
      </c>
      <c r="F4496" s="62" t="s">
        <v>11763</v>
      </c>
      <c r="G4496" s="3" t="s">
        <v>15851</v>
      </c>
      <c r="H4496" s="176">
        <v>2</v>
      </c>
    </row>
    <row r="4497" spans="1:8">
      <c r="A4497" s="62">
        <v>4495</v>
      </c>
      <c r="B4497" s="3" t="s">
        <v>16037</v>
      </c>
      <c r="C4497" s="33" t="str">
        <f t="shared" si="143"/>
        <v>No</v>
      </c>
      <c r="D4497" s="30">
        <f t="shared" si="144"/>
        <v>4.9400000000000004</v>
      </c>
      <c r="E4497" s="30">
        <v>13600</v>
      </c>
      <c r="F4497" s="62" t="s">
        <v>11763</v>
      </c>
      <c r="G4497" s="3" t="s">
        <v>15851</v>
      </c>
      <c r="H4497" s="176">
        <v>2</v>
      </c>
    </row>
    <row r="4498" spans="1:8">
      <c r="A4498" s="62">
        <v>4496</v>
      </c>
      <c r="B4498" s="3" t="s">
        <v>16038</v>
      </c>
      <c r="C4498" s="33" t="str">
        <f t="shared" si="143"/>
        <v>Yes</v>
      </c>
      <c r="D4498" s="30">
        <f t="shared" si="144"/>
        <v>4.3</v>
      </c>
      <c r="E4498" s="30">
        <v>11838</v>
      </c>
      <c r="F4498" s="62" t="s">
        <v>11763</v>
      </c>
      <c r="G4498" s="3" t="s">
        <v>15851</v>
      </c>
      <c r="H4498" s="176">
        <v>1.7408906882591091</v>
      </c>
    </row>
    <row r="4499" spans="1:8">
      <c r="A4499" s="62">
        <v>4497</v>
      </c>
      <c r="B4499" s="3" t="s">
        <v>16039</v>
      </c>
      <c r="C4499" s="33" t="str">
        <f t="shared" si="143"/>
        <v>Yes</v>
      </c>
      <c r="D4499" s="30">
        <f t="shared" si="144"/>
        <v>2.8600000000000003</v>
      </c>
      <c r="E4499" s="30">
        <v>7874</v>
      </c>
      <c r="F4499" s="62" t="s">
        <v>11763</v>
      </c>
      <c r="G4499" s="3" t="s">
        <v>15851</v>
      </c>
      <c r="H4499" s="176">
        <v>1.1578947368421053</v>
      </c>
    </row>
    <row r="4500" spans="1:8">
      <c r="A4500" s="62">
        <v>4498</v>
      </c>
      <c r="B4500" s="3" t="s">
        <v>16040</v>
      </c>
      <c r="C4500" s="33" t="str">
        <f t="shared" si="143"/>
        <v>Yes</v>
      </c>
      <c r="D4500" s="30">
        <f t="shared" si="144"/>
        <v>4.9000000000000004</v>
      </c>
      <c r="E4500" s="30">
        <v>13490</v>
      </c>
      <c r="F4500" s="62" t="s">
        <v>11763</v>
      </c>
      <c r="G4500" s="3" t="s">
        <v>15851</v>
      </c>
      <c r="H4500" s="176">
        <v>1.9838056680161944</v>
      </c>
    </row>
    <row r="4501" spans="1:8">
      <c r="A4501" s="62">
        <v>4499</v>
      </c>
      <c r="B4501" s="3" t="s">
        <v>16041</v>
      </c>
      <c r="C4501" s="33" t="str">
        <f t="shared" si="143"/>
        <v>No</v>
      </c>
      <c r="D4501" s="30">
        <f t="shared" si="144"/>
        <v>4.9400000000000004</v>
      </c>
      <c r="E4501" s="30">
        <v>13600</v>
      </c>
      <c r="F4501" s="62" t="s">
        <v>11763</v>
      </c>
      <c r="G4501" s="3" t="s">
        <v>15851</v>
      </c>
      <c r="H4501" s="176">
        <v>2</v>
      </c>
    </row>
    <row r="4502" spans="1:8">
      <c r="A4502" s="62">
        <v>4500</v>
      </c>
      <c r="B4502" s="3" t="s">
        <v>16042</v>
      </c>
      <c r="C4502" s="33" t="str">
        <f t="shared" si="143"/>
        <v>Yes</v>
      </c>
      <c r="D4502" s="30">
        <f t="shared" si="144"/>
        <v>2.16</v>
      </c>
      <c r="E4502" s="30">
        <v>5947</v>
      </c>
      <c r="F4502" s="62" t="s">
        <v>11763</v>
      </c>
      <c r="G4502" s="3" t="s">
        <v>15851</v>
      </c>
      <c r="H4502" s="176">
        <v>0.87449392712550611</v>
      </c>
    </row>
    <row r="4503" spans="1:8">
      <c r="A4503" s="62">
        <v>4501</v>
      </c>
      <c r="B4503" s="3" t="s">
        <v>16043</v>
      </c>
      <c r="C4503" s="33" t="str">
        <f t="shared" si="143"/>
        <v>Yes</v>
      </c>
      <c r="D4503" s="30">
        <f t="shared" si="144"/>
        <v>4</v>
      </c>
      <c r="E4503" s="30">
        <v>11012</v>
      </c>
      <c r="F4503" s="62" t="s">
        <v>11763</v>
      </c>
      <c r="G4503" s="3" t="s">
        <v>15851</v>
      </c>
      <c r="H4503" s="176">
        <v>1.6194331983805668</v>
      </c>
    </row>
    <row r="4504" spans="1:8">
      <c r="A4504" s="62">
        <v>4502</v>
      </c>
      <c r="B4504" s="3" t="s">
        <v>16044</v>
      </c>
      <c r="C4504" s="33" t="str">
        <f t="shared" si="143"/>
        <v>Yes</v>
      </c>
      <c r="D4504" s="30">
        <f t="shared" si="144"/>
        <v>3.4699999999999998</v>
      </c>
      <c r="E4504" s="30">
        <v>9553</v>
      </c>
      <c r="F4504" s="62" t="s">
        <v>11763</v>
      </c>
      <c r="G4504" s="3" t="s">
        <v>15851</v>
      </c>
      <c r="H4504" s="176">
        <v>1.4048582995951415</v>
      </c>
    </row>
    <row r="4505" spans="1:8">
      <c r="A4505" s="62">
        <v>4503</v>
      </c>
      <c r="B4505" s="3" t="s">
        <v>16045</v>
      </c>
      <c r="C4505" s="33" t="str">
        <f t="shared" si="143"/>
        <v>Yes</v>
      </c>
      <c r="D4505" s="30">
        <f t="shared" si="144"/>
        <v>3.26</v>
      </c>
      <c r="E4505" s="30">
        <v>8975</v>
      </c>
      <c r="F4505" s="62" t="s">
        <v>11763</v>
      </c>
      <c r="G4505" s="3" t="s">
        <v>15851</v>
      </c>
      <c r="H4505" s="176">
        <v>1.3198380566801617</v>
      </c>
    </row>
    <row r="4506" spans="1:8">
      <c r="A4506" s="62">
        <v>4504</v>
      </c>
      <c r="B4506" s="3" t="s">
        <v>16046</v>
      </c>
      <c r="C4506" s="33" t="str">
        <f t="shared" si="143"/>
        <v>Yes</v>
      </c>
      <c r="D4506" s="30">
        <f t="shared" si="144"/>
        <v>4</v>
      </c>
      <c r="E4506" s="30">
        <v>11012</v>
      </c>
      <c r="F4506" s="62" t="s">
        <v>11763</v>
      </c>
      <c r="G4506" s="3" t="s">
        <v>15851</v>
      </c>
      <c r="H4506" s="176">
        <v>1.6194331983805668</v>
      </c>
    </row>
    <row r="4507" spans="1:8">
      <c r="A4507" s="62">
        <v>4505</v>
      </c>
      <c r="B4507" s="3" t="s">
        <v>16047</v>
      </c>
      <c r="C4507" s="33" t="str">
        <f t="shared" si="143"/>
        <v>Yes</v>
      </c>
      <c r="D4507" s="30">
        <f t="shared" si="144"/>
        <v>4.3</v>
      </c>
      <c r="E4507" s="30">
        <v>11838</v>
      </c>
      <c r="F4507" s="62" t="s">
        <v>11763</v>
      </c>
      <c r="G4507" s="3" t="s">
        <v>15851</v>
      </c>
      <c r="H4507" s="176">
        <v>1.7408906882591091</v>
      </c>
    </row>
    <row r="4508" spans="1:8">
      <c r="A4508" s="62">
        <v>4506</v>
      </c>
      <c r="B4508" s="3" t="s">
        <v>16048</v>
      </c>
      <c r="C4508" s="33" t="str">
        <f t="shared" si="143"/>
        <v>Yes</v>
      </c>
      <c r="D4508" s="30">
        <f t="shared" si="144"/>
        <v>3.2</v>
      </c>
      <c r="E4508" s="30">
        <v>8810</v>
      </c>
      <c r="F4508" s="62" t="s">
        <v>11763</v>
      </c>
      <c r="G4508" s="3" t="s">
        <v>15851</v>
      </c>
      <c r="H4508" s="176">
        <v>1.2955465587044535</v>
      </c>
    </row>
    <row r="4509" spans="1:8">
      <c r="A4509" s="62">
        <v>4507</v>
      </c>
      <c r="B4509" s="3" t="s">
        <v>16049</v>
      </c>
      <c r="C4509" s="33" t="str">
        <f t="shared" si="143"/>
        <v>Yes</v>
      </c>
      <c r="D4509" s="30">
        <f t="shared" si="144"/>
        <v>2.6</v>
      </c>
      <c r="E4509" s="30">
        <v>7158</v>
      </c>
      <c r="F4509" s="62" t="s">
        <v>11777</v>
      </c>
      <c r="G4509" s="3" t="s">
        <v>15851</v>
      </c>
      <c r="H4509" s="176">
        <v>1.0526315789473684</v>
      </c>
    </row>
    <row r="4510" spans="1:8">
      <c r="A4510" s="62">
        <v>4508</v>
      </c>
      <c r="B4510" s="3" t="s">
        <v>16050</v>
      </c>
      <c r="C4510" s="33" t="str">
        <f t="shared" si="143"/>
        <v>No</v>
      </c>
      <c r="D4510" s="30">
        <f t="shared" si="144"/>
        <v>4.9400000000000004</v>
      </c>
      <c r="E4510" s="30">
        <v>13600</v>
      </c>
      <c r="F4510" s="62" t="s">
        <v>11763</v>
      </c>
      <c r="G4510" s="3" t="s">
        <v>15851</v>
      </c>
      <c r="H4510" s="176">
        <v>2</v>
      </c>
    </row>
    <row r="4511" spans="1:8">
      <c r="A4511" s="62">
        <v>4509</v>
      </c>
      <c r="B4511" s="3" t="s">
        <v>16051</v>
      </c>
      <c r="C4511" s="33" t="str">
        <f t="shared" si="143"/>
        <v>No</v>
      </c>
      <c r="D4511" s="30">
        <f t="shared" si="144"/>
        <v>4.9400000000000004</v>
      </c>
      <c r="E4511" s="30">
        <v>13600</v>
      </c>
      <c r="F4511" s="62" t="s">
        <v>11763</v>
      </c>
      <c r="G4511" s="3" t="s">
        <v>15851</v>
      </c>
      <c r="H4511" s="176">
        <v>2</v>
      </c>
    </row>
    <row r="4512" spans="1:8">
      <c r="A4512" s="62">
        <v>4510</v>
      </c>
      <c r="B4512" s="3" t="s">
        <v>16052</v>
      </c>
      <c r="C4512" s="33" t="str">
        <f t="shared" si="143"/>
        <v>Yes</v>
      </c>
      <c r="D4512" s="30">
        <f t="shared" si="144"/>
        <v>1.8499999999999999</v>
      </c>
      <c r="E4512" s="30">
        <v>5093</v>
      </c>
      <c r="F4512" s="62" t="s">
        <v>11763</v>
      </c>
      <c r="G4512" s="3" t="s">
        <v>15851</v>
      </c>
      <c r="H4512" s="176">
        <v>0.748987854251012</v>
      </c>
    </row>
    <row r="4513" spans="1:8">
      <c r="A4513" s="62">
        <v>4511</v>
      </c>
      <c r="B4513" s="3" t="s">
        <v>16053</v>
      </c>
      <c r="C4513" s="33" t="str">
        <f t="shared" si="143"/>
        <v>Yes</v>
      </c>
      <c r="D4513" s="30">
        <f t="shared" si="144"/>
        <v>0.5</v>
      </c>
      <c r="E4513" s="30">
        <v>1377</v>
      </c>
      <c r="F4513" s="62" t="s">
        <v>11763</v>
      </c>
      <c r="G4513" s="3" t="s">
        <v>15851</v>
      </c>
      <c r="H4513" s="176">
        <v>0.20242914979757085</v>
      </c>
    </row>
    <row r="4514" spans="1:8">
      <c r="A4514" s="62">
        <v>4512</v>
      </c>
      <c r="B4514" s="3" t="s">
        <v>16054</v>
      </c>
      <c r="C4514" s="33" t="str">
        <f t="shared" si="143"/>
        <v>Yes</v>
      </c>
      <c r="D4514" s="30">
        <f t="shared" si="144"/>
        <v>4</v>
      </c>
      <c r="E4514" s="30">
        <v>11012</v>
      </c>
      <c r="F4514" s="62" t="s">
        <v>11777</v>
      </c>
      <c r="G4514" s="3" t="s">
        <v>15851</v>
      </c>
      <c r="H4514" s="176">
        <v>1.6194331983805668</v>
      </c>
    </row>
    <row r="4515" spans="1:8">
      <c r="A4515" s="62">
        <v>4513</v>
      </c>
      <c r="B4515" s="3" t="s">
        <v>16055</v>
      </c>
      <c r="C4515" s="33" t="str">
        <f t="shared" si="143"/>
        <v>Yes</v>
      </c>
      <c r="D4515" s="30">
        <f t="shared" si="144"/>
        <v>1.81</v>
      </c>
      <c r="E4515" s="30">
        <v>4983</v>
      </c>
      <c r="F4515" s="62" t="s">
        <v>11763</v>
      </c>
      <c r="G4515" s="3" t="s">
        <v>15851</v>
      </c>
      <c r="H4515" s="176">
        <v>0.7327935222672064</v>
      </c>
    </row>
    <row r="4516" spans="1:8">
      <c r="A4516" s="62">
        <v>4514</v>
      </c>
      <c r="B4516" s="3" t="s">
        <v>16056</v>
      </c>
      <c r="C4516" s="33" t="str">
        <f t="shared" si="143"/>
        <v>Yes</v>
      </c>
      <c r="D4516" s="30">
        <f t="shared" si="144"/>
        <v>1.98</v>
      </c>
      <c r="E4516" s="30">
        <v>5451</v>
      </c>
      <c r="F4516" s="62" t="s">
        <v>11763</v>
      </c>
      <c r="G4516" s="3" t="s">
        <v>15851</v>
      </c>
      <c r="H4516" s="176">
        <v>0.80161943319838047</v>
      </c>
    </row>
    <row r="4517" spans="1:8">
      <c r="A4517" s="62">
        <v>4515</v>
      </c>
      <c r="B4517" s="3" t="s">
        <v>16057</v>
      </c>
      <c r="C4517" s="33" t="str">
        <f t="shared" si="143"/>
        <v>Yes</v>
      </c>
      <c r="D4517" s="30">
        <f t="shared" si="144"/>
        <v>3.34</v>
      </c>
      <c r="E4517" s="30">
        <v>9195</v>
      </c>
      <c r="F4517" s="62" t="s">
        <v>11763</v>
      </c>
      <c r="G4517" s="3" t="s">
        <v>15851</v>
      </c>
      <c r="H4517" s="176">
        <v>1.3522267206477732</v>
      </c>
    </row>
    <row r="4518" spans="1:8">
      <c r="A4518" s="62">
        <v>4516</v>
      </c>
      <c r="B4518" s="3" t="s">
        <v>16058</v>
      </c>
      <c r="C4518" s="33" t="str">
        <f t="shared" si="143"/>
        <v>Yes</v>
      </c>
      <c r="D4518" s="30">
        <f t="shared" si="144"/>
        <v>2.6</v>
      </c>
      <c r="E4518" s="30">
        <v>7158</v>
      </c>
      <c r="F4518" s="62" t="s">
        <v>11781</v>
      </c>
      <c r="G4518" s="3" t="s">
        <v>15851</v>
      </c>
      <c r="H4518" s="176">
        <v>1.0526315789473684</v>
      </c>
    </row>
    <row r="4519" spans="1:8">
      <c r="A4519" s="62">
        <v>4517</v>
      </c>
      <c r="B4519" s="3" t="s">
        <v>16059</v>
      </c>
      <c r="C4519" s="33" t="str">
        <f t="shared" si="143"/>
        <v>Yes</v>
      </c>
      <c r="D4519" s="30">
        <f t="shared" si="144"/>
        <v>3.24</v>
      </c>
      <c r="E4519" s="30">
        <v>8920</v>
      </c>
      <c r="F4519" s="62" t="s">
        <v>11763</v>
      </c>
      <c r="G4519" s="3" t="s">
        <v>15851</v>
      </c>
      <c r="H4519" s="176">
        <v>1.3117408906882591</v>
      </c>
    </row>
    <row r="4520" spans="1:8">
      <c r="A4520" s="62">
        <v>4518</v>
      </c>
      <c r="B4520" s="3" t="s">
        <v>16060</v>
      </c>
      <c r="C4520" s="33" t="str">
        <f t="shared" si="143"/>
        <v>No</v>
      </c>
      <c r="D4520" s="30">
        <f t="shared" si="144"/>
        <v>4.9400000000000004</v>
      </c>
      <c r="E4520" s="30">
        <v>13600</v>
      </c>
      <c r="F4520" s="62" t="s">
        <v>11763</v>
      </c>
      <c r="G4520" s="3" t="s">
        <v>15851</v>
      </c>
      <c r="H4520" s="176">
        <v>2</v>
      </c>
    </row>
    <row r="4521" spans="1:8">
      <c r="A4521" s="62">
        <v>4519</v>
      </c>
      <c r="B4521" s="3" t="s">
        <v>16061</v>
      </c>
      <c r="C4521" s="33" t="str">
        <f t="shared" si="143"/>
        <v>No</v>
      </c>
      <c r="D4521" s="30">
        <f t="shared" si="144"/>
        <v>4.9400000000000004</v>
      </c>
      <c r="E4521" s="30">
        <v>13600</v>
      </c>
      <c r="F4521" s="62" t="s">
        <v>11763</v>
      </c>
      <c r="G4521" s="3" t="s">
        <v>15851</v>
      </c>
      <c r="H4521" s="176">
        <v>2</v>
      </c>
    </row>
    <row r="4522" spans="1:8">
      <c r="A4522" s="62">
        <v>4520</v>
      </c>
      <c r="B4522" s="3" t="s">
        <v>16062</v>
      </c>
      <c r="C4522" s="33" t="str">
        <f t="shared" si="143"/>
        <v>No</v>
      </c>
      <c r="D4522" s="30">
        <f t="shared" si="144"/>
        <v>4.9400000000000004</v>
      </c>
      <c r="E4522" s="30">
        <v>13600</v>
      </c>
      <c r="F4522" s="62" t="s">
        <v>11763</v>
      </c>
      <c r="G4522" s="3" t="s">
        <v>15851</v>
      </c>
      <c r="H4522" s="176">
        <v>2</v>
      </c>
    </row>
    <row r="4523" spans="1:8">
      <c r="A4523" s="62">
        <v>4521</v>
      </c>
      <c r="B4523" s="3" t="s">
        <v>16063</v>
      </c>
      <c r="C4523" s="33" t="str">
        <f t="shared" si="143"/>
        <v>Yes</v>
      </c>
      <c r="D4523" s="30">
        <f t="shared" si="144"/>
        <v>3.2999999999999994</v>
      </c>
      <c r="E4523" s="30">
        <v>9085</v>
      </c>
      <c r="F4523" s="62" t="s">
        <v>11763</v>
      </c>
      <c r="G4523" s="3" t="s">
        <v>15851</v>
      </c>
      <c r="H4523" s="176">
        <v>1.3360323886639673</v>
      </c>
    </row>
    <row r="4524" spans="1:8">
      <c r="A4524" s="62">
        <v>4522</v>
      </c>
      <c r="B4524" s="3" t="s">
        <v>16064</v>
      </c>
      <c r="C4524" s="33" t="str">
        <f t="shared" si="143"/>
        <v>Yes</v>
      </c>
      <c r="D4524" s="30">
        <f t="shared" si="144"/>
        <v>3.39</v>
      </c>
      <c r="E4524" s="30">
        <v>9333</v>
      </c>
      <c r="F4524" s="62" t="s">
        <v>11763</v>
      </c>
      <c r="G4524" s="3" t="s">
        <v>15851</v>
      </c>
      <c r="H4524" s="176">
        <v>1.3724696356275303</v>
      </c>
    </row>
    <row r="4525" spans="1:8">
      <c r="A4525" s="62">
        <v>4523</v>
      </c>
      <c r="B4525" s="3" t="s">
        <v>16065</v>
      </c>
      <c r="C4525" s="33" t="str">
        <f t="shared" si="143"/>
        <v>No</v>
      </c>
      <c r="D4525" s="30">
        <f t="shared" si="144"/>
        <v>4.9400000000000004</v>
      </c>
      <c r="E4525" s="30">
        <v>13600</v>
      </c>
      <c r="F4525" s="62" t="s">
        <v>11781</v>
      </c>
      <c r="G4525" s="3" t="s">
        <v>15851</v>
      </c>
      <c r="H4525" s="176">
        <v>2</v>
      </c>
    </row>
    <row r="4526" spans="1:8">
      <c r="A4526" s="62">
        <v>4524</v>
      </c>
      <c r="B4526" s="3" t="s">
        <v>16066</v>
      </c>
      <c r="C4526" s="33" t="str">
        <f t="shared" si="143"/>
        <v>Yes</v>
      </c>
      <c r="D4526" s="30">
        <f t="shared" si="144"/>
        <v>3.3500000000000005</v>
      </c>
      <c r="E4526" s="30">
        <v>9223</v>
      </c>
      <c r="F4526" s="62" t="s">
        <v>11763</v>
      </c>
      <c r="G4526" s="3" t="s">
        <v>15851</v>
      </c>
      <c r="H4526" s="176">
        <v>1.3562753036437247</v>
      </c>
    </row>
    <row r="4527" spans="1:8">
      <c r="A4527" s="62">
        <v>4525</v>
      </c>
      <c r="B4527" s="3" t="s">
        <v>16067</v>
      </c>
      <c r="C4527" s="33" t="str">
        <f t="shared" si="143"/>
        <v>Yes</v>
      </c>
      <c r="D4527" s="30">
        <f t="shared" si="144"/>
        <v>3</v>
      </c>
      <c r="E4527" s="30">
        <v>8259</v>
      </c>
      <c r="F4527" s="62" t="s">
        <v>11763</v>
      </c>
      <c r="G4527" s="3" t="s">
        <v>15851</v>
      </c>
      <c r="H4527" s="176">
        <v>1.214574898785425</v>
      </c>
    </row>
    <row r="4528" spans="1:8">
      <c r="A4528" s="62">
        <v>4526</v>
      </c>
      <c r="B4528" s="3" t="s">
        <v>16068</v>
      </c>
      <c r="C4528" s="33" t="str">
        <f t="shared" si="143"/>
        <v>Yes</v>
      </c>
      <c r="D4528" s="30">
        <f t="shared" si="144"/>
        <v>2.5</v>
      </c>
      <c r="E4528" s="30">
        <v>6883</v>
      </c>
      <c r="F4528" s="62" t="s">
        <v>11763</v>
      </c>
      <c r="G4528" s="3" t="s">
        <v>15851</v>
      </c>
      <c r="H4528" s="176">
        <v>1.0121457489878543</v>
      </c>
    </row>
    <row r="4529" spans="1:8">
      <c r="A4529" s="62">
        <v>4527</v>
      </c>
      <c r="B4529" s="3" t="s">
        <v>16069</v>
      </c>
      <c r="C4529" s="33" t="str">
        <f t="shared" si="143"/>
        <v>No</v>
      </c>
      <c r="D4529" s="30">
        <f t="shared" si="144"/>
        <v>4.9400000000000004</v>
      </c>
      <c r="E4529" s="30">
        <v>13600</v>
      </c>
      <c r="F4529" s="62" t="s">
        <v>11763</v>
      </c>
      <c r="G4529" s="3" t="s">
        <v>15851</v>
      </c>
      <c r="H4529" s="176">
        <v>2</v>
      </c>
    </row>
    <row r="4530" spans="1:8">
      <c r="A4530" s="62">
        <v>4528</v>
      </c>
      <c r="B4530" s="3" t="s">
        <v>16070</v>
      </c>
      <c r="C4530" s="33" t="str">
        <f t="shared" si="143"/>
        <v>Yes</v>
      </c>
      <c r="D4530" s="30">
        <f t="shared" si="144"/>
        <v>3</v>
      </c>
      <c r="E4530" s="30">
        <v>8259</v>
      </c>
      <c r="F4530" s="62" t="s">
        <v>11763</v>
      </c>
      <c r="G4530" s="3" t="s">
        <v>15851</v>
      </c>
      <c r="H4530" s="176">
        <v>1.214574898785425</v>
      </c>
    </row>
    <row r="4531" spans="1:8">
      <c r="A4531" s="62">
        <v>4529</v>
      </c>
      <c r="B4531" s="3" t="s">
        <v>16071</v>
      </c>
      <c r="C4531" s="33" t="str">
        <f t="shared" si="143"/>
        <v>No</v>
      </c>
      <c r="D4531" s="30">
        <f t="shared" si="144"/>
        <v>4.9400000000000004</v>
      </c>
      <c r="E4531" s="30">
        <v>13600</v>
      </c>
      <c r="F4531" s="62" t="s">
        <v>11763</v>
      </c>
      <c r="G4531" s="3" t="s">
        <v>15851</v>
      </c>
      <c r="H4531" s="176">
        <v>2</v>
      </c>
    </row>
    <row r="4532" spans="1:8">
      <c r="A4532" s="62">
        <v>4530</v>
      </c>
      <c r="B4532" s="3" t="s">
        <v>16072</v>
      </c>
      <c r="C4532" s="33" t="str">
        <f t="shared" si="143"/>
        <v>Yes</v>
      </c>
      <c r="D4532" s="30">
        <f t="shared" si="144"/>
        <v>2.5</v>
      </c>
      <c r="E4532" s="30">
        <v>6883</v>
      </c>
      <c r="F4532" s="62" t="s">
        <v>11763</v>
      </c>
      <c r="G4532" s="3" t="s">
        <v>15851</v>
      </c>
      <c r="H4532" s="176">
        <v>1.0121457489878543</v>
      </c>
    </row>
    <row r="4533" spans="1:8">
      <c r="A4533" s="62">
        <v>4531</v>
      </c>
      <c r="B4533" s="3" t="s">
        <v>16073</v>
      </c>
      <c r="C4533" s="33" t="str">
        <f t="shared" si="143"/>
        <v>No</v>
      </c>
      <c r="D4533" s="30">
        <f t="shared" si="144"/>
        <v>4.9400000000000004</v>
      </c>
      <c r="E4533" s="30">
        <v>13600</v>
      </c>
      <c r="F4533" s="62" t="s">
        <v>11763</v>
      </c>
      <c r="G4533" s="3" t="s">
        <v>15851</v>
      </c>
      <c r="H4533" s="176">
        <v>2</v>
      </c>
    </row>
    <row r="4534" spans="1:8">
      <c r="A4534" s="62">
        <v>4532</v>
      </c>
      <c r="B4534" s="3" t="s">
        <v>16074</v>
      </c>
      <c r="C4534" s="33" t="str">
        <f t="shared" si="143"/>
        <v>Yes</v>
      </c>
      <c r="D4534" s="30">
        <f t="shared" si="144"/>
        <v>3.5200000000000005</v>
      </c>
      <c r="E4534" s="30">
        <v>9691</v>
      </c>
      <c r="F4534" s="62" t="s">
        <v>11763</v>
      </c>
      <c r="G4534" s="3" t="s">
        <v>15851</v>
      </c>
      <c r="H4534" s="176">
        <v>1.4251012145748989</v>
      </c>
    </row>
    <row r="4535" spans="1:8">
      <c r="A4535" s="62">
        <v>4533</v>
      </c>
      <c r="B4535" s="3" t="s">
        <v>16075</v>
      </c>
      <c r="C4535" s="33" t="str">
        <f t="shared" si="143"/>
        <v>Yes</v>
      </c>
      <c r="D4535" s="30">
        <f t="shared" si="144"/>
        <v>1.26</v>
      </c>
      <c r="E4535" s="30">
        <v>3469</v>
      </c>
      <c r="F4535" s="62" t="s">
        <v>11763</v>
      </c>
      <c r="G4535" s="3" t="s">
        <v>15851</v>
      </c>
      <c r="H4535" s="176">
        <v>0.51012145748987847</v>
      </c>
    </row>
    <row r="4536" spans="1:8">
      <c r="A4536" s="62">
        <v>4534</v>
      </c>
      <c r="B4536" s="3" t="s">
        <v>16076</v>
      </c>
      <c r="C4536" s="33" t="str">
        <f t="shared" si="143"/>
        <v>Yes</v>
      </c>
      <c r="D4536" s="30">
        <f t="shared" si="144"/>
        <v>1.6</v>
      </c>
      <c r="E4536" s="30">
        <v>4405</v>
      </c>
      <c r="F4536" s="62" t="s">
        <v>11763</v>
      </c>
      <c r="G4536" s="3" t="s">
        <v>15851</v>
      </c>
      <c r="H4536" s="176">
        <v>0.64777327935222673</v>
      </c>
    </row>
    <row r="4537" spans="1:8">
      <c r="A4537" s="62">
        <v>4535</v>
      </c>
      <c r="B4537" s="3" t="s">
        <v>16077</v>
      </c>
      <c r="C4537" s="33" t="str">
        <f t="shared" si="143"/>
        <v>Yes</v>
      </c>
      <c r="D4537" s="30">
        <f t="shared" si="144"/>
        <v>3.2</v>
      </c>
      <c r="E4537" s="30">
        <v>8810</v>
      </c>
      <c r="F4537" s="62" t="s">
        <v>11763</v>
      </c>
      <c r="G4537" s="3" t="s">
        <v>15851</v>
      </c>
      <c r="H4537" s="176">
        <v>1.2955465587044535</v>
      </c>
    </row>
    <row r="4538" spans="1:8">
      <c r="A4538" s="62">
        <v>4536</v>
      </c>
      <c r="B4538" s="3" t="s">
        <v>16078</v>
      </c>
      <c r="C4538" s="33" t="str">
        <f t="shared" si="143"/>
        <v>Yes</v>
      </c>
      <c r="D4538" s="30">
        <f t="shared" si="144"/>
        <v>3</v>
      </c>
      <c r="E4538" s="30">
        <v>8259</v>
      </c>
      <c r="F4538" s="62" t="s">
        <v>11763</v>
      </c>
      <c r="G4538" s="3" t="s">
        <v>15851</v>
      </c>
      <c r="H4538" s="176">
        <v>1.214574898785425</v>
      </c>
    </row>
    <row r="4539" spans="1:8">
      <c r="A4539" s="62">
        <v>4537</v>
      </c>
      <c r="B4539" s="199" t="s">
        <v>16079</v>
      </c>
      <c r="C4539" s="33" t="str">
        <f t="shared" si="143"/>
        <v>Yes</v>
      </c>
      <c r="D4539" s="30">
        <f t="shared" si="144"/>
        <v>2.6199999999999997</v>
      </c>
      <c r="E4539" s="30">
        <v>7213</v>
      </c>
      <c r="F4539" s="62" t="s">
        <v>11763</v>
      </c>
      <c r="G4539" s="3" t="s">
        <v>15851</v>
      </c>
      <c r="H4539" s="176">
        <v>1.0607287449392711</v>
      </c>
    </row>
    <row r="4540" spans="1:8">
      <c r="A4540" s="62">
        <v>4538</v>
      </c>
      <c r="B4540" s="3" t="s">
        <v>16080</v>
      </c>
      <c r="C4540" s="33" t="str">
        <f t="shared" si="143"/>
        <v>No</v>
      </c>
      <c r="D4540" s="30">
        <f t="shared" si="144"/>
        <v>4.9400000000000004</v>
      </c>
      <c r="E4540" s="30">
        <v>13600</v>
      </c>
      <c r="F4540" s="62" t="s">
        <v>11763</v>
      </c>
      <c r="G4540" s="3" t="s">
        <v>15851</v>
      </c>
      <c r="H4540" s="176">
        <v>2</v>
      </c>
    </row>
    <row r="4541" spans="1:8">
      <c r="A4541" s="62">
        <v>4539</v>
      </c>
      <c r="B4541" s="3" t="s">
        <v>16081</v>
      </c>
      <c r="C4541" s="33" t="str">
        <f t="shared" si="143"/>
        <v>Yes</v>
      </c>
      <c r="D4541" s="30">
        <f t="shared" si="144"/>
        <v>3.5300000000000002</v>
      </c>
      <c r="E4541" s="30">
        <v>9718</v>
      </c>
      <c r="F4541" s="62" t="s">
        <v>11763</v>
      </c>
      <c r="G4541" s="3" t="s">
        <v>15851</v>
      </c>
      <c r="H4541" s="176">
        <v>1.4291497975708503</v>
      </c>
    </row>
    <row r="4542" spans="1:8">
      <c r="A4542" s="62">
        <v>4540</v>
      </c>
      <c r="B4542" s="3" t="s">
        <v>16082</v>
      </c>
      <c r="C4542" s="33" t="str">
        <f t="shared" si="143"/>
        <v>Yes</v>
      </c>
      <c r="D4542" s="30">
        <f t="shared" si="144"/>
        <v>4</v>
      </c>
      <c r="E4542" s="30">
        <v>11012</v>
      </c>
      <c r="F4542" s="62" t="s">
        <v>11763</v>
      </c>
      <c r="G4542" s="3" t="s">
        <v>15851</v>
      </c>
      <c r="H4542" s="176">
        <v>1.6194331983805668</v>
      </c>
    </row>
    <row r="4543" spans="1:8">
      <c r="A4543" s="62">
        <v>4541</v>
      </c>
      <c r="B4543" s="3" t="s">
        <v>16083</v>
      </c>
      <c r="C4543" s="33" t="str">
        <f t="shared" si="143"/>
        <v>Yes</v>
      </c>
      <c r="D4543" s="30">
        <f t="shared" si="144"/>
        <v>1.9700000000000002</v>
      </c>
      <c r="E4543" s="30">
        <v>5423</v>
      </c>
      <c r="F4543" s="62" t="s">
        <v>11763</v>
      </c>
      <c r="G4543" s="3" t="s">
        <v>15851</v>
      </c>
      <c r="H4543" s="176">
        <v>0.79757085020242913</v>
      </c>
    </row>
    <row r="4544" spans="1:8">
      <c r="A4544" s="62">
        <v>4542</v>
      </c>
      <c r="B4544" s="3" t="s">
        <v>16084</v>
      </c>
      <c r="C4544" s="33" t="str">
        <f t="shared" si="143"/>
        <v>No</v>
      </c>
      <c r="D4544" s="30">
        <f t="shared" si="144"/>
        <v>4.9400000000000004</v>
      </c>
      <c r="E4544" s="30">
        <v>13600</v>
      </c>
      <c r="F4544" s="62" t="s">
        <v>11763</v>
      </c>
      <c r="G4544" s="3" t="s">
        <v>15851</v>
      </c>
      <c r="H4544" s="176">
        <v>2</v>
      </c>
    </row>
    <row r="4545" spans="1:8">
      <c r="A4545" s="62">
        <v>4543</v>
      </c>
      <c r="B4545" s="3" t="s">
        <v>16085</v>
      </c>
      <c r="C4545" s="33" t="str">
        <f t="shared" si="143"/>
        <v>No</v>
      </c>
      <c r="D4545" s="30">
        <f t="shared" si="144"/>
        <v>4.9400000000000004</v>
      </c>
      <c r="E4545" s="30">
        <v>13600</v>
      </c>
      <c r="F4545" s="62" t="s">
        <v>11763</v>
      </c>
      <c r="G4545" s="3" t="s">
        <v>15851</v>
      </c>
      <c r="H4545" s="176">
        <v>2</v>
      </c>
    </row>
    <row r="4546" spans="1:8">
      <c r="A4546" s="62">
        <v>4544</v>
      </c>
      <c r="B4546" s="3" t="s">
        <v>16086</v>
      </c>
      <c r="C4546" s="33" t="str">
        <f t="shared" si="143"/>
        <v>Yes</v>
      </c>
      <c r="D4546" s="30">
        <f t="shared" si="144"/>
        <v>3.2999999999999994</v>
      </c>
      <c r="E4546" s="30">
        <v>9085</v>
      </c>
      <c r="F4546" s="62" t="s">
        <v>11763</v>
      </c>
      <c r="G4546" s="3" t="s">
        <v>15851</v>
      </c>
      <c r="H4546" s="176">
        <v>1.3360323886639673</v>
      </c>
    </row>
    <row r="4547" spans="1:8">
      <c r="A4547" s="62">
        <v>4545</v>
      </c>
      <c r="B4547" s="3" t="s">
        <v>16087</v>
      </c>
      <c r="C4547" s="33" t="str">
        <f t="shared" ref="C4547:C4610" si="145">IF(H4547=2,"No","Yes")</f>
        <v>Yes</v>
      </c>
      <c r="D4547" s="30">
        <f t="shared" si="144"/>
        <v>3.24</v>
      </c>
      <c r="E4547" s="30">
        <v>8920</v>
      </c>
      <c r="F4547" s="62" t="s">
        <v>11763</v>
      </c>
      <c r="G4547" s="3" t="s">
        <v>15851</v>
      </c>
      <c r="H4547" s="176">
        <v>1.3117408906882591</v>
      </c>
    </row>
    <row r="4548" spans="1:8">
      <c r="A4548" s="62">
        <v>4546</v>
      </c>
      <c r="B4548" s="3" t="s">
        <v>16088</v>
      </c>
      <c r="C4548" s="33" t="str">
        <f t="shared" si="145"/>
        <v>Yes</v>
      </c>
      <c r="D4548" s="30">
        <f t="shared" ref="D4548:D4611" si="146">H4548*2.47</f>
        <v>2.4700000000000002</v>
      </c>
      <c r="E4548" s="30">
        <v>6800</v>
      </c>
      <c r="F4548" s="62" t="s">
        <v>11763</v>
      </c>
      <c r="G4548" s="3" t="s">
        <v>15851</v>
      </c>
      <c r="H4548" s="176">
        <v>1</v>
      </c>
    </row>
    <row r="4549" spans="1:8">
      <c r="A4549" s="62">
        <v>4547</v>
      </c>
      <c r="B4549" s="3" t="s">
        <v>16089</v>
      </c>
      <c r="C4549" s="33" t="str">
        <f t="shared" si="145"/>
        <v>Yes</v>
      </c>
      <c r="D4549" s="30">
        <f t="shared" si="146"/>
        <v>2</v>
      </c>
      <c r="E4549" s="30">
        <v>5506</v>
      </c>
      <c r="F4549" s="62" t="s">
        <v>11763</v>
      </c>
      <c r="G4549" s="3" t="s">
        <v>15851</v>
      </c>
      <c r="H4549" s="176">
        <v>0.80971659919028338</v>
      </c>
    </row>
    <row r="4550" spans="1:8">
      <c r="A4550" s="62">
        <v>4548</v>
      </c>
      <c r="B4550" s="3" t="s">
        <v>16090</v>
      </c>
      <c r="C4550" s="33" t="str">
        <f t="shared" si="145"/>
        <v>Yes</v>
      </c>
      <c r="D4550" s="30">
        <f t="shared" si="146"/>
        <v>1.72</v>
      </c>
      <c r="E4550" s="30">
        <v>4735</v>
      </c>
      <c r="F4550" s="62" t="s">
        <v>11763</v>
      </c>
      <c r="G4550" s="3" t="s">
        <v>15851</v>
      </c>
      <c r="H4550" s="176">
        <v>0.69635627530364363</v>
      </c>
    </row>
    <row r="4551" spans="1:8">
      <c r="A4551" s="62">
        <v>4549</v>
      </c>
      <c r="B4551" s="3" t="s">
        <v>16091</v>
      </c>
      <c r="C4551" s="33" t="str">
        <f t="shared" si="145"/>
        <v>No</v>
      </c>
      <c r="D4551" s="30">
        <f t="shared" si="146"/>
        <v>4.9400000000000004</v>
      </c>
      <c r="E4551" s="30">
        <v>13600</v>
      </c>
      <c r="F4551" s="62" t="s">
        <v>11763</v>
      </c>
      <c r="G4551" s="3" t="s">
        <v>15851</v>
      </c>
      <c r="H4551" s="176">
        <v>2</v>
      </c>
    </row>
    <row r="4552" spans="1:8">
      <c r="A4552" s="62">
        <v>4550</v>
      </c>
      <c r="B4552" s="3" t="s">
        <v>16092</v>
      </c>
      <c r="C4552" s="33" t="str">
        <f t="shared" si="145"/>
        <v>Yes</v>
      </c>
      <c r="D4552" s="30">
        <f t="shared" si="146"/>
        <v>1.2599999999999996</v>
      </c>
      <c r="E4552" s="30">
        <v>3469</v>
      </c>
      <c r="F4552" s="62" t="s">
        <v>11763</v>
      </c>
      <c r="G4552" s="3" t="s">
        <v>15851</v>
      </c>
      <c r="H4552" s="176">
        <v>0.51012145748987836</v>
      </c>
    </row>
    <row r="4553" spans="1:8">
      <c r="A4553" s="62">
        <v>4551</v>
      </c>
      <c r="B4553" s="3" t="s">
        <v>16093</v>
      </c>
      <c r="C4553" s="33" t="str">
        <f t="shared" si="145"/>
        <v>Yes</v>
      </c>
      <c r="D4553" s="30">
        <f t="shared" si="146"/>
        <v>2.08</v>
      </c>
      <c r="E4553" s="30">
        <v>5726</v>
      </c>
      <c r="F4553" s="62" t="s">
        <v>11763</v>
      </c>
      <c r="G4553" s="3" t="s">
        <v>15851</v>
      </c>
      <c r="H4553" s="176">
        <v>0.84210526315789469</v>
      </c>
    </row>
    <row r="4554" spans="1:8">
      <c r="A4554" s="62">
        <v>4552</v>
      </c>
      <c r="B4554" s="3" t="s">
        <v>16094</v>
      </c>
      <c r="C4554" s="33" t="str">
        <f t="shared" si="145"/>
        <v>No</v>
      </c>
      <c r="D4554" s="30">
        <f t="shared" si="146"/>
        <v>4.9400000000000004</v>
      </c>
      <c r="E4554" s="30">
        <v>13600</v>
      </c>
      <c r="F4554" s="62" t="s">
        <v>11763</v>
      </c>
      <c r="G4554" s="3" t="s">
        <v>15851</v>
      </c>
      <c r="H4554" s="176">
        <v>2</v>
      </c>
    </row>
    <row r="4555" spans="1:8">
      <c r="A4555" s="62">
        <v>4553</v>
      </c>
      <c r="B4555" s="3" t="s">
        <v>16095</v>
      </c>
      <c r="C4555" s="33" t="str">
        <f t="shared" si="145"/>
        <v>Yes</v>
      </c>
      <c r="D4555" s="30">
        <f t="shared" si="146"/>
        <v>2.5</v>
      </c>
      <c r="E4555" s="30">
        <v>6883</v>
      </c>
      <c r="F4555" s="62" t="s">
        <v>11763</v>
      </c>
      <c r="G4555" s="3" t="s">
        <v>15851</v>
      </c>
      <c r="H4555" s="176">
        <v>1.0121457489878543</v>
      </c>
    </row>
    <row r="4556" spans="1:8">
      <c r="A4556" s="62">
        <v>4554</v>
      </c>
      <c r="B4556" s="3" t="s">
        <v>16096</v>
      </c>
      <c r="C4556" s="33" t="str">
        <f t="shared" si="145"/>
        <v>Yes</v>
      </c>
      <c r="D4556" s="30">
        <f t="shared" si="146"/>
        <v>0.28999999999999998</v>
      </c>
      <c r="E4556" s="30">
        <v>1000</v>
      </c>
      <c r="F4556" s="62" t="s">
        <v>11781</v>
      </c>
      <c r="G4556" s="3" t="s">
        <v>15851</v>
      </c>
      <c r="H4556" s="176">
        <v>0.11740890688259108</v>
      </c>
    </row>
    <row r="4557" spans="1:8">
      <c r="A4557" s="62">
        <v>4555</v>
      </c>
      <c r="B4557" s="3" t="s">
        <v>16097</v>
      </c>
      <c r="C4557" s="33" t="str">
        <f t="shared" si="145"/>
        <v>Yes</v>
      </c>
      <c r="D4557" s="30">
        <f t="shared" si="146"/>
        <v>4</v>
      </c>
      <c r="E4557" s="30">
        <v>11012</v>
      </c>
      <c r="F4557" s="62" t="s">
        <v>11763</v>
      </c>
      <c r="G4557" s="3" t="s">
        <v>15851</v>
      </c>
      <c r="H4557" s="176">
        <v>1.6194331983805668</v>
      </c>
    </row>
    <row r="4558" spans="1:8">
      <c r="A4558" s="62">
        <v>4556</v>
      </c>
      <c r="B4558" s="3" t="s">
        <v>16098</v>
      </c>
      <c r="C4558" s="33" t="str">
        <f t="shared" si="145"/>
        <v>No</v>
      </c>
      <c r="D4558" s="30">
        <f t="shared" si="146"/>
        <v>4.9400000000000004</v>
      </c>
      <c r="E4558" s="30">
        <v>13600</v>
      </c>
      <c r="F4558" s="62" t="s">
        <v>11763</v>
      </c>
      <c r="G4558" s="3" t="s">
        <v>15851</v>
      </c>
      <c r="H4558" s="176">
        <v>2</v>
      </c>
    </row>
    <row r="4559" spans="1:8">
      <c r="A4559" s="62">
        <v>4557</v>
      </c>
      <c r="B4559" s="3" t="s">
        <v>16099</v>
      </c>
      <c r="C4559" s="33" t="str">
        <f t="shared" si="145"/>
        <v>No</v>
      </c>
      <c r="D4559" s="30">
        <f t="shared" si="146"/>
        <v>4.9400000000000004</v>
      </c>
      <c r="E4559" s="30">
        <v>13600</v>
      </c>
      <c r="F4559" s="62" t="s">
        <v>11763</v>
      </c>
      <c r="G4559" s="3" t="s">
        <v>15851</v>
      </c>
      <c r="H4559" s="176">
        <v>2</v>
      </c>
    </row>
    <row r="4560" spans="1:8">
      <c r="A4560" s="62">
        <v>4558</v>
      </c>
      <c r="B4560" s="3" t="s">
        <v>16100</v>
      </c>
      <c r="C4560" s="33" t="str">
        <f t="shared" si="145"/>
        <v>Yes</v>
      </c>
      <c r="D4560" s="30">
        <f t="shared" si="146"/>
        <v>4</v>
      </c>
      <c r="E4560" s="30">
        <v>11012</v>
      </c>
      <c r="F4560" s="62" t="s">
        <v>11763</v>
      </c>
      <c r="G4560" s="3" t="s">
        <v>15851</v>
      </c>
      <c r="H4560" s="176">
        <v>1.6194331983805668</v>
      </c>
    </row>
    <row r="4561" spans="1:8">
      <c r="A4561" s="62">
        <v>4559</v>
      </c>
      <c r="B4561" s="3" t="s">
        <v>16101</v>
      </c>
      <c r="C4561" s="33" t="str">
        <f t="shared" si="145"/>
        <v>Yes</v>
      </c>
      <c r="D4561" s="30">
        <f t="shared" si="146"/>
        <v>2</v>
      </c>
      <c r="E4561" s="30">
        <v>5506</v>
      </c>
      <c r="F4561" s="62" t="s">
        <v>11763</v>
      </c>
      <c r="G4561" s="3" t="s">
        <v>15851</v>
      </c>
      <c r="H4561" s="176">
        <v>0.80971659919028338</v>
      </c>
    </row>
    <row r="4562" spans="1:8">
      <c r="A4562" s="62">
        <v>4560</v>
      </c>
      <c r="B4562" s="3" t="s">
        <v>16102</v>
      </c>
      <c r="C4562" s="33" t="str">
        <f t="shared" si="145"/>
        <v>Yes</v>
      </c>
      <c r="D4562" s="30">
        <f t="shared" si="146"/>
        <v>1.66</v>
      </c>
      <c r="E4562" s="30">
        <v>4570</v>
      </c>
      <c r="F4562" s="62" t="s">
        <v>11763</v>
      </c>
      <c r="G4562" s="3" t="s">
        <v>15851</v>
      </c>
      <c r="H4562" s="176">
        <v>0.67206477732793513</v>
      </c>
    </row>
    <row r="4563" spans="1:8">
      <c r="A4563" s="62">
        <v>4561</v>
      </c>
      <c r="B4563" s="3" t="s">
        <v>16103</v>
      </c>
      <c r="C4563" s="33" t="str">
        <f t="shared" si="145"/>
        <v>Yes</v>
      </c>
      <c r="D4563" s="30">
        <f t="shared" si="146"/>
        <v>2.58</v>
      </c>
      <c r="E4563" s="30">
        <v>7103</v>
      </c>
      <c r="F4563" s="62" t="s">
        <v>11763</v>
      </c>
      <c r="G4563" s="3" t="s">
        <v>15851</v>
      </c>
      <c r="H4563" s="176">
        <v>1.0445344129554655</v>
      </c>
    </row>
    <row r="4564" spans="1:8">
      <c r="A4564" s="62">
        <v>4562</v>
      </c>
      <c r="B4564" s="3" t="s">
        <v>16104</v>
      </c>
      <c r="C4564" s="33" t="str">
        <f t="shared" si="145"/>
        <v>No</v>
      </c>
      <c r="D4564" s="30">
        <f t="shared" si="146"/>
        <v>4.9400000000000004</v>
      </c>
      <c r="E4564" s="30">
        <v>13600</v>
      </c>
      <c r="F4564" s="62" t="s">
        <v>11763</v>
      </c>
      <c r="G4564" s="3" t="s">
        <v>15851</v>
      </c>
      <c r="H4564" s="176">
        <v>2</v>
      </c>
    </row>
    <row r="4565" spans="1:8">
      <c r="A4565" s="62">
        <v>4563</v>
      </c>
      <c r="B4565" s="3" t="s">
        <v>16105</v>
      </c>
      <c r="C4565" s="33" t="str">
        <f t="shared" si="145"/>
        <v>No</v>
      </c>
      <c r="D4565" s="30">
        <f t="shared" si="146"/>
        <v>4.9400000000000004</v>
      </c>
      <c r="E4565" s="30">
        <v>13600</v>
      </c>
      <c r="F4565" s="62" t="s">
        <v>11763</v>
      </c>
      <c r="G4565" s="3" t="s">
        <v>15851</v>
      </c>
      <c r="H4565" s="176">
        <v>2</v>
      </c>
    </row>
    <row r="4566" spans="1:8">
      <c r="A4566" s="62">
        <v>4564</v>
      </c>
      <c r="B4566" s="3" t="s">
        <v>16106</v>
      </c>
      <c r="C4566" s="33" t="str">
        <f t="shared" si="145"/>
        <v>Yes</v>
      </c>
      <c r="D4566" s="30">
        <f t="shared" si="146"/>
        <v>0.56000000000000005</v>
      </c>
      <c r="E4566" s="30">
        <v>1542</v>
      </c>
      <c r="F4566" s="62" t="s">
        <v>11763</v>
      </c>
      <c r="G4566" s="3" t="s">
        <v>15851</v>
      </c>
      <c r="H4566" s="176">
        <v>0.22672064777327935</v>
      </c>
    </row>
    <row r="4567" spans="1:8">
      <c r="A4567" s="62">
        <v>4565</v>
      </c>
      <c r="B4567" s="3" t="s">
        <v>16107</v>
      </c>
      <c r="C4567" s="33" t="str">
        <f t="shared" si="145"/>
        <v>No</v>
      </c>
      <c r="D4567" s="30">
        <f t="shared" si="146"/>
        <v>4.9400000000000004</v>
      </c>
      <c r="E4567" s="30">
        <v>13600</v>
      </c>
      <c r="F4567" s="62" t="s">
        <v>11763</v>
      </c>
      <c r="G4567" s="3" t="s">
        <v>15851</v>
      </c>
      <c r="H4567" s="176">
        <v>2</v>
      </c>
    </row>
    <row r="4568" spans="1:8">
      <c r="A4568" s="62">
        <v>4566</v>
      </c>
      <c r="B4568" s="3" t="s">
        <v>16108</v>
      </c>
      <c r="C4568" s="33" t="str">
        <f t="shared" si="145"/>
        <v>Yes</v>
      </c>
      <c r="D4568" s="30">
        <f t="shared" si="146"/>
        <v>4.3899999999999997</v>
      </c>
      <c r="E4568" s="30">
        <v>12086</v>
      </c>
      <c r="F4568" s="62" t="s">
        <v>11763</v>
      </c>
      <c r="G4568" s="3" t="s">
        <v>15851</v>
      </c>
      <c r="H4568" s="176">
        <v>1.7773279352226719</v>
      </c>
    </row>
    <row r="4569" spans="1:8">
      <c r="A4569" s="62">
        <v>4567</v>
      </c>
      <c r="B4569" s="3" t="s">
        <v>16109</v>
      </c>
      <c r="C4569" s="33" t="str">
        <f t="shared" si="145"/>
        <v>No</v>
      </c>
      <c r="D4569" s="30">
        <f t="shared" si="146"/>
        <v>4.9400000000000004</v>
      </c>
      <c r="E4569" s="30">
        <v>13600</v>
      </c>
      <c r="F4569" s="62" t="s">
        <v>11763</v>
      </c>
      <c r="G4569" s="3" t="s">
        <v>15851</v>
      </c>
      <c r="H4569" s="176">
        <v>2</v>
      </c>
    </row>
    <row r="4570" spans="1:8">
      <c r="A4570" s="62">
        <v>4568</v>
      </c>
      <c r="B4570" s="3" t="s">
        <v>16110</v>
      </c>
      <c r="C4570" s="33" t="str">
        <f t="shared" si="145"/>
        <v>No</v>
      </c>
      <c r="D4570" s="30">
        <f t="shared" si="146"/>
        <v>4.9400000000000004</v>
      </c>
      <c r="E4570" s="30">
        <v>13600</v>
      </c>
      <c r="F4570" s="62" t="s">
        <v>11763</v>
      </c>
      <c r="G4570" s="3" t="s">
        <v>15851</v>
      </c>
      <c r="H4570" s="176">
        <v>2</v>
      </c>
    </row>
    <row r="4571" spans="1:8">
      <c r="A4571" s="62">
        <v>4569</v>
      </c>
      <c r="B4571" s="3" t="s">
        <v>16111</v>
      </c>
      <c r="C4571" s="33" t="str">
        <f t="shared" si="145"/>
        <v>Yes</v>
      </c>
      <c r="D4571" s="30">
        <f t="shared" si="146"/>
        <v>1.6</v>
      </c>
      <c r="E4571" s="30">
        <v>4405</v>
      </c>
      <c r="F4571" s="62" t="s">
        <v>11763</v>
      </c>
      <c r="G4571" s="3" t="s">
        <v>15851</v>
      </c>
      <c r="H4571" s="176">
        <v>0.64777327935222673</v>
      </c>
    </row>
    <row r="4572" spans="1:8">
      <c r="A4572" s="62">
        <v>4570</v>
      </c>
      <c r="B4572" s="3" t="s">
        <v>16112</v>
      </c>
      <c r="C4572" s="33" t="str">
        <f t="shared" si="145"/>
        <v>Yes</v>
      </c>
      <c r="D4572" s="30">
        <f t="shared" si="146"/>
        <v>3.7</v>
      </c>
      <c r="E4572" s="30">
        <v>10186</v>
      </c>
      <c r="F4572" s="62" t="s">
        <v>11763</v>
      </c>
      <c r="G4572" s="3" t="s">
        <v>15851</v>
      </c>
      <c r="H4572" s="176">
        <v>1.4979757085020242</v>
      </c>
    </row>
    <row r="4573" spans="1:8">
      <c r="A4573" s="62">
        <v>4571</v>
      </c>
      <c r="B4573" s="3" t="s">
        <v>16113</v>
      </c>
      <c r="C4573" s="33" t="str">
        <f t="shared" si="145"/>
        <v>Yes</v>
      </c>
      <c r="D4573" s="30">
        <f t="shared" si="146"/>
        <v>1.62</v>
      </c>
      <c r="E4573" s="30">
        <v>4460</v>
      </c>
      <c r="F4573" s="62" t="s">
        <v>11763</v>
      </c>
      <c r="G4573" s="3" t="s">
        <v>15851</v>
      </c>
      <c r="H4573" s="176">
        <v>0.65587044534412953</v>
      </c>
    </row>
    <row r="4574" spans="1:8">
      <c r="A4574" s="62">
        <v>4572</v>
      </c>
      <c r="B4574" s="3" t="s">
        <v>16114</v>
      </c>
      <c r="C4574" s="33" t="str">
        <f t="shared" si="145"/>
        <v>No</v>
      </c>
      <c r="D4574" s="30">
        <f t="shared" si="146"/>
        <v>4.9400000000000004</v>
      </c>
      <c r="E4574" s="30">
        <v>13600</v>
      </c>
      <c r="F4574" s="62" t="s">
        <v>11763</v>
      </c>
      <c r="G4574" s="3" t="s">
        <v>15851</v>
      </c>
      <c r="H4574" s="176">
        <v>2</v>
      </c>
    </row>
    <row r="4575" spans="1:8">
      <c r="A4575" s="62">
        <v>4573</v>
      </c>
      <c r="B4575" s="3" t="s">
        <v>16115</v>
      </c>
      <c r="C4575" s="33" t="str">
        <f t="shared" si="145"/>
        <v>Yes</v>
      </c>
      <c r="D4575" s="30">
        <f t="shared" si="146"/>
        <v>1.21</v>
      </c>
      <c r="E4575" s="30">
        <v>3331</v>
      </c>
      <c r="F4575" s="62" t="s">
        <v>11763</v>
      </c>
      <c r="G4575" s="3" t="s">
        <v>15851</v>
      </c>
      <c r="H4575" s="176">
        <v>0.48987854251012142</v>
      </c>
    </row>
    <row r="4576" spans="1:8">
      <c r="A4576" s="62">
        <v>4574</v>
      </c>
      <c r="B4576" s="3" t="s">
        <v>16116</v>
      </c>
      <c r="C4576" s="33" t="str">
        <f t="shared" si="145"/>
        <v>Yes</v>
      </c>
      <c r="D4576" s="30">
        <f t="shared" si="146"/>
        <v>4.68</v>
      </c>
      <c r="E4576" s="30">
        <v>12884</v>
      </c>
      <c r="F4576" s="62" t="s">
        <v>11763</v>
      </c>
      <c r="G4576" s="3" t="s">
        <v>15851</v>
      </c>
      <c r="H4576" s="176">
        <v>1.8947368421052628</v>
      </c>
    </row>
    <row r="4577" spans="1:8">
      <c r="A4577" s="62">
        <v>4575</v>
      </c>
      <c r="B4577" s="3" t="s">
        <v>16117</v>
      </c>
      <c r="C4577" s="33" t="str">
        <f t="shared" si="145"/>
        <v>Yes</v>
      </c>
      <c r="D4577" s="30">
        <f t="shared" si="146"/>
        <v>3.9099999999999997</v>
      </c>
      <c r="E4577" s="30">
        <v>10764</v>
      </c>
      <c r="F4577" s="62" t="s">
        <v>11763</v>
      </c>
      <c r="G4577" s="3" t="s">
        <v>15851</v>
      </c>
      <c r="H4577" s="176">
        <v>1.5829959514170038</v>
      </c>
    </row>
    <row r="4578" spans="1:8">
      <c r="A4578" s="62">
        <v>4576</v>
      </c>
      <c r="B4578" s="3" t="s">
        <v>16118</v>
      </c>
      <c r="C4578" s="33" t="str">
        <f t="shared" si="145"/>
        <v>Yes</v>
      </c>
      <c r="D4578" s="30">
        <f t="shared" si="146"/>
        <v>3.7</v>
      </c>
      <c r="E4578" s="30">
        <v>10186</v>
      </c>
      <c r="F4578" s="62" t="s">
        <v>11763</v>
      </c>
      <c r="G4578" s="3" t="s">
        <v>15851</v>
      </c>
      <c r="H4578" s="176">
        <v>1.4979757085020242</v>
      </c>
    </row>
    <row r="4579" spans="1:8">
      <c r="A4579" s="62">
        <v>4577</v>
      </c>
      <c r="B4579" s="3" t="s">
        <v>16119</v>
      </c>
      <c r="C4579" s="33" t="str">
        <f t="shared" si="145"/>
        <v>Yes</v>
      </c>
      <c r="D4579" s="30">
        <f t="shared" si="146"/>
        <v>4</v>
      </c>
      <c r="E4579" s="30">
        <v>11012</v>
      </c>
      <c r="F4579" s="62" t="s">
        <v>11763</v>
      </c>
      <c r="G4579" s="3" t="s">
        <v>15851</v>
      </c>
      <c r="H4579" s="176">
        <v>1.6194331983805668</v>
      </c>
    </row>
    <row r="4580" spans="1:8">
      <c r="A4580" s="62">
        <v>4578</v>
      </c>
      <c r="B4580" s="3" t="s">
        <v>16120</v>
      </c>
      <c r="C4580" s="33" t="str">
        <f t="shared" si="145"/>
        <v>No</v>
      </c>
      <c r="D4580" s="30">
        <f t="shared" si="146"/>
        <v>4.9400000000000004</v>
      </c>
      <c r="E4580" s="30">
        <v>13600</v>
      </c>
      <c r="F4580" s="62" t="s">
        <v>11763</v>
      </c>
      <c r="G4580" s="3" t="s">
        <v>15851</v>
      </c>
      <c r="H4580" s="176">
        <v>2</v>
      </c>
    </row>
    <row r="4581" spans="1:8">
      <c r="A4581" s="62">
        <v>4579</v>
      </c>
      <c r="B4581" s="3" t="s">
        <v>16121</v>
      </c>
      <c r="C4581" s="33" t="str">
        <f t="shared" si="145"/>
        <v>No</v>
      </c>
      <c r="D4581" s="30">
        <f t="shared" si="146"/>
        <v>4.9400000000000004</v>
      </c>
      <c r="E4581" s="30">
        <v>13600</v>
      </c>
      <c r="F4581" s="62" t="s">
        <v>11763</v>
      </c>
      <c r="G4581" s="3" t="s">
        <v>15851</v>
      </c>
      <c r="H4581" s="176">
        <v>2</v>
      </c>
    </row>
    <row r="4582" spans="1:8">
      <c r="A4582" s="62">
        <v>4580</v>
      </c>
      <c r="B4582" s="3" t="s">
        <v>16122</v>
      </c>
      <c r="C4582" s="33" t="str">
        <f t="shared" si="145"/>
        <v>Yes</v>
      </c>
      <c r="D4582" s="30">
        <f t="shared" si="146"/>
        <v>1.33</v>
      </c>
      <c r="E4582" s="30">
        <v>3662</v>
      </c>
      <c r="F4582" s="62" t="s">
        <v>11763</v>
      </c>
      <c r="G4582" s="3" t="s">
        <v>15851</v>
      </c>
      <c r="H4582" s="176">
        <v>0.53846153846153844</v>
      </c>
    </row>
    <row r="4583" spans="1:8">
      <c r="A4583" s="62">
        <v>4581</v>
      </c>
      <c r="B4583" s="3" t="s">
        <v>16123</v>
      </c>
      <c r="C4583" s="33" t="str">
        <f t="shared" si="145"/>
        <v>Yes</v>
      </c>
      <c r="D4583" s="30">
        <f t="shared" si="146"/>
        <v>2.6</v>
      </c>
      <c r="E4583" s="30">
        <v>7158</v>
      </c>
      <c r="F4583" s="62" t="s">
        <v>11763</v>
      </c>
      <c r="G4583" s="3" t="s">
        <v>15851</v>
      </c>
      <c r="H4583" s="176">
        <v>1.0526315789473684</v>
      </c>
    </row>
    <row r="4584" spans="1:8">
      <c r="A4584" s="62">
        <v>4582</v>
      </c>
      <c r="B4584" s="3" t="s">
        <v>16124</v>
      </c>
      <c r="C4584" s="33" t="str">
        <f t="shared" si="145"/>
        <v>Yes</v>
      </c>
      <c r="D4584" s="30">
        <f t="shared" si="146"/>
        <v>2.2999999999999998</v>
      </c>
      <c r="E4584" s="30">
        <v>6332</v>
      </c>
      <c r="F4584" s="62" t="s">
        <v>11763</v>
      </c>
      <c r="G4584" s="3" t="s">
        <v>15851</v>
      </c>
      <c r="H4584" s="176">
        <v>0.93117408906882582</v>
      </c>
    </row>
    <row r="4585" spans="1:8">
      <c r="A4585" s="62">
        <v>4583</v>
      </c>
      <c r="B4585" s="3" t="s">
        <v>16125</v>
      </c>
      <c r="C4585" s="33" t="str">
        <f t="shared" si="145"/>
        <v>No</v>
      </c>
      <c r="D4585" s="30">
        <f t="shared" si="146"/>
        <v>4.9400000000000004</v>
      </c>
      <c r="E4585" s="30">
        <v>13600</v>
      </c>
      <c r="F4585" s="62" t="s">
        <v>11763</v>
      </c>
      <c r="G4585" s="3" t="s">
        <v>15851</v>
      </c>
      <c r="H4585" s="176">
        <v>2</v>
      </c>
    </row>
    <row r="4586" spans="1:8">
      <c r="A4586" s="62">
        <v>4584</v>
      </c>
      <c r="B4586" s="3" t="s">
        <v>16126</v>
      </c>
      <c r="C4586" s="33" t="str">
        <f t="shared" si="145"/>
        <v>No</v>
      </c>
      <c r="D4586" s="30">
        <f t="shared" si="146"/>
        <v>4.9400000000000004</v>
      </c>
      <c r="E4586" s="30">
        <v>13600</v>
      </c>
      <c r="F4586" s="62" t="s">
        <v>11763</v>
      </c>
      <c r="G4586" s="3" t="s">
        <v>15851</v>
      </c>
      <c r="H4586" s="176">
        <v>2</v>
      </c>
    </row>
    <row r="4587" spans="1:8">
      <c r="A4587" s="62">
        <v>4585</v>
      </c>
      <c r="B4587" s="3" t="s">
        <v>16127</v>
      </c>
      <c r="C4587" s="33" t="str">
        <f t="shared" si="145"/>
        <v>Yes</v>
      </c>
      <c r="D4587" s="30">
        <f t="shared" si="146"/>
        <v>4.9000000000000004</v>
      </c>
      <c r="E4587" s="30">
        <v>13490</v>
      </c>
      <c r="F4587" s="62" t="s">
        <v>11763</v>
      </c>
      <c r="G4587" s="3" t="s">
        <v>15851</v>
      </c>
      <c r="H4587" s="176">
        <v>1.9838056680161944</v>
      </c>
    </row>
    <row r="4588" spans="1:8">
      <c r="A4588" s="62">
        <v>4586</v>
      </c>
      <c r="B4588" s="3" t="s">
        <v>16128</v>
      </c>
      <c r="C4588" s="33" t="str">
        <f t="shared" si="145"/>
        <v>Yes</v>
      </c>
      <c r="D4588" s="30">
        <f t="shared" si="146"/>
        <v>4.3</v>
      </c>
      <c r="E4588" s="30">
        <v>11838</v>
      </c>
      <c r="F4588" s="62" t="s">
        <v>11763</v>
      </c>
      <c r="G4588" s="3" t="s">
        <v>15851</v>
      </c>
      <c r="H4588" s="176">
        <v>1.7408906882591091</v>
      </c>
    </row>
    <row r="4589" spans="1:8">
      <c r="A4589" s="62">
        <v>4587</v>
      </c>
      <c r="B4589" s="3" t="s">
        <v>16129</v>
      </c>
      <c r="C4589" s="33" t="str">
        <f t="shared" si="145"/>
        <v>Yes</v>
      </c>
      <c r="D4589" s="30">
        <f t="shared" si="146"/>
        <v>3.2</v>
      </c>
      <c r="E4589" s="30">
        <v>8810</v>
      </c>
      <c r="F4589" s="62" t="s">
        <v>11763</v>
      </c>
      <c r="G4589" s="3" t="s">
        <v>15851</v>
      </c>
      <c r="H4589" s="176">
        <v>1.2955465587044535</v>
      </c>
    </row>
    <row r="4590" spans="1:8">
      <c r="A4590" s="62">
        <v>4588</v>
      </c>
      <c r="B4590" s="3" t="s">
        <v>16130</v>
      </c>
      <c r="C4590" s="33" t="str">
        <f t="shared" si="145"/>
        <v>Yes</v>
      </c>
      <c r="D4590" s="30">
        <f t="shared" si="146"/>
        <v>0.83999999999999986</v>
      </c>
      <c r="E4590" s="30">
        <v>2313</v>
      </c>
      <c r="F4590" s="62" t="s">
        <v>11763</v>
      </c>
      <c r="G4590" s="3" t="s">
        <v>15851</v>
      </c>
      <c r="H4590" s="176">
        <v>0.34008097165991896</v>
      </c>
    </row>
    <row r="4591" spans="1:8">
      <c r="A4591" s="62">
        <v>4589</v>
      </c>
      <c r="B4591" s="3" t="s">
        <v>16131</v>
      </c>
      <c r="C4591" s="33" t="str">
        <f t="shared" si="145"/>
        <v>No</v>
      </c>
      <c r="D4591" s="30">
        <f t="shared" si="146"/>
        <v>4.9400000000000004</v>
      </c>
      <c r="E4591" s="30">
        <v>13600</v>
      </c>
      <c r="F4591" s="62" t="s">
        <v>11763</v>
      </c>
      <c r="G4591" s="3" t="s">
        <v>15851</v>
      </c>
      <c r="H4591" s="176">
        <v>2</v>
      </c>
    </row>
    <row r="4592" spans="1:8">
      <c r="A4592" s="62">
        <v>4590</v>
      </c>
      <c r="B4592" s="3" t="s">
        <v>16132</v>
      </c>
      <c r="C4592" s="33" t="str">
        <f t="shared" si="145"/>
        <v>Yes</v>
      </c>
      <c r="D4592" s="30">
        <f t="shared" si="146"/>
        <v>2.06</v>
      </c>
      <c r="E4592" s="30">
        <v>5671</v>
      </c>
      <c r="F4592" s="62" t="s">
        <v>11763</v>
      </c>
      <c r="G4592" s="3" t="s">
        <v>15851</v>
      </c>
      <c r="H4592" s="176">
        <v>0.83400809716599189</v>
      </c>
    </row>
    <row r="4593" spans="1:8">
      <c r="A4593" s="62">
        <v>4591</v>
      </c>
      <c r="B4593" s="3" t="s">
        <v>16133</v>
      </c>
      <c r="C4593" s="33" t="str">
        <f t="shared" si="145"/>
        <v>No</v>
      </c>
      <c r="D4593" s="30">
        <f t="shared" si="146"/>
        <v>4.9400000000000004</v>
      </c>
      <c r="E4593" s="30">
        <v>13600</v>
      </c>
      <c r="F4593" s="62" t="s">
        <v>11763</v>
      </c>
      <c r="G4593" s="3" t="s">
        <v>15851</v>
      </c>
      <c r="H4593" s="176">
        <v>2</v>
      </c>
    </row>
    <row r="4594" spans="1:8">
      <c r="A4594" s="62">
        <v>4592</v>
      </c>
      <c r="B4594" s="3" t="s">
        <v>16134</v>
      </c>
      <c r="C4594" s="33" t="str">
        <f t="shared" si="145"/>
        <v>No</v>
      </c>
      <c r="D4594" s="30">
        <f t="shared" si="146"/>
        <v>4.9400000000000004</v>
      </c>
      <c r="E4594" s="30">
        <v>13600</v>
      </c>
      <c r="F4594" s="62" t="s">
        <v>11763</v>
      </c>
      <c r="G4594" s="3" t="s">
        <v>15851</v>
      </c>
      <c r="H4594" s="176">
        <v>2</v>
      </c>
    </row>
    <row r="4595" spans="1:8">
      <c r="A4595" s="62">
        <v>4593</v>
      </c>
      <c r="B4595" s="3" t="s">
        <v>16135</v>
      </c>
      <c r="C4595" s="33" t="str">
        <f t="shared" si="145"/>
        <v>No</v>
      </c>
      <c r="D4595" s="30">
        <f t="shared" si="146"/>
        <v>4.9400000000000004</v>
      </c>
      <c r="E4595" s="30">
        <v>13600</v>
      </c>
      <c r="F4595" s="62" t="s">
        <v>11763</v>
      </c>
      <c r="G4595" s="3" t="s">
        <v>15851</v>
      </c>
      <c r="H4595" s="176">
        <v>2</v>
      </c>
    </row>
    <row r="4596" spans="1:8">
      <c r="A4596" s="62">
        <v>4594</v>
      </c>
      <c r="B4596" s="3" t="s">
        <v>16136</v>
      </c>
      <c r="C4596" s="33" t="str">
        <f t="shared" si="145"/>
        <v>Yes</v>
      </c>
      <c r="D4596" s="30">
        <f t="shared" si="146"/>
        <v>3.4100000000000006</v>
      </c>
      <c r="E4596" s="30">
        <v>9388</v>
      </c>
      <c r="F4596" s="62" t="s">
        <v>11763</v>
      </c>
      <c r="G4596" s="3" t="s">
        <v>15851</v>
      </c>
      <c r="H4596" s="176">
        <v>1.3805668016194332</v>
      </c>
    </row>
    <row r="4597" spans="1:8">
      <c r="A4597" s="62">
        <v>4595</v>
      </c>
      <c r="B4597" s="3" t="s">
        <v>16137</v>
      </c>
      <c r="C4597" s="33" t="str">
        <f t="shared" si="145"/>
        <v>No</v>
      </c>
      <c r="D4597" s="30">
        <f t="shared" si="146"/>
        <v>4.9400000000000004</v>
      </c>
      <c r="E4597" s="30">
        <v>13600</v>
      </c>
      <c r="F4597" s="62" t="s">
        <v>11763</v>
      </c>
      <c r="G4597" s="3" t="s">
        <v>15851</v>
      </c>
      <c r="H4597" s="176">
        <v>2</v>
      </c>
    </row>
    <row r="4598" spans="1:8">
      <c r="A4598" s="62">
        <v>4596</v>
      </c>
      <c r="B4598" s="3" t="s">
        <v>16138</v>
      </c>
      <c r="C4598" s="33" t="str">
        <f t="shared" si="145"/>
        <v>Yes</v>
      </c>
      <c r="D4598" s="30">
        <f t="shared" si="146"/>
        <v>3.2</v>
      </c>
      <c r="E4598" s="30">
        <v>8810</v>
      </c>
      <c r="F4598" s="62" t="s">
        <v>11763</v>
      </c>
      <c r="G4598" s="3" t="s">
        <v>15851</v>
      </c>
      <c r="H4598" s="176">
        <v>1.2955465587044535</v>
      </c>
    </row>
    <row r="4599" spans="1:8">
      <c r="A4599" s="62">
        <v>4597</v>
      </c>
      <c r="B4599" s="3" t="s">
        <v>16139</v>
      </c>
      <c r="C4599" s="33" t="str">
        <f t="shared" si="145"/>
        <v>No</v>
      </c>
      <c r="D4599" s="30">
        <f t="shared" si="146"/>
        <v>4.9400000000000004</v>
      </c>
      <c r="E4599" s="30">
        <v>13600</v>
      </c>
      <c r="F4599" s="62" t="s">
        <v>11763</v>
      </c>
      <c r="G4599" s="3" t="s">
        <v>16140</v>
      </c>
      <c r="H4599" s="177">
        <v>2</v>
      </c>
    </row>
    <row r="4600" spans="1:8">
      <c r="A4600" s="62">
        <v>4598</v>
      </c>
      <c r="B4600" s="3" t="s">
        <v>16141</v>
      </c>
      <c r="C4600" s="33" t="str">
        <f t="shared" si="145"/>
        <v>Yes</v>
      </c>
      <c r="D4600" s="30">
        <f t="shared" si="146"/>
        <v>0.76</v>
      </c>
      <c r="E4600" s="30">
        <v>2092</v>
      </c>
      <c r="F4600" s="62" t="s">
        <v>11763</v>
      </c>
      <c r="G4600" s="3" t="s">
        <v>16140</v>
      </c>
      <c r="H4600" s="177">
        <v>0.30769230769230765</v>
      </c>
    </row>
    <row r="4601" spans="1:8">
      <c r="A4601" s="62">
        <v>4599</v>
      </c>
      <c r="B4601" s="3" t="s">
        <v>16142</v>
      </c>
      <c r="C4601" s="33" t="str">
        <f t="shared" si="145"/>
        <v>Yes</v>
      </c>
      <c r="D4601" s="30">
        <f t="shared" si="146"/>
        <v>4.5</v>
      </c>
      <c r="E4601" s="30">
        <v>12389</v>
      </c>
      <c r="F4601" s="62" t="s">
        <v>11772</v>
      </c>
      <c r="G4601" s="3" t="s">
        <v>16140</v>
      </c>
      <c r="H4601" s="177">
        <v>1.8218623481781375</v>
      </c>
    </row>
    <row r="4602" spans="1:8">
      <c r="A4602" s="62">
        <v>4600</v>
      </c>
      <c r="B4602" s="3" t="s">
        <v>16143</v>
      </c>
      <c r="C4602" s="33" t="str">
        <f t="shared" si="145"/>
        <v>No</v>
      </c>
      <c r="D4602" s="30">
        <f t="shared" si="146"/>
        <v>4.9400000000000004</v>
      </c>
      <c r="E4602" s="30">
        <v>13600</v>
      </c>
      <c r="F4602" s="62" t="s">
        <v>11763</v>
      </c>
      <c r="G4602" s="3" t="s">
        <v>16140</v>
      </c>
      <c r="H4602" s="177">
        <v>2</v>
      </c>
    </row>
    <row r="4603" spans="1:8">
      <c r="A4603" s="62">
        <v>4601</v>
      </c>
      <c r="B4603" s="3" t="s">
        <v>16144</v>
      </c>
      <c r="C4603" s="33" t="str">
        <f t="shared" si="145"/>
        <v>Yes</v>
      </c>
      <c r="D4603" s="30">
        <f t="shared" si="146"/>
        <v>1.55</v>
      </c>
      <c r="E4603" s="30">
        <v>4267</v>
      </c>
      <c r="F4603" s="62" t="s">
        <v>11772</v>
      </c>
      <c r="G4603" s="3" t="s">
        <v>16140</v>
      </c>
      <c r="H4603" s="177">
        <v>0.62753036437246956</v>
      </c>
    </row>
    <row r="4604" spans="1:8">
      <c r="A4604" s="62">
        <v>4602</v>
      </c>
      <c r="B4604" s="3" t="s">
        <v>16145</v>
      </c>
      <c r="C4604" s="33" t="str">
        <f t="shared" si="145"/>
        <v>Yes</v>
      </c>
      <c r="D4604" s="30">
        <f t="shared" si="146"/>
        <v>0.61</v>
      </c>
      <c r="E4604" s="30">
        <v>1679</v>
      </c>
      <c r="F4604" s="62" t="s">
        <v>11772</v>
      </c>
      <c r="G4604" s="3" t="s">
        <v>16140</v>
      </c>
      <c r="H4604" s="177">
        <v>0.24696356275303641</v>
      </c>
    </row>
    <row r="4605" spans="1:8">
      <c r="A4605" s="62">
        <v>4603</v>
      </c>
      <c r="B4605" s="3" t="s">
        <v>16146</v>
      </c>
      <c r="C4605" s="33" t="str">
        <f t="shared" si="145"/>
        <v>Yes</v>
      </c>
      <c r="D4605" s="30">
        <f t="shared" si="146"/>
        <v>2.1500000000000004</v>
      </c>
      <c r="E4605" s="30">
        <v>5919</v>
      </c>
      <c r="F4605" s="62" t="s">
        <v>11781</v>
      </c>
      <c r="G4605" s="3" t="s">
        <v>16140</v>
      </c>
      <c r="H4605" s="177">
        <v>0.87044534412955477</v>
      </c>
    </row>
    <row r="4606" spans="1:8">
      <c r="A4606" s="62">
        <v>4604</v>
      </c>
      <c r="B4606" s="3" t="s">
        <v>16147</v>
      </c>
      <c r="C4606" s="33" t="str">
        <f t="shared" si="145"/>
        <v>Yes</v>
      </c>
      <c r="D4606" s="30">
        <f t="shared" si="146"/>
        <v>3.7</v>
      </c>
      <c r="E4606" s="30">
        <v>10186</v>
      </c>
      <c r="F4606" s="62" t="s">
        <v>11826</v>
      </c>
      <c r="G4606" s="3" t="s">
        <v>16140</v>
      </c>
      <c r="H4606" s="177">
        <v>1.4979757085020242</v>
      </c>
    </row>
    <row r="4607" spans="1:8">
      <c r="A4607" s="62">
        <v>4605</v>
      </c>
      <c r="B4607" s="3" t="s">
        <v>16148</v>
      </c>
      <c r="C4607" s="33" t="str">
        <f t="shared" si="145"/>
        <v>Yes</v>
      </c>
      <c r="D4607" s="30">
        <f t="shared" si="146"/>
        <v>1.5</v>
      </c>
      <c r="E4607" s="30">
        <v>4130</v>
      </c>
      <c r="F4607" s="62" t="s">
        <v>11763</v>
      </c>
      <c r="G4607" s="3" t="s">
        <v>16140</v>
      </c>
      <c r="H4607" s="177">
        <v>0.60728744939271251</v>
      </c>
    </row>
    <row r="4608" spans="1:8">
      <c r="A4608" s="62">
        <v>4606</v>
      </c>
      <c r="B4608" s="3" t="s">
        <v>16149</v>
      </c>
      <c r="C4608" s="33" t="str">
        <f t="shared" si="145"/>
        <v>Yes</v>
      </c>
      <c r="D4608" s="30">
        <f t="shared" si="146"/>
        <v>3.3000000000000003</v>
      </c>
      <c r="E4608" s="30">
        <v>9085</v>
      </c>
      <c r="F4608" s="62" t="s">
        <v>11763</v>
      </c>
      <c r="G4608" s="3" t="s">
        <v>16140</v>
      </c>
      <c r="H4608" s="177">
        <v>1.3360323886639676</v>
      </c>
    </row>
    <row r="4609" spans="1:8">
      <c r="A4609" s="62">
        <v>4607</v>
      </c>
      <c r="B4609" s="181" t="s">
        <v>16150</v>
      </c>
      <c r="C4609" s="33" t="str">
        <f t="shared" si="145"/>
        <v>Yes</v>
      </c>
      <c r="D4609" s="30">
        <f t="shared" si="146"/>
        <v>1.1199999999999999</v>
      </c>
      <c r="E4609" s="30">
        <v>3083</v>
      </c>
      <c r="F4609" s="62" t="s">
        <v>11763</v>
      </c>
      <c r="G4609" s="3" t="s">
        <v>16140</v>
      </c>
      <c r="H4609" s="177">
        <v>0.4534412955465586</v>
      </c>
    </row>
    <row r="4610" spans="1:8">
      <c r="A4610" s="62">
        <v>4608</v>
      </c>
      <c r="B4610" s="3" t="s">
        <v>16150</v>
      </c>
      <c r="C4610" s="33" t="str">
        <f t="shared" si="145"/>
        <v>Yes</v>
      </c>
      <c r="D4610" s="30">
        <f t="shared" si="146"/>
        <v>2.5</v>
      </c>
      <c r="E4610" s="30">
        <v>6883</v>
      </c>
      <c r="F4610" s="62" t="s">
        <v>11763</v>
      </c>
      <c r="G4610" s="3" t="s">
        <v>16140</v>
      </c>
      <c r="H4610" s="177">
        <v>1.0121457489878543</v>
      </c>
    </row>
    <row r="4611" spans="1:8">
      <c r="A4611" s="62">
        <v>4609</v>
      </c>
      <c r="B4611" s="3" t="s">
        <v>16151</v>
      </c>
      <c r="C4611" s="33" t="str">
        <f t="shared" ref="C4611:C4674" si="147">IF(H4611=2,"No","Yes")</f>
        <v>Yes</v>
      </c>
      <c r="D4611" s="30">
        <f t="shared" si="146"/>
        <v>2.5</v>
      </c>
      <c r="E4611" s="30">
        <v>6883</v>
      </c>
      <c r="F4611" s="62" t="s">
        <v>11763</v>
      </c>
      <c r="G4611" s="3" t="s">
        <v>16140</v>
      </c>
      <c r="H4611" s="177">
        <v>1.0121457489878543</v>
      </c>
    </row>
    <row r="4612" spans="1:8">
      <c r="A4612" s="62">
        <v>4610</v>
      </c>
      <c r="B4612" s="3" t="s">
        <v>16152</v>
      </c>
      <c r="C4612" s="33" t="str">
        <f t="shared" si="147"/>
        <v>Yes</v>
      </c>
      <c r="D4612" s="30">
        <f t="shared" ref="D4612:D4675" si="148">H4612*2.47</f>
        <v>1.1199999999999999</v>
      </c>
      <c r="E4612" s="30">
        <v>3083</v>
      </c>
      <c r="F4612" s="62" t="s">
        <v>11772</v>
      </c>
      <c r="G4612" s="3" t="s">
        <v>16140</v>
      </c>
      <c r="H4612" s="177">
        <v>0.4534412955465586</v>
      </c>
    </row>
    <row r="4613" spans="1:8">
      <c r="A4613" s="62">
        <v>4611</v>
      </c>
      <c r="B4613" s="3" t="s">
        <v>16153</v>
      </c>
      <c r="C4613" s="33" t="str">
        <f t="shared" si="147"/>
        <v>Yes</v>
      </c>
      <c r="D4613" s="30">
        <f t="shared" si="148"/>
        <v>2.56</v>
      </c>
      <c r="E4613" s="30">
        <v>7048</v>
      </c>
      <c r="F4613" s="62" t="s">
        <v>11763</v>
      </c>
      <c r="G4613" s="3" t="s">
        <v>16140</v>
      </c>
      <c r="H4613" s="177">
        <v>1.0364372469635628</v>
      </c>
    </row>
    <row r="4614" spans="1:8">
      <c r="A4614" s="62">
        <v>4612</v>
      </c>
      <c r="B4614" s="3" t="s">
        <v>16154</v>
      </c>
      <c r="C4614" s="33" t="str">
        <f t="shared" si="147"/>
        <v>Yes</v>
      </c>
      <c r="D4614" s="30">
        <f t="shared" si="148"/>
        <v>2.5</v>
      </c>
      <c r="E4614" s="30">
        <v>6883</v>
      </c>
      <c r="F4614" s="62" t="s">
        <v>11763</v>
      </c>
      <c r="G4614" s="3" t="s">
        <v>16140</v>
      </c>
      <c r="H4614" s="177">
        <v>1.0121457489878543</v>
      </c>
    </row>
    <row r="4615" spans="1:8">
      <c r="A4615" s="62">
        <v>4613</v>
      </c>
      <c r="B4615" s="3" t="s">
        <v>16155</v>
      </c>
      <c r="C4615" s="33" t="str">
        <f t="shared" si="147"/>
        <v>Yes</v>
      </c>
      <c r="D4615" s="30">
        <f t="shared" si="148"/>
        <v>4.5</v>
      </c>
      <c r="E4615" s="30">
        <v>12389</v>
      </c>
      <c r="F4615" s="62" t="s">
        <v>11763</v>
      </c>
      <c r="G4615" s="3" t="s">
        <v>16140</v>
      </c>
      <c r="H4615" s="177">
        <v>1.8218623481781375</v>
      </c>
    </row>
    <row r="4616" spans="1:8">
      <c r="A4616" s="62">
        <v>4614</v>
      </c>
      <c r="B4616" s="3" t="s">
        <v>16156</v>
      </c>
      <c r="C4616" s="33" t="str">
        <f t="shared" si="147"/>
        <v>Yes</v>
      </c>
      <c r="D4616" s="30">
        <f t="shared" si="148"/>
        <v>1.8399999999999999</v>
      </c>
      <c r="E4616" s="30">
        <v>5066</v>
      </c>
      <c r="F4616" s="62" t="s">
        <v>11763</v>
      </c>
      <c r="G4616" s="3" t="s">
        <v>16140</v>
      </c>
      <c r="H4616" s="177">
        <v>0.74493927125506065</v>
      </c>
    </row>
    <row r="4617" spans="1:8">
      <c r="A4617" s="62">
        <v>4615</v>
      </c>
      <c r="B4617" s="3" t="s">
        <v>16157</v>
      </c>
      <c r="C4617" s="33" t="str">
        <f t="shared" si="147"/>
        <v>Yes</v>
      </c>
      <c r="D4617" s="30">
        <f t="shared" si="148"/>
        <v>2.5</v>
      </c>
      <c r="E4617" s="30">
        <v>6883</v>
      </c>
      <c r="F4617" s="62" t="s">
        <v>11763</v>
      </c>
      <c r="G4617" s="3" t="s">
        <v>16140</v>
      </c>
      <c r="H4617" s="177">
        <v>1.0121457489878543</v>
      </c>
    </row>
    <row r="4618" spans="1:8">
      <c r="A4618" s="62">
        <v>4616</v>
      </c>
      <c r="B4618" s="3" t="s">
        <v>14754</v>
      </c>
      <c r="C4618" s="33" t="str">
        <f t="shared" si="147"/>
        <v>No</v>
      </c>
      <c r="D4618" s="30">
        <f t="shared" si="148"/>
        <v>4.9400000000000004</v>
      </c>
      <c r="E4618" s="30">
        <v>13600</v>
      </c>
      <c r="F4618" s="62" t="s">
        <v>11763</v>
      </c>
      <c r="G4618" s="3" t="s">
        <v>16140</v>
      </c>
      <c r="H4618" s="177">
        <v>2</v>
      </c>
    </row>
    <row r="4619" spans="1:8">
      <c r="A4619" s="62">
        <v>4617</v>
      </c>
      <c r="B4619" s="3" t="s">
        <v>16158</v>
      </c>
      <c r="C4619" s="33" t="str">
        <f t="shared" si="147"/>
        <v>Yes</v>
      </c>
      <c r="D4619" s="30">
        <f t="shared" si="148"/>
        <v>1.1199999999999999</v>
      </c>
      <c r="E4619" s="30">
        <v>3083</v>
      </c>
      <c r="F4619" s="62" t="s">
        <v>11763</v>
      </c>
      <c r="G4619" s="3" t="s">
        <v>16140</v>
      </c>
      <c r="H4619" s="177">
        <v>0.4534412955465586</v>
      </c>
    </row>
    <row r="4620" spans="1:8">
      <c r="A4620" s="62">
        <v>4618</v>
      </c>
      <c r="B4620" s="3" t="s">
        <v>16159</v>
      </c>
      <c r="C4620" s="33" t="str">
        <f t="shared" si="147"/>
        <v>Yes</v>
      </c>
      <c r="D4620" s="30">
        <f t="shared" si="148"/>
        <v>0.78</v>
      </c>
      <c r="E4620" s="30">
        <v>2147</v>
      </c>
      <c r="F4620" s="62" t="s">
        <v>11763</v>
      </c>
      <c r="G4620" s="3" t="s">
        <v>16140</v>
      </c>
      <c r="H4620" s="177">
        <v>0.31578947368421051</v>
      </c>
    </row>
    <row r="4621" spans="1:8">
      <c r="A4621" s="62">
        <v>4619</v>
      </c>
      <c r="B4621" s="3" t="s">
        <v>16160</v>
      </c>
      <c r="C4621" s="33" t="str">
        <f t="shared" si="147"/>
        <v>Yes</v>
      </c>
      <c r="D4621" s="30">
        <f t="shared" si="148"/>
        <v>1.22</v>
      </c>
      <c r="E4621" s="30">
        <v>3359</v>
      </c>
      <c r="F4621" s="62" t="s">
        <v>11763</v>
      </c>
      <c r="G4621" s="3" t="s">
        <v>16140</v>
      </c>
      <c r="H4621" s="177">
        <v>0.49392712550607282</v>
      </c>
    </row>
    <row r="4622" spans="1:8">
      <c r="A4622" s="62">
        <v>4620</v>
      </c>
      <c r="B4622" s="3" t="s">
        <v>16161</v>
      </c>
      <c r="C4622" s="33" t="str">
        <f t="shared" si="147"/>
        <v>No</v>
      </c>
      <c r="D4622" s="30">
        <f t="shared" si="148"/>
        <v>4.9400000000000004</v>
      </c>
      <c r="E4622" s="30">
        <v>13600</v>
      </c>
      <c r="F4622" s="62" t="s">
        <v>11763</v>
      </c>
      <c r="G4622" s="3" t="s">
        <v>16140</v>
      </c>
      <c r="H4622" s="177">
        <v>2</v>
      </c>
    </row>
    <row r="4623" spans="1:8">
      <c r="A4623" s="62">
        <v>4621</v>
      </c>
      <c r="B4623" s="3" t="s">
        <v>15152</v>
      </c>
      <c r="C4623" s="33" t="str">
        <f t="shared" si="147"/>
        <v>Yes</v>
      </c>
      <c r="D4623" s="30">
        <f t="shared" si="148"/>
        <v>2.79</v>
      </c>
      <c r="E4623" s="30">
        <v>7681</v>
      </c>
      <c r="F4623" s="62" t="s">
        <v>11763</v>
      </c>
      <c r="G4623" s="3" t="s">
        <v>16140</v>
      </c>
      <c r="H4623" s="177">
        <v>1.1295546558704452</v>
      </c>
    </row>
    <row r="4624" spans="1:8">
      <c r="A4624" s="62">
        <v>4622</v>
      </c>
      <c r="B4624" s="3" t="s">
        <v>16162</v>
      </c>
      <c r="C4624" s="33" t="str">
        <f t="shared" si="147"/>
        <v>Yes</v>
      </c>
      <c r="D4624" s="30">
        <f t="shared" si="148"/>
        <v>2.5</v>
      </c>
      <c r="E4624" s="30">
        <v>6883</v>
      </c>
      <c r="F4624" s="62" t="s">
        <v>11763</v>
      </c>
      <c r="G4624" s="3" t="s">
        <v>16140</v>
      </c>
      <c r="H4624" s="177">
        <v>1.0121457489878543</v>
      </c>
    </row>
    <row r="4625" spans="1:8">
      <c r="A4625" s="62">
        <v>4623</v>
      </c>
      <c r="B4625" s="3" t="s">
        <v>16163</v>
      </c>
      <c r="C4625" s="33" t="str">
        <f t="shared" si="147"/>
        <v>Yes</v>
      </c>
      <c r="D4625" s="30">
        <f t="shared" si="148"/>
        <v>4</v>
      </c>
      <c r="E4625" s="30">
        <v>11012</v>
      </c>
      <c r="F4625" s="62" t="s">
        <v>11763</v>
      </c>
      <c r="G4625" s="3" t="s">
        <v>16140</v>
      </c>
      <c r="H4625" s="177">
        <v>1.6194331983805668</v>
      </c>
    </row>
    <row r="4626" spans="1:8">
      <c r="A4626" s="62">
        <v>4624</v>
      </c>
      <c r="B4626" s="3" t="s">
        <v>15555</v>
      </c>
      <c r="C4626" s="33" t="str">
        <f t="shared" si="147"/>
        <v>Yes</v>
      </c>
      <c r="D4626" s="30">
        <f t="shared" si="148"/>
        <v>0.78999999999999992</v>
      </c>
      <c r="E4626" s="30">
        <v>2175</v>
      </c>
      <c r="F4626" s="62" t="s">
        <v>11763</v>
      </c>
      <c r="G4626" s="3" t="s">
        <v>16140</v>
      </c>
      <c r="H4626" s="177">
        <v>0.31983805668016191</v>
      </c>
    </row>
    <row r="4627" spans="1:8">
      <c r="A4627" s="62">
        <v>4625</v>
      </c>
      <c r="B4627" s="3" t="s">
        <v>16164</v>
      </c>
      <c r="C4627" s="33" t="str">
        <f t="shared" si="147"/>
        <v>Yes</v>
      </c>
      <c r="D4627" s="30">
        <f t="shared" si="148"/>
        <v>1.5</v>
      </c>
      <c r="E4627" s="30">
        <v>4130</v>
      </c>
      <c r="F4627" s="62" t="s">
        <v>11781</v>
      </c>
      <c r="G4627" s="3" t="s">
        <v>16140</v>
      </c>
      <c r="H4627" s="177">
        <v>0.60728744939271251</v>
      </c>
    </row>
    <row r="4628" spans="1:8">
      <c r="A4628" s="62">
        <v>4626</v>
      </c>
      <c r="B4628" s="3" t="s">
        <v>16165</v>
      </c>
      <c r="C4628" s="33" t="str">
        <f t="shared" si="147"/>
        <v>Yes</v>
      </c>
      <c r="D4628" s="30">
        <f t="shared" si="148"/>
        <v>1.7</v>
      </c>
      <c r="E4628" s="30">
        <v>4680</v>
      </c>
      <c r="F4628" s="62" t="s">
        <v>11763</v>
      </c>
      <c r="G4628" s="3" t="s">
        <v>16140</v>
      </c>
      <c r="H4628" s="177">
        <v>0.68825910931174084</v>
      </c>
    </row>
    <row r="4629" spans="1:8">
      <c r="A4629" s="62">
        <v>4627</v>
      </c>
      <c r="B4629" s="3" t="s">
        <v>12878</v>
      </c>
      <c r="C4629" s="33" t="str">
        <f t="shared" si="147"/>
        <v>No</v>
      </c>
      <c r="D4629" s="30">
        <f t="shared" si="148"/>
        <v>4.9400000000000004</v>
      </c>
      <c r="E4629" s="30">
        <v>13600</v>
      </c>
      <c r="F4629" s="62" t="s">
        <v>11763</v>
      </c>
      <c r="G4629" s="3" t="s">
        <v>16140</v>
      </c>
      <c r="H4629" s="177">
        <v>2</v>
      </c>
    </row>
    <row r="4630" spans="1:8">
      <c r="A4630" s="62">
        <v>4628</v>
      </c>
      <c r="B4630" s="3" t="s">
        <v>16166</v>
      </c>
      <c r="C4630" s="33" t="str">
        <f t="shared" si="147"/>
        <v>No</v>
      </c>
      <c r="D4630" s="30">
        <f t="shared" si="148"/>
        <v>4.9400000000000004</v>
      </c>
      <c r="E4630" s="30">
        <v>13600</v>
      </c>
      <c r="F4630" s="62" t="s">
        <v>11763</v>
      </c>
      <c r="G4630" s="3" t="s">
        <v>16140</v>
      </c>
      <c r="H4630" s="177">
        <v>2</v>
      </c>
    </row>
    <row r="4631" spans="1:8">
      <c r="A4631" s="62">
        <v>4629</v>
      </c>
      <c r="B4631" s="3" t="s">
        <v>16167</v>
      </c>
      <c r="C4631" s="33" t="str">
        <f t="shared" si="147"/>
        <v>No</v>
      </c>
      <c r="D4631" s="30">
        <f t="shared" si="148"/>
        <v>4.9400000000000004</v>
      </c>
      <c r="E4631" s="30">
        <v>13572</v>
      </c>
      <c r="F4631" s="62" t="s">
        <v>11772</v>
      </c>
      <c r="G4631" s="3" t="s">
        <v>16140</v>
      </c>
      <c r="H4631" s="177">
        <v>2</v>
      </c>
    </row>
    <row r="4632" spans="1:8">
      <c r="A4632" s="62">
        <v>4630</v>
      </c>
      <c r="B4632" s="3" t="s">
        <v>16168</v>
      </c>
      <c r="C4632" s="33" t="str">
        <f t="shared" si="147"/>
        <v>Yes</v>
      </c>
      <c r="D4632" s="30">
        <f t="shared" si="148"/>
        <v>2.1</v>
      </c>
      <c r="E4632" s="30">
        <v>5781</v>
      </c>
      <c r="F4632" s="62" t="s">
        <v>11763</v>
      </c>
      <c r="G4632" s="3" t="s">
        <v>16140</v>
      </c>
      <c r="H4632" s="177">
        <v>0.85020242914979749</v>
      </c>
    </row>
    <row r="4633" spans="1:8">
      <c r="A4633" s="62">
        <v>4631</v>
      </c>
      <c r="B4633" s="3" t="s">
        <v>16169</v>
      </c>
      <c r="C4633" s="33" t="str">
        <f t="shared" si="147"/>
        <v>Yes</v>
      </c>
      <c r="D4633" s="30">
        <f t="shared" si="148"/>
        <v>2.5</v>
      </c>
      <c r="E4633" s="30">
        <v>6883</v>
      </c>
      <c r="F4633" s="62" t="s">
        <v>11772</v>
      </c>
      <c r="G4633" s="3" t="s">
        <v>16140</v>
      </c>
      <c r="H4633" s="177">
        <v>1.0121457489878543</v>
      </c>
    </row>
    <row r="4634" spans="1:8">
      <c r="A4634" s="62">
        <v>4632</v>
      </c>
      <c r="B4634" s="3" t="s">
        <v>16170</v>
      </c>
      <c r="C4634" s="33" t="str">
        <f t="shared" si="147"/>
        <v>Yes</v>
      </c>
      <c r="D4634" s="30">
        <f t="shared" si="148"/>
        <v>1.8399999999999999</v>
      </c>
      <c r="E4634" s="30">
        <v>5066</v>
      </c>
      <c r="F4634" s="62" t="s">
        <v>11763</v>
      </c>
      <c r="G4634" s="3" t="s">
        <v>16140</v>
      </c>
      <c r="H4634" s="177">
        <v>0.74493927125506065</v>
      </c>
    </row>
    <row r="4635" spans="1:8">
      <c r="A4635" s="62">
        <v>4633</v>
      </c>
      <c r="B4635" s="3" t="s">
        <v>16171</v>
      </c>
      <c r="C4635" s="33" t="str">
        <f t="shared" si="147"/>
        <v>Yes</v>
      </c>
      <c r="D4635" s="30">
        <f t="shared" si="148"/>
        <v>3.58</v>
      </c>
      <c r="E4635" s="30">
        <v>9856</v>
      </c>
      <c r="F4635" s="62" t="s">
        <v>11763</v>
      </c>
      <c r="G4635" s="3" t="s">
        <v>16140</v>
      </c>
      <c r="H4635" s="177">
        <v>1.4493927125506072</v>
      </c>
    </row>
    <row r="4636" spans="1:8">
      <c r="A4636" s="62">
        <v>4634</v>
      </c>
      <c r="B4636" s="3" t="s">
        <v>16172</v>
      </c>
      <c r="C4636" s="33" t="str">
        <f t="shared" si="147"/>
        <v>Yes</v>
      </c>
      <c r="D4636" s="30">
        <f t="shared" si="148"/>
        <v>2.5</v>
      </c>
      <c r="E4636" s="30">
        <v>6883</v>
      </c>
      <c r="F4636" s="62" t="s">
        <v>14829</v>
      </c>
      <c r="G4636" s="3" t="s">
        <v>16140</v>
      </c>
      <c r="H4636" s="177">
        <v>1.0121457489878543</v>
      </c>
    </row>
    <row r="4637" spans="1:8">
      <c r="A4637" s="62">
        <v>4635</v>
      </c>
      <c r="B4637" s="3" t="s">
        <v>16173</v>
      </c>
      <c r="C4637" s="33" t="str">
        <f t="shared" si="147"/>
        <v>Yes</v>
      </c>
      <c r="D4637" s="30">
        <f t="shared" si="148"/>
        <v>2.5</v>
      </c>
      <c r="E4637" s="30">
        <v>6883</v>
      </c>
      <c r="F4637" s="62" t="s">
        <v>11763</v>
      </c>
      <c r="G4637" s="3" t="s">
        <v>16140</v>
      </c>
      <c r="H4637" s="177">
        <v>1.0121457489878543</v>
      </c>
    </row>
    <row r="4638" spans="1:8">
      <c r="A4638" s="62">
        <v>4636</v>
      </c>
      <c r="B4638" s="3" t="s">
        <v>16174</v>
      </c>
      <c r="C4638" s="33" t="str">
        <f t="shared" si="147"/>
        <v>Yes</v>
      </c>
      <c r="D4638" s="30">
        <f t="shared" si="148"/>
        <v>1.55</v>
      </c>
      <c r="E4638" s="30">
        <v>4267</v>
      </c>
      <c r="F4638" s="62" t="s">
        <v>11763</v>
      </c>
      <c r="G4638" s="3" t="s">
        <v>16140</v>
      </c>
      <c r="H4638" s="177">
        <v>0.62753036437246956</v>
      </c>
    </row>
    <row r="4639" spans="1:8">
      <c r="A4639" s="62">
        <v>4637</v>
      </c>
      <c r="B4639" s="3" t="s">
        <v>16175</v>
      </c>
      <c r="C4639" s="33" t="str">
        <f t="shared" si="147"/>
        <v>Yes</v>
      </c>
      <c r="D4639" s="30">
        <f t="shared" si="148"/>
        <v>0.93</v>
      </c>
      <c r="E4639" s="30">
        <v>2560</v>
      </c>
      <c r="F4639" s="62" t="s">
        <v>11781</v>
      </c>
      <c r="G4639" s="3" t="s">
        <v>16140</v>
      </c>
      <c r="H4639" s="177">
        <v>0.37651821862348178</v>
      </c>
    </row>
    <row r="4640" spans="1:8">
      <c r="A4640" s="62">
        <v>4638</v>
      </c>
      <c r="B4640" s="3" t="s">
        <v>15241</v>
      </c>
      <c r="C4640" s="33" t="str">
        <f t="shared" si="147"/>
        <v>Yes</v>
      </c>
      <c r="D4640" s="30">
        <f t="shared" si="148"/>
        <v>1</v>
      </c>
      <c r="E4640" s="30">
        <v>2753</v>
      </c>
      <c r="F4640" s="62" t="s">
        <v>11763</v>
      </c>
      <c r="G4640" s="3" t="s">
        <v>16140</v>
      </c>
      <c r="H4640" s="177">
        <v>0.40485829959514169</v>
      </c>
    </row>
    <row r="4641" spans="1:8">
      <c r="A4641" s="62">
        <v>4639</v>
      </c>
      <c r="B4641" s="3" t="s">
        <v>16176</v>
      </c>
      <c r="C4641" s="33" t="str">
        <f t="shared" si="147"/>
        <v>No</v>
      </c>
      <c r="D4641" s="30">
        <f t="shared" si="148"/>
        <v>4.9400000000000004</v>
      </c>
      <c r="E4641" s="30">
        <v>13600</v>
      </c>
      <c r="F4641" s="62" t="s">
        <v>11772</v>
      </c>
      <c r="G4641" s="3" t="s">
        <v>16140</v>
      </c>
      <c r="H4641" s="177">
        <v>2</v>
      </c>
    </row>
    <row r="4642" spans="1:8">
      <c r="A4642" s="62">
        <v>4640</v>
      </c>
      <c r="B4642" s="3" t="s">
        <v>16177</v>
      </c>
      <c r="C4642" s="33" t="str">
        <f t="shared" si="147"/>
        <v>Yes</v>
      </c>
      <c r="D4642" s="30">
        <f t="shared" si="148"/>
        <v>1.4199999999999997</v>
      </c>
      <c r="E4642" s="30">
        <v>3909</v>
      </c>
      <c r="F4642" s="62" t="s">
        <v>11763</v>
      </c>
      <c r="G4642" s="3" t="s">
        <v>16140</v>
      </c>
      <c r="H4642" s="177">
        <v>0.57489878542510109</v>
      </c>
    </row>
    <row r="4643" spans="1:8">
      <c r="A4643" s="62">
        <v>4641</v>
      </c>
      <c r="B4643" s="3" t="s">
        <v>16178</v>
      </c>
      <c r="C4643" s="33" t="str">
        <f t="shared" si="147"/>
        <v>Yes</v>
      </c>
      <c r="D4643" s="30">
        <f t="shared" si="148"/>
        <v>2.5</v>
      </c>
      <c r="E4643" s="30">
        <v>6883</v>
      </c>
      <c r="F4643" s="62" t="s">
        <v>11826</v>
      </c>
      <c r="G4643" s="3" t="s">
        <v>16140</v>
      </c>
      <c r="H4643" s="177">
        <v>1.0121457489878543</v>
      </c>
    </row>
    <row r="4644" spans="1:8">
      <c r="A4644" s="62">
        <v>4642</v>
      </c>
      <c r="B4644" s="3" t="s">
        <v>16179</v>
      </c>
      <c r="C4644" s="33" t="str">
        <f t="shared" si="147"/>
        <v>Yes</v>
      </c>
      <c r="D4644" s="30">
        <f t="shared" si="148"/>
        <v>2.6999999999999997</v>
      </c>
      <c r="E4644" s="30">
        <v>7433</v>
      </c>
      <c r="F4644" s="62" t="s">
        <v>11763</v>
      </c>
      <c r="G4644" s="3" t="s">
        <v>16140</v>
      </c>
      <c r="H4644" s="177">
        <v>1.0931174089068825</v>
      </c>
    </row>
    <row r="4645" spans="1:8">
      <c r="A4645" s="62">
        <v>4643</v>
      </c>
      <c r="B4645" s="3" t="s">
        <v>16180</v>
      </c>
      <c r="C4645" s="33" t="str">
        <f t="shared" si="147"/>
        <v>Yes</v>
      </c>
      <c r="D4645" s="30">
        <f t="shared" si="148"/>
        <v>1.96</v>
      </c>
      <c r="E4645" s="30">
        <v>5396</v>
      </c>
      <c r="F4645" s="62" t="s">
        <v>11763</v>
      </c>
      <c r="G4645" s="3" t="s">
        <v>16140</v>
      </c>
      <c r="H4645" s="177">
        <v>0.79352226720647767</v>
      </c>
    </row>
    <row r="4646" spans="1:8">
      <c r="A4646" s="62">
        <v>4644</v>
      </c>
      <c r="B4646" s="3" t="s">
        <v>16181</v>
      </c>
      <c r="C4646" s="33" t="str">
        <f t="shared" si="147"/>
        <v>No</v>
      </c>
      <c r="D4646" s="30">
        <f t="shared" si="148"/>
        <v>4.9400000000000004</v>
      </c>
      <c r="E4646" s="30">
        <v>13600</v>
      </c>
      <c r="F4646" s="62" t="s">
        <v>11763</v>
      </c>
      <c r="G4646" s="3" t="s">
        <v>16140</v>
      </c>
      <c r="H4646" s="177">
        <v>2</v>
      </c>
    </row>
    <row r="4647" spans="1:8">
      <c r="A4647" s="62">
        <v>4645</v>
      </c>
      <c r="B4647" s="3" t="s">
        <v>15617</v>
      </c>
      <c r="C4647" s="33" t="str">
        <f t="shared" si="147"/>
        <v>Yes</v>
      </c>
      <c r="D4647" s="30">
        <f t="shared" si="148"/>
        <v>2.5</v>
      </c>
      <c r="E4647" s="30">
        <v>6883</v>
      </c>
      <c r="F4647" s="62" t="s">
        <v>11763</v>
      </c>
      <c r="G4647" s="3" t="s">
        <v>16140</v>
      </c>
      <c r="H4647" s="177">
        <v>1.0121457489878543</v>
      </c>
    </row>
    <row r="4648" spans="1:8">
      <c r="A4648" s="62">
        <v>4646</v>
      </c>
      <c r="B4648" s="3" t="s">
        <v>16182</v>
      </c>
      <c r="C4648" s="33" t="str">
        <f t="shared" si="147"/>
        <v>Yes</v>
      </c>
      <c r="D4648" s="30">
        <f t="shared" si="148"/>
        <v>2.5</v>
      </c>
      <c r="E4648" s="30">
        <v>6883</v>
      </c>
      <c r="F4648" s="62" t="s">
        <v>11763</v>
      </c>
      <c r="G4648" s="3" t="s">
        <v>16140</v>
      </c>
      <c r="H4648" s="177">
        <v>1.0121457489878543</v>
      </c>
    </row>
    <row r="4649" spans="1:8">
      <c r="A4649" s="62">
        <v>4647</v>
      </c>
      <c r="B4649" s="3" t="s">
        <v>16183</v>
      </c>
      <c r="C4649" s="33" t="str">
        <f t="shared" si="147"/>
        <v>No</v>
      </c>
      <c r="D4649" s="30">
        <f t="shared" si="148"/>
        <v>4.9400000000000004</v>
      </c>
      <c r="E4649" s="30">
        <v>13600</v>
      </c>
      <c r="F4649" s="62" t="s">
        <v>11772</v>
      </c>
      <c r="G4649" s="3" t="s">
        <v>16140</v>
      </c>
      <c r="H4649" s="177">
        <v>2</v>
      </c>
    </row>
    <row r="4650" spans="1:8">
      <c r="A4650" s="62">
        <v>4648</v>
      </c>
      <c r="B4650" s="3" t="s">
        <v>16184</v>
      </c>
      <c r="C4650" s="33" t="str">
        <f t="shared" si="147"/>
        <v>Yes</v>
      </c>
      <c r="D4650" s="30">
        <f t="shared" si="148"/>
        <v>1.05</v>
      </c>
      <c r="E4650" s="30">
        <v>2891</v>
      </c>
      <c r="F4650" s="62" t="s">
        <v>11763</v>
      </c>
      <c r="G4650" s="3" t="s">
        <v>16140</v>
      </c>
      <c r="H4650" s="177">
        <v>0.42510121457489874</v>
      </c>
    </row>
    <row r="4651" spans="1:8">
      <c r="A4651" s="62">
        <v>4649</v>
      </c>
      <c r="B4651" s="3" t="s">
        <v>16185</v>
      </c>
      <c r="C4651" s="33" t="str">
        <f t="shared" si="147"/>
        <v>Yes</v>
      </c>
      <c r="D4651" s="30">
        <f t="shared" si="148"/>
        <v>0.60000000000000009</v>
      </c>
      <c r="E4651" s="30">
        <v>1652</v>
      </c>
      <c r="F4651" s="62" t="s">
        <v>11772</v>
      </c>
      <c r="G4651" s="3" t="s">
        <v>16140</v>
      </c>
      <c r="H4651" s="177">
        <v>0.24291497975708504</v>
      </c>
    </row>
    <row r="4652" spans="1:8">
      <c r="A4652" s="62">
        <v>4650</v>
      </c>
      <c r="B4652" s="3" t="s">
        <v>16186</v>
      </c>
      <c r="C4652" s="33" t="str">
        <f t="shared" si="147"/>
        <v>Yes</v>
      </c>
      <c r="D4652" s="30">
        <f t="shared" si="148"/>
        <v>2.52</v>
      </c>
      <c r="E4652" s="30">
        <v>6938</v>
      </c>
      <c r="F4652" s="62" t="s">
        <v>11763</v>
      </c>
      <c r="G4652" s="3" t="s">
        <v>16140</v>
      </c>
      <c r="H4652" s="177">
        <v>1.0202429149797569</v>
      </c>
    </row>
    <row r="4653" spans="1:8">
      <c r="A4653" s="62">
        <v>4651</v>
      </c>
      <c r="B4653" s="3" t="s">
        <v>16187</v>
      </c>
      <c r="C4653" s="33" t="str">
        <f t="shared" si="147"/>
        <v>Yes</v>
      </c>
      <c r="D4653" s="30">
        <f t="shared" si="148"/>
        <v>2.16</v>
      </c>
      <c r="E4653" s="30">
        <v>5947</v>
      </c>
      <c r="F4653" s="62" t="s">
        <v>11763</v>
      </c>
      <c r="G4653" s="3" t="s">
        <v>16140</v>
      </c>
      <c r="H4653" s="177">
        <v>0.87449392712550611</v>
      </c>
    </row>
    <row r="4654" spans="1:8">
      <c r="A4654" s="62">
        <v>4652</v>
      </c>
      <c r="B4654" s="3" t="s">
        <v>16187</v>
      </c>
      <c r="C4654" s="33" t="str">
        <f t="shared" si="147"/>
        <v>Yes</v>
      </c>
      <c r="D4654" s="30">
        <f t="shared" si="148"/>
        <v>2.63</v>
      </c>
      <c r="E4654" s="30">
        <v>7240</v>
      </c>
      <c r="F4654" s="62" t="s">
        <v>11763</v>
      </c>
      <c r="G4654" s="3" t="s">
        <v>16140</v>
      </c>
      <c r="H4654" s="177">
        <v>1.0647773279352226</v>
      </c>
    </row>
    <row r="4655" spans="1:8">
      <c r="A4655" s="62">
        <v>4653</v>
      </c>
      <c r="B4655" s="3" t="s">
        <v>15296</v>
      </c>
      <c r="C4655" s="33" t="str">
        <f t="shared" si="147"/>
        <v>Yes</v>
      </c>
      <c r="D4655" s="30">
        <f t="shared" si="148"/>
        <v>1.98</v>
      </c>
      <c r="E4655" s="30">
        <v>5451</v>
      </c>
      <c r="F4655" s="62" t="s">
        <v>11763</v>
      </c>
      <c r="G4655" s="3" t="s">
        <v>16140</v>
      </c>
      <c r="H4655" s="177">
        <v>0.80161943319838047</v>
      </c>
    </row>
    <row r="4656" spans="1:8">
      <c r="A4656" s="62">
        <v>4654</v>
      </c>
      <c r="B4656" s="3" t="s">
        <v>16188</v>
      </c>
      <c r="C4656" s="33" t="str">
        <f t="shared" si="147"/>
        <v>Yes</v>
      </c>
      <c r="D4656" s="30">
        <f t="shared" si="148"/>
        <v>3</v>
      </c>
      <c r="E4656" s="30">
        <v>8259</v>
      </c>
      <c r="F4656" s="62" t="s">
        <v>11826</v>
      </c>
      <c r="G4656" s="3" t="s">
        <v>16140</v>
      </c>
      <c r="H4656" s="177">
        <v>1.214574898785425</v>
      </c>
    </row>
    <row r="4657" spans="1:8">
      <c r="A4657" s="62">
        <v>4655</v>
      </c>
      <c r="B4657" s="3" t="s">
        <v>16189</v>
      </c>
      <c r="C4657" s="33" t="str">
        <f t="shared" si="147"/>
        <v>Yes</v>
      </c>
      <c r="D4657" s="30">
        <f t="shared" si="148"/>
        <v>1.25</v>
      </c>
      <c r="E4657" s="30">
        <v>3441</v>
      </c>
      <c r="F4657" s="62" t="s">
        <v>11763</v>
      </c>
      <c r="G4657" s="3" t="s">
        <v>16140</v>
      </c>
      <c r="H4657" s="177">
        <v>0.50607287449392713</v>
      </c>
    </row>
    <row r="4658" spans="1:8">
      <c r="A4658" s="62">
        <v>4656</v>
      </c>
      <c r="B4658" s="3" t="s">
        <v>15300</v>
      </c>
      <c r="C4658" s="33" t="str">
        <f t="shared" si="147"/>
        <v>Yes</v>
      </c>
      <c r="D4658" s="30">
        <f t="shared" si="148"/>
        <v>2.5</v>
      </c>
      <c r="E4658" s="30">
        <v>6883</v>
      </c>
      <c r="F4658" s="62" t="s">
        <v>11763</v>
      </c>
      <c r="G4658" s="3" t="s">
        <v>16140</v>
      </c>
      <c r="H4658" s="177">
        <v>1.0121457489878543</v>
      </c>
    </row>
    <row r="4659" spans="1:8">
      <c r="A4659" s="62">
        <v>4657</v>
      </c>
      <c r="B4659" s="3" t="s">
        <v>16190</v>
      </c>
      <c r="C4659" s="33" t="str">
        <f t="shared" si="147"/>
        <v>Yes</v>
      </c>
      <c r="D4659" s="30">
        <f t="shared" si="148"/>
        <v>4.74</v>
      </c>
      <c r="E4659" s="30">
        <v>13049</v>
      </c>
      <c r="F4659" s="62" t="s">
        <v>11781</v>
      </c>
      <c r="G4659" s="3" t="s">
        <v>16140</v>
      </c>
      <c r="H4659" s="177">
        <v>1.9190283400809716</v>
      </c>
    </row>
    <row r="4660" spans="1:8">
      <c r="A4660" s="62">
        <v>4658</v>
      </c>
      <c r="B4660" s="3" t="s">
        <v>16191</v>
      </c>
      <c r="C4660" s="33" t="str">
        <f t="shared" si="147"/>
        <v>Yes</v>
      </c>
      <c r="D4660" s="30">
        <f t="shared" si="148"/>
        <v>0.5</v>
      </c>
      <c r="E4660" s="30">
        <v>1377</v>
      </c>
      <c r="F4660" s="62" t="s">
        <v>11772</v>
      </c>
      <c r="G4660" s="3" t="s">
        <v>16140</v>
      </c>
      <c r="H4660" s="177">
        <v>0.20242914979757085</v>
      </c>
    </row>
    <row r="4661" spans="1:8">
      <c r="A4661" s="62">
        <v>4659</v>
      </c>
      <c r="B4661" s="3" t="s">
        <v>16192</v>
      </c>
      <c r="C4661" s="33" t="str">
        <f t="shared" si="147"/>
        <v>Yes</v>
      </c>
      <c r="D4661" s="30">
        <f t="shared" si="148"/>
        <v>1.22</v>
      </c>
      <c r="E4661" s="30">
        <v>3359</v>
      </c>
      <c r="F4661" s="62" t="s">
        <v>11772</v>
      </c>
      <c r="G4661" s="3" t="s">
        <v>16140</v>
      </c>
      <c r="H4661" s="177">
        <v>0.49392712550607282</v>
      </c>
    </row>
    <row r="4662" spans="1:8">
      <c r="A4662" s="62">
        <v>4660</v>
      </c>
      <c r="B4662" s="3" t="s">
        <v>16193</v>
      </c>
      <c r="C4662" s="33" t="str">
        <f t="shared" si="147"/>
        <v>Yes</v>
      </c>
      <c r="D4662" s="30">
        <f t="shared" si="148"/>
        <v>4</v>
      </c>
      <c r="E4662" s="30">
        <v>11012</v>
      </c>
      <c r="F4662" s="62" t="s">
        <v>11763</v>
      </c>
      <c r="G4662" s="3" t="s">
        <v>16140</v>
      </c>
      <c r="H4662" s="177">
        <v>1.6194331983805668</v>
      </c>
    </row>
    <row r="4663" spans="1:8">
      <c r="A4663" s="62">
        <v>4661</v>
      </c>
      <c r="B4663" s="3" t="s">
        <v>16194</v>
      </c>
      <c r="C4663" s="33" t="str">
        <f t="shared" si="147"/>
        <v>Yes</v>
      </c>
      <c r="D4663" s="30">
        <f t="shared" si="148"/>
        <v>2.5</v>
      </c>
      <c r="E4663" s="30">
        <v>6883</v>
      </c>
      <c r="F4663" s="62" t="s">
        <v>11763</v>
      </c>
      <c r="G4663" s="3" t="s">
        <v>16140</v>
      </c>
      <c r="H4663" s="177">
        <v>1.0121457489878543</v>
      </c>
    </row>
    <row r="4664" spans="1:8">
      <c r="A4664" s="62">
        <v>4662</v>
      </c>
      <c r="B4664" s="3" t="s">
        <v>16195</v>
      </c>
      <c r="C4664" s="33" t="str">
        <f t="shared" si="147"/>
        <v>Yes</v>
      </c>
      <c r="D4664" s="30">
        <f t="shared" si="148"/>
        <v>1.85</v>
      </c>
      <c r="E4664" s="30">
        <v>5093</v>
      </c>
      <c r="F4664" s="62" t="s">
        <v>11763</v>
      </c>
      <c r="G4664" s="3" t="s">
        <v>16140</v>
      </c>
      <c r="H4664" s="177">
        <v>0.74898785425101211</v>
      </c>
    </row>
    <row r="4665" spans="1:8">
      <c r="A4665" s="62">
        <v>4663</v>
      </c>
      <c r="B4665" s="3" t="s">
        <v>16196</v>
      </c>
      <c r="C4665" s="33" t="str">
        <f t="shared" si="147"/>
        <v>Yes</v>
      </c>
      <c r="D4665" s="30">
        <f t="shared" si="148"/>
        <v>1.43</v>
      </c>
      <c r="E4665" s="30">
        <v>3937</v>
      </c>
      <c r="F4665" s="62" t="s">
        <v>11772</v>
      </c>
      <c r="G4665" s="3" t="s">
        <v>16140</v>
      </c>
      <c r="H4665" s="177">
        <v>0.57894736842105254</v>
      </c>
    </row>
    <row r="4666" spans="1:8">
      <c r="A4666" s="62">
        <v>4664</v>
      </c>
      <c r="B4666" s="3" t="s">
        <v>16197</v>
      </c>
      <c r="C4666" s="33" t="str">
        <f t="shared" si="147"/>
        <v>Yes</v>
      </c>
      <c r="D4666" s="30">
        <f t="shared" si="148"/>
        <v>2.6999999999999997</v>
      </c>
      <c r="E4666" s="30">
        <v>7433</v>
      </c>
      <c r="F4666" s="62" t="s">
        <v>11763</v>
      </c>
      <c r="G4666" s="3" t="s">
        <v>16140</v>
      </c>
      <c r="H4666" s="177">
        <v>1.0931174089068825</v>
      </c>
    </row>
    <row r="4667" spans="1:8">
      <c r="A4667" s="62">
        <v>4665</v>
      </c>
      <c r="B4667" s="3" t="s">
        <v>16198</v>
      </c>
      <c r="C4667" s="33" t="str">
        <f t="shared" si="147"/>
        <v>Yes</v>
      </c>
      <c r="D4667" s="30">
        <f t="shared" si="148"/>
        <v>2.5</v>
      </c>
      <c r="E4667" s="30">
        <v>6883</v>
      </c>
      <c r="F4667" s="62" t="s">
        <v>11763</v>
      </c>
      <c r="G4667" s="3" t="s">
        <v>16140</v>
      </c>
      <c r="H4667" s="177">
        <v>1.0121457489878543</v>
      </c>
    </row>
    <row r="4668" spans="1:8">
      <c r="A4668" s="62">
        <v>4666</v>
      </c>
      <c r="B4668" s="3" t="s">
        <v>16199</v>
      </c>
      <c r="C4668" s="33" t="str">
        <f t="shared" si="147"/>
        <v>Yes</v>
      </c>
      <c r="D4668" s="30">
        <f t="shared" si="148"/>
        <v>1.1600000000000001</v>
      </c>
      <c r="E4668" s="30">
        <v>3194</v>
      </c>
      <c r="F4668" s="62" t="s">
        <v>11763</v>
      </c>
      <c r="G4668" s="3" t="s">
        <v>16140</v>
      </c>
      <c r="H4668" s="177">
        <v>0.46963562753036442</v>
      </c>
    </row>
    <row r="4669" spans="1:8">
      <c r="A4669" s="62">
        <v>4667</v>
      </c>
      <c r="B4669" s="3" t="s">
        <v>16200</v>
      </c>
      <c r="C4669" s="33" t="str">
        <f t="shared" si="147"/>
        <v>Yes</v>
      </c>
      <c r="D4669" s="30">
        <f t="shared" si="148"/>
        <v>2.62</v>
      </c>
      <c r="E4669" s="30">
        <v>7213</v>
      </c>
      <c r="F4669" s="62" t="s">
        <v>11763</v>
      </c>
      <c r="G4669" s="3" t="s">
        <v>16140</v>
      </c>
      <c r="H4669" s="177">
        <v>1.0607287449392713</v>
      </c>
    </row>
    <row r="4670" spans="1:8">
      <c r="A4670" s="62">
        <v>4668</v>
      </c>
      <c r="B4670" s="3" t="s">
        <v>15696</v>
      </c>
      <c r="C4670" s="33" t="str">
        <f t="shared" si="147"/>
        <v>Yes</v>
      </c>
      <c r="D4670" s="30">
        <f t="shared" si="148"/>
        <v>2.5</v>
      </c>
      <c r="E4670" s="30">
        <v>6883</v>
      </c>
      <c r="F4670" s="62" t="s">
        <v>11781</v>
      </c>
      <c r="G4670" s="3" t="s">
        <v>16140</v>
      </c>
      <c r="H4670" s="177">
        <v>1.0121457489878543</v>
      </c>
    </row>
    <row r="4671" spans="1:8">
      <c r="A4671" s="62">
        <v>4669</v>
      </c>
      <c r="B4671" s="3" t="s">
        <v>16201</v>
      </c>
      <c r="C4671" s="33" t="str">
        <f t="shared" si="147"/>
        <v>Yes</v>
      </c>
      <c r="D4671" s="30">
        <f t="shared" si="148"/>
        <v>2.5</v>
      </c>
      <c r="E4671" s="30">
        <v>6883</v>
      </c>
      <c r="F4671" s="62" t="s">
        <v>11763</v>
      </c>
      <c r="G4671" s="3" t="s">
        <v>16140</v>
      </c>
      <c r="H4671" s="177">
        <v>1.0121457489878543</v>
      </c>
    </row>
    <row r="4672" spans="1:8">
      <c r="A4672" s="62">
        <v>4670</v>
      </c>
      <c r="B4672" s="3" t="s">
        <v>16202</v>
      </c>
      <c r="C4672" s="33" t="str">
        <f t="shared" si="147"/>
        <v>Yes</v>
      </c>
      <c r="D4672" s="30">
        <f t="shared" si="148"/>
        <v>1.7</v>
      </c>
      <c r="E4672" s="30">
        <v>4680</v>
      </c>
      <c r="F4672" s="62" t="s">
        <v>11763</v>
      </c>
      <c r="G4672" s="3" t="s">
        <v>16140</v>
      </c>
      <c r="H4672" s="177">
        <v>0.68825910931174084</v>
      </c>
    </row>
    <row r="4673" spans="1:8">
      <c r="A4673" s="62">
        <v>4671</v>
      </c>
      <c r="B4673" s="3" t="s">
        <v>16203</v>
      </c>
      <c r="C4673" s="33" t="str">
        <f t="shared" si="147"/>
        <v>Yes</v>
      </c>
      <c r="D4673" s="30">
        <f t="shared" si="148"/>
        <v>4.5</v>
      </c>
      <c r="E4673" s="30">
        <v>12389</v>
      </c>
      <c r="F4673" s="62" t="s">
        <v>11763</v>
      </c>
      <c r="G4673" s="3" t="s">
        <v>16140</v>
      </c>
      <c r="H4673" s="177">
        <v>1.8218623481781375</v>
      </c>
    </row>
    <row r="4674" spans="1:8">
      <c r="A4674" s="62">
        <v>4672</v>
      </c>
      <c r="B4674" s="3" t="s">
        <v>16204</v>
      </c>
      <c r="C4674" s="33" t="str">
        <f t="shared" si="147"/>
        <v>Yes</v>
      </c>
      <c r="D4674" s="30">
        <f t="shared" si="148"/>
        <v>0.70999999999999985</v>
      </c>
      <c r="E4674" s="30">
        <v>1955</v>
      </c>
      <c r="F4674" s="62" t="s">
        <v>11763</v>
      </c>
      <c r="G4674" s="3" t="s">
        <v>16140</v>
      </c>
      <c r="H4674" s="177">
        <v>0.28744939271255054</v>
      </c>
    </row>
    <row r="4675" spans="1:8">
      <c r="A4675" s="62">
        <v>4673</v>
      </c>
      <c r="B4675" s="3" t="s">
        <v>16205</v>
      </c>
      <c r="C4675" s="33" t="str">
        <f t="shared" ref="C4675:C4738" si="149">IF(H4675=2,"No","Yes")</f>
        <v>Yes</v>
      </c>
      <c r="D4675" s="30">
        <f t="shared" si="148"/>
        <v>3.3600000000000003</v>
      </c>
      <c r="E4675" s="30">
        <v>9250</v>
      </c>
      <c r="F4675" s="62" t="s">
        <v>11763</v>
      </c>
      <c r="G4675" s="3" t="s">
        <v>16140</v>
      </c>
      <c r="H4675" s="177">
        <v>1.3603238866396761</v>
      </c>
    </row>
    <row r="4676" spans="1:8">
      <c r="A4676" s="62">
        <v>4674</v>
      </c>
      <c r="B4676" s="3" t="s">
        <v>16206</v>
      </c>
      <c r="C4676" s="33" t="str">
        <f t="shared" si="149"/>
        <v>Yes</v>
      </c>
      <c r="D4676" s="30">
        <f t="shared" ref="D4676:D4739" si="150">H4676*2.47</f>
        <v>1</v>
      </c>
      <c r="E4676" s="30">
        <v>2753</v>
      </c>
      <c r="F4676" s="62" t="s">
        <v>11772</v>
      </c>
      <c r="G4676" s="3" t="s">
        <v>16140</v>
      </c>
      <c r="H4676" s="177">
        <v>0.40485829959514169</v>
      </c>
    </row>
    <row r="4677" spans="1:8">
      <c r="A4677" s="62">
        <v>4675</v>
      </c>
      <c r="B4677" s="3" t="s">
        <v>16207</v>
      </c>
      <c r="C4677" s="33" t="str">
        <f t="shared" si="149"/>
        <v>Yes</v>
      </c>
      <c r="D4677" s="30">
        <f t="shared" si="150"/>
        <v>2.5</v>
      </c>
      <c r="E4677" s="30">
        <v>6883</v>
      </c>
      <c r="F4677" s="62" t="s">
        <v>11763</v>
      </c>
      <c r="G4677" s="3" t="s">
        <v>16140</v>
      </c>
      <c r="H4677" s="177">
        <v>1.0121457489878543</v>
      </c>
    </row>
    <row r="4678" spans="1:8">
      <c r="A4678" s="62">
        <v>4676</v>
      </c>
      <c r="B4678" s="3" t="s">
        <v>16208</v>
      </c>
      <c r="C4678" s="33" t="str">
        <f t="shared" si="149"/>
        <v>Yes</v>
      </c>
      <c r="D4678" s="30">
        <f t="shared" si="150"/>
        <v>2.5</v>
      </c>
      <c r="E4678" s="30">
        <v>6883</v>
      </c>
      <c r="F4678" s="62" t="s">
        <v>11763</v>
      </c>
      <c r="G4678" s="3" t="s">
        <v>16140</v>
      </c>
      <c r="H4678" s="177">
        <v>1.0121457489878543</v>
      </c>
    </row>
    <row r="4679" spans="1:8">
      <c r="A4679" s="62">
        <v>4677</v>
      </c>
      <c r="B4679" s="3" t="s">
        <v>16209</v>
      </c>
      <c r="C4679" s="33" t="str">
        <f t="shared" si="149"/>
        <v>Yes</v>
      </c>
      <c r="D4679" s="30">
        <f t="shared" si="150"/>
        <v>1.92</v>
      </c>
      <c r="E4679" s="30">
        <v>5286</v>
      </c>
      <c r="F4679" s="62" t="s">
        <v>11763</v>
      </c>
      <c r="G4679" s="3" t="s">
        <v>16140</v>
      </c>
      <c r="H4679" s="177">
        <v>0.77732793522267196</v>
      </c>
    </row>
    <row r="4680" spans="1:8">
      <c r="A4680" s="62">
        <v>4678</v>
      </c>
      <c r="B4680" s="3" t="s">
        <v>15398</v>
      </c>
      <c r="C4680" s="33" t="str">
        <f t="shared" si="149"/>
        <v>Yes</v>
      </c>
      <c r="D4680" s="30">
        <f t="shared" si="150"/>
        <v>2.5</v>
      </c>
      <c r="E4680" s="30">
        <v>6883</v>
      </c>
      <c r="F4680" s="62" t="s">
        <v>11763</v>
      </c>
      <c r="G4680" s="3" t="s">
        <v>16140</v>
      </c>
      <c r="H4680" s="177">
        <v>1.0121457489878543</v>
      </c>
    </row>
    <row r="4681" spans="1:8">
      <c r="A4681" s="62">
        <v>4679</v>
      </c>
      <c r="B4681" s="3" t="s">
        <v>14556</v>
      </c>
      <c r="C4681" s="33" t="str">
        <f t="shared" si="149"/>
        <v>No</v>
      </c>
      <c r="D4681" s="30">
        <f t="shared" si="150"/>
        <v>4.9400000000000004</v>
      </c>
      <c r="E4681" s="30">
        <v>13600</v>
      </c>
      <c r="F4681" s="62" t="s">
        <v>11763</v>
      </c>
      <c r="G4681" s="3" t="s">
        <v>16140</v>
      </c>
      <c r="H4681" s="177">
        <v>2</v>
      </c>
    </row>
    <row r="4682" spans="1:8">
      <c r="A4682" s="62">
        <v>4680</v>
      </c>
      <c r="B4682" s="3" t="s">
        <v>16210</v>
      </c>
      <c r="C4682" s="33" t="str">
        <f t="shared" si="149"/>
        <v>Yes</v>
      </c>
      <c r="D4682" s="30">
        <f t="shared" si="150"/>
        <v>1.5</v>
      </c>
      <c r="E4682" s="30">
        <v>4130</v>
      </c>
      <c r="F4682" s="62" t="s">
        <v>11781</v>
      </c>
      <c r="G4682" s="3" t="s">
        <v>16140</v>
      </c>
      <c r="H4682" s="177">
        <v>0.60728744939271251</v>
      </c>
    </row>
    <row r="4683" spans="1:8">
      <c r="A4683" s="62">
        <v>4681</v>
      </c>
      <c r="B4683" s="3" t="s">
        <v>15735</v>
      </c>
      <c r="C4683" s="33" t="str">
        <f t="shared" si="149"/>
        <v>Yes</v>
      </c>
      <c r="D4683" s="30">
        <f t="shared" si="150"/>
        <v>0.94</v>
      </c>
      <c r="E4683" s="30">
        <v>2588</v>
      </c>
      <c r="F4683" s="62" t="s">
        <v>11763</v>
      </c>
      <c r="G4683" s="3" t="s">
        <v>16140</v>
      </c>
      <c r="H4683" s="177">
        <v>0.38056680161943313</v>
      </c>
    </row>
    <row r="4684" spans="1:8">
      <c r="A4684" s="62">
        <v>4682</v>
      </c>
      <c r="B4684" s="3" t="s">
        <v>16211</v>
      </c>
      <c r="C4684" s="33" t="str">
        <f t="shared" si="149"/>
        <v>Yes</v>
      </c>
      <c r="D4684" s="30">
        <f t="shared" si="150"/>
        <v>3.45</v>
      </c>
      <c r="E4684" s="30">
        <v>9498</v>
      </c>
      <c r="F4684" s="62" t="s">
        <v>11772</v>
      </c>
      <c r="G4684" s="3" t="s">
        <v>16140</v>
      </c>
      <c r="H4684" s="177">
        <v>1.3967611336032388</v>
      </c>
    </row>
    <row r="4685" spans="1:8">
      <c r="A4685" s="62">
        <v>4683</v>
      </c>
      <c r="B4685" s="3" t="s">
        <v>16212</v>
      </c>
      <c r="C4685" s="33" t="str">
        <f t="shared" si="149"/>
        <v>Yes</v>
      </c>
      <c r="D4685" s="30">
        <f t="shared" si="150"/>
        <v>2.12</v>
      </c>
      <c r="E4685" s="30">
        <v>5836</v>
      </c>
      <c r="F4685" s="62" t="s">
        <v>11763</v>
      </c>
      <c r="G4685" s="3" t="s">
        <v>16140</v>
      </c>
      <c r="H4685" s="177">
        <v>0.8582995951417004</v>
      </c>
    </row>
    <row r="4686" spans="1:8">
      <c r="A4686" s="62">
        <v>4684</v>
      </c>
      <c r="B4686" s="3" t="s">
        <v>16213</v>
      </c>
      <c r="C4686" s="33" t="str">
        <f t="shared" si="149"/>
        <v>Yes</v>
      </c>
      <c r="D4686" s="30">
        <f t="shared" si="150"/>
        <v>2.5</v>
      </c>
      <c r="E4686" s="30">
        <v>6883</v>
      </c>
      <c r="F4686" s="62" t="s">
        <v>11763</v>
      </c>
      <c r="G4686" s="3" t="s">
        <v>16140</v>
      </c>
      <c r="H4686" s="177">
        <v>1.0121457489878543</v>
      </c>
    </row>
    <row r="4687" spans="1:8">
      <c r="A4687" s="62">
        <v>4685</v>
      </c>
      <c r="B4687" s="3" t="s">
        <v>16214</v>
      </c>
      <c r="C4687" s="33" t="str">
        <f t="shared" si="149"/>
        <v>Yes</v>
      </c>
      <c r="D4687" s="30">
        <f t="shared" si="150"/>
        <v>2.5</v>
      </c>
      <c r="E4687" s="30">
        <v>6883</v>
      </c>
      <c r="F4687" s="62" t="s">
        <v>11763</v>
      </c>
      <c r="G4687" s="3" t="s">
        <v>16140</v>
      </c>
      <c r="H4687" s="177">
        <v>1.0121457489878543</v>
      </c>
    </row>
    <row r="4688" spans="1:8">
      <c r="A4688" s="62">
        <v>4686</v>
      </c>
      <c r="B4688" s="3" t="s">
        <v>16215</v>
      </c>
      <c r="C4688" s="33" t="str">
        <f t="shared" si="149"/>
        <v>Yes</v>
      </c>
      <c r="D4688" s="30">
        <f t="shared" si="150"/>
        <v>0.32999999999999996</v>
      </c>
      <c r="E4688" s="30">
        <v>1000</v>
      </c>
      <c r="F4688" s="62" t="s">
        <v>11763</v>
      </c>
      <c r="G4688" s="3" t="s">
        <v>16216</v>
      </c>
      <c r="H4688" s="177">
        <v>0.13360323886639675</v>
      </c>
    </row>
    <row r="4689" spans="1:8">
      <c r="A4689" s="62">
        <v>4687</v>
      </c>
      <c r="B4689" s="3" t="s">
        <v>16217</v>
      </c>
      <c r="C4689" s="33" t="str">
        <f t="shared" si="149"/>
        <v>Yes</v>
      </c>
      <c r="D4689" s="30">
        <f t="shared" si="150"/>
        <v>0.85</v>
      </c>
      <c r="E4689" s="30">
        <v>2340</v>
      </c>
      <c r="F4689" s="62" t="s">
        <v>11763</v>
      </c>
      <c r="G4689" s="3" t="s">
        <v>16216</v>
      </c>
      <c r="H4689" s="177">
        <v>0.34412955465587042</v>
      </c>
    </row>
    <row r="4690" spans="1:8">
      <c r="A4690" s="62">
        <v>4688</v>
      </c>
      <c r="B4690" s="3" t="s">
        <v>16218</v>
      </c>
      <c r="C4690" s="33" t="str">
        <f t="shared" si="149"/>
        <v>Yes</v>
      </c>
      <c r="D4690" s="30">
        <f t="shared" si="150"/>
        <v>0.91999999999999993</v>
      </c>
      <c r="E4690" s="30">
        <v>2533</v>
      </c>
      <c r="F4690" s="62" t="s">
        <v>11772</v>
      </c>
      <c r="G4690" s="3" t="s">
        <v>16216</v>
      </c>
      <c r="H4690" s="177">
        <v>0.37246963562753033</v>
      </c>
    </row>
    <row r="4691" spans="1:8">
      <c r="A4691" s="62">
        <v>4689</v>
      </c>
      <c r="B4691" s="3" t="s">
        <v>16219</v>
      </c>
      <c r="C4691" s="33" t="str">
        <f t="shared" si="149"/>
        <v>Yes</v>
      </c>
      <c r="D4691" s="30">
        <f t="shared" si="150"/>
        <v>0.91999999999999993</v>
      </c>
      <c r="E4691" s="30">
        <v>2533</v>
      </c>
      <c r="F4691" s="62" t="s">
        <v>11781</v>
      </c>
      <c r="G4691" s="3" t="s">
        <v>16216</v>
      </c>
      <c r="H4691" s="177">
        <v>0.37246963562753033</v>
      </c>
    </row>
    <row r="4692" spans="1:8">
      <c r="A4692" s="62">
        <v>4690</v>
      </c>
      <c r="B4692" s="3" t="s">
        <v>16220</v>
      </c>
      <c r="C4692" s="33" t="str">
        <f t="shared" si="149"/>
        <v>Yes</v>
      </c>
      <c r="D4692" s="30">
        <f t="shared" si="150"/>
        <v>0.96000000000000008</v>
      </c>
      <c r="E4692" s="30">
        <v>2643</v>
      </c>
      <c r="F4692" s="62" t="s">
        <v>11763</v>
      </c>
      <c r="G4692" s="3" t="s">
        <v>16216</v>
      </c>
      <c r="H4692" s="177">
        <v>0.38866396761133604</v>
      </c>
    </row>
    <row r="4693" spans="1:8">
      <c r="A4693" s="62">
        <v>4691</v>
      </c>
      <c r="B4693" s="3" t="s">
        <v>16221</v>
      </c>
      <c r="C4693" s="33" t="str">
        <f t="shared" si="149"/>
        <v>Yes</v>
      </c>
      <c r="D4693" s="30">
        <f t="shared" si="150"/>
        <v>0.96000000000000008</v>
      </c>
      <c r="E4693" s="30">
        <v>2643</v>
      </c>
      <c r="F4693" s="62" t="s">
        <v>11763</v>
      </c>
      <c r="G4693" s="3" t="s">
        <v>16216</v>
      </c>
      <c r="H4693" s="177">
        <v>0.38866396761133604</v>
      </c>
    </row>
    <row r="4694" spans="1:8">
      <c r="A4694" s="62">
        <v>4692</v>
      </c>
      <c r="B4694" s="3" t="s">
        <v>16222</v>
      </c>
      <c r="C4694" s="33" t="str">
        <f t="shared" si="149"/>
        <v>Yes</v>
      </c>
      <c r="D4694" s="30">
        <f t="shared" si="150"/>
        <v>1.01</v>
      </c>
      <c r="E4694" s="30">
        <v>2781</v>
      </c>
      <c r="F4694" s="62" t="s">
        <v>11763</v>
      </c>
      <c r="G4694" s="3" t="s">
        <v>16216</v>
      </c>
      <c r="H4694" s="177">
        <v>0.40890688259109309</v>
      </c>
    </row>
    <row r="4695" spans="1:8">
      <c r="A4695" s="62">
        <v>4693</v>
      </c>
      <c r="B4695" s="3" t="s">
        <v>16223</v>
      </c>
      <c r="C4695" s="33" t="str">
        <f t="shared" si="149"/>
        <v>Yes</v>
      </c>
      <c r="D4695" s="30">
        <f t="shared" si="150"/>
        <v>1.01</v>
      </c>
      <c r="E4695" s="30">
        <v>2781</v>
      </c>
      <c r="F4695" s="62" t="s">
        <v>11763</v>
      </c>
      <c r="G4695" s="3" t="s">
        <v>16216</v>
      </c>
      <c r="H4695" s="177">
        <v>0.40890688259109309</v>
      </c>
    </row>
    <row r="4696" spans="1:8">
      <c r="A4696" s="62">
        <v>4694</v>
      </c>
      <c r="B4696" s="3" t="s">
        <v>16224</v>
      </c>
      <c r="C4696" s="33" t="str">
        <f t="shared" si="149"/>
        <v>Yes</v>
      </c>
      <c r="D4696" s="30">
        <f t="shared" si="150"/>
        <v>1.06</v>
      </c>
      <c r="E4696" s="30">
        <v>2918</v>
      </c>
      <c r="F4696" s="62" t="s">
        <v>11772</v>
      </c>
      <c r="G4696" s="3" t="s">
        <v>16216</v>
      </c>
      <c r="H4696" s="177">
        <v>0.4291497975708502</v>
      </c>
    </row>
    <row r="4697" spans="1:8">
      <c r="A4697" s="62">
        <v>4695</v>
      </c>
      <c r="B4697" s="3" t="s">
        <v>16225</v>
      </c>
      <c r="C4697" s="33" t="str">
        <f t="shared" si="149"/>
        <v>Yes</v>
      </c>
      <c r="D4697" s="30">
        <f t="shared" si="150"/>
        <v>1.08</v>
      </c>
      <c r="E4697" s="30">
        <v>2973</v>
      </c>
      <c r="F4697" s="62" t="s">
        <v>11763</v>
      </c>
      <c r="G4697" s="3" t="s">
        <v>16216</v>
      </c>
      <c r="H4697" s="177">
        <v>0.43724696356275305</v>
      </c>
    </row>
    <row r="4698" spans="1:8">
      <c r="A4698" s="62">
        <v>4696</v>
      </c>
      <c r="B4698" s="3" t="s">
        <v>16226</v>
      </c>
      <c r="C4698" s="33" t="str">
        <f t="shared" si="149"/>
        <v>Yes</v>
      </c>
      <c r="D4698" s="30">
        <f t="shared" si="150"/>
        <v>1.1599999999999999</v>
      </c>
      <c r="E4698" s="30">
        <v>3194</v>
      </c>
      <c r="F4698" s="62" t="s">
        <v>11763</v>
      </c>
      <c r="G4698" s="3" t="s">
        <v>16216</v>
      </c>
      <c r="H4698" s="177">
        <v>0.46963562753036431</v>
      </c>
    </row>
    <row r="4699" spans="1:8">
      <c r="A4699" s="62">
        <v>4697</v>
      </c>
      <c r="B4699" s="3" t="s">
        <v>16227</v>
      </c>
      <c r="C4699" s="33" t="str">
        <f t="shared" si="149"/>
        <v>Yes</v>
      </c>
      <c r="D4699" s="30">
        <f t="shared" si="150"/>
        <v>1.17</v>
      </c>
      <c r="E4699" s="30">
        <v>3221</v>
      </c>
      <c r="F4699" s="62" t="s">
        <v>11763</v>
      </c>
      <c r="G4699" s="3" t="s">
        <v>16216</v>
      </c>
      <c r="H4699" s="177">
        <v>0.47368421052631571</v>
      </c>
    </row>
    <row r="4700" spans="1:8">
      <c r="A4700" s="62">
        <v>4698</v>
      </c>
      <c r="B4700" s="3" t="s">
        <v>16228</v>
      </c>
      <c r="C4700" s="33" t="str">
        <f t="shared" si="149"/>
        <v>Yes</v>
      </c>
      <c r="D4700" s="30">
        <f t="shared" si="150"/>
        <v>1.19</v>
      </c>
      <c r="E4700" s="30">
        <v>3276</v>
      </c>
      <c r="F4700" s="62" t="s">
        <v>11763</v>
      </c>
      <c r="G4700" s="3" t="s">
        <v>16216</v>
      </c>
      <c r="H4700" s="177">
        <v>0.48178137651821856</v>
      </c>
    </row>
    <row r="4701" spans="1:8">
      <c r="A4701" s="62">
        <v>4699</v>
      </c>
      <c r="B4701" s="3" t="s">
        <v>16229</v>
      </c>
      <c r="C4701" s="33" t="str">
        <f t="shared" si="149"/>
        <v>Yes</v>
      </c>
      <c r="D4701" s="30">
        <f t="shared" si="150"/>
        <v>1.22</v>
      </c>
      <c r="E4701" s="30">
        <v>3359</v>
      </c>
      <c r="F4701" s="62" t="s">
        <v>11763</v>
      </c>
      <c r="G4701" s="3" t="s">
        <v>16216</v>
      </c>
      <c r="H4701" s="177">
        <v>0.49392712550607282</v>
      </c>
    </row>
    <row r="4702" spans="1:8">
      <c r="A4702" s="62">
        <v>4700</v>
      </c>
      <c r="B4702" s="3" t="s">
        <v>16230</v>
      </c>
      <c r="C4702" s="33" t="str">
        <f t="shared" si="149"/>
        <v>Yes</v>
      </c>
      <c r="D4702" s="30">
        <f t="shared" si="150"/>
        <v>1.22</v>
      </c>
      <c r="E4702" s="30">
        <v>3359</v>
      </c>
      <c r="F4702" s="62" t="s">
        <v>11763</v>
      </c>
      <c r="G4702" s="3" t="s">
        <v>16216</v>
      </c>
      <c r="H4702" s="177">
        <v>0.49392712550607282</v>
      </c>
    </row>
    <row r="4703" spans="1:8">
      <c r="A4703" s="62">
        <v>4701</v>
      </c>
      <c r="B4703" s="3" t="s">
        <v>16231</v>
      </c>
      <c r="C4703" s="33" t="str">
        <f t="shared" si="149"/>
        <v>Yes</v>
      </c>
      <c r="D4703" s="30">
        <f t="shared" si="150"/>
        <v>1.22</v>
      </c>
      <c r="E4703" s="30">
        <v>3359</v>
      </c>
      <c r="F4703" s="62" t="s">
        <v>11763</v>
      </c>
      <c r="G4703" s="3" t="s">
        <v>16216</v>
      </c>
      <c r="H4703" s="177">
        <v>0.49392712550607282</v>
      </c>
    </row>
    <row r="4704" spans="1:8">
      <c r="A4704" s="62">
        <v>4702</v>
      </c>
      <c r="B4704" s="3" t="s">
        <v>16232</v>
      </c>
      <c r="C4704" s="33" t="str">
        <f t="shared" si="149"/>
        <v>Yes</v>
      </c>
      <c r="D4704" s="30">
        <f t="shared" si="150"/>
        <v>1.23</v>
      </c>
      <c r="E4704" s="30">
        <v>3386</v>
      </c>
      <c r="F4704" s="62" t="s">
        <v>11763</v>
      </c>
      <c r="G4704" s="3" t="s">
        <v>16216</v>
      </c>
      <c r="H4704" s="177">
        <v>0.49797570850202427</v>
      </c>
    </row>
    <row r="4705" spans="1:8">
      <c r="A4705" s="62">
        <v>4703</v>
      </c>
      <c r="B4705" s="3" t="s">
        <v>16233</v>
      </c>
      <c r="C4705" s="33" t="str">
        <f t="shared" si="149"/>
        <v>Yes</v>
      </c>
      <c r="D4705" s="30">
        <f t="shared" si="150"/>
        <v>1.27</v>
      </c>
      <c r="E4705" s="30">
        <v>3496</v>
      </c>
      <c r="F4705" s="62" t="s">
        <v>11763</v>
      </c>
      <c r="G4705" s="3" t="s">
        <v>16216</v>
      </c>
      <c r="H4705" s="177">
        <v>0.51417004048582993</v>
      </c>
    </row>
    <row r="4706" spans="1:8">
      <c r="A4706" s="62">
        <v>4704</v>
      </c>
      <c r="B4706" s="3" t="s">
        <v>16234</v>
      </c>
      <c r="C4706" s="33" t="str">
        <f t="shared" si="149"/>
        <v>Yes</v>
      </c>
      <c r="D4706" s="30">
        <f t="shared" si="150"/>
        <v>1.3</v>
      </c>
      <c r="E4706" s="30">
        <v>3579</v>
      </c>
      <c r="F4706" s="62" t="s">
        <v>11826</v>
      </c>
      <c r="G4706" s="3" t="s">
        <v>16216</v>
      </c>
      <c r="H4706" s="177">
        <v>0.52631578947368418</v>
      </c>
    </row>
    <row r="4707" spans="1:8">
      <c r="A4707" s="62">
        <v>4705</v>
      </c>
      <c r="B4707" s="3" t="s">
        <v>16235</v>
      </c>
      <c r="C4707" s="33" t="str">
        <f t="shared" si="149"/>
        <v>Yes</v>
      </c>
      <c r="D4707" s="30">
        <f t="shared" si="150"/>
        <v>1.3499999999999999</v>
      </c>
      <c r="E4707" s="30">
        <v>3717</v>
      </c>
      <c r="F4707" s="62" t="s">
        <v>11763</v>
      </c>
      <c r="G4707" s="3" t="s">
        <v>16216</v>
      </c>
      <c r="H4707" s="177">
        <v>0.54655870445344124</v>
      </c>
    </row>
    <row r="4708" spans="1:8">
      <c r="A4708" s="62">
        <v>4706</v>
      </c>
      <c r="B4708" s="3" t="s">
        <v>16236</v>
      </c>
      <c r="C4708" s="33" t="str">
        <f t="shared" si="149"/>
        <v>Yes</v>
      </c>
      <c r="D4708" s="30">
        <f t="shared" si="150"/>
        <v>1.3499999999999999</v>
      </c>
      <c r="E4708" s="30">
        <v>3717</v>
      </c>
      <c r="F4708" s="62" t="s">
        <v>11763</v>
      </c>
      <c r="G4708" s="3" t="s">
        <v>16216</v>
      </c>
      <c r="H4708" s="177">
        <v>0.54655870445344124</v>
      </c>
    </row>
    <row r="4709" spans="1:8">
      <c r="A4709" s="62">
        <v>4707</v>
      </c>
      <c r="B4709" s="3" t="s">
        <v>16237</v>
      </c>
      <c r="C4709" s="33" t="str">
        <f t="shared" si="149"/>
        <v>Yes</v>
      </c>
      <c r="D4709" s="30">
        <f t="shared" si="150"/>
        <v>1.3499999999999999</v>
      </c>
      <c r="E4709" s="30">
        <v>3717</v>
      </c>
      <c r="F4709" s="62" t="s">
        <v>11763</v>
      </c>
      <c r="G4709" s="3" t="s">
        <v>16216</v>
      </c>
      <c r="H4709" s="177">
        <v>0.54655870445344124</v>
      </c>
    </row>
    <row r="4710" spans="1:8">
      <c r="A4710" s="62">
        <v>4708</v>
      </c>
      <c r="B4710" s="3" t="s">
        <v>16238</v>
      </c>
      <c r="C4710" s="33" t="str">
        <f t="shared" si="149"/>
        <v>Yes</v>
      </c>
      <c r="D4710" s="30">
        <f t="shared" si="150"/>
        <v>1.4200000000000002</v>
      </c>
      <c r="E4710" s="30">
        <v>3909</v>
      </c>
      <c r="F4710" s="62" t="s">
        <v>11763</v>
      </c>
      <c r="G4710" s="3" t="s">
        <v>16216</v>
      </c>
      <c r="H4710" s="177">
        <v>0.5748987854251012</v>
      </c>
    </row>
    <row r="4711" spans="1:8">
      <c r="A4711" s="62">
        <v>4709</v>
      </c>
      <c r="B4711" s="3" t="s">
        <v>16239</v>
      </c>
      <c r="C4711" s="33" t="str">
        <f t="shared" si="149"/>
        <v>Yes</v>
      </c>
      <c r="D4711" s="30">
        <f t="shared" si="150"/>
        <v>1.5</v>
      </c>
      <c r="E4711" s="30">
        <v>4130</v>
      </c>
      <c r="F4711" s="62" t="s">
        <v>11763</v>
      </c>
      <c r="G4711" s="3" t="s">
        <v>16216</v>
      </c>
      <c r="H4711" s="177">
        <v>0.60728744939271251</v>
      </c>
    </row>
    <row r="4712" spans="1:8">
      <c r="A4712" s="62">
        <v>4710</v>
      </c>
      <c r="B4712" s="3" t="s">
        <v>16240</v>
      </c>
      <c r="C4712" s="33" t="str">
        <f t="shared" si="149"/>
        <v>Yes</v>
      </c>
      <c r="D4712" s="30">
        <f t="shared" si="150"/>
        <v>1.52</v>
      </c>
      <c r="E4712" s="30">
        <v>4185</v>
      </c>
      <c r="F4712" s="62" t="s">
        <v>11763</v>
      </c>
      <c r="G4712" s="3" t="s">
        <v>16216</v>
      </c>
      <c r="H4712" s="177">
        <v>0.61538461538461531</v>
      </c>
    </row>
    <row r="4713" spans="1:8">
      <c r="A4713" s="62">
        <v>4711</v>
      </c>
      <c r="B4713" s="3" t="s">
        <v>16241</v>
      </c>
      <c r="C4713" s="33" t="str">
        <f t="shared" si="149"/>
        <v>Yes</v>
      </c>
      <c r="D4713" s="30">
        <f t="shared" si="150"/>
        <v>1.5999999999999999</v>
      </c>
      <c r="E4713" s="30">
        <v>4405</v>
      </c>
      <c r="F4713" s="62" t="s">
        <v>11763</v>
      </c>
      <c r="G4713" s="3" t="s">
        <v>16216</v>
      </c>
      <c r="H4713" s="177">
        <v>0.64777327935222662</v>
      </c>
    </row>
    <row r="4714" spans="1:8">
      <c r="A4714" s="62">
        <v>4712</v>
      </c>
      <c r="B4714" s="199" t="s">
        <v>16242</v>
      </c>
      <c r="C4714" s="33" t="str">
        <f t="shared" si="149"/>
        <v>Yes</v>
      </c>
      <c r="D4714" s="30">
        <f t="shared" si="150"/>
        <v>1.62</v>
      </c>
      <c r="E4714" s="30">
        <v>4460</v>
      </c>
      <c r="F4714" s="62" t="s">
        <v>11826</v>
      </c>
      <c r="G4714" s="3" t="s">
        <v>16216</v>
      </c>
      <c r="H4714" s="182">
        <v>0.65587044534412953</v>
      </c>
    </row>
    <row r="4715" spans="1:8">
      <c r="A4715" s="62">
        <v>4713</v>
      </c>
      <c r="B4715" s="3" t="s">
        <v>16243</v>
      </c>
      <c r="C4715" s="33" t="str">
        <f t="shared" si="149"/>
        <v>Yes</v>
      </c>
      <c r="D4715" s="30">
        <f t="shared" si="150"/>
        <v>1.6400000000000003</v>
      </c>
      <c r="E4715" s="30">
        <v>4515</v>
      </c>
      <c r="F4715" s="62" t="s">
        <v>11763</v>
      </c>
      <c r="G4715" s="3" t="s">
        <v>16216</v>
      </c>
      <c r="H4715" s="177">
        <v>0.66396761133603244</v>
      </c>
    </row>
    <row r="4716" spans="1:8">
      <c r="A4716" s="62">
        <v>4714</v>
      </c>
      <c r="B4716" s="3" t="s">
        <v>16244</v>
      </c>
      <c r="C4716" s="33" t="str">
        <f t="shared" si="149"/>
        <v>Yes</v>
      </c>
      <c r="D4716" s="30">
        <f t="shared" si="150"/>
        <v>1.6500000000000001</v>
      </c>
      <c r="E4716" s="30">
        <v>4543</v>
      </c>
      <c r="F4716" s="62" t="s">
        <v>11763</v>
      </c>
      <c r="G4716" s="3" t="s">
        <v>16216</v>
      </c>
      <c r="H4716" s="177">
        <v>0.66801619433198378</v>
      </c>
    </row>
    <row r="4717" spans="1:8">
      <c r="A4717" s="62">
        <v>4715</v>
      </c>
      <c r="B4717" s="3" t="s">
        <v>16245</v>
      </c>
      <c r="C4717" s="33" t="str">
        <f t="shared" si="149"/>
        <v>Yes</v>
      </c>
      <c r="D4717" s="30">
        <f t="shared" si="150"/>
        <v>1.67</v>
      </c>
      <c r="E4717" s="30">
        <v>4598</v>
      </c>
      <c r="F4717" s="62" t="s">
        <v>11763</v>
      </c>
      <c r="G4717" s="3" t="s">
        <v>16216</v>
      </c>
      <c r="H4717" s="177">
        <v>0.67611336032388658</v>
      </c>
    </row>
    <row r="4718" spans="1:8">
      <c r="A4718" s="62">
        <v>4716</v>
      </c>
      <c r="B4718" s="3" t="s">
        <v>16246</v>
      </c>
      <c r="C4718" s="33" t="str">
        <f t="shared" si="149"/>
        <v>Yes</v>
      </c>
      <c r="D4718" s="30">
        <f t="shared" si="150"/>
        <v>1.67</v>
      </c>
      <c r="E4718" s="30">
        <v>4598</v>
      </c>
      <c r="F4718" s="62" t="s">
        <v>11763</v>
      </c>
      <c r="G4718" s="3" t="s">
        <v>16216</v>
      </c>
      <c r="H4718" s="177">
        <v>0.67611336032388658</v>
      </c>
    </row>
    <row r="4719" spans="1:8">
      <c r="A4719" s="62">
        <v>4717</v>
      </c>
      <c r="B4719" s="3" t="s">
        <v>16247</v>
      </c>
      <c r="C4719" s="33" t="str">
        <f t="shared" si="149"/>
        <v>Yes</v>
      </c>
      <c r="D4719" s="30">
        <f t="shared" si="150"/>
        <v>1.67</v>
      </c>
      <c r="E4719" s="30">
        <v>4598</v>
      </c>
      <c r="F4719" s="62" t="s">
        <v>11772</v>
      </c>
      <c r="G4719" s="3" t="s">
        <v>16216</v>
      </c>
      <c r="H4719" s="177">
        <v>0.67611336032388658</v>
      </c>
    </row>
    <row r="4720" spans="1:8">
      <c r="A4720" s="62">
        <v>4718</v>
      </c>
      <c r="B4720" s="3" t="s">
        <v>16248</v>
      </c>
      <c r="C4720" s="33" t="str">
        <f t="shared" si="149"/>
        <v>Yes</v>
      </c>
      <c r="D4720" s="30">
        <f t="shared" si="150"/>
        <v>1.6799999999999997</v>
      </c>
      <c r="E4720" s="30">
        <v>4625</v>
      </c>
      <c r="F4720" s="62" t="s">
        <v>11763</v>
      </c>
      <c r="G4720" s="3" t="s">
        <v>16216</v>
      </c>
      <c r="H4720" s="177">
        <v>0.68016194331983792</v>
      </c>
    </row>
    <row r="4721" spans="1:8">
      <c r="A4721" s="62">
        <v>4719</v>
      </c>
      <c r="B4721" s="3" t="s">
        <v>16249</v>
      </c>
      <c r="C4721" s="33" t="str">
        <f t="shared" si="149"/>
        <v>Yes</v>
      </c>
      <c r="D4721" s="30">
        <f t="shared" si="150"/>
        <v>1.7</v>
      </c>
      <c r="E4721" s="30">
        <v>4680</v>
      </c>
      <c r="F4721" s="62" t="s">
        <v>11763</v>
      </c>
      <c r="G4721" s="3" t="s">
        <v>16216</v>
      </c>
      <c r="H4721" s="177">
        <v>0.68825910931174084</v>
      </c>
    </row>
    <row r="4722" spans="1:8">
      <c r="A4722" s="62">
        <v>4720</v>
      </c>
      <c r="B4722" s="3" t="s">
        <v>16250</v>
      </c>
      <c r="C4722" s="33" t="str">
        <f t="shared" si="149"/>
        <v>Yes</v>
      </c>
      <c r="D4722" s="30">
        <f t="shared" si="150"/>
        <v>1.79</v>
      </c>
      <c r="E4722" s="30">
        <v>4928</v>
      </c>
      <c r="F4722" s="62" t="s">
        <v>11763</v>
      </c>
      <c r="G4722" s="3" t="s">
        <v>16216</v>
      </c>
      <c r="H4722" s="177">
        <v>0.7246963562753036</v>
      </c>
    </row>
    <row r="4723" spans="1:8">
      <c r="A4723" s="62">
        <v>4721</v>
      </c>
      <c r="B4723" s="3" t="s">
        <v>16251</v>
      </c>
      <c r="C4723" s="33" t="str">
        <f t="shared" si="149"/>
        <v>Yes</v>
      </c>
      <c r="D4723" s="30">
        <f t="shared" si="150"/>
        <v>1.79</v>
      </c>
      <c r="E4723" s="30">
        <v>4928</v>
      </c>
      <c r="F4723" s="62" t="s">
        <v>11763</v>
      </c>
      <c r="G4723" s="3" t="s">
        <v>16216</v>
      </c>
      <c r="H4723" s="177">
        <v>0.7246963562753036</v>
      </c>
    </row>
    <row r="4724" spans="1:8">
      <c r="A4724" s="62">
        <v>4722</v>
      </c>
      <c r="B4724" s="3" t="s">
        <v>16252</v>
      </c>
      <c r="C4724" s="33" t="str">
        <f t="shared" si="149"/>
        <v>Yes</v>
      </c>
      <c r="D4724" s="30">
        <f t="shared" si="150"/>
        <v>1.7999999999999998</v>
      </c>
      <c r="E4724" s="30">
        <v>4955</v>
      </c>
      <c r="F4724" s="62" t="s">
        <v>11763</v>
      </c>
      <c r="G4724" s="3" t="s">
        <v>16216</v>
      </c>
      <c r="H4724" s="177">
        <v>0.72874493927125494</v>
      </c>
    </row>
    <row r="4725" spans="1:8">
      <c r="A4725" s="62">
        <v>4723</v>
      </c>
      <c r="B4725" s="3" t="s">
        <v>16253</v>
      </c>
      <c r="C4725" s="33" t="str">
        <f t="shared" si="149"/>
        <v>Yes</v>
      </c>
      <c r="D4725" s="30">
        <f t="shared" si="150"/>
        <v>1.88</v>
      </c>
      <c r="E4725" s="30">
        <v>5176</v>
      </c>
      <c r="F4725" s="62" t="s">
        <v>11763</v>
      </c>
      <c r="G4725" s="3" t="s">
        <v>16216</v>
      </c>
      <c r="H4725" s="177">
        <v>0.76113360323886625</v>
      </c>
    </row>
    <row r="4726" spans="1:8">
      <c r="A4726" s="62">
        <v>4724</v>
      </c>
      <c r="B4726" s="3" t="s">
        <v>16254</v>
      </c>
      <c r="C4726" s="33" t="str">
        <f t="shared" si="149"/>
        <v>Yes</v>
      </c>
      <c r="D4726" s="30">
        <f t="shared" si="150"/>
        <v>1.88</v>
      </c>
      <c r="E4726" s="30">
        <v>5176</v>
      </c>
      <c r="F4726" s="62" t="s">
        <v>11763</v>
      </c>
      <c r="G4726" s="3" t="s">
        <v>16216</v>
      </c>
      <c r="H4726" s="177">
        <v>0.76113360323886625</v>
      </c>
    </row>
    <row r="4727" spans="1:8">
      <c r="A4727" s="62">
        <v>4725</v>
      </c>
      <c r="B4727" s="3" t="s">
        <v>16255</v>
      </c>
      <c r="C4727" s="33" t="str">
        <f t="shared" si="149"/>
        <v>Yes</v>
      </c>
      <c r="D4727" s="30">
        <f t="shared" si="150"/>
        <v>1.88</v>
      </c>
      <c r="E4727" s="30">
        <v>5176</v>
      </c>
      <c r="F4727" s="62" t="s">
        <v>11763</v>
      </c>
      <c r="G4727" s="3" t="s">
        <v>16216</v>
      </c>
      <c r="H4727" s="177">
        <v>0.76113360323886625</v>
      </c>
    </row>
    <row r="4728" spans="1:8">
      <c r="A4728" s="62">
        <v>4726</v>
      </c>
      <c r="B4728" s="3" t="s">
        <v>16256</v>
      </c>
      <c r="C4728" s="33" t="str">
        <f t="shared" si="149"/>
        <v>Yes</v>
      </c>
      <c r="D4728" s="30">
        <f t="shared" si="150"/>
        <v>1.88</v>
      </c>
      <c r="E4728" s="30">
        <v>5176</v>
      </c>
      <c r="F4728" s="62" t="s">
        <v>11763</v>
      </c>
      <c r="G4728" s="3" t="s">
        <v>16216</v>
      </c>
      <c r="H4728" s="177">
        <v>0.76113360323886625</v>
      </c>
    </row>
    <row r="4729" spans="1:8">
      <c r="A4729" s="62">
        <v>4727</v>
      </c>
      <c r="B4729" s="3" t="s">
        <v>16257</v>
      </c>
      <c r="C4729" s="33" t="str">
        <f t="shared" si="149"/>
        <v>Yes</v>
      </c>
      <c r="D4729" s="30">
        <f t="shared" si="150"/>
        <v>1.88</v>
      </c>
      <c r="E4729" s="30">
        <v>5176</v>
      </c>
      <c r="F4729" s="62" t="s">
        <v>11763</v>
      </c>
      <c r="G4729" s="3" t="s">
        <v>16216</v>
      </c>
      <c r="H4729" s="177">
        <v>0.76113360323886625</v>
      </c>
    </row>
    <row r="4730" spans="1:8">
      <c r="A4730" s="62">
        <v>4728</v>
      </c>
      <c r="B4730" s="3" t="s">
        <v>16258</v>
      </c>
      <c r="C4730" s="33" t="str">
        <f t="shared" si="149"/>
        <v>Yes</v>
      </c>
      <c r="D4730" s="30">
        <f t="shared" si="150"/>
        <v>1.88</v>
      </c>
      <c r="E4730" s="30">
        <v>5176</v>
      </c>
      <c r="F4730" s="62" t="s">
        <v>11763</v>
      </c>
      <c r="G4730" s="3" t="s">
        <v>16216</v>
      </c>
      <c r="H4730" s="177">
        <v>0.76113360323886625</v>
      </c>
    </row>
    <row r="4731" spans="1:8">
      <c r="A4731" s="62">
        <v>4729</v>
      </c>
      <c r="B4731" s="3" t="s">
        <v>16259</v>
      </c>
      <c r="C4731" s="33" t="str">
        <f t="shared" si="149"/>
        <v>Yes</v>
      </c>
      <c r="D4731" s="30">
        <f t="shared" si="150"/>
        <v>2</v>
      </c>
      <c r="E4731" s="30">
        <v>5506</v>
      </c>
      <c r="F4731" s="62" t="s">
        <v>11763</v>
      </c>
      <c r="G4731" s="3" t="s">
        <v>16216</v>
      </c>
      <c r="H4731" s="177">
        <v>0.80971659919028338</v>
      </c>
    </row>
    <row r="4732" spans="1:8">
      <c r="A4732" s="62">
        <v>4730</v>
      </c>
      <c r="B4732" s="3" t="s">
        <v>16260</v>
      </c>
      <c r="C4732" s="33" t="str">
        <f t="shared" si="149"/>
        <v>Yes</v>
      </c>
      <c r="D4732" s="30">
        <f t="shared" si="150"/>
        <v>2</v>
      </c>
      <c r="E4732" s="30">
        <v>5506</v>
      </c>
      <c r="F4732" s="62" t="s">
        <v>11763</v>
      </c>
      <c r="G4732" s="3" t="s">
        <v>16216</v>
      </c>
      <c r="H4732" s="177">
        <v>0.80971659919028338</v>
      </c>
    </row>
    <row r="4733" spans="1:8">
      <c r="A4733" s="62">
        <v>4731</v>
      </c>
      <c r="B4733" s="3" t="s">
        <v>16261</v>
      </c>
      <c r="C4733" s="33" t="str">
        <f t="shared" si="149"/>
        <v>Yes</v>
      </c>
      <c r="D4733" s="30">
        <f t="shared" si="150"/>
        <v>2.29</v>
      </c>
      <c r="E4733" s="30">
        <v>6304</v>
      </c>
      <c r="F4733" s="62" t="s">
        <v>11763</v>
      </c>
      <c r="G4733" s="3" t="s">
        <v>16216</v>
      </c>
      <c r="H4733" s="177">
        <v>0.92712550607287447</v>
      </c>
    </row>
    <row r="4734" spans="1:8">
      <c r="A4734" s="62">
        <v>4732</v>
      </c>
      <c r="B4734" s="3" t="s">
        <v>16262</v>
      </c>
      <c r="C4734" s="33" t="str">
        <f t="shared" si="149"/>
        <v>Yes</v>
      </c>
      <c r="D4734" s="30">
        <f t="shared" si="150"/>
        <v>2.29</v>
      </c>
      <c r="E4734" s="30">
        <v>6304</v>
      </c>
      <c r="F4734" s="62" t="s">
        <v>11763</v>
      </c>
      <c r="G4734" s="3" t="s">
        <v>16216</v>
      </c>
      <c r="H4734" s="177">
        <v>0.92712550607287447</v>
      </c>
    </row>
    <row r="4735" spans="1:8">
      <c r="A4735" s="62">
        <v>4733</v>
      </c>
      <c r="B4735" s="3" t="s">
        <v>16263</v>
      </c>
      <c r="C4735" s="33" t="str">
        <f t="shared" si="149"/>
        <v>Yes</v>
      </c>
      <c r="D4735" s="30">
        <f t="shared" si="150"/>
        <v>2.3200000000000003</v>
      </c>
      <c r="E4735" s="30">
        <v>6387</v>
      </c>
      <c r="F4735" s="62" t="s">
        <v>11763</v>
      </c>
      <c r="G4735" s="3" t="s">
        <v>16216</v>
      </c>
      <c r="H4735" s="177">
        <v>0.93927125506072884</v>
      </c>
    </row>
    <row r="4736" spans="1:8">
      <c r="A4736" s="62">
        <v>4734</v>
      </c>
      <c r="B4736" s="3" t="s">
        <v>16264</v>
      </c>
      <c r="C4736" s="33" t="str">
        <f t="shared" si="149"/>
        <v>Yes</v>
      </c>
      <c r="D4736" s="30">
        <f t="shared" si="150"/>
        <v>2.7800000000000002</v>
      </c>
      <c r="E4736" s="30">
        <v>7653</v>
      </c>
      <c r="F4736" s="62" t="s">
        <v>11763</v>
      </c>
      <c r="G4736" s="3" t="s">
        <v>16216</v>
      </c>
      <c r="H4736" s="177">
        <v>1.1255060728744939</v>
      </c>
    </row>
    <row r="4737" spans="1:8">
      <c r="A4737" s="62">
        <v>4735</v>
      </c>
      <c r="B4737" s="3" t="s">
        <v>16265</v>
      </c>
      <c r="C4737" s="33" t="str">
        <f t="shared" si="149"/>
        <v>Yes</v>
      </c>
      <c r="D4737" s="30">
        <f t="shared" si="150"/>
        <v>2.7800000000000002</v>
      </c>
      <c r="E4737" s="30">
        <v>7653</v>
      </c>
      <c r="F4737" s="62" t="s">
        <v>11763</v>
      </c>
      <c r="G4737" s="3" t="s">
        <v>16216</v>
      </c>
      <c r="H4737" s="177">
        <v>1.1255060728744939</v>
      </c>
    </row>
    <row r="4738" spans="1:8">
      <c r="A4738" s="62">
        <v>4736</v>
      </c>
      <c r="B4738" s="3" t="s">
        <v>13202</v>
      </c>
      <c r="C4738" s="33" t="str">
        <f t="shared" si="149"/>
        <v>Yes</v>
      </c>
      <c r="D4738" s="30">
        <f t="shared" si="150"/>
        <v>2.88</v>
      </c>
      <c r="E4738" s="30">
        <v>7929</v>
      </c>
      <c r="F4738" s="62" t="s">
        <v>11763</v>
      </c>
      <c r="G4738" s="3" t="s">
        <v>16216</v>
      </c>
      <c r="H4738" s="177">
        <v>1.165991902834008</v>
      </c>
    </row>
    <row r="4739" spans="1:8">
      <c r="A4739" s="62">
        <v>4737</v>
      </c>
      <c r="B4739" s="3" t="s">
        <v>16266</v>
      </c>
      <c r="C4739" s="33" t="str">
        <f t="shared" ref="C4739:C4802" si="151">IF(H4739=2,"No","Yes")</f>
        <v>Yes</v>
      </c>
      <c r="D4739" s="30">
        <f t="shared" si="150"/>
        <v>2.9000000000000004</v>
      </c>
      <c r="E4739" s="30">
        <v>7984</v>
      </c>
      <c r="F4739" s="62" t="s">
        <v>11763</v>
      </c>
      <c r="G4739" s="3" t="s">
        <v>16216</v>
      </c>
      <c r="H4739" s="177">
        <v>1.1740890688259109</v>
      </c>
    </row>
    <row r="4740" spans="1:8">
      <c r="A4740" s="62">
        <v>4738</v>
      </c>
      <c r="B4740" s="3" t="s">
        <v>12493</v>
      </c>
      <c r="C4740" s="33" t="str">
        <f t="shared" si="151"/>
        <v>Yes</v>
      </c>
      <c r="D4740" s="30">
        <f t="shared" ref="D4740:D4803" si="152">H4740*2.47</f>
        <v>2.9000000000000004</v>
      </c>
      <c r="E4740" s="30">
        <v>7984</v>
      </c>
      <c r="F4740" s="62" t="s">
        <v>11763</v>
      </c>
      <c r="G4740" s="3" t="s">
        <v>16216</v>
      </c>
      <c r="H4740" s="177">
        <v>1.1740890688259109</v>
      </c>
    </row>
    <row r="4741" spans="1:8">
      <c r="A4741" s="62">
        <v>4739</v>
      </c>
      <c r="B4741" s="3" t="s">
        <v>16267</v>
      </c>
      <c r="C4741" s="33" t="str">
        <f t="shared" si="151"/>
        <v>Yes</v>
      </c>
      <c r="D4741" s="30">
        <f t="shared" si="152"/>
        <v>3.15</v>
      </c>
      <c r="E4741" s="30">
        <v>8672</v>
      </c>
      <c r="F4741" s="62" t="s">
        <v>11781</v>
      </c>
      <c r="G4741" s="3" t="s">
        <v>16216</v>
      </c>
      <c r="H4741" s="177">
        <v>1.2753036437246963</v>
      </c>
    </row>
    <row r="4742" spans="1:8">
      <c r="A4742" s="62">
        <v>4740</v>
      </c>
      <c r="B4742" s="3" t="s">
        <v>16268</v>
      </c>
      <c r="C4742" s="33" t="str">
        <f t="shared" si="151"/>
        <v>Yes</v>
      </c>
      <c r="D4742" s="30">
        <f t="shared" si="152"/>
        <v>3.2</v>
      </c>
      <c r="E4742" s="30">
        <v>8810</v>
      </c>
      <c r="F4742" s="62" t="s">
        <v>11763</v>
      </c>
      <c r="G4742" s="3" t="s">
        <v>16216</v>
      </c>
      <c r="H4742" s="177">
        <v>1.2955465587044535</v>
      </c>
    </row>
    <row r="4743" spans="1:8">
      <c r="A4743" s="62">
        <v>4741</v>
      </c>
      <c r="B4743" s="3" t="s">
        <v>16269</v>
      </c>
      <c r="C4743" s="33" t="str">
        <f t="shared" si="151"/>
        <v>Yes</v>
      </c>
      <c r="D4743" s="30">
        <f t="shared" si="152"/>
        <v>3.3400000000000003</v>
      </c>
      <c r="E4743" s="30">
        <v>9195</v>
      </c>
      <c r="F4743" s="62" t="s">
        <v>11772</v>
      </c>
      <c r="G4743" s="3" t="s">
        <v>16216</v>
      </c>
      <c r="H4743" s="177">
        <v>1.3522267206477734</v>
      </c>
    </row>
    <row r="4744" spans="1:8">
      <c r="A4744" s="62">
        <v>4742</v>
      </c>
      <c r="B4744" s="3" t="s">
        <v>16270</v>
      </c>
      <c r="C4744" s="33" t="str">
        <f t="shared" si="151"/>
        <v>Yes</v>
      </c>
      <c r="D4744" s="30">
        <f t="shared" si="152"/>
        <v>3.3599999999999994</v>
      </c>
      <c r="E4744" s="30">
        <v>9250</v>
      </c>
      <c r="F4744" s="62" t="s">
        <v>11763</v>
      </c>
      <c r="G4744" s="3" t="s">
        <v>16216</v>
      </c>
      <c r="H4744" s="177">
        <v>1.3603238866396758</v>
      </c>
    </row>
    <row r="4745" spans="1:8">
      <c r="A4745" s="62">
        <v>4743</v>
      </c>
      <c r="B4745" s="3" t="s">
        <v>16271</v>
      </c>
      <c r="C4745" s="33" t="str">
        <f t="shared" si="151"/>
        <v>Yes</v>
      </c>
      <c r="D4745" s="30">
        <f t="shared" si="152"/>
        <v>3.39</v>
      </c>
      <c r="E4745" s="30">
        <v>9333</v>
      </c>
      <c r="F4745" s="62" t="s">
        <v>11763</v>
      </c>
      <c r="G4745" s="3" t="s">
        <v>16216</v>
      </c>
      <c r="H4745" s="177">
        <v>1.3724696356275303</v>
      </c>
    </row>
    <row r="4746" spans="1:8">
      <c r="A4746" s="62">
        <v>4744</v>
      </c>
      <c r="B4746" s="3" t="s">
        <v>16272</v>
      </c>
      <c r="C4746" s="33" t="str">
        <f t="shared" si="151"/>
        <v>Yes</v>
      </c>
      <c r="D4746" s="30">
        <f t="shared" si="152"/>
        <v>3.51</v>
      </c>
      <c r="E4746" s="30">
        <v>9663</v>
      </c>
      <c r="F4746" s="62" t="s">
        <v>11763</v>
      </c>
      <c r="G4746" s="3" t="s">
        <v>16216</v>
      </c>
      <c r="H4746" s="177">
        <v>1.4210526315789471</v>
      </c>
    </row>
    <row r="4747" spans="1:8">
      <c r="A4747" s="62">
        <v>4745</v>
      </c>
      <c r="B4747" s="3" t="s">
        <v>16273</v>
      </c>
      <c r="C4747" s="33" t="str">
        <f t="shared" si="151"/>
        <v>Yes</v>
      </c>
      <c r="D4747" s="30">
        <f t="shared" si="152"/>
        <v>3.51</v>
      </c>
      <c r="E4747" s="30">
        <v>9663</v>
      </c>
      <c r="F4747" s="62" t="s">
        <v>11772</v>
      </c>
      <c r="G4747" s="3" t="s">
        <v>16216</v>
      </c>
      <c r="H4747" s="177">
        <v>1.4210526315789471</v>
      </c>
    </row>
    <row r="4748" spans="1:8">
      <c r="A4748" s="62">
        <v>4746</v>
      </c>
      <c r="B4748" s="3" t="s">
        <v>16274</v>
      </c>
      <c r="C4748" s="33" t="str">
        <f t="shared" si="151"/>
        <v>Yes</v>
      </c>
      <c r="D4748" s="30">
        <f t="shared" si="152"/>
        <v>3.51</v>
      </c>
      <c r="E4748" s="30">
        <v>9663</v>
      </c>
      <c r="F4748" s="62" t="s">
        <v>11763</v>
      </c>
      <c r="G4748" s="3" t="s">
        <v>16216</v>
      </c>
      <c r="H4748" s="177">
        <v>1.4210526315789471</v>
      </c>
    </row>
    <row r="4749" spans="1:8">
      <c r="A4749" s="62">
        <v>4747</v>
      </c>
      <c r="B4749" s="3" t="s">
        <v>16275</v>
      </c>
      <c r="C4749" s="33" t="str">
        <f t="shared" si="151"/>
        <v>Yes</v>
      </c>
      <c r="D4749" s="30">
        <f t="shared" si="152"/>
        <v>3.5500000000000003</v>
      </c>
      <c r="E4749" s="30">
        <v>9773</v>
      </c>
      <c r="F4749" s="62" t="s">
        <v>11763</v>
      </c>
      <c r="G4749" s="3" t="s">
        <v>16216</v>
      </c>
      <c r="H4749" s="177">
        <v>1.4372469635627529</v>
      </c>
    </row>
    <row r="4750" spans="1:8">
      <c r="A4750" s="62">
        <v>4748</v>
      </c>
      <c r="B4750" s="3" t="s">
        <v>16276</v>
      </c>
      <c r="C4750" s="33" t="str">
        <f t="shared" si="151"/>
        <v>Yes</v>
      </c>
      <c r="D4750" s="30">
        <f t="shared" si="152"/>
        <v>3.89</v>
      </c>
      <c r="E4750" s="30">
        <v>10709</v>
      </c>
      <c r="F4750" s="62" t="s">
        <v>11763</v>
      </c>
      <c r="G4750" s="3" t="s">
        <v>16216</v>
      </c>
      <c r="H4750" s="177">
        <v>1.5748987854251011</v>
      </c>
    </row>
    <row r="4751" spans="1:8">
      <c r="A4751" s="62">
        <v>4749</v>
      </c>
      <c r="B4751" s="3" t="s">
        <v>16277</v>
      </c>
      <c r="C4751" s="33" t="str">
        <f t="shared" si="151"/>
        <v>Yes</v>
      </c>
      <c r="D4751" s="30">
        <f t="shared" si="152"/>
        <v>3.91</v>
      </c>
      <c r="E4751" s="30">
        <v>10764</v>
      </c>
      <c r="F4751" s="62" t="s">
        <v>11763</v>
      </c>
      <c r="G4751" s="3" t="s">
        <v>16216</v>
      </c>
      <c r="H4751" s="177">
        <v>1.582995951417004</v>
      </c>
    </row>
    <row r="4752" spans="1:8">
      <c r="A4752" s="62">
        <v>4750</v>
      </c>
      <c r="B4752" s="3" t="s">
        <v>16278</v>
      </c>
      <c r="C4752" s="33" t="str">
        <f t="shared" si="151"/>
        <v>Yes</v>
      </c>
      <c r="D4752" s="30">
        <f t="shared" si="152"/>
        <v>3.95</v>
      </c>
      <c r="E4752" s="30">
        <v>10874</v>
      </c>
      <c r="F4752" s="62" t="s">
        <v>11763</v>
      </c>
      <c r="G4752" s="3" t="s">
        <v>16216</v>
      </c>
      <c r="H4752" s="177">
        <v>1.5991902834008096</v>
      </c>
    </row>
    <row r="4753" spans="1:8">
      <c r="A4753" s="62">
        <v>4751</v>
      </c>
      <c r="B4753" s="3" t="s">
        <v>16279</v>
      </c>
      <c r="C4753" s="33" t="str">
        <f t="shared" si="151"/>
        <v>Yes</v>
      </c>
      <c r="D4753" s="30">
        <f t="shared" si="152"/>
        <v>4</v>
      </c>
      <c r="E4753" s="30">
        <v>11012</v>
      </c>
      <c r="F4753" s="62" t="s">
        <v>11763</v>
      </c>
      <c r="G4753" s="3" t="s">
        <v>16216</v>
      </c>
      <c r="H4753" s="177">
        <v>1.6194331983805668</v>
      </c>
    </row>
    <row r="4754" spans="1:8">
      <c r="A4754" s="62">
        <v>4752</v>
      </c>
      <c r="B4754" s="3" t="s">
        <v>16280</v>
      </c>
      <c r="C4754" s="33" t="str">
        <f t="shared" si="151"/>
        <v>Yes</v>
      </c>
      <c r="D4754" s="30">
        <f t="shared" si="152"/>
        <v>4.22</v>
      </c>
      <c r="E4754" s="30">
        <v>11618</v>
      </c>
      <c r="F4754" s="62" t="s">
        <v>11763</v>
      </c>
      <c r="G4754" s="3" t="s">
        <v>16216</v>
      </c>
      <c r="H4754" s="177">
        <v>1.7085020242914977</v>
      </c>
    </row>
    <row r="4755" spans="1:8">
      <c r="A4755" s="62">
        <v>4753</v>
      </c>
      <c r="B4755" s="3" t="s">
        <v>16281</v>
      </c>
      <c r="C4755" s="33" t="str">
        <f t="shared" si="151"/>
        <v>Yes</v>
      </c>
      <c r="D4755" s="30">
        <f t="shared" si="152"/>
        <v>4.22</v>
      </c>
      <c r="E4755" s="30">
        <v>11618</v>
      </c>
      <c r="F4755" s="62" t="s">
        <v>11763</v>
      </c>
      <c r="G4755" s="3" t="s">
        <v>16216</v>
      </c>
      <c r="H4755" s="177">
        <v>1.7085020242914977</v>
      </c>
    </row>
    <row r="4756" spans="1:8">
      <c r="A4756" s="62">
        <v>4754</v>
      </c>
      <c r="B4756" s="3" t="s">
        <v>16282</v>
      </c>
      <c r="C4756" s="33" t="str">
        <f t="shared" si="151"/>
        <v>Yes</v>
      </c>
      <c r="D4756" s="30">
        <f t="shared" si="152"/>
        <v>4.3499999999999996</v>
      </c>
      <c r="E4756" s="30">
        <v>11976</v>
      </c>
      <c r="F4756" s="62" t="s">
        <v>11763</v>
      </c>
      <c r="G4756" s="3" t="s">
        <v>16216</v>
      </c>
      <c r="H4756" s="177">
        <v>1.761133603238866</v>
      </c>
    </row>
    <row r="4757" spans="1:8">
      <c r="A4757" s="62">
        <v>4755</v>
      </c>
      <c r="B4757" s="3" t="s">
        <v>16283</v>
      </c>
      <c r="C4757" s="33" t="str">
        <f t="shared" si="151"/>
        <v>Yes</v>
      </c>
      <c r="D4757" s="30">
        <f t="shared" si="152"/>
        <v>4.4399999999999995</v>
      </c>
      <c r="E4757" s="30">
        <v>12223</v>
      </c>
      <c r="F4757" s="62" t="s">
        <v>11781</v>
      </c>
      <c r="G4757" s="3" t="s">
        <v>16216</v>
      </c>
      <c r="H4757" s="177">
        <v>1.7975708502024288</v>
      </c>
    </row>
    <row r="4758" spans="1:8">
      <c r="A4758" s="62">
        <v>4756</v>
      </c>
      <c r="B4758" s="3" t="s">
        <v>16284</v>
      </c>
      <c r="C4758" s="33" t="str">
        <f t="shared" si="151"/>
        <v>Yes</v>
      </c>
      <c r="D4758" s="30">
        <f t="shared" si="152"/>
        <v>4.8499999999999996</v>
      </c>
      <c r="E4758" s="30">
        <v>13352</v>
      </c>
      <c r="F4758" s="62" t="s">
        <v>11763</v>
      </c>
      <c r="G4758" s="3" t="s">
        <v>16216</v>
      </c>
      <c r="H4758" s="177">
        <v>1.963562753036437</v>
      </c>
    </row>
    <row r="4759" spans="1:8">
      <c r="A4759" s="62">
        <v>4757</v>
      </c>
      <c r="B4759" s="3" t="s">
        <v>16285</v>
      </c>
      <c r="C4759" s="33" t="str">
        <f t="shared" si="151"/>
        <v>No</v>
      </c>
      <c r="D4759" s="30">
        <f t="shared" si="152"/>
        <v>4.9400000000000004</v>
      </c>
      <c r="E4759" s="30">
        <v>13600</v>
      </c>
      <c r="F4759" s="62" t="s">
        <v>11763</v>
      </c>
      <c r="G4759" s="3" t="s">
        <v>16216</v>
      </c>
      <c r="H4759" s="177">
        <v>2</v>
      </c>
    </row>
    <row r="4760" spans="1:8">
      <c r="A4760" s="62">
        <v>4758</v>
      </c>
      <c r="B4760" s="3" t="s">
        <v>16286</v>
      </c>
      <c r="C4760" s="33" t="str">
        <f t="shared" si="151"/>
        <v>No</v>
      </c>
      <c r="D4760" s="30">
        <f t="shared" si="152"/>
        <v>4.9400000000000004</v>
      </c>
      <c r="E4760" s="30">
        <v>13600</v>
      </c>
      <c r="F4760" s="62" t="s">
        <v>11763</v>
      </c>
      <c r="G4760" s="3" t="s">
        <v>16216</v>
      </c>
      <c r="H4760" s="177">
        <v>2</v>
      </c>
    </row>
    <row r="4761" spans="1:8">
      <c r="A4761" s="62">
        <v>4759</v>
      </c>
      <c r="B4761" s="3" t="s">
        <v>16287</v>
      </c>
      <c r="C4761" s="33" t="str">
        <f t="shared" si="151"/>
        <v>No</v>
      </c>
      <c r="D4761" s="30">
        <f t="shared" si="152"/>
        <v>4.9400000000000004</v>
      </c>
      <c r="E4761" s="30">
        <v>13600</v>
      </c>
      <c r="F4761" s="62" t="s">
        <v>11763</v>
      </c>
      <c r="G4761" s="3" t="s">
        <v>16216</v>
      </c>
      <c r="H4761" s="177">
        <v>2</v>
      </c>
    </row>
    <row r="4762" spans="1:8">
      <c r="A4762" s="62">
        <v>4760</v>
      </c>
      <c r="B4762" s="3" t="s">
        <v>16288</v>
      </c>
      <c r="C4762" s="33" t="str">
        <f t="shared" si="151"/>
        <v>No</v>
      </c>
      <c r="D4762" s="30">
        <f t="shared" si="152"/>
        <v>4.9400000000000004</v>
      </c>
      <c r="E4762" s="30">
        <v>13600</v>
      </c>
      <c r="F4762" s="62" t="s">
        <v>11763</v>
      </c>
      <c r="G4762" s="3" t="s">
        <v>16216</v>
      </c>
      <c r="H4762" s="177">
        <v>2</v>
      </c>
    </row>
    <row r="4763" spans="1:8">
      <c r="A4763" s="62">
        <v>4761</v>
      </c>
      <c r="B4763" s="3" t="s">
        <v>16289</v>
      </c>
      <c r="C4763" s="33" t="str">
        <f t="shared" si="151"/>
        <v>No</v>
      </c>
      <c r="D4763" s="30">
        <f t="shared" si="152"/>
        <v>4.9400000000000004</v>
      </c>
      <c r="E4763" s="30">
        <v>13600</v>
      </c>
      <c r="F4763" s="62" t="s">
        <v>11763</v>
      </c>
      <c r="G4763" s="3" t="s">
        <v>16216</v>
      </c>
      <c r="H4763" s="177">
        <v>2</v>
      </c>
    </row>
    <row r="4764" spans="1:8">
      <c r="A4764" s="62">
        <v>4762</v>
      </c>
      <c r="B4764" s="3" t="s">
        <v>16290</v>
      </c>
      <c r="C4764" s="33" t="str">
        <f t="shared" si="151"/>
        <v>No</v>
      </c>
      <c r="D4764" s="30">
        <f t="shared" si="152"/>
        <v>4.9400000000000004</v>
      </c>
      <c r="E4764" s="30">
        <v>13600</v>
      </c>
      <c r="F4764" s="62" t="s">
        <v>11826</v>
      </c>
      <c r="G4764" s="3" t="s">
        <v>16216</v>
      </c>
      <c r="H4764" s="177">
        <v>2</v>
      </c>
    </row>
    <row r="4765" spans="1:8">
      <c r="A4765" s="62">
        <v>4763</v>
      </c>
      <c r="B4765" s="3" t="s">
        <v>16291</v>
      </c>
      <c r="C4765" s="33" t="str">
        <f t="shared" si="151"/>
        <v>No</v>
      </c>
      <c r="D4765" s="30">
        <f t="shared" si="152"/>
        <v>4.9400000000000004</v>
      </c>
      <c r="E4765" s="30">
        <v>13600</v>
      </c>
      <c r="F4765" s="62" t="s">
        <v>11763</v>
      </c>
      <c r="G4765" s="3" t="s">
        <v>16216</v>
      </c>
      <c r="H4765" s="177">
        <v>2</v>
      </c>
    </row>
    <row r="4766" spans="1:8">
      <c r="A4766" s="62">
        <v>4764</v>
      </c>
      <c r="B4766" s="3" t="s">
        <v>16292</v>
      </c>
      <c r="C4766" s="33" t="str">
        <f t="shared" si="151"/>
        <v>No</v>
      </c>
      <c r="D4766" s="30">
        <f t="shared" si="152"/>
        <v>4.9400000000000004</v>
      </c>
      <c r="E4766" s="30">
        <v>13600</v>
      </c>
      <c r="F4766" s="62" t="s">
        <v>11781</v>
      </c>
      <c r="G4766" s="3" t="s">
        <v>16216</v>
      </c>
      <c r="H4766" s="177">
        <v>2</v>
      </c>
    </row>
    <row r="4767" spans="1:8">
      <c r="A4767" s="62">
        <v>4765</v>
      </c>
      <c r="B4767" s="3" t="s">
        <v>16293</v>
      </c>
      <c r="C4767" s="33" t="str">
        <f t="shared" si="151"/>
        <v>No</v>
      </c>
      <c r="D4767" s="30">
        <f t="shared" si="152"/>
        <v>4.9400000000000004</v>
      </c>
      <c r="E4767" s="30">
        <v>13600</v>
      </c>
      <c r="F4767" s="62" t="s">
        <v>11763</v>
      </c>
      <c r="G4767" s="3" t="s">
        <v>16216</v>
      </c>
      <c r="H4767" s="177">
        <v>2</v>
      </c>
    </row>
    <row r="4768" spans="1:8">
      <c r="A4768" s="62">
        <v>4766</v>
      </c>
      <c r="B4768" s="3" t="s">
        <v>16294</v>
      </c>
      <c r="C4768" s="33" t="str">
        <f t="shared" si="151"/>
        <v>No</v>
      </c>
      <c r="D4768" s="30">
        <f t="shared" si="152"/>
        <v>4.9400000000000004</v>
      </c>
      <c r="E4768" s="30">
        <v>13600</v>
      </c>
      <c r="F4768" s="62" t="s">
        <v>11763</v>
      </c>
      <c r="G4768" s="3" t="s">
        <v>16216</v>
      </c>
      <c r="H4768" s="177">
        <v>2</v>
      </c>
    </row>
    <row r="4769" spans="1:8">
      <c r="A4769" s="62">
        <v>4767</v>
      </c>
      <c r="B4769" s="3" t="s">
        <v>12514</v>
      </c>
      <c r="C4769" s="33" t="str">
        <f t="shared" si="151"/>
        <v>No</v>
      </c>
      <c r="D4769" s="30">
        <f t="shared" si="152"/>
        <v>4.9400000000000004</v>
      </c>
      <c r="E4769" s="30">
        <v>13600</v>
      </c>
      <c r="F4769" s="62" t="s">
        <v>11763</v>
      </c>
      <c r="G4769" s="3" t="s">
        <v>16216</v>
      </c>
      <c r="H4769" s="177">
        <v>2</v>
      </c>
    </row>
    <row r="4770" spans="1:8">
      <c r="A4770" s="62">
        <v>4768</v>
      </c>
      <c r="B4770" s="3" t="s">
        <v>16295</v>
      </c>
      <c r="C4770" s="33" t="str">
        <f t="shared" si="151"/>
        <v>No</v>
      </c>
      <c r="D4770" s="30">
        <f t="shared" si="152"/>
        <v>4.9400000000000004</v>
      </c>
      <c r="E4770" s="30">
        <v>13600</v>
      </c>
      <c r="F4770" s="62" t="s">
        <v>11763</v>
      </c>
      <c r="G4770" s="3" t="s">
        <v>16216</v>
      </c>
      <c r="H4770" s="177">
        <v>2</v>
      </c>
    </row>
    <row r="4771" spans="1:8">
      <c r="A4771" s="62">
        <v>4769</v>
      </c>
      <c r="B4771" s="3" t="s">
        <v>16296</v>
      </c>
      <c r="C4771" s="33" t="str">
        <f t="shared" si="151"/>
        <v>No</v>
      </c>
      <c r="D4771" s="30">
        <f t="shared" si="152"/>
        <v>4.9400000000000004</v>
      </c>
      <c r="E4771" s="30">
        <v>13600</v>
      </c>
      <c r="F4771" s="62" t="s">
        <v>11772</v>
      </c>
      <c r="G4771" s="3" t="s">
        <v>16216</v>
      </c>
      <c r="H4771" s="177">
        <v>2</v>
      </c>
    </row>
    <row r="4772" spans="1:8">
      <c r="A4772" s="62">
        <v>4770</v>
      </c>
      <c r="B4772" s="3" t="s">
        <v>16297</v>
      </c>
      <c r="C4772" s="33" t="str">
        <f t="shared" si="151"/>
        <v>No</v>
      </c>
      <c r="D4772" s="30">
        <f t="shared" si="152"/>
        <v>4.9400000000000004</v>
      </c>
      <c r="E4772" s="30">
        <v>13600</v>
      </c>
      <c r="F4772" s="62" t="s">
        <v>11763</v>
      </c>
      <c r="G4772" s="3" t="s">
        <v>16216</v>
      </c>
      <c r="H4772" s="177">
        <v>2</v>
      </c>
    </row>
    <row r="4773" spans="1:8">
      <c r="A4773" s="62">
        <v>4771</v>
      </c>
      <c r="B4773" s="3" t="s">
        <v>16298</v>
      </c>
      <c r="C4773" s="33" t="str">
        <f t="shared" si="151"/>
        <v>No</v>
      </c>
      <c r="D4773" s="30">
        <f t="shared" si="152"/>
        <v>4.9400000000000004</v>
      </c>
      <c r="E4773" s="30">
        <v>13600</v>
      </c>
      <c r="F4773" s="62" t="s">
        <v>11763</v>
      </c>
      <c r="G4773" s="3" t="s">
        <v>16216</v>
      </c>
      <c r="H4773" s="177">
        <v>2</v>
      </c>
    </row>
    <row r="4774" spans="1:8">
      <c r="A4774" s="62">
        <v>4772</v>
      </c>
      <c r="B4774" s="3" t="s">
        <v>16299</v>
      </c>
      <c r="C4774" s="33" t="str">
        <f t="shared" si="151"/>
        <v>No</v>
      </c>
      <c r="D4774" s="30">
        <f t="shared" si="152"/>
        <v>4.9400000000000004</v>
      </c>
      <c r="E4774" s="30">
        <v>13600</v>
      </c>
      <c r="F4774" s="62" t="s">
        <v>11763</v>
      </c>
      <c r="G4774" s="3" t="s">
        <v>16216</v>
      </c>
      <c r="H4774" s="177">
        <v>2</v>
      </c>
    </row>
    <row r="4775" spans="1:8">
      <c r="A4775" s="62">
        <v>4773</v>
      </c>
      <c r="B4775" s="3" t="s">
        <v>16300</v>
      </c>
      <c r="C4775" s="33" t="str">
        <f t="shared" si="151"/>
        <v>No</v>
      </c>
      <c r="D4775" s="30">
        <f t="shared" si="152"/>
        <v>4.9400000000000004</v>
      </c>
      <c r="E4775" s="30">
        <v>13600</v>
      </c>
      <c r="F4775" s="62" t="s">
        <v>11777</v>
      </c>
      <c r="G4775" s="3" t="s">
        <v>16216</v>
      </c>
      <c r="H4775" s="177">
        <v>2</v>
      </c>
    </row>
    <row r="4776" spans="1:8">
      <c r="A4776" s="62">
        <v>4774</v>
      </c>
      <c r="B4776" s="3" t="s">
        <v>16301</v>
      </c>
      <c r="C4776" s="33" t="str">
        <f t="shared" si="151"/>
        <v>No</v>
      </c>
      <c r="D4776" s="30">
        <f t="shared" si="152"/>
        <v>4.9400000000000004</v>
      </c>
      <c r="E4776" s="30">
        <v>13600</v>
      </c>
      <c r="F4776" s="62" t="s">
        <v>11763</v>
      </c>
      <c r="G4776" s="3" t="s">
        <v>16216</v>
      </c>
      <c r="H4776" s="177">
        <v>2</v>
      </c>
    </row>
    <row r="4777" spans="1:8">
      <c r="A4777" s="62">
        <v>4775</v>
      </c>
      <c r="B4777" s="3" t="s">
        <v>16302</v>
      </c>
      <c r="C4777" s="33" t="str">
        <f t="shared" si="151"/>
        <v>No</v>
      </c>
      <c r="D4777" s="30">
        <f t="shared" si="152"/>
        <v>4.9400000000000004</v>
      </c>
      <c r="E4777" s="30">
        <v>13600</v>
      </c>
      <c r="F4777" s="62" t="s">
        <v>11763</v>
      </c>
      <c r="G4777" s="3" t="s">
        <v>16216</v>
      </c>
      <c r="H4777" s="177">
        <v>2</v>
      </c>
    </row>
    <row r="4778" spans="1:8">
      <c r="A4778" s="62">
        <v>4776</v>
      </c>
      <c r="B4778" s="3" t="s">
        <v>16303</v>
      </c>
      <c r="C4778" s="33" t="str">
        <f t="shared" si="151"/>
        <v>No</v>
      </c>
      <c r="D4778" s="30">
        <f t="shared" si="152"/>
        <v>4.9400000000000004</v>
      </c>
      <c r="E4778" s="30">
        <v>13600</v>
      </c>
      <c r="F4778" s="62" t="s">
        <v>11763</v>
      </c>
      <c r="G4778" s="3" t="s">
        <v>16216</v>
      </c>
      <c r="H4778" s="177">
        <v>2</v>
      </c>
    </row>
    <row r="4779" spans="1:8">
      <c r="A4779" s="62">
        <v>4777</v>
      </c>
      <c r="B4779" s="3" t="s">
        <v>16304</v>
      </c>
      <c r="C4779" s="33" t="str">
        <f t="shared" si="151"/>
        <v>No</v>
      </c>
      <c r="D4779" s="30">
        <f t="shared" si="152"/>
        <v>4.9400000000000004</v>
      </c>
      <c r="E4779" s="30">
        <v>13600</v>
      </c>
      <c r="F4779" s="62" t="s">
        <v>11763</v>
      </c>
      <c r="G4779" s="3" t="s">
        <v>16216</v>
      </c>
      <c r="H4779" s="177">
        <v>2</v>
      </c>
    </row>
    <row r="4780" spans="1:8">
      <c r="A4780" s="62">
        <v>4778</v>
      </c>
      <c r="B4780" s="3" t="s">
        <v>16305</v>
      </c>
      <c r="C4780" s="33" t="str">
        <f t="shared" si="151"/>
        <v>No</v>
      </c>
      <c r="D4780" s="30">
        <f t="shared" si="152"/>
        <v>4.9400000000000004</v>
      </c>
      <c r="E4780" s="30">
        <v>13600</v>
      </c>
      <c r="F4780" s="62" t="s">
        <v>11763</v>
      </c>
      <c r="G4780" s="3" t="s">
        <v>16216</v>
      </c>
      <c r="H4780" s="177">
        <v>2</v>
      </c>
    </row>
    <row r="4781" spans="1:8">
      <c r="A4781" s="62">
        <v>4779</v>
      </c>
      <c r="B4781" s="3" t="s">
        <v>16306</v>
      </c>
      <c r="C4781" s="33" t="str">
        <f t="shared" si="151"/>
        <v>No</v>
      </c>
      <c r="D4781" s="30">
        <f t="shared" si="152"/>
        <v>4.9400000000000004</v>
      </c>
      <c r="E4781" s="30">
        <v>13600</v>
      </c>
      <c r="F4781" s="62" t="s">
        <v>11763</v>
      </c>
      <c r="G4781" s="3" t="s">
        <v>16216</v>
      </c>
      <c r="H4781" s="177">
        <v>2</v>
      </c>
    </row>
    <row r="4782" spans="1:8">
      <c r="A4782" s="62">
        <v>4780</v>
      </c>
      <c r="B4782" s="3" t="s">
        <v>16307</v>
      </c>
      <c r="C4782" s="33" t="str">
        <f t="shared" si="151"/>
        <v>No</v>
      </c>
      <c r="D4782" s="30">
        <f t="shared" si="152"/>
        <v>4.9400000000000004</v>
      </c>
      <c r="E4782" s="30">
        <v>13600</v>
      </c>
      <c r="F4782" s="62" t="s">
        <v>11763</v>
      </c>
      <c r="G4782" s="3" t="s">
        <v>16308</v>
      </c>
      <c r="H4782" s="176">
        <v>2</v>
      </c>
    </row>
    <row r="4783" spans="1:8">
      <c r="A4783" s="62">
        <v>4781</v>
      </c>
      <c r="B4783" s="3" t="s">
        <v>16309</v>
      </c>
      <c r="C4783" s="33" t="str">
        <f t="shared" si="151"/>
        <v>Yes</v>
      </c>
      <c r="D4783" s="30">
        <f t="shared" si="152"/>
        <v>4.79</v>
      </c>
      <c r="E4783" s="30">
        <v>13187</v>
      </c>
      <c r="F4783" s="62" t="s">
        <v>11763</v>
      </c>
      <c r="G4783" s="3" t="s">
        <v>16308</v>
      </c>
      <c r="H4783" s="176">
        <v>1.9392712550607285</v>
      </c>
    </row>
    <row r="4784" spans="1:8">
      <c r="A4784" s="62">
        <v>4782</v>
      </c>
      <c r="B4784" s="3" t="s">
        <v>16310</v>
      </c>
      <c r="C4784" s="33" t="str">
        <f t="shared" si="151"/>
        <v>Yes</v>
      </c>
      <c r="D4784" s="30">
        <f t="shared" si="152"/>
        <v>1.53</v>
      </c>
      <c r="E4784" s="30">
        <v>4212</v>
      </c>
      <c r="F4784" s="62" t="s">
        <v>11763</v>
      </c>
      <c r="G4784" s="3" t="s">
        <v>16308</v>
      </c>
      <c r="H4784" s="176">
        <v>0.61943319838056676</v>
      </c>
    </row>
    <row r="4785" spans="1:8">
      <c r="A4785" s="62">
        <v>4783</v>
      </c>
      <c r="B4785" s="3" t="s">
        <v>16311</v>
      </c>
      <c r="C4785" s="33" t="str">
        <f t="shared" si="151"/>
        <v>Yes</v>
      </c>
      <c r="D4785" s="30">
        <f t="shared" si="152"/>
        <v>2.4</v>
      </c>
      <c r="E4785" s="30">
        <v>6607</v>
      </c>
      <c r="F4785" s="62" t="s">
        <v>11763</v>
      </c>
      <c r="G4785" s="3" t="s">
        <v>16308</v>
      </c>
      <c r="H4785" s="176">
        <v>0.97165991902833992</v>
      </c>
    </row>
    <row r="4786" spans="1:8">
      <c r="A4786" s="62">
        <v>4784</v>
      </c>
      <c r="B4786" s="3" t="s">
        <v>16312</v>
      </c>
      <c r="C4786" s="33" t="str">
        <f t="shared" si="151"/>
        <v>Yes</v>
      </c>
      <c r="D4786" s="30">
        <f t="shared" si="152"/>
        <v>1.06</v>
      </c>
      <c r="E4786" s="30">
        <v>2918</v>
      </c>
      <c r="F4786" s="62" t="s">
        <v>11763</v>
      </c>
      <c r="G4786" s="3" t="s">
        <v>16308</v>
      </c>
      <c r="H4786" s="176">
        <v>0.4291497975708502</v>
      </c>
    </row>
    <row r="4787" spans="1:8">
      <c r="A4787" s="62">
        <v>4785</v>
      </c>
      <c r="B4787" s="3" t="s">
        <v>16313</v>
      </c>
      <c r="C4787" s="33" t="str">
        <f t="shared" si="151"/>
        <v>Yes</v>
      </c>
      <c r="D4787" s="30">
        <f t="shared" si="152"/>
        <v>1.53</v>
      </c>
      <c r="E4787" s="30">
        <v>4212</v>
      </c>
      <c r="F4787" s="62" t="s">
        <v>11763</v>
      </c>
      <c r="G4787" s="3" t="s">
        <v>16308</v>
      </c>
      <c r="H4787" s="176">
        <v>0.61943319838056676</v>
      </c>
    </row>
    <row r="4788" spans="1:8">
      <c r="A4788" s="62">
        <v>4786</v>
      </c>
      <c r="B4788" s="3" t="s">
        <v>16314</v>
      </c>
      <c r="C4788" s="33" t="str">
        <f t="shared" si="151"/>
        <v>Yes</v>
      </c>
      <c r="D4788" s="30">
        <f t="shared" si="152"/>
        <v>2.97</v>
      </c>
      <c r="E4788" s="30">
        <v>8177</v>
      </c>
      <c r="F4788" s="62" t="s">
        <v>11763</v>
      </c>
      <c r="G4788" s="3" t="s">
        <v>16308</v>
      </c>
      <c r="H4788" s="176">
        <v>1.2024291497975708</v>
      </c>
    </row>
    <row r="4789" spans="1:8">
      <c r="A4789" s="62">
        <v>4787</v>
      </c>
      <c r="B4789" s="3" t="s">
        <v>16315</v>
      </c>
      <c r="C4789" s="33" t="str">
        <f t="shared" si="151"/>
        <v>Yes</v>
      </c>
      <c r="D4789" s="30">
        <f t="shared" si="152"/>
        <v>3.06</v>
      </c>
      <c r="E4789" s="30">
        <v>8424</v>
      </c>
      <c r="F4789" s="62" t="s">
        <v>11763</v>
      </c>
      <c r="G4789" s="3" t="s">
        <v>16308</v>
      </c>
      <c r="H4789" s="176">
        <v>1.2388663967611335</v>
      </c>
    </row>
    <row r="4790" spans="1:8">
      <c r="A4790" s="62">
        <v>4788</v>
      </c>
      <c r="B4790" s="3" t="s">
        <v>16316</v>
      </c>
      <c r="C4790" s="33" t="str">
        <f t="shared" si="151"/>
        <v>Yes</v>
      </c>
      <c r="D4790" s="30">
        <f t="shared" si="152"/>
        <v>2.37</v>
      </c>
      <c r="E4790" s="30">
        <v>6525</v>
      </c>
      <c r="F4790" s="62" t="s">
        <v>11763</v>
      </c>
      <c r="G4790" s="3" t="s">
        <v>16308</v>
      </c>
      <c r="H4790" s="176">
        <v>0.95951417004048578</v>
      </c>
    </row>
    <row r="4791" spans="1:8">
      <c r="A4791" s="62">
        <v>4789</v>
      </c>
      <c r="B4791" s="3" t="s">
        <v>16317</v>
      </c>
      <c r="C4791" s="33" t="str">
        <f t="shared" si="151"/>
        <v>Yes</v>
      </c>
      <c r="D4791" s="30">
        <f t="shared" si="152"/>
        <v>4.66</v>
      </c>
      <c r="E4791" s="30">
        <v>12829</v>
      </c>
      <c r="F4791" s="62" t="s">
        <v>11763</v>
      </c>
      <c r="G4791" s="3" t="s">
        <v>16308</v>
      </c>
      <c r="H4791" s="176">
        <v>1.8866396761133601</v>
      </c>
    </row>
    <row r="4792" spans="1:8">
      <c r="A4792" s="62">
        <v>4790</v>
      </c>
      <c r="B4792" s="181" t="s">
        <v>16318</v>
      </c>
      <c r="C4792" s="33" t="str">
        <f t="shared" si="151"/>
        <v>Yes</v>
      </c>
      <c r="D4792" s="30">
        <f t="shared" si="152"/>
        <v>4.28</v>
      </c>
      <c r="E4792" s="160">
        <v>11783</v>
      </c>
      <c r="F4792" s="62" t="s">
        <v>11826</v>
      </c>
      <c r="G4792" s="3" t="s">
        <v>16308</v>
      </c>
      <c r="H4792" s="180">
        <v>1.7327935222672064</v>
      </c>
    </row>
    <row r="4793" spans="1:8">
      <c r="A4793" s="62">
        <v>4791</v>
      </c>
      <c r="B4793" s="3" t="s">
        <v>16319</v>
      </c>
      <c r="C4793" s="33" t="str">
        <f t="shared" si="151"/>
        <v>Yes</v>
      </c>
      <c r="D4793" s="30">
        <f t="shared" si="152"/>
        <v>2.37</v>
      </c>
      <c r="E4793" s="30">
        <v>6525</v>
      </c>
      <c r="F4793" s="62" t="s">
        <v>11763</v>
      </c>
      <c r="G4793" s="3" t="s">
        <v>16308</v>
      </c>
      <c r="H4793" s="176">
        <v>0.95951417004048578</v>
      </c>
    </row>
    <row r="4794" spans="1:8">
      <c r="A4794" s="62">
        <v>4792</v>
      </c>
      <c r="B4794" s="199" t="s">
        <v>16320</v>
      </c>
      <c r="C4794" s="33" t="str">
        <f t="shared" si="151"/>
        <v>Yes</v>
      </c>
      <c r="D4794" s="30">
        <f t="shared" si="152"/>
        <v>2.15</v>
      </c>
      <c r="E4794" s="160">
        <v>5919</v>
      </c>
      <c r="F4794" s="62" t="s">
        <v>11826</v>
      </c>
      <c r="G4794" s="3" t="s">
        <v>16308</v>
      </c>
      <c r="H4794" s="176">
        <v>0.87044534412955454</v>
      </c>
    </row>
    <row r="4795" spans="1:8">
      <c r="A4795" s="62">
        <v>4793</v>
      </c>
      <c r="B4795" s="3" t="s">
        <v>16321</v>
      </c>
      <c r="C4795" s="33" t="str">
        <f t="shared" si="151"/>
        <v>Yes</v>
      </c>
      <c r="D4795" s="30">
        <f t="shared" si="152"/>
        <v>1.0900000000000001</v>
      </c>
      <c r="E4795" s="30">
        <v>3001</v>
      </c>
      <c r="F4795" s="62" t="s">
        <v>11763</v>
      </c>
      <c r="G4795" s="3" t="s">
        <v>16308</v>
      </c>
      <c r="H4795" s="176">
        <v>0.44129554655870445</v>
      </c>
    </row>
    <row r="4796" spans="1:8">
      <c r="A4796" s="62">
        <v>4794</v>
      </c>
      <c r="B4796" s="3" t="s">
        <v>16322</v>
      </c>
      <c r="C4796" s="33" t="str">
        <f t="shared" si="151"/>
        <v>Yes</v>
      </c>
      <c r="D4796" s="30">
        <f t="shared" si="152"/>
        <v>2.97</v>
      </c>
      <c r="E4796" s="30">
        <v>8177</v>
      </c>
      <c r="F4796" s="62" t="s">
        <v>11763</v>
      </c>
      <c r="G4796" s="3" t="s">
        <v>16308</v>
      </c>
      <c r="H4796" s="176">
        <v>1.2024291497975708</v>
      </c>
    </row>
    <row r="4797" spans="1:8">
      <c r="A4797" s="62">
        <v>4795</v>
      </c>
      <c r="B4797" s="3" t="s">
        <v>16323</v>
      </c>
      <c r="C4797" s="33" t="str">
        <f t="shared" si="151"/>
        <v>Yes</v>
      </c>
      <c r="D4797" s="30">
        <f t="shared" si="152"/>
        <v>1.1200000000000001</v>
      </c>
      <c r="E4797" s="30">
        <v>3083</v>
      </c>
      <c r="F4797" s="62" t="s">
        <v>11763</v>
      </c>
      <c r="G4797" s="3" t="s">
        <v>16308</v>
      </c>
      <c r="H4797" s="176">
        <v>0.45344129554655871</v>
      </c>
    </row>
    <row r="4798" spans="1:8">
      <c r="A4798" s="62">
        <v>4796</v>
      </c>
      <c r="B4798" s="3" t="s">
        <v>16324</v>
      </c>
      <c r="C4798" s="33" t="str">
        <f t="shared" si="151"/>
        <v>Yes</v>
      </c>
      <c r="D4798" s="30">
        <f t="shared" si="152"/>
        <v>0.98</v>
      </c>
      <c r="E4798" s="30">
        <v>2698</v>
      </c>
      <c r="F4798" s="62" t="s">
        <v>11763</v>
      </c>
      <c r="G4798" s="3" t="s">
        <v>16308</v>
      </c>
      <c r="H4798" s="176">
        <v>0.39676113360323884</v>
      </c>
    </row>
    <row r="4799" spans="1:8">
      <c r="A4799" s="62">
        <v>4797</v>
      </c>
      <c r="B4799" s="3" t="s">
        <v>16325</v>
      </c>
      <c r="C4799" s="33" t="str">
        <f t="shared" si="151"/>
        <v>Yes</v>
      </c>
      <c r="D4799" s="30">
        <f t="shared" si="152"/>
        <v>2.2800000000000002</v>
      </c>
      <c r="E4799" s="30">
        <v>6277</v>
      </c>
      <c r="F4799" s="62" t="s">
        <v>11763</v>
      </c>
      <c r="G4799" s="3" t="s">
        <v>16308</v>
      </c>
      <c r="H4799" s="176">
        <v>0.92307692307692313</v>
      </c>
    </row>
    <row r="4800" spans="1:8">
      <c r="A4800" s="62">
        <v>4798</v>
      </c>
      <c r="B4800" s="3" t="s">
        <v>16326</v>
      </c>
      <c r="C4800" s="33" t="str">
        <f t="shared" si="151"/>
        <v>Yes</v>
      </c>
      <c r="D4800" s="30">
        <f t="shared" si="152"/>
        <v>0.81</v>
      </c>
      <c r="E4800" s="30">
        <v>2230</v>
      </c>
      <c r="F4800" s="62" t="s">
        <v>11763</v>
      </c>
      <c r="G4800" s="3" t="s">
        <v>16308</v>
      </c>
      <c r="H4800" s="176">
        <v>0.32793522267206476</v>
      </c>
    </row>
    <row r="4801" spans="1:8">
      <c r="A4801" s="62">
        <v>4799</v>
      </c>
      <c r="B4801" s="3" t="s">
        <v>16327</v>
      </c>
      <c r="C4801" s="33" t="str">
        <f t="shared" si="151"/>
        <v>Yes</v>
      </c>
      <c r="D4801" s="30">
        <f t="shared" si="152"/>
        <v>1.0900000000000001</v>
      </c>
      <c r="E4801" s="30">
        <v>3001</v>
      </c>
      <c r="F4801" s="62" t="s">
        <v>11763</v>
      </c>
      <c r="G4801" s="3" t="s">
        <v>16308</v>
      </c>
      <c r="H4801" s="176">
        <v>0.44129554655870445</v>
      </c>
    </row>
    <row r="4802" spans="1:8">
      <c r="A4802" s="62">
        <v>4800</v>
      </c>
      <c r="B4802" s="3" t="s">
        <v>16328</v>
      </c>
      <c r="C4802" s="33" t="str">
        <f t="shared" si="151"/>
        <v>Yes</v>
      </c>
      <c r="D4802" s="30">
        <f t="shared" si="152"/>
        <v>0.99</v>
      </c>
      <c r="E4802" s="30">
        <v>2726</v>
      </c>
      <c r="F4802" s="62" t="s">
        <v>11763</v>
      </c>
      <c r="G4802" s="3" t="s">
        <v>16308</v>
      </c>
      <c r="H4802" s="176">
        <v>0.40080971659919024</v>
      </c>
    </row>
    <row r="4803" spans="1:8">
      <c r="A4803" s="62">
        <v>4801</v>
      </c>
      <c r="B4803" s="3" t="s">
        <v>16329</v>
      </c>
      <c r="C4803" s="33" t="str">
        <f t="shared" ref="C4803:C4866" si="153">IF(H4803=2,"No","Yes")</f>
        <v>Yes</v>
      </c>
      <c r="D4803" s="30">
        <f t="shared" si="152"/>
        <v>1.28</v>
      </c>
      <c r="E4803" s="30">
        <v>3524</v>
      </c>
      <c r="F4803" s="62" t="s">
        <v>11763</v>
      </c>
      <c r="G4803" s="3" t="s">
        <v>16308</v>
      </c>
      <c r="H4803" s="176">
        <v>0.51821862348178138</v>
      </c>
    </row>
    <row r="4804" spans="1:8">
      <c r="A4804" s="62">
        <v>4802</v>
      </c>
      <c r="B4804" s="3" t="s">
        <v>16330</v>
      </c>
      <c r="C4804" s="33" t="str">
        <f t="shared" si="153"/>
        <v>Yes</v>
      </c>
      <c r="D4804" s="30">
        <f t="shared" ref="D4804:D4867" si="154">H4804*2.47</f>
        <v>0.68</v>
      </c>
      <c r="E4804" s="30">
        <v>1872</v>
      </c>
      <c r="F4804" s="62" t="s">
        <v>11763</v>
      </c>
      <c r="G4804" s="3" t="s">
        <v>16308</v>
      </c>
      <c r="H4804" s="176">
        <v>0.27530364372469635</v>
      </c>
    </row>
    <row r="4805" spans="1:8">
      <c r="A4805" s="62">
        <v>4803</v>
      </c>
      <c r="B4805" s="3" t="s">
        <v>16331</v>
      </c>
      <c r="C4805" s="33" t="str">
        <f t="shared" si="153"/>
        <v>Yes</v>
      </c>
      <c r="D4805" s="30">
        <f t="shared" si="154"/>
        <v>0.12</v>
      </c>
      <c r="E4805" s="30">
        <v>1000</v>
      </c>
      <c r="F4805" s="62" t="s">
        <v>11763</v>
      </c>
      <c r="G4805" s="3" t="s">
        <v>16308</v>
      </c>
      <c r="H4805" s="176">
        <v>4.8582995951416998E-2</v>
      </c>
    </row>
    <row r="4806" spans="1:8">
      <c r="A4806" s="62">
        <v>4804</v>
      </c>
      <c r="B4806" s="3" t="s">
        <v>16332</v>
      </c>
      <c r="C4806" s="33" t="str">
        <f t="shared" si="153"/>
        <v>No</v>
      </c>
      <c r="D4806" s="30">
        <f t="shared" si="154"/>
        <v>4.9400000000000004</v>
      </c>
      <c r="E4806" s="30">
        <v>13600</v>
      </c>
      <c r="F4806" s="62" t="s">
        <v>11763</v>
      </c>
      <c r="G4806" s="3" t="s">
        <v>16308</v>
      </c>
      <c r="H4806" s="176">
        <v>2</v>
      </c>
    </row>
    <row r="4807" spans="1:8">
      <c r="A4807" s="62">
        <v>4805</v>
      </c>
      <c r="B4807" s="3" t="s">
        <v>16333</v>
      </c>
      <c r="C4807" s="33" t="str">
        <f t="shared" si="153"/>
        <v>Yes</v>
      </c>
      <c r="D4807" s="30">
        <f t="shared" si="154"/>
        <v>0.81</v>
      </c>
      <c r="E4807" s="30">
        <v>2230</v>
      </c>
      <c r="F4807" s="62" t="s">
        <v>11763</v>
      </c>
      <c r="G4807" s="3" t="s">
        <v>16308</v>
      </c>
      <c r="H4807" s="176">
        <v>0.32793522267206476</v>
      </c>
    </row>
    <row r="4808" spans="1:8">
      <c r="A4808" s="62">
        <v>4806</v>
      </c>
      <c r="B4808" s="3" t="s">
        <v>16334</v>
      </c>
      <c r="C4808" s="33" t="str">
        <f t="shared" si="153"/>
        <v>Yes</v>
      </c>
      <c r="D4808" s="30">
        <f t="shared" si="154"/>
        <v>0.20999999999999996</v>
      </c>
      <c r="E4808" s="30">
        <v>1000</v>
      </c>
      <c r="F4808" s="62" t="s">
        <v>11763</v>
      </c>
      <c r="G4808" s="3" t="s">
        <v>16308</v>
      </c>
      <c r="H4808" s="176">
        <v>8.5020242914979741E-2</v>
      </c>
    </row>
    <row r="4809" spans="1:8">
      <c r="A4809" s="62">
        <v>4807</v>
      </c>
      <c r="B4809" s="3" t="s">
        <v>16335</v>
      </c>
      <c r="C4809" s="33" t="str">
        <f t="shared" si="153"/>
        <v>Yes</v>
      </c>
      <c r="D4809" s="30">
        <f t="shared" si="154"/>
        <v>2.04</v>
      </c>
      <c r="E4809" s="30">
        <v>5616</v>
      </c>
      <c r="F4809" s="62" t="s">
        <v>11763</v>
      </c>
      <c r="G4809" s="3" t="s">
        <v>16308</v>
      </c>
      <c r="H4809" s="176">
        <v>0.82591093117408898</v>
      </c>
    </row>
    <row r="4810" spans="1:8">
      <c r="A4810" s="62">
        <v>4808</v>
      </c>
      <c r="B4810" s="3" t="s">
        <v>16336</v>
      </c>
      <c r="C4810" s="33" t="str">
        <f t="shared" si="153"/>
        <v>Yes</v>
      </c>
      <c r="D4810" s="30">
        <f t="shared" si="154"/>
        <v>1.2</v>
      </c>
      <c r="E4810" s="30">
        <v>3304</v>
      </c>
      <c r="F4810" s="62" t="s">
        <v>11763</v>
      </c>
      <c r="G4810" s="3" t="s">
        <v>16308</v>
      </c>
      <c r="H4810" s="176">
        <v>0.48582995951416996</v>
      </c>
    </row>
    <row r="4811" spans="1:8">
      <c r="A4811" s="62">
        <v>4809</v>
      </c>
      <c r="B4811" s="3" t="s">
        <v>16337</v>
      </c>
      <c r="C4811" s="33" t="str">
        <f t="shared" si="153"/>
        <v>Yes</v>
      </c>
      <c r="D4811" s="30">
        <f t="shared" si="154"/>
        <v>0.37000000000000005</v>
      </c>
      <c r="E4811" s="30">
        <v>1019</v>
      </c>
      <c r="F4811" s="62" t="s">
        <v>11763</v>
      </c>
      <c r="G4811" s="3" t="s">
        <v>16308</v>
      </c>
      <c r="H4811" s="176">
        <v>0.14979757085020243</v>
      </c>
    </row>
    <row r="4812" spans="1:8">
      <c r="A4812" s="62">
        <v>4810</v>
      </c>
      <c r="B4812" s="3" t="s">
        <v>16338</v>
      </c>
      <c r="C4812" s="33" t="str">
        <f t="shared" si="153"/>
        <v>Yes</v>
      </c>
      <c r="D4812" s="30">
        <f t="shared" si="154"/>
        <v>1.9</v>
      </c>
      <c r="E4812" s="30">
        <v>5231</v>
      </c>
      <c r="F4812" s="62" t="s">
        <v>11763</v>
      </c>
      <c r="G4812" s="3" t="s">
        <v>16308</v>
      </c>
      <c r="H4812" s="176">
        <v>0.76923076923076916</v>
      </c>
    </row>
    <row r="4813" spans="1:8">
      <c r="A4813" s="62">
        <v>4811</v>
      </c>
      <c r="B4813" s="3" t="s">
        <v>16339</v>
      </c>
      <c r="C4813" s="33" t="str">
        <f t="shared" si="153"/>
        <v>Yes</v>
      </c>
      <c r="D4813" s="30">
        <f t="shared" si="154"/>
        <v>2.42</v>
      </c>
      <c r="E4813" s="30">
        <v>6662</v>
      </c>
      <c r="F4813" s="62" t="s">
        <v>11763</v>
      </c>
      <c r="G4813" s="3" t="s">
        <v>16308</v>
      </c>
      <c r="H4813" s="176">
        <v>0.97975708502024283</v>
      </c>
    </row>
    <row r="4814" spans="1:8">
      <c r="A4814" s="62">
        <v>4812</v>
      </c>
      <c r="B4814" s="3" t="s">
        <v>16340</v>
      </c>
      <c r="C4814" s="33" t="str">
        <f t="shared" si="153"/>
        <v>Yes</v>
      </c>
      <c r="D4814" s="30">
        <f t="shared" si="154"/>
        <v>3.37</v>
      </c>
      <c r="E4814" s="30">
        <v>9278</v>
      </c>
      <c r="F4814" s="62" t="s">
        <v>11763</v>
      </c>
      <c r="G4814" s="3" t="s">
        <v>16308</v>
      </c>
      <c r="H4814" s="176">
        <v>1.3643724696356274</v>
      </c>
    </row>
    <row r="4815" spans="1:8">
      <c r="A4815" s="62">
        <v>4813</v>
      </c>
      <c r="B4815" s="3" t="s">
        <v>16341</v>
      </c>
      <c r="C4815" s="33" t="str">
        <f t="shared" si="153"/>
        <v>Yes</v>
      </c>
      <c r="D4815" s="30">
        <f t="shared" si="154"/>
        <v>0.28000000000000003</v>
      </c>
      <c r="E4815" s="30">
        <v>1000</v>
      </c>
      <c r="F4815" s="62" t="s">
        <v>11763</v>
      </c>
      <c r="G4815" s="3" t="s">
        <v>16308</v>
      </c>
      <c r="H4815" s="176">
        <v>0.11336032388663968</v>
      </c>
    </row>
    <row r="4816" spans="1:8">
      <c r="A4816" s="62">
        <v>4814</v>
      </c>
      <c r="B4816" s="3" t="s">
        <v>16342</v>
      </c>
      <c r="C4816" s="33" t="str">
        <f t="shared" si="153"/>
        <v>Yes</v>
      </c>
      <c r="D4816" s="30">
        <f t="shared" si="154"/>
        <v>0.63</v>
      </c>
      <c r="E4816" s="30">
        <v>1734</v>
      </c>
      <c r="F4816" s="62" t="s">
        <v>11763</v>
      </c>
      <c r="G4816" s="3" t="s">
        <v>16308</v>
      </c>
      <c r="H4816" s="176">
        <v>0.25506072874493924</v>
      </c>
    </row>
    <row r="4817" spans="1:8">
      <c r="A4817" s="62">
        <v>4815</v>
      </c>
      <c r="B4817" s="3" t="s">
        <v>16343</v>
      </c>
      <c r="C4817" s="33" t="str">
        <f t="shared" si="153"/>
        <v>Yes</v>
      </c>
      <c r="D4817" s="30">
        <f t="shared" si="154"/>
        <v>3.27</v>
      </c>
      <c r="E4817" s="30">
        <v>9002</v>
      </c>
      <c r="F4817" s="62" t="s">
        <v>11763</v>
      </c>
      <c r="G4817" s="3" t="s">
        <v>16308</v>
      </c>
      <c r="H4817" s="176">
        <v>1.3238866396761133</v>
      </c>
    </row>
    <row r="4818" spans="1:8">
      <c r="A4818" s="62">
        <v>4816</v>
      </c>
      <c r="B4818" s="3" t="s">
        <v>16344</v>
      </c>
      <c r="C4818" s="33" t="str">
        <f t="shared" si="153"/>
        <v>Yes</v>
      </c>
      <c r="D4818" s="30">
        <f t="shared" si="154"/>
        <v>2.37</v>
      </c>
      <c r="E4818" s="30">
        <v>6525</v>
      </c>
      <c r="F4818" s="62" t="s">
        <v>11763</v>
      </c>
      <c r="G4818" s="3" t="s">
        <v>16308</v>
      </c>
      <c r="H4818" s="176">
        <v>0.95951417004048578</v>
      </c>
    </row>
    <row r="4819" spans="1:8">
      <c r="A4819" s="62">
        <v>4817</v>
      </c>
      <c r="B4819" s="3" t="s">
        <v>16345</v>
      </c>
      <c r="C4819" s="33" t="str">
        <f t="shared" si="153"/>
        <v>Yes</v>
      </c>
      <c r="D4819" s="30">
        <f t="shared" si="154"/>
        <v>0.67</v>
      </c>
      <c r="E4819" s="30">
        <v>1845</v>
      </c>
      <c r="F4819" s="62" t="s">
        <v>11763</v>
      </c>
      <c r="G4819" s="3" t="s">
        <v>16308</v>
      </c>
      <c r="H4819" s="176">
        <v>0.27125506072874495</v>
      </c>
    </row>
    <row r="4820" spans="1:8">
      <c r="A4820" s="62">
        <v>4818</v>
      </c>
      <c r="B4820" s="3" t="s">
        <v>16346</v>
      </c>
      <c r="C4820" s="33" t="str">
        <f t="shared" si="153"/>
        <v>Yes</v>
      </c>
      <c r="D4820" s="30">
        <f t="shared" si="154"/>
        <v>1.57</v>
      </c>
      <c r="E4820" s="30">
        <v>4322</v>
      </c>
      <c r="F4820" s="62" t="s">
        <v>11763</v>
      </c>
      <c r="G4820" s="3" t="s">
        <v>16308</v>
      </c>
      <c r="H4820" s="176">
        <v>0.63562753036437247</v>
      </c>
    </row>
    <row r="4821" spans="1:8">
      <c r="A4821" s="62">
        <v>4819</v>
      </c>
      <c r="B4821" s="3" t="s">
        <v>16347</v>
      </c>
      <c r="C4821" s="33" t="str">
        <f t="shared" si="153"/>
        <v>Yes</v>
      </c>
      <c r="D4821" s="30">
        <f t="shared" si="154"/>
        <v>1.4199999999999997</v>
      </c>
      <c r="E4821" s="30">
        <v>3909</v>
      </c>
      <c r="F4821" s="62" t="s">
        <v>11763</v>
      </c>
      <c r="G4821" s="3" t="s">
        <v>16308</v>
      </c>
      <c r="H4821" s="176">
        <v>0.57489878542510109</v>
      </c>
    </row>
    <row r="4822" spans="1:8">
      <c r="A4822" s="62">
        <v>4820</v>
      </c>
      <c r="B4822" s="3" t="s">
        <v>16348</v>
      </c>
      <c r="C4822" s="33" t="str">
        <f t="shared" si="153"/>
        <v>Yes</v>
      </c>
      <c r="D4822" s="30">
        <f t="shared" si="154"/>
        <v>0.87000000000000011</v>
      </c>
      <c r="E4822" s="30">
        <v>2395</v>
      </c>
      <c r="F4822" s="62" t="s">
        <v>11763</v>
      </c>
      <c r="G4822" s="3" t="s">
        <v>16308</v>
      </c>
      <c r="H4822" s="176">
        <v>0.35222672064777327</v>
      </c>
    </row>
    <row r="4823" spans="1:8">
      <c r="A4823" s="62">
        <v>4821</v>
      </c>
      <c r="B4823" s="199" t="s">
        <v>16349</v>
      </c>
      <c r="C4823" s="33" t="str">
        <f t="shared" si="153"/>
        <v>Yes</v>
      </c>
      <c r="D4823" s="30">
        <f t="shared" si="154"/>
        <v>0.54</v>
      </c>
      <c r="E4823" s="160">
        <v>1487</v>
      </c>
      <c r="F4823" s="62" t="s">
        <v>11826</v>
      </c>
      <c r="G4823" s="3" t="s">
        <v>16308</v>
      </c>
      <c r="H4823" s="176">
        <v>0.21862348178137653</v>
      </c>
    </row>
    <row r="4824" spans="1:8">
      <c r="A4824" s="62">
        <v>4822</v>
      </c>
      <c r="B4824" s="3" t="s">
        <v>16350</v>
      </c>
      <c r="C4824" s="33" t="str">
        <f t="shared" si="153"/>
        <v>Yes</v>
      </c>
      <c r="D4824" s="30">
        <f t="shared" si="154"/>
        <v>2.42</v>
      </c>
      <c r="E4824" s="30">
        <v>6662</v>
      </c>
      <c r="F4824" s="62" t="s">
        <v>11763</v>
      </c>
      <c r="G4824" s="3" t="s">
        <v>16308</v>
      </c>
      <c r="H4824" s="176">
        <v>0.97975708502024283</v>
      </c>
    </row>
    <row r="4825" spans="1:8">
      <c r="A4825" s="62">
        <v>4823</v>
      </c>
      <c r="B4825" s="3" t="s">
        <v>16351</v>
      </c>
      <c r="C4825" s="33" t="str">
        <f t="shared" si="153"/>
        <v>Yes</v>
      </c>
      <c r="D4825" s="30">
        <f t="shared" si="154"/>
        <v>0.16</v>
      </c>
      <c r="E4825" s="30">
        <v>1000</v>
      </c>
      <c r="F4825" s="62" t="s">
        <v>11763</v>
      </c>
      <c r="G4825" s="3" t="s">
        <v>16308</v>
      </c>
      <c r="H4825" s="176">
        <v>6.4777327935222673E-2</v>
      </c>
    </row>
    <row r="4826" spans="1:8">
      <c r="A4826" s="62">
        <v>4824</v>
      </c>
      <c r="B4826" s="3" t="s">
        <v>16352</v>
      </c>
      <c r="C4826" s="33" t="str">
        <f t="shared" si="153"/>
        <v>Yes</v>
      </c>
      <c r="D4826" s="30">
        <f t="shared" si="154"/>
        <v>2.37</v>
      </c>
      <c r="E4826" s="30">
        <v>6525</v>
      </c>
      <c r="F4826" s="62" t="s">
        <v>11763</v>
      </c>
      <c r="G4826" s="3" t="s">
        <v>16308</v>
      </c>
      <c r="H4826" s="176">
        <v>0.95951417004048578</v>
      </c>
    </row>
    <row r="4827" spans="1:8">
      <c r="A4827" s="62">
        <v>4825</v>
      </c>
      <c r="B4827" s="3" t="s">
        <v>16353</v>
      </c>
      <c r="C4827" s="33" t="str">
        <f t="shared" si="153"/>
        <v>Yes</v>
      </c>
      <c r="D4827" s="30">
        <f t="shared" si="154"/>
        <v>0.37000000000000005</v>
      </c>
      <c r="E4827" s="30">
        <v>1019</v>
      </c>
      <c r="F4827" s="62" t="s">
        <v>11763</v>
      </c>
      <c r="G4827" s="3" t="s">
        <v>16308</v>
      </c>
      <c r="H4827" s="176">
        <v>0.14979757085020243</v>
      </c>
    </row>
    <row r="4828" spans="1:8">
      <c r="A4828" s="62">
        <v>4826</v>
      </c>
      <c r="B4828" s="3" t="s">
        <v>16354</v>
      </c>
      <c r="C4828" s="33" t="str">
        <f t="shared" si="153"/>
        <v>Yes</v>
      </c>
      <c r="D4828" s="30">
        <f t="shared" si="154"/>
        <v>1.04</v>
      </c>
      <c r="E4828" s="30">
        <v>2863</v>
      </c>
      <c r="F4828" s="62" t="s">
        <v>11763</v>
      </c>
      <c r="G4828" s="3" t="s">
        <v>16308</v>
      </c>
      <c r="H4828" s="176">
        <v>0.42105263157894735</v>
      </c>
    </row>
    <row r="4829" spans="1:8">
      <c r="A4829" s="62">
        <v>4827</v>
      </c>
      <c r="B4829" s="3" t="s">
        <v>16355</v>
      </c>
      <c r="C4829" s="33" t="str">
        <f t="shared" si="153"/>
        <v>Yes</v>
      </c>
      <c r="D4829" s="30">
        <f t="shared" si="154"/>
        <v>1.53</v>
      </c>
      <c r="E4829" s="30">
        <v>4212</v>
      </c>
      <c r="F4829" s="62" t="s">
        <v>11763</v>
      </c>
      <c r="G4829" s="3" t="s">
        <v>16308</v>
      </c>
      <c r="H4829" s="176">
        <v>0.61943319838056676</v>
      </c>
    </row>
    <row r="4830" spans="1:8">
      <c r="A4830" s="62">
        <v>4828</v>
      </c>
      <c r="B4830" s="3" t="s">
        <v>16356</v>
      </c>
      <c r="C4830" s="33" t="str">
        <f t="shared" si="153"/>
        <v>Yes</v>
      </c>
      <c r="D4830" s="30">
        <f t="shared" si="154"/>
        <v>0.39</v>
      </c>
      <c r="E4830" s="30">
        <v>1074</v>
      </c>
      <c r="F4830" s="62" t="s">
        <v>11763</v>
      </c>
      <c r="G4830" s="3" t="s">
        <v>16308</v>
      </c>
      <c r="H4830" s="176">
        <v>0.15789473684210525</v>
      </c>
    </row>
    <row r="4831" spans="1:8">
      <c r="A4831" s="62">
        <v>4829</v>
      </c>
      <c r="B4831" s="3" t="s">
        <v>16357</v>
      </c>
      <c r="C4831" s="33" t="str">
        <f t="shared" si="153"/>
        <v>Yes</v>
      </c>
      <c r="D4831" s="30">
        <f t="shared" si="154"/>
        <v>1.6300000000000001</v>
      </c>
      <c r="E4831" s="30">
        <v>4487</v>
      </c>
      <c r="F4831" s="62" t="s">
        <v>11763</v>
      </c>
      <c r="G4831" s="3" t="s">
        <v>16358</v>
      </c>
      <c r="H4831" s="176">
        <v>0.65991902834008098</v>
      </c>
    </row>
    <row r="4832" spans="1:8">
      <c r="A4832" s="62">
        <v>4830</v>
      </c>
      <c r="B4832" s="3" t="s">
        <v>16359</v>
      </c>
      <c r="C4832" s="33" t="str">
        <f t="shared" si="153"/>
        <v>Yes</v>
      </c>
      <c r="D4832" s="30">
        <f t="shared" si="154"/>
        <v>3.0300000000000002</v>
      </c>
      <c r="E4832" s="30">
        <v>8342</v>
      </c>
      <c r="F4832" s="62" t="s">
        <v>11763</v>
      </c>
      <c r="G4832" s="3" t="s">
        <v>16358</v>
      </c>
      <c r="H4832" s="176">
        <v>1.2267206477732793</v>
      </c>
    </row>
    <row r="4833" spans="1:8">
      <c r="A4833" s="62">
        <v>4831</v>
      </c>
      <c r="B4833" s="3" t="s">
        <v>16139</v>
      </c>
      <c r="C4833" s="33" t="str">
        <f t="shared" si="153"/>
        <v>Yes</v>
      </c>
      <c r="D4833" s="30">
        <f t="shared" si="154"/>
        <v>1.23</v>
      </c>
      <c r="E4833" s="30">
        <v>3386</v>
      </c>
      <c r="F4833" s="62" t="s">
        <v>11763</v>
      </c>
      <c r="G4833" s="3" t="s">
        <v>16358</v>
      </c>
      <c r="H4833" s="176">
        <v>0.49797570850202427</v>
      </c>
    </row>
    <row r="4834" spans="1:8">
      <c r="A4834" s="62">
        <v>4832</v>
      </c>
      <c r="B4834" s="3" t="s">
        <v>16360</v>
      </c>
      <c r="C4834" s="33" t="str">
        <f t="shared" si="153"/>
        <v>No</v>
      </c>
      <c r="D4834" s="30">
        <f t="shared" si="154"/>
        <v>4.9400000000000004</v>
      </c>
      <c r="E4834" s="30">
        <v>13600</v>
      </c>
      <c r="F4834" s="62" t="s">
        <v>11763</v>
      </c>
      <c r="G4834" s="3" t="s">
        <v>16358</v>
      </c>
      <c r="H4834" s="176">
        <v>2</v>
      </c>
    </row>
    <row r="4835" spans="1:8">
      <c r="A4835" s="62">
        <v>4833</v>
      </c>
      <c r="B4835" s="3" t="s">
        <v>16361</v>
      </c>
      <c r="C4835" s="33" t="str">
        <f t="shared" si="153"/>
        <v>Yes</v>
      </c>
      <c r="D4835" s="30">
        <f t="shared" si="154"/>
        <v>1.22</v>
      </c>
      <c r="E4835" s="30">
        <v>3359</v>
      </c>
      <c r="F4835" s="62" t="s">
        <v>11763</v>
      </c>
      <c r="G4835" s="3" t="s">
        <v>16358</v>
      </c>
      <c r="H4835" s="176">
        <v>0.49392712550607282</v>
      </c>
    </row>
    <row r="4836" spans="1:8">
      <c r="A4836" s="62">
        <v>4834</v>
      </c>
      <c r="B4836" s="3" t="s">
        <v>16362</v>
      </c>
      <c r="C4836" s="33" t="str">
        <f t="shared" si="153"/>
        <v>Yes</v>
      </c>
      <c r="D4836" s="30">
        <f t="shared" si="154"/>
        <v>3.0300000000000002</v>
      </c>
      <c r="E4836" s="30">
        <v>8342</v>
      </c>
      <c r="F4836" s="62" t="s">
        <v>11781</v>
      </c>
      <c r="G4836" s="3" t="s">
        <v>16358</v>
      </c>
      <c r="H4836" s="176">
        <v>1.2267206477732793</v>
      </c>
    </row>
    <row r="4837" spans="1:8">
      <c r="A4837" s="62">
        <v>4835</v>
      </c>
      <c r="B4837" s="3" t="s">
        <v>14991</v>
      </c>
      <c r="C4837" s="33" t="str">
        <f t="shared" si="153"/>
        <v>Yes</v>
      </c>
      <c r="D4837" s="30">
        <f t="shared" si="154"/>
        <v>1.5999999999999999</v>
      </c>
      <c r="E4837" s="30">
        <v>4405</v>
      </c>
      <c r="F4837" s="62" t="s">
        <v>11763</v>
      </c>
      <c r="G4837" s="3" t="s">
        <v>16358</v>
      </c>
      <c r="H4837" s="176">
        <v>0.64777327935222662</v>
      </c>
    </row>
    <row r="4838" spans="1:8">
      <c r="A4838" s="62">
        <v>4836</v>
      </c>
      <c r="B4838" s="3" t="s">
        <v>16363</v>
      </c>
      <c r="C4838" s="33" t="str">
        <f t="shared" si="153"/>
        <v>Yes</v>
      </c>
      <c r="D4838" s="30">
        <f t="shared" si="154"/>
        <v>2.04</v>
      </c>
      <c r="E4838" s="30">
        <v>5616</v>
      </c>
      <c r="F4838" s="62" t="s">
        <v>11763</v>
      </c>
      <c r="G4838" s="3" t="s">
        <v>16358</v>
      </c>
      <c r="H4838" s="176">
        <v>0.82591093117408898</v>
      </c>
    </row>
    <row r="4839" spans="1:8">
      <c r="A4839" s="62">
        <v>4837</v>
      </c>
      <c r="B4839" s="3" t="s">
        <v>16364</v>
      </c>
      <c r="C4839" s="33" t="str">
        <f t="shared" si="153"/>
        <v>Yes</v>
      </c>
      <c r="D4839" s="30">
        <f t="shared" si="154"/>
        <v>1.2000000000000002</v>
      </c>
      <c r="E4839" s="30">
        <v>3304</v>
      </c>
      <c r="F4839" s="62" t="s">
        <v>11763</v>
      </c>
      <c r="G4839" s="3" t="s">
        <v>16358</v>
      </c>
      <c r="H4839" s="176">
        <v>0.48582995951417007</v>
      </c>
    </row>
    <row r="4840" spans="1:8">
      <c r="A4840" s="62">
        <v>4838</v>
      </c>
      <c r="B4840" s="3" t="s">
        <v>16365</v>
      </c>
      <c r="C4840" s="33" t="str">
        <f t="shared" si="153"/>
        <v>Yes</v>
      </c>
      <c r="D4840" s="30">
        <f t="shared" si="154"/>
        <v>1.1300000000000001</v>
      </c>
      <c r="E4840" s="30">
        <v>3111</v>
      </c>
      <c r="F4840" s="62" t="s">
        <v>11763</v>
      </c>
      <c r="G4840" s="3" t="s">
        <v>16358</v>
      </c>
      <c r="H4840" s="176">
        <v>0.45748987854251011</v>
      </c>
    </row>
    <row r="4841" spans="1:8">
      <c r="A4841" s="62">
        <v>4839</v>
      </c>
      <c r="B4841" s="3" t="s">
        <v>16366</v>
      </c>
      <c r="C4841" s="33" t="str">
        <f t="shared" si="153"/>
        <v>Yes</v>
      </c>
      <c r="D4841" s="30">
        <f t="shared" si="154"/>
        <v>1.7</v>
      </c>
      <c r="E4841" s="30">
        <v>4680</v>
      </c>
      <c r="F4841" s="62" t="s">
        <v>11763</v>
      </c>
      <c r="G4841" s="3" t="s">
        <v>16358</v>
      </c>
      <c r="H4841" s="176">
        <v>0.68825910931174084</v>
      </c>
    </row>
    <row r="4842" spans="1:8">
      <c r="A4842" s="62">
        <v>4840</v>
      </c>
      <c r="B4842" s="3" t="s">
        <v>16367</v>
      </c>
      <c r="C4842" s="33" t="str">
        <f t="shared" si="153"/>
        <v>Yes</v>
      </c>
      <c r="D4842" s="30">
        <f t="shared" si="154"/>
        <v>3.2600000000000002</v>
      </c>
      <c r="E4842" s="30">
        <v>8975</v>
      </c>
      <c r="F4842" s="62" t="s">
        <v>11763</v>
      </c>
      <c r="G4842" s="3" t="s">
        <v>16358</v>
      </c>
      <c r="H4842" s="176">
        <v>1.319838056680162</v>
      </c>
    </row>
    <row r="4843" spans="1:8">
      <c r="A4843" s="62">
        <v>4841</v>
      </c>
      <c r="B4843" s="3" t="s">
        <v>14995</v>
      </c>
      <c r="C4843" s="33" t="str">
        <f t="shared" si="153"/>
        <v>Yes</v>
      </c>
      <c r="D4843" s="30">
        <f t="shared" si="154"/>
        <v>0.89999999999999991</v>
      </c>
      <c r="E4843" s="30">
        <v>2478</v>
      </c>
      <c r="F4843" s="62" t="s">
        <v>11763</v>
      </c>
      <c r="G4843" s="3" t="s">
        <v>16358</v>
      </c>
      <c r="H4843" s="176">
        <v>0.36437246963562747</v>
      </c>
    </row>
    <row r="4844" spans="1:8">
      <c r="A4844" s="62">
        <v>4842</v>
      </c>
      <c r="B4844" s="3" t="s">
        <v>16368</v>
      </c>
      <c r="C4844" s="33" t="str">
        <f t="shared" si="153"/>
        <v>Yes</v>
      </c>
      <c r="D4844" s="30">
        <f t="shared" si="154"/>
        <v>3.0300000000000002</v>
      </c>
      <c r="E4844" s="30">
        <v>8342</v>
      </c>
      <c r="F4844" s="62" t="s">
        <v>11763</v>
      </c>
      <c r="G4844" s="3" t="s">
        <v>16358</v>
      </c>
      <c r="H4844" s="176">
        <v>1.2267206477732793</v>
      </c>
    </row>
    <row r="4845" spans="1:8">
      <c r="A4845" s="62">
        <v>4843</v>
      </c>
      <c r="B4845" s="3" t="s">
        <v>16369</v>
      </c>
      <c r="C4845" s="33" t="str">
        <f t="shared" si="153"/>
        <v>Yes</v>
      </c>
      <c r="D4845" s="30">
        <f t="shared" si="154"/>
        <v>3.4200000000000004</v>
      </c>
      <c r="E4845" s="30">
        <v>9415</v>
      </c>
      <c r="F4845" s="62" t="s">
        <v>11763</v>
      </c>
      <c r="G4845" s="3" t="s">
        <v>16358</v>
      </c>
      <c r="H4845" s="176">
        <v>1.3846153846153846</v>
      </c>
    </row>
    <row r="4846" spans="1:8">
      <c r="A4846" s="62">
        <v>4844</v>
      </c>
      <c r="B4846" s="3" t="s">
        <v>15005</v>
      </c>
      <c r="C4846" s="33" t="str">
        <f t="shared" si="153"/>
        <v>Yes</v>
      </c>
      <c r="D4846" s="30">
        <f t="shared" si="154"/>
        <v>0.34</v>
      </c>
      <c r="E4846" s="30">
        <v>1000</v>
      </c>
      <c r="F4846" s="62" t="s">
        <v>11763</v>
      </c>
      <c r="G4846" s="3" t="s">
        <v>16358</v>
      </c>
      <c r="H4846" s="176">
        <v>0.13765182186234817</v>
      </c>
    </row>
    <row r="4847" spans="1:8">
      <c r="A4847" s="62">
        <v>4845</v>
      </c>
      <c r="B4847" s="3" t="s">
        <v>16370</v>
      </c>
      <c r="C4847" s="33" t="str">
        <f t="shared" si="153"/>
        <v>Yes</v>
      </c>
      <c r="D4847" s="30">
        <f t="shared" si="154"/>
        <v>1.3599999999999999</v>
      </c>
      <c r="E4847" s="30">
        <v>3744</v>
      </c>
      <c r="F4847" s="62" t="s">
        <v>11763</v>
      </c>
      <c r="G4847" s="3" t="s">
        <v>16358</v>
      </c>
      <c r="H4847" s="176">
        <v>0.55060728744939258</v>
      </c>
    </row>
    <row r="4848" spans="1:8">
      <c r="A4848" s="62">
        <v>4846</v>
      </c>
      <c r="B4848" s="3" t="s">
        <v>16371</v>
      </c>
      <c r="C4848" s="33" t="str">
        <f t="shared" si="153"/>
        <v>No</v>
      </c>
      <c r="D4848" s="30">
        <f t="shared" si="154"/>
        <v>4.9400000000000004</v>
      </c>
      <c r="E4848" s="30">
        <v>13600</v>
      </c>
      <c r="F4848" s="62" t="s">
        <v>11763</v>
      </c>
      <c r="G4848" s="3" t="s">
        <v>16358</v>
      </c>
      <c r="H4848" s="176">
        <v>2</v>
      </c>
    </row>
    <row r="4849" spans="1:8">
      <c r="A4849" s="62">
        <v>4847</v>
      </c>
      <c r="B4849" s="3" t="s">
        <v>16372</v>
      </c>
      <c r="C4849" s="33" t="str">
        <f t="shared" si="153"/>
        <v>Yes</v>
      </c>
      <c r="D4849" s="30">
        <f t="shared" si="154"/>
        <v>3.8099999999999996</v>
      </c>
      <c r="E4849" s="30">
        <v>10489</v>
      </c>
      <c r="F4849" s="62" t="s">
        <v>11763</v>
      </c>
      <c r="G4849" s="3" t="s">
        <v>16358</v>
      </c>
      <c r="H4849" s="176">
        <v>1.5425101214574897</v>
      </c>
    </row>
    <row r="4850" spans="1:8">
      <c r="A4850" s="62">
        <v>4848</v>
      </c>
      <c r="B4850" s="3" t="s">
        <v>16373</v>
      </c>
      <c r="C4850" s="33" t="str">
        <f t="shared" si="153"/>
        <v>Yes</v>
      </c>
      <c r="D4850" s="30">
        <f t="shared" si="154"/>
        <v>1.31</v>
      </c>
      <c r="E4850" s="30">
        <v>3606</v>
      </c>
      <c r="F4850" s="62" t="s">
        <v>11763</v>
      </c>
      <c r="G4850" s="3" t="s">
        <v>16358</v>
      </c>
      <c r="H4850" s="176">
        <v>0.53036437246963564</v>
      </c>
    </row>
    <row r="4851" spans="1:8">
      <c r="A4851" s="62">
        <v>4849</v>
      </c>
      <c r="B4851" s="3" t="s">
        <v>16374</v>
      </c>
      <c r="C4851" s="33" t="str">
        <f t="shared" si="153"/>
        <v>Yes</v>
      </c>
      <c r="D4851" s="30">
        <f t="shared" si="154"/>
        <v>1.64</v>
      </c>
      <c r="E4851" s="30">
        <v>4515</v>
      </c>
      <c r="F4851" s="62" t="s">
        <v>11763</v>
      </c>
      <c r="G4851" s="3" t="s">
        <v>16358</v>
      </c>
      <c r="H4851" s="176">
        <v>0.66396761133603233</v>
      </c>
    </row>
    <row r="4852" spans="1:8">
      <c r="A4852" s="62">
        <v>4850</v>
      </c>
      <c r="B4852" s="3" t="s">
        <v>12790</v>
      </c>
      <c r="C4852" s="33" t="str">
        <f t="shared" si="153"/>
        <v>Yes</v>
      </c>
      <c r="D4852" s="30">
        <f t="shared" si="154"/>
        <v>3.91</v>
      </c>
      <c r="E4852" s="30">
        <v>10764</v>
      </c>
      <c r="F4852" s="62" t="s">
        <v>11763</v>
      </c>
      <c r="G4852" s="3" t="s">
        <v>16358</v>
      </c>
      <c r="H4852" s="176">
        <v>1.582995951417004</v>
      </c>
    </row>
    <row r="4853" spans="1:8">
      <c r="A4853" s="62">
        <v>4851</v>
      </c>
      <c r="B4853" s="3" t="s">
        <v>16375</v>
      </c>
      <c r="C4853" s="33" t="str">
        <f t="shared" si="153"/>
        <v>Yes</v>
      </c>
      <c r="D4853" s="30">
        <f t="shared" si="154"/>
        <v>3.96</v>
      </c>
      <c r="E4853" s="30">
        <v>10902</v>
      </c>
      <c r="F4853" s="62" t="s">
        <v>11763</v>
      </c>
      <c r="G4853" s="3" t="s">
        <v>16358</v>
      </c>
      <c r="H4853" s="176">
        <v>1.6032388663967609</v>
      </c>
    </row>
    <row r="4854" spans="1:8">
      <c r="A4854" s="62">
        <v>4852</v>
      </c>
      <c r="B4854" s="3" t="s">
        <v>16376</v>
      </c>
      <c r="C4854" s="33" t="str">
        <f t="shared" si="153"/>
        <v>Yes</v>
      </c>
      <c r="D4854" s="30">
        <f t="shared" si="154"/>
        <v>1.76</v>
      </c>
      <c r="E4854" s="30">
        <v>4845</v>
      </c>
      <c r="F4854" s="62" t="s">
        <v>11763</v>
      </c>
      <c r="G4854" s="3" t="s">
        <v>16358</v>
      </c>
      <c r="H4854" s="176">
        <v>0.71255060728744934</v>
      </c>
    </row>
    <row r="4855" spans="1:8">
      <c r="A4855" s="62">
        <v>4853</v>
      </c>
      <c r="B4855" s="3" t="s">
        <v>16377</v>
      </c>
      <c r="C4855" s="33" t="str">
        <f t="shared" si="153"/>
        <v>Yes</v>
      </c>
      <c r="D4855" s="30">
        <f t="shared" si="154"/>
        <v>1.64</v>
      </c>
      <c r="E4855" s="30">
        <v>4515</v>
      </c>
      <c r="F4855" s="62" t="s">
        <v>11763</v>
      </c>
      <c r="G4855" s="3" t="s">
        <v>16358</v>
      </c>
      <c r="H4855" s="176">
        <v>0.66396761133603233</v>
      </c>
    </row>
    <row r="4856" spans="1:8">
      <c r="A4856" s="62">
        <v>4854</v>
      </c>
      <c r="B4856" s="3" t="s">
        <v>16378</v>
      </c>
      <c r="C4856" s="33" t="str">
        <f t="shared" si="153"/>
        <v>No</v>
      </c>
      <c r="D4856" s="30">
        <f t="shared" si="154"/>
        <v>4.9400000000000004</v>
      </c>
      <c r="E4856" s="30">
        <v>13600</v>
      </c>
      <c r="F4856" s="62" t="s">
        <v>11763</v>
      </c>
      <c r="G4856" s="3" t="s">
        <v>16358</v>
      </c>
      <c r="H4856" s="176">
        <v>2</v>
      </c>
    </row>
    <row r="4857" spans="1:8">
      <c r="A4857" s="62">
        <v>4855</v>
      </c>
      <c r="B4857" s="3" t="s">
        <v>16379</v>
      </c>
      <c r="C4857" s="33" t="str">
        <f t="shared" si="153"/>
        <v>Yes</v>
      </c>
      <c r="D4857" s="30">
        <f t="shared" si="154"/>
        <v>0.85</v>
      </c>
      <c r="E4857" s="30">
        <v>2340</v>
      </c>
      <c r="F4857" s="62" t="s">
        <v>11763</v>
      </c>
      <c r="G4857" s="3" t="s">
        <v>16358</v>
      </c>
      <c r="H4857" s="176">
        <v>0.34412955465587042</v>
      </c>
    </row>
    <row r="4858" spans="1:8">
      <c r="A4858" s="62">
        <v>4856</v>
      </c>
      <c r="B4858" s="3" t="s">
        <v>16379</v>
      </c>
      <c r="C4858" s="33" t="str">
        <f t="shared" si="153"/>
        <v>Yes</v>
      </c>
      <c r="D4858" s="30">
        <f t="shared" si="154"/>
        <v>0.92999999999999994</v>
      </c>
      <c r="E4858" s="30">
        <v>2560</v>
      </c>
      <c r="F4858" s="62" t="s">
        <v>11763</v>
      </c>
      <c r="G4858" s="3" t="s">
        <v>16358</v>
      </c>
      <c r="H4858" s="176">
        <v>0.37651821862348173</v>
      </c>
    </row>
    <row r="4859" spans="1:8">
      <c r="A4859" s="62">
        <v>4857</v>
      </c>
      <c r="B4859" s="3" t="s">
        <v>16380</v>
      </c>
      <c r="C4859" s="33" t="str">
        <f t="shared" si="153"/>
        <v>Yes</v>
      </c>
      <c r="D4859" s="30">
        <f t="shared" si="154"/>
        <v>0.8600000000000001</v>
      </c>
      <c r="E4859" s="30">
        <v>2368</v>
      </c>
      <c r="F4859" s="62" t="s">
        <v>11763</v>
      </c>
      <c r="G4859" s="3" t="s">
        <v>16358</v>
      </c>
      <c r="H4859" s="176">
        <v>0.34817813765182187</v>
      </c>
    </row>
    <row r="4860" spans="1:8">
      <c r="A4860" s="62">
        <v>4858</v>
      </c>
      <c r="B4860" s="3" t="s">
        <v>16381</v>
      </c>
      <c r="C4860" s="33" t="str">
        <f t="shared" si="153"/>
        <v>Yes</v>
      </c>
      <c r="D4860" s="30">
        <f t="shared" si="154"/>
        <v>2.15</v>
      </c>
      <c r="E4860" s="30">
        <v>5919</v>
      </c>
      <c r="F4860" s="62" t="s">
        <v>11763</v>
      </c>
      <c r="G4860" s="3" t="s">
        <v>16358</v>
      </c>
      <c r="H4860" s="176">
        <v>0.87044534412955454</v>
      </c>
    </row>
    <row r="4861" spans="1:8">
      <c r="A4861" s="62">
        <v>4859</v>
      </c>
      <c r="B4861" s="3" t="s">
        <v>16382</v>
      </c>
      <c r="C4861" s="33" t="str">
        <f t="shared" si="153"/>
        <v>Yes</v>
      </c>
      <c r="D4861" s="30">
        <f t="shared" si="154"/>
        <v>2.9600000000000004</v>
      </c>
      <c r="E4861" s="30">
        <v>8149</v>
      </c>
      <c r="F4861" s="62" t="s">
        <v>11781</v>
      </c>
      <c r="G4861" s="3" t="s">
        <v>16358</v>
      </c>
      <c r="H4861" s="176">
        <v>1.1983805668016194</v>
      </c>
    </row>
    <row r="4862" spans="1:8">
      <c r="A4862" s="62">
        <v>4860</v>
      </c>
      <c r="B4862" s="3" t="s">
        <v>16383</v>
      </c>
      <c r="C4862" s="33" t="str">
        <f t="shared" si="153"/>
        <v>Yes</v>
      </c>
      <c r="D4862" s="30">
        <f t="shared" si="154"/>
        <v>0.39</v>
      </c>
      <c r="E4862" s="30">
        <v>1074</v>
      </c>
      <c r="F4862" s="62" t="s">
        <v>11763</v>
      </c>
      <c r="G4862" s="3" t="s">
        <v>16358</v>
      </c>
      <c r="H4862" s="176">
        <v>0.15789473684210525</v>
      </c>
    </row>
    <row r="4863" spans="1:8">
      <c r="A4863" s="62">
        <v>4861</v>
      </c>
      <c r="B4863" s="3" t="s">
        <v>16384</v>
      </c>
      <c r="C4863" s="33" t="str">
        <f t="shared" si="153"/>
        <v>Yes</v>
      </c>
      <c r="D4863" s="30">
        <f t="shared" si="154"/>
        <v>3.15</v>
      </c>
      <c r="E4863" s="30">
        <v>8672</v>
      </c>
      <c r="F4863" s="62" t="s">
        <v>11763</v>
      </c>
      <c r="G4863" s="3" t="s">
        <v>16358</v>
      </c>
      <c r="H4863" s="176">
        <v>1.2753036437246963</v>
      </c>
    </row>
    <row r="4864" spans="1:8">
      <c r="A4864" s="62">
        <v>4862</v>
      </c>
      <c r="B4864" s="3" t="s">
        <v>14346</v>
      </c>
      <c r="C4864" s="33" t="str">
        <f t="shared" si="153"/>
        <v>Yes</v>
      </c>
      <c r="D4864" s="30">
        <f t="shared" si="154"/>
        <v>3.2199999999999998</v>
      </c>
      <c r="E4864" s="30">
        <v>8865</v>
      </c>
      <c r="F4864" s="62" t="s">
        <v>11763</v>
      </c>
      <c r="G4864" s="3" t="s">
        <v>16358</v>
      </c>
      <c r="H4864" s="176">
        <v>1.3036437246963561</v>
      </c>
    </row>
    <row r="4865" spans="1:8">
      <c r="A4865" s="62">
        <v>4863</v>
      </c>
      <c r="B4865" s="3" t="s">
        <v>16385</v>
      </c>
      <c r="C4865" s="33" t="str">
        <f t="shared" si="153"/>
        <v>Yes</v>
      </c>
      <c r="D4865" s="30">
        <f t="shared" si="154"/>
        <v>0.64</v>
      </c>
      <c r="E4865" s="30">
        <v>1762</v>
      </c>
      <c r="F4865" s="62" t="s">
        <v>11763</v>
      </c>
      <c r="G4865" s="3" t="s">
        <v>16358</v>
      </c>
      <c r="H4865" s="176">
        <v>0.25910931174089069</v>
      </c>
    </row>
    <row r="4866" spans="1:8">
      <c r="A4866" s="62">
        <v>4864</v>
      </c>
      <c r="B4866" s="3" t="s">
        <v>16386</v>
      </c>
      <c r="C4866" s="33" t="str">
        <f t="shared" si="153"/>
        <v>Yes</v>
      </c>
      <c r="D4866" s="30">
        <f t="shared" si="154"/>
        <v>1.7599999999999998</v>
      </c>
      <c r="E4866" s="30">
        <v>4845</v>
      </c>
      <c r="F4866" s="62" t="s">
        <v>11763</v>
      </c>
      <c r="G4866" s="3" t="s">
        <v>16358</v>
      </c>
      <c r="H4866" s="176">
        <v>0.71255060728744923</v>
      </c>
    </row>
    <row r="4867" spans="1:8">
      <c r="A4867" s="62">
        <v>4865</v>
      </c>
      <c r="B4867" s="3" t="s">
        <v>16387</v>
      </c>
      <c r="C4867" s="33" t="str">
        <f t="shared" ref="C4867:C4930" si="155">IF(H4867=2,"No","Yes")</f>
        <v>Yes</v>
      </c>
      <c r="D4867" s="30">
        <f t="shared" si="154"/>
        <v>3.4</v>
      </c>
      <c r="E4867" s="30">
        <v>9360</v>
      </c>
      <c r="F4867" s="62" t="s">
        <v>11763</v>
      </c>
      <c r="G4867" s="3" t="s">
        <v>16358</v>
      </c>
      <c r="H4867" s="176">
        <v>1.3765182186234817</v>
      </c>
    </row>
    <row r="4868" spans="1:8">
      <c r="A4868" s="62">
        <v>4866</v>
      </c>
      <c r="B4868" s="3" t="s">
        <v>16388</v>
      </c>
      <c r="C4868" s="33" t="str">
        <f t="shared" si="155"/>
        <v>Yes</v>
      </c>
      <c r="D4868" s="30">
        <f t="shared" ref="D4868:D4931" si="156">H4868*2.47</f>
        <v>0.89</v>
      </c>
      <c r="E4868" s="30">
        <v>2450</v>
      </c>
      <c r="F4868" s="62" t="s">
        <v>11763</v>
      </c>
      <c r="G4868" s="3" t="s">
        <v>16358</v>
      </c>
      <c r="H4868" s="176">
        <v>0.36032388663967607</v>
      </c>
    </row>
    <row r="4869" spans="1:8">
      <c r="A4869" s="62">
        <v>4867</v>
      </c>
      <c r="B4869" s="3" t="s">
        <v>16389</v>
      </c>
      <c r="C4869" s="33" t="str">
        <f t="shared" si="155"/>
        <v>Yes</v>
      </c>
      <c r="D4869" s="30">
        <f t="shared" si="156"/>
        <v>1.22</v>
      </c>
      <c r="E4869" s="30">
        <v>3359</v>
      </c>
      <c r="F4869" s="62" t="s">
        <v>11763</v>
      </c>
      <c r="G4869" s="3" t="s">
        <v>16358</v>
      </c>
      <c r="H4869" s="176">
        <v>0.49392712550607282</v>
      </c>
    </row>
    <row r="4870" spans="1:8">
      <c r="A4870" s="62">
        <v>4868</v>
      </c>
      <c r="B4870" s="3" t="s">
        <v>16390</v>
      </c>
      <c r="C4870" s="33" t="str">
        <f t="shared" si="155"/>
        <v>No</v>
      </c>
      <c r="D4870" s="30">
        <f t="shared" si="156"/>
        <v>4.9400000000000004</v>
      </c>
      <c r="E4870" s="30">
        <v>13600</v>
      </c>
      <c r="F4870" s="62" t="s">
        <v>11763</v>
      </c>
      <c r="G4870" s="3" t="s">
        <v>16358</v>
      </c>
      <c r="H4870" s="176">
        <v>2</v>
      </c>
    </row>
    <row r="4871" spans="1:8">
      <c r="A4871" s="62">
        <v>4869</v>
      </c>
      <c r="B4871" s="3" t="s">
        <v>16391</v>
      </c>
      <c r="C4871" s="33" t="str">
        <f t="shared" si="155"/>
        <v>Yes</v>
      </c>
      <c r="D4871" s="30">
        <f t="shared" si="156"/>
        <v>1.56</v>
      </c>
      <c r="E4871" s="30">
        <v>4295</v>
      </c>
      <c r="F4871" s="62" t="s">
        <v>11763</v>
      </c>
      <c r="G4871" s="3" t="s">
        <v>16358</v>
      </c>
      <c r="H4871" s="176">
        <v>0.63157894736842102</v>
      </c>
    </row>
    <row r="4872" spans="1:8">
      <c r="A4872" s="62">
        <v>4870</v>
      </c>
      <c r="B4872" s="3" t="s">
        <v>16392</v>
      </c>
      <c r="C4872" s="33" t="str">
        <f t="shared" si="155"/>
        <v>No</v>
      </c>
      <c r="D4872" s="30">
        <f t="shared" si="156"/>
        <v>4.9400000000000004</v>
      </c>
      <c r="E4872" s="30">
        <v>13600</v>
      </c>
      <c r="F4872" s="62" t="s">
        <v>11763</v>
      </c>
      <c r="G4872" s="3" t="s">
        <v>16358</v>
      </c>
      <c r="H4872" s="176">
        <v>2</v>
      </c>
    </row>
    <row r="4873" spans="1:8">
      <c r="A4873" s="62">
        <v>4871</v>
      </c>
      <c r="B4873" s="3" t="s">
        <v>16393</v>
      </c>
      <c r="C4873" s="33" t="str">
        <f t="shared" si="155"/>
        <v>Yes</v>
      </c>
      <c r="D4873" s="30">
        <f t="shared" si="156"/>
        <v>1.8399999999999999</v>
      </c>
      <c r="E4873" s="30">
        <v>5066</v>
      </c>
      <c r="F4873" s="62" t="s">
        <v>11763</v>
      </c>
      <c r="G4873" s="3" t="s">
        <v>16358</v>
      </c>
      <c r="H4873" s="176">
        <v>0.74493927125506065</v>
      </c>
    </row>
    <row r="4874" spans="1:8">
      <c r="A4874" s="62">
        <v>4872</v>
      </c>
      <c r="B4874" s="3" t="s">
        <v>16394</v>
      </c>
      <c r="C4874" s="33" t="str">
        <f t="shared" si="155"/>
        <v>Yes</v>
      </c>
      <c r="D4874" s="30">
        <f t="shared" si="156"/>
        <v>1.8800000000000001</v>
      </c>
      <c r="E4874" s="30">
        <v>5176</v>
      </c>
      <c r="F4874" s="62" t="s">
        <v>11763</v>
      </c>
      <c r="G4874" s="3" t="s">
        <v>16358</v>
      </c>
      <c r="H4874" s="176">
        <v>0.76113360323886636</v>
      </c>
    </row>
    <row r="4875" spans="1:8">
      <c r="A4875" s="62">
        <v>4873</v>
      </c>
      <c r="B4875" s="3" t="s">
        <v>16395</v>
      </c>
      <c r="C4875" s="33" t="str">
        <f t="shared" si="155"/>
        <v>Yes</v>
      </c>
      <c r="D4875" s="30">
        <f t="shared" si="156"/>
        <v>1.66</v>
      </c>
      <c r="E4875" s="30">
        <v>4570</v>
      </c>
      <c r="F4875" s="62" t="s">
        <v>11772</v>
      </c>
      <c r="G4875" s="3" t="s">
        <v>16358</v>
      </c>
      <c r="H4875" s="176">
        <v>0.67206477732793513</v>
      </c>
    </row>
    <row r="4876" spans="1:8">
      <c r="A4876" s="62">
        <v>4874</v>
      </c>
      <c r="B4876" s="3" t="s">
        <v>16396</v>
      </c>
      <c r="C4876" s="33" t="str">
        <f t="shared" si="155"/>
        <v>Yes</v>
      </c>
      <c r="D4876" s="30">
        <f t="shared" si="156"/>
        <v>1.4300000000000002</v>
      </c>
      <c r="E4876" s="30">
        <v>3937</v>
      </c>
      <c r="F4876" s="62" t="s">
        <v>11763</v>
      </c>
      <c r="G4876" s="3" t="s">
        <v>16358</v>
      </c>
      <c r="H4876" s="176">
        <v>0.57894736842105265</v>
      </c>
    </row>
    <row r="4877" spans="1:8">
      <c r="A4877" s="62">
        <v>4875</v>
      </c>
      <c r="B4877" s="3" t="s">
        <v>16397</v>
      </c>
      <c r="C4877" s="33" t="str">
        <f t="shared" si="155"/>
        <v>Yes</v>
      </c>
      <c r="D4877" s="30">
        <f t="shared" si="156"/>
        <v>1.3800000000000003</v>
      </c>
      <c r="E4877" s="30">
        <v>3799</v>
      </c>
      <c r="F4877" s="62" t="s">
        <v>11763</v>
      </c>
      <c r="G4877" s="3" t="s">
        <v>16358</v>
      </c>
      <c r="H4877" s="176">
        <v>0.5587044534412956</v>
      </c>
    </row>
    <row r="4878" spans="1:8">
      <c r="A4878" s="62">
        <v>4876</v>
      </c>
      <c r="B4878" s="3" t="s">
        <v>16398</v>
      </c>
      <c r="C4878" s="33" t="str">
        <f t="shared" si="155"/>
        <v>No</v>
      </c>
      <c r="D4878" s="30">
        <f t="shared" si="156"/>
        <v>4.9400000000000004</v>
      </c>
      <c r="E4878" s="30">
        <v>13600</v>
      </c>
      <c r="F4878" s="62" t="s">
        <v>11763</v>
      </c>
      <c r="G4878" s="3" t="s">
        <v>16358</v>
      </c>
      <c r="H4878" s="176">
        <v>2</v>
      </c>
    </row>
    <row r="4879" spans="1:8">
      <c r="A4879" s="62">
        <v>4877</v>
      </c>
      <c r="B4879" s="3" t="s">
        <v>16399</v>
      </c>
      <c r="C4879" s="33" t="str">
        <f t="shared" si="155"/>
        <v>Yes</v>
      </c>
      <c r="D4879" s="30">
        <f t="shared" si="156"/>
        <v>2.17</v>
      </c>
      <c r="E4879" s="30">
        <v>5974</v>
      </c>
      <c r="F4879" s="62" t="s">
        <v>11763</v>
      </c>
      <c r="G4879" s="3" t="s">
        <v>16358</v>
      </c>
      <c r="H4879" s="176">
        <v>0.87854251012145734</v>
      </c>
    </row>
    <row r="4880" spans="1:8">
      <c r="A4880" s="62">
        <v>4878</v>
      </c>
      <c r="B4880" s="3" t="s">
        <v>16400</v>
      </c>
      <c r="C4880" s="33" t="str">
        <f t="shared" si="155"/>
        <v>Yes</v>
      </c>
      <c r="D4880" s="30">
        <f t="shared" si="156"/>
        <v>2.06</v>
      </c>
      <c r="E4880" s="30">
        <v>5671</v>
      </c>
      <c r="F4880" s="62" t="s">
        <v>11763</v>
      </c>
      <c r="G4880" s="3" t="s">
        <v>16358</v>
      </c>
      <c r="H4880" s="176">
        <v>0.83400809716599189</v>
      </c>
    </row>
    <row r="4881" spans="1:8">
      <c r="A4881" s="62">
        <v>4879</v>
      </c>
      <c r="B4881" s="3" t="s">
        <v>16401</v>
      </c>
      <c r="C4881" s="33" t="str">
        <f t="shared" si="155"/>
        <v>Yes</v>
      </c>
      <c r="D4881" s="30">
        <f t="shared" si="156"/>
        <v>0.91999999999999993</v>
      </c>
      <c r="E4881" s="30">
        <v>2533</v>
      </c>
      <c r="F4881" s="62" t="s">
        <v>11763</v>
      </c>
      <c r="G4881" s="3" t="s">
        <v>16358</v>
      </c>
      <c r="H4881" s="176">
        <v>0.37246963562753033</v>
      </c>
    </row>
    <row r="4882" spans="1:8">
      <c r="A4882" s="62">
        <v>4880</v>
      </c>
      <c r="B4882" s="3" t="s">
        <v>16402</v>
      </c>
      <c r="C4882" s="33" t="str">
        <f t="shared" si="155"/>
        <v>Yes</v>
      </c>
      <c r="D4882" s="30">
        <f t="shared" si="156"/>
        <v>2.23</v>
      </c>
      <c r="E4882" s="30">
        <v>6139</v>
      </c>
      <c r="F4882" s="62" t="s">
        <v>11763</v>
      </c>
      <c r="G4882" s="3" t="s">
        <v>16358</v>
      </c>
      <c r="H4882" s="176">
        <v>0.90283400809716596</v>
      </c>
    </row>
    <row r="4883" spans="1:8">
      <c r="A4883" s="62">
        <v>4881</v>
      </c>
      <c r="B4883" s="3" t="s">
        <v>16403</v>
      </c>
      <c r="C4883" s="33" t="str">
        <f t="shared" si="155"/>
        <v>Yes</v>
      </c>
      <c r="D4883" s="30">
        <f t="shared" si="156"/>
        <v>4.26</v>
      </c>
      <c r="E4883" s="30">
        <v>11728</v>
      </c>
      <c r="F4883" s="62" t="s">
        <v>11763</v>
      </c>
      <c r="G4883" s="3" t="s">
        <v>16358</v>
      </c>
      <c r="H4883" s="176">
        <v>1.7246963562753035</v>
      </c>
    </row>
    <row r="4884" spans="1:8">
      <c r="A4884" s="62">
        <v>4882</v>
      </c>
      <c r="B4884" s="3" t="s">
        <v>16404</v>
      </c>
      <c r="C4884" s="33" t="str">
        <f t="shared" si="155"/>
        <v>Yes</v>
      </c>
      <c r="D4884" s="30">
        <f t="shared" si="156"/>
        <v>1.9400000000000002</v>
      </c>
      <c r="E4884" s="30">
        <v>5341</v>
      </c>
      <c r="F4884" s="62" t="s">
        <v>11763</v>
      </c>
      <c r="G4884" s="3" t="s">
        <v>16358</v>
      </c>
      <c r="H4884" s="176">
        <v>0.78542510121457487</v>
      </c>
    </row>
    <row r="4885" spans="1:8">
      <c r="A4885" s="62">
        <v>4883</v>
      </c>
      <c r="B4885" s="3" t="s">
        <v>16405</v>
      </c>
      <c r="C4885" s="33" t="str">
        <f t="shared" si="155"/>
        <v>Yes</v>
      </c>
      <c r="D4885" s="30">
        <f t="shared" si="156"/>
        <v>1.5799999999999998</v>
      </c>
      <c r="E4885" s="30">
        <v>4350</v>
      </c>
      <c r="F4885" s="62" t="s">
        <v>11763</v>
      </c>
      <c r="G4885" s="3" t="s">
        <v>16358</v>
      </c>
      <c r="H4885" s="176">
        <v>0.63967611336032382</v>
      </c>
    </row>
    <row r="4886" spans="1:8">
      <c r="A4886" s="62">
        <v>4884</v>
      </c>
      <c r="B4886" s="198" t="s">
        <v>16406</v>
      </c>
      <c r="C4886" s="33" t="str">
        <f t="shared" si="155"/>
        <v>Yes</v>
      </c>
      <c r="D4886" s="30">
        <f t="shared" si="156"/>
        <v>1.4</v>
      </c>
      <c r="E4886" s="160">
        <v>3854</v>
      </c>
      <c r="F4886" s="62" t="s">
        <v>11826</v>
      </c>
      <c r="G4886" s="3" t="s">
        <v>16358</v>
      </c>
      <c r="H4886" s="180">
        <v>0.56680161943319829</v>
      </c>
    </row>
    <row r="4887" spans="1:8">
      <c r="A4887" s="62">
        <v>4885</v>
      </c>
      <c r="B4887" s="3" t="s">
        <v>16407</v>
      </c>
      <c r="C4887" s="33" t="str">
        <f t="shared" si="155"/>
        <v>Yes</v>
      </c>
      <c r="D4887" s="30">
        <f t="shared" si="156"/>
        <v>1</v>
      </c>
      <c r="E4887" s="30">
        <v>2753</v>
      </c>
      <c r="F4887" s="62" t="s">
        <v>11763</v>
      </c>
      <c r="G4887" s="3" t="s">
        <v>16358</v>
      </c>
      <c r="H4887" s="176">
        <v>0.40485829959514169</v>
      </c>
    </row>
    <row r="4888" spans="1:8">
      <c r="A4888" s="62">
        <v>4886</v>
      </c>
      <c r="B4888" s="3" t="s">
        <v>16408</v>
      </c>
      <c r="C4888" s="33" t="str">
        <f t="shared" si="155"/>
        <v>Yes</v>
      </c>
      <c r="D4888" s="30">
        <f t="shared" si="156"/>
        <v>2.66</v>
      </c>
      <c r="E4888" s="30">
        <v>7323</v>
      </c>
      <c r="F4888" s="62" t="s">
        <v>11781</v>
      </c>
      <c r="G4888" s="3" t="s">
        <v>16358</v>
      </c>
      <c r="H4888" s="176">
        <v>1.0769230769230769</v>
      </c>
    </row>
    <row r="4889" spans="1:8">
      <c r="A4889" s="62">
        <v>4887</v>
      </c>
      <c r="B4889" s="3" t="s">
        <v>16409</v>
      </c>
      <c r="C4889" s="33" t="str">
        <f t="shared" si="155"/>
        <v>Yes</v>
      </c>
      <c r="D4889" s="30">
        <f t="shared" si="156"/>
        <v>1</v>
      </c>
      <c r="E4889" s="30">
        <v>2753</v>
      </c>
      <c r="F4889" s="62" t="s">
        <v>11826</v>
      </c>
      <c r="G4889" s="3" t="s">
        <v>16358</v>
      </c>
      <c r="H4889" s="176">
        <v>0.40485829959514169</v>
      </c>
    </row>
    <row r="4890" spans="1:8">
      <c r="A4890" s="62">
        <v>4888</v>
      </c>
      <c r="B4890" s="3" t="s">
        <v>16410</v>
      </c>
      <c r="C4890" s="33" t="str">
        <f t="shared" si="155"/>
        <v>Yes</v>
      </c>
      <c r="D4890" s="30">
        <f t="shared" si="156"/>
        <v>1.9400000000000002</v>
      </c>
      <c r="E4890" s="30">
        <v>5341</v>
      </c>
      <c r="F4890" s="62" t="s">
        <v>11763</v>
      </c>
      <c r="G4890" s="3" t="s">
        <v>16358</v>
      </c>
      <c r="H4890" s="176">
        <v>0.78542510121457487</v>
      </c>
    </row>
    <row r="4891" spans="1:8">
      <c r="A4891" s="62">
        <v>4889</v>
      </c>
      <c r="B4891" s="3" t="s">
        <v>16411</v>
      </c>
      <c r="C4891" s="33" t="str">
        <f t="shared" si="155"/>
        <v>Yes</v>
      </c>
      <c r="D4891" s="30">
        <f t="shared" si="156"/>
        <v>1.62</v>
      </c>
      <c r="E4891" s="30">
        <v>4460</v>
      </c>
      <c r="F4891" s="62" t="s">
        <v>11763</v>
      </c>
      <c r="G4891" s="3" t="s">
        <v>16358</v>
      </c>
      <c r="H4891" s="176">
        <v>0.65587044534412953</v>
      </c>
    </row>
    <row r="4892" spans="1:8">
      <c r="A4892" s="62">
        <v>4890</v>
      </c>
      <c r="B4892" s="3" t="s">
        <v>16412</v>
      </c>
      <c r="C4892" s="33" t="str">
        <f t="shared" si="155"/>
        <v>Yes</v>
      </c>
      <c r="D4892" s="30">
        <f t="shared" si="156"/>
        <v>1.17</v>
      </c>
      <c r="E4892" s="30">
        <v>3221</v>
      </c>
      <c r="F4892" s="62" t="s">
        <v>11763</v>
      </c>
      <c r="G4892" s="3" t="s">
        <v>16358</v>
      </c>
      <c r="H4892" s="176">
        <v>0.47368421052631571</v>
      </c>
    </row>
    <row r="4893" spans="1:8">
      <c r="A4893" s="62">
        <v>4891</v>
      </c>
      <c r="B4893" s="3" t="s">
        <v>16413</v>
      </c>
      <c r="C4893" s="33" t="str">
        <f t="shared" si="155"/>
        <v>Yes</v>
      </c>
      <c r="D4893" s="30">
        <f t="shared" si="156"/>
        <v>1.5699999999999998</v>
      </c>
      <c r="E4893" s="30">
        <v>4322</v>
      </c>
      <c r="F4893" s="62" t="s">
        <v>11763</v>
      </c>
      <c r="G4893" s="3" t="s">
        <v>16358</v>
      </c>
      <c r="H4893" s="176">
        <v>0.63562753036437236</v>
      </c>
    </row>
    <row r="4894" spans="1:8">
      <c r="A4894" s="62">
        <v>4892</v>
      </c>
      <c r="B4894" s="3" t="s">
        <v>16414</v>
      </c>
      <c r="C4894" s="33" t="str">
        <f t="shared" si="155"/>
        <v>Yes</v>
      </c>
      <c r="D4894" s="30">
        <f t="shared" si="156"/>
        <v>1.8699999999999999</v>
      </c>
      <c r="E4894" s="30">
        <v>5148</v>
      </c>
      <c r="F4894" s="62" t="s">
        <v>11763</v>
      </c>
      <c r="G4894" s="3" t="s">
        <v>16358</v>
      </c>
      <c r="H4894" s="176">
        <v>0.75708502024291491</v>
      </c>
    </row>
    <row r="4895" spans="1:8">
      <c r="A4895" s="62">
        <v>4893</v>
      </c>
      <c r="B4895" s="3" t="s">
        <v>16415</v>
      </c>
      <c r="C4895" s="33" t="str">
        <f t="shared" si="155"/>
        <v>Yes</v>
      </c>
      <c r="D4895" s="30">
        <f t="shared" si="156"/>
        <v>1.06</v>
      </c>
      <c r="E4895" s="30">
        <v>2918</v>
      </c>
      <c r="F4895" s="62" t="s">
        <v>11763</v>
      </c>
      <c r="G4895" s="3" t="s">
        <v>16358</v>
      </c>
      <c r="H4895" s="176">
        <v>0.4291497975708502</v>
      </c>
    </row>
    <row r="4896" spans="1:8">
      <c r="A4896" s="62">
        <v>4894</v>
      </c>
      <c r="B4896" s="3" t="s">
        <v>16416</v>
      </c>
      <c r="C4896" s="33" t="str">
        <f t="shared" si="155"/>
        <v>Yes</v>
      </c>
      <c r="D4896" s="30">
        <f t="shared" si="156"/>
        <v>1.49</v>
      </c>
      <c r="E4896" s="30">
        <v>4102</v>
      </c>
      <c r="F4896" s="62" t="s">
        <v>11763</v>
      </c>
      <c r="G4896" s="3" t="s">
        <v>16358</v>
      </c>
      <c r="H4896" s="176">
        <v>0.60323886639676105</v>
      </c>
    </row>
    <row r="4897" spans="1:8">
      <c r="A4897" s="62">
        <v>4895</v>
      </c>
      <c r="B4897" s="3" t="s">
        <v>16417</v>
      </c>
      <c r="C4897" s="33" t="str">
        <f t="shared" si="155"/>
        <v>No</v>
      </c>
      <c r="D4897" s="30">
        <f t="shared" si="156"/>
        <v>4.9400000000000004</v>
      </c>
      <c r="E4897" s="30">
        <v>13600</v>
      </c>
      <c r="F4897" s="62" t="s">
        <v>11763</v>
      </c>
      <c r="G4897" s="3" t="s">
        <v>16358</v>
      </c>
      <c r="H4897" s="176">
        <v>2</v>
      </c>
    </row>
    <row r="4898" spans="1:8">
      <c r="A4898" s="62">
        <v>4896</v>
      </c>
      <c r="B4898" s="3" t="s">
        <v>16418</v>
      </c>
      <c r="C4898" s="33" t="str">
        <f t="shared" si="155"/>
        <v>Yes</v>
      </c>
      <c r="D4898" s="30">
        <f t="shared" si="156"/>
        <v>1.06</v>
      </c>
      <c r="E4898" s="30">
        <v>2918</v>
      </c>
      <c r="F4898" s="62" t="s">
        <v>11763</v>
      </c>
      <c r="G4898" s="3" t="s">
        <v>16358</v>
      </c>
      <c r="H4898" s="176">
        <v>0.4291497975708502</v>
      </c>
    </row>
    <row r="4899" spans="1:8">
      <c r="A4899" s="62">
        <v>4897</v>
      </c>
      <c r="B4899" s="3" t="s">
        <v>16419</v>
      </c>
      <c r="C4899" s="33" t="str">
        <f t="shared" si="155"/>
        <v>No</v>
      </c>
      <c r="D4899" s="30">
        <f t="shared" si="156"/>
        <v>4.9400000000000004</v>
      </c>
      <c r="E4899" s="30">
        <v>13600</v>
      </c>
      <c r="F4899" s="62" t="s">
        <v>11763</v>
      </c>
      <c r="G4899" s="3" t="s">
        <v>16358</v>
      </c>
      <c r="H4899" s="176">
        <v>2</v>
      </c>
    </row>
    <row r="4900" spans="1:8">
      <c r="A4900" s="62">
        <v>4898</v>
      </c>
      <c r="B4900" s="3" t="s">
        <v>16420</v>
      </c>
      <c r="C4900" s="33" t="str">
        <f t="shared" si="155"/>
        <v>Yes</v>
      </c>
      <c r="D4900" s="30">
        <f t="shared" si="156"/>
        <v>0.8</v>
      </c>
      <c r="E4900" s="30">
        <v>2202</v>
      </c>
      <c r="F4900" s="62" t="s">
        <v>11763</v>
      </c>
      <c r="G4900" s="3" t="s">
        <v>16358</v>
      </c>
      <c r="H4900" s="176">
        <v>0.32388663967611336</v>
      </c>
    </row>
    <row r="4901" spans="1:8">
      <c r="A4901" s="62">
        <v>4899</v>
      </c>
      <c r="B4901" s="3" t="s">
        <v>16421</v>
      </c>
      <c r="C4901" s="33" t="str">
        <f t="shared" si="155"/>
        <v>Yes</v>
      </c>
      <c r="D4901" s="30">
        <f t="shared" si="156"/>
        <v>2.4300000000000002</v>
      </c>
      <c r="E4901" s="30">
        <v>6690</v>
      </c>
      <c r="F4901" s="62" t="s">
        <v>11763</v>
      </c>
      <c r="G4901" s="3" t="s">
        <v>16358</v>
      </c>
      <c r="H4901" s="176">
        <v>0.98380566801619429</v>
      </c>
    </row>
    <row r="4902" spans="1:8">
      <c r="A4902" s="62">
        <v>4900</v>
      </c>
      <c r="B4902" s="3" t="s">
        <v>16422</v>
      </c>
      <c r="C4902" s="33" t="str">
        <f t="shared" si="155"/>
        <v>Yes</v>
      </c>
      <c r="D4902" s="30">
        <f t="shared" si="156"/>
        <v>1.6099999999999999</v>
      </c>
      <c r="E4902" s="30">
        <v>4432</v>
      </c>
      <c r="F4902" s="62" t="s">
        <v>11763</v>
      </c>
      <c r="G4902" s="3" t="s">
        <v>16358</v>
      </c>
      <c r="H4902" s="176">
        <v>0.65182186234817807</v>
      </c>
    </row>
    <row r="4903" spans="1:8">
      <c r="A4903" s="62">
        <v>4901</v>
      </c>
      <c r="B4903" s="3" t="s">
        <v>16423</v>
      </c>
      <c r="C4903" s="33" t="str">
        <f t="shared" si="155"/>
        <v>Yes</v>
      </c>
      <c r="D4903" s="30">
        <f t="shared" si="156"/>
        <v>1.1200000000000001</v>
      </c>
      <c r="E4903" s="30">
        <v>3083</v>
      </c>
      <c r="F4903" s="62" t="s">
        <v>11763</v>
      </c>
      <c r="G4903" s="3" t="s">
        <v>16358</v>
      </c>
      <c r="H4903" s="176">
        <v>0.45344129554655871</v>
      </c>
    </row>
    <row r="4904" spans="1:8">
      <c r="A4904" s="62">
        <v>4902</v>
      </c>
      <c r="B4904" s="3" t="s">
        <v>16424</v>
      </c>
      <c r="C4904" s="33" t="str">
        <f t="shared" si="155"/>
        <v>Yes</v>
      </c>
      <c r="D4904" s="30">
        <f t="shared" si="156"/>
        <v>1.05</v>
      </c>
      <c r="E4904" s="30">
        <v>2891</v>
      </c>
      <c r="F4904" s="62" t="s">
        <v>11763</v>
      </c>
      <c r="G4904" s="3" t="s">
        <v>16358</v>
      </c>
      <c r="H4904" s="176">
        <v>0.42510121457489874</v>
      </c>
    </row>
    <row r="4905" spans="1:8">
      <c r="A4905" s="62">
        <v>4903</v>
      </c>
      <c r="B4905" s="3" t="s">
        <v>16425</v>
      </c>
      <c r="C4905" s="33" t="str">
        <f t="shared" si="155"/>
        <v>Yes</v>
      </c>
      <c r="D4905" s="30">
        <f t="shared" si="156"/>
        <v>1.1100000000000001</v>
      </c>
      <c r="E4905" s="30">
        <v>3056</v>
      </c>
      <c r="F4905" s="62" t="s">
        <v>11763</v>
      </c>
      <c r="G4905" s="3" t="s">
        <v>16358</v>
      </c>
      <c r="H4905" s="176">
        <v>0.44939271255060731</v>
      </c>
    </row>
    <row r="4906" spans="1:8">
      <c r="A4906" s="62">
        <v>4904</v>
      </c>
      <c r="B4906" s="3" t="s">
        <v>16426</v>
      </c>
      <c r="C4906" s="33" t="str">
        <f t="shared" si="155"/>
        <v>Yes</v>
      </c>
      <c r="D4906" s="30">
        <f t="shared" si="156"/>
        <v>3.01</v>
      </c>
      <c r="E4906" s="30">
        <v>8287</v>
      </c>
      <c r="F4906" s="62" t="s">
        <v>11772</v>
      </c>
      <c r="G4906" s="3" t="s">
        <v>16358</v>
      </c>
      <c r="H4906" s="176">
        <v>1.2186234817813764</v>
      </c>
    </row>
    <row r="4907" spans="1:8">
      <c r="A4907" s="62">
        <v>4905</v>
      </c>
      <c r="B4907" s="3" t="s">
        <v>16427</v>
      </c>
      <c r="C4907" s="33" t="str">
        <f t="shared" si="155"/>
        <v>Yes</v>
      </c>
      <c r="D4907" s="30">
        <f t="shared" si="156"/>
        <v>2.02</v>
      </c>
      <c r="E4907" s="30">
        <v>5561</v>
      </c>
      <c r="F4907" s="62" t="s">
        <v>11763</v>
      </c>
      <c r="G4907" s="3" t="s">
        <v>16358</v>
      </c>
      <c r="H4907" s="176">
        <v>0.81781376518218618</v>
      </c>
    </row>
    <row r="4908" spans="1:8">
      <c r="A4908" s="62">
        <v>4906</v>
      </c>
      <c r="B4908" s="3" t="s">
        <v>16428</v>
      </c>
      <c r="C4908" s="33" t="str">
        <f t="shared" si="155"/>
        <v>Yes</v>
      </c>
      <c r="D4908" s="30">
        <f t="shared" si="156"/>
        <v>1.51</v>
      </c>
      <c r="E4908" s="30">
        <v>4157</v>
      </c>
      <c r="F4908" s="62" t="s">
        <v>11763</v>
      </c>
      <c r="G4908" s="3" t="s">
        <v>16358</v>
      </c>
      <c r="H4908" s="176">
        <v>0.61133603238866396</v>
      </c>
    </row>
    <row r="4909" spans="1:8">
      <c r="A4909" s="62">
        <v>4907</v>
      </c>
      <c r="B4909" s="3" t="s">
        <v>16429</v>
      </c>
      <c r="C4909" s="33" t="str">
        <f t="shared" si="155"/>
        <v>Yes</v>
      </c>
      <c r="D4909" s="30">
        <f t="shared" si="156"/>
        <v>2.74</v>
      </c>
      <c r="E4909" s="30">
        <v>7543</v>
      </c>
      <c r="F4909" s="62" t="s">
        <v>11763</v>
      </c>
      <c r="G4909" s="3" t="s">
        <v>16358</v>
      </c>
      <c r="H4909" s="176">
        <v>1.1093117408906883</v>
      </c>
    </row>
    <row r="4910" spans="1:8">
      <c r="A4910" s="62">
        <v>4908</v>
      </c>
      <c r="B4910" s="3" t="s">
        <v>16430</v>
      </c>
      <c r="C4910" s="33" t="str">
        <f t="shared" si="155"/>
        <v>Yes</v>
      </c>
      <c r="D4910" s="30">
        <f t="shared" si="156"/>
        <v>2.6599999999999997</v>
      </c>
      <c r="E4910" s="30">
        <v>7323</v>
      </c>
      <c r="F4910" s="62" t="s">
        <v>11763</v>
      </c>
      <c r="G4910" s="3" t="s">
        <v>16358</v>
      </c>
      <c r="H4910" s="176">
        <v>1.0769230769230766</v>
      </c>
    </row>
    <row r="4911" spans="1:8">
      <c r="A4911" s="62">
        <v>4909</v>
      </c>
      <c r="B4911" s="3" t="s">
        <v>16431</v>
      </c>
      <c r="C4911" s="33" t="str">
        <f t="shared" si="155"/>
        <v>No</v>
      </c>
      <c r="D4911" s="30">
        <f t="shared" si="156"/>
        <v>4.9400000000000004</v>
      </c>
      <c r="E4911" s="30">
        <v>13600</v>
      </c>
      <c r="F4911" s="62" t="s">
        <v>11763</v>
      </c>
      <c r="G4911" s="3" t="s">
        <v>16358</v>
      </c>
      <c r="H4911" s="176">
        <v>2</v>
      </c>
    </row>
    <row r="4912" spans="1:8">
      <c r="A4912" s="62">
        <v>4910</v>
      </c>
      <c r="B4912" s="3" t="s">
        <v>16432</v>
      </c>
      <c r="C4912" s="33" t="str">
        <f t="shared" si="155"/>
        <v>Yes</v>
      </c>
      <c r="D4912" s="30">
        <f t="shared" si="156"/>
        <v>1.1300000000000001</v>
      </c>
      <c r="E4912" s="30">
        <v>3111</v>
      </c>
      <c r="F4912" s="62" t="s">
        <v>11763</v>
      </c>
      <c r="G4912" s="3" t="s">
        <v>16358</v>
      </c>
      <c r="H4912" s="176">
        <v>0.45748987854251011</v>
      </c>
    </row>
    <row r="4913" spans="1:8">
      <c r="A4913" s="62">
        <v>4911</v>
      </c>
      <c r="B4913" s="3" t="s">
        <v>16433</v>
      </c>
      <c r="C4913" s="33" t="str">
        <f t="shared" si="155"/>
        <v>Yes</v>
      </c>
      <c r="D4913" s="30">
        <f t="shared" si="156"/>
        <v>2.92</v>
      </c>
      <c r="E4913" s="30">
        <v>8039</v>
      </c>
      <c r="F4913" s="62" t="s">
        <v>11763</v>
      </c>
      <c r="G4913" s="3" t="s">
        <v>16358</v>
      </c>
      <c r="H4913" s="176">
        <v>1.1821862348178136</v>
      </c>
    </row>
    <row r="4914" spans="1:8">
      <c r="A4914" s="62">
        <v>4912</v>
      </c>
      <c r="B4914" s="3" t="s">
        <v>16434</v>
      </c>
      <c r="C4914" s="33" t="str">
        <f t="shared" si="155"/>
        <v>Yes</v>
      </c>
      <c r="D4914" s="30">
        <f t="shared" si="156"/>
        <v>2.29</v>
      </c>
      <c r="E4914" s="30">
        <v>6304</v>
      </c>
      <c r="F4914" s="62" t="s">
        <v>11763</v>
      </c>
      <c r="G4914" s="3" t="s">
        <v>16358</v>
      </c>
      <c r="H4914" s="176">
        <v>0.92712550607287447</v>
      </c>
    </row>
    <row r="4915" spans="1:8">
      <c r="A4915" s="62">
        <v>4913</v>
      </c>
      <c r="B4915" s="3" t="s">
        <v>16435</v>
      </c>
      <c r="C4915" s="33" t="str">
        <f t="shared" si="155"/>
        <v>Yes</v>
      </c>
      <c r="D4915" s="30">
        <f t="shared" si="156"/>
        <v>2.2599999999999998</v>
      </c>
      <c r="E4915" s="30">
        <v>6222</v>
      </c>
      <c r="F4915" s="62" t="s">
        <v>11763</v>
      </c>
      <c r="G4915" s="3" t="s">
        <v>16358</v>
      </c>
      <c r="H4915" s="176">
        <v>0.91497975708502011</v>
      </c>
    </row>
    <row r="4916" spans="1:8">
      <c r="A4916" s="62">
        <v>4914</v>
      </c>
      <c r="B4916" s="3" t="s">
        <v>16436</v>
      </c>
      <c r="C4916" s="33" t="str">
        <f t="shared" si="155"/>
        <v>Yes</v>
      </c>
      <c r="D4916" s="30">
        <f t="shared" si="156"/>
        <v>1.31</v>
      </c>
      <c r="E4916" s="30">
        <v>3606</v>
      </c>
      <c r="F4916" s="62" t="s">
        <v>11763</v>
      </c>
      <c r="G4916" s="3" t="s">
        <v>16358</v>
      </c>
      <c r="H4916" s="176">
        <v>0.53036437246963564</v>
      </c>
    </row>
    <row r="4917" spans="1:8">
      <c r="A4917" s="62">
        <v>4915</v>
      </c>
      <c r="B4917" s="3" t="s">
        <v>16437</v>
      </c>
      <c r="C4917" s="33" t="str">
        <f t="shared" si="155"/>
        <v>Yes</v>
      </c>
      <c r="D4917" s="30">
        <f t="shared" si="156"/>
        <v>0.95000000000000018</v>
      </c>
      <c r="E4917" s="30">
        <v>2615</v>
      </c>
      <c r="F4917" s="62" t="s">
        <v>11763</v>
      </c>
      <c r="G4917" s="3" t="s">
        <v>16358</v>
      </c>
      <c r="H4917" s="176">
        <v>0.38461538461538464</v>
      </c>
    </row>
    <row r="4918" spans="1:8">
      <c r="A4918" s="62">
        <v>4916</v>
      </c>
      <c r="B4918" s="3" t="s">
        <v>16438</v>
      </c>
      <c r="C4918" s="33" t="str">
        <f t="shared" si="155"/>
        <v>Yes</v>
      </c>
      <c r="D4918" s="30">
        <f t="shared" si="156"/>
        <v>0.76</v>
      </c>
      <c r="E4918" s="30">
        <v>2092</v>
      </c>
      <c r="F4918" s="62" t="s">
        <v>11763</v>
      </c>
      <c r="G4918" s="3" t="s">
        <v>16358</v>
      </c>
      <c r="H4918" s="176">
        <v>0.30769230769230765</v>
      </c>
    </row>
    <row r="4919" spans="1:8">
      <c r="A4919" s="62">
        <v>4917</v>
      </c>
      <c r="B4919" s="3" t="s">
        <v>16439</v>
      </c>
      <c r="C4919" s="33" t="str">
        <f t="shared" si="155"/>
        <v>Yes</v>
      </c>
      <c r="D4919" s="30">
        <f t="shared" si="156"/>
        <v>1.53</v>
      </c>
      <c r="E4919" s="30">
        <v>4212</v>
      </c>
      <c r="F4919" s="62" t="s">
        <v>11763</v>
      </c>
      <c r="G4919" s="3" t="s">
        <v>16358</v>
      </c>
      <c r="H4919" s="176">
        <v>0.61943319838056676</v>
      </c>
    </row>
    <row r="4920" spans="1:8">
      <c r="A4920" s="62">
        <v>4918</v>
      </c>
      <c r="B4920" s="3" t="s">
        <v>16440</v>
      </c>
      <c r="C4920" s="33" t="str">
        <f t="shared" si="155"/>
        <v>Yes</v>
      </c>
      <c r="D4920" s="30">
        <f t="shared" si="156"/>
        <v>0.57999999999999996</v>
      </c>
      <c r="E4920" s="30">
        <v>1597</v>
      </c>
      <c r="F4920" s="62" t="s">
        <v>11763</v>
      </c>
      <c r="G4920" s="3" t="s">
        <v>16358</v>
      </c>
      <c r="H4920" s="176">
        <v>0.23481781376518215</v>
      </c>
    </row>
    <row r="4921" spans="1:8">
      <c r="A4921" s="62">
        <v>4919</v>
      </c>
      <c r="B4921" s="3" t="s">
        <v>16441</v>
      </c>
      <c r="C4921" s="33" t="str">
        <f t="shared" si="155"/>
        <v>No</v>
      </c>
      <c r="D4921" s="30">
        <f t="shared" si="156"/>
        <v>4.9400000000000004</v>
      </c>
      <c r="E4921" s="30">
        <v>13600</v>
      </c>
      <c r="F4921" s="62" t="s">
        <v>11763</v>
      </c>
      <c r="G4921" s="3" t="s">
        <v>16358</v>
      </c>
      <c r="H4921" s="176">
        <v>2</v>
      </c>
    </row>
    <row r="4922" spans="1:8">
      <c r="A4922" s="62">
        <v>4920</v>
      </c>
      <c r="B4922" s="184" t="s">
        <v>16442</v>
      </c>
      <c r="C4922" s="33" t="str">
        <f t="shared" si="155"/>
        <v>Yes</v>
      </c>
      <c r="D4922" s="30">
        <f t="shared" si="156"/>
        <v>1.62</v>
      </c>
      <c r="E4922" s="30">
        <v>4460</v>
      </c>
      <c r="F4922" s="62" t="s">
        <v>11763</v>
      </c>
      <c r="G4922" s="3" t="s">
        <v>16358</v>
      </c>
      <c r="H4922" s="176">
        <v>0.65587044534412953</v>
      </c>
    </row>
    <row r="4923" spans="1:8">
      <c r="A4923" s="62">
        <v>4921</v>
      </c>
      <c r="B4923" s="3" t="s">
        <v>16443</v>
      </c>
      <c r="C4923" s="33" t="str">
        <f t="shared" si="155"/>
        <v>Yes</v>
      </c>
      <c r="D4923" s="30">
        <f t="shared" si="156"/>
        <v>1.9399999999999997</v>
      </c>
      <c r="E4923" s="30">
        <v>5341</v>
      </c>
      <c r="F4923" s="62" t="s">
        <v>11763</v>
      </c>
      <c r="G4923" s="3" t="s">
        <v>16358</v>
      </c>
      <c r="H4923" s="176">
        <v>0.78542510121457476</v>
      </c>
    </row>
    <row r="4924" spans="1:8">
      <c r="A4924" s="62">
        <v>4922</v>
      </c>
      <c r="B4924" s="3" t="s">
        <v>16444</v>
      </c>
      <c r="C4924" s="33" t="str">
        <f t="shared" si="155"/>
        <v>Yes</v>
      </c>
      <c r="D4924" s="30">
        <f t="shared" si="156"/>
        <v>0.8600000000000001</v>
      </c>
      <c r="E4924" s="30">
        <v>2368</v>
      </c>
      <c r="F4924" s="62" t="s">
        <v>11763</v>
      </c>
      <c r="G4924" s="3" t="s">
        <v>16358</v>
      </c>
      <c r="H4924" s="176">
        <v>0.34817813765182187</v>
      </c>
    </row>
    <row r="4925" spans="1:8">
      <c r="A4925" s="62">
        <v>4923</v>
      </c>
      <c r="B4925" s="3" t="s">
        <v>16445</v>
      </c>
      <c r="C4925" s="33" t="str">
        <f t="shared" si="155"/>
        <v>Yes</v>
      </c>
      <c r="D4925" s="30">
        <f t="shared" si="156"/>
        <v>1.1800000000000002</v>
      </c>
      <c r="E4925" s="30">
        <v>3249</v>
      </c>
      <c r="F4925" s="62" t="s">
        <v>11763</v>
      </c>
      <c r="G4925" s="3" t="s">
        <v>16358</v>
      </c>
      <c r="H4925" s="176">
        <v>0.47773279352226722</v>
      </c>
    </row>
    <row r="4926" spans="1:8">
      <c r="A4926" s="62">
        <v>4924</v>
      </c>
      <c r="B4926" s="3" t="s">
        <v>16446</v>
      </c>
      <c r="C4926" s="33" t="str">
        <f t="shared" si="155"/>
        <v>Yes</v>
      </c>
      <c r="D4926" s="30">
        <f t="shared" si="156"/>
        <v>3.01</v>
      </c>
      <c r="E4926" s="30">
        <v>8287</v>
      </c>
      <c r="F4926" s="62" t="s">
        <v>11763</v>
      </c>
      <c r="G4926" s="3" t="s">
        <v>16358</v>
      </c>
      <c r="H4926" s="176">
        <v>1.2186234817813764</v>
      </c>
    </row>
    <row r="4927" spans="1:8">
      <c r="A4927" s="62">
        <v>4925</v>
      </c>
      <c r="B4927" s="3" t="s">
        <v>16447</v>
      </c>
      <c r="C4927" s="33" t="str">
        <f t="shared" si="155"/>
        <v>Yes</v>
      </c>
      <c r="D4927" s="30">
        <f t="shared" si="156"/>
        <v>3.27</v>
      </c>
      <c r="E4927" s="30">
        <v>9002</v>
      </c>
      <c r="F4927" s="62" t="s">
        <v>11763</v>
      </c>
      <c r="G4927" s="3" t="s">
        <v>16358</v>
      </c>
      <c r="H4927" s="176">
        <v>1.3238866396761133</v>
      </c>
    </row>
    <row r="4928" spans="1:8">
      <c r="A4928" s="62">
        <v>4926</v>
      </c>
      <c r="B4928" s="3" t="s">
        <v>16448</v>
      </c>
      <c r="C4928" s="33" t="str">
        <f t="shared" si="155"/>
        <v>Yes</v>
      </c>
      <c r="D4928" s="30">
        <f t="shared" si="156"/>
        <v>1.5299999999999998</v>
      </c>
      <c r="E4928" s="30">
        <v>4212</v>
      </c>
      <c r="F4928" s="62" t="s">
        <v>11763</v>
      </c>
      <c r="G4928" s="3" t="s">
        <v>16358</v>
      </c>
      <c r="H4928" s="176">
        <v>0.61943319838056665</v>
      </c>
    </row>
    <row r="4929" spans="1:8">
      <c r="A4929" s="62">
        <v>4927</v>
      </c>
      <c r="B4929" s="3" t="s">
        <v>16449</v>
      </c>
      <c r="C4929" s="33" t="str">
        <f t="shared" si="155"/>
        <v>No</v>
      </c>
      <c r="D4929" s="30">
        <f t="shared" si="156"/>
        <v>4.9400000000000004</v>
      </c>
      <c r="E4929" s="30">
        <v>13600</v>
      </c>
      <c r="F4929" s="62" t="s">
        <v>11763</v>
      </c>
      <c r="G4929" s="3" t="s">
        <v>16358</v>
      </c>
      <c r="H4929" s="176">
        <v>2</v>
      </c>
    </row>
    <row r="4930" spans="1:8">
      <c r="A4930" s="62">
        <v>4928</v>
      </c>
      <c r="B4930" s="3" t="s">
        <v>16450</v>
      </c>
      <c r="C4930" s="33" t="str">
        <f t="shared" si="155"/>
        <v>Yes</v>
      </c>
      <c r="D4930" s="30">
        <f t="shared" si="156"/>
        <v>1.9100000000000001</v>
      </c>
      <c r="E4930" s="30">
        <v>5258</v>
      </c>
      <c r="F4930" s="62" t="s">
        <v>11763</v>
      </c>
      <c r="G4930" s="3" t="s">
        <v>16358</v>
      </c>
      <c r="H4930" s="176">
        <v>0.77327935222672062</v>
      </c>
    </row>
    <row r="4931" spans="1:8">
      <c r="A4931" s="62">
        <v>4929</v>
      </c>
      <c r="B4931" s="3" t="s">
        <v>16451</v>
      </c>
      <c r="C4931" s="33" t="str">
        <f t="shared" ref="C4931:C4994" si="157">IF(H4931=2,"No","Yes")</f>
        <v>Yes</v>
      </c>
      <c r="D4931" s="30">
        <f t="shared" si="156"/>
        <v>4</v>
      </c>
      <c r="E4931" s="30">
        <v>11012</v>
      </c>
      <c r="F4931" s="62" t="s">
        <v>11763</v>
      </c>
      <c r="G4931" s="3" t="s">
        <v>16358</v>
      </c>
      <c r="H4931" s="176">
        <v>1.6194331983805668</v>
      </c>
    </row>
    <row r="4932" spans="1:8">
      <c r="A4932" s="62">
        <v>4930</v>
      </c>
      <c r="B4932" s="3" t="s">
        <v>16452</v>
      </c>
      <c r="C4932" s="33" t="str">
        <f t="shared" si="157"/>
        <v>Yes</v>
      </c>
      <c r="D4932" s="30">
        <f t="shared" ref="D4932:D4995" si="158">H4932*2.47</f>
        <v>2.34</v>
      </c>
      <c r="E4932" s="30">
        <v>6442</v>
      </c>
      <c r="F4932" s="62" t="s">
        <v>11763</v>
      </c>
      <c r="G4932" s="3" t="s">
        <v>16358</v>
      </c>
      <c r="H4932" s="176">
        <v>0.94736842105263142</v>
      </c>
    </row>
    <row r="4933" spans="1:8">
      <c r="A4933" s="62">
        <v>4931</v>
      </c>
      <c r="B4933" s="3" t="s">
        <v>16453</v>
      </c>
      <c r="C4933" s="33" t="str">
        <f t="shared" si="157"/>
        <v>Yes</v>
      </c>
      <c r="D4933" s="30">
        <f t="shared" si="158"/>
        <v>4.2</v>
      </c>
      <c r="E4933" s="30">
        <v>11563</v>
      </c>
      <c r="F4933" s="62" t="s">
        <v>11763</v>
      </c>
      <c r="G4933" s="3" t="s">
        <v>16358</v>
      </c>
      <c r="H4933" s="176">
        <v>1.700404858299595</v>
      </c>
    </row>
    <row r="4934" spans="1:8">
      <c r="A4934" s="62">
        <v>4932</v>
      </c>
      <c r="B4934" s="3" t="s">
        <v>16454</v>
      </c>
      <c r="C4934" s="33" t="str">
        <f t="shared" si="157"/>
        <v>Yes</v>
      </c>
      <c r="D4934" s="30">
        <f t="shared" si="158"/>
        <v>1.63</v>
      </c>
      <c r="E4934" s="30">
        <v>4487</v>
      </c>
      <c r="F4934" s="62" t="s">
        <v>11763</v>
      </c>
      <c r="G4934" s="3" t="s">
        <v>16358</v>
      </c>
      <c r="H4934" s="176">
        <v>0.65991902834008087</v>
      </c>
    </row>
    <row r="4935" spans="1:8">
      <c r="A4935" s="62">
        <v>4933</v>
      </c>
      <c r="B4935" s="3" t="s">
        <v>16455</v>
      </c>
      <c r="C4935" s="33" t="str">
        <f t="shared" si="157"/>
        <v>Yes</v>
      </c>
      <c r="D4935" s="30">
        <f t="shared" si="158"/>
        <v>1.92</v>
      </c>
      <c r="E4935" s="30">
        <v>5286</v>
      </c>
      <c r="F4935" s="62" t="s">
        <v>11763</v>
      </c>
      <c r="G4935" s="3" t="s">
        <v>16358</v>
      </c>
      <c r="H4935" s="176">
        <v>0.77732793522267196</v>
      </c>
    </row>
    <row r="4936" spans="1:8">
      <c r="A4936" s="62">
        <v>4934</v>
      </c>
      <c r="B4936" s="198" t="s">
        <v>16456</v>
      </c>
      <c r="C4936" s="33" t="str">
        <f t="shared" si="157"/>
        <v>Yes</v>
      </c>
      <c r="D4936" s="30">
        <f t="shared" si="158"/>
        <v>1.85</v>
      </c>
      <c r="E4936" s="30">
        <v>5093</v>
      </c>
      <c r="F4936" s="62" t="s">
        <v>11826</v>
      </c>
      <c r="G4936" s="3" t="s">
        <v>16358</v>
      </c>
      <c r="H4936" s="178">
        <v>0.74898785425101211</v>
      </c>
    </row>
    <row r="4937" spans="1:8">
      <c r="A4937" s="62">
        <v>4935</v>
      </c>
      <c r="B4937" s="3" t="s">
        <v>16457</v>
      </c>
      <c r="C4937" s="33" t="str">
        <f t="shared" si="157"/>
        <v>Yes</v>
      </c>
      <c r="D4937" s="30">
        <f t="shared" si="158"/>
        <v>0.85</v>
      </c>
      <c r="E4937" s="30">
        <v>2340</v>
      </c>
      <c r="F4937" s="62" t="s">
        <v>11763</v>
      </c>
      <c r="G4937" s="3" t="s">
        <v>16358</v>
      </c>
      <c r="H4937" s="176">
        <v>0.34412955465587042</v>
      </c>
    </row>
    <row r="4938" spans="1:8">
      <c r="A4938" s="62">
        <v>4936</v>
      </c>
      <c r="B4938" s="198" t="s">
        <v>16458</v>
      </c>
      <c r="C4938" s="33" t="str">
        <f t="shared" si="157"/>
        <v>Yes</v>
      </c>
      <c r="D4938" s="30">
        <f t="shared" si="158"/>
        <v>1.4</v>
      </c>
      <c r="E4938" s="30">
        <v>3854</v>
      </c>
      <c r="F4938" s="62" t="s">
        <v>11826</v>
      </c>
      <c r="G4938" s="3" t="s">
        <v>16358</v>
      </c>
      <c r="H4938" s="178">
        <v>0.56680161943319829</v>
      </c>
    </row>
    <row r="4939" spans="1:8">
      <c r="A4939" s="62">
        <v>4937</v>
      </c>
      <c r="B4939" s="3" t="s">
        <v>16459</v>
      </c>
      <c r="C4939" s="33" t="str">
        <f t="shared" si="157"/>
        <v>Yes</v>
      </c>
      <c r="D4939" s="30">
        <f t="shared" si="158"/>
        <v>2.17</v>
      </c>
      <c r="E4939" s="30">
        <v>5974</v>
      </c>
      <c r="F4939" s="62" t="s">
        <v>11763</v>
      </c>
      <c r="G4939" s="3" t="s">
        <v>16358</v>
      </c>
      <c r="H4939" s="176">
        <v>0.87854251012145734</v>
      </c>
    </row>
    <row r="4940" spans="1:8">
      <c r="A4940" s="62">
        <v>4938</v>
      </c>
      <c r="B4940" s="3" t="s">
        <v>16460</v>
      </c>
      <c r="C4940" s="33" t="str">
        <f t="shared" si="157"/>
        <v>Yes</v>
      </c>
      <c r="D4940" s="30">
        <f t="shared" si="158"/>
        <v>2.17</v>
      </c>
      <c r="E4940" s="30">
        <v>5974</v>
      </c>
      <c r="F4940" s="62" t="s">
        <v>11763</v>
      </c>
      <c r="G4940" s="3" t="s">
        <v>16358</v>
      </c>
      <c r="H4940" s="176">
        <v>0.87854251012145734</v>
      </c>
    </row>
    <row r="4941" spans="1:8">
      <c r="A4941" s="62">
        <v>4939</v>
      </c>
      <c r="B4941" s="3" t="s">
        <v>16461</v>
      </c>
      <c r="C4941" s="33" t="str">
        <f t="shared" si="157"/>
        <v>Yes</v>
      </c>
      <c r="D4941" s="30">
        <f t="shared" si="158"/>
        <v>0.99</v>
      </c>
      <c r="E4941" s="30">
        <v>2726</v>
      </c>
      <c r="F4941" s="62" t="s">
        <v>11763</v>
      </c>
      <c r="G4941" s="3" t="s">
        <v>16358</v>
      </c>
      <c r="H4941" s="176">
        <v>0.40080971659919024</v>
      </c>
    </row>
    <row r="4942" spans="1:8">
      <c r="A4942" s="62">
        <v>4940</v>
      </c>
      <c r="B4942" s="3" t="s">
        <v>15211</v>
      </c>
      <c r="C4942" s="33" t="str">
        <f t="shared" si="157"/>
        <v>Yes</v>
      </c>
      <c r="D4942" s="30">
        <f t="shared" si="158"/>
        <v>1.54</v>
      </c>
      <c r="E4942" s="30">
        <v>4240</v>
      </c>
      <c r="F4942" s="62" t="s">
        <v>11763</v>
      </c>
      <c r="G4942" s="3" t="s">
        <v>16358</v>
      </c>
      <c r="H4942" s="176">
        <v>0.62348178137651822</v>
      </c>
    </row>
    <row r="4943" spans="1:8">
      <c r="A4943" s="62">
        <v>4941</v>
      </c>
      <c r="B4943" s="3" t="s">
        <v>16462</v>
      </c>
      <c r="C4943" s="33" t="str">
        <f t="shared" si="157"/>
        <v>Yes</v>
      </c>
      <c r="D4943" s="30">
        <f t="shared" si="158"/>
        <v>1.22</v>
      </c>
      <c r="E4943" s="30">
        <v>3359</v>
      </c>
      <c r="F4943" s="62" t="s">
        <v>11763</v>
      </c>
      <c r="G4943" s="3" t="s">
        <v>16358</v>
      </c>
      <c r="H4943" s="176">
        <v>0.49392712550607282</v>
      </c>
    </row>
    <row r="4944" spans="1:8">
      <c r="A4944" s="62">
        <v>4942</v>
      </c>
      <c r="B4944" s="3" t="s">
        <v>16463</v>
      </c>
      <c r="C4944" s="33" t="str">
        <f t="shared" si="157"/>
        <v>Yes</v>
      </c>
      <c r="D4944" s="30">
        <f t="shared" si="158"/>
        <v>0.69</v>
      </c>
      <c r="E4944" s="30">
        <v>1900</v>
      </c>
      <c r="F4944" s="62" t="s">
        <v>11763</v>
      </c>
      <c r="G4944" s="3" t="s">
        <v>16358</v>
      </c>
      <c r="H4944" s="176">
        <v>0.27935222672064774</v>
      </c>
    </row>
    <row r="4945" spans="1:8">
      <c r="A4945" s="62">
        <v>4943</v>
      </c>
      <c r="B4945" s="3" t="s">
        <v>16464</v>
      </c>
      <c r="C4945" s="33" t="str">
        <f t="shared" si="157"/>
        <v>Yes</v>
      </c>
      <c r="D4945" s="30">
        <f t="shared" si="158"/>
        <v>1.1300000000000001</v>
      </c>
      <c r="E4945" s="30">
        <v>3111</v>
      </c>
      <c r="F4945" s="62" t="s">
        <v>11763</v>
      </c>
      <c r="G4945" s="3" t="s">
        <v>16358</v>
      </c>
      <c r="H4945" s="176">
        <v>0.45748987854251011</v>
      </c>
    </row>
    <row r="4946" spans="1:8">
      <c r="A4946" s="62">
        <v>4944</v>
      </c>
      <c r="B4946" s="3" t="s">
        <v>16170</v>
      </c>
      <c r="C4946" s="33" t="str">
        <f t="shared" si="157"/>
        <v>Yes</v>
      </c>
      <c r="D4946" s="30">
        <f t="shared" si="158"/>
        <v>4.16</v>
      </c>
      <c r="E4946" s="30">
        <v>11453</v>
      </c>
      <c r="F4946" s="62" t="s">
        <v>11763</v>
      </c>
      <c r="G4946" s="3" t="s">
        <v>16358</v>
      </c>
      <c r="H4946" s="176">
        <v>1.6842105263157894</v>
      </c>
    </row>
    <row r="4947" spans="1:8">
      <c r="A4947" s="62">
        <v>4945</v>
      </c>
      <c r="B4947" s="3" t="s">
        <v>16465</v>
      </c>
      <c r="C4947" s="33" t="str">
        <f t="shared" si="157"/>
        <v>Yes</v>
      </c>
      <c r="D4947" s="30">
        <f t="shared" si="158"/>
        <v>4.0600000000000005</v>
      </c>
      <c r="E4947" s="30">
        <v>11177</v>
      </c>
      <c r="F4947" s="62" t="s">
        <v>11763</v>
      </c>
      <c r="G4947" s="3" t="s">
        <v>16358</v>
      </c>
      <c r="H4947" s="176">
        <v>1.6437246963562753</v>
      </c>
    </row>
    <row r="4948" spans="1:8">
      <c r="A4948" s="62">
        <v>4946</v>
      </c>
      <c r="B4948" s="3" t="s">
        <v>16466</v>
      </c>
      <c r="C4948" s="33" t="str">
        <f t="shared" si="157"/>
        <v>Yes</v>
      </c>
      <c r="D4948" s="30">
        <f t="shared" si="158"/>
        <v>2.8399999999999994</v>
      </c>
      <c r="E4948" s="30">
        <v>7819</v>
      </c>
      <c r="F4948" s="62" t="s">
        <v>11763</v>
      </c>
      <c r="G4948" s="3" t="s">
        <v>16358</v>
      </c>
      <c r="H4948" s="176">
        <v>1.1497975708502022</v>
      </c>
    </row>
    <row r="4949" spans="1:8">
      <c r="A4949" s="62">
        <v>4947</v>
      </c>
      <c r="B4949" s="3" t="s">
        <v>16467</v>
      </c>
      <c r="C4949" s="33" t="str">
        <f t="shared" si="157"/>
        <v>Yes</v>
      </c>
      <c r="D4949" s="30">
        <f t="shared" si="158"/>
        <v>1.31</v>
      </c>
      <c r="E4949" s="30">
        <v>3606</v>
      </c>
      <c r="F4949" s="62" t="s">
        <v>11763</v>
      </c>
      <c r="G4949" s="3" t="s">
        <v>16358</v>
      </c>
      <c r="H4949" s="176">
        <v>0.53036437246963564</v>
      </c>
    </row>
    <row r="4950" spans="1:8">
      <c r="A4950" s="62">
        <v>4948</v>
      </c>
      <c r="B4950" s="3" t="s">
        <v>16468</v>
      </c>
      <c r="C4950" s="33" t="str">
        <f t="shared" si="157"/>
        <v>Yes</v>
      </c>
      <c r="D4950" s="30">
        <f t="shared" si="158"/>
        <v>0.70999999999999985</v>
      </c>
      <c r="E4950" s="30">
        <v>1955</v>
      </c>
      <c r="F4950" s="62" t="s">
        <v>11763</v>
      </c>
      <c r="G4950" s="3" t="s">
        <v>16358</v>
      </c>
      <c r="H4950" s="176">
        <v>0.28744939271255054</v>
      </c>
    </row>
    <row r="4951" spans="1:8">
      <c r="A4951" s="62">
        <v>4949</v>
      </c>
      <c r="B4951" s="3" t="s">
        <v>16469</v>
      </c>
      <c r="C4951" s="33" t="str">
        <f t="shared" si="157"/>
        <v>Yes</v>
      </c>
      <c r="D4951" s="30">
        <f t="shared" si="158"/>
        <v>1.06</v>
      </c>
      <c r="E4951" s="30">
        <v>2918</v>
      </c>
      <c r="F4951" s="62" t="s">
        <v>11763</v>
      </c>
      <c r="G4951" s="3" t="s">
        <v>16358</v>
      </c>
      <c r="H4951" s="176">
        <v>0.4291497975708502</v>
      </c>
    </row>
    <row r="4952" spans="1:8">
      <c r="A4952" s="62">
        <v>4950</v>
      </c>
      <c r="B4952" s="3" t="s">
        <v>16470</v>
      </c>
      <c r="C4952" s="33" t="str">
        <f t="shared" si="157"/>
        <v>Yes</v>
      </c>
      <c r="D4952" s="30">
        <f t="shared" si="158"/>
        <v>1</v>
      </c>
      <c r="E4952" s="30">
        <v>2753</v>
      </c>
      <c r="F4952" s="62" t="s">
        <v>14829</v>
      </c>
      <c r="G4952" s="3" t="s">
        <v>16358</v>
      </c>
      <c r="H4952" s="176">
        <v>0.40485829959514169</v>
      </c>
    </row>
    <row r="4953" spans="1:8">
      <c r="A4953" s="62">
        <v>4951</v>
      </c>
      <c r="B4953" s="3" t="s">
        <v>16471</v>
      </c>
      <c r="C4953" s="33" t="str">
        <f t="shared" si="157"/>
        <v>Yes</v>
      </c>
      <c r="D4953" s="30">
        <f t="shared" si="158"/>
        <v>1.1400000000000001</v>
      </c>
      <c r="E4953" s="30">
        <v>3138</v>
      </c>
      <c r="F4953" s="62" t="s">
        <v>11781</v>
      </c>
      <c r="G4953" s="3" t="s">
        <v>16358</v>
      </c>
      <c r="H4953" s="176">
        <v>0.46153846153846156</v>
      </c>
    </row>
    <row r="4954" spans="1:8">
      <c r="A4954" s="62">
        <v>4952</v>
      </c>
      <c r="B4954" s="3" t="s">
        <v>16472</v>
      </c>
      <c r="C4954" s="33" t="str">
        <f t="shared" si="157"/>
        <v>Yes</v>
      </c>
      <c r="D4954" s="30">
        <f t="shared" si="158"/>
        <v>1.01</v>
      </c>
      <c r="E4954" s="30">
        <v>2781</v>
      </c>
      <c r="F4954" s="62" t="s">
        <v>11763</v>
      </c>
      <c r="G4954" s="3" t="s">
        <v>16358</v>
      </c>
      <c r="H4954" s="176">
        <v>0.40890688259109309</v>
      </c>
    </row>
    <row r="4955" spans="1:8">
      <c r="A4955" s="62">
        <v>4953</v>
      </c>
      <c r="B4955" s="3" t="s">
        <v>16473</v>
      </c>
      <c r="C4955" s="33" t="str">
        <f t="shared" si="157"/>
        <v>Yes</v>
      </c>
      <c r="D4955" s="30">
        <f t="shared" si="158"/>
        <v>1.22</v>
      </c>
      <c r="E4955" s="30">
        <v>3359</v>
      </c>
      <c r="F4955" s="62" t="s">
        <v>11763</v>
      </c>
      <c r="G4955" s="3" t="s">
        <v>16358</v>
      </c>
      <c r="H4955" s="176">
        <v>0.49392712550607282</v>
      </c>
    </row>
    <row r="4956" spans="1:8">
      <c r="A4956" s="62">
        <v>4954</v>
      </c>
      <c r="B4956" s="3" t="s">
        <v>16474</v>
      </c>
      <c r="C4956" s="33" t="str">
        <f t="shared" si="157"/>
        <v>Yes</v>
      </c>
      <c r="D4956" s="30">
        <f t="shared" si="158"/>
        <v>2.1</v>
      </c>
      <c r="E4956" s="30">
        <v>5781</v>
      </c>
      <c r="F4956" s="62" t="s">
        <v>11763</v>
      </c>
      <c r="G4956" s="3" t="s">
        <v>16358</v>
      </c>
      <c r="H4956" s="176">
        <v>0.85020242914979749</v>
      </c>
    </row>
    <row r="4957" spans="1:8">
      <c r="A4957" s="62">
        <v>4955</v>
      </c>
      <c r="B4957" s="3" t="s">
        <v>16475</v>
      </c>
      <c r="C4957" s="33" t="str">
        <f t="shared" si="157"/>
        <v>No</v>
      </c>
      <c r="D4957" s="30">
        <f t="shared" si="158"/>
        <v>4.9400000000000004</v>
      </c>
      <c r="E4957" s="30">
        <v>13600</v>
      </c>
      <c r="F4957" s="62" t="s">
        <v>11763</v>
      </c>
      <c r="G4957" s="3" t="s">
        <v>16358</v>
      </c>
      <c r="H4957" s="176">
        <v>2</v>
      </c>
    </row>
    <row r="4958" spans="1:8">
      <c r="A4958" s="62">
        <v>4956</v>
      </c>
      <c r="B4958" s="3" t="s">
        <v>16476</v>
      </c>
      <c r="C4958" s="33" t="str">
        <f t="shared" si="157"/>
        <v>Yes</v>
      </c>
      <c r="D4958" s="30">
        <f t="shared" si="158"/>
        <v>1.52</v>
      </c>
      <c r="E4958" s="30">
        <v>4185</v>
      </c>
      <c r="F4958" s="62" t="s">
        <v>11763</v>
      </c>
      <c r="G4958" s="3" t="s">
        <v>16358</v>
      </c>
      <c r="H4958" s="176">
        <v>0.61538461538461531</v>
      </c>
    </row>
    <row r="4959" spans="1:8">
      <c r="A4959" s="62">
        <v>4957</v>
      </c>
      <c r="B4959" s="3" t="s">
        <v>16477</v>
      </c>
      <c r="C4959" s="33" t="str">
        <f t="shared" si="157"/>
        <v>Yes</v>
      </c>
      <c r="D4959" s="30">
        <f t="shared" si="158"/>
        <v>2.6999999999999997</v>
      </c>
      <c r="E4959" s="30">
        <v>7433</v>
      </c>
      <c r="F4959" s="62" t="s">
        <v>11763</v>
      </c>
      <c r="G4959" s="3" t="s">
        <v>16358</v>
      </c>
      <c r="H4959" s="176">
        <v>1.0931174089068825</v>
      </c>
    </row>
    <row r="4960" spans="1:8">
      <c r="A4960" s="62">
        <v>4958</v>
      </c>
      <c r="B4960" s="3" t="s">
        <v>16176</v>
      </c>
      <c r="C4960" s="33" t="str">
        <f t="shared" si="157"/>
        <v>Yes</v>
      </c>
      <c r="D4960" s="30">
        <f t="shared" si="158"/>
        <v>1.8399999999999999</v>
      </c>
      <c r="E4960" s="30">
        <v>5066</v>
      </c>
      <c r="F4960" s="62" t="s">
        <v>11763</v>
      </c>
      <c r="G4960" s="3" t="s">
        <v>16358</v>
      </c>
      <c r="H4960" s="176">
        <v>0.74493927125506065</v>
      </c>
    </row>
    <row r="4961" spans="1:8">
      <c r="A4961" s="62">
        <v>4959</v>
      </c>
      <c r="B4961" s="3" t="s">
        <v>16478</v>
      </c>
      <c r="C4961" s="33" t="str">
        <f t="shared" si="157"/>
        <v>Yes</v>
      </c>
      <c r="D4961" s="30">
        <f t="shared" si="158"/>
        <v>1.78</v>
      </c>
      <c r="E4961" s="30">
        <v>4900</v>
      </c>
      <c r="F4961" s="62" t="s">
        <v>11763</v>
      </c>
      <c r="G4961" s="3" t="s">
        <v>16358</v>
      </c>
      <c r="H4961" s="176">
        <v>0.72064777327935214</v>
      </c>
    </row>
    <row r="4962" spans="1:8">
      <c r="A4962" s="62">
        <v>4960</v>
      </c>
      <c r="B4962" s="3" t="s">
        <v>16479</v>
      </c>
      <c r="C4962" s="33" t="str">
        <f t="shared" si="157"/>
        <v>Yes</v>
      </c>
      <c r="D4962" s="30">
        <f t="shared" si="158"/>
        <v>0.77</v>
      </c>
      <c r="E4962" s="30">
        <v>2120</v>
      </c>
      <c r="F4962" s="62" t="s">
        <v>11763</v>
      </c>
      <c r="G4962" s="3" t="s">
        <v>16358</v>
      </c>
      <c r="H4962" s="176">
        <v>0.31174089068825911</v>
      </c>
    </row>
    <row r="4963" spans="1:8">
      <c r="A4963" s="62">
        <v>4961</v>
      </c>
      <c r="B4963" s="3" t="s">
        <v>16480</v>
      </c>
      <c r="C4963" s="33" t="str">
        <f t="shared" si="157"/>
        <v>Yes</v>
      </c>
      <c r="D4963" s="30">
        <f t="shared" si="158"/>
        <v>3.4499999999999997</v>
      </c>
      <c r="E4963" s="30">
        <v>9498</v>
      </c>
      <c r="F4963" s="62" t="s">
        <v>11763</v>
      </c>
      <c r="G4963" s="3" t="s">
        <v>16358</v>
      </c>
      <c r="H4963" s="176">
        <v>1.3967611336032386</v>
      </c>
    </row>
    <row r="4964" spans="1:8">
      <c r="A4964" s="62">
        <v>4962</v>
      </c>
      <c r="B4964" s="3" t="s">
        <v>16481</v>
      </c>
      <c r="C4964" s="33" t="str">
        <f t="shared" si="157"/>
        <v>Yes</v>
      </c>
      <c r="D4964" s="30">
        <f t="shared" si="158"/>
        <v>1.51</v>
      </c>
      <c r="E4964" s="30">
        <v>4157</v>
      </c>
      <c r="F4964" s="62" t="s">
        <v>11763</v>
      </c>
      <c r="G4964" s="3" t="s">
        <v>16358</v>
      </c>
      <c r="H4964" s="176">
        <v>0.61133603238866396</v>
      </c>
    </row>
    <row r="4965" spans="1:8">
      <c r="A4965" s="62">
        <v>4963</v>
      </c>
      <c r="B4965" s="3" t="s">
        <v>16482</v>
      </c>
      <c r="C4965" s="33" t="str">
        <f t="shared" si="157"/>
        <v>Yes</v>
      </c>
      <c r="D4965" s="30">
        <f t="shared" si="158"/>
        <v>1.76</v>
      </c>
      <c r="E4965" s="30">
        <v>4845</v>
      </c>
      <c r="F4965" s="62" t="s">
        <v>11763</v>
      </c>
      <c r="G4965" s="3" t="s">
        <v>16358</v>
      </c>
      <c r="H4965" s="176">
        <v>0.71255060728744934</v>
      </c>
    </row>
    <row r="4966" spans="1:8">
      <c r="A4966" s="62">
        <v>4964</v>
      </c>
      <c r="B4966" s="3" t="s">
        <v>16333</v>
      </c>
      <c r="C4966" s="33" t="str">
        <f t="shared" si="157"/>
        <v>Yes</v>
      </c>
      <c r="D4966" s="30">
        <f t="shared" si="158"/>
        <v>0.91999999999999993</v>
      </c>
      <c r="E4966" s="30">
        <v>2533</v>
      </c>
      <c r="F4966" s="62" t="s">
        <v>11763</v>
      </c>
      <c r="G4966" s="3" t="s">
        <v>16358</v>
      </c>
      <c r="H4966" s="176">
        <v>0.37246963562753033</v>
      </c>
    </row>
    <row r="4967" spans="1:8">
      <c r="A4967" s="62">
        <v>4965</v>
      </c>
      <c r="B4967" s="3" t="s">
        <v>16483</v>
      </c>
      <c r="C4967" s="33" t="str">
        <f t="shared" si="157"/>
        <v>Yes</v>
      </c>
      <c r="D4967" s="30">
        <f t="shared" si="158"/>
        <v>1.4800000000000002</v>
      </c>
      <c r="E4967" s="30">
        <v>4074</v>
      </c>
      <c r="F4967" s="62" t="s">
        <v>11763</v>
      </c>
      <c r="G4967" s="3" t="s">
        <v>16358</v>
      </c>
      <c r="H4967" s="176">
        <v>0.59919028340080971</v>
      </c>
    </row>
    <row r="4968" spans="1:8">
      <c r="A4968" s="62">
        <v>4966</v>
      </c>
      <c r="B4968" s="3" t="s">
        <v>16484</v>
      </c>
      <c r="C4968" s="33" t="str">
        <f t="shared" si="157"/>
        <v>Yes</v>
      </c>
      <c r="D4968" s="30">
        <f t="shared" si="158"/>
        <v>3.17</v>
      </c>
      <c r="E4968" s="30">
        <v>8727</v>
      </c>
      <c r="F4968" s="62" t="s">
        <v>11763</v>
      </c>
      <c r="G4968" s="3" t="s">
        <v>16358</v>
      </c>
      <c r="H4968" s="176">
        <v>1.283400809716599</v>
      </c>
    </row>
    <row r="4969" spans="1:8">
      <c r="A4969" s="62">
        <v>4967</v>
      </c>
      <c r="B4969" s="3" t="s">
        <v>16485</v>
      </c>
      <c r="C4969" s="33" t="str">
        <f t="shared" si="157"/>
        <v>Yes</v>
      </c>
      <c r="D4969" s="30">
        <f t="shared" si="158"/>
        <v>0.76</v>
      </c>
      <c r="E4969" s="30">
        <v>2092</v>
      </c>
      <c r="F4969" s="62" t="s">
        <v>11763</v>
      </c>
      <c r="G4969" s="3" t="s">
        <v>16358</v>
      </c>
      <c r="H4969" s="176">
        <v>0.30769230769230765</v>
      </c>
    </row>
    <row r="4970" spans="1:8">
      <c r="A4970" s="62">
        <v>4968</v>
      </c>
      <c r="B4970" s="3" t="s">
        <v>16486</v>
      </c>
      <c r="C4970" s="33" t="str">
        <f t="shared" si="157"/>
        <v>Yes</v>
      </c>
      <c r="D4970" s="30">
        <f t="shared" si="158"/>
        <v>2.56</v>
      </c>
      <c r="E4970" s="30">
        <v>7048</v>
      </c>
      <c r="F4970" s="62" t="s">
        <v>11763</v>
      </c>
      <c r="G4970" s="3" t="s">
        <v>16358</v>
      </c>
      <c r="H4970" s="176">
        <v>1.0364372469635628</v>
      </c>
    </row>
    <row r="4971" spans="1:8">
      <c r="A4971" s="62">
        <v>4969</v>
      </c>
      <c r="B4971" s="3" t="s">
        <v>16487</v>
      </c>
      <c r="C4971" s="33" t="str">
        <f t="shared" si="157"/>
        <v>Yes</v>
      </c>
      <c r="D4971" s="30">
        <f t="shared" si="158"/>
        <v>1.44</v>
      </c>
      <c r="E4971" s="30">
        <v>3964</v>
      </c>
      <c r="F4971" s="62" t="s">
        <v>11763</v>
      </c>
      <c r="G4971" s="3" t="s">
        <v>16358</v>
      </c>
      <c r="H4971" s="176">
        <v>0.582995951417004</v>
      </c>
    </row>
    <row r="4972" spans="1:8">
      <c r="A4972" s="62">
        <v>4970</v>
      </c>
      <c r="B4972" s="3" t="s">
        <v>16488</v>
      </c>
      <c r="C4972" s="33" t="str">
        <f t="shared" si="157"/>
        <v>Yes</v>
      </c>
      <c r="D4972" s="30">
        <f t="shared" si="158"/>
        <v>3.83</v>
      </c>
      <c r="E4972" s="30">
        <v>10544</v>
      </c>
      <c r="F4972" s="62" t="s">
        <v>11763</v>
      </c>
      <c r="G4972" s="3" t="s">
        <v>16358</v>
      </c>
      <c r="H4972" s="176">
        <v>1.5506072874493926</v>
      </c>
    </row>
    <row r="4973" spans="1:8">
      <c r="A4973" s="62">
        <v>4971</v>
      </c>
      <c r="B4973" s="3" t="s">
        <v>16489</v>
      </c>
      <c r="C4973" s="33" t="str">
        <f t="shared" si="157"/>
        <v>Yes</v>
      </c>
      <c r="D4973" s="30">
        <f t="shared" si="158"/>
        <v>1</v>
      </c>
      <c r="E4973" s="30">
        <v>2753</v>
      </c>
      <c r="F4973" s="62" t="s">
        <v>11763</v>
      </c>
      <c r="G4973" s="3" t="s">
        <v>16358</v>
      </c>
      <c r="H4973" s="176">
        <v>0.40485829959514169</v>
      </c>
    </row>
    <row r="4974" spans="1:8">
      <c r="A4974" s="62">
        <v>4972</v>
      </c>
      <c r="B4974" s="3" t="s">
        <v>16490</v>
      </c>
      <c r="C4974" s="33" t="str">
        <f t="shared" si="157"/>
        <v>Yes</v>
      </c>
      <c r="D4974" s="30">
        <f t="shared" si="158"/>
        <v>3.79</v>
      </c>
      <c r="E4974" s="30">
        <v>10434</v>
      </c>
      <c r="F4974" s="62" t="s">
        <v>11763</v>
      </c>
      <c r="G4974" s="3" t="s">
        <v>16358</v>
      </c>
      <c r="H4974" s="176">
        <v>1.534412955465587</v>
      </c>
    </row>
    <row r="4975" spans="1:8">
      <c r="A4975" s="62">
        <v>4973</v>
      </c>
      <c r="B4975" s="3" t="s">
        <v>16491</v>
      </c>
      <c r="C4975" s="33" t="str">
        <f t="shared" si="157"/>
        <v>Yes</v>
      </c>
      <c r="D4975" s="30">
        <f t="shared" si="158"/>
        <v>1.1100000000000001</v>
      </c>
      <c r="E4975" s="30">
        <v>3056</v>
      </c>
      <c r="F4975" s="62" t="s">
        <v>11772</v>
      </c>
      <c r="G4975" s="3" t="s">
        <v>16358</v>
      </c>
      <c r="H4975" s="176">
        <v>0.44939271255060731</v>
      </c>
    </row>
    <row r="4976" spans="1:8">
      <c r="A4976" s="62">
        <v>4974</v>
      </c>
      <c r="B4976" s="3" t="s">
        <v>16492</v>
      </c>
      <c r="C4976" s="33" t="str">
        <f t="shared" si="157"/>
        <v>Yes</v>
      </c>
      <c r="D4976" s="30">
        <f t="shared" si="158"/>
        <v>3.57</v>
      </c>
      <c r="E4976" s="30">
        <v>9828</v>
      </c>
      <c r="F4976" s="62" t="s">
        <v>11763</v>
      </c>
      <c r="G4976" s="3" t="s">
        <v>16358</v>
      </c>
      <c r="H4976" s="176">
        <v>1.4453441295546556</v>
      </c>
    </row>
    <row r="4977" spans="1:8">
      <c r="A4977" s="62">
        <v>4975</v>
      </c>
      <c r="B4977" s="3" t="s">
        <v>16493</v>
      </c>
      <c r="C4977" s="33" t="str">
        <f t="shared" si="157"/>
        <v>Yes</v>
      </c>
      <c r="D4977" s="30">
        <f t="shared" si="158"/>
        <v>4.0600000000000005</v>
      </c>
      <c r="E4977" s="30">
        <v>11177</v>
      </c>
      <c r="F4977" s="62" t="s">
        <v>11763</v>
      </c>
      <c r="G4977" s="3" t="s">
        <v>16358</v>
      </c>
      <c r="H4977" s="176">
        <v>1.6437246963562753</v>
      </c>
    </row>
    <row r="4978" spans="1:8">
      <c r="A4978" s="62">
        <v>4976</v>
      </c>
      <c r="B4978" s="3" t="s">
        <v>16494</v>
      </c>
      <c r="C4978" s="33" t="str">
        <f t="shared" si="157"/>
        <v>Yes</v>
      </c>
      <c r="D4978" s="30">
        <f t="shared" si="158"/>
        <v>3.84</v>
      </c>
      <c r="E4978" s="30">
        <v>10572</v>
      </c>
      <c r="F4978" s="62" t="s">
        <v>11763</v>
      </c>
      <c r="G4978" s="3" t="s">
        <v>16358</v>
      </c>
      <c r="H4978" s="176">
        <v>1.5546558704453439</v>
      </c>
    </row>
    <row r="4979" spans="1:8">
      <c r="A4979" s="62">
        <v>4977</v>
      </c>
      <c r="B4979" s="3" t="s">
        <v>16495</v>
      </c>
      <c r="C4979" s="33" t="str">
        <f t="shared" si="157"/>
        <v>Yes</v>
      </c>
      <c r="D4979" s="30">
        <f t="shared" si="158"/>
        <v>1.41</v>
      </c>
      <c r="E4979" s="30">
        <v>3882</v>
      </c>
      <c r="F4979" s="62" t="s">
        <v>11763</v>
      </c>
      <c r="G4979" s="3" t="s">
        <v>16358</v>
      </c>
      <c r="H4979" s="176">
        <v>0.57085020242914974</v>
      </c>
    </row>
    <row r="4980" spans="1:8">
      <c r="A4980" s="62">
        <v>4978</v>
      </c>
      <c r="B4980" s="3" t="s">
        <v>16496</v>
      </c>
      <c r="C4980" s="33" t="str">
        <f t="shared" si="157"/>
        <v>Yes</v>
      </c>
      <c r="D4980" s="30">
        <f t="shared" si="158"/>
        <v>1.78</v>
      </c>
      <c r="E4980" s="30">
        <v>4900</v>
      </c>
      <c r="F4980" s="62" t="s">
        <v>11826</v>
      </c>
      <c r="G4980" s="3" t="s">
        <v>16358</v>
      </c>
      <c r="H4980" s="176">
        <v>0.72064777327935214</v>
      </c>
    </row>
    <row r="4981" spans="1:8">
      <c r="A4981" s="62">
        <v>4979</v>
      </c>
      <c r="B4981" s="3" t="s">
        <v>16497</v>
      </c>
      <c r="C4981" s="33" t="str">
        <f t="shared" si="157"/>
        <v>Yes</v>
      </c>
      <c r="D4981" s="30">
        <f t="shared" si="158"/>
        <v>0.57999999999999996</v>
      </c>
      <c r="E4981" s="30">
        <v>1597</v>
      </c>
      <c r="F4981" s="62" t="s">
        <v>11763</v>
      </c>
      <c r="G4981" s="3" t="s">
        <v>16358</v>
      </c>
      <c r="H4981" s="176">
        <v>0.23481781376518215</v>
      </c>
    </row>
    <row r="4982" spans="1:8">
      <c r="A4982" s="62">
        <v>4980</v>
      </c>
      <c r="B4982" s="3" t="s">
        <v>16498</v>
      </c>
      <c r="C4982" s="33" t="str">
        <f t="shared" si="157"/>
        <v>Yes</v>
      </c>
      <c r="D4982" s="30">
        <f t="shared" si="158"/>
        <v>2.4300000000000002</v>
      </c>
      <c r="E4982" s="30">
        <v>6690</v>
      </c>
      <c r="F4982" s="62" t="s">
        <v>11781</v>
      </c>
      <c r="G4982" s="3" t="s">
        <v>16358</v>
      </c>
      <c r="H4982" s="176">
        <v>0.98380566801619429</v>
      </c>
    </row>
    <row r="4983" spans="1:8">
      <c r="A4983" s="62">
        <v>4981</v>
      </c>
      <c r="B4983" s="198" t="s">
        <v>16499</v>
      </c>
      <c r="C4983" s="33" t="str">
        <f t="shared" si="157"/>
        <v>Yes</v>
      </c>
      <c r="D4983" s="30">
        <f t="shared" si="158"/>
        <v>2.99</v>
      </c>
      <c r="E4983" s="30">
        <v>8232</v>
      </c>
      <c r="F4983" s="62" t="s">
        <v>11826</v>
      </c>
      <c r="G4983" s="3" t="s">
        <v>16358</v>
      </c>
      <c r="H4983" s="178">
        <v>1.2105263157894737</v>
      </c>
    </row>
    <row r="4984" spans="1:8">
      <c r="A4984" s="62">
        <v>4982</v>
      </c>
      <c r="B4984" s="3" t="s">
        <v>16500</v>
      </c>
      <c r="C4984" s="33" t="str">
        <f t="shared" si="157"/>
        <v>Yes</v>
      </c>
      <c r="D4984" s="30">
        <f t="shared" si="158"/>
        <v>3.6799999999999997</v>
      </c>
      <c r="E4984" s="30">
        <v>10131</v>
      </c>
      <c r="F4984" s="62" t="s">
        <v>11777</v>
      </c>
      <c r="G4984" s="3" t="s">
        <v>16358</v>
      </c>
      <c r="H4984" s="176">
        <v>1.4898785425101213</v>
      </c>
    </row>
    <row r="4985" spans="1:8">
      <c r="A4985" s="62">
        <v>4983</v>
      </c>
      <c r="B4985" s="3" t="s">
        <v>16501</v>
      </c>
      <c r="C4985" s="33" t="str">
        <f t="shared" si="157"/>
        <v>Yes</v>
      </c>
      <c r="D4985" s="30">
        <f t="shared" si="158"/>
        <v>1.31</v>
      </c>
      <c r="E4985" s="30">
        <v>3606</v>
      </c>
      <c r="F4985" s="62" t="s">
        <v>11763</v>
      </c>
      <c r="G4985" s="3" t="s">
        <v>16358</v>
      </c>
      <c r="H4985" s="176">
        <v>0.53036437246963564</v>
      </c>
    </row>
    <row r="4986" spans="1:8">
      <c r="A4986" s="62">
        <v>4984</v>
      </c>
      <c r="B4986" s="3" t="s">
        <v>16502</v>
      </c>
      <c r="C4986" s="33" t="str">
        <f t="shared" si="157"/>
        <v>Yes</v>
      </c>
      <c r="D4986" s="30">
        <f t="shared" si="158"/>
        <v>2.4700000000000002</v>
      </c>
      <c r="E4986" s="30">
        <v>6800</v>
      </c>
      <c r="F4986" s="62" t="s">
        <v>11763</v>
      </c>
      <c r="G4986" s="3" t="s">
        <v>16358</v>
      </c>
      <c r="H4986" s="176">
        <v>1</v>
      </c>
    </row>
    <row r="4987" spans="1:8">
      <c r="A4987" s="62">
        <v>4985</v>
      </c>
      <c r="B4987" s="3" t="s">
        <v>16503</v>
      </c>
      <c r="C4987" s="33" t="str">
        <f t="shared" si="157"/>
        <v>Yes</v>
      </c>
      <c r="D4987" s="30">
        <f t="shared" si="158"/>
        <v>1.3</v>
      </c>
      <c r="E4987" s="30">
        <v>3579</v>
      </c>
      <c r="F4987" s="62" t="s">
        <v>11763</v>
      </c>
      <c r="G4987" s="3" t="s">
        <v>16358</v>
      </c>
      <c r="H4987" s="176">
        <v>0.52631578947368418</v>
      </c>
    </row>
    <row r="4988" spans="1:8">
      <c r="A4988" s="62">
        <v>4986</v>
      </c>
      <c r="B4988" s="3" t="s">
        <v>16504</v>
      </c>
      <c r="C4988" s="33" t="str">
        <f t="shared" si="157"/>
        <v>Yes</v>
      </c>
      <c r="D4988" s="30">
        <f t="shared" si="158"/>
        <v>2.73</v>
      </c>
      <c r="E4988" s="30">
        <v>7516</v>
      </c>
      <c r="F4988" s="62" t="s">
        <v>11763</v>
      </c>
      <c r="G4988" s="3" t="s">
        <v>16358</v>
      </c>
      <c r="H4988" s="176">
        <v>1.1052631578947367</v>
      </c>
    </row>
    <row r="4989" spans="1:8">
      <c r="A4989" s="62">
        <v>4987</v>
      </c>
      <c r="B4989" s="3" t="s">
        <v>16505</v>
      </c>
      <c r="C4989" s="33" t="str">
        <f t="shared" si="157"/>
        <v>Yes</v>
      </c>
      <c r="D4989" s="30">
        <f t="shared" si="158"/>
        <v>3.18</v>
      </c>
      <c r="E4989" s="30">
        <v>8755</v>
      </c>
      <c r="F4989" s="62" t="s">
        <v>11763</v>
      </c>
      <c r="G4989" s="3" t="s">
        <v>16358</v>
      </c>
      <c r="H4989" s="176">
        <v>1.2874493927125505</v>
      </c>
    </row>
    <row r="4990" spans="1:8">
      <c r="A4990" s="62">
        <v>4988</v>
      </c>
      <c r="B4990" s="3" t="s">
        <v>16506</v>
      </c>
      <c r="C4990" s="33" t="str">
        <f t="shared" si="157"/>
        <v>Yes</v>
      </c>
      <c r="D4990" s="30">
        <f t="shared" si="158"/>
        <v>3.2199999999999998</v>
      </c>
      <c r="E4990" s="30">
        <v>8865</v>
      </c>
      <c r="F4990" s="62" t="s">
        <v>11763</v>
      </c>
      <c r="G4990" s="3" t="s">
        <v>16358</v>
      </c>
      <c r="H4990" s="176">
        <v>1.3036437246963561</v>
      </c>
    </row>
    <row r="4991" spans="1:8">
      <c r="A4991" s="62">
        <v>4989</v>
      </c>
      <c r="B4991" s="3" t="s">
        <v>16507</v>
      </c>
      <c r="C4991" s="33" t="str">
        <f t="shared" si="157"/>
        <v>No</v>
      </c>
      <c r="D4991" s="30">
        <f t="shared" si="158"/>
        <v>4.9400000000000004</v>
      </c>
      <c r="E4991" s="30">
        <v>13600</v>
      </c>
      <c r="F4991" s="62" t="s">
        <v>11763</v>
      </c>
      <c r="G4991" s="3" t="s">
        <v>16358</v>
      </c>
      <c r="H4991" s="176">
        <v>2</v>
      </c>
    </row>
    <row r="4992" spans="1:8">
      <c r="A4992" s="62">
        <v>4990</v>
      </c>
      <c r="B4992" s="3" t="s">
        <v>16508</v>
      </c>
      <c r="C4992" s="33" t="str">
        <f t="shared" si="157"/>
        <v>Yes</v>
      </c>
      <c r="D4992" s="30">
        <f t="shared" si="158"/>
        <v>2.2400000000000002</v>
      </c>
      <c r="E4992" s="30">
        <v>6167</v>
      </c>
      <c r="F4992" s="62" t="s">
        <v>11763</v>
      </c>
      <c r="G4992" s="3" t="s">
        <v>16358</v>
      </c>
      <c r="H4992" s="176">
        <v>0.90688259109311742</v>
      </c>
    </row>
    <row r="4993" spans="1:8">
      <c r="A4993" s="62">
        <v>4991</v>
      </c>
      <c r="B4993" s="3" t="s">
        <v>16509</v>
      </c>
      <c r="C4993" s="33" t="str">
        <f t="shared" si="157"/>
        <v>Yes</v>
      </c>
      <c r="D4993" s="30">
        <f t="shared" si="158"/>
        <v>2.8399999999999994</v>
      </c>
      <c r="E4993" s="30">
        <v>7819</v>
      </c>
      <c r="F4993" s="62" t="s">
        <v>11763</v>
      </c>
      <c r="G4993" s="3" t="s">
        <v>16358</v>
      </c>
      <c r="H4993" s="176">
        <v>1.1497975708502022</v>
      </c>
    </row>
    <row r="4994" spans="1:8">
      <c r="A4994" s="62">
        <v>4992</v>
      </c>
      <c r="B4994" s="3" t="s">
        <v>16510</v>
      </c>
      <c r="C4994" s="33" t="str">
        <f t="shared" si="157"/>
        <v>Yes</v>
      </c>
      <c r="D4994" s="30">
        <f t="shared" si="158"/>
        <v>1.6</v>
      </c>
      <c r="E4994" s="30">
        <v>4405</v>
      </c>
      <c r="F4994" s="62" t="s">
        <v>11763</v>
      </c>
      <c r="G4994" s="3" t="s">
        <v>16358</v>
      </c>
      <c r="H4994" s="176">
        <v>0.64777327935222673</v>
      </c>
    </row>
    <row r="4995" spans="1:8">
      <c r="A4995" s="62">
        <v>4993</v>
      </c>
      <c r="B4995" s="3" t="s">
        <v>12954</v>
      </c>
      <c r="C4995" s="33" t="str">
        <f t="shared" ref="C4995:C5058" si="159">IF(H4995=2,"No","Yes")</f>
        <v>Yes</v>
      </c>
      <c r="D4995" s="30">
        <f t="shared" si="158"/>
        <v>1</v>
      </c>
      <c r="E4995" s="30">
        <v>2753</v>
      </c>
      <c r="F4995" s="62" t="s">
        <v>11763</v>
      </c>
      <c r="G4995" s="3" t="s">
        <v>16358</v>
      </c>
      <c r="H4995" s="176">
        <v>0.40485829959514169</v>
      </c>
    </row>
    <row r="4996" spans="1:8">
      <c r="A4996" s="62">
        <v>4994</v>
      </c>
      <c r="B4996" s="3" t="s">
        <v>16511</v>
      </c>
      <c r="C4996" s="33" t="str">
        <f t="shared" si="159"/>
        <v>Yes</v>
      </c>
      <c r="D4996" s="30">
        <f t="shared" ref="D4996:D5059" si="160">H4996*2.47</f>
        <v>1.76</v>
      </c>
      <c r="E4996" s="30">
        <v>4845</v>
      </c>
      <c r="F4996" s="62" t="s">
        <v>11763</v>
      </c>
      <c r="G4996" s="3" t="s">
        <v>16358</v>
      </c>
      <c r="H4996" s="176">
        <v>0.71255060728744934</v>
      </c>
    </row>
    <row r="4997" spans="1:8">
      <c r="A4997" s="62">
        <v>4995</v>
      </c>
      <c r="B4997" s="3" t="s">
        <v>16512</v>
      </c>
      <c r="C4997" s="33" t="str">
        <f t="shared" si="159"/>
        <v>Yes</v>
      </c>
      <c r="D4997" s="30">
        <f t="shared" si="160"/>
        <v>3.8099999999999996</v>
      </c>
      <c r="E4997" s="30">
        <v>10489</v>
      </c>
      <c r="F4997" s="62" t="s">
        <v>11763</v>
      </c>
      <c r="G4997" s="3" t="s">
        <v>16358</v>
      </c>
      <c r="H4997" s="176">
        <v>1.5425101214574897</v>
      </c>
    </row>
    <row r="4998" spans="1:8">
      <c r="A4998" s="62">
        <v>4996</v>
      </c>
      <c r="B4998" s="3" t="s">
        <v>15308</v>
      </c>
      <c r="C4998" s="33" t="str">
        <f t="shared" si="159"/>
        <v>Yes</v>
      </c>
      <c r="D4998" s="30">
        <f t="shared" si="160"/>
        <v>2.92</v>
      </c>
      <c r="E4998" s="30">
        <v>8039</v>
      </c>
      <c r="F4998" s="62" t="s">
        <v>11763</v>
      </c>
      <c r="G4998" s="3" t="s">
        <v>16358</v>
      </c>
      <c r="H4998" s="176">
        <v>1.1821862348178136</v>
      </c>
    </row>
    <row r="4999" spans="1:8">
      <c r="A4999" s="62">
        <v>4997</v>
      </c>
      <c r="B4999" s="3" t="s">
        <v>16513</v>
      </c>
      <c r="C4999" s="33" t="str">
        <f t="shared" si="159"/>
        <v>Yes</v>
      </c>
      <c r="D4999" s="30">
        <f t="shared" si="160"/>
        <v>1</v>
      </c>
      <c r="E4999" s="30">
        <v>2753</v>
      </c>
      <c r="F4999" s="62" t="s">
        <v>11763</v>
      </c>
      <c r="G4999" s="3" t="s">
        <v>16358</v>
      </c>
      <c r="H4999" s="176">
        <v>0.40485829959514169</v>
      </c>
    </row>
    <row r="5000" spans="1:8">
      <c r="A5000" s="62">
        <v>4998</v>
      </c>
      <c r="B5000" s="3" t="s">
        <v>16514</v>
      </c>
      <c r="C5000" s="33" t="str">
        <f t="shared" si="159"/>
        <v>Yes</v>
      </c>
      <c r="D5000" s="30">
        <f t="shared" si="160"/>
        <v>1.1000000000000001</v>
      </c>
      <c r="E5000" s="30">
        <v>3028</v>
      </c>
      <c r="F5000" s="62" t="s">
        <v>11772</v>
      </c>
      <c r="G5000" s="3" t="s">
        <v>16358</v>
      </c>
      <c r="H5000" s="176">
        <v>0.44534412955465585</v>
      </c>
    </row>
    <row r="5001" spans="1:8">
      <c r="A5001" s="62">
        <v>4999</v>
      </c>
      <c r="B5001" s="3" t="s">
        <v>16515</v>
      </c>
      <c r="C5001" s="33" t="str">
        <f t="shared" si="159"/>
        <v>Yes</v>
      </c>
      <c r="D5001" s="30">
        <f t="shared" si="160"/>
        <v>2.4</v>
      </c>
      <c r="E5001" s="30">
        <v>6607</v>
      </c>
      <c r="F5001" s="62" t="s">
        <v>11763</v>
      </c>
      <c r="G5001" s="3" t="s">
        <v>16358</v>
      </c>
      <c r="H5001" s="176">
        <v>0.97165991902833992</v>
      </c>
    </row>
    <row r="5002" spans="1:8">
      <c r="A5002" s="62">
        <v>5000</v>
      </c>
      <c r="B5002" s="3" t="s">
        <v>16516</v>
      </c>
      <c r="C5002" s="33" t="str">
        <f t="shared" si="159"/>
        <v>Yes</v>
      </c>
      <c r="D5002" s="30">
        <f t="shared" si="160"/>
        <v>1.7599999999999998</v>
      </c>
      <c r="E5002" s="30">
        <v>4845</v>
      </c>
      <c r="F5002" s="62" t="s">
        <v>11763</v>
      </c>
      <c r="G5002" s="3" t="s">
        <v>16358</v>
      </c>
      <c r="H5002" s="176">
        <v>0.71255060728744923</v>
      </c>
    </row>
    <row r="5003" spans="1:8">
      <c r="A5003" s="62">
        <v>5001</v>
      </c>
      <c r="B5003" s="3" t="s">
        <v>16517</v>
      </c>
      <c r="C5003" s="33" t="str">
        <f t="shared" si="159"/>
        <v>Yes</v>
      </c>
      <c r="D5003" s="30">
        <f t="shared" si="160"/>
        <v>1.06</v>
      </c>
      <c r="E5003" s="30">
        <v>2918</v>
      </c>
      <c r="F5003" s="62" t="s">
        <v>11763</v>
      </c>
      <c r="G5003" s="3" t="s">
        <v>16358</v>
      </c>
      <c r="H5003" s="176">
        <v>0.4291497975708502</v>
      </c>
    </row>
    <row r="5004" spans="1:8">
      <c r="A5004" s="62">
        <v>5002</v>
      </c>
      <c r="B5004" s="3" t="s">
        <v>16518</v>
      </c>
      <c r="C5004" s="33" t="str">
        <f t="shared" si="159"/>
        <v>Yes</v>
      </c>
      <c r="D5004" s="30">
        <f t="shared" si="160"/>
        <v>1.01</v>
      </c>
      <c r="E5004" s="30">
        <v>2781</v>
      </c>
      <c r="F5004" s="62" t="s">
        <v>11763</v>
      </c>
      <c r="G5004" s="3" t="s">
        <v>16358</v>
      </c>
      <c r="H5004" s="176">
        <v>0.40890688259109309</v>
      </c>
    </row>
    <row r="5005" spans="1:8">
      <c r="A5005" s="62">
        <v>5003</v>
      </c>
      <c r="B5005" s="3" t="s">
        <v>16519</v>
      </c>
      <c r="C5005" s="33" t="str">
        <f t="shared" si="159"/>
        <v>Yes</v>
      </c>
      <c r="D5005" s="30">
        <f t="shared" si="160"/>
        <v>1.76</v>
      </c>
      <c r="E5005" s="30">
        <v>4845</v>
      </c>
      <c r="F5005" s="62" t="s">
        <v>11763</v>
      </c>
      <c r="G5005" s="3" t="s">
        <v>16358</v>
      </c>
      <c r="H5005" s="176">
        <v>0.71255060728744934</v>
      </c>
    </row>
    <row r="5006" spans="1:8">
      <c r="A5006" s="62">
        <v>5004</v>
      </c>
      <c r="B5006" s="3" t="s">
        <v>16520</v>
      </c>
      <c r="C5006" s="33" t="str">
        <f t="shared" si="159"/>
        <v>Yes</v>
      </c>
      <c r="D5006" s="30">
        <f t="shared" si="160"/>
        <v>2.6999999999999997</v>
      </c>
      <c r="E5006" s="30">
        <v>7433</v>
      </c>
      <c r="F5006" s="62" t="s">
        <v>11763</v>
      </c>
      <c r="G5006" s="3" t="s">
        <v>16358</v>
      </c>
      <c r="H5006" s="176">
        <v>1.0931174089068825</v>
      </c>
    </row>
    <row r="5007" spans="1:8">
      <c r="A5007" s="62">
        <v>5005</v>
      </c>
      <c r="B5007" s="3" t="s">
        <v>16521</v>
      </c>
      <c r="C5007" s="33" t="str">
        <f t="shared" si="159"/>
        <v>Yes</v>
      </c>
      <c r="D5007" s="30">
        <f t="shared" si="160"/>
        <v>1.47</v>
      </c>
      <c r="E5007" s="30">
        <v>4047</v>
      </c>
      <c r="F5007" s="62" t="s">
        <v>11763</v>
      </c>
      <c r="G5007" s="3" t="s">
        <v>16358</v>
      </c>
      <c r="H5007" s="176">
        <v>0.59514170040485825</v>
      </c>
    </row>
    <row r="5008" spans="1:8">
      <c r="A5008" s="62">
        <v>5006</v>
      </c>
      <c r="B5008" s="3" t="s">
        <v>16522</v>
      </c>
      <c r="C5008" s="33" t="str">
        <f t="shared" si="159"/>
        <v>Yes</v>
      </c>
      <c r="D5008" s="30">
        <f t="shared" si="160"/>
        <v>2</v>
      </c>
      <c r="E5008" s="30">
        <v>5506</v>
      </c>
      <c r="F5008" s="62" t="s">
        <v>11826</v>
      </c>
      <c r="G5008" s="3" t="s">
        <v>16358</v>
      </c>
      <c r="H5008" s="176">
        <v>0.80971659919028338</v>
      </c>
    </row>
    <row r="5009" spans="1:8">
      <c r="A5009" s="62">
        <v>5007</v>
      </c>
      <c r="B5009" s="3" t="s">
        <v>16523</v>
      </c>
      <c r="C5009" s="33" t="str">
        <f t="shared" si="159"/>
        <v>No</v>
      </c>
      <c r="D5009" s="30">
        <f t="shared" si="160"/>
        <v>4.9400000000000004</v>
      </c>
      <c r="E5009" s="30">
        <v>13600</v>
      </c>
      <c r="F5009" s="62" t="s">
        <v>11763</v>
      </c>
      <c r="G5009" s="3" t="s">
        <v>16358</v>
      </c>
      <c r="H5009" s="176">
        <v>2</v>
      </c>
    </row>
    <row r="5010" spans="1:8">
      <c r="A5010" s="62">
        <v>5008</v>
      </c>
      <c r="B5010" s="3" t="s">
        <v>16524</v>
      </c>
      <c r="C5010" s="33" t="str">
        <f t="shared" si="159"/>
        <v>Yes</v>
      </c>
      <c r="D5010" s="30">
        <f t="shared" si="160"/>
        <v>3.0700000000000003</v>
      </c>
      <c r="E5010" s="30">
        <v>8452</v>
      </c>
      <c r="F5010" s="62" t="s">
        <v>11763</v>
      </c>
      <c r="G5010" s="3" t="s">
        <v>16358</v>
      </c>
      <c r="H5010" s="176">
        <v>1.2429149797570851</v>
      </c>
    </row>
    <row r="5011" spans="1:8">
      <c r="A5011" s="62">
        <v>5009</v>
      </c>
      <c r="B5011" s="3" t="s">
        <v>16525</v>
      </c>
      <c r="C5011" s="33" t="str">
        <f t="shared" si="159"/>
        <v>Yes</v>
      </c>
      <c r="D5011" s="30">
        <f t="shared" si="160"/>
        <v>4.16</v>
      </c>
      <c r="E5011" s="30">
        <v>11453</v>
      </c>
      <c r="F5011" s="62" t="s">
        <v>11763</v>
      </c>
      <c r="G5011" s="3" t="s">
        <v>16358</v>
      </c>
      <c r="H5011" s="176">
        <v>1.6842105263157894</v>
      </c>
    </row>
    <row r="5012" spans="1:8">
      <c r="A5012" s="62">
        <v>5010</v>
      </c>
      <c r="B5012" s="3" t="s">
        <v>15337</v>
      </c>
      <c r="C5012" s="33" t="str">
        <f t="shared" si="159"/>
        <v>Yes</v>
      </c>
      <c r="D5012" s="30">
        <f t="shared" si="160"/>
        <v>3.62</v>
      </c>
      <c r="E5012" s="30">
        <v>9966</v>
      </c>
      <c r="F5012" s="62" t="s">
        <v>11763</v>
      </c>
      <c r="G5012" s="3" t="s">
        <v>16358</v>
      </c>
      <c r="H5012" s="176">
        <v>1.4655870445344128</v>
      </c>
    </row>
    <row r="5013" spans="1:8">
      <c r="A5013" s="62">
        <v>5011</v>
      </c>
      <c r="B5013" s="3" t="s">
        <v>16526</v>
      </c>
      <c r="C5013" s="33" t="str">
        <f t="shared" si="159"/>
        <v>Yes</v>
      </c>
      <c r="D5013" s="30">
        <f t="shared" si="160"/>
        <v>1.3199999999999998</v>
      </c>
      <c r="E5013" s="30">
        <v>3634</v>
      </c>
      <c r="F5013" s="62" t="s">
        <v>11763</v>
      </c>
      <c r="G5013" s="3" t="s">
        <v>16358</v>
      </c>
      <c r="H5013" s="176">
        <v>0.53441295546558698</v>
      </c>
    </row>
    <row r="5014" spans="1:8">
      <c r="A5014" s="62">
        <v>5012</v>
      </c>
      <c r="B5014" s="184" t="s">
        <v>16527</v>
      </c>
      <c r="C5014" s="33" t="str">
        <f t="shared" si="159"/>
        <v>Yes</v>
      </c>
      <c r="D5014" s="30">
        <f t="shared" si="160"/>
        <v>1.96</v>
      </c>
      <c r="E5014" s="30">
        <v>5396</v>
      </c>
      <c r="F5014" s="62" t="s">
        <v>11763</v>
      </c>
      <c r="G5014" s="3" t="s">
        <v>16358</v>
      </c>
      <c r="H5014" s="176">
        <v>0.79352226720647767</v>
      </c>
    </row>
    <row r="5015" spans="1:8">
      <c r="A5015" s="62">
        <v>5013</v>
      </c>
      <c r="B5015" s="3" t="s">
        <v>16528</v>
      </c>
      <c r="C5015" s="33" t="str">
        <f t="shared" si="159"/>
        <v>Yes</v>
      </c>
      <c r="D5015" s="30">
        <f t="shared" si="160"/>
        <v>1.8</v>
      </c>
      <c r="E5015" s="30">
        <v>4955</v>
      </c>
      <c r="F5015" s="62" t="s">
        <v>11763</v>
      </c>
      <c r="G5015" s="3" t="s">
        <v>16358</v>
      </c>
      <c r="H5015" s="176">
        <v>0.72874493927125505</v>
      </c>
    </row>
    <row r="5016" spans="1:8">
      <c r="A5016" s="62">
        <v>5014</v>
      </c>
      <c r="B5016" s="3" t="s">
        <v>16529</v>
      </c>
      <c r="C5016" s="33" t="str">
        <f t="shared" si="159"/>
        <v>Yes</v>
      </c>
      <c r="D5016" s="30">
        <f t="shared" si="160"/>
        <v>2.16</v>
      </c>
      <c r="E5016" s="30">
        <v>5947</v>
      </c>
      <c r="F5016" s="62" t="s">
        <v>11781</v>
      </c>
      <c r="G5016" s="3" t="s">
        <v>16358</v>
      </c>
      <c r="H5016" s="176">
        <v>0.87449392712550611</v>
      </c>
    </row>
    <row r="5017" spans="1:8">
      <c r="A5017" s="62">
        <v>5015</v>
      </c>
      <c r="B5017" s="3" t="s">
        <v>16530</v>
      </c>
      <c r="C5017" s="33" t="str">
        <f t="shared" si="159"/>
        <v>Yes</v>
      </c>
      <c r="D5017" s="30">
        <f t="shared" si="160"/>
        <v>2.8499999999999996</v>
      </c>
      <c r="E5017" s="30">
        <v>7846</v>
      </c>
      <c r="F5017" s="62" t="s">
        <v>11763</v>
      </c>
      <c r="G5017" s="3" t="s">
        <v>16358</v>
      </c>
      <c r="H5017" s="176">
        <v>1.1538461538461535</v>
      </c>
    </row>
    <row r="5018" spans="1:8">
      <c r="A5018" s="62">
        <v>5016</v>
      </c>
      <c r="B5018" s="3" t="s">
        <v>16531</v>
      </c>
      <c r="C5018" s="33" t="str">
        <f t="shared" si="159"/>
        <v>Yes</v>
      </c>
      <c r="D5018" s="30">
        <f t="shared" si="160"/>
        <v>1.28</v>
      </c>
      <c r="E5018" s="30">
        <v>3524</v>
      </c>
      <c r="F5018" s="62" t="s">
        <v>11763</v>
      </c>
      <c r="G5018" s="3" t="s">
        <v>16358</v>
      </c>
      <c r="H5018" s="176">
        <v>0.51821862348178138</v>
      </c>
    </row>
    <row r="5019" spans="1:8">
      <c r="A5019" s="62">
        <v>5017</v>
      </c>
      <c r="B5019" s="3" t="s">
        <v>16532</v>
      </c>
      <c r="C5019" s="33" t="str">
        <f t="shared" si="159"/>
        <v>Yes</v>
      </c>
      <c r="D5019" s="30">
        <f t="shared" si="160"/>
        <v>1.08</v>
      </c>
      <c r="E5019" s="30">
        <v>2973</v>
      </c>
      <c r="F5019" s="62" t="s">
        <v>11763</v>
      </c>
      <c r="G5019" s="3" t="s">
        <v>16358</v>
      </c>
      <c r="H5019" s="176">
        <v>0.43724696356275305</v>
      </c>
    </row>
    <row r="5020" spans="1:8">
      <c r="A5020" s="62">
        <v>5018</v>
      </c>
      <c r="B5020" s="3" t="s">
        <v>16533</v>
      </c>
      <c r="C5020" s="33" t="str">
        <f t="shared" si="159"/>
        <v>Yes</v>
      </c>
      <c r="D5020" s="30">
        <f t="shared" si="160"/>
        <v>2.02</v>
      </c>
      <c r="E5020" s="30">
        <v>5561</v>
      </c>
      <c r="F5020" s="62" t="s">
        <v>11763</v>
      </c>
      <c r="G5020" s="3" t="s">
        <v>16358</v>
      </c>
      <c r="H5020" s="176">
        <v>0.81781376518218618</v>
      </c>
    </row>
    <row r="5021" spans="1:8">
      <c r="A5021" s="62">
        <v>5019</v>
      </c>
      <c r="B5021" s="3" t="s">
        <v>16534</v>
      </c>
      <c r="C5021" s="33" t="str">
        <f t="shared" si="159"/>
        <v>Yes</v>
      </c>
      <c r="D5021" s="30">
        <f t="shared" si="160"/>
        <v>3.96</v>
      </c>
      <c r="E5021" s="30">
        <v>10902</v>
      </c>
      <c r="F5021" s="62" t="s">
        <v>11763</v>
      </c>
      <c r="G5021" s="3" t="s">
        <v>16358</v>
      </c>
      <c r="H5021" s="176">
        <v>1.6032388663967609</v>
      </c>
    </row>
    <row r="5022" spans="1:8">
      <c r="A5022" s="62">
        <v>5020</v>
      </c>
      <c r="B5022" s="3" t="s">
        <v>16535</v>
      </c>
      <c r="C5022" s="33" t="str">
        <f t="shared" si="159"/>
        <v>Yes</v>
      </c>
      <c r="D5022" s="30">
        <f t="shared" si="160"/>
        <v>1.01</v>
      </c>
      <c r="E5022" s="30">
        <v>2781</v>
      </c>
      <c r="F5022" s="62" t="s">
        <v>11763</v>
      </c>
      <c r="G5022" s="3" t="s">
        <v>16358</v>
      </c>
      <c r="H5022" s="176">
        <v>0.40890688259109309</v>
      </c>
    </row>
    <row r="5023" spans="1:8">
      <c r="A5023" s="62">
        <v>5021</v>
      </c>
      <c r="B5023" s="3" t="s">
        <v>14521</v>
      </c>
      <c r="C5023" s="33" t="str">
        <f t="shared" si="159"/>
        <v>Yes</v>
      </c>
      <c r="D5023" s="30">
        <f t="shared" si="160"/>
        <v>3.9400000000000004</v>
      </c>
      <c r="E5023" s="30">
        <v>10847</v>
      </c>
      <c r="F5023" s="62" t="s">
        <v>11763</v>
      </c>
      <c r="G5023" s="3" t="s">
        <v>16358</v>
      </c>
      <c r="H5023" s="176">
        <v>1.5951417004048583</v>
      </c>
    </row>
    <row r="5024" spans="1:8">
      <c r="A5024" s="62">
        <v>5022</v>
      </c>
      <c r="B5024" s="3" t="s">
        <v>16536</v>
      </c>
      <c r="C5024" s="33" t="str">
        <f t="shared" si="159"/>
        <v>Yes</v>
      </c>
      <c r="D5024" s="30">
        <f t="shared" si="160"/>
        <v>1.02</v>
      </c>
      <c r="E5024" s="30">
        <v>2808</v>
      </c>
      <c r="F5024" s="62" t="s">
        <v>11781</v>
      </c>
      <c r="G5024" s="3" t="s">
        <v>16358</v>
      </c>
      <c r="H5024" s="176">
        <v>0.41295546558704449</v>
      </c>
    </row>
    <row r="5025" spans="1:8">
      <c r="A5025" s="62">
        <v>5023</v>
      </c>
      <c r="B5025" s="3" t="s">
        <v>16537</v>
      </c>
      <c r="C5025" s="33" t="str">
        <f t="shared" si="159"/>
        <v>No</v>
      </c>
      <c r="D5025" s="30">
        <f t="shared" si="160"/>
        <v>4.9400000000000004</v>
      </c>
      <c r="E5025" s="30">
        <v>13600</v>
      </c>
      <c r="F5025" s="62" t="s">
        <v>11763</v>
      </c>
      <c r="G5025" s="3" t="s">
        <v>16358</v>
      </c>
      <c r="H5025" s="176">
        <v>2</v>
      </c>
    </row>
    <row r="5026" spans="1:8">
      <c r="A5026" s="62">
        <v>5024</v>
      </c>
      <c r="B5026" s="3" t="s">
        <v>16538</v>
      </c>
      <c r="C5026" s="33" t="str">
        <f t="shared" si="159"/>
        <v>Yes</v>
      </c>
      <c r="D5026" s="30">
        <f t="shared" si="160"/>
        <v>2.1399999999999997</v>
      </c>
      <c r="E5026" s="30">
        <v>5891</v>
      </c>
      <c r="F5026" s="62" t="s">
        <v>11763</v>
      </c>
      <c r="G5026" s="3" t="s">
        <v>16358</v>
      </c>
      <c r="H5026" s="176">
        <v>0.86639676113360309</v>
      </c>
    </row>
    <row r="5027" spans="1:8">
      <c r="A5027" s="62">
        <v>5025</v>
      </c>
      <c r="B5027" s="3" t="s">
        <v>16539</v>
      </c>
      <c r="C5027" s="33" t="str">
        <f t="shared" si="159"/>
        <v>Yes</v>
      </c>
      <c r="D5027" s="30">
        <f t="shared" si="160"/>
        <v>1.28</v>
      </c>
      <c r="E5027" s="30">
        <v>3524</v>
      </c>
      <c r="F5027" s="62" t="s">
        <v>11763</v>
      </c>
      <c r="G5027" s="3" t="s">
        <v>16358</v>
      </c>
      <c r="H5027" s="176">
        <v>0.51821862348178138</v>
      </c>
    </row>
    <row r="5028" spans="1:8">
      <c r="A5028" s="62">
        <v>5026</v>
      </c>
      <c r="B5028" s="3" t="s">
        <v>16540</v>
      </c>
      <c r="C5028" s="33" t="str">
        <f t="shared" si="159"/>
        <v>Yes</v>
      </c>
      <c r="D5028" s="30">
        <f t="shared" si="160"/>
        <v>3.0300000000000002</v>
      </c>
      <c r="E5028" s="30">
        <v>8342</v>
      </c>
      <c r="F5028" s="62" t="s">
        <v>11781</v>
      </c>
      <c r="G5028" s="3" t="s">
        <v>16358</v>
      </c>
      <c r="H5028" s="176">
        <v>1.2267206477732793</v>
      </c>
    </row>
    <row r="5029" spans="1:8">
      <c r="A5029" s="62">
        <v>5027</v>
      </c>
      <c r="B5029" s="3" t="s">
        <v>16541</v>
      </c>
      <c r="C5029" s="33" t="str">
        <f t="shared" si="159"/>
        <v>Yes</v>
      </c>
      <c r="D5029" s="30">
        <f t="shared" si="160"/>
        <v>2.66</v>
      </c>
      <c r="E5029" s="30">
        <v>7323</v>
      </c>
      <c r="F5029" s="62" t="s">
        <v>11763</v>
      </c>
      <c r="G5029" s="3" t="s">
        <v>16358</v>
      </c>
      <c r="H5029" s="176">
        <v>1.0769230769230769</v>
      </c>
    </row>
    <row r="5030" spans="1:8">
      <c r="A5030" s="62">
        <v>5028</v>
      </c>
      <c r="B5030" s="3" t="s">
        <v>16542</v>
      </c>
      <c r="C5030" s="33" t="str">
        <f t="shared" si="159"/>
        <v>Yes</v>
      </c>
      <c r="D5030" s="30">
        <f t="shared" si="160"/>
        <v>1.4800000000000002</v>
      </c>
      <c r="E5030" s="30">
        <v>4074</v>
      </c>
      <c r="F5030" s="62" t="s">
        <v>11763</v>
      </c>
      <c r="G5030" s="3" t="s">
        <v>16358</v>
      </c>
      <c r="H5030" s="176">
        <v>0.59919028340080971</v>
      </c>
    </row>
    <row r="5031" spans="1:8">
      <c r="A5031" s="62">
        <v>5029</v>
      </c>
      <c r="B5031" s="3" t="s">
        <v>16543</v>
      </c>
      <c r="C5031" s="33" t="str">
        <f t="shared" si="159"/>
        <v>Yes</v>
      </c>
      <c r="D5031" s="30">
        <f t="shared" si="160"/>
        <v>0.82</v>
      </c>
      <c r="E5031" s="30">
        <v>2257</v>
      </c>
      <c r="F5031" s="62" t="s">
        <v>11763</v>
      </c>
      <c r="G5031" s="3" t="s">
        <v>16358</v>
      </c>
      <c r="H5031" s="176">
        <v>0.33198380566801616</v>
      </c>
    </row>
    <row r="5032" spans="1:8">
      <c r="A5032" s="62">
        <v>5030</v>
      </c>
      <c r="B5032" s="3" t="s">
        <v>16544</v>
      </c>
      <c r="C5032" s="33" t="str">
        <f t="shared" si="159"/>
        <v>Yes</v>
      </c>
      <c r="D5032" s="30">
        <f t="shared" si="160"/>
        <v>1.8599999999999999</v>
      </c>
      <c r="E5032" s="30">
        <v>5121</v>
      </c>
      <c r="F5032" s="62" t="s">
        <v>11763</v>
      </c>
      <c r="G5032" s="3" t="s">
        <v>16358</v>
      </c>
      <c r="H5032" s="176">
        <v>0.75303643724696345</v>
      </c>
    </row>
    <row r="5033" spans="1:8">
      <c r="A5033" s="62">
        <v>5031</v>
      </c>
      <c r="B5033" s="3" t="s">
        <v>16545</v>
      </c>
      <c r="C5033" s="33" t="str">
        <f t="shared" si="159"/>
        <v>Yes</v>
      </c>
      <c r="D5033" s="30">
        <f t="shared" si="160"/>
        <v>0.70999999999999985</v>
      </c>
      <c r="E5033" s="30">
        <v>1955</v>
      </c>
      <c r="F5033" s="62" t="s">
        <v>11763</v>
      </c>
      <c r="G5033" s="3" t="s">
        <v>16358</v>
      </c>
      <c r="H5033" s="176">
        <v>0.28744939271255054</v>
      </c>
    </row>
    <row r="5034" spans="1:8">
      <c r="A5034" s="62">
        <v>5032</v>
      </c>
      <c r="B5034" s="3" t="s">
        <v>16546</v>
      </c>
      <c r="C5034" s="33" t="str">
        <f t="shared" si="159"/>
        <v>Yes</v>
      </c>
      <c r="D5034" s="30">
        <f t="shared" si="160"/>
        <v>1.33</v>
      </c>
      <c r="E5034" s="30">
        <v>3662</v>
      </c>
      <c r="F5034" s="62" t="s">
        <v>11763</v>
      </c>
      <c r="G5034" s="3" t="s">
        <v>16358</v>
      </c>
      <c r="H5034" s="176">
        <v>0.53846153846153844</v>
      </c>
    </row>
    <row r="5035" spans="1:8">
      <c r="A5035" s="62">
        <v>5033</v>
      </c>
      <c r="B5035" s="3" t="s">
        <v>16547</v>
      </c>
      <c r="C5035" s="33" t="str">
        <f t="shared" si="159"/>
        <v>Yes</v>
      </c>
      <c r="D5035" s="30">
        <f t="shared" si="160"/>
        <v>2.99</v>
      </c>
      <c r="E5035" s="30">
        <v>8232</v>
      </c>
      <c r="F5035" s="62" t="s">
        <v>11763</v>
      </c>
      <c r="G5035" s="3" t="s">
        <v>16358</v>
      </c>
      <c r="H5035" s="176">
        <v>1.2105263157894737</v>
      </c>
    </row>
    <row r="5036" spans="1:8">
      <c r="A5036" s="62">
        <v>5034</v>
      </c>
      <c r="B5036" s="3" t="s">
        <v>16548</v>
      </c>
      <c r="C5036" s="33" t="str">
        <f t="shared" si="159"/>
        <v>Yes</v>
      </c>
      <c r="D5036" s="30">
        <f t="shared" si="160"/>
        <v>1.98</v>
      </c>
      <c r="E5036" s="30">
        <v>5451</v>
      </c>
      <c r="F5036" s="62" t="s">
        <v>11763</v>
      </c>
      <c r="G5036" s="3" t="s">
        <v>16358</v>
      </c>
      <c r="H5036" s="176">
        <v>0.80161943319838047</v>
      </c>
    </row>
    <row r="5037" spans="1:8">
      <c r="A5037" s="62">
        <v>5035</v>
      </c>
      <c r="B5037" s="3" t="s">
        <v>15398</v>
      </c>
      <c r="C5037" s="33" t="str">
        <f t="shared" si="159"/>
        <v>Yes</v>
      </c>
      <c r="D5037" s="30">
        <f t="shared" si="160"/>
        <v>0.89999999999999991</v>
      </c>
      <c r="E5037" s="30">
        <v>2478</v>
      </c>
      <c r="F5037" s="62" t="s">
        <v>11763</v>
      </c>
      <c r="G5037" s="3" t="s">
        <v>16358</v>
      </c>
      <c r="H5037" s="176">
        <v>0.36437246963562747</v>
      </c>
    </row>
    <row r="5038" spans="1:8">
      <c r="A5038" s="62">
        <v>5036</v>
      </c>
      <c r="B5038" s="3" t="s">
        <v>15398</v>
      </c>
      <c r="C5038" s="33" t="str">
        <f t="shared" si="159"/>
        <v>Yes</v>
      </c>
      <c r="D5038" s="30">
        <f t="shared" si="160"/>
        <v>3.37</v>
      </c>
      <c r="E5038" s="30">
        <v>9278</v>
      </c>
      <c r="F5038" s="62" t="s">
        <v>11781</v>
      </c>
      <c r="G5038" s="3" t="s">
        <v>16358</v>
      </c>
      <c r="H5038" s="176">
        <v>1.3643724696356274</v>
      </c>
    </row>
    <row r="5039" spans="1:8">
      <c r="A5039" s="62">
        <v>5037</v>
      </c>
      <c r="B5039" s="3" t="s">
        <v>16549</v>
      </c>
      <c r="C5039" s="33" t="str">
        <f t="shared" si="159"/>
        <v>Yes</v>
      </c>
      <c r="D5039" s="30">
        <f t="shared" si="160"/>
        <v>1.18</v>
      </c>
      <c r="E5039" s="30">
        <v>3249</v>
      </c>
      <c r="F5039" s="62" t="s">
        <v>11781</v>
      </c>
      <c r="G5039" s="3" t="s">
        <v>16358</v>
      </c>
      <c r="H5039" s="176">
        <v>0.47773279352226716</v>
      </c>
    </row>
    <row r="5040" spans="1:8">
      <c r="A5040" s="62">
        <v>5038</v>
      </c>
      <c r="B5040" s="3" t="s">
        <v>16550</v>
      </c>
      <c r="C5040" s="33" t="str">
        <f t="shared" si="159"/>
        <v>Yes</v>
      </c>
      <c r="D5040" s="30">
        <f t="shared" si="160"/>
        <v>2.66</v>
      </c>
      <c r="E5040" s="30">
        <v>7323</v>
      </c>
      <c r="F5040" s="62" t="s">
        <v>11763</v>
      </c>
      <c r="G5040" s="3" t="s">
        <v>16358</v>
      </c>
      <c r="H5040" s="176">
        <v>1.0769230769230769</v>
      </c>
    </row>
    <row r="5041" spans="1:8">
      <c r="A5041" s="62">
        <v>5039</v>
      </c>
      <c r="B5041" s="3" t="s">
        <v>16551</v>
      </c>
      <c r="C5041" s="33" t="str">
        <f t="shared" si="159"/>
        <v>Yes</v>
      </c>
      <c r="D5041" s="30">
        <f t="shared" si="160"/>
        <v>3.4299999999999993</v>
      </c>
      <c r="E5041" s="30">
        <v>9443</v>
      </c>
      <c r="F5041" s="62" t="s">
        <v>11763</v>
      </c>
      <c r="G5041" s="3" t="s">
        <v>16358</v>
      </c>
      <c r="H5041" s="176">
        <v>1.3886639676113357</v>
      </c>
    </row>
    <row r="5042" spans="1:8">
      <c r="A5042" s="62">
        <v>5040</v>
      </c>
      <c r="B5042" s="3" t="s">
        <v>16552</v>
      </c>
      <c r="C5042" s="33" t="str">
        <f t="shared" si="159"/>
        <v>Yes</v>
      </c>
      <c r="D5042" s="30">
        <f t="shared" si="160"/>
        <v>2.66</v>
      </c>
      <c r="E5042" s="30">
        <v>7323</v>
      </c>
      <c r="F5042" s="62" t="s">
        <v>11772</v>
      </c>
      <c r="G5042" s="3" t="s">
        <v>16358</v>
      </c>
      <c r="H5042" s="176">
        <v>1.0769230769230769</v>
      </c>
    </row>
    <row r="5043" spans="1:8">
      <c r="A5043" s="62">
        <v>5041</v>
      </c>
      <c r="B5043" s="3" t="s">
        <v>16553</v>
      </c>
      <c r="C5043" s="33" t="str">
        <f t="shared" si="159"/>
        <v>Yes</v>
      </c>
      <c r="D5043" s="30">
        <f t="shared" si="160"/>
        <v>1.62</v>
      </c>
      <c r="E5043" s="30">
        <v>4460</v>
      </c>
      <c r="F5043" s="62" t="s">
        <v>11763</v>
      </c>
      <c r="G5043" s="3" t="s">
        <v>16358</v>
      </c>
      <c r="H5043" s="176">
        <v>0.65587044534412953</v>
      </c>
    </row>
    <row r="5044" spans="1:8">
      <c r="A5044" s="62">
        <v>5042</v>
      </c>
      <c r="B5044" s="3" t="s">
        <v>16554</v>
      </c>
      <c r="C5044" s="33" t="str">
        <f t="shared" si="159"/>
        <v>Yes</v>
      </c>
      <c r="D5044" s="30">
        <f t="shared" si="160"/>
        <v>2.38</v>
      </c>
      <c r="E5044" s="30">
        <v>6552</v>
      </c>
      <c r="F5044" s="62" t="s">
        <v>11763</v>
      </c>
      <c r="G5044" s="3" t="s">
        <v>16358</v>
      </c>
      <c r="H5044" s="176">
        <v>0.96356275303643713</v>
      </c>
    </row>
    <row r="5045" spans="1:8">
      <c r="A5045" s="62">
        <v>5043</v>
      </c>
      <c r="B5045" s="3" t="s">
        <v>16555</v>
      </c>
      <c r="C5045" s="33" t="str">
        <f t="shared" si="159"/>
        <v>Yes</v>
      </c>
      <c r="D5045" s="30">
        <f t="shared" si="160"/>
        <v>1.26</v>
      </c>
      <c r="E5045" s="30">
        <v>3469</v>
      </c>
      <c r="F5045" s="62" t="s">
        <v>11763</v>
      </c>
      <c r="G5045" s="3" t="s">
        <v>16358</v>
      </c>
      <c r="H5045" s="176">
        <v>0.51012145748987847</v>
      </c>
    </row>
    <row r="5046" spans="1:8">
      <c r="A5046" s="62">
        <v>5044</v>
      </c>
      <c r="B5046" s="3" t="s">
        <v>16556</v>
      </c>
      <c r="C5046" s="33" t="str">
        <f t="shared" si="159"/>
        <v>Yes</v>
      </c>
      <c r="D5046" s="30">
        <f t="shared" si="160"/>
        <v>1.43</v>
      </c>
      <c r="E5046" s="30">
        <v>3937</v>
      </c>
      <c r="F5046" s="62" t="s">
        <v>11763</v>
      </c>
      <c r="G5046" s="3" t="s">
        <v>16358</v>
      </c>
      <c r="H5046" s="176">
        <v>0.57894736842105254</v>
      </c>
    </row>
    <row r="5047" spans="1:8">
      <c r="A5047" s="62">
        <v>5045</v>
      </c>
      <c r="B5047" s="3" t="s">
        <v>16557</v>
      </c>
      <c r="C5047" s="33" t="str">
        <f t="shared" si="159"/>
        <v>Yes</v>
      </c>
      <c r="D5047" s="30">
        <f t="shared" si="160"/>
        <v>1.99</v>
      </c>
      <c r="E5047" s="30">
        <v>5479</v>
      </c>
      <c r="F5047" s="62" t="s">
        <v>11763</v>
      </c>
      <c r="G5047" s="3" t="s">
        <v>16358</v>
      </c>
      <c r="H5047" s="176">
        <v>0.80566801619433193</v>
      </c>
    </row>
    <row r="5048" spans="1:8">
      <c r="A5048" s="62">
        <v>5046</v>
      </c>
      <c r="B5048" s="3" t="s">
        <v>16558</v>
      </c>
      <c r="C5048" s="33" t="str">
        <f t="shared" si="159"/>
        <v>Yes</v>
      </c>
      <c r="D5048" s="30">
        <f t="shared" si="160"/>
        <v>3.4299999999999993</v>
      </c>
      <c r="E5048" s="30">
        <v>9443</v>
      </c>
      <c r="F5048" s="62" t="s">
        <v>11763</v>
      </c>
      <c r="G5048" s="3" t="s">
        <v>16358</v>
      </c>
      <c r="H5048" s="176">
        <v>1.3886639676113357</v>
      </c>
    </row>
    <row r="5049" spans="1:8">
      <c r="A5049" s="62">
        <v>5047</v>
      </c>
      <c r="B5049" s="3" t="s">
        <v>16214</v>
      </c>
      <c r="C5049" s="33" t="str">
        <f t="shared" si="159"/>
        <v>Yes</v>
      </c>
      <c r="D5049" s="30">
        <f t="shared" si="160"/>
        <v>1.17</v>
      </c>
      <c r="E5049" s="30">
        <v>3221</v>
      </c>
      <c r="F5049" s="62" t="s">
        <v>11763</v>
      </c>
      <c r="G5049" s="3" t="s">
        <v>16358</v>
      </c>
      <c r="H5049" s="176">
        <v>0.47368421052631571</v>
      </c>
    </row>
    <row r="5050" spans="1:8">
      <c r="A5050" s="62">
        <v>5048</v>
      </c>
      <c r="B5050" s="3" t="s">
        <v>16559</v>
      </c>
      <c r="C5050" s="33" t="str">
        <f t="shared" si="159"/>
        <v>Yes</v>
      </c>
      <c r="D5050" s="30">
        <f t="shared" si="160"/>
        <v>1.98</v>
      </c>
      <c r="E5050" s="30">
        <v>5451</v>
      </c>
      <c r="F5050" s="62" t="s">
        <v>11763</v>
      </c>
      <c r="G5050" s="3" t="s">
        <v>16358</v>
      </c>
      <c r="H5050" s="176">
        <v>0.80161943319838047</v>
      </c>
    </row>
    <row r="5051" spans="1:8">
      <c r="A5051" s="62">
        <v>5049</v>
      </c>
      <c r="B5051" s="3" t="s">
        <v>16560</v>
      </c>
      <c r="C5051" s="33" t="str">
        <f t="shared" si="159"/>
        <v>Yes</v>
      </c>
      <c r="D5051" s="30">
        <f t="shared" si="160"/>
        <v>2.16</v>
      </c>
      <c r="E5051" s="30">
        <v>5947</v>
      </c>
      <c r="F5051" s="62" t="s">
        <v>11781</v>
      </c>
      <c r="G5051" s="3" t="s">
        <v>16358</v>
      </c>
      <c r="H5051" s="176">
        <v>0.87449392712550611</v>
      </c>
    </row>
    <row r="5052" spans="1:8">
      <c r="A5052" s="62">
        <v>5050</v>
      </c>
      <c r="B5052" s="3" t="s">
        <v>16561</v>
      </c>
      <c r="C5052" s="33" t="str">
        <f t="shared" si="159"/>
        <v>Yes</v>
      </c>
      <c r="D5052" s="30">
        <f t="shared" si="160"/>
        <v>0.70000000000000007</v>
      </c>
      <c r="E5052" s="30">
        <v>1927</v>
      </c>
      <c r="F5052" s="62" t="s">
        <v>11763</v>
      </c>
      <c r="G5052" s="3" t="s">
        <v>16358</v>
      </c>
      <c r="H5052" s="176">
        <v>0.2834008097165992</v>
      </c>
    </row>
    <row r="5053" spans="1:8">
      <c r="A5053" s="62">
        <v>5051</v>
      </c>
      <c r="B5053" s="63" t="s">
        <v>16562</v>
      </c>
      <c r="C5053" s="33" t="str">
        <f t="shared" si="159"/>
        <v>Yes</v>
      </c>
      <c r="D5053" s="30">
        <f t="shared" si="160"/>
        <v>3.06</v>
      </c>
      <c r="E5053" s="30">
        <v>8424</v>
      </c>
      <c r="F5053" s="62" t="s">
        <v>11763</v>
      </c>
      <c r="G5053" s="3" t="s">
        <v>16563</v>
      </c>
      <c r="H5053" s="176">
        <v>1.2388663967611335</v>
      </c>
    </row>
    <row r="5054" spans="1:8" ht="30">
      <c r="A5054" s="62">
        <v>5052</v>
      </c>
      <c r="B5054" s="63" t="s">
        <v>16564</v>
      </c>
      <c r="C5054" s="33" t="str">
        <f t="shared" si="159"/>
        <v>Yes</v>
      </c>
      <c r="D5054" s="30">
        <f t="shared" si="160"/>
        <v>0.61</v>
      </c>
      <c r="E5054" s="30">
        <v>1679</v>
      </c>
      <c r="F5054" s="62" t="s">
        <v>11763</v>
      </c>
      <c r="G5054" s="3" t="s">
        <v>16563</v>
      </c>
      <c r="H5054" s="176">
        <v>0.24696356275303641</v>
      </c>
    </row>
    <row r="5055" spans="1:8">
      <c r="A5055" s="62">
        <v>5053</v>
      </c>
      <c r="B5055" s="63" t="s">
        <v>16565</v>
      </c>
      <c r="C5055" s="33" t="str">
        <f t="shared" si="159"/>
        <v>Yes</v>
      </c>
      <c r="D5055" s="30">
        <f t="shared" si="160"/>
        <v>1.1400000000000001</v>
      </c>
      <c r="E5055" s="30">
        <v>3138</v>
      </c>
      <c r="F5055" s="62" t="s">
        <v>11763</v>
      </c>
      <c r="G5055" s="3" t="s">
        <v>16563</v>
      </c>
      <c r="H5055" s="176">
        <v>0.46153846153846156</v>
      </c>
    </row>
    <row r="5056" spans="1:8">
      <c r="A5056" s="62">
        <v>5054</v>
      </c>
      <c r="B5056" s="63" t="s">
        <v>16566</v>
      </c>
      <c r="C5056" s="33" t="str">
        <f t="shared" si="159"/>
        <v>Yes</v>
      </c>
      <c r="D5056" s="30">
        <f t="shared" si="160"/>
        <v>2.41</v>
      </c>
      <c r="E5056" s="30">
        <v>6635</v>
      </c>
      <c r="F5056" s="62" t="s">
        <v>11763</v>
      </c>
      <c r="G5056" s="3" t="s">
        <v>16563</v>
      </c>
      <c r="H5056" s="176">
        <v>0.97570850202429149</v>
      </c>
    </row>
    <row r="5057" spans="1:8">
      <c r="A5057" s="62">
        <v>5055</v>
      </c>
      <c r="B5057" s="63" t="s">
        <v>16567</v>
      </c>
      <c r="C5057" s="33" t="str">
        <f t="shared" si="159"/>
        <v>Yes</v>
      </c>
      <c r="D5057" s="30">
        <f t="shared" si="160"/>
        <v>3.56</v>
      </c>
      <c r="E5057" s="30">
        <v>9801</v>
      </c>
      <c r="F5057" s="62" t="s">
        <v>11763</v>
      </c>
      <c r="G5057" s="3" t="s">
        <v>16563</v>
      </c>
      <c r="H5057" s="176">
        <v>1.4412955465587043</v>
      </c>
    </row>
    <row r="5058" spans="1:8" ht="30">
      <c r="A5058" s="62">
        <v>5056</v>
      </c>
      <c r="B5058" s="63" t="s">
        <v>16568</v>
      </c>
      <c r="C5058" s="33" t="str">
        <f t="shared" si="159"/>
        <v>No</v>
      </c>
      <c r="D5058" s="30">
        <f t="shared" si="160"/>
        <v>4.9400000000000004</v>
      </c>
      <c r="E5058" s="30">
        <v>13600</v>
      </c>
      <c r="F5058" s="62" t="s">
        <v>11763</v>
      </c>
      <c r="G5058" s="3" t="s">
        <v>16563</v>
      </c>
      <c r="H5058" s="176">
        <v>2</v>
      </c>
    </row>
    <row r="5059" spans="1:8">
      <c r="A5059" s="62">
        <v>5057</v>
      </c>
      <c r="B5059" s="63" t="s">
        <v>16569</v>
      </c>
      <c r="C5059" s="33" t="str">
        <f t="shared" ref="C5059:C5122" si="161">IF(H5059=2,"No","Yes")</f>
        <v>Yes</v>
      </c>
      <c r="D5059" s="30">
        <f t="shared" si="160"/>
        <v>2.82</v>
      </c>
      <c r="E5059" s="30">
        <v>7764</v>
      </c>
      <c r="F5059" s="62" t="s">
        <v>11763</v>
      </c>
      <c r="G5059" s="3" t="s">
        <v>16563</v>
      </c>
      <c r="H5059" s="176">
        <v>1.1417004048582995</v>
      </c>
    </row>
    <row r="5060" spans="1:8">
      <c r="A5060" s="62">
        <v>5058</v>
      </c>
      <c r="B5060" s="63" t="s">
        <v>16570</v>
      </c>
      <c r="C5060" s="33" t="str">
        <f t="shared" si="161"/>
        <v>Yes</v>
      </c>
      <c r="D5060" s="30">
        <f t="shared" ref="D5060:D5123" si="162">H5060*2.47</f>
        <v>4.9000000000000004</v>
      </c>
      <c r="E5060" s="30">
        <v>13490</v>
      </c>
      <c r="F5060" s="62" t="s">
        <v>11763</v>
      </c>
      <c r="G5060" s="3" t="s">
        <v>16563</v>
      </c>
      <c r="H5060" s="176">
        <v>1.9838056680161944</v>
      </c>
    </row>
    <row r="5061" spans="1:8">
      <c r="A5061" s="62">
        <v>5059</v>
      </c>
      <c r="B5061" s="63" t="s">
        <v>16571</v>
      </c>
      <c r="C5061" s="33" t="str">
        <f t="shared" si="161"/>
        <v>Yes</v>
      </c>
      <c r="D5061" s="30">
        <f t="shared" si="162"/>
        <v>2.72</v>
      </c>
      <c r="E5061" s="30">
        <v>7488</v>
      </c>
      <c r="F5061" s="62" t="s">
        <v>11763</v>
      </c>
      <c r="G5061" s="3" t="s">
        <v>16563</v>
      </c>
      <c r="H5061" s="176">
        <v>1.1012145748987854</v>
      </c>
    </row>
    <row r="5062" spans="1:8">
      <c r="A5062" s="62">
        <v>5060</v>
      </c>
      <c r="B5062" s="63" t="s">
        <v>16572</v>
      </c>
      <c r="C5062" s="33" t="str">
        <f t="shared" si="161"/>
        <v>Yes</v>
      </c>
      <c r="D5062" s="30">
        <f t="shared" si="162"/>
        <v>2.5</v>
      </c>
      <c r="E5062" s="30">
        <v>6883</v>
      </c>
      <c r="F5062" s="62" t="s">
        <v>11763</v>
      </c>
      <c r="G5062" s="3" t="s">
        <v>16563</v>
      </c>
      <c r="H5062" s="176">
        <v>1.0121457489878543</v>
      </c>
    </row>
    <row r="5063" spans="1:8" ht="30">
      <c r="A5063" s="62">
        <v>5061</v>
      </c>
      <c r="B5063" s="63" t="s">
        <v>16573</v>
      </c>
      <c r="C5063" s="33" t="str">
        <f t="shared" si="161"/>
        <v>Yes</v>
      </c>
      <c r="D5063" s="30">
        <f t="shared" si="162"/>
        <v>3.1599999999999997</v>
      </c>
      <c r="E5063" s="30">
        <v>8700</v>
      </c>
      <c r="F5063" s="62" t="s">
        <v>11763</v>
      </c>
      <c r="G5063" s="3" t="s">
        <v>16563</v>
      </c>
      <c r="H5063" s="176">
        <v>1.2793522267206476</v>
      </c>
    </row>
    <row r="5064" spans="1:8">
      <c r="A5064" s="62">
        <v>5062</v>
      </c>
      <c r="B5064" s="63" t="s">
        <v>16574</v>
      </c>
      <c r="C5064" s="33" t="str">
        <f t="shared" si="161"/>
        <v>Yes</v>
      </c>
      <c r="D5064" s="30">
        <f t="shared" si="162"/>
        <v>2.1799999999999997</v>
      </c>
      <c r="E5064" s="30">
        <v>6002</v>
      </c>
      <c r="F5064" s="62" t="s">
        <v>11763</v>
      </c>
      <c r="G5064" s="3" t="s">
        <v>16563</v>
      </c>
      <c r="H5064" s="176">
        <v>0.88259109311740869</v>
      </c>
    </row>
    <row r="5065" spans="1:8">
      <c r="A5065" s="62">
        <v>5063</v>
      </c>
      <c r="B5065" s="63" t="s">
        <v>16574</v>
      </c>
      <c r="C5065" s="33" t="str">
        <f t="shared" si="161"/>
        <v>Yes</v>
      </c>
      <c r="D5065" s="30">
        <f t="shared" si="162"/>
        <v>3.1599999999999997</v>
      </c>
      <c r="E5065" s="30">
        <v>8700</v>
      </c>
      <c r="F5065" s="62" t="s">
        <v>11763</v>
      </c>
      <c r="G5065" s="3" t="s">
        <v>16563</v>
      </c>
      <c r="H5065" s="176">
        <v>1.2793522267206476</v>
      </c>
    </row>
    <row r="5066" spans="1:8" ht="30">
      <c r="A5066" s="62">
        <v>5064</v>
      </c>
      <c r="B5066" s="63" t="s">
        <v>16575</v>
      </c>
      <c r="C5066" s="33" t="str">
        <f t="shared" si="161"/>
        <v>Yes</v>
      </c>
      <c r="D5066" s="30">
        <f t="shared" si="162"/>
        <v>2.15</v>
      </c>
      <c r="E5066" s="30">
        <v>5919</v>
      </c>
      <c r="F5066" s="62" t="s">
        <v>11763</v>
      </c>
      <c r="G5066" s="3" t="s">
        <v>16563</v>
      </c>
      <c r="H5066" s="176">
        <v>0.87044534412955454</v>
      </c>
    </row>
    <row r="5067" spans="1:8">
      <c r="A5067" s="62">
        <v>5065</v>
      </c>
      <c r="B5067" s="210" t="s">
        <v>16576</v>
      </c>
      <c r="C5067" s="33" t="str">
        <f t="shared" si="161"/>
        <v>Yes</v>
      </c>
      <c r="D5067" s="30">
        <f t="shared" si="162"/>
        <v>2.2400000000000002</v>
      </c>
      <c r="E5067" s="30">
        <v>6167</v>
      </c>
      <c r="F5067" s="62" t="s">
        <v>11781</v>
      </c>
      <c r="G5067" s="3" t="s">
        <v>16563</v>
      </c>
      <c r="H5067" s="176">
        <v>0.90688259109311742</v>
      </c>
    </row>
    <row r="5068" spans="1:8">
      <c r="A5068" s="62">
        <v>5066</v>
      </c>
      <c r="B5068" s="63" t="s">
        <v>16577</v>
      </c>
      <c r="C5068" s="33" t="str">
        <f t="shared" si="161"/>
        <v>No</v>
      </c>
      <c r="D5068" s="30">
        <f t="shared" si="162"/>
        <v>4.9400000000000004</v>
      </c>
      <c r="E5068" s="30">
        <v>13600</v>
      </c>
      <c r="F5068" s="62" t="s">
        <v>11763</v>
      </c>
      <c r="G5068" s="3" t="s">
        <v>16563</v>
      </c>
      <c r="H5068" s="176">
        <v>2</v>
      </c>
    </row>
    <row r="5069" spans="1:8">
      <c r="A5069" s="62">
        <v>5067</v>
      </c>
      <c r="B5069" s="63" t="s">
        <v>16578</v>
      </c>
      <c r="C5069" s="33" t="str">
        <f t="shared" si="161"/>
        <v>Yes</v>
      </c>
      <c r="D5069" s="30">
        <f t="shared" si="162"/>
        <v>2.79</v>
      </c>
      <c r="E5069" s="30">
        <v>7681</v>
      </c>
      <c r="F5069" s="62" t="s">
        <v>11763</v>
      </c>
      <c r="G5069" s="3" t="s">
        <v>16563</v>
      </c>
      <c r="H5069" s="176">
        <v>1.1295546558704452</v>
      </c>
    </row>
    <row r="5070" spans="1:8">
      <c r="A5070" s="62">
        <v>5068</v>
      </c>
      <c r="B5070" s="63" t="s">
        <v>16579</v>
      </c>
      <c r="C5070" s="33" t="str">
        <f t="shared" si="161"/>
        <v>No</v>
      </c>
      <c r="D5070" s="30">
        <f t="shared" si="162"/>
        <v>4.9400000000000004</v>
      </c>
      <c r="E5070" s="30">
        <v>13600</v>
      </c>
      <c r="F5070" s="62" t="s">
        <v>11763</v>
      </c>
      <c r="G5070" s="3" t="s">
        <v>16563</v>
      </c>
      <c r="H5070" s="176">
        <v>2</v>
      </c>
    </row>
    <row r="5071" spans="1:8">
      <c r="A5071" s="62">
        <v>5069</v>
      </c>
      <c r="B5071" s="63" t="s">
        <v>16580</v>
      </c>
      <c r="C5071" s="33" t="str">
        <f t="shared" si="161"/>
        <v>Yes</v>
      </c>
      <c r="D5071" s="30">
        <f t="shared" si="162"/>
        <v>1.27</v>
      </c>
      <c r="E5071" s="30">
        <v>3496</v>
      </c>
      <c r="F5071" s="62" t="s">
        <v>11763</v>
      </c>
      <c r="G5071" s="3" t="s">
        <v>16563</v>
      </c>
      <c r="H5071" s="176">
        <v>0.51417004048582993</v>
      </c>
    </row>
    <row r="5072" spans="1:8">
      <c r="A5072" s="62">
        <v>5070</v>
      </c>
      <c r="B5072" s="63" t="s">
        <v>16581</v>
      </c>
      <c r="C5072" s="33" t="str">
        <f t="shared" si="161"/>
        <v>Yes</v>
      </c>
      <c r="D5072" s="30">
        <f t="shared" si="162"/>
        <v>3.3899999999999997</v>
      </c>
      <c r="E5072" s="30">
        <v>9333</v>
      </c>
      <c r="F5072" s="62" t="s">
        <v>11763</v>
      </c>
      <c r="G5072" s="3" t="s">
        <v>16563</v>
      </c>
      <c r="H5072" s="176">
        <v>1.3724696356275301</v>
      </c>
    </row>
    <row r="5073" spans="1:8">
      <c r="A5073" s="62">
        <v>5071</v>
      </c>
      <c r="B5073" s="63" t="s">
        <v>15000</v>
      </c>
      <c r="C5073" s="33" t="str">
        <f t="shared" si="161"/>
        <v>Yes</v>
      </c>
      <c r="D5073" s="30">
        <f t="shared" si="162"/>
        <v>1.23</v>
      </c>
      <c r="E5073" s="30">
        <v>3386</v>
      </c>
      <c r="F5073" s="62" t="s">
        <v>11763</v>
      </c>
      <c r="G5073" s="3" t="s">
        <v>16563</v>
      </c>
      <c r="H5073" s="176">
        <v>0.49797570850202427</v>
      </c>
    </row>
    <row r="5074" spans="1:8">
      <c r="A5074" s="62">
        <v>5072</v>
      </c>
      <c r="B5074" s="63" t="s">
        <v>16582</v>
      </c>
      <c r="C5074" s="33" t="str">
        <f t="shared" si="161"/>
        <v>Yes</v>
      </c>
      <c r="D5074" s="30">
        <f t="shared" si="162"/>
        <v>4.1899999999999995</v>
      </c>
      <c r="E5074" s="30">
        <v>11535</v>
      </c>
      <c r="F5074" s="62" t="s">
        <v>11763</v>
      </c>
      <c r="G5074" s="3" t="s">
        <v>16563</v>
      </c>
      <c r="H5074" s="176">
        <v>1.6963562753036434</v>
      </c>
    </row>
    <row r="5075" spans="1:8">
      <c r="A5075" s="62">
        <v>5073</v>
      </c>
      <c r="B5075" s="63" t="s">
        <v>16583</v>
      </c>
      <c r="C5075" s="33" t="str">
        <f t="shared" si="161"/>
        <v>Yes</v>
      </c>
      <c r="D5075" s="30">
        <f t="shared" si="162"/>
        <v>1.31</v>
      </c>
      <c r="E5075" s="30">
        <v>3606</v>
      </c>
      <c r="F5075" s="62" t="s">
        <v>11763</v>
      </c>
      <c r="G5075" s="3" t="s">
        <v>16563</v>
      </c>
      <c r="H5075" s="176">
        <v>0.53036437246963564</v>
      </c>
    </row>
    <row r="5076" spans="1:8">
      <c r="A5076" s="62">
        <v>5074</v>
      </c>
      <c r="B5076" s="63" t="s">
        <v>16584</v>
      </c>
      <c r="C5076" s="33" t="str">
        <f t="shared" si="161"/>
        <v>Yes</v>
      </c>
      <c r="D5076" s="30">
        <f t="shared" si="162"/>
        <v>1.5</v>
      </c>
      <c r="E5076" s="30">
        <v>4130</v>
      </c>
      <c r="F5076" s="62" t="s">
        <v>11763</v>
      </c>
      <c r="G5076" s="3" t="s">
        <v>16563</v>
      </c>
      <c r="H5076" s="176">
        <v>0.60728744939271251</v>
      </c>
    </row>
    <row r="5077" spans="1:8">
      <c r="A5077" s="62">
        <v>5075</v>
      </c>
      <c r="B5077" s="63" t="s">
        <v>16585</v>
      </c>
      <c r="C5077" s="33" t="str">
        <f t="shared" si="161"/>
        <v>Yes</v>
      </c>
      <c r="D5077" s="30">
        <f t="shared" si="162"/>
        <v>4.3499999999999996</v>
      </c>
      <c r="E5077" s="30">
        <v>11976</v>
      </c>
      <c r="F5077" s="62" t="s">
        <v>11763</v>
      </c>
      <c r="G5077" s="3" t="s">
        <v>16563</v>
      </c>
      <c r="H5077" s="176">
        <v>1.761133603238866</v>
      </c>
    </row>
    <row r="5078" spans="1:8">
      <c r="A5078" s="62">
        <v>5076</v>
      </c>
      <c r="B5078" s="63" t="s">
        <v>16586</v>
      </c>
      <c r="C5078" s="33" t="str">
        <f t="shared" si="161"/>
        <v>Yes</v>
      </c>
      <c r="D5078" s="30">
        <f t="shared" si="162"/>
        <v>2.8</v>
      </c>
      <c r="E5078" s="30">
        <v>7709</v>
      </c>
      <c r="F5078" s="62" t="s">
        <v>11763</v>
      </c>
      <c r="G5078" s="3" t="s">
        <v>16563</v>
      </c>
      <c r="H5078" s="176">
        <v>1.1336032388663966</v>
      </c>
    </row>
    <row r="5079" spans="1:8">
      <c r="A5079" s="62">
        <v>5077</v>
      </c>
      <c r="B5079" s="210" t="s">
        <v>16587</v>
      </c>
      <c r="C5079" s="33" t="str">
        <f t="shared" si="161"/>
        <v>Yes</v>
      </c>
      <c r="D5079" s="30">
        <f t="shared" si="162"/>
        <v>3.37</v>
      </c>
      <c r="E5079" s="30">
        <v>9278</v>
      </c>
      <c r="F5079" s="62" t="s">
        <v>11763</v>
      </c>
      <c r="G5079" s="3" t="s">
        <v>16563</v>
      </c>
      <c r="H5079" s="178">
        <v>1.3643724696356274</v>
      </c>
    </row>
    <row r="5080" spans="1:8" ht="30">
      <c r="A5080" s="62">
        <v>5078</v>
      </c>
      <c r="B5080" s="63" t="s">
        <v>16588</v>
      </c>
      <c r="C5080" s="33" t="str">
        <f t="shared" si="161"/>
        <v>Yes</v>
      </c>
      <c r="D5080" s="30">
        <f t="shared" si="162"/>
        <v>0.26</v>
      </c>
      <c r="E5080" s="30">
        <v>1000</v>
      </c>
      <c r="F5080" s="62" t="s">
        <v>11763</v>
      </c>
      <c r="G5080" s="3" t="s">
        <v>16563</v>
      </c>
      <c r="H5080" s="176">
        <v>0.10526315789473684</v>
      </c>
    </row>
    <row r="5081" spans="1:8">
      <c r="A5081" s="62">
        <v>5079</v>
      </c>
      <c r="B5081" s="63" t="s">
        <v>16589</v>
      </c>
      <c r="C5081" s="33" t="str">
        <f t="shared" si="161"/>
        <v>Yes</v>
      </c>
      <c r="D5081" s="30">
        <f t="shared" si="162"/>
        <v>0.76</v>
      </c>
      <c r="E5081" s="30">
        <v>2092</v>
      </c>
      <c r="F5081" s="62" t="s">
        <v>11763</v>
      </c>
      <c r="G5081" s="3" t="s">
        <v>16563</v>
      </c>
      <c r="H5081" s="176">
        <v>0.30769230769230765</v>
      </c>
    </row>
    <row r="5082" spans="1:8">
      <c r="A5082" s="62">
        <v>5080</v>
      </c>
      <c r="B5082" s="63" t="s">
        <v>16590</v>
      </c>
      <c r="C5082" s="33" t="str">
        <f t="shared" si="161"/>
        <v>Yes</v>
      </c>
      <c r="D5082" s="30">
        <f t="shared" si="162"/>
        <v>3.0300000000000002</v>
      </c>
      <c r="E5082" s="30">
        <v>8342</v>
      </c>
      <c r="F5082" s="62" t="s">
        <v>11763</v>
      </c>
      <c r="G5082" s="3" t="s">
        <v>16563</v>
      </c>
      <c r="H5082" s="176">
        <v>1.2267206477732793</v>
      </c>
    </row>
    <row r="5083" spans="1:8" ht="30">
      <c r="A5083" s="62">
        <v>5081</v>
      </c>
      <c r="B5083" s="63" t="s">
        <v>16591</v>
      </c>
      <c r="C5083" s="33" t="str">
        <f t="shared" si="161"/>
        <v>Yes</v>
      </c>
      <c r="D5083" s="30">
        <f t="shared" si="162"/>
        <v>2.1799999999999997</v>
      </c>
      <c r="E5083" s="30">
        <v>6002</v>
      </c>
      <c r="F5083" s="62" t="s">
        <v>11763</v>
      </c>
      <c r="G5083" s="3" t="s">
        <v>16563</v>
      </c>
      <c r="H5083" s="176">
        <v>0.88259109311740869</v>
      </c>
    </row>
    <row r="5084" spans="1:8" ht="30">
      <c r="A5084" s="62">
        <v>5082</v>
      </c>
      <c r="B5084" s="63" t="s">
        <v>16592</v>
      </c>
      <c r="C5084" s="33" t="str">
        <f t="shared" si="161"/>
        <v>Yes</v>
      </c>
      <c r="D5084" s="30">
        <f t="shared" si="162"/>
        <v>1.4500000000000002</v>
      </c>
      <c r="E5084" s="30">
        <v>3992</v>
      </c>
      <c r="F5084" s="62" t="s">
        <v>11763</v>
      </c>
      <c r="G5084" s="3" t="s">
        <v>16563</v>
      </c>
      <c r="H5084" s="176">
        <v>0.58704453441295545</v>
      </c>
    </row>
    <row r="5085" spans="1:8">
      <c r="A5085" s="62">
        <v>5083</v>
      </c>
      <c r="B5085" s="63" t="s">
        <v>16593</v>
      </c>
      <c r="C5085" s="33" t="str">
        <f t="shared" si="161"/>
        <v>Yes</v>
      </c>
      <c r="D5085" s="30">
        <f t="shared" si="162"/>
        <v>2.76</v>
      </c>
      <c r="E5085" s="30">
        <v>7598</v>
      </c>
      <c r="F5085" s="62" t="s">
        <v>11763</v>
      </c>
      <c r="G5085" s="3" t="s">
        <v>16563</v>
      </c>
      <c r="H5085" s="176">
        <v>1.117408906882591</v>
      </c>
    </row>
    <row r="5086" spans="1:8" ht="30">
      <c r="A5086" s="62">
        <v>5084</v>
      </c>
      <c r="B5086" s="63" t="s">
        <v>16594</v>
      </c>
      <c r="C5086" s="33" t="str">
        <f t="shared" si="161"/>
        <v>Yes</v>
      </c>
      <c r="D5086" s="30">
        <f t="shared" si="162"/>
        <v>2.5100000000000002</v>
      </c>
      <c r="E5086" s="30">
        <v>6910</v>
      </c>
      <c r="F5086" s="62" t="s">
        <v>11763</v>
      </c>
      <c r="G5086" s="3" t="s">
        <v>16563</v>
      </c>
      <c r="H5086" s="176">
        <v>1.0161943319838056</v>
      </c>
    </row>
    <row r="5087" spans="1:8">
      <c r="A5087" s="62">
        <v>5085</v>
      </c>
      <c r="B5087" s="63" t="s">
        <v>16595</v>
      </c>
      <c r="C5087" s="33" t="str">
        <f t="shared" si="161"/>
        <v>Yes</v>
      </c>
      <c r="D5087" s="30">
        <f t="shared" si="162"/>
        <v>2.12</v>
      </c>
      <c r="E5087" s="30">
        <v>5836</v>
      </c>
      <c r="F5087" s="62" t="s">
        <v>11763</v>
      </c>
      <c r="G5087" s="3" t="s">
        <v>16563</v>
      </c>
      <c r="H5087" s="176">
        <v>0.8582995951417004</v>
      </c>
    </row>
    <row r="5088" spans="1:8" ht="30">
      <c r="A5088" s="62">
        <v>5086</v>
      </c>
      <c r="B5088" s="63" t="s">
        <v>16596</v>
      </c>
      <c r="C5088" s="33" t="str">
        <f t="shared" si="161"/>
        <v>Yes</v>
      </c>
      <c r="D5088" s="30">
        <f t="shared" si="162"/>
        <v>2.09</v>
      </c>
      <c r="E5088" s="30">
        <v>5754</v>
      </c>
      <c r="F5088" s="62" t="s">
        <v>11763</v>
      </c>
      <c r="G5088" s="3" t="s">
        <v>16563</v>
      </c>
      <c r="H5088" s="176">
        <v>0.84615384615384603</v>
      </c>
    </row>
    <row r="5089" spans="1:8">
      <c r="A5089" s="62">
        <v>5087</v>
      </c>
      <c r="B5089" s="63" t="s">
        <v>16597</v>
      </c>
      <c r="C5089" s="33" t="str">
        <f t="shared" si="161"/>
        <v>Yes</v>
      </c>
      <c r="D5089" s="30">
        <f t="shared" si="162"/>
        <v>3.4000000000000004</v>
      </c>
      <c r="E5089" s="30">
        <v>9360</v>
      </c>
      <c r="F5089" s="62" t="s">
        <v>11763</v>
      </c>
      <c r="G5089" s="3" t="s">
        <v>16563</v>
      </c>
      <c r="H5089" s="176">
        <v>1.3765182186234819</v>
      </c>
    </row>
    <row r="5090" spans="1:8">
      <c r="A5090" s="62">
        <v>5088</v>
      </c>
      <c r="B5090" s="63" t="s">
        <v>16598</v>
      </c>
      <c r="C5090" s="33" t="str">
        <f t="shared" si="161"/>
        <v>Yes</v>
      </c>
      <c r="D5090" s="30">
        <f t="shared" si="162"/>
        <v>3.5700000000000003</v>
      </c>
      <c r="E5090" s="30">
        <v>9828</v>
      </c>
      <c r="F5090" s="62" t="s">
        <v>11763</v>
      </c>
      <c r="G5090" s="3" t="s">
        <v>16563</v>
      </c>
      <c r="H5090" s="176">
        <v>1.4453441295546559</v>
      </c>
    </row>
    <row r="5091" spans="1:8" ht="30">
      <c r="A5091" s="62">
        <v>5089</v>
      </c>
      <c r="B5091" s="63" t="s">
        <v>16599</v>
      </c>
      <c r="C5091" s="33" t="str">
        <f t="shared" si="161"/>
        <v>Yes</v>
      </c>
      <c r="D5091" s="30">
        <f t="shared" si="162"/>
        <v>4.16</v>
      </c>
      <c r="E5091" s="30">
        <v>11453</v>
      </c>
      <c r="F5091" s="62" t="s">
        <v>11763</v>
      </c>
      <c r="G5091" s="3" t="s">
        <v>16563</v>
      </c>
      <c r="H5091" s="176">
        <v>1.6842105263157894</v>
      </c>
    </row>
    <row r="5092" spans="1:8" ht="30">
      <c r="A5092" s="62">
        <v>5090</v>
      </c>
      <c r="B5092" s="63" t="s">
        <v>16600</v>
      </c>
      <c r="C5092" s="33" t="str">
        <f t="shared" si="161"/>
        <v>Yes</v>
      </c>
      <c r="D5092" s="30">
        <f t="shared" si="162"/>
        <v>1.5</v>
      </c>
      <c r="E5092" s="30">
        <v>4130</v>
      </c>
      <c r="F5092" s="62" t="s">
        <v>11763</v>
      </c>
      <c r="G5092" s="3" t="s">
        <v>16563</v>
      </c>
      <c r="H5092" s="176">
        <v>0.60728744939271251</v>
      </c>
    </row>
    <row r="5093" spans="1:8">
      <c r="A5093" s="62">
        <v>5091</v>
      </c>
      <c r="B5093" s="63" t="s">
        <v>16601</v>
      </c>
      <c r="C5093" s="33" t="str">
        <f t="shared" si="161"/>
        <v>Yes</v>
      </c>
      <c r="D5093" s="30">
        <f t="shared" si="162"/>
        <v>1.33</v>
      </c>
      <c r="E5093" s="30">
        <v>3662</v>
      </c>
      <c r="F5093" s="62" t="s">
        <v>11763</v>
      </c>
      <c r="G5093" s="3" t="s">
        <v>16563</v>
      </c>
      <c r="H5093" s="176">
        <v>0.53846153846153844</v>
      </c>
    </row>
    <row r="5094" spans="1:8" ht="30">
      <c r="A5094" s="62">
        <v>5092</v>
      </c>
      <c r="B5094" s="63" t="s">
        <v>16602</v>
      </c>
      <c r="C5094" s="33" t="str">
        <f t="shared" si="161"/>
        <v>Yes</v>
      </c>
      <c r="D5094" s="30">
        <f t="shared" si="162"/>
        <v>3.25</v>
      </c>
      <c r="E5094" s="30">
        <v>8947</v>
      </c>
      <c r="F5094" s="62" t="s">
        <v>11763</v>
      </c>
      <c r="G5094" s="3" t="s">
        <v>16563</v>
      </c>
      <c r="H5094" s="176">
        <v>1.3157894736842104</v>
      </c>
    </row>
    <row r="5095" spans="1:8">
      <c r="A5095" s="62">
        <v>5093</v>
      </c>
      <c r="B5095" s="63" t="s">
        <v>16603</v>
      </c>
      <c r="C5095" s="33" t="str">
        <f t="shared" si="161"/>
        <v>Yes</v>
      </c>
      <c r="D5095" s="30">
        <f t="shared" si="162"/>
        <v>1.25</v>
      </c>
      <c r="E5095" s="30">
        <v>3441</v>
      </c>
      <c r="F5095" s="62" t="s">
        <v>11763</v>
      </c>
      <c r="G5095" s="3" t="s">
        <v>16563</v>
      </c>
      <c r="H5095" s="176">
        <v>0.50607287449392713</v>
      </c>
    </row>
    <row r="5096" spans="1:8" ht="30">
      <c r="A5096" s="62">
        <v>5094</v>
      </c>
      <c r="B5096" s="63" t="s">
        <v>16604</v>
      </c>
      <c r="C5096" s="33" t="str">
        <f t="shared" si="161"/>
        <v>Yes</v>
      </c>
      <c r="D5096" s="30">
        <f t="shared" si="162"/>
        <v>1.2</v>
      </c>
      <c r="E5096" s="30">
        <v>3304</v>
      </c>
      <c r="F5096" s="62" t="s">
        <v>11763</v>
      </c>
      <c r="G5096" s="3" t="s">
        <v>16563</v>
      </c>
      <c r="H5096" s="176">
        <v>0.48582995951416996</v>
      </c>
    </row>
    <row r="5097" spans="1:8" ht="30">
      <c r="A5097" s="62">
        <v>5095</v>
      </c>
      <c r="B5097" s="63" t="s">
        <v>16605</v>
      </c>
      <c r="C5097" s="33" t="str">
        <f t="shared" si="161"/>
        <v>Yes</v>
      </c>
      <c r="D5097" s="30">
        <f t="shared" si="162"/>
        <v>4.5</v>
      </c>
      <c r="E5097" s="30">
        <v>12389</v>
      </c>
      <c r="F5097" s="62" t="s">
        <v>11763</v>
      </c>
      <c r="G5097" s="3" t="s">
        <v>16563</v>
      </c>
      <c r="H5097" s="176">
        <v>1.8218623481781375</v>
      </c>
    </row>
    <row r="5098" spans="1:8" ht="30">
      <c r="A5098" s="62">
        <v>5096</v>
      </c>
      <c r="B5098" s="63" t="s">
        <v>16606</v>
      </c>
      <c r="C5098" s="33" t="str">
        <f t="shared" si="161"/>
        <v>Yes</v>
      </c>
      <c r="D5098" s="30">
        <f t="shared" si="162"/>
        <v>1.23</v>
      </c>
      <c r="E5098" s="30">
        <v>3386</v>
      </c>
      <c r="F5098" s="62" t="s">
        <v>11763</v>
      </c>
      <c r="G5098" s="3" t="s">
        <v>16563</v>
      </c>
      <c r="H5098" s="176">
        <v>0.49797570850202427</v>
      </c>
    </row>
    <row r="5099" spans="1:8" ht="30">
      <c r="A5099" s="62">
        <v>5097</v>
      </c>
      <c r="B5099" s="63" t="s">
        <v>16607</v>
      </c>
      <c r="C5099" s="33" t="str">
        <f t="shared" si="161"/>
        <v>Yes</v>
      </c>
      <c r="D5099" s="30">
        <f t="shared" si="162"/>
        <v>3.5300000000000002</v>
      </c>
      <c r="E5099" s="30">
        <v>9718</v>
      </c>
      <c r="F5099" s="62" t="s">
        <v>11763</v>
      </c>
      <c r="G5099" s="3" t="s">
        <v>16563</v>
      </c>
      <c r="H5099" s="176">
        <v>1.4291497975708503</v>
      </c>
    </row>
    <row r="5100" spans="1:8">
      <c r="A5100" s="62">
        <v>5098</v>
      </c>
      <c r="B5100" s="63" t="s">
        <v>16608</v>
      </c>
      <c r="C5100" s="33" t="str">
        <f t="shared" si="161"/>
        <v>No</v>
      </c>
      <c r="D5100" s="30">
        <f t="shared" si="162"/>
        <v>4.9400000000000004</v>
      </c>
      <c r="E5100" s="30">
        <v>13600</v>
      </c>
      <c r="F5100" s="62" t="s">
        <v>11763</v>
      </c>
      <c r="G5100" s="3" t="s">
        <v>16563</v>
      </c>
      <c r="H5100" s="176">
        <v>2</v>
      </c>
    </row>
    <row r="5101" spans="1:8">
      <c r="A5101" s="62">
        <v>5099</v>
      </c>
      <c r="B5101" s="63" t="s">
        <v>16395</v>
      </c>
      <c r="C5101" s="33" t="str">
        <f t="shared" si="161"/>
        <v>Yes</v>
      </c>
      <c r="D5101" s="30">
        <f t="shared" si="162"/>
        <v>1.67</v>
      </c>
      <c r="E5101" s="30">
        <v>4598</v>
      </c>
      <c r="F5101" s="62" t="s">
        <v>11763</v>
      </c>
      <c r="G5101" s="3" t="s">
        <v>16563</v>
      </c>
      <c r="H5101" s="176">
        <v>0.67611336032388658</v>
      </c>
    </row>
    <row r="5102" spans="1:8">
      <c r="A5102" s="62">
        <v>5100</v>
      </c>
      <c r="B5102" s="63" t="s">
        <v>16153</v>
      </c>
      <c r="C5102" s="33" t="str">
        <f t="shared" si="161"/>
        <v>Yes</v>
      </c>
      <c r="D5102" s="30">
        <f t="shared" si="162"/>
        <v>1.5799999999999998</v>
      </c>
      <c r="E5102" s="30">
        <v>4350</v>
      </c>
      <c r="F5102" s="62" t="s">
        <v>11763</v>
      </c>
      <c r="G5102" s="3" t="s">
        <v>16563</v>
      </c>
      <c r="H5102" s="176">
        <v>0.63967611336032382</v>
      </c>
    </row>
    <row r="5103" spans="1:8" ht="30">
      <c r="A5103" s="62">
        <v>5101</v>
      </c>
      <c r="B5103" s="63" t="s">
        <v>16609</v>
      </c>
      <c r="C5103" s="33" t="str">
        <f t="shared" si="161"/>
        <v>Yes</v>
      </c>
      <c r="D5103" s="30">
        <f t="shared" si="162"/>
        <v>1.1000000000000001</v>
      </c>
      <c r="E5103" s="30">
        <v>3028</v>
      </c>
      <c r="F5103" s="62" t="s">
        <v>11763</v>
      </c>
      <c r="G5103" s="3" t="s">
        <v>16563</v>
      </c>
      <c r="H5103" s="176">
        <v>0.44534412955465585</v>
      </c>
    </row>
    <row r="5104" spans="1:8">
      <c r="A5104" s="62">
        <v>5102</v>
      </c>
      <c r="B5104" s="63" t="s">
        <v>16610</v>
      </c>
      <c r="C5104" s="33" t="str">
        <f t="shared" si="161"/>
        <v>Yes</v>
      </c>
      <c r="D5104" s="30">
        <f t="shared" si="162"/>
        <v>3.4100000000000006</v>
      </c>
      <c r="E5104" s="30">
        <v>9388</v>
      </c>
      <c r="F5104" s="62" t="s">
        <v>11763</v>
      </c>
      <c r="G5104" s="3" t="s">
        <v>16563</v>
      </c>
      <c r="H5104" s="176">
        <v>1.3805668016194332</v>
      </c>
    </row>
    <row r="5105" spans="1:8">
      <c r="A5105" s="62">
        <v>5103</v>
      </c>
      <c r="B5105" s="63" t="s">
        <v>16611</v>
      </c>
      <c r="C5105" s="33" t="str">
        <f t="shared" si="161"/>
        <v>No</v>
      </c>
      <c r="D5105" s="30">
        <f t="shared" si="162"/>
        <v>4.9400000000000004</v>
      </c>
      <c r="E5105" s="30">
        <v>13600</v>
      </c>
      <c r="F5105" s="62" t="s">
        <v>11763</v>
      </c>
      <c r="G5105" s="3" t="s">
        <v>16563</v>
      </c>
      <c r="H5105" s="176">
        <v>2</v>
      </c>
    </row>
    <row r="5106" spans="1:8">
      <c r="A5106" s="62">
        <v>5104</v>
      </c>
      <c r="B5106" s="63" t="s">
        <v>16612</v>
      </c>
      <c r="C5106" s="33" t="str">
        <f t="shared" si="161"/>
        <v>Yes</v>
      </c>
      <c r="D5106" s="30">
        <f t="shared" si="162"/>
        <v>2.2400000000000002</v>
      </c>
      <c r="E5106" s="30">
        <v>6167</v>
      </c>
      <c r="F5106" s="62" t="s">
        <v>11763</v>
      </c>
      <c r="G5106" s="3" t="s">
        <v>16563</v>
      </c>
      <c r="H5106" s="176">
        <v>0.90688259109311742</v>
      </c>
    </row>
    <row r="5107" spans="1:8">
      <c r="A5107" s="62">
        <v>5105</v>
      </c>
      <c r="B5107" s="63" t="s">
        <v>16613</v>
      </c>
      <c r="C5107" s="33" t="str">
        <f t="shared" si="161"/>
        <v>Yes</v>
      </c>
      <c r="D5107" s="30">
        <f t="shared" si="162"/>
        <v>1.63</v>
      </c>
      <c r="E5107" s="30">
        <v>4487</v>
      </c>
      <c r="F5107" s="62" t="s">
        <v>11763</v>
      </c>
      <c r="G5107" s="3" t="s">
        <v>16563</v>
      </c>
      <c r="H5107" s="176">
        <v>0.65991902834008087</v>
      </c>
    </row>
    <row r="5108" spans="1:8">
      <c r="A5108" s="62">
        <v>5106</v>
      </c>
      <c r="B5108" s="63" t="s">
        <v>16614</v>
      </c>
      <c r="C5108" s="33" t="str">
        <f t="shared" si="161"/>
        <v>Yes</v>
      </c>
      <c r="D5108" s="30">
        <f t="shared" si="162"/>
        <v>1.76</v>
      </c>
      <c r="E5108" s="30">
        <v>4845</v>
      </c>
      <c r="F5108" s="62" t="s">
        <v>11763</v>
      </c>
      <c r="G5108" s="3" t="s">
        <v>16563</v>
      </c>
      <c r="H5108" s="176">
        <v>0.71255060728744934</v>
      </c>
    </row>
    <row r="5109" spans="1:8">
      <c r="A5109" s="62">
        <v>5107</v>
      </c>
      <c r="B5109" s="63" t="s">
        <v>16615</v>
      </c>
      <c r="C5109" s="33" t="str">
        <f t="shared" si="161"/>
        <v>Yes</v>
      </c>
      <c r="D5109" s="30">
        <f t="shared" si="162"/>
        <v>3.3500000000000005</v>
      </c>
      <c r="E5109" s="30">
        <v>9223</v>
      </c>
      <c r="F5109" s="62" t="s">
        <v>11763</v>
      </c>
      <c r="G5109" s="3" t="s">
        <v>16563</v>
      </c>
      <c r="H5109" s="176">
        <v>1.3562753036437247</v>
      </c>
    </row>
    <row r="5110" spans="1:8" ht="30">
      <c r="A5110" s="62">
        <v>5108</v>
      </c>
      <c r="B5110" s="63" t="s">
        <v>16616</v>
      </c>
      <c r="C5110" s="33" t="str">
        <f t="shared" si="161"/>
        <v>Yes</v>
      </c>
      <c r="D5110" s="30">
        <f t="shared" si="162"/>
        <v>4.7300000000000004</v>
      </c>
      <c r="E5110" s="30">
        <v>13022</v>
      </c>
      <c r="F5110" s="62" t="s">
        <v>11763</v>
      </c>
      <c r="G5110" s="3" t="s">
        <v>16563</v>
      </c>
      <c r="H5110" s="176">
        <v>1.9149797570850202</v>
      </c>
    </row>
    <row r="5111" spans="1:8">
      <c r="A5111" s="62">
        <v>5109</v>
      </c>
      <c r="B5111" s="63" t="s">
        <v>16617</v>
      </c>
      <c r="C5111" s="33" t="str">
        <f t="shared" si="161"/>
        <v>Yes</v>
      </c>
      <c r="D5111" s="30">
        <f t="shared" si="162"/>
        <v>1.04</v>
      </c>
      <c r="E5111" s="30">
        <v>2863</v>
      </c>
      <c r="F5111" s="62" t="s">
        <v>11763</v>
      </c>
      <c r="G5111" s="3" t="s">
        <v>16563</v>
      </c>
      <c r="H5111" s="176">
        <v>0.42105263157894735</v>
      </c>
    </row>
    <row r="5112" spans="1:8">
      <c r="A5112" s="62">
        <v>5110</v>
      </c>
      <c r="B5112" s="63" t="s">
        <v>16618</v>
      </c>
      <c r="C5112" s="33" t="str">
        <f t="shared" si="161"/>
        <v>Yes</v>
      </c>
      <c r="D5112" s="30">
        <f t="shared" si="162"/>
        <v>3.01</v>
      </c>
      <c r="E5112" s="30">
        <v>8287</v>
      </c>
      <c r="F5112" s="62" t="s">
        <v>11763</v>
      </c>
      <c r="G5112" s="3" t="s">
        <v>16563</v>
      </c>
      <c r="H5112" s="176">
        <v>1.2186234817813764</v>
      </c>
    </row>
    <row r="5113" spans="1:8">
      <c r="A5113" s="62">
        <v>5111</v>
      </c>
      <c r="B5113" s="63" t="s">
        <v>16619</v>
      </c>
      <c r="C5113" s="33" t="str">
        <f t="shared" si="161"/>
        <v>No</v>
      </c>
      <c r="D5113" s="30">
        <f t="shared" si="162"/>
        <v>4.9400000000000004</v>
      </c>
      <c r="E5113" s="30">
        <v>13600</v>
      </c>
      <c r="F5113" s="62" t="s">
        <v>11763</v>
      </c>
      <c r="G5113" s="3" t="s">
        <v>16563</v>
      </c>
      <c r="H5113" s="176">
        <v>2</v>
      </c>
    </row>
    <row r="5114" spans="1:8">
      <c r="A5114" s="62">
        <v>5112</v>
      </c>
      <c r="B5114" s="63" t="s">
        <v>16620</v>
      </c>
      <c r="C5114" s="33" t="str">
        <f t="shared" si="161"/>
        <v>Yes</v>
      </c>
      <c r="D5114" s="30">
        <f t="shared" si="162"/>
        <v>2</v>
      </c>
      <c r="E5114" s="30">
        <v>5506</v>
      </c>
      <c r="F5114" s="62" t="s">
        <v>11763</v>
      </c>
      <c r="G5114" s="3" t="s">
        <v>16563</v>
      </c>
      <c r="H5114" s="176">
        <v>0.80971659919028338</v>
      </c>
    </row>
    <row r="5115" spans="1:8" ht="30">
      <c r="A5115" s="62">
        <v>5113</v>
      </c>
      <c r="B5115" s="63" t="s">
        <v>16621</v>
      </c>
      <c r="C5115" s="33" t="str">
        <f t="shared" si="161"/>
        <v>No</v>
      </c>
      <c r="D5115" s="30">
        <f t="shared" si="162"/>
        <v>4.9400000000000004</v>
      </c>
      <c r="E5115" s="30">
        <v>13600</v>
      </c>
      <c r="F5115" s="62" t="s">
        <v>11763</v>
      </c>
      <c r="G5115" s="3" t="s">
        <v>16563</v>
      </c>
      <c r="H5115" s="176">
        <v>2</v>
      </c>
    </row>
    <row r="5116" spans="1:8">
      <c r="A5116" s="62">
        <v>5114</v>
      </c>
      <c r="B5116" s="63" t="s">
        <v>16622</v>
      </c>
      <c r="C5116" s="33" t="str">
        <f t="shared" si="161"/>
        <v>Yes</v>
      </c>
      <c r="D5116" s="30">
        <f t="shared" si="162"/>
        <v>4.2300000000000004</v>
      </c>
      <c r="E5116" s="30">
        <v>11645</v>
      </c>
      <c r="F5116" s="62" t="s">
        <v>11763</v>
      </c>
      <c r="G5116" s="3" t="s">
        <v>16563</v>
      </c>
      <c r="H5116" s="176">
        <v>1.7125506072874495</v>
      </c>
    </row>
    <row r="5117" spans="1:8">
      <c r="A5117" s="62">
        <v>5115</v>
      </c>
      <c r="B5117" s="63" t="s">
        <v>14754</v>
      </c>
      <c r="C5117" s="33" t="str">
        <f t="shared" si="161"/>
        <v>Yes</v>
      </c>
      <c r="D5117" s="30">
        <f t="shared" si="162"/>
        <v>2.2699999999999996</v>
      </c>
      <c r="E5117" s="30">
        <v>6249</v>
      </c>
      <c r="F5117" s="62" t="s">
        <v>11763</v>
      </c>
      <c r="G5117" s="3" t="s">
        <v>16563</v>
      </c>
      <c r="H5117" s="176">
        <v>0.91902834008097145</v>
      </c>
    </row>
    <row r="5118" spans="1:8">
      <c r="A5118" s="62">
        <v>5116</v>
      </c>
      <c r="B5118" s="63" t="s">
        <v>14754</v>
      </c>
      <c r="C5118" s="33" t="str">
        <f t="shared" si="161"/>
        <v>Yes</v>
      </c>
      <c r="D5118" s="30">
        <f t="shared" si="162"/>
        <v>4.55</v>
      </c>
      <c r="E5118" s="30">
        <v>12526</v>
      </c>
      <c r="F5118" s="62" t="s">
        <v>11763</v>
      </c>
      <c r="G5118" s="3" t="s">
        <v>16563</v>
      </c>
      <c r="H5118" s="176">
        <v>1.8421052631578945</v>
      </c>
    </row>
    <row r="5119" spans="1:8">
      <c r="A5119" s="62">
        <v>5117</v>
      </c>
      <c r="B5119" s="210" t="s">
        <v>16623</v>
      </c>
      <c r="C5119" s="33" t="str">
        <f t="shared" si="161"/>
        <v>Yes</v>
      </c>
      <c r="D5119" s="30">
        <f t="shared" si="162"/>
        <v>2.33</v>
      </c>
      <c r="E5119" s="30">
        <v>6415</v>
      </c>
      <c r="F5119" s="62" t="s">
        <v>11781</v>
      </c>
      <c r="G5119" s="3" t="s">
        <v>16563</v>
      </c>
      <c r="H5119" s="176">
        <v>0.94331983805668007</v>
      </c>
    </row>
    <row r="5120" spans="1:8">
      <c r="A5120" s="62">
        <v>5118</v>
      </c>
      <c r="B5120" s="63" t="s">
        <v>16624</v>
      </c>
      <c r="C5120" s="33" t="str">
        <f t="shared" si="161"/>
        <v>Yes</v>
      </c>
      <c r="D5120" s="30">
        <f t="shared" si="162"/>
        <v>4.5999999999999996</v>
      </c>
      <c r="E5120" s="30">
        <v>12664</v>
      </c>
      <c r="F5120" s="62" t="s">
        <v>11763</v>
      </c>
      <c r="G5120" s="3" t="s">
        <v>16563</v>
      </c>
      <c r="H5120" s="176">
        <v>1.8623481781376516</v>
      </c>
    </row>
    <row r="5121" spans="1:8">
      <c r="A5121" s="62">
        <v>5119</v>
      </c>
      <c r="B5121" s="63" t="s">
        <v>16625</v>
      </c>
      <c r="C5121" s="33" t="str">
        <f t="shared" si="161"/>
        <v>Yes</v>
      </c>
      <c r="D5121" s="30">
        <f t="shared" si="162"/>
        <v>3.3899999999999997</v>
      </c>
      <c r="E5121" s="30">
        <v>9333</v>
      </c>
      <c r="F5121" s="62" t="s">
        <v>11763</v>
      </c>
      <c r="G5121" s="3" t="s">
        <v>16563</v>
      </c>
      <c r="H5121" s="176">
        <v>1.3724696356275301</v>
      </c>
    </row>
    <row r="5122" spans="1:8">
      <c r="A5122" s="62">
        <v>5120</v>
      </c>
      <c r="B5122" s="63" t="s">
        <v>16626</v>
      </c>
      <c r="C5122" s="33" t="str">
        <f t="shared" si="161"/>
        <v>Yes</v>
      </c>
      <c r="D5122" s="30">
        <f t="shared" si="162"/>
        <v>1.7</v>
      </c>
      <c r="E5122" s="30">
        <v>4680</v>
      </c>
      <c r="F5122" s="62" t="s">
        <v>11763</v>
      </c>
      <c r="G5122" s="3" t="s">
        <v>16563</v>
      </c>
      <c r="H5122" s="176">
        <v>0.68825910931174084</v>
      </c>
    </row>
    <row r="5123" spans="1:8" ht="30">
      <c r="A5123" s="62">
        <v>5121</v>
      </c>
      <c r="B5123" s="63" t="s">
        <v>16627</v>
      </c>
      <c r="C5123" s="33" t="str">
        <f t="shared" ref="C5123:C5186" si="163">IF(H5123=2,"No","Yes")</f>
        <v>Yes</v>
      </c>
      <c r="D5123" s="30">
        <f t="shared" si="162"/>
        <v>3.49</v>
      </c>
      <c r="E5123" s="30">
        <v>9608</v>
      </c>
      <c r="F5123" s="62" t="s">
        <v>11763</v>
      </c>
      <c r="G5123" s="3" t="s">
        <v>16563</v>
      </c>
      <c r="H5123" s="176">
        <v>1.4129554655870444</v>
      </c>
    </row>
    <row r="5124" spans="1:8">
      <c r="A5124" s="62">
        <v>5122</v>
      </c>
      <c r="B5124" s="63" t="s">
        <v>16628</v>
      </c>
      <c r="C5124" s="33" t="str">
        <f t="shared" si="163"/>
        <v>Yes</v>
      </c>
      <c r="D5124" s="30">
        <f t="shared" ref="D5124:D5187" si="164">H5124*2.47</f>
        <v>4.83</v>
      </c>
      <c r="E5124" s="30">
        <v>13297</v>
      </c>
      <c r="F5124" s="62" t="s">
        <v>11763</v>
      </c>
      <c r="G5124" s="3" t="s">
        <v>16563</v>
      </c>
      <c r="H5124" s="176">
        <v>1.9554655870445343</v>
      </c>
    </row>
    <row r="5125" spans="1:8" ht="30">
      <c r="A5125" s="62">
        <v>5123</v>
      </c>
      <c r="B5125" s="63" t="s">
        <v>16629</v>
      </c>
      <c r="C5125" s="33" t="str">
        <f t="shared" si="163"/>
        <v>Yes</v>
      </c>
      <c r="D5125" s="30">
        <f t="shared" si="164"/>
        <v>1.24</v>
      </c>
      <c r="E5125" s="30">
        <v>3414</v>
      </c>
      <c r="F5125" s="62" t="s">
        <v>11763</v>
      </c>
      <c r="G5125" s="3" t="s">
        <v>16563</v>
      </c>
      <c r="H5125" s="176">
        <v>0.50202429149797567</v>
      </c>
    </row>
    <row r="5126" spans="1:8">
      <c r="A5126" s="62">
        <v>5124</v>
      </c>
      <c r="B5126" s="63" t="s">
        <v>16630</v>
      </c>
      <c r="C5126" s="33" t="str">
        <f t="shared" si="163"/>
        <v>Yes</v>
      </c>
      <c r="D5126" s="30">
        <f t="shared" si="164"/>
        <v>3.1100000000000003</v>
      </c>
      <c r="E5126" s="30">
        <v>8562</v>
      </c>
      <c r="F5126" s="62" t="s">
        <v>11763</v>
      </c>
      <c r="G5126" s="3" t="s">
        <v>16563</v>
      </c>
      <c r="H5126" s="176">
        <v>1.2591093117408907</v>
      </c>
    </row>
    <row r="5127" spans="1:8">
      <c r="A5127" s="62">
        <v>5125</v>
      </c>
      <c r="B5127" s="63" t="s">
        <v>16631</v>
      </c>
      <c r="C5127" s="33" t="str">
        <f t="shared" si="163"/>
        <v>Yes</v>
      </c>
      <c r="D5127" s="30">
        <f t="shared" si="164"/>
        <v>3.64</v>
      </c>
      <c r="E5127" s="30">
        <v>10021</v>
      </c>
      <c r="F5127" s="62" t="s">
        <v>11763</v>
      </c>
      <c r="G5127" s="3" t="s">
        <v>16563</v>
      </c>
      <c r="H5127" s="176">
        <v>1.4736842105263157</v>
      </c>
    </row>
    <row r="5128" spans="1:8">
      <c r="A5128" s="62">
        <v>5126</v>
      </c>
      <c r="B5128" s="63" t="s">
        <v>16632</v>
      </c>
      <c r="C5128" s="33" t="str">
        <f t="shared" si="163"/>
        <v>Yes</v>
      </c>
      <c r="D5128" s="30">
        <f t="shared" si="164"/>
        <v>4.82</v>
      </c>
      <c r="E5128" s="30">
        <v>13270</v>
      </c>
      <c r="F5128" s="62" t="s">
        <v>11763</v>
      </c>
      <c r="G5128" s="3" t="s">
        <v>16563</v>
      </c>
      <c r="H5128" s="176">
        <v>1.951417004048583</v>
      </c>
    </row>
    <row r="5129" spans="1:8" ht="30">
      <c r="A5129" s="62">
        <v>5127</v>
      </c>
      <c r="B5129" s="63" t="s">
        <v>16633</v>
      </c>
      <c r="C5129" s="33" t="str">
        <f t="shared" si="163"/>
        <v>Yes</v>
      </c>
      <c r="D5129" s="30">
        <f t="shared" si="164"/>
        <v>2.73</v>
      </c>
      <c r="E5129" s="30">
        <v>7516</v>
      </c>
      <c r="F5129" s="62" t="s">
        <v>11763</v>
      </c>
      <c r="G5129" s="3" t="s">
        <v>16563</v>
      </c>
      <c r="H5129" s="176">
        <v>1.1052631578947367</v>
      </c>
    </row>
    <row r="5130" spans="1:8" ht="30">
      <c r="A5130" s="62">
        <v>5128</v>
      </c>
      <c r="B5130" s="63" t="s">
        <v>16419</v>
      </c>
      <c r="C5130" s="33" t="str">
        <f t="shared" si="163"/>
        <v>Yes</v>
      </c>
      <c r="D5130" s="30">
        <f t="shared" si="164"/>
        <v>3.4000000000000004</v>
      </c>
      <c r="E5130" s="30">
        <v>9360</v>
      </c>
      <c r="F5130" s="62" t="s">
        <v>11763</v>
      </c>
      <c r="G5130" s="3" t="s">
        <v>16563</v>
      </c>
      <c r="H5130" s="176">
        <v>1.3765182186234819</v>
      </c>
    </row>
    <row r="5131" spans="1:8">
      <c r="A5131" s="62">
        <v>5129</v>
      </c>
      <c r="B5131" s="63" t="s">
        <v>16634</v>
      </c>
      <c r="C5131" s="33" t="str">
        <f t="shared" si="163"/>
        <v>Yes</v>
      </c>
      <c r="D5131" s="30">
        <f t="shared" si="164"/>
        <v>1.0900000000000001</v>
      </c>
      <c r="E5131" s="30">
        <v>3001</v>
      </c>
      <c r="F5131" s="62" t="s">
        <v>11763</v>
      </c>
      <c r="G5131" s="3" t="s">
        <v>16563</v>
      </c>
      <c r="H5131" s="176">
        <v>0.44129554655870445</v>
      </c>
    </row>
    <row r="5132" spans="1:8" ht="30">
      <c r="A5132" s="62">
        <v>5130</v>
      </c>
      <c r="B5132" s="63" t="s">
        <v>16635</v>
      </c>
      <c r="C5132" s="33" t="str">
        <f t="shared" si="163"/>
        <v>Yes</v>
      </c>
      <c r="D5132" s="30">
        <f t="shared" si="164"/>
        <v>1.0900000000000001</v>
      </c>
      <c r="E5132" s="30">
        <v>3001</v>
      </c>
      <c r="F5132" s="62" t="s">
        <v>11763</v>
      </c>
      <c r="G5132" s="3" t="s">
        <v>16563</v>
      </c>
      <c r="H5132" s="176">
        <v>0.44129554655870445</v>
      </c>
    </row>
    <row r="5133" spans="1:8">
      <c r="A5133" s="62">
        <v>5131</v>
      </c>
      <c r="B5133" s="63" t="s">
        <v>16636</v>
      </c>
      <c r="C5133" s="33" t="str">
        <f t="shared" si="163"/>
        <v>Yes</v>
      </c>
      <c r="D5133" s="30">
        <f t="shared" si="164"/>
        <v>0.75</v>
      </c>
      <c r="E5133" s="30">
        <v>2065</v>
      </c>
      <c r="F5133" s="62" t="s">
        <v>11763</v>
      </c>
      <c r="G5133" s="3" t="s">
        <v>16563</v>
      </c>
      <c r="H5133" s="176">
        <v>0.30364372469635625</v>
      </c>
    </row>
    <row r="5134" spans="1:8" ht="30">
      <c r="A5134" s="62">
        <v>5132</v>
      </c>
      <c r="B5134" s="63" t="s">
        <v>16637</v>
      </c>
      <c r="C5134" s="33" t="str">
        <f t="shared" si="163"/>
        <v>Yes</v>
      </c>
      <c r="D5134" s="30">
        <f t="shared" si="164"/>
        <v>2.42</v>
      </c>
      <c r="E5134" s="30">
        <v>6662</v>
      </c>
      <c r="F5134" s="62" t="s">
        <v>11763</v>
      </c>
      <c r="G5134" s="3" t="s">
        <v>16563</v>
      </c>
      <c r="H5134" s="176">
        <v>0.97975708502024283</v>
      </c>
    </row>
    <row r="5135" spans="1:8">
      <c r="A5135" s="62">
        <v>5133</v>
      </c>
      <c r="B5135" s="63" t="s">
        <v>16638</v>
      </c>
      <c r="C5135" s="33" t="str">
        <f t="shared" si="163"/>
        <v>Yes</v>
      </c>
      <c r="D5135" s="30">
        <f t="shared" si="164"/>
        <v>2.75</v>
      </c>
      <c r="E5135" s="30">
        <v>7571</v>
      </c>
      <c r="F5135" s="62" t="s">
        <v>11763</v>
      </c>
      <c r="G5135" s="3" t="s">
        <v>16563</v>
      </c>
      <c r="H5135" s="176">
        <v>1.1133603238866396</v>
      </c>
    </row>
    <row r="5136" spans="1:8" ht="30">
      <c r="A5136" s="62">
        <v>5134</v>
      </c>
      <c r="B5136" s="63" t="s">
        <v>16639</v>
      </c>
      <c r="C5136" s="33" t="str">
        <f t="shared" si="163"/>
        <v>No</v>
      </c>
      <c r="D5136" s="30">
        <f t="shared" si="164"/>
        <v>4.9400000000000004</v>
      </c>
      <c r="E5136" s="30">
        <v>13600</v>
      </c>
      <c r="F5136" s="62" t="s">
        <v>11763</v>
      </c>
      <c r="G5136" s="3" t="s">
        <v>16563</v>
      </c>
      <c r="H5136" s="176">
        <v>2</v>
      </c>
    </row>
    <row r="5137" spans="1:8">
      <c r="A5137" s="62">
        <v>5135</v>
      </c>
      <c r="B5137" s="63" t="s">
        <v>16640</v>
      </c>
      <c r="C5137" s="33" t="str">
        <f t="shared" si="163"/>
        <v>Yes</v>
      </c>
      <c r="D5137" s="30">
        <f t="shared" si="164"/>
        <v>1.73</v>
      </c>
      <c r="E5137" s="30">
        <v>4763</v>
      </c>
      <c r="F5137" s="62" t="s">
        <v>11763</v>
      </c>
      <c r="G5137" s="3" t="s">
        <v>16563</v>
      </c>
      <c r="H5137" s="176">
        <v>0.70040485829959509</v>
      </c>
    </row>
    <row r="5138" spans="1:8" ht="30">
      <c r="A5138" s="62">
        <v>5136</v>
      </c>
      <c r="B5138" s="63" t="s">
        <v>16641</v>
      </c>
      <c r="C5138" s="33" t="str">
        <f t="shared" si="163"/>
        <v>Yes</v>
      </c>
      <c r="D5138" s="30">
        <f t="shared" si="164"/>
        <v>1.9100000000000001</v>
      </c>
      <c r="E5138" s="30">
        <v>5258</v>
      </c>
      <c r="F5138" s="62" t="s">
        <v>11763</v>
      </c>
      <c r="G5138" s="3" t="s">
        <v>16563</v>
      </c>
      <c r="H5138" s="176">
        <v>0.77327935222672062</v>
      </c>
    </row>
    <row r="5139" spans="1:8" ht="30">
      <c r="A5139" s="62">
        <v>5137</v>
      </c>
      <c r="B5139" s="63" t="s">
        <v>16642</v>
      </c>
      <c r="C5139" s="33" t="str">
        <f t="shared" si="163"/>
        <v>Yes</v>
      </c>
      <c r="D5139" s="30">
        <f t="shared" si="164"/>
        <v>2.98</v>
      </c>
      <c r="E5139" s="30">
        <v>8204</v>
      </c>
      <c r="F5139" s="62" t="s">
        <v>11763</v>
      </c>
      <c r="G5139" s="3" t="s">
        <v>16563</v>
      </c>
      <c r="H5139" s="176">
        <v>1.2064777327935221</v>
      </c>
    </row>
    <row r="5140" spans="1:8" ht="30">
      <c r="A5140" s="62">
        <v>5138</v>
      </c>
      <c r="B5140" s="63" t="s">
        <v>16643</v>
      </c>
      <c r="C5140" s="33" t="str">
        <f t="shared" si="163"/>
        <v>Yes</v>
      </c>
      <c r="D5140" s="30">
        <f t="shared" si="164"/>
        <v>3.17</v>
      </c>
      <c r="E5140" s="30">
        <v>8727</v>
      </c>
      <c r="F5140" s="62" t="s">
        <v>11763</v>
      </c>
      <c r="G5140" s="3" t="s">
        <v>16563</v>
      </c>
      <c r="H5140" s="176">
        <v>1.283400809716599</v>
      </c>
    </row>
    <row r="5141" spans="1:8" ht="45">
      <c r="A5141" s="62">
        <v>5139</v>
      </c>
      <c r="B5141" s="63" t="s">
        <v>16644</v>
      </c>
      <c r="C5141" s="33" t="str">
        <f t="shared" si="163"/>
        <v>Yes</v>
      </c>
      <c r="D5141" s="30">
        <f t="shared" si="164"/>
        <v>1.2799999999999998</v>
      </c>
      <c r="E5141" s="30">
        <v>3524</v>
      </c>
      <c r="F5141" s="62" t="s">
        <v>11763</v>
      </c>
      <c r="G5141" s="3" t="s">
        <v>16563</v>
      </c>
      <c r="H5141" s="176">
        <v>0.51821862348178127</v>
      </c>
    </row>
    <row r="5142" spans="1:8" ht="30">
      <c r="A5142" s="62">
        <v>5140</v>
      </c>
      <c r="B5142" s="63" t="s">
        <v>16645</v>
      </c>
      <c r="C5142" s="33" t="str">
        <f t="shared" si="163"/>
        <v>Yes</v>
      </c>
      <c r="D5142" s="30">
        <f t="shared" si="164"/>
        <v>4.41</v>
      </c>
      <c r="E5142" s="30">
        <v>12141</v>
      </c>
      <c r="F5142" s="62" t="s">
        <v>11763</v>
      </c>
      <c r="G5142" s="3" t="s">
        <v>16563</v>
      </c>
      <c r="H5142" s="176">
        <v>1.7854251012145748</v>
      </c>
    </row>
    <row r="5143" spans="1:8">
      <c r="A5143" s="62">
        <v>5141</v>
      </c>
      <c r="B5143" s="63" t="s">
        <v>16646</v>
      </c>
      <c r="C5143" s="33" t="str">
        <f t="shared" si="163"/>
        <v>Yes</v>
      </c>
      <c r="D5143" s="30">
        <f t="shared" si="164"/>
        <v>1.1000000000000001</v>
      </c>
      <c r="E5143" s="30">
        <v>3028</v>
      </c>
      <c r="F5143" s="62" t="s">
        <v>11763</v>
      </c>
      <c r="G5143" s="3" t="s">
        <v>16563</v>
      </c>
      <c r="H5143" s="176">
        <v>0.44534412955465585</v>
      </c>
    </row>
    <row r="5144" spans="1:8">
      <c r="A5144" s="62">
        <v>5142</v>
      </c>
      <c r="B5144" s="63" t="s">
        <v>16647</v>
      </c>
      <c r="C5144" s="33" t="str">
        <f t="shared" si="163"/>
        <v>Yes</v>
      </c>
      <c r="D5144" s="30">
        <f t="shared" si="164"/>
        <v>2.2999999999999998</v>
      </c>
      <c r="E5144" s="30">
        <v>6332</v>
      </c>
      <c r="F5144" s="62" t="s">
        <v>11763</v>
      </c>
      <c r="G5144" s="3" t="s">
        <v>16563</v>
      </c>
      <c r="H5144" s="176">
        <v>0.93117408906882582</v>
      </c>
    </row>
    <row r="5145" spans="1:8">
      <c r="A5145" s="62">
        <v>5143</v>
      </c>
      <c r="B5145" s="63" t="s">
        <v>16648</v>
      </c>
      <c r="C5145" s="33" t="str">
        <f t="shared" si="163"/>
        <v>No</v>
      </c>
      <c r="D5145" s="30">
        <f t="shared" si="164"/>
        <v>4.9400000000000004</v>
      </c>
      <c r="E5145" s="30">
        <v>13600</v>
      </c>
      <c r="F5145" s="62" t="s">
        <v>11763</v>
      </c>
      <c r="G5145" s="3" t="s">
        <v>16563</v>
      </c>
      <c r="H5145" s="176">
        <v>2</v>
      </c>
    </row>
    <row r="5146" spans="1:8">
      <c r="A5146" s="62">
        <v>5144</v>
      </c>
      <c r="B5146" s="63" t="s">
        <v>16649</v>
      </c>
      <c r="C5146" s="33" t="str">
        <f t="shared" si="163"/>
        <v>Yes</v>
      </c>
      <c r="D5146" s="30">
        <f t="shared" si="164"/>
        <v>3.8400000000000003</v>
      </c>
      <c r="E5146" s="30">
        <v>10572</v>
      </c>
      <c r="F5146" s="62" t="s">
        <v>11763</v>
      </c>
      <c r="G5146" s="3" t="s">
        <v>16563</v>
      </c>
      <c r="H5146" s="176">
        <v>1.5546558704453441</v>
      </c>
    </row>
    <row r="5147" spans="1:8">
      <c r="A5147" s="62">
        <v>5145</v>
      </c>
      <c r="B5147" s="63" t="s">
        <v>16650</v>
      </c>
      <c r="C5147" s="33" t="str">
        <f t="shared" si="163"/>
        <v>Yes</v>
      </c>
      <c r="D5147" s="30">
        <f t="shared" si="164"/>
        <v>2.6500000000000004</v>
      </c>
      <c r="E5147" s="30">
        <v>7296</v>
      </c>
      <c r="F5147" s="62" t="s">
        <v>11763</v>
      </c>
      <c r="G5147" s="3" t="s">
        <v>16563</v>
      </c>
      <c r="H5147" s="176">
        <v>1.0728744939271255</v>
      </c>
    </row>
    <row r="5148" spans="1:8" ht="30">
      <c r="A5148" s="62">
        <v>5146</v>
      </c>
      <c r="B5148" s="63" t="s">
        <v>16651</v>
      </c>
      <c r="C5148" s="33" t="str">
        <f t="shared" si="163"/>
        <v>Yes</v>
      </c>
      <c r="D5148" s="30">
        <f t="shared" si="164"/>
        <v>2.42</v>
      </c>
      <c r="E5148" s="30">
        <v>6662</v>
      </c>
      <c r="F5148" s="62" t="s">
        <v>11763</v>
      </c>
      <c r="G5148" s="3" t="s">
        <v>16563</v>
      </c>
      <c r="H5148" s="176">
        <v>0.97975708502024283</v>
      </c>
    </row>
    <row r="5149" spans="1:8">
      <c r="A5149" s="62">
        <v>5147</v>
      </c>
      <c r="B5149" s="63" t="s">
        <v>16652</v>
      </c>
      <c r="C5149" s="33" t="str">
        <f t="shared" si="163"/>
        <v>Yes</v>
      </c>
      <c r="D5149" s="30">
        <f t="shared" si="164"/>
        <v>2.9600000000000004</v>
      </c>
      <c r="E5149" s="30">
        <v>8149</v>
      </c>
      <c r="F5149" s="62" t="s">
        <v>11763</v>
      </c>
      <c r="G5149" s="3" t="s">
        <v>16563</v>
      </c>
      <c r="H5149" s="176">
        <v>1.1983805668016194</v>
      </c>
    </row>
    <row r="5150" spans="1:8">
      <c r="A5150" s="62">
        <v>5148</v>
      </c>
      <c r="B5150" s="63" t="s">
        <v>16653</v>
      </c>
      <c r="C5150" s="33" t="str">
        <f t="shared" si="163"/>
        <v>Yes</v>
      </c>
      <c r="D5150" s="30">
        <f t="shared" si="164"/>
        <v>1</v>
      </c>
      <c r="E5150" s="30">
        <v>2753</v>
      </c>
      <c r="F5150" s="62" t="s">
        <v>11763</v>
      </c>
      <c r="G5150" s="3" t="s">
        <v>16563</v>
      </c>
      <c r="H5150" s="176">
        <v>0.40485829959514169</v>
      </c>
    </row>
    <row r="5151" spans="1:8">
      <c r="A5151" s="62">
        <v>5149</v>
      </c>
      <c r="B5151" s="63" t="s">
        <v>16654</v>
      </c>
      <c r="C5151" s="33" t="str">
        <f t="shared" si="163"/>
        <v>Yes</v>
      </c>
      <c r="D5151" s="30">
        <f t="shared" si="164"/>
        <v>2.5100000000000002</v>
      </c>
      <c r="E5151" s="30">
        <v>6910</v>
      </c>
      <c r="F5151" s="62" t="s">
        <v>11763</v>
      </c>
      <c r="G5151" s="3" t="s">
        <v>16563</v>
      </c>
      <c r="H5151" s="176">
        <v>1.0161943319838056</v>
      </c>
    </row>
    <row r="5152" spans="1:8">
      <c r="A5152" s="62">
        <v>5150</v>
      </c>
      <c r="B5152" s="63" t="s">
        <v>16655</v>
      </c>
      <c r="C5152" s="33" t="str">
        <f t="shared" si="163"/>
        <v>Yes</v>
      </c>
      <c r="D5152" s="30">
        <f t="shared" si="164"/>
        <v>2.09</v>
      </c>
      <c r="E5152" s="30">
        <v>5754</v>
      </c>
      <c r="F5152" s="62" t="s">
        <v>11763</v>
      </c>
      <c r="G5152" s="3" t="s">
        <v>16563</v>
      </c>
      <c r="H5152" s="176">
        <v>0.84615384615384603</v>
      </c>
    </row>
    <row r="5153" spans="1:8">
      <c r="A5153" s="62">
        <v>5151</v>
      </c>
      <c r="B5153" s="63" t="s">
        <v>16656</v>
      </c>
      <c r="C5153" s="33" t="str">
        <f t="shared" si="163"/>
        <v>Yes</v>
      </c>
      <c r="D5153" s="30">
        <f t="shared" si="164"/>
        <v>2.0099999999999998</v>
      </c>
      <c r="E5153" s="30">
        <v>5534</v>
      </c>
      <c r="F5153" s="62" t="s">
        <v>11763</v>
      </c>
      <c r="G5153" s="3" t="s">
        <v>16563</v>
      </c>
      <c r="H5153" s="176">
        <v>0.81376518218623461</v>
      </c>
    </row>
    <row r="5154" spans="1:8">
      <c r="A5154" s="62">
        <v>5152</v>
      </c>
      <c r="B5154" s="63" t="s">
        <v>16657</v>
      </c>
      <c r="C5154" s="33" t="str">
        <f t="shared" si="163"/>
        <v>Yes</v>
      </c>
      <c r="D5154" s="30">
        <f t="shared" si="164"/>
        <v>1.9</v>
      </c>
      <c r="E5154" s="30">
        <v>5231</v>
      </c>
      <c r="F5154" s="62" t="s">
        <v>11763</v>
      </c>
      <c r="G5154" s="3" t="s">
        <v>16563</v>
      </c>
      <c r="H5154" s="176">
        <v>0.76923076923076916</v>
      </c>
    </row>
    <row r="5155" spans="1:8">
      <c r="A5155" s="62">
        <v>5153</v>
      </c>
      <c r="B5155" s="63" t="s">
        <v>16658</v>
      </c>
      <c r="C5155" s="33" t="str">
        <f t="shared" si="163"/>
        <v>No</v>
      </c>
      <c r="D5155" s="30">
        <f t="shared" si="164"/>
        <v>4.9400000000000004</v>
      </c>
      <c r="E5155" s="30">
        <v>13600</v>
      </c>
      <c r="F5155" s="62" t="s">
        <v>11763</v>
      </c>
      <c r="G5155" s="3" t="s">
        <v>16563</v>
      </c>
      <c r="H5155" s="176">
        <v>2</v>
      </c>
    </row>
    <row r="5156" spans="1:8">
      <c r="A5156" s="62">
        <v>5154</v>
      </c>
      <c r="B5156" s="63" t="s">
        <v>16659</v>
      </c>
      <c r="C5156" s="33" t="str">
        <f t="shared" si="163"/>
        <v>Yes</v>
      </c>
      <c r="D5156" s="30">
        <f t="shared" si="164"/>
        <v>2.76</v>
      </c>
      <c r="E5156" s="30">
        <v>7598</v>
      </c>
      <c r="F5156" s="62" t="s">
        <v>11763</v>
      </c>
      <c r="G5156" s="3" t="s">
        <v>16563</v>
      </c>
      <c r="H5156" s="176">
        <v>1.117408906882591</v>
      </c>
    </row>
    <row r="5157" spans="1:8">
      <c r="A5157" s="62">
        <v>5155</v>
      </c>
      <c r="B5157" s="63" t="s">
        <v>16660</v>
      </c>
      <c r="C5157" s="33" t="str">
        <f t="shared" si="163"/>
        <v>Yes</v>
      </c>
      <c r="D5157" s="30">
        <f t="shared" si="164"/>
        <v>3.8400000000000003</v>
      </c>
      <c r="E5157" s="30">
        <v>10572</v>
      </c>
      <c r="F5157" s="62" t="s">
        <v>11763</v>
      </c>
      <c r="G5157" s="3" t="s">
        <v>16563</v>
      </c>
      <c r="H5157" s="176">
        <v>1.5546558704453441</v>
      </c>
    </row>
    <row r="5158" spans="1:8">
      <c r="A5158" s="62">
        <v>5156</v>
      </c>
      <c r="B5158" s="63" t="s">
        <v>16661</v>
      </c>
      <c r="C5158" s="33" t="str">
        <f t="shared" si="163"/>
        <v>No</v>
      </c>
      <c r="D5158" s="30">
        <f t="shared" si="164"/>
        <v>4.9400000000000004</v>
      </c>
      <c r="E5158" s="30">
        <v>13600</v>
      </c>
      <c r="F5158" s="62" t="s">
        <v>11763</v>
      </c>
      <c r="G5158" s="3" t="s">
        <v>16563</v>
      </c>
      <c r="H5158" s="176">
        <v>2</v>
      </c>
    </row>
    <row r="5159" spans="1:8" ht="30">
      <c r="A5159" s="62">
        <v>5157</v>
      </c>
      <c r="B5159" s="63" t="s">
        <v>16662</v>
      </c>
      <c r="C5159" s="33" t="str">
        <f t="shared" si="163"/>
        <v>Yes</v>
      </c>
      <c r="D5159" s="30">
        <f t="shared" si="164"/>
        <v>3.3600000000000003</v>
      </c>
      <c r="E5159" s="30">
        <v>9250</v>
      </c>
      <c r="F5159" s="62" t="s">
        <v>11763</v>
      </c>
      <c r="G5159" s="3" t="s">
        <v>16563</v>
      </c>
      <c r="H5159" s="176">
        <v>1.3603238866396761</v>
      </c>
    </row>
    <row r="5160" spans="1:8" ht="30">
      <c r="A5160" s="62">
        <v>5158</v>
      </c>
      <c r="B5160" s="63" t="s">
        <v>16663</v>
      </c>
      <c r="C5160" s="33" t="str">
        <f t="shared" si="163"/>
        <v>Yes</v>
      </c>
      <c r="D5160" s="30">
        <f t="shared" si="164"/>
        <v>1.2799999999999998</v>
      </c>
      <c r="E5160" s="30">
        <v>3524</v>
      </c>
      <c r="F5160" s="62" t="s">
        <v>11763</v>
      </c>
      <c r="G5160" s="3" t="s">
        <v>16563</v>
      </c>
      <c r="H5160" s="176">
        <v>0.51821862348178127</v>
      </c>
    </row>
    <row r="5161" spans="1:8" ht="30">
      <c r="A5161" s="62">
        <v>5159</v>
      </c>
      <c r="B5161" s="63" t="s">
        <v>16664</v>
      </c>
      <c r="C5161" s="33" t="str">
        <f t="shared" si="163"/>
        <v>Yes</v>
      </c>
      <c r="D5161" s="30">
        <f t="shared" si="164"/>
        <v>4.16</v>
      </c>
      <c r="E5161" s="30">
        <v>11453</v>
      </c>
      <c r="F5161" s="62" t="s">
        <v>11763</v>
      </c>
      <c r="G5161" s="3" t="s">
        <v>16563</v>
      </c>
      <c r="H5161" s="176">
        <v>1.6842105263157894</v>
      </c>
    </row>
    <row r="5162" spans="1:8">
      <c r="A5162" s="62">
        <v>5160</v>
      </c>
      <c r="B5162" s="63" t="s">
        <v>15198</v>
      </c>
      <c r="C5162" s="33" t="str">
        <f t="shared" si="163"/>
        <v>Yes</v>
      </c>
      <c r="D5162" s="30">
        <f t="shared" si="164"/>
        <v>2.1799999999999997</v>
      </c>
      <c r="E5162" s="30">
        <v>6002</v>
      </c>
      <c r="F5162" s="62" t="s">
        <v>11763</v>
      </c>
      <c r="G5162" s="3" t="s">
        <v>16563</v>
      </c>
      <c r="H5162" s="176">
        <v>0.88259109311740869</v>
      </c>
    </row>
    <row r="5163" spans="1:8">
      <c r="A5163" s="62">
        <v>5161</v>
      </c>
      <c r="B5163" s="63" t="s">
        <v>15581</v>
      </c>
      <c r="C5163" s="33" t="str">
        <f t="shared" si="163"/>
        <v>Yes</v>
      </c>
      <c r="D5163" s="30">
        <f t="shared" si="164"/>
        <v>1.5899999999999999</v>
      </c>
      <c r="E5163" s="30">
        <v>4377</v>
      </c>
      <c r="F5163" s="62" t="s">
        <v>11763</v>
      </c>
      <c r="G5163" s="3" t="s">
        <v>16563</v>
      </c>
      <c r="H5163" s="176">
        <v>0.64372469635627516</v>
      </c>
    </row>
    <row r="5164" spans="1:8">
      <c r="A5164" s="62">
        <v>5162</v>
      </c>
      <c r="B5164" s="63" t="s">
        <v>16665</v>
      </c>
      <c r="C5164" s="33" t="str">
        <f t="shared" si="163"/>
        <v>Yes</v>
      </c>
      <c r="D5164" s="30">
        <f t="shared" si="164"/>
        <v>4.08</v>
      </c>
      <c r="E5164" s="30">
        <v>11232</v>
      </c>
      <c r="F5164" s="62" t="s">
        <v>11763</v>
      </c>
      <c r="G5164" s="3" t="s">
        <v>16563</v>
      </c>
      <c r="H5164" s="176">
        <v>1.651821862348178</v>
      </c>
    </row>
    <row r="5165" spans="1:8">
      <c r="A5165" s="62">
        <v>5163</v>
      </c>
      <c r="B5165" s="63" t="s">
        <v>16666</v>
      </c>
      <c r="C5165" s="33" t="str">
        <f t="shared" si="163"/>
        <v>Yes</v>
      </c>
      <c r="D5165" s="30">
        <f t="shared" si="164"/>
        <v>1.76</v>
      </c>
      <c r="E5165" s="30">
        <v>4845</v>
      </c>
      <c r="F5165" s="62" t="s">
        <v>11763</v>
      </c>
      <c r="G5165" s="3" t="s">
        <v>16563</v>
      </c>
      <c r="H5165" s="176">
        <v>0.71255060728744934</v>
      </c>
    </row>
    <row r="5166" spans="1:8">
      <c r="A5166" s="62">
        <v>5164</v>
      </c>
      <c r="B5166" s="63" t="s">
        <v>16667</v>
      </c>
      <c r="C5166" s="33" t="str">
        <f t="shared" si="163"/>
        <v>Yes</v>
      </c>
      <c r="D5166" s="30">
        <f t="shared" si="164"/>
        <v>2.9600000000000004</v>
      </c>
      <c r="E5166" s="30">
        <v>8149</v>
      </c>
      <c r="F5166" s="62" t="s">
        <v>11763</v>
      </c>
      <c r="G5166" s="3" t="s">
        <v>16563</v>
      </c>
      <c r="H5166" s="176">
        <v>1.1983805668016194</v>
      </c>
    </row>
    <row r="5167" spans="1:8">
      <c r="A5167" s="62">
        <v>5165</v>
      </c>
      <c r="B5167" s="63" t="s">
        <v>16668</v>
      </c>
      <c r="C5167" s="33" t="str">
        <f t="shared" si="163"/>
        <v>Yes</v>
      </c>
      <c r="D5167" s="30">
        <f t="shared" si="164"/>
        <v>2.76</v>
      </c>
      <c r="E5167" s="30">
        <v>7598</v>
      </c>
      <c r="F5167" s="62" t="s">
        <v>11763</v>
      </c>
      <c r="G5167" s="3" t="s">
        <v>16563</v>
      </c>
      <c r="H5167" s="176">
        <v>1.117408906882591</v>
      </c>
    </row>
    <row r="5168" spans="1:8">
      <c r="A5168" s="62">
        <v>5166</v>
      </c>
      <c r="B5168" s="63" t="s">
        <v>16669</v>
      </c>
      <c r="C5168" s="33" t="str">
        <f t="shared" si="163"/>
        <v>Yes</v>
      </c>
      <c r="D5168" s="30">
        <f t="shared" si="164"/>
        <v>1.1100000000000001</v>
      </c>
      <c r="E5168" s="30">
        <v>3056</v>
      </c>
      <c r="F5168" s="62" t="s">
        <v>11763</v>
      </c>
      <c r="G5168" s="3" t="s">
        <v>16563</v>
      </c>
      <c r="H5168" s="176">
        <v>0.44939271255060731</v>
      </c>
    </row>
    <row r="5169" spans="1:8" ht="30">
      <c r="A5169" s="62">
        <v>5167</v>
      </c>
      <c r="B5169" s="63" t="s">
        <v>16670</v>
      </c>
      <c r="C5169" s="33" t="str">
        <f t="shared" si="163"/>
        <v>Yes</v>
      </c>
      <c r="D5169" s="30">
        <f t="shared" si="164"/>
        <v>2.46</v>
      </c>
      <c r="E5169" s="30">
        <v>6772</v>
      </c>
      <c r="F5169" s="62" t="s">
        <v>11763</v>
      </c>
      <c r="G5169" s="3" t="s">
        <v>16563</v>
      </c>
      <c r="H5169" s="176">
        <v>0.99595141700404854</v>
      </c>
    </row>
    <row r="5170" spans="1:8">
      <c r="A5170" s="62">
        <v>5168</v>
      </c>
      <c r="B5170" s="63" t="s">
        <v>16671</v>
      </c>
      <c r="C5170" s="33" t="str">
        <f t="shared" si="163"/>
        <v>Yes</v>
      </c>
      <c r="D5170" s="30">
        <f t="shared" si="164"/>
        <v>1.34</v>
      </c>
      <c r="E5170" s="30">
        <v>3689</v>
      </c>
      <c r="F5170" s="62" t="s">
        <v>11763</v>
      </c>
      <c r="G5170" s="3" t="s">
        <v>16563</v>
      </c>
      <c r="H5170" s="176">
        <v>0.54251012145748989</v>
      </c>
    </row>
    <row r="5171" spans="1:8">
      <c r="A5171" s="62">
        <v>5169</v>
      </c>
      <c r="B5171" s="63" t="s">
        <v>16672</v>
      </c>
      <c r="C5171" s="33" t="str">
        <f t="shared" si="163"/>
        <v>Yes</v>
      </c>
      <c r="D5171" s="30">
        <f t="shared" si="164"/>
        <v>3.79</v>
      </c>
      <c r="E5171" s="30">
        <v>10434</v>
      </c>
      <c r="F5171" s="62" t="s">
        <v>11763</v>
      </c>
      <c r="G5171" s="3" t="s">
        <v>16563</v>
      </c>
      <c r="H5171" s="176">
        <v>1.534412955465587</v>
      </c>
    </row>
    <row r="5172" spans="1:8" ht="30">
      <c r="A5172" s="62">
        <v>5170</v>
      </c>
      <c r="B5172" s="63" t="s">
        <v>16673</v>
      </c>
      <c r="C5172" s="33" t="str">
        <f t="shared" si="163"/>
        <v>Yes</v>
      </c>
      <c r="D5172" s="30">
        <f t="shared" si="164"/>
        <v>1.1100000000000001</v>
      </c>
      <c r="E5172" s="30">
        <v>3056</v>
      </c>
      <c r="F5172" s="62" t="s">
        <v>11763</v>
      </c>
      <c r="G5172" s="3" t="s">
        <v>16563</v>
      </c>
      <c r="H5172" s="176">
        <v>0.44939271255060731</v>
      </c>
    </row>
    <row r="5173" spans="1:8">
      <c r="A5173" s="62">
        <v>5171</v>
      </c>
      <c r="B5173" s="63" t="s">
        <v>16674</v>
      </c>
      <c r="C5173" s="33" t="str">
        <f t="shared" si="163"/>
        <v>Yes</v>
      </c>
      <c r="D5173" s="30">
        <f t="shared" si="164"/>
        <v>3.2999999999999994</v>
      </c>
      <c r="E5173" s="30">
        <v>9085</v>
      </c>
      <c r="F5173" s="62" t="s">
        <v>11763</v>
      </c>
      <c r="G5173" s="3" t="s">
        <v>16563</v>
      </c>
      <c r="H5173" s="176">
        <v>1.3360323886639673</v>
      </c>
    </row>
    <row r="5174" spans="1:8">
      <c r="A5174" s="62">
        <v>5172</v>
      </c>
      <c r="B5174" s="210" t="s">
        <v>16675</v>
      </c>
      <c r="C5174" s="33" t="str">
        <f t="shared" si="163"/>
        <v>Yes</v>
      </c>
      <c r="D5174" s="30">
        <f t="shared" si="164"/>
        <v>3.1</v>
      </c>
      <c r="E5174" s="30">
        <v>8534</v>
      </c>
      <c r="F5174" s="62" t="s">
        <v>11781</v>
      </c>
      <c r="G5174" s="3" t="s">
        <v>16563</v>
      </c>
      <c r="H5174" s="176">
        <v>1.2550607287449391</v>
      </c>
    </row>
    <row r="5175" spans="1:8">
      <c r="A5175" s="62">
        <v>5173</v>
      </c>
      <c r="B5175" s="63" t="s">
        <v>16676</v>
      </c>
      <c r="C5175" s="33" t="str">
        <f t="shared" si="163"/>
        <v>Yes</v>
      </c>
      <c r="D5175" s="30">
        <f t="shared" si="164"/>
        <v>0.5</v>
      </c>
      <c r="E5175" s="30">
        <v>1377</v>
      </c>
      <c r="F5175" s="62" t="s">
        <v>11763</v>
      </c>
      <c r="G5175" s="3" t="s">
        <v>16563</v>
      </c>
      <c r="H5175" s="176">
        <v>0.20242914979757085</v>
      </c>
    </row>
    <row r="5176" spans="1:8">
      <c r="A5176" s="62">
        <v>5174</v>
      </c>
      <c r="B5176" s="63" t="s">
        <v>16677</v>
      </c>
      <c r="C5176" s="33" t="str">
        <f t="shared" si="163"/>
        <v>No</v>
      </c>
      <c r="D5176" s="30">
        <f t="shared" si="164"/>
        <v>4.9400000000000004</v>
      </c>
      <c r="E5176" s="30">
        <v>13600</v>
      </c>
      <c r="F5176" s="62" t="s">
        <v>11763</v>
      </c>
      <c r="G5176" s="3" t="s">
        <v>16563</v>
      </c>
      <c r="H5176" s="176">
        <v>2</v>
      </c>
    </row>
    <row r="5177" spans="1:8">
      <c r="A5177" s="62">
        <v>5175</v>
      </c>
      <c r="B5177" s="210" t="s">
        <v>16678</v>
      </c>
      <c r="C5177" s="33" t="str">
        <f t="shared" si="163"/>
        <v>Yes</v>
      </c>
      <c r="D5177" s="30">
        <f t="shared" si="164"/>
        <v>1.88</v>
      </c>
      <c r="E5177" s="30">
        <v>5176</v>
      </c>
      <c r="F5177" s="62" t="s">
        <v>11781</v>
      </c>
      <c r="G5177" s="3" t="s">
        <v>16563</v>
      </c>
      <c r="H5177" s="176">
        <v>0.76113360323886625</v>
      </c>
    </row>
    <row r="5178" spans="1:8">
      <c r="A5178" s="62">
        <v>5176</v>
      </c>
      <c r="B5178" s="63" t="s">
        <v>16679</v>
      </c>
      <c r="C5178" s="33" t="str">
        <f t="shared" si="163"/>
        <v>Yes</v>
      </c>
      <c r="D5178" s="30">
        <f t="shared" si="164"/>
        <v>2.9600000000000004</v>
      </c>
      <c r="E5178" s="30">
        <v>8149</v>
      </c>
      <c r="F5178" s="62" t="s">
        <v>11763</v>
      </c>
      <c r="G5178" s="3" t="s">
        <v>16563</v>
      </c>
      <c r="H5178" s="176">
        <v>1.1983805668016194</v>
      </c>
    </row>
    <row r="5179" spans="1:8">
      <c r="A5179" s="62">
        <v>5177</v>
      </c>
      <c r="B5179" s="210" t="s">
        <v>16680</v>
      </c>
      <c r="C5179" s="33" t="str">
        <f t="shared" si="163"/>
        <v>No</v>
      </c>
      <c r="D5179" s="30">
        <f t="shared" si="164"/>
        <v>4.9400000000000004</v>
      </c>
      <c r="E5179" s="30">
        <v>13600</v>
      </c>
      <c r="F5179" s="62" t="s">
        <v>11763</v>
      </c>
      <c r="G5179" s="3" t="s">
        <v>16563</v>
      </c>
      <c r="H5179" s="176">
        <v>2</v>
      </c>
    </row>
    <row r="5180" spans="1:8">
      <c r="A5180" s="62">
        <v>5178</v>
      </c>
      <c r="B5180" s="63" t="s">
        <v>15239</v>
      </c>
      <c r="C5180" s="33" t="str">
        <f t="shared" si="163"/>
        <v>Yes</v>
      </c>
      <c r="D5180" s="30">
        <f t="shared" si="164"/>
        <v>3.76</v>
      </c>
      <c r="E5180" s="30">
        <v>10351</v>
      </c>
      <c r="F5180" s="62" t="s">
        <v>11763</v>
      </c>
      <c r="G5180" s="3" t="s">
        <v>16563</v>
      </c>
      <c r="H5180" s="176">
        <v>1.5222672064777325</v>
      </c>
    </row>
    <row r="5181" spans="1:8">
      <c r="A5181" s="62">
        <v>5179</v>
      </c>
      <c r="B5181" s="63" t="s">
        <v>16681</v>
      </c>
      <c r="C5181" s="33" t="str">
        <f t="shared" si="163"/>
        <v>Yes</v>
      </c>
      <c r="D5181" s="30">
        <f t="shared" si="164"/>
        <v>3.4299999999999993</v>
      </c>
      <c r="E5181" s="30">
        <v>9443</v>
      </c>
      <c r="F5181" s="62" t="s">
        <v>11763</v>
      </c>
      <c r="G5181" s="3" t="s">
        <v>16563</v>
      </c>
      <c r="H5181" s="176">
        <v>1.3886639676113357</v>
      </c>
    </row>
    <row r="5182" spans="1:8">
      <c r="A5182" s="62">
        <v>5180</v>
      </c>
      <c r="B5182" s="63" t="s">
        <v>16682</v>
      </c>
      <c r="C5182" s="33" t="str">
        <f t="shared" si="163"/>
        <v>No</v>
      </c>
      <c r="D5182" s="30">
        <f t="shared" si="164"/>
        <v>4.9400000000000004</v>
      </c>
      <c r="E5182" s="30">
        <v>13600</v>
      </c>
      <c r="F5182" s="62" t="s">
        <v>11763</v>
      </c>
      <c r="G5182" s="3" t="s">
        <v>16563</v>
      </c>
      <c r="H5182" s="176">
        <v>2</v>
      </c>
    </row>
    <row r="5183" spans="1:8">
      <c r="A5183" s="62">
        <v>5181</v>
      </c>
      <c r="B5183" s="63" t="s">
        <v>16683</v>
      </c>
      <c r="C5183" s="33" t="str">
        <f t="shared" si="163"/>
        <v>Yes</v>
      </c>
      <c r="D5183" s="30">
        <f t="shared" si="164"/>
        <v>1.95</v>
      </c>
      <c r="E5183" s="30">
        <v>5368</v>
      </c>
      <c r="F5183" s="62" t="s">
        <v>11763</v>
      </c>
      <c r="G5183" s="3" t="s">
        <v>16563</v>
      </c>
      <c r="H5183" s="176">
        <v>0.78947368421052622</v>
      </c>
    </row>
    <row r="5184" spans="1:8">
      <c r="A5184" s="62">
        <v>5182</v>
      </c>
      <c r="B5184" s="63" t="s">
        <v>16684</v>
      </c>
      <c r="C5184" s="33" t="str">
        <f t="shared" si="163"/>
        <v>Yes</v>
      </c>
      <c r="D5184" s="30">
        <f t="shared" si="164"/>
        <v>1.2799999999999998</v>
      </c>
      <c r="E5184" s="30">
        <v>3524</v>
      </c>
      <c r="F5184" s="62" t="s">
        <v>11763</v>
      </c>
      <c r="G5184" s="3" t="s">
        <v>16563</v>
      </c>
      <c r="H5184" s="176">
        <v>0.51821862348178127</v>
      </c>
    </row>
    <row r="5185" spans="1:8" ht="30">
      <c r="A5185" s="62">
        <v>5183</v>
      </c>
      <c r="B5185" s="63" t="s">
        <v>16685</v>
      </c>
      <c r="C5185" s="33" t="str">
        <f t="shared" si="163"/>
        <v>Yes</v>
      </c>
      <c r="D5185" s="30">
        <f t="shared" si="164"/>
        <v>2.6500000000000004</v>
      </c>
      <c r="E5185" s="30">
        <v>7296</v>
      </c>
      <c r="F5185" s="62" t="s">
        <v>11763</v>
      </c>
      <c r="G5185" s="3" t="s">
        <v>16563</v>
      </c>
      <c r="H5185" s="176">
        <v>1.0728744939271255</v>
      </c>
    </row>
    <row r="5186" spans="1:8">
      <c r="A5186" s="62">
        <v>5184</v>
      </c>
      <c r="B5186" s="63" t="s">
        <v>16686</v>
      </c>
      <c r="C5186" s="33" t="str">
        <f t="shared" si="163"/>
        <v>Yes</v>
      </c>
      <c r="D5186" s="30">
        <f t="shared" si="164"/>
        <v>0.95</v>
      </c>
      <c r="E5186" s="30">
        <v>2615</v>
      </c>
      <c r="F5186" s="62" t="s">
        <v>11763</v>
      </c>
      <c r="G5186" s="3" t="s">
        <v>16563</v>
      </c>
      <c r="H5186" s="176">
        <v>0.38461538461538458</v>
      </c>
    </row>
    <row r="5187" spans="1:8">
      <c r="A5187" s="62">
        <v>5185</v>
      </c>
      <c r="B5187" s="63" t="s">
        <v>16687</v>
      </c>
      <c r="C5187" s="33" t="str">
        <f t="shared" ref="C5187:C5250" si="165">IF(H5187=2,"No","Yes")</f>
        <v>Yes</v>
      </c>
      <c r="D5187" s="30">
        <f t="shared" si="164"/>
        <v>4.8100000000000005</v>
      </c>
      <c r="E5187" s="30">
        <v>13242</v>
      </c>
      <c r="F5187" s="62" t="s">
        <v>11763</v>
      </c>
      <c r="G5187" s="3" t="s">
        <v>16563</v>
      </c>
      <c r="H5187" s="176">
        <v>1.9473684210526316</v>
      </c>
    </row>
    <row r="5188" spans="1:8">
      <c r="A5188" s="62">
        <v>5186</v>
      </c>
      <c r="B5188" s="63" t="s">
        <v>16688</v>
      </c>
      <c r="C5188" s="33" t="str">
        <f t="shared" si="165"/>
        <v>Yes</v>
      </c>
      <c r="D5188" s="30">
        <f t="shared" ref="D5188:D5251" si="166">H5188*2.47</f>
        <v>1.8699999999999999</v>
      </c>
      <c r="E5188" s="30">
        <v>5148</v>
      </c>
      <c r="F5188" s="62" t="s">
        <v>11763</v>
      </c>
      <c r="G5188" s="3" t="s">
        <v>16563</v>
      </c>
      <c r="H5188" s="176">
        <v>0.75708502024291491</v>
      </c>
    </row>
    <row r="5189" spans="1:8">
      <c r="A5189" s="62">
        <v>5187</v>
      </c>
      <c r="B5189" s="63" t="s">
        <v>16689</v>
      </c>
      <c r="C5189" s="33" t="str">
        <f t="shared" si="165"/>
        <v>Yes</v>
      </c>
      <c r="D5189" s="30">
        <f t="shared" si="166"/>
        <v>1.01</v>
      </c>
      <c r="E5189" s="30">
        <v>2781</v>
      </c>
      <c r="F5189" s="62" t="s">
        <v>11763</v>
      </c>
      <c r="G5189" s="3" t="s">
        <v>16563</v>
      </c>
      <c r="H5189" s="176">
        <v>0.40890688259109309</v>
      </c>
    </row>
    <row r="5190" spans="1:8">
      <c r="A5190" s="62">
        <v>5188</v>
      </c>
      <c r="B5190" s="63" t="s">
        <v>16690</v>
      </c>
      <c r="C5190" s="33" t="str">
        <f t="shared" si="165"/>
        <v>No</v>
      </c>
      <c r="D5190" s="30">
        <f t="shared" si="166"/>
        <v>4.9400000000000004</v>
      </c>
      <c r="E5190" s="30">
        <v>13600</v>
      </c>
      <c r="F5190" s="62" t="s">
        <v>11763</v>
      </c>
      <c r="G5190" s="3" t="s">
        <v>16563</v>
      </c>
      <c r="H5190" s="176">
        <v>2</v>
      </c>
    </row>
    <row r="5191" spans="1:8" ht="30">
      <c r="A5191" s="62">
        <v>5189</v>
      </c>
      <c r="B5191" s="63" t="s">
        <v>16691</v>
      </c>
      <c r="C5191" s="33" t="str">
        <f t="shared" si="165"/>
        <v>Yes</v>
      </c>
      <c r="D5191" s="30">
        <f t="shared" si="166"/>
        <v>3.49</v>
      </c>
      <c r="E5191" s="30">
        <v>9608</v>
      </c>
      <c r="F5191" s="62" t="s">
        <v>11763</v>
      </c>
      <c r="G5191" s="3" t="s">
        <v>16563</v>
      </c>
      <c r="H5191" s="176">
        <v>1.4129554655870444</v>
      </c>
    </row>
    <row r="5192" spans="1:8">
      <c r="A5192" s="62">
        <v>5190</v>
      </c>
      <c r="B5192" s="63" t="s">
        <v>16692</v>
      </c>
      <c r="C5192" s="33" t="str">
        <f t="shared" si="165"/>
        <v>Yes</v>
      </c>
      <c r="D5192" s="30">
        <f t="shared" si="166"/>
        <v>2.82</v>
      </c>
      <c r="E5192" s="30">
        <v>7764</v>
      </c>
      <c r="F5192" s="62" t="s">
        <v>11763</v>
      </c>
      <c r="G5192" s="3" t="s">
        <v>16563</v>
      </c>
      <c r="H5192" s="176">
        <v>1.1417004048582995</v>
      </c>
    </row>
    <row r="5193" spans="1:8">
      <c r="A5193" s="62">
        <v>5191</v>
      </c>
      <c r="B5193" s="63" t="s">
        <v>16693</v>
      </c>
      <c r="C5193" s="33" t="str">
        <f t="shared" si="165"/>
        <v>Yes</v>
      </c>
      <c r="D5193" s="30">
        <f t="shared" si="166"/>
        <v>0.83999999999999986</v>
      </c>
      <c r="E5193" s="30">
        <v>2313</v>
      </c>
      <c r="F5193" s="62" t="s">
        <v>11763</v>
      </c>
      <c r="G5193" s="3" t="s">
        <v>16563</v>
      </c>
      <c r="H5193" s="176">
        <v>0.34008097165991896</v>
      </c>
    </row>
    <row r="5194" spans="1:8">
      <c r="A5194" s="62">
        <v>5192</v>
      </c>
      <c r="B5194" s="63" t="s">
        <v>16694</v>
      </c>
      <c r="C5194" s="33" t="str">
        <f t="shared" si="165"/>
        <v>Yes</v>
      </c>
      <c r="D5194" s="30">
        <f t="shared" si="166"/>
        <v>2.54</v>
      </c>
      <c r="E5194" s="30">
        <v>6993</v>
      </c>
      <c r="F5194" s="62" t="s">
        <v>11763</v>
      </c>
      <c r="G5194" s="3" t="s">
        <v>16563</v>
      </c>
      <c r="H5194" s="176">
        <v>1.0283400809716599</v>
      </c>
    </row>
    <row r="5195" spans="1:8">
      <c r="A5195" s="62">
        <v>5193</v>
      </c>
      <c r="B5195" s="63" t="s">
        <v>16491</v>
      </c>
      <c r="C5195" s="33" t="str">
        <f t="shared" si="165"/>
        <v>Yes</v>
      </c>
      <c r="D5195" s="30">
        <f t="shared" si="166"/>
        <v>3.56</v>
      </c>
      <c r="E5195" s="30">
        <v>9801</v>
      </c>
      <c r="F5195" s="62" t="s">
        <v>11763</v>
      </c>
      <c r="G5195" s="3" t="s">
        <v>16563</v>
      </c>
      <c r="H5195" s="176">
        <v>1.4412955465587043</v>
      </c>
    </row>
    <row r="5196" spans="1:8" ht="30">
      <c r="A5196" s="62">
        <v>5194</v>
      </c>
      <c r="B5196" s="63" t="s">
        <v>16695</v>
      </c>
      <c r="C5196" s="33" t="str">
        <f t="shared" si="165"/>
        <v>Yes</v>
      </c>
      <c r="D5196" s="30">
        <f t="shared" si="166"/>
        <v>1.4100000000000004</v>
      </c>
      <c r="E5196" s="30">
        <v>3882</v>
      </c>
      <c r="F5196" s="62" t="s">
        <v>11763</v>
      </c>
      <c r="G5196" s="3" t="s">
        <v>16563</v>
      </c>
      <c r="H5196" s="176">
        <v>0.57085020242914986</v>
      </c>
    </row>
    <row r="5197" spans="1:8">
      <c r="A5197" s="62">
        <v>5195</v>
      </c>
      <c r="B5197" s="63" t="s">
        <v>16696</v>
      </c>
      <c r="C5197" s="33" t="str">
        <f t="shared" si="165"/>
        <v>Yes</v>
      </c>
      <c r="D5197" s="30">
        <f t="shared" si="166"/>
        <v>3.45</v>
      </c>
      <c r="E5197" s="30">
        <v>9498</v>
      </c>
      <c r="F5197" s="62" t="s">
        <v>11763</v>
      </c>
      <c r="G5197" s="3" t="s">
        <v>16563</v>
      </c>
      <c r="H5197" s="176">
        <v>1.3967611336032388</v>
      </c>
    </row>
    <row r="5198" spans="1:8">
      <c r="A5198" s="62">
        <v>5196</v>
      </c>
      <c r="B5198" s="63" t="s">
        <v>16697</v>
      </c>
      <c r="C5198" s="33" t="str">
        <f t="shared" si="165"/>
        <v>Yes</v>
      </c>
      <c r="D5198" s="30">
        <f t="shared" si="166"/>
        <v>3.8499999999999996</v>
      </c>
      <c r="E5198" s="30">
        <v>10599</v>
      </c>
      <c r="F5198" s="62" t="s">
        <v>11763</v>
      </c>
      <c r="G5198" s="3" t="s">
        <v>16563</v>
      </c>
      <c r="H5198" s="176">
        <v>1.5587044534412953</v>
      </c>
    </row>
    <row r="5199" spans="1:8">
      <c r="A5199" s="62">
        <v>5197</v>
      </c>
      <c r="B5199" s="63" t="s">
        <v>16698</v>
      </c>
      <c r="C5199" s="33" t="str">
        <f t="shared" si="165"/>
        <v>Yes</v>
      </c>
      <c r="D5199" s="30">
        <f t="shared" si="166"/>
        <v>1.76</v>
      </c>
      <c r="E5199" s="30">
        <v>4845</v>
      </c>
      <c r="F5199" s="62" t="s">
        <v>11763</v>
      </c>
      <c r="G5199" s="3" t="s">
        <v>16563</v>
      </c>
      <c r="H5199" s="176">
        <v>0.71255060728744934</v>
      </c>
    </row>
    <row r="5200" spans="1:8" ht="30">
      <c r="A5200" s="62">
        <v>5198</v>
      </c>
      <c r="B5200" s="63" t="s">
        <v>16699</v>
      </c>
      <c r="C5200" s="33" t="str">
        <f t="shared" si="165"/>
        <v>No</v>
      </c>
      <c r="D5200" s="30">
        <f t="shared" si="166"/>
        <v>4.9400000000000004</v>
      </c>
      <c r="E5200" s="30">
        <v>13600</v>
      </c>
      <c r="F5200" s="62" t="s">
        <v>11763</v>
      </c>
      <c r="G5200" s="3" t="s">
        <v>16563</v>
      </c>
      <c r="H5200" s="176">
        <v>2</v>
      </c>
    </row>
    <row r="5201" spans="1:8">
      <c r="A5201" s="62">
        <v>5199</v>
      </c>
      <c r="B5201" s="63" t="s">
        <v>16700</v>
      </c>
      <c r="C5201" s="33" t="str">
        <f t="shared" si="165"/>
        <v>No</v>
      </c>
      <c r="D5201" s="30">
        <f t="shared" si="166"/>
        <v>4.9400000000000004</v>
      </c>
      <c r="E5201" s="30">
        <v>13600</v>
      </c>
      <c r="F5201" s="62" t="s">
        <v>11763</v>
      </c>
      <c r="G5201" s="3" t="s">
        <v>16563</v>
      </c>
      <c r="H5201" s="176">
        <v>2</v>
      </c>
    </row>
    <row r="5202" spans="1:8">
      <c r="A5202" s="62">
        <v>5200</v>
      </c>
      <c r="B5202" s="63" t="s">
        <v>16701</v>
      </c>
      <c r="C5202" s="33" t="str">
        <f t="shared" si="165"/>
        <v>Yes</v>
      </c>
      <c r="D5202" s="30">
        <f t="shared" si="166"/>
        <v>1.56</v>
      </c>
      <c r="E5202" s="30">
        <v>4295</v>
      </c>
      <c r="F5202" s="62" t="s">
        <v>11763</v>
      </c>
      <c r="G5202" s="3" t="s">
        <v>16563</v>
      </c>
      <c r="H5202" s="176">
        <v>0.63157894736842102</v>
      </c>
    </row>
    <row r="5203" spans="1:8" ht="30">
      <c r="A5203" s="62">
        <v>5201</v>
      </c>
      <c r="B5203" s="63" t="s">
        <v>16702</v>
      </c>
      <c r="C5203" s="33" t="str">
        <f t="shared" si="165"/>
        <v>Yes</v>
      </c>
      <c r="D5203" s="30">
        <f t="shared" si="166"/>
        <v>1.24</v>
      </c>
      <c r="E5203" s="30">
        <v>3414</v>
      </c>
      <c r="F5203" s="62" t="s">
        <v>11763</v>
      </c>
      <c r="G5203" s="3" t="s">
        <v>16563</v>
      </c>
      <c r="H5203" s="176">
        <v>0.50202429149797567</v>
      </c>
    </row>
    <row r="5204" spans="1:8" ht="30">
      <c r="A5204" s="62">
        <v>5202</v>
      </c>
      <c r="B5204" s="63" t="s">
        <v>16703</v>
      </c>
      <c r="C5204" s="33" t="str">
        <f t="shared" si="165"/>
        <v>Yes</v>
      </c>
      <c r="D5204" s="30">
        <f t="shared" si="166"/>
        <v>1.37</v>
      </c>
      <c r="E5204" s="30">
        <v>3772</v>
      </c>
      <c r="F5204" s="62" t="s">
        <v>11763</v>
      </c>
      <c r="G5204" s="3" t="s">
        <v>16563</v>
      </c>
      <c r="H5204" s="176">
        <v>0.55465587044534415</v>
      </c>
    </row>
    <row r="5205" spans="1:8">
      <c r="A5205" s="62">
        <v>5203</v>
      </c>
      <c r="B5205" s="63" t="s">
        <v>16704</v>
      </c>
      <c r="C5205" s="33" t="str">
        <f t="shared" si="165"/>
        <v>No</v>
      </c>
      <c r="D5205" s="30">
        <f t="shared" si="166"/>
        <v>4.9400000000000004</v>
      </c>
      <c r="E5205" s="30">
        <v>13600</v>
      </c>
      <c r="F5205" s="62" t="s">
        <v>11763</v>
      </c>
      <c r="G5205" s="3" t="s">
        <v>16563</v>
      </c>
      <c r="H5205" s="176">
        <v>2</v>
      </c>
    </row>
    <row r="5206" spans="1:8">
      <c r="A5206" s="62">
        <v>5204</v>
      </c>
      <c r="B5206" s="63" t="s">
        <v>16705</v>
      </c>
      <c r="C5206" s="33" t="str">
        <f t="shared" si="165"/>
        <v>Yes</v>
      </c>
      <c r="D5206" s="30">
        <f t="shared" si="166"/>
        <v>4.7799999999999994</v>
      </c>
      <c r="E5206" s="30">
        <v>13160</v>
      </c>
      <c r="F5206" s="62" t="s">
        <v>11763</v>
      </c>
      <c r="G5206" s="3" t="s">
        <v>16563</v>
      </c>
      <c r="H5206" s="176">
        <v>1.9352226720647769</v>
      </c>
    </row>
    <row r="5207" spans="1:8">
      <c r="A5207" s="62">
        <v>5205</v>
      </c>
      <c r="B5207" s="63" t="s">
        <v>16706</v>
      </c>
      <c r="C5207" s="33" t="str">
        <f t="shared" si="165"/>
        <v>Yes</v>
      </c>
      <c r="D5207" s="30">
        <f t="shared" si="166"/>
        <v>4.0999999999999996</v>
      </c>
      <c r="E5207" s="30">
        <v>11287</v>
      </c>
      <c r="F5207" s="62" t="s">
        <v>11763</v>
      </c>
      <c r="G5207" s="3" t="s">
        <v>16563</v>
      </c>
      <c r="H5207" s="176">
        <v>1.6599190283400806</v>
      </c>
    </row>
    <row r="5208" spans="1:8">
      <c r="A5208" s="62">
        <v>5206</v>
      </c>
      <c r="B5208" s="63" t="s">
        <v>16707</v>
      </c>
      <c r="C5208" s="33" t="str">
        <f t="shared" si="165"/>
        <v>Yes</v>
      </c>
      <c r="D5208" s="30">
        <f t="shared" si="166"/>
        <v>4.2300000000000004</v>
      </c>
      <c r="E5208" s="30">
        <v>11645</v>
      </c>
      <c r="F5208" s="62" t="s">
        <v>11763</v>
      </c>
      <c r="G5208" s="3" t="s">
        <v>16563</v>
      </c>
      <c r="H5208" s="176">
        <v>1.7125506072874495</v>
      </c>
    </row>
    <row r="5209" spans="1:8">
      <c r="A5209" s="62">
        <v>5207</v>
      </c>
      <c r="B5209" s="63" t="s">
        <v>15300</v>
      </c>
      <c r="C5209" s="33" t="str">
        <f t="shared" si="165"/>
        <v>No</v>
      </c>
      <c r="D5209" s="30">
        <f t="shared" si="166"/>
        <v>4.9400000000000004</v>
      </c>
      <c r="E5209" s="30">
        <v>13600</v>
      </c>
      <c r="F5209" s="62" t="s">
        <v>11763</v>
      </c>
      <c r="G5209" s="3" t="s">
        <v>16563</v>
      </c>
      <c r="H5209" s="176">
        <v>2</v>
      </c>
    </row>
    <row r="5210" spans="1:8">
      <c r="A5210" s="62">
        <v>5208</v>
      </c>
      <c r="B5210" s="63" t="s">
        <v>16708</v>
      </c>
      <c r="C5210" s="33" t="str">
        <f t="shared" si="165"/>
        <v>Yes</v>
      </c>
      <c r="D5210" s="30">
        <f t="shared" si="166"/>
        <v>1.93</v>
      </c>
      <c r="E5210" s="30">
        <v>5313</v>
      </c>
      <c r="F5210" s="62" t="s">
        <v>11763</v>
      </c>
      <c r="G5210" s="3" t="s">
        <v>16563</v>
      </c>
      <c r="H5210" s="176">
        <v>0.78137651821862342</v>
      </c>
    </row>
    <row r="5211" spans="1:8">
      <c r="A5211" s="62">
        <v>5209</v>
      </c>
      <c r="B5211" s="63" t="s">
        <v>16709</v>
      </c>
      <c r="C5211" s="33" t="str">
        <f t="shared" si="165"/>
        <v>Yes</v>
      </c>
      <c r="D5211" s="30">
        <f t="shared" si="166"/>
        <v>4.7799999999999994</v>
      </c>
      <c r="E5211" s="30">
        <v>13160</v>
      </c>
      <c r="F5211" s="62" t="s">
        <v>11763</v>
      </c>
      <c r="G5211" s="3" t="s">
        <v>16563</v>
      </c>
      <c r="H5211" s="176">
        <v>1.9352226720647769</v>
      </c>
    </row>
    <row r="5212" spans="1:8" ht="30">
      <c r="A5212" s="62">
        <v>5210</v>
      </c>
      <c r="B5212" s="63" t="s">
        <v>16710</v>
      </c>
      <c r="C5212" s="33" t="str">
        <f t="shared" si="165"/>
        <v>Yes</v>
      </c>
      <c r="D5212" s="30">
        <f t="shared" si="166"/>
        <v>1.23</v>
      </c>
      <c r="E5212" s="30">
        <v>3386</v>
      </c>
      <c r="F5212" s="62" t="s">
        <v>11763</v>
      </c>
      <c r="G5212" s="3" t="s">
        <v>16563</v>
      </c>
      <c r="H5212" s="176">
        <v>0.49797570850202427</v>
      </c>
    </row>
    <row r="5213" spans="1:8" ht="30">
      <c r="A5213" s="62">
        <v>5211</v>
      </c>
      <c r="B5213" s="63" t="s">
        <v>16711</v>
      </c>
      <c r="C5213" s="33" t="str">
        <f t="shared" si="165"/>
        <v>Yes</v>
      </c>
      <c r="D5213" s="30">
        <f t="shared" si="166"/>
        <v>3.0100000000000002</v>
      </c>
      <c r="E5213" s="30">
        <v>8287</v>
      </c>
      <c r="F5213" s="62" t="s">
        <v>11763</v>
      </c>
      <c r="G5213" s="3" t="s">
        <v>16563</v>
      </c>
      <c r="H5213" s="176">
        <v>1.2186234817813766</v>
      </c>
    </row>
    <row r="5214" spans="1:8" ht="30">
      <c r="A5214" s="62">
        <v>5212</v>
      </c>
      <c r="B5214" s="63" t="s">
        <v>16712</v>
      </c>
      <c r="C5214" s="33" t="str">
        <f t="shared" si="165"/>
        <v>Yes</v>
      </c>
      <c r="D5214" s="30">
        <f t="shared" si="166"/>
        <v>3.9</v>
      </c>
      <c r="E5214" s="30">
        <v>10737</v>
      </c>
      <c r="F5214" s="62" t="s">
        <v>11763</v>
      </c>
      <c r="G5214" s="3" t="s">
        <v>16563</v>
      </c>
      <c r="H5214" s="176">
        <v>1.5789473684210524</v>
      </c>
    </row>
    <row r="5215" spans="1:8">
      <c r="A5215" s="62">
        <v>5213</v>
      </c>
      <c r="B5215" s="63" t="s">
        <v>16713</v>
      </c>
      <c r="C5215" s="33" t="str">
        <f t="shared" si="165"/>
        <v>Yes</v>
      </c>
      <c r="D5215" s="30">
        <f t="shared" si="166"/>
        <v>2.2599999999999998</v>
      </c>
      <c r="E5215" s="30">
        <v>6222</v>
      </c>
      <c r="F5215" s="62" t="s">
        <v>11763</v>
      </c>
      <c r="G5215" s="3" t="s">
        <v>16563</v>
      </c>
      <c r="H5215" s="176">
        <v>0.91497975708502011</v>
      </c>
    </row>
    <row r="5216" spans="1:8">
      <c r="A5216" s="62">
        <v>5214</v>
      </c>
      <c r="B5216" s="63" t="s">
        <v>16342</v>
      </c>
      <c r="C5216" s="33" t="str">
        <f t="shared" si="165"/>
        <v>Yes</v>
      </c>
      <c r="D5216" s="30">
        <f t="shared" si="166"/>
        <v>0.76</v>
      </c>
      <c r="E5216" s="30">
        <v>2092</v>
      </c>
      <c r="F5216" s="62" t="s">
        <v>11763</v>
      </c>
      <c r="G5216" s="3" t="s">
        <v>16563</v>
      </c>
      <c r="H5216" s="176">
        <v>0.30769230769230765</v>
      </c>
    </row>
    <row r="5217" spans="1:8" ht="30">
      <c r="A5217" s="62">
        <v>5215</v>
      </c>
      <c r="B5217" s="63" t="s">
        <v>16714</v>
      </c>
      <c r="C5217" s="33" t="str">
        <f t="shared" si="165"/>
        <v>Yes</v>
      </c>
      <c r="D5217" s="30">
        <f t="shared" si="166"/>
        <v>4.29</v>
      </c>
      <c r="E5217" s="30">
        <v>11811</v>
      </c>
      <c r="F5217" s="62" t="s">
        <v>11763</v>
      </c>
      <c r="G5217" s="3" t="s">
        <v>16563</v>
      </c>
      <c r="H5217" s="176">
        <v>1.7368421052631577</v>
      </c>
    </row>
    <row r="5218" spans="1:8" ht="30">
      <c r="A5218" s="62">
        <v>5216</v>
      </c>
      <c r="B5218" s="63" t="s">
        <v>16715</v>
      </c>
      <c r="C5218" s="33" t="str">
        <f t="shared" si="165"/>
        <v>Yes</v>
      </c>
      <c r="D5218" s="30">
        <f t="shared" si="166"/>
        <v>4.6399999999999997</v>
      </c>
      <c r="E5218" s="30">
        <v>12774</v>
      </c>
      <c r="F5218" s="62" t="s">
        <v>11763</v>
      </c>
      <c r="G5218" s="3" t="s">
        <v>16563</v>
      </c>
      <c r="H5218" s="176">
        <v>1.8785425101214572</v>
      </c>
    </row>
    <row r="5219" spans="1:8" ht="30">
      <c r="A5219" s="62">
        <v>5217</v>
      </c>
      <c r="B5219" s="63" t="s">
        <v>16716</v>
      </c>
      <c r="C5219" s="33" t="str">
        <f t="shared" si="165"/>
        <v>Yes</v>
      </c>
      <c r="D5219" s="30">
        <f t="shared" si="166"/>
        <v>2.4000000000000004</v>
      </c>
      <c r="E5219" s="30">
        <v>6607</v>
      </c>
      <c r="F5219" s="62" t="s">
        <v>11763</v>
      </c>
      <c r="G5219" s="3" t="s">
        <v>16563</v>
      </c>
      <c r="H5219" s="176">
        <v>0.97165991902834015</v>
      </c>
    </row>
    <row r="5220" spans="1:8">
      <c r="A5220" s="62">
        <v>5218</v>
      </c>
      <c r="B5220" s="63" t="s">
        <v>16717</v>
      </c>
      <c r="C5220" s="33" t="str">
        <f t="shared" si="165"/>
        <v>Yes</v>
      </c>
      <c r="D5220" s="30">
        <f t="shared" si="166"/>
        <v>1.83</v>
      </c>
      <c r="E5220" s="30">
        <v>5038</v>
      </c>
      <c r="F5220" s="62" t="s">
        <v>11763</v>
      </c>
      <c r="G5220" s="3" t="s">
        <v>16563</v>
      </c>
      <c r="H5220" s="176">
        <v>0.74089068825910931</v>
      </c>
    </row>
    <row r="5221" spans="1:8" ht="30">
      <c r="A5221" s="62">
        <v>5219</v>
      </c>
      <c r="B5221" s="210" t="s">
        <v>16718</v>
      </c>
      <c r="C5221" s="33" t="str">
        <f t="shared" si="165"/>
        <v>Yes</v>
      </c>
      <c r="D5221" s="30">
        <f t="shared" si="166"/>
        <v>1.9099999999999997</v>
      </c>
      <c r="E5221" s="30">
        <v>5258</v>
      </c>
      <c r="F5221" s="62" t="s">
        <v>16719</v>
      </c>
      <c r="G5221" s="3" t="s">
        <v>16563</v>
      </c>
      <c r="H5221" s="178">
        <v>0.77327935222672051</v>
      </c>
    </row>
    <row r="5222" spans="1:8">
      <c r="A5222" s="62">
        <v>5220</v>
      </c>
      <c r="B5222" s="210" t="s">
        <v>16720</v>
      </c>
      <c r="C5222" s="33" t="str">
        <f t="shared" si="165"/>
        <v>Yes</v>
      </c>
      <c r="D5222" s="30">
        <f t="shared" si="166"/>
        <v>1.4</v>
      </c>
      <c r="E5222" s="30">
        <v>3854</v>
      </c>
      <c r="F5222" s="62" t="s">
        <v>11781</v>
      </c>
      <c r="G5222" s="3" t="s">
        <v>16563</v>
      </c>
      <c r="H5222" s="176">
        <v>0.56680161943319829</v>
      </c>
    </row>
    <row r="5223" spans="1:8" ht="30">
      <c r="A5223" s="62">
        <v>5221</v>
      </c>
      <c r="B5223" s="63" t="s">
        <v>16721</v>
      </c>
      <c r="C5223" s="33" t="str">
        <f t="shared" si="165"/>
        <v>Yes</v>
      </c>
      <c r="D5223" s="30">
        <f t="shared" si="166"/>
        <v>1.4800000000000002</v>
      </c>
      <c r="E5223" s="30">
        <v>4074</v>
      </c>
      <c r="F5223" s="62" t="s">
        <v>11763</v>
      </c>
      <c r="G5223" s="3" t="s">
        <v>16563</v>
      </c>
      <c r="H5223" s="176">
        <v>0.59919028340080971</v>
      </c>
    </row>
    <row r="5224" spans="1:8" ht="30">
      <c r="A5224" s="62">
        <v>5222</v>
      </c>
      <c r="B5224" s="63" t="s">
        <v>16722</v>
      </c>
      <c r="C5224" s="33" t="str">
        <f t="shared" si="165"/>
        <v>Yes</v>
      </c>
      <c r="D5224" s="30">
        <f t="shared" si="166"/>
        <v>2.0253999999999999</v>
      </c>
      <c r="E5224" s="30">
        <v>5567</v>
      </c>
      <c r="F5224" s="62" t="s">
        <v>11763</v>
      </c>
      <c r="G5224" s="3" t="s">
        <v>16563</v>
      </c>
      <c r="H5224" s="176">
        <v>0.82</v>
      </c>
    </row>
    <row r="5225" spans="1:8">
      <c r="A5225" s="62">
        <v>5223</v>
      </c>
      <c r="B5225" s="63" t="s">
        <v>16723</v>
      </c>
      <c r="C5225" s="33" t="str">
        <f t="shared" si="165"/>
        <v>Yes</v>
      </c>
      <c r="D5225" s="30">
        <f t="shared" si="166"/>
        <v>4.05</v>
      </c>
      <c r="E5225" s="30">
        <v>11150</v>
      </c>
      <c r="F5225" s="62" t="s">
        <v>11763</v>
      </c>
      <c r="G5225" s="3" t="s">
        <v>16563</v>
      </c>
      <c r="H5225" s="176">
        <v>1.6396761133603237</v>
      </c>
    </row>
    <row r="5226" spans="1:8">
      <c r="A5226" s="62">
        <v>5224</v>
      </c>
      <c r="B5226" s="63" t="s">
        <v>16724</v>
      </c>
      <c r="C5226" s="33" t="str">
        <f t="shared" si="165"/>
        <v>Yes</v>
      </c>
      <c r="D5226" s="30">
        <f t="shared" si="166"/>
        <v>2.54</v>
      </c>
      <c r="E5226" s="30">
        <v>6993</v>
      </c>
      <c r="F5226" s="62" t="s">
        <v>11763</v>
      </c>
      <c r="G5226" s="3" t="s">
        <v>16563</v>
      </c>
      <c r="H5226" s="176">
        <v>1.0283400809716599</v>
      </c>
    </row>
    <row r="5227" spans="1:8" ht="30">
      <c r="A5227" s="62">
        <v>5225</v>
      </c>
      <c r="B5227" s="210" t="s">
        <v>16725</v>
      </c>
      <c r="C5227" s="33" t="str">
        <f t="shared" si="165"/>
        <v>Yes</v>
      </c>
      <c r="D5227" s="30">
        <f t="shared" si="166"/>
        <v>1.4800000000000002</v>
      </c>
      <c r="E5227" s="30">
        <v>4074</v>
      </c>
      <c r="F5227" s="62" t="s">
        <v>11763</v>
      </c>
      <c r="G5227" s="3" t="s">
        <v>16563</v>
      </c>
      <c r="H5227" s="176">
        <v>0.59919028340080971</v>
      </c>
    </row>
    <row r="5228" spans="1:8">
      <c r="A5228" s="62">
        <v>5226</v>
      </c>
      <c r="B5228" s="63" t="s">
        <v>15330</v>
      </c>
      <c r="C5228" s="33" t="str">
        <f t="shared" si="165"/>
        <v>Yes</v>
      </c>
      <c r="D5228" s="30">
        <f t="shared" si="166"/>
        <v>3.58</v>
      </c>
      <c r="E5228" s="30">
        <v>9856</v>
      </c>
      <c r="F5228" s="62" t="s">
        <v>11763</v>
      </c>
      <c r="G5228" s="3" t="s">
        <v>16563</v>
      </c>
      <c r="H5228" s="176">
        <v>1.4493927125506072</v>
      </c>
    </row>
    <row r="5229" spans="1:8">
      <c r="A5229" s="62">
        <v>5227</v>
      </c>
      <c r="B5229" s="63" t="s">
        <v>15663</v>
      </c>
      <c r="C5229" s="33" t="str">
        <f t="shared" si="165"/>
        <v>No</v>
      </c>
      <c r="D5229" s="30">
        <f t="shared" si="166"/>
        <v>4.9400000000000004</v>
      </c>
      <c r="E5229" s="30">
        <v>13600</v>
      </c>
      <c r="F5229" s="62" t="s">
        <v>11763</v>
      </c>
      <c r="G5229" s="3" t="s">
        <v>16563</v>
      </c>
      <c r="H5229" s="176">
        <v>2</v>
      </c>
    </row>
    <row r="5230" spans="1:8">
      <c r="A5230" s="62">
        <v>5228</v>
      </c>
      <c r="B5230" s="63" t="s">
        <v>16726</v>
      </c>
      <c r="C5230" s="33" t="str">
        <f t="shared" si="165"/>
        <v>Yes</v>
      </c>
      <c r="D5230" s="30">
        <f t="shared" si="166"/>
        <v>2.2699999999999996</v>
      </c>
      <c r="E5230" s="30">
        <v>6249</v>
      </c>
      <c r="F5230" s="62" t="s">
        <v>11763</v>
      </c>
      <c r="G5230" s="3" t="s">
        <v>16563</v>
      </c>
      <c r="H5230" s="176">
        <v>0.91902834008097145</v>
      </c>
    </row>
    <row r="5231" spans="1:8">
      <c r="A5231" s="62">
        <v>5229</v>
      </c>
      <c r="B5231" s="63" t="s">
        <v>16727</v>
      </c>
      <c r="C5231" s="33" t="str">
        <f t="shared" si="165"/>
        <v>Yes</v>
      </c>
      <c r="D5231" s="30">
        <f t="shared" si="166"/>
        <v>3.7499999999999996</v>
      </c>
      <c r="E5231" s="30">
        <v>10324</v>
      </c>
      <c r="F5231" s="62" t="s">
        <v>11763</v>
      </c>
      <c r="G5231" s="3" t="s">
        <v>16563</v>
      </c>
      <c r="H5231" s="176">
        <v>1.5182186234817812</v>
      </c>
    </row>
    <row r="5232" spans="1:8">
      <c r="A5232" s="62">
        <v>5230</v>
      </c>
      <c r="B5232" s="63" t="s">
        <v>16728</v>
      </c>
      <c r="C5232" s="33" t="str">
        <f t="shared" si="165"/>
        <v>Yes</v>
      </c>
      <c r="D5232" s="30">
        <f t="shared" si="166"/>
        <v>0.8200400000000001</v>
      </c>
      <c r="E5232" s="30">
        <v>2257</v>
      </c>
      <c r="F5232" s="62" t="s">
        <v>11763</v>
      </c>
      <c r="G5232" s="3" t="s">
        <v>16563</v>
      </c>
      <c r="H5232" s="176">
        <v>0.33200000000000002</v>
      </c>
    </row>
    <row r="5233" spans="1:8">
      <c r="A5233" s="62">
        <v>5231</v>
      </c>
      <c r="B5233" s="63" t="s">
        <v>16728</v>
      </c>
      <c r="C5233" s="33" t="str">
        <f t="shared" si="165"/>
        <v>Yes</v>
      </c>
      <c r="D5233" s="30">
        <f t="shared" si="166"/>
        <v>2.08962</v>
      </c>
      <c r="E5233" s="30">
        <v>5754</v>
      </c>
      <c r="F5233" s="62" t="s">
        <v>11763</v>
      </c>
      <c r="G5233" s="3" t="s">
        <v>16563</v>
      </c>
      <c r="H5233" s="176">
        <v>0.84599999999999997</v>
      </c>
    </row>
    <row r="5234" spans="1:8" ht="30">
      <c r="A5234" s="62">
        <v>5232</v>
      </c>
      <c r="B5234" s="63" t="s">
        <v>16729</v>
      </c>
      <c r="C5234" s="33" t="str">
        <f t="shared" si="165"/>
        <v>Yes</v>
      </c>
      <c r="D5234" s="30">
        <f t="shared" si="166"/>
        <v>1.93</v>
      </c>
      <c r="E5234" s="30">
        <v>5313</v>
      </c>
      <c r="F5234" s="62" t="s">
        <v>11763</v>
      </c>
      <c r="G5234" s="3" t="s">
        <v>16563</v>
      </c>
      <c r="H5234" s="176">
        <v>0.78137651821862342</v>
      </c>
    </row>
    <row r="5235" spans="1:8" ht="30">
      <c r="A5235" s="62">
        <v>5233</v>
      </c>
      <c r="B5235" s="63" t="s">
        <v>16730</v>
      </c>
      <c r="C5235" s="33" t="str">
        <f t="shared" si="165"/>
        <v>Yes</v>
      </c>
      <c r="D5235" s="30">
        <f t="shared" si="166"/>
        <v>3.0300000000000002</v>
      </c>
      <c r="E5235" s="30">
        <v>8342</v>
      </c>
      <c r="F5235" s="62" t="s">
        <v>11763</v>
      </c>
      <c r="G5235" s="3" t="s">
        <v>16563</v>
      </c>
      <c r="H5235" s="176">
        <v>1.2267206477732793</v>
      </c>
    </row>
    <row r="5236" spans="1:8" ht="30">
      <c r="A5236" s="62">
        <v>5234</v>
      </c>
      <c r="B5236" s="63" t="s">
        <v>16731</v>
      </c>
      <c r="C5236" s="33" t="str">
        <f t="shared" si="165"/>
        <v>Yes</v>
      </c>
      <c r="D5236" s="30">
        <f t="shared" si="166"/>
        <v>4.34</v>
      </c>
      <c r="E5236" s="30">
        <v>11948</v>
      </c>
      <c r="F5236" s="62" t="s">
        <v>11763</v>
      </c>
      <c r="G5236" s="3" t="s">
        <v>16563</v>
      </c>
      <c r="H5236" s="176">
        <v>1.7570850202429147</v>
      </c>
    </row>
    <row r="5237" spans="1:8" ht="30">
      <c r="A5237" s="62">
        <v>5235</v>
      </c>
      <c r="B5237" s="63" t="s">
        <v>16732</v>
      </c>
      <c r="C5237" s="33" t="str">
        <f t="shared" si="165"/>
        <v>Yes</v>
      </c>
      <c r="D5237" s="30">
        <f t="shared" si="166"/>
        <v>2.42</v>
      </c>
      <c r="E5237" s="30">
        <v>6662</v>
      </c>
      <c r="F5237" s="62" t="s">
        <v>11763</v>
      </c>
      <c r="G5237" s="3" t="s">
        <v>16563</v>
      </c>
      <c r="H5237" s="176">
        <v>0.97975708502024283</v>
      </c>
    </row>
    <row r="5238" spans="1:8">
      <c r="A5238" s="62">
        <v>5236</v>
      </c>
      <c r="B5238" s="63" t="s">
        <v>16733</v>
      </c>
      <c r="C5238" s="33" t="str">
        <f t="shared" si="165"/>
        <v>Yes</v>
      </c>
      <c r="D5238" s="30">
        <f t="shared" si="166"/>
        <v>1.9</v>
      </c>
      <c r="E5238" s="30">
        <v>5231</v>
      </c>
      <c r="F5238" s="62" t="s">
        <v>11763</v>
      </c>
      <c r="G5238" s="3" t="s">
        <v>16563</v>
      </c>
      <c r="H5238" s="176">
        <v>0.76923076923076916</v>
      </c>
    </row>
    <row r="5239" spans="1:8">
      <c r="A5239" s="62">
        <v>5237</v>
      </c>
      <c r="B5239" s="63" t="s">
        <v>16734</v>
      </c>
      <c r="C5239" s="33" t="str">
        <f t="shared" si="165"/>
        <v>No</v>
      </c>
      <c r="D5239" s="30">
        <f t="shared" si="166"/>
        <v>4.9400000000000004</v>
      </c>
      <c r="E5239" s="30">
        <v>13600</v>
      </c>
      <c r="F5239" s="62" t="s">
        <v>11763</v>
      </c>
      <c r="G5239" s="3" t="s">
        <v>16563</v>
      </c>
      <c r="H5239" s="176">
        <v>2</v>
      </c>
    </row>
    <row r="5240" spans="1:8">
      <c r="A5240" s="62">
        <v>5238</v>
      </c>
      <c r="B5240" s="63" t="s">
        <v>16735</v>
      </c>
      <c r="C5240" s="33" t="str">
        <f t="shared" si="165"/>
        <v>Yes</v>
      </c>
      <c r="D5240" s="30">
        <f t="shared" si="166"/>
        <v>1.02</v>
      </c>
      <c r="E5240" s="30">
        <v>2808</v>
      </c>
      <c r="F5240" s="62" t="s">
        <v>11763</v>
      </c>
      <c r="G5240" s="3" t="s">
        <v>16563</v>
      </c>
      <c r="H5240" s="176">
        <v>0.41295546558704449</v>
      </c>
    </row>
    <row r="5241" spans="1:8" ht="30">
      <c r="A5241" s="62">
        <v>5239</v>
      </c>
      <c r="B5241" s="63" t="s">
        <v>16736</v>
      </c>
      <c r="C5241" s="33" t="str">
        <f t="shared" si="165"/>
        <v>Yes</v>
      </c>
      <c r="D5241" s="30">
        <f t="shared" si="166"/>
        <v>4.05</v>
      </c>
      <c r="E5241" s="30">
        <v>11150</v>
      </c>
      <c r="F5241" s="62" t="s">
        <v>11763</v>
      </c>
      <c r="G5241" s="3" t="s">
        <v>16563</v>
      </c>
      <c r="H5241" s="176">
        <v>1.6396761133603237</v>
      </c>
    </row>
    <row r="5242" spans="1:8">
      <c r="A5242" s="62">
        <v>5240</v>
      </c>
      <c r="B5242" s="63" t="s">
        <v>16737</v>
      </c>
      <c r="C5242" s="33" t="str">
        <f t="shared" si="165"/>
        <v>Yes</v>
      </c>
      <c r="D5242" s="30">
        <f t="shared" si="166"/>
        <v>2.0300000000000002</v>
      </c>
      <c r="E5242" s="30">
        <v>5589</v>
      </c>
      <c r="F5242" s="62" t="s">
        <v>11763</v>
      </c>
      <c r="G5242" s="3" t="s">
        <v>16563</v>
      </c>
      <c r="H5242" s="176">
        <v>0.82186234817813764</v>
      </c>
    </row>
    <row r="5243" spans="1:8">
      <c r="A5243" s="62">
        <v>5241</v>
      </c>
      <c r="B5243" s="63" t="s">
        <v>16738</v>
      </c>
      <c r="C5243" s="33" t="str">
        <f t="shared" si="165"/>
        <v>Yes</v>
      </c>
      <c r="D5243" s="30">
        <f t="shared" si="166"/>
        <v>3.1399999999999997</v>
      </c>
      <c r="E5243" s="30">
        <v>8645</v>
      </c>
      <c r="F5243" s="62" t="s">
        <v>11763</v>
      </c>
      <c r="G5243" s="3" t="s">
        <v>16563</v>
      </c>
      <c r="H5243" s="176">
        <v>1.2712550607287447</v>
      </c>
    </row>
    <row r="5244" spans="1:8">
      <c r="A5244" s="62">
        <v>5242</v>
      </c>
      <c r="B5244" s="63" t="s">
        <v>16739</v>
      </c>
      <c r="C5244" s="33" t="str">
        <f t="shared" si="165"/>
        <v>Yes</v>
      </c>
      <c r="D5244" s="30">
        <f t="shared" si="166"/>
        <v>4.1099999999999994</v>
      </c>
      <c r="E5244" s="30">
        <v>11315</v>
      </c>
      <c r="F5244" s="62" t="s">
        <v>11763</v>
      </c>
      <c r="G5244" s="3" t="s">
        <v>16563</v>
      </c>
      <c r="H5244" s="176">
        <v>1.663967611336032</v>
      </c>
    </row>
    <row r="5245" spans="1:8">
      <c r="A5245" s="62">
        <v>5243</v>
      </c>
      <c r="B5245" s="210" t="s">
        <v>16740</v>
      </c>
      <c r="C5245" s="33" t="str">
        <f t="shared" si="165"/>
        <v>No</v>
      </c>
      <c r="D5245" s="30">
        <f t="shared" si="166"/>
        <v>4.9400000000000004</v>
      </c>
      <c r="E5245" s="30">
        <v>13600</v>
      </c>
      <c r="F5245" s="62" t="s">
        <v>11781</v>
      </c>
      <c r="G5245" s="3" t="s">
        <v>16563</v>
      </c>
      <c r="H5245" s="176">
        <v>2</v>
      </c>
    </row>
    <row r="5246" spans="1:8">
      <c r="A5246" s="62">
        <v>5244</v>
      </c>
      <c r="B5246" s="63" t="s">
        <v>16741</v>
      </c>
      <c r="C5246" s="33" t="str">
        <f t="shared" si="165"/>
        <v>Yes</v>
      </c>
      <c r="D5246" s="30">
        <f t="shared" si="166"/>
        <v>2.0299999999999998</v>
      </c>
      <c r="E5246" s="30">
        <v>5589</v>
      </c>
      <c r="F5246" s="62" t="s">
        <v>11763</v>
      </c>
      <c r="G5246" s="3" t="s">
        <v>16563</v>
      </c>
      <c r="H5246" s="176">
        <v>0.82186234817813753</v>
      </c>
    </row>
    <row r="5247" spans="1:8" ht="30">
      <c r="A5247" s="62">
        <v>5245</v>
      </c>
      <c r="B5247" s="63" t="s">
        <v>16742</v>
      </c>
      <c r="C5247" s="33" t="str">
        <f t="shared" si="165"/>
        <v>Yes</v>
      </c>
      <c r="D5247" s="30">
        <f t="shared" si="166"/>
        <v>1</v>
      </c>
      <c r="E5247" s="30">
        <v>2753</v>
      </c>
      <c r="F5247" s="62" t="s">
        <v>11763</v>
      </c>
      <c r="G5247" s="3" t="s">
        <v>16563</v>
      </c>
      <c r="H5247" s="176">
        <v>0.40485829959514169</v>
      </c>
    </row>
    <row r="5248" spans="1:8">
      <c r="A5248" s="62">
        <v>5246</v>
      </c>
      <c r="B5248" s="63" t="s">
        <v>16743</v>
      </c>
      <c r="C5248" s="33" t="str">
        <f t="shared" si="165"/>
        <v>No</v>
      </c>
      <c r="D5248" s="30">
        <f t="shared" si="166"/>
        <v>4.9400000000000004</v>
      </c>
      <c r="E5248" s="30">
        <v>13600</v>
      </c>
      <c r="F5248" s="62" t="s">
        <v>11763</v>
      </c>
      <c r="G5248" s="3" t="s">
        <v>16563</v>
      </c>
      <c r="H5248" s="176">
        <v>2</v>
      </c>
    </row>
    <row r="5249" spans="1:8">
      <c r="A5249" s="62">
        <v>5247</v>
      </c>
      <c r="B5249" s="63" t="s">
        <v>16744</v>
      </c>
      <c r="C5249" s="33" t="str">
        <f t="shared" si="165"/>
        <v>No</v>
      </c>
      <c r="D5249" s="30">
        <f t="shared" si="166"/>
        <v>4.9400000000000004</v>
      </c>
      <c r="E5249" s="30">
        <v>13600</v>
      </c>
      <c r="F5249" s="62" t="s">
        <v>11763</v>
      </c>
      <c r="G5249" s="3" t="s">
        <v>16563</v>
      </c>
      <c r="H5249" s="176">
        <v>2</v>
      </c>
    </row>
    <row r="5250" spans="1:8">
      <c r="A5250" s="62">
        <v>5248</v>
      </c>
      <c r="B5250" s="63" t="s">
        <v>15690</v>
      </c>
      <c r="C5250" s="33" t="str">
        <f t="shared" si="165"/>
        <v>Yes</v>
      </c>
      <c r="D5250" s="30">
        <f t="shared" si="166"/>
        <v>1.43</v>
      </c>
      <c r="E5250" s="30">
        <v>3937</v>
      </c>
      <c r="F5250" s="62" t="s">
        <v>11763</v>
      </c>
      <c r="G5250" s="3" t="s">
        <v>16563</v>
      </c>
      <c r="H5250" s="176">
        <v>0.57894736842105254</v>
      </c>
    </row>
    <row r="5251" spans="1:8">
      <c r="A5251" s="62">
        <v>5249</v>
      </c>
      <c r="B5251" s="63" t="s">
        <v>16745</v>
      </c>
      <c r="C5251" s="33" t="str">
        <f t="shared" ref="C5251:C5314" si="167">IF(H5251=2,"No","Yes")</f>
        <v>Yes</v>
      </c>
      <c r="D5251" s="30">
        <f t="shared" si="166"/>
        <v>2.31</v>
      </c>
      <c r="E5251" s="30">
        <v>6360</v>
      </c>
      <c r="F5251" s="62" t="s">
        <v>11763</v>
      </c>
      <c r="G5251" s="3" t="s">
        <v>16563</v>
      </c>
      <c r="H5251" s="176">
        <v>0.93522267206477727</v>
      </c>
    </row>
    <row r="5252" spans="1:8">
      <c r="A5252" s="62">
        <v>5250</v>
      </c>
      <c r="B5252" s="210" t="s">
        <v>16746</v>
      </c>
      <c r="C5252" s="33" t="str">
        <f t="shared" si="167"/>
        <v>Yes</v>
      </c>
      <c r="D5252" s="30">
        <f t="shared" ref="D5252:D5315" si="168">H5252*2.47</f>
        <v>1.76</v>
      </c>
      <c r="E5252" s="30">
        <v>4845</v>
      </c>
      <c r="F5252" s="62" t="s">
        <v>11781</v>
      </c>
      <c r="G5252" s="3" t="s">
        <v>16563</v>
      </c>
      <c r="H5252" s="176">
        <v>0.71255060728744934</v>
      </c>
    </row>
    <row r="5253" spans="1:8">
      <c r="A5253" s="62">
        <v>5251</v>
      </c>
      <c r="B5253" s="63" t="s">
        <v>16747</v>
      </c>
      <c r="C5253" s="33" t="str">
        <f t="shared" si="167"/>
        <v>Yes</v>
      </c>
      <c r="D5253" s="30">
        <f t="shared" si="168"/>
        <v>0.96</v>
      </c>
      <c r="E5253" s="30">
        <v>2643</v>
      </c>
      <c r="F5253" s="62" t="s">
        <v>11763</v>
      </c>
      <c r="G5253" s="3" t="s">
        <v>16563</v>
      </c>
      <c r="H5253" s="176">
        <v>0.38866396761133598</v>
      </c>
    </row>
    <row r="5254" spans="1:8" ht="30">
      <c r="A5254" s="62">
        <v>5252</v>
      </c>
      <c r="B5254" s="63" t="s">
        <v>16748</v>
      </c>
      <c r="C5254" s="33" t="str">
        <f t="shared" si="167"/>
        <v>Yes</v>
      </c>
      <c r="D5254" s="30">
        <f t="shared" si="168"/>
        <v>4.57</v>
      </c>
      <c r="E5254" s="30">
        <v>12581</v>
      </c>
      <c r="F5254" s="62" t="s">
        <v>11763</v>
      </c>
      <c r="G5254" s="3" t="s">
        <v>16563</v>
      </c>
      <c r="H5254" s="176">
        <v>1.8502024291497976</v>
      </c>
    </row>
    <row r="5255" spans="1:8">
      <c r="A5255" s="62">
        <v>5253</v>
      </c>
      <c r="B5255" s="210" t="s">
        <v>16749</v>
      </c>
      <c r="C5255" s="33" t="str">
        <f t="shared" si="167"/>
        <v>Yes</v>
      </c>
      <c r="D5255" s="30">
        <f t="shared" si="168"/>
        <v>1.5299999999999998</v>
      </c>
      <c r="E5255" s="30">
        <v>4212</v>
      </c>
      <c r="F5255" s="62" t="s">
        <v>11763</v>
      </c>
      <c r="G5255" s="3" t="s">
        <v>16563</v>
      </c>
      <c r="H5255" s="176">
        <v>0.61943319838056665</v>
      </c>
    </row>
    <row r="5256" spans="1:8" ht="30">
      <c r="A5256" s="62">
        <v>5254</v>
      </c>
      <c r="B5256" s="63" t="s">
        <v>16750</v>
      </c>
      <c r="C5256" s="33" t="str">
        <f t="shared" si="167"/>
        <v>Yes</v>
      </c>
      <c r="D5256" s="30">
        <f t="shared" si="168"/>
        <v>1.93</v>
      </c>
      <c r="E5256" s="30">
        <v>5313</v>
      </c>
      <c r="F5256" s="62" t="s">
        <v>11763</v>
      </c>
      <c r="G5256" s="3" t="s">
        <v>16563</v>
      </c>
      <c r="H5256" s="176">
        <v>0.78137651821862342</v>
      </c>
    </row>
    <row r="5257" spans="1:8" ht="30">
      <c r="A5257" s="62">
        <v>5255</v>
      </c>
      <c r="B5257" s="63" t="s">
        <v>16750</v>
      </c>
      <c r="C5257" s="33" t="str">
        <f t="shared" si="167"/>
        <v>No</v>
      </c>
      <c r="D5257" s="30">
        <f t="shared" si="168"/>
        <v>4.9400000000000004</v>
      </c>
      <c r="E5257" s="30">
        <v>13600</v>
      </c>
      <c r="F5257" s="62" t="s">
        <v>11763</v>
      </c>
      <c r="G5257" s="3" t="s">
        <v>16563</v>
      </c>
      <c r="H5257" s="176">
        <v>2</v>
      </c>
    </row>
    <row r="5258" spans="1:8" ht="30">
      <c r="A5258" s="62">
        <v>5256</v>
      </c>
      <c r="B5258" s="63" t="s">
        <v>16751</v>
      </c>
      <c r="C5258" s="33" t="str">
        <f t="shared" si="167"/>
        <v>Yes</v>
      </c>
      <c r="D5258" s="30">
        <f t="shared" si="168"/>
        <v>3.34</v>
      </c>
      <c r="E5258" s="30">
        <v>9195</v>
      </c>
      <c r="F5258" s="62" t="s">
        <v>11763</v>
      </c>
      <c r="G5258" s="3" t="s">
        <v>16563</v>
      </c>
      <c r="H5258" s="176">
        <v>1.3522267206477732</v>
      </c>
    </row>
    <row r="5259" spans="1:8" ht="30">
      <c r="A5259" s="62">
        <v>5257</v>
      </c>
      <c r="B5259" s="210" t="s">
        <v>16752</v>
      </c>
      <c r="C5259" s="33" t="str">
        <f t="shared" si="167"/>
        <v>Yes</v>
      </c>
      <c r="D5259" s="30">
        <f t="shared" si="168"/>
        <v>1.31</v>
      </c>
      <c r="E5259" s="30">
        <v>3606</v>
      </c>
      <c r="F5259" s="62" t="s">
        <v>11781</v>
      </c>
      <c r="G5259" s="3" t="s">
        <v>16563</v>
      </c>
      <c r="H5259" s="176">
        <v>0.53036437246963564</v>
      </c>
    </row>
    <row r="5260" spans="1:8">
      <c r="A5260" s="62">
        <v>5258</v>
      </c>
      <c r="B5260" s="63" t="s">
        <v>16753</v>
      </c>
      <c r="C5260" s="33" t="str">
        <f t="shared" si="167"/>
        <v>Yes</v>
      </c>
      <c r="D5260" s="30">
        <f t="shared" si="168"/>
        <v>2.1</v>
      </c>
      <c r="E5260" s="30">
        <v>5781</v>
      </c>
      <c r="F5260" s="62" t="s">
        <v>11763</v>
      </c>
      <c r="G5260" s="3" t="s">
        <v>16563</v>
      </c>
      <c r="H5260" s="176">
        <v>0.85020242914979749</v>
      </c>
    </row>
    <row r="5261" spans="1:8" ht="30">
      <c r="A5261" s="62">
        <v>5259</v>
      </c>
      <c r="B5261" s="63" t="s">
        <v>16754</v>
      </c>
      <c r="C5261" s="33" t="str">
        <f t="shared" si="167"/>
        <v>Yes</v>
      </c>
      <c r="D5261" s="30">
        <f t="shared" si="168"/>
        <v>1.4199999999999997</v>
      </c>
      <c r="E5261" s="30">
        <v>3909</v>
      </c>
      <c r="F5261" s="62" t="s">
        <v>11763</v>
      </c>
      <c r="G5261" s="3" t="s">
        <v>16563</v>
      </c>
      <c r="H5261" s="176">
        <v>0.57489878542510109</v>
      </c>
    </row>
    <row r="5262" spans="1:8">
      <c r="A5262" s="62">
        <v>5260</v>
      </c>
      <c r="B5262" s="63" t="s">
        <v>16755</v>
      </c>
      <c r="C5262" s="33" t="str">
        <f t="shared" si="167"/>
        <v>No</v>
      </c>
      <c r="D5262" s="30">
        <f t="shared" si="168"/>
        <v>4.9400000000000004</v>
      </c>
      <c r="E5262" s="30">
        <v>13600</v>
      </c>
      <c r="F5262" s="62" t="s">
        <v>11763</v>
      </c>
      <c r="G5262" s="3" t="s">
        <v>16563</v>
      </c>
      <c r="H5262" s="176">
        <v>2</v>
      </c>
    </row>
    <row r="5263" spans="1:8">
      <c r="A5263" s="62">
        <v>5261</v>
      </c>
      <c r="B5263" s="63" t="s">
        <v>16756</v>
      </c>
      <c r="C5263" s="33" t="str">
        <f t="shared" si="167"/>
        <v>Yes</v>
      </c>
      <c r="D5263" s="30">
        <f t="shared" si="168"/>
        <v>1.93</v>
      </c>
      <c r="E5263" s="30">
        <v>5313</v>
      </c>
      <c r="F5263" s="62" t="s">
        <v>11763</v>
      </c>
      <c r="G5263" s="3" t="s">
        <v>16563</v>
      </c>
      <c r="H5263" s="176">
        <v>0.78137651821862342</v>
      </c>
    </row>
    <row r="5264" spans="1:8" ht="30">
      <c r="A5264" s="62">
        <v>5262</v>
      </c>
      <c r="B5264" s="63" t="s">
        <v>16757</v>
      </c>
      <c r="C5264" s="33" t="str">
        <f t="shared" si="167"/>
        <v>Yes</v>
      </c>
      <c r="D5264" s="30">
        <f t="shared" si="168"/>
        <v>3.57</v>
      </c>
      <c r="E5264" s="30">
        <v>9828</v>
      </c>
      <c r="F5264" s="62" t="s">
        <v>11763</v>
      </c>
      <c r="G5264" s="3" t="s">
        <v>16563</v>
      </c>
      <c r="H5264" s="176">
        <v>1.4453441295546556</v>
      </c>
    </row>
    <row r="5265" spans="1:8" ht="30">
      <c r="A5265" s="62">
        <v>5263</v>
      </c>
      <c r="B5265" s="63" t="s">
        <v>16758</v>
      </c>
      <c r="C5265" s="33" t="str">
        <f t="shared" si="167"/>
        <v>No</v>
      </c>
      <c r="D5265" s="30">
        <f t="shared" si="168"/>
        <v>4.9400000000000004</v>
      </c>
      <c r="E5265" s="30">
        <v>13600</v>
      </c>
      <c r="F5265" s="62" t="s">
        <v>11763</v>
      </c>
      <c r="G5265" s="3" t="s">
        <v>16563</v>
      </c>
      <c r="H5265" s="176">
        <v>2</v>
      </c>
    </row>
    <row r="5266" spans="1:8" ht="30">
      <c r="A5266" s="62">
        <v>5264</v>
      </c>
      <c r="B5266" s="63" t="s">
        <v>15702</v>
      </c>
      <c r="C5266" s="33" t="str">
        <f t="shared" si="167"/>
        <v>Yes</v>
      </c>
      <c r="D5266" s="30">
        <f t="shared" si="168"/>
        <v>0.96999999999999986</v>
      </c>
      <c r="E5266" s="30">
        <v>2670</v>
      </c>
      <c r="F5266" s="62" t="s">
        <v>11763</v>
      </c>
      <c r="G5266" s="3" t="s">
        <v>16563</v>
      </c>
      <c r="H5266" s="176">
        <v>0.39271255060728738</v>
      </c>
    </row>
    <row r="5267" spans="1:8">
      <c r="A5267" s="62">
        <v>5265</v>
      </c>
      <c r="B5267" s="63" t="s">
        <v>16759</v>
      </c>
      <c r="C5267" s="33" t="str">
        <f t="shared" si="167"/>
        <v>Yes</v>
      </c>
      <c r="D5267" s="30">
        <f t="shared" si="168"/>
        <v>1.5899999999999999</v>
      </c>
      <c r="E5267" s="30">
        <v>4377</v>
      </c>
      <c r="F5267" s="62" t="s">
        <v>11763</v>
      </c>
      <c r="G5267" s="3" t="s">
        <v>16563</v>
      </c>
      <c r="H5267" s="176">
        <v>0.64372469635627516</v>
      </c>
    </row>
    <row r="5268" spans="1:8">
      <c r="A5268" s="62">
        <v>5266</v>
      </c>
      <c r="B5268" s="63" t="s">
        <v>16760</v>
      </c>
      <c r="C5268" s="33" t="str">
        <f t="shared" si="167"/>
        <v>Yes</v>
      </c>
      <c r="D5268" s="30">
        <f t="shared" si="168"/>
        <v>4.05</v>
      </c>
      <c r="E5268" s="30">
        <v>11150</v>
      </c>
      <c r="F5268" s="62" t="s">
        <v>11763</v>
      </c>
      <c r="G5268" s="3" t="s">
        <v>16563</v>
      </c>
      <c r="H5268" s="176">
        <v>1.6396761133603237</v>
      </c>
    </row>
    <row r="5269" spans="1:8">
      <c r="A5269" s="62">
        <v>5267</v>
      </c>
      <c r="B5269" s="63" t="s">
        <v>14533</v>
      </c>
      <c r="C5269" s="33" t="str">
        <f t="shared" si="167"/>
        <v>Yes</v>
      </c>
      <c r="D5269" s="30">
        <f t="shared" si="168"/>
        <v>3.83</v>
      </c>
      <c r="E5269" s="30">
        <v>10544</v>
      </c>
      <c r="F5269" s="62" t="s">
        <v>11763</v>
      </c>
      <c r="G5269" s="3" t="s">
        <v>16563</v>
      </c>
      <c r="H5269" s="176">
        <v>1.5506072874493926</v>
      </c>
    </row>
    <row r="5270" spans="1:8" ht="30">
      <c r="A5270" s="62">
        <v>5268</v>
      </c>
      <c r="B5270" s="210" t="s">
        <v>16761</v>
      </c>
      <c r="C5270" s="33" t="str">
        <f t="shared" si="167"/>
        <v>Yes</v>
      </c>
      <c r="D5270" s="30">
        <f t="shared" si="168"/>
        <v>2</v>
      </c>
      <c r="E5270" s="30">
        <v>5506</v>
      </c>
      <c r="F5270" s="62" t="s">
        <v>16762</v>
      </c>
      <c r="G5270" s="3" t="s">
        <v>16563</v>
      </c>
      <c r="H5270" s="178">
        <v>0.80971659919028338</v>
      </c>
    </row>
    <row r="5271" spans="1:8">
      <c r="A5271" s="62">
        <v>5269</v>
      </c>
      <c r="B5271" s="63" t="s">
        <v>16763</v>
      </c>
      <c r="C5271" s="33" t="str">
        <f t="shared" si="167"/>
        <v>Yes</v>
      </c>
      <c r="D5271" s="30">
        <f t="shared" si="168"/>
        <v>1.3899999999999997</v>
      </c>
      <c r="E5271" s="30">
        <v>3827</v>
      </c>
      <c r="F5271" s="62" t="s">
        <v>11763</v>
      </c>
      <c r="G5271" s="3" t="s">
        <v>16563</v>
      </c>
      <c r="H5271" s="176">
        <v>0.56275303643724683</v>
      </c>
    </row>
    <row r="5272" spans="1:8">
      <c r="A5272" s="62">
        <v>5270</v>
      </c>
      <c r="B5272" s="63" t="s">
        <v>16764</v>
      </c>
      <c r="C5272" s="33" t="str">
        <f t="shared" si="167"/>
        <v>Yes</v>
      </c>
      <c r="D5272" s="30">
        <f t="shared" si="168"/>
        <v>1.5</v>
      </c>
      <c r="E5272" s="30">
        <v>4130</v>
      </c>
      <c r="F5272" s="62" t="s">
        <v>11763</v>
      </c>
      <c r="G5272" s="3" t="s">
        <v>16563</v>
      </c>
      <c r="H5272" s="176">
        <v>0.60728744939271251</v>
      </c>
    </row>
    <row r="5273" spans="1:8">
      <c r="A5273" s="62">
        <v>5271</v>
      </c>
      <c r="B5273" s="63" t="s">
        <v>16765</v>
      </c>
      <c r="C5273" s="33" t="str">
        <f t="shared" si="167"/>
        <v>Yes</v>
      </c>
      <c r="D5273" s="30">
        <f t="shared" si="168"/>
        <v>2.42</v>
      </c>
      <c r="E5273" s="30">
        <v>6662</v>
      </c>
      <c r="F5273" s="62" t="s">
        <v>11763</v>
      </c>
      <c r="G5273" s="3" t="s">
        <v>16563</v>
      </c>
      <c r="H5273" s="176">
        <v>0.97975708502024283</v>
      </c>
    </row>
    <row r="5274" spans="1:8" ht="30">
      <c r="A5274" s="62">
        <v>5272</v>
      </c>
      <c r="B5274" s="63" t="s">
        <v>16766</v>
      </c>
      <c r="C5274" s="33" t="str">
        <f t="shared" si="167"/>
        <v>No</v>
      </c>
      <c r="D5274" s="30">
        <f t="shared" si="168"/>
        <v>4.9400000000000004</v>
      </c>
      <c r="E5274" s="30">
        <v>13600</v>
      </c>
      <c r="F5274" s="62" t="s">
        <v>11763</v>
      </c>
      <c r="G5274" s="3" t="s">
        <v>16563</v>
      </c>
      <c r="H5274" s="176">
        <v>2</v>
      </c>
    </row>
    <row r="5275" spans="1:8">
      <c r="A5275" s="62">
        <v>5273</v>
      </c>
      <c r="B5275" s="63" t="s">
        <v>16767</v>
      </c>
      <c r="C5275" s="33" t="str">
        <f t="shared" si="167"/>
        <v>Yes</v>
      </c>
      <c r="D5275" s="30">
        <f t="shared" si="168"/>
        <v>1.3</v>
      </c>
      <c r="E5275" s="30">
        <v>3579</v>
      </c>
      <c r="F5275" s="62" t="s">
        <v>11763</v>
      </c>
      <c r="G5275" s="3" t="s">
        <v>16563</v>
      </c>
      <c r="H5275" s="176">
        <v>0.52631578947368418</v>
      </c>
    </row>
    <row r="5276" spans="1:8">
      <c r="A5276" s="62">
        <v>5274</v>
      </c>
      <c r="B5276" s="63" t="s">
        <v>16768</v>
      </c>
      <c r="C5276" s="33" t="str">
        <f t="shared" si="167"/>
        <v>Yes</v>
      </c>
      <c r="D5276" s="30">
        <f t="shared" si="168"/>
        <v>3.5300000000000002</v>
      </c>
      <c r="E5276" s="30">
        <v>9718</v>
      </c>
      <c r="F5276" s="62" t="s">
        <v>11763</v>
      </c>
      <c r="G5276" s="3" t="s">
        <v>16563</v>
      </c>
      <c r="H5276" s="176">
        <v>1.4291497975708503</v>
      </c>
    </row>
    <row r="5277" spans="1:8">
      <c r="A5277" s="62">
        <v>5275</v>
      </c>
      <c r="B5277" s="63" t="s">
        <v>16769</v>
      </c>
      <c r="C5277" s="33" t="str">
        <f t="shared" si="167"/>
        <v>Yes</v>
      </c>
      <c r="D5277" s="30">
        <f t="shared" si="168"/>
        <v>2.2599999999999998</v>
      </c>
      <c r="E5277" s="30">
        <v>6222</v>
      </c>
      <c r="F5277" s="62" t="s">
        <v>11763</v>
      </c>
      <c r="G5277" s="3" t="s">
        <v>16563</v>
      </c>
      <c r="H5277" s="176">
        <v>0.91497975708502011</v>
      </c>
    </row>
    <row r="5278" spans="1:8">
      <c r="A5278" s="62">
        <v>5276</v>
      </c>
      <c r="B5278" s="63" t="s">
        <v>16770</v>
      </c>
      <c r="C5278" s="33" t="str">
        <f t="shared" si="167"/>
        <v>Yes</v>
      </c>
      <c r="D5278" s="30">
        <f t="shared" si="168"/>
        <v>3.1100000000000003</v>
      </c>
      <c r="E5278" s="30">
        <v>8562</v>
      </c>
      <c r="F5278" s="62" t="s">
        <v>11763</v>
      </c>
      <c r="G5278" s="3" t="s">
        <v>16563</v>
      </c>
      <c r="H5278" s="176">
        <v>1.2591093117408907</v>
      </c>
    </row>
    <row r="5279" spans="1:8">
      <c r="A5279" s="62">
        <v>5277</v>
      </c>
      <c r="B5279" s="63" t="s">
        <v>16771</v>
      </c>
      <c r="C5279" s="33" t="str">
        <f t="shared" si="167"/>
        <v>Yes</v>
      </c>
      <c r="D5279" s="30">
        <f t="shared" si="168"/>
        <v>1.6799999999999997</v>
      </c>
      <c r="E5279" s="30">
        <v>4625</v>
      </c>
      <c r="F5279" s="62" t="s">
        <v>11763</v>
      </c>
      <c r="G5279" s="3" t="s">
        <v>16563</v>
      </c>
      <c r="H5279" s="176">
        <v>0.68016194331983792</v>
      </c>
    </row>
    <row r="5280" spans="1:8">
      <c r="A5280" s="62">
        <v>5278</v>
      </c>
      <c r="B5280" s="210" t="s">
        <v>16772</v>
      </c>
      <c r="C5280" s="33" t="str">
        <f t="shared" si="167"/>
        <v>Yes</v>
      </c>
      <c r="D5280" s="30">
        <f t="shared" si="168"/>
        <v>4.2300000000000004</v>
      </c>
      <c r="E5280" s="30">
        <v>11645</v>
      </c>
      <c r="F5280" s="62" t="s">
        <v>11781</v>
      </c>
      <c r="G5280" s="3" t="s">
        <v>16563</v>
      </c>
      <c r="H5280" s="176">
        <v>1.7125506072874495</v>
      </c>
    </row>
    <row r="5281" spans="1:8" ht="30">
      <c r="A5281" s="62">
        <v>5279</v>
      </c>
      <c r="B5281" s="63" t="s">
        <v>16773</v>
      </c>
      <c r="C5281" s="33" t="str">
        <f t="shared" si="167"/>
        <v>No</v>
      </c>
      <c r="D5281" s="30">
        <f t="shared" si="168"/>
        <v>4.9400000000000004</v>
      </c>
      <c r="E5281" s="30">
        <v>13600</v>
      </c>
      <c r="F5281" s="62" t="s">
        <v>11763</v>
      </c>
      <c r="G5281" s="3" t="s">
        <v>16563</v>
      </c>
      <c r="H5281" s="176">
        <v>2</v>
      </c>
    </row>
    <row r="5282" spans="1:8" ht="30">
      <c r="A5282" s="62">
        <v>5280</v>
      </c>
      <c r="B5282" s="63" t="s">
        <v>16774</v>
      </c>
      <c r="C5282" s="33" t="str">
        <f t="shared" si="167"/>
        <v>No</v>
      </c>
      <c r="D5282" s="30">
        <f t="shared" si="168"/>
        <v>4.9400000000000004</v>
      </c>
      <c r="E5282" s="30">
        <v>13600</v>
      </c>
      <c r="F5282" s="62" t="s">
        <v>11763</v>
      </c>
      <c r="G5282" s="3" t="s">
        <v>16563</v>
      </c>
      <c r="H5282" s="176">
        <v>2</v>
      </c>
    </row>
    <row r="5283" spans="1:8">
      <c r="A5283" s="62">
        <v>5281</v>
      </c>
      <c r="B5283" s="63" t="s">
        <v>16775</v>
      </c>
      <c r="C5283" s="33" t="str">
        <f t="shared" si="167"/>
        <v>Yes</v>
      </c>
      <c r="D5283" s="30">
        <f t="shared" si="168"/>
        <v>3.3899999999999997</v>
      </c>
      <c r="E5283" s="30">
        <v>9333</v>
      </c>
      <c r="F5283" s="62" t="s">
        <v>11763</v>
      </c>
      <c r="G5283" s="3" t="s">
        <v>16563</v>
      </c>
      <c r="H5283" s="176">
        <v>1.3724696356275301</v>
      </c>
    </row>
    <row r="5284" spans="1:8">
      <c r="A5284" s="62">
        <v>5282</v>
      </c>
      <c r="B5284" s="63" t="s">
        <v>16776</v>
      </c>
      <c r="C5284" s="33" t="str">
        <f t="shared" si="167"/>
        <v>Yes</v>
      </c>
      <c r="D5284" s="30">
        <f t="shared" si="168"/>
        <v>2.34</v>
      </c>
      <c r="E5284" s="30">
        <v>6442</v>
      </c>
      <c r="F5284" s="62" t="s">
        <v>11763</v>
      </c>
      <c r="G5284" s="3" t="s">
        <v>16563</v>
      </c>
      <c r="H5284" s="176">
        <v>0.94736842105263142</v>
      </c>
    </row>
    <row r="5285" spans="1:8">
      <c r="A5285" s="62">
        <v>5283</v>
      </c>
      <c r="B5285" s="63" t="s">
        <v>15729</v>
      </c>
      <c r="C5285" s="33" t="str">
        <f t="shared" si="167"/>
        <v>No</v>
      </c>
      <c r="D5285" s="30">
        <f t="shared" si="168"/>
        <v>4.9400000000000004</v>
      </c>
      <c r="E5285" s="30">
        <v>13600</v>
      </c>
      <c r="F5285" s="62" t="s">
        <v>11763</v>
      </c>
      <c r="G5285" s="3" t="s">
        <v>16563</v>
      </c>
      <c r="H5285" s="176">
        <v>2</v>
      </c>
    </row>
    <row r="5286" spans="1:8" ht="30">
      <c r="A5286" s="62">
        <v>5284</v>
      </c>
      <c r="B5286" s="63" t="s">
        <v>15730</v>
      </c>
      <c r="C5286" s="33" t="str">
        <f t="shared" si="167"/>
        <v>Yes</v>
      </c>
      <c r="D5286" s="30">
        <f t="shared" si="168"/>
        <v>1.47</v>
      </c>
      <c r="E5286" s="30">
        <v>4047</v>
      </c>
      <c r="F5286" s="62" t="s">
        <v>11763</v>
      </c>
      <c r="G5286" s="3" t="s">
        <v>16563</v>
      </c>
      <c r="H5286" s="176">
        <v>0.59514170040485825</v>
      </c>
    </row>
    <row r="5287" spans="1:8">
      <c r="A5287" s="62">
        <v>5285</v>
      </c>
      <c r="B5287" s="63" t="s">
        <v>16777</v>
      </c>
      <c r="C5287" s="33" t="str">
        <f t="shared" si="167"/>
        <v>Yes</v>
      </c>
      <c r="D5287" s="30">
        <f t="shared" si="168"/>
        <v>3.9</v>
      </c>
      <c r="E5287" s="30">
        <v>10737</v>
      </c>
      <c r="F5287" s="62" t="s">
        <v>11763</v>
      </c>
      <c r="G5287" s="3" t="s">
        <v>16563</v>
      </c>
      <c r="H5287" s="176">
        <v>1.5789473684210524</v>
      </c>
    </row>
    <row r="5288" spans="1:8" ht="30">
      <c r="A5288" s="62">
        <v>5286</v>
      </c>
      <c r="B5288" s="63" t="s">
        <v>16778</v>
      </c>
      <c r="C5288" s="33" t="str">
        <f t="shared" si="167"/>
        <v>Yes</v>
      </c>
      <c r="D5288" s="30">
        <f t="shared" si="168"/>
        <v>1.25</v>
      </c>
      <c r="E5288" s="30">
        <v>3441</v>
      </c>
      <c r="F5288" s="62" t="s">
        <v>11763</v>
      </c>
      <c r="G5288" s="3" t="s">
        <v>16563</v>
      </c>
      <c r="H5288" s="176">
        <v>0.50607287449392713</v>
      </c>
    </row>
    <row r="5289" spans="1:8">
      <c r="A5289" s="62">
        <v>5287</v>
      </c>
      <c r="B5289" s="63" t="s">
        <v>16779</v>
      </c>
      <c r="C5289" s="33" t="str">
        <f t="shared" si="167"/>
        <v>Yes</v>
      </c>
      <c r="D5289" s="30">
        <f t="shared" si="168"/>
        <v>1.0900000000000001</v>
      </c>
      <c r="E5289" s="30">
        <v>3001</v>
      </c>
      <c r="F5289" s="62" t="s">
        <v>11763</v>
      </c>
      <c r="G5289" s="3" t="s">
        <v>16563</v>
      </c>
      <c r="H5289" s="176">
        <v>0.44129554655870445</v>
      </c>
    </row>
    <row r="5290" spans="1:8">
      <c r="A5290" s="62">
        <v>5288</v>
      </c>
      <c r="B5290" s="210" t="s">
        <v>16780</v>
      </c>
      <c r="C5290" s="33" t="str">
        <f t="shared" si="167"/>
        <v>Yes</v>
      </c>
      <c r="D5290" s="30">
        <f t="shared" si="168"/>
        <v>1.38</v>
      </c>
      <c r="E5290" s="11">
        <v>3799</v>
      </c>
      <c r="F5290" s="62" t="s">
        <v>11777</v>
      </c>
      <c r="G5290" s="3" t="s">
        <v>16563</v>
      </c>
      <c r="H5290" s="176">
        <v>0.55870445344129549</v>
      </c>
    </row>
    <row r="5291" spans="1:8" ht="30">
      <c r="A5291" s="62">
        <v>5289</v>
      </c>
      <c r="B5291" s="63" t="s">
        <v>16781</v>
      </c>
      <c r="C5291" s="33" t="str">
        <f t="shared" si="167"/>
        <v>Yes</v>
      </c>
      <c r="D5291" s="30">
        <f t="shared" si="168"/>
        <v>3.0100000000000002</v>
      </c>
      <c r="E5291" s="30">
        <v>8287</v>
      </c>
      <c r="F5291" s="62" t="s">
        <v>11763</v>
      </c>
      <c r="G5291" s="3" t="s">
        <v>16563</v>
      </c>
      <c r="H5291" s="176">
        <v>1.2186234817813766</v>
      </c>
    </row>
    <row r="5292" spans="1:8" ht="30">
      <c r="A5292" s="62">
        <v>5290</v>
      </c>
      <c r="B5292" s="63" t="s">
        <v>16782</v>
      </c>
      <c r="C5292" s="33" t="str">
        <f t="shared" si="167"/>
        <v>Yes</v>
      </c>
      <c r="D5292" s="30">
        <f t="shared" si="168"/>
        <v>3.14</v>
      </c>
      <c r="E5292" s="30">
        <v>8645</v>
      </c>
      <c r="F5292" s="62" t="s">
        <v>11763</v>
      </c>
      <c r="G5292" s="3" t="s">
        <v>16563</v>
      </c>
      <c r="H5292" s="176">
        <v>1.2712550607287449</v>
      </c>
    </row>
    <row r="5293" spans="1:8">
      <c r="A5293" s="62">
        <v>5291</v>
      </c>
      <c r="B5293" s="63" t="s">
        <v>16783</v>
      </c>
      <c r="C5293" s="33" t="str">
        <f t="shared" si="167"/>
        <v>Yes</v>
      </c>
      <c r="D5293" s="30">
        <f t="shared" si="168"/>
        <v>3.26</v>
      </c>
      <c r="E5293" s="30">
        <v>8975</v>
      </c>
      <c r="F5293" s="62" t="s">
        <v>11763</v>
      </c>
      <c r="G5293" s="3" t="s">
        <v>16563</v>
      </c>
      <c r="H5293" s="176">
        <v>1.3198380566801617</v>
      </c>
    </row>
    <row r="5294" spans="1:8" ht="30">
      <c r="A5294" s="62">
        <v>5292</v>
      </c>
      <c r="B5294" s="63" t="s">
        <v>16784</v>
      </c>
      <c r="C5294" s="33" t="str">
        <f t="shared" si="167"/>
        <v>Yes</v>
      </c>
      <c r="D5294" s="30">
        <f t="shared" si="168"/>
        <v>3.7</v>
      </c>
      <c r="E5294" s="30">
        <v>10186</v>
      </c>
      <c r="F5294" s="62" t="s">
        <v>11763</v>
      </c>
      <c r="G5294" s="3" t="s">
        <v>16563</v>
      </c>
      <c r="H5294" s="176">
        <v>1.4979757085020242</v>
      </c>
    </row>
    <row r="5295" spans="1:8" ht="30">
      <c r="A5295" s="62">
        <v>5293</v>
      </c>
      <c r="B5295" s="63" t="s">
        <v>16785</v>
      </c>
      <c r="C5295" s="33" t="str">
        <f t="shared" si="167"/>
        <v>Yes</v>
      </c>
      <c r="D5295" s="30">
        <f t="shared" si="168"/>
        <v>2.56</v>
      </c>
      <c r="E5295" s="30">
        <v>7048</v>
      </c>
      <c r="F5295" s="62" t="s">
        <v>11763</v>
      </c>
      <c r="G5295" s="3" t="s">
        <v>16563</v>
      </c>
      <c r="H5295" s="176">
        <v>1.0364372469635628</v>
      </c>
    </row>
    <row r="5296" spans="1:8">
      <c r="A5296" s="62">
        <v>5294</v>
      </c>
      <c r="B5296" s="63" t="s">
        <v>16786</v>
      </c>
      <c r="C5296" s="33" t="str">
        <f t="shared" si="167"/>
        <v>Yes</v>
      </c>
      <c r="D5296" s="30">
        <f t="shared" si="168"/>
        <v>1.4100000000000004</v>
      </c>
      <c r="E5296" s="30">
        <v>3882</v>
      </c>
      <c r="F5296" s="62" t="s">
        <v>11763</v>
      </c>
      <c r="G5296" s="3" t="s">
        <v>16563</v>
      </c>
      <c r="H5296" s="176">
        <v>0.57085020242914986</v>
      </c>
    </row>
    <row r="5297" spans="1:8">
      <c r="A5297" s="62">
        <v>5295</v>
      </c>
      <c r="B5297" s="63" t="s">
        <v>16787</v>
      </c>
      <c r="C5297" s="33" t="str">
        <f t="shared" si="167"/>
        <v>Yes</v>
      </c>
      <c r="D5297" s="30">
        <f t="shared" si="168"/>
        <v>4.16</v>
      </c>
      <c r="E5297" s="30">
        <v>11453</v>
      </c>
      <c r="F5297" s="62" t="s">
        <v>11763</v>
      </c>
      <c r="G5297" s="3" t="s">
        <v>16563</v>
      </c>
      <c r="H5297" s="176">
        <v>1.6842105263157894</v>
      </c>
    </row>
    <row r="5298" spans="1:8">
      <c r="A5298" s="62">
        <v>5296</v>
      </c>
      <c r="B5298" s="63" t="s">
        <v>16788</v>
      </c>
      <c r="C5298" s="33" t="str">
        <f t="shared" si="167"/>
        <v>Yes</v>
      </c>
      <c r="D5298" s="30">
        <f t="shared" si="168"/>
        <v>2.5100000000000002</v>
      </c>
      <c r="E5298" s="30">
        <v>6910</v>
      </c>
      <c r="F5298" s="62" t="s">
        <v>11763</v>
      </c>
      <c r="G5298" s="3" t="s">
        <v>16563</v>
      </c>
      <c r="H5298" s="176">
        <v>1.0161943319838056</v>
      </c>
    </row>
    <row r="5299" spans="1:8">
      <c r="A5299" s="62">
        <v>5297</v>
      </c>
      <c r="B5299" s="63" t="s">
        <v>16789</v>
      </c>
      <c r="C5299" s="33" t="str">
        <f t="shared" si="167"/>
        <v>No</v>
      </c>
      <c r="D5299" s="30">
        <f t="shared" si="168"/>
        <v>4.9400000000000004</v>
      </c>
      <c r="E5299" s="30">
        <v>13600</v>
      </c>
      <c r="F5299" s="62" t="s">
        <v>11763</v>
      </c>
      <c r="G5299" s="3" t="s">
        <v>16563</v>
      </c>
      <c r="H5299" s="176">
        <v>2</v>
      </c>
    </row>
    <row r="5300" spans="1:8">
      <c r="A5300" s="62">
        <v>5298</v>
      </c>
      <c r="B5300" s="63" t="s">
        <v>16790</v>
      </c>
      <c r="C5300" s="33" t="str">
        <f t="shared" si="167"/>
        <v>Yes</v>
      </c>
      <c r="D5300" s="30">
        <f t="shared" si="168"/>
        <v>2.5</v>
      </c>
      <c r="E5300" s="30">
        <v>6883</v>
      </c>
      <c r="F5300" s="62" t="s">
        <v>11763</v>
      </c>
      <c r="G5300" s="3" t="s">
        <v>16563</v>
      </c>
      <c r="H5300" s="176">
        <v>1.0121457489878543</v>
      </c>
    </row>
    <row r="5301" spans="1:8">
      <c r="A5301" s="62">
        <v>5299</v>
      </c>
      <c r="B5301" s="63" t="s">
        <v>16791</v>
      </c>
      <c r="C5301" s="33" t="str">
        <f t="shared" si="167"/>
        <v>Yes</v>
      </c>
      <c r="D5301" s="30">
        <f t="shared" si="168"/>
        <v>3.04</v>
      </c>
      <c r="E5301" s="30">
        <v>8369</v>
      </c>
      <c r="F5301" s="62" t="s">
        <v>11763</v>
      </c>
      <c r="G5301" s="3" t="s">
        <v>16563</v>
      </c>
      <c r="H5301" s="176">
        <v>1.2307692307692306</v>
      </c>
    </row>
    <row r="5302" spans="1:8">
      <c r="A5302" s="62">
        <v>5300</v>
      </c>
      <c r="B5302" s="210" t="s">
        <v>16792</v>
      </c>
      <c r="C5302" s="33" t="str">
        <f t="shared" si="167"/>
        <v>Yes</v>
      </c>
      <c r="D5302" s="30">
        <f t="shared" si="168"/>
        <v>2.5900000000000003</v>
      </c>
      <c r="E5302" s="30">
        <v>7130</v>
      </c>
      <c r="F5302" s="62" t="s">
        <v>11781</v>
      </c>
      <c r="G5302" s="3" t="s">
        <v>16563</v>
      </c>
      <c r="H5302" s="176">
        <v>1.048582995951417</v>
      </c>
    </row>
    <row r="5303" spans="1:8">
      <c r="A5303" s="62">
        <v>5301</v>
      </c>
      <c r="B5303" s="63" t="s">
        <v>16793</v>
      </c>
      <c r="C5303" s="33" t="str">
        <f t="shared" si="167"/>
        <v>Yes</v>
      </c>
      <c r="D5303" s="30">
        <f t="shared" si="168"/>
        <v>3.1100000000000003</v>
      </c>
      <c r="E5303" s="30">
        <v>8562</v>
      </c>
      <c r="F5303" s="62" t="s">
        <v>11763</v>
      </c>
      <c r="G5303" s="3" t="s">
        <v>16563</v>
      </c>
      <c r="H5303" s="176">
        <v>1.2591093117408907</v>
      </c>
    </row>
    <row r="5304" spans="1:8">
      <c r="A5304" s="62">
        <v>5302</v>
      </c>
      <c r="B5304" s="63" t="s">
        <v>16793</v>
      </c>
      <c r="C5304" s="33" t="str">
        <f t="shared" si="167"/>
        <v>Yes</v>
      </c>
      <c r="D5304" s="30">
        <f t="shared" si="168"/>
        <v>4.51</v>
      </c>
      <c r="E5304" s="30">
        <v>12416</v>
      </c>
      <c r="F5304" s="62" t="s">
        <v>11763</v>
      </c>
      <c r="G5304" s="3" t="s">
        <v>16563</v>
      </c>
      <c r="H5304" s="176">
        <v>1.8259109311740889</v>
      </c>
    </row>
    <row r="5305" spans="1:8">
      <c r="A5305" s="62">
        <v>5303</v>
      </c>
      <c r="B5305" s="63" t="s">
        <v>16794</v>
      </c>
      <c r="C5305" s="33" t="str">
        <f t="shared" si="167"/>
        <v>Yes</v>
      </c>
      <c r="D5305" s="30">
        <f t="shared" si="168"/>
        <v>1.5</v>
      </c>
      <c r="E5305" s="30">
        <v>4130</v>
      </c>
      <c r="F5305" s="62" t="s">
        <v>11763</v>
      </c>
      <c r="G5305" s="3" t="s">
        <v>16563</v>
      </c>
      <c r="H5305" s="176">
        <v>0.60728744939271251</v>
      </c>
    </row>
    <row r="5306" spans="1:8">
      <c r="A5306" s="62">
        <v>5304</v>
      </c>
      <c r="B5306" s="63" t="s">
        <v>16795</v>
      </c>
      <c r="C5306" s="33" t="str">
        <f t="shared" si="167"/>
        <v>Yes</v>
      </c>
      <c r="D5306" s="30">
        <f t="shared" si="168"/>
        <v>3.56</v>
      </c>
      <c r="E5306" s="30">
        <v>9801</v>
      </c>
      <c r="F5306" s="62" t="s">
        <v>11763</v>
      </c>
      <c r="G5306" s="3" t="s">
        <v>16563</v>
      </c>
      <c r="H5306" s="176">
        <v>1.4412955465587043</v>
      </c>
    </row>
    <row r="5307" spans="1:8">
      <c r="A5307" s="62">
        <v>5305</v>
      </c>
      <c r="B5307" s="63" t="s">
        <v>16796</v>
      </c>
      <c r="C5307" s="33" t="str">
        <f t="shared" si="167"/>
        <v>No</v>
      </c>
      <c r="D5307" s="30">
        <f t="shared" si="168"/>
        <v>4.9400000000000004</v>
      </c>
      <c r="E5307" s="30">
        <v>13600</v>
      </c>
      <c r="F5307" s="62" t="s">
        <v>11763</v>
      </c>
      <c r="G5307" s="3" t="s">
        <v>16563</v>
      </c>
      <c r="H5307" s="176">
        <v>2</v>
      </c>
    </row>
    <row r="5308" spans="1:8">
      <c r="A5308" s="62">
        <v>5306</v>
      </c>
      <c r="B5308" s="3" t="s">
        <v>16797</v>
      </c>
      <c r="C5308" s="33" t="str">
        <f t="shared" si="167"/>
        <v>Yes</v>
      </c>
      <c r="D5308" s="30">
        <f t="shared" si="168"/>
        <v>3.3599999999999994</v>
      </c>
      <c r="E5308" s="30">
        <v>9250</v>
      </c>
      <c r="F5308" s="62" t="s">
        <v>11763</v>
      </c>
      <c r="G5308" s="3" t="s">
        <v>16798</v>
      </c>
      <c r="H5308" s="177">
        <v>1.3603238866396758</v>
      </c>
    </row>
    <row r="5309" spans="1:8">
      <c r="A5309" s="62">
        <v>5307</v>
      </c>
      <c r="B5309" s="3" t="s">
        <v>16799</v>
      </c>
      <c r="C5309" s="33" t="str">
        <f t="shared" si="167"/>
        <v>Yes</v>
      </c>
      <c r="D5309" s="30">
        <f t="shared" si="168"/>
        <v>2.33</v>
      </c>
      <c r="E5309" s="30">
        <v>6415</v>
      </c>
      <c r="F5309" s="62" t="s">
        <v>11763</v>
      </c>
      <c r="G5309" s="3" t="s">
        <v>16798</v>
      </c>
      <c r="H5309" s="177">
        <v>0.94331983805668007</v>
      </c>
    </row>
    <row r="5310" spans="1:8">
      <c r="A5310" s="62">
        <v>5308</v>
      </c>
      <c r="B5310" s="3" t="s">
        <v>16800</v>
      </c>
      <c r="C5310" s="33" t="str">
        <f t="shared" si="167"/>
        <v>Yes</v>
      </c>
      <c r="D5310" s="30">
        <f t="shared" si="168"/>
        <v>1.53</v>
      </c>
      <c r="E5310" s="30">
        <v>4212</v>
      </c>
      <c r="F5310" s="62" t="s">
        <v>11763</v>
      </c>
      <c r="G5310" s="3" t="s">
        <v>16798</v>
      </c>
      <c r="H5310" s="177">
        <v>0.61943319838056676</v>
      </c>
    </row>
    <row r="5311" spans="1:8">
      <c r="A5311" s="62">
        <v>5309</v>
      </c>
      <c r="B5311" s="3" t="s">
        <v>12066</v>
      </c>
      <c r="C5311" s="33" t="str">
        <f t="shared" si="167"/>
        <v>Yes</v>
      </c>
      <c r="D5311" s="30">
        <f t="shared" si="168"/>
        <v>1.95</v>
      </c>
      <c r="E5311" s="30">
        <v>5368</v>
      </c>
      <c r="F5311" s="62" t="s">
        <v>11763</v>
      </c>
      <c r="G5311" s="3" t="s">
        <v>16798</v>
      </c>
      <c r="H5311" s="177">
        <v>0.78947368421052622</v>
      </c>
    </row>
    <row r="5312" spans="1:8">
      <c r="A5312" s="62">
        <v>5310</v>
      </c>
      <c r="B5312" s="3" t="s">
        <v>16801</v>
      </c>
      <c r="C5312" s="33" t="str">
        <f t="shared" si="167"/>
        <v>Yes</v>
      </c>
      <c r="D5312" s="30">
        <f t="shared" si="168"/>
        <v>3.54</v>
      </c>
      <c r="E5312" s="30">
        <v>9746</v>
      </c>
      <c r="F5312" s="62" t="s">
        <v>11763</v>
      </c>
      <c r="G5312" s="3" t="s">
        <v>16798</v>
      </c>
      <c r="H5312" s="177">
        <v>1.4331983805668016</v>
      </c>
    </row>
    <row r="5313" spans="1:8">
      <c r="A5313" s="62">
        <v>5311</v>
      </c>
      <c r="B5313" s="3" t="s">
        <v>16802</v>
      </c>
      <c r="C5313" s="33" t="str">
        <f t="shared" si="167"/>
        <v>Yes</v>
      </c>
      <c r="D5313" s="30">
        <f t="shared" si="168"/>
        <v>3.45</v>
      </c>
      <c r="E5313" s="30">
        <v>9498</v>
      </c>
      <c r="F5313" s="62" t="s">
        <v>11763</v>
      </c>
      <c r="G5313" s="3" t="s">
        <v>16798</v>
      </c>
      <c r="H5313" s="177">
        <v>1.3967611336032388</v>
      </c>
    </row>
    <row r="5314" spans="1:8">
      <c r="A5314" s="62">
        <v>5312</v>
      </c>
      <c r="B5314" s="3" t="s">
        <v>16803</v>
      </c>
      <c r="C5314" s="33" t="str">
        <f t="shared" si="167"/>
        <v>Yes</v>
      </c>
      <c r="D5314" s="30">
        <f t="shared" si="168"/>
        <v>0.69</v>
      </c>
      <c r="E5314" s="30">
        <v>1900</v>
      </c>
      <c r="F5314" s="62" t="s">
        <v>11781</v>
      </c>
      <c r="G5314" s="3" t="s">
        <v>16798</v>
      </c>
      <c r="H5314" s="177">
        <v>0.27935222672064774</v>
      </c>
    </row>
    <row r="5315" spans="1:8">
      <c r="A5315" s="62">
        <v>5313</v>
      </c>
      <c r="B5315" s="3" t="s">
        <v>14193</v>
      </c>
      <c r="C5315" s="33" t="str">
        <f t="shared" ref="C5315:C5378" si="169">IF(H5315=2,"No","Yes")</f>
        <v>Yes</v>
      </c>
      <c r="D5315" s="30">
        <f t="shared" si="168"/>
        <v>1.5799999999999998</v>
      </c>
      <c r="E5315" s="30">
        <v>4350</v>
      </c>
      <c r="F5315" s="62" t="s">
        <v>11763</v>
      </c>
      <c r="G5315" s="3" t="s">
        <v>16798</v>
      </c>
      <c r="H5315" s="177">
        <v>0.63967611336032382</v>
      </c>
    </row>
    <row r="5316" spans="1:8">
      <c r="A5316" s="62">
        <v>5314</v>
      </c>
      <c r="B5316" s="3" t="s">
        <v>16804</v>
      </c>
      <c r="C5316" s="33" t="str">
        <f t="shared" si="169"/>
        <v>Yes</v>
      </c>
      <c r="D5316" s="30">
        <f t="shared" ref="D5316:D5379" si="170">H5316*2.47</f>
        <v>4.93</v>
      </c>
      <c r="E5316" s="30">
        <v>13572</v>
      </c>
      <c r="F5316" s="62" t="s">
        <v>11781</v>
      </c>
      <c r="G5316" s="3" t="s">
        <v>16798</v>
      </c>
      <c r="H5316" s="177">
        <v>1.9959514170040482</v>
      </c>
    </row>
    <row r="5317" spans="1:8">
      <c r="A5317" s="62">
        <v>5315</v>
      </c>
      <c r="B5317" s="3" t="s">
        <v>16805</v>
      </c>
      <c r="C5317" s="33" t="str">
        <f t="shared" si="169"/>
        <v>No</v>
      </c>
      <c r="D5317" s="30">
        <f t="shared" si="170"/>
        <v>4.9400000000000004</v>
      </c>
      <c r="E5317" s="30">
        <v>13600</v>
      </c>
      <c r="F5317" s="62" t="s">
        <v>11763</v>
      </c>
      <c r="G5317" s="3" t="s">
        <v>16798</v>
      </c>
      <c r="H5317" s="177">
        <v>2</v>
      </c>
    </row>
    <row r="5318" spans="1:8">
      <c r="A5318" s="62">
        <v>5316</v>
      </c>
      <c r="B5318" s="3" t="s">
        <v>16806</v>
      </c>
      <c r="C5318" s="33" t="str">
        <f t="shared" si="169"/>
        <v>Yes</v>
      </c>
      <c r="D5318" s="30">
        <f t="shared" si="170"/>
        <v>1.3099999999999998</v>
      </c>
      <c r="E5318" s="30">
        <v>3606</v>
      </c>
      <c r="F5318" s="62" t="s">
        <v>11763</v>
      </c>
      <c r="G5318" s="3" t="s">
        <v>16798</v>
      </c>
      <c r="H5318" s="177">
        <v>0.53036437246963553</v>
      </c>
    </row>
    <row r="5319" spans="1:8">
      <c r="A5319" s="62">
        <v>5317</v>
      </c>
      <c r="B5319" s="3" t="s">
        <v>16253</v>
      </c>
      <c r="C5319" s="33" t="str">
        <f t="shared" si="169"/>
        <v>Yes</v>
      </c>
      <c r="D5319" s="30">
        <f t="shared" si="170"/>
        <v>2.9600000000000004</v>
      </c>
      <c r="E5319" s="30">
        <v>8149</v>
      </c>
      <c r="F5319" s="62" t="s">
        <v>11763</v>
      </c>
      <c r="G5319" s="3" t="s">
        <v>16798</v>
      </c>
      <c r="H5319" s="177">
        <v>1.1983805668016194</v>
      </c>
    </row>
    <row r="5320" spans="1:8">
      <c r="A5320" s="62">
        <v>5318</v>
      </c>
      <c r="B5320" s="3" t="s">
        <v>16807</v>
      </c>
      <c r="C5320" s="33" t="str">
        <f t="shared" si="169"/>
        <v>Yes</v>
      </c>
      <c r="D5320" s="30">
        <f t="shared" si="170"/>
        <v>0.77</v>
      </c>
      <c r="E5320" s="30">
        <v>2120</v>
      </c>
      <c r="F5320" s="62" t="s">
        <v>11763</v>
      </c>
      <c r="G5320" s="3" t="s">
        <v>16798</v>
      </c>
      <c r="H5320" s="177">
        <v>0.31174089068825911</v>
      </c>
    </row>
    <row r="5321" spans="1:8">
      <c r="A5321" s="62">
        <v>5319</v>
      </c>
      <c r="B5321" s="3" t="s">
        <v>16808</v>
      </c>
      <c r="C5321" s="33" t="str">
        <f t="shared" si="169"/>
        <v>Yes</v>
      </c>
      <c r="D5321" s="30">
        <f t="shared" si="170"/>
        <v>1.9</v>
      </c>
      <c r="E5321" s="30">
        <v>5231</v>
      </c>
      <c r="F5321" s="62" t="s">
        <v>11763</v>
      </c>
      <c r="G5321" s="3" t="s">
        <v>16798</v>
      </c>
      <c r="H5321" s="177">
        <v>0.76923076923076916</v>
      </c>
    </row>
    <row r="5322" spans="1:8">
      <c r="A5322" s="62">
        <v>5320</v>
      </c>
      <c r="B5322" s="3" t="s">
        <v>16809</v>
      </c>
      <c r="C5322" s="33" t="str">
        <f t="shared" si="169"/>
        <v>Yes</v>
      </c>
      <c r="D5322" s="30">
        <f t="shared" si="170"/>
        <v>4.62</v>
      </c>
      <c r="E5322" s="30">
        <v>12719</v>
      </c>
      <c r="F5322" s="62" t="s">
        <v>11763</v>
      </c>
      <c r="G5322" s="3" t="s">
        <v>16798</v>
      </c>
      <c r="H5322" s="177">
        <v>1.8704453441295545</v>
      </c>
    </row>
    <row r="5323" spans="1:8">
      <c r="A5323" s="62">
        <v>5321</v>
      </c>
      <c r="B5323" s="3" t="s">
        <v>16810</v>
      </c>
      <c r="C5323" s="33" t="str">
        <f t="shared" si="169"/>
        <v>Yes</v>
      </c>
      <c r="D5323" s="30">
        <f t="shared" si="170"/>
        <v>1.8</v>
      </c>
      <c r="E5323" s="30">
        <v>4955</v>
      </c>
      <c r="F5323" s="62" t="s">
        <v>11763</v>
      </c>
      <c r="G5323" s="3" t="s">
        <v>16798</v>
      </c>
      <c r="H5323" s="177">
        <v>0.72874493927125505</v>
      </c>
    </row>
    <row r="5324" spans="1:8">
      <c r="A5324" s="62">
        <v>5322</v>
      </c>
      <c r="B5324" s="3" t="s">
        <v>16811</v>
      </c>
      <c r="C5324" s="33" t="str">
        <f t="shared" si="169"/>
        <v>Yes</v>
      </c>
      <c r="D5324" s="30">
        <f t="shared" si="170"/>
        <v>4.25</v>
      </c>
      <c r="E5324" s="30">
        <v>11700</v>
      </c>
      <c r="F5324" s="62" t="s">
        <v>11763</v>
      </c>
      <c r="G5324" s="3" t="s">
        <v>16798</v>
      </c>
      <c r="H5324" s="177">
        <v>1.7206477732793521</v>
      </c>
    </row>
    <row r="5325" spans="1:8">
      <c r="A5325" s="62">
        <v>5323</v>
      </c>
      <c r="B5325" s="3" t="s">
        <v>16812</v>
      </c>
      <c r="C5325" s="33" t="str">
        <f t="shared" si="169"/>
        <v>Yes</v>
      </c>
      <c r="D5325" s="30">
        <f t="shared" si="170"/>
        <v>1.05</v>
      </c>
      <c r="E5325" s="30">
        <v>2891</v>
      </c>
      <c r="F5325" s="62" t="s">
        <v>11763</v>
      </c>
      <c r="G5325" s="3" t="s">
        <v>16798</v>
      </c>
      <c r="H5325" s="177">
        <v>0.42510121457489874</v>
      </c>
    </row>
    <row r="5326" spans="1:8">
      <c r="A5326" s="62">
        <v>5324</v>
      </c>
      <c r="B5326" s="3" t="s">
        <v>16813</v>
      </c>
      <c r="C5326" s="33" t="str">
        <f t="shared" si="169"/>
        <v>No</v>
      </c>
      <c r="D5326" s="30">
        <f t="shared" si="170"/>
        <v>4.9400000000000004</v>
      </c>
      <c r="E5326" s="30">
        <v>13600</v>
      </c>
      <c r="F5326" s="62" t="s">
        <v>11763</v>
      </c>
      <c r="G5326" s="3" t="s">
        <v>16798</v>
      </c>
      <c r="H5326" s="177">
        <v>2</v>
      </c>
    </row>
    <row r="5327" spans="1:8">
      <c r="A5327" s="62">
        <v>5325</v>
      </c>
      <c r="B5327" s="3" t="s">
        <v>16814</v>
      </c>
      <c r="C5327" s="33" t="str">
        <f t="shared" si="169"/>
        <v>Yes</v>
      </c>
      <c r="D5327" s="30">
        <f t="shared" si="170"/>
        <v>1.2</v>
      </c>
      <c r="E5327" s="30">
        <v>3304</v>
      </c>
      <c r="F5327" s="62" t="s">
        <v>11763</v>
      </c>
      <c r="G5327" s="3" t="s">
        <v>16798</v>
      </c>
      <c r="H5327" s="177">
        <v>0.48582995951416996</v>
      </c>
    </row>
    <row r="5328" spans="1:8">
      <c r="A5328" s="62">
        <v>5326</v>
      </c>
      <c r="B5328" s="3" t="s">
        <v>16815</v>
      </c>
      <c r="C5328" s="33" t="str">
        <f t="shared" si="169"/>
        <v>No</v>
      </c>
      <c r="D5328" s="30">
        <f t="shared" si="170"/>
        <v>4.9400000000000004</v>
      </c>
      <c r="E5328" s="30">
        <v>13600</v>
      </c>
      <c r="F5328" s="62" t="s">
        <v>11763</v>
      </c>
      <c r="G5328" s="3" t="s">
        <v>16798</v>
      </c>
      <c r="H5328" s="177">
        <v>2</v>
      </c>
    </row>
    <row r="5329" spans="1:8">
      <c r="A5329" s="62">
        <v>5327</v>
      </c>
      <c r="B5329" s="3" t="s">
        <v>16816</v>
      </c>
      <c r="C5329" s="33" t="str">
        <f t="shared" si="169"/>
        <v>Yes</v>
      </c>
      <c r="D5329" s="30">
        <f t="shared" si="170"/>
        <v>2.2799999999999998</v>
      </c>
      <c r="E5329" s="30">
        <v>6277</v>
      </c>
      <c r="F5329" s="62" t="s">
        <v>11763</v>
      </c>
      <c r="G5329" s="3" t="s">
        <v>16798</v>
      </c>
      <c r="H5329" s="177">
        <v>0.92307692307692291</v>
      </c>
    </row>
    <row r="5330" spans="1:8">
      <c r="A5330" s="62">
        <v>5328</v>
      </c>
      <c r="B5330" s="3" t="s">
        <v>16817</v>
      </c>
      <c r="C5330" s="33" t="str">
        <f t="shared" si="169"/>
        <v>Yes</v>
      </c>
      <c r="D5330" s="30">
        <f t="shared" si="170"/>
        <v>2.59</v>
      </c>
      <c r="E5330" s="30">
        <v>7130</v>
      </c>
      <c r="F5330" s="62" t="s">
        <v>11763</v>
      </c>
      <c r="G5330" s="3" t="s">
        <v>16798</v>
      </c>
      <c r="H5330" s="177">
        <v>1.0485829959514168</v>
      </c>
    </row>
    <row r="5331" spans="1:8">
      <c r="A5331" s="62">
        <v>5329</v>
      </c>
      <c r="B5331" s="3" t="s">
        <v>16818</v>
      </c>
      <c r="C5331" s="33" t="str">
        <f t="shared" si="169"/>
        <v>Yes</v>
      </c>
      <c r="D5331" s="30">
        <f t="shared" si="170"/>
        <v>2.4900000000000002</v>
      </c>
      <c r="E5331" s="30">
        <v>6855</v>
      </c>
      <c r="F5331" s="62" t="s">
        <v>11763</v>
      </c>
      <c r="G5331" s="3" t="s">
        <v>16798</v>
      </c>
      <c r="H5331" s="177">
        <v>1.0080971659919029</v>
      </c>
    </row>
    <row r="5332" spans="1:8">
      <c r="A5332" s="62">
        <v>5330</v>
      </c>
      <c r="B5332" s="3" t="s">
        <v>16819</v>
      </c>
      <c r="C5332" s="33" t="str">
        <f t="shared" si="169"/>
        <v>Yes</v>
      </c>
      <c r="D5332" s="30">
        <f t="shared" si="170"/>
        <v>2.9600000000000004</v>
      </c>
      <c r="E5332" s="30">
        <v>8149</v>
      </c>
      <c r="F5332" s="62" t="s">
        <v>11763</v>
      </c>
      <c r="G5332" s="3" t="s">
        <v>16798</v>
      </c>
      <c r="H5332" s="177">
        <v>1.1983805668016194</v>
      </c>
    </row>
    <row r="5333" spans="1:8">
      <c r="A5333" s="62">
        <v>5331</v>
      </c>
      <c r="B5333" s="3" t="s">
        <v>16820</v>
      </c>
      <c r="C5333" s="33" t="str">
        <f t="shared" si="169"/>
        <v>Yes</v>
      </c>
      <c r="D5333" s="30">
        <f t="shared" si="170"/>
        <v>2.9600000000000004</v>
      </c>
      <c r="E5333" s="30">
        <v>8149</v>
      </c>
      <c r="F5333" s="62" t="s">
        <v>11763</v>
      </c>
      <c r="G5333" s="3" t="s">
        <v>16798</v>
      </c>
      <c r="H5333" s="177">
        <v>1.1983805668016194</v>
      </c>
    </row>
    <row r="5334" spans="1:8">
      <c r="A5334" s="62">
        <v>5332</v>
      </c>
      <c r="B5334" s="3" t="s">
        <v>16821</v>
      </c>
      <c r="C5334" s="33" t="str">
        <f t="shared" si="169"/>
        <v>Yes</v>
      </c>
      <c r="D5334" s="30">
        <f t="shared" si="170"/>
        <v>1.96</v>
      </c>
      <c r="E5334" s="30">
        <v>5396</v>
      </c>
      <c r="F5334" s="62" t="s">
        <v>11763</v>
      </c>
      <c r="G5334" s="3" t="s">
        <v>16798</v>
      </c>
      <c r="H5334" s="177">
        <v>0.79352226720647767</v>
      </c>
    </row>
    <row r="5335" spans="1:8">
      <c r="A5335" s="62">
        <v>5333</v>
      </c>
      <c r="B5335" s="3" t="s">
        <v>16822</v>
      </c>
      <c r="C5335" s="33" t="str">
        <f t="shared" si="169"/>
        <v>Yes</v>
      </c>
      <c r="D5335" s="30">
        <f t="shared" si="170"/>
        <v>0.58000000000000007</v>
      </c>
      <c r="E5335" s="30">
        <v>1597</v>
      </c>
      <c r="F5335" s="62" t="s">
        <v>11763</v>
      </c>
      <c r="G5335" s="3" t="s">
        <v>16798</v>
      </c>
      <c r="H5335" s="177">
        <v>0.23481781376518221</v>
      </c>
    </row>
    <row r="5336" spans="1:8">
      <c r="A5336" s="62">
        <v>5334</v>
      </c>
      <c r="B5336" s="3" t="s">
        <v>16823</v>
      </c>
      <c r="C5336" s="33" t="str">
        <f t="shared" si="169"/>
        <v>Yes</v>
      </c>
      <c r="D5336" s="30">
        <f t="shared" si="170"/>
        <v>3.21</v>
      </c>
      <c r="E5336" s="30">
        <v>8837</v>
      </c>
      <c r="F5336" s="62" t="s">
        <v>11763</v>
      </c>
      <c r="G5336" s="3" t="s">
        <v>16798</v>
      </c>
      <c r="H5336" s="177">
        <v>1.2995951417004048</v>
      </c>
    </row>
    <row r="5337" spans="1:8">
      <c r="A5337" s="62">
        <v>5335</v>
      </c>
      <c r="B5337" s="3" t="s">
        <v>16824</v>
      </c>
      <c r="C5337" s="33" t="str">
        <f t="shared" si="169"/>
        <v>Yes</v>
      </c>
      <c r="D5337" s="30">
        <f t="shared" si="170"/>
        <v>3.3599999999999994</v>
      </c>
      <c r="E5337" s="30">
        <v>9250</v>
      </c>
      <c r="F5337" s="62" t="s">
        <v>11763</v>
      </c>
      <c r="G5337" s="3" t="s">
        <v>16798</v>
      </c>
      <c r="H5337" s="177">
        <v>1.3603238866396758</v>
      </c>
    </row>
    <row r="5338" spans="1:8">
      <c r="A5338" s="62">
        <v>5336</v>
      </c>
      <c r="B5338" s="3" t="s">
        <v>16825</v>
      </c>
      <c r="C5338" s="33" t="str">
        <f t="shared" si="169"/>
        <v>No</v>
      </c>
      <c r="D5338" s="30">
        <f t="shared" si="170"/>
        <v>4.9400000000000004</v>
      </c>
      <c r="E5338" s="30">
        <v>13600</v>
      </c>
      <c r="F5338" s="62" t="s">
        <v>11763</v>
      </c>
      <c r="G5338" s="3" t="s">
        <v>16798</v>
      </c>
      <c r="H5338" s="177">
        <v>2</v>
      </c>
    </row>
    <row r="5339" spans="1:8">
      <c r="A5339" s="62">
        <v>5337</v>
      </c>
      <c r="B5339" s="3" t="s">
        <v>16826</v>
      </c>
      <c r="C5339" s="33" t="str">
        <f t="shared" si="169"/>
        <v>Yes</v>
      </c>
      <c r="D5339" s="30">
        <f t="shared" si="170"/>
        <v>1.37</v>
      </c>
      <c r="E5339" s="30">
        <v>3772</v>
      </c>
      <c r="F5339" s="62" t="s">
        <v>11763</v>
      </c>
      <c r="G5339" s="3" t="s">
        <v>16798</v>
      </c>
      <c r="H5339" s="177">
        <v>0.55465587044534415</v>
      </c>
    </row>
    <row r="5340" spans="1:8">
      <c r="A5340" s="62">
        <v>5338</v>
      </c>
      <c r="B5340" s="3" t="s">
        <v>16827</v>
      </c>
      <c r="C5340" s="33" t="str">
        <f t="shared" si="169"/>
        <v>Yes</v>
      </c>
      <c r="D5340" s="30">
        <f t="shared" si="170"/>
        <v>2.48</v>
      </c>
      <c r="E5340" s="30">
        <v>6828</v>
      </c>
      <c r="F5340" s="62" t="s">
        <v>11763</v>
      </c>
      <c r="G5340" s="3" t="s">
        <v>16798</v>
      </c>
      <c r="H5340" s="177">
        <v>1.0040485829959513</v>
      </c>
    </row>
    <row r="5341" spans="1:8">
      <c r="A5341" s="62">
        <v>5339</v>
      </c>
      <c r="B5341" s="3" t="s">
        <v>16828</v>
      </c>
      <c r="C5341" s="33" t="str">
        <f t="shared" si="169"/>
        <v>Yes</v>
      </c>
      <c r="D5341" s="30">
        <f t="shared" si="170"/>
        <v>0.51</v>
      </c>
      <c r="E5341" s="30">
        <v>1404</v>
      </c>
      <c r="F5341" s="62" t="s">
        <v>11763</v>
      </c>
      <c r="G5341" s="3" t="s">
        <v>16798</v>
      </c>
      <c r="H5341" s="177">
        <v>0.20647773279352225</v>
      </c>
    </row>
    <row r="5342" spans="1:8">
      <c r="A5342" s="62">
        <v>5340</v>
      </c>
      <c r="B5342" s="3" t="s">
        <v>16829</v>
      </c>
      <c r="C5342" s="33" t="str">
        <f t="shared" si="169"/>
        <v>Yes</v>
      </c>
      <c r="D5342" s="30">
        <f t="shared" si="170"/>
        <v>2.2799999999999998</v>
      </c>
      <c r="E5342" s="30">
        <v>6277</v>
      </c>
      <c r="F5342" s="62" t="s">
        <v>11763</v>
      </c>
      <c r="G5342" s="3" t="s">
        <v>16798</v>
      </c>
      <c r="H5342" s="177">
        <v>0.92307692307692291</v>
      </c>
    </row>
    <row r="5343" spans="1:8">
      <c r="A5343" s="62">
        <v>5341</v>
      </c>
      <c r="B5343" s="3" t="s">
        <v>16830</v>
      </c>
      <c r="C5343" s="33" t="str">
        <f t="shared" si="169"/>
        <v>Yes</v>
      </c>
      <c r="D5343" s="30">
        <f t="shared" si="170"/>
        <v>3.92</v>
      </c>
      <c r="E5343" s="30">
        <v>10792</v>
      </c>
      <c r="F5343" s="62" t="s">
        <v>11781</v>
      </c>
      <c r="G5343" s="3" t="s">
        <v>16798</v>
      </c>
      <c r="H5343" s="177">
        <v>1.5870445344129553</v>
      </c>
    </row>
    <row r="5344" spans="1:8">
      <c r="A5344" s="62">
        <v>5342</v>
      </c>
      <c r="B5344" s="3" t="s">
        <v>16831</v>
      </c>
      <c r="C5344" s="33" t="str">
        <f t="shared" si="169"/>
        <v>Yes</v>
      </c>
      <c r="D5344" s="30">
        <f t="shared" si="170"/>
        <v>4</v>
      </c>
      <c r="E5344" s="30">
        <v>11012</v>
      </c>
      <c r="F5344" s="62" t="s">
        <v>11763</v>
      </c>
      <c r="G5344" s="3" t="s">
        <v>16798</v>
      </c>
      <c r="H5344" s="177">
        <v>1.6194331983805668</v>
      </c>
    </row>
    <row r="5345" spans="1:8">
      <c r="A5345" s="62">
        <v>5343</v>
      </c>
      <c r="B5345" s="3" t="s">
        <v>16832</v>
      </c>
      <c r="C5345" s="33" t="str">
        <f t="shared" si="169"/>
        <v>Yes</v>
      </c>
      <c r="D5345" s="30">
        <f t="shared" si="170"/>
        <v>1.37</v>
      </c>
      <c r="E5345" s="30">
        <v>3772</v>
      </c>
      <c r="F5345" s="62" t="s">
        <v>11763</v>
      </c>
      <c r="G5345" s="3" t="s">
        <v>16798</v>
      </c>
      <c r="H5345" s="177">
        <v>0.55465587044534415</v>
      </c>
    </row>
    <row r="5346" spans="1:8">
      <c r="A5346" s="62">
        <v>5344</v>
      </c>
      <c r="B5346" s="3" t="s">
        <v>16833</v>
      </c>
      <c r="C5346" s="33" t="str">
        <f t="shared" si="169"/>
        <v>Yes</v>
      </c>
      <c r="D5346" s="30">
        <f t="shared" si="170"/>
        <v>0.75</v>
      </c>
      <c r="E5346" s="30">
        <v>2065</v>
      </c>
      <c r="F5346" s="62" t="s">
        <v>11763</v>
      </c>
      <c r="G5346" s="3" t="s">
        <v>16798</v>
      </c>
      <c r="H5346" s="177">
        <v>0.30364372469635625</v>
      </c>
    </row>
    <row r="5347" spans="1:8">
      <c r="A5347" s="62">
        <v>5345</v>
      </c>
      <c r="B5347" s="3" t="s">
        <v>16834</v>
      </c>
      <c r="C5347" s="33" t="str">
        <f t="shared" si="169"/>
        <v>Yes</v>
      </c>
      <c r="D5347" s="30">
        <f t="shared" si="170"/>
        <v>1.6099999999999999</v>
      </c>
      <c r="E5347" s="30">
        <v>4432</v>
      </c>
      <c r="F5347" s="62" t="s">
        <v>11763</v>
      </c>
      <c r="G5347" s="3" t="s">
        <v>16798</v>
      </c>
      <c r="H5347" s="177">
        <v>0.65182186234817807</v>
      </c>
    </row>
    <row r="5348" spans="1:8">
      <c r="A5348" s="62">
        <v>5346</v>
      </c>
      <c r="B5348" s="3" t="s">
        <v>16835</v>
      </c>
      <c r="C5348" s="33" t="str">
        <f t="shared" si="169"/>
        <v>Yes</v>
      </c>
      <c r="D5348" s="30">
        <f t="shared" si="170"/>
        <v>0.77</v>
      </c>
      <c r="E5348" s="30">
        <v>2120</v>
      </c>
      <c r="F5348" s="62" t="s">
        <v>11763</v>
      </c>
      <c r="G5348" s="3" t="s">
        <v>16798</v>
      </c>
      <c r="H5348" s="177">
        <v>0.31174089068825911</v>
      </c>
    </row>
    <row r="5349" spans="1:8">
      <c r="A5349" s="62">
        <v>5347</v>
      </c>
      <c r="B5349" s="3" t="s">
        <v>16836</v>
      </c>
      <c r="C5349" s="33" t="str">
        <f t="shared" si="169"/>
        <v>Yes</v>
      </c>
      <c r="D5349" s="30">
        <f t="shared" si="170"/>
        <v>2.25</v>
      </c>
      <c r="E5349" s="30">
        <v>6194</v>
      </c>
      <c r="F5349" s="62" t="s">
        <v>11826</v>
      </c>
      <c r="G5349" s="3" t="s">
        <v>16798</v>
      </c>
      <c r="H5349" s="177">
        <v>0.91093117408906876</v>
      </c>
    </row>
    <row r="5350" spans="1:8">
      <c r="A5350" s="62">
        <v>5348</v>
      </c>
      <c r="B5350" s="3" t="s">
        <v>16837</v>
      </c>
      <c r="C5350" s="33" t="str">
        <f t="shared" si="169"/>
        <v>Yes</v>
      </c>
      <c r="D5350" s="30">
        <f t="shared" si="170"/>
        <v>2.0700000000000003</v>
      </c>
      <c r="E5350" s="30">
        <v>5699</v>
      </c>
      <c r="F5350" s="62" t="s">
        <v>11763</v>
      </c>
      <c r="G5350" s="3" t="s">
        <v>16798</v>
      </c>
      <c r="H5350" s="177">
        <v>0.83805668016194335</v>
      </c>
    </row>
    <row r="5351" spans="1:8">
      <c r="A5351" s="62">
        <v>5349</v>
      </c>
      <c r="B5351" s="3" t="s">
        <v>16838</v>
      </c>
      <c r="C5351" s="33" t="str">
        <f t="shared" si="169"/>
        <v>Yes</v>
      </c>
      <c r="D5351" s="30">
        <f t="shared" si="170"/>
        <v>1.73</v>
      </c>
      <c r="E5351" s="30">
        <v>4763</v>
      </c>
      <c r="F5351" s="62" t="s">
        <v>11763</v>
      </c>
      <c r="G5351" s="3" t="s">
        <v>16798</v>
      </c>
      <c r="H5351" s="177">
        <v>0.70040485829959509</v>
      </c>
    </row>
    <row r="5352" spans="1:8">
      <c r="A5352" s="62">
        <v>5350</v>
      </c>
      <c r="B5352" s="3" t="s">
        <v>16839</v>
      </c>
      <c r="C5352" s="33" t="str">
        <f t="shared" si="169"/>
        <v>Yes</v>
      </c>
      <c r="D5352" s="30">
        <f t="shared" si="170"/>
        <v>2.01058</v>
      </c>
      <c r="E5352" s="30">
        <v>5534</v>
      </c>
      <c r="F5352" s="62" t="s">
        <v>11826</v>
      </c>
      <c r="G5352" s="3" t="s">
        <v>16798</v>
      </c>
      <c r="H5352" s="177">
        <v>0.81399999999999995</v>
      </c>
    </row>
    <row r="5353" spans="1:8">
      <c r="A5353" s="62">
        <v>5351</v>
      </c>
      <c r="B5353" s="3" t="s">
        <v>16840</v>
      </c>
      <c r="C5353" s="33" t="str">
        <f t="shared" si="169"/>
        <v>Yes</v>
      </c>
      <c r="D5353" s="30">
        <f t="shared" si="170"/>
        <v>1.3091000000000002</v>
      </c>
      <c r="E5353" s="30">
        <v>3606</v>
      </c>
      <c r="F5353" s="62" t="s">
        <v>11763</v>
      </c>
      <c r="G5353" s="3" t="s">
        <v>16798</v>
      </c>
      <c r="H5353" s="177">
        <v>0.53</v>
      </c>
    </row>
    <row r="5354" spans="1:8">
      <c r="A5354" s="62">
        <v>5352</v>
      </c>
      <c r="B5354" s="3" t="s">
        <v>16841</v>
      </c>
      <c r="C5354" s="33" t="str">
        <f t="shared" si="169"/>
        <v>Yes</v>
      </c>
      <c r="D5354" s="30">
        <f t="shared" si="170"/>
        <v>0.55000000000000004</v>
      </c>
      <c r="E5354" s="30">
        <v>1514</v>
      </c>
      <c r="F5354" s="62" t="s">
        <v>11763</v>
      </c>
      <c r="G5354" s="3" t="s">
        <v>16798</v>
      </c>
      <c r="H5354" s="177">
        <v>0.22267206477732793</v>
      </c>
    </row>
    <row r="5355" spans="1:8">
      <c r="A5355" s="62">
        <v>5353</v>
      </c>
      <c r="B5355" s="3" t="s">
        <v>16842</v>
      </c>
      <c r="C5355" s="33" t="str">
        <f t="shared" si="169"/>
        <v>No</v>
      </c>
      <c r="D5355" s="30">
        <f t="shared" si="170"/>
        <v>4.9400000000000004</v>
      </c>
      <c r="E5355" s="11">
        <v>13600</v>
      </c>
      <c r="F5355" s="62" t="s">
        <v>11826</v>
      </c>
      <c r="G5355" s="3" t="s">
        <v>16798</v>
      </c>
      <c r="H5355" s="177">
        <v>2</v>
      </c>
    </row>
    <row r="5356" spans="1:8">
      <c r="A5356" s="62">
        <v>5354</v>
      </c>
      <c r="B5356" s="3" t="s">
        <v>16843</v>
      </c>
      <c r="C5356" s="33" t="str">
        <f t="shared" si="169"/>
        <v>Yes</v>
      </c>
      <c r="D5356" s="30">
        <f t="shared" si="170"/>
        <v>1.6</v>
      </c>
      <c r="E5356" s="30">
        <v>4405</v>
      </c>
      <c r="F5356" s="62" t="s">
        <v>11763</v>
      </c>
      <c r="G5356" s="3" t="s">
        <v>16798</v>
      </c>
      <c r="H5356" s="177">
        <v>0.64777327935222673</v>
      </c>
    </row>
    <row r="5357" spans="1:8">
      <c r="A5357" s="62">
        <v>5355</v>
      </c>
      <c r="B5357" s="3" t="s">
        <v>16844</v>
      </c>
      <c r="C5357" s="33" t="str">
        <f t="shared" si="169"/>
        <v>Yes</v>
      </c>
      <c r="D5357" s="30">
        <f t="shared" si="170"/>
        <v>4.25</v>
      </c>
      <c r="E5357" s="30">
        <v>11700</v>
      </c>
      <c r="F5357" s="62" t="s">
        <v>11763</v>
      </c>
      <c r="G5357" s="3" t="s">
        <v>16798</v>
      </c>
      <c r="H5357" s="177">
        <v>1.7206477732793521</v>
      </c>
    </row>
    <row r="5358" spans="1:8">
      <c r="A5358" s="62">
        <v>5356</v>
      </c>
      <c r="B5358" s="3" t="s">
        <v>16845</v>
      </c>
      <c r="C5358" s="33" t="str">
        <f t="shared" si="169"/>
        <v>Yes</v>
      </c>
      <c r="D5358" s="30">
        <f t="shared" si="170"/>
        <v>4.38</v>
      </c>
      <c r="E5358" s="30">
        <v>12058</v>
      </c>
      <c r="F5358" s="62" t="s">
        <v>11781</v>
      </c>
      <c r="G5358" s="3" t="s">
        <v>16798</v>
      </c>
      <c r="H5358" s="177">
        <v>1.7732793522267205</v>
      </c>
    </row>
    <row r="5359" spans="1:8">
      <c r="A5359" s="62">
        <v>5357</v>
      </c>
      <c r="B5359" s="3" t="s">
        <v>16846</v>
      </c>
      <c r="C5359" s="33" t="str">
        <f t="shared" si="169"/>
        <v>Yes</v>
      </c>
      <c r="D5359" s="30">
        <f t="shared" si="170"/>
        <v>1.8599999999999999</v>
      </c>
      <c r="E5359" s="30">
        <v>5121</v>
      </c>
      <c r="F5359" s="62" t="s">
        <v>11763</v>
      </c>
      <c r="G5359" s="3" t="s">
        <v>16798</v>
      </c>
      <c r="H5359" s="177">
        <v>0.75303643724696345</v>
      </c>
    </row>
    <row r="5360" spans="1:8">
      <c r="A5360" s="62">
        <v>5358</v>
      </c>
      <c r="B5360" s="3" t="s">
        <v>16847</v>
      </c>
      <c r="C5360" s="33" t="str">
        <f t="shared" si="169"/>
        <v>Yes</v>
      </c>
      <c r="D5360" s="30">
        <f t="shared" si="170"/>
        <v>4.93</v>
      </c>
      <c r="E5360" s="30">
        <v>13572</v>
      </c>
      <c r="F5360" s="62" t="s">
        <v>11763</v>
      </c>
      <c r="G5360" s="3" t="s">
        <v>16798</v>
      </c>
      <c r="H5360" s="177">
        <v>1.9959514170040482</v>
      </c>
    </row>
    <row r="5361" spans="1:8">
      <c r="A5361" s="62">
        <v>5359</v>
      </c>
      <c r="B5361" s="3" t="s">
        <v>16848</v>
      </c>
      <c r="C5361" s="33" t="str">
        <f t="shared" si="169"/>
        <v>Yes</v>
      </c>
      <c r="D5361" s="30">
        <f t="shared" si="170"/>
        <v>1.77</v>
      </c>
      <c r="E5361" s="11">
        <v>4873</v>
      </c>
      <c r="F5361" s="62" t="s">
        <v>11826</v>
      </c>
      <c r="G5361" s="3" t="s">
        <v>16798</v>
      </c>
      <c r="H5361" s="177">
        <v>0.7165991902834008</v>
      </c>
    </row>
    <row r="5362" spans="1:8">
      <c r="A5362" s="62">
        <v>5360</v>
      </c>
      <c r="B5362" s="3" t="s">
        <v>12104</v>
      </c>
      <c r="C5362" s="33" t="str">
        <f t="shared" si="169"/>
        <v>No</v>
      </c>
      <c r="D5362" s="30">
        <f t="shared" si="170"/>
        <v>4.9400000000000004</v>
      </c>
      <c r="E5362" s="30">
        <v>13600</v>
      </c>
      <c r="F5362" s="62" t="s">
        <v>11763</v>
      </c>
      <c r="G5362" s="3" t="s">
        <v>16798</v>
      </c>
      <c r="H5362" s="177">
        <v>2</v>
      </c>
    </row>
    <row r="5363" spans="1:8">
      <c r="A5363" s="62">
        <v>5361</v>
      </c>
      <c r="B5363" s="3" t="s">
        <v>16849</v>
      </c>
      <c r="C5363" s="33" t="str">
        <f t="shared" si="169"/>
        <v>Yes</v>
      </c>
      <c r="D5363" s="30">
        <f t="shared" si="170"/>
        <v>2.33</v>
      </c>
      <c r="E5363" s="30">
        <v>6415</v>
      </c>
      <c r="F5363" s="62" t="s">
        <v>11763</v>
      </c>
      <c r="G5363" s="3" t="s">
        <v>16798</v>
      </c>
      <c r="H5363" s="177">
        <v>0.94331983805668007</v>
      </c>
    </row>
    <row r="5364" spans="1:8">
      <c r="A5364" s="62">
        <v>5362</v>
      </c>
      <c r="B5364" s="3" t="s">
        <v>16850</v>
      </c>
      <c r="C5364" s="33" t="str">
        <f t="shared" si="169"/>
        <v>Yes</v>
      </c>
      <c r="D5364" s="30">
        <f t="shared" si="170"/>
        <v>1.9700000000000002</v>
      </c>
      <c r="E5364" s="30">
        <v>5423</v>
      </c>
      <c r="F5364" s="62" t="s">
        <v>11763</v>
      </c>
      <c r="G5364" s="3" t="s">
        <v>16798</v>
      </c>
      <c r="H5364" s="177">
        <v>0.79757085020242913</v>
      </c>
    </row>
    <row r="5365" spans="1:8">
      <c r="A5365" s="62">
        <v>5363</v>
      </c>
      <c r="B5365" s="199" t="s">
        <v>16851</v>
      </c>
      <c r="C5365" s="33" t="str">
        <f t="shared" si="169"/>
        <v>No</v>
      </c>
      <c r="D5365" s="30">
        <f t="shared" si="170"/>
        <v>4.9400000000000004</v>
      </c>
      <c r="E5365" s="30">
        <v>13600</v>
      </c>
      <c r="F5365" s="62" t="s">
        <v>11772</v>
      </c>
      <c r="G5365" s="3" t="s">
        <v>16798</v>
      </c>
      <c r="H5365" s="200">
        <v>2</v>
      </c>
    </row>
    <row r="5366" spans="1:8">
      <c r="A5366" s="62">
        <v>5364</v>
      </c>
      <c r="B5366" s="3" t="s">
        <v>16852</v>
      </c>
      <c r="C5366" s="33" t="str">
        <f t="shared" si="169"/>
        <v>Yes</v>
      </c>
      <c r="D5366" s="30">
        <f t="shared" si="170"/>
        <v>3.5500000000000003</v>
      </c>
      <c r="E5366" s="30">
        <v>9773</v>
      </c>
      <c r="F5366" s="62" t="s">
        <v>11763</v>
      </c>
      <c r="G5366" s="3" t="s">
        <v>16798</v>
      </c>
      <c r="H5366" s="177">
        <v>1.4372469635627529</v>
      </c>
    </row>
    <row r="5367" spans="1:8">
      <c r="A5367" s="62">
        <v>5365</v>
      </c>
      <c r="B5367" s="3" t="s">
        <v>16853</v>
      </c>
      <c r="C5367" s="33" t="str">
        <f t="shared" si="169"/>
        <v>Yes</v>
      </c>
      <c r="D5367" s="30">
        <f t="shared" si="170"/>
        <v>1.38</v>
      </c>
      <c r="E5367" s="30">
        <v>3799</v>
      </c>
      <c r="F5367" s="62" t="s">
        <v>11763</v>
      </c>
      <c r="G5367" s="3" t="s">
        <v>16798</v>
      </c>
      <c r="H5367" s="177">
        <v>0.55870445344129549</v>
      </c>
    </row>
    <row r="5368" spans="1:8">
      <c r="A5368" s="62">
        <v>5366</v>
      </c>
      <c r="B5368" s="3" t="s">
        <v>16854</v>
      </c>
      <c r="C5368" s="33" t="str">
        <f t="shared" si="169"/>
        <v>No</v>
      </c>
      <c r="D5368" s="30">
        <f t="shared" si="170"/>
        <v>4.9400000000000004</v>
      </c>
      <c r="E5368" s="30">
        <v>13600</v>
      </c>
      <c r="F5368" s="62" t="s">
        <v>11763</v>
      </c>
      <c r="G5368" s="3" t="s">
        <v>16798</v>
      </c>
      <c r="H5368" s="177">
        <v>2</v>
      </c>
    </row>
    <row r="5369" spans="1:8">
      <c r="A5369" s="62">
        <v>5367</v>
      </c>
      <c r="B5369" s="3" t="s">
        <v>16855</v>
      </c>
      <c r="C5369" s="33" t="str">
        <f t="shared" si="169"/>
        <v>No</v>
      </c>
      <c r="D5369" s="30">
        <f t="shared" si="170"/>
        <v>4.9400000000000004</v>
      </c>
      <c r="E5369" s="30">
        <v>13600</v>
      </c>
      <c r="F5369" s="62" t="s">
        <v>11763</v>
      </c>
      <c r="G5369" s="3" t="s">
        <v>16798</v>
      </c>
      <c r="H5369" s="177">
        <v>2</v>
      </c>
    </row>
    <row r="5370" spans="1:8">
      <c r="A5370" s="62">
        <v>5368</v>
      </c>
      <c r="B5370" s="3" t="s">
        <v>13542</v>
      </c>
      <c r="C5370" s="33" t="str">
        <f t="shared" si="169"/>
        <v>No</v>
      </c>
      <c r="D5370" s="30">
        <f t="shared" si="170"/>
        <v>4.9400000000000004</v>
      </c>
      <c r="E5370" s="30">
        <v>13600</v>
      </c>
      <c r="F5370" s="62" t="s">
        <v>11763</v>
      </c>
      <c r="G5370" s="3" t="s">
        <v>16798</v>
      </c>
      <c r="H5370" s="177">
        <v>2</v>
      </c>
    </row>
    <row r="5371" spans="1:8">
      <c r="A5371" s="62">
        <v>5369</v>
      </c>
      <c r="B5371" s="3" t="s">
        <v>16856</v>
      </c>
      <c r="C5371" s="33" t="str">
        <f t="shared" si="169"/>
        <v>Yes</v>
      </c>
      <c r="D5371" s="30">
        <f t="shared" si="170"/>
        <v>1.5699999999999998</v>
      </c>
      <c r="E5371" s="30">
        <v>4322</v>
      </c>
      <c r="F5371" s="62" t="s">
        <v>11763</v>
      </c>
      <c r="G5371" s="3" t="s">
        <v>16798</v>
      </c>
      <c r="H5371" s="177">
        <v>0.63562753036437236</v>
      </c>
    </row>
    <row r="5372" spans="1:8">
      <c r="A5372" s="62">
        <v>5370</v>
      </c>
      <c r="B5372" s="3" t="s">
        <v>16857</v>
      </c>
      <c r="C5372" s="33" t="str">
        <f t="shared" si="169"/>
        <v>Yes</v>
      </c>
      <c r="D5372" s="30">
        <f t="shared" si="170"/>
        <v>4.28</v>
      </c>
      <c r="E5372" s="30">
        <v>11783</v>
      </c>
      <c r="F5372" s="62" t="s">
        <v>11826</v>
      </c>
      <c r="G5372" s="3" t="s">
        <v>16798</v>
      </c>
      <c r="H5372" s="177">
        <v>1.7327935222672064</v>
      </c>
    </row>
    <row r="5373" spans="1:8">
      <c r="A5373" s="62">
        <v>5371</v>
      </c>
      <c r="B5373" s="3" t="s">
        <v>16858</v>
      </c>
      <c r="C5373" s="33" t="str">
        <f t="shared" si="169"/>
        <v>Yes</v>
      </c>
      <c r="D5373" s="30">
        <f t="shared" si="170"/>
        <v>0.91999999999999993</v>
      </c>
      <c r="E5373" s="30">
        <v>2533</v>
      </c>
      <c r="F5373" s="62" t="s">
        <v>11763</v>
      </c>
      <c r="G5373" s="3" t="s">
        <v>16798</v>
      </c>
      <c r="H5373" s="177">
        <v>0.37246963562753033</v>
      </c>
    </row>
    <row r="5374" spans="1:8">
      <c r="A5374" s="62">
        <v>5372</v>
      </c>
      <c r="B5374" s="3" t="s">
        <v>3799</v>
      </c>
      <c r="C5374" s="33" t="str">
        <f t="shared" si="169"/>
        <v>Yes</v>
      </c>
      <c r="D5374" s="30">
        <f t="shared" si="170"/>
        <v>2.5100000000000002</v>
      </c>
      <c r="E5374" s="30">
        <v>6910</v>
      </c>
      <c r="F5374" s="62" t="s">
        <v>11763</v>
      </c>
      <c r="G5374" s="3" t="s">
        <v>16798</v>
      </c>
      <c r="H5374" s="177">
        <v>1.0161943319838056</v>
      </c>
    </row>
    <row r="5375" spans="1:8">
      <c r="A5375" s="62">
        <v>5373</v>
      </c>
      <c r="B5375" s="3" t="s">
        <v>16859</v>
      </c>
      <c r="C5375" s="33" t="str">
        <f t="shared" si="169"/>
        <v>Yes</v>
      </c>
      <c r="D5375" s="30">
        <f t="shared" si="170"/>
        <v>4.9000000000000004</v>
      </c>
      <c r="E5375" s="30">
        <v>13490</v>
      </c>
      <c r="F5375" s="62" t="s">
        <v>11763</v>
      </c>
      <c r="G5375" s="3" t="s">
        <v>16798</v>
      </c>
      <c r="H5375" s="177">
        <v>1.9838056680161944</v>
      </c>
    </row>
    <row r="5376" spans="1:8">
      <c r="A5376" s="62">
        <v>5374</v>
      </c>
      <c r="B5376" s="3" t="s">
        <v>16860</v>
      </c>
      <c r="C5376" s="33" t="str">
        <f t="shared" si="169"/>
        <v>Yes</v>
      </c>
      <c r="D5376" s="30">
        <f t="shared" si="170"/>
        <v>0.45</v>
      </c>
      <c r="E5376" s="30">
        <v>1239</v>
      </c>
      <c r="F5376" s="62" t="s">
        <v>11763</v>
      </c>
      <c r="G5376" s="3" t="s">
        <v>16798</v>
      </c>
      <c r="H5376" s="177">
        <v>0.18218623481781376</v>
      </c>
    </row>
    <row r="5377" spans="1:8">
      <c r="A5377" s="62">
        <v>5375</v>
      </c>
      <c r="B5377" s="3" t="s">
        <v>16861</v>
      </c>
      <c r="C5377" s="33" t="str">
        <f t="shared" si="169"/>
        <v>Yes</v>
      </c>
      <c r="D5377" s="30">
        <f t="shared" si="170"/>
        <v>0.61</v>
      </c>
      <c r="E5377" s="30">
        <v>1679</v>
      </c>
      <c r="F5377" s="62" t="s">
        <v>11763</v>
      </c>
      <c r="G5377" s="3" t="s">
        <v>16798</v>
      </c>
      <c r="H5377" s="177">
        <v>0.24696356275303641</v>
      </c>
    </row>
    <row r="5378" spans="1:8">
      <c r="A5378" s="62">
        <v>5376</v>
      </c>
      <c r="B5378" s="3" t="s">
        <v>16862</v>
      </c>
      <c r="C5378" s="33" t="str">
        <f t="shared" si="169"/>
        <v>Yes</v>
      </c>
      <c r="D5378" s="30">
        <f t="shared" si="170"/>
        <v>2.67</v>
      </c>
      <c r="E5378" s="30">
        <v>7351</v>
      </c>
      <c r="F5378" s="62" t="s">
        <v>11763</v>
      </c>
      <c r="G5378" s="3" t="s">
        <v>16798</v>
      </c>
      <c r="H5378" s="177">
        <v>1.0809716599190282</v>
      </c>
    </row>
    <row r="5379" spans="1:8">
      <c r="A5379" s="62">
        <v>5377</v>
      </c>
      <c r="B5379" s="3" t="s">
        <v>16863</v>
      </c>
      <c r="C5379" s="33" t="str">
        <f t="shared" ref="C5379:C5442" si="171">IF(H5379=2,"No","Yes")</f>
        <v>Yes</v>
      </c>
      <c r="D5379" s="30">
        <f t="shared" si="170"/>
        <v>4.2699999999999996</v>
      </c>
      <c r="E5379" s="30">
        <v>11755</v>
      </c>
      <c r="F5379" s="62" t="s">
        <v>11763</v>
      </c>
      <c r="G5379" s="3" t="s">
        <v>16798</v>
      </c>
      <c r="H5379" s="177">
        <v>1.7287449392712548</v>
      </c>
    </row>
    <row r="5380" spans="1:8">
      <c r="A5380" s="62">
        <v>5378</v>
      </c>
      <c r="B5380" s="3" t="s">
        <v>16864</v>
      </c>
      <c r="C5380" s="33" t="str">
        <f t="shared" si="171"/>
        <v>Yes</v>
      </c>
      <c r="D5380" s="30">
        <f t="shared" ref="D5380:D5443" si="172">H5380*2.47</f>
        <v>4.58</v>
      </c>
      <c r="E5380" s="30">
        <v>12609</v>
      </c>
      <c r="F5380" s="62" t="s">
        <v>11763</v>
      </c>
      <c r="G5380" s="3" t="s">
        <v>16798</v>
      </c>
      <c r="H5380" s="177">
        <v>1.8542510121457489</v>
      </c>
    </row>
    <row r="5381" spans="1:8">
      <c r="A5381" s="62">
        <v>5379</v>
      </c>
      <c r="B5381" s="3" t="s">
        <v>16865</v>
      </c>
      <c r="C5381" s="33" t="str">
        <f t="shared" si="171"/>
        <v>Yes</v>
      </c>
      <c r="D5381" s="30">
        <f t="shared" si="172"/>
        <v>0.78</v>
      </c>
      <c r="E5381" s="30">
        <v>2147</v>
      </c>
      <c r="F5381" s="62" t="s">
        <v>11763</v>
      </c>
      <c r="G5381" s="3" t="s">
        <v>16798</v>
      </c>
      <c r="H5381" s="177">
        <v>0.31578947368421051</v>
      </c>
    </row>
    <row r="5382" spans="1:8">
      <c r="A5382" s="62">
        <v>5380</v>
      </c>
      <c r="B5382" s="3" t="s">
        <v>16866</v>
      </c>
      <c r="C5382" s="33" t="str">
        <f t="shared" si="171"/>
        <v>No</v>
      </c>
      <c r="D5382" s="30">
        <f t="shared" si="172"/>
        <v>4.9400000000000004</v>
      </c>
      <c r="E5382" s="30">
        <v>13600</v>
      </c>
      <c r="F5382" s="62" t="s">
        <v>11826</v>
      </c>
      <c r="G5382" s="3" t="s">
        <v>16798</v>
      </c>
      <c r="H5382" s="177">
        <v>2</v>
      </c>
    </row>
    <row r="5383" spans="1:8">
      <c r="A5383" s="62">
        <v>5381</v>
      </c>
      <c r="B5383" s="3" t="s">
        <v>16867</v>
      </c>
      <c r="C5383" s="33" t="str">
        <f t="shared" si="171"/>
        <v>No</v>
      </c>
      <c r="D5383" s="30">
        <f t="shared" si="172"/>
        <v>4.9400000000000004</v>
      </c>
      <c r="E5383" s="30">
        <v>13600</v>
      </c>
      <c r="F5383" s="62" t="s">
        <v>11763</v>
      </c>
      <c r="G5383" s="3" t="s">
        <v>16798</v>
      </c>
      <c r="H5383" s="177">
        <v>2</v>
      </c>
    </row>
    <row r="5384" spans="1:8">
      <c r="A5384" s="62">
        <v>5382</v>
      </c>
      <c r="B5384" s="3" t="s">
        <v>16868</v>
      </c>
      <c r="C5384" s="33" t="str">
        <f t="shared" si="171"/>
        <v>Yes</v>
      </c>
      <c r="D5384" s="30">
        <f t="shared" si="172"/>
        <v>1.28</v>
      </c>
      <c r="E5384" s="30">
        <v>3524</v>
      </c>
      <c r="F5384" s="62" t="s">
        <v>11763</v>
      </c>
      <c r="G5384" s="3" t="s">
        <v>16798</v>
      </c>
      <c r="H5384" s="177">
        <v>0.51821862348178138</v>
      </c>
    </row>
    <row r="5385" spans="1:8">
      <c r="A5385" s="62">
        <v>5383</v>
      </c>
      <c r="B5385" s="199" t="s">
        <v>16869</v>
      </c>
      <c r="C5385" s="33" t="str">
        <f t="shared" si="171"/>
        <v>Yes</v>
      </c>
      <c r="D5385" s="30">
        <f t="shared" si="172"/>
        <v>2.48</v>
      </c>
      <c r="E5385" s="30">
        <v>6828</v>
      </c>
      <c r="F5385" s="62" t="s">
        <v>11772</v>
      </c>
      <c r="G5385" s="3" t="s">
        <v>16798</v>
      </c>
      <c r="H5385" s="200">
        <v>1.0040485829959513</v>
      </c>
    </row>
    <row r="5386" spans="1:8">
      <c r="A5386" s="62">
        <v>5384</v>
      </c>
      <c r="B5386" s="3" t="s">
        <v>16870</v>
      </c>
      <c r="C5386" s="33" t="str">
        <f t="shared" si="171"/>
        <v>Yes</v>
      </c>
      <c r="D5386" s="30">
        <f t="shared" si="172"/>
        <v>2.0700000000000003</v>
      </c>
      <c r="E5386" s="30">
        <v>5699</v>
      </c>
      <c r="F5386" s="62" t="s">
        <v>11763</v>
      </c>
      <c r="G5386" s="3" t="s">
        <v>16798</v>
      </c>
      <c r="H5386" s="177">
        <v>0.83805668016194335</v>
      </c>
    </row>
    <row r="5387" spans="1:8">
      <c r="A5387" s="62">
        <v>5385</v>
      </c>
      <c r="B5387" s="3" t="s">
        <v>16871</v>
      </c>
      <c r="C5387" s="33" t="str">
        <f t="shared" si="171"/>
        <v>No</v>
      </c>
      <c r="D5387" s="30">
        <f t="shared" si="172"/>
        <v>4.9400000000000004</v>
      </c>
      <c r="E5387" s="30">
        <v>13600</v>
      </c>
      <c r="F5387" s="62" t="s">
        <v>11763</v>
      </c>
      <c r="G5387" s="3" t="s">
        <v>16798</v>
      </c>
      <c r="H5387" s="177">
        <v>2</v>
      </c>
    </row>
    <row r="5388" spans="1:8">
      <c r="A5388" s="62">
        <v>5386</v>
      </c>
      <c r="B5388" s="3" t="s">
        <v>16872</v>
      </c>
      <c r="C5388" s="33" t="str">
        <f t="shared" si="171"/>
        <v>Yes</v>
      </c>
      <c r="D5388" s="30">
        <f t="shared" si="172"/>
        <v>0.98</v>
      </c>
      <c r="E5388" s="30">
        <v>2698</v>
      </c>
      <c r="F5388" s="62" t="s">
        <v>11763</v>
      </c>
      <c r="G5388" s="3" t="s">
        <v>16798</v>
      </c>
      <c r="H5388" s="177">
        <v>0.39676113360323884</v>
      </c>
    </row>
    <row r="5389" spans="1:8">
      <c r="A5389" s="62">
        <v>5387</v>
      </c>
      <c r="B5389" s="3" t="s">
        <v>16873</v>
      </c>
      <c r="C5389" s="33" t="str">
        <f t="shared" si="171"/>
        <v>Yes</v>
      </c>
      <c r="D5389" s="30">
        <f t="shared" si="172"/>
        <v>1.25</v>
      </c>
      <c r="E5389" s="30">
        <v>3441</v>
      </c>
      <c r="F5389" s="62" t="s">
        <v>11763</v>
      </c>
      <c r="G5389" s="3" t="s">
        <v>16798</v>
      </c>
      <c r="H5389" s="177">
        <v>0.50607287449392713</v>
      </c>
    </row>
    <row r="5390" spans="1:8">
      <c r="A5390" s="62">
        <v>5388</v>
      </c>
      <c r="B5390" s="3" t="s">
        <v>16874</v>
      </c>
      <c r="C5390" s="33" t="str">
        <f t="shared" si="171"/>
        <v>Yes</v>
      </c>
      <c r="D5390" s="30">
        <f t="shared" si="172"/>
        <v>2.66</v>
      </c>
      <c r="E5390" s="30">
        <v>7323</v>
      </c>
      <c r="F5390" s="62" t="s">
        <v>11763</v>
      </c>
      <c r="G5390" s="3" t="s">
        <v>16798</v>
      </c>
      <c r="H5390" s="177">
        <v>1.0769230769230769</v>
      </c>
    </row>
    <row r="5391" spans="1:8">
      <c r="A5391" s="62">
        <v>5389</v>
      </c>
      <c r="B5391" s="3" t="s">
        <v>16875</v>
      </c>
      <c r="C5391" s="33" t="str">
        <f t="shared" si="171"/>
        <v>Yes</v>
      </c>
      <c r="D5391" s="30">
        <f t="shared" si="172"/>
        <v>3.45</v>
      </c>
      <c r="E5391" s="30">
        <v>9498</v>
      </c>
      <c r="F5391" s="62" t="s">
        <v>11763</v>
      </c>
      <c r="G5391" s="3" t="s">
        <v>16798</v>
      </c>
      <c r="H5391" s="177">
        <v>1.3967611336032388</v>
      </c>
    </row>
    <row r="5392" spans="1:8">
      <c r="A5392" s="62">
        <v>5390</v>
      </c>
      <c r="B5392" s="3" t="s">
        <v>16876</v>
      </c>
      <c r="C5392" s="33" t="str">
        <f t="shared" si="171"/>
        <v>Yes</v>
      </c>
      <c r="D5392" s="30">
        <f t="shared" si="172"/>
        <v>0.93</v>
      </c>
      <c r="E5392" s="30">
        <v>2560</v>
      </c>
      <c r="F5392" s="62" t="s">
        <v>11763</v>
      </c>
      <c r="G5392" s="3" t="s">
        <v>16798</v>
      </c>
      <c r="H5392" s="177">
        <v>0.37651821862348178</v>
      </c>
    </row>
    <row r="5393" spans="1:8">
      <c r="A5393" s="62">
        <v>5391</v>
      </c>
      <c r="B5393" s="3" t="s">
        <v>16877</v>
      </c>
      <c r="C5393" s="33" t="str">
        <f t="shared" si="171"/>
        <v>Yes</v>
      </c>
      <c r="D5393" s="30">
        <f t="shared" si="172"/>
        <v>0.51</v>
      </c>
      <c r="E5393" s="30">
        <v>1404</v>
      </c>
      <c r="F5393" s="62" t="s">
        <v>11763</v>
      </c>
      <c r="G5393" s="3" t="s">
        <v>16798</v>
      </c>
      <c r="H5393" s="177">
        <v>0.20647773279352225</v>
      </c>
    </row>
    <row r="5394" spans="1:8">
      <c r="A5394" s="62">
        <v>5392</v>
      </c>
      <c r="B5394" s="3" t="s">
        <v>16878</v>
      </c>
      <c r="C5394" s="33" t="str">
        <f t="shared" si="171"/>
        <v>Yes</v>
      </c>
      <c r="D5394" s="30">
        <f t="shared" si="172"/>
        <v>3.65</v>
      </c>
      <c r="E5394" s="30">
        <v>10049</v>
      </c>
      <c r="F5394" s="62" t="s">
        <v>11781</v>
      </c>
      <c r="G5394" s="3" t="s">
        <v>16798</v>
      </c>
      <c r="H5394" s="177">
        <v>1.4777327935222671</v>
      </c>
    </row>
    <row r="5395" spans="1:8">
      <c r="A5395" s="62">
        <v>5393</v>
      </c>
      <c r="B5395" s="3" t="s">
        <v>13929</v>
      </c>
      <c r="C5395" s="33" t="str">
        <f t="shared" si="171"/>
        <v>Yes</v>
      </c>
      <c r="D5395" s="30">
        <f t="shared" si="172"/>
        <v>3.54</v>
      </c>
      <c r="E5395" s="30">
        <v>9746</v>
      </c>
      <c r="F5395" s="62" t="s">
        <v>11763</v>
      </c>
      <c r="G5395" s="3" t="s">
        <v>16798</v>
      </c>
      <c r="H5395" s="177">
        <v>1.4331983805668016</v>
      </c>
    </row>
    <row r="5396" spans="1:8">
      <c r="A5396" s="62">
        <v>5394</v>
      </c>
      <c r="B5396" s="3" t="s">
        <v>16879</v>
      </c>
      <c r="C5396" s="33" t="str">
        <f t="shared" si="171"/>
        <v>Yes</v>
      </c>
      <c r="D5396" s="30">
        <f t="shared" si="172"/>
        <v>1.21</v>
      </c>
      <c r="E5396" s="30">
        <v>3331</v>
      </c>
      <c r="F5396" s="62" t="s">
        <v>11763</v>
      </c>
      <c r="G5396" s="3" t="s">
        <v>16798</v>
      </c>
      <c r="H5396" s="177">
        <v>0.48987854251012142</v>
      </c>
    </row>
    <row r="5397" spans="1:8">
      <c r="A5397" s="62">
        <v>5395</v>
      </c>
      <c r="B5397" s="3" t="s">
        <v>16880</v>
      </c>
      <c r="C5397" s="33" t="str">
        <f t="shared" si="171"/>
        <v>Yes</v>
      </c>
      <c r="D5397" s="30">
        <f t="shared" si="172"/>
        <v>3.2999999999999994</v>
      </c>
      <c r="E5397" s="30">
        <v>9085</v>
      </c>
      <c r="F5397" s="62" t="s">
        <v>11763</v>
      </c>
      <c r="G5397" s="3" t="s">
        <v>16798</v>
      </c>
      <c r="H5397" s="177">
        <v>1.3360323886639673</v>
      </c>
    </row>
    <row r="5398" spans="1:8">
      <c r="A5398" s="62">
        <v>5396</v>
      </c>
      <c r="B5398" s="3" t="s">
        <v>16881</v>
      </c>
      <c r="C5398" s="33" t="str">
        <f t="shared" si="171"/>
        <v>Yes</v>
      </c>
      <c r="D5398" s="30">
        <f t="shared" si="172"/>
        <v>3.72</v>
      </c>
      <c r="E5398" s="30">
        <v>10241</v>
      </c>
      <c r="F5398" s="62" t="s">
        <v>11826</v>
      </c>
      <c r="G5398" s="3" t="s">
        <v>16798</v>
      </c>
      <c r="H5398" s="177">
        <v>1.5060728744939271</v>
      </c>
    </row>
    <row r="5399" spans="1:8">
      <c r="A5399" s="62">
        <v>5397</v>
      </c>
      <c r="B5399" s="3" t="s">
        <v>16882</v>
      </c>
      <c r="C5399" s="33" t="str">
        <f t="shared" si="171"/>
        <v>Yes</v>
      </c>
      <c r="D5399" s="30">
        <f t="shared" si="172"/>
        <v>3.45</v>
      </c>
      <c r="E5399" s="30">
        <v>9498</v>
      </c>
      <c r="F5399" s="62" t="s">
        <v>11763</v>
      </c>
      <c r="G5399" s="3" t="s">
        <v>16798</v>
      </c>
      <c r="H5399" s="177">
        <v>1.3967611336032388</v>
      </c>
    </row>
    <row r="5400" spans="1:8">
      <c r="A5400" s="62">
        <v>5398</v>
      </c>
      <c r="B5400" s="3" t="s">
        <v>16883</v>
      </c>
      <c r="C5400" s="33" t="str">
        <f t="shared" si="171"/>
        <v>No</v>
      </c>
      <c r="D5400" s="30">
        <f t="shared" si="172"/>
        <v>4.9400000000000004</v>
      </c>
      <c r="E5400" s="30">
        <v>13600</v>
      </c>
      <c r="F5400" s="62" t="s">
        <v>11826</v>
      </c>
      <c r="G5400" s="3" t="s">
        <v>16798</v>
      </c>
      <c r="H5400" s="177">
        <v>2</v>
      </c>
    </row>
    <row r="5401" spans="1:8">
      <c r="A5401" s="62">
        <v>5399</v>
      </c>
      <c r="B5401" s="3" t="s">
        <v>16884</v>
      </c>
      <c r="C5401" s="33" t="str">
        <f t="shared" si="171"/>
        <v>Yes</v>
      </c>
      <c r="D5401" s="30">
        <f t="shared" si="172"/>
        <v>2.23</v>
      </c>
      <c r="E5401" s="30">
        <v>6139</v>
      </c>
      <c r="F5401" s="62" t="s">
        <v>11781</v>
      </c>
      <c r="G5401" s="3" t="s">
        <v>16798</v>
      </c>
      <c r="H5401" s="177">
        <v>0.90283400809716596</v>
      </c>
    </row>
    <row r="5402" spans="1:8">
      <c r="A5402" s="62">
        <v>5400</v>
      </c>
      <c r="B5402" s="3" t="s">
        <v>16885</v>
      </c>
      <c r="C5402" s="33" t="str">
        <f t="shared" si="171"/>
        <v>Yes</v>
      </c>
      <c r="D5402" s="30">
        <f t="shared" si="172"/>
        <v>1.05</v>
      </c>
      <c r="E5402" s="30">
        <v>2891</v>
      </c>
      <c r="F5402" s="62" t="s">
        <v>11763</v>
      </c>
      <c r="G5402" s="3" t="s">
        <v>16798</v>
      </c>
      <c r="H5402" s="177">
        <v>0.42510121457489874</v>
      </c>
    </row>
    <row r="5403" spans="1:8">
      <c r="A5403" s="62">
        <v>5401</v>
      </c>
      <c r="B5403" s="3" t="s">
        <v>16886</v>
      </c>
      <c r="C5403" s="33" t="str">
        <f t="shared" si="171"/>
        <v>Yes</v>
      </c>
      <c r="D5403" s="30">
        <f t="shared" si="172"/>
        <v>2.67</v>
      </c>
      <c r="E5403" s="30">
        <v>7351</v>
      </c>
      <c r="F5403" s="62" t="s">
        <v>11763</v>
      </c>
      <c r="G5403" s="3" t="s">
        <v>16798</v>
      </c>
      <c r="H5403" s="177">
        <v>1.0809716599190282</v>
      </c>
    </row>
    <row r="5404" spans="1:8">
      <c r="A5404" s="62">
        <v>5402</v>
      </c>
      <c r="B5404" s="3" t="s">
        <v>16887</v>
      </c>
      <c r="C5404" s="33" t="str">
        <f t="shared" si="171"/>
        <v>Yes</v>
      </c>
      <c r="D5404" s="30">
        <f t="shared" si="172"/>
        <v>4</v>
      </c>
      <c r="E5404" s="30">
        <v>13600</v>
      </c>
      <c r="F5404" s="62" t="s">
        <v>11826</v>
      </c>
      <c r="G5404" s="3" t="s">
        <v>16798</v>
      </c>
      <c r="H5404" s="177">
        <v>1.6194331983805668</v>
      </c>
    </row>
    <row r="5405" spans="1:8">
      <c r="A5405" s="62">
        <v>5403</v>
      </c>
      <c r="B5405" s="3" t="s">
        <v>16888</v>
      </c>
      <c r="C5405" s="33" t="str">
        <f t="shared" si="171"/>
        <v>Yes</v>
      </c>
      <c r="D5405" s="30">
        <f t="shared" si="172"/>
        <v>1.63</v>
      </c>
      <c r="E5405" s="30">
        <v>4487</v>
      </c>
      <c r="F5405" s="62" t="s">
        <v>11763</v>
      </c>
      <c r="G5405" s="3" t="s">
        <v>16798</v>
      </c>
      <c r="H5405" s="177">
        <v>0.65991902834008087</v>
      </c>
    </row>
    <row r="5406" spans="1:8">
      <c r="A5406" s="62">
        <v>5404</v>
      </c>
      <c r="B5406" s="3" t="s">
        <v>16889</v>
      </c>
      <c r="C5406" s="33" t="str">
        <f t="shared" si="171"/>
        <v>Yes</v>
      </c>
      <c r="D5406" s="30">
        <f t="shared" si="172"/>
        <v>1.18</v>
      </c>
      <c r="E5406" s="30">
        <v>3249</v>
      </c>
      <c r="F5406" s="62" t="s">
        <v>11763</v>
      </c>
      <c r="G5406" s="3" t="s">
        <v>16798</v>
      </c>
      <c r="H5406" s="177">
        <v>0.47773279352226716</v>
      </c>
    </row>
    <row r="5407" spans="1:8">
      <c r="A5407" s="62">
        <v>5405</v>
      </c>
      <c r="B5407" s="3" t="s">
        <v>16890</v>
      </c>
      <c r="C5407" s="33" t="str">
        <f t="shared" si="171"/>
        <v>Yes</v>
      </c>
      <c r="D5407" s="30">
        <f t="shared" si="172"/>
        <v>2.95</v>
      </c>
      <c r="E5407" s="30">
        <v>8121</v>
      </c>
      <c r="F5407" s="62" t="s">
        <v>11781</v>
      </c>
      <c r="G5407" s="3" t="s">
        <v>16798</v>
      </c>
      <c r="H5407" s="177">
        <v>1.1943319838056681</v>
      </c>
    </row>
    <row r="5408" spans="1:8">
      <c r="A5408" s="62">
        <v>5406</v>
      </c>
      <c r="B5408" s="3" t="s">
        <v>16891</v>
      </c>
      <c r="C5408" s="33" t="str">
        <f t="shared" si="171"/>
        <v>Yes</v>
      </c>
      <c r="D5408" s="30">
        <f t="shared" si="172"/>
        <v>0.77</v>
      </c>
      <c r="E5408" s="30">
        <v>2120</v>
      </c>
      <c r="F5408" s="62" t="s">
        <v>11763</v>
      </c>
      <c r="G5408" s="3" t="s">
        <v>16798</v>
      </c>
      <c r="H5408" s="177">
        <v>0.31174089068825911</v>
      </c>
    </row>
    <row r="5409" spans="1:8">
      <c r="A5409" s="62">
        <v>5407</v>
      </c>
      <c r="B5409" s="3" t="s">
        <v>16892</v>
      </c>
      <c r="C5409" s="33" t="str">
        <f t="shared" si="171"/>
        <v>Yes</v>
      </c>
      <c r="D5409" s="30">
        <f t="shared" si="172"/>
        <v>3.56</v>
      </c>
      <c r="E5409" s="30">
        <v>9801</v>
      </c>
      <c r="F5409" s="62" t="s">
        <v>11826</v>
      </c>
      <c r="G5409" s="3" t="s">
        <v>16798</v>
      </c>
      <c r="H5409" s="177">
        <v>1.4412955465587043</v>
      </c>
    </row>
    <row r="5410" spans="1:8">
      <c r="A5410" s="62">
        <v>5408</v>
      </c>
      <c r="B5410" s="3" t="s">
        <v>16893</v>
      </c>
      <c r="C5410" s="33" t="str">
        <f t="shared" si="171"/>
        <v>No</v>
      </c>
      <c r="D5410" s="30">
        <f t="shared" si="172"/>
        <v>4.9400000000000004</v>
      </c>
      <c r="E5410" s="30">
        <v>13600</v>
      </c>
      <c r="F5410" s="62" t="s">
        <v>11763</v>
      </c>
      <c r="G5410" s="3" t="s">
        <v>16798</v>
      </c>
      <c r="H5410" s="177">
        <v>2</v>
      </c>
    </row>
    <row r="5411" spans="1:8">
      <c r="A5411" s="62">
        <v>5409</v>
      </c>
      <c r="B5411" s="3" t="s">
        <v>16894</v>
      </c>
      <c r="C5411" s="33" t="str">
        <f t="shared" si="171"/>
        <v>Yes</v>
      </c>
      <c r="D5411" s="30">
        <f t="shared" si="172"/>
        <v>1.75</v>
      </c>
      <c r="E5411" s="30">
        <v>4818</v>
      </c>
      <c r="F5411" s="62" t="s">
        <v>11763</v>
      </c>
      <c r="G5411" s="3" t="s">
        <v>16798</v>
      </c>
      <c r="H5411" s="177">
        <v>0.70850202429149789</v>
      </c>
    </row>
    <row r="5412" spans="1:8">
      <c r="A5412" s="62">
        <v>5410</v>
      </c>
      <c r="B5412" s="3" t="s">
        <v>16895</v>
      </c>
      <c r="C5412" s="33" t="str">
        <f t="shared" si="171"/>
        <v>No</v>
      </c>
      <c r="D5412" s="30">
        <f t="shared" si="172"/>
        <v>4.9400000000000004</v>
      </c>
      <c r="E5412" s="30">
        <v>13600</v>
      </c>
      <c r="F5412" s="62" t="s">
        <v>11763</v>
      </c>
      <c r="G5412" s="3" t="s">
        <v>16798</v>
      </c>
      <c r="H5412" s="177">
        <v>2</v>
      </c>
    </row>
    <row r="5413" spans="1:8">
      <c r="A5413" s="62">
        <v>5411</v>
      </c>
      <c r="B5413" s="3" t="s">
        <v>16896</v>
      </c>
      <c r="C5413" s="33" t="str">
        <f t="shared" si="171"/>
        <v>No</v>
      </c>
      <c r="D5413" s="30">
        <f t="shared" si="172"/>
        <v>4.9400000000000004</v>
      </c>
      <c r="E5413" s="30">
        <v>13600</v>
      </c>
      <c r="F5413" s="62" t="s">
        <v>11763</v>
      </c>
      <c r="G5413" s="3" t="s">
        <v>16798</v>
      </c>
      <c r="H5413" s="177">
        <v>2</v>
      </c>
    </row>
    <row r="5414" spans="1:8">
      <c r="A5414" s="62">
        <v>5412</v>
      </c>
      <c r="B5414" s="3" t="s">
        <v>12551</v>
      </c>
      <c r="C5414" s="33" t="str">
        <f t="shared" si="171"/>
        <v>Yes</v>
      </c>
      <c r="D5414" s="30">
        <f t="shared" si="172"/>
        <v>1</v>
      </c>
      <c r="E5414" s="30">
        <v>2753</v>
      </c>
      <c r="F5414" s="62" t="s">
        <v>11763</v>
      </c>
      <c r="G5414" s="3" t="s">
        <v>16798</v>
      </c>
      <c r="H5414" s="177">
        <v>0.40485829959514169</v>
      </c>
    </row>
    <row r="5415" spans="1:8">
      <c r="A5415" s="62">
        <v>5413</v>
      </c>
      <c r="B5415" s="3" t="s">
        <v>16897</v>
      </c>
      <c r="C5415" s="33" t="str">
        <f t="shared" si="171"/>
        <v>Yes</v>
      </c>
      <c r="D5415" s="30">
        <f t="shared" si="172"/>
        <v>2.06</v>
      </c>
      <c r="E5415" s="30">
        <v>5671</v>
      </c>
      <c r="F5415" s="62" t="s">
        <v>11763</v>
      </c>
      <c r="G5415" s="3" t="s">
        <v>16798</v>
      </c>
      <c r="H5415" s="177">
        <v>0.83400809716599189</v>
      </c>
    </row>
    <row r="5416" spans="1:8">
      <c r="A5416" s="62">
        <v>5414</v>
      </c>
      <c r="B5416" s="3" t="s">
        <v>16898</v>
      </c>
      <c r="C5416" s="33" t="str">
        <f t="shared" si="171"/>
        <v>Yes</v>
      </c>
      <c r="D5416" s="30">
        <f t="shared" si="172"/>
        <v>3.6799999999999997</v>
      </c>
      <c r="E5416" s="30">
        <v>10131</v>
      </c>
      <c r="F5416" s="62" t="s">
        <v>11763</v>
      </c>
      <c r="G5416" s="3" t="s">
        <v>16798</v>
      </c>
      <c r="H5416" s="177">
        <v>1.4898785425101213</v>
      </c>
    </row>
    <row r="5417" spans="1:8">
      <c r="A5417" s="62">
        <v>5415</v>
      </c>
      <c r="B5417" s="3" t="s">
        <v>16899</v>
      </c>
      <c r="C5417" s="33" t="str">
        <f t="shared" si="171"/>
        <v>Yes</v>
      </c>
      <c r="D5417" s="30">
        <f t="shared" si="172"/>
        <v>2.19</v>
      </c>
      <c r="E5417" s="30">
        <v>6029</v>
      </c>
      <c r="F5417" s="62" t="s">
        <v>11826</v>
      </c>
      <c r="G5417" s="3" t="s">
        <v>16798</v>
      </c>
      <c r="H5417" s="177">
        <v>0.88663967611336025</v>
      </c>
    </row>
    <row r="5418" spans="1:8">
      <c r="A5418" s="62">
        <v>5416</v>
      </c>
      <c r="B5418" s="3" t="s">
        <v>16900</v>
      </c>
      <c r="C5418" s="33" t="str">
        <f t="shared" si="171"/>
        <v>Yes</v>
      </c>
      <c r="D5418" s="30">
        <f t="shared" si="172"/>
        <v>2.35</v>
      </c>
      <c r="E5418" s="30">
        <v>6470</v>
      </c>
      <c r="F5418" s="62" t="s">
        <v>11763</v>
      </c>
      <c r="G5418" s="3" t="s">
        <v>16798</v>
      </c>
      <c r="H5418" s="177">
        <v>0.95141700404858298</v>
      </c>
    </row>
    <row r="5419" spans="1:8">
      <c r="A5419" s="62">
        <v>5417</v>
      </c>
      <c r="B5419" s="3" t="s">
        <v>16901</v>
      </c>
      <c r="C5419" s="33" t="str">
        <f t="shared" si="171"/>
        <v>Yes</v>
      </c>
      <c r="D5419" s="30">
        <f t="shared" si="172"/>
        <v>0.88</v>
      </c>
      <c r="E5419" s="30">
        <v>2423</v>
      </c>
      <c r="F5419" s="62" t="s">
        <v>11763</v>
      </c>
      <c r="G5419" s="3" t="s">
        <v>16798</v>
      </c>
      <c r="H5419" s="177">
        <v>0.35627530364372467</v>
      </c>
    </row>
    <row r="5420" spans="1:8">
      <c r="A5420" s="62">
        <v>5418</v>
      </c>
      <c r="B5420" s="3" t="s">
        <v>16902</v>
      </c>
      <c r="C5420" s="33" t="str">
        <f t="shared" si="171"/>
        <v>No</v>
      </c>
      <c r="D5420" s="30">
        <f t="shared" si="172"/>
        <v>4.9400000000000004</v>
      </c>
      <c r="E5420" s="30">
        <v>13600</v>
      </c>
      <c r="F5420" s="62" t="s">
        <v>11781</v>
      </c>
      <c r="G5420" s="3" t="s">
        <v>16798</v>
      </c>
      <c r="H5420" s="177">
        <v>2</v>
      </c>
    </row>
    <row r="5421" spans="1:8">
      <c r="A5421" s="62">
        <v>5419</v>
      </c>
      <c r="B5421" s="3" t="s">
        <v>16903</v>
      </c>
      <c r="C5421" s="33" t="str">
        <f t="shared" si="171"/>
        <v>No</v>
      </c>
      <c r="D5421" s="30">
        <f t="shared" si="172"/>
        <v>4.9400000000000004</v>
      </c>
      <c r="E5421" s="30">
        <v>13600</v>
      </c>
      <c r="F5421" s="62" t="s">
        <v>11763</v>
      </c>
      <c r="G5421" s="3" t="s">
        <v>16798</v>
      </c>
      <c r="H5421" s="177">
        <v>2</v>
      </c>
    </row>
    <row r="5422" spans="1:8">
      <c r="A5422" s="62">
        <v>5420</v>
      </c>
      <c r="B5422" s="3" t="s">
        <v>16904</v>
      </c>
      <c r="C5422" s="33" t="str">
        <f t="shared" si="171"/>
        <v>Yes</v>
      </c>
      <c r="D5422" s="30">
        <f t="shared" si="172"/>
        <v>4.0199999999999996</v>
      </c>
      <c r="E5422" s="30">
        <v>11067</v>
      </c>
      <c r="F5422" s="62" t="s">
        <v>11763</v>
      </c>
      <c r="G5422" s="3" t="s">
        <v>16798</v>
      </c>
      <c r="H5422" s="177">
        <v>1.6275303643724692</v>
      </c>
    </row>
    <row r="5423" spans="1:8">
      <c r="A5423" s="62">
        <v>5421</v>
      </c>
      <c r="B5423" s="3" t="s">
        <v>16905</v>
      </c>
      <c r="C5423" s="33" t="str">
        <f t="shared" si="171"/>
        <v>Yes</v>
      </c>
      <c r="D5423" s="30">
        <f t="shared" si="172"/>
        <v>2.46</v>
      </c>
      <c r="E5423" s="30">
        <v>6772</v>
      </c>
      <c r="F5423" s="62" t="s">
        <v>11763</v>
      </c>
      <c r="G5423" s="3" t="s">
        <v>16798</v>
      </c>
      <c r="H5423" s="177">
        <v>0.99595141700404854</v>
      </c>
    </row>
    <row r="5424" spans="1:8">
      <c r="A5424" s="62">
        <v>5422</v>
      </c>
      <c r="B5424" s="3" t="s">
        <v>12165</v>
      </c>
      <c r="C5424" s="33" t="str">
        <f t="shared" si="171"/>
        <v>Yes</v>
      </c>
      <c r="D5424" s="30">
        <f t="shared" si="172"/>
        <v>3.9400000000000004</v>
      </c>
      <c r="E5424" s="30">
        <v>10847</v>
      </c>
      <c r="F5424" s="62" t="s">
        <v>11763</v>
      </c>
      <c r="G5424" s="3" t="s">
        <v>16798</v>
      </c>
      <c r="H5424" s="177">
        <v>1.5951417004048583</v>
      </c>
    </row>
    <row r="5425" spans="1:8">
      <c r="A5425" s="62">
        <v>5423</v>
      </c>
      <c r="B5425" s="3" t="s">
        <v>16281</v>
      </c>
      <c r="C5425" s="33" t="str">
        <f t="shared" si="171"/>
        <v>Yes</v>
      </c>
      <c r="D5425" s="30">
        <f t="shared" si="172"/>
        <v>4.37</v>
      </c>
      <c r="E5425" s="30">
        <v>12031</v>
      </c>
      <c r="F5425" s="62" t="s">
        <v>11763</v>
      </c>
      <c r="G5425" s="3" t="s">
        <v>16798</v>
      </c>
      <c r="H5425" s="177">
        <v>1.7692307692307692</v>
      </c>
    </row>
    <row r="5426" spans="1:8">
      <c r="A5426" s="62">
        <v>5424</v>
      </c>
      <c r="B5426" s="3" t="s">
        <v>16906</v>
      </c>
      <c r="C5426" s="33" t="str">
        <f t="shared" si="171"/>
        <v>Yes</v>
      </c>
      <c r="D5426" s="30">
        <f t="shared" si="172"/>
        <v>2.66</v>
      </c>
      <c r="E5426" s="30">
        <v>7323</v>
      </c>
      <c r="F5426" s="62" t="s">
        <v>11763</v>
      </c>
      <c r="G5426" s="3" t="s">
        <v>16798</v>
      </c>
      <c r="H5426" s="177">
        <v>1.0769230769230769</v>
      </c>
    </row>
    <row r="5427" spans="1:8">
      <c r="A5427" s="62">
        <v>5425</v>
      </c>
      <c r="B5427" s="3" t="s">
        <v>13982</v>
      </c>
      <c r="C5427" s="33" t="str">
        <f t="shared" si="171"/>
        <v>Yes</v>
      </c>
      <c r="D5427" s="30">
        <f t="shared" si="172"/>
        <v>3.45</v>
      </c>
      <c r="E5427" s="30">
        <v>9498</v>
      </c>
      <c r="F5427" s="62" t="s">
        <v>11763</v>
      </c>
      <c r="G5427" s="3" t="s">
        <v>16798</v>
      </c>
      <c r="H5427" s="177">
        <v>1.3967611336032388</v>
      </c>
    </row>
    <row r="5428" spans="1:8">
      <c r="A5428" s="62">
        <v>5426</v>
      </c>
      <c r="B5428" s="3" t="s">
        <v>16907</v>
      </c>
      <c r="C5428" s="33" t="str">
        <f t="shared" si="171"/>
        <v>Yes</v>
      </c>
      <c r="D5428" s="30">
        <f t="shared" si="172"/>
        <v>2.59</v>
      </c>
      <c r="E5428" s="30">
        <v>7130</v>
      </c>
      <c r="F5428" s="62" t="s">
        <v>11763</v>
      </c>
      <c r="G5428" s="3" t="s">
        <v>16798</v>
      </c>
      <c r="H5428" s="177">
        <v>1.0485829959514168</v>
      </c>
    </row>
    <row r="5429" spans="1:8">
      <c r="A5429" s="62">
        <v>5427</v>
      </c>
      <c r="B5429" s="3" t="s">
        <v>16908</v>
      </c>
      <c r="C5429" s="33" t="str">
        <f t="shared" si="171"/>
        <v>Yes</v>
      </c>
      <c r="D5429" s="30">
        <f t="shared" si="172"/>
        <v>1.3</v>
      </c>
      <c r="E5429" s="30">
        <v>3579</v>
      </c>
      <c r="F5429" s="62" t="s">
        <v>11763</v>
      </c>
      <c r="G5429" s="3" t="s">
        <v>16798</v>
      </c>
      <c r="H5429" s="177">
        <v>0.52631578947368418</v>
      </c>
    </row>
    <row r="5430" spans="1:8">
      <c r="A5430" s="62">
        <v>5428</v>
      </c>
      <c r="B5430" s="3" t="s">
        <v>16909</v>
      </c>
      <c r="C5430" s="33" t="str">
        <f t="shared" si="171"/>
        <v>Yes</v>
      </c>
      <c r="D5430" s="30">
        <f t="shared" si="172"/>
        <v>1.6499999999999997</v>
      </c>
      <c r="E5430" s="30">
        <v>4543</v>
      </c>
      <c r="F5430" s="62" t="s">
        <v>11763</v>
      </c>
      <c r="G5430" s="3" t="s">
        <v>16798</v>
      </c>
      <c r="H5430" s="177">
        <v>0.66801619433198367</v>
      </c>
    </row>
    <row r="5431" spans="1:8">
      <c r="A5431" s="62">
        <v>5429</v>
      </c>
      <c r="B5431" s="3" t="s">
        <v>16910</v>
      </c>
      <c r="C5431" s="33" t="str">
        <f t="shared" si="171"/>
        <v>Yes</v>
      </c>
      <c r="D5431" s="30">
        <f t="shared" si="172"/>
        <v>2.25</v>
      </c>
      <c r="E5431" s="30">
        <v>6194</v>
      </c>
      <c r="F5431" s="62" t="s">
        <v>11826</v>
      </c>
      <c r="G5431" s="3" t="s">
        <v>16798</v>
      </c>
      <c r="H5431" s="177">
        <v>0.91093117408906876</v>
      </c>
    </row>
    <row r="5432" spans="1:8">
      <c r="A5432" s="62">
        <v>5430</v>
      </c>
      <c r="B5432" s="3" t="s">
        <v>16237</v>
      </c>
      <c r="C5432" s="33" t="str">
        <f t="shared" si="171"/>
        <v>Yes</v>
      </c>
      <c r="D5432" s="30">
        <f t="shared" si="172"/>
        <v>2.9600000000000004</v>
      </c>
      <c r="E5432" s="30">
        <v>8149</v>
      </c>
      <c r="F5432" s="62" t="s">
        <v>11763</v>
      </c>
      <c r="G5432" s="3" t="s">
        <v>16798</v>
      </c>
      <c r="H5432" s="177">
        <v>1.1983805668016194</v>
      </c>
    </row>
    <row r="5433" spans="1:8">
      <c r="A5433" s="62">
        <v>5431</v>
      </c>
      <c r="B5433" s="3" t="s">
        <v>16911</v>
      </c>
      <c r="C5433" s="33" t="str">
        <f t="shared" si="171"/>
        <v>Yes</v>
      </c>
      <c r="D5433" s="30">
        <f t="shared" si="172"/>
        <v>2.9000000000000004</v>
      </c>
      <c r="E5433" s="30">
        <v>7984</v>
      </c>
      <c r="F5433" s="62" t="s">
        <v>11763</v>
      </c>
      <c r="G5433" s="3" t="s">
        <v>16798</v>
      </c>
      <c r="H5433" s="177">
        <v>1.1740890688259109</v>
      </c>
    </row>
    <row r="5434" spans="1:8">
      <c r="A5434" s="62">
        <v>5432</v>
      </c>
      <c r="B5434" s="3" t="s">
        <v>16912</v>
      </c>
      <c r="C5434" s="33" t="str">
        <f t="shared" si="171"/>
        <v>Yes</v>
      </c>
      <c r="D5434" s="30">
        <f t="shared" si="172"/>
        <v>0.8</v>
      </c>
      <c r="E5434" s="30">
        <v>2202</v>
      </c>
      <c r="F5434" s="62" t="s">
        <v>11763</v>
      </c>
      <c r="G5434" s="3" t="s">
        <v>16798</v>
      </c>
      <c r="H5434" s="177">
        <v>0.32388663967611336</v>
      </c>
    </row>
    <row r="5435" spans="1:8">
      <c r="A5435" s="62">
        <v>5433</v>
      </c>
      <c r="B5435" s="3" t="s">
        <v>16913</v>
      </c>
      <c r="C5435" s="33" t="str">
        <f t="shared" si="171"/>
        <v>Yes</v>
      </c>
      <c r="D5435" s="30">
        <f t="shared" si="172"/>
        <v>3.58</v>
      </c>
      <c r="E5435" s="30">
        <v>9856</v>
      </c>
      <c r="F5435" s="62" t="s">
        <v>11763</v>
      </c>
      <c r="G5435" s="3" t="s">
        <v>16798</v>
      </c>
      <c r="H5435" s="177">
        <v>1.4493927125506072</v>
      </c>
    </row>
    <row r="5436" spans="1:8">
      <c r="A5436" s="62">
        <v>5434</v>
      </c>
      <c r="B5436" s="3" t="s">
        <v>16914</v>
      </c>
      <c r="C5436" s="33" t="str">
        <f t="shared" si="171"/>
        <v>Yes</v>
      </c>
      <c r="D5436" s="30">
        <f t="shared" si="172"/>
        <v>2.0300000000000002</v>
      </c>
      <c r="E5436" s="30">
        <v>5589</v>
      </c>
      <c r="F5436" s="62" t="s">
        <v>11763</v>
      </c>
      <c r="G5436" s="3" t="s">
        <v>16798</v>
      </c>
      <c r="H5436" s="177">
        <v>0.82186234817813764</v>
      </c>
    </row>
    <row r="5437" spans="1:8">
      <c r="A5437" s="62">
        <v>5435</v>
      </c>
      <c r="B5437" s="3" t="s">
        <v>16915</v>
      </c>
      <c r="C5437" s="33" t="str">
        <f t="shared" si="171"/>
        <v>Yes</v>
      </c>
      <c r="D5437" s="30">
        <f t="shared" si="172"/>
        <v>1.96</v>
      </c>
      <c r="E5437" s="30">
        <v>5396</v>
      </c>
      <c r="F5437" s="62" t="s">
        <v>11763</v>
      </c>
      <c r="G5437" s="3" t="s">
        <v>16798</v>
      </c>
      <c r="H5437" s="177">
        <v>0.79352226720647767</v>
      </c>
    </row>
    <row r="5438" spans="1:8">
      <c r="A5438" s="62">
        <v>5436</v>
      </c>
      <c r="B5438" s="3" t="s">
        <v>16916</v>
      </c>
      <c r="C5438" s="33" t="str">
        <f t="shared" si="171"/>
        <v>Yes</v>
      </c>
      <c r="D5438" s="30">
        <f t="shared" si="172"/>
        <v>0.91999999999999993</v>
      </c>
      <c r="E5438" s="30">
        <v>2533</v>
      </c>
      <c r="F5438" s="62" t="s">
        <v>11763</v>
      </c>
      <c r="G5438" s="3" t="s">
        <v>16798</v>
      </c>
      <c r="H5438" s="177">
        <v>0.37246963562753033</v>
      </c>
    </row>
    <row r="5439" spans="1:8">
      <c r="A5439" s="62">
        <v>5437</v>
      </c>
      <c r="B5439" s="3" t="s">
        <v>16917</v>
      </c>
      <c r="C5439" s="33" t="str">
        <f t="shared" si="171"/>
        <v>Yes</v>
      </c>
      <c r="D5439" s="30">
        <f t="shared" si="172"/>
        <v>2.23</v>
      </c>
      <c r="E5439" s="30">
        <v>6139</v>
      </c>
      <c r="F5439" s="62" t="s">
        <v>11763</v>
      </c>
      <c r="G5439" s="3" t="s">
        <v>16798</v>
      </c>
      <c r="H5439" s="177">
        <v>0.90283400809716596</v>
      </c>
    </row>
    <row r="5440" spans="1:8">
      <c r="A5440" s="62">
        <v>5438</v>
      </c>
      <c r="B5440" s="3" t="s">
        <v>12009</v>
      </c>
      <c r="C5440" s="33" t="str">
        <f t="shared" si="171"/>
        <v>Yes</v>
      </c>
      <c r="D5440" s="30">
        <f t="shared" si="172"/>
        <v>2.9000000000000004</v>
      </c>
      <c r="E5440" s="30">
        <v>7984</v>
      </c>
      <c r="F5440" s="62" t="s">
        <v>11763</v>
      </c>
      <c r="G5440" s="3" t="s">
        <v>16798</v>
      </c>
      <c r="H5440" s="177">
        <v>1.1740890688259109</v>
      </c>
    </row>
    <row r="5441" spans="1:8">
      <c r="A5441" s="62">
        <v>5439</v>
      </c>
      <c r="B5441" s="3" t="s">
        <v>16918</v>
      </c>
      <c r="C5441" s="33" t="str">
        <f t="shared" si="171"/>
        <v>Yes</v>
      </c>
      <c r="D5441" s="30">
        <f t="shared" si="172"/>
        <v>1.44</v>
      </c>
      <c r="E5441" s="30">
        <v>3964</v>
      </c>
      <c r="F5441" s="62" t="s">
        <v>11763</v>
      </c>
      <c r="G5441" s="3" t="s">
        <v>16798</v>
      </c>
      <c r="H5441" s="177">
        <v>0.582995951417004</v>
      </c>
    </row>
    <row r="5442" spans="1:8">
      <c r="A5442" s="62">
        <v>5440</v>
      </c>
      <c r="B5442" s="3" t="s">
        <v>16919</v>
      </c>
      <c r="C5442" s="33" t="str">
        <f t="shared" si="171"/>
        <v>Yes</v>
      </c>
      <c r="D5442" s="30">
        <f t="shared" si="172"/>
        <v>0.7</v>
      </c>
      <c r="E5442" s="30">
        <v>1927</v>
      </c>
      <c r="F5442" s="62" t="s">
        <v>11826</v>
      </c>
      <c r="G5442" s="3" t="s">
        <v>16798</v>
      </c>
      <c r="H5442" s="177">
        <v>0.28340080971659914</v>
      </c>
    </row>
    <row r="5443" spans="1:8">
      <c r="A5443" s="62">
        <v>5441</v>
      </c>
      <c r="B5443" s="3" t="s">
        <v>16920</v>
      </c>
      <c r="C5443" s="33" t="str">
        <f t="shared" ref="C5443:C5506" si="173">IF(H5443=2,"No","Yes")</f>
        <v>Yes</v>
      </c>
      <c r="D5443" s="30">
        <f t="shared" si="172"/>
        <v>4.91</v>
      </c>
      <c r="E5443" s="30">
        <v>13517</v>
      </c>
      <c r="F5443" s="62" t="s">
        <v>11763</v>
      </c>
      <c r="G5443" s="3" t="s">
        <v>16798</v>
      </c>
      <c r="H5443" s="177">
        <v>1.9878542510121457</v>
      </c>
    </row>
    <row r="5444" spans="1:8">
      <c r="A5444" s="62">
        <v>5442</v>
      </c>
      <c r="B5444" s="3" t="s">
        <v>16921</v>
      </c>
      <c r="C5444" s="33" t="str">
        <f t="shared" si="173"/>
        <v>No</v>
      </c>
      <c r="D5444" s="30">
        <f t="shared" ref="D5444:D5507" si="174">H5444*2.47</f>
        <v>4.9400000000000004</v>
      </c>
      <c r="E5444" s="30">
        <v>13600</v>
      </c>
      <c r="F5444" s="62" t="s">
        <v>11763</v>
      </c>
      <c r="G5444" s="3" t="s">
        <v>16798</v>
      </c>
      <c r="H5444" s="177">
        <v>2</v>
      </c>
    </row>
    <row r="5445" spans="1:8">
      <c r="A5445" s="62">
        <v>5443</v>
      </c>
      <c r="B5445" s="3" t="s">
        <v>16922</v>
      </c>
      <c r="C5445" s="33" t="str">
        <f t="shared" si="173"/>
        <v>Yes</v>
      </c>
      <c r="D5445" s="30">
        <f t="shared" si="174"/>
        <v>3.54</v>
      </c>
      <c r="E5445" s="30">
        <v>9746</v>
      </c>
      <c r="F5445" s="62" t="s">
        <v>11763</v>
      </c>
      <c r="G5445" s="3" t="s">
        <v>16798</v>
      </c>
      <c r="H5445" s="177">
        <v>1.4331983805668016</v>
      </c>
    </row>
    <row r="5446" spans="1:8">
      <c r="A5446" s="62">
        <v>5444</v>
      </c>
      <c r="B5446" s="3" t="s">
        <v>16923</v>
      </c>
      <c r="C5446" s="33" t="str">
        <f t="shared" si="173"/>
        <v>Yes</v>
      </c>
      <c r="D5446" s="30">
        <f t="shared" si="174"/>
        <v>2.48</v>
      </c>
      <c r="E5446" s="30">
        <v>6828</v>
      </c>
      <c r="F5446" s="62" t="s">
        <v>11763</v>
      </c>
      <c r="G5446" s="3" t="s">
        <v>16798</v>
      </c>
      <c r="H5446" s="177">
        <v>1.0040485829959513</v>
      </c>
    </row>
    <row r="5447" spans="1:8">
      <c r="A5447" s="62">
        <v>5445</v>
      </c>
      <c r="B5447" s="3" t="s">
        <v>16924</v>
      </c>
      <c r="C5447" s="33" t="str">
        <f t="shared" si="173"/>
        <v>Yes</v>
      </c>
      <c r="D5447" s="30">
        <f t="shared" si="174"/>
        <v>2.44</v>
      </c>
      <c r="E5447" s="30">
        <v>6717</v>
      </c>
      <c r="F5447" s="62" t="s">
        <v>11763</v>
      </c>
      <c r="G5447" s="3" t="s">
        <v>16798</v>
      </c>
      <c r="H5447" s="177">
        <v>0.98785425101214563</v>
      </c>
    </row>
    <row r="5448" spans="1:8">
      <c r="A5448" s="62">
        <v>5446</v>
      </c>
      <c r="B5448" s="3" t="s">
        <v>16925</v>
      </c>
      <c r="C5448" s="33" t="str">
        <f t="shared" si="173"/>
        <v>Yes</v>
      </c>
      <c r="D5448" s="30">
        <f t="shared" si="174"/>
        <v>4.51</v>
      </c>
      <c r="E5448" s="30">
        <v>12416</v>
      </c>
      <c r="F5448" s="62" t="s">
        <v>11777</v>
      </c>
      <c r="G5448" s="3" t="s">
        <v>16798</v>
      </c>
      <c r="H5448" s="177">
        <v>1.8259109311740889</v>
      </c>
    </row>
    <row r="5449" spans="1:8">
      <c r="A5449" s="62">
        <v>5447</v>
      </c>
      <c r="B5449" s="3" t="s">
        <v>16926</v>
      </c>
      <c r="C5449" s="33" t="str">
        <f t="shared" si="173"/>
        <v>Yes</v>
      </c>
      <c r="D5449" s="30">
        <f t="shared" si="174"/>
        <v>2.2199999999999998</v>
      </c>
      <c r="E5449" s="30">
        <v>6112</v>
      </c>
      <c r="F5449" s="62" t="s">
        <v>11763</v>
      </c>
      <c r="G5449" s="3" t="s">
        <v>16798</v>
      </c>
      <c r="H5449" s="177">
        <v>0.8987854251012144</v>
      </c>
    </row>
    <row r="5450" spans="1:8">
      <c r="A5450" s="62">
        <v>5448</v>
      </c>
      <c r="B5450" s="3" t="s">
        <v>16927</v>
      </c>
      <c r="C5450" s="33" t="str">
        <f t="shared" si="173"/>
        <v>Yes</v>
      </c>
      <c r="D5450" s="30">
        <f t="shared" si="174"/>
        <v>2.31</v>
      </c>
      <c r="E5450" s="30">
        <v>6360</v>
      </c>
      <c r="F5450" s="62" t="s">
        <v>11763</v>
      </c>
      <c r="G5450" s="3" t="s">
        <v>16798</v>
      </c>
      <c r="H5450" s="177">
        <v>0.93522267206477727</v>
      </c>
    </row>
    <row r="5451" spans="1:8">
      <c r="A5451" s="62">
        <v>5449</v>
      </c>
      <c r="B5451" s="3" t="s">
        <v>16928</v>
      </c>
      <c r="C5451" s="33" t="str">
        <f t="shared" si="173"/>
        <v>Yes</v>
      </c>
      <c r="D5451" s="30">
        <f t="shared" si="174"/>
        <v>3.58</v>
      </c>
      <c r="E5451" s="30">
        <v>9856</v>
      </c>
      <c r="F5451" s="62" t="s">
        <v>11763</v>
      </c>
      <c r="G5451" s="3" t="s">
        <v>16798</v>
      </c>
      <c r="H5451" s="177">
        <v>1.4493927125506072</v>
      </c>
    </row>
    <row r="5452" spans="1:8">
      <c r="A5452" s="62">
        <v>5450</v>
      </c>
      <c r="B5452" s="199" t="s">
        <v>16929</v>
      </c>
      <c r="C5452" s="33" t="str">
        <f t="shared" si="173"/>
        <v>Yes</v>
      </c>
      <c r="D5452" s="30">
        <f t="shared" si="174"/>
        <v>2.44</v>
      </c>
      <c r="E5452" s="30">
        <v>6717</v>
      </c>
      <c r="F5452" s="62" t="s">
        <v>11772</v>
      </c>
      <c r="G5452" s="3" t="s">
        <v>16798</v>
      </c>
      <c r="H5452" s="200">
        <v>0.98785425101214563</v>
      </c>
    </row>
    <row r="5453" spans="1:8">
      <c r="A5453" s="62">
        <v>5451</v>
      </c>
      <c r="B5453" s="3" t="s">
        <v>16930</v>
      </c>
      <c r="C5453" s="33" t="str">
        <f t="shared" si="173"/>
        <v>No</v>
      </c>
      <c r="D5453" s="30">
        <f t="shared" si="174"/>
        <v>4.9400000000000004</v>
      </c>
      <c r="E5453" s="30">
        <v>13600</v>
      </c>
      <c r="F5453" s="62" t="s">
        <v>11763</v>
      </c>
      <c r="G5453" s="3" t="s">
        <v>16798</v>
      </c>
      <c r="H5453" s="177">
        <v>2</v>
      </c>
    </row>
    <row r="5454" spans="1:8">
      <c r="A5454" s="62">
        <v>5452</v>
      </c>
      <c r="B5454" s="3" t="s">
        <v>16931</v>
      </c>
      <c r="C5454" s="33" t="str">
        <f t="shared" si="173"/>
        <v>Yes</v>
      </c>
      <c r="D5454" s="30">
        <f t="shared" si="174"/>
        <v>4.25</v>
      </c>
      <c r="E5454" s="30">
        <v>11700</v>
      </c>
      <c r="F5454" s="62" t="s">
        <v>11826</v>
      </c>
      <c r="G5454" s="3" t="s">
        <v>16798</v>
      </c>
      <c r="H5454" s="177">
        <v>1.7206477732793521</v>
      </c>
    </row>
    <row r="5455" spans="1:8">
      <c r="A5455" s="62">
        <v>5453</v>
      </c>
      <c r="B5455" s="3" t="s">
        <v>16932</v>
      </c>
      <c r="C5455" s="33" t="str">
        <f t="shared" si="173"/>
        <v>No</v>
      </c>
      <c r="D5455" s="30">
        <f t="shared" si="174"/>
        <v>4.9400000000000004</v>
      </c>
      <c r="E5455" s="30">
        <v>13600</v>
      </c>
      <c r="F5455" s="62" t="s">
        <v>16762</v>
      </c>
      <c r="G5455" s="3" t="s">
        <v>16798</v>
      </c>
      <c r="H5455" s="177">
        <v>2</v>
      </c>
    </row>
    <row r="5456" spans="1:8">
      <c r="A5456" s="62">
        <v>5454</v>
      </c>
      <c r="B5456" s="3" t="s">
        <v>16933</v>
      </c>
      <c r="C5456" s="33" t="str">
        <f t="shared" si="173"/>
        <v>Yes</v>
      </c>
      <c r="D5456" s="30">
        <f t="shared" si="174"/>
        <v>4.38</v>
      </c>
      <c r="E5456" s="30">
        <v>12058</v>
      </c>
      <c r="F5456" s="62" t="s">
        <v>11763</v>
      </c>
      <c r="G5456" s="3" t="s">
        <v>16798</v>
      </c>
      <c r="H5456" s="177">
        <v>1.7732793522267205</v>
      </c>
    </row>
    <row r="5457" spans="1:8">
      <c r="A5457" s="62">
        <v>5455</v>
      </c>
      <c r="B5457" s="3" t="s">
        <v>16934</v>
      </c>
      <c r="C5457" s="33" t="str">
        <f t="shared" si="173"/>
        <v>Yes</v>
      </c>
      <c r="D5457" s="30">
        <f t="shared" si="174"/>
        <v>2.54</v>
      </c>
      <c r="E5457" s="30">
        <v>6993</v>
      </c>
      <c r="F5457" s="62" t="s">
        <v>11763</v>
      </c>
      <c r="G5457" s="3" t="s">
        <v>16798</v>
      </c>
      <c r="H5457" s="177">
        <v>1.0283400809716599</v>
      </c>
    </row>
    <row r="5458" spans="1:8">
      <c r="A5458" s="62">
        <v>5456</v>
      </c>
      <c r="B5458" s="3" t="s">
        <v>16935</v>
      </c>
      <c r="C5458" s="33" t="str">
        <f t="shared" si="173"/>
        <v>Yes</v>
      </c>
      <c r="D5458" s="30">
        <f t="shared" si="174"/>
        <v>3.45</v>
      </c>
      <c r="E5458" s="30">
        <v>9498</v>
      </c>
      <c r="F5458" s="62" t="s">
        <v>11781</v>
      </c>
      <c r="G5458" s="3" t="s">
        <v>16798</v>
      </c>
      <c r="H5458" s="177">
        <v>1.3967611336032388</v>
      </c>
    </row>
    <row r="5459" spans="1:8">
      <c r="A5459" s="62">
        <v>5457</v>
      </c>
      <c r="B5459" s="3" t="s">
        <v>16936</v>
      </c>
      <c r="C5459" s="33" t="str">
        <f t="shared" si="173"/>
        <v>Yes</v>
      </c>
      <c r="D5459" s="30">
        <f t="shared" si="174"/>
        <v>2.34</v>
      </c>
      <c r="E5459" s="30">
        <v>6442</v>
      </c>
      <c r="F5459" s="62" t="s">
        <v>11763</v>
      </c>
      <c r="G5459" s="3" t="s">
        <v>16798</v>
      </c>
      <c r="H5459" s="177">
        <v>0.94736842105263142</v>
      </c>
    </row>
    <row r="5460" spans="1:8">
      <c r="A5460" s="62">
        <v>5458</v>
      </c>
      <c r="B5460" s="3" t="s">
        <v>16937</v>
      </c>
      <c r="C5460" s="33" t="str">
        <f t="shared" si="173"/>
        <v>No</v>
      </c>
      <c r="D5460" s="30">
        <f t="shared" si="174"/>
        <v>4.9400000000000004</v>
      </c>
      <c r="E5460" s="30">
        <v>13600</v>
      </c>
      <c r="F5460" s="62" t="s">
        <v>11763</v>
      </c>
      <c r="G5460" s="3" t="s">
        <v>16798</v>
      </c>
      <c r="H5460" s="177">
        <v>2</v>
      </c>
    </row>
    <row r="5461" spans="1:8">
      <c r="A5461" s="62">
        <v>5459</v>
      </c>
      <c r="B5461" s="3" t="s">
        <v>16938</v>
      </c>
      <c r="C5461" s="33" t="str">
        <f t="shared" si="173"/>
        <v>Yes</v>
      </c>
      <c r="D5461" s="30">
        <f t="shared" si="174"/>
        <v>2.2799999999999998</v>
      </c>
      <c r="E5461" s="30">
        <v>6277</v>
      </c>
      <c r="F5461" s="62" t="s">
        <v>11763</v>
      </c>
      <c r="G5461" s="3" t="s">
        <v>16798</v>
      </c>
      <c r="H5461" s="177">
        <v>0.92307692307692291</v>
      </c>
    </row>
    <row r="5462" spans="1:8">
      <c r="A5462" s="62">
        <v>5460</v>
      </c>
      <c r="B5462" s="3" t="s">
        <v>16939</v>
      </c>
      <c r="C5462" s="33" t="str">
        <f t="shared" si="173"/>
        <v>Yes</v>
      </c>
      <c r="D5462" s="30">
        <f t="shared" si="174"/>
        <v>1.3099999999999998</v>
      </c>
      <c r="E5462" s="30">
        <v>3606</v>
      </c>
      <c r="F5462" s="62" t="s">
        <v>11826</v>
      </c>
      <c r="G5462" s="3" t="s">
        <v>16798</v>
      </c>
      <c r="H5462" s="177">
        <v>0.53036437246963553</v>
      </c>
    </row>
    <row r="5463" spans="1:8">
      <c r="A5463" s="62">
        <v>5461</v>
      </c>
      <c r="B5463" s="3" t="s">
        <v>16940</v>
      </c>
      <c r="C5463" s="33" t="str">
        <f t="shared" si="173"/>
        <v>Yes</v>
      </c>
      <c r="D5463" s="30">
        <f t="shared" si="174"/>
        <v>2.9600000000000004</v>
      </c>
      <c r="E5463" s="30">
        <v>8149</v>
      </c>
      <c r="F5463" s="62" t="s">
        <v>11763</v>
      </c>
      <c r="G5463" s="3" t="s">
        <v>16798</v>
      </c>
      <c r="H5463" s="177">
        <v>1.1983805668016194</v>
      </c>
    </row>
    <row r="5464" spans="1:8">
      <c r="A5464" s="62">
        <v>5462</v>
      </c>
      <c r="B5464" s="3" t="s">
        <v>16941</v>
      </c>
      <c r="C5464" s="33" t="str">
        <f t="shared" si="173"/>
        <v>No</v>
      </c>
      <c r="D5464" s="30">
        <f t="shared" si="174"/>
        <v>4.9400000000000004</v>
      </c>
      <c r="E5464" s="30">
        <v>13600</v>
      </c>
      <c r="F5464" s="62" t="s">
        <v>11781</v>
      </c>
      <c r="G5464" s="3" t="s">
        <v>16798</v>
      </c>
      <c r="H5464" s="177">
        <v>2</v>
      </c>
    </row>
    <row r="5465" spans="1:8">
      <c r="A5465" s="62">
        <v>5463</v>
      </c>
      <c r="B5465" s="3" t="s">
        <v>16942</v>
      </c>
      <c r="C5465" s="33" t="str">
        <f t="shared" si="173"/>
        <v>Yes</v>
      </c>
      <c r="D5465" s="30">
        <f t="shared" si="174"/>
        <v>4.24</v>
      </c>
      <c r="E5465" s="30">
        <v>11673</v>
      </c>
      <c r="F5465" s="62" t="s">
        <v>11763</v>
      </c>
      <c r="G5465" s="3" t="s">
        <v>16798</v>
      </c>
      <c r="H5465" s="177">
        <v>1.7165991902834008</v>
      </c>
    </row>
    <row r="5466" spans="1:8">
      <c r="A5466" s="62">
        <v>5464</v>
      </c>
      <c r="B5466" s="3" t="s">
        <v>16943</v>
      </c>
      <c r="C5466" s="33" t="str">
        <f t="shared" si="173"/>
        <v>Yes</v>
      </c>
      <c r="D5466" s="30">
        <f t="shared" si="174"/>
        <v>1.5799999999999998</v>
      </c>
      <c r="E5466" s="30">
        <v>4350</v>
      </c>
      <c r="F5466" s="62" t="s">
        <v>11763</v>
      </c>
      <c r="G5466" s="3" t="s">
        <v>16798</v>
      </c>
      <c r="H5466" s="177">
        <v>0.63967611336032382</v>
      </c>
    </row>
    <row r="5467" spans="1:8">
      <c r="A5467" s="62">
        <v>5465</v>
      </c>
      <c r="B5467" s="3" t="s">
        <v>14039</v>
      </c>
      <c r="C5467" s="33" t="str">
        <f t="shared" si="173"/>
        <v>Yes</v>
      </c>
      <c r="D5467" s="30">
        <f t="shared" si="174"/>
        <v>4.3599999999999994</v>
      </c>
      <c r="E5467" s="30">
        <v>12003</v>
      </c>
      <c r="F5467" s="62" t="s">
        <v>11763</v>
      </c>
      <c r="G5467" s="3" t="s">
        <v>16798</v>
      </c>
      <c r="H5467" s="177">
        <v>1.7651821862348174</v>
      </c>
    </row>
    <row r="5468" spans="1:8">
      <c r="A5468" s="62">
        <v>5466</v>
      </c>
      <c r="B5468" s="3" t="s">
        <v>13778</v>
      </c>
      <c r="C5468" s="33" t="str">
        <f t="shared" si="173"/>
        <v>Yes</v>
      </c>
      <c r="D5468" s="30">
        <f t="shared" si="174"/>
        <v>0.34</v>
      </c>
      <c r="E5468" s="30">
        <v>1000</v>
      </c>
      <c r="F5468" s="62" t="s">
        <v>11763</v>
      </c>
      <c r="G5468" s="3" t="s">
        <v>16798</v>
      </c>
      <c r="H5468" s="177">
        <v>0.13765182186234817</v>
      </c>
    </row>
    <row r="5469" spans="1:8">
      <c r="A5469" s="62">
        <v>5467</v>
      </c>
      <c r="B5469" s="3" t="s">
        <v>16944</v>
      </c>
      <c r="C5469" s="33" t="str">
        <f t="shared" si="173"/>
        <v>No</v>
      </c>
      <c r="D5469" s="30">
        <f t="shared" si="174"/>
        <v>4.9400000000000004</v>
      </c>
      <c r="E5469" s="30">
        <v>13600</v>
      </c>
      <c r="F5469" s="62" t="s">
        <v>16762</v>
      </c>
      <c r="G5469" s="3" t="s">
        <v>16798</v>
      </c>
      <c r="H5469" s="177">
        <v>2</v>
      </c>
    </row>
    <row r="5470" spans="1:8">
      <c r="A5470" s="62">
        <v>5468</v>
      </c>
      <c r="B5470" s="3" t="s">
        <v>16945</v>
      </c>
      <c r="C5470" s="33" t="str">
        <f t="shared" si="173"/>
        <v>Yes</v>
      </c>
      <c r="D5470" s="30">
        <f t="shared" si="174"/>
        <v>2.95</v>
      </c>
      <c r="E5470" s="30">
        <v>8121</v>
      </c>
      <c r="F5470" s="62" t="s">
        <v>11763</v>
      </c>
      <c r="G5470" s="3" t="s">
        <v>16798</v>
      </c>
      <c r="H5470" s="177">
        <v>1.1943319838056681</v>
      </c>
    </row>
    <row r="5471" spans="1:8">
      <c r="A5471" s="62">
        <v>5469</v>
      </c>
      <c r="B5471" s="3" t="s">
        <v>16946</v>
      </c>
      <c r="C5471" s="33" t="str">
        <f t="shared" si="173"/>
        <v>Yes</v>
      </c>
      <c r="D5471" s="30">
        <f t="shared" si="174"/>
        <v>3.96</v>
      </c>
      <c r="E5471" s="30">
        <v>10902</v>
      </c>
      <c r="F5471" s="62" t="s">
        <v>11826</v>
      </c>
      <c r="G5471" s="3" t="s">
        <v>16798</v>
      </c>
      <c r="H5471" s="177">
        <v>1.6032388663967609</v>
      </c>
    </row>
    <row r="5472" spans="1:8">
      <c r="A5472" s="62">
        <v>5470</v>
      </c>
      <c r="B5472" s="3" t="s">
        <v>16947</v>
      </c>
      <c r="C5472" s="33" t="str">
        <f t="shared" si="173"/>
        <v>No</v>
      </c>
      <c r="D5472" s="30">
        <f t="shared" si="174"/>
        <v>4.9400000000000004</v>
      </c>
      <c r="E5472" s="30">
        <v>13600</v>
      </c>
      <c r="F5472" s="62" t="s">
        <v>11763</v>
      </c>
      <c r="G5472" s="3" t="s">
        <v>16798</v>
      </c>
      <c r="H5472" s="177">
        <v>2</v>
      </c>
    </row>
    <row r="5473" spans="1:8">
      <c r="A5473" s="62">
        <v>5471</v>
      </c>
      <c r="B5473" s="3" t="s">
        <v>16948</v>
      </c>
      <c r="C5473" s="33" t="str">
        <f t="shared" si="173"/>
        <v>No</v>
      </c>
      <c r="D5473" s="30">
        <f t="shared" si="174"/>
        <v>4.9400000000000004</v>
      </c>
      <c r="E5473" s="30">
        <v>13600</v>
      </c>
      <c r="F5473" s="62" t="s">
        <v>11763</v>
      </c>
      <c r="G5473" s="3" t="s">
        <v>16798</v>
      </c>
      <c r="H5473" s="177">
        <v>2</v>
      </c>
    </row>
    <row r="5474" spans="1:8">
      <c r="A5474" s="62">
        <v>5472</v>
      </c>
      <c r="B5474" s="3" t="s">
        <v>16949</v>
      </c>
      <c r="C5474" s="33" t="str">
        <f t="shared" si="173"/>
        <v>Yes</v>
      </c>
      <c r="D5474" s="30">
        <f t="shared" si="174"/>
        <v>3.2999999999999994</v>
      </c>
      <c r="E5474" s="30">
        <v>9085</v>
      </c>
      <c r="F5474" s="62" t="s">
        <v>11763</v>
      </c>
      <c r="G5474" s="3" t="s">
        <v>16798</v>
      </c>
      <c r="H5474" s="177">
        <v>1.3360323886639673</v>
      </c>
    </row>
    <row r="5475" spans="1:8">
      <c r="A5475" s="62">
        <v>5473</v>
      </c>
      <c r="B5475" s="3" t="s">
        <v>16950</v>
      </c>
      <c r="C5475" s="33" t="str">
        <f t="shared" si="173"/>
        <v>Yes</v>
      </c>
      <c r="D5475" s="30">
        <f t="shared" si="174"/>
        <v>0.92999999999999994</v>
      </c>
      <c r="E5475" s="30">
        <v>2560</v>
      </c>
      <c r="F5475" s="62" t="s">
        <v>11763</v>
      </c>
      <c r="G5475" s="3" t="s">
        <v>16798</v>
      </c>
      <c r="H5475" s="177">
        <v>0.37651821862348173</v>
      </c>
    </row>
    <row r="5476" spans="1:8">
      <c r="A5476" s="62">
        <v>5474</v>
      </c>
      <c r="B5476" s="3" t="s">
        <v>16951</v>
      </c>
      <c r="C5476" s="33" t="str">
        <f t="shared" si="173"/>
        <v>Yes</v>
      </c>
      <c r="D5476" s="30">
        <f t="shared" si="174"/>
        <v>4.74</v>
      </c>
      <c r="E5476" s="30">
        <v>13049</v>
      </c>
      <c r="F5476" s="62" t="s">
        <v>11763</v>
      </c>
      <c r="G5476" s="3" t="s">
        <v>16798</v>
      </c>
      <c r="H5476" s="177">
        <v>1.9190283400809716</v>
      </c>
    </row>
    <row r="5477" spans="1:8">
      <c r="A5477" s="62">
        <v>5475</v>
      </c>
      <c r="B5477" s="3" t="s">
        <v>16952</v>
      </c>
      <c r="C5477" s="33" t="str">
        <f t="shared" si="173"/>
        <v>Yes</v>
      </c>
      <c r="D5477" s="30">
        <f t="shared" si="174"/>
        <v>4.6500000000000004</v>
      </c>
      <c r="E5477" s="30">
        <v>12802</v>
      </c>
      <c r="F5477" s="62" t="s">
        <v>11763</v>
      </c>
      <c r="G5477" s="3" t="s">
        <v>16798</v>
      </c>
      <c r="H5477" s="177">
        <v>1.8825910931174088</v>
      </c>
    </row>
    <row r="5478" spans="1:8">
      <c r="A5478" s="62">
        <v>5476</v>
      </c>
      <c r="B5478" s="3" t="s">
        <v>14568</v>
      </c>
      <c r="C5478" s="33" t="str">
        <f t="shared" si="173"/>
        <v>Yes</v>
      </c>
      <c r="D5478" s="30">
        <f t="shared" si="174"/>
        <v>2.2599999999999998</v>
      </c>
      <c r="E5478" s="30">
        <v>6222</v>
      </c>
      <c r="F5478" s="62" t="s">
        <v>11763</v>
      </c>
      <c r="G5478" s="3" t="s">
        <v>16798</v>
      </c>
      <c r="H5478" s="177">
        <v>0.91497975708502011</v>
      </c>
    </row>
    <row r="5479" spans="1:8">
      <c r="A5479" s="62">
        <v>5477</v>
      </c>
      <c r="B5479" s="3" t="s">
        <v>16953</v>
      </c>
      <c r="C5479" s="33" t="str">
        <f t="shared" si="173"/>
        <v>Yes</v>
      </c>
      <c r="D5479" s="30">
        <f t="shared" si="174"/>
        <v>2.95</v>
      </c>
      <c r="E5479" s="30">
        <v>8121</v>
      </c>
      <c r="F5479" s="62" t="s">
        <v>11763</v>
      </c>
      <c r="G5479" s="3" t="s">
        <v>16798</v>
      </c>
      <c r="H5479" s="177">
        <v>1.1943319838056681</v>
      </c>
    </row>
    <row r="5480" spans="1:8">
      <c r="A5480" s="62">
        <v>5478</v>
      </c>
      <c r="B5480" s="3" t="s">
        <v>16954</v>
      </c>
      <c r="C5480" s="33" t="str">
        <f t="shared" si="173"/>
        <v>Yes</v>
      </c>
      <c r="D5480" s="30">
        <f t="shared" si="174"/>
        <v>3.45</v>
      </c>
      <c r="E5480" s="30">
        <v>9498</v>
      </c>
      <c r="F5480" s="62" t="s">
        <v>11763</v>
      </c>
      <c r="G5480" s="3" t="s">
        <v>16798</v>
      </c>
      <c r="H5480" s="177">
        <v>1.3967611336032388</v>
      </c>
    </row>
    <row r="5481" spans="1:8">
      <c r="A5481" s="62">
        <v>5479</v>
      </c>
      <c r="B5481" s="3" t="s">
        <v>16955</v>
      </c>
      <c r="C5481" s="33" t="str">
        <f t="shared" si="173"/>
        <v>Yes</v>
      </c>
      <c r="D5481" s="30">
        <f t="shared" si="174"/>
        <v>3.1599999999999997</v>
      </c>
      <c r="E5481" s="30">
        <v>8700</v>
      </c>
      <c r="F5481" s="62" t="s">
        <v>11781</v>
      </c>
      <c r="G5481" s="3" t="s">
        <v>16798</v>
      </c>
      <c r="H5481" s="177">
        <v>1.2793522267206476</v>
      </c>
    </row>
    <row r="5482" spans="1:8">
      <c r="A5482" s="62">
        <v>5480</v>
      </c>
      <c r="B5482" s="3" t="s">
        <v>16956</v>
      </c>
      <c r="C5482" s="33" t="str">
        <f t="shared" si="173"/>
        <v>Yes</v>
      </c>
      <c r="D5482" s="30">
        <f t="shared" si="174"/>
        <v>3.89</v>
      </c>
      <c r="E5482" s="30">
        <v>10709</v>
      </c>
      <c r="F5482" s="62" t="s">
        <v>11763</v>
      </c>
      <c r="G5482" s="3" t="s">
        <v>16798</v>
      </c>
      <c r="H5482" s="177">
        <v>1.5748987854251011</v>
      </c>
    </row>
    <row r="5483" spans="1:8">
      <c r="A5483" s="62">
        <v>5481</v>
      </c>
      <c r="B5483" s="3" t="s">
        <v>16957</v>
      </c>
      <c r="C5483" s="33" t="str">
        <f t="shared" si="173"/>
        <v>Yes</v>
      </c>
      <c r="D5483" s="30">
        <f t="shared" si="174"/>
        <v>0.36</v>
      </c>
      <c r="E5483" s="30">
        <v>1000</v>
      </c>
      <c r="F5483" s="62" t="s">
        <v>11763</v>
      </c>
      <c r="G5483" s="3" t="s">
        <v>16798</v>
      </c>
      <c r="H5483" s="177">
        <v>0.145748987854251</v>
      </c>
    </row>
    <row r="5484" spans="1:8">
      <c r="A5484" s="62">
        <v>5482</v>
      </c>
      <c r="B5484" s="3" t="s">
        <v>16958</v>
      </c>
      <c r="C5484" s="33" t="str">
        <f t="shared" si="173"/>
        <v>No</v>
      </c>
      <c r="D5484" s="30">
        <f t="shared" si="174"/>
        <v>4.9400000000000004</v>
      </c>
      <c r="E5484" s="30">
        <v>13600</v>
      </c>
      <c r="F5484" s="62" t="s">
        <v>11763</v>
      </c>
      <c r="G5484" s="3" t="s">
        <v>16798</v>
      </c>
      <c r="H5484" s="177">
        <v>2</v>
      </c>
    </row>
    <row r="5485" spans="1:8">
      <c r="A5485" s="62">
        <v>5483</v>
      </c>
      <c r="B5485" s="3" t="s">
        <v>16959</v>
      </c>
      <c r="C5485" s="33" t="str">
        <f t="shared" si="173"/>
        <v>Yes</v>
      </c>
      <c r="D5485" s="30">
        <f t="shared" si="174"/>
        <v>2.91954</v>
      </c>
      <c r="E5485" s="30">
        <v>8039</v>
      </c>
      <c r="F5485" s="62" t="s">
        <v>11781</v>
      </c>
      <c r="G5485" s="3" t="s">
        <v>16798</v>
      </c>
      <c r="H5485" s="177">
        <v>1.1819999999999999</v>
      </c>
    </row>
    <row r="5486" spans="1:8">
      <c r="A5486" s="62">
        <v>5484</v>
      </c>
      <c r="B5486" s="3" t="s">
        <v>16960</v>
      </c>
      <c r="C5486" s="33" t="str">
        <f t="shared" si="173"/>
        <v>Yes</v>
      </c>
      <c r="D5486" s="30">
        <f t="shared" si="174"/>
        <v>2.9600000000000004</v>
      </c>
      <c r="E5486" s="30">
        <v>8149</v>
      </c>
      <c r="F5486" s="62" t="s">
        <v>11763</v>
      </c>
      <c r="G5486" s="3" t="s">
        <v>16798</v>
      </c>
      <c r="H5486" s="177">
        <v>1.1983805668016194</v>
      </c>
    </row>
    <row r="5487" spans="1:8">
      <c r="A5487" s="62">
        <v>5485</v>
      </c>
      <c r="B5487" s="3" t="s">
        <v>16961</v>
      </c>
      <c r="C5487" s="33" t="str">
        <f t="shared" si="173"/>
        <v>Yes</v>
      </c>
      <c r="D5487" s="30">
        <f t="shared" si="174"/>
        <v>1.06</v>
      </c>
      <c r="E5487" s="30">
        <v>2918</v>
      </c>
      <c r="F5487" s="62" t="s">
        <v>11763</v>
      </c>
      <c r="G5487" s="3" t="s">
        <v>16798</v>
      </c>
      <c r="H5487" s="177">
        <v>0.4291497975708502</v>
      </c>
    </row>
    <row r="5488" spans="1:8">
      <c r="A5488" s="62">
        <v>5486</v>
      </c>
      <c r="B5488" s="3" t="s">
        <v>16962</v>
      </c>
      <c r="C5488" s="33" t="str">
        <f t="shared" si="173"/>
        <v>Yes</v>
      </c>
      <c r="D5488" s="30">
        <f t="shared" si="174"/>
        <v>2.66</v>
      </c>
      <c r="E5488" s="30">
        <v>7323</v>
      </c>
      <c r="F5488" s="62" t="s">
        <v>11763</v>
      </c>
      <c r="G5488" s="3" t="s">
        <v>16798</v>
      </c>
      <c r="H5488" s="177">
        <v>1.0769230769230769</v>
      </c>
    </row>
    <row r="5489" spans="1:8">
      <c r="A5489" s="62">
        <v>5487</v>
      </c>
      <c r="B5489" s="213" t="s">
        <v>16963</v>
      </c>
      <c r="C5489" s="214" t="str">
        <f t="shared" si="173"/>
        <v>Yes</v>
      </c>
      <c r="D5489" s="30">
        <f t="shared" si="174"/>
        <v>1</v>
      </c>
      <c r="E5489" s="215">
        <v>2753</v>
      </c>
      <c r="F5489" s="214" t="s">
        <v>12411</v>
      </c>
      <c r="G5489" s="3" t="s">
        <v>16964</v>
      </c>
      <c r="H5489" s="215">
        <v>0.40485829959514169</v>
      </c>
    </row>
    <row r="5490" spans="1:8">
      <c r="A5490" s="62">
        <v>5488</v>
      </c>
      <c r="B5490" s="213" t="s">
        <v>16965</v>
      </c>
      <c r="C5490" s="214" t="str">
        <f t="shared" si="173"/>
        <v>Yes</v>
      </c>
      <c r="D5490" s="30">
        <f t="shared" si="174"/>
        <v>2.0999999999999996</v>
      </c>
      <c r="E5490" s="215">
        <v>5781</v>
      </c>
      <c r="F5490" s="214" t="s">
        <v>12411</v>
      </c>
      <c r="G5490" s="3" t="s">
        <v>16964</v>
      </c>
      <c r="H5490" s="215">
        <v>0.85020242914979738</v>
      </c>
    </row>
    <row r="5491" spans="1:8">
      <c r="A5491" s="62">
        <v>5489</v>
      </c>
      <c r="B5491" s="213" t="s">
        <v>16966</v>
      </c>
      <c r="C5491" s="214" t="str">
        <f t="shared" si="173"/>
        <v>Yes</v>
      </c>
      <c r="D5491" s="30">
        <f t="shared" si="174"/>
        <v>1.37</v>
      </c>
      <c r="E5491" s="215">
        <v>3772</v>
      </c>
      <c r="F5491" s="214" t="s">
        <v>11781</v>
      </c>
      <c r="G5491" s="3" t="s">
        <v>16964</v>
      </c>
      <c r="H5491" s="215">
        <v>0.55465587044534415</v>
      </c>
    </row>
    <row r="5492" spans="1:8">
      <c r="A5492" s="62">
        <v>5490</v>
      </c>
      <c r="B5492" s="213" t="s">
        <v>16967</v>
      </c>
      <c r="C5492" s="214" t="str">
        <f t="shared" si="173"/>
        <v>Yes</v>
      </c>
      <c r="D5492" s="30">
        <f t="shared" si="174"/>
        <v>3.21</v>
      </c>
      <c r="E5492" s="215">
        <v>8837</v>
      </c>
      <c r="F5492" s="214" t="s">
        <v>12411</v>
      </c>
      <c r="G5492" s="3" t="s">
        <v>16964</v>
      </c>
      <c r="H5492" s="215">
        <v>1.2995951417004048</v>
      </c>
    </row>
    <row r="5493" spans="1:8">
      <c r="A5493" s="62">
        <v>5491</v>
      </c>
      <c r="B5493" s="213" t="s">
        <v>16968</v>
      </c>
      <c r="C5493" s="214" t="str">
        <f t="shared" si="173"/>
        <v>Yes</v>
      </c>
      <c r="D5493" s="30">
        <f t="shared" si="174"/>
        <v>4.2</v>
      </c>
      <c r="E5493" s="215">
        <v>11563</v>
      </c>
      <c r="F5493" s="214" t="s">
        <v>12411</v>
      </c>
      <c r="G5493" s="3" t="s">
        <v>16964</v>
      </c>
      <c r="H5493" s="215">
        <v>1.700404858299595</v>
      </c>
    </row>
    <row r="5494" spans="1:8">
      <c r="A5494" s="62">
        <v>5492</v>
      </c>
      <c r="B5494" s="213" t="s">
        <v>14196</v>
      </c>
      <c r="C5494" s="214" t="str">
        <f t="shared" si="173"/>
        <v>Yes</v>
      </c>
      <c r="D5494" s="30">
        <f t="shared" si="174"/>
        <v>2.11</v>
      </c>
      <c r="E5494" s="215">
        <v>5809</v>
      </c>
      <c r="F5494" s="214" t="s">
        <v>11781</v>
      </c>
      <c r="G5494" s="3" t="s">
        <v>16964</v>
      </c>
      <c r="H5494" s="215">
        <v>0.85425101214574883</v>
      </c>
    </row>
    <row r="5495" spans="1:8">
      <c r="A5495" s="62">
        <v>5493</v>
      </c>
      <c r="B5495" s="213" t="s">
        <v>16969</v>
      </c>
      <c r="C5495" s="214" t="str">
        <f t="shared" si="173"/>
        <v>Yes</v>
      </c>
      <c r="D5495" s="30">
        <f t="shared" si="174"/>
        <v>0.82000000000000017</v>
      </c>
      <c r="E5495" s="215">
        <v>2257</v>
      </c>
      <c r="F5495" s="214" t="s">
        <v>12411</v>
      </c>
      <c r="G5495" s="3" t="s">
        <v>16964</v>
      </c>
      <c r="H5495" s="215">
        <v>0.33198380566801622</v>
      </c>
    </row>
    <row r="5496" spans="1:8">
      <c r="A5496" s="62">
        <v>5494</v>
      </c>
      <c r="B5496" s="213" t="s">
        <v>16970</v>
      </c>
      <c r="C5496" s="214" t="str">
        <f t="shared" si="173"/>
        <v>Yes</v>
      </c>
      <c r="D5496" s="30">
        <f t="shared" si="174"/>
        <v>1.63</v>
      </c>
      <c r="E5496" s="215">
        <v>4487</v>
      </c>
      <c r="F5496" s="214" t="s">
        <v>11781</v>
      </c>
      <c r="G5496" s="3" t="s">
        <v>16964</v>
      </c>
      <c r="H5496" s="215">
        <v>0.65991902834008087</v>
      </c>
    </row>
    <row r="5497" spans="1:8">
      <c r="A5497" s="62">
        <v>5495</v>
      </c>
      <c r="B5497" s="213" t="s">
        <v>16971</v>
      </c>
      <c r="C5497" s="214" t="str">
        <f t="shared" si="173"/>
        <v>Yes</v>
      </c>
      <c r="D5497" s="30">
        <f t="shared" si="174"/>
        <v>1.72</v>
      </c>
      <c r="E5497" s="215">
        <v>4735</v>
      </c>
      <c r="F5497" s="214" t="s">
        <v>12411</v>
      </c>
      <c r="G5497" s="3" t="s">
        <v>16964</v>
      </c>
      <c r="H5497" s="215">
        <v>0.69635627530364363</v>
      </c>
    </row>
    <row r="5498" spans="1:8">
      <c r="A5498" s="62">
        <v>5496</v>
      </c>
      <c r="B5498" s="213" t="s">
        <v>16972</v>
      </c>
      <c r="C5498" s="214" t="str">
        <f t="shared" si="173"/>
        <v>Yes</v>
      </c>
      <c r="D5498" s="30">
        <f t="shared" si="174"/>
        <v>4.6500000000000004</v>
      </c>
      <c r="E5498" s="215">
        <v>12802</v>
      </c>
      <c r="F5498" s="214" t="s">
        <v>12411</v>
      </c>
      <c r="G5498" s="3" t="s">
        <v>16964</v>
      </c>
      <c r="H5498" s="215">
        <v>1.8825910931174088</v>
      </c>
    </row>
    <row r="5499" spans="1:8">
      <c r="A5499" s="62">
        <v>5497</v>
      </c>
      <c r="B5499" s="213" t="s">
        <v>16973</v>
      </c>
      <c r="C5499" s="214" t="str">
        <f t="shared" si="173"/>
        <v>Yes</v>
      </c>
      <c r="D5499" s="30">
        <f t="shared" si="174"/>
        <v>3.84</v>
      </c>
      <c r="E5499" s="215">
        <v>10572</v>
      </c>
      <c r="F5499" s="214" t="s">
        <v>12411</v>
      </c>
      <c r="G5499" s="3" t="s">
        <v>16964</v>
      </c>
      <c r="H5499" s="215">
        <v>1.5546558704453439</v>
      </c>
    </row>
    <row r="5500" spans="1:8">
      <c r="A5500" s="62">
        <v>5498</v>
      </c>
      <c r="B5500" s="213" t="s">
        <v>16974</v>
      </c>
      <c r="C5500" s="214" t="str">
        <f t="shared" si="173"/>
        <v>Yes</v>
      </c>
      <c r="D5500" s="30">
        <f t="shared" si="174"/>
        <v>3.19</v>
      </c>
      <c r="E5500" s="215">
        <v>8782</v>
      </c>
      <c r="F5500" s="214" t="s">
        <v>12411</v>
      </c>
      <c r="G5500" s="3" t="s">
        <v>16964</v>
      </c>
      <c r="H5500" s="215">
        <v>1.2914979757085019</v>
      </c>
    </row>
    <row r="5501" spans="1:8">
      <c r="A5501" s="62">
        <v>5499</v>
      </c>
      <c r="B5501" s="213" t="s">
        <v>16975</v>
      </c>
      <c r="C5501" s="214" t="str">
        <f t="shared" si="173"/>
        <v>No</v>
      </c>
      <c r="D5501" s="30">
        <f t="shared" si="174"/>
        <v>4.9400000000000004</v>
      </c>
      <c r="E5501" s="215">
        <v>13600</v>
      </c>
      <c r="F5501" s="214" t="s">
        <v>12411</v>
      </c>
      <c r="G5501" s="3" t="s">
        <v>16964</v>
      </c>
      <c r="H5501" s="215">
        <v>2</v>
      </c>
    </row>
    <row r="5502" spans="1:8">
      <c r="A5502" s="62">
        <v>5500</v>
      </c>
      <c r="B5502" s="213" t="s">
        <v>16976</v>
      </c>
      <c r="C5502" s="214" t="str">
        <f t="shared" si="173"/>
        <v>Yes</v>
      </c>
      <c r="D5502" s="30">
        <f t="shared" si="174"/>
        <v>2.0999999999999996</v>
      </c>
      <c r="E5502" s="215">
        <v>5781</v>
      </c>
      <c r="F5502" s="214" t="s">
        <v>12411</v>
      </c>
      <c r="G5502" s="3" t="s">
        <v>16964</v>
      </c>
      <c r="H5502" s="215">
        <v>0.85020242914979738</v>
      </c>
    </row>
    <row r="5503" spans="1:8">
      <c r="A5503" s="62">
        <v>5501</v>
      </c>
      <c r="B5503" s="213" t="s">
        <v>16977</v>
      </c>
      <c r="C5503" s="214" t="str">
        <f t="shared" si="173"/>
        <v>Yes</v>
      </c>
      <c r="D5503" s="30">
        <f t="shared" si="174"/>
        <v>3.06</v>
      </c>
      <c r="E5503" s="215">
        <v>8424</v>
      </c>
      <c r="F5503" s="214" t="s">
        <v>11772</v>
      </c>
      <c r="G5503" s="3" t="s">
        <v>16964</v>
      </c>
      <c r="H5503" s="215">
        <v>1.2388663967611335</v>
      </c>
    </row>
    <row r="5504" spans="1:8">
      <c r="A5504" s="62">
        <v>5502</v>
      </c>
      <c r="B5504" s="213" t="s">
        <v>16978</v>
      </c>
      <c r="C5504" s="214" t="str">
        <f t="shared" si="173"/>
        <v>Yes</v>
      </c>
      <c r="D5504" s="30">
        <f t="shared" si="174"/>
        <v>2.12</v>
      </c>
      <c r="E5504" s="215">
        <v>5836</v>
      </c>
      <c r="F5504" s="214" t="s">
        <v>11781</v>
      </c>
      <c r="G5504" s="3" t="s">
        <v>16964</v>
      </c>
      <c r="H5504" s="215">
        <v>0.8582995951417004</v>
      </c>
    </row>
    <row r="5505" spans="1:8">
      <c r="A5505" s="62">
        <v>5503</v>
      </c>
      <c r="B5505" s="213" t="s">
        <v>16979</v>
      </c>
      <c r="C5505" s="214" t="str">
        <f t="shared" si="173"/>
        <v>No</v>
      </c>
      <c r="D5505" s="30">
        <f t="shared" si="174"/>
        <v>4.9400000000000004</v>
      </c>
      <c r="E5505" s="215">
        <v>13600</v>
      </c>
      <c r="F5505" s="214" t="s">
        <v>12411</v>
      </c>
      <c r="G5505" s="3" t="s">
        <v>16964</v>
      </c>
      <c r="H5505" s="215">
        <v>2</v>
      </c>
    </row>
    <row r="5506" spans="1:8">
      <c r="A5506" s="62">
        <v>5504</v>
      </c>
      <c r="B5506" s="213" t="s">
        <v>16980</v>
      </c>
      <c r="C5506" s="214" t="str">
        <f t="shared" si="173"/>
        <v>Yes</v>
      </c>
      <c r="D5506" s="30">
        <f t="shared" si="174"/>
        <v>0.15</v>
      </c>
      <c r="E5506" s="215">
        <v>1000</v>
      </c>
      <c r="F5506" s="214" t="s">
        <v>12411</v>
      </c>
      <c r="G5506" s="3" t="s">
        <v>16964</v>
      </c>
      <c r="H5506" s="215">
        <v>6.0728744939271245E-2</v>
      </c>
    </row>
    <row r="5507" spans="1:8">
      <c r="A5507" s="62">
        <v>5505</v>
      </c>
      <c r="B5507" s="213" t="s">
        <v>16981</v>
      </c>
      <c r="C5507" s="214" t="str">
        <f t="shared" ref="C5507:C5570" si="175">IF(H5507=2,"No","Yes")</f>
        <v>Yes</v>
      </c>
      <c r="D5507" s="30">
        <f t="shared" si="174"/>
        <v>4.05</v>
      </c>
      <c r="E5507" s="215">
        <v>11150</v>
      </c>
      <c r="F5507" s="214" t="s">
        <v>12411</v>
      </c>
      <c r="G5507" s="3" t="s">
        <v>16964</v>
      </c>
      <c r="H5507" s="215">
        <v>1.6396761133603237</v>
      </c>
    </row>
    <row r="5508" spans="1:8">
      <c r="A5508" s="62">
        <v>5506</v>
      </c>
      <c r="B5508" s="213" t="s">
        <v>16982</v>
      </c>
      <c r="C5508" s="214" t="str">
        <f t="shared" si="175"/>
        <v>Yes</v>
      </c>
      <c r="D5508" s="30">
        <f t="shared" ref="D5508:D5571" si="176">H5508*2.47</f>
        <v>2.12</v>
      </c>
      <c r="E5508" s="215">
        <v>5836</v>
      </c>
      <c r="F5508" s="214" t="s">
        <v>12411</v>
      </c>
      <c r="G5508" s="3" t="s">
        <v>16964</v>
      </c>
      <c r="H5508" s="215">
        <v>0.8582995951417004</v>
      </c>
    </row>
    <row r="5509" spans="1:8">
      <c r="A5509" s="62">
        <v>5507</v>
      </c>
      <c r="B5509" s="213" t="s">
        <v>16983</v>
      </c>
      <c r="C5509" s="214" t="str">
        <f t="shared" si="175"/>
        <v>Yes</v>
      </c>
      <c r="D5509" s="30">
        <f t="shared" si="176"/>
        <v>3.25</v>
      </c>
      <c r="E5509" s="215">
        <v>8947</v>
      </c>
      <c r="F5509" s="214" t="s">
        <v>12411</v>
      </c>
      <c r="G5509" s="3" t="s">
        <v>16964</v>
      </c>
      <c r="H5509" s="215">
        <v>1.3157894736842104</v>
      </c>
    </row>
    <row r="5510" spans="1:8">
      <c r="A5510" s="62">
        <v>5508</v>
      </c>
      <c r="B5510" s="213" t="s">
        <v>16984</v>
      </c>
      <c r="C5510" s="214" t="str">
        <f t="shared" si="175"/>
        <v>Yes</v>
      </c>
      <c r="D5510" s="30">
        <f t="shared" si="176"/>
        <v>2.11</v>
      </c>
      <c r="E5510" s="215">
        <v>5809</v>
      </c>
      <c r="F5510" s="214" t="s">
        <v>12411</v>
      </c>
      <c r="G5510" s="3" t="s">
        <v>16964</v>
      </c>
      <c r="H5510" s="215">
        <v>0.85425101214574883</v>
      </c>
    </row>
    <row r="5511" spans="1:8">
      <c r="A5511" s="62">
        <v>5509</v>
      </c>
      <c r="B5511" s="213" t="s">
        <v>12141</v>
      </c>
      <c r="C5511" s="214" t="str">
        <f t="shared" si="175"/>
        <v>Yes</v>
      </c>
      <c r="D5511" s="30">
        <f t="shared" si="176"/>
        <v>1.8699999999999999</v>
      </c>
      <c r="E5511" s="215">
        <v>5148</v>
      </c>
      <c r="F5511" s="214" t="s">
        <v>12411</v>
      </c>
      <c r="G5511" s="3" t="s">
        <v>16964</v>
      </c>
      <c r="H5511" s="215">
        <v>0.75708502024291491</v>
      </c>
    </row>
    <row r="5512" spans="1:8">
      <c r="A5512" s="62">
        <v>5510</v>
      </c>
      <c r="B5512" s="213" t="s">
        <v>16985</v>
      </c>
      <c r="C5512" s="214" t="str">
        <f t="shared" si="175"/>
        <v>Yes</v>
      </c>
      <c r="D5512" s="30">
        <f t="shared" si="176"/>
        <v>1.3</v>
      </c>
      <c r="E5512" s="215">
        <v>3579</v>
      </c>
      <c r="F5512" s="214" t="s">
        <v>12411</v>
      </c>
      <c r="G5512" s="3" t="s">
        <v>16964</v>
      </c>
      <c r="H5512" s="215">
        <v>0.52631578947368418</v>
      </c>
    </row>
    <row r="5513" spans="1:8">
      <c r="A5513" s="62">
        <v>5511</v>
      </c>
      <c r="B5513" s="213" t="s">
        <v>12143</v>
      </c>
      <c r="C5513" s="214" t="str">
        <f t="shared" si="175"/>
        <v>No</v>
      </c>
      <c r="D5513" s="30">
        <f t="shared" si="176"/>
        <v>4.9400000000000004</v>
      </c>
      <c r="E5513" s="215">
        <v>13600</v>
      </c>
      <c r="F5513" s="214" t="s">
        <v>11781</v>
      </c>
      <c r="G5513" s="3" t="s">
        <v>16964</v>
      </c>
      <c r="H5513" s="215">
        <v>2</v>
      </c>
    </row>
    <row r="5514" spans="1:8">
      <c r="A5514" s="62">
        <v>5512</v>
      </c>
      <c r="B5514" s="213" t="s">
        <v>16986</v>
      </c>
      <c r="C5514" s="214" t="str">
        <f t="shared" si="175"/>
        <v>Yes</v>
      </c>
      <c r="D5514" s="30">
        <f t="shared" si="176"/>
        <v>1.63</v>
      </c>
      <c r="E5514" s="215">
        <v>4487</v>
      </c>
      <c r="F5514" s="214" t="s">
        <v>12411</v>
      </c>
      <c r="G5514" s="3" t="s">
        <v>16964</v>
      </c>
      <c r="H5514" s="215">
        <v>0.65991902834008087</v>
      </c>
    </row>
    <row r="5515" spans="1:8">
      <c r="A5515" s="62">
        <v>5513</v>
      </c>
      <c r="B5515" s="213" t="s">
        <v>16987</v>
      </c>
      <c r="C5515" s="214" t="str">
        <f t="shared" si="175"/>
        <v>Yes</v>
      </c>
      <c r="D5515" s="30">
        <f t="shared" si="176"/>
        <v>3.06</v>
      </c>
      <c r="E5515" s="215">
        <v>8424</v>
      </c>
      <c r="F5515" s="214" t="s">
        <v>12411</v>
      </c>
      <c r="G5515" s="3" t="s">
        <v>16964</v>
      </c>
      <c r="H5515" s="215">
        <v>1.2388663967611335</v>
      </c>
    </row>
    <row r="5516" spans="1:8">
      <c r="A5516" s="62">
        <v>5514</v>
      </c>
      <c r="B5516" s="213" t="s">
        <v>16988</v>
      </c>
      <c r="C5516" s="214" t="str">
        <f t="shared" si="175"/>
        <v>Yes</v>
      </c>
      <c r="D5516" s="30">
        <f t="shared" si="176"/>
        <v>1.24</v>
      </c>
      <c r="E5516" s="215">
        <v>3414</v>
      </c>
      <c r="F5516" s="214" t="s">
        <v>12411</v>
      </c>
      <c r="G5516" s="3" t="s">
        <v>16964</v>
      </c>
      <c r="H5516" s="215">
        <v>0.50202429149797567</v>
      </c>
    </row>
    <row r="5517" spans="1:8">
      <c r="A5517" s="62">
        <v>5515</v>
      </c>
      <c r="B5517" s="213" t="s">
        <v>16989</v>
      </c>
      <c r="C5517" s="214" t="str">
        <f t="shared" si="175"/>
        <v>Yes</v>
      </c>
      <c r="D5517" s="30">
        <f t="shared" si="176"/>
        <v>3.0700000000000003</v>
      </c>
      <c r="E5517" s="215">
        <v>8452</v>
      </c>
      <c r="F5517" s="214" t="s">
        <v>12411</v>
      </c>
      <c r="G5517" s="3" t="s">
        <v>16964</v>
      </c>
      <c r="H5517" s="215">
        <v>1.2429149797570851</v>
      </c>
    </row>
    <row r="5518" spans="1:8">
      <c r="A5518" s="62">
        <v>5516</v>
      </c>
      <c r="B5518" s="213" t="s">
        <v>16990</v>
      </c>
      <c r="C5518" s="214" t="str">
        <f t="shared" si="175"/>
        <v>Yes</v>
      </c>
      <c r="D5518" s="30">
        <f t="shared" si="176"/>
        <v>2.67</v>
      </c>
      <c r="E5518" s="215">
        <v>7351</v>
      </c>
      <c r="F5518" s="214" t="s">
        <v>12411</v>
      </c>
      <c r="G5518" s="3" t="s">
        <v>16964</v>
      </c>
      <c r="H5518" s="215">
        <v>1.0809716599190282</v>
      </c>
    </row>
    <row r="5519" spans="1:8">
      <c r="A5519" s="62">
        <v>5517</v>
      </c>
      <c r="B5519" s="213" t="s">
        <v>16896</v>
      </c>
      <c r="C5519" s="214" t="str">
        <f t="shared" si="175"/>
        <v>Yes</v>
      </c>
      <c r="D5519" s="30">
        <f t="shared" si="176"/>
        <v>2.59</v>
      </c>
      <c r="E5519" s="215">
        <v>7130</v>
      </c>
      <c r="F5519" s="214" t="s">
        <v>12411</v>
      </c>
      <c r="G5519" s="3" t="s">
        <v>16964</v>
      </c>
      <c r="H5519" s="215">
        <v>1.0485829959514168</v>
      </c>
    </row>
    <row r="5520" spans="1:8">
      <c r="A5520" s="62">
        <v>5518</v>
      </c>
      <c r="B5520" s="213" t="s">
        <v>12161</v>
      </c>
      <c r="C5520" s="214" t="str">
        <f t="shared" si="175"/>
        <v>Yes</v>
      </c>
      <c r="D5520" s="30">
        <f t="shared" si="176"/>
        <v>1.63</v>
      </c>
      <c r="E5520" s="215">
        <v>4487</v>
      </c>
      <c r="F5520" s="214" t="s">
        <v>12411</v>
      </c>
      <c r="G5520" s="3" t="s">
        <v>16964</v>
      </c>
      <c r="H5520" s="215">
        <v>0.65991902834008087</v>
      </c>
    </row>
    <row r="5521" spans="1:8">
      <c r="A5521" s="62">
        <v>5519</v>
      </c>
      <c r="B5521" s="213" t="s">
        <v>16991</v>
      </c>
      <c r="C5521" s="214" t="str">
        <f t="shared" si="175"/>
        <v>Yes</v>
      </c>
      <c r="D5521" s="30">
        <f t="shared" si="176"/>
        <v>2.61</v>
      </c>
      <c r="E5521" s="215">
        <v>7185</v>
      </c>
      <c r="F5521" s="214" t="s">
        <v>12411</v>
      </c>
      <c r="G5521" s="3" t="s">
        <v>16964</v>
      </c>
      <c r="H5521" s="215">
        <v>1.0566801619433197</v>
      </c>
    </row>
    <row r="5522" spans="1:8">
      <c r="A5522" s="62">
        <v>5520</v>
      </c>
      <c r="B5522" s="213" t="s">
        <v>16992</v>
      </c>
      <c r="C5522" s="214" t="str">
        <f t="shared" si="175"/>
        <v>Yes</v>
      </c>
      <c r="D5522" s="30">
        <f t="shared" si="176"/>
        <v>3.08</v>
      </c>
      <c r="E5522" s="215">
        <v>8479</v>
      </c>
      <c r="F5522" s="214" t="s">
        <v>12411</v>
      </c>
      <c r="G5522" s="3" t="s">
        <v>16964</v>
      </c>
      <c r="H5522" s="215">
        <v>1.2469635627530364</v>
      </c>
    </row>
    <row r="5523" spans="1:8">
      <c r="A5523" s="62">
        <v>5521</v>
      </c>
      <c r="B5523" s="213" t="s">
        <v>16993</v>
      </c>
      <c r="C5523" s="214" t="str">
        <f t="shared" si="175"/>
        <v>Yes</v>
      </c>
      <c r="D5523" s="30">
        <f t="shared" si="176"/>
        <v>0.72</v>
      </c>
      <c r="E5523" s="215">
        <v>1982</v>
      </c>
      <c r="F5523" s="214" t="s">
        <v>12411</v>
      </c>
      <c r="G5523" s="3" t="s">
        <v>16964</v>
      </c>
      <c r="H5523" s="215">
        <v>0.291497975708502</v>
      </c>
    </row>
    <row r="5524" spans="1:8">
      <c r="A5524" s="62">
        <v>5522</v>
      </c>
      <c r="B5524" s="213" t="s">
        <v>16994</v>
      </c>
      <c r="C5524" s="214" t="str">
        <f t="shared" si="175"/>
        <v>Yes</v>
      </c>
      <c r="D5524" s="30">
        <f t="shared" si="176"/>
        <v>4.04</v>
      </c>
      <c r="E5524" s="215">
        <v>11122</v>
      </c>
      <c r="F5524" s="214" t="s">
        <v>12411</v>
      </c>
      <c r="G5524" s="3" t="s">
        <v>16964</v>
      </c>
      <c r="H5524" s="215">
        <v>1.6356275303643724</v>
      </c>
    </row>
    <row r="5525" spans="1:8">
      <c r="A5525" s="62">
        <v>5523</v>
      </c>
      <c r="B5525" s="213" t="s">
        <v>16995</v>
      </c>
      <c r="C5525" s="214" t="str">
        <f t="shared" si="175"/>
        <v>Yes</v>
      </c>
      <c r="D5525" s="30">
        <f t="shared" si="176"/>
        <v>2.5499999999999998</v>
      </c>
      <c r="E5525" s="215">
        <v>7020</v>
      </c>
      <c r="F5525" s="214" t="s">
        <v>12411</v>
      </c>
      <c r="G5525" s="3" t="s">
        <v>16964</v>
      </c>
      <c r="H5525" s="215">
        <v>1.0323886639676112</v>
      </c>
    </row>
    <row r="5526" spans="1:8">
      <c r="A5526" s="62">
        <v>5524</v>
      </c>
      <c r="B5526" s="213" t="s">
        <v>16996</v>
      </c>
      <c r="C5526" s="214" t="str">
        <f t="shared" si="175"/>
        <v>Yes</v>
      </c>
      <c r="D5526" s="30">
        <f t="shared" si="176"/>
        <v>2.6799999999999997</v>
      </c>
      <c r="E5526" s="215">
        <v>7378</v>
      </c>
      <c r="F5526" s="214" t="s">
        <v>12411</v>
      </c>
      <c r="G5526" s="3" t="s">
        <v>16964</v>
      </c>
      <c r="H5526" s="215">
        <v>1.0850202429149796</v>
      </c>
    </row>
    <row r="5527" spans="1:8">
      <c r="A5527" s="62">
        <v>5525</v>
      </c>
      <c r="B5527" s="213" t="s">
        <v>14522</v>
      </c>
      <c r="C5527" s="214" t="str">
        <f t="shared" si="175"/>
        <v>Yes</v>
      </c>
      <c r="D5527" s="30">
        <f t="shared" si="176"/>
        <v>3.1</v>
      </c>
      <c r="E5527" s="215">
        <v>8534</v>
      </c>
      <c r="F5527" s="214" t="s">
        <v>12411</v>
      </c>
      <c r="G5527" s="3" t="s">
        <v>16964</v>
      </c>
      <c r="H5527" s="215">
        <v>1.2550607287449391</v>
      </c>
    </row>
    <row r="5528" spans="1:8">
      <c r="A5528" s="62">
        <v>5526</v>
      </c>
      <c r="B5528" s="213" t="s">
        <v>16997</v>
      </c>
      <c r="C5528" s="214" t="str">
        <f t="shared" si="175"/>
        <v>Yes</v>
      </c>
      <c r="D5528" s="30">
        <f t="shared" si="176"/>
        <v>2.17</v>
      </c>
      <c r="E5528" s="215">
        <v>5974</v>
      </c>
      <c r="F5528" s="214" t="s">
        <v>12411</v>
      </c>
      <c r="G5528" s="3" t="s">
        <v>16964</v>
      </c>
      <c r="H5528" s="215">
        <v>0.87854251012145734</v>
      </c>
    </row>
    <row r="5529" spans="1:8">
      <c r="A5529" s="62">
        <v>5527</v>
      </c>
      <c r="B5529" s="213" t="s">
        <v>16998</v>
      </c>
      <c r="C5529" s="214" t="str">
        <f t="shared" si="175"/>
        <v>Yes</v>
      </c>
      <c r="D5529" s="30">
        <f t="shared" si="176"/>
        <v>2.67</v>
      </c>
      <c r="E5529" s="215">
        <v>7351</v>
      </c>
      <c r="F5529" s="214" t="s">
        <v>12411</v>
      </c>
      <c r="G5529" s="3" t="s">
        <v>16964</v>
      </c>
      <c r="H5529" s="215">
        <v>1.0809716599190282</v>
      </c>
    </row>
    <row r="5530" spans="1:8">
      <c r="A5530" s="62">
        <v>5528</v>
      </c>
      <c r="B5530" s="213" t="s">
        <v>16999</v>
      </c>
      <c r="C5530" s="214" t="str">
        <f t="shared" si="175"/>
        <v>Yes</v>
      </c>
      <c r="D5530" s="30">
        <f t="shared" si="176"/>
        <v>2.5</v>
      </c>
      <c r="E5530" s="215">
        <v>6883</v>
      </c>
      <c r="F5530" s="214" t="s">
        <v>11781</v>
      </c>
      <c r="G5530" s="3" t="s">
        <v>16964</v>
      </c>
      <c r="H5530" s="215">
        <v>1.0121457489878543</v>
      </c>
    </row>
    <row r="5531" spans="1:8">
      <c r="A5531" s="62">
        <v>5529</v>
      </c>
      <c r="B5531" s="213" t="s">
        <v>17000</v>
      </c>
      <c r="C5531" s="214" t="str">
        <f t="shared" si="175"/>
        <v>Yes</v>
      </c>
      <c r="D5531" s="30">
        <f t="shared" si="176"/>
        <v>1.25</v>
      </c>
      <c r="E5531" s="215">
        <v>3441</v>
      </c>
      <c r="F5531" s="214" t="s">
        <v>12411</v>
      </c>
      <c r="G5531" s="3" t="s">
        <v>16964</v>
      </c>
      <c r="H5531" s="215">
        <v>0.50607287449392713</v>
      </c>
    </row>
    <row r="5532" spans="1:8">
      <c r="A5532" s="62">
        <v>5530</v>
      </c>
      <c r="B5532" s="213" t="s">
        <v>17001</v>
      </c>
      <c r="C5532" s="214" t="str">
        <f t="shared" si="175"/>
        <v>Yes</v>
      </c>
      <c r="D5532" s="30">
        <f t="shared" si="176"/>
        <v>2.38</v>
      </c>
      <c r="E5532" s="215">
        <v>6552</v>
      </c>
      <c r="F5532" s="214" t="s">
        <v>12411</v>
      </c>
      <c r="G5532" s="3" t="s">
        <v>16964</v>
      </c>
      <c r="H5532" s="215">
        <v>0.96356275303643713</v>
      </c>
    </row>
    <row r="5533" spans="1:8">
      <c r="A5533" s="62">
        <v>5531</v>
      </c>
      <c r="B5533" s="213" t="s">
        <v>17002</v>
      </c>
      <c r="C5533" s="214" t="str">
        <f t="shared" si="175"/>
        <v>Yes</v>
      </c>
      <c r="D5533" s="30">
        <f t="shared" si="176"/>
        <v>2.6799999999999997</v>
      </c>
      <c r="E5533" s="215">
        <v>7378</v>
      </c>
      <c r="F5533" s="214" t="s">
        <v>12411</v>
      </c>
      <c r="G5533" s="3" t="s">
        <v>16964</v>
      </c>
      <c r="H5533" s="215">
        <v>1.0850202429149796</v>
      </c>
    </row>
    <row r="5534" spans="1:8">
      <c r="A5534" s="62">
        <v>5532</v>
      </c>
      <c r="B5534" s="213" t="s">
        <v>17003</v>
      </c>
      <c r="C5534" s="214" t="str">
        <f t="shared" si="175"/>
        <v>Yes</v>
      </c>
      <c r="D5534" s="30">
        <f t="shared" si="176"/>
        <v>4.8900000000000006</v>
      </c>
      <c r="E5534" s="215">
        <v>13462</v>
      </c>
      <c r="F5534" s="214" t="s">
        <v>12411</v>
      </c>
      <c r="G5534" s="3" t="s">
        <v>16964</v>
      </c>
      <c r="H5534" s="215">
        <v>1.9797570850202431</v>
      </c>
    </row>
    <row r="5535" spans="1:8">
      <c r="A5535" s="62">
        <v>5533</v>
      </c>
      <c r="B5535" s="213" t="s">
        <v>17004</v>
      </c>
      <c r="C5535" s="214" t="str">
        <f t="shared" si="175"/>
        <v>Yes</v>
      </c>
      <c r="D5535" s="30">
        <f t="shared" si="176"/>
        <v>1.31</v>
      </c>
      <c r="E5535" s="215">
        <v>3606</v>
      </c>
      <c r="F5535" s="214" t="s">
        <v>12411</v>
      </c>
      <c r="G5535" s="3" t="s">
        <v>16964</v>
      </c>
      <c r="H5535" s="215">
        <v>0.53036437246963564</v>
      </c>
    </row>
    <row r="5536" spans="1:8">
      <c r="A5536" s="62">
        <v>5534</v>
      </c>
      <c r="B5536" s="213" t="s">
        <v>3186</v>
      </c>
      <c r="C5536" s="214" t="str">
        <f t="shared" si="175"/>
        <v>Yes</v>
      </c>
      <c r="D5536" s="30">
        <f t="shared" si="176"/>
        <v>3.24</v>
      </c>
      <c r="E5536" s="215">
        <v>8920</v>
      </c>
      <c r="F5536" s="214" t="s">
        <v>12411</v>
      </c>
      <c r="G5536" s="3" t="s">
        <v>16964</v>
      </c>
      <c r="H5536" s="215">
        <v>1.3117408906882591</v>
      </c>
    </row>
    <row r="5537" spans="1:8">
      <c r="A5537" s="62">
        <v>5535</v>
      </c>
      <c r="B5537" s="213" t="s">
        <v>17005</v>
      </c>
      <c r="C5537" s="214" t="str">
        <f t="shared" si="175"/>
        <v>Yes</v>
      </c>
      <c r="D5537" s="30">
        <f t="shared" si="176"/>
        <v>7.0000000000000007E-2</v>
      </c>
      <c r="E5537" s="215">
        <v>1000</v>
      </c>
      <c r="F5537" s="214" t="s">
        <v>12411</v>
      </c>
      <c r="G5537" s="3" t="s">
        <v>16964</v>
      </c>
      <c r="H5537" s="215">
        <v>2.8340080971659919E-2</v>
      </c>
    </row>
    <row r="5538" spans="1:8">
      <c r="A5538" s="62">
        <v>5536</v>
      </c>
      <c r="B5538" s="213" t="s">
        <v>17006</v>
      </c>
      <c r="C5538" s="214" t="str">
        <f t="shared" si="175"/>
        <v>Yes</v>
      </c>
      <c r="D5538" s="30">
        <f t="shared" si="176"/>
        <v>3.08</v>
      </c>
      <c r="E5538" s="215">
        <v>8479</v>
      </c>
      <c r="F5538" s="214" t="s">
        <v>12411</v>
      </c>
      <c r="G5538" s="3" t="s">
        <v>16964</v>
      </c>
      <c r="H5538" s="215">
        <v>1.2469635627530364</v>
      </c>
    </row>
    <row r="5539" spans="1:8">
      <c r="A5539" s="62">
        <v>5537</v>
      </c>
      <c r="B5539" s="213" t="s">
        <v>17007</v>
      </c>
      <c r="C5539" s="214" t="str">
        <f t="shared" si="175"/>
        <v>Yes</v>
      </c>
      <c r="D5539" s="30">
        <f t="shared" si="176"/>
        <v>2.58</v>
      </c>
      <c r="E5539" s="215">
        <v>7103</v>
      </c>
      <c r="F5539" s="214" t="s">
        <v>12411</v>
      </c>
      <c r="G5539" s="3" t="s">
        <v>16964</v>
      </c>
      <c r="H5539" s="215">
        <v>1.0445344129554655</v>
      </c>
    </row>
    <row r="5540" spans="1:8">
      <c r="A5540" s="62">
        <v>5538</v>
      </c>
      <c r="B5540" s="213" t="s">
        <v>17008</v>
      </c>
      <c r="C5540" s="214" t="str">
        <f t="shared" si="175"/>
        <v>Yes</v>
      </c>
      <c r="D5540" s="30">
        <f t="shared" si="176"/>
        <v>2.16</v>
      </c>
      <c r="E5540" s="215">
        <v>5947</v>
      </c>
      <c r="F5540" s="214" t="s">
        <v>12411</v>
      </c>
      <c r="G5540" s="3" t="s">
        <v>16964</v>
      </c>
      <c r="H5540" s="215">
        <v>0.87449392712550611</v>
      </c>
    </row>
    <row r="5541" spans="1:8">
      <c r="A5541" s="62">
        <v>5539</v>
      </c>
      <c r="B5541" s="213" t="s">
        <v>17009</v>
      </c>
      <c r="C5541" s="214" t="str">
        <f t="shared" si="175"/>
        <v>Yes</v>
      </c>
      <c r="D5541" s="30">
        <f t="shared" si="176"/>
        <v>3.0700000000000003</v>
      </c>
      <c r="E5541" s="215">
        <v>8452</v>
      </c>
      <c r="F5541" s="214" t="s">
        <v>12411</v>
      </c>
      <c r="G5541" s="3" t="s">
        <v>16964</v>
      </c>
      <c r="H5541" s="215">
        <v>1.2429149797570851</v>
      </c>
    </row>
    <row r="5542" spans="1:8">
      <c r="A5542" s="62">
        <v>5540</v>
      </c>
      <c r="B5542" s="213" t="s">
        <v>17010</v>
      </c>
      <c r="C5542" s="214" t="str">
        <f t="shared" si="175"/>
        <v>Yes</v>
      </c>
      <c r="D5542" s="30">
        <f t="shared" si="176"/>
        <v>0.36</v>
      </c>
      <c r="E5542" s="215">
        <v>1000</v>
      </c>
      <c r="F5542" s="214" t="s">
        <v>12411</v>
      </c>
      <c r="G5542" s="3" t="s">
        <v>16964</v>
      </c>
      <c r="H5542" s="215">
        <v>0.145748987854251</v>
      </c>
    </row>
    <row r="5543" spans="1:8">
      <c r="A5543" s="62">
        <v>5541</v>
      </c>
      <c r="B5543" s="213" t="s">
        <v>17011</v>
      </c>
      <c r="C5543" s="214" t="str">
        <f t="shared" si="175"/>
        <v>Yes</v>
      </c>
      <c r="D5543" s="30">
        <f t="shared" si="176"/>
        <v>2.5</v>
      </c>
      <c r="E5543" s="215">
        <v>6883</v>
      </c>
      <c r="F5543" s="214" t="s">
        <v>12411</v>
      </c>
      <c r="G5543" s="3" t="s">
        <v>17012</v>
      </c>
      <c r="H5543" s="217">
        <v>1.0121457489878543</v>
      </c>
    </row>
    <row r="5544" spans="1:8">
      <c r="A5544" s="62">
        <v>5542</v>
      </c>
      <c r="B5544" s="213" t="s">
        <v>17013</v>
      </c>
      <c r="C5544" s="214" t="str">
        <f t="shared" si="175"/>
        <v>Yes</v>
      </c>
      <c r="D5544" s="30">
        <f t="shared" si="176"/>
        <v>4.4000000000000004</v>
      </c>
      <c r="E5544" s="215">
        <v>12113</v>
      </c>
      <c r="F5544" s="214" t="s">
        <v>12411</v>
      </c>
      <c r="G5544" s="3" t="s">
        <v>17012</v>
      </c>
      <c r="H5544" s="217">
        <v>1.7813765182186234</v>
      </c>
    </row>
    <row r="5545" spans="1:8">
      <c r="A5545" s="62">
        <v>5543</v>
      </c>
      <c r="B5545" s="213" t="s">
        <v>17014</v>
      </c>
      <c r="C5545" s="214" t="str">
        <f t="shared" si="175"/>
        <v>Yes</v>
      </c>
      <c r="D5545" s="30">
        <f t="shared" si="176"/>
        <v>1.82</v>
      </c>
      <c r="E5545" s="215">
        <v>5011</v>
      </c>
      <c r="F5545" s="214" t="s">
        <v>12411</v>
      </c>
      <c r="G5545" s="3" t="s">
        <v>17012</v>
      </c>
      <c r="H5545" s="217">
        <v>0.73684210526315785</v>
      </c>
    </row>
    <row r="5546" spans="1:8">
      <c r="A5546" s="62">
        <v>5544</v>
      </c>
      <c r="B5546" s="213" t="s">
        <v>17015</v>
      </c>
      <c r="C5546" s="214" t="str">
        <f t="shared" si="175"/>
        <v>Yes</v>
      </c>
      <c r="D5546" s="30">
        <f t="shared" si="176"/>
        <v>2.5499999999999998</v>
      </c>
      <c r="E5546" s="215">
        <v>7020</v>
      </c>
      <c r="F5546" s="214" t="s">
        <v>12411</v>
      </c>
      <c r="G5546" s="3" t="s">
        <v>17012</v>
      </c>
      <c r="H5546" s="217">
        <v>1.0323886639676112</v>
      </c>
    </row>
    <row r="5547" spans="1:8">
      <c r="A5547" s="62">
        <v>5545</v>
      </c>
      <c r="B5547" s="213" t="s">
        <v>17016</v>
      </c>
      <c r="C5547" s="214" t="str">
        <f t="shared" si="175"/>
        <v>No</v>
      </c>
      <c r="D5547" s="30">
        <f t="shared" si="176"/>
        <v>4.9400000000000004</v>
      </c>
      <c r="E5547" s="215">
        <v>13600</v>
      </c>
      <c r="F5547" s="214" t="s">
        <v>12411</v>
      </c>
      <c r="G5547" s="3" t="s">
        <v>17012</v>
      </c>
      <c r="H5547" s="218">
        <v>2</v>
      </c>
    </row>
    <row r="5548" spans="1:8">
      <c r="A5548" s="62">
        <v>5546</v>
      </c>
      <c r="B5548" s="213" t="s">
        <v>17017</v>
      </c>
      <c r="C5548" s="214" t="str">
        <f t="shared" si="175"/>
        <v>Yes</v>
      </c>
      <c r="D5548" s="30">
        <f t="shared" si="176"/>
        <v>4.8</v>
      </c>
      <c r="E5548" s="215">
        <v>13215</v>
      </c>
      <c r="F5548" s="214" t="s">
        <v>12411</v>
      </c>
      <c r="G5548" s="3" t="s">
        <v>17012</v>
      </c>
      <c r="H5548" s="217">
        <v>1.9433198380566798</v>
      </c>
    </row>
    <row r="5549" spans="1:8">
      <c r="A5549" s="62">
        <v>5547</v>
      </c>
      <c r="B5549" s="219" t="s">
        <v>17018</v>
      </c>
      <c r="C5549" s="214" t="str">
        <f t="shared" si="175"/>
        <v>Yes</v>
      </c>
      <c r="D5549" s="30">
        <f t="shared" si="176"/>
        <v>3.1</v>
      </c>
      <c r="E5549" s="215">
        <v>8534</v>
      </c>
      <c r="F5549" s="214" t="s">
        <v>12411</v>
      </c>
      <c r="G5549" s="3" t="s">
        <v>17012</v>
      </c>
      <c r="H5549" s="217">
        <v>1.2550607287449391</v>
      </c>
    </row>
    <row r="5550" spans="1:8">
      <c r="A5550" s="62">
        <v>5548</v>
      </c>
      <c r="B5550" s="213" t="s">
        <v>17019</v>
      </c>
      <c r="C5550" s="214" t="str">
        <f t="shared" si="175"/>
        <v>Yes</v>
      </c>
      <c r="D5550" s="30">
        <f t="shared" si="176"/>
        <v>1.52</v>
      </c>
      <c r="E5550" s="215">
        <v>4185</v>
      </c>
      <c r="F5550" s="214" t="s">
        <v>12411</v>
      </c>
      <c r="G5550" s="3" t="s">
        <v>17012</v>
      </c>
      <c r="H5550" s="217">
        <v>0.61538461538461531</v>
      </c>
    </row>
    <row r="5551" spans="1:8">
      <c r="A5551" s="62">
        <v>5549</v>
      </c>
      <c r="B5551" s="213" t="s">
        <v>17020</v>
      </c>
      <c r="C5551" s="214" t="str">
        <f t="shared" si="175"/>
        <v>Yes</v>
      </c>
      <c r="D5551" s="30">
        <f t="shared" si="176"/>
        <v>0.48</v>
      </c>
      <c r="E5551" s="215">
        <v>1321</v>
      </c>
      <c r="F5551" s="214" t="s">
        <v>12411</v>
      </c>
      <c r="G5551" s="3" t="s">
        <v>17012</v>
      </c>
      <c r="H5551" s="217">
        <v>0.19433198380566799</v>
      </c>
    </row>
    <row r="5552" spans="1:8">
      <c r="A5552" s="62">
        <v>5550</v>
      </c>
      <c r="B5552" s="213" t="s">
        <v>17021</v>
      </c>
      <c r="C5552" s="214" t="str">
        <f t="shared" si="175"/>
        <v>Yes</v>
      </c>
      <c r="D5552" s="30">
        <f t="shared" si="176"/>
        <v>4.7200000000000006</v>
      </c>
      <c r="E5552" s="215">
        <v>12994</v>
      </c>
      <c r="F5552" s="214" t="s">
        <v>12411</v>
      </c>
      <c r="G5552" s="3" t="s">
        <v>17012</v>
      </c>
      <c r="H5552" s="217">
        <v>1.9109311740890689</v>
      </c>
    </row>
    <row r="5553" spans="1:8">
      <c r="A5553" s="62">
        <v>5551</v>
      </c>
      <c r="B5553" s="213" t="s">
        <v>17022</v>
      </c>
      <c r="C5553" s="214" t="str">
        <f t="shared" si="175"/>
        <v>No</v>
      </c>
      <c r="D5553" s="30">
        <f t="shared" si="176"/>
        <v>4.9400000000000004</v>
      </c>
      <c r="E5553" s="215">
        <v>13600</v>
      </c>
      <c r="F5553" s="214" t="s">
        <v>12411</v>
      </c>
      <c r="G5553" s="3" t="s">
        <v>17012</v>
      </c>
      <c r="H5553" s="218">
        <v>2</v>
      </c>
    </row>
    <row r="5554" spans="1:8">
      <c r="A5554" s="62">
        <v>5552</v>
      </c>
      <c r="B5554" s="213" t="s">
        <v>17023</v>
      </c>
      <c r="C5554" s="214" t="str">
        <f t="shared" si="175"/>
        <v>Yes</v>
      </c>
      <c r="D5554" s="30">
        <f t="shared" si="176"/>
        <v>2.5999999999999996</v>
      </c>
      <c r="E5554" s="215">
        <v>7158</v>
      </c>
      <c r="F5554" s="214" t="s">
        <v>12411</v>
      </c>
      <c r="G5554" s="3" t="s">
        <v>17012</v>
      </c>
      <c r="H5554" s="217">
        <v>1.0526315789473681</v>
      </c>
    </row>
    <row r="5555" spans="1:8">
      <c r="A5555" s="62">
        <v>5553</v>
      </c>
      <c r="B5555" s="213" t="s">
        <v>17024</v>
      </c>
      <c r="C5555" s="214" t="str">
        <f t="shared" si="175"/>
        <v>Yes</v>
      </c>
      <c r="D5555" s="30">
        <f t="shared" si="176"/>
        <v>0.82000000000000017</v>
      </c>
      <c r="E5555" s="215">
        <v>2257</v>
      </c>
      <c r="F5555" s="214" t="s">
        <v>12411</v>
      </c>
      <c r="G5555" s="3" t="s">
        <v>17012</v>
      </c>
      <c r="H5555" s="217">
        <v>0.33198380566801622</v>
      </c>
    </row>
    <row r="5556" spans="1:8">
      <c r="A5556" s="62">
        <v>5554</v>
      </c>
      <c r="B5556" s="213" t="s">
        <v>17025</v>
      </c>
      <c r="C5556" s="214" t="str">
        <f t="shared" si="175"/>
        <v>Yes</v>
      </c>
      <c r="D5556" s="30">
        <f t="shared" si="176"/>
        <v>2.9000000000000004</v>
      </c>
      <c r="E5556" s="215">
        <v>7984</v>
      </c>
      <c r="F5556" s="214" t="s">
        <v>11781</v>
      </c>
      <c r="G5556" s="3" t="s">
        <v>17012</v>
      </c>
      <c r="H5556" s="217">
        <v>1.1740890688259109</v>
      </c>
    </row>
    <row r="5557" spans="1:8">
      <c r="A5557" s="62">
        <v>5555</v>
      </c>
      <c r="B5557" s="213" t="s">
        <v>17026</v>
      </c>
      <c r="C5557" s="214" t="str">
        <f t="shared" si="175"/>
        <v>Yes</v>
      </c>
      <c r="D5557" s="30">
        <f t="shared" si="176"/>
        <v>2.6</v>
      </c>
      <c r="E5557" s="215">
        <v>7158</v>
      </c>
      <c r="F5557" s="214" t="s">
        <v>12411</v>
      </c>
      <c r="G5557" s="3" t="s">
        <v>17012</v>
      </c>
      <c r="H5557" s="217">
        <v>1.0526315789473684</v>
      </c>
    </row>
    <row r="5558" spans="1:8">
      <c r="A5558" s="62">
        <v>5556</v>
      </c>
      <c r="B5558" s="213" t="s">
        <v>17027</v>
      </c>
      <c r="C5558" s="214" t="str">
        <f t="shared" si="175"/>
        <v>Yes</v>
      </c>
      <c r="D5558" s="30">
        <f t="shared" si="176"/>
        <v>2.75</v>
      </c>
      <c r="E5558" s="215">
        <v>7571</v>
      </c>
      <c r="F5558" s="214" t="s">
        <v>12411</v>
      </c>
      <c r="G5558" s="3" t="s">
        <v>17012</v>
      </c>
      <c r="H5558" s="217">
        <v>1.1133603238866396</v>
      </c>
    </row>
    <row r="5559" spans="1:8">
      <c r="A5559" s="62">
        <v>5557</v>
      </c>
      <c r="B5559" s="213" t="s">
        <v>17028</v>
      </c>
      <c r="C5559" s="214" t="str">
        <f t="shared" si="175"/>
        <v>Yes</v>
      </c>
      <c r="D5559" s="30">
        <f t="shared" si="176"/>
        <v>0.56000000000000005</v>
      </c>
      <c r="E5559" s="215">
        <v>1542</v>
      </c>
      <c r="F5559" s="214" t="s">
        <v>12411</v>
      </c>
      <c r="G5559" s="3" t="s">
        <v>17012</v>
      </c>
      <c r="H5559" s="217">
        <v>0.22672064777327935</v>
      </c>
    </row>
    <row r="5560" spans="1:8">
      <c r="A5560" s="62">
        <v>5558</v>
      </c>
      <c r="B5560" s="213" t="s">
        <v>17029</v>
      </c>
      <c r="C5560" s="214" t="str">
        <f t="shared" si="175"/>
        <v>Yes</v>
      </c>
      <c r="D5560" s="30">
        <f t="shared" si="176"/>
        <v>0.7400000000000001</v>
      </c>
      <c r="E5560" s="215">
        <v>2037</v>
      </c>
      <c r="F5560" s="214" t="s">
        <v>12411</v>
      </c>
      <c r="G5560" s="3" t="s">
        <v>17012</v>
      </c>
      <c r="H5560" s="217">
        <v>0.29959514170040485</v>
      </c>
    </row>
    <row r="5561" spans="1:8">
      <c r="A5561" s="62">
        <v>5559</v>
      </c>
      <c r="B5561" s="213" t="s">
        <v>17030</v>
      </c>
      <c r="C5561" s="214" t="str">
        <f t="shared" si="175"/>
        <v>Yes</v>
      </c>
      <c r="D5561" s="30">
        <f t="shared" si="176"/>
        <v>0.7</v>
      </c>
      <c r="E5561" s="215">
        <v>1927</v>
      </c>
      <c r="F5561" s="214" t="s">
        <v>11781</v>
      </c>
      <c r="G5561" s="3" t="s">
        <v>17012</v>
      </c>
      <c r="H5561" s="217">
        <v>0.28340080971659914</v>
      </c>
    </row>
    <row r="5562" spans="1:8">
      <c r="A5562" s="62">
        <v>5560</v>
      </c>
      <c r="B5562" s="213" t="s">
        <v>17031</v>
      </c>
      <c r="C5562" s="214" t="str">
        <f t="shared" si="175"/>
        <v>Yes</v>
      </c>
      <c r="D5562" s="30">
        <f t="shared" si="176"/>
        <v>0.73</v>
      </c>
      <c r="E5562" s="215">
        <v>2010</v>
      </c>
      <c r="F5562" s="214" t="s">
        <v>12411</v>
      </c>
      <c r="G5562" s="3" t="s">
        <v>17012</v>
      </c>
      <c r="H5562" s="217">
        <v>0.2955465587044534</v>
      </c>
    </row>
    <row r="5563" spans="1:8">
      <c r="A5563" s="62">
        <v>5561</v>
      </c>
      <c r="B5563" s="213" t="s">
        <v>17032</v>
      </c>
      <c r="C5563" s="214" t="str">
        <f t="shared" si="175"/>
        <v>Yes</v>
      </c>
      <c r="D5563" s="30">
        <f t="shared" si="176"/>
        <v>2.68</v>
      </c>
      <c r="E5563" s="215">
        <v>7378</v>
      </c>
      <c r="F5563" s="214" t="s">
        <v>12411</v>
      </c>
      <c r="G5563" s="3" t="s">
        <v>17012</v>
      </c>
      <c r="H5563" s="217">
        <v>1.0850202429149798</v>
      </c>
    </row>
    <row r="5564" spans="1:8">
      <c r="A5564" s="62">
        <v>5562</v>
      </c>
      <c r="B5564" s="213" t="s">
        <v>3535</v>
      </c>
      <c r="C5564" s="214" t="str">
        <f t="shared" si="175"/>
        <v>No</v>
      </c>
      <c r="D5564" s="30">
        <f t="shared" si="176"/>
        <v>4.9400000000000004</v>
      </c>
      <c r="E5564" s="215">
        <v>13600</v>
      </c>
      <c r="F5564" s="214" t="s">
        <v>12411</v>
      </c>
      <c r="G5564" s="3" t="s">
        <v>17012</v>
      </c>
      <c r="H5564" s="218">
        <v>2</v>
      </c>
    </row>
    <row r="5565" spans="1:8">
      <c r="A5565" s="62">
        <v>5563</v>
      </c>
      <c r="B5565" s="213" t="s">
        <v>17033</v>
      </c>
      <c r="C5565" s="214" t="str">
        <f t="shared" si="175"/>
        <v>Yes</v>
      </c>
      <c r="D5565" s="30">
        <f t="shared" si="176"/>
        <v>1.2</v>
      </c>
      <c r="E5565" s="215">
        <v>3304</v>
      </c>
      <c r="F5565" s="214" t="s">
        <v>11781</v>
      </c>
      <c r="G5565" s="3" t="s">
        <v>17012</v>
      </c>
      <c r="H5565" s="217">
        <v>0.48582995951416996</v>
      </c>
    </row>
    <row r="5566" spans="1:8">
      <c r="A5566" s="62">
        <v>5564</v>
      </c>
      <c r="B5566" s="213" t="s">
        <v>17034</v>
      </c>
      <c r="C5566" s="214" t="str">
        <f t="shared" si="175"/>
        <v>Yes</v>
      </c>
      <c r="D5566" s="30">
        <f t="shared" si="176"/>
        <v>4.8000000000000007</v>
      </c>
      <c r="E5566" s="215">
        <v>13215</v>
      </c>
      <c r="F5566" s="214" t="s">
        <v>12411</v>
      </c>
      <c r="G5566" s="3" t="s">
        <v>17012</v>
      </c>
      <c r="H5566" s="217">
        <v>1.9433198380566803</v>
      </c>
    </row>
    <row r="5567" spans="1:8">
      <c r="A5567" s="62">
        <v>5565</v>
      </c>
      <c r="B5567" s="213" t="s">
        <v>17035</v>
      </c>
      <c r="C5567" s="214" t="str">
        <f t="shared" si="175"/>
        <v>Yes</v>
      </c>
      <c r="D5567" s="30">
        <f t="shared" si="176"/>
        <v>3.2</v>
      </c>
      <c r="E5567" s="215">
        <v>8810</v>
      </c>
      <c r="F5567" s="214" t="s">
        <v>12411</v>
      </c>
      <c r="G5567" s="3" t="s">
        <v>17012</v>
      </c>
      <c r="H5567" s="217">
        <v>1.2955465587044535</v>
      </c>
    </row>
    <row r="5568" spans="1:8">
      <c r="A5568" s="62">
        <v>5566</v>
      </c>
      <c r="B5568" s="213" t="s">
        <v>17036</v>
      </c>
      <c r="C5568" s="214" t="str">
        <f t="shared" si="175"/>
        <v>Yes</v>
      </c>
      <c r="D5568" s="30">
        <f t="shared" si="176"/>
        <v>4.3</v>
      </c>
      <c r="E5568" s="215">
        <v>11838</v>
      </c>
      <c r="F5568" s="214" t="s">
        <v>12411</v>
      </c>
      <c r="G5568" s="3" t="s">
        <v>17012</v>
      </c>
      <c r="H5568" s="217">
        <v>1.7408906882591091</v>
      </c>
    </row>
    <row r="5569" spans="1:8">
      <c r="A5569" s="62">
        <v>5567</v>
      </c>
      <c r="B5569" s="220" t="s">
        <v>17037</v>
      </c>
      <c r="C5569" s="214" t="str">
        <f t="shared" si="175"/>
        <v>Yes</v>
      </c>
      <c r="D5569" s="30">
        <f t="shared" si="176"/>
        <v>2.5021100000000001</v>
      </c>
      <c r="E5569" s="612">
        <v>6883</v>
      </c>
      <c r="F5569" s="214" t="s">
        <v>12411</v>
      </c>
      <c r="G5569" s="3" t="s">
        <v>17012</v>
      </c>
      <c r="H5569" s="218">
        <v>1.0129999999999999</v>
      </c>
    </row>
    <row r="5570" spans="1:8">
      <c r="A5570" s="62">
        <v>5568</v>
      </c>
      <c r="B5570" s="213" t="s">
        <v>17038</v>
      </c>
      <c r="C5570" s="214" t="str">
        <f t="shared" si="175"/>
        <v>No</v>
      </c>
      <c r="D5570" s="30">
        <f t="shared" si="176"/>
        <v>4.9400000000000004</v>
      </c>
      <c r="E5570" s="215">
        <v>13600</v>
      </c>
      <c r="F5570" s="214" t="s">
        <v>12411</v>
      </c>
      <c r="G5570" s="3" t="s">
        <v>17012</v>
      </c>
      <c r="H5570" s="218">
        <v>2</v>
      </c>
    </row>
    <row r="5571" spans="1:8">
      <c r="A5571" s="62">
        <v>5569</v>
      </c>
      <c r="B5571" s="213" t="s">
        <v>17039</v>
      </c>
      <c r="C5571" s="214" t="str">
        <f t="shared" ref="C5571:C5634" si="177">IF(H5571=2,"No","Yes")</f>
        <v>Yes</v>
      </c>
      <c r="D5571" s="30">
        <f t="shared" si="176"/>
        <v>3.5</v>
      </c>
      <c r="E5571" s="215">
        <v>9636</v>
      </c>
      <c r="F5571" s="214" t="s">
        <v>12411</v>
      </c>
      <c r="G5571" s="3" t="s">
        <v>17012</v>
      </c>
      <c r="H5571" s="217">
        <v>1.4170040485829958</v>
      </c>
    </row>
    <row r="5572" spans="1:8">
      <c r="A5572" s="62">
        <v>5570</v>
      </c>
      <c r="B5572" s="213" t="s">
        <v>17040</v>
      </c>
      <c r="C5572" s="214" t="str">
        <f t="shared" si="177"/>
        <v>Yes</v>
      </c>
      <c r="D5572" s="30">
        <f t="shared" ref="D5572:D5635" si="178">H5572*2.47</f>
        <v>1.9</v>
      </c>
      <c r="E5572" s="215">
        <v>5231</v>
      </c>
      <c r="F5572" s="214" t="s">
        <v>11781</v>
      </c>
      <c r="G5572" s="3" t="s">
        <v>17012</v>
      </c>
      <c r="H5572" s="217">
        <v>0.76923076923076916</v>
      </c>
    </row>
    <row r="5573" spans="1:8">
      <c r="A5573" s="62">
        <v>5571</v>
      </c>
      <c r="B5573" s="213" t="s">
        <v>17041</v>
      </c>
      <c r="C5573" s="214" t="str">
        <f t="shared" si="177"/>
        <v>Yes</v>
      </c>
      <c r="D5573" s="30">
        <f t="shared" si="178"/>
        <v>1.56</v>
      </c>
      <c r="E5573" s="215">
        <v>4295</v>
      </c>
      <c r="F5573" s="214" t="s">
        <v>12411</v>
      </c>
      <c r="G5573" s="3" t="s">
        <v>17012</v>
      </c>
      <c r="H5573" s="217">
        <v>0.63157894736842102</v>
      </c>
    </row>
    <row r="5574" spans="1:8">
      <c r="A5574" s="62">
        <v>5572</v>
      </c>
      <c r="B5574" s="213" t="s">
        <v>17042</v>
      </c>
      <c r="C5574" s="214" t="str">
        <f t="shared" si="177"/>
        <v>Yes</v>
      </c>
      <c r="D5574" s="30">
        <f t="shared" si="178"/>
        <v>2.6</v>
      </c>
      <c r="E5574" s="215">
        <v>7158</v>
      </c>
      <c r="F5574" s="214" t="s">
        <v>12411</v>
      </c>
      <c r="G5574" s="3" t="s">
        <v>17012</v>
      </c>
      <c r="H5574" s="217">
        <v>1.0526315789473684</v>
      </c>
    </row>
    <row r="5575" spans="1:8">
      <c r="A5575" s="62">
        <v>5573</v>
      </c>
      <c r="B5575" s="213" t="s">
        <v>17043</v>
      </c>
      <c r="C5575" s="214" t="str">
        <f t="shared" si="177"/>
        <v>Yes</v>
      </c>
      <c r="D5575" s="30">
        <f t="shared" si="178"/>
        <v>0.59</v>
      </c>
      <c r="E5575" s="215">
        <v>1624</v>
      </c>
      <c r="F5575" s="221" t="s">
        <v>11777</v>
      </c>
      <c r="G5575" s="3" t="s">
        <v>17012</v>
      </c>
      <c r="H5575" s="217">
        <v>0.23886639676113358</v>
      </c>
    </row>
    <row r="5576" spans="1:8">
      <c r="A5576" s="62">
        <v>5574</v>
      </c>
      <c r="B5576" s="213" t="s">
        <v>17044</v>
      </c>
      <c r="C5576" s="214" t="str">
        <f t="shared" si="177"/>
        <v>Yes</v>
      </c>
      <c r="D5576" s="30">
        <f t="shared" si="178"/>
        <v>2.06</v>
      </c>
      <c r="E5576" s="215">
        <v>5671</v>
      </c>
      <c r="F5576" s="214" t="s">
        <v>12411</v>
      </c>
      <c r="G5576" s="3" t="s">
        <v>17012</v>
      </c>
      <c r="H5576" s="217">
        <v>0.83400809716599189</v>
      </c>
    </row>
    <row r="5577" spans="1:8">
      <c r="A5577" s="62">
        <v>5575</v>
      </c>
      <c r="B5577" s="213" t="s">
        <v>17045</v>
      </c>
      <c r="C5577" s="214" t="str">
        <f t="shared" si="177"/>
        <v>No</v>
      </c>
      <c r="D5577" s="30">
        <f t="shared" si="178"/>
        <v>4.9400000000000004</v>
      </c>
      <c r="E5577" s="215">
        <v>13600</v>
      </c>
      <c r="F5577" s="214" t="s">
        <v>12411</v>
      </c>
      <c r="G5577" s="3" t="s">
        <v>17012</v>
      </c>
      <c r="H5577" s="218">
        <v>2</v>
      </c>
    </row>
    <row r="5578" spans="1:8">
      <c r="A5578" s="62">
        <v>5576</v>
      </c>
      <c r="B5578" s="220" t="s">
        <v>17046</v>
      </c>
      <c r="C5578" s="214" t="str">
        <f t="shared" si="177"/>
        <v>Yes</v>
      </c>
      <c r="D5578" s="30">
        <f t="shared" si="178"/>
        <v>0.7400000000000001</v>
      </c>
      <c r="E5578" s="612">
        <v>2037</v>
      </c>
      <c r="F5578" s="214" t="s">
        <v>14829</v>
      </c>
      <c r="G5578" s="3" t="s">
        <v>17012</v>
      </c>
      <c r="H5578" s="218">
        <v>0.29959514170040485</v>
      </c>
    </row>
    <row r="5579" spans="1:8">
      <c r="A5579" s="62">
        <v>5577</v>
      </c>
      <c r="B5579" s="213" t="s">
        <v>17047</v>
      </c>
      <c r="C5579" s="214" t="str">
        <f t="shared" si="177"/>
        <v>No</v>
      </c>
      <c r="D5579" s="30">
        <f t="shared" si="178"/>
        <v>4.9400000000000004</v>
      </c>
      <c r="E5579" s="215">
        <v>13600</v>
      </c>
      <c r="F5579" s="214" t="s">
        <v>12411</v>
      </c>
      <c r="G5579" s="3" t="s">
        <v>17012</v>
      </c>
      <c r="H5579" s="218">
        <v>2</v>
      </c>
    </row>
    <row r="5580" spans="1:8">
      <c r="A5580" s="62">
        <v>5578</v>
      </c>
      <c r="B5580" s="213" t="s">
        <v>17048</v>
      </c>
      <c r="C5580" s="214" t="str">
        <f t="shared" si="177"/>
        <v>Yes</v>
      </c>
      <c r="D5580" s="30">
        <f t="shared" si="178"/>
        <v>0.9</v>
      </c>
      <c r="E5580" s="215">
        <v>2478</v>
      </c>
      <c r="F5580" s="214" t="s">
        <v>12411</v>
      </c>
      <c r="G5580" s="3" t="s">
        <v>17012</v>
      </c>
      <c r="H5580" s="217">
        <v>0.36437246963562753</v>
      </c>
    </row>
    <row r="5581" spans="1:8">
      <c r="A5581" s="62">
        <v>5579</v>
      </c>
      <c r="B5581" s="213" t="s">
        <v>17049</v>
      </c>
      <c r="C5581" s="214" t="str">
        <f t="shared" si="177"/>
        <v>No</v>
      </c>
      <c r="D5581" s="30">
        <f t="shared" si="178"/>
        <v>4.9400000000000004</v>
      </c>
      <c r="E5581" s="215">
        <v>13600</v>
      </c>
      <c r="F5581" s="214" t="s">
        <v>12411</v>
      </c>
      <c r="G5581" s="3" t="s">
        <v>17012</v>
      </c>
      <c r="H5581" s="218">
        <v>2</v>
      </c>
    </row>
    <row r="5582" spans="1:8">
      <c r="A5582" s="62">
        <v>5580</v>
      </c>
      <c r="B5582" s="213" t="s">
        <v>17050</v>
      </c>
      <c r="C5582" s="214" t="str">
        <f t="shared" si="177"/>
        <v>Yes</v>
      </c>
      <c r="D5582" s="30">
        <f t="shared" si="178"/>
        <v>1.9699999999999998</v>
      </c>
      <c r="E5582" s="215">
        <v>5423</v>
      </c>
      <c r="F5582" s="214" t="s">
        <v>12411</v>
      </c>
      <c r="G5582" s="3" t="s">
        <v>17012</v>
      </c>
      <c r="H5582" s="217">
        <v>0.79757085020242902</v>
      </c>
    </row>
    <row r="5583" spans="1:8">
      <c r="A5583" s="62">
        <v>5581</v>
      </c>
      <c r="B5583" s="213" t="s">
        <v>17051</v>
      </c>
      <c r="C5583" s="214" t="str">
        <f t="shared" si="177"/>
        <v>Yes</v>
      </c>
      <c r="D5583" s="30">
        <f t="shared" si="178"/>
        <v>0.56999999999999995</v>
      </c>
      <c r="E5583" s="215">
        <v>1569</v>
      </c>
      <c r="F5583" s="214" t="s">
        <v>12411</v>
      </c>
      <c r="G5583" s="3" t="s">
        <v>17012</v>
      </c>
      <c r="H5583" s="217">
        <v>0.23076923076923073</v>
      </c>
    </row>
    <row r="5584" spans="1:8">
      <c r="A5584" s="62">
        <v>5582</v>
      </c>
      <c r="B5584" s="213" t="s">
        <v>17052</v>
      </c>
      <c r="C5584" s="214" t="str">
        <f t="shared" si="177"/>
        <v>No</v>
      </c>
      <c r="D5584" s="30">
        <f t="shared" si="178"/>
        <v>4.9400000000000004</v>
      </c>
      <c r="E5584" s="215">
        <v>13600</v>
      </c>
      <c r="F5584" s="214" t="s">
        <v>12411</v>
      </c>
      <c r="G5584" s="3" t="s">
        <v>17012</v>
      </c>
      <c r="H5584" s="218">
        <v>2</v>
      </c>
    </row>
    <row r="5585" spans="1:8">
      <c r="A5585" s="62">
        <v>5583</v>
      </c>
      <c r="B5585" s="213" t="s">
        <v>14137</v>
      </c>
      <c r="C5585" s="214" t="str">
        <f t="shared" si="177"/>
        <v>No</v>
      </c>
      <c r="D5585" s="30">
        <f t="shared" si="178"/>
        <v>4.9400000000000004</v>
      </c>
      <c r="E5585" s="215">
        <v>13600</v>
      </c>
      <c r="F5585" s="214" t="s">
        <v>12411</v>
      </c>
      <c r="G5585" s="3" t="s">
        <v>17012</v>
      </c>
      <c r="H5585" s="218">
        <v>2</v>
      </c>
    </row>
    <row r="5586" spans="1:8">
      <c r="A5586" s="62">
        <v>5584</v>
      </c>
      <c r="B5586" s="213" t="s">
        <v>17053</v>
      </c>
      <c r="C5586" s="214" t="str">
        <f t="shared" si="177"/>
        <v>Yes</v>
      </c>
      <c r="D5586" s="30">
        <f t="shared" si="178"/>
        <v>2.6</v>
      </c>
      <c r="E5586" s="215">
        <v>7158</v>
      </c>
      <c r="F5586" s="214" t="s">
        <v>12411</v>
      </c>
      <c r="G5586" s="3" t="s">
        <v>17012</v>
      </c>
      <c r="H5586" s="217">
        <v>1.0526315789473684</v>
      </c>
    </row>
    <row r="5587" spans="1:8">
      <c r="A5587" s="62">
        <v>5585</v>
      </c>
      <c r="B5587" s="219" t="s">
        <v>17054</v>
      </c>
      <c r="C5587" s="214" t="str">
        <f t="shared" si="177"/>
        <v>Yes</v>
      </c>
      <c r="D5587" s="30">
        <f t="shared" si="178"/>
        <v>2.2999999999999998</v>
      </c>
      <c r="E5587" s="215">
        <v>6332</v>
      </c>
      <c r="F5587" s="214" t="s">
        <v>12411</v>
      </c>
      <c r="G5587" s="3" t="s">
        <v>17012</v>
      </c>
      <c r="H5587" s="217">
        <v>0.93117408906882582</v>
      </c>
    </row>
    <row r="5588" spans="1:8">
      <c r="A5588" s="62">
        <v>5586</v>
      </c>
      <c r="B5588" s="213" t="s">
        <v>17055</v>
      </c>
      <c r="C5588" s="214" t="str">
        <f t="shared" si="177"/>
        <v>Yes</v>
      </c>
      <c r="D5588" s="30">
        <f t="shared" si="178"/>
        <v>2.1</v>
      </c>
      <c r="E5588" s="215">
        <v>5781</v>
      </c>
      <c r="F5588" s="214" t="s">
        <v>12411</v>
      </c>
      <c r="G5588" s="3" t="s">
        <v>17012</v>
      </c>
      <c r="H5588" s="217">
        <v>0.85020242914979749</v>
      </c>
    </row>
    <row r="5589" spans="1:8">
      <c r="A5589" s="62">
        <v>5587</v>
      </c>
      <c r="B5589" s="213" t="s">
        <v>17056</v>
      </c>
      <c r="C5589" s="214" t="str">
        <f t="shared" si="177"/>
        <v>No</v>
      </c>
      <c r="D5589" s="30">
        <f t="shared" si="178"/>
        <v>4.9400000000000004</v>
      </c>
      <c r="E5589" s="215">
        <v>13600</v>
      </c>
      <c r="F5589" s="214" t="s">
        <v>12411</v>
      </c>
      <c r="G5589" s="3" t="s">
        <v>17012</v>
      </c>
      <c r="H5589" s="218">
        <v>2</v>
      </c>
    </row>
    <row r="5590" spans="1:8">
      <c r="A5590" s="62">
        <v>5588</v>
      </c>
      <c r="B5590" s="213" t="s">
        <v>17057</v>
      </c>
      <c r="C5590" s="214" t="str">
        <f t="shared" si="177"/>
        <v>Yes</v>
      </c>
      <c r="D5590" s="30">
        <f t="shared" si="178"/>
        <v>0.77999999999999992</v>
      </c>
      <c r="E5590" s="215">
        <v>2147</v>
      </c>
      <c r="F5590" s="214" t="s">
        <v>12411</v>
      </c>
      <c r="G5590" s="3" t="s">
        <v>17012</v>
      </c>
      <c r="H5590" s="217">
        <v>0.31578947368421045</v>
      </c>
    </row>
    <row r="5591" spans="1:8">
      <c r="A5591" s="62">
        <v>5589</v>
      </c>
      <c r="B5591" s="213" t="s">
        <v>17058</v>
      </c>
      <c r="C5591" s="214" t="str">
        <f t="shared" si="177"/>
        <v>Yes</v>
      </c>
      <c r="D5591" s="30">
        <f t="shared" si="178"/>
        <v>4.5999999999999996</v>
      </c>
      <c r="E5591" s="215">
        <v>12664</v>
      </c>
      <c r="F5591" s="214" t="s">
        <v>12411</v>
      </c>
      <c r="G5591" s="3" t="s">
        <v>17012</v>
      </c>
      <c r="H5591" s="217">
        <v>1.8623481781376516</v>
      </c>
    </row>
    <row r="5592" spans="1:8">
      <c r="A5592" s="62">
        <v>5590</v>
      </c>
      <c r="B5592" s="213" t="s">
        <v>17059</v>
      </c>
      <c r="C5592" s="214" t="str">
        <f t="shared" si="177"/>
        <v>Yes</v>
      </c>
      <c r="D5592" s="30">
        <f t="shared" si="178"/>
        <v>0.95</v>
      </c>
      <c r="E5592" s="215">
        <v>2615</v>
      </c>
      <c r="F5592" s="214" t="s">
        <v>12411</v>
      </c>
      <c r="G5592" s="3" t="s">
        <v>17012</v>
      </c>
      <c r="H5592" s="217">
        <v>0.38461538461538458</v>
      </c>
    </row>
    <row r="5593" spans="1:8">
      <c r="A5593" s="62">
        <v>5591</v>
      </c>
      <c r="B5593" s="213" t="s">
        <v>17060</v>
      </c>
      <c r="C5593" s="214" t="str">
        <f t="shared" si="177"/>
        <v>Yes</v>
      </c>
      <c r="D5593" s="30">
        <f t="shared" si="178"/>
        <v>1.3499999999999999</v>
      </c>
      <c r="E5593" s="215">
        <v>3717</v>
      </c>
      <c r="F5593" s="214" t="s">
        <v>12411</v>
      </c>
      <c r="G5593" s="3" t="s">
        <v>17012</v>
      </c>
      <c r="H5593" s="217">
        <v>0.54655870445344124</v>
      </c>
    </row>
    <row r="5594" spans="1:8">
      <c r="A5594" s="62">
        <v>5592</v>
      </c>
      <c r="B5594" s="213" t="s">
        <v>17061</v>
      </c>
      <c r="C5594" s="214" t="str">
        <f t="shared" si="177"/>
        <v>Yes</v>
      </c>
      <c r="D5594" s="30">
        <f t="shared" si="178"/>
        <v>0.49</v>
      </c>
      <c r="E5594" s="215">
        <v>1349</v>
      </c>
      <c r="F5594" s="214" t="s">
        <v>12411</v>
      </c>
      <c r="G5594" s="3" t="s">
        <v>17012</v>
      </c>
      <c r="H5594" s="217">
        <v>0.19838056680161942</v>
      </c>
    </row>
    <row r="5595" spans="1:8">
      <c r="A5595" s="62">
        <v>5593</v>
      </c>
      <c r="B5595" s="213" t="s">
        <v>17062</v>
      </c>
      <c r="C5595" s="214" t="str">
        <f t="shared" si="177"/>
        <v>No</v>
      </c>
      <c r="D5595" s="30">
        <f t="shared" si="178"/>
        <v>4.9400000000000004</v>
      </c>
      <c r="E5595" s="215">
        <v>13600</v>
      </c>
      <c r="F5595" s="214" t="s">
        <v>12411</v>
      </c>
      <c r="G5595" s="3" t="s">
        <v>17012</v>
      </c>
      <c r="H5595" s="218">
        <v>2</v>
      </c>
    </row>
    <row r="5596" spans="1:8">
      <c r="A5596" s="62">
        <v>5594</v>
      </c>
      <c r="B5596" s="213" t="s">
        <v>17063</v>
      </c>
      <c r="C5596" s="214" t="str">
        <f t="shared" si="177"/>
        <v>Yes</v>
      </c>
      <c r="D5596" s="30">
        <f t="shared" si="178"/>
        <v>0.91999999999999993</v>
      </c>
      <c r="E5596" s="215">
        <v>2533</v>
      </c>
      <c r="F5596" s="221" t="s">
        <v>11777</v>
      </c>
      <c r="G5596" s="3" t="s">
        <v>17012</v>
      </c>
      <c r="H5596" s="217">
        <v>0.37246963562753033</v>
      </c>
    </row>
    <row r="5597" spans="1:8">
      <c r="A5597" s="62">
        <v>5595</v>
      </c>
      <c r="B5597" s="220" t="s">
        <v>17064</v>
      </c>
      <c r="C5597" s="214" t="str">
        <f t="shared" si="177"/>
        <v>No</v>
      </c>
      <c r="D5597" s="30">
        <f t="shared" si="178"/>
        <v>4.9400000000000004</v>
      </c>
      <c r="E5597" s="612">
        <v>13600</v>
      </c>
      <c r="F5597" s="214" t="s">
        <v>14829</v>
      </c>
      <c r="G5597" s="3" t="s">
        <v>17012</v>
      </c>
      <c r="H5597" s="218">
        <v>2</v>
      </c>
    </row>
    <row r="5598" spans="1:8">
      <c r="A5598" s="62">
        <v>5596</v>
      </c>
      <c r="B5598" s="213" t="s">
        <v>17065</v>
      </c>
      <c r="C5598" s="214" t="str">
        <f t="shared" si="177"/>
        <v>Yes</v>
      </c>
      <c r="D5598" s="30">
        <f t="shared" si="178"/>
        <v>1.8</v>
      </c>
      <c r="E5598" s="215">
        <v>4955</v>
      </c>
      <c r="F5598" s="214" t="s">
        <v>11826</v>
      </c>
      <c r="G5598" s="3" t="s">
        <v>17012</v>
      </c>
      <c r="H5598" s="217">
        <v>0.72874493927125505</v>
      </c>
    </row>
    <row r="5599" spans="1:8">
      <c r="A5599" s="62">
        <v>5597</v>
      </c>
      <c r="B5599" s="213" t="s">
        <v>17066</v>
      </c>
      <c r="C5599" s="214" t="str">
        <f t="shared" si="177"/>
        <v>Yes</v>
      </c>
      <c r="D5599" s="30">
        <f t="shared" si="178"/>
        <v>1.55</v>
      </c>
      <c r="E5599" s="215">
        <v>4267</v>
      </c>
      <c r="F5599" s="214" t="s">
        <v>12411</v>
      </c>
      <c r="G5599" s="3" t="s">
        <v>17012</v>
      </c>
      <c r="H5599" s="217">
        <v>0.62753036437246956</v>
      </c>
    </row>
    <row r="5600" spans="1:8">
      <c r="A5600" s="62">
        <v>5598</v>
      </c>
      <c r="B5600" s="213" t="s">
        <v>17067</v>
      </c>
      <c r="C5600" s="214" t="str">
        <f t="shared" si="177"/>
        <v>Yes</v>
      </c>
      <c r="D5600" s="30">
        <f t="shared" si="178"/>
        <v>0.8</v>
      </c>
      <c r="E5600" s="215">
        <v>2202</v>
      </c>
      <c r="F5600" s="214" t="s">
        <v>12411</v>
      </c>
      <c r="G5600" s="3" t="s">
        <v>17012</v>
      </c>
      <c r="H5600" s="217">
        <v>0.32388663967611336</v>
      </c>
    </row>
    <row r="5601" spans="1:8">
      <c r="A5601" s="62">
        <v>5599</v>
      </c>
      <c r="B5601" s="213" t="s">
        <v>17068</v>
      </c>
      <c r="C5601" s="214" t="str">
        <f t="shared" si="177"/>
        <v>Yes</v>
      </c>
      <c r="D5601" s="30">
        <f t="shared" si="178"/>
        <v>1.55</v>
      </c>
      <c r="E5601" s="215">
        <v>4267</v>
      </c>
      <c r="F5601" s="214" t="s">
        <v>12411</v>
      </c>
      <c r="G5601" s="3" t="s">
        <v>17012</v>
      </c>
      <c r="H5601" s="217">
        <v>0.62753036437246956</v>
      </c>
    </row>
    <row r="5602" spans="1:8">
      <c r="A5602" s="62">
        <v>5600</v>
      </c>
      <c r="B5602" s="213" t="s">
        <v>17069</v>
      </c>
      <c r="C5602" s="214" t="str">
        <f t="shared" si="177"/>
        <v>No</v>
      </c>
      <c r="D5602" s="30">
        <f t="shared" si="178"/>
        <v>4.9400000000000004</v>
      </c>
      <c r="E5602" s="215">
        <v>13600</v>
      </c>
      <c r="F5602" s="214" t="s">
        <v>12411</v>
      </c>
      <c r="G5602" s="3" t="s">
        <v>17012</v>
      </c>
      <c r="H5602" s="218">
        <v>2</v>
      </c>
    </row>
    <row r="5603" spans="1:8">
      <c r="A5603" s="62">
        <v>5601</v>
      </c>
      <c r="B5603" s="213" t="s">
        <v>17070</v>
      </c>
      <c r="C5603" s="214" t="str">
        <f t="shared" si="177"/>
        <v>Yes</v>
      </c>
      <c r="D5603" s="30">
        <f t="shared" si="178"/>
        <v>2.14</v>
      </c>
      <c r="E5603" s="215">
        <v>5891</v>
      </c>
      <c r="F5603" s="214" t="s">
        <v>11781</v>
      </c>
      <c r="G5603" s="3" t="s">
        <v>17071</v>
      </c>
      <c r="H5603" s="215">
        <v>0.8663967611336032</v>
      </c>
    </row>
    <row r="5604" spans="1:8">
      <c r="A5604" s="62">
        <v>5602</v>
      </c>
      <c r="B5604" s="213" t="s">
        <v>17072</v>
      </c>
      <c r="C5604" s="214" t="str">
        <f t="shared" si="177"/>
        <v>Yes</v>
      </c>
      <c r="D5604" s="30">
        <f t="shared" si="178"/>
        <v>4</v>
      </c>
      <c r="E5604" s="215">
        <v>11012</v>
      </c>
      <c r="F5604" s="214" t="s">
        <v>12411</v>
      </c>
      <c r="G5604" s="3" t="s">
        <v>17071</v>
      </c>
      <c r="H5604" s="215">
        <v>1.6194331983805668</v>
      </c>
    </row>
    <row r="5605" spans="1:8">
      <c r="A5605" s="62">
        <v>5603</v>
      </c>
      <c r="B5605" s="213" t="s">
        <v>17073</v>
      </c>
      <c r="C5605" s="214" t="str">
        <f t="shared" si="177"/>
        <v>Yes</v>
      </c>
      <c r="D5605" s="30">
        <f t="shared" si="178"/>
        <v>2.8399999999999994</v>
      </c>
      <c r="E5605" s="215">
        <v>7819</v>
      </c>
      <c r="F5605" s="214" t="s">
        <v>12411</v>
      </c>
      <c r="G5605" s="3" t="s">
        <v>17071</v>
      </c>
      <c r="H5605" s="215">
        <v>1.1497975708502022</v>
      </c>
    </row>
    <row r="5606" spans="1:8">
      <c r="A5606" s="62">
        <v>5604</v>
      </c>
      <c r="B5606" s="213" t="s">
        <v>17074</v>
      </c>
      <c r="C5606" s="214" t="str">
        <f t="shared" si="177"/>
        <v>No</v>
      </c>
      <c r="D5606" s="30">
        <f t="shared" si="178"/>
        <v>4.9400000000000004</v>
      </c>
      <c r="E5606" s="215">
        <v>13600</v>
      </c>
      <c r="F5606" s="214" t="s">
        <v>12411</v>
      </c>
      <c r="G5606" s="3" t="s">
        <v>17071</v>
      </c>
      <c r="H5606" s="215">
        <v>2</v>
      </c>
    </row>
    <row r="5607" spans="1:8">
      <c r="A5607" s="62">
        <v>5605</v>
      </c>
      <c r="B5607" s="213" t="s">
        <v>17075</v>
      </c>
      <c r="C5607" s="214" t="str">
        <f t="shared" si="177"/>
        <v>Yes</v>
      </c>
      <c r="D5607" s="30">
        <f t="shared" si="178"/>
        <v>1.3499999999999999</v>
      </c>
      <c r="E5607" s="215">
        <v>3717</v>
      </c>
      <c r="F5607" s="214" t="s">
        <v>12411</v>
      </c>
      <c r="G5607" s="3" t="s">
        <v>17071</v>
      </c>
      <c r="H5607" s="215">
        <v>0.54655870445344124</v>
      </c>
    </row>
    <row r="5608" spans="1:8">
      <c r="A5608" s="62">
        <v>5606</v>
      </c>
      <c r="B5608" s="222" t="s">
        <v>17076</v>
      </c>
      <c r="C5608" s="214" t="str">
        <f t="shared" si="177"/>
        <v>Yes</v>
      </c>
      <c r="D5608" s="30">
        <f t="shared" si="178"/>
        <v>2.0099999999999998</v>
      </c>
      <c r="E5608" s="215">
        <v>5534</v>
      </c>
      <c r="F5608" s="214" t="s">
        <v>12411</v>
      </c>
      <c r="G5608" s="3" t="s">
        <v>17071</v>
      </c>
      <c r="H5608" s="215">
        <v>0.81376518218623461</v>
      </c>
    </row>
    <row r="5609" spans="1:8">
      <c r="A5609" s="62">
        <v>5607</v>
      </c>
      <c r="B5609" s="213" t="s">
        <v>17077</v>
      </c>
      <c r="C5609" s="214" t="str">
        <f t="shared" si="177"/>
        <v>Yes</v>
      </c>
      <c r="D5609" s="30">
        <f t="shared" si="178"/>
        <v>0.56999999999999995</v>
      </c>
      <c r="E5609" s="215">
        <v>1569</v>
      </c>
      <c r="F5609" s="214" t="s">
        <v>12411</v>
      </c>
      <c r="G5609" s="3" t="s">
        <v>17071</v>
      </c>
      <c r="H5609" s="215">
        <v>0.23076923076923073</v>
      </c>
    </row>
    <row r="5610" spans="1:8">
      <c r="A5610" s="62">
        <v>5608</v>
      </c>
      <c r="B5610" s="213" t="s">
        <v>17078</v>
      </c>
      <c r="C5610" s="214" t="str">
        <f t="shared" si="177"/>
        <v>Yes</v>
      </c>
      <c r="D5610" s="30">
        <f t="shared" si="178"/>
        <v>1.52</v>
      </c>
      <c r="E5610" s="215">
        <v>4185</v>
      </c>
      <c r="F5610" s="214" t="s">
        <v>11777</v>
      </c>
      <c r="G5610" s="3" t="s">
        <v>17071</v>
      </c>
      <c r="H5610" s="215">
        <v>0.61538461538461531</v>
      </c>
    </row>
    <row r="5611" spans="1:8">
      <c r="A5611" s="62">
        <v>5609</v>
      </c>
      <c r="B5611" s="213" t="s">
        <v>17079</v>
      </c>
      <c r="C5611" s="214" t="str">
        <f t="shared" si="177"/>
        <v>Yes</v>
      </c>
      <c r="D5611" s="30">
        <f t="shared" si="178"/>
        <v>1.3499999999999999</v>
      </c>
      <c r="E5611" s="215">
        <v>3717</v>
      </c>
      <c r="F5611" s="214" t="s">
        <v>12411</v>
      </c>
      <c r="G5611" s="3" t="s">
        <v>17071</v>
      </c>
      <c r="H5611" s="215">
        <v>0.54655870445344124</v>
      </c>
    </row>
    <row r="5612" spans="1:8">
      <c r="A5612" s="62">
        <v>5610</v>
      </c>
      <c r="B5612" s="213" t="s">
        <v>17080</v>
      </c>
      <c r="C5612" s="214" t="str">
        <f t="shared" si="177"/>
        <v>No</v>
      </c>
      <c r="D5612" s="30">
        <f t="shared" si="178"/>
        <v>4.9400000000000004</v>
      </c>
      <c r="E5612" s="215">
        <v>13600</v>
      </c>
      <c r="F5612" s="214" t="s">
        <v>11781</v>
      </c>
      <c r="G5612" s="3" t="s">
        <v>17071</v>
      </c>
      <c r="H5612" s="215">
        <v>2</v>
      </c>
    </row>
    <row r="5613" spans="1:8">
      <c r="A5613" s="62">
        <v>5611</v>
      </c>
      <c r="B5613" s="213" t="s">
        <v>17081</v>
      </c>
      <c r="C5613" s="214" t="str">
        <f t="shared" si="177"/>
        <v>Yes</v>
      </c>
      <c r="D5613" s="30">
        <f t="shared" si="178"/>
        <v>1.06</v>
      </c>
      <c r="E5613" s="215">
        <v>2918</v>
      </c>
      <c r="F5613" s="214" t="s">
        <v>12411</v>
      </c>
      <c r="G5613" s="3" t="s">
        <v>17071</v>
      </c>
      <c r="H5613" s="215">
        <v>0.4291497975708502</v>
      </c>
    </row>
    <row r="5614" spans="1:8">
      <c r="A5614" s="62">
        <v>5612</v>
      </c>
      <c r="B5614" s="213" t="s">
        <v>17082</v>
      </c>
      <c r="C5614" s="214" t="str">
        <f t="shared" si="177"/>
        <v>Yes</v>
      </c>
      <c r="D5614" s="30">
        <f t="shared" si="178"/>
        <v>2.15</v>
      </c>
      <c r="E5614" s="215">
        <v>5919</v>
      </c>
      <c r="F5614" s="214" t="s">
        <v>12411</v>
      </c>
      <c r="G5614" s="3" t="s">
        <v>17071</v>
      </c>
      <c r="H5614" s="215">
        <v>0.87044534412955454</v>
      </c>
    </row>
    <row r="5615" spans="1:8">
      <c r="A5615" s="62">
        <v>5613</v>
      </c>
      <c r="B5615" s="213" t="s">
        <v>17083</v>
      </c>
      <c r="C5615" s="214" t="str">
        <f t="shared" si="177"/>
        <v>Yes</v>
      </c>
      <c r="D5615" s="30">
        <f t="shared" si="178"/>
        <v>2.9000000000000004</v>
      </c>
      <c r="E5615" s="215">
        <v>7984</v>
      </c>
      <c r="F5615" s="214" t="s">
        <v>12411</v>
      </c>
      <c r="G5615" s="3" t="s">
        <v>17071</v>
      </c>
      <c r="H5615" s="215">
        <v>1.1740890688259109</v>
      </c>
    </row>
    <row r="5616" spans="1:8">
      <c r="A5616" s="62">
        <v>5614</v>
      </c>
      <c r="B5616" s="213" t="s">
        <v>17084</v>
      </c>
      <c r="C5616" s="214" t="str">
        <f t="shared" si="177"/>
        <v>Yes</v>
      </c>
      <c r="D5616" s="30">
        <f t="shared" si="178"/>
        <v>2.65</v>
      </c>
      <c r="E5616" s="215">
        <v>7296</v>
      </c>
      <c r="F5616" s="214" t="s">
        <v>12411</v>
      </c>
      <c r="G5616" s="3" t="s">
        <v>17071</v>
      </c>
      <c r="H5616" s="215">
        <v>1.0728744939271253</v>
      </c>
    </row>
    <row r="5617" spans="1:8">
      <c r="A5617" s="62">
        <v>5615</v>
      </c>
      <c r="B5617" s="213" t="s">
        <v>17085</v>
      </c>
      <c r="C5617" s="214" t="str">
        <f t="shared" si="177"/>
        <v>Yes</v>
      </c>
      <c r="D5617" s="30">
        <f t="shared" si="178"/>
        <v>2.13</v>
      </c>
      <c r="E5617" s="215">
        <v>5864</v>
      </c>
      <c r="F5617" s="214" t="s">
        <v>12411</v>
      </c>
      <c r="G5617" s="3" t="s">
        <v>17071</v>
      </c>
      <c r="H5617" s="215">
        <v>0.86234817813765174</v>
      </c>
    </row>
    <row r="5618" spans="1:8">
      <c r="A5618" s="62">
        <v>5616</v>
      </c>
      <c r="B5618" s="213" t="s">
        <v>17086</v>
      </c>
      <c r="C5618" s="214" t="str">
        <f t="shared" si="177"/>
        <v>Yes</v>
      </c>
      <c r="D5618" s="30">
        <f t="shared" si="178"/>
        <v>1.8399999999999999</v>
      </c>
      <c r="E5618" s="215">
        <v>5066</v>
      </c>
      <c r="F5618" s="214" t="s">
        <v>12411</v>
      </c>
      <c r="G5618" s="3" t="s">
        <v>17071</v>
      </c>
      <c r="H5618" s="215">
        <v>0.74493927125506065</v>
      </c>
    </row>
    <row r="5619" spans="1:8">
      <c r="A5619" s="62">
        <v>5617</v>
      </c>
      <c r="B5619" s="213" t="s">
        <v>17087</v>
      </c>
      <c r="C5619" s="214" t="str">
        <f t="shared" si="177"/>
        <v>Yes</v>
      </c>
      <c r="D5619" s="30">
        <f t="shared" si="178"/>
        <v>1.6499999999999997</v>
      </c>
      <c r="E5619" s="215">
        <v>4543</v>
      </c>
      <c r="F5619" s="214" t="s">
        <v>12411</v>
      </c>
      <c r="G5619" s="3" t="s">
        <v>17071</v>
      </c>
      <c r="H5619" s="215">
        <v>0.66801619433198367</v>
      </c>
    </row>
    <row r="5620" spans="1:8">
      <c r="A5620" s="62">
        <v>5618</v>
      </c>
      <c r="B5620" s="213" t="s">
        <v>17088</v>
      </c>
      <c r="C5620" s="214" t="str">
        <f t="shared" si="177"/>
        <v>Yes</v>
      </c>
      <c r="D5620" s="30">
        <f t="shared" si="178"/>
        <v>3.2</v>
      </c>
      <c r="E5620" s="215">
        <v>8810</v>
      </c>
      <c r="F5620" s="214" t="s">
        <v>12411</v>
      </c>
      <c r="G5620" s="3" t="s">
        <v>17071</v>
      </c>
      <c r="H5620" s="215">
        <v>1.2955465587044535</v>
      </c>
    </row>
    <row r="5621" spans="1:8">
      <c r="A5621" s="62">
        <v>5619</v>
      </c>
      <c r="B5621" s="213" t="s">
        <v>17089</v>
      </c>
      <c r="C5621" s="214" t="str">
        <f t="shared" si="177"/>
        <v>Yes</v>
      </c>
      <c r="D5621" s="30">
        <f t="shared" si="178"/>
        <v>0.35</v>
      </c>
      <c r="E5621" s="215">
        <v>1000</v>
      </c>
      <c r="F5621" s="214" t="s">
        <v>12411</v>
      </c>
      <c r="G5621" s="3" t="s">
        <v>17071</v>
      </c>
      <c r="H5621" s="215">
        <v>0.14170040485829957</v>
      </c>
    </row>
    <row r="5622" spans="1:8">
      <c r="A5622" s="62">
        <v>5620</v>
      </c>
      <c r="B5622" s="213" t="s">
        <v>17090</v>
      </c>
      <c r="C5622" s="214" t="str">
        <f t="shared" si="177"/>
        <v>Yes</v>
      </c>
      <c r="D5622" s="30">
        <f t="shared" si="178"/>
        <v>2.0099999999999998</v>
      </c>
      <c r="E5622" s="215">
        <v>5534</v>
      </c>
      <c r="F5622" s="214" t="s">
        <v>12411</v>
      </c>
      <c r="G5622" s="3" t="s">
        <v>17071</v>
      </c>
      <c r="H5622" s="215">
        <v>0.81376518218623461</v>
      </c>
    </row>
    <row r="5623" spans="1:8">
      <c r="A5623" s="62">
        <v>5621</v>
      </c>
      <c r="B5623" s="213" t="s">
        <v>17091</v>
      </c>
      <c r="C5623" s="214" t="str">
        <f t="shared" si="177"/>
        <v>Yes</v>
      </c>
      <c r="D5623" s="30">
        <f t="shared" si="178"/>
        <v>0.9</v>
      </c>
      <c r="E5623" s="215">
        <v>2478</v>
      </c>
      <c r="F5623" s="214" t="s">
        <v>12411</v>
      </c>
      <c r="G5623" s="3" t="s">
        <v>17071</v>
      </c>
      <c r="H5623" s="215">
        <v>0.36437246963562753</v>
      </c>
    </row>
    <row r="5624" spans="1:8">
      <c r="A5624" s="62">
        <v>5622</v>
      </c>
      <c r="B5624" s="213" t="s">
        <v>17092</v>
      </c>
      <c r="C5624" s="214" t="str">
        <f t="shared" si="177"/>
        <v>Yes</v>
      </c>
      <c r="D5624" s="30">
        <f t="shared" si="178"/>
        <v>4</v>
      </c>
      <c r="E5624" s="215">
        <v>11012</v>
      </c>
      <c r="F5624" s="214" t="s">
        <v>12411</v>
      </c>
      <c r="G5624" s="3" t="s">
        <v>17071</v>
      </c>
      <c r="H5624" s="215">
        <v>1.6194331983805668</v>
      </c>
    </row>
    <row r="5625" spans="1:8">
      <c r="A5625" s="62">
        <v>5623</v>
      </c>
      <c r="B5625" s="213" t="s">
        <v>17093</v>
      </c>
      <c r="C5625" s="214" t="str">
        <f t="shared" si="177"/>
        <v>Yes</v>
      </c>
      <c r="D5625" s="30">
        <f t="shared" si="178"/>
        <v>3.31</v>
      </c>
      <c r="E5625" s="215">
        <v>9113</v>
      </c>
      <c r="F5625" s="214" t="s">
        <v>12411</v>
      </c>
      <c r="G5625" s="3" t="s">
        <v>17071</v>
      </c>
      <c r="H5625" s="215">
        <v>1.3400809716599189</v>
      </c>
    </row>
    <row r="5626" spans="1:8">
      <c r="A5626" s="62">
        <v>5624</v>
      </c>
      <c r="B5626" s="213" t="s">
        <v>17094</v>
      </c>
      <c r="C5626" s="214" t="str">
        <f t="shared" si="177"/>
        <v>Yes</v>
      </c>
      <c r="D5626" s="30">
        <f t="shared" si="178"/>
        <v>4.1899999999999995</v>
      </c>
      <c r="E5626" s="215">
        <v>11535</v>
      </c>
      <c r="F5626" s="214" t="s">
        <v>12411</v>
      </c>
      <c r="G5626" s="3" t="s">
        <v>17071</v>
      </c>
      <c r="H5626" s="215">
        <v>1.6963562753036434</v>
      </c>
    </row>
    <row r="5627" spans="1:8">
      <c r="A5627" s="62">
        <v>5625</v>
      </c>
      <c r="B5627" s="213" t="s">
        <v>17095</v>
      </c>
      <c r="C5627" s="214" t="str">
        <f t="shared" si="177"/>
        <v>Yes</v>
      </c>
      <c r="D5627" s="30">
        <f t="shared" si="178"/>
        <v>2.0999999999999996</v>
      </c>
      <c r="E5627" s="215">
        <v>5781</v>
      </c>
      <c r="F5627" s="214" t="s">
        <v>12411</v>
      </c>
      <c r="G5627" s="3" t="s">
        <v>17071</v>
      </c>
      <c r="H5627" s="215">
        <v>0.85020242914979738</v>
      </c>
    </row>
    <row r="5628" spans="1:8">
      <c r="A5628" s="62">
        <v>5626</v>
      </c>
      <c r="B5628" s="213" t="s">
        <v>17096</v>
      </c>
      <c r="C5628" s="214" t="str">
        <f t="shared" si="177"/>
        <v>Yes</v>
      </c>
      <c r="D5628" s="30">
        <f t="shared" si="178"/>
        <v>0.55000000000000004</v>
      </c>
      <c r="E5628" s="215">
        <v>1514</v>
      </c>
      <c r="F5628" s="214" t="s">
        <v>11772</v>
      </c>
      <c r="G5628" s="3" t="s">
        <v>17071</v>
      </c>
      <c r="H5628" s="215">
        <v>0.22267206477732793</v>
      </c>
    </row>
    <row r="5629" spans="1:8">
      <c r="A5629" s="62">
        <v>5627</v>
      </c>
      <c r="B5629" s="213" t="s">
        <v>17097</v>
      </c>
      <c r="C5629" s="214" t="str">
        <f t="shared" si="177"/>
        <v>Yes</v>
      </c>
      <c r="D5629" s="30">
        <f t="shared" si="178"/>
        <v>2.8099999999999996</v>
      </c>
      <c r="E5629" s="215">
        <v>7736</v>
      </c>
      <c r="F5629" s="214" t="s">
        <v>12411</v>
      </c>
      <c r="G5629" s="3" t="s">
        <v>17071</v>
      </c>
      <c r="H5629" s="215">
        <v>1.1376518218623479</v>
      </c>
    </row>
    <row r="5630" spans="1:8">
      <c r="A5630" s="62">
        <v>5628</v>
      </c>
      <c r="B5630" s="213" t="s">
        <v>17098</v>
      </c>
      <c r="C5630" s="214" t="str">
        <f t="shared" si="177"/>
        <v>Yes</v>
      </c>
      <c r="D5630" s="30">
        <f t="shared" si="178"/>
        <v>0.94</v>
      </c>
      <c r="E5630" s="215">
        <v>2588</v>
      </c>
      <c r="F5630" s="214" t="s">
        <v>12411</v>
      </c>
      <c r="G5630" s="3" t="s">
        <v>17071</v>
      </c>
      <c r="H5630" s="215">
        <v>0.38056680161943313</v>
      </c>
    </row>
    <row r="5631" spans="1:8">
      <c r="A5631" s="62">
        <v>5629</v>
      </c>
      <c r="B5631" s="213" t="s">
        <v>17099</v>
      </c>
      <c r="C5631" s="214" t="str">
        <f t="shared" si="177"/>
        <v>Yes</v>
      </c>
      <c r="D5631" s="30">
        <f t="shared" si="178"/>
        <v>1.0499999999999998</v>
      </c>
      <c r="E5631" s="215">
        <v>2891</v>
      </c>
      <c r="F5631" s="214" t="s">
        <v>12411</v>
      </c>
      <c r="G5631" s="3" t="s">
        <v>17071</v>
      </c>
      <c r="H5631" s="215">
        <v>0.42510121457489869</v>
      </c>
    </row>
    <row r="5632" spans="1:8">
      <c r="A5632" s="62">
        <v>5630</v>
      </c>
      <c r="B5632" s="213" t="s">
        <v>17100</v>
      </c>
      <c r="C5632" s="214" t="str">
        <f t="shared" si="177"/>
        <v>Yes</v>
      </c>
      <c r="D5632" s="30">
        <f t="shared" si="178"/>
        <v>2.75</v>
      </c>
      <c r="E5632" s="215">
        <v>7571</v>
      </c>
      <c r="F5632" s="214" t="s">
        <v>12411</v>
      </c>
      <c r="G5632" s="3" t="s">
        <v>17071</v>
      </c>
      <c r="H5632" s="215">
        <v>1.1133603238866396</v>
      </c>
    </row>
    <row r="5633" spans="1:8">
      <c r="A5633" s="62">
        <v>5631</v>
      </c>
      <c r="B5633" s="213" t="s">
        <v>17101</v>
      </c>
      <c r="C5633" s="214" t="str">
        <f t="shared" si="177"/>
        <v>Yes</v>
      </c>
      <c r="D5633" s="30">
        <f t="shared" si="178"/>
        <v>3.9000000000000004</v>
      </c>
      <c r="E5633" s="215">
        <v>10737</v>
      </c>
      <c r="F5633" s="214" t="s">
        <v>12411</v>
      </c>
      <c r="G5633" s="3" t="s">
        <v>17071</v>
      </c>
      <c r="H5633" s="215">
        <v>1.5789473684210527</v>
      </c>
    </row>
    <row r="5634" spans="1:8">
      <c r="A5634" s="62">
        <v>5632</v>
      </c>
      <c r="B5634" s="213" t="s">
        <v>17102</v>
      </c>
      <c r="C5634" s="214" t="str">
        <f t="shared" si="177"/>
        <v>Yes</v>
      </c>
      <c r="D5634" s="30">
        <f t="shared" si="178"/>
        <v>4.74</v>
      </c>
      <c r="E5634" s="215">
        <v>13049</v>
      </c>
      <c r="F5634" s="214" t="s">
        <v>12411</v>
      </c>
      <c r="G5634" s="3" t="s">
        <v>17071</v>
      </c>
      <c r="H5634" s="215">
        <v>1.9190283400809716</v>
      </c>
    </row>
    <row r="5635" spans="1:8">
      <c r="A5635" s="62">
        <v>5633</v>
      </c>
      <c r="B5635" s="213" t="s">
        <v>17103</v>
      </c>
      <c r="C5635" s="214" t="str">
        <f t="shared" ref="C5635:C5677" si="179">IF(H5635=2,"No","Yes")</f>
        <v>Yes</v>
      </c>
      <c r="D5635" s="30">
        <f t="shared" si="178"/>
        <v>0.4</v>
      </c>
      <c r="E5635" s="215">
        <v>1101</v>
      </c>
      <c r="F5635" s="214" t="s">
        <v>12411</v>
      </c>
      <c r="G5635" s="3" t="s">
        <v>17071</v>
      </c>
      <c r="H5635" s="215">
        <v>0.16194331983805668</v>
      </c>
    </row>
    <row r="5636" spans="1:8">
      <c r="A5636" s="62">
        <v>5634</v>
      </c>
      <c r="B5636" s="213" t="s">
        <v>17104</v>
      </c>
      <c r="C5636" s="214" t="str">
        <f t="shared" si="179"/>
        <v>Yes</v>
      </c>
      <c r="D5636" s="30">
        <f t="shared" ref="D5636:D5699" si="180">H5636*2.47</f>
        <v>1.36</v>
      </c>
      <c r="E5636" s="215">
        <v>3744</v>
      </c>
      <c r="F5636" s="214" t="s">
        <v>12411</v>
      </c>
      <c r="G5636" s="3" t="s">
        <v>17071</v>
      </c>
      <c r="H5636" s="215">
        <v>0.55060728744939269</v>
      </c>
    </row>
    <row r="5637" spans="1:8">
      <c r="A5637" s="62">
        <v>5635</v>
      </c>
      <c r="B5637" s="213" t="s">
        <v>17105</v>
      </c>
      <c r="C5637" s="214" t="str">
        <f t="shared" si="179"/>
        <v>Yes</v>
      </c>
      <c r="D5637" s="30">
        <f t="shared" si="180"/>
        <v>0.4</v>
      </c>
      <c r="E5637" s="215">
        <v>1101</v>
      </c>
      <c r="F5637" s="214" t="s">
        <v>12411</v>
      </c>
      <c r="G5637" s="3" t="s">
        <v>17071</v>
      </c>
      <c r="H5637" s="215">
        <v>0.16194331983805668</v>
      </c>
    </row>
    <row r="5638" spans="1:8">
      <c r="A5638" s="62">
        <v>5636</v>
      </c>
      <c r="B5638" s="213" t="s">
        <v>17106</v>
      </c>
      <c r="C5638" s="214" t="str">
        <f t="shared" si="179"/>
        <v>No</v>
      </c>
      <c r="D5638" s="30">
        <f t="shared" si="180"/>
        <v>4.9400000000000004</v>
      </c>
      <c r="E5638" s="215">
        <v>13600</v>
      </c>
      <c r="F5638" s="214" t="s">
        <v>12411</v>
      </c>
      <c r="G5638" s="3" t="s">
        <v>17071</v>
      </c>
      <c r="H5638" s="215">
        <v>2</v>
      </c>
    </row>
    <row r="5639" spans="1:8">
      <c r="A5639" s="62">
        <v>5637</v>
      </c>
      <c r="B5639" s="213" t="s">
        <v>17107</v>
      </c>
      <c r="C5639" s="214" t="str">
        <f t="shared" si="179"/>
        <v>Yes</v>
      </c>
      <c r="D5639" s="30">
        <f t="shared" si="180"/>
        <v>3.14</v>
      </c>
      <c r="E5639" s="215">
        <v>8645</v>
      </c>
      <c r="F5639" s="214" t="s">
        <v>12411</v>
      </c>
      <c r="G5639" s="3" t="s">
        <v>17071</v>
      </c>
      <c r="H5639" s="215">
        <v>1.2712550607287449</v>
      </c>
    </row>
    <row r="5640" spans="1:8">
      <c r="A5640" s="62">
        <v>5638</v>
      </c>
      <c r="B5640" s="213" t="s">
        <v>17108</v>
      </c>
      <c r="C5640" s="214" t="str">
        <f t="shared" si="179"/>
        <v>Yes</v>
      </c>
      <c r="D5640" s="30">
        <f t="shared" si="180"/>
        <v>4.72</v>
      </c>
      <c r="E5640" s="215">
        <v>12994</v>
      </c>
      <c r="F5640" s="214" t="s">
        <v>12411</v>
      </c>
      <c r="G5640" s="3" t="s">
        <v>17071</v>
      </c>
      <c r="H5640" s="215">
        <v>1.9109311740890687</v>
      </c>
    </row>
    <row r="5641" spans="1:8">
      <c r="A5641" s="62">
        <v>5639</v>
      </c>
      <c r="B5641" s="213" t="s">
        <v>17109</v>
      </c>
      <c r="C5641" s="214" t="str">
        <f t="shared" si="179"/>
        <v>Yes</v>
      </c>
      <c r="D5641" s="30">
        <f t="shared" si="180"/>
        <v>2.75</v>
      </c>
      <c r="E5641" s="215">
        <v>7571</v>
      </c>
      <c r="F5641" s="214" t="s">
        <v>12411</v>
      </c>
      <c r="G5641" s="3" t="s">
        <v>17071</v>
      </c>
      <c r="H5641" s="215">
        <v>1.1133603238866396</v>
      </c>
    </row>
    <row r="5642" spans="1:8">
      <c r="A5642" s="62">
        <v>5640</v>
      </c>
      <c r="B5642" s="213" t="s">
        <v>17110</v>
      </c>
      <c r="C5642" s="214" t="str">
        <f t="shared" si="179"/>
        <v>Yes</v>
      </c>
      <c r="D5642" s="30">
        <f t="shared" si="180"/>
        <v>2.97</v>
      </c>
      <c r="E5642" s="215">
        <v>8177</v>
      </c>
      <c r="F5642" s="214" t="s">
        <v>12411</v>
      </c>
      <c r="G5642" s="3" t="s">
        <v>17071</v>
      </c>
      <c r="H5642" s="215">
        <v>1.2024291497975708</v>
      </c>
    </row>
    <row r="5643" spans="1:8">
      <c r="A5643" s="62">
        <v>5641</v>
      </c>
      <c r="B5643" s="213" t="s">
        <v>17111</v>
      </c>
      <c r="C5643" s="214" t="str">
        <f t="shared" si="179"/>
        <v>Yes</v>
      </c>
      <c r="D5643" s="30">
        <f t="shared" si="180"/>
        <v>0.65</v>
      </c>
      <c r="E5643" s="215">
        <v>1789</v>
      </c>
      <c r="F5643" s="214" t="s">
        <v>12411</v>
      </c>
      <c r="G5643" s="3" t="s">
        <v>17071</v>
      </c>
      <c r="H5643" s="215">
        <v>0.26315789473684209</v>
      </c>
    </row>
    <row r="5644" spans="1:8">
      <c r="A5644" s="62">
        <v>5642</v>
      </c>
      <c r="B5644" s="213" t="s">
        <v>17112</v>
      </c>
      <c r="C5644" s="214" t="str">
        <f t="shared" si="179"/>
        <v>Yes</v>
      </c>
      <c r="D5644" s="30">
        <f t="shared" si="180"/>
        <v>2.0999999999999996</v>
      </c>
      <c r="E5644" s="215">
        <v>5781</v>
      </c>
      <c r="F5644" s="214" t="s">
        <v>12411</v>
      </c>
      <c r="G5644" s="3" t="s">
        <v>17071</v>
      </c>
      <c r="H5644" s="215">
        <v>0.85020242914979738</v>
      </c>
    </row>
    <row r="5645" spans="1:8">
      <c r="A5645" s="62">
        <v>5643</v>
      </c>
      <c r="B5645" s="213" t="s">
        <v>17113</v>
      </c>
      <c r="C5645" s="214" t="str">
        <f t="shared" si="179"/>
        <v>Yes</v>
      </c>
      <c r="D5645" s="30">
        <f t="shared" si="180"/>
        <v>2.8900000000000006</v>
      </c>
      <c r="E5645" s="215">
        <v>7956</v>
      </c>
      <c r="F5645" s="214" t="s">
        <v>12411</v>
      </c>
      <c r="G5645" s="3" t="s">
        <v>17071</v>
      </c>
      <c r="H5645" s="215">
        <v>1.1700404858299596</v>
      </c>
    </row>
    <row r="5646" spans="1:8">
      <c r="A5646" s="62">
        <v>5644</v>
      </c>
      <c r="B5646" s="213" t="s">
        <v>12746</v>
      </c>
      <c r="C5646" s="214" t="str">
        <f t="shared" si="179"/>
        <v>Yes</v>
      </c>
      <c r="D5646" s="30">
        <f t="shared" si="180"/>
        <v>0.18</v>
      </c>
      <c r="E5646" s="215">
        <v>1000</v>
      </c>
      <c r="F5646" s="214" t="s">
        <v>12411</v>
      </c>
      <c r="G5646" s="3" t="s">
        <v>17071</v>
      </c>
      <c r="H5646" s="215">
        <v>7.28744939271255E-2</v>
      </c>
    </row>
    <row r="5647" spans="1:8">
      <c r="A5647" s="62">
        <v>5645</v>
      </c>
      <c r="B5647" s="213" t="s">
        <v>17114</v>
      </c>
      <c r="C5647" s="214" t="str">
        <f t="shared" si="179"/>
        <v>Yes</v>
      </c>
      <c r="D5647" s="30">
        <f t="shared" si="180"/>
        <v>0.62</v>
      </c>
      <c r="E5647" s="215">
        <v>1707</v>
      </c>
      <c r="F5647" s="214" t="s">
        <v>12411</v>
      </c>
      <c r="G5647" s="3" t="s">
        <v>17071</v>
      </c>
      <c r="H5647" s="215">
        <v>0.25101214574898784</v>
      </c>
    </row>
    <row r="5648" spans="1:8">
      <c r="A5648" s="62">
        <v>5646</v>
      </c>
      <c r="B5648" s="213" t="s">
        <v>17115</v>
      </c>
      <c r="C5648" s="214" t="str">
        <f t="shared" si="179"/>
        <v>No</v>
      </c>
      <c r="D5648" s="30">
        <f t="shared" si="180"/>
        <v>4.9400000000000004</v>
      </c>
      <c r="E5648" s="215">
        <v>13600</v>
      </c>
      <c r="F5648" s="214" t="s">
        <v>11772</v>
      </c>
      <c r="G5648" s="3" t="s">
        <v>17071</v>
      </c>
      <c r="H5648" s="215">
        <v>2</v>
      </c>
    </row>
    <row r="5649" spans="1:8">
      <c r="A5649" s="62">
        <v>5647</v>
      </c>
      <c r="B5649" s="213" t="s">
        <v>17116</v>
      </c>
      <c r="C5649" s="214" t="str">
        <f t="shared" si="179"/>
        <v>Yes</v>
      </c>
      <c r="D5649" s="30">
        <f t="shared" si="180"/>
        <v>4.1500000000000004</v>
      </c>
      <c r="E5649" s="215">
        <v>11425</v>
      </c>
      <c r="F5649" s="214" t="s">
        <v>12411</v>
      </c>
      <c r="G5649" s="3" t="s">
        <v>17071</v>
      </c>
      <c r="H5649" s="215">
        <v>1.680161943319838</v>
      </c>
    </row>
    <row r="5650" spans="1:8">
      <c r="A5650" s="62">
        <v>5648</v>
      </c>
      <c r="B5650" s="213" t="s">
        <v>17117</v>
      </c>
      <c r="C5650" s="214" t="str">
        <f t="shared" si="179"/>
        <v>Yes</v>
      </c>
      <c r="D5650" s="30">
        <f t="shared" si="180"/>
        <v>1.3900000000000001</v>
      </c>
      <c r="E5650" s="215">
        <v>3827</v>
      </c>
      <c r="F5650" s="214" t="s">
        <v>11781</v>
      </c>
      <c r="G5650" s="3" t="s">
        <v>17071</v>
      </c>
      <c r="H5650" s="215">
        <v>0.56275303643724695</v>
      </c>
    </row>
    <row r="5651" spans="1:8">
      <c r="A5651" s="62">
        <v>5649</v>
      </c>
      <c r="B5651" s="213" t="s">
        <v>17118</v>
      </c>
      <c r="C5651" s="214" t="str">
        <f t="shared" si="179"/>
        <v>Yes</v>
      </c>
      <c r="D5651" s="30">
        <f t="shared" si="180"/>
        <v>1.36</v>
      </c>
      <c r="E5651" s="215">
        <v>3744</v>
      </c>
      <c r="F5651" s="214" t="s">
        <v>12411</v>
      </c>
      <c r="G5651" s="3" t="s">
        <v>17071</v>
      </c>
      <c r="H5651" s="215">
        <v>0.55060728744939269</v>
      </c>
    </row>
    <row r="5652" spans="1:8">
      <c r="A5652" s="62">
        <v>5650</v>
      </c>
      <c r="B5652" s="213" t="s">
        <v>17119</v>
      </c>
      <c r="C5652" s="214" t="str">
        <f t="shared" si="179"/>
        <v>Yes</v>
      </c>
      <c r="D5652" s="30">
        <f t="shared" si="180"/>
        <v>2.15</v>
      </c>
      <c r="E5652" s="215">
        <v>5919</v>
      </c>
      <c r="F5652" s="214" t="s">
        <v>12411</v>
      </c>
      <c r="G5652" s="3" t="s">
        <v>17071</v>
      </c>
      <c r="H5652" s="215">
        <v>0.87044534412955454</v>
      </c>
    </row>
    <row r="5653" spans="1:8">
      <c r="A5653" s="62">
        <v>5651</v>
      </c>
      <c r="B5653" s="213" t="s">
        <v>17120</v>
      </c>
      <c r="C5653" s="214" t="str">
        <f t="shared" si="179"/>
        <v>Yes</v>
      </c>
      <c r="D5653" s="30">
        <f t="shared" si="180"/>
        <v>4.55</v>
      </c>
      <c r="E5653" s="215">
        <v>12526</v>
      </c>
      <c r="F5653" s="214" t="s">
        <v>12411</v>
      </c>
      <c r="G5653" s="3" t="s">
        <v>17071</v>
      </c>
      <c r="H5653" s="215">
        <v>1.8421052631578945</v>
      </c>
    </row>
    <row r="5654" spans="1:8">
      <c r="A5654" s="62">
        <v>5652</v>
      </c>
      <c r="B5654" s="213" t="s">
        <v>17121</v>
      </c>
      <c r="C5654" s="214" t="str">
        <f t="shared" si="179"/>
        <v>Yes</v>
      </c>
      <c r="D5654" s="30">
        <f t="shared" si="180"/>
        <v>1.4</v>
      </c>
      <c r="E5654" s="215">
        <v>3854</v>
      </c>
      <c r="F5654" s="214" t="s">
        <v>11772</v>
      </c>
      <c r="G5654" s="3" t="s">
        <v>17071</v>
      </c>
      <c r="H5654" s="215">
        <v>0.56680161943319829</v>
      </c>
    </row>
    <row r="5655" spans="1:8">
      <c r="A5655" s="62">
        <v>5653</v>
      </c>
      <c r="B5655" s="213" t="s">
        <v>17122</v>
      </c>
      <c r="C5655" s="214" t="str">
        <f t="shared" si="179"/>
        <v>Yes</v>
      </c>
      <c r="D5655" s="30">
        <f t="shared" si="180"/>
        <v>4.05</v>
      </c>
      <c r="E5655" s="215">
        <v>11150</v>
      </c>
      <c r="F5655" s="214" t="s">
        <v>12411</v>
      </c>
      <c r="G5655" s="3" t="s">
        <v>17071</v>
      </c>
      <c r="H5655" s="215">
        <v>1.6396761133603237</v>
      </c>
    </row>
    <row r="5656" spans="1:8">
      <c r="A5656" s="62">
        <v>5654</v>
      </c>
      <c r="B5656" s="213" t="s">
        <v>17123</v>
      </c>
      <c r="C5656" s="214" t="str">
        <f t="shared" si="179"/>
        <v>Yes</v>
      </c>
      <c r="D5656" s="30">
        <f t="shared" si="180"/>
        <v>1.31</v>
      </c>
      <c r="E5656" s="215">
        <v>3606</v>
      </c>
      <c r="F5656" s="214" t="s">
        <v>12411</v>
      </c>
      <c r="G5656" s="3" t="s">
        <v>17071</v>
      </c>
      <c r="H5656" s="215">
        <v>0.53036437246963564</v>
      </c>
    </row>
    <row r="5657" spans="1:8">
      <c r="A5657" s="62">
        <v>5655</v>
      </c>
      <c r="B5657" s="213" t="s">
        <v>17124</v>
      </c>
      <c r="C5657" s="214" t="str">
        <f t="shared" si="179"/>
        <v>Yes</v>
      </c>
      <c r="D5657" s="30">
        <f t="shared" si="180"/>
        <v>2.9600000000000004</v>
      </c>
      <c r="E5657" s="215">
        <v>8149</v>
      </c>
      <c r="F5657" s="214" t="s">
        <v>12411</v>
      </c>
      <c r="G5657" s="3" t="s">
        <v>17071</v>
      </c>
      <c r="H5657" s="215">
        <v>1.1983805668016194</v>
      </c>
    </row>
    <row r="5658" spans="1:8">
      <c r="A5658" s="62">
        <v>5656</v>
      </c>
      <c r="B5658" s="213" t="s">
        <v>17124</v>
      </c>
      <c r="C5658" s="214" t="str">
        <f t="shared" si="179"/>
        <v>No</v>
      </c>
      <c r="D5658" s="30">
        <f t="shared" si="180"/>
        <v>4.9400000000000004</v>
      </c>
      <c r="E5658" s="215">
        <v>13600</v>
      </c>
      <c r="F5658" s="214" t="s">
        <v>12411</v>
      </c>
      <c r="G5658" s="3" t="s">
        <v>17071</v>
      </c>
      <c r="H5658" s="215">
        <v>2</v>
      </c>
    </row>
    <row r="5659" spans="1:8">
      <c r="A5659" s="62">
        <v>5657</v>
      </c>
      <c r="B5659" s="213" t="s">
        <v>17125</v>
      </c>
      <c r="C5659" s="214" t="str">
        <f t="shared" si="179"/>
        <v>Yes</v>
      </c>
      <c r="D5659" s="30">
        <f t="shared" si="180"/>
        <v>2.0999999999999996</v>
      </c>
      <c r="E5659" s="215">
        <v>5781</v>
      </c>
      <c r="F5659" s="214" t="s">
        <v>11781</v>
      </c>
      <c r="G5659" s="3" t="s">
        <v>17071</v>
      </c>
      <c r="H5659" s="215">
        <v>0.85020242914979738</v>
      </c>
    </row>
    <row r="5660" spans="1:8">
      <c r="A5660" s="62">
        <v>5658</v>
      </c>
      <c r="B5660" s="213" t="s">
        <v>17126</v>
      </c>
      <c r="C5660" s="214" t="str">
        <f t="shared" si="179"/>
        <v>Yes</v>
      </c>
      <c r="D5660" s="30">
        <f t="shared" si="180"/>
        <v>2.9000000000000004</v>
      </c>
      <c r="E5660" s="215">
        <v>7984</v>
      </c>
      <c r="F5660" s="214" t="s">
        <v>12411</v>
      </c>
      <c r="G5660" s="3" t="s">
        <v>17071</v>
      </c>
      <c r="H5660" s="215">
        <v>1.1740890688259109</v>
      </c>
    </row>
    <row r="5661" spans="1:8">
      <c r="A5661" s="62">
        <v>5659</v>
      </c>
      <c r="B5661" s="213" t="s">
        <v>17127</v>
      </c>
      <c r="C5661" s="214" t="str">
        <f t="shared" si="179"/>
        <v>Yes</v>
      </c>
      <c r="D5661" s="30">
        <f t="shared" si="180"/>
        <v>1.17</v>
      </c>
      <c r="E5661" s="215">
        <v>3221</v>
      </c>
      <c r="F5661" s="214" t="s">
        <v>12411</v>
      </c>
      <c r="G5661" s="3" t="s">
        <v>17071</v>
      </c>
      <c r="H5661" s="215">
        <v>0.47368421052631571</v>
      </c>
    </row>
    <row r="5662" spans="1:8">
      <c r="A5662" s="62">
        <v>5660</v>
      </c>
      <c r="B5662" s="213" t="s">
        <v>17128</v>
      </c>
      <c r="C5662" s="214" t="str">
        <f t="shared" si="179"/>
        <v>No</v>
      </c>
      <c r="D5662" s="30">
        <f t="shared" si="180"/>
        <v>4.9400000000000004</v>
      </c>
      <c r="E5662" s="613">
        <v>13600</v>
      </c>
      <c r="F5662" s="214" t="s">
        <v>12411</v>
      </c>
      <c r="G5662" s="3" t="s">
        <v>17129</v>
      </c>
      <c r="H5662" s="223">
        <v>2</v>
      </c>
    </row>
    <row r="5663" spans="1:8">
      <c r="A5663" s="62">
        <v>5661</v>
      </c>
      <c r="B5663" s="213" t="s">
        <v>17130</v>
      </c>
      <c r="C5663" s="214" t="str">
        <f t="shared" si="179"/>
        <v>No</v>
      </c>
      <c r="D5663" s="30">
        <f t="shared" si="180"/>
        <v>4.9400000000000004</v>
      </c>
      <c r="E5663" s="613">
        <v>13600</v>
      </c>
      <c r="F5663" s="214" t="s">
        <v>12411</v>
      </c>
      <c r="G5663" s="3" t="s">
        <v>17129</v>
      </c>
      <c r="H5663" s="223">
        <v>2</v>
      </c>
    </row>
    <row r="5664" spans="1:8">
      <c r="A5664" s="62">
        <v>5662</v>
      </c>
      <c r="B5664" s="213" t="s">
        <v>17131</v>
      </c>
      <c r="C5664" s="214" t="str">
        <f t="shared" si="179"/>
        <v>Yes</v>
      </c>
      <c r="D5664" s="30">
        <f t="shared" si="180"/>
        <v>3.9399999999999995</v>
      </c>
      <c r="E5664" s="613">
        <v>10847</v>
      </c>
      <c r="F5664" s="214" t="s">
        <v>12411</v>
      </c>
      <c r="G5664" s="3" t="s">
        <v>17129</v>
      </c>
      <c r="H5664" s="223">
        <v>1.595141700404858</v>
      </c>
    </row>
    <row r="5665" spans="1:8">
      <c r="A5665" s="62">
        <v>5663</v>
      </c>
      <c r="B5665" s="213" t="s">
        <v>17132</v>
      </c>
      <c r="C5665" s="214" t="str">
        <f t="shared" si="179"/>
        <v>Yes</v>
      </c>
      <c r="D5665" s="30">
        <f t="shared" si="180"/>
        <v>3.1599999999999997</v>
      </c>
      <c r="E5665" s="613">
        <v>8700</v>
      </c>
      <c r="F5665" s="214" t="s">
        <v>12411</v>
      </c>
      <c r="G5665" s="3" t="s">
        <v>17129</v>
      </c>
      <c r="H5665" s="223">
        <v>1.2793522267206476</v>
      </c>
    </row>
    <row r="5666" spans="1:8">
      <c r="A5666" s="62">
        <v>5664</v>
      </c>
      <c r="B5666" s="213" t="s">
        <v>17133</v>
      </c>
      <c r="C5666" s="214" t="str">
        <f t="shared" si="179"/>
        <v>Yes</v>
      </c>
      <c r="D5666" s="30">
        <f t="shared" si="180"/>
        <v>2</v>
      </c>
      <c r="E5666" s="613">
        <v>5506</v>
      </c>
      <c r="F5666" s="214" t="s">
        <v>12411</v>
      </c>
      <c r="G5666" s="3" t="s">
        <v>17129</v>
      </c>
      <c r="H5666" s="223">
        <v>0.80971659919028338</v>
      </c>
    </row>
    <row r="5667" spans="1:8">
      <c r="A5667" s="62">
        <v>5665</v>
      </c>
      <c r="B5667" s="213" t="s">
        <v>17134</v>
      </c>
      <c r="C5667" s="214" t="str">
        <f t="shared" si="179"/>
        <v>Yes</v>
      </c>
      <c r="D5667" s="30">
        <f t="shared" si="180"/>
        <v>1.95</v>
      </c>
      <c r="E5667" s="613">
        <v>5368</v>
      </c>
      <c r="F5667" s="214" t="s">
        <v>12411</v>
      </c>
      <c r="G5667" s="3" t="s">
        <v>17129</v>
      </c>
      <c r="H5667" s="223">
        <v>0.78947368421052622</v>
      </c>
    </row>
    <row r="5668" spans="1:8">
      <c r="A5668" s="62">
        <v>5666</v>
      </c>
      <c r="B5668" s="213" t="s">
        <v>17135</v>
      </c>
      <c r="C5668" s="214" t="str">
        <f t="shared" si="179"/>
        <v>Yes</v>
      </c>
      <c r="D5668" s="30">
        <f t="shared" si="180"/>
        <v>1.64</v>
      </c>
      <c r="E5668" s="613">
        <v>4515</v>
      </c>
      <c r="F5668" s="214" t="s">
        <v>12411</v>
      </c>
      <c r="G5668" s="3" t="s">
        <v>17129</v>
      </c>
      <c r="H5668" s="223">
        <v>0.66396761133603233</v>
      </c>
    </row>
    <row r="5669" spans="1:8">
      <c r="A5669" s="62">
        <v>5667</v>
      </c>
      <c r="B5669" s="213" t="s">
        <v>17136</v>
      </c>
      <c r="C5669" s="214" t="str">
        <f t="shared" si="179"/>
        <v>Yes</v>
      </c>
      <c r="D5669" s="30">
        <f t="shared" si="180"/>
        <v>2.7699999999999996</v>
      </c>
      <c r="E5669" s="613">
        <v>7626</v>
      </c>
      <c r="F5669" s="214" t="s">
        <v>12411</v>
      </c>
      <c r="G5669" s="3" t="s">
        <v>17129</v>
      </c>
      <c r="H5669" s="223">
        <v>1.1214574898785423</v>
      </c>
    </row>
    <row r="5670" spans="1:8">
      <c r="A5670" s="62">
        <v>5668</v>
      </c>
      <c r="B5670" s="213" t="s">
        <v>17137</v>
      </c>
      <c r="C5670" s="214" t="str">
        <f t="shared" si="179"/>
        <v>Yes</v>
      </c>
      <c r="D5670" s="30">
        <f t="shared" si="180"/>
        <v>3.1</v>
      </c>
      <c r="E5670" s="613">
        <v>8534</v>
      </c>
      <c r="F5670" s="214" t="s">
        <v>12411</v>
      </c>
      <c r="G5670" s="3" t="s">
        <v>17129</v>
      </c>
      <c r="H5670" s="223">
        <v>1.2550607287449391</v>
      </c>
    </row>
    <row r="5671" spans="1:8">
      <c r="A5671" s="62">
        <v>5669</v>
      </c>
      <c r="B5671" s="213" t="s">
        <v>17138</v>
      </c>
      <c r="C5671" s="214" t="str">
        <f t="shared" si="179"/>
        <v>No</v>
      </c>
      <c r="D5671" s="30">
        <f t="shared" si="180"/>
        <v>4.9400000000000004</v>
      </c>
      <c r="E5671" s="613">
        <v>13600</v>
      </c>
      <c r="F5671" s="214" t="s">
        <v>12411</v>
      </c>
      <c r="G5671" s="3" t="s">
        <v>17129</v>
      </c>
      <c r="H5671" s="223">
        <v>2</v>
      </c>
    </row>
    <row r="5672" spans="1:8">
      <c r="A5672" s="62">
        <v>5670</v>
      </c>
      <c r="B5672" s="213" t="s">
        <v>17139</v>
      </c>
      <c r="C5672" s="214" t="str">
        <f t="shared" si="179"/>
        <v>Yes</v>
      </c>
      <c r="D5672" s="30">
        <f t="shared" si="180"/>
        <v>1.29</v>
      </c>
      <c r="E5672" s="613">
        <v>3551</v>
      </c>
      <c r="F5672" s="214" t="s">
        <v>12411</v>
      </c>
      <c r="G5672" s="3" t="s">
        <v>17129</v>
      </c>
      <c r="H5672" s="223">
        <v>0.52226720647773273</v>
      </c>
    </row>
    <row r="5673" spans="1:8">
      <c r="A5673" s="62">
        <v>5671</v>
      </c>
      <c r="B5673" s="213" t="s">
        <v>17140</v>
      </c>
      <c r="C5673" s="214" t="str">
        <f t="shared" si="179"/>
        <v>Yes</v>
      </c>
      <c r="D5673" s="30">
        <f t="shared" si="180"/>
        <v>1.3</v>
      </c>
      <c r="E5673" s="613">
        <v>3579</v>
      </c>
      <c r="F5673" s="214" t="s">
        <v>12411</v>
      </c>
      <c r="G5673" s="3" t="s">
        <v>17129</v>
      </c>
      <c r="H5673" s="223">
        <v>0.52631578947368418</v>
      </c>
    </row>
    <row r="5674" spans="1:8">
      <c r="A5674" s="62">
        <v>5672</v>
      </c>
      <c r="B5674" s="213" t="s">
        <v>17141</v>
      </c>
      <c r="C5674" s="214" t="str">
        <f t="shared" si="179"/>
        <v>Yes</v>
      </c>
      <c r="D5674" s="30">
        <f t="shared" si="180"/>
        <v>4.41</v>
      </c>
      <c r="E5674" s="613">
        <v>12141</v>
      </c>
      <c r="F5674" s="214" t="s">
        <v>12411</v>
      </c>
      <c r="G5674" s="3" t="s">
        <v>17129</v>
      </c>
      <c r="H5674" s="223">
        <v>1.7854251012145748</v>
      </c>
    </row>
    <row r="5675" spans="1:8">
      <c r="A5675" s="62">
        <v>5673</v>
      </c>
      <c r="B5675" s="213" t="s">
        <v>17142</v>
      </c>
      <c r="C5675" s="214" t="str">
        <f t="shared" si="179"/>
        <v>Yes</v>
      </c>
      <c r="D5675" s="30">
        <f t="shared" si="180"/>
        <v>3.71</v>
      </c>
      <c r="E5675" s="613">
        <v>10214</v>
      </c>
      <c r="F5675" s="214" t="s">
        <v>12411</v>
      </c>
      <c r="G5675" s="3" t="s">
        <v>17129</v>
      </c>
      <c r="H5675" s="223">
        <v>1.5020242914979756</v>
      </c>
    </row>
    <row r="5676" spans="1:8">
      <c r="A5676" s="62">
        <v>5674</v>
      </c>
      <c r="B5676" s="213" t="s">
        <v>17143</v>
      </c>
      <c r="C5676" s="214" t="str">
        <f t="shared" si="179"/>
        <v>Yes</v>
      </c>
      <c r="D5676" s="30">
        <f t="shared" si="180"/>
        <v>1.27</v>
      </c>
      <c r="E5676" s="613">
        <v>3496</v>
      </c>
      <c r="F5676" s="214" t="s">
        <v>12411</v>
      </c>
      <c r="G5676" s="3" t="s">
        <v>17129</v>
      </c>
      <c r="H5676" s="223">
        <v>0.51417004048582993</v>
      </c>
    </row>
    <row r="5677" spans="1:8">
      <c r="A5677" s="62">
        <v>5675</v>
      </c>
      <c r="B5677" s="213" t="s">
        <v>17144</v>
      </c>
      <c r="C5677" s="214" t="str">
        <f t="shared" si="179"/>
        <v>Yes</v>
      </c>
      <c r="D5677" s="30">
        <f t="shared" si="180"/>
        <v>3.0799999999999996</v>
      </c>
      <c r="E5677" s="613">
        <v>8479</v>
      </c>
      <c r="F5677" s="214" t="s">
        <v>12411</v>
      </c>
      <c r="G5677" s="3" t="s">
        <v>17129</v>
      </c>
      <c r="H5677" s="223">
        <v>1.2469635627530362</v>
      </c>
    </row>
    <row r="5678" spans="1:8">
      <c r="A5678" s="62">
        <v>5676</v>
      </c>
      <c r="B5678" s="213" t="s">
        <v>17145</v>
      </c>
      <c r="C5678" s="214" t="s">
        <v>3845</v>
      </c>
      <c r="D5678" s="30">
        <f t="shared" si="180"/>
        <v>1.2000000000000002</v>
      </c>
      <c r="E5678" s="613">
        <v>3304</v>
      </c>
      <c r="F5678" s="214" t="s">
        <v>12411</v>
      </c>
      <c r="G5678" s="3" t="s">
        <v>17129</v>
      </c>
      <c r="H5678" s="223">
        <v>0.48582995951417007</v>
      </c>
    </row>
    <row r="5679" spans="1:8">
      <c r="A5679" s="62">
        <v>5677</v>
      </c>
      <c r="B5679" s="213" t="s">
        <v>17146</v>
      </c>
      <c r="C5679" s="214" t="str">
        <f>IF(H5679=2,"No","Yes")</f>
        <v>Yes</v>
      </c>
      <c r="D5679" s="30">
        <f t="shared" si="180"/>
        <v>2.6399999999999997</v>
      </c>
      <c r="E5679" s="613">
        <v>7268</v>
      </c>
      <c r="F5679" s="214" t="s">
        <v>12411</v>
      </c>
      <c r="G5679" s="3" t="s">
        <v>17129</v>
      </c>
      <c r="H5679" s="223">
        <v>1.068825910931174</v>
      </c>
    </row>
    <row r="5680" spans="1:8">
      <c r="A5680" s="62">
        <v>5678</v>
      </c>
      <c r="B5680" s="213" t="s">
        <v>17147</v>
      </c>
      <c r="C5680" s="214" t="str">
        <f>IF(H5680=2,"No","Yes")</f>
        <v>Yes</v>
      </c>
      <c r="D5680" s="30">
        <f t="shared" si="180"/>
        <v>1.29</v>
      </c>
      <c r="E5680" s="613">
        <v>3551</v>
      </c>
      <c r="F5680" s="214" t="s">
        <v>12411</v>
      </c>
      <c r="G5680" s="3" t="s">
        <v>17129</v>
      </c>
      <c r="H5680" s="223">
        <v>0.52226720647773273</v>
      </c>
    </row>
    <row r="5681" spans="1:8">
      <c r="A5681" s="62">
        <v>5679</v>
      </c>
      <c r="B5681" s="213" t="s">
        <v>17148</v>
      </c>
      <c r="C5681" s="214" t="s">
        <v>3845</v>
      </c>
      <c r="D5681" s="30">
        <f t="shared" si="180"/>
        <v>0.18</v>
      </c>
      <c r="E5681" s="613">
        <v>1000</v>
      </c>
      <c r="F5681" s="214" t="s">
        <v>12411</v>
      </c>
      <c r="G5681" s="3" t="s">
        <v>17129</v>
      </c>
      <c r="H5681" s="223">
        <v>7.28744939271255E-2</v>
      </c>
    </row>
    <row r="5682" spans="1:8">
      <c r="A5682" s="62">
        <v>5680</v>
      </c>
      <c r="B5682" s="213" t="s">
        <v>17149</v>
      </c>
      <c r="C5682" s="214" t="str">
        <f>IF(H5682=2,"No","Yes")</f>
        <v>Yes</v>
      </c>
      <c r="D5682" s="30">
        <f t="shared" si="180"/>
        <v>2.35</v>
      </c>
      <c r="E5682" s="613">
        <v>6470</v>
      </c>
      <c r="F5682" s="214" t="s">
        <v>12411</v>
      </c>
      <c r="G5682" s="3" t="s">
        <v>17129</v>
      </c>
      <c r="H5682" s="223">
        <v>0.95141700404858298</v>
      </c>
    </row>
    <row r="5683" spans="1:8">
      <c r="A5683" s="62">
        <v>5681</v>
      </c>
      <c r="B5683" s="213" t="s">
        <v>17150</v>
      </c>
      <c r="C5683" s="214" t="s">
        <v>3845</v>
      </c>
      <c r="D5683" s="30">
        <f t="shared" si="180"/>
        <v>1.04</v>
      </c>
      <c r="E5683" s="613">
        <v>2863</v>
      </c>
      <c r="F5683" s="214" t="s">
        <v>12411</v>
      </c>
      <c r="G5683" s="3" t="s">
        <v>17129</v>
      </c>
      <c r="H5683" s="223">
        <v>0.42105263157894735</v>
      </c>
    </row>
    <row r="5684" spans="1:8">
      <c r="A5684" s="62">
        <v>5682</v>
      </c>
      <c r="B5684" s="213" t="s">
        <v>17151</v>
      </c>
      <c r="C5684" s="214" t="str">
        <f>IF(H5684=2,"No","Yes")</f>
        <v>Yes</v>
      </c>
      <c r="D5684" s="30">
        <f t="shared" si="180"/>
        <v>2.31</v>
      </c>
      <c r="E5684" s="613">
        <v>6360</v>
      </c>
      <c r="F5684" s="214" t="s">
        <v>12411</v>
      </c>
      <c r="G5684" s="3" t="s">
        <v>17129</v>
      </c>
      <c r="H5684" s="223">
        <v>0.93522267206477727</v>
      </c>
    </row>
    <row r="5685" spans="1:8">
      <c r="A5685" s="62">
        <v>5683</v>
      </c>
      <c r="B5685" s="213" t="s">
        <v>17152</v>
      </c>
      <c r="C5685" s="214" t="str">
        <f>IF(H5685=2,"No","Yes")</f>
        <v>Yes</v>
      </c>
      <c r="D5685" s="30">
        <f t="shared" si="180"/>
        <v>2.2400000000000002</v>
      </c>
      <c r="E5685" s="613">
        <v>6167</v>
      </c>
      <c r="F5685" s="214" t="s">
        <v>12411</v>
      </c>
      <c r="G5685" s="3" t="s">
        <v>17129</v>
      </c>
      <c r="H5685" s="223">
        <v>0.90688259109311742</v>
      </c>
    </row>
    <row r="5686" spans="1:8">
      <c r="A5686" s="62">
        <v>5684</v>
      </c>
      <c r="B5686" s="213" t="s">
        <v>17153</v>
      </c>
      <c r="C5686" s="214" t="str">
        <f>IF(H5686=2,"No","Yes")</f>
        <v>Yes</v>
      </c>
      <c r="D5686" s="30">
        <f t="shared" si="180"/>
        <v>1.25</v>
      </c>
      <c r="E5686" s="613">
        <v>3441</v>
      </c>
      <c r="F5686" s="214" t="s">
        <v>12411</v>
      </c>
      <c r="G5686" s="3" t="s">
        <v>17129</v>
      </c>
      <c r="H5686" s="223">
        <v>0.50607287449392713</v>
      </c>
    </row>
    <row r="5687" spans="1:8">
      <c r="A5687" s="62">
        <v>5685</v>
      </c>
      <c r="B5687" s="213" t="s">
        <v>17154</v>
      </c>
      <c r="C5687" s="214" t="str">
        <f>IF(H5687=2,"No","Yes")</f>
        <v>Yes</v>
      </c>
      <c r="D5687" s="30">
        <f t="shared" si="180"/>
        <v>1.51</v>
      </c>
      <c r="E5687" s="613">
        <v>4157</v>
      </c>
      <c r="F5687" s="214" t="s">
        <v>12411</v>
      </c>
      <c r="G5687" s="3" t="s">
        <v>17129</v>
      </c>
      <c r="H5687" s="223">
        <v>0.61133603238866396</v>
      </c>
    </row>
    <row r="5688" spans="1:8">
      <c r="A5688" s="62">
        <v>5686</v>
      </c>
      <c r="B5688" s="213" t="s">
        <v>17155</v>
      </c>
      <c r="C5688" s="214" t="str">
        <f>IF(H5688=2,"No","Yes")</f>
        <v>Yes</v>
      </c>
      <c r="D5688" s="30">
        <f t="shared" si="180"/>
        <v>1.98</v>
      </c>
      <c r="E5688" s="613">
        <v>5451</v>
      </c>
      <c r="F5688" s="214" t="s">
        <v>12411</v>
      </c>
      <c r="G5688" s="3" t="s">
        <v>17129</v>
      </c>
      <c r="H5688" s="223">
        <v>0.80161943319838047</v>
      </c>
    </row>
    <row r="5689" spans="1:8">
      <c r="A5689" s="62">
        <v>5687</v>
      </c>
      <c r="B5689" s="213" t="s">
        <v>17156</v>
      </c>
      <c r="C5689" s="214" t="s">
        <v>3845</v>
      </c>
      <c r="D5689" s="30">
        <f t="shared" si="180"/>
        <v>4.9400000000000004</v>
      </c>
      <c r="E5689" s="613">
        <v>13600</v>
      </c>
      <c r="F5689" s="221" t="s">
        <v>11777</v>
      </c>
      <c r="G5689" s="3" t="s">
        <v>17129</v>
      </c>
      <c r="H5689" s="223">
        <v>2</v>
      </c>
    </row>
    <row r="5690" spans="1:8">
      <c r="A5690" s="62">
        <v>5688</v>
      </c>
      <c r="B5690" s="213" t="s">
        <v>17157</v>
      </c>
      <c r="C5690" s="214" t="str">
        <f>IF(H5690=2,"No","Yes")</f>
        <v>Yes</v>
      </c>
      <c r="D5690" s="30">
        <f t="shared" si="180"/>
        <v>3.84</v>
      </c>
      <c r="E5690" s="613">
        <v>10572</v>
      </c>
      <c r="F5690" s="214" t="s">
        <v>12411</v>
      </c>
      <c r="G5690" s="3" t="s">
        <v>17129</v>
      </c>
      <c r="H5690" s="223">
        <v>1.5546558704453439</v>
      </c>
    </row>
    <row r="5691" spans="1:8">
      <c r="A5691" s="62">
        <v>5689</v>
      </c>
      <c r="B5691" s="213" t="s">
        <v>17158</v>
      </c>
      <c r="C5691" s="214" t="str">
        <f>IF(H5691=2,"No","Yes")</f>
        <v>Yes</v>
      </c>
      <c r="D5691" s="30">
        <f t="shared" si="180"/>
        <v>1.7400000000000002</v>
      </c>
      <c r="E5691" s="613">
        <v>4790</v>
      </c>
      <c r="F5691" s="214" t="s">
        <v>12411</v>
      </c>
      <c r="G5691" s="3" t="s">
        <v>17129</v>
      </c>
      <c r="H5691" s="223">
        <v>0.70445344129554655</v>
      </c>
    </row>
    <row r="5692" spans="1:8">
      <c r="A5692" s="62">
        <v>5690</v>
      </c>
      <c r="B5692" s="213" t="s">
        <v>17159</v>
      </c>
      <c r="C5692" s="214" t="str">
        <f>IF(H5692=2,"No","Yes")</f>
        <v>Yes</v>
      </c>
      <c r="D5692" s="30">
        <f t="shared" si="180"/>
        <v>1.29</v>
      </c>
      <c r="E5692" s="613">
        <v>3551</v>
      </c>
      <c r="F5692" s="214" t="s">
        <v>12411</v>
      </c>
      <c r="G5692" s="3" t="s">
        <v>17129</v>
      </c>
      <c r="H5692" s="223">
        <v>0.52226720647773273</v>
      </c>
    </row>
    <row r="5693" spans="1:8">
      <c r="A5693" s="62">
        <v>5691</v>
      </c>
      <c r="B5693" s="213" t="s">
        <v>17160</v>
      </c>
      <c r="C5693" s="214" t="str">
        <f>IF(H5693=2,"No","Yes")</f>
        <v>Yes</v>
      </c>
      <c r="D5693" s="30">
        <f t="shared" si="180"/>
        <v>2.0299999999999998</v>
      </c>
      <c r="E5693" s="613">
        <v>5589</v>
      </c>
      <c r="F5693" s="214" t="s">
        <v>12411</v>
      </c>
      <c r="G5693" s="3" t="s">
        <v>17129</v>
      </c>
      <c r="H5693" s="223">
        <v>0.82186234817813753</v>
      </c>
    </row>
    <row r="5694" spans="1:8">
      <c r="A5694" s="62">
        <v>5692</v>
      </c>
      <c r="B5694" s="213" t="s">
        <v>17161</v>
      </c>
      <c r="C5694" s="214" t="s">
        <v>3845</v>
      </c>
      <c r="D5694" s="30">
        <f t="shared" si="180"/>
        <v>2.0299999999999998</v>
      </c>
      <c r="E5694" s="613">
        <v>5589</v>
      </c>
      <c r="F5694" s="214" t="s">
        <v>11781</v>
      </c>
      <c r="G5694" s="3" t="s">
        <v>17129</v>
      </c>
      <c r="H5694" s="223">
        <v>0.82186234817813753</v>
      </c>
    </row>
    <row r="5695" spans="1:8">
      <c r="A5695" s="62">
        <v>5693</v>
      </c>
      <c r="B5695" s="213" t="s">
        <v>17162</v>
      </c>
      <c r="C5695" s="214" t="str">
        <f>IF(H5695=2,"No","Yes")</f>
        <v>Yes</v>
      </c>
      <c r="D5695" s="30">
        <f t="shared" si="180"/>
        <v>2.67</v>
      </c>
      <c r="E5695" s="613">
        <v>7351</v>
      </c>
      <c r="F5695" s="214" t="s">
        <v>12411</v>
      </c>
      <c r="G5695" s="3" t="s">
        <v>17129</v>
      </c>
      <c r="H5695" s="223">
        <v>1.0809716599190282</v>
      </c>
    </row>
    <row r="5696" spans="1:8">
      <c r="A5696" s="62">
        <v>5694</v>
      </c>
      <c r="B5696" s="213" t="s">
        <v>17163</v>
      </c>
      <c r="C5696" s="214" t="s">
        <v>3845</v>
      </c>
      <c r="D5696" s="30">
        <f t="shared" si="180"/>
        <v>1.04</v>
      </c>
      <c r="E5696" s="613">
        <v>2863</v>
      </c>
      <c r="F5696" s="214" t="s">
        <v>12411</v>
      </c>
      <c r="G5696" s="3" t="s">
        <v>17129</v>
      </c>
      <c r="H5696" s="223">
        <v>0.42105263157894735</v>
      </c>
    </row>
    <row r="5697" spans="1:8">
      <c r="A5697" s="62">
        <v>5695</v>
      </c>
      <c r="B5697" s="213" t="s">
        <v>17164</v>
      </c>
      <c r="C5697" s="214" t="str">
        <f t="shared" ref="C5697:C5702" si="181">IF(H5697=2,"No","Yes")</f>
        <v>Yes</v>
      </c>
      <c r="D5697" s="30">
        <f t="shared" si="180"/>
        <v>1.5</v>
      </c>
      <c r="E5697" s="613">
        <v>4130</v>
      </c>
      <c r="F5697" s="214" t="s">
        <v>12411</v>
      </c>
      <c r="G5697" s="3" t="s">
        <v>17129</v>
      </c>
      <c r="H5697" s="223">
        <v>0.60728744939271251</v>
      </c>
    </row>
    <row r="5698" spans="1:8">
      <c r="A5698" s="62">
        <v>5696</v>
      </c>
      <c r="B5698" s="213" t="s">
        <v>17165</v>
      </c>
      <c r="C5698" s="214" t="str">
        <f t="shared" si="181"/>
        <v>Yes</v>
      </c>
      <c r="D5698" s="30">
        <f t="shared" si="180"/>
        <v>1.79</v>
      </c>
      <c r="E5698" s="613">
        <v>4928</v>
      </c>
      <c r="F5698" s="214" t="s">
        <v>12411</v>
      </c>
      <c r="G5698" s="3" t="s">
        <v>17129</v>
      </c>
      <c r="H5698" s="223">
        <v>0.7246963562753036</v>
      </c>
    </row>
    <row r="5699" spans="1:8">
      <c r="A5699" s="62">
        <v>5697</v>
      </c>
      <c r="B5699" s="213" t="s">
        <v>17166</v>
      </c>
      <c r="C5699" s="214" t="str">
        <f t="shared" si="181"/>
        <v>Yes</v>
      </c>
      <c r="D5699" s="30">
        <f t="shared" si="180"/>
        <v>2.04</v>
      </c>
      <c r="E5699" s="613">
        <v>5616</v>
      </c>
      <c r="F5699" s="214" t="s">
        <v>12411</v>
      </c>
      <c r="G5699" s="3" t="s">
        <v>17129</v>
      </c>
      <c r="H5699" s="223">
        <v>0.82591093117408898</v>
      </c>
    </row>
    <row r="5700" spans="1:8">
      <c r="A5700" s="62">
        <v>5698</v>
      </c>
      <c r="B5700" s="213" t="s">
        <v>17167</v>
      </c>
      <c r="C5700" s="214" t="str">
        <f t="shared" si="181"/>
        <v>Yes</v>
      </c>
      <c r="D5700" s="30">
        <f t="shared" ref="D5700:D5763" si="182">H5700*2.47</f>
        <v>2.63</v>
      </c>
      <c r="E5700" s="613">
        <v>7240</v>
      </c>
      <c r="F5700" s="214" t="s">
        <v>12411</v>
      </c>
      <c r="G5700" s="3" t="s">
        <v>17129</v>
      </c>
      <c r="H5700" s="223">
        <v>1.0647773279352226</v>
      </c>
    </row>
    <row r="5701" spans="1:8">
      <c r="A5701" s="62">
        <v>5699</v>
      </c>
      <c r="B5701" s="213" t="s">
        <v>17168</v>
      </c>
      <c r="C5701" s="214" t="str">
        <f t="shared" si="181"/>
        <v>No</v>
      </c>
      <c r="D5701" s="30">
        <f t="shared" si="182"/>
        <v>4.9400000000000004</v>
      </c>
      <c r="E5701" s="613">
        <v>13600</v>
      </c>
      <c r="F5701" s="214" t="s">
        <v>12411</v>
      </c>
      <c r="G5701" s="3" t="s">
        <v>17129</v>
      </c>
      <c r="H5701" s="223">
        <v>2</v>
      </c>
    </row>
    <row r="5702" spans="1:8">
      <c r="A5702" s="62">
        <v>5700</v>
      </c>
      <c r="B5702" s="213" t="s">
        <v>17169</v>
      </c>
      <c r="C5702" s="214" t="str">
        <f t="shared" si="181"/>
        <v>Yes</v>
      </c>
      <c r="D5702" s="30">
        <f t="shared" si="182"/>
        <v>2.2800000000000002</v>
      </c>
      <c r="E5702" s="613">
        <v>6277</v>
      </c>
      <c r="F5702" s="214" t="s">
        <v>12411</v>
      </c>
      <c r="G5702" s="3" t="s">
        <v>17129</v>
      </c>
      <c r="H5702" s="223">
        <v>0.92307692307692313</v>
      </c>
    </row>
    <row r="5703" spans="1:8">
      <c r="A5703" s="62">
        <v>5701</v>
      </c>
      <c r="B5703" s="213" t="s">
        <v>17170</v>
      </c>
      <c r="C5703" s="214" t="s">
        <v>3845</v>
      </c>
      <c r="D5703" s="30">
        <f t="shared" si="182"/>
        <v>0.64</v>
      </c>
      <c r="E5703" s="613">
        <v>1762</v>
      </c>
      <c r="F5703" s="214" t="s">
        <v>12411</v>
      </c>
      <c r="G5703" s="3" t="s">
        <v>17129</v>
      </c>
      <c r="H5703" s="223">
        <v>0.25910931174089069</v>
      </c>
    </row>
    <row r="5704" spans="1:8">
      <c r="A5704" s="62">
        <v>5702</v>
      </c>
      <c r="B5704" s="213" t="s">
        <v>17171</v>
      </c>
      <c r="C5704" s="214" t="s">
        <v>3845</v>
      </c>
      <c r="D5704" s="30">
        <f t="shared" si="182"/>
        <v>1.1800000000000002</v>
      </c>
      <c r="E5704" s="613">
        <v>3249</v>
      </c>
      <c r="F5704" s="214" t="s">
        <v>12411</v>
      </c>
      <c r="G5704" s="3" t="s">
        <v>17129</v>
      </c>
      <c r="H5704" s="223">
        <v>0.47773279352226722</v>
      </c>
    </row>
    <row r="5705" spans="1:8">
      <c r="A5705" s="62">
        <v>5703</v>
      </c>
      <c r="B5705" s="213" t="s">
        <v>17172</v>
      </c>
      <c r="C5705" s="214" t="str">
        <f>IF(H5705=2,"No","Yes")</f>
        <v>Yes</v>
      </c>
      <c r="D5705" s="30">
        <f t="shared" si="182"/>
        <v>3.54</v>
      </c>
      <c r="E5705" s="613">
        <v>9746</v>
      </c>
      <c r="F5705" s="214" t="s">
        <v>12411</v>
      </c>
      <c r="G5705" s="3" t="s">
        <v>17129</v>
      </c>
      <c r="H5705" s="223">
        <v>1.4331983805668016</v>
      </c>
    </row>
    <row r="5706" spans="1:8">
      <c r="A5706" s="62">
        <v>5704</v>
      </c>
      <c r="B5706" s="213" t="s">
        <v>17173</v>
      </c>
      <c r="C5706" s="214" t="str">
        <f>IF(H5706=2,"No","Yes")</f>
        <v>No</v>
      </c>
      <c r="D5706" s="30">
        <f t="shared" si="182"/>
        <v>4.9400000000000004</v>
      </c>
      <c r="E5706" s="613">
        <v>13600</v>
      </c>
      <c r="F5706" s="214" t="s">
        <v>12411</v>
      </c>
      <c r="G5706" s="3" t="s">
        <v>17129</v>
      </c>
      <c r="H5706" s="223">
        <v>2</v>
      </c>
    </row>
    <row r="5707" spans="1:8">
      <c r="A5707" s="62">
        <v>5705</v>
      </c>
      <c r="B5707" s="213" t="s">
        <v>17174</v>
      </c>
      <c r="C5707" s="214" t="s">
        <v>3845</v>
      </c>
      <c r="D5707" s="30">
        <f t="shared" si="182"/>
        <v>4.9400000000000004</v>
      </c>
      <c r="E5707" s="613">
        <v>13600</v>
      </c>
      <c r="F5707" s="214" t="s">
        <v>11781</v>
      </c>
      <c r="G5707" s="3" t="s">
        <v>17129</v>
      </c>
      <c r="H5707" s="223">
        <v>2</v>
      </c>
    </row>
    <row r="5708" spans="1:8">
      <c r="A5708" s="62">
        <v>5706</v>
      </c>
      <c r="B5708" s="213" t="s">
        <v>12738</v>
      </c>
      <c r="C5708" s="214" t="str">
        <f>IF(H5708=2,"No","Yes")</f>
        <v>Yes</v>
      </c>
      <c r="D5708" s="30">
        <f t="shared" si="182"/>
        <v>2.0099999999999998</v>
      </c>
      <c r="E5708" s="613">
        <v>5534</v>
      </c>
      <c r="F5708" s="214" t="s">
        <v>12411</v>
      </c>
      <c r="G5708" s="3" t="s">
        <v>17129</v>
      </c>
      <c r="H5708" s="223">
        <v>0.81376518218623461</v>
      </c>
    </row>
    <row r="5709" spans="1:8">
      <c r="A5709" s="62">
        <v>5707</v>
      </c>
      <c r="B5709" s="213" t="s">
        <v>17175</v>
      </c>
      <c r="C5709" s="214" t="str">
        <f>IF(H5709=2,"No","Yes")</f>
        <v>Yes</v>
      </c>
      <c r="D5709" s="30">
        <f t="shared" si="182"/>
        <v>1.3</v>
      </c>
      <c r="E5709" s="613">
        <v>3579</v>
      </c>
      <c r="F5709" s="214" t="s">
        <v>12411</v>
      </c>
      <c r="G5709" s="3" t="s">
        <v>17129</v>
      </c>
      <c r="H5709" s="223">
        <v>0.52631578947368418</v>
      </c>
    </row>
    <row r="5710" spans="1:8">
      <c r="A5710" s="62">
        <v>5708</v>
      </c>
      <c r="B5710" s="213" t="s">
        <v>17176</v>
      </c>
      <c r="C5710" s="214" t="str">
        <f>IF(H5710=2,"No","Yes")</f>
        <v>Yes</v>
      </c>
      <c r="D5710" s="30">
        <f t="shared" si="182"/>
        <v>1.2000000000000002</v>
      </c>
      <c r="E5710" s="613">
        <v>3304</v>
      </c>
      <c r="F5710" s="214" t="s">
        <v>12411</v>
      </c>
      <c r="G5710" s="3" t="s">
        <v>17129</v>
      </c>
      <c r="H5710" s="223">
        <v>0.48582995951417007</v>
      </c>
    </row>
    <row r="5711" spans="1:8">
      <c r="A5711" s="62">
        <v>5709</v>
      </c>
      <c r="B5711" s="213" t="s">
        <v>17177</v>
      </c>
      <c r="C5711" s="214" t="s">
        <v>3845</v>
      </c>
      <c r="D5711" s="30">
        <f t="shared" si="182"/>
        <v>1.0900000000000001</v>
      </c>
      <c r="E5711" s="613">
        <v>3001</v>
      </c>
      <c r="F5711" s="214" t="s">
        <v>12411</v>
      </c>
      <c r="G5711" s="3" t="s">
        <v>17129</v>
      </c>
      <c r="H5711" s="223">
        <v>0.44129554655870445</v>
      </c>
    </row>
    <row r="5712" spans="1:8">
      <c r="A5712" s="62">
        <v>5710</v>
      </c>
      <c r="B5712" s="213" t="s">
        <v>17178</v>
      </c>
      <c r="C5712" s="214" t="str">
        <f>IF(H5712=2,"No","Yes")</f>
        <v>Yes</v>
      </c>
      <c r="D5712" s="30">
        <f t="shared" si="182"/>
        <v>1.46</v>
      </c>
      <c r="E5712" s="613">
        <v>4019</v>
      </c>
      <c r="F5712" s="214" t="s">
        <v>12411</v>
      </c>
      <c r="G5712" s="3" t="s">
        <v>17129</v>
      </c>
      <c r="H5712" s="223">
        <v>0.5910931174089068</v>
      </c>
    </row>
    <row r="5713" spans="1:8">
      <c r="A5713" s="62">
        <v>5711</v>
      </c>
      <c r="B5713" s="213" t="s">
        <v>17179</v>
      </c>
      <c r="C5713" s="214" t="str">
        <f>IF(H5713=2,"No","Yes")</f>
        <v>Yes</v>
      </c>
      <c r="D5713" s="30">
        <f t="shared" si="182"/>
        <v>2.02</v>
      </c>
      <c r="E5713" s="613">
        <v>5561</v>
      </c>
      <c r="F5713" s="214" t="s">
        <v>12411</v>
      </c>
      <c r="G5713" s="3" t="s">
        <v>17129</v>
      </c>
      <c r="H5713" s="223">
        <v>0.81781376518218618</v>
      </c>
    </row>
    <row r="5714" spans="1:8">
      <c r="A5714" s="62">
        <v>5712</v>
      </c>
      <c r="B5714" s="213" t="s">
        <v>17180</v>
      </c>
      <c r="C5714" s="214" t="str">
        <f>IF(H5714=2,"No","Yes")</f>
        <v>Yes</v>
      </c>
      <c r="D5714" s="30">
        <f t="shared" si="182"/>
        <v>1.4500000000000002</v>
      </c>
      <c r="E5714" s="613">
        <v>3992</v>
      </c>
      <c r="F5714" s="214" t="s">
        <v>12411</v>
      </c>
      <c r="G5714" s="3" t="s">
        <v>17129</v>
      </c>
      <c r="H5714" s="223">
        <v>0.58704453441295545</v>
      </c>
    </row>
    <row r="5715" spans="1:8">
      <c r="A5715" s="62">
        <v>5713</v>
      </c>
      <c r="B5715" s="213" t="s">
        <v>17181</v>
      </c>
      <c r="C5715" s="214" t="str">
        <f>IF(H5715=2,"No","Yes")</f>
        <v>Yes</v>
      </c>
      <c r="D5715" s="30">
        <f t="shared" si="182"/>
        <v>4.1399999999999997</v>
      </c>
      <c r="E5715" s="613">
        <v>11398</v>
      </c>
      <c r="F5715" s="214" t="s">
        <v>12411</v>
      </c>
      <c r="G5715" s="3" t="s">
        <v>17129</v>
      </c>
      <c r="H5715" s="223">
        <v>1.6761133603238865</v>
      </c>
    </row>
    <row r="5716" spans="1:8">
      <c r="A5716" s="62">
        <v>5714</v>
      </c>
      <c r="B5716" s="213" t="s">
        <v>17182</v>
      </c>
      <c r="C5716" s="214" t="s">
        <v>3845</v>
      </c>
      <c r="D5716" s="30">
        <f t="shared" si="182"/>
        <v>1.1599999999999999</v>
      </c>
      <c r="E5716" s="613">
        <v>3194</v>
      </c>
      <c r="F5716" s="214" t="s">
        <v>12411</v>
      </c>
      <c r="G5716" s="3" t="s">
        <v>17129</v>
      </c>
      <c r="H5716" s="223">
        <v>0.46963562753036431</v>
      </c>
    </row>
    <row r="5717" spans="1:8">
      <c r="A5717" s="62">
        <v>5715</v>
      </c>
      <c r="B5717" s="213" t="s">
        <v>17183</v>
      </c>
      <c r="C5717" s="214" t="str">
        <f t="shared" ref="C5717:C5725" si="183">IF(H5717=2,"No","Yes")</f>
        <v>Yes</v>
      </c>
      <c r="D5717" s="30">
        <f t="shared" si="182"/>
        <v>2.37</v>
      </c>
      <c r="E5717" s="613">
        <v>6525</v>
      </c>
      <c r="F5717" s="214" t="s">
        <v>12411</v>
      </c>
      <c r="G5717" s="3" t="s">
        <v>17129</v>
      </c>
      <c r="H5717" s="223">
        <v>0.95951417004048578</v>
      </c>
    </row>
    <row r="5718" spans="1:8">
      <c r="A5718" s="62">
        <v>5716</v>
      </c>
      <c r="B5718" s="213" t="s">
        <v>17184</v>
      </c>
      <c r="C5718" s="214" t="str">
        <f t="shared" si="183"/>
        <v>Yes</v>
      </c>
      <c r="D5718" s="30">
        <f t="shared" si="182"/>
        <v>1.64</v>
      </c>
      <c r="E5718" s="613">
        <v>4515</v>
      </c>
      <c r="F5718" s="214" t="s">
        <v>12411</v>
      </c>
      <c r="G5718" s="3" t="s">
        <v>17129</v>
      </c>
      <c r="H5718" s="223">
        <v>0.66396761133603233</v>
      </c>
    </row>
    <row r="5719" spans="1:8">
      <c r="A5719" s="62">
        <v>5717</v>
      </c>
      <c r="B5719" s="213" t="s">
        <v>17185</v>
      </c>
      <c r="C5719" s="214" t="str">
        <f t="shared" si="183"/>
        <v>Yes</v>
      </c>
      <c r="D5719" s="30">
        <f t="shared" si="182"/>
        <v>1.22</v>
      </c>
      <c r="E5719" s="613">
        <v>3359</v>
      </c>
      <c r="F5719" s="214" t="s">
        <v>12411</v>
      </c>
      <c r="G5719" s="3" t="s">
        <v>17129</v>
      </c>
      <c r="H5719" s="223">
        <v>0.49392712550607282</v>
      </c>
    </row>
    <row r="5720" spans="1:8">
      <c r="A5720" s="62">
        <v>5718</v>
      </c>
      <c r="B5720" s="213" t="s">
        <v>17186</v>
      </c>
      <c r="C5720" s="214" t="str">
        <f t="shared" si="183"/>
        <v>Yes</v>
      </c>
      <c r="D5720" s="30">
        <f t="shared" si="182"/>
        <v>1.29</v>
      </c>
      <c r="E5720" s="613">
        <v>3551</v>
      </c>
      <c r="F5720" s="214" t="s">
        <v>12411</v>
      </c>
      <c r="G5720" s="3" t="s">
        <v>17129</v>
      </c>
      <c r="H5720" s="223">
        <v>0.52226720647773273</v>
      </c>
    </row>
    <row r="5721" spans="1:8">
      <c r="A5721" s="62">
        <v>5719</v>
      </c>
      <c r="B5721" s="213" t="s">
        <v>17187</v>
      </c>
      <c r="C5721" s="214" t="str">
        <f t="shared" si="183"/>
        <v>Yes</v>
      </c>
      <c r="D5721" s="30">
        <f t="shared" si="182"/>
        <v>2.1</v>
      </c>
      <c r="E5721" s="613">
        <v>5781</v>
      </c>
      <c r="F5721" s="214" t="s">
        <v>12411</v>
      </c>
      <c r="G5721" s="3" t="s">
        <v>17129</v>
      </c>
      <c r="H5721" s="223">
        <v>0.85020242914979749</v>
      </c>
    </row>
    <row r="5722" spans="1:8">
      <c r="A5722" s="62">
        <v>5720</v>
      </c>
      <c r="B5722" s="213" t="s">
        <v>17188</v>
      </c>
      <c r="C5722" s="214" t="str">
        <f t="shared" si="183"/>
        <v>No</v>
      </c>
      <c r="D5722" s="30">
        <f t="shared" si="182"/>
        <v>4.9400000000000004</v>
      </c>
      <c r="E5722" s="613">
        <v>13600</v>
      </c>
      <c r="F5722" s="214" t="s">
        <v>12411</v>
      </c>
      <c r="G5722" s="3" t="s">
        <v>17129</v>
      </c>
      <c r="H5722" s="223">
        <v>2</v>
      </c>
    </row>
    <row r="5723" spans="1:8">
      <c r="A5723" s="62">
        <v>5721</v>
      </c>
      <c r="B5723" s="213" t="s">
        <v>17189</v>
      </c>
      <c r="C5723" s="214" t="str">
        <f t="shared" si="183"/>
        <v>Yes</v>
      </c>
      <c r="D5723" s="30">
        <f t="shared" si="182"/>
        <v>1.3</v>
      </c>
      <c r="E5723" s="613">
        <v>3579</v>
      </c>
      <c r="F5723" s="214" t="s">
        <v>12411</v>
      </c>
      <c r="G5723" s="3" t="s">
        <v>17129</v>
      </c>
      <c r="H5723" s="223">
        <v>0.52631578947368418</v>
      </c>
    </row>
    <row r="5724" spans="1:8">
      <c r="A5724" s="62">
        <v>5722</v>
      </c>
      <c r="B5724" s="213" t="s">
        <v>17190</v>
      </c>
      <c r="C5724" s="214" t="str">
        <f t="shared" si="183"/>
        <v>Yes</v>
      </c>
      <c r="D5724" s="30">
        <f t="shared" si="182"/>
        <v>1.6499999999999997</v>
      </c>
      <c r="E5724" s="613">
        <v>4543</v>
      </c>
      <c r="F5724" s="214" t="s">
        <v>12411</v>
      </c>
      <c r="G5724" s="3" t="s">
        <v>17129</v>
      </c>
      <c r="H5724" s="223">
        <v>0.66801619433198367</v>
      </c>
    </row>
    <row r="5725" spans="1:8">
      <c r="A5725" s="62">
        <v>5723</v>
      </c>
      <c r="B5725" s="213" t="s">
        <v>13099</v>
      </c>
      <c r="C5725" s="214" t="str">
        <f t="shared" si="183"/>
        <v>Yes</v>
      </c>
      <c r="D5725" s="30">
        <f t="shared" si="182"/>
        <v>3.12</v>
      </c>
      <c r="E5725" s="613">
        <v>8589</v>
      </c>
      <c r="F5725" s="214" t="s">
        <v>12411</v>
      </c>
      <c r="G5725" s="3" t="s">
        <v>17129</v>
      </c>
      <c r="H5725" s="223">
        <v>1.263157894736842</v>
      </c>
    </row>
    <row r="5726" spans="1:8">
      <c r="A5726" s="62">
        <v>5724</v>
      </c>
      <c r="B5726" s="213" t="s">
        <v>17191</v>
      </c>
      <c r="C5726" s="214" t="s">
        <v>3845</v>
      </c>
      <c r="D5726" s="30">
        <f t="shared" si="182"/>
        <v>1.1499999999999999</v>
      </c>
      <c r="E5726" s="613">
        <v>3166</v>
      </c>
      <c r="F5726" s="214" t="s">
        <v>12411</v>
      </c>
      <c r="G5726" s="3" t="s">
        <v>17129</v>
      </c>
      <c r="H5726" s="223">
        <v>0.46558704453441291</v>
      </c>
    </row>
    <row r="5727" spans="1:8">
      <c r="A5727" s="62">
        <v>5725</v>
      </c>
      <c r="B5727" s="213" t="s">
        <v>17192</v>
      </c>
      <c r="C5727" s="214" t="str">
        <f t="shared" ref="C5727:C5790" si="184">IF(H5727=2,"No","Yes")</f>
        <v>Yes</v>
      </c>
      <c r="D5727" s="30">
        <f t="shared" si="182"/>
        <v>1.29</v>
      </c>
      <c r="E5727" s="613">
        <v>3551</v>
      </c>
      <c r="F5727" s="214" t="s">
        <v>12411</v>
      </c>
      <c r="G5727" s="3" t="s">
        <v>17129</v>
      </c>
      <c r="H5727" s="223">
        <v>0.52226720647773273</v>
      </c>
    </row>
    <row r="5728" spans="1:8">
      <c r="A5728" s="62">
        <v>5726</v>
      </c>
      <c r="B5728" s="213" t="s">
        <v>17193</v>
      </c>
      <c r="C5728" s="214" t="str">
        <f t="shared" si="184"/>
        <v>Yes</v>
      </c>
      <c r="D5728" s="30">
        <f t="shared" si="182"/>
        <v>2.38</v>
      </c>
      <c r="E5728" s="613">
        <v>6552</v>
      </c>
      <c r="F5728" s="214" t="s">
        <v>12411</v>
      </c>
      <c r="G5728" s="3" t="s">
        <v>17129</v>
      </c>
      <c r="H5728" s="223">
        <v>0.96356275303643713</v>
      </c>
    </row>
    <row r="5729" spans="1:8">
      <c r="A5729" s="62">
        <v>5727</v>
      </c>
      <c r="B5729" s="213" t="s">
        <v>17194</v>
      </c>
      <c r="C5729" s="214" t="str">
        <f t="shared" si="184"/>
        <v>Yes</v>
      </c>
      <c r="D5729" s="30">
        <f t="shared" si="182"/>
        <v>2.9400000000000004</v>
      </c>
      <c r="E5729" s="613">
        <v>8094</v>
      </c>
      <c r="F5729" s="214" t="s">
        <v>12411</v>
      </c>
      <c r="G5729" s="3" t="s">
        <v>17129</v>
      </c>
      <c r="H5729" s="223">
        <v>1.1902834008097167</v>
      </c>
    </row>
    <row r="5730" spans="1:8">
      <c r="A5730" s="62">
        <v>5728</v>
      </c>
      <c r="B5730" s="213" t="s">
        <v>17195</v>
      </c>
      <c r="C5730" s="214" t="str">
        <f t="shared" si="184"/>
        <v>Yes</v>
      </c>
      <c r="D5730" s="30">
        <f t="shared" si="182"/>
        <v>1.4800000000000002</v>
      </c>
      <c r="E5730" s="215">
        <v>4074</v>
      </c>
      <c r="F5730" s="214" t="s">
        <v>12411</v>
      </c>
      <c r="G5730" s="3" t="s">
        <v>17196</v>
      </c>
      <c r="H5730" s="215">
        <v>0.59919028340080971</v>
      </c>
    </row>
    <row r="5731" spans="1:8">
      <c r="A5731" s="62">
        <v>5729</v>
      </c>
      <c r="B5731" s="213" t="s">
        <v>17197</v>
      </c>
      <c r="C5731" s="214" t="str">
        <f t="shared" si="184"/>
        <v>Yes</v>
      </c>
      <c r="D5731" s="30">
        <f t="shared" si="182"/>
        <v>0.83999999999999986</v>
      </c>
      <c r="E5731" s="215">
        <v>2313</v>
      </c>
      <c r="F5731" s="214" t="s">
        <v>12411</v>
      </c>
      <c r="G5731" s="3" t="s">
        <v>17196</v>
      </c>
      <c r="H5731" s="215">
        <v>0.34008097165991896</v>
      </c>
    </row>
    <row r="5732" spans="1:8">
      <c r="A5732" s="62">
        <v>5730</v>
      </c>
      <c r="B5732" s="213" t="s">
        <v>17198</v>
      </c>
      <c r="C5732" s="214" t="str">
        <f t="shared" si="184"/>
        <v>Yes</v>
      </c>
      <c r="D5732" s="30">
        <f t="shared" si="182"/>
        <v>2.1799999999999997</v>
      </c>
      <c r="E5732" s="215">
        <v>6002</v>
      </c>
      <c r="F5732" s="214" t="s">
        <v>12411</v>
      </c>
      <c r="G5732" s="3" t="s">
        <v>17196</v>
      </c>
      <c r="H5732" s="215">
        <v>0.88259109311740869</v>
      </c>
    </row>
    <row r="5733" spans="1:8">
      <c r="A5733" s="62">
        <v>5731</v>
      </c>
      <c r="B5733" s="213" t="s">
        <v>17199</v>
      </c>
      <c r="C5733" s="214" t="str">
        <f t="shared" si="184"/>
        <v>Yes</v>
      </c>
      <c r="D5733" s="30">
        <f t="shared" si="182"/>
        <v>2.2000000000000002</v>
      </c>
      <c r="E5733" s="215">
        <v>6057</v>
      </c>
      <c r="F5733" s="214" t="s">
        <v>12411</v>
      </c>
      <c r="G5733" s="3" t="s">
        <v>17196</v>
      </c>
      <c r="H5733" s="215">
        <v>0.89068825910931171</v>
      </c>
    </row>
    <row r="5734" spans="1:8">
      <c r="A5734" s="62">
        <v>5732</v>
      </c>
      <c r="B5734" s="213" t="s">
        <v>17200</v>
      </c>
      <c r="C5734" s="214" t="str">
        <f t="shared" si="184"/>
        <v>Yes</v>
      </c>
      <c r="D5734" s="30">
        <f t="shared" si="182"/>
        <v>3.06</v>
      </c>
      <c r="E5734" s="215">
        <v>8424</v>
      </c>
      <c r="F5734" s="214" t="s">
        <v>12411</v>
      </c>
      <c r="G5734" s="3" t="s">
        <v>17196</v>
      </c>
      <c r="H5734" s="215">
        <v>1.2388663967611335</v>
      </c>
    </row>
    <row r="5735" spans="1:8">
      <c r="A5735" s="62">
        <v>5733</v>
      </c>
      <c r="B5735" s="213" t="s">
        <v>17201</v>
      </c>
      <c r="C5735" s="214" t="str">
        <f t="shared" si="184"/>
        <v>Yes</v>
      </c>
      <c r="D5735" s="30">
        <f t="shared" si="182"/>
        <v>1.3899999999999997</v>
      </c>
      <c r="E5735" s="215">
        <v>3827</v>
      </c>
      <c r="F5735" s="214" t="s">
        <v>12411</v>
      </c>
      <c r="G5735" s="3" t="s">
        <v>17196</v>
      </c>
      <c r="H5735" s="215">
        <v>0.56275303643724683</v>
      </c>
    </row>
    <row r="5736" spans="1:8">
      <c r="A5736" s="62">
        <v>5734</v>
      </c>
      <c r="B5736" s="213" t="s">
        <v>17202</v>
      </c>
      <c r="C5736" s="214" t="str">
        <f t="shared" si="184"/>
        <v>Yes</v>
      </c>
      <c r="D5736" s="30">
        <f t="shared" si="182"/>
        <v>2.81</v>
      </c>
      <c r="E5736" s="215">
        <v>7736</v>
      </c>
      <c r="F5736" s="214" t="s">
        <v>12411</v>
      </c>
      <c r="G5736" s="3" t="s">
        <v>17196</v>
      </c>
      <c r="H5736" s="215">
        <v>1.1376518218623481</v>
      </c>
    </row>
    <row r="5737" spans="1:8">
      <c r="A5737" s="62">
        <v>5735</v>
      </c>
      <c r="B5737" s="213" t="s">
        <v>17203</v>
      </c>
      <c r="C5737" s="214" t="str">
        <f t="shared" si="184"/>
        <v>Yes</v>
      </c>
      <c r="D5737" s="30">
        <f t="shared" si="182"/>
        <v>4.21</v>
      </c>
      <c r="E5737" s="215">
        <v>11590</v>
      </c>
      <c r="F5737" s="214" t="s">
        <v>12411</v>
      </c>
      <c r="G5737" s="3" t="s">
        <v>17196</v>
      </c>
      <c r="H5737" s="215">
        <v>1.7044534412955463</v>
      </c>
    </row>
    <row r="5738" spans="1:8">
      <c r="A5738" s="62">
        <v>5736</v>
      </c>
      <c r="B5738" s="213" t="s">
        <v>17204</v>
      </c>
      <c r="C5738" s="214" t="str">
        <f t="shared" si="184"/>
        <v>Yes</v>
      </c>
      <c r="D5738" s="30">
        <f t="shared" si="182"/>
        <v>1.5</v>
      </c>
      <c r="E5738" s="215">
        <v>4130</v>
      </c>
      <c r="F5738" s="214" t="s">
        <v>12411</v>
      </c>
      <c r="G5738" s="3" t="s">
        <v>17196</v>
      </c>
      <c r="H5738" s="215">
        <v>0.60728744939271251</v>
      </c>
    </row>
    <row r="5739" spans="1:8">
      <c r="A5739" s="62">
        <v>5737</v>
      </c>
      <c r="B5739" s="213" t="s">
        <v>17205</v>
      </c>
      <c r="C5739" s="214" t="str">
        <f t="shared" si="184"/>
        <v>Yes</v>
      </c>
      <c r="D5739" s="30">
        <f t="shared" si="182"/>
        <v>2.92</v>
      </c>
      <c r="E5739" s="215">
        <v>8039</v>
      </c>
      <c r="F5739" s="214" t="s">
        <v>12411</v>
      </c>
      <c r="G5739" s="3" t="s">
        <v>17196</v>
      </c>
      <c r="H5739" s="215">
        <v>1.1821862348178136</v>
      </c>
    </row>
    <row r="5740" spans="1:8">
      <c r="A5740" s="62">
        <v>5738</v>
      </c>
      <c r="B5740" s="213" t="s">
        <v>17085</v>
      </c>
      <c r="C5740" s="214" t="str">
        <f t="shared" si="184"/>
        <v>Yes</v>
      </c>
      <c r="D5740" s="30">
        <f t="shared" si="182"/>
        <v>0.91</v>
      </c>
      <c r="E5740" s="215">
        <v>2505</v>
      </c>
      <c r="F5740" s="214" t="s">
        <v>12411</v>
      </c>
      <c r="G5740" s="3" t="s">
        <v>17196</v>
      </c>
      <c r="H5740" s="215">
        <v>0.36842105263157893</v>
      </c>
    </row>
    <row r="5741" spans="1:8">
      <c r="A5741" s="62">
        <v>5739</v>
      </c>
      <c r="B5741" s="213" t="s">
        <v>17206</v>
      </c>
      <c r="C5741" s="214" t="str">
        <f t="shared" si="184"/>
        <v>Yes</v>
      </c>
      <c r="D5741" s="30">
        <f t="shared" si="182"/>
        <v>3.11</v>
      </c>
      <c r="E5741" s="215">
        <v>8562</v>
      </c>
      <c r="F5741" s="214" t="s">
        <v>12411</v>
      </c>
      <c r="G5741" s="3" t="s">
        <v>17196</v>
      </c>
      <c r="H5741" s="215">
        <v>1.2591093117408905</v>
      </c>
    </row>
    <row r="5742" spans="1:8">
      <c r="A5742" s="62">
        <v>5740</v>
      </c>
      <c r="B5742" s="213" t="s">
        <v>17207</v>
      </c>
      <c r="C5742" s="214" t="str">
        <f t="shared" si="184"/>
        <v>Yes</v>
      </c>
      <c r="D5742" s="30">
        <f t="shared" si="182"/>
        <v>2.7699999999999996</v>
      </c>
      <c r="E5742" s="215">
        <v>7626</v>
      </c>
      <c r="F5742" s="214" t="s">
        <v>12411</v>
      </c>
      <c r="G5742" s="3" t="s">
        <v>17196</v>
      </c>
      <c r="H5742" s="215">
        <v>1.1214574898785423</v>
      </c>
    </row>
    <row r="5743" spans="1:8">
      <c r="A5743" s="62">
        <v>5741</v>
      </c>
      <c r="B5743" s="213" t="s">
        <v>17208</v>
      </c>
      <c r="C5743" s="214" t="str">
        <f t="shared" si="184"/>
        <v>Yes</v>
      </c>
      <c r="D5743" s="30">
        <f t="shared" si="182"/>
        <v>2.92</v>
      </c>
      <c r="E5743" s="215">
        <v>8039</v>
      </c>
      <c r="F5743" s="214" t="s">
        <v>12411</v>
      </c>
      <c r="G5743" s="3" t="s">
        <v>17196</v>
      </c>
      <c r="H5743" s="215">
        <v>1.1821862348178136</v>
      </c>
    </row>
    <row r="5744" spans="1:8">
      <c r="A5744" s="62">
        <v>5742</v>
      </c>
      <c r="B5744" s="213" t="s">
        <v>17209</v>
      </c>
      <c r="C5744" s="214" t="str">
        <f t="shared" si="184"/>
        <v>Yes</v>
      </c>
      <c r="D5744" s="30">
        <f t="shared" si="182"/>
        <v>1.47</v>
      </c>
      <c r="E5744" s="215">
        <v>4047</v>
      </c>
      <c r="F5744" s="214" t="s">
        <v>12411</v>
      </c>
      <c r="G5744" s="3" t="s">
        <v>17196</v>
      </c>
      <c r="H5744" s="215">
        <v>0.59514170040485825</v>
      </c>
    </row>
    <row r="5745" spans="1:8">
      <c r="A5745" s="62">
        <v>5743</v>
      </c>
      <c r="B5745" s="213" t="s">
        <v>17210</v>
      </c>
      <c r="C5745" s="214" t="str">
        <f t="shared" si="184"/>
        <v>Yes</v>
      </c>
      <c r="D5745" s="30">
        <f t="shared" si="182"/>
        <v>1.38</v>
      </c>
      <c r="E5745" s="215">
        <v>3799</v>
      </c>
      <c r="F5745" s="214" t="s">
        <v>12411</v>
      </c>
      <c r="G5745" s="3" t="s">
        <v>17196</v>
      </c>
      <c r="H5745" s="215">
        <v>0.55870445344129549</v>
      </c>
    </row>
    <row r="5746" spans="1:8">
      <c r="A5746" s="62">
        <v>5744</v>
      </c>
      <c r="B5746" s="213" t="s">
        <v>17211</v>
      </c>
      <c r="C5746" s="214" t="str">
        <f t="shared" si="184"/>
        <v>Yes</v>
      </c>
      <c r="D5746" s="30">
        <f t="shared" si="182"/>
        <v>4.55</v>
      </c>
      <c r="E5746" s="215">
        <v>12526</v>
      </c>
      <c r="F5746" s="214" t="s">
        <v>12411</v>
      </c>
      <c r="G5746" s="3" t="s">
        <v>17196</v>
      </c>
      <c r="H5746" s="215">
        <v>1.8421052631578945</v>
      </c>
    </row>
    <row r="5747" spans="1:8">
      <c r="A5747" s="62">
        <v>5745</v>
      </c>
      <c r="B5747" s="213" t="s">
        <v>17212</v>
      </c>
      <c r="C5747" s="214" t="str">
        <f t="shared" si="184"/>
        <v>Yes</v>
      </c>
      <c r="D5747" s="30">
        <f t="shared" si="182"/>
        <v>2.04</v>
      </c>
      <c r="E5747" s="215">
        <v>5616</v>
      </c>
      <c r="F5747" s="214" t="s">
        <v>12411</v>
      </c>
      <c r="G5747" s="3" t="s">
        <v>17196</v>
      </c>
      <c r="H5747" s="215">
        <v>0.82591093117408898</v>
      </c>
    </row>
    <row r="5748" spans="1:8">
      <c r="A5748" s="62">
        <v>5746</v>
      </c>
      <c r="B5748" s="213" t="s">
        <v>17213</v>
      </c>
      <c r="C5748" s="214" t="str">
        <f t="shared" si="184"/>
        <v>Yes</v>
      </c>
      <c r="D5748" s="30">
        <f t="shared" si="182"/>
        <v>0.92999999999999994</v>
      </c>
      <c r="E5748" s="215">
        <v>2560</v>
      </c>
      <c r="F5748" s="214" t="s">
        <v>12411</v>
      </c>
      <c r="G5748" s="3" t="s">
        <v>17196</v>
      </c>
      <c r="H5748" s="215">
        <v>0.37651821862348173</v>
      </c>
    </row>
    <row r="5749" spans="1:8">
      <c r="A5749" s="62">
        <v>5747</v>
      </c>
      <c r="B5749" s="213" t="s">
        <v>17214</v>
      </c>
      <c r="C5749" s="214" t="str">
        <f t="shared" si="184"/>
        <v>Yes</v>
      </c>
      <c r="D5749" s="30">
        <f t="shared" si="182"/>
        <v>0.92999999999999994</v>
      </c>
      <c r="E5749" s="215">
        <v>2560</v>
      </c>
      <c r="F5749" s="214" t="s">
        <v>12411</v>
      </c>
      <c r="G5749" s="3" t="s">
        <v>17196</v>
      </c>
      <c r="H5749" s="215">
        <v>0.37651821862348173</v>
      </c>
    </row>
    <row r="5750" spans="1:8">
      <c r="A5750" s="62">
        <v>5748</v>
      </c>
      <c r="B5750" s="213" t="s">
        <v>17215</v>
      </c>
      <c r="C5750" s="214" t="str">
        <f t="shared" si="184"/>
        <v>Yes</v>
      </c>
      <c r="D5750" s="30">
        <f t="shared" si="182"/>
        <v>2.0499999999999998</v>
      </c>
      <c r="E5750" s="215">
        <v>5644</v>
      </c>
      <c r="F5750" s="214" t="s">
        <v>12411</v>
      </c>
      <c r="G5750" s="3" t="s">
        <v>17196</v>
      </c>
      <c r="H5750" s="215">
        <v>0.82995951417004032</v>
      </c>
    </row>
    <row r="5751" spans="1:8">
      <c r="A5751" s="62">
        <v>5749</v>
      </c>
      <c r="B5751" s="213" t="s">
        <v>17216</v>
      </c>
      <c r="C5751" s="214" t="str">
        <f t="shared" si="184"/>
        <v>Yes</v>
      </c>
      <c r="D5751" s="30">
        <f t="shared" si="182"/>
        <v>2.2800000000000002</v>
      </c>
      <c r="E5751" s="215">
        <v>6277</v>
      </c>
      <c r="F5751" s="214" t="s">
        <v>12411</v>
      </c>
      <c r="G5751" s="3" t="s">
        <v>17196</v>
      </c>
      <c r="H5751" s="215">
        <v>0.92307692307692313</v>
      </c>
    </row>
    <row r="5752" spans="1:8">
      <c r="A5752" s="62">
        <v>5750</v>
      </c>
      <c r="B5752" s="213" t="s">
        <v>17217</v>
      </c>
      <c r="C5752" s="214" t="str">
        <f t="shared" si="184"/>
        <v>Yes</v>
      </c>
      <c r="D5752" s="30">
        <f t="shared" si="182"/>
        <v>1.26</v>
      </c>
      <c r="E5752" s="215">
        <v>3469</v>
      </c>
      <c r="F5752" s="214" t="s">
        <v>12411</v>
      </c>
      <c r="G5752" s="3" t="s">
        <v>17196</v>
      </c>
      <c r="H5752" s="215">
        <v>0.51012145748987847</v>
      </c>
    </row>
    <row r="5753" spans="1:8">
      <c r="A5753" s="62">
        <v>5751</v>
      </c>
      <c r="B5753" s="213" t="s">
        <v>17218</v>
      </c>
      <c r="C5753" s="214" t="str">
        <f t="shared" si="184"/>
        <v>Yes</v>
      </c>
      <c r="D5753" s="30">
        <f t="shared" si="182"/>
        <v>4</v>
      </c>
      <c r="E5753" s="215">
        <v>11012</v>
      </c>
      <c r="F5753" s="214" t="s">
        <v>12411</v>
      </c>
      <c r="G5753" s="3" t="s">
        <v>17196</v>
      </c>
      <c r="H5753" s="215">
        <v>1.6194331983805668</v>
      </c>
    </row>
    <row r="5754" spans="1:8">
      <c r="A5754" s="62">
        <v>5752</v>
      </c>
      <c r="B5754" s="213" t="s">
        <v>17219</v>
      </c>
      <c r="C5754" s="214" t="str">
        <f t="shared" si="184"/>
        <v>Yes</v>
      </c>
      <c r="D5754" s="30">
        <f t="shared" si="182"/>
        <v>1.01</v>
      </c>
      <c r="E5754" s="215">
        <v>2781</v>
      </c>
      <c r="F5754" s="214" t="s">
        <v>12411</v>
      </c>
      <c r="G5754" s="3" t="s">
        <v>17196</v>
      </c>
      <c r="H5754" s="215">
        <v>0.40890688259109309</v>
      </c>
    </row>
    <row r="5755" spans="1:8">
      <c r="A5755" s="62">
        <v>5753</v>
      </c>
      <c r="B5755" s="213" t="s">
        <v>17220</v>
      </c>
      <c r="C5755" s="214" t="str">
        <f t="shared" si="184"/>
        <v>Yes</v>
      </c>
      <c r="D5755" s="30">
        <f t="shared" si="182"/>
        <v>0.83</v>
      </c>
      <c r="E5755" s="215">
        <v>2285</v>
      </c>
      <c r="F5755" s="214" t="s">
        <v>11781</v>
      </c>
      <c r="G5755" s="3" t="s">
        <v>17196</v>
      </c>
      <c r="H5755" s="215">
        <v>0.33603238866396756</v>
      </c>
    </row>
    <row r="5756" spans="1:8">
      <c r="A5756" s="62">
        <v>5754</v>
      </c>
      <c r="B5756" s="213" t="s">
        <v>17221</v>
      </c>
      <c r="C5756" s="214" t="str">
        <f t="shared" si="184"/>
        <v>Yes</v>
      </c>
      <c r="D5756" s="30">
        <f t="shared" si="182"/>
        <v>0.6</v>
      </c>
      <c r="E5756" s="215">
        <v>1652</v>
      </c>
      <c r="F5756" s="214" t="s">
        <v>12411</v>
      </c>
      <c r="G5756" s="3" t="s">
        <v>17196</v>
      </c>
      <c r="H5756" s="215">
        <v>0.24291497975708498</v>
      </c>
    </row>
    <row r="5757" spans="1:8">
      <c r="A5757" s="62">
        <v>5755</v>
      </c>
      <c r="B5757" s="213" t="s">
        <v>17109</v>
      </c>
      <c r="C5757" s="214" t="str">
        <f t="shared" si="184"/>
        <v>Yes</v>
      </c>
      <c r="D5757" s="30">
        <f t="shared" si="182"/>
        <v>2.8000000000000003</v>
      </c>
      <c r="E5757" s="215">
        <v>7709</v>
      </c>
      <c r="F5757" s="214" t="s">
        <v>12411</v>
      </c>
      <c r="G5757" s="3" t="s">
        <v>17196</v>
      </c>
      <c r="H5757" s="215">
        <v>1.1336032388663968</v>
      </c>
    </row>
    <row r="5758" spans="1:8">
      <c r="A5758" s="62">
        <v>5756</v>
      </c>
      <c r="B5758" s="213" t="s">
        <v>12746</v>
      </c>
      <c r="C5758" s="214" t="str">
        <f t="shared" si="184"/>
        <v>Yes</v>
      </c>
      <c r="D5758" s="30">
        <f t="shared" si="182"/>
        <v>1.4800000000000002</v>
      </c>
      <c r="E5758" s="215">
        <v>4074</v>
      </c>
      <c r="F5758" s="214" t="s">
        <v>12411</v>
      </c>
      <c r="G5758" s="3" t="s">
        <v>17196</v>
      </c>
      <c r="H5758" s="215">
        <v>0.59919028340080971</v>
      </c>
    </row>
    <row r="5759" spans="1:8">
      <c r="A5759" s="62">
        <v>5757</v>
      </c>
      <c r="B5759" s="213" t="s">
        <v>17222</v>
      </c>
      <c r="C5759" s="214" t="str">
        <f t="shared" si="184"/>
        <v>Yes</v>
      </c>
      <c r="D5759" s="30">
        <f t="shared" si="182"/>
        <v>3.02</v>
      </c>
      <c r="E5759" s="215">
        <v>8314</v>
      </c>
      <c r="F5759" s="214" t="s">
        <v>12411</v>
      </c>
      <c r="G5759" s="3" t="s">
        <v>17196</v>
      </c>
      <c r="H5759" s="215">
        <v>1.2226720647773279</v>
      </c>
    </row>
    <row r="5760" spans="1:8">
      <c r="A5760" s="62">
        <v>5758</v>
      </c>
      <c r="B5760" s="213" t="s">
        <v>17223</v>
      </c>
      <c r="C5760" s="214" t="str">
        <f t="shared" si="184"/>
        <v>Yes</v>
      </c>
      <c r="D5760" s="30">
        <f t="shared" si="182"/>
        <v>0.88</v>
      </c>
      <c r="E5760" s="215">
        <v>2423</v>
      </c>
      <c r="F5760" s="214" t="s">
        <v>12411</v>
      </c>
      <c r="G5760" s="3" t="s">
        <v>17196</v>
      </c>
      <c r="H5760" s="215">
        <v>0.35627530364372467</v>
      </c>
    </row>
    <row r="5761" spans="1:8">
      <c r="A5761" s="62">
        <v>5759</v>
      </c>
      <c r="B5761" s="213" t="s">
        <v>17224</v>
      </c>
      <c r="C5761" s="214" t="str">
        <f t="shared" si="184"/>
        <v>Yes</v>
      </c>
      <c r="D5761" s="30">
        <f t="shared" si="182"/>
        <v>2.25</v>
      </c>
      <c r="E5761" s="215">
        <v>6194</v>
      </c>
      <c r="F5761" s="214" t="s">
        <v>12411</v>
      </c>
      <c r="G5761" s="3" t="s">
        <v>17196</v>
      </c>
      <c r="H5761" s="215">
        <v>0.91093117408906876</v>
      </c>
    </row>
    <row r="5762" spans="1:8">
      <c r="A5762" s="62">
        <v>5760</v>
      </c>
      <c r="B5762" s="213" t="s">
        <v>17225</v>
      </c>
      <c r="C5762" s="214" t="str">
        <f t="shared" si="184"/>
        <v>Yes</v>
      </c>
      <c r="D5762" s="30">
        <f t="shared" si="182"/>
        <v>2.2000000000000002</v>
      </c>
      <c r="E5762" s="215">
        <v>6057</v>
      </c>
      <c r="F5762" s="214" t="s">
        <v>12411</v>
      </c>
      <c r="G5762" s="3" t="s">
        <v>17196</v>
      </c>
      <c r="H5762" s="215">
        <v>0.89068825910931171</v>
      </c>
    </row>
    <row r="5763" spans="1:8">
      <c r="A5763" s="62">
        <v>5761</v>
      </c>
      <c r="B5763" s="213" t="s">
        <v>17226</v>
      </c>
      <c r="C5763" s="214" t="str">
        <f t="shared" si="184"/>
        <v>Yes</v>
      </c>
      <c r="D5763" s="30">
        <f t="shared" si="182"/>
        <v>1.59</v>
      </c>
      <c r="E5763" s="215">
        <v>4377</v>
      </c>
      <c r="F5763" s="214" t="s">
        <v>12411</v>
      </c>
      <c r="G5763" s="3" t="s">
        <v>17196</v>
      </c>
      <c r="H5763" s="215">
        <v>0.64372469635627527</v>
      </c>
    </row>
    <row r="5764" spans="1:8">
      <c r="A5764" s="62">
        <v>5762</v>
      </c>
      <c r="B5764" s="213" t="s">
        <v>17227</v>
      </c>
      <c r="C5764" s="214" t="str">
        <f t="shared" si="184"/>
        <v>Yes</v>
      </c>
      <c r="D5764" s="30">
        <f t="shared" ref="D5764:D5827" si="185">H5764*2.47</f>
        <v>2.3199999999999998</v>
      </c>
      <c r="E5764" s="215">
        <v>6387</v>
      </c>
      <c r="F5764" s="214" t="s">
        <v>12411</v>
      </c>
      <c r="G5764" s="3" t="s">
        <v>17196</v>
      </c>
      <c r="H5764" s="215">
        <v>0.93927125506072862</v>
      </c>
    </row>
    <row r="5765" spans="1:8">
      <c r="A5765" s="62">
        <v>5763</v>
      </c>
      <c r="B5765" s="213" t="s">
        <v>17228</v>
      </c>
      <c r="C5765" s="214" t="str">
        <f t="shared" si="184"/>
        <v>Yes</v>
      </c>
      <c r="D5765" s="30">
        <f t="shared" si="185"/>
        <v>2.2000000000000002</v>
      </c>
      <c r="E5765" s="215">
        <v>6057</v>
      </c>
      <c r="F5765" s="214" t="s">
        <v>11781</v>
      </c>
      <c r="G5765" s="3" t="s">
        <v>17196</v>
      </c>
      <c r="H5765" s="215">
        <v>0.89068825910931171</v>
      </c>
    </row>
    <row r="5766" spans="1:8">
      <c r="A5766" s="62">
        <v>5764</v>
      </c>
      <c r="B5766" s="213" t="s">
        <v>17229</v>
      </c>
      <c r="C5766" s="214" t="str">
        <f t="shared" si="184"/>
        <v>Yes</v>
      </c>
      <c r="D5766" s="30">
        <f t="shared" si="185"/>
        <v>0.72</v>
      </c>
      <c r="E5766" s="215">
        <v>1982</v>
      </c>
      <c r="F5766" s="214" t="s">
        <v>12411</v>
      </c>
      <c r="G5766" s="3" t="s">
        <v>17196</v>
      </c>
      <c r="H5766" s="215">
        <v>0.291497975708502</v>
      </c>
    </row>
    <row r="5767" spans="1:8">
      <c r="A5767" s="62">
        <v>5765</v>
      </c>
      <c r="B5767" s="213" t="s">
        <v>17230</v>
      </c>
      <c r="C5767" s="214" t="str">
        <f t="shared" si="184"/>
        <v>Yes</v>
      </c>
      <c r="D5767" s="30">
        <f t="shared" si="185"/>
        <v>2.8000000000000003</v>
      </c>
      <c r="E5767" s="215">
        <v>7709</v>
      </c>
      <c r="F5767" s="214" t="s">
        <v>12411</v>
      </c>
      <c r="G5767" s="3" t="s">
        <v>17196</v>
      </c>
      <c r="H5767" s="215">
        <v>1.1336032388663968</v>
      </c>
    </row>
    <row r="5768" spans="1:8">
      <c r="A5768" s="62">
        <v>5766</v>
      </c>
      <c r="B5768" s="213" t="s">
        <v>17231</v>
      </c>
      <c r="C5768" s="214" t="str">
        <f t="shared" si="184"/>
        <v>Yes</v>
      </c>
      <c r="D5768" s="30">
        <f t="shared" si="185"/>
        <v>0.8</v>
      </c>
      <c r="E5768" s="612">
        <v>2202</v>
      </c>
      <c r="F5768" s="214" t="s">
        <v>12411</v>
      </c>
      <c r="G5768" s="3" t="s">
        <v>17232</v>
      </c>
      <c r="H5768" s="224">
        <v>0.32388663967611336</v>
      </c>
    </row>
    <row r="5769" spans="1:8">
      <c r="A5769" s="62">
        <v>5767</v>
      </c>
      <c r="B5769" s="213" t="s">
        <v>17233</v>
      </c>
      <c r="C5769" s="214" t="str">
        <f t="shared" si="184"/>
        <v>Yes</v>
      </c>
      <c r="D5769" s="30">
        <f t="shared" si="185"/>
        <v>1.8</v>
      </c>
      <c r="E5769" s="612">
        <v>4955</v>
      </c>
      <c r="F5769" s="214" t="s">
        <v>12411</v>
      </c>
      <c r="G5769" s="3" t="s">
        <v>17232</v>
      </c>
      <c r="H5769" s="224">
        <v>0.72874493927125505</v>
      </c>
    </row>
    <row r="5770" spans="1:8">
      <c r="A5770" s="62">
        <v>5768</v>
      </c>
      <c r="B5770" s="213" t="s">
        <v>17234</v>
      </c>
      <c r="C5770" s="214" t="str">
        <f t="shared" si="184"/>
        <v>Yes</v>
      </c>
      <c r="D5770" s="30">
        <f t="shared" si="185"/>
        <v>0.44</v>
      </c>
      <c r="E5770" s="612">
        <v>1211</v>
      </c>
      <c r="F5770" s="214" t="s">
        <v>11781</v>
      </c>
      <c r="G5770" s="3" t="s">
        <v>17232</v>
      </c>
      <c r="H5770" s="224">
        <v>0.17813765182186234</v>
      </c>
    </row>
    <row r="5771" spans="1:8">
      <c r="A5771" s="62">
        <v>5769</v>
      </c>
      <c r="B5771" s="213" t="s">
        <v>17235</v>
      </c>
      <c r="C5771" s="214" t="str">
        <f t="shared" si="184"/>
        <v>Yes</v>
      </c>
      <c r="D5771" s="30">
        <f t="shared" si="185"/>
        <v>1.6</v>
      </c>
      <c r="E5771" s="612">
        <v>4405</v>
      </c>
      <c r="F5771" s="214" t="s">
        <v>12411</v>
      </c>
      <c r="G5771" s="3" t="s">
        <v>17232</v>
      </c>
      <c r="H5771" s="224">
        <v>0.64777327935222673</v>
      </c>
    </row>
    <row r="5772" spans="1:8">
      <c r="A5772" s="62">
        <v>5770</v>
      </c>
      <c r="B5772" s="213" t="s">
        <v>17236</v>
      </c>
      <c r="C5772" s="214" t="str">
        <f t="shared" si="184"/>
        <v>Yes</v>
      </c>
      <c r="D5772" s="30">
        <f t="shared" si="185"/>
        <v>1.9</v>
      </c>
      <c r="E5772" s="612">
        <v>5231</v>
      </c>
      <c r="F5772" s="214" t="s">
        <v>12411</v>
      </c>
      <c r="G5772" s="3" t="s">
        <v>17232</v>
      </c>
      <c r="H5772" s="224">
        <v>0.76923076923076916</v>
      </c>
    </row>
    <row r="5773" spans="1:8">
      <c r="A5773" s="62">
        <v>5771</v>
      </c>
      <c r="B5773" s="213" t="s">
        <v>17237</v>
      </c>
      <c r="C5773" s="214" t="str">
        <f t="shared" si="184"/>
        <v>Yes</v>
      </c>
      <c r="D5773" s="30">
        <f t="shared" si="185"/>
        <v>1.82</v>
      </c>
      <c r="E5773" s="612">
        <v>5011</v>
      </c>
      <c r="F5773" s="214" t="s">
        <v>12411</v>
      </c>
      <c r="G5773" s="3" t="s">
        <v>17232</v>
      </c>
      <c r="H5773" s="224">
        <v>0.73684210526315785</v>
      </c>
    </row>
    <row r="5774" spans="1:8">
      <c r="A5774" s="62">
        <v>5772</v>
      </c>
      <c r="B5774" s="213" t="s">
        <v>17238</v>
      </c>
      <c r="C5774" s="214" t="str">
        <f t="shared" si="184"/>
        <v>Yes</v>
      </c>
      <c r="D5774" s="30">
        <f t="shared" si="185"/>
        <v>0.34</v>
      </c>
      <c r="E5774" s="612">
        <v>1000</v>
      </c>
      <c r="F5774" s="214" t="s">
        <v>12411</v>
      </c>
      <c r="G5774" s="3" t="s">
        <v>17232</v>
      </c>
      <c r="H5774" s="224">
        <v>0.13765182186234817</v>
      </c>
    </row>
    <row r="5775" spans="1:8">
      <c r="A5775" s="62">
        <v>5773</v>
      </c>
      <c r="B5775" s="213" t="s">
        <v>17239</v>
      </c>
      <c r="C5775" s="214" t="str">
        <f t="shared" si="184"/>
        <v>Yes</v>
      </c>
      <c r="D5775" s="30">
        <f t="shared" si="185"/>
        <v>1.55</v>
      </c>
      <c r="E5775" s="612">
        <v>4267</v>
      </c>
      <c r="F5775" s="214" t="s">
        <v>12411</v>
      </c>
      <c r="G5775" s="3" t="s">
        <v>17232</v>
      </c>
      <c r="H5775" s="224">
        <v>0.62753036437246956</v>
      </c>
    </row>
    <row r="5776" spans="1:8">
      <c r="A5776" s="62">
        <v>5774</v>
      </c>
      <c r="B5776" s="213" t="s">
        <v>17240</v>
      </c>
      <c r="C5776" s="214" t="str">
        <f t="shared" si="184"/>
        <v>Yes</v>
      </c>
      <c r="D5776" s="30">
        <f t="shared" si="185"/>
        <v>0.47</v>
      </c>
      <c r="E5776" s="612">
        <v>1294</v>
      </c>
      <c r="F5776" s="214" t="s">
        <v>11826</v>
      </c>
      <c r="G5776" s="3" t="s">
        <v>17232</v>
      </c>
      <c r="H5776" s="224">
        <v>0.19028340080971656</v>
      </c>
    </row>
    <row r="5777" spans="1:8">
      <c r="A5777" s="62">
        <v>5775</v>
      </c>
      <c r="B5777" s="213" t="s">
        <v>17241</v>
      </c>
      <c r="C5777" s="214" t="str">
        <f t="shared" si="184"/>
        <v>Yes</v>
      </c>
      <c r="D5777" s="30">
        <f t="shared" si="185"/>
        <v>0.52</v>
      </c>
      <c r="E5777" s="612">
        <v>1432</v>
      </c>
      <c r="F5777" s="214" t="s">
        <v>12411</v>
      </c>
      <c r="G5777" s="3" t="s">
        <v>17232</v>
      </c>
      <c r="H5777" s="224">
        <v>0.21052631578947367</v>
      </c>
    </row>
    <row r="5778" spans="1:8">
      <c r="A5778" s="62">
        <v>5776</v>
      </c>
      <c r="B5778" s="213" t="s">
        <v>17242</v>
      </c>
      <c r="C5778" s="214" t="str">
        <f t="shared" si="184"/>
        <v>Yes</v>
      </c>
      <c r="D5778" s="30">
        <f t="shared" si="185"/>
        <v>0.20999999999999996</v>
      </c>
      <c r="E5778" s="612">
        <v>1000</v>
      </c>
      <c r="F5778" s="214" t="s">
        <v>12411</v>
      </c>
      <c r="G5778" s="3" t="s">
        <v>17232</v>
      </c>
      <c r="H5778" s="224">
        <v>8.5020242914979741E-2</v>
      </c>
    </row>
    <row r="5779" spans="1:8">
      <c r="A5779" s="62">
        <v>5777</v>
      </c>
      <c r="B5779" s="213" t="s">
        <v>17243</v>
      </c>
      <c r="C5779" s="214" t="str">
        <f t="shared" si="184"/>
        <v>Yes</v>
      </c>
      <c r="D5779" s="30">
        <f t="shared" si="185"/>
        <v>0.63</v>
      </c>
      <c r="E5779" s="612">
        <v>1734</v>
      </c>
      <c r="F5779" s="214" t="s">
        <v>12411</v>
      </c>
      <c r="G5779" s="3" t="s">
        <v>17232</v>
      </c>
      <c r="H5779" s="224">
        <v>0.25506072874493924</v>
      </c>
    </row>
    <row r="5780" spans="1:8">
      <c r="A5780" s="62">
        <v>5778</v>
      </c>
      <c r="B5780" s="213" t="s">
        <v>13833</v>
      </c>
      <c r="C5780" s="214" t="str">
        <f t="shared" si="184"/>
        <v>Yes</v>
      </c>
      <c r="D5780" s="30">
        <f t="shared" si="185"/>
        <v>2.8300000000000005</v>
      </c>
      <c r="E5780" s="612">
        <v>7791</v>
      </c>
      <c r="F5780" s="214" t="s">
        <v>12411</v>
      </c>
      <c r="G5780" s="3" t="s">
        <v>17232</v>
      </c>
      <c r="H5780" s="224">
        <v>1.1457489878542511</v>
      </c>
    </row>
    <row r="5781" spans="1:8">
      <c r="A5781" s="62">
        <v>5779</v>
      </c>
      <c r="B5781" s="213" t="s">
        <v>17244</v>
      </c>
      <c r="C5781" s="214" t="str">
        <f t="shared" si="184"/>
        <v>Yes</v>
      </c>
      <c r="D5781" s="30">
        <f t="shared" si="185"/>
        <v>1.1000000000000001</v>
      </c>
      <c r="E5781" s="612">
        <v>3028</v>
      </c>
      <c r="F5781" s="214" t="s">
        <v>12411</v>
      </c>
      <c r="G5781" s="3" t="s">
        <v>17232</v>
      </c>
      <c r="H5781" s="224">
        <v>0.44534412955465585</v>
      </c>
    </row>
    <row r="5782" spans="1:8">
      <c r="A5782" s="62">
        <v>5780</v>
      </c>
      <c r="B5782" s="213" t="s">
        <v>17245</v>
      </c>
      <c r="C5782" s="214" t="str">
        <f t="shared" si="184"/>
        <v>Yes</v>
      </c>
      <c r="D5782" s="30">
        <f t="shared" si="185"/>
        <v>0.57999999999999996</v>
      </c>
      <c r="E5782" s="612">
        <v>1597</v>
      </c>
      <c r="F5782" s="214" t="s">
        <v>12411</v>
      </c>
      <c r="G5782" s="3" t="s">
        <v>17232</v>
      </c>
      <c r="H5782" s="224">
        <v>0.23481781376518215</v>
      </c>
    </row>
    <row r="5783" spans="1:8">
      <c r="A5783" s="62">
        <v>5781</v>
      </c>
      <c r="B5783" s="213" t="s">
        <v>17246</v>
      </c>
      <c r="C5783" s="214" t="str">
        <f t="shared" si="184"/>
        <v>Yes</v>
      </c>
      <c r="D5783" s="30">
        <f t="shared" si="185"/>
        <v>2.5</v>
      </c>
      <c r="E5783" s="612">
        <v>6883</v>
      </c>
      <c r="F5783" s="214" t="s">
        <v>12411</v>
      </c>
      <c r="G5783" s="3" t="s">
        <v>17232</v>
      </c>
      <c r="H5783" s="224">
        <v>1.0121457489878543</v>
      </c>
    </row>
    <row r="5784" spans="1:8">
      <c r="A5784" s="62">
        <v>5782</v>
      </c>
      <c r="B5784" s="213" t="s">
        <v>17247</v>
      </c>
      <c r="C5784" s="214" t="str">
        <f t="shared" si="184"/>
        <v>Yes</v>
      </c>
      <c r="D5784" s="30">
        <f t="shared" si="185"/>
        <v>1.9</v>
      </c>
      <c r="E5784" s="612">
        <v>5231</v>
      </c>
      <c r="F5784" s="214" t="s">
        <v>12411</v>
      </c>
      <c r="G5784" s="3" t="s">
        <v>17232</v>
      </c>
      <c r="H5784" s="224">
        <v>0.76923076923076916</v>
      </c>
    </row>
    <row r="5785" spans="1:8">
      <c r="A5785" s="62">
        <v>5783</v>
      </c>
      <c r="B5785" s="213" t="s">
        <v>13499</v>
      </c>
      <c r="C5785" s="214" t="str">
        <f t="shared" si="184"/>
        <v>Yes</v>
      </c>
      <c r="D5785" s="30">
        <f t="shared" si="185"/>
        <v>0.67</v>
      </c>
      <c r="E5785" s="612">
        <v>1845</v>
      </c>
      <c r="F5785" s="214" t="s">
        <v>12411</v>
      </c>
      <c r="G5785" s="3" t="s">
        <v>17232</v>
      </c>
      <c r="H5785" s="224">
        <v>0.27125506072874495</v>
      </c>
    </row>
    <row r="5786" spans="1:8">
      <c r="A5786" s="62">
        <v>5784</v>
      </c>
      <c r="B5786" s="213" t="s">
        <v>17248</v>
      </c>
      <c r="C5786" s="214" t="str">
        <f t="shared" si="184"/>
        <v>Yes</v>
      </c>
      <c r="D5786" s="30">
        <f t="shared" si="185"/>
        <v>1.1200000000000001</v>
      </c>
      <c r="E5786" s="612">
        <v>3083</v>
      </c>
      <c r="F5786" s="214" t="s">
        <v>12411</v>
      </c>
      <c r="G5786" s="3" t="s">
        <v>17232</v>
      </c>
      <c r="H5786" s="224">
        <v>0.45344129554655871</v>
      </c>
    </row>
    <row r="5787" spans="1:8">
      <c r="A5787" s="62">
        <v>5785</v>
      </c>
      <c r="B5787" s="213" t="s">
        <v>17249</v>
      </c>
      <c r="C5787" s="214" t="str">
        <f t="shared" si="184"/>
        <v>Yes</v>
      </c>
      <c r="D5787" s="30">
        <f t="shared" si="185"/>
        <v>0.35</v>
      </c>
      <c r="E5787" s="612">
        <v>1000</v>
      </c>
      <c r="F5787" s="221" t="s">
        <v>11777</v>
      </c>
      <c r="G5787" s="3" t="s">
        <v>17232</v>
      </c>
      <c r="H5787" s="224">
        <v>0.14170040485829957</v>
      </c>
    </row>
    <row r="5788" spans="1:8">
      <c r="A5788" s="62">
        <v>5786</v>
      </c>
      <c r="B5788" s="213" t="s">
        <v>17250</v>
      </c>
      <c r="C5788" s="214" t="str">
        <f t="shared" si="184"/>
        <v>Yes</v>
      </c>
      <c r="D5788" s="30">
        <f t="shared" si="185"/>
        <v>3.31</v>
      </c>
      <c r="E5788" s="612">
        <v>9113</v>
      </c>
      <c r="F5788" s="214" t="s">
        <v>12411</v>
      </c>
      <c r="G5788" s="3" t="s">
        <v>17232</v>
      </c>
      <c r="H5788" s="224">
        <v>1.3400809716599189</v>
      </c>
    </row>
    <row r="5789" spans="1:8">
      <c r="A5789" s="62">
        <v>5787</v>
      </c>
      <c r="B5789" s="213" t="s">
        <v>17251</v>
      </c>
      <c r="C5789" s="214" t="str">
        <f t="shared" si="184"/>
        <v>Yes</v>
      </c>
      <c r="D5789" s="30">
        <f t="shared" si="185"/>
        <v>2.6</v>
      </c>
      <c r="E5789" s="612">
        <v>7158</v>
      </c>
      <c r="F5789" s="214" t="s">
        <v>11826</v>
      </c>
      <c r="G5789" s="3" t="s">
        <v>17232</v>
      </c>
      <c r="H5789" s="224">
        <v>1.0526315789473684</v>
      </c>
    </row>
    <row r="5790" spans="1:8">
      <c r="A5790" s="62">
        <v>5788</v>
      </c>
      <c r="B5790" s="213" t="s">
        <v>17252</v>
      </c>
      <c r="C5790" s="214" t="str">
        <f t="shared" si="184"/>
        <v>Yes</v>
      </c>
      <c r="D5790" s="30">
        <f t="shared" si="185"/>
        <v>2.58</v>
      </c>
      <c r="E5790" s="612">
        <v>7103</v>
      </c>
      <c r="F5790" s="214" t="s">
        <v>12411</v>
      </c>
      <c r="G5790" s="3" t="s">
        <v>17232</v>
      </c>
      <c r="H5790" s="224">
        <v>1.0445344129554655</v>
      </c>
    </row>
    <row r="5791" spans="1:8">
      <c r="A5791" s="62">
        <v>5789</v>
      </c>
      <c r="B5791" s="213" t="s">
        <v>13542</v>
      </c>
      <c r="C5791" s="214" t="str">
        <f t="shared" ref="C5791:C5854" si="186">IF(H5791=2,"No","Yes")</f>
        <v>Yes</v>
      </c>
      <c r="D5791" s="30">
        <f t="shared" si="185"/>
        <v>0.59</v>
      </c>
      <c r="E5791" s="612">
        <v>1624</v>
      </c>
      <c r="F5791" s="214" t="s">
        <v>12411</v>
      </c>
      <c r="G5791" s="3" t="s">
        <v>17232</v>
      </c>
      <c r="H5791" s="224">
        <v>0.23886639676113358</v>
      </c>
    </row>
    <row r="5792" spans="1:8">
      <c r="A5792" s="62">
        <v>5790</v>
      </c>
      <c r="B5792" s="213" t="s">
        <v>17023</v>
      </c>
      <c r="C5792" s="214" t="str">
        <f t="shared" si="186"/>
        <v>Yes</v>
      </c>
      <c r="D5792" s="30">
        <f t="shared" si="185"/>
        <v>1.95</v>
      </c>
      <c r="E5792" s="612">
        <v>5368</v>
      </c>
      <c r="F5792" s="214" t="s">
        <v>12411</v>
      </c>
      <c r="G5792" s="3" t="s">
        <v>17232</v>
      </c>
      <c r="H5792" s="224">
        <v>0.78947368421052622</v>
      </c>
    </row>
    <row r="5793" spans="1:8">
      <c r="A5793" s="62">
        <v>5791</v>
      </c>
      <c r="B5793" s="213" t="s">
        <v>17253</v>
      </c>
      <c r="C5793" s="214" t="str">
        <f t="shared" si="186"/>
        <v>Yes</v>
      </c>
      <c r="D5793" s="30">
        <f t="shared" si="185"/>
        <v>1.05</v>
      </c>
      <c r="E5793" s="612">
        <v>2891</v>
      </c>
      <c r="F5793" s="214" t="s">
        <v>12411</v>
      </c>
      <c r="G5793" s="3" t="s">
        <v>17232</v>
      </c>
      <c r="H5793" s="224">
        <v>0.42510121457489874</v>
      </c>
    </row>
    <row r="5794" spans="1:8">
      <c r="A5794" s="62">
        <v>5792</v>
      </c>
      <c r="B5794" s="213" t="s">
        <v>17254</v>
      </c>
      <c r="C5794" s="214" t="str">
        <f t="shared" si="186"/>
        <v>Yes</v>
      </c>
      <c r="D5794" s="30">
        <f t="shared" si="185"/>
        <v>2.2799999999999998</v>
      </c>
      <c r="E5794" s="612">
        <v>6277</v>
      </c>
      <c r="F5794" s="214" t="s">
        <v>12411</v>
      </c>
      <c r="G5794" s="3" t="s">
        <v>17232</v>
      </c>
      <c r="H5794" s="224">
        <v>0.92307692307692291</v>
      </c>
    </row>
    <row r="5795" spans="1:8">
      <c r="A5795" s="62">
        <v>5793</v>
      </c>
      <c r="B5795" s="213" t="s">
        <v>17255</v>
      </c>
      <c r="C5795" s="214" t="str">
        <f t="shared" si="186"/>
        <v>Yes</v>
      </c>
      <c r="D5795" s="30">
        <f t="shared" si="185"/>
        <v>0.35</v>
      </c>
      <c r="E5795" s="612">
        <v>1000</v>
      </c>
      <c r="F5795" s="214" t="s">
        <v>12411</v>
      </c>
      <c r="G5795" s="3" t="s">
        <v>17232</v>
      </c>
      <c r="H5795" s="224">
        <v>0.14170040485829957</v>
      </c>
    </row>
    <row r="5796" spans="1:8">
      <c r="A5796" s="62">
        <v>5794</v>
      </c>
      <c r="B5796" s="213" t="s">
        <v>17256</v>
      </c>
      <c r="C5796" s="214" t="str">
        <f t="shared" si="186"/>
        <v>Yes</v>
      </c>
      <c r="D5796" s="30">
        <f t="shared" si="185"/>
        <v>0.52</v>
      </c>
      <c r="E5796" s="612">
        <v>1432</v>
      </c>
      <c r="F5796" s="214" t="s">
        <v>12411</v>
      </c>
      <c r="G5796" s="3" t="s">
        <v>17232</v>
      </c>
      <c r="H5796" s="224">
        <v>0.21052631578947367</v>
      </c>
    </row>
    <row r="5797" spans="1:8">
      <c r="A5797" s="62">
        <v>5795</v>
      </c>
      <c r="B5797" s="213" t="s">
        <v>17257</v>
      </c>
      <c r="C5797" s="214" t="str">
        <f t="shared" si="186"/>
        <v>Yes</v>
      </c>
      <c r="D5797" s="30">
        <f t="shared" si="185"/>
        <v>0.34</v>
      </c>
      <c r="E5797" s="612">
        <v>1000</v>
      </c>
      <c r="F5797" s="214" t="s">
        <v>12411</v>
      </c>
      <c r="G5797" s="3" t="s">
        <v>17232</v>
      </c>
      <c r="H5797" s="224">
        <v>0.13765182186234817</v>
      </c>
    </row>
    <row r="5798" spans="1:8">
      <c r="A5798" s="62">
        <v>5796</v>
      </c>
      <c r="B5798" s="213" t="s">
        <v>17258</v>
      </c>
      <c r="C5798" s="214" t="str">
        <f t="shared" si="186"/>
        <v>Yes</v>
      </c>
      <c r="D5798" s="30">
        <f t="shared" si="185"/>
        <v>1.1200000000000001</v>
      </c>
      <c r="E5798" s="612">
        <v>3083</v>
      </c>
      <c r="F5798" s="214" t="s">
        <v>12411</v>
      </c>
      <c r="G5798" s="3" t="s">
        <v>17232</v>
      </c>
      <c r="H5798" s="224">
        <v>0.45344129554655871</v>
      </c>
    </row>
    <row r="5799" spans="1:8">
      <c r="A5799" s="62">
        <v>5797</v>
      </c>
      <c r="B5799" s="213" t="s">
        <v>17259</v>
      </c>
      <c r="C5799" s="214" t="str">
        <f t="shared" si="186"/>
        <v>Yes</v>
      </c>
      <c r="D5799" s="30">
        <f t="shared" si="185"/>
        <v>1.01</v>
      </c>
      <c r="E5799" s="612">
        <v>2781</v>
      </c>
      <c r="F5799" s="214" t="s">
        <v>12411</v>
      </c>
      <c r="G5799" s="3" t="s">
        <v>17232</v>
      </c>
      <c r="H5799" s="224">
        <v>0.40890688259109309</v>
      </c>
    </row>
    <row r="5800" spans="1:8">
      <c r="A5800" s="62">
        <v>5798</v>
      </c>
      <c r="B5800" s="213" t="s">
        <v>17260</v>
      </c>
      <c r="C5800" s="214" t="str">
        <f t="shared" si="186"/>
        <v>Yes</v>
      </c>
      <c r="D5800" s="30">
        <f t="shared" si="185"/>
        <v>1.5799999999999998</v>
      </c>
      <c r="E5800" s="612">
        <v>4350</v>
      </c>
      <c r="F5800" s="214" t="s">
        <v>12411</v>
      </c>
      <c r="G5800" s="3" t="s">
        <v>17232</v>
      </c>
      <c r="H5800" s="224">
        <v>0.63967611336032382</v>
      </c>
    </row>
    <row r="5801" spans="1:8">
      <c r="A5801" s="62">
        <v>5799</v>
      </c>
      <c r="B5801" s="213" t="s">
        <v>17261</v>
      </c>
      <c r="C5801" s="214" t="str">
        <f t="shared" si="186"/>
        <v>Yes</v>
      </c>
      <c r="D5801" s="30">
        <f t="shared" si="185"/>
        <v>0.87000000000000011</v>
      </c>
      <c r="E5801" s="612">
        <v>2395</v>
      </c>
      <c r="F5801" s="214" t="s">
        <v>12411</v>
      </c>
      <c r="G5801" s="3" t="s">
        <v>17232</v>
      </c>
      <c r="H5801" s="224">
        <v>0.35222672064777327</v>
      </c>
    </row>
    <row r="5802" spans="1:8">
      <c r="A5802" s="62">
        <v>5800</v>
      </c>
      <c r="B5802" s="213" t="s">
        <v>17262</v>
      </c>
      <c r="C5802" s="214" t="str">
        <f t="shared" si="186"/>
        <v>Yes</v>
      </c>
      <c r="D5802" s="30">
        <f t="shared" si="185"/>
        <v>1.9</v>
      </c>
      <c r="E5802" s="612">
        <v>5231</v>
      </c>
      <c r="F5802" s="214" t="s">
        <v>12411</v>
      </c>
      <c r="G5802" s="3" t="s">
        <v>17232</v>
      </c>
      <c r="H5802" s="224">
        <v>0.76923076923076916</v>
      </c>
    </row>
    <row r="5803" spans="1:8">
      <c r="A5803" s="62">
        <v>5801</v>
      </c>
      <c r="B5803" s="213" t="s">
        <v>17263</v>
      </c>
      <c r="C5803" s="214" t="str">
        <f t="shared" si="186"/>
        <v>Yes</v>
      </c>
      <c r="D5803" s="30">
        <f t="shared" si="185"/>
        <v>0.81</v>
      </c>
      <c r="E5803" s="612">
        <v>2230</v>
      </c>
      <c r="F5803" s="214" t="s">
        <v>12411</v>
      </c>
      <c r="G5803" s="3" t="s">
        <v>17232</v>
      </c>
      <c r="H5803" s="224">
        <v>0.32793522267206476</v>
      </c>
    </row>
    <row r="5804" spans="1:8">
      <c r="A5804" s="62">
        <v>5802</v>
      </c>
      <c r="B5804" s="213" t="s">
        <v>17264</v>
      </c>
      <c r="C5804" s="214" t="str">
        <f t="shared" si="186"/>
        <v>Yes</v>
      </c>
      <c r="D5804" s="30">
        <f t="shared" si="185"/>
        <v>0.83</v>
      </c>
      <c r="E5804" s="612">
        <v>2285</v>
      </c>
      <c r="F5804" s="214" t="s">
        <v>12411</v>
      </c>
      <c r="G5804" s="3" t="s">
        <v>17232</v>
      </c>
      <c r="H5804" s="224">
        <v>0.33603238866396756</v>
      </c>
    </row>
    <row r="5805" spans="1:8">
      <c r="A5805" s="62">
        <v>5803</v>
      </c>
      <c r="B5805" s="213" t="s">
        <v>17265</v>
      </c>
      <c r="C5805" s="214" t="str">
        <f t="shared" si="186"/>
        <v>Yes</v>
      </c>
      <c r="D5805" s="30">
        <f t="shared" si="185"/>
        <v>1.88</v>
      </c>
      <c r="E5805" s="612">
        <v>5176</v>
      </c>
      <c r="F5805" s="214" t="s">
        <v>12411</v>
      </c>
      <c r="G5805" s="3" t="s">
        <v>17232</v>
      </c>
      <c r="H5805" s="224">
        <v>0.76113360323886625</v>
      </c>
    </row>
    <row r="5806" spans="1:8">
      <c r="A5806" s="62">
        <v>5804</v>
      </c>
      <c r="B5806" s="213" t="s">
        <v>17266</v>
      </c>
      <c r="C5806" s="214" t="str">
        <f t="shared" si="186"/>
        <v>Yes</v>
      </c>
      <c r="D5806" s="30">
        <f t="shared" si="185"/>
        <v>1.05</v>
      </c>
      <c r="E5806" s="612">
        <v>2891</v>
      </c>
      <c r="F5806" s="214" t="s">
        <v>12411</v>
      </c>
      <c r="G5806" s="3" t="s">
        <v>17232</v>
      </c>
      <c r="H5806" s="224">
        <v>0.42510121457489874</v>
      </c>
    </row>
    <row r="5807" spans="1:8">
      <c r="A5807" s="62">
        <v>5805</v>
      </c>
      <c r="B5807" s="213" t="s">
        <v>17267</v>
      </c>
      <c r="C5807" s="214" t="str">
        <f t="shared" si="186"/>
        <v>Yes</v>
      </c>
      <c r="D5807" s="30">
        <f t="shared" si="185"/>
        <v>3.57</v>
      </c>
      <c r="E5807" s="612">
        <v>9828</v>
      </c>
      <c r="F5807" s="214" t="s">
        <v>12411</v>
      </c>
      <c r="G5807" s="3" t="s">
        <v>17232</v>
      </c>
      <c r="H5807" s="224">
        <v>1.4453441295546556</v>
      </c>
    </row>
    <row r="5808" spans="1:8">
      <c r="A5808" s="62">
        <v>5806</v>
      </c>
      <c r="B5808" s="213" t="s">
        <v>17268</v>
      </c>
      <c r="C5808" s="214" t="str">
        <f t="shared" si="186"/>
        <v>Yes</v>
      </c>
      <c r="D5808" s="30">
        <f t="shared" si="185"/>
        <v>0.51</v>
      </c>
      <c r="E5808" s="612">
        <v>1404</v>
      </c>
      <c r="F5808" s="214" t="s">
        <v>12411</v>
      </c>
      <c r="G5808" s="3" t="s">
        <v>17232</v>
      </c>
      <c r="H5808" s="224">
        <v>0.20647773279352225</v>
      </c>
    </row>
    <row r="5809" spans="1:8">
      <c r="A5809" s="62">
        <v>5807</v>
      </c>
      <c r="B5809" s="213" t="s">
        <v>17269</v>
      </c>
      <c r="C5809" s="214" t="str">
        <f t="shared" si="186"/>
        <v>Yes</v>
      </c>
      <c r="D5809" s="30">
        <f t="shared" si="185"/>
        <v>1.95</v>
      </c>
      <c r="E5809" s="612">
        <v>5368</v>
      </c>
      <c r="F5809" s="214" t="s">
        <v>12411</v>
      </c>
      <c r="G5809" s="3" t="s">
        <v>17232</v>
      </c>
      <c r="H5809" s="224">
        <v>0.78947368421052622</v>
      </c>
    </row>
    <row r="5810" spans="1:8">
      <c r="A5810" s="62">
        <v>5808</v>
      </c>
      <c r="B5810" s="213" t="s">
        <v>17270</v>
      </c>
      <c r="C5810" s="214" t="str">
        <f t="shared" si="186"/>
        <v>Yes</v>
      </c>
      <c r="D5810" s="30">
        <f t="shared" si="185"/>
        <v>1.1399999999999999</v>
      </c>
      <c r="E5810" s="612">
        <v>3138</v>
      </c>
      <c r="F5810" s="214" t="s">
        <v>11781</v>
      </c>
      <c r="G5810" s="3" t="s">
        <v>17232</v>
      </c>
      <c r="H5810" s="224">
        <v>0.46153846153846145</v>
      </c>
    </row>
    <row r="5811" spans="1:8">
      <c r="A5811" s="62">
        <v>5809</v>
      </c>
      <c r="B5811" s="213" t="s">
        <v>17271</v>
      </c>
      <c r="C5811" s="214" t="str">
        <f t="shared" si="186"/>
        <v>Yes</v>
      </c>
      <c r="D5811" s="30">
        <f t="shared" si="185"/>
        <v>1.1399999999999999</v>
      </c>
      <c r="E5811" s="612">
        <v>3138</v>
      </c>
      <c r="F5811" s="214" t="s">
        <v>12411</v>
      </c>
      <c r="G5811" s="3" t="s">
        <v>17232</v>
      </c>
      <c r="H5811" s="224">
        <v>0.46153846153846145</v>
      </c>
    </row>
    <row r="5812" spans="1:8">
      <c r="A5812" s="62">
        <v>5810</v>
      </c>
      <c r="B5812" s="213" t="s">
        <v>17272</v>
      </c>
      <c r="C5812" s="214" t="str">
        <f t="shared" si="186"/>
        <v>Yes</v>
      </c>
      <c r="D5812" s="30">
        <f t="shared" si="185"/>
        <v>1.1299999999999999</v>
      </c>
      <c r="E5812" s="612">
        <v>3111</v>
      </c>
      <c r="F5812" s="214" t="s">
        <v>11781</v>
      </c>
      <c r="G5812" s="3" t="s">
        <v>17232</v>
      </c>
      <c r="H5812" s="224">
        <v>0.45748987854251005</v>
      </c>
    </row>
    <row r="5813" spans="1:8">
      <c r="A5813" s="62">
        <v>5811</v>
      </c>
      <c r="B5813" s="213" t="s">
        <v>17273</v>
      </c>
      <c r="C5813" s="214" t="str">
        <f t="shared" si="186"/>
        <v>Yes</v>
      </c>
      <c r="D5813" s="30">
        <f t="shared" si="185"/>
        <v>1.1499999999999999</v>
      </c>
      <c r="E5813" s="612">
        <v>3166</v>
      </c>
      <c r="F5813" s="214" t="s">
        <v>12411</v>
      </c>
      <c r="G5813" s="3" t="s">
        <v>17232</v>
      </c>
      <c r="H5813" s="224">
        <v>0.46558704453441291</v>
      </c>
    </row>
    <row r="5814" spans="1:8">
      <c r="A5814" s="62">
        <v>5812</v>
      </c>
      <c r="B5814" s="213" t="s">
        <v>17274</v>
      </c>
      <c r="C5814" s="214" t="str">
        <f t="shared" si="186"/>
        <v>Yes</v>
      </c>
      <c r="D5814" s="30">
        <f t="shared" si="185"/>
        <v>1.17</v>
      </c>
      <c r="E5814" s="612">
        <v>3221</v>
      </c>
      <c r="F5814" s="214" t="s">
        <v>12411</v>
      </c>
      <c r="G5814" s="3" t="s">
        <v>17232</v>
      </c>
      <c r="H5814" s="224">
        <v>0.47368421052631571</v>
      </c>
    </row>
    <row r="5815" spans="1:8">
      <c r="A5815" s="62">
        <v>5813</v>
      </c>
      <c r="B5815" s="213" t="s">
        <v>14233</v>
      </c>
      <c r="C5815" s="214" t="str">
        <f t="shared" si="186"/>
        <v>Yes</v>
      </c>
      <c r="D5815" s="30">
        <f t="shared" si="185"/>
        <v>1.95</v>
      </c>
      <c r="E5815" s="612">
        <v>5368</v>
      </c>
      <c r="F5815" s="214" t="s">
        <v>12411</v>
      </c>
      <c r="G5815" s="3" t="s">
        <v>17232</v>
      </c>
      <c r="H5815" s="224">
        <v>0.78947368421052622</v>
      </c>
    </row>
    <row r="5816" spans="1:8">
      <c r="A5816" s="62">
        <v>5814</v>
      </c>
      <c r="B5816" s="213" t="s">
        <v>17275</v>
      </c>
      <c r="C5816" s="214" t="str">
        <f t="shared" si="186"/>
        <v>Yes</v>
      </c>
      <c r="D5816" s="30">
        <f t="shared" si="185"/>
        <v>1.85</v>
      </c>
      <c r="E5816" s="612">
        <v>5093</v>
      </c>
      <c r="F5816" s="214" t="s">
        <v>12411</v>
      </c>
      <c r="G5816" s="3" t="s">
        <v>17232</v>
      </c>
      <c r="H5816" s="224">
        <v>0.74898785425101211</v>
      </c>
    </row>
    <row r="5817" spans="1:8">
      <c r="A5817" s="62">
        <v>5815</v>
      </c>
      <c r="B5817" s="213" t="s">
        <v>17276</v>
      </c>
      <c r="C5817" s="214" t="str">
        <f t="shared" si="186"/>
        <v>Yes</v>
      </c>
      <c r="D5817" s="30">
        <f t="shared" si="185"/>
        <v>0.63</v>
      </c>
      <c r="E5817" s="612">
        <v>1734</v>
      </c>
      <c r="F5817" s="214" t="s">
        <v>11781</v>
      </c>
      <c r="G5817" s="3" t="s">
        <v>17232</v>
      </c>
      <c r="H5817" s="224">
        <v>0.25506072874493924</v>
      </c>
    </row>
    <row r="5818" spans="1:8">
      <c r="A5818" s="62">
        <v>5816</v>
      </c>
      <c r="B5818" s="213" t="s">
        <v>17277</v>
      </c>
      <c r="C5818" s="214" t="str">
        <f t="shared" si="186"/>
        <v>Yes</v>
      </c>
      <c r="D5818" s="30">
        <f t="shared" si="185"/>
        <v>1.03</v>
      </c>
      <c r="E5818" s="612">
        <v>2836</v>
      </c>
      <c r="F5818" s="214" t="s">
        <v>12411</v>
      </c>
      <c r="G5818" s="3" t="s">
        <v>17232</v>
      </c>
      <c r="H5818" s="224">
        <v>0.41700404858299595</v>
      </c>
    </row>
    <row r="5819" spans="1:8">
      <c r="A5819" s="62">
        <v>5817</v>
      </c>
      <c r="B5819" s="213" t="s">
        <v>17278</v>
      </c>
      <c r="C5819" s="214" t="str">
        <f t="shared" si="186"/>
        <v>Yes</v>
      </c>
      <c r="D5819" s="30">
        <f t="shared" si="185"/>
        <v>0.67</v>
      </c>
      <c r="E5819" s="612">
        <v>1845</v>
      </c>
      <c r="F5819" s="214" t="s">
        <v>12411</v>
      </c>
      <c r="G5819" s="3" t="s">
        <v>17232</v>
      </c>
      <c r="H5819" s="224">
        <v>0.27125506072874495</v>
      </c>
    </row>
    <row r="5820" spans="1:8">
      <c r="A5820" s="62">
        <v>5818</v>
      </c>
      <c r="B5820" s="213" t="s">
        <v>17279</v>
      </c>
      <c r="C5820" s="214" t="str">
        <f t="shared" si="186"/>
        <v>Yes</v>
      </c>
      <c r="D5820" s="30">
        <f t="shared" si="185"/>
        <v>4.8</v>
      </c>
      <c r="E5820" s="612">
        <v>13215</v>
      </c>
      <c r="F5820" s="214" t="s">
        <v>12411</v>
      </c>
      <c r="G5820" s="3" t="s">
        <v>17232</v>
      </c>
      <c r="H5820" s="224">
        <v>1.9433198380566798</v>
      </c>
    </row>
    <row r="5821" spans="1:8">
      <c r="A5821" s="62">
        <v>5819</v>
      </c>
      <c r="B5821" s="213" t="s">
        <v>17280</v>
      </c>
      <c r="C5821" s="214" t="str">
        <f t="shared" si="186"/>
        <v>Yes</v>
      </c>
      <c r="D5821" s="30">
        <f t="shared" si="185"/>
        <v>0.35</v>
      </c>
      <c r="E5821" s="612">
        <v>1000</v>
      </c>
      <c r="F5821" s="214" t="s">
        <v>12411</v>
      </c>
      <c r="G5821" s="3" t="s">
        <v>17232</v>
      </c>
      <c r="H5821" s="224">
        <v>0.14170040485829957</v>
      </c>
    </row>
    <row r="5822" spans="1:8">
      <c r="A5822" s="62">
        <v>5820</v>
      </c>
      <c r="B5822" s="213" t="s">
        <v>17281</v>
      </c>
      <c r="C5822" s="214" t="str">
        <f t="shared" si="186"/>
        <v>Yes</v>
      </c>
      <c r="D5822" s="30">
        <f t="shared" si="185"/>
        <v>0.82</v>
      </c>
      <c r="E5822" s="215">
        <v>2257</v>
      </c>
      <c r="F5822" s="214" t="s">
        <v>12411</v>
      </c>
      <c r="G5822" s="3" t="s">
        <v>17282</v>
      </c>
      <c r="H5822" s="216">
        <v>0.33198380566801616</v>
      </c>
    </row>
    <row r="5823" spans="1:8">
      <c r="A5823" s="62">
        <v>5821</v>
      </c>
      <c r="B5823" s="220" t="s">
        <v>17283</v>
      </c>
      <c r="C5823" s="214" t="str">
        <f t="shared" si="186"/>
        <v>No</v>
      </c>
      <c r="D5823" s="30">
        <f t="shared" si="185"/>
        <v>4.9400000000000004</v>
      </c>
      <c r="E5823" s="215">
        <v>13600</v>
      </c>
      <c r="F5823" s="214" t="s">
        <v>12411</v>
      </c>
      <c r="G5823" s="3" t="s">
        <v>17282</v>
      </c>
      <c r="H5823" s="216">
        <v>2</v>
      </c>
    </row>
    <row r="5824" spans="1:8">
      <c r="A5824" s="62">
        <v>5822</v>
      </c>
      <c r="B5824" s="220" t="s">
        <v>17284</v>
      </c>
      <c r="C5824" s="214" t="str">
        <f t="shared" si="186"/>
        <v>Yes</v>
      </c>
      <c r="D5824" s="30">
        <f t="shared" si="185"/>
        <v>1.25</v>
      </c>
      <c r="E5824" s="215">
        <v>3441</v>
      </c>
      <c r="F5824" s="214" t="s">
        <v>12411</v>
      </c>
      <c r="G5824" s="3" t="s">
        <v>17282</v>
      </c>
      <c r="H5824" s="216">
        <v>0.50607287449392713</v>
      </c>
    </row>
    <row r="5825" spans="1:8">
      <c r="A5825" s="62">
        <v>5823</v>
      </c>
      <c r="B5825" s="213" t="s">
        <v>17285</v>
      </c>
      <c r="C5825" s="214" t="str">
        <f t="shared" si="186"/>
        <v>Yes</v>
      </c>
      <c r="D5825" s="30">
        <f t="shared" si="185"/>
        <v>2.9299999999999997</v>
      </c>
      <c r="E5825" s="215">
        <v>8066</v>
      </c>
      <c r="F5825" s="214" t="s">
        <v>12411</v>
      </c>
      <c r="G5825" s="3" t="s">
        <v>17282</v>
      </c>
      <c r="H5825" s="216">
        <v>1.1862348178137649</v>
      </c>
    </row>
    <row r="5826" spans="1:8">
      <c r="A5826" s="62">
        <v>5824</v>
      </c>
      <c r="B5826" s="220" t="s">
        <v>17286</v>
      </c>
      <c r="C5826" s="214" t="str">
        <f t="shared" si="186"/>
        <v>Yes</v>
      </c>
      <c r="D5826" s="30">
        <f t="shared" si="185"/>
        <v>0.89</v>
      </c>
      <c r="E5826" s="215">
        <v>2450</v>
      </c>
      <c r="F5826" s="214" t="s">
        <v>12411</v>
      </c>
      <c r="G5826" s="3" t="s">
        <v>17282</v>
      </c>
      <c r="H5826" s="216">
        <v>0.36032388663967607</v>
      </c>
    </row>
    <row r="5827" spans="1:8">
      <c r="A5827" s="62">
        <v>5825</v>
      </c>
      <c r="B5827" s="213" t="s">
        <v>17287</v>
      </c>
      <c r="C5827" s="214" t="str">
        <f t="shared" si="186"/>
        <v>Yes</v>
      </c>
      <c r="D5827" s="30">
        <f t="shared" si="185"/>
        <v>2.2000000000000002</v>
      </c>
      <c r="E5827" s="215">
        <v>6057</v>
      </c>
      <c r="F5827" s="214" t="s">
        <v>12411</v>
      </c>
      <c r="G5827" s="3" t="s">
        <v>17282</v>
      </c>
      <c r="H5827" s="216">
        <v>0.89068825910931171</v>
      </c>
    </row>
    <row r="5828" spans="1:8">
      <c r="A5828" s="62">
        <v>5826</v>
      </c>
      <c r="B5828" s="213" t="s">
        <v>10018</v>
      </c>
      <c r="C5828" s="214" t="str">
        <f t="shared" si="186"/>
        <v>Yes</v>
      </c>
      <c r="D5828" s="30">
        <f t="shared" ref="D5828:D5891" si="187">H5828*2.47</f>
        <v>3.21</v>
      </c>
      <c r="E5828" s="215">
        <v>8837</v>
      </c>
      <c r="F5828" s="214" t="s">
        <v>12411</v>
      </c>
      <c r="G5828" s="3" t="s">
        <v>17282</v>
      </c>
      <c r="H5828" s="216">
        <v>1.2995951417004048</v>
      </c>
    </row>
    <row r="5829" spans="1:8">
      <c r="A5829" s="62">
        <v>5827</v>
      </c>
      <c r="B5829" s="213" t="s">
        <v>17288</v>
      </c>
      <c r="C5829" s="214" t="str">
        <f t="shared" si="186"/>
        <v>Yes</v>
      </c>
      <c r="D5829" s="30">
        <f t="shared" si="187"/>
        <v>1.46</v>
      </c>
      <c r="E5829" s="215">
        <v>4019</v>
      </c>
      <c r="F5829" s="214" t="s">
        <v>12411</v>
      </c>
      <c r="G5829" s="3" t="s">
        <v>17282</v>
      </c>
      <c r="H5829" s="216">
        <v>0.5910931174089068</v>
      </c>
    </row>
    <row r="5830" spans="1:8">
      <c r="A5830" s="62">
        <v>5828</v>
      </c>
      <c r="B5830" s="213" t="s">
        <v>17289</v>
      </c>
      <c r="C5830" s="214" t="str">
        <f t="shared" si="186"/>
        <v>Yes</v>
      </c>
      <c r="D5830" s="30">
        <f t="shared" si="187"/>
        <v>1.9100000000000001</v>
      </c>
      <c r="E5830" s="215">
        <v>5258</v>
      </c>
      <c r="F5830" s="214" t="s">
        <v>12411</v>
      </c>
      <c r="G5830" s="3" t="s">
        <v>17282</v>
      </c>
      <c r="H5830" s="216">
        <v>0.77327935222672062</v>
      </c>
    </row>
    <row r="5831" spans="1:8">
      <c r="A5831" s="62">
        <v>5829</v>
      </c>
      <c r="B5831" s="213" t="s">
        <v>17290</v>
      </c>
      <c r="C5831" s="214" t="str">
        <f t="shared" si="186"/>
        <v>Yes</v>
      </c>
      <c r="D5831" s="30">
        <f t="shared" si="187"/>
        <v>2.2000000000000002</v>
      </c>
      <c r="E5831" s="215">
        <v>6057</v>
      </c>
      <c r="F5831" s="214" t="s">
        <v>12411</v>
      </c>
      <c r="G5831" s="3" t="s">
        <v>17282</v>
      </c>
      <c r="H5831" s="216">
        <v>0.89068825910931171</v>
      </c>
    </row>
    <row r="5832" spans="1:8">
      <c r="A5832" s="62">
        <v>5830</v>
      </c>
      <c r="B5832" s="220" t="s">
        <v>17291</v>
      </c>
      <c r="C5832" s="214" t="str">
        <f t="shared" si="186"/>
        <v>Yes</v>
      </c>
      <c r="D5832" s="30">
        <f t="shared" si="187"/>
        <v>1.73</v>
      </c>
      <c r="E5832" s="215">
        <v>4763</v>
      </c>
      <c r="F5832" s="214" t="s">
        <v>12411</v>
      </c>
      <c r="G5832" s="3" t="s">
        <v>17282</v>
      </c>
      <c r="H5832" s="216">
        <v>0.70040485829959509</v>
      </c>
    </row>
    <row r="5833" spans="1:8">
      <c r="A5833" s="62">
        <v>5831</v>
      </c>
      <c r="B5833" s="213" t="s">
        <v>17292</v>
      </c>
      <c r="C5833" s="214" t="str">
        <f t="shared" si="186"/>
        <v>Yes</v>
      </c>
      <c r="D5833" s="30">
        <f t="shared" si="187"/>
        <v>1.56</v>
      </c>
      <c r="E5833" s="215">
        <v>4295</v>
      </c>
      <c r="F5833" s="214" t="s">
        <v>12411</v>
      </c>
      <c r="G5833" s="3" t="s">
        <v>17282</v>
      </c>
      <c r="H5833" s="216">
        <v>0.63157894736842102</v>
      </c>
    </row>
    <row r="5834" spans="1:8">
      <c r="A5834" s="62">
        <v>5832</v>
      </c>
      <c r="B5834" s="213" t="s">
        <v>17293</v>
      </c>
      <c r="C5834" s="214" t="str">
        <f t="shared" si="186"/>
        <v>Yes</v>
      </c>
      <c r="D5834" s="30">
        <f t="shared" si="187"/>
        <v>1.56</v>
      </c>
      <c r="E5834" s="215">
        <v>4295</v>
      </c>
      <c r="F5834" s="214" t="s">
        <v>12411</v>
      </c>
      <c r="G5834" s="3" t="s">
        <v>17282</v>
      </c>
      <c r="H5834" s="216">
        <v>0.63157894736842102</v>
      </c>
    </row>
    <row r="5835" spans="1:8">
      <c r="A5835" s="62">
        <v>5833</v>
      </c>
      <c r="B5835" s="213" t="s">
        <v>17294</v>
      </c>
      <c r="C5835" s="214" t="str">
        <f t="shared" si="186"/>
        <v>Yes</v>
      </c>
      <c r="D5835" s="30">
        <f t="shared" si="187"/>
        <v>1.9399999999999997</v>
      </c>
      <c r="E5835" s="215">
        <v>5341</v>
      </c>
      <c r="F5835" s="214" t="s">
        <v>12411</v>
      </c>
      <c r="G5835" s="3" t="s">
        <v>17282</v>
      </c>
      <c r="H5835" s="216">
        <v>0.78542510121457476</v>
      </c>
    </row>
    <row r="5836" spans="1:8">
      <c r="A5836" s="62">
        <v>5834</v>
      </c>
      <c r="B5836" s="220" t="s">
        <v>17295</v>
      </c>
      <c r="C5836" s="214" t="str">
        <f t="shared" si="186"/>
        <v>Yes</v>
      </c>
      <c r="D5836" s="30">
        <f t="shared" si="187"/>
        <v>0.18</v>
      </c>
      <c r="E5836" s="215">
        <v>1000</v>
      </c>
      <c r="F5836" s="214" t="s">
        <v>12411</v>
      </c>
      <c r="G5836" s="3" t="s">
        <v>17282</v>
      </c>
      <c r="H5836" s="216">
        <v>7.28744939271255E-2</v>
      </c>
    </row>
    <row r="5837" spans="1:8">
      <c r="A5837" s="62">
        <v>5835</v>
      </c>
      <c r="B5837" s="220" t="s">
        <v>17296</v>
      </c>
      <c r="C5837" s="214" t="str">
        <f t="shared" si="186"/>
        <v>Yes</v>
      </c>
      <c r="D5837" s="30">
        <f t="shared" si="187"/>
        <v>2.6</v>
      </c>
      <c r="E5837" s="215">
        <v>7158</v>
      </c>
      <c r="F5837" s="214" t="s">
        <v>12411</v>
      </c>
      <c r="G5837" s="3" t="s">
        <v>17282</v>
      </c>
      <c r="H5837" s="216">
        <v>1.0526315789473684</v>
      </c>
    </row>
    <row r="5838" spans="1:8">
      <c r="A5838" s="62">
        <v>5836</v>
      </c>
      <c r="B5838" s="213" t="s">
        <v>17297</v>
      </c>
      <c r="C5838" s="214" t="str">
        <f t="shared" si="186"/>
        <v>Yes</v>
      </c>
      <c r="D5838" s="30">
        <f t="shared" si="187"/>
        <v>2.73</v>
      </c>
      <c r="E5838" s="215">
        <v>7516</v>
      </c>
      <c r="F5838" s="214" t="s">
        <v>12411</v>
      </c>
      <c r="G5838" s="3" t="s">
        <v>17282</v>
      </c>
      <c r="H5838" s="216">
        <v>1.1052631578947367</v>
      </c>
    </row>
    <row r="5839" spans="1:8">
      <c r="A5839" s="62">
        <v>5837</v>
      </c>
      <c r="B5839" s="213" t="s">
        <v>17298</v>
      </c>
      <c r="C5839" s="214" t="str">
        <f t="shared" si="186"/>
        <v>Yes</v>
      </c>
      <c r="D5839" s="30">
        <f t="shared" si="187"/>
        <v>4.09</v>
      </c>
      <c r="E5839" s="215">
        <v>11260</v>
      </c>
      <c r="F5839" s="214" t="s">
        <v>12411</v>
      </c>
      <c r="G5839" s="3" t="s">
        <v>17282</v>
      </c>
      <c r="H5839" s="216">
        <v>1.6558704453441293</v>
      </c>
    </row>
    <row r="5840" spans="1:8">
      <c r="A5840" s="62">
        <v>5838</v>
      </c>
      <c r="B5840" s="213" t="s">
        <v>17299</v>
      </c>
      <c r="C5840" s="214" t="str">
        <f t="shared" si="186"/>
        <v>Yes</v>
      </c>
      <c r="D5840" s="30">
        <f t="shared" si="187"/>
        <v>1.6099999999999999</v>
      </c>
      <c r="E5840" s="215">
        <v>4432</v>
      </c>
      <c r="F5840" s="214" t="s">
        <v>12411</v>
      </c>
      <c r="G5840" s="3" t="s">
        <v>17282</v>
      </c>
      <c r="H5840" s="216">
        <v>0.65182186234817807</v>
      </c>
    </row>
    <row r="5841" spans="1:8">
      <c r="A5841" s="62">
        <v>5839</v>
      </c>
      <c r="B5841" s="213" t="s">
        <v>17300</v>
      </c>
      <c r="C5841" s="214" t="str">
        <f t="shared" si="186"/>
        <v>Yes</v>
      </c>
      <c r="D5841" s="30">
        <f t="shared" si="187"/>
        <v>1.3</v>
      </c>
      <c r="E5841" s="215">
        <v>3579</v>
      </c>
      <c r="F5841" s="214" t="s">
        <v>12411</v>
      </c>
      <c r="G5841" s="3" t="s">
        <v>17282</v>
      </c>
      <c r="H5841" s="216">
        <v>0.52631578947368418</v>
      </c>
    </row>
    <row r="5842" spans="1:8">
      <c r="A5842" s="62">
        <v>5840</v>
      </c>
      <c r="B5842" s="220" t="s">
        <v>17301</v>
      </c>
      <c r="C5842" s="214" t="str">
        <f t="shared" si="186"/>
        <v>Yes</v>
      </c>
      <c r="D5842" s="30">
        <f t="shared" si="187"/>
        <v>4.04</v>
      </c>
      <c r="E5842" s="215">
        <v>11122</v>
      </c>
      <c r="F5842" s="214" t="s">
        <v>12411</v>
      </c>
      <c r="G5842" s="3" t="s">
        <v>17282</v>
      </c>
      <c r="H5842" s="216">
        <v>1.6356275303643724</v>
      </c>
    </row>
    <row r="5843" spans="1:8">
      <c r="A5843" s="62">
        <v>5841</v>
      </c>
      <c r="B5843" s="213" t="s">
        <v>17302</v>
      </c>
      <c r="C5843" s="214" t="str">
        <f t="shared" si="186"/>
        <v>Yes</v>
      </c>
      <c r="D5843" s="30">
        <f t="shared" si="187"/>
        <v>0.9</v>
      </c>
      <c r="E5843" s="215">
        <v>2478</v>
      </c>
      <c r="F5843" s="214" t="s">
        <v>12411</v>
      </c>
      <c r="G5843" s="3" t="s">
        <v>17282</v>
      </c>
      <c r="H5843" s="216">
        <v>0.36437246963562753</v>
      </c>
    </row>
    <row r="5844" spans="1:8">
      <c r="A5844" s="62">
        <v>5842</v>
      </c>
      <c r="B5844" s="213" t="s">
        <v>17303</v>
      </c>
      <c r="C5844" s="214" t="str">
        <f t="shared" si="186"/>
        <v>Yes</v>
      </c>
      <c r="D5844" s="30">
        <f t="shared" si="187"/>
        <v>0.77</v>
      </c>
      <c r="E5844" s="215">
        <v>2120</v>
      </c>
      <c r="F5844" s="214" t="s">
        <v>12411</v>
      </c>
      <c r="G5844" s="3" t="s">
        <v>17282</v>
      </c>
      <c r="H5844" s="216">
        <v>0.31174089068825911</v>
      </c>
    </row>
    <row r="5845" spans="1:8">
      <c r="A5845" s="62">
        <v>5843</v>
      </c>
      <c r="B5845" s="220" t="s">
        <v>17304</v>
      </c>
      <c r="C5845" s="214" t="str">
        <f t="shared" si="186"/>
        <v>Yes</v>
      </c>
      <c r="D5845" s="30">
        <f t="shared" si="187"/>
        <v>0.39</v>
      </c>
      <c r="E5845" s="215">
        <v>1074</v>
      </c>
      <c r="F5845" s="214" t="s">
        <v>12411</v>
      </c>
      <c r="G5845" s="3" t="s">
        <v>17282</v>
      </c>
      <c r="H5845" s="216">
        <v>0.15789473684210525</v>
      </c>
    </row>
    <row r="5846" spans="1:8">
      <c r="A5846" s="62">
        <v>5844</v>
      </c>
      <c r="B5846" s="213" t="s">
        <v>17305</v>
      </c>
      <c r="C5846" s="214" t="str">
        <f t="shared" si="186"/>
        <v>Yes</v>
      </c>
      <c r="D5846" s="30">
        <f t="shared" si="187"/>
        <v>2.2799999999999998</v>
      </c>
      <c r="E5846" s="215">
        <v>6277</v>
      </c>
      <c r="F5846" s="214" t="s">
        <v>12411</v>
      </c>
      <c r="G5846" s="3" t="s">
        <v>17282</v>
      </c>
      <c r="H5846" s="216">
        <v>0.92307692307692291</v>
      </c>
    </row>
    <row r="5847" spans="1:8">
      <c r="A5847" s="62">
        <v>5845</v>
      </c>
      <c r="B5847" s="213" t="s">
        <v>17306</v>
      </c>
      <c r="C5847" s="214" t="str">
        <f t="shared" si="186"/>
        <v>Yes</v>
      </c>
      <c r="D5847" s="30">
        <f t="shared" si="187"/>
        <v>4.2799999999999994</v>
      </c>
      <c r="E5847" s="215">
        <v>11783</v>
      </c>
      <c r="F5847" s="214" t="s">
        <v>12411</v>
      </c>
      <c r="G5847" s="3" t="s">
        <v>17282</v>
      </c>
      <c r="H5847" s="216">
        <v>1.7327935222672062</v>
      </c>
    </row>
    <row r="5848" spans="1:8">
      <c r="A5848" s="62">
        <v>5846</v>
      </c>
      <c r="B5848" s="220" t="s">
        <v>17307</v>
      </c>
      <c r="C5848" s="214" t="str">
        <f t="shared" si="186"/>
        <v>No</v>
      </c>
      <c r="D5848" s="30">
        <f t="shared" si="187"/>
        <v>4.9400000000000004</v>
      </c>
      <c r="E5848" s="215">
        <v>13600</v>
      </c>
      <c r="F5848" s="214" t="s">
        <v>12411</v>
      </c>
      <c r="G5848" s="3" t="s">
        <v>17282</v>
      </c>
      <c r="H5848" s="216">
        <v>2</v>
      </c>
    </row>
    <row r="5849" spans="1:8">
      <c r="A5849" s="62">
        <v>5847</v>
      </c>
      <c r="B5849" s="213" t="s">
        <v>17308</v>
      </c>
      <c r="C5849" s="214" t="str">
        <f t="shared" si="186"/>
        <v>Yes</v>
      </c>
      <c r="D5849" s="30">
        <f t="shared" si="187"/>
        <v>2.6900000000000008</v>
      </c>
      <c r="E5849" s="215">
        <v>7406</v>
      </c>
      <c r="F5849" s="214" t="s">
        <v>12411</v>
      </c>
      <c r="G5849" s="3" t="s">
        <v>17282</v>
      </c>
      <c r="H5849" s="216">
        <v>1.0890688259109313</v>
      </c>
    </row>
    <row r="5850" spans="1:8">
      <c r="A5850" s="62">
        <v>5848</v>
      </c>
      <c r="B5850" s="213" t="s">
        <v>17309</v>
      </c>
      <c r="C5850" s="214" t="str">
        <f t="shared" si="186"/>
        <v>Yes</v>
      </c>
      <c r="D5850" s="30">
        <f t="shared" si="187"/>
        <v>3.79</v>
      </c>
      <c r="E5850" s="215">
        <v>10434</v>
      </c>
      <c r="F5850" s="214" t="s">
        <v>12411</v>
      </c>
      <c r="G5850" s="3" t="s">
        <v>17282</v>
      </c>
      <c r="H5850" s="216">
        <v>1.534412955465587</v>
      </c>
    </row>
    <row r="5851" spans="1:8">
      <c r="A5851" s="62">
        <v>5849</v>
      </c>
      <c r="B5851" s="213" t="s">
        <v>17310</v>
      </c>
      <c r="C5851" s="214" t="str">
        <f t="shared" si="186"/>
        <v>No</v>
      </c>
      <c r="D5851" s="30">
        <f t="shared" si="187"/>
        <v>4.9400000000000004</v>
      </c>
      <c r="E5851" s="215">
        <v>13600</v>
      </c>
      <c r="F5851" s="214" t="s">
        <v>11781</v>
      </c>
      <c r="G5851" s="3" t="s">
        <v>17282</v>
      </c>
      <c r="H5851" s="216">
        <v>2</v>
      </c>
    </row>
    <row r="5852" spans="1:8">
      <c r="A5852" s="62">
        <v>5850</v>
      </c>
      <c r="B5852" s="213" t="s">
        <v>17311</v>
      </c>
      <c r="C5852" s="214" t="str">
        <f t="shared" si="186"/>
        <v>Yes</v>
      </c>
      <c r="D5852" s="30">
        <f t="shared" si="187"/>
        <v>1.95</v>
      </c>
      <c r="E5852" s="215">
        <v>5368</v>
      </c>
      <c r="F5852" s="214" t="s">
        <v>12411</v>
      </c>
      <c r="G5852" s="3" t="s">
        <v>17282</v>
      </c>
      <c r="H5852" s="216">
        <v>0.78947368421052622</v>
      </c>
    </row>
    <row r="5853" spans="1:8">
      <c r="A5853" s="62">
        <v>5851</v>
      </c>
      <c r="B5853" s="213" t="s">
        <v>17312</v>
      </c>
      <c r="C5853" s="214" t="str">
        <f t="shared" si="186"/>
        <v>Yes</v>
      </c>
      <c r="D5853" s="30">
        <f t="shared" si="187"/>
        <v>2.5300000000000002</v>
      </c>
      <c r="E5853" s="215">
        <v>6965</v>
      </c>
      <c r="F5853" s="214" t="s">
        <v>12411</v>
      </c>
      <c r="G5853" s="3" t="s">
        <v>17282</v>
      </c>
      <c r="H5853" s="216">
        <v>1.0242914979757085</v>
      </c>
    </row>
    <row r="5854" spans="1:8">
      <c r="A5854" s="62">
        <v>5852</v>
      </c>
      <c r="B5854" s="213" t="s">
        <v>17313</v>
      </c>
      <c r="C5854" s="214" t="str">
        <f t="shared" si="186"/>
        <v>Yes</v>
      </c>
      <c r="D5854" s="30">
        <f t="shared" si="187"/>
        <v>2.6999999999999997</v>
      </c>
      <c r="E5854" s="215">
        <v>7433</v>
      </c>
      <c r="F5854" s="214" t="s">
        <v>12411</v>
      </c>
      <c r="G5854" s="3" t="s">
        <v>17282</v>
      </c>
      <c r="H5854" s="216">
        <v>1.0931174089068825</v>
      </c>
    </row>
    <row r="5855" spans="1:8">
      <c r="A5855" s="62">
        <v>5853</v>
      </c>
      <c r="B5855" s="213" t="s">
        <v>17314</v>
      </c>
      <c r="C5855" s="214" t="str">
        <f t="shared" ref="C5855:C5918" si="188">IF(H5855=2,"No","Yes")</f>
        <v>No</v>
      </c>
      <c r="D5855" s="30">
        <f t="shared" si="187"/>
        <v>4.9400000000000004</v>
      </c>
      <c r="E5855" s="215">
        <v>13600</v>
      </c>
      <c r="F5855" s="214" t="s">
        <v>12411</v>
      </c>
      <c r="G5855" s="3" t="s">
        <v>17282</v>
      </c>
      <c r="H5855" s="216">
        <v>2</v>
      </c>
    </row>
    <row r="5856" spans="1:8">
      <c r="A5856" s="62">
        <v>5854</v>
      </c>
      <c r="B5856" s="213" t="s">
        <v>17315</v>
      </c>
      <c r="C5856" s="214" t="str">
        <f t="shared" si="188"/>
        <v>Yes</v>
      </c>
      <c r="D5856" s="30">
        <f t="shared" si="187"/>
        <v>4.0999999999999996</v>
      </c>
      <c r="E5856" s="215">
        <v>11287</v>
      </c>
      <c r="F5856" s="214" t="s">
        <v>12411</v>
      </c>
      <c r="G5856" s="3" t="s">
        <v>17282</v>
      </c>
      <c r="H5856" s="216">
        <v>1.6599190283400806</v>
      </c>
    </row>
    <row r="5857" spans="1:8">
      <c r="A5857" s="62">
        <v>5855</v>
      </c>
      <c r="B5857" s="220" t="s">
        <v>17316</v>
      </c>
      <c r="C5857" s="214" t="str">
        <f t="shared" si="188"/>
        <v>Yes</v>
      </c>
      <c r="D5857" s="30">
        <f t="shared" si="187"/>
        <v>1.88</v>
      </c>
      <c r="E5857" s="215">
        <v>5176</v>
      </c>
      <c r="F5857" s="214" t="s">
        <v>12411</v>
      </c>
      <c r="G5857" s="3" t="s">
        <v>17282</v>
      </c>
      <c r="H5857" s="216">
        <v>0.76113360323886625</v>
      </c>
    </row>
    <row r="5858" spans="1:8">
      <c r="A5858" s="62">
        <v>5856</v>
      </c>
      <c r="B5858" s="213" t="s">
        <v>17317</v>
      </c>
      <c r="C5858" s="214" t="str">
        <f t="shared" si="188"/>
        <v>Yes</v>
      </c>
      <c r="D5858" s="30">
        <f t="shared" si="187"/>
        <v>2.76</v>
      </c>
      <c r="E5858" s="215">
        <v>7598</v>
      </c>
      <c r="F5858" s="214" t="s">
        <v>12411</v>
      </c>
      <c r="G5858" s="3" t="s">
        <v>17282</v>
      </c>
      <c r="H5858" s="216">
        <v>1.117408906882591</v>
      </c>
    </row>
    <row r="5859" spans="1:8">
      <c r="A5859" s="62">
        <v>5857</v>
      </c>
      <c r="B5859" s="213" t="s">
        <v>17318</v>
      </c>
      <c r="C5859" s="214" t="str">
        <f t="shared" si="188"/>
        <v>Yes</v>
      </c>
      <c r="D5859" s="30">
        <f t="shared" si="187"/>
        <v>1.46</v>
      </c>
      <c r="E5859" s="215">
        <v>4019</v>
      </c>
      <c r="F5859" s="214" t="s">
        <v>12411</v>
      </c>
      <c r="G5859" s="3" t="s">
        <v>17282</v>
      </c>
      <c r="H5859" s="216">
        <v>0.5910931174089068</v>
      </c>
    </row>
    <row r="5860" spans="1:8">
      <c r="A5860" s="62">
        <v>5858</v>
      </c>
      <c r="B5860" s="213" t="s">
        <v>17319</v>
      </c>
      <c r="C5860" s="214" t="str">
        <f t="shared" si="188"/>
        <v>No</v>
      </c>
      <c r="D5860" s="30">
        <f t="shared" si="187"/>
        <v>4.9400000000000004</v>
      </c>
      <c r="E5860" s="215">
        <v>13600</v>
      </c>
      <c r="F5860" s="214" t="s">
        <v>12411</v>
      </c>
      <c r="G5860" s="3" t="s">
        <v>17282</v>
      </c>
      <c r="H5860" s="216">
        <v>2</v>
      </c>
    </row>
    <row r="5861" spans="1:8">
      <c r="A5861" s="62">
        <v>5859</v>
      </c>
      <c r="B5861" s="220" t="s">
        <v>17320</v>
      </c>
      <c r="C5861" s="214" t="str">
        <f t="shared" si="188"/>
        <v>Yes</v>
      </c>
      <c r="D5861" s="30">
        <f t="shared" si="187"/>
        <v>1.56</v>
      </c>
      <c r="E5861" s="215">
        <v>4295</v>
      </c>
      <c r="F5861" s="214" t="s">
        <v>12411</v>
      </c>
      <c r="G5861" s="3" t="s">
        <v>17282</v>
      </c>
      <c r="H5861" s="216">
        <v>0.63157894736842102</v>
      </c>
    </row>
    <row r="5862" spans="1:8">
      <c r="A5862" s="62">
        <v>5860</v>
      </c>
      <c r="B5862" s="213" t="s">
        <v>17321</v>
      </c>
      <c r="C5862" s="214" t="str">
        <f t="shared" si="188"/>
        <v>Yes</v>
      </c>
      <c r="D5862" s="30">
        <f t="shared" si="187"/>
        <v>4.8599999999999994</v>
      </c>
      <c r="E5862" s="215">
        <v>13380</v>
      </c>
      <c r="F5862" s="214" t="s">
        <v>12411</v>
      </c>
      <c r="G5862" s="3" t="s">
        <v>17282</v>
      </c>
      <c r="H5862" s="216">
        <v>1.9676113360323884</v>
      </c>
    </row>
    <row r="5863" spans="1:8">
      <c r="A5863" s="62">
        <v>5861</v>
      </c>
      <c r="B5863" s="213" t="s">
        <v>17322</v>
      </c>
      <c r="C5863" s="214" t="str">
        <f t="shared" si="188"/>
        <v>Yes</v>
      </c>
      <c r="D5863" s="30">
        <f t="shared" si="187"/>
        <v>3.4400000000000004</v>
      </c>
      <c r="E5863" s="215">
        <v>9470</v>
      </c>
      <c r="F5863" s="214" t="s">
        <v>12411</v>
      </c>
      <c r="G5863" s="3" t="s">
        <v>17282</v>
      </c>
      <c r="H5863" s="216">
        <v>1.3927125506072875</v>
      </c>
    </row>
    <row r="5864" spans="1:8">
      <c r="A5864" s="62">
        <v>5862</v>
      </c>
      <c r="B5864" s="213" t="s">
        <v>17323</v>
      </c>
      <c r="C5864" s="214" t="str">
        <f t="shared" si="188"/>
        <v>Yes</v>
      </c>
      <c r="D5864" s="30">
        <f t="shared" si="187"/>
        <v>2.1800000000000002</v>
      </c>
      <c r="E5864" s="215">
        <v>6002</v>
      </c>
      <c r="F5864" s="214" t="s">
        <v>12411</v>
      </c>
      <c r="G5864" s="3" t="s">
        <v>17282</v>
      </c>
      <c r="H5864" s="216">
        <v>0.88259109311740891</v>
      </c>
    </row>
    <row r="5865" spans="1:8">
      <c r="A5865" s="62">
        <v>5863</v>
      </c>
      <c r="B5865" s="213" t="s">
        <v>12688</v>
      </c>
      <c r="C5865" s="214" t="str">
        <f t="shared" si="188"/>
        <v>Yes</v>
      </c>
      <c r="D5865" s="30">
        <f t="shared" si="187"/>
        <v>3.3200000000000003</v>
      </c>
      <c r="E5865" s="215">
        <v>9140</v>
      </c>
      <c r="F5865" s="214" t="s">
        <v>12411</v>
      </c>
      <c r="G5865" s="3" t="s">
        <v>17282</v>
      </c>
      <c r="H5865" s="216">
        <v>1.3441295546558705</v>
      </c>
    </row>
    <row r="5866" spans="1:8">
      <c r="A5866" s="62">
        <v>5864</v>
      </c>
      <c r="B5866" s="213" t="s">
        <v>17324</v>
      </c>
      <c r="C5866" s="214" t="str">
        <f t="shared" si="188"/>
        <v>Yes</v>
      </c>
      <c r="D5866" s="30">
        <f t="shared" si="187"/>
        <v>1.4</v>
      </c>
      <c r="E5866" s="215">
        <v>3854</v>
      </c>
      <c r="F5866" s="214" t="s">
        <v>12411</v>
      </c>
      <c r="G5866" s="3" t="s">
        <v>17282</v>
      </c>
      <c r="H5866" s="216">
        <v>0.56680161943319829</v>
      </c>
    </row>
    <row r="5867" spans="1:8">
      <c r="A5867" s="62">
        <v>5865</v>
      </c>
      <c r="B5867" s="213" t="s">
        <v>17325</v>
      </c>
      <c r="C5867" s="214" t="str">
        <f t="shared" si="188"/>
        <v>Yes</v>
      </c>
      <c r="D5867" s="30">
        <f t="shared" si="187"/>
        <v>4.04</v>
      </c>
      <c r="E5867" s="215">
        <v>11122</v>
      </c>
      <c r="F5867" s="214" t="s">
        <v>12411</v>
      </c>
      <c r="G5867" s="3" t="s">
        <v>17282</v>
      </c>
      <c r="H5867" s="216">
        <v>1.6356275303643724</v>
      </c>
    </row>
    <row r="5868" spans="1:8">
      <c r="A5868" s="62">
        <v>5866</v>
      </c>
      <c r="B5868" s="213" t="s">
        <v>17326</v>
      </c>
      <c r="C5868" s="214" t="str">
        <f t="shared" si="188"/>
        <v>No</v>
      </c>
      <c r="D5868" s="30">
        <f t="shared" si="187"/>
        <v>4.9400000000000004</v>
      </c>
      <c r="E5868" s="215">
        <v>13600</v>
      </c>
      <c r="F5868" s="214" t="s">
        <v>12411</v>
      </c>
      <c r="G5868" s="3" t="s">
        <v>17282</v>
      </c>
      <c r="H5868" s="216">
        <v>2</v>
      </c>
    </row>
    <row r="5869" spans="1:8">
      <c r="A5869" s="62">
        <v>5867</v>
      </c>
      <c r="B5869" s="213" t="s">
        <v>17327</v>
      </c>
      <c r="C5869" s="214" t="str">
        <f t="shared" si="188"/>
        <v>Yes</v>
      </c>
      <c r="D5869" s="30">
        <f t="shared" si="187"/>
        <v>3.4400000000000004</v>
      </c>
      <c r="E5869" s="215">
        <v>9470</v>
      </c>
      <c r="F5869" s="214" t="s">
        <v>12411</v>
      </c>
      <c r="G5869" s="3" t="s">
        <v>17282</v>
      </c>
      <c r="H5869" s="216">
        <v>1.3927125506072875</v>
      </c>
    </row>
    <row r="5870" spans="1:8">
      <c r="A5870" s="62">
        <v>5868</v>
      </c>
      <c r="B5870" s="213" t="s">
        <v>17328</v>
      </c>
      <c r="C5870" s="214" t="str">
        <f t="shared" si="188"/>
        <v>No</v>
      </c>
      <c r="D5870" s="30">
        <f t="shared" si="187"/>
        <v>4.9400000000000004</v>
      </c>
      <c r="E5870" s="215">
        <v>13600</v>
      </c>
      <c r="F5870" s="214" t="s">
        <v>12411</v>
      </c>
      <c r="G5870" s="3" t="s">
        <v>17282</v>
      </c>
      <c r="H5870" s="216">
        <v>2</v>
      </c>
    </row>
    <row r="5871" spans="1:8">
      <c r="A5871" s="62">
        <v>5869</v>
      </c>
      <c r="B5871" s="213" t="s">
        <v>17329</v>
      </c>
      <c r="C5871" s="214" t="str">
        <f t="shared" si="188"/>
        <v>Yes</v>
      </c>
      <c r="D5871" s="30">
        <f t="shared" si="187"/>
        <v>2.5300000000000002</v>
      </c>
      <c r="E5871" s="215">
        <v>6965</v>
      </c>
      <c r="F5871" s="214" t="s">
        <v>12411</v>
      </c>
      <c r="G5871" s="3" t="s">
        <v>17282</v>
      </c>
      <c r="H5871" s="216">
        <v>1.0242914979757085</v>
      </c>
    </row>
    <row r="5872" spans="1:8">
      <c r="A5872" s="62">
        <v>5870</v>
      </c>
      <c r="B5872" s="213" t="s">
        <v>17330</v>
      </c>
      <c r="C5872" s="214" t="str">
        <f t="shared" si="188"/>
        <v>No</v>
      </c>
      <c r="D5872" s="30">
        <f t="shared" si="187"/>
        <v>4.9400000000000004</v>
      </c>
      <c r="E5872" s="215">
        <v>13600</v>
      </c>
      <c r="F5872" s="214" t="s">
        <v>12411</v>
      </c>
      <c r="G5872" s="3" t="s">
        <v>17282</v>
      </c>
      <c r="H5872" s="216">
        <v>2</v>
      </c>
    </row>
    <row r="5873" spans="1:8">
      <c r="A5873" s="62">
        <v>5871</v>
      </c>
      <c r="B5873" s="220" t="s">
        <v>17331</v>
      </c>
      <c r="C5873" s="214" t="str">
        <f t="shared" si="188"/>
        <v>Yes</v>
      </c>
      <c r="D5873" s="30">
        <f t="shared" si="187"/>
        <v>1.6499999999999997</v>
      </c>
      <c r="E5873" s="215">
        <v>4543</v>
      </c>
      <c r="F5873" s="214" t="s">
        <v>12411</v>
      </c>
      <c r="G5873" s="3" t="s">
        <v>17282</v>
      </c>
      <c r="H5873" s="216">
        <v>0.66801619433198367</v>
      </c>
    </row>
    <row r="5874" spans="1:8">
      <c r="A5874" s="62">
        <v>5872</v>
      </c>
      <c r="B5874" s="213" t="s">
        <v>12515</v>
      </c>
      <c r="C5874" s="214" t="str">
        <f t="shared" si="188"/>
        <v>Yes</v>
      </c>
      <c r="D5874" s="30">
        <f t="shared" si="187"/>
        <v>1.6099999999999999</v>
      </c>
      <c r="E5874" s="215">
        <v>4432</v>
      </c>
      <c r="F5874" s="214" t="s">
        <v>12411</v>
      </c>
      <c r="G5874" s="3" t="s">
        <v>17282</v>
      </c>
      <c r="H5874" s="216">
        <v>0.65182186234817807</v>
      </c>
    </row>
    <row r="5875" spans="1:8">
      <c r="A5875" s="62">
        <v>5873</v>
      </c>
      <c r="B5875" s="213" t="s">
        <v>17332</v>
      </c>
      <c r="C5875" s="214" t="str">
        <f t="shared" si="188"/>
        <v>Yes</v>
      </c>
      <c r="D5875" s="30">
        <f t="shared" si="187"/>
        <v>2.7199999999999998</v>
      </c>
      <c r="E5875" s="215">
        <v>7488</v>
      </c>
      <c r="F5875" s="214" t="s">
        <v>12411</v>
      </c>
      <c r="G5875" s="3" t="s">
        <v>17282</v>
      </c>
      <c r="H5875" s="216">
        <v>1.1012145748987852</v>
      </c>
    </row>
    <row r="5876" spans="1:8">
      <c r="A5876" s="62">
        <v>5874</v>
      </c>
      <c r="B5876" s="220" t="s">
        <v>17333</v>
      </c>
      <c r="C5876" s="214" t="str">
        <f t="shared" si="188"/>
        <v>Yes</v>
      </c>
      <c r="D5876" s="30">
        <f t="shared" si="187"/>
        <v>0.51</v>
      </c>
      <c r="E5876" s="215">
        <v>1404</v>
      </c>
      <c r="F5876" s="214" t="s">
        <v>12411</v>
      </c>
      <c r="G5876" s="3" t="s">
        <v>17282</v>
      </c>
      <c r="H5876" s="216">
        <v>0.20647773279352225</v>
      </c>
    </row>
    <row r="5877" spans="1:8">
      <c r="A5877" s="62">
        <v>5875</v>
      </c>
      <c r="B5877" s="213" t="s">
        <v>17334</v>
      </c>
      <c r="C5877" s="214" t="str">
        <f t="shared" si="188"/>
        <v>No</v>
      </c>
      <c r="D5877" s="30">
        <f t="shared" si="187"/>
        <v>4.9400000000000004</v>
      </c>
      <c r="E5877" s="215">
        <v>13600</v>
      </c>
      <c r="F5877" s="214" t="s">
        <v>12411</v>
      </c>
      <c r="G5877" s="3" t="s">
        <v>17282</v>
      </c>
      <c r="H5877" s="216">
        <v>2</v>
      </c>
    </row>
    <row r="5878" spans="1:8">
      <c r="A5878" s="62">
        <v>5876</v>
      </c>
      <c r="B5878" s="213" t="s">
        <v>17335</v>
      </c>
      <c r="C5878" s="214" t="str">
        <f t="shared" si="188"/>
        <v>Yes</v>
      </c>
      <c r="D5878" s="30">
        <f t="shared" si="187"/>
        <v>4.37</v>
      </c>
      <c r="E5878" s="215">
        <v>12031</v>
      </c>
      <c r="F5878" s="214" t="s">
        <v>12411</v>
      </c>
      <c r="G5878" s="3" t="s">
        <v>17282</v>
      </c>
      <c r="H5878" s="216">
        <v>1.7692307692307692</v>
      </c>
    </row>
    <row r="5879" spans="1:8">
      <c r="A5879" s="62">
        <v>5877</v>
      </c>
      <c r="B5879" s="220" t="s">
        <v>17336</v>
      </c>
      <c r="C5879" s="214" t="str">
        <f t="shared" si="188"/>
        <v>Yes</v>
      </c>
      <c r="D5879" s="30">
        <f t="shared" si="187"/>
        <v>3.63</v>
      </c>
      <c r="E5879" s="215">
        <v>9994</v>
      </c>
      <c r="F5879" s="214" t="s">
        <v>12411</v>
      </c>
      <c r="G5879" s="3" t="s">
        <v>17282</v>
      </c>
      <c r="H5879" s="216">
        <v>1.4696356275303641</v>
      </c>
    </row>
    <row r="5880" spans="1:8">
      <c r="A5880" s="62">
        <v>5878</v>
      </c>
      <c r="B5880" s="220" t="s">
        <v>17337</v>
      </c>
      <c r="C5880" s="214" t="str">
        <f t="shared" si="188"/>
        <v>No</v>
      </c>
      <c r="D5880" s="30">
        <f t="shared" si="187"/>
        <v>4.9400000000000004</v>
      </c>
      <c r="E5880" s="215">
        <v>13600</v>
      </c>
      <c r="F5880" s="214" t="s">
        <v>12411</v>
      </c>
      <c r="G5880" s="3" t="s">
        <v>17282</v>
      </c>
      <c r="H5880" s="216">
        <v>2</v>
      </c>
    </row>
    <row r="5881" spans="1:8">
      <c r="A5881" s="62">
        <v>5879</v>
      </c>
      <c r="B5881" s="213" t="s">
        <v>17338</v>
      </c>
      <c r="C5881" s="214" t="str">
        <f t="shared" si="188"/>
        <v>Yes</v>
      </c>
      <c r="D5881" s="30">
        <f t="shared" si="187"/>
        <v>1.56</v>
      </c>
      <c r="E5881" s="215">
        <v>4295</v>
      </c>
      <c r="F5881" s="214" t="s">
        <v>12411</v>
      </c>
      <c r="G5881" s="3" t="s">
        <v>17282</v>
      </c>
      <c r="H5881" s="216">
        <v>0.63157894736842102</v>
      </c>
    </row>
    <row r="5882" spans="1:8">
      <c r="A5882" s="62">
        <v>5880</v>
      </c>
      <c r="B5882" s="213" t="s">
        <v>17339</v>
      </c>
      <c r="C5882" s="214" t="str">
        <f t="shared" si="188"/>
        <v>No</v>
      </c>
      <c r="D5882" s="30">
        <f t="shared" si="187"/>
        <v>4.9400000000000004</v>
      </c>
      <c r="E5882" s="215">
        <v>13600</v>
      </c>
      <c r="F5882" s="214" t="s">
        <v>12411</v>
      </c>
      <c r="G5882" s="3" t="s">
        <v>17282</v>
      </c>
      <c r="H5882" s="216">
        <v>2</v>
      </c>
    </row>
    <row r="5883" spans="1:8">
      <c r="A5883" s="62">
        <v>5881</v>
      </c>
      <c r="B5883" s="220" t="s">
        <v>17340</v>
      </c>
      <c r="C5883" s="214" t="str">
        <f t="shared" si="188"/>
        <v>No</v>
      </c>
      <c r="D5883" s="30">
        <f t="shared" si="187"/>
        <v>4.9400000000000004</v>
      </c>
      <c r="E5883" s="215">
        <v>13600</v>
      </c>
      <c r="F5883" s="214" t="s">
        <v>12411</v>
      </c>
      <c r="G5883" s="3" t="s">
        <v>17282</v>
      </c>
      <c r="H5883" s="216">
        <v>2</v>
      </c>
    </row>
    <row r="5884" spans="1:8">
      <c r="A5884" s="62">
        <v>5882</v>
      </c>
      <c r="B5884" s="213" t="s">
        <v>17341</v>
      </c>
      <c r="C5884" s="214" t="str">
        <f t="shared" si="188"/>
        <v>No</v>
      </c>
      <c r="D5884" s="30">
        <f t="shared" si="187"/>
        <v>4.9400000000000004</v>
      </c>
      <c r="E5884" s="215">
        <v>13600</v>
      </c>
      <c r="F5884" s="214" t="s">
        <v>12411</v>
      </c>
      <c r="G5884" s="3" t="s">
        <v>17282</v>
      </c>
      <c r="H5884" s="216">
        <v>2</v>
      </c>
    </row>
    <row r="5885" spans="1:8">
      <c r="A5885" s="62">
        <v>5883</v>
      </c>
      <c r="B5885" s="213" t="s">
        <v>17342</v>
      </c>
      <c r="C5885" s="214" t="str">
        <f t="shared" si="188"/>
        <v>Yes</v>
      </c>
      <c r="D5885" s="30">
        <f t="shared" si="187"/>
        <v>1.92</v>
      </c>
      <c r="E5885" s="215">
        <v>5286</v>
      </c>
      <c r="F5885" s="214" t="s">
        <v>12411</v>
      </c>
      <c r="G5885" s="3" t="s">
        <v>17282</v>
      </c>
      <c r="H5885" s="216">
        <v>0.77732793522267196</v>
      </c>
    </row>
    <row r="5886" spans="1:8">
      <c r="A5886" s="62">
        <v>5884</v>
      </c>
      <c r="B5886" s="213" t="s">
        <v>17343</v>
      </c>
      <c r="C5886" s="214" t="str">
        <f t="shared" si="188"/>
        <v>Yes</v>
      </c>
      <c r="D5886" s="30">
        <f t="shared" si="187"/>
        <v>2.8499999999999996</v>
      </c>
      <c r="E5886" s="215">
        <v>7846</v>
      </c>
      <c r="F5886" s="214" t="s">
        <v>12411</v>
      </c>
      <c r="G5886" s="3" t="s">
        <v>17282</v>
      </c>
      <c r="H5886" s="216">
        <v>1.1538461538461535</v>
      </c>
    </row>
    <row r="5887" spans="1:8">
      <c r="A5887" s="62">
        <v>5885</v>
      </c>
      <c r="B5887" s="213" t="s">
        <v>17344</v>
      </c>
      <c r="C5887" s="214" t="str">
        <f t="shared" si="188"/>
        <v>Yes</v>
      </c>
      <c r="D5887" s="30">
        <f t="shared" si="187"/>
        <v>4.7</v>
      </c>
      <c r="E5887" s="215">
        <v>12939</v>
      </c>
      <c r="F5887" s="214" t="s">
        <v>12411</v>
      </c>
      <c r="G5887" s="3" t="s">
        <v>17282</v>
      </c>
      <c r="H5887" s="216">
        <v>1.902834008097166</v>
      </c>
    </row>
    <row r="5888" spans="1:8">
      <c r="A5888" s="62">
        <v>5886</v>
      </c>
      <c r="B5888" s="220" t="s">
        <v>17345</v>
      </c>
      <c r="C5888" s="214" t="str">
        <f t="shared" si="188"/>
        <v>Yes</v>
      </c>
      <c r="D5888" s="30">
        <f t="shared" si="187"/>
        <v>0.5</v>
      </c>
      <c r="E5888" s="215">
        <v>1377</v>
      </c>
      <c r="F5888" s="214" t="s">
        <v>12411</v>
      </c>
      <c r="G5888" s="3" t="s">
        <v>17282</v>
      </c>
      <c r="H5888" s="216">
        <v>0.20242914979757085</v>
      </c>
    </row>
    <row r="5889" spans="1:8">
      <c r="A5889" s="62">
        <v>5887</v>
      </c>
      <c r="B5889" s="213" t="s">
        <v>17346</v>
      </c>
      <c r="C5889" s="214" t="str">
        <f t="shared" si="188"/>
        <v>No</v>
      </c>
      <c r="D5889" s="30">
        <f t="shared" si="187"/>
        <v>4.9400000000000004</v>
      </c>
      <c r="E5889" s="215">
        <v>13600</v>
      </c>
      <c r="F5889" s="214" t="s">
        <v>12411</v>
      </c>
      <c r="G5889" s="3" t="s">
        <v>17282</v>
      </c>
      <c r="H5889" s="216">
        <v>2</v>
      </c>
    </row>
    <row r="5890" spans="1:8">
      <c r="A5890" s="62">
        <v>5888</v>
      </c>
      <c r="B5890" s="220" t="s">
        <v>17347</v>
      </c>
      <c r="C5890" s="214" t="str">
        <f t="shared" si="188"/>
        <v>No</v>
      </c>
      <c r="D5890" s="30">
        <f t="shared" si="187"/>
        <v>4.9400000000000004</v>
      </c>
      <c r="E5890" s="215">
        <v>13600</v>
      </c>
      <c r="F5890" s="214" t="s">
        <v>11781</v>
      </c>
      <c r="G5890" s="3" t="s">
        <v>17282</v>
      </c>
      <c r="H5890" s="216">
        <v>2</v>
      </c>
    </row>
    <row r="5891" spans="1:8">
      <c r="A5891" s="62">
        <v>5889</v>
      </c>
      <c r="B5891" s="213" t="s">
        <v>17348</v>
      </c>
      <c r="C5891" s="214" t="str">
        <f t="shared" si="188"/>
        <v>Yes</v>
      </c>
      <c r="D5891" s="30">
        <f t="shared" si="187"/>
        <v>4.87</v>
      </c>
      <c r="E5891" s="215">
        <v>13407</v>
      </c>
      <c r="F5891" s="214" t="s">
        <v>12411</v>
      </c>
      <c r="G5891" s="3" t="s">
        <v>17282</v>
      </c>
      <c r="H5891" s="216">
        <v>1.9716599190283399</v>
      </c>
    </row>
    <row r="5892" spans="1:8">
      <c r="A5892" s="62">
        <v>5890</v>
      </c>
      <c r="B5892" s="213" t="s">
        <v>17349</v>
      </c>
      <c r="C5892" s="214" t="str">
        <f t="shared" si="188"/>
        <v>No</v>
      </c>
      <c r="D5892" s="30">
        <f t="shared" ref="D5892:D5955" si="189">H5892*2.47</f>
        <v>4.9400000000000004</v>
      </c>
      <c r="E5892" s="215">
        <v>13600</v>
      </c>
      <c r="F5892" s="214" t="s">
        <v>12411</v>
      </c>
      <c r="G5892" s="3" t="s">
        <v>17282</v>
      </c>
      <c r="H5892" s="216">
        <v>2</v>
      </c>
    </row>
    <row r="5893" spans="1:8">
      <c r="A5893" s="62">
        <v>5891</v>
      </c>
      <c r="B5893" s="213" t="s">
        <v>17350</v>
      </c>
      <c r="C5893" s="214" t="str">
        <f t="shared" si="188"/>
        <v>Yes</v>
      </c>
      <c r="D5893" s="30">
        <f t="shared" si="189"/>
        <v>3.79</v>
      </c>
      <c r="E5893" s="215">
        <v>10434</v>
      </c>
      <c r="F5893" s="214" t="s">
        <v>12411</v>
      </c>
      <c r="G5893" s="3" t="s">
        <v>17282</v>
      </c>
      <c r="H5893" s="216">
        <v>1.534412955465587</v>
      </c>
    </row>
    <row r="5894" spans="1:8">
      <c r="A5894" s="62">
        <v>5892</v>
      </c>
      <c r="B5894" s="213" t="s">
        <v>17351</v>
      </c>
      <c r="C5894" s="214" t="str">
        <f t="shared" si="188"/>
        <v>Yes</v>
      </c>
      <c r="D5894" s="30">
        <f t="shared" si="189"/>
        <v>0.75</v>
      </c>
      <c r="E5894" s="215">
        <v>2065</v>
      </c>
      <c r="F5894" s="214" t="s">
        <v>12411</v>
      </c>
      <c r="G5894" s="3" t="s">
        <v>17282</v>
      </c>
      <c r="H5894" s="216">
        <v>0.30364372469635625</v>
      </c>
    </row>
    <row r="5895" spans="1:8">
      <c r="A5895" s="62">
        <v>5893</v>
      </c>
      <c r="B5895" s="220" t="s">
        <v>17352</v>
      </c>
      <c r="C5895" s="214" t="str">
        <f t="shared" si="188"/>
        <v>Yes</v>
      </c>
      <c r="D5895" s="30">
        <f t="shared" si="189"/>
        <v>2.69</v>
      </c>
      <c r="E5895" s="215">
        <v>7406</v>
      </c>
      <c r="F5895" s="214" t="s">
        <v>12411</v>
      </c>
      <c r="G5895" s="3" t="s">
        <v>17282</v>
      </c>
      <c r="H5895" s="216">
        <v>1.0890688259109311</v>
      </c>
    </row>
    <row r="5896" spans="1:8">
      <c r="A5896" s="62">
        <v>5894</v>
      </c>
      <c r="B5896" s="213" t="s">
        <v>17353</v>
      </c>
      <c r="C5896" s="214" t="str">
        <f t="shared" si="188"/>
        <v>Yes</v>
      </c>
      <c r="D5896" s="30">
        <f t="shared" si="189"/>
        <v>4.2799999999999994</v>
      </c>
      <c r="E5896" s="215">
        <v>11783</v>
      </c>
      <c r="F5896" s="214" t="s">
        <v>12411</v>
      </c>
      <c r="G5896" s="3" t="s">
        <v>17282</v>
      </c>
      <c r="H5896" s="216">
        <v>1.7327935222672062</v>
      </c>
    </row>
    <row r="5897" spans="1:8">
      <c r="A5897" s="62">
        <v>5895</v>
      </c>
      <c r="B5897" s="213" t="s">
        <v>17354</v>
      </c>
      <c r="C5897" s="214" t="str">
        <f t="shared" si="188"/>
        <v>Yes</v>
      </c>
      <c r="D5897" s="30">
        <f t="shared" si="189"/>
        <v>4.37</v>
      </c>
      <c r="E5897" s="215">
        <v>12031</v>
      </c>
      <c r="F5897" s="214" t="s">
        <v>12411</v>
      </c>
      <c r="G5897" s="3" t="s">
        <v>17282</v>
      </c>
      <c r="H5897" s="216">
        <v>1.7692307692307692</v>
      </c>
    </row>
    <row r="5898" spans="1:8">
      <c r="A5898" s="62">
        <v>5896</v>
      </c>
      <c r="B5898" s="213" t="s">
        <v>17355</v>
      </c>
      <c r="C5898" s="214" t="str">
        <f t="shared" si="188"/>
        <v>Yes</v>
      </c>
      <c r="D5898" s="30">
        <f t="shared" si="189"/>
        <v>0.9</v>
      </c>
      <c r="E5898" s="215">
        <v>2478</v>
      </c>
      <c r="F5898" s="214" t="s">
        <v>12411</v>
      </c>
      <c r="G5898" s="3" t="s">
        <v>17282</v>
      </c>
      <c r="H5898" s="216">
        <v>0.36437246963562753</v>
      </c>
    </row>
    <row r="5899" spans="1:8">
      <c r="A5899" s="62">
        <v>5897</v>
      </c>
      <c r="B5899" s="220" t="s">
        <v>17356</v>
      </c>
      <c r="C5899" s="214" t="str">
        <f t="shared" si="188"/>
        <v>Yes</v>
      </c>
      <c r="D5899" s="30">
        <f t="shared" si="189"/>
        <v>0.87000000000000011</v>
      </c>
      <c r="E5899" s="215">
        <v>2395</v>
      </c>
      <c r="F5899" s="214" t="s">
        <v>12411</v>
      </c>
      <c r="G5899" s="3" t="s">
        <v>17282</v>
      </c>
      <c r="H5899" s="216">
        <v>0.35222672064777327</v>
      </c>
    </row>
    <row r="5900" spans="1:8">
      <c r="A5900" s="62">
        <v>5898</v>
      </c>
      <c r="B5900" s="213" t="s">
        <v>17357</v>
      </c>
      <c r="C5900" s="214" t="str">
        <f t="shared" si="188"/>
        <v>Yes</v>
      </c>
      <c r="D5900" s="30">
        <f t="shared" si="189"/>
        <v>3.4400000000000004</v>
      </c>
      <c r="E5900" s="215">
        <v>9470</v>
      </c>
      <c r="F5900" s="214" t="s">
        <v>11781</v>
      </c>
      <c r="G5900" s="3" t="s">
        <v>17282</v>
      </c>
      <c r="H5900" s="216">
        <v>1.3927125506072875</v>
      </c>
    </row>
    <row r="5901" spans="1:8">
      <c r="A5901" s="62">
        <v>5899</v>
      </c>
      <c r="B5901" s="220" t="s">
        <v>17358</v>
      </c>
      <c r="C5901" s="214" t="str">
        <f t="shared" si="188"/>
        <v>Yes</v>
      </c>
      <c r="D5901" s="30">
        <f t="shared" si="189"/>
        <v>0.83000000000000007</v>
      </c>
      <c r="E5901" s="215">
        <v>2285</v>
      </c>
      <c r="F5901" s="214" t="s">
        <v>12411</v>
      </c>
      <c r="G5901" s="3" t="s">
        <v>17282</v>
      </c>
      <c r="H5901" s="216">
        <v>0.33603238866396762</v>
      </c>
    </row>
    <row r="5902" spans="1:8">
      <c r="A5902" s="62">
        <v>5900</v>
      </c>
      <c r="B5902" s="220" t="s">
        <v>17359</v>
      </c>
      <c r="C5902" s="214" t="str">
        <f t="shared" si="188"/>
        <v>Yes</v>
      </c>
      <c r="D5902" s="30">
        <f t="shared" si="189"/>
        <v>3.32</v>
      </c>
      <c r="E5902" s="215">
        <v>9140</v>
      </c>
      <c r="F5902" s="214" t="s">
        <v>12411</v>
      </c>
      <c r="G5902" s="3" t="s">
        <v>17282</v>
      </c>
      <c r="H5902" s="216">
        <v>1.3441295546558703</v>
      </c>
    </row>
    <row r="5903" spans="1:8">
      <c r="A5903" s="62">
        <v>5901</v>
      </c>
      <c r="B5903" s="220" t="s">
        <v>17360</v>
      </c>
      <c r="C5903" s="214" t="str">
        <f t="shared" si="188"/>
        <v>Yes</v>
      </c>
      <c r="D5903" s="30">
        <f t="shared" si="189"/>
        <v>3.2899999999999996</v>
      </c>
      <c r="E5903" s="215">
        <v>9057</v>
      </c>
      <c r="F5903" s="214" t="s">
        <v>12411</v>
      </c>
      <c r="G5903" s="3" t="s">
        <v>17282</v>
      </c>
      <c r="H5903" s="216">
        <v>1.331983805668016</v>
      </c>
    </row>
    <row r="5904" spans="1:8">
      <c r="A5904" s="62">
        <v>5902</v>
      </c>
      <c r="B5904" s="213" t="s">
        <v>17361</v>
      </c>
      <c r="C5904" s="214" t="str">
        <f t="shared" si="188"/>
        <v>Yes</v>
      </c>
      <c r="D5904" s="30">
        <f t="shared" si="189"/>
        <v>1.54</v>
      </c>
      <c r="E5904" s="215">
        <v>4240</v>
      </c>
      <c r="F5904" s="214" t="s">
        <v>12411</v>
      </c>
      <c r="G5904" s="3" t="s">
        <v>17282</v>
      </c>
      <c r="H5904" s="216">
        <v>0.62348178137651822</v>
      </c>
    </row>
    <row r="5905" spans="1:8">
      <c r="A5905" s="62">
        <v>5903</v>
      </c>
      <c r="B5905" s="220" t="s">
        <v>17362</v>
      </c>
      <c r="C5905" s="214" t="str">
        <f t="shared" si="188"/>
        <v>Yes</v>
      </c>
      <c r="D5905" s="30">
        <f t="shared" si="189"/>
        <v>0.91</v>
      </c>
      <c r="E5905" s="215">
        <v>2505</v>
      </c>
      <c r="F5905" s="214" t="s">
        <v>12411</v>
      </c>
      <c r="G5905" s="3" t="s">
        <v>17282</v>
      </c>
      <c r="H5905" s="216">
        <v>0.36842105263157893</v>
      </c>
    </row>
    <row r="5906" spans="1:8">
      <c r="A5906" s="62">
        <v>5904</v>
      </c>
      <c r="B5906" s="220" t="s">
        <v>17363</v>
      </c>
      <c r="C5906" s="214" t="str">
        <f t="shared" si="188"/>
        <v>No</v>
      </c>
      <c r="D5906" s="30">
        <f t="shared" si="189"/>
        <v>4.9400000000000004</v>
      </c>
      <c r="E5906" s="215">
        <v>13600</v>
      </c>
      <c r="F5906" s="214" t="s">
        <v>12411</v>
      </c>
      <c r="G5906" s="3" t="s">
        <v>17282</v>
      </c>
      <c r="H5906" s="216">
        <v>2</v>
      </c>
    </row>
    <row r="5907" spans="1:8">
      <c r="A5907" s="62">
        <v>5905</v>
      </c>
      <c r="B5907" s="213" t="s">
        <v>17187</v>
      </c>
      <c r="C5907" s="214" t="str">
        <f t="shared" si="188"/>
        <v>Yes</v>
      </c>
      <c r="D5907" s="30">
        <f t="shared" si="189"/>
        <v>0.22</v>
      </c>
      <c r="E5907" s="215">
        <v>1000</v>
      </c>
      <c r="F5907" s="214" t="s">
        <v>12411</v>
      </c>
      <c r="G5907" s="3" t="s">
        <v>17282</v>
      </c>
      <c r="H5907" s="216">
        <v>8.9068825910931168E-2</v>
      </c>
    </row>
    <row r="5908" spans="1:8">
      <c r="A5908" s="62">
        <v>5906</v>
      </c>
      <c r="B5908" s="220" t="s">
        <v>17364</v>
      </c>
      <c r="C5908" s="214" t="str">
        <f t="shared" si="188"/>
        <v>Yes</v>
      </c>
      <c r="D5908" s="30">
        <f t="shared" si="189"/>
        <v>1.88</v>
      </c>
      <c r="E5908" s="215">
        <v>5176</v>
      </c>
      <c r="F5908" s="214" t="s">
        <v>12411</v>
      </c>
      <c r="G5908" s="3" t="s">
        <v>17282</v>
      </c>
      <c r="H5908" s="216">
        <v>0.76113360323886625</v>
      </c>
    </row>
    <row r="5909" spans="1:8">
      <c r="A5909" s="62">
        <v>5907</v>
      </c>
      <c r="B5909" s="213" t="s">
        <v>17365</v>
      </c>
      <c r="C5909" s="214" t="str">
        <f t="shared" si="188"/>
        <v>Yes</v>
      </c>
      <c r="D5909" s="30">
        <f t="shared" si="189"/>
        <v>3.4100000000000006</v>
      </c>
      <c r="E5909" s="215">
        <v>9388</v>
      </c>
      <c r="F5909" s="214" t="s">
        <v>12411</v>
      </c>
      <c r="G5909" s="3" t="s">
        <v>17282</v>
      </c>
      <c r="H5909" s="216">
        <v>1.3805668016194332</v>
      </c>
    </row>
    <row r="5910" spans="1:8">
      <c r="A5910" s="62">
        <v>5908</v>
      </c>
      <c r="B5910" s="220" t="s">
        <v>17366</v>
      </c>
      <c r="C5910" s="214" t="str">
        <f t="shared" si="188"/>
        <v>Yes</v>
      </c>
      <c r="D5910" s="30">
        <f t="shared" si="189"/>
        <v>1.37</v>
      </c>
      <c r="E5910" s="215">
        <v>3772</v>
      </c>
      <c r="F5910" s="214" t="s">
        <v>12411</v>
      </c>
      <c r="G5910" s="3" t="s">
        <v>17282</v>
      </c>
      <c r="H5910" s="216">
        <v>0.55465587044534415</v>
      </c>
    </row>
    <row r="5911" spans="1:8">
      <c r="A5911" s="62">
        <v>5909</v>
      </c>
      <c r="B5911" s="220" t="s">
        <v>17367</v>
      </c>
      <c r="C5911" s="214" t="str">
        <f t="shared" si="188"/>
        <v>Yes</v>
      </c>
      <c r="D5911" s="30">
        <f t="shared" si="189"/>
        <v>0.38</v>
      </c>
      <c r="E5911" s="215">
        <v>1046</v>
      </c>
      <c r="F5911" s="214" t="s">
        <v>12411</v>
      </c>
      <c r="G5911" s="3" t="s">
        <v>17282</v>
      </c>
      <c r="H5911" s="216">
        <v>0.15384615384615383</v>
      </c>
    </row>
    <row r="5912" spans="1:8">
      <c r="A5912" s="62">
        <v>5910</v>
      </c>
      <c r="B5912" s="213" t="s">
        <v>17368</v>
      </c>
      <c r="C5912" s="214" t="str">
        <f t="shared" si="188"/>
        <v>Yes</v>
      </c>
      <c r="D5912" s="30">
        <f t="shared" si="189"/>
        <v>1.5799999999999998</v>
      </c>
      <c r="E5912" s="215">
        <v>4350</v>
      </c>
      <c r="F5912" s="214" t="s">
        <v>12411</v>
      </c>
      <c r="G5912" s="3" t="s">
        <v>17282</v>
      </c>
      <c r="H5912" s="216">
        <v>0.63967611336032382</v>
      </c>
    </row>
    <row r="5913" spans="1:8">
      <c r="A5913" s="62">
        <v>5911</v>
      </c>
      <c r="B5913" s="220" t="s">
        <v>17369</v>
      </c>
      <c r="C5913" s="214" t="str">
        <f t="shared" si="188"/>
        <v>Yes</v>
      </c>
      <c r="D5913" s="30">
        <f t="shared" si="189"/>
        <v>4.32</v>
      </c>
      <c r="E5913" s="215">
        <v>11893</v>
      </c>
      <c r="F5913" s="214" t="s">
        <v>12411</v>
      </c>
      <c r="G5913" s="3" t="s">
        <v>17282</v>
      </c>
      <c r="H5913" s="216">
        <v>1.7489878542510122</v>
      </c>
    </row>
    <row r="5914" spans="1:8">
      <c r="A5914" s="62">
        <v>5912</v>
      </c>
      <c r="B5914" s="213" t="s">
        <v>17370</v>
      </c>
      <c r="C5914" s="214" t="str">
        <f t="shared" si="188"/>
        <v>No</v>
      </c>
      <c r="D5914" s="30">
        <f t="shared" si="189"/>
        <v>4.9400000000000004</v>
      </c>
      <c r="E5914" s="215">
        <v>13600</v>
      </c>
      <c r="F5914" s="214" t="s">
        <v>12411</v>
      </c>
      <c r="G5914" s="3" t="s">
        <v>17282</v>
      </c>
      <c r="H5914" s="216">
        <v>2</v>
      </c>
    </row>
    <row r="5915" spans="1:8">
      <c r="A5915" s="62">
        <v>5913</v>
      </c>
      <c r="B5915" s="213" t="s">
        <v>17371</v>
      </c>
      <c r="C5915" s="214" t="str">
        <f t="shared" si="188"/>
        <v>No</v>
      </c>
      <c r="D5915" s="30">
        <f t="shared" si="189"/>
        <v>4.9400000000000004</v>
      </c>
      <c r="E5915" s="215">
        <v>13600</v>
      </c>
      <c r="F5915" s="214" t="s">
        <v>12411</v>
      </c>
      <c r="G5915" s="3" t="s">
        <v>17282</v>
      </c>
      <c r="H5915" s="216">
        <v>2</v>
      </c>
    </row>
    <row r="5916" spans="1:8">
      <c r="A5916" s="62">
        <v>5914</v>
      </c>
      <c r="B5916" s="213" t="s">
        <v>17372</v>
      </c>
      <c r="C5916" s="214" t="str">
        <f t="shared" si="188"/>
        <v>Yes</v>
      </c>
      <c r="D5916" s="30">
        <f t="shared" si="189"/>
        <v>4.38</v>
      </c>
      <c r="E5916" s="215">
        <v>12058</v>
      </c>
      <c r="F5916" s="214" t="s">
        <v>12411</v>
      </c>
      <c r="G5916" s="3" t="s">
        <v>17282</v>
      </c>
      <c r="H5916" s="216">
        <v>1.7732793522267205</v>
      </c>
    </row>
    <row r="5917" spans="1:8">
      <c r="A5917" s="62">
        <v>5915</v>
      </c>
      <c r="B5917" s="220" t="s">
        <v>17373</v>
      </c>
      <c r="C5917" s="214" t="str">
        <f t="shared" si="188"/>
        <v>Yes</v>
      </c>
      <c r="D5917" s="30">
        <f t="shared" si="189"/>
        <v>1.23</v>
      </c>
      <c r="E5917" s="215">
        <v>3386</v>
      </c>
      <c r="F5917" s="214" t="s">
        <v>12411</v>
      </c>
      <c r="G5917" s="3" t="s">
        <v>17282</v>
      </c>
      <c r="H5917" s="216">
        <v>0.49797570850202427</v>
      </c>
    </row>
    <row r="5918" spans="1:8">
      <c r="A5918" s="62">
        <v>5916</v>
      </c>
      <c r="B5918" s="213" t="s">
        <v>17374</v>
      </c>
      <c r="C5918" s="214" t="str">
        <f t="shared" si="188"/>
        <v>Yes</v>
      </c>
      <c r="D5918" s="30">
        <f t="shared" si="189"/>
        <v>3.33</v>
      </c>
      <c r="E5918" s="215">
        <v>9168</v>
      </c>
      <c r="F5918" s="214" t="s">
        <v>12411</v>
      </c>
      <c r="G5918" s="3" t="s">
        <v>17282</v>
      </c>
      <c r="H5918" s="216">
        <v>1.3481781376518218</v>
      </c>
    </row>
    <row r="5919" spans="1:8">
      <c r="A5919" s="62">
        <v>5917</v>
      </c>
      <c r="B5919" s="213" t="s">
        <v>17375</v>
      </c>
      <c r="C5919" s="214" t="str">
        <f t="shared" ref="C5919:C5982" si="190">IF(H5919=2,"No","Yes")</f>
        <v>Yes</v>
      </c>
      <c r="D5919" s="30">
        <f t="shared" si="189"/>
        <v>2.73</v>
      </c>
      <c r="E5919" s="215">
        <v>7516</v>
      </c>
      <c r="F5919" s="214" t="s">
        <v>12411</v>
      </c>
      <c r="G5919" s="3" t="s">
        <v>17282</v>
      </c>
      <c r="H5919" s="216">
        <v>1.1052631578947367</v>
      </c>
    </row>
    <row r="5920" spans="1:8">
      <c r="A5920" s="62">
        <v>5918</v>
      </c>
      <c r="B5920" s="213" t="s">
        <v>17376</v>
      </c>
      <c r="C5920" s="214" t="str">
        <f t="shared" si="190"/>
        <v>No</v>
      </c>
      <c r="D5920" s="30">
        <f t="shared" si="189"/>
        <v>4.9400000000000004</v>
      </c>
      <c r="E5920" s="215">
        <v>13600</v>
      </c>
      <c r="F5920" s="214" t="s">
        <v>12411</v>
      </c>
      <c r="G5920" s="3" t="s">
        <v>17282</v>
      </c>
      <c r="H5920" s="216">
        <v>2</v>
      </c>
    </row>
    <row r="5921" spans="1:8">
      <c r="A5921" s="62">
        <v>5919</v>
      </c>
      <c r="B5921" s="213" t="s">
        <v>17377</v>
      </c>
      <c r="C5921" s="214" t="str">
        <f t="shared" si="190"/>
        <v>Yes</v>
      </c>
      <c r="D5921" s="30">
        <f t="shared" si="189"/>
        <v>2.76</v>
      </c>
      <c r="E5921" s="215">
        <v>7598</v>
      </c>
      <c r="F5921" s="214" t="s">
        <v>12411</v>
      </c>
      <c r="G5921" s="3" t="s">
        <v>17282</v>
      </c>
      <c r="H5921" s="216">
        <v>1.117408906882591</v>
      </c>
    </row>
    <row r="5922" spans="1:8">
      <c r="A5922" s="62">
        <v>5920</v>
      </c>
      <c r="B5922" s="213" t="s">
        <v>17378</v>
      </c>
      <c r="C5922" s="214" t="str">
        <f t="shared" si="190"/>
        <v>No</v>
      </c>
      <c r="D5922" s="30">
        <f t="shared" si="189"/>
        <v>4.9400000000000004</v>
      </c>
      <c r="E5922" s="215">
        <v>13600</v>
      </c>
      <c r="F5922" s="214" t="s">
        <v>12411</v>
      </c>
      <c r="G5922" s="3" t="s">
        <v>17282</v>
      </c>
      <c r="H5922" s="216">
        <v>2</v>
      </c>
    </row>
    <row r="5923" spans="1:8">
      <c r="A5923" s="62">
        <v>5921</v>
      </c>
      <c r="B5923" s="213" t="s">
        <v>17379</v>
      </c>
      <c r="C5923" s="214" t="str">
        <f t="shared" si="190"/>
        <v>Yes</v>
      </c>
      <c r="D5923" s="30">
        <f t="shared" si="189"/>
        <v>1.0499999999999998</v>
      </c>
      <c r="E5923" s="215">
        <v>2891</v>
      </c>
      <c r="F5923" s="214" t="s">
        <v>12411</v>
      </c>
      <c r="G5923" s="3" t="s">
        <v>17282</v>
      </c>
      <c r="H5923" s="216">
        <v>0.42510121457489869</v>
      </c>
    </row>
    <row r="5924" spans="1:8">
      <c r="A5924" s="62">
        <v>5922</v>
      </c>
      <c r="B5924" s="220" t="s">
        <v>17380</v>
      </c>
      <c r="C5924" s="214" t="str">
        <f t="shared" si="190"/>
        <v>Yes</v>
      </c>
      <c r="D5924" s="30">
        <f t="shared" si="189"/>
        <v>1.7400000000000002</v>
      </c>
      <c r="E5924" s="215">
        <v>4790</v>
      </c>
      <c r="F5924" s="214" t="s">
        <v>12411</v>
      </c>
      <c r="G5924" s="3" t="s">
        <v>17282</v>
      </c>
      <c r="H5924" s="216">
        <v>0.70445344129554655</v>
      </c>
    </row>
    <row r="5925" spans="1:8">
      <c r="A5925" s="62">
        <v>5923</v>
      </c>
      <c r="B5925" s="213" t="s">
        <v>17381</v>
      </c>
      <c r="C5925" s="214" t="str">
        <f t="shared" si="190"/>
        <v>No</v>
      </c>
      <c r="D5925" s="30">
        <f t="shared" si="189"/>
        <v>4.9400000000000004</v>
      </c>
      <c r="E5925" s="215">
        <v>13600</v>
      </c>
      <c r="F5925" s="214" t="s">
        <v>12411</v>
      </c>
      <c r="G5925" s="3" t="s">
        <v>17382</v>
      </c>
      <c r="H5925" s="216">
        <v>2</v>
      </c>
    </row>
    <row r="5926" spans="1:8">
      <c r="A5926" s="62">
        <v>5924</v>
      </c>
      <c r="B5926" s="213" t="s">
        <v>17383</v>
      </c>
      <c r="C5926" s="214" t="str">
        <f t="shared" si="190"/>
        <v>No</v>
      </c>
      <c r="D5926" s="30">
        <f t="shared" si="189"/>
        <v>4.9400000000000004</v>
      </c>
      <c r="E5926" s="215">
        <v>13600</v>
      </c>
      <c r="F5926" s="214" t="s">
        <v>12411</v>
      </c>
      <c r="G5926" s="3" t="s">
        <v>17382</v>
      </c>
      <c r="H5926" s="216">
        <v>2</v>
      </c>
    </row>
    <row r="5927" spans="1:8">
      <c r="A5927" s="62">
        <v>5925</v>
      </c>
      <c r="B5927" s="213" t="s">
        <v>12215</v>
      </c>
      <c r="C5927" s="214" t="str">
        <f t="shared" si="190"/>
        <v>No</v>
      </c>
      <c r="D5927" s="30">
        <f t="shared" si="189"/>
        <v>4.9400000000000004</v>
      </c>
      <c r="E5927" s="215">
        <v>13600</v>
      </c>
      <c r="F5927" s="221" t="s">
        <v>11777</v>
      </c>
      <c r="G5927" s="3" t="s">
        <v>17382</v>
      </c>
      <c r="H5927" s="216">
        <v>2</v>
      </c>
    </row>
    <row r="5928" spans="1:8">
      <c r="A5928" s="62">
        <v>5926</v>
      </c>
      <c r="B5928" s="213" t="s">
        <v>17384</v>
      </c>
      <c r="C5928" s="214" t="str">
        <f t="shared" si="190"/>
        <v>No</v>
      </c>
      <c r="D5928" s="30">
        <f t="shared" si="189"/>
        <v>4.9400000000000004</v>
      </c>
      <c r="E5928" s="215">
        <v>13600</v>
      </c>
      <c r="F5928" s="214" t="s">
        <v>12411</v>
      </c>
      <c r="G5928" s="3" t="s">
        <v>17382</v>
      </c>
      <c r="H5928" s="216">
        <v>2</v>
      </c>
    </row>
    <row r="5929" spans="1:8">
      <c r="A5929" s="62">
        <v>5927</v>
      </c>
      <c r="B5929" s="213" t="s">
        <v>17385</v>
      </c>
      <c r="C5929" s="214" t="str">
        <f t="shared" si="190"/>
        <v>Yes</v>
      </c>
      <c r="D5929" s="30">
        <f t="shared" si="189"/>
        <v>3.06</v>
      </c>
      <c r="E5929" s="215">
        <v>8424</v>
      </c>
      <c r="F5929" s="214" t="s">
        <v>12411</v>
      </c>
      <c r="G5929" s="3" t="s">
        <v>17382</v>
      </c>
      <c r="H5929" s="216">
        <v>1.2388663967611335</v>
      </c>
    </row>
    <row r="5930" spans="1:8">
      <c r="A5930" s="62">
        <v>5928</v>
      </c>
      <c r="B5930" s="213" t="s">
        <v>17386</v>
      </c>
      <c r="C5930" s="214" t="str">
        <f t="shared" si="190"/>
        <v>Yes</v>
      </c>
      <c r="D5930" s="30">
        <f t="shared" si="189"/>
        <v>1.82</v>
      </c>
      <c r="E5930" s="215">
        <v>5011</v>
      </c>
      <c r="F5930" s="214" t="s">
        <v>12411</v>
      </c>
      <c r="G5930" s="3" t="s">
        <v>17382</v>
      </c>
      <c r="H5930" s="216">
        <v>0.73684210526315785</v>
      </c>
    </row>
    <row r="5931" spans="1:8">
      <c r="A5931" s="62">
        <v>5929</v>
      </c>
      <c r="B5931" s="213" t="s">
        <v>17387</v>
      </c>
      <c r="C5931" s="214" t="str">
        <f t="shared" si="190"/>
        <v>No</v>
      </c>
      <c r="D5931" s="30">
        <f t="shared" si="189"/>
        <v>4.9400000000000004</v>
      </c>
      <c r="E5931" s="215">
        <v>13600</v>
      </c>
      <c r="F5931" s="214" t="s">
        <v>12411</v>
      </c>
      <c r="G5931" s="3" t="s">
        <v>17382</v>
      </c>
      <c r="H5931" s="216">
        <v>2</v>
      </c>
    </row>
    <row r="5932" spans="1:8">
      <c r="A5932" s="62">
        <v>5930</v>
      </c>
      <c r="B5932" s="213" t="s">
        <v>17388</v>
      </c>
      <c r="C5932" s="214" t="str">
        <f t="shared" si="190"/>
        <v>No</v>
      </c>
      <c r="D5932" s="30">
        <f t="shared" si="189"/>
        <v>4.9400000000000004</v>
      </c>
      <c r="E5932" s="215">
        <v>13600</v>
      </c>
      <c r="F5932" s="214" t="s">
        <v>12411</v>
      </c>
      <c r="G5932" s="3" t="s">
        <v>17382</v>
      </c>
      <c r="H5932" s="216">
        <v>2</v>
      </c>
    </row>
    <row r="5933" spans="1:8">
      <c r="A5933" s="62">
        <v>5931</v>
      </c>
      <c r="B5933" s="213" t="s">
        <v>17389</v>
      </c>
      <c r="C5933" s="214" t="str">
        <f t="shared" si="190"/>
        <v>Yes</v>
      </c>
      <c r="D5933" s="30">
        <f t="shared" si="189"/>
        <v>0.35</v>
      </c>
      <c r="E5933" s="215">
        <v>1000</v>
      </c>
      <c r="F5933" s="214" t="s">
        <v>12411</v>
      </c>
      <c r="G5933" s="3" t="s">
        <v>17382</v>
      </c>
      <c r="H5933" s="216">
        <v>0.14170040485829957</v>
      </c>
    </row>
    <row r="5934" spans="1:8">
      <c r="A5934" s="62">
        <v>5932</v>
      </c>
      <c r="B5934" s="213" t="s">
        <v>17390</v>
      </c>
      <c r="C5934" s="214" t="str">
        <f t="shared" si="190"/>
        <v>No</v>
      </c>
      <c r="D5934" s="30">
        <f t="shared" si="189"/>
        <v>4.9400000000000004</v>
      </c>
      <c r="E5934" s="215">
        <v>13600</v>
      </c>
      <c r="F5934" s="214" t="s">
        <v>12411</v>
      </c>
      <c r="G5934" s="3" t="s">
        <v>17382</v>
      </c>
      <c r="H5934" s="216">
        <v>2</v>
      </c>
    </row>
    <row r="5935" spans="1:8">
      <c r="A5935" s="62">
        <v>5933</v>
      </c>
      <c r="B5935" s="213" t="s">
        <v>17391</v>
      </c>
      <c r="C5935" s="214" t="str">
        <f t="shared" si="190"/>
        <v>Yes</v>
      </c>
      <c r="D5935" s="30">
        <f t="shared" si="189"/>
        <v>0.88</v>
      </c>
      <c r="E5935" s="215">
        <v>2423</v>
      </c>
      <c r="F5935" s="214" t="s">
        <v>12411</v>
      </c>
      <c r="G5935" s="3" t="s">
        <v>17382</v>
      </c>
      <c r="H5935" s="216">
        <v>0.35627530364372467</v>
      </c>
    </row>
    <row r="5936" spans="1:8">
      <c r="A5936" s="62">
        <v>5934</v>
      </c>
      <c r="B5936" s="213" t="s">
        <v>17392</v>
      </c>
      <c r="C5936" s="214" t="str">
        <f t="shared" si="190"/>
        <v>No</v>
      </c>
      <c r="D5936" s="30">
        <f t="shared" si="189"/>
        <v>4.9400000000000004</v>
      </c>
      <c r="E5936" s="215">
        <v>13600</v>
      </c>
      <c r="F5936" s="214" t="s">
        <v>12411</v>
      </c>
      <c r="G5936" s="3" t="s">
        <v>17382</v>
      </c>
      <c r="H5936" s="216">
        <v>2</v>
      </c>
    </row>
    <row r="5937" spans="1:8">
      <c r="A5937" s="62">
        <v>5935</v>
      </c>
      <c r="B5937" s="213" t="s">
        <v>17393</v>
      </c>
      <c r="C5937" s="214" t="str">
        <f t="shared" si="190"/>
        <v>Yes</v>
      </c>
      <c r="D5937" s="30">
        <f t="shared" si="189"/>
        <v>1.19</v>
      </c>
      <c r="E5937" s="215">
        <v>3276</v>
      </c>
      <c r="F5937" s="214" t="s">
        <v>12411</v>
      </c>
      <c r="G5937" s="3" t="s">
        <v>17382</v>
      </c>
      <c r="H5937" s="216">
        <v>0.48178137651821856</v>
      </c>
    </row>
    <row r="5938" spans="1:8">
      <c r="A5938" s="62">
        <v>5936</v>
      </c>
      <c r="B5938" s="213" t="s">
        <v>12099</v>
      </c>
      <c r="C5938" s="214" t="str">
        <f t="shared" si="190"/>
        <v>Yes</v>
      </c>
      <c r="D5938" s="30">
        <f t="shared" si="189"/>
        <v>2.6500000000000004</v>
      </c>
      <c r="E5938" s="215">
        <v>7296</v>
      </c>
      <c r="F5938" s="214" t="s">
        <v>12411</v>
      </c>
      <c r="G5938" s="3" t="s">
        <v>17382</v>
      </c>
      <c r="H5938" s="216">
        <v>1.0728744939271255</v>
      </c>
    </row>
    <row r="5939" spans="1:8">
      <c r="A5939" s="62">
        <v>5937</v>
      </c>
      <c r="B5939" s="213" t="s">
        <v>17394</v>
      </c>
      <c r="C5939" s="214" t="str">
        <f t="shared" si="190"/>
        <v>Yes</v>
      </c>
      <c r="D5939" s="30">
        <f t="shared" si="189"/>
        <v>3.31</v>
      </c>
      <c r="E5939" s="215">
        <v>9113</v>
      </c>
      <c r="F5939" s="221" t="s">
        <v>11777</v>
      </c>
      <c r="G5939" s="3" t="s">
        <v>17382</v>
      </c>
      <c r="H5939" s="216">
        <v>1.3400809716599189</v>
      </c>
    </row>
    <row r="5940" spans="1:8">
      <c r="A5940" s="62">
        <v>5938</v>
      </c>
      <c r="B5940" s="213" t="s">
        <v>17395</v>
      </c>
      <c r="C5940" s="214" t="str">
        <f t="shared" si="190"/>
        <v>Yes</v>
      </c>
      <c r="D5940" s="30">
        <f t="shared" si="189"/>
        <v>4.1099999999999994</v>
      </c>
      <c r="E5940" s="215">
        <v>11315</v>
      </c>
      <c r="F5940" s="214" t="s">
        <v>12411</v>
      </c>
      <c r="G5940" s="3" t="s">
        <v>17382</v>
      </c>
      <c r="H5940" s="216">
        <v>1.663967611336032</v>
      </c>
    </row>
    <row r="5941" spans="1:8">
      <c r="A5941" s="62">
        <v>5939</v>
      </c>
      <c r="B5941" s="213" t="s">
        <v>17396</v>
      </c>
      <c r="C5941" s="214" t="str">
        <f t="shared" si="190"/>
        <v>Yes</v>
      </c>
      <c r="D5941" s="30">
        <f t="shared" si="189"/>
        <v>1.1200000000000001</v>
      </c>
      <c r="E5941" s="215">
        <v>3083</v>
      </c>
      <c r="F5941" s="214" t="s">
        <v>12411</v>
      </c>
      <c r="G5941" s="3" t="s">
        <v>17382</v>
      </c>
      <c r="H5941" s="216">
        <v>0.45344129554655871</v>
      </c>
    </row>
    <row r="5942" spans="1:8">
      <c r="A5942" s="62">
        <v>5940</v>
      </c>
      <c r="B5942" s="213" t="s">
        <v>17397</v>
      </c>
      <c r="C5942" s="214" t="str">
        <f t="shared" si="190"/>
        <v>Yes</v>
      </c>
      <c r="D5942" s="30">
        <f t="shared" si="189"/>
        <v>1.77</v>
      </c>
      <c r="E5942" s="215">
        <v>4873</v>
      </c>
      <c r="F5942" s="214" t="s">
        <v>12411</v>
      </c>
      <c r="G5942" s="3" t="s">
        <v>17382</v>
      </c>
      <c r="H5942" s="216">
        <v>0.7165991902834008</v>
      </c>
    </row>
    <row r="5943" spans="1:8">
      <c r="A5943" s="62">
        <v>5941</v>
      </c>
      <c r="B5943" s="213" t="s">
        <v>17398</v>
      </c>
      <c r="C5943" s="214" t="str">
        <f t="shared" si="190"/>
        <v>No</v>
      </c>
      <c r="D5943" s="30">
        <f t="shared" si="189"/>
        <v>4.9400000000000004</v>
      </c>
      <c r="E5943" s="215">
        <v>13600</v>
      </c>
      <c r="F5943" s="214" t="s">
        <v>12411</v>
      </c>
      <c r="G5943" s="3" t="s">
        <v>17382</v>
      </c>
      <c r="H5943" s="216">
        <v>2</v>
      </c>
    </row>
    <row r="5944" spans="1:8">
      <c r="A5944" s="62">
        <v>5942</v>
      </c>
      <c r="B5944" s="213" t="s">
        <v>17399</v>
      </c>
      <c r="C5944" s="214" t="str">
        <f t="shared" si="190"/>
        <v>No</v>
      </c>
      <c r="D5944" s="30">
        <f t="shared" si="189"/>
        <v>4.9400000000000004</v>
      </c>
      <c r="E5944" s="215">
        <v>13600</v>
      </c>
      <c r="F5944" s="214" t="s">
        <v>12411</v>
      </c>
      <c r="G5944" s="3" t="s">
        <v>17382</v>
      </c>
      <c r="H5944" s="216">
        <v>2</v>
      </c>
    </row>
    <row r="5945" spans="1:8">
      <c r="A5945" s="62">
        <v>5943</v>
      </c>
      <c r="B5945" s="213" t="s">
        <v>17400</v>
      </c>
      <c r="C5945" s="214" t="str">
        <f t="shared" si="190"/>
        <v>Yes</v>
      </c>
      <c r="D5945" s="30">
        <f t="shared" si="189"/>
        <v>2.97</v>
      </c>
      <c r="E5945" s="215">
        <v>8177</v>
      </c>
      <c r="F5945" s="214" t="s">
        <v>11781</v>
      </c>
      <c r="G5945" s="3" t="s">
        <v>17382</v>
      </c>
      <c r="H5945" s="216">
        <v>1.2024291497975708</v>
      </c>
    </row>
    <row r="5946" spans="1:8">
      <c r="A5946" s="62">
        <v>5944</v>
      </c>
      <c r="B5946" s="213" t="s">
        <v>17401</v>
      </c>
      <c r="C5946" s="214" t="str">
        <f t="shared" si="190"/>
        <v>Yes</v>
      </c>
      <c r="D5946" s="30">
        <f t="shared" si="189"/>
        <v>3.3499999999999996</v>
      </c>
      <c r="E5946" s="215">
        <v>9223</v>
      </c>
      <c r="F5946" s="214" t="s">
        <v>12411</v>
      </c>
      <c r="G5946" s="3" t="s">
        <v>17382</v>
      </c>
      <c r="H5946" s="216">
        <v>1.3562753036437245</v>
      </c>
    </row>
    <row r="5947" spans="1:8">
      <c r="A5947" s="62">
        <v>5945</v>
      </c>
      <c r="B5947" s="213" t="s">
        <v>17402</v>
      </c>
      <c r="C5947" s="214" t="str">
        <f t="shared" si="190"/>
        <v>Yes</v>
      </c>
      <c r="D5947" s="30">
        <f t="shared" si="189"/>
        <v>3.78</v>
      </c>
      <c r="E5947" s="215">
        <v>10406</v>
      </c>
      <c r="F5947" s="214" t="s">
        <v>12411</v>
      </c>
      <c r="G5947" s="3" t="s">
        <v>17382</v>
      </c>
      <c r="H5947" s="216">
        <v>1.5303643724696354</v>
      </c>
    </row>
    <row r="5948" spans="1:8">
      <c r="A5948" s="62">
        <v>5946</v>
      </c>
      <c r="B5948" s="213" t="s">
        <v>17403</v>
      </c>
      <c r="C5948" s="214" t="str">
        <f t="shared" si="190"/>
        <v>Yes</v>
      </c>
      <c r="D5948" s="30">
        <f t="shared" si="189"/>
        <v>4.43</v>
      </c>
      <c r="E5948" s="215">
        <v>12196</v>
      </c>
      <c r="F5948" s="214" t="s">
        <v>12411</v>
      </c>
      <c r="G5948" s="3" t="s">
        <v>17382</v>
      </c>
      <c r="H5948" s="216">
        <v>1.7935222672064774</v>
      </c>
    </row>
    <row r="5949" spans="1:8">
      <c r="A5949" s="62">
        <v>5947</v>
      </c>
      <c r="B5949" s="213" t="s">
        <v>17404</v>
      </c>
      <c r="C5949" s="214" t="str">
        <f t="shared" si="190"/>
        <v>No</v>
      </c>
      <c r="D5949" s="30">
        <f t="shared" si="189"/>
        <v>4.9400000000000004</v>
      </c>
      <c r="E5949" s="215">
        <v>13600</v>
      </c>
      <c r="F5949" s="214" t="s">
        <v>12411</v>
      </c>
      <c r="G5949" s="3" t="s">
        <v>17382</v>
      </c>
      <c r="H5949" s="216">
        <v>2</v>
      </c>
    </row>
    <row r="5950" spans="1:8">
      <c r="A5950" s="62">
        <v>5948</v>
      </c>
      <c r="B5950" s="213" t="s">
        <v>17405</v>
      </c>
      <c r="C5950" s="214" t="str">
        <f t="shared" si="190"/>
        <v>Yes</v>
      </c>
      <c r="D5950" s="30">
        <f t="shared" si="189"/>
        <v>1.21</v>
      </c>
      <c r="E5950" s="215">
        <v>3331</v>
      </c>
      <c r="F5950" s="214" t="s">
        <v>12411</v>
      </c>
      <c r="G5950" s="3" t="s">
        <v>17382</v>
      </c>
      <c r="H5950" s="216">
        <v>0.48987854251012142</v>
      </c>
    </row>
    <row r="5951" spans="1:8">
      <c r="A5951" s="62">
        <v>5949</v>
      </c>
      <c r="B5951" s="213" t="s">
        <v>17406</v>
      </c>
      <c r="C5951" s="214" t="str">
        <f t="shared" si="190"/>
        <v>No</v>
      </c>
      <c r="D5951" s="30">
        <f t="shared" si="189"/>
        <v>4.9400000000000004</v>
      </c>
      <c r="E5951" s="215">
        <v>13600</v>
      </c>
      <c r="F5951" s="214" t="s">
        <v>12411</v>
      </c>
      <c r="G5951" s="3" t="s">
        <v>17382</v>
      </c>
      <c r="H5951" s="216">
        <v>2</v>
      </c>
    </row>
    <row r="5952" spans="1:8">
      <c r="A5952" s="62">
        <v>5950</v>
      </c>
      <c r="B5952" s="213" t="s">
        <v>17407</v>
      </c>
      <c r="C5952" s="214" t="str">
        <f t="shared" si="190"/>
        <v>No</v>
      </c>
      <c r="D5952" s="30">
        <f t="shared" si="189"/>
        <v>4.9400000000000004</v>
      </c>
      <c r="E5952" s="215">
        <v>13600</v>
      </c>
      <c r="F5952" s="214" t="s">
        <v>12411</v>
      </c>
      <c r="G5952" s="3" t="s">
        <v>17382</v>
      </c>
      <c r="H5952" s="216">
        <v>2</v>
      </c>
    </row>
    <row r="5953" spans="1:8">
      <c r="A5953" s="62">
        <v>5951</v>
      </c>
      <c r="B5953" s="213" t="s">
        <v>17408</v>
      </c>
      <c r="C5953" s="214" t="str">
        <f t="shared" si="190"/>
        <v>No</v>
      </c>
      <c r="D5953" s="30">
        <f t="shared" si="189"/>
        <v>4.9400000000000004</v>
      </c>
      <c r="E5953" s="215">
        <v>13600</v>
      </c>
      <c r="F5953" s="214" t="s">
        <v>12411</v>
      </c>
      <c r="G5953" s="3" t="s">
        <v>17382</v>
      </c>
      <c r="H5953" s="216">
        <v>2</v>
      </c>
    </row>
    <row r="5954" spans="1:8">
      <c r="A5954" s="62">
        <v>5952</v>
      </c>
      <c r="B5954" s="213" t="s">
        <v>17409</v>
      </c>
      <c r="C5954" s="214" t="str">
        <f t="shared" si="190"/>
        <v>Yes</v>
      </c>
      <c r="D5954" s="30">
        <f t="shared" si="189"/>
        <v>2.98</v>
      </c>
      <c r="E5954" s="215">
        <v>8204</v>
      </c>
      <c r="F5954" s="214" t="s">
        <v>12411</v>
      </c>
      <c r="G5954" s="3" t="s">
        <v>17382</v>
      </c>
      <c r="H5954" s="216">
        <v>1.2064777327935221</v>
      </c>
    </row>
    <row r="5955" spans="1:8">
      <c r="A5955" s="62">
        <v>5953</v>
      </c>
      <c r="B5955" s="213" t="s">
        <v>17410</v>
      </c>
      <c r="C5955" s="214" t="str">
        <f t="shared" si="190"/>
        <v>No</v>
      </c>
      <c r="D5955" s="30">
        <f t="shared" si="189"/>
        <v>4.9400000000000004</v>
      </c>
      <c r="E5955" s="215">
        <v>13600</v>
      </c>
      <c r="F5955" s="214" t="s">
        <v>12411</v>
      </c>
      <c r="G5955" s="3" t="s">
        <v>17382</v>
      </c>
      <c r="H5955" s="216">
        <v>2</v>
      </c>
    </row>
    <row r="5956" spans="1:8">
      <c r="A5956" s="62">
        <v>5954</v>
      </c>
      <c r="B5956" s="213" t="s">
        <v>17411</v>
      </c>
      <c r="C5956" s="214" t="str">
        <f t="shared" si="190"/>
        <v>Yes</v>
      </c>
      <c r="D5956" s="30">
        <f t="shared" ref="D5956:D6019" si="191">H5956*2.47</f>
        <v>3.98</v>
      </c>
      <c r="E5956" s="215">
        <v>10957</v>
      </c>
      <c r="F5956" s="214" t="s">
        <v>12411</v>
      </c>
      <c r="G5956" s="3" t="s">
        <v>17382</v>
      </c>
      <c r="H5956" s="216">
        <v>1.6113360323886639</v>
      </c>
    </row>
    <row r="5957" spans="1:8">
      <c r="A5957" s="62">
        <v>5955</v>
      </c>
      <c r="B5957" s="213" t="s">
        <v>17412</v>
      </c>
      <c r="C5957" s="214" t="str">
        <f t="shared" si="190"/>
        <v>Yes</v>
      </c>
      <c r="D5957" s="30">
        <f t="shared" si="191"/>
        <v>4.32</v>
      </c>
      <c r="E5957" s="215">
        <v>11893</v>
      </c>
      <c r="F5957" s="214" t="s">
        <v>12411</v>
      </c>
      <c r="G5957" s="3" t="s">
        <v>17382</v>
      </c>
      <c r="H5957" s="216">
        <v>1.7489878542510122</v>
      </c>
    </row>
    <row r="5958" spans="1:8">
      <c r="A5958" s="62">
        <v>5956</v>
      </c>
      <c r="B5958" s="213" t="s">
        <v>17413</v>
      </c>
      <c r="C5958" s="214" t="str">
        <f t="shared" si="190"/>
        <v>Yes</v>
      </c>
      <c r="D5958" s="30">
        <f t="shared" si="191"/>
        <v>3.95</v>
      </c>
      <c r="E5958" s="215">
        <v>10874</v>
      </c>
      <c r="F5958" s="214" t="s">
        <v>11781</v>
      </c>
      <c r="G5958" s="3" t="s">
        <v>17382</v>
      </c>
      <c r="H5958" s="216">
        <v>1.5991902834008096</v>
      </c>
    </row>
    <row r="5959" spans="1:8">
      <c r="A5959" s="62">
        <v>5957</v>
      </c>
      <c r="B5959" s="213" t="s">
        <v>17414</v>
      </c>
      <c r="C5959" s="214" t="str">
        <f t="shared" si="190"/>
        <v>Yes</v>
      </c>
      <c r="D5959" s="30">
        <f t="shared" si="191"/>
        <v>2.95</v>
      </c>
      <c r="E5959" s="215">
        <v>8121</v>
      </c>
      <c r="F5959" s="214" t="s">
        <v>12411</v>
      </c>
      <c r="G5959" s="3" t="s">
        <v>17382</v>
      </c>
      <c r="H5959" s="216">
        <v>1.1943319838056681</v>
      </c>
    </row>
    <row r="5960" spans="1:8">
      <c r="A5960" s="62">
        <v>5958</v>
      </c>
      <c r="B5960" s="213" t="s">
        <v>17415</v>
      </c>
      <c r="C5960" s="214" t="str">
        <f t="shared" si="190"/>
        <v>Yes</v>
      </c>
      <c r="D5960" s="30">
        <f t="shared" si="191"/>
        <v>3.9400000000000004</v>
      </c>
      <c r="E5960" s="215">
        <v>10847</v>
      </c>
      <c r="F5960" s="214" t="s">
        <v>12411</v>
      </c>
      <c r="G5960" s="3" t="s">
        <v>17382</v>
      </c>
      <c r="H5960" s="216">
        <v>1.5951417004048583</v>
      </c>
    </row>
    <row r="5961" spans="1:8">
      <c r="A5961" s="62">
        <v>5959</v>
      </c>
      <c r="B5961" s="213" t="s">
        <v>17416</v>
      </c>
      <c r="C5961" s="214" t="str">
        <f t="shared" si="190"/>
        <v>Yes</v>
      </c>
      <c r="D5961" s="30">
        <f t="shared" si="191"/>
        <v>2.97</v>
      </c>
      <c r="E5961" s="215">
        <v>8177</v>
      </c>
      <c r="F5961" s="214" t="s">
        <v>12411</v>
      </c>
      <c r="G5961" s="3" t="s">
        <v>17382</v>
      </c>
      <c r="H5961" s="216">
        <v>1.2024291497975708</v>
      </c>
    </row>
    <row r="5962" spans="1:8">
      <c r="A5962" s="62">
        <v>5960</v>
      </c>
      <c r="B5962" s="213" t="s">
        <v>17417</v>
      </c>
      <c r="C5962" s="214" t="str">
        <f t="shared" si="190"/>
        <v>No</v>
      </c>
      <c r="D5962" s="30">
        <f t="shared" si="191"/>
        <v>4.9400000000000004</v>
      </c>
      <c r="E5962" s="215">
        <v>13600</v>
      </c>
      <c r="F5962" s="221" t="s">
        <v>11777</v>
      </c>
      <c r="G5962" s="3" t="s">
        <v>17382</v>
      </c>
      <c r="H5962" s="216">
        <v>2</v>
      </c>
    </row>
    <row r="5963" spans="1:8">
      <c r="A5963" s="62">
        <v>5961</v>
      </c>
      <c r="B5963" s="213" t="s">
        <v>17418</v>
      </c>
      <c r="C5963" s="214" t="str">
        <f t="shared" si="190"/>
        <v>Yes</v>
      </c>
      <c r="D5963" s="30">
        <f t="shared" si="191"/>
        <v>3.15</v>
      </c>
      <c r="E5963" s="215">
        <v>8672</v>
      </c>
      <c r="F5963" s="214" t="s">
        <v>12411</v>
      </c>
      <c r="G5963" s="3" t="s">
        <v>17382</v>
      </c>
      <c r="H5963" s="216">
        <v>1.2753036437246963</v>
      </c>
    </row>
    <row r="5964" spans="1:8">
      <c r="A5964" s="62">
        <v>5962</v>
      </c>
      <c r="B5964" s="213" t="s">
        <v>17419</v>
      </c>
      <c r="C5964" s="214" t="str">
        <f t="shared" si="190"/>
        <v>Yes</v>
      </c>
      <c r="D5964" s="30">
        <f t="shared" si="191"/>
        <v>1.6499999999999997</v>
      </c>
      <c r="E5964" s="215">
        <v>4543</v>
      </c>
      <c r="F5964" s="214" t="s">
        <v>12411</v>
      </c>
      <c r="G5964" s="3" t="s">
        <v>17382</v>
      </c>
      <c r="H5964" s="216">
        <v>0.66801619433198367</v>
      </c>
    </row>
    <row r="5965" spans="1:8">
      <c r="A5965" s="62">
        <v>5963</v>
      </c>
      <c r="B5965" s="213" t="s">
        <v>17420</v>
      </c>
      <c r="C5965" s="214" t="str">
        <f t="shared" si="190"/>
        <v>Yes</v>
      </c>
      <c r="D5965" s="30">
        <f t="shared" si="191"/>
        <v>2.23</v>
      </c>
      <c r="E5965" s="215">
        <v>6139</v>
      </c>
      <c r="F5965" s="214" t="s">
        <v>12411</v>
      </c>
      <c r="G5965" s="3" t="s">
        <v>17382</v>
      </c>
      <c r="H5965" s="216">
        <v>0.90283400809716596</v>
      </c>
    </row>
    <row r="5966" spans="1:8">
      <c r="A5966" s="62">
        <v>5964</v>
      </c>
      <c r="B5966" s="213" t="s">
        <v>17421</v>
      </c>
      <c r="C5966" s="214" t="str">
        <f t="shared" si="190"/>
        <v>Yes</v>
      </c>
      <c r="D5966" s="30">
        <f t="shared" si="191"/>
        <v>1.6799999999999997</v>
      </c>
      <c r="E5966" s="215">
        <v>4625</v>
      </c>
      <c r="F5966" s="214" t="s">
        <v>12411</v>
      </c>
      <c r="G5966" s="3" t="s">
        <v>17382</v>
      </c>
      <c r="H5966" s="216">
        <v>0.68016194331983792</v>
      </c>
    </row>
    <row r="5967" spans="1:8">
      <c r="A5967" s="62">
        <v>5965</v>
      </c>
      <c r="B5967" s="213" t="s">
        <v>14287</v>
      </c>
      <c r="C5967" s="214" t="str">
        <f t="shared" si="190"/>
        <v>Yes</v>
      </c>
      <c r="D5967" s="30">
        <f t="shared" si="191"/>
        <v>1.67</v>
      </c>
      <c r="E5967" s="215">
        <v>4598</v>
      </c>
      <c r="F5967" s="214" t="s">
        <v>12411</v>
      </c>
      <c r="G5967" s="3" t="s">
        <v>17382</v>
      </c>
      <c r="H5967" s="216">
        <v>0.67611336032388658</v>
      </c>
    </row>
    <row r="5968" spans="1:8">
      <c r="A5968" s="62">
        <v>5966</v>
      </c>
      <c r="B5968" s="213" t="s">
        <v>17422</v>
      </c>
      <c r="C5968" s="214" t="str">
        <f t="shared" si="190"/>
        <v>Yes</v>
      </c>
      <c r="D5968" s="30">
        <f t="shared" si="191"/>
        <v>1.3199999999999998</v>
      </c>
      <c r="E5968" s="215">
        <v>3634</v>
      </c>
      <c r="F5968" s="214" t="s">
        <v>12411</v>
      </c>
      <c r="G5968" s="3" t="s">
        <v>17382</v>
      </c>
      <c r="H5968" s="216">
        <v>0.53441295546558698</v>
      </c>
    </row>
    <row r="5969" spans="1:8">
      <c r="A5969" s="62">
        <v>5967</v>
      </c>
      <c r="B5969" s="213" t="s">
        <v>14003</v>
      </c>
      <c r="C5969" s="214" t="str">
        <f t="shared" si="190"/>
        <v>Yes</v>
      </c>
      <c r="D5969" s="30">
        <f t="shared" si="191"/>
        <v>3.96</v>
      </c>
      <c r="E5969" s="215">
        <v>10902</v>
      </c>
      <c r="F5969" s="214" t="s">
        <v>12411</v>
      </c>
      <c r="G5969" s="3" t="s">
        <v>17382</v>
      </c>
      <c r="H5969" s="216">
        <v>1.6032388663967609</v>
      </c>
    </row>
    <row r="5970" spans="1:8">
      <c r="A5970" s="62">
        <v>5968</v>
      </c>
      <c r="B5970" s="213" t="s">
        <v>17423</v>
      </c>
      <c r="C5970" s="214" t="str">
        <f t="shared" si="190"/>
        <v>No</v>
      </c>
      <c r="D5970" s="30">
        <f t="shared" si="191"/>
        <v>4.9400000000000004</v>
      </c>
      <c r="E5970" s="215">
        <v>13600</v>
      </c>
      <c r="F5970" s="214" t="s">
        <v>12411</v>
      </c>
      <c r="G5970" s="3" t="s">
        <v>17382</v>
      </c>
      <c r="H5970" s="216">
        <v>2</v>
      </c>
    </row>
    <row r="5971" spans="1:8">
      <c r="A5971" s="62">
        <v>5969</v>
      </c>
      <c r="B5971" s="213" t="s">
        <v>17424</v>
      </c>
      <c r="C5971" s="214" t="str">
        <f t="shared" si="190"/>
        <v>Yes</v>
      </c>
      <c r="D5971" s="30">
        <f t="shared" si="191"/>
        <v>1.29</v>
      </c>
      <c r="E5971" s="215">
        <v>3551</v>
      </c>
      <c r="F5971" s="214" t="s">
        <v>12411</v>
      </c>
      <c r="G5971" s="3" t="s">
        <v>17382</v>
      </c>
      <c r="H5971" s="216">
        <v>0.52226720647773273</v>
      </c>
    </row>
    <row r="5972" spans="1:8">
      <c r="A5972" s="62">
        <v>5970</v>
      </c>
      <c r="B5972" s="213" t="s">
        <v>17425</v>
      </c>
      <c r="C5972" s="214" t="str">
        <f t="shared" si="190"/>
        <v>Yes</v>
      </c>
      <c r="D5972" s="30">
        <f t="shared" si="191"/>
        <v>3.95</v>
      </c>
      <c r="E5972" s="215">
        <v>10874</v>
      </c>
      <c r="F5972" s="214" t="s">
        <v>12411</v>
      </c>
      <c r="G5972" s="3" t="s">
        <v>17382</v>
      </c>
      <c r="H5972" s="216">
        <v>1.5991902834008096</v>
      </c>
    </row>
    <row r="5973" spans="1:8">
      <c r="A5973" s="62">
        <v>5971</v>
      </c>
      <c r="B5973" s="213" t="s">
        <v>17060</v>
      </c>
      <c r="C5973" s="214" t="str">
        <f t="shared" si="190"/>
        <v>Yes</v>
      </c>
      <c r="D5973" s="30">
        <f t="shared" si="191"/>
        <v>1.98</v>
      </c>
      <c r="E5973" s="215">
        <v>5451</v>
      </c>
      <c r="F5973" s="214" t="s">
        <v>12411</v>
      </c>
      <c r="G5973" s="3" t="s">
        <v>17382</v>
      </c>
      <c r="H5973" s="216">
        <v>0.80161943319838047</v>
      </c>
    </row>
    <row r="5974" spans="1:8">
      <c r="A5974" s="62">
        <v>5972</v>
      </c>
      <c r="B5974" s="213" t="s">
        <v>14027</v>
      </c>
      <c r="C5974" s="214" t="str">
        <f t="shared" si="190"/>
        <v>Yes</v>
      </c>
      <c r="D5974" s="30">
        <f t="shared" si="191"/>
        <v>3.0700000000000003</v>
      </c>
      <c r="E5974" s="215">
        <v>8452</v>
      </c>
      <c r="F5974" s="214" t="s">
        <v>12411</v>
      </c>
      <c r="G5974" s="3" t="s">
        <v>17382</v>
      </c>
      <c r="H5974" s="216">
        <v>1.2429149797570851</v>
      </c>
    </row>
    <row r="5975" spans="1:8">
      <c r="A5975" s="62">
        <v>5973</v>
      </c>
      <c r="B5975" s="213" t="s">
        <v>17426</v>
      </c>
      <c r="C5975" s="214" t="str">
        <f t="shared" si="190"/>
        <v>Yes</v>
      </c>
      <c r="D5975" s="30">
        <f t="shared" si="191"/>
        <v>2</v>
      </c>
      <c r="E5975" s="215">
        <v>5506</v>
      </c>
      <c r="F5975" s="214" t="s">
        <v>11781</v>
      </c>
      <c r="G5975" s="3" t="s">
        <v>17382</v>
      </c>
      <c r="H5975" s="216">
        <v>0.80971659919028338</v>
      </c>
    </row>
    <row r="5976" spans="1:8">
      <c r="A5976" s="62">
        <v>5974</v>
      </c>
      <c r="B5976" s="213" t="s">
        <v>17427</v>
      </c>
      <c r="C5976" s="214" t="str">
        <f t="shared" si="190"/>
        <v>Yes</v>
      </c>
      <c r="D5976" s="30">
        <f t="shared" si="191"/>
        <v>1.37</v>
      </c>
      <c r="E5976" s="215">
        <v>3772</v>
      </c>
      <c r="F5976" s="214" t="s">
        <v>12411</v>
      </c>
      <c r="G5976" s="3" t="s">
        <v>17382</v>
      </c>
      <c r="H5976" s="216">
        <v>0.55465587044534415</v>
      </c>
    </row>
    <row r="5977" spans="1:8">
      <c r="A5977" s="62">
        <v>5975</v>
      </c>
      <c r="B5977" s="213" t="s">
        <v>17428</v>
      </c>
      <c r="C5977" s="214" t="str">
        <f t="shared" si="190"/>
        <v>Yes</v>
      </c>
      <c r="D5977" s="30">
        <f t="shared" si="191"/>
        <v>0.85</v>
      </c>
      <c r="E5977" s="215">
        <v>2340</v>
      </c>
      <c r="F5977" s="214" t="s">
        <v>11781</v>
      </c>
      <c r="G5977" s="3" t="s">
        <v>17382</v>
      </c>
      <c r="H5977" s="216">
        <v>0.34412955465587042</v>
      </c>
    </row>
    <row r="5978" spans="1:8">
      <c r="A5978" s="62">
        <v>5976</v>
      </c>
      <c r="B5978" s="213" t="s">
        <v>17429</v>
      </c>
      <c r="C5978" s="214" t="str">
        <f t="shared" si="190"/>
        <v>Yes</v>
      </c>
      <c r="D5978" s="30">
        <f t="shared" si="191"/>
        <v>0.93</v>
      </c>
      <c r="E5978" s="215">
        <v>2560</v>
      </c>
      <c r="F5978" s="214" t="s">
        <v>12411</v>
      </c>
      <c r="G5978" s="3" t="s">
        <v>17382</v>
      </c>
      <c r="H5978" s="216">
        <v>0.37651821862348178</v>
      </c>
    </row>
    <row r="5979" spans="1:8">
      <c r="A5979" s="62">
        <v>5977</v>
      </c>
      <c r="B5979" s="213" t="s">
        <v>17430</v>
      </c>
      <c r="C5979" s="214" t="str">
        <f t="shared" si="190"/>
        <v>Yes</v>
      </c>
      <c r="D5979" s="30">
        <f t="shared" si="191"/>
        <v>3.32</v>
      </c>
      <c r="E5979" s="215">
        <v>9140</v>
      </c>
      <c r="F5979" s="214" t="s">
        <v>12411</v>
      </c>
      <c r="G5979" s="3" t="s">
        <v>17382</v>
      </c>
      <c r="H5979" s="216">
        <v>1.3441295546558703</v>
      </c>
    </row>
    <row r="5980" spans="1:8">
      <c r="A5980" s="62">
        <v>5978</v>
      </c>
      <c r="B5980" s="213" t="s">
        <v>17431</v>
      </c>
      <c r="C5980" s="214" t="str">
        <f t="shared" si="190"/>
        <v>Yes</v>
      </c>
      <c r="D5980" s="30">
        <f t="shared" si="191"/>
        <v>1.0768</v>
      </c>
      <c r="E5980" s="215">
        <v>2964</v>
      </c>
      <c r="F5980" s="214" t="s">
        <v>12411</v>
      </c>
      <c r="G5980" s="3" t="s">
        <v>17382</v>
      </c>
      <c r="H5980" s="216">
        <v>0.43595141700404855</v>
      </c>
    </row>
    <row r="5981" spans="1:8">
      <c r="A5981" s="62">
        <v>5979</v>
      </c>
      <c r="B5981" s="213" t="s">
        <v>17432</v>
      </c>
      <c r="C5981" s="214" t="str">
        <f t="shared" si="190"/>
        <v>Yes</v>
      </c>
      <c r="D5981" s="30">
        <f t="shared" si="191"/>
        <v>3.3099999999999996</v>
      </c>
      <c r="E5981" s="215">
        <v>9113</v>
      </c>
      <c r="F5981" s="214" t="s">
        <v>12411</v>
      </c>
      <c r="G5981" s="3" t="s">
        <v>17382</v>
      </c>
      <c r="H5981" s="216">
        <v>1.3400809716599187</v>
      </c>
    </row>
    <row r="5982" spans="1:8">
      <c r="A5982" s="62">
        <v>5980</v>
      </c>
      <c r="B5982" s="213" t="s">
        <v>17433</v>
      </c>
      <c r="C5982" s="214" t="str">
        <f t="shared" si="190"/>
        <v>No</v>
      </c>
      <c r="D5982" s="30">
        <f t="shared" si="191"/>
        <v>4.9400000000000004</v>
      </c>
      <c r="E5982" s="215">
        <v>13600</v>
      </c>
      <c r="F5982" s="214" t="s">
        <v>12411</v>
      </c>
      <c r="G5982" s="3" t="s">
        <v>17382</v>
      </c>
      <c r="H5982" s="216">
        <v>2</v>
      </c>
    </row>
    <row r="5983" spans="1:8">
      <c r="A5983" s="62">
        <v>5981</v>
      </c>
      <c r="B5983" s="213" t="s">
        <v>17434</v>
      </c>
      <c r="C5983" s="214" t="str">
        <f t="shared" ref="C5983:C6046" si="192">IF(H5983=2,"No","Yes")</f>
        <v>Yes</v>
      </c>
      <c r="D5983" s="30">
        <f t="shared" si="191"/>
        <v>2.99</v>
      </c>
      <c r="E5983" s="215">
        <v>8232</v>
      </c>
      <c r="F5983" s="214" t="s">
        <v>11781</v>
      </c>
      <c r="G5983" s="3" t="s">
        <v>17382</v>
      </c>
      <c r="H5983" s="216">
        <v>1.2105263157894737</v>
      </c>
    </row>
    <row r="5984" spans="1:8">
      <c r="A5984" s="62">
        <v>5982</v>
      </c>
      <c r="B5984" s="213" t="s">
        <v>17435</v>
      </c>
      <c r="C5984" s="214" t="str">
        <f t="shared" si="192"/>
        <v>Yes</v>
      </c>
      <c r="D5984" s="30">
        <f t="shared" si="191"/>
        <v>3.31</v>
      </c>
      <c r="E5984" s="215">
        <v>9113</v>
      </c>
      <c r="F5984" s="214" t="s">
        <v>12411</v>
      </c>
      <c r="G5984" s="3" t="s">
        <v>17382</v>
      </c>
      <c r="H5984" s="216">
        <v>1.3400809716599189</v>
      </c>
    </row>
    <row r="5985" spans="1:8">
      <c r="A5985" s="62">
        <v>5983</v>
      </c>
      <c r="B5985" s="213" t="s">
        <v>17436</v>
      </c>
      <c r="C5985" s="214" t="str">
        <f t="shared" si="192"/>
        <v>Yes</v>
      </c>
      <c r="D5985" s="30">
        <f t="shared" si="191"/>
        <v>4.2300000000000004</v>
      </c>
      <c r="E5985" s="215">
        <v>11645</v>
      </c>
      <c r="F5985" s="214" t="s">
        <v>12411</v>
      </c>
      <c r="G5985" s="3" t="s">
        <v>17382</v>
      </c>
      <c r="H5985" s="216">
        <v>1.7125506072874495</v>
      </c>
    </row>
    <row r="5986" spans="1:8">
      <c r="A5986" s="62">
        <v>5984</v>
      </c>
      <c r="B5986" s="213" t="s">
        <v>17437</v>
      </c>
      <c r="C5986" s="214" t="str">
        <f t="shared" si="192"/>
        <v>Yes</v>
      </c>
      <c r="D5986" s="30">
        <f t="shared" si="191"/>
        <v>0.91999999999999993</v>
      </c>
      <c r="E5986" s="215">
        <v>2533</v>
      </c>
      <c r="F5986" s="214" t="s">
        <v>12411</v>
      </c>
      <c r="G5986" s="3" t="s">
        <v>17382</v>
      </c>
      <c r="H5986" s="216">
        <v>0.37246963562753033</v>
      </c>
    </row>
    <row r="5987" spans="1:8">
      <c r="A5987" s="62">
        <v>5985</v>
      </c>
      <c r="B5987" s="213" t="s">
        <v>17438</v>
      </c>
      <c r="C5987" s="214" t="str">
        <f t="shared" si="192"/>
        <v>Yes</v>
      </c>
      <c r="D5987" s="30">
        <f t="shared" si="191"/>
        <v>0.9</v>
      </c>
      <c r="E5987" s="215">
        <v>2478</v>
      </c>
      <c r="F5987" s="214" t="s">
        <v>12411</v>
      </c>
      <c r="G5987" s="3" t="s">
        <v>17382</v>
      </c>
      <c r="H5987" s="216">
        <v>0.36437246963562753</v>
      </c>
    </row>
    <row r="5988" spans="1:8">
      <c r="A5988" s="62">
        <v>5986</v>
      </c>
      <c r="B5988" s="213" t="s">
        <v>17439</v>
      </c>
      <c r="C5988" s="214" t="str">
        <f t="shared" si="192"/>
        <v>Yes</v>
      </c>
      <c r="D5988" s="30">
        <f t="shared" si="191"/>
        <v>2.2599999999999998</v>
      </c>
      <c r="E5988" s="215">
        <v>6222</v>
      </c>
      <c r="F5988" s="214" t="s">
        <v>12411</v>
      </c>
      <c r="G5988" s="3" t="s">
        <v>17382</v>
      </c>
      <c r="H5988" s="216">
        <v>0.91497975708502011</v>
      </c>
    </row>
    <row r="5989" spans="1:8">
      <c r="A5989" s="62">
        <v>5987</v>
      </c>
      <c r="B5989" s="213" t="s">
        <v>17440</v>
      </c>
      <c r="C5989" s="214" t="str">
        <f t="shared" si="192"/>
        <v>Yes</v>
      </c>
      <c r="D5989" s="30">
        <f t="shared" si="191"/>
        <v>4.6099999999999994</v>
      </c>
      <c r="E5989" s="215">
        <v>12691</v>
      </c>
      <c r="F5989" s="214" t="s">
        <v>12411</v>
      </c>
      <c r="G5989" s="3" t="s">
        <v>17382</v>
      </c>
      <c r="H5989" s="216">
        <v>1.8663967611336028</v>
      </c>
    </row>
    <row r="5990" spans="1:8">
      <c r="A5990" s="62">
        <v>5988</v>
      </c>
      <c r="B5990" s="213" t="s">
        <v>17441</v>
      </c>
      <c r="C5990" s="214" t="str">
        <f t="shared" si="192"/>
        <v>Yes</v>
      </c>
      <c r="D5990" s="30">
        <f t="shared" si="191"/>
        <v>1.66</v>
      </c>
      <c r="E5990" s="215">
        <v>4570</v>
      </c>
      <c r="F5990" s="214" t="s">
        <v>12411</v>
      </c>
      <c r="G5990" s="3" t="s">
        <v>17382</v>
      </c>
      <c r="H5990" s="216">
        <v>0.67206477732793513</v>
      </c>
    </row>
    <row r="5991" spans="1:8">
      <c r="A5991" s="62">
        <v>5989</v>
      </c>
      <c r="B5991" s="220" t="s">
        <v>17442</v>
      </c>
      <c r="C5991" s="214" t="str">
        <f t="shared" si="192"/>
        <v>No</v>
      </c>
      <c r="D5991" s="30">
        <f t="shared" si="191"/>
        <v>4.9400000000000004</v>
      </c>
      <c r="E5991" s="612">
        <v>13600</v>
      </c>
      <c r="F5991" s="214" t="s">
        <v>12411</v>
      </c>
      <c r="G5991" s="3" t="s">
        <v>17443</v>
      </c>
      <c r="H5991" s="217">
        <v>2</v>
      </c>
    </row>
    <row r="5992" spans="1:8">
      <c r="A5992" s="62">
        <v>5990</v>
      </c>
      <c r="B5992" s="220" t="s">
        <v>17444</v>
      </c>
      <c r="C5992" s="214" t="str">
        <f t="shared" si="192"/>
        <v>Yes</v>
      </c>
      <c r="D5992" s="30">
        <f t="shared" si="191"/>
        <v>3.44</v>
      </c>
      <c r="E5992" s="612">
        <v>9470</v>
      </c>
      <c r="F5992" s="214" t="s">
        <v>12411</v>
      </c>
      <c r="G5992" s="3" t="s">
        <v>17443</v>
      </c>
      <c r="H5992" s="217">
        <v>1.3927125506072873</v>
      </c>
    </row>
    <row r="5993" spans="1:8">
      <c r="A5993" s="62">
        <v>5991</v>
      </c>
      <c r="B5993" s="213" t="s">
        <v>17445</v>
      </c>
      <c r="C5993" s="214" t="str">
        <f t="shared" si="192"/>
        <v>Yes</v>
      </c>
      <c r="D5993" s="30">
        <f t="shared" si="191"/>
        <v>4</v>
      </c>
      <c r="E5993" s="612">
        <v>11012</v>
      </c>
      <c r="F5993" s="214" t="s">
        <v>12411</v>
      </c>
      <c r="G5993" s="3" t="s">
        <v>17443</v>
      </c>
      <c r="H5993" s="217">
        <v>1.6194331983805668</v>
      </c>
    </row>
    <row r="5994" spans="1:8">
      <c r="A5994" s="62">
        <v>5992</v>
      </c>
      <c r="B5994" s="213" t="s">
        <v>17446</v>
      </c>
      <c r="C5994" s="214" t="str">
        <f t="shared" si="192"/>
        <v>Yes</v>
      </c>
      <c r="D5994" s="30">
        <f t="shared" si="191"/>
        <v>1.04</v>
      </c>
      <c r="E5994" s="612">
        <v>2863</v>
      </c>
      <c r="F5994" s="214" t="s">
        <v>12411</v>
      </c>
      <c r="G5994" s="3" t="s">
        <v>17443</v>
      </c>
      <c r="H5994" s="217">
        <v>0.42105263157894735</v>
      </c>
    </row>
    <row r="5995" spans="1:8">
      <c r="A5995" s="62">
        <v>5993</v>
      </c>
      <c r="B5995" s="213" t="s">
        <v>17447</v>
      </c>
      <c r="C5995" s="214" t="str">
        <f t="shared" si="192"/>
        <v>Yes</v>
      </c>
      <c r="D5995" s="30">
        <f t="shared" si="191"/>
        <v>2.09</v>
      </c>
      <c r="E5995" s="612">
        <v>5753</v>
      </c>
      <c r="F5995" s="214" t="s">
        <v>12411</v>
      </c>
      <c r="G5995" s="3" t="s">
        <v>17443</v>
      </c>
      <c r="H5995" s="217">
        <v>0.84615384615384603</v>
      </c>
    </row>
    <row r="5996" spans="1:8">
      <c r="A5996" s="62">
        <v>5994</v>
      </c>
      <c r="B5996" s="220" t="s">
        <v>17448</v>
      </c>
      <c r="C5996" s="214" t="str">
        <f t="shared" si="192"/>
        <v>No</v>
      </c>
      <c r="D5996" s="30">
        <f t="shared" si="191"/>
        <v>4.9400000000000004</v>
      </c>
      <c r="E5996" s="612">
        <v>13600</v>
      </c>
      <c r="F5996" s="214" t="s">
        <v>12411</v>
      </c>
      <c r="G5996" s="3" t="s">
        <v>17443</v>
      </c>
      <c r="H5996" s="217">
        <v>2</v>
      </c>
    </row>
    <row r="5997" spans="1:8">
      <c r="A5997" s="62">
        <v>5995</v>
      </c>
      <c r="B5997" s="213" t="s">
        <v>17449</v>
      </c>
      <c r="C5997" s="214" t="str">
        <f t="shared" si="192"/>
        <v>Yes</v>
      </c>
      <c r="D5997" s="30">
        <f t="shared" si="191"/>
        <v>1.4</v>
      </c>
      <c r="E5997" s="612">
        <v>3854</v>
      </c>
      <c r="F5997" s="214" t="s">
        <v>12411</v>
      </c>
      <c r="G5997" s="3" t="s">
        <v>17443</v>
      </c>
      <c r="H5997" s="217">
        <v>0.56680161943319829</v>
      </c>
    </row>
    <row r="5998" spans="1:8">
      <c r="A5998" s="62">
        <v>5996</v>
      </c>
      <c r="B5998" s="213" t="s">
        <v>17450</v>
      </c>
      <c r="C5998" s="214" t="str">
        <f t="shared" si="192"/>
        <v>Yes</v>
      </c>
      <c r="D5998" s="30">
        <f t="shared" si="191"/>
        <v>3.0300000000000002</v>
      </c>
      <c r="E5998" s="612">
        <v>8341</v>
      </c>
      <c r="F5998" s="214" t="s">
        <v>12411</v>
      </c>
      <c r="G5998" s="3" t="s">
        <v>17443</v>
      </c>
      <c r="H5998" s="217">
        <v>1.2267206477732793</v>
      </c>
    </row>
    <row r="5999" spans="1:8">
      <c r="A5999" s="62">
        <v>5997</v>
      </c>
      <c r="B5999" s="213" t="s">
        <v>17451</v>
      </c>
      <c r="C5999" s="214" t="str">
        <f t="shared" si="192"/>
        <v>Yes</v>
      </c>
      <c r="D5999" s="30">
        <f t="shared" si="191"/>
        <v>3</v>
      </c>
      <c r="E5999" s="612">
        <v>8259</v>
      </c>
      <c r="F5999" s="214" t="s">
        <v>12411</v>
      </c>
      <c r="G5999" s="3" t="s">
        <v>17443</v>
      </c>
      <c r="H5999" s="217">
        <v>1.214574898785425</v>
      </c>
    </row>
    <row r="6000" spans="1:8">
      <c r="A6000" s="62">
        <v>5998</v>
      </c>
      <c r="B6000" s="213" t="s">
        <v>17452</v>
      </c>
      <c r="C6000" s="214" t="str">
        <f t="shared" si="192"/>
        <v>Yes</v>
      </c>
      <c r="D6000" s="30">
        <f t="shared" si="191"/>
        <v>2.8800000000000003</v>
      </c>
      <c r="E6000" s="612">
        <v>7929</v>
      </c>
      <c r="F6000" s="214" t="s">
        <v>12411</v>
      </c>
      <c r="G6000" s="3" t="s">
        <v>17443</v>
      </c>
      <c r="H6000" s="217">
        <v>1.1659919028340082</v>
      </c>
    </row>
    <row r="6001" spans="1:8">
      <c r="A6001" s="62">
        <v>5999</v>
      </c>
      <c r="B6001" s="220" t="s">
        <v>17453</v>
      </c>
      <c r="C6001" s="214" t="str">
        <f t="shared" si="192"/>
        <v>Yes</v>
      </c>
      <c r="D6001" s="30">
        <f t="shared" si="191"/>
        <v>2.23</v>
      </c>
      <c r="E6001" s="612">
        <v>6139</v>
      </c>
      <c r="F6001" s="214" t="s">
        <v>12411</v>
      </c>
      <c r="G6001" s="3" t="s">
        <v>17443</v>
      </c>
      <c r="H6001" s="217">
        <v>0.90283400809716596</v>
      </c>
    </row>
    <row r="6002" spans="1:8">
      <c r="A6002" s="62">
        <v>6000</v>
      </c>
      <c r="B6002" s="213" t="s">
        <v>17454</v>
      </c>
      <c r="C6002" s="214" t="str">
        <f t="shared" si="192"/>
        <v>Yes</v>
      </c>
      <c r="D6002" s="30">
        <f t="shared" si="191"/>
        <v>2.04</v>
      </c>
      <c r="E6002" s="612">
        <v>5616</v>
      </c>
      <c r="F6002" s="214" t="s">
        <v>12411</v>
      </c>
      <c r="G6002" s="3" t="s">
        <v>17443</v>
      </c>
      <c r="H6002" s="217">
        <v>0.82591093117408898</v>
      </c>
    </row>
    <row r="6003" spans="1:8">
      <c r="A6003" s="62">
        <v>6001</v>
      </c>
      <c r="B6003" s="220" t="s">
        <v>17455</v>
      </c>
      <c r="C6003" s="214" t="str">
        <f t="shared" si="192"/>
        <v>Yes</v>
      </c>
      <c r="D6003" s="30">
        <f t="shared" si="191"/>
        <v>3.64</v>
      </c>
      <c r="E6003" s="612">
        <v>10021</v>
      </c>
      <c r="F6003" s="214" t="s">
        <v>12411</v>
      </c>
      <c r="G6003" s="3" t="s">
        <v>17443</v>
      </c>
      <c r="H6003" s="217">
        <v>1.4736842105263157</v>
      </c>
    </row>
    <row r="6004" spans="1:8">
      <c r="A6004" s="62">
        <v>6002</v>
      </c>
      <c r="B6004" s="213" t="s">
        <v>17456</v>
      </c>
      <c r="C6004" s="214" t="str">
        <f t="shared" si="192"/>
        <v>Yes</v>
      </c>
      <c r="D6004" s="30">
        <f t="shared" si="191"/>
        <v>1.73</v>
      </c>
      <c r="E6004" s="612">
        <v>4763</v>
      </c>
      <c r="F6004" s="214" t="s">
        <v>11826</v>
      </c>
      <c r="G6004" s="3" t="s">
        <v>17443</v>
      </c>
      <c r="H6004" s="217">
        <v>0.70040485829959509</v>
      </c>
    </row>
    <row r="6005" spans="1:8">
      <c r="A6005" s="62">
        <v>6003</v>
      </c>
      <c r="B6005" s="213" t="s">
        <v>17457</v>
      </c>
      <c r="C6005" s="214" t="str">
        <f t="shared" si="192"/>
        <v>Yes</v>
      </c>
      <c r="D6005" s="30">
        <f t="shared" si="191"/>
        <v>1.6099999999999999</v>
      </c>
      <c r="E6005" s="612">
        <v>4432</v>
      </c>
      <c r="F6005" s="214" t="s">
        <v>12411</v>
      </c>
      <c r="G6005" s="3" t="s">
        <v>17443</v>
      </c>
      <c r="H6005" s="217">
        <v>0.65182186234817807</v>
      </c>
    </row>
    <row r="6006" spans="1:8">
      <c r="A6006" s="62">
        <v>6004</v>
      </c>
      <c r="B6006" s="220" t="s">
        <v>17458</v>
      </c>
      <c r="C6006" s="214" t="str">
        <f t="shared" si="192"/>
        <v>Yes</v>
      </c>
      <c r="D6006" s="30">
        <f t="shared" si="191"/>
        <v>3.4800000000000004</v>
      </c>
      <c r="E6006" s="612">
        <v>9581</v>
      </c>
      <c r="F6006" s="214" t="s">
        <v>12411</v>
      </c>
      <c r="G6006" s="3" t="s">
        <v>17443</v>
      </c>
      <c r="H6006" s="217">
        <v>1.4089068825910931</v>
      </c>
    </row>
    <row r="6007" spans="1:8">
      <c r="A6007" s="62">
        <v>6005</v>
      </c>
      <c r="B6007" s="213" t="s">
        <v>17459</v>
      </c>
      <c r="C6007" s="214" t="str">
        <f t="shared" si="192"/>
        <v>Yes</v>
      </c>
      <c r="D6007" s="30">
        <f t="shared" si="191"/>
        <v>2.37</v>
      </c>
      <c r="E6007" s="612">
        <v>6525</v>
      </c>
      <c r="F6007" s="214" t="s">
        <v>12411</v>
      </c>
      <c r="G6007" s="3" t="s">
        <v>17443</v>
      </c>
      <c r="H6007" s="217">
        <v>0.95951417004048578</v>
      </c>
    </row>
    <row r="6008" spans="1:8">
      <c r="A6008" s="62">
        <v>6006</v>
      </c>
      <c r="B6008" s="213" t="s">
        <v>17460</v>
      </c>
      <c r="C6008" s="214" t="str">
        <f t="shared" si="192"/>
        <v>Yes</v>
      </c>
      <c r="D6008" s="30">
        <f t="shared" si="191"/>
        <v>3.2199999999999998</v>
      </c>
      <c r="E6008" s="612">
        <v>8865</v>
      </c>
      <c r="F6008" s="214" t="s">
        <v>12411</v>
      </c>
      <c r="G6008" s="3" t="s">
        <v>17443</v>
      </c>
      <c r="H6008" s="217">
        <v>1.3036437246963561</v>
      </c>
    </row>
    <row r="6009" spans="1:8">
      <c r="A6009" s="62">
        <v>6007</v>
      </c>
      <c r="B6009" s="213" t="s">
        <v>17461</v>
      </c>
      <c r="C6009" s="214" t="str">
        <f t="shared" si="192"/>
        <v>Yes</v>
      </c>
      <c r="D6009" s="30">
        <f t="shared" si="191"/>
        <v>3.2299999999999995</v>
      </c>
      <c r="E6009" s="612">
        <v>8892</v>
      </c>
      <c r="F6009" s="214" t="s">
        <v>12411</v>
      </c>
      <c r="G6009" s="3" t="s">
        <v>17443</v>
      </c>
      <c r="H6009" s="217">
        <v>1.3076923076923075</v>
      </c>
    </row>
    <row r="6010" spans="1:8">
      <c r="A6010" s="62">
        <v>6008</v>
      </c>
      <c r="B6010" s="220" t="s">
        <v>17462</v>
      </c>
      <c r="C6010" s="214" t="str">
        <f t="shared" si="192"/>
        <v>Yes</v>
      </c>
      <c r="D6010" s="30">
        <f t="shared" si="191"/>
        <v>4.82</v>
      </c>
      <c r="E6010" s="612">
        <v>13269</v>
      </c>
      <c r="F6010" s="214" t="s">
        <v>12411</v>
      </c>
      <c r="G6010" s="3" t="s">
        <v>17443</v>
      </c>
      <c r="H6010" s="217">
        <v>1.951417004048583</v>
      </c>
    </row>
    <row r="6011" spans="1:8">
      <c r="A6011" s="62">
        <v>6009</v>
      </c>
      <c r="B6011" s="213" t="s">
        <v>17463</v>
      </c>
      <c r="C6011" s="214" t="str">
        <f t="shared" si="192"/>
        <v>Yes</v>
      </c>
      <c r="D6011" s="30">
        <f t="shared" si="191"/>
        <v>1.69</v>
      </c>
      <c r="E6011" s="612">
        <v>4653</v>
      </c>
      <c r="F6011" s="214" t="s">
        <v>12411</v>
      </c>
      <c r="G6011" s="3" t="s">
        <v>17443</v>
      </c>
      <c r="H6011" s="217">
        <v>0.68421052631578938</v>
      </c>
    </row>
    <row r="6012" spans="1:8">
      <c r="A6012" s="62">
        <v>6010</v>
      </c>
      <c r="B6012" s="213" t="s">
        <v>17464</v>
      </c>
      <c r="C6012" s="214" t="str">
        <f t="shared" si="192"/>
        <v>Yes</v>
      </c>
      <c r="D6012" s="30">
        <f t="shared" si="191"/>
        <v>4.03</v>
      </c>
      <c r="E6012" s="612">
        <v>11095</v>
      </c>
      <c r="F6012" s="214" t="s">
        <v>12411</v>
      </c>
      <c r="G6012" s="3" t="s">
        <v>17443</v>
      </c>
      <c r="H6012" s="217">
        <v>1.631578947368421</v>
      </c>
    </row>
    <row r="6013" spans="1:8">
      <c r="A6013" s="62">
        <v>6011</v>
      </c>
      <c r="B6013" s="213" t="s">
        <v>17465</v>
      </c>
      <c r="C6013" s="214" t="str">
        <f t="shared" si="192"/>
        <v>Yes</v>
      </c>
      <c r="D6013" s="30">
        <f t="shared" si="191"/>
        <v>1.98</v>
      </c>
      <c r="E6013" s="612">
        <v>5451</v>
      </c>
      <c r="F6013" s="214" t="s">
        <v>12411</v>
      </c>
      <c r="G6013" s="3" t="s">
        <v>17443</v>
      </c>
      <c r="H6013" s="217">
        <v>0.80161943319838047</v>
      </c>
    </row>
    <row r="6014" spans="1:8">
      <c r="A6014" s="62">
        <v>6012</v>
      </c>
      <c r="B6014" s="213" t="s">
        <v>17466</v>
      </c>
      <c r="C6014" s="214" t="str">
        <f t="shared" si="192"/>
        <v>Yes</v>
      </c>
      <c r="D6014" s="30">
        <f t="shared" si="191"/>
        <v>3.08</v>
      </c>
      <c r="E6014" s="612">
        <v>8479</v>
      </c>
      <c r="F6014" s="214" t="s">
        <v>12411</v>
      </c>
      <c r="G6014" s="3" t="s">
        <v>17443</v>
      </c>
      <c r="H6014" s="217">
        <v>1.2469635627530364</v>
      </c>
    </row>
    <row r="6015" spans="1:8">
      <c r="A6015" s="62">
        <v>6013</v>
      </c>
      <c r="B6015" s="213" t="s">
        <v>17467</v>
      </c>
      <c r="C6015" s="214" t="str">
        <f t="shared" si="192"/>
        <v>Yes</v>
      </c>
      <c r="D6015" s="30">
        <f t="shared" si="191"/>
        <v>2.9899999999999998</v>
      </c>
      <c r="E6015" s="612">
        <v>8231</v>
      </c>
      <c r="F6015" s="214" t="s">
        <v>12411</v>
      </c>
      <c r="G6015" s="3" t="s">
        <v>17443</v>
      </c>
      <c r="H6015" s="217">
        <v>1.2105263157894735</v>
      </c>
    </row>
    <row r="6016" spans="1:8">
      <c r="A6016" s="62">
        <v>6014</v>
      </c>
      <c r="B6016" s="213" t="s">
        <v>17468</v>
      </c>
      <c r="C6016" s="214" t="str">
        <f t="shared" si="192"/>
        <v>No</v>
      </c>
      <c r="D6016" s="30">
        <f t="shared" si="191"/>
        <v>4.9400000000000004</v>
      </c>
      <c r="E6016" s="612">
        <v>13600</v>
      </c>
      <c r="F6016" s="214" t="s">
        <v>12411</v>
      </c>
      <c r="G6016" s="3" t="s">
        <v>17443</v>
      </c>
      <c r="H6016" s="217">
        <v>2</v>
      </c>
    </row>
    <row r="6017" spans="1:8">
      <c r="A6017" s="62">
        <v>6015</v>
      </c>
      <c r="B6017" s="213" t="s">
        <v>17469</v>
      </c>
      <c r="C6017" s="214" t="str">
        <f t="shared" si="192"/>
        <v>Yes</v>
      </c>
      <c r="D6017" s="30">
        <f t="shared" si="191"/>
        <v>1.96</v>
      </c>
      <c r="E6017" s="612">
        <v>5395</v>
      </c>
      <c r="F6017" s="214" t="s">
        <v>12411</v>
      </c>
      <c r="G6017" s="3" t="s">
        <v>17443</v>
      </c>
      <c r="H6017" s="217">
        <v>0.79352226720647767</v>
      </c>
    </row>
    <row r="6018" spans="1:8">
      <c r="A6018" s="62">
        <v>6016</v>
      </c>
      <c r="B6018" s="213" t="s">
        <v>17470</v>
      </c>
      <c r="C6018" s="214" t="str">
        <f t="shared" si="192"/>
        <v>Yes</v>
      </c>
      <c r="D6018" s="30">
        <f t="shared" si="191"/>
        <v>2.3699999999999997</v>
      </c>
      <c r="E6018" s="612">
        <v>6525</v>
      </c>
      <c r="F6018" s="214" t="s">
        <v>12411</v>
      </c>
      <c r="G6018" s="3" t="s">
        <v>17443</v>
      </c>
      <c r="H6018" s="217">
        <v>0.95951417004048567</v>
      </c>
    </row>
    <row r="6019" spans="1:8">
      <c r="A6019" s="62">
        <v>6017</v>
      </c>
      <c r="B6019" s="213" t="s">
        <v>17470</v>
      </c>
      <c r="C6019" s="214" t="str">
        <f t="shared" si="192"/>
        <v>Yes</v>
      </c>
      <c r="D6019" s="30">
        <f t="shared" si="191"/>
        <v>3.3499999999999996</v>
      </c>
      <c r="E6019" s="612">
        <v>9223</v>
      </c>
      <c r="F6019" s="214" t="s">
        <v>12411</v>
      </c>
      <c r="G6019" s="3" t="s">
        <v>17443</v>
      </c>
      <c r="H6019" s="217">
        <v>1.3562753036437245</v>
      </c>
    </row>
    <row r="6020" spans="1:8">
      <c r="A6020" s="62">
        <v>6018</v>
      </c>
      <c r="B6020" s="213" t="s">
        <v>17471</v>
      </c>
      <c r="C6020" s="214" t="str">
        <f t="shared" si="192"/>
        <v>No</v>
      </c>
      <c r="D6020" s="30">
        <f t="shared" ref="D6020:D6083" si="193">H6020*2.47</f>
        <v>4.9400000000000004</v>
      </c>
      <c r="E6020" s="612">
        <v>13600</v>
      </c>
      <c r="F6020" s="214" t="s">
        <v>12411</v>
      </c>
      <c r="G6020" s="3" t="s">
        <v>17443</v>
      </c>
      <c r="H6020" s="217">
        <v>2</v>
      </c>
    </row>
    <row r="6021" spans="1:8">
      <c r="A6021" s="62">
        <v>6019</v>
      </c>
      <c r="B6021" s="213" t="s">
        <v>17472</v>
      </c>
      <c r="C6021" s="214" t="str">
        <f t="shared" si="192"/>
        <v>Yes</v>
      </c>
      <c r="D6021" s="30">
        <f t="shared" si="193"/>
        <v>2.06</v>
      </c>
      <c r="E6021" s="612">
        <v>5671</v>
      </c>
      <c r="F6021" s="214" t="s">
        <v>12411</v>
      </c>
      <c r="G6021" s="3" t="s">
        <v>17443</v>
      </c>
      <c r="H6021" s="217">
        <v>0.83400809716599189</v>
      </c>
    </row>
    <row r="6022" spans="1:8">
      <c r="A6022" s="62">
        <v>6020</v>
      </c>
      <c r="B6022" s="213" t="s">
        <v>17473</v>
      </c>
      <c r="C6022" s="214" t="str">
        <f t="shared" si="192"/>
        <v>No</v>
      </c>
      <c r="D6022" s="30">
        <f t="shared" si="193"/>
        <v>4.9400000000000004</v>
      </c>
      <c r="E6022" s="612">
        <v>13600</v>
      </c>
      <c r="F6022" s="214" t="s">
        <v>12411</v>
      </c>
      <c r="G6022" s="3" t="s">
        <v>17443</v>
      </c>
      <c r="H6022" s="217">
        <v>2</v>
      </c>
    </row>
    <row r="6023" spans="1:8">
      <c r="A6023" s="62">
        <v>6021</v>
      </c>
      <c r="B6023" s="213" t="s">
        <v>17474</v>
      </c>
      <c r="C6023" s="214" t="str">
        <f t="shared" si="192"/>
        <v>Yes</v>
      </c>
      <c r="D6023" s="30">
        <f t="shared" si="193"/>
        <v>3.1399999999999997</v>
      </c>
      <c r="E6023" s="612">
        <v>8645</v>
      </c>
      <c r="F6023" s="214" t="s">
        <v>12411</v>
      </c>
      <c r="G6023" s="3" t="s">
        <v>17443</v>
      </c>
      <c r="H6023" s="217">
        <v>1.2712550607287447</v>
      </c>
    </row>
    <row r="6024" spans="1:8">
      <c r="A6024" s="62">
        <v>6022</v>
      </c>
      <c r="B6024" s="213" t="s">
        <v>17475</v>
      </c>
      <c r="C6024" s="214" t="str">
        <f t="shared" si="192"/>
        <v>Yes</v>
      </c>
      <c r="D6024" s="30">
        <f t="shared" si="193"/>
        <v>3.15</v>
      </c>
      <c r="E6024" s="612">
        <v>8672</v>
      </c>
      <c r="F6024" s="214" t="s">
        <v>12411</v>
      </c>
      <c r="G6024" s="3" t="s">
        <v>17443</v>
      </c>
      <c r="H6024" s="217">
        <v>1.2753036437246963</v>
      </c>
    </row>
    <row r="6025" spans="1:8">
      <c r="A6025" s="62">
        <v>6023</v>
      </c>
      <c r="B6025" s="213" t="s">
        <v>17476</v>
      </c>
      <c r="C6025" s="214" t="str">
        <f t="shared" si="192"/>
        <v>Yes</v>
      </c>
      <c r="D6025" s="30">
        <f t="shared" si="193"/>
        <v>3.92</v>
      </c>
      <c r="E6025" s="612">
        <v>10791</v>
      </c>
      <c r="F6025" s="214" t="s">
        <v>12411</v>
      </c>
      <c r="G6025" s="3" t="s">
        <v>17443</v>
      </c>
      <c r="H6025" s="217">
        <v>1.5870445344129553</v>
      </c>
    </row>
    <row r="6026" spans="1:8">
      <c r="A6026" s="62">
        <v>6024</v>
      </c>
      <c r="B6026" s="213" t="s">
        <v>17477</v>
      </c>
      <c r="C6026" s="214" t="str">
        <f t="shared" si="192"/>
        <v>Yes</v>
      </c>
      <c r="D6026" s="30">
        <f t="shared" si="193"/>
        <v>1.46</v>
      </c>
      <c r="E6026" s="612">
        <v>4019</v>
      </c>
      <c r="F6026" s="214" t="s">
        <v>12411</v>
      </c>
      <c r="G6026" s="3" t="s">
        <v>17443</v>
      </c>
      <c r="H6026" s="217">
        <v>0.5910931174089068</v>
      </c>
    </row>
    <row r="6027" spans="1:8">
      <c r="A6027" s="62">
        <v>6025</v>
      </c>
      <c r="B6027" s="213" t="s">
        <v>17478</v>
      </c>
      <c r="C6027" s="214" t="str">
        <f t="shared" si="192"/>
        <v>Yes</v>
      </c>
      <c r="D6027" s="30">
        <f t="shared" si="193"/>
        <v>3.21</v>
      </c>
      <c r="E6027" s="612">
        <v>8837</v>
      </c>
      <c r="F6027" s="214" t="s">
        <v>11772</v>
      </c>
      <c r="G6027" s="3" t="s">
        <v>17443</v>
      </c>
      <c r="H6027" s="217">
        <v>1.2995951417004048</v>
      </c>
    </row>
    <row r="6028" spans="1:8">
      <c r="A6028" s="62">
        <v>6026</v>
      </c>
      <c r="B6028" s="213" t="s">
        <v>17479</v>
      </c>
      <c r="C6028" s="214" t="str">
        <f t="shared" si="192"/>
        <v>Yes</v>
      </c>
      <c r="D6028" s="30">
        <f t="shared" si="193"/>
        <v>3.12</v>
      </c>
      <c r="E6028" s="614">
        <v>8589</v>
      </c>
      <c r="F6028" s="214" t="s">
        <v>12411</v>
      </c>
      <c r="G6028" s="3" t="s">
        <v>17443</v>
      </c>
      <c r="H6028" s="217">
        <v>1.263157894736842</v>
      </c>
    </row>
    <row r="6029" spans="1:8">
      <c r="A6029" s="62">
        <v>6027</v>
      </c>
      <c r="B6029" s="220" t="s">
        <v>17480</v>
      </c>
      <c r="C6029" s="214" t="str">
        <f t="shared" si="192"/>
        <v>Yes</v>
      </c>
      <c r="D6029" s="30">
        <f t="shared" si="193"/>
        <v>3.4699999999999998</v>
      </c>
      <c r="E6029" s="614">
        <v>9553</v>
      </c>
      <c r="F6029" s="214" t="s">
        <v>12411</v>
      </c>
      <c r="G6029" s="3" t="s">
        <v>17443</v>
      </c>
      <c r="H6029" s="217">
        <v>1.4048582995951415</v>
      </c>
    </row>
    <row r="6030" spans="1:8">
      <c r="A6030" s="62">
        <v>6028</v>
      </c>
      <c r="B6030" s="213" t="s">
        <v>17481</v>
      </c>
      <c r="C6030" s="214" t="str">
        <f t="shared" si="192"/>
        <v>Yes</v>
      </c>
      <c r="D6030" s="30">
        <f t="shared" si="193"/>
        <v>3.15</v>
      </c>
      <c r="E6030" s="614">
        <v>8672</v>
      </c>
      <c r="F6030" s="214" t="s">
        <v>12411</v>
      </c>
      <c r="G6030" s="3" t="s">
        <v>17443</v>
      </c>
      <c r="H6030" s="217">
        <v>1.2753036437246963</v>
      </c>
    </row>
    <row r="6031" spans="1:8">
      <c r="A6031" s="62">
        <v>6029</v>
      </c>
      <c r="B6031" s="213" t="s">
        <v>17482</v>
      </c>
      <c r="C6031" s="214" t="str">
        <f t="shared" si="192"/>
        <v>Yes</v>
      </c>
      <c r="D6031" s="30">
        <f t="shared" si="193"/>
        <v>3.1</v>
      </c>
      <c r="E6031" s="614">
        <v>8534</v>
      </c>
      <c r="F6031" s="214" t="s">
        <v>12411</v>
      </c>
      <c r="G6031" s="3" t="s">
        <v>17443</v>
      </c>
      <c r="H6031" s="217">
        <v>1.2550607287449391</v>
      </c>
    </row>
    <row r="6032" spans="1:8">
      <c r="A6032" s="62">
        <v>6030</v>
      </c>
      <c r="B6032" s="213" t="s">
        <v>17483</v>
      </c>
      <c r="C6032" s="214" t="str">
        <f t="shared" si="192"/>
        <v>Yes</v>
      </c>
      <c r="D6032" s="30">
        <f t="shared" si="193"/>
        <v>2.38</v>
      </c>
      <c r="E6032" s="614">
        <v>6552</v>
      </c>
      <c r="F6032" s="214" t="s">
        <v>12411</v>
      </c>
      <c r="G6032" s="3" t="s">
        <v>17443</v>
      </c>
      <c r="H6032" s="217">
        <v>0.96356275303643713</v>
      </c>
    </row>
    <row r="6033" spans="1:8">
      <c r="A6033" s="62">
        <v>6031</v>
      </c>
      <c r="B6033" s="220" t="s">
        <v>17484</v>
      </c>
      <c r="C6033" s="214" t="str">
        <f t="shared" si="192"/>
        <v>Yes</v>
      </c>
      <c r="D6033" s="30">
        <f t="shared" si="193"/>
        <v>3.4699999999999998</v>
      </c>
      <c r="E6033" s="614">
        <v>9553</v>
      </c>
      <c r="F6033" s="214" t="s">
        <v>12411</v>
      </c>
      <c r="G6033" s="3" t="s">
        <v>17443</v>
      </c>
      <c r="H6033" s="217">
        <v>1.4048582995951415</v>
      </c>
    </row>
    <row r="6034" spans="1:8">
      <c r="A6034" s="62">
        <v>6032</v>
      </c>
      <c r="B6034" s="213" t="s">
        <v>17485</v>
      </c>
      <c r="C6034" s="214" t="str">
        <f t="shared" si="192"/>
        <v>Yes</v>
      </c>
      <c r="D6034" s="30">
        <f t="shared" si="193"/>
        <v>2.99</v>
      </c>
      <c r="E6034" s="614">
        <v>8231</v>
      </c>
      <c r="F6034" s="214" t="s">
        <v>12411</v>
      </c>
      <c r="G6034" s="3" t="s">
        <v>17443</v>
      </c>
      <c r="H6034" s="217">
        <v>1.2105263157894737</v>
      </c>
    </row>
    <row r="6035" spans="1:8">
      <c r="A6035" s="62">
        <v>6033</v>
      </c>
      <c r="B6035" s="213" t="s">
        <v>17486</v>
      </c>
      <c r="C6035" s="214" t="str">
        <f t="shared" si="192"/>
        <v>Yes</v>
      </c>
      <c r="D6035" s="30">
        <f t="shared" si="193"/>
        <v>0.93</v>
      </c>
      <c r="E6035" s="614">
        <v>2560</v>
      </c>
      <c r="F6035" s="214" t="s">
        <v>12411</v>
      </c>
      <c r="G6035" s="3" t="s">
        <v>17443</v>
      </c>
      <c r="H6035" s="217">
        <v>0.37651821862348178</v>
      </c>
    </row>
    <row r="6036" spans="1:8">
      <c r="A6036" s="62">
        <v>6034</v>
      </c>
      <c r="B6036" s="213" t="s">
        <v>17487</v>
      </c>
      <c r="C6036" s="214" t="str">
        <f t="shared" si="192"/>
        <v>Yes</v>
      </c>
      <c r="D6036" s="30">
        <f t="shared" si="193"/>
        <v>1.0900000000000001</v>
      </c>
      <c r="E6036" s="614">
        <v>3001</v>
      </c>
      <c r="F6036" s="214" t="s">
        <v>12411</v>
      </c>
      <c r="G6036" s="3" t="s">
        <v>17443</v>
      </c>
      <c r="H6036" s="217">
        <v>0.44129554655870445</v>
      </c>
    </row>
    <row r="6037" spans="1:8">
      <c r="A6037" s="62">
        <v>6035</v>
      </c>
      <c r="B6037" s="213" t="s">
        <v>17488</v>
      </c>
      <c r="C6037" s="214" t="str">
        <f t="shared" si="192"/>
        <v>Yes</v>
      </c>
      <c r="D6037" s="30">
        <f t="shared" si="193"/>
        <v>4.01</v>
      </c>
      <c r="E6037" s="614">
        <v>11039</v>
      </c>
      <c r="F6037" s="214" t="s">
        <v>12411</v>
      </c>
      <c r="G6037" s="3" t="s">
        <v>17443</v>
      </c>
      <c r="H6037" s="217">
        <v>1.6234817813765181</v>
      </c>
    </row>
    <row r="6038" spans="1:8">
      <c r="A6038" s="62">
        <v>6036</v>
      </c>
      <c r="B6038" s="220" t="s">
        <v>17489</v>
      </c>
      <c r="C6038" s="214" t="str">
        <f t="shared" si="192"/>
        <v>Yes</v>
      </c>
      <c r="D6038" s="30">
        <f t="shared" si="193"/>
        <v>0.82000000000000017</v>
      </c>
      <c r="E6038" s="614">
        <v>2257</v>
      </c>
      <c r="F6038" s="214" t="s">
        <v>12411</v>
      </c>
      <c r="G6038" s="3" t="s">
        <v>17443</v>
      </c>
      <c r="H6038" s="217">
        <v>0.33198380566801622</v>
      </c>
    </row>
    <row r="6039" spans="1:8">
      <c r="A6039" s="62">
        <v>6037</v>
      </c>
      <c r="B6039" s="213" t="s">
        <v>9657</v>
      </c>
      <c r="C6039" s="214" t="str">
        <f t="shared" si="192"/>
        <v>Yes</v>
      </c>
      <c r="D6039" s="30">
        <f t="shared" si="193"/>
        <v>0.68</v>
      </c>
      <c r="E6039" s="614">
        <v>1872</v>
      </c>
      <c r="F6039" s="214" t="s">
        <v>12411</v>
      </c>
      <c r="G6039" s="3" t="s">
        <v>17443</v>
      </c>
      <c r="H6039" s="217">
        <v>0.27530364372469635</v>
      </c>
    </row>
    <row r="6040" spans="1:8">
      <c r="A6040" s="62">
        <v>6038</v>
      </c>
      <c r="B6040" s="213" t="s">
        <v>17490</v>
      </c>
      <c r="C6040" s="214" t="str">
        <f t="shared" si="192"/>
        <v>Yes</v>
      </c>
      <c r="D6040" s="30">
        <f t="shared" si="193"/>
        <v>3.15</v>
      </c>
      <c r="E6040" s="612">
        <v>8672</v>
      </c>
      <c r="F6040" s="214" t="s">
        <v>11772</v>
      </c>
      <c r="G6040" s="3" t="s">
        <v>17443</v>
      </c>
      <c r="H6040" s="217">
        <v>1.2753036437246963</v>
      </c>
    </row>
    <row r="6041" spans="1:8">
      <c r="A6041" s="62">
        <v>6039</v>
      </c>
      <c r="B6041" s="213" t="s">
        <v>17491</v>
      </c>
      <c r="C6041" s="214" t="str">
        <f t="shared" si="192"/>
        <v>Yes</v>
      </c>
      <c r="D6041" s="30">
        <f t="shared" si="193"/>
        <v>1.28</v>
      </c>
      <c r="E6041" s="614">
        <v>3523</v>
      </c>
      <c r="F6041" s="214" t="s">
        <v>12411</v>
      </c>
      <c r="G6041" s="3" t="s">
        <v>17443</v>
      </c>
      <c r="H6041" s="217">
        <v>0.51821862348178138</v>
      </c>
    </row>
    <row r="6042" spans="1:8">
      <c r="A6042" s="62">
        <v>6040</v>
      </c>
      <c r="B6042" s="213" t="s">
        <v>17492</v>
      </c>
      <c r="C6042" s="214" t="str">
        <f t="shared" si="192"/>
        <v>Yes</v>
      </c>
      <c r="D6042" s="30">
        <f t="shared" si="193"/>
        <v>1</v>
      </c>
      <c r="E6042" s="612">
        <v>2753</v>
      </c>
      <c r="F6042" s="221" t="s">
        <v>11777</v>
      </c>
      <c r="G6042" s="3" t="s">
        <v>17443</v>
      </c>
      <c r="H6042" s="217">
        <v>0.40485829959514169</v>
      </c>
    </row>
    <row r="6043" spans="1:8">
      <c r="A6043" s="62">
        <v>6041</v>
      </c>
      <c r="B6043" s="220" t="s">
        <v>13076</v>
      </c>
      <c r="C6043" s="214" t="str">
        <f t="shared" si="192"/>
        <v>No</v>
      </c>
      <c r="D6043" s="30">
        <f t="shared" si="193"/>
        <v>4.9400000000000004</v>
      </c>
      <c r="E6043" s="612">
        <v>13600</v>
      </c>
      <c r="F6043" s="214" t="s">
        <v>12411</v>
      </c>
      <c r="G6043" s="3" t="s">
        <v>17443</v>
      </c>
      <c r="H6043" s="217">
        <v>2</v>
      </c>
    </row>
    <row r="6044" spans="1:8">
      <c r="A6044" s="62">
        <v>6042</v>
      </c>
      <c r="B6044" s="213" t="s">
        <v>17493</v>
      </c>
      <c r="C6044" s="214" t="str">
        <f t="shared" si="192"/>
        <v>Yes</v>
      </c>
      <c r="D6044" s="30">
        <f t="shared" si="193"/>
        <v>2.76</v>
      </c>
      <c r="E6044" s="612">
        <v>7598</v>
      </c>
      <c r="F6044" s="214" t="s">
        <v>12411</v>
      </c>
      <c r="G6044" s="3" t="s">
        <v>17443</v>
      </c>
      <c r="H6044" s="217">
        <v>1.117408906882591</v>
      </c>
    </row>
    <row r="6045" spans="1:8">
      <c r="A6045" s="62">
        <v>6043</v>
      </c>
      <c r="B6045" s="213" t="s">
        <v>17494</v>
      </c>
      <c r="C6045" s="214" t="str">
        <f t="shared" si="192"/>
        <v>Yes</v>
      </c>
      <c r="D6045" s="30">
        <f t="shared" si="193"/>
        <v>1.3</v>
      </c>
      <c r="E6045" s="612">
        <v>3579</v>
      </c>
      <c r="F6045" s="214" t="s">
        <v>12411</v>
      </c>
      <c r="G6045" s="3" t="s">
        <v>17443</v>
      </c>
      <c r="H6045" s="217">
        <v>0.52631578947368418</v>
      </c>
    </row>
    <row r="6046" spans="1:8">
      <c r="A6046" s="62">
        <v>6044</v>
      </c>
      <c r="B6046" s="220" t="s">
        <v>17495</v>
      </c>
      <c r="C6046" s="214" t="str">
        <f t="shared" si="192"/>
        <v>Yes</v>
      </c>
      <c r="D6046" s="30">
        <f t="shared" si="193"/>
        <v>3.5</v>
      </c>
      <c r="E6046" s="612">
        <v>9635</v>
      </c>
      <c r="F6046" s="214" t="s">
        <v>12411</v>
      </c>
      <c r="G6046" s="3" t="s">
        <v>17443</v>
      </c>
      <c r="H6046" s="217">
        <v>1.4170040485829958</v>
      </c>
    </row>
    <row r="6047" spans="1:8">
      <c r="A6047" s="62">
        <v>6045</v>
      </c>
      <c r="B6047" s="213" t="s">
        <v>17496</v>
      </c>
      <c r="C6047" s="214" t="str">
        <f t="shared" ref="C6047:C6110" si="194">IF(H6047=2,"No","Yes")</f>
        <v>Yes</v>
      </c>
      <c r="D6047" s="30">
        <f t="shared" si="193"/>
        <v>3.13</v>
      </c>
      <c r="E6047" s="612">
        <v>8617</v>
      </c>
      <c r="F6047" s="214" t="s">
        <v>12411</v>
      </c>
      <c r="G6047" s="3" t="s">
        <v>17443</v>
      </c>
      <c r="H6047" s="217">
        <v>1.2672064777327934</v>
      </c>
    </row>
    <row r="6048" spans="1:8">
      <c r="A6048" s="62">
        <v>6046</v>
      </c>
      <c r="B6048" s="213" t="s">
        <v>17497</v>
      </c>
      <c r="C6048" s="214" t="str">
        <f t="shared" si="194"/>
        <v>Yes</v>
      </c>
      <c r="D6048" s="30">
        <f t="shared" si="193"/>
        <v>0.54</v>
      </c>
      <c r="E6048" s="612">
        <v>1487</v>
      </c>
      <c r="F6048" s="214" t="s">
        <v>12411</v>
      </c>
      <c r="G6048" s="3" t="s">
        <v>17443</v>
      </c>
      <c r="H6048" s="217">
        <v>0.21862348178137653</v>
      </c>
    </row>
    <row r="6049" spans="1:8">
      <c r="A6049" s="62">
        <v>6047</v>
      </c>
      <c r="B6049" s="220" t="s">
        <v>17498</v>
      </c>
      <c r="C6049" s="214" t="str">
        <f t="shared" si="194"/>
        <v>No</v>
      </c>
      <c r="D6049" s="30">
        <f t="shared" si="193"/>
        <v>4.9400000000000004</v>
      </c>
      <c r="E6049" s="612">
        <v>13600</v>
      </c>
      <c r="F6049" s="214" t="s">
        <v>12411</v>
      </c>
      <c r="G6049" s="3" t="s">
        <v>17443</v>
      </c>
      <c r="H6049" s="217">
        <v>2</v>
      </c>
    </row>
    <row r="6050" spans="1:8">
      <c r="A6050" s="62">
        <v>6048</v>
      </c>
      <c r="B6050" s="213" t="s">
        <v>17499</v>
      </c>
      <c r="C6050" s="214" t="str">
        <f t="shared" si="194"/>
        <v>Yes</v>
      </c>
      <c r="D6050" s="30">
        <f t="shared" si="193"/>
        <v>3.72</v>
      </c>
      <c r="E6050" s="612">
        <v>10241</v>
      </c>
      <c r="F6050" s="214" t="s">
        <v>12411</v>
      </c>
      <c r="G6050" s="3" t="s">
        <v>17443</v>
      </c>
      <c r="H6050" s="217">
        <v>1.5060728744939271</v>
      </c>
    </row>
    <row r="6051" spans="1:8">
      <c r="A6051" s="62">
        <v>6049</v>
      </c>
      <c r="B6051" s="213" t="s">
        <v>12746</v>
      </c>
      <c r="C6051" s="214" t="str">
        <f t="shared" si="194"/>
        <v>Yes</v>
      </c>
      <c r="D6051" s="30">
        <f t="shared" si="193"/>
        <v>3.08</v>
      </c>
      <c r="E6051" s="612">
        <v>8479</v>
      </c>
      <c r="F6051" s="214" t="s">
        <v>12411</v>
      </c>
      <c r="G6051" s="3" t="s">
        <v>17443</v>
      </c>
      <c r="H6051" s="217">
        <v>1.2469635627530364</v>
      </c>
    </row>
    <row r="6052" spans="1:8">
      <c r="A6052" s="62">
        <v>6050</v>
      </c>
      <c r="B6052" s="213" t="s">
        <v>17500</v>
      </c>
      <c r="C6052" s="214" t="str">
        <f t="shared" si="194"/>
        <v>Yes</v>
      </c>
      <c r="D6052" s="30">
        <f t="shared" si="193"/>
        <v>1.34</v>
      </c>
      <c r="E6052" s="612">
        <v>3689</v>
      </c>
      <c r="F6052" s="214" t="s">
        <v>11772</v>
      </c>
      <c r="G6052" s="3" t="s">
        <v>17443</v>
      </c>
      <c r="H6052" s="217">
        <v>0.54251012145748989</v>
      </c>
    </row>
    <row r="6053" spans="1:8">
      <c r="A6053" s="62">
        <v>6051</v>
      </c>
      <c r="B6053" s="213" t="s">
        <v>17501</v>
      </c>
      <c r="C6053" s="214" t="str">
        <f t="shared" si="194"/>
        <v>Yes</v>
      </c>
      <c r="D6053" s="30">
        <f t="shared" si="193"/>
        <v>3.21</v>
      </c>
      <c r="E6053" s="614">
        <v>8837</v>
      </c>
      <c r="F6053" s="214" t="s">
        <v>12411</v>
      </c>
      <c r="G6053" s="3" t="s">
        <v>17443</v>
      </c>
      <c r="H6053" s="217">
        <v>1.2995951417004048</v>
      </c>
    </row>
    <row r="6054" spans="1:8">
      <c r="A6054" s="62">
        <v>6052</v>
      </c>
      <c r="B6054" s="213" t="s">
        <v>17502</v>
      </c>
      <c r="C6054" s="214" t="str">
        <f t="shared" si="194"/>
        <v>Yes</v>
      </c>
      <c r="D6054" s="30">
        <f t="shared" si="193"/>
        <v>2.4</v>
      </c>
      <c r="E6054" s="614">
        <v>6607</v>
      </c>
      <c r="F6054" s="214" t="s">
        <v>12411</v>
      </c>
      <c r="G6054" s="3" t="s">
        <v>17443</v>
      </c>
      <c r="H6054" s="217">
        <v>0.97165991902833992</v>
      </c>
    </row>
    <row r="6055" spans="1:8">
      <c r="A6055" s="62">
        <v>6053</v>
      </c>
      <c r="B6055" s="213" t="s">
        <v>17503</v>
      </c>
      <c r="C6055" s="214" t="str">
        <f t="shared" si="194"/>
        <v>Yes</v>
      </c>
      <c r="D6055" s="30">
        <f t="shared" si="193"/>
        <v>1.22</v>
      </c>
      <c r="E6055" s="614">
        <v>3359</v>
      </c>
      <c r="F6055" s="214" t="s">
        <v>12411</v>
      </c>
      <c r="G6055" s="3" t="s">
        <v>17443</v>
      </c>
      <c r="H6055" s="217">
        <v>0.49392712550607282</v>
      </c>
    </row>
    <row r="6056" spans="1:8">
      <c r="A6056" s="62">
        <v>6054</v>
      </c>
      <c r="B6056" s="213" t="s">
        <v>17504</v>
      </c>
      <c r="C6056" s="214" t="str">
        <f t="shared" si="194"/>
        <v>Yes</v>
      </c>
      <c r="D6056" s="30">
        <f t="shared" si="193"/>
        <v>0.73</v>
      </c>
      <c r="E6056" s="614">
        <v>2009</v>
      </c>
      <c r="F6056" s="214" t="s">
        <v>12411</v>
      </c>
      <c r="G6056" s="3" t="s">
        <v>17443</v>
      </c>
      <c r="H6056" s="217">
        <v>0.2955465587044534</v>
      </c>
    </row>
    <row r="6057" spans="1:8">
      <c r="A6057" s="62">
        <v>6055</v>
      </c>
      <c r="B6057" s="225" t="s">
        <v>17505</v>
      </c>
      <c r="C6057" s="214" t="str">
        <f t="shared" si="194"/>
        <v>Yes</v>
      </c>
      <c r="D6057" s="30">
        <f t="shared" si="193"/>
        <v>1.23</v>
      </c>
      <c r="E6057" s="614">
        <v>3386</v>
      </c>
      <c r="F6057" s="214" t="s">
        <v>12411</v>
      </c>
      <c r="G6057" s="3" t="s">
        <v>17443</v>
      </c>
      <c r="H6057" s="217">
        <v>0.49797570850202427</v>
      </c>
    </row>
    <row r="6058" spans="1:8">
      <c r="A6058" s="62">
        <v>6056</v>
      </c>
      <c r="B6058" s="213" t="s">
        <v>17506</v>
      </c>
      <c r="C6058" s="214" t="str">
        <f t="shared" si="194"/>
        <v>Yes</v>
      </c>
      <c r="D6058" s="30">
        <f t="shared" si="193"/>
        <v>1.3899999999999997</v>
      </c>
      <c r="E6058" s="614">
        <v>3827</v>
      </c>
      <c r="F6058" s="214" t="s">
        <v>12411</v>
      </c>
      <c r="G6058" s="3" t="s">
        <v>17443</v>
      </c>
      <c r="H6058" s="217">
        <v>0.56275303643724683</v>
      </c>
    </row>
    <row r="6059" spans="1:8">
      <c r="A6059" s="62">
        <v>6057</v>
      </c>
      <c r="B6059" s="213" t="s">
        <v>17507</v>
      </c>
      <c r="C6059" s="214" t="str">
        <f t="shared" si="194"/>
        <v>Yes</v>
      </c>
      <c r="D6059" s="30">
        <f t="shared" si="193"/>
        <v>1.73</v>
      </c>
      <c r="E6059" s="614">
        <v>4763</v>
      </c>
      <c r="F6059" s="214" t="s">
        <v>12411</v>
      </c>
      <c r="G6059" s="3" t="s">
        <v>17443</v>
      </c>
      <c r="H6059" s="217">
        <v>0.70040485829959509</v>
      </c>
    </row>
    <row r="6060" spans="1:8">
      <c r="A6060" s="62">
        <v>6058</v>
      </c>
      <c r="B6060" s="213" t="s">
        <v>17508</v>
      </c>
      <c r="C6060" s="214" t="str">
        <f t="shared" si="194"/>
        <v>Yes</v>
      </c>
      <c r="D6060" s="30">
        <f t="shared" si="193"/>
        <v>0.71000000000000008</v>
      </c>
      <c r="E6060" s="614">
        <v>1955</v>
      </c>
      <c r="F6060" s="214" t="s">
        <v>12411</v>
      </c>
      <c r="G6060" s="3" t="s">
        <v>17443</v>
      </c>
      <c r="H6060" s="217">
        <v>0.2874493927125506</v>
      </c>
    </row>
    <row r="6061" spans="1:8">
      <c r="A6061" s="62">
        <v>6059</v>
      </c>
      <c r="B6061" s="213" t="s">
        <v>17509</v>
      </c>
      <c r="C6061" s="214" t="str">
        <f t="shared" si="194"/>
        <v>No</v>
      </c>
      <c r="D6061" s="30">
        <f t="shared" si="193"/>
        <v>4.9400000000000004</v>
      </c>
      <c r="E6061" s="614">
        <v>13600</v>
      </c>
      <c r="F6061" s="214" t="s">
        <v>12411</v>
      </c>
      <c r="G6061" s="3" t="s">
        <v>17443</v>
      </c>
      <c r="H6061" s="217">
        <v>2</v>
      </c>
    </row>
    <row r="6062" spans="1:8">
      <c r="A6062" s="62">
        <v>6060</v>
      </c>
      <c r="B6062" s="213" t="s">
        <v>17510</v>
      </c>
      <c r="C6062" s="214" t="str">
        <f t="shared" si="194"/>
        <v>Yes</v>
      </c>
      <c r="D6062" s="30">
        <f t="shared" si="193"/>
        <v>3.3500000000000005</v>
      </c>
      <c r="E6062" s="614">
        <v>9223</v>
      </c>
      <c r="F6062" s="214" t="s">
        <v>12411</v>
      </c>
      <c r="G6062" s="3" t="s">
        <v>17443</v>
      </c>
      <c r="H6062" s="217">
        <v>1.3562753036437247</v>
      </c>
    </row>
    <row r="6063" spans="1:8">
      <c r="A6063" s="62">
        <v>6061</v>
      </c>
      <c r="B6063" s="220" t="s">
        <v>17511</v>
      </c>
      <c r="C6063" s="214" t="str">
        <f t="shared" si="194"/>
        <v>Yes</v>
      </c>
      <c r="D6063" s="30">
        <f t="shared" si="193"/>
        <v>3.45</v>
      </c>
      <c r="E6063" s="614">
        <v>9497</v>
      </c>
      <c r="F6063" s="214" t="s">
        <v>12411</v>
      </c>
      <c r="G6063" s="3" t="s">
        <v>17443</v>
      </c>
      <c r="H6063" s="217">
        <v>1.3967611336032388</v>
      </c>
    </row>
    <row r="6064" spans="1:8">
      <c r="A6064" s="62">
        <v>6062</v>
      </c>
      <c r="B6064" s="213" t="s">
        <v>17512</v>
      </c>
      <c r="C6064" s="214" t="str">
        <f t="shared" si="194"/>
        <v>Yes</v>
      </c>
      <c r="D6064" s="30">
        <f t="shared" si="193"/>
        <v>3</v>
      </c>
      <c r="E6064" s="614">
        <v>8259</v>
      </c>
      <c r="F6064" s="214" t="s">
        <v>12411</v>
      </c>
      <c r="G6064" s="3" t="s">
        <v>17443</v>
      </c>
      <c r="H6064" s="217">
        <v>1.214574898785425</v>
      </c>
    </row>
    <row r="6065" spans="1:8">
      <c r="A6065" s="62">
        <v>6063</v>
      </c>
      <c r="B6065" s="213" t="s">
        <v>17513</v>
      </c>
      <c r="C6065" s="214" t="str">
        <f t="shared" si="194"/>
        <v>Yes</v>
      </c>
      <c r="D6065" s="30">
        <f t="shared" si="193"/>
        <v>3.01</v>
      </c>
      <c r="E6065" s="614">
        <v>8287</v>
      </c>
      <c r="F6065" s="214" t="s">
        <v>12411</v>
      </c>
      <c r="G6065" s="3" t="s">
        <v>17443</v>
      </c>
      <c r="H6065" s="217">
        <v>1.2186234817813764</v>
      </c>
    </row>
    <row r="6066" spans="1:8">
      <c r="A6066" s="62">
        <v>6064</v>
      </c>
      <c r="B6066" s="213" t="s">
        <v>17514</v>
      </c>
      <c r="C6066" s="214" t="str">
        <f t="shared" si="194"/>
        <v>No</v>
      </c>
      <c r="D6066" s="30">
        <f t="shared" si="193"/>
        <v>4.9400000000000004</v>
      </c>
      <c r="E6066" s="614">
        <v>13600</v>
      </c>
      <c r="F6066" s="214" t="s">
        <v>12411</v>
      </c>
      <c r="G6066" s="3" t="s">
        <v>17443</v>
      </c>
      <c r="H6066" s="217">
        <v>2</v>
      </c>
    </row>
    <row r="6067" spans="1:8">
      <c r="A6067" s="62">
        <v>6065</v>
      </c>
      <c r="B6067" s="213" t="s">
        <v>17515</v>
      </c>
      <c r="C6067" s="214" t="str">
        <f t="shared" si="194"/>
        <v>Yes</v>
      </c>
      <c r="D6067" s="30">
        <f t="shared" si="193"/>
        <v>1.1000000000000001</v>
      </c>
      <c r="E6067" s="614">
        <v>3028</v>
      </c>
      <c r="F6067" s="214" t="s">
        <v>12411</v>
      </c>
      <c r="G6067" s="3" t="s">
        <v>17443</v>
      </c>
      <c r="H6067" s="217">
        <v>0.44534412955465585</v>
      </c>
    </row>
    <row r="6068" spans="1:8">
      <c r="A6068" s="62">
        <v>6066</v>
      </c>
      <c r="B6068" s="213" t="s">
        <v>17516</v>
      </c>
      <c r="C6068" s="214" t="str">
        <f t="shared" si="194"/>
        <v>Yes</v>
      </c>
      <c r="D6068" s="30">
        <f t="shared" si="193"/>
        <v>2.44</v>
      </c>
      <c r="E6068" s="614">
        <v>6717</v>
      </c>
      <c r="F6068" s="214" t="s">
        <v>12411</v>
      </c>
      <c r="G6068" s="3" t="s">
        <v>17443</v>
      </c>
      <c r="H6068" s="217">
        <v>0.98785425101214563</v>
      </c>
    </row>
    <row r="6069" spans="1:8">
      <c r="A6069" s="62">
        <v>6067</v>
      </c>
      <c r="B6069" s="213" t="s">
        <v>17517</v>
      </c>
      <c r="C6069" s="214" t="str">
        <f t="shared" si="194"/>
        <v>Yes</v>
      </c>
      <c r="D6069" s="30">
        <f t="shared" si="193"/>
        <v>3.0300000000000002</v>
      </c>
      <c r="E6069" s="614">
        <v>8341</v>
      </c>
      <c r="F6069" s="214" t="s">
        <v>12411</v>
      </c>
      <c r="G6069" s="3" t="s">
        <v>17443</v>
      </c>
      <c r="H6069" s="217">
        <v>1.2267206477732793</v>
      </c>
    </row>
    <row r="6070" spans="1:8">
      <c r="A6070" s="62">
        <v>6068</v>
      </c>
      <c r="B6070" s="213" t="s">
        <v>17518</v>
      </c>
      <c r="C6070" s="214" t="str">
        <f t="shared" si="194"/>
        <v>Yes</v>
      </c>
      <c r="D6070" s="30">
        <f t="shared" si="193"/>
        <v>3.78</v>
      </c>
      <c r="E6070" s="614">
        <v>10406</v>
      </c>
      <c r="F6070" s="214" t="s">
        <v>12411</v>
      </c>
      <c r="G6070" s="3" t="s">
        <v>17443</v>
      </c>
      <c r="H6070" s="217">
        <v>1.5303643724696354</v>
      </c>
    </row>
    <row r="6071" spans="1:8">
      <c r="A6071" s="62">
        <v>6069</v>
      </c>
      <c r="B6071" s="220" t="s">
        <v>17519</v>
      </c>
      <c r="C6071" s="214" t="str">
        <f t="shared" si="194"/>
        <v>Yes</v>
      </c>
      <c r="D6071" s="30">
        <f t="shared" si="193"/>
        <v>3.45</v>
      </c>
      <c r="E6071" s="614">
        <v>9497</v>
      </c>
      <c r="F6071" s="214" t="s">
        <v>12411</v>
      </c>
      <c r="G6071" s="3" t="s">
        <v>17443</v>
      </c>
      <c r="H6071" s="217">
        <v>1.3967611336032388</v>
      </c>
    </row>
    <row r="6072" spans="1:8">
      <c r="A6072" s="62">
        <v>6070</v>
      </c>
      <c r="B6072" s="213" t="s">
        <v>17520</v>
      </c>
      <c r="C6072" s="214" t="str">
        <f t="shared" si="194"/>
        <v>Yes</v>
      </c>
      <c r="D6072" s="30">
        <f t="shared" si="193"/>
        <v>2.3199999999999998</v>
      </c>
      <c r="E6072" s="614">
        <v>6387</v>
      </c>
      <c r="F6072" s="214" t="s">
        <v>12411</v>
      </c>
      <c r="G6072" s="3" t="s">
        <v>17443</v>
      </c>
      <c r="H6072" s="217">
        <v>0.93927125506072862</v>
      </c>
    </row>
    <row r="6073" spans="1:8">
      <c r="A6073" s="62">
        <v>6071</v>
      </c>
      <c r="B6073" s="220" t="s">
        <v>12611</v>
      </c>
      <c r="C6073" s="214" t="str">
        <f t="shared" si="194"/>
        <v>Yes</v>
      </c>
      <c r="D6073" s="30">
        <f t="shared" si="193"/>
        <v>2.4499999999999997</v>
      </c>
      <c r="E6073" s="614">
        <v>6745</v>
      </c>
      <c r="F6073" s="214" t="s">
        <v>12411</v>
      </c>
      <c r="G6073" s="3" t="s">
        <v>17443</v>
      </c>
      <c r="H6073" s="217">
        <v>0.99190283400809698</v>
      </c>
    </row>
    <row r="6074" spans="1:8">
      <c r="A6074" s="62">
        <v>6072</v>
      </c>
      <c r="B6074" s="220" t="s">
        <v>17521</v>
      </c>
      <c r="C6074" s="214" t="str">
        <f t="shared" si="194"/>
        <v>No</v>
      </c>
      <c r="D6074" s="30">
        <f t="shared" si="193"/>
        <v>4.9400000000000004</v>
      </c>
      <c r="E6074" s="614">
        <v>13600</v>
      </c>
      <c r="F6074" s="214" t="s">
        <v>12411</v>
      </c>
      <c r="G6074" s="3" t="s">
        <v>17443</v>
      </c>
      <c r="H6074" s="217">
        <v>2</v>
      </c>
    </row>
    <row r="6075" spans="1:8">
      <c r="A6075" s="62">
        <v>6073</v>
      </c>
      <c r="B6075" s="213" t="s">
        <v>17522</v>
      </c>
      <c r="C6075" s="214" t="str">
        <f t="shared" si="194"/>
        <v>Yes</v>
      </c>
      <c r="D6075" s="30">
        <f t="shared" si="193"/>
        <v>2.97</v>
      </c>
      <c r="E6075" s="614">
        <v>8177</v>
      </c>
      <c r="F6075" s="214" t="s">
        <v>12411</v>
      </c>
      <c r="G6075" s="3" t="s">
        <v>17443</v>
      </c>
      <c r="H6075" s="217">
        <v>1.2024291497975708</v>
      </c>
    </row>
    <row r="6076" spans="1:8">
      <c r="A6076" s="62">
        <v>6074</v>
      </c>
      <c r="B6076" s="213" t="s">
        <v>17523</v>
      </c>
      <c r="C6076" s="214" t="str">
        <f t="shared" si="194"/>
        <v>Yes</v>
      </c>
      <c r="D6076" s="30">
        <f t="shared" si="193"/>
        <v>2.4699999999999998</v>
      </c>
      <c r="E6076" s="614">
        <v>6800</v>
      </c>
      <c r="F6076" s="214" t="s">
        <v>12411</v>
      </c>
      <c r="G6076" s="3" t="s">
        <v>17443</v>
      </c>
      <c r="H6076" s="217">
        <v>0.99999999999999978</v>
      </c>
    </row>
    <row r="6077" spans="1:8">
      <c r="A6077" s="62">
        <v>6075</v>
      </c>
      <c r="B6077" s="220" t="s">
        <v>17524</v>
      </c>
      <c r="C6077" s="214" t="str">
        <f t="shared" si="194"/>
        <v>Yes</v>
      </c>
      <c r="D6077" s="30">
        <f t="shared" si="193"/>
        <v>2.46</v>
      </c>
      <c r="E6077" s="614">
        <v>6772</v>
      </c>
      <c r="F6077" s="214" t="s">
        <v>12411</v>
      </c>
      <c r="G6077" s="3" t="s">
        <v>17443</v>
      </c>
      <c r="H6077" s="217">
        <v>0.99595141700404854</v>
      </c>
    </row>
    <row r="6078" spans="1:8">
      <c r="A6078" s="62">
        <v>6076</v>
      </c>
      <c r="B6078" s="213" t="s">
        <v>17525</v>
      </c>
      <c r="C6078" s="214" t="str">
        <f t="shared" si="194"/>
        <v>Yes</v>
      </c>
      <c r="D6078" s="30">
        <f t="shared" si="193"/>
        <v>3.3200000000000003</v>
      </c>
      <c r="E6078" s="614">
        <v>9140</v>
      </c>
      <c r="F6078" s="214" t="s">
        <v>12411</v>
      </c>
      <c r="G6078" s="3" t="s">
        <v>17443</v>
      </c>
      <c r="H6078" s="217">
        <v>1.3441295546558705</v>
      </c>
    </row>
    <row r="6079" spans="1:8">
      <c r="A6079" s="62">
        <v>6077</v>
      </c>
      <c r="B6079" s="213" t="s">
        <v>17526</v>
      </c>
      <c r="C6079" s="214" t="str">
        <f t="shared" si="194"/>
        <v>Yes</v>
      </c>
      <c r="D6079" s="30">
        <f t="shared" si="193"/>
        <v>3.3899999999999997</v>
      </c>
      <c r="E6079" s="614">
        <v>9333</v>
      </c>
      <c r="F6079" s="214" t="s">
        <v>12411</v>
      </c>
      <c r="G6079" s="3" t="s">
        <v>17443</v>
      </c>
      <c r="H6079" s="217">
        <v>1.3724696356275301</v>
      </c>
    </row>
    <row r="6080" spans="1:8">
      <c r="A6080" s="62">
        <v>6078</v>
      </c>
      <c r="B6080" s="213" t="s">
        <v>17527</v>
      </c>
      <c r="C6080" s="214" t="str">
        <f t="shared" si="194"/>
        <v>Yes</v>
      </c>
      <c r="D6080" s="30">
        <f t="shared" si="193"/>
        <v>2.39</v>
      </c>
      <c r="E6080" s="614">
        <v>6579</v>
      </c>
      <c r="F6080" s="214" t="s">
        <v>12411</v>
      </c>
      <c r="G6080" s="3" t="s">
        <v>17443</v>
      </c>
      <c r="H6080" s="217">
        <v>0.96761133603238869</v>
      </c>
    </row>
    <row r="6081" spans="1:8">
      <c r="A6081" s="62">
        <v>6079</v>
      </c>
      <c r="B6081" s="220" t="s">
        <v>17528</v>
      </c>
      <c r="C6081" s="214" t="str">
        <f t="shared" si="194"/>
        <v>Yes</v>
      </c>
      <c r="D6081" s="30">
        <f t="shared" si="193"/>
        <v>1</v>
      </c>
      <c r="E6081" s="614">
        <v>2753</v>
      </c>
      <c r="F6081" s="214" t="s">
        <v>12411</v>
      </c>
      <c r="G6081" s="3" t="s">
        <v>17443</v>
      </c>
      <c r="H6081" s="217">
        <v>0.40485829959514169</v>
      </c>
    </row>
    <row r="6082" spans="1:8">
      <c r="A6082" s="62">
        <v>6080</v>
      </c>
      <c r="B6082" s="213" t="s">
        <v>17529</v>
      </c>
      <c r="C6082" s="214" t="str">
        <f t="shared" si="194"/>
        <v>Yes</v>
      </c>
      <c r="D6082" s="30">
        <f t="shared" si="193"/>
        <v>3.7499999999999996</v>
      </c>
      <c r="E6082" s="215">
        <v>10324</v>
      </c>
      <c r="F6082" s="214" t="s">
        <v>12411</v>
      </c>
      <c r="G6082" s="3" t="s">
        <v>17530</v>
      </c>
      <c r="H6082" s="224">
        <v>1.5182186234817812</v>
      </c>
    </row>
    <row r="6083" spans="1:8">
      <c r="A6083" s="62">
        <v>6081</v>
      </c>
      <c r="B6083" s="213" t="s">
        <v>17531</v>
      </c>
      <c r="C6083" s="214" t="str">
        <f t="shared" si="194"/>
        <v>Yes</v>
      </c>
      <c r="D6083" s="30">
        <f t="shared" si="193"/>
        <v>1.4899999999999995</v>
      </c>
      <c r="E6083" s="215">
        <v>4102</v>
      </c>
      <c r="F6083" s="214" t="s">
        <v>12411</v>
      </c>
      <c r="G6083" s="3" t="s">
        <v>17530</v>
      </c>
      <c r="H6083" s="224">
        <v>0.60323886639676094</v>
      </c>
    </row>
    <row r="6084" spans="1:8">
      <c r="A6084" s="62">
        <v>6082</v>
      </c>
      <c r="B6084" s="213" t="s">
        <v>17532</v>
      </c>
      <c r="C6084" s="214" t="str">
        <f t="shared" si="194"/>
        <v>Yes</v>
      </c>
      <c r="D6084" s="30">
        <f t="shared" ref="D6084:D6147" si="195">H6084*2.47</f>
        <v>2.93</v>
      </c>
      <c r="E6084" s="215">
        <v>8066</v>
      </c>
      <c r="F6084" s="214" t="s">
        <v>12411</v>
      </c>
      <c r="G6084" s="3" t="s">
        <v>17530</v>
      </c>
      <c r="H6084" s="224">
        <v>1.1862348178137652</v>
      </c>
    </row>
    <row r="6085" spans="1:8">
      <c r="A6085" s="62">
        <v>6083</v>
      </c>
      <c r="B6085" s="213" t="s">
        <v>17533</v>
      </c>
      <c r="C6085" s="214" t="str">
        <f t="shared" si="194"/>
        <v>Yes</v>
      </c>
      <c r="D6085" s="30">
        <f t="shared" si="195"/>
        <v>2.5</v>
      </c>
      <c r="E6085" s="215">
        <v>6883</v>
      </c>
      <c r="F6085" s="214" t="s">
        <v>12411</v>
      </c>
      <c r="G6085" s="3" t="s">
        <v>17530</v>
      </c>
      <c r="H6085" s="224">
        <v>1.0121457489878543</v>
      </c>
    </row>
    <row r="6086" spans="1:8">
      <c r="A6086" s="62">
        <v>6084</v>
      </c>
      <c r="B6086" s="213" t="s">
        <v>17534</v>
      </c>
      <c r="C6086" s="214" t="str">
        <f t="shared" si="194"/>
        <v>Yes</v>
      </c>
      <c r="D6086" s="30">
        <f t="shared" si="195"/>
        <v>1.3499999999999999</v>
      </c>
      <c r="E6086" s="215">
        <v>3717</v>
      </c>
      <c r="F6086" s="214" t="s">
        <v>11781</v>
      </c>
      <c r="G6086" s="3" t="s">
        <v>17530</v>
      </c>
      <c r="H6086" s="224">
        <v>0.54655870445344124</v>
      </c>
    </row>
    <row r="6087" spans="1:8">
      <c r="A6087" s="62">
        <v>6085</v>
      </c>
      <c r="B6087" s="213" t="s">
        <v>17534</v>
      </c>
      <c r="C6087" s="214" t="str">
        <f t="shared" si="194"/>
        <v>Yes</v>
      </c>
      <c r="D6087" s="30">
        <f t="shared" si="195"/>
        <v>2.75</v>
      </c>
      <c r="E6087" s="215">
        <v>7571</v>
      </c>
      <c r="F6087" s="214" t="s">
        <v>11772</v>
      </c>
      <c r="G6087" s="3" t="s">
        <v>17530</v>
      </c>
      <c r="H6087" s="224">
        <v>1.1133603238866396</v>
      </c>
    </row>
    <row r="6088" spans="1:8">
      <c r="A6088" s="62">
        <v>6086</v>
      </c>
      <c r="B6088" s="213" t="s">
        <v>13288</v>
      </c>
      <c r="C6088" s="214" t="str">
        <f t="shared" si="194"/>
        <v>Yes</v>
      </c>
      <c r="D6088" s="30">
        <f t="shared" si="195"/>
        <v>4.7</v>
      </c>
      <c r="E6088" s="215">
        <v>12939</v>
      </c>
      <c r="F6088" s="214" t="s">
        <v>12411</v>
      </c>
      <c r="G6088" s="3" t="s">
        <v>17530</v>
      </c>
      <c r="H6088" s="224">
        <v>1.902834008097166</v>
      </c>
    </row>
    <row r="6089" spans="1:8">
      <c r="A6089" s="62">
        <v>6087</v>
      </c>
      <c r="B6089" s="213" t="s">
        <v>17535</v>
      </c>
      <c r="C6089" s="214" t="str">
        <f t="shared" si="194"/>
        <v>No</v>
      </c>
      <c r="D6089" s="30">
        <f t="shared" si="195"/>
        <v>4.9400000000000004</v>
      </c>
      <c r="E6089" s="215">
        <v>13600</v>
      </c>
      <c r="F6089" s="214" t="s">
        <v>12411</v>
      </c>
      <c r="G6089" s="3" t="s">
        <v>17530</v>
      </c>
      <c r="H6089" s="224">
        <v>2</v>
      </c>
    </row>
    <row r="6090" spans="1:8">
      <c r="A6090" s="62">
        <v>6088</v>
      </c>
      <c r="B6090" s="213" t="s">
        <v>17536</v>
      </c>
      <c r="C6090" s="214" t="str">
        <f t="shared" si="194"/>
        <v>Yes</v>
      </c>
      <c r="D6090" s="30">
        <f t="shared" si="195"/>
        <v>4.16</v>
      </c>
      <c r="E6090" s="215">
        <v>11453</v>
      </c>
      <c r="F6090" s="214" t="s">
        <v>17537</v>
      </c>
      <c r="G6090" s="3" t="s">
        <v>17530</v>
      </c>
      <c r="H6090" s="224">
        <v>1.6842105263157894</v>
      </c>
    </row>
    <row r="6091" spans="1:8">
      <c r="A6091" s="62">
        <v>6089</v>
      </c>
      <c r="B6091" s="213" t="s">
        <v>14079</v>
      </c>
      <c r="C6091" s="214" t="str">
        <f t="shared" si="194"/>
        <v>Yes</v>
      </c>
      <c r="D6091" s="30">
        <f t="shared" si="195"/>
        <v>2.35</v>
      </c>
      <c r="E6091" s="215">
        <v>6470</v>
      </c>
      <c r="F6091" s="214" t="s">
        <v>17537</v>
      </c>
      <c r="G6091" s="3" t="s">
        <v>17530</v>
      </c>
      <c r="H6091" s="224">
        <v>0.95141700404858298</v>
      </c>
    </row>
    <row r="6092" spans="1:8">
      <c r="A6092" s="62">
        <v>6090</v>
      </c>
      <c r="B6092" s="213" t="s">
        <v>17538</v>
      </c>
      <c r="C6092" s="214" t="str">
        <f t="shared" si="194"/>
        <v>Yes</v>
      </c>
      <c r="D6092" s="30">
        <f t="shared" si="195"/>
        <v>0.91</v>
      </c>
      <c r="E6092" s="215">
        <v>2505</v>
      </c>
      <c r="F6092" s="214" t="s">
        <v>12411</v>
      </c>
      <c r="G6092" s="3" t="s">
        <v>17530</v>
      </c>
      <c r="H6092" s="224">
        <v>0.36842105263157893</v>
      </c>
    </row>
    <row r="6093" spans="1:8">
      <c r="A6093" s="62">
        <v>6091</v>
      </c>
      <c r="B6093" s="213" t="s">
        <v>17539</v>
      </c>
      <c r="C6093" s="214" t="str">
        <f t="shared" si="194"/>
        <v>Yes</v>
      </c>
      <c r="D6093" s="30">
        <f t="shared" si="195"/>
        <v>4.34</v>
      </c>
      <c r="E6093" s="215">
        <v>11948</v>
      </c>
      <c r="F6093" s="214" t="s">
        <v>12411</v>
      </c>
      <c r="G6093" s="3" t="s">
        <v>17530</v>
      </c>
      <c r="H6093" s="224">
        <v>1.7570850202429147</v>
      </c>
    </row>
    <row r="6094" spans="1:8">
      <c r="A6094" s="62">
        <v>6092</v>
      </c>
      <c r="B6094" s="213" t="s">
        <v>17540</v>
      </c>
      <c r="C6094" s="214" t="str">
        <f t="shared" si="194"/>
        <v>Yes</v>
      </c>
      <c r="D6094" s="30">
        <f t="shared" si="195"/>
        <v>3.05</v>
      </c>
      <c r="E6094" s="215">
        <v>8397</v>
      </c>
      <c r="F6094" s="214" t="s">
        <v>12411</v>
      </c>
      <c r="G6094" s="3" t="s">
        <v>17530</v>
      </c>
      <c r="H6094" s="224">
        <v>1.234817813765182</v>
      </c>
    </row>
    <row r="6095" spans="1:8">
      <c r="A6095" s="62">
        <v>6093</v>
      </c>
      <c r="B6095" s="213" t="s">
        <v>17541</v>
      </c>
      <c r="C6095" s="214" t="str">
        <f t="shared" si="194"/>
        <v>Yes</v>
      </c>
      <c r="D6095" s="30">
        <f t="shared" si="195"/>
        <v>2.5</v>
      </c>
      <c r="E6095" s="215">
        <v>6883</v>
      </c>
      <c r="F6095" s="214" t="s">
        <v>12411</v>
      </c>
      <c r="G6095" s="3" t="s">
        <v>17530</v>
      </c>
      <c r="H6095" s="224">
        <v>1.0121457489878543</v>
      </c>
    </row>
    <row r="6096" spans="1:8">
      <c r="A6096" s="62">
        <v>6094</v>
      </c>
      <c r="B6096" s="213" t="s">
        <v>17542</v>
      </c>
      <c r="C6096" s="214" t="str">
        <f t="shared" si="194"/>
        <v>Yes</v>
      </c>
      <c r="D6096" s="30">
        <f t="shared" si="195"/>
        <v>2.15</v>
      </c>
      <c r="E6096" s="215">
        <v>5919</v>
      </c>
      <c r="F6096" s="214" t="s">
        <v>12411</v>
      </c>
      <c r="G6096" s="3" t="s">
        <v>17530</v>
      </c>
      <c r="H6096" s="224">
        <v>0.87044534412955454</v>
      </c>
    </row>
    <row r="6097" spans="1:8">
      <c r="A6097" s="62">
        <v>6095</v>
      </c>
      <c r="B6097" s="213" t="s">
        <v>17543</v>
      </c>
      <c r="C6097" s="214" t="str">
        <f t="shared" si="194"/>
        <v>Yes</v>
      </c>
      <c r="D6097" s="30">
        <f t="shared" si="195"/>
        <v>1.2100000000000002</v>
      </c>
      <c r="E6097" s="215">
        <v>3331</v>
      </c>
      <c r="F6097" s="214" t="s">
        <v>12411</v>
      </c>
      <c r="G6097" s="3" t="s">
        <v>17530</v>
      </c>
      <c r="H6097" s="224">
        <v>0.48987854251012147</v>
      </c>
    </row>
    <row r="6098" spans="1:8">
      <c r="A6098" s="62">
        <v>6096</v>
      </c>
      <c r="B6098" s="213" t="s">
        <v>17544</v>
      </c>
      <c r="C6098" s="214" t="str">
        <f t="shared" si="194"/>
        <v>Yes</v>
      </c>
      <c r="D6098" s="30">
        <f t="shared" si="195"/>
        <v>4.66</v>
      </c>
      <c r="E6098" s="215">
        <v>12829</v>
      </c>
      <c r="F6098" s="214" t="s">
        <v>12411</v>
      </c>
      <c r="G6098" s="3" t="s">
        <v>17530</v>
      </c>
      <c r="H6098" s="224">
        <v>1.8866396761133601</v>
      </c>
    </row>
    <row r="6099" spans="1:8">
      <c r="A6099" s="62">
        <v>6097</v>
      </c>
      <c r="B6099" s="213" t="s">
        <v>17545</v>
      </c>
      <c r="C6099" s="214" t="str">
        <f t="shared" si="194"/>
        <v>Yes</v>
      </c>
      <c r="D6099" s="30">
        <f t="shared" si="195"/>
        <v>2.94</v>
      </c>
      <c r="E6099" s="215">
        <v>8094</v>
      </c>
      <c r="F6099" s="214" t="s">
        <v>12411</v>
      </c>
      <c r="G6099" s="3" t="s">
        <v>17530</v>
      </c>
      <c r="H6099" s="224">
        <v>1.1902834008097165</v>
      </c>
    </row>
    <row r="6100" spans="1:8">
      <c r="A6100" s="62">
        <v>6098</v>
      </c>
      <c r="B6100" s="213" t="s">
        <v>17546</v>
      </c>
      <c r="C6100" s="214" t="str">
        <f t="shared" si="194"/>
        <v>Yes</v>
      </c>
      <c r="D6100" s="30">
        <f t="shared" si="195"/>
        <v>0.54</v>
      </c>
      <c r="E6100" s="215">
        <v>1487</v>
      </c>
      <c r="F6100" s="214" t="s">
        <v>11781</v>
      </c>
      <c r="G6100" s="3" t="s">
        <v>17530</v>
      </c>
      <c r="H6100" s="224">
        <v>0.21862348178137653</v>
      </c>
    </row>
    <row r="6101" spans="1:8">
      <c r="A6101" s="62">
        <v>6099</v>
      </c>
      <c r="B6101" s="213" t="s">
        <v>17547</v>
      </c>
      <c r="C6101" s="214" t="str">
        <f t="shared" si="194"/>
        <v>Yes</v>
      </c>
      <c r="D6101" s="30">
        <f t="shared" si="195"/>
        <v>2.27</v>
      </c>
      <c r="E6101" s="215">
        <v>6249</v>
      </c>
      <c r="F6101" s="214" t="s">
        <v>12411</v>
      </c>
      <c r="G6101" s="3" t="s">
        <v>17530</v>
      </c>
      <c r="H6101" s="224">
        <v>0.91902834008097156</v>
      </c>
    </row>
    <row r="6102" spans="1:8">
      <c r="A6102" s="62">
        <v>6100</v>
      </c>
      <c r="B6102" s="213" t="s">
        <v>13818</v>
      </c>
      <c r="C6102" s="214" t="str">
        <f t="shared" si="194"/>
        <v>Yes</v>
      </c>
      <c r="D6102" s="30">
        <f t="shared" si="195"/>
        <v>4.4000000000000004</v>
      </c>
      <c r="E6102" s="215">
        <v>12113</v>
      </c>
      <c r="F6102" s="214" t="s">
        <v>12411</v>
      </c>
      <c r="G6102" s="3" t="s">
        <v>17530</v>
      </c>
      <c r="H6102" s="224">
        <v>1.7813765182186234</v>
      </c>
    </row>
    <row r="6103" spans="1:8">
      <c r="A6103" s="62">
        <v>6101</v>
      </c>
      <c r="B6103" s="213" t="s">
        <v>17548</v>
      </c>
      <c r="C6103" s="214" t="str">
        <f t="shared" si="194"/>
        <v>Yes</v>
      </c>
      <c r="D6103" s="30">
        <f t="shared" si="195"/>
        <v>4.08</v>
      </c>
      <c r="E6103" s="215">
        <v>11232</v>
      </c>
      <c r="F6103" s="214" t="s">
        <v>12411</v>
      </c>
      <c r="G6103" s="3" t="s">
        <v>17530</v>
      </c>
      <c r="H6103" s="224">
        <v>1.651821862348178</v>
      </c>
    </row>
    <row r="6104" spans="1:8">
      <c r="A6104" s="62">
        <v>6102</v>
      </c>
      <c r="B6104" s="213" t="s">
        <v>17549</v>
      </c>
      <c r="C6104" s="214" t="str">
        <f t="shared" si="194"/>
        <v>Yes</v>
      </c>
      <c r="D6104" s="30">
        <f t="shared" si="195"/>
        <v>3.13</v>
      </c>
      <c r="E6104" s="215">
        <v>8617</v>
      </c>
      <c r="F6104" s="214" t="s">
        <v>12411</v>
      </c>
      <c r="G6104" s="3" t="s">
        <v>17530</v>
      </c>
      <c r="H6104" s="224">
        <v>1.2672064777327934</v>
      </c>
    </row>
    <row r="6105" spans="1:8">
      <c r="A6105" s="62">
        <v>6103</v>
      </c>
      <c r="B6105" s="213" t="s">
        <v>17550</v>
      </c>
      <c r="C6105" s="214" t="str">
        <f t="shared" si="194"/>
        <v>No</v>
      </c>
      <c r="D6105" s="30">
        <f t="shared" si="195"/>
        <v>4.9400000000000004</v>
      </c>
      <c r="E6105" s="215">
        <v>13600</v>
      </c>
      <c r="F6105" s="214" t="s">
        <v>12411</v>
      </c>
      <c r="G6105" s="3" t="s">
        <v>17530</v>
      </c>
      <c r="H6105" s="224">
        <v>2</v>
      </c>
    </row>
    <row r="6106" spans="1:8">
      <c r="A6106" s="62">
        <v>6104</v>
      </c>
      <c r="B6106" s="213" t="s">
        <v>17551</v>
      </c>
      <c r="C6106" s="214" t="str">
        <f t="shared" si="194"/>
        <v>Yes</v>
      </c>
      <c r="D6106" s="30">
        <f t="shared" si="195"/>
        <v>0.89</v>
      </c>
      <c r="E6106" s="215">
        <v>2450</v>
      </c>
      <c r="F6106" s="214" t="s">
        <v>12411</v>
      </c>
      <c r="G6106" s="3" t="s">
        <v>17530</v>
      </c>
      <c r="H6106" s="224">
        <v>0.36032388663967607</v>
      </c>
    </row>
    <row r="6107" spans="1:8">
      <c r="A6107" s="62">
        <v>6105</v>
      </c>
      <c r="B6107" s="213" t="s">
        <v>17552</v>
      </c>
      <c r="C6107" s="214" t="str">
        <f t="shared" si="194"/>
        <v>No</v>
      </c>
      <c r="D6107" s="30">
        <f t="shared" si="195"/>
        <v>4.9400000000000004</v>
      </c>
      <c r="E6107" s="215">
        <v>13600</v>
      </c>
      <c r="F6107" s="214" t="s">
        <v>12411</v>
      </c>
      <c r="G6107" s="3" t="s">
        <v>17530</v>
      </c>
      <c r="H6107" s="224">
        <v>2</v>
      </c>
    </row>
    <row r="6108" spans="1:8">
      <c r="A6108" s="62">
        <v>6106</v>
      </c>
      <c r="B6108" s="213" t="s">
        <v>17553</v>
      </c>
      <c r="C6108" s="214" t="str">
        <f t="shared" si="194"/>
        <v>Yes</v>
      </c>
      <c r="D6108" s="30">
        <f t="shared" si="195"/>
        <v>2.2000000000000002</v>
      </c>
      <c r="E6108" s="215">
        <v>6057</v>
      </c>
      <c r="F6108" s="214" t="s">
        <v>12411</v>
      </c>
      <c r="G6108" s="3" t="s">
        <v>17530</v>
      </c>
      <c r="H6108" s="224">
        <v>0.89068825910931171</v>
      </c>
    </row>
    <row r="6109" spans="1:8">
      <c r="A6109" s="62">
        <v>6107</v>
      </c>
      <c r="B6109" s="213" t="s">
        <v>14252</v>
      </c>
      <c r="C6109" s="214" t="str">
        <f t="shared" si="194"/>
        <v>Yes</v>
      </c>
      <c r="D6109" s="30">
        <f t="shared" si="195"/>
        <v>4.4000000000000004</v>
      </c>
      <c r="E6109" s="215">
        <v>12113</v>
      </c>
      <c r="F6109" s="214" t="s">
        <v>12411</v>
      </c>
      <c r="G6109" s="3" t="s">
        <v>17530</v>
      </c>
      <c r="H6109" s="224">
        <v>1.7813765182186234</v>
      </c>
    </row>
    <row r="6110" spans="1:8">
      <c r="A6110" s="62">
        <v>6108</v>
      </c>
      <c r="B6110" s="213" t="s">
        <v>17554</v>
      </c>
      <c r="C6110" s="214" t="str">
        <f t="shared" si="194"/>
        <v>Yes</v>
      </c>
      <c r="D6110" s="30">
        <f t="shared" si="195"/>
        <v>3.53</v>
      </c>
      <c r="E6110" s="215">
        <v>9718</v>
      </c>
      <c r="F6110" s="214" t="s">
        <v>12411</v>
      </c>
      <c r="G6110" s="3" t="s">
        <v>17530</v>
      </c>
      <c r="H6110" s="224">
        <v>1.42914979757085</v>
      </c>
    </row>
    <row r="6111" spans="1:8">
      <c r="A6111" s="62">
        <v>6109</v>
      </c>
      <c r="B6111" s="213" t="s">
        <v>17555</v>
      </c>
      <c r="C6111" s="214" t="str">
        <f t="shared" ref="C6111:C6174" si="196">IF(H6111=2,"No","Yes")</f>
        <v>Yes</v>
      </c>
      <c r="D6111" s="30">
        <f t="shared" si="195"/>
        <v>1.9399999999999997</v>
      </c>
      <c r="E6111" s="215">
        <v>5341</v>
      </c>
      <c r="F6111" s="214" t="s">
        <v>17537</v>
      </c>
      <c r="G6111" s="3" t="s">
        <v>17530</v>
      </c>
      <c r="H6111" s="224">
        <v>0.78542510121457476</v>
      </c>
    </row>
    <row r="6112" spans="1:8">
      <c r="A6112" s="62">
        <v>6110</v>
      </c>
      <c r="B6112" s="213" t="s">
        <v>17556</v>
      </c>
      <c r="C6112" s="214" t="str">
        <f t="shared" si="196"/>
        <v>Yes</v>
      </c>
      <c r="D6112" s="30">
        <f t="shared" si="195"/>
        <v>4.34</v>
      </c>
      <c r="E6112" s="215">
        <v>11948</v>
      </c>
      <c r="F6112" s="214" t="s">
        <v>17537</v>
      </c>
      <c r="G6112" s="3" t="s">
        <v>17530</v>
      </c>
      <c r="H6112" s="224">
        <v>1.7570850202429147</v>
      </c>
    </row>
    <row r="6113" spans="1:8">
      <c r="A6113" s="62">
        <v>6111</v>
      </c>
      <c r="B6113" s="213" t="s">
        <v>17557</v>
      </c>
      <c r="C6113" s="214" t="str">
        <f t="shared" si="196"/>
        <v>Yes</v>
      </c>
      <c r="D6113" s="30">
        <f t="shared" si="195"/>
        <v>0.17</v>
      </c>
      <c r="E6113" s="215">
        <v>1000</v>
      </c>
      <c r="F6113" s="214" t="s">
        <v>12411</v>
      </c>
      <c r="G6113" s="3" t="s">
        <v>17530</v>
      </c>
      <c r="H6113" s="224">
        <v>6.8825910931174086E-2</v>
      </c>
    </row>
    <row r="6114" spans="1:8">
      <c r="A6114" s="62">
        <v>6112</v>
      </c>
      <c r="B6114" s="213" t="s">
        <v>17558</v>
      </c>
      <c r="C6114" s="214" t="str">
        <f t="shared" si="196"/>
        <v>Yes</v>
      </c>
      <c r="D6114" s="30">
        <f t="shared" si="195"/>
        <v>0.41</v>
      </c>
      <c r="E6114" s="215">
        <v>1129</v>
      </c>
      <c r="F6114" s="214" t="s">
        <v>12411</v>
      </c>
      <c r="G6114" s="3" t="s">
        <v>17530</v>
      </c>
      <c r="H6114" s="224">
        <v>0.16599190283400808</v>
      </c>
    </row>
    <row r="6115" spans="1:8">
      <c r="A6115" s="62">
        <v>6113</v>
      </c>
      <c r="B6115" s="213" t="s">
        <v>17559</v>
      </c>
      <c r="C6115" s="214" t="str">
        <f t="shared" si="196"/>
        <v>Yes</v>
      </c>
      <c r="D6115" s="30">
        <f t="shared" si="195"/>
        <v>4.4000000000000004</v>
      </c>
      <c r="E6115" s="215">
        <v>12113</v>
      </c>
      <c r="F6115" s="214" t="s">
        <v>12411</v>
      </c>
      <c r="G6115" s="3" t="s">
        <v>17530</v>
      </c>
      <c r="H6115" s="224">
        <v>1.7813765182186234</v>
      </c>
    </row>
    <row r="6116" spans="1:8">
      <c r="A6116" s="62">
        <v>6114</v>
      </c>
      <c r="B6116" s="213" t="s">
        <v>17560</v>
      </c>
      <c r="C6116" s="214" t="str">
        <f t="shared" si="196"/>
        <v>No</v>
      </c>
      <c r="D6116" s="30">
        <f t="shared" si="195"/>
        <v>4.9400000000000004</v>
      </c>
      <c r="E6116" s="215">
        <v>13600</v>
      </c>
      <c r="F6116" s="214" t="s">
        <v>12411</v>
      </c>
      <c r="G6116" s="3" t="s">
        <v>17530</v>
      </c>
      <c r="H6116" s="224">
        <v>2</v>
      </c>
    </row>
    <row r="6117" spans="1:8">
      <c r="A6117" s="62">
        <v>6115</v>
      </c>
      <c r="B6117" s="213" t="s">
        <v>17561</v>
      </c>
      <c r="C6117" s="214" t="str">
        <f t="shared" si="196"/>
        <v>Yes</v>
      </c>
      <c r="D6117" s="30">
        <f t="shared" si="195"/>
        <v>3.7</v>
      </c>
      <c r="E6117" s="215">
        <v>10186</v>
      </c>
      <c r="F6117" s="214" t="s">
        <v>17537</v>
      </c>
      <c r="G6117" s="3" t="s">
        <v>17530</v>
      </c>
      <c r="H6117" s="224">
        <v>1.4979757085020242</v>
      </c>
    </row>
    <row r="6118" spans="1:8">
      <c r="A6118" s="62">
        <v>6116</v>
      </c>
      <c r="B6118" s="213" t="s">
        <v>17562</v>
      </c>
      <c r="C6118" s="214" t="str">
        <f t="shared" si="196"/>
        <v>Yes</v>
      </c>
      <c r="D6118" s="30">
        <f t="shared" si="195"/>
        <v>1.33</v>
      </c>
      <c r="E6118" s="215">
        <v>3662</v>
      </c>
      <c r="F6118" s="214" t="s">
        <v>12411</v>
      </c>
      <c r="G6118" s="3" t="s">
        <v>17530</v>
      </c>
      <c r="H6118" s="224">
        <v>0.53846153846153844</v>
      </c>
    </row>
    <row r="6119" spans="1:8">
      <c r="A6119" s="62">
        <v>6117</v>
      </c>
      <c r="B6119" s="213" t="s">
        <v>17563</v>
      </c>
      <c r="C6119" s="214" t="str">
        <f t="shared" si="196"/>
        <v>Yes</v>
      </c>
      <c r="D6119" s="30">
        <f t="shared" si="195"/>
        <v>2.63</v>
      </c>
      <c r="E6119" s="215">
        <v>7240</v>
      </c>
      <c r="F6119" s="214" t="s">
        <v>12411</v>
      </c>
      <c r="G6119" s="3" t="s">
        <v>17530</v>
      </c>
      <c r="H6119" s="224">
        <v>1.0647773279352226</v>
      </c>
    </row>
    <row r="6120" spans="1:8">
      <c r="A6120" s="62">
        <v>6118</v>
      </c>
      <c r="B6120" s="213" t="s">
        <v>17564</v>
      </c>
      <c r="C6120" s="214" t="str">
        <f t="shared" si="196"/>
        <v>Yes</v>
      </c>
      <c r="D6120" s="30">
        <f t="shared" si="195"/>
        <v>2.5499999999999998</v>
      </c>
      <c r="E6120" s="215">
        <v>7020</v>
      </c>
      <c r="F6120" s="214" t="s">
        <v>12411</v>
      </c>
      <c r="G6120" s="3" t="s">
        <v>17530</v>
      </c>
      <c r="H6120" s="224">
        <v>1.0323886639676112</v>
      </c>
    </row>
    <row r="6121" spans="1:8">
      <c r="A6121" s="62">
        <v>6119</v>
      </c>
      <c r="B6121" s="213" t="s">
        <v>17565</v>
      </c>
      <c r="C6121" s="214" t="str">
        <f t="shared" si="196"/>
        <v>Yes</v>
      </c>
      <c r="D6121" s="30">
        <f t="shared" si="195"/>
        <v>1.62</v>
      </c>
      <c r="E6121" s="215">
        <v>4460</v>
      </c>
      <c r="F6121" s="214" t="s">
        <v>17537</v>
      </c>
      <c r="G6121" s="3" t="s">
        <v>17530</v>
      </c>
      <c r="H6121" s="224">
        <v>0.65587044534412953</v>
      </c>
    </row>
    <row r="6122" spans="1:8">
      <c r="A6122" s="62">
        <v>6120</v>
      </c>
      <c r="B6122" s="213" t="s">
        <v>17566</v>
      </c>
      <c r="C6122" s="214" t="str">
        <f t="shared" si="196"/>
        <v>Yes</v>
      </c>
      <c r="D6122" s="30">
        <f t="shared" si="195"/>
        <v>3.85</v>
      </c>
      <c r="E6122" s="215">
        <v>10599</v>
      </c>
      <c r="F6122" s="214" t="s">
        <v>12411</v>
      </c>
      <c r="G6122" s="3" t="s">
        <v>17530</v>
      </c>
      <c r="H6122" s="224">
        <v>1.5587044534412955</v>
      </c>
    </row>
    <row r="6123" spans="1:8">
      <c r="A6123" s="62">
        <v>6121</v>
      </c>
      <c r="B6123" s="213" t="s">
        <v>17567</v>
      </c>
      <c r="C6123" s="214" t="str">
        <f t="shared" si="196"/>
        <v>Yes</v>
      </c>
      <c r="D6123" s="30">
        <f t="shared" si="195"/>
        <v>2.11</v>
      </c>
      <c r="E6123" s="215">
        <v>5809</v>
      </c>
      <c r="F6123" s="214" t="s">
        <v>12411</v>
      </c>
      <c r="G6123" s="3" t="s">
        <v>17530</v>
      </c>
      <c r="H6123" s="224">
        <v>0.85425101214574883</v>
      </c>
    </row>
    <row r="6124" spans="1:8">
      <c r="A6124" s="62">
        <v>6122</v>
      </c>
      <c r="B6124" s="213" t="s">
        <v>17568</v>
      </c>
      <c r="C6124" s="214" t="str">
        <f t="shared" si="196"/>
        <v>Yes</v>
      </c>
      <c r="D6124" s="30">
        <f t="shared" si="195"/>
        <v>2.46</v>
      </c>
      <c r="E6124" s="215">
        <v>6772</v>
      </c>
      <c r="F6124" s="214" t="s">
        <v>12411</v>
      </c>
      <c r="G6124" s="3" t="s">
        <v>17530</v>
      </c>
      <c r="H6124" s="224">
        <v>0.99595141700404854</v>
      </c>
    </row>
    <row r="6125" spans="1:8">
      <c r="A6125" s="62">
        <v>6123</v>
      </c>
      <c r="B6125" s="213" t="s">
        <v>17569</v>
      </c>
      <c r="C6125" s="214" t="str">
        <f t="shared" si="196"/>
        <v>Yes</v>
      </c>
      <c r="D6125" s="30">
        <f t="shared" si="195"/>
        <v>0.69</v>
      </c>
      <c r="E6125" s="215">
        <v>1900</v>
      </c>
      <c r="F6125" s="214" t="s">
        <v>12411</v>
      </c>
      <c r="G6125" s="3" t="s">
        <v>17530</v>
      </c>
      <c r="H6125" s="224">
        <v>0.27935222672064774</v>
      </c>
    </row>
    <row r="6126" spans="1:8">
      <c r="A6126" s="62">
        <v>6124</v>
      </c>
      <c r="B6126" s="213" t="s">
        <v>17570</v>
      </c>
      <c r="C6126" s="214" t="str">
        <f t="shared" si="196"/>
        <v>No</v>
      </c>
      <c r="D6126" s="30">
        <f t="shared" si="195"/>
        <v>4.9400000000000004</v>
      </c>
      <c r="E6126" s="215">
        <v>13600</v>
      </c>
      <c r="F6126" s="214" t="s">
        <v>17537</v>
      </c>
      <c r="G6126" s="3" t="s">
        <v>17530</v>
      </c>
      <c r="H6126" s="224">
        <v>2</v>
      </c>
    </row>
    <row r="6127" spans="1:8">
      <c r="A6127" s="62">
        <v>6125</v>
      </c>
      <c r="B6127" s="213" t="s">
        <v>17571</v>
      </c>
      <c r="C6127" s="214" t="str">
        <f t="shared" si="196"/>
        <v>Yes</v>
      </c>
      <c r="D6127" s="30">
        <f t="shared" si="195"/>
        <v>0.41999999999999993</v>
      </c>
      <c r="E6127" s="215">
        <v>1156</v>
      </c>
      <c r="F6127" s="214" t="s">
        <v>12411</v>
      </c>
      <c r="G6127" s="3" t="s">
        <v>17530</v>
      </c>
      <c r="H6127" s="224">
        <v>0.17004048582995948</v>
      </c>
    </row>
    <row r="6128" spans="1:8">
      <c r="A6128" s="62">
        <v>6126</v>
      </c>
      <c r="B6128" s="213" t="s">
        <v>17572</v>
      </c>
      <c r="C6128" s="214" t="str">
        <f t="shared" si="196"/>
        <v>Yes</v>
      </c>
      <c r="D6128" s="30">
        <f t="shared" si="195"/>
        <v>1.22</v>
      </c>
      <c r="E6128" s="215">
        <v>3359</v>
      </c>
      <c r="F6128" s="214" t="s">
        <v>12411</v>
      </c>
      <c r="G6128" s="3" t="s">
        <v>17530</v>
      </c>
      <c r="H6128" s="224">
        <v>0.49392712550607282</v>
      </c>
    </row>
    <row r="6129" spans="1:8">
      <c r="A6129" s="62">
        <v>6127</v>
      </c>
      <c r="B6129" s="213" t="s">
        <v>17573</v>
      </c>
      <c r="C6129" s="214" t="str">
        <f t="shared" si="196"/>
        <v>Yes</v>
      </c>
      <c r="D6129" s="30">
        <f t="shared" si="195"/>
        <v>1.9399999999999997</v>
      </c>
      <c r="E6129" s="215">
        <v>5341</v>
      </c>
      <c r="F6129" s="214" t="s">
        <v>11781</v>
      </c>
      <c r="G6129" s="3" t="s">
        <v>17530</v>
      </c>
      <c r="H6129" s="224">
        <v>0.78542510121457476</v>
      </c>
    </row>
    <row r="6130" spans="1:8">
      <c r="A6130" s="62">
        <v>6128</v>
      </c>
      <c r="B6130" s="213" t="s">
        <v>17574</v>
      </c>
      <c r="C6130" s="214" t="str">
        <f t="shared" si="196"/>
        <v>Yes</v>
      </c>
      <c r="D6130" s="30">
        <f t="shared" si="195"/>
        <v>1.21</v>
      </c>
      <c r="E6130" s="215">
        <v>3331</v>
      </c>
      <c r="F6130" s="214" t="s">
        <v>12411</v>
      </c>
      <c r="G6130" s="3" t="s">
        <v>17530</v>
      </c>
      <c r="H6130" s="224">
        <v>0.48987854251012142</v>
      </c>
    </row>
    <row r="6131" spans="1:8">
      <c r="A6131" s="62">
        <v>6129</v>
      </c>
      <c r="B6131" s="213" t="s">
        <v>17575</v>
      </c>
      <c r="C6131" s="214" t="str">
        <f t="shared" si="196"/>
        <v>Yes</v>
      </c>
      <c r="D6131" s="30">
        <f t="shared" si="195"/>
        <v>1.44</v>
      </c>
      <c r="E6131" s="215">
        <v>3964</v>
      </c>
      <c r="F6131" s="214" t="s">
        <v>12411</v>
      </c>
      <c r="G6131" s="3" t="s">
        <v>17530</v>
      </c>
      <c r="H6131" s="224">
        <v>0.582995951417004</v>
      </c>
    </row>
    <row r="6132" spans="1:8">
      <c r="A6132" s="62">
        <v>6130</v>
      </c>
      <c r="B6132" s="213" t="s">
        <v>17576</v>
      </c>
      <c r="C6132" s="214" t="str">
        <f t="shared" si="196"/>
        <v>Yes</v>
      </c>
      <c r="D6132" s="30">
        <f t="shared" si="195"/>
        <v>1.78</v>
      </c>
      <c r="E6132" s="215">
        <v>4900</v>
      </c>
      <c r="F6132" s="214" t="s">
        <v>12411</v>
      </c>
      <c r="G6132" s="3" t="s">
        <v>17530</v>
      </c>
      <c r="H6132" s="224">
        <v>0.72064777327935214</v>
      </c>
    </row>
    <row r="6133" spans="1:8">
      <c r="A6133" s="62">
        <v>6131</v>
      </c>
      <c r="B6133" s="213" t="s">
        <v>17577</v>
      </c>
      <c r="C6133" s="214" t="str">
        <f t="shared" si="196"/>
        <v>Yes</v>
      </c>
      <c r="D6133" s="30">
        <f t="shared" si="195"/>
        <v>2.58</v>
      </c>
      <c r="E6133" s="215">
        <v>7103</v>
      </c>
      <c r="F6133" s="214" t="s">
        <v>11781</v>
      </c>
      <c r="G6133" s="3" t="s">
        <v>17530</v>
      </c>
      <c r="H6133" s="224">
        <v>1.0445344129554655</v>
      </c>
    </row>
    <row r="6134" spans="1:8">
      <c r="A6134" s="62">
        <v>6132</v>
      </c>
      <c r="B6134" s="213" t="s">
        <v>17578</v>
      </c>
      <c r="C6134" s="214" t="str">
        <f t="shared" si="196"/>
        <v>Yes</v>
      </c>
      <c r="D6134" s="30">
        <f t="shared" si="195"/>
        <v>1.3</v>
      </c>
      <c r="E6134" s="215">
        <v>3579</v>
      </c>
      <c r="F6134" s="214" t="s">
        <v>12411</v>
      </c>
      <c r="G6134" s="3" t="s">
        <v>17530</v>
      </c>
      <c r="H6134" s="224">
        <v>0.52631578947368418</v>
      </c>
    </row>
    <row r="6135" spans="1:8">
      <c r="A6135" s="62">
        <v>6133</v>
      </c>
      <c r="B6135" s="213" t="s">
        <v>17579</v>
      </c>
      <c r="C6135" s="214" t="str">
        <f t="shared" si="196"/>
        <v>No</v>
      </c>
      <c r="D6135" s="30">
        <f t="shared" si="195"/>
        <v>4.9400000000000004</v>
      </c>
      <c r="E6135" s="215">
        <v>13600</v>
      </c>
      <c r="F6135" s="214" t="s">
        <v>12411</v>
      </c>
      <c r="G6135" s="3" t="s">
        <v>17530</v>
      </c>
      <c r="H6135" s="224">
        <v>2</v>
      </c>
    </row>
    <row r="6136" spans="1:8">
      <c r="A6136" s="62">
        <v>6134</v>
      </c>
      <c r="B6136" s="213" t="s">
        <v>17580</v>
      </c>
      <c r="C6136" s="214" t="str">
        <f t="shared" si="196"/>
        <v>Yes</v>
      </c>
      <c r="D6136" s="30">
        <f t="shared" si="195"/>
        <v>2.38</v>
      </c>
      <c r="E6136" s="215">
        <v>6552</v>
      </c>
      <c r="F6136" s="214" t="s">
        <v>12411</v>
      </c>
      <c r="G6136" s="3" t="s">
        <v>17530</v>
      </c>
      <c r="H6136" s="224">
        <v>0.96356275303643713</v>
      </c>
    </row>
    <row r="6137" spans="1:8">
      <c r="A6137" s="62">
        <v>6135</v>
      </c>
      <c r="B6137" s="213" t="s">
        <v>14620</v>
      </c>
      <c r="C6137" s="214" t="str">
        <f t="shared" si="196"/>
        <v>Yes</v>
      </c>
      <c r="D6137" s="30">
        <f t="shared" si="195"/>
        <v>3.54</v>
      </c>
      <c r="E6137" s="215">
        <v>9746</v>
      </c>
      <c r="F6137" s="214" t="s">
        <v>17537</v>
      </c>
      <c r="G6137" s="3" t="s">
        <v>17530</v>
      </c>
      <c r="H6137" s="224">
        <v>1.4331983805668016</v>
      </c>
    </row>
    <row r="6138" spans="1:8">
      <c r="A6138" s="62">
        <v>6136</v>
      </c>
      <c r="B6138" s="213" t="s">
        <v>17581</v>
      </c>
      <c r="C6138" s="214" t="str">
        <f t="shared" si="196"/>
        <v>Yes</v>
      </c>
      <c r="D6138" s="30">
        <f t="shared" si="195"/>
        <v>0.45999999999999996</v>
      </c>
      <c r="E6138" s="215">
        <v>1266</v>
      </c>
      <c r="F6138" s="214" t="s">
        <v>12411</v>
      </c>
      <c r="G6138" s="3" t="s">
        <v>17530</v>
      </c>
      <c r="H6138" s="224">
        <v>0.18623481781376516</v>
      </c>
    </row>
    <row r="6139" spans="1:8">
      <c r="A6139" s="62">
        <v>6137</v>
      </c>
      <c r="B6139" s="213" t="s">
        <v>17582</v>
      </c>
      <c r="C6139" s="214" t="str">
        <f t="shared" si="196"/>
        <v>Yes</v>
      </c>
      <c r="D6139" s="30">
        <f t="shared" si="195"/>
        <v>2.59</v>
      </c>
      <c r="E6139" s="215">
        <v>7130</v>
      </c>
      <c r="F6139" s="214" t="s">
        <v>12411</v>
      </c>
      <c r="G6139" s="3" t="s">
        <v>17530</v>
      </c>
      <c r="H6139" s="224">
        <v>1.0485829959514168</v>
      </c>
    </row>
    <row r="6140" spans="1:8">
      <c r="A6140" s="62">
        <v>6138</v>
      </c>
      <c r="B6140" s="213" t="s">
        <v>17583</v>
      </c>
      <c r="C6140" s="214" t="str">
        <f t="shared" si="196"/>
        <v>Yes</v>
      </c>
      <c r="D6140" s="30">
        <f t="shared" si="195"/>
        <v>0.59</v>
      </c>
      <c r="E6140" s="215">
        <v>1624</v>
      </c>
      <c r="F6140" s="214" t="s">
        <v>12411</v>
      </c>
      <c r="G6140" s="3" t="s">
        <v>17530</v>
      </c>
      <c r="H6140" s="224">
        <v>0.23886639676113358</v>
      </c>
    </row>
    <row r="6141" spans="1:8">
      <c r="A6141" s="62">
        <v>6139</v>
      </c>
      <c r="B6141" s="213" t="s">
        <v>17584</v>
      </c>
      <c r="C6141" s="214" t="str">
        <f t="shared" si="196"/>
        <v>Yes</v>
      </c>
      <c r="D6141" s="30">
        <f t="shared" si="195"/>
        <v>2.6</v>
      </c>
      <c r="E6141" s="215">
        <v>7158</v>
      </c>
      <c r="F6141" s="214" t="s">
        <v>12411</v>
      </c>
      <c r="G6141" s="3" t="s">
        <v>17530</v>
      </c>
      <c r="H6141" s="224">
        <v>1.0526315789473684</v>
      </c>
    </row>
    <row r="6142" spans="1:8">
      <c r="A6142" s="62">
        <v>6140</v>
      </c>
      <c r="B6142" s="213" t="s">
        <v>12132</v>
      </c>
      <c r="C6142" s="214" t="str">
        <f t="shared" si="196"/>
        <v>Yes</v>
      </c>
      <c r="D6142" s="30">
        <f t="shared" si="195"/>
        <v>3.53</v>
      </c>
      <c r="E6142" s="215">
        <v>9718</v>
      </c>
      <c r="F6142" s="214" t="s">
        <v>12411</v>
      </c>
      <c r="G6142" s="3" t="s">
        <v>17530</v>
      </c>
      <c r="H6142" s="224">
        <v>1.42914979757085</v>
      </c>
    </row>
    <row r="6143" spans="1:8">
      <c r="A6143" s="62">
        <v>6141</v>
      </c>
      <c r="B6143" s="213" t="s">
        <v>17585</v>
      </c>
      <c r="C6143" s="214" t="str">
        <f t="shared" si="196"/>
        <v>Yes</v>
      </c>
      <c r="D6143" s="30">
        <f t="shared" si="195"/>
        <v>3.2</v>
      </c>
      <c r="E6143" s="215">
        <v>8810</v>
      </c>
      <c r="F6143" s="214" t="s">
        <v>12411</v>
      </c>
      <c r="G6143" s="3" t="s">
        <v>17530</v>
      </c>
      <c r="H6143" s="224">
        <v>1.2955465587044535</v>
      </c>
    </row>
    <row r="6144" spans="1:8">
      <c r="A6144" s="62">
        <v>6142</v>
      </c>
      <c r="B6144" s="213" t="s">
        <v>13550</v>
      </c>
      <c r="C6144" s="214" t="str">
        <f t="shared" si="196"/>
        <v>Yes</v>
      </c>
      <c r="D6144" s="30">
        <f t="shared" si="195"/>
        <v>1.28</v>
      </c>
      <c r="E6144" s="215">
        <v>3524</v>
      </c>
      <c r="F6144" s="214" t="s">
        <v>12411</v>
      </c>
      <c r="G6144" s="3" t="s">
        <v>17530</v>
      </c>
      <c r="H6144" s="224">
        <v>0.51821862348178138</v>
      </c>
    </row>
    <row r="6145" spans="1:8">
      <c r="A6145" s="62">
        <v>6143</v>
      </c>
      <c r="B6145" s="213" t="s">
        <v>17586</v>
      </c>
      <c r="C6145" s="214" t="str">
        <f t="shared" si="196"/>
        <v>Yes</v>
      </c>
      <c r="D6145" s="30">
        <f t="shared" si="195"/>
        <v>1.51</v>
      </c>
      <c r="E6145" s="215">
        <v>4157</v>
      </c>
      <c r="F6145" s="214" t="s">
        <v>12411</v>
      </c>
      <c r="G6145" s="3" t="s">
        <v>17530</v>
      </c>
      <c r="H6145" s="224">
        <v>0.61133603238866396</v>
      </c>
    </row>
    <row r="6146" spans="1:8">
      <c r="A6146" s="62">
        <v>6144</v>
      </c>
      <c r="B6146" s="213" t="s">
        <v>17587</v>
      </c>
      <c r="C6146" s="214" t="str">
        <f t="shared" si="196"/>
        <v>Yes</v>
      </c>
      <c r="D6146" s="30">
        <f t="shared" si="195"/>
        <v>3.05</v>
      </c>
      <c r="E6146" s="215">
        <v>8397</v>
      </c>
      <c r="F6146" s="214" t="s">
        <v>12411</v>
      </c>
      <c r="G6146" s="3" t="s">
        <v>17530</v>
      </c>
      <c r="H6146" s="224">
        <v>1.234817813765182</v>
      </c>
    </row>
    <row r="6147" spans="1:8">
      <c r="A6147" s="62">
        <v>6145</v>
      </c>
      <c r="B6147" s="213" t="s">
        <v>17588</v>
      </c>
      <c r="C6147" s="214" t="str">
        <f t="shared" si="196"/>
        <v>No</v>
      </c>
      <c r="D6147" s="30">
        <f t="shared" si="195"/>
        <v>4.9400000000000004</v>
      </c>
      <c r="E6147" s="215">
        <v>13600</v>
      </c>
      <c r="F6147" s="214" t="s">
        <v>11772</v>
      </c>
      <c r="G6147" s="3" t="s">
        <v>17530</v>
      </c>
      <c r="H6147" s="224">
        <v>2</v>
      </c>
    </row>
    <row r="6148" spans="1:8">
      <c r="A6148" s="62">
        <v>6146</v>
      </c>
      <c r="B6148" s="213" t="s">
        <v>17589</v>
      </c>
      <c r="C6148" s="214" t="str">
        <f t="shared" si="196"/>
        <v>Yes</v>
      </c>
      <c r="D6148" s="30">
        <f t="shared" ref="D6148:D6211" si="197">H6148*2.47</f>
        <v>1.08</v>
      </c>
      <c r="E6148" s="215">
        <v>2973</v>
      </c>
      <c r="F6148" s="214" t="s">
        <v>12411</v>
      </c>
      <c r="G6148" s="3" t="s">
        <v>17530</v>
      </c>
      <c r="H6148" s="224">
        <v>0.43724696356275305</v>
      </c>
    </row>
    <row r="6149" spans="1:8">
      <c r="A6149" s="62">
        <v>6147</v>
      </c>
      <c r="B6149" s="213" t="s">
        <v>17590</v>
      </c>
      <c r="C6149" s="214" t="str">
        <f t="shared" si="196"/>
        <v>Yes</v>
      </c>
      <c r="D6149" s="30">
        <f t="shared" si="197"/>
        <v>2.93</v>
      </c>
      <c r="E6149" s="215">
        <v>8066</v>
      </c>
      <c r="F6149" s="214" t="s">
        <v>12411</v>
      </c>
      <c r="G6149" s="3" t="s">
        <v>17530</v>
      </c>
      <c r="H6149" s="224">
        <v>1.1862348178137652</v>
      </c>
    </row>
    <row r="6150" spans="1:8">
      <c r="A6150" s="62">
        <v>6148</v>
      </c>
      <c r="B6150" s="213" t="s">
        <v>17591</v>
      </c>
      <c r="C6150" s="214" t="str">
        <f t="shared" si="196"/>
        <v>Yes</v>
      </c>
      <c r="D6150" s="30">
        <f t="shared" si="197"/>
        <v>1.79</v>
      </c>
      <c r="E6150" s="215">
        <v>4928</v>
      </c>
      <c r="F6150" s="214" t="s">
        <v>17537</v>
      </c>
      <c r="G6150" s="3" t="s">
        <v>17530</v>
      </c>
      <c r="H6150" s="224">
        <v>0.7246963562753036</v>
      </c>
    </row>
    <row r="6151" spans="1:8">
      <c r="A6151" s="62">
        <v>6149</v>
      </c>
      <c r="B6151" s="213" t="s">
        <v>17592</v>
      </c>
      <c r="C6151" s="214" t="str">
        <f t="shared" si="196"/>
        <v>Yes</v>
      </c>
      <c r="D6151" s="30">
        <f t="shared" si="197"/>
        <v>1.19</v>
      </c>
      <c r="E6151" s="215">
        <v>3276</v>
      </c>
      <c r="F6151" s="214" t="s">
        <v>12411</v>
      </c>
      <c r="G6151" s="3" t="s">
        <v>17530</v>
      </c>
      <c r="H6151" s="224">
        <v>0.48178137651821856</v>
      </c>
    </row>
    <row r="6152" spans="1:8">
      <c r="A6152" s="62">
        <v>6150</v>
      </c>
      <c r="B6152" s="213" t="s">
        <v>17593</v>
      </c>
      <c r="C6152" s="214" t="str">
        <f t="shared" si="196"/>
        <v>Yes</v>
      </c>
      <c r="D6152" s="30">
        <f t="shared" si="197"/>
        <v>2.1</v>
      </c>
      <c r="E6152" s="215">
        <v>5781</v>
      </c>
      <c r="F6152" s="214" t="s">
        <v>11781</v>
      </c>
      <c r="G6152" s="3" t="s">
        <v>17530</v>
      </c>
      <c r="H6152" s="224">
        <v>0.85020242914979749</v>
      </c>
    </row>
    <row r="6153" spans="1:8">
      <c r="A6153" s="62">
        <v>6151</v>
      </c>
      <c r="B6153" s="213" t="s">
        <v>17594</v>
      </c>
      <c r="C6153" s="214" t="str">
        <f t="shared" si="196"/>
        <v>No</v>
      </c>
      <c r="D6153" s="30">
        <f t="shared" si="197"/>
        <v>4.9400000000000004</v>
      </c>
      <c r="E6153" s="215">
        <v>13600</v>
      </c>
      <c r="F6153" s="214" t="s">
        <v>12411</v>
      </c>
      <c r="G6153" s="3" t="s">
        <v>17530</v>
      </c>
      <c r="H6153" s="224">
        <v>2</v>
      </c>
    </row>
    <row r="6154" spans="1:8">
      <c r="A6154" s="62">
        <v>6152</v>
      </c>
      <c r="B6154" s="213" t="s">
        <v>17595</v>
      </c>
      <c r="C6154" s="214" t="str">
        <f t="shared" si="196"/>
        <v>Yes</v>
      </c>
      <c r="D6154" s="30">
        <f t="shared" si="197"/>
        <v>1.08</v>
      </c>
      <c r="E6154" s="215">
        <v>2973</v>
      </c>
      <c r="F6154" s="214" t="s">
        <v>12411</v>
      </c>
      <c r="G6154" s="3" t="s">
        <v>17530</v>
      </c>
      <c r="H6154" s="224">
        <v>0.43724696356275305</v>
      </c>
    </row>
    <row r="6155" spans="1:8">
      <c r="A6155" s="62">
        <v>6153</v>
      </c>
      <c r="B6155" s="213" t="s">
        <v>17596</v>
      </c>
      <c r="C6155" s="214" t="str">
        <f t="shared" si="196"/>
        <v>Yes</v>
      </c>
      <c r="D6155" s="30">
        <f t="shared" si="197"/>
        <v>3.8799999999999994</v>
      </c>
      <c r="E6155" s="215">
        <v>10682</v>
      </c>
      <c r="F6155" s="214" t="s">
        <v>12411</v>
      </c>
      <c r="G6155" s="3" t="s">
        <v>17530</v>
      </c>
      <c r="H6155" s="224">
        <v>1.5708502024291495</v>
      </c>
    </row>
    <row r="6156" spans="1:8">
      <c r="A6156" s="62">
        <v>6154</v>
      </c>
      <c r="B6156" s="213" t="s">
        <v>17597</v>
      </c>
      <c r="C6156" s="214" t="str">
        <f t="shared" si="196"/>
        <v>Yes</v>
      </c>
      <c r="D6156" s="30">
        <f t="shared" si="197"/>
        <v>3.7300000000000009</v>
      </c>
      <c r="E6156" s="215">
        <v>10269</v>
      </c>
      <c r="F6156" s="214" t="s">
        <v>12411</v>
      </c>
      <c r="G6156" s="3" t="s">
        <v>17530</v>
      </c>
      <c r="H6156" s="224">
        <v>1.5101214574898787</v>
      </c>
    </row>
    <row r="6157" spans="1:8">
      <c r="A6157" s="62">
        <v>6155</v>
      </c>
      <c r="B6157" s="213" t="s">
        <v>17598</v>
      </c>
      <c r="C6157" s="214" t="str">
        <f t="shared" si="196"/>
        <v>Yes</v>
      </c>
      <c r="D6157" s="30">
        <f t="shared" si="197"/>
        <v>1.44</v>
      </c>
      <c r="E6157" s="215">
        <v>3964</v>
      </c>
      <c r="F6157" s="214" t="s">
        <v>12411</v>
      </c>
      <c r="G6157" s="3" t="s">
        <v>17530</v>
      </c>
      <c r="H6157" s="224">
        <v>0.582995951417004</v>
      </c>
    </row>
    <row r="6158" spans="1:8">
      <c r="A6158" s="62">
        <v>6156</v>
      </c>
      <c r="B6158" s="213" t="s">
        <v>17599</v>
      </c>
      <c r="C6158" s="214" t="str">
        <f t="shared" si="196"/>
        <v>Yes</v>
      </c>
      <c r="D6158" s="30">
        <f t="shared" si="197"/>
        <v>3.53</v>
      </c>
      <c r="E6158" s="215">
        <v>9718</v>
      </c>
      <c r="F6158" s="214" t="s">
        <v>12411</v>
      </c>
      <c r="G6158" s="3" t="s">
        <v>17530</v>
      </c>
      <c r="H6158" s="224">
        <v>1.42914979757085</v>
      </c>
    </row>
    <row r="6159" spans="1:8">
      <c r="A6159" s="62">
        <v>6157</v>
      </c>
      <c r="B6159" s="213" t="s">
        <v>13950</v>
      </c>
      <c r="C6159" s="214" t="str">
        <f t="shared" si="196"/>
        <v>Yes</v>
      </c>
      <c r="D6159" s="30">
        <f t="shared" si="197"/>
        <v>4.4000000000000004</v>
      </c>
      <c r="E6159" s="215">
        <v>12113</v>
      </c>
      <c r="F6159" s="214" t="s">
        <v>12411</v>
      </c>
      <c r="G6159" s="3" t="s">
        <v>17530</v>
      </c>
      <c r="H6159" s="224">
        <v>1.7813765182186234</v>
      </c>
    </row>
    <row r="6160" spans="1:8">
      <c r="A6160" s="62">
        <v>6158</v>
      </c>
      <c r="B6160" s="213" t="s">
        <v>17600</v>
      </c>
      <c r="C6160" s="214" t="str">
        <f t="shared" si="196"/>
        <v>Yes</v>
      </c>
      <c r="D6160" s="30">
        <f t="shared" si="197"/>
        <v>1.59</v>
      </c>
      <c r="E6160" s="215">
        <v>4377</v>
      </c>
      <c r="F6160" s="214" t="s">
        <v>17537</v>
      </c>
      <c r="G6160" s="3" t="s">
        <v>17530</v>
      </c>
      <c r="H6160" s="224">
        <v>0.64372469635627527</v>
      </c>
    </row>
    <row r="6161" spans="1:8">
      <c r="A6161" s="62">
        <v>6159</v>
      </c>
      <c r="B6161" s="213" t="s">
        <v>17601</v>
      </c>
      <c r="C6161" s="214" t="str">
        <f t="shared" si="196"/>
        <v>Yes</v>
      </c>
      <c r="D6161" s="30">
        <f t="shared" si="197"/>
        <v>3.25</v>
      </c>
      <c r="E6161" s="215">
        <v>8947</v>
      </c>
      <c r="F6161" s="214" t="s">
        <v>12411</v>
      </c>
      <c r="G6161" s="3" t="s">
        <v>17530</v>
      </c>
      <c r="H6161" s="224">
        <v>1.3157894736842104</v>
      </c>
    </row>
    <row r="6162" spans="1:8">
      <c r="A6162" s="62">
        <v>6160</v>
      </c>
      <c r="B6162" s="213" t="s">
        <v>17602</v>
      </c>
      <c r="C6162" s="214" t="str">
        <f t="shared" si="196"/>
        <v>Yes</v>
      </c>
      <c r="D6162" s="30">
        <f t="shared" si="197"/>
        <v>0.72</v>
      </c>
      <c r="E6162" s="215">
        <v>1982</v>
      </c>
      <c r="F6162" s="214" t="s">
        <v>12411</v>
      </c>
      <c r="G6162" s="3" t="s">
        <v>17530</v>
      </c>
      <c r="H6162" s="224">
        <v>0.291497975708502</v>
      </c>
    </row>
    <row r="6163" spans="1:8">
      <c r="A6163" s="62">
        <v>6161</v>
      </c>
      <c r="B6163" s="213" t="s">
        <v>17603</v>
      </c>
      <c r="C6163" s="214" t="str">
        <f t="shared" si="196"/>
        <v>Yes</v>
      </c>
      <c r="D6163" s="30">
        <f t="shared" si="197"/>
        <v>3.3500000000000005</v>
      </c>
      <c r="E6163" s="215">
        <v>9223</v>
      </c>
      <c r="F6163" s="214" t="s">
        <v>17537</v>
      </c>
      <c r="G6163" s="3" t="s">
        <v>17530</v>
      </c>
      <c r="H6163" s="224">
        <v>1.3562753036437247</v>
      </c>
    </row>
    <row r="6164" spans="1:8">
      <c r="A6164" s="62">
        <v>6162</v>
      </c>
      <c r="B6164" s="213" t="s">
        <v>17604</v>
      </c>
      <c r="C6164" s="214" t="str">
        <f t="shared" si="196"/>
        <v>Yes</v>
      </c>
      <c r="D6164" s="30">
        <f t="shared" si="197"/>
        <v>4.8100000000000005</v>
      </c>
      <c r="E6164" s="215">
        <v>13242</v>
      </c>
      <c r="F6164" s="214" t="s">
        <v>17537</v>
      </c>
      <c r="G6164" s="3" t="s">
        <v>17530</v>
      </c>
      <c r="H6164" s="224">
        <v>1.9473684210526316</v>
      </c>
    </row>
    <row r="6165" spans="1:8">
      <c r="A6165" s="62">
        <v>6163</v>
      </c>
      <c r="B6165" s="213" t="s">
        <v>17605</v>
      </c>
      <c r="C6165" s="214" t="str">
        <f t="shared" si="196"/>
        <v>Yes</v>
      </c>
      <c r="D6165" s="30">
        <f t="shared" si="197"/>
        <v>4.16</v>
      </c>
      <c r="E6165" s="215">
        <v>11453</v>
      </c>
      <c r="F6165" s="214" t="s">
        <v>12411</v>
      </c>
      <c r="G6165" s="3" t="s">
        <v>17530</v>
      </c>
      <c r="H6165" s="224">
        <v>1.6842105263157894</v>
      </c>
    </row>
    <row r="6166" spans="1:8">
      <c r="A6166" s="62">
        <v>6164</v>
      </c>
      <c r="B6166" s="213" t="s">
        <v>17606</v>
      </c>
      <c r="C6166" s="214" t="str">
        <f t="shared" si="196"/>
        <v>Yes</v>
      </c>
      <c r="D6166" s="30">
        <f t="shared" si="197"/>
        <v>2.2800000000000002</v>
      </c>
      <c r="E6166" s="215">
        <v>6277</v>
      </c>
      <c r="F6166" s="214" t="s">
        <v>11826</v>
      </c>
      <c r="G6166" s="3" t="s">
        <v>17530</v>
      </c>
      <c r="H6166" s="224">
        <v>0.92307692307692313</v>
      </c>
    </row>
    <row r="6167" spans="1:8">
      <c r="A6167" s="62">
        <v>6165</v>
      </c>
      <c r="B6167" s="213" t="s">
        <v>17607</v>
      </c>
      <c r="C6167" s="214" t="str">
        <f t="shared" si="196"/>
        <v>Yes</v>
      </c>
      <c r="D6167" s="30">
        <f t="shared" si="197"/>
        <v>0.17</v>
      </c>
      <c r="E6167" s="215">
        <v>1000</v>
      </c>
      <c r="F6167" s="214" t="s">
        <v>12411</v>
      </c>
      <c r="G6167" s="3" t="s">
        <v>17530</v>
      </c>
      <c r="H6167" s="224">
        <v>6.8825910931174086E-2</v>
      </c>
    </row>
    <row r="6168" spans="1:8">
      <c r="A6168" s="62">
        <v>6166</v>
      </c>
      <c r="B6168" s="213" t="s">
        <v>17608</v>
      </c>
      <c r="C6168" s="214" t="str">
        <f t="shared" si="196"/>
        <v>Yes</v>
      </c>
      <c r="D6168" s="30">
        <f t="shared" si="197"/>
        <v>1.79</v>
      </c>
      <c r="E6168" s="215">
        <v>4928</v>
      </c>
      <c r="F6168" s="214" t="s">
        <v>12411</v>
      </c>
      <c r="G6168" s="3" t="s">
        <v>17530</v>
      </c>
      <c r="H6168" s="224">
        <v>0.7246963562753036</v>
      </c>
    </row>
    <row r="6169" spans="1:8">
      <c r="A6169" s="62">
        <v>6167</v>
      </c>
      <c r="B6169" s="213" t="s">
        <v>17609</v>
      </c>
      <c r="C6169" s="214" t="str">
        <f t="shared" si="196"/>
        <v>No</v>
      </c>
      <c r="D6169" s="30">
        <f t="shared" si="197"/>
        <v>4.9400000000000004</v>
      </c>
      <c r="E6169" s="215">
        <v>13600</v>
      </c>
      <c r="F6169" s="214" t="s">
        <v>12411</v>
      </c>
      <c r="G6169" s="3" t="s">
        <v>17530</v>
      </c>
      <c r="H6169" s="224">
        <v>2</v>
      </c>
    </row>
    <row r="6170" spans="1:8">
      <c r="A6170" s="62">
        <v>6168</v>
      </c>
      <c r="B6170" s="213" t="s">
        <v>17610</v>
      </c>
      <c r="C6170" s="214" t="str">
        <f t="shared" si="196"/>
        <v>Yes</v>
      </c>
      <c r="D6170" s="30">
        <f t="shared" si="197"/>
        <v>1.9</v>
      </c>
      <c r="E6170" s="215">
        <v>5231</v>
      </c>
      <c r="F6170" s="214" t="s">
        <v>12411</v>
      </c>
      <c r="G6170" s="3" t="s">
        <v>17530</v>
      </c>
      <c r="H6170" s="224">
        <v>0.76923076923076916</v>
      </c>
    </row>
    <row r="6171" spans="1:8">
      <c r="A6171" s="62">
        <v>6169</v>
      </c>
      <c r="B6171" s="213" t="s">
        <v>17611</v>
      </c>
      <c r="C6171" s="214" t="str">
        <f t="shared" si="196"/>
        <v>Yes</v>
      </c>
      <c r="D6171" s="30">
        <f t="shared" si="197"/>
        <v>0.99</v>
      </c>
      <c r="E6171" s="215">
        <v>2726</v>
      </c>
      <c r="F6171" s="214" t="s">
        <v>12411</v>
      </c>
      <c r="G6171" s="3" t="s">
        <v>17530</v>
      </c>
      <c r="H6171" s="224">
        <v>0.40080971659919024</v>
      </c>
    </row>
    <row r="6172" spans="1:8">
      <c r="A6172" s="62">
        <v>6170</v>
      </c>
      <c r="B6172" s="213" t="s">
        <v>17612</v>
      </c>
      <c r="C6172" s="214" t="str">
        <f t="shared" si="196"/>
        <v>Yes</v>
      </c>
      <c r="D6172" s="30">
        <f t="shared" si="197"/>
        <v>0.54</v>
      </c>
      <c r="E6172" s="215">
        <v>1487</v>
      </c>
      <c r="F6172" s="214" t="s">
        <v>17537</v>
      </c>
      <c r="G6172" s="3" t="s">
        <v>17530</v>
      </c>
      <c r="H6172" s="224">
        <v>0.21862348178137653</v>
      </c>
    </row>
    <row r="6173" spans="1:8">
      <c r="A6173" s="62">
        <v>6171</v>
      </c>
      <c r="B6173" s="213" t="s">
        <v>17613</v>
      </c>
      <c r="C6173" s="214" t="str">
        <f t="shared" si="196"/>
        <v>Yes</v>
      </c>
      <c r="D6173" s="30">
        <f t="shared" si="197"/>
        <v>1.78</v>
      </c>
      <c r="E6173" s="215">
        <v>4900</v>
      </c>
      <c r="F6173" s="214" t="s">
        <v>12411</v>
      </c>
      <c r="G6173" s="3" t="s">
        <v>17530</v>
      </c>
      <c r="H6173" s="224">
        <v>0.72064777327935214</v>
      </c>
    </row>
    <row r="6174" spans="1:8">
      <c r="A6174" s="62">
        <v>6172</v>
      </c>
      <c r="B6174" s="213" t="s">
        <v>13472</v>
      </c>
      <c r="C6174" s="214" t="str">
        <f t="shared" si="196"/>
        <v>Yes</v>
      </c>
      <c r="D6174" s="30">
        <f t="shared" si="197"/>
        <v>2.46</v>
      </c>
      <c r="E6174" s="215">
        <v>6772</v>
      </c>
      <c r="F6174" s="214" t="s">
        <v>12411</v>
      </c>
      <c r="G6174" s="3" t="s">
        <v>17530</v>
      </c>
      <c r="H6174" s="224">
        <v>0.99595141700404854</v>
      </c>
    </row>
    <row r="6175" spans="1:8">
      <c r="A6175" s="62">
        <v>6173</v>
      </c>
      <c r="B6175" s="213" t="s">
        <v>17614</v>
      </c>
      <c r="C6175" s="214" t="str">
        <f t="shared" ref="C6175:C6238" si="198">IF(H6175=2,"No","Yes")</f>
        <v>Yes</v>
      </c>
      <c r="D6175" s="30">
        <f t="shared" si="197"/>
        <v>2.39</v>
      </c>
      <c r="E6175" s="215">
        <v>6580</v>
      </c>
      <c r="F6175" s="214" t="s">
        <v>12411</v>
      </c>
      <c r="G6175" s="3" t="s">
        <v>17530</v>
      </c>
      <c r="H6175" s="224">
        <v>0.96761133603238869</v>
      </c>
    </row>
    <row r="6176" spans="1:8">
      <c r="A6176" s="62">
        <v>6174</v>
      </c>
      <c r="B6176" s="213" t="s">
        <v>17615</v>
      </c>
      <c r="C6176" s="214" t="str">
        <f t="shared" si="198"/>
        <v>Yes</v>
      </c>
      <c r="D6176" s="30">
        <f t="shared" si="197"/>
        <v>3.1</v>
      </c>
      <c r="E6176" s="215">
        <v>8534</v>
      </c>
      <c r="F6176" s="214" t="s">
        <v>17537</v>
      </c>
      <c r="G6176" s="3" t="s">
        <v>17530</v>
      </c>
      <c r="H6176" s="224">
        <v>1.2550607287449391</v>
      </c>
    </row>
    <row r="6177" spans="1:8">
      <c r="A6177" s="62">
        <v>6175</v>
      </c>
      <c r="B6177" s="213" t="s">
        <v>17616</v>
      </c>
      <c r="C6177" s="214" t="str">
        <f t="shared" si="198"/>
        <v>Yes</v>
      </c>
      <c r="D6177" s="30">
        <f t="shared" si="197"/>
        <v>4.83</v>
      </c>
      <c r="E6177" s="215">
        <v>13297</v>
      </c>
      <c r="F6177" s="214" t="s">
        <v>12411</v>
      </c>
      <c r="G6177" s="3" t="s">
        <v>17530</v>
      </c>
      <c r="H6177" s="224">
        <v>1.9554655870445343</v>
      </c>
    </row>
    <row r="6178" spans="1:8">
      <c r="A6178" s="62">
        <v>6176</v>
      </c>
      <c r="B6178" s="213" t="s">
        <v>17617</v>
      </c>
      <c r="C6178" s="214" t="str">
        <f t="shared" si="198"/>
        <v>Yes</v>
      </c>
      <c r="D6178" s="30">
        <f t="shared" si="197"/>
        <v>3.1</v>
      </c>
      <c r="E6178" s="215">
        <v>8534</v>
      </c>
      <c r="F6178" s="214" t="s">
        <v>12411</v>
      </c>
      <c r="G6178" s="3" t="s">
        <v>17530</v>
      </c>
      <c r="H6178" s="224">
        <v>1.2550607287449391</v>
      </c>
    </row>
    <row r="6179" spans="1:8">
      <c r="A6179" s="62">
        <v>6177</v>
      </c>
      <c r="B6179" s="213" t="s">
        <v>13475</v>
      </c>
      <c r="C6179" s="214" t="str">
        <f t="shared" si="198"/>
        <v>Yes</v>
      </c>
      <c r="D6179" s="30">
        <f t="shared" si="197"/>
        <v>3.04</v>
      </c>
      <c r="E6179" s="215">
        <v>8369</v>
      </c>
      <c r="F6179" s="214" t="s">
        <v>12411</v>
      </c>
      <c r="G6179" s="3" t="s">
        <v>17530</v>
      </c>
      <c r="H6179" s="224">
        <v>1.2307692307692306</v>
      </c>
    </row>
    <row r="6180" spans="1:8">
      <c r="A6180" s="62">
        <v>6178</v>
      </c>
      <c r="B6180" s="213" t="s">
        <v>17618</v>
      </c>
      <c r="C6180" s="214" t="str">
        <f t="shared" si="198"/>
        <v>Yes</v>
      </c>
      <c r="D6180" s="30">
        <f t="shared" si="197"/>
        <v>3.7399999999999998</v>
      </c>
      <c r="E6180" s="215">
        <v>10296</v>
      </c>
      <c r="F6180" s="214" t="s">
        <v>12411</v>
      </c>
      <c r="G6180" s="3" t="s">
        <v>17530</v>
      </c>
      <c r="H6180" s="224">
        <v>1.5141700404858298</v>
      </c>
    </row>
    <row r="6181" spans="1:8">
      <c r="A6181" s="62">
        <v>6179</v>
      </c>
      <c r="B6181" s="213" t="s">
        <v>17619</v>
      </c>
      <c r="C6181" s="214" t="str">
        <f t="shared" si="198"/>
        <v>Yes</v>
      </c>
      <c r="D6181" s="30">
        <f t="shared" si="197"/>
        <v>1.1299999999999999</v>
      </c>
      <c r="E6181" s="215">
        <v>3111</v>
      </c>
      <c r="F6181" s="214" t="s">
        <v>12411</v>
      </c>
      <c r="G6181" s="3" t="s">
        <v>17530</v>
      </c>
      <c r="H6181" s="224">
        <v>0.45748987854251005</v>
      </c>
    </row>
    <row r="6182" spans="1:8">
      <c r="A6182" s="62">
        <v>6180</v>
      </c>
      <c r="B6182" s="213" t="s">
        <v>17620</v>
      </c>
      <c r="C6182" s="214" t="str">
        <f t="shared" si="198"/>
        <v>Yes</v>
      </c>
      <c r="D6182" s="30">
        <f t="shared" si="197"/>
        <v>1.08</v>
      </c>
      <c r="E6182" s="215">
        <v>2973</v>
      </c>
      <c r="F6182" s="214" t="s">
        <v>12411</v>
      </c>
      <c r="G6182" s="3" t="s">
        <v>17530</v>
      </c>
      <c r="H6182" s="224">
        <v>0.43724696356275305</v>
      </c>
    </row>
    <row r="6183" spans="1:8">
      <c r="A6183" s="62">
        <v>6181</v>
      </c>
      <c r="B6183" s="213" t="s">
        <v>17621</v>
      </c>
      <c r="C6183" s="214" t="str">
        <f t="shared" si="198"/>
        <v>Yes</v>
      </c>
      <c r="D6183" s="30">
        <f t="shared" si="197"/>
        <v>0.53</v>
      </c>
      <c r="E6183" s="215">
        <v>1459</v>
      </c>
      <c r="F6183" s="214" t="s">
        <v>17537</v>
      </c>
      <c r="G6183" s="3" t="s">
        <v>17530</v>
      </c>
      <c r="H6183" s="224">
        <v>0.2145748987854251</v>
      </c>
    </row>
    <row r="6184" spans="1:8">
      <c r="A6184" s="62">
        <v>6182</v>
      </c>
      <c r="B6184" s="213" t="s">
        <v>17622</v>
      </c>
      <c r="C6184" s="214" t="str">
        <f t="shared" si="198"/>
        <v>Yes</v>
      </c>
      <c r="D6184" s="30">
        <f t="shared" si="197"/>
        <v>2.3499999999999996</v>
      </c>
      <c r="E6184" s="215">
        <v>6470</v>
      </c>
      <c r="F6184" s="214" t="s">
        <v>12411</v>
      </c>
      <c r="G6184" s="3" t="s">
        <v>17530</v>
      </c>
      <c r="H6184" s="224">
        <v>0.95141700404858276</v>
      </c>
    </row>
    <row r="6185" spans="1:8">
      <c r="A6185" s="62">
        <v>6183</v>
      </c>
      <c r="B6185" s="213" t="s">
        <v>17623</v>
      </c>
      <c r="C6185" s="214" t="str">
        <f t="shared" si="198"/>
        <v>Yes</v>
      </c>
      <c r="D6185" s="30">
        <f t="shared" si="197"/>
        <v>2.2800000000000002</v>
      </c>
      <c r="E6185" s="215">
        <v>6277</v>
      </c>
      <c r="F6185" s="214" t="s">
        <v>12411</v>
      </c>
      <c r="G6185" s="3" t="s">
        <v>17530</v>
      </c>
      <c r="H6185" s="224">
        <v>0.92307692307692313</v>
      </c>
    </row>
    <row r="6186" spans="1:8">
      <c r="A6186" s="62">
        <v>6184</v>
      </c>
      <c r="B6186" s="213" t="s">
        <v>17624</v>
      </c>
      <c r="C6186" s="214" t="str">
        <f t="shared" si="198"/>
        <v>No</v>
      </c>
      <c r="D6186" s="30">
        <f t="shared" si="197"/>
        <v>4.9400000000000004</v>
      </c>
      <c r="E6186" s="215">
        <v>13600</v>
      </c>
      <c r="F6186" s="214" t="s">
        <v>12411</v>
      </c>
      <c r="G6186" s="3" t="s">
        <v>17530</v>
      </c>
      <c r="H6186" s="224">
        <v>2</v>
      </c>
    </row>
    <row r="6187" spans="1:8">
      <c r="A6187" s="62">
        <v>6185</v>
      </c>
      <c r="B6187" s="213" t="s">
        <v>17625</v>
      </c>
      <c r="C6187" s="214" t="str">
        <f t="shared" si="198"/>
        <v>Yes</v>
      </c>
      <c r="D6187" s="30">
        <f t="shared" si="197"/>
        <v>1.2400000000000002</v>
      </c>
      <c r="E6187" s="215">
        <v>3414</v>
      </c>
      <c r="F6187" s="214" t="s">
        <v>12411</v>
      </c>
      <c r="G6187" s="3" t="s">
        <v>17530</v>
      </c>
      <c r="H6187" s="224">
        <v>0.50202429149797578</v>
      </c>
    </row>
    <row r="6188" spans="1:8">
      <c r="A6188" s="62">
        <v>6186</v>
      </c>
      <c r="B6188" s="213" t="s">
        <v>17626</v>
      </c>
      <c r="C6188" s="214" t="str">
        <f t="shared" si="198"/>
        <v>Yes</v>
      </c>
      <c r="D6188" s="30">
        <f t="shared" si="197"/>
        <v>2.5</v>
      </c>
      <c r="E6188" s="215">
        <v>6883</v>
      </c>
      <c r="F6188" s="214" t="s">
        <v>12411</v>
      </c>
      <c r="G6188" s="3" t="s">
        <v>17530</v>
      </c>
      <c r="H6188" s="224">
        <v>1.0121457489878543</v>
      </c>
    </row>
    <row r="6189" spans="1:8">
      <c r="A6189" s="62">
        <v>6187</v>
      </c>
      <c r="B6189" s="213" t="s">
        <v>17627</v>
      </c>
      <c r="C6189" s="214" t="str">
        <f t="shared" si="198"/>
        <v>Yes</v>
      </c>
      <c r="D6189" s="30">
        <f t="shared" si="197"/>
        <v>4.1100000000000003</v>
      </c>
      <c r="E6189" s="215">
        <v>11315</v>
      </c>
      <c r="F6189" s="214" t="s">
        <v>12411</v>
      </c>
      <c r="G6189" s="3" t="s">
        <v>17530</v>
      </c>
      <c r="H6189" s="224">
        <v>1.6639676113360324</v>
      </c>
    </row>
    <row r="6190" spans="1:8">
      <c r="A6190" s="62">
        <v>6188</v>
      </c>
      <c r="B6190" s="213" t="s">
        <v>17628</v>
      </c>
      <c r="C6190" s="214" t="str">
        <f t="shared" si="198"/>
        <v>Yes</v>
      </c>
      <c r="D6190" s="30">
        <f t="shared" si="197"/>
        <v>4.16</v>
      </c>
      <c r="E6190" s="215">
        <v>11453</v>
      </c>
      <c r="F6190" s="214" t="s">
        <v>12411</v>
      </c>
      <c r="G6190" s="3" t="s">
        <v>17530</v>
      </c>
      <c r="H6190" s="224">
        <v>1.6842105263157894</v>
      </c>
    </row>
    <row r="6191" spans="1:8">
      <c r="A6191" s="62">
        <v>6189</v>
      </c>
      <c r="B6191" s="213" t="s">
        <v>17629</v>
      </c>
      <c r="C6191" s="214" t="str">
        <f t="shared" si="198"/>
        <v>Yes</v>
      </c>
      <c r="D6191" s="30">
        <f t="shared" si="197"/>
        <v>1.8</v>
      </c>
      <c r="E6191" s="215">
        <v>4955</v>
      </c>
      <c r="F6191" s="214" t="s">
        <v>12411</v>
      </c>
      <c r="G6191" s="3" t="s">
        <v>17530</v>
      </c>
      <c r="H6191" s="224">
        <v>0.72874493927125505</v>
      </c>
    </row>
    <row r="6192" spans="1:8">
      <c r="A6192" s="62">
        <v>6190</v>
      </c>
      <c r="B6192" s="213" t="s">
        <v>17630</v>
      </c>
      <c r="C6192" s="214" t="str">
        <f t="shared" si="198"/>
        <v>Yes</v>
      </c>
      <c r="D6192" s="30">
        <f t="shared" si="197"/>
        <v>0.82000000000000017</v>
      </c>
      <c r="E6192" s="215">
        <v>2257</v>
      </c>
      <c r="F6192" s="214" t="s">
        <v>12411</v>
      </c>
      <c r="G6192" s="3" t="s">
        <v>17530</v>
      </c>
      <c r="H6192" s="224">
        <v>0.33198380566801622</v>
      </c>
    </row>
    <row r="6193" spans="1:8">
      <c r="A6193" s="62">
        <v>6191</v>
      </c>
      <c r="B6193" s="213" t="s">
        <v>17631</v>
      </c>
      <c r="C6193" s="214" t="str">
        <f t="shared" si="198"/>
        <v>Yes</v>
      </c>
      <c r="D6193" s="30">
        <f t="shared" si="197"/>
        <v>3.25</v>
      </c>
      <c r="E6193" s="215">
        <v>8947</v>
      </c>
      <c r="F6193" s="214" t="s">
        <v>12411</v>
      </c>
      <c r="G6193" s="3" t="s">
        <v>17530</v>
      </c>
      <c r="H6193" s="224">
        <v>1.3157894736842104</v>
      </c>
    </row>
    <row r="6194" spans="1:8">
      <c r="A6194" s="62">
        <v>6192</v>
      </c>
      <c r="B6194" s="213" t="s">
        <v>17632</v>
      </c>
      <c r="C6194" s="214" t="str">
        <f t="shared" si="198"/>
        <v>No</v>
      </c>
      <c r="D6194" s="30">
        <f t="shared" si="197"/>
        <v>4.9400000000000004</v>
      </c>
      <c r="E6194" s="215">
        <v>13600</v>
      </c>
      <c r="F6194" s="214" t="s">
        <v>17537</v>
      </c>
      <c r="G6194" s="3" t="s">
        <v>17530</v>
      </c>
      <c r="H6194" s="224">
        <v>2</v>
      </c>
    </row>
    <row r="6195" spans="1:8">
      <c r="A6195" s="62">
        <v>6193</v>
      </c>
      <c r="B6195" s="213" t="s">
        <v>17633</v>
      </c>
      <c r="C6195" s="214" t="str">
        <f t="shared" si="198"/>
        <v>Yes</v>
      </c>
      <c r="D6195" s="30">
        <f t="shared" si="197"/>
        <v>2.6</v>
      </c>
      <c r="E6195" s="215">
        <v>7158</v>
      </c>
      <c r="F6195" s="214" t="s">
        <v>12411</v>
      </c>
      <c r="G6195" s="3" t="s">
        <v>17530</v>
      </c>
      <c r="H6195" s="224">
        <v>1.0526315789473684</v>
      </c>
    </row>
    <row r="6196" spans="1:8">
      <c r="A6196" s="62">
        <v>6194</v>
      </c>
      <c r="B6196" s="213" t="s">
        <v>17634</v>
      </c>
      <c r="C6196" s="214" t="str">
        <f t="shared" si="198"/>
        <v>Yes</v>
      </c>
      <c r="D6196" s="30">
        <f t="shared" si="197"/>
        <v>0.65</v>
      </c>
      <c r="E6196" s="215">
        <v>1789</v>
      </c>
      <c r="F6196" s="214" t="s">
        <v>12411</v>
      </c>
      <c r="G6196" s="3" t="s">
        <v>17530</v>
      </c>
      <c r="H6196" s="224">
        <v>0.26315789473684209</v>
      </c>
    </row>
    <row r="6197" spans="1:8">
      <c r="A6197" s="62">
        <v>6195</v>
      </c>
      <c r="B6197" s="213" t="s">
        <v>17635</v>
      </c>
      <c r="C6197" s="214" t="str">
        <f t="shared" si="198"/>
        <v>Yes</v>
      </c>
      <c r="D6197" s="30">
        <f t="shared" si="197"/>
        <v>0.60000000000000009</v>
      </c>
      <c r="E6197" s="215">
        <v>1652</v>
      </c>
      <c r="F6197" s="214" t="s">
        <v>12411</v>
      </c>
      <c r="G6197" s="3" t="s">
        <v>17530</v>
      </c>
      <c r="H6197" s="224">
        <v>0.24291497975708504</v>
      </c>
    </row>
    <row r="6198" spans="1:8">
      <c r="A6198" s="62">
        <v>6196</v>
      </c>
      <c r="B6198" s="213" t="s">
        <v>17636</v>
      </c>
      <c r="C6198" s="214" t="str">
        <f t="shared" si="198"/>
        <v>Yes</v>
      </c>
      <c r="D6198" s="30">
        <f t="shared" si="197"/>
        <v>4.41</v>
      </c>
      <c r="E6198" s="215">
        <v>12141</v>
      </c>
      <c r="F6198" s="214" t="s">
        <v>12411</v>
      </c>
      <c r="G6198" s="3" t="s">
        <v>17530</v>
      </c>
      <c r="H6198" s="224">
        <v>1.7854251012145748</v>
      </c>
    </row>
    <row r="6199" spans="1:8">
      <c r="A6199" s="62">
        <v>6197</v>
      </c>
      <c r="B6199" s="213" t="s">
        <v>17637</v>
      </c>
      <c r="C6199" s="214" t="str">
        <f t="shared" si="198"/>
        <v>Yes</v>
      </c>
      <c r="D6199" s="30">
        <f t="shared" si="197"/>
        <v>2.5499999999999998</v>
      </c>
      <c r="E6199" s="215">
        <v>7020</v>
      </c>
      <c r="F6199" s="214" t="s">
        <v>12411</v>
      </c>
      <c r="G6199" s="3" t="s">
        <v>17530</v>
      </c>
      <c r="H6199" s="224">
        <v>1.0323886639676112</v>
      </c>
    </row>
    <row r="6200" spans="1:8">
      <c r="A6200" s="62">
        <v>6198</v>
      </c>
      <c r="B6200" s="213" t="s">
        <v>17638</v>
      </c>
      <c r="C6200" s="214" t="str">
        <f t="shared" si="198"/>
        <v>Yes</v>
      </c>
      <c r="D6200" s="30">
        <f t="shared" si="197"/>
        <v>3.0300000000000002</v>
      </c>
      <c r="E6200" s="215">
        <v>8342</v>
      </c>
      <c r="F6200" s="214" t="s">
        <v>12411</v>
      </c>
      <c r="G6200" s="3" t="s">
        <v>17530</v>
      </c>
      <c r="H6200" s="224">
        <v>1.2267206477732793</v>
      </c>
    </row>
    <row r="6201" spans="1:8">
      <c r="A6201" s="62">
        <v>6199</v>
      </c>
      <c r="B6201" s="213" t="s">
        <v>17639</v>
      </c>
      <c r="C6201" s="214" t="str">
        <f t="shared" si="198"/>
        <v>Yes</v>
      </c>
      <c r="D6201" s="30">
        <f t="shared" si="197"/>
        <v>3.7300000000000009</v>
      </c>
      <c r="E6201" s="215">
        <v>10269</v>
      </c>
      <c r="F6201" s="214" t="s">
        <v>12411</v>
      </c>
      <c r="G6201" s="3" t="s">
        <v>17530</v>
      </c>
      <c r="H6201" s="224">
        <v>1.5101214574898787</v>
      </c>
    </row>
    <row r="6202" spans="1:8">
      <c r="A6202" s="62">
        <v>6200</v>
      </c>
      <c r="B6202" s="213" t="s">
        <v>17640</v>
      </c>
      <c r="C6202" s="214" t="str">
        <f t="shared" si="198"/>
        <v>Yes</v>
      </c>
      <c r="D6202" s="30">
        <f t="shared" si="197"/>
        <v>2.85</v>
      </c>
      <c r="E6202" s="215">
        <v>7846</v>
      </c>
      <c r="F6202" s="214" t="s">
        <v>12411</v>
      </c>
      <c r="G6202" s="3" t="s">
        <v>17530</v>
      </c>
      <c r="H6202" s="224">
        <v>1.1538461538461537</v>
      </c>
    </row>
    <row r="6203" spans="1:8">
      <c r="A6203" s="62">
        <v>6201</v>
      </c>
      <c r="B6203" s="213" t="s">
        <v>17641</v>
      </c>
      <c r="C6203" s="214" t="str">
        <f t="shared" si="198"/>
        <v>Yes</v>
      </c>
      <c r="D6203" s="30">
        <f t="shared" si="197"/>
        <v>1.19</v>
      </c>
      <c r="E6203" s="215">
        <v>3276</v>
      </c>
      <c r="F6203" s="214" t="s">
        <v>17537</v>
      </c>
      <c r="G6203" s="3" t="s">
        <v>17530</v>
      </c>
      <c r="H6203" s="224">
        <v>0.48178137651821856</v>
      </c>
    </row>
    <row r="6204" spans="1:8">
      <c r="A6204" s="62">
        <v>6202</v>
      </c>
      <c r="B6204" s="213" t="s">
        <v>17642</v>
      </c>
      <c r="C6204" s="214" t="str">
        <f t="shared" si="198"/>
        <v>Yes</v>
      </c>
      <c r="D6204" s="30">
        <f t="shared" si="197"/>
        <v>1.56</v>
      </c>
      <c r="E6204" s="215">
        <v>4295</v>
      </c>
      <c r="F6204" s="214" t="s">
        <v>12411</v>
      </c>
      <c r="G6204" s="3" t="s">
        <v>17530</v>
      </c>
      <c r="H6204" s="224">
        <v>0.63157894736842102</v>
      </c>
    </row>
    <row r="6205" spans="1:8">
      <c r="A6205" s="62">
        <v>6203</v>
      </c>
      <c r="B6205" s="213" t="s">
        <v>17643</v>
      </c>
      <c r="C6205" s="214" t="str">
        <f t="shared" si="198"/>
        <v>Yes</v>
      </c>
      <c r="D6205" s="30">
        <f t="shared" si="197"/>
        <v>0.52</v>
      </c>
      <c r="E6205" s="215">
        <v>1432</v>
      </c>
      <c r="F6205" s="214" t="s">
        <v>12411</v>
      </c>
      <c r="G6205" s="3" t="s">
        <v>17530</v>
      </c>
      <c r="H6205" s="224">
        <v>0.21052631578947367</v>
      </c>
    </row>
    <row r="6206" spans="1:8">
      <c r="A6206" s="62">
        <v>6204</v>
      </c>
      <c r="B6206" s="213" t="s">
        <v>17644</v>
      </c>
      <c r="C6206" s="214" t="str">
        <f t="shared" si="198"/>
        <v>Yes</v>
      </c>
      <c r="D6206" s="30">
        <f t="shared" si="197"/>
        <v>1.62</v>
      </c>
      <c r="E6206" s="215">
        <v>4460</v>
      </c>
      <c r="F6206" s="214" t="s">
        <v>12411</v>
      </c>
      <c r="G6206" s="3" t="s">
        <v>17530</v>
      </c>
      <c r="H6206" s="224">
        <v>0.65587044534412953</v>
      </c>
    </row>
    <row r="6207" spans="1:8">
      <c r="A6207" s="62">
        <v>6205</v>
      </c>
      <c r="B6207" s="213" t="s">
        <v>17645</v>
      </c>
      <c r="C6207" s="214" t="str">
        <f t="shared" si="198"/>
        <v>Yes</v>
      </c>
      <c r="D6207" s="30">
        <f t="shared" si="197"/>
        <v>1.3499999999999999</v>
      </c>
      <c r="E6207" s="215">
        <v>3717</v>
      </c>
      <c r="F6207" s="214" t="s">
        <v>12411</v>
      </c>
      <c r="G6207" s="3" t="s">
        <v>17530</v>
      </c>
      <c r="H6207" s="224">
        <v>0.54655870445344124</v>
      </c>
    </row>
    <row r="6208" spans="1:8">
      <c r="A6208" s="62">
        <v>6206</v>
      </c>
      <c r="B6208" s="213" t="s">
        <v>17646</v>
      </c>
      <c r="C6208" s="214" t="str">
        <f t="shared" si="198"/>
        <v>Yes</v>
      </c>
      <c r="D6208" s="30">
        <f t="shared" si="197"/>
        <v>0.41999999999999993</v>
      </c>
      <c r="E6208" s="215">
        <v>1156</v>
      </c>
      <c r="F6208" s="214" t="s">
        <v>12411</v>
      </c>
      <c r="G6208" s="3" t="s">
        <v>17530</v>
      </c>
      <c r="H6208" s="224">
        <v>0.17004048582995948</v>
      </c>
    </row>
    <row r="6209" spans="1:8">
      <c r="A6209" s="62">
        <v>6207</v>
      </c>
      <c r="B6209" s="213" t="s">
        <v>17647</v>
      </c>
      <c r="C6209" s="214" t="str">
        <f t="shared" si="198"/>
        <v>Yes</v>
      </c>
      <c r="D6209" s="30">
        <f t="shared" si="197"/>
        <v>1.3399999999999999</v>
      </c>
      <c r="E6209" s="215">
        <v>3689</v>
      </c>
      <c r="F6209" s="214" t="s">
        <v>12411</v>
      </c>
      <c r="G6209" s="3" t="s">
        <v>17530</v>
      </c>
      <c r="H6209" s="224">
        <v>0.54251012145748978</v>
      </c>
    </row>
    <row r="6210" spans="1:8">
      <c r="A6210" s="62">
        <v>6208</v>
      </c>
      <c r="B6210" s="213" t="s">
        <v>17647</v>
      </c>
      <c r="C6210" s="214" t="str">
        <f t="shared" si="198"/>
        <v>No</v>
      </c>
      <c r="D6210" s="30">
        <f t="shared" si="197"/>
        <v>4.9400000000000004</v>
      </c>
      <c r="E6210" s="215">
        <v>13600</v>
      </c>
      <c r="F6210" s="214" t="s">
        <v>11772</v>
      </c>
      <c r="G6210" s="3" t="s">
        <v>17530</v>
      </c>
      <c r="H6210" s="224">
        <v>2</v>
      </c>
    </row>
    <row r="6211" spans="1:8">
      <c r="A6211" s="62">
        <v>6209</v>
      </c>
      <c r="B6211" s="213" t="s">
        <v>17648</v>
      </c>
      <c r="C6211" s="214" t="str">
        <f t="shared" si="198"/>
        <v>Yes</v>
      </c>
      <c r="D6211" s="30">
        <f t="shared" si="197"/>
        <v>1.62</v>
      </c>
      <c r="E6211" s="215">
        <v>4460</v>
      </c>
      <c r="F6211" s="214" t="s">
        <v>12411</v>
      </c>
      <c r="G6211" s="3" t="s">
        <v>17530</v>
      </c>
      <c r="H6211" s="224">
        <v>0.65587044534412953</v>
      </c>
    </row>
    <row r="6212" spans="1:8">
      <c r="A6212" s="62">
        <v>6210</v>
      </c>
      <c r="B6212" s="213" t="s">
        <v>17649</v>
      </c>
      <c r="C6212" s="214" t="str">
        <f t="shared" si="198"/>
        <v>Yes</v>
      </c>
      <c r="D6212" s="30">
        <f t="shared" ref="D6212:D6275" si="199">H6212*2.47</f>
        <v>1.6099999999999999</v>
      </c>
      <c r="E6212" s="215">
        <v>4432</v>
      </c>
      <c r="F6212" s="214" t="s">
        <v>11772</v>
      </c>
      <c r="G6212" s="3" t="s">
        <v>17530</v>
      </c>
      <c r="H6212" s="224">
        <v>0.65182186234817807</v>
      </c>
    </row>
    <row r="6213" spans="1:8">
      <c r="A6213" s="62">
        <v>6211</v>
      </c>
      <c r="B6213" s="213" t="s">
        <v>17650</v>
      </c>
      <c r="C6213" s="214" t="str">
        <f t="shared" si="198"/>
        <v>Yes</v>
      </c>
      <c r="D6213" s="30">
        <f t="shared" si="199"/>
        <v>2.17</v>
      </c>
      <c r="E6213" s="215">
        <v>5974</v>
      </c>
      <c r="F6213" s="214" t="s">
        <v>12411</v>
      </c>
      <c r="G6213" s="3" t="s">
        <v>17530</v>
      </c>
      <c r="H6213" s="224">
        <v>0.87854251012145734</v>
      </c>
    </row>
    <row r="6214" spans="1:8">
      <c r="A6214" s="62">
        <v>6212</v>
      </c>
      <c r="B6214" s="213" t="s">
        <v>17651</v>
      </c>
      <c r="C6214" s="214" t="str">
        <f t="shared" si="198"/>
        <v>Yes</v>
      </c>
      <c r="D6214" s="30">
        <f t="shared" si="199"/>
        <v>2.3499999999999996</v>
      </c>
      <c r="E6214" s="215">
        <v>6470</v>
      </c>
      <c r="F6214" s="214" t="s">
        <v>12411</v>
      </c>
      <c r="G6214" s="3" t="s">
        <v>17530</v>
      </c>
      <c r="H6214" s="224">
        <v>0.95141700404858276</v>
      </c>
    </row>
    <row r="6215" spans="1:8">
      <c r="A6215" s="62">
        <v>6213</v>
      </c>
      <c r="B6215" s="213" t="s">
        <v>17652</v>
      </c>
      <c r="C6215" s="214" t="str">
        <f t="shared" si="198"/>
        <v>Yes</v>
      </c>
      <c r="D6215" s="30">
        <f t="shared" si="199"/>
        <v>2.38</v>
      </c>
      <c r="E6215" s="215">
        <v>6552</v>
      </c>
      <c r="F6215" s="214" t="s">
        <v>12411</v>
      </c>
      <c r="G6215" s="3" t="s">
        <v>17530</v>
      </c>
      <c r="H6215" s="224">
        <v>0.96356275303643713</v>
      </c>
    </row>
    <row r="6216" spans="1:8">
      <c r="A6216" s="62">
        <v>6214</v>
      </c>
      <c r="B6216" s="213" t="s">
        <v>17653</v>
      </c>
      <c r="C6216" s="214" t="str">
        <f t="shared" si="198"/>
        <v>No</v>
      </c>
      <c r="D6216" s="30">
        <f t="shared" si="199"/>
        <v>4.9400000000000004</v>
      </c>
      <c r="E6216" s="215">
        <v>13600</v>
      </c>
      <c r="F6216" s="214" t="s">
        <v>12411</v>
      </c>
      <c r="G6216" s="3" t="s">
        <v>17530</v>
      </c>
      <c r="H6216" s="224">
        <v>2</v>
      </c>
    </row>
    <row r="6217" spans="1:8">
      <c r="A6217" s="62">
        <v>6215</v>
      </c>
      <c r="B6217" s="213" t="s">
        <v>17654</v>
      </c>
      <c r="C6217" s="214" t="str">
        <f t="shared" si="198"/>
        <v>Yes</v>
      </c>
      <c r="D6217" s="30">
        <f t="shared" si="199"/>
        <v>3.72</v>
      </c>
      <c r="E6217" s="215">
        <v>10241</v>
      </c>
      <c r="F6217" s="214" t="s">
        <v>12411</v>
      </c>
      <c r="G6217" s="3" t="s">
        <v>17530</v>
      </c>
      <c r="H6217" s="224">
        <v>1.5060728744939271</v>
      </c>
    </row>
    <row r="6218" spans="1:8">
      <c r="A6218" s="62">
        <v>6216</v>
      </c>
      <c r="B6218" s="213" t="s">
        <v>17655</v>
      </c>
      <c r="C6218" s="214" t="str">
        <f t="shared" si="198"/>
        <v>Yes</v>
      </c>
      <c r="D6218" s="30">
        <f t="shared" si="199"/>
        <v>3.2999999999999994</v>
      </c>
      <c r="E6218" s="215">
        <v>9085</v>
      </c>
      <c r="F6218" s="214" t="s">
        <v>12411</v>
      </c>
      <c r="G6218" s="3" t="s">
        <v>17530</v>
      </c>
      <c r="H6218" s="224">
        <v>1.3360323886639673</v>
      </c>
    </row>
    <row r="6219" spans="1:8">
      <c r="A6219" s="62">
        <v>6217</v>
      </c>
      <c r="B6219" s="213" t="s">
        <v>17656</v>
      </c>
      <c r="C6219" s="214" t="str">
        <f t="shared" si="198"/>
        <v>Yes</v>
      </c>
      <c r="D6219" s="30">
        <f t="shared" si="199"/>
        <v>4.4000000000000004</v>
      </c>
      <c r="E6219" s="215">
        <v>12113</v>
      </c>
      <c r="F6219" s="214" t="s">
        <v>12411</v>
      </c>
      <c r="G6219" s="3" t="s">
        <v>17530</v>
      </c>
      <c r="H6219" s="224">
        <v>1.7813765182186234</v>
      </c>
    </row>
    <row r="6220" spans="1:8">
      <c r="A6220" s="62">
        <v>6218</v>
      </c>
      <c r="B6220" s="213" t="s">
        <v>17657</v>
      </c>
      <c r="C6220" s="214" t="str">
        <f t="shared" si="198"/>
        <v>Yes</v>
      </c>
      <c r="D6220" s="30">
        <f t="shared" si="199"/>
        <v>4.4000000000000004</v>
      </c>
      <c r="E6220" s="215">
        <v>12113</v>
      </c>
      <c r="F6220" s="214" t="s">
        <v>12411</v>
      </c>
      <c r="G6220" s="3" t="s">
        <v>17530</v>
      </c>
      <c r="H6220" s="224">
        <v>1.7813765182186234</v>
      </c>
    </row>
    <row r="6221" spans="1:8">
      <c r="A6221" s="62">
        <v>6219</v>
      </c>
      <c r="B6221" s="213" t="s">
        <v>17658</v>
      </c>
      <c r="C6221" s="214" t="str">
        <f t="shared" si="198"/>
        <v>Yes</v>
      </c>
      <c r="D6221" s="30">
        <f t="shared" si="199"/>
        <v>4.16</v>
      </c>
      <c r="E6221" s="215">
        <v>11453</v>
      </c>
      <c r="F6221" s="214" t="s">
        <v>12411</v>
      </c>
      <c r="G6221" s="3" t="s">
        <v>17530</v>
      </c>
      <c r="H6221" s="224">
        <v>1.6842105263157894</v>
      </c>
    </row>
    <row r="6222" spans="1:8">
      <c r="A6222" s="62">
        <v>6220</v>
      </c>
      <c r="B6222" s="213" t="s">
        <v>17659</v>
      </c>
      <c r="C6222" s="214" t="str">
        <f t="shared" si="198"/>
        <v>Yes</v>
      </c>
      <c r="D6222" s="30">
        <f t="shared" si="199"/>
        <v>3.72</v>
      </c>
      <c r="E6222" s="215">
        <v>10241</v>
      </c>
      <c r="F6222" s="214" t="s">
        <v>12411</v>
      </c>
      <c r="G6222" s="3" t="s">
        <v>17530</v>
      </c>
      <c r="H6222" s="224">
        <v>1.5060728744939271</v>
      </c>
    </row>
    <row r="6223" spans="1:8">
      <c r="A6223" s="62">
        <v>6221</v>
      </c>
      <c r="B6223" s="226" t="s">
        <v>17660</v>
      </c>
      <c r="C6223" s="214" t="str">
        <f t="shared" si="198"/>
        <v>Yes</v>
      </c>
      <c r="D6223" s="30">
        <f t="shared" si="199"/>
        <v>0.65999999999999992</v>
      </c>
      <c r="E6223" s="612">
        <v>2634</v>
      </c>
      <c r="F6223" s="214" t="s">
        <v>12411</v>
      </c>
      <c r="G6223" s="3" t="s">
        <v>17661</v>
      </c>
      <c r="H6223" s="227">
        <v>0.26720647773279349</v>
      </c>
    </row>
    <row r="6224" spans="1:8">
      <c r="A6224" s="62">
        <v>6222</v>
      </c>
      <c r="B6224" s="226" t="s">
        <v>17662</v>
      </c>
      <c r="C6224" s="214" t="str">
        <f t="shared" si="198"/>
        <v>No</v>
      </c>
      <c r="D6224" s="30">
        <f t="shared" si="199"/>
        <v>4.9400000000000004</v>
      </c>
      <c r="E6224" s="612">
        <v>13600</v>
      </c>
      <c r="F6224" s="214" t="s">
        <v>12411</v>
      </c>
      <c r="G6224" s="3" t="s">
        <v>17661</v>
      </c>
      <c r="H6224" s="227">
        <v>2</v>
      </c>
    </row>
    <row r="6225" spans="1:8">
      <c r="A6225" s="62">
        <v>6223</v>
      </c>
      <c r="B6225" s="226" t="s">
        <v>17663</v>
      </c>
      <c r="C6225" s="214" t="str">
        <f t="shared" si="198"/>
        <v>Yes</v>
      </c>
      <c r="D6225" s="30">
        <f t="shared" si="199"/>
        <v>1.27</v>
      </c>
      <c r="E6225" s="612">
        <v>3496</v>
      </c>
      <c r="F6225" s="214" t="s">
        <v>12411</v>
      </c>
      <c r="G6225" s="3" t="s">
        <v>17661</v>
      </c>
      <c r="H6225" s="227">
        <v>0.51417004048582993</v>
      </c>
    </row>
    <row r="6226" spans="1:8">
      <c r="A6226" s="62">
        <v>6224</v>
      </c>
      <c r="B6226" s="226" t="s">
        <v>17664</v>
      </c>
      <c r="C6226" s="214" t="str">
        <f t="shared" si="198"/>
        <v>Yes</v>
      </c>
      <c r="D6226" s="30">
        <f t="shared" si="199"/>
        <v>0.13</v>
      </c>
      <c r="E6226" s="612">
        <v>1000</v>
      </c>
      <c r="F6226" s="214" t="s">
        <v>12411</v>
      </c>
      <c r="G6226" s="3" t="s">
        <v>17661</v>
      </c>
      <c r="H6226" s="227">
        <v>5.2631578947368418E-2</v>
      </c>
    </row>
    <row r="6227" spans="1:8">
      <c r="A6227" s="62">
        <v>6225</v>
      </c>
      <c r="B6227" s="228" t="s">
        <v>17665</v>
      </c>
      <c r="C6227" s="214" t="str">
        <f t="shared" si="198"/>
        <v>Yes</v>
      </c>
      <c r="D6227" s="30">
        <f t="shared" si="199"/>
        <v>1.2437176470588236</v>
      </c>
      <c r="E6227" s="612">
        <v>3424</v>
      </c>
      <c r="F6227" s="214" t="s">
        <v>11826</v>
      </c>
      <c r="G6227" s="3" t="s">
        <v>17661</v>
      </c>
      <c r="H6227" s="229">
        <v>0.50352941176470589</v>
      </c>
    </row>
    <row r="6228" spans="1:8">
      <c r="A6228" s="62">
        <v>6226</v>
      </c>
      <c r="B6228" s="226" t="s">
        <v>17666</v>
      </c>
      <c r="C6228" s="214" t="str">
        <f t="shared" si="198"/>
        <v>Yes</v>
      </c>
      <c r="D6228" s="30">
        <f t="shared" si="199"/>
        <v>0.44999999999999996</v>
      </c>
      <c r="E6228" s="612">
        <v>1239</v>
      </c>
      <c r="F6228" s="214" t="s">
        <v>12411</v>
      </c>
      <c r="G6228" s="3" t="s">
        <v>17661</v>
      </c>
      <c r="H6228" s="227">
        <v>0.18218623481781374</v>
      </c>
    </row>
    <row r="6229" spans="1:8">
      <c r="A6229" s="62">
        <v>6227</v>
      </c>
      <c r="B6229" s="226" t="s">
        <v>16802</v>
      </c>
      <c r="C6229" s="214" t="str">
        <f t="shared" si="198"/>
        <v>Yes</v>
      </c>
      <c r="D6229" s="30">
        <f t="shared" si="199"/>
        <v>3.2</v>
      </c>
      <c r="E6229" s="612">
        <v>8811</v>
      </c>
      <c r="F6229" s="214" t="s">
        <v>12411</v>
      </c>
      <c r="G6229" s="3" t="s">
        <v>17661</v>
      </c>
      <c r="H6229" s="227">
        <v>1.2955465587044535</v>
      </c>
    </row>
    <row r="6230" spans="1:8">
      <c r="A6230" s="62">
        <v>6228</v>
      </c>
      <c r="B6230" s="226" t="s">
        <v>17667</v>
      </c>
      <c r="C6230" s="214" t="str">
        <f t="shared" si="198"/>
        <v>Yes</v>
      </c>
      <c r="D6230" s="30">
        <f t="shared" si="199"/>
        <v>1.24</v>
      </c>
      <c r="E6230" s="612">
        <v>3415</v>
      </c>
      <c r="F6230" s="214" t="s">
        <v>12411</v>
      </c>
      <c r="G6230" s="3" t="s">
        <v>17661</v>
      </c>
      <c r="H6230" s="227">
        <v>0.50202429149797567</v>
      </c>
    </row>
    <row r="6231" spans="1:8">
      <c r="A6231" s="62">
        <v>6229</v>
      </c>
      <c r="B6231" s="226" t="s">
        <v>17668</v>
      </c>
      <c r="C6231" s="214" t="str">
        <f t="shared" si="198"/>
        <v>Yes</v>
      </c>
      <c r="D6231" s="30">
        <f t="shared" si="199"/>
        <v>0.58000000000000007</v>
      </c>
      <c r="E6231" s="612">
        <v>2194</v>
      </c>
      <c r="F6231" s="214" t="s">
        <v>12411</v>
      </c>
      <c r="G6231" s="3" t="s">
        <v>17661</v>
      </c>
      <c r="H6231" s="227">
        <v>0.23481781376518221</v>
      </c>
    </row>
    <row r="6232" spans="1:8">
      <c r="A6232" s="62">
        <v>6230</v>
      </c>
      <c r="B6232" s="226" t="s">
        <v>17669</v>
      </c>
      <c r="C6232" s="214" t="str">
        <f t="shared" si="198"/>
        <v>Yes</v>
      </c>
      <c r="D6232" s="30">
        <f t="shared" si="199"/>
        <v>1.7000000000000002</v>
      </c>
      <c r="E6232" s="612">
        <v>4680</v>
      </c>
      <c r="F6232" s="214" t="s">
        <v>12411</v>
      </c>
      <c r="G6232" s="3" t="s">
        <v>17661</v>
      </c>
      <c r="H6232" s="224">
        <v>0.68825910931174095</v>
      </c>
    </row>
    <row r="6233" spans="1:8">
      <c r="A6233" s="62">
        <v>6231</v>
      </c>
      <c r="B6233" s="226" t="s">
        <v>17670</v>
      </c>
      <c r="C6233" s="214" t="str">
        <f t="shared" si="198"/>
        <v>Yes</v>
      </c>
      <c r="D6233" s="30">
        <f t="shared" si="199"/>
        <v>2.2999999999999998</v>
      </c>
      <c r="E6233" s="612">
        <v>6333</v>
      </c>
      <c r="F6233" s="214" t="s">
        <v>12411</v>
      </c>
      <c r="G6233" s="3" t="s">
        <v>17661</v>
      </c>
      <c r="H6233" s="224">
        <v>0.93117408906882582</v>
      </c>
    </row>
    <row r="6234" spans="1:8">
      <c r="A6234" s="62">
        <v>6232</v>
      </c>
      <c r="B6234" s="226" t="s">
        <v>17671</v>
      </c>
      <c r="C6234" s="214" t="str">
        <f t="shared" si="198"/>
        <v>Yes</v>
      </c>
      <c r="D6234" s="30">
        <f t="shared" si="199"/>
        <v>3.14</v>
      </c>
      <c r="E6234" s="612">
        <v>8645</v>
      </c>
      <c r="F6234" s="214" t="s">
        <v>12411</v>
      </c>
      <c r="G6234" s="3" t="s">
        <v>17661</v>
      </c>
      <c r="H6234" s="224">
        <v>1.2712550607287449</v>
      </c>
    </row>
    <row r="6235" spans="1:8">
      <c r="A6235" s="62">
        <v>6233</v>
      </c>
      <c r="B6235" s="226" t="s">
        <v>17672</v>
      </c>
      <c r="C6235" s="214" t="str">
        <f t="shared" si="198"/>
        <v>Yes</v>
      </c>
      <c r="D6235" s="30">
        <f t="shared" si="199"/>
        <v>0.64</v>
      </c>
      <c r="E6235" s="215">
        <v>1762</v>
      </c>
      <c r="F6235" s="214" t="s">
        <v>12411</v>
      </c>
      <c r="G6235" s="3" t="s">
        <v>17661</v>
      </c>
      <c r="H6235" s="224">
        <v>0.25910931174089069</v>
      </c>
    </row>
    <row r="6236" spans="1:8">
      <c r="A6236" s="62">
        <v>6234</v>
      </c>
      <c r="B6236" s="226" t="s">
        <v>17673</v>
      </c>
      <c r="C6236" s="214" t="str">
        <f t="shared" si="198"/>
        <v>Yes</v>
      </c>
      <c r="D6236" s="30">
        <f t="shared" si="199"/>
        <v>1.25</v>
      </c>
      <c r="E6236" s="612">
        <v>3441</v>
      </c>
      <c r="F6236" s="214" t="s">
        <v>12411</v>
      </c>
      <c r="G6236" s="3" t="s">
        <v>17661</v>
      </c>
      <c r="H6236" s="227">
        <v>0.50607287449392713</v>
      </c>
    </row>
    <row r="6237" spans="1:8">
      <c r="A6237" s="62">
        <v>6235</v>
      </c>
      <c r="B6237" s="226" t="s">
        <v>17674</v>
      </c>
      <c r="C6237" s="214" t="str">
        <f t="shared" si="198"/>
        <v>Yes</v>
      </c>
      <c r="D6237" s="30">
        <f t="shared" si="199"/>
        <v>0.73</v>
      </c>
      <c r="E6237" s="612">
        <v>2011</v>
      </c>
      <c r="F6237" s="214" t="s">
        <v>12411</v>
      </c>
      <c r="G6237" s="3" t="s">
        <v>17661</v>
      </c>
      <c r="H6237" s="227">
        <v>0.2955465587044534</v>
      </c>
    </row>
    <row r="6238" spans="1:8">
      <c r="A6238" s="62">
        <v>6236</v>
      </c>
      <c r="B6238" s="226" t="s">
        <v>17675</v>
      </c>
      <c r="C6238" s="214" t="str">
        <f t="shared" si="198"/>
        <v>Yes</v>
      </c>
      <c r="D6238" s="30">
        <f t="shared" si="199"/>
        <v>3.66</v>
      </c>
      <c r="E6238" s="612">
        <v>10076</v>
      </c>
      <c r="F6238" s="214" t="s">
        <v>12411</v>
      </c>
      <c r="G6238" s="3" t="s">
        <v>17661</v>
      </c>
      <c r="H6238" s="227">
        <v>1.4817813765182186</v>
      </c>
    </row>
    <row r="6239" spans="1:8">
      <c r="A6239" s="62">
        <v>6237</v>
      </c>
      <c r="B6239" s="226" t="s">
        <v>17676</v>
      </c>
      <c r="C6239" s="214" t="str">
        <f t="shared" ref="C6239:C6302" si="200">IF(H6239=2,"No","Yes")</f>
        <v>Yes</v>
      </c>
      <c r="D6239" s="30">
        <f t="shared" si="199"/>
        <v>2.4899999999999998</v>
      </c>
      <c r="E6239" s="612">
        <v>6855</v>
      </c>
      <c r="F6239" s="214" t="s">
        <v>12411</v>
      </c>
      <c r="G6239" s="3" t="s">
        <v>17661</v>
      </c>
      <c r="H6239" s="227">
        <v>1.0080971659919027</v>
      </c>
    </row>
    <row r="6240" spans="1:8">
      <c r="A6240" s="62">
        <v>6238</v>
      </c>
      <c r="B6240" s="226" t="s">
        <v>17677</v>
      </c>
      <c r="C6240" s="214" t="str">
        <f t="shared" si="200"/>
        <v>Yes</v>
      </c>
      <c r="D6240" s="30">
        <f t="shared" si="199"/>
        <v>4.18</v>
      </c>
      <c r="E6240" s="612">
        <v>11508</v>
      </c>
      <c r="F6240" s="214" t="s">
        <v>12411</v>
      </c>
      <c r="G6240" s="3" t="s">
        <v>17661</v>
      </c>
      <c r="H6240" s="227">
        <v>1.6923076923076921</v>
      </c>
    </row>
    <row r="6241" spans="1:8">
      <c r="A6241" s="62">
        <v>6239</v>
      </c>
      <c r="B6241" s="226" t="s">
        <v>17678</v>
      </c>
      <c r="C6241" s="214" t="str">
        <f t="shared" si="200"/>
        <v>No</v>
      </c>
      <c r="D6241" s="30">
        <f t="shared" si="199"/>
        <v>4.9400000000000004</v>
      </c>
      <c r="E6241" s="612">
        <v>13600</v>
      </c>
      <c r="F6241" s="214" t="s">
        <v>12411</v>
      </c>
      <c r="G6241" s="3" t="s">
        <v>17661</v>
      </c>
      <c r="H6241" s="227">
        <v>2</v>
      </c>
    </row>
    <row r="6242" spans="1:8">
      <c r="A6242" s="62">
        <v>6240</v>
      </c>
      <c r="B6242" s="226" t="s">
        <v>17679</v>
      </c>
      <c r="C6242" s="214" t="str">
        <f t="shared" si="200"/>
        <v>Yes</v>
      </c>
      <c r="D6242" s="30">
        <f t="shared" si="199"/>
        <v>4.47</v>
      </c>
      <c r="E6242" s="612">
        <v>12306</v>
      </c>
      <c r="F6242" s="214" t="s">
        <v>12411</v>
      </c>
      <c r="G6242" s="3" t="s">
        <v>17661</v>
      </c>
      <c r="H6242" s="227">
        <v>1.809716599190283</v>
      </c>
    </row>
    <row r="6243" spans="1:8">
      <c r="A6243" s="62">
        <v>6241</v>
      </c>
      <c r="B6243" s="226" t="s">
        <v>3718</v>
      </c>
      <c r="C6243" s="214" t="str">
        <f t="shared" si="200"/>
        <v>Yes</v>
      </c>
      <c r="D6243" s="30">
        <f t="shared" si="199"/>
        <v>1.24</v>
      </c>
      <c r="E6243" s="612">
        <v>3415</v>
      </c>
      <c r="F6243" s="214" t="s">
        <v>12411</v>
      </c>
      <c r="G6243" s="3" t="s">
        <v>17661</v>
      </c>
      <c r="H6243" s="227">
        <v>0.50202429149797567</v>
      </c>
    </row>
    <row r="6244" spans="1:8">
      <c r="A6244" s="62">
        <v>6242</v>
      </c>
      <c r="B6244" s="226" t="s">
        <v>17680</v>
      </c>
      <c r="C6244" s="214" t="str">
        <f t="shared" si="200"/>
        <v>Yes</v>
      </c>
      <c r="D6244" s="30">
        <f t="shared" si="199"/>
        <v>0.85</v>
      </c>
      <c r="E6244" s="612">
        <v>2340</v>
      </c>
      <c r="F6244" s="214" t="s">
        <v>12411</v>
      </c>
      <c r="G6244" s="3" t="s">
        <v>17661</v>
      </c>
      <c r="H6244" s="227">
        <v>0.34412955465587042</v>
      </c>
    </row>
    <row r="6245" spans="1:8">
      <c r="A6245" s="62">
        <v>6243</v>
      </c>
      <c r="B6245" s="228" t="s">
        <v>17681</v>
      </c>
      <c r="C6245" s="214" t="str">
        <f t="shared" si="200"/>
        <v>Yes</v>
      </c>
      <c r="D6245" s="30">
        <f t="shared" si="199"/>
        <v>3.2698441176470587</v>
      </c>
      <c r="E6245" s="612">
        <v>9002</v>
      </c>
      <c r="F6245" s="214" t="s">
        <v>11781</v>
      </c>
      <c r="G6245" s="3" t="s">
        <v>17661</v>
      </c>
      <c r="H6245" s="229">
        <v>1.3238235294117646</v>
      </c>
    </row>
    <row r="6246" spans="1:8">
      <c r="A6246" s="62">
        <v>6244</v>
      </c>
      <c r="B6246" s="226" t="s">
        <v>17682</v>
      </c>
      <c r="C6246" s="214" t="str">
        <f t="shared" si="200"/>
        <v>Yes</v>
      </c>
      <c r="D6246" s="30">
        <f t="shared" si="199"/>
        <v>2</v>
      </c>
      <c r="E6246" s="612">
        <v>5506</v>
      </c>
      <c r="F6246" s="214" t="s">
        <v>12411</v>
      </c>
      <c r="G6246" s="3" t="s">
        <v>17661</v>
      </c>
      <c r="H6246" s="224">
        <v>0.80971659919028338</v>
      </c>
    </row>
    <row r="6247" spans="1:8">
      <c r="A6247" s="62">
        <v>6245</v>
      </c>
      <c r="B6247" s="226" t="s">
        <v>17683</v>
      </c>
      <c r="C6247" s="214" t="str">
        <f t="shared" si="200"/>
        <v>Yes</v>
      </c>
      <c r="D6247" s="30">
        <f t="shared" si="199"/>
        <v>1.1000000000000001</v>
      </c>
      <c r="E6247" s="612">
        <v>3028</v>
      </c>
      <c r="F6247" s="214" t="s">
        <v>12411</v>
      </c>
      <c r="G6247" s="3" t="s">
        <v>17661</v>
      </c>
      <c r="H6247" s="224">
        <v>0.44534412955465585</v>
      </c>
    </row>
    <row r="6248" spans="1:8">
      <c r="A6248" s="62">
        <v>6246</v>
      </c>
      <c r="B6248" s="226" t="s">
        <v>17684</v>
      </c>
      <c r="C6248" s="214" t="str">
        <f t="shared" si="200"/>
        <v>No</v>
      </c>
      <c r="D6248" s="30">
        <f t="shared" si="199"/>
        <v>4.9400000000000004</v>
      </c>
      <c r="E6248" s="612">
        <v>13600</v>
      </c>
      <c r="F6248" s="214" t="s">
        <v>12411</v>
      </c>
      <c r="G6248" s="3" t="s">
        <v>17661</v>
      </c>
      <c r="H6248" s="227">
        <v>2</v>
      </c>
    </row>
    <row r="6249" spans="1:8">
      <c r="A6249" s="62">
        <v>6247</v>
      </c>
      <c r="B6249" s="226" t="s">
        <v>17685</v>
      </c>
      <c r="C6249" s="214" t="str">
        <f t="shared" si="200"/>
        <v>No</v>
      </c>
      <c r="D6249" s="30">
        <f t="shared" si="199"/>
        <v>4.9400000000000004</v>
      </c>
      <c r="E6249" s="612">
        <v>13600</v>
      </c>
      <c r="F6249" s="214" t="s">
        <v>12411</v>
      </c>
      <c r="G6249" s="3" t="s">
        <v>17661</v>
      </c>
      <c r="H6249" s="227">
        <v>2</v>
      </c>
    </row>
    <row r="6250" spans="1:8">
      <c r="A6250" s="62">
        <v>6248</v>
      </c>
      <c r="B6250" s="226" t="s">
        <v>17686</v>
      </c>
      <c r="C6250" s="214" t="str">
        <f t="shared" si="200"/>
        <v>Yes</v>
      </c>
      <c r="D6250" s="30">
        <f t="shared" si="199"/>
        <v>2.6999999999999997</v>
      </c>
      <c r="E6250" s="612">
        <v>7433</v>
      </c>
      <c r="F6250" s="214" t="s">
        <v>12411</v>
      </c>
      <c r="G6250" s="3" t="s">
        <v>17661</v>
      </c>
      <c r="H6250" s="224">
        <v>1.0931174089068825</v>
      </c>
    </row>
    <row r="6251" spans="1:8">
      <c r="A6251" s="62">
        <v>6249</v>
      </c>
      <c r="B6251" s="226" t="s">
        <v>17687</v>
      </c>
      <c r="C6251" s="214" t="str">
        <f t="shared" si="200"/>
        <v>Yes</v>
      </c>
      <c r="D6251" s="30">
        <f t="shared" si="199"/>
        <v>4.5999999999999996</v>
      </c>
      <c r="E6251" s="612">
        <v>12665</v>
      </c>
      <c r="F6251" s="214" t="s">
        <v>12411</v>
      </c>
      <c r="G6251" s="3" t="s">
        <v>17661</v>
      </c>
      <c r="H6251" s="224">
        <v>1.8623481781376516</v>
      </c>
    </row>
    <row r="6252" spans="1:8">
      <c r="A6252" s="62">
        <v>6250</v>
      </c>
      <c r="B6252" s="226" t="s">
        <v>17688</v>
      </c>
      <c r="C6252" s="214" t="str">
        <f t="shared" si="200"/>
        <v>Yes</v>
      </c>
      <c r="D6252" s="30">
        <f t="shared" si="199"/>
        <v>1.22</v>
      </c>
      <c r="E6252" s="612">
        <v>3359</v>
      </c>
      <c r="F6252" s="214" t="s">
        <v>12411</v>
      </c>
      <c r="G6252" s="3" t="s">
        <v>17661</v>
      </c>
      <c r="H6252" s="224">
        <v>0.49392712550607282</v>
      </c>
    </row>
    <row r="6253" spans="1:8">
      <c r="A6253" s="62">
        <v>6251</v>
      </c>
      <c r="B6253" s="226" t="s">
        <v>17689</v>
      </c>
      <c r="C6253" s="214" t="str">
        <f t="shared" si="200"/>
        <v>Yes</v>
      </c>
      <c r="D6253" s="30">
        <f t="shared" si="199"/>
        <v>2.86</v>
      </c>
      <c r="E6253" s="612">
        <v>7875</v>
      </c>
      <c r="F6253" s="214" t="s">
        <v>12411</v>
      </c>
      <c r="G6253" s="3" t="s">
        <v>17661</v>
      </c>
      <c r="H6253" s="224">
        <v>1.1578947368421051</v>
      </c>
    </row>
    <row r="6254" spans="1:8">
      <c r="A6254" s="62">
        <v>6252</v>
      </c>
      <c r="B6254" s="226" t="s">
        <v>17690</v>
      </c>
      <c r="C6254" s="214" t="str">
        <f t="shared" si="200"/>
        <v>Yes</v>
      </c>
      <c r="D6254" s="30">
        <f t="shared" si="199"/>
        <v>0.90999999999999992</v>
      </c>
      <c r="E6254" s="612">
        <v>2505</v>
      </c>
      <c r="F6254" s="214" t="s">
        <v>12411</v>
      </c>
      <c r="G6254" s="3" t="s">
        <v>17661</v>
      </c>
      <c r="H6254" s="224">
        <v>0.36842105263157887</v>
      </c>
    </row>
    <row r="6255" spans="1:8">
      <c r="A6255" s="62">
        <v>6253</v>
      </c>
      <c r="B6255" s="230" t="s">
        <v>13833</v>
      </c>
      <c r="C6255" s="214" t="str">
        <f t="shared" si="200"/>
        <v>Yes</v>
      </c>
      <c r="D6255" s="30">
        <f t="shared" si="199"/>
        <v>4.5299999999999994</v>
      </c>
      <c r="E6255" s="612">
        <v>12471</v>
      </c>
      <c r="F6255" s="214" t="s">
        <v>12411</v>
      </c>
      <c r="G6255" s="3" t="s">
        <v>17661</v>
      </c>
      <c r="H6255" s="231">
        <v>1.8340080971659916</v>
      </c>
    </row>
    <row r="6256" spans="1:8">
      <c r="A6256" s="62">
        <v>6254</v>
      </c>
      <c r="B6256" s="226" t="s">
        <v>17691</v>
      </c>
      <c r="C6256" s="214" t="str">
        <f t="shared" si="200"/>
        <v>Yes</v>
      </c>
      <c r="D6256" s="30">
        <f t="shared" si="199"/>
        <v>1.1000000000000001</v>
      </c>
      <c r="E6256" s="612">
        <v>3028</v>
      </c>
      <c r="F6256" s="214" t="s">
        <v>12411</v>
      </c>
      <c r="G6256" s="3" t="s">
        <v>17661</v>
      </c>
      <c r="H6256" s="224">
        <v>0.44534412955465585</v>
      </c>
    </row>
    <row r="6257" spans="1:8">
      <c r="A6257" s="62">
        <v>6255</v>
      </c>
      <c r="B6257" s="226" t="s">
        <v>17692</v>
      </c>
      <c r="C6257" s="214" t="str">
        <f t="shared" si="200"/>
        <v>No</v>
      </c>
      <c r="D6257" s="30">
        <f t="shared" si="199"/>
        <v>4.9400000000000004</v>
      </c>
      <c r="E6257" s="612">
        <v>13600</v>
      </c>
      <c r="F6257" s="214" t="s">
        <v>12411</v>
      </c>
      <c r="G6257" s="3" t="s">
        <v>17661</v>
      </c>
      <c r="H6257" s="227">
        <v>2</v>
      </c>
    </row>
    <row r="6258" spans="1:8">
      <c r="A6258" s="62">
        <v>6256</v>
      </c>
      <c r="B6258" s="226" t="s">
        <v>17693</v>
      </c>
      <c r="C6258" s="214" t="str">
        <f t="shared" si="200"/>
        <v>Yes</v>
      </c>
      <c r="D6258" s="30">
        <f t="shared" si="199"/>
        <v>2.2400000000000002</v>
      </c>
      <c r="E6258" s="612">
        <v>6167</v>
      </c>
      <c r="F6258" s="214" t="s">
        <v>12411</v>
      </c>
      <c r="G6258" s="3" t="s">
        <v>17661</v>
      </c>
      <c r="H6258" s="224">
        <v>0.90688259109311742</v>
      </c>
    </row>
    <row r="6259" spans="1:8">
      <c r="A6259" s="62">
        <v>6257</v>
      </c>
      <c r="B6259" s="226" t="s">
        <v>17694</v>
      </c>
      <c r="C6259" s="214" t="str">
        <f t="shared" si="200"/>
        <v>Yes</v>
      </c>
      <c r="D6259" s="30">
        <f t="shared" si="199"/>
        <v>1.6</v>
      </c>
      <c r="E6259" s="612">
        <v>4405</v>
      </c>
      <c r="F6259" s="214" t="s">
        <v>12411</v>
      </c>
      <c r="G6259" s="3" t="s">
        <v>17661</v>
      </c>
      <c r="H6259" s="224">
        <v>0.64777327935222673</v>
      </c>
    </row>
    <row r="6260" spans="1:8">
      <c r="A6260" s="62">
        <v>6258</v>
      </c>
      <c r="B6260" s="226" t="s">
        <v>17695</v>
      </c>
      <c r="C6260" s="214" t="str">
        <f t="shared" si="200"/>
        <v>Yes</v>
      </c>
      <c r="D6260" s="30">
        <f t="shared" si="199"/>
        <v>1.26</v>
      </c>
      <c r="E6260" s="612">
        <v>3469</v>
      </c>
      <c r="F6260" s="214" t="s">
        <v>12411</v>
      </c>
      <c r="G6260" s="3" t="s">
        <v>17661</v>
      </c>
      <c r="H6260" s="224">
        <v>0.51012145748987847</v>
      </c>
    </row>
    <row r="6261" spans="1:8">
      <c r="A6261" s="62">
        <v>6259</v>
      </c>
      <c r="B6261" s="226" t="s">
        <v>17696</v>
      </c>
      <c r="C6261" s="214" t="str">
        <f t="shared" si="200"/>
        <v>Yes</v>
      </c>
      <c r="D6261" s="30">
        <f t="shared" si="199"/>
        <v>3.08</v>
      </c>
      <c r="E6261" s="612">
        <v>8479</v>
      </c>
      <c r="F6261" s="214" t="s">
        <v>12411</v>
      </c>
      <c r="G6261" s="3" t="s">
        <v>17661</v>
      </c>
      <c r="H6261" s="224">
        <v>1.2469635627530364</v>
      </c>
    </row>
    <row r="6262" spans="1:8">
      <c r="A6262" s="62">
        <v>6260</v>
      </c>
      <c r="B6262" s="226" t="s">
        <v>17697</v>
      </c>
      <c r="C6262" s="214" t="str">
        <f t="shared" si="200"/>
        <v>Yes</v>
      </c>
      <c r="D6262" s="30">
        <f t="shared" si="199"/>
        <v>3</v>
      </c>
      <c r="E6262" s="612">
        <v>8259</v>
      </c>
      <c r="F6262" s="214" t="s">
        <v>12411</v>
      </c>
      <c r="G6262" s="3" t="s">
        <v>17661</v>
      </c>
      <c r="H6262" s="224">
        <v>1.214574898785425</v>
      </c>
    </row>
    <row r="6263" spans="1:8">
      <c r="A6263" s="62">
        <v>6261</v>
      </c>
      <c r="B6263" s="226" t="s">
        <v>17698</v>
      </c>
      <c r="C6263" s="214" t="str">
        <f t="shared" si="200"/>
        <v>Yes</v>
      </c>
      <c r="D6263" s="30">
        <f t="shared" si="199"/>
        <v>4.22</v>
      </c>
      <c r="E6263" s="612">
        <v>11619</v>
      </c>
      <c r="F6263" s="214" t="s">
        <v>12411</v>
      </c>
      <c r="G6263" s="3" t="s">
        <v>17661</v>
      </c>
      <c r="H6263" s="224">
        <v>1.7085020242914977</v>
      </c>
    </row>
    <row r="6264" spans="1:8">
      <c r="A6264" s="62">
        <v>6262</v>
      </c>
      <c r="B6264" s="226" t="s">
        <v>17699</v>
      </c>
      <c r="C6264" s="214" t="str">
        <f t="shared" si="200"/>
        <v>Yes</v>
      </c>
      <c r="D6264" s="30">
        <f t="shared" si="199"/>
        <v>3.6</v>
      </c>
      <c r="E6264" s="612">
        <v>9911</v>
      </c>
      <c r="F6264" s="214" t="s">
        <v>12411</v>
      </c>
      <c r="G6264" s="3" t="s">
        <v>17661</v>
      </c>
      <c r="H6264" s="224">
        <v>1.4574898785425101</v>
      </c>
    </row>
    <row r="6265" spans="1:8">
      <c r="A6265" s="62">
        <v>6263</v>
      </c>
      <c r="B6265" s="226" t="s">
        <v>17700</v>
      </c>
      <c r="C6265" s="214" t="str">
        <f t="shared" si="200"/>
        <v>Yes</v>
      </c>
      <c r="D6265" s="30">
        <f t="shared" si="199"/>
        <v>2</v>
      </c>
      <c r="E6265" s="612">
        <v>5506</v>
      </c>
      <c r="F6265" s="214" t="s">
        <v>12411</v>
      </c>
      <c r="G6265" s="3" t="s">
        <v>17661</v>
      </c>
      <c r="H6265" s="224">
        <v>0.80971659919028338</v>
      </c>
    </row>
    <row r="6266" spans="1:8">
      <c r="A6266" s="62">
        <v>6264</v>
      </c>
      <c r="B6266" s="226" t="s">
        <v>17701</v>
      </c>
      <c r="C6266" s="214" t="str">
        <f t="shared" si="200"/>
        <v>Yes</v>
      </c>
      <c r="D6266" s="30">
        <f t="shared" si="199"/>
        <v>0.1</v>
      </c>
      <c r="E6266" s="612">
        <v>1000</v>
      </c>
      <c r="F6266" s="214" t="s">
        <v>12411</v>
      </c>
      <c r="G6266" s="3" t="s">
        <v>17661</v>
      </c>
      <c r="H6266" s="224">
        <v>4.048582995951417E-2</v>
      </c>
    </row>
    <row r="6267" spans="1:8">
      <c r="A6267" s="62">
        <v>6265</v>
      </c>
      <c r="B6267" s="226" t="s">
        <v>17702</v>
      </c>
      <c r="C6267" s="214" t="str">
        <f t="shared" si="200"/>
        <v>No</v>
      </c>
      <c r="D6267" s="30">
        <f t="shared" si="199"/>
        <v>4.9400000000000004</v>
      </c>
      <c r="E6267" s="612">
        <v>13600</v>
      </c>
      <c r="F6267" s="214" t="s">
        <v>12411</v>
      </c>
      <c r="G6267" s="3" t="s">
        <v>17661</v>
      </c>
      <c r="H6267" s="227">
        <v>2</v>
      </c>
    </row>
    <row r="6268" spans="1:8">
      <c r="A6268" s="62">
        <v>6266</v>
      </c>
      <c r="B6268" s="226" t="s">
        <v>17017</v>
      </c>
      <c r="C6268" s="214" t="str">
        <f t="shared" si="200"/>
        <v>Yes</v>
      </c>
      <c r="D6268" s="30">
        <f t="shared" si="199"/>
        <v>1.3499999999999999</v>
      </c>
      <c r="E6268" s="612">
        <v>3717</v>
      </c>
      <c r="F6268" s="214" t="s">
        <v>12411</v>
      </c>
      <c r="G6268" s="3" t="s">
        <v>17661</v>
      </c>
      <c r="H6268" s="224">
        <v>0.54655870445344124</v>
      </c>
    </row>
    <row r="6269" spans="1:8">
      <c r="A6269" s="62">
        <v>6267</v>
      </c>
      <c r="B6269" s="228" t="s">
        <v>17703</v>
      </c>
      <c r="C6269" s="214" t="str">
        <f t="shared" si="200"/>
        <v>Yes</v>
      </c>
      <c r="D6269" s="30">
        <f t="shared" si="199"/>
        <v>2.5001485294117649</v>
      </c>
      <c r="E6269" s="612">
        <v>6883</v>
      </c>
      <c r="F6269" s="214" t="s">
        <v>11772</v>
      </c>
      <c r="G6269" s="3" t="s">
        <v>17661</v>
      </c>
      <c r="H6269" s="229">
        <v>1.0122058823529412</v>
      </c>
    </row>
    <row r="6270" spans="1:8">
      <c r="A6270" s="62">
        <v>6268</v>
      </c>
      <c r="B6270" s="228" t="s">
        <v>17704</v>
      </c>
      <c r="C6270" s="214" t="str">
        <f t="shared" si="200"/>
        <v>Yes</v>
      </c>
      <c r="D6270" s="30">
        <f t="shared" si="199"/>
        <v>2.9999602941176473</v>
      </c>
      <c r="E6270" s="612">
        <v>8259</v>
      </c>
      <c r="F6270" s="214" t="s">
        <v>11781</v>
      </c>
      <c r="G6270" s="3" t="s">
        <v>17661</v>
      </c>
      <c r="H6270" s="229">
        <v>1.2145588235294118</v>
      </c>
    </row>
    <row r="6271" spans="1:8">
      <c r="A6271" s="62">
        <v>6269</v>
      </c>
      <c r="B6271" s="226" t="s">
        <v>17705</v>
      </c>
      <c r="C6271" s="214" t="str">
        <f t="shared" si="200"/>
        <v>Yes</v>
      </c>
      <c r="D6271" s="30">
        <f t="shared" si="199"/>
        <v>3.9</v>
      </c>
      <c r="E6271" s="612">
        <v>10737</v>
      </c>
      <c r="F6271" s="214" t="s">
        <v>12411</v>
      </c>
      <c r="G6271" s="3" t="s">
        <v>17661</v>
      </c>
      <c r="H6271" s="227">
        <v>1.5789473684210524</v>
      </c>
    </row>
    <row r="6272" spans="1:8">
      <c r="A6272" s="62">
        <v>6270</v>
      </c>
      <c r="B6272" s="226" t="s">
        <v>17706</v>
      </c>
      <c r="C6272" s="214" t="str">
        <f t="shared" si="200"/>
        <v>Yes</v>
      </c>
      <c r="D6272" s="30">
        <f t="shared" si="199"/>
        <v>3</v>
      </c>
      <c r="E6272" s="612">
        <v>8259</v>
      </c>
      <c r="F6272" s="214" t="s">
        <v>12411</v>
      </c>
      <c r="G6272" s="3" t="s">
        <v>17661</v>
      </c>
      <c r="H6272" s="227">
        <v>1.214574898785425</v>
      </c>
    </row>
    <row r="6273" spans="1:8">
      <c r="A6273" s="62">
        <v>6271</v>
      </c>
      <c r="B6273" s="228" t="s">
        <v>15112</v>
      </c>
      <c r="C6273" s="214" t="str">
        <f t="shared" si="200"/>
        <v>No</v>
      </c>
      <c r="D6273" s="30">
        <f t="shared" si="199"/>
        <v>4.9400000000000004</v>
      </c>
      <c r="E6273" s="612">
        <v>13600</v>
      </c>
      <c r="F6273" s="221" t="s">
        <v>11777</v>
      </c>
      <c r="G6273" s="3" t="s">
        <v>17661</v>
      </c>
      <c r="H6273" s="227">
        <v>2</v>
      </c>
    </row>
    <row r="6274" spans="1:8">
      <c r="A6274" s="62">
        <v>6272</v>
      </c>
      <c r="B6274" s="226" t="s">
        <v>17707</v>
      </c>
      <c r="C6274" s="214" t="str">
        <f t="shared" si="200"/>
        <v>No</v>
      </c>
      <c r="D6274" s="30">
        <f t="shared" si="199"/>
        <v>4.9400000000000004</v>
      </c>
      <c r="E6274" s="612">
        <v>13600</v>
      </c>
      <c r="F6274" s="214" t="s">
        <v>12411</v>
      </c>
      <c r="G6274" s="3" t="s">
        <v>17661</v>
      </c>
      <c r="H6274" s="227">
        <v>2</v>
      </c>
    </row>
    <row r="6275" spans="1:8">
      <c r="A6275" s="62">
        <v>6273</v>
      </c>
      <c r="B6275" s="226" t="s">
        <v>17708</v>
      </c>
      <c r="C6275" s="214" t="str">
        <f t="shared" si="200"/>
        <v>Yes</v>
      </c>
      <c r="D6275" s="30">
        <f t="shared" si="199"/>
        <v>2.2999999999999998</v>
      </c>
      <c r="E6275" s="612">
        <v>6333</v>
      </c>
      <c r="F6275" s="214" t="s">
        <v>12411</v>
      </c>
      <c r="G6275" s="3" t="s">
        <v>17661</v>
      </c>
      <c r="H6275" s="227">
        <v>0.93117408906882582</v>
      </c>
    </row>
    <row r="6276" spans="1:8">
      <c r="A6276" s="62">
        <v>6274</v>
      </c>
      <c r="B6276" s="226" t="s">
        <v>17709</v>
      </c>
      <c r="C6276" s="214" t="str">
        <f t="shared" si="200"/>
        <v>Yes</v>
      </c>
      <c r="D6276" s="30">
        <f t="shared" ref="D6276:D6339" si="201">H6276*2.47</f>
        <v>1.1599999999999999</v>
      </c>
      <c r="E6276" s="612">
        <v>3195</v>
      </c>
      <c r="F6276" s="214" t="s">
        <v>12411</v>
      </c>
      <c r="G6276" s="3" t="s">
        <v>17661</v>
      </c>
      <c r="H6276" s="227">
        <v>0.46963562753036431</v>
      </c>
    </row>
    <row r="6277" spans="1:8">
      <c r="A6277" s="62">
        <v>6275</v>
      </c>
      <c r="B6277" s="226" t="s">
        <v>17710</v>
      </c>
      <c r="C6277" s="214" t="str">
        <f t="shared" si="200"/>
        <v>Yes</v>
      </c>
      <c r="D6277" s="30">
        <f t="shared" si="201"/>
        <v>0.84000000000000008</v>
      </c>
      <c r="E6277" s="612">
        <v>2313</v>
      </c>
      <c r="F6277" s="214" t="s">
        <v>12411</v>
      </c>
      <c r="G6277" s="3" t="s">
        <v>17661</v>
      </c>
      <c r="H6277" s="227">
        <v>0.34008097165991902</v>
      </c>
    </row>
    <row r="6278" spans="1:8">
      <c r="A6278" s="62">
        <v>6276</v>
      </c>
      <c r="B6278" s="226" t="s">
        <v>17711</v>
      </c>
      <c r="C6278" s="214" t="str">
        <f t="shared" si="200"/>
        <v>Yes</v>
      </c>
      <c r="D6278" s="30">
        <f t="shared" si="201"/>
        <v>3.9999470588235297</v>
      </c>
      <c r="E6278" s="613">
        <v>11012</v>
      </c>
      <c r="F6278" s="214" t="s">
        <v>14829</v>
      </c>
      <c r="G6278" s="3" t="s">
        <v>17661</v>
      </c>
      <c r="H6278" s="232">
        <v>1.6194117647058823</v>
      </c>
    </row>
    <row r="6279" spans="1:8">
      <c r="A6279" s="62">
        <v>6277</v>
      </c>
      <c r="B6279" s="226" t="s">
        <v>17712</v>
      </c>
      <c r="C6279" s="214" t="str">
        <f t="shared" si="200"/>
        <v>Yes</v>
      </c>
      <c r="D6279" s="30">
        <f t="shared" si="201"/>
        <v>0.9</v>
      </c>
      <c r="E6279" s="612">
        <v>2479</v>
      </c>
      <c r="F6279" s="214" t="s">
        <v>12411</v>
      </c>
      <c r="G6279" s="3" t="s">
        <v>17661</v>
      </c>
      <c r="H6279" s="227">
        <v>0.36437246963562753</v>
      </c>
    </row>
    <row r="6280" spans="1:8">
      <c r="A6280" s="62">
        <v>6278</v>
      </c>
      <c r="B6280" s="226" t="s">
        <v>17713</v>
      </c>
      <c r="C6280" s="214" t="str">
        <f t="shared" si="200"/>
        <v>No</v>
      </c>
      <c r="D6280" s="30">
        <f t="shared" si="201"/>
        <v>4.9400000000000004</v>
      </c>
      <c r="E6280" s="612">
        <v>13600</v>
      </c>
      <c r="F6280" s="214" t="s">
        <v>12411</v>
      </c>
      <c r="G6280" s="3" t="s">
        <v>17661</v>
      </c>
      <c r="H6280" s="227">
        <v>2</v>
      </c>
    </row>
    <row r="6281" spans="1:8">
      <c r="A6281" s="62">
        <v>6279</v>
      </c>
      <c r="B6281" s="226" t="s">
        <v>12102</v>
      </c>
      <c r="C6281" s="214" t="str">
        <f t="shared" si="200"/>
        <v>Yes</v>
      </c>
      <c r="D6281" s="30">
        <f t="shared" si="201"/>
        <v>1.8499999999999999</v>
      </c>
      <c r="E6281" s="612">
        <v>5093</v>
      </c>
      <c r="F6281" s="214" t="s">
        <v>12411</v>
      </c>
      <c r="G6281" s="3" t="s">
        <v>17661</v>
      </c>
      <c r="H6281" s="227">
        <v>0.748987854251012</v>
      </c>
    </row>
    <row r="6282" spans="1:8">
      <c r="A6282" s="62">
        <v>6280</v>
      </c>
      <c r="B6282" s="226" t="s">
        <v>17559</v>
      </c>
      <c r="C6282" s="214" t="str">
        <f t="shared" si="200"/>
        <v>Yes</v>
      </c>
      <c r="D6282" s="30">
        <f t="shared" si="201"/>
        <v>1.59</v>
      </c>
      <c r="E6282" s="612">
        <v>4377</v>
      </c>
      <c r="F6282" s="214" t="s">
        <v>12411</v>
      </c>
      <c r="G6282" s="3" t="s">
        <v>17661</v>
      </c>
      <c r="H6282" s="227">
        <v>0.64372469635627527</v>
      </c>
    </row>
    <row r="6283" spans="1:8">
      <c r="A6283" s="62">
        <v>6281</v>
      </c>
      <c r="B6283" s="226" t="s">
        <v>17714</v>
      </c>
      <c r="C6283" s="214" t="str">
        <f t="shared" si="200"/>
        <v>Yes</v>
      </c>
      <c r="D6283" s="30">
        <f t="shared" si="201"/>
        <v>1.8</v>
      </c>
      <c r="E6283" s="612">
        <v>4955</v>
      </c>
      <c r="F6283" s="214" t="s">
        <v>12411</v>
      </c>
      <c r="G6283" s="3" t="s">
        <v>17661</v>
      </c>
      <c r="H6283" s="227">
        <v>0.72874493927125505</v>
      </c>
    </row>
    <row r="6284" spans="1:8">
      <c r="A6284" s="62">
        <v>6282</v>
      </c>
      <c r="B6284" s="226" t="s">
        <v>11873</v>
      </c>
      <c r="C6284" s="214" t="str">
        <f t="shared" si="200"/>
        <v>Yes</v>
      </c>
      <c r="D6284" s="30">
        <f t="shared" si="201"/>
        <v>2</v>
      </c>
      <c r="E6284" s="612">
        <v>5506</v>
      </c>
      <c r="F6284" s="214" t="s">
        <v>12411</v>
      </c>
      <c r="G6284" s="3" t="s">
        <v>17661</v>
      </c>
      <c r="H6284" s="227">
        <v>0.80971659919028338</v>
      </c>
    </row>
    <row r="6285" spans="1:8">
      <c r="A6285" s="62">
        <v>6283</v>
      </c>
      <c r="B6285" s="226" t="s">
        <v>17715</v>
      </c>
      <c r="C6285" s="214" t="str">
        <f t="shared" si="200"/>
        <v>Yes</v>
      </c>
      <c r="D6285" s="30">
        <f t="shared" si="201"/>
        <v>0.90000000000000024</v>
      </c>
      <c r="E6285" s="612">
        <v>2479</v>
      </c>
      <c r="F6285" s="214" t="s">
        <v>12411</v>
      </c>
      <c r="G6285" s="3" t="s">
        <v>17661</v>
      </c>
      <c r="H6285" s="227">
        <v>0.36437246963562758</v>
      </c>
    </row>
    <row r="6286" spans="1:8">
      <c r="A6286" s="62">
        <v>6284</v>
      </c>
      <c r="B6286" s="226" t="s">
        <v>17716</v>
      </c>
      <c r="C6286" s="214" t="str">
        <f t="shared" si="200"/>
        <v>Yes</v>
      </c>
      <c r="D6286" s="30">
        <f t="shared" si="201"/>
        <v>2.4299999999999997</v>
      </c>
      <c r="E6286" s="612">
        <v>6691</v>
      </c>
      <c r="F6286" s="214" t="s">
        <v>12411</v>
      </c>
      <c r="G6286" s="3" t="s">
        <v>17661</v>
      </c>
      <c r="H6286" s="227">
        <v>0.98380566801619418</v>
      </c>
    </row>
    <row r="6287" spans="1:8">
      <c r="A6287" s="62">
        <v>6285</v>
      </c>
      <c r="B6287" s="226" t="s">
        <v>17717</v>
      </c>
      <c r="C6287" s="214" t="str">
        <f t="shared" si="200"/>
        <v>No</v>
      </c>
      <c r="D6287" s="30">
        <f t="shared" si="201"/>
        <v>4.9400000000000004</v>
      </c>
      <c r="E6287" s="612">
        <v>13600</v>
      </c>
      <c r="F6287" s="214" t="s">
        <v>12411</v>
      </c>
      <c r="G6287" s="3" t="s">
        <v>17661</v>
      </c>
      <c r="H6287" s="227">
        <v>2</v>
      </c>
    </row>
    <row r="6288" spans="1:8">
      <c r="A6288" s="62">
        <v>6286</v>
      </c>
      <c r="B6288" s="226" t="s">
        <v>17718</v>
      </c>
      <c r="C6288" s="214" t="str">
        <f t="shared" si="200"/>
        <v>Yes</v>
      </c>
      <c r="D6288" s="30">
        <f t="shared" si="201"/>
        <v>3.6999999999999997</v>
      </c>
      <c r="E6288" s="612">
        <v>10186</v>
      </c>
      <c r="F6288" s="214" t="s">
        <v>12411</v>
      </c>
      <c r="G6288" s="3" t="s">
        <v>17661</v>
      </c>
      <c r="H6288" s="227">
        <v>1.497975708502024</v>
      </c>
    </row>
    <row r="6289" spans="1:8">
      <c r="A6289" s="62">
        <v>6287</v>
      </c>
      <c r="B6289" s="226" t="s">
        <v>17719</v>
      </c>
      <c r="C6289" s="214" t="str">
        <f t="shared" si="200"/>
        <v>Yes</v>
      </c>
      <c r="D6289" s="30">
        <f t="shared" si="201"/>
        <v>3.26</v>
      </c>
      <c r="E6289" s="612">
        <v>8975</v>
      </c>
      <c r="F6289" s="214" t="s">
        <v>12411</v>
      </c>
      <c r="G6289" s="3" t="s">
        <v>17661</v>
      </c>
      <c r="H6289" s="227">
        <v>1.3198380566801617</v>
      </c>
    </row>
    <row r="6290" spans="1:8">
      <c r="A6290" s="62">
        <v>6288</v>
      </c>
      <c r="B6290" s="226" t="s">
        <v>17720</v>
      </c>
      <c r="C6290" s="214" t="str">
        <f t="shared" si="200"/>
        <v>Yes</v>
      </c>
      <c r="D6290" s="30">
        <f t="shared" si="201"/>
        <v>1.8</v>
      </c>
      <c r="E6290" s="612">
        <v>4955</v>
      </c>
      <c r="F6290" s="214" t="s">
        <v>12411</v>
      </c>
      <c r="G6290" s="3" t="s">
        <v>17661</v>
      </c>
      <c r="H6290" s="227">
        <v>0.72874493927125505</v>
      </c>
    </row>
    <row r="6291" spans="1:8">
      <c r="A6291" s="62">
        <v>6289</v>
      </c>
      <c r="B6291" s="226" t="s">
        <v>13870</v>
      </c>
      <c r="C6291" s="214" t="str">
        <f t="shared" si="200"/>
        <v>Yes</v>
      </c>
      <c r="D6291" s="30">
        <f t="shared" si="201"/>
        <v>4.17</v>
      </c>
      <c r="E6291" s="612">
        <v>11480</v>
      </c>
      <c r="F6291" s="214" t="s">
        <v>12411</v>
      </c>
      <c r="G6291" s="3" t="s">
        <v>17661</v>
      </c>
      <c r="H6291" s="227">
        <v>1.6882591093117407</v>
      </c>
    </row>
    <row r="6292" spans="1:8">
      <c r="A6292" s="62">
        <v>6290</v>
      </c>
      <c r="B6292" s="226" t="s">
        <v>17721</v>
      </c>
      <c r="C6292" s="214" t="str">
        <f t="shared" si="200"/>
        <v>Yes</v>
      </c>
      <c r="D6292" s="30">
        <f t="shared" si="201"/>
        <v>1.56</v>
      </c>
      <c r="E6292" s="612">
        <v>4295</v>
      </c>
      <c r="F6292" s="214" t="s">
        <v>12411</v>
      </c>
      <c r="G6292" s="3" t="s">
        <v>17661</v>
      </c>
      <c r="H6292" s="227">
        <v>0.63157894736842102</v>
      </c>
    </row>
    <row r="6293" spans="1:8">
      <c r="A6293" s="62">
        <v>6291</v>
      </c>
      <c r="B6293" s="226" t="s">
        <v>17722</v>
      </c>
      <c r="C6293" s="214" t="str">
        <f t="shared" si="200"/>
        <v>Yes</v>
      </c>
      <c r="D6293" s="30">
        <f t="shared" si="201"/>
        <v>2.2000000000000002</v>
      </c>
      <c r="E6293" s="612">
        <v>6057</v>
      </c>
      <c r="F6293" s="214" t="s">
        <v>12411</v>
      </c>
      <c r="G6293" s="3" t="s">
        <v>17661</v>
      </c>
      <c r="H6293" s="227">
        <v>0.89068825910931171</v>
      </c>
    </row>
    <row r="6294" spans="1:8">
      <c r="A6294" s="62">
        <v>6292</v>
      </c>
      <c r="B6294" s="226" t="s">
        <v>17723</v>
      </c>
      <c r="C6294" s="214" t="str">
        <f t="shared" si="200"/>
        <v>Yes</v>
      </c>
      <c r="D6294" s="30">
        <f t="shared" si="201"/>
        <v>3.64</v>
      </c>
      <c r="E6294" s="612">
        <v>10020</v>
      </c>
      <c r="F6294" s="214" t="s">
        <v>12411</v>
      </c>
      <c r="G6294" s="3" t="s">
        <v>17661</v>
      </c>
      <c r="H6294" s="227">
        <v>1.4736842105263157</v>
      </c>
    </row>
    <row r="6295" spans="1:8">
      <c r="A6295" s="62">
        <v>6293</v>
      </c>
      <c r="B6295" s="226" t="s">
        <v>17724</v>
      </c>
      <c r="C6295" s="214" t="str">
        <f t="shared" si="200"/>
        <v>Yes</v>
      </c>
      <c r="D6295" s="30">
        <f t="shared" si="201"/>
        <v>4.9000000000000004</v>
      </c>
      <c r="E6295" s="612">
        <v>13491</v>
      </c>
      <c r="F6295" s="214" t="s">
        <v>12411</v>
      </c>
      <c r="G6295" s="3" t="s">
        <v>17661</v>
      </c>
      <c r="H6295" s="227">
        <v>1.9838056680161944</v>
      </c>
    </row>
    <row r="6296" spans="1:8">
      <c r="A6296" s="62">
        <v>6294</v>
      </c>
      <c r="B6296" s="226" t="s">
        <v>17725</v>
      </c>
      <c r="C6296" s="214" t="str">
        <f t="shared" si="200"/>
        <v>Yes</v>
      </c>
      <c r="D6296" s="30">
        <f t="shared" si="201"/>
        <v>0.95</v>
      </c>
      <c r="E6296" s="612">
        <v>2615</v>
      </c>
      <c r="F6296" s="214" t="s">
        <v>12411</v>
      </c>
      <c r="G6296" s="3" t="s">
        <v>17661</v>
      </c>
      <c r="H6296" s="227">
        <v>0.38461538461538458</v>
      </c>
    </row>
    <row r="6297" spans="1:8">
      <c r="A6297" s="62">
        <v>6295</v>
      </c>
      <c r="B6297" s="226" t="s">
        <v>17726</v>
      </c>
      <c r="C6297" s="214" t="str">
        <f t="shared" si="200"/>
        <v>Yes</v>
      </c>
      <c r="D6297" s="30">
        <f t="shared" si="201"/>
        <v>0.17</v>
      </c>
      <c r="E6297" s="612">
        <v>1000</v>
      </c>
      <c r="F6297" s="214" t="s">
        <v>12411</v>
      </c>
      <c r="G6297" s="3" t="s">
        <v>17661</v>
      </c>
      <c r="H6297" s="227">
        <v>6.8825910931174086E-2</v>
      </c>
    </row>
    <row r="6298" spans="1:8">
      <c r="A6298" s="62">
        <v>6296</v>
      </c>
      <c r="B6298" s="226" t="s">
        <v>17727</v>
      </c>
      <c r="C6298" s="214" t="str">
        <f t="shared" si="200"/>
        <v>Yes</v>
      </c>
      <c r="D6298" s="30">
        <f t="shared" si="201"/>
        <v>1.8</v>
      </c>
      <c r="E6298" s="612">
        <v>4955</v>
      </c>
      <c r="F6298" s="214" t="s">
        <v>12411</v>
      </c>
      <c r="G6298" s="3" t="s">
        <v>17661</v>
      </c>
      <c r="H6298" s="227">
        <v>0.72874493927125505</v>
      </c>
    </row>
    <row r="6299" spans="1:8">
      <c r="A6299" s="62">
        <v>6297</v>
      </c>
      <c r="B6299" s="226" t="s">
        <v>17728</v>
      </c>
      <c r="C6299" s="214" t="str">
        <f t="shared" si="200"/>
        <v>No</v>
      </c>
      <c r="D6299" s="30">
        <f t="shared" si="201"/>
        <v>4.9400000000000004</v>
      </c>
      <c r="E6299" s="612">
        <v>13600</v>
      </c>
      <c r="F6299" s="214" t="s">
        <v>12411</v>
      </c>
      <c r="G6299" s="3" t="s">
        <v>17661</v>
      </c>
      <c r="H6299" s="227">
        <v>2</v>
      </c>
    </row>
    <row r="6300" spans="1:8">
      <c r="A6300" s="62">
        <v>6298</v>
      </c>
      <c r="B6300" s="226" t="s">
        <v>17729</v>
      </c>
      <c r="C6300" s="214" t="str">
        <f t="shared" si="200"/>
        <v>Yes</v>
      </c>
      <c r="D6300" s="30">
        <f t="shared" si="201"/>
        <v>4.13</v>
      </c>
      <c r="E6300" s="612">
        <v>11370</v>
      </c>
      <c r="F6300" s="214" t="s">
        <v>12411</v>
      </c>
      <c r="G6300" s="3" t="s">
        <v>17661</v>
      </c>
      <c r="H6300" s="227">
        <v>1.6720647773279351</v>
      </c>
    </row>
    <row r="6301" spans="1:8">
      <c r="A6301" s="62">
        <v>6299</v>
      </c>
      <c r="B6301" s="226" t="s">
        <v>17730</v>
      </c>
      <c r="C6301" s="214" t="str">
        <f t="shared" si="200"/>
        <v>Yes</v>
      </c>
      <c r="D6301" s="30">
        <f t="shared" si="201"/>
        <v>1.83</v>
      </c>
      <c r="E6301" s="612">
        <v>5038</v>
      </c>
      <c r="F6301" s="214" t="s">
        <v>12411</v>
      </c>
      <c r="G6301" s="3" t="s">
        <v>17661</v>
      </c>
      <c r="H6301" s="227">
        <v>0.74089068825910931</v>
      </c>
    </row>
    <row r="6302" spans="1:8">
      <c r="A6302" s="62">
        <v>6300</v>
      </c>
      <c r="B6302" s="226" t="s">
        <v>17731</v>
      </c>
      <c r="C6302" s="214" t="str">
        <f t="shared" si="200"/>
        <v>Yes</v>
      </c>
      <c r="D6302" s="30">
        <f t="shared" si="201"/>
        <v>1.24</v>
      </c>
      <c r="E6302" s="612">
        <v>3415</v>
      </c>
      <c r="F6302" s="214" t="s">
        <v>12411</v>
      </c>
      <c r="G6302" s="3" t="s">
        <v>17661</v>
      </c>
      <c r="H6302" s="227">
        <v>0.50202429149797567</v>
      </c>
    </row>
    <row r="6303" spans="1:8">
      <c r="A6303" s="62">
        <v>6301</v>
      </c>
      <c r="B6303" s="226" t="s">
        <v>17732</v>
      </c>
      <c r="C6303" s="214" t="str">
        <f t="shared" ref="C6303:C6366" si="202">IF(H6303=2,"No","Yes")</f>
        <v>Yes</v>
      </c>
      <c r="D6303" s="30">
        <f t="shared" si="201"/>
        <v>3</v>
      </c>
      <c r="E6303" s="612">
        <v>8259</v>
      </c>
      <c r="F6303" s="214" t="s">
        <v>12411</v>
      </c>
      <c r="G6303" s="3" t="s">
        <v>17661</v>
      </c>
      <c r="H6303" s="227">
        <v>1.214574898785425</v>
      </c>
    </row>
    <row r="6304" spans="1:8">
      <c r="A6304" s="62">
        <v>6302</v>
      </c>
      <c r="B6304" s="226" t="s">
        <v>17733</v>
      </c>
      <c r="C6304" s="214" t="str">
        <f t="shared" si="202"/>
        <v>Yes</v>
      </c>
      <c r="D6304" s="30">
        <f t="shared" si="201"/>
        <v>3.2</v>
      </c>
      <c r="E6304" s="612">
        <v>8811</v>
      </c>
      <c r="F6304" s="214" t="s">
        <v>12411</v>
      </c>
      <c r="G6304" s="3" t="s">
        <v>17661</v>
      </c>
      <c r="H6304" s="227">
        <v>1.2955465587044535</v>
      </c>
    </row>
    <row r="6305" spans="1:8">
      <c r="A6305" s="62">
        <v>6303</v>
      </c>
      <c r="B6305" s="226" t="s">
        <v>17734</v>
      </c>
      <c r="C6305" s="214" t="str">
        <f t="shared" si="202"/>
        <v>Yes</v>
      </c>
      <c r="D6305" s="30">
        <f t="shared" si="201"/>
        <v>3.7399999999999998</v>
      </c>
      <c r="E6305" s="612">
        <v>10296</v>
      </c>
      <c r="F6305" s="214" t="s">
        <v>12411</v>
      </c>
      <c r="G6305" s="3" t="s">
        <v>17661</v>
      </c>
      <c r="H6305" s="227">
        <v>1.5141700404858298</v>
      </c>
    </row>
    <row r="6306" spans="1:8">
      <c r="A6306" s="62">
        <v>6304</v>
      </c>
      <c r="B6306" s="226" t="s">
        <v>17735</v>
      </c>
      <c r="C6306" s="214" t="str">
        <f t="shared" si="202"/>
        <v>No</v>
      </c>
      <c r="D6306" s="30">
        <f t="shared" si="201"/>
        <v>4.9400000000000004</v>
      </c>
      <c r="E6306" s="612">
        <v>13600</v>
      </c>
      <c r="F6306" s="214" t="s">
        <v>12411</v>
      </c>
      <c r="G6306" s="3" t="s">
        <v>17661</v>
      </c>
      <c r="H6306" s="227">
        <v>2</v>
      </c>
    </row>
    <row r="6307" spans="1:8">
      <c r="A6307" s="62">
        <v>6305</v>
      </c>
      <c r="B6307" s="228" t="s">
        <v>17736</v>
      </c>
      <c r="C6307" s="214" t="str">
        <f t="shared" si="202"/>
        <v>Yes</v>
      </c>
      <c r="D6307" s="30">
        <f t="shared" si="201"/>
        <v>0.3632352941176471</v>
      </c>
      <c r="E6307" s="612">
        <v>1000</v>
      </c>
      <c r="F6307" s="214" t="s">
        <v>11781</v>
      </c>
      <c r="G6307" s="3" t="s">
        <v>17661</v>
      </c>
      <c r="H6307" s="229">
        <v>0.14705882352941177</v>
      </c>
    </row>
    <row r="6308" spans="1:8">
      <c r="A6308" s="62">
        <v>6306</v>
      </c>
      <c r="B6308" s="226" t="s">
        <v>17737</v>
      </c>
      <c r="C6308" s="214" t="str">
        <f t="shared" si="202"/>
        <v>Yes</v>
      </c>
      <c r="D6308" s="30">
        <f t="shared" si="201"/>
        <v>1.5</v>
      </c>
      <c r="E6308" s="612">
        <v>4131</v>
      </c>
      <c r="F6308" s="214" t="s">
        <v>12411</v>
      </c>
      <c r="G6308" s="3" t="s">
        <v>17661</v>
      </c>
      <c r="H6308" s="227">
        <v>0.60728744939271251</v>
      </c>
    </row>
    <row r="6309" spans="1:8">
      <c r="A6309" s="62">
        <v>6307</v>
      </c>
      <c r="B6309" s="226" t="s">
        <v>17738</v>
      </c>
      <c r="C6309" s="214" t="str">
        <f t="shared" si="202"/>
        <v>Yes</v>
      </c>
      <c r="D6309" s="30">
        <f t="shared" si="201"/>
        <v>1.37</v>
      </c>
      <c r="E6309" s="612">
        <v>3773</v>
      </c>
      <c r="F6309" s="214" t="s">
        <v>12411</v>
      </c>
      <c r="G6309" s="3" t="s">
        <v>17661</v>
      </c>
      <c r="H6309" s="227">
        <v>0.55465587044534415</v>
      </c>
    </row>
    <row r="6310" spans="1:8">
      <c r="A6310" s="62">
        <v>6308</v>
      </c>
      <c r="B6310" s="226" t="s">
        <v>17739</v>
      </c>
      <c r="C6310" s="214" t="str">
        <f t="shared" si="202"/>
        <v>Yes</v>
      </c>
      <c r="D6310" s="30">
        <f t="shared" si="201"/>
        <v>3.66</v>
      </c>
      <c r="E6310" s="612">
        <v>10076</v>
      </c>
      <c r="F6310" s="214" t="s">
        <v>12411</v>
      </c>
      <c r="G6310" s="3" t="s">
        <v>17661</v>
      </c>
      <c r="H6310" s="227">
        <v>1.4817813765182186</v>
      </c>
    </row>
    <row r="6311" spans="1:8">
      <c r="A6311" s="62">
        <v>6309</v>
      </c>
      <c r="B6311" s="226" t="s">
        <v>17740</v>
      </c>
      <c r="C6311" s="214" t="str">
        <f t="shared" si="202"/>
        <v>Yes</v>
      </c>
      <c r="D6311" s="30">
        <f t="shared" si="201"/>
        <v>0.73</v>
      </c>
      <c r="E6311" s="612">
        <v>2011</v>
      </c>
      <c r="F6311" s="214" t="s">
        <v>12411</v>
      </c>
      <c r="G6311" s="3" t="s">
        <v>17661</v>
      </c>
      <c r="H6311" s="227">
        <v>0.2955465587044534</v>
      </c>
    </row>
    <row r="6312" spans="1:8">
      <c r="A6312" s="62">
        <v>6310</v>
      </c>
      <c r="B6312" s="226" t="s">
        <v>16976</v>
      </c>
      <c r="C6312" s="214" t="str">
        <f t="shared" si="202"/>
        <v>Yes</v>
      </c>
      <c r="D6312" s="30">
        <f t="shared" si="201"/>
        <v>2.13</v>
      </c>
      <c r="E6312" s="612">
        <v>5865</v>
      </c>
      <c r="F6312" s="214" t="s">
        <v>12411</v>
      </c>
      <c r="G6312" s="3" t="s">
        <v>17661</v>
      </c>
      <c r="H6312" s="227">
        <v>0.86234817813765174</v>
      </c>
    </row>
    <row r="6313" spans="1:8">
      <c r="A6313" s="62">
        <v>6311</v>
      </c>
      <c r="B6313" s="226" t="s">
        <v>17741</v>
      </c>
      <c r="C6313" s="214" t="str">
        <f t="shared" si="202"/>
        <v>Yes</v>
      </c>
      <c r="D6313" s="30">
        <f t="shared" si="201"/>
        <v>2.2400000000000002</v>
      </c>
      <c r="E6313" s="612">
        <v>6167</v>
      </c>
      <c r="F6313" s="214" t="s">
        <v>12411</v>
      </c>
      <c r="G6313" s="3" t="s">
        <v>17661</v>
      </c>
      <c r="H6313" s="227">
        <v>0.90688259109311742</v>
      </c>
    </row>
    <row r="6314" spans="1:8">
      <c r="A6314" s="62">
        <v>6312</v>
      </c>
      <c r="B6314" s="226" t="s">
        <v>17742</v>
      </c>
      <c r="C6314" s="214" t="str">
        <f t="shared" si="202"/>
        <v>Yes</v>
      </c>
      <c r="D6314" s="30">
        <f t="shared" si="201"/>
        <v>3.5</v>
      </c>
      <c r="E6314" s="612">
        <v>9637</v>
      </c>
      <c r="F6314" s="214" t="s">
        <v>12411</v>
      </c>
      <c r="G6314" s="3" t="s">
        <v>17661</v>
      </c>
      <c r="H6314" s="227">
        <v>1.4170040485829958</v>
      </c>
    </row>
    <row r="6315" spans="1:8">
      <c r="A6315" s="62">
        <v>6313</v>
      </c>
      <c r="B6315" s="226" t="s">
        <v>17743</v>
      </c>
      <c r="C6315" s="214" t="str">
        <f t="shared" si="202"/>
        <v>Yes</v>
      </c>
      <c r="D6315" s="30">
        <f t="shared" si="201"/>
        <v>4.0599999999999996</v>
      </c>
      <c r="E6315" s="612">
        <v>11177</v>
      </c>
      <c r="F6315" s="214" t="s">
        <v>12411</v>
      </c>
      <c r="G6315" s="3" t="s">
        <v>17661</v>
      </c>
      <c r="H6315" s="227">
        <v>1.6437246963562751</v>
      </c>
    </row>
    <row r="6316" spans="1:8">
      <c r="A6316" s="62">
        <v>6314</v>
      </c>
      <c r="B6316" s="226" t="s">
        <v>17744</v>
      </c>
      <c r="C6316" s="214" t="str">
        <f t="shared" si="202"/>
        <v>Yes</v>
      </c>
      <c r="D6316" s="30">
        <f t="shared" si="201"/>
        <v>0.28999999999999998</v>
      </c>
      <c r="E6316" s="612">
        <v>1000</v>
      </c>
      <c r="F6316" s="214" t="s">
        <v>12411</v>
      </c>
      <c r="G6316" s="3" t="s">
        <v>17661</v>
      </c>
      <c r="H6316" s="227">
        <v>0.11740890688259108</v>
      </c>
    </row>
    <row r="6317" spans="1:8">
      <c r="A6317" s="62">
        <v>6315</v>
      </c>
      <c r="B6317" s="226" t="s">
        <v>17745</v>
      </c>
      <c r="C6317" s="214" t="str">
        <f t="shared" si="202"/>
        <v>Yes</v>
      </c>
      <c r="D6317" s="30">
        <f t="shared" si="201"/>
        <v>1.1000000000000001</v>
      </c>
      <c r="E6317" s="612">
        <v>3028</v>
      </c>
      <c r="F6317" s="214" t="s">
        <v>12411</v>
      </c>
      <c r="G6317" s="3" t="s">
        <v>17661</v>
      </c>
      <c r="H6317" s="227">
        <v>0.44534412955465585</v>
      </c>
    </row>
    <row r="6318" spans="1:8">
      <c r="A6318" s="62">
        <v>6316</v>
      </c>
      <c r="B6318" s="226" t="s">
        <v>17746</v>
      </c>
      <c r="C6318" s="214" t="str">
        <f t="shared" si="202"/>
        <v>Yes</v>
      </c>
      <c r="D6318" s="30">
        <f t="shared" si="201"/>
        <v>1.5</v>
      </c>
      <c r="E6318" s="612">
        <v>4131</v>
      </c>
      <c r="F6318" s="214" t="s">
        <v>12411</v>
      </c>
      <c r="G6318" s="3" t="s">
        <v>17661</v>
      </c>
      <c r="H6318" s="227">
        <v>0.60728744939271251</v>
      </c>
    </row>
    <row r="6319" spans="1:8">
      <c r="A6319" s="62">
        <v>6317</v>
      </c>
      <c r="B6319" s="226" t="s">
        <v>17747</v>
      </c>
      <c r="C6319" s="214" t="str">
        <f t="shared" si="202"/>
        <v>No</v>
      </c>
      <c r="D6319" s="30">
        <f t="shared" si="201"/>
        <v>4.9400000000000004</v>
      </c>
      <c r="E6319" s="612">
        <v>13600</v>
      </c>
      <c r="F6319" s="214" t="s">
        <v>12411</v>
      </c>
      <c r="G6319" s="3" t="s">
        <v>17661</v>
      </c>
      <c r="H6319" s="227">
        <v>2</v>
      </c>
    </row>
    <row r="6320" spans="1:8">
      <c r="A6320" s="62">
        <v>6318</v>
      </c>
      <c r="B6320" s="226" t="s">
        <v>17748</v>
      </c>
      <c r="C6320" s="214" t="str">
        <f t="shared" si="202"/>
        <v>Yes</v>
      </c>
      <c r="D6320" s="30">
        <f t="shared" si="201"/>
        <v>2.5</v>
      </c>
      <c r="E6320" s="612">
        <v>6883</v>
      </c>
      <c r="F6320" s="214" t="s">
        <v>12411</v>
      </c>
      <c r="G6320" s="3" t="s">
        <v>17661</v>
      </c>
      <c r="H6320" s="227">
        <v>1.0121457489878543</v>
      </c>
    </row>
    <row r="6321" spans="1:8">
      <c r="A6321" s="62">
        <v>6319</v>
      </c>
      <c r="B6321" s="226" t="s">
        <v>17749</v>
      </c>
      <c r="C6321" s="214" t="str">
        <f t="shared" si="202"/>
        <v>No</v>
      </c>
      <c r="D6321" s="30">
        <f t="shared" si="201"/>
        <v>4.9400000000000004</v>
      </c>
      <c r="E6321" s="612">
        <v>13600</v>
      </c>
      <c r="F6321" s="214" t="s">
        <v>12411</v>
      </c>
      <c r="G6321" s="3" t="s">
        <v>17661</v>
      </c>
      <c r="H6321" s="227">
        <v>2</v>
      </c>
    </row>
    <row r="6322" spans="1:8">
      <c r="A6322" s="62">
        <v>6320</v>
      </c>
      <c r="B6322" s="226" t="s">
        <v>17750</v>
      </c>
      <c r="C6322" s="214" t="str">
        <f t="shared" si="202"/>
        <v>Yes</v>
      </c>
      <c r="D6322" s="30">
        <f t="shared" si="201"/>
        <v>0.56999999999999995</v>
      </c>
      <c r="E6322" s="612">
        <v>2138</v>
      </c>
      <c r="F6322" s="214" t="s">
        <v>11826</v>
      </c>
      <c r="G6322" s="3" t="s">
        <v>17661</v>
      </c>
      <c r="H6322" s="227">
        <v>0.23076923076923073</v>
      </c>
    </row>
    <row r="6323" spans="1:8">
      <c r="A6323" s="62">
        <v>6321</v>
      </c>
      <c r="B6323" s="226" t="s">
        <v>17751</v>
      </c>
      <c r="C6323" s="214" t="str">
        <f t="shared" si="202"/>
        <v>Yes</v>
      </c>
      <c r="D6323" s="30">
        <f t="shared" si="201"/>
        <v>1.63</v>
      </c>
      <c r="E6323" s="612">
        <v>4487</v>
      </c>
      <c r="F6323" s="214" t="s">
        <v>12411</v>
      </c>
      <c r="G6323" s="3" t="s">
        <v>17661</v>
      </c>
      <c r="H6323" s="227">
        <v>0.65991902834008087</v>
      </c>
    </row>
    <row r="6324" spans="1:8">
      <c r="A6324" s="62">
        <v>6322</v>
      </c>
      <c r="B6324" s="226" t="s">
        <v>17752</v>
      </c>
      <c r="C6324" s="214" t="str">
        <f t="shared" si="202"/>
        <v>Yes</v>
      </c>
      <c r="D6324" s="30">
        <f t="shared" si="201"/>
        <v>1.7</v>
      </c>
      <c r="E6324" s="612">
        <v>4680</v>
      </c>
      <c r="F6324" s="214" t="s">
        <v>12411</v>
      </c>
      <c r="G6324" s="3" t="s">
        <v>17661</v>
      </c>
      <c r="H6324" s="227">
        <v>0.68825910931174084</v>
      </c>
    </row>
    <row r="6325" spans="1:8">
      <c r="A6325" s="62">
        <v>6323</v>
      </c>
      <c r="B6325" s="226" t="s">
        <v>17753</v>
      </c>
      <c r="C6325" s="214" t="str">
        <f t="shared" si="202"/>
        <v>Yes</v>
      </c>
      <c r="D6325" s="30">
        <f t="shared" si="201"/>
        <v>0.90999999999999992</v>
      </c>
      <c r="E6325" s="612">
        <v>2505</v>
      </c>
      <c r="F6325" s="214" t="s">
        <v>12411</v>
      </c>
      <c r="G6325" s="3" t="s">
        <v>17661</v>
      </c>
      <c r="H6325" s="227">
        <v>0.36842105263157887</v>
      </c>
    </row>
    <row r="6326" spans="1:8">
      <c r="A6326" s="62">
        <v>6324</v>
      </c>
      <c r="B6326" s="226" t="s">
        <v>17754</v>
      </c>
      <c r="C6326" s="214" t="str">
        <f t="shared" si="202"/>
        <v>Yes</v>
      </c>
      <c r="D6326" s="30">
        <f t="shared" si="201"/>
        <v>2.2000000000000002</v>
      </c>
      <c r="E6326" s="612">
        <v>6057</v>
      </c>
      <c r="F6326" s="214" t="s">
        <v>12411</v>
      </c>
      <c r="G6326" s="3" t="s">
        <v>17661</v>
      </c>
      <c r="H6326" s="227">
        <v>0.89068825910931171</v>
      </c>
    </row>
    <row r="6327" spans="1:8">
      <c r="A6327" s="62">
        <v>6325</v>
      </c>
      <c r="B6327" s="226" t="s">
        <v>17755</v>
      </c>
      <c r="C6327" s="214" t="str">
        <f t="shared" si="202"/>
        <v>Yes</v>
      </c>
      <c r="D6327" s="30">
        <f t="shared" si="201"/>
        <v>1.6099999999999999</v>
      </c>
      <c r="E6327" s="612">
        <v>4432</v>
      </c>
      <c r="F6327" s="214" t="s">
        <v>12411</v>
      </c>
      <c r="G6327" s="3" t="s">
        <v>17661</v>
      </c>
      <c r="H6327" s="227">
        <v>0.65182186234817807</v>
      </c>
    </row>
    <row r="6328" spans="1:8">
      <c r="A6328" s="62">
        <v>6326</v>
      </c>
      <c r="B6328" s="226" t="s">
        <v>17756</v>
      </c>
      <c r="C6328" s="214" t="str">
        <f t="shared" si="202"/>
        <v>Yes</v>
      </c>
      <c r="D6328" s="30">
        <f t="shared" si="201"/>
        <v>2.2999999999999998</v>
      </c>
      <c r="E6328" s="612">
        <v>6333</v>
      </c>
      <c r="F6328" s="214" t="s">
        <v>12411</v>
      </c>
      <c r="G6328" s="3" t="s">
        <v>17661</v>
      </c>
      <c r="H6328" s="227">
        <v>0.93117408906882582</v>
      </c>
    </row>
    <row r="6329" spans="1:8">
      <c r="A6329" s="62">
        <v>6327</v>
      </c>
      <c r="B6329" s="226" t="s">
        <v>17757</v>
      </c>
      <c r="C6329" s="214" t="str">
        <f t="shared" si="202"/>
        <v>Yes</v>
      </c>
      <c r="D6329" s="30">
        <f t="shared" si="201"/>
        <v>3.2</v>
      </c>
      <c r="E6329" s="612">
        <v>8811</v>
      </c>
      <c r="F6329" s="214" t="s">
        <v>12411</v>
      </c>
      <c r="G6329" s="3" t="s">
        <v>17661</v>
      </c>
      <c r="H6329" s="227">
        <v>1.2955465587044535</v>
      </c>
    </row>
    <row r="6330" spans="1:8">
      <c r="A6330" s="62">
        <v>6328</v>
      </c>
      <c r="B6330" s="228" t="s">
        <v>17758</v>
      </c>
      <c r="C6330" s="214" t="str">
        <f t="shared" si="202"/>
        <v>Yes</v>
      </c>
      <c r="D6330" s="30">
        <f t="shared" si="201"/>
        <v>1.300019117647059</v>
      </c>
      <c r="E6330" s="612">
        <v>3579</v>
      </c>
      <c r="F6330" s="214" t="s">
        <v>11826</v>
      </c>
      <c r="G6330" s="3" t="s">
        <v>17661</v>
      </c>
      <c r="H6330" s="229">
        <v>0.52632352941176475</v>
      </c>
    </row>
    <row r="6331" spans="1:8">
      <c r="A6331" s="62">
        <v>6329</v>
      </c>
      <c r="B6331" s="226" t="s">
        <v>17759</v>
      </c>
      <c r="C6331" s="214" t="str">
        <f t="shared" si="202"/>
        <v>Yes</v>
      </c>
      <c r="D6331" s="30">
        <f t="shared" si="201"/>
        <v>2.5</v>
      </c>
      <c r="E6331" s="612">
        <v>6883</v>
      </c>
      <c r="F6331" s="214" t="s">
        <v>12411</v>
      </c>
      <c r="G6331" s="3" t="s">
        <v>17661</v>
      </c>
      <c r="H6331" s="227">
        <v>1.0121457489878543</v>
      </c>
    </row>
    <row r="6332" spans="1:8">
      <c r="A6332" s="62">
        <v>6330</v>
      </c>
      <c r="B6332" s="226" t="s">
        <v>17760</v>
      </c>
      <c r="C6332" s="214" t="str">
        <f t="shared" si="202"/>
        <v>Yes</v>
      </c>
      <c r="D6332" s="30">
        <f t="shared" si="201"/>
        <v>3.02</v>
      </c>
      <c r="E6332" s="612">
        <v>8314</v>
      </c>
      <c r="F6332" s="214" t="s">
        <v>12411</v>
      </c>
      <c r="G6332" s="3" t="s">
        <v>17661</v>
      </c>
      <c r="H6332" s="227">
        <v>1.2226720647773279</v>
      </c>
    </row>
    <row r="6333" spans="1:8">
      <c r="A6333" s="62">
        <v>6331</v>
      </c>
      <c r="B6333" s="226" t="s">
        <v>17761</v>
      </c>
      <c r="C6333" s="214" t="str">
        <f t="shared" si="202"/>
        <v>Yes</v>
      </c>
      <c r="D6333" s="30">
        <f t="shared" si="201"/>
        <v>2.16</v>
      </c>
      <c r="E6333" s="612">
        <v>5947</v>
      </c>
      <c r="F6333" s="214" t="s">
        <v>12411</v>
      </c>
      <c r="G6333" s="3" t="s">
        <v>17661</v>
      </c>
      <c r="H6333" s="227">
        <v>0.87449392712550611</v>
      </c>
    </row>
    <row r="6334" spans="1:8">
      <c r="A6334" s="62">
        <v>6332</v>
      </c>
      <c r="B6334" s="226" t="s">
        <v>13925</v>
      </c>
      <c r="C6334" s="214" t="str">
        <f t="shared" si="202"/>
        <v>Yes</v>
      </c>
      <c r="D6334" s="30">
        <f t="shared" si="201"/>
        <v>2.2400000000000002</v>
      </c>
      <c r="E6334" s="612">
        <v>6167</v>
      </c>
      <c r="F6334" s="214" t="s">
        <v>12411</v>
      </c>
      <c r="G6334" s="3" t="s">
        <v>17661</v>
      </c>
      <c r="H6334" s="227">
        <v>0.90688259109311742</v>
      </c>
    </row>
    <row r="6335" spans="1:8">
      <c r="A6335" s="62">
        <v>6333</v>
      </c>
      <c r="B6335" s="226" t="s">
        <v>17762</v>
      </c>
      <c r="C6335" s="214" t="str">
        <f t="shared" si="202"/>
        <v>Yes</v>
      </c>
      <c r="D6335" s="30">
        <f t="shared" si="201"/>
        <v>2.2999999999999998</v>
      </c>
      <c r="E6335" s="612">
        <v>6333</v>
      </c>
      <c r="F6335" s="214" t="s">
        <v>12411</v>
      </c>
      <c r="G6335" s="3" t="s">
        <v>17661</v>
      </c>
      <c r="H6335" s="227">
        <v>0.93117408906882582</v>
      </c>
    </row>
    <row r="6336" spans="1:8">
      <c r="A6336" s="62">
        <v>6334</v>
      </c>
      <c r="B6336" s="226" t="s">
        <v>17763</v>
      </c>
      <c r="C6336" s="214" t="str">
        <f t="shared" si="202"/>
        <v>Yes</v>
      </c>
      <c r="D6336" s="30">
        <f t="shared" si="201"/>
        <v>0.55000000000000004</v>
      </c>
      <c r="E6336" s="612">
        <v>2028</v>
      </c>
      <c r="F6336" s="214" t="s">
        <v>12411</v>
      </c>
      <c r="G6336" s="3" t="s">
        <v>17661</v>
      </c>
      <c r="H6336" s="227">
        <v>0.22267206477732793</v>
      </c>
    </row>
    <row r="6337" spans="1:8">
      <c r="A6337" s="62">
        <v>6335</v>
      </c>
      <c r="B6337" s="233" t="s">
        <v>14628</v>
      </c>
      <c r="C6337" s="214" t="str">
        <f t="shared" si="202"/>
        <v>Yes</v>
      </c>
      <c r="D6337" s="30">
        <f t="shared" si="201"/>
        <v>3.2</v>
      </c>
      <c r="E6337" s="612">
        <v>8811</v>
      </c>
      <c r="F6337" s="214" t="s">
        <v>12411</v>
      </c>
      <c r="G6337" s="3" t="s">
        <v>17661</v>
      </c>
      <c r="H6337" s="232">
        <v>1.2955465587044535</v>
      </c>
    </row>
    <row r="6338" spans="1:8">
      <c r="A6338" s="62">
        <v>6336</v>
      </c>
      <c r="B6338" s="226" t="s">
        <v>17034</v>
      </c>
      <c r="C6338" s="214" t="str">
        <f t="shared" si="202"/>
        <v>Yes</v>
      </c>
      <c r="D6338" s="30">
        <f t="shared" si="201"/>
        <v>1.3499999999999999</v>
      </c>
      <c r="E6338" s="612">
        <v>3717</v>
      </c>
      <c r="F6338" s="214" t="s">
        <v>12411</v>
      </c>
      <c r="G6338" s="3" t="s">
        <v>17661</v>
      </c>
      <c r="H6338" s="227">
        <v>0.54655870445344124</v>
      </c>
    </row>
    <row r="6339" spans="1:8">
      <c r="A6339" s="62">
        <v>6337</v>
      </c>
      <c r="B6339" s="226" t="s">
        <v>17764</v>
      </c>
      <c r="C6339" s="214" t="str">
        <f t="shared" si="202"/>
        <v>Yes</v>
      </c>
      <c r="D6339" s="30">
        <f t="shared" si="201"/>
        <v>2.42</v>
      </c>
      <c r="E6339" s="612">
        <v>6661</v>
      </c>
      <c r="F6339" s="214" t="s">
        <v>12411</v>
      </c>
      <c r="G6339" s="3" t="s">
        <v>17661</v>
      </c>
      <c r="H6339" s="227">
        <v>0.97975708502024283</v>
      </c>
    </row>
    <row r="6340" spans="1:8">
      <c r="A6340" s="62">
        <v>6338</v>
      </c>
      <c r="B6340" s="226" t="s">
        <v>17765</v>
      </c>
      <c r="C6340" s="214" t="str">
        <f t="shared" si="202"/>
        <v>Yes</v>
      </c>
      <c r="D6340" s="30">
        <f t="shared" ref="D6340:D6403" si="203">H6340*2.47</f>
        <v>2.1</v>
      </c>
      <c r="E6340" s="612">
        <v>5781</v>
      </c>
      <c r="F6340" s="214" t="s">
        <v>12411</v>
      </c>
      <c r="G6340" s="3" t="s">
        <v>17661</v>
      </c>
      <c r="H6340" s="227">
        <v>0.85020242914979749</v>
      </c>
    </row>
    <row r="6341" spans="1:8">
      <c r="A6341" s="62">
        <v>6339</v>
      </c>
      <c r="B6341" s="226" t="s">
        <v>17766</v>
      </c>
      <c r="C6341" s="214" t="str">
        <f t="shared" si="202"/>
        <v>Yes</v>
      </c>
      <c r="D6341" s="30">
        <f t="shared" si="203"/>
        <v>0.7</v>
      </c>
      <c r="E6341" s="612">
        <v>2854</v>
      </c>
      <c r="F6341" s="214" t="s">
        <v>12411</v>
      </c>
      <c r="G6341" s="3" t="s">
        <v>17661</v>
      </c>
      <c r="H6341" s="227">
        <v>0.28340080971659914</v>
      </c>
    </row>
    <row r="6342" spans="1:8">
      <c r="A6342" s="62">
        <v>6340</v>
      </c>
      <c r="B6342" s="226" t="s">
        <v>17767</v>
      </c>
      <c r="C6342" s="214" t="str">
        <f t="shared" si="202"/>
        <v>Yes</v>
      </c>
      <c r="D6342" s="30">
        <f t="shared" si="203"/>
        <v>4.76</v>
      </c>
      <c r="E6342" s="612">
        <v>13104</v>
      </c>
      <c r="F6342" s="214" t="s">
        <v>12411</v>
      </c>
      <c r="G6342" s="3" t="s">
        <v>17661</v>
      </c>
      <c r="H6342" s="227">
        <v>1.9271255060728743</v>
      </c>
    </row>
    <row r="6343" spans="1:8">
      <c r="A6343" s="62">
        <v>6341</v>
      </c>
      <c r="B6343" s="226" t="s">
        <v>17768</v>
      </c>
      <c r="C6343" s="214" t="str">
        <f t="shared" si="202"/>
        <v>No</v>
      </c>
      <c r="D6343" s="30">
        <f t="shared" si="203"/>
        <v>4.9400000000000004</v>
      </c>
      <c r="E6343" s="612">
        <v>13600</v>
      </c>
      <c r="F6343" s="214" t="s">
        <v>12411</v>
      </c>
      <c r="G6343" s="3" t="s">
        <v>17661</v>
      </c>
      <c r="H6343" s="227">
        <v>2</v>
      </c>
    </row>
    <row r="6344" spans="1:8">
      <c r="A6344" s="62">
        <v>6342</v>
      </c>
      <c r="B6344" s="226" t="s">
        <v>16984</v>
      </c>
      <c r="C6344" s="214" t="str">
        <f t="shared" si="202"/>
        <v>Yes</v>
      </c>
      <c r="D6344" s="30">
        <f t="shared" si="203"/>
        <v>2.54</v>
      </c>
      <c r="E6344" s="612">
        <v>6993</v>
      </c>
      <c r="F6344" s="214" t="s">
        <v>12411</v>
      </c>
      <c r="G6344" s="3" t="s">
        <v>17661</v>
      </c>
      <c r="H6344" s="227">
        <v>1.0283400809716599</v>
      </c>
    </row>
    <row r="6345" spans="1:8">
      <c r="A6345" s="62">
        <v>6343</v>
      </c>
      <c r="B6345" s="226" t="s">
        <v>13492</v>
      </c>
      <c r="C6345" s="214" t="str">
        <f t="shared" si="202"/>
        <v>Yes</v>
      </c>
      <c r="D6345" s="30">
        <f t="shared" si="203"/>
        <v>2.2999999999999998</v>
      </c>
      <c r="E6345" s="612">
        <v>6333</v>
      </c>
      <c r="F6345" s="214" t="s">
        <v>12411</v>
      </c>
      <c r="G6345" s="3" t="s">
        <v>17661</v>
      </c>
      <c r="H6345" s="227">
        <v>0.93117408906882582</v>
      </c>
    </row>
    <row r="6346" spans="1:8">
      <c r="A6346" s="62">
        <v>6344</v>
      </c>
      <c r="B6346" s="226" t="s">
        <v>17769</v>
      </c>
      <c r="C6346" s="214" t="str">
        <f t="shared" si="202"/>
        <v>No</v>
      </c>
      <c r="D6346" s="30">
        <f t="shared" si="203"/>
        <v>4.9400000000000004</v>
      </c>
      <c r="E6346" s="612">
        <v>13600</v>
      </c>
      <c r="F6346" s="214" t="s">
        <v>12411</v>
      </c>
      <c r="G6346" s="3" t="s">
        <v>17661</v>
      </c>
      <c r="H6346" s="227">
        <v>2</v>
      </c>
    </row>
    <row r="6347" spans="1:8">
      <c r="A6347" s="62">
        <v>6345</v>
      </c>
      <c r="B6347" s="226" t="s">
        <v>17041</v>
      </c>
      <c r="C6347" s="214" t="str">
        <f t="shared" si="202"/>
        <v>Yes</v>
      </c>
      <c r="D6347" s="30">
        <f t="shared" si="203"/>
        <v>1</v>
      </c>
      <c r="E6347" s="612">
        <v>2753</v>
      </c>
      <c r="F6347" s="214" t="s">
        <v>12411</v>
      </c>
      <c r="G6347" s="3" t="s">
        <v>17661</v>
      </c>
      <c r="H6347" s="227">
        <v>0.40485829959514169</v>
      </c>
    </row>
    <row r="6348" spans="1:8">
      <c r="A6348" s="62">
        <v>6346</v>
      </c>
      <c r="B6348" s="228" t="s">
        <v>17770</v>
      </c>
      <c r="C6348" s="214" t="str">
        <f t="shared" si="202"/>
        <v>Yes</v>
      </c>
      <c r="D6348" s="30">
        <f t="shared" si="203"/>
        <v>3.6000250000000005</v>
      </c>
      <c r="E6348" s="612">
        <v>9911</v>
      </c>
      <c r="F6348" s="214" t="s">
        <v>11781</v>
      </c>
      <c r="G6348" s="3" t="s">
        <v>17661</v>
      </c>
      <c r="H6348" s="229">
        <v>1.4575</v>
      </c>
    </row>
    <row r="6349" spans="1:8">
      <c r="A6349" s="62">
        <v>6347</v>
      </c>
      <c r="B6349" s="226" t="s">
        <v>17771</v>
      </c>
      <c r="C6349" s="214" t="str">
        <f t="shared" si="202"/>
        <v>Yes</v>
      </c>
      <c r="D6349" s="30">
        <f t="shared" si="203"/>
        <v>1.3499999999999999</v>
      </c>
      <c r="E6349" s="612">
        <v>3717</v>
      </c>
      <c r="F6349" s="214" t="s">
        <v>12411</v>
      </c>
      <c r="G6349" s="3" t="s">
        <v>17661</v>
      </c>
      <c r="H6349" s="227">
        <v>0.54655870445344124</v>
      </c>
    </row>
    <row r="6350" spans="1:8">
      <c r="A6350" s="62">
        <v>6348</v>
      </c>
      <c r="B6350" s="226" t="s">
        <v>13316</v>
      </c>
      <c r="C6350" s="214" t="str">
        <f t="shared" si="202"/>
        <v>Yes</v>
      </c>
      <c r="D6350" s="30">
        <f t="shared" si="203"/>
        <v>2.73</v>
      </c>
      <c r="E6350" s="612">
        <v>7517</v>
      </c>
      <c r="F6350" s="214" t="s">
        <v>12411</v>
      </c>
      <c r="G6350" s="3" t="s">
        <v>17661</v>
      </c>
      <c r="H6350" s="227">
        <v>1.1052631578947367</v>
      </c>
    </row>
    <row r="6351" spans="1:8">
      <c r="A6351" s="62">
        <v>6349</v>
      </c>
      <c r="B6351" s="228" t="s">
        <v>17772</v>
      </c>
      <c r="C6351" s="214" t="str">
        <f t="shared" si="202"/>
        <v>Yes</v>
      </c>
      <c r="D6351" s="30">
        <f t="shared" si="203"/>
        <v>1.300019117647059</v>
      </c>
      <c r="E6351" s="612">
        <v>3579</v>
      </c>
      <c r="F6351" s="214" t="s">
        <v>11826</v>
      </c>
      <c r="G6351" s="3" t="s">
        <v>17661</v>
      </c>
      <c r="H6351" s="229">
        <v>0.52632352941176475</v>
      </c>
    </row>
    <row r="6352" spans="1:8">
      <c r="A6352" s="62">
        <v>6350</v>
      </c>
      <c r="B6352" s="226" t="s">
        <v>17773</v>
      </c>
      <c r="C6352" s="214" t="str">
        <f t="shared" si="202"/>
        <v>Yes</v>
      </c>
      <c r="D6352" s="30">
        <f t="shared" si="203"/>
        <v>2.4699999999999998</v>
      </c>
      <c r="E6352" s="612">
        <v>6800</v>
      </c>
      <c r="F6352" s="214" t="s">
        <v>12411</v>
      </c>
      <c r="G6352" s="3" t="s">
        <v>17661</v>
      </c>
      <c r="H6352" s="227">
        <v>0.99999999999999978</v>
      </c>
    </row>
    <row r="6353" spans="1:8">
      <c r="A6353" s="62">
        <v>6351</v>
      </c>
      <c r="B6353" s="228" t="s">
        <v>17774</v>
      </c>
      <c r="C6353" s="214" t="str">
        <f t="shared" si="202"/>
        <v>Yes</v>
      </c>
      <c r="D6353" s="30">
        <f t="shared" si="203"/>
        <v>2.5001485294117649</v>
      </c>
      <c r="E6353" s="612">
        <v>6883</v>
      </c>
      <c r="F6353" s="214" t="s">
        <v>11826</v>
      </c>
      <c r="G6353" s="3" t="s">
        <v>17661</v>
      </c>
      <c r="H6353" s="229">
        <v>1.0122058823529412</v>
      </c>
    </row>
    <row r="6354" spans="1:8">
      <c r="A6354" s="62">
        <v>6352</v>
      </c>
      <c r="B6354" s="226" t="s">
        <v>17775</v>
      </c>
      <c r="C6354" s="214" t="str">
        <f t="shared" si="202"/>
        <v>Yes</v>
      </c>
      <c r="D6354" s="30">
        <f t="shared" si="203"/>
        <v>1.51</v>
      </c>
      <c r="E6354" s="612">
        <v>4157</v>
      </c>
      <c r="F6354" s="214" t="s">
        <v>12411</v>
      </c>
      <c r="G6354" s="3" t="s">
        <v>17661</v>
      </c>
      <c r="H6354" s="227">
        <v>0.61133603238866396</v>
      </c>
    </row>
    <row r="6355" spans="1:8">
      <c r="A6355" s="62">
        <v>6353</v>
      </c>
      <c r="B6355" s="226" t="s">
        <v>17776</v>
      </c>
      <c r="C6355" s="214" t="str">
        <f t="shared" si="202"/>
        <v>Yes</v>
      </c>
      <c r="D6355" s="30">
        <f t="shared" si="203"/>
        <v>1.7400000000000002</v>
      </c>
      <c r="E6355" s="612">
        <v>4790</v>
      </c>
      <c r="F6355" s="214" t="s">
        <v>12411</v>
      </c>
      <c r="G6355" s="3" t="s">
        <v>17661</v>
      </c>
      <c r="H6355" s="227">
        <v>0.70445344129554655</v>
      </c>
    </row>
    <row r="6356" spans="1:8">
      <c r="A6356" s="62">
        <v>6354</v>
      </c>
      <c r="B6356" s="226" t="s">
        <v>17777</v>
      </c>
      <c r="C6356" s="214" t="str">
        <f t="shared" si="202"/>
        <v>No</v>
      </c>
      <c r="D6356" s="30">
        <f t="shared" si="203"/>
        <v>4.9400000000000004</v>
      </c>
      <c r="E6356" s="612">
        <v>13600</v>
      </c>
      <c r="F6356" s="214" t="s">
        <v>12411</v>
      </c>
      <c r="G6356" s="3" t="s">
        <v>17661</v>
      </c>
      <c r="H6356" s="227">
        <v>2</v>
      </c>
    </row>
    <row r="6357" spans="1:8">
      <c r="A6357" s="62">
        <v>6355</v>
      </c>
      <c r="B6357" s="226" t="s">
        <v>17778</v>
      </c>
      <c r="C6357" s="214" t="str">
        <f t="shared" si="202"/>
        <v>Yes</v>
      </c>
      <c r="D6357" s="30">
        <f t="shared" si="203"/>
        <v>1.69</v>
      </c>
      <c r="E6357" s="612">
        <v>4653</v>
      </c>
      <c r="F6357" s="214" t="s">
        <v>12411</v>
      </c>
      <c r="G6357" s="3" t="s">
        <v>17661</v>
      </c>
      <c r="H6357" s="227">
        <v>0.68421052631578938</v>
      </c>
    </row>
    <row r="6358" spans="1:8">
      <c r="A6358" s="62">
        <v>6356</v>
      </c>
      <c r="B6358" s="226" t="s">
        <v>17779</v>
      </c>
      <c r="C6358" s="214" t="str">
        <f t="shared" si="202"/>
        <v>No</v>
      </c>
      <c r="D6358" s="30">
        <f t="shared" si="203"/>
        <v>4.9400000000000004</v>
      </c>
      <c r="E6358" s="612">
        <v>13600</v>
      </c>
      <c r="F6358" s="214" t="s">
        <v>12411</v>
      </c>
      <c r="G6358" s="3" t="s">
        <v>17661</v>
      </c>
      <c r="H6358" s="227">
        <v>2</v>
      </c>
    </row>
    <row r="6359" spans="1:8">
      <c r="A6359" s="62">
        <v>6357</v>
      </c>
      <c r="B6359" s="226" t="s">
        <v>17780</v>
      </c>
      <c r="C6359" s="214" t="str">
        <f t="shared" si="202"/>
        <v>Yes</v>
      </c>
      <c r="D6359" s="30">
        <f t="shared" si="203"/>
        <v>4.9000000000000004</v>
      </c>
      <c r="E6359" s="612">
        <v>13491</v>
      </c>
      <c r="F6359" s="214" t="s">
        <v>12411</v>
      </c>
      <c r="G6359" s="3" t="s">
        <v>17661</v>
      </c>
      <c r="H6359" s="227">
        <v>1.9838056680161944</v>
      </c>
    </row>
    <row r="6360" spans="1:8">
      <c r="A6360" s="62">
        <v>6358</v>
      </c>
      <c r="B6360" s="226" t="s">
        <v>17781</v>
      </c>
      <c r="C6360" s="214" t="str">
        <f t="shared" si="202"/>
        <v>Yes</v>
      </c>
      <c r="D6360" s="30">
        <f t="shared" si="203"/>
        <v>1.3</v>
      </c>
      <c r="E6360" s="612">
        <v>3579</v>
      </c>
      <c r="F6360" s="214" t="s">
        <v>12411</v>
      </c>
      <c r="G6360" s="3" t="s">
        <v>17661</v>
      </c>
      <c r="H6360" s="227">
        <v>0.52631578947368418</v>
      </c>
    </row>
    <row r="6361" spans="1:8">
      <c r="A6361" s="62">
        <v>6359</v>
      </c>
      <c r="B6361" s="226" t="s">
        <v>17782</v>
      </c>
      <c r="C6361" s="214" t="str">
        <f t="shared" si="202"/>
        <v>Yes</v>
      </c>
      <c r="D6361" s="30">
        <f t="shared" si="203"/>
        <v>1.1200000000000001</v>
      </c>
      <c r="E6361" s="612">
        <v>3083</v>
      </c>
      <c r="F6361" s="214" t="s">
        <v>12411</v>
      </c>
      <c r="G6361" s="3" t="s">
        <v>17661</v>
      </c>
      <c r="H6361" s="227">
        <v>0.45344129554655871</v>
      </c>
    </row>
    <row r="6362" spans="1:8">
      <c r="A6362" s="62">
        <v>6360</v>
      </c>
      <c r="B6362" s="226" t="s">
        <v>17783</v>
      </c>
      <c r="C6362" s="214" t="str">
        <f t="shared" si="202"/>
        <v>No</v>
      </c>
      <c r="D6362" s="30">
        <f t="shared" si="203"/>
        <v>4.9400000000000004</v>
      </c>
      <c r="E6362" s="612">
        <v>13600</v>
      </c>
      <c r="F6362" s="214" t="s">
        <v>12411</v>
      </c>
      <c r="G6362" s="3" t="s">
        <v>17661</v>
      </c>
      <c r="H6362" s="227">
        <v>2</v>
      </c>
    </row>
    <row r="6363" spans="1:8">
      <c r="A6363" s="62">
        <v>6361</v>
      </c>
      <c r="B6363" s="226" t="s">
        <v>17784</v>
      </c>
      <c r="C6363" s="214" t="str">
        <f t="shared" si="202"/>
        <v>Yes</v>
      </c>
      <c r="D6363" s="30">
        <f t="shared" si="203"/>
        <v>3.2</v>
      </c>
      <c r="E6363" s="612">
        <v>8811</v>
      </c>
      <c r="F6363" s="214" t="s">
        <v>12411</v>
      </c>
      <c r="G6363" s="3" t="s">
        <v>17661</v>
      </c>
      <c r="H6363" s="227">
        <v>1.2955465587044535</v>
      </c>
    </row>
    <row r="6364" spans="1:8">
      <c r="A6364" s="62">
        <v>6362</v>
      </c>
      <c r="B6364" s="226" t="s">
        <v>17785</v>
      </c>
      <c r="C6364" s="214" t="str">
        <f t="shared" si="202"/>
        <v>Yes</v>
      </c>
      <c r="D6364" s="30">
        <f t="shared" si="203"/>
        <v>2.1</v>
      </c>
      <c r="E6364" s="612">
        <v>5781</v>
      </c>
      <c r="F6364" s="214" t="s">
        <v>12411</v>
      </c>
      <c r="G6364" s="3" t="s">
        <v>17661</v>
      </c>
      <c r="H6364" s="227">
        <v>0.85020242914979749</v>
      </c>
    </row>
    <row r="6365" spans="1:8">
      <c r="A6365" s="62">
        <v>6363</v>
      </c>
      <c r="B6365" s="226" t="s">
        <v>17786</v>
      </c>
      <c r="C6365" s="214" t="str">
        <f t="shared" si="202"/>
        <v>No</v>
      </c>
      <c r="D6365" s="30">
        <f t="shared" si="203"/>
        <v>4.9400000000000004</v>
      </c>
      <c r="E6365" s="612">
        <v>13600</v>
      </c>
      <c r="F6365" s="214" t="s">
        <v>12411</v>
      </c>
      <c r="G6365" s="3" t="s">
        <v>17661</v>
      </c>
      <c r="H6365" s="227">
        <v>2</v>
      </c>
    </row>
    <row r="6366" spans="1:8">
      <c r="A6366" s="62">
        <v>6364</v>
      </c>
      <c r="B6366" s="226" t="s">
        <v>17787</v>
      </c>
      <c r="C6366" s="214" t="str">
        <f t="shared" si="202"/>
        <v>Yes</v>
      </c>
      <c r="D6366" s="30">
        <f t="shared" si="203"/>
        <v>1.8</v>
      </c>
      <c r="E6366" s="612">
        <v>4955</v>
      </c>
      <c r="F6366" s="214" t="s">
        <v>12411</v>
      </c>
      <c r="G6366" s="3" t="s">
        <v>17661</v>
      </c>
      <c r="H6366" s="227">
        <v>0.72874493927125505</v>
      </c>
    </row>
    <row r="6367" spans="1:8">
      <c r="A6367" s="62">
        <v>6365</v>
      </c>
      <c r="B6367" s="226" t="s">
        <v>17788</v>
      </c>
      <c r="C6367" s="214" t="str">
        <f t="shared" ref="C6367:C6430" si="204">IF(H6367=2,"No","Yes")</f>
        <v>No</v>
      </c>
      <c r="D6367" s="30">
        <f t="shared" si="203"/>
        <v>4.9400000000000004</v>
      </c>
      <c r="E6367" s="612">
        <v>13600</v>
      </c>
      <c r="F6367" s="214" t="s">
        <v>12411</v>
      </c>
      <c r="G6367" s="3" t="s">
        <v>17661</v>
      </c>
      <c r="H6367" s="227">
        <v>2</v>
      </c>
    </row>
    <row r="6368" spans="1:8">
      <c r="A6368" s="62">
        <v>6366</v>
      </c>
      <c r="B6368" s="228" t="s">
        <v>17789</v>
      </c>
      <c r="C6368" s="214" t="str">
        <f t="shared" si="204"/>
        <v>Yes</v>
      </c>
      <c r="D6368" s="30">
        <f t="shared" si="203"/>
        <v>0.3632352941176471</v>
      </c>
      <c r="E6368" s="612">
        <v>1000</v>
      </c>
      <c r="F6368" s="221" t="s">
        <v>11777</v>
      </c>
      <c r="G6368" s="3" t="s">
        <v>17661</v>
      </c>
      <c r="H6368" s="229">
        <v>0.14705882352941177</v>
      </c>
    </row>
    <row r="6369" spans="1:8">
      <c r="A6369" s="62">
        <v>6367</v>
      </c>
      <c r="B6369" s="226" t="s">
        <v>17790</v>
      </c>
      <c r="C6369" s="214" t="str">
        <f t="shared" si="204"/>
        <v>Yes</v>
      </c>
      <c r="D6369" s="30">
        <f t="shared" si="203"/>
        <v>3.6</v>
      </c>
      <c r="E6369" s="612">
        <v>9911</v>
      </c>
      <c r="F6369" s="214" t="s">
        <v>12411</v>
      </c>
      <c r="G6369" s="3" t="s">
        <v>17661</v>
      </c>
      <c r="H6369" s="227">
        <v>1.4574898785425101</v>
      </c>
    </row>
    <row r="6370" spans="1:8">
      <c r="A6370" s="62">
        <v>6368</v>
      </c>
      <c r="B6370" s="226" t="s">
        <v>17791</v>
      </c>
      <c r="C6370" s="214" t="str">
        <f t="shared" si="204"/>
        <v>Yes</v>
      </c>
      <c r="D6370" s="30">
        <f t="shared" si="203"/>
        <v>4.5999999999999996</v>
      </c>
      <c r="E6370" s="612">
        <v>12665</v>
      </c>
      <c r="F6370" s="214" t="s">
        <v>12411</v>
      </c>
      <c r="G6370" s="3" t="s">
        <v>17661</v>
      </c>
      <c r="H6370" s="227">
        <v>1.8623481781376516</v>
      </c>
    </row>
    <row r="6371" spans="1:8">
      <c r="A6371" s="62">
        <v>6369</v>
      </c>
      <c r="B6371" s="226" t="s">
        <v>17792</v>
      </c>
      <c r="C6371" s="214" t="str">
        <f t="shared" si="204"/>
        <v>No</v>
      </c>
      <c r="D6371" s="30">
        <f t="shared" si="203"/>
        <v>4.9400000000000004</v>
      </c>
      <c r="E6371" s="612">
        <v>13600</v>
      </c>
      <c r="F6371" s="214" t="s">
        <v>12411</v>
      </c>
      <c r="G6371" s="3" t="s">
        <v>17661</v>
      </c>
      <c r="H6371" s="227">
        <v>2</v>
      </c>
    </row>
    <row r="6372" spans="1:8">
      <c r="A6372" s="62">
        <v>6370</v>
      </c>
      <c r="B6372" s="226" t="s">
        <v>17793</v>
      </c>
      <c r="C6372" s="214" t="str">
        <f t="shared" si="204"/>
        <v>Yes</v>
      </c>
      <c r="D6372" s="30">
        <f t="shared" si="203"/>
        <v>2.92</v>
      </c>
      <c r="E6372" s="612">
        <v>8039</v>
      </c>
      <c r="F6372" s="214" t="s">
        <v>12411</v>
      </c>
      <c r="G6372" s="3" t="s">
        <v>17661</v>
      </c>
      <c r="H6372" s="227">
        <v>1.1821862348178136</v>
      </c>
    </row>
    <row r="6373" spans="1:8">
      <c r="A6373" s="62">
        <v>6371</v>
      </c>
      <c r="B6373" s="226" t="s">
        <v>17794</v>
      </c>
      <c r="C6373" s="214" t="str">
        <f t="shared" si="204"/>
        <v>Yes</v>
      </c>
      <c r="D6373" s="30">
        <f t="shared" si="203"/>
        <v>1.8499999999999999</v>
      </c>
      <c r="E6373" s="612">
        <v>5093</v>
      </c>
      <c r="F6373" s="214" t="s">
        <v>12411</v>
      </c>
      <c r="G6373" s="3" t="s">
        <v>17661</v>
      </c>
      <c r="H6373" s="227">
        <v>0.748987854251012</v>
      </c>
    </row>
    <row r="6374" spans="1:8">
      <c r="A6374" s="62">
        <v>6372</v>
      </c>
      <c r="B6374" s="226" t="s">
        <v>17795</v>
      </c>
      <c r="C6374" s="214" t="str">
        <f t="shared" si="204"/>
        <v>Yes</v>
      </c>
      <c r="D6374" s="30">
        <f t="shared" si="203"/>
        <v>3.4800000000000004</v>
      </c>
      <c r="E6374" s="612">
        <v>9580</v>
      </c>
      <c r="F6374" s="214" t="s">
        <v>12411</v>
      </c>
      <c r="G6374" s="3" t="s">
        <v>17661</v>
      </c>
      <c r="H6374" s="227">
        <v>1.4089068825910931</v>
      </c>
    </row>
    <row r="6375" spans="1:8">
      <c r="A6375" s="62">
        <v>6373</v>
      </c>
      <c r="B6375" s="226" t="s">
        <v>17796</v>
      </c>
      <c r="C6375" s="214" t="str">
        <f t="shared" si="204"/>
        <v>Yes</v>
      </c>
      <c r="D6375" s="30">
        <f t="shared" si="203"/>
        <v>1.04</v>
      </c>
      <c r="E6375" s="612">
        <v>2863</v>
      </c>
      <c r="F6375" s="214" t="s">
        <v>12411</v>
      </c>
      <c r="G6375" s="3" t="s">
        <v>17661</v>
      </c>
      <c r="H6375" s="227">
        <v>0.42105263157894735</v>
      </c>
    </row>
    <row r="6376" spans="1:8">
      <c r="A6376" s="62">
        <v>6374</v>
      </c>
      <c r="B6376" s="226" t="s">
        <v>17797</v>
      </c>
      <c r="C6376" s="214" t="str">
        <f t="shared" si="204"/>
        <v>Yes</v>
      </c>
      <c r="D6376" s="30">
        <f t="shared" si="203"/>
        <v>2.2000000000000002</v>
      </c>
      <c r="E6376" s="612">
        <v>6057</v>
      </c>
      <c r="F6376" s="214" t="s">
        <v>12411</v>
      </c>
      <c r="G6376" s="3" t="s">
        <v>17661</v>
      </c>
      <c r="H6376" s="227">
        <v>0.89068825910931171</v>
      </c>
    </row>
    <row r="6377" spans="1:8">
      <c r="A6377" s="62">
        <v>6375</v>
      </c>
      <c r="B6377" s="226" t="s">
        <v>17798</v>
      </c>
      <c r="C6377" s="214" t="str">
        <f t="shared" si="204"/>
        <v>Yes</v>
      </c>
      <c r="D6377" s="30">
        <f t="shared" si="203"/>
        <v>3.1</v>
      </c>
      <c r="E6377" s="612">
        <v>8534</v>
      </c>
      <c r="F6377" s="214" t="s">
        <v>12411</v>
      </c>
      <c r="G6377" s="3" t="s">
        <v>17661</v>
      </c>
      <c r="H6377" s="227">
        <v>1.2550607287449391</v>
      </c>
    </row>
    <row r="6378" spans="1:8">
      <c r="A6378" s="62">
        <v>6376</v>
      </c>
      <c r="B6378" s="226" t="s">
        <v>17799</v>
      </c>
      <c r="C6378" s="214" t="str">
        <f t="shared" si="204"/>
        <v>Yes</v>
      </c>
      <c r="D6378" s="30">
        <f t="shared" si="203"/>
        <v>1.27</v>
      </c>
      <c r="E6378" s="612">
        <v>3496</v>
      </c>
      <c r="F6378" s="214" t="s">
        <v>12411</v>
      </c>
      <c r="G6378" s="3" t="s">
        <v>17661</v>
      </c>
      <c r="H6378" s="227">
        <v>0.51417004048582993</v>
      </c>
    </row>
    <row r="6379" spans="1:8">
      <c r="A6379" s="62">
        <v>6377</v>
      </c>
      <c r="B6379" s="226" t="s">
        <v>17800</v>
      </c>
      <c r="C6379" s="214" t="str">
        <f t="shared" si="204"/>
        <v>Yes</v>
      </c>
      <c r="D6379" s="30">
        <f t="shared" si="203"/>
        <v>3.4800000000000004</v>
      </c>
      <c r="E6379" s="612">
        <v>9581</v>
      </c>
      <c r="F6379" s="214" t="s">
        <v>12411</v>
      </c>
      <c r="G6379" s="3" t="s">
        <v>17661</v>
      </c>
      <c r="H6379" s="227">
        <v>1.4089068825910931</v>
      </c>
    </row>
    <row r="6380" spans="1:8">
      <c r="A6380" s="62">
        <v>6378</v>
      </c>
      <c r="B6380" s="226" t="s">
        <v>17801</v>
      </c>
      <c r="C6380" s="214" t="str">
        <f t="shared" si="204"/>
        <v>Yes</v>
      </c>
      <c r="D6380" s="30">
        <f t="shared" si="203"/>
        <v>2.6999999999999997</v>
      </c>
      <c r="E6380" s="612">
        <v>7433</v>
      </c>
      <c r="F6380" s="214" t="s">
        <v>12411</v>
      </c>
      <c r="G6380" s="3" t="s">
        <v>17661</v>
      </c>
      <c r="H6380" s="227">
        <v>1.0931174089068825</v>
      </c>
    </row>
    <row r="6381" spans="1:8">
      <c r="A6381" s="62">
        <v>6379</v>
      </c>
      <c r="B6381" s="226" t="s">
        <v>17802</v>
      </c>
      <c r="C6381" s="214" t="str">
        <f t="shared" si="204"/>
        <v>Yes</v>
      </c>
      <c r="D6381" s="30">
        <f t="shared" si="203"/>
        <v>0.75</v>
      </c>
      <c r="E6381" s="612">
        <v>2065</v>
      </c>
      <c r="F6381" s="214" t="s">
        <v>12411</v>
      </c>
      <c r="G6381" s="3" t="s">
        <v>17661</v>
      </c>
      <c r="H6381" s="227">
        <v>0.30364372469635625</v>
      </c>
    </row>
    <row r="6382" spans="1:8">
      <c r="A6382" s="62">
        <v>6380</v>
      </c>
      <c r="B6382" s="226" t="s">
        <v>17803</v>
      </c>
      <c r="C6382" s="214" t="str">
        <f t="shared" si="204"/>
        <v>Yes</v>
      </c>
      <c r="D6382" s="30">
        <f t="shared" si="203"/>
        <v>1.1600000000000001</v>
      </c>
      <c r="E6382" s="612">
        <v>3195</v>
      </c>
      <c r="F6382" s="214" t="s">
        <v>12411</v>
      </c>
      <c r="G6382" s="3" t="s">
        <v>17661</v>
      </c>
      <c r="H6382" s="227">
        <v>0.46963562753036442</v>
      </c>
    </row>
    <row r="6383" spans="1:8">
      <c r="A6383" s="62">
        <v>6381</v>
      </c>
      <c r="B6383" s="226" t="s">
        <v>17804</v>
      </c>
      <c r="C6383" s="214" t="str">
        <f t="shared" si="204"/>
        <v>Yes</v>
      </c>
      <c r="D6383" s="30">
        <f t="shared" si="203"/>
        <v>3.2</v>
      </c>
      <c r="E6383" s="612">
        <v>8811</v>
      </c>
      <c r="F6383" s="214" t="s">
        <v>12411</v>
      </c>
      <c r="G6383" s="3" t="s">
        <v>17661</v>
      </c>
      <c r="H6383" s="227">
        <v>1.2955465587044535</v>
      </c>
    </row>
    <row r="6384" spans="1:8">
      <c r="A6384" s="62">
        <v>6382</v>
      </c>
      <c r="B6384" s="226" t="s">
        <v>17805</v>
      </c>
      <c r="C6384" s="214" t="str">
        <f t="shared" si="204"/>
        <v>Yes</v>
      </c>
      <c r="D6384" s="30">
        <f t="shared" si="203"/>
        <v>2.4899999999999998</v>
      </c>
      <c r="E6384" s="612">
        <v>6855</v>
      </c>
      <c r="F6384" s="214" t="s">
        <v>12411</v>
      </c>
      <c r="G6384" s="3" t="s">
        <v>17661</v>
      </c>
      <c r="H6384" s="227">
        <v>1.0080971659919027</v>
      </c>
    </row>
    <row r="6385" spans="1:8">
      <c r="A6385" s="62">
        <v>6383</v>
      </c>
      <c r="B6385" s="226" t="s">
        <v>17806</v>
      </c>
      <c r="C6385" s="214" t="str">
        <f t="shared" si="204"/>
        <v>Yes</v>
      </c>
      <c r="D6385" s="30">
        <f t="shared" si="203"/>
        <v>2.2999999999999998</v>
      </c>
      <c r="E6385" s="612">
        <v>6333</v>
      </c>
      <c r="F6385" s="214" t="s">
        <v>12411</v>
      </c>
      <c r="G6385" s="3" t="s">
        <v>17661</v>
      </c>
      <c r="H6385" s="227">
        <v>0.93117408906882582</v>
      </c>
    </row>
    <row r="6386" spans="1:8">
      <c r="A6386" s="62">
        <v>6384</v>
      </c>
      <c r="B6386" s="226" t="s">
        <v>13982</v>
      </c>
      <c r="C6386" s="214" t="str">
        <f t="shared" si="204"/>
        <v>Yes</v>
      </c>
      <c r="D6386" s="30">
        <f t="shared" si="203"/>
        <v>1.8199999999999998</v>
      </c>
      <c r="E6386" s="612">
        <v>5011</v>
      </c>
      <c r="F6386" s="214" t="s">
        <v>12411</v>
      </c>
      <c r="G6386" s="3" t="s">
        <v>17661</v>
      </c>
      <c r="H6386" s="227">
        <v>0.73684210526315774</v>
      </c>
    </row>
    <row r="6387" spans="1:8">
      <c r="A6387" s="62">
        <v>6385</v>
      </c>
      <c r="B6387" s="228" t="s">
        <v>17807</v>
      </c>
      <c r="C6387" s="214" t="str">
        <f t="shared" si="204"/>
        <v>Yes</v>
      </c>
      <c r="D6387" s="30">
        <f t="shared" si="203"/>
        <v>1.3701235294117649</v>
      </c>
      <c r="E6387" s="612">
        <v>3772</v>
      </c>
      <c r="F6387" s="214" t="s">
        <v>11781</v>
      </c>
      <c r="G6387" s="3" t="s">
        <v>17661</v>
      </c>
      <c r="H6387" s="229">
        <v>0.55470588235294116</v>
      </c>
    </row>
    <row r="6388" spans="1:8">
      <c r="A6388" s="62">
        <v>6386</v>
      </c>
      <c r="B6388" s="226" t="s">
        <v>17808</v>
      </c>
      <c r="C6388" s="214" t="str">
        <f t="shared" si="204"/>
        <v>Yes</v>
      </c>
      <c r="D6388" s="30">
        <f t="shared" si="203"/>
        <v>4.4499999999999993</v>
      </c>
      <c r="E6388" s="612">
        <v>12251</v>
      </c>
      <c r="F6388" s="214" t="s">
        <v>12411</v>
      </c>
      <c r="G6388" s="3" t="s">
        <v>17661</v>
      </c>
      <c r="H6388" s="227">
        <v>1.8016194331983801</v>
      </c>
    </row>
    <row r="6389" spans="1:8">
      <c r="A6389" s="62">
        <v>6387</v>
      </c>
      <c r="B6389" s="226" t="s">
        <v>17809</v>
      </c>
      <c r="C6389" s="214" t="str">
        <f t="shared" si="204"/>
        <v>Yes</v>
      </c>
      <c r="D6389" s="30">
        <f t="shared" si="203"/>
        <v>2.2400000000000002</v>
      </c>
      <c r="E6389" s="612">
        <v>6167</v>
      </c>
      <c r="F6389" s="214" t="s">
        <v>12411</v>
      </c>
      <c r="G6389" s="3" t="s">
        <v>17661</v>
      </c>
      <c r="H6389" s="227">
        <v>0.90688259109311742</v>
      </c>
    </row>
    <row r="6390" spans="1:8">
      <c r="A6390" s="62">
        <v>6388</v>
      </c>
      <c r="B6390" s="226" t="s">
        <v>17810</v>
      </c>
      <c r="C6390" s="214" t="str">
        <f t="shared" si="204"/>
        <v>Yes</v>
      </c>
      <c r="D6390" s="30">
        <f t="shared" si="203"/>
        <v>1.5</v>
      </c>
      <c r="E6390" s="612">
        <v>4131</v>
      </c>
      <c r="F6390" s="214" t="s">
        <v>12411</v>
      </c>
      <c r="G6390" s="3" t="s">
        <v>17661</v>
      </c>
      <c r="H6390" s="227">
        <v>0.60728744939271251</v>
      </c>
    </row>
    <row r="6391" spans="1:8">
      <c r="A6391" s="62">
        <v>6389</v>
      </c>
      <c r="B6391" s="226" t="s">
        <v>17811</v>
      </c>
      <c r="C6391" s="214" t="str">
        <f t="shared" si="204"/>
        <v>Yes</v>
      </c>
      <c r="D6391" s="30">
        <f t="shared" si="203"/>
        <v>2.2000000000000002</v>
      </c>
      <c r="E6391" s="612">
        <v>6057</v>
      </c>
      <c r="F6391" s="214" t="s">
        <v>12411</v>
      </c>
      <c r="G6391" s="3" t="s">
        <v>17661</v>
      </c>
      <c r="H6391" s="227">
        <v>0.89068825910931171</v>
      </c>
    </row>
    <row r="6392" spans="1:8">
      <c r="A6392" s="62">
        <v>6390</v>
      </c>
      <c r="B6392" s="226" t="s">
        <v>17812</v>
      </c>
      <c r="C6392" s="214" t="str">
        <f t="shared" si="204"/>
        <v>Yes</v>
      </c>
      <c r="D6392" s="30">
        <f t="shared" si="203"/>
        <v>3.6999999999999997</v>
      </c>
      <c r="E6392" s="612">
        <v>10186</v>
      </c>
      <c r="F6392" s="214" t="s">
        <v>12411</v>
      </c>
      <c r="G6392" s="3" t="s">
        <v>17661</v>
      </c>
      <c r="H6392" s="227">
        <v>1.497975708502024</v>
      </c>
    </row>
    <row r="6393" spans="1:8">
      <c r="A6393" s="62">
        <v>6391</v>
      </c>
      <c r="B6393" s="226" t="s">
        <v>17813</v>
      </c>
      <c r="C6393" s="214" t="str">
        <f t="shared" si="204"/>
        <v>Yes</v>
      </c>
      <c r="D6393" s="30">
        <f t="shared" si="203"/>
        <v>3</v>
      </c>
      <c r="E6393" s="612">
        <v>8259</v>
      </c>
      <c r="F6393" s="214" t="s">
        <v>12411</v>
      </c>
      <c r="G6393" s="3" t="s">
        <v>17661</v>
      </c>
      <c r="H6393" s="227">
        <v>1.214574898785425</v>
      </c>
    </row>
    <row r="6394" spans="1:8">
      <c r="A6394" s="62">
        <v>6392</v>
      </c>
      <c r="B6394" s="226" t="s">
        <v>13472</v>
      </c>
      <c r="C6394" s="214" t="str">
        <f t="shared" si="204"/>
        <v>Yes</v>
      </c>
      <c r="D6394" s="30">
        <f t="shared" si="203"/>
        <v>3</v>
      </c>
      <c r="E6394" s="612">
        <v>8259</v>
      </c>
      <c r="F6394" s="214" t="s">
        <v>12411</v>
      </c>
      <c r="G6394" s="3" t="s">
        <v>17661</v>
      </c>
      <c r="H6394" s="227">
        <v>1.214574898785425</v>
      </c>
    </row>
    <row r="6395" spans="1:8">
      <c r="A6395" s="62">
        <v>6393</v>
      </c>
      <c r="B6395" s="226" t="s">
        <v>17814</v>
      </c>
      <c r="C6395" s="214" t="str">
        <f t="shared" si="204"/>
        <v>Yes</v>
      </c>
      <c r="D6395" s="30">
        <f t="shared" si="203"/>
        <v>1.01</v>
      </c>
      <c r="E6395" s="612">
        <v>2781</v>
      </c>
      <c r="F6395" s="214" t="s">
        <v>12411</v>
      </c>
      <c r="G6395" s="3" t="s">
        <v>17661</v>
      </c>
      <c r="H6395" s="227">
        <v>0.40890688259109309</v>
      </c>
    </row>
    <row r="6396" spans="1:8">
      <c r="A6396" s="62">
        <v>6394</v>
      </c>
      <c r="B6396" s="226" t="s">
        <v>17815</v>
      </c>
      <c r="C6396" s="214" t="str">
        <f t="shared" si="204"/>
        <v>Yes</v>
      </c>
      <c r="D6396" s="30">
        <f t="shared" si="203"/>
        <v>1.1200000000000001</v>
      </c>
      <c r="E6396" s="612">
        <v>3083</v>
      </c>
      <c r="F6396" s="214" t="s">
        <v>12411</v>
      </c>
      <c r="G6396" s="3" t="s">
        <v>17661</v>
      </c>
      <c r="H6396" s="227">
        <v>0.45344129554655871</v>
      </c>
    </row>
    <row r="6397" spans="1:8">
      <c r="A6397" s="62">
        <v>6395</v>
      </c>
      <c r="B6397" s="226" t="s">
        <v>17816</v>
      </c>
      <c r="C6397" s="214" t="str">
        <f t="shared" si="204"/>
        <v>No</v>
      </c>
      <c r="D6397" s="30">
        <f t="shared" si="203"/>
        <v>4.9400000000000004</v>
      </c>
      <c r="E6397" s="612">
        <v>13600</v>
      </c>
      <c r="F6397" s="214" t="s">
        <v>12411</v>
      </c>
      <c r="G6397" s="3" t="s">
        <v>17661</v>
      </c>
      <c r="H6397" s="227">
        <v>2</v>
      </c>
    </row>
    <row r="6398" spans="1:8">
      <c r="A6398" s="62">
        <v>6396</v>
      </c>
      <c r="B6398" s="226" t="s">
        <v>17817</v>
      </c>
      <c r="C6398" s="214" t="str">
        <f t="shared" si="204"/>
        <v>Yes</v>
      </c>
      <c r="D6398" s="30">
        <f t="shared" si="203"/>
        <v>2.7199999999999998</v>
      </c>
      <c r="E6398" s="612">
        <v>7488</v>
      </c>
      <c r="F6398" s="214" t="s">
        <v>12411</v>
      </c>
      <c r="G6398" s="3" t="s">
        <v>17661</v>
      </c>
      <c r="H6398" s="227">
        <v>1.1012145748987852</v>
      </c>
    </row>
    <row r="6399" spans="1:8">
      <c r="A6399" s="62">
        <v>6397</v>
      </c>
      <c r="B6399" s="226" t="s">
        <v>17818</v>
      </c>
      <c r="C6399" s="214" t="str">
        <f t="shared" si="204"/>
        <v>Yes</v>
      </c>
      <c r="D6399" s="30">
        <f t="shared" si="203"/>
        <v>1.7000000000000002</v>
      </c>
      <c r="E6399" s="612">
        <v>4680</v>
      </c>
      <c r="F6399" s="214" t="s">
        <v>12411</v>
      </c>
      <c r="G6399" s="3" t="s">
        <v>17661</v>
      </c>
      <c r="H6399" s="227">
        <v>0.68825910931174095</v>
      </c>
    </row>
    <row r="6400" spans="1:8">
      <c r="A6400" s="62">
        <v>6398</v>
      </c>
      <c r="B6400" s="226" t="s">
        <v>17819</v>
      </c>
      <c r="C6400" s="214" t="str">
        <f t="shared" si="204"/>
        <v>Yes</v>
      </c>
      <c r="D6400" s="30">
        <f t="shared" si="203"/>
        <v>0.98</v>
      </c>
      <c r="E6400" s="612">
        <v>2699</v>
      </c>
      <c r="F6400" s="214" t="s">
        <v>12411</v>
      </c>
      <c r="G6400" s="3" t="s">
        <v>17661</v>
      </c>
      <c r="H6400" s="227">
        <v>0.39676113360323884</v>
      </c>
    </row>
    <row r="6401" spans="1:8">
      <c r="A6401" s="62">
        <v>6399</v>
      </c>
      <c r="B6401" s="226" t="s">
        <v>17820</v>
      </c>
      <c r="C6401" s="214" t="str">
        <f t="shared" si="204"/>
        <v>Yes</v>
      </c>
      <c r="D6401" s="30">
        <f t="shared" si="203"/>
        <v>3.11</v>
      </c>
      <c r="E6401" s="612">
        <v>8563</v>
      </c>
      <c r="F6401" s="214" t="s">
        <v>12411</v>
      </c>
      <c r="G6401" s="3" t="s">
        <v>17661</v>
      </c>
      <c r="H6401" s="227">
        <v>1.2591093117408905</v>
      </c>
    </row>
    <row r="6402" spans="1:8">
      <c r="A6402" s="62">
        <v>6400</v>
      </c>
      <c r="B6402" s="226" t="s">
        <v>3536</v>
      </c>
      <c r="C6402" s="214" t="str">
        <f t="shared" si="204"/>
        <v>Yes</v>
      </c>
      <c r="D6402" s="30">
        <f t="shared" si="203"/>
        <v>2.6999999999999997</v>
      </c>
      <c r="E6402" s="612">
        <v>7433</v>
      </c>
      <c r="F6402" s="214" t="s">
        <v>12411</v>
      </c>
      <c r="G6402" s="3" t="s">
        <v>17661</v>
      </c>
      <c r="H6402" s="227">
        <v>1.0931174089068825</v>
      </c>
    </row>
    <row r="6403" spans="1:8">
      <c r="A6403" s="62">
        <v>6401</v>
      </c>
      <c r="B6403" s="226" t="s">
        <v>17821</v>
      </c>
      <c r="C6403" s="214" t="str">
        <f t="shared" si="204"/>
        <v>Yes</v>
      </c>
      <c r="D6403" s="30">
        <f t="shared" si="203"/>
        <v>1.8</v>
      </c>
      <c r="E6403" s="612">
        <v>4955</v>
      </c>
      <c r="F6403" s="214" t="s">
        <v>12411</v>
      </c>
      <c r="G6403" s="3" t="s">
        <v>17661</v>
      </c>
      <c r="H6403" s="227">
        <v>0.72874493927125505</v>
      </c>
    </row>
    <row r="6404" spans="1:8">
      <c r="A6404" s="62">
        <v>6402</v>
      </c>
      <c r="B6404" s="233" t="s">
        <v>17822</v>
      </c>
      <c r="C6404" s="214" t="str">
        <f t="shared" si="204"/>
        <v>Yes</v>
      </c>
      <c r="D6404" s="30">
        <f t="shared" ref="D6404:D6467" si="205">H6404*2.47</f>
        <v>3.2</v>
      </c>
      <c r="E6404" s="612">
        <v>8811</v>
      </c>
      <c r="F6404" s="214" t="s">
        <v>12411</v>
      </c>
      <c r="G6404" s="3" t="s">
        <v>17661</v>
      </c>
      <c r="H6404" s="232">
        <v>1.2955465587044535</v>
      </c>
    </row>
    <row r="6405" spans="1:8">
      <c r="A6405" s="62">
        <v>6403</v>
      </c>
      <c r="B6405" s="226" t="s">
        <v>17823</v>
      </c>
      <c r="C6405" s="214" t="str">
        <f t="shared" si="204"/>
        <v>Yes</v>
      </c>
      <c r="D6405" s="30">
        <f t="shared" si="205"/>
        <v>3.05</v>
      </c>
      <c r="E6405" s="612">
        <v>8397</v>
      </c>
      <c r="F6405" s="214" t="s">
        <v>12411</v>
      </c>
      <c r="G6405" s="3" t="s">
        <v>17661</v>
      </c>
      <c r="H6405" s="227">
        <v>1.234817813765182</v>
      </c>
    </row>
    <row r="6406" spans="1:8">
      <c r="A6406" s="62">
        <v>6404</v>
      </c>
      <c r="B6406" s="226" t="s">
        <v>17824</v>
      </c>
      <c r="C6406" s="214" t="str">
        <f t="shared" si="204"/>
        <v>Yes</v>
      </c>
      <c r="D6406" s="30">
        <f t="shared" si="205"/>
        <v>2.2000000000000002</v>
      </c>
      <c r="E6406" s="612">
        <v>6057</v>
      </c>
      <c r="F6406" s="214" t="s">
        <v>12411</v>
      </c>
      <c r="G6406" s="3" t="s">
        <v>17661</v>
      </c>
      <c r="H6406" s="227">
        <v>0.89068825910931171</v>
      </c>
    </row>
    <row r="6407" spans="1:8">
      <c r="A6407" s="62">
        <v>6405</v>
      </c>
      <c r="B6407" s="226" t="s">
        <v>17825</v>
      </c>
      <c r="C6407" s="214" t="str">
        <f t="shared" si="204"/>
        <v>Yes</v>
      </c>
      <c r="D6407" s="30">
        <f t="shared" si="205"/>
        <v>0.51</v>
      </c>
      <c r="E6407" s="612">
        <v>1808</v>
      </c>
      <c r="F6407" s="214" t="s">
        <v>12411</v>
      </c>
      <c r="G6407" s="3" t="s">
        <v>17661</v>
      </c>
      <c r="H6407" s="227">
        <v>0.20647773279352225</v>
      </c>
    </row>
    <row r="6408" spans="1:8">
      <c r="A6408" s="62">
        <v>6406</v>
      </c>
      <c r="B6408" s="226" t="s">
        <v>17826</v>
      </c>
      <c r="C6408" s="214" t="str">
        <f t="shared" si="204"/>
        <v>Yes</v>
      </c>
      <c r="D6408" s="30">
        <f t="shared" si="205"/>
        <v>3.6</v>
      </c>
      <c r="E6408" s="612">
        <v>9911</v>
      </c>
      <c r="F6408" s="214" t="s">
        <v>12411</v>
      </c>
      <c r="G6408" s="3" t="s">
        <v>17661</v>
      </c>
      <c r="H6408" s="227">
        <v>1.4574898785425101</v>
      </c>
    </row>
    <row r="6409" spans="1:8">
      <c r="A6409" s="62">
        <v>6407</v>
      </c>
      <c r="B6409" s="226" t="s">
        <v>17827</v>
      </c>
      <c r="C6409" s="214" t="str">
        <f t="shared" si="204"/>
        <v>Yes</v>
      </c>
      <c r="D6409" s="30">
        <f t="shared" si="205"/>
        <v>2.2999999999999998</v>
      </c>
      <c r="E6409" s="612">
        <v>6333</v>
      </c>
      <c r="F6409" s="214" t="s">
        <v>12411</v>
      </c>
      <c r="G6409" s="3" t="s">
        <v>17661</v>
      </c>
      <c r="H6409" s="227">
        <v>0.93117408906882582</v>
      </c>
    </row>
    <row r="6410" spans="1:8">
      <c r="A6410" s="62">
        <v>6408</v>
      </c>
      <c r="B6410" s="226" t="s">
        <v>17828</v>
      </c>
      <c r="C6410" s="214" t="str">
        <f t="shared" si="204"/>
        <v>Yes</v>
      </c>
      <c r="D6410" s="30">
        <f t="shared" si="205"/>
        <v>1.04</v>
      </c>
      <c r="E6410" s="612">
        <v>2863</v>
      </c>
      <c r="F6410" s="214" t="s">
        <v>12411</v>
      </c>
      <c r="G6410" s="3" t="s">
        <v>17661</v>
      </c>
      <c r="H6410" s="227">
        <v>0.42105263157894735</v>
      </c>
    </row>
    <row r="6411" spans="1:8">
      <c r="A6411" s="62">
        <v>6409</v>
      </c>
      <c r="B6411" s="226" t="s">
        <v>17829</v>
      </c>
      <c r="C6411" s="214" t="str">
        <f t="shared" si="204"/>
        <v>Yes</v>
      </c>
      <c r="D6411" s="30">
        <f t="shared" si="205"/>
        <v>2.4299999999999997</v>
      </c>
      <c r="E6411" s="612">
        <v>6691</v>
      </c>
      <c r="F6411" s="214" t="s">
        <v>12411</v>
      </c>
      <c r="G6411" s="3" t="s">
        <v>17661</v>
      </c>
      <c r="H6411" s="227">
        <v>0.98380566801619418</v>
      </c>
    </row>
    <row r="6412" spans="1:8">
      <c r="A6412" s="62">
        <v>6410</v>
      </c>
      <c r="B6412" s="226" t="s">
        <v>17830</v>
      </c>
      <c r="C6412" s="214" t="str">
        <f t="shared" si="204"/>
        <v>Yes</v>
      </c>
      <c r="D6412" s="30">
        <f t="shared" si="205"/>
        <v>1.9</v>
      </c>
      <c r="E6412" s="612">
        <v>2615</v>
      </c>
      <c r="F6412" s="214" t="s">
        <v>12411</v>
      </c>
      <c r="G6412" s="3" t="s">
        <v>17661</v>
      </c>
      <c r="H6412" s="227">
        <v>0.76923076923076916</v>
      </c>
    </row>
    <row r="6413" spans="1:8">
      <c r="A6413" s="62">
        <v>6411</v>
      </c>
      <c r="B6413" s="226" t="s">
        <v>17831</v>
      </c>
      <c r="C6413" s="214" t="str">
        <f t="shared" si="204"/>
        <v>Yes</v>
      </c>
      <c r="D6413" s="30">
        <f t="shared" si="205"/>
        <v>2.2400000000000002</v>
      </c>
      <c r="E6413" s="612">
        <v>6167</v>
      </c>
      <c r="F6413" s="214" t="s">
        <v>12411</v>
      </c>
      <c r="G6413" s="3" t="s">
        <v>17661</v>
      </c>
      <c r="H6413" s="227">
        <v>0.90688259109311742</v>
      </c>
    </row>
    <row r="6414" spans="1:8">
      <c r="A6414" s="62">
        <v>6412</v>
      </c>
      <c r="B6414" s="226" t="s">
        <v>17832</v>
      </c>
      <c r="C6414" s="214" t="str">
        <f t="shared" si="204"/>
        <v>Yes</v>
      </c>
      <c r="D6414" s="30">
        <f t="shared" si="205"/>
        <v>1.85</v>
      </c>
      <c r="E6414" s="612">
        <v>5093</v>
      </c>
      <c r="F6414" s="214" t="s">
        <v>12411</v>
      </c>
      <c r="G6414" s="3" t="s">
        <v>17661</v>
      </c>
      <c r="H6414" s="227">
        <v>0.74898785425101211</v>
      </c>
    </row>
    <row r="6415" spans="1:8">
      <c r="A6415" s="62">
        <v>6413</v>
      </c>
      <c r="B6415" s="226" t="s">
        <v>17833</v>
      </c>
      <c r="C6415" s="214" t="str">
        <f t="shared" si="204"/>
        <v>Yes</v>
      </c>
      <c r="D6415" s="30">
        <f t="shared" si="205"/>
        <v>0.6</v>
      </c>
      <c r="E6415" s="612">
        <v>2304</v>
      </c>
      <c r="F6415" s="214" t="s">
        <v>12411</v>
      </c>
      <c r="G6415" s="3" t="s">
        <v>17661</v>
      </c>
      <c r="H6415" s="227">
        <v>0.24291497975708498</v>
      </c>
    </row>
    <row r="6416" spans="1:8">
      <c r="A6416" s="62">
        <v>6414</v>
      </c>
      <c r="B6416" s="226" t="s">
        <v>14522</v>
      </c>
      <c r="C6416" s="214" t="str">
        <f t="shared" si="204"/>
        <v>Yes</v>
      </c>
      <c r="D6416" s="30">
        <f t="shared" si="205"/>
        <v>0.58000000000000007</v>
      </c>
      <c r="E6416" s="612">
        <v>2194</v>
      </c>
      <c r="F6416" s="214" t="s">
        <v>12411</v>
      </c>
      <c r="G6416" s="3" t="s">
        <v>17661</v>
      </c>
      <c r="H6416" s="227">
        <v>0.23481781376518221</v>
      </c>
    </row>
    <row r="6417" spans="1:8">
      <c r="A6417" s="62">
        <v>6415</v>
      </c>
      <c r="B6417" s="226" t="s">
        <v>17834</v>
      </c>
      <c r="C6417" s="214" t="str">
        <f t="shared" si="204"/>
        <v>Yes</v>
      </c>
      <c r="D6417" s="30">
        <f t="shared" si="205"/>
        <v>1.1200000000000001</v>
      </c>
      <c r="E6417" s="612">
        <v>3083</v>
      </c>
      <c r="F6417" s="214" t="s">
        <v>12411</v>
      </c>
      <c r="G6417" s="3" t="s">
        <v>17661</v>
      </c>
      <c r="H6417" s="227">
        <v>0.45344129554655871</v>
      </c>
    </row>
    <row r="6418" spans="1:8">
      <c r="A6418" s="62">
        <v>6416</v>
      </c>
      <c r="B6418" s="226" t="s">
        <v>3543</v>
      </c>
      <c r="C6418" s="214" t="str">
        <f t="shared" si="204"/>
        <v>Yes</v>
      </c>
      <c r="D6418" s="30">
        <f t="shared" si="205"/>
        <v>2.4</v>
      </c>
      <c r="E6418" s="612">
        <v>6607</v>
      </c>
      <c r="F6418" s="214" t="s">
        <v>12411</v>
      </c>
      <c r="G6418" s="3" t="s">
        <v>17661</v>
      </c>
      <c r="H6418" s="227">
        <v>0.97165991902833992</v>
      </c>
    </row>
    <row r="6419" spans="1:8">
      <c r="A6419" s="62">
        <v>6417</v>
      </c>
      <c r="B6419" s="226" t="s">
        <v>17835</v>
      </c>
      <c r="C6419" s="214" t="str">
        <f t="shared" si="204"/>
        <v>Yes</v>
      </c>
      <c r="D6419" s="30">
        <f t="shared" si="205"/>
        <v>2.2000000000000002</v>
      </c>
      <c r="E6419" s="612">
        <v>6057</v>
      </c>
      <c r="F6419" s="214" t="s">
        <v>12411</v>
      </c>
      <c r="G6419" s="3" t="s">
        <v>17661</v>
      </c>
      <c r="H6419" s="227">
        <v>0.89068825910931171</v>
      </c>
    </row>
    <row r="6420" spans="1:8">
      <c r="A6420" s="62">
        <v>6418</v>
      </c>
      <c r="B6420" s="226" t="s">
        <v>17836</v>
      </c>
      <c r="C6420" s="214" t="str">
        <f t="shared" si="204"/>
        <v>Yes</v>
      </c>
      <c r="D6420" s="30">
        <f t="shared" si="205"/>
        <v>3.2</v>
      </c>
      <c r="E6420" s="612">
        <v>8811</v>
      </c>
      <c r="F6420" s="214" t="s">
        <v>12411</v>
      </c>
      <c r="G6420" s="3" t="s">
        <v>17661</v>
      </c>
      <c r="H6420" s="227">
        <v>1.2955465587044535</v>
      </c>
    </row>
    <row r="6421" spans="1:8">
      <c r="A6421" s="62">
        <v>6419</v>
      </c>
      <c r="B6421" s="226" t="s">
        <v>17837</v>
      </c>
      <c r="C6421" s="214" t="str">
        <f t="shared" si="204"/>
        <v>Yes</v>
      </c>
      <c r="D6421" s="30">
        <f t="shared" si="205"/>
        <v>2.39</v>
      </c>
      <c r="E6421" s="612">
        <v>6580</v>
      </c>
      <c r="F6421" s="214" t="s">
        <v>12411</v>
      </c>
      <c r="G6421" s="3" t="s">
        <v>17661</v>
      </c>
      <c r="H6421" s="227">
        <v>0.96761133603238869</v>
      </c>
    </row>
    <row r="6422" spans="1:8">
      <c r="A6422" s="62">
        <v>6420</v>
      </c>
      <c r="B6422" s="226" t="s">
        <v>17838</v>
      </c>
      <c r="C6422" s="214" t="str">
        <f t="shared" si="204"/>
        <v>Yes</v>
      </c>
      <c r="D6422" s="30">
        <f t="shared" si="205"/>
        <v>4.09</v>
      </c>
      <c r="E6422" s="612">
        <v>11261</v>
      </c>
      <c r="F6422" s="214" t="s">
        <v>12411</v>
      </c>
      <c r="G6422" s="3" t="s">
        <v>17661</v>
      </c>
      <c r="H6422" s="227">
        <v>1.6558704453441293</v>
      </c>
    </row>
    <row r="6423" spans="1:8">
      <c r="A6423" s="62">
        <v>6421</v>
      </c>
      <c r="B6423" s="234" t="s">
        <v>4038</v>
      </c>
      <c r="C6423" s="214" t="str">
        <f t="shared" si="204"/>
        <v>Yes</v>
      </c>
      <c r="D6423" s="30">
        <f t="shared" si="205"/>
        <v>2.4</v>
      </c>
      <c r="E6423" s="612">
        <v>6607</v>
      </c>
      <c r="F6423" s="214" t="s">
        <v>12411</v>
      </c>
      <c r="G6423" s="3" t="s">
        <v>17661</v>
      </c>
      <c r="H6423" s="227">
        <v>0.97165991902833992</v>
      </c>
    </row>
    <row r="6424" spans="1:8">
      <c r="A6424" s="62">
        <v>6422</v>
      </c>
      <c r="B6424" s="226" t="s">
        <v>17839</v>
      </c>
      <c r="C6424" s="214" t="str">
        <f t="shared" si="204"/>
        <v>Yes</v>
      </c>
      <c r="D6424" s="30">
        <f t="shared" si="205"/>
        <v>2.3200000000000003</v>
      </c>
      <c r="E6424" s="612">
        <v>6387</v>
      </c>
      <c r="F6424" s="214" t="s">
        <v>12411</v>
      </c>
      <c r="G6424" s="3" t="s">
        <v>17661</v>
      </c>
      <c r="H6424" s="227">
        <v>0.93927125506072884</v>
      </c>
    </row>
    <row r="6425" spans="1:8">
      <c r="A6425" s="62">
        <v>6423</v>
      </c>
      <c r="B6425" s="226" t="s">
        <v>17840</v>
      </c>
      <c r="C6425" s="214" t="str">
        <f t="shared" si="204"/>
        <v>Yes</v>
      </c>
      <c r="D6425" s="30">
        <f t="shared" si="205"/>
        <v>0.44</v>
      </c>
      <c r="E6425" s="612">
        <v>1211</v>
      </c>
      <c r="F6425" s="214" t="s">
        <v>12411</v>
      </c>
      <c r="G6425" s="3" t="s">
        <v>17661</v>
      </c>
      <c r="H6425" s="227">
        <v>0.17813765182186234</v>
      </c>
    </row>
    <row r="6426" spans="1:8">
      <c r="A6426" s="62">
        <v>6424</v>
      </c>
      <c r="B6426" s="226" t="s">
        <v>17841</v>
      </c>
      <c r="C6426" s="214" t="str">
        <f t="shared" si="204"/>
        <v>Yes</v>
      </c>
      <c r="D6426" s="30">
        <f t="shared" si="205"/>
        <v>1.7000000000000002</v>
      </c>
      <c r="E6426" s="612">
        <v>4680</v>
      </c>
      <c r="F6426" s="214" t="s">
        <v>12411</v>
      </c>
      <c r="G6426" s="3" t="s">
        <v>17661</v>
      </c>
      <c r="H6426" s="227">
        <v>0.68825910931174095</v>
      </c>
    </row>
    <row r="6427" spans="1:8">
      <c r="A6427" s="62">
        <v>6425</v>
      </c>
      <c r="B6427" s="226" t="s">
        <v>17842</v>
      </c>
      <c r="C6427" s="214" t="str">
        <f t="shared" si="204"/>
        <v>Yes</v>
      </c>
      <c r="D6427" s="30">
        <f t="shared" si="205"/>
        <v>1.8499999999999999</v>
      </c>
      <c r="E6427" s="612">
        <v>5093</v>
      </c>
      <c r="F6427" s="214" t="s">
        <v>12411</v>
      </c>
      <c r="G6427" s="3" t="s">
        <v>17661</v>
      </c>
      <c r="H6427" s="227">
        <v>0.748987854251012</v>
      </c>
    </row>
    <row r="6428" spans="1:8">
      <c r="A6428" s="62">
        <v>6426</v>
      </c>
      <c r="B6428" s="226" t="s">
        <v>17843</v>
      </c>
      <c r="C6428" s="214" t="str">
        <f t="shared" si="204"/>
        <v>Yes</v>
      </c>
      <c r="D6428" s="30">
        <f t="shared" si="205"/>
        <v>2.85</v>
      </c>
      <c r="E6428" s="612">
        <v>7846</v>
      </c>
      <c r="F6428" s="214" t="s">
        <v>12411</v>
      </c>
      <c r="G6428" s="3" t="s">
        <v>17661</v>
      </c>
      <c r="H6428" s="227">
        <v>1.1538461538461537</v>
      </c>
    </row>
    <row r="6429" spans="1:8">
      <c r="A6429" s="62">
        <v>6427</v>
      </c>
      <c r="B6429" s="226" t="s">
        <v>17844</v>
      </c>
      <c r="C6429" s="214" t="str">
        <f t="shared" si="204"/>
        <v>Yes</v>
      </c>
      <c r="D6429" s="30">
        <f t="shared" si="205"/>
        <v>1.25</v>
      </c>
      <c r="E6429" s="612">
        <v>3441</v>
      </c>
      <c r="F6429" s="214" t="s">
        <v>12411</v>
      </c>
      <c r="G6429" s="3" t="s">
        <v>17661</v>
      </c>
      <c r="H6429" s="227">
        <v>0.50607287449392713</v>
      </c>
    </row>
    <row r="6430" spans="1:8">
      <c r="A6430" s="62">
        <v>6428</v>
      </c>
      <c r="B6430" s="226" t="s">
        <v>17845</v>
      </c>
      <c r="C6430" s="214" t="str">
        <f t="shared" si="204"/>
        <v>Yes</v>
      </c>
      <c r="D6430" s="30">
        <f t="shared" si="205"/>
        <v>1.06</v>
      </c>
      <c r="E6430" s="612">
        <v>2918</v>
      </c>
      <c r="F6430" s="214" t="s">
        <v>12411</v>
      </c>
      <c r="G6430" s="3" t="s">
        <v>17661</v>
      </c>
      <c r="H6430" s="227">
        <v>0.4291497975708502</v>
      </c>
    </row>
    <row r="6431" spans="1:8">
      <c r="A6431" s="62">
        <v>6429</v>
      </c>
      <c r="B6431" s="226" t="s">
        <v>17846</v>
      </c>
      <c r="C6431" s="214" t="str">
        <f t="shared" ref="C6431:C6467" si="206">IF(H6431=2,"No","Yes")</f>
        <v>Yes</v>
      </c>
      <c r="D6431" s="30">
        <f t="shared" si="205"/>
        <v>1.5</v>
      </c>
      <c r="E6431" s="612">
        <v>4131</v>
      </c>
      <c r="F6431" s="214" t="s">
        <v>12411</v>
      </c>
      <c r="G6431" s="3" t="s">
        <v>17661</v>
      </c>
      <c r="H6431" s="227">
        <v>0.60728744939271251</v>
      </c>
    </row>
    <row r="6432" spans="1:8">
      <c r="A6432" s="62">
        <v>6430</v>
      </c>
      <c r="B6432" s="226" t="s">
        <v>17847</v>
      </c>
      <c r="C6432" s="214" t="str">
        <f t="shared" si="206"/>
        <v>Yes</v>
      </c>
      <c r="D6432" s="30">
        <f t="shared" si="205"/>
        <v>2.8400000000000003</v>
      </c>
      <c r="E6432" s="612">
        <v>7819</v>
      </c>
      <c r="F6432" s="214" t="s">
        <v>12411</v>
      </c>
      <c r="G6432" s="3" t="s">
        <v>17661</v>
      </c>
      <c r="H6432" s="227">
        <v>1.1497975708502024</v>
      </c>
    </row>
    <row r="6433" spans="1:8">
      <c r="A6433" s="62">
        <v>6431</v>
      </c>
      <c r="B6433" s="226" t="s">
        <v>17848</v>
      </c>
      <c r="C6433" s="214" t="str">
        <f t="shared" si="206"/>
        <v>Yes</v>
      </c>
      <c r="D6433" s="30">
        <f t="shared" si="205"/>
        <v>0.6</v>
      </c>
      <c r="E6433" s="612">
        <v>2304</v>
      </c>
      <c r="F6433" s="214" t="s">
        <v>12411</v>
      </c>
      <c r="G6433" s="3" t="s">
        <v>17661</v>
      </c>
      <c r="H6433" s="227">
        <v>0.24291497975708498</v>
      </c>
    </row>
    <row r="6434" spans="1:8">
      <c r="A6434" s="62">
        <v>6432</v>
      </c>
      <c r="B6434" s="226" t="s">
        <v>17849</v>
      </c>
      <c r="C6434" s="214" t="str">
        <f t="shared" si="206"/>
        <v>Yes</v>
      </c>
      <c r="D6434" s="30">
        <f t="shared" si="205"/>
        <v>2.6999999999999997</v>
      </c>
      <c r="E6434" s="612">
        <v>7433</v>
      </c>
      <c r="F6434" s="214" t="s">
        <v>12411</v>
      </c>
      <c r="G6434" s="3" t="s">
        <v>17661</v>
      </c>
      <c r="H6434" s="227">
        <v>1.0931174089068825</v>
      </c>
    </row>
    <row r="6435" spans="1:8">
      <c r="A6435" s="62">
        <v>6433</v>
      </c>
      <c r="B6435" s="226" t="s">
        <v>17850</v>
      </c>
      <c r="C6435" s="214" t="str">
        <f t="shared" si="206"/>
        <v>Yes</v>
      </c>
      <c r="D6435" s="30">
        <f t="shared" si="205"/>
        <v>2</v>
      </c>
      <c r="E6435" s="612">
        <v>5506</v>
      </c>
      <c r="F6435" s="214" t="s">
        <v>12411</v>
      </c>
      <c r="G6435" s="3" t="s">
        <v>17661</v>
      </c>
      <c r="H6435" s="227">
        <v>0.80971659919028338</v>
      </c>
    </row>
    <row r="6436" spans="1:8">
      <c r="A6436" s="62">
        <v>6434</v>
      </c>
      <c r="B6436" s="226" t="s">
        <v>14295</v>
      </c>
      <c r="C6436" s="214" t="str">
        <f t="shared" si="206"/>
        <v>Yes</v>
      </c>
      <c r="D6436" s="30">
        <f t="shared" si="205"/>
        <v>0.6</v>
      </c>
      <c r="E6436" s="612">
        <v>2304</v>
      </c>
      <c r="F6436" s="214" t="s">
        <v>12411</v>
      </c>
      <c r="G6436" s="3" t="s">
        <v>17661</v>
      </c>
      <c r="H6436" s="227">
        <v>0.24291497975708498</v>
      </c>
    </row>
    <row r="6437" spans="1:8">
      <c r="A6437" s="62">
        <v>6435</v>
      </c>
      <c r="B6437" s="226" t="s">
        <v>17851</v>
      </c>
      <c r="C6437" s="214" t="str">
        <f t="shared" si="206"/>
        <v>Yes</v>
      </c>
      <c r="D6437" s="30">
        <f t="shared" si="205"/>
        <v>1.81</v>
      </c>
      <c r="E6437" s="612">
        <v>4983</v>
      </c>
      <c r="F6437" s="214" t="s">
        <v>12411</v>
      </c>
      <c r="G6437" s="3" t="s">
        <v>17661</v>
      </c>
      <c r="H6437" s="227">
        <v>0.7327935222672064</v>
      </c>
    </row>
    <row r="6438" spans="1:8">
      <c r="A6438" s="62">
        <v>6436</v>
      </c>
      <c r="B6438" s="226" t="s">
        <v>17001</v>
      </c>
      <c r="C6438" s="214" t="str">
        <f t="shared" si="206"/>
        <v>Yes</v>
      </c>
      <c r="D6438" s="30">
        <f t="shared" si="205"/>
        <v>3.5</v>
      </c>
      <c r="E6438" s="612">
        <v>9637</v>
      </c>
      <c r="F6438" s="214" t="s">
        <v>12411</v>
      </c>
      <c r="G6438" s="3" t="s">
        <v>17661</v>
      </c>
      <c r="H6438" s="227">
        <v>1.4170040485829958</v>
      </c>
    </row>
    <row r="6439" spans="1:8">
      <c r="A6439" s="62">
        <v>6437</v>
      </c>
      <c r="B6439" s="226" t="s">
        <v>17852</v>
      </c>
      <c r="C6439" s="214" t="str">
        <f t="shared" si="206"/>
        <v>Yes</v>
      </c>
      <c r="D6439" s="30">
        <f t="shared" si="205"/>
        <v>3.65</v>
      </c>
      <c r="E6439" s="612">
        <v>10049</v>
      </c>
      <c r="F6439" s="214" t="s">
        <v>12411</v>
      </c>
      <c r="G6439" s="3" t="s">
        <v>17661</v>
      </c>
      <c r="H6439" s="227">
        <v>1.4777327935222671</v>
      </c>
    </row>
    <row r="6440" spans="1:8">
      <c r="A6440" s="62">
        <v>6438</v>
      </c>
      <c r="B6440" s="233" t="s">
        <v>17853</v>
      </c>
      <c r="C6440" s="214" t="str">
        <f t="shared" si="206"/>
        <v>Yes</v>
      </c>
      <c r="D6440" s="30">
        <f t="shared" si="205"/>
        <v>1.8</v>
      </c>
      <c r="E6440" s="612">
        <v>4955</v>
      </c>
      <c r="F6440" s="214" t="s">
        <v>12411</v>
      </c>
      <c r="G6440" s="3" t="s">
        <v>17661</v>
      </c>
      <c r="H6440" s="232">
        <v>0.72874493927125505</v>
      </c>
    </row>
    <row r="6441" spans="1:8">
      <c r="A6441" s="62">
        <v>6439</v>
      </c>
      <c r="B6441" s="226" t="s">
        <v>17854</v>
      </c>
      <c r="C6441" s="214" t="str">
        <f t="shared" si="206"/>
        <v>No</v>
      </c>
      <c r="D6441" s="30">
        <f t="shared" si="205"/>
        <v>4.9400000000000004</v>
      </c>
      <c r="E6441" s="612">
        <v>13600</v>
      </c>
      <c r="F6441" s="214" t="s">
        <v>12411</v>
      </c>
      <c r="G6441" s="3" t="s">
        <v>17661</v>
      </c>
      <c r="H6441" s="227">
        <v>2</v>
      </c>
    </row>
    <row r="6442" spans="1:8">
      <c r="A6442" s="62">
        <v>6440</v>
      </c>
      <c r="B6442" s="226" t="s">
        <v>17855</v>
      </c>
      <c r="C6442" s="214" t="str">
        <f t="shared" si="206"/>
        <v>Yes</v>
      </c>
      <c r="D6442" s="30">
        <f t="shared" si="205"/>
        <v>0.90999999999999992</v>
      </c>
      <c r="E6442" s="612">
        <v>2505</v>
      </c>
      <c r="F6442" s="214" t="s">
        <v>12411</v>
      </c>
      <c r="G6442" s="3" t="s">
        <v>17661</v>
      </c>
      <c r="H6442" s="227">
        <v>0.36842105263157887</v>
      </c>
    </row>
    <row r="6443" spans="1:8">
      <c r="A6443" s="62">
        <v>6441</v>
      </c>
      <c r="B6443" s="226" t="s">
        <v>17856</v>
      </c>
      <c r="C6443" s="214" t="str">
        <f t="shared" si="206"/>
        <v>Yes</v>
      </c>
      <c r="D6443" s="30">
        <f t="shared" si="205"/>
        <v>3.2999999999999994</v>
      </c>
      <c r="E6443" s="612">
        <v>9085</v>
      </c>
      <c r="F6443" s="214" t="s">
        <v>12411</v>
      </c>
      <c r="G6443" s="3" t="s">
        <v>17661</v>
      </c>
      <c r="H6443" s="227">
        <v>1.3360323886639673</v>
      </c>
    </row>
    <row r="6444" spans="1:8">
      <c r="A6444" s="62">
        <v>6442</v>
      </c>
      <c r="B6444" s="226" t="s">
        <v>17857</v>
      </c>
      <c r="C6444" s="214" t="str">
        <f t="shared" si="206"/>
        <v>Yes</v>
      </c>
      <c r="D6444" s="30">
        <f t="shared" si="205"/>
        <v>0.34</v>
      </c>
      <c r="E6444" s="612">
        <v>1000</v>
      </c>
      <c r="F6444" s="214" t="s">
        <v>12411</v>
      </c>
      <c r="G6444" s="3" t="s">
        <v>17661</v>
      </c>
      <c r="H6444" s="227">
        <v>0.13765182186234817</v>
      </c>
    </row>
    <row r="6445" spans="1:8">
      <c r="A6445" s="62">
        <v>6443</v>
      </c>
      <c r="B6445" s="226" t="s">
        <v>17858</v>
      </c>
      <c r="C6445" s="214" t="str">
        <f t="shared" si="206"/>
        <v>Yes</v>
      </c>
      <c r="D6445" s="30">
        <f t="shared" si="205"/>
        <v>2.8</v>
      </c>
      <c r="E6445" s="612">
        <v>7709</v>
      </c>
      <c r="F6445" s="214" t="s">
        <v>12411</v>
      </c>
      <c r="G6445" s="3" t="s">
        <v>17661</v>
      </c>
      <c r="H6445" s="227">
        <v>1.1336032388663966</v>
      </c>
    </row>
    <row r="6446" spans="1:8">
      <c r="A6446" s="62">
        <v>6444</v>
      </c>
      <c r="B6446" s="230" t="s">
        <v>17859</v>
      </c>
      <c r="C6446" s="214" t="str">
        <f t="shared" si="206"/>
        <v>Yes</v>
      </c>
      <c r="D6446" s="30">
        <f t="shared" si="205"/>
        <v>1.8699999999999999</v>
      </c>
      <c r="E6446" s="612">
        <v>5148</v>
      </c>
      <c r="F6446" s="214" t="s">
        <v>12411</v>
      </c>
      <c r="G6446" s="3" t="s">
        <v>17661</v>
      </c>
      <c r="H6446" s="235">
        <v>0.75708502024291491</v>
      </c>
    </row>
    <row r="6447" spans="1:8">
      <c r="A6447" s="62">
        <v>6445</v>
      </c>
      <c r="B6447" s="226" t="s">
        <v>17860</v>
      </c>
      <c r="C6447" s="214" t="str">
        <f t="shared" si="206"/>
        <v>Yes</v>
      </c>
      <c r="D6447" s="30">
        <f t="shared" si="205"/>
        <v>0.98</v>
      </c>
      <c r="E6447" s="612">
        <v>2699</v>
      </c>
      <c r="F6447" s="214" t="s">
        <v>12411</v>
      </c>
      <c r="G6447" s="3" t="s">
        <v>17661</v>
      </c>
      <c r="H6447" s="227">
        <v>0.39676113360323884</v>
      </c>
    </row>
    <row r="6448" spans="1:8">
      <c r="A6448" s="62">
        <v>6446</v>
      </c>
      <c r="B6448" s="226" t="s">
        <v>17002</v>
      </c>
      <c r="C6448" s="214" t="str">
        <f t="shared" si="206"/>
        <v>No</v>
      </c>
      <c r="D6448" s="30">
        <f t="shared" si="205"/>
        <v>4.9400000000000004</v>
      </c>
      <c r="E6448" s="612">
        <v>13600</v>
      </c>
      <c r="F6448" s="214" t="s">
        <v>12411</v>
      </c>
      <c r="G6448" s="3" t="s">
        <v>17661</v>
      </c>
      <c r="H6448" s="227">
        <v>2</v>
      </c>
    </row>
    <row r="6449" spans="1:8">
      <c r="A6449" s="62">
        <v>6447</v>
      </c>
      <c r="B6449" s="226" t="s">
        <v>17861</v>
      </c>
      <c r="C6449" s="214" t="str">
        <f t="shared" si="206"/>
        <v>No</v>
      </c>
      <c r="D6449" s="30">
        <f t="shared" si="205"/>
        <v>4.9400000000000004</v>
      </c>
      <c r="E6449" s="612">
        <v>13600</v>
      </c>
      <c r="F6449" s="214" t="s">
        <v>12411</v>
      </c>
      <c r="G6449" s="3" t="s">
        <v>17661</v>
      </c>
      <c r="H6449" s="227">
        <v>2</v>
      </c>
    </row>
    <row r="6450" spans="1:8">
      <c r="A6450" s="62">
        <v>6448</v>
      </c>
      <c r="B6450" s="226" t="s">
        <v>17862</v>
      </c>
      <c r="C6450" s="214" t="str">
        <f t="shared" si="206"/>
        <v>Yes</v>
      </c>
      <c r="D6450" s="30">
        <f t="shared" si="205"/>
        <v>1.25</v>
      </c>
      <c r="E6450" s="612">
        <v>3441</v>
      </c>
      <c r="F6450" s="214" t="s">
        <v>12411</v>
      </c>
      <c r="G6450" s="3" t="s">
        <v>17661</v>
      </c>
      <c r="H6450" s="227">
        <v>0.50607287449392713</v>
      </c>
    </row>
    <row r="6451" spans="1:8">
      <c r="A6451" s="62">
        <v>6449</v>
      </c>
      <c r="B6451" s="226" t="s">
        <v>17863</v>
      </c>
      <c r="C6451" s="214" t="str">
        <f t="shared" si="206"/>
        <v>Yes</v>
      </c>
      <c r="D6451" s="30">
        <f t="shared" si="205"/>
        <v>1</v>
      </c>
      <c r="E6451" s="612">
        <v>2753</v>
      </c>
      <c r="F6451" s="214" t="s">
        <v>12411</v>
      </c>
      <c r="G6451" s="3" t="s">
        <v>17661</v>
      </c>
      <c r="H6451" s="227">
        <v>0.40485829959514169</v>
      </c>
    </row>
    <row r="6452" spans="1:8">
      <c r="A6452" s="62">
        <v>6450</v>
      </c>
      <c r="B6452" s="226" t="s">
        <v>17864</v>
      </c>
      <c r="C6452" s="214" t="str">
        <f t="shared" si="206"/>
        <v>Yes</v>
      </c>
      <c r="D6452" s="30">
        <f t="shared" si="205"/>
        <v>1.19</v>
      </c>
      <c r="E6452" s="612">
        <v>3276</v>
      </c>
      <c r="F6452" s="214" t="s">
        <v>12411</v>
      </c>
      <c r="G6452" s="3" t="s">
        <v>17661</v>
      </c>
      <c r="H6452" s="227">
        <v>0.48178137651821856</v>
      </c>
    </row>
    <row r="6453" spans="1:8">
      <c r="A6453" s="62">
        <v>6451</v>
      </c>
      <c r="B6453" s="226" t="s">
        <v>17865</v>
      </c>
      <c r="C6453" s="214" t="str">
        <f t="shared" si="206"/>
        <v>Yes</v>
      </c>
      <c r="D6453" s="30">
        <f t="shared" si="205"/>
        <v>1.1200000000000001</v>
      </c>
      <c r="E6453" s="612">
        <v>3083</v>
      </c>
      <c r="F6453" s="214" t="s">
        <v>12411</v>
      </c>
      <c r="G6453" s="3" t="s">
        <v>17661</v>
      </c>
      <c r="H6453" s="227">
        <v>0.45344129554655871</v>
      </c>
    </row>
    <row r="6454" spans="1:8">
      <c r="A6454" s="62">
        <v>6452</v>
      </c>
      <c r="B6454" s="226" t="s">
        <v>17866</v>
      </c>
      <c r="C6454" s="214" t="str">
        <f t="shared" si="206"/>
        <v>Yes</v>
      </c>
      <c r="D6454" s="30">
        <f t="shared" si="205"/>
        <v>4.9000000000000004</v>
      </c>
      <c r="E6454" s="612">
        <v>13491</v>
      </c>
      <c r="F6454" s="214" t="s">
        <v>12411</v>
      </c>
      <c r="G6454" s="3" t="s">
        <v>17661</v>
      </c>
      <c r="H6454" s="227">
        <v>1.9838056680161944</v>
      </c>
    </row>
    <row r="6455" spans="1:8">
      <c r="A6455" s="62">
        <v>6453</v>
      </c>
      <c r="B6455" s="226" t="s">
        <v>17867</v>
      </c>
      <c r="C6455" s="214" t="str">
        <f t="shared" si="206"/>
        <v>Yes</v>
      </c>
      <c r="D6455" s="30">
        <f t="shared" si="205"/>
        <v>3.2</v>
      </c>
      <c r="E6455" s="612">
        <v>8811</v>
      </c>
      <c r="F6455" s="214" t="s">
        <v>12411</v>
      </c>
      <c r="G6455" s="3" t="s">
        <v>17661</v>
      </c>
      <c r="H6455" s="227">
        <v>1.2955465587044535</v>
      </c>
    </row>
    <row r="6456" spans="1:8">
      <c r="A6456" s="62">
        <v>6454</v>
      </c>
      <c r="B6456" s="226" t="s">
        <v>17868</v>
      </c>
      <c r="C6456" s="214" t="str">
        <f t="shared" si="206"/>
        <v>Yes</v>
      </c>
      <c r="D6456" s="30">
        <f t="shared" si="205"/>
        <v>1.3499999999999999</v>
      </c>
      <c r="E6456" s="612">
        <v>3717</v>
      </c>
      <c r="F6456" s="214" t="s">
        <v>12411</v>
      </c>
      <c r="G6456" s="3" t="s">
        <v>17661</v>
      </c>
      <c r="H6456" s="227">
        <v>0.54655870445344124</v>
      </c>
    </row>
    <row r="6457" spans="1:8">
      <c r="A6457" s="62">
        <v>6455</v>
      </c>
      <c r="B6457" s="226" t="s">
        <v>14057</v>
      </c>
      <c r="C6457" s="214" t="str">
        <f t="shared" si="206"/>
        <v>Yes</v>
      </c>
      <c r="D6457" s="30">
        <f t="shared" si="205"/>
        <v>2.3200000000000003</v>
      </c>
      <c r="E6457" s="612">
        <v>6387</v>
      </c>
      <c r="F6457" s="214" t="s">
        <v>12411</v>
      </c>
      <c r="G6457" s="3" t="s">
        <v>17661</v>
      </c>
      <c r="H6457" s="227">
        <v>0.93927125506072884</v>
      </c>
    </row>
    <row r="6458" spans="1:8">
      <c r="A6458" s="62">
        <v>6456</v>
      </c>
      <c r="B6458" s="226" t="s">
        <v>17869</v>
      </c>
      <c r="C6458" s="214" t="str">
        <f t="shared" si="206"/>
        <v>Yes</v>
      </c>
      <c r="D6458" s="30">
        <f t="shared" si="205"/>
        <v>2.2400000000000002</v>
      </c>
      <c r="E6458" s="612">
        <v>6167</v>
      </c>
      <c r="F6458" s="214" t="s">
        <v>12411</v>
      </c>
      <c r="G6458" s="3" t="s">
        <v>17661</v>
      </c>
      <c r="H6458" s="227">
        <v>0.90688259109311742</v>
      </c>
    </row>
    <row r="6459" spans="1:8">
      <c r="A6459" s="62">
        <v>6457</v>
      </c>
      <c r="B6459" s="226" t="s">
        <v>17870</v>
      </c>
      <c r="C6459" s="214" t="str">
        <f t="shared" si="206"/>
        <v>Yes</v>
      </c>
      <c r="D6459" s="30">
        <f t="shared" si="205"/>
        <v>3.6</v>
      </c>
      <c r="E6459" s="612">
        <v>9911</v>
      </c>
      <c r="F6459" s="214" t="s">
        <v>12411</v>
      </c>
      <c r="G6459" s="3" t="s">
        <v>17661</v>
      </c>
      <c r="H6459" s="227">
        <v>1.4574898785425101</v>
      </c>
    </row>
    <row r="6460" spans="1:8">
      <c r="A6460" s="62">
        <v>6458</v>
      </c>
      <c r="B6460" s="226" t="s">
        <v>17871</v>
      </c>
      <c r="C6460" s="214" t="str">
        <f t="shared" si="206"/>
        <v>Yes</v>
      </c>
      <c r="D6460" s="30">
        <f t="shared" si="205"/>
        <v>0.41000000000000009</v>
      </c>
      <c r="E6460" s="612">
        <v>1129</v>
      </c>
      <c r="F6460" s="214" t="s">
        <v>12411</v>
      </c>
      <c r="G6460" s="3" t="s">
        <v>17661</v>
      </c>
      <c r="H6460" s="227">
        <v>0.16599190283400811</v>
      </c>
    </row>
    <row r="6461" spans="1:8">
      <c r="A6461" s="62">
        <v>6459</v>
      </c>
      <c r="B6461" s="228" t="s">
        <v>17872</v>
      </c>
      <c r="C6461" s="214" t="str">
        <f t="shared" si="206"/>
        <v>Yes</v>
      </c>
      <c r="D6461" s="30">
        <f t="shared" si="205"/>
        <v>2.3000058823529415</v>
      </c>
      <c r="E6461" s="612">
        <v>6332</v>
      </c>
      <c r="F6461" s="214" t="s">
        <v>11781</v>
      </c>
      <c r="G6461" s="3" t="s">
        <v>17661</v>
      </c>
      <c r="H6461" s="229">
        <v>0.93117647058823527</v>
      </c>
    </row>
    <row r="6462" spans="1:8">
      <c r="A6462" s="62">
        <v>6460</v>
      </c>
      <c r="B6462" s="226" t="s">
        <v>17873</v>
      </c>
      <c r="C6462" s="214" t="str">
        <f t="shared" si="206"/>
        <v>No</v>
      </c>
      <c r="D6462" s="30">
        <f t="shared" si="205"/>
        <v>4.9400000000000004</v>
      </c>
      <c r="E6462" s="612">
        <v>13600</v>
      </c>
      <c r="F6462" s="214" t="s">
        <v>12411</v>
      </c>
      <c r="G6462" s="3" t="s">
        <v>17661</v>
      </c>
      <c r="H6462" s="227">
        <v>2</v>
      </c>
    </row>
    <row r="6463" spans="1:8">
      <c r="A6463" s="62">
        <v>6461</v>
      </c>
      <c r="B6463" s="226" t="s">
        <v>17874</v>
      </c>
      <c r="C6463" s="214" t="str">
        <f t="shared" si="206"/>
        <v>No</v>
      </c>
      <c r="D6463" s="30">
        <f t="shared" si="205"/>
        <v>4.9400000000000004</v>
      </c>
      <c r="E6463" s="612">
        <v>13600</v>
      </c>
      <c r="F6463" s="214" t="s">
        <v>12411</v>
      </c>
      <c r="G6463" s="3" t="s">
        <v>17661</v>
      </c>
      <c r="H6463" s="227">
        <v>2</v>
      </c>
    </row>
    <row r="6464" spans="1:8">
      <c r="A6464" s="62">
        <v>6462</v>
      </c>
      <c r="B6464" s="226" t="s">
        <v>17875</v>
      </c>
      <c r="C6464" s="214" t="str">
        <f t="shared" si="206"/>
        <v>Yes</v>
      </c>
      <c r="D6464" s="30">
        <f t="shared" si="205"/>
        <v>0.63</v>
      </c>
      <c r="E6464" s="612">
        <v>2468</v>
      </c>
      <c r="F6464" s="214" t="s">
        <v>12411</v>
      </c>
      <c r="G6464" s="3" t="s">
        <v>17661</v>
      </c>
      <c r="H6464" s="227">
        <v>0.25506072874493924</v>
      </c>
    </row>
    <row r="6465" spans="1:8">
      <c r="A6465" s="62">
        <v>6463</v>
      </c>
      <c r="B6465" s="226" t="s">
        <v>17876</v>
      </c>
      <c r="C6465" s="214" t="str">
        <f t="shared" si="206"/>
        <v>Yes</v>
      </c>
      <c r="D6465" s="30">
        <f t="shared" si="205"/>
        <v>3.95</v>
      </c>
      <c r="E6465" s="612">
        <v>10874</v>
      </c>
      <c r="F6465" s="214" t="s">
        <v>12411</v>
      </c>
      <c r="G6465" s="3" t="s">
        <v>17661</v>
      </c>
      <c r="H6465" s="227">
        <v>1.5991902834008096</v>
      </c>
    </row>
    <row r="6466" spans="1:8">
      <c r="A6466" s="62">
        <v>6464</v>
      </c>
      <c r="B6466" s="226" t="s">
        <v>17877</v>
      </c>
      <c r="C6466" s="214" t="str">
        <f t="shared" si="206"/>
        <v>Yes</v>
      </c>
      <c r="D6466" s="30">
        <f t="shared" si="205"/>
        <v>1.1600000000000001</v>
      </c>
      <c r="E6466" s="612">
        <v>3195</v>
      </c>
      <c r="F6466" s="214" t="s">
        <v>12411</v>
      </c>
      <c r="G6466" s="3" t="s">
        <v>17661</v>
      </c>
      <c r="H6466" s="227">
        <v>0.46963562753036442</v>
      </c>
    </row>
    <row r="6467" spans="1:8">
      <c r="A6467" s="62">
        <v>6465</v>
      </c>
      <c r="B6467" s="226" t="s">
        <v>17878</v>
      </c>
      <c r="C6467" s="214" t="str">
        <f t="shared" si="206"/>
        <v>Yes</v>
      </c>
      <c r="D6467" s="30">
        <f t="shared" si="205"/>
        <v>3.2</v>
      </c>
      <c r="E6467" s="612">
        <v>8811</v>
      </c>
      <c r="F6467" s="214" t="s">
        <v>12411</v>
      </c>
      <c r="G6467" s="3" t="s">
        <v>17661</v>
      </c>
      <c r="H6467" s="227">
        <v>1.2955465587044535</v>
      </c>
    </row>
    <row r="6468" spans="1:8">
      <c r="D6468" s="360">
        <f>SUM(D3:D6467)</f>
        <v>15665.981678176577</v>
      </c>
      <c r="E6468" s="610">
        <f>SUM(E3:E6467)</f>
        <v>43152106</v>
      </c>
      <c r="H6468" s="264"/>
    </row>
  </sheetData>
  <conditionalFormatting sqref="B301:B455">
    <cfRule type="duplicateValues" dxfId="67" priority="21"/>
  </conditionalFormatting>
  <conditionalFormatting sqref="B301:B455">
    <cfRule type="duplicateValues" dxfId="66" priority="19"/>
    <cfRule type="duplicateValues" dxfId="65" priority="20"/>
  </conditionalFormatting>
  <conditionalFormatting sqref="B456:B665">
    <cfRule type="duplicateValues" dxfId="64" priority="18"/>
  </conditionalFormatting>
  <conditionalFormatting sqref="B457:B665">
    <cfRule type="duplicateValues" dxfId="63" priority="17"/>
  </conditionalFormatting>
  <conditionalFormatting sqref="B1307:B1373">
    <cfRule type="duplicateValues" dxfId="62" priority="16"/>
  </conditionalFormatting>
  <conditionalFormatting sqref="B1513:B1561">
    <cfRule type="duplicateValues" dxfId="61" priority="15"/>
  </conditionalFormatting>
  <conditionalFormatting sqref="B1775:B1789">
    <cfRule type="duplicateValues" dxfId="60" priority="14"/>
  </conditionalFormatting>
  <conditionalFormatting sqref="B1790:B1882">
    <cfRule type="duplicateValues" dxfId="59" priority="13"/>
  </conditionalFormatting>
  <conditionalFormatting sqref="B2397:B2495">
    <cfRule type="duplicateValues" dxfId="58" priority="12"/>
  </conditionalFormatting>
  <conditionalFormatting sqref="B2496:B2530">
    <cfRule type="duplicateValues" dxfId="57" priority="11"/>
  </conditionalFormatting>
  <conditionalFormatting sqref="B2531:B2589">
    <cfRule type="duplicateValues" dxfId="56" priority="10"/>
  </conditionalFormatting>
  <conditionalFormatting sqref="B4688:B4781">
    <cfRule type="duplicateValues" dxfId="55" priority="9"/>
  </conditionalFormatting>
  <conditionalFormatting sqref="B4782:B4830">
    <cfRule type="duplicateValues" dxfId="54" priority="8"/>
  </conditionalFormatting>
  <conditionalFormatting sqref="B4782:B4830">
    <cfRule type="duplicateValues" dxfId="53" priority="5"/>
    <cfRule type="duplicateValues" dxfId="52" priority="6"/>
    <cfRule type="duplicateValues" dxfId="51" priority="7"/>
  </conditionalFormatting>
  <conditionalFormatting sqref="B5489:B5542">
    <cfRule type="duplicateValues" dxfId="50" priority="4"/>
  </conditionalFormatting>
  <conditionalFormatting sqref="B5489:B5542">
    <cfRule type="duplicateValues" dxfId="49" priority="2"/>
    <cfRule type="duplicateValues" dxfId="48" priority="3"/>
  </conditionalFormatting>
  <conditionalFormatting sqref="B5730:B5767">
    <cfRule type="duplicateValues" dxfId="47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G5526"/>
  <sheetViews>
    <sheetView topLeftCell="A5503" workbookViewId="0">
      <selection activeCell="K11" sqref="K11"/>
    </sheetView>
  </sheetViews>
  <sheetFormatPr defaultRowHeight="15"/>
  <cols>
    <col min="1" max="1" width="9.140625" style="168"/>
    <col min="2" max="2" width="20" style="168" customWidth="1"/>
    <col min="3" max="3" width="12.42578125" style="168" customWidth="1"/>
    <col min="4" max="4" width="14.5703125" style="510" customWidth="1"/>
    <col min="5" max="5" width="13.42578125" style="510" customWidth="1"/>
    <col min="6" max="6" width="10.7109375" style="168" bestFit="1" customWidth="1"/>
    <col min="7" max="7" width="15.85546875" style="168" customWidth="1"/>
    <col min="8" max="16384" width="9.140625" style="168"/>
  </cols>
  <sheetData>
    <row r="1" spans="1:7" s="5" customFormat="1" ht="15.75">
      <c r="A1" s="5" t="s">
        <v>37005</v>
      </c>
      <c r="C1" s="172"/>
      <c r="D1" s="172"/>
      <c r="E1" s="172"/>
      <c r="F1" s="172" t="s">
        <v>37008</v>
      </c>
    </row>
    <row r="2" spans="1:7" s="168" customFormat="1" ht="90">
      <c r="A2" s="25" t="s">
        <v>0</v>
      </c>
      <c r="B2" s="25" t="s">
        <v>1</v>
      </c>
      <c r="C2" s="25" t="s">
        <v>17879</v>
      </c>
      <c r="D2" s="25" t="s">
        <v>17880</v>
      </c>
      <c r="E2" s="25" t="s">
        <v>5</v>
      </c>
      <c r="F2" s="618" t="s">
        <v>9508</v>
      </c>
      <c r="G2" s="77" t="s">
        <v>17881</v>
      </c>
    </row>
    <row r="3" spans="1:7" s="168" customFormat="1">
      <c r="A3" s="62">
        <v>1</v>
      </c>
      <c r="B3" s="3" t="s">
        <v>17882</v>
      </c>
      <c r="C3" s="62" t="str">
        <f>IF(D3&lt;=5, "Yes", "No")</f>
        <v>Yes</v>
      </c>
      <c r="D3" s="30">
        <f>E3/2753</f>
        <v>1.0868143843080276</v>
      </c>
      <c r="E3" s="30">
        <v>2992</v>
      </c>
      <c r="F3" s="31">
        <v>42612</v>
      </c>
      <c r="G3" s="3" t="s">
        <v>17883</v>
      </c>
    </row>
    <row r="4" spans="1:7" s="168" customFormat="1">
      <c r="A4" s="62">
        <v>2</v>
      </c>
      <c r="B4" s="3" t="s">
        <v>17884</v>
      </c>
      <c r="C4" s="62" t="str">
        <f t="shared" ref="C4:C67" si="0">IF(D4&lt;=5, "Yes", "No")</f>
        <v>Yes</v>
      </c>
      <c r="D4" s="30">
        <f t="shared" ref="D4:D67" si="1">E4/2753</f>
        <v>1.0868143843080276</v>
      </c>
      <c r="E4" s="30">
        <v>2992</v>
      </c>
      <c r="F4" s="31">
        <v>42612</v>
      </c>
      <c r="G4" s="3" t="s">
        <v>17883</v>
      </c>
    </row>
    <row r="5" spans="1:7" s="168" customFormat="1">
      <c r="A5" s="62">
        <v>3</v>
      </c>
      <c r="B5" s="3" t="s">
        <v>17885</v>
      </c>
      <c r="C5" s="62" t="str">
        <f t="shared" si="0"/>
        <v>Yes</v>
      </c>
      <c r="D5" s="30">
        <f t="shared" si="1"/>
        <v>1.3832183073011259</v>
      </c>
      <c r="E5" s="30">
        <v>3808</v>
      </c>
      <c r="F5" s="31">
        <v>42612</v>
      </c>
      <c r="G5" s="3" t="s">
        <v>17883</v>
      </c>
    </row>
    <row r="6" spans="1:7" s="168" customFormat="1">
      <c r="A6" s="62">
        <v>4</v>
      </c>
      <c r="B6" s="199" t="s">
        <v>17886</v>
      </c>
      <c r="C6" s="62" t="str">
        <f t="shared" si="0"/>
        <v>Yes</v>
      </c>
      <c r="D6" s="30">
        <f t="shared" si="1"/>
        <v>1.3832183073011259</v>
      </c>
      <c r="E6" s="30">
        <v>3808</v>
      </c>
      <c r="F6" s="31">
        <v>42612</v>
      </c>
      <c r="G6" s="3" t="s">
        <v>17883</v>
      </c>
    </row>
    <row r="7" spans="1:7" s="168" customFormat="1">
      <c r="A7" s="62">
        <v>5</v>
      </c>
      <c r="B7" s="199" t="s">
        <v>17887</v>
      </c>
      <c r="C7" s="62" t="str">
        <f t="shared" si="0"/>
        <v>Yes</v>
      </c>
      <c r="D7" s="30">
        <f t="shared" si="1"/>
        <v>2.9444242644387941</v>
      </c>
      <c r="E7" s="30">
        <v>8106</v>
      </c>
      <c r="F7" s="31">
        <v>42612</v>
      </c>
      <c r="G7" s="3" t="s">
        <v>17883</v>
      </c>
    </row>
    <row r="8" spans="1:7" s="168" customFormat="1">
      <c r="A8" s="62">
        <v>6</v>
      </c>
      <c r="B8" s="199" t="s">
        <v>17888</v>
      </c>
      <c r="C8" s="62" t="str">
        <f t="shared" si="0"/>
        <v>Yes</v>
      </c>
      <c r="D8" s="30">
        <f t="shared" si="1"/>
        <v>0.80021794406102431</v>
      </c>
      <c r="E8" s="30">
        <v>2203</v>
      </c>
      <c r="F8" s="31">
        <v>42612</v>
      </c>
      <c r="G8" s="3" t="s">
        <v>17883</v>
      </c>
    </row>
    <row r="9" spans="1:7" s="168" customFormat="1">
      <c r="A9" s="62">
        <v>7</v>
      </c>
      <c r="B9" s="199" t="s">
        <v>17889</v>
      </c>
      <c r="C9" s="62" t="str">
        <f t="shared" si="0"/>
        <v>Yes</v>
      </c>
      <c r="D9" s="30">
        <f t="shared" si="1"/>
        <v>3.6258626952415547</v>
      </c>
      <c r="E9" s="30">
        <v>9982</v>
      </c>
      <c r="F9" s="31">
        <v>42612</v>
      </c>
      <c r="G9" s="3" t="s">
        <v>17883</v>
      </c>
    </row>
    <row r="10" spans="1:7" s="168" customFormat="1">
      <c r="A10" s="62">
        <v>8</v>
      </c>
      <c r="B10" s="199" t="s">
        <v>17890</v>
      </c>
      <c r="C10" s="62" t="str">
        <f t="shared" si="0"/>
        <v>Yes</v>
      </c>
      <c r="D10" s="30">
        <f t="shared" si="1"/>
        <v>3.6556483835815472</v>
      </c>
      <c r="E10" s="30">
        <v>10064</v>
      </c>
      <c r="F10" s="31">
        <v>42612</v>
      </c>
      <c r="G10" s="3" t="s">
        <v>17883</v>
      </c>
    </row>
    <row r="11" spans="1:7" s="168" customFormat="1">
      <c r="A11" s="62">
        <v>9</v>
      </c>
      <c r="B11" s="199" t="s">
        <v>17891</v>
      </c>
      <c r="C11" s="62" t="str">
        <f t="shared" si="0"/>
        <v>Yes</v>
      </c>
      <c r="D11" s="30">
        <f t="shared" si="1"/>
        <v>3.2604431529240827</v>
      </c>
      <c r="E11" s="30">
        <v>8976</v>
      </c>
      <c r="F11" s="31">
        <v>42612</v>
      </c>
      <c r="G11" s="3" t="s">
        <v>17883</v>
      </c>
    </row>
    <row r="12" spans="1:7" s="168" customFormat="1">
      <c r="A12" s="62">
        <v>10</v>
      </c>
      <c r="B12" s="199" t="s">
        <v>17892</v>
      </c>
      <c r="C12" s="62" t="str">
        <f t="shared" si="0"/>
        <v>Yes</v>
      </c>
      <c r="D12" s="30">
        <f t="shared" si="1"/>
        <v>2.9836541954231746</v>
      </c>
      <c r="E12" s="30">
        <v>8214</v>
      </c>
      <c r="F12" s="31">
        <v>42612</v>
      </c>
      <c r="G12" s="3" t="s">
        <v>17883</v>
      </c>
    </row>
    <row r="13" spans="1:7" s="168" customFormat="1">
      <c r="A13" s="62">
        <v>11</v>
      </c>
      <c r="B13" s="199" t="s">
        <v>17893</v>
      </c>
      <c r="C13" s="62" t="str">
        <f t="shared" si="0"/>
        <v>Yes</v>
      </c>
      <c r="D13" s="30">
        <f t="shared" si="1"/>
        <v>2.9836541954231746</v>
      </c>
      <c r="E13" s="30">
        <v>8214</v>
      </c>
      <c r="F13" s="31">
        <v>42612</v>
      </c>
      <c r="G13" s="3" t="s">
        <v>17883</v>
      </c>
    </row>
    <row r="14" spans="1:7" s="168" customFormat="1">
      <c r="A14" s="62">
        <v>12</v>
      </c>
      <c r="B14" s="199" t="s">
        <v>17894</v>
      </c>
      <c r="C14" s="62" t="str">
        <f t="shared" si="0"/>
        <v>Yes</v>
      </c>
      <c r="D14" s="30">
        <f t="shared" si="1"/>
        <v>1.6204140937159461</v>
      </c>
      <c r="E14" s="30">
        <v>4461</v>
      </c>
      <c r="F14" s="31">
        <v>42612</v>
      </c>
      <c r="G14" s="3" t="s">
        <v>17883</v>
      </c>
    </row>
    <row r="15" spans="1:7" s="168" customFormat="1">
      <c r="A15" s="62">
        <v>13</v>
      </c>
      <c r="B15" s="199" t="s">
        <v>17895</v>
      </c>
      <c r="C15" s="62" t="str">
        <f t="shared" si="0"/>
        <v>Yes</v>
      </c>
      <c r="D15" s="30">
        <f t="shared" si="1"/>
        <v>1.5710134398837632</v>
      </c>
      <c r="E15" s="30">
        <v>4325</v>
      </c>
      <c r="F15" s="31">
        <v>42612</v>
      </c>
      <c r="G15" s="3" t="s">
        <v>17883</v>
      </c>
    </row>
    <row r="16" spans="1:7" s="168" customFormat="1">
      <c r="A16" s="62">
        <v>14</v>
      </c>
      <c r="B16" s="199" t="s">
        <v>17896</v>
      </c>
      <c r="C16" s="62" t="str">
        <f t="shared" si="0"/>
        <v>Yes</v>
      </c>
      <c r="D16" s="30">
        <f t="shared" si="1"/>
        <v>3.3592444605884491</v>
      </c>
      <c r="E16" s="30">
        <v>9248</v>
      </c>
      <c r="F16" s="31">
        <v>42612</v>
      </c>
      <c r="G16" s="3" t="s">
        <v>17883</v>
      </c>
    </row>
    <row r="17" spans="1:7" s="168" customFormat="1">
      <c r="A17" s="62">
        <v>15</v>
      </c>
      <c r="B17" s="199" t="s">
        <v>17897</v>
      </c>
      <c r="C17" s="62" t="str">
        <f t="shared" si="0"/>
        <v>Yes</v>
      </c>
      <c r="D17" s="30">
        <f t="shared" si="1"/>
        <v>3.1714493280058118</v>
      </c>
      <c r="E17" s="30">
        <v>8731</v>
      </c>
      <c r="F17" s="31">
        <v>42613</v>
      </c>
      <c r="G17" s="3" t="s">
        <v>17883</v>
      </c>
    </row>
    <row r="18" spans="1:7" s="168" customFormat="1">
      <c r="A18" s="62">
        <v>16</v>
      </c>
      <c r="B18" s="199" t="s">
        <v>12558</v>
      </c>
      <c r="C18" s="62" t="str">
        <f t="shared" si="0"/>
        <v>Yes</v>
      </c>
      <c r="D18" s="30">
        <f t="shared" si="1"/>
        <v>2.8652379222666182</v>
      </c>
      <c r="E18" s="30">
        <v>7888</v>
      </c>
      <c r="F18" s="31">
        <v>42612</v>
      </c>
      <c r="G18" s="3" t="s">
        <v>17883</v>
      </c>
    </row>
    <row r="19" spans="1:7" s="168" customFormat="1">
      <c r="A19" s="62">
        <v>17</v>
      </c>
      <c r="B19" s="199" t="s">
        <v>17898</v>
      </c>
      <c r="C19" s="62" t="str">
        <f t="shared" si="0"/>
        <v>Yes</v>
      </c>
      <c r="D19" s="30">
        <f t="shared" si="1"/>
        <v>0.84961859789320737</v>
      </c>
      <c r="E19" s="30">
        <v>2339</v>
      </c>
      <c r="F19" s="31">
        <v>42612</v>
      </c>
      <c r="G19" s="3" t="s">
        <v>17883</v>
      </c>
    </row>
    <row r="20" spans="1:7" s="168" customFormat="1">
      <c r="A20" s="62">
        <v>18</v>
      </c>
      <c r="B20" s="199" t="s">
        <v>17899</v>
      </c>
      <c r="C20" s="62" t="str">
        <f t="shared" si="0"/>
        <v>Yes</v>
      </c>
      <c r="D20" s="30">
        <f t="shared" si="1"/>
        <v>4.1398474391572826</v>
      </c>
      <c r="E20" s="30">
        <v>11397</v>
      </c>
      <c r="F20" s="31">
        <v>42612</v>
      </c>
      <c r="G20" s="3" t="s">
        <v>17883</v>
      </c>
    </row>
    <row r="21" spans="1:7" s="168" customFormat="1">
      <c r="A21" s="62">
        <v>19</v>
      </c>
      <c r="B21" s="199" t="s">
        <v>17900</v>
      </c>
      <c r="C21" s="62" t="str">
        <f t="shared" si="0"/>
        <v>Yes</v>
      </c>
      <c r="D21" s="30">
        <f t="shared" si="1"/>
        <v>4.9302579004722125</v>
      </c>
      <c r="E21" s="30">
        <v>13573</v>
      </c>
      <c r="F21" s="31">
        <v>42612</v>
      </c>
      <c r="G21" s="3" t="s">
        <v>17883</v>
      </c>
    </row>
    <row r="22" spans="1:7" s="168" customFormat="1">
      <c r="A22" s="62">
        <v>20</v>
      </c>
      <c r="B22" s="199" t="s">
        <v>17901</v>
      </c>
      <c r="C22" s="62" t="str">
        <f t="shared" si="0"/>
        <v>Yes</v>
      </c>
      <c r="D22" s="30">
        <f t="shared" si="1"/>
        <v>2.4700326916091537</v>
      </c>
      <c r="E22" s="30">
        <v>6800</v>
      </c>
      <c r="F22" s="31">
        <v>42612</v>
      </c>
      <c r="G22" s="3" t="s">
        <v>17883</v>
      </c>
    </row>
    <row r="23" spans="1:7" s="168" customFormat="1">
      <c r="A23" s="62">
        <v>21</v>
      </c>
      <c r="B23" s="199" t="s">
        <v>17902</v>
      </c>
      <c r="C23" s="62" t="str">
        <f t="shared" si="0"/>
        <v>Yes</v>
      </c>
      <c r="D23" s="30">
        <f t="shared" si="1"/>
        <v>1.7588085724664002</v>
      </c>
      <c r="E23" s="30">
        <v>4842</v>
      </c>
      <c r="F23" s="31">
        <v>42612</v>
      </c>
      <c r="G23" s="3" t="s">
        <v>17883</v>
      </c>
    </row>
    <row r="24" spans="1:7" s="168" customFormat="1">
      <c r="A24" s="62">
        <v>22</v>
      </c>
      <c r="B24" s="199" t="s">
        <v>17903</v>
      </c>
      <c r="C24" s="62" t="str">
        <f t="shared" si="0"/>
        <v>Yes</v>
      </c>
      <c r="D24" s="30">
        <f t="shared" si="1"/>
        <v>1.2746095168906648</v>
      </c>
      <c r="E24" s="30">
        <v>3509</v>
      </c>
      <c r="F24" s="31">
        <v>42612</v>
      </c>
      <c r="G24" s="3" t="s">
        <v>17883</v>
      </c>
    </row>
    <row r="25" spans="1:7" s="168" customFormat="1">
      <c r="A25" s="62">
        <v>23</v>
      </c>
      <c r="B25" s="199" t="s">
        <v>17904</v>
      </c>
      <c r="C25" s="62" t="str">
        <f t="shared" si="0"/>
        <v>Yes</v>
      </c>
      <c r="D25" s="30">
        <f t="shared" si="1"/>
        <v>3.0134398837631675</v>
      </c>
      <c r="E25" s="30">
        <v>8296</v>
      </c>
      <c r="F25" s="31">
        <v>42612</v>
      </c>
      <c r="G25" s="3" t="s">
        <v>17883</v>
      </c>
    </row>
    <row r="26" spans="1:7" s="168" customFormat="1">
      <c r="A26" s="62">
        <v>24</v>
      </c>
      <c r="B26" s="199" t="s">
        <v>17905</v>
      </c>
      <c r="C26" s="62" t="str">
        <f t="shared" si="0"/>
        <v>Yes</v>
      </c>
      <c r="D26" s="30">
        <f t="shared" si="1"/>
        <v>4.7918634217217582</v>
      </c>
      <c r="E26" s="30">
        <v>13192</v>
      </c>
      <c r="F26" s="31">
        <v>42612</v>
      </c>
      <c r="G26" s="3" t="s">
        <v>17883</v>
      </c>
    </row>
    <row r="27" spans="1:7" s="168" customFormat="1">
      <c r="A27" s="62">
        <v>25</v>
      </c>
      <c r="B27" s="199" t="s">
        <v>17906</v>
      </c>
      <c r="C27" s="62" t="str">
        <f t="shared" si="0"/>
        <v>Yes</v>
      </c>
      <c r="D27" s="30">
        <f t="shared" si="1"/>
        <v>0.3556120595713767</v>
      </c>
      <c r="E27" s="30">
        <v>979</v>
      </c>
      <c r="F27" s="31">
        <v>42612</v>
      </c>
      <c r="G27" s="3" t="s">
        <v>17883</v>
      </c>
    </row>
    <row r="28" spans="1:7" s="168" customFormat="1">
      <c r="A28" s="62">
        <v>26</v>
      </c>
      <c r="B28" s="199" t="s">
        <v>17907</v>
      </c>
      <c r="C28" s="62" t="str">
        <f t="shared" si="0"/>
        <v>Yes</v>
      </c>
      <c r="D28" s="30">
        <f t="shared" si="1"/>
        <v>2.4700326916091537</v>
      </c>
      <c r="E28" s="30">
        <v>6800</v>
      </c>
      <c r="F28" s="31">
        <v>42612</v>
      </c>
      <c r="G28" s="3" t="s">
        <v>17883</v>
      </c>
    </row>
    <row r="29" spans="1:7" s="168" customFormat="1">
      <c r="A29" s="62">
        <v>27</v>
      </c>
      <c r="B29" s="199" t="s">
        <v>17908</v>
      </c>
      <c r="C29" s="62" t="str">
        <f t="shared" si="0"/>
        <v>Yes</v>
      </c>
      <c r="D29" s="30">
        <f t="shared" si="1"/>
        <v>4.7820559389756632</v>
      </c>
      <c r="E29" s="30">
        <v>13165</v>
      </c>
      <c r="F29" s="31">
        <v>42612</v>
      </c>
      <c r="G29" s="3" t="s">
        <v>17883</v>
      </c>
    </row>
    <row r="30" spans="1:7" s="168" customFormat="1">
      <c r="A30" s="62">
        <v>28</v>
      </c>
      <c r="B30" s="199" t="s">
        <v>17909</v>
      </c>
      <c r="C30" s="62" t="str">
        <f t="shared" si="0"/>
        <v>Yes</v>
      </c>
      <c r="D30" s="30">
        <f t="shared" si="1"/>
        <v>4.2484562295677444</v>
      </c>
      <c r="E30" s="30">
        <v>11696</v>
      </c>
      <c r="F30" s="31">
        <v>42612</v>
      </c>
      <c r="G30" s="3" t="s">
        <v>17883</v>
      </c>
    </row>
    <row r="31" spans="1:7" s="168" customFormat="1">
      <c r="A31" s="62">
        <v>29</v>
      </c>
      <c r="B31" s="199" t="s">
        <v>17910</v>
      </c>
      <c r="C31" s="62" t="str">
        <f t="shared" si="0"/>
        <v>Yes</v>
      </c>
      <c r="D31" s="30">
        <f t="shared" si="1"/>
        <v>3.5666545586632763</v>
      </c>
      <c r="E31" s="30">
        <v>9819</v>
      </c>
      <c r="F31" s="31">
        <v>42612</v>
      </c>
      <c r="G31" s="3" t="s">
        <v>17883</v>
      </c>
    </row>
    <row r="32" spans="1:7" s="168" customFormat="1">
      <c r="A32" s="62">
        <v>30</v>
      </c>
      <c r="B32" s="199" t="s">
        <v>17911</v>
      </c>
      <c r="C32" s="62" t="str">
        <f t="shared" si="0"/>
        <v>Yes</v>
      </c>
      <c r="D32" s="30">
        <f t="shared" si="1"/>
        <v>1.887032328369052</v>
      </c>
      <c r="E32" s="30">
        <v>5195</v>
      </c>
      <c r="F32" s="31">
        <v>42612</v>
      </c>
      <c r="G32" s="3" t="s">
        <v>17883</v>
      </c>
    </row>
    <row r="33" spans="1:7" s="168" customFormat="1">
      <c r="A33" s="62">
        <v>31</v>
      </c>
      <c r="B33" s="199" t="s">
        <v>17912</v>
      </c>
      <c r="C33" s="62" t="str">
        <f t="shared" si="0"/>
        <v>Yes</v>
      </c>
      <c r="D33" s="30">
        <f t="shared" si="1"/>
        <v>4.7820559389756632</v>
      </c>
      <c r="E33" s="30">
        <v>13165</v>
      </c>
      <c r="F33" s="31">
        <v>42612</v>
      </c>
      <c r="G33" s="3" t="s">
        <v>17883</v>
      </c>
    </row>
    <row r="34" spans="1:7" s="168" customFormat="1">
      <c r="A34" s="62">
        <v>32</v>
      </c>
      <c r="B34" s="199" t="s">
        <v>17913</v>
      </c>
      <c r="C34" s="62" t="str">
        <f t="shared" si="0"/>
        <v>Yes</v>
      </c>
      <c r="D34" s="30">
        <f t="shared" si="1"/>
        <v>4.4460588448964762</v>
      </c>
      <c r="E34" s="30">
        <v>12240</v>
      </c>
      <c r="F34" s="31">
        <v>42612</v>
      </c>
      <c r="G34" s="3" t="s">
        <v>17883</v>
      </c>
    </row>
    <row r="35" spans="1:7" s="168" customFormat="1">
      <c r="A35" s="62">
        <v>33</v>
      </c>
      <c r="B35" s="199" t="s">
        <v>17914</v>
      </c>
      <c r="C35" s="62" t="str">
        <f t="shared" si="0"/>
        <v>Yes</v>
      </c>
      <c r="D35" s="30">
        <f t="shared" si="1"/>
        <v>4.4460588448964762</v>
      </c>
      <c r="E35" s="30">
        <v>12240</v>
      </c>
      <c r="F35" s="31">
        <v>42612</v>
      </c>
      <c r="G35" s="3" t="s">
        <v>17883</v>
      </c>
    </row>
    <row r="36" spans="1:7" s="168" customFormat="1">
      <c r="A36" s="62">
        <v>34</v>
      </c>
      <c r="B36" s="199" t="s">
        <v>17915</v>
      </c>
      <c r="C36" s="62" t="str">
        <f t="shared" si="0"/>
        <v>Yes</v>
      </c>
      <c r="D36" s="30">
        <f t="shared" si="1"/>
        <v>0.29640392299309842</v>
      </c>
      <c r="E36" s="30">
        <v>816</v>
      </c>
      <c r="F36" s="31">
        <v>42613</v>
      </c>
      <c r="G36" s="3" t="s">
        <v>17883</v>
      </c>
    </row>
    <row r="37" spans="1:7" s="168" customFormat="1">
      <c r="A37" s="62">
        <v>35</v>
      </c>
      <c r="B37" s="199" t="s">
        <v>17916</v>
      </c>
      <c r="C37" s="62" t="str">
        <f t="shared" si="0"/>
        <v>Yes</v>
      </c>
      <c r="D37" s="30">
        <f t="shared" si="1"/>
        <v>4.4656738103886671</v>
      </c>
      <c r="E37" s="30">
        <v>12294</v>
      </c>
      <c r="F37" s="31">
        <v>42612</v>
      </c>
      <c r="G37" s="3" t="s">
        <v>17883</v>
      </c>
    </row>
    <row r="38" spans="1:7" s="168" customFormat="1">
      <c r="A38" s="62">
        <v>36</v>
      </c>
      <c r="B38" s="199" t="s">
        <v>17917</v>
      </c>
      <c r="C38" s="62" t="str">
        <f t="shared" si="0"/>
        <v>Yes</v>
      </c>
      <c r="D38" s="30">
        <f t="shared" si="1"/>
        <v>4.4656738103886671</v>
      </c>
      <c r="E38" s="30">
        <v>12294</v>
      </c>
      <c r="F38" s="31">
        <v>42612</v>
      </c>
      <c r="G38" s="3" t="s">
        <v>17883</v>
      </c>
    </row>
    <row r="39" spans="1:7" s="168" customFormat="1">
      <c r="A39" s="62">
        <v>37</v>
      </c>
      <c r="B39" s="199" t="s">
        <v>17918</v>
      </c>
      <c r="C39" s="62" t="str">
        <f t="shared" si="0"/>
        <v>Yes</v>
      </c>
      <c r="D39" s="30">
        <f t="shared" si="1"/>
        <v>3.3592444605884491</v>
      </c>
      <c r="E39" s="30">
        <v>9248</v>
      </c>
      <c r="F39" s="31">
        <v>42612</v>
      </c>
      <c r="G39" s="3" t="s">
        <v>17883</v>
      </c>
    </row>
    <row r="40" spans="1:7" s="168" customFormat="1">
      <c r="A40" s="62">
        <v>38</v>
      </c>
      <c r="B40" s="199" t="s">
        <v>17919</v>
      </c>
      <c r="C40" s="62" t="str">
        <f t="shared" si="0"/>
        <v>Yes</v>
      </c>
      <c r="D40" s="30">
        <f t="shared" si="1"/>
        <v>1.9266254994551399</v>
      </c>
      <c r="E40" s="30">
        <v>5304</v>
      </c>
      <c r="F40" s="31">
        <v>42612</v>
      </c>
      <c r="G40" s="3" t="s">
        <v>17883</v>
      </c>
    </row>
    <row r="41" spans="1:7" s="168" customFormat="1">
      <c r="A41" s="62">
        <v>39</v>
      </c>
      <c r="B41" s="199" t="s">
        <v>17920</v>
      </c>
      <c r="C41" s="62" t="str">
        <f t="shared" si="0"/>
        <v>Yes</v>
      </c>
      <c r="D41" s="30">
        <f t="shared" si="1"/>
        <v>1.9266254994551399</v>
      </c>
      <c r="E41" s="30">
        <v>5304</v>
      </c>
      <c r="F41" s="31">
        <v>42612</v>
      </c>
      <c r="G41" s="3" t="s">
        <v>17883</v>
      </c>
    </row>
    <row r="42" spans="1:7" s="168" customFormat="1">
      <c r="A42" s="62">
        <v>40</v>
      </c>
      <c r="B42" s="199" t="s">
        <v>17921</v>
      </c>
      <c r="C42" s="62" t="str">
        <f t="shared" si="0"/>
        <v>Yes</v>
      </c>
      <c r="D42" s="30">
        <f t="shared" si="1"/>
        <v>0.94841990555757361</v>
      </c>
      <c r="E42" s="30">
        <v>2611</v>
      </c>
      <c r="F42" s="31">
        <v>42612</v>
      </c>
      <c r="G42" s="3" t="s">
        <v>17883</v>
      </c>
    </row>
    <row r="43" spans="1:7" s="168" customFormat="1">
      <c r="A43" s="62">
        <v>41</v>
      </c>
      <c r="B43" s="199" t="s">
        <v>17922</v>
      </c>
      <c r="C43" s="62" t="str">
        <f t="shared" si="0"/>
        <v>Yes</v>
      </c>
      <c r="D43" s="30">
        <f t="shared" si="1"/>
        <v>1.0472212132219396</v>
      </c>
      <c r="E43" s="30">
        <v>2883</v>
      </c>
      <c r="F43" s="31">
        <v>42612</v>
      </c>
      <c r="G43" s="3" t="s">
        <v>17883</v>
      </c>
    </row>
    <row r="44" spans="1:7" s="168" customFormat="1">
      <c r="A44" s="62">
        <v>42</v>
      </c>
      <c r="B44" s="199" t="s">
        <v>17923</v>
      </c>
      <c r="C44" s="62" t="str">
        <f t="shared" si="0"/>
        <v>Yes</v>
      </c>
      <c r="D44" s="30">
        <f t="shared" si="1"/>
        <v>3.0726480203414459</v>
      </c>
      <c r="E44" s="30">
        <v>8459</v>
      </c>
      <c r="F44" s="31">
        <v>42612</v>
      </c>
      <c r="G44" s="3" t="s">
        <v>17883</v>
      </c>
    </row>
    <row r="45" spans="1:7" s="168" customFormat="1">
      <c r="A45" s="62">
        <v>43</v>
      </c>
      <c r="B45" s="199" t="s">
        <v>17924</v>
      </c>
      <c r="C45" s="62" t="str">
        <f t="shared" si="0"/>
        <v>Yes</v>
      </c>
      <c r="D45" s="30">
        <f t="shared" si="1"/>
        <v>3.0726480203414459</v>
      </c>
      <c r="E45" s="30">
        <v>8459</v>
      </c>
      <c r="F45" s="31">
        <v>42612</v>
      </c>
      <c r="G45" s="3" t="s">
        <v>17883</v>
      </c>
    </row>
    <row r="46" spans="1:7" s="168" customFormat="1">
      <c r="A46" s="62">
        <v>44</v>
      </c>
      <c r="B46" s="199" t="s">
        <v>17925</v>
      </c>
      <c r="C46" s="62" t="str">
        <f t="shared" si="0"/>
        <v>Yes</v>
      </c>
      <c r="D46" s="30">
        <f t="shared" si="1"/>
        <v>2.2822375590265165</v>
      </c>
      <c r="E46" s="30">
        <v>6283</v>
      </c>
      <c r="F46" s="31">
        <v>42613</v>
      </c>
      <c r="G46" s="3" t="s">
        <v>17883</v>
      </c>
    </row>
    <row r="47" spans="1:7" s="168" customFormat="1">
      <c r="A47" s="62">
        <v>45</v>
      </c>
      <c r="B47" s="199" t="s">
        <v>17926</v>
      </c>
      <c r="C47" s="62" t="str">
        <f t="shared" si="0"/>
        <v>Yes</v>
      </c>
      <c r="D47" s="30">
        <f t="shared" si="1"/>
        <v>0.91899745731928806</v>
      </c>
      <c r="E47" s="30">
        <v>2530</v>
      </c>
      <c r="F47" s="31">
        <v>42612</v>
      </c>
      <c r="G47" s="3" t="s">
        <v>17883</v>
      </c>
    </row>
    <row r="48" spans="1:7" s="168" customFormat="1">
      <c r="A48" s="62">
        <v>46</v>
      </c>
      <c r="B48" s="199" t="s">
        <v>17927</v>
      </c>
      <c r="C48" s="62" t="str">
        <f t="shared" si="0"/>
        <v>Yes</v>
      </c>
      <c r="D48" s="30">
        <f t="shared" si="1"/>
        <v>1.2052306574645841</v>
      </c>
      <c r="E48" s="30">
        <v>3318</v>
      </c>
      <c r="F48" s="31">
        <v>42612</v>
      </c>
      <c r="G48" s="3" t="s">
        <v>17883</v>
      </c>
    </row>
    <row r="49" spans="1:7" s="168" customFormat="1">
      <c r="A49" s="62">
        <v>47</v>
      </c>
      <c r="B49" s="199" t="s">
        <v>17928</v>
      </c>
      <c r="C49" s="62" t="str">
        <f t="shared" si="0"/>
        <v>Yes</v>
      </c>
      <c r="D49" s="30">
        <f t="shared" si="1"/>
        <v>2.5688339992735196</v>
      </c>
      <c r="E49" s="30">
        <v>7072</v>
      </c>
      <c r="F49" s="31">
        <v>42612</v>
      </c>
      <c r="G49" s="3" t="s">
        <v>17883</v>
      </c>
    </row>
    <row r="50" spans="1:7" s="168" customFormat="1">
      <c r="A50" s="62">
        <v>48</v>
      </c>
      <c r="B50" s="199" t="s">
        <v>17929</v>
      </c>
      <c r="C50" s="62" t="str">
        <f t="shared" si="0"/>
        <v>Yes</v>
      </c>
      <c r="D50" s="30">
        <f t="shared" si="1"/>
        <v>2.3516164184525969</v>
      </c>
      <c r="E50" s="30">
        <v>6474</v>
      </c>
      <c r="F50" s="31">
        <v>42612</v>
      </c>
      <c r="G50" s="3" t="s">
        <v>17883</v>
      </c>
    </row>
    <row r="51" spans="1:7" s="168" customFormat="1">
      <c r="A51" s="62">
        <v>49</v>
      </c>
      <c r="B51" s="199" t="s">
        <v>17930</v>
      </c>
      <c r="C51" s="62" t="str">
        <f t="shared" si="0"/>
        <v>Yes</v>
      </c>
      <c r="D51" s="30">
        <f t="shared" si="1"/>
        <v>2.3516164184525969</v>
      </c>
      <c r="E51" s="30">
        <v>6474</v>
      </c>
      <c r="F51" s="31">
        <v>42612</v>
      </c>
      <c r="G51" s="3" t="s">
        <v>17883</v>
      </c>
    </row>
    <row r="52" spans="1:7" s="168" customFormat="1">
      <c r="A52" s="62">
        <v>50</v>
      </c>
      <c r="B52" s="199" t="s">
        <v>17931</v>
      </c>
      <c r="C52" s="62" t="str">
        <f t="shared" si="0"/>
        <v>Yes</v>
      </c>
      <c r="D52" s="30">
        <f t="shared" si="1"/>
        <v>2.3516164184525969</v>
      </c>
      <c r="E52" s="30">
        <v>6474</v>
      </c>
      <c r="F52" s="31">
        <v>42612</v>
      </c>
      <c r="G52" s="3" t="s">
        <v>17883</v>
      </c>
    </row>
    <row r="53" spans="1:7" s="168" customFormat="1">
      <c r="A53" s="62">
        <v>51</v>
      </c>
      <c r="B53" s="199" t="s">
        <v>17932</v>
      </c>
      <c r="C53" s="62" t="str">
        <f t="shared" si="0"/>
        <v>Yes</v>
      </c>
      <c r="D53" s="30">
        <f t="shared" si="1"/>
        <v>2.3516164184525969</v>
      </c>
      <c r="E53" s="30">
        <v>6474</v>
      </c>
      <c r="F53" s="31">
        <v>42612</v>
      </c>
      <c r="G53" s="3" t="s">
        <v>17883</v>
      </c>
    </row>
    <row r="54" spans="1:7" s="168" customFormat="1">
      <c r="A54" s="62">
        <v>52</v>
      </c>
      <c r="B54" s="199" t="s">
        <v>17933</v>
      </c>
      <c r="C54" s="62" t="str">
        <f t="shared" si="0"/>
        <v>Yes</v>
      </c>
      <c r="D54" s="30">
        <f t="shared" si="1"/>
        <v>4.8412640755539416</v>
      </c>
      <c r="E54" s="30">
        <v>13328</v>
      </c>
      <c r="F54" s="31">
        <v>42612</v>
      </c>
      <c r="G54" s="3" t="s">
        <v>17883</v>
      </c>
    </row>
    <row r="55" spans="1:7" s="168" customFormat="1">
      <c r="A55" s="62">
        <v>53</v>
      </c>
      <c r="B55" s="199" t="s">
        <v>17934</v>
      </c>
      <c r="C55" s="62" t="str">
        <f t="shared" si="0"/>
        <v>Yes</v>
      </c>
      <c r="D55" s="30">
        <f t="shared" si="1"/>
        <v>3.9618597893207408</v>
      </c>
      <c r="E55" s="30">
        <v>10907</v>
      </c>
      <c r="F55" s="31">
        <v>42612</v>
      </c>
      <c r="G55" s="3" t="s">
        <v>17883</v>
      </c>
    </row>
    <row r="56" spans="1:7" s="168" customFormat="1">
      <c r="A56" s="62">
        <v>54</v>
      </c>
      <c r="B56" s="199" t="s">
        <v>17935</v>
      </c>
      <c r="C56" s="62" t="str">
        <f t="shared" si="0"/>
        <v>Yes</v>
      </c>
      <c r="D56" s="30">
        <f t="shared" si="1"/>
        <v>3.9618597893207408</v>
      </c>
      <c r="E56" s="30">
        <v>10907</v>
      </c>
      <c r="F56" s="31">
        <v>42612</v>
      </c>
      <c r="G56" s="3" t="s">
        <v>17883</v>
      </c>
    </row>
    <row r="57" spans="1:7" s="168" customFormat="1">
      <c r="A57" s="62">
        <v>55</v>
      </c>
      <c r="B57" s="199" t="s">
        <v>17936</v>
      </c>
      <c r="C57" s="62" t="str">
        <f t="shared" si="0"/>
        <v>Yes</v>
      </c>
      <c r="D57" s="30">
        <f t="shared" si="1"/>
        <v>3.9618597893207408</v>
      </c>
      <c r="E57" s="30">
        <v>10907</v>
      </c>
      <c r="F57" s="31">
        <v>42612</v>
      </c>
      <c r="G57" s="3" t="s">
        <v>17883</v>
      </c>
    </row>
    <row r="58" spans="1:7" s="168" customFormat="1">
      <c r="A58" s="62">
        <v>56</v>
      </c>
      <c r="B58" s="199" t="s">
        <v>17937</v>
      </c>
      <c r="C58" s="62" t="str">
        <f t="shared" si="0"/>
        <v>Yes</v>
      </c>
      <c r="D58" s="30">
        <f t="shared" si="1"/>
        <v>3.9618597893207408</v>
      </c>
      <c r="E58" s="30">
        <v>10907</v>
      </c>
      <c r="F58" s="31">
        <v>42612</v>
      </c>
      <c r="G58" s="3" t="s">
        <v>17883</v>
      </c>
    </row>
    <row r="59" spans="1:7" s="168" customFormat="1">
      <c r="A59" s="62">
        <v>57</v>
      </c>
      <c r="B59" s="199" t="s">
        <v>17938</v>
      </c>
      <c r="C59" s="62" t="str">
        <f t="shared" si="0"/>
        <v>Yes</v>
      </c>
      <c r="D59" s="30">
        <f t="shared" si="1"/>
        <v>3.8234653105702869</v>
      </c>
      <c r="E59" s="30">
        <v>10526</v>
      </c>
      <c r="F59" s="31">
        <v>42612</v>
      </c>
      <c r="G59" s="3" t="s">
        <v>17883</v>
      </c>
    </row>
    <row r="60" spans="1:7" s="168" customFormat="1">
      <c r="A60" s="62">
        <v>58</v>
      </c>
      <c r="B60" s="199" t="s">
        <v>17939</v>
      </c>
      <c r="C60" s="62" t="str">
        <f t="shared" si="0"/>
        <v>Yes</v>
      </c>
      <c r="D60" s="30">
        <f t="shared" si="1"/>
        <v>1.5016345804576825</v>
      </c>
      <c r="E60" s="30">
        <v>4134</v>
      </c>
      <c r="F60" s="31">
        <v>42613</v>
      </c>
      <c r="G60" s="3" t="s">
        <v>17883</v>
      </c>
    </row>
    <row r="61" spans="1:7" s="168" customFormat="1">
      <c r="A61" s="62">
        <v>59</v>
      </c>
      <c r="B61" s="199" t="s">
        <v>17940</v>
      </c>
      <c r="C61" s="62" t="str">
        <f t="shared" si="0"/>
        <v>Yes</v>
      </c>
      <c r="D61" s="30">
        <f t="shared" si="1"/>
        <v>0.88921176897929533</v>
      </c>
      <c r="E61" s="30">
        <v>2448</v>
      </c>
      <c r="F61" s="31">
        <v>42612</v>
      </c>
      <c r="G61" s="3" t="s">
        <v>17883</v>
      </c>
    </row>
    <row r="62" spans="1:7" s="168" customFormat="1">
      <c r="A62" s="62">
        <v>60</v>
      </c>
      <c r="B62" s="199" t="s">
        <v>17941</v>
      </c>
      <c r="C62" s="62" t="str">
        <f t="shared" si="0"/>
        <v>Yes</v>
      </c>
      <c r="D62" s="30">
        <f t="shared" si="1"/>
        <v>4.2582637123138394</v>
      </c>
      <c r="E62" s="30">
        <v>11723</v>
      </c>
      <c r="F62" s="31">
        <v>42612</v>
      </c>
      <c r="G62" s="3" t="s">
        <v>17883</v>
      </c>
    </row>
    <row r="63" spans="1:7" s="168" customFormat="1">
      <c r="A63" s="62">
        <v>61</v>
      </c>
      <c r="B63" s="199" t="s">
        <v>17942</v>
      </c>
      <c r="C63" s="62" t="str">
        <f t="shared" si="0"/>
        <v>Yes</v>
      </c>
      <c r="D63" s="30">
        <f t="shared" si="1"/>
        <v>1.7192154013803125</v>
      </c>
      <c r="E63" s="30">
        <v>4733</v>
      </c>
      <c r="F63" s="31">
        <v>42612</v>
      </c>
      <c r="G63" s="3" t="s">
        <v>17883</v>
      </c>
    </row>
    <row r="64" spans="1:7" s="168" customFormat="1">
      <c r="A64" s="62">
        <v>62</v>
      </c>
      <c r="B64" s="199" t="s">
        <v>17943</v>
      </c>
      <c r="C64" s="62" t="str">
        <f t="shared" si="0"/>
        <v>Yes</v>
      </c>
      <c r="D64" s="30">
        <f t="shared" si="1"/>
        <v>0.44460588448964766</v>
      </c>
      <c r="E64" s="30">
        <v>1224</v>
      </c>
      <c r="F64" s="31">
        <v>42612</v>
      </c>
      <c r="G64" s="3" t="s">
        <v>17883</v>
      </c>
    </row>
    <row r="65" spans="1:7" s="168" customFormat="1">
      <c r="A65" s="62">
        <v>63</v>
      </c>
      <c r="B65" s="199" t="s">
        <v>17944</v>
      </c>
      <c r="C65" s="62" t="str">
        <f t="shared" si="0"/>
        <v>Yes</v>
      </c>
      <c r="D65" s="30">
        <f t="shared" si="1"/>
        <v>2.7268434435161644</v>
      </c>
      <c r="E65" s="30">
        <v>7507</v>
      </c>
      <c r="F65" s="31">
        <v>42612</v>
      </c>
      <c r="G65" s="3" t="s">
        <v>17883</v>
      </c>
    </row>
    <row r="66" spans="1:7" s="168" customFormat="1">
      <c r="A66" s="62">
        <v>64</v>
      </c>
      <c r="B66" s="199" t="s">
        <v>17945</v>
      </c>
      <c r="C66" s="62" t="str">
        <f t="shared" si="0"/>
        <v>Yes</v>
      </c>
      <c r="D66" s="30">
        <f t="shared" si="1"/>
        <v>4.2978568833999278</v>
      </c>
      <c r="E66" s="30">
        <v>11832</v>
      </c>
      <c r="F66" s="31">
        <v>42612</v>
      </c>
      <c r="G66" s="3" t="s">
        <v>17883</v>
      </c>
    </row>
    <row r="67" spans="1:7" s="168" customFormat="1">
      <c r="A67" s="62">
        <v>65</v>
      </c>
      <c r="B67" s="199" t="s">
        <v>17946</v>
      </c>
      <c r="C67" s="62" t="str">
        <f t="shared" si="0"/>
        <v>Yes</v>
      </c>
      <c r="D67" s="30">
        <f t="shared" si="1"/>
        <v>3.3890301489284416</v>
      </c>
      <c r="E67" s="30">
        <v>9330</v>
      </c>
      <c r="F67" s="31">
        <v>42613</v>
      </c>
      <c r="G67" s="3" t="s">
        <v>17883</v>
      </c>
    </row>
    <row r="68" spans="1:7" s="168" customFormat="1">
      <c r="A68" s="62">
        <v>66</v>
      </c>
      <c r="B68" s="199" t="s">
        <v>17947</v>
      </c>
      <c r="C68" s="62" t="str">
        <f t="shared" ref="C68:C131" si="2">IF(D68&lt;=5, "Yes", "No")</f>
        <v>Yes</v>
      </c>
      <c r="D68" s="30">
        <f t="shared" ref="D68:D131" si="3">E68/2753</f>
        <v>0.32618961133309116</v>
      </c>
      <c r="E68" s="30">
        <v>898</v>
      </c>
      <c r="F68" s="31">
        <v>42612</v>
      </c>
      <c r="G68" s="3" t="s">
        <v>17883</v>
      </c>
    </row>
    <row r="69" spans="1:7" s="168" customFormat="1">
      <c r="A69" s="62">
        <v>67</v>
      </c>
      <c r="B69" s="199" t="s">
        <v>17948</v>
      </c>
      <c r="C69" s="62" t="str">
        <f t="shared" si="2"/>
        <v>Yes</v>
      </c>
      <c r="D69" s="30">
        <f t="shared" si="3"/>
        <v>2.657827824191791</v>
      </c>
      <c r="E69" s="30">
        <v>7317</v>
      </c>
      <c r="F69" s="31">
        <v>42612</v>
      </c>
      <c r="G69" s="3" t="s">
        <v>17883</v>
      </c>
    </row>
    <row r="70" spans="1:7" s="168" customFormat="1">
      <c r="A70" s="62">
        <v>68</v>
      </c>
      <c r="B70" s="199" t="s">
        <v>17949</v>
      </c>
      <c r="C70" s="62" t="str">
        <f t="shared" si="2"/>
        <v>Yes</v>
      </c>
      <c r="D70" s="30">
        <f t="shared" si="3"/>
        <v>4.2680711950599344</v>
      </c>
      <c r="E70" s="30">
        <v>11750</v>
      </c>
      <c r="F70" s="31">
        <v>42612</v>
      </c>
      <c r="G70" s="3" t="s">
        <v>17883</v>
      </c>
    </row>
    <row r="71" spans="1:7" s="168" customFormat="1">
      <c r="A71" s="62">
        <v>69</v>
      </c>
      <c r="B71" s="199" t="s">
        <v>17950</v>
      </c>
      <c r="C71" s="62" t="str">
        <f t="shared" si="2"/>
        <v>Yes</v>
      </c>
      <c r="D71" s="30">
        <f t="shared" si="3"/>
        <v>4.2680711950599344</v>
      </c>
      <c r="E71" s="30">
        <v>11750</v>
      </c>
      <c r="F71" s="31">
        <v>42612</v>
      </c>
      <c r="G71" s="3" t="s">
        <v>17883</v>
      </c>
    </row>
    <row r="72" spans="1:7" s="168" customFormat="1">
      <c r="A72" s="62">
        <v>70</v>
      </c>
      <c r="B72" s="199" t="s">
        <v>6799</v>
      </c>
      <c r="C72" s="62" t="str">
        <f t="shared" si="2"/>
        <v>Yes</v>
      </c>
      <c r="D72" s="30">
        <f t="shared" si="3"/>
        <v>2.2132219397021431</v>
      </c>
      <c r="E72" s="30">
        <v>6093</v>
      </c>
      <c r="F72" s="31">
        <v>42612</v>
      </c>
      <c r="G72" s="3" t="s">
        <v>17883</v>
      </c>
    </row>
    <row r="73" spans="1:7" s="168" customFormat="1">
      <c r="A73" s="62">
        <v>71</v>
      </c>
      <c r="B73" s="199" t="s">
        <v>17951</v>
      </c>
      <c r="C73" s="62" t="str">
        <f t="shared" si="2"/>
        <v>Yes</v>
      </c>
      <c r="D73" s="30">
        <f t="shared" si="3"/>
        <v>0.92880494006538317</v>
      </c>
      <c r="E73" s="30">
        <v>2557</v>
      </c>
      <c r="F73" s="31">
        <v>42612</v>
      </c>
      <c r="G73" s="3" t="s">
        <v>17883</v>
      </c>
    </row>
    <row r="74" spans="1:7" s="168" customFormat="1">
      <c r="A74" s="62">
        <v>72</v>
      </c>
      <c r="B74" s="199" t="s">
        <v>17952</v>
      </c>
      <c r="C74" s="62" t="str">
        <f t="shared" si="2"/>
        <v>Yes</v>
      </c>
      <c r="D74" s="30">
        <f t="shared" si="3"/>
        <v>1.5314202687976752</v>
      </c>
      <c r="E74" s="30">
        <v>4216</v>
      </c>
      <c r="F74" s="31">
        <v>42613</v>
      </c>
      <c r="G74" s="3" t="s">
        <v>17883</v>
      </c>
    </row>
    <row r="75" spans="1:7" s="168" customFormat="1">
      <c r="A75" s="62">
        <v>73</v>
      </c>
      <c r="B75" s="199" t="s">
        <v>17953</v>
      </c>
      <c r="C75" s="62" t="str">
        <f t="shared" si="2"/>
        <v>Yes</v>
      </c>
      <c r="D75" s="30">
        <f t="shared" si="3"/>
        <v>4.2484562295677444</v>
      </c>
      <c r="E75" s="30">
        <v>11696</v>
      </c>
      <c r="F75" s="31">
        <v>42612</v>
      </c>
      <c r="G75" s="3" t="s">
        <v>17883</v>
      </c>
    </row>
    <row r="76" spans="1:7" s="168" customFormat="1">
      <c r="A76" s="62">
        <v>74</v>
      </c>
      <c r="B76" s="199" t="s">
        <v>17930</v>
      </c>
      <c r="C76" s="62" t="str">
        <f t="shared" si="2"/>
        <v>Yes</v>
      </c>
      <c r="D76" s="30">
        <f t="shared" si="3"/>
        <v>4.4460588448964762</v>
      </c>
      <c r="E76" s="30">
        <v>12240</v>
      </c>
      <c r="F76" s="31">
        <v>42612</v>
      </c>
      <c r="G76" s="3" t="s">
        <v>17883</v>
      </c>
    </row>
    <row r="77" spans="1:7" s="168" customFormat="1">
      <c r="A77" s="62">
        <v>75</v>
      </c>
      <c r="B77" s="199" t="s">
        <v>17954</v>
      </c>
      <c r="C77" s="62" t="str">
        <f t="shared" si="2"/>
        <v>Yes</v>
      </c>
      <c r="D77" s="30">
        <f t="shared" si="3"/>
        <v>2.2328369051943335</v>
      </c>
      <c r="E77" s="30">
        <v>6147</v>
      </c>
      <c r="F77" s="31">
        <v>42612</v>
      </c>
      <c r="G77" s="3" t="s">
        <v>17883</v>
      </c>
    </row>
    <row r="78" spans="1:7" s="168" customFormat="1">
      <c r="A78" s="62">
        <v>76</v>
      </c>
      <c r="B78" s="199" t="s">
        <v>17955</v>
      </c>
      <c r="C78" s="62" t="str">
        <f t="shared" si="2"/>
        <v>Yes</v>
      </c>
      <c r="D78" s="30">
        <f t="shared" si="3"/>
        <v>1.5710134398837632</v>
      </c>
      <c r="E78" s="30">
        <v>4325</v>
      </c>
      <c r="F78" s="31">
        <v>42612</v>
      </c>
      <c r="G78" s="3" t="s">
        <v>17883</v>
      </c>
    </row>
    <row r="79" spans="1:7" s="168" customFormat="1">
      <c r="A79" s="62">
        <v>77</v>
      </c>
      <c r="B79" s="199" t="s">
        <v>17956</v>
      </c>
      <c r="C79" s="62" t="str">
        <f t="shared" si="2"/>
        <v>Yes</v>
      </c>
      <c r="D79" s="30">
        <f t="shared" si="3"/>
        <v>4.4064656738103887</v>
      </c>
      <c r="E79" s="30">
        <v>12131</v>
      </c>
      <c r="F79" s="31">
        <v>42612</v>
      </c>
      <c r="G79" s="3" t="s">
        <v>17883</v>
      </c>
    </row>
    <row r="80" spans="1:7" s="168" customFormat="1">
      <c r="A80" s="62">
        <v>78</v>
      </c>
      <c r="B80" s="199" t="s">
        <v>17957</v>
      </c>
      <c r="C80" s="62" t="str">
        <f t="shared" si="2"/>
        <v>Yes</v>
      </c>
      <c r="D80" s="30">
        <f t="shared" si="3"/>
        <v>2.3908463494369778</v>
      </c>
      <c r="E80" s="30">
        <v>6582</v>
      </c>
      <c r="F80" s="31">
        <v>42612</v>
      </c>
      <c r="G80" s="3" t="s">
        <v>17883</v>
      </c>
    </row>
    <row r="81" spans="1:7" s="168" customFormat="1">
      <c r="A81" s="62">
        <v>79</v>
      </c>
      <c r="B81" s="199" t="s">
        <v>17958</v>
      </c>
      <c r="C81" s="62" t="str">
        <f t="shared" si="2"/>
        <v>Yes</v>
      </c>
      <c r="D81" s="30">
        <f t="shared" si="3"/>
        <v>4.199055575735561</v>
      </c>
      <c r="E81" s="30">
        <v>11560</v>
      </c>
      <c r="F81" s="31">
        <v>42612</v>
      </c>
      <c r="G81" s="3" t="s">
        <v>17883</v>
      </c>
    </row>
    <row r="82" spans="1:7" s="168" customFormat="1">
      <c r="A82" s="62">
        <v>80</v>
      </c>
      <c r="B82" s="199" t="s">
        <v>17959</v>
      </c>
      <c r="C82" s="62" t="str">
        <f t="shared" si="2"/>
        <v>Yes</v>
      </c>
      <c r="D82" s="30">
        <f t="shared" si="3"/>
        <v>2.3218307301126044</v>
      </c>
      <c r="E82" s="30">
        <v>6392</v>
      </c>
      <c r="F82" s="31">
        <v>42612</v>
      </c>
      <c r="G82" s="3" t="s">
        <v>17883</v>
      </c>
    </row>
    <row r="83" spans="1:7" s="168" customFormat="1">
      <c r="A83" s="62">
        <v>81</v>
      </c>
      <c r="B83" s="199" t="s">
        <v>17960</v>
      </c>
      <c r="C83" s="62" t="str">
        <f t="shared" si="2"/>
        <v>Yes</v>
      </c>
      <c r="D83" s="30">
        <f t="shared" si="3"/>
        <v>0.71122411914275341</v>
      </c>
      <c r="E83" s="30">
        <v>1958</v>
      </c>
      <c r="F83" s="31">
        <v>42612</v>
      </c>
      <c r="G83" s="3" t="s">
        <v>17883</v>
      </c>
    </row>
    <row r="84" spans="1:7" s="168" customFormat="1">
      <c r="A84" s="62">
        <v>82</v>
      </c>
      <c r="B84" s="199" t="s">
        <v>17961</v>
      </c>
      <c r="C84" s="62" t="str">
        <f t="shared" si="2"/>
        <v>Yes</v>
      </c>
      <c r="D84" s="30">
        <f t="shared" si="3"/>
        <v>2.7072284780239739</v>
      </c>
      <c r="E84" s="30">
        <v>7453</v>
      </c>
      <c r="F84" s="31">
        <v>42612</v>
      </c>
      <c r="G84" s="3" t="s">
        <v>17883</v>
      </c>
    </row>
    <row r="85" spans="1:7" s="168" customFormat="1">
      <c r="A85" s="62">
        <v>83</v>
      </c>
      <c r="B85" s="199" t="s">
        <v>17962</v>
      </c>
      <c r="C85" s="62" t="str">
        <f t="shared" si="2"/>
        <v>Yes</v>
      </c>
      <c r="D85" s="30">
        <f t="shared" si="3"/>
        <v>2.7072284780239739</v>
      </c>
      <c r="E85" s="30">
        <v>7453</v>
      </c>
      <c r="F85" s="31">
        <v>42612</v>
      </c>
      <c r="G85" s="3" t="s">
        <v>17883</v>
      </c>
    </row>
    <row r="86" spans="1:7" s="168" customFormat="1">
      <c r="A86" s="62">
        <v>84</v>
      </c>
      <c r="B86" s="199" t="s">
        <v>17963</v>
      </c>
      <c r="C86" s="62" t="str">
        <f t="shared" si="2"/>
        <v>Yes</v>
      </c>
      <c r="D86" s="30">
        <f t="shared" si="3"/>
        <v>2.7072284780239739</v>
      </c>
      <c r="E86" s="30">
        <v>7453</v>
      </c>
      <c r="F86" s="31">
        <v>42612</v>
      </c>
      <c r="G86" s="3" t="s">
        <v>17883</v>
      </c>
    </row>
    <row r="87" spans="1:7" s="168" customFormat="1">
      <c r="A87" s="62">
        <v>85</v>
      </c>
      <c r="B87" s="199" t="s">
        <v>17964</v>
      </c>
      <c r="C87" s="62" t="str">
        <f t="shared" si="2"/>
        <v>Yes</v>
      </c>
      <c r="D87" s="30">
        <f t="shared" si="3"/>
        <v>0.25681075190701053</v>
      </c>
      <c r="E87" s="30">
        <v>707</v>
      </c>
      <c r="F87" s="31">
        <v>42612</v>
      </c>
      <c r="G87" s="3" t="s">
        <v>17883</v>
      </c>
    </row>
    <row r="88" spans="1:7" s="168" customFormat="1">
      <c r="A88" s="62">
        <v>86</v>
      </c>
      <c r="B88" s="199" t="s">
        <v>17965</v>
      </c>
      <c r="C88" s="62" t="str">
        <f t="shared" si="2"/>
        <v>Yes</v>
      </c>
      <c r="D88" s="30">
        <f t="shared" si="3"/>
        <v>0.73120232473665092</v>
      </c>
      <c r="E88" s="30">
        <v>2013</v>
      </c>
      <c r="F88" s="31">
        <v>42612</v>
      </c>
      <c r="G88" s="3" t="s">
        <v>17883</v>
      </c>
    </row>
    <row r="89" spans="1:7" s="168" customFormat="1">
      <c r="A89" s="62">
        <v>87</v>
      </c>
      <c r="B89" s="199" t="s">
        <v>17966</v>
      </c>
      <c r="C89" s="62" t="str">
        <f t="shared" si="2"/>
        <v>Yes</v>
      </c>
      <c r="D89" s="30">
        <f t="shared" si="3"/>
        <v>3.4282600799128224</v>
      </c>
      <c r="E89" s="30">
        <v>9438</v>
      </c>
      <c r="F89" s="31">
        <v>42612</v>
      </c>
      <c r="G89" s="3" t="s">
        <v>17883</v>
      </c>
    </row>
    <row r="90" spans="1:7" s="168" customFormat="1">
      <c r="A90" s="62">
        <v>88</v>
      </c>
      <c r="B90" s="199" t="s">
        <v>17967</v>
      </c>
      <c r="C90" s="62" t="str">
        <f t="shared" si="2"/>
        <v>Yes</v>
      </c>
      <c r="D90" s="30">
        <f t="shared" si="3"/>
        <v>2.8256447511805303</v>
      </c>
      <c r="E90" s="30">
        <v>7779</v>
      </c>
      <c r="F90" s="31">
        <v>42612</v>
      </c>
      <c r="G90" s="3" t="s">
        <v>17883</v>
      </c>
    </row>
    <row r="91" spans="1:7" s="168" customFormat="1">
      <c r="A91" s="62">
        <v>89</v>
      </c>
      <c r="B91" s="199" t="s">
        <v>17968</v>
      </c>
      <c r="C91" s="62" t="str">
        <f t="shared" si="2"/>
        <v>Yes</v>
      </c>
      <c r="D91" s="30">
        <f t="shared" si="3"/>
        <v>3.4282600799128224</v>
      </c>
      <c r="E91" s="30">
        <v>9438</v>
      </c>
      <c r="F91" s="31">
        <v>42612</v>
      </c>
      <c r="G91" s="3" t="s">
        <v>17883</v>
      </c>
    </row>
    <row r="92" spans="1:7" s="168" customFormat="1">
      <c r="A92" s="62">
        <v>90</v>
      </c>
      <c r="B92" s="199" t="s">
        <v>17969</v>
      </c>
      <c r="C92" s="62" t="str">
        <f t="shared" si="2"/>
        <v>Yes</v>
      </c>
      <c r="D92" s="30">
        <f t="shared" si="3"/>
        <v>3.4282600799128224</v>
      </c>
      <c r="E92" s="30">
        <v>9438</v>
      </c>
      <c r="F92" s="31">
        <v>42612</v>
      </c>
      <c r="G92" s="3" t="s">
        <v>17883</v>
      </c>
    </row>
    <row r="93" spans="1:7" s="168" customFormat="1">
      <c r="A93" s="62">
        <v>91</v>
      </c>
      <c r="B93" s="199" t="s">
        <v>17970</v>
      </c>
      <c r="C93" s="62" t="str">
        <f t="shared" si="2"/>
        <v>Yes</v>
      </c>
      <c r="D93" s="30">
        <f t="shared" si="3"/>
        <v>0.82019614965492194</v>
      </c>
      <c r="E93" s="30">
        <v>2258</v>
      </c>
      <c r="F93" s="31">
        <v>42612</v>
      </c>
      <c r="G93" s="3" t="s">
        <v>17883</v>
      </c>
    </row>
    <row r="94" spans="1:7" s="168" customFormat="1">
      <c r="A94" s="62">
        <v>92</v>
      </c>
      <c r="B94" s="199" t="s">
        <v>17971</v>
      </c>
      <c r="C94" s="62" t="str">
        <f t="shared" si="2"/>
        <v>Yes</v>
      </c>
      <c r="D94" s="30">
        <f t="shared" si="3"/>
        <v>1.511805303305485</v>
      </c>
      <c r="E94" s="30">
        <v>4162</v>
      </c>
      <c r="F94" s="31">
        <v>42612</v>
      </c>
      <c r="G94" s="3" t="s">
        <v>17883</v>
      </c>
    </row>
    <row r="95" spans="1:7" s="168" customFormat="1">
      <c r="A95" s="62">
        <v>93</v>
      </c>
      <c r="B95" s="199" t="s">
        <v>17972</v>
      </c>
      <c r="C95" s="62" t="str">
        <f t="shared" si="2"/>
        <v>Yes</v>
      </c>
      <c r="D95" s="30">
        <f t="shared" si="3"/>
        <v>3.9324373410824554</v>
      </c>
      <c r="E95" s="30">
        <v>10826</v>
      </c>
      <c r="F95" s="31">
        <v>42612</v>
      </c>
      <c r="G95" s="3" t="s">
        <v>17883</v>
      </c>
    </row>
    <row r="96" spans="1:7" s="168" customFormat="1">
      <c r="A96" s="62">
        <v>94</v>
      </c>
      <c r="B96" s="199" t="s">
        <v>17973</v>
      </c>
      <c r="C96" s="62" t="str">
        <f t="shared" si="2"/>
        <v>Yes</v>
      </c>
      <c r="D96" s="30">
        <f t="shared" si="3"/>
        <v>3.9324373410824554</v>
      </c>
      <c r="E96" s="30">
        <v>10826</v>
      </c>
      <c r="F96" s="31">
        <v>42612</v>
      </c>
      <c r="G96" s="3" t="s">
        <v>17883</v>
      </c>
    </row>
    <row r="97" spans="1:7" s="168" customFormat="1">
      <c r="A97" s="62">
        <v>95</v>
      </c>
      <c r="B97" s="199" t="s">
        <v>17974</v>
      </c>
      <c r="C97" s="62" t="str">
        <f t="shared" si="2"/>
        <v>Yes</v>
      </c>
      <c r="D97" s="30">
        <f t="shared" si="3"/>
        <v>3.04322557210316</v>
      </c>
      <c r="E97" s="30">
        <v>8378</v>
      </c>
      <c r="F97" s="31">
        <v>42612</v>
      </c>
      <c r="G97" s="3" t="s">
        <v>17883</v>
      </c>
    </row>
    <row r="98" spans="1:7" s="168" customFormat="1">
      <c r="A98" s="62">
        <v>96</v>
      </c>
      <c r="B98" s="199" t="s">
        <v>17975</v>
      </c>
      <c r="C98" s="62" t="str">
        <f t="shared" si="2"/>
        <v>Yes</v>
      </c>
      <c r="D98" s="30">
        <f t="shared" si="3"/>
        <v>3.0926262259353434</v>
      </c>
      <c r="E98" s="30">
        <v>8514</v>
      </c>
      <c r="F98" s="31">
        <v>42612</v>
      </c>
      <c r="G98" s="3" t="s">
        <v>17883</v>
      </c>
    </row>
    <row r="99" spans="1:7" s="168" customFormat="1">
      <c r="A99" s="62">
        <v>97</v>
      </c>
      <c r="B99" s="199" t="s">
        <v>17976</v>
      </c>
      <c r="C99" s="62" t="str">
        <f t="shared" si="2"/>
        <v>Yes</v>
      </c>
      <c r="D99" s="30">
        <f t="shared" si="3"/>
        <v>3.1122411914275334</v>
      </c>
      <c r="E99" s="30">
        <v>8568</v>
      </c>
      <c r="F99" s="31">
        <v>42612</v>
      </c>
      <c r="G99" s="3" t="s">
        <v>17883</v>
      </c>
    </row>
    <row r="100" spans="1:7" s="168" customFormat="1">
      <c r="A100" s="62">
        <v>98</v>
      </c>
      <c r="B100" s="199" t="s">
        <v>17977</v>
      </c>
      <c r="C100" s="62" t="str">
        <f t="shared" si="2"/>
        <v>Yes</v>
      </c>
      <c r="D100" s="30">
        <f t="shared" si="3"/>
        <v>3.1122411914275334</v>
      </c>
      <c r="E100" s="30">
        <v>8568</v>
      </c>
      <c r="F100" s="31">
        <v>42612</v>
      </c>
      <c r="G100" s="3" t="s">
        <v>17883</v>
      </c>
    </row>
    <row r="101" spans="1:7" s="168" customFormat="1">
      <c r="A101" s="62">
        <v>99</v>
      </c>
      <c r="B101" s="199" t="s">
        <v>17978</v>
      </c>
      <c r="C101" s="62" t="str">
        <f t="shared" si="2"/>
        <v>Yes</v>
      </c>
      <c r="D101" s="30">
        <f t="shared" si="3"/>
        <v>3.1122411914275334</v>
      </c>
      <c r="E101" s="30">
        <v>8568</v>
      </c>
      <c r="F101" s="31">
        <v>42612</v>
      </c>
      <c r="G101" s="3" t="s">
        <v>17883</v>
      </c>
    </row>
    <row r="102" spans="1:7" s="168" customFormat="1">
      <c r="A102" s="62">
        <v>100</v>
      </c>
      <c r="B102" s="199" t="s">
        <v>17979</v>
      </c>
      <c r="C102" s="62" t="str">
        <f t="shared" si="2"/>
        <v>Yes</v>
      </c>
      <c r="D102" s="30">
        <f t="shared" si="3"/>
        <v>4.6338539774791139</v>
      </c>
      <c r="E102" s="30">
        <v>12757</v>
      </c>
      <c r="F102" s="31">
        <v>42612</v>
      </c>
      <c r="G102" s="3" t="s">
        <v>17883</v>
      </c>
    </row>
    <row r="103" spans="1:7" s="168" customFormat="1">
      <c r="A103" s="62">
        <v>101</v>
      </c>
      <c r="B103" s="199" t="s">
        <v>17980</v>
      </c>
      <c r="C103" s="62" t="str">
        <f t="shared" si="2"/>
        <v>Yes</v>
      </c>
      <c r="D103" s="30">
        <f t="shared" si="3"/>
        <v>4.4460588448964762</v>
      </c>
      <c r="E103" s="30">
        <v>12240</v>
      </c>
      <c r="F103" s="31">
        <v>42612</v>
      </c>
      <c r="G103" s="3" t="s">
        <v>17883</v>
      </c>
    </row>
    <row r="104" spans="1:7" s="168" customFormat="1">
      <c r="A104" s="62">
        <v>102</v>
      </c>
      <c r="B104" s="199" t="s">
        <v>17981</v>
      </c>
      <c r="C104" s="62" t="str">
        <f t="shared" si="2"/>
        <v>Yes</v>
      </c>
      <c r="D104" s="30">
        <f t="shared" si="3"/>
        <v>2.3712313839447874</v>
      </c>
      <c r="E104" s="30">
        <v>6528</v>
      </c>
      <c r="F104" s="31">
        <v>42612</v>
      </c>
      <c r="G104" s="3" t="s">
        <v>17883</v>
      </c>
    </row>
    <row r="105" spans="1:7" s="168" customFormat="1">
      <c r="A105" s="62">
        <v>103</v>
      </c>
      <c r="B105" s="199" t="s">
        <v>17982</v>
      </c>
      <c r="C105" s="62" t="str">
        <f t="shared" si="2"/>
        <v>Yes</v>
      </c>
      <c r="D105" s="30">
        <f t="shared" si="3"/>
        <v>1.2648020341445696</v>
      </c>
      <c r="E105" s="30">
        <v>3482</v>
      </c>
      <c r="F105" s="31">
        <v>42612</v>
      </c>
      <c r="G105" s="3" t="s">
        <v>17883</v>
      </c>
    </row>
    <row r="106" spans="1:7" s="168" customFormat="1">
      <c r="A106" s="62">
        <v>104</v>
      </c>
      <c r="B106" s="199" t="s">
        <v>17983</v>
      </c>
      <c r="C106" s="62" t="str">
        <f t="shared" si="2"/>
        <v>Yes</v>
      </c>
      <c r="D106" s="30">
        <f t="shared" si="3"/>
        <v>1.6302215764620414</v>
      </c>
      <c r="E106" s="30">
        <v>4488</v>
      </c>
      <c r="F106" s="31">
        <v>42612</v>
      </c>
      <c r="G106" s="3" t="s">
        <v>17883</v>
      </c>
    </row>
    <row r="107" spans="1:7" s="168" customFormat="1">
      <c r="A107" s="62">
        <v>105</v>
      </c>
      <c r="B107" s="199" t="s">
        <v>17984</v>
      </c>
      <c r="C107" s="62" t="str">
        <f t="shared" si="2"/>
        <v>Yes</v>
      </c>
      <c r="D107" s="30">
        <f t="shared" si="3"/>
        <v>1.3930257900472212</v>
      </c>
      <c r="E107" s="30">
        <v>3835</v>
      </c>
      <c r="F107" s="31">
        <v>42612</v>
      </c>
      <c r="G107" s="3" t="s">
        <v>17883</v>
      </c>
    </row>
    <row r="108" spans="1:7" s="168" customFormat="1">
      <c r="A108" s="62">
        <v>106</v>
      </c>
      <c r="B108" s="199" t="s">
        <v>17985</v>
      </c>
      <c r="C108" s="62" t="str">
        <f t="shared" si="2"/>
        <v>Yes</v>
      </c>
      <c r="D108" s="30">
        <f t="shared" si="3"/>
        <v>4.3174718488921178</v>
      </c>
      <c r="E108" s="30">
        <v>11886</v>
      </c>
      <c r="F108" s="31">
        <v>42612</v>
      </c>
      <c r="G108" s="3" t="s">
        <v>17883</v>
      </c>
    </row>
    <row r="109" spans="1:7" s="168" customFormat="1">
      <c r="A109" s="62">
        <v>107</v>
      </c>
      <c r="B109" s="199" t="s">
        <v>17986</v>
      </c>
      <c r="C109" s="62" t="str">
        <f t="shared" si="2"/>
        <v>Yes</v>
      </c>
      <c r="D109" s="30">
        <f t="shared" si="3"/>
        <v>3.1616418452597168</v>
      </c>
      <c r="E109" s="30">
        <v>8704</v>
      </c>
      <c r="F109" s="31">
        <v>42612</v>
      </c>
      <c r="G109" s="3" t="s">
        <v>17883</v>
      </c>
    </row>
    <row r="110" spans="1:7" s="168" customFormat="1">
      <c r="A110" s="62">
        <v>108</v>
      </c>
      <c r="B110" s="199" t="s">
        <v>17987</v>
      </c>
      <c r="C110" s="62" t="str">
        <f t="shared" si="2"/>
        <v>Yes</v>
      </c>
      <c r="D110" s="30">
        <f t="shared" si="3"/>
        <v>4.4558663276425721</v>
      </c>
      <c r="E110" s="30">
        <v>12267</v>
      </c>
      <c r="F110" s="31">
        <v>42612</v>
      </c>
      <c r="G110" s="3" t="s">
        <v>17883</v>
      </c>
    </row>
    <row r="111" spans="1:7" s="168" customFormat="1">
      <c r="A111" s="62">
        <v>109</v>
      </c>
      <c r="B111" s="199" t="s">
        <v>17988</v>
      </c>
      <c r="C111" s="62" t="str">
        <f t="shared" si="2"/>
        <v>Yes</v>
      </c>
      <c r="D111" s="30">
        <f t="shared" si="3"/>
        <v>2.2230294224482381</v>
      </c>
      <c r="E111" s="30">
        <v>6120</v>
      </c>
      <c r="F111" s="31">
        <v>42612</v>
      </c>
      <c r="G111" s="3" t="s">
        <v>17883</v>
      </c>
    </row>
    <row r="112" spans="1:7" s="168" customFormat="1">
      <c r="A112" s="62">
        <v>110</v>
      </c>
      <c r="B112" s="199" t="s">
        <v>17989</v>
      </c>
      <c r="C112" s="62" t="str">
        <f t="shared" si="2"/>
        <v>Yes</v>
      </c>
      <c r="D112" s="30">
        <f t="shared" si="3"/>
        <v>2.2230294224482381</v>
      </c>
      <c r="E112" s="30">
        <v>6120</v>
      </c>
      <c r="F112" s="31">
        <v>42612</v>
      </c>
      <c r="G112" s="3" t="s">
        <v>17883</v>
      </c>
    </row>
    <row r="113" spans="1:7" s="168" customFormat="1">
      <c r="A113" s="62">
        <v>111</v>
      </c>
      <c r="B113" s="199" t="s">
        <v>17990</v>
      </c>
      <c r="C113" s="62" t="str">
        <f t="shared" si="2"/>
        <v>Yes</v>
      </c>
      <c r="D113" s="30">
        <f t="shared" si="3"/>
        <v>4.2484562295677444</v>
      </c>
      <c r="E113" s="30">
        <v>11696</v>
      </c>
      <c r="F113" s="31">
        <v>42612</v>
      </c>
      <c r="G113" s="3" t="s">
        <v>17883</v>
      </c>
    </row>
    <row r="114" spans="1:7" s="168" customFormat="1">
      <c r="A114" s="62">
        <v>112</v>
      </c>
      <c r="B114" s="199" t="s">
        <v>17991</v>
      </c>
      <c r="C114" s="62" t="str">
        <f t="shared" si="2"/>
        <v>Yes</v>
      </c>
      <c r="D114" s="30">
        <f t="shared" si="3"/>
        <v>1.3832183073011259</v>
      </c>
      <c r="E114" s="30">
        <v>3808</v>
      </c>
      <c r="F114" s="31">
        <v>42612</v>
      </c>
      <c r="G114" s="3" t="s">
        <v>17883</v>
      </c>
    </row>
    <row r="115" spans="1:7" s="168" customFormat="1">
      <c r="A115" s="62">
        <v>113</v>
      </c>
      <c r="B115" s="199" t="s">
        <v>17992</v>
      </c>
      <c r="C115" s="62" t="str">
        <f t="shared" si="2"/>
        <v>Yes</v>
      </c>
      <c r="D115" s="30">
        <f t="shared" si="3"/>
        <v>1.1264075553941155</v>
      </c>
      <c r="E115" s="30">
        <v>3101</v>
      </c>
      <c r="F115" s="31">
        <v>42612</v>
      </c>
      <c r="G115" s="3" t="s">
        <v>17883</v>
      </c>
    </row>
    <row r="116" spans="1:7" s="168" customFormat="1">
      <c r="A116" s="62">
        <v>114</v>
      </c>
      <c r="B116" s="199" t="s">
        <v>17993</v>
      </c>
      <c r="C116" s="62" t="str">
        <f t="shared" si="2"/>
        <v>Yes</v>
      </c>
      <c r="D116" s="30">
        <f t="shared" si="3"/>
        <v>1.4424264438794043</v>
      </c>
      <c r="E116" s="30">
        <v>3971</v>
      </c>
      <c r="F116" s="31">
        <v>42612</v>
      </c>
      <c r="G116" s="3" t="s">
        <v>17883</v>
      </c>
    </row>
    <row r="117" spans="1:7" s="168" customFormat="1">
      <c r="A117" s="62">
        <v>115</v>
      </c>
      <c r="B117" s="199" t="s">
        <v>17994</v>
      </c>
      <c r="C117" s="62" t="str">
        <f t="shared" si="2"/>
        <v>Yes</v>
      </c>
      <c r="D117" s="30">
        <f t="shared" si="3"/>
        <v>3.3592444605884491</v>
      </c>
      <c r="E117" s="30">
        <v>9248</v>
      </c>
      <c r="F117" s="31">
        <v>42612</v>
      </c>
      <c r="G117" s="3" t="s">
        <v>17883</v>
      </c>
    </row>
    <row r="118" spans="1:7" s="168" customFormat="1">
      <c r="A118" s="62">
        <v>116</v>
      </c>
      <c r="B118" s="199" t="s">
        <v>17995</v>
      </c>
      <c r="C118" s="62" t="str">
        <f t="shared" si="2"/>
        <v>Yes</v>
      </c>
      <c r="D118" s="30">
        <f t="shared" si="3"/>
        <v>3.3788594260806395</v>
      </c>
      <c r="E118" s="30">
        <v>9302</v>
      </c>
      <c r="F118" s="31">
        <v>42612</v>
      </c>
      <c r="G118" s="3" t="s">
        <v>17883</v>
      </c>
    </row>
    <row r="119" spans="1:7" s="168" customFormat="1">
      <c r="A119" s="62">
        <v>117</v>
      </c>
      <c r="B119" s="199" t="s">
        <v>17996</v>
      </c>
      <c r="C119" s="62" t="str">
        <f t="shared" si="2"/>
        <v>Yes</v>
      </c>
      <c r="D119" s="30">
        <f t="shared" si="3"/>
        <v>2.8354522339266257</v>
      </c>
      <c r="E119" s="30">
        <v>7806</v>
      </c>
      <c r="F119" s="31">
        <v>42612</v>
      </c>
      <c r="G119" s="3" t="s">
        <v>17883</v>
      </c>
    </row>
    <row r="120" spans="1:7" s="168" customFormat="1">
      <c r="A120" s="62">
        <v>118</v>
      </c>
      <c r="B120" s="199" t="s">
        <v>17997</v>
      </c>
      <c r="C120" s="62" t="str">
        <f t="shared" si="2"/>
        <v>Yes</v>
      </c>
      <c r="D120" s="30">
        <f t="shared" si="3"/>
        <v>1.1362150381402107</v>
      </c>
      <c r="E120" s="30">
        <v>3128</v>
      </c>
      <c r="F120" s="31">
        <v>42613</v>
      </c>
      <c r="G120" s="3" t="s">
        <v>17883</v>
      </c>
    </row>
    <row r="121" spans="1:7" s="168" customFormat="1">
      <c r="A121" s="62">
        <v>119</v>
      </c>
      <c r="B121" s="199" t="s">
        <v>17998</v>
      </c>
      <c r="C121" s="62" t="str">
        <f t="shared" si="2"/>
        <v>Yes</v>
      </c>
      <c r="D121" s="30">
        <f t="shared" si="3"/>
        <v>4.4162731565564837</v>
      </c>
      <c r="E121" s="30">
        <v>12158</v>
      </c>
      <c r="F121" s="31">
        <v>42612</v>
      </c>
      <c r="G121" s="3" t="s">
        <v>17883</v>
      </c>
    </row>
    <row r="122" spans="1:7" s="168" customFormat="1">
      <c r="A122" s="62">
        <v>120</v>
      </c>
      <c r="B122" s="199" t="s">
        <v>17999</v>
      </c>
      <c r="C122" s="62" t="str">
        <f t="shared" si="2"/>
        <v>Yes</v>
      </c>
      <c r="D122" s="30">
        <f t="shared" si="3"/>
        <v>4.0704685797312026</v>
      </c>
      <c r="E122" s="30">
        <v>11206</v>
      </c>
      <c r="F122" s="31">
        <v>42612</v>
      </c>
      <c r="G122" s="3" t="s">
        <v>17883</v>
      </c>
    </row>
    <row r="123" spans="1:7" s="168" customFormat="1">
      <c r="A123" s="62">
        <v>121</v>
      </c>
      <c r="B123" s="199" t="s">
        <v>18000</v>
      </c>
      <c r="C123" s="62" t="str">
        <f t="shared" si="2"/>
        <v>Yes</v>
      </c>
      <c r="D123" s="30">
        <f t="shared" si="3"/>
        <v>3.6258626952415547</v>
      </c>
      <c r="E123" s="30">
        <v>9982</v>
      </c>
      <c r="F123" s="31">
        <v>42612</v>
      </c>
      <c r="G123" s="3" t="s">
        <v>17883</v>
      </c>
    </row>
    <row r="124" spans="1:7" s="168" customFormat="1">
      <c r="A124" s="62">
        <v>122</v>
      </c>
      <c r="B124" s="199" t="s">
        <v>18001</v>
      </c>
      <c r="C124" s="62" t="str">
        <f t="shared" si="2"/>
        <v>Yes</v>
      </c>
      <c r="D124" s="30">
        <f t="shared" si="3"/>
        <v>1.5412277515437705</v>
      </c>
      <c r="E124" s="30">
        <v>4243</v>
      </c>
      <c r="F124" s="31">
        <v>42612</v>
      </c>
      <c r="G124" s="3" t="s">
        <v>17883</v>
      </c>
    </row>
    <row r="125" spans="1:7" s="168" customFormat="1">
      <c r="A125" s="62">
        <v>123</v>
      </c>
      <c r="B125" s="199" t="s">
        <v>18002</v>
      </c>
      <c r="C125" s="62" t="str">
        <f t="shared" si="2"/>
        <v>Yes</v>
      </c>
      <c r="D125" s="30">
        <f t="shared" si="3"/>
        <v>1.0276062477297494</v>
      </c>
      <c r="E125" s="30">
        <v>2829</v>
      </c>
      <c r="F125" s="31">
        <v>42612</v>
      </c>
      <c r="G125" s="3" t="s">
        <v>17883</v>
      </c>
    </row>
    <row r="126" spans="1:7" s="168" customFormat="1">
      <c r="A126" s="62">
        <v>124</v>
      </c>
      <c r="B126" s="199" t="s">
        <v>18003</v>
      </c>
      <c r="C126" s="62" t="str">
        <f t="shared" si="2"/>
        <v>Yes</v>
      </c>
      <c r="D126" s="30">
        <f t="shared" si="3"/>
        <v>1.0276062477297494</v>
      </c>
      <c r="E126" s="30">
        <v>2829</v>
      </c>
      <c r="F126" s="31">
        <v>42612</v>
      </c>
      <c r="G126" s="3" t="s">
        <v>17883</v>
      </c>
    </row>
    <row r="127" spans="1:7" s="168" customFormat="1">
      <c r="A127" s="62">
        <v>125</v>
      </c>
      <c r="B127" s="199" t="s">
        <v>18004</v>
      </c>
      <c r="C127" s="62" t="str">
        <f t="shared" si="2"/>
        <v>Yes</v>
      </c>
      <c r="D127" s="30">
        <f t="shared" si="3"/>
        <v>1.0276062477297494</v>
      </c>
      <c r="E127" s="30">
        <v>2829</v>
      </c>
      <c r="F127" s="31">
        <v>42612</v>
      </c>
      <c r="G127" s="3" t="s">
        <v>17883</v>
      </c>
    </row>
    <row r="128" spans="1:7" s="168" customFormat="1">
      <c r="A128" s="62">
        <v>126</v>
      </c>
      <c r="B128" s="199" t="s">
        <v>18005</v>
      </c>
      <c r="C128" s="62" t="str">
        <f t="shared" si="2"/>
        <v>Yes</v>
      </c>
      <c r="D128" s="30">
        <f t="shared" si="3"/>
        <v>3.774064656738104</v>
      </c>
      <c r="E128" s="30">
        <v>10390</v>
      </c>
      <c r="F128" s="31">
        <v>42612</v>
      </c>
      <c r="G128" s="3" t="s">
        <v>17883</v>
      </c>
    </row>
    <row r="129" spans="1:7" s="168" customFormat="1">
      <c r="A129" s="62">
        <v>127</v>
      </c>
      <c r="B129" s="199" t="s">
        <v>8098</v>
      </c>
      <c r="C129" s="62" t="str">
        <f t="shared" si="2"/>
        <v>Yes</v>
      </c>
      <c r="D129" s="30">
        <f t="shared" si="3"/>
        <v>1.6302215764620414</v>
      </c>
      <c r="E129" s="30">
        <v>4488</v>
      </c>
      <c r="F129" s="31">
        <v>42612</v>
      </c>
      <c r="G129" s="3" t="s">
        <v>17883</v>
      </c>
    </row>
    <row r="130" spans="1:7" s="168" customFormat="1">
      <c r="A130" s="62">
        <v>128</v>
      </c>
      <c r="B130" s="199" t="s">
        <v>18006</v>
      </c>
      <c r="C130" s="62" t="str">
        <f t="shared" si="2"/>
        <v>Yes</v>
      </c>
      <c r="D130" s="30">
        <f t="shared" si="3"/>
        <v>0.58300036324010174</v>
      </c>
      <c r="E130" s="30">
        <v>1605</v>
      </c>
      <c r="F130" s="31">
        <v>42612</v>
      </c>
      <c r="G130" s="3" t="s">
        <v>17883</v>
      </c>
    </row>
    <row r="131" spans="1:7" s="168" customFormat="1">
      <c r="A131" s="62">
        <v>129</v>
      </c>
      <c r="B131" s="199" t="s">
        <v>18007</v>
      </c>
      <c r="C131" s="62" t="str">
        <f t="shared" si="2"/>
        <v>Yes</v>
      </c>
      <c r="D131" s="30">
        <f t="shared" si="3"/>
        <v>2.9244460588448966</v>
      </c>
      <c r="E131" s="30">
        <v>8051</v>
      </c>
      <c r="F131" s="31">
        <v>42612</v>
      </c>
      <c r="G131" s="3" t="s">
        <v>17883</v>
      </c>
    </row>
    <row r="132" spans="1:7" s="168" customFormat="1">
      <c r="A132" s="62">
        <v>130</v>
      </c>
      <c r="B132" s="199" t="s">
        <v>18008</v>
      </c>
      <c r="C132" s="62" t="str">
        <f t="shared" ref="C132:C195" si="4">IF(D132&lt;=5, "Yes", "No")</f>
        <v>Yes</v>
      </c>
      <c r="D132" s="30">
        <f t="shared" ref="D132:D195" si="5">E132/2753</f>
        <v>4.199055575735561</v>
      </c>
      <c r="E132" s="30">
        <v>11560</v>
      </c>
      <c r="F132" s="31">
        <v>42612</v>
      </c>
      <c r="G132" s="3" t="s">
        <v>17883</v>
      </c>
    </row>
    <row r="133" spans="1:7" s="168" customFormat="1">
      <c r="A133" s="62">
        <v>131</v>
      </c>
      <c r="B133" s="199" t="s">
        <v>18009</v>
      </c>
      <c r="C133" s="62" t="str">
        <f t="shared" si="4"/>
        <v>Yes</v>
      </c>
      <c r="D133" s="30">
        <f t="shared" si="5"/>
        <v>4.564475118053033</v>
      </c>
      <c r="E133" s="30">
        <v>12566</v>
      </c>
      <c r="F133" s="31">
        <v>42612</v>
      </c>
      <c r="G133" s="3" t="s">
        <v>17883</v>
      </c>
    </row>
    <row r="134" spans="1:7" s="168" customFormat="1">
      <c r="A134" s="62">
        <v>132</v>
      </c>
      <c r="B134" s="199" t="s">
        <v>18010</v>
      </c>
      <c r="C134" s="62" t="str">
        <f t="shared" si="4"/>
        <v>Yes</v>
      </c>
      <c r="D134" s="30">
        <f t="shared" si="5"/>
        <v>2.3712313839447874</v>
      </c>
      <c r="E134" s="30">
        <v>6528</v>
      </c>
      <c r="F134" s="31">
        <v>42612</v>
      </c>
      <c r="G134" s="3" t="s">
        <v>17883</v>
      </c>
    </row>
    <row r="135" spans="1:7" s="168" customFormat="1">
      <c r="A135" s="62">
        <v>133</v>
      </c>
      <c r="B135" s="199" t="s">
        <v>18011</v>
      </c>
      <c r="C135" s="62" t="str">
        <f t="shared" si="4"/>
        <v>Yes</v>
      </c>
      <c r="D135" s="30">
        <f t="shared" si="5"/>
        <v>1.8376316745368688</v>
      </c>
      <c r="E135" s="30">
        <v>5059</v>
      </c>
      <c r="F135" s="31">
        <v>42612</v>
      </c>
      <c r="G135" s="3" t="s">
        <v>17883</v>
      </c>
    </row>
    <row r="136" spans="1:7" s="168" customFormat="1">
      <c r="A136" s="62">
        <v>134</v>
      </c>
      <c r="B136" s="199" t="s">
        <v>18012</v>
      </c>
      <c r="C136" s="62" t="str">
        <f t="shared" si="4"/>
        <v>Yes</v>
      </c>
      <c r="D136" s="30">
        <f t="shared" si="5"/>
        <v>3.5568470759171813</v>
      </c>
      <c r="E136" s="30">
        <v>9792</v>
      </c>
      <c r="F136" s="31">
        <v>42612</v>
      </c>
      <c r="G136" s="3" t="s">
        <v>17883</v>
      </c>
    </row>
    <row r="137" spans="1:7" s="168" customFormat="1">
      <c r="A137" s="62">
        <v>135</v>
      </c>
      <c r="B137" s="199" t="s">
        <v>18013</v>
      </c>
      <c r="C137" s="62" t="str">
        <f t="shared" si="4"/>
        <v>Yes</v>
      </c>
      <c r="D137" s="30">
        <f t="shared" si="5"/>
        <v>3.1714493280058118</v>
      </c>
      <c r="E137" s="30">
        <v>8731</v>
      </c>
      <c r="F137" s="31">
        <v>42612</v>
      </c>
      <c r="G137" s="3" t="s">
        <v>17883</v>
      </c>
    </row>
    <row r="138" spans="1:7" s="168" customFormat="1">
      <c r="A138" s="62">
        <v>136</v>
      </c>
      <c r="B138" s="199" t="s">
        <v>17943</v>
      </c>
      <c r="C138" s="62" t="str">
        <f t="shared" si="4"/>
        <v>Yes</v>
      </c>
      <c r="D138" s="30">
        <f t="shared" si="5"/>
        <v>3.0036324010170721</v>
      </c>
      <c r="E138" s="30">
        <v>8269</v>
      </c>
      <c r="F138" s="31">
        <v>42612</v>
      </c>
      <c r="G138" s="3" t="s">
        <v>17883</v>
      </c>
    </row>
    <row r="139" spans="1:7" s="168" customFormat="1">
      <c r="A139" s="62">
        <v>137</v>
      </c>
      <c r="B139" s="199" t="s">
        <v>18014</v>
      </c>
      <c r="C139" s="62" t="str">
        <f t="shared" si="4"/>
        <v>Yes</v>
      </c>
      <c r="D139" s="30">
        <f t="shared" si="5"/>
        <v>3.4678532509989104</v>
      </c>
      <c r="E139" s="30">
        <v>9547</v>
      </c>
      <c r="F139" s="31">
        <v>42612</v>
      </c>
      <c r="G139" s="3" t="s">
        <v>17883</v>
      </c>
    </row>
    <row r="140" spans="1:7" s="168" customFormat="1">
      <c r="A140" s="62">
        <v>138</v>
      </c>
      <c r="B140" s="199" t="s">
        <v>18015</v>
      </c>
      <c r="C140" s="62" t="str">
        <f t="shared" si="4"/>
        <v>Yes</v>
      </c>
      <c r="D140" s="30">
        <f t="shared" si="5"/>
        <v>1.2746095168906648</v>
      </c>
      <c r="E140" s="30">
        <v>3509</v>
      </c>
      <c r="F140" s="31">
        <v>42612</v>
      </c>
      <c r="G140" s="3" t="s">
        <v>17883</v>
      </c>
    </row>
    <row r="141" spans="1:7" s="168" customFormat="1">
      <c r="A141" s="62">
        <v>139</v>
      </c>
      <c r="B141" s="199" t="s">
        <v>18016</v>
      </c>
      <c r="C141" s="62" t="str">
        <f t="shared" si="4"/>
        <v>Yes</v>
      </c>
      <c r="D141" s="30">
        <f t="shared" si="5"/>
        <v>4.5844533236469305</v>
      </c>
      <c r="E141" s="30">
        <v>12621</v>
      </c>
      <c r="F141" s="31">
        <v>42612</v>
      </c>
      <c r="G141" s="3" t="s">
        <v>17883</v>
      </c>
    </row>
    <row r="142" spans="1:7" s="168" customFormat="1">
      <c r="A142" s="62">
        <v>140</v>
      </c>
      <c r="B142" s="199" t="s">
        <v>18017</v>
      </c>
      <c r="C142" s="62" t="str">
        <f t="shared" si="4"/>
        <v>Yes</v>
      </c>
      <c r="D142" s="30">
        <f t="shared" si="5"/>
        <v>4.2186705412277519</v>
      </c>
      <c r="E142" s="30">
        <v>11614</v>
      </c>
      <c r="F142" s="31">
        <v>42612</v>
      </c>
      <c r="G142" s="3" t="s">
        <v>17883</v>
      </c>
    </row>
    <row r="143" spans="1:7" s="168" customFormat="1">
      <c r="A143" s="62">
        <v>141</v>
      </c>
      <c r="B143" s="199" t="s">
        <v>18018</v>
      </c>
      <c r="C143" s="62" t="str">
        <f t="shared" si="4"/>
        <v>Yes</v>
      </c>
      <c r="D143" s="30">
        <f t="shared" si="5"/>
        <v>0.82019614965492194</v>
      </c>
      <c r="E143" s="30">
        <v>2258</v>
      </c>
      <c r="F143" s="31">
        <v>42612</v>
      </c>
      <c r="G143" s="3" t="s">
        <v>17883</v>
      </c>
    </row>
    <row r="144" spans="1:7" s="168" customFormat="1">
      <c r="A144" s="62">
        <v>142</v>
      </c>
      <c r="B144" s="199" t="s">
        <v>18019</v>
      </c>
      <c r="C144" s="62" t="str">
        <f t="shared" si="4"/>
        <v>Yes</v>
      </c>
      <c r="D144" s="30">
        <f t="shared" si="5"/>
        <v>0.90882673447148565</v>
      </c>
      <c r="E144" s="30">
        <v>2502</v>
      </c>
      <c r="F144" s="31">
        <v>42612</v>
      </c>
      <c r="G144" s="3" t="s">
        <v>17883</v>
      </c>
    </row>
    <row r="145" spans="1:7" s="168" customFormat="1">
      <c r="A145" s="62">
        <v>143</v>
      </c>
      <c r="B145" s="199" t="s">
        <v>18020</v>
      </c>
      <c r="C145" s="62" t="str">
        <f t="shared" si="4"/>
        <v>Yes</v>
      </c>
      <c r="D145" s="30">
        <f t="shared" si="5"/>
        <v>0.98801307664366145</v>
      </c>
      <c r="E145" s="30">
        <v>2720</v>
      </c>
      <c r="F145" s="31">
        <v>42612</v>
      </c>
      <c r="G145" s="3" t="s">
        <v>17883</v>
      </c>
    </row>
    <row r="146" spans="1:7" s="168" customFormat="1">
      <c r="A146" s="62">
        <v>144</v>
      </c>
      <c r="B146" s="199" t="s">
        <v>18021</v>
      </c>
      <c r="C146" s="62" t="str">
        <f t="shared" si="4"/>
        <v>Yes</v>
      </c>
      <c r="D146" s="30">
        <f t="shared" si="5"/>
        <v>1.0177987649836542</v>
      </c>
      <c r="E146" s="30">
        <v>2802</v>
      </c>
      <c r="F146" s="31">
        <v>42612</v>
      </c>
      <c r="G146" s="3" t="s">
        <v>17883</v>
      </c>
    </row>
    <row r="147" spans="1:7" s="168" customFormat="1">
      <c r="A147" s="62">
        <v>145</v>
      </c>
      <c r="B147" s="199" t="s">
        <v>18022</v>
      </c>
      <c r="C147" s="62" t="str">
        <f t="shared" si="4"/>
        <v>Yes</v>
      </c>
      <c r="D147" s="30">
        <f t="shared" si="5"/>
        <v>4.1002542680711951</v>
      </c>
      <c r="E147" s="30">
        <v>11288</v>
      </c>
      <c r="F147" s="31">
        <v>42612</v>
      </c>
      <c r="G147" s="3" t="s">
        <v>17883</v>
      </c>
    </row>
    <row r="148" spans="1:7" s="168" customFormat="1">
      <c r="A148" s="62">
        <v>146</v>
      </c>
      <c r="B148" s="199" t="s">
        <v>18023</v>
      </c>
      <c r="C148" s="62" t="str">
        <f t="shared" si="4"/>
        <v>Yes</v>
      </c>
      <c r="D148" s="30">
        <f t="shared" si="5"/>
        <v>2.9542317471848891</v>
      </c>
      <c r="E148" s="30">
        <v>8133</v>
      </c>
      <c r="F148" s="31">
        <v>42612</v>
      </c>
      <c r="G148" s="3" t="s">
        <v>17883</v>
      </c>
    </row>
    <row r="149" spans="1:7" s="168" customFormat="1">
      <c r="A149" s="62">
        <v>147</v>
      </c>
      <c r="B149" s="199" t="s">
        <v>18024</v>
      </c>
      <c r="C149" s="62" t="str">
        <f t="shared" si="4"/>
        <v>Yes</v>
      </c>
      <c r="D149" s="30">
        <f t="shared" si="5"/>
        <v>1.1264075553941155</v>
      </c>
      <c r="E149" s="30">
        <v>3101</v>
      </c>
      <c r="F149" s="31">
        <v>42612</v>
      </c>
      <c r="G149" s="3" t="s">
        <v>17883</v>
      </c>
    </row>
    <row r="150" spans="1:7" s="168" customFormat="1">
      <c r="A150" s="62">
        <v>148</v>
      </c>
      <c r="B150" s="199" t="s">
        <v>18025</v>
      </c>
      <c r="C150" s="62" t="str">
        <f t="shared" si="4"/>
        <v>Yes</v>
      </c>
      <c r="D150" s="30">
        <f t="shared" si="5"/>
        <v>2.1340355975299672</v>
      </c>
      <c r="E150" s="30">
        <v>5875</v>
      </c>
      <c r="F150" s="31">
        <v>42612</v>
      </c>
      <c r="G150" s="3" t="s">
        <v>17883</v>
      </c>
    </row>
    <row r="151" spans="1:7" s="168" customFormat="1">
      <c r="A151" s="62">
        <v>149</v>
      </c>
      <c r="B151" s="199" t="s">
        <v>18026</v>
      </c>
      <c r="C151" s="62" t="str">
        <f t="shared" si="4"/>
        <v>Yes</v>
      </c>
      <c r="D151" s="30">
        <f t="shared" si="5"/>
        <v>0.51362150381402105</v>
      </c>
      <c r="E151" s="30">
        <v>1414</v>
      </c>
      <c r="F151" s="31">
        <v>42612</v>
      </c>
      <c r="G151" s="3" t="s">
        <v>17883</v>
      </c>
    </row>
    <row r="152" spans="1:7" s="168" customFormat="1">
      <c r="A152" s="62">
        <v>150</v>
      </c>
      <c r="B152" s="199" t="s">
        <v>18027</v>
      </c>
      <c r="C152" s="62" t="str">
        <f t="shared" si="4"/>
        <v>Yes</v>
      </c>
      <c r="D152" s="30">
        <f t="shared" si="5"/>
        <v>0.85942608063930259</v>
      </c>
      <c r="E152" s="30">
        <v>2366</v>
      </c>
      <c r="F152" s="31">
        <v>42612</v>
      </c>
      <c r="G152" s="3" t="s">
        <v>17883</v>
      </c>
    </row>
    <row r="153" spans="1:7" s="168" customFormat="1">
      <c r="A153" s="62">
        <v>151</v>
      </c>
      <c r="B153" s="199" t="s">
        <v>18028</v>
      </c>
      <c r="C153" s="62" t="str">
        <f t="shared" si="4"/>
        <v>Yes</v>
      </c>
      <c r="D153" s="30">
        <f t="shared" si="5"/>
        <v>2.667635306937886</v>
      </c>
      <c r="E153" s="30">
        <v>7344</v>
      </c>
      <c r="F153" s="31">
        <v>42612</v>
      </c>
      <c r="G153" s="3" t="s">
        <v>17883</v>
      </c>
    </row>
    <row r="154" spans="1:7" s="168" customFormat="1">
      <c r="A154" s="62">
        <v>152</v>
      </c>
      <c r="B154" s="199" t="s">
        <v>18029</v>
      </c>
      <c r="C154" s="62" t="str">
        <f t="shared" si="4"/>
        <v>Yes</v>
      </c>
      <c r="D154" s="30">
        <f t="shared" si="5"/>
        <v>0.1976026153287323</v>
      </c>
      <c r="E154" s="30">
        <v>544</v>
      </c>
      <c r="F154" s="31">
        <v>42612</v>
      </c>
      <c r="G154" s="3" t="s">
        <v>17883</v>
      </c>
    </row>
    <row r="155" spans="1:7" s="168" customFormat="1">
      <c r="A155" s="62">
        <v>153</v>
      </c>
      <c r="B155" s="199" t="s">
        <v>18030</v>
      </c>
      <c r="C155" s="62" t="str">
        <f t="shared" si="4"/>
        <v>Yes</v>
      </c>
      <c r="D155" s="30">
        <f t="shared" si="5"/>
        <v>0.37559026516527427</v>
      </c>
      <c r="E155" s="30">
        <v>1034</v>
      </c>
      <c r="F155" s="31">
        <v>42612</v>
      </c>
      <c r="G155" s="3" t="s">
        <v>17883</v>
      </c>
    </row>
    <row r="156" spans="1:7" s="168" customFormat="1">
      <c r="A156" s="62">
        <v>154</v>
      </c>
      <c r="B156" s="199" t="s">
        <v>18031</v>
      </c>
      <c r="C156" s="62" t="str">
        <f t="shared" si="4"/>
        <v>Yes</v>
      </c>
      <c r="D156" s="30">
        <f t="shared" si="5"/>
        <v>3.4976389393389029</v>
      </c>
      <c r="E156" s="30">
        <v>9629</v>
      </c>
      <c r="F156" s="31">
        <v>42612</v>
      </c>
      <c r="G156" s="3" t="s">
        <v>17883</v>
      </c>
    </row>
    <row r="157" spans="1:7" s="168" customFormat="1">
      <c r="A157" s="62">
        <v>155</v>
      </c>
      <c r="B157" s="199" t="s">
        <v>18032</v>
      </c>
      <c r="C157" s="62" t="str">
        <f t="shared" si="4"/>
        <v>Yes</v>
      </c>
      <c r="D157" s="30">
        <f t="shared" si="5"/>
        <v>1.3534326189611332</v>
      </c>
      <c r="E157" s="30">
        <v>3726</v>
      </c>
      <c r="F157" s="31">
        <v>42612</v>
      </c>
      <c r="G157" s="3" t="s">
        <v>17883</v>
      </c>
    </row>
    <row r="158" spans="1:7" s="168" customFormat="1">
      <c r="A158" s="62">
        <v>156</v>
      </c>
      <c r="B158" s="199" t="s">
        <v>18033</v>
      </c>
      <c r="C158" s="62" t="str">
        <f t="shared" si="4"/>
        <v>Yes</v>
      </c>
      <c r="D158" s="30">
        <f t="shared" si="5"/>
        <v>5.9208136578278239E-2</v>
      </c>
      <c r="E158" s="30">
        <v>163</v>
      </c>
      <c r="F158" s="31">
        <v>42612</v>
      </c>
      <c r="G158" s="3" t="s">
        <v>17883</v>
      </c>
    </row>
    <row r="159" spans="1:7" s="168" customFormat="1">
      <c r="A159" s="62">
        <v>157</v>
      </c>
      <c r="B159" s="199" t="s">
        <v>18034</v>
      </c>
      <c r="C159" s="62" t="str">
        <f t="shared" si="4"/>
        <v>Yes</v>
      </c>
      <c r="D159" s="30">
        <f t="shared" si="5"/>
        <v>1.0177987649836542</v>
      </c>
      <c r="E159" s="30">
        <v>2802</v>
      </c>
      <c r="F159" s="31">
        <v>42612</v>
      </c>
      <c r="G159" s="3" t="s">
        <v>17883</v>
      </c>
    </row>
    <row r="160" spans="1:7" s="168" customFormat="1">
      <c r="A160" s="62">
        <v>158</v>
      </c>
      <c r="B160" s="199" t="s">
        <v>18035</v>
      </c>
      <c r="C160" s="62" t="str">
        <f t="shared" si="4"/>
        <v>Yes</v>
      </c>
      <c r="D160" s="30">
        <f t="shared" si="5"/>
        <v>0.51362150381402105</v>
      </c>
      <c r="E160" s="30">
        <v>1414</v>
      </c>
      <c r="F160" s="31">
        <v>42612</v>
      </c>
      <c r="G160" s="3" t="s">
        <v>17883</v>
      </c>
    </row>
    <row r="161" spans="1:7" s="168" customFormat="1">
      <c r="A161" s="62">
        <v>159</v>
      </c>
      <c r="B161" s="199" t="s">
        <v>18036</v>
      </c>
      <c r="C161" s="62" t="str">
        <f t="shared" si="4"/>
        <v>Yes</v>
      </c>
      <c r="D161" s="30">
        <f t="shared" si="5"/>
        <v>1.7192154013803125</v>
      </c>
      <c r="E161" s="30">
        <v>4733</v>
      </c>
      <c r="F161" s="31">
        <v>42612</v>
      </c>
      <c r="G161" s="3" t="s">
        <v>17883</v>
      </c>
    </row>
    <row r="162" spans="1:7" s="168" customFormat="1">
      <c r="A162" s="62">
        <v>160</v>
      </c>
      <c r="B162" s="199" t="s">
        <v>18037</v>
      </c>
      <c r="C162" s="62" t="str">
        <f t="shared" si="4"/>
        <v>Yes</v>
      </c>
      <c r="D162" s="30">
        <f t="shared" si="5"/>
        <v>1.2052306574645841</v>
      </c>
      <c r="E162" s="30">
        <v>3318</v>
      </c>
      <c r="F162" s="31">
        <v>42612</v>
      </c>
      <c r="G162" s="3" t="s">
        <v>17883</v>
      </c>
    </row>
    <row r="163" spans="1:7" s="168" customFormat="1">
      <c r="A163" s="62">
        <v>161</v>
      </c>
      <c r="B163" s="153" t="s">
        <v>18038</v>
      </c>
      <c r="C163" s="62" t="str">
        <f t="shared" si="4"/>
        <v>Yes</v>
      </c>
      <c r="D163" s="30">
        <f t="shared" si="5"/>
        <v>0.6324010170722848</v>
      </c>
      <c r="E163" s="30">
        <v>1741</v>
      </c>
      <c r="F163" s="31">
        <v>42613</v>
      </c>
      <c r="G163" s="3" t="s">
        <v>17883</v>
      </c>
    </row>
    <row r="164" spans="1:7" s="168" customFormat="1">
      <c r="A164" s="62">
        <v>162</v>
      </c>
      <c r="B164" s="199" t="s">
        <v>18039</v>
      </c>
      <c r="C164" s="62" t="str">
        <f t="shared" si="4"/>
        <v>Yes</v>
      </c>
      <c r="D164" s="30">
        <f t="shared" si="5"/>
        <v>4.9004722121322191</v>
      </c>
      <c r="E164" s="30">
        <v>13491</v>
      </c>
      <c r="F164" s="31">
        <v>42612</v>
      </c>
      <c r="G164" s="3" t="s">
        <v>17883</v>
      </c>
    </row>
    <row r="165" spans="1:7" s="168" customFormat="1">
      <c r="A165" s="62">
        <v>163</v>
      </c>
      <c r="B165" s="199" t="s">
        <v>18040</v>
      </c>
      <c r="C165" s="62" t="str">
        <f t="shared" si="4"/>
        <v>Yes</v>
      </c>
      <c r="D165" s="30">
        <f t="shared" si="5"/>
        <v>4.0508536142390117</v>
      </c>
      <c r="E165" s="30">
        <v>11152</v>
      </c>
      <c r="F165" s="31">
        <v>42612</v>
      </c>
      <c r="G165" s="3" t="s">
        <v>17883</v>
      </c>
    </row>
    <row r="166" spans="1:7" s="168" customFormat="1">
      <c r="A166" s="62">
        <v>164</v>
      </c>
      <c r="B166" s="199" t="s">
        <v>18041</v>
      </c>
      <c r="C166" s="62" t="str">
        <f t="shared" si="4"/>
        <v>Yes</v>
      </c>
      <c r="D166" s="30">
        <f t="shared" si="5"/>
        <v>0.4743915728296404</v>
      </c>
      <c r="E166" s="30">
        <v>1306</v>
      </c>
      <c r="F166" s="31">
        <v>42612</v>
      </c>
      <c r="G166" s="3" t="s">
        <v>17883</v>
      </c>
    </row>
    <row r="167" spans="1:7" s="168" customFormat="1">
      <c r="A167" s="62">
        <v>165</v>
      </c>
      <c r="B167" s="199" t="s">
        <v>18042</v>
      </c>
      <c r="C167" s="62" t="str">
        <f t="shared" si="4"/>
        <v>Yes</v>
      </c>
      <c r="D167" s="30">
        <f t="shared" si="5"/>
        <v>0.92880494006538317</v>
      </c>
      <c r="E167" s="30">
        <v>2557</v>
      </c>
      <c r="F167" s="31">
        <v>42612</v>
      </c>
      <c r="G167" s="3" t="s">
        <v>17883</v>
      </c>
    </row>
    <row r="168" spans="1:7" s="168" customFormat="1">
      <c r="A168" s="62">
        <v>166</v>
      </c>
      <c r="B168" s="199" t="s">
        <v>18043</v>
      </c>
      <c r="C168" s="62" t="str">
        <f t="shared" si="4"/>
        <v>Yes</v>
      </c>
      <c r="D168" s="30">
        <f t="shared" si="5"/>
        <v>1.1460225208863057</v>
      </c>
      <c r="E168" s="30">
        <v>3155</v>
      </c>
      <c r="F168" s="31">
        <v>42612</v>
      </c>
      <c r="G168" s="3" t="s">
        <v>17883</v>
      </c>
    </row>
    <row r="169" spans="1:7" s="168" customFormat="1">
      <c r="A169" s="62">
        <v>167</v>
      </c>
      <c r="B169" s="199" t="s">
        <v>18044</v>
      </c>
      <c r="C169" s="62" t="str">
        <f t="shared" si="4"/>
        <v>Yes</v>
      </c>
      <c r="D169" s="30">
        <f t="shared" si="5"/>
        <v>0.75081729022884125</v>
      </c>
      <c r="E169" s="30">
        <v>2067</v>
      </c>
      <c r="F169" s="31">
        <v>42613</v>
      </c>
      <c r="G169" s="3" t="s">
        <v>17883</v>
      </c>
    </row>
    <row r="170" spans="1:7" s="168" customFormat="1">
      <c r="A170" s="62">
        <v>168</v>
      </c>
      <c r="B170" s="199" t="s">
        <v>18045</v>
      </c>
      <c r="C170" s="62" t="str">
        <f t="shared" si="4"/>
        <v>Yes</v>
      </c>
      <c r="D170" s="30">
        <f t="shared" si="5"/>
        <v>4.8114783872139482</v>
      </c>
      <c r="E170" s="30">
        <v>13246</v>
      </c>
      <c r="F170" s="31">
        <v>42612</v>
      </c>
      <c r="G170" s="3" t="s">
        <v>17883</v>
      </c>
    </row>
    <row r="171" spans="1:7" s="168" customFormat="1">
      <c r="A171" s="62">
        <v>169</v>
      </c>
      <c r="B171" s="199" t="s">
        <v>18046</v>
      </c>
      <c r="C171" s="62" t="str">
        <f t="shared" si="4"/>
        <v>Yes</v>
      </c>
      <c r="D171" s="30">
        <f t="shared" si="5"/>
        <v>0.69160915365056297</v>
      </c>
      <c r="E171" s="30">
        <v>1904</v>
      </c>
      <c r="F171" s="31">
        <v>42612</v>
      </c>
      <c r="G171" s="3" t="s">
        <v>17883</v>
      </c>
    </row>
    <row r="172" spans="1:7" s="168" customFormat="1">
      <c r="A172" s="62">
        <v>170</v>
      </c>
      <c r="B172" s="199" t="s">
        <v>18047</v>
      </c>
      <c r="C172" s="62" t="str">
        <f t="shared" si="4"/>
        <v>Yes</v>
      </c>
      <c r="D172" s="30">
        <f t="shared" si="5"/>
        <v>0.25681075190701053</v>
      </c>
      <c r="E172" s="30">
        <v>707</v>
      </c>
      <c r="F172" s="31">
        <v>42612</v>
      </c>
      <c r="G172" s="3" t="s">
        <v>17883</v>
      </c>
    </row>
    <row r="173" spans="1:7" s="168" customFormat="1">
      <c r="A173" s="62">
        <v>171</v>
      </c>
      <c r="B173" s="199" t="s">
        <v>18048</v>
      </c>
      <c r="C173" s="62" t="str">
        <f t="shared" si="4"/>
        <v>Yes</v>
      </c>
      <c r="D173" s="30">
        <f t="shared" si="5"/>
        <v>1.0472212132219396</v>
      </c>
      <c r="E173" s="30">
        <v>2883</v>
      </c>
      <c r="F173" s="31">
        <v>42612</v>
      </c>
      <c r="G173" s="3" t="s">
        <v>17883</v>
      </c>
    </row>
    <row r="174" spans="1:7" s="168" customFormat="1">
      <c r="A174" s="62">
        <v>172</v>
      </c>
      <c r="B174" s="199" t="s">
        <v>18049</v>
      </c>
      <c r="C174" s="62" t="str">
        <f t="shared" si="4"/>
        <v>Yes</v>
      </c>
      <c r="D174" s="30">
        <f t="shared" si="5"/>
        <v>3.1616418452597168</v>
      </c>
      <c r="E174" s="30">
        <v>8704</v>
      </c>
      <c r="F174" s="31">
        <v>42612</v>
      </c>
      <c r="G174" s="3" t="s">
        <v>17883</v>
      </c>
    </row>
    <row r="175" spans="1:7" s="168" customFormat="1">
      <c r="A175" s="62">
        <v>173</v>
      </c>
      <c r="B175" s="199" t="s">
        <v>18050</v>
      </c>
      <c r="C175" s="62" t="str">
        <f t="shared" si="4"/>
        <v>Yes</v>
      </c>
      <c r="D175" s="30">
        <f t="shared" si="5"/>
        <v>0.14820196149654921</v>
      </c>
      <c r="E175" s="30">
        <v>408</v>
      </c>
      <c r="F175" s="31">
        <v>42612</v>
      </c>
      <c r="G175" s="3" t="s">
        <v>17883</v>
      </c>
    </row>
    <row r="176" spans="1:7" s="168" customFormat="1">
      <c r="A176" s="62">
        <v>174</v>
      </c>
      <c r="B176" s="199" t="s">
        <v>18051</v>
      </c>
      <c r="C176" s="62" t="str">
        <f t="shared" si="4"/>
        <v>Yes</v>
      </c>
      <c r="D176" s="30">
        <f t="shared" si="5"/>
        <v>0.84961859789320737</v>
      </c>
      <c r="E176" s="30">
        <v>2339</v>
      </c>
      <c r="F176" s="31">
        <v>42612</v>
      </c>
      <c r="G176" s="3" t="s">
        <v>17883</v>
      </c>
    </row>
    <row r="177" spans="1:7" s="168" customFormat="1">
      <c r="A177" s="62">
        <v>175</v>
      </c>
      <c r="B177" s="199" t="s">
        <v>18052</v>
      </c>
      <c r="C177" s="62" t="str">
        <f t="shared" si="4"/>
        <v>Yes</v>
      </c>
      <c r="D177" s="30">
        <f t="shared" si="5"/>
        <v>0.89901925172539043</v>
      </c>
      <c r="E177" s="30">
        <v>2475</v>
      </c>
      <c r="F177" s="31">
        <v>42612</v>
      </c>
      <c r="G177" s="3" t="s">
        <v>17883</v>
      </c>
    </row>
    <row r="178" spans="1:7" s="168" customFormat="1">
      <c r="A178" s="62">
        <v>176</v>
      </c>
      <c r="B178" s="199" t="s">
        <v>18053</v>
      </c>
      <c r="C178" s="62" t="str">
        <f t="shared" si="4"/>
        <v>Yes</v>
      </c>
      <c r="D178" s="30">
        <f t="shared" si="5"/>
        <v>1.6204140937159461</v>
      </c>
      <c r="E178" s="30">
        <v>4461</v>
      </c>
      <c r="F178" s="31">
        <v>42612</v>
      </c>
      <c r="G178" s="3" t="s">
        <v>17883</v>
      </c>
    </row>
    <row r="179" spans="1:7" s="168" customFormat="1">
      <c r="A179" s="62">
        <v>177</v>
      </c>
      <c r="B179" s="199" t="s">
        <v>13945</v>
      </c>
      <c r="C179" s="62" t="str">
        <f t="shared" si="4"/>
        <v>Yes</v>
      </c>
      <c r="D179" s="30">
        <f t="shared" si="5"/>
        <v>4.7424627678895748</v>
      </c>
      <c r="E179" s="30">
        <v>13056</v>
      </c>
      <c r="F179" s="31">
        <v>42612</v>
      </c>
      <c r="G179" s="3" t="s">
        <v>17883</v>
      </c>
    </row>
    <row r="180" spans="1:7" s="168" customFormat="1">
      <c r="A180" s="62">
        <v>178</v>
      </c>
      <c r="B180" s="199" t="s">
        <v>12254</v>
      </c>
      <c r="C180" s="62" t="str">
        <f t="shared" si="4"/>
        <v>Yes</v>
      </c>
      <c r="D180" s="30">
        <f t="shared" si="5"/>
        <v>0.36541954231747187</v>
      </c>
      <c r="E180" s="30">
        <v>1006</v>
      </c>
      <c r="F180" s="31">
        <v>42612</v>
      </c>
      <c r="G180" s="3" t="s">
        <v>17883</v>
      </c>
    </row>
    <row r="181" spans="1:7" s="168" customFormat="1">
      <c r="A181" s="62">
        <v>179</v>
      </c>
      <c r="B181" s="199" t="s">
        <v>18054</v>
      </c>
      <c r="C181" s="62" t="str">
        <f t="shared" si="4"/>
        <v>Yes</v>
      </c>
      <c r="D181" s="30">
        <f t="shared" si="5"/>
        <v>0.84961859789320737</v>
      </c>
      <c r="E181" s="30">
        <v>2339</v>
      </c>
      <c r="F181" s="31">
        <v>42612</v>
      </c>
      <c r="G181" s="3" t="s">
        <v>17883</v>
      </c>
    </row>
    <row r="182" spans="1:7" s="168" customFormat="1">
      <c r="A182" s="62">
        <v>180</v>
      </c>
      <c r="B182" s="199" t="s">
        <v>18055</v>
      </c>
      <c r="C182" s="62" t="str">
        <f t="shared" si="4"/>
        <v>Yes</v>
      </c>
      <c r="D182" s="30">
        <f t="shared" si="5"/>
        <v>2.1736287686160551</v>
      </c>
      <c r="E182" s="30">
        <v>5984</v>
      </c>
      <c r="F182" s="31">
        <v>42612</v>
      </c>
      <c r="G182" s="3" t="s">
        <v>17883</v>
      </c>
    </row>
    <row r="183" spans="1:7" s="168" customFormat="1">
      <c r="A183" s="62">
        <v>181</v>
      </c>
      <c r="B183" s="199" t="s">
        <v>18056</v>
      </c>
      <c r="C183" s="62" t="str">
        <f t="shared" si="4"/>
        <v>Yes</v>
      </c>
      <c r="D183" s="30">
        <f t="shared" si="5"/>
        <v>1.6894297130403197</v>
      </c>
      <c r="E183" s="30">
        <v>4651</v>
      </c>
      <c r="F183" s="31">
        <v>42612</v>
      </c>
      <c r="G183" s="3" t="s">
        <v>17883</v>
      </c>
    </row>
    <row r="184" spans="1:7" s="168" customFormat="1">
      <c r="A184" s="62">
        <v>182</v>
      </c>
      <c r="B184" s="199" t="s">
        <v>18057</v>
      </c>
      <c r="C184" s="62" t="str">
        <f t="shared" si="4"/>
        <v>Yes</v>
      </c>
      <c r="D184" s="30">
        <f t="shared" si="5"/>
        <v>0.51362150381402105</v>
      </c>
      <c r="E184" s="30">
        <v>1414</v>
      </c>
      <c r="F184" s="31">
        <v>42612</v>
      </c>
      <c r="G184" s="3" t="s">
        <v>17883</v>
      </c>
    </row>
    <row r="185" spans="1:7" s="168" customFormat="1">
      <c r="A185" s="62">
        <v>183</v>
      </c>
      <c r="B185" s="199" t="s">
        <v>18058</v>
      </c>
      <c r="C185" s="62" t="str">
        <f t="shared" si="4"/>
        <v>Yes</v>
      </c>
      <c r="D185" s="30">
        <f t="shared" si="5"/>
        <v>0.93861242281147839</v>
      </c>
      <c r="E185" s="30">
        <v>2584</v>
      </c>
      <c r="F185" s="31">
        <v>42613</v>
      </c>
      <c r="G185" s="3" t="s">
        <v>17883</v>
      </c>
    </row>
    <row r="186" spans="1:7" s="168" customFormat="1">
      <c r="A186" s="62">
        <v>184</v>
      </c>
      <c r="B186" s="199" t="s">
        <v>18059</v>
      </c>
      <c r="C186" s="62" t="str">
        <f t="shared" si="4"/>
        <v>Yes</v>
      </c>
      <c r="D186" s="30">
        <f t="shared" si="5"/>
        <v>1.7882310207046859</v>
      </c>
      <c r="E186" s="30">
        <v>4923</v>
      </c>
      <c r="F186" s="31">
        <v>42612</v>
      </c>
      <c r="G186" s="3" t="s">
        <v>17883</v>
      </c>
    </row>
    <row r="187" spans="1:7" s="168" customFormat="1">
      <c r="A187" s="62">
        <v>185</v>
      </c>
      <c r="B187" s="199" t="s">
        <v>18060</v>
      </c>
      <c r="C187" s="62" t="str">
        <f t="shared" si="4"/>
        <v>Yes</v>
      </c>
      <c r="D187" s="30">
        <f t="shared" si="5"/>
        <v>0.45441336723574283</v>
      </c>
      <c r="E187" s="30">
        <v>1251</v>
      </c>
      <c r="F187" s="31">
        <v>42612</v>
      </c>
      <c r="G187" s="3" t="s">
        <v>17883</v>
      </c>
    </row>
    <row r="188" spans="1:7" s="168" customFormat="1">
      <c r="A188" s="62">
        <v>186</v>
      </c>
      <c r="B188" s="199" t="s">
        <v>18061</v>
      </c>
      <c r="C188" s="62" t="str">
        <f t="shared" si="4"/>
        <v>Yes</v>
      </c>
      <c r="D188" s="30">
        <f t="shared" si="5"/>
        <v>4.2288412640755544</v>
      </c>
      <c r="E188" s="30">
        <v>11642</v>
      </c>
      <c r="F188" s="31">
        <v>42612</v>
      </c>
      <c r="G188" s="3" t="s">
        <v>17883</v>
      </c>
    </row>
    <row r="189" spans="1:7" s="168" customFormat="1">
      <c r="A189" s="62">
        <v>187</v>
      </c>
      <c r="B189" s="199" t="s">
        <v>18062</v>
      </c>
      <c r="C189" s="62" t="str">
        <f t="shared" si="4"/>
        <v>Yes</v>
      </c>
      <c r="D189" s="30">
        <f t="shared" si="5"/>
        <v>2.2426443879404285</v>
      </c>
      <c r="E189" s="30">
        <v>6174</v>
      </c>
      <c r="F189" s="31">
        <v>42612</v>
      </c>
      <c r="G189" s="3" t="s">
        <v>17883</v>
      </c>
    </row>
    <row r="190" spans="1:7" s="168" customFormat="1">
      <c r="A190" s="62">
        <v>188</v>
      </c>
      <c r="B190" s="199" t="s">
        <v>18063</v>
      </c>
      <c r="C190" s="62" t="str">
        <f t="shared" si="4"/>
        <v>Yes</v>
      </c>
      <c r="D190" s="30">
        <f t="shared" si="5"/>
        <v>1.0276062477297494</v>
      </c>
      <c r="E190" s="30">
        <v>2829</v>
      </c>
      <c r="F190" s="31">
        <v>42612</v>
      </c>
      <c r="G190" s="3" t="s">
        <v>17883</v>
      </c>
    </row>
    <row r="191" spans="1:7" s="168" customFormat="1">
      <c r="A191" s="62">
        <v>189</v>
      </c>
      <c r="B191" s="199" t="s">
        <v>18064</v>
      </c>
      <c r="C191" s="62" t="str">
        <f t="shared" si="4"/>
        <v>Yes</v>
      </c>
      <c r="D191" s="30">
        <f t="shared" si="5"/>
        <v>1.7784235379585907</v>
      </c>
      <c r="E191" s="30">
        <v>4896</v>
      </c>
      <c r="F191" s="31">
        <v>42612</v>
      </c>
      <c r="G191" s="3" t="s">
        <v>17883</v>
      </c>
    </row>
    <row r="192" spans="1:7" s="168" customFormat="1">
      <c r="A192" s="62">
        <v>190</v>
      </c>
      <c r="B192" s="199" t="s">
        <v>18065</v>
      </c>
      <c r="C192" s="62" t="str">
        <f t="shared" si="4"/>
        <v>Yes</v>
      </c>
      <c r="D192" s="30">
        <f t="shared" si="5"/>
        <v>0.36541954231747187</v>
      </c>
      <c r="E192" s="30">
        <v>1006</v>
      </c>
      <c r="F192" s="31">
        <v>42612</v>
      </c>
      <c r="G192" s="3" t="s">
        <v>17883</v>
      </c>
    </row>
    <row r="193" spans="1:7" s="168" customFormat="1">
      <c r="A193" s="62">
        <v>191</v>
      </c>
      <c r="B193" s="199" t="s">
        <v>18066</v>
      </c>
      <c r="C193" s="62" t="str">
        <f t="shared" si="4"/>
        <v>Yes</v>
      </c>
      <c r="D193" s="30">
        <f t="shared" si="5"/>
        <v>4.9004722121322191</v>
      </c>
      <c r="E193" s="30">
        <v>13491</v>
      </c>
      <c r="F193" s="31">
        <v>42612</v>
      </c>
      <c r="G193" s="3" t="s">
        <v>17883</v>
      </c>
    </row>
    <row r="194" spans="1:7" s="168" customFormat="1">
      <c r="A194" s="62">
        <v>192</v>
      </c>
      <c r="B194" s="199" t="s">
        <v>18067</v>
      </c>
      <c r="C194" s="62" t="str">
        <f t="shared" si="4"/>
        <v>Yes</v>
      </c>
      <c r="D194" s="30">
        <f t="shared" si="5"/>
        <v>1.5412277515437705</v>
      </c>
      <c r="E194" s="30">
        <v>4243</v>
      </c>
      <c r="F194" s="31">
        <v>42612</v>
      </c>
      <c r="G194" s="3" t="s">
        <v>17883</v>
      </c>
    </row>
    <row r="195" spans="1:7" s="168" customFormat="1">
      <c r="A195" s="62">
        <v>193</v>
      </c>
      <c r="B195" s="199" t="s">
        <v>18068</v>
      </c>
      <c r="C195" s="62" t="str">
        <f t="shared" si="4"/>
        <v>Yes</v>
      </c>
      <c r="D195" s="30">
        <f t="shared" si="5"/>
        <v>4.9004722121322191</v>
      </c>
      <c r="E195" s="30">
        <v>13491</v>
      </c>
      <c r="F195" s="31">
        <v>42612</v>
      </c>
      <c r="G195" s="3" t="s">
        <v>17883</v>
      </c>
    </row>
    <row r="196" spans="1:7" s="168" customFormat="1">
      <c r="A196" s="62">
        <v>194</v>
      </c>
      <c r="B196" s="199" t="s">
        <v>18069</v>
      </c>
      <c r="C196" s="62" t="str">
        <f t="shared" ref="C196:C259" si="6">IF(D196&lt;=5, "Yes", "No")</f>
        <v>Yes</v>
      </c>
      <c r="D196" s="30">
        <f t="shared" ref="D196:D259" si="7">E196/2753</f>
        <v>3.3494369778423536</v>
      </c>
      <c r="E196" s="30">
        <v>9221</v>
      </c>
      <c r="F196" s="31">
        <v>42612</v>
      </c>
      <c r="G196" s="3" t="s">
        <v>17883</v>
      </c>
    </row>
    <row r="197" spans="1:7" s="168" customFormat="1">
      <c r="A197" s="62">
        <v>195</v>
      </c>
      <c r="B197" s="199" t="s">
        <v>18070</v>
      </c>
      <c r="C197" s="62" t="str">
        <f t="shared" si="6"/>
        <v>Yes</v>
      </c>
      <c r="D197" s="30">
        <f t="shared" si="7"/>
        <v>1.8968398111151472</v>
      </c>
      <c r="E197" s="30">
        <v>5222</v>
      </c>
      <c r="F197" s="31">
        <v>42612</v>
      </c>
      <c r="G197" s="3" t="s">
        <v>17883</v>
      </c>
    </row>
    <row r="198" spans="1:7" s="168" customFormat="1">
      <c r="A198" s="62">
        <v>196</v>
      </c>
      <c r="B198" s="199" t="s">
        <v>18071</v>
      </c>
      <c r="C198" s="62" t="str">
        <f t="shared" si="6"/>
        <v>Yes</v>
      </c>
      <c r="D198" s="30">
        <f t="shared" si="7"/>
        <v>2.2920450417726115</v>
      </c>
      <c r="E198" s="30">
        <v>6310</v>
      </c>
      <c r="F198" s="31">
        <v>42612</v>
      </c>
      <c r="G198" s="3" t="s">
        <v>17883</v>
      </c>
    </row>
    <row r="199" spans="1:7" s="168" customFormat="1">
      <c r="A199" s="62">
        <v>197</v>
      </c>
      <c r="B199" s="199" t="s">
        <v>18072</v>
      </c>
      <c r="C199" s="62" t="str">
        <f t="shared" si="6"/>
        <v>Yes</v>
      </c>
      <c r="D199" s="30">
        <f t="shared" si="7"/>
        <v>3.3098438067562661</v>
      </c>
      <c r="E199" s="30">
        <v>9112</v>
      </c>
      <c r="F199" s="31">
        <v>42613</v>
      </c>
      <c r="G199" s="3" t="s">
        <v>17883</v>
      </c>
    </row>
    <row r="200" spans="1:7" s="168" customFormat="1">
      <c r="A200" s="62">
        <v>198</v>
      </c>
      <c r="B200" s="199" t="s">
        <v>18073</v>
      </c>
      <c r="C200" s="62" t="str">
        <f t="shared" si="6"/>
        <v>Yes</v>
      </c>
      <c r="D200" s="30">
        <f t="shared" si="7"/>
        <v>0.88921176897929533</v>
      </c>
      <c r="E200" s="30">
        <v>2448</v>
      </c>
      <c r="F200" s="31">
        <v>42612</v>
      </c>
      <c r="G200" s="3" t="s">
        <v>17883</v>
      </c>
    </row>
    <row r="201" spans="1:7" s="168" customFormat="1">
      <c r="A201" s="62">
        <v>199</v>
      </c>
      <c r="B201" s="199" t="s">
        <v>18074</v>
      </c>
      <c r="C201" s="62" t="str">
        <f t="shared" si="6"/>
        <v>Yes</v>
      </c>
      <c r="D201" s="30">
        <f t="shared" si="7"/>
        <v>1.4130039956411187</v>
      </c>
      <c r="E201" s="30">
        <v>3890</v>
      </c>
      <c r="F201" s="31">
        <v>42612</v>
      </c>
      <c r="G201" s="3" t="s">
        <v>17883</v>
      </c>
    </row>
    <row r="202" spans="1:7" s="168" customFormat="1">
      <c r="A202" s="62">
        <v>200</v>
      </c>
      <c r="B202" s="199" t="s">
        <v>18075</v>
      </c>
      <c r="C202" s="62" t="str">
        <f t="shared" si="6"/>
        <v>Yes</v>
      </c>
      <c r="D202" s="30">
        <f t="shared" si="7"/>
        <v>1.9858336360334181</v>
      </c>
      <c r="E202" s="30">
        <v>5467</v>
      </c>
      <c r="F202" s="31">
        <v>42612</v>
      </c>
      <c r="G202" s="3" t="s">
        <v>17883</v>
      </c>
    </row>
    <row r="203" spans="1:7" s="168" customFormat="1">
      <c r="A203" s="62">
        <v>201</v>
      </c>
      <c r="B203" s="199" t="s">
        <v>18076</v>
      </c>
      <c r="C203" s="62" t="str">
        <f t="shared" si="6"/>
        <v>Yes</v>
      </c>
      <c r="D203" s="30">
        <f t="shared" si="7"/>
        <v>3.4282600799128224</v>
      </c>
      <c r="E203" s="30">
        <v>9438</v>
      </c>
      <c r="F203" s="31">
        <v>42612</v>
      </c>
      <c r="G203" s="3" t="s">
        <v>17883</v>
      </c>
    </row>
    <row r="204" spans="1:7" s="168" customFormat="1">
      <c r="A204" s="62">
        <v>202</v>
      </c>
      <c r="B204" s="199" t="s">
        <v>18077</v>
      </c>
      <c r="C204" s="62" t="str">
        <f t="shared" si="6"/>
        <v>Yes</v>
      </c>
      <c r="D204" s="30">
        <f t="shared" si="7"/>
        <v>4.2484562295677444</v>
      </c>
      <c r="E204" s="30">
        <v>11696</v>
      </c>
      <c r="F204" s="31">
        <v>42612</v>
      </c>
      <c r="G204" s="3" t="s">
        <v>17883</v>
      </c>
    </row>
    <row r="205" spans="1:7" s="168" customFormat="1">
      <c r="A205" s="62">
        <v>203</v>
      </c>
      <c r="B205" s="199" t="s">
        <v>18078</v>
      </c>
      <c r="C205" s="62" t="str">
        <f t="shared" si="6"/>
        <v>Yes</v>
      </c>
      <c r="D205" s="30">
        <f t="shared" si="7"/>
        <v>4.8412640755539416</v>
      </c>
      <c r="E205" s="30">
        <v>13328</v>
      </c>
      <c r="F205" s="31">
        <v>42612</v>
      </c>
      <c r="G205" s="3" t="s">
        <v>17883</v>
      </c>
    </row>
    <row r="206" spans="1:7" s="168" customFormat="1">
      <c r="A206" s="62">
        <v>204</v>
      </c>
      <c r="B206" s="76" t="s">
        <v>18079</v>
      </c>
      <c r="C206" s="62" t="str">
        <f t="shared" si="6"/>
        <v>Yes</v>
      </c>
      <c r="D206" s="30">
        <f t="shared" si="7"/>
        <v>0.54340719215401379</v>
      </c>
      <c r="E206" s="30">
        <v>1496</v>
      </c>
      <c r="F206" s="31">
        <v>42612</v>
      </c>
      <c r="G206" s="3" t="s">
        <v>17883</v>
      </c>
    </row>
    <row r="207" spans="1:7" s="168" customFormat="1">
      <c r="A207" s="62">
        <v>205</v>
      </c>
      <c r="B207" s="76" t="s">
        <v>18080</v>
      </c>
      <c r="C207" s="62" t="str">
        <f t="shared" si="6"/>
        <v>Yes</v>
      </c>
      <c r="D207" s="30">
        <f t="shared" si="7"/>
        <v>3.3000363240101707</v>
      </c>
      <c r="E207" s="30">
        <v>9085</v>
      </c>
      <c r="F207" s="31">
        <v>42612</v>
      </c>
      <c r="G207" s="3" t="s">
        <v>17883</v>
      </c>
    </row>
    <row r="208" spans="1:7" s="168" customFormat="1">
      <c r="A208" s="62">
        <v>206</v>
      </c>
      <c r="B208" s="76" t="s">
        <v>18081</v>
      </c>
      <c r="C208" s="62" t="str">
        <f t="shared" si="6"/>
        <v>Yes</v>
      </c>
      <c r="D208" s="30">
        <f t="shared" si="7"/>
        <v>3.7544496912459135</v>
      </c>
      <c r="E208" s="30">
        <v>10336</v>
      </c>
      <c r="F208" s="31">
        <v>42612</v>
      </c>
      <c r="G208" s="3" t="s">
        <v>17883</v>
      </c>
    </row>
    <row r="209" spans="1:7" s="168" customFormat="1">
      <c r="A209" s="62">
        <v>207</v>
      </c>
      <c r="B209" s="76" t="s">
        <v>18082</v>
      </c>
      <c r="C209" s="62" t="str">
        <f t="shared" si="6"/>
        <v>Yes</v>
      </c>
      <c r="D209" s="30">
        <f t="shared" si="7"/>
        <v>1.6400290592081366</v>
      </c>
      <c r="E209" s="30">
        <v>4515</v>
      </c>
      <c r="F209" s="31">
        <v>42613</v>
      </c>
      <c r="G209" s="3" t="s">
        <v>17883</v>
      </c>
    </row>
    <row r="210" spans="1:7" s="168" customFormat="1">
      <c r="A210" s="62">
        <v>208</v>
      </c>
      <c r="B210" s="76" t="s">
        <v>18083</v>
      </c>
      <c r="C210" s="62" t="str">
        <f t="shared" si="6"/>
        <v>Yes</v>
      </c>
      <c r="D210" s="30">
        <f t="shared" si="7"/>
        <v>1.6400290592081366</v>
      </c>
      <c r="E210" s="30">
        <v>4515</v>
      </c>
      <c r="F210" s="31">
        <v>42612</v>
      </c>
      <c r="G210" s="3" t="s">
        <v>17883</v>
      </c>
    </row>
    <row r="211" spans="1:7" s="168" customFormat="1">
      <c r="A211" s="62">
        <v>209</v>
      </c>
      <c r="B211" s="76" t="s">
        <v>18084</v>
      </c>
      <c r="C211" s="62" t="str">
        <f t="shared" si="6"/>
        <v>Yes</v>
      </c>
      <c r="D211" s="30">
        <f t="shared" si="7"/>
        <v>0.68180167090446786</v>
      </c>
      <c r="E211" s="30">
        <v>1877</v>
      </c>
      <c r="F211" s="31">
        <v>42612</v>
      </c>
      <c r="G211" s="3" t="s">
        <v>17883</v>
      </c>
    </row>
    <row r="212" spans="1:7" s="168" customFormat="1">
      <c r="A212" s="62">
        <v>210</v>
      </c>
      <c r="B212" s="76" t="s">
        <v>18085</v>
      </c>
      <c r="C212" s="62" t="str">
        <f t="shared" si="6"/>
        <v>Yes</v>
      </c>
      <c r="D212" s="30">
        <f t="shared" si="7"/>
        <v>1.6400290592081366</v>
      </c>
      <c r="E212" s="30">
        <v>4515</v>
      </c>
      <c r="F212" s="31">
        <v>42612</v>
      </c>
      <c r="G212" s="3" t="s">
        <v>17883</v>
      </c>
    </row>
    <row r="213" spans="1:7" s="168" customFormat="1">
      <c r="A213" s="62">
        <v>211</v>
      </c>
      <c r="B213" s="76" t="s">
        <v>18086</v>
      </c>
      <c r="C213" s="62" t="str">
        <f t="shared" si="6"/>
        <v>Yes</v>
      </c>
      <c r="D213" s="30">
        <f t="shared" si="7"/>
        <v>4.8510715583000366</v>
      </c>
      <c r="E213" s="30">
        <v>13355</v>
      </c>
      <c r="F213" s="31">
        <v>42612</v>
      </c>
      <c r="G213" s="3" t="s">
        <v>17883</v>
      </c>
    </row>
    <row r="214" spans="1:7" s="168" customFormat="1">
      <c r="A214" s="62">
        <v>212</v>
      </c>
      <c r="B214" s="76" t="s">
        <v>18087</v>
      </c>
      <c r="C214" s="62" t="str">
        <f t="shared" si="6"/>
        <v>Yes</v>
      </c>
      <c r="D214" s="30">
        <f t="shared" si="7"/>
        <v>1.0868143843080276</v>
      </c>
      <c r="E214" s="30">
        <v>2992</v>
      </c>
      <c r="F214" s="31">
        <v>42612</v>
      </c>
      <c r="G214" s="3" t="s">
        <v>17883</v>
      </c>
    </row>
    <row r="215" spans="1:7" s="168" customFormat="1">
      <c r="A215" s="62">
        <v>213</v>
      </c>
      <c r="B215" s="76" t="s">
        <v>18088</v>
      </c>
      <c r="C215" s="62" t="str">
        <f t="shared" si="6"/>
        <v>Yes</v>
      </c>
      <c r="D215" s="30">
        <f t="shared" si="7"/>
        <v>2.1540138031238647</v>
      </c>
      <c r="E215" s="30">
        <v>5930</v>
      </c>
      <c r="F215" s="31">
        <v>42612</v>
      </c>
      <c r="G215" s="3" t="s">
        <v>17883</v>
      </c>
    </row>
    <row r="216" spans="1:7" s="168" customFormat="1">
      <c r="A216" s="62">
        <v>214</v>
      </c>
      <c r="B216" s="76" t="s">
        <v>18089</v>
      </c>
      <c r="C216" s="62" t="str">
        <f t="shared" si="6"/>
        <v>Yes</v>
      </c>
      <c r="D216" s="30">
        <f t="shared" si="7"/>
        <v>0.71122411914275341</v>
      </c>
      <c r="E216" s="30">
        <v>1958</v>
      </c>
      <c r="F216" s="31">
        <v>42612</v>
      </c>
      <c r="G216" s="3" t="s">
        <v>17883</v>
      </c>
    </row>
    <row r="217" spans="1:7" s="168" customFormat="1">
      <c r="A217" s="62">
        <v>215</v>
      </c>
      <c r="B217" s="76" t="s">
        <v>18090</v>
      </c>
      <c r="C217" s="62" t="str">
        <f t="shared" si="6"/>
        <v>Yes</v>
      </c>
      <c r="D217" s="30">
        <f t="shared" si="7"/>
        <v>0.71122411914275341</v>
      </c>
      <c r="E217" s="30">
        <v>1958</v>
      </c>
      <c r="F217" s="31">
        <v>42612</v>
      </c>
      <c r="G217" s="3" t="s">
        <v>17883</v>
      </c>
    </row>
    <row r="218" spans="1:7" s="168" customFormat="1">
      <c r="A218" s="62">
        <v>216</v>
      </c>
      <c r="B218" s="76" t="s">
        <v>18091</v>
      </c>
      <c r="C218" s="62" t="str">
        <f t="shared" si="6"/>
        <v>Yes</v>
      </c>
      <c r="D218" s="30">
        <f t="shared" si="7"/>
        <v>4.3966581910642937</v>
      </c>
      <c r="E218" s="30">
        <v>12104</v>
      </c>
      <c r="F218" s="31">
        <v>42612</v>
      </c>
      <c r="G218" s="3" t="s">
        <v>17883</v>
      </c>
    </row>
    <row r="219" spans="1:7" s="168" customFormat="1">
      <c r="A219" s="62">
        <v>217</v>
      </c>
      <c r="B219" s="76" t="s">
        <v>18092</v>
      </c>
      <c r="C219" s="62" t="str">
        <f t="shared" si="6"/>
        <v>Yes</v>
      </c>
      <c r="D219" s="30">
        <f t="shared" si="7"/>
        <v>0.42499091899745733</v>
      </c>
      <c r="E219" s="30">
        <v>1170</v>
      </c>
      <c r="F219" s="31">
        <v>42613</v>
      </c>
      <c r="G219" s="3" t="s">
        <v>17883</v>
      </c>
    </row>
    <row r="220" spans="1:7" s="168" customFormat="1">
      <c r="A220" s="62">
        <v>218</v>
      </c>
      <c r="B220" s="76" t="s">
        <v>18093</v>
      </c>
      <c r="C220" s="62" t="str">
        <f t="shared" si="6"/>
        <v>Yes</v>
      </c>
      <c r="D220" s="30">
        <f t="shared" si="7"/>
        <v>0.42499091899745733</v>
      </c>
      <c r="E220" s="30">
        <v>1170</v>
      </c>
      <c r="F220" s="31">
        <v>42612</v>
      </c>
      <c r="G220" s="3" t="s">
        <v>17883</v>
      </c>
    </row>
    <row r="221" spans="1:7" s="168" customFormat="1">
      <c r="A221" s="62">
        <v>219</v>
      </c>
      <c r="B221" s="76" t="s">
        <v>18094</v>
      </c>
      <c r="C221" s="62" t="str">
        <f t="shared" si="6"/>
        <v>Yes</v>
      </c>
      <c r="D221" s="30">
        <f t="shared" si="7"/>
        <v>1.2546313112967671</v>
      </c>
      <c r="E221" s="30">
        <v>3454</v>
      </c>
      <c r="F221" s="31">
        <v>42612</v>
      </c>
      <c r="G221" s="3" t="s">
        <v>17883</v>
      </c>
    </row>
    <row r="222" spans="1:7" s="168" customFormat="1">
      <c r="A222" s="62">
        <v>220</v>
      </c>
      <c r="B222" s="76" t="s">
        <v>18095</v>
      </c>
      <c r="C222" s="62" t="str">
        <f t="shared" si="6"/>
        <v>Yes</v>
      </c>
      <c r="D222" s="30">
        <f t="shared" si="7"/>
        <v>4.2582637123138394</v>
      </c>
      <c r="E222" s="30">
        <v>11723</v>
      </c>
      <c r="F222" s="31">
        <v>42613</v>
      </c>
      <c r="G222" s="3" t="s">
        <v>17883</v>
      </c>
    </row>
    <row r="223" spans="1:7" s="168" customFormat="1">
      <c r="A223" s="62">
        <v>221</v>
      </c>
      <c r="B223" s="76" t="s">
        <v>18096</v>
      </c>
      <c r="C223" s="62" t="str">
        <f t="shared" si="6"/>
        <v>Yes</v>
      </c>
      <c r="D223" s="30">
        <f t="shared" si="7"/>
        <v>4.3868507083181987</v>
      </c>
      <c r="E223" s="30">
        <v>12077</v>
      </c>
      <c r="F223" s="31">
        <v>42612</v>
      </c>
      <c r="G223" s="3" t="s">
        <v>17883</v>
      </c>
    </row>
    <row r="224" spans="1:7" s="168" customFormat="1">
      <c r="A224" s="62">
        <v>222</v>
      </c>
      <c r="B224" s="76" t="s">
        <v>18097</v>
      </c>
      <c r="C224" s="62" t="str">
        <f t="shared" si="6"/>
        <v>Yes</v>
      </c>
      <c r="D224" s="30">
        <f t="shared" si="7"/>
        <v>0.869596803487105</v>
      </c>
      <c r="E224" s="30">
        <v>2394</v>
      </c>
      <c r="F224" s="31">
        <v>42612</v>
      </c>
      <c r="G224" s="3" t="s">
        <v>17883</v>
      </c>
    </row>
    <row r="225" spans="1:7" s="168" customFormat="1">
      <c r="A225" s="62">
        <v>223</v>
      </c>
      <c r="B225" s="76" t="s">
        <v>18098</v>
      </c>
      <c r="C225" s="62" t="str">
        <f t="shared" si="6"/>
        <v>Yes</v>
      </c>
      <c r="D225" s="30">
        <f t="shared" si="7"/>
        <v>0.6324010170722848</v>
      </c>
      <c r="E225" s="30">
        <v>1741</v>
      </c>
      <c r="F225" s="31">
        <v>42612</v>
      </c>
      <c r="G225" s="3" t="s">
        <v>17883</v>
      </c>
    </row>
    <row r="226" spans="1:7" s="168" customFormat="1" ht="30">
      <c r="A226" s="62">
        <v>224</v>
      </c>
      <c r="B226" s="76" t="s">
        <v>18099</v>
      </c>
      <c r="C226" s="62" t="str">
        <f t="shared" si="6"/>
        <v>Yes</v>
      </c>
      <c r="D226" s="30">
        <f t="shared" si="7"/>
        <v>1.7784235379585907</v>
      </c>
      <c r="E226" s="30">
        <v>4896</v>
      </c>
      <c r="F226" s="31">
        <v>42613</v>
      </c>
      <c r="G226" s="3" t="s">
        <v>17883</v>
      </c>
    </row>
    <row r="227" spans="1:7" s="168" customFormat="1">
      <c r="A227" s="62">
        <v>225</v>
      </c>
      <c r="B227" s="76" t="s">
        <v>18100</v>
      </c>
      <c r="C227" s="62" t="str">
        <f t="shared" si="6"/>
        <v>Yes</v>
      </c>
      <c r="D227" s="30">
        <f t="shared" si="7"/>
        <v>1.9462404649473302</v>
      </c>
      <c r="E227" s="30">
        <v>5358</v>
      </c>
      <c r="F227" s="31">
        <v>42612</v>
      </c>
      <c r="G227" s="3" t="s">
        <v>17883</v>
      </c>
    </row>
    <row r="228" spans="1:7" s="168" customFormat="1">
      <c r="A228" s="62">
        <v>226</v>
      </c>
      <c r="B228" s="76" t="s">
        <v>18101</v>
      </c>
      <c r="C228" s="62" t="str">
        <f t="shared" si="6"/>
        <v>Yes</v>
      </c>
      <c r="D228" s="30">
        <f t="shared" si="7"/>
        <v>1.9462404649473302</v>
      </c>
      <c r="E228" s="30">
        <v>5358</v>
      </c>
      <c r="F228" s="31">
        <v>42612</v>
      </c>
      <c r="G228" s="3" t="s">
        <v>17883</v>
      </c>
    </row>
    <row r="229" spans="1:7" s="168" customFormat="1">
      <c r="A229" s="62">
        <v>227</v>
      </c>
      <c r="B229" s="76" t="s">
        <v>18102</v>
      </c>
      <c r="C229" s="62" t="str">
        <f t="shared" si="6"/>
        <v>Yes</v>
      </c>
      <c r="D229" s="30">
        <f t="shared" si="7"/>
        <v>0.26661823465310569</v>
      </c>
      <c r="E229" s="30">
        <v>734</v>
      </c>
      <c r="F229" s="31">
        <v>42612</v>
      </c>
      <c r="G229" s="3" t="s">
        <v>17883</v>
      </c>
    </row>
    <row r="230" spans="1:7" s="168" customFormat="1">
      <c r="A230" s="62">
        <v>228</v>
      </c>
      <c r="B230" s="76" t="s">
        <v>18103</v>
      </c>
      <c r="C230" s="62" t="str">
        <f t="shared" si="6"/>
        <v>Yes</v>
      </c>
      <c r="D230" s="30">
        <f t="shared" si="7"/>
        <v>0.83981111514711226</v>
      </c>
      <c r="E230" s="30">
        <v>2312</v>
      </c>
      <c r="F230" s="31">
        <v>42612</v>
      </c>
      <c r="G230" s="3" t="s">
        <v>17883</v>
      </c>
    </row>
    <row r="231" spans="1:7" s="168" customFormat="1">
      <c r="A231" s="62">
        <v>229</v>
      </c>
      <c r="B231" s="76" t="s">
        <v>18104</v>
      </c>
      <c r="C231" s="62" t="str">
        <f t="shared" si="6"/>
        <v>Yes</v>
      </c>
      <c r="D231" s="30">
        <f t="shared" si="7"/>
        <v>0.40501271340355977</v>
      </c>
      <c r="E231" s="30">
        <v>1115</v>
      </c>
      <c r="F231" s="31">
        <v>42612</v>
      </c>
      <c r="G231" s="3" t="s">
        <v>17883</v>
      </c>
    </row>
    <row r="232" spans="1:7" s="168" customFormat="1">
      <c r="A232" s="62">
        <v>230</v>
      </c>
      <c r="B232" s="76" t="s">
        <v>18105</v>
      </c>
      <c r="C232" s="62" t="str">
        <f t="shared" si="6"/>
        <v>Yes</v>
      </c>
      <c r="D232" s="30">
        <f t="shared" si="7"/>
        <v>1.4522339266254995</v>
      </c>
      <c r="E232" s="30">
        <v>3998</v>
      </c>
      <c r="F232" s="31">
        <v>42612</v>
      </c>
      <c r="G232" s="3" t="s">
        <v>17883</v>
      </c>
    </row>
    <row r="233" spans="1:7" s="168" customFormat="1">
      <c r="A233" s="62">
        <v>231</v>
      </c>
      <c r="B233" s="76" t="s">
        <v>18106</v>
      </c>
      <c r="C233" s="62" t="str">
        <f t="shared" si="6"/>
        <v>Yes</v>
      </c>
      <c r="D233" s="30">
        <f t="shared" si="7"/>
        <v>1.4522339266254995</v>
      </c>
      <c r="E233" s="30">
        <v>3998</v>
      </c>
      <c r="F233" s="31">
        <v>42612</v>
      </c>
      <c r="G233" s="3" t="s">
        <v>17883</v>
      </c>
    </row>
    <row r="234" spans="1:7" s="168" customFormat="1">
      <c r="A234" s="62">
        <v>232</v>
      </c>
      <c r="B234" s="76" t="s">
        <v>18107</v>
      </c>
      <c r="C234" s="62" t="str">
        <f t="shared" si="6"/>
        <v>Yes</v>
      </c>
      <c r="D234" s="30">
        <f t="shared" si="7"/>
        <v>1.4522339266254995</v>
      </c>
      <c r="E234" s="30">
        <v>3998</v>
      </c>
      <c r="F234" s="31">
        <v>42612</v>
      </c>
      <c r="G234" s="3" t="s">
        <v>17883</v>
      </c>
    </row>
    <row r="235" spans="1:7" s="168" customFormat="1">
      <c r="A235" s="62">
        <v>233</v>
      </c>
      <c r="B235" s="76" t="s">
        <v>18108</v>
      </c>
      <c r="C235" s="62" t="str">
        <f t="shared" si="6"/>
        <v>Yes</v>
      </c>
      <c r="D235" s="30">
        <f t="shared" si="7"/>
        <v>3.6160552124954597</v>
      </c>
      <c r="E235" s="30">
        <v>9955</v>
      </c>
      <c r="F235" s="31">
        <v>42613</v>
      </c>
      <c r="G235" s="3" t="s">
        <v>17883</v>
      </c>
    </row>
    <row r="236" spans="1:7" s="168" customFormat="1">
      <c r="A236" s="62">
        <v>234</v>
      </c>
      <c r="B236" s="76" t="s">
        <v>18109</v>
      </c>
      <c r="C236" s="62" t="str">
        <f t="shared" si="6"/>
        <v>Yes</v>
      </c>
      <c r="D236" s="30">
        <f t="shared" si="7"/>
        <v>2.0450417726116963</v>
      </c>
      <c r="E236" s="30">
        <v>5630</v>
      </c>
      <c r="F236" s="31">
        <v>42613</v>
      </c>
      <c r="G236" s="3" t="s">
        <v>17883</v>
      </c>
    </row>
    <row r="237" spans="1:7" s="168" customFormat="1">
      <c r="A237" s="62">
        <v>235</v>
      </c>
      <c r="B237" s="76" t="s">
        <v>18110</v>
      </c>
      <c r="C237" s="62" t="str">
        <f t="shared" si="6"/>
        <v>Yes</v>
      </c>
      <c r="D237" s="30">
        <f t="shared" si="7"/>
        <v>2.0450417726116963</v>
      </c>
      <c r="E237" s="30">
        <v>5630</v>
      </c>
      <c r="F237" s="31">
        <v>42612</v>
      </c>
      <c r="G237" s="3" t="s">
        <v>17883</v>
      </c>
    </row>
    <row r="238" spans="1:7" s="168" customFormat="1">
      <c r="A238" s="62">
        <v>236</v>
      </c>
      <c r="B238" s="76" t="s">
        <v>18111</v>
      </c>
      <c r="C238" s="62" t="str">
        <f t="shared" si="6"/>
        <v>Yes</v>
      </c>
      <c r="D238" s="30">
        <f t="shared" si="7"/>
        <v>4.1002542680711951</v>
      </c>
      <c r="E238" s="30">
        <v>11288</v>
      </c>
      <c r="F238" s="31">
        <v>42612</v>
      </c>
      <c r="G238" s="3" t="s">
        <v>17883</v>
      </c>
    </row>
    <row r="239" spans="1:7" s="168" customFormat="1">
      <c r="A239" s="62">
        <v>237</v>
      </c>
      <c r="B239" s="76" t="s">
        <v>18112</v>
      </c>
      <c r="C239" s="62" t="str">
        <f t="shared" si="6"/>
        <v>Yes</v>
      </c>
      <c r="D239" s="30">
        <f t="shared" si="7"/>
        <v>4.1002542680711951</v>
      </c>
      <c r="E239" s="30">
        <v>11288</v>
      </c>
      <c r="F239" s="31">
        <v>42612</v>
      </c>
      <c r="G239" s="3" t="s">
        <v>17883</v>
      </c>
    </row>
    <row r="240" spans="1:7" s="168" customFormat="1">
      <c r="A240" s="62">
        <v>238</v>
      </c>
      <c r="B240" s="76" t="s">
        <v>18113</v>
      </c>
      <c r="C240" s="62" t="str">
        <f t="shared" si="6"/>
        <v>Yes</v>
      </c>
      <c r="D240" s="30">
        <f t="shared" si="7"/>
        <v>0.66182346531057024</v>
      </c>
      <c r="E240" s="30">
        <v>1822</v>
      </c>
      <c r="F240" s="31">
        <v>42612</v>
      </c>
      <c r="G240" s="3" t="s">
        <v>17883</v>
      </c>
    </row>
    <row r="241" spans="1:7" s="168" customFormat="1">
      <c r="A241" s="62">
        <v>239</v>
      </c>
      <c r="B241" s="76" t="s">
        <v>18114</v>
      </c>
      <c r="C241" s="62" t="str">
        <f t="shared" si="6"/>
        <v>Yes</v>
      </c>
      <c r="D241" s="30">
        <f t="shared" si="7"/>
        <v>4.4954594987286596</v>
      </c>
      <c r="E241" s="30">
        <v>12376</v>
      </c>
      <c r="F241" s="31">
        <v>42613</v>
      </c>
      <c r="G241" s="3" t="s">
        <v>17883</v>
      </c>
    </row>
    <row r="242" spans="1:7" s="168" customFormat="1">
      <c r="A242" s="62">
        <v>240</v>
      </c>
      <c r="B242" s="76" t="s">
        <v>18115</v>
      </c>
      <c r="C242" s="62" t="str">
        <f t="shared" si="6"/>
        <v>Yes</v>
      </c>
      <c r="D242" s="30">
        <f t="shared" si="7"/>
        <v>4.4954594987286596</v>
      </c>
      <c r="E242" s="30">
        <v>12376</v>
      </c>
      <c r="F242" s="31">
        <v>42613</v>
      </c>
      <c r="G242" s="3" t="s">
        <v>17883</v>
      </c>
    </row>
    <row r="243" spans="1:7" s="168" customFormat="1">
      <c r="A243" s="62">
        <v>241</v>
      </c>
      <c r="B243" s="76" t="s">
        <v>18116</v>
      </c>
      <c r="C243" s="62" t="str">
        <f t="shared" si="6"/>
        <v>Yes</v>
      </c>
      <c r="D243" s="30">
        <f t="shared" si="7"/>
        <v>4.4954594987286596</v>
      </c>
      <c r="E243" s="30">
        <v>12376</v>
      </c>
      <c r="F243" s="31">
        <v>42612</v>
      </c>
      <c r="G243" s="3" t="s">
        <v>17883</v>
      </c>
    </row>
    <row r="244" spans="1:7" s="168" customFormat="1">
      <c r="A244" s="62">
        <v>242</v>
      </c>
      <c r="B244" s="76" t="s">
        <v>18117</v>
      </c>
      <c r="C244" s="62" t="str">
        <f t="shared" si="6"/>
        <v>Yes</v>
      </c>
      <c r="D244" s="30">
        <f t="shared" si="7"/>
        <v>3.5764620414093717</v>
      </c>
      <c r="E244" s="30">
        <v>9846</v>
      </c>
      <c r="F244" s="31">
        <v>42612</v>
      </c>
      <c r="G244" s="3" t="s">
        <v>17883</v>
      </c>
    </row>
    <row r="245" spans="1:7" s="168" customFormat="1">
      <c r="A245" s="62">
        <v>243</v>
      </c>
      <c r="B245" s="76" t="s">
        <v>18118</v>
      </c>
      <c r="C245" s="62" t="str">
        <f t="shared" si="6"/>
        <v>Yes</v>
      </c>
      <c r="D245" s="30">
        <f t="shared" si="7"/>
        <v>3.5764620414093717</v>
      </c>
      <c r="E245" s="30">
        <v>9846</v>
      </c>
      <c r="F245" s="31">
        <v>42613</v>
      </c>
      <c r="G245" s="3" t="s">
        <v>17883</v>
      </c>
    </row>
    <row r="246" spans="1:7" s="168" customFormat="1">
      <c r="A246" s="62">
        <v>244</v>
      </c>
      <c r="B246" s="76" t="s">
        <v>18119</v>
      </c>
      <c r="C246" s="62" t="str">
        <f t="shared" si="6"/>
        <v>Yes</v>
      </c>
      <c r="D246" s="30">
        <f t="shared" si="7"/>
        <v>0.21721758082092263</v>
      </c>
      <c r="E246" s="30">
        <v>598</v>
      </c>
      <c r="F246" s="31">
        <v>42612</v>
      </c>
      <c r="G246" s="3" t="s">
        <v>17883</v>
      </c>
    </row>
    <row r="247" spans="1:7" s="168" customFormat="1">
      <c r="A247" s="62">
        <v>245</v>
      </c>
      <c r="B247" s="76" t="s">
        <v>18120</v>
      </c>
      <c r="C247" s="62" t="str">
        <f t="shared" si="6"/>
        <v>Yes</v>
      </c>
      <c r="D247" s="30">
        <f t="shared" si="7"/>
        <v>0.77079549582273887</v>
      </c>
      <c r="E247" s="30">
        <v>2122</v>
      </c>
      <c r="F247" s="31">
        <v>42612</v>
      </c>
      <c r="G247" s="3" t="s">
        <v>17883</v>
      </c>
    </row>
    <row r="248" spans="1:7" s="168" customFormat="1">
      <c r="A248" s="62">
        <v>246</v>
      </c>
      <c r="B248" s="76" t="s">
        <v>18121</v>
      </c>
      <c r="C248" s="62" t="str">
        <f t="shared" si="6"/>
        <v>Yes</v>
      </c>
      <c r="D248" s="30">
        <f t="shared" si="7"/>
        <v>2.0156193243734108</v>
      </c>
      <c r="E248" s="30">
        <v>5549</v>
      </c>
      <c r="F248" s="31">
        <v>42612</v>
      </c>
      <c r="G248" s="3" t="s">
        <v>17883</v>
      </c>
    </row>
    <row r="249" spans="1:7" s="168" customFormat="1">
      <c r="A249" s="62">
        <v>247</v>
      </c>
      <c r="B249" s="76" t="s">
        <v>18122</v>
      </c>
      <c r="C249" s="62" t="str">
        <f t="shared" si="6"/>
        <v>Yes</v>
      </c>
      <c r="D249" s="30">
        <f t="shared" si="7"/>
        <v>1.3734108245550309</v>
      </c>
      <c r="E249" s="30">
        <v>3781</v>
      </c>
      <c r="F249" s="31">
        <v>42612</v>
      </c>
      <c r="G249" s="3" t="s">
        <v>17883</v>
      </c>
    </row>
    <row r="250" spans="1:7" s="168" customFormat="1">
      <c r="A250" s="62">
        <v>248</v>
      </c>
      <c r="B250" s="76" t="s">
        <v>18123</v>
      </c>
      <c r="C250" s="62" t="str">
        <f t="shared" si="6"/>
        <v>Yes</v>
      </c>
      <c r="D250" s="30">
        <f t="shared" si="7"/>
        <v>1.7388303668725027</v>
      </c>
      <c r="E250" s="30">
        <v>4787</v>
      </c>
      <c r="F250" s="31">
        <v>42612</v>
      </c>
      <c r="G250" s="3" t="s">
        <v>17883</v>
      </c>
    </row>
    <row r="251" spans="1:7" s="168" customFormat="1">
      <c r="A251" s="62">
        <v>249</v>
      </c>
      <c r="B251" s="76" t="s">
        <v>18124</v>
      </c>
      <c r="C251" s="62" t="str">
        <f t="shared" si="6"/>
        <v>Yes</v>
      </c>
      <c r="D251" s="30">
        <f t="shared" si="7"/>
        <v>1.7388303668725027</v>
      </c>
      <c r="E251" s="30">
        <v>4787</v>
      </c>
      <c r="F251" s="31">
        <v>42613</v>
      </c>
      <c r="G251" s="3" t="s">
        <v>17883</v>
      </c>
    </row>
    <row r="252" spans="1:7" s="168" customFormat="1">
      <c r="A252" s="62">
        <v>250</v>
      </c>
      <c r="B252" s="76" t="s">
        <v>18125</v>
      </c>
      <c r="C252" s="62" t="str">
        <f t="shared" si="6"/>
        <v>Yes</v>
      </c>
      <c r="D252" s="30">
        <f t="shared" si="7"/>
        <v>2.3316382128586994</v>
      </c>
      <c r="E252" s="30">
        <v>6419</v>
      </c>
      <c r="F252" s="31">
        <v>42612</v>
      </c>
      <c r="G252" s="3" t="s">
        <v>17883</v>
      </c>
    </row>
    <row r="253" spans="1:7" s="168" customFormat="1">
      <c r="A253" s="62">
        <v>251</v>
      </c>
      <c r="B253" s="76" t="s">
        <v>18126</v>
      </c>
      <c r="C253" s="62" t="str">
        <f t="shared" si="6"/>
        <v>Yes</v>
      </c>
      <c r="D253" s="30">
        <f t="shared" si="7"/>
        <v>1.333817653468943</v>
      </c>
      <c r="E253" s="30">
        <v>3672</v>
      </c>
      <c r="F253" s="31">
        <v>42612</v>
      </c>
      <c r="G253" s="3" t="s">
        <v>17883</v>
      </c>
    </row>
    <row r="254" spans="1:7" s="168" customFormat="1">
      <c r="A254" s="62">
        <v>252</v>
      </c>
      <c r="B254" s="76" t="s">
        <v>18118</v>
      </c>
      <c r="C254" s="62" t="str">
        <f t="shared" si="6"/>
        <v>Yes</v>
      </c>
      <c r="D254" s="30">
        <f t="shared" si="7"/>
        <v>2.9542317471848891</v>
      </c>
      <c r="E254" s="30">
        <v>8133</v>
      </c>
      <c r="F254" s="31">
        <v>42612</v>
      </c>
      <c r="G254" s="3" t="s">
        <v>17883</v>
      </c>
    </row>
    <row r="255" spans="1:7" s="168" customFormat="1">
      <c r="A255" s="62">
        <v>253</v>
      </c>
      <c r="B255" s="76" t="s">
        <v>12596</v>
      </c>
      <c r="C255" s="62" t="str">
        <f t="shared" si="6"/>
        <v>Yes</v>
      </c>
      <c r="D255" s="30">
        <f t="shared" si="7"/>
        <v>2.9542317471848891</v>
      </c>
      <c r="E255" s="30">
        <v>8133</v>
      </c>
      <c r="F255" s="31">
        <v>42612</v>
      </c>
      <c r="G255" s="3" t="s">
        <v>17883</v>
      </c>
    </row>
    <row r="256" spans="1:7" s="168" customFormat="1">
      <c r="A256" s="62">
        <v>254</v>
      </c>
      <c r="B256" s="76" t="s">
        <v>18127</v>
      </c>
      <c r="C256" s="62" t="str">
        <f t="shared" si="6"/>
        <v>Yes</v>
      </c>
      <c r="D256" s="30">
        <f t="shared" si="7"/>
        <v>2.9542317471848891</v>
      </c>
      <c r="E256" s="30">
        <v>8133</v>
      </c>
      <c r="F256" s="31">
        <v>42612</v>
      </c>
      <c r="G256" s="3" t="s">
        <v>17883</v>
      </c>
    </row>
    <row r="257" spans="1:7" s="168" customFormat="1" ht="30">
      <c r="A257" s="62">
        <v>255</v>
      </c>
      <c r="B257" s="76" t="s">
        <v>12513</v>
      </c>
      <c r="C257" s="62" t="str">
        <f t="shared" si="6"/>
        <v>Yes</v>
      </c>
      <c r="D257" s="30">
        <f t="shared" si="7"/>
        <v>4.4460588448964762</v>
      </c>
      <c r="E257" s="30">
        <v>12240</v>
      </c>
      <c r="F257" s="31">
        <v>42613</v>
      </c>
      <c r="G257" s="3" t="s">
        <v>17883</v>
      </c>
    </row>
    <row r="258" spans="1:7" s="168" customFormat="1">
      <c r="A258" s="62">
        <v>256</v>
      </c>
      <c r="B258" s="76" t="s">
        <v>18128</v>
      </c>
      <c r="C258" s="62" t="str">
        <f t="shared" si="6"/>
        <v>Yes</v>
      </c>
      <c r="D258" s="30">
        <f t="shared" si="7"/>
        <v>4.4460588448964762</v>
      </c>
      <c r="E258" s="30">
        <v>12240</v>
      </c>
      <c r="F258" s="31">
        <v>42612</v>
      </c>
      <c r="G258" s="3" t="s">
        <v>17883</v>
      </c>
    </row>
    <row r="259" spans="1:7" s="168" customFormat="1">
      <c r="A259" s="62">
        <v>257</v>
      </c>
      <c r="B259" s="76" t="s">
        <v>18129</v>
      </c>
      <c r="C259" s="62" t="str">
        <f t="shared" si="6"/>
        <v>Yes</v>
      </c>
      <c r="D259" s="30">
        <f t="shared" si="7"/>
        <v>4.189248092989466</v>
      </c>
      <c r="E259" s="30">
        <v>11533</v>
      </c>
      <c r="F259" s="31">
        <v>42612</v>
      </c>
      <c r="G259" s="3" t="s">
        <v>17883</v>
      </c>
    </row>
    <row r="260" spans="1:7" s="168" customFormat="1">
      <c r="A260" s="62">
        <v>258</v>
      </c>
      <c r="B260" s="76" t="s">
        <v>18130</v>
      </c>
      <c r="C260" s="62" t="str">
        <f t="shared" ref="C260:C323" si="8">IF(D260&lt;=5, "Yes", "No")</f>
        <v>Yes</v>
      </c>
      <c r="D260" s="30">
        <f t="shared" ref="D260:D323" si="9">E260/2753</f>
        <v>2.1438430802760626</v>
      </c>
      <c r="E260" s="30">
        <v>5902</v>
      </c>
      <c r="F260" s="31">
        <v>42612</v>
      </c>
      <c r="G260" s="3" t="s">
        <v>17883</v>
      </c>
    </row>
    <row r="261" spans="1:7" s="168" customFormat="1">
      <c r="A261" s="62">
        <v>259</v>
      </c>
      <c r="B261" s="76" t="s">
        <v>18131</v>
      </c>
      <c r="C261" s="62" t="str">
        <f t="shared" si="8"/>
        <v>Yes</v>
      </c>
      <c r="D261" s="30">
        <f t="shared" si="9"/>
        <v>2.0058118416273159</v>
      </c>
      <c r="E261" s="30">
        <v>5522</v>
      </c>
      <c r="F261" s="31">
        <v>42612</v>
      </c>
      <c r="G261" s="3" t="s">
        <v>17883</v>
      </c>
    </row>
    <row r="262" spans="1:7" s="168" customFormat="1">
      <c r="A262" s="62">
        <v>260</v>
      </c>
      <c r="B262" s="76" t="s">
        <v>18132</v>
      </c>
      <c r="C262" s="62" t="str">
        <f t="shared" si="8"/>
        <v>Yes</v>
      </c>
      <c r="D262" s="30">
        <f t="shared" si="9"/>
        <v>1.9956411187795133</v>
      </c>
      <c r="E262" s="30">
        <v>5494</v>
      </c>
      <c r="F262" s="31">
        <v>42612</v>
      </c>
      <c r="G262" s="3" t="s">
        <v>17883</v>
      </c>
    </row>
    <row r="263" spans="1:7" s="168" customFormat="1">
      <c r="A263" s="62">
        <v>261</v>
      </c>
      <c r="B263" s="76" t="s">
        <v>18133</v>
      </c>
      <c r="C263" s="62" t="str">
        <f t="shared" si="8"/>
        <v>Yes</v>
      </c>
      <c r="D263" s="30">
        <f t="shared" si="9"/>
        <v>2.0058118416273159</v>
      </c>
      <c r="E263" s="30">
        <v>5522</v>
      </c>
      <c r="F263" s="31">
        <v>42612</v>
      </c>
      <c r="G263" s="3" t="s">
        <v>17883</v>
      </c>
    </row>
    <row r="264" spans="1:7" s="168" customFormat="1">
      <c r="A264" s="62">
        <v>262</v>
      </c>
      <c r="B264" s="76" t="s">
        <v>18134</v>
      </c>
      <c r="C264" s="62" t="str">
        <f t="shared" si="8"/>
        <v>Yes</v>
      </c>
      <c r="D264" s="30">
        <f t="shared" si="9"/>
        <v>0.3952052306574646</v>
      </c>
      <c r="E264" s="30">
        <v>1088</v>
      </c>
      <c r="F264" s="31">
        <v>42612</v>
      </c>
      <c r="G264" s="3" t="s">
        <v>17883</v>
      </c>
    </row>
    <row r="265" spans="1:7" s="168" customFormat="1">
      <c r="A265" s="62">
        <v>263</v>
      </c>
      <c r="B265" s="76" t="s">
        <v>18135</v>
      </c>
      <c r="C265" s="62" t="str">
        <f t="shared" si="8"/>
        <v>Yes</v>
      </c>
      <c r="D265" s="30">
        <f t="shared" si="9"/>
        <v>2.1438430802760626</v>
      </c>
      <c r="E265" s="30">
        <v>5902</v>
      </c>
      <c r="F265" s="31">
        <v>42612</v>
      </c>
      <c r="G265" s="3" t="s">
        <v>17883</v>
      </c>
    </row>
    <row r="266" spans="1:7" s="168" customFormat="1">
      <c r="A266" s="62">
        <v>264</v>
      </c>
      <c r="B266" s="76" t="s">
        <v>18136</v>
      </c>
      <c r="C266" s="62" t="str">
        <f t="shared" si="8"/>
        <v>Yes</v>
      </c>
      <c r="D266" s="30">
        <f t="shared" si="9"/>
        <v>2.0254268071195058</v>
      </c>
      <c r="E266" s="30">
        <v>5576</v>
      </c>
      <c r="F266" s="31">
        <v>42612</v>
      </c>
      <c r="G266" s="3" t="s">
        <v>17883</v>
      </c>
    </row>
    <row r="267" spans="1:7" s="168" customFormat="1">
      <c r="A267" s="62">
        <v>265</v>
      </c>
      <c r="B267" s="76" t="s">
        <v>4229</v>
      </c>
      <c r="C267" s="62" t="str">
        <f t="shared" si="8"/>
        <v>Yes</v>
      </c>
      <c r="D267" s="30">
        <f t="shared" si="9"/>
        <v>4.8314565928078457</v>
      </c>
      <c r="E267" s="30">
        <v>13301</v>
      </c>
      <c r="F267" s="31">
        <v>42612</v>
      </c>
      <c r="G267" s="3" t="s">
        <v>17883</v>
      </c>
    </row>
    <row r="268" spans="1:7" s="168" customFormat="1">
      <c r="A268" s="62">
        <v>266</v>
      </c>
      <c r="B268" s="76" t="s">
        <v>18137</v>
      </c>
      <c r="C268" s="62" t="str">
        <f t="shared" si="8"/>
        <v>Yes</v>
      </c>
      <c r="D268" s="30">
        <f t="shared" si="9"/>
        <v>4.8314565928078457</v>
      </c>
      <c r="E268" s="30">
        <v>13301</v>
      </c>
      <c r="F268" s="31">
        <v>42612</v>
      </c>
      <c r="G268" s="3" t="s">
        <v>17883</v>
      </c>
    </row>
    <row r="269" spans="1:7" s="168" customFormat="1" ht="30">
      <c r="A269" s="62">
        <v>267</v>
      </c>
      <c r="B269" s="76" t="s">
        <v>18138</v>
      </c>
      <c r="C269" s="62" t="str">
        <f t="shared" si="8"/>
        <v>Yes</v>
      </c>
      <c r="D269" s="30">
        <f t="shared" si="9"/>
        <v>4.7424627678895748</v>
      </c>
      <c r="E269" s="30">
        <v>13056</v>
      </c>
      <c r="F269" s="31">
        <v>42612</v>
      </c>
      <c r="G269" s="3" t="s">
        <v>17883</v>
      </c>
    </row>
    <row r="270" spans="1:7" s="168" customFormat="1">
      <c r="A270" s="62">
        <v>268</v>
      </c>
      <c r="B270" s="76" t="s">
        <v>18139</v>
      </c>
      <c r="C270" s="62" t="str">
        <f t="shared" si="8"/>
        <v>Yes</v>
      </c>
      <c r="D270" s="30">
        <f t="shared" si="9"/>
        <v>1.9070105339629495</v>
      </c>
      <c r="E270" s="30">
        <v>5250</v>
      </c>
      <c r="F270" s="31">
        <v>42612</v>
      </c>
      <c r="G270" s="3" t="s">
        <v>17883</v>
      </c>
    </row>
    <row r="271" spans="1:7" s="168" customFormat="1">
      <c r="A271" s="62">
        <v>269</v>
      </c>
      <c r="B271" s="76" t="s">
        <v>13278</v>
      </c>
      <c r="C271" s="62" t="str">
        <f t="shared" si="8"/>
        <v>Yes</v>
      </c>
      <c r="D271" s="30">
        <f t="shared" si="9"/>
        <v>1.6600072648020341</v>
      </c>
      <c r="E271" s="30">
        <v>4570</v>
      </c>
      <c r="F271" s="31">
        <v>42612</v>
      </c>
      <c r="G271" s="3" t="s">
        <v>17883</v>
      </c>
    </row>
    <row r="272" spans="1:7" s="168" customFormat="1">
      <c r="A272" s="62">
        <v>270</v>
      </c>
      <c r="B272" s="76" t="s">
        <v>18140</v>
      </c>
      <c r="C272" s="62" t="str">
        <f t="shared" si="8"/>
        <v>Yes</v>
      </c>
      <c r="D272" s="30">
        <f t="shared" si="9"/>
        <v>1.6698147475481293</v>
      </c>
      <c r="E272" s="30">
        <v>4597</v>
      </c>
      <c r="F272" s="31">
        <v>42612</v>
      </c>
      <c r="G272" s="3" t="s">
        <v>17883</v>
      </c>
    </row>
    <row r="273" spans="1:7" s="168" customFormat="1">
      <c r="A273" s="62">
        <v>271</v>
      </c>
      <c r="B273" s="76" t="s">
        <v>18141</v>
      </c>
      <c r="C273" s="62" t="str">
        <f t="shared" si="8"/>
        <v>Yes</v>
      </c>
      <c r="D273" s="30">
        <f t="shared" si="9"/>
        <v>4.1100617508172901</v>
      </c>
      <c r="E273" s="30">
        <v>11315</v>
      </c>
      <c r="F273" s="31">
        <v>42612</v>
      </c>
      <c r="G273" s="3" t="s">
        <v>17883</v>
      </c>
    </row>
    <row r="274" spans="1:7" s="168" customFormat="1">
      <c r="A274" s="62">
        <v>272</v>
      </c>
      <c r="B274" s="76" t="s">
        <v>18142</v>
      </c>
      <c r="C274" s="62" t="str">
        <f t="shared" si="8"/>
        <v>Yes</v>
      </c>
      <c r="D274" s="30">
        <f t="shared" si="9"/>
        <v>3.418452597166727</v>
      </c>
      <c r="E274" s="30">
        <v>9411</v>
      </c>
      <c r="F274" s="31">
        <v>42612</v>
      </c>
      <c r="G274" s="3" t="s">
        <v>17883</v>
      </c>
    </row>
    <row r="275" spans="1:7" s="168" customFormat="1">
      <c r="A275" s="62">
        <v>273</v>
      </c>
      <c r="B275" s="76" t="s">
        <v>18143</v>
      </c>
      <c r="C275" s="62" t="str">
        <f t="shared" si="8"/>
        <v>Yes</v>
      </c>
      <c r="D275" s="30">
        <f t="shared" si="9"/>
        <v>2.667635306937886</v>
      </c>
      <c r="E275" s="30">
        <v>7344</v>
      </c>
      <c r="F275" s="31">
        <v>42613</v>
      </c>
      <c r="G275" s="3" t="s">
        <v>17883</v>
      </c>
    </row>
    <row r="276" spans="1:7" s="168" customFormat="1">
      <c r="A276" s="62">
        <v>274</v>
      </c>
      <c r="B276" s="76" t="s">
        <v>13076</v>
      </c>
      <c r="C276" s="62" t="str">
        <f t="shared" si="8"/>
        <v>Yes</v>
      </c>
      <c r="D276" s="30">
        <f t="shared" si="9"/>
        <v>4.0112604431529242</v>
      </c>
      <c r="E276" s="30">
        <v>11043</v>
      </c>
      <c r="F276" s="31">
        <v>42612</v>
      </c>
      <c r="G276" s="3" t="s">
        <v>17883</v>
      </c>
    </row>
    <row r="277" spans="1:7" s="168" customFormat="1">
      <c r="A277" s="62">
        <v>275</v>
      </c>
      <c r="B277" s="76" t="s">
        <v>18144</v>
      </c>
      <c r="C277" s="62" t="str">
        <f t="shared" si="8"/>
        <v>Yes</v>
      </c>
      <c r="D277" s="30">
        <f t="shared" si="9"/>
        <v>4.0112604431529242</v>
      </c>
      <c r="E277" s="30">
        <v>11043</v>
      </c>
      <c r="F277" s="31">
        <v>42612</v>
      </c>
      <c r="G277" s="3" t="s">
        <v>17883</v>
      </c>
    </row>
    <row r="278" spans="1:7" s="168" customFormat="1">
      <c r="A278" s="62">
        <v>276</v>
      </c>
      <c r="B278" s="76" t="s">
        <v>18145</v>
      </c>
      <c r="C278" s="62" t="str">
        <f t="shared" si="8"/>
        <v>Yes</v>
      </c>
      <c r="D278" s="30">
        <f t="shared" si="9"/>
        <v>0.46422084998183799</v>
      </c>
      <c r="E278" s="30">
        <v>1278</v>
      </c>
      <c r="F278" s="31">
        <v>42612</v>
      </c>
      <c r="G278" s="3" t="s">
        <v>17883</v>
      </c>
    </row>
    <row r="279" spans="1:7" s="168" customFormat="1">
      <c r="A279" s="62">
        <v>277</v>
      </c>
      <c r="B279" s="76" t="s">
        <v>18146</v>
      </c>
      <c r="C279" s="62" t="str">
        <f t="shared" si="8"/>
        <v>Yes</v>
      </c>
      <c r="D279" s="30">
        <f t="shared" si="9"/>
        <v>1.3436251362150382</v>
      </c>
      <c r="E279" s="30">
        <v>3699</v>
      </c>
      <c r="F279" s="31">
        <v>42612</v>
      </c>
      <c r="G279" s="3" t="s">
        <v>17883</v>
      </c>
    </row>
    <row r="280" spans="1:7" s="168" customFormat="1">
      <c r="A280" s="62">
        <v>278</v>
      </c>
      <c r="B280" s="76" t="s">
        <v>18147</v>
      </c>
      <c r="C280" s="62" t="str">
        <f t="shared" si="8"/>
        <v>Yes</v>
      </c>
      <c r="D280" s="30">
        <f t="shared" si="9"/>
        <v>1.3240101707228478</v>
      </c>
      <c r="E280" s="30">
        <v>3645</v>
      </c>
      <c r="F280" s="31">
        <v>42612</v>
      </c>
      <c r="G280" s="3" t="s">
        <v>17883</v>
      </c>
    </row>
    <row r="281" spans="1:7" s="168" customFormat="1">
      <c r="A281" s="62">
        <v>279</v>
      </c>
      <c r="B281" s="76" t="s">
        <v>18148</v>
      </c>
      <c r="C281" s="62" t="str">
        <f t="shared" si="8"/>
        <v>Yes</v>
      </c>
      <c r="D281" s="30">
        <f t="shared" si="9"/>
        <v>4.8216491100617507</v>
      </c>
      <c r="E281" s="30">
        <v>13274</v>
      </c>
      <c r="F281" s="31">
        <v>42612</v>
      </c>
      <c r="G281" s="3" t="s">
        <v>17883</v>
      </c>
    </row>
    <row r="282" spans="1:7" s="168" customFormat="1">
      <c r="A282" s="62">
        <v>280</v>
      </c>
      <c r="B282" s="76" t="s">
        <v>18149</v>
      </c>
      <c r="C282" s="62" t="str">
        <f t="shared" si="8"/>
        <v>Yes</v>
      </c>
      <c r="D282" s="30">
        <f t="shared" si="9"/>
        <v>4.8412640755539416</v>
      </c>
      <c r="E282" s="30">
        <v>13328</v>
      </c>
      <c r="F282" s="31">
        <v>42612</v>
      </c>
      <c r="G282" s="3" t="s">
        <v>17883</v>
      </c>
    </row>
    <row r="283" spans="1:7" s="168" customFormat="1">
      <c r="A283" s="62">
        <v>281</v>
      </c>
      <c r="B283" s="76" t="s">
        <v>18150</v>
      </c>
      <c r="C283" s="62" t="str">
        <f t="shared" si="8"/>
        <v>Yes</v>
      </c>
      <c r="D283" s="30">
        <f t="shared" si="9"/>
        <v>2.6480203414456955</v>
      </c>
      <c r="E283" s="30">
        <v>7290</v>
      </c>
      <c r="F283" s="31">
        <v>42612</v>
      </c>
      <c r="G283" s="3" t="s">
        <v>17883</v>
      </c>
    </row>
    <row r="284" spans="1:7" s="168" customFormat="1">
      <c r="A284" s="62">
        <v>282</v>
      </c>
      <c r="B284" s="76" t="s">
        <v>18151</v>
      </c>
      <c r="C284" s="62" t="str">
        <f t="shared" si="8"/>
        <v>Yes</v>
      </c>
      <c r="D284" s="30">
        <f t="shared" si="9"/>
        <v>4.9302579004722125</v>
      </c>
      <c r="E284" s="30">
        <v>13573</v>
      </c>
      <c r="F284" s="31">
        <v>42613</v>
      </c>
      <c r="G284" s="3" t="s">
        <v>17883</v>
      </c>
    </row>
    <row r="285" spans="1:7" s="168" customFormat="1">
      <c r="A285" s="62">
        <v>283</v>
      </c>
      <c r="B285" s="76" t="s">
        <v>18152</v>
      </c>
      <c r="C285" s="62" t="str">
        <f t="shared" si="8"/>
        <v>Yes</v>
      </c>
      <c r="D285" s="30">
        <f t="shared" si="9"/>
        <v>4.9204504177261166</v>
      </c>
      <c r="E285" s="30">
        <v>13546</v>
      </c>
      <c r="F285" s="31">
        <v>42612</v>
      </c>
      <c r="G285" s="3" t="s">
        <v>17883</v>
      </c>
    </row>
    <row r="286" spans="1:7" s="168" customFormat="1" ht="30">
      <c r="A286" s="62">
        <v>284</v>
      </c>
      <c r="B286" s="76" t="s">
        <v>18153</v>
      </c>
      <c r="C286" s="62" t="str">
        <f t="shared" si="8"/>
        <v>Yes</v>
      </c>
      <c r="D286" s="30">
        <f t="shared" si="9"/>
        <v>4.8412640755539416</v>
      </c>
      <c r="E286" s="30">
        <v>13328</v>
      </c>
      <c r="F286" s="31">
        <v>42613</v>
      </c>
      <c r="G286" s="3" t="s">
        <v>17883</v>
      </c>
    </row>
    <row r="287" spans="1:7" s="168" customFormat="1">
      <c r="A287" s="62">
        <v>285</v>
      </c>
      <c r="B287" s="76" t="s">
        <v>18154</v>
      </c>
      <c r="C287" s="62" t="str">
        <f t="shared" si="8"/>
        <v>Yes</v>
      </c>
      <c r="D287" s="30">
        <f t="shared" si="9"/>
        <v>4.8412640755539416</v>
      </c>
      <c r="E287" s="30">
        <v>13328</v>
      </c>
      <c r="F287" s="31">
        <v>42612</v>
      </c>
      <c r="G287" s="3" t="s">
        <v>17883</v>
      </c>
    </row>
    <row r="288" spans="1:7" s="168" customFormat="1">
      <c r="A288" s="62">
        <v>286</v>
      </c>
      <c r="B288" s="76" t="s">
        <v>18155</v>
      </c>
      <c r="C288" s="62" t="str">
        <f t="shared" si="8"/>
        <v>Yes</v>
      </c>
      <c r="D288" s="30">
        <f t="shared" si="9"/>
        <v>2.9640392299309846</v>
      </c>
      <c r="E288" s="30">
        <v>8160</v>
      </c>
      <c r="F288" s="31">
        <v>42612</v>
      </c>
      <c r="G288" s="3" t="s">
        <v>17883</v>
      </c>
    </row>
    <row r="289" spans="1:7" s="168" customFormat="1">
      <c r="A289" s="62">
        <v>287</v>
      </c>
      <c r="B289" s="76" t="s">
        <v>18156</v>
      </c>
      <c r="C289" s="62" t="str">
        <f t="shared" si="8"/>
        <v>Yes</v>
      </c>
      <c r="D289" s="30">
        <f t="shared" si="9"/>
        <v>2.9640392299309846</v>
      </c>
      <c r="E289" s="30">
        <v>8160</v>
      </c>
      <c r="F289" s="31">
        <v>42613</v>
      </c>
      <c r="G289" s="3" t="s">
        <v>17883</v>
      </c>
    </row>
    <row r="290" spans="1:7" s="168" customFormat="1">
      <c r="A290" s="62">
        <v>288</v>
      </c>
      <c r="B290" s="76" t="s">
        <v>18157</v>
      </c>
      <c r="C290" s="62" t="str">
        <f t="shared" si="8"/>
        <v>Yes</v>
      </c>
      <c r="D290" s="30">
        <f t="shared" si="9"/>
        <v>1.333817653468943</v>
      </c>
      <c r="E290" s="30">
        <v>3672</v>
      </c>
      <c r="F290" s="31">
        <v>42612</v>
      </c>
      <c r="G290" s="3" t="s">
        <v>17883</v>
      </c>
    </row>
    <row r="291" spans="1:7" s="168" customFormat="1">
      <c r="A291" s="62">
        <v>289</v>
      </c>
      <c r="B291" s="76" t="s">
        <v>12514</v>
      </c>
      <c r="C291" s="62" t="str">
        <f t="shared" si="8"/>
        <v>Yes</v>
      </c>
      <c r="D291" s="30">
        <f t="shared" si="9"/>
        <v>0.54340719215401379</v>
      </c>
      <c r="E291" s="30">
        <v>1496</v>
      </c>
      <c r="F291" s="31">
        <v>42612</v>
      </c>
      <c r="G291" s="3" t="s">
        <v>17883</v>
      </c>
    </row>
    <row r="292" spans="1:7" s="168" customFormat="1">
      <c r="A292" s="62">
        <v>290</v>
      </c>
      <c r="B292" s="76" t="s">
        <v>18158</v>
      </c>
      <c r="C292" s="62" t="str">
        <f t="shared" si="8"/>
        <v>Yes</v>
      </c>
      <c r="D292" s="30">
        <f t="shared" si="9"/>
        <v>0.54340719215401379</v>
      </c>
      <c r="E292" s="30">
        <v>1496</v>
      </c>
      <c r="F292" s="31">
        <v>42612</v>
      </c>
      <c r="G292" s="3" t="s">
        <v>17883</v>
      </c>
    </row>
    <row r="293" spans="1:7" s="168" customFormat="1">
      <c r="A293" s="62">
        <v>291</v>
      </c>
      <c r="B293" s="76" t="s">
        <v>18159</v>
      </c>
      <c r="C293" s="62" t="str">
        <f t="shared" si="8"/>
        <v>Yes</v>
      </c>
      <c r="D293" s="30">
        <f t="shared" si="9"/>
        <v>4.8412640755539416</v>
      </c>
      <c r="E293" s="30">
        <v>13328</v>
      </c>
      <c r="F293" s="31">
        <v>42612</v>
      </c>
      <c r="G293" s="3" t="s">
        <v>17883</v>
      </c>
    </row>
    <row r="294" spans="1:7" s="168" customFormat="1">
      <c r="A294" s="62">
        <v>292</v>
      </c>
      <c r="B294" s="76" t="s">
        <v>18160</v>
      </c>
      <c r="C294" s="62" t="str">
        <f t="shared" si="8"/>
        <v>Yes</v>
      </c>
      <c r="D294" s="30">
        <f t="shared" si="9"/>
        <v>3.398837631674537</v>
      </c>
      <c r="E294" s="30">
        <v>9357</v>
      </c>
      <c r="F294" s="31">
        <v>42612</v>
      </c>
      <c r="G294" s="3" t="s">
        <v>17883</v>
      </c>
    </row>
    <row r="295" spans="1:7" s="168" customFormat="1">
      <c r="A295" s="62">
        <v>293</v>
      </c>
      <c r="B295" s="76" t="s">
        <v>18161</v>
      </c>
      <c r="C295" s="62" t="str">
        <f t="shared" si="8"/>
        <v>Yes</v>
      </c>
      <c r="D295" s="30">
        <f t="shared" si="9"/>
        <v>3.3890301489284416</v>
      </c>
      <c r="E295" s="30">
        <v>9330</v>
      </c>
      <c r="F295" s="31">
        <v>42612</v>
      </c>
      <c r="G295" s="3" t="s">
        <v>17883</v>
      </c>
    </row>
    <row r="296" spans="1:7" s="168" customFormat="1">
      <c r="A296" s="62">
        <v>294</v>
      </c>
      <c r="B296" s="76" t="s">
        <v>18162</v>
      </c>
      <c r="C296" s="62" t="str">
        <f t="shared" si="8"/>
        <v>Yes</v>
      </c>
      <c r="D296" s="30">
        <f t="shared" si="9"/>
        <v>1.7290228841264075</v>
      </c>
      <c r="E296" s="30">
        <v>4760</v>
      </c>
      <c r="F296" s="31">
        <v>42612</v>
      </c>
      <c r="G296" s="3" t="s">
        <v>17883</v>
      </c>
    </row>
    <row r="297" spans="1:7" s="168" customFormat="1">
      <c r="A297" s="62">
        <v>295</v>
      </c>
      <c r="B297" s="76" t="s">
        <v>18163</v>
      </c>
      <c r="C297" s="62" t="str">
        <f t="shared" si="8"/>
        <v>Yes</v>
      </c>
      <c r="D297" s="30">
        <f t="shared" si="9"/>
        <v>3.438430802760625</v>
      </c>
      <c r="E297" s="30">
        <v>9466</v>
      </c>
      <c r="F297" s="31">
        <v>42612</v>
      </c>
      <c r="G297" s="3" t="s">
        <v>17883</v>
      </c>
    </row>
    <row r="298" spans="1:7" s="168" customFormat="1">
      <c r="A298" s="62">
        <v>296</v>
      </c>
      <c r="B298" s="76" t="s">
        <v>18152</v>
      </c>
      <c r="C298" s="62" t="str">
        <f t="shared" si="8"/>
        <v>Yes</v>
      </c>
      <c r="D298" s="30">
        <f t="shared" si="9"/>
        <v>2.3120232473665094</v>
      </c>
      <c r="E298" s="30">
        <v>6365</v>
      </c>
      <c r="F298" s="31">
        <v>42612</v>
      </c>
      <c r="G298" s="3" t="s">
        <v>17883</v>
      </c>
    </row>
    <row r="299" spans="1:7" s="168" customFormat="1">
      <c r="A299" s="62">
        <v>297</v>
      </c>
      <c r="B299" s="76" t="s">
        <v>18164</v>
      </c>
      <c r="C299" s="62" t="str">
        <f t="shared" si="8"/>
        <v>Yes</v>
      </c>
      <c r="D299" s="30">
        <f t="shared" si="9"/>
        <v>2.4206320377769708</v>
      </c>
      <c r="E299" s="30">
        <v>6664</v>
      </c>
      <c r="F299" s="31">
        <v>42612</v>
      </c>
      <c r="G299" s="3" t="s">
        <v>17883</v>
      </c>
    </row>
    <row r="300" spans="1:7" s="168" customFormat="1" ht="30">
      <c r="A300" s="62">
        <v>298</v>
      </c>
      <c r="B300" s="76" t="s">
        <v>18165</v>
      </c>
      <c r="C300" s="62" t="str">
        <f t="shared" si="8"/>
        <v>Yes</v>
      </c>
      <c r="D300" s="30">
        <f t="shared" si="9"/>
        <v>0.48419905557573556</v>
      </c>
      <c r="E300" s="30">
        <v>1333</v>
      </c>
      <c r="F300" s="31">
        <v>42612</v>
      </c>
      <c r="G300" s="3" t="s">
        <v>17883</v>
      </c>
    </row>
    <row r="301" spans="1:7" s="168" customFormat="1">
      <c r="A301" s="62">
        <v>299</v>
      </c>
      <c r="B301" s="76" t="s">
        <v>18166</v>
      </c>
      <c r="C301" s="62" t="str">
        <f t="shared" si="8"/>
        <v>Yes</v>
      </c>
      <c r="D301" s="30">
        <f t="shared" si="9"/>
        <v>0.61242281147838717</v>
      </c>
      <c r="E301" s="30">
        <v>1686</v>
      </c>
      <c r="F301" s="31">
        <v>42613</v>
      </c>
      <c r="G301" s="3" t="s">
        <v>17883</v>
      </c>
    </row>
    <row r="302" spans="1:7" s="168" customFormat="1">
      <c r="A302" s="62">
        <v>300</v>
      </c>
      <c r="B302" s="76" t="s">
        <v>18167</v>
      </c>
      <c r="C302" s="62" t="str">
        <f t="shared" si="8"/>
        <v>Yes</v>
      </c>
      <c r="D302" s="30">
        <f t="shared" si="9"/>
        <v>4.7424627678895748</v>
      </c>
      <c r="E302" s="30">
        <v>13056</v>
      </c>
      <c r="F302" s="31">
        <v>42612</v>
      </c>
      <c r="G302" s="3" t="s">
        <v>17883</v>
      </c>
    </row>
    <row r="303" spans="1:7" s="168" customFormat="1">
      <c r="A303" s="62">
        <v>301</v>
      </c>
      <c r="B303" s="76" t="s">
        <v>18168</v>
      </c>
      <c r="C303" s="62" t="str">
        <f t="shared" si="8"/>
        <v>Yes</v>
      </c>
      <c r="D303" s="30">
        <f t="shared" si="9"/>
        <v>0.20741009807482746</v>
      </c>
      <c r="E303" s="30">
        <v>571</v>
      </c>
      <c r="F303" s="31">
        <v>42612</v>
      </c>
      <c r="G303" s="3" t="s">
        <v>17883</v>
      </c>
    </row>
    <row r="304" spans="1:7" s="168" customFormat="1">
      <c r="A304" s="62">
        <v>302</v>
      </c>
      <c r="B304" s="76" t="s">
        <v>18169</v>
      </c>
      <c r="C304" s="62" t="str">
        <f t="shared" si="8"/>
        <v>Yes</v>
      </c>
      <c r="D304" s="30">
        <f t="shared" si="9"/>
        <v>2.7170359607700689</v>
      </c>
      <c r="E304" s="30">
        <v>7480</v>
      </c>
      <c r="F304" s="31">
        <v>42612</v>
      </c>
      <c r="G304" s="3" t="s">
        <v>17883</v>
      </c>
    </row>
    <row r="305" spans="1:7" s="168" customFormat="1">
      <c r="A305" s="62">
        <v>303</v>
      </c>
      <c r="B305" s="76" t="s">
        <v>18170</v>
      </c>
      <c r="C305" s="62" t="str">
        <f t="shared" si="8"/>
        <v>Yes</v>
      </c>
      <c r="D305" s="30">
        <f t="shared" si="9"/>
        <v>1.7486378496185979</v>
      </c>
      <c r="E305" s="30">
        <v>4814</v>
      </c>
      <c r="F305" s="31">
        <v>42612</v>
      </c>
      <c r="G305" s="3" t="s">
        <v>17883</v>
      </c>
    </row>
    <row r="306" spans="1:7" s="168" customFormat="1">
      <c r="A306" s="62">
        <v>304</v>
      </c>
      <c r="B306" s="76" t="s">
        <v>18171</v>
      </c>
      <c r="C306" s="62" t="str">
        <f t="shared" si="8"/>
        <v>Yes</v>
      </c>
      <c r="D306" s="30">
        <f t="shared" si="9"/>
        <v>3.4282600799128224</v>
      </c>
      <c r="E306" s="30">
        <v>9438</v>
      </c>
      <c r="F306" s="31">
        <v>42612</v>
      </c>
      <c r="G306" s="3" t="s">
        <v>17883</v>
      </c>
    </row>
    <row r="307" spans="1:7" s="168" customFormat="1">
      <c r="A307" s="62">
        <v>305</v>
      </c>
      <c r="B307" s="76" t="s">
        <v>18172</v>
      </c>
      <c r="C307" s="62" t="str">
        <f t="shared" si="8"/>
        <v>Yes</v>
      </c>
      <c r="D307" s="30">
        <f t="shared" si="9"/>
        <v>1.6600072648020341</v>
      </c>
      <c r="E307" s="30">
        <v>4570</v>
      </c>
      <c r="F307" s="31">
        <v>42613</v>
      </c>
      <c r="G307" s="3" t="s">
        <v>17883</v>
      </c>
    </row>
    <row r="308" spans="1:7" s="168" customFormat="1">
      <c r="A308" s="62">
        <v>306</v>
      </c>
      <c r="B308" s="76" t="s">
        <v>18173</v>
      </c>
      <c r="C308" s="62" t="str">
        <f t="shared" si="8"/>
        <v>Yes</v>
      </c>
      <c r="D308" s="30">
        <f t="shared" si="9"/>
        <v>1.1460225208863057</v>
      </c>
      <c r="E308" s="30">
        <v>3155</v>
      </c>
      <c r="F308" s="31">
        <v>42612</v>
      </c>
      <c r="G308" s="3" t="s">
        <v>17883</v>
      </c>
    </row>
    <row r="309" spans="1:7" s="168" customFormat="1">
      <c r="A309" s="62">
        <v>307</v>
      </c>
      <c r="B309" s="76" t="s">
        <v>18161</v>
      </c>
      <c r="C309" s="62" t="str">
        <f t="shared" si="8"/>
        <v>Yes</v>
      </c>
      <c r="D309" s="30">
        <f t="shared" si="9"/>
        <v>1.1856156919723937</v>
      </c>
      <c r="E309" s="30">
        <v>3264</v>
      </c>
      <c r="F309" s="31">
        <v>42612</v>
      </c>
      <c r="G309" s="3" t="s">
        <v>17883</v>
      </c>
    </row>
    <row r="310" spans="1:7" s="168" customFormat="1">
      <c r="A310" s="62">
        <v>308</v>
      </c>
      <c r="B310" s="76" t="s">
        <v>18174</v>
      </c>
      <c r="C310" s="62" t="str">
        <f t="shared" si="8"/>
        <v>Yes</v>
      </c>
      <c r="D310" s="30">
        <f t="shared" si="9"/>
        <v>1.2746095168906648</v>
      </c>
      <c r="E310" s="30">
        <v>3509</v>
      </c>
      <c r="F310" s="31">
        <v>42612</v>
      </c>
      <c r="G310" s="3" t="s">
        <v>17883</v>
      </c>
    </row>
    <row r="311" spans="1:7" s="168" customFormat="1">
      <c r="A311" s="62">
        <v>309</v>
      </c>
      <c r="B311" s="76" t="s">
        <v>18175</v>
      </c>
      <c r="C311" s="62" t="str">
        <f t="shared" si="8"/>
        <v>Yes</v>
      </c>
      <c r="D311" s="30">
        <f t="shared" si="9"/>
        <v>2.262622593534326</v>
      </c>
      <c r="E311" s="30">
        <v>6229</v>
      </c>
      <c r="F311" s="31">
        <v>42612</v>
      </c>
      <c r="G311" s="3" t="s">
        <v>17883</v>
      </c>
    </row>
    <row r="312" spans="1:7" s="168" customFormat="1">
      <c r="A312" s="62">
        <v>310</v>
      </c>
      <c r="B312" s="76" t="s">
        <v>18176</v>
      </c>
      <c r="C312" s="62" t="str">
        <f t="shared" si="8"/>
        <v>Yes</v>
      </c>
      <c r="D312" s="30">
        <f t="shared" si="9"/>
        <v>0.64220849981837991</v>
      </c>
      <c r="E312" s="30">
        <v>1768</v>
      </c>
      <c r="F312" s="31">
        <v>42612</v>
      </c>
      <c r="G312" s="3" t="s">
        <v>17883</v>
      </c>
    </row>
    <row r="313" spans="1:7" s="168" customFormat="1">
      <c r="A313" s="62">
        <v>311</v>
      </c>
      <c r="B313" s="76" t="s">
        <v>18177</v>
      </c>
      <c r="C313" s="62" t="str">
        <f t="shared" si="8"/>
        <v>Yes</v>
      </c>
      <c r="D313" s="30">
        <f t="shared" si="9"/>
        <v>2.6084271703596076</v>
      </c>
      <c r="E313" s="30">
        <v>7181</v>
      </c>
      <c r="F313" s="31">
        <v>42612</v>
      </c>
      <c r="G313" s="3" t="s">
        <v>17883</v>
      </c>
    </row>
    <row r="314" spans="1:7" s="168" customFormat="1">
      <c r="A314" s="62">
        <v>312</v>
      </c>
      <c r="B314" s="76" t="s">
        <v>18178</v>
      </c>
      <c r="C314" s="62" t="str">
        <f t="shared" si="8"/>
        <v>Yes</v>
      </c>
      <c r="D314" s="30">
        <f t="shared" si="9"/>
        <v>4.4162731565564837</v>
      </c>
      <c r="E314" s="30">
        <v>12158</v>
      </c>
      <c r="F314" s="31">
        <v>42612</v>
      </c>
      <c r="G314" s="3" t="s">
        <v>17883</v>
      </c>
    </row>
    <row r="315" spans="1:7" s="168" customFormat="1">
      <c r="A315" s="62">
        <v>313</v>
      </c>
      <c r="B315" s="76" t="s">
        <v>18179</v>
      </c>
      <c r="C315" s="62" t="str">
        <f t="shared" si="8"/>
        <v>Yes</v>
      </c>
      <c r="D315" s="30">
        <f t="shared" si="9"/>
        <v>0.58300036324010174</v>
      </c>
      <c r="E315" s="30">
        <v>1605</v>
      </c>
      <c r="F315" s="31">
        <v>42612</v>
      </c>
      <c r="G315" s="3" t="s">
        <v>17883</v>
      </c>
    </row>
    <row r="316" spans="1:7" s="168" customFormat="1">
      <c r="A316" s="62">
        <v>314</v>
      </c>
      <c r="B316" s="76" t="s">
        <v>18180</v>
      </c>
      <c r="C316" s="62" t="str">
        <f t="shared" si="8"/>
        <v>Yes</v>
      </c>
      <c r="D316" s="30">
        <f t="shared" si="9"/>
        <v>0.85942608063930259</v>
      </c>
      <c r="E316" s="30">
        <v>2366</v>
      </c>
      <c r="F316" s="31">
        <v>42612</v>
      </c>
      <c r="G316" s="3" t="s">
        <v>17883</v>
      </c>
    </row>
    <row r="317" spans="1:7" s="168" customFormat="1">
      <c r="A317" s="62">
        <v>315</v>
      </c>
      <c r="B317" s="76" t="s">
        <v>18181</v>
      </c>
      <c r="C317" s="62" t="str">
        <f t="shared" si="8"/>
        <v>Yes</v>
      </c>
      <c r="D317" s="30">
        <f t="shared" si="9"/>
        <v>2.5590265165274246</v>
      </c>
      <c r="E317" s="30">
        <v>7045</v>
      </c>
      <c r="F317" s="31">
        <v>42613</v>
      </c>
      <c r="G317" s="3" t="s">
        <v>17883</v>
      </c>
    </row>
    <row r="318" spans="1:7" s="168" customFormat="1">
      <c r="A318" s="62">
        <v>316</v>
      </c>
      <c r="B318" s="76" t="s">
        <v>18182</v>
      </c>
      <c r="C318" s="62" t="str">
        <f t="shared" si="8"/>
        <v>Yes</v>
      </c>
      <c r="D318" s="30">
        <f t="shared" si="9"/>
        <v>1.6698147475481293</v>
      </c>
      <c r="E318" s="30">
        <v>4597</v>
      </c>
      <c r="F318" s="31">
        <v>42612</v>
      </c>
      <c r="G318" s="3" t="s">
        <v>17883</v>
      </c>
    </row>
    <row r="319" spans="1:7" s="168" customFormat="1">
      <c r="A319" s="62">
        <v>317</v>
      </c>
      <c r="B319" s="76" t="s">
        <v>18183</v>
      </c>
      <c r="C319" s="62" t="str">
        <f t="shared" si="8"/>
        <v>Yes</v>
      </c>
      <c r="D319" s="30">
        <f t="shared" si="9"/>
        <v>0.98801307664366145</v>
      </c>
      <c r="E319" s="30">
        <v>2720</v>
      </c>
      <c r="F319" s="31">
        <v>42612</v>
      </c>
      <c r="G319" s="3" t="s">
        <v>17883</v>
      </c>
    </row>
    <row r="320" spans="1:7" s="168" customFormat="1">
      <c r="A320" s="62">
        <v>318</v>
      </c>
      <c r="B320" s="76" t="s">
        <v>18184</v>
      </c>
      <c r="C320" s="62" t="str">
        <f t="shared" si="8"/>
        <v>Yes</v>
      </c>
      <c r="D320" s="30">
        <f t="shared" si="9"/>
        <v>0.98801307664366145</v>
      </c>
      <c r="E320" s="30">
        <v>2720</v>
      </c>
      <c r="F320" s="31">
        <v>42612</v>
      </c>
      <c r="G320" s="3" t="s">
        <v>17883</v>
      </c>
    </row>
    <row r="321" spans="1:7" s="168" customFormat="1">
      <c r="A321" s="62">
        <v>319</v>
      </c>
      <c r="B321" s="76" t="s">
        <v>18185</v>
      </c>
      <c r="C321" s="62" t="str">
        <f t="shared" si="8"/>
        <v>Yes</v>
      </c>
      <c r="D321" s="30">
        <f t="shared" si="9"/>
        <v>1.5906284053759534</v>
      </c>
      <c r="E321" s="30">
        <v>4379</v>
      </c>
      <c r="F321" s="31">
        <v>42612</v>
      </c>
      <c r="G321" s="3" t="s">
        <v>17883</v>
      </c>
    </row>
    <row r="322" spans="1:7" s="168" customFormat="1">
      <c r="A322" s="62">
        <v>320</v>
      </c>
      <c r="B322" s="76" t="s">
        <v>18186</v>
      </c>
      <c r="C322" s="62" t="str">
        <f t="shared" si="8"/>
        <v>Yes</v>
      </c>
      <c r="D322" s="30">
        <f t="shared" si="9"/>
        <v>0.98801307664366145</v>
      </c>
      <c r="E322" s="30">
        <v>2720</v>
      </c>
      <c r="F322" s="31">
        <v>42612</v>
      </c>
      <c r="G322" s="3" t="s">
        <v>17883</v>
      </c>
    </row>
    <row r="323" spans="1:7" s="168" customFormat="1">
      <c r="A323" s="62">
        <v>321</v>
      </c>
      <c r="B323" s="76" t="s">
        <v>18187</v>
      </c>
      <c r="C323" s="62" t="str">
        <f t="shared" si="8"/>
        <v>Yes</v>
      </c>
      <c r="D323" s="30">
        <f t="shared" si="9"/>
        <v>0.98801307664366145</v>
      </c>
      <c r="E323" s="30">
        <v>2720</v>
      </c>
      <c r="F323" s="31">
        <v>42612</v>
      </c>
      <c r="G323" s="3" t="s">
        <v>17883</v>
      </c>
    </row>
    <row r="324" spans="1:7" s="168" customFormat="1">
      <c r="A324" s="62">
        <v>322</v>
      </c>
      <c r="B324" s="76" t="s">
        <v>18188</v>
      </c>
      <c r="C324" s="62" t="str">
        <f t="shared" ref="C324:C387" si="10">IF(D324&lt;=5, "Yes", "No")</f>
        <v>Yes</v>
      </c>
      <c r="D324" s="30">
        <f t="shared" ref="D324:D387" si="11">E324/2753</f>
        <v>0.98801307664366145</v>
      </c>
      <c r="E324" s="30">
        <v>2720</v>
      </c>
      <c r="F324" s="31">
        <v>42612</v>
      </c>
      <c r="G324" s="3" t="s">
        <v>17883</v>
      </c>
    </row>
    <row r="325" spans="1:7" s="168" customFormat="1">
      <c r="A325" s="62">
        <v>323</v>
      </c>
      <c r="B325" s="76" t="s">
        <v>18189</v>
      </c>
      <c r="C325" s="62" t="str">
        <f t="shared" si="10"/>
        <v>Yes</v>
      </c>
      <c r="D325" s="30">
        <f t="shared" si="11"/>
        <v>1.5906284053759534</v>
      </c>
      <c r="E325" s="30">
        <v>4379</v>
      </c>
      <c r="F325" s="31">
        <v>42613</v>
      </c>
      <c r="G325" s="3" t="s">
        <v>17883</v>
      </c>
    </row>
    <row r="326" spans="1:7" s="168" customFormat="1">
      <c r="A326" s="62">
        <v>324</v>
      </c>
      <c r="B326" s="76" t="s">
        <v>18190</v>
      </c>
      <c r="C326" s="62" t="str">
        <f t="shared" si="10"/>
        <v>Yes</v>
      </c>
      <c r="D326" s="30">
        <f t="shared" si="11"/>
        <v>0.98801307664366145</v>
      </c>
      <c r="E326" s="30">
        <v>2720</v>
      </c>
      <c r="F326" s="31">
        <v>42612</v>
      </c>
      <c r="G326" s="3" t="s">
        <v>17883</v>
      </c>
    </row>
    <row r="327" spans="1:7" s="168" customFormat="1">
      <c r="A327" s="62">
        <v>325</v>
      </c>
      <c r="B327" s="76" t="s">
        <v>18191</v>
      </c>
      <c r="C327" s="62" t="str">
        <f t="shared" si="10"/>
        <v>Yes</v>
      </c>
      <c r="D327" s="30">
        <f t="shared" si="11"/>
        <v>1.5808209226298584</v>
      </c>
      <c r="E327" s="30">
        <v>4352</v>
      </c>
      <c r="F327" s="31">
        <v>42612</v>
      </c>
      <c r="G327" s="3" t="s">
        <v>17883</v>
      </c>
    </row>
    <row r="328" spans="1:7" s="168" customFormat="1">
      <c r="A328" s="62">
        <v>326</v>
      </c>
      <c r="B328" s="76" t="s">
        <v>18192</v>
      </c>
      <c r="C328" s="62" t="str">
        <f t="shared" si="10"/>
        <v>Yes</v>
      </c>
      <c r="D328" s="30">
        <f t="shared" si="11"/>
        <v>1.6004358881220486</v>
      </c>
      <c r="E328" s="30">
        <v>4406</v>
      </c>
      <c r="F328" s="31">
        <v>42612</v>
      </c>
      <c r="G328" s="3" t="s">
        <v>17883</v>
      </c>
    </row>
    <row r="329" spans="1:7" s="168" customFormat="1">
      <c r="A329" s="62">
        <v>327</v>
      </c>
      <c r="B329" s="76" t="s">
        <v>18193</v>
      </c>
      <c r="C329" s="62" t="str">
        <f t="shared" si="10"/>
        <v>Yes</v>
      </c>
      <c r="D329" s="30">
        <f t="shared" si="11"/>
        <v>4.9400653832183075</v>
      </c>
      <c r="E329" s="30">
        <v>13600</v>
      </c>
      <c r="F329" s="31">
        <v>42612</v>
      </c>
      <c r="G329" s="3" t="s">
        <v>17883</v>
      </c>
    </row>
    <row r="330" spans="1:7" s="168" customFormat="1">
      <c r="A330" s="62">
        <v>328</v>
      </c>
      <c r="B330" s="76" t="s">
        <v>18194</v>
      </c>
      <c r="C330" s="62" t="str">
        <f t="shared" si="10"/>
        <v>Yes</v>
      </c>
      <c r="D330" s="30">
        <f t="shared" si="11"/>
        <v>3.04322557210316</v>
      </c>
      <c r="E330" s="30">
        <v>8378</v>
      </c>
      <c r="F330" s="31">
        <v>42612</v>
      </c>
      <c r="G330" s="3" t="s">
        <v>17883</v>
      </c>
    </row>
    <row r="331" spans="1:7" s="168" customFormat="1">
      <c r="A331" s="62">
        <v>329</v>
      </c>
      <c r="B331" s="76" t="s">
        <v>18195</v>
      </c>
      <c r="C331" s="62" t="str">
        <f t="shared" si="10"/>
        <v>Yes</v>
      </c>
      <c r="D331" s="30">
        <f t="shared" si="11"/>
        <v>4.2978568833999278</v>
      </c>
      <c r="E331" s="30">
        <v>11832</v>
      </c>
      <c r="F331" s="31">
        <v>42612</v>
      </c>
      <c r="G331" s="3" t="s">
        <v>17883</v>
      </c>
    </row>
    <row r="332" spans="1:7" s="168" customFormat="1">
      <c r="A332" s="62">
        <v>330</v>
      </c>
      <c r="B332" s="76" t="s">
        <v>18196</v>
      </c>
      <c r="C332" s="62" t="str">
        <f t="shared" si="10"/>
        <v>Yes</v>
      </c>
      <c r="D332" s="30">
        <f t="shared" si="11"/>
        <v>4.2978568833999278</v>
      </c>
      <c r="E332" s="30">
        <v>11832</v>
      </c>
      <c r="F332" s="31">
        <v>42612</v>
      </c>
      <c r="G332" s="3" t="s">
        <v>17883</v>
      </c>
    </row>
    <row r="333" spans="1:7" s="168" customFormat="1">
      <c r="A333" s="62">
        <v>331</v>
      </c>
      <c r="B333" s="76" t="s">
        <v>18197</v>
      </c>
      <c r="C333" s="62" t="str">
        <f t="shared" si="10"/>
        <v>Yes</v>
      </c>
      <c r="D333" s="30">
        <f t="shared" si="11"/>
        <v>3.8038503450780965</v>
      </c>
      <c r="E333" s="30">
        <v>10472</v>
      </c>
      <c r="F333" s="31">
        <v>42612</v>
      </c>
      <c r="G333" s="3" t="s">
        <v>17883</v>
      </c>
    </row>
    <row r="334" spans="1:7" s="168" customFormat="1">
      <c r="A334" s="62">
        <v>332</v>
      </c>
      <c r="B334" s="76" t="s">
        <v>18198</v>
      </c>
      <c r="C334" s="62" t="str">
        <f t="shared" si="10"/>
        <v>Yes</v>
      </c>
      <c r="D334" s="30">
        <f t="shared" si="11"/>
        <v>1.6498365419542318</v>
      </c>
      <c r="E334" s="30">
        <v>4542</v>
      </c>
      <c r="F334" s="31">
        <v>42612</v>
      </c>
      <c r="G334" s="3" t="s">
        <v>17883</v>
      </c>
    </row>
    <row r="335" spans="1:7" s="168" customFormat="1">
      <c r="A335" s="62">
        <v>333</v>
      </c>
      <c r="B335" s="76" t="s">
        <v>18199</v>
      </c>
      <c r="C335" s="62" t="str">
        <f t="shared" si="10"/>
        <v>Yes</v>
      </c>
      <c r="D335" s="30">
        <f t="shared" si="11"/>
        <v>0.46422084998183799</v>
      </c>
      <c r="E335" s="30">
        <v>1278</v>
      </c>
      <c r="F335" s="31">
        <v>42612</v>
      </c>
      <c r="G335" s="3" t="s">
        <v>17883</v>
      </c>
    </row>
    <row r="336" spans="1:7" s="168" customFormat="1">
      <c r="A336" s="62">
        <v>334</v>
      </c>
      <c r="B336" s="76" t="s">
        <v>18200</v>
      </c>
      <c r="C336" s="62" t="str">
        <f t="shared" si="10"/>
        <v>Yes</v>
      </c>
      <c r="D336" s="30">
        <f t="shared" si="11"/>
        <v>3.2604431529240827</v>
      </c>
      <c r="E336" s="30">
        <v>8976</v>
      </c>
      <c r="F336" s="31">
        <v>42612</v>
      </c>
      <c r="G336" s="3" t="s">
        <v>17883</v>
      </c>
    </row>
    <row r="337" spans="1:7" s="168" customFormat="1">
      <c r="A337" s="62">
        <v>335</v>
      </c>
      <c r="B337" s="76" t="s">
        <v>18201</v>
      </c>
      <c r="C337" s="62" t="str">
        <f t="shared" si="10"/>
        <v>Yes</v>
      </c>
      <c r="D337" s="30">
        <f t="shared" si="11"/>
        <v>1.6106066109698511</v>
      </c>
      <c r="E337" s="30">
        <v>4434</v>
      </c>
      <c r="F337" s="31">
        <v>42612</v>
      </c>
      <c r="G337" s="3" t="s">
        <v>17883</v>
      </c>
    </row>
    <row r="338" spans="1:7" s="168" customFormat="1">
      <c r="A338" s="62">
        <v>336</v>
      </c>
      <c r="B338" s="76" t="s">
        <v>18202</v>
      </c>
      <c r="C338" s="62" t="str">
        <f t="shared" si="10"/>
        <v>Yes</v>
      </c>
      <c r="D338" s="30">
        <f t="shared" si="11"/>
        <v>2.2822375590265165</v>
      </c>
      <c r="E338" s="30">
        <v>6283</v>
      </c>
      <c r="F338" s="31">
        <v>42612</v>
      </c>
      <c r="G338" s="3" t="s">
        <v>17883</v>
      </c>
    </row>
    <row r="339" spans="1:7" s="168" customFormat="1">
      <c r="A339" s="62">
        <v>337</v>
      </c>
      <c r="B339" s="76" t="s">
        <v>18203</v>
      </c>
      <c r="C339" s="62" t="str">
        <f t="shared" si="10"/>
        <v>Yes</v>
      </c>
      <c r="D339" s="30">
        <f t="shared" si="11"/>
        <v>0.32618961133309116</v>
      </c>
      <c r="E339" s="30">
        <v>898</v>
      </c>
      <c r="F339" s="31">
        <v>42612</v>
      </c>
      <c r="G339" s="3" t="s">
        <v>17883</v>
      </c>
    </row>
    <row r="340" spans="1:7" s="168" customFormat="1">
      <c r="A340" s="62">
        <v>338</v>
      </c>
      <c r="B340" s="76" t="s">
        <v>18154</v>
      </c>
      <c r="C340" s="62" t="str">
        <f t="shared" si="10"/>
        <v>Yes</v>
      </c>
      <c r="D340" s="30">
        <f t="shared" si="11"/>
        <v>0.88921176897929533</v>
      </c>
      <c r="E340" s="30">
        <v>2448</v>
      </c>
      <c r="F340" s="31">
        <v>42612</v>
      </c>
      <c r="G340" s="3" t="s">
        <v>17883</v>
      </c>
    </row>
    <row r="341" spans="1:7" s="168" customFormat="1">
      <c r="A341" s="62">
        <v>339</v>
      </c>
      <c r="B341" s="76" t="s">
        <v>9657</v>
      </c>
      <c r="C341" s="62" t="str">
        <f t="shared" si="10"/>
        <v>Yes</v>
      </c>
      <c r="D341" s="30">
        <f t="shared" si="11"/>
        <v>0.98801307664366145</v>
      </c>
      <c r="E341" s="30">
        <v>2720</v>
      </c>
      <c r="F341" s="31">
        <v>42613</v>
      </c>
      <c r="G341" s="3" t="s">
        <v>17883</v>
      </c>
    </row>
    <row r="342" spans="1:7" s="168" customFormat="1">
      <c r="A342" s="62">
        <v>340</v>
      </c>
      <c r="B342" s="76" t="s">
        <v>18204</v>
      </c>
      <c r="C342" s="62" t="str">
        <f t="shared" si="10"/>
        <v>Yes</v>
      </c>
      <c r="D342" s="30">
        <f t="shared" si="11"/>
        <v>4.4656738103886671</v>
      </c>
      <c r="E342" s="30">
        <v>12294</v>
      </c>
      <c r="F342" s="31">
        <v>42613</v>
      </c>
      <c r="G342" s="3" t="s">
        <v>17883</v>
      </c>
    </row>
    <row r="343" spans="1:7" s="168" customFormat="1">
      <c r="A343" s="62">
        <v>341</v>
      </c>
      <c r="B343" s="76" t="s">
        <v>18205</v>
      </c>
      <c r="C343" s="62" t="str">
        <f t="shared" si="10"/>
        <v>Yes</v>
      </c>
      <c r="D343" s="30">
        <f t="shared" si="11"/>
        <v>2.4998183799491462</v>
      </c>
      <c r="E343" s="30">
        <v>6882</v>
      </c>
      <c r="F343" s="31">
        <v>42612</v>
      </c>
      <c r="G343" s="3" t="s">
        <v>17883</v>
      </c>
    </row>
    <row r="344" spans="1:7" s="168" customFormat="1">
      <c r="A344" s="62">
        <v>342</v>
      </c>
      <c r="B344" s="76" t="s">
        <v>9685</v>
      </c>
      <c r="C344" s="62" t="str">
        <f t="shared" si="10"/>
        <v>Yes</v>
      </c>
      <c r="D344" s="30">
        <f t="shared" si="11"/>
        <v>0.49400653832183072</v>
      </c>
      <c r="E344" s="30">
        <v>1360</v>
      </c>
      <c r="F344" s="31">
        <v>42613</v>
      </c>
      <c r="G344" s="3" t="s">
        <v>17883</v>
      </c>
    </row>
    <row r="345" spans="1:7" s="168" customFormat="1">
      <c r="A345" s="62">
        <v>343</v>
      </c>
      <c r="B345" s="76" t="s">
        <v>18206</v>
      </c>
      <c r="C345" s="62" t="str">
        <f t="shared" si="10"/>
        <v>Yes</v>
      </c>
      <c r="D345" s="30">
        <f t="shared" si="11"/>
        <v>0.45441336723574283</v>
      </c>
      <c r="E345" s="30">
        <v>1251</v>
      </c>
      <c r="F345" s="31">
        <v>42612</v>
      </c>
      <c r="G345" s="3" t="s">
        <v>17883</v>
      </c>
    </row>
    <row r="346" spans="1:7" s="168" customFormat="1">
      <c r="A346" s="62">
        <v>344</v>
      </c>
      <c r="B346" s="76" t="s">
        <v>18207</v>
      </c>
      <c r="C346" s="62" t="str">
        <f t="shared" si="10"/>
        <v>Yes</v>
      </c>
      <c r="D346" s="30">
        <f t="shared" si="11"/>
        <v>0.83000363240101704</v>
      </c>
      <c r="E346" s="30">
        <v>2285</v>
      </c>
      <c r="F346" s="31">
        <v>42612</v>
      </c>
      <c r="G346" s="3" t="s">
        <v>17883</v>
      </c>
    </row>
    <row r="347" spans="1:7" s="168" customFormat="1">
      <c r="A347" s="62">
        <v>345</v>
      </c>
      <c r="B347" s="76" t="s">
        <v>18208</v>
      </c>
      <c r="C347" s="62" t="str">
        <f t="shared" si="10"/>
        <v>Yes</v>
      </c>
      <c r="D347" s="30">
        <f t="shared" si="11"/>
        <v>4.4758445332364696</v>
      </c>
      <c r="E347" s="30">
        <v>12322</v>
      </c>
      <c r="F347" s="31">
        <v>42612</v>
      </c>
      <c r="G347" s="3" t="s">
        <v>17883</v>
      </c>
    </row>
    <row r="348" spans="1:7" s="168" customFormat="1">
      <c r="A348" s="62">
        <v>346</v>
      </c>
      <c r="B348" s="76" t="s">
        <v>18209</v>
      </c>
      <c r="C348" s="62" t="str">
        <f t="shared" si="10"/>
        <v>Yes</v>
      </c>
      <c r="D348" s="30">
        <f t="shared" si="11"/>
        <v>1.7290228841264075</v>
      </c>
      <c r="E348" s="30">
        <v>4760</v>
      </c>
      <c r="F348" s="31">
        <v>42612</v>
      </c>
      <c r="G348" s="3" t="s">
        <v>17883</v>
      </c>
    </row>
    <row r="349" spans="1:7" s="168" customFormat="1">
      <c r="A349" s="62">
        <v>347</v>
      </c>
      <c r="B349" s="76" t="s">
        <v>18210</v>
      </c>
      <c r="C349" s="62" t="str">
        <f t="shared" si="10"/>
        <v>Yes</v>
      </c>
      <c r="D349" s="30">
        <f t="shared" si="11"/>
        <v>0.21721758082092263</v>
      </c>
      <c r="E349" s="30">
        <v>598</v>
      </c>
      <c r="F349" s="31">
        <v>42612</v>
      </c>
      <c r="G349" s="3" t="s">
        <v>17883</v>
      </c>
    </row>
    <row r="350" spans="1:7" s="168" customFormat="1">
      <c r="A350" s="62">
        <v>348</v>
      </c>
      <c r="B350" s="76" t="s">
        <v>18211</v>
      </c>
      <c r="C350" s="62" t="str">
        <f t="shared" si="10"/>
        <v>Yes</v>
      </c>
      <c r="D350" s="30">
        <f t="shared" si="11"/>
        <v>0.18779513258263714</v>
      </c>
      <c r="E350" s="30">
        <v>517</v>
      </c>
      <c r="F350" s="31">
        <v>42612</v>
      </c>
      <c r="G350" s="3" t="s">
        <v>17883</v>
      </c>
    </row>
    <row r="351" spans="1:7" s="168" customFormat="1">
      <c r="A351" s="62">
        <v>349</v>
      </c>
      <c r="B351" s="76" t="s">
        <v>18212</v>
      </c>
      <c r="C351" s="62" t="str">
        <f t="shared" si="10"/>
        <v>Yes</v>
      </c>
      <c r="D351" s="30">
        <f t="shared" si="11"/>
        <v>0.7213948419905557</v>
      </c>
      <c r="E351" s="30">
        <v>1986</v>
      </c>
      <c r="F351" s="31">
        <v>42612</v>
      </c>
      <c r="G351" s="3" t="s">
        <v>17883</v>
      </c>
    </row>
    <row r="352" spans="1:7" s="168" customFormat="1">
      <c r="A352" s="62">
        <v>350</v>
      </c>
      <c r="B352" s="76" t="s">
        <v>18213</v>
      </c>
      <c r="C352" s="62" t="str">
        <f t="shared" si="10"/>
        <v>Yes</v>
      </c>
      <c r="D352" s="30">
        <f t="shared" si="11"/>
        <v>1.1460225208863057</v>
      </c>
      <c r="E352" s="30">
        <v>3155</v>
      </c>
      <c r="F352" s="31">
        <v>42612</v>
      </c>
      <c r="G352" s="3" t="s">
        <v>17883</v>
      </c>
    </row>
    <row r="353" spans="1:7" s="168" customFormat="1">
      <c r="A353" s="62">
        <v>351</v>
      </c>
      <c r="B353" s="76" t="s">
        <v>18214</v>
      </c>
      <c r="C353" s="62" t="str">
        <f t="shared" si="10"/>
        <v>Yes</v>
      </c>
      <c r="D353" s="30">
        <f t="shared" si="11"/>
        <v>1.4028332727933164</v>
      </c>
      <c r="E353" s="30">
        <v>3862</v>
      </c>
      <c r="F353" s="31">
        <v>42612</v>
      </c>
      <c r="G353" s="3" t="s">
        <v>17883</v>
      </c>
    </row>
    <row r="354" spans="1:7" s="168" customFormat="1">
      <c r="A354" s="62">
        <v>352</v>
      </c>
      <c r="B354" s="76" t="s">
        <v>18215</v>
      </c>
      <c r="C354" s="62" t="str">
        <f t="shared" si="10"/>
        <v>Yes</v>
      </c>
      <c r="D354" s="30">
        <f t="shared" si="11"/>
        <v>0.54340719215401379</v>
      </c>
      <c r="E354" s="30">
        <v>1496</v>
      </c>
      <c r="F354" s="31">
        <v>42612</v>
      </c>
      <c r="G354" s="3" t="s">
        <v>17883</v>
      </c>
    </row>
    <row r="355" spans="1:7" s="168" customFormat="1">
      <c r="A355" s="62">
        <v>353</v>
      </c>
      <c r="B355" s="76" t="s">
        <v>18216</v>
      </c>
      <c r="C355" s="62" t="str">
        <f t="shared" si="10"/>
        <v>Yes</v>
      </c>
      <c r="D355" s="30">
        <f t="shared" si="11"/>
        <v>1.7980385034507809</v>
      </c>
      <c r="E355" s="30">
        <v>4950</v>
      </c>
      <c r="F355" s="31">
        <v>42612</v>
      </c>
      <c r="G355" s="3" t="s">
        <v>17883</v>
      </c>
    </row>
    <row r="356" spans="1:7" s="168" customFormat="1">
      <c r="A356" s="62">
        <v>354</v>
      </c>
      <c r="B356" s="76" t="s">
        <v>18217</v>
      </c>
      <c r="C356" s="62" t="str">
        <f t="shared" si="10"/>
        <v>Yes</v>
      </c>
      <c r="D356" s="30">
        <f t="shared" si="11"/>
        <v>1.0671994188158374</v>
      </c>
      <c r="E356" s="30">
        <v>2938</v>
      </c>
      <c r="F356" s="31">
        <v>42612</v>
      </c>
      <c r="G356" s="3" t="s">
        <v>17883</v>
      </c>
    </row>
    <row r="357" spans="1:7" s="168" customFormat="1">
      <c r="A357" s="62">
        <v>355</v>
      </c>
      <c r="B357" s="76" t="s">
        <v>18218</v>
      </c>
      <c r="C357" s="62" t="str">
        <f t="shared" si="10"/>
        <v>Yes</v>
      </c>
      <c r="D357" s="30">
        <f t="shared" si="11"/>
        <v>1.7486378496185979</v>
      </c>
      <c r="E357" s="30">
        <v>4814</v>
      </c>
      <c r="F357" s="31">
        <v>42612</v>
      </c>
      <c r="G357" s="3" t="s">
        <v>17883</v>
      </c>
    </row>
    <row r="358" spans="1:7" s="168" customFormat="1">
      <c r="A358" s="62">
        <v>356</v>
      </c>
      <c r="B358" s="76" t="s">
        <v>18219</v>
      </c>
      <c r="C358" s="62" t="str">
        <f t="shared" si="10"/>
        <v>Yes</v>
      </c>
      <c r="D358" s="30">
        <f t="shared" si="11"/>
        <v>4.2484562295677444</v>
      </c>
      <c r="E358" s="30">
        <v>11696</v>
      </c>
      <c r="F358" s="31">
        <v>42612</v>
      </c>
      <c r="G358" s="3" t="s">
        <v>17883</v>
      </c>
    </row>
    <row r="359" spans="1:7" s="168" customFormat="1">
      <c r="A359" s="62">
        <v>357</v>
      </c>
      <c r="B359" s="76" t="s">
        <v>18220</v>
      </c>
      <c r="C359" s="62" t="str">
        <f t="shared" si="10"/>
        <v>Yes</v>
      </c>
      <c r="D359" s="30">
        <f t="shared" si="11"/>
        <v>2.1834362513621506</v>
      </c>
      <c r="E359" s="30">
        <v>6011</v>
      </c>
      <c r="F359" s="31">
        <v>42612</v>
      </c>
      <c r="G359" s="3" t="s">
        <v>17883</v>
      </c>
    </row>
    <row r="360" spans="1:7" s="168" customFormat="1">
      <c r="A360" s="62">
        <v>358</v>
      </c>
      <c r="B360" s="76" t="s">
        <v>18221</v>
      </c>
      <c r="C360" s="62" t="str">
        <f t="shared" si="10"/>
        <v>Yes</v>
      </c>
      <c r="D360" s="30">
        <f t="shared" si="11"/>
        <v>0.21721758082092263</v>
      </c>
      <c r="E360" s="30">
        <v>598</v>
      </c>
      <c r="F360" s="31">
        <v>42612</v>
      </c>
      <c r="G360" s="3" t="s">
        <v>17883</v>
      </c>
    </row>
    <row r="361" spans="1:7" s="168" customFormat="1">
      <c r="A361" s="62">
        <v>359</v>
      </c>
      <c r="B361" s="76" t="s">
        <v>18222</v>
      </c>
      <c r="C361" s="62" t="str">
        <f t="shared" si="10"/>
        <v>Yes</v>
      </c>
      <c r="D361" s="30">
        <f t="shared" si="11"/>
        <v>4.6436614602252089</v>
      </c>
      <c r="E361" s="30">
        <v>12784</v>
      </c>
      <c r="F361" s="31">
        <v>42612</v>
      </c>
      <c r="G361" s="3" t="s">
        <v>17883</v>
      </c>
    </row>
    <row r="362" spans="1:7" s="168" customFormat="1">
      <c r="A362" s="62">
        <v>360</v>
      </c>
      <c r="B362" s="76" t="s">
        <v>18223</v>
      </c>
      <c r="C362" s="62" t="str">
        <f t="shared" si="10"/>
        <v>Yes</v>
      </c>
      <c r="D362" s="30">
        <f t="shared" si="11"/>
        <v>0.37559026516527427</v>
      </c>
      <c r="E362" s="30">
        <v>1034</v>
      </c>
      <c r="F362" s="31">
        <v>42612</v>
      </c>
      <c r="G362" s="3" t="s">
        <v>17883</v>
      </c>
    </row>
    <row r="363" spans="1:7" s="168" customFormat="1">
      <c r="A363" s="62">
        <v>361</v>
      </c>
      <c r="B363" s="76" t="s">
        <v>18224</v>
      </c>
      <c r="C363" s="62" t="str">
        <f t="shared" si="10"/>
        <v>Yes</v>
      </c>
      <c r="D363" s="30">
        <f t="shared" si="11"/>
        <v>1.0671994188158374</v>
      </c>
      <c r="E363" s="30">
        <v>2938</v>
      </c>
      <c r="F363" s="31">
        <v>42612</v>
      </c>
      <c r="G363" s="3" t="s">
        <v>17883</v>
      </c>
    </row>
    <row r="364" spans="1:7" s="168" customFormat="1">
      <c r="A364" s="62">
        <v>362</v>
      </c>
      <c r="B364" s="76" t="s">
        <v>18225</v>
      </c>
      <c r="C364" s="62" t="str">
        <f t="shared" si="10"/>
        <v>Yes</v>
      </c>
      <c r="D364" s="30">
        <f t="shared" si="11"/>
        <v>1.7784235379585907</v>
      </c>
      <c r="E364" s="30">
        <v>4896</v>
      </c>
      <c r="F364" s="31">
        <v>42612</v>
      </c>
      <c r="G364" s="3" t="s">
        <v>17883</v>
      </c>
    </row>
    <row r="365" spans="1:7" s="168" customFormat="1" ht="30">
      <c r="A365" s="62">
        <v>363</v>
      </c>
      <c r="B365" s="76" t="s">
        <v>18226</v>
      </c>
      <c r="C365" s="62" t="str">
        <f t="shared" si="10"/>
        <v>Yes</v>
      </c>
      <c r="D365" s="30">
        <f t="shared" si="11"/>
        <v>1.52161278605158</v>
      </c>
      <c r="E365" s="30">
        <v>4189</v>
      </c>
      <c r="F365" s="31">
        <v>42612</v>
      </c>
      <c r="G365" s="3" t="s">
        <v>17883</v>
      </c>
    </row>
    <row r="366" spans="1:7" s="168" customFormat="1">
      <c r="A366" s="62">
        <v>364</v>
      </c>
      <c r="B366" s="76" t="s">
        <v>18227</v>
      </c>
      <c r="C366" s="62" t="str">
        <f t="shared" si="10"/>
        <v>Yes</v>
      </c>
      <c r="D366" s="30">
        <f t="shared" si="11"/>
        <v>0.50381402106792594</v>
      </c>
      <c r="E366" s="30">
        <v>1387</v>
      </c>
      <c r="F366" s="31">
        <v>42612</v>
      </c>
      <c r="G366" s="3" t="s">
        <v>17883</v>
      </c>
    </row>
    <row r="367" spans="1:7" s="168" customFormat="1">
      <c r="A367" s="62">
        <v>365</v>
      </c>
      <c r="B367" s="76" t="s">
        <v>18228</v>
      </c>
      <c r="C367" s="62" t="str">
        <f t="shared" si="10"/>
        <v>Yes</v>
      </c>
      <c r="D367" s="30">
        <f t="shared" si="11"/>
        <v>2.0450417726116963</v>
      </c>
      <c r="E367" s="30">
        <v>5630</v>
      </c>
      <c r="F367" s="31">
        <v>42612</v>
      </c>
      <c r="G367" s="3" t="s">
        <v>17883</v>
      </c>
    </row>
    <row r="368" spans="1:7" s="168" customFormat="1">
      <c r="A368" s="62">
        <v>366</v>
      </c>
      <c r="B368" s="76" t="s">
        <v>18229</v>
      </c>
      <c r="C368" s="62" t="str">
        <f t="shared" si="10"/>
        <v>Yes</v>
      </c>
      <c r="D368" s="30">
        <f t="shared" si="11"/>
        <v>2.2724300762804215</v>
      </c>
      <c r="E368" s="30">
        <v>6256</v>
      </c>
      <c r="F368" s="31">
        <v>42613</v>
      </c>
      <c r="G368" s="3" t="s">
        <v>17883</v>
      </c>
    </row>
    <row r="369" spans="1:7" s="168" customFormat="1">
      <c r="A369" s="62">
        <v>367</v>
      </c>
      <c r="B369" s="76" t="s">
        <v>18230</v>
      </c>
      <c r="C369" s="62" t="str">
        <f t="shared" si="10"/>
        <v>Yes</v>
      </c>
      <c r="D369" s="30">
        <f t="shared" si="11"/>
        <v>2.252815110788231</v>
      </c>
      <c r="E369" s="30">
        <v>6202</v>
      </c>
      <c r="F369" s="31">
        <v>42613</v>
      </c>
      <c r="G369" s="3" t="s">
        <v>17883</v>
      </c>
    </row>
    <row r="370" spans="1:7" s="168" customFormat="1">
      <c r="A370" s="62">
        <v>368</v>
      </c>
      <c r="B370" s="76" t="s">
        <v>17525</v>
      </c>
      <c r="C370" s="62" t="str">
        <f t="shared" si="10"/>
        <v>Yes</v>
      </c>
      <c r="D370" s="30">
        <f t="shared" si="11"/>
        <v>1.0868143843080276</v>
      </c>
      <c r="E370" s="30">
        <v>2992</v>
      </c>
      <c r="F370" s="31">
        <v>42612</v>
      </c>
      <c r="G370" s="3" t="s">
        <v>17883</v>
      </c>
    </row>
    <row r="371" spans="1:7" s="168" customFormat="1">
      <c r="A371" s="62">
        <v>369</v>
      </c>
      <c r="B371" s="76" t="s">
        <v>18231</v>
      </c>
      <c r="C371" s="62" t="str">
        <f t="shared" si="10"/>
        <v>Yes</v>
      </c>
      <c r="D371" s="30">
        <f t="shared" si="11"/>
        <v>0.38539774791136944</v>
      </c>
      <c r="E371" s="30">
        <v>1061</v>
      </c>
      <c r="F371" s="31">
        <v>42613</v>
      </c>
      <c r="G371" s="3" t="s">
        <v>17883</v>
      </c>
    </row>
    <row r="372" spans="1:7" s="168" customFormat="1">
      <c r="A372" s="62">
        <v>370</v>
      </c>
      <c r="B372" s="76" t="s">
        <v>18232</v>
      </c>
      <c r="C372" s="62" t="str">
        <f t="shared" si="10"/>
        <v>Yes</v>
      </c>
      <c r="D372" s="30">
        <f t="shared" si="11"/>
        <v>0.31601888848528875</v>
      </c>
      <c r="E372" s="30">
        <v>870</v>
      </c>
      <c r="F372" s="31">
        <v>42612</v>
      </c>
      <c r="G372" s="3" t="s">
        <v>17883</v>
      </c>
    </row>
    <row r="373" spans="1:7" s="168" customFormat="1">
      <c r="A373" s="62">
        <v>371</v>
      </c>
      <c r="B373" s="76" t="s">
        <v>18233</v>
      </c>
      <c r="C373" s="62" t="str">
        <f t="shared" si="10"/>
        <v>Yes</v>
      </c>
      <c r="D373" s="30">
        <f t="shared" si="11"/>
        <v>1.4028332727933164</v>
      </c>
      <c r="E373" s="30">
        <v>3862</v>
      </c>
      <c r="F373" s="31">
        <v>42612</v>
      </c>
      <c r="G373" s="3" t="s">
        <v>17883</v>
      </c>
    </row>
    <row r="374" spans="1:7" s="168" customFormat="1">
      <c r="A374" s="62">
        <v>372</v>
      </c>
      <c r="B374" s="76" t="s">
        <v>18234</v>
      </c>
      <c r="C374" s="62" t="str">
        <f t="shared" si="10"/>
        <v>Yes</v>
      </c>
      <c r="D374" s="30">
        <f t="shared" si="11"/>
        <v>1.7882310207046859</v>
      </c>
      <c r="E374" s="30">
        <v>4923</v>
      </c>
      <c r="F374" s="31">
        <v>42613</v>
      </c>
      <c r="G374" s="3" t="s">
        <v>17883</v>
      </c>
    </row>
    <row r="375" spans="1:7" s="168" customFormat="1">
      <c r="A375" s="62">
        <v>373</v>
      </c>
      <c r="B375" s="76" t="s">
        <v>18235</v>
      </c>
      <c r="C375" s="62" t="str">
        <f t="shared" si="10"/>
        <v>Yes</v>
      </c>
      <c r="D375" s="30">
        <f t="shared" si="11"/>
        <v>1.4326189611333091</v>
      </c>
      <c r="E375" s="30">
        <v>3944</v>
      </c>
      <c r="F375" s="31">
        <v>42612</v>
      </c>
      <c r="G375" s="3" t="s">
        <v>17883</v>
      </c>
    </row>
    <row r="376" spans="1:7" s="168" customFormat="1">
      <c r="A376" s="62">
        <v>374</v>
      </c>
      <c r="B376" s="76" t="s">
        <v>18236</v>
      </c>
      <c r="C376" s="62" t="str">
        <f t="shared" si="10"/>
        <v>Yes</v>
      </c>
      <c r="D376" s="30">
        <f t="shared" si="11"/>
        <v>1.0472212132219396</v>
      </c>
      <c r="E376" s="30">
        <v>2883</v>
      </c>
      <c r="F376" s="31">
        <v>42612</v>
      </c>
      <c r="G376" s="3" t="s">
        <v>17883</v>
      </c>
    </row>
    <row r="377" spans="1:7" s="168" customFormat="1">
      <c r="A377" s="62">
        <v>375</v>
      </c>
      <c r="B377" s="76" t="s">
        <v>18237</v>
      </c>
      <c r="C377" s="62" t="str">
        <f t="shared" si="10"/>
        <v>Yes</v>
      </c>
      <c r="D377" s="30">
        <f t="shared" si="11"/>
        <v>1.4130039956411187</v>
      </c>
      <c r="E377" s="30">
        <v>3890</v>
      </c>
      <c r="F377" s="31">
        <v>42612</v>
      </c>
      <c r="G377" s="3" t="s">
        <v>17883</v>
      </c>
    </row>
    <row r="378" spans="1:7" s="168" customFormat="1">
      <c r="A378" s="62">
        <v>376</v>
      </c>
      <c r="B378" s="76" t="s">
        <v>18238</v>
      </c>
      <c r="C378" s="62" t="str">
        <f t="shared" si="10"/>
        <v>Yes</v>
      </c>
      <c r="D378" s="30">
        <f t="shared" si="11"/>
        <v>1.3436251362150382</v>
      </c>
      <c r="E378" s="30">
        <v>3699</v>
      </c>
      <c r="F378" s="31">
        <v>42612</v>
      </c>
      <c r="G378" s="3" t="s">
        <v>17883</v>
      </c>
    </row>
    <row r="379" spans="1:7" s="168" customFormat="1">
      <c r="A379" s="62">
        <v>377</v>
      </c>
      <c r="B379" s="76" t="s">
        <v>18239</v>
      </c>
      <c r="C379" s="62" t="str">
        <f t="shared" si="10"/>
        <v>Yes</v>
      </c>
      <c r="D379" s="30">
        <f t="shared" si="11"/>
        <v>0.84961859789320737</v>
      </c>
      <c r="E379" s="30">
        <v>2339</v>
      </c>
      <c r="F379" s="31">
        <v>42612</v>
      </c>
      <c r="G379" s="3" t="s">
        <v>17883</v>
      </c>
    </row>
    <row r="380" spans="1:7" s="168" customFormat="1">
      <c r="A380" s="62">
        <v>378</v>
      </c>
      <c r="B380" s="76" t="s">
        <v>18240</v>
      </c>
      <c r="C380" s="62" t="str">
        <f t="shared" si="10"/>
        <v>Yes</v>
      </c>
      <c r="D380" s="30">
        <f t="shared" si="11"/>
        <v>4.4064656738103887</v>
      </c>
      <c r="E380" s="30">
        <v>12131</v>
      </c>
      <c r="F380" s="31">
        <v>42612</v>
      </c>
      <c r="G380" s="3" t="s">
        <v>17883</v>
      </c>
    </row>
    <row r="381" spans="1:7" s="168" customFormat="1">
      <c r="A381" s="62">
        <v>379</v>
      </c>
      <c r="B381" s="76" t="s">
        <v>18241</v>
      </c>
      <c r="C381" s="62" t="str">
        <f t="shared" si="10"/>
        <v>Yes</v>
      </c>
      <c r="D381" s="30">
        <f t="shared" si="11"/>
        <v>4.3966581910642937</v>
      </c>
      <c r="E381" s="30">
        <v>12104</v>
      </c>
      <c r="F381" s="31">
        <v>42612</v>
      </c>
      <c r="G381" s="3" t="s">
        <v>17883</v>
      </c>
    </row>
    <row r="382" spans="1:7" s="168" customFormat="1">
      <c r="A382" s="62">
        <v>380</v>
      </c>
      <c r="B382" s="76" t="s">
        <v>18242</v>
      </c>
      <c r="C382" s="62" t="str">
        <f t="shared" si="10"/>
        <v>Yes</v>
      </c>
      <c r="D382" s="30">
        <f t="shared" si="11"/>
        <v>1.3142026879767525</v>
      </c>
      <c r="E382" s="30">
        <v>3618</v>
      </c>
      <c r="F382" s="31">
        <v>42612</v>
      </c>
      <c r="G382" s="3" t="s">
        <v>17883</v>
      </c>
    </row>
    <row r="383" spans="1:7" s="168" customFormat="1">
      <c r="A383" s="62">
        <v>381</v>
      </c>
      <c r="B383" s="76" t="s">
        <v>18243</v>
      </c>
      <c r="C383" s="62" t="str">
        <f t="shared" si="10"/>
        <v>Yes</v>
      </c>
      <c r="D383" s="30">
        <f t="shared" si="11"/>
        <v>3.1616418452597168</v>
      </c>
      <c r="E383" s="30">
        <v>8704</v>
      </c>
      <c r="F383" s="31">
        <v>42613</v>
      </c>
      <c r="G383" s="3" t="s">
        <v>17883</v>
      </c>
    </row>
    <row r="384" spans="1:7" s="168" customFormat="1">
      <c r="A384" s="62">
        <v>382</v>
      </c>
      <c r="B384" s="76" t="s">
        <v>18244</v>
      </c>
      <c r="C384" s="62" t="str">
        <f t="shared" si="10"/>
        <v>Yes</v>
      </c>
      <c r="D384" s="30">
        <f t="shared" si="11"/>
        <v>1.333817653468943</v>
      </c>
      <c r="E384" s="30">
        <v>3672</v>
      </c>
      <c r="F384" s="31">
        <v>42613</v>
      </c>
      <c r="G384" s="3" t="s">
        <v>17883</v>
      </c>
    </row>
    <row r="385" spans="1:7" s="168" customFormat="1">
      <c r="A385" s="62">
        <v>383</v>
      </c>
      <c r="B385" s="76" t="s">
        <v>18245</v>
      </c>
      <c r="C385" s="62" t="str">
        <f t="shared" si="10"/>
        <v>Yes</v>
      </c>
      <c r="D385" s="30">
        <f t="shared" si="11"/>
        <v>4.544860152560843</v>
      </c>
      <c r="E385" s="30">
        <v>12512</v>
      </c>
      <c r="F385" s="31">
        <v>42612</v>
      </c>
      <c r="G385" s="3" t="s">
        <v>17883</v>
      </c>
    </row>
    <row r="386" spans="1:7" s="168" customFormat="1">
      <c r="A386" s="62">
        <v>384</v>
      </c>
      <c r="B386" s="76" t="s">
        <v>18246</v>
      </c>
      <c r="C386" s="62" t="str">
        <f t="shared" si="10"/>
        <v>Yes</v>
      </c>
      <c r="D386" s="30">
        <f t="shared" si="11"/>
        <v>1.9858336360334181</v>
      </c>
      <c r="E386" s="30">
        <v>5467</v>
      </c>
      <c r="F386" s="31">
        <v>42612</v>
      </c>
      <c r="G386" s="3" t="s">
        <v>17883</v>
      </c>
    </row>
    <row r="387" spans="1:7" s="168" customFormat="1">
      <c r="A387" s="62">
        <v>385</v>
      </c>
      <c r="B387" s="76" t="s">
        <v>18247</v>
      </c>
      <c r="C387" s="62" t="str">
        <f t="shared" si="10"/>
        <v>Yes</v>
      </c>
      <c r="D387" s="30">
        <f t="shared" si="11"/>
        <v>0.21721758082092263</v>
      </c>
      <c r="E387" s="30">
        <v>598</v>
      </c>
      <c r="F387" s="31">
        <v>42612</v>
      </c>
      <c r="G387" s="3" t="s">
        <v>17883</v>
      </c>
    </row>
    <row r="388" spans="1:7" s="168" customFormat="1">
      <c r="A388" s="62">
        <v>386</v>
      </c>
      <c r="B388" s="76" t="s">
        <v>13252</v>
      </c>
      <c r="C388" s="62" t="str">
        <f t="shared" ref="C388:C421" si="12">IF(D388&lt;=5, "Yes", "No")</f>
        <v>Yes</v>
      </c>
      <c r="D388" s="30">
        <f t="shared" ref="D388:D451" si="13">E388/2753</f>
        <v>0.48419905557573556</v>
      </c>
      <c r="E388" s="30">
        <v>1333</v>
      </c>
      <c r="F388" s="31">
        <v>42612</v>
      </c>
      <c r="G388" s="3" t="s">
        <v>17883</v>
      </c>
    </row>
    <row r="389" spans="1:7" s="168" customFormat="1">
      <c r="A389" s="62">
        <v>387</v>
      </c>
      <c r="B389" s="76" t="s">
        <v>18248</v>
      </c>
      <c r="C389" s="62" t="str">
        <f t="shared" si="12"/>
        <v>Yes</v>
      </c>
      <c r="D389" s="30">
        <f t="shared" si="13"/>
        <v>0.49400653832183072</v>
      </c>
      <c r="E389" s="30">
        <v>1360</v>
      </c>
      <c r="F389" s="31">
        <v>42612</v>
      </c>
      <c r="G389" s="3" t="s">
        <v>17883</v>
      </c>
    </row>
    <row r="390" spans="1:7" s="168" customFormat="1">
      <c r="A390" s="62">
        <v>388</v>
      </c>
      <c r="B390" s="76" t="s">
        <v>18249</v>
      </c>
      <c r="C390" s="62" t="str">
        <f t="shared" si="12"/>
        <v>Yes</v>
      </c>
      <c r="D390" s="30">
        <f t="shared" si="13"/>
        <v>2.5390483109335271</v>
      </c>
      <c r="E390" s="30">
        <v>6990</v>
      </c>
      <c r="F390" s="31">
        <v>42612</v>
      </c>
      <c r="G390" s="3" t="s">
        <v>17883</v>
      </c>
    </row>
    <row r="391" spans="1:7" s="168" customFormat="1">
      <c r="A391" s="62">
        <v>389</v>
      </c>
      <c r="B391" s="76" t="s">
        <v>18250</v>
      </c>
      <c r="C391" s="62" t="str">
        <f t="shared" si="12"/>
        <v>Yes</v>
      </c>
      <c r="D391" s="30">
        <f t="shared" si="13"/>
        <v>1.8180167090446786</v>
      </c>
      <c r="E391" s="30">
        <v>5005</v>
      </c>
      <c r="F391" s="31">
        <v>42612</v>
      </c>
      <c r="G391" s="3" t="s">
        <v>17883</v>
      </c>
    </row>
    <row r="392" spans="1:7" s="168" customFormat="1">
      <c r="A392" s="62">
        <v>390</v>
      </c>
      <c r="B392" s="76" t="s">
        <v>18251</v>
      </c>
      <c r="C392" s="62" t="str">
        <f t="shared" si="12"/>
        <v>Yes</v>
      </c>
      <c r="D392" s="30">
        <f t="shared" si="13"/>
        <v>1.8180167090446786</v>
      </c>
      <c r="E392" s="30">
        <v>5005</v>
      </c>
      <c r="F392" s="31">
        <v>42612</v>
      </c>
      <c r="G392" s="3" t="s">
        <v>17883</v>
      </c>
    </row>
    <row r="393" spans="1:7" s="168" customFormat="1">
      <c r="A393" s="62">
        <v>391</v>
      </c>
      <c r="B393" s="76" t="s">
        <v>18252</v>
      </c>
      <c r="C393" s="62" t="str">
        <f t="shared" si="12"/>
        <v>Yes</v>
      </c>
      <c r="D393" s="30">
        <f t="shared" si="13"/>
        <v>1.2746095168906648</v>
      </c>
      <c r="E393" s="30">
        <v>3509</v>
      </c>
      <c r="F393" s="31">
        <v>42612</v>
      </c>
      <c r="G393" s="3" t="s">
        <v>17883</v>
      </c>
    </row>
    <row r="394" spans="1:7" s="168" customFormat="1">
      <c r="A394" s="62">
        <v>392</v>
      </c>
      <c r="B394" s="76" t="s">
        <v>18253</v>
      </c>
      <c r="C394" s="62" t="str">
        <f t="shared" si="12"/>
        <v>Yes</v>
      </c>
      <c r="D394" s="30">
        <f t="shared" si="13"/>
        <v>1.6894297130403197</v>
      </c>
      <c r="E394" s="30">
        <v>4651</v>
      </c>
      <c r="F394" s="31">
        <v>42612</v>
      </c>
      <c r="G394" s="3" t="s">
        <v>17883</v>
      </c>
    </row>
    <row r="395" spans="1:7" s="168" customFormat="1">
      <c r="A395" s="62">
        <v>393</v>
      </c>
      <c r="B395" s="76" t="s">
        <v>18254</v>
      </c>
      <c r="C395" s="62" t="str">
        <f t="shared" si="12"/>
        <v>Yes</v>
      </c>
      <c r="D395" s="30">
        <f t="shared" si="13"/>
        <v>2.9444242644387941</v>
      </c>
      <c r="E395" s="30">
        <v>8106</v>
      </c>
      <c r="F395" s="31">
        <v>42612</v>
      </c>
      <c r="G395" s="3" t="s">
        <v>17883</v>
      </c>
    </row>
    <row r="396" spans="1:7" s="168" customFormat="1">
      <c r="A396" s="62">
        <v>394</v>
      </c>
      <c r="B396" s="76" t="s">
        <v>18255</v>
      </c>
      <c r="C396" s="62" t="str">
        <f t="shared" si="12"/>
        <v>Yes</v>
      </c>
      <c r="D396" s="30">
        <f t="shared" si="13"/>
        <v>2.9048310933527062</v>
      </c>
      <c r="E396" s="30">
        <v>7997</v>
      </c>
      <c r="F396" s="31">
        <v>42612</v>
      </c>
      <c r="G396" s="3" t="s">
        <v>17883</v>
      </c>
    </row>
    <row r="397" spans="1:7" s="168" customFormat="1">
      <c r="A397" s="62">
        <v>395</v>
      </c>
      <c r="B397" s="76" t="s">
        <v>18256</v>
      </c>
      <c r="C397" s="62" t="str">
        <f t="shared" si="12"/>
        <v>Yes</v>
      </c>
      <c r="D397" s="30">
        <f t="shared" si="13"/>
        <v>0.38539774791136944</v>
      </c>
      <c r="E397" s="30">
        <v>1061</v>
      </c>
      <c r="F397" s="31">
        <v>42612</v>
      </c>
      <c r="G397" s="3" t="s">
        <v>17883</v>
      </c>
    </row>
    <row r="398" spans="1:7" s="168" customFormat="1">
      <c r="A398" s="62">
        <v>396</v>
      </c>
      <c r="B398" s="76" t="s">
        <v>18257</v>
      </c>
      <c r="C398" s="62" t="str">
        <f t="shared" si="12"/>
        <v>Yes</v>
      </c>
      <c r="D398" s="30">
        <f t="shared" si="13"/>
        <v>0.93861242281147839</v>
      </c>
      <c r="E398" s="30">
        <v>2584</v>
      </c>
      <c r="F398" s="31">
        <v>42612</v>
      </c>
      <c r="G398" s="3" t="s">
        <v>17883</v>
      </c>
    </row>
    <row r="399" spans="1:7" s="168" customFormat="1">
      <c r="A399" s="62">
        <v>397</v>
      </c>
      <c r="B399" s="76" t="s">
        <v>18258</v>
      </c>
      <c r="C399" s="62" t="str">
        <f t="shared" si="12"/>
        <v>Yes</v>
      </c>
      <c r="D399" s="30">
        <f t="shared" si="13"/>
        <v>0.41482019614965493</v>
      </c>
      <c r="E399" s="30">
        <v>1142</v>
      </c>
      <c r="F399" s="31">
        <v>42612</v>
      </c>
      <c r="G399" s="3" t="s">
        <v>17883</v>
      </c>
    </row>
    <row r="400" spans="1:7" s="168" customFormat="1">
      <c r="A400" s="62">
        <v>398</v>
      </c>
      <c r="B400" s="76" t="s">
        <v>12642</v>
      </c>
      <c r="C400" s="62" t="str">
        <f t="shared" si="12"/>
        <v>Yes</v>
      </c>
      <c r="D400" s="30">
        <f t="shared" si="13"/>
        <v>0.49400653832183072</v>
      </c>
      <c r="E400" s="30">
        <v>1360</v>
      </c>
      <c r="F400" s="31">
        <v>42612</v>
      </c>
      <c r="G400" s="3" t="s">
        <v>17883</v>
      </c>
    </row>
    <row r="401" spans="1:7" s="168" customFormat="1" ht="30">
      <c r="A401" s="62">
        <v>399</v>
      </c>
      <c r="B401" s="76" t="s">
        <v>18259</v>
      </c>
      <c r="C401" s="62" t="str">
        <f t="shared" si="12"/>
        <v>Yes</v>
      </c>
      <c r="D401" s="30">
        <f t="shared" si="13"/>
        <v>1.4028332727933164</v>
      </c>
      <c r="E401" s="30">
        <v>3862</v>
      </c>
      <c r="F401" s="31">
        <v>42612</v>
      </c>
      <c r="G401" s="3" t="s">
        <v>17883</v>
      </c>
    </row>
    <row r="402" spans="1:7" s="168" customFormat="1">
      <c r="A402" s="62">
        <v>400</v>
      </c>
      <c r="B402" s="76" t="s">
        <v>18260</v>
      </c>
      <c r="C402" s="62" t="str">
        <f t="shared" si="12"/>
        <v>Yes</v>
      </c>
      <c r="D402" s="30">
        <f t="shared" si="13"/>
        <v>1.7588085724664002</v>
      </c>
      <c r="E402" s="30">
        <v>4842</v>
      </c>
      <c r="F402" s="31">
        <v>42612</v>
      </c>
      <c r="G402" s="3" t="s">
        <v>17883</v>
      </c>
    </row>
    <row r="403" spans="1:7" s="168" customFormat="1">
      <c r="A403" s="62">
        <v>401</v>
      </c>
      <c r="B403" s="76" t="s">
        <v>18261</v>
      </c>
      <c r="C403" s="62" t="str">
        <f t="shared" si="12"/>
        <v>Yes</v>
      </c>
      <c r="D403" s="30">
        <f t="shared" si="13"/>
        <v>4.8412640755539416</v>
      </c>
      <c r="E403" s="30">
        <v>13328</v>
      </c>
      <c r="F403" s="31">
        <v>42612</v>
      </c>
      <c r="G403" s="3" t="s">
        <v>17883</v>
      </c>
    </row>
    <row r="404" spans="1:7" s="168" customFormat="1">
      <c r="A404" s="62">
        <v>402</v>
      </c>
      <c r="B404" s="76" t="s">
        <v>18262</v>
      </c>
      <c r="C404" s="62" t="str">
        <f t="shared" si="12"/>
        <v>Yes</v>
      </c>
      <c r="D404" s="30">
        <f t="shared" si="13"/>
        <v>0.94841990555757361</v>
      </c>
      <c r="E404" s="30">
        <v>2611</v>
      </c>
      <c r="F404" s="31">
        <v>42612</v>
      </c>
      <c r="G404" s="3" t="s">
        <v>17883</v>
      </c>
    </row>
    <row r="405" spans="1:7" s="168" customFormat="1">
      <c r="A405" s="62">
        <v>403</v>
      </c>
      <c r="B405" s="76" t="s">
        <v>18263</v>
      </c>
      <c r="C405" s="62" t="str">
        <f t="shared" si="12"/>
        <v>Yes</v>
      </c>
      <c r="D405" s="30">
        <f t="shared" si="13"/>
        <v>1.6004358881220486</v>
      </c>
      <c r="E405" s="30">
        <v>4406</v>
      </c>
      <c r="F405" s="31">
        <v>42612</v>
      </c>
      <c r="G405" s="3" t="s">
        <v>17883</v>
      </c>
    </row>
    <row r="406" spans="1:7" s="168" customFormat="1">
      <c r="A406" s="62">
        <v>404</v>
      </c>
      <c r="B406" s="76" t="s">
        <v>18264</v>
      </c>
      <c r="C406" s="62" t="str">
        <f t="shared" si="12"/>
        <v>Yes</v>
      </c>
      <c r="D406" s="30">
        <f t="shared" si="13"/>
        <v>0.77079549582273887</v>
      </c>
      <c r="E406" s="30">
        <v>2122</v>
      </c>
      <c r="F406" s="31">
        <v>42612</v>
      </c>
      <c r="G406" s="3" t="s">
        <v>17883</v>
      </c>
    </row>
    <row r="407" spans="1:7" s="168" customFormat="1">
      <c r="A407" s="62">
        <v>405</v>
      </c>
      <c r="B407" s="76" t="s">
        <v>18265</v>
      </c>
      <c r="C407" s="62" t="str">
        <f t="shared" si="12"/>
        <v>Yes</v>
      </c>
      <c r="D407" s="30">
        <f t="shared" si="13"/>
        <v>1.0671994188158374</v>
      </c>
      <c r="E407" s="30">
        <v>2938</v>
      </c>
      <c r="F407" s="31">
        <v>42612</v>
      </c>
      <c r="G407" s="3" t="s">
        <v>17883</v>
      </c>
    </row>
    <row r="408" spans="1:7" s="168" customFormat="1">
      <c r="A408" s="62">
        <v>406</v>
      </c>
      <c r="B408" s="76" t="s">
        <v>18266</v>
      </c>
      <c r="C408" s="62" t="str">
        <f t="shared" si="12"/>
        <v>Yes</v>
      </c>
      <c r="D408" s="30">
        <f t="shared" si="13"/>
        <v>1.333817653468943</v>
      </c>
      <c r="E408" s="30">
        <v>3672</v>
      </c>
      <c r="F408" s="31">
        <v>42612</v>
      </c>
      <c r="G408" s="3" t="s">
        <v>17883</v>
      </c>
    </row>
    <row r="409" spans="1:7" s="168" customFormat="1">
      <c r="A409" s="62">
        <v>407</v>
      </c>
      <c r="B409" s="76" t="s">
        <v>18267</v>
      </c>
      <c r="C409" s="62" t="str">
        <f t="shared" si="12"/>
        <v>Yes</v>
      </c>
      <c r="D409" s="30">
        <f t="shared" si="13"/>
        <v>3.5568470759171813</v>
      </c>
      <c r="E409" s="30">
        <v>9792</v>
      </c>
      <c r="F409" s="31">
        <v>42612</v>
      </c>
      <c r="G409" s="3" t="s">
        <v>17883</v>
      </c>
    </row>
    <row r="410" spans="1:7" s="168" customFormat="1">
      <c r="A410" s="62">
        <v>408</v>
      </c>
      <c r="B410" s="76" t="s">
        <v>18268</v>
      </c>
      <c r="C410" s="62" t="str">
        <f t="shared" si="12"/>
        <v>Yes</v>
      </c>
      <c r="D410" s="30">
        <f t="shared" si="13"/>
        <v>1.5906284053759534</v>
      </c>
      <c r="E410" s="30">
        <v>4379</v>
      </c>
      <c r="F410" s="31">
        <v>42613</v>
      </c>
      <c r="G410" s="3" t="s">
        <v>17883</v>
      </c>
    </row>
    <row r="411" spans="1:7" s="168" customFormat="1" ht="30">
      <c r="A411" s="62">
        <v>409</v>
      </c>
      <c r="B411" s="76" t="s">
        <v>18269</v>
      </c>
      <c r="C411" s="62" t="str">
        <f t="shared" si="12"/>
        <v>Yes</v>
      </c>
      <c r="D411" s="30">
        <f t="shared" si="13"/>
        <v>1.0177987649836542</v>
      </c>
      <c r="E411" s="30">
        <v>2802</v>
      </c>
      <c r="F411" s="31">
        <v>42612</v>
      </c>
      <c r="G411" s="3" t="s">
        <v>17883</v>
      </c>
    </row>
    <row r="412" spans="1:7" s="168" customFormat="1">
      <c r="A412" s="62">
        <v>410</v>
      </c>
      <c r="B412" s="76" t="s">
        <v>18270</v>
      </c>
      <c r="C412" s="62" t="str">
        <f t="shared" si="12"/>
        <v>Yes</v>
      </c>
      <c r="D412" s="30">
        <f t="shared" si="13"/>
        <v>2.9146385760988012</v>
      </c>
      <c r="E412" s="30">
        <v>8024</v>
      </c>
      <c r="F412" s="31">
        <v>42612</v>
      </c>
      <c r="G412" s="3" t="s">
        <v>17883</v>
      </c>
    </row>
    <row r="413" spans="1:7" s="168" customFormat="1">
      <c r="A413" s="62">
        <v>411</v>
      </c>
      <c r="B413" s="76" t="s">
        <v>18271</v>
      </c>
      <c r="C413" s="62" t="str">
        <f t="shared" si="12"/>
        <v>Yes</v>
      </c>
      <c r="D413" s="30">
        <f t="shared" si="13"/>
        <v>0.99782055938975667</v>
      </c>
      <c r="E413" s="30">
        <v>2747</v>
      </c>
      <c r="F413" s="31">
        <v>42612</v>
      </c>
      <c r="G413" s="3" t="s">
        <v>17883</v>
      </c>
    </row>
    <row r="414" spans="1:7" s="168" customFormat="1">
      <c r="A414" s="62">
        <v>412</v>
      </c>
      <c r="B414" s="76" t="s">
        <v>18272</v>
      </c>
      <c r="C414" s="62" t="str">
        <f t="shared" si="12"/>
        <v>Yes</v>
      </c>
      <c r="D414" s="30">
        <f t="shared" si="13"/>
        <v>3.5172539048310933</v>
      </c>
      <c r="E414" s="30">
        <v>9683</v>
      </c>
      <c r="F414" s="31">
        <v>42613</v>
      </c>
      <c r="G414" s="3" t="s">
        <v>17883</v>
      </c>
    </row>
    <row r="415" spans="1:7" s="168" customFormat="1">
      <c r="A415" s="62">
        <v>413</v>
      </c>
      <c r="B415" s="76" t="s">
        <v>18273</v>
      </c>
      <c r="C415" s="62" t="str">
        <f t="shared" si="12"/>
        <v>Yes</v>
      </c>
      <c r="D415" s="30">
        <f t="shared" si="13"/>
        <v>1.3040319651289503</v>
      </c>
      <c r="E415" s="30">
        <v>3590</v>
      </c>
      <c r="F415" s="31">
        <v>42612</v>
      </c>
      <c r="G415" s="3" t="s">
        <v>17883</v>
      </c>
    </row>
    <row r="416" spans="1:7" s="168" customFormat="1">
      <c r="A416" s="62">
        <v>414</v>
      </c>
      <c r="B416" s="76" t="s">
        <v>18274</v>
      </c>
      <c r="C416" s="62" t="str">
        <f t="shared" si="12"/>
        <v>Yes</v>
      </c>
      <c r="D416" s="30">
        <f t="shared" si="13"/>
        <v>2.2132219397021431</v>
      </c>
      <c r="E416" s="30">
        <v>6093</v>
      </c>
      <c r="F416" s="31">
        <v>42613</v>
      </c>
      <c r="G416" s="3" t="s">
        <v>17883</v>
      </c>
    </row>
    <row r="417" spans="1:7" s="168" customFormat="1">
      <c r="A417" s="62">
        <v>415</v>
      </c>
      <c r="B417" s="76" t="s">
        <v>18275</v>
      </c>
      <c r="C417" s="62" t="str">
        <f t="shared" si="12"/>
        <v>Yes</v>
      </c>
      <c r="D417" s="30">
        <f t="shared" si="13"/>
        <v>3.724664002905921</v>
      </c>
      <c r="E417" s="30">
        <v>10254</v>
      </c>
      <c r="F417" s="31">
        <v>42612</v>
      </c>
      <c r="G417" s="3" t="s">
        <v>17883</v>
      </c>
    </row>
    <row r="418" spans="1:7" s="168" customFormat="1">
      <c r="A418" s="62">
        <v>416</v>
      </c>
      <c r="B418" s="76" t="s">
        <v>18276</v>
      </c>
      <c r="C418" s="62" t="str">
        <f t="shared" si="12"/>
        <v>Yes</v>
      </c>
      <c r="D418" s="30">
        <f t="shared" si="13"/>
        <v>1.2154013803123864</v>
      </c>
      <c r="E418" s="30">
        <v>3346</v>
      </c>
      <c r="F418" s="31">
        <v>42612</v>
      </c>
      <c r="G418" s="3" t="s">
        <v>17883</v>
      </c>
    </row>
    <row r="419" spans="1:7" s="168" customFormat="1">
      <c r="A419" s="62">
        <v>417</v>
      </c>
      <c r="B419" s="76" t="s">
        <v>18277</v>
      </c>
      <c r="C419" s="62" t="str">
        <f t="shared" si="12"/>
        <v>Yes</v>
      </c>
      <c r="D419" s="30">
        <f t="shared" si="13"/>
        <v>4.554667635306938</v>
      </c>
      <c r="E419" s="30">
        <v>12539</v>
      </c>
      <c r="F419" s="31">
        <v>42612</v>
      </c>
      <c r="G419" s="3" t="s">
        <v>17883</v>
      </c>
    </row>
    <row r="420" spans="1:7" s="168" customFormat="1">
      <c r="A420" s="62">
        <v>418</v>
      </c>
      <c r="B420" s="76" t="s">
        <v>18278</v>
      </c>
      <c r="C420" s="62" t="str">
        <f t="shared" si="12"/>
        <v>Yes</v>
      </c>
      <c r="D420" s="30">
        <f t="shared" si="13"/>
        <v>4.189248092989466</v>
      </c>
      <c r="E420" s="30">
        <v>11533</v>
      </c>
      <c r="F420" s="31">
        <v>42612</v>
      </c>
      <c r="G420" s="3" t="s">
        <v>17883</v>
      </c>
    </row>
    <row r="421" spans="1:7" s="168" customFormat="1">
      <c r="A421" s="62">
        <v>419</v>
      </c>
      <c r="B421" s="76" t="s">
        <v>18279</v>
      </c>
      <c r="C421" s="62" t="str">
        <f t="shared" si="12"/>
        <v>Yes</v>
      </c>
      <c r="D421" s="30">
        <f t="shared" si="13"/>
        <v>1.6992371957864147</v>
      </c>
      <c r="E421" s="30">
        <v>4678</v>
      </c>
      <c r="F421" s="31">
        <v>42612</v>
      </c>
      <c r="G421" s="3" t="s">
        <v>17883</v>
      </c>
    </row>
    <row r="422" spans="1:7" s="168" customFormat="1">
      <c r="A422" s="62">
        <v>420</v>
      </c>
      <c r="B422" s="3" t="s">
        <v>18280</v>
      </c>
      <c r="C422" s="62" t="str">
        <f>IF(D826&lt;=5, "Yes", "No")</f>
        <v>Yes</v>
      </c>
      <c r="D422" s="30">
        <f t="shared" si="13"/>
        <v>4.4460588448964762</v>
      </c>
      <c r="E422" s="30">
        <v>12240</v>
      </c>
      <c r="F422" s="31">
        <v>42612</v>
      </c>
      <c r="G422" s="3" t="s">
        <v>18281</v>
      </c>
    </row>
    <row r="423" spans="1:7" s="168" customFormat="1">
      <c r="A423" s="62">
        <v>421</v>
      </c>
      <c r="B423" s="3" t="s">
        <v>18282</v>
      </c>
      <c r="C423" s="62" t="str">
        <f t="shared" ref="C423:C486" si="14">IF(D827&lt;=5, "Yes", "No")</f>
        <v>Yes</v>
      </c>
      <c r="D423" s="30">
        <f t="shared" si="13"/>
        <v>0.69160915365056297</v>
      </c>
      <c r="E423" s="30">
        <v>1904</v>
      </c>
      <c r="F423" s="31">
        <v>42613</v>
      </c>
      <c r="G423" s="3" t="s">
        <v>18281</v>
      </c>
    </row>
    <row r="424" spans="1:7" s="168" customFormat="1">
      <c r="A424" s="62">
        <v>422</v>
      </c>
      <c r="B424" s="3" t="s">
        <v>18283</v>
      </c>
      <c r="C424" s="62" t="str">
        <f t="shared" si="14"/>
        <v>Yes</v>
      </c>
      <c r="D424" s="30">
        <f t="shared" si="13"/>
        <v>0.69160915365056297</v>
      </c>
      <c r="E424" s="30">
        <v>1904</v>
      </c>
      <c r="F424" s="31">
        <v>42612</v>
      </c>
      <c r="G424" s="3" t="s">
        <v>18281</v>
      </c>
    </row>
    <row r="425" spans="1:7" s="168" customFormat="1">
      <c r="A425" s="62">
        <v>423</v>
      </c>
      <c r="B425" s="3" t="s">
        <v>18284</v>
      </c>
      <c r="C425" s="62" t="str">
        <f t="shared" si="14"/>
        <v>Yes</v>
      </c>
      <c r="D425" s="30">
        <f t="shared" si="13"/>
        <v>2.1932437341082456</v>
      </c>
      <c r="E425" s="30">
        <v>6038</v>
      </c>
      <c r="F425" s="31">
        <v>42612</v>
      </c>
      <c r="G425" s="3" t="s">
        <v>18281</v>
      </c>
    </row>
    <row r="426" spans="1:7" s="168" customFormat="1">
      <c r="A426" s="62">
        <v>424</v>
      </c>
      <c r="B426" s="3" t="s">
        <v>18285</v>
      </c>
      <c r="C426" s="62" t="str">
        <f t="shared" si="14"/>
        <v>Yes</v>
      </c>
      <c r="D426" s="30">
        <f t="shared" si="13"/>
        <v>4.0508536142390117</v>
      </c>
      <c r="E426" s="30">
        <v>11152</v>
      </c>
      <c r="F426" s="31">
        <v>42612</v>
      </c>
      <c r="G426" s="3" t="s">
        <v>18281</v>
      </c>
    </row>
    <row r="427" spans="1:7" s="168" customFormat="1">
      <c r="A427" s="62">
        <v>425</v>
      </c>
      <c r="B427" s="3" t="s">
        <v>18286</v>
      </c>
      <c r="C427" s="62" t="str">
        <f t="shared" si="14"/>
        <v>Yes</v>
      </c>
      <c r="D427" s="30">
        <f t="shared" si="13"/>
        <v>4.3966581910642937</v>
      </c>
      <c r="E427" s="30">
        <v>12104</v>
      </c>
      <c r="F427" s="31">
        <v>42612</v>
      </c>
      <c r="G427" s="3" t="s">
        <v>18281</v>
      </c>
    </row>
    <row r="428" spans="1:7" s="168" customFormat="1">
      <c r="A428" s="62">
        <v>426</v>
      </c>
      <c r="B428" s="3" t="s">
        <v>18287</v>
      </c>
      <c r="C428" s="62" t="str">
        <f t="shared" si="14"/>
        <v>Yes</v>
      </c>
      <c r="D428" s="30">
        <f t="shared" si="13"/>
        <v>0.60261532873229207</v>
      </c>
      <c r="E428" s="30">
        <v>1659</v>
      </c>
      <c r="F428" s="31">
        <v>42612</v>
      </c>
      <c r="G428" s="3" t="s">
        <v>18281</v>
      </c>
    </row>
    <row r="429" spans="1:7" s="168" customFormat="1">
      <c r="A429" s="62">
        <v>427</v>
      </c>
      <c r="B429" s="3" t="s">
        <v>18288</v>
      </c>
      <c r="C429" s="62" t="str">
        <f t="shared" si="14"/>
        <v>Yes</v>
      </c>
      <c r="D429" s="30">
        <f t="shared" si="13"/>
        <v>0.53359970940791868</v>
      </c>
      <c r="E429" s="30">
        <v>1469</v>
      </c>
      <c r="F429" s="31">
        <v>42612</v>
      </c>
      <c r="G429" s="3" t="s">
        <v>18281</v>
      </c>
    </row>
    <row r="430" spans="1:7" s="168" customFormat="1">
      <c r="A430" s="62">
        <v>428</v>
      </c>
      <c r="B430" s="3" t="s">
        <v>18289</v>
      </c>
      <c r="C430" s="62" t="str">
        <f t="shared" si="14"/>
        <v>Yes</v>
      </c>
      <c r="D430" s="30">
        <f t="shared" si="13"/>
        <v>2.0650199782055938</v>
      </c>
      <c r="E430" s="30">
        <v>5685</v>
      </c>
      <c r="F430" s="31">
        <v>42612</v>
      </c>
      <c r="G430" s="3" t="s">
        <v>18281</v>
      </c>
    </row>
    <row r="431" spans="1:7" s="168" customFormat="1">
      <c r="A431" s="62">
        <v>429</v>
      </c>
      <c r="B431" s="3" t="s">
        <v>18290</v>
      </c>
      <c r="C431" s="62" t="str">
        <f t="shared" si="14"/>
        <v>Yes</v>
      </c>
      <c r="D431" s="30">
        <f t="shared" si="13"/>
        <v>1.3534326189611332</v>
      </c>
      <c r="E431" s="30">
        <v>3726</v>
      </c>
      <c r="F431" s="31">
        <v>42612</v>
      </c>
      <c r="G431" s="3" t="s">
        <v>18281</v>
      </c>
    </row>
    <row r="432" spans="1:7" s="168" customFormat="1">
      <c r="A432" s="62">
        <v>430</v>
      </c>
      <c r="B432" s="3" t="s">
        <v>18291</v>
      </c>
      <c r="C432" s="62" t="str">
        <f t="shared" si="14"/>
        <v>Yes</v>
      </c>
      <c r="D432" s="30">
        <f t="shared" si="13"/>
        <v>1.2154013803123864</v>
      </c>
      <c r="E432" s="30">
        <v>3346</v>
      </c>
      <c r="F432" s="31">
        <v>42612</v>
      </c>
      <c r="G432" s="3" t="s">
        <v>18281</v>
      </c>
    </row>
    <row r="433" spans="1:7" s="168" customFormat="1">
      <c r="A433" s="62">
        <v>431</v>
      </c>
      <c r="B433" s="3" t="s">
        <v>18292</v>
      </c>
      <c r="C433" s="62" t="str">
        <f t="shared" si="14"/>
        <v>Yes</v>
      </c>
      <c r="D433" s="30">
        <f t="shared" si="13"/>
        <v>2.252815110788231</v>
      </c>
      <c r="E433" s="30">
        <v>6202</v>
      </c>
      <c r="F433" s="31">
        <v>42612</v>
      </c>
      <c r="G433" s="3" t="s">
        <v>18281</v>
      </c>
    </row>
    <row r="434" spans="1:7" s="168" customFormat="1">
      <c r="A434" s="62">
        <v>432</v>
      </c>
      <c r="B434" s="3" t="s">
        <v>18293</v>
      </c>
      <c r="C434" s="62" t="str">
        <f t="shared" si="14"/>
        <v>Yes</v>
      </c>
      <c r="D434" s="30">
        <f t="shared" si="13"/>
        <v>1.106429349800218</v>
      </c>
      <c r="E434" s="30">
        <v>3046</v>
      </c>
      <c r="F434" s="31">
        <v>42612</v>
      </c>
      <c r="G434" s="3" t="s">
        <v>18281</v>
      </c>
    </row>
    <row r="435" spans="1:7" s="168" customFormat="1">
      <c r="A435" s="62">
        <v>433</v>
      </c>
      <c r="B435" s="3" t="s">
        <v>18294</v>
      </c>
      <c r="C435" s="62" t="str">
        <f t="shared" si="14"/>
        <v>Yes</v>
      </c>
      <c r="D435" s="30">
        <f t="shared" si="13"/>
        <v>2.9836541954231746</v>
      </c>
      <c r="E435" s="30">
        <v>8214</v>
      </c>
      <c r="F435" s="31">
        <v>42612</v>
      </c>
      <c r="G435" s="3" t="s">
        <v>18281</v>
      </c>
    </row>
    <row r="436" spans="1:7" s="168" customFormat="1">
      <c r="A436" s="62">
        <v>434</v>
      </c>
      <c r="B436" s="3" t="s">
        <v>18295</v>
      </c>
      <c r="C436" s="62" t="str">
        <f t="shared" si="14"/>
        <v>Yes</v>
      </c>
      <c r="D436" s="30">
        <f t="shared" si="13"/>
        <v>4.0508536142390117</v>
      </c>
      <c r="E436" s="30">
        <v>11152</v>
      </c>
      <c r="F436" s="31">
        <v>42613</v>
      </c>
      <c r="G436" s="3" t="s">
        <v>18281</v>
      </c>
    </row>
    <row r="437" spans="1:7" s="168" customFormat="1">
      <c r="A437" s="62">
        <v>435</v>
      </c>
      <c r="B437" s="3" t="s">
        <v>18296</v>
      </c>
      <c r="C437" s="62" t="str">
        <f t="shared" si="14"/>
        <v>Yes</v>
      </c>
      <c r="D437" s="30">
        <f t="shared" si="13"/>
        <v>3.3592444605884491</v>
      </c>
      <c r="E437" s="30">
        <v>9248</v>
      </c>
      <c r="F437" s="31">
        <v>42612</v>
      </c>
      <c r="G437" s="3" t="s">
        <v>18281</v>
      </c>
    </row>
    <row r="438" spans="1:7" s="168" customFormat="1">
      <c r="A438" s="62">
        <v>436</v>
      </c>
      <c r="B438" s="3" t="s">
        <v>18297</v>
      </c>
      <c r="C438" s="62" t="str">
        <f t="shared" si="14"/>
        <v>Yes</v>
      </c>
      <c r="D438" s="30">
        <f t="shared" si="13"/>
        <v>4.9400653832183075</v>
      </c>
      <c r="E438" s="30">
        <v>13600</v>
      </c>
      <c r="F438" s="31">
        <v>42612</v>
      </c>
      <c r="G438" s="3" t="s">
        <v>18281</v>
      </c>
    </row>
    <row r="439" spans="1:7" s="168" customFormat="1">
      <c r="A439" s="62">
        <v>437</v>
      </c>
      <c r="B439" s="3" t="s">
        <v>18298</v>
      </c>
      <c r="C439" s="62" t="str">
        <f t="shared" si="14"/>
        <v>Yes</v>
      </c>
      <c r="D439" s="30">
        <f t="shared" si="13"/>
        <v>2.0450417726116963</v>
      </c>
      <c r="E439" s="30">
        <v>5630</v>
      </c>
      <c r="F439" s="31">
        <v>42612</v>
      </c>
      <c r="G439" s="3" t="s">
        <v>18281</v>
      </c>
    </row>
    <row r="440" spans="1:7" s="168" customFormat="1">
      <c r="A440" s="62">
        <v>438</v>
      </c>
      <c r="B440" s="3" t="s">
        <v>18299</v>
      </c>
      <c r="C440" s="62" t="str">
        <f t="shared" si="14"/>
        <v>Yes</v>
      </c>
      <c r="D440" s="30">
        <f t="shared" si="13"/>
        <v>2.0450417726116963</v>
      </c>
      <c r="E440" s="30">
        <v>5630</v>
      </c>
      <c r="F440" s="31">
        <v>42612</v>
      </c>
      <c r="G440" s="3" t="s">
        <v>18281</v>
      </c>
    </row>
    <row r="441" spans="1:7" s="168" customFormat="1">
      <c r="A441" s="62">
        <v>439</v>
      </c>
      <c r="B441" s="3" t="s">
        <v>18300</v>
      </c>
      <c r="C441" s="62" t="str">
        <f t="shared" si="14"/>
        <v>Yes</v>
      </c>
      <c r="D441" s="30">
        <f t="shared" si="13"/>
        <v>2.0352342898656013</v>
      </c>
      <c r="E441" s="30">
        <v>5603</v>
      </c>
      <c r="F441" s="31">
        <v>42612</v>
      </c>
      <c r="G441" s="3" t="s">
        <v>18281</v>
      </c>
    </row>
    <row r="442" spans="1:7" s="168" customFormat="1">
      <c r="A442" s="62">
        <v>440</v>
      </c>
      <c r="B442" s="3" t="s">
        <v>18301</v>
      </c>
      <c r="C442" s="62" t="str">
        <f t="shared" si="14"/>
        <v>Yes</v>
      </c>
      <c r="D442" s="30">
        <f t="shared" si="13"/>
        <v>1.4424264438794043</v>
      </c>
      <c r="E442" s="30">
        <v>3971</v>
      </c>
      <c r="F442" s="31">
        <v>42613</v>
      </c>
      <c r="G442" s="3" t="s">
        <v>18281</v>
      </c>
    </row>
    <row r="443" spans="1:7" s="168" customFormat="1">
      <c r="A443" s="62">
        <v>441</v>
      </c>
      <c r="B443" s="3" t="s">
        <v>18302</v>
      </c>
      <c r="C443" s="62" t="str">
        <f t="shared" si="14"/>
        <v>Yes</v>
      </c>
      <c r="D443" s="30">
        <f t="shared" si="13"/>
        <v>2.4206320377769708</v>
      </c>
      <c r="E443" s="30">
        <v>6664</v>
      </c>
      <c r="F443" s="31">
        <v>42612</v>
      </c>
      <c r="G443" s="3" t="s">
        <v>18281</v>
      </c>
    </row>
    <row r="444" spans="1:7" s="168" customFormat="1">
      <c r="A444" s="62">
        <v>442</v>
      </c>
      <c r="B444" s="3" t="s">
        <v>18303</v>
      </c>
      <c r="C444" s="62" t="str">
        <f t="shared" si="14"/>
        <v>Yes</v>
      </c>
      <c r="D444" s="30">
        <f t="shared" si="13"/>
        <v>1.7290228841264075</v>
      </c>
      <c r="E444" s="30">
        <v>4760</v>
      </c>
      <c r="F444" s="31">
        <v>42612</v>
      </c>
      <c r="G444" s="3" t="s">
        <v>18281</v>
      </c>
    </row>
    <row r="445" spans="1:7" s="168" customFormat="1">
      <c r="A445" s="62">
        <v>443</v>
      </c>
      <c r="B445" s="3" t="s">
        <v>18304</v>
      </c>
      <c r="C445" s="62" t="str">
        <f t="shared" si="14"/>
        <v>Yes</v>
      </c>
      <c r="D445" s="30">
        <f t="shared" si="13"/>
        <v>2.0748274609516892</v>
      </c>
      <c r="E445" s="30">
        <v>5712</v>
      </c>
      <c r="F445" s="31">
        <v>42612</v>
      </c>
      <c r="G445" s="3" t="s">
        <v>18281</v>
      </c>
    </row>
    <row r="446" spans="1:7" s="168" customFormat="1">
      <c r="A446" s="62">
        <v>444</v>
      </c>
      <c r="B446" s="3" t="s">
        <v>18305</v>
      </c>
      <c r="C446" s="62" t="str">
        <f t="shared" si="14"/>
        <v>Yes</v>
      </c>
      <c r="D446" s="30">
        <f t="shared" si="13"/>
        <v>1.4918270977115873</v>
      </c>
      <c r="E446" s="30">
        <v>4107</v>
      </c>
      <c r="F446" s="31">
        <v>42612</v>
      </c>
      <c r="G446" s="3" t="s">
        <v>18281</v>
      </c>
    </row>
    <row r="447" spans="1:7" s="168" customFormat="1">
      <c r="A447" s="62">
        <v>445</v>
      </c>
      <c r="B447" s="3" t="s">
        <v>18306</v>
      </c>
      <c r="C447" s="62" t="str">
        <f t="shared" si="14"/>
        <v>Yes</v>
      </c>
      <c r="D447" s="30">
        <f t="shared" si="13"/>
        <v>4.544860152560843</v>
      </c>
      <c r="E447" s="30">
        <v>12512</v>
      </c>
      <c r="F447" s="31">
        <v>42612</v>
      </c>
      <c r="G447" s="3" t="s">
        <v>18281</v>
      </c>
    </row>
    <row r="448" spans="1:7" s="168" customFormat="1">
      <c r="A448" s="62">
        <v>446</v>
      </c>
      <c r="B448" s="3" t="s">
        <v>18307</v>
      </c>
      <c r="C448" s="62" t="str">
        <f t="shared" si="14"/>
        <v>Yes</v>
      </c>
      <c r="D448" s="30">
        <f t="shared" si="13"/>
        <v>0.2371957864148202</v>
      </c>
      <c r="E448" s="30">
        <v>653</v>
      </c>
      <c r="F448" s="31">
        <v>42612</v>
      </c>
      <c r="G448" s="3" t="s">
        <v>18281</v>
      </c>
    </row>
    <row r="449" spans="1:7" s="168" customFormat="1">
      <c r="A449" s="62">
        <v>447</v>
      </c>
      <c r="B449" s="3" t="s">
        <v>18308</v>
      </c>
      <c r="C449" s="62" t="str">
        <f t="shared" si="14"/>
        <v>Yes</v>
      </c>
      <c r="D449" s="30">
        <f t="shared" si="13"/>
        <v>4.0312386487468217</v>
      </c>
      <c r="E449" s="30">
        <v>11098</v>
      </c>
      <c r="F449" s="31">
        <v>42612</v>
      </c>
      <c r="G449" s="3" t="s">
        <v>18281</v>
      </c>
    </row>
    <row r="450" spans="1:7" s="168" customFormat="1">
      <c r="A450" s="62">
        <v>448</v>
      </c>
      <c r="B450" s="3" t="s">
        <v>18309</v>
      </c>
      <c r="C450" s="62" t="str">
        <f t="shared" si="14"/>
        <v>Yes</v>
      </c>
      <c r="D450" s="30">
        <f t="shared" si="13"/>
        <v>2.8060297856883398</v>
      </c>
      <c r="E450" s="30">
        <v>7725</v>
      </c>
      <c r="F450" s="31">
        <v>42612</v>
      </c>
      <c r="G450" s="3" t="s">
        <v>18281</v>
      </c>
    </row>
    <row r="451" spans="1:7" s="168" customFormat="1">
      <c r="A451" s="62">
        <v>449</v>
      </c>
      <c r="B451" s="3" t="s">
        <v>18310</v>
      </c>
      <c r="C451" s="62" t="str">
        <f t="shared" si="14"/>
        <v>Yes</v>
      </c>
      <c r="D451" s="30">
        <f t="shared" si="13"/>
        <v>2.5786414820196151</v>
      </c>
      <c r="E451" s="30">
        <v>7099</v>
      </c>
      <c r="F451" s="31">
        <v>42612</v>
      </c>
      <c r="G451" s="3" t="s">
        <v>18281</v>
      </c>
    </row>
    <row r="452" spans="1:7" s="168" customFormat="1">
      <c r="A452" s="62">
        <v>450</v>
      </c>
      <c r="B452" s="3" t="s">
        <v>18311</v>
      </c>
      <c r="C452" s="62" t="str">
        <f t="shared" si="14"/>
        <v>Yes</v>
      </c>
      <c r="D452" s="30">
        <f t="shared" ref="D452:D515" si="15">E452/2753</f>
        <v>2.3712313839447874</v>
      </c>
      <c r="E452" s="30">
        <v>6528</v>
      </c>
      <c r="F452" s="31">
        <v>42612</v>
      </c>
      <c r="G452" s="3" t="s">
        <v>18281</v>
      </c>
    </row>
    <row r="453" spans="1:7" s="168" customFormat="1">
      <c r="A453" s="62">
        <v>451</v>
      </c>
      <c r="B453" s="3" t="s">
        <v>18312</v>
      </c>
      <c r="C453" s="62" t="str">
        <f t="shared" si="14"/>
        <v>Yes</v>
      </c>
      <c r="D453" s="30">
        <f t="shared" si="15"/>
        <v>2.3712313839447874</v>
      </c>
      <c r="E453" s="30">
        <v>6528</v>
      </c>
      <c r="F453" s="31">
        <v>42612</v>
      </c>
      <c r="G453" s="3" t="s">
        <v>18281</v>
      </c>
    </row>
    <row r="454" spans="1:7" s="168" customFormat="1">
      <c r="A454" s="62">
        <v>452</v>
      </c>
      <c r="B454" s="3" t="s">
        <v>18313</v>
      </c>
      <c r="C454" s="62" t="str">
        <f t="shared" si="14"/>
        <v>Yes</v>
      </c>
      <c r="D454" s="30">
        <f t="shared" si="15"/>
        <v>3.0036324010170721</v>
      </c>
      <c r="E454" s="30">
        <v>8269</v>
      </c>
      <c r="F454" s="31">
        <v>42612</v>
      </c>
      <c r="G454" s="3" t="s">
        <v>18281</v>
      </c>
    </row>
    <row r="455" spans="1:7" s="168" customFormat="1">
      <c r="A455" s="62">
        <v>453</v>
      </c>
      <c r="B455" s="3" t="s">
        <v>18314</v>
      </c>
      <c r="C455" s="62" t="str">
        <f t="shared" si="14"/>
        <v>Yes</v>
      </c>
      <c r="D455" s="30">
        <f t="shared" si="15"/>
        <v>3.0036324010170721</v>
      </c>
      <c r="E455" s="30">
        <v>8269</v>
      </c>
      <c r="F455" s="31">
        <v>42612</v>
      </c>
      <c r="G455" s="3" t="s">
        <v>18281</v>
      </c>
    </row>
    <row r="456" spans="1:7" s="168" customFormat="1">
      <c r="A456" s="62">
        <v>454</v>
      </c>
      <c r="B456" s="3" t="s">
        <v>18315</v>
      </c>
      <c r="C456" s="62" t="str">
        <f t="shared" si="14"/>
        <v>Yes</v>
      </c>
      <c r="D456" s="30">
        <f t="shared" si="15"/>
        <v>3.0036324010170721</v>
      </c>
      <c r="E456" s="30">
        <v>8269</v>
      </c>
      <c r="F456" s="31">
        <v>42612</v>
      </c>
      <c r="G456" s="3" t="s">
        <v>18281</v>
      </c>
    </row>
    <row r="457" spans="1:7" s="168" customFormat="1">
      <c r="A457" s="62">
        <v>455</v>
      </c>
      <c r="B457" s="3" t="s">
        <v>18316</v>
      </c>
      <c r="C457" s="62" t="str">
        <f t="shared" si="14"/>
        <v>Yes</v>
      </c>
      <c r="D457" s="30">
        <f t="shared" si="15"/>
        <v>3.0036324010170721</v>
      </c>
      <c r="E457" s="30">
        <v>8269</v>
      </c>
      <c r="F457" s="31">
        <v>42612</v>
      </c>
      <c r="G457" s="3" t="s">
        <v>18281</v>
      </c>
    </row>
    <row r="458" spans="1:7" s="168" customFormat="1">
      <c r="A458" s="62">
        <v>456</v>
      </c>
      <c r="B458" s="3" t="s">
        <v>17977</v>
      </c>
      <c r="C458" s="62" t="str">
        <f t="shared" si="14"/>
        <v>Yes</v>
      </c>
      <c r="D458" s="30">
        <f t="shared" si="15"/>
        <v>3.0036324010170721</v>
      </c>
      <c r="E458" s="30">
        <v>8269</v>
      </c>
      <c r="F458" s="31">
        <v>42612</v>
      </c>
      <c r="G458" s="3" t="s">
        <v>18281</v>
      </c>
    </row>
    <row r="459" spans="1:7" s="168" customFormat="1">
      <c r="A459" s="62">
        <v>457</v>
      </c>
      <c r="B459" s="3" t="s">
        <v>18317</v>
      </c>
      <c r="C459" s="62" t="str">
        <f t="shared" si="14"/>
        <v>Yes</v>
      </c>
      <c r="D459" s="30">
        <f t="shared" si="15"/>
        <v>0.45441336723574283</v>
      </c>
      <c r="E459" s="30">
        <v>1251</v>
      </c>
      <c r="F459" s="31">
        <v>42612</v>
      </c>
      <c r="G459" s="3" t="s">
        <v>18281</v>
      </c>
    </row>
    <row r="460" spans="1:7" s="168" customFormat="1">
      <c r="A460" s="62">
        <v>458</v>
      </c>
      <c r="B460" s="3" t="s">
        <v>18318</v>
      </c>
      <c r="C460" s="62" t="str">
        <f t="shared" si="14"/>
        <v>Yes</v>
      </c>
      <c r="D460" s="30">
        <f t="shared" si="15"/>
        <v>1.847439157282964</v>
      </c>
      <c r="E460" s="30">
        <v>5086</v>
      </c>
      <c r="F460" s="31">
        <v>42612</v>
      </c>
      <c r="G460" s="3" t="s">
        <v>18281</v>
      </c>
    </row>
    <row r="461" spans="1:7" s="168" customFormat="1">
      <c r="A461" s="62">
        <v>459</v>
      </c>
      <c r="B461" s="3" t="s">
        <v>12623</v>
      </c>
      <c r="C461" s="62" t="str">
        <f t="shared" si="14"/>
        <v>Yes</v>
      </c>
      <c r="D461" s="30">
        <f t="shared" si="15"/>
        <v>1.9760261532873229</v>
      </c>
      <c r="E461" s="30">
        <v>5440</v>
      </c>
      <c r="F461" s="31">
        <v>42612</v>
      </c>
      <c r="G461" s="3" t="s">
        <v>18281</v>
      </c>
    </row>
    <row r="462" spans="1:7" s="168" customFormat="1">
      <c r="A462" s="62">
        <v>460</v>
      </c>
      <c r="B462" s="3" t="s">
        <v>18319</v>
      </c>
      <c r="C462" s="62" t="str">
        <f t="shared" si="14"/>
        <v>Yes</v>
      </c>
      <c r="D462" s="30">
        <f t="shared" si="15"/>
        <v>2.4798401743552487</v>
      </c>
      <c r="E462" s="30">
        <v>6827</v>
      </c>
      <c r="F462" s="31">
        <v>42612</v>
      </c>
      <c r="G462" s="3" t="s">
        <v>18281</v>
      </c>
    </row>
    <row r="463" spans="1:7" s="168" customFormat="1">
      <c r="A463" s="62">
        <v>461</v>
      </c>
      <c r="B463" s="3" t="s">
        <v>18320</v>
      </c>
      <c r="C463" s="62" t="str">
        <f t="shared" si="14"/>
        <v>Yes</v>
      </c>
      <c r="D463" s="30">
        <f t="shared" si="15"/>
        <v>3.2306574645840902</v>
      </c>
      <c r="E463" s="30">
        <v>8894</v>
      </c>
      <c r="F463" s="31">
        <v>42613</v>
      </c>
      <c r="G463" s="3" t="s">
        <v>18281</v>
      </c>
    </row>
    <row r="464" spans="1:7" s="168" customFormat="1">
      <c r="A464" s="62">
        <v>462</v>
      </c>
      <c r="B464" s="3" t="s">
        <v>18321</v>
      </c>
      <c r="C464" s="62" t="str">
        <f t="shared" si="14"/>
        <v>Yes</v>
      </c>
      <c r="D464" s="30">
        <f t="shared" si="15"/>
        <v>1.9760261532873229</v>
      </c>
      <c r="E464" s="30">
        <v>5440</v>
      </c>
      <c r="F464" s="31">
        <v>42612</v>
      </c>
      <c r="G464" s="3" t="s">
        <v>18281</v>
      </c>
    </row>
    <row r="465" spans="1:7" s="168" customFormat="1">
      <c r="A465" s="62">
        <v>463</v>
      </c>
      <c r="B465" s="3" t="s">
        <v>18322</v>
      </c>
      <c r="C465" s="62" t="str">
        <f t="shared" si="14"/>
        <v>Yes</v>
      </c>
      <c r="D465" s="30">
        <f t="shared" si="15"/>
        <v>1.5710134398837632</v>
      </c>
      <c r="E465" s="30">
        <v>4325</v>
      </c>
      <c r="F465" s="31">
        <v>42613</v>
      </c>
      <c r="G465" s="3" t="s">
        <v>18281</v>
      </c>
    </row>
    <row r="466" spans="1:7" s="168" customFormat="1">
      <c r="A466" s="62">
        <v>464</v>
      </c>
      <c r="B466" s="3" t="s">
        <v>16949</v>
      </c>
      <c r="C466" s="62" t="str">
        <f t="shared" si="14"/>
        <v>Yes</v>
      </c>
      <c r="D466" s="30">
        <f t="shared" si="15"/>
        <v>3.0628405375953505</v>
      </c>
      <c r="E466" s="30">
        <v>8432</v>
      </c>
      <c r="F466" s="31">
        <v>42612</v>
      </c>
      <c r="G466" s="3" t="s">
        <v>18281</v>
      </c>
    </row>
    <row r="467" spans="1:7" s="168" customFormat="1">
      <c r="A467" s="62">
        <v>465</v>
      </c>
      <c r="B467" s="3" t="s">
        <v>18323</v>
      </c>
      <c r="C467" s="62" t="str">
        <f t="shared" si="14"/>
        <v>Yes</v>
      </c>
      <c r="D467" s="30">
        <f t="shared" si="15"/>
        <v>3.0926262259353434</v>
      </c>
      <c r="E467" s="30">
        <v>8514</v>
      </c>
      <c r="F467" s="31">
        <v>42612</v>
      </c>
      <c r="G467" s="3" t="s">
        <v>18281</v>
      </c>
    </row>
    <row r="468" spans="1:7" s="168" customFormat="1">
      <c r="A468" s="62">
        <v>466</v>
      </c>
      <c r="B468" s="3" t="s">
        <v>18324</v>
      </c>
      <c r="C468" s="62" t="str">
        <f t="shared" si="14"/>
        <v>Yes</v>
      </c>
      <c r="D468" s="30">
        <f t="shared" si="15"/>
        <v>3.0628405375953505</v>
      </c>
      <c r="E468" s="30">
        <v>8432</v>
      </c>
      <c r="F468" s="31">
        <v>42612</v>
      </c>
      <c r="G468" s="3" t="s">
        <v>18281</v>
      </c>
    </row>
    <row r="469" spans="1:7" s="168" customFormat="1">
      <c r="A469" s="62">
        <v>467</v>
      </c>
      <c r="B469" s="3" t="s">
        <v>18325</v>
      </c>
      <c r="C469" s="62" t="str">
        <f t="shared" si="14"/>
        <v>Yes</v>
      </c>
      <c r="D469" s="30">
        <f t="shared" si="15"/>
        <v>1.3040319651289503</v>
      </c>
      <c r="E469" s="30">
        <v>3590</v>
      </c>
      <c r="F469" s="31">
        <v>42612</v>
      </c>
      <c r="G469" s="3" t="s">
        <v>18281</v>
      </c>
    </row>
    <row r="470" spans="1:7" s="168" customFormat="1">
      <c r="A470" s="62">
        <v>468</v>
      </c>
      <c r="B470" s="3" t="s">
        <v>18326</v>
      </c>
      <c r="C470" s="62" t="str">
        <f t="shared" si="14"/>
        <v>Yes</v>
      </c>
      <c r="D470" s="30">
        <f t="shared" si="15"/>
        <v>1.4918270977115873</v>
      </c>
      <c r="E470" s="30">
        <v>4107</v>
      </c>
      <c r="F470" s="31">
        <v>42612</v>
      </c>
      <c r="G470" s="3" t="s">
        <v>18281</v>
      </c>
    </row>
    <row r="471" spans="1:7" s="168" customFormat="1">
      <c r="A471" s="62">
        <v>469</v>
      </c>
      <c r="B471" s="3" t="s">
        <v>18327</v>
      </c>
      <c r="C471" s="62" t="str">
        <f t="shared" si="14"/>
        <v>Yes</v>
      </c>
      <c r="D471" s="30">
        <f t="shared" si="15"/>
        <v>0.90882673447148565</v>
      </c>
      <c r="E471" s="30">
        <v>2502</v>
      </c>
      <c r="F471" s="31">
        <v>42612</v>
      </c>
      <c r="G471" s="3" t="s">
        <v>18281</v>
      </c>
    </row>
    <row r="472" spans="1:7" s="168" customFormat="1">
      <c r="A472" s="62">
        <v>470</v>
      </c>
      <c r="B472" s="3" t="s">
        <v>18328</v>
      </c>
      <c r="C472" s="62" t="str">
        <f t="shared" si="14"/>
        <v>Yes</v>
      </c>
      <c r="D472" s="30">
        <f t="shared" si="15"/>
        <v>3.9618597893207408</v>
      </c>
      <c r="E472" s="30">
        <v>10907</v>
      </c>
      <c r="F472" s="31">
        <v>42612</v>
      </c>
      <c r="G472" s="3" t="s">
        <v>18281</v>
      </c>
    </row>
    <row r="473" spans="1:7" s="168" customFormat="1">
      <c r="A473" s="62">
        <v>471</v>
      </c>
      <c r="B473" s="3" t="s">
        <v>18329</v>
      </c>
      <c r="C473" s="62" t="str">
        <f t="shared" si="14"/>
        <v>Yes</v>
      </c>
      <c r="D473" s="30">
        <f t="shared" si="15"/>
        <v>0.84961859789320737</v>
      </c>
      <c r="E473" s="30">
        <v>2339</v>
      </c>
      <c r="F473" s="31">
        <v>42612</v>
      </c>
      <c r="G473" s="3" t="s">
        <v>18281</v>
      </c>
    </row>
    <row r="474" spans="1:7" s="168" customFormat="1">
      <c r="A474" s="62">
        <v>472</v>
      </c>
      <c r="B474" s="3" t="s">
        <v>18330</v>
      </c>
      <c r="C474" s="62" t="str">
        <f t="shared" si="14"/>
        <v>Yes</v>
      </c>
      <c r="D474" s="30">
        <f t="shared" si="15"/>
        <v>3.9818379949146387</v>
      </c>
      <c r="E474" s="30">
        <v>10962</v>
      </c>
      <c r="F474" s="31">
        <v>42612</v>
      </c>
      <c r="G474" s="3" t="s">
        <v>18281</v>
      </c>
    </row>
    <row r="475" spans="1:7" s="168" customFormat="1">
      <c r="A475" s="62">
        <v>473</v>
      </c>
      <c r="B475" s="3" t="s">
        <v>18331</v>
      </c>
      <c r="C475" s="62" t="str">
        <f t="shared" si="14"/>
        <v>Yes</v>
      </c>
      <c r="D475" s="30">
        <f t="shared" si="15"/>
        <v>0.61242281147838717</v>
      </c>
      <c r="E475" s="30">
        <v>1686</v>
      </c>
      <c r="F475" s="31">
        <v>42612</v>
      </c>
      <c r="G475" s="3" t="s">
        <v>18281</v>
      </c>
    </row>
    <row r="476" spans="1:7" s="168" customFormat="1">
      <c r="A476" s="62">
        <v>474</v>
      </c>
      <c r="B476" s="3" t="s">
        <v>18332</v>
      </c>
      <c r="C476" s="62" t="str">
        <f t="shared" si="14"/>
        <v>Yes</v>
      </c>
      <c r="D476" s="30">
        <f t="shared" si="15"/>
        <v>1.4918270977115873</v>
      </c>
      <c r="E476" s="30">
        <v>4107</v>
      </c>
      <c r="F476" s="31">
        <v>42613</v>
      </c>
      <c r="G476" s="3" t="s">
        <v>18281</v>
      </c>
    </row>
    <row r="477" spans="1:7" s="168" customFormat="1">
      <c r="A477" s="62">
        <v>475</v>
      </c>
      <c r="B477" s="3" t="s">
        <v>18333</v>
      </c>
      <c r="C477" s="62" t="str">
        <f t="shared" si="14"/>
        <v>Yes</v>
      </c>
      <c r="D477" s="30">
        <f t="shared" si="15"/>
        <v>1.5314202687976752</v>
      </c>
      <c r="E477" s="30">
        <v>4216</v>
      </c>
      <c r="F477" s="31">
        <v>42612</v>
      </c>
      <c r="G477" s="3" t="s">
        <v>18281</v>
      </c>
    </row>
    <row r="478" spans="1:7" s="168" customFormat="1">
      <c r="A478" s="62">
        <v>476</v>
      </c>
      <c r="B478" s="3" t="s">
        <v>18334</v>
      </c>
      <c r="C478" s="62" t="str">
        <f t="shared" si="14"/>
        <v>Yes</v>
      </c>
      <c r="D478" s="30">
        <f t="shared" si="15"/>
        <v>1.4722121322193971</v>
      </c>
      <c r="E478" s="30">
        <v>4053</v>
      </c>
      <c r="F478" s="31">
        <v>42612</v>
      </c>
      <c r="G478" s="3" t="s">
        <v>18281</v>
      </c>
    </row>
    <row r="479" spans="1:7" s="168" customFormat="1">
      <c r="A479" s="62">
        <v>477</v>
      </c>
      <c r="B479" s="3" t="s">
        <v>18335</v>
      </c>
      <c r="C479" s="62" t="str">
        <f t="shared" si="14"/>
        <v>Yes</v>
      </c>
      <c r="D479" s="30">
        <f t="shared" si="15"/>
        <v>1.4722121322193971</v>
      </c>
      <c r="E479" s="30">
        <v>4053</v>
      </c>
      <c r="F479" s="31">
        <v>42612</v>
      </c>
      <c r="G479" s="3" t="s">
        <v>18281</v>
      </c>
    </row>
    <row r="480" spans="1:7" s="168" customFormat="1">
      <c r="A480" s="62">
        <v>478</v>
      </c>
      <c r="B480" s="3" t="s">
        <v>18336</v>
      </c>
      <c r="C480" s="62" t="str">
        <f t="shared" si="14"/>
        <v>Yes</v>
      </c>
      <c r="D480" s="30">
        <f t="shared" si="15"/>
        <v>4.9400653832183075</v>
      </c>
      <c r="E480" s="30">
        <v>13600</v>
      </c>
      <c r="F480" s="31">
        <v>42612</v>
      </c>
      <c r="G480" s="3" t="s">
        <v>18281</v>
      </c>
    </row>
    <row r="481" spans="1:7" s="168" customFormat="1">
      <c r="A481" s="62">
        <v>479</v>
      </c>
      <c r="B481" s="3" t="s">
        <v>18337</v>
      </c>
      <c r="C481" s="62" t="str">
        <f t="shared" si="14"/>
        <v>Yes</v>
      </c>
      <c r="D481" s="30">
        <f t="shared" si="15"/>
        <v>1.1758082092262985</v>
      </c>
      <c r="E481" s="30">
        <v>3237</v>
      </c>
      <c r="F481" s="31">
        <v>42612</v>
      </c>
      <c r="G481" s="3" t="s">
        <v>18281</v>
      </c>
    </row>
    <row r="482" spans="1:7" s="168" customFormat="1">
      <c r="A482" s="62">
        <v>480</v>
      </c>
      <c r="B482" s="3" t="s">
        <v>18338</v>
      </c>
      <c r="C482" s="62" t="str">
        <f t="shared" si="14"/>
        <v>Yes</v>
      </c>
      <c r="D482" s="30">
        <f t="shared" si="15"/>
        <v>1.3240101707228478</v>
      </c>
      <c r="E482" s="30">
        <v>3645</v>
      </c>
      <c r="F482" s="31">
        <v>42612</v>
      </c>
      <c r="G482" s="3" t="s">
        <v>18281</v>
      </c>
    </row>
    <row r="483" spans="1:7" s="168" customFormat="1">
      <c r="A483" s="62">
        <v>481</v>
      </c>
      <c r="B483" s="3" t="s">
        <v>18339</v>
      </c>
      <c r="C483" s="62" t="str">
        <f t="shared" si="14"/>
        <v>Yes</v>
      </c>
      <c r="D483" s="30">
        <f t="shared" si="15"/>
        <v>1.3240101707228478</v>
      </c>
      <c r="E483" s="30">
        <v>3645</v>
      </c>
      <c r="F483" s="31">
        <v>42612</v>
      </c>
      <c r="G483" s="3" t="s">
        <v>18281</v>
      </c>
    </row>
    <row r="484" spans="1:7" s="168" customFormat="1">
      <c r="A484" s="62">
        <v>482</v>
      </c>
      <c r="B484" s="3" t="s">
        <v>18340</v>
      </c>
      <c r="C484" s="62" t="str">
        <f t="shared" si="14"/>
        <v>Yes</v>
      </c>
      <c r="D484" s="30">
        <f t="shared" si="15"/>
        <v>0.98801307664366145</v>
      </c>
      <c r="E484" s="30">
        <v>2720</v>
      </c>
      <c r="F484" s="31">
        <v>42612</v>
      </c>
      <c r="G484" s="3" t="s">
        <v>18281</v>
      </c>
    </row>
    <row r="485" spans="1:7" s="168" customFormat="1">
      <c r="A485" s="62">
        <v>483</v>
      </c>
      <c r="B485" s="3" t="s">
        <v>18341</v>
      </c>
      <c r="C485" s="62" t="str">
        <f t="shared" si="14"/>
        <v>Yes</v>
      </c>
      <c r="D485" s="30">
        <f t="shared" si="15"/>
        <v>1.3734108245550309</v>
      </c>
      <c r="E485" s="30">
        <v>3781</v>
      </c>
      <c r="F485" s="31">
        <v>42612</v>
      </c>
      <c r="G485" s="3" t="s">
        <v>18281</v>
      </c>
    </row>
    <row r="486" spans="1:7" s="168" customFormat="1">
      <c r="A486" s="62">
        <v>484</v>
      </c>
      <c r="B486" s="3" t="s">
        <v>18342</v>
      </c>
      <c r="C486" s="62" t="str">
        <f t="shared" si="14"/>
        <v>Yes</v>
      </c>
      <c r="D486" s="30">
        <f t="shared" si="15"/>
        <v>2.1340355975299672</v>
      </c>
      <c r="E486" s="30">
        <v>5875</v>
      </c>
      <c r="F486" s="31">
        <v>42612</v>
      </c>
      <c r="G486" s="3" t="s">
        <v>18281</v>
      </c>
    </row>
    <row r="487" spans="1:7" s="168" customFormat="1">
      <c r="A487" s="62">
        <v>485</v>
      </c>
      <c r="B487" s="3" t="s">
        <v>18343</v>
      </c>
      <c r="C487" s="62" t="str">
        <f t="shared" ref="C487:C550" si="16">IF(D891&lt;=5, "Yes", "No")</f>
        <v>Yes</v>
      </c>
      <c r="D487" s="30">
        <f t="shared" si="15"/>
        <v>1.3436251362150382</v>
      </c>
      <c r="E487" s="30">
        <v>3699</v>
      </c>
      <c r="F487" s="31">
        <v>42612</v>
      </c>
      <c r="G487" s="3" t="s">
        <v>18281</v>
      </c>
    </row>
    <row r="488" spans="1:7" s="168" customFormat="1">
      <c r="A488" s="62">
        <v>486</v>
      </c>
      <c r="B488" s="3" t="s">
        <v>18344</v>
      </c>
      <c r="C488" s="62" t="str">
        <f t="shared" si="16"/>
        <v>Yes</v>
      </c>
      <c r="D488" s="30">
        <f t="shared" si="15"/>
        <v>0.98801307664366145</v>
      </c>
      <c r="E488" s="30">
        <v>2720</v>
      </c>
      <c r="F488" s="31">
        <v>42612</v>
      </c>
      <c r="G488" s="3" t="s">
        <v>18281</v>
      </c>
    </row>
    <row r="489" spans="1:7" s="168" customFormat="1">
      <c r="A489" s="62">
        <v>487</v>
      </c>
      <c r="B489" s="3" t="s">
        <v>18345</v>
      </c>
      <c r="C489" s="62" t="str">
        <f t="shared" si="16"/>
        <v>Yes</v>
      </c>
      <c r="D489" s="30">
        <f t="shared" si="15"/>
        <v>1.3436251362150382</v>
      </c>
      <c r="E489" s="30">
        <v>3699</v>
      </c>
      <c r="F489" s="31">
        <v>42612</v>
      </c>
      <c r="G489" s="3" t="s">
        <v>18281</v>
      </c>
    </row>
    <row r="490" spans="1:7" s="168" customFormat="1">
      <c r="A490" s="62">
        <v>488</v>
      </c>
      <c r="B490" s="3" t="s">
        <v>18346</v>
      </c>
      <c r="C490" s="62" t="str">
        <f t="shared" si="16"/>
        <v>Yes</v>
      </c>
      <c r="D490" s="30">
        <f t="shared" si="15"/>
        <v>1.2844169996367598</v>
      </c>
      <c r="E490" s="30">
        <v>3536</v>
      </c>
      <c r="F490" s="31">
        <v>42612</v>
      </c>
      <c r="G490" s="3" t="s">
        <v>18281</v>
      </c>
    </row>
    <row r="491" spans="1:7" s="168" customFormat="1">
      <c r="A491" s="62">
        <v>489</v>
      </c>
      <c r="B491" s="3" t="s">
        <v>18347</v>
      </c>
      <c r="C491" s="62" t="str">
        <f t="shared" si="16"/>
        <v>Yes</v>
      </c>
      <c r="D491" s="30">
        <f t="shared" si="15"/>
        <v>4.9400653832183075</v>
      </c>
      <c r="E491" s="30">
        <v>13600</v>
      </c>
      <c r="F491" s="31">
        <v>42612</v>
      </c>
      <c r="G491" s="3" t="s">
        <v>18281</v>
      </c>
    </row>
    <row r="492" spans="1:7" s="168" customFormat="1">
      <c r="A492" s="62">
        <v>490</v>
      </c>
      <c r="B492" s="3" t="s">
        <v>18348</v>
      </c>
      <c r="C492" s="62" t="str">
        <f t="shared" si="16"/>
        <v>Yes</v>
      </c>
      <c r="D492" s="30">
        <f t="shared" si="15"/>
        <v>1.3734108245550309</v>
      </c>
      <c r="E492" s="30">
        <v>3781</v>
      </c>
      <c r="F492" s="31">
        <v>42612</v>
      </c>
      <c r="G492" s="3" t="s">
        <v>18281</v>
      </c>
    </row>
    <row r="493" spans="1:7" s="168" customFormat="1">
      <c r="A493" s="62">
        <v>491</v>
      </c>
      <c r="B493" s="3" t="s">
        <v>18349</v>
      </c>
      <c r="C493" s="62" t="str">
        <f t="shared" si="16"/>
        <v>Yes</v>
      </c>
      <c r="D493" s="30">
        <f t="shared" si="15"/>
        <v>1.3734108245550309</v>
      </c>
      <c r="E493" s="30">
        <v>3781</v>
      </c>
      <c r="F493" s="31">
        <v>42612</v>
      </c>
      <c r="G493" s="3" t="s">
        <v>18281</v>
      </c>
    </row>
    <row r="494" spans="1:7" s="168" customFormat="1">
      <c r="A494" s="62">
        <v>492</v>
      </c>
      <c r="B494" s="3" t="s">
        <v>18350</v>
      </c>
      <c r="C494" s="62" t="str">
        <f t="shared" si="16"/>
        <v>Yes</v>
      </c>
      <c r="D494" s="30">
        <f t="shared" si="15"/>
        <v>1.3734108245550309</v>
      </c>
      <c r="E494" s="30">
        <v>3781</v>
      </c>
      <c r="F494" s="31">
        <v>42613</v>
      </c>
      <c r="G494" s="3" t="s">
        <v>18281</v>
      </c>
    </row>
    <row r="495" spans="1:7" s="168" customFormat="1">
      <c r="A495" s="62">
        <v>493</v>
      </c>
      <c r="B495" s="3" t="s">
        <v>18351</v>
      </c>
      <c r="C495" s="62" t="str">
        <f t="shared" si="16"/>
        <v>Yes</v>
      </c>
      <c r="D495" s="30">
        <f t="shared" si="15"/>
        <v>2.1340355975299672</v>
      </c>
      <c r="E495" s="30">
        <v>5875</v>
      </c>
      <c r="F495" s="31">
        <v>42612</v>
      </c>
      <c r="G495" s="3" t="s">
        <v>18281</v>
      </c>
    </row>
    <row r="496" spans="1:7" s="168" customFormat="1">
      <c r="A496" s="62">
        <v>494</v>
      </c>
      <c r="B496" s="3" t="s">
        <v>18352</v>
      </c>
      <c r="C496" s="62" t="str">
        <f t="shared" si="16"/>
        <v>Yes</v>
      </c>
      <c r="D496" s="30">
        <f t="shared" si="15"/>
        <v>2.2328369051943335</v>
      </c>
      <c r="E496" s="30">
        <v>6147</v>
      </c>
      <c r="F496" s="31">
        <v>42612</v>
      </c>
      <c r="G496" s="3" t="s">
        <v>18281</v>
      </c>
    </row>
    <row r="497" spans="1:7" s="168" customFormat="1">
      <c r="A497" s="62">
        <v>495</v>
      </c>
      <c r="B497" s="3" t="s">
        <v>18353</v>
      </c>
      <c r="C497" s="62" t="str">
        <f t="shared" si="16"/>
        <v>Yes</v>
      </c>
      <c r="D497" s="30">
        <f t="shared" si="15"/>
        <v>2.2328369051943335</v>
      </c>
      <c r="E497" s="30">
        <v>6147</v>
      </c>
      <c r="F497" s="31">
        <v>42612</v>
      </c>
      <c r="G497" s="3" t="s">
        <v>18281</v>
      </c>
    </row>
    <row r="498" spans="1:7" s="168" customFormat="1">
      <c r="A498" s="62">
        <v>496</v>
      </c>
      <c r="B498" s="3" t="s">
        <v>18354</v>
      </c>
      <c r="C498" s="62" t="str">
        <f t="shared" si="16"/>
        <v>Yes</v>
      </c>
      <c r="D498" s="30">
        <f t="shared" si="15"/>
        <v>1.4820196149654923</v>
      </c>
      <c r="E498" s="30">
        <v>4080</v>
      </c>
      <c r="F498" s="31">
        <v>42612</v>
      </c>
      <c r="G498" s="3" t="s">
        <v>18281</v>
      </c>
    </row>
    <row r="499" spans="1:7" s="168" customFormat="1">
      <c r="A499" s="62">
        <v>497</v>
      </c>
      <c r="B499" s="3" t="s">
        <v>18355</v>
      </c>
      <c r="C499" s="62" t="str">
        <f t="shared" si="16"/>
        <v>Yes</v>
      </c>
      <c r="D499" s="30">
        <f t="shared" si="15"/>
        <v>1.4820196149654923</v>
      </c>
      <c r="E499" s="30">
        <v>4080</v>
      </c>
      <c r="F499" s="31">
        <v>42612</v>
      </c>
      <c r="G499" s="3" t="s">
        <v>18281</v>
      </c>
    </row>
    <row r="500" spans="1:7" s="168" customFormat="1">
      <c r="A500" s="62">
        <v>498</v>
      </c>
      <c r="B500" s="3" t="s">
        <v>18356</v>
      </c>
      <c r="C500" s="62" t="str">
        <f t="shared" si="16"/>
        <v>Yes</v>
      </c>
      <c r="D500" s="30">
        <f t="shared" si="15"/>
        <v>3.1812568107519068</v>
      </c>
      <c r="E500" s="30">
        <v>8758</v>
      </c>
      <c r="F500" s="31">
        <v>42612</v>
      </c>
      <c r="G500" s="3" t="s">
        <v>18281</v>
      </c>
    </row>
    <row r="501" spans="1:7" s="168" customFormat="1">
      <c r="A501" s="62">
        <v>499</v>
      </c>
      <c r="B501" s="3" t="s">
        <v>18357</v>
      </c>
      <c r="C501" s="62" t="str">
        <f t="shared" si="16"/>
        <v>Yes</v>
      </c>
      <c r="D501" s="30">
        <f t="shared" si="15"/>
        <v>2.667635306937886</v>
      </c>
      <c r="E501" s="30">
        <v>7344</v>
      </c>
      <c r="F501" s="31">
        <v>42613</v>
      </c>
      <c r="G501" s="3" t="s">
        <v>18281</v>
      </c>
    </row>
    <row r="502" spans="1:7" s="168" customFormat="1">
      <c r="A502" s="62">
        <v>500</v>
      </c>
      <c r="B502" s="3" t="s">
        <v>18358</v>
      </c>
      <c r="C502" s="62" t="str">
        <f t="shared" si="16"/>
        <v>Yes</v>
      </c>
      <c r="D502" s="30">
        <f t="shared" si="15"/>
        <v>2.5884489647657101</v>
      </c>
      <c r="E502" s="30">
        <v>7126</v>
      </c>
      <c r="F502" s="31">
        <v>42612</v>
      </c>
      <c r="G502" s="3" t="s">
        <v>18281</v>
      </c>
    </row>
    <row r="503" spans="1:7" s="168" customFormat="1">
      <c r="A503" s="62">
        <v>501</v>
      </c>
      <c r="B503" s="3" t="s">
        <v>18359</v>
      </c>
      <c r="C503" s="62" t="str">
        <f t="shared" si="16"/>
        <v>Yes</v>
      </c>
      <c r="D503" s="30">
        <f t="shared" si="15"/>
        <v>1.2448238285506721</v>
      </c>
      <c r="E503" s="30">
        <v>3427</v>
      </c>
      <c r="F503" s="31">
        <v>42612</v>
      </c>
      <c r="G503" s="3" t="s">
        <v>18281</v>
      </c>
    </row>
    <row r="504" spans="1:7" s="168" customFormat="1">
      <c r="A504" s="62">
        <v>502</v>
      </c>
      <c r="B504" s="3" t="s">
        <v>18360</v>
      </c>
      <c r="C504" s="62" t="str">
        <f t="shared" si="16"/>
        <v>Yes</v>
      </c>
      <c r="D504" s="30">
        <f t="shared" si="15"/>
        <v>2.8652379222666182</v>
      </c>
      <c r="E504" s="30">
        <v>7888</v>
      </c>
      <c r="F504" s="31">
        <v>42612</v>
      </c>
      <c r="G504" s="3" t="s">
        <v>18281</v>
      </c>
    </row>
    <row r="505" spans="1:7" s="168" customFormat="1">
      <c r="A505" s="62">
        <v>503</v>
      </c>
      <c r="B505" s="3" t="s">
        <v>18361</v>
      </c>
      <c r="C505" s="62" t="str">
        <f t="shared" si="16"/>
        <v>Yes</v>
      </c>
      <c r="D505" s="30">
        <f t="shared" si="15"/>
        <v>2.1736287686160551</v>
      </c>
      <c r="E505" s="30">
        <v>5984</v>
      </c>
      <c r="F505" s="31">
        <v>42612</v>
      </c>
      <c r="G505" s="3" t="s">
        <v>18281</v>
      </c>
    </row>
    <row r="506" spans="1:7" s="168" customFormat="1">
      <c r="A506" s="62">
        <v>504</v>
      </c>
      <c r="B506" s="3" t="s">
        <v>18362</v>
      </c>
      <c r="C506" s="62" t="str">
        <f t="shared" si="16"/>
        <v>Yes</v>
      </c>
      <c r="D506" s="30">
        <f t="shared" si="15"/>
        <v>3.0036324010170721</v>
      </c>
      <c r="E506" s="30">
        <v>8269</v>
      </c>
      <c r="F506" s="31">
        <v>42612</v>
      </c>
      <c r="G506" s="3" t="s">
        <v>18281</v>
      </c>
    </row>
    <row r="507" spans="1:7" s="168" customFormat="1">
      <c r="A507" s="62">
        <v>505</v>
      </c>
      <c r="B507" s="3" t="s">
        <v>18363</v>
      </c>
      <c r="C507" s="62" t="str">
        <f t="shared" si="16"/>
        <v>Yes</v>
      </c>
      <c r="D507" s="30">
        <f t="shared" si="15"/>
        <v>3.3294587722484561</v>
      </c>
      <c r="E507" s="30">
        <v>9166</v>
      </c>
      <c r="F507" s="31">
        <v>42612</v>
      </c>
      <c r="G507" s="3" t="s">
        <v>18281</v>
      </c>
    </row>
    <row r="508" spans="1:7" s="168" customFormat="1">
      <c r="A508" s="62">
        <v>506</v>
      </c>
      <c r="B508" s="3" t="s">
        <v>18364</v>
      </c>
      <c r="C508" s="62" t="str">
        <f t="shared" si="16"/>
        <v>Yes</v>
      </c>
      <c r="D508" s="30">
        <f t="shared" si="15"/>
        <v>0.98801307664366145</v>
      </c>
      <c r="E508" s="30">
        <v>2720</v>
      </c>
      <c r="F508" s="31">
        <v>42612</v>
      </c>
      <c r="G508" s="3" t="s">
        <v>18281</v>
      </c>
    </row>
    <row r="509" spans="1:7" s="168" customFormat="1">
      <c r="A509" s="62">
        <v>507</v>
      </c>
      <c r="B509" s="3" t="s">
        <v>18365</v>
      </c>
      <c r="C509" s="62" t="str">
        <f t="shared" si="16"/>
        <v>Yes</v>
      </c>
      <c r="D509" s="30">
        <f t="shared" si="15"/>
        <v>3.8532509989102799</v>
      </c>
      <c r="E509" s="30">
        <v>10608</v>
      </c>
      <c r="F509" s="31">
        <v>42612</v>
      </c>
      <c r="G509" s="3" t="s">
        <v>18281</v>
      </c>
    </row>
    <row r="510" spans="1:7" s="168" customFormat="1">
      <c r="A510" s="62">
        <v>508</v>
      </c>
      <c r="B510" s="3" t="s">
        <v>18366</v>
      </c>
      <c r="C510" s="62" t="str">
        <f t="shared" si="16"/>
        <v>Yes</v>
      </c>
      <c r="D510" s="30">
        <f t="shared" si="15"/>
        <v>0.56302215764620411</v>
      </c>
      <c r="E510" s="30">
        <v>1550</v>
      </c>
      <c r="F510" s="31">
        <v>42613</v>
      </c>
      <c r="G510" s="3" t="s">
        <v>18281</v>
      </c>
    </row>
    <row r="511" spans="1:7" s="168" customFormat="1">
      <c r="A511" s="62">
        <v>509</v>
      </c>
      <c r="B511" s="3" t="s">
        <v>18367</v>
      </c>
      <c r="C511" s="62" t="str">
        <f t="shared" si="16"/>
        <v>Yes</v>
      </c>
      <c r="D511" s="30">
        <f t="shared" si="15"/>
        <v>0.84961859789320737</v>
      </c>
      <c r="E511" s="30">
        <v>2339</v>
      </c>
      <c r="F511" s="31">
        <v>42612</v>
      </c>
      <c r="G511" s="3" t="s">
        <v>18281</v>
      </c>
    </row>
    <row r="512" spans="1:7" s="168" customFormat="1">
      <c r="A512" s="62">
        <v>510</v>
      </c>
      <c r="B512" s="3" t="s">
        <v>18368</v>
      </c>
      <c r="C512" s="62" t="str">
        <f t="shared" si="16"/>
        <v>Yes</v>
      </c>
      <c r="D512" s="30">
        <f t="shared" si="15"/>
        <v>3.3690519433345441</v>
      </c>
      <c r="E512" s="30">
        <v>9275</v>
      </c>
      <c r="F512" s="31">
        <v>42612</v>
      </c>
      <c r="G512" s="3" t="s">
        <v>18281</v>
      </c>
    </row>
    <row r="513" spans="1:7" s="168" customFormat="1">
      <c r="A513" s="62">
        <v>511</v>
      </c>
      <c r="B513" s="3" t="s">
        <v>18369</v>
      </c>
      <c r="C513" s="62" t="str">
        <f t="shared" si="16"/>
        <v>Yes</v>
      </c>
      <c r="D513" s="30">
        <f t="shared" si="15"/>
        <v>0.98801307664366145</v>
      </c>
      <c r="E513" s="30">
        <v>2720</v>
      </c>
      <c r="F513" s="31">
        <v>42612</v>
      </c>
      <c r="G513" s="3" t="s">
        <v>18281</v>
      </c>
    </row>
    <row r="514" spans="1:7" s="168" customFormat="1">
      <c r="A514" s="62">
        <v>512</v>
      </c>
      <c r="B514" s="3" t="s">
        <v>12284</v>
      </c>
      <c r="C514" s="62" t="str">
        <f t="shared" si="16"/>
        <v>Yes</v>
      </c>
      <c r="D514" s="30">
        <f t="shared" si="15"/>
        <v>1.6600072648020341</v>
      </c>
      <c r="E514" s="30">
        <v>4570</v>
      </c>
      <c r="F514" s="31">
        <v>42612</v>
      </c>
      <c r="G514" s="3" t="s">
        <v>18281</v>
      </c>
    </row>
    <row r="515" spans="1:7" s="168" customFormat="1">
      <c r="A515" s="62">
        <v>513</v>
      </c>
      <c r="B515" s="3" t="s">
        <v>18370</v>
      </c>
      <c r="C515" s="62" t="str">
        <f t="shared" si="16"/>
        <v>Yes</v>
      </c>
      <c r="D515" s="30">
        <f t="shared" si="15"/>
        <v>3.9124591354885578</v>
      </c>
      <c r="E515" s="30">
        <v>10771</v>
      </c>
      <c r="F515" s="31">
        <v>42612</v>
      </c>
      <c r="G515" s="3" t="s">
        <v>18281</v>
      </c>
    </row>
    <row r="516" spans="1:7" s="168" customFormat="1">
      <c r="A516" s="62">
        <v>514</v>
      </c>
      <c r="B516" s="3" t="s">
        <v>18371</v>
      </c>
      <c r="C516" s="62" t="str">
        <f t="shared" si="16"/>
        <v>Yes</v>
      </c>
      <c r="D516" s="30">
        <f t="shared" ref="D516:D579" si="17">E516/2753</f>
        <v>1.7094079186342173</v>
      </c>
      <c r="E516" s="30">
        <v>4706</v>
      </c>
      <c r="F516" s="31">
        <v>42612</v>
      </c>
      <c r="G516" s="3" t="s">
        <v>18281</v>
      </c>
    </row>
    <row r="517" spans="1:7" s="168" customFormat="1">
      <c r="A517" s="62">
        <v>515</v>
      </c>
      <c r="B517" s="3" t="s">
        <v>18372</v>
      </c>
      <c r="C517" s="62" t="str">
        <f t="shared" si="16"/>
        <v>Yes</v>
      </c>
      <c r="D517" s="30">
        <f t="shared" si="17"/>
        <v>3.458045768252815</v>
      </c>
      <c r="E517" s="30">
        <v>9520</v>
      </c>
      <c r="F517" s="31">
        <v>42612</v>
      </c>
      <c r="G517" s="3" t="s">
        <v>18281</v>
      </c>
    </row>
    <row r="518" spans="1:7" s="168" customFormat="1">
      <c r="A518" s="62">
        <v>516</v>
      </c>
      <c r="B518" s="3" t="s">
        <v>18373</v>
      </c>
      <c r="C518" s="62" t="str">
        <f t="shared" si="16"/>
        <v>Yes</v>
      </c>
      <c r="D518" s="30">
        <f t="shared" si="17"/>
        <v>3.458045768252815</v>
      </c>
      <c r="E518" s="30">
        <v>9520</v>
      </c>
      <c r="F518" s="31">
        <v>42613</v>
      </c>
      <c r="G518" s="3" t="s">
        <v>18281</v>
      </c>
    </row>
    <row r="519" spans="1:7" s="168" customFormat="1">
      <c r="A519" s="62">
        <v>517</v>
      </c>
      <c r="B519" s="3" t="s">
        <v>18374</v>
      </c>
      <c r="C519" s="62" t="str">
        <f t="shared" si="16"/>
        <v>Yes</v>
      </c>
      <c r="D519" s="30">
        <f t="shared" si="17"/>
        <v>3.5270613875771883</v>
      </c>
      <c r="E519" s="30">
        <v>9710</v>
      </c>
      <c r="F519" s="31">
        <v>42612</v>
      </c>
      <c r="G519" s="3" t="s">
        <v>18281</v>
      </c>
    </row>
    <row r="520" spans="1:7" s="168" customFormat="1">
      <c r="A520" s="62">
        <v>518</v>
      </c>
      <c r="B520" s="3" t="s">
        <v>18375</v>
      </c>
      <c r="C520" s="62" t="str">
        <f t="shared" si="16"/>
        <v>Yes</v>
      </c>
      <c r="D520" s="30">
        <f t="shared" si="17"/>
        <v>3.4678532509989104</v>
      </c>
      <c r="E520" s="30">
        <v>9547</v>
      </c>
      <c r="F520" s="31">
        <v>42612</v>
      </c>
      <c r="G520" s="3" t="s">
        <v>18281</v>
      </c>
    </row>
    <row r="521" spans="1:7" s="168" customFormat="1">
      <c r="A521" s="62">
        <v>519</v>
      </c>
      <c r="B521" s="3" t="s">
        <v>18376</v>
      </c>
      <c r="C521" s="62" t="str">
        <f t="shared" si="16"/>
        <v>Yes</v>
      </c>
      <c r="D521" s="30">
        <f t="shared" si="17"/>
        <v>2.3516164184525969</v>
      </c>
      <c r="E521" s="30">
        <v>6474</v>
      </c>
      <c r="F521" s="31">
        <v>42612</v>
      </c>
      <c r="G521" s="3" t="s">
        <v>18281</v>
      </c>
    </row>
    <row r="522" spans="1:7" s="168" customFormat="1">
      <c r="A522" s="62">
        <v>520</v>
      </c>
      <c r="B522" s="3" t="s">
        <v>18377</v>
      </c>
      <c r="C522" s="62" t="str">
        <f t="shared" si="16"/>
        <v>Yes</v>
      </c>
      <c r="D522" s="30">
        <f t="shared" si="17"/>
        <v>0.98801307664366145</v>
      </c>
      <c r="E522" s="30">
        <v>2720</v>
      </c>
      <c r="F522" s="31">
        <v>42612</v>
      </c>
      <c r="G522" s="3" t="s">
        <v>18281</v>
      </c>
    </row>
    <row r="523" spans="1:7" s="168" customFormat="1">
      <c r="A523" s="62">
        <v>521</v>
      </c>
      <c r="B523" s="3" t="s">
        <v>18378</v>
      </c>
      <c r="C523" s="62" t="str">
        <f t="shared" si="16"/>
        <v>Yes</v>
      </c>
      <c r="D523" s="30">
        <f t="shared" si="17"/>
        <v>0.3556120595713767</v>
      </c>
      <c r="E523" s="30">
        <v>979</v>
      </c>
      <c r="F523" s="31">
        <v>42612</v>
      </c>
      <c r="G523" s="3" t="s">
        <v>18281</v>
      </c>
    </row>
    <row r="524" spans="1:7" s="168" customFormat="1">
      <c r="A524" s="62">
        <v>522</v>
      </c>
      <c r="B524" s="3" t="s">
        <v>18379</v>
      </c>
      <c r="C524" s="62" t="str">
        <f t="shared" si="16"/>
        <v>Yes</v>
      </c>
      <c r="D524" s="30">
        <f t="shared" si="17"/>
        <v>2.1144206320377772</v>
      </c>
      <c r="E524" s="30">
        <v>5821</v>
      </c>
      <c r="F524" s="31">
        <v>42612</v>
      </c>
      <c r="G524" s="3" t="s">
        <v>18281</v>
      </c>
    </row>
    <row r="525" spans="1:7" s="168" customFormat="1">
      <c r="A525" s="62">
        <v>523</v>
      </c>
      <c r="B525" s="3" t="s">
        <v>18380</v>
      </c>
      <c r="C525" s="62" t="str">
        <f t="shared" si="16"/>
        <v>Yes</v>
      </c>
      <c r="D525" s="30">
        <f t="shared" si="17"/>
        <v>1.8082092262985834</v>
      </c>
      <c r="E525" s="30">
        <v>4978</v>
      </c>
      <c r="F525" s="31">
        <v>42612</v>
      </c>
      <c r="G525" s="3" t="s">
        <v>18281</v>
      </c>
    </row>
    <row r="526" spans="1:7" s="168" customFormat="1">
      <c r="A526" s="62">
        <v>524</v>
      </c>
      <c r="B526" s="3" t="s">
        <v>18381</v>
      </c>
      <c r="C526" s="62" t="str">
        <f t="shared" si="16"/>
        <v>Yes</v>
      </c>
      <c r="D526" s="30">
        <f t="shared" si="17"/>
        <v>2.7664366146022519</v>
      </c>
      <c r="E526" s="30">
        <v>7616</v>
      </c>
      <c r="F526" s="31">
        <v>42612</v>
      </c>
      <c r="G526" s="3" t="s">
        <v>18281</v>
      </c>
    </row>
    <row r="527" spans="1:7" s="168" customFormat="1">
      <c r="A527" s="62">
        <v>525</v>
      </c>
      <c r="B527" s="3" t="s">
        <v>18382</v>
      </c>
      <c r="C527" s="62" t="str">
        <f t="shared" si="16"/>
        <v>Yes</v>
      </c>
      <c r="D527" s="30">
        <f t="shared" si="17"/>
        <v>1.7784235379585907</v>
      </c>
      <c r="E527" s="30">
        <v>4896</v>
      </c>
      <c r="F527" s="31">
        <v>42613</v>
      </c>
      <c r="G527" s="3" t="s">
        <v>18281</v>
      </c>
    </row>
    <row r="528" spans="1:7" s="168" customFormat="1">
      <c r="A528" s="62">
        <v>526</v>
      </c>
      <c r="B528" s="3" t="s">
        <v>18383</v>
      </c>
      <c r="C528" s="62" t="str">
        <f t="shared" si="16"/>
        <v>Yes</v>
      </c>
      <c r="D528" s="30">
        <f t="shared" si="17"/>
        <v>1.2844169996367598</v>
      </c>
      <c r="E528" s="30">
        <v>3536</v>
      </c>
      <c r="F528" s="31">
        <v>42613</v>
      </c>
      <c r="G528" s="3" t="s">
        <v>18281</v>
      </c>
    </row>
    <row r="529" spans="1:7" s="168" customFormat="1">
      <c r="A529" s="62">
        <v>527</v>
      </c>
      <c r="B529" s="3" t="s">
        <v>18384</v>
      </c>
      <c r="C529" s="62" t="str">
        <f t="shared" si="16"/>
        <v>Yes</v>
      </c>
      <c r="D529" s="30">
        <f t="shared" si="17"/>
        <v>2.1932437341082456</v>
      </c>
      <c r="E529" s="30">
        <v>6038</v>
      </c>
      <c r="F529" s="31">
        <v>42612</v>
      </c>
      <c r="G529" s="3" t="s">
        <v>18281</v>
      </c>
    </row>
    <row r="530" spans="1:7" s="168" customFormat="1">
      <c r="A530" s="62">
        <v>528</v>
      </c>
      <c r="B530" s="3" t="s">
        <v>18385</v>
      </c>
      <c r="C530" s="62" t="str">
        <f t="shared" si="16"/>
        <v>Yes</v>
      </c>
      <c r="D530" s="30">
        <f t="shared" si="17"/>
        <v>1.8576098801307663</v>
      </c>
      <c r="E530" s="30">
        <v>5114</v>
      </c>
      <c r="F530" s="31">
        <v>42612</v>
      </c>
      <c r="G530" s="3" t="s">
        <v>18281</v>
      </c>
    </row>
    <row r="531" spans="1:7" s="168" customFormat="1">
      <c r="A531" s="62">
        <v>529</v>
      </c>
      <c r="B531" s="3" t="s">
        <v>18386</v>
      </c>
      <c r="C531" s="62" t="str">
        <f t="shared" si="16"/>
        <v>Yes</v>
      </c>
      <c r="D531" s="30">
        <f t="shared" si="17"/>
        <v>2.2230294224482381</v>
      </c>
      <c r="E531" s="30">
        <v>6120</v>
      </c>
      <c r="F531" s="31">
        <v>42612</v>
      </c>
      <c r="G531" s="3" t="s">
        <v>18281</v>
      </c>
    </row>
    <row r="532" spans="1:7" s="168" customFormat="1">
      <c r="A532" s="62">
        <v>530</v>
      </c>
      <c r="B532" s="3" t="s">
        <v>18387</v>
      </c>
      <c r="C532" s="62" t="str">
        <f t="shared" si="16"/>
        <v>Yes</v>
      </c>
      <c r="D532" s="30">
        <f t="shared" si="17"/>
        <v>2.2230294224482381</v>
      </c>
      <c r="E532" s="30">
        <v>6120</v>
      </c>
      <c r="F532" s="31">
        <v>42612</v>
      </c>
      <c r="G532" s="3" t="s">
        <v>18281</v>
      </c>
    </row>
    <row r="533" spans="1:7" s="168" customFormat="1">
      <c r="A533" s="62">
        <v>531</v>
      </c>
      <c r="B533" s="3" t="s">
        <v>18388</v>
      </c>
      <c r="C533" s="62" t="str">
        <f t="shared" si="16"/>
        <v>Yes</v>
      </c>
      <c r="D533" s="30">
        <f t="shared" si="17"/>
        <v>1.3240101707228478</v>
      </c>
      <c r="E533" s="30">
        <v>3645</v>
      </c>
      <c r="F533" s="31">
        <v>42612</v>
      </c>
      <c r="G533" s="3" t="s">
        <v>18281</v>
      </c>
    </row>
    <row r="534" spans="1:7" s="168" customFormat="1">
      <c r="A534" s="62">
        <v>532</v>
      </c>
      <c r="B534" s="3" t="s">
        <v>18389</v>
      </c>
      <c r="C534" s="62" t="str">
        <f t="shared" si="16"/>
        <v>Yes</v>
      </c>
      <c r="D534" s="30">
        <f t="shared" si="17"/>
        <v>0.56302215764620411</v>
      </c>
      <c r="E534" s="30">
        <v>1550</v>
      </c>
      <c r="F534" s="31">
        <v>42612</v>
      </c>
      <c r="G534" s="3" t="s">
        <v>18281</v>
      </c>
    </row>
    <row r="535" spans="1:7" s="168" customFormat="1">
      <c r="A535" s="62">
        <v>533</v>
      </c>
      <c r="B535" s="3" t="s">
        <v>18390</v>
      </c>
      <c r="C535" s="62" t="str">
        <f t="shared" si="16"/>
        <v>Yes</v>
      </c>
      <c r="D535" s="30">
        <f t="shared" si="17"/>
        <v>1.7588085724664002</v>
      </c>
      <c r="E535" s="30">
        <v>4842</v>
      </c>
      <c r="F535" s="31">
        <v>42612</v>
      </c>
      <c r="G535" s="3" t="s">
        <v>18281</v>
      </c>
    </row>
    <row r="536" spans="1:7" s="168" customFormat="1">
      <c r="A536" s="62">
        <v>534</v>
      </c>
      <c r="B536" s="3" t="s">
        <v>18391</v>
      </c>
      <c r="C536" s="62" t="str">
        <f t="shared" si="16"/>
        <v>Yes</v>
      </c>
      <c r="D536" s="30">
        <f t="shared" si="17"/>
        <v>0.33599709407918632</v>
      </c>
      <c r="E536" s="30">
        <v>925</v>
      </c>
      <c r="F536" s="31">
        <v>42612</v>
      </c>
      <c r="G536" s="3" t="s">
        <v>18281</v>
      </c>
    </row>
    <row r="537" spans="1:7" s="168" customFormat="1">
      <c r="A537" s="62">
        <v>535</v>
      </c>
      <c r="B537" s="3" t="s">
        <v>18392</v>
      </c>
      <c r="C537" s="62" t="str">
        <f t="shared" si="16"/>
        <v>Yes</v>
      </c>
      <c r="D537" s="30">
        <f t="shared" si="17"/>
        <v>1.2448238285506721</v>
      </c>
      <c r="E537" s="30">
        <v>3427</v>
      </c>
      <c r="F537" s="31">
        <v>42612</v>
      </c>
      <c r="G537" s="3" t="s">
        <v>18281</v>
      </c>
    </row>
    <row r="538" spans="1:7" s="168" customFormat="1">
      <c r="A538" s="62">
        <v>536</v>
      </c>
      <c r="B538" s="3" t="s">
        <v>18393</v>
      </c>
      <c r="C538" s="62" t="str">
        <f t="shared" si="16"/>
        <v>Yes</v>
      </c>
      <c r="D538" s="30">
        <f t="shared" si="17"/>
        <v>2.6974209952778785</v>
      </c>
      <c r="E538" s="30">
        <v>7426</v>
      </c>
      <c r="F538" s="31">
        <v>42612</v>
      </c>
      <c r="G538" s="3" t="s">
        <v>18281</v>
      </c>
    </row>
    <row r="539" spans="1:7" s="168" customFormat="1">
      <c r="A539" s="62">
        <v>537</v>
      </c>
      <c r="B539" s="3" t="s">
        <v>18394</v>
      </c>
      <c r="C539" s="62" t="str">
        <f t="shared" si="16"/>
        <v>Yes</v>
      </c>
      <c r="D539" s="30">
        <f t="shared" si="17"/>
        <v>3.8532509989102799</v>
      </c>
      <c r="E539" s="30">
        <v>10608</v>
      </c>
      <c r="F539" s="31">
        <v>42612</v>
      </c>
      <c r="G539" s="3" t="s">
        <v>18281</v>
      </c>
    </row>
    <row r="540" spans="1:7" s="168" customFormat="1">
      <c r="A540" s="62">
        <v>538</v>
      </c>
      <c r="B540" s="3" t="s">
        <v>18395</v>
      </c>
      <c r="C540" s="62" t="str">
        <f t="shared" si="16"/>
        <v>Yes</v>
      </c>
      <c r="D540" s="30">
        <f t="shared" si="17"/>
        <v>0.73120232473665092</v>
      </c>
      <c r="E540" s="30">
        <v>2013</v>
      </c>
      <c r="F540" s="31">
        <v>42612</v>
      </c>
      <c r="G540" s="3" t="s">
        <v>18281</v>
      </c>
    </row>
    <row r="541" spans="1:7" s="168" customFormat="1">
      <c r="A541" s="62">
        <v>539</v>
      </c>
      <c r="B541" s="3" t="s">
        <v>18396</v>
      </c>
      <c r="C541" s="62" t="str">
        <f t="shared" si="16"/>
        <v>Yes</v>
      </c>
      <c r="D541" s="30">
        <f t="shared" si="17"/>
        <v>1.0276062477297494</v>
      </c>
      <c r="E541" s="30">
        <v>2829</v>
      </c>
      <c r="F541" s="31">
        <v>42612</v>
      </c>
      <c r="G541" s="3" t="s">
        <v>18281</v>
      </c>
    </row>
    <row r="542" spans="1:7" s="168" customFormat="1">
      <c r="A542" s="62">
        <v>540</v>
      </c>
      <c r="B542" s="3" t="s">
        <v>18397</v>
      </c>
      <c r="C542" s="62" t="str">
        <f t="shared" si="16"/>
        <v>Yes</v>
      </c>
      <c r="D542" s="30">
        <f t="shared" si="17"/>
        <v>1.3832183073011259</v>
      </c>
      <c r="E542" s="30">
        <v>3808</v>
      </c>
      <c r="F542" s="31">
        <v>42612</v>
      </c>
      <c r="G542" s="3" t="s">
        <v>18281</v>
      </c>
    </row>
    <row r="543" spans="1:7" s="168" customFormat="1">
      <c r="A543" s="62">
        <v>541</v>
      </c>
      <c r="B543" s="3" t="s">
        <v>18398</v>
      </c>
      <c r="C543" s="62" t="str">
        <f t="shared" si="16"/>
        <v>Yes</v>
      </c>
      <c r="D543" s="30">
        <f t="shared" si="17"/>
        <v>1.1856156919723937</v>
      </c>
      <c r="E543" s="30">
        <v>3264</v>
      </c>
      <c r="F543" s="31">
        <v>42612</v>
      </c>
      <c r="G543" s="3" t="s">
        <v>18281</v>
      </c>
    </row>
    <row r="544" spans="1:7" s="168" customFormat="1">
      <c r="A544" s="62">
        <v>542</v>
      </c>
      <c r="B544" s="3" t="s">
        <v>18399</v>
      </c>
      <c r="C544" s="62" t="str">
        <f t="shared" si="16"/>
        <v>Yes</v>
      </c>
      <c r="D544" s="30">
        <f t="shared" si="17"/>
        <v>0.99782055938975667</v>
      </c>
      <c r="E544" s="30">
        <v>2747</v>
      </c>
      <c r="F544" s="31">
        <v>42612</v>
      </c>
      <c r="G544" s="3" t="s">
        <v>18281</v>
      </c>
    </row>
    <row r="545" spans="1:7" s="168" customFormat="1">
      <c r="A545" s="62">
        <v>543</v>
      </c>
      <c r="B545" s="3" t="s">
        <v>18400</v>
      </c>
      <c r="C545" s="62" t="str">
        <f t="shared" si="16"/>
        <v>Yes</v>
      </c>
      <c r="D545" s="30">
        <f t="shared" si="17"/>
        <v>1.4820196149654923</v>
      </c>
      <c r="E545" s="30">
        <v>4080</v>
      </c>
      <c r="F545" s="31">
        <v>42612</v>
      </c>
      <c r="G545" s="3" t="s">
        <v>18281</v>
      </c>
    </row>
    <row r="546" spans="1:7" s="168" customFormat="1">
      <c r="A546" s="62">
        <v>544</v>
      </c>
      <c r="B546" s="3" t="s">
        <v>18049</v>
      </c>
      <c r="C546" s="62" t="str">
        <f t="shared" si="16"/>
        <v>Yes</v>
      </c>
      <c r="D546" s="30">
        <f t="shared" si="17"/>
        <v>3.5764620414093717</v>
      </c>
      <c r="E546" s="30">
        <v>9846</v>
      </c>
      <c r="F546" s="31">
        <v>42612</v>
      </c>
      <c r="G546" s="3" t="s">
        <v>18281</v>
      </c>
    </row>
    <row r="547" spans="1:7" s="168" customFormat="1">
      <c r="A547" s="62">
        <v>545</v>
      </c>
      <c r="B547" s="3" t="s">
        <v>18401</v>
      </c>
      <c r="C547" s="62" t="str">
        <f t="shared" si="16"/>
        <v>Yes</v>
      </c>
      <c r="D547" s="30">
        <f t="shared" si="17"/>
        <v>0.25681075190701053</v>
      </c>
      <c r="E547" s="30">
        <v>707</v>
      </c>
      <c r="F547" s="31">
        <v>42612</v>
      </c>
      <c r="G547" s="3" t="s">
        <v>18281</v>
      </c>
    </row>
    <row r="548" spans="1:7" s="168" customFormat="1">
      <c r="A548" s="62">
        <v>546</v>
      </c>
      <c r="B548" s="3" t="s">
        <v>18402</v>
      </c>
      <c r="C548" s="62" t="str">
        <f t="shared" si="16"/>
        <v>Yes</v>
      </c>
      <c r="D548" s="30">
        <f t="shared" si="17"/>
        <v>0.27678895750090809</v>
      </c>
      <c r="E548" s="30">
        <v>762</v>
      </c>
      <c r="F548" s="31">
        <v>42612</v>
      </c>
      <c r="G548" s="3" t="s">
        <v>18281</v>
      </c>
    </row>
    <row r="549" spans="1:7" s="168" customFormat="1">
      <c r="A549" s="62">
        <v>547</v>
      </c>
      <c r="B549" s="3" t="s">
        <v>18403</v>
      </c>
      <c r="C549" s="62" t="str">
        <f t="shared" si="16"/>
        <v>Yes</v>
      </c>
      <c r="D549" s="30">
        <f t="shared" si="17"/>
        <v>0.93861242281147839</v>
      </c>
      <c r="E549" s="30">
        <v>2584</v>
      </c>
      <c r="F549" s="31">
        <v>42613</v>
      </c>
      <c r="G549" s="3" t="s">
        <v>18281</v>
      </c>
    </row>
    <row r="550" spans="1:7" s="168" customFormat="1">
      <c r="A550" s="62">
        <v>548</v>
      </c>
      <c r="B550" s="3" t="s">
        <v>18404</v>
      </c>
      <c r="C550" s="62" t="str">
        <f t="shared" si="16"/>
        <v>Yes</v>
      </c>
      <c r="D550" s="30">
        <f t="shared" si="17"/>
        <v>3.3592444605884491</v>
      </c>
      <c r="E550" s="30">
        <v>9248</v>
      </c>
      <c r="F550" s="31">
        <v>42613</v>
      </c>
      <c r="G550" s="3" t="s">
        <v>18281</v>
      </c>
    </row>
    <row r="551" spans="1:7" s="168" customFormat="1">
      <c r="A551" s="62">
        <v>549</v>
      </c>
      <c r="B551" s="3" t="s">
        <v>18405</v>
      </c>
      <c r="C551" s="62" t="str">
        <f t="shared" ref="C551:C614" si="18">IF(D955&lt;=5, "Yes", "No")</f>
        <v>Yes</v>
      </c>
      <c r="D551" s="30">
        <f t="shared" si="17"/>
        <v>2.7962223029422448</v>
      </c>
      <c r="E551" s="30">
        <v>7698</v>
      </c>
      <c r="F551" s="31">
        <v>42613</v>
      </c>
      <c r="G551" s="3" t="s">
        <v>18281</v>
      </c>
    </row>
    <row r="552" spans="1:7" s="168" customFormat="1">
      <c r="A552" s="62">
        <v>550</v>
      </c>
      <c r="B552" s="3" t="s">
        <v>18406</v>
      </c>
      <c r="C552" s="62" t="str">
        <f t="shared" si="18"/>
        <v>Yes</v>
      </c>
      <c r="D552" s="30">
        <f t="shared" si="17"/>
        <v>2.0450417726116963</v>
      </c>
      <c r="E552" s="30">
        <v>5630</v>
      </c>
      <c r="F552" s="31">
        <v>42612</v>
      </c>
      <c r="G552" s="3" t="s">
        <v>18281</v>
      </c>
    </row>
    <row r="553" spans="1:7" s="168" customFormat="1">
      <c r="A553" s="62">
        <v>551</v>
      </c>
      <c r="B553" s="3" t="s">
        <v>18407</v>
      </c>
      <c r="C553" s="62" t="str">
        <f t="shared" si="18"/>
        <v>Yes</v>
      </c>
      <c r="D553" s="30">
        <f t="shared" si="17"/>
        <v>1.511805303305485</v>
      </c>
      <c r="E553" s="30">
        <v>4162</v>
      </c>
      <c r="F553" s="31">
        <v>42612</v>
      </c>
      <c r="G553" s="3" t="s">
        <v>18281</v>
      </c>
    </row>
    <row r="554" spans="1:7" s="168" customFormat="1">
      <c r="A554" s="62">
        <v>552</v>
      </c>
      <c r="B554" s="3" t="s">
        <v>18408</v>
      </c>
      <c r="C554" s="62" t="str">
        <f t="shared" si="18"/>
        <v>Yes</v>
      </c>
      <c r="D554" s="30">
        <f t="shared" si="17"/>
        <v>0.30621140573919359</v>
      </c>
      <c r="E554" s="30">
        <v>843</v>
      </c>
      <c r="F554" s="31">
        <v>42612</v>
      </c>
      <c r="G554" s="3" t="s">
        <v>18281</v>
      </c>
    </row>
    <row r="555" spans="1:7" s="168" customFormat="1">
      <c r="A555" s="62">
        <v>553</v>
      </c>
      <c r="B555" s="3" t="s">
        <v>18409</v>
      </c>
      <c r="C555" s="62" t="str">
        <f t="shared" si="18"/>
        <v>Yes</v>
      </c>
      <c r="D555" s="30">
        <f t="shared" si="17"/>
        <v>1.8772248456229568</v>
      </c>
      <c r="E555" s="30">
        <v>5168</v>
      </c>
      <c r="F555" s="31">
        <v>42612</v>
      </c>
      <c r="G555" s="3" t="s">
        <v>18281</v>
      </c>
    </row>
    <row r="556" spans="1:7" s="168" customFormat="1">
      <c r="A556" s="62">
        <v>554</v>
      </c>
      <c r="B556" s="3" t="s">
        <v>18410</v>
      </c>
      <c r="C556" s="62" t="str">
        <f t="shared" si="18"/>
        <v>Yes</v>
      </c>
      <c r="D556" s="30">
        <f t="shared" si="17"/>
        <v>1.5906284053759534</v>
      </c>
      <c r="E556" s="30">
        <v>4379</v>
      </c>
      <c r="F556" s="31">
        <v>42612</v>
      </c>
      <c r="G556" s="3" t="s">
        <v>18281</v>
      </c>
    </row>
    <row r="557" spans="1:7" s="168" customFormat="1">
      <c r="A557" s="62">
        <v>555</v>
      </c>
      <c r="B557" s="3" t="s">
        <v>18411</v>
      </c>
      <c r="C557" s="62" t="str">
        <f t="shared" si="18"/>
        <v>Yes</v>
      </c>
      <c r="D557" s="30">
        <f t="shared" si="17"/>
        <v>0.16781692698873957</v>
      </c>
      <c r="E557" s="30">
        <v>462</v>
      </c>
      <c r="F557" s="31">
        <v>42612</v>
      </c>
      <c r="G557" s="3" t="s">
        <v>18281</v>
      </c>
    </row>
    <row r="558" spans="1:7" s="168" customFormat="1">
      <c r="A558" s="62">
        <v>556</v>
      </c>
      <c r="B558" s="3" t="s">
        <v>18412</v>
      </c>
      <c r="C558" s="62" t="str">
        <f t="shared" si="18"/>
        <v>Yes</v>
      </c>
      <c r="D558" s="30">
        <f t="shared" si="17"/>
        <v>1.5808209226298584</v>
      </c>
      <c r="E558" s="30">
        <v>4352</v>
      </c>
      <c r="F558" s="31">
        <v>42612</v>
      </c>
      <c r="G558" s="3" t="s">
        <v>18281</v>
      </c>
    </row>
    <row r="559" spans="1:7" s="168" customFormat="1">
      <c r="A559" s="62">
        <v>557</v>
      </c>
      <c r="B559" s="3" t="s">
        <v>18413</v>
      </c>
      <c r="C559" s="62" t="str">
        <f t="shared" si="18"/>
        <v>Yes</v>
      </c>
      <c r="D559" s="30">
        <f t="shared" si="17"/>
        <v>1.3240101707228478</v>
      </c>
      <c r="E559" s="30">
        <v>3645</v>
      </c>
      <c r="F559" s="31">
        <v>42612</v>
      </c>
      <c r="G559" s="3" t="s">
        <v>18281</v>
      </c>
    </row>
    <row r="560" spans="1:7" s="168" customFormat="1">
      <c r="A560" s="62">
        <v>558</v>
      </c>
      <c r="B560" s="3" t="s">
        <v>18414</v>
      </c>
      <c r="C560" s="62" t="str">
        <f t="shared" si="18"/>
        <v>Yes</v>
      </c>
      <c r="D560" s="30">
        <f t="shared" si="17"/>
        <v>0.3556120595713767</v>
      </c>
      <c r="E560" s="30">
        <v>979</v>
      </c>
      <c r="F560" s="31">
        <v>42613</v>
      </c>
      <c r="G560" s="3" t="s">
        <v>18281</v>
      </c>
    </row>
    <row r="561" spans="1:7" s="168" customFormat="1">
      <c r="A561" s="62">
        <v>559</v>
      </c>
      <c r="B561" s="3" t="s">
        <v>18415</v>
      </c>
      <c r="C561" s="62" t="str">
        <f t="shared" si="18"/>
        <v>Yes</v>
      </c>
      <c r="D561" s="30">
        <f t="shared" si="17"/>
        <v>0.67199418815837264</v>
      </c>
      <c r="E561" s="30">
        <v>1850</v>
      </c>
      <c r="F561" s="31">
        <v>42612</v>
      </c>
      <c r="G561" s="3" t="s">
        <v>18281</v>
      </c>
    </row>
    <row r="562" spans="1:7" s="168" customFormat="1">
      <c r="A562" s="62">
        <v>560</v>
      </c>
      <c r="B562" s="3" t="s">
        <v>18416</v>
      </c>
      <c r="C562" s="62" t="str">
        <f t="shared" si="18"/>
        <v>Yes</v>
      </c>
      <c r="D562" s="30">
        <f t="shared" si="17"/>
        <v>0.22738830366872503</v>
      </c>
      <c r="E562" s="30">
        <v>626</v>
      </c>
      <c r="F562" s="31">
        <v>42612</v>
      </c>
      <c r="G562" s="3" t="s">
        <v>18281</v>
      </c>
    </row>
    <row r="563" spans="1:7" s="168" customFormat="1">
      <c r="A563" s="62">
        <v>561</v>
      </c>
      <c r="B563" s="3" t="s">
        <v>18417</v>
      </c>
      <c r="C563" s="62" t="str">
        <f t="shared" si="18"/>
        <v>Yes</v>
      </c>
      <c r="D563" s="30">
        <f t="shared" si="17"/>
        <v>0.69160915365056297</v>
      </c>
      <c r="E563" s="30">
        <v>1904</v>
      </c>
      <c r="F563" s="31">
        <v>42612</v>
      </c>
      <c r="G563" s="3" t="s">
        <v>18281</v>
      </c>
    </row>
    <row r="564" spans="1:7" s="168" customFormat="1">
      <c r="A564" s="62">
        <v>562</v>
      </c>
      <c r="B564" s="3" t="s">
        <v>18418</v>
      </c>
      <c r="C564" s="62" t="str">
        <f t="shared" si="18"/>
        <v>Yes</v>
      </c>
      <c r="D564" s="30">
        <f t="shared" si="17"/>
        <v>0.1976026153287323</v>
      </c>
      <c r="E564" s="30">
        <v>544</v>
      </c>
      <c r="F564" s="31">
        <v>42612</v>
      </c>
      <c r="G564" s="3" t="s">
        <v>18281</v>
      </c>
    </row>
    <row r="565" spans="1:7" s="168" customFormat="1">
      <c r="A565" s="62">
        <v>563</v>
      </c>
      <c r="B565" s="3" t="s">
        <v>18419</v>
      </c>
      <c r="C565" s="62" t="str">
        <f t="shared" si="18"/>
        <v>Yes</v>
      </c>
      <c r="D565" s="30">
        <f t="shared" si="17"/>
        <v>1.4624046494733018</v>
      </c>
      <c r="E565" s="30">
        <v>4026</v>
      </c>
      <c r="F565" s="31">
        <v>42612</v>
      </c>
      <c r="G565" s="3" t="s">
        <v>18281</v>
      </c>
    </row>
    <row r="566" spans="1:7" s="168" customFormat="1">
      <c r="A566" s="62">
        <v>564</v>
      </c>
      <c r="B566" s="3" t="s">
        <v>18420</v>
      </c>
      <c r="C566" s="62" t="str">
        <f t="shared" si="18"/>
        <v>Yes</v>
      </c>
      <c r="D566" s="30">
        <f t="shared" si="17"/>
        <v>1.1362150381402107</v>
      </c>
      <c r="E566" s="30">
        <v>3128</v>
      </c>
      <c r="F566" s="31">
        <v>42612</v>
      </c>
      <c r="G566" s="3" t="s">
        <v>18281</v>
      </c>
    </row>
    <row r="567" spans="1:7" s="168" customFormat="1">
      <c r="A567" s="62">
        <v>565</v>
      </c>
      <c r="B567" s="3" t="s">
        <v>18421</v>
      </c>
      <c r="C567" s="62" t="str">
        <f t="shared" si="18"/>
        <v>Yes</v>
      </c>
      <c r="D567" s="30">
        <f t="shared" si="17"/>
        <v>1.4918270977115873</v>
      </c>
      <c r="E567" s="30">
        <v>4107</v>
      </c>
      <c r="F567" s="31">
        <v>42613</v>
      </c>
      <c r="G567" s="3" t="s">
        <v>18281</v>
      </c>
    </row>
    <row r="568" spans="1:7" s="168" customFormat="1">
      <c r="A568" s="62">
        <v>566</v>
      </c>
      <c r="B568" s="3" t="s">
        <v>18422</v>
      </c>
      <c r="C568" s="62" t="str">
        <f t="shared" si="18"/>
        <v>Yes</v>
      </c>
      <c r="D568" s="30">
        <f t="shared" si="17"/>
        <v>1.9760261532873229</v>
      </c>
      <c r="E568" s="30">
        <v>5440</v>
      </c>
      <c r="F568" s="31">
        <v>42612</v>
      </c>
      <c r="G568" s="3" t="s">
        <v>18281</v>
      </c>
    </row>
    <row r="569" spans="1:7" s="168" customFormat="1">
      <c r="A569" s="62">
        <v>567</v>
      </c>
      <c r="B569" s="3" t="s">
        <v>18423</v>
      </c>
      <c r="C569" s="62" t="str">
        <f t="shared" si="18"/>
        <v>Yes</v>
      </c>
      <c r="D569" s="30">
        <f t="shared" si="17"/>
        <v>2.628042135851798</v>
      </c>
      <c r="E569" s="30">
        <v>7235</v>
      </c>
      <c r="F569" s="31">
        <v>42613</v>
      </c>
      <c r="G569" s="3" t="s">
        <v>18281</v>
      </c>
    </row>
    <row r="570" spans="1:7" s="168" customFormat="1">
      <c r="A570" s="62">
        <v>568</v>
      </c>
      <c r="B570" s="3" t="s">
        <v>18424</v>
      </c>
      <c r="C570" s="62" t="str">
        <f t="shared" si="18"/>
        <v>Yes</v>
      </c>
      <c r="D570" s="30">
        <f t="shared" si="17"/>
        <v>2.5884489647657101</v>
      </c>
      <c r="E570" s="30">
        <v>7126</v>
      </c>
      <c r="F570" s="31">
        <v>42612</v>
      </c>
      <c r="G570" s="3" t="s">
        <v>18281</v>
      </c>
    </row>
    <row r="571" spans="1:7" s="168" customFormat="1">
      <c r="A571" s="62">
        <v>569</v>
      </c>
      <c r="B571" s="3" t="s">
        <v>18425</v>
      </c>
      <c r="C571" s="62" t="str">
        <f t="shared" si="18"/>
        <v>Yes</v>
      </c>
      <c r="D571" s="30">
        <f t="shared" si="17"/>
        <v>1.5710134398837632</v>
      </c>
      <c r="E571" s="30">
        <v>4325</v>
      </c>
      <c r="F571" s="31">
        <v>42612</v>
      </c>
      <c r="G571" s="3" t="s">
        <v>18281</v>
      </c>
    </row>
    <row r="572" spans="1:7" s="168" customFormat="1">
      <c r="A572" s="62">
        <v>570</v>
      </c>
      <c r="B572" s="3" t="s">
        <v>18426</v>
      </c>
      <c r="C572" s="62" t="str">
        <f t="shared" si="18"/>
        <v>Yes</v>
      </c>
      <c r="D572" s="30">
        <f t="shared" si="17"/>
        <v>2.677442789683981</v>
      </c>
      <c r="E572" s="30">
        <v>7371</v>
      </c>
      <c r="F572" s="31">
        <v>42612</v>
      </c>
      <c r="G572" s="3" t="s">
        <v>18281</v>
      </c>
    </row>
    <row r="573" spans="1:7" s="168" customFormat="1">
      <c r="A573" s="62">
        <v>571</v>
      </c>
      <c r="B573" s="3" t="s">
        <v>18427</v>
      </c>
      <c r="C573" s="62" t="str">
        <f t="shared" si="18"/>
        <v>Yes</v>
      </c>
      <c r="D573" s="30">
        <f t="shared" si="17"/>
        <v>2.7860515800944423</v>
      </c>
      <c r="E573" s="30">
        <v>7670</v>
      </c>
      <c r="F573" s="31">
        <v>42612</v>
      </c>
      <c r="G573" s="3" t="s">
        <v>18281</v>
      </c>
    </row>
    <row r="574" spans="1:7" s="168" customFormat="1">
      <c r="A574" s="62">
        <v>572</v>
      </c>
      <c r="B574" s="3" t="s">
        <v>18428</v>
      </c>
      <c r="C574" s="62" t="str">
        <f t="shared" si="18"/>
        <v>Yes</v>
      </c>
      <c r="D574" s="30">
        <f t="shared" si="17"/>
        <v>2.0748274609516892</v>
      </c>
      <c r="E574" s="30">
        <v>5712</v>
      </c>
      <c r="F574" s="31">
        <v>42612</v>
      </c>
      <c r="G574" s="3" t="s">
        <v>18281</v>
      </c>
    </row>
    <row r="575" spans="1:7" s="168" customFormat="1">
      <c r="A575" s="62">
        <v>573</v>
      </c>
      <c r="B575" s="3" t="s">
        <v>18429</v>
      </c>
      <c r="C575" s="62" t="str">
        <f t="shared" si="18"/>
        <v>Yes</v>
      </c>
      <c r="D575" s="30">
        <f t="shared" si="17"/>
        <v>1.4028332727933164</v>
      </c>
      <c r="E575" s="30">
        <v>3862</v>
      </c>
      <c r="F575" s="31">
        <v>42613</v>
      </c>
      <c r="G575" s="3" t="s">
        <v>18281</v>
      </c>
    </row>
    <row r="576" spans="1:7" s="168" customFormat="1">
      <c r="A576" s="62">
        <v>574</v>
      </c>
      <c r="B576" s="3" t="s">
        <v>18430</v>
      </c>
      <c r="C576" s="62" t="str">
        <f t="shared" si="18"/>
        <v>Yes</v>
      </c>
      <c r="D576" s="30">
        <f t="shared" si="17"/>
        <v>0.92880494006538317</v>
      </c>
      <c r="E576" s="30">
        <v>2557</v>
      </c>
      <c r="F576" s="31">
        <v>42612</v>
      </c>
      <c r="G576" s="3" t="s">
        <v>18281</v>
      </c>
    </row>
    <row r="577" spans="1:7" s="168" customFormat="1">
      <c r="A577" s="62">
        <v>575</v>
      </c>
      <c r="B577" s="3" t="s">
        <v>18431</v>
      </c>
      <c r="C577" s="62" t="str">
        <f t="shared" si="18"/>
        <v>Yes</v>
      </c>
      <c r="D577" s="30">
        <f t="shared" si="17"/>
        <v>1.2648020341445696</v>
      </c>
      <c r="E577" s="30">
        <v>3482</v>
      </c>
      <c r="F577" s="31">
        <v>42612</v>
      </c>
      <c r="G577" s="3" t="s">
        <v>18281</v>
      </c>
    </row>
    <row r="578" spans="1:7" s="168" customFormat="1">
      <c r="A578" s="62">
        <v>576</v>
      </c>
      <c r="B578" s="3" t="s">
        <v>18432</v>
      </c>
      <c r="C578" s="62" t="str">
        <f t="shared" si="18"/>
        <v>Yes</v>
      </c>
      <c r="D578" s="30">
        <f t="shared" si="17"/>
        <v>0.84961859789320737</v>
      </c>
      <c r="E578" s="30">
        <v>2339</v>
      </c>
      <c r="F578" s="31">
        <v>42612</v>
      </c>
      <c r="G578" s="3" t="s">
        <v>18281</v>
      </c>
    </row>
    <row r="579" spans="1:7" s="168" customFormat="1">
      <c r="A579" s="62">
        <v>577</v>
      </c>
      <c r="B579" s="3" t="s">
        <v>12440</v>
      </c>
      <c r="C579" s="62" t="str">
        <f t="shared" si="18"/>
        <v>Yes</v>
      </c>
      <c r="D579" s="30">
        <f t="shared" si="17"/>
        <v>1.4820196149654923</v>
      </c>
      <c r="E579" s="30">
        <v>4080</v>
      </c>
      <c r="F579" s="31">
        <v>42612</v>
      </c>
      <c r="G579" s="3" t="s">
        <v>18281</v>
      </c>
    </row>
    <row r="580" spans="1:7" s="168" customFormat="1">
      <c r="A580" s="62">
        <v>578</v>
      </c>
      <c r="B580" s="3" t="s">
        <v>18433</v>
      </c>
      <c r="C580" s="62" t="str">
        <f t="shared" si="18"/>
        <v>Yes</v>
      </c>
      <c r="D580" s="30">
        <f t="shared" ref="D580:D643" si="19">E580/2753</f>
        <v>2.6974209952778785</v>
      </c>
      <c r="E580" s="30">
        <v>7426</v>
      </c>
      <c r="F580" s="31">
        <v>42612</v>
      </c>
      <c r="G580" s="3" t="s">
        <v>18281</v>
      </c>
    </row>
    <row r="581" spans="1:7" s="168" customFormat="1">
      <c r="A581" s="62">
        <v>579</v>
      </c>
      <c r="B581" s="3" t="s">
        <v>18434</v>
      </c>
      <c r="C581" s="62" t="str">
        <f t="shared" si="18"/>
        <v>Yes</v>
      </c>
      <c r="D581" s="30">
        <f t="shared" si="19"/>
        <v>0.98801307664366145</v>
      </c>
      <c r="E581" s="30">
        <v>2720</v>
      </c>
      <c r="F581" s="31">
        <v>42613</v>
      </c>
      <c r="G581" s="3" t="s">
        <v>18281</v>
      </c>
    </row>
    <row r="582" spans="1:7" s="168" customFormat="1">
      <c r="A582" s="62">
        <v>580</v>
      </c>
      <c r="B582" s="3" t="s">
        <v>18435</v>
      </c>
      <c r="C582" s="62" t="str">
        <f t="shared" si="18"/>
        <v>Yes</v>
      </c>
      <c r="D582" s="30">
        <f t="shared" si="19"/>
        <v>2.2132219397021431</v>
      </c>
      <c r="E582" s="30">
        <v>6093</v>
      </c>
      <c r="F582" s="31">
        <v>42612</v>
      </c>
      <c r="G582" s="3" t="s">
        <v>18281</v>
      </c>
    </row>
    <row r="583" spans="1:7" s="168" customFormat="1">
      <c r="A583" s="62">
        <v>581</v>
      </c>
      <c r="B583" s="3" t="s">
        <v>18436</v>
      </c>
      <c r="C583" s="62" t="str">
        <f t="shared" si="18"/>
        <v>Yes</v>
      </c>
      <c r="D583" s="30">
        <f t="shared" si="19"/>
        <v>1.7192154013803125</v>
      </c>
      <c r="E583" s="30">
        <v>4733</v>
      </c>
      <c r="F583" s="31">
        <v>42612</v>
      </c>
      <c r="G583" s="3" t="s">
        <v>18281</v>
      </c>
    </row>
    <row r="584" spans="1:7" s="168" customFormat="1">
      <c r="A584" s="62">
        <v>582</v>
      </c>
      <c r="B584" s="3" t="s">
        <v>18437</v>
      </c>
      <c r="C584" s="62" t="str">
        <f t="shared" si="18"/>
        <v>Yes</v>
      </c>
      <c r="D584" s="30">
        <f t="shared" si="19"/>
        <v>2.1340355975299672</v>
      </c>
      <c r="E584" s="30">
        <v>5875</v>
      </c>
      <c r="F584" s="31">
        <v>42612</v>
      </c>
      <c r="G584" s="3" t="s">
        <v>18281</v>
      </c>
    </row>
    <row r="585" spans="1:7" s="168" customFormat="1">
      <c r="A585" s="62">
        <v>583</v>
      </c>
      <c r="B585" s="3" t="s">
        <v>18438</v>
      </c>
      <c r="C585" s="62" t="str">
        <f t="shared" si="18"/>
        <v>Yes</v>
      </c>
      <c r="D585" s="30">
        <f t="shared" si="19"/>
        <v>1.294224482382855</v>
      </c>
      <c r="E585" s="30">
        <v>3563</v>
      </c>
      <c r="F585" s="31">
        <v>42612</v>
      </c>
      <c r="G585" s="3" t="s">
        <v>18281</v>
      </c>
    </row>
    <row r="586" spans="1:7" s="168" customFormat="1">
      <c r="A586" s="62">
        <v>584</v>
      </c>
      <c r="B586" s="3" t="s">
        <v>18439</v>
      </c>
      <c r="C586" s="62" t="str">
        <f t="shared" si="18"/>
        <v>Yes</v>
      </c>
      <c r="D586" s="30">
        <f t="shared" si="19"/>
        <v>1.2844169996367598</v>
      </c>
      <c r="E586" s="30">
        <v>3536</v>
      </c>
      <c r="F586" s="31">
        <v>42612</v>
      </c>
      <c r="G586" s="3" t="s">
        <v>18281</v>
      </c>
    </row>
    <row r="587" spans="1:7" s="168" customFormat="1">
      <c r="A587" s="62">
        <v>585</v>
      </c>
      <c r="B587" s="3" t="s">
        <v>18440</v>
      </c>
      <c r="C587" s="62" t="str">
        <f t="shared" si="18"/>
        <v>Yes</v>
      </c>
      <c r="D587" s="30">
        <f t="shared" si="19"/>
        <v>2.0650199782055938</v>
      </c>
      <c r="E587" s="30">
        <v>5685</v>
      </c>
      <c r="F587" s="31">
        <v>42612</v>
      </c>
      <c r="G587" s="3" t="s">
        <v>18281</v>
      </c>
    </row>
    <row r="588" spans="1:7" s="168" customFormat="1">
      <c r="A588" s="62">
        <v>586</v>
      </c>
      <c r="B588" s="3" t="s">
        <v>18441</v>
      </c>
      <c r="C588" s="62" t="str">
        <f t="shared" si="18"/>
        <v>Yes</v>
      </c>
      <c r="D588" s="30">
        <f t="shared" si="19"/>
        <v>2.1834362513621506</v>
      </c>
      <c r="E588" s="30">
        <v>6011</v>
      </c>
      <c r="F588" s="31">
        <v>42613</v>
      </c>
      <c r="G588" s="3" t="s">
        <v>18281</v>
      </c>
    </row>
    <row r="589" spans="1:7" s="168" customFormat="1">
      <c r="A589" s="62">
        <v>587</v>
      </c>
      <c r="B589" s="3" t="s">
        <v>18442</v>
      </c>
      <c r="C589" s="62" t="str">
        <f t="shared" si="18"/>
        <v>Yes</v>
      </c>
      <c r="D589" s="30">
        <f t="shared" si="19"/>
        <v>3.8532509989102799</v>
      </c>
      <c r="E589" s="30">
        <v>10608</v>
      </c>
      <c r="F589" s="31">
        <v>42612</v>
      </c>
      <c r="G589" s="3" t="s">
        <v>18281</v>
      </c>
    </row>
    <row r="590" spans="1:7" s="168" customFormat="1">
      <c r="A590" s="62">
        <v>588</v>
      </c>
      <c r="B590" s="3" t="s">
        <v>18443</v>
      </c>
      <c r="C590" s="62" t="str">
        <f t="shared" si="18"/>
        <v>Yes</v>
      </c>
      <c r="D590" s="30">
        <f t="shared" si="19"/>
        <v>2.4798401743552487</v>
      </c>
      <c r="E590" s="30">
        <v>6827</v>
      </c>
      <c r="F590" s="31">
        <v>42612</v>
      </c>
      <c r="G590" s="3" t="s">
        <v>18281</v>
      </c>
    </row>
    <row r="591" spans="1:7" s="168" customFormat="1">
      <c r="A591" s="62">
        <v>589</v>
      </c>
      <c r="B591" s="3" t="s">
        <v>18444</v>
      </c>
      <c r="C591" s="62" t="str">
        <f t="shared" si="18"/>
        <v>Yes</v>
      </c>
      <c r="D591" s="30">
        <f t="shared" si="19"/>
        <v>2.4798401743552487</v>
      </c>
      <c r="E591" s="30">
        <v>6827</v>
      </c>
      <c r="F591" s="31">
        <v>42612</v>
      </c>
      <c r="G591" s="3" t="s">
        <v>18281</v>
      </c>
    </row>
    <row r="592" spans="1:7" s="168" customFormat="1">
      <c r="A592" s="62">
        <v>590</v>
      </c>
      <c r="B592" s="3" t="s">
        <v>18445</v>
      </c>
      <c r="C592" s="62" t="str">
        <f t="shared" si="18"/>
        <v>Yes</v>
      </c>
      <c r="D592" s="30">
        <f t="shared" si="19"/>
        <v>3.8532509989102799</v>
      </c>
      <c r="E592" s="30">
        <v>10608</v>
      </c>
      <c r="F592" s="31">
        <v>42612</v>
      </c>
      <c r="G592" s="3" t="s">
        <v>18281</v>
      </c>
    </row>
    <row r="593" spans="1:7" s="168" customFormat="1">
      <c r="A593" s="62">
        <v>591</v>
      </c>
      <c r="B593" s="3" t="s">
        <v>18446</v>
      </c>
      <c r="C593" s="62" t="str">
        <f t="shared" si="18"/>
        <v>Yes</v>
      </c>
      <c r="D593" s="30">
        <f t="shared" si="19"/>
        <v>4.1496549219033785</v>
      </c>
      <c r="E593" s="30">
        <v>11424</v>
      </c>
      <c r="F593" s="31">
        <v>42612</v>
      </c>
      <c r="G593" s="3" t="s">
        <v>18281</v>
      </c>
    </row>
    <row r="594" spans="1:7" s="168" customFormat="1">
      <c r="A594" s="62">
        <v>592</v>
      </c>
      <c r="B594" s="3" t="s">
        <v>18447</v>
      </c>
      <c r="C594" s="62" t="str">
        <f t="shared" si="18"/>
        <v>Yes</v>
      </c>
      <c r="D594" s="30">
        <f t="shared" si="19"/>
        <v>1.2252088630584816</v>
      </c>
      <c r="E594" s="30">
        <v>3373</v>
      </c>
      <c r="F594" s="31">
        <v>42612</v>
      </c>
      <c r="G594" s="3" t="s">
        <v>18281</v>
      </c>
    </row>
    <row r="595" spans="1:7" s="168" customFormat="1">
      <c r="A595" s="62">
        <v>593</v>
      </c>
      <c r="B595" s="3" t="s">
        <v>18448</v>
      </c>
      <c r="C595" s="62" t="str">
        <f t="shared" si="18"/>
        <v>Yes</v>
      </c>
      <c r="D595" s="30">
        <f t="shared" si="19"/>
        <v>1.7784235379585907</v>
      </c>
      <c r="E595" s="30">
        <v>4896</v>
      </c>
      <c r="F595" s="31">
        <v>42612</v>
      </c>
      <c r="G595" s="3" t="s">
        <v>18281</v>
      </c>
    </row>
    <row r="596" spans="1:7" s="168" customFormat="1">
      <c r="A596" s="62">
        <v>594</v>
      </c>
      <c r="B596" s="3" t="s">
        <v>18324</v>
      </c>
      <c r="C596" s="62" t="str">
        <f t="shared" si="18"/>
        <v>Yes</v>
      </c>
      <c r="D596" s="30">
        <f t="shared" si="19"/>
        <v>2.1340355975299672</v>
      </c>
      <c r="E596" s="30">
        <v>5875</v>
      </c>
      <c r="F596" s="31">
        <v>42612</v>
      </c>
      <c r="G596" s="3" t="s">
        <v>18281</v>
      </c>
    </row>
    <row r="597" spans="1:7" s="168" customFormat="1">
      <c r="A597" s="62">
        <v>595</v>
      </c>
      <c r="B597" s="3" t="s">
        <v>18449</v>
      </c>
      <c r="C597" s="62" t="str">
        <f t="shared" si="18"/>
        <v>Yes</v>
      </c>
      <c r="D597" s="30">
        <f t="shared" si="19"/>
        <v>0.64220849981837991</v>
      </c>
      <c r="E597" s="30">
        <v>1768</v>
      </c>
      <c r="F597" s="31">
        <v>42612</v>
      </c>
      <c r="G597" s="3" t="s">
        <v>18281</v>
      </c>
    </row>
    <row r="598" spans="1:7" s="168" customFormat="1">
      <c r="A598" s="62">
        <v>596</v>
      </c>
      <c r="B598" s="63" t="s">
        <v>18450</v>
      </c>
      <c r="C598" s="62" t="str">
        <f t="shared" si="18"/>
        <v>Yes</v>
      </c>
      <c r="D598" s="30">
        <f t="shared" si="19"/>
        <v>1.4424264438794043</v>
      </c>
      <c r="E598" s="30">
        <v>3971</v>
      </c>
      <c r="F598" s="31">
        <v>42612</v>
      </c>
      <c r="G598" s="3" t="s">
        <v>18281</v>
      </c>
    </row>
    <row r="599" spans="1:7" s="168" customFormat="1">
      <c r="A599" s="62">
        <v>597</v>
      </c>
      <c r="B599" s="63" t="s">
        <v>18451</v>
      </c>
      <c r="C599" s="62" t="str">
        <f t="shared" si="18"/>
        <v>Yes</v>
      </c>
      <c r="D599" s="30">
        <f t="shared" si="19"/>
        <v>1.4424264438794043</v>
      </c>
      <c r="E599" s="30">
        <v>3971</v>
      </c>
      <c r="F599" s="31">
        <v>42612</v>
      </c>
      <c r="G599" s="3" t="s">
        <v>18281</v>
      </c>
    </row>
    <row r="600" spans="1:7" s="168" customFormat="1">
      <c r="A600" s="62">
        <v>598</v>
      </c>
      <c r="B600" s="63" t="s">
        <v>18452</v>
      </c>
      <c r="C600" s="62" t="str">
        <f t="shared" si="18"/>
        <v>Yes</v>
      </c>
      <c r="D600" s="30">
        <f t="shared" si="19"/>
        <v>2.1340355975299672</v>
      </c>
      <c r="E600" s="30">
        <v>5875</v>
      </c>
      <c r="F600" s="31">
        <v>42612</v>
      </c>
      <c r="G600" s="3" t="s">
        <v>18281</v>
      </c>
    </row>
    <row r="601" spans="1:7" s="168" customFormat="1">
      <c r="A601" s="62">
        <v>599</v>
      </c>
      <c r="B601" s="63" t="s">
        <v>18453</v>
      </c>
      <c r="C601" s="62" t="str">
        <f t="shared" si="18"/>
        <v>Yes</v>
      </c>
      <c r="D601" s="30">
        <f t="shared" si="19"/>
        <v>3.458045768252815</v>
      </c>
      <c r="E601" s="30">
        <v>9520</v>
      </c>
      <c r="F601" s="31">
        <v>42612</v>
      </c>
      <c r="G601" s="3" t="s">
        <v>18281</v>
      </c>
    </row>
    <row r="602" spans="1:7" s="168" customFormat="1">
      <c r="A602" s="62">
        <v>600</v>
      </c>
      <c r="B602" s="63" t="s">
        <v>18454</v>
      </c>
      <c r="C602" s="62" t="str">
        <f t="shared" si="18"/>
        <v>Yes</v>
      </c>
      <c r="D602" s="30">
        <f t="shared" si="19"/>
        <v>1.2252088630584816</v>
      </c>
      <c r="E602" s="30">
        <v>3373</v>
      </c>
      <c r="F602" s="31">
        <v>42612</v>
      </c>
      <c r="G602" s="3" t="s">
        <v>18281</v>
      </c>
    </row>
    <row r="603" spans="1:7" s="168" customFormat="1">
      <c r="A603" s="62">
        <v>601</v>
      </c>
      <c r="B603" s="63" t="s">
        <v>18455</v>
      </c>
      <c r="C603" s="62" t="str">
        <f t="shared" si="18"/>
        <v>Yes</v>
      </c>
      <c r="D603" s="30">
        <f t="shared" si="19"/>
        <v>1.3636033418089357</v>
      </c>
      <c r="E603" s="30">
        <v>3754</v>
      </c>
      <c r="F603" s="31">
        <v>42612</v>
      </c>
      <c r="G603" s="3" t="s">
        <v>18281</v>
      </c>
    </row>
    <row r="604" spans="1:7" s="168" customFormat="1">
      <c r="A604" s="62">
        <v>602</v>
      </c>
      <c r="B604" s="63" t="s">
        <v>18456</v>
      </c>
      <c r="C604" s="62" t="str">
        <f t="shared" si="18"/>
        <v>Yes</v>
      </c>
      <c r="D604" s="30">
        <f t="shared" si="19"/>
        <v>1.8180167090446786</v>
      </c>
      <c r="E604" s="30">
        <v>5005</v>
      </c>
      <c r="F604" s="31">
        <v>42612</v>
      </c>
      <c r="G604" s="3" t="s">
        <v>18281</v>
      </c>
    </row>
    <row r="605" spans="1:7" s="168" customFormat="1">
      <c r="A605" s="62">
        <v>603</v>
      </c>
      <c r="B605" s="63" t="s">
        <v>18457</v>
      </c>
      <c r="C605" s="62" t="str">
        <f t="shared" si="18"/>
        <v>Yes</v>
      </c>
      <c r="D605" s="30">
        <f t="shared" si="19"/>
        <v>1.8180167090446786</v>
      </c>
      <c r="E605" s="30">
        <v>5005</v>
      </c>
      <c r="F605" s="31">
        <v>42612</v>
      </c>
      <c r="G605" s="3" t="s">
        <v>18281</v>
      </c>
    </row>
    <row r="606" spans="1:7" s="168" customFormat="1">
      <c r="A606" s="62">
        <v>604</v>
      </c>
      <c r="B606" s="63" t="s">
        <v>12593</v>
      </c>
      <c r="C606" s="62" t="str">
        <f t="shared" si="18"/>
        <v>Yes</v>
      </c>
      <c r="D606" s="30">
        <f t="shared" si="19"/>
        <v>1.1856156919723937</v>
      </c>
      <c r="E606" s="30">
        <v>3264</v>
      </c>
      <c r="F606" s="31">
        <v>42612</v>
      </c>
      <c r="G606" s="3" t="s">
        <v>18281</v>
      </c>
    </row>
    <row r="607" spans="1:7" s="168" customFormat="1">
      <c r="A607" s="62">
        <v>605</v>
      </c>
      <c r="B607" s="63" t="s">
        <v>18458</v>
      </c>
      <c r="C607" s="62" t="str">
        <f t="shared" si="18"/>
        <v>Yes</v>
      </c>
      <c r="D607" s="30">
        <f t="shared" si="19"/>
        <v>1.8278241917907736</v>
      </c>
      <c r="E607" s="30">
        <v>5032</v>
      </c>
      <c r="F607" s="31">
        <v>42612</v>
      </c>
      <c r="G607" s="3" t="s">
        <v>18281</v>
      </c>
    </row>
    <row r="608" spans="1:7" s="168" customFormat="1">
      <c r="A608" s="62">
        <v>606</v>
      </c>
      <c r="B608" s="63" t="s">
        <v>18459</v>
      </c>
      <c r="C608" s="62" t="str">
        <f t="shared" si="18"/>
        <v>Yes</v>
      </c>
      <c r="D608" s="30">
        <f t="shared" si="19"/>
        <v>1.0374137304758446</v>
      </c>
      <c r="E608" s="30">
        <v>2856</v>
      </c>
      <c r="F608" s="31">
        <v>42612</v>
      </c>
      <c r="G608" s="3" t="s">
        <v>18281</v>
      </c>
    </row>
    <row r="609" spans="1:7" s="168" customFormat="1">
      <c r="A609" s="62">
        <v>607</v>
      </c>
      <c r="B609" s="63" t="s">
        <v>18460</v>
      </c>
      <c r="C609" s="62" t="str">
        <f t="shared" si="18"/>
        <v>Yes</v>
      </c>
      <c r="D609" s="30">
        <f t="shared" si="19"/>
        <v>0.41482019614965493</v>
      </c>
      <c r="E609" s="30">
        <v>1142</v>
      </c>
      <c r="F609" s="31">
        <v>42612</v>
      </c>
      <c r="G609" s="3" t="s">
        <v>18281</v>
      </c>
    </row>
    <row r="610" spans="1:7" s="168" customFormat="1">
      <c r="A610" s="62">
        <v>608</v>
      </c>
      <c r="B610" s="63" t="s">
        <v>18461</v>
      </c>
      <c r="C610" s="62" t="str">
        <f t="shared" si="18"/>
        <v>Yes</v>
      </c>
      <c r="D610" s="30">
        <f t="shared" si="19"/>
        <v>1.3062114057391936</v>
      </c>
      <c r="E610" s="30">
        <v>3596</v>
      </c>
      <c r="F610" s="31">
        <v>42613</v>
      </c>
      <c r="G610" s="3" t="s">
        <v>18281</v>
      </c>
    </row>
    <row r="611" spans="1:7" s="168" customFormat="1">
      <c r="A611" s="62">
        <v>609</v>
      </c>
      <c r="B611" s="63" t="s">
        <v>18462</v>
      </c>
      <c r="C611" s="62" t="str">
        <f t="shared" si="18"/>
        <v>Yes</v>
      </c>
      <c r="D611" s="30">
        <f t="shared" si="19"/>
        <v>1.6600072648020341</v>
      </c>
      <c r="E611" s="30">
        <v>4570</v>
      </c>
      <c r="F611" s="31">
        <v>42612</v>
      </c>
      <c r="G611" s="3" t="s">
        <v>18281</v>
      </c>
    </row>
    <row r="612" spans="1:7" s="168" customFormat="1">
      <c r="A612" s="62">
        <v>610</v>
      </c>
      <c r="B612" s="63" t="s">
        <v>18463</v>
      </c>
      <c r="C612" s="62" t="str">
        <f t="shared" si="18"/>
        <v>Yes</v>
      </c>
      <c r="D612" s="30">
        <f t="shared" si="19"/>
        <v>3.2902288412640757</v>
      </c>
      <c r="E612" s="30">
        <v>9058</v>
      </c>
      <c r="F612" s="31">
        <v>42612</v>
      </c>
      <c r="G612" s="3" t="s">
        <v>18281</v>
      </c>
    </row>
    <row r="613" spans="1:7" s="168" customFormat="1">
      <c r="A613" s="62">
        <v>611</v>
      </c>
      <c r="B613" s="63" t="s">
        <v>18464</v>
      </c>
      <c r="C613" s="62" t="str">
        <f t="shared" si="18"/>
        <v>Yes</v>
      </c>
      <c r="D613" s="30">
        <f t="shared" si="19"/>
        <v>2.1932437341082456</v>
      </c>
      <c r="E613" s="30">
        <v>6038</v>
      </c>
      <c r="F613" s="31">
        <v>42612</v>
      </c>
      <c r="G613" s="3" t="s">
        <v>18281</v>
      </c>
    </row>
    <row r="614" spans="1:7" s="168" customFormat="1">
      <c r="A614" s="62">
        <v>612</v>
      </c>
      <c r="B614" s="63" t="s">
        <v>16285</v>
      </c>
      <c r="C614" s="62" t="str">
        <f t="shared" si="18"/>
        <v>Yes</v>
      </c>
      <c r="D614" s="30">
        <f t="shared" si="19"/>
        <v>1.4820196149654923</v>
      </c>
      <c r="E614" s="30">
        <v>4080</v>
      </c>
      <c r="F614" s="31">
        <v>42612</v>
      </c>
      <c r="G614" s="3" t="s">
        <v>18281</v>
      </c>
    </row>
    <row r="615" spans="1:7" s="168" customFormat="1">
      <c r="A615" s="62">
        <v>613</v>
      </c>
      <c r="B615" s="63" t="s">
        <v>18465</v>
      </c>
      <c r="C615" s="62" t="str">
        <f t="shared" ref="C615:C678" si="20">IF(D1019&lt;=5, "Yes", "No")</f>
        <v>Yes</v>
      </c>
      <c r="D615" s="30">
        <f t="shared" si="19"/>
        <v>3.1420268797675264</v>
      </c>
      <c r="E615" s="30">
        <v>8650</v>
      </c>
      <c r="F615" s="31">
        <v>42612</v>
      </c>
      <c r="G615" s="3" t="s">
        <v>18281</v>
      </c>
    </row>
    <row r="616" spans="1:7" s="168" customFormat="1">
      <c r="A616" s="62">
        <v>614</v>
      </c>
      <c r="B616" s="63" t="s">
        <v>18466</v>
      </c>
      <c r="C616" s="62" t="str">
        <f t="shared" si="20"/>
        <v>Yes</v>
      </c>
      <c r="D616" s="30">
        <f t="shared" si="19"/>
        <v>1.2350163458045769</v>
      </c>
      <c r="E616" s="30">
        <v>3400</v>
      </c>
      <c r="F616" s="31">
        <v>42612</v>
      </c>
      <c r="G616" s="3" t="s">
        <v>18281</v>
      </c>
    </row>
    <row r="617" spans="1:7" s="168" customFormat="1" ht="30">
      <c r="A617" s="62">
        <v>615</v>
      </c>
      <c r="B617" s="63" t="s">
        <v>18467</v>
      </c>
      <c r="C617" s="62" t="str">
        <f t="shared" si="20"/>
        <v>Yes</v>
      </c>
      <c r="D617" s="30">
        <f t="shared" si="19"/>
        <v>0.49400653832183072</v>
      </c>
      <c r="E617" s="30">
        <v>1360</v>
      </c>
      <c r="F617" s="31">
        <v>42612</v>
      </c>
      <c r="G617" s="3" t="s">
        <v>18281</v>
      </c>
    </row>
    <row r="618" spans="1:7" s="168" customFormat="1">
      <c r="A618" s="62">
        <v>616</v>
      </c>
      <c r="B618" s="63" t="s">
        <v>18468</v>
      </c>
      <c r="C618" s="62" t="str">
        <f t="shared" si="20"/>
        <v>Yes</v>
      </c>
      <c r="D618" s="30">
        <f t="shared" si="19"/>
        <v>1.1362150381402107</v>
      </c>
      <c r="E618" s="30">
        <v>3128</v>
      </c>
      <c r="F618" s="31">
        <v>42612</v>
      </c>
      <c r="G618" s="3" t="s">
        <v>18281</v>
      </c>
    </row>
    <row r="619" spans="1:7" s="168" customFormat="1">
      <c r="A619" s="62">
        <v>617</v>
      </c>
      <c r="B619" s="63" t="s">
        <v>18469</v>
      </c>
      <c r="C619" s="62" t="str">
        <f t="shared" si="20"/>
        <v>Yes</v>
      </c>
      <c r="D619" s="30">
        <f t="shared" si="19"/>
        <v>1.1362150381402107</v>
      </c>
      <c r="E619" s="30">
        <v>3128</v>
      </c>
      <c r="F619" s="31">
        <v>42612</v>
      </c>
      <c r="G619" s="3" t="s">
        <v>18281</v>
      </c>
    </row>
    <row r="620" spans="1:7" s="168" customFormat="1">
      <c r="A620" s="62">
        <v>618</v>
      </c>
      <c r="B620" s="63" t="s">
        <v>18470</v>
      </c>
      <c r="C620" s="62" t="str">
        <f t="shared" si="20"/>
        <v>Yes</v>
      </c>
      <c r="D620" s="30">
        <f t="shared" si="19"/>
        <v>0.4743915728296404</v>
      </c>
      <c r="E620" s="30">
        <v>1306</v>
      </c>
      <c r="F620" s="31">
        <v>42612</v>
      </c>
      <c r="G620" s="3" t="s">
        <v>18281</v>
      </c>
    </row>
    <row r="621" spans="1:7" s="168" customFormat="1">
      <c r="A621" s="62">
        <v>619</v>
      </c>
      <c r="B621" s="63" t="s">
        <v>18471</v>
      </c>
      <c r="C621" s="62" t="str">
        <f t="shared" si="20"/>
        <v>Yes</v>
      </c>
      <c r="D621" s="30">
        <f t="shared" si="19"/>
        <v>0.85942608063930259</v>
      </c>
      <c r="E621" s="30">
        <v>2366</v>
      </c>
      <c r="F621" s="31">
        <v>42612</v>
      </c>
      <c r="G621" s="3" t="s">
        <v>18281</v>
      </c>
    </row>
    <row r="622" spans="1:7" s="168" customFormat="1">
      <c r="A622" s="62">
        <v>620</v>
      </c>
      <c r="B622" s="63" t="s">
        <v>18472</v>
      </c>
      <c r="C622" s="62" t="str">
        <f t="shared" si="20"/>
        <v>Yes</v>
      </c>
      <c r="D622" s="30">
        <f t="shared" si="19"/>
        <v>0.85942608063930259</v>
      </c>
      <c r="E622" s="30">
        <v>2366</v>
      </c>
      <c r="F622" s="31">
        <v>42613</v>
      </c>
      <c r="G622" s="3" t="s">
        <v>18281</v>
      </c>
    </row>
    <row r="623" spans="1:7" s="168" customFormat="1">
      <c r="A623" s="62">
        <v>621</v>
      </c>
      <c r="B623" s="63" t="s">
        <v>18473</v>
      </c>
      <c r="C623" s="62" t="str">
        <f t="shared" si="20"/>
        <v>Yes</v>
      </c>
      <c r="D623" s="30">
        <f t="shared" si="19"/>
        <v>1.8674173628768616</v>
      </c>
      <c r="E623" s="30">
        <v>5141</v>
      </c>
      <c r="F623" s="31">
        <v>42612</v>
      </c>
      <c r="G623" s="3" t="s">
        <v>18281</v>
      </c>
    </row>
    <row r="624" spans="1:7" s="168" customFormat="1">
      <c r="A624" s="62">
        <v>622</v>
      </c>
      <c r="B624" s="63" t="s">
        <v>18474</v>
      </c>
      <c r="C624" s="62" t="str">
        <f t="shared" si="20"/>
        <v>Yes</v>
      </c>
      <c r="D624" s="30">
        <f t="shared" si="19"/>
        <v>1.5906284053759534</v>
      </c>
      <c r="E624" s="30">
        <v>4379</v>
      </c>
      <c r="F624" s="31">
        <v>42612</v>
      </c>
      <c r="G624" s="3" t="s">
        <v>18281</v>
      </c>
    </row>
    <row r="625" spans="1:7" s="168" customFormat="1">
      <c r="A625" s="62">
        <v>623</v>
      </c>
      <c r="B625" s="63" t="s">
        <v>12564</v>
      </c>
      <c r="C625" s="62" t="str">
        <f t="shared" si="20"/>
        <v>Yes</v>
      </c>
      <c r="D625" s="30">
        <f t="shared" si="19"/>
        <v>3.7940428623320015</v>
      </c>
      <c r="E625" s="30">
        <v>10445</v>
      </c>
      <c r="F625" s="31">
        <v>42612</v>
      </c>
      <c r="G625" s="3" t="s">
        <v>18281</v>
      </c>
    </row>
    <row r="626" spans="1:7" s="168" customFormat="1">
      <c r="A626" s="62">
        <v>624</v>
      </c>
      <c r="B626" s="63" t="s">
        <v>18475</v>
      </c>
      <c r="C626" s="62" t="str">
        <f t="shared" si="20"/>
        <v>Yes</v>
      </c>
      <c r="D626" s="30">
        <f t="shared" si="19"/>
        <v>3.7940428623320015</v>
      </c>
      <c r="E626" s="30">
        <v>10445</v>
      </c>
      <c r="F626" s="31">
        <v>42612</v>
      </c>
      <c r="G626" s="3" t="s">
        <v>18281</v>
      </c>
    </row>
    <row r="627" spans="1:7" s="168" customFormat="1">
      <c r="A627" s="62">
        <v>625</v>
      </c>
      <c r="B627" s="63" t="s">
        <v>18476</v>
      </c>
      <c r="C627" s="62" t="str">
        <f t="shared" si="20"/>
        <v>Yes</v>
      </c>
      <c r="D627" s="30">
        <f t="shared" si="19"/>
        <v>3.438430802760625</v>
      </c>
      <c r="E627" s="30">
        <v>9466</v>
      </c>
      <c r="F627" s="31">
        <v>42612</v>
      </c>
      <c r="G627" s="3" t="s">
        <v>18281</v>
      </c>
    </row>
    <row r="628" spans="1:7" s="168" customFormat="1">
      <c r="A628" s="62">
        <v>626</v>
      </c>
      <c r="B628" s="63" t="s">
        <v>18477</v>
      </c>
      <c r="C628" s="62" t="str">
        <f t="shared" si="20"/>
        <v>Yes</v>
      </c>
      <c r="D628" s="30">
        <f t="shared" si="19"/>
        <v>2.3712313839447874</v>
      </c>
      <c r="E628" s="30">
        <v>6528</v>
      </c>
      <c r="F628" s="31">
        <v>42612</v>
      </c>
      <c r="G628" s="3" t="s">
        <v>18281</v>
      </c>
    </row>
    <row r="629" spans="1:7" s="168" customFormat="1">
      <c r="A629" s="62">
        <v>627</v>
      </c>
      <c r="B629" s="63" t="s">
        <v>18478</v>
      </c>
      <c r="C629" s="62" t="str">
        <f t="shared" si="20"/>
        <v>Yes</v>
      </c>
      <c r="D629" s="30">
        <f t="shared" si="19"/>
        <v>2.2426443879404285</v>
      </c>
      <c r="E629" s="30">
        <v>6174</v>
      </c>
      <c r="F629" s="31">
        <v>42612</v>
      </c>
      <c r="G629" s="3" t="s">
        <v>18281</v>
      </c>
    </row>
    <row r="630" spans="1:7" s="168" customFormat="1">
      <c r="A630" s="62">
        <v>628</v>
      </c>
      <c r="B630" s="63" t="s">
        <v>18479</v>
      </c>
      <c r="C630" s="62" t="str">
        <f t="shared" si="20"/>
        <v>Yes</v>
      </c>
      <c r="D630" s="30">
        <f t="shared" si="19"/>
        <v>3.9124591354885578</v>
      </c>
      <c r="E630" s="30">
        <v>10771</v>
      </c>
      <c r="F630" s="31">
        <v>42612</v>
      </c>
      <c r="G630" s="3" t="s">
        <v>18281</v>
      </c>
    </row>
    <row r="631" spans="1:7" s="168" customFormat="1">
      <c r="A631" s="62">
        <v>629</v>
      </c>
      <c r="B631" s="63" t="s">
        <v>18480</v>
      </c>
      <c r="C631" s="62" t="str">
        <f t="shared" si="20"/>
        <v>Yes</v>
      </c>
      <c r="D631" s="30">
        <f t="shared" si="19"/>
        <v>2.3316382128586994</v>
      </c>
      <c r="E631" s="30">
        <v>6419</v>
      </c>
      <c r="F631" s="31">
        <v>42612</v>
      </c>
      <c r="G631" s="3" t="s">
        <v>18281</v>
      </c>
    </row>
    <row r="632" spans="1:7" s="168" customFormat="1">
      <c r="A632" s="62">
        <v>630</v>
      </c>
      <c r="B632" s="63" t="s">
        <v>18481</v>
      </c>
      <c r="C632" s="62" t="str">
        <f t="shared" si="20"/>
        <v>Yes</v>
      </c>
      <c r="D632" s="30">
        <f t="shared" si="19"/>
        <v>4.2484562295677444</v>
      </c>
      <c r="E632" s="30">
        <v>11696</v>
      </c>
      <c r="F632" s="31">
        <v>42612</v>
      </c>
      <c r="G632" s="3" t="s">
        <v>18281</v>
      </c>
    </row>
    <row r="633" spans="1:7" s="168" customFormat="1">
      <c r="A633" s="62">
        <v>631</v>
      </c>
      <c r="B633" s="63" t="s">
        <v>18482</v>
      </c>
      <c r="C633" s="62" t="str">
        <f t="shared" si="20"/>
        <v>Yes</v>
      </c>
      <c r="D633" s="30">
        <f t="shared" si="19"/>
        <v>0.68180167090446786</v>
      </c>
      <c r="E633" s="30">
        <v>1877</v>
      </c>
      <c r="F633" s="31">
        <v>42612</v>
      </c>
      <c r="G633" s="3" t="s">
        <v>18281</v>
      </c>
    </row>
    <row r="634" spans="1:7" s="168" customFormat="1">
      <c r="A634" s="62">
        <v>632</v>
      </c>
      <c r="B634" s="63" t="s">
        <v>18483</v>
      </c>
      <c r="C634" s="62" t="str">
        <f t="shared" si="20"/>
        <v>Yes</v>
      </c>
      <c r="D634" s="30">
        <f t="shared" si="19"/>
        <v>1.3142026879767525</v>
      </c>
      <c r="E634" s="30">
        <v>3618</v>
      </c>
      <c r="F634" s="31">
        <v>42612</v>
      </c>
      <c r="G634" s="3" t="s">
        <v>18281</v>
      </c>
    </row>
    <row r="635" spans="1:7" s="168" customFormat="1">
      <c r="A635" s="62">
        <v>633</v>
      </c>
      <c r="B635" s="63" t="s">
        <v>18484</v>
      </c>
      <c r="C635" s="62" t="str">
        <f t="shared" si="20"/>
        <v>Yes</v>
      </c>
      <c r="D635" s="30">
        <f t="shared" si="19"/>
        <v>1.8576098801307663</v>
      </c>
      <c r="E635" s="30">
        <v>5114</v>
      </c>
      <c r="F635" s="31">
        <v>42612</v>
      </c>
      <c r="G635" s="3" t="s">
        <v>18281</v>
      </c>
    </row>
    <row r="636" spans="1:7" s="168" customFormat="1">
      <c r="A636" s="62">
        <v>634</v>
      </c>
      <c r="B636" s="63" t="s">
        <v>18485</v>
      </c>
      <c r="C636" s="62" t="str">
        <f t="shared" si="20"/>
        <v>Yes</v>
      </c>
      <c r="D636" s="30">
        <f t="shared" si="19"/>
        <v>1.333817653468943</v>
      </c>
      <c r="E636" s="30">
        <v>3672</v>
      </c>
      <c r="F636" s="31">
        <v>42612</v>
      </c>
      <c r="G636" s="3" t="s">
        <v>18281</v>
      </c>
    </row>
    <row r="637" spans="1:7" s="168" customFormat="1">
      <c r="A637" s="62">
        <v>635</v>
      </c>
      <c r="B637" s="63" t="s">
        <v>18486</v>
      </c>
      <c r="C637" s="62" t="str">
        <f t="shared" si="20"/>
        <v>Yes</v>
      </c>
      <c r="D637" s="30">
        <f t="shared" si="19"/>
        <v>1.6302215764620414</v>
      </c>
      <c r="E637" s="30">
        <v>4488</v>
      </c>
      <c r="F637" s="31">
        <v>42612</v>
      </c>
      <c r="G637" s="3" t="s">
        <v>18281</v>
      </c>
    </row>
    <row r="638" spans="1:7" s="168" customFormat="1">
      <c r="A638" s="62">
        <v>636</v>
      </c>
      <c r="B638" s="63" t="s">
        <v>18487</v>
      </c>
      <c r="C638" s="62" t="str">
        <f t="shared" si="20"/>
        <v>Yes</v>
      </c>
      <c r="D638" s="30">
        <f t="shared" si="19"/>
        <v>1.2448238285506721</v>
      </c>
      <c r="E638" s="30">
        <v>3427</v>
      </c>
      <c r="F638" s="31">
        <v>42612</v>
      </c>
      <c r="G638" s="3" t="s">
        <v>18281</v>
      </c>
    </row>
    <row r="639" spans="1:7" s="168" customFormat="1">
      <c r="A639" s="62">
        <v>637</v>
      </c>
      <c r="B639" s="63" t="s">
        <v>18231</v>
      </c>
      <c r="C639" s="62" t="str">
        <f t="shared" si="20"/>
        <v>Yes</v>
      </c>
      <c r="D639" s="30">
        <f t="shared" si="19"/>
        <v>3.6752633490737376</v>
      </c>
      <c r="E639" s="30">
        <v>10118</v>
      </c>
      <c r="F639" s="31">
        <v>42612</v>
      </c>
      <c r="G639" s="3" t="s">
        <v>18281</v>
      </c>
    </row>
    <row r="640" spans="1:7" s="168" customFormat="1">
      <c r="A640" s="62">
        <v>638</v>
      </c>
      <c r="B640" s="63" t="s">
        <v>18488</v>
      </c>
      <c r="C640" s="62" t="str">
        <f t="shared" si="20"/>
        <v>Yes</v>
      </c>
      <c r="D640" s="30">
        <f t="shared" si="19"/>
        <v>1.7784235379585907</v>
      </c>
      <c r="E640" s="30">
        <v>4896</v>
      </c>
      <c r="F640" s="31">
        <v>42612</v>
      </c>
      <c r="G640" s="3" t="s">
        <v>18281</v>
      </c>
    </row>
    <row r="641" spans="1:7" s="168" customFormat="1">
      <c r="A641" s="62">
        <v>639</v>
      </c>
      <c r="B641" s="63" t="s">
        <v>18489</v>
      </c>
      <c r="C641" s="62" t="str">
        <f t="shared" si="20"/>
        <v>Yes</v>
      </c>
      <c r="D641" s="30">
        <f t="shared" si="19"/>
        <v>1.8576098801307663</v>
      </c>
      <c r="E641" s="30">
        <v>5114</v>
      </c>
      <c r="F641" s="31">
        <v>42612</v>
      </c>
      <c r="G641" s="3" t="s">
        <v>18281</v>
      </c>
    </row>
    <row r="642" spans="1:7" s="168" customFormat="1">
      <c r="A642" s="62">
        <v>640</v>
      </c>
      <c r="B642" s="63" t="s">
        <v>18490</v>
      </c>
      <c r="C642" s="62" t="str">
        <f t="shared" si="20"/>
        <v>Yes</v>
      </c>
      <c r="D642" s="30">
        <f t="shared" si="19"/>
        <v>2.1242281147838722</v>
      </c>
      <c r="E642" s="30">
        <v>5848</v>
      </c>
      <c r="F642" s="31">
        <v>42613</v>
      </c>
      <c r="G642" s="3" t="s">
        <v>18281</v>
      </c>
    </row>
    <row r="643" spans="1:7" s="168" customFormat="1">
      <c r="A643" s="62">
        <v>641</v>
      </c>
      <c r="B643" s="63" t="s">
        <v>18491</v>
      </c>
      <c r="C643" s="62" t="str">
        <f t="shared" si="20"/>
        <v>Yes</v>
      </c>
      <c r="D643" s="30">
        <f t="shared" si="19"/>
        <v>1.6302215764620414</v>
      </c>
      <c r="E643" s="30">
        <v>4488</v>
      </c>
      <c r="F643" s="31">
        <v>42612</v>
      </c>
      <c r="G643" s="3" t="s">
        <v>18281</v>
      </c>
    </row>
    <row r="644" spans="1:7" s="168" customFormat="1">
      <c r="A644" s="62">
        <v>642</v>
      </c>
      <c r="B644" s="63" t="s">
        <v>18492</v>
      </c>
      <c r="C644" s="62" t="str">
        <f t="shared" si="20"/>
        <v>Yes</v>
      </c>
      <c r="D644" s="30">
        <f t="shared" ref="D644:D707" si="21">E644/2753</f>
        <v>2.0058118416273159</v>
      </c>
      <c r="E644" s="30">
        <v>5522</v>
      </c>
      <c r="F644" s="31">
        <v>42612</v>
      </c>
      <c r="G644" s="3" t="s">
        <v>18281</v>
      </c>
    </row>
    <row r="645" spans="1:7" s="168" customFormat="1">
      <c r="A645" s="62">
        <v>643</v>
      </c>
      <c r="B645" s="63" t="s">
        <v>18493</v>
      </c>
      <c r="C645" s="62" t="str">
        <f t="shared" si="20"/>
        <v>Yes</v>
      </c>
      <c r="D645" s="30">
        <f t="shared" si="21"/>
        <v>4.6436614602252089</v>
      </c>
      <c r="E645" s="30">
        <v>12784</v>
      </c>
      <c r="F645" s="31">
        <v>42613</v>
      </c>
      <c r="G645" s="3" t="s">
        <v>18281</v>
      </c>
    </row>
    <row r="646" spans="1:7" s="168" customFormat="1">
      <c r="A646" s="62">
        <v>644</v>
      </c>
      <c r="B646" s="63" t="s">
        <v>18494</v>
      </c>
      <c r="C646" s="62" t="str">
        <f t="shared" si="20"/>
        <v>Yes</v>
      </c>
      <c r="D646" s="30">
        <f t="shared" si="21"/>
        <v>2.302215764620414</v>
      </c>
      <c r="E646" s="30">
        <v>6338</v>
      </c>
      <c r="F646" s="31">
        <v>42612</v>
      </c>
      <c r="G646" s="3" t="s">
        <v>18281</v>
      </c>
    </row>
    <row r="647" spans="1:7" s="168" customFormat="1">
      <c r="A647" s="62">
        <v>645</v>
      </c>
      <c r="B647" s="13" t="s">
        <v>18495</v>
      </c>
      <c r="C647" s="62" t="str">
        <f t="shared" si="20"/>
        <v>Yes</v>
      </c>
      <c r="D647" s="30">
        <f t="shared" si="21"/>
        <v>2.302215764620414</v>
      </c>
      <c r="E647" s="160">
        <v>6338</v>
      </c>
      <c r="F647" s="237">
        <v>42612</v>
      </c>
      <c r="G647" s="3" t="s">
        <v>18281</v>
      </c>
    </row>
    <row r="648" spans="1:7" s="168" customFormat="1">
      <c r="A648" s="62">
        <v>646</v>
      </c>
      <c r="B648" s="63" t="s">
        <v>18496</v>
      </c>
      <c r="C648" s="62" t="str">
        <f t="shared" si="20"/>
        <v>Yes</v>
      </c>
      <c r="D648" s="30">
        <f t="shared" si="21"/>
        <v>2.302215764620414</v>
      </c>
      <c r="E648" s="30">
        <v>6338</v>
      </c>
      <c r="F648" s="31">
        <v>42612</v>
      </c>
      <c r="G648" s="3" t="s">
        <v>18281</v>
      </c>
    </row>
    <row r="649" spans="1:7" s="168" customFormat="1">
      <c r="A649" s="62">
        <v>647</v>
      </c>
      <c r="B649" s="63" t="s">
        <v>18497</v>
      </c>
      <c r="C649" s="62" t="str">
        <f t="shared" si="20"/>
        <v>Yes</v>
      </c>
      <c r="D649" s="30">
        <f t="shared" si="21"/>
        <v>2.302215764620414</v>
      </c>
      <c r="E649" s="30">
        <v>6338</v>
      </c>
      <c r="F649" s="31">
        <v>42612</v>
      </c>
      <c r="G649" s="3" t="s">
        <v>18281</v>
      </c>
    </row>
    <row r="650" spans="1:7" s="168" customFormat="1">
      <c r="A650" s="62">
        <v>648</v>
      </c>
      <c r="B650" s="63" t="s">
        <v>18498</v>
      </c>
      <c r="C650" s="62" t="str">
        <f t="shared" si="20"/>
        <v>Yes</v>
      </c>
      <c r="D650" s="30">
        <f t="shared" si="21"/>
        <v>2.2724300762804215</v>
      </c>
      <c r="E650" s="30">
        <v>6256</v>
      </c>
      <c r="F650" s="31">
        <v>42612</v>
      </c>
      <c r="G650" s="3" t="s">
        <v>18281</v>
      </c>
    </row>
    <row r="651" spans="1:7" s="168" customFormat="1">
      <c r="A651" s="62">
        <v>649</v>
      </c>
      <c r="B651" s="63" t="s">
        <v>18499</v>
      </c>
      <c r="C651" s="62" t="str">
        <f t="shared" si="20"/>
        <v>Yes</v>
      </c>
      <c r="D651" s="30">
        <f t="shared" si="21"/>
        <v>1.4624046494733018</v>
      </c>
      <c r="E651" s="30">
        <v>4026</v>
      </c>
      <c r="F651" s="31">
        <v>42612</v>
      </c>
      <c r="G651" s="3" t="s">
        <v>18281</v>
      </c>
    </row>
    <row r="652" spans="1:7" s="168" customFormat="1">
      <c r="A652" s="62">
        <v>650</v>
      </c>
      <c r="B652" s="63" t="s">
        <v>18500</v>
      </c>
      <c r="C652" s="62" t="str">
        <f t="shared" si="20"/>
        <v>Yes</v>
      </c>
      <c r="D652" s="30">
        <f t="shared" si="21"/>
        <v>0.60261532873229207</v>
      </c>
      <c r="E652" s="30">
        <v>1659</v>
      </c>
      <c r="F652" s="31">
        <v>42612</v>
      </c>
      <c r="G652" s="3" t="s">
        <v>18281</v>
      </c>
    </row>
    <row r="653" spans="1:7" s="168" customFormat="1">
      <c r="A653" s="62">
        <v>651</v>
      </c>
      <c r="B653" s="63" t="s">
        <v>18501</v>
      </c>
      <c r="C653" s="62" t="str">
        <f t="shared" si="20"/>
        <v>Yes</v>
      </c>
      <c r="D653" s="30">
        <f t="shared" si="21"/>
        <v>4.4558663276425721</v>
      </c>
      <c r="E653" s="30">
        <v>12267</v>
      </c>
      <c r="F653" s="31">
        <v>42612</v>
      </c>
      <c r="G653" s="3" t="s">
        <v>18281</v>
      </c>
    </row>
    <row r="654" spans="1:7" s="168" customFormat="1">
      <c r="A654" s="62">
        <v>652</v>
      </c>
      <c r="B654" s="63" t="s">
        <v>18502</v>
      </c>
      <c r="C654" s="62" t="str">
        <f t="shared" si="20"/>
        <v>Yes</v>
      </c>
      <c r="D654" s="30">
        <f t="shared" si="21"/>
        <v>2.4700326916091537</v>
      </c>
      <c r="E654" s="30">
        <v>6800</v>
      </c>
      <c r="F654" s="31">
        <v>42612</v>
      </c>
      <c r="G654" s="3" t="s">
        <v>18281</v>
      </c>
    </row>
    <row r="655" spans="1:7" s="168" customFormat="1">
      <c r="A655" s="62">
        <v>653</v>
      </c>
      <c r="B655" s="63" t="s">
        <v>18221</v>
      </c>
      <c r="C655" s="62" t="str">
        <f t="shared" si="20"/>
        <v>Yes</v>
      </c>
      <c r="D655" s="30">
        <f t="shared" si="21"/>
        <v>1.8772248456229568</v>
      </c>
      <c r="E655" s="30">
        <v>5168</v>
      </c>
      <c r="F655" s="31">
        <v>42612</v>
      </c>
      <c r="G655" s="3" t="s">
        <v>18281</v>
      </c>
    </row>
    <row r="656" spans="1:7" s="168" customFormat="1">
      <c r="A656" s="62">
        <v>654</v>
      </c>
      <c r="B656" s="63" t="s">
        <v>12477</v>
      </c>
      <c r="C656" s="62" t="str">
        <f t="shared" si="20"/>
        <v>Yes</v>
      </c>
      <c r="D656" s="30">
        <f t="shared" si="21"/>
        <v>1.6894297130403197</v>
      </c>
      <c r="E656" s="30">
        <v>4651</v>
      </c>
      <c r="F656" s="31">
        <v>42612</v>
      </c>
      <c r="G656" s="3" t="s">
        <v>18281</v>
      </c>
    </row>
    <row r="657" spans="1:7" s="168" customFormat="1">
      <c r="A657" s="62">
        <v>655</v>
      </c>
      <c r="B657" s="63" t="s">
        <v>18503</v>
      </c>
      <c r="C657" s="62" t="str">
        <f t="shared" si="20"/>
        <v>Yes</v>
      </c>
      <c r="D657" s="30">
        <f t="shared" si="21"/>
        <v>1.6894297130403197</v>
      </c>
      <c r="E657" s="30">
        <v>4651</v>
      </c>
      <c r="F657" s="31">
        <v>42612</v>
      </c>
      <c r="G657" s="3" t="s">
        <v>18281</v>
      </c>
    </row>
    <row r="658" spans="1:7" s="168" customFormat="1">
      <c r="A658" s="62">
        <v>656</v>
      </c>
      <c r="B658" s="63" t="s">
        <v>18504</v>
      </c>
      <c r="C658" s="62" t="str">
        <f t="shared" si="20"/>
        <v>Yes</v>
      </c>
      <c r="D658" s="30">
        <f t="shared" si="21"/>
        <v>1.4820196149654923</v>
      </c>
      <c r="E658" s="30">
        <v>4080</v>
      </c>
      <c r="F658" s="31">
        <v>42612</v>
      </c>
      <c r="G658" s="3" t="s">
        <v>18281</v>
      </c>
    </row>
    <row r="659" spans="1:7" s="168" customFormat="1">
      <c r="A659" s="62">
        <v>657</v>
      </c>
      <c r="B659" s="63" t="s">
        <v>18505</v>
      </c>
      <c r="C659" s="62" t="str">
        <f t="shared" si="20"/>
        <v>Yes</v>
      </c>
      <c r="D659" s="30">
        <f t="shared" si="21"/>
        <v>2.1736287686160551</v>
      </c>
      <c r="E659" s="30">
        <v>5984</v>
      </c>
      <c r="F659" s="31">
        <v>42612</v>
      </c>
      <c r="G659" s="3" t="s">
        <v>18281</v>
      </c>
    </row>
    <row r="660" spans="1:7" s="168" customFormat="1">
      <c r="A660" s="62">
        <v>658</v>
      </c>
      <c r="B660" s="63" t="s">
        <v>18506</v>
      </c>
      <c r="C660" s="62" t="str">
        <f t="shared" si="20"/>
        <v>Yes</v>
      </c>
      <c r="D660" s="30">
        <f t="shared" si="21"/>
        <v>2.628042135851798</v>
      </c>
      <c r="E660" s="30">
        <v>7235</v>
      </c>
      <c r="F660" s="31">
        <v>42612</v>
      </c>
      <c r="G660" s="3" t="s">
        <v>18281</v>
      </c>
    </row>
    <row r="661" spans="1:7" s="168" customFormat="1">
      <c r="A661" s="62">
        <v>659</v>
      </c>
      <c r="B661" s="63" t="s">
        <v>18507</v>
      </c>
      <c r="C661" s="62" t="str">
        <f t="shared" si="20"/>
        <v>Yes</v>
      </c>
      <c r="D661" s="30">
        <f t="shared" si="21"/>
        <v>0.24700326916091536</v>
      </c>
      <c r="E661" s="30">
        <v>680</v>
      </c>
      <c r="F661" s="31">
        <v>42612</v>
      </c>
      <c r="G661" s="3" t="s">
        <v>18281</v>
      </c>
    </row>
    <row r="662" spans="1:7" s="168" customFormat="1">
      <c r="A662" s="62">
        <v>660</v>
      </c>
      <c r="B662" s="63" t="s">
        <v>18508</v>
      </c>
      <c r="C662" s="62" t="str">
        <f t="shared" si="20"/>
        <v>Yes</v>
      </c>
      <c r="D662" s="30">
        <f t="shared" si="21"/>
        <v>0.93861242281147839</v>
      </c>
      <c r="E662" s="30">
        <v>2584</v>
      </c>
      <c r="F662" s="31">
        <v>42612</v>
      </c>
      <c r="G662" s="3" t="s">
        <v>18281</v>
      </c>
    </row>
    <row r="663" spans="1:7" s="168" customFormat="1">
      <c r="A663" s="62">
        <v>661</v>
      </c>
      <c r="B663" s="63" t="s">
        <v>18509</v>
      </c>
      <c r="C663" s="62" t="str">
        <f t="shared" si="20"/>
        <v>Yes</v>
      </c>
      <c r="D663" s="30">
        <f t="shared" si="21"/>
        <v>1.0966218670541228</v>
      </c>
      <c r="E663" s="30">
        <v>3019</v>
      </c>
      <c r="F663" s="31">
        <v>42612</v>
      </c>
      <c r="G663" s="3" t="s">
        <v>18281</v>
      </c>
    </row>
    <row r="664" spans="1:7" s="168" customFormat="1">
      <c r="A664" s="62">
        <v>662</v>
      </c>
      <c r="B664" s="63" t="s">
        <v>18510</v>
      </c>
      <c r="C664" s="62" t="str">
        <f t="shared" si="20"/>
        <v>Yes</v>
      </c>
      <c r="D664" s="30">
        <f t="shared" si="21"/>
        <v>1.3534326189611332</v>
      </c>
      <c r="E664" s="30">
        <v>3726</v>
      </c>
      <c r="F664" s="31">
        <v>42612</v>
      </c>
      <c r="G664" s="3" t="s">
        <v>18281</v>
      </c>
    </row>
    <row r="665" spans="1:7" s="168" customFormat="1">
      <c r="A665" s="62">
        <v>663</v>
      </c>
      <c r="B665" s="63" t="s">
        <v>18511</v>
      </c>
      <c r="C665" s="62" t="str">
        <f t="shared" si="20"/>
        <v>Yes</v>
      </c>
      <c r="D665" s="30">
        <f t="shared" si="21"/>
        <v>2.7170359607700689</v>
      </c>
      <c r="E665" s="30">
        <v>7480</v>
      </c>
      <c r="F665" s="31">
        <v>42612</v>
      </c>
      <c r="G665" s="3" t="s">
        <v>18281</v>
      </c>
    </row>
    <row r="666" spans="1:7" s="168" customFormat="1">
      <c r="A666" s="62">
        <v>664</v>
      </c>
      <c r="B666" s="63" t="s">
        <v>18512</v>
      </c>
      <c r="C666" s="62" t="str">
        <f t="shared" si="20"/>
        <v>Yes</v>
      </c>
      <c r="D666" s="30">
        <f t="shared" si="21"/>
        <v>2.8158372684344353</v>
      </c>
      <c r="E666" s="30">
        <v>7752</v>
      </c>
      <c r="F666" s="31">
        <v>42612</v>
      </c>
      <c r="G666" s="3" t="s">
        <v>18281</v>
      </c>
    </row>
    <row r="667" spans="1:7" s="168" customFormat="1">
      <c r="A667" s="62">
        <v>665</v>
      </c>
      <c r="B667" s="63" t="s">
        <v>18513</v>
      </c>
      <c r="C667" s="62" t="str">
        <f t="shared" si="20"/>
        <v>Yes</v>
      </c>
      <c r="D667" s="30">
        <f t="shared" si="21"/>
        <v>3.04322557210316</v>
      </c>
      <c r="E667" s="30">
        <v>8378</v>
      </c>
      <c r="F667" s="31">
        <v>42613</v>
      </c>
      <c r="G667" s="3" t="s">
        <v>18281</v>
      </c>
    </row>
    <row r="668" spans="1:7" s="168" customFormat="1">
      <c r="A668" s="62">
        <v>666</v>
      </c>
      <c r="B668" s="63" t="s">
        <v>18514</v>
      </c>
      <c r="C668" s="62" t="str">
        <f t="shared" si="20"/>
        <v>Yes</v>
      </c>
      <c r="D668" s="30">
        <f t="shared" si="21"/>
        <v>2.3316382128586994</v>
      </c>
      <c r="E668" s="30">
        <v>6419</v>
      </c>
      <c r="F668" s="31">
        <v>42612</v>
      </c>
      <c r="G668" s="3" t="s">
        <v>18281</v>
      </c>
    </row>
    <row r="669" spans="1:7" s="168" customFormat="1">
      <c r="A669" s="62">
        <v>667</v>
      </c>
      <c r="B669" s="63" t="s">
        <v>18128</v>
      </c>
      <c r="C669" s="62" t="str">
        <f t="shared" si="20"/>
        <v>Yes</v>
      </c>
      <c r="D669" s="30">
        <f t="shared" si="21"/>
        <v>3.6556483835815472</v>
      </c>
      <c r="E669" s="30">
        <v>10064</v>
      </c>
      <c r="F669" s="31">
        <v>42612</v>
      </c>
      <c r="G669" s="3" t="s">
        <v>18281</v>
      </c>
    </row>
    <row r="670" spans="1:7" s="168" customFormat="1" ht="30">
      <c r="A670" s="62">
        <v>668</v>
      </c>
      <c r="B670" s="63" t="s">
        <v>12513</v>
      </c>
      <c r="C670" s="62" t="str">
        <f t="shared" si="20"/>
        <v>Yes</v>
      </c>
      <c r="D670" s="30">
        <f t="shared" si="21"/>
        <v>3.2604431529240827</v>
      </c>
      <c r="E670" s="30">
        <v>8976</v>
      </c>
      <c r="F670" s="31">
        <v>42612</v>
      </c>
      <c r="G670" s="3" t="s">
        <v>18281</v>
      </c>
    </row>
    <row r="671" spans="1:7" s="168" customFormat="1">
      <c r="A671" s="62">
        <v>669</v>
      </c>
      <c r="B671" s="63" t="s">
        <v>18515</v>
      </c>
      <c r="C671" s="62" t="str">
        <f t="shared" si="20"/>
        <v>Yes</v>
      </c>
      <c r="D671" s="30">
        <f t="shared" si="21"/>
        <v>1.7388303668725027</v>
      </c>
      <c r="E671" s="30">
        <v>4787</v>
      </c>
      <c r="F671" s="31">
        <v>42612</v>
      </c>
      <c r="G671" s="3" t="s">
        <v>18281</v>
      </c>
    </row>
    <row r="672" spans="1:7" s="168" customFormat="1">
      <c r="A672" s="62">
        <v>670</v>
      </c>
      <c r="B672" s="63" t="s">
        <v>18516</v>
      </c>
      <c r="C672" s="62" t="str">
        <f t="shared" si="20"/>
        <v>Yes</v>
      </c>
      <c r="D672" s="30">
        <f t="shared" si="21"/>
        <v>0.48419905557573556</v>
      </c>
      <c r="E672" s="30">
        <v>1333</v>
      </c>
      <c r="F672" s="31">
        <v>42612</v>
      </c>
      <c r="G672" s="3" t="s">
        <v>18281</v>
      </c>
    </row>
    <row r="673" spans="1:7" s="168" customFormat="1">
      <c r="A673" s="62">
        <v>671</v>
      </c>
      <c r="B673" s="63" t="s">
        <v>18517</v>
      </c>
      <c r="C673" s="62" t="str">
        <f t="shared" si="20"/>
        <v>Yes</v>
      </c>
      <c r="D673" s="30">
        <f t="shared" si="21"/>
        <v>2.3218307301126044</v>
      </c>
      <c r="E673" s="30">
        <v>6392</v>
      </c>
      <c r="F673" s="31">
        <v>42613</v>
      </c>
      <c r="G673" s="3" t="s">
        <v>18281</v>
      </c>
    </row>
    <row r="674" spans="1:7" s="168" customFormat="1">
      <c r="A674" s="62">
        <v>672</v>
      </c>
      <c r="B674" s="63" t="s">
        <v>18518</v>
      </c>
      <c r="C674" s="62" t="str">
        <f t="shared" si="20"/>
        <v>Yes</v>
      </c>
      <c r="D674" s="30">
        <f t="shared" si="21"/>
        <v>3.4678532509989104</v>
      </c>
      <c r="E674" s="30">
        <v>9547</v>
      </c>
      <c r="F674" s="31">
        <v>42612</v>
      </c>
      <c r="G674" s="3" t="s">
        <v>18281</v>
      </c>
    </row>
    <row r="675" spans="1:7" s="168" customFormat="1">
      <c r="A675" s="62">
        <v>673</v>
      </c>
      <c r="B675" s="63" t="s">
        <v>18519</v>
      </c>
      <c r="C675" s="62" t="str">
        <f t="shared" si="20"/>
        <v>Yes</v>
      </c>
      <c r="D675" s="30">
        <f t="shared" si="21"/>
        <v>3.458045768252815</v>
      </c>
      <c r="E675" s="30">
        <v>9520</v>
      </c>
      <c r="F675" s="31">
        <v>42612</v>
      </c>
      <c r="G675" s="3" t="s">
        <v>18281</v>
      </c>
    </row>
    <row r="676" spans="1:7" s="168" customFormat="1">
      <c r="A676" s="62">
        <v>674</v>
      </c>
      <c r="B676" s="63" t="s">
        <v>18520</v>
      </c>
      <c r="C676" s="62" t="str">
        <f t="shared" si="20"/>
        <v>Yes</v>
      </c>
      <c r="D676" s="30">
        <f t="shared" si="21"/>
        <v>3.4678532509989104</v>
      </c>
      <c r="E676" s="30">
        <v>9547</v>
      </c>
      <c r="F676" s="31">
        <v>42612</v>
      </c>
      <c r="G676" s="3" t="s">
        <v>18281</v>
      </c>
    </row>
    <row r="677" spans="1:7" s="168" customFormat="1">
      <c r="A677" s="62">
        <v>675</v>
      </c>
      <c r="B677" s="63" t="s">
        <v>18521</v>
      </c>
      <c r="C677" s="62" t="str">
        <f t="shared" si="20"/>
        <v>Yes</v>
      </c>
      <c r="D677" s="30">
        <f t="shared" si="21"/>
        <v>3.458045768252815</v>
      </c>
      <c r="E677" s="30">
        <v>9520</v>
      </c>
      <c r="F677" s="31">
        <v>42612</v>
      </c>
      <c r="G677" s="3" t="s">
        <v>18281</v>
      </c>
    </row>
    <row r="678" spans="1:7" s="168" customFormat="1">
      <c r="A678" s="62">
        <v>676</v>
      </c>
      <c r="B678" s="63" t="s">
        <v>18522</v>
      </c>
      <c r="C678" s="62" t="str">
        <f t="shared" si="20"/>
        <v>Yes</v>
      </c>
      <c r="D678" s="30">
        <f t="shared" si="21"/>
        <v>2.1540138031238647</v>
      </c>
      <c r="E678" s="30">
        <v>5930</v>
      </c>
      <c r="F678" s="31">
        <v>42612</v>
      </c>
      <c r="G678" s="3" t="s">
        <v>18281</v>
      </c>
    </row>
    <row r="679" spans="1:7" s="168" customFormat="1">
      <c r="A679" s="62">
        <v>677</v>
      </c>
      <c r="B679" s="63" t="s">
        <v>18523</v>
      </c>
      <c r="C679" s="62" t="str">
        <f t="shared" ref="C679:C728" si="22">IF(D1083&lt;=5, "Yes", "No")</f>
        <v>Yes</v>
      </c>
      <c r="D679" s="30">
        <f t="shared" si="21"/>
        <v>3.2506356701779877</v>
      </c>
      <c r="E679" s="30">
        <v>8949</v>
      </c>
      <c r="F679" s="31">
        <v>42612</v>
      </c>
      <c r="G679" s="3" t="s">
        <v>18281</v>
      </c>
    </row>
    <row r="680" spans="1:7" s="168" customFormat="1">
      <c r="A680" s="62">
        <v>678</v>
      </c>
      <c r="B680" s="63" t="s">
        <v>18524</v>
      </c>
      <c r="C680" s="62" t="str">
        <f t="shared" si="22"/>
        <v>Yes</v>
      </c>
      <c r="D680" s="30">
        <f t="shared" si="21"/>
        <v>3.3494369778423536</v>
      </c>
      <c r="E680" s="30">
        <v>9221</v>
      </c>
      <c r="F680" s="31">
        <v>42612</v>
      </c>
      <c r="G680" s="3" t="s">
        <v>18281</v>
      </c>
    </row>
    <row r="681" spans="1:7" s="168" customFormat="1">
      <c r="A681" s="62">
        <v>679</v>
      </c>
      <c r="B681" s="63" t="s">
        <v>18525</v>
      </c>
      <c r="C681" s="62" t="str">
        <f t="shared" si="22"/>
        <v>Yes</v>
      </c>
      <c r="D681" s="30">
        <f t="shared" si="21"/>
        <v>2.262622593534326</v>
      </c>
      <c r="E681" s="30">
        <v>6229</v>
      </c>
      <c r="F681" s="31">
        <v>42612</v>
      </c>
      <c r="G681" s="3" t="s">
        <v>18281</v>
      </c>
    </row>
    <row r="682" spans="1:7" s="168" customFormat="1">
      <c r="A682" s="62">
        <v>680</v>
      </c>
      <c r="B682" s="63" t="s">
        <v>18526</v>
      </c>
      <c r="C682" s="62" t="str">
        <f t="shared" si="22"/>
        <v>Yes</v>
      </c>
      <c r="D682" s="30">
        <f t="shared" si="21"/>
        <v>2.0450417726116963</v>
      </c>
      <c r="E682" s="30">
        <v>5630</v>
      </c>
      <c r="F682" s="31">
        <v>42612</v>
      </c>
      <c r="G682" s="3" t="s">
        <v>18281</v>
      </c>
    </row>
    <row r="683" spans="1:7" s="168" customFormat="1">
      <c r="A683" s="62">
        <v>681</v>
      </c>
      <c r="B683" s="63" t="s">
        <v>18527</v>
      </c>
      <c r="C683" s="62" t="str">
        <f t="shared" si="22"/>
        <v>Yes</v>
      </c>
      <c r="D683" s="30">
        <f t="shared" si="21"/>
        <v>2.262622593534326</v>
      </c>
      <c r="E683" s="30">
        <v>6229</v>
      </c>
      <c r="F683" s="31">
        <v>42612</v>
      </c>
      <c r="G683" s="3" t="s">
        <v>18281</v>
      </c>
    </row>
    <row r="684" spans="1:7" s="168" customFormat="1">
      <c r="A684" s="62">
        <v>682</v>
      </c>
      <c r="B684" s="63" t="s">
        <v>18528</v>
      </c>
      <c r="C684" s="62" t="str">
        <f t="shared" si="22"/>
        <v>Yes</v>
      </c>
      <c r="D684" s="30">
        <f t="shared" si="21"/>
        <v>2.0156193243734108</v>
      </c>
      <c r="E684" s="30">
        <v>5549</v>
      </c>
      <c r="F684" s="31">
        <v>42612</v>
      </c>
      <c r="G684" s="3" t="s">
        <v>18281</v>
      </c>
    </row>
    <row r="685" spans="1:7" s="168" customFormat="1">
      <c r="A685" s="62">
        <v>683</v>
      </c>
      <c r="B685" s="63" t="s">
        <v>18529</v>
      </c>
      <c r="C685" s="62" t="str">
        <f t="shared" si="22"/>
        <v>Yes</v>
      </c>
      <c r="D685" s="30">
        <f t="shared" si="21"/>
        <v>2.0156193243734108</v>
      </c>
      <c r="E685" s="30">
        <v>5549</v>
      </c>
      <c r="F685" s="31">
        <v>42612</v>
      </c>
      <c r="G685" s="3" t="s">
        <v>18281</v>
      </c>
    </row>
    <row r="686" spans="1:7" s="168" customFormat="1">
      <c r="A686" s="62">
        <v>684</v>
      </c>
      <c r="B686" s="63" t="s">
        <v>18530</v>
      </c>
      <c r="C686" s="62" t="str">
        <f t="shared" si="22"/>
        <v>Yes</v>
      </c>
      <c r="D686" s="30">
        <f t="shared" si="21"/>
        <v>2.2822375590265165</v>
      </c>
      <c r="E686" s="30">
        <v>6283</v>
      </c>
      <c r="F686" s="31">
        <v>42612</v>
      </c>
      <c r="G686" s="3" t="s">
        <v>18281</v>
      </c>
    </row>
    <row r="687" spans="1:7" s="168" customFormat="1">
      <c r="A687" s="62">
        <v>685</v>
      </c>
      <c r="B687" s="63" t="s">
        <v>18531</v>
      </c>
      <c r="C687" s="62" t="str">
        <f t="shared" si="22"/>
        <v>Yes</v>
      </c>
      <c r="D687" s="30">
        <f t="shared" si="21"/>
        <v>1.3240101707228478</v>
      </c>
      <c r="E687" s="30">
        <v>3645</v>
      </c>
      <c r="F687" s="31">
        <v>42612</v>
      </c>
      <c r="G687" s="3" t="s">
        <v>18281</v>
      </c>
    </row>
    <row r="688" spans="1:7" s="168" customFormat="1">
      <c r="A688" s="62">
        <v>686</v>
      </c>
      <c r="B688" s="63" t="s">
        <v>18532</v>
      </c>
      <c r="C688" s="62" t="str">
        <f t="shared" si="22"/>
        <v>Yes</v>
      </c>
      <c r="D688" s="30">
        <f t="shared" si="21"/>
        <v>1.1856156919723937</v>
      </c>
      <c r="E688" s="30">
        <v>3264</v>
      </c>
      <c r="F688" s="31">
        <v>42612</v>
      </c>
      <c r="G688" s="3" t="s">
        <v>18281</v>
      </c>
    </row>
    <row r="689" spans="1:7" s="168" customFormat="1">
      <c r="A689" s="62">
        <v>687</v>
      </c>
      <c r="B689" s="63" t="s">
        <v>18405</v>
      </c>
      <c r="C689" s="62" t="str">
        <f t="shared" si="22"/>
        <v>Yes</v>
      </c>
      <c r="D689" s="30">
        <f t="shared" si="21"/>
        <v>0.869596803487105</v>
      </c>
      <c r="E689" s="30">
        <v>2394</v>
      </c>
      <c r="F689" s="31">
        <v>42612</v>
      </c>
      <c r="G689" s="3" t="s">
        <v>18281</v>
      </c>
    </row>
    <row r="690" spans="1:7" s="168" customFormat="1">
      <c r="A690" s="62">
        <v>688</v>
      </c>
      <c r="B690" s="63" t="s">
        <v>17167</v>
      </c>
      <c r="C690" s="62" t="str">
        <f t="shared" si="22"/>
        <v>Yes</v>
      </c>
      <c r="D690" s="30">
        <f t="shared" si="21"/>
        <v>1.1758082092262985</v>
      </c>
      <c r="E690" s="30">
        <v>3237</v>
      </c>
      <c r="F690" s="31">
        <v>42612</v>
      </c>
      <c r="G690" s="3" t="s">
        <v>18281</v>
      </c>
    </row>
    <row r="691" spans="1:7" s="168" customFormat="1">
      <c r="A691" s="62">
        <v>689</v>
      </c>
      <c r="B691" s="63" t="s">
        <v>18533</v>
      </c>
      <c r="C691" s="62" t="str">
        <f t="shared" si="22"/>
        <v>Yes</v>
      </c>
      <c r="D691" s="30">
        <f t="shared" si="21"/>
        <v>1.7784235379585907</v>
      </c>
      <c r="E691" s="30">
        <v>4896</v>
      </c>
      <c r="F691" s="31">
        <v>42612</v>
      </c>
      <c r="G691" s="3" t="s">
        <v>18281</v>
      </c>
    </row>
    <row r="692" spans="1:7" s="168" customFormat="1">
      <c r="A692" s="62">
        <v>690</v>
      </c>
      <c r="B692" s="63" t="s">
        <v>18534</v>
      </c>
      <c r="C692" s="62" t="str">
        <f t="shared" si="22"/>
        <v>Yes</v>
      </c>
      <c r="D692" s="30">
        <f t="shared" si="21"/>
        <v>1.5808209226298584</v>
      </c>
      <c r="E692" s="30">
        <v>4352</v>
      </c>
      <c r="F692" s="31">
        <v>42612</v>
      </c>
      <c r="G692" s="3" t="s">
        <v>18281</v>
      </c>
    </row>
    <row r="693" spans="1:7" s="168" customFormat="1">
      <c r="A693" s="62">
        <v>691</v>
      </c>
      <c r="B693" s="63" t="s">
        <v>18535</v>
      </c>
      <c r="C693" s="62" t="str">
        <f t="shared" si="22"/>
        <v>Yes</v>
      </c>
      <c r="D693" s="30">
        <f t="shared" si="21"/>
        <v>1.5808209226298584</v>
      </c>
      <c r="E693" s="30">
        <v>4352</v>
      </c>
      <c r="F693" s="31">
        <v>42612</v>
      </c>
      <c r="G693" s="3" t="s">
        <v>18281</v>
      </c>
    </row>
    <row r="694" spans="1:7" s="168" customFormat="1" ht="30">
      <c r="A694" s="62">
        <v>692</v>
      </c>
      <c r="B694" s="63" t="s">
        <v>18536</v>
      </c>
      <c r="C694" s="62" t="str">
        <f t="shared" si="22"/>
        <v>Yes</v>
      </c>
      <c r="D694" s="30">
        <f t="shared" si="21"/>
        <v>3.1616418452597168</v>
      </c>
      <c r="E694" s="30">
        <v>8704</v>
      </c>
      <c r="F694" s="31">
        <v>42612</v>
      </c>
      <c r="G694" s="3" t="s">
        <v>18281</v>
      </c>
    </row>
    <row r="695" spans="1:7" s="168" customFormat="1">
      <c r="A695" s="62">
        <v>693</v>
      </c>
      <c r="B695" s="63" t="s">
        <v>18537</v>
      </c>
      <c r="C695" s="62" t="str">
        <f t="shared" si="22"/>
        <v>Yes</v>
      </c>
      <c r="D695" s="30">
        <f t="shared" si="21"/>
        <v>1.1166000726480203</v>
      </c>
      <c r="E695" s="30">
        <v>3074</v>
      </c>
      <c r="F695" s="31">
        <v>42613</v>
      </c>
      <c r="G695" s="3" t="s">
        <v>18281</v>
      </c>
    </row>
    <row r="696" spans="1:7" s="168" customFormat="1">
      <c r="A696" s="62">
        <v>694</v>
      </c>
      <c r="B696" s="63" t="s">
        <v>18538</v>
      </c>
      <c r="C696" s="62" t="str">
        <f t="shared" si="22"/>
        <v>Yes</v>
      </c>
      <c r="D696" s="30">
        <f t="shared" si="21"/>
        <v>2.1736287686160551</v>
      </c>
      <c r="E696" s="30">
        <v>5984</v>
      </c>
      <c r="F696" s="31">
        <v>42612</v>
      </c>
      <c r="G696" s="3" t="s">
        <v>18281</v>
      </c>
    </row>
    <row r="697" spans="1:7" s="168" customFormat="1">
      <c r="A697" s="62">
        <v>695</v>
      </c>
      <c r="B697" s="63" t="s">
        <v>18539</v>
      </c>
      <c r="C697" s="62" t="str">
        <f t="shared" si="22"/>
        <v>Yes</v>
      </c>
      <c r="D697" s="30">
        <f t="shared" si="21"/>
        <v>2.4108245550308753</v>
      </c>
      <c r="E697" s="30">
        <v>6637</v>
      </c>
      <c r="F697" s="31">
        <v>42613</v>
      </c>
      <c r="G697" s="3" t="s">
        <v>18281</v>
      </c>
    </row>
    <row r="698" spans="1:7" s="168" customFormat="1">
      <c r="A698" s="62">
        <v>696</v>
      </c>
      <c r="B698" s="63" t="s">
        <v>18540</v>
      </c>
      <c r="C698" s="62" t="str">
        <f t="shared" si="22"/>
        <v>Yes</v>
      </c>
      <c r="D698" s="30">
        <f t="shared" si="21"/>
        <v>2.2328369051943335</v>
      </c>
      <c r="E698" s="30">
        <v>6147</v>
      </c>
      <c r="F698" s="31">
        <v>42612</v>
      </c>
      <c r="G698" s="3" t="s">
        <v>18281</v>
      </c>
    </row>
    <row r="699" spans="1:7" s="168" customFormat="1">
      <c r="A699" s="62">
        <v>697</v>
      </c>
      <c r="B699" s="63" t="s">
        <v>18541</v>
      </c>
      <c r="C699" s="62" t="str">
        <f t="shared" si="22"/>
        <v>Yes</v>
      </c>
      <c r="D699" s="30">
        <f t="shared" si="21"/>
        <v>2.7468216491100619</v>
      </c>
      <c r="E699" s="30">
        <v>7562</v>
      </c>
      <c r="F699" s="31">
        <v>42613</v>
      </c>
      <c r="G699" s="3" t="s">
        <v>18281</v>
      </c>
    </row>
    <row r="700" spans="1:7" s="168" customFormat="1">
      <c r="A700" s="62">
        <v>698</v>
      </c>
      <c r="B700" s="63" t="s">
        <v>18542</v>
      </c>
      <c r="C700" s="62" t="str">
        <f t="shared" si="22"/>
        <v>Yes</v>
      </c>
      <c r="D700" s="30">
        <f t="shared" si="21"/>
        <v>3.0926262259353434</v>
      </c>
      <c r="E700" s="30">
        <v>8514</v>
      </c>
      <c r="F700" s="31">
        <v>42612</v>
      </c>
      <c r="G700" s="3" t="s">
        <v>18281</v>
      </c>
    </row>
    <row r="701" spans="1:7" s="168" customFormat="1">
      <c r="A701" s="62">
        <v>699</v>
      </c>
      <c r="B701" s="63" t="s">
        <v>18543</v>
      </c>
      <c r="C701" s="62" t="str">
        <f t="shared" si="22"/>
        <v>Yes</v>
      </c>
      <c r="D701" s="30">
        <f t="shared" si="21"/>
        <v>3.2604431529240827</v>
      </c>
      <c r="E701" s="30">
        <v>8976</v>
      </c>
      <c r="F701" s="31">
        <v>42612</v>
      </c>
      <c r="G701" s="3" t="s">
        <v>18281</v>
      </c>
    </row>
    <row r="702" spans="1:7" s="168" customFormat="1">
      <c r="A702" s="62">
        <v>700</v>
      </c>
      <c r="B702" s="63" t="s">
        <v>18544</v>
      </c>
      <c r="C702" s="62" t="str">
        <f t="shared" si="22"/>
        <v>Yes</v>
      </c>
      <c r="D702" s="30">
        <f t="shared" si="21"/>
        <v>2.8158372684344353</v>
      </c>
      <c r="E702" s="30">
        <v>7752</v>
      </c>
      <c r="F702" s="31">
        <v>42612</v>
      </c>
      <c r="G702" s="3" t="s">
        <v>18281</v>
      </c>
    </row>
    <row r="703" spans="1:7" s="168" customFormat="1">
      <c r="A703" s="62">
        <v>701</v>
      </c>
      <c r="B703" s="63" t="s">
        <v>18545</v>
      </c>
      <c r="C703" s="62" t="str">
        <f t="shared" si="22"/>
        <v>Yes</v>
      </c>
      <c r="D703" s="30">
        <f t="shared" si="21"/>
        <v>0.59280784598619685</v>
      </c>
      <c r="E703" s="30">
        <v>1632</v>
      </c>
      <c r="F703" s="31">
        <v>42612</v>
      </c>
      <c r="G703" s="3" t="s">
        <v>18281</v>
      </c>
    </row>
    <row r="704" spans="1:7" s="168" customFormat="1">
      <c r="A704" s="62">
        <v>702</v>
      </c>
      <c r="B704" s="63" t="s">
        <v>18546</v>
      </c>
      <c r="C704" s="62" t="str">
        <f t="shared" si="22"/>
        <v>Yes</v>
      </c>
      <c r="D704" s="30">
        <f t="shared" si="21"/>
        <v>0.59280784598619685</v>
      </c>
      <c r="E704" s="30">
        <v>1632</v>
      </c>
      <c r="F704" s="31">
        <v>42612</v>
      </c>
      <c r="G704" s="3" t="s">
        <v>18281</v>
      </c>
    </row>
    <row r="705" spans="1:7" s="168" customFormat="1">
      <c r="A705" s="62">
        <v>703</v>
      </c>
      <c r="B705" s="63" t="s">
        <v>18547</v>
      </c>
      <c r="C705" s="62" t="str">
        <f t="shared" si="22"/>
        <v>Yes</v>
      </c>
      <c r="D705" s="30">
        <f t="shared" si="21"/>
        <v>0.59280784598619685</v>
      </c>
      <c r="E705" s="30">
        <v>1632</v>
      </c>
      <c r="F705" s="31">
        <v>42612</v>
      </c>
      <c r="G705" s="3" t="s">
        <v>18281</v>
      </c>
    </row>
    <row r="706" spans="1:7" s="168" customFormat="1">
      <c r="A706" s="62">
        <v>704</v>
      </c>
      <c r="B706" s="63" t="s">
        <v>18548</v>
      </c>
      <c r="C706" s="62" t="str">
        <f t="shared" si="22"/>
        <v>Yes</v>
      </c>
      <c r="D706" s="30">
        <f t="shared" si="21"/>
        <v>2.5590265165274246</v>
      </c>
      <c r="E706" s="30">
        <v>7045</v>
      </c>
      <c r="F706" s="31">
        <v>42613</v>
      </c>
      <c r="G706" s="3" t="s">
        <v>18281</v>
      </c>
    </row>
    <row r="707" spans="1:7" s="168" customFormat="1">
      <c r="A707" s="62">
        <v>705</v>
      </c>
      <c r="B707" s="63" t="s">
        <v>18549</v>
      </c>
      <c r="C707" s="62" t="str">
        <f t="shared" si="22"/>
        <v>Yes</v>
      </c>
      <c r="D707" s="30">
        <f t="shared" si="21"/>
        <v>0.869596803487105</v>
      </c>
      <c r="E707" s="30">
        <v>2394</v>
      </c>
      <c r="F707" s="31">
        <v>42612</v>
      </c>
      <c r="G707" s="3" t="s">
        <v>18281</v>
      </c>
    </row>
    <row r="708" spans="1:7" s="168" customFormat="1" ht="30">
      <c r="A708" s="62">
        <v>706</v>
      </c>
      <c r="B708" s="63" t="s">
        <v>18550</v>
      </c>
      <c r="C708" s="62" t="str">
        <f t="shared" si="22"/>
        <v>Yes</v>
      </c>
      <c r="D708" s="30">
        <f t="shared" ref="D708:D771" si="23">E708/2753</f>
        <v>1.8180167090446786</v>
      </c>
      <c r="E708" s="30">
        <v>5005</v>
      </c>
      <c r="F708" s="31">
        <v>42612</v>
      </c>
      <c r="G708" s="3" t="s">
        <v>18281</v>
      </c>
    </row>
    <row r="709" spans="1:7" s="168" customFormat="1">
      <c r="A709" s="62">
        <v>707</v>
      </c>
      <c r="B709" s="63" t="s">
        <v>18551</v>
      </c>
      <c r="C709" s="62" t="str">
        <f t="shared" si="22"/>
        <v>Yes</v>
      </c>
      <c r="D709" s="30">
        <f t="shared" si="23"/>
        <v>1.8180167090446786</v>
      </c>
      <c r="E709" s="30">
        <v>5005</v>
      </c>
      <c r="F709" s="31">
        <v>42612</v>
      </c>
      <c r="G709" s="3" t="s">
        <v>18281</v>
      </c>
    </row>
    <row r="710" spans="1:7" s="168" customFormat="1">
      <c r="A710" s="62">
        <v>708</v>
      </c>
      <c r="B710" s="63" t="s">
        <v>18552</v>
      </c>
      <c r="C710" s="62" t="str">
        <f t="shared" si="22"/>
        <v>Yes</v>
      </c>
      <c r="D710" s="30">
        <f t="shared" si="23"/>
        <v>2.3218307301126044</v>
      </c>
      <c r="E710" s="30">
        <v>6392</v>
      </c>
      <c r="F710" s="31">
        <v>42612</v>
      </c>
      <c r="G710" s="3" t="s">
        <v>18281</v>
      </c>
    </row>
    <row r="711" spans="1:7" s="168" customFormat="1">
      <c r="A711" s="62">
        <v>709</v>
      </c>
      <c r="B711" s="63" t="s">
        <v>18553</v>
      </c>
      <c r="C711" s="62" t="str">
        <f t="shared" si="22"/>
        <v>Yes</v>
      </c>
      <c r="D711" s="30">
        <f t="shared" si="23"/>
        <v>2.5786414820196151</v>
      </c>
      <c r="E711" s="30">
        <v>7099</v>
      </c>
      <c r="F711" s="31">
        <v>42612</v>
      </c>
      <c r="G711" s="3" t="s">
        <v>18281</v>
      </c>
    </row>
    <row r="712" spans="1:7" s="168" customFormat="1">
      <c r="A712" s="62">
        <v>710</v>
      </c>
      <c r="B712" s="63" t="s">
        <v>18554</v>
      </c>
      <c r="C712" s="62" t="str">
        <f t="shared" si="22"/>
        <v>Yes</v>
      </c>
      <c r="D712" s="30">
        <f t="shared" si="23"/>
        <v>0.93861242281147839</v>
      </c>
      <c r="E712" s="30">
        <v>2584</v>
      </c>
      <c r="F712" s="31">
        <v>42612</v>
      </c>
      <c r="G712" s="3" t="s">
        <v>18281</v>
      </c>
    </row>
    <row r="713" spans="1:7" s="168" customFormat="1">
      <c r="A713" s="62">
        <v>711</v>
      </c>
      <c r="B713" s="63" t="s">
        <v>18555</v>
      </c>
      <c r="C713" s="62" t="str">
        <f t="shared" si="22"/>
        <v>Yes</v>
      </c>
      <c r="D713" s="30">
        <f t="shared" si="23"/>
        <v>3.7544496912459135</v>
      </c>
      <c r="E713" s="30">
        <v>10336</v>
      </c>
      <c r="F713" s="31">
        <v>42612</v>
      </c>
      <c r="G713" s="3" t="s">
        <v>18281</v>
      </c>
    </row>
    <row r="714" spans="1:7" s="168" customFormat="1">
      <c r="A714" s="62">
        <v>712</v>
      </c>
      <c r="B714" s="63" t="s">
        <v>18556</v>
      </c>
      <c r="C714" s="62" t="str">
        <f t="shared" si="22"/>
        <v>Yes</v>
      </c>
      <c r="D714" s="30">
        <f t="shared" si="23"/>
        <v>0.98801307664366145</v>
      </c>
      <c r="E714" s="30">
        <v>2720</v>
      </c>
      <c r="F714" s="31">
        <v>42612</v>
      </c>
      <c r="G714" s="3" t="s">
        <v>18281</v>
      </c>
    </row>
    <row r="715" spans="1:7" s="168" customFormat="1">
      <c r="A715" s="62">
        <v>713</v>
      </c>
      <c r="B715" s="63" t="s">
        <v>18557</v>
      </c>
      <c r="C715" s="62" t="str">
        <f t="shared" si="22"/>
        <v>Yes</v>
      </c>
      <c r="D715" s="30">
        <f t="shared" si="23"/>
        <v>3.4282600799128224</v>
      </c>
      <c r="E715" s="30">
        <v>9438</v>
      </c>
      <c r="F715" s="31">
        <v>42612</v>
      </c>
      <c r="G715" s="3" t="s">
        <v>18281</v>
      </c>
    </row>
    <row r="716" spans="1:7" s="168" customFormat="1" ht="30">
      <c r="A716" s="62">
        <v>714</v>
      </c>
      <c r="B716" s="63" t="s">
        <v>18558</v>
      </c>
      <c r="C716" s="62" t="str">
        <f t="shared" si="22"/>
        <v>Yes</v>
      </c>
      <c r="D716" s="30">
        <f t="shared" si="23"/>
        <v>4.4162731565564837</v>
      </c>
      <c r="E716" s="30">
        <v>12158</v>
      </c>
      <c r="F716" s="31">
        <v>42612</v>
      </c>
      <c r="G716" s="3" t="s">
        <v>18281</v>
      </c>
    </row>
    <row r="717" spans="1:7" s="168" customFormat="1" ht="30">
      <c r="A717" s="62">
        <v>715</v>
      </c>
      <c r="B717" s="63" t="s">
        <v>18559</v>
      </c>
      <c r="C717" s="62" t="str">
        <f t="shared" si="22"/>
        <v>Yes</v>
      </c>
      <c r="D717" s="30">
        <f t="shared" si="23"/>
        <v>4.4162731565564837</v>
      </c>
      <c r="E717" s="30">
        <v>12158</v>
      </c>
      <c r="F717" s="31">
        <v>42612</v>
      </c>
      <c r="G717" s="3" t="s">
        <v>18281</v>
      </c>
    </row>
    <row r="718" spans="1:7" s="168" customFormat="1" ht="30">
      <c r="A718" s="62">
        <v>716</v>
      </c>
      <c r="B718" s="63" t="s">
        <v>18560</v>
      </c>
      <c r="C718" s="62" t="str">
        <f t="shared" si="22"/>
        <v>Yes</v>
      </c>
      <c r="D718" s="30">
        <f t="shared" si="23"/>
        <v>3.2012350163458048</v>
      </c>
      <c r="E718" s="30">
        <v>8813</v>
      </c>
      <c r="F718" s="31">
        <v>42612</v>
      </c>
      <c r="G718" s="3" t="s">
        <v>18281</v>
      </c>
    </row>
    <row r="719" spans="1:7" s="168" customFormat="1">
      <c r="A719" s="62">
        <v>717</v>
      </c>
      <c r="B719" s="63" t="s">
        <v>18561</v>
      </c>
      <c r="C719" s="62" t="str">
        <f t="shared" si="22"/>
        <v>Yes</v>
      </c>
      <c r="D719" s="30">
        <f t="shared" si="23"/>
        <v>2.4700326916091537</v>
      </c>
      <c r="E719" s="30">
        <v>6800</v>
      </c>
      <c r="F719" s="31">
        <v>42612</v>
      </c>
      <c r="G719" s="3" t="s">
        <v>18281</v>
      </c>
    </row>
    <row r="720" spans="1:7" s="168" customFormat="1">
      <c r="A720" s="62">
        <v>718</v>
      </c>
      <c r="B720" s="63" t="s">
        <v>13090</v>
      </c>
      <c r="C720" s="62" t="str">
        <f t="shared" si="22"/>
        <v>Yes</v>
      </c>
      <c r="D720" s="30">
        <f t="shared" si="23"/>
        <v>2.4700326916091537</v>
      </c>
      <c r="E720" s="30">
        <v>6800</v>
      </c>
      <c r="F720" s="31">
        <v>42612</v>
      </c>
      <c r="G720" s="3" t="s">
        <v>18281</v>
      </c>
    </row>
    <row r="721" spans="1:7" s="168" customFormat="1">
      <c r="A721" s="62">
        <v>719</v>
      </c>
      <c r="B721" s="63" t="s">
        <v>18562</v>
      </c>
      <c r="C721" s="62" t="str">
        <f t="shared" si="22"/>
        <v>Yes</v>
      </c>
      <c r="D721" s="30">
        <f t="shared" si="23"/>
        <v>2.4700326916091537</v>
      </c>
      <c r="E721" s="30">
        <v>6800</v>
      </c>
      <c r="F721" s="31">
        <v>42613</v>
      </c>
      <c r="G721" s="3" t="s">
        <v>18281</v>
      </c>
    </row>
    <row r="722" spans="1:7" s="168" customFormat="1">
      <c r="A722" s="62">
        <v>720</v>
      </c>
      <c r="B722" s="63" t="s">
        <v>18563</v>
      </c>
      <c r="C722" s="62" t="str">
        <f t="shared" si="22"/>
        <v>Yes</v>
      </c>
      <c r="D722" s="30">
        <f t="shared" si="23"/>
        <v>1.155830003632401</v>
      </c>
      <c r="E722" s="30">
        <v>3182</v>
      </c>
      <c r="F722" s="31">
        <v>42612</v>
      </c>
      <c r="G722" s="3" t="s">
        <v>18281</v>
      </c>
    </row>
    <row r="723" spans="1:7" s="168" customFormat="1">
      <c r="A723" s="62">
        <v>721</v>
      </c>
      <c r="B723" s="63" t="s">
        <v>18564</v>
      </c>
      <c r="C723" s="62" t="str">
        <f t="shared" si="22"/>
        <v>Yes</v>
      </c>
      <c r="D723" s="30">
        <f t="shared" si="23"/>
        <v>2.6480203414456955</v>
      </c>
      <c r="E723" s="30">
        <v>7290</v>
      </c>
      <c r="F723" s="31">
        <v>42612</v>
      </c>
      <c r="G723" s="3" t="s">
        <v>18281</v>
      </c>
    </row>
    <row r="724" spans="1:7" s="168" customFormat="1">
      <c r="A724" s="62">
        <v>722</v>
      </c>
      <c r="B724" s="63" t="s">
        <v>18565</v>
      </c>
      <c r="C724" s="62" t="str">
        <f t="shared" si="22"/>
        <v>Yes</v>
      </c>
      <c r="D724" s="30">
        <f t="shared" si="23"/>
        <v>2.5292408281874317</v>
      </c>
      <c r="E724" s="30">
        <v>6963</v>
      </c>
      <c r="F724" s="31">
        <v>42612</v>
      </c>
      <c r="G724" s="3" t="s">
        <v>18281</v>
      </c>
    </row>
    <row r="725" spans="1:7" s="168" customFormat="1">
      <c r="A725" s="62">
        <v>723</v>
      </c>
      <c r="B725" s="3" t="s">
        <v>18438</v>
      </c>
      <c r="C725" s="62" t="str">
        <f t="shared" si="22"/>
        <v>Yes</v>
      </c>
      <c r="D725" s="30">
        <f t="shared" si="23"/>
        <v>1.9760261532873229</v>
      </c>
      <c r="E725" s="30">
        <v>5440</v>
      </c>
      <c r="F725" s="31">
        <v>42612</v>
      </c>
      <c r="G725" s="3" t="s">
        <v>18281</v>
      </c>
    </row>
    <row r="726" spans="1:7" s="168" customFormat="1">
      <c r="A726" s="62">
        <v>724</v>
      </c>
      <c r="B726" s="210" t="s">
        <v>18566</v>
      </c>
      <c r="C726" s="62" t="str">
        <f t="shared" si="22"/>
        <v>Yes</v>
      </c>
      <c r="D726" s="30">
        <f t="shared" si="23"/>
        <v>3.9520523065746458</v>
      </c>
      <c r="E726" s="30">
        <v>10880</v>
      </c>
      <c r="F726" s="31">
        <v>42612</v>
      </c>
      <c r="G726" s="3" t="s">
        <v>18281</v>
      </c>
    </row>
    <row r="727" spans="1:7" s="168" customFormat="1">
      <c r="A727" s="62">
        <v>725</v>
      </c>
      <c r="B727" s="210" t="s">
        <v>18567</v>
      </c>
      <c r="C727" s="62" t="str">
        <f t="shared" si="22"/>
        <v>Yes</v>
      </c>
      <c r="D727" s="30">
        <f t="shared" si="23"/>
        <v>3.9520523065746458</v>
      </c>
      <c r="E727" s="30">
        <v>10880</v>
      </c>
      <c r="F727" s="31">
        <v>42612</v>
      </c>
      <c r="G727" s="3" t="s">
        <v>18281</v>
      </c>
    </row>
    <row r="728" spans="1:7" s="168" customFormat="1">
      <c r="A728" s="62">
        <v>726</v>
      </c>
      <c r="B728" s="210" t="s">
        <v>18568</v>
      </c>
      <c r="C728" s="62" t="str">
        <f t="shared" si="22"/>
        <v>Yes</v>
      </c>
      <c r="D728" s="30">
        <f t="shared" si="23"/>
        <v>3.9520523065746458</v>
      </c>
      <c r="E728" s="30">
        <v>10880</v>
      </c>
      <c r="F728" s="31">
        <v>42613</v>
      </c>
      <c r="G728" s="3" t="s">
        <v>18281</v>
      </c>
    </row>
    <row r="729" spans="1:7" s="168" customFormat="1">
      <c r="A729" s="62">
        <v>727</v>
      </c>
      <c r="B729" s="191" t="s">
        <v>13907</v>
      </c>
      <c r="C729" s="62" t="str">
        <f>IF(D1133&lt;=5, "Yes", "No")</f>
        <v>Yes</v>
      </c>
      <c r="D729" s="30">
        <f t="shared" si="23"/>
        <v>1.5610606610969853</v>
      </c>
      <c r="E729" s="30">
        <v>4297.6000000000004</v>
      </c>
      <c r="F729" s="31">
        <v>42613</v>
      </c>
      <c r="G729" s="3" t="s">
        <v>18569</v>
      </c>
    </row>
    <row r="730" spans="1:7" s="168" customFormat="1">
      <c r="A730" s="62">
        <v>728</v>
      </c>
      <c r="B730" s="191" t="s">
        <v>18570</v>
      </c>
      <c r="C730" s="62" t="str">
        <f t="shared" ref="C730:C793" si="24">IF(D1134&lt;=5, "Yes", "No")</f>
        <v>Yes</v>
      </c>
      <c r="D730" s="30">
        <f t="shared" si="23"/>
        <v>2.5194333454413367</v>
      </c>
      <c r="E730" s="30">
        <v>6936</v>
      </c>
      <c r="F730" s="31">
        <v>42612</v>
      </c>
      <c r="G730" s="3" t="s">
        <v>18569</v>
      </c>
    </row>
    <row r="731" spans="1:7" s="168" customFormat="1">
      <c r="A731" s="62">
        <v>729</v>
      </c>
      <c r="B731" s="191" t="s">
        <v>18571</v>
      </c>
      <c r="C731" s="62" t="str">
        <f t="shared" si="24"/>
        <v>Yes</v>
      </c>
      <c r="D731" s="30">
        <f t="shared" si="23"/>
        <v>2.5194333454413367</v>
      </c>
      <c r="E731" s="30">
        <v>6936</v>
      </c>
      <c r="F731" s="31">
        <v>42612</v>
      </c>
      <c r="G731" s="3" t="s">
        <v>18569</v>
      </c>
    </row>
    <row r="732" spans="1:7" s="168" customFormat="1">
      <c r="A732" s="62">
        <v>730</v>
      </c>
      <c r="B732" s="191" t="s">
        <v>18572</v>
      </c>
      <c r="C732" s="62" t="str">
        <f t="shared" si="24"/>
        <v>Yes</v>
      </c>
      <c r="D732" s="30">
        <f t="shared" si="23"/>
        <v>0.65208863058481659</v>
      </c>
      <c r="E732" s="30">
        <v>1795.2</v>
      </c>
      <c r="F732" s="31">
        <v>42613</v>
      </c>
      <c r="G732" s="3" t="s">
        <v>18569</v>
      </c>
    </row>
    <row r="733" spans="1:7" s="168" customFormat="1">
      <c r="A733" s="62">
        <v>731</v>
      </c>
      <c r="B733" s="191" t="s">
        <v>14214</v>
      </c>
      <c r="C733" s="62" t="str">
        <f t="shared" si="24"/>
        <v>Yes</v>
      </c>
      <c r="D733" s="30">
        <f t="shared" si="23"/>
        <v>1.2251362150381402</v>
      </c>
      <c r="E733" s="30">
        <v>3372.8</v>
      </c>
      <c r="F733" s="31">
        <v>42612</v>
      </c>
      <c r="G733" s="3" t="s">
        <v>18569</v>
      </c>
    </row>
    <row r="734" spans="1:7" s="168" customFormat="1">
      <c r="A734" s="62">
        <v>732</v>
      </c>
      <c r="B734" s="191" t="s">
        <v>18573</v>
      </c>
      <c r="C734" s="62" t="str">
        <f t="shared" si="24"/>
        <v>Yes</v>
      </c>
      <c r="D734" s="30">
        <f t="shared" si="23"/>
        <v>2.6676353069378864</v>
      </c>
      <c r="E734" s="30">
        <v>7344.0000000000009</v>
      </c>
      <c r="F734" s="31">
        <v>42612</v>
      </c>
      <c r="G734" s="3" t="s">
        <v>18569</v>
      </c>
    </row>
    <row r="735" spans="1:7" s="168" customFormat="1">
      <c r="A735" s="62">
        <v>733</v>
      </c>
      <c r="B735" s="191" t="s">
        <v>18574</v>
      </c>
      <c r="C735" s="62" t="str">
        <f t="shared" si="24"/>
        <v>Yes</v>
      </c>
      <c r="D735" s="30">
        <f t="shared" si="23"/>
        <v>1.2251362150381402</v>
      </c>
      <c r="E735" s="30">
        <v>3372.8</v>
      </c>
      <c r="F735" s="31">
        <v>42612</v>
      </c>
      <c r="G735" s="3" t="s">
        <v>18569</v>
      </c>
    </row>
    <row r="736" spans="1:7" s="168" customFormat="1">
      <c r="A736" s="62">
        <v>734</v>
      </c>
      <c r="B736" s="191" t="s">
        <v>18575</v>
      </c>
      <c r="C736" s="62" t="str">
        <f t="shared" si="24"/>
        <v>Yes</v>
      </c>
      <c r="D736" s="30">
        <f t="shared" si="23"/>
        <v>1.2745368688703234</v>
      </c>
      <c r="E736" s="30">
        <v>3508.8</v>
      </c>
      <c r="F736" s="31">
        <v>42612</v>
      </c>
      <c r="G736" s="3" t="s">
        <v>18569</v>
      </c>
    </row>
    <row r="737" spans="1:7" s="168" customFormat="1">
      <c r="A737" s="62">
        <v>735</v>
      </c>
      <c r="B737" s="191" t="s">
        <v>18576</v>
      </c>
      <c r="C737" s="62" t="str">
        <f t="shared" si="24"/>
        <v>Yes</v>
      </c>
      <c r="D737" s="30">
        <f t="shared" si="23"/>
        <v>4.5942608063930255</v>
      </c>
      <c r="E737" s="30">
        <v>12648</v>
      </c>
      <c r="F737" s="31">
        <v>42612</v>
      </c>
      <c r="G737" s="3" t="s">
        <v>18569</v>
      </c>
    </row>
    <row r="738" spans="1:7" s="168" customFormat="1">
      <c r="A738" s="62">
        <v>736</v>
      </c>
      <c r="B738" s="191" t="s">
        <v>18577</v>
      </c>
      <c r="C738" s="62" t="str">
        <f t="shared" si="24"/>
        <v>Yes</v>
      </c>
      <c r="D738" s="30">
        <f t="shared" si="23"/>
        <v>0.83981111514711226</v>
      </c>
      <c r="E738" s="30">
        <v>2312</v>
      </c>
      <c r="F738" s="31">
        <v>42612</v>
      </c>
      <c r="G738" s="3" t="s">
        <v>18569</v>
      </c>
    </row>
    <row r="739" spans="1:7" s="168" customFormat="1">
      <c r="A739" s="62">
        <v>737</v>
      </c>
      <c r="B739" s="191" t="s">
        <v>18578</v>
      </c>
      <c r="C739" s="62" t="str">
        <f t="shared" si="24"/>
        <v>Yes</v>
      </c>
      <c r="D739" s="30">
        <f t="shared" si="23"/>
        <v>1.689502361060661</v>
      </c>
      <c r="E739" s="30">
        <v>4651.2</v>
      </c>
      <c r="F739" s="31">
        <v>42612</v>
      </c>
      <c r="G739" s="3" t="s">
        <v>18569</v>
      </c>
    </row>
    <row r="740" spans="1:7" s="168" customFormat="1">
      <c r="A740" s="62">
        <v>738</v>
      </c>
      <c r="B740" s="191" t="s">
        <v>13921</v>
      </c>
      <c r="C740" s="62" t="str">
        <f t="shared" si="24"/>
        <v>Yes</v>
      </c>
      <c r="D740" s="30">
        <f t="shared" si="23"/>
        <v>2.6775154377043227</v>
      </c>
      <c r="E740" s="30">
        <v>7371.2000000000007</v>
      </c>
      <c r="F740" s="31">
        <v>42612</v>
      </c>
      <c r="G740" s="3" t="s">
        <v>18569</v>
      </c>
    </row>
    <row r="741" spans="1:7" s="168" customFormat="1">
      <c r="A741" s="62">
        <v>739</v>
      </c>
      <c r="B741" s="191" t="s">
        <v>18579</v>
      </c>
      <c r="C741" s="62" t="str">
        <f t="shared" si="24"/>
        <v>Yes</v>
      </c>
      <c r="D741" s="30">
        <f t="shared" si="23"/>
        <v>2.6775154377043227</v>
      </c>
      <c r="E741" s="30">
        <v>7371.2000000000007</v>
      </c>
      <c r="F741" s="31">
        <v>42612</v>
      </c>
      <c r="G741" s="3" t="s">
        <v>18569</v>
      </c>
    </row>
    <row r="742" spans="1:7" s="168" customFormat="1">
      <c r="A742" s="62">
        <v>740</v>
      </c>
      <c r="B742" s="191" t="s">
        <v>13861</v>
      </c>
      <c r="C742" s="62" t="str">
        <f t="shared" si="24"/>
        <v>Yes</v>
      </c>
      <c r="D742" s="30">
        <f t="shared" si="23"/>
        <v>2.1341082455503089</v>
      </c>
      <c r="E742" s="30">
        <v>5875.2</v>
      </c>
      <c r="F742" s="31">
        <v>42613</v>
      </c>
      <c r="G742" s="3" t="s">
        <v>18569</v>
      </c>
    </row>
    <row r="743" spans="1:7" s="168" customFormat="1">
      <c r="A743" s="62">
        <v>741</v>
      </c>
      <c r="B743" s="191" t="s">
        <v>18580</v>
      </c>
      <c r="C743" s="62" t="str">
        <f t="shared" si="24"/>
        <v>Yes</v>
      </c>
      <c r="D743" s="30">
        <f t="shared" si="23"/>
        <v>2.1242281147838722</v>
      </c>
      <c r="E743" s="30">
        <v>5848</v>
      </c>
      <c r="F743" s="31">
        <v>42612</v>
      </c>
      <c r="G743" s="3" t="s">
        <v>18569</v>
      </c>
    </row>
    <row r="744" spans="1:7" s="168" customFormat="1">
      <c r="A744" s="62">
        <v>742</v>
      </c>
      <c r="B744" s="191" t="s">
        <v>13997</v>
      </c>
      <c r="C744" s="62" t="str">
        <f t="shared" si="24"/>
        <v>Yes</v>
      </c>
      <c r="D744" s="30">
        <f t="shared" si="23"/>
        <v>3.0628405375953505</v>
      </c>
      <c r="E744" s="30">
        <v>8432</v>
      </c>
      <c r="F744" s="31">
        <v>42612</v>
      </c>
      <c r="G744" s="3" t="s">
        <v>18569</v>
      </c>
    </row>
    <row r="745" spans="1:7" s="168" customFormat="1">
      <c r="A745" s="62">
        <v>743</v>
      </c>
      <c r="B745" s="191" t="s">
        <v>18581</v>
      </c>
      <c r="C745" s="62" t="str">
        <f t="shared" si="24"/>
        <v>Yes</v>
      </c>
      <c r="D745" s="30">
        <f t="shared" si="23"/>
        <v>4.3274972756992369</v>
      </c>
      <c r="E745" s="30">
        <v>11913.6</v>
      </c>
      <c r="F745" s="31">
        <v>42612</v>
      </c>
      <c r="G745" s="3" t="s">
        <v>18569</v>
      </c>
    </row>
    <row r="746" spans="1:7" s="168" customFormat="1">
      <c r="A746" s="62">
        <v>744</v>
      </c>
      <c r="B746" s="191" t="s">
        <v>18582</v>
      </c>
      <c r="C746" s="62" t="str">
        <f t="shared" si="24"/>
        <v>Yes</v>
      </c>
      <c r="D746" s="30">
        <f t="shared" si="23"/>
        <v>2.5095532146749</v>
      </c>
      <c r="E746" s="30">
        <v>6908.8</v>
      </c>
      <c r="F746" s="31">
        <v>42612</v>
      </c>
      <c r="G746" s="3" t="s">
        <v>18569</v>
      </c>
    </row>
    <row r="747" spans="1:7" s="168" customFormat="1">
      <c r="A747" s="62">
        <v>745</v>
      </c>
      <c r="B747" s="191" t="s">
        <v>18583</v>
      </c>
      <c r="C747" s="62" t="str">
        <f t="shared" si="24"/>
        <v>Yes</v>
      </c>
      <c r="D747" s="30">
        <f t="shared" si="23"/>
        <v>0.53352706138757722</v>
      </c>
      <c r="E747" s="30">
        <v>1468.8000000000002</v>
      </c>
      <c r="F747" s="31">
        <v>42612</v>
      </c>
      <c r="G747" s="3" t="s">
        <v>18569</v>
      </c>
    </row>
    <row r="748" spans="1:7" s="168" customFormat="1">
      <c r="A748" s="62">
        <v>746</v>
      </c>
      <c r="B748" s="191" t="s">
        <v>18584</v>
      </c>
      <c r="C748" s="62" t="str">
        <f t="shared" si="24"/>
        <v>Yes</v>
      </c>
      <c r="D748" s="30">
        <f t="shared" si="23"/>
        <v>1.7586632764257173</v>
      </c>
      <c r="E748" s="30">
        <v>4841.5999999999995</v>
      </c>
      <c r="F748" s="31">
        <v>42612</v>
      </c>
      <c r="G748" s="3" t="s">
        <v>18569</v>
      </c>
    </row>
    <row r="749" spans="1:7" s="168" customFormat="1">
      <c r="A749" s="62">
        <v>747</v>
      </c>
      <c r="B749" s="191" t="s">
        <v>18585</v>
      </c>
      <c r="C749" s="62" t="str">
        <f t="shared" si="24"/>
        <v>Yes</v>
      </c>
      <c r="D749" s="30">
        <f t="shared" si="23"/>
        <v>1.7784235379585907</v>
      </c>
      <c r="E749" s="30">
        <v>4896</v>
      </c>
      <c r="F749" s="31">
        <v>42612</v>
      </c>
      <c r="G749" s="3" t="s">
        <v>18569</v>
      </c>
    </row>
    <row r="750" spans="1:7" s="168" customFormat="1">
      <c r="A750" s="62">
        <v>748</v>
      </c>
      <c r="B750" s="191" t="s">
        <v>18586</v>
      </c>
      <c r="C750" s="62" t="str">
        <f t="shared" si="24"/>
        <v>Yes</v>
      </c>
      <c r="D750" s="30">
        <f t="shared" si="23"/>
        <v>4.2780966218670544</v>
      </c>
      <c r="E750" s="30">
        <v>11777.6</v>
      </c>
      <c r="F750" s="31">
        <v>42612</v>
      </c>
      <c r="G750" s="3" t="s">
        <v>18569</v>
      </c>
    </row>
    <row r="751" spans="1:7" s="168" customFormat="1">
      <c r="A751" s="62">
        <v>749</v>
      </c>
      <c r="B751" s="191" t="s">
        <v>18587</v>
      </c>
      <c r="C751" s="62" t="str">
        <f t="shared" si="24"/>
        <v>Yes</v>
      </c>
      <c r="D751" s="30">
        <f t="shared" si="23"/>
        <v>0.61256810751907009</v>
      </c>
      <c r="E751" s="30">
        <v>1686.4</v>
      </c>
      <c r="F751" s="31">
        <v>42612</v>
      </c>
      <c r="G751" s="3" t="s">
        <v>18569</v>
      </c>
    </row>
    <row r="752" spans="1:7" s="168" customFormat="1">
      <c r="A752" s="62">
        <v>750</v>
      </c>
      <c r="B752" s="191" t="s">
        <v>14289</v>
      </c>
      <c r="C752" s="62" t="str">
        <f t="shared" si="24"/>
        <v>Yes</v>
      </c>
      <c r="D752" s="30">
        <f t="shared" si="23"/>
        <v>1.4820196149654923</v>
      </c>
      <c r="E752" s="30">
        <v>4080</v>
      </c>
      <c r="F752" s="31">
        <v>42612</v>
      </c>
      <c r="G752" s="3" t="s">
        <v>18569</v>
      </c>
    </row>
    <row r="753" spans="1:7" s="168" customFormat="1">
      <c r="A753" s="62">
        <v>751</v>
      </c>
      <c r="B753" s="191" t="s">
        <v>18588</v>
      </c>
      <c r="C753" s="62" t="str">
        <f t="shared" si="24"/>
        <v>Yes</v>
      </c>
      <c r="D753" s="30">
        <f t="shared" si="23"/>
        <v>1.5907010533962946</v>
      </c>
      <c r="E753" s="30">
        <v>4379.1999999999989</v>
      </c>
      <c r="F753" s="31">
        <v>42612</v>
      </c>
      <c r="G753" s="3" t="s">
        <v>18569</v>
      </c>
    </row>
    <row r="754" spans="1:7" s="168" customFormat="1">
      <c r="A754" s="62">
        <v>752</v>
      </c>
      <c r="B754" s="191" t="s">
        <v>18589</v>
      </c>
      <c r="C754" s="62" t="str">
        <f t="shared" si="24"/>
        <v>Yes</v>
      </c>
      <c r="D754" s="30">
        <f t="shared" si="23"/>
        <v>1.5907010533962946</v>
      </c>
      <c r="E754" s="30">
        <v>4379.1999999999989</v>
      </c>
      <c r="F754" s="31">
        <v>42612</v>
      </c>
      <c r="G754" s="3" t="s">
        <v>18569</v>
      </c>
    </row>
    <row r="755" spans="1:7" s="168" customFormat="1">
      <c r="A755" s="62">
        <v>753</v>
      </c>
      <c r="B755" s="191" t="s">
        <v>14233</v>
      </c>
      <c r="C755" s="62" t="str">
        <f t="shared" si="24"/>
        <v>Yes</v>
      </c>
      <c r="D755" s="30">
        <f t="shared" si="23"/>
        <v>1.5907010533962946</v>
      </c>
      <c r="E755" s="30">
        <v>4379.1999999999989</v>
      </c>
      <c r="F755" s="31">
        <v>42612</v>
      </c>
      <c r="G755" s="3" t="s">
        <v>18569</v>
      </c>
    </row>
    <row r="756" spans="1:7" s="168" customFormat="1">
      <c r="A756" s="62">
        <v>754</v>
      </c>
      <c r="B756" s="191" t="s">
        <v>18590</v>
      </c>
      <c r="C756" s="62" t="str">
        <f t="shared" si="24"/>
        <v>Yes</v>
      </c>
      <c r="D756" s="30">
        <f t="shared" si="23"/>
        <v>1.2350163458045769</v>
      </c>
      <c r="E756" s="30">
        <v>3400</v>
      </c>
      <c r="F756" s="31">
        <v>42612</v>
      </c>
      <c r="G756" s="3" t="s">
        <v>18569</v>
      </c>
    </row>
    <row r="757" spans="1:7" s="168" customFormat="1">
      <c r="A757" s="62">
        <v>755</v>
      </c>
      <c r="B757" s="191" t="s">
        <v>18591</v>
      </c>
      <c r="C757" s="62" t="str">
        <f t="shared" si="24"/>
        <v>Yes</v>
      </c>
      <c r="D757" s="30">
        <f t="shared" si="23"/>
        <v>1.5413003995641119</v>
      </c>
      <c r="E757" s="30">
        <v>4243.2</v>
      </c>
      <c r="F757" s="31">
        <v>42613</v>
      </c>
      <c r="G757" s="3" t="s">
        <v>18569</v>
      </c>
    </row>
    <row r="758" spans="1:7" s="168" customFormat="1">
      <c r="A758" s="62">
        <v>756</v>
      </c>
      <c r="B758" s="191" t="s">
        <v>13976</v>
      </c>
      <c r="C758" s="62" t="str">
        <f t="shared" si="24"/>
        <v>Yes</v>
      </c>
      <c r="D758" s="30">
        <f t="shared" si="23"/>
        <v>1.3239375227025065</v>
      </c>
      <c r="E758" s="30">
        <v>3644.8</v>
      </c>
      <c r="F758" s="31">
        <v>42612</v>
      </c>
      <c r="G758" s="3" t="s">
        <v>18569</v>
      </c>
    </row>
    <row r="759" spans="1:7" s="168" customFormat="1">
      <c r="A759" s="62">
        <v>757</v>
      </c>
      <c r="B759" s="191" t="s">
        <v>13998</v>
      </c>
      <c r="C759" s="62" t="str">
        <f t="shared" si="24"/>
        <v>Yes</v>
      </c>
      <c r="D759" s="30">
        <f t="shared" si="23"/>
        <v>1.3832183073011259</v>
      </c>
      <c r="E759" s="30">
        <v>3807.9999999999995</v>
      </c>
      <c r="F759" s="31">
        <v>42612</v>
      </c>
      <c r="G759" s="3" t="s">
        <v>18569</v>
      </c>
    </row>
    <row r="760" spans="1:7" s="168" customFormat="1">
      <c r="A760" s="62">
        <v>758</v>
      </c>
      <c r="B760" s="191" t="s">
        <v>18592</v>
      </c>
      <c r="C760" s="62" t="str">
        <f t="shared" si="24"/>
        <v>Yes</v>
      </c>
      <c r="D760" s="30">
        <f t="shared" si="23"/>
        <v>2.7170359607700694</v>
      </c>
      <c r="E760" s="30">
        <v>7480.0000000000009</v>
      </c>
      <c r="F760" s="31">
        <v>42612</v>
      </c>
      <c r="G760" s="3" t="s">
        <v>18569</v>
      </c>
    </row>
    <row r="761" spans="1:7" s="168" customFormat="1">
      <c r="A761" s="62">
        <v>759</v>
      </c>
      <c r="B761" s="191" t="s">
        <v>18593</v>
      </c>
      <c r="C761" s="62" t="str">
        <f t="shared" si="24"/>
        <v>Yes</v>
      </c>
      <c r="D761" s="30">
        <f t="shared" si="23"/>
        <v>2.7170359607700694</v>
      </c>
      <c r="E761" s="30">
        <v>7480.0000000000009</v>
      </c>
      <c r="F761" s="31">
        <v>42612</v>
      </c>
      <c r="G761" s="3" t="s">
        <v>18569</v>
      </c>
    </row>
    <row r="762" spans="1:7" s="168" customFormat="1">
      <c r="A762" s="62">
        <v>760</v>
      </c>
      <c r="B762" s="191" t="s">
        <v>18594</v>
      </c>
      <c r="C762" s="62" t="str">
        <f t="shared" si="24"/>
        <v>Yes</v>
      </c>
      <c r="D762" s="30">
        <f t="shared" si="23"/>
        <v>4.100254268071196</v>
      </c>
      <c r="E762" s="30">
        <v>11288.000000000002</v>
      </c>
      <c r="F762" s="31">
        <v>42612</v>
      </c>
      <c r="G762" s="3" t="s">
        <v>18569</v>
      </c>
    </row>
    <row r="763" spans="1:7" s="168" customFormat="1">
      <c r="A763" s="62">
        <v>761</v>
      </c>
      <c r="B763" s="191" t="s">
        <v>18595</v>
      </c>
      <c r="C763" s="62" t="str">
        <f t="shared" si="24"/>
        <v>Yes</v>
      </c>
      <c r="D763" s="30">
        <f t="shared" si="23"/>
        <v>1.9266254994551399</v>
      </c>
      <c r="E763" s="30">
        <v>5304</v>
      </c>
      <c r="F763" s="31">
        <v>42612</v>
      </c>
      <c r="G763" s="3" t="s">
        <v>18569</v>
      </c>
    </row>
    <row r="764" spans="1:7" s="168" customFormat="1">
      <c r="A764" s="62">
        <v>762</v>
      </c>
      <c r="B764" s="191" t="s">
        <v>18596</v>
      </c>
      <c r="C764" s="62" t="str">
        <f t="shared" si="24"/>
        <v>Yes</v>
      </c>
      <c r="D764" s="30">
        <f t="shared" si="23"/>
        <v>1.9266254994551399</v>
      </c>
      <c r="E764" s="30">
        <v>5304</v>
      </c>
      <c r="F764" s="31">
        <v>42612</v>
      </c>
      <c r="G764" s="3" t="s">
        <v>18569</v>
      </c>
    </row>
    <row r="765" spans="1:7" s="168" customFormat="1">
      <c r="A765" s="62">
        <v>763</v>
      </c>
      <c r="B765" s="191" t="s">
        <v>18597</v>
      </c>
      <c r="C765" s="62" t="str">
        <f t="shared" si="24"/>
        <v>Yes</v>
      </c>
      <c r="D765" s="30">
        <f t="shared" si="23"/>
        <v>2.272430076280421</v>
      </c>
      <c r="E765" s="30">
        <v>6255.9999999999991</v>
      </c>
      <c r="F765" s="31">
        <v>42612</v>
      </c>
      <c r="G765" s="3" t="s">
        <v>18569</v>
      </c>
    </row>
    <row r="766" spans="1:7" s="168" customFormat="1">
      <c r="A766" s="62">
        <v>764</v>
      </c>
      <c r="B766" s="191" t="s">
        <v>18598</v>
      </c>
      <c r="C766" s="62" t="str">
        <f t="shared" si="24"/>
        <v>Yes</v>
      </c>
      <c r="D766" s="30">
        <f t="shared" si="23"/>
        <v>2.272430076280421</v>
      </c>
      <c r="E766" s="30">
        <v>6255.9999999999991</v>
      </c>
      <c r="F766" s="31">
        <v>42612</v>
      </c>
      <c r="G766" s="3" t="s">
        <v>18569</v>
      </c>
    </row>
    <row r="767" spans="1:7" s="168" customFormat="1">
      <c r="A767" s="62">
        <v>765</v>
      </c>
      <c r="B767" s="191" t="s">
        <v>14251</v>
      </c>
      <c r="C767" s="62" t="str">
        <f t="shared" si="24"/>
        <v>Yes</v>
      </c>
      <c r="D767" s="30">
        <f t="shared" si="23"/>
        <v>1.3338176534689432</v>
      </c>
      <c r="E767" s="30">
        <v>3672.0000000000005</v>
      </c>
      <c r="F767" s="31">
        <v>42612</v>
      </c>
      <c r="G767" s="3" t="s">
        <v>18569</v>
      </c>
    </row>
    <row r="768" spans="1:7" s="168" customFormat="1">
      <c r="A768" s="62">
        <v>766</v>
      </c>
      <c r="B768" s="191" t="s">
        <v>18599</v>
      </c>
      <c r="C768" s="62" t="str">
        <f t="shared" si="24"/>
        <v>Yes</v>
      </c>
      <c r="D768" s="30">
        <f t="shared" si="23"/>
        <v>1.3338176534689432</v>
      </c>
      <c r="E768" s="30">
        <v>3672.0000000000005</v>
      </c>
      <c r="F768" s="31">
        <v>42612</v>
      </c>
      <c r="G768" s="3" t="s">
        <v>18569</v>
      </c>
    </row>
    <row r="769" spans="1:7" s="168" customFormat="1">
      <c r="A769" s="62">
        <v>767</v>
      </c>
      <c r="B769" s="191" t="s">
        <v>18600</v>
      </c>
      <c r="C769" s="62" t="str">
        <f t="shared" si="24"/>
        <v>Yes</v>
      </c>
      <c r="D769" s="30">
        <f t="shared" si="23"/>
        <v>3.0035597529967304</v>
      </c>
      <c r="E769" s="30">
        <v>8268.7999999999993</v>
      </c>
      <c r="F769" s="31">
        <v>42612</v>
      </c>
      <c r="G769" s="3" t="s">
        <v>18569</v>
      </c>
    </row>
    <row r="770" spans="1:7" s="168" customFormat="1">
      <c r="A770" s="62">
        <v>768</v>
      </c>
      <c r="B770" s="191" t="s">
        <v>18601</v>
      </c>
      <c r="C770" s="62" t="str">
        <f t="shared" si="24"/>
        <v>Yes</v>
      </c>
      <c r="D770" s="30">
        <f t="shared" si="23"/>
        <v>1.5017798764983652</v>
      </c>
      <c r="E770" s="30">
        <v>4134.3999999999996</v>
      </c>
      <c r="F770" s="31">
        <v>42612</v>
      </c>
      <c r="G770" s="3" t="s">
        <v>18569</v>
      </c>
    </row>
    <row r="771" spans="1:7" s="168" customFormat="1">
      <c r="A771" s="62">
        <v>769</v>
      </c>
      <c r="B771" s="202" t="s">
        <v>18602</v>
      </c>
      <c r="C771" s="62" t="str">
        <f t="shared" si="24"/>
        <v>Yes</v>
      </c>
      <c r="D771" s="30">
        <f t="shared" si="23"/>
        <v>1.7290228841264075</v>
      </c>
      <c r="E771" s="30">
        <v>4760</v>
      </c>
      <c r="F771" s="31">
        <v>42612</v>
      </c>
      <c r="G771" s="3" t="s">
        <v>18569</v>
      </c>
    </row>
    <row r="772" spans="1:7" s="168" customFormat="1">
      <c r="A772" s="62">
        <v>770</v>
      </c>
      <c r="B772" s="202" t="s">
        <v>18603</v>
      </c>
      <c r="C772" s="62" t="str">
        <f t="shared" si="24"/>
        <v>Yes</v>
      </c>
      <c r="D772" s="30">
        <f t="shared" ref="D772:D835" si="25">E772/2753</f>
        <v>1.6499818379949145</v>
      </c>
      <c r="E772" s="30">
        <v>4542.3999999999996</v>
      </c>
      <c r="F772" s="31">
        <v>42612</v>
      </c>
      <c r="G772" s="3" t="s">
        <v>18569</v>
      </c>
    </row>
    <row r="773" spans="1:7" s="168" customFormat="1">
      <c r="A773" s="62">
        <v>771</v>
      </c>
      <c r="B773" s="202" t="s">
        <v>18604</v>
      </c>
      <c r="C773" s="62" t="str">
        <f t="shared" si="24"/>
        <v>Yes</v>
      </c>
      <c r="D773" s="30">
        <f t="shared" si="25"/>
        <v>1.4326189611333093</v>
      </c>
      <c r="E773" s="30">
        <v>3944.0000000000005</v>
      </c>
      <c r="F773" s="31">
        <v>42612</v>
      </c>
      <c r="G773" s="3" t="s">
        <v>18569</v>
      </c>
    </row>
    <row r="774" spans="1:7" s="168" customFormat="1">
      <c r="A774" s="62">
        <v>772</v>
      </c>
      <c r="B774" s="202" t="s">
        <v>18605</v>
      </c>
      <c r="C774" s="62" t="str">
        <f t="shared" si="24"/>
        <v>Yes</v>
      </c>
      <c r="D774" s="30">
        <f t="shared" si="25"/>
        <v>1.4326189611333093</v>
      </c>
      <c r="E774" s="30">
        <v>3944.0000000000005</v>
      </c>
      <c r="F774" s="31">
        <v>42612</v>
      </c>
      <c r="G774" s="3" t="s">
        <v>18569</v>
      </c>
    </row>
    <row r="775" spans="1:7" s="168" customFormat="1">
      <c r="A775" s="62">
        <v>773</v>
      </c>
      <c r="B775" s="202" t="s">
        <v>18606</v>
      </c>
      <c r="C775" s="62" t="str">
        <f t="shared" si="24"/>
        <v>Yes</v>
      </c>
      <c r="D775" s="30">
        <f t="shared" si="25"/>
        <v>1.4326189611333093</v>
      </c>
      <c r="E775" s="30">
        <v>3944.0000000000005</v>
      </c>
      <c r="F775" s="31">
        <v>42612</v>
      </c>
      <c r="G775" s="3" t="s">
        <v>18569</v>
      </c>
    </row>
    <row r="776" spans="1:7" s="168" customFormat="1">
      <c r="A776" s="62">
        <v>774</v>
      </c>
      <c r="B776" s="202" t="s">
        <v>18607</v>
      </c>
      <c r="C776" s="62" t="str">
        <f t="shared" si="24"/>
        <v>Yes</v>
      </c>
      <c r="D776" s="30">
        <f t="shared" si="25"/>
        <v>1.4326189611333091</v>
      </c>
      <c r="E776" s="30">
        <v>3944</v>
      </c>
      <c r="F776" s="31">
        <v>42613</v>
      </c>
      <c r="G776" s="3" t="s">
        <v>18569</v>
      </c>
    </row>
    <row r="777" spans="1:7" s="168" customFormat="1">
      <c r="A777" s="62">
        <v>775</v>
      </c>
      <c r="B777" s="202" t="s">
        <v>18608</v>
      </c>
      <c r="C777" s="62" t="str">
        <f t="shared" si="24"/>
        <v>Yes</v>
      </c>
      <c r="D777" s="30">
        <f t="shared" si="25"/>
        <v>0.43472575372321104</v>
      </c>
      <c r="E777" s="30">
        <v>1196.8</v>
      </c>
      <c r="F777" s="31">
        <v>42612</v>
      </c>
      <c r="G777" s="3" t="s">
        <v>18569</v>
      </c>
    </row>
    <row r="778" spans="1:7" s="168" customFormat="1">
      <c r="A778" s="62">
        <v>776</v>
      </c>
      <c r="B778" s="202" t="s">
        <v>14207</v>
      </c>
      <c r="C778" s="62" t="str">
        <f t="shared" si="24"/>
        <v>Yes</v>
      </c>
      <c r="D778" s="30">
        <f t="shared" si="25"/>
        <v>2.3712313839447874</v>
      </c>
      <c r="E778" s="30">
        <v>6528</v>
      </c>
      <c r="F778" s="31">
        <v>42612</v>
      </c>
      <c r="G778" s="3" t="s">
        <v>18569</v>
      </c>
    </row>
    <row r="779" spans="1:7" s="168" customFormat="1">
      <c r="A779" s="62">
        <v>777</v>
      </c>
      <c r="B779" s="202" t="s">
        <v>18609</v>
      </c>
      <c r="C779" s="62" t="str">
        <f t="shared" si="24"/>
        <v>Yes</v>
      </c>
      <c r="D779" s="30">
        <f t="shared" si="25"/>
        <v>2.3712313839447874</v>
      </c>
      <c r="E779" s="30">
        <v>6528</v>
      </c>
      <c r="F779" s="31">
        <v>42612</v>
      </c>
      <c r="G779" s="3" t="s">
        <v>18569</v>
      </c>
    </row>
    <row r="780" spans="1:7" s="168" customFormat="1">
      <c r="A780" s="62">
        <v>778</v>
      </c>
      <c r="B780" s="202" t="s">
        <v>18610</v>
      </c>
      <c r="C780" s="62" t="str">
        <f t="shared" si="24"/>
        <v>Yes</v>
      </c>
      <c r="D780" s="30">
        <f t="shared" si="25"/>
        <v>4.5152197602615329</v>
      </c>
      <c r="E780" s="30">
        <v>12430.4</v>
      </c>
      <c r="F780" s="31">
        <v>42612</v>
      </c>
      <c r="G780" s="3" t="s">
        <v>18569</v>
      </c>
    </row>
    <row r="781" spans="1:7" s="168" customFormat="1">
      <c r="A781" s="62">
        <v>779</v>
      </c>
      <c r="B781" s="202" t="s">
        <v>18611</v>
      </c>
      <c r="C781" s="62" t="str">
        <f t="shared" si="24"/>
        <v>Yes</v>
      </c>
      <c r="D781" s="30">
        <f t="shared" si="25"/>
        <v>4.5349800217944054</v>
      </c>
      <c r="E781" s="30">
        <v>12484.8</v>
      </c>
      <c r="F781" s="31">
        <v>42612</v>
      </c>
      <c r="G781" s="3" t="s">
        <v>18569</v>
      </c>
    </row>
    <row r="782" spans="1:7" s="168" customFormat="1">
      <c r="A782" s="62">
        <v>780</v>
      </c>
      <c r="B782" s="195" t="s">
        <v>18612</v>
      </c>
      <c r="C782" s="62" t="str">
        <f t="shared" si="24"/>
        <v>Yes</v>
      </c>
      <c r="D782" s="30">
        <f t="shared" si="25"/>
        <v>4.5448601525608421</v>
      </c>
      <c r="E782" s="30">
        <v>12511.999999999998</v>
      </c>
      <c r="F782" s="31">
        <v>42612</v>
      </c>
      <c r="G782" s="3" t="s">
        <v>18569</v>
      </c>
    </row>
    <row r="783" spans="1:7" s="168" customFormat="1">
      <c r="A783" s="62">
        <v>781</v>
      </c>
      <c r="B783" s="3" t="s">
        <v>8108</v>
      </c>
      <c r="C783" s="62" t="str">
        <f t="shared" si="24"/>
        <v>Yes</v>
      </c>
      <c r="D783" s="30">
        <f t="shared" si="25"/>
        <v>1.6302215764620411</v>
      </c>
      <c r="E783" s="30">
        <v>4487.9999999999991</v>
      </c>
      <c r="F783" s="31">
        <v>42612</v>
      </c>
      <c r="G783" s="3" t="s">
        <v>18569</v>
      </c>
    </row>
    <row r="784" spans="1:7" s="168" customFormat="1">
      <c r="A784" s="62">
        <v>782</v>
      </c>
      <c r="B784" s="3" t="s">
        <v>14592</v>
      </c>
      <c r="C784" s="62" t="str">
        <f t="shared" si="24"/>
        <v>Yes</v>
      </c>
      <c r="D784" s="30">
        <f t="shared" si="25"/>
        <v>3.3592444605884491</v>
      </c>
      <c r="E784" s="30">
        <v>9248</v>
      </c>
      <c r="F784" s="31">
        <v>42612</v>
      </c>
      <c r="G784" s="3" t="s">
        <v>18569</v>
      </c>
    </row>
    <row r="785" spans="1:7" s="168" customFormat="1">
      <c r="A785" s="62">
        <v>783</v>
      </c>
      <c r="B785" s="3" t="s">
        <v>18613</v>
      </c>
      <c r="C785" s="62" t="str">
        <f t="shared" si="24"/>
        <v>Yes</v>
      </c>
      <c r="D785" s="30">
        <f t="shared" si="25"/>
        <v>1.0176534689429715</v>
      </c>
      <c r="E785" s="30">
        <v>2801.6000000000004</v>
      </c>
      <c r="F785" s="31">
        <v>42612</v>
      </c>
      <c r="G785" s="3" t="s">
        <v>18569</v>
      </c>
    </row>
    <row r="786" spans="1:7" s="168" customFormat="1">
      <c r="A786" s="62">
        <v>784</v>
      </c>
      <c r="B786" s="3" t="s">
        <v>18614</v>
      </c>
      <c r="C786" s="62" t="str">
        <f t="shared" si="24"/>
        <v>Yes</v>
      </c>
      <c r="D786" s="30">
        <f t="shared" si="25"/>
        <v>0.98801307664366145</v>
      </c>
      <c r="E786" s="30">
        <v>2720</v>
      </c>
      <c r="F786" s="31">
        <v>42612</v>
      </c>
      <c r="G786" s="3" t="s">
        <v>18569</v>
      </c>
    </row>
    <row r="787" spans="1:7" s="168" customFormat="1">
      <c r="A787" s="62">
        <v>785</v>
      </c>
      <c r="B787" s="3" t="s">
        <v>3675</v>
      </c>
      <c r="C787" s="62" t="str">
        <f t="shared" si="24"/>
        <v>Yes</v>
      </c>
      <c r="D787" s="30">
        <f t="shared" si="25"/>
        <v>0.98801307664366145</v>
      </c>
      <c r="E787" s="30">
        <v>2720</v>
      </c>
      <c r="F787" s="31">
        <v>42612</v>
      </c>
      <c r="G787" s="3" t="s">
        <v>18569</v>
      </c>
    </row>
    <row r="788" spans="1:7" s="168" customFormat="1">
      <c r="A788" s="62">
        <v>786</v>
      </c>
      <c r="B788" s="3" t="s">
        <v>13861</v>
      </c>
      <c r="C788" s="62" t="str">
        <f t="shared" si="24"/>
        <v>Yes</v>
      </c>
      <c r="D788" s="30">
        <f t="shared" si="25"/>
        <v>0.98801307664366145</v>
      </c>
      <c r="E788" s="30">
        <v>2720</v>
      </c>
      <c r="F788" s="31">
        <v>42612</v>
      </c>
      <c r="G788" s="3" t="s">
        <v>18569</v>
      </c>
    </row>
    <row r="789" spans="1:7" s="168" customFormat="1">
      <c r="A789" s="62">
        <v>787</v>
      </c>
      <c r="B789" s="3" t="s">
        <v>18615</v>
      </c>
      <c r="C789" s="62" t="str">
        <f t="shared" si="24"/>
        <v>Yes</v>
      </c>
      <c r="D789" s="30">
        <f t="shared" si="25"/>
        <v>0.98801307664366145</v>
      </c>
      <c r="E789" s="30">
        <v>2720</v>
      </c>
      <c r="F789" s="31">
        <v>42612</v>
      </c>
      <c r="G789" s="3" t="s">
        <v>18569</v>
      </c>
    </row>
    <row r="790" spans="1:7" s="168" customFormat="1">
      <c r="A790" s="62">
        <v>788</v>
      </c>
      <c r="B790" s="3" t="s">
        <v>18616</v>
      </c>
      <c r="C790" s="62" t="str">
        <f t="shared" si="24"/>
        <v>Yes</v>
      </c>
      <c r="D790" s="30">
        <f t="shared" si="25"/>
        <v>3.8334907373774065</v>
      </c>
      <c r="E790" s="30">
        <v>10553.6</v>
      </c>
      <c r="F790" s="31">
        <v>42612</v>
      </c>
      <c r="G790" s="3" t="s">
        <v>18569</v>
      </c>
    </row>
    <row r="791" spans="1:7" s="168" customFormat="1">
      <c r="A791" s="62">
        <v>789</v>
      </c>
      <c r="B791" s="3" t="s">
        <v>17676</v>
      </c>
      <c r="C791" s="62" t="str">
        <f t="shared" si="24"/>
        <v>Yes</v>
      </c>
      <c r="D791" s="30">
        <f t="shared" si="25"/>
        <v>2.2625499455139848</v>
      </c>
      <c r="E791" s="30">
        <v>6228.8</v>
      </c>
      <c r="F791" s="31">
        <v>42612</v>
      </c>
      <c r="G791" s="3" t="s">
        <v>18569</v>
      </c>
    </row>
    <row r="792" spans="1:7" s="168" customFormat="1">
      <c r="A792" s="62">
        <v>790</v>
      </c>
      <c r="B792" s="3" t="s">
        <v>18617</v>
      </c>
      <c r="C792" s="62" t="str">
        <f t="shared" si="24"/>
        <v>Yes</v>
      </c>
      <c r="D792" s="30">
        <f t="shared" si="25"/>
        <v>2.2625499455139848</v>
      </c>
      <c r="E792" s="30">
        <v>6228.8</v>
      </c>
      <c r="F792" s="31">
        <v>42612</v>
      </c>
      <c r="G792" s="3" t="s">
        <v>18569</v>
      </c>
    </row>
    <row r="793" spans="1:7" s="168" customFormat="1">
      <c r="A793" s="62">
        <v>791</v>
      </c>
      <c r="B793" s="3" t="s">
        <v>18618</v>
      </c>
      <c r="C793" s="62" t="str">
        <f t="shared" si="24"/>
        <v>Yes</v>
      </c>
      <c r="D793" s="30">
        <f t="shared" si="25"/>
        <v>2.2921903378132944</v>
      </c>
      <c r="E793" s="30">
        <v>6310.4</v>
      </c>
      <c r="F793" s="31">
        <v>42613</v>
      </c>
      <c r="G793" s="3" t="s">
        <v>18569</v>
      </c>
    </row>
    <row r="794" spans="1:7" s="168" customFormat="1">
      <c r="A794" s="62">
        <v>792</v>
      </c>
      <c r="B794" s="3" t="s">
        <v>18619</v>
      </c>
      <c r="C794" s="62" t="str">
        <f t="shared" ref="C794:C828" si="26">IF(D1198&lt;=5, "Yes", "No")</f>
        <v>Yes</v>
      </c>
      <c r="D794" s="30">
        <f t="shared" si="25"/>
        <v>2.2921903378132944</v>
      </c>
      <c r="E794" s="30">
        <v>6310.4</v>
      </c>
      <c r="F794" s="31">
        <v>42612</v>
      </c>
      <c r="G794" s="3" t="s">
        <v>18569</v>
      </c>
    </row>
    <row r="795" spans="1:7" s="168" customFormat="1">
      <c r="A795" s="62">
        <v>793</v>
      </c>
      <c r="B795" s="3" t="s">
        <v>18620</v>
      </c>
      <c r="C795" s="62" t="str">
        <f t="shared" si="26"/>
        <v>Yes</v>
      </c>
      <c r="D795" s="30">
        <f t="shared" si="25"/>
        <v>2.3712313839447874</v>
      </c>
      <c r="E795" s="30">
        <v>6528</v>
      </c>
      <c r="F795" s="31">
        <v>42612</v>
      </c>
      <c r="G795" s="3" t="s">
        <v>18569</v>
      </c>
    </row>
    <row r="796" spans="1:7" s="168" customFormat="1">
      <c r="A796" s="62">
        <v>794</v>
      </c>
      <c r="B796" s="3" t="s">
        <v>18619</v>
      </c>
      <c r="C796" s="62" t="str">
        <f t="shared" si="26"/>
        <v>Yes</v>
      </c>
      <c r="D796" s="30">
        <f t="shared" si="25"/>
        <v>2.3712313839447874</v>
      </c>
      <c r="E796" s="30">
        <v>6528</v>
      </c>
      <c r="F796" s="31">
        <v>42612</v>
      </c>
      <c r="G796" s="3" t="s">
        <v>18569</v>
      </c>
    </row>
    <row r="797" spans="1:7" s="168" customFormat="1">
      <c r="A797" s="62">
        <v>795</v>
      </c>
      <c r="B797" s="3" t="s">
        <v>18621</v>
      </c>
      <c r="C797" s="62" t="str">
        <f t="shared" si="26"/>
        <v>Yes</v>
      </c>
      <c r="D797" s="30">
        <f t="shared" si="25"/>
        <v>1.4622593534326189</v>
      </c>
      <c r="E797" s="30">
        <v>4025.6</v>
      </c>
      <c r="F797" s="31">
        <v>42612</v>
      </c>
      <c r="G797" s="3" t="s">
        <v>18569</v>
      </c>
    </row>
    <row r="798" spans="1:7" s="168" customFormat="1">
      <c r="A798" s="62">
        <v>796</v>
      </c>
      <c r="B798" s="3" t="s">
        <v>14057</v>
      </c>
      <c r="C798" s="62" t="str">
        <f t="shared" si="26"/>
        <v>Yes</v>
      </c>
      <c r="D798" s="30">
        <f t="shared" si="25"/>
        <v>1.4622593534326189</v>
      </c>
      <c r="E798" s="30">
        <v>4025.6</v>
      </c>
      <c r="F798" s="31">
        <v>42613</v>
      </c>
      <c r="G798" s="3" t="s">
        <v>18569</v>
      </c>
    </row>
    <row r="799" spans="1:7" s="168" customFormat="1">
      <c r="A799" s="62">
        <v>797</v>
      </c>
      <c r="B799" s="3" t="s">
        <v>18622</v>
      </c>
      <c r="C799" s="62" t="str">
        <f t="shared" si="26"/>
        <v>Yes</v>
      </c>
      <c r="D799" s="30">
        <f t="shared" si="25"/>
        <v>1.4622593534326189</v>
      </c>
      <c r="E799" s="30">
        <v>4025.6</v>
      </c>
      <c r="F799" s="31">
        <v>42612</v>
      </c>
      <c r="G799" s="3" t="s">
        <v>18569</v>
      </c>
    </row>
    <row r="800" spans="1:7" s="168" customFormat="1">
      <c r="A800" s="62">
        <v>798</v>
      </c>
      <c r="B800" s="3" t="s">
        <v>18623</v>
      </c>
      <c r="C800" s="62" t="str">
        <f t="shared" si="26"/>
        <v>Yes</v>
      </c>
      <c r="D800" s="30">
        <f t="shared" si="25"/>
        <v>1.8772248456229568</v>
      </c>
      <c r="E800" s="30">
        <v>5168</v>
      </c>
      <c r="F800" s="31">
        <v>42612</v>
      </c>
      <c r="G800" s="3" t="s">
        <v>18569</v>
      </c>
    </row>
    <row r="801" spans="1:7" s="168" customFormat="1">
      <c r="A801" s="62">
        <v>799</v>
      </c>
      <c r="B801" s="3" t="s">
        <v>18624</v>
      </c>
      <c r="C801" s="62" t="str">
        <f t="shared" si="26"/>
        <v>Yes</v>
      </c>
      <c r="D801" s="30">
        <f t="shared" si="25"/>
        <v>1.8772248456229568</v>
      </c>
      <c r="E801" s="30">
        <v>5168</v>
      </c>
      <c r="F801" s="31">
        <v>42612</v>
      </c>
      <c r="G801" s="3" t="s">
        <v>18569</v>
      </c>
    </row>
    <row r="802" spans="1:7" s="168" customFormat="1">
      <c r="A802" s="62">
        <v>800</v>
      </c>
      <c r="B802" s="3" t="s">
        <v>18625</v>
      </c>
      <c r="C802" s="62" t="str">
        <f t="shared" si="26"/>
        <v>Yes</v>
      </c>
      <c r="D802" s="30">
        <f t="shared" si="25"/>
        <v>2.8652379222666178</v>
      </c>
      <c r="E802" s="30">
        <v>7887.9999999999991</v>
      </c>
      <c r="F802" s="31">
        <v>42612</v>
      </c>
      <c r="G802" s="3" t="s">
        <v>18569</v>
      </c>
    </row>
    <row r="803" spans="1:7" s="168" customFormat="1">
      <c r="A803" s="62">
        <v>801</v>
      </c>
      <c r="B803" s="3" t="s">
        <v>18626</v>
      </c>
      <c r="C803" s="62" t="str">
        <f t="shared" si="26"/>
        <v>Yes</v>
      </c>
      <c r="D803" s="30">
        <f t="shared" si="25"/>
        <v>2.8652379222666178</v>
      </c>
      <c r="E803" s="30">
        <v>7887.9999999999991</v>
      </c>
      <c r="F803" s="31">
        <v>42612</v>
      </c>
      <c r="G803" s="3" t="s">
        <v>18569</v>
      </c>
    </row>
    <row r="804" spans="1:7" s="168" customFormat="1">
      <c r="A804" s="62">
        <v>802</v>
      </c>
      <c r="B804" s="3" t="s">
        <v>18627</v>
      </c>
      <c r="C804" s="62" t="str">
        <f t="shared" si="26"/>
        <v>Yes</v>
      </c>
      <c r="D804" s="30">
        <f t="shared" si="25"/>
        <v>1.3832183073011259</v>
      </c>
      <c r="E804" s="30">
        <v>3807.9999999999995</v>
      </c>
      <c r="F804" s="31">
        <v>42612</v>
      </c>
      <c r="G804" s="3" t="s">
        <v>18569</v>
      </c>
    </row>
    <row r="805" spans="1:7" s="168" customFormat="1">
      <c r="A805" s="62">
        <v>803</v>
      </c>
      <c r="B805" s="3" t="s">
        <v>18628</v>
      </c>
      <c r="C805" s="62" t="str">
        <f t="shared" si="26"/>
        <v>Yes</v>
      </c>
      <c r="D805" s="30">
        <f t="shared" si="25"/>
        <v>2.5194333454413367</v>
      </c>
      <c r="E805" s="30">
        <v>6936</v>
      </c>
      <c r="F805" s="31">
        <v>42613</v>
      </c>
      <c r="G805" s="3" t="s">
        <v>18569</v>
      </c>
    </row>
    <row r="806" spans="1:7" s="168" customFormat="1">
      <c r="A806" s="62">
        <v>804</v>
      </c>
      <c r="B806" s="3" t="s">
        <v>18629</v>
      </c>
      <c r="C806" s="62" t="str">
        <f t="shared" si="26"/>
        <v>Yes</v>
      </c>
      <c r="D806" s="30">
        <f t="shared" si="25"/>
        <v>0.88921176897929533</v>
      </c>
      <c r="E806" s="30">
        <v>2448</v>
      </c>
      <c r="F806" s="31">
        <v>42612</v>
      </c>
      <c r="G806" s="3" t="s">
        <v>18569</v>
      </c>
    </row>
    <row r="807" spans="1:7" s="168" customFormat="1">
      <c r="A807" s="62">
        <v>805</v>
      </c>
      <c r="B807" s="3" t="s">
        <v>18630</v>
      </c>
      <c r="C807" s="62" t="str">
        <f t="shared" si="26"/>
        <v>Yes</v>
      </c>
      <c r="D807" s="30">
        <f t="shared" si="25"/>
        <v>2.6676353069378864</v>
      </c>
      <c r="E807" s="30">
        <v>7344.0000000000009</v>
      </c>
      <c r="F807" s="31">
        <v>42612</v>
      </c>
      <c r="G807" s="3" t="s">
        <v>18569</v>
      </c>
    </row>
    <row r="808" spans="1:7" s="168" customFormat="1">
      <c r="A808" s="62">
        <v>806</v>
      </c>
      <c r="B808" s="3" t="s">
        <v>13877</v>
      </c>
      <c r="C808" s="62" t="str">
        <f t="shared" si="26"/>
        <v>Yes</v>
      </c>
      <c r="D808" s="30">
        <f t="shared" si="25"/>
        <v>1.3733381765346893</v>
      </c>
      <c r="E808" s="30">
        <v>3780.7999999999997</v>
      </c>
      <c r="F808" s="31">
        <v>42612</v>
      </c>
      <c r="G808" s="3" t="s">
        <v>18569</v>
      </c>
    </row>
    <row r="809" spans="1:7" s="168" customFormat="1">
      <c r="A809" s="62">
        <v>807</v>
      </c>
      <c r="B809" s="3" t="s">
        <v>18631</v>
      </c>
      <c r="C809" s="62" t="str">
        <f t="shared" si="26"/>
        <v>Yes</v>
      </c>
      <c r="D809" s="30">
        <f t="shared" si="25"/>
        <v>1.3733381765346893</v>
      </c>
      <c r="E809" s="30">
        <v>3780.7999999999997</v>
      </c>
      <c r="F809" s="31">
        <v>42612</v>
      </c>
      <c r="G809" s="3" t="s">
        <v>18569</v>
      </c>
    </row>
    <row r="810" spans="1:7" s="168" customFormat="1">
      <c r="A810" s="62">
        <v>808</v>
      </c>
      <c r="B810" s="3" t="s">
        <v>18632</v>
      </c>
      <c r="C810" s="62" t="str">
        <f t="shared" si="26"/>
        <v>Yes</v>
      </c>
      <c r="D810" s="30">
        <f t="shared" si="25"/>
        <v>1.3733381765346893</v>
      </c>
      <c r="E810" s="30">
        <v>3780.7999999999997</v>
      </c>
      <c r="F810" s="31">
        <v>42612</v>
      </c>
      <c r="G810" s="3" t="s">
        <v>18569</v>
      </c>
    </row>
    <row r="811" spans="1:7" s="168" customFormat="1">
      <c r="A811" s="62">
        <v>809</v>
      </c>
      <c r="B811" s="3" t="s">
        <v>3435</v>
      </c>
      <c r="C811" s="62" t="str">
        <f t="shared" si="26"/>
        <v>Yes</v>
      </c>
      <c r="D811" s="30">
        <f t="shared" si="25"/>
        <v>2.8652379222666178</v>
      </c>
      <c r="E811" s="30">
        <v>7887.9999999999991</v>
      </c>
      <c r="F811" s="31">
        <v>42612</v>
      </c>
      <c r="G811" s="3" t="s">
        <v>18569</v>
      </c>
    </row>
    <row r="812" spans="1:7" s="168" customFormat="1">
      <c r="A812" s="62">
        <v>810</v>
      </c>
      <c r="B812" s="3" t="s">
        <v>18633</v>
      </c>
      <c r="C812" s="62" t="str">
        <f t="shared" si="26"/>
        <v>Yes</v>
      </c>
      <c r="D812" s="30">
        <f t="shared" si="25"/>
        <v>0.33592444605884492</v>
      </c>
      <c r="E812" s="30">
        <v>924.80000000000007</v>
      </c>
      <c r="F812" s="31">
        <v>42612</v>
      </c>
      <c r="G812" s="3" t="s">
        <v>18569</v>
      </c>
    </row>
    <row r="813" spans="1:7" s="168" customFormat="1">
      <c r="A813" s="62">
        <v>811</v>
      </c>
      <c r="B813" s="3" t="s">
        <v>18634</v>
      </c>
      <c r="C813" s="62" t="str">
        <f t="shared" si="26"/>
        <v>Yes</v>
      </c>
      <c r="D813" s="30">
        <f t="shared" si="25"/>
        <v>4.1496549219033785</v>
      </c>
      <c r="E813" s="30">
        <v>11424.000000000002</v>
      </c>
      <c r="F813" s="31">
        <v>42612</v>
      </c>
      <c r="G813" s="3" t="s">
        <v>18569</v>
      </c>
    </row>
    <row r="814" spans="1:7" s="168" customFormat="1">
      <c r="A814" s="62">
        <v>812</v>
      </c>
      <c r="B814" s="3" t="s">
        <v>18635</v>
      </c>
      <c r="C814" s="62" t="str">
        <f t="shared" si="26"/>
        <v>Yes</v>
      </c>
      <c r="D814" s="30">
        <f t="shared" si="25"/>
        <v>3.8532509989102799</v>
      </c>
      <c r="E814" s="30">
        <v>10608</v>
      </c>
      <c r="F814" s="31">
        <v>42612</v>
      </c>
      <c r="G814" s="3" t="s">
        <v>18569</v>
      </c>
    </row>
    <row r="815" spans="1:7" s="168" customFormat="1">
      <c r="A815" s="62">
        <v>813</v>
      </c>
      <c r="B815" s="3" t="s">
        <v>18636</v>
      </c>
      <c r="C815" s="62" t="str">
        <f t="shared" si="26"/>
        <v>Yes</v>
      </c>
      <c r="D815" s="30">
        <f t="shared" si="25"/>
        <v>2.0155466763530696</v>
      </c>
      <c r="E815" s="30">
        <v>5548.8</v>
      </c>
      <c r="F815" s="31">
        <v>42612</v>
      </c>
      <c r="G815" s="3" t="s">
        <v>18569</v>
      </c>
    </row>
    <row r="816" spans="1:7" s="168" customFormat="1">
      <c r="A816" s="62">
        <v>814</v>
      </c>
      <c r="B816" s="3" t="s">
        <v>14667</v>
      </c>
      <c r="C816" s="62" t="str">
        <f t="shared" si="26"/>
        <v>Yes</v>
      </c>
      <c r="D816" s="30">
        <f t="shared" si="25"/>
        <v>2.0155466763530696</v>
      </c>
      <c r="E816" s="30">
        <v>5548.8</v>
      </c>
      <c r="F816" s="31">
        <v>42612</v>
      </c>
      <c r="G816" s="3" t="s">
        <v>18569</v>
      </c>
    </row>
    <row r="817" spans="1:7" s="168" customFormat="1">
      <c r="A817" s="62">
        <v>815</v>
      </c>
      <c r="B817" s="3" t="s">
        <v>18637</v>
      </c>
      <c r="C817" s="62" t="str">
        <f t="shared" si="26"/>
        <v>Yes</v>
      </c>
      <c r="D817" s="30">
        <f t="shared" si="25"/>
        <v>2.0155466763530696</v>
      </c>
      <c r="E817" s="30">
        <v>5548.8</v>
      </c>
      <c r="F817" s="31">
        <v>42612</v>
      </c>
      <c r="G817" s="3" t="s">
        <v>18569</v>
      </c>
    </row>
    <row r="818" spans="1:7" s="168" customFormat="1">
      <c r="A818" s="62">
        <v>816</v>
      </c>
      <c r="B818" s="3" t="s">
        <v>14236</v>
      </c>
      <c r="C818" s="62" t="str">
        <f t="shared" si="26"/>
        <v>Yes</v>
      </c>
      <c r="D818" s="30">
        <f t="shared" si="25"/>
        <v>4.7424627678895757</v>
      </c>
      <c r="E818" s="30">
        <v>13056.000000000002</v>
      </c>
      <c r="F818" s="31">
        <v>42612</v>
      </c>
      <c r="G818" s="3" t="s">
        <v>18569</v>
      </c>
    </row>
    <row r="819" spans="1:7" s="168" customFormat="1">
      <c r="A819" s="62">
        <v>817</v>
      </c>
      <c r="B819" s="3" t="s">
        <v>18638</v>
      </c>
      <c r="C819" s="62" t="str">
        <f t="shared" si="26"/>
        <v>Yes</v>
      </c>
      <c r="D819" s="30">
        <f t="shared" si="25"/>
        <v>0.42484562295677442</v>
      </c>
      <c r="E819" s="30">
        <v>1169.5999999999999</v>
      </c>
      <c r="F819" s="31">
        <v>42612</v>
      </c>
      <c r="G819" s="3" t="s">
        <v>18569</v>
      </c>
    </row>
    <row r="820" spans="1:7" s="168" customFormat="1">
      <c r="A820" s="62">
        <v>818</v>
      </c>
      <c r="B820" s="3" t="s">
        <v>18639</v>
      </c>
      <c r="C820" s="62" t="str">
        <f t="shared" si="26"/>
        <v>Yes</v>
      </c>
      <c r="D820" s="30">
        <f t="shared" si="25"/>
        <v>0.46436614602252091</v>
      </c>
      <c r="E820" s="30">
        <v>1278.4000000000001</v>
      </c>
      <c r="F820" s="31">
        <v>42612</v>
      </c>
      <c r="G820" s="3" t="s">
        <v>18569</v>
      </c>
    </row>
    <row r="821" spans="1:7" s="168" customFormat="1">
      <c r="A821" s="62">
        <v>819</v>
      </c>
      <c r="B821" s="3" t="s">
        <v>18640</v>
      </c>
      <c r="C821" s="62" t="str">
        <f t="shared" si="26"/>
        <v>Yes</v>
      </c>
      <c r="D821" s="30">
        <f t="shared" si="25"/>
        <v>0.44460588448964766</v>
      </c>
      <c r="E821" s="30">
        <v>1224</v>
      </c>
      <c r="F821" s="31">
        <v>42612</v>
      </c>
      <c r="G821" s="3" t="s">
        <v>18569</v>
      </c>
    </row>
    <row r="822" spans="1:7" s="168" customFormat="1">
      <c r="A822" s="62">
        <v>820</v>
      </c>
      <c r="B822" s="3" t="s">
        <v>8108</v>
      </c>
      <c r="C822" s="62" t="str">
        <f t="shared" si="26"/>
        <v>Yes</v>
      </c>
      <c r="D822" s="30">
        <f t="shared" si="25"/>
        <v>2.697275699237196</v>
      </c>
      <c r="E822" s="30">
        <v>7425.6</v>
      </c>
      <c r="F822" s="31">
        <v>42613</v>
      </c>
      <c r="G822" s="3" t="s">
        <v>18569</v>
      </c>
    </row>
    <row r="823" spans="1:7" s="168" customFormat="1">
      <c r="A823" s="62">
        <v>821</v>
      </c>
      <c r="B823" s="3" t="s">
        <v>18641</v>
      </c>
      <c r="C823" s="62" t="str">
        <f t="shared" si="26"/>
        <v>Yes</v>
      </c>
      <c r="D823" s="30">
        <f t="shared" si="25"/>
        <v>1.0176534689429715</v>
      </c>
      <c r="E823" s="30">
        <v>2801.6000000000004</v>
      </c>
      <c r="F823" s="31">
        <v>42612</v>
      </c>
      <c r="G823" s="3" t="s">
        <v>18569</v>
      </c>
    </row>
    <row r="824" spans="1:7" s="168" customFormat="1">
      <c r="A824" s="62">
        <v>822</v>
      </c>
      <c r="B824" s="3" t="s">
        <v>13823</v>
      </c>
      <c r="C824" s="62" t="str">
        <f t="shared" si="26"/>
        <v>Yes</v>
      </c>
      <c r="D824" s="30">
        <f t="shared" si="25"/>
        <v>3.6655285143479843</v>
      </c>
      <c r="E824" s="30">
        <v>10091.200000000001</v>
      </c>
      <c r="F824" s="31">
        <v>42612</v>
      </c>
      <c r="G824" s="3" t="s">
        <v>18569</v>
      </c>
    </row>
    <row r="825" spans="1:7" s="168" customFormat="1">
      <c r="A825" s="62">
        <v>823</v>
      </c>
      <c r="B825" s="3" t="s">
        <v>18619</v>
      </c>
      <c r="C825" s="62" t="str">
        <f t="shared" si="26"/>
        <v>Yes</v>
      </c>
      <c r="D825" s="30">
        <f t="shared" si="25"/>
        <v>0.61256810751907009</v>
      </c>
      <c r="E825" s="30">
        <v>1686.4</v>
      </c>
      <c r="F825" s="31">
        <v>42612</v>
      </c>
      <c r="G825" s="3" t="s">
        <v>18569</v>
      </c>
    </row>
    <row r="826" spans="1:7" s="168" customFormat="1">
      <c r="A826" s="62">
        <v>824</v>
      </c>
      <c r="B826" s="3" t="s">
        <v>18642</v>
      </c>
      <c r="C826" s="62" t="str">
        <f t="shared" si="26"/>
        <v>Yes</v>
      </c>
      <c r="D826" s="30">
        <f t="shared" si="25"/>
        <v>0.35568470759171811</v>
      </c>
      <c r="E826" s="30">
        <v>979.19999999999993</v>
      </c>
      <c r="F826" s="31">
        <v>42612</v>
      </c>
      <c r="G826" s="3" t="s">
        <v>18569</v>
      </c>
    </row>
    <row r="827" spans="1:7" s="168" customFormat="1">
      <c r="A827" s="62">
        <v>825</v>
      </c>
      <c r="B827" s="3" t="s">
        <v>18643</v>
      </c>
      <c r="C827" s="62" t="str">
        <f t="shared" si="26"/>
        <v>Yes</v>
      </c>
      <c r="D827" s="30">
        <f t="shared" si="25"/>
        <v>2.6478750454050131</v>
      </c>
      <c r="E827" s="30">
        <v>7289.6</v>
      </c>
      <c r="F827" s="31">
        <v>42612</v>
      </c>
      <c r="G827" s="3" t="s">
        <v>18569</v>
      </c>
    </row>
    <row r="828" spans="1:7" s="168" customFormat="1">
      <c r="A828" s="62">
        <v>826</v>
      </c>
      <c r="B828" s="3" t="s">
        <v>18644</v>
      </c>
      <c r="C828" s="62" t="str">
        <f t="shared" si="26"/>
        <v>Yes</v>
      </c>
      <c r="D828" s="30">
        <f t="shared" si="25"/>
        <v>1.7092626225935341</v>
      </c>
      <c r="E828" s="30">
        <v>4705.5999999999995</v>
      </c>
      <c r="F828" s="31">
        <v>42612</v>
      </c>
      <c r="G828" s="3" t="s">
        <v>18569</v>
      </c>
    </row>
    <row r="829" spans="1:7" s="168" customFormat="1" ht="30">
      <c r="A829" s="62">
        <v>827</v>
      </c>
      <c r="B829" s="63" t="s">
        <v>18645</v>
      </c>
      <c r="C829" s="33" t="str">
        <f>IF(D1233&lt;=5, "Yes", "No")</f>
        <v>Yes</v>
      </c>
      <c r="D829" s="30">
        <f t="shared" si="25"/>
        <v>3.5667272066836175</v>
      </c>
      <c r="E829" s="30">
        <v>9819.1999999999989</v>
      </c>
      <c r="F829" s="31">
        <v>42612</v>
      </c>
      <c r="G829" s="3" t="s">
        <v>18646</v>
      </c>
    </row>
    <row r="830" spans="1:7" s="168" customFormat="1" ht="30">
      <c r="A830" s="62">
        <v>828</v>
      </c>
      <c r="B830" s="63" t="s">
        <v>18647</v>
      </c>
      <c r="C830" s="33" t="str">
        <f t="shared" ref="C830:C893" si="27">IF(D1234&lt;=5, "Yes", "No")</f>
        <v>Yes</v>
      </c>
      <c r="D830" s="30">
        <f t="shared" si="25"/>
        <v>1.2350163458045769</v>
      </c>
      <c r="E830" s="30">
        <v>3400</v>
      </c>
      <c r="F830" s="31">
        <v>42612</v>
      </c>
      <c r="G830" s="3" t="s">
        <v>18646</v>
      </c>
    </row>
    <row r="831" spans="1:7" s="168" customFormat="1">
      <c r="A831" s="62">
        <v>829</v>
      </c>
      <c r="B831" s="63" t="s">
        <v>18648</v>
      </c>
      <c r="C831" s="33" t="str">
        <f t="shared" si="27"/>
        <v>Yes</v>
      </c>
      <c r="D831" s="30">
        <f t="shared" si="25"/>
        <v>2.351471122411914</v>
      </c>
      <c r="E831" s="30">
        <v>6473.5999999999995</v>
      </c>
      <c r="F831" s="31">
        <v>42612</v>
      </c>
      <c r="G831" s="3" t="s">
        <v>18646</v>
      </c>
    </row>
    <row r="832" spans="1:7" s="168" customFormat="1">
      <c r="A832" s="62">
        <v>830</v>
      </c>
      <c r="B832" s="210" t="s">
        <v>18649</v>
      </c>
      <c r="C832" s="33" t="str">
        <f t="shared" si="27"/>
        <v>Yes</v>
      </c>
      <c r="D832" s="30">
        <f t="shared" si="25"/>
        <v>1.2251362150381402</v>
      </c>
      <c r="E832" s="30">
        <v>3372.8</v>
      </c>
      <c r="F832" s="31">
        <v>42612</v>
      </c>
      <c r="G832" s="3" t="s">
        <v>18646</v>
      </c>
    </row>
    <row r="833" spans="1:7" s="168" customFormat="1">
      <c r="A833" s="62">
        <v>831</v>
      </c>
      <c r="B833" s="210" t="s">
        <v>18650</v>
      </c>
      <c r="C833" s="33" t="str">
        <f t="shared" si="27"/>
        <v>Yes</v>
      </c>
      <c r="D833" s="30">
        <f t="shared" si="25"/>
        <v>1.2251362150381402</v>
      </c>
      <c r="E833" s="30">
        <v>3372.8</v>
      </c>
      <c r="F833" s="31">
        <v>42612</v>
      </c>
      <c r="G833" s="3" t="s">
        <v>18646</v>
      </c>
    </row>
    <row r="834" spans="1:7" s="168" customFormat="1">
      <c r="A834" s="62">
        <v>832</v>
      </c>
      <c r="B834" s="210" t="s">
        <v>18651</v>
      </c>
      <c r="C834" s="33" t="str">
        <f t="shared" si="27"/>
        <v>Yes</v>
      </c>
      <c r="D834" s="30">
        <f t="shared" si="25"/>
        <v>1.5314202687976752</v>
      </c>
      <c r="E834" s="30">
        <v>4216</v>
      </c>
      <c r="F834" s="31">
        <v>42612</v>
      </c>
      <c r="G834" s="3" t="s">
        <v>18646</v>
      </c>
    </row>
    <row r="835" spans="1:7" s="168" customFormat="1" ht="30">
      <c r="A835" s="62">
        <v>833</v>
      </c>
      <c r="B835" s="210" t="s">
        <v>18652</v>
      </c>
      <c r="C835" s="33" t="str">
        <f t="shared" si="27"/>
        <v>Yes</v>
      </c>
      <c r="D835" s="30">
        <f t="shared" si="25"/>
        <v>2.7565564838358161</v>
      </c>
      <c r="E835" s="30">
        <v>7588.8000000000011</v>
      </c>
      <c r="F835" s="31">
        <v>42612</v>
      </c>
      <c r="G835" s="3" t="s">
        <v>18646</v>
      </c>
    </row>
    <row r="836" spans="1:7" s="168" customFormat="1">
      <c r="A836" s="62">
        <v>834</v>
      </c>
      <c r="B836" s="210" t="s">
        <v>18653</v>
      </c>
      <c r="C836" s="33" t="str">
        <f t="shared" si="27"/>
        <v>Yes</v>
      </c>
      <c r="D836" s="30">
        <f t="shared" ref="D836:D899" si="28">E836/2753</f>
        <v>1.2350163458045769</v>
      </c>
      <c r="E836" s="30">
        <v>3400</v>
      </c>
      <c r="F836" s="31">
        <v>42612</v>
      </c>
      <c r="G836" s="3" t="s">
        <v>18646</v>
      </c>
    </row>
    <row r="837" spans="1:7" s="168" customFormat="1">
      <c r="A837" s="62">
        <v>835</v>
      </c>
      <c r="B837" s="210" t="s">
        <v>18654</v>
      </c>
      <c r="C837" s="33" t="str">
        <f t="shared" si="27"/>
        <v>Yes</v>
      </c>
      <c r="D837" s="30">
        <f t="shared" si="28"/>
        <v>1.7290228841264075</v>
      </c>
      <c r="E837" s="30">
        <v>4760</v>
      </c>
      <c r="F837" s="31">
        <v>42612</v>
      </c>
      <c r="G837" s="3" t="s">
        <v>18646</v>
      </c>
    </row>
    <row r="838" spans="1:7" s="168" customFormat="1">
      <c r="A838" s="62">
        <v>836</v>
      </c>
      <c r="B838" s="210" t="s">
        <v>18655</v>
      </c>
      <c r="C838" s="33" t="str">
        <f t="shared" si="27"/>
        <v>Yes</v>
      </c>
      <c r="D838" s="30">
        <f t="shared" si="28"/>
        <v>0.17784235379585905</v>
      </c>
      <c r="E838" s="30">
        <v>489.59999999999997</v>
      </c>
      <c r="F838" s="31">
        <v>42612</v>
      </c>
      <c r="G838" s="3" t="s">
        <v>18646</v>
      </c>
    </row>
    <row r="839" spans="1:7" s="168" customFormat="1">
      <c r="A839" s="62">
        <v>837</v>
      </c>
      <c r="B839" s="210" t="s">
        <v>18656</v>
      </c>
      <c r="C839" s="33" t="str">
        <f t="shared" si="27"/>
        <v>Yes</v>
      </c>
      <c r="D839" s="30">
        <f t="shared" si="28"/>
        <v>2.2526698147475486</v>
      </c>
      <c r="E839" s="30">
        <v>6201.6000000000013</v>
      </c>
      <c r="F839" s="31">
        <v>42612</v>
      </c>
      <c r="G839" s="3" t="s">
        <v>18646</v>
      </c>
    </row>
    <row r="840" spans="1:7" s="168" customFormat="1">
      <c r="A840" s="62">
        <v>838</v>
      </c>
      <c r="B840" s="63" t="s">
        <v>18655</v>
      </c>
      <c r="C840" s="33" t="str">
        <f t="shared" si="27"/>
        <v>Yes</v>
      </c>
      <c r="D840" s="30">
        <f t="shared" si="28"/>
        <v>2.2526698147475486</v>
      </c>
      <c r="E840" s="30">
        <v>6201.6000000000013</v>
      </c>
      <c r="F840" s="31">
        <v>42612</v>
      </c>
      <c r="G840" s="3" t="s">
        <v>18646</v>
      </c>
    </row>
    <row r="841" spans="1:7" s="168" customFormat="1">
      <c r="A841" s="62">
        <v>839</v>
      </c>
      <c r="B841" s="63" t="s">
        <v>18657</v>
      </c>
      <c r="C841" s="33" t="str">
        <f t="shared" si="27"/>
        <v>Yes</v>
      </c>
      <c r="D841" s="30">
        <f t="shared" si="28"/>
        <v>2.2526698147475481</v>
      </c>
      <c r="E841" s="30">
        <v>6201.6</v>
      </c>
      <c r="F841" s="31">
        <v>42613</v>
      </c>
      <c r="G841" s="3" t="s">
        <v>18646</v>
      </c>
    </row>
    <row r="842" spans="1:7" s="168" customFormat="1">
      <c r="A842" s="62">
        <v>840</v>
      </c>
      <c r="B842" s="63" t="s">
        <v>18658</v>
      </c>
      <c r="C842" s="33" t="str">
        <f t="shared" si="27"/>
        <v>Yes</v>
      </c>
      <c r="D842" s="30">
        <f t="shared" si="28"/>
        <v>1.5511805303305484</v>
      </c>
      <c r="E842" s="30">
        <v>4270.3999999999996</v>
      </c>
      <c r="F842" s="31">
        <v>42612</v>
      </c>
      <c r="G842" s="3" t="s">
        <v>18646</v>
      </c>
    </row>
    <row r="843" spans="1:7" s="168" customFormat="1">
      <c r="A843" s="62">
        <v>841</v>
      </c>
      <c r="B843" s="63" t="s">
        <v>18659</v>
      </c>
      <c r="C843" s="33" t="str">
        <f t="shared" si="27"/>
        <v>Yes</v>
      </c>
      <c r="D843" s="30">
        <f t="shared" si="28"/>
        <v>2.7565564838358161</v>
      </c>
      <c r="E843" s="30">
        <v>7588.8000000000011</v>
      </c>
      <c r="F843" s="31">
        <v>42612</v>
      </c>
      <c r="G843" s="3" t="s">
        <v>18646</v>
      </c>
    </row>
    <row r="844" spans="1:7" s="168" customFormat="1">
      <c r="A844" s="62">
        <v>842</v>
      </c>
      <c r="B844" s="63" t="s">
        <v>18660</v>
      </c>
      <c r="C844" s="33" t="str">
        <f t="shared" si="27"/>
        <v>Yes</v>
      </c>
      <c r="D844" s="30">
        <f t="shared" si="28"/>
        <v>1.9068652379222668</v>
      </c>
      <c r="E844" s="30">
        <v>5249.6</v>
      </c>
      <c r="F844" s="31">
        <v>42612</v>
      </c>
      <c r="G844" s="3" t="s">
        <v>18646</v>
      </c>
    </row>
    <row r="845" spans="1:7" s="168" customFormat="1">
      <c r="A845" s="62">
        <v>843</v>
      </c>
      <c r="B845" s="63" t="s">
        <v>18661</v>
      </c>
      <c r="C845" s="33" t="str">
        <f t="shared" si="27"/>
        <v>Yes</v>
      </c>
      <c r="D845" s="30">
        <f t="shared" si="28"/>
        <v>1.1362150381402105</v>
      </c>
      <c r="E845" s="30">
        <v>3127.9999999999995</v>
      </c>
      <c r="F845" s="31">
        <v>42612</v>
      </c>
      <c r="G845" s="3" t="s">
        <v>18646</v>
      </c>
    </row>
    <row r="846" spans="1:7" s="168" customFormat="1">
      <c r="A846" s="62">
        <v>844</v>
      </c>
      <c r="B846" s="63" t="s">
        <v>18662</v>
      </c>
      <c r="C846" s="33" t="str">
        <f t="shared" si="27"/>
        <v>Yes</v>
      </c>
      <c r="D846" s="30">
        <f t="shared" si="28"/>
        <v>0.88921176897929533</v>
      </c>
      <c r="E846" s="30">
        <v>2448</v>
      </c>
      <c r="F846" s="31">
        <v>42612</v>
      </c>
      <c r="G846" s="3" t="s">
        <v>18646</v>
      </c>
    </row>
    <row r="847" spans="1:7" s="168" customFormat="1">
      <c r="A847" s="62">
        <v>845</v>
      </c>
      <c r="B847" s="63" t="s">
        <v>18663</v>
      </c>
      <c r="C847" s="33" t="str">
        <f t="shared" si="27"/>
        <v>Yes</v>
      </c>
      <c r="D847" s="30">
        <f t="shared" si="28"/>
        <v>2.6577551761714493</v>
      </c>
      <c r="E847" s="30">
        <v>7316.8</v>
      </c>
      <c r="F847" s="31">
        <v>42612</v>
      </c>
      <c r="G847" s="3" t="s">
        <v>18646</v>
      </c>
    </row>
    <row r="848" spans="1:7" s="168" customFormat="1">
      <c r="A848" s="62">
        <v>846</v>
      </c>
      <c r="B848" s="63" t="s">
        <v>18664</v>
      </c>
      <c r="C848" s="33" t="str">
        <f t="shared" si="27"/>
        <v>Yes</v>
      </c>
      <c r="D848" s="30">
        <f t="shared" si="28"/>
        <v>2.0550671994188159</v>
      </c>
      <c r="E848" s="30">
        <v>5657.6</v>
      </c>
      <c r="F848" s="31">
        <v>42612</v>
      </c>
      <c r="G848" s="3" t="s">
        <v>18646</v>
      </c>
    </row>
    <row r="849" spans="1:7" s="168" customFormat="1">
      <c r="A849" s="62">
        <v>847</v>
      </c>
      <c r="B849" s="63" t="s">
        <v>18665</v>
      </c>
      <c r="C849" s="33" t="str">
        <f t="shared" si="27"/>
        <v>Yes</v>
      </c>
      <c r="D849" s="30">
        <f t="shared" si="28"/>
        <v>2.0550671994188159</v>
      </c>
      <c r="E849" s="30">
        <v>5657.6</v>
      </c>
      <c r="F849" s="31">
        <v>42612</v>
      </c>
      <c r="G849" s="3" t="s">
        <v>18646</v>
      </c>
    </row>
    <row r="850" spans="1:7" s="168" customFormat="1">
      <c r="A850" s="62">
        <v>848</v>
      </c>
      <c r="B850" s="63" t="s">
        <v>18666</v>
      </c>
      <c r="C850" s="33" t="str">
        <f t="shared" si="27"/>
        <v>Yes</v>
      </c>
      <c r="D850" s="30">
        <f t="shared" si="28"/>
        <v>2.0550671994188159</v>
      </c>
      <c r="E850" s="30">
        <v>5657.6</v>
      </c>
      <c r="F850" s="31">
        <v>42612</v>
      </c>
      <c r="G850" s="3" t="s">
        <v>18646</v>
      </c>
    </row>
    <row r="851" spans="1:7" s="168" customFormat="1">
      <c r="A851" s="62">
        <v>849</v>
      </c>
      <c r="B851" s="63" t="s">
        <v>18667</v>
      </c>
      <c r="C851" s="33" t="str">
        <f t="shared" si="27"/>
        <v>Yes</v>
      </c>
      <c r="D851" s="30">
        <f t="shared" si="28"/>
        <v>2.0550671994188159</v>
      </c>
      <c r="E851" s="30">
        <v>5657.6</v>
      </c>
      <c r="F851" s="31">
        <v>42612</v>
      </c>
      <c r="G851" s="3" t="s">
        <v>18646</v>
      </c>
    </row>
    <row r="852" spans="1:7" s="168" customFormat="1">
      <c r="A852" s="62">
        <v>850</v>
      </c>
      <c r="B852" s="63" t="s">
        <v>18668</v>
      </c>
      <c r="C852" s="33" t="str">
        <f t="shared" si="27"/>
        <v>Yes</v>
      </c>
      <c r="D852" s="30">
        <f t="shared" si="28"/>
        <v>0.5038866690882674</v>
      </c>
      <c r="E852" s="30">
        <v>1387.2</v>
      </c>
      <c r="F852" s="31">
        <v>42612</v>
      </c>
      <c r="G852" s="3" t="s">
        <v>18646</v>
      </c>
    </row>
    <row r="853" spans="1:7" s="168" customFormat="1">
      <c r="A853" s="62">
        <v>851</v>
      </c>
      <c r="B853" s="63" t="s">
        <v>18669</v>
      </c>
      <c r="C853" s="33" t="str">
        <f t="shared" si="27"/>
        <v>Yes</v>
      </c>
      <c r="D853" s="30">
        <f t="shared" si="28"/>
        <v>3.8137304758445336</v>
      </c>
      <c r="E853" s="30">
        <v>10499.2</v>
      </c>
      <c r="F853" s="31">
        <v>42612</v>
      </c>
      <c r="G853" s="3" t="s">
        <v>18646</v>
      </c>
    </row>
    <row r="854" spans="1:7" s="168" customFormat="1" ht="30">
      <c r="A854" s="62">
        <v>852</v>
      </c>
      <c r="B854" s="63" t="s">
        <v>18670</v>
      </c>
      <c r="C854" s="33" t="str">
        <f t="shared" si="27"/>
        <v>Yes</v>
      </c>
      <c r="D854" s="30">
        <f t="shared" si="28"/>
        <v>2.2230294224482381</v>
      </c>
      <c r="E854" s="30">
        <v>6120</v>
      </c>
      <c r="F854" s="31">
        <v>42612</v>
      </c>
      <c r="G854" s="3" t="s">
        <v>18646</v>
      </c>
    </row>
    <row r="855" spans="1:7" s="168" customFormat="1">
      <c r="A855" s="62">
        <v>853</v>
      </c>
      <c r="B855" s="63" t="s">
        <v>15202</v>
      </c>
      <c r="C855" s="33" t="str">
        <f t="shared" si="27"/>
        <v>Yes</v>
      </c>
      <c r="D855" s="30">
        <f t="shared" si="28"/>
        <v>0.5434071921540139</v>
      </c>
      <c r="E855" s="30">
        <v>1496.0000000000002</v>
      </c>
      <c r="F855" s="31">
        <v>42612</v>
      </c>
      <c r="G855" s="3" t="s">
        <v>18646</v>
      </c>
    </row>
    <row r="856" spans="1:7" s="168" customFormat="1">
      <c r="A856" s="62">
        <v>854</v>
      </c>
      <c r="B856" s="63" t="s">
        <v>18671</v>
      </c>
      <c r="C856" s="33" t="str">
        <f t="shared" si="27"/>
        <v>Yes</v>
      </c>
      <c r="D856" s="30">
        <f t="shared" si="28"/>
        <v>2.3712313839447874</v>
      </c>
      <c r="E856" s="30">
        <v>6528</v>
      </c>
      <c r="F856" s="31">
        <v>42612</v>
      </c>
      <c r="G856" s="3" t="s">
        <v>18646</v>
      </c>
    </row>
    <row r="857" spans="1:7" s="168" customFormat="1">
      <c r="A857" s="62">
        <v>855</v>
      </c>
      <c r="B857" s="63" t="s">
        <v>18672</v>
      </c>
      <c r="C857" s="33" t="str">
        <f t="shared" si="27"/>
        <v>Yes</v>
      </c>
      <c r="D857" s="30">
        <f t="shared" si="28"/>
        <v>2.3712313839447874</v>
      </c>
      <c r="E857" s="30">
        <v>6528</v>
      </c>
      <c r="F857" s="31">
        <v>42612</v>
      </c>
      <c r="G857" s="3" t="s">
        <v>18646</v>
      </c>
    </row>
    <row r="858" spans="1:7" s="168" customFormat="1">
      <c r="A858" s="62">
        <v>856</v>
      </c>
      <c r="B858" s="63" t="s">
        <v>18673</v>
      </c>
      <c r="C858" s="33" t="str">
        <f t="shared" si="27"/>
        <v>Yes</v>
      </c>
      <c r="D858" s="30">
        <f t="shared" si="28"/>
        <v>0.98801307664366145</v>
      </c>
      <c r="E858" s="30">
        <v>2720</v>
      </c>
      <c r="F858" s="31">
        <v>42612</v>
      </c>
      <c r="G858" s="3" t="s">
        <v>18646</v>
      </c>
    </row>
    <row r="859" spans="1:7" s="168" customFormat="1">
      <c r="A859" s="62">
        <v>857</v>
      </c>
      <c r="B859" s="63" t="s">
        <v>18674</v>
      </c>
      <c r="C859" s="33" t="str">
        <f t="shared" si="27"/>
        <v>Yes</v>
      </c>
      <c r="D859" s="30">
        <f t="shared" si="28"/>
        <v>2.1242281147838726</v>
      </c>
      <c r="E859" s="30">
        <v>5848.0000000000009</v>
      </c>
      <c r="F859" s="31">
        <v>42612</v>
      </c>
      <c r="G859" s="3" t="s">
        <v>18646</v>
      </c>
    </row>
    <row r="860" spans="1:7" s="168" customFormat="1">
      <c r="A860" s="62">
        <v>858</v>
      </c>
      <c r="B860" s="63" t="s">
        <v>18675</v>
      </c>
      <c r="C860" s="33" t="str">
        <f t="shared" si="27"/>
        <v>Yes</v>
      </c>
      <c r="D860" s="30">
        <f t="shared" si="28"/>
        <v>1.3832183073011259</v>
      </c>
      <c r="E860" s="30">
        <v>3807.9999999999995</v>
      </c>
      <c r="F860" s="31">
        <v>42612</v>
      </c>
      <c r="G860" s="3" t="s">
        <v>18646</v>
      </c>
    </row>
    <row r="861" spans="1:7" s="168" customFormat="1">
      <c r="A861" s="62">
        <v>859</v>
      </c>
      <c r="B861" s="63" t="s">
        <v>18676</v>
      </c>
      <c r="C861" s="33" t="str">
        <f t="shared" si="27"/>
        <v>Yes</v>
      </c>
      <c r="D861" s="30">
        <f t="shared" si="28"/>
        <v>2.1242281147838726</v>
      </c>
      <c r="E861" s="30">
        <v>5848.0000000000009</v>
      </c>
      <c r="F861" s="31">
        <v>42612</v>
      </c>
      <c r="G861" s="3" t="s">
        <v>18646</v>
      </c>
    </row>
    <row r="862" spans="1:7" s="168" customFormat="1">
      <c r="A862" s="62">
        <v>860</v>
      </c>
      <c r="B862" s="63" t="s">
        <v>18677</v>
      </c>
      <c r="C862" s="33" t="str">
        <f t="shared" si="27"/>
        <v>Yes</v>
      </c>
      <c r="D862" s="30">
        <f t="shared" si="28"/>
        <v>1.3832183073011259</v>
      </c>
      <c r="E862" s="30">
        <v>3807.9999999999995</v>
      </c>
      <c r="F862" s="31">
        <v>42612</v>
      </c>
      <c r="G862" s="3" t="s">
        <v>18646</v>
      </c>
    </row>
    <row r="863" spans="1:7" s="168" customFormat="1" ht="30">
      <c r="A863" s="62">
        <v>861</v>
      </c>
      <c r="B863" s="63" t="s">
        <v>18678</v>
      </c>
      <c r="C863" s="33" t="str">
        <f t="shared" si="27"/>
        <v>Yes</v>
      </c>
      <c r="D863" s="30">
        <f t="shared" si="28"/>
        <v>1.3832183073011259</v>
      </c>
      <c r="E863" s="30">
        <v>3807.9999999999995</v>
      </c>
      <c r="F863" s="31">
        <v>42612</v>
      </c>
      <c r="G863" s="3" t="s">
        <v>18646</v>
      </c>
    </row>
    <row r="864" spans="1:7" s="168" customFormat="1">
      <c r="A864" s="62">
        <v>862</v>
      </c>
      <c r="B864" s="63" t="s">
        <v>18679</v>
      </c>
      <c r="C864" s="33" t="str">
        <f t="shared" si="27"/>
        <v>Yes</v>
      </c>
      <c r="D864" s="30">
        <f t="shared" si="28"/>
        <v>2.9146385760988016</v>
      </c>
      <c r="E864" s="30">
        <v>8024.0000000000009</v>
      </c>
      <c r="F864" s="31">
        <v>42612</v>
      </c>
      <c r="G864" s="3" t="s">
        <v>18646</v>
      </c>
    </row>
    <row r="865" spans="1:7" s="168" customFormat="1">
      <c r="A865" s="62">
        <v>863</v>
      </c>
      <c r="B865" s="63" t="s">
        <v>18680</v>
      </c>
      <c r="C865" s="33" t="str">
        <f t="shared" si="27"/>
        <v>Yes</v>
      </c>
      <c r="D865" s="30">
        <f t="shared" si="28"/>
        <v>1.7883036687250271</v>
      </c>
      <c r="E865" s="30">
        <v>4923.2</v>
      </c>
      <c r="F865" s="31">
        <v>42612</v>
      </c>
      <c r="G865" s="3" t="s">
        <v>18646</v>
      </c>
    </row>
    <row r="866" spans="1:7" s="168" customFormat="1">
      <c r="A866" s="62">
        <v>864</v>
      </c>
      <c r="B866" s="63" t="s">
        <v>18681</v>
      </c>
      <c r="C866" s="33" t="str">
        <f t="shared" si="27"/>
        <v>Yes</v>
      </c>
      <c r="D866" s="30">
        <f t="shared" si="28"/>
        <v>1.1460951689066472</v>
      </c>
      <c r="E866" s="30">
        <v>3155.2</v>
      </c>
      <c r="F866" s="31">
        <v>42612</v>
      </c>
      <c r="G866" s="3" t="s">
        <v>18646</v>
      </c>
    </row>
    <row r="867" spans="1:7" s="168" customFormat="1">
      <c r="A867" s="62">
        <v>865</v>
      </c>
      <c r="B867" s="63" t="s">
        <v>18682</v>
      </c>
      <c r="C867" s="33" t="str">
        <f t="shared" si="27"/>
        <v>Yes</v>
      </c>
      <c r="D867" s="30">
        <f t="shared" si="28"/>
        <v>0.59280784598619685</v>
      </c>
      <c r="E867" s="30">
        <v>1632</v>
      </c>
      <c r="F867" s="31">
        <v>42612</v>
      </c>
      <c r="G867" s="3" t="s">
        <v>18646</v>
      </c>
    </row>
    <row r="868" spans="1:7" s="168" customFormat="1">
      <c r="A868" s="62">
        <v>866</v>
      </c>
      <c r="B868" s="63" t="s">
        <v>18683</v>
      </c>
      <c r="C868" s="33" t="str">
        <f t="shared" si="27"/>
        <v>Yes</v>
      </c>
      <c r="D868" s="30">
        <f t="shared" si="28"/>
        <v>1.1559752996730841</v>
      </c>
      <c r="E868" s="30">
        <v>3182.4000000000005</v>
      </c>
      <c r="F868" s="31">
        <v>42612</v>
      </c>
      <c r="G868" s="3" t="s">
        <v>18646</v>
      </c>
    </row>
    <row r="869" spans="1:7" s="168" customFormat="1">
      <c r="A869" s="62">
        <v>867</v>
      </c>
      <c r="B869" s="63" t="s">
        <v>18684</v>
      </c>
      <c r="C869" s="33" t="str">
        <f t="shared" si="27"/>
        <v>Yes</v>
      </c>
      <c r="D869" s="30">
        <f t="shared" si="28"/>
        <v>1.8871049763893932</v>
      </c>
      <c r="E869" s="30">
        <v>5195.2</v>
      </c>
      <c r="F869" s="31">
        <v>42612</v>
      </c>
      <c r="G869" s="3" t="s">
        <v>18646</v>
      </c>
    </row>
    <row r="870" spans="1:7" s="168" customFormat="1">
      <c r="A870" s="62">
        <v>868</v>
      </c>
      <c r="B870" s="63" t="s">
        <v>18685</v>
      </c>
      <c r="C870" s="33" t="str">
        <f t="shared" si="27"/>
        <v>Yes</v>
      </c>
      <c r="D870" s="30">
        <f t="shared" si="28"/>
        <v>1.8871049763893932</v>
      </c>
      <c r="E870" s="30">
        <v>5195.2</v>
      </c>
      <c r="F870" s="31">
        <v>42612</v>
      </c>
      <c r="G870" s="3" t="s">
        <v>18646</v>
      </c>
    </row>
    <row r="871" spans="1:7" s="168" customFormat="1" ht="30">
      <c r="A871" s="62">
        <v>869</v>
      </c>
      <c r="B871" s="63" t="s">
        <v>18686</v>
      </c>
      <c r="C871" s="33" t="str">
        <f t="shared" si="27"/>
        <v>Yes</v>
      </c>
      <c r="D871" s="30">
        <f t="shared" si="28"/>
        <v>1.8871049763893932</v>
      </c>
      <c r="E871" s="30">
        <v>5195.2</v>
      </c>
      <c r="F871" s="31">
        <v>42612</v>
      </c>
      <c r="G871" s="3" t="s">
        <v>18646</v>
      </c>
    </row>
    <row r="872" spans="1:7" s="168" customFormat="1">
      <c r="A872" s="62">
        <v>870</v>
      </c>
      <c r="B872" s="63" t="s">
        <v>18687</v>
      </c>
      <c r="C872" s="33" t="str">
        <f t="shared" si="27"/>
        <v>Yes</v>
      </c>
      <c r="D872" s="30">
        <f t="shared" si="28"/>
        <v>1.8871049763893932</v>
      </c>
      <c r="E872" s="30">
        <v>5195.2</v>
      </c>
      <c r="F872" s="31">
        <v>42612</v>
      </c>
      <c r="G872" s="3" t="s">
        <v>18646</v>
      </c>
    </row>
    <row r="873" spans="1:7" s="168" customFormat="1">
      <c r="A873" s="62">
        <v>871</v>
      </c>
      <c r="B873" s="63" t="s">
        <v>18688</v>
      </c>
      <c r="C873" s="33" t="str">
        <f t="shared" si="27"/>
        <v>Yes</v>
      </c>
      <c r="D873" s="30">
        <f t="shared" si="28"/>
        <v>2.5194333454413367</v>
      </c>
      <c r="E873" s="30">
        <v>6936</v>
      </c>
      <c r="F873" s="31">
        <v>42612</v>
      </c>
      <c r="G873" s="3" t="s">
        <v>18646</v>
      </c>
    </row>
    <row r="874" spans="1:7" s="168" customFormat="1">
      <c r="A874" s="62">
        <v>872</v>
      </c>
      <c r="B874" s="63" t="s">
        <v>18689</v>
      </c>
      <c r="C874" s="33" t="str">
        <f t="shared" si="27"/>
        <v>Yes</v>
      </c>
      <c r="D874" s="30">
        <f t="shared" si="28"/>
        <v>1.8278241917907736</v>
      </c>
      <c r="E874" s="30">
        <v>5032</v>
      </c>
      <c r="F874" s="31">
        <v>42612</v>
      </c>
      <c r="G874" s="3" t="s">
        <v>18646</v>
      </c>
    </row>
    <row r="875" spans="1:7" s="168" customFormat="1">
      <c r="A875" s="62">
        <v>873</v>
      </c>
      <c r="B875" s="63" t="s">
        <v>18690</v>
      </c>
      <c r="C875" s="33" t="str">
        <f t="shared" si="27"/>
        <v>Yes</v>
      </c>
      <c r="D875" s="30">
        <f t="shared" si="28"/>
        <v>1.8871049763893932</v>
      </c>
      <c r="E875" s="30">
        <v>5195.2</v>
      </c>
      <c r="F875" s="31">
        <v>42612</v>
      </c>
      <c r="G875" s="3" t="s">
        <v>18646</v>
      </c>
    </row>
    <row r="876" spans="1:7" s="168" customFormat="1">
      <c r="A876" s="62">
        <v>874</v>
      </c>
      <c r="B876" s="63" t="s">
        <v>18691</v>
      </c>
      <c r="C876" s="33" t="str">
        <f t="shared" si="27"/>
        <v>Yes</v>
      </c>
      <c r="D876" s="30">
        <f t="shared" si="28"/>
        <v>4.3274972756992369</v>
      </c>
      <c r="E876" s="30">
        <v>11913.6</v>
      </c>
      <c r="F876" s="31">
        <v>42613</v>
      </c>
      <c r="G876" s="3" t="s">
        <v>18646</v>
      </c>
    </row>
    <row r="877" spans="1:7" s="168" customFormat="1">
      <c r="A877" s="62">
        <v>875</v>
      </c>
      <c r="B877" s="63" t="s">
        <v>18692</v>
      </c>
      <c r="C877" s="33" t="str">
        <f t="shared" si="27"/>
        <v>Yes</v>
      </c>
      <c r="D877" s="30">
        <f t="shared" si="28"/>
        <v>1.2844169996367598</v>
      </c>
      <c r="E877" s="30">
        <v>3535.9999999999995</v>
      </c>
      <c r="F877" s="31">
        <v>42612</v>
      </c>
      <c r="G877" s="3" t="s">
        <v>18646</v>
      </c>
    </row>
    <row r="878" spans="1:7" s="168" customFormat="1">
      <c r="A878" s="62">
        <v>876</v>
      </c>
      <c r="B878" s="63" t="s">
        <v>18693</v>
      </c>
      <c r="C878" s="33" t="str">
        <f t="shared" si="27"/>
        <v>Yes</v>
      </c>
      <c r="D878" s="30">
        <f t="shared" si="28"/>
        <v>0.55328732292045046</v>
      </c>
      <c r="E878" s="30">
        <v>1523.2000000000003</v>
      </c>
      <c r="F878" s="31">
        <v>42612</v>
      </c>
      <c r="G878" s="3" t="s">
        <v>18646</v>
      </c>
    </row>
    <row r="879" spans="1:7" s="168" customFormat="1">
      <c r="A879" s="62">
        <v>877</v>
      </c>
      <c r="B879" s="63" t="s">
        <v>18694</v>
      </c>
      <c r="C879" s="33" t="str">
        <f t="shared" si="27"/>
        <v>Yes</v>
      </c>
      <c r="D879" s="30">
        <f t="shared" si="28"/>
        <v>3.0727206683617876</v>
      </c>
      <c r="E879" s="30">
        <v>8459.2000000000007</v>
      </c>
      <c r="F879" s="31">
        <v>42612</v>
      </c>
      <c r="G879" s="3" t="s">
        <v>18646</v>
      </c>
    </row>
    <row r="880" spans="1:7" s="168" customFormat="1">
      <c r="A880" s="62">
        <v>878</v>
      </c>
      <c r="B880" s="63" t="s">
        <v>18695</v>
      </c>
      <c r="C880" s="33" t="str">
        <f t="shared" si="27"/>
        <v>Yes</v>
      </c>
      <c r="D880" s="30">
        <f t="shared" si="28"/>
        <v>2.2526698147475481</v>
      </c>
      <c r="E880" s="30">
        <v>6201.5999999999995</v>
      </c>
      <c r="F880" s="31">
        <v>42612</v>
      </c>
      <c r="G880" s="3" t="s">
        <v>18646</v>
      </c>
    </row>
    <row r="881" spans="1:7" s="168" customFormat="1">
      <c r="A881" s="62">
        <v>879</v>
      </c>
      <c r="B881" s="63" t="s">
        <v>18696</v>
      </c>
      <c r="C881" s="33" t="str">
        <f t="shared" si="27"/>
        <v>Yes</v>
      </c>
      <c r="D881" s="30">
        <f t="shared" si="28"/>
        <v>1.7290228841264075</v>
      </c>
      <c r="E881" s="30">
        <v>4760</v>
      </c>
      <c r="F881" s="31">
        <v>42612</v>
      </c>
      <c r="G881" s="3" t="s">
        <v>18646</v>
      </c>
    </row>
    <row r="882" spans="1:7" s="168" customFormat="1">
      <c r="A882" s="62">
        <v>880</v>
      </c>
      <c r="B882" s="63" t="s">
        <v>18697</v>
      </c>
      <c r="C882" s="33" t="str">
        <f t="shared" si="27"/>
        <v>Yes</v>
      </c>
      <c r="D882" s="30">
        <f t="shared" si="28"/>
        <v>1.5808209226298584</v>
      </c>
      <c r="E882" s="30">
        <v>4352</v>
      </c>
      <c r="F882" s="31">
        <v>42612</v>
      </c>
      <c r="G882" s="3" t="s">
        <v>18646</v>
      </c>
    </row>
    <row r="883" spans="1:7" s="168" customFormat="1">
      <c r="A883" s="62">
        <v>881</v>
      </c>
      <c r="B883" s="63" t="s">
        <v>18698</v>
      </c>
      <c r="C883" s="33" t="str">
        <f t="shared" si="27"/>
        <v>Yes</v>
      </c>
      <c r="D883" s="30">
        <f t="shared" si="28"/>
        <v>0.85957137667998529</v>
      </c>
      <c r="E883" s="30">
        <v>2366.3999999999996</v>
      </c>
      <c r="F883" s="31">
        <v>42612</v>
      </c>
      <c r="G883" s="3" t="s">
        <v>18646</v>
      </c>
    </row>
    <row r="884" spans="1:7" s="168" customFormat="1">
      <c r="A884" s="62">
        <v>882</v>
      </c>
      <c r="B884" s="63" t="s">
        <v>18699</v>
      </c>
      <c r="C884" s="33" t="str">
        <f t="shared" si="27"/>
        <v>Yes</v>
      </c>
      <c r="D884" s="30">
        <f t="shared" si="28"/>
        <v>2.272430076280421</v>
      </c>
      <c r="E884" s="30">
        <v>6255.9999999999991</v>
      </c>
      <c r="F884" s="31">
        <v>42612</v>
      </c>
      <c r="G884" s="3" t="s">
        <v>18646</v>
      </c>
    </row>
    <row r="885" spans="1:7" s="168" customFormat="1">
      <c r="A885" s="62">
        <v>883</v>
      </c>
      <c r="B885" s="63" t="s">
        <v>15284</v>
      </c>
      <c r="C885" s="33" t="str">
        <f t="shared" si="27"/>
        <v>Yes</v>
      </c>
      <c r="D885" s="30">
        <f t="shared" si="28"/>
        <v>0.82005085361423902</v>
      </c>
      <c r="E885" s="30">
        <v>2257.6</v>
      </c>
      <c r="F885" s="31">
        <v>42612</v>
      </c>
      <c r="G885" s="3" t="s">
        <v>18646</v>
      </c>
    </row>
    <row r="886" spans="1:7" s="168" customFormat="1">
      <c r="A886" s="62">
        <v>884</v>
      </c>
      <c r="B886" s="63" t="s">
        <v>18700</v>
      </c>
      <c r="C886" s="33" t="str">
        <f t="shared" si="27"/>
        <v>Yes</v>
      </c>
      <c r="D886" s="30">
        <f t="shared" si="28"/>
        <v>1.8673447148565203</v>
      </c>
      <c r="E886" s="30">
        <v>5140.8</v>
      </c>
      <c r="F886" s="31">
        <v>42612</v>
      </c>
      <c r="G886" s="3" t="s">
        <v>18646</v>
      </c>
    </row>
    <row r="887" spans="1:7" s="168" customFormat="1">
      <c r="A887" s="62">
        <v>885</v>
      </c>
      <c r="B887" s="63" t="s">
        <v>18701</v>
      </c>
      <c r="C887" s="33" t="str">
        <f t="shared" si="27"/>
        <v>Yes</v>
      </c>
      <c r="D887" s="30">
        <f t="shared" si="28"/>
        <v>1.1658554304395206</v>
      </c>
      <c r="E887" s="30">
        <v>3209.6</v>
      </c>
      <c r="F887" s="31">
        <v>42612</v>
      </c>
      <c r="G887" s="3" t="s">
        <v>18646</v>
      </c>
    </row>
    <row r="888" spans="1:7" s="168" customFormat="1">
      <c r="A888" s="62">
        <v>886</v>
      </c>
      <c r="B888" s="63" t="s">
        <v>18702</v>
      </c>
      <c r="C888" s="33" t="str">
        <f t="shared" si="27"/>
        <v>Yes</v>
      </c>
      <c r="D888" s="30">
        <f t="shared" si="28"/>
        <v>2.9739193606974217</v>
      </c>
      <c r="E888" s="30">
        <v>8187.2000000000016</v>
      </c>
      <c r="F888" s="31">
        <v>42612</v>
      </c>
      <c r="G888" s="3" t="s">
        <v>18646</v>
      </c>
    </row>
    <row r="889" spans="1:7" s="168" customFormat="1">
      <c r="A889" s="62">
        <v>887</v>
      </c>
      <c r="B889" s="63" t="s">
        <v>18703</v>
      </c>
      <c r="C889" s="33" t="str">
        <f t="shared" si="27"/>
        <v>Yes</v>
      </c>
      <c r="D889" s="30">
        <f t="shared" si="28"/>
        <v>2.9739193606974208</v>
      </c>
      <c r="E889" s="30">
        <v>8187.2</v>
      </c>
      <c r="F889" s="31">
        <v>42613</v>
      </c>
      <c r="G889" s="3" t="s">
        <v>18646</v>
      </c>
    </row>
    <row r="890" spans="1:7" s="168" customFormat="1">
      <c r="A890" s="62">
        <v>888</v>
      </c>
      <c r="B890" s="63" t="s">
        <v>18704</v>
      </c>
      <c r="C890" s="33" t="str">
        <f t="shared" si="27"/>
        <v>Yes</v>
      </c>
      <c r="D890" s="30">
        <f t="shared" si="28"/>
        <v>1.7784235379585907</v>
      </c>
      <c r="E890" s="30">
        <v>4896</v>
      </c>
      <c r="F890" s="31">
        <v>42613</v>
      </c>
      <c r="G890" s="3" t="s">
        <v>18646</v>
      </c>
    </row>
    <row r="891" spans="1:7" s="168" customFormat="1" ht="30">
      <c r="A891" s="62">
        <v>889</v>
      </c>
      <c r="B891" s="63" t="s">
        <v>18705</v>
      </c>
      <c r="C891" s="33" t="str">
        <f t="shared" si="27"/>
        <v>Yes</v>
      </c>
      <c r="D891" s="30">
        <f t="shared" si="28"/>
        <v>1.1065746458409007</v>
      </c>
      <c r="E891" s="30">
        <v>3046.3999999999996</v>
      </c>
      <c r="F891" s="31">
        <v>42612</v>
      </c>
      <c r="G891" s="3" t="s">
        <v>18646</v>
      </c>
    </row>
    <row r="892" spans="1:7" s="168" customFormat="1">
      <c r="A892" s="62">
        <v>890</v>
      </c>
      <c r="B892" s="63" t="s">
        <v>18706</v>
      </c>
      <c r="C892" s="33" t="str">
        <f t="shared" si="27"/>
        <v>Yes</v>
      </c>
      <c r="D892" s="30">
        <f t="shared" si="28"/>
        <v>2.1242281147838726</v>
      </c>
      <c r="E892" s="30">
        <v>5848.0000000000009</v>
      </c>
      <c r="F892" s="31">
        <v>42612</v>
      </c>
      <c r="G892" s="3" t="s">
        <v>18646</v>
      </c>
    </row>
    <row r="893" spans="1:7" s="168" customFormat="1">
      <c r="A893" s="62">
        <v>891</v>
      </c>
      <c r="B893" s="63" t="s">
        <v>18707</v>
      </c>
      <c r="C893" s="33" t="str">
        <f t="shared" si="27"/>
        <v>Yes</v>
      </c>
      <c r="D893" s="30">
        <f t="shared" si="28"/>
        <v>0.84969124591354883</v>
      </c>
      <c r="E893" s="30">
        <v>2339.1999999999998</v>
      </c>
      <c r="F893" s="31">
        <v>42612</v>
      </c>
      <c r="G893" s="3" t="s">
        <v>18646</v>
      </c>
    </row>
    <row r="894" spans="1:7" s="168" customFormat="1">
      <c r="A894" s="62">
        <v>892</v>
      </c>
      <c r="B894" s="63" t="s">
        <v>18708</v>
      </c>
      <c r="C894" s="33" t="str">
        <f t="shared" ref="C894:C957" si="29">IF(D1298&lt;=5, "Yes", "No")</f>
        <v>Yes</v>
      </c>
      <c r="D894" s="30">
        <f t="shared" si="28"/>
        <v>1.4622593534326189</v>
      </c>
      <c r="E894" s="30">
        <v>4025.6</v>
      </c>
      <c r="F894" s="31">
        <v>42612</v>
      </c>
      <c r="G894" s="3" t="s">
        <v>18646</v>
      </c>
    </row>
    <row r="895" spans="1:7" s="168" customFormat="1">
      <c r="A895" s="62">
        <v>893</v>
      </c>
      <c r="B895" s="63" t="s">
        <v>18709</v>
      </c>
      <c r="C895" s="33" t="str">
        <f t="shared" si="29"/>
        <v>Yes</v>
      </c>
      <c r="D895" s="30">
        <f t="shared" si="28"/>
        <v>1.4622593534326189</v>
      </c>
      <c r="E895" s="30">
        <v>4025.6</v>
      </c>
      <c r="F895" s="31">
        <v>42612</v>
      </c>
      <c r="G895" s="3" t="s">
        <v>18646</v>
      </c>
    </row>
    <row r="896" spans="1:7" s="168" customFormat="1">
      <c r="A896" s="62">
        <v>894</v>
      </c>
      <c r="B896" s="63" t="s">
        <v>18710</v>
      </c>
      <c r="C896" s="33" t="str">
        <f t="shared" si="29"/>
        <v>Yes</v>
      </c>
      <c r="D896" s="30">
        <f t="shared" si="28"/>
        <v>0.81017072284780223</v>
      </c>
      <c r="E896" s="30">
        <v>2230.3999999999996</v>
      </c>
      <c r="F896" s="31">
        <v>42612</v>
      </c>
      <c r="G896" s="3" t="s">
        <v>18646</v>
      </c>
    </row>
    <row r="897" spans="1:7" s="168" customFormat="1">
      <c r="A897" s="62">
        <v>895</v>
      </c>
      <c r="B897" s="63" t="s">
        <v>18711</v>
      </c>
      <c r="C897" s="33" t="str">
        <f t="shared" si="29"/>
        <v>Yes</v>
      </c>
      <c r="D897" s="30">
        <f t="shared" si="28"/>
        <v>0.71136941518343622</v>
      </c>
      <c r="E897" s="30">
        <v>1958.3999999999999</v>
      </c>
      <c r="F897" s="31">
        <v>42612</v>
      </c>
      <c r="G897" s="3" t="s">
        <v>18646</v>
      </c>
    </row>
    <row r="898" spans="1:7" s="168" customFormat="1">
      <c r="A898" s="62">
        <v>896</v>
      </c>
      <c r="B898" s="63" t="s">
        <v>18712</v>
      </c>
      <c r="C898" s="33" t="str">
        <f t="shared" si="29"/>
        <v>Yes</v>
      </c>
      <c r="D898" s="30">
        <f t="shared" si="28"/>
        <v>0.69160915365056297</v>
      </c>
      <c r="E898" s="30">
        <v>1903.9999999999998</v>
      </c>
      <c r="F898" s="31">
        <v>42612</v>
      </c>
      <c r="G898" s="3" t="s">
        <v>18646</v>
      </c>
    </row>
    <row r="899" spans="1:7" s="168" customFormat="1">
      <c r="A899" s="62">
        <v>897</v>
      </c>
      <c r="B899" s="63" t="s">
        <v>14754</v>
      </c>
      <c r="C899" s="33" t="str">
        <f t="shared" si="29"/>
        <v>Yes</v>
      </c>
      <c r="D899" s="30">
        <f t="shared" si="28"/>
        <v>1.4227388303668724</v>
      </c>
      <c r="E899" s="30">
        <v>3916.7999999999997</v>
      </c>
      <c r="F899" s="31">
        <v>42612</v>
      </c>
      <c r="G899" s="3" t="s">
        <v>18646</v>
      </c>
    </row>
    <row r="900" spans="1:7" s="168" customFormat="1">
      <c r="A900" s="62">
        <v>898</v>
      </c>
      <c r="B900" s="63" t="s">
        <v>18713</v>
      </c>
      <c r="C900" s="33" t="str">
        <f t="shared" si="29"/>
        <v>Yes</v>
      </c>
      <c r="D900" s="30">
        <f t="shared" ref="D900:D963" si="30">E900/2753</f>
        <v>1.4227388303668724</v>
      </c>
      <c r="E900" s="30">
        <v>3916.7999999999997</v>
      </c>
      <c r="F900" s="31">
        <v>42612</v>
      </c>
      <c r="G900" s="3" t="s">
        <v>18646</v>
      </c>
    </row>
    <row r="901" spans="1:7" s="168" customFormat="1">
      <c r="A901" s="62">
        <v>899</v>
      </c>
      <c r="B901" s="63" t="s">
        <v>18714</v>
      </c>
      <c r="C901" s="33" t="str">
        <f t="shared" si="29"/>
        <v>Yes</v>
      </c>
      <c r="D901" s="30">
        <f t="shared" si="30"/>
        <v>1.4227388303668724</v>
      </c>
      <c r="E901" s="30">
        <v>3916.7999999999997</v>
      </c>
      <c r="F901" s="31">
        <v>42612</v>
      </c>
      <c r="G901" s="3" t="s">
        <v>18646</v>
      </c>
    </row>
    <row r="902" spans="1:7" s="168" customFormat="1">
      <c r="A902" s="62">
        <v>900</v>
      </c>
      <c r="B902" s="63" t="s">
        <v>18715</v>
      </c>
      <c r="C902" s="33" t="str">
        <f t="shared" si="29"/>
        <v>Yes</v>
      </c>
      <c r="D902" s="30">
        <f t="shared" si="30"/>
        <v>0.57304758445332382</v>
      </c>
      <c r="E902" s="30">
        <v>1577.6000000000004</v>
      </c>
      <c r="F902" s="31">
        <v>42612</v>
      </c>
      <c r="G902" s="3" t="s">
        <v>18646</v>
      </c>
    </row>
    <row r="903" spans="1:7" s="168" customFormat="1">
      <c r="A903" s="62">
        <v>901</v>
      </c>
      <c r="B903" s="63" t="s">
        <v>18716</v>
      </c>
      <c r="C903" s="33" t="str">
        <f t="shared" si="29"/>
        <v>Yes</v>
      </c>
      <c r="D903" s="30">
        <f t="shared" si="30"/>
        <v>1.057173992008718</v>
      </c>
      <c r="E903" s="30">
        <v>2910.4000000000005</v>
      </c>
      <c r="F903" s="31">
        <v>42612</v>
      </c>
      <c r="G903" s="3" t="s">
        <v>18646</v>
      </c>
    </row>
    <row r="904" spans="1:7" s="168" customFormat="1">
      <c r="A904" s="62">
        <v>902</v>
      </c>
      <c r="B904" s="63" t="s">
        <v>18717</v>
      </c>
      <c r="C904" s="33" t="str">
        <f t="shared" si="29"/>
        <v>Yes</v>
      </c>
      <c r="D904" s="30">
        <f t="shared" si="30"/>
        <v>3.379004722121322</v>
      </c>
      <c r="E904" s="30">
        <v>9302.4</v>
      </c>
      <c r="F904" s="31">
        <v>42612</v>
      </c>
      <c r="G904" s="3" t="s">
        <v>18646</v>
      </c>
    </row>
    <row r="905" spans="1:7" s="168" customFormat="1">
      <c r="A905" s="62">
        <v>903</v>
      </c>
      <c r="B905" s="63" t="s">
        <v>18718</v>
      </c>
      <c r="C905" s="33" t="str">
        <f t="shared" si="29"/>
        <v>Yes</v>
      </c>
      <c r="D905" s="30">
        <f t="shared" si="30"/>
        <v>1.689502361060661</v>
      </c>
      <c r="E905" s="30">
        <v>4651.2</v>
      </c>
      <c r="F905" s="31">
        <v>42612</v>
      </c>
      <c r="G905" s="3" t="s">
        <v>18646</v>
      </c>
    </row>
    <row r="906" spans="1:7" s="168" customFormat="1" ht="30">
      <c r="A906" s="62">
        <v>904</v>
      </c>
      <c r="B906" s="63" t="s">
        <v>18719</v>
      </c>
      <c r="C906" s="33" t="str">
        <f t="shared" si="29"/>
        <v>Yes</v>
      </c>
      <c r="D906" s="30">
        <f t="shared" si="30"/>
        <v>1.580820922629858</v>
      </c>
      <c r="E906" s="30">
        <v>4351.9999999999991</v>
      </c>
      <c r="F906" s="31">
        <v>42612</v>
      </c>
      <c r="G906" s="3" t="s">
        <v>18646</v>
      </c>
    </row>
    <row r="907" spans="1:7" s="168" customFormat="1" ht="30">
      <c r="A907" s="62">
        <v>905</v>
      </c>
      <c r="B907" s="63" t="s">
        <v>18720</v>
      </c>
      <c r="C907" s="33" t="str">
        <f t="shared" si="29"/>
        <v>Yes</v>
      </c>
      <c r="D907" s="30">
        <f t="shared" si="30"/>
        <v>1.9562658917544498</v>
      </c>
      <c r="E907" s="30">
        <v>5385.6</v>
      </c>
      <c r="F907" s="31">
        <v>42612</v>
      </c>
      <c r="G907" s="3" t="s">
        <v>18646</v>
      </c>
    </row>
    <row r="908" spans="1:7" s="168" customFormat="1">
      <c r="A908" s="62">
        <v>906</v>
      </c>
      <c r="B908" s="63" t="s">
        <v>18721</v>
      </c>
      <c r="C908" s="33" t="str">
        <f t="shared" si="29"/>
        <v>Yes</v>
      </c>
      <c r="D908" s="30">
        <f t="shared" si="30"/>
        <v>1.0077733381765348</v>
      </c>
      <c r="E908" s="30">
        <v>2774.4</v>
      </c>
      <c r="F908" s="31">
        <v>42612</v>
      </c>
      <c r="G908" s="3" t="s">
        <v>18646</v>
      </c>
    </row>
    <row r="909" spans="1:7" s="168" customFormat="1">
      <c r="A909" s="62">
        <v>907</v>
      </c>
      <c r="B909" s="63" t="s">
        <v>18722</v>
      </c>
      <c r="C909" s="33" t="str">
        <f t="shared" si="29"/>
        <v>Yes</v>
      </c>
      <c r="D909" s="30">
        <f t="shared" si="30"/>
        <v>1.0077733381765348</v>
      </c>
      <c r="E909" s="30">
        <v>2774.4</v>
      </c>
      <c r="F909" s="31">
        <v>42612</v>
      </c>
      <c r="G909" s="3" t="s">
        <v>18646</v>
      </c>
    </row>
    <row r="910" spans="1:7" s="168" customFormat="1">
      <c r="A910" s="62">
        <v>908</v>
      </c>
      <c r="B910" s="63" t="s">
        <v>14524</v>
      </c>
      <c r="C910" s="33" t="str">
        <f t="shared" si="29"/>
        <v>Yes</v>
      </c>
      <c r="D910" s="30">
        <f t="shared" si="30"/>
        <v>2.0056665455866325</v>
      </c>
      <c r="E910" s="30">
        <v>5521.5999999999995</v>
      </c>
      <c r="F910" s="31">
        <v>42612</v>
      </c>
      <c r="G910" s="3" t="s">
        <v>18646</v>
      </c>
    </row>
    <row r="911" spans="1:7" s="168" customFormat="1">
      <c r="A911" s="62">
        <v>909</v>
      </c>
      <c r="B911" s="63" t="s">
        <v>14802</v>
      </c>
      <c r="C911" s="33" t="str">
        <f t="shared" si="29"/>
        <v>Yes</v>
      </c>
      <c r="D911" s="30">
        <f t="shared" si="30"/>
        <v>4.1200145296040684</v>
      </c>
      <c r="E911" s="30">
        <v>11342.4</v>
      </c>
      <c r="F911" s="31">
        <v>42613</v>
      </c>
      <c r="G911" s="3" t="s">
        <v>18646</v>
      </c>
    </row>
    <row r="912" spans="1:7" s="168" customFormat="1">
      <c r="A912" s="62">
        <v>910</v>
      </c>
      <c r="B912" s="63" t="s">
        <v>18723</v>
      </c>
      <c r="C912" s="33" t="str">
        <f t="shared" si="29"/>
        <v>Yes</v>
      </c>
      <c r="D912" s="30">
        <f t="shared" si="30"/>
        <v>4.2188158372684343</v>
      </c>
      <c r="E912" s="30">
        <v>11614.4</v>
      </c>
      <c r="F912" s="31">
        <v>42613</v>
      </c>
      <c r="G912" s="3" t="s">
        <v>18646</v>
      </c>
    </row>
    <row r="913" spans="1:7" s="168" customFormat="1">
      <c r="A913" s="62">
        <v>911</v>
      </c>
      <c r="B913" s="63" t="s">
        <v>18724</v>
      </c>
      <c r="C913" s="33" t="str">
        <f t="shared" si="29"/>
        <v>Yes</v>
      </c>
      <c r="D913" s="30">
        <f t="shared" si="30"/>
        <v>4.4262985833636037</v>
      </c>
      <c r="E913" s="30">
        <v>12185.600000000002</v>
      </c>
      <c r="F913" s="31">
        <v>42612</v>
      </c>
      <c r="G913" s="3" t="s">
        <v>18646</v>
      </c>
    </row>
    <row r="914" spans="1:7" s="168" customFormat="1">
      <c r="A914" s="62">
        <v>912</v>
      </c>
      <c r="B914" s="63" t="s">
        <v>18725</v>
      </c>
      <c r="C914" s="33" t="str">
        <f t="shared" si="29"/>
        <v>Yes</v>
      </c>
      <c r="D914" s="30">
        <f t="shared" si="30"/>
        <v>3.1418815837268435</v>
      </c>
      <c r="E914" s="30">
        <v>8649.6</v>
      </c>
      <c r="F914" s="31">
        <v>42613</v>
      </c>
      <c r="G914" s="3" t="s">
        <v>18646</v>
      </c>
    </row>
    <row r="915" spans="1:7" s="168" customFormat="1">
      <c r="A915" s="62">
        <v>913</v>
      </c>
      <c r="B915" s="63" t="s">
        <v>18726</v>
      </c>
      <c r="C915" s="33" t="str">
        <f t="shared" si="29"/>
        <v>Yes</v>
      </c>
      <c r="D915" s="30">
        <f t="shared" si="30"/>
        <v>1.3041772611696332</v>
      </c>
      <c r="E915" s="30">
        <v>3590.4</v>
      </c>
      <c r="F915" s="31">
        <v>42612</v>
      </c>
      <c r="G915" s="3" t="s">
        <v>18646</v>
      </c>
    </row>
    <row r="916" spans="1:7" s="168" customFormat="1">
      <c r="A916" s="62">
        <v>914</v>
      </c>
      <c r="B916" s="63" t="s">
        <v>18727</v>
      </c>
      <c r="C916" s="33" t="str">
        <f t="shared" si="29"/>
        <v>Yes</v>
      </c>
      <c r="D916" s="30">
        <f t="shared" si="30"/>
        <v>1.6796222302942245</v>
      </c>
      <c r="E916" s="30">
        <v>4624</v>
      </c>
      <c r="F916" s="31">
        <v>42612</v>
      </c>
      <c r="G916" s="3" t="s">
        <v>18646</v>
      </c>
    </row>
    <row r="917" spans="1:7" s="168" customFormat="1">
      <c r="A917" s="62">
        <v>915</v>
      </c>
      <c r="B917" s="63" t="s">
        <v>18728</v>
      </c>
      <c r="C917" s="33" t="str">
        <f t="shared" si="29"/>
        <v>Yes</v>
      </c>
      <c r="D917" s="30">
        <f t="shared" si="30"/>
        <v>1.8179440610243371</v>
      </c>
      <c r="E917" s="30">
        <v>5004.8</v>
      </c>
      <c r="F917" s="31">
        <v>42613</v>
      </c>
      <c r="G917" s="3" t="s">
        <v>18646</v>
      </c>
    </row>
    <row r="918" spans="1:7" s="168" customFormat="1">
      <c r="A918" s="62">
        <v>916</v>
      </c>
      <c r="B918" s="63" t="s">
        <v>18729</v>
      </c>
      <c r="C918" s="33" t="str">
        <f t="shared" si="29"/>
        <v>Yes</v>
      </c>
      <c r="D918" s="30">
        <f t="shared" si="30"/>
        <v>1.3041772611696332</v>
      </c>
      <c r="E918" s="30">
        <v>3590.4</v>
      </c>
      <c r="F918" s="31">
        <v>42612</v>
      </c>
      <c r="G918" s="3" t="s">
        <v>18646</v>
      </c>
    </row>
    <row r="919" spans="1:7" s="168" customFormat="1">
      <c r="A919" s="62">
        <v>917</v>
      </c>
      <c r="B919" s="63" t="s">
        <v>18730</v>
      </c>
      <c r="C919" s="33" t="str">
        <f t="shared" si="29"/>
        <v>Yes</v>
      </c>
      <c r="D919" s="30">
        <f t="shared" si="30"/>
        <v>0.62244823828550666</v>
      </c>
      <c r="E919" s="30">
        <v>1713.6</v>
      </c>
      <c r="F919" s="31">
        <v>42613</v>
      </c>
      <c r="G919" s="3" t="s">
        <v>18646</v>
      </c>
    </row>
    <row r="920" spans="1:7" s="168" customFormat="1" ht="30">
      <c r="A920" s="62">
        <v>918</v>
      </c>
      <c r="B920" s="63" t="s">
        <v>18731</v>
      </c>
      <c r="C920" s="33" t="str">
        <f t="shared" si="29"/>
        <v>Yes</v>
      </c>
      <c r="D920" s="30">
        <f t="shared" si="30"/>
        <v>2.5293134762077729</v>
      </c>
      <c r="E920" s="30">
        <v>6963.1999999999989</v>
      </c>
      <c r="F920" s="31">
        <v>42612</v>
      </c>
      <c r="G920" s="3" t="s">
        <v>18646</v>
      </c>
    </row>
    <row r="921" spans="1:7" s="168" customFormat="1">
      <c r="A921" s="62">
        <v>919</v>
      </c>
      <c r="B921" s="63" t="s">
        <v>18732</v>
      </c>
      <c r="C921" s="33" t="str">
        <f t="shared" si="29"/>
        <v>Yes</v>
      </c>
      <c r="D921" s="30">
        <f t="shared" si="30"/>
        <v>1.5808209226298584</v>
      </c>
      <c r="E921" s="30">
        <v>4352</v>
      </c>
      <c r="F921" s="31">
        <v>42612</v>
      </c>
      <c r="G921" s="3" t="s">
        <v>18646</v>
      </c>
    </row>
    <row r="922" spans="1:7" s="168" customFormat="1">
      <c r="A922" s="62">
        <v>920</v>
      </c>
      <c r="B922" s="63" t="s">
        <v>18733</v>
      </c>
      <c r="C922" s="33" t="str">
        <f t="shared" si="29"/>
        <v>Yes</v>
      </c>
      <c r="D922" s="30">
        <f t="shared" si="30"/>
        <v>1.4227388303668724</v>
      </c>
      <c r="E922" s="30">
        <v>3916.7999999999997</v>
      </c>
      <c r="F922" s="31">
        <v>42612</v>
      </c>
      <c r="G922" s="3" t="s">
        <v>18646</v>
      </c>
    </row>
    <row r="923" spans="1:7" s="168" customFormat="1">
      <c r="A923" s="62">
        <v>921</v>
      </c>
      <c r="B923" s="63" t="s">
        <v>18734</v>
      </c>
      <c r="C923" s="33" t="str">
        <f t="shared" si="29"/>
        <v>Yes</v>
      </c>
      <c r="D923" s="30">
        <f t="shared" si="30"/>
        <v>0.3952052306574646</v>
      </c>
      <c r="E923" s="30">
        <v>1088</v>
      </c>
      <c r="F923" s="31">
        <v>42612</v>
      </c>
      <c r="G923" s="3" t="s">
        <v>18646</v>
      </c>
    </row>
    <row r="924" spans="1:7" s="168" customFormat="1">
      <c r="A924" s="62">
        <v>922</v>
      </c>
      <c r="B924" s="63" t="s">
        <v>18735</v>
      </c>
      <c r="C924" s="33" t="str">
        <f t="shared" si="29"/>
        <v>Yes</v>
      </c>
      <c r="D924" s="30">
        <f t="shared" si="30"/>
        <v>3.0035597529967304</v>
      </c>
      <c r="E924" s="30">
        <v>8268.7999999999993</v>
      </c>
      <c r="F924" s="31">
        <v>42612</v>
      </c>
      <c r="G924" s="3" t="s">
        <v>18646</v>
      </c>
    </row>
    <row r="925" spans="1:7" s="168" customFormat="1">
      <c r="A925" s="62">
        <v>923</v>
      </c>
      <c r="B925" s="63" t="s">
        <v>18736</v>
      </c>
      <c r="C925" s="33" t="str">
        <f t="shared" si="29"/>
        <v>Yes</v>
      </c>
      <c r="D925" s="30">
        <f t="shared" si="30"/>
        <v>2.4107519070105341</v>
      </c>
      <c r="E925" s="30">
        <v>6636.8</v>
      </c>
      <c r="F925" s="31">
        <v>42612</v>
      </c>
      <c r="G925" s="3" t="s">
        <v>18646</v>
      </c>
    </row>
    <row r="926" spans="1:7" s="168" customFormat="1">
      <c r="A926" s="62">
        <v>924</v>
      </c>
      <c r="B926" s="63" t="s">
        <v>18737</v>
      </c>
      <c r="C926" s="33" t="str">
        <f t="shared" si="29"/>
        <v>Yes</v>
      </c>
      <c r="D926" s="30">
        <f t="shared" si="30"/>
        <v>2.3712313839447878</v>
      </c>
      <c r="E926" s="30">
        <v>6528.0000000000009</v>
      </c>
      <c r="F926" s="31">
        <v>42612</v>
      </c>
      <c r="G926" s="3" t="s">
        <v>18646</v>
      </c>
    </row>
    <row r="927" spans="1:7" s="168" customFormat="1">
      <c r="A927" s="62">
        <v>925</v>
      </c>
      <c r="B927" s="63" t="s">
        <v>18738</v>
      </c>
      <c r="C927" s="33" t="str">
        <f t="shared" si="29"/>
        <v>Yes</v>
      </c>
      <c r="D927" s="30">
        <f t="shared" si="30"/>
        <v>0.49400653832183072</v>
      </c>
      <c r="E927" s="30">
        <v>1360</v>
      </c>
      <c r="F927" s="31">
        <v>42612</v>
      </c>
      <c r="G927" s="3" t="s">
        <v>18646</v>
      </c>
    </row>
    <row r="928" spans="1:7" s="168" customFormat="1">
      <c r="A928" s="62">
        <v>926</v>
      </c>
      <c r="B928" s="63" t="s">
        <v>18739</v>
      </c>
      <c r="C928" s="33" t="str">
        <f t="shared" si="29"/>
        <v>Yes</v>
      </c>
      <c r="D928" s="30">
        <f t="shared" si="30"/>
        <v>0.82005085361423902</v>
      </c>
      <c r="E928" s="30">
        <v>2257.6</v>
      </c>
      <c r="F928" s="31">
        <v>42612</v>
      </c>
      <c r="G928" s="3" t="s">
        <v>18646</v>
      </c>
    </row>
    <row r="929" spans="1:7" s="168" customFormat="1">
      <c r="A929" s="62">
        <v>927</v>
      </c>
      <c r="B929" s="63" t="s">
        <v>18740</v>
      </c>
      <c r="C929" s="33" t="str">
        <f t="shared" si="29"/>
        <v>Yes</v>
      </c>
      <c r="D929" s="30">
        <f t="shared" si="30"/>
        <v>3.7544496912459135</v>
      </c>
      <c r="E929" s="30">
        <v>10336</v>
      </c>
      <c r="F929" s="31">
        <v>42612</v>
      </c>
      <c r="G929" s="3" t="s">
        <v>18646</v>
      </c>
    </row>
    <row r="930" spans="1:7" s="168" customFormat="1">
      <c r="A930" s="62">
        <v>928</v>
      </c>
      <c r="B930" s="63" t="s">
        <v>18741</v>
      </c>
      <c r="C930" s="33" t="str">
        <f t="shared" si="29"/>
        <v>Yes</v>
      </c>
      <c r="D930" s="30">
        <f t="shared" si="30"/>
        <v>3.3987649836541953</v>
      </c>
      <c r="E930" s="30">
        <v>9356.7999999999993</v>
      </c>
      <c r="F930" s="31">
        <v>42612</v>
      </c>
      <c r="G930" s="3" t="s">
        <v>18646</v>
      </c>
    </row>
    <row r="931" spans="1:7" s="168" customFormat="1">
      <c r="A931" s="62">
        <v>929</v>
      </c>
      <c r="B931" s="63" t="s">
        <v>18742</v>
      </c>
      <c r="C931" s="33" t="str">
        <f t="shared" si="29"/>
        <v>Yes</v>
      </c>
      <c r="D931" s="30">
        <f t="shared" si="30"/>
        <v>0.60268797675263353</v>
      </c>
      <c r="E931" s="30">
        <v>1659.2</v>
      </c>
      <c r="F931" s="31">
        <v>42612</v>
      </c>
      <c r="G931" s="3" t="s">
        <v>18646</v>
      </c>
    </row>
    <row r="932" spans="1:7" s="168" customFormat="1">
      <c r="A932" s="62">
        <v>930</v>
      </c>
      <c r="B932" s="63" t="s">
        <v>18743</v>
      </c>
      <c r="C932" s="33" t="str">
        <f t="shared" si="29"/>
        <v>Yes</v>
      </c>
      <c r="D932" s="30">
        <f t="shared" si="30"/>
        <v>4.1496549219033785</v>
      </c>
      <c r="E932" s="30">
        <v>11424.000000000002</v>
      </c>
      <c r="F932" s="31">
        <v>42612</v>
      </c>
      <c r="G932" s="3" t="s">
        <v>18646</v>
      </c>
    </row>
    <row r="933" spans="1:7" s="168" customFormat="1">
      <c r="A933" s="62">
        <v>931</v>
      </c>
      <c r="B933" s="63" t="s">
        <v>18744</v>
      </c>
      <c r="C933" s="33" t="str">
        <f t="shared" si="29"/>
        <v>Yes</v>
      </c>
      <c r="D933" s="30">
        <f t="shared" si="30"/>
        <v>4.0508536142390117</v>
      </c>
      <c r="E933" s="30">
        <v>11152</v>
      </c>
      <c r="F933" s="31">
        <v>42612</v>
      </c>
      <c r="G933" s="3" t="s">
        <v>18646</v>
      </c>
    </row>
    <row r="934" spans="1:7" s="168" customFormat="1">
      <c r="A934" s="62">
        <v>932</v>
      </c>
      <c r="B934" s="63" t="s">
        <v>18745</v>
      </c>
      <c r="C934" s="33" t="str">
        <f t="shared" si="29"/>
        <v>Yes</v>
      </c>
      <c r="D934" s="30">
        <f t="shared" si="30"/>
        <v>3.6062477297493651</v>
      </c>
      <c r="E934" s="30">
        <v>9928.0000000000018</v>
      </c>
      <c r="F934" s="31">
        <v>42612</v>
      </c>
      <c r="G934" s="3" t="s">
        <v>18646</v>
      </c>
    </row>
    <row r="935" spans="1:7" s="168" customFormat="1" ht="30">
      <c r="A935" s="62">
        <v>933</v>
      </c>
      <c r="B935" s="63" t="s">
        <v>18746</v>
      </c>
      <c r="C935" s="33" t="str">
        <f t="shared" si="29"/>
        <v>Yes</v>
      </c>
      <c r="D935" s="30">
        <f t="shared" si="30"/>
        <v>3.6062477297493651</v>
      </c>
      <c r="E935" s="30">
        <v>9928.0000000000018</v>
      </c>
      <c r="F935" s="31">
        <v>42612</v>
      </c>
      <c r="G935" s="3" t="s">
        <v>18646</v>
      </c>
    </row>
    <row r="936" spans="1:7" s="168" customFormat="1">
      <c r="A936" s="62">
        <v>934</v>
      </c>
      <c r="B936" s="63" t="s">
        <v>18747</v>
      </c>
      <c r="C936" s="33" t="str">
        <f t="shared" si="29"/>
        <v>Yes</v>
      </c>
      <c r="D936" s="30">
        <f t="shared" si="30"/>
        <v>0.46436614602252091</v>
      </c>
      <c r="E936" s="30">
        <v>1278.4000000000001</v>
      </c>
      <c r="F936" s="31">
        <v>42612</v>
      </c>
      <c r="G936" s="3" t="s">
        <v>18646</v>
      </c>
    </row>
    <row r="937" spans="1:7" s="168" customFormat="1" ht="30">
      <c r="A937" s="62">
        <v>935</v>
      </c>
      <c r="B937" s="63" t="s">
        <v>18748</v>
      </c>
      <c r="C937" s="33" t="str">
        <f t="shared" si="29"/>
        <v>Yes</v>
      </c>
      <c r="D937" s="30">
        <f t="shared" si="30"/>
        <v>0.46436614602252091</v>
      </c>
      <c r="E937" s="30">
        <v>1278.4000000000001</v>
      </c>
      <c r="F937" s="31">
        <v>42612</v>
      </c>
      <c r="G937" s="3" t="s">
        <v>18646</v>
      </c>
    </row>
    <row r="938" spans="1:7" s="168" customFormat="1">
      <c r="A938" s="62">
        <v>936</v>
      </c>
      <c r="B938" s="63" t="s">
        <v>18749</v>
      </c>
      <c r="C938" s="33" t="str">
        <f t="shared" si="29"/>
        <v>Yes</v>
      </c>
      <c r="D938" s="30">
        <f t="shared" si="30"/>
        <v>0.90897203051216857</v>
      </c>
      <c r="E938" s="30">
        <v>2502.4</v>
      </c>
      <c r="F938" s="31">
        <v>42613</v>
      </c>
      <c r="G938" s="3" t="s">
        <v>18646</v>
      </c>
    </row>
    <row r="939" spans="1:7" s="168" customFormat="1">
      <c r="A939" s="62">
        <v>937</v>
      </c>
      <c r="B939" s="63" t="s">
        <v>18750</v>
      </c>
      <c r="C939" s="33" t="str">
        <f t="shared" si="29"/>
        <v>Yes</v>
      </c>
      <c r="D939" s="30">
        <f t="shared" si="30"/>
        <v>1.2350163458045769</v>
      </c>
      <c r="E939" s="30">
        <v>3400</v>
      </c>
      <c r="F939" s="31">
        <v>42613</v>
      </c>
      <c r="G939" s="3" t="s">
        <v>18646</v>
      </c>
    </row>
    <row r="940" spans="1:7" s="168" customFormat="1">
      <c r="A940" s="62">
        <v>938</v>
      </c>
      <c r="B940" s="63" t="s">
        <v>15482</v>
      </c>
      <c r="C940" s="33" t="str">
        <f t="shared" si="29"/>
        <v>Yes</v>
      </c>
      <c r="D940" s="30">
        <f t="shared" si="30"/>
        <v>3.7840900835452236</v>
      </c>
      <c r="E940" s="30">
        <v>10417.6</v>
      </c>
      <c r="F940" s="31">
        <v>42612</v>
      </c>
      <c r="G940" s="3" t="s">
        <v>18646</v>
      </c>
    </row>
    <row r="941" spans="1:7" s="168" customFormat="1">
      <c r="A941" s="62">
        <v>939</v>
      </c>
      <c r="B941" s="63" t="s">
        <v>18751</v>
      </c>
      <c r="C941" s="33" t="str">
        <f t="shared" si="29"/>
        <v>Yes</v>
      </c>
      <c r="D941" s="30">
        <f t="shared" si="30"/>
        <v>1.1460951689066472</v>
      </c>
      <c r="E941" s="30">
        <v>3155.2</v>
      </c>
      <c r="F941" s="31">
        <v>42612</v>
      </c>
      <c r="G941" s="3" t="s">
        <v>18646</v>
      </c>
    </row>
    <row r="942" spans="1:7" s="168" customFormat="1">
      <c r="A942" s="62">
        <v>940</v>
      </c>
      <c r="B942" s="63" t="s">
        <v>18752</v>
      </c>
      <c r="C942" s="33" t="str">
        <f t="shared" si="29"/>
        <v>Yes</v>
      </c>
      <c r="D942" s="30">
        <f t="shared" si="30"/>
        <v>0.20748274609516887</v>
      </c>
      <c r="E942" s="30">
        <v>571.19999999999993</v>
      </c>
      <c r="F942" s="31">
        <v>42612</v>
      </c>
      <c r="G942" s="3" t="s">
        <v>18646</v>
      </c>
    </row>
    <row r="943" spans="1:7" s="168" customFormat="1">
      <c r="A943" s="62">
        <v>941</v>
      </c>
      <c r="B943" s="63" t="s">
        <v>18753</v>
      </c>
      <c r="C943" s="33" t="str">
        <f t="shared" si="29"/>
        <v>Yes</v>
      </c>
      <c r="D943" s="30">
        <f t="shared" si="30"/>
        <v>3.7050490374137306</v>
      </c>
      <c r="E943" s="30">
        <v>10200</v>
      </c>
      <c r="F943" s="31">
        <v>42612</v>
      </c>
      <c r="G943" s="3" t="s">
        <v>18646</v>
      </c>
    </row>
    <row r="944" spans="1:7" s="168" customFormat="1" ht="30">
      <c r="A944" s="62">
        <v>942</v>
      </c>
      <c r="B944" s="63" t="s">
        <v>18754</v>
      </c>
      <c r="C944" s="33" t="str">
        <f t="shared" si="29"/>
        <v>Yes</v>
      </c>
      <c r="D944" s="30">
        <f t="shared" si="30"/>
        <v>2.272430076280421</v>
      </c>
      <c r="E944" s="30">
        <v>6255.9999999999991</v>
      </c>
      <c r="F944" s="31">
        <v>42612</v>
      </c>
      <c r="G944" s="3" t="s">
        <v>18646</v>
      </c>
    </row>
    <row r="945" spans="1:7" s="168" customFormat="1">
      <c r="A945" s="62">
        <v>943</v>
      </c>
      <c r="B945" s="63" t="s">
        <v>18755</v>
      </c>
      <c r="C945" s="33" t="str">
        <f t="shared" si="29"/>
        <v>Yes</v>
      </c>
      <c r="D945" s="30">
        <f t="shared" si="30"/>
        <v>0.86945150744642208</v>
      </c>
      <c r="E945" s="30">
        <v>2393.6</v>
      </c>
      <c r="F945" s="31">
        <v>42612</v>
      </c>
      <c r="G945" s="3" t="s">
        <v>18646</v>
      </c>
    </row>
    <row r="946" spans="1:7" s="168" customFormat="1" ht="30">
      <c r="A946" s="62">
        <v>944</v>
      </c>
      <c r="B946" s="63" t="s">
        <v>18756</v>
      </c>
      <c r="C946" s="33" t="str">
        <f t="shared" si="29"/>
        <v>Yes</v>
      </c>
      <c r="D946" s="30">
        <f t="shared" si="30"/>
        <v>4.2484562295677444</v>
      </c>
      <c r="E946" s="30">
        <v>11696</v>
      </c>
      <c r="F946" s="31">
        <v>42612</v>
      </c>
      <c r="G946" s="3" t="s">
        <v>18646</v>
      </c>
    </row>
    <row r="947" spans="1:7" s="168" customFormat="1">
      <c r="A947" s="62">
        <v>945</v>
      </c>
      <c r="B947" s="63" t="s">
        <v>18757</v>
      </c>
      <c r="C947" s="33" t="str">
        <f t="shared" si="29"/>
        <v>Yes</v>
      </c>
      <c r="D947" s="30">
        <f t="shared" si="30"/>
        <v>3.3987649836541953</v>
      </c>
      <c r="E947" s="30">
        <v>9356.7999999999993</v>
      </c>
      <c r="F947" s="31">
        <v>42612</v>
      </c>
      <c r="G947" s="3" t="s">
        <v>18646</v>
      </c>
    </row>
    <row r="948" spans="1:7" s="168" customFormat="1">
      <c r="A948" s="62">
        <v>946</v>
      </c>
      <c r="B948" s="63" t="s">
        <v>18758</v>
      </c>
      <c r="C948" s="33" t="str">
        <f t="shared" si="29"/>
        <v>Yes</v>
      </c>
      <c r="D948" s="30">
        <f t="shared" si="30"/>
        <v>2.272430076280421</v>
      </c>
      <c r="E948" s="30">
        <v>6255.9999999999991</v>
      </c>
      <c r="F948" s="31">
        <v>42612</v>
      </c>
      <c r="G948" s="3" t="s">
        <v>18646</v>
      </c>
    </row>
    <row r="949" spans="1:7" s="168" customFormat="1">
      <c r="A949" s="62">
        <v>947</v>
      </c>
      <c r="B949" s="63" t="s">
        <v>18759</v>
      </c>
      <c r="C949" s="33" t="str">
        <f t="shared" si="29"/>
        <v>Yes</v>
      </c>
      <c r="D949" s="30">
        <f t="shared" si="30"/>
        <v>2.272430076280421</v>
      </c>
      <c r="E949" s="30">
        <v>6255.9999999999991</v>
      </c>
      <c r="F949" s="31">
        <v>42612</v>
      </c>
      <c r="G949" s="3" t="s">
        <v>18646</v>
      </c>
    </row>
    <row r="950" spans="1:7" s="168" customFormat="1">
      <c r="A950" s="62">
        <v>948</v>
      </c>
      <c r="B950" s="63" t="s">
        <v>18760</v>
      </c>
      <c r="C950" s="33" t="str">
        <f t="shared" si="29"/>
        <v>Yes</v>
      </c>
      <c r="D950" s="30">
        <f t="shared" si="30"/>
        <v>1.8080639302579002</v>
      </c>
      <c r="E950" s="30">
        <v>4977.5999999999995</v>
      </c>
      <c r="F950" s="31">
        <v>42612</v>
      </c>
      <c r="G950" s="3" t="s">
        <v>18646</v>
      </c>
    </row>
    <row r="951" spans="1:7" s="168" customFormat="1">
      <c r="A951" s="62">
        <v>949</v>
      </c>
      <c r="B951" s="63" t="s">
        <v>18761</v>
      </c>
      <c r="C951" s="33" t="str">
        <f t="shared" si="29"/>
        <v>Yes</v>
      </c>
      <c r="D951" s="30">
        <f t="shared" si="30"/>
        <v>1.8673447148565203</v>
      </c>
      <c r="E951" s="30">
        <v>5140.8</v>
      </c>
      <c r="F951" s="31">
        <v>42612</v>
      </c>
      <c r="G951" s="3" t="s">
        <v>18646</v>
      </c>
    </row>
    <row r="952" spans="1:7" s="168" customFormat="1">
      <c r="A952" s="62">
        <v>950</v>
      </c>
      <c r="B952" s="63" t="s">
        <v>18762</v>
      </c>
      <c r="C952" s="33" t="str">
        <f t="shared" si="29"/>
        <v>Yes</v>
      </c>
      <c r="D952" s="30">
        <f t="shared" si="30"/>
        <v>2.8948783145659278</v>
      </c>
      <c r="E952" s="30">
        <v>7969.5999999999995</v>
      </c>
      <c r="F952" s="31">
        <v>42612</v>
      </c>
      <c r="G952" s="3" t="s">
        <v>18646</v>
      </c>
    </row>
    <row r="953" spans="1:7" s="168" customFormat="1">
      <c r="A953" s="62">
        <v>951</v>
      </c>
      <c r="B953" s="63" t="s">
        <v>18763</v>
      </c>
      <c r="C953" s="33" t="str">
        <f t="shared" si="29"/>
        <v>Yes</v>
      </c>
      <c r="D953" s="30">
        <f t="shared" si="30"/>
        <v>0.65208863058481659</v>
      </c>
      <c r="E953" s="30">
        <v>1795.2</v>
      </c>
      <c r="F953" s="31">
        <v>42612</v>
      </c>
      <c r="G953" s="3" t="s">
        <v>18646</v>
      </c>
    </row>
    <row r="954" spans="1:7" s="168" customFormat="1">
      <c r="A954" s="62">
        <v>952</v>
      </c>
      <c r="B954" s="63" t="s">
        <v>18764</v>
      </c>
      <c r="C954" s="33" t="str">
        <f t="shared" si="29"/>
        <v>Yes</v>
      </c>
      <c r="D954" s="30">
        <f t="shared" si="30"/>
        <v>1.9760261532873229</v>
      </c>
      <c r="E954" s="30">
        <v>5440</v>
      </c>
      <c r="F954" s="31">
        <v>42612</v>
      </c>
      <c r="G954" s="3" t="s">
        <v>18646</v>
      </c>
    </row>
    <row r="955" spans="1:7" s="168" customFormat="1">
      <c r="A955" s="62">
        <v>953</v>
      </c>
      <c r="B955" s="63" t="s">
        <v>18765</v>
      </c>
      <c r="C955" s="33" t="str">
        <f t="shared" si="29"/>
        <v>Yes</v>
      </c>
      <c r="D955" s="30">
        <f t="shared" si="30"/>
        <v>2.4206320377769708</v>
      </c>
      <c r="E955" s="30">
        <v>6664.0000000000009</v>
      </c>
      <c r="F955" s="31">
        <v>42612</v>
      </c>
      <c r="G955" s="3" t="s">
        <v>18646</v>
      </c>
    </row>
    <row r="956" spans="1:7" s="168" customFormat="1">
      <c r="A956" s="62">
        <v>954</v>
      </c>
      <c r="B956" s="63" t="s">
        <v>18766</v>
      </c>
      <c r="C956" s="33" t="str">
        <f t="shared" si="29"/>
        <v>Yes</v>
      </c>
      <c r="D956" s="30">
        <f t="shared" si="30"/>
        <v>3.2900835452233927</v>
      </c>
      <c r="E956" s="30">
        <v>9057.6</v>
      </c>
      <c r="F956" s="31">
        <v>42612</v>
      </c>
      <c r="G956" s="3" t="s">
        <v>18646</v>
      </c>
    </row>
    <row r="957" spans="1:7" s="168" customFormat="1">
      <c r="A957" s="62">
        <v>955</v>
      </c>
      <c r="B957" s="63" t="s">
        <v>18767</v>
      </c>
      <c r="C957" s="33" t="str">
        <f t="shared" si="29"/>
        <v>Yes</v>
      </c>
      <c r="D957" s="30">
        <f t="shared" si="30"/>
        <v>3.961932437341082</v>
      </c>
      <c r="E957" s="30">
        <v>10907.199999999999</v>
      </c>
      <c r="F957" s="31">
        <v>42612</v>
      </c>
      <c r="G957" s="3" t="s">
        <v>18646</v>
      </c>
    </row>
    <row r="958" spans="1:7" s="168" customFormat="1">
      <c r="A958" s="62">
        <v>956</v>
      </c>
      <c r="B958" s="63" t="s">
        <v>18768</v>
      </c>
      <c r="C958" s="33" t="str">
        <f t="shared" ref="C958:C978" si="31">IF(D1362&lt;=5, "Yes", "No")</f>
        <v>Yes</v>
      </c>
      <c r="D958" s="30">
        <f t="shared" si="30"/>
        <v>1.1658554304395206</v>
      </c>
      <c r="E958" s="30">
        <v>3209.6</v>
      </c>
      <c r="F958" s="31">
        <v>42613</v>
      </c>
      <c r="G958" s="3" t="s">
        <v>18646</v>
      </c>
    </row>
    <row r="959" spans="1:7" s="168" customFormat="1">
      <c r="A959" s="62">
        <v>957</v>
      </c>
      <c r="B959" s="63" t="s">
        <v>18769</v>
      </c>
      <c r="C959" s="33" t="str">
        <f t="shared" si="31"/>
        <v>Yes</v>
      </c>
      <c r="D959" s="30">
        <f t="shared" si="30"/>
        <v>1.1559752996730839</v>
      </c>
      <c r="E959" s="30">
        <v>3182.3999999999996</v>
      </c>
      <c r="F959" s="31">
        <v>42612</v>
      </c>
      <c r="G959" s="3" t="s">
        <v>18646</v>
      </c>
    </row>
    <row r="960" spans="1:7" s="168" customFormat="1">
      <c r="A960" s="62">
        <v>958</v>
      </c>
      <c r="B960" s="63" t="s">
        <v>18770</v>
      </c>
      <c r="C960" s="33" t="str">
        <f t="shared" si="31"/>
        <v>Yes</v>
      </c>
      <c r="D960" s="30">
        <f t="shared" si="30"/>
        <v>2.1835088993824918</v>
      </c>
      <c r="E960" s="30">
        <v>6011.2</v>
      </c>
      <c r="F960" s="31">
        <v>42612</v>
      </c>
      <c r="G960" s="3" t="s">
        <v>18646</v>
      </c>
    </row>
    <row r="961" spans="1:7" s="168" customFormat="1">
      <c r="A961" s="62">
        <v>959</v>
      </c>
      <c r="B961" s="63" t="s">
        <v>12832</v>
      </c>
      <c r="C961" s="33" t="str">
        <f t="shared" si="31"/>
        <v>Yes</v>
      </c>
      <c r="D961" s="30">
        <f t="shared" si="30"/>
        <v>0.95837268434435163</v>
      </c>
      <c r="E961" s="30">
        <v>2638.4</v>
      </c>
      <c r="F961" s="31">
        <v>42612</v>
      </c>
      <c r="G961" s="3" t="s">
        <v>18646</v>
      </c>
    </row>
    <row r="962" spans="1:7" s="168" customFormat="1">
      <c r="A962" s="62">
        <v>960</v>
      </c>
      <c r="B962" s="63" t="s">
        <v>18771</v>
      </c>
      <c r="C962" s="33" t="str">
        <f t="shared" si="31"/>
        <v>Yes</v>
      </c>
      <c r="D962" s="30">
        <f t="shared" si="30"/>
        <v>0.7508899382491826</v>
      </c>
      <c r="E962" s="30">
        <v>2067.1999999999998</v>
      </c>
      <c r="F962" s="31">
        <v>42612</v>
      </c>
      <c r="G962" s="3" t="s">
        <v>18646</v>
      </c>
    </row>
    <row r="963" spans="1:7" s="168" customFormat="1">
      <c r="A963" s="62">
        <v>961</v>
      </c>
      <c r="B963" s="63" t="s">
        <v>18772</v>
      </c>
      <c r="C963" s="33" t="str">
        <f t="shared" si="31"/>
        <v>Yes</v>
      </c>
      <c r="D963" s="30">
        <f t="shared" si="30"/>
        <v>1.0868143843080278</v>
      </c>
      <c r="E963" s="30">
        <v>2992.0000000000005</v>
      </c>
      <c r="F963" s="31">
        <v>42612</v>
      </c>
      <c r="G963" s="3" t="s">
        <v>18646</v>
      </c>
    </row>
    <row r="964" spans="1:7" s="168" customFormat="1">
      <c r="A964" s="62">
        <v>962</v>
      </c>
      <c r="B964" s="63" t="s">
        <v>18773</v>
      </c>
      <c r="C964" s="33" t="str">
        <f t="shared" si="31"/>
        <v>Yes</v>
      </c>
      <c r="D964" s="30">
        <f t="shared" ref="D964:D1027" si="32">E964/2753</f>
        <v>1.5709407918634217</v>
      </c>
      <c r="E964" s="30">
        <v>4324.8</v>
      </c>
      <c r="F964" s="31">
        <v>42612</v>
      </c>
      <c r="G964" s="3" t="s">
        <v>18646</v>
      </c>
    </row>
    <row r="965" spans="1:7" s="168" customFormat="1" ht="30">
      <c r="A965" s="62">
        <v>963</v>
      </c>
      <c r="B965" s="63" t="s">
        <v>18774</v>
      </c>
      <c r="C965" s="33" t="str">
        <f t="shared" si="31"/>
        <v>Yes</v>
      </c>
      <c r="D965" s="30">
        <f t="shared" si="32"/>
        <v>0.91885216127860514</v>
      </c>
      <c r="E965" s="30">
        <v>2529.6</v>
      </c>
      <c r="F965" s="31">
        <v>42612</v>
      </c>
      <c r="G965" s="3" t="s">
        <v>18646</v>
      </c>
    </row>
    <row r="966" spans="1:7" s="168" customFormat="1">
      <c r="A966" s="62">
        <v>964</v>
      </c>
      <c r="B966" s="63" t="s">
        <v>18775</v>
      </c>
      <c r="C966" s="33" t="str">
        <f t="shared" si="31"/>
        <v>Yes</v>
      </c>
      <c r="D966" s="30">
        <f t="shared" si="32"/>
        <v>0.46436614602252091</v>
      </c>
      <c r="E966" s="30">
        <v>1278.4000000000001</v>
      </c>
      <c r="F966" s="31">
        <v>42612</v>
      </c>
      <c r="G966" s="3" t="s">
        <v>18646</v>
      </c>
    </row>
    <row r="967" spans="1:7" s="168" customFormat="1">
      <c r="A967" s="62">
        <v>965</v>
      </c>
      <c r="B967" s="63" t="s">
        <v>18776</v>
      </c>
      <c r="C967" s="33" t="str">
        <f t="shared" si="31"/>
        <v>Yes</v>
      </c>
      <c r="D967" s="30">
        <f t="shared" si="32"/>
        <v>1.4820196149654923</v>
      </c>
      <c r="E967" s="30">
        <v>4080</v>
      </c>
      <c r="F967" s="31">
        <v>42612</v>
      </c>
      <c r="G967" s="3" t="s">
        <v>18646</v>
      </c>
    </row>
    <row r="968" spans="1:7" s="168" customFormat="1">
      <c r="A968" s="62">
        <v>966</v>
      </c>
      <c r="B968" s="63" t="s">
        <v>18777</v>
      </c>
      <c r="C968" s="33" t="str">
        <f t="shared" si="31"/>
        <v>Yes</v>
      </c>
      <c r="D968" s="30">
        <f t="shared" si="32"/>
        <v>2.8158372684344348</v>
      </c>
      <c r="E968" s="30">
        <v>7751.9999999999991</v>
      </c>
      <c r="F968" s="31">
        <v>42612</v>
      </c>
      <c r="G968" s="3" t="s">
        <v>18646</v>
      </c>
    </row>
    <row r="969" spans="1:7" s="168" customFormat="1">
      <c r="A969" s="62">
        <v>967</v>
      </c>
      <c r="B969" s="63" t="s">
        <v>18778</v>
      </c>
      <c r="C969" s="33" t="str">
        <f t="shared" si="31"/>
        <v>Yes</v>
      </c>
      <c r="D969" s="30">
        <f t="shared" si="32"/>
        <v>2.7664366146022519</v>
      </c>
      <c r="E969" s="30">
        <v>7615.9999999999991</v>
      </c>
      <c r="F969" s="31">
        <v>42612</v>
      </c>
      <c r="G969" s="3" t="s">
        <v>18646</v>
      </c>
    </row>
    <row r="970" spans="1:7" s="168" customFormat="1">
      <c r="A970" s="62">
        <v>968</v>
      </c>
      <c r="B970" s="63" t="s">
        <v>18779</v>
      </c>
      <c r="C970" s="33" t="str">
        <f t="shared" si="31"/>
        <v>Yes</v>
      </c>
      <c r="D970" s="30">
        <f t="shared" si="32"/>
        <v>0.31616418452597167</v>
      </c>
      <c r="E970" s="30">
        <v>870.4</v>
      </c>
      <c r="F970" s="31">
        <v>42612</v>
      </c>
      <c r="G970" s="3" t="s">
        <v>18646</v>
      </c>
    </row>
    <row r="971" spans="1:7" s="168" customFormat="1">
      <c r="A971" s="62">
        <v>969</v>
      </c>
      <c r="B971" s="63" t="s">
        <v>18780</v>
      </c>
      <c r="C971" s="33" t="str">
        <f t="shared" si="31"/>
        <v>Yes</v>
      </c>
      <c r="D971" s="30">
        <f t="shared" si="32"/>
        <v>0.91885216127860514</v>
      </c>
      <c r="E971" s="30">
        <v>2529.6</v>
      </c>
      <c r="F971" s="31">
        <v>42612</v>
      </c>
      <c r="G971" s="3" t="s">
        <v>18646</v>
      </c>
    </row>
    <row r="972" spans="1:7" s="168" customFormat="1">
      <c r="A972" s="62">
        <v>970</v>
      </c>
      <c r="B972" s="63" t="s">
        <v>18755</v>
      </c>
      <c r="C972" s="33" t="str">
        <f t="shared" si="31"/>
        <v>Yes</v>
      </c>
      <c r="D972" s="30">
        <f t="shared" si="32"/>
        <v>0.36556483835815473</v>
      </c>
      <c r="E972" s="30">
        <v>1006.4</v>
      </c>
      <c r="F972" s="31">
        <v>42612</v>
      </c>
      <c r="G972" s="3" t="s">
        <v>18646</v>
      </c>
    </row>
    <row r="973" spans="1:7" s="168" customFormat="1">
      <c r="A973" s="62">
        <v>971</v>
      </c>
      <c r="B973" s="63" t="s">
        <v>18781</v>
      </c>
      <c r="C973" s="33" t="str">
        <f t="shared" si="31"/>
        <v>Yes</v>
      </c>
      <c r="D973" s="30">
        <f t="shared" si="32"/>
        <v>0.18772248456229565</v>
      </c>
      <c r="E973" s="30">
        <v>516.79999999999995</v>
      </c>
      <c r="F973" s="31">
        <v>42612</v>
      </c>
      <c r="G973" s="3" t="s">
        <v>18646</v>
      </c>
    </row>
    <row r="974" spans="1:7" s="168" customFormat="1">
      <c r="A974" s="62">
        <v>972</v>
      </c>
      <c r="B974" s="63" t="s">
        <v>18745</v>
      </c>
      <c r="C974" s="33" t="str">
        <f t="shared" si="31"/>
        <v>Yes</v>
      </c>
      <c r="D974" s="30">
        <f t="shared" si="32"/>
        <v>0.64220849981837991</v>
      </c>
      <c r="E974" s="30">
        <v>1768</v>
      </c>
      <c r="F974" s="31">
        <v>42612</v>
      </c>
      <c r="G974" s="3" t="s">
        <v>18646</v>
      </c>
    </row>
    <row r="975" spans="1:7" s="168" customFormat="1">
      <c r="A975" s="62">
        <v>973</v>
      </c>
      <c r="B975" s="63" t="s">
        <v>18782</v>
      </c>
      <c r="C975" s="33" t="str">
        <f t="shared" si="31"/>
        <v>Yes</v>
      </c>
      <c r="D975" s="30">
        <f t="shared" si="32"/>
        <v>2.0451870686523792</v>
      </c>
      <c r="E975" s="30">
        <v>5630.4</v>
      </c>
      <c r="F975" s="31">
        <v>42612</v>
      </c>
      <c r="G975" s="3" t="s">
        <v>18646</v>
      </c>
    </row>
    <row r="976" spans="1:7" s="168" customFormat="1">
      <c r="A976" s="62">
        <v>974</v>
      </c>
      <c r="B976" s="63" t="s">
        <v>18783</v>
      </c>
      <c r="C976" s="33" t="str">
        <f t="shared" si="31"/>
        <v>Yes</v>
      </c>
      <c r="D976" s="30">
        <f t="shared" si="32"/>
        <v>0.55328732292045046</v>
      </c>
      <c r="E976" s="30">
        <v>1523.2000000000003</v>
      </c>
      <c r="F976" s="31">
        <v>42612</v>
      </c>
      <c r="G976" s="3" t="s">
        <v>18646</v>
      </c>
    </row>
    <row r="977" spans="1:7" s="168" customFormat="1">
      <c r="A977" s="62">
        <v>975</v>
      </c>
      <c r="B977" s="63" t="s">
        <v>18784</v>
      </c>
      <c r="C977" s="33" t="str">
        <f t="shared" si="31"/>
        <v>Yes</v>
      </c>
      <c r="D977" s="30">
        <f t="shared" si="32"/>
        <v>1.1658554304395206</v>
      </c>
      <c r="E977" s="30">
        <v>3209.6</v>
      </c>
      <c r="F977" s="31">
        <v>42612</v>
      </c>
      <c r="G977" s="3" t="s">
        <v>18646</v>
      </c>
    </row>
    <row r="978" spans="1:7" s="168" customFormat="1">
      <c r="A978" s="62">
        <v>976</v>
      </c>
      <c r="B978" s="63" t="s">
        <v>18758</v>
      </c>
      <c r="C978" s="33" t="str">
        <f t="shared" si="31"/>
        <v>Yes</v>
      </c>
      <c r="D978" s="30">
        <f t="shared" si="32"/>
        <v>4.9400653832183075</v>
      </c>
      <c r="E978" s="30">
        <v>13600</v>
      </c>
      <c r="F978" s="31">
        <v>42612</v>
      </c>
      <c r="G978" s="3" t="s">
        <v>18646</v>
      </c>
    </row>
    <row r="979" spans="1:7" s="168" customFormat="1">
      <c r="A979" s="62">
        <v>977</v>
      </c>
      <c r="B979" s="63" t="s">
        <v>18768</v>
      </c>
      <c r="C979" s="33" t="str">
        <f>IF(D1383&lt;=5, "Yes", "No")</f>
        <v>Yes</v>
      </c>
      <c r="D979" s="30">
        <f t="shared" si="32"/>
        <v>0.74100980748274614</v>
      </c>
      <c r="E979" s="30">
        <v>2040</v>
      </c>
      <c r="F979" s="31">
        <v>42612</v>
      </c>
      <c r="G979" s="3" t="s">
        <v>18785</v>
      </c>
    </row>
    <row r="980" spans="1:7" s="168" customFormat="1">
      <c r="A980" s="62">
        <v>978</v>
      </c>
      <c r="B980" s="3" t="s">
        <v>18786</v>
      </c>
      <c r="C980" s="33" t="str">
        <f t="shared" ref="C980:C989" si="33">IF(D1384&lt;=5, "Yes", "No")</f>
        <v>Yes</v>
      </c>
      <c r="D980" s="30">
        <f t="shared" si="32"/>
        <v>0.29640392299309842</v>
      </c>
      <c r="E980" s="30">
        <v>816</v>
      </c>
      <c r="F980" s="31">
        <v>42612</v>
      </c>
      <c r="G980" s="3" t="s">
        <v>18785</v>
      </c>
    </row>
    <row r="981" spans="1:7" s="168" customFormat="1">
      <c r="A981" s="62">
        <v>979</v>
      </c>
      <c r="B981" s="3" t="s">
        <v>18787</v>
      </c>
      <c r="C981" s="33" t="str">
        <f t="shared" si="33"/>
        <v>Yes</v>
      </c>
      <c r="D981" s="30">
        <f t="shared" si="32"/>
        <v>0.29640392299309842</v>
      </c>
      <c r="E981" s="30">
        <v>816</v>
      </c>
      <c r="F981" s="31">
        <v>42612</v>
      </c>
      <c r="G981" s="3" t="s">
        <v>18785</v>
      </c>
    </row>
    <row r="982" spans="1:7" s="168" customFormat="1">
      <c r="A982" s="62">
        <v>980</v>
      </c>
      <c r="B982" s="210" t="s">
        <v>16380</v>
      </c>
      <c r="C982" s="33" t="str">
        <f t="shared" si="33"/>
        <v>Yes</v>
      </c>
      <c r="D982" s="30">
        <f t="shared" si="32"/>
        <v>0.29640392299309842</v>
      </c>
      <c r="E982" s="30">
        <v>816</v>
      </c>
      <c r="F982" s="31">
        <v>42612</v>
      </c>
      <c r="G982" s="3" t="s">
        <v>18785</v>
      </c>
    </row>
    <row r="983" spans="1:7" s="168" customFormat="1">
      <c r="A983" s="62">
        <v>981</v>
      </c>
      <c r="B983" s="210" t="s">
        <v>18788</v>
      </c>
      <c r="C983" s="33" t="str">
        <f t="shared" si="33"/>
        <v>Yes</v>
      </c>
      <c r="D983" s="30">
        <f t="shared" si="32"/>
        <v>0.29640392299309842</v>
      </c>
      <c r="E983" s="30">
        <v>816</v>
      </c>
      <c r="F983" s="31">
        <v>42612</v>
      </c>
      <c r="G983" s="3" t="s">
        <v>18785</v>
      </c>
    </row>
    <row r="984" spans="1:7" s="168" customFormat="1">
      <c r="A984" s="62">
        <v>982</v>
      </c>
      <c r="B984" s="210" t="s">
        <v>18789</v>
      </c>
      <c r="C984" s="33" t="str">
        <f t="shared" si="33"/>
        <v>Yes</v>
      </c>
      <c r="D984" s="30">
        <f t="shared" si="32"/>
        <v>0.29640392299309842</v>
      </c>
      <c r="E984" s="30">
        <v>816</v>
      </c>
      <c r="F984" s="31">
        <v>42612</v>
      </c>
      <c r="G984" s="3" t="s">
        <v>18785</v>
      </c>
    </row>
    <row r="985" spans="1:7" s="168" customFormat="1">
      <c r="A985" s="62">
        <v>983</v>
      </c>
      <c r="B985" s="210" t="s">
        <v>18790</v>
      </c>
      <c r="C985" s="33" t="str">
        <f t="shared" si="33"/>
        <v>Yes</v>
      </c>
      <c r="D985" s="30">
        <f t="shared" si="32"/>
        <v>0.56302215764620411</v>
      </c>
      <c r="E985" s="30">
        <v>1550</v>
      </c>
      <c r="F985" s="31">
        <v>42612</v>
      </c>
      <c r="G985" s="3" t="s">
        <v>18785</v>
      </c>
    </row>
    <row r="986" spans="1:7" s="168" customFormat="1">
      <c r="A986" s="62">
        <v>984</v>
      </c>
      <c r="B986" s="210" t="s">
        <v>18791</v>
      </c>
      <c r="C986" s="33" t="str">
        <f t="shared" si="33"/>
        <v>Yes</v>
      </c>
      <c r="D986" s="30">
        <f t="shared" si="32"/>
        <v>0.56302215764620411</v>
      </c>
      <c r="E986" s="30">
        <v>1550</v>
      </c>
      <c r="F986" s="31">
        <v>42612</v>
      </c>
      <c r="G986" s="3" t="s">
        <v>18785</v>
      </c>
    </row>
    <row r="987" spans="1:7" s="168" customFormat="1">
      <c r="A987" s="62">
        <v>985</v>
      </c>
      <c r="B987" s="210" t="s">
        <v>15533</v>
      </c>
      <c r="C987" s="33" t="str">
        <f t="shared" si="33"/>
        <v>Yes</v>
      </c>
      <c r="D987" s="30">
        <f t="shared" si="32"/>
        <v>0.56302215764620411</v>
      </c>
      <c r="E987" s="30">
        <v>1550</v>
      </c>
      <c r="F987" s="31">
        <v>42613</v>
      </c>
      <c r="G987" s="3" t="s">
        <v>18785</v>
      </c>
    </row>
    <row r="988" spans="1:7" s="168" customFormat="1">
      <c r="A988" s="62">
        <v>986</v>
      </c>
      <c r="B988" s="210" t="s">
        <v>18792</v>
      </c>
      <c r="C988" s="33" t="str">
        <f t="shared" si="33"/>
        <v>Yes</v>
      </c>
      <c r="D988" s="30">
        <f t="shared" si="32"/>
        <v>0.81002542680711953</v>
      </c>
      <c r="E988" s="30">
        <v>2230</v>
      </c>
      <c r="F988" s="31">
        <v>42612</v>
      </c>
      <c r="G988" s="3" t="s">
        <v>18785</v>
      </c>
    </row>
    <row r="989" spans="1:7" s="168" customFormat="1">
      <c r="A989" s="62">
        <v>987</v>
      </c>
      <c r="B989" s="210" t="s">
        <v>18793</v>
      </c>
      <c r="C989" s="33" t="str">
        <f t="shared" si="33"/>
        <v>Yes</v>
      </c>
      <c r="D989" s="30">
        <f t="shared" si="32"/>
        <v>8.8993824918270972E-2</v>
      </c>
      <c r="E989" s="30">
        <v>245</v>
      </c>
      <c r="F989" s="31">
        <v>42612</v>
      </c>
      <c r="G989" s="3" t="s">
        <v>18785</v>
      </c>
    </row>
    <row r="990" spans="1:7" s="168" customFormat="1">
      <c r="A990" s="62">
        <v>988</v>
      </c>
      <c r="B990" s="13" t="s">
        <v>18794</v>
      </c>
      <c r="C990" s="8" t="str">
        <f>IF(D1394&lt;=5, "Yes", "No")</f>
        <v>Yes</v>
      </c>
      <c r="D990" s="30">
        <f t="shared" si="32"/>
        <v>0.64220849981837991</v>
      </c>
      <c r="E990" s="160">
        <v>1768</v>
      </c>
      <c r="F990" s="237">
        <v>42613</v>
      </c>
      <c r="G990" s="3" t="s">
        <v>18795</v>
      </c>
    </row>
    <row r="991" spans="1:7" s="168" customFormat="1">
      <c r="A991" s="62">
        <v>989</v>
      </c>
      <c r="B991" s="181" t="s">
        <v>12832</v>
      </c>
      <c r="C991" s="8" t="str">
        <f t="shared" ref="C991:C1024" si="34">IF(D1395&lt;=5, "Yes", "No")</f>
        <v>Yes</v>
      </c>
      <c r="D991" s="30">
        <f t="shared" si="32"/>
        <v>0.64220849981837991</v>
      </c>
      <c r="E991" s="160">
        <v>1768</v>
      </c>
      <c r="F991" s="237">
        <v>42612</v>
      </c>
      <c r="G991" s="3" t="s">
        <v>18795</v>
      </c>
    </row>
    <row r="992" spans="1:7" s="168" customFormat="1">
      <c r="A992" s="62">
        <v>990</v>
      </c>
      <c r="B992" s="181" t="s">
        <v>18796</v>
      </c>
      <c r="C992" s="8" t="str">
        <f t="shared" si="34"/>
        <v>Yes</v>
      </c>
      <c r="D992" s="30">
        <f t="shared" si="32"/>
        <v>0.69160915365056297</v>
      </c>
      <c r="E992" s="160">
        <v>1903.9999999999998</v>
      </c>
      <c r="F992" s="237">
        <v>42612</v>
      </c>
      <c r="G992" s="3" t="s">
        <v>18795</v>
      </c>
    </row>
    <row r="993" spans="1:7" s="168" customFormat="1">
      <c r="A993" s="62">
        <v>991</v>
      </c>
      <c r="B993" s="2" t="s">
        <v>18797</v>
      </c>
      <c r="C993" s="8" t="str">
        <f t="shared" si="34"/>
        <v>Yes</v>
      </c>
      <c r="D993" s="30">
        <f t="shared" si="32"/>
        <v>0.64220849981837991</v>
      </c>
      <c r="E993" s="160">
        <v>1768</v>
      </c>
      <c r="F993" s="237">
        <v>42612</v>
      </c>
      <c r="G993" s="3" t="s">
        <v>18795</v>
      </c>
    </row>
    <row r="994" spans="1:7" s="168" customFormat="1">
      <c r="A994" s="62">
        <v>992</v>
      </c>
      <c r="B994" s="2" t="s">
        <v>18798</v>
      </c>
      <c r="C994" s="8" t="str">
        <f t="shared" si="34"/>
        <v>Yes</v>
      </c>
      <c r="D994" s="30">
        <f t="shared" si="32"/>
        <v>1.0374137304758446</v>
      </c>
      <c r="E994" s="160">
        <v>2856</v>
      </c>
      <c r="F994" s="237">
        <v>42612</v>
      </c>
      <c r="G994" s="3" t="s">
        <v>18795</v>
      </c>
    </row>
    <row r="995" spans="1:7" s="168" customFormat="1">
      <c r="A995" s="62">
        <v>993</v>
      </c>
      <c r="B995" s="238" t="s">
        <v>18799</v>
      </c>
      <c r="C995" s="8" t="str">
        <f t="shared" si="34"/>
        <v>Yes</v>
      </c>
      <c r="D995" s="30">
        <f t="shared" si="32"/>
        <v>0.9139120958953868</v>
      </c>
      <c r="E995" s="160">
        <v>2516</v>
      </c>
      <c r="F995" s="237">
        <v>42612</v>
      </c>
      <c r="G995" s="3" t="s">
        <v>18795</v>
      </c>
    </row>
    <row r="996" spans="1:7" s="168" customFormat="1">
      <c r="A996" s="62">
        <v>994</v>
      </c>
      <c r="B996" s="2" t="s">
        <v>18800</v>
      </c>
      <c r="C996" s="8" t="str">
        <f t="shared" si="34"/>
        <v>Yes</v>
      </c>
      <c r="D996" s="30">
        <f t="shared" si="32"/>
        <v>0.9139120958953868</v>
      </c>
      <c r="E996" s="160">
        <v>2516</v>
      </c>
      <c r="F996" s="237">
        <v>42612</v>
      </c>
      <c r="G996" s="3" t="s">
        <v>18795</v>
      </c>
    </row>
    <row r="997" spans="1:7" s="168" customFormat="1" ht="30">
      <c r="A997" s="62">
        <v>995</v>
      </c>
      <c r="B997" s="2" t="s">
        <v>18801</v>
      </c>
      <c r="C997" s="8" t="str">
        <f t="shared" si="34"/>
        <v>Yes</v>
      </c>
      <c r="D997" s="30">
        <f t="shared" si="32"/>
        <v>1.5314202687976752</v>
      </c>
      <c r="E997" s="160">
        <v>4216</v>
      </c>
      <c r="F997" s="237">
        <v>42612</v>
      </c>
      <c r="G997" s="3" t="s">
        <v>18795</v>
      </c>
    </row>
    <row r="998" spans="1:7" s="168" customFormat="1" ht="30">
      <c r="A998" s="62">
        <v>996</v>
      </c>
      <c r="B998" s="2" t="s">
        <v>18802</v>
      </c>
      <c r="C998" s="8" t="str">
        <f t="shared" si="34"/>
        <v>Yes</v>
      </c>
      <c r="D998" s="30">
        <f t="shared" si="32"/>
        <v>0.76571013439883762</v>
      </c>
      <c r="E998" s="160">
        <v>2108</v>
      </c>
      <c r="F998" s="237">
        <v>42612</v>
      </c>
      <c r="G998" s="3" t="s">
        <v>18795</v>
      </c>
    </row>
    <row r="999" spans="1:7" s="168" customFormat="1">
      <c r="A999" s="62">
        <v>997</v>
      </c>
      <c r="B999" s="2" t="s">
        <v>18803</v>
      </c>
      <c r="C999" s="8" t="str">
        <f t="shared" si="34"/>
        <v>Yes</v>
      </c>
      <c r="D999" s="30">
        <f t="shared" si="32"/>
        <v>1.111514711224119</v>
      </c>
      <c r="E999" s="160">
        <v>3060</v>
      </c>
      <c r="F999" s="237">
        <v>42612</v>
      </c>
      <c r="G999" s="3" t="s">
        <v>18795</v>
      </c>
    </row>
    <row r="1000" spans="1:7" s="168" customFormat="1">
      <c r="A1000" s="62">
        <v>998</v>
      </c>
      <c r="B1000" s="2" t="s">
        <v>18804</v>
      </c>
      <c r="C1000" s="8" t="str">
        <f t="shared" si="34"/>
        <v>Yes</v>
      </c>
      <c r="D1000" s="30">
        <f t="shared" si="32"/>
        <v>0.9139120958953868</v>
      </c>
      <c r="E1000" s="160">
        <v>2516</v>
      </c>
      <c r="F1000" s="237">
        <v>42612</v>
      </c>
      <c r="G1000" s="3" t="s">
        <v>18795</v>
      </c>
    </row>
    <row r="1001" spans="1:7" s="168" customFormat="1">
      <c r="A1001" s="62">
        <v>999</v>
      </c>
      <c r="B1001" s="181" t="s">
        <v>18805</v>
      </c>
      <c r="C1001" s="8" t="str">
        <f t="shared" si="34"/>
        <v>Yes</v>
      </c>
      <c r="D1001" s="30">
        <f t="shared" si="32"/>
        <v>1.8377043225572103</v>
      </c>
      <c r="E1001" s="160">
        <v>5059.2</v>
      </c>
      <c r="F1001" s="237">
        <v>42612</v>
      </c>
      <c r="G1001" s="3" t="s">
        <v>18795</v>
      </c>
    </row>
    <row r="1002" spans="1:7" s="168" customFormat="1">
      <c r="A1002" s="62">
        <v>1000</v>
      </c>
      <c r="B1002" s="181" t="s">
        <v>18806</v>
      </c>
      <c r="C1002" s="8" t="str">
        <f t="shared" si="34"/>
        <v>Yes</v>
      </c>
      <c r="D1002" s="30">
        <f t="shared" si="32"/>
        <v>1.8377043225572103</v>
      </c>
      <c r="E1002" s="160">
        <v>5059.2</v>
      </c>
      <c r="F1002" s="237">
        <v>42612</v>
      </c>
      <c r="G1002" s="3" t="s">
        <v>18795</v>
      </c>
    </row>
    <row r="1003" spans="1:7" s="168" customFormat="1">
      <c r="A1003" s="62">
        <v>1001</v>
      </c>
      <c r="B1003" s="181" t="s">
        <v>18807</v>
      </c>
      <c r="C1003" s="8" t="str">
        <f t="shared" si="34"/>
        <v>Yes</v>
      </c>
      <c r="D1003" s="30">
        <f t="shared" si="32"/>
        <v>1.1362150381402107</v>
      </c>
      <c r="E1003" s="160">
        <v>3128.0000000000005</v>
      </c>
      <c r="F1003" s="237">
        <v>42612</v>
      </c>
      <c r="G1003" s="3" t="s">
        <v>18795</v>
      </c>
    </row>
    <row r="1004" spans="1:7" s="168" customFormat="1">
      <c r="A1004" s="62">
        <v>1002</v>
      </c>
      <c r="B1004" s="181" t="s">
        <v>18808</v>
      </c>
      <c r="C1004" s="8" t="str">
        <f t="shared" si="34"/>
        <v>Yes</v>
      </c>
      <c r="D1004" s="30">
        <f t="shared" si="32"/>
        <v>0.44460588448964766</v>
      </c>
      <c r="E1004" s="160">
        <v>1224</v>
      </c>
      <c r="F1004" s="237">
        <v>42612</v>
      </c>
      <c r="G1004" s="3" t="s">
        <v>18795</v>
      </c>
    </row>
    <row r="1005" spans="1:7" s="168" customFormat="1">
      <c r="A1005" s="62">
        <v>1003</v>
      </c>
      <c r="B1005" s="181" t="s">
        <v>15515</v>
      </c>
      <c r="C1005" s="8" t="str">
        <f t="shared" si="34"/>
        <v>Yes</v>
      </c>
      <c r="D1005" s="30">
        <f t="shared" si="32"/>
        <v>0.64220849981837991</v>
      </c>
      <c r="E1005" s="160">
        <v>1768</v>
      </c>
      <c r="F1005" s="237">
        <v>42612</v>
      </c>
      <c r="G1005" s="3" t="s">
        <v>18795</v>
      </c>
    </row>
    <row r="1006" spans="1:7" s="168" customFormat="1">
      <c r="A1006" s="62">
        <v>1004</v>
      </c>
      <c r="B1006" s="181" t="s">
        <v>18809</v>
      </c>
      <c r="C1006" s="8" t="str">
        <f t="shared" si="34"/>
        <v>Yes</v>
      </c>
      <c r="D1006" s="30">
        <f t="shared" si="32"/>
        <v>0.88921176897929533</v>
      </c>
      <c r="E1006" s="160">
        <v>2448</v>
      </c>
      <c r="F1006" s="237">
        <v>42612</v>
      </c>
      <c r="G1006" s="3" t="s">
        <v>18795</v>
      </c>
    </row>
    <row r="1007" spans="1:7" s="168" customFormat="1">
      <c r="A1007" s="62">
        <v>1005</v>
      </c>
      <c r="B1007" s="181" t="s">
        <v>18810</v>
      </c>
      <c r="C1007" s="8" t="str">
        <f t="shared" si="34"/>
        <v>Yes</v>
      </c>
      <c r="D1007" s="30">
        <f t="shared" si="32"/>
        <v>0.47424627678895753</v>
      </c>
      <c r="E1007" s="160">
        <v>1305.6000000000001</v>
      </c>
      <c r="F1007" s="237">
        <v>42612</v>
      </c>
      <c r="G1007" s="3" t="s">
        <v>18795</v>
      </c>
    </row>
    <row r="1008" spans="1:7" s="168" customFormat="1">
      <c r="A1008" s="62">
        <v>1006</v>
      </c>
      <c r="B1008" s="181" t="s">
        <v>18811</v>
      </c>
      <c r="C1008" s="8" t="str">
        <f t="shared" si="34"/>
        <v>Yes</v>
      </c>
      <c r="D1008" s="30">
        <f t="shared" si="32"/>
        <v>0.63232836905194334</v>
      </c>
      <c r="E1008" s="160">
        <v>1740.8</v>
      </c>
      <c r="F1008" s="237">
        <v>42612</v>
      </c>
      <c r="G1008" s="3" t="s">
        <v>18795</v>
      </c>
    </row>
    <row r="1009" spans="1:7" s="168" customFormat="1">
      <c r="A1009" s="62">
        <v>1007</v>
      </c>
      <c r="B1009" s="181" t="s">
        <v>18812</v>
      </c>
      <c r="C1009" s="8" t="str">
        <f t="shared" si="34"/>
        <v>Yes</v>
      </c>
      <c r="D1009" s="30">
        <f t="shared" si="32"/>
        <v>1.1164547766073376</v>
      </c>
      <c r="E1009" s="160">
        <v>3073.6000000000004</v>
      </c>
      <c r="F1009" s="237">
        <v>42612</v>
      </c>
      <c r="G1009" s="3" t="s">
        <v>18795</v>
      </c>
    </row>
    <row r="1010" spans="1:7" s="168" customFormat="1">
      <c r="A1010" s="62">
        <v>1008</v>
      </c>
      <c r="B1010" s="181" t="s">
        <v>18813</v>
      </c>
      <c r="C1010" s="8" t="str">
        <f t="shared" si="34"/>
        <v>Yes</v>
      </c>
      <c r="D1010" s="30">
        <f t="shared" si="32"/>
        <v>1.3338176534689432</v>
      </c>
      <c r="E1010" s="160">
        <v>3672.0000000000005</v>
      </c>
      <c r="F1010" s="237">
        <v>42612</v>
      </c>
      <c r="G1010" s="3" t="s">
        <v>18795</v>
      </c>
    </row>
    <row r="1011" spans="1:7" s="168" customFormat="1">
      <c r="A1011" s="62">
        <v>1009</v>
      </c>
      <c r="B1011" s="181" t="s">
        <v>18814</v>
      </c>
      <c r="C1011" s="8" t="str">
        <f t="shared" si="34"/>
        <v>Yes</v>
      </c>
      <c r="D1011" s="30">
        <f t="shared" si="32"/>
        <v>0.24700326916091536</v>
      </c>
      <c r="E1011" s="160">
        <v>680</v>
      </c>
      <c r="F1011" s="237">
        <v>42612</v>
      </c>
      <c r="G1011" s="3" t="s">
        <v>18795</v>
      </c>
    </row>
    <row r="1012" spans="1:7" s="168" customFormat="1">
      <c r="A1012" s="62">
        <v>1010</v>
      </c>
      <c r="B1012" s="181" t="s">
        <v>18815</v>
      </c>
      <c r="C1012" s="8" t="str">
        <f t="shared" si="34"/>
        <v>Yes</v>
      </c>
      <c r="D1012" s="30">
        <f t="shared" si="32"/>
        <v>2.2230294224482381</v>
      </c>
      <c r="E1012" s="160">
        <v>6120</v>
      </c>
      <c r="F1012" s="237">
        <v>42612</v>
      </c>
      <c r="G1012" s="3" t="s">
        <v>18795</v>
      </c>
    </row>
    <row r="1013" spans="1:7" s="168" customFormat="1">
      <c r="A1013" s="62">
        <v>1011</v>
      </c>
      <c r="B1013" s="181" t="s">
        <v>18816</v>
      </c>
      <c r="C1013" s="8" t="str">
        <f t="shared" si="34"/>
        <v>Yes</v>
      </c>
      <c r="D1013" s="30">
        <f t="shared" si="32"/>
        <v>1.2053759535052671</v>
      </c>
      <c r="E1013" s="160">
        <v>3318.4</v>
      </c>
      <c r="F1013" s="237">
        <v>42612</v>
      </c>
      <c r="G1013" s="3" t="s">
        <v>18795</v>
      </c>
    </row>
    <row r="1014" spans="1:7" s="168" customFormat="1">
      <c r="A1014" s="62">
        <v>1012</v>
      </c>
      <c r="B1014" s="181" t="s">
        <v>18817</v>
      </c>
      <c r="C1014" s="8" t="str">
        <f t="shared" si="34"/>
        <v>Yes</v>
      </c>
      <c r="D1014" s="30">
        <f t="shared" si="32"/>
        <v>0.95837268434435163</v>
      </c>
      <c r="E1014" s="160">
        <v>2638.4</v>
      </c>
      <c r="F1014" s="237">
        <v>42612</v>
      </c>
      <c r="G1014" s="3" t="s">
        <v>18795</v>
      </c>
    </row>
    <row r="1015" spans="1:7" s="168" customFormat="1">
      <c r="A1015" s="62">
        <v>1013</v>
      </c>
      <c r="B1015" s="181" t="s">
        <v>18818</v>
      </c>
      <c r="C1015" s="8" t="str">
        <f t="shared" si="34"/>
        <v>Yes</v>
      </c>
      <c r="D1015" s="30">
        <f t="shared" si="32"/>
        <v>1.4029785688339991</v>
      </c>
      <c r="E1015" s="160">
        <v>3862.3999999999996</v>
      </c>
      <c r="F1015" s="237">
        <v>42612</v>
      </c>
      <c r="G1015" s="3" t="s">
        <v>18795</v>
      </c>
    </row>
    <row r="1016" spans="1:7" s="168" customFormat="1">
      <c r="A1016" s="62">
        <v>1014</v>
      </c>
      <c r="B1016" s="181" t="s">
        <v>18819</v>
      </c>
      <c r="C1016" s="8" t="str">
        <f t="shared" si="34"/>
        <v>Yes</v>
      </c>
      <c r="D1016" s="30">
        <f t="shared" si="32"/>
        <v>1.4029785688339991</v>
      </c>
      <c r="E1016" s="160">
        <v>3862.3999999999996</v>
      </c>
      <c r="F1016" s="237">
        <v>42612</v>
      </c>
      <c r="G1016" s="3" t="s">
        <v>18795</v>
      </c>
    </row>
    <row r="1017" spans="1:7" s="168" customFormat="1">
      <c r="A1017" s="62">
        <v>1015</v>
      </c>
      <c r="B1017" s="181" t="s">
        <v>18820</v>
      </c>
      <c r="C1017" s="8" t="str">
        <f t="shared" si="34"/>
        <v>Yes</v>
      </c>
      <c r="D1017" s="30">
        <f t="shared" si="32"/>
        <v>1.4029785688339993</v>
      </c>
      <c r="E1017" s="160">
        <v>3862.4</v>
      </c>
      <c r="F1017" s="237">
        <v>42613</v>
      </c>
      <c r="G1017" s="3" t="s">
        <v>18795</v>
      </c>
    </row>
    <row r="1018" spans="1:7" s="168" customFormat="1">
      <c r="A1018" s="62">
        <v>1016</v>
      </c>
      <c r="B1018" s="181" t="s">
        <v>18821</v>
      </c>
      <c r="C1018" s="8" t="str">
        <f t="shared" si="34"/>
        <v>Yes</v>
      </c>
      <c r="D1018" s="30">
        <f t="shared" si="32"/>
        <v>1.4029785688339991</v>
      </c>
      <c r="E1018" s="160">
        <v>3862.3999999999996</v>
      </c>
      <c r="F1018" s="237">
        <v>42612</v>
      </c>
      <c r="G1018" s="3" t="s">
        <v>18795</v>
      </c>
    </row>
    <row r="1019" spans="1:7" s="168" customFormat="1">
      <c r="A1019" s="62">
        <v>1017</v>
      </c>
      <c r="B1019" s="181" t="s">
        <v>18822</v>
      </c>
      <c r="C1019" s="8" t="str">
        <f t="shared" si="34"/>
        <v>Yes</v>
      </c>
      <c r="D1019" s="30">
        <f t="shared" si="32"/>
        <v>0.71136941518343622</v>
      </c>
      <c r="E1019" s="160">
        <v>1958.3999999999999</v>
      </c>
      <c r="F1019" s="237">
        <v>42612</v>
      </c>
      <c r="G1019" s="3" t="s">
        <v>18795</v>
      </c>
    </row>
    <row r="1020" spans="1:7" s="168" customFormat="1">
      <c r="A1020" s="62">
        <v>1018</v>
      </c>
      <c r="B1020" s="181" t="s">
        <v>18823</v>
      </c>
      <c r="C1020" s="8" t="str">
        <f t="shared" si="34"/>
        <v>Yes</v>
      </c>
      <c r="D1020" s="30">
        <f t="shared" si="32"/>
        <v>1.0077733381765348</v>
      </c>
      <c r="E1020" s="160">
        <v>2774.4</v>
      </c>
      <c r="F1020" s="237">
        <v>42612</v>
      </c>
      <c r="G1020" s="3" t="s">
        <v>18795</v>
      </c>
    </row>
    <row r="1021" spans="1:7" s="168" customFormat="1">
      <c r="A1021" s="62">
        <v>1019</v>
      </c>
      <c r="B1021" s="238" t="s">
        <v>16439</v>
      </c>
      <c r="C1021" s="8" t="str">
        <f t="shared" si="34"/>
        <v>Yes</v>
      </c>
      <c r="D1021" s="30">
        <f t="shared" si="32"/>
        <v>1.7290228841264075</v>
      </c>
      <c r="E1021" s="160">
        <v>4760</v>
      </c>
      <c r="F1021" s="237">
        <v>42612</v>
      </c>
      <c r="G1021" s="3" t="s">
        <v>18795</v>
      </c>
    </row>
    <row r="1022" spans="1:7" s="168" customFormat="1">
      <c r="A1022" s="62">
        <v>1020</v>
      </c>
      <c r="B1022" s="238" t="s">
        <v>18824</v>
      </c>
      <c r="C1022" s="8" t="str">
        <f t="shared" si="34"/>
        <v>Yes</v>
      </c>
      <c r="D1022" s="30">
        <f t="shared" si="32"/>
        <v>1.8377043225572103</v>
      </c>
      <c r="E1022" s="160">
        <v>5059.2</v>
      </c>
      <c r="F1022" s="237">
        <v>42612</v>
      </c>
      <c r="G1022" s="3" t="s">
        <v>18795</v>
      </c>
    </row>
    <row r="1023" spans="1:7" s="168" customFormat="1">
      <c r="A1023" s="62">
        <v>1021</v>
      </c>
      <c r="B1023" s="238" t="s">
        <v>18825</v>
      </c>
      <c r="C1023" s="8" t="str">
        <f t="shared" si="34"/>
        <v>Yes</v>
      </c>
      <c r="D1023" s="30">
        <f t="shared" si="32"/>
        <v>1.9760261532873229</v>
      </c>
      <c r="E1023" s="160">
        <v>5440</v>
      </c>
      <c r="F1023" s="237">
        <v>42612</v>
      </c>
      <c r="G1023" s="3" t="s">
        <v>18795</v>
      </c>
    </row>
    <row r="1024" spans="1:7" s="168" customFormat="1">
      <c r="A1024" s="62">
        <v>1022</v>
      </c>
      <c r="B1024" s="238" t="s">
        <v>18826</v>
      </c>
      <c r="C1024" s="8" t="str">
        <f t="shared" si="34"/>
        <v>Yes</v>
      </c>
      <c r="D1024" s="30">
        <f t="shared" si="32"/>
        <v>1.7290228841264075</v>
      </c>
      <c r="E1024" s="160">
        <v>4760</v>
      </c>
      <c r="F1024" s="237">
        <v>42613</v>
      </c>
      <c r="G1024" s="3" t="s">
        <v>18795</v>
      </c>
    </row>
    <row r="1025" spans="1:7" s="168" customFormat="1" ht="30">
      <c r="A1025" s="62">
        <v>1023</v>
      </c>
      <c r="B1025" s="13" t="s">
        <v>18827</v>
      </c>
      <c r="C1025" s="8" t="str">
        <f>IF(D1429&lt;=5, "Yes", "No")</f>
        <v>Yes</v>
      </c>
      <c r="D1025" s="30">
        <f t="shared" si="32"/>
        <v>1.0472938612422811</v>
      </c>
      <c r="E1025" s="160">
        <v>2883.2</v>
      </c>
      <c r="F1025" s="237">
        <v>42613</v>
      </c>
      <c r="G1025" s="3" t="s">
        <v>18828</v>
      </c>
    </row>
    <row r="1026" spans="1:7" s="168" customFormat="1">
      <c r="A1026" s="62">
        <v>1024</v>
      </c>
      <c r="B1026" s="13" t="s">
        <v>18829</v>
      </c>
      <c r="C1026" s="8" t="str">
        <f t="shared" ref="C1026:C1089" si="35">IF(D1430&lt;=5, "Yes", "No")</f>
        <v>Yes</v>
      </c>
      <c r="D1026" s="30">
        <f t="shared" si="32"/>
        <v>2.0056665455866329</v>
      </c>
      <c r="E1026" s="160">
        <v>5521.6</v>
      </c>
      <c r="F1026" s="237">
        <v>42612</v>
      </c>
      <c r="G1026" s="3" t="s">
        <v>18828</v>
      </c>
    </row>
    <row r="1027" spans="1:7" s="168" customFormat="1">
      <c r="A1027" s="62">
        <v>1025</v>
      </c>
      <c r="B1027" s="13" t="s">
        <v>18830</v>
      </c>
      <c r="C1027" s="8" t="str">
        <f t="shared" si="35"/>
        <v>Yes</v>
      </c>
      <c r="D1027" s="30">
        <f t="shared" si="32"/>
        <v>0.80029059208136588</v>
      </c>
      <c r="E1027" s="160">
        <v>2203.2000000000003</v>
      </c>
      <c r="F1027" s="237">
        <v>42612</v>
      </c>
      <c r="G1027" s="3" t="s">
        <v>18828</v>
      </c>
    </row>
    <row r="1028" spans="1:7" s="168" customFormat="1">
      <c r="A1028" s="62">
        <v>1026</v>
      </c>
      <c r="B1028" s="2" t="s">
        <v>18831</v>
      </c>
      <c r="C1028" s="8" t="str">
        <f t="shared" si="35"/>
        <v>Yes</v>
      </c>
      <c r="D1028" s="30">
        <f t="shared" ref="D1028:D1091" si="36">E1028/2753</f>
        <v>2.1044678532509988</v>
      </c>
      <c r="E1028" s="160">
        <v>5793.5999999999995</v>
      </c>
      <c r="F1028" s="237">
        <v>42612</v>
      </c>
      <c r="G1028" s="3" t="s">
        <v>18828</v>
      </c>
    </row>
    <row r="1029" spans="1:7" s="168" customFormat="1">
      <c r="A1029" s="62">
        <v>1027</v>
      </c>
      <c r="B1029" s="2" t="s">
        <v>18832</v>
      </c>
      <c r="C1029" s="8" t="str">
        <f t="shared" si="35"/>
        <v>Yes</v>
      </c>
      <c r="D1029" s="30">
        <f t="shared" si="36"/>
        <v>1.2844169996367598</v>
      </c>
      <c r="E1029" s="160">
        <v>3536</v>
      </c>
      <c r="F1029" s="237">
        <v>42612</v>
      </c>
      <c r="G1029" s="3" t="s">
        <v>18828</v>
      </c>
    </row>
    <row r="1030" spans="1:7" s="168" customFormat="1">
      <c r="A1030" s="62">
        <v>1028</v>
      </c>
      <c r="B1030" s="2" t="s">
        <v>18833</v>
      </c>
      <c r="C1030" s="8" t="str">
        <f t="shared" si="35"/>
        <v>Yes</v>
      </c>
      <c r="D1030" s="30">
        <f t="shared" si="36"/>
        <v>2.1736287686160556</v>
      </c>
      <c r="E1030" s="160">
        <v>5984.0000000000009</v>
      </c>
      <c r="F1030" s="237">
        <v>42612</v>
      </c>
      <c r="G1030" s="3" t="s">
        <v>18828</v>
      </c>
    </row>
    <row r="1031" spans="1:7" s="168" customFormat="1">
      <c r="A1031" s="62">
        <v>1029</v>
      </c>
      <c r="B1031" s="2" t="s">
        <v>18834</v>
      </c>
      <c r="C1031" s="8" t="str">
        <f t="shared" si="35"/>
        <v>Yes</v>
      </c>
      <c r="D1031" s="30">
        <f t="shared" si="36"/>
        <v>0.89909189974573189</v>
      </c>
      <c r="E1031" s="160">
        <v>2475.1999999999998</v>
      </c>
      <c r="F1031" s="237">
        <v>42612</v>
      </c>
      <c r="G1031" s="3" t="s">
        <v>18828</v>
      </c>
    </row>
    <row r="1032" spans="1:7" s="168" customFormat="1">
      <c r="A1032" s="62">
        <v>1030</v>
      </c>
      <c r="B1032" s="2" t="s">
        <v>18835</v>
      </c>
      <c r="C1032" s="8" t="str">
        <f t="shared" si="35"/>
        <v>Yes</v>
      </c>
      <c r="D1032" s="30">
        <f t="shared" si="36"/>
        <v>3.4382855067199412</v>
      </c>
      <c r="E1032" s="160">
        <v>9465.5999999999985</v>
      </c>
      <c r="F1032" s="237">
        <v>42612</v>
      </c>
      <c r="G1032" s="3" t="s">
        <v>18828</v>
      </c>
    </row>
    <row r="1033" spans="1:7" s="168" customFormat="1">
      <c r="A1033" s="62">
        <v>1031</v>
      </c>
      <c r="B1033" s="2" t="s">
        <v>18836</v>
      </c>
      <c r="C1033" s="8" t="str">
        <f t="shared" si="35"/>
        <v>Yes</v>
      </c>
      <c r="D1033" s="30">
        <f t="shared" si="36"/>
        <v>2.8454776607337449</v>
      </c>
      <c r="E1033" s="160">
        <v>7833.5999999999995</v>
      </c>
      <c r="F1033" s="237">
        <v>42612</v>
      </c>
      <c r="G1033" s="3" t="s">
        <v>18828</v>
      </c>
    </row>
    <row r="1034" spans="1:7" s="168" customFormat="1">
      <c r="A1034" s="62">
        <v>1032</v>
      </c>
      <c r="B1034" s="2" t="s">
        <v>18837</v>
      </c>
      <c r="C1034" s="8" t="str">
        <f t="shared" si="35"/>
        <v>Yes</v>
      </c>
      <c r="D1034" s="30">
        <f t="shared" si="36"/>
        <v>1.6796222302942245</v>
      </c>
      <c r="E1034" s="160">
        <v>4624</v>
      </c>
      <c r="F1034" s="237">
        <v>42612</v>
      </c>
      <c r="G1034" s="3" t="s">
        <v>18828</v>
      </c>
    </row>
    <row r="1035" spans="1:7" s="168" customFormat="1">
      <c r="A1035" s="62">
        <v>1033</v>
      </c>
      <c r="B1035" s="2" t="s">
        <v>18838</v>
      </c>
      <c r="C1035" s="8" t="str">
        <f t="shared" si="35"/>
        <v>Yes</v>
      </c>
      <c r="D1035" s="30">
        <f t="shared" si="36"/>
        <v>1.768543407192154</v>
      </c>
      <c r="E1035" s="160">
        <v>4868.8</v>
      </c>
      <c r="F1035" s="237">
        <v>42612</v>
      </c>
      <c r="G1035" s="3" t="s">
        <v>18828</v>
      </c>
    </row>
    <row r="1036" spans="1:7" s="168" customFormat="1">
      <c r="A1036" s="62">
        <v>1034</v>
      </c>
      <c r="B1036" s="13" t="s">
        <v>18839</v>
      </c>
      <c r="C1036" s="8" t="str">
        <f t="shared" si="35"/>
        <v>Yes</v>
      </c>
      <c r="D1036" s="30">
        <f t="shared" si="36"/>
        <v>0.45448601525608429</v>
      </c>
      <c r="E1036" s="160">
        <v>1251.2</v>
      </c>
      <c r="F1036" s="237">
        <v>42612</v>
      </c>
      <c r="G1036" s="3" t="s">
        <v>18828</v>
      </c>
    </row>
    <row r="1037" spans="1:7" s="168" customFormat="1">
      <c r="A1037" s="62">
        <v>1035</v>
      </c>
      <c r="B1037" s="13" t="s">
        <v>18840</v>
      </c>
      <c r="C1037" s="8" t="str">
        <f t="shared" si="35"/>
        <v>Yes</v>
      </c>
      <c r="D1037" s="30">
        <f t="shared" si="36"/>
        <v>0.68172902288412629</v>
      </c>
      <c r="E1037" s="160">
        <v>1876.7999999999997</v>
      </c>
      <c r="F1037" s="237">
        <v>42612</v>
      </c>
      <c r="G1037" s="3" t="s">
        <v>18828</v>
      </c>
    </row>
    <row r="1038" spans="1:7" s="168" customFormat="1" ht="30">
      <c r="A1038" s="62">
        <v>1036</v>
      </c>
      <c r="B1038" s="13" t="s">
        <v>18841</v>
      </c>
      <c r="C1038" s="8" t="str">
        <f t="shared" si="35"/>
        <v>Yes</v>
      </c>
      <c r="D1038" s="30">
        <f t="shared" si="36"/>
        <v>1.5413003995641119</v>
      </c>
      <c r="E1038" s="160">
        <v>4243.2</v>
      </c>
      <c r="F1038" s="237">
        <v>42612</v>
      </c>
      <c r="G1038" s="3" t="s">
        <v>18828</v>
      </c>
    </row>
    <row r="1039" spans="1:7" s="168" customFormat="1">
      <c r="A1039" s="62">
        <v>1037</v>
      </c>
      <c r="B1039" s="13" t="s">
        <v>18842</v>
      </c>
      <c r="C1039" s="8" t="str">
        <f t="shared" si="35"/>
        <v>Yes</v>
      </c>
      <c r="D1039" s="30">
        <f t="shared" si="36"/>
        <v>2.2230294224482381</v>
      </c>
      <c r="E1039" s="160">
        <v>6120</v>
      </c>
      <c r="F1039" s="237">
        <v>42612</v>
      </c>
      <c r="G1039" s="3" t="s">
        <v>18828</v>
      </c>
    </row>
    <row r="1040" spans="1:7" s="168" customFormat="1">
      <c r="A1040" s="62">
        <v>1038</v>
      </c>
      <c r="B1040" s="13" t="s">
        <v>18843</v>
      </c>
      <c r="C1040" s="8" t="str">
        <f t="shared" si="35"/>
        <v>Yes</v>
      </c>
      <c r="D1040" s="30">
        <f t="shared" si="36"/>
        <v>2.697275699237196</v>
      </c>
      <c r="E1040" s="160">
        <v>7425.6</v>
      </c>
      <c r="F1040" s="237">
        <v>42612</v>
      </c>
      <c r="G1040" s="3" t="s">
        <v>18828</v>
      </c>
    </row>
    <row r="1041" spans="1:7" s="168" customFormat="1">
      <c r="A1041" s="62">
        <v>1039</v>
      </c>
      <c r="B1041" s="13" t="s">
        <v>18844</v>
      </c>
      <c r="C1041" s="8" t="str">
        <f t="shared" si="35"/>
        <v>Yes</v>
      </c>
      <c r="D1041" s="30">
        <f t="shared" si="36"/>
        <v>0.86945150744642208</v>
      </c>
      <c r="E1041" s="160">
        <v>2393.6</v>
      </c>
      <c r="F1041" s="237">
        <v>42612</v>
      </c>
      <c r="G1041" s="3" t="s">
        <v>18828</v>
      </c>
    </row>
    <row r="1042" spans="1:7" s="168" customFormat="1" ht="30">
      <c r="A1042" s="62">
        <v>1040</v>
      </c>
      <c r="B1042" s="13" t="s">
        <v>18845</v>
      </c>
      <c r="C1042" s="8" t="str">
        <f t="shared" si="35"/>
        <v>Yes</v>
      </c>
      <c r="D1042" s="30">
        <f t="shared" si="36"/>
        <v>0.86945150744642208</v>
      </c>
      <c r="E1042" s="160">
        <v>2393.6</v>
      </c>
      <c r="F1042" s="237">
        <v>42612</v>
      </c>
      <c r="G1042" s="3" t="s">
        <v>18828</v>
      </c>
    </row>
    <row r="1043" spans="1:7" s="168" customFormat="1">
      <c r="A1043" s="62">
        <v>1041</v>
      </c>
      <c r="B1043" s="13" t="s">
        <v>18846</v>
      </c>
      <c r="C1043" s="8" t="str">
        <f t="shared" si="35"/>
        <v>Yes</v>
      </c>
      <c r="D1043" s="30">
        <f t="shared" si="36"/>
        <v>1.9760261532873229</v>
      </c>
      <c r="E1043" s="160">
        <v>5440</v>
      </c>
      <c r="F1043" s="237">
        <v>42612</v>
      </c>
      <c r="G1043" s="3" t="s">
        <v>18828</v>
      </c>
    </row>
    <row r="1044" spans="1:7" s="168" customFormat="1">
      <c r="A1044" s="62">
        <v>1042</v>
      </c>
      <c r="B1044" s="13" t="s">
        <v>18847</v>
      </c>
      <c r="C1044" s="8" t="str">
        <f t="shared" si="35"/>
        <v>Yes</v>
      </c>
      <c r="D1044" s="30">
        <f t="shared" si="36"/>
        <v>1.3436977842353797</v>
      </c>
      <c r="E1044" s="160">
        <v>3699.2000000000003</v>
      </c>
      <c r="F1044" s="237">
        <v>42612</v>
      </c>
      <c r="G1044" s="3" t="s">
        <v>18828</v>
      </c>
    </row>
    <row r="1045" spans="1:7" s="168" customFormat="1">
      <c r="A1045" s="62">
        <v>1043</v>
      </c>
      <c r="B1045" s="13" t="s">
        <v>18848</v>
      </c>
      <c r="C1045" s="8" t="str">
        <f t="shared" si="35"/>
        <v>Yes</v>
      </c>
      <c r="D1045" s="30">
        <f t="shared" si="36"/>
        <v>2.6379949146385764</v>
      </c>
      <c r="E1045" s="160">
        <v>7262.4000000000005</v>
      </c>
      <c r="F1045" s="237">
        <v>42612</v>
      </c>
      <c r="G1045" s="3" t="s">
        <v>18828</v>
      </c>
    </row>
    <row r="1046" spans="1:7" s="168" customFormat="1" ht="30">
      <c r="A1046" s="62">
        <v>1044</v>
      </c>
      <c r="B1046" s="13" t="s">
        <v>18849</v>
      </c>
      <c r="C1046" s="8" t="str">
        <f t="shared" si="35"/>
        <v>Yes</v>
      </c>
      <c r="D1046" s="30">
        <f t="shared" si="36"/>
        <v>1.719142753359971</v>
      </c>
      <c r="E1046" s="160">
        <v>4732.8</v>
      </c>
      <c r="F1046" s="237">
        <v>42613</v>
      </c>
      <c r="G1046" s="3" t="s">
        <v>18828</v>
      </c>
    </row>
    <row r="1047" spans="1:7" s="168" customFormat="1">
      <c r="A1047" s="62">
        <v>1045</v>
      </c>
      <c r="B1047" s="13" t="s">
        <v>18850</v>
      </c>
      <c r="C1047" s="8" t="str">
        <f t="shared" si="35"/>
        <v>Yes</v>
      </c>
      <c r="D1047" s="30">
        <f t="shared" si="36"/>
        <v>2.035306937885943</v>
      </c>
      <c r="E1047" s="160">
        <v>5603.2000000000007</v>
      </c>
      <c r="F1047" s="237">
        <v>42612</v>
      </c>
      <c r="G1047" s="3" t="s">
        <v>18828</v>
      </c>
    </row>
    <row r="1048" spans="1:7" s="168" customFormat="1">
      <c r="A1048" s="62">
        <v>1046</v>
      </c>
      <c r="B1048" s="13" t="s">
        <v>18851</v>
      </c>
      <c r="C1048" s="8" t="str">
        <f t="shared" si="35"/>
        <v>Yes</v>
      </c>
      <c r="D1048" s="30">
        <f t="shared" si="36"/>
        <v>1.6796222302942245</v>
      </c>
      <c r="E1048" s="160">
        <v>4624</v>
      </c>
      <c r="F1048" s="237">
        <v>42612</v>
      </c>
      <c r="G1048" s="3" t="s">
        <v>18828</v>
      </c>
    </row>
    <row r="1049" spans="1:7" s="168" customFormat="1">
      <c r="A1049" s="62">
        <v>1047</v>
      </c>
      <c r="B1049" s="13" t="s">
        <v>18852</v>
      </c>
      <c r="C1049" s="8" t="str">
        <f t="shared" si="35"/>
        <v>Yes</v>
      </c>
      <c r="D1049" s="30">
        <f t="shared" si="36"/>
        <v>4.9400653832183075</v>
      </c>
      <c r="E1049" s="160">
        <v>13600</v>
      </c>
      <c r="F1049" s="237">
        <v>42612</v>
      </c>
      <c r="G1049" s="3" t="s">
        <v>18828</v>
      </c>
    </row>
    <row r="1050" spans="1:7" s="168" customFormat="1">
      <c r="A1050" s="62">
        <v>1048</v>
      </c>
      <c r="B1050" s="13" t="s">
        <v>18853</v>
      </c>
      <c r="C1050" s="8" t="str">
        <f t="shared" si="35"/>
        <v>Yes</v>
      </c>
      <c r="D1050" s="30">
        <f t="shared" si="36"/>
        <v>1.1856156919723937</v>
      </c>
      <c r="E1050" s="160">
        <v>3264</v>
      </c>
      <c r="F1050" s="237">
        <v>42612</v>
      </c>
      <c r="G1050" s="3" t="s">
        <v>18828</v>
      </c>
    </row>
    <row r="1051" spans="1:7" s="168" customFormat="1">
      <c r="A1051" s="62">
        <v>1049</v>
      </c>
      <c r="B1051" s="13" t="s">
        <v>18854</v>
      </c>
      <c r="C1051" s="8" t="str">
        <f t="shared" si="35"/>
        <v>Yes</v>
      </c>
      <c r="D1051" s="30">
        <f t="shared" si="36"/>
        <v>0.67184889211768983</v>
      </c>
      <c r="E1051" s="160">
        <v>1849.6000000000001</v>
      </c>
      <c r="F1051" s="237">
        <v>42612</v>
      </c>
      <c r="G1051" s="3" t="s">
        <v>18828</v>
      </c>
    </row>
    <row r="1052" spans="1:7" s="168" customFormat="1">
      <c r="A1052" s="62">
        <v>1050</v>
      </c>
      <c r="B1052" s="13" t="s">
        <v>18855</v>
      </c>
      <c r="C1052" s="8" t="str">
        <f t="shared" si="35"/>
        <v>Yes</v>
      </c>
      <c r="D1052" s="30">
        <f t="shared" si="36"/>
        <v>0.51376679985470397</v>
      </c>
      <c r="E1052" s="160">
        <v>1414.4</v>
      </c>
      <c r="F1052" s="237">
        <v>42612</v>
      </c>
      <c r="G1052" s="3" t="s">
        <v>18828</v>
      </c>
    </row>
    <row r="1053" spans="1:7" s="168" customFormat="1">
      <c r="A1053" s="62">
        <v>1051</v>
      </c>
      <c r="B1053" s="13" t="s">
        <v>18856</v>
      </c>
      <c r="C1053" s="8" t="str">
        <f t="shared" si="35"/>
        <v>Yes</v>
      </c>
      <c r="D1053" s="30">
        <f t="shared" si="36"/>
        <v>2.0945877224845626</v>
      </c>
      <c r="E1053" s="160">
        <v>5766.4000000000005</v>
      </c>
      <c r="F1053" s="237">
        <v>42612</v>
      </c>
      <c r="G1053" s="3" t="s">
        <v>18828</v>
      </c>
    </row>
    <row r="1054" spans="1:7" s="168" customFormat="1" ht="30">
      <c r="A1054" s="62">
        <v>1052</v>
      </c>
      <c r="B1054" s="13" t="s">
        <v>18857</v>
      </c>
      <c r="C1054" s="8" t="str">
        <f t="shared" si="35"/>
        <v>Yes</v>
      </c>
      <c r="D1054" s="30">
        <f t="shared" si="36"/>
        <v>3.5667272066836175</v>
      </c>
      <c r="E1054" s="160">
        <v>9819.1999999999989</v>
      </c>
      <c r="F1054" s="237">
        <v>42612</v>
      </c>
      <c r="G1054" s="3" t="s">
        <v>18828</v>
      </c>
    </row>
    <row r="1055" spans="1:7" s="168" customFormat="1">
      <c r="A1055" s="62">
        <v>1053</v>
      </c>
      <c r="B1055" s="13" t="s">
        <v>18858</v>
      </c>
      <c r="C1055" s="8" t="str">
        <f t="shared" si="35"/>
        <v>Yes</v>
      </c>
      <c r="D1055" s="30">
        <f t="shared" si="36"/>
        <v>1.8377043225572103</v>
      </c>
      <c r="E1055" s="160">
        <v>5059.2</v>
      </c>
      <c r="F1055" s="237">
        <v>42612</v>
      </c>
      <c r="G1055" s="3" t="s">
        <v>18828</v>
      </c>
    </row>
    <row r="1056" spans="1:7" s="168" customFormat="1">
      <c r="A1056" s="62">
        <v>1054</v>
      </c>
      <c r="B1056" s="13" t="s">
        <v>18859</v>
      </c>
      <c r="C1056" s="8" t="str">
        <f t="shared" si="35"/>
        <v>Yes</v>
      </c>
      <c r="D1056" s="30">
        <f t="shared" si="36"/>
        <v>0.55328732292045046</v>
      </c>
      <c r="E1056" s="160">
        <v>1523.2000000000003</v>
      </c>
      <c r="F1056" s="237">
        <v>42612</v>
      </c>
      <c r="G1056" s="3" t="s">
        <v>18828</v>
      </c>
    </row>
    <row r="1057" spans="1:7" s="168" customFormat="1" ht="30">
      <c r="A1057" s="62">
        <v>1055</v>
      </c>
      <c r="B1057" s="13" t="s">
        <v>18860</v>
      </c>
      <c r="C1057" s="8" t="str">
        <f t="shared" si="35"/>
        <v>Yes</v>
      </c>
      <c r="D1057" s="30">
        <f t="shared" si="36"/>
        <v>0.56316745368688714</v>
      </c>
      <c r="E1057" s="160">
        <v>1550.4000000000003</v>
      </c>
      <c r="F1057" s="237">
        <v>42612</v>
      </c>
      <c r="G1057" s="3" t="s">
        <v>18828</v>
      </c>
    </row>
    <row r="1058" spans="1:7" s="168" customFormat="1">
      <c r="A1058" s="62">
        <v>1056</v>
      </c>
      <c r="B1058" s="13" t="s">
        <v>18861</v>
      </c>
      <c r="C1058" s="8" t="str">
        <f t="shared" si="35"/>
        <v>Yes</v>
      </c>
      <c r="D1058" s="30">
        <f t="shared" si="36"/>
        <v>0.66196876135125327</v>
      </c>
      <c r="E1058" s="160">
        <v>1822.4</v>
      </c>
      <c r="F1058" s="237">
        <v>42612</v>
      </c>
      <c r="G1058" s="3" t="s">
        <v>18828</v>
      </c>
    </row>
    <row r="1059" spans="1:7" s="168" customFormat="1">
      <c r="A1059" s="62">
        <v>1057</v>
      </c>
      <c r="B1059" s="13" t="s">
        <v>18862</v>
      </c>
      <c r="C1059" s="8" t="str">
        <f t="shared" si="35"/>
        <v>Yes</v>
      </c>
      <c r="D1059" s="30">
        <f t="shared" si="36"/>
        <v>0.91885216127860514</v>
      </c>
      <c r="E1059" s="160">
        <v>2529.6</v>
      </c>
      <c r="F1059" s="237">
        <v>42612</v>
      </c>
      <c r="G1059" s="3" t="s">
        <v>18828</v>
      </c>
    </row>
    <row r="1060" spans="1:7" s="168" customFormat="1">
      <c r="A1060" s="62">
        <v>1058</v>
      </c>
      <c r="B1060" s="13" t="s">
        <v>18863</v>
      </c>
      <c r="C1060" s="8" t="str">
        <f t="shared" si="35"/>
        <v>Yes</v>
      </c>
      <c r="D1060" s="30">
        <f t="shared" si="36"/>
        <v>0.98801307664366145</v>
      </c>
      <c r="E1060" s="160">
        <v>2720</v>
      </c>
      <c r="F1060" s="237">
        <v>42612</v>
      </c>
      <c r="G1060" s="3" t="s">
        <v>18828</v>
      </c>
    </row>
    <row r="1061" spans="1:7" s="168" customFormat="1">
      <c r="A1061" s="62">
        <v>1059</v>
      </c>
      <c r="B1061" s="13" t="s">
        <v>18864</v>
      </c>
      <c r="C1061" s="8" t="str">
        <f t="shared" si="35"/>
        <v>Yes</v>
      </c>
      <c r="D1061" s="30">
        <f t="shared" si="36"/>
        <v>0.9682528151107882</v>
      </c>
      <c r="E1061" s="160">
        <v>2665.6</v>
      </c>
      <c r="F1061" s="237">
        <v>42612</v>
      </c>
      <c r="G1061" s="3" t="s">
        <v>18828</v>
      </c>
    </row>
    <row r="1062" spans="1:7" s="168" customFormat="1">
      <c r="A1062" s="62">
        <v>1060</v>
      </c>
      <c r="B1062" s="13" t="s">
        <v>18865</v>
      </c>
      <c r="C1062" s="8" t="str">
        <f t="shared" si="35"/>
        <v>Yes</v>
      </c>
      <c r="D1062" s="30">
        <f t="shared" si="36"/>
        <v>4.7128223755902656</v>
      </c>
      <c r="E1062" s="160">
        <v>12974.400000000001</v>
      </c>
      <c r="F1062" s="237">
        <v>42612</v>
      </c>
      <c r="G1062" s="3" t="s">
        <v>18828</v>
      </c>
    </row>
    <row r="1063" spans="1:7" s="168" customFormat="1">
      <c r="A1063" s="62">
        <v>1061</v>
      </c>
      <c r="B1063" s="13" t="s">
        <v>18866</v>
      </c>
      <c r="C1063" s="8" t="str">
        <f t="shared" si="35"/>
        <v>Yes</v>
      </c>
      <c r="D1063" s="30">
        <f t="shared" si="36"/>
        <v>1.6302215764620411</v>
      </c>
      <c r="E1063" s="160">
        <v>4487.9999999999991</v>
      </c>
      <c r="F1063" s="237">
        <v>42612</v>
      </c>
      <c r="G1063" s="3" t="s">
        <v>18828</v>
      </c>
    </row>
    <row r="1064" spans="1:7" s="168" customFormat="1">
      <c r="A1064" s="62">
        <v>1062</v>
      </c>
      <c r="B1064" s="13" t="s">
        <v>18867</v>
      </c>
      <c r="C1064" s="8" t="str">
        <f t="shared" si="35"/>
        <v>Yes</v>
      </c>
      <c r="D1064" s="30">
        <f t="shared" si="36"/>
        <v>1.8377043225572103</v>
      </c>
      <c r="E1064" s="160">
        <v>5059.2</v>
      </c>
      <c r="F1064" s="237">
        <v>42612</v>
      </c>
      <c r="G1064" s="3" t="s">
        <v>18828</v>
      </c>
    </row>
    <row r="1065" spans="1:7" s="168" customFormat="1">
      <c r="A1065" s="62">
        <v>1063</v>
      </c>
      <c r="B1065" s="13" t="s">
        <v>18867</v>
      </c>
      <c r="C1065" s="8" t="str">
        <f t="shared" si="35"/>
        <v>Yes</v>
      </c>
      <c r="D1065" s="30">
        <f t="shared" si="36"/>
        <v>0.98801307664366145</v>
      </c>
      <c r="E1065" s="160">
        <v>2720</v>
      </c>
      <c r="F1065" s="237">
        <v>42612</v>
      </c>
      <c r="G1065" s="3" t="s">
        <v>18828</v>
      </c>
    </row>
    <row r="1066" spans="1:7" s="168" customFormat="1">
      <c r="A1066" s="62">
        <v>1064</v>
      </c>
      <c r="B1066" s="13" t="s">
        <v>18868</v>
      </c>
      <c r="C1066" s="8" t="str">
        <f t="shared" si="35"/>
        <v>Yes</v>
      </c>
      <c r="D1066" s="30">
        <f t="shared" si="36"/>
        <v>1.3832183073011259</v>
      </c>
      <c r="E1066" s="160">
        <v>3807.9999999999995</v>
      </c>
      <c r="F1066" s="237">
        <v>42612</v>
      </c>
      <c r="G1066" s="3" t="s">
        <v>18828</v>
      </c>
    </row>
    <row r="1067" spans="1:7" s="168" customFormat="1">
      <c r="A1067" s="62">
        <v>1065</v>
      </c>
      <c r="B1067" s="13" t="s">
        <v>18869</v>
      </c>
      <c r="C1067" s="8" t="str">
        <f t="shared" si="35"/>
        <v>Yes</v>
      </c>
      <c r="D1067" s="30">
        <f t="shared" si="36"/>
        <v>1.5413003995641119</v>
      </c>
      <c r="E1067" s="160">
        <v>4243.2</v>
      </c>
      <c r="F1067" s="237">
        <v>42612</v>
      </c>
      <c r="G1067" s="3" t="s">
        <v>18828</v>
      </c>
    </row>
    <row r="1068" spans="1:7" s="168" customFormat="1">
      <c r="A1068" s="62">
        <v>1066</v>
      </c>
      <c r="B1068" s="13" t="s">
        <v>18870</v>
      </c>
      <c r="C1068" s="8" t="str">
        <f t="shared" si="35"/>
        <v>Yes</v>
      </c>
      <c r="D1068" s="30">
        <f t="shared" si="36"/>
        <v>0.76077006901561939</v>
      </c>
      <c r="E1068" s="160">
        <v>2094.4</v>
      </c>
      <c r="F1068" s="237">
        <v>42612</v>
      </c>
      <c r="G1068" s="3" t="s">
        <v>18828</v>
      </c>
    </row>
    <row r="1069" spans="1:7" s="168" customFormat="1">
      <c r="A1069" s="62">
        <v>1067</v>
      </c>
      <c r="B1069" s="13" t="s">
        <v>18871</v>
      </c>
      <c r="C1069" s="8" t="str">
        <f t="shared" si="35"/>
        <v>Yes</v>
      </c>
      <c r="D1069" s="30">
        <f t="shared" si="36"/>
        <v>1.0176534689429713</v>
      </c>
      <c r="E1069" s="160">
        <v>2801.6</v>
      </c>
      <c r="F1069" s="237">
        <v>42613</v>
      </c>
      <c r="G1069" s="3" t="s">
        <v>18828</v>
      </c>
    </row>
    <row r="1070" spans="1:7" s="168" customFormat="1">
      <c r="A1070" s="62">
        <v>1068</v>
      </c>
      <c r="B1070" s="13" t="s">
        <v>18872</v>
      </c>
      <c r="C1070" s="8" t="str">
        <f t="shared" si="35"/>
        <v>Yes</v>
      </c>
      <c r="D1070" s="30">
        <f t="shared" si="36"/>
        <v>0.9682528151107882</v>
      </c>
      <c r="E1070" s="160">
        <v>2665.6</v>
      </c>
      <c r="F1070" s="237">
        <v>42612</v>
      </c>
      <c r="G1070" s="3" t="s">
        <v>18828</v>
      </c>
    </row>
    <row r="1071" spans="1:7" s="168" customFormat="1">
      <c r="A1071" s="62">
        <v>1069</v>
      </c>
      <c r="B1071" s="13" t="s">
        <v>18873</v>
      </c>
      <c r="C1071" s="8" t="str">
        <f t="shared" si="35"/>
        <v>Yes</v>
      </c>
      <c r="D1071" s="30">
        <f t="shared" si="36"/>
        <v>1.5610606610969853</v>
      </c>
      <c r="E1071" s="160">
        <v>4297.6000000000004</v>
      </c>
      <c r="F1071" s="237">
        <v>42612</v>
      </c>
      <c r="G1071" s="3" t="s">
        <v>18828</v>
      </c>
    </row>
    <row r="1072" spans="1:7" s="168" customFormat="1" ht="30">
      <c r="A1072" s="62">
        <v>1070</v>
      </c>
      <c r="B1072" s="13" t="s">
        <v>18874</v>
      </c>
      <c r="C1072" s="8" t="str">
        <f t="shared" si="35"/>
        <v>Yes</v>
      </c>
      <c r="D1072" s="30">
        <f t="shared" si="36"/>
        <v>0.66196876135125327</v>
      </c>
      <c r="E1072" s="160">
        <v>1822.4</v>
      </c>
      <c r="F1072" s="237">
        <v>42612</v>
      </c>
      <c r="G1072" s="3" t="s">
        <v>18828</v>
      </c>
    </row>
    <row r="1073" spans="1:7" s="168" customFormat="1">
      <c r="A1073" s="62">
        <v>1071</v>
      </c>
      <c r="B1073" s="13" t="s">
        <v>18875</v>
      </c>
      <c r="C1073" s="8" t="str">
        <f t="shared" si="35"/>
        <v>Yes</v>
      </c>
      <c r="D1073" s="30">
        <f t="shared" si="36"/>
        <v>4.2484562295677444</v>
      </c>
      <c r="E1073" s="160">
        <v>11696</v>
      </c>
      <c r="F1073" s="237">
        <v>42612</v>
      </c>
      <c r="G1073" s="3" t="s">
        <v>18828</v>
      </c>
    </row>
    <row r="1074" spans="1:7" s="168" customFormat="1" ht="30">
      <c r="A1074" s="62">
        <v>1072</v>
      </c>
      <c r="B1074" s="13" t="s">
        <v>18876</v>
      </c>
      <c r="C1074" s="8" t="str">
        <f t="shared" si="35"/>
        <v>Yes</v>
      </c>
      <c r="D1074" s="30">
        <f t="shared" si="36"/>
        <v>1.3140573919360699</v>
      </c>
      <c r="E1074" s="160">
        <v>3617.6000000000004</v>
      </c>
      <c r="F1074" s="237">
        <v>42612</v>
      </c>
      <c r="G1074" s="3" t="s">
        <v>18828</v>
      </c>
    </row>
    <row r="1075" spans="1:7" s="168" customFormat="1">
      <c r="A1075" s="62">
        <v>1073</v>
      </c>
      <c r="B1075" s="13" t="s">
        <v>18877</v>
      </c>
      <c r="C1075" s="8" t="str">
        <f t="shared" si="35"/>
        <v>Yes</v>
      </c>
      <c r="D1075" s="30">
        <f t="shared" si="36"/>
        <v>1.3041772611696332</v>
      </c>
      <c r="E1075" s="160">
        <v>3590.4</v>
      </c>
      <c r="F1075" s="237">
        <v>42612</v>
      </c>
      <c r="G1075" s="3" t="s">
        <v>18828</v>
      </c>
    </row>
    <row r="1076" spans="1:7" s="168" customFormat="1">
      <c r="A1076" s="62">
        <v>1074</v>
      </c>
      <c r="B1076" s="13" t="s">
        <v>18878</v>
      </c>
      <c r="C1076" s="8" t="str">
        <f t="shared" si="35"/>
        <v>Yes</v>
      </c>
      <c r="D1076" s="30">
        <f t="shared" si="36"/>
        <v>2.5095532146749</v>
      </c>
      <c r="E1076" s="160">
        <v>6908.8</v>
      </c>
      <c r="F1076" s="237">
        <v>42613</v>
      </c>
      <c r="G1076" s="3" t="s">
        <v>18828</v>
      </c>
    </row>
    <row r="1077" spans="1:7" s="168" customFormat="1">
      <c r="A1077" s="62">
        <v>1075</v>
      </c>
      <c r="B1077" s="13" t="s">
        <v>18879</v>
      </c>
      <c r="C1077" s="8" t="str">
        <f t="shared" si="35"/>
        <v>Yes</v>
      </c>
      <c r="D1077" s="30">
        <f t="shared" si="36"/>
        <v>1.0077733381765348</v>
      </c>
      <c r="E1077" s="160">
        <v>2774.4</v>
      </c>
      <c r="F1077" s="237">
        <v>42612</v>
      </c>
      <c r="G1077" s="3" t="s">
        <v>18828</v>
      </c>
    </row>
    <row r="1078" spans="1:7" s="168" customFormat="1">
      <c r="A1078" s="62">
        <v>1076</v>
      </c>
      <c r="B1078" s="13" t="s">
        <v>18880</v>
      </c>
      <c r="C1078" s="8" t="str">
        <f t="shared" si="35"/>
        <v>Yes</v>
      </c>
      <c r="D1078" s="30">
        <f t="shared" si="36"/>
        <v>1.2448964765710133</v>
      </c>
      <c r="E1078" s="160">
        <v>3427.2</v>
      </c>
      <c r="F1078" s="237">
        <v>42612</v>
      </c>
      <c r="G1078" s="3" t="s">
        <v>18828</v>
      </c>
    </row>
    <row r="1079" spans="1:7" s="168" customFormat="1">
      <c r="A1079" s="62">
        <v>1077</v>
      </c>
      <c r="B1079" s="13" t="s">
        <v>18881</v>
      </c>
      <c r="C1079" s="8" t="str">
        <f t="shared" si="35"/>
        <v>Yes</v>
      </c>
      <c r="D1079" s="30">
        <f t="shared" si="36"/>
        <v>1.5511805303305484</v>
      </c>
      <c r="E1079" s="160">
        <v>4270.3999999999996</v>
      </c>
      <c r="F1079" s="237">
        <v>42612</v>
      </c>
      <c r="G1079" s="3" t="s">
        <v>18828</v>
      </c>
    </row>
    <row r="1080" spans="1:7" s="168" customFormat="1">
      <c r="A1080" s="62">
        <v>1078</v>
      </c>
      <c r="B1080" s="13" t="s">
        <v>18882</v>
      </c>
      <c r="C1080" s="8" t="str">
        <f t="shared" si="35"/>
        <v>Yes</v>
      </c>
      <c r="D1080" s="30">
        <f t="shared" si="36"/>
        <v>2.2131492916818014</v>
      </c>
      <c r="E1080" s="160">
        <v>6092.7999999999993</v>
      </c>
      <c r="F1080" s="237">
        <v>42612</v>
      </c>
      <c r="G1080" s="3" t="s">
        <v>18828</v>
      </c>
    </row>
    <row r="1081" spans="1:7" s="168" customFormat="1">
      <c r="A1081" s="62">
        <v>1079</v>
      </c>
      <c r="B1081" s="13" t="s">
        <v>18883</v>
      </c>
      <c r="C1081" s="8" t="str">
        <f t="shared" si="35"/>
        <v>Yes</v>
      </c>
      <c r="D1081" s="30">
        <f t="shared" si="36"/>
        <v>0.87933163821285876</v>
      </c>
      <c r="E1081" s="160">
        <v>2420.8000000000002</v>
      </c>
      <c r="F1081" s="237">
        <v>42613</v>
      </c>
      <c r="G1081" s="3" t="s">
        <v>18828</v>
      </c>
    </row>
    <row r="1082" spans="1:7" s="168" customFormat="1">
      <c r="A1082" s="62">
        <v>1080</v>
      </c>
      <c r="B1082" s="13" t="s">
        <v>18884</v>
      </c>
      <c r="C1082" s="8" t="str">
        <f t="shared" si="35"/>
        <v>Yes</v>
      </c>
      <c r="D1082" s="30">
        <f t="shared" si="36"/>
        <v>1.8871049763893932</v>
      </c>
      <c r="E1082" s="160">
        <v>5195.2</v>
      </c>
      <c r="F1082" s="237">
        <v>42612</v>
      </c>
      <c r="G1082" s="3" t="s">
        <v>18828</v>
      </c>
    </row>
    <row r="1083" spans="1:7" s="168" customFormat="1">
      <c r="A1083" s="62">
        <v>1081</v>
      </c>
      <c r="B1083" s="13" t="s">
        <v>18885</v>
      </c>
      <c r="C1083" s="8" t="str">
        <f t="shared" si="35"/>
        <v>Yes</v>
      </c>
      <c r="D1083" s="30">
        <f t="shared" si="36"/>
        <v>0.3952052306574646</v>
      </c>
      <c r="E1083" s="160">
        <v>1088</v>
      </c>
      <c r="F1083" s="237">
        <v>42612</v>
      </c>
      <c r="G1083" s="3" t="s">
        <v>18828</v>
      </c>
    </row>
    <row r="1084" spans="1:7" s="168" customFormat="1" ht="30">
      <c r="A1084" s="62">
        <v>1082</v>
      </c>
      <c r="B1084" s="13" t="s">
        <v>18886</v>
      </c>
      <c r="C1084" s="8" t="str">
        <f t="shared" si="35"/>
        <v>Yes</v>
      </c>
      <c r="D1084" s="30">
        <f t="shared" si="36"/>
        <v>2.5589538685070834</v>
      </c>
      <c r="E1084" s="160">
        <v>7044.8</v>
      </c>
      <c r="F1084" s="237">
        <v>42612</v>
      </c>
      <c r="G1084" s="3" t="s">
        <v>18828</v>
      </c>
    </row>
    <row r="1085" spans="1:7" s="168" customFormat="1">
      <c r="A1085" s="62">
        <v>1083</v>
      </c>
      <c r="B1085" s="13" t="s">
        <v>18887</v>
      </c>
      <c r="C1085" s="8" t="str">
        <f t="shared" si="35"/>
        <v>Yes</v>
      </c>
      <c r="D1085" s="30">
        <f t="shared" si="36"/>
        <v>0.5730475844533236</v>
      </c>
      <c r="E1085" s="160">
        <v>1577.6</v>
      </c>
      <c r="F1085" s="237">
        <v>42612</v>
      </c>
      <c r="G1085" s="3" t="s">
        <v>18828</v>
      </c>
    </row>
    <row r="1086" spans="1:7" s="168" customFormat="1" ht="30">
      <c r="A1086" s="62">
        <v>1084</v>
      </c>
      <c r="B1086" s="13" t="s">
        <v>18888</v>
      </c>
      <c r="C1086" s="8" t="str">
        <f t="shared" si="35"/>
        <v>Yes</v>
      </c>
      <c r="D1086" s="30">
        <f t="shared" si="36"/>
        <v>1.689502361060661</v>
      </c>
      <c r="E1086" s="160">
        <v>4651.2</v>
      </c>
      <c r="F1086" s="237">
        <v>42612</v>
      </c>
      <c r="G1086" s="3" t="s">
        <v>18828</v>
      </c>
    </row>
    <row r="1087" spans="1:7" s="168" customFormat="1">
      <c r="A1087" s="62">
        <v>1085</v>
      </c>
      <c r="B1087" s="13" t="s">
        <v>18889</v>
      </c>
      <c r="C1087" s="8" t="str">
        <f t="shared" si="35"/>
        <v>Yes</v>
      </c>
      <c r="D1087" s="30">
        <f t="shared" si="36"/>
        <v>1.7586632764257173</v>
      </c>
      <c r="E1087" s="160">
        <v>4841.5999999999995</v>
      </c>
      <c r="F1087" s="237">
        <v>42612</v>
      </c>
      <c r="G1087" s="3" t="s">
        <v>18828</v>
      </c>
    </row>
    <row r="1088" spans="1:7" s="168" customFormat="1" ht="30">
      <c r="A1088" s="62">
        <v>1086</v>
      </c>
      <c r="B1088" s="13" t="s">
        <v>18890</v>
      </c>
      <c r="C1088" s="8" t="str">
        <f t="shared" si="35"/>
        <v>Yes</v>
      </c>
      <c r="D1088" s="30">
        <f t="shared" si="36"/>
        <v>4.199055575735561</v>
      </c>
      <c r="E1088" s="160">
        <v>11560</v>
      </c>
      <c r="F1088" s="237">
        <v>42612</v>
      </c>
      <c r="G1088" s="3" t="s">
        <v>18828</v>
      </c>
    </row>
    <row r="1089" spans="1:7" s="168" customFormat="1">
      <c r="A1089" s="62">
        <v>1087</v>
      </c>
      <c r="B1089" s="13" t="s">
        <v>18891</v>
      </c>
      <c r="C1089" s="8" t="str">
        <f t="shared" si="35"/>
        <v>Yes</v>
      </c>
      <c r="D1089" s="30">
        <f t="shared" si="36"/>
        <v>0.35568470759171811</v>
      </c>
      <c r="E1089" s="160">
        <v>979.19999999999993</v>
      </c>
      <c r="F1089" s="237">
        <v>42612</v>
      </c>
      <c r="G1089" s="3" t="s">
        <v>18828</v>
      </c>
    </row>
    <row r="1090" spans="1:7" s="168" customFormat="1">
      <c r="A1090" s="62">
        <v>1088</v>
      </c>
      <c r="B1090" s="13" t="s">
        <v>18892</v>
      </c>
      <c r="C1090" s="8" t="str">
        <f t="shared" ref="C1090:C1092" si="37">IF(D1494&lt;=5, "Yes", "No")</f>
        <v>Yes</v>
      </c>
      <c r="D1090" s="30">
        <f t="shared" si="36"/>
        <v>1.6203414456956045</v>
      </c>
      <c r="E1090" s="160">
        <v>4460.7999999999993</v>
      </c>
      <c r="F1090" s="237">
        <v>42612</v>
      </c>
      <c r="G1090" s="3" t="s">
        <v>18828</v>
      </c>
    </row>
    <row r="1091" spans="1:7" s="168" customFormat="1">
      <c r="A1091" s="62">
        <v>1089</v>
      </c>
      <c r="B1091" s="13" t="s">
        <v>18893</v>
      </c>
      <c r="C1091" s="8" t="str">
        <f t="shared" si="37"/>
        <v>Yes</v>
      </c>
      <c r="D1091" s="30">
        <f t="shared" si="36"/>
        <v>1.8179440610243371</v>
      </c>
      <c r="E1091" s="160">
        <v>5004.8</v>
      </c>
      <c r="F1091" s="237">
        <v>42612</v>
      </c>
      <c r="G1091" s="3" t="s">
        <v>18828</v>
      </c>
    </row>
    <row r="1092" spans="1:7" s="168" customFormat="1">
      <c r="A1092" s="62">
        <v>1090</v>
      </c>
      <c r="B1092" s="13" t="s">
        <v>18894</v>
      </c>
      <c r="C1092" s="8" t="str">
        <f t="shared" si="37"/>
        <v>Yes</v>
      </c>
      <c r="D1092" s="30">
        <f t="shared" ref="D1092:D1155" si="38">E1092/2753</f>
        <v>3.8730112604431528</v>
      </c>
      <c r="E1092" s="160">
        <v>10662.4</v>
      </c>
      <c r="F1092" s="237">
        <v>42612</v>
      </c>
      <c r="G1092" s="3" t="s">
        <v>18828</v>
      </c>
    </row>
    <row r="1093" spans="1:7" s="168" customFormat="1" ht="30">
      <c r="A1093" s="62">
        <v>1091</v>
      </c>
      <c r="B1093" s="63" t="s">
        <v>18895</v>
      </c>
      <c r="C1093" s="33" t="str">
        <f>IF(D1556&lt;=5, "Yes", "No")</f>
        <v>Yes</v>
      </c>
      <c r="D1093" s="30">
        <f t="shared" si="38"/>
        <v>4.9400653832183075</v>
      </c>
      <c r="E1093" s="30">
        <v>13600</v>
      </c>
      <c r="F1093" s="31">
        <v>42612</v>
      </c>
      <c r="G1093" s="3" t="s">
        <v>18896</v>
      </c>
    </row>
    <row r="1094" spans="1:7" s="168" customFormat="1">
      <c r="A1094" s="62">
        <v>1092</v>
      </c>
      <c r="B1094" s="63" t="s">
        <v>18897</v>
      </c>
      <c r="C1094" s="33" t="str">
        <f t="shared" ref="C1094:C1113" si="39">IF(D1557&lt;=5, "Yes", "No")</f>
        <v>Yes</v>
      </c>
      <c r="D1094" s="30">
        <f t="shared" si="38"/>
        <v>4.0903741373047584</v>
      </c>
      <c r="E1094" s="30">
        <v>11260.8</v>
      </c>
      <c r="F1094" s="31">
        <v>42613</v>
      </c>
      <c r="G1094" s="3" t="s">
        <v>18896</v>
      </c>
    </row>
    <row r="1095" spans="1:7" s="168" customFormat="1">
      <c r="A1095" s="62">
        <v>1093</v>
      </c>
      <c r="B1095" s="63" t="s">
        <v>18898</v>
      </c>
      <c r="C1095" s="33" t="str">
        <f t="shared" si="39"/>
        <v>Yes</v>
      </c>
      <c r="D1095" s="30">
        <f t="shared" si="38"/>
        <v>4.100254268071196</v>
      </c>
      <c r="E1095" s="30">
        <v>11288.000000000002</v>
      </c>
      <c r="F1095" s="31">
        <v>42612</v>
      </c>
      <c r="G1095" s="3" t="s">
        <v>18896</v>
      </c>
    </row>
    <row r="1096" spans="1:7" s="168" customFormat="1">
      <c r="A1096" s="62">
        <v>1094</v>
      </c>
      <c r="B1096" s="210" t="s">
        <v>18899</v>
      </c>
      <c r="C1096" s="33" t="str">
        <f t="shared" si="39"/>
        <v>Yes</v>
      </c>
      <c r="D1096" s="30">
        <f t="shared" si="38"/>
        <v>2.2032691609153652</v>
      </c>
      <c r="E1096" s="30">
        <v>6065.6</v>
      </c>
      <c r="F1096" s="31">
        <v>42613</v>
      </c>
      <c r="G1096" s="3" t="s">
        <v>18896</v>
      </c>
    </row>
    <row r="1097" spans="1:7" s="168" customFormat="1">
      <c r="A1097" s="62">
        <v>1095</v>
      </c>
      <c r="B1097" s="210" t="s">
        <v>18900</v>
      </c>
      <c r="C1097" s="33" t="str">
        <f t="shared" si="39"/>
        <v>Yes</v>
      </c>
      <c r="D1097" s="30">
        <f t="shared" si="38"/>
        <v>1.0966945150744642</v>
      </c>
      <c r="E1097" s="30">
        <v>3019.2</v>
      </c>
      <c r="F1097" s="31">
        <v>42612</v>
      </c>
      <c r="G1097" s="3" t="s">
        <v>18896</v>
      </c>
    </row>
    <row r="1098" spans="1:7" s="168" customFormat="1" ht="30">
      <c r="A1098" s="62">
        <v>1096</v>
      </c>
      <c r="B1098" s="210" t="s">
        <v>18901</v>
      </c>
      <c r="C1098" s="33" t="str">
        <f t="shared" si="39"/>
        <v>Yes</v>
      </c>
      <c r="D1098" s="30">
        <f t="shared" si="38"/>
        <v>1.0670541227751544</v>
      </c>
      <c r="E1098" s="30">
        <v>2937.6000000000004</v>
      </c>
      <c r="F1098" s="31">
        <v>42612</v>
      </c>
      <c r="G1098" s="3" t="s">
        <v>18896</v>
      </c>
    </row>
    <row r="1099" spans="1:7" s="168" customFormat="1">
      <c r="A1099" s="62">
        <v>1097</v>
      </c>
      <c r="B1099" s="210" t="s">
        <v>4340</v>
      </c>
      <c r="C1099" s="33" t="str">
        <f t="shared" si="39"/>
        <v>Yes</v>
      </c>
      <c r="D1099" s="30">
        <f t="shared" si="38"/>
        <v>2.6676353069378864</v>
      </c>
      <c r="E1099" s="30">
        <v>7344.0000000000009</v>
      </c>
      <c r="F1099" s="31">
        <v>42612</v>
      </c>
      <c r="G1099" s="3" t="s">
        <v>18896</v>
      </c>
    </row>
    <row r="1100" spans="1:7" s="168" customFormat="1">
      <c r="A1100" s="62">
        <v>1098</v>
      </c>
      <c r="B1100" s="131" t="s">
        <v>18902</v>
      </c>
      <c r="C1100" s="33" t="str">
        <f t="shared" si="39"/>
        <v>Yes</v>
      </c>
      <c r="D1100" s="30">
        <f t="shared" si="38"/>
        <v>0.78053033054849263</v>
      </c>
      <c r="E1100" s="30">
        <v>2148.8000000000002</v>
      </c>
      <c r="F1100" s="31">
        <v>42612</v>
      </c>
      <c r="G1100" s="3" t="s">
        <v>18896</v>
      </c>
    </row>
    <row r="1101" spans="1:7" s="168" customFormat="1">
      <c r="A1101" s="62">
        <v>1099</v>
      </c>
      <c r="B1101" s="210" t="s">
        <v>18903</v>
      </c>
      <c r="C1101" s="33" t="str">
        <f t="shared" si="39"/>
        <v>Yes</v>
      </c>
      <c r="D1101" s="30">
        <f t="shared" si="38"/>
        <v>2.2032691609153652</v>
      </c>
      <c r="E1101" s="30">
        <v>6065.6</v>
      </c>
      <c r="F1101" s="31">
        <v>42612</v>
      </c>
      <c r="G1101" s="3" t="s">
        <v>18896</v>
      </c>
    </row>
    <row r="1102" spans="1:7" s="168" customFormat="1">
      <c r="A1102" s="62">
        <v>1100</v>
      </c>
      <c r="B1102" s="210" t="s">
        <v>18904</v>
      </c>
      <c r="C1102" s="33" t="str">
        <f t="shared" si="39"/>
        <v>Yes</v>
      </c>
      <c r="D1102" s="30">
        <f t="shared" si="38"/>
        <v>2.8652379222666178</v>
      </c>
      <c r="E1102" s="30">
        <v>7887.9999999999991</v>
      </c>
      <c r="F1102" s="31">
        <v>42612</v>
      </c>
      <c r="G1102" s="3" t="s">
        <v>18896</v>
      </c>
    </row>
    <row r="1103" spans="1:7" s="168" customFormat="1">
      <c r="A1103" s="62">
        <v>1101</v>
      </c>
      <c r="B1103" s="210" t="s">
        <v>18864</v>
      </c>
      <c r="C1103" s="33" t="str">
        <f t="shared" si="39"/>
        <v>Yes</v>
      </c>
      <c r="D1103" s="30">
        <f t="shared" si="38"/>
        <v>0.88921176897929533</v>
      </c>
      <c r="E1103" s="30">
        <v>2448</v>
      </c>
      <c r="F1103" s="31">
        <v>42612</v>
      </c>
      <c r="G1103" s="3" t="s">
        <v>18896</v>
      </c>
    </row>
    <row r="1104" spans="1:7" s="168" customFormat="1">
      <c r="A1104" s="62">
        <v>1102</v>
      </c>
      <c r="B1104" s="63" t="s">
        <v>18905</v>
      </c>
      <c r="C1104" s="33" t="str">
        <f t="shared" si="39"/>
        <v>Yes</v>
      </c>
      <c r="D1104" s="30">
        <f t="shared" si="38"/>
        <v>0.88921176897929533</v>
      </c>
      <c r="E1104" s="30">
        <v>2448</v>
      </c>
      <c r="F1104" s="31">
        <v>42612</v>
      </c>
      <c r="G1104" s="3" t="s">
        <v>18896</v>
      </c>
    </row>
    <row r="1105" spans="1:7" s="168" customFormat="1">
      <c r="A1105" s="62">
        <v>1103</v>
      </c>
      <c r="B1105" s="63" t="s">
        <v>18906</v>
      </c>
      <c r="C1105" s="33" t="str">
        <f t="shared" si="39"/>
        <v>Yes</v>
      </c>
      <c r="D1105" s="30">
        <f t="shared" si="38"/>
        <v>0.7904104613149292</v>
      </c>
      <c r="E1105" s="30">
        <v>2176</v>
      </c>
      <c r="F1105" s="31">
        <v>42613</v>
      </c>
      <c r="G1105" s="3" t="s">
        <v>18896</v>
      </c>
    </row>
    <row r="1106" spans="1:7" s="168" customFormat="1">
      <c r="A1106" s="62">
        <v>1104</v>
      </c>
      <c r="B1106" s="63" t="s">
        <v>18824</v>
      </c>
      <c r="C1106" s="33" t="str">
        <f t="shared" si="39"/>
        <v>Yes</v>
      </c>
      <c r="D1106" s="30">
        <f t="shared" si="38"/>
        <v>0.81017072284780245</v>
      </c>
      <c r="E1106" s="30">
        <v>2230.4</v>
      </c>
      <c r="F1106" s="31">
        <v>42612</v>
      </c>
      <c r="G1106" s="3" t="s">
        <v>18896</v>
      </c>
    </row>
    <row r="1107" spans="1:7" s="168" customFormat="1">
      <c r="A1107" s="62">
        <v>1105</v>
      </c>
      <c r="B1107" s="63" t="s">
        <v>18907</v>
      </c>
      <c r="C1107" s="33" t="str">
        <f t="shared" si="39"/>
        <v>Yes</v>
      </c>
      <c r="D1107" s="30">
        <f t="shared" si="38"/>
        <v>0.79041046131492898</v>
      </c>
      <c r="E1107" s="30">
        <v>2175.9999999999995</v>
      </c>
      <c r="F1107" s="31">
        <v>42612</v>
      </c>
      <c r="G1107" s="3" t="s">
        <v>18896</v>
      </c>
    </row>
    <row r="1108" spans="1:7" s="168" customFormat="1">
      <c r="A1108" s="62">
        <v>1106</v>
      </c>
      <c r="B1108" s="63" t="s">
        <v>18908</v>
      </c>
      <c r="C1108" s="33" t="str">
        <f t="shared" si="39"/>
        <v>Yes</v>
      </c>
      <c r="D1108" s="30">
        <f t="shared" si="38"/>
        <v>1.8772248456229568</v>
      </c>
      <c r="E1108" s="30">
        <v>5168</v>
      </c>
      <c r="F1108" s="31">
        <v>42612</v>
      </c>
      <c r="G1108" s="3" t="s">
        <v>18896</v>
      </c>
    </row>
    <row r="1109" spans="1:7" s="168" customFormat="1">
      <c r="A1109" s="62">
        <v>1107</v>
      </c>
      <c r="B1109" s="63" t="s">
        <v>14472</v>
      </c>
      <c r="C1109" s="33" t="str">
        <f t="shared" si="39"/>
        <v>Yes</v>
      </c>
      <c r="D1109" s="30">
        <f t="shared" si="38"/>
        <v>2.4700326916091537</v>
      </c>
      <c r="E1109" s="30">
        <v>6800</v>
      </c>
      <c r="F1109" s="31">
        <v>42612</v>
      </c>
      <c r="G1109" s="3" t="s">
        <v>18896</v>
      </c>
    </row>
    <row r="1110" spans="1:7" s="168" customFormat="1" ht="30">
      <c r="A1110" s="62">
        <v>1108</v>
      </c>
      <c r="B1110" s="63" t="s">
        <v>18909</v>
      </c>
      <c r="C1110" s="33" t="str">
        <f t="shared" si="39"/>
        <v>Yes</v>
      </c>
      <c r="D1110" s="30">
        <f t="shared" si="38"/>
        <v>0.70148928441699954</v>
      </c>
      <c r="E1110" s="30">
        <v>1931.1999999999998</v>
      </c>
      <c r="F1110" s="31">
        <v>42612</v>
      </c>
      <c r="G1110" s="3" t="s">
        <v>18896</v>
      </c>
    </row>
    <row r="1111" spans="1:7" s="168" customFormat="1" ht="30">
      <c r="A1111" s="62">
        <v>1109</v>
      </c>
      <c r="B1111" s="63" t="s">
        <v>18910</v>
      </c>
      <c r="C1111" s="33" t="str">
        <f t="shared" si="39"/>
        <v>Yes</v>
      </c>
      <c r="D1111" s="30">
        <f t="shared" si="38"/>
        <v>1.3535779150018161</v>
      </c>
      <c r="E1111" s="30">
        <v>3726.3999999999996</v>
      </c>
      <c r="F1111" s="31">
        <v>42612</v>
      </c>
      <c r="G1111" s="3" t="s">
        <v>18896</v>
      </c>
    </row>
    <row r="1112" spans="1:7" s="168" customFormat="1" ht="30">
      <c r="A1112" s="62">
        <v>1110</v>
      </c>
      <c r="B1112" s="63" t="s">
        <v>15194</v>
      </c>
      <c r="C1112" s="33" t="str">
        <f t="shared" si="39"/>
        <v>Yes</v>
      </c>
      <c r="D1112" s="30">
        <f t="shared" si="38"/>
        <v>2.6478750454050122</v>
      </c>
      <c r="E1112" s="30">
        <v>7289.5999999999985</v>
      </c>
      <c r="F1112" s="31">
        <v>42612</v>
      </c>
      <c r="G1112" s="3" t="s">
        <v>18896</v>
      </c>
    </row>
    <row r="1113" spans="1:7" s="168" customFormat="1">
      <c r="A1113" s="62">
        <v>1111</v>
      </c>
      <c r="B1113" s="63" t="s">
        <v>18911</v>
      </c>
      <c r="C1113" s="33" t="str">
        <f t="shared" si="39"/>
        <v>Yes</v>
      </c>
      <c r="D1113" s="30">
        <f t="shared" si="38"/>
        <v>3.4284053759535049</v>
      </c>
      <c r="E1113" s="30">
        <v>9438.4</v>
      </c>
      <c r="F1113" s="31">
        <v>42612</v>
      </c>
      <c r="G1113" s="3" t="s">
        <v>18896</v>
      </c>
    </row>
    <row r="1114" spans="1:7" s="168" customFormat="1" ht="30">
      <c r="A1114" s="62">
        <v>1112</v>
      </c>
      <c r="B1114" s="63" t="s">
        <v>18912</v>
      </c>
      <c r="C1114" s="33" t="str">
        <f>IF(D1577&lt;=5, "Yes", "No")</f>
        <v>Yes</v>
      </c>
      <c r="D1114" s="30">
        <f t="shared" si="38"/>
        <v>2.3415909916454778</v>
      </c>
      <c r="E1114" s="30">
        <v>6446.4000000000005</v>
      </c>
      <c r="F1114" s="31">
        <v>42612</v>
      </c>
      <c r="G1114" s="3" t="s">
        <v>18913</v>
      </c>
    </row>
    <row r="1115" spans="1:7" s="168" customFormat="1">
      <c r="A1115" s="62">
        <v>1113</v>
      </c>
      <c r="B1115" s="3" t="s">
        <v>18914</v>
      </c>
      <c r="C1115" s="33" t="str">
        <f t="shared" ref="C1115:C1169" si="40">IF(D1578&lt;=5, "Yes", "No")</f>
        <v>Yes</v>
      </c>
      <c r="D1115" s="30">
        <f t="shared" si="38"/>
        <v>2.3415909916454778</v>
      </c>
      <c r="E1115" s="30">
        <v>6446.4000000000005</v>
      </c>
      <c r="F1115" s="31">
        <v>42612</v>
      </c>
      <c r="G1115" s="3" t="s">
        <v>18913</v>
      </c>
    </row>
    <row r="1116" spans="1:7" s="168" customFormat="1">
      <c r="A1116" s="62">
        <v>1114</v>
      </c>
      <c r="B1116" s="3" t="s">
        <v>15744</v>
      </c>
      <c r="C1116" s="33" t="str">
        <f t="shared" si="40"/>
        <v>Yes</v>
      </c>
      <c r="D1116" s="30">
        <f t="shared" si="38"/>
        <v>1.6993824918270977</v>
      </c>
      <c r="E1116" s="30">
        <v>4678.3999999999996</v>
      </c>
      <c r="F1116" s="31">
        <v>42612</v>
      </c>
      <c r="G1116" s="3" t="s">
        <v>18913</v>
      </c>
    </row>
    <row r="1117" spans="1:7" s="168" customFormat="1">
      <c r="A1117" s="62">
        <v>1115</v>
      </c>
      <c r="B1117" s="210" t="s">
        <v>18915</v>
      </c>
      <c r="C1117" s="33" t="str">
        <f t="shared" si="40"/>
        <v>Yes</v>
      </c>
      <c r="D1117" s="30">
        <f t="shared" si="38"/>
        <v>1.7981837994914638</v>
      </c>
      <c r="E1117" s="30">
        <v>4950.3999999999996</v>
      </c>
      <c r="F1117" s="31">
        <v>42612</v>
      </c>
      <c r="G1117" s="3" t="s">
        <v>18913</v>
      </c>
    </row>
    <row r="1118" spans="1:7" s="168" customFormat="1">
      <c r="A1118" s="62">
        <v>1116</v>
      </c>
      <c r="B1118" s="210" t="s">
        <v>18916</v>
      </c>
      <c r="C1118" s="33" t="str">
        <f t="shared" si="40"/>
        <v>Yes</v>
      </c>
      <c r="D1118" s="30">
        <f t="shared" si="38"/>
        <v>0.80029059208136588</v>
      </c>
      <c r="E1118" s="30">
        <v>2203.2000000000003</v>
      </c>
      <c r="F1118" s="31">
        <v>42612</v>
      </c>
      <c r="G1118" s="3" t="s">
        <v>18913</v>
      </c>
    </row>
    <row r="1119" spans="1:7" s="168" customFormat="1">
      <c r="A1119" s="62">
        <v>1117</v>
      </c>
      <c r="B1119" s="199" t="s">
        <v>18917</v>
      </c>
      <c r="C1119" s="33" t="str">
        <f t="shared" si="40"/>
        <v>Yes</v>
      </c>
      <c r="D1119" s="30">
        <f t="shared" si="38"/>
        <v>1.610461314929168</v>
      </c>
      <c r="E1119" s="30">
        <v>4433.5999999999995</v>
      </c>
      <c r="F1119" s="31">
        <v>42612</v>
      </c>
      <c r="G1119" s="3" t="s">
        <v>18913</v>
      </c>
    </row>
    <row r="1120" spans="1:7" s="168" customFormat="1">
      <c r="A1120" s="62">
        <v>1118</v>
      </c>
      <c r="B1120" s="210" t="s">
        <v>18918</v>
      </c>
      <c r="C1120" s="33" t="str">
        <f t="shared" si="40"/>
        <v>Yes</v>
      </c>
      <c r="D1120" s="30">
        <f t="shared" si="38"/>
        <v>2.2823102070468582</v>
      </c>
      <c r="E1120" s="30">
        <v>6283.2000000000007</v>
      </c>
      <c r="F1120" s="31">
        <v>42612</v>
      </c>
      <c r="G1120" s="3" t="s">
        <v>18913</v>
      </c>
    </row>
    <row r="1121" spans="1:7" s="168" customFormat="1">
      <c r="A1121" s="62">
        <v>1119</v>
      </c>
      <c r="B1121" s="131" t="s">
        <v>18919</v>
      </c>
      <c r="C1121" s="33" t="str">
        <f t="shared" si="40"/>
        <v>Yes</v>
      </c>
      <c r="D1121" s="30">
        <f t="shared" si="38"/>
        <v>3.2110424990918998</v>
      </c>
      <c r="E1121" s="30">
        <v>8840</v>
      </c>
      <c r="F1121" s="31">
        <v>42612</v>
      </c>
      <c r="G1121" s="3" t="s">
        <v>18913</v>
      </c>
    </row>
    <row r="1122" spans="1:7" s="168" customFormat="1">
      <c r="A1122" s="62">
        <v>1120</v>
      </c>
      <c r="B1122" s="210" t="s">
        <v>18920</v>
      </c>
      <c r="C1122" s="33" t="str">
        <f t="shared" si="40"/>
        <v>Yes</v>
      </c>
      <c r="D1122" s="30">
        <f t="shared" si="38"/>
        <v>1.3930984380675626</v>
      </c>
      <c r="E1122" s="30">
        <v>3835.2</v>
      </c>
      <c r="F1122" s="31">
        <v>42612</v>
      </c>
      <c r="G1122" s="3" t="s">
        <v>18913</v>
      </c>
    </row>
    <row r="1123" spans="1:7" s="168" customFormat="1" ht="30">
      <c r="A1123" s="62">
        <v>1121</v>
      </c>
      <c r="B1123" s="210" t="s">
        <v>18921</v>
      </c>
      <c r="C1123" s="33" t="str">
        <f t="shared" si="40"/>
        <v>Yes</v>
      </c>
      <c r="D1123" s="30">
        <f t="shared" si="38"/>
        <v>3.8631311296767161</v>
      </c>
      <c r="E1123" s="30">
        <v>10635.199999999999</v>
      </c>
      <c r="F1123" s="31">
        <v>42612</v>
      </c>
      <c r="G1123" s="3" t="s">
        <v>18913</v>
      </c>
    </row>
    <row r="1124" spans="1:7" s="168" customFormat="1" ht="30">
      <c r="A1124" s="62">
        <v>1122</v>
      </c>
      <c r="B1124" s="210" t="s">
        <v>18922</v>
      </c>
      <c r="C1124" s="33" t="str">
        <f t="shared" si="40"/>
        <v>Yes</v>
      </c>
      <c r="D1124" s="30">
        <f t="shared" si="38"/>
        <v>2.1736287686160556</v>
      </c>
      <c r="E1124" s="30">
        <v>5984.0000000000009</v>
      </c>
      <c r="F1124" s="31">
        <v>42612</v>
      </c>
      <c r="G1124" s="3" t="s">
        <v>18913</v>
      </c>
    </row>
    <row r="1125" spans="1:7" s="168" customFormat="1">
      <c r="A1125" s="62">
        <v>1123</v>
      </c>
      <c r="B1125" s="3" t="s">
        <v>18923</v>
      </c>
      <c r="C1125" s="33" t="str">
        <f t="shared" si="40"/>
        <v>Yes</v>
      </c>
      <c r="D1125" s="30">
        <f t="shared" si="38"/>
        <v>2.1736287686160556</v>
      </c>
      <c r="E1125" s="30">
        <v>5984.0000000000009</v>
      </c>
      <c r="F1125" s="31">
        <v>42612</v>
      </c>
      <c r="G1125" s="3" t="s">
        <v>18913</v>
      </c>
    </row>
    <row r="1126" spans="1:7" s="168" customFormat="1">
      <c r="A1126" s="62">
        <v>1124</v>
      </c>
      <c r="B1126" s="3" t="s">
        <v>18924</v>
      </c>
      <c r="C1126" s="33" t="str">
        <f t="shared" si="40"/>
        <v>Yes</v>
      </c>
      <c r="D1126" s="30">
        <f t="shared" si="38"/>
        <v>1.2942971304031967</v>
      </c>
      <c r="E1126" s="30">
        <v>3563.2000000000003</v>
      </c>
      <c r="F1126" s="31">
        <v>42612</v>
      </c>
      <c r="G1126" s="3" t="s">
        <v>18913</v>
      </c>
    </row>
    <row r="1127" spans="1:7" s="168" customFormat="1">
      <c r="A1127" s="62">
        <v>1125</v>
      </c>
      <c r="B1127" s="3" t="s">
        <v>18925</v>
      </c>
      <c r="C1127" s="33" t="str">
        <f t="shared" si="40"/>
        <v>Yes</v>
      </c>
      <c r="D1127" s="30">
        <f t="shared" si="38"/>
        <v>1.4820196149654923</v>
      </c>
      <c r="E1127" s="30">
        <v>4080</v>
      </c>
      <c r="F1127" s="31">
        <v>42612</v>
      </c>
      <c r="G1127" s="3" t="s">
        <v>18913</v>
      </c>
    </row>
    <row r="1128" spans="1:7" s="168" customFormat="1">
      <c r="A1128" s="62">
        <v>1126</v>
      </c>
      <c r="B1128" s="3" t="s">
        <v>18926</v>
      </c>
      <c r="C1128" s="33" t="str">
        <f t="shared" si="40"/>
        <v>Yes</v>
      </c>
      <c r="D1128" s="30">
        <f t="shared" si="38"/>
        <v>1.4326189611333089</v>
      </c>
      <c r="E1128" s="30">
        <v>3943.9999999999995</v>
      </c>
      <c r="F1128" s="31">
        <v>42612</v>
      </c>
      <c r="G1128" s="3" t="s">
        <v>18913</v>
      </c>
    </row>
    <row r="1129" spans="1:7" s="168" customFormat="1">
      <c r="A1129" s="62">
        <v>1127</v>
      </c>
      <c r="B1129" s="3" t="s">
        <v>18927</v>
      </c>
      <c r="C1129" s="33" t="str">
        <f t="shared" si="40"/>
        <v>Yes</v>
      </c>
      <c r="D1129" s="30">
        <f t="shared" si="38"/>
        <v>1.3832183073011262</v>
      </c>
      <c r="E1129" s="30">
        <v>3808.0000000000005</v>
      </c>
      <c r="F1129" s="31">
        <v>42612</v>
      </c>
      <c r="G1129" s="3" t="s">
        <v>18913</v>
      </c>
    </row>
    <row r="1130" spans="1:7" s="168" customFormat="1">
      <c r="A1130" s="62">
        <v>1128</v>
      </c>
      <c r="B1130" s="3" t="s">
        <v>18928</v>
      </c>
      <c r="C1130" s="33" t="str">
        <f t="shared" si="40"/>
        <v>Yes</v>
      </c>
      <c r="D1130" s="30">
        <f t="shared" si="38"/>
        <v>0.26676353069378861</v>
      </c>
      <c r="E1130" s="30">
        <v>734.40000000000009</v>
      </c>
      <c r="F1130" s="31">
        <v>42612</v>
      </c>
      <c r="G1130" s="3" t="s">
        <v>18913</v>
      </c>
    </row>
    <row r="1131" spans="1:7" s="168" customFormat="1">
      <c r="A1131" s="62">
        <v>1129</v>
      </c>
      <c r="B1131" s="3" t="s">
        <v>14472</v>
      </c>
      <c r="C1131" s="33" t="str">
        <f t="shared" si="40"/>
        <v>Yes</v>
      </c>
      <c r="D1131" s="30">
        <f t="shared" si="38"/>
        <v>0.97813294587722488</v>
      </c>
      <c r="E1131" s="30">
        <v>2692.8</v>
      </c>
      <c r="F1131" s="31">
        <v>42612</v>
      </c>
      <c r="G1131" s="3" t="s">
        <v>18913</v>
      </c>
    </row>
    <row r="1132" spans="1:7" s="168" customFormat="1">
      <c r="A1132" s="62">
        <v>1130</v>
      </c>
      <c r="B1132" s="3" t="s">
        <v>18929</v>
      </c>
      <c r="C1132" s="33" t="str">
        <f t="shared" si="40"/>
        <v>Yes</v>
      </c>
      <c r="D1132" s="30">
        <f t="shared" si="38"/>
        <v>1.4227388303668724</v>
      </c>
      <c r="E1132" s="30">
        <v>3916.7999999999997</v>
      </c>
      <c r="F1132" s="31">
        <v>42612</v>
      </c>
      <c r="G1132" s="3" t="s">
        <v>18913</v>
      </c>
    </row>
    <row r="1133" spans="1:7" s="168" customFormat="1">
      <c r="A1133" s="62">
        <v>1131</v>
      </c>
      <c r="B1133" s="3" t="s">
        <v>18930</v>
      </c>
      <c r="C1133" s="33" t="str">
        <f t="shared" si="40"/>
        <v>Yes</v>
      </c>
      <c r="D1133" s="30">
        <f t="shared" si="38"/>
        <v>1.4227388303668724</v>
      </c>
      <c r="E1133" s="30">
        <v>3916.7999999999997</v>
      </c>
      <c r="F1133" s="31">
        <v>42612</v>
      </c>
      <c r="G1133" s="3" t="s">
        <v>18913</v>
      </c>
    </row>
    <row r="1134" spans="1:7" s="168" customFormat="1">
      <c r="A1134" s="62">
        <v>1132</v>
      </c>
      <c r="B1134" s="3" t="s">
        <v>18931</v>
      </c>
      <c r="C1134" s="33" t="str">
        <f t="shared" si="40"/>
        <v>Yes</v>
      </c>
      <c r="D1134" s="30">
        <f t="shared" si="38"/>
        <v>1.4227388303668724</v>
      </c>
      <c r="E1134" s="30">
        <v>3916.7999999999997</v>
      </c>
      <c r="F1134" s="31">
        <v>42612</v>
      </c>
      <c r="G1134" s="3" t="s">
        <v>18913</v>
      </c>
    </row>
    <row r="1135" spans="1:7" s="168" customFormat="1">
      <c r="A1135" s="62">
        <v>1133</v>
      </c>
      <c r="B1135" s="199" t="s">
        <v>18932</v>
      </c>
      <c r="C1135" s="33" t="str">
        <f t="shared" si="40"/>
        <v>Yes</v>
      </c>
      <c r="D1135" s="30">
        <f t="shared" si="38"/>
        <v>1.4227388303668724</v>
      </c>
      <c r="E1135" s="30">
        <v>3916.7999999999997</v>
      </c>
      <c r="F1135" s="31">
        <v>42612</v>
      </c>
      <c r="G1135" s="3" t="s">
        <v>18913</v>
      </c>
    </row>
    <row r="1136" spans="1:7" s="168" customFormat="1">
      <c r="A1136" s="62">
        <v>1134</v>
      </c>
      <c r="B1136" s="199" t="s">
        <v>18933</v>
      </c>
      <c r="C1136" s="33" t="str">
        <f t="shared" si="40"/>
        <v>Yes</v>
      </c>
      <c r="D1136" s="30">
        <f t="shared" si="38"/>
        <v>3.3592444605884491</v>
      </c>
      <c r="E1136" s="30">
        <v>9248</v>
      </c>
      <c r="F1136" s="31">
        <v>42613</v>
      </c>
      <c r="G1136" s="3" t="s">
        <v>18913</v>
      </c>
    </row>
    <row r="1137" spans="1:7" s="168" customFormat="1">
      <c r="A1137" s="62">
        <v>1135</v>
      </c>
      <c r="B1137" s="199" t="s">
        <v>18934</v>
      </c>
      <c r="C1137" s="33" t="str">
        <f t="shared" si="40"/>
        <v>Yes</v>
      </c>
      <c r="D1137" s="30">
        <f t="shared" si="38"/>
        <v>3.408645114420632</v>
      </c>
      <c r="E1137" s="30">
        <v>9384</v>
      </c>
      <c r="F1137" s="31">
        <v>42612</v>
      </c>
      <c r="G1137" s="3" t="s">
        <v>18913</v>
      </c>
    </row>
    <row r="1138" spans="1:7" s="168" customFormat="1">
      <c r="A1138" s="62">
        <v>1136</v>
      </c>
      <c r="B1138" s="199" t="s">
        <v>18935</v>
      </c>
      <c r="C1138" s="33" t="str">
        <f t="shared" si="40"/>
        <v>Yes</v>
      </c>
      <c r="D1138" s="30">
        <f t="shared" si="38"/>
        <v>3.458045768252815</v>
      </c>
      <c r="E1138" s="30">
        <v>9520</v>
      </c>
      <c r="F1138" s="31">
        <v>42612</v>
      </c>
      <c r="G1138" s="3" t="s">
        <v>18913</v>
      </c>
    </row>
    <row r="1139" spans="1:7" s="168" customFormat="1">
      <c r="A1139" s="62">
        <v>1137</v>
      </c>
      <c r="B1139" s="199" t="s">
        <v>18936</v>
      </c>
      <c r="C1139" s="33" t="str">
        <f t="shared" si="40"/>
        <v>Yes</v>
      </c>
      <c r="D1139" s="30">
        <f t="shared" si="38"/>
        <v>1.2745368688703234</v>
      </c>
      <c r="E1139" s="30">
        <v>3508.8</v>
      </c>
      <c r="F1139" s="31">
        <v>42613</v>
      </c>
      <c r="G1139" s="3" t="s">
        <v>18913</v>
      </c>
    </row>
    <row r="1140" spans="1:7" s="168" customFormat="1">
      <c r="A1140" s="62">
        <v>1138</v>
      </c>
      <c r="B1140" s="199" t="s">
        <v>18937</v>
      </c>
      <c r="C1140" s="33" t="str">
        <f t="shared" si="40"/>
        <v>Yes</v>
      </c>
      <c r="D1140" s="30">
        <f t="shared" si="38"/>
        <v>2.0550671994188159</v>
      </c>
      <c r="E1140" s="30">
        <v>5657.6</v>
      </c>
      <c r="F1140" s="31">
        <v>42612</v>
      </c>
      <c r="G1140" s="3" t="s">
        <v>18913</v>
      </c>
    </row>
    <row r="1141" spans="1:7" s="168" customFormat="1">
      <c r="A1141" s="62">
        <v>1139</v>
      </c>
      <c r="B1141" s="199" t="s">
        <v>18938</v>
      </c>
      <c r="C1141" s="33" t="str">
        <f t="shared" si="40"/>
        <v>Yes</v>
      </c>
      <c r="D1141" s="30">
        <f t="shared" si="38"/>
        <v>2.0550671994188159</v>
      </c>
      <c r="E1141" s="30">
        <v>5657.6</v>
      </c>
      <c r="F1141" s="31">
        <v>42612</v>
      </c>
      <c r="G1141" s="3" t="s">
        <v>18913</v>
      </c>
    </row>
    <row r="1142" spans="1:7" s="168" customFormat="1">
      <c r="A1142" s="62">
        <v>1140</v>
      </c>
      <c r="B1142" s="199" t="s">
        <v>18939</v>
      </c>
      <c r="C1142" s="33" t="str">
        <f t="shared" si="40"/>
        <v>Yes</v>
      </c>
      <c r="D1142" s="30">
        <f t="shared" si="38"/>
        <v>0.64220849981837991</v>
      </c>
      <c r="E1142" s="30">
        <v>1768</v>
      </c>
      <c r="F1142" s="31">
        <v>42612</v>
      </c>
      <c r="G1142" s="3" t="s">
        <v>18913</v>
      </c>
    </row>
    <row r="1143" spans="1:7" s="168" customFormat="1">
      <c r="A1143" s="62">
        <v>1141</v>
      </c>
      <c r="B1143" s="199" t="s">
        <v>18940</v>
      </c>
      <c r="C1143" s="33" t="str">
        <f t="shared" si="40"/>
        <v>Yes</v>
      </c>
      <c r="D1143" s="30">
        <f t="shared" si="38"/>
        <v>0.69160915365056297</v>
      </c>
      <c r="E1143" s="30">
        <v>1903.9999999999998</v>
      </c>
      <c r="F1143" s="31">
        <v>42612</v>
      </c>
      <c r="G1143" s="3" t="s">
        <v>18913</v>
      </c>
    </row>
    <row r="1144" spans="1:7" s="168" customFormat="1">
      <c r="A1144" s="62">
        <v>1142</v>
      </c>
      <c r="B1144" s="199" t="s">
        <v>18941</v>
      </c>
      <c r="C1144" s="33" t="str">
        <f t="shared" si="40"/>
        <v>Yes</v>
      </c>
      <c r="D1144" s="30">
        <f t="shared" si="38"/>
        <v>0.74100980748274614</v>
      </c>
      <c r="E1144" s="30">
        <v>2040</v>
      </c>
      <c r="F1144" s="31">
        <v>42612</v>
      </c>
      <c r="G1144" s="3" t="s">
        <v>18913</v>
      </c>
    </row>
    <row r="1145" spans="1:7" s="168" customFormat="1">
      <c r="A1145" s="62">
        <v>1143</v>
      </c>
      <c r="B1145" s="199" t="s">
        <v>14558</v>
      </c>
      <c r="C1145" s="33" t="str">
        <f t="shared" si="40"/>
        <v>Yes</v>
      </c>
      <c r="D1145" s="30">
        <f t="shared" si="38"/>
        <v>0.69160915365056297</v>
      </c>
      <c r="E1145" s="30">
        <v>1903.9999999999998</v>
      </c>
      <c r="F1145" s="31">
        <v>42612</v>
      </c>
      <c r="G1145" s="3" t="s">
        <v>18913</v>
      </c>
    </row>
    <row r="1146" spans="1:7" s="168" customFormat="1">
      <c r="A1146" s="62">
        <v>1144</v>
      </c>
      <c r="B1146" s="199" t="s">
        <v>18942</v>
      </c>
      <c r="C1146" s="33" t="str">
        <f t="shared" si="40"/>
        <v>Yes</v>
      </c>
      <c r="D1146" s="30">
        <f t="shared" si="38"/>
        <v>4.8906647293861232</v>
      </c>
      <c r="E1146" s="30">
        <v>13463.999999999998</v>
      </c>
      <c r="F1146" s="31">
        <v>42612</v>
      </c>
      <c r="G1146" s="3" t="s">
        <v>18913</v>
      </c>
    </row>
    <row r="1147" spans="1:7" s="168" customFormat="1">
      <c r="A1147" s="62">
        <v>1145</v>
      </c>
      <c r="B1147" s="199" t="s">
        <v>18943</v>
      </c>
      <c r="C1147" s="33" t="str">
        <f t="shared" si="40"/>
        <v>Yes</v>
      </c>
      <c r="D1147" s="30">
        <f t="shared" si="38"/>
        <v>4.8412640755539416</v>
      </c>
      <c r="E1147" s="30">
        <v>13328.000000000002</v>
      </c>
      <c r="F1147" s="31">
        <v>42612</v>
      </c>
      <c r="G1147" s="3" t="s">
        <v>18913</v>
      </c>
    </row>
    <row r="1148" spans="1:7" s="168" customFormat="1">
      <c r="A1148" s="62">
        <v>1146</v>
      </c>
      <c r="B1148" s="199" t="s">
        <v>18944</v>
      </c>
      <c r="C1148" s="33" t="str">
        <f t="shared" si="40"/>
        <v>Yes</v>
      </c>
      <c r="D1148" s="30">
        <f t="shared" si="38"/>
        <v>1.4721394841990558</v>
      </c>
      <c r="E1148" s="30">
        <v>4052.8000000000006</v>
      </c>
      <c r="F1148" s="31">
        <v>42612</v>
      </c>
      <c r="G1148" s="3" t="s">
        <v>18913</v>
      </c>
    </row>
    <row r="1149" spans="1:7" s="168" customFormat="1">
      <c r="A1149" s="62">
        <v>1147</v>
      </c>
      <c r="B1149" s="199" t="s">
        <v>18945</v>
      </c>
      <c r="C1149" s="33" t="str">
        <f t="shared" si="40"/>
        <v>Yes</v>
      </c>
      <c r="D1149" s="30">
        <f t="shared" si="38"/>
        <v>1.4721394841990558</v>
      </c>
      <c r="E1149" s="30">
        <v>4052.8000000000006</v>
      </c>
      <c r="F1149" s="31">
        <v>42612</v>
      </c>
      <c r="G1149" s="3" t="s">
        <v>18913</v>
      </c>
    </row>
    <row r="1150" spans="1:7" s="168" customFormat="1">
      <c r="A1150" s="62">
        <v>1148</v>
      </c>
      <c r="B1150" s="199" t="s">
        <v>18946</v>
      </c>
      <c r="C1150" s="33" t="str">
        <f t="shared" si="40"/>
        <v>Yes</v>
      </c>
      <c r="D1150" s="30">
        <f t="shared" si="38"/>
        <v>1.4721394841990558</v>
      </c>
      <c r="E1150" s="30">
        <v>4052.8000000000006</v>
      </c>
      <c r="F1150" s="31">
        <v>42612</v>
      </c>
      <c r="G1150" s="3" t="s">
        <v>18913</v>
      </c>
    </row>
    <row r="1151" spans="1:7" s="168" customFormat="1">
      <c r="A1151" s="62">
        <v>1149</v>
      </c>
      <c r="B1151" s="199" t="s">
        <v>18947</v>
      </c>
      <c r="C1151" s="33" t="str">
        <f t="shared" si="40"/>
        <v>Yes</v>
      </c>
      <c r="D1151" s="30">
        <f t="shared" si="38"/>
        <v>3.9915728296403925</v>
      </c>
      <c r="E1151" s="30">
        <v>10988.800000000001</v>
      </c>
      <c r="F1151" s="31">
        <v>42612</v>
      </c>
      <c r="G1151" s="3" t="s">
        <v>18913</v>
      </c>
    </row>
    <row r="1152" spans="1:7" s="168" customFormat="1">
      <c r="A1152" s="62">
        <v>1150</v>
      </c>
      <c r="B1152" s="199" t="s">
        <v>18948</v>
      </c>
      <c r="C1152" s="33" t="str">
        <f t="shared" si="40"/>
        <v>Yes</v>
      </c>
      <c r="D1152" s="30">
        <f t="shared" si="38"/>
        <v>2.5885942608063934</v>
      </c>
      <c r="E1152" s="30">
        <v>7126.4000000000005</v>
      </c>
      <c r="F1152" s="31">
        <v>42612</v>
      </c>
      <c r="G1152" s="3" t="s">
        <v>18913</v>
      </c>
    </row>
    <row r="1153" spans="1:7" s="168" customFormat="1">
      <c r="A1153" s="62">
        <v>1151</v>
      </c>
      <c r="B1153" s="199" t="s">
        <v>18949</v>
      </c>
      <c r="C1153" s="33" t="str">
        <f t="shared" si="40"/>
        <v>Yes</v>
      </c>
      <c r="D1153" s="30">
        <f t="shared" si="38"/>
        <v>2.5885942608063934</v>
      </c>
      <c r="E1153" s="30">
        <v>7126.4000000000005</v>
      </c>
      <c r="F1153" s="31">
        <v>42612</v>
      </c>
      <c r="G1153" s="3" t="s">
        <v>18913</v>
      </c>
    </row>
    <row r="1154" spans="1:7" s="168" customFormat="1">
      <c r="A1154" s="62">
        <v>1152</v>
      </c>
      <c r="B1154" s="199" t="s">
        <v>18950</v>
      </c>
      <c r="C1154" s="33" t="str">
        <f t="shared" si="40"/>
        <v>Yes</v>
      </c>
      <c r="D1154" s="30">
        <f t="shared" si="38"/>
        <v>0.70148928441699954</v>
      </c>
      <c r="E1154" s="30">
        <v>1931.1999999999998</v>
      </c>
      <c r="F1154" s="31">
        <v>42612</v>
      </c>
      <c r="G1154" s="3" t="s">
        <v>18913</v>
      </c>
    </row>
    <row r="1155" spans="1:7" s="168" customFormat="1">
      <c r="A1155" s="62">
        <v>1153</v>
      </c>
      <c r="B1155" s="199" t="s">
        <v>18951</v>
      </c>
      <c r="C1155" s="33" t="str">
        <f t="shared" si="40"/>
        <v>Yes</v>
      </c>
      <c r="D1155" s="30">
        <f t="shared" si="38"/>
        <v>0.70148928441699954</v>
      </c>
      <c r="E1155" s="30">
        <v>1931.1999999999998</v>
      </c>
      <c r="F1155" s="31">
        <v>42612</v>
      </c>
      <c r="G1155" s="3" t="s">
        <v>18913</v>
      </c>
    </row>
    <row r="1156" spans="1:7" s="168" customFormat="1">
      <c r="A1156" s="62">
        <v>1154</v>
      </c>
      <c r="B1156" s="199" t="s">
        <v>18952</v>
      </c>
      <c r="C1156" s="33" t="str">
        <f t="shared" si="40"/>
        <v>Yes</v>
      </c>
      <c r="D1156" s="30">
        <f t="shared" ref="D1156:D1219" si="41">E1156/2753</f>
        <v>0.70148928441699954</v>
      </c>
      <c r="E1156" s="30">
        <v>1931.1999999999998</v>
      </c>
      <c r="F1156" s="31">
        <v>42612</v>
      </c>
      <c r="G1156" s="3" t="s">
        <v>18913</v>
      </c>
    </row>
    <row r="1157" spans="1:7" s="168" customFormat="1">
      <c r="A1157" s="62">
        <v>1155</v>
      </c>
      <c r="B1157" s="199" t="s">
        <v>18953</v>
      </c>
      <c r="C1157" s="33" t="str">
        <f t="shared" si="40"/>
        <v>Yes</v>
      </c>
      <c r="D1157" s="30">
        <f t="shared" si="41"/>
        <v>0.64220849981837991</v>
      </c>
      <c r="E1157" s="30">
        <v>1768</v>
      </c>
      <c r="F1157" s="31">
        <v>42613</v>
      </c>
      <c r="G1157" s="3" t="s">
        <v>18913</v>
      </c>
    </row>
    <row r="1158" spans="1:7" s="168" customFormat="1">
      <c r="A1158" s="62">
        <v>1156</v>
      </c>
      <c r="B1158" s="199" t="s">
        <v>18954</v>
      </c>
      <c r="C1158" s="33" t="str">
        <f t="shared" si="40"/>
        <v>Yes</v>
      </c>
      <c r="D1158" s="30">
        <f t="shared" si="41"/>
        <v>0.64220849981837991</v>
      </c>
      <c r="E1158" s="30">
        <v>1767.9999999999998</v>
      </c>
      <c r="F1158" s="31">
        <v>42612</v>
      </c>
      <c r="G1158" s="3" t="s">
        <v>18913</v>
      </c>
    </row>
    <row r="1159" spans="1:7" s="168" customFormat="1">
      <c r="A1159" s="62">
        <v>1157</v>
      </c>
      <c r="B1159" s="199" t="s">
        <v>18955</v>
      </c>
      <c r="C1159" s="33" t="str">
        <f t="shared" si="40"/>
        <v>Yes</v>
      </c>
      <c r="D1159" s="30">
        <f t="shared" si="41"/>
        <v>3.9026516527424628</v>
      </c>
      <c r="E1159" s="30">
        <v>10744</v>
      </c>
      <c r="F1159" s="31">
        <v>42612</v>
      </c>
      <c r="G1159" s="3" t="s">
        <v>18913</v>
      </c>
    </row>
    <row r="1160" spans="1:7" s="168" customFormat="1">
      <c r="A1160" s="62">
        <v>1158</v>
      </c>
      <c r="B1160" s="199" t="s">
        <v>18956</v>
      </c>
      <c r="C1160" s="33" t="str">
        <f t="shared" si="40"/>
        <v>Yes</v>
      </c>
      <c r="D1160" s="30">
        <f t="shared" si="41"/>
        <v>3.9026516527424628</v>
      </c>
      <c r="E1160" s="30">
        <v>10744</v>
      </c>
      <c r="F1160" s="31">
        <v>42613</v>
      </c>
      <c r="G1160" s="3" t="s">
        <v>18913</v>
      </c>
    </row>
    <row r="1161" spans="1:7" s="168" customFormat="1">
      <c r="A1161" s="62">
        <v>1159</v>
      </c>
      <c r="B1161" s="199" t="s">
        <v>18957</v>
      </c>
      <c r="C1161" s="33" t="str">
        <f t="shared" si="40"/>
        <v>Yes</v>
      </c>
      <c r="D1161" s="30">
        <f t="shared" si="41"/>
        <v>2.5490737377406467</v>
      </c>
      <c r="E1161" s="30">
        <v>7017.6</v>
      </c>
      <c r="F1161" s="31">
        <v>42612</v>
      </c>
      <c r="G1161" s="3" t="s">
        <v>18913</v>
      </c>
    </row>
    <row r="1162" spans="1:7" s="168" customFormat="1">
      <c r="A1162" s="62">
        <v>1160</v>
      </c>
      <c r="B1162" s="199" t="s">
        <v>18958</v>
      </c>
      <c r="C1162" s="33" t="str">
        <f t="shared" si="40"/>
        <v>Yes</v>
      </c>
      <c r="D1162" s="30">
        <f t="shared" si="41"/>
        <v>0.8299309843806757</v>
      </c>
      <c r="E1162" s="30">
        <v>2284.8000000000002</v>
      </c>
      <c r="F1162" s="31">
        <v>42612</v>
      </c>
      <c r="G1162" s="3" t="s">
        <v>18913</v>
      </c>
    </row>
    <row r="1163" spans="1:7" s="168" customFormat="1">
      <c r="A1163" s="62">
        <v>1161</v>
      </c>
      <c r="B1163" s="199" t="s">
        <v>15244</v>
      </c>
      <c r="C1163" s="33" t="str">
        <f t="shared" si="40"/>
        <v>Yes</v>
      </c>
      <c r="D1163" s="30">
        <f t="shared" si="41"/>
        <v>2.9047584453323645</v>
      </c>
      <c r="E1163" s="30">
        <v>7996.7999999999993</v>
      </c>
      <c r="F1163" s="31">
        <v>42612</v>
      </c>
      <c r="G1163" s="3" t="s">
        <v>18913</v>
      </c>
    </row>
    <row r="1164" spans="1:7" s="168" customFormat="1">
      <c r="A1164" s="62">
        <v>1162</v>
      </c>
      <c r="B1164" s="199" t="s">
        <v>18959</v>
      </c>
      <c r="C1164" s="33" t="str">
        <f t="shared" si="40"/>
        <v>Yes</v>
      </c>
      <c r="D1164" s="30">
        <f t="shared" si="41"/>
        <v>1.4326189611333089</v>
      </c>
      <c r="E1164" s="30">
        <v>3943.9999999999995</v>
      </c>
      <c r="F1164" s="31">
        <v>42612</v>
      </c>
      <c r="G1164" s="3" t="s">
        <v>18913</v>
      </c>
    </row>
    <row r="1165" spans="1:7" s="168" customFormat="1">
      <c r="A1165" s="62">
        <v>1163</v>
      </c>
      <c r="B1165" s="199" t="s">
        <v>18917</v>
      </c>
      <c r="C1165" s="33" t="str">
        <f t="shared" si="40"/>
        <v>Yes</v>
      </c>
      <c r="D1165" s="30">
        <f t="shared" si="41"/>
        <v>0.64220849981837991</v>
      </c>
      <c r="E1165" s="30">
        <v>1768</v>
      </c>
      <c r="F1165" s="31">
        <v>42612</v>
      </c>
      <c r="G1165" s="3" t="s">
        <v>18913</v>
      </c>
    </row>
    <row r="1166" spans="1:7" s="168" customFormat="1">
      <c r="A1166" s="62">
        <v>1164</v>
      </c>
      <c r="B1166" s="199" t="s">
        <v>18960</v>
      </c>
      <c r="C1166" s="33" t="str">
        <f t="shared" si="40"/>
        <v>Yes</v>
      </c>
      <c r="D1166" s="30">
        <f t="shared" si="41"/>
        <v>0.95837268434435163</v>
      </c>
      <c r="E1166" s="30">
        <v>2638.4</v>
      </c>
      <c r="F1166" s="31">
        <v>42612</v>
      </c>
      <c r="G1166" s="3" t="s">
        <v>18913</v>
      </c>
    </row>
    <row r="1167" spans="1:7" s="168" customFormat="1">
      <c r="A1167" s="62">
        <v>1165</v>
      </c>
      <c r="B1167" s="199" t="s">
        <v>14369</v>
      </c>
      <c r="C1167" s="33" t="str">
        <f t="shared" si="40"/>
        <v>Yes</v>
      </c>
      <c r="D1167" s="30">
        <f t="shared" si="41"/>
        <v>4.0113330911732659</v>
      </c>
      <c r="E1167" s="30">
        <v>11043.2</v>
      </c>
      <c r="F1167" s="31">
        <v>42613</v>
      </c>
      <c r="G1167" s="3" t="s">
        <v>18913</v>
      </c>
    </row>
    <row r="1168" spans="1:7" s="168" customFormat="1">
      <c r="A1168" s="62">
        <v>1166</v>
      </c>
      <c r="B1168" s="199" t="s">
        <v>18961</v>
      </c>
      <c r="C1168" s="33" t="str">
        <f t="shared" si="40"/>
        <v>Yes</v>
      </c>
      <c r="D1168" s="30">
        <f t="shared" si="41"/>
        <v>1.9859062840537596</v>
      </c>
      <c r="E1168" s="30">
        <v>5467.2</v>
      </c>
      <c r="F1168" s="31">
        <v>42612</v>
      </c>
      <c r="G1168" s="3" t="s">
        <v>18913</v>
      </c>
    </row>
    <row r="1169" spans="1:7" s="168" customFormat="1">
      <c r="A1169" s="62">
        <v>1167</v>
      </c>
      <c r="B1169" s="199" t="s">
        <v>18962</v>
      </c>
      <c r="C1169" s="33" t="str">
        <f t="shared" si="40"/>
        <v>Yes</v>
      </c>
      <c r="D1169" s="30">
        <f t="shared" si="41"/>
        <v>0.3754449691245913</v>
      </c>
      <c r="E1169" s="30">
        <v>1033.5999999999999</v>
      </c>
      <c r="F1169" s="31">
        <v>42612</v>
      </c>
      <c r="G1169" s="3" t="s">
        <v>18913</v>
      </c>
    </row>
    <row r="1170" spans="1:7" s="168" customFormat="1">
      <c r="A1170" s="62">
        <v>1168</v>
      </c>
      <c r="B1170" s="239" t="s">
        <v>18963</v>
      </c>
      <c r="C1170" s="240" t="str">
        <f>IF(D1633&lt;=5, "Yes", "No")</f>
        <v>Yes</v>
      </c>
      <c r="D1170" s="30">
        <f t="shared" si="41"/>
        <v>2.3614239011986924</v>
      </c>
      <c r="E1170" s="619">
        <v>6501</v>
      </c>
      <c r="F1170" s="34">
        <v>42612</v>
      </c>
      <c r="G1170" s="3" t="s">
        <v>18964</v>
      </c>
    </row>
    <row r="1171" spans="1:7" s="168" customFormat="1">
      <c r="A1171" s="62">
        <v>1169</v>
      </c>
      <c r="B1171" s="239" t="s">
        <v>18965</v>
      </c>
      <c r="C1171" s="240" t="str">
        <f t="shared" ref="C1171:C1234" si="42">IF(D1634&lt;=5, "Yes", "No")</f>
        <v>Yes</v>
      </c>
      <c r="D1171" s="30">
        <f t="shared" si="41"/>
        <v>3.7842353795859065</v>
      </c>
      <c r="E1171" s="619">
        <v>10418</v>
      </c>
      <c r="F1171" s="34">
        <v>42612</v>
      </c>
      <c r="G1171" s="3" t="s">
        <v>18964</v>
      </c>
    </row>
    <row r="1172" spans="1:7" s="168" customFormat="1">
      <c r="A1172" s="62">
        <v>1170</v>
      </c>
      <c r="B1172" s="239" t="s">
        <v>18966</v>
      </c>
      <c r="C1172" s="240" t="str">
        <f t="shared" si="42"/>
        <v>Yes</v>
      </c>
      <c r="D1172" s="30">
        <f t="shared" si="41"/>
        <v>4.208863058481656</v>
      </c>
      <c r="E1172" s="619">
        <v>11587</v>
      </c>
      <c r="F1172" s="34">
        <v>42613</v>
      </c>
      <c r="G1172" s="3" t="s">
        <v>18964</v>
      </c>
    </row>
    <row r="1173" spans="1:7" s="168" customFormat="1">
      <c r="A1173" s="62">
        <v>1171</v>
      </c>
      <c r="B1173" s="239" t="s">
        <v>18967</v>
      </c>
      <c r="C1173" s="240" t="str">
        <f t="shared" si="42"/>
        <v>Yes</v>
      </c>
      <c r="D1173" s="30">
        <f t="shared" si="41"/>
        <v>4.199055575735561</v>
      </c>
      <c r="E1173" s="619">
        <v>11560</v>
      </c>
      <c r="F1173" s="34">
        <v>42612</v>
      </c>
      <c r="G1173" s="3" t="s">
        <v>18964</v>
      </c>
    </row>
    <row r="1174" spans="1:7" s="168" customFormat="1">
      <c r="A1174" s="62">
        <v>1172</v>
      </c>
      <c r="B1174" s="239" t="s">
        <v>18968</v>
      </c>
      <c r="C1174" s="240" t="str">
        <f t="shared" si="42"/>
        <v>Yes</v>
      </c>
      <c r="D1174" s="30">
        <f t="shared" si="41"/>
        <v>3.0628405375953505</v>
      </c>
      <c r="E1174" s="619">
        <v>8432</v>
      </c>
      <c r="F1174" s="34">
        <v>42612</v>
      </c>
      <c r="G1174" s="3" t="s">
        <v>18964</v>
      </c>
    </row>
    <row r="1175" spans="1:7" s="168" customFormat="1">
      <c r="A1175" s="62">
        <v>1173</v>
      </c>
      <c r="B1175" s="241" t="s">
        <v>18969</v>
      </c>
      <c r="C1175" s="240" t="str">
        <f t="shared" si="42"/>
        <v>Yes</v>
      </c>
      <c r="D1175" s="30">
        <f t="shared" si="41"/>
        <v>1.294224482382855</v>
      </c>
      <c r="E1175" s="619">
        <v>3563</v>
      </c>
      <c r="F1175" s="34">
        <v>42612</v>
      </c>
      <c r="G1175" s="3" t="s">
        <v>18964</v>
      </c>
    </row>
    <row r="1176" spans="1:7" s="168" customFormat="1">
      <c r="A1176" s="62">
        <v>1174</v>
      </c>
      <c r="B1176" s="239" t="s">
        <v>18970</v>
      </c>
      <c r="C1176" s="240" t="str">
        <f t="shared" si="42"/>
        <v>Yes</v>
      </c>
      <c r="D1176" s="30">
        <f t="shared" si="41"/>
        <v>3.6062477297493643</v>
      </c>
      <c r="E1176" s="619">
        <v>9928</v>
      </c>
      <c r="F1176" s="34">
        <v>42612</v>
      </c>
      <c r="G1176" s="3" t="s">
        <v>18964</v>
      </c>
    </row>
    <row r="1177" spans="1:7" s="168" customFormat="1">
      <c r="A1177" s="62">
        <v>1175</v>
      </c>
      <c r="B1177" s="239" t="s">
        <v>18971</v>
      </c>
      <c r="C1177" s="240" t="str">
        <f t="shared" si="42"/>
        <v>Yes</v>
      </c>
      <c r="D1177" s="30">
        <f t="shared" si="41"/>
        <v>3.5568470759171813</v>
      </c>
      <c r="E1177" s="619">
        <v>9792</v>
      </c>
      <c r="F1177" s="34">
        <v>42612</v>
      </c>
      <c r="G1177" s="3" t="s">
        <v>18964</v>
      </c>
    </row>
    <row r="1178" spans="1:7" s="168" customFormat="1">
      <c r="A1178" s="62">
        <v>1176</v>
      </c>
      <c r="B1178" s="239" t="s">
        <v>18972</v>
      </c>
      <c r="C1178" s="240" t="str">
        <f t="shared" si="42"/>
        <v>Yes</v>
      </c>
      <c r="D1178" s="30">
        <f t="shared" si="41"/>
        <v>0.69160915365056297</v>
      </c>
      <c r="E1178" s="619">
        <v>1904</v>
      </c>
      <c r="F1178" s="34">
        <v>42612</v>
      </c>
      <c r="G1178" s="3" t="s">
        <v>18964</v>
      </c>
    </row>
    <row r="1179" spans="1:7" s="168" customFormat="1">
      <c r="A1179" s="62">
        <v>1177</v>
      </c>
      <c r="B1179" s="239" t="s">
        <v>18973</v>
      </c>
      <c r="C1179" s="240" t="str">
        <f t="shared" si="42"/>
        <v>Yes</v>
      </c>
      <c r="D1179" s="30">
        <f t="shared" si="41"/>
        <v>1.6796222302942245</v>
      </c>
      <c r="E1179" s="619">
        <v>4624</v>
      </c>
      <c r="F1179" s="34">
        <v>42612</v>
      </c>
      <c r="G1179" s="3" t="s">
        <v>18964</v>
      </c>
    </row>
    <row r="1180" spans="1:7" s="168" customFormat="1">
      <c r="A1180" s="62">
        <v>1178</v>
      </c>
      <c r="B1180" s="239" t="s">
        <v>18974</v>
      </c>
      <c r="C1180" s="240" t="str">
        <f t="shared" si="42"/>
        <v>Yes</v>
      </c>
      <c r="D1180" s="30">
        <f t="shared" si="41"/>
        <v>1.6796222302942245</v>
      </c>
      <c r="E1180" s="619">
        <v>4624</v>
      </c>
      <c r="F1180" s="34">
        <v>42612</v>
      </c>
      <c r="G1180" s="3" t="s">
        <v>18964</v>
      </c>
    </row>
    <row r="1181" spans="1:7" s="168" customFormat="1">
      <c r="A1181" s="62">
        <v>1179</v>
      </c>
      <c r="B1181" s="239" t="s">
        <v>18975</v>
      </c>
      <c r="C1181" s="240" t="str">
        <f t="shared" si="42"/>
        <v>Yes</v>
      </c>
      <c r="D1181" s="30">
        <f t="shared" si="41"/>
        <v>0.4347984017435525</v>
      </c>
      <c r="E1181" s="619">
        <v>1197</v>
      </c>
      <c r="F1181" s="34">
        <v>42612</v>
      </c>
      <c r="G1181" s="3" t="s">
        <v>18964</v>
      </c>
    </row>
    <row r="1182" spans="1:7" s="168" customFormat="1">
      <c r="A1182" s="62">
        <v>1180</v>
      </c>
      <c r="B1182" s="239" t="s">
        <v>18976</v>
      </c>
      <c r="C1182" s="240" t="str">
        <f t="shared" si="42"/>
        <v>Yes</v>
      </c>
      <c r="D1182" s="30">
        <f t="shared" si="41"/>
        <v>3.0628405375953505</v>
      </c>
      <c r="E1182" s="619">
        <v>8432</v>
      </c>
      <c r="F1182" s="34">
        <v>42612</v>
      </c>
      <c r="G1182" s="3" t="s">
        <v>18964</v>
      </c>
    </row>
    <row r="1183" spans="1:7" s="168" customFormat="1">
      <c r="A1183" s="62">
        <v>1181</v>
      </c>
      <c r="B1183" s="239" t="s">
        <v>18977</v>
      </c>
      <c r="C1183" s="240" t="str">
        <f t="shared" si="42"/>
        <v>Yes</v>
      </c>
      <c r="D1183" s="30">
        <f t="shared" si="41"/>
        <v>3.0628405375953505</v>
      </c>
      <c r="E1183" s="619">
        <v>8432</v>
      </c>
      <c r="F1183" s="34">
        <v>42613</v>
      </c>
      <c r="G1183" s="3" t="s">
        <v>18964</v>
      </c>
    </row>
    <row r="1184" spans="1:7" s="168" customFormat="1">
      <c r="A1184" s="62">
        <v>1182</v>
      </c>
      <c r="B1184" s="239" t="s">
        <v>18978</v>
      </c>
      <c r="C1184" s="240" t="str">
        <f t="shared" si="42"/>
        <v>Yes</v>
      </c>
      <c r="D1184" s="30">
        <f t="shared" si="41"/>
        <v>4.0606610969851076</v>
      </c>
      <c r="E1184" s="619">
        <v>11179</v>
      </c>
      <c r="F1184" s="34">
        <v>42612</v>
      </c>
      <c r="G1184" s="3" t="s">
        <v>18964</v>
      </c>
    </row>
    <row r="1185" spans="1:7" s="168" customFormat="1">
      <c r="A1185" s="62">
        <v>1183</v>
      </c>
      <c r="B1185" s="239" t="s">
        <v>18979</v>
      </c>
      <c r="C1185" s="240" t="str">
        <f t="shared" si="42"/>
        <v>Yes</v>
      </c>
      <c r="D1185" s="30">
        <f t="shared" si="41"/>
        <v>4.0606610969851076</v>
      </c>
      <c r="E1185" s="619">
        <v>11179</v>
      </c>
      <c r="F1185" s="34">
        <v>42612</v>
      </c>
      <c r="G1185" s="3" t="s">
        <v>18964</v>
      </c>
    </row>
    <row r="1186" spans="1:7" s="168" customFormat="1">
      <c r="A1186" s="62">
        <v>1184</v>
      </c>
      <c r="B1186" s="239" t="s">
        <v>18980</v>
      </c>
      <c r="C1186" s="240" t="str">
        <f t="shared" si="42"/>
        <v>Yes</v>
      </c>
      <c r="D1186" s="30">
        <f t="shared" si="41"/>
        <v>4.4954594987286596</v>
      </c>
      <c r="E1186" s="619">
        <v>12376</v>
      </c>
      <c r="F1186" s="34">
        <v>42612</v>
      </c>
      <c r="G1186" s="3" t="s">
        <v>18964</v>
      </c>
    </row>
    <row r="1187" spans="1:7" s="168" customFormat="1">
      <c r="A1187" s="62">
        <v>1185</v>
      </c>
      <c r="B1187" s="239" t="s">
        <v>18981</v>
      </c>
      <c r="C1187" s="240" t="str">
        <f t="shared" si="42"/>
        <v>Yes</v>
      </c>
      <c r="D1187" s="30">
        <f t="shared" si="41"/>
        <v>1.511805303305485</v>
      </c>
      <c r="E1187" s="619">
        <v>4162</v>
      </c>
      <c r="F1187" s="34">
        <v>42612</v>
      </c>
      <c r="G1187" s="3" t="s">
        <v>18964</v>
      </c>
    </row>
    <row r="1188" spans="1:7" s="168" customFormat="1">
      <c r="A1188" s="62">
        <v>1186</v>
      </c>
      <c r="B1188" s="239" t="s">
        <v>18982</v>
      </c>
      <c r="C1188" s="240" t="str">
        <f t="shared" si="42"/>
        <v>Yes</v>
      </c>
      <c r="D1188" s="30">
        <f t="shared" si="41"/>
        <v>1.5808209226298584</v>
      </c>
      <c r="E1188" s="619">
        <v>4352</v>
      </c>
      <c r="F1188" s="34">
        <v>42612</v>
      </c>
      <c r="G1188" s="3" t="s">
        <v>18964</v>
      </c>
    </row>
    <row r="1189" spans="1:7" s="168" customFormat="1">
      <c r="A1189" s="62">
        <v>1187</v>
      </c>
      <c r="B1189" s="239" t="s">
        <v>18983</v>
      </c>
      <c r="C1189" s="240" t="str">
        <f t="shared" si="42"/>
        <v>Yes</v>
      </c>
      <c r="D1189" s="30">
        <f t="shared" si="41"/>
        <v>0.54340719215401379</v>
      </c>
      <c r="E1189" s="619">
        <v>1496</v>
      </c>
      <c r="F1189" s="34">
        <v>42612</v>
      </c>
      <c r="G1189" s="3" t="s">
        <v>18964</v>
      </c>
    </row>
    <row r="1190" spans="1:7" s="168" customFormat="1">
      <c r="A1190" s="62">
        <v>1188</v>
      </c>
      <c r="B1190" s="239" t="s">
        <v>18984</v>
      </c>
      <c r="C1190" s="240" t="str">
        <f t="shared" si="42"/>
        <v>Yes</v>
      </c>
      <c r="D1190" s="30">
        <f t="shared" si="41"/>
        <v>1.4624046494733018</v>
      </c>
      <c r="E1190" s="619">
        <v>4026</v>
      </c>
      <c r="F1190" s="34">
        <v>42612</v>
      </c>
      <c r="G1190" s="3" t="s">
        <v>18964</v>
      </c>
    </row>
    <row r="1191" spans="1:7" s="168" customFormat="1">
      <c r="A1191" s="62">
        <v>1189</v>
      </c>
      <c r="B1191" s="239" t="s">
        <v>18985</v>
      </c>
      <c r="C1191" s="240" t="str">
        <f t="shared" si="42"/>
        <v>Yes</v>
      </c>
      <c r="D1191" s="30">
        <f t="shared" si="41"/>
        <v>0.83000363240101704</v>
      </c>
      <c r="E1191" s="619">
        <v>2285</v>
      </c>
      <c r="F1191" s="34">
        <v>42612</v>
      </c>
      <c r="G1191" s="3" t="s">
        <v>18964</v>
      </c>
    </row>
    <row r="1192" spans="1:7" s="168" customFormat="1">
      <c r="A1192" s="62">
        <v>1190</v>
      </c>
      <c r="B1192" s="239" t="s">
        <v>18986</v>
      </c>
      <c r="C1192" s="240" t="str">
        <f t="shared" si="42"/>
        <v>Yes</v>
      </c>
      <c r="D1192" s="30">
        <f t="shared" si="41"/>
        <v>1.6600072648020341</v>
      </c>
      <c r="E1192" s="619">
        <v>4570</v>
      </c>
      <c r="F1192" s="34">
        <v>42612</v>
      </c>
      <c r="G1192" s="3" t="s">
        <v>18964</v>
      </c>
    </row>
    <row r="1193" spans="1:7" s="168" customFormat="1">
      <c r="A1193" s="62">
        <v>1191</v>
      </c>
      <c r="B1193" s="239" t="s">
        <v>18987</v>
      </c>
      <c r="C1193" s="240" t="str">
        <f t="shared" si="42"/>
        <v>Yes</v>
      </c>
      <c r="D1193" s="30">
        <f t="shared" si="41"/>
        <v>3.2306574645840902</v>
      </c>
      <c r="E1193" s="619">
        <v>8894</v>
      </c>
      <c r="F1193" s="34">
        <v>42612</v>
      </c>
      <c r="G1193" s="3" t="s">
        <v>18964</v>
      </c>
    </row>
    <row r="1194" spans="1:7" s="168" customFormat="1">
      <c r="A1194" s="62">
        <v>1192</v>
      </c>
      <c r="B1194" s="239" t="s">
        <v>18988</v>
      </c>
      <c r="C1194" s="240" t="str">
        <f t="shared" si="42"/>
        <v>Yes</v>
      </c>
      <c r="D1194" s="30">
        <f t="shared" si="41"/>
        <v>3.1616418452597168</v>
      </c>
      <c r="E1194" s="619">
        <v>8704</v>
      </c>
      <c r="F1194" s="34">
        <v>42612</v>
      </c>
      <c r="G1194" s="3" t="s">
        <v>18964</v>
      </c>
    </row>
    <row r="1195" spans="1:7" s="168" customFormat="1">
      <c r="A1195" s="62">
        <v>1193</v>
      </c>
      <c r="B1195" s="239" t="s">
        <v>18989</v>
      </c>
      <c r="C1195" s="240" t="str">
        <f t="shared" si="42"/>
        <v>Yes</v>
      </c>
      <c r="D1195" s="30">
        <f t="shared" si="41"/>
        <v>0.71122411914275341</v>
      </c>
      <c r="E1195" s="619">
        <v>1958</v>
      </c>
      <c r="F1195" s="34">
        <v>42612</v>
      </c>
      <c r="G1195" s="3" t="s">
        <v>18964</v>
      </c>
    </row>
    <row r="1196" spans="1:7" s="168" customFormat="1">
      <c r="A1196" s="62">
        <v>1194</v>
      </c>
      <c r="B1196" s="239" t="s">
        <v>18990</v>
      </c>
      <c r="C1196" s="240" t="str">
        <f t="shared" si="42"/>
        <v>Yes</v>
      </c>
      <c r="D1196" s="30">
        <f t="shared" si="41"/>
        <v>2.0650199782055938</v>
      </c>
      <c r="E1196" s="619">
        <v>5685</v>
      </c>
      <c r="F1196" s="34">
        <v>42612</v>
      </c>
      <c r="G1196" s="3" t="s">
        <v>18964</v>
      </c>
    </row>
    <row r="1197" spans="1:7" s="168" customFormat="1">
      <c r="A1197" s="62">
        <v>1195</v>
      </c>
      <c r="B1197" s="239" t="s">
        <v>18991</v>
      </c>
      <c r="C1197" s="240" t="str">
        <f t="shared" si="42"/>
        <v>Yes</v>
      </c>
      <c r="D1197" s="30">
        <f t="shared" si="41"/>
        <v>2.1736287686160551</v>
      </c>
      <c r="E1197" s="619">
        <v>5984</v>
      </c>
      <c r="F1197" s="34">
        <v>42612</v>
      </c>
      <c r="G1197" s="3" t="s">
        <v>18964</v>
      </c>
    </row>
    <row r="1198" spans="1:7" s="168" customFormat="1">
      <c r="A1198" s="62">
        <v>1196</v>
      </c>
      <c r="B1198" s="239" t="s">
        <v>18992</v>
      </c>
      <c r="C1198" s="240" t="str">
        <f t="shared" si="42"/>
        <v>Yes</v>
      </c>
      <c r="D1198" s="30">
        <f t="shared" si="41"/>
        <v>0.64220849981837991</v>
      </c>
      <c r="E1198" s="619">
        <v>1768</v>
      </c>
      <c r="F1198" s="34">
        <v>42612</v>
      </c>
      <c r="G1198" s="3" t="s">
        <v>18964</v>
      </c>
    </row>
    <row r="1199" spans="1:7" s="168" customFormat="1">
      <c r="A1199" s="62">
        <v>1197</v>
      </c>
      <c r="B1199" s="239" t="s">
        <v>18993</v>
      </c>
      <c r="C1199" s="240" t="str">
        <f t="shared" si="42"/>
        <v>Yes</v>
      </c>
      <c r="D1199" s="30">
        <f t="shared" si="41"/>
        <v>0.59280784598619685</v>
      </c>
      <c r="E1199" s="619">
        <v>1632</v>
      </c>
      <c r="F1199" s="34">
        <v>42612</v>
      </c>
      <c r="G1199" s="3" t="s">
        <v>18964</v>
      </c>
    </row>
    <row r="1200" spans="1:7" s="168" customFormat="1">
      <c r="A1200" s="62">
        <v>1198</v>
      </c>
      <c r="B1200" s="239" t="s">
        <v>18994</v>
      </c>
      <c r="C1200" s="240" t="str">
        <f t="shared" si="42"/>
        <v>Yes</v>
      </c>
      <c r="D1200" s="30">
        <f t="shared" si="41"/>
        <v>0.59280784598619685</v>
      </c>
      <c r="E1200" s="619">
        <v>1632</v>
      </c>
      <c r="F1200" s="34">
        <v>42612</v>
      </c>
      <c r="G1200" s="3" t="s">
        <v>18964</v>
      </c>
    </row>
    <row r="1201" spans="1:7" s="168" customFormat="1">
      <c r="A1201" s="62">
        <v>1199</v>
      </c>
      <c r="B1201" s="239" t="s">
        <v>18995</v>
      </c>
      <c r="C1201" s="240" t="str">
        <f t="shared" si="42"/>
        <v>Yes</v>
      </c>
      <c r="D1201" s="30">
        <f t="shared" si="41"/>
        <v>1.1166000726480203</v>
      </c>
      <c r="E1201" s="619">
        <v>3074</v>
      </c>
      <c r="F1201" s="34">
        <v>42612</v>
      </c>
      <c r="G1201" s="3" t="s">
        <v>18964</v>
      </c>
    </row>
    <row r="1202" spans="1:7" s="168" customFormat="1">
      <c r="A1202" s="62">
        <v>1200</v>
      </c>
      <c r="B1202" s="239" t="s">
        <v>18996</v>
      </c>
      <c r="C1202" s="240" t="str">
        <f t="shared" si="42"/>
        <v>Yes</v>
      </c>
      <c r="D1202" s="30">
        <f t="shared" si="41"/>
        <v>0.50381402106792594</v>
      </c>
      <c r="E1202" s="619">
        <v>1387</v>
      </c>
      <c r="F1202" s="34">
        <v>42612</v>
      </c>
      <c r="G1202" s="3" t="s">
        <v>18964</v>
      </c>
    </row>
    <row r="1203" spans="1:7" s="168" customFormat="1">
      <c r="A1203" s="62">
        <v>1201</v>
      </c>
      <c r="B1203" s="239" t="s">
        <v>18997</v>
      </c>
      <c r="C1203" s="240" t="str">
        <f t="shared" si="42"/>
        <v>Yes</v>
      </c>
      <c r="D1203" s="30">
        <f t="shared" si="41"/>
        <v>2.5688339992735196</v>
      </c>
      <c r="E1203" s="619">
        <v>7072</v>
      </c>
      <c r="F1203" s="34">
        <v>42612</v>
      </c>
      <c r="G1203" s="3" t="s">
        <v>18964</v>
      </c>
    </row>
    <row r="1204" spans="1:7" s="168" customFormat="1">
      <c r="A1204" s="62">
        <v>1202</v>
      </c>
      <c r="B1204" s="239" t="s">
        <v>18998</v>
      </c>
      <c r="C1204" s="240" t="str">
        <f t="shared" si="42"/>
        <v>Yes</v>
      </c>
      <c r="D1204" s="30">
        <f t="shared" si="41"/>
        <v>2.667635306937886</v>
      </c>
      <c r="E1204" s="619">
        <v>7344</v>
      </c>
      <c r="F1204" s="34">
        <v>42612</v>
      </c>
      <c r="G1204" s="3" t="s">
        <v>18964</v>
      </c>
    </row>
    <row r="1205" spans="1:7" s="168" customFormat="1">
      <c r="A1205" s="62">
        <v>1203</v>
      </c>
      <c r="B1205" s="239" t="s">
        <v>18999</v>
      </c>
      <c r="C1205" s="240" t="str">
        <f t="shared" si="42"/>
        <v>Yes</v>
      </c>
      <c r="D1205" s="30">
        <f t="shared" si="41"/>
        <v>2.7170359607700689</v>
      </c>
      <c r="E1205" s="619">
        <v>7480</v>
      </c>
      <c r="F1205" s="34">
        <v>42612</v>
      </c>
      <c r="G1205" s="3" t="s">
        <v>18964</v>
      </c>
    </row>
    <row r="1206" spans="1:7" s="168" customFormat="1">
      <c r="A1206" s="62">
        <v>1204</v>
      </c>
      <c r="B1206" s="239" t="s">
        <v>19000</v>
      </c>
      <c r="C1206" s="240" t="str">
        <f t="shared" si="42"/>
        <v>Yes</v>
      </c>
      <c r="D1206" s="30">
        <f t="shared" si="41"/>
        <v>4.2978568833999278</v>
      </c>
      <c r="E1206" s="619">
        <v>11832</v>
      </c>
      <c r="F1206" s="34">
        <v>42612</v>
      </c>
      <c r="G1206" s="3" t="s">
        <v>18964</v>
      </c>
    </row>
    <row r="1207" spans="1:7" s="168" customFormat="1">
      <c r="A1207" s="62">
        <v>1205</v>
      </c>
      <c r="B1207" s="239" t="s">
        <v>19001</v>
      </c>
      <c r="C1207" s="240" t="str">
        <f t="shared" si="42"/>
        <v>Yes</v>
      </c>
      <c r="D1207" s="30">
        <f t="shared" si="41"/>
        <v>4.2484562295677444</v>
      </c>
      <c r="E1207" s="619">
        <v>11696</v>
      </c>
      <c r="F1207" s="34">
        <v>42612</v>
      </c>
      <c r="G1207" s="3" t="s">
        <v>18964</v>
      </c>
    </row>
    <row r="1208" spans="1:7" s="168" customFormat="1">
      <c r="A1208" s="62">
        <v>1206</v>
      </c>
      <c r="B1208" s="239" t="s">
        <v>19002</v>
      </c>
      <c r="C1208" s="240" t="str">
        <f t="shared" si="42"/>
        <v>Yes</v>
      </c>
      <c r="D1208" s="30">
        <f t="shared" si="41"/>
        <v>3.2902288412640757</v>
      </c>
      <c r="E1208" s="619">
        <v>9058</v>
      </c>
      <c r="F1208" s="34">
        <v>42612</v>
      </c>
      <c r="G1208" s="3" t="s">
        <v>18964</v>
      </c>
    </row>
    <row r="1209" spans="1:7" s="168" customFormat="1">
      <c r="A1209" s="62">
        <v>1207</v>
      </c>
      <c r="B1209" s="239" t="s">
        <v>19003</v>
      </c>
      <c r="C1209" s="240" t="str">
        <f t="shared" si="42"/>
        <v>Yes</v>
      </c>
      <c r="D1209" s="30">
        <f t="shared" si="41"/>
        <v>3.2902288412640757</v>
      </c>
      <c r="E1209" s="619">
        <v>9058</v>
      </c>
      <c r="F1209" s="34">
        <v>42612</v>
      </c>
      <c r="G1209" s="3" t="s">
        <v>18964</v>
      </c>
    </row>
    <row r="1210" spans="1:7" s="168" customFormat="1">
      <c r="A1210" s="62">
        <v>1208</v>
      </c>
      <c r="B1210" s="239" t="s">
        <v>19004</v>
      </c>
      <c r="C1210" s="240" t="str">
        <f t="shared" si="42"/>
        <v>Yes</v>
      </c>
      <c r="D1210" s="30">
        <f t="shared" si="41"/>
        <v>2.2724300762804215</v>
      </c>
      <c r="E1210" s="619">
        <v>6256</v>
      </c>
      <c r="F1210" s="34">
        <v>42612</v>
      </c>
      <c r="G1210" s="3" t="s">
        <v>18964</v>
      </c>
    </row>
    <row r="1211" spans="1:7" s="168" customFormat="1">
      <c r="A1211" s="62">
        <v>1209</v>
      </c>
      <c r="B1211" s="239" t="s">
        <v>19005</v>
      </c>
      <c r="C1211" s="240" t="str">
        <f t="shared" si="42"/>
        <v>Yes</v>
      </c>
      <c r="D1211" s="30">
        <f t="shared" si="41"/>
        <v>2.2724300762804215</v>
      </c>
      <c r="E1211" s="619">
        <v>6256</v>
      </c>
      <c r="F1211" s="34">
        <v>42612</v>
      </c>
      <c r="G1211" s="3" t="s">
        <v>18964</v>
      </c>
    </row>
    <row r="1212" spans="1:7" s="168" customFormat="1">
      <c r="A1212" s="62">
        <v>1210</v>
      </c>
      <c r="B1212" s="239" t="s">
        <v>19006</v>
      </c>
      <c r="C1212" s="240" t="str">
        <f t="shared" si="42"/>
        <v>Yes</v>
      </c>
      <c r="D1212" s="30">
        <f t="shared" si="41"/>
        <v>1.561205957137668</v>
      </c>
      <c r="E1212" s="619">
        <v>4298</v>
      </c>
      <c r="F1212" s="34">
        <v>42612</v>
      </c>
      <c r="G1212" s="3" t="s">
        <v>18964</v>
      </c>
    </row>
    <row r="1213" spans="1:7" s="168" customFormat="1">
      <c r="A1213" s="62">
        <v>1211</v>
      </c>
      <c r="B1213" s="239" t="s">
        <v>19007</v>
      </c>
      <c r="C1213" s="240" t="str">
        <f t="shared" si="42"/>
        <v>Yes</v>
      </c>
      <c r="D1213" s="30">
        <f t="shared" si="41"/>
        <v>1.561205957137668</v>
      </c>
      <c r="E1213" s="619">
        <v>4298</v>
      </c>
      <c r="F1213" s="34">
        <v>42612</v>
      </c>
      <c r="G1213" s="3" t="s">
        <v>18964</v>
      </c>
    </row>
    <row r="1214" spans="1:7" s="168" customFormat="1">
      <c r="A1214" s="62">
        <v>1212</v>
      </c>
      <c r="B1214" s="239" t="s">
        <v>19008</v>
      </c>
      <c r="C1214" s="240" t="str">
        <f t="shared" si="42"/>
        <v>Yes</v>
      </c>
      <c r="D1214" s="30">
        <f t="shared" si="41"/>
        <v>1.561205957137668</v>
      </c>
      <c r="E1214" s="619">
        <v>4298</v>
      </c>
      <c r="F1214" s="34">
        <v>42612</v>
      </c>
      <c r="G1214" s="3" t="s">
        <v>18964</v>
      </c>
    </row>
    <row r="1215" spans="1:7" s="168" customFormat="1">
      <c r="A1215" s="62">
        <v>1213</v>
      </c>
      <c r="B1215" s="239" t="s">
        <v>19009</v>
      </c>
      <c r="C1215" s="240" t="str">
        <f t="shared" si="42"/>
        <v>Yes</v>
      </c>
      <c r="D1215" s="30">
        <f t="shared" si="41"/>
        <v>2.0552124954594988</v>
      </c>
      <c r="E1215" s="619">
        <v>5658</v>
      </c>
      <c r="F1215" s="34">
        <v>42612</v>
      </c>
      <c r="G1215" s="3" t="s">
        <v>18964</v>
      </c>
    </row>
    <row r="1216" spans="1:7" s="168" customFormat="1">
      <c r="A1216" s="62">
        <v>1214</v>
      </c>
      <c r="B1216" s="239" t="s">
        <v>19010</v>
      </c>
      <c r="C1216" s="240" t="str">
        <f t="shared" si="42"/>
        <v>Yes</v>
      </c>
      <c r="D1216" s="30">
        <f t="shared" si="41"/>
        <v>3.0232473665092625</v>
      </c>
      <c r="E1216" s="619">
        <v>8323</v>
      </c>
      <c r="F1216" s="34">
        <v>42612</v>
      </c>
      <c r="G1216" s="3" t="s">
        <v>18964</v>
      </c>
    </row>
    <row r="1217" spans="1:7" s="168" customFormat="1">
      <c r="A1217" s="62">
        <v>1215</v>
      </c>
      <c r="B1217" s="239" t="s">
        <v>19011</v>
      </c>
      <c r="C1217" s="240" t="str">
        <f t="shared" si="42"/>
        <v>Yes</v>
      </c>
      <c r="D1217" s="30">
        <f t="shared" si="41"/>
        <v>0.59280784598619685</v>
      </c>
      <c r="E1217" s="619">
        <v>1632</v>
      </c>
      <c r="F1217" s="34">
        <v>42612</v>
      </c>
      <c r="G1217" s="3" t="s">
        <v>18964</v>
      </c>
    </row>
    <row r="1218" spans="1:7" s="168" customFormat="1">
      <c r="A1218" s="62">
        <v>1216</v>
      </c>
      <c r="B1218" s="239" t="s">
        <v>19012</v>
      </c>
      <c r="C1218" s="240" t="str">
        <f t="shared" si="42"/>
        <v>Yes</v>
      </c>
      <c r="D1218" s="30">
        <f t="shared" si="41"/>
        <v>0.77079549582273887</v>
      </c>
      <c r="E1218" s="619">
        <v>2122</v>
      </c>
      <c r="F1218" s="34">
        <v>42612</v>
      </c>
      <c r="G1218" s="3" t="s">
        <v>18964</v>
      </c>
    </row>
    <row r="1219" spans="1:7" s="168" customFormat="1">
      <c r="A1219" s="62">
        <v>1217</v>
      </c>
      <c r="B1219" s="239" t="s">
        <v>19013</v>
      </c>
      <c r="C1219" s="240" t="str">
        <f t="shared" si="42"/>
        <v>Yes</v>
      </c>
      <c r="D1219" s="30">
        <f t="shared" si="41"/>
        <v>1.4722121322193971</v>
      </c>
      <c r="E1219" s="619">
        <v>4053</v>
      </c>
      <c r="F1219" s="34">
        <v>42612</v>
      </c>
      <c r="G1219" s="3" t="s">
        <v>18964</v>
      </c>
    </row>
    <row r="1220" spans="1:7" s="168" customFormat="1">
      <c r="A1220" s="62">
        <v>1218</v>
      </c>
      <c r="B1220" s="239" t="s">
        <v>19014</v>
      </c>
      <c r="C1220" s="240" t="str">
        <f t="shared" si="42"/>
        <v>Yes</v>
      </c>
      <c r="D1220" s="30">
        <f t="shared" ref="D1220:D1283" si="43">E1220/2753</f>
        <v>1.4722121322193971</v>
      </c>
      <c r="E1220" s="619">
        <v>4053</v>
      </c>
      <c r="F1220" s="34">
        <v>42612</v>
      </c>
      <c r="G1220" s="3" t="s">
        <v>18964</v>
      </c>
    </row>
    <row r="1221" spans="1:7" s="168" customFormat="1">
      <c r="A1221" s="62">
        <v>1219</v>
      </c>
      <c r="B1221" s="239" t="s">
        <v>19015</v>
      </c>
      <c r="C1221" s="240" t="str">
        <f t="shared" si="42"/>
        <v>Yes</v>
      </c>
      <c r="D1221" s="30">
        <f t="shared" si="43"/>
        <v>1.4722121322193971</v>
      </c>
      <c r="E1221" s="619">
        <v>4053</v>
      </c>
      <c r="F1221" s="34">
        <v>42612</v>
      </c>
      <c r="G1221" s="3" t="s">
        <v>18964</v>
      </c>
    </row>
    <row r="1222" spans="1:7" s="168" customFormat="1">
      <c r="A1222" s="62">
        <v>1220</v>
      </c>
      <c r="B1222" s="239" t="s">
        <v>19016</v>
      </c>
      <c r="C1222" s="240" t="str">
        <f t="shared" si="42"/>
        <v>Yes</v>
      </c>
      <c r="D1222" s="30">
        <f t="shared" si="43"/>
        <v>0.78060297856883398</v>
      </c>
      <c r="E1222" s="619">
        <v>2149</v>
      </c>
      <c r="F1222" s="34">
        <v>42612</v>
      </c>
      <c r="G1222" s="3" t="s">
        <v>18964</v>
      </c>
    </row>
    <row r="1223" spans="1:7" s="168" customFormat="1">
      <c r="A1223" s="62">
        <v>1221</v>
      </c>
      <c r="B1223" s="239" t="s">
        <v>19017</v>
      </c>
      <c r="C1223" s="240" t="str">
        <f t="shared" si="42"/>
        <v>Yes</v>
      </c>
      <c r="D1223" s="30">
        <f t="shared" si="43"/>
        <v>2.7566291318561569</v>
      </c>
      <c r="E1223" s="619">
        <v>7589</v>
      </c>
      <c r="F1223" s="34">
        <v>42612</v>
      </c>
      <c r="G1223" s="3" t="s">
        <v>18964</v>
      </c>
    </row>
    <row r="1224" spans="1:7" s="168" customFormat="1">
      <c r="A1224" s="62">
        <v>1222</v>
      </c>
      <c r="B1224" s="239" t="s">
        <v>19018</v>
      </c>
      <c r="C1224" s="240" t="str">
        <f t="shared" si="42"/>
        <v>Yes</v>
      </c>
      <c r="D1224" s="30">
        <f t="shared" si="43"/>
        <v>2.6480203414456955</v>
      </c>
      <c r="E1224" s="619">
        <v>7290</v>
      </c>
      <c r="F1224" s="34">
        <v>42612</v>
      </c>
      <c r="G1224" s="3" t="s">
        <v>18964</v>
      </c>
    </row>
    <row r="1225" spans="1:7" s="168" customFormat="1">
      <c r="A1225" s="62">
        <v>1223</v>
      </c>
      <c r="B1225" s="239" t="s">
        <v>19019</v>
      </c>
      <c r="C1225" s="240" t="str">
        <f t="shared" si="42"/>
        <v>Yes</v>
      </c>
      <c r="D1225" s="30">
        <f t="shared" si="43"/>
        <v>2.6480203414456955</v>
      </c>
      <c r="E1225" s="619">
        <v>7290</v>
      </c>
      <c r="F1225" s="34">
        <v>42612</v>
      </c>
      <c r="G1225" s="3" t="s">
        <v>18964</v>
      </c>
    </row>
    <row r="1226" spans="1:7" s="168" customFormat="1">
      <c r="A1226" s="62">
        <v>1224</v>
      </c>
      <c r="B1226" s="239" t="s">
        <v>19020</v>
      </c>
      <c r="C1226" s="240" t="str">
        <f t="shared" si="42"/>
        <v>Yes</v>
      </c>
      <c r="D1226" s="30">
        <f t="shared" si="43"/>
        <v>0.64220849981837991</v>
      </c>
      <c r="E1226" s="619">
        <v>1768</v>
      </c>
      <c r="F1226" s="34">
        <v>42612</v>
      </c>
      <c r="G1226" s="3" t="s">
        <v>18964</v>
      </c>
    </row>
    <row r="1227" spans="1:7" s="168" customFormat="1">
      <c r="A1227" s="62">
        <v>1225</v>
      </c>
      <c r="B1227" s="239" t="s">
        <v>19021</v>
      </c>
      <c r="C1227" s="240" t="str">
        <f t="shared" si="42"/>
        <v>Yes</v>
      </c>
      <c r="D1227" s="30">
        <f t="shared" si="43"/>
        <v>0.7904104613149292</v>
      </c>
      <c r="E1227" s="619">
        <v>2176</v>
      </c>
      <c r="F1227" s="34">
        <v>42612</v>
      </c>
      <c r="G1227" s="3" t="s">
        <v>18964</v>
      </c>
    </row>
    <row r="1228" spans="1:7" s="168" customFormat="1">
      <c r="A1228" s="62">
        <v>1226</v>
      </c>
      <c r="B1228" s="239" t="s">
        <v>19022</v>
      </c>
      <c r="C1228" s="240" t="str">
        <f t="shared" si="42"/>
        <v>Yes</v>
      </c>
      <c r="D1228" s="30">
        <f t="shared" si="43"/>
        <v>0.74100980748274614</v>
      </c>
      <c r="E1228" s="619">
        <v>2040</v>
      </c>
      <c r="F1228" s="34">
        <v>42612</v>
      </c>
      <c r="G1228" s="3" t="s">
        <v>18964</v>
      </c>
    </row>
    <row r="1229" spans="1:7" s="168" customFormat="1">
      <c r="A1229" s="62">
        <v>1227</v>
      </c>
      <c r="B1229" s="239" t="s">
        <v>19023</v>
      </c>
      <c r="C1229" s="240" t="str">
        <f t="shared" si="42"/>
        <v>Yes</v>
      </c>
      <c r="D1229" s="30">
        <f t="shared" si="43"/>
        <v>2.5492190337813296</v>
      </c>
      <c r="E1229" s="619">
        <v>7018</v>
      </c>
      <c r="F1229" s="34">
        <v>42613</v>
      </c>
      <c r="G1229" s="3" t="s">
        <v>18964</v>
      </c>
    </row>
    <row r="1230" spans="1:7" s="168" customFormat="1">
      <c r="A1230" s="62">
        <v>1228</v>
      </c>
      <c r="B1230" s="239" t="s">
        <v>19024</v>
      </c>
      <c r="C1230" s="240" t="str">
        <f t="shared" si="42"/>
        <v>Yes</v>
      </c>
      <c r="D1230" s="30">
        <f t="shared" si="43"/>
        <v>2.5492190337813296</v>
      </c>
      <c r="E1230" s="619">
        <v>7018</v>
      </c>
      <c r="F1230" s="34">
        <v>42612</v>
      </c>
      <c r="G1230" s="3" t="s">
        <v>18964</v>
      </c>
    </row>
    <row r="1231" spans="1:7" s="168" customFormat="1">
      <c r="A1231" s="62">
        <v>1229</v>
      </c>
      <c r="B1231" s="239" t="s">
        <v>19025</v>
      </c>
      <c r="C1231" s="240" t="str">
        <f t="shared" si="42"/>
        <v>Yes</v>
      </c>
      <c r="D1231" s="30">
        <f t="shared" si="43"/>
        <v>2.8950236106066112</v>
      </c>
      <c r="E1231" s="619">
        <v>7970</v>
      </c>
      <c r="F1231" s="34">
        <v>42612</v>
      </c>
      <c r="G1231" s="3" t="s">
        <v>18964</v>
      </c>
    </row>
    <row r="1232" spans="1:7" s="168" customFormat="1">
      <c r="A1232" s="62">
        <v>1230</v>
      </c>
      <c r="B1232" s="239" t="s">
        <v>19026</v>
      </c>
      <c r="C1232" s="240" t="str">
        <f t="shared" si="42"/>
        <v>Yes</v>
      </c>
      <c r="D1232" s="30">
        <f t="shared" si="43"/>
        <v>2.8950236106066112</v>
      </c>
      <c r="E1232" s="619">
        <v>7970</v>
      </c>
      <c r="F1232" s="34">
        <v>42612</v>
      </c>
      <c r="G1232" s="3" t="s">
        <v>18964</v>
      </c>
    </row>
    <row r="1233" spans="1:7" s="168" customFormat="1">
      <c r="A1233" s="62">
        <v>1231</v>
      </c>
      <c r="B1233" s="239" t="s">
        <v>17116</v>
      </c>
      <c r="C1233" s="240" t="str">
        <f t="shared" si="42"/>
        <v>Yes</v>
      </c>
      <c r="D1233" s="30">
        <f t="shared" si="43"/>
        <v>2.8950236106066112</v>
      </c>
      <c r="E1233" s="619">
        <v>7970</v>
      </c>
      <c r="F1233" s="34">
        <v>42612</v>
      </c>
      <c r="G1233" s="3" t="s">
        <v>18964</v>
      </c>
    </row>
    <row r="1234" spans="1:7" s="168" customFormat="1">
      <c r="A1234" s="62">
        <v>1232</v>
      </c>
      <c r="B1234" s="239" t="s">
        <v>19027</v>
      </c>
      <c r="C1234" s="240" t="str">
        <f t="shared" si="42"/>
        <v>Yes</v>
      </c>
      <c r="D1234" s="30">
        <f t="shared" si="43"/>
        <v>3.0628405375953505</v>
      </c>
      <c r="E1234" s="619">
        <v>8432</v>
      </c>
      <c r="F1234" s="34">
        <v>42612</v>
      </c>
      <c r="G1234" s="3" t="s">
        <v>18964</v>
      </c>
    </row>
    <row r="1235" spans="1:7" s="168" customFormat="1">
      <c r="A1235" s="62">
        <v>1233</v>
      </c>
      <c r="B1235" s="239" t="s">
        <v>19028</v>
      </c>
      <c r="C1235" s="240" t="str">
        <f t="shared" ref="C1235:C1284" si="44">IF(D1698&lt;=5, "Yes", "No")</f>
        <v>Yes</v>
      </c>
      <c r="D1235" s="30">
        <f t="shared" si="43"/>
        <v>1.9760261532873229</v>
      </c>
      <c r="E1235" s="619">
        <v>5440</v>
      </c>
      <c r="F1235" s="34">
        <v>42612</v>
      </c>
      <c r="G1235" s="3" t="s">
        <v>18964</v>
      </c>
    </row>
    <row r="1236" spans="1:7" s="168" customFormat="1">
      <c r="A1236" s="62">
        <v>1234</v>
      </c>
      <c r="B1236" s="239" t="s">
        <v>19029</v>
      </c>
      <c r="C1236" s="240" t="str">
        <f t="shared" si="44"/>
        <v>Yes</v>
      </c>
      <c r="D1236" s="30">
        <f t="shared" si="43"/>
        <v>1.9564111877951327</v>
      </c>
      <c r="E1236" s="619">
        <v>5386</v>
      </c>
      <c r="F1236" s="34">
        <v>42612</v>
      </c>
      <c r="G1236" s="3" t="s">
        <v>18964</v>
      </c>
    </row>
    <row r="1237" spans="1:7" s="168" customFormat="1">
      <c r="A1237" s="62">
        <v>1235</v>
      </c>
      <c r="B1237" s="239" t="s">
        <v>19030</v>
      </c>
      <c r="C1237" s="240" t="str">
        <f t="shared" si="44"/>
        <v>Yes</v>
      </c>
      <c r="D1237" s="30">
        <f t="shared" si="43"/>
        <v>1.9564111877951327</v>
      </c>
      <c r="E1237" s="619">
        <v>5386</v>
      </c>
      <c r="F1237" s="34">
        <v>42612</v>
      </c>
      <c r="G1237" s="3" t="s">
        <v>18964</v>
      </c>
    </row>
    <row r="1238" spans="1:7" s="168" customFormat="1">
      <c r="A1238" s="62">
        <v>1236</v>
      </c>
      <c r="B1238" s="239" t="s">
        <v>19031</v>
      </c>
      <c r="C1238" s="240" t="str">
        <f t="shared" si="44"/>
        <v>Yes</v>
      </c>
      <c r="D1238" s="30">
        <f t="shared" si="43"/>
        <v>2.9244460588448966</v>
      </c>
      <c r="E1238" s="619">
        <v>8051</v>
      </c>
      <c r="F1238" s="34">
        <v>42612</v>
      </c>
      <c r="G1238" s="3" t="s">
        <v>18964</v>
      </c>
    </row>
    <row r="1239" spans="1:7" s="168" customFormat="1">
      <c r="A1239" s="62">
        <v>1237</v>
      </c>
      <c r="B1239" s="239" t="s">
        <v>18023</v>
      </c>
      <c r="C1239" s="240" t="str">
        <f t="shared" si="44"/>
        <v>Yes</v>
      </c>
      <c r="D1239" s="30">
        <f t="shared" si="43"/>
        <v>2.9244460588448966</v>
      </c>
      <c r="E1239" s="619">
        <v>8051</v>
      </c>
      <c r="F1239" s="34">
        <v>42612</v>
      </c>
      <c r="G1239" s="3" t="s">
        <v>18964</v>
      </c>
    </row>
    <row r="1240" spans="1:7" s="168" customFormat="1">
      <c r="A1240" s="62">
        <v>1238</v>
      </c>
      <c r="B1240" s="239" t="s">
        <v>19032</v>
      </c>
      <c r="C1240" s="240" t="str">
        <f t="shared" si="44"/>
        <v>Yes</v>
      </c>
      <c r="D1240" s="30">
        <f t="shared" si="43"/>
        <v>2.9244460588448966</v>
      </c>
      <c r="E1240" s="619">
        <v>8051</v>
      </c>
      <c r="F1240" s="34">
        <v>42612</v>
      </c>
      <c r="G1240" s="3" t="s">
        <v>18964</v>
      </c>
    </row>
    <row r="1241" spans="1:7" s="168" customFormat="1">
      <c r="A1241" s="62">
        <v>1239</v>
      </c>
      <c r="B1241" s="239" t="s">
        <v>19033</v>
      </c>
      <c r="C1241" s="240" t="str">
        <f t="shared" si="44"/>
        <v>Yes</v>
      </c>
      <c r="D1241" s="30">
        <f t="shared" si="43"/>
        <v>3.9520523065746458</v>
      </c>
      <c r="E1241" s="619">
        <v>10880</v>
      </c>
      <c r="F1241" s="34">
        <v>42612</v>
      </c>
      <c r="G1241" s="3" t="s">
        <v>18964</v>
      </c>
    </row>
    <row r="1242" spans="1:7" s="168" customFormat="1">
      <c r="A1242" s="62">
        <v>1240</v>
      </c>
      <c r="B1242" s="239" t="s">
        <v>19034</v>
      </c>
      <c r="C1242" s="240" t="str">
        <f t="shared" si="44"/>
        <v>Yes</v>
      </c>
      <c r="D1242" s="30">
        <f t="shared" si="43"/>
        <v>3.9222666182346533</v>
      </c>
      <c r="E1242" s="619">
        <v>10798</v>
      </c>
      <c r="F1242" s="34">
        <v>42612</v>
      </c>
      <c r="G1242" s="3" t="s">
        <v>18964</v>
      </c>
    </row>
    <row r="1243" spans="1:7" s="168" customFormat="1">
      <c r="A1243" s="62">
        <v>1241</v>
      </c>
      <c r="B1243" s="239" t="s">
        <v>19035</v>
      </c>
      <c r="C1243" s="240" t="str">
        <f t="shared" si="44"/>
        <v>Yes</v>
      </c>
      <c r="D1243" s="30">
        <f t="shared" si="43"/>
        <v>2.1242281147838722</v>
      </c>
      <c r="E1243" s="619">
        <v>5848</v>
      </c>
      <c r="F1243" s="34">
        <v>42612</v>
      </c>
      <c r="G1243" s="3" t="s">
        <v>18964</v>
      </c>
    </row>
    <row r="1244" spans="1:7" s="168" customFormat="1">
      <c r="A1244" s="62">
        <v>1242</v>
      </c>
      <c r="B1244" s="239" t="s">
        <v>19036</v>
      </c>
      <c r="C1244" s="240" t="str">
        <f t="shared" si="44"/>
        <v>Yes</v>
      </c>
      <c r="D1244" s="30">
        <f t="shared" si="43"/>
        <v>0.83981111514711226</v>
      </c>
      <c r="E1244" s="619">
        <v>2312</v>
      </c>
      <c r="F1244" s="34">
        <v>42612</v>
      </c>
      <c r="G1244" s="3" t="s">
        <v>18964</v>
      </c>
    </row>
    <row r="1245" spans="1:7" s="168" customFormat="1">
      <c r="A1245" s="62">
        <v>1243</v>
      </c>
      <c r="B1245" s="239" t="s">
        <v>19037</v>
      </c>
      <c r="C1245" s="240" t="str">
        <f t="shared" si="44"/>
        <v>Yes</v>
      </c>
      <c r="D1245" s="30">
        <f t="shared" si="43"/>
        <v>0.44460588448964766</v>
      </c>
      <c r="E1245" s="619">
        <v>1224</v>
      </c>
      <c r="F1245" s="34">
        <v>42612</v>
      </c>
      <c r="G1245" s="3" t="s">
        <v>18964</v>
      </c>
    </row>
    <row r="1246" spans="1:7" s="168" customFormat="1">
      <c r="A1246" s="62">
        <v>1244</v>
      </c>
      <c r="B1246" s="239" t="s">
        <v>19038</v>
      </c>
      <c r="C1246" s="240" t="str">
        <f t="shared" si="44"/>
        <v>Yes</v>
      </c>
      <c r="D1246" s="30">
        <f t="shared" si="43"/>
        <v>2.0944424264438792</v>
      </c>
      <c r="E1246" s="619">
        <v>5766</v>
      </c>
      <c r="F1246" s="34">
        <v>42612</v>
      </c>
      <c r="G1246" s="3" t="s">
        <v>18964</v>
      </c>
    </row>
    <row r="1247" spans="1:7" s="168" customFormat="1">
      <c r="A1247" s="62">
        <v>1245</v>
      </c>
      <c r="B1247" s="239" t="s">
        <v>19039</v>
      </c>
      <c r="C1247" s="240" t="str">
        <f t="shared" si="44"/>
        <v>Yes</v>
      </c>
      <c r="D1247" s="30">
        <f t="shared" si="43"/>
        <v>2.4504177261169633</v>
      </c>
      <c r="E1247" s="619">
        <v>6746</v>
      </c>
      <c r="F1247" s="34">
        <v>42612</v>
      </c>
      <c r="G1247" s="3" t="s">
        <v>18964</v>
      </c>
    </row>
    <row r="1248" spans="1:7" s="168" customFormat="1">
      <c r="A1248" s="62">
        <v>1246</v>
      </c>
      <c r="B1248" s="239" t="s">
        <v>19040</v>
      </c>
      <c r="C1248" s="240" t="str">
        <f t="shared" si="44"/>
        <v>Yes</v>
      </c>
      <c r="D1248" s="30">
        <f t="shared" si="43"/>
        <v>2.4504177261169633</v>
      </c>
      <c r="E1248" s="619">
        <v>6746</v>
      </c>
      <c r="F1248" s="34">
        <v>42612</v>
      </c>
      <c r="G1248" s="3" t="s">
        <v>18964</v>
      </c>
    </row>
    <row r="1249" spans="1:7" s="168" customFormat="1">
      <c r="A1249" s="62">
        <v>1247</v>
      </c>
      <c r="B1249" s="239" t="s">
        <v>19041</v>
      </c>
      <c r="C1249" s="240" t="str">
        <f t="shared" si="44"/>
        <v>Yes</v>
      </c>
      <c r="D1249" s="30">
        <f t="shared" si="43"/>
        <v>2.4108245550308753</v>
      </c>
      <c r="E1249" s="619">
        <v>6637</v>
      </c>
      <c r="F1249" s="34">
        <v>42612</v>
      </c>
      <c r="G1249" s="3" t="s">
        <v>18964</v>
      </c>
    </row>
    <row r="1250" spans="1:7" s="168" customFormat="1">
      <c r="A1250" s="62">
        <v>1248</v>
      </c>
      <c r="B1250" s="239" t="s">
        <v>19042</v>
      </c>
      <c r="C1250" s="240" t="str">
        <f t="shared" si="44"/>
        <v>Yes</v>
      </c>
      <c r="D1250" s="30">
        <f t="shared" si="43"/>
        <v>0.75081729022884125</v>
      </c>
      <c r="E1250" s="619">
        <v>2067</v>
      </c>
      <c r="F1250" s="34">
        <v>42612</v>
      </c>
      <c r="G1250" s="3" t="s">
        <v>18964</v>
      </c>
    </row>
    <row r="1251" spans="1:7" s="168" customFormat="1">
      <c r="A1251" s="62">
        <v>1249</v>
      </c>
      <c r="B1251" s="239" t="s">
        <v>19043</v>
      </c>
      <c r="C1251" s="240" t="str">
        <f t="shared" si="44"/>
        <v>Yes</v>
      </c>
      <c r="D1251" s="30">
        <f t="shared" si="43"/>
        <v>0.75081729022884125</v>
      </c>
      <c r="E1251" s="619">
        <v>2067</v>
      </c>
      <c r="F1251" s="34">
        <v>42612</v>
      </c>
      <c r="G1251" s="3" t="s">
        <v>18964</v>
      </c>
    </row>
    <row r="1252" spans="1:7" s="168" customFormat="1">
      <c r="A1252" s="62">
        <v>1250</v>
      </c>
      <c r="B1252" s="239" t="s">
        <v>19044</v>
      </c>
      <c r="C1252" s="240" t="str">
        <f t="shared" si="44"/>
        <v>Yes</v>
      </c>
      <c r="D1252" s="30">
        <f t="shared" si="43"/>
        <v>2.262622593534326</v>
      </c>
      <c r="E1252" s="619">
        <v>6229</v>
      </c>
      <c r="F1252" s="34">
        <v>42612</v>
      </c>
      <c r="G1252" s="3" t="s">
        <v>18964</v>
      </c>
    </row>
    <row r="1253" spans="1:7" s="168" customFormat="1">
      <c r="A1253" s="62">
        <v>1251</v>
      </c>
      <c r="B1253" s="239" t="s">
        <v>19045</v>
      </c>
      <c r="C1253" s="240" t="str">
        <f t="shared" si="44"/>
        <v>Yes</v>
      </c>
      <c r="D1253" s="30">
        <f t="shared" si="43"/>
        <v>2.262622593534326</v>
      </c>
      <c r="E1253" s="619">
        <v>6229</v>
      </c>
      <c r="F1253" s="34">
        <v>42612</v>
      </c>
      <c r="G1253" s="3" t="s">
        <v>18964</v>
      </c>
    </row>
    <row r="1254" spans="1:7" s="168" customFormat="1">
      <c r="A1254" s="62">
        <v>1252</v>
      </c>
      <c r="B1254" s="239" t="s">
        <v>19046</v>
      </c>
      <c r="C1254" s="240" t="str">
        <f t="shared" si="44"/>
        <v>Yes</v>
      </c>
      <c r="D1254" s="30">
        <f t="shared" si="43"/>
        <v>1.5016345804576825</v>
      </c>
      <c r="E1254" s="619">
        <v>4134</v>
      </c>
      <c r="F1254" s="34">
        <v>42612</v>
      </c>
      <c r="G1254" s="3" t="s">
        <v>18964</v>
      </c>
    </row>
    <row r="1255" spans="1:7" s="168" customFormat="1">
      <c r="A1255" s="62">
        <v>1253</v>
      </c>
      <c r="B1255" s="239" t="s">
        <v>19047</v>
      </c>
      <c r="C1255" s="240" t="str">
        <f t="shared" si="44"/>
        <v>Yes</v>
      </c>
      <c r="D1255" s="30">
        <f t="shared" si="43"/>
        <v>4.3472575372321103</v>
      </c>
      <c r="E1255" s="619">
        <v>11968</v>
      </c>
      <c r="F1255" s="34">
        <v>42612</v>
      </c>
      <c r="G1255" s="3" t="s">
        <v>18964</v>
      </c>
    </row>
    <row r="1256" spans="1:7" s="168" customFormat="1">
      <c r="A1256" s="62">
        <v>1254</v>
      </c>
      <c r="B1256" s="239" t="s">
        <v>19048</v>
      </c>
      <c r="C1256" s="240" t="str">
        <f t="shared" si="44"/>
        <v>Yes</v>
      </c>
      <c r="D1256" s="30">
        <f t="shared" si="43"/>
        <v>0.7904104613149292</v>
      </c>
      <c r="E1256" s="619">
        <v>2176</v>
      </c>
      <c r="F1256" s="34">
        <v>42612</v>
      </c>
      <c r="G1256" s="3" t="s">
        <v>18964</v>
      </c>
    </row>
    <row r="1257" spans="1:7" s="168" customFormat="1">
      <c r="A1257" s="62">
        <v>1255</v>
      </c>
      <c r="B1257" s="239" t="s">
        <v>19049</v>
      </c>
      <c r="C1257" s="240" t="str">
        <f t="shared" si="44"/>
        <v>Yes</v>
      </c>
      <c r="D1257" s="30">
        <f t="shared" si="43"/>
        <v>2.5292408281874317</v>
      </c>
      <c r="E1257" s="619">
        <v>6963</v>
      </c>
      <c r="F1257" s="34">
        <v>42612</v>
      </c>
      <c r="G1257" s="3" t="s">
        <v>18964</v>
      </c>
    </row>
    <row r="1258" spans="1:7" s="168" customFormat="1">
      <c r="A1258" s="62">
        <v>1256</v>
      </c>
      <c r="B1258" s="239" t="s">
        <v>19050</v>
      </c>
      <c r="C1258" s="240" t="str">
        <f t="shared" si="44"/>
        <v>Yes</v>
      </c>
      <c r="D1258" s="30">
        <f t="shared" si="43"/>
        <v>0.44460588448964766</v>
      </c>
      <c r="E1258" s="619">
        <v>1224</v>
      </c>
      <c r="F1258" s="34">
        <v>42612</v>
      </c>
      <c r="G1258" s="3" t="s">
        <v>18964</v>
      </c>
    </row>
    <row r="1259" spans="1:7" s="168" customFormat="1">
      <c r="A1259" s="62">
        <v>1257</v>
      </c>
      <c r="B1259" s="239" t="s">
        <v>19051</v>
      </c>
      <c r="C1259" s="240" t="str">
        <f t="shared" si="44"/>
        <v>Yes</v>
      </c>
      <c r="D1259" s="30">
        <f t="shared" si="43"/>
        <v>0.64220849981837991</v>
      </c>
      <c r="E1259" s="619">
        <v>1768</v>
      </c>
      <c r="F1259" s="34">
        <v>42612</v>
      </c>
      <c r="G1259" s="3" t="s">
        <v>18964</v>
      </c>
    </row>
    <row r="1260" spans="1:7" s="168" customFormat="1">
      <c r="A1260" s="62">
        <v>1258</v>
      </c>
      <c r="B1260" s="239" t="s">
        <v>19052</v>
      </c>
      <c r="C1260" s="240" t="str">
        <f t="shared" si="44"/>
        <v>Yes</v>
      </c>
      <c r="D1260" s="30">
        <f t="shared" si="43"/>
        <v>1.3636033418089357</v>
      </c>
      <c r="E1260" s="619">
        <v>3754</v>
      </c>
      <c r="F1260" s="34">
        <v>42612</v>
      </c>
      <c r="G1260" s="3" t="s">
        <v>18964</v>
      </c>
    </row>
    <row r="1261" spans="1:7" s="168" customFormat="1">
      <c r="A1261" s="62">
        <v>1259</v>
      </c>
      <c r="B1261" s="239" t="s">
        <v>19053</v>
      </c>
      <c r="C1261" s="240" t="str">
        <f t="shared" si="44"/>
        <v>Yes</v>
      </c>
      <c r="D1261" s="30">
        <f t="shared" si="43"/>
        <v>3.033054849255358</v>
      </c>
      <c r="E1261" s="619">
        <v>8350</v>
      </c>
      <c r="F1261" s="34">
        <v>42612</v>
      </c>
      <c r="G1261" s="3" t="s">
        <v>18964</v>
      </c>
    </row>
    <row r="1262" spans="1:7" s="168" customFormat="1">
      <c r="A1262" s="62">
        <v>1260</v>
      </c>
      <c r="B1262" s="239" t="s">
        <v>19054</v>
      </c>
      <c r="C1262" s="240" t="str">
        <f t="shared" si="44"/>
        <v>Yes</v>
      </c>
      <c r="D1262" s="30">
        <f t="shared" si="43"/>
        <v>2.7664366146022519</v>
      </c>
      <c r="E1262" s="619">
        <v>7616</v>
      </c>
      <c r="F1262" s="34">
        <v>42612</v>
      </c>
      <c r="G1262" s="3" t="s">
        <v>18964</v>
      </c>
    </row>
    <row r="1263" spans="1:7" s="168" customFormat="1">
      <c r="A1263" s="62">
        <v>1261</v>
      </c>
      <c r="B1263" s="239" t="s">
        <v>7948</v>
      </c>
      <c r="C1263" s="240" t="str">
        <f t="shared" si="44"/>
        <v>Yes</v>
      </c>
      <c r="D1263" s="30">
        <f t="shared" si="43"/>
        <v>1.106429349800218</v>
      </c>
      <c r="E1263" s="619">
        <v>3046</v>
      </c>
      <c r="F1263" s="34">
        <v>42612</v>
      </c>
      <c r="G1263" s="3" t="s">
        <v>18964</v>
      </c>
    </row>
    <row r="1264" spans="1:7" s="168" customFormat="1">
      <c r="A1264" s="62">
        <v>1262</v>
      </c>
      <c r="B1264" s="239" t="s">
        <v>19055</v>
      </c>
      <c r="C1264" s="240" t="str">
        <f t="shared" si="44"/>
        <v>Yes</v>
      </c>
      <c r="D1264" s="30">
        <f t="shared" si="43"/>
        <v>1.4918270977115873</v>
      </c>
      <c r="E1264" s="619">
        <v>4107</v>
      </c>
      <c r="F1264" s="34">
        <v>42612</v>
      </c>
      <c r="G1264" s="3" t="s">
        <v>18964</v>
      </c>
    </row>
    <row r="1265" spans="1:7" s="168" customFormat="1">
      <c r="A1265" s="62">
        <v>1263</v>
      </c>
      <c r="B1265" s="239" t="s">
        <v>19056</v>
      </c>
      <c r="C1265" s="240" t="str">
        <f t="shared" si="44"/>
        <v>Yes</v>
      </c>
      <c r="D1265" s="30">
        <f t="shared" si="43"/>
        <v>0.52379222666182346</v>
      </c>
      <c r="E1265" s="619">
        <v>1442</v>
      </c>
      <c r="F1265" s="34">
        <v>42613</v>
      </c>
      <c r="G1265" s="3" t="s">
        <v>18964</v>
      </c>
    </row>
    <row r="1266" spans="1:7" s="168" customFormat="1">
      <c r="A1266" s="62">
        <v>1264</v>
      </c>
      <c r="B1266" s="239" t="s">
        <v>19057</v>
      </c>
      <c r="C1266" s="240" t="str">
        <f t="shared" si="44"/>
        <v>Yes</v>
      </c>
      <c r="D1266" s="30">
        <f t="shared" si="43"/>
        <v>0.88921176897929533</v>
      </c>
      <c r="E1266" s="619">
        <v>2448</v>
      </c>
      <c r="F1266" s="34">
        <v>42612</v>
      </c>
      <c r="G1266" s="3" t="s">
        <v>18964</v>
      </c>
    </row>
    <row r="1267" spans="1:7" s="168" customFormat="1">
      <c r="A1267" s="62">
        <v>1265</v>
      </c>
      <c r="B1267" s="239" t="s">
        <v>19058</v>
      </c>
      <c r="C1267" s="240" t="str">
        <f t="shared" si="44"/>
        <v>Yes</v>
      </c>
      <c r="D1267" s="30">
        <f t="shared" si="43"/>
        <v>1.3142026879767525</v>
      </c>
      <c r="E1267" s="619">
        <v>3618</v>
      </c>
      <c r="F1267" s="34">
        <v>42612</v>
      </c>
      <c r="G1267" s="3" t="s">
        <v>18964</v>
      </c>
    </row>
    <row r="1268" spans="1:7" s="168" customFormat="1">
      <c r="A1268" s="62">
        <v>1266</v>
      </c>
      <c r="B1268" s="239" t="s">
        <v>19059</v>
      </c>
      <c r="C1268" s="240" t="str">
        <f t="shared" si="44"/>
        <v>Yes</v>
      </c>
      <c r="D1268" s="30">
        <f t="shared" si="43"/>
        <v>0.48419905557573556</v>
      </c>
      <c r="E1268" s="619">
        <v>1333</v>
      </c>
      <c r="F1268" s="34">
        <v>42612</v>
      </c>
      <c r="G1268" s="3" t="s">
        <v>18964</v>
      </c>
    </row>
    <row r="1269" spans="1:7" s="168" customFormat="1">
      <c r="A1269" s="62">
        <v>1267</v>
      </c>
      <c r="B1269" s="239" t="s">
        <v>19060</v>
      </c>
      <c r="C1269" s="240" t="str">
        <f t="shared" si="44"/>
        <v>Yes</v>
      </c>
      <c r="D1269" s="30">
        <f t="shared" si="43"/>
        <v>0.95822738830366871</v>
      </c>
      <c r="E1269" s="619">
        <v>2638</v>
      </c>
      <c r="F1269" s="34">
        <v>42612</v>
      </c>
      <c r="G1269" s="3" t="s">
        <v>18964</v>
      </c>
    </row>
    <row r="1270" spans="1:7" s="168" customFormat="1">
      <c r="A1270" s="62">
        <v>1268</v>
      </c>
      <c r="B1270" s="239" t="s">
        <v>19061</v>
      </c>
      <c r="C1270" s="240" t="str">
        <f t="shared" si="44"/>
        <v>Yes</v>
      </c>
      <c r="D1270" s="30">
        <f t="shared" si="43"/>
        <v>1.9760261532873229</v>
      </c>
      <c r="E1270" s="619">
        <v>5440</v>
      </c>
      <c r="F1270" s="34">
        <v>42612</v>
      </c>
      <c r="G1270" s="3" t="s">
        <v>18964</v>
      </c>
    </row>
    <row r="1271" spans="1:7" s="168" customFormat="1">
      <c r="A1271" s="62">
        <v>1269</v>
      </c>
      <c r="B1271" s="239" t="s">
        <v>19062</v>
      </c>
      <c r="C1271" s="240" t="str">
        <f t="shared" si="44"/>
        <v>Yes</v>
      </c>
      <c r="D1271" s="30">
        <f t="shared" si="43"/>
        <v>0.59280784598619685</v>
      </c>
      <c r="E1271" s="619">
        <v>1632</v>
      </c>
      <c r="F1271" s="34">
        <v>42612</v>
      </c>
      <c r="G1271" s="3" t="s">
        <v>18964</v>
      </c>
    </row>
    <row r="1272" spans="1:7" s="168" customFormat="1">
      <c r="A1272" s="62">
        <v>1270</v>
      </c>
      <c r="B1272" s="239" t="s">
        <v>19063</v>
      </c>
      <c r="C1272" s="240" t="str">
        <f t="shared" si="44"/>
        <v>Yes</v>
      </c>
      <c r="D1272" s="30">
        <f t="shared" si="43"/>
        <v>2.1736287686160551</v>
      </c>
      <c r="E1272" s="619">
        <v>5984</v>
      </c>
      <c r="F1272" s="34">
        <v>42613</v>
      </c>
      <c r="G1272" s="3" t="s">
        <v>18964</v>
      </c>
    </row>
    <row r="1273" spans="1:7" s="168" customFormat="1">
      <c r="A1273" s="62">
        <v>1271</v>
      </c>
      <c r="B1273" s="239" t="s">
        <v>19064</v>
      </c>
      <c r="C1273" s="240" t="str">
        <f t="shared" si="44"/>
        <v>Yes</v>
      </c>
      <c r="D1273" s="30">
        <f t="shared" si="43"/>
        <v>1.1660007264802035</v>
      </c>
      <c r="E1273" s="619">
        <v>3210</v>
      </c>
      <c r="F1273" s="34">
        <v>42613</v>
      </c>
      <c r="G1273" s="3" t="s">
        <v>18964</v>
      </c>
    </row>
    <row r="1274" spans="1:7" s="168" customFormat="1">
      <c r="A1274" s="62">
        <v>1272</v>
      </c>
      <c r="B1274" s="239" t="s">
        <v>19065</v>
      </c>
      <c r="C1274" s="240" t="str">
        <f t="shared" si="44"/>
        <v>Yes</v>
      </c>
      <c r="D1274" s="30">
        <f t="shared" si="43"/>
        <v>1.1660007264802035</v>
      </c>
      <c r="E1274" s="619">
        <v>3210</v>
      </c>
      <c r="F1274" s="34">
        <v>42612</v>
      </c>
      <c r="G1274" s="3" t="s">
        <v>18964</v>
      </c>
    </row>
    <row r="1275" spans="1:7" s="168" customFormat="1">
      <c r="A1275" s="62">
        <v>1273</v>
      </c>
      <c r="B1275" s="239" t="s">
        <v>19066</v>
      </c>
      <c r="C1275" s="240" t="str">
        <f t="shared" si="44"/>
        <v>Yes</v>
      </c>
      <c r="D1275" s="30">
        <f t="shared" si="43"/>
        <v>0.36541954231747187</v>
      </c>
      <c r="E1275" s="619">
        <v>1006</v>
      </c>
      <c r="F1275" s="34">
        <v>42612</v>
      </c>
      <c r="G1275" s="3" t="s">
        <v>18964</v>
      </c>
    </row>
    <row r="1276" spans="1:7" s="168" customFormat="1">
      <c r="A1276" s="62">
        <v>1274</v>
      </c>
      <c r="B1276" s="239" t="s">
        <v>19067</v>
      </c>
      <c r="C1276" s="240" t="str">
        <f t="shared" si="44"/>
        <v>Yes</v>
      </c>
      <c r="D1276" s="30">
        <f t="shared" si="43"/>
        <v>1.1660007264802035</v>
      </c>
      <c r="E1276" s="619">
        <v>3210</v>
      </c>
      <c r="F1276" s="34">
        <v>42612</v>
      </c>
      <c r="G1276" s="3" t="s">
        <v>18964</v>
      </c>
    </row>
    <row r="1277" spans="1:7" s="168" customFormat="1">
      <c r="A1277" s="62">
        <v>1275</v>
      </c>
      <c r="B1277" s="239" t="s">
        <v>19068</v>
      </c>
      <c r="C1277" s="240" t="str">
        <f t="shared" si="44"/>
        <v>Yes</v>
      </c>
      <c r="D1277" s="30">
        <f t="shared" si="43"/>
        <v>2.302215764620414</v>
      </c>
      <c r="E1277" s="619">
        <v>6338</v>
      </c>
      <c r="F1277" s="34">
        <v>42613</v>
      </c>
      <c r="G1277" s="3" t="s">
        <v>18964</v>
      </c>
    </row>
    <row r="1278" spans="1:7" s="168" customFormat="1">
      <c r="A1278" s="62">
        <v>1276</v>
      </c>
      <c r="B1278" s="239" t="s">
        <v>19069</v>
      </c>
      <c r="C1278" s="240" t="str">
        <f t="shared" si="44"/>
        <v>Yes</v>
      </c>
      <c r="D1278" s="30">
        <f t="shared" si="43"/>
        <v>0.21721758082092263</v>
      </c>
      <c r="E1278" s="619">
        <v>598</v>
      </c>
      <c r="F1278" s="34">
        <v>42612</v>
      </c>
      <c r="G1278" s="3" t="s">
        <v>18964</v>
      </c>
    </row>
    <row r="1279" spans="1:7" s="168" customFormat="1">
      <c r="A1279" s="62">
        <v>1277</v>
      </c>
      <c r="B1279" s="239" t="s">
        <v>19070</v>
      </c>
      <c r="C1279" s="240" t="str">
        <f t="shared" si="44"/>
        <v>Yes</v>
      </c>
      <c r="D1279" s="30">
        <f t="shared" si="43"/>
        <v>3.0628405375953505</v>
      </c>
      <c r="E1279" s="619">
        <v>8432</v>
      </c>
      <c r="F1279" s="34">
        <v>42612</v>
      </c>
      <c r="G1279" s="3" t="s">
        <v>18964</v>
      </c>
    </row>
    <row r="1280" spans="1:7" s="168" customFormat="1">
      <c r="A1280" s="62">
        <v>1278</v>
      </c>
      <c r="B1280" s="239" t="s">
        <v>19071</v>
      </c>
      <c r="C1280" s="240" t="str">
        <f t="shared" si="44"/>
        <v>Yes</v>
      </c>
      <c r="D1280" s="30">
        <f t="shared" si="43"/>
        <v>1.9364329822012349</v>
      </c>
      <c r="E1280" s="619">
        <v>5331</v>
      </c>
      <c r="F1280" s="34">
        <v>42612</v>
      </c>
      <c r="G1280" s="3" t="s">
        <v>18964</v>
      </c>
    </row>
    <row r="1281" spans="1:7" s="168" customFormat="1">
      <c r="A1281" s="62">
        <v>1279</v>
      </c>
      <c r="B1281" s="239" t="s">
        <v>19072</v>
      </c>
      <c r="C1281" s="240" t="str">
        <f t="shared" si="44"/>
        <v>Yes</v>
      </c>
      <c r="D1281" s="30">
        <f t="shared" si="43"/>
        <v>1.5510352342898657</v>
      </c>
      <c r="E1281" s="619">
        <v>4270</v>
      </c>
      <c r="F1281" s="34">
        <v>42612</v>
      </c>
      <c r="G1281" s="3" t="s">
        <v>18964</v>
      </c>
    </row>
    <row r="1282" spans="1:7" s="168" customFormat="1">
      <c r="A1282" s="62">
        <v>1280</v>
      </c>
      <c r="B1282" s="239" t="s">
        <v>19073</v>
      </c>
      <c r="C1282" s="240" t="str">
        <f t="shared" si="44"/>
        <v>Yes</v>
      </c>
      <c r="D1282" s="30">
        <f t="shared" si="43"/>
        <v>2.8652379222666182</v>
      </c>
      <c r="E1282" s="619">
        <v>7888</v>
      </c>
      <c r="F1282" s="34">
        <v>42612</v>
      </c>
      <c r="G1282" s="3" t="s">
        <v>18964</v>
      </c>
    </row>
    <row r="1283" spans="1:7" s="168" customFormat="1">
      <c r="A1283" s="62">
        <v>1281</v>
      </c>
      <c r="B1283" s="239" t="s">
        <v>19074</v>
      </c>
      <c r="C1283" s="240" t="str">
        <f t="shared" si="44"/>
        <v>Yes</v>
      </c>
      <c r="D1283" s="30">
        <f t="shared" si="43"/>
        <v>1.2746095168906648</v>
      </c>
      <c r="E1283" s="619">
        <v>3509</v>
      </c>
      <c r="F1283" s="34">
        <v>42612</v>
      </c>
      <c r="G1283" s="3" t="s">
        <v>18964</v>
      </c>
    </row>
    <row r="1284" spans="1:7" s="168" customFormat="1">
      <c r="A1284" s="62">
        <v>1282</v>
      </c>
      <c r="B1284" s="239" t="s">
        <v>19075</v>
      </c>
      <c r="C1284" s="240" t="str">
        <f t="shared" si="44"/>
        <v>Yes</v>
      </c>
      <c r="D1284" s="30">
        <f t="shared" ref="D1284:D1347" si="45">E1284/2753</f>
        <v>1.8278241917907736</v>
      </c>
      <c r="E1284" s="619">
        <v>5032</v>
      </c>
      <c r="F1284" s="34">
        <v>42612</v>
      </c>
      <c r="G1284" s="3" t="s">
        <v>18964</v>
      </c>
    </row>
    <row r="1285" spans="1:7" s="168" customFormat="1">
      <c r="A1285" s="62">
        <v>1283</v>
      </c>
      <c r="B1285" s="173" t="s">
        <v>19076</v>
      </c>
      <c r="C1285" s="62" t="str">
        <f>IF(D1752&lt;=5, "Yes", "No")</f>
        <v>Yes</v>
      </c>
      <c r="D1285" s="30">
        <f t="shared" si="45"/>
        <v>1.9956411187795133</v>
      </c>
      <c r="E1285" s="30">
        <v>5494</v>
      </c>
      <c r="F1285" s="31">
        <v>42612</v>
      </c>
      <c r="G1285" s="3" t="s">
        <v>19077</v>
      </c>
    </row>
    <row r="1286" spans="1:7" s="168" customFormat="1">
      <c r="A1286" s="62">
        <v>1284</v>
      </c>
      <c r="B1286" s="173" t="s">
        <v>19078</v>
      </c>
      <c r="C1286" s="62" t="str">
        <f t="shared" ref="C1286:C1341" si="46">IF(D1753&lt;=5, "Yes", "No")</f>
        <v>Yes</v>
      </c>
      <c r="D1286" s="30">
        <f t="shared" si="45"/>
        <v>2.9542317471848891</v>
      </c>
      <c r="E1286" s="30">
        <v>8133</v>
      </c>
      <c r="F1286" s="31">
        <v>42612</v>
      </c>
      <c r="G1286" s="3" t="s">
        <v>19077</v>
      </c>
    </row>
    <row r="1287" spans="1:7" s="168" customFormat="1">
      <c r="A1287" s="62">
        <v>1285</v>
      </c>
      <c r="B1287" s="173" t="s">
        <v>19079</v>
      </c>
      <c r="C1287" s="62" t="str">
        <f t="shared" si="46"/>
        <v>Yes</v>
      </c>
      <c r="D1287" s="30">
        <f t="shared" si="45"/>
        <v>0.83981111514711226</v>
      </c>
      <c r="E1287" s="30">
        <v>2312</v>
      </c>
      <c r="F1287" s="31">
        <v>42612</v>
      </c>
      <c r="G1287" s="3" t="s">
        <v>19077</v>
      </c>
    </row>
    <row r="1288" spans="1:7" s="168" customFormat="1">
      <c r="A1288" s="62">
        <v>1286</v>
      </c>
      <c r="B1288" s="173" t="s">
        <v>19080</v>
      </c>
      <c r="C1288" s="62" t="str">
        <f t="shared" si="46"/>
        <v>Yes</v>
      </c>
      <c r="D1288" s="30">
        <f t="shared" si="45"/>
        <v>0.65201598256447513</v>
      </c>
      <c r="E1288" s="30">
        <v>1795</v>
      </c>
      <c r="F1288" s="31">
        <v>42612</v>
      </c>
      <c r="G1288" s="3" t="s">
        <v>19077</v>
      </c>
    </row>
    <row r="1289" spans="1:7" s="168" customFormat="1">
      <c r="A1289" s="62">
        <v>1287</v>
      </c>
      <c r="B1289" s="173" t="s">
        <v>19081</v>
      </c>
      <c r="C1289" s="62" t="str">
        <f t="shared" si="46"/>
        <v>Yes</v>
      </c>
      <c r="D1289" s="30">
        <f t="shared" si="45"/>
        <v>3.9618597893207408</v>
      </c>
      <c r="E1289" s="30">
        <v>10907</v>
      </c>
      <c r="F1289" s="31">
        <v>42612</v>
      </c>
      <c r="G1289" s="3" t="s">
        <v>19077</v>
      </c>
    </row>
    <row r="1290" spans="1:7" s="168" customFormat="1">
      <c r="A1290" s="62">
        <v>1288</v>
      </c>
      <c r="B1290" s="173" t="s">
        <v>19082</v>
      </c>
      <c r="C1290" s="62" t="str">
        <f t="shared" si="46"/>
        <v>Yes</v>
      </c>
      <c r="D1290" s="30">
        <f t="shared" si="45"/>
        <v>2.7664366146022519</v>
      </c>
      <c r="E1290" s="30">
        <v>7616</v>
      </c>
      <c r="F1290" s="31">
        <v>42612</v>
      </c>
      <c r="G1290" s="3" t="s">
        <v>19077</v>
      </c>
    </row>
    <row r="1291" spans="1:7" s="168" customFormat="1">
      <c r="A1291" s="62">
        <v>1289</v>
      </c>
      <c r="B1291" s="173" t="s">
        <v>18601</v>
      </c>
      <c r="C1291" s="62" t="str">
        <f t="shared" si="46"/>
        <v>Yes</v>
      </c>
      <c r="D1291" s="30">
        <f t="shared" si="45"/>
        <v>2.8848528877588087</v>
      </c>
      <c r="E1291" s="30">
        <v>7942</v>
      </c>
      <c r="F1291" s="31">
        <v>42612</v>
      </c>
      <c r="G1291" s="3" t="s">
        <v>19077</v>
      </c>
    </row>
    <row r="1292" spans="1:7" s="168" customFormat="1">
      <c r="A1292" s="62">
        <v>1290</v>
      </c>
      <c r="B1292" s="173" t="s">
        <v>19083</v>
      </c>
      <c r="C1292" s="62" t="str">
        <f t="shared" si="46"/>
        <v>Yes</v>
      </c>
      <c r="D1292" s="30">
        <f t="shared" si="45"/>
        <v>0.46422084998183799</v>
      </c>
      <c r="E1292" s="30">
        <v>1278</v>
      </c>
      <c r="F1292" s="31">
        <v>42612</v>
      </c>
      <c r="G1292" s="3" t="s">
        <v>19077</v>
      </c>
    </row>
    <row r="1293" spans="1:7" s="168" customFormat="1">
      <c r="A1293" s="62">
        <v>1291</v>
      </c>
      <c r="B1293" s="173" t="s">
        <v>19084</v>
      </c>
      <c r="C1293" s="62" t="str">
        <f t="shared" si="46"/>
        <v>Yes</v>
      </c>
      <c r="D1293" s="30">
        <f t="shared" si="45"/>
        <v>1.6498365419542318</v>
      </c>
      <c r="E1293" s="30">
        <v>4542</v>
      </c>
      <c r="F1293" s="31">
        <v>42612</v>
      </c>
      <c r="G1293" s="3" t="s">
        <v>19077</v>
      </c>
    </row>
    <row r="1294" spans="1:7" s="168" customFormat="1">
      <c r="A1294" s="62">
        <v>1292</v>
      </c>
      <c r="B1294" s="173" t="s">
        <v>6669</v>
      </c>
      <c r="C1294" s="62" t="str">
        <f t="shared" si="46"/>
        <v>Yes</v>
      </c>
      <c r="D1294" s="30">
        <f t="shared" si="45"/>
        <v>1.6498365419542318</v>
      </c>
      <c r="E1294" s="30">
        <v>4542</v>
      </c>
      <c r="F1294" s="31">
        <v>42612</v>
      </c>
      <c r="G1294" s="3" t="s">
        <v>19077</v>
      </c>
    </row>
    <row r="1295" spans="1:7" s="168" customFormat="1">
      <c r="A1295" s="62">
        <v>1293</v>
      </c>
      <c r="B1295" s="173" t="s">
        <v>19085</v>
      </c>
      <c r="C1295" s="62" t="str">
        <f t="shared" si="46"/>
        <v>Yes</v>
      </c>
      <c r="D1295" s="30">
        <f t="shared" si="45"/>
        <v>2.8652379222666182</v>
      </c>
      <c r="E1295" s="30">
        <v>7888</v>
      </c>
      <c r="F1295" s="31">
        <v>42612</v>
      </c>
      <c r="G1295" s="3" t="s">
        <v>19077</v>
      </c>
    </row>
    <row r="1296" spans="1:7" s="168" customFormat="1">
      <c r="A1296" s="62">
        <v>1294</v>
      </c>
      <c r="B1296" s="173" t="s">
        <v>19086</v>
      </c>
      <c r="C1296" s="62" t="str">
        <f t="shared" si="46"/>
        <v>Yes</v>
      </c>
      <c r="D1296" s="30">
        <f t="shared" si="45"/>
        <v>1.1166000726480203</v>
      </c>
      <c r="E1296" s="30">
        <v>3074</v>
      </c>
      <c r="F1296" s="31">
        <v>42612</v>
      </c>
      <c r="G1296" s="3" t="s">
        <v>19077</v>
      </c>
    </row>
    <row r="1297" spans="1:7" s="168" customFormat="1">
      <c r="A1297" s="62">
        <v>1295</v>
      </c>
      <c r="B1297" s="211" t="s">
        <v>19087</v>
      </c>
      <c r="C1297" s="62" t="str">
        <f t="shared" si="46"/>
        <v>Yes</v>
      </c>
      <c r="D1297" s="30">
        <f t="shared" si="45"/>
        <v>4.9400653832183075</v>
      </c>
      <c r="E1297" s="485">
        <v>13600</v>
      </c>
      <c r="F1297" s="31">
        <v>42612</v>
      </c>
      <c r="G1297" s="3" t="s">
        <v>19077</v>
      </c>
    </row>
    <row r="1298" spans="1:7" s="168" customFormat="1">
      <c r="A1298" s="62">
        <v>1296</v>
      </c>
      <c r="B1298" s="173" t="s">
        <v>19088</v>
      </c>
      <c r="C1298" s="62" t="str">
        <f t="shared" si="46"/>
        <v>Yes</v>
      </c>
      <c r="D1298" s="30">
        <f t="shared" si="45"/>
        <v>0.83000363240101704</v>
      </c>
      <c r="E1298" s="30">
        <v>2285</v>
      </c>
      <c r="F1298" s="31">
        <v>42612</v>
      </c>
      <c r="G1298" s="3" t="s">
        <v>19077</v>
      </c>
    </row>
    <row r="1299" spans="1:7" s="168" customFormat="1">
      <c r="A1299" s="62">
        <v>1297</v>
      </c>
      <c r="B1299" s="173" t="s">
        <v>19089</v>
      </c>
      <c r="C1299" s="62" t="str">
        <f t="shared" si="46"/>
        <v>Yes</v>
      </c>
      <c r="D1299" s="30">
        <f t="shared" si="45"/>
        <v>0.59280784598619685</v>
      </c>
      <c r="E1299" s="30">
        <v>1632</v>
      </c>
      <c r="F1299" s="31">
        <v>42612</v>
      </c>
      <c r="G1299" s="3" t="s">
        <v>19077</v>
      </c>
    </row>
    <row r="1300" spans="1:7" s="168" customFormat="1">
      <c r="A1300" s="62">
        <v>1298</v>
      </c>
      <c r="B1300" s="173" t="s">
        <v>19090</v>
      </c>
      <c r="C1300" s="62" t="str">
        <f t="shared" si="46"/>
        <v>Yes</v>
      </c>
      <c r="D1300" s="30">
        <f t="shared" si="45"/>
        <v>0.83000363240101704</v>
      </c>
      <c r="E1300" s="30">
        <v>2285</v>
      </c>
      <c r="F1300" s="31">
        <v>42612</v>
      </c>
      <c r="G1300" s="3" t="s">
        <v>19077</v>
      </c>
    </row>
    <row r="1301" spans="1:7" s="168" customFormat="1">
      <c r="A1301" s="62">
        <v>1299</v>
      </c>
      <c r="B1301" s="173" t="s">
        <v>19091</v>
      </c>
      <c r="C1301" s="62" t="str">
        <f t="shared" si="46"/>
        <v>Yes</v>
      </c>
      <c r="D1301" s="30">
        <f t="shared" si="45"/>
        <v>1.5314202687976752</v>
      </c>
      <c r="E1301" s="30">
        <v>4216</v>
      </c>
      <c r="F1301" s="31">
        <v>42612</v>
      </c>
      <c r="G1301" s="3" t="s">
        <v>19077</v>
      </c>
    </row>
    <row r="1302" spans="1:7" s="168" customFormat="1">
      <c r="A1302" s="62">
        <v>1300</v>
      </c>
      <c r="B1302" s="173" t="s">
        <v>19092</v>
      </c>
      <c r="C1302" s="62" t="str">
        <f t="shared" si="46"/>
        <v>Yes</v>
      </c>
      <c r="D1302" s="30">
        <f t="shared" si="45"/>
        <v>3.5568470759171813</v>
      </c>
      <c r="E1302" s="30">
        <v>9792</v>
      </c>
      <c r="F1302" s="31">
        <v>42612</v>
      </c>
      <c r="G1302" s="3" t="s">
        <v>19077</v>
      </c>
    </row>
    <row r="1303" spans="1:7" s="168" customFormat="1">
      <c r="A1303" s="62">
        <v>1301</v>
      </c>
      <c r="B1303" s="173" t="s">
        <v>19093</v>
      </c>
      <c r="C1303" s="62" t="str">
        <f t="shared" si="46"/>
        <v>Yes</v>
      </c>
      <c r="D1303" s="30">
        <f t="shared" si="45"/>
        <v>3.458045768252815</v>
      </c>
      <c r="E1303" s="30">
        <v>9520</v>
      </c>
      <c r="F1303" s="31">
        <v>42612</v>
      </c>
      <c r="G1303" s="3" t="s">
        <v>19077</v>
      </c>
    </row>
    <row r="1304" spans="1:7" s="168" customFormat="1">
      <c r="A1304" s="62">
        <v>1302</v>
      </c>
      <c r="B1304" s="173" t="s">
        <v>19094</v>
      </c>
      <c r="C1304" s="62" t="str">
        <f t="shared" si="46"/>
        <v>Yes</v>
      </c>
      <c r="D1304" s="30">
        <f t="shared" si="45"/>
        <v>3.458045768252815</v>
      </c>
      <c r="E1304" s="30">
        <v>9520</v>
      </c>
      <c r="F1304" s="31">
        <v>42612</v>
      </c>
      <c r="G1304" s="3" t="s">
        <v>19077</v>
      </c>
    </row>
    <row r="1305" spans="1:7" s="168" customFormat="1">
      <c r="A1305" s="62">
        <v>1303</v>
      </c>
      <c r="B1305" s="173" t="s">
        <v>18600</v>
      </c>
      <c r="C1305" s="62" t="str">
        <f t="shared" si="46"/>
        <v>Yes</v>
      </c>
      <c r="D1305" s="30">
        <f t="shared" si="45"/>
        <v>2.0156193243734108</v>
      </c>
      <c r="E1305" s="30">
        <v>5549</v>
      </c>
      <c r="F1305" s="31">
        <v>42612</v>
      </c>
      <c r="G1305" s="3" t="s">
        <v>19077</v>
      </c>
    </row>
    <row r="1306" spans="1:7" s="168" customFormat="1">
      <c r="A1306" s="62">
        <v>1304</v>
      </c>
      <c r="B1306" s="173" t="s">
        <v>19095</v>
      </c>
      <c r="C1306" s="62" t="str">
        <f t="shared" si="46"/>
        <v>Yes</v>
      </c>
      <c r="D1306" s="30">
        <f t="shared" si="45"/>
        <v>3.7544496912459135</v>
      </c>
      <c r="E1306" s="30">
        <v>10336</v>
      </c>
      <c r="F1306" s="31">
        <v>42612</v>
      </c>
      <c r="G1306" s="3" t="s">
        <v>19077</v>
      </c>
    </row>
    <row r="1307" spans="1:7" s="168" customFormat="1">
      <c r="A1307" s="62">
        <v>1305</v>
      </c>
      <c r="B1307" s="173" t="s">
        <v>19096</v>
      </c>
      <c r="C1307" s="62" t="str">
        <f t="shared" si="46"/>
        <v>Yes</v>
      </c>
      <c r="D1307" s="30">
        <f t="shared" si="45"/>
        <v>3.7544496912459135</v>
      </c>
      <c r="E1307" s="30">
        <v>10336</v>
      </c>
      <c r="F1307" s="31">
        <v>42612</v>
      </c>
      <c r="G1307" s="3" t="s">
        <v>19077</v>
      </c>
    </row>
    <row r="1308" spans="1:7" s="168" customFormat="1">
      <c r="A1308" s="62">
        <v>1306</v>
      </c>
      <c r="B1308" s="173" t="s">
        <v>19097</v>
      </c>
      <c r="C1308" s="62" t="str">
        <f t="shared" si="46"/>
        <v>Yes</v>
      </c>
      <c r="D1308" s="30">
        <f t="shared" si="45"/>
        <v>1.0374137304758446</v>
      </c>
      <c r="E1308" s="30">
        <v>2856</v>
      </c>
      <c r="F1308" s="31">
        <v>42612</v>
      </c>
      <c r="G1308" s="3" t="s">
        <v>19077</v>
      </c>
    </row>
    <row r="1309" spans="1:7" s="168" customFormat="1">
      <c r="A1309" s="62">
        <v>1307</v>
      </c>
      <c r="B1309" s="173" t="s">
        <v>19098</v>
      </c>
      <c r="C1309" s="62" t="str">
        <f t="shared" si="46"/>
        <v>Yes</v>
      </c>
      <c r="D1309" s="30">
        <f t="shared" si="45"/>
        <v>2.3516164184525969</v>
      </c>
      <c r="E1309" s="30">
        <v>6474</v>
      </c>
      <c r="F1309" s="31">
        <v>42612</v>
      </c>
      <c r="G1309" s="3" t="s">
        <v>19077</v>
      </c>
    </row>
    <row r="1310" spans="1:7" s="168" customFormat="1">
      <c r="A1310" s="62">
        <v>1308</v>
      </c>
      <c r="B1310" s="173" t="s">
        <v>19099</v>
      </c>
      <c r="C1310" s="62" t="str">
        <f t="shared" si="46"/>
        <v>Yes</v>
      </c>
      <c r="D1310" s="30">
        <f t="shared" si="45"/>
        <v>2.2132219397021431</v>
      </c>
      <c r="E1310" s="30">
        <v>6093</v>
      </c>
      <c r="F1310" s="31">
        <v>42612</v>
      </c>
      <c r="G1310" s="3" t="s">
        <v>19077</v>
      </c>
    </row>
    <row r="1311" spans="1:7" s="168" customFormat="1">
      <c r="A1311" s="62">
        <v>1309</v>
      </c>
      <c r="B1311" s="173" t="s">
        <v>19100</v>
      </c>
      <c r="C1311" s="62" t="str">
        <f t="shared" si="46"/>
        <v>Yes</v>
      </c>
      <c r="D1311" s="30">
        <f t="shared" si="45"/>
        <v>0.52379222666182346</v>
      </c>
      <c r="E1311" s="30">
        <v>1442</v>
      </c>
      <c r="F1311" s="31">
        <v>42612</v>
      </c>
      <c r="G1311" s="3" t="s">
        <v>19077</v>
      </c>
    </row>
    <row r="1312" spans="1:7" s="168" customFormat="1">
      <c r="A1312" s="62">
        <v>1310</v>
      </c>
      <c r="B1312" s="173" t="s">
        <v>19101</v>
      </c>
      <c r="C1312" s="62" t="str">
        <f t="shared" si="46"/>
        <v>Yes</v>
      </c>
      <c r="D1312" s="30">
        <f t="shared" si="45"/>
        <v>0.22738830366872503</v>
      </c>
      <c r="E1312" s="30">
        <v>626</v>
      </c>
      <c r="F1312" s="31">
        <v>42612</v>
      </c>
      <c r="G1312" s="3" t="s">
        <v>19077</v>
      </c>
    </row>
    <row r="1313" spans="1:7" s="168" customFormat="1">
      <c r="A1313" s="62">
        <v>1311</v>
      </c>
      <c r="B1313" s="173" t="s">
        <v>19102</v>
      </c>
      <c r="C1313" s="62" t="str">
        <f t="shared" si="46"/>
        <v>Yes</v>
      </c>
      <c r="D1313" s="30">
        <f t="shared" si="45"/>
        <v>0.74100980748274614</v>
      </c>
      <c r="E1313" s="30">
        <v>2040</v>
      </c>
      <c r="F1313" s="31">
        <v>42612</v>
      </c>
      <c r="G1313" s="3" t="s">
        <v>19077</v>
      </c>
    </row>
    <row r="1314" spans="1:7" s="168" customFormat="1">
      <c r="A1314" s="62">
        <v>1312</v>
      </c>
      <c r="B1314" s="173" t="s">
        <v>19103</v>
      </c>
      <c r="C1314" s="62" t="str">
        <f t="shared" si="46"/>
        <v>Yes</v>
      </c>
      <c r="D1314" s="30">
        <f t="shared" si="45"/>
        <v>3.3494369778423536</v>
      </c>
      <c r="E1314" s="30">
        <v>9221</v>
      </c>
      <c r="F1314" s="31">
        <v>42612</v>
      </c>
      <c r="G1314" s="3" t="s">
        <v>19077</v>
      </c>
    </row>
    <row r="1315" spans="1:7" s="168" customFormat="1">
      <c r="A1315" s="62">
        <v>1313</v>
      </c>
      <c r="B1315" s="173" t="s">
        <v>19104</v>
      </c>
      <c r="C1315" s="62" t="str">
        <f t="shared" si="46"/>
        <v>Yes</v>
      </c>
      <c r="D1315" s="30">
        <f t="shared" si="45"/>
        <v>3.3494369778423536</v>
      </c>
      <c r="E1315" s="30">
        <v>9221</v>
      </c>
      <c r="F1315" s="31">
        <v>42612</v>
      </c>
      <c r="G1315" s="3" t="s">
        <v>19077</v>
      </c>
    </row>
    <row r="1316" spans="1:7" s="168" customFormat="1">
      <c r="A1316" s="62">
        <v>1314</v>
      </c>
      <c r="B1316" s="173" t="s">
        <v>19105</v>
      </c>
      <c r="C1316" s="62" t="str">
        <f t="shared" si="46"/>
        <v>Yes</v>
      </c>
      <c r="D1316" s="30">
        <f t="shared" si="45"/>
        <v>3.3494369778423536</v>
      </c>
      <c r="E1316" s="30">
        <v>9221</v>
      </c>
      <c r="F1316" s="31">
        <v>42612</v>
      </c>
      <c r="G1316" s="3" t="s">
        <v>19077</v>
      </c>
    </row>
    <row r="1317" spans="1:7" s="168" customFormat="1">
      <c r="A1317" s="62">
        <v>1315</v>
      </c>
      <c r="B1317" s="173" t="s">
        <v>19106</v>
      </c>
      <c r="C1317" s="62" t="str">
        <f t="shared" si="46"/>
        <v>Yes</v>
      </c>
      <c r="D1317" s="30">
        <f t="shared" si="45"/>
        <v>2.8848528877588087</v>
      </c>
      <c r="E1317" s="30">
        <v>7942</v>
      </c>
      <c r="F1317" s="31">
        <v>42612</v>
      </c>
      <c r="G1317" s="3" t="s">
        <v>19077</v>
      </c>
    </row>
    <row r="1318" spans="1:7" s="168" customFormat="1">
      <c r="A1318" s="62">
        <v>1316</v>
      </c>
      <c r="B1318" s="173" t="s">
        <v>12154</v>
      </c>
      <c r="C1318" s="62" t="str">
        <f t="shared" si="46"/>
        <v>Yes</v>
      </c>
      <c r="D1318" s="30">
        <f t="shared" si="45"/>
        <v>3.5764620414093717</v>
      </c>
      <c r="E1318" s="30">
        <v>9846</v>
      </c>
      <c r="F1318" s="31">
        <v>42612</v>
      </c>
      <c r="G1318" s="3" t="s">
        <v>19077</v>
      </c>
    </row>
    <row r="1319" spans="1:7" s="168" customFormat="1">
      <c r="A1319" s="62">
        <v>1317</v>
      </c>
      <c r="B1319" s="173" t="s">
        <v>19107</v>
      </c>
      <c r="C1319" s="62" t="str">
        <f t="shared" si="46"/>
        <v>Yes</v>
      </c>
      <c r="D1319" s="30">
        <f t="shared" si="45"/>
        <v>3.0134398837631675</v>
      </c>
      <c r="E1319" s="30">
        <v>8296</v>
      </c>
      <c r="F1319" s="31">
        <v>42612</v>
      </c>
      <c r="G1319" s="3" t="s">
        <v>19077</v>
      </c>
    </row>
    <row r="1320" spans="1:7" s="168" customFormat="1">
      <c r="A1320" s="62">
        <v>1318</v>
      </c>
      <c r="B1320" s="173" t="s">
        <v>19108</v>
      </c>
      <c r="C1320" s="62" t="str">
        <f t="shared" si="46"/>
        <v>Yes</v>
      </c>
      <c r="D1320" s="30">
        <f t="shared" si="45"/>
        <v>1.3734108245550309</v>
      </c>
      <c r="E1320" s="30">
        <v>3781</v>
      </c>
      <c r="F1320" s="31">
        <v>42612</v>
      </c>
      <c r="G1320" s="3" t="s">
        <v>19077</v>
      </c>
    </row>
    <row r="1321" spans="1:7" s="168" customFormat="1">
      <c r="A1321" s="62">
        <v>1319</v>
      </c>
      <c r="B1321" s="173" t="s">
        <v>19109</v>
      </c>
      <c r="C1321" s="62" t="str">
        <f t="shared" si="46"/>
        <v>Yes</v>
      </c>
      <c r="D1321" s="30">
        <f t="shared" si="45"/>
        <v>1.3734108245550309</v>
      </c>
      <c r="E1321" s="30">
        <v>3781</v>
      </c>
      <c r="F1321" s="31">
        <v>42612</v>
      </c>
      <c r="G1321" s="3" t="s">
        <v>19077</v>
      </c>
    </row>
    <row r="1322" spans="1:7" s="168" customFormat="1">
      <c r="A1322" s="62">
        <v>1320</v>
      </c>
      <c r="B1322" s="173" t="s">
        <v>19110</v>
      </c>
      <c r="C1322" s="62" t="str">
        <f t="shared" si="46"/>
        <v>Yes</v>
      </c>
      <c r="D1322" s="30">
        <f t="shared" si="45"/>
        <v>1.4424264438794043</v>
      </c>
      <c r="E1322" s="30">
        <v>3971</v>
      </c>
      <c r="F1322" s="31">
        <v>42612</v>
      </c>
      <c r="G1322" s="3" t="s">
        <v>19077</v>
      </c>
    </row>
    <row r="1323" spans="1:7" s="168" customFormat="1">
      <c r="A1323" s="62">
        <v>1321</v>
      </c>
      <c r="B1323" s="173" t="s">
        <v>19111</v>
      </c>
      <c r="C1323" s="62" t="str">
        <f t="shared" si="46"/>
        <v>Yes</v>
      </c>
      <c r="D1323" s="30">
        <f t="shared" si="45"/>
        <v>1.0374137304758446</v>
      </c>
      <c r="E1323" s="30">
        <v>2856</v>
      </c>
      <c r="F1323" s="31">
        <v>42612</v>
      </c>
      <c r="G1323" s="3" t="s">
        <v>19077</v>
      </c>
    </row>
    <row r="1324" spans="1:7" s="168" customFormat="1">
      <c r="A1324" s="62">
        <v>1322</v>
      </c>
      <c r="B1324" s="173" t="s">
        <v>19112</v>
      </c>
      <c r="C1324" s="62" t="str">
        <f t="shared" si="46"/>
        <v>Yes</v>
      </c>
      <c r="D1324" s="30">
        <f t="shared" si="45"/>
        <v>1.9168180167090447</v>
      </c>
      <c r="E1324" s="30">
        <v>5277</v>
      </c>
      <c r="F1324" s="31">
        <v>42612</v>
      </c>
      <c r="G1324" s="3" t="s">
        <v>19077</v>
      </c>
    </row>
    <row r="1325" spans="1:7" s="168" customFormat="1">
      <c r="A1325" s="62">
        <v>1323</v>
      </c>
      <c r="B1325" s="173" t="s">
        <v>19113</v>
      </c>
      <c r="C1325" s="62" t="str">
        <f t="shared" si="46"/>
        <v>Yes</v>
      </c>
      <c r="D1325" s="30">
        <f t="shared" si="45"/>
        <v>1.9168180167090447</v>
      </c>
      <c r="E1325" s="30">
        <v>5277</v>
      </c>
      <c r="F1325" s="31">
        <v>42612</v>
      </c>
      <c r="G1325" s="3" t="s">
        <v>19077</v>
      </c>
    </row>
    <row r="1326" spans="1:7" s="168" customFormat="1">
      <c r="A1326" s="62">
        <v>1324</v>
      </c>
      <c r="B1326" s="173" t="s">
        <v>19114</v>
      </c>
      <c r="C1326" s="62" t="str">
        <f t="shared" si="46"/>
        <v>Yes</v>
      </c>
      <c r="D1326" s="30">
        <f t="shared" si="45"/>
        <v>1.9168180167090447</v>
      </c>
      <c r="E1326" s="30">
        <v>5277</v>
      </c>
      <c r="F1326" s="31">
        <v>42612</v>
      </c>
      <c r="G1326" s="3" t="s">
        <v>19077</v>
      </c>
    </row>
    <row r="1327" spans="1:7" s="168" customFormat="1">
      <c r="A1327" s="62">
        <v>1325</v>
      </c>
      <c r="B1327" s="173" t="s">
        <v>19115</v>
      </c>
      <c r="C1327" s="62" t="str">
        <f t="shared" si="46"/>
        <v>Yes</v>
      </c>
      <c r="D1327" s="30">
        <f t="shared" si="45"/>
        <v>1.9168180167090447</v>
      </c>
      <c r="E1327" s="30">
        <v>5277</v>
      </c>
      <c r="F1327" s="31">
        <v>42612</v>
      </c>
      <c r="G1327" s="3" t="s">
        <v>19077</v>
      </c>
    </row>
    <row r="1328" spans="1:7" s="168" customFormat="1">
      <c r="A1328" s="62">
        <v>1326</v>
      </c>
      <c r="B1328" s="173" t="s">
        <v>19116</v>
      </c>
      <c r="C1328" s="62" t="str">
        <f t="shared" si="46"/>
        <v>Yes</v>
      </c>
      <c r="D1328" s="30">
        <f t="shared" si="45"/>
        <v>1.9858336360334181</v>
      </c>
      <c r="E1328" s="30">
        <v>5467</v>
      </c>
      <c r="F1328" s="31">
        <v>42612</v>
      </c>
      <c r="G1328" s="3" t="s">
        <v>19077</v>
      </c>
    </row>
    <row r="1329" spans="1:7" s="168" customFormat="1">
      <c r="A1329" s="62">
        <v>1327</v>
      </c>
      <c r="B1329" s="173" t="s">
        <v>19117</v>
      </c>
      <c r="C1329" s="62" t="str">
        <f t="shared" si="46"/>
        <v>Yes</v>
      </c>
      <c r="D1329" s="30">
        <f t="shared" si="45"/>
        <v>1.1856156919723937</v>
      </c>
      <c r="E1329" s="30">
        <v>3264</v>
      </c>
      <c r="F1329" s="31">
        <v>42612</v>
      </c>
      <c r="G1329" s="3" t="s">
        <v>19077</v>
      </c>
    </row>
    <row r="1330" spans="1:7" s="168" customFormat="1">
      <c r="A1330" s="62">
        <v>1328</v>
      </c>
      <c r="B1330" s="173" t="s">
        <v>19118</v>
      </c>
      <c r="C1330" s="62" t="str">
        <f t="shared" si="46"/>
        <v>Yes</v>
      </c>
      <c r="D1330" s="30">
        <f t="shared" si="45"/>
        <v>0.45441336723574283</v>
      </c>
      <c r="E1330" s="30">
        <v>1251</v>
      </c>
      <c r="F1330" s="31">
        <v>42612</v>
      </c>
      <c r="G1330" s="3" t="s">
        <v>19077</v>
      </c>
    </row>
    <row r="1331" spans="1:7" s="168" customFormat="1">
      <c r="A1331" s="62">
        <v>1329</v>
      </c>
      <c r="B1331" s="22" t="s">
        <v>19119</v>
      </c>
      <c r="C1331" s="62" t="str">
        <f t="shared" si="46"/>
        <v>Yes</v>
      </c>
      <c r="D1331" s="30">
        <f t="shared" si="45"/>
        <v>0.84961859789320737</v>
      </c>
      <c r="E1331" s="11">
        <v>2339</v>
      </c>
      <c r="F1331" s="31">
        <v>42613</v>
      </c>
      <c r="G1331" s="3" t="s">
        <v>19077</v>
      </c>
    </row>
    <row r="1332" spans="1:7" s="168" customFormat="1">
      <c r="A1332" s="62">
        <v>1330</v>
      </c>
      <c r="B1332" s="173" t="s">
        <v>19120</v>
      </c>
      <c r="C1332" s="62" t="str">
        <f t="shared" si="46"/>
        <v>Yes</v>
      </c>
      <c r="D1332" s="30">
        <f t="shared" si="45"/>
        <v>0.54340719215401379</v>
      </c>
      <c r="E1332" s="30">
        <v>1496</v>
      </c>
      <c r="F1332" s="31">
        <v>42612</v>
      </c>
      <c r="G1332" s="3" t="s">
        <v>19077</v>
      </c>
    </row>
    <row r="1333" spans="1:7" s="168" customFormat="1">
      <c r="A1333" s="62">
        <v>1331</v>
      </c>
      <c r="B1333" s="173" t="s">
        <v>17409</v>
      </c>
      <c r="C1333" s="62" t="str">
        <f t="shared" si="46"/>
        <v>Yes</v>
      </c>
      <c r="D1333" s="30">
        <f t="shared" si="45"/>
        <v>0.36541954231747187</v>
      </c>
      <c r="E1333" s="30">
        <v>1006</v>
      </c>
      <c r="F1333" s="31">
        <v>42612</v>
      </c>
      <c r="G1333" s="3" t="s">
        <v>19077</v>
      </c>
    </row>
    <row r="1334" spans="1:7" s="168" customFormat="1">
      <c r="A1334" s="62">
        <v>1332</v>
      </c>
      <c r="B1334" s="173" t="s">
        <v>19121</v>
      </c>
      <c r="C1334" s="62" t="str">
        <f t="shared" si="46"/>
        <v>Yes</v>
      </c>
      <c r="D1334" s="30">
        <f t="shared" si="45"/>
        <v>0.22738830366872503</v>
      </c>
      <c r="E1334" s="30">
        <v>626</v>
      </c>
      <c r="F1334" s="31">
        <v>42612</v>
      </c>
      <c r="G1334" s="3" t="s">
        <v>19077</v>
      </c>
    </row>
    <row r="1335" spans="1:7" s="168" customFormat="1">
      <c r="A1335" s="62">
        <v>1333</v>
      </c>
      <c r="B1335" s="173" t="s">
        <v>19122</v>
      </c>
      <c r="C1335" s="62" t="str">
        <f t="shared" si="46"/>
        <v>Yes</v>
      </c>
      <c r="D1335" s="30">
        <f t="shared" si="45"/>
        <v>1.3734108245550309</v>
      </c>
      <c r="E1335" s="30">
        <v>3781</v>
      </c>
      <c r="F1335" s="31">
        <v>42612</v>
      </c>
      <c r="G1335" s="3" t="s">
        <v>19077</v>
      </c>
    </row>
    <row r="1336" spans="1:7" s="168" customFormat="1">
      <c r="A1336" s="62">
        <v>1334</v>
      </c>
      <c r="B1336" s="173" t="s">
        <v>19123</v>
      </c>
      <c r="C1336" s="62" t="str">
        <f t="shared" si="46"/>
        <v>Yes</v>
      </c>
      <c r="D1336" s="30">
        <f t="shared" si="45"/>
        <v>2.2822375590265165</v>
      </c>
      <c r="E1336" s="30">
        <v>6283</v>
      </c>
      <c r="F1336" s="31">
        <v>42612</v>
      </c>
      <c r="G1336" s="3" t="s">
        <v>19077</v>
      </c>
    </row>
    <row r="1337" spans="1:7" s="168" customFormat="1">
      <c r="A1337" s="62">
        <v>1335</v>
      </c>
      <c r="B1337" s="173" t="s">
        <v>19124</v>
      </c>
      <c r="C1337" s="62" t="str">
        <f t="shared" si="46"/>
        <v>Yes</v>
      </c>
      <c r="D1337" s="30">
        <f t="shared" si="45"/>
        <v>2.2822375590265165</v>
      </c>
      <c r="E1337" s="30">
        <v>6283</v>
      </c>
      <c r="F1337" s="31">
        <v>42612</v>
      </c>
      <c r="G1337" s="3" t="s">
        <v>19077</v>
      </c>
    </row>
    <row r="1338" spans="1:7" s="168" customFormat="1">
      <c r="A1338" s="62">
        <v>1336</v>
      </c>
      <c r="B1338" s="173" t="s">
        <v>19125</v>
      </c>
      <c r="C1338" s="62" t="str">
        <f t="shared" si="46"/>
        <v>Yes</v>
      </c>
      <c r="D1338" s="30">
        <f t="shared" si="45"/>
        <v>4.189248092989466</v>
      </c>
      <c r="E1338" s="30">
        <v>11533</v>
      </c>
      <c r="F1338" s="31">
        <v>42612</v>
      </c>
      <c r="G1338" s="3" t="s">
        <v>19077</v>
      </c>
    </row>
    <row r="1339" spans="1:7" s="168" customFormat="1">
      <c r="A1339" s="62">
        <v>1337</v>
      </c>
      <c r="B1339" s="173" t="s">
        <v>19126</v>
      </c>
      <c r="C1339" s="62" t="str">
        <f t="shared" si="46"/>
        <v>Yes</v>
      </c>
      <c r="D1339" s="30">
        <f t="shared" si="45"/>
        <v>0.60261532873229207</v>
      </c>
      <c r="E1339" s="30">
        <v>1659</v>
      </c>
      <c r="F1339" s="31">
        <v>42612</v>
      </c>
      <c r="G1339" s="3" t="s">
        <v>19077</v>
      </c>
    </row>
    <row r="1340" spans="1:7" s="168" customFormat="1">
      <c r="A1340" s="62">
        <v>1338</v>
      </c>
      <c r="B1340" s="173" t="s">
        <v>19127</v>
      </c>
      <c r="C1340" s="62" t="str">
        <f t="shared" si="46"/>
        <v>Yes</v>
      </c>
      <c r="D1340" s="30">
        <f t="shared" si="45"/>
        <v>0.15800944424264438</v>
      </c>
      <c r="E1340" s="30">
        <v>435</v>
      </c>
      <c r="F1340" s="31">
        <v>42612</v>
      </c>
      <c r="G1340" s="3" t="s">
        <v>19077</v>
      </c>
    </row>
    <row r="1341" spans="1:7" s="168" customFormat="1">
      <c r="A1341" s="62">
        <v>1339</v>
      </c>
      <c r="B1341" s="173" t="s">
        <v>19128</v>
      </c>
      <c r="C1341" s="62" t="str">
        <f t="shared" si="46"/>
        <v>Yes</v>
      </c>
      <c r="D1341" s="30">
        <f t="shared" si="45"/>
        <v>1.6698147475481293</v>
      </c>
      <c r="E1341" s="30">
        <v>4597</v>
      </c>
      <c r="F1341" s="31">
        <v>42612</v>
      </c>
      <c r="G1341" s="3" t="s">
        <v>19077</v>
      </c>
    </row>
    <row r="1342" spans="1:7" s="168" customFormat="1">
      <c r="A1342" s="62">
        <v>1340</v>
      </c>
      <c r="B1342" s="3" t="s">
        <v>19129</v>
      </c>
      <c r="C1342" s="62" t="str">
        <f>IF(D1813&lt;=5, "Yes", "No")</f>
        <v>Yes</v>
      </c>
      <c r="D1342" s="30">
        <f t="shared" si="45"/>
        <v>0.27678895750090809</v>
      </c>
      <c r="E1342" s="30">
        <v>762</v>
      </c>
      <c r="F1342" s="31">
        <v>42612</v>
      </c>
      <c r="G1342" s="3" t="s">
        <v>19130</v>
      </c>
    </row>
    <row r="1343" spans="1:7" s="168" customFormat="1">
      <c r="A1343" s="62">
        <v>1341</v>
      </c>
      <c r="B1343" s="3" t="s">
        <v>19131</v>
      </c>
      <c r="C1343" s="62" t="str">
        <f t="shared" ref="C1343:C1385" si="47">IF(D1814&lt;=5, "Yes", "No")</f>
        <v>Yes</v>
      </c>
      <c r="D1343" s="30">
        <f t="shared" si="45"/>
        <v>0.69160915365056297</v>
      </c>
      <c r="E1343" s="30">
        <v>1904</v>
      </c>
      <c r="F1343" s="31">
        <v>42612</v>
      </c>
      <c r="G1343" s="3" t="s">
        <v>19130</v>
      </c>
    </row>
    <row r="1344" spans="1:7" s="168" customFormat="1">
      <c r="A1344" s="62">
        <v>1342</v>
      </c>
      <c r="B1344" s="3" t="s">
        <v>19132</v>
      </c>
      <c r="C1344" s="62" t="str">
        <f t="shared" si="47"/>
        <v>Yes</v>
      </c>
      <c r="D1344" s="30">
        <f t="shared" si="45"/>
        <v>1.5412277515437705</v>
      </c>
      <c r="E1344" s="30">
        <v>4243</v>
      </c>
      <c r="F1344" s="31">
        <v>42612</v>
      </c>
      <c r="G1344" s="3" t="s">
        <v>19130</v>
      </c>
    </row>
    <row r="1345" spans="1:7" s="168" customFormat="1">
      <c r="A1345" s="62">
        <v>1343</v>
      </c>
      <c r="B1345" s="3" t="s">
        <v>19133</v>
      </c>
      <c r="C1345" s="62" t="str">
        <f t="shared" si="47"/>
        <v>Yes</v>
      </c>
      <c r="D1345" s="30">
        <f t="shared" si="45"/>
        <v>1.5412277515437705</v>
      </c>
      <c r="E1345" s="30">
        <v>4243</v>
      </c>
      <c r="F1345" s="31">
        <v>42612</v>
      </c>
      <c r="G1345" s="3" t="s">
        <v>19130</v>
      </c>
    </row>
    <row r="1346" spans="1:7" s="168" customFormat="1">
      <c r="A1346" s="62">
        <v>1344</v>
      </c>
      <c r="B1346" s="3" t="s">
        <v>19134</v>
      </c>
      <c r="C1346" s="62" t="str">
        <f t="shared" si="47"/>
        <v>Yes</v>
      </c>
      <c r="D1346" s="30">
        <f t="shared" si="45"/>
        <v>1.3142026879767525</v>
      </c>
      <c r="E1346" s="30">
        <v>3618</v>
      </c>
      <c r="F1346" s="31">
        <v>42612</v>
      </c>
      <c r="G1346" s="3" t="s">
        <v>19130</v>
      </c>
    </row>
    <row r="1347" spans="1:7" s="168" customFormat="1">
      <c r="A1347" s="62">
        <v>1345</v>
      </c>
      <c r="B1347" s="3" t="s">
        <v>19135</v>
      </c>
      <c r="C1347" s="62" t="str">
        <f t="shared" si="47"/>
        <v>Yes</v>
      </c>
      <c r="D1347" s="30">
        <f t="shared" si="45"/>
        <v>1.4522339266254995</v>
      </c>
      <c r="E1347" s="30">
        <v>3998</v>
      </c>
      <c r="F1347" s="31">
        <v>42612</v>
      </c>
      <c r="G1347" s="3" t="s">
        <v>19130</v>
      </c>
    </row>
    <row r="1348" spans="1:7" s="168" customFormat="1">
      <c r="A1348" s="62">
        <v>1346</v>
      </c>
      <c r="B1348" s="3" t="s">
        <v>19136</v>
      </c>
      <c r="C1348" s="62" t="str">
        <f t="shared" si="47"/>
        <v>Yes</v>
      </c>
      <c r="D1348" s="30">
        <f t="shared" ref="D1348:D1411" si="48">E1348/2753</f>
        <v>1.9168180167090447</v>
      </c>
      <c r="E1348" s="30">
        <v>5277</v>
      </c>
      <c r="F1348" s="31">
        <v>42612</v>
      </c>
      <c r="G1348" s="3" t="s">
        <v>19130</v>
      </c>
    </row>
    <row r="1349" spans="1:7" s="168" customFormat="1">
      <c r="A1349" s="62">
        <v>1347</v>
      </c>
      <c r="B1349" s="3" t="s">
        <v>19137</v>
      </c>
      <c r="C1349" s="62" t="str">
        <f t="shared" si="47"/>
        <v>Yes</v>
      </c>
      <c r="D1349" s="30">
        <f t="shared" si="48"/>
        <v>1.6698147475481293</v>
      </c>
      <c r="E1349" s="30">
        <v>4597</v>
      </c>
      <c r="F1349" s="31">
        <v>42612</v>
      </c>
      <c r="G1349" s="3" t="s">
        <v>19130</v>
      </c>
    </row>
    <row r="1350" spans="1:7" s="168" customFormat="1">
      <c r="A1350" s="62">
        <v>1348</v>
      </c>
      <c r="B1350" s="3" t="s">
        <v>19138</v>
      </c>
      <c r="C1350" s="62" t="str">
        <f t="shared" si="47"/>
        <v>Yes</v>
      </c>
      <c r="D1350" s="30">
        <f t="shared" si="48"/>
        <v>2.4206320377769708</v>
      </c>
      <c r="E1350" s="30">
        <v>6664</v>
      </c>
      <c r="F1350" s="31">
        <v>42612</v>
      </c>
      <c r="G1350" s="3" t="s">
        <v>19130</v>
      </c>
    </row>
    <row r="1351" spans="1:7" s="168" customFormat="1">
      <c r="A1351" s="62">
        <v>1349</v>
      </c>
      <c r="B1351" s="3" t="s">
        <v>19139</v>
      </c>
      <c r="C1351" s="62" t="str">
        <f t="shared" si="47"/>
        <v>Yes</v>
      </c>
      <c r="D1351" s="30">
        <f t="shared" si="48"/>
        <v>2.4206320377769708</v>
      </c>
      <c r="E1351" s="30">
        <v>6664</v>
      </c>
      <c r="F1351" s="31">
        <v>42612</v>
      </c>
      <c r="G1351" s="3" t="s">
        <v>19130</v>
      </c>
    </row>
    <row r="1352" spans="1:7" s="168" customFormat="1">
      <c r="A1352" s="62">
        <v>1350</v>
      </c>
      <c r="B1352" s="3" t="s">
        <v>8958</v>
      </c>
      <c r="C1352" s="62" t="str">
        <f t="shared" si="47"/>
        <v>Yes</v>
      </c>
      <c r="D1352" s="30">
        <f t="shared" si="48"/>
        <v>2.667635306937886</v>
      </c>
      <c r="E1352" s="30">
        <v>7344</v>
      </c>
      <c r="F1352" s="31">
        <v>42612</v>
      </c>
      <c r="G1352" s="3" t="s">
        <v>19130</v>
      </c>
    </row>
    <row r="1353" spans="1:7" s="168" customFormat="1">
      <c r="A1353" s="62">
        <v>1351</v>
      </c>
      <c r="B1353" s="3" t="s">
        <v>19140</v>
      </c>
      <c r="C1353" s="62" t="str">
        <f t="shared" si="47"/>
        <v>Yes</v>
      </c>
      <c r="D1353" s="30">
        <f t="shared" si="48"/>
        <v>2.4700326916091537</v>
      </c>
      <c r="E1353" s="30">
        <v>6800</v>
      </c>
      <c r="F1353" s="31">
        <v>42612</v>
      </c>
      <c r="G1353" s="3" t="s">
        <v>19130</v>
      </c>
    </row>
    <row r="1354" spans="1:7" s="168" customFormat="1">
      <c r="A1354" s="62">
        <v>1352</v>
      </c>
      <c r="B1354" s="3" t="s">
        <v>19141</v>
      </c>
      <c r="C1354" s="62" t="str">
        <f t="shared" si="47"/>
        <v>Yes</v>
      </c>
      <c r="D1354" s="30">
        <f t="shared" si="48"/>
        <v>1.8772248456229568</v>
      </c>
      <c r="E1354" s="30">
        <v>5168</v>
      </c>
      <c r="F1354" s="31">
        <v>42612</v>
      </c>
      <c r="G1354" s="3" t="s">
        <v>19130</v>
      </c>
    </row>
    <row r="1355" spans="1:7" s="168" customFormat="1">
      <c r="A1355" s="62">
        <v>1353</v>
      </c>
      <c r="B1355" s="3" t="s">
        <v>19142</v>
      </c>
      <c r="C1355" s="62" t="str">
        <f t="shared" si="47"/>
        <v>Yes</v>
      </c>
      <c r="D1355" s="30">
        <f t="shared" si="48"/>
        <v>2.5884489647657101</v>
      </c>
      <c r="E1355" s="30">
        <v>7126</v>
      </c>
      <c r="F1355" s="31">
        <v>42612</v>
      </c>
      <c r="G1355" s="3" t="s">
        <v>19130</v>
      </c>
    </row>
    <row r="1356" spans="1:7" s="168" customFormat="1">
      <c r="A1356" s="62">
        <v>1354</v>
      </c>
      <c r="B1356" s="3" t="s">
        <v>19143</v>
      </c>
      <c r="C1356" s="62" t="str">
        <f t="shared" si="47"/>
        <v>Yes</v>
      </c>
      <c r="D1356" s="30">
        <f t="shared" si="48"/>
        <v>2.5390483109335271</v>
      </c>
      <c r="E1356" s="30">
        <v>6990</v>
      </c>
      <c r="F1356" s="31">
        <v>42612</v>
      </c>
      <c r="G1356" s="3" t="s">
        <v>19130</v>
      </c>
    </row>
    <row r="1357" spans="1:7" s="168" customFormat="1">
      <c r="A1357" s="62">
        <v>1355</v>
      </c>
      <c r="B1357" s="3" t="s">
        <v>19144</v>
      </c>
      <c r="C1357" s="62" t="str">
        <f t="shared" si="47"/>
        <v>Yes</v>
      </c>
      <c r="D1357" s="30">
        <f t="shared" si="48"/>
        <v>1.8968398111151472</v>
      </c>
      <c r="E1357" s="30">
        <v>5222</v>
      </c>
      <c r="F1357" s="31">
        <v>42612</v>
      </c>
      <c r="G1357" s="3" t="s">
        <v>19130</v>
      </c>
    </row>
    <row r="1358" spans="1:7" s="168" customFormat="1">
      <c r="A1358" s="62">
        <v>1356</v>
      </c>
      <c r="B1358" s="3" t="s">
        <v>19145</v>
      </c>
      <c r="C1358" s="62" t="str">
        <f t="shared" si="47"/>
        <v>Yes</v>
      </c>
      <c r="D1358" s="30">
        <f t="shared" si="48"/>
        <v>1.2546313112967671</v>
      </c>
      <c r="E1358" s="30">
        <v>3454</v>
      </c>
      <c r="F1358" s="31">
        <v>42612</v>
      </c>
      <c r="G1358" s="3" t="s">
        <v>19130</v>
      </c>
    </row>
    <row r="1359" spans="1:7" s="168" customFormat="1">
      <c r="A1359" s="62">
        <v>1357</v>
      </c>
      <c r="B1359" s="3" t="s">
        <v>19146</v>
      </c>
      <c r="C1359" s="62" t="str">
        <f t="shared" si="47"/>
        <v>Yes</v>
      </c>
      <c r="D1359" s="30">
        <f t="shared" si="48"/>
        <v>1.2546313112967671</v>
      </c>
      <c r="E1359" s="30">
        <v>3454</v>
      </c>
      <c r="F1359" s="31">
        <v>42612</v>
      </c>
      <c r="G1359" s="3" t="s">
        <v>19130</v>
      </c>
    </row>
    <row r="1360" spans="1:7" s="168" customFormat="1">
      <c r="A1360" s="62">
        <v>1358</v>
      </c>
      <c r="B1360" s="3" t="s">
        <v>19147</v>
      </c>
      <c r="C1360" s="62" t="str">
        <f t="shared" si="47"/>
        <v>Yes</v>
      </c>
      <c r="D1360" s="30">
        <f t="shared" si="48"/>
        <v>2.1242281147838722</v>
      </c>
      <c r="E1360" s="30">
        <v>5848</v>
      </c>
      <c r="F1360" s="31">
        <v>42612</v>
      </c>
      <c r="G1360" s="3" t="s">
        <v>19130</v>
      </c>
    </row>
    <row r="1361" spans="1:7" s="168" customFormat="1">
      <c r="A1361" s="62">
        <v>1359</v>
      </c>
      <c r="B1361" s="3" t="s">
        <v>19148</v>
      </c>
      <c r="C1361" s="62" t="str">
        <f t="shared" si="47"/>
        <v>Yes</v>
      </c>
      <c r="D1361" s="30">
        <f t="shared" si="48"/>
        <v>1.8576098801307663</v>
      </c>
      <c r="E1361" s="30">
        <v>5114</v>
      </c>
      <c r="F1361" s="31">
        <v>42612</v>
      </c>
      <c r="G1361" s="3" t="s">
        <v>19130</v>
      </c>
    </row>
    <row r="1362" spans="1:7" s="168" customFormat="1">
      <c r="A1362" s="62">
        <v>1360</v>
      </c>
      <c r="B1362" s="3" t="s">
        <v>19149</v>
      </c>
      <c r="C1362" s="62" t="str">
        <f t="shared" si="47"/>
        <v>Yes</v>
      </c>
      <c r="D1362" s="30">
        <f t="shared" si="48"/>
        <v>2.3712313839447874</v>
      </c>
      <c r="E1362" s="30">
        <v>6528</v>
      </c>
      <c r="F1362" s="31">
        <v>42612</v>
      </c>
      <c r="G1362" s="3" t="s">
        <v>19130</v>
      </c>
    </row>
    <row r="1363" spans="1:7" s="168" customFormat="1">
      <c r="A1363" s="62">
        <v>1361</v>
      </c>
      <c r="B1363" s="3" t="s">
        <v>19150</v>
      </c>
      <c r="C1363" s="62" t="str">
        <f t="shared" si="47"/>
        <v>Yes</v>
      </c>
      <c r="D1363" s="30">
        <f t="shared" si="48"/>
        <v>2.2724300762804215</v>
      </c>
      <c r="E1363" s="30">
        <v>6256</v>
      </c>
      <c r="F1363" s="31">
        <v>42612</v>
      </c>
      <c r="G1363" s="3" t="s">
        <v>19130</v>
      </c>
    </row>
    <row r="1364" spans="1:7" s="168" customFormat="1">
      <c r="A1364" s="62">
        <v>1362</v>
      </c>
      <c r="B1364" s="153" t="s">
        <v>19151</v>
      </c>
      <c r="C1364" s="62" t="str">
        <f t="shared" si="47"/>
        <v>Yes</v>
      </c>
      <c r="D1364" s="30">
        <f t="shared" si="48"/>
        <v>2.4700326916091537</v>
      </c>
      <c r="E1364" s="30">
        <v>6800</v>
      </c>
      <c r="F1364" s="31">
        <v>42613</v>
      </c>
      <c r="G1364" s="3" t="s">
        <v>19130</v>
      </c>
    </row>
    <row r="1365" spans="1:7" s="168" customFormat="1">
      <c r="A1365" s="62">
        <v>1363</v>
      </c>
      <c r="B1365" s="3" t="s">
        <v>19152</v>
      </c>
      <c r="C1365" s="62" t="str">
        <f t="shared" si="47"/>
        <v>Yes</v>
      </c>
      <c r="D1365" s="30">
        <f t="shared" si="48"/>
        <v>2.4700326916091537</v>
      </c>
      <c r="E1365" s="30">
        <v>6800</v>
      </c>
      <c r="F1365" s="31">
        <v>42612</v>
      </c>
      <c r="G1365" s="3" t="s">
        <v>19130</v>
      </c>
    </row>
    <row r="1366" spans="1:7" s="168" customFormat="1">
      <c r="A1366" s="62">
        <v>1364</v>
      </c>
      <c r="B1366" s="3" t="s">
        <v>19153</v>
      </c>
      <c r="C1366" s="62" t="str">
        <f t="shared" si="47"/>
        <v>Yes</v>
      </c>
      <c r="D1366" s="30">
        <f t="shared" si="48"/>
        <v>1.4326189611333091</v>
      </c>
      <c r="E1366" s="30">
        <v>3944</v>
      </c>
      <c r="F1366" s="31">
        <v>42612</v>
      </c>
      <c r="G1366" s="3" t="s">
        <v>19130</v>
      </c>
    </row>
    <row r="1367" spans="1:7" s="168" customFormat="1">
      <c r="A1367" s="62">
        <v>1365</v>
      </c>
      <c r="B1367" s="3" t="s">
        <v>19154</v>
      </c>
      <c r="C1367" s="62" t="str">
        <f t="shared" si="47"/>
        <v>Yes</v>
      </c>
      <c r="D1367" s="30">
        <f t="shared" si="48"/>
        <v>1.4624046494733018</v>
      </c>
      <c r="E1367" s="30">
        <v>4026</v>
      </c>
      <c r="F1367" s="31">
        <v>42612</v>
      </c>
      <c r="G1367" s="3" t="s">
        <v>19130</v>
      </c>
    </row>
    <row r="1368" spans="1:7" s="168" customFormat="1">
      <c r="A1368" s="62">
        <v>1366</v>
      </c>
      <c r="B1368" s="3" t="s">
        <v>19155</v>
      </c>
      <c r="C1368" s="62" t="str">
        <f t="shared" si="47"/>
        <v>Yes</v>
      </c>
      <c r="D1368" s="30">
        <f t="shared" si="48"/>
        <v>2.2724300762804215</v>
      </c>
      <c r="E1368" s="30">
        <v>6256</v>
      </c>
      <c r="F1368" s="31">
        <v>42612</v>
      </c>
      <c r="G1368" s="3" t="s">
        <v>19130</v>
      </c>
    </row>
    <row r="1369" spans="1:7" s="168" customFormat="1">
      <c r="A1369" s="62">
        <v>1367</v>
      </c>
      <c r="B1369" s="3" t="s">
        <v>19156</v>
      </c>
      <c r="C1369" s="62" t="str">
        <f t="shared" si="47"/>
        <v>Yes</v>
      </c>
      <c r="D1369" s="30">
        <f t="shared" si="48"/>
        <v>1.6796222302942245</v>
      </c>
      <c r="E1369" s="30">
        <v>4624</v>
      </c>
      <c r="F1369" s="31">
        <v>42612</v>
      </c>
      <c r="G1369" s="3" t="s">
        <v>19130</v>
      </c>
    </row>
    <row r="1370" spans="1:7" s="168" customFormat="1">
      <c r="A1370" s="62">
        <v>1368</v>
      </c>
      <c r="B1370" s="3" t="s">
        <v>19157</v>
      </c>
      <c r="C1370" s="62" t="str">
        <f t="shared" si="47"/>
        <v>Yes</v>
      </c>
      <c r="D1370" s="30">
        <f t="shared" si="48"/>
        <v>2.1932437341082456</v>
      </c>
      <c r="E1370" s="30">
        <v>6038</v>
      </c>
      <c r="F1370" s="31">
        <v>42612</v>
      </c>
      <c r="G1370" s="3" t="s">
        <v>19130</v>
      </c>
    </row>
    <row r="1371" spans="1:7" s="168" customFormat="1">
      <c r="A1371" s="62">
        <v>1369</v>
      </c>
      <c r="B1371" s="3" t="s">
        <v>19158</v>
      </c>
      <c r="C1371" s="62" t="str">
        <f t="shared" si="47"/>
        <v>Yes</v>
      </c>
      <c r="D1371" s="30">
        <f t="shared" si="48"/>
        <v>3.2702506356701782</v>
      </c>
      <c r="E1371" s="30">
        <v>9003</v>
      </c>
      <c r="F1371" s="31">
        <v>42612</v>
      </c>
      <c r="G1371" s="3" t="s">
        <v>19130</v>
      </c>
    </row>
    <row r="1372" spans="1:7" s="168" customFormat="1">
      <c r="A1372" s="62">
        <v>1370</v>
      </c>
      <c r="B1372" s="3" t="s">
        <v>19159</v>
      </c>
      <c r="C1372" s="62" t="str">
        <f t="shared" si="47"/>
        <v>Yes</v>
      </c>
      <c r="D1372" s="30">
        <f t="shared" si="48"/>
        <v>0.59280784598619685</v>
      </c>
      <c r="E1372" s="30">
        <v>1632</v>
      </c>
      <c r="F1372" s="31">
        <v>42612</v>
      </c>
      <c r="G1372" s="3" t="s">
        <v>19130</v>
      </c>
    </row>
    <row r="1373" spans="1:7" s="168" customFormat="1">
      <c r="A1373" s="62">
        <v>1371</v>
      </c>
      <c r="B1373" s="3" t="s">
        <v>19160</v>
      </c>
      <c r="C1373" s="62" t="str">
        <f t="shared" si="47"/>
        <v>Yes</v>
      </c>
      <c r="D1373" s="30">
        <f t="shared" si="48"/>
        <v>1.2052306574645841</v>
      </c>
      <c r="E1373" s="30">
        <v>3318</v>
      </c>
      <c r="F1373" s="31">
        <v>42612</v>
      </c>
      <c r="G1373" s="3" t="s">
        <v>19130</v>
      </c>
    </row>
    <row r="1374" spans="1:7" s="168" customFormat="1">
      <c r="A1374" s="62">
        <v>1372</v>
      </c>
      <c r="B1374" s="3" t="s">
        <v>19161</v>
      </c>
      <c r="C1374" s="62" t="str">
        <f t="shared" si="47"/>
        <v>Yes</v>
      </c>
      <c r="D1374" s="30">
        <f t="shared" si="48"/>
        <v>1.8376316745368688</v>
      </c>
      <c r="E1374" s="30">
        <v>5059</v>
      </c>
      <c r="F1374" s="31">
        <v>42612</v>
      </c>
      <c r="G1374" s="3" t="s">
        <v>19130</v>
      </c>
    </row>
    <row r="1375" spans="1:7" s="168" customFormat="1">
      <c r="A1375" s="62">
        <v>1373</v>
      </c>
      <c r="B1375" s="3" t="s">
        <v>19162</v>
      </c>
      <c r="C1375" s="62" t="str">
        <f t="shared" si="47"/>
        <v>Yes</v>
      </c>
      <c r="D1375" s="30">
        <f t="shared" si="48"/>
        <v>0.1976026153287323</v>
      </c>
      <c r="E1375" s="30">
        <v>544</v>
      </c>
      <c r="F1375" s="31">
        <v>42612</v>
      </c>
      <c r="G1375" s="3" t="s">
        <v>19130</v>
      </c>
    </row>
    <row r="1376" spans="1:7" s="168" customFormat="1">
      <c r="A1376" s="62">
        <v>1374</v>
      </c>
      <c r="B1376" s="3" t="s">
        <v>19163</v>
      </c>
      <c r="C1376" s="62" t="str">
        <f t="shared" si="47"/>
        <v>Yes</v>
      </c>
      <c r="D1376" s="30">
        <f t="shared" si="48"/>
        <v>1.8376316745368688</v>
      </c>
      <c r="E1376" s="30">
        <v>5059</v>
      </c>
      <c r="F1376" s="31">
        <v>42612</v>
      </c>
      <c r="G1376" s="3" t="s">
        <v>19130</v>
      </c>
    </row>
    <row r="1377" spans="1:7" s="168" customFormat="1">
      <c r="A1377" s="62">
        <v>1375</v>
      </c>
      <c r="B1377" s="3" t="s">
        <v>19164</v>
      </c>
      <c r="C1377" s="62" t="str">
        <f t="shared" si="47"/>
        <v>Yes</v>
      </c>
      <c r="D1377" s="30">
        <f t="shared" si="48"/>
        <v>1.1362150381402107</v>
      </c>
      <c r="E1377" s="30">
        <v>3128</v>
      </c>
      <c r="F1377" s="31">
        <v>42612</v>
      </c>
      <c r="G1377" s="3" t="s">
        <v>19130</v>
      </c>
    </row>
    <row r="1378" spans="1:7" s="168" customFormat="1">
      <c r="A1378" s="62">
        <v>1376</v>
      </c>
      <c r="B1378" s="3" t="s">
        <v>18622</v>
      </c>
      <c r="C1378" s="62" t="str">
        <f t="shared" si="47"/>
        <v>Yes</v>
      </c>
      <c r="D1378" s="30">
        <f t="shared" si="48"/>
        <v>1.2448238285506721</v>
      </c>
      <c r="E1378" s="30">
        <v>3427</v>
      </c>
      <c r="F1378" s="31">
        <v>42612</v>
      </c>
      <c r="G1378" s="3" t="s">
        <v>19130</v>
      </c>
    </row>
    <row r="1379" spans="1:7" s="168" customFormat="1">
      <c r="A1379" s="62">
        <v>1377</v>
      </c>
      <c r="B1379" s="3" t="s">
        <v>19165</v>
      </c>
      <c r="C1379" s="62" t="str">
        <f t="shared" si="47"/>
        <v>Yes</v>
      </c>
      <c r="D1379" s="30">
        <f t="shared" si="48"/>
        <v>1.1856156919723937</v>
      </c>
      <c r="E1379" s="30">
        <v>3264</v>
      </c>
      <c r="F1379" s="31">
        <v>42612</v>
      </c>
      <c r="G1379" s="3" t="s">
        <v>19130</v>
      </c>
    </row>
    <row r="1380" spans="1:7" s="168" customFormat="1">
      <c r="A1380" s="62">
        <v>1378</v>
      </c>
      <c r="B1380" s="3" t="s">
        <v>19166</v>
      </c>
      <c r="C1380" s="62" t="str">
        <f t="shared" si="47"/>
        <v>Yes</v>
      </c>
      <c r="D1380" s="30">
        <f t="shared" si="48"/>
        <v>1.1362150381402107</v>
      </c>
      <c r="E1380" s="30">
        <v>3128</v>
      </c>
      <c r="F1380" s="31">
        <v>42612</v>
      </c>
      <c r="G1380" s="3" t="s">
        <v>19130</v>
      </c>
    </row>
    <row r="1381" spans="1:7" s="168" customFormat="1">
      <c r="A1381" s="62">
        <v>1379</v>
      </c>
      <c r="B1381" s="3" t="s">
        <v>19167</v>
      </c>
      <c r="C1381" s="62" t="str">
        <f t="shared" si="47"/>
        <v>Yes</v>
      </c>
      <c r="D1381" s="30">
        <f t="shared" si="48"/>
        <v>1.0770069015619324</v>
      </c>
      <c r="E1381" s="30">
        <v>2965</v>
      </c>
      <c r="F1381" s="31">
        <v>42612</v>
      </c>
      <c r="G1381" s="3" t="s">
        <v>19130</v>
      </c>
    </row>
    <row r="1382" spans="1:7" s="168" customFormat="1">
      <c r="A1382" s="62">
        <v>1380</v>
      </c>
      <c r="B1382" s="3" t="s">
        <v>19168</v>
      </c>
      <c r="C1382" s="62" t="str">
        <f t="shared" si="47"/>
        <v>Yes</v>
      </c>
      <c r="D1382" s="30">
        <f t="shared" si="48"/>
        <v>1.2448238285506721</v>
      </c>
      <c r="E1382" s="30">
        <v>3427</v>
      </c>
      <c r="F1382" s="31">
        <v>42612</v>
      </c>
      <c r="G1382" s="3" t="s">
        <v>19130</v>
      </c>
    </row>
    <row r="1383" spans="1:7" s="168" customFormat="1">
      <c r="A1383" s="62">
        <v>1381</v>
      </c>
      <c r="B1383" s="3" t="s">
        <v>19169</v>
      </c>
      <c r="C1383" s="62" t="str">
        <f t="shared" si="47"/>
        <v>Yes</v>
      </c>
      <c r="D1383" s="30">
        <f t="shared" si="48"/>
        <v>2.4206320377769708</v>
      </c>
      <c r="E1383" s="30">
        <v>6664</v>
      </c>
      <c r="F1383" s="31">
        <v>42612</v>
      </c>
      <c r="G1383" s="3" t="s">
        <v>19130</v>
      </c>
    </row>
    <row r="1384" spans="1:7" s="168" customFormat="1">
      <c r="A1384" s="62">
        <v>1382</v>
      </c>
      <c r="B1384" s="3" t="s">
        <v>19170</v>
      </c>
      <c r="C1384" s="62" t="str">
        <f t="shared" si="47"/>
        <v>Yes</v>
      </c>
      <c r="D1384" s="30">
        <f t="shared" si="48"/>
        <v>1.9858336360334181</v>
      </c>
      <c r="E1384" s="30">
        <v>5467</v>
      </c>
      <c r="F1384" s="31">
        <v>42612</v>
      </c>
      <c r="G1384" s="3" t="s">
        <v>19130</v>
      </c>
    </row>
    <row r="1385" spans="1:7" s="168" customFormat="1">
      <c r="A1385" s="62">
        <v>1383</v>
      </c>
      <c r="B1385" s="3" t="s">
        <v>19171</v>
      </c>
      <c r="C1385" s="62" t="str">
        <f t="shared" si="47"/>
        <v>Yes</v>
      </c>
      <c r="D1385" s="30">
        <f t="shared" si="48"/>
        <v>1.9858336360334181</v>
      </c>
      <c r="E1385" s="30">
        <v>5467</v>
      </c>
      <c r="F1385" s="31">
        <v>42612</v>
      </c>
      <c r="G1385" s="3" t="s">
        <v>19130</v>
      </c>
    </row>
    <row r="1386" spans="1:7" s="168" customFormat="1">
      <c r="A1386" s="62">
        <v>1384</v>
      </c>
      <c r="B1386" s="63" t="s">
        <v>19172</v>
      </c>
      <c r="C1386" s="33" t="str">
        <f>IF(D1861&lt;=5, "Yes", "No")</f>
        <v>Yes</v>
      </c>
      <c r="D1386" s="30">
        <f t="shared" si="48"/>
        <v>2.7962223029422448</v>
      </c>
      <c r="E1386" s="30">
        <v>7698</v>
      </c>
      <c r="F1386" s="31">
        <v>42612</v>
      </c>
      <c r="G1386" s="3" t="s">
        <v>19173</v>
      </c>
    </row>
    <row r="1387" spans="1:7" s="168" customFormat="1">
      <c r="A1387" s="62">
        <v>1385</v>
      </c>
      <c r="B1387" s="63" t="s">
        <v>19174</v>
      </c>
      <c r="C1387" s="33" t="str">
        <f t="shared" ref="C1387:C1439" si="49">IF(D1862&lt;=5, "Yes", "No")</f>
        <v>Yes</v>
      </c>
      <c r="D1387" s="30">
        <f t="shared" si="48"/>
        <v>2.8256447511805303</v>
      </c>
      <c r="E1387" s="30">
        <v>7779</v>
      </c>
      <c r="F1387" s="31">
        <v>42612</v>
      </c>
      <c r="G1387" s="3" t="s">
        <v>19173</v>
      </c>
    </row>
    <row r="1388" spans="1:7" s="168" customFormat="1">
      <c r="A1388" s="62">
        <v>1386</v>
      </c>
      <c r="B1388" s="63" t="s">
        <v>19175</v>
      </c>
      <c r="C1388" s="33" t="str">
        <f t="shared" si="49"/>
        <v>Yes</v>
      </c>
      <c r="D1388" s="30">
        <f t="shared" si="48"/>
        <v>2.5786414820196151</v>
      </c>
      <c r="E1388" s="30">
        <v>7099</v>
      </c>
      <c r="F1388" s="31">
        <v>42612</v>
      </c>
      <c r="G1388" s="3" t="s">
        <v>19173</v>
      </c>
    </row>
    <row r="1389" spans="1:7" s="168" customFormat="1">
      <c r="A1389" s="62">
        <v>1387</v>
      </c>
      <c r="B1389" s="63" t="s">
        <v>19176</v>
      </c>
      <c r="C1389" s="33" t="str">
        <f t="shared" si="49"/>
        <v>Yes</v>
      </c>
      <c r="D1389" s="30">
        <f t="shared" si="48"/>
        <v>1.1264075553941155</v>
      </c>
      <c r="E1389" s="30">
        <v>3101</v>
      </c>
      <c r="F1389" s="31">
        <v>42612</v>
      </c>
      <c r="G1389" s="3" t="s">
        <v>19173</v>
      </c>
    </row>
    <row r="1390" spans="1:7" s="168" customFormat="1">
      <c r="A1390" s="62">
        <v>1388</v>
      </c>
      <c r="B1390" s="63" t="s">
        <v>19177</v>
      </c>
      <c r="C1390" s="33" t="str">
        <f t="shared" si="49"/>
        <v>Yes</v>
      </c>
      <c r="D1390" s="30">
        <f t="shared" si="48"/>
        <v>2.0352342898656013</v>
      </c>
      <c r="E1390" s="30">
        <v>5603</v>
      </c>
      <c r="F1390" s="31">
        <v>42612</v>
      </c>
      <c r="G1390" s="3" t="s">
        <v>19173</v>
      </c>
    </row>
    <row r="1391" spans="1:7" s="168" customFormat="1">
      <c r="A1391" s="62">
        <v>1389</v>
      </c>
      <c r="B1391" s="63" t="s">
        <v>19178</v>
      </c>
      <c r="C1391" s="33" t="str">
        <f t="shared" si="49"/>
        <v>Yes</v>
      </c>
      <c r="D1391" s="30">
        <f t="shared" si="48"/>
        <v>3.0824555030875409</v>
      </c>
      <c r="E1391" s="30">
        <v>8486</v>
      </c>
      <c r="F1391" s="31">
        <v>42612</v>
      </c>
      <c r="G1391" s="3" t="s">
        <v>19173</v>
      </c>
    </row>
    <row r="1392" spans="1:7" s="168" customFormat="1">
      <c r="A1392" s="62">
        <v>1390</v>
      </c>
      <c r="B1392" s="63" t="s">
        <v>19179</v>
      </c>
      <c r="C1392" s="33" t="str">
        <f t="shared" si="49"/>
        <v>Yes</v>
      </c>
      <c r="D1392" s="30">
        <f t="shared" si="48"/>
        <v>3.6952415546676352</v>
      </c>
      <c r="E1392" s="30">
        <v>10173</v>
      </c>
      <c r="F1392" s="31">
        <v>42612</v>
      </c>
      <c r="G1392" s="3" t="s">
        <v>19173</v>
      </c>
    </row>
    <row r="1393" spans="1:7" s="168" customFormat="1">
      <c r="A1393" s="62">
        <v>1391</v>
      </c>
      <c r="B1393" s="63" t="s">
        <v>19180</v>
      </c>
      <c r="C1393" s="33" t="str">
        <f t="shared" si="49"/>
        <v>Yes</v>
      </c>
      <c r="D1393" s="30">
        <f t="shared" si="48"/>
        <v>0.84961859789320737</v>
      </c>
      <c r="E1393" s="30">
        <v>2339</v>
      </c>
      <c r="F1393" s="31">
        <v>42612</v>
      </c>
      <c r="G1393" s="3" t="s">
        <v>19173</v>
      </c>
    </row>
    <row r="1394" spans="1:7" s="168" customFormat="1">
      <c r="A1394" s="62">
        <v>1392</v>
      </c>
      <c r="B1394" s="63" t="s">
        <v>19181</v>
      </c>
      <c r="C1394" s="33" t="str">
        <f t="shared" si="49"/>
        <v>Yes</v>
      </c>
      <c r="D1394" s="30">
        <f t="shared" si="48"/>
        <v>0.27678895750090809</v>
      </c>
      <c r="E1394" s="30">
        <v>762</v>
      </c>
      <c r="F1394" s="31">
        <v>42612</v>
      </c>
      <c r="G1394" s="3" t="s">
        <v>19173</v>
      </c>
    </row>
    <row r="1395" spans="1:7" s="168" customFormat="1">
      <c r="A1395" s="62">
        <v>1393</v>
      </c>
      <c r="B1395" s="63" t="s">
        <v>19182</v>
      </c>
      <c r="C1395" s="33" t="str">
        <f t="shared" si="49"/>
        <v>Yes</v>
      </c>
      <c r="D1395" s="30">
        <f t="shared" si="48"/>
        <v>1.0671994188158374</v>
      </c>
      <c r="E1395" s="30">
        <v>2938</v>
      </c>
      <c r="F1395" s="31">
        <v>42612</v>
      </c>
      <c r="G1395" s="3" t="s">
        <v>19173</v>
      </c>
    </row>
    <row r="1396" spans="1:7" s="168" customFormat="1">
      <c r="A1396" s="62">
        <v>1394</v>
      </c>
      <c r="B1396" s="63" t="s">
        <v>14522</v>
      </c>
      <c r="C1396" s="33" t="str">
        <f t="shared" si="49"/>
        <v>Yes</v>
      </c>
      <c r="D1396" s="30">
        <f t="shared" si="48"/>
        <v>1.9070105339629495</v>
      </c>
      <c r="E1396" s="30">
        <v>5250</v>
      </c>
      <c r="F1396" s="31">
        <v>42612</v>
      </c>
      <c r="G1396" s="3" t="s">
        <v>19173</v>
      </c>
    </row>
    <row r="1397" spans="1:7" s="168" customFormat="1">
      <c r="A1397" s="62">
        <v>1395</v>
      </c>
      <c r="B1397" s="63" t="s">
        <v>19183</v>
      </c>
      <c r="C1397" s="33" t="str">
        <f t="shared" si="49"/>
        <v>Yes</v>
      </c>
      <c r="D1397" s="30">
        <f t="shared" si="48"/>
        <v>0.44460588448964766</v>
      </c>
      <c r="E1397" s="30">
        <v>1224</v>
      </c>
      <c r="F1397" s="31">
        <v>42612</v>
      </c>
      <c r="G1397" s="3" t="s">
        <v>19173</v>
      </c>
    </row>
    <row r="1398" spans="1:7" s="168" customFormat="1">
      <c r="A1398" s="62">
        <v>1396</v>
      </c>
      <c r="B1398" s="63" t="s">
        <v>19184</v>
      </c>
      <c r="C1398" s="33" t="str">
        <f t="shared" si="49"/>
        <v>Yes</v>
      </c>
      <c r="D1398" s="30">
        <f t="shared" si="48"/>
        <v>1.2844169996367598</v>
      </c>
      <c r="E1398" s="30">
        <v>3536</v>
      </c>
      <c r="F1398" s="31">
        <v>42612</v>
      </c>
      <c r="G1398" s="3" t="s">
        <v>19173</v>
      </c>
    </row>
    <row r="1399" spans="1:7" s="168" customFormat="1">
      <c r="A1399" s="62">
        <v>1397</v>
      </c>
      <c r="B1399" s="63" t="s">
        <v>19185</v>
      </c>
      <c r="C1399" s="33" t="str">
        <f t="shared" si="49"/>
        <v>Yes</v>
      </c>
      <c r="D1399" s="30">
        <f t="shared" si="48"/>
        <v>1.2546313112967671</v>
      </c>
      <c r="E1399" s="30">
        <v>3454</v>
      </c>
      <c r="F1399" s="31">
        <v>42612</v>
      </c>
      <c r="G1399" s="3" t="s">
        <v>19173</v>
      </c>
    </row>
    <row r="1400" spans="1:7" s="168" customFormat="1">
      <c r="A1400" s="62">
        <v>1398</v>
      </c>
      <c r="B1400" s="63" t="s">
        <v>19186</v>
      </c>
      <c r="C1400" s="33" t="str">
        <f t="shared" si="49"/>
        <v>Yes</v>
      </c>
      <c r="D1400" s="30">
        <f t="shared" si="48"/>
        <v>3.5372321104249909</v>
      </c>
      <c r="E1400" s="30">
        <v>9738</v>
      </c>
      <c r="F1400" s="31">
        <v>42612</v>
      </c>
      <c r="G1400" s="3" t="s">
        <v>19173</v>
      </c>
    </row>
    <row r="1401" spans="1:7" s="168" customFormat="1">
      <c r="A1401" s="62">
        <v>1399</v>
      </c>
      <c r="B1401" s="63" t="s">
        <v>19187</v>
      </c>
      <c r="C1401" s="33" t="str">
        <f t="shared" si="49"/>
        <v>Yes</v>
      </c>
      <c r="D1401" s="30">
        <f t="shared" si="48"/>
        <v>0.61242281147838717</v>
      </c>
      <c r="E1401" s="30">
        <v>1686</v>
      </c>
      <c r="F1401" s="31">
        <v>42612</v>
      </c>
      <c r="G1401" s="3" t="s">
        <v>19173</v>
      </c>
    </row>
    <row r="1402" spans="1:7" s="168" customFormat="1">
      <c r="A1402" s="62">
        <v>1400</v>
      </c>
      <c r="B1402" s="63" t="s">
        <v>19188</v>
      </c>
      <c r="C1402" s="33" t="str">
        <f t="shared" si="49"/>
        <v>Yes</v>
      </c>
      <c r="D1402" s="30">
        <f t="shared" si="48"/>
        <v>3.3592444605884491</v>
      </c>
      <c r="E1402" s="30">
        <v>9248</v>
      </c>
      <c r="F1402" s="31">
        <v>42612</v>
      </c>
      <c r="G1402" s="3" t="s">
        <v>19173</v>
      </c>
    </row>
    <row r="1403" spans="1:7" s="168" customFormat="1">
      <c r="A1403" s="62">
        <v>1401</v>
      </c>
      <c r="B1403" s="63" t="s">
        <v>19189</v>
      </c>
      <c r="C1403" s="33" t="str">
        <f t="shared" si="49"/>
        <v>Yes</v>
      </c>
      <c r="D1403" s="30">
        <f t="shared" si="48"/>
        <v>2.5096258626952417</v>
      </c>
      <c r="E1403" s="30">
        <v>6909</v>
      </c>
      <c r="F1403" s="31">
        <v>42612</v>
      </c>
      <c r="G1403" s="3" t="s">
        <v>19173</v>
      </c>
    </row>
    <row r="1404" spans="1:7" s="168" customFormat="1">
      <c r="A1404" s="62">
        <v>1402</v>
      </c>
      <c r="B1404" s="63" t="s">
        <v>19190</v>
      </c>
      <c r="C1404" s="33" t="str">
        <f t="shared" si="49"/>
        <v>Yes</v>
      </c>
      <c r="D1404" s="30">
        <f t="shared" si="48"/>
        <v>0.6324010170722848</v>
      </c>
      <c r="E1404" s="30">
        <v>1741</v>
      </c>
      <c r="F1404" s="31">
        <v>42612</v>
      </c>
      <c r="G1404" s="3" t="s">
        <v>19173</v>
      </c>
    </row>
    <row r="1405" spans="1:7" s="168" customFormat="1">
      <c r="A1405" s="62">
        <v>1403</v>
      </c>
      <c r="B1405" s="63" t="s">
        <v>19191</v>
      </c>
      <c r="C1405" s="33" t="str">
        <f t="shared" si="49"/>
        <v>Yes</v>
      </c>
      <c r="D1405" s="30">
        <f t="shared" si="48"/>
        <v>1.0966218670541228</v>
      </c>
      <c r="E1405" s="30">
        <v>3019</v>
      </c>
      <c r="F1405" s="31">
        <v>42612</v>
      </c>
      <c r="G1405" s="3" t="s">
        <v>19173</v>
      </c>
    </row>
    <row r="1406" spans="1:7" s="168" customFormat="1">
      <c r="A1406" s="62">
        <v>1404</v>
      </c>
      <c r="B1406" s="63" t="s">
        <v>19192</v>
      </c>
      <c r="C1406" s="33" t="str">
        <f t="shared" si="49"/>
        <v>Yes</v>
      </c>
      <c r="D1406" s="30">
        <f t="shared" si="48"/>
        <v>0.83981111514711226</v>
      </c>
      <c r="E1406" s="30">
        <v>2312</v>
      </c>
      <c r="F1406" s="31">
        <v>42612</v>
      </c>
      <c r="G1406" s="3" t="s">
        <v>19173</v>
      </c>
    </row>
    <row r="1407" spans="1:7" s="168" customFormat="1">
      <c r="A1407" s="62">
        <v>1405</v>
      </c>
      <c r="B1407" s="63" t="s">
        <v>13816</v>
      </c>
      <c r="C1407" s="33" t="str">
        <f t="shared" si="49"/>
        <v>Yes</v>
      </c>
      <c r="D1407" s="30">
        <f t="shared" si="48"/>
        <v>0.69160915365056297</v>
      </c>
      <c r="E1407" s="30">
        <v>1904</v>
      </c>
      <c r="F1407" s="31">
        <v>42612</v>
      </c>
      <c r="G1407" s="3" t="s">
        <v>19173</v>
      </c>
    </row>
    <row r="1408" spans="1:7" s="168" customFormat="1">
      <c r="A1408" s="62">
        <v>1406</v>
      </c>
      <c r="B1408" s="63" t="s">
        <v>19193</v>
      </c>
      <c r="C1408" s="33" t="str">
        <f t="shared" si="49"/>
        <v>Yes</v>
      </c>
      <c r="D1408" s="30">
        <f t="shared" si="48"/>
        <v>0.69160915365056297</v>
      </c>
      <c r="E1408" s="30">
        <v>1904</v>
      </c>
      <c r="F1408" s="31">
        <v>42612</v>
      </c>
      <c r="G1408" s="3" t="s">
        <v>19173</v>
      </c>
    </row>
    <row r="1409" spans="1:7" s="168" customFormat="1">
      <c r="A1409" s="62">
        <v>1407</v>
      </c>
      <c r="B1409" s="63" t="s">
        <v>3435</v>
      </c>
      <c r="C1409" s="33" t="str">
        <f t="shared" si="49"/>
        <v>Yes</v>
      </c>
      <c r="D1409" s="30">
        <f t="shared" si="48"/>
        <v>0.44460588448964766</v>
      </c>
      <c r="E1409" s="30">
        <v>1224</v>
      </c>
      <c r="F1409" s="31">
        <v>42612</v>
      </c>
      <c r="G1409" s="3" t="s">
        <v>19173</v>
      </c>
    </row>
    <row r="1410" spans="1:7" s="168" customFormat="1">
      <c r="A1410" s="62">
        <v>1408</v>
      </c>
      <c r="B1410" s="63" t="s">
        <v>19194</v>
      </c>
      <c r="C1410" s="33" t="str">
        <f t="shared" si="49"/>
        <v>Yes</v>
      </c>
      <c r="D1410" s="30">
        <f t="shared" si="48"/>
        <v>0.42499091899745733</v>
      </c>
      <c r="E1410" s="30">
        <v>1170</v>
      </c>
      <c r="F1410" s="31">
        <v>42612</v>
      </c>
      <c r="G1410" s="3" t="s">
        <v>19173</v>
      </c>
    </row>
    <row r="1411" spans="1:7" s="168" customFormat="1">
      <c r="A1411" s="62">
        <v>1409</v>
      </c>
      <c r="B1411" s="63" t="s">
        <v>19195</v>
      </c>
      <c r="C1411" s="33" t="str">
        <f t="shared" si="49"/>
        <v>Yes</v>
      </c>
      <c r="D1411" s="30">
        <f t="shared" si="48"/>
        <v>2.3414456956047949</v>
      </c>
      <c r="E1411" s="30">
        <v>6446</v>
      </c>
      <c r="F1411" s="31">
        <v>42612</v>
      </c>
      <c r="G1411" s="3" t="s">
        <v>19173</v>
      </c>
    </row>
    <row r="1412" spans="1:7" s="168" customFormat="1">
      <c r="A1412" s="62">
        <v>1410</v>
      </c>
      <c r="B1412" s="63" t="s">
        <v>19196</v>
      </c>
      <c r="C1412" s="33" t="str">
        <f t="shared" si="49"/>
        <v>Yes</v>
      </c>
      <c r="D1412" s="30">
        <f t="shared" ref="D1412:D1475" si="50">E1412/2753</f>
        <v>1.887032328369052</v>
      </c>
      <c r="E1412" s="30">
        <v>5195</v>
      </c>
      <c r="F1412" s="31">
        <v>42612</v>
      </c>
      <c r="G1412" s="3" t="s">
        <v>19173</v>
      </c>
    </row>
    <row r="1413" spans="1:7" s="168" customFormat="1">
      <c r="A1413" s="62">
        <v>1411</v>
      </c>
      <c r="B1413" s="63" t="s">
        <v>19197</v>
      </c>
      <c r="C1413" s="33" t="str">
        <f t="shared" si="49"/>
        <v>Yes</v>
      </c>
      <c r="D1413" s="30">
        <f t="shared" si="50"/>
        <v>1.294224482382855</v>
      </c>
      <c r="E1413" s="30">
        <v>3563</v>
      </c>
      <c r="F1413" s="31">
        <v>42612</v>
      </c>
      <c r="G1413" s="3" t="s">
        <v>19173</v>
      </c>
    </row>
    <row r="1414" spans="1:7" s="168" customFormat="1">
      <c r="A1414" s="62">
        <v>1412</v>
      </c>
      <c r="B1414" s="63" t="s">
        <v>19198</v>
      </c>
      <c r="C1414" s="33" t="str">
        <f t="shared" si="49"/>
        <v>Yes</v>
      </c>
      <c r="D1414" s="30">
        <f t="shared" si="50"/>
        <v>3.3690519433345441</v>
      </c>
      <c r="E1414" s="30">
        <v>9275</v>
      </c>
      <c r="F1414" s="31">
        <v>42612</v>
      </c>
      <c r="G1414" s="3" t="s">
        <v>19173</v>
      </c>
    </row>
    <row r="1415" spans="1:7" s="168" customFormat="1">
      <c r="A1415" s="62">
        <v>1413</v>
      </c>
      <c r="B1415" s="63" t="s">
        <v>19199</v>
      </c>
      <c r="C1415" s="33" t="str">
        <f t="shared" si="49"/>
        <v>Yes</v>
      </c>
      <c r="D1415" s="30">
        <f t="shared" si="50"/>
        <v>0.33599709407918632</v>
      </c>
      <c r="E1415" s="30">
        <v>925</v>
      </c>
      <c r="F1415" s="31">
        <v>42612</v>
      </c>
      <c r="G1415" s="3" t="s">
        <v>19173</v>
      </c>
    </row>
    <row r="1416" spans="1:7" s="168" customFormat="1">
      <c r="A1416" s="62">
        <v>1414</v>
      </c>
      <c r="B1416" s="63" t="s">
        <v>17381</v>
      </c>
      <c r="C1416" s="33" t="str">
        <f t="shared" si="49"/>
        <v>Yes</v>
      </c>
      <c r="D1416" s="30">
        <f t="shared" si="50"/>
        <v>3.2506356701779877</v>
      </c>
      <c r="E1416" s="30">
        <v>8949</v>
      </c>
      <c r="F1416" s="31">
        <v>42612</v>
      </c>
      <c r="G1416" s="3" t="s">
        <v>19173</v>
      </c>
    </row>
    <row r="1417" spans="1:7" s="168" customFormat="1">
      <c r="A1417" s="62">
        <v>1415</v>
      </c>
      <c r="B1417" s="63" t="s">
        <v>19200</v>
      </c>
      <c r="C1417" s="33" t="str">
        <f t="shared" si="49"/>
        <v>Yes</v>
      </c>
      <c r="D1417" s="30">
        <f t="shared" si="50"/>
        <v>3.2408281874318923</v>
      </c>
      <c r="E1417" s="30">
        <v>8922</v>
      </c>
      <c r="F1417" s="31">
        <v>42612</v>
      </c>
      <c r="G1417" s="3" t="s">
        <v>19173</v>
      </c>
    </row>
    <row r="1418" spans="1:7" s="168" customFormat="1">
      <c r="A1418" s="62">
        <v>1416</v>
      </c>
      <c r="B1418" s="63" t="s">
        <v>3154</v>
      </c>
      <c r="C1418" s="33" t="str">
        <f t="shared" si="49"/>
        <v>Yes</v>
      </c>
      <c r="D1418" s="30">
        <f t="shared" si="50"/>
        <v>4.4162731565564837</v>
      </c>
      <c r="E1418" s="30">
        <v>12158</v>
      </c>
      <c r="F1418" s="31">
        <v>42612</v>
      </c>
      <c r="G1418" s="3" t="s">
        <v>19173</v>
      </c>
    </row>
    <row r="1419" spans="1:7" s="168" customFormat="1" ht="30">
      <c r="A1419" s="62">
        <v>1417</v>
      </c>
      <c r="B1419" s="63" t="s">
        <v>19201</v>
      </c>
      <c r="C1419" s="33" t="str">
        <f t="shared" si="49"/>
        <v>Yes</v>
      </c>
      <c r="D1419" s="30">
        <f t="shared" si="50"/>
        <v>4.4162731565564837</v>
      </c>
      <c r="E1419" s="30">
        <v>12158</v>
      </c>
      <c r="F1419" s="31">
        <v>42612</v>
      </c>
      <c r="G1419" s="3" t="s">
        <v>19173</v>
      </c>
    </row>
    <row r="1420" spans="1:7" s="168" customFormat="1">
      <c r="A1420" s="62">
        <v>1418</v>
      </c>
      <c r="B1420" s="63" t="s">
        <v>19202</v>
      </c>
      <c r="C1420" s="33" t="str">
        <f t="shared" si="49"/>
        <v>Yes</v>
      </c>
      <c r="D1420" s="30">
        <f t="shared" si="50"/>
        <v>3.8038503450780965</v>
      </c>
      <c r="E1420" s="30">
        <v>10472</v>
      </c>
      <c r="F1420" s="31">
        <v>42612</v>
      </c>
      <c r="G1420" s="3" t="s">
        <v>19173</v>
      </c>
    </row>
    <row r="1421" spans="1:7" s="168" customFormat="1">
      <c r="A1421" s="62">
        <v>1419</v>
      </c>
      <c r="B1421" s="63" t="s">
        <v>12162</v>
      </c>
      <c r="C1421" s="33" t="str">
        <f t="shared" si="49"/>
        <v>Yes</v>
      </c>
      <c r="D1421" s="30">
        <f t="shared" si="50"/>
        <v>2.9146385760988012</v>
      </c>
      <c r="E1421" s="30">
        <v>8024</v>
      </c>
      <c r="F1421" s="31">
        <v>42612</v>
      </c>
      <c r="G1421" s="3" t="s">
        <v>19173</v>
      </c>
    </row>
    <row r="1422" spans="1:7" s="168" customFormat="1">
      <c r="A1422" s="62">
        <v>1420</v>
      </c>
      <c r="B1422" s="63" t="s">
        <v>19203</v>
      </c>
      <c r="C1422" s="33" t="str">
        <f t="shared" si="49"/>
        <v>Yes</v>
      </c>
      <c r="D1422" s="30">
        <f t="shared" si="50"/>
        <v>2.7170359607700689</v>
      </c>
      <c r="E1422" s="30">
        <v>7480</v>
      </c>
      <c r="F1422" s="31">
        <v>42612</v>
      </c>
      <c r="G1422" s="3" t="s">
        <v>19173</v>
      </c>
    </row>
    <row r="1423" spans="1:7" s="168" customFormat="1">
      <c r="A1423" s="62">
        <v>1421</v>
      </c>
      <c r="B1423" s="63" t="s">
        <v>14363</v>
      </c>
      <c r="C1423" s="33" t="str">
        <f t="shared" si="49"/>
        <v>Yes</v>
      </c>
      <c r="D1423" s="30">
        <f t="shared" si="50"/>
        <v>2.3218307301126044</v>
      </c>
      <c r="E1423" s="30">
        <v>6392</v>
      </c>
      <c r="F1423" s="31">
        <v>42612</v>
      </c>
      <c r="G1423" s="3" t="s">
        <v>19173</v>
      </c>
    </row>
    <row r="1424" spans="1:7" s="168" customFormat="1">
      <c r="A1424" s="62">
        <v>1422</v>
      </c>
      <c r="B1424" s="63" t="s">
        <v>19204</v>
      </c>
      <c r="C1424" s="33" t="str">
        <f t="shared" si="49"/>
        <v>Yes</v>
      </c>
      <c r="D1424" s="30">
        <f t="shared" si="50"/>
        <v>2.9444242644387941</v>
      </c>
      <c r="E1424" s="30">
        <v>8106</v>
      </c>
      <c r="F1424" s="31">
        <v>42612</v>
      </c>
      <c r="G1424" s="3" t="s">
        <v>19173</v>
      </c>
    </row>
    <row r="1425" spans="1:7" s="168" customFormat="1">
      <c r="A1425" s="62">
        <v>1423</v>
      </c>
      <c r="B1425" s="63" t="s">
        <v>19205</v>
      </c>
      <c r="C1425" s="33" t="str">
        <f t="shared" si="49"/>
        <v>Yes</v>
      </c>
      <c r="D1425" s="30">
        <f t="shared" si="50"/>
        <v>1.7882310207046859</v>
      </c>
      <c r="E1425" s="30">
        <v>4923</v>
      </c>
      <c r="F1425" s="31">
        <v>42612</v>
      </c>
      <c r="G1425" s="3" t="s">
        <v>19173</v>
      </c>
    </row>
    <row r="1426" spans="1:7" s="168" customFormat="1">
      <c r="A1426" s="62">
        <v>1424</v>
      </c>
      <c r="B1426" s="63" t="s">
        <v>19206</v>
      </c>
      <c r="C1426" s="33" t="str">
        <f t="shared" si="49"/>
        <v>Yes</v>
      </c>
      <c r="D1426" s="30">
        <f t="shared" si="50"/>
        <v>2.4602252088630583</v>
      </c>
      <c r="E1426" s="30">
        <v>6773</v>
      </c>
      <c r="F1426" s="31">
        <v>42612</v>
      </c>
      <c r="G1426" s="3" t="s">
        <v>19173</v>
      </c>
    </row>
    <row r="1427" spans="1:7" s="168" customFormat="1">
      <c r="A1427" s="62">
        <v>1425</v>
      </c>
      <c r="B1427" s="210" t="s">
        <v>19207</v>
      </c>
      <c r="C1427" s="33" t="str">
        <f t="shared" si="49"/>
        <v>Yes</v>
      </c>
      <c r="D1427" s="30">
        <f t="shared" si="50"/>
        <v>2.5292408281874317</v>
      </c>
      <c r="E1427" s="30">
        <v>6963</v>
      </c>
      <c r="F1427" s="31">
        <v>42612</v>
      </c>
      <c r="G1427" s="3" t="s">
        <v>19173</v>
      </c>
    </row>
    <row r="1428" spans="1:7" s="168" customFormat="1">
      <c r="A1428" s="62">
        <v>1426</v>
      </c>
      <c r="B1428" s="210" t="s">
        <v>19208</v>
      </c>
      <c r="C1428" s="33" t="str">
        <f t="shared" si="49"/>
        <v>Yes</v>
      </c>
      <c r="D1428" s="30">
        <f t="shared" si="50"/>
        <v>1.3930257900472212</v>
      </c>
      <c r="E1428" s="30">
        <v>3835</v>
      </c>
      <c r="F1428" s="31">
        <v>42612</v>
      </c>
      <c r="G1428" s="3" t="s">
        <v>19173</v>
      </c>
    </row>
    <row r="1429" spans="1:7" s="168" customFormat="1">
      <c r="A1429" s="62">
        <v>1427</v>
      </c>
      <c r="B1429" s="210" t="s">
        <v>19209</v>
      </c>
      <c r="C1429" s="33" t="str">
        <f t="shared" si="49"/>
        <v>Yes</v>
      </c>
      <c r="D1429" s="30">
        <f t="shared" si="50"/>
        <v>0.82019614965492194</v>
      </c>
      <c r="E1429" s="30">
        <v>2258</v>
      </c>
      <c r="F1429" s="31">
        <v>42612</v>
      </c>
      <c r="G1429" s="3" t="s">
        <v>19173</v>
      </c>
    </row>
    <row r="1430" spans="1:7" s="168" customFormat="1">
      <c r="A1430" s="62">
        <v>1428</v>
      </c>
      <c r="B1430" s="210" t="s">
        <v>19210</v>
      </c>
      <c r="C1430" s="33" t="str">
        <f t="shared" si="49"/>
        <v>Yes</v>
      </c>
      <c r="D1430" s="30">
        <f t="shared" si="50"/>
        <v>2.4206320377769708</v>
      </c>
      <c r="E1430" s="30">
        <v>6664</v>
      </c>
      <c r="F1430" s="31">
        <v>42612</v>
      </c>
      <c r="G1430" s="3" t="s">
        <v>19173</v>
      </c>
    </row>
    <row r="1431" spans="1:7" s="168" customFormat="1">
      <c r="A1431" s="62">
        <v>1429</v>
      </c>
      <c r="B1431" s="210" t="s">
        <v>19211</v>
      </c>
      <c r="C1431" s="33" t="str">
        <f t="shared" si="49"/>
        <v>Yes</v>
      </c>
      <c r="D1431" s="30">
        <f t="shared" si="50"/>
        <v>2.9938249182709771</v>
      </c>
      <c r="E1431" s="30">
        <v>8242</v>
      </c>
      <c r="F1431" s="31">
        <v>42612</v>
      </c>
      <c r="G1431" s="3" t="s">
        <v>19173</v>
      </c>
    </row>
    <row r="1432" spans="1:7" s="168" customFormat="1">
      <c r="A1432" s="62">
        <v>1430</v>
      </c>
      <c r="B1432" s="210" t="s">
        <v>19212</v>
      </c>
      <c r="C1432" s="33" t="str">
        <f t="shared" si="49"/>
        <v>Yes</v>
      </c>
      <c r="D1432" s="30">
        <f t="shared" si="50"/>
        <v>1.1264075553941155</v>
      </c>
      <c r="E1432" s="30">
        <v>3101</v>
      </c>
      <c r="F1432" s="31">
        <v>42612</v>
      </c>
      <c r="G1432" s="3" t="s">
        <v>19173</v>
      </c>
    </row>
    <row r="1433" spans="1:7" s="168" customFormat="1">
      <c r="A1433" s="62">
        <v>1431</v>
      </c>
      <c r="B1433" s="210" t="s">
        <v>19213</v>
      </c>
      <c r="C1433" s="33" t="str">
        <f t="shared" si="49"/>
        <v>Yes</v>
      </c>
      <c r="D1433" s="30">
        <f t="shared" si="50"/>
        <v>0.44460588448964766</v>
      </c>
      <c r="E1433" s="30">
        <v>1224</v>
      </c>
      <c r="F1433" s="31">
        <v>42612</v>
      </c>
      <c r="G1433" s="3" t="s">
        <v>19173</v>
      </c>
    </row>
    <row r="1434" spans="1:7" s="168" customFormat="1">
      <c r="A1434" s="62">
        <v>1432</v>
      </c>
      <c r="B1434" s="210" t="s">
        <v>19214</v>
      </c>
      <c r="C1434" s="33" t="str">
        <f t="shared" si="49"/>
        <v>Yes</v>
      </c>
      <c r="D1434" s="30">
        <f t="shared" si="50"/>
        <v>0.44460588448964766</v>
      </c>
      <c r="E1434" s="30">
        <v>1224</v>
      </c>
      <c r="F1434" s="31">
        <v>42612</v>
      </c>
      <c r="G1434" s="3" t="s">
        <v>19173</v>
      </c>
    </row>
    <row r="1435" spans="1:7" s="168" customFormat="1">
      <c r="A1435" s="62">
        <v>1433</v>
      </c>
      <c r="B1435" s="210" t="s">
        <v>13877</v>
      </c>
      <c r="C1435" s="33" t="str">
        <f t="shared" si="49"/>
        <v>Yes</v>
      </c>
      <c r="D1435" s="30">
        <f t="shared" si="50"/>
        <v>0.42499091899745733</v>
      </c>
      <c r="E1435" s="30">
        <v>1170</v>
      </c>
      <c r="F1435" s="31">
        <v>42612</v>
      </c>
      <c r="G1435" s="3" t="s">
        <v>19173</v>
      </c>
    </row>
    <row r="1436" spans="1:7" s="168" customFormat="1">
      <c r="A1436" s="62">
        <v>1434</v>
      </c>
      <c r="B1436" s="210" t="s">
        <v>19215</v>
      </c>
      <c r="C1436" s="33" t="str">
        <f t="shared" si="49"/>
        <v>Yes</v>
      </c>
      <c r="D1436" s="30">
        <f t="shared" si="50"/>
        <v>1.2546313112967671</v>
      </c>
      <c r="E1436" s="30">
        <v>3454</v>
      </c>
      <c r="F1436" s="31">
        <v>42612</v>
      </c>
      <c r="G1436" s="3" t="s">
        <v>19173</v>
      </c>
    </row>
    <row r="1437" spans="1:7" s="168" customFormat="1">
      <c r="A1437" s="62">
        <v>1435</v>
      </c>
      <c r="B1437" s="210" t="s">
        <v>13925</v>
      </c>
      <c r="C1437" s="33" t="str">
        <f t="shared" si="49"/>
        <v>Yes</v>
      </c>
      <c r="D1437" s="30">
        <f t="shared" si="50"/>
        <v>1.3142026879767525</v>
      </c>
      <c r="E1437" s="30">
        <v>3618</v>
      </c>
      <c r="F1437" s="31">
        <v>42612</v>
      </c>
      <c r="G1437" s="3" t="s">
        <v>19173</v>
      </c>
    </row>
    <row r="1438" spans="1:7" s="168" customFormat="1">
      <c r="A1438" s="62">
        <v>1436</v>
      </c>
      <c r="B1438" s="165" t="s">
        <v>19216</v>
      </c>
      <c r="C1438" s="33" t="str">
        <f t="shared" si="49"/>
        <v>Yes</v>
      </c>
      <c r="D1438" s="30">
        <f t="shared" si="50"/>
        <v>4.6832546313112964</v>
      </c>
      <c r="E1438" s="30">
        <v>12893</v>
      </c>
      <c r="F1438" s="31">
        <v>42612</v>
      </c>
      <c r="G1438" s="3" t="s">
        <v>19173</v>
      </c>
    </row>
    <row r="1439" spans="1:7" s="168" customFormat="1">
      <c r="A1439" s="62">
        <v>1437</v>
      </c>
      <c r="B1439" s="63" t="s">
        <v>16948</v>
      </c>
      <c r="C1439" s="33" t="str">
        <f t="shared" si="49"/>
        <v>Yes</v>
      </c>
      <c r="D1439" s="30">
        <f t="shared" si="50"/>
        <v>4.6832546313112964</v>
      </c>
      <c r="E1439" s="30">
        <v>12893</v>
      </c>
      <c r="F1439" s="31">
        <v>42612</v>
      </c>
      <c r="G1439" s="3" t="s">
        <v>19173</v>
      </c>
    </row>
    <row r="1440" spans="1:7" s="168" customFormat="1">
      <c r="A1440" s="62">
        <v>1438</v>
      </c>
      <c r="B1440" s="213" t="s">
        <v>19217</v>
      </c>
      <c r="C1440" s="214" t="str">
        <f>IF(D1440&lt;=5, "Yes", "No")</f>
        <v>Yes</v>
      </c>
      <c r="D1440" s="30">
        <f t="shared" si="50"/>
        <v>2.5986196876135126</v>
      </c>
      <c r="E1440" s="612">
        <v>7154</v>
      </c>
      <c r="F1440" s="242">
        <v>42612</v>
      </c>
      <c r="G1440" s="3" t="s">
        <v>19218</v>
      </c>
    </row>
    <row r="1441" spans="1:7" s="168" customFormat="1">
      <c r="A1441" s="62">
        <v>1439</v>
      </c>
      <c r="B1441" s="213" t="s">
        <v>19219</v>
      </c>
      <c r="C1441" s="214" t="str">
        <f t="shared" ref="C1441:C1447" si="51">IF(D1441&lt;=5, "Yes", "No")</f>
        <v>Yes</v>
      </c>
      <c r="D1441" s="30">
        <f t="shared" si="50"/>
        <v>4.4856520159825646</v>
      </c>
      <c r="E1441" s="612">
        <v>12349</v>
      </c>
      <c r="F1441" s="242">
        <v>42612</v>
      </c>
      <c r="G1441" s="3" t="s">
        <v>19218</v>
      </c>
    </row>
    <row r="1442" spans="1:7" s="168" customFormat="1">
      <c r="A1442" s="62">
        <v>1440</v>
      </c>
      <c r="B1442" s="213" t="s">
        <v>19220</v>
      </c>
      <c r="C1442" s="214" t="str">
        <f t="shared" si="51"/>
        <v>Yes</v>
      </c>
      <c r="D1442" s="30">
        <f t="shared" si="50"/>
        <v>2.5590265165274246</v>
      </c>
      <c r="E1442" s="612">
        <v>7045</v>
      </c>
      <c r="F1442" s="242">
        <v>42612</v>
      </c>
      <c r="G1442" s="3" t="s">
        <v>19218</v>
      </c>
    </row>
    <row r="1443" spans="1:7" s="168" customFormat="1">
      <c r="A1443" s="62">
        <v>1441</v>
      </c>
      <c r="B1443" s="213" t="s">
        <v>19221</v>
      </c>
      <c r="C1443" s="214" t="str">
        <f t="shared" si="51"/>
        <v>Yes</v>
      </c>
      <c r="D1443" s="30">
        <f t="shared" si="50"/>
        <v>2.3316382128586994</v>
      </c>
      <c r="E1443" s="612">
        <v>6419</v>
      </c>
      <c r="F1443" s="242">
        <v>42612</v>
      </c>
      <c r="G1443" s="3" t="s">
        <v>19218</v>
      </c>
    </row>
    <row r="1444" spans="1:7" s="168" customFormat="1">
      <c r="A1444" s="62">
        <v>1442</v>
      </c>
      <c r="B1444" s="213" t="s">
        <v>19222</v>
      </c>
      <c r="C1444" s="214" t="str">
        <f t="shared" si="51"/>
        <v>Yes</v>
      </c>
      <c r="D1444" s="30">
        <f t="shared" si="50"/>
        <v>1.1362150381402107</v>
      </c>
      <c r="E1444" s="612">
        <v>3128</v>
      </c>
      <c r="F1444" s="242">
        <v>42612</v>
      </c>
      <c r="G1444" s="3" t="s">
        <v>19218</v>
      </c>
    </row>
    <row r="1445" spans="1:7" s="168" customFormat="1">
      <c r="A1445" s="62">
        <v>1443</v>
      </c>
      <c r="B1445" s="213" t="s">
        <v>19223</v>
      </c>
      <c r="C1445" s="214" t="str">
        <f t="shared" si="51"/>
        <v>Yes</v>
      </c>
      <c r="D1445" s="30">
        <f t="shared" si="50"/>
        <v>1.1362150381402107</v>
      </c>
      <c r="E1445" s="612">
        <v>3128</v>
      </c>
      <c r="F1445" s="242">
        <v>42612</v>
      </c>
      <c r="G1445" s="3" t="s">
        <v>19218</v>
      </c>
    </row>
    <row r="1446" spans="1:7" s="168" customFormat="1">
      <c r="A1446" s="62">
        <v>1444</v>
      </c>
      <c r="B1446" s="213" t="s">
        <v>19224</v>
      </c>
      <c r="C1446" s="214" t="str">
        <f t="shared" si="51"/>
        <v>Yes</v>
      </c>
      <c r="D1446" s="30">
        <f t="shared" si="50"/>
        <v>0.73120232473665092</v>
      </c>
      <c r="E1446" s="612">
        <v>2013</v>
      </c>
      <c r="F1446" s="242">
        <v>42612</v>
      </c>
      <c r="G1446" s="3" t="s">
        <v>19218</v>
      </c>
    </row>
    <row r="1447" spans="1:7" s="168" customFormat="1">
      <c r="A1447" s="62">
        <v>1445</v>
      </c>
      <c r="B1447" s="213" t="s">
        <v>19225</v>
      </c>
      <c r="C1447" s="214" t="str">
        <f t="shared" si="51"/>
        <v>Yes</v>
      </c>
      <c r="D1447" s="30">
        <f t="shared" si="50"/>
        <v>1.6004358881220486</v>
      </c>
      <c r="E1447" s="612">
        <v>4406</v>
      </c>
      <c r="F1447" s="242">
        <v>42612</v>
      </c>
      <c r="G1447" s="3" t="s">
        <v>19218</v>
      </c>
    </row>
    <row r="1448" spans="1:7" s="168" customFormat="1">
      <c r="A1448" s="62">
        <v>1446</v>
      </c>
      <c r="B1448" s="213" t="s">
        <v>19226</v>
      </c>
      <c r="C1448" s="214" t="str">
        <f>IF(D1448&lt;=5, "Yes", "No")</f>
        <v>Yes</v>
      </c>
      <c r="D1448" s="30">
        <f t="shared" si="50"/>
        <v>1.2252088630584816</v>
      </c>
      <c r="E1448" s="612">
        <v>3373</v>
      </c>
      <c r="F1448" s="242">
        <v>42612</v>
      </c>
      <c r="G1448" s="3" t="s">
        <v>19227</v>
      </c>
    </row>
    <row r="1449" spans="1:7" s="168" customFormat="1">
      <c r="A1449" s="62">
        <v>1447</v>
      </c>
      <c r="B1449" s="213" t="s">
        <v>19228</v>
      </c>
      <c r="C1449" s="214" t="str">
        <f t="shared" ref="C1449:C1480" si="52">IF(D1449&lt;=5, "Yes", "No")</f>
        <v>Yes</v>
      </c>
      <c r="D1449" s="30">
        <f t="shared" si="50"/>
        <v>0.77079549582273887</v>
      </c>
      <c r="E1449" s="612">
        <v>2122</v>
      </c>
      <c r="F1449" s="242">
        <v>42612</v>
      </c>
      <c r="G1449" s="3" t="s">
        <v>19227</v>
      </c>
    </row>
    <row r="1450" spans="1:7" s="168" customFormat="1">
      <c r="A1450" s="62">
        <v>1448</v>
      </c>
      <c r="B1450" s="213" t="s">
        <v>19229</v>
      </c>
      <c r="C1450" s="214" t="str">
        <f t="shared" si="52"/>
        <v>Yes</v>
      </c>
      <c r="D1450" s="30">
        <f t="shared" si="50"/>
        <v>0.77079549582273887</v>
      </c>
      <c r="E1450" s="612">
        <v>2122</v>
      </c>
      <c r="F1450" s="242">
        <v>42612</v>
      </c>
      <c r="G1450" s="3" t="s">
        <v>19227</v>
      </c>
    </row>
    <row r="1451" spans="1:7" s="168" customFormat="1">
      <c r="A1451" s="62">
        <v>1449</v>
      </c>
      <c r="B1451" s="213" t="s">
        <v>19230</v>
      </c>
      <c r="C1451" s="214" t="str">
        <f t="shared" si="52"/>
        <v>Yes</v>
      </c>
      <c r="D1451" s="30">
        <f t="shared" si="50"/>
        <v>0.77079549582273887</v>
      </c>
      <c r="E1451" s="612">
        <v>2122</v>
      </c>
      <c r="F1451" s="242">
        <v>42612</v>
      </c>
      <c r="G1451" s="3" t="s">
        <v>19227</v>
      </c>
    </row>
    <row r="1452" spans="1:7" s="168" customFormat="1">
      <c r="A1452" s="62">
        <v>1450</v>
      </c>
      <c r="B1452" s="213" t="s">
        <v>17826</v>
      </c>
      <c r="C1452" s="214" t="str">
        <f t="shared" si="52"/>
        <v>Yes</v>
      </c>
      <c r="D1452" s="30">
        <f t="shared" si="50"/>
        <v>1.5412277515437705</v>
      </c>
      <c r="E1452" s="612">
        <v>4243</v>
      </c>
      <c r="F1452" s="242">
        <v>42612</v>
      </c>
      <c r="G1452" s="3" t="s">
        <v>19227</v>
      </c>
    </row>
    <row r="1453" spans="1:7" s="168" customFormat="1">
      <c r="A1453" s="62">
        <v>1451</v>
      </c>
      <c r="B1453" s="213" t="s">
        <v>19231</v>
      </c>
      <c r="C1453" s="214" t="str">
        <f t="shared" si="52"/>
        <v>Yes</v>
      </c>
      <c r="D1453" s="30">
        <f t="shared" si="50"/>
        <v>1.5412277515437705</v>
      </c>
      <c r="E1453" s="612">
        <v>4243</v>
      </c>
      <c r="F1453" s="242">
        <v>42612</v>
      </c>
      <c r="G1453" s="3" t="s">
        <v>19227</v>
      </c>
    </row>
    <row r="1454" spans="1:7" s="168" customFormat="1">
      <c r="A1454" s="62">
        <v>1452</v>
      </c>
      <c r="B1454" s="213" t="s">
        <v>19232</v>
      </c>
      <c r="C1454" s="214" t="str">
        <f t="shared" si="52"/>
        <v>Yes</v>
      </c>
      <c r="D1454" s="30">
        <f t="shared" si="50"/>
        <v>3.774064656738104</v>
      </c>
      <c r="E1454" s="612">
        <v>10390</v>
      </c>
      <c r="F1454" s="242">
        <v>42612</v>
      </c>
      <c r="G1454" s="3" t="s">
        <v>19227</v>
      </c>
    </row>
    <row r="1455" spans="1:7" s="168" customFormat="1">
      <c r="A1455" s="62">
        <v>1453</v>
      </c>
      <c r="B1455" s="213" t="s">
        <v>19233</v>
      </c>
      <c r="C1455" s="214" t="str">
        <f t="shared" si="52"/>
        <v>Yes</v>
      </c>
      <c r="D1455" s="30">
        <f t="shared" si="50"/>
        <v>3.5866327642571738</v>
      </c>
      <c r="E1455" s="612">
        <v>9874</v>
      </c>
      <c r="F1455" s="242">
        <v>42612</v>
      </c>
      <c r="G1455" s="3" t="s">
        <v>19227</v>
      </c>
    </row>
    <row r="1456" spans="1:7" s="168" customFormat="1">
      <c r="A1456" s="62">
        <v>1454</v>
      </c>
      <c r="B1456" s="213" t="s">
        <v>19234</v>
      </c>
      <c r="C1456" s="214" t="str">
        <f t="shared" si="52"/>
        <v>Yes</v>
      </c>
      <c r="D1456" s="30">
        <f t="shared" si="50"/>
        <v>3.2604431529240827</v>
      </c>
      <c r="E1456" s="612">
        <v>8976</v>
      </c>
      <c r="F1456" s="242">
        <v>42612</v>
      </c>
      <c r="G1456" s="3" t="s">
        <v>19227</v>
      </c>
    </row>
    <row r="1457" spans="1:7" s="168" customFormat="1">
      <c r="A1457" s="62">
        <v>1455</v>
      </c>
      <c r="B1457" s="213" t="s">
        <v>19235</v>
      </c>
      <c r="C1457" s="214" t="str">
        <f t="shared" si="52"/>
        <v>Yes</v>
      </c>
      <c r="D1457" s="30">
        <f t="shared" si="50"/>
        <v>4.1692698873955685</v>
      </c>
      <c r="E1457" s="612">
        <v>11478</v>
      </c>
      <c r="F1457" s="242">
        <v>42612</v>
      </c>
      <c r="G1457" s="3" t="s">
        <v>19227</v>
      </c>
    </row>
    <row r="1458" spans="1:7" s="168" customFormat="1">
      <c r="A1458" s="62">
        <v>1456</v>
      </c>
      <c r="B1458" s="213" t="s">
        <v>19236</v>
      </c>
      <c r="C1458" s="214" t="str">
        <f t="shared" si="52"/>
        <v>Yes</v>
      </c>
      <c r="D1458" s="30">
        <f t="shared" si="50"/>
        <v>0.74100980748274614</v>
      </c>
      <c r="E1458" s="612">
        <v>2040</v>
      </c>
      <c r="F1458" s="242">
        <v>42612</v>
      </c>
      <c r="G1458" s="3" t="s">
        <v>19227</v>
      </c>
    </row>
    <row r="1459" spans="1:7" s="168" customFormat="1">
      <c r="A1459" s="62">
        <v>1457</v>
      </c>
      <c r="B1459" s="213" t="s">
        <v>19237</v>
      </c>
      <c r="C1459" s="214" t="str">
        <f t="shared" si="52"/>
        <v>Yes</v>
      </c>
      <c r="D1459" s="30">
        <f t="shared" si="50"/>
        <v>0.3952052306574646</v>
      </c>
      <c r="E1459" s="612">
        <v>1088</v>
      </c>
      <c r="F1459" s="242">
        <v>42612</v>
      </c>
      <c r="G1459" s="3" t="s">
        <v>19227</v>
      </c>
    </row>
    <row r="1460" spans="1:7" s="168" customFormat="1">
      <c r="A1460" s="62">
        <v>1458</v>
      </c>
      <c r="B1460" s="213" t="s">
        <v>19238</v>
      </c>
      <c r="C1460" s="214" t="str">
        <f t="shared" si="52"/>
        <v>Yes</v>
      </c>
      <c r="D1460" s="30">
        <f t="shared" si="50"/>
        <v>4.3076643661460228</v>
      </c>
      <c r="E1460" s="612">
        <v>11859</v>
      </c>
      <c r="F1460" s="242">
        <v>42612</v>
      </c>
      <c r="G1460" s="3" t="s">
        <v>19227</v>
      </c>
    </row>
    <row r="1461" spans="1:7" s="168" customFormat="1">
      <c r="A1461" s="62">
        <v>1459</v>
      </c>
      <c r="B1461" s="213" t="s">
        <v>19239</v>
      </c>
      <c r="C1461" s="214" t="str">
        <f t="shared" si="52"/>
        <v>Yes</v>
      </c>
      <c r="D1461" s="30">
        <f t="shared" si="50"/>
        <v>0.45441336723574283</v>
      </c>
      <c r="E1461" s="612">
        <v>1251</v>
      </c>
      <c r="F1461" s="242">
        <v>42612</v>
      </c>
      <c r="G1461" s="3" t="s">
        <v>19227</v>
      </c>
    </row>
    <row r="1462" spans="1:7" s="168" customFormat="1">
      <c r="A1462" s="62">
        <v>1460</v>
      </c>
      <c r="B1462" s="213" t="s">
        <v>19240</v>
      </c>
      <c r="C1462" s="214" t="str">
        <f t="shared" si="52"/>
        <v>Yes</v>
      </c>
      <c r="D1462" s="30">
        <f t="shared" si="50"/>
        <v>4.9400653832183075</v>
      </c>
      <c r="E1462" s="612">
        <v>13600</v>
      </c>
      <c r="F1462" s="242">
        <v>42613</v>
      </c>
      <c r="G1462" s="3" t="s">
        <v>19227</v>
      </c>
    </row>
    <row r="1463" spans="1:7" s="168" customFormat="1">
      <c r="A1463" s="62">
        <v>1461</v>
      </c>
      <c r="B1463" s="213" t="s">
        <v>19241</v>
      </c>
      <c r="C1463" s="214" t="str">
        <f t="shared" si="52"/>
        <v>Yes</v>
      </c>
      <c r="D1463" s="30">
        <f t="shared" si="50"/>
        <v>2.302215764620414</v>
      </c>
      <c r="E1463" s="612">
        <v>6338</v>
      </c>
      <c r="F1463" s="242">
        <v>42612</v>
      </c>
      <c r="G1463" s="3" t="s">
        <v>19227</v>
      </c>
    </row>
    <row r="1464" spans="1:7" s="168" customFormat="1">
      <c r="A1464" s="62">
        <v>1462</v>
      </c>
      <c r="B1464" s="213" t="s">
        <v>19242</v>
      </c>
      <c r="C1464" s="214" t="str">
        <f t="shared" si="52"/>
        <v>Yes</v>
      </c>
      <c r="D1464" s="30">
        <f t="shared" si="50"/>
        <v>4.3668725027243012</v>
      </c>
      <c r="E1464" s="612">
        <v>12022</v>
      </c>
      <c r="F1464" s="242">
        <v>42612</v>
      </c>
      <c r="G1464" s="3" t="s">
        <v>19227</v>
      </c>
    </row>
    <row r="1465" spans="1:7" s="168" customFormat="1">
      <c r="A1465" s="62">
        <v>1463</v>
      </c>
      <c r="B1465" s="213" t="s">
        <v>19243</v>
      </c>
      <c r="C1465" s="214" t="str">
        <f t="shared" si="52"/>
        <v>Yes</v>
      </c>
      <c r="D1465" s="30">
        <f t="shared" si="50"/>
        <v>0.50381402106792594</v>
      </c>
      <c r="E1465" s="612">
        <v>1387</v>
      </c>
      <c r="F1465" s="242">
        <v>42612</v>
      </c>
      <c r="G1465" s="3" t="s">
        <v>19227</v>
      </c>
    </row>
    <row r="1466" spans="1:7" s="168" customFormat="1">
      <c r="A1466" s="62">
        <v>1464</v>
      </c>
      <c r="B1466" s="213" t="s">
        <v>19244</v>
      </c>
      <c r="C1466" s="214" t="str">
        <f t="shared" si="52"/>
        <v>Yes</v>
      </c>
      <c r="D1466" s="30">
        <f t="shared" si="50"/>
        <v>1.9168180167090447</v>
      </c>
      <c r="E1466" s="612">
        <v>5277</v>
      </c>
      <c r="F1466" s="242">
        <v>42612</v>
      </c>
      <c r="G1466" s="3" t="s">
        <v>19227</v>
      </c>
    </row>
    <row r="1467" spans="1:7" s="168" customFormat="1">
      <c r="A1467" s="62">
        <v>1465</v>
      </c>
      <c r="B1467" s="213" t="s">
        <v>19245</v>
      </c>
      <c r="C1467" s="214" t="str">
        <f t="shared" si="52"/>
        <v>Yes</v>
      </c>
      <c r="D1467" s="30">
        <f t="shared" si="50"/>
        <v>1.6106066109698511</v>
      </c>
      <c r="E1467" s="612">
        <v>4434</v>
      </c>
      <c r="F1467" s="242">
        <v>42612</v>
      </c>
      <c r="G1467" s="3" t="s">
        <v>19227</v>
      </c>
    </row>
    <row r="1468" spans="1:7" s="168" customFormat="1">
      <c r="A1468" s="62">
        <v>1466</v>
      </c>
      <c r="B1468" s="213" t="s">
        <v>19246</v>
      </c>
      <c r="C1468" s="214" t="str">
        <f t="shared" si="52"/>
        <v>Yes</v>
      </c>
      <c r="D1468" s="30">
        <f t="shared" si="50"/>
        <v>4.9400653832183075</v>
      </c>
      <c r="E1468" s="612">
        <v>13600</v>
      </c>
      <c r="F1468" s="242">
        <v>42612</v>
      </c>
      <c r="G1468" s="3" t="s">
        <v>19227</v>
      </c>
    </row>
    <row r="1469" spans="1:7" s="168" customFormat="1">
      <c r="A1469" s="62">
        <v>1467</v>
      </c>
      <c r="B1469" s="213" t="s">
        <v>14055</v>
      </c>
      <c r="C1469" s="214" t="str">
        <f t="shared" si="52"/>
        <v>Yes</v>
      </c>
      <c r="D1469" s="30">
        <f t="shared" si="50"/>
        <v>4.1496549219033785</v>
      </c>
      <c r="E1469" s="612">
        <v>11424</v>
      </c>
      <c r="F1469" s="242">
        <v>42612</v>
      </c>
      <c r="G1469" s="3" t="s">
        <v>19227</v>
      </c>
    </row>
    <row r="1470" spans="1:7" s="168" customFormat="1">
      <c r="A1470" s="62">
        <v>1468</v>
      </c>
      <c r="B1470" s="213" t="s">
        <v>19247</v>
      </c>
      <c r="C1470" s="214" t="str">
        <f t="shared" si="52"/>
        <v>Yes</v>
      </c>
      <c r="D1470" s="30">
        <f t="shared" si="50"/>
        <v>0.95822738830366871</v>
      </c>
      <c r="E1470" s="612">
        <v>2638</v>
      </c>
      <c r="F1470" s="242">
        <v>42612</v>
      </c>
      <c r="G1470" s="3" t="s">
        <v>19227</v>
      </c>
    </row>
    <row r="1471" spans="1:7" s="168" customFormat="1">
      <c r="A1471" s="62">
        <v>1469</v>
      </c>
      <c r="B1471" s="213" t="s">
        <v>19248</v>
      </c>
      <c r="C1471" s="214" t="str">
        <f t="shared" si="52"/>
        <v>Yes</v>
      </c>
      <c r="D1471" s="30">
        <f t="shared" si="50"/>
        <v>3.6654558663276426</v>
      </c>
      <c r="E1471" s="612">
        <v>10091</v>
      </c>
      <c r="F1471" s="242">
        <v>42612</v>
      </c>
      <c r="G1471" s="3" t="s">
        <v>19227</v>
      </c>
    </row>
    <row r="1472" spans="1:7" s="168" customFormat="1">
      <c r="A1472" s="62">
        <v>1470</v>
      </c>
      <c r="B1472" s="213" t="s">
        <v>19249</v>
      </c>
      <c r="C1472" s="214" t="str">
        <f t="shared" si="52"/>
        <v>Yes</v>
      </c>
      <c r="D1472" s="30">
        <f t="shared" si="50"/>
        <v>2.677442789683981</v>
      </c>
      <c r="E1472" s="612">
        <v>7371</v>
      </c>
      <c r="F1472" s="242">
        <v>42613</v>
      </c>
      <c r="G1472" s="3" t="s">
        <v>19227</v>
      </c>
    </row>
    <row r="1473" spans="1:7" s="168" customFormat="1">
      <c r="A1473" s="62">
        <v>1471</v>
      </c>
      <c r="B1473" s="213" t="s">
        <v>18436</v>
      </c>
      <c r="C1473" s="214" t="str">
        <f t="shared" si="52"/>
        <v>Yes</v>
      </c>
      <c r="D1473" s="30">
        <f t="shared" si="50"/>
        <v>2.677442789683981</v>
      </c>
      <c r="E1473" s="612">
        <v>7371</v>
      </c>
      <c r="F1473" s="242">
        <v>42612</v>
      </c>
      <c r="G1473" s="3" t="s">
        <v>19227</v>
      </c>
    </row>
    <row r="1474" spans="1:7" s="168" customFormat="1">
      <c r="A1474" s="62">
        <v>1472</v>
      </c>
      <c r="B1474" s="213" t="s">
        <v>19250</v>
      </c>
      <c r="C1474" s="214" t="str">
        <f t="shared" si="52"/>
        <v>Yes</v>
      </c>
      <c r="D1474" s="30">
        <f t="shared" si="50"/>
        <v>1.1856156919723937</v>
      </c>
      <c r="E1474" s="612">
        <v>3264</v>
      </c>
      <c r="F1474" s="242">
        <v>42613</v>
      </c>
      <c r="G1474" s="3" t="s">
        <v>19227</v>
      </c>
    </row>
    <row r="1475" spans="1:7" s="168" customFormat="1">
      <c r="A1475" s="62">
        <v>1473</v>
      </c>
      <c r="B1475" s="213" t="s">
        <v>19251</v>
      </c>
      <c r="C1475" s="214" t="str">
        <f t="shared" si="52"/>
        <v>Yes</v>
      </c>
      <c r="D1475" s="30">
        <f t="shared" si="50"/>
        <v>1.1856156919723937</v>
      </c>
      <c r="E1475" s="612">
        <v>3264</v>
      </c>
      <c r="F1475" s="242">
        <v>42612</v>
      </c>
      <c r="G1475" s="3" t="s">
        <v>19227</v>
      </c>
    </row>
    <row r="1476" spans="1:7" s="168" customFormat="1">
      <c r="A1476" s="62">
        <v>1474</v>
      </c>
      <c r="B1476" s="213" t="s">
        <v>19252</v>
      </c>
      <c r="C1476" s="214" t="str">
        <f t="shared" si="52"/>
        <v>Yes</v>
      </c>
      <c r="D1476" s="30">
        <f t="shared" ref="D1476:D1539" si="53">E1476/2753</f>
        <v>1.1856156919723937</v>
      </c>
      <c r="E1476" s="612">
        <v>3264</v>
      </c>
      <c r="F1476" s="242">
        <v>42612</v>
      </c>
      <c r="G1476" s="3" t="s">
        <v>19227</v>
      </c>
    </row>
    <row r="1477" spans="1:7" s="168" customFormat="1">
      <c r="A1477" s="62">
        <v>1475</v>
      </c>
      <c r="B1477" s="213" t="s">
        <v>19253</v>
      </c>
      <c r="C1477" s="214" t="str">
        <f t="shared" si="52"/>
        <v>Yes</v>
      </c>
      <c r="D1477" s="30">
        <f t="shared" si="53"/>
        <v>2.1540138031238647</v>
      </c>
      <c r="E1477" s="612">
        <v>5930</v>
      </c>
      <c r="F1477" s="242">
        <v>42612</v>
      </c>
      <c r="G1477" s="3" t="s">
        <v>19227</v>
      </c>
    </row>
    <row r="1478" spans="1:7" s="168" customFormat="1">
      <c r="A1478" s="62">
        <v>1476</v>
      </c>
      <c r="B1478" s="213" t="s">
        <v>19254</v>
      </c>
      <c r="C1478" s="214" t="str">
        <f t="shared" si="52"/>
        <v>Yes</v>
      </c>
      <c r="D1478" s="30">
        <f t="shared" si="53"/>
        <v>2.1540138031238647</v>
      </c>
      <c r="E1478" s="612">
        <v>5930</v>
      </c>
      <c r="F1478" s="242">
        <v>42613</v>
      </c>
      <c r="G1478" s="3" t="s">
        <v>19227</v>
      </c>
    </row>
    <row r="1479" spans="1:7" s="168" customFormat="1">
      <c r="A1479" s="62">
        <v>1477</v>
      </c>
      <c r="B1479" s="213" t="s">
        <v>19255</v>
      </c>
      <c r="C1479" s="214" t="str">
        <f t="shared" si="52"/>
        <v>Yes</v>
      </c>
      <c r="D1479" s="30">
        <f t="shared" si="53"/>
        <v>2.0058118416273159</v>
      </c>
      <c r="E1479" s="612">
        <v>5522</v>
      </c>
      <c r="F1479" s="242">
        <v>42612</v>
      </c>
      <c r="G1479" s="3" t="s">
        <v>19227</v>
      </c>
    </row>
    <row r="1480" spans="1:7" s="168" customFormat="1">
      <c r="A1480" s="62">
        <v>1478</v>
      </c>
      <c r="B1480" s="213" t="s">
        <v>19256</v>
      </c>
      <c r="C1480" s="214" t="str">
        <f t="shared" si="52"/>
        <v>Yes</v>
      </c>
      <c r="D1480" s="30">
        <f t="shared" si="53"/>
        <v>2.8652379222666182</v>
      </c>
      <c r="E1480" s="612">
        <v>7888</v>
      </c>
      <c r="F1480" s="242">
        <v>42612</v>
      </c>
      <c r="G1480" s="3" t="s">
        <v>19227</v>
      </c>
    </row>
    <row r="1481" spans="1:7" s="168" customFormat="1">
      <c r="A1481" s="62">
        <v>1479</v>
      </c>
      <c r="B1481" s="219" t="s">
        <v>19257</v>
      </c>
      <c r="C1481" s="243" t="str">
        <f>IF(D1505&lt;=5, "Yes", "No")</f>
        <v>Yes</v>
      </c>
      <c r="D1481" s="30">
        <f t="shared" si="53"/>
        <v>1.5016345804576825</v>
      </c>
      <c r="E1481" s="613">
        <v>4134</v>
      </c>
      <c r="F1481" s="244">
        <v>42612</v>
      </c>
      <c r="G1481" s="3" t="s">
        <v>19258</v>
      </c>
    </row>
    <row r="1482" spans="1:7" s="168" customFormat="1">
      <c r="A1482" s="62">
        <v>1480</v>
      </c>
      <c r="B1482" s="219" t="s">
        <v>19259</v>
      </c>
      <c r="C1482" s="243" t="str">
        <f t="shared" ref="C1482:C1545" si="54">IF(D1506&lt;=5, "Yes", "No")</f>
        <v>Yes</v>
      </c>
      <c r="D1482" s="30">
        <f t="shared" si="53"/>
        <v>1.5016345804576825</v>
      </c>
      <c r="E1482" s="613">
        <v>4134</v>
      </c>
      <c r="F1482" s="244">
        <v>42612</v>
      </c>
      <c r="G1482" s="3" t="s">
        <v>19258</v>
      </c>
    </row>
    <row r="1483" spans="1:7" s="168" customFormat="1">
      <c r="A1483" s="62">
        <v>1481</v>
      </c>
      <c r="B1483" s="219" t="s">
        <v>19260</v>
      </c>
      <c r="C1483" s="243" t="str">
        <f t="shared" si="54"/>
        <v>Yes</v>
      </c>
      <c r="D1483" s="30">
        <f t="shared" si="53"/>
        <v>2.657827824191791</v>
      </c>
      <c r="E1483" s="613">
        <v>7317</v>
      </c>
      <c r="F1483" s="244">
        <v>42612</v>
      </c>
      <c r="G1483" s="3" t="s">
        <v>19258</v>
      </c>
    </row>
    <row r="1484" spans="1:7" s="168" customFormat="1">
      <c r="A1484" s="62">
        <v>1482</v>
      </c>
      <c r="B1484" s="219" t="s">
        <v>19261</v>
      </c>
      <c r="C1484" s="243" t="str">
        <f t="shared" si="54"/>
        <v>Yes</v>
      </c>
      <c r="D1484" s="30">
        <f t="shared" si="53"/>
        <v>2.1638212858699601</v>
      </c>
      <c r="E1484" s="613">
        <v>5957</v>
      </c>
      <c r="F1484" s="244">
        <v>42612</v>
      </c>
      <c r="G1484" s="3" t="s">
        <v>19258</v>
      </c>
    </row>
    <row r="1485" spans="1:7" s="168" customFormat="1">
      <c r="A1485" s="62">
        <v>1483</v>
      </c>
      <c r="B1485" s="219" t="s">
        <v>19262</v>
      </c>
      <c r="C1485" s="243" t="str">
        <f t="shared" si="54"/>
        <v>Yes</v>
      </c>
      <c r="D1485" s="30">
        <f t="shared" si="53"/>
        <v>1.5016345804576825</v>
      </c>
      <c r="E1485" s="613">
        <v>4134</v>
      </c>
      <c r="F1485" s="244">
        <v>42612</v>
      </c>
      <c r="G1485" s="3" t="s">
        <v>19258</v>
      </c>
    </row>
    <row r="1486" spans="1:7" s="168" customFormat="1">
      <c r="A1486" s="62">
        <v>1484</v>
      </c>
      <c r="B1486" s="219" t="s">
        <v>19263</v>
      </c>
      <c r="C1486" s="243" t="str">
        <f t="shared" si="54"/>
        <v>Yes</v>
      </c>
      <c r="D1486" s="30">
        <f t="shared" si="53"/>
        <v>1.5016345804576825</v>
      </c>
      <c r="E1486" s="613">
        <v>4134</v>
      </c>
      <c r="F1486" s="244">
        <v>42612</v>
      </c>
      <c r="G1486" s="3" t="s">
        <v>19258</v>
      </c>
    </row>
    <row r="1487" spans="1:7" s="168" customFormat="1">
      <c r="A1487" s="62">
        <v>1485</v>
      </c>
      <c r="B1487" s="219" t="s">
        <v>19264</v>
      </c>
      <c r="C1487" s="243" t="str">
        <f t="shared" si="54"/>
        <v>Yes</v>
      </c>
      <c r="D1487" s="30">
        <f t="shared" si="53"/>
        <v>2.7170359607700689</v>
      </c>
      <c r="E1487" s="613">
        <v>7480</v>
      </c>
      <c r="F1487" s="244">
        <v>42612</v>
      </c>
      <c r="G1487" s="3" t="s">
        <v>19258</v>
      </c>
    </row>
    <row r="1488" spans="1:7" s="168" customFormat="1">
      <c r="A1488" s="62">
        <v>1486</v>
      </c>
      <c r="B1488" s="219" t="s">
        <v>19265</v>
      </c>
      <c r="C1488" s="243" t="str">
        <f t="shared" si="54"/>
        <v>Yes</v>
      </c>
      <c r="D1488" s="30">
        <f t="shared" si="53"/>
        <v>2.7170359607700689</v>
      </c>
      <c r="E1488" s="613">
        <v>7480</v>
      </c>
      <c r="F1488" s="244">
        <v>42613</v>
      </c>
      <c r="G1488" s="3" t="s">
        <v>19258</v>
      </c>
    </row>
    <row r="1489" spans="1:7" s="168" customFormat="1">
      <c r="A1489" s="62">
        <v>1487</v>
      </c>
      <c r="B1489" s="219" t="s">
        <v>19266</v>
      </c>
      <c r="C1489" s="243" t="str">
        <f t="shared" si="54"/>
        <v>Yes</v>
      </c>
      <c r="D1489" s="30">
        <f t="shared" si="53"/>
        <v>2.0352342898656013</v>
      </c>
      <c r="E1489" s="613">
        <v>5603</v>
      </c>
      <c r="F1489" s="244">
        <v>42612</v>
      </c>
      <c r="G1489" s="3" t="s">
        <v>19258</v>
      </c>
    </row>
    <row r="1490" spans="1:7" s="168" customFormat="1">
      <c r="A1490" s="62">
        <v>1488</v>
      </c>
      <c r="B1490" s="219" t="s">
        <v>19267</v>
      </c>
      <c r="C1490" s="243" t="str">
        <f t="shared" si="54"/>
        <v>Yes</v>
      </c>
      <c r="D1490" s="30">
        <f t="shared" si="53"/>
        <v>0.16781692698873957</v>
      </c>
      <c r="E1490" s="613">
        <v>462</v>
      </c>
      <c r="F1490" s="244">
        <v>42612</v>
      </c>
      <c r="G1490" s="3" t="s">
        <v>19258</v>
      </c>
    </row>
    <row r="1491" spans="1:7" s="168" customFormat="1">
      <c r="A1491" s="62">
        <v>1489</v>
      </c>
      <c r="B1491" s="219" t="s">
        <v>19268</v>
      </c>
      <c r="C1491" s="243" t="str">
        <f t="shared" si="54"/>
        <v>Yes</v>
      </c>
      <c r="D1491" s="30">
        <f t="shared" si="53"/>
        <v>0.11841627315655648</v>
      </c>
      <c r="E1491" s="613">
        <v>326</v>
      </c>
      <c r="F1491" s="244">
        <v>42612</v>
      </c>
      <c r="G1491" s="3" t="s">
        <v>19258</v>
      </c>
    </row>
    <row r="1492" spans="1:7" s="168" customFormat="1">
      <c r="A1492" s="62">
        <v>1490</v>
      </c>
      <c r="B1492" s="219" t="s">
        <v>19269</v>
      </c>
      <c r="C1492" s="243" t="str">
        <f t="shared" si="54"/>
        <v>Yes</v>
      </c>
      <c r="D1492" s="30">
        <f t="shared" si="53"/>
        <v>0.31601888848528875</v>
      </c>
      <c r="E1492" s="613">
        <v>870</v>
      </c>
      <c r="F1492" s="244">
        <v>42612</v>
      </c>
      <c r="G1492" s="3" t="s">
        <v>19258</v>
      </c>
    </row>
    <row r="1493" spans="1:7" s="168" customFormat="1">
      <c r="A1493" s="62">
        <v>1491</v>
      </c>
      <c r="B1493" s="219" t="s">
        <v>19270</v>
      </c>
      <c r="C1493" s="243" t="str">
        <f t="shared" si="54"/>
        <v>Yes</v>
      </c>
      <c r="D1493" s="30">
        <f t="shared" si="53"/>
        <v>0.22738830366872503</v>
      </c>
      <c r="E1493" s="613">
        <v>626</v>
      </c>
      <c r="F1493" s="244">
        <v>42613</v>
      </c>
      <c r="G1493" s="3" t="s">
        <v>19258</v>
      </c>
    </row>
    <row r="1494" spans="1:7" s="168" customFormat="1">
      <c r="A1494" s="62">
        <v>1492</v>
      </c>
      <c r="B1494" s="219" t="s">
        <v>19271</v>
      </c>
      <c r="C1494" s="243" t="str">
        <f t="shared" si="54"/>
        <v>Yes</v>
      </c>
      <c r="D1494" s="30">
        <f t="shared" si="53"/>
        <v>0.34580457682528148</v>
      </c>
      <c r="E1494" s="613">
        <v>952</v>
      </c>
      <c r="F1494" s="244">
        <v>42612</v>
      </c>
      <c r="G1494" s="3" t="s">
        <v>19258</v>
      </c>
    </row>
    <row r="1495" spans="1:7" s="168" customFormat="1">
      <c r="A1495" s="62">
        <v>1493</v>
      </c>
      <c r="B1495" s="219" t="s">
        <v>19272</v>
      </c>
      <c r="C1495" s="243" t="str">
        <f t="shared" si="54"/>
        <v>Yes</v>
      </c>
      <c r="D1495" s="30">
        <f t="shared" si="53"/>
        <v>0.98801307664366145</v>
      </c>
      <c r="E1495" s="613">
        <v>2720</v>
      </c>
      <c r="F1495" s="244">
        <v>42612</v>
      </c>
      <c r="G1495" s="3" t="s">
        <v>19258</v>
      </c>
    </row>
    <row r="1496" spans="1:7" s="168" customFormat="1">
      <c r="A1496" s="62">
        <v>1494</v>
      </c>
      <c r="B1496" s="219" t="s">
        <v>19273</v>
      </c>
      <c r="C1496" s="243" t="str">
        <f t="shared" si="54"/>
        <v>Yes</v>
      </c>
      <c r="D1496" s="30">
        <f t="shared" si="53"/>
        <v>2.1736287686160551</v>
      </c>
      <c r="E1496" s="613">
        <v>5984</v>
      </c>
      <c r="F1496" s="244">
        <v>42612</v>
      </c>
      <c r="G1496" s="3" t="s">
        <v>19258</v>
      </c>
    </row>
    <row r="1497" spans="1:7" s="168" customFormat="1">
      <c r="A1497" s="62">
        <v>1495</v>
      </c>
      <c r="B1497" s="219" t="s">
        <v>19274</v>
      </c>
      <c r="C1497" s="243" t="str">
        <f t="shared" si="54"/>
        <v>Yes</v>
      </c>
      <c r="D1497" s="30">
        <f t="shared" si="53"/>
        <v>0.49400653832183072</v>
      </c>
      <c r="E1497" s="613">
        <v>1360</v>
      </c>
      <c r="F1497" s="244">
        <v>42612</v>
      </c>
      <c r="G1497" s="3" t="s">
        <v>19258</v>
      </c>
    </row>
    <row r="1498" spans="1:7" s="168" customFormat="1">
      <c r="A1498" s="62">
        <v>1496</v>
      </c>
      <c r="B1498" s="219" t="s">
        <v>19275</v>
      </c>
      <c r="C1498" s="243" t="str">
        <f t="shared" si="54"/>
        <v>Yes</v>
      </c>
      <c r="D1498" s="30">
        <f t="shared" si="53"/>
        <v>2.0650199782055938</v>
      </c>
      <c r="E1498" s="613">
        <v>5685</v>
      </c>
      <c r="F1498" s="244">
        <v>42612</v>
      </c>
      <c r="G1498" s="3" t="s">
        <v>19258</v>
      </c>
    </row>
    <row r="1499" spans="1:7" s="168" customFormat="1">
      <c r="A1499" s="62">
        <v>1497</v>
      </c>
      <c r="B1499" s="219" t="s">
        <v>19276</v>
      </c>
      <c r="C1499" s="243" t="str">
        <f t="shared" si="54"/>
        <v>Yes</v>
      </c>
      <c r="D1499" s="30">
        <f t="shared" si="53"/>
        <v>4.5844533236469305</v>
      </c>
      <c r="E1499" s="613">
        <v>12621</v>
      </c>
      <c r="F1499" s="244">
        <v>42613</v>
      </c>
      <c r="G1499" s="3" t="s">
        <v>19258</v>
      </c>
    </row>
    <row r="1500" spans="1:7" s="168" customFormat="1">
      <c r="A1500" s="62">
        <v>1498</v>
      </c>
      <c r="B1500" s="219" t="s">
        <v>19277</v>
      </c>
      <c r="C1500" s="243" t="str">
        <f t="shared" si="54"/>
        <v>Yes</v>
      </c>
      <c r="D1500" s="30">
        <f t="shared" si="53"/>
        <v>2.1144206320377772</v>
      </c>
      <c r="E1500" s="613">
        <v>5821</v>
      </c>
      <c r="F1500" s="244">
        <v>42612</v>
      </c>
      <c r="G1500" s="3" t="s">
        <v>19258</v>
      </c>
    </row>
    <row r="1501" spans="1:7" s="168" customFormat="1">
      <c r="A1501" s="62">
        <v>1499</v>
      </c>
      <c r="B1501" s="219" t="s">
        <v>19278</v>
      </c>
      <c r="C1501" s="243" t="str">
        <f t="shared" si="54"/>
        <v>Yes</v>
      </c>
      <c r="D1501" s="30">
        <f t="shared" si="53"/>
        <v>4.2484562295677444</v>
      </c>
      <c r="E1501" s="613">
        <v>11696</v>
      </c>
      <c r="F1501" s="244">
        <v>42612</v>
      </c>
      <c r="G1501" s="3" t="s">
        <v>19258</v>
      </c>
    </row>
    <row r="1502" spans="1:7" s="168" customFormat="1">
      <c r="A1502" s="62">
        <v>1500</v>
      </c>
      <c r="B1502" s="219" t="s">
        <v>19279</v>
      </c>
      <c r="C1502" s="243" t="str">
        <f t="shared" si="54"/>
        <v>Yes</v>
      </c>
      <c r="D1502" s="30">
        <f t="shared" si="53"/>
        <v>2.1144206320377772</v>
      </c>
      <c r="E1502" s="613">
        <v>5821</v>
      </c>
      <c r="F1502" s="244">
        <v>42613</v>
      </c>
      <c r="G1502" s="3" t="s">
        <v>19258</v>
      </c>
    </row>
    <row r="1503" spans="1:7" s="168" customFormat="1">
      <c r="A1503" s="62">
        <v>1501</v>
      </c>
      <c r="B1503" s="219" t="s">
        <v>19280</v>
      </c>
      <c r="C1503" s="243" t="str">
        <f t="shared" si="54"/>
        <v>Yes</v>
      </c>
      <c r="D1503" s="30">
        <f t="shared" si="53"/>
        <v>3.3592444605884491</v>
      </c>
      <c r="E1503" s="613">
        <v>9248</v>
      </c>
      <c r="F1503" s="244">
        <v>42612</v>
      </c>
      <c r="G1503" s="3" t="s">
        <v>19258</v>
      </c>
    </row>
    <row r="1504" spans="1:7" s="168" customFormat="1">
      <c r="A1504" s="62">
        <v>1502</v>
      </c>
      <c r="B1504" s="219" t="s">
        <v>19281</v>
      </c>
      <c r="C1504" s="243" t="str">
        <f t="shared" si="54"/>
        <v>Yes</v>
      </c>
      <c r="D1504" s="30">
        <f t="shared" si="53"/>
        <v>1.4624046494733018</v>
      </c>
      <c r="E1504" s="613">
        <v>4026</v>
      </c>
      <c r="F1504" s="244">
        <v>42612</v>
      </c>
      <c r="G1504" s="3" t="s">
        <v>19258</v>
      </c>
    </row>
    <row r="1505" spans="1:7" s="168" customFormat="1">
      <c r="A1505" s="62">
        <v>1503</v>
      </c>
      <c r="B1505" s="219" t="s">
        <v>19282</v>
      </c>
      <c r="C1505" s="243" t="str">
        <f t="shared" si="54"/>
        <v>Yes</v>
      </c>
      <c r="D1505" s="30">
        <f t="shared" si="53"/>
        <v>1.4624046494733018</v>
      </c>
      <c r="E1505" s="613">
        <v>4026</v>
      </c>
      <c r="F1505" s="244">
        <v>42612</v>
      </c>
      <c r="G1505" s="3" t="s">
        <v>19258</v>
      </c>
    </row>
    <row r="1506" spans="1:7" s="168" customFormat="1">
      <c r="A1506" s="62">
        <v>1504</v>
      </c>
      <c r="B1506" s="219" t="s">
        <v>19283</v>
      </c>
      <c r="C1506" s="243" t="str">
        <f t="shared" si="54"/>
        <v>Yes</v>
      </c>
      <c r="D1506" s="30">
        <f t="shared" si="53"/>
        <v>1.4624046494733018</v>
      </c>
      <c r="E1506" s="613">
        <v>4026</v>
      </c>
      <c r="F1506" s="244">
        <v>42612</v>
      </c>
      <c r="G1506" s="3" t="s">
        <v>19258</v>
      </c>
    </row>
    <row r="1507" spans="1:7" s="168" customFormat="1">
      <c r="A1507" s="62">
        <v>1505</v>
      </c>
      <c r="B1507" s="219" t="s">
        <v>19284</v>
      </c>
      <c r="C1507" s="243" t="str">
        <f t="shared" si="54"/>
        <v>Yes</v>
      </c>
      <c r="D1507" s="30">
        <f t="shared" si="53"/>
        <v>2.9244460588448966</v>
      </c>
      <c r="E1507" s="613">
        <v>8051</v>
      </c>
      <c r="F1507" s="244">
        <v>42612</v>
      </c>
      <c r="G1507" s="3" t="s">
        <v>19258</v>
      </c>
    </row>
    <row r="1508" spans="1:7" s="168" customFormat="1">
      <c r="A1508" s="62">
        <v>1506</v>
      </c>
      <c r="B1508" s="219" t="s">
        <v>19285</v>
      </c>
      <c r="C1508" s="243" t="str">
        <f t="shared" si="54"/>
        <v>Yes</v>
      </c>
      <c r="D1508" s="30">
        <f t="shared" si="53"/>
        <v>1.4624046494733018</v>
      </c>
      <c r="E1508" s="613">
        <v>4026</v>
      </c>
      <c r="F1508" s="244">
        <v>42612</v>
      </c>
      <c r="G1508" s="3" t="s">
        <v>19258</v>
      </c>
    </row>
    <row r="1509" spans="1:7" s="168" customFormat="1">
      <c r="A1509" s="62">
        <v>1507</v>
      </c>
      <c r="B1509" s="219" t="s">
        <v>19286</v>
      </c>
      <c r="C1509" s="243" t="str">
        <f t="shared" si="54"/>
        <v>Yes</v>
      </c>
      <c r="D1509" s="30">
        <f t="shared" si="53"/>
        <v>1.4624046494733018</v>
      </c>
      <c r="E1509" s="613">
        <v>4026</v>
      </c>
      <c r="F1509" s="244">
        <v>42612</v>
      </c>
      <c r="G1509" s="3" t="s">
        <v>19258</v>
      </c>
    </row>
    <row r="1510" spans="1:7" s="168" customFormat="1">
      <c r="A1510" s="62">
        <v>1508</v>
      </c>
      <c r="B1510" s="219" t="s">
        <v>19287</v>
      </c>
      <c r="C1510" s="243" t="str">
        <f t="shared" si="54"/>
        <v>Yes</v>
      </c>
      <c r="D1510" s="30">
        <f t="shared" si="53"/>
        <v>1.294224482382855</v>
      </c>
      <c r="E1510" s="613">
        <v>3563</v>
      </c>
      <c r="F1510" s="244">
        <v>42612</v>
      </c>
      <c r="G1510" s="3" t="s">
        <v>19258</v>
      </c>
    </row>
    <row r="1511" spans="1:7" s="168" customFormat="1">
      <c r="A1511" s="62">
        <v>1509</v>
      </c>
      <c r="B1511" s="219" t="s">
        <v>19288</v>
      </c>
      <c r="C1511" s="243" t="str">
        <f t="shared" si="54"/>
        <v>Yes</v>
      </c>
      <c r="D1511" s="30">
        <f t="shared" si="53"/>
        <v>1.9462404649473302</v>
      </c>
      <c r="E1511" s="613">
        <v>5358</v>
      </c>
      <c r="F1511" s="244">
        <v>42613</v>
      </c>
      <c r="G1511" s="3" t="s">
        <v>19258</v>
      </c>
    </row>
    <row r="1512" spans="1:7" s="168" customFormat="1">
      <c r="A1512" s="62">
        <v>1510</v>
      </c>
      <c r="B1512" s="219" t="s">
        <v>19289</v>
      </c>
      <c r="C1512" s="243" t="str">
        <f t="shared" si="54"/>
        <v>Yes</v>
      </c>
      <c r="D1512" s="30">
        <f t="shared" si="53"/>
        <v>1.9462404649473302</v>
      </c>
      <c r="E1512" s="613">
        <v>5358</v>
      </c>
      <c r="F1512" s="244">
        <v>42612</v>
      </c>
      <c r="G1512" s="3" t="s">
        <v>19258</v>
      </c>
    </row>
    <row r="1513" spans="1:7" s="168" customFormat="1">
      <c r="A1513" s="62">
        <v>1511</v>
      </c>
      <c r="B1513" s="219" t="s">
        <v>19290</v>
      </c>
      <c r="C1513" s="243" t="str">
        <f t="shared" si="54"/>
        <v>Yes</v>
      </c>
      <c r="D1513" s="30">
        <f t="shared" si="53"/>
        <v>1.0966218670541228</v>
      </c>
      <c r="E1513" s="613">
        <v>3019</v>
      </c>
      <c r="F1513" s="244">
        <v>42613</v>
      </c>
      <c r="G1513" s="3" t="s">
        <v>19258</v>
      </c>
    </row>
    <row r="1514" spans="1:7" s="168" customFormat="1">
      <c r="A1514" s="62">
        <v>1512</v>
      </c>
      <c r="B1514" s="219" t="s">
        <v>19291</v>
      </c>
      <c r="C1514" s="243" t="str">
        <f t="shared" si="54"/>
        <v>Yes</v>
      </c>
      <c r="D1514" s="30">
        <f t="shared" si="53"/>
        <v>0.96839811115147112</v>
      </c>
      <c r="E1514" s="613">
        <v>2666</v>
      </c>
      <c r="F1514" s="244">
        <v>42612</v>
      </c>
      <c r="G1514" s="3" t="s">
        <v>19258</v>
      </c>
    </row>
    <row r="1515" spans="1:7" s="168" customFormat="1">
      <c r="A1515" s="62">
        <v>1513</v>
      </c>
      <c r="B1515" s="219" t="s">
        <v>19292</v>
      </c>
      <c r="C1515" s="243" t="str">
        <f t="shared" si="54"/>
        <v>Yes</v>
      </c>
      <c r="D1515" s="30">
        <f t="shared" si="53"/>
        <v>0.96839811115147112</v>
      </c>
      <c r="E1515" s="613">
        <v>2666</v>
      </c>
      <c r="F1515" s="244">
        <v>42612</v>
      </c>
      <c r="G1515" s="3" t="s">
        <v>19258</v>
      </c>
    </row>
    <row r="1516" spans="1:7" s="168" customFormat="1">
      <c r="A1516" s="62">
        <v>1514</v>
      </c>
      <c r="B1516" s="219" t="s">
        <v>19293</v>
      </c>
      <c r="C1516" s="243" t="str">
        <f t="shared" si="54"/>
        <v>Yes</v>
      </c>
      <c r="D1516" s="30">
        <f t="shared" si="53"/>
        <v>0.96839811115147112</v>
      </c>
      <c r="E1516" s="613">
        <v>2666</v>
      </c>
      <c r="F1516" s="244">
        <v>42613</v>
      </c>
      <c r="G1516" s="3" t="s">
        <v>19258</v>
      </c>
    </row>
    <row r="1517" spans="1:7" s="168" customFormat="1">
      <c r="A1517" s="62">
        <v>1515</v>
      </c>
      <c r="B1517" s="219" t="s">
        <v>19294</v>
      </c>
      <c r="C1517" s="243" t="str">
        <f t="shared" si="54"/>
        <v>Yes</v>
      </c>
      <c r="D1517" s="30">
        <f t="shared" si="53"/>
        <v>2.9244460588448966</v>
      </c>
      <c r="E1517" s="613">
        <v>8051</v>
      </c>
      <c r="F1517" s="244">
        <v>42612</v>
      </c>
      <c r="G1517" s="3" t="s">
        <v>19258</v>
      </c>
    </row>
    <row r="1518" spans="1:7" s="168" customFormat="1">
      <c r="A1518" s="62">
        <v>1516</v>
      </c>
      <c r="B1518" s="219" t="s">
        <v>19295</v>
      </c>
      <c r="C1518" s="243" t="str">
        <f t="shared" si="54"/>
        <v>Yes</v>
      </c>
      <c r="D1518" s="30">
        <f t="shared" si="53"/>
        <v>2.3810388666908828</v>
      </c>
      <c r="E1518" s="613">
        <v>6555</v>
      </c>
      <c r="F1518" s="244">
        <v>42612</v>
      </c>
      <c r="G1518" s="3" t="s">
        <v>19258</v>
      </c>
    </row>
    <row r="1519" spans="1:7" s="168" customFormat="1">
      <c r="A1519" s="62">
        <v>1517</v>
      </c>
      <c r="B1519" s="219" t="s">
        <v>19296</v>
      </c>
      <c r="C1519" s="243" t="str">
        <f t="shared" si="54"/>
        <v>Yes</v>
      </c>
      <c r="D1519" s="30">
        <f t="shared" si="53"/>
        <v>0.44460588448964766</v>
      </c>
      <c r="E1519" s="613">
        <v>1224</v>
      </c>
      <c r="F1519" s="244">
        <v>42612</v>
      </c>
      <c r="G1519" s="3" t="s">
        <v>19258</v>
      </c>
    </row>
    <row r="1520" spans="1:7" s="168" customFormat="1">
      <c r="A1520" s="62">
        <v>1518</v>
      </c>
      <c r="B1520" s="219" t="s">
        <v>19245</v>
      </c>
      <c r="C1520" s="243" t="str">
        <f t="shared" si="54"/>
        <v>Yes</v>
      </c>
      <c r="D1520" s="30">
        <f t="shared" si="53"/>
        <v>1.52161278605158</v>
      </c>
      <c r="E1520" s="613">
        <v>4189</v>
      </c>
      <c r="F1520" s="244">
        <v>42612</v>
      </c>
      <c r="G1520" s="3" t="s">
        <v>19258</v>
      </c>
    </row>
    <row r="1521" spans="1:7" s="168" customFormat="1">
      <c r="A1521" s="62">
        <v>1519</v>
      </c>
      <c r="B1521" s="219" t="s">
        <v>19297</v>
      </c>
      <c r="C1521" s="243" t="str">
        <f t="shared" si="54"/>
        <v>Yes</v>
      </c>
      <c r="D1521" s="30">
        <f t="shared" si="53"/>
        <v>0.56302215764620411</v>
      </c>
      <c r="E1521" s="613">
        <v>1550</v>
      </c>
      <c r="F1521" s="244">
        <v>42612</v>
      </c>
      <c r="G1521" s="3" t="s">
        <v>19258</v>
      </c>
    </row>
    <row r="1522" spans="1:7" s="168" customFormat="1">
      <c r="A1522" s="62">
        <v>1520</v>
      </c>
      <c r="B1522" s="219" t="s">
        <v>19298</v>
      </c>
      <c r="C1522" s="243" t="str">
        <f t="shared" si="54"/>
        <v>Yes</v>
      </c>
      <c r="D1522" s="30">
        <f t="shared" si="53"/>
        <v>3.5568470759171813</v>
      </c>
      <c r="E1522" s="613">
        <v>9792</v>
      </c>
      <c r="F1522" s="244">
        <v>42612</v>
      </c>
      <c r="G1522" s="3" t="s">
        <v>19258</v>
      </c>
    </row>
    <row r="1523" spans="1:7" s="168" customFormat="1">
      <c r="A1523" s="62">
        <v>1521</v>
      </c>
      <c r="B1523" s="219" t="s">
        <v>19299</v>
      </c>
      <c r="C1523" s="243" t="str">
        <f t="shared" si="54"/>
        <v>Yes</v>
      </c>
      <c r="D1523" s="30">
        <f t="shared" si="53"/>
        <v>0.49400653832183072</v>
      </c>
      <c r="E1523" s="613">
        <v>1360</v>
      </c>
      <c r="F1523" s="244">
        <v>42612</v>
      </c>
      <c r="G1523" s="3" t="s">
        <v>19258</v>
      </c>
    </row>
    <row r="1524" spans="1:7" s="168" customFormat="1">
      <c r="A1524" s="62">
        <v>1522</v>
      </c>
      <c r="B1524" s="219" t="s">
        <v>19300</v>
      </c>
      <c r="C1524" s="243" t="str">
        <f t="shared" si="54"/>
        <v>Yes</v>
      </c>
      <c r="D1524" s="30">
        <f t="shared" si="53"/>
        <v>0.40501271340355977</v>
      </c>
      <c r="E1524" s="613">
        <v>1115</v>
      </c>
      <c r="F1524" s="244">
        <v>42612</v>
      </c>
      <c r="G1524" s="3" t="s">
        <v>19258</v>
      </c>
    </row>
    <row r="1525" spans="1:7" s="168" customFormat="1">
      <c r="A1525" s="62">
        <v>1523</v>
      </c>
      <c r="B1525" s="219" t="s">
        <v>19301</v>
      </c>
      <c r="C1525" s="243" t="str">
        <f t="shared" si="54"/>
        <v>Yes</v>
      </c>
      <c r="D1525" s="30">
        <f t="shared" si="53"/>
        <v>0.98801307664366145</v>
      </c>
      <c r="E1525" s="613">
        <v>2720</v>
      </c>
      <c r="F1525" s="244">
        <v>42612</v>
      </c>
      <c r="G1525" s="3" t="s">
        <v>19258</v>
      </c>
    </row>
    <row r="1526" spans="1:7" s="168" customFormat="1">
      <c r="A1526" s="62">
        <v>1524</v>
      </c>
      <c r="B1526" s="219" t="s">
        <v>19302</v>
      </c>
      <c r="C1526" s="243" t="str">
        <f t="shared" si="54"/>
        <v>Yes</v>
      </c>
      <c r="D1526" s="30">
        <f t="shared" si="53"/>
        <v>1.6204140937159461</v>
      </c>
      <c r="E1526" s="613">
        <v>4461</v>
      </c>
      <c r="F1526" s="244">
        <v>42612</v>
      </c>
      <c r="G1526" s="3" t="s">
        <v>19258</v>
      </c>
    </row>
    <row r="1527" spans="1:7" s="168" customFormat="1">
      <c r="A1527" s="62">
        <v>1525</v>
      </c>
      <c r="B1527" s="219" t="s">
        <v>19303</v>
      </c>
      <c r="C1527" s="243" t="str">
        <f t="shared" si="54"/>
        <v>Yes</v>
      </c>
      <c r="D1527" s="30">
        <f t="shared" si="53"/>
        <v>1.4424264438794043</v>
      </c>
      <c r="E1527" s="613">
        <v>3971</v>
      </c>
      <c r="F1527" s="244">
        <v>42612</v>
      </c>
      <c r="G1527" s="3" t="s">
        <v>19258</v>
      </c>
    </row>
    <row r="1528" spans="1:7" s="168" customFormat="1">
      <c r="A1528" s="62">
        <v>1526</v>
      </c>
      <c r="B1528" s="219" t="s">
        <v>19304</v>
      </c>
      <c r="C1528" s="243" t="str">
        <f t="shared" si="54"/>
        <v>Yes</v>
      </c>
      <c r="D1528" s="30">
        <f t="shared" si="53"/>
        <v>1.4228114783872139</v>
      </c>
      <c r="E1528" s="613">
        <v>3917</v>
      </c>
      <c r="F1528" s="244">
        <v>42612</v>
      </c>
      <c r="G1528" s="3" t="s">
        <v>19258</v>
      </c>
    </row>
    <row r="1529" spans="1:7" s="168" customFormat="1">
      <c r="A1529" s="62">
        <v>1527</v>
      </c>
      <c r="B1529" s="219" t="s">
        <v>19305</v>
      </c>
      <c r="C1529" s="243" t="str">
        <f t="shared" si="54"/>
        <v>Yes</v>
      </c>
      <c r="D1529" s="30">
        <f t="shared" si="53"/>
        <v>1.3832183073011259</v>
      </c>
      <c r="E1529" s="613">
        <v>3808</v>
      </c>
      <c r="F1529" s="244">
        <v>42612</v>
      </c>
      <c r="G1529" s="3" t="s">
        <v>19258</v>
      </c>
    </row>
    <row r="1530" spans="1:7" s="168" customFormat="1">
      <c r="A1530" s="62">
        <v>1528</v>
      </c>
      <c r="B1530" s="219" t="s">
        <v>19306</v>
      </c>
      <c r="C1530" s="243" t="str">
        <f t="shared" si="54"/>
        <v>Yes</v>
      </c>
      <c r="D1530" s="30">
        <f t="shared" si="53"/>
        <v>1.7486378496185979</v>
      </c>
      <c r="E1530" s="613">
        <v>4814</v>
      </c>
      <c r="F1530" s="244">
        <v>42612</v>
      </c>
      <c r="G1530" s="3" t="s">
        <v>19258</v>
      </c>
    </row>
    <row r="1531" spans="1:7" s="168" customFormat="1">
      <c r="A1531" s="62">
        <v>1529</v>
      </c>
      <c r="B1531" s="219" t="s">
        <v>19307</v>
      </c>
      <c r="C1531" s="243" t="str">
        <f t="shared" si="54"/>
        <v>Yes</v>
      </c>
      <c r="D1531" s="30">
        <f t="shared" si="53"/>
        <v>1.7486378496185979</v>
      </c>
      <c r="E1531" s="613">
        <v>4814</v>
      </c>
      <c r="F1531" s="244">
        <v>42612</v>
      </c>
      <c r="G1531" s="3" t="s">
        <v>19258</v>
      </c>
    </row>
    <row r="1532" spans="1:7" s="168" customFormat="1">
      <c r="A1532" s="62">
        <v>1530</v>
      </c>
      <c r="B1532" s="219" t="s">
        <v>19308</v>
      </c>
      <c r="C1532" s="243" t="str">
        <f t="shared" si="54"/>
        <v>Yes</v>
      </c>
      <c r="D1532" s="30">
        <f t="shared" si="53"/>
        <v>1.7486378496185979</v>
      </c>
      <c r="E1532" s="613">
        <v>4814</v>
      </c>
      <c r="F1532" s="244">
        <v>42612</v>
      </c>
      <c r="G1532" s="3" t="s">
        <v>19258</v>
      </c>
    </row>
    <row r="1533" spans="1:7" s="168" customFormat="1">
      <c r="A1533" s="62">
        <v>1531</v>
      </c>
      <c r="B1533" s="219" t="s">
        <v>19309</v>
      </c>
      <c r="C1533" s="243" t="str">
        <f t="shared" si="54"/>
        <v>Yes</v>
      </c>
      <c r="D1533" s="30">
        <f t="shared" si="53"/>
        <v>4.2782419179077369</v>
      </c>
      <c r="E1533" s="613">
        <v>11778</v>
      </c>
      <c r="F1533" s="244">
        <v>42613</v>
      </c>
      <c r="G1533" s="3" t="s">
        <v>19258</v>
      </c>
    </row>
    <row r="1534" spans="1:7" s="168" customFormat="1">
      <c r="A1534" s="62">
        <v>1532</v>
      </c>
      <c r="B1534" s="219" t="s">
        <v>19310</v>
      </c>
      <c r="C1534" s="243" t="str">
        <f t="shared" si="54"/>
        <v>Yes</v>
      </c>
      <c r="D1534" s="30">
        <f t="shared" si="53"/>
        <v>4.2782419179077369</v>
      </c>
      <c r="E1534" s="613">
        <v>11778</v>
      </c>
      <c r="F1534" s="244">
        <v>42612</v>
      </c>
      <c r="G1534" s="3" t="s">
        <v>19258</v>
      </c>
    </row>
    <row r="1535" spans="1:7" s="168" customFormat="1">
      <c r="A1535" s="62">
        <v>1533</v>
      </c>
      <c r="B1535" s="219" t="s">
        <v>19311</v>
      </c>
      <c r="C1535" s="243" t="str">
        <f t="shared" si="54"/>
        <v>Yes</v>
      </c>
      <c r="D1535" s="30">
        <f t="shared" si="53"/>
        <v>2.4700326916091537</v>
      </c>
      <c r="E1535" s="613">
        <v>6800</v>
      </c>
      <c r="F1535" s="244">
        <v>42612</v>
      </c>
      <c r="G1535" s="3" t="s">
        <v>19258</v>
      </c>
    </row>
    <row r="1536" spans="1:7" s="168" customFormat="1">
      <c r="A1536" s="62">
        <v>1534</v>
      </c>
      <c r="B1536" s="219" t="s">
        <v>19312</v>
      </c>
      <c r="C1536" s="243" t="str">
        <f t="shared" si="54"/>
        <v>Yes</v>
      </c>
      <c r="D1536" s="30">
        <f t="shared" si="53"/>
        <v>1.0966218670541228</v>
      </c>
      <c r="E1536" s="613">
        <v>3019</v>
      </c>
      <c r="F1536" s="244">
        <v>42612</v>
      </c>
      <c r="G1536" s="3" t="s">
        <v>19258</v>
      </c>
    </row>
    <row r="1537" spans="1:7" s="168" customFormat="1">
      <c r="A1537" s="62">
        <v>1535</v>
      </c>
      <c r="B1537" s="219" t="s">
        <v>19313</v>
      </c>
      <c r="C1537" s="243" t="str">
        <f t="shared" si="54"/>
        <v>Yes</v>
      </c>
      <c r="D1537" s="30">
        <f t="shared" si="53"/>
        <v>1.0966218670541228</v>
      </c>
      <c r="E1537" s="613">
        <v>3019</v>
      </c>
      <c r="F1537" s="244">
        <v>42612</v>
      </c>
      <c r="G1537" s="3" t="s">
        <v>19258</v>
      </c>
    </row>
    <row r="1538" spans="1:7" s="168" customFormat="1">
      <c r="A1538" s="62">
        <v>1536</v>
      </c>
      <c r="B1538" s="219" t="s">
        <v>19314</v>
      </c>
      <c r="C1538" s="243" t="str">
        <f t="shared" si="54"/>
        <v>Yes</v>
      </c>
      <c r="D1538" s="30">
        <f t="shared" si="53"/>
        <v>0.61242281147838717</v>
      </c>
      <c r="E1538" s="613">
        <v>1686</v>
      </c>
      <c r="F1538" s="244">
        <v>42612</v>
      </c>
      <c r="G1538" s="3" t="s">
        <v>19258</v>
      </c>
    </row>
    <row r="1539" spans="1:7" s="168" customFormat="1">
      <c r="A1539" s="62">
        <v>1537</v>
      </c>
      <c r="B1539" s="219" t="s">
        <v>19315</v>
      </c>
      <c r="C1539" s="243" t="str">
        <f t="shared" si="54"/>
        <v>Yes</v>
      </c>
      <c r="D1539" s="30">
        <f t="shared" si="53"/>
        <v>0.61242281147838717</v>
      </c>
      <c r="E1539" s="613">
        <v>1686</v>
      </c>
      <c r="F1539" s="244">
        <v>42612</v>
      </c>
      <c r="G1539" s="3" t="s">
        <v>19258</v>
      </c>
    </row>
    <row r="1540" spans="1:7" s="168" customFormat="1">
      <c r="A1540" s="62">
        <v>1538</v>
      </c>
      <c r="B1540" s="219" t="s">
        <v>19316</v>
      </c>
      <c r="C1540" s="243" t="str">
        <f t="shared" si="54"/>
        <v>Yes</v>
      </c>
      <c r="D1540" s="30">
        <f t="shared" ref="D1540:D1603" si="55">E1540/2753</f>
        <v>0.61242281147838717</v>
      </c>
      <c r="E1540" s="613">
        <v>1686</v>
      </c>
      <c r="F1540" s="244">
        <v>42612</v>
      </c>
      <c r="G1540" s="3" t="s">
        <v>19258</v>
      </c>
    </row>
    <row r="1541" spans="1:7" s="168" customFormat="1">
      <c r="A1541" s="62">
        <v>1539</v>
      </c>
      <c r="B1541" s="219" t="s">
        <v>19317</v>
      </c>
      <c r="C1541" s="243" t="str">
        <f t="shared" si="54"/>
        <v>Yes</v>
      </c>
      <c r="D1541" s="30">
        <f t="shared" si="55"/>
        <v>1.8576098801307663</v>
      </c>
      <c r="E1541" s="613">
        <v>5114</v>
      </c>
      <c r="F1541" s="244">
        <v>42612</v>
      </c>
      <c r="G1541" s="3" t="s">
        <v>19258</v>
      </c>
    </row>
    <row r="1542" spans="1:7" s="168" customFormat="1">
      <c r="A1542" s="62">
        <v>1540</v>
      </c>
      <c r="B1542" s="219" t="s">
        <v>19318</v>
      </c>
      <c r="C1542" s="243" t="str">
        <f t="shared" si="54"/>
        <v>Yes</v>
      </c>
      <c r="D1542" s="30">
        <f t="shared" si="55"/>
        <v>0.92880494006538317</v>
      </c>
      <c r="E1542" s="613">
        <v>2557</v>
      </c>
      <c r="F1542" s="244">
        <v>42612</v>
      </c>
      <c r="G1542" s="3" t="s">
        <v>19258</v>
      </c>
    </row>
    <row r="1543" spans="1:7" s="168" customFormat="1">
      <c r="A1543" s="62">
        <v>1541</v>
      </c>
      <c r="B1543" s="219" t="s">
        <v>19319</v>
      </c>
      <c r="C1543" s="243" t="str">
        <f t="shared" si="54"/>
        <v>Yes</v>
      </c>
      <c r="D1543" s="30">
        <f t="shared" si="55"/>
        <v>0.92880494006538317</v>
      </c>
      <c r="E1543" s="613">
        <v>2557</v>
      </c>
      <c r="F1543" s="244">
        <v>42612</v>
      </c>
      <c r="G1543" s="3" t="s">
        <v>19258</v>
      </c>
    </row>
    <row r="1544" spans="1:7" s="168" customFormat="1">
      <c r="A1544" s="62">
        <v>1542</v>
      </c>
      <c r="B1544" s="219" t="s">
        <v>19320</v>
      </c>
      <c r="C1544" s="243" t="str">
        <f t="shared" si="54"/>
        <v>Yes</v>
      </c>
      <c r="D1544" s="30">
        <f t="shared" si="55"/>
        <v>1.4130039956411187</v>
      </c>
      <c r="E1544" s="613">
        <v>3890</v>
      </c>
      <c r="F1544" s="244">
        <v>42612</v>
      </c>
      <c r="G1544" s="3" t="s">
        <v>19258</v>
      </c>
    </row>
    <row r="1545" spans="1:7" s="168" customFormat="1">
      <c r="A1545" s="62">
        <v>1543</v>
      </c>
      <c r="B1545" s="219" t="s">
        <v>19321</v>
      </c>
      <c r="C1545" s="243" t="str">
        <f t="shared" si="54"/>
        <v>Yes</v>
      </c>
      <c r="D1545" s="30">
        <f t="shared" si="55"/>
        <v>1.4130039956411187</v>
      </c>
      <c r="E1545" s="613">
        <v>3890</v>
      </c>
      <c r="F1545" s="244">
        <v>42612</v>
      </c>
      <c r="G1545" s="3" t="s">
        <v>19258</v>
      </c>
    </row>
    <row r="1546" spans="1:7" s="168" customFormat="1">
      <c r="A1546" s="62">
        <v>1544</v>
      </c>
      <c r="B1546" s="219" t="s">
        <v>19322</v>
      </c>
      <c r="C1546" s="243" t="str">
        <f t="shared" ref="C1546:C1609" si="56">IF(D1570&lt;=5, "Yes", "No")</f>
        <v>Yes</v>
      </c>
      <c r="D1546" s="30">
        <f t="shared" si="55"/>
        <v>2.4602252088630583</v>
      </c>
      <c r="E1546" s="613">
        <v>6773</v>
      </c>
      <c r="F1546" s="244">
        <v>42612</v>
      </c>
      <c r="G1546" s="3" t="s">
        <v>19258</v>
      </c>
    </row>
    <row r="1547" spans="1:7" s="168" customFormat="1">
      <c r="A1547" s="62">
        <v>1545</v>
      </c>
      <c r="B1547" s="219" t="s">
        <v>19323</v>
      </c>
      <c r="C1547" s="243" t="str">
        <f t="shared" si="56"/>
        <v>Yes</v>
      </c>
      <c r="D1547" s="30">
        <f t="shared" si="55"/>
        <v>2.4504177261169633</v>
      </c>
      <c r="E1547" s="613">
        <v>6746</v>
      </c>
      <c r="F1547" s="244">
        <v>42612</v>
      </c>
      <c r="G1547" s="3" t="s">
        <v>19258</v>
      </c>
    </row>
    <row r="1548" spans="1:7" s="168" customFormat="1">
      <c r="A1548" s="62">
        <v>1546</v>
      </c>
      <c r="B1548" s="219" t="s">
        <v>19324</v>
      </c>
      <c r="C1548" s="243" t="str">
        <f t="shared" si="56"/>
        <v>Yes</v>
      </c>
      <c r="D1548" s="30">
        <f t="shared" si="55"/>
        <v>1.8772248456229568</v>
      </c>
      <c r="E1548" s="613">
        <v>5168</v>
      </c>
      <c r="F1548" s="244">
        <v>42612</v>
      </c>
      <c r="G1548" s="3" t="s">
        <v>19258</v>
      </c>
    </row>
    <row r="1549" spans="1:7" s="168" customFormat="1">
      <c r="A1549" s="62">
        <v>1547</v>
      </c>
      <c r="B1549" s="219" t="s">
        <v>19325</v>
      </c>
      <c r="C1549" s="243" t="str">
        <f t="shared" si="56"/>
        <v>Yes</v>
      </c>
      <c r="D1549" s="30">
        <f t="shared" si="55"/>
        <v>2.1340355975299672</v>
      </c>
      <c r="E1549" s="613">
        <v>5875</v>
      </c>
      <c r="F1549" s="244">
        <v>42613</v>
      </c>
      <c r="G1549" s="3" t="s">
        <v>19258</v>
      </c>
    </row>
    <row r="1550" spans="1:7" s="168" customFormat="1">
      <c r="A1550" s="62">
        <v>1548</v>
      </c>
      <c r="B1550" s="219" t="s">
        <v>19326</v>
      </c>
      <c r="C1550" s="243" t="str">
        <f t="shared" si="56"/>
        <v>Yes</v>
      </c>
      <c r="D1550" s="30">
        <f t="shared" si="55"/>
        <v>0.4347984017435525</v>
      </c>
      <c r="E1550" s="613">
        <v>1197</v>
      </c>
      <c r="F1550" s="244">
        <v>42612</v>
      </c>
      <c r="G1550" s="3" t="s">
        <v>19258</v>
      </c>
    </row>
    <row r="1551" spans="1:7" s="168" customFormat="1">
      <c r="A1551" s="62">
        <v>1549</v>
      </c>
      <c r="B1551" s="219" t="s">
        <v>19327</v>
      </c>
      <c r="C1551" s="243" t="str">
        <f t="shared" si="56"/>
        <v>Yes</v>
      </c>
      <c r="D1551" s="30">
        <f t="shared" si="55"/>
        <v>0.4347984017435525</v>
      </c>
      <c r="E1551" s="613">
        <v>1197</v>
      </c>
      <c r="F1551" s="244">
        <v>42612</v>
      </c>
      <c r="G1551" s="3" t="s">
        <v>19258</v>
      </c>
    </row>
    <row r="1552" spans="1:7" s="168" customFormat="1">
      <c r="A1552" s="62">
        <v>1550</v>
      </c>
      <c r="B1552" s="219" t="s">
        <v>19328</v>
      </c>
      <c r="C1552" s="243" t="str">
        <f t="shared" si="56"/>
        <v>Yes</v>
      </c>
      <c r="D1552" s="30">
        <f t="shared" si="55"/>
        <v>0.4347984017435525</v>
      </c>
      <c r="E1552" s="613">
        <v>1197</v>
      </c>
      <c r="F1552" s="244">
        <v>42613</v>
      </c>
      <c r="G1552" s="3" t="s">
        <v>19258</v>
      </c>
    </row>
    <row r="1553" spans="1:7" s="168" customFormat="1">
      <c r="A1553" s="62">
        <v>1551</v>
      </c>
      <c r="B1553" s="219" t="s">
        <v>19329</v>
      </c>
      <c r="C1553" s="243" t="str">
        <f t="shared" si="56"/>
        <v>Yes</v>
      </c>
      <c r="D1553" s="30">
        <f t="shared" si="55"/>
        <v>0.58300036324010174</v>
      </c>
      <c r="E1553" s="613">
        <v>1605</v>
      </c>
      <c r="F1553" s="244">
        <v>42612</v>
      </c>
      <c r="G1553" s="3" t="s">
        <v>19258</v>
      </c>
    </row>
    <row r="1554" spans="1:7" s="168" customFormat="1">
      <c r="A1554" s="62">
        <v>1552</v>
      </c>
      <c r="B1554" s="219" t="s">
        <v>19301</v>
      </c>
      <c r="C1554" s="243" t="str">
        <f t="shared" si="56"/>
        <v>Yes</v>
      </c>
      <c r="D1554" s="30">
        <f t="shared" si="55"/>
        <v>1.7290228841264075</v>
      </c>
      <c r="E1554" s="613">
        <v>4760</v>
      </c>
      <c r="F1554" s="244">
        <v>42612</v>
      </c>
      <c r="G1554" s="3" t="s">
        <v>19258</v>
      </c>
    </row>
    <row r="1555" spans="1:7" s="168" customFormat="1">
      <c r="A1555" s="62">
        <v>1553</v>
      </c>
      <c r="B1555" s="219" t="s">
        <v>19330</v>
      </c>
      <c r="C1555" s="243" t="str">
        <f t="shared" si="56"/>
        <v>Yes</v>
      </c>
      <c r="D1555" s="30">
        <f t="shared" si="55"/>
        <v>1.7290228841264075</v>
      </c>
      <c r="E1555" s="613">
        <v>4760</v>
      </c>
      <c r="F1555" s="244">
        <v>42612</v>
      </c>
      <c r="G1555" s="3" t="s">
        <v>19258</v>
      </c>
    </row>
    <row r="1556" spans="1:7" s="168" customFormat="1">
      <c r="A1556" s="62">
        <v>1554</v>
      </c>
      <c r="B1556" s="219" t="s">
        <v>19331</v>
      </c>
      <c r="C1556" s="243" t="str">
        <f t="shared" si="56"/>
        <v>Yes</v>
      </c>
      <c r="D1556" s="30">
        <f t="shared" si="55"/>
        <v>1.0076280421358519</v>
      </c>
      <c r="E1556" s="613">
        <v>2774</v>
      </c>
      <c r="F1556" s="244">
        <v>42613</v>
      </c>
      <c r="G1556" s="3" t="s">
        <v>19258</v>
      </c>
    </row>
    <row r="1557" spans="1:7" s="168" customFormat="1">
      <c r="A1557" s="62">
        <v>1555</v>
      </c>
      <c r="B1557" s="219" t="s">
        <v>19332</v>
      </c>
      <c r="C1557" s="243" t="str">
        <f t="shared" si="56"/>
        <v>Yes</v>
      </c>
      <c r="D1557" s="30">
        <f t="shared" si="55"/>
        <v>4.189248092989466</v>
      </c>
      <c r="E1557" s="613">
        <v>11533</v>
      </c>
      <c r="F1557" s="244">
        <v>42612</v>
      </c>
      <c r="G1557" s="3" t="s">
        <v>19258</v>
      </c>
    </row>
    <row r="1558" spans="1:7" s="168" customFormat="1">
      <c r="A1558" s="62">
        <v>1556</v>
      </c>
      <c r="B1558" s="219" t="s">
        <v>19333</v>
      </c>
      <c r="C1558" s="243" t="str">
        <f t="shared" si="56"/>
        <v>Yes</v>
      </c>
      <c r="D1558" s="30">
        <f t="shared" si="55"/>
        <v>2.9640392299309846</v>
      </c>
      <c r="E1558" s="613">
        <v>8160</v>
      </c>
      <c r="F1558" s="244">
        <v>42612</v>
      </c>
      <c r="G1558" s="3" t="s">
        <v>19258</v>
      </c>
    </row>
    <row r="1559" spans="1:7" s="168" customFormat="1">
      <c r="A1559" s="62">
        <v>1557</v>
      </c>
      <c r="B1559" s="219" t="s">
        <v>19334</v>
      </c>
      <c r="C1559" s="243" t="str">
        <f t="shared" si="56"/>
        <v>Yes</v>
      </c>
      <c r="D1559" s="30">
        <f t="shared" si="55"/>
        <v>2.0352342898656013</v>
      </c>
      <c r="E1559" s="613">
        <v>5603</v>
      </c>
      <c r="F1559" s="244">
        <v>42612</v>
      </c>
      <c r="G1559" s="3" t="s">
        <v>19258</v>
      </c>
    </row>
    <row r="1560" spans="1:7" s="168" customFormat="1">
      <c r="A1560" s="62">
        <v>1558</v>
      </c>
      <c r="B1560" s="219" t="s">
        <v>19335</v>
      </c>
      <c r="C1560" s="243" t="str">
        <f t="shared" si="56"/>
        <v>Yes</v>
      </c>
      <c r="D1560" s="30">
        <f t="shared" si="55"/>
        <v>2.0352342898656013</v>
      </c>
      <c r="E1560" s="613">
        <v>5603</v>
      </c>
      <c r="F1560" s="244">
        <v>42612</v>
      </c>
      <c r="G1560" s="3" t="s">
        <v>19258</v>
      </c>
    </row>
    <row r="1561" spans="1:7" s="168" customFormat="1">
      <c r="A1561" s="62">
        <v>1559</v>
      </c>
      <c r="B1561" s="219" t="s">
        <v>19336</v>
      </c>
      <c r="C1561" s="243" t="str">
        <f t="shared" si="56"/>
        <v>Yes</v>
      </c>
      <c r="D1561" s="30">
        <f t="shared" si="55"/>
        <v>1.7486378496185979</v>
      </c>
      <c r="E1561" s="613">
        <v>4814</v>
      </c>
      <c r="F1561" s="244">
        <v>42612</v>
      </c>
      <c r="G1561" s="3" t="s">
        <v>19258</v>
      </c>
    </row>
    <row r="1562" spans="1:7" s="168" customFormat="1">
      <c r="A1562" s="62">
        <v>1560</v>
      </c>
      <c r="B1562" s="219" t="s">
        <v>19337</v>
      </c>
      <c r="C1562" s="243" t="str">
        <f t="shared" si="56"/>
        <v>Yes</v>
      </c>
      <c r="D1562" s="30">
        <f t="shared" si="55"/>
        <v>3.5568470759171813</v>
      </c>
      <c r="E1562" s="613">
        <v>9792</v>
      </c>
      <c r="F1562" s="244">
        <v>42612</v>
      </c>
      <c r="G1562" s="3" t="s">
        <v>19258</v>
      </c>
    </row>
    <row r="1563" spans="1:7" s="168" customFormat="1">
      <c r="A1563" s="62">
        <v>1561</v>
      </c>
      <c r="B1563" s="219" t="s">
        <v>19338</v>
      </c>
      <c r="C1563" s="243" t="str">
        <f t="shared" si="56"/>
        <v>Yes</v>
      </c>
      <c r="D1563" s="30">
        <f t="shared" si="55"/>
        <v>3.5568470759171813</v>
      </c>
      <c r="E1563" s="613">
        <v>9792</v>
      </c>
      <c r="F1563" s="244">
        <v>42612</v>
      </c>
      <c r="G1563" s="3" t="s">
        <v>19258</v>
      </c>
    </row>
    <row r="1564" spans="1:7" s="168" customFormat="1">
      <c r="A1564" s="62">
        <v>1562</v>
      </c>
      <c r="B1564" s="219" t="s">
        <v>19339</v>
      </c>
      <c r="C1564" s="243" t="str">
        <f t="shared" si="56"/>
        <v>Yes</v>
      </c>
      <c r="D1564" s="30">
        <f t="shared" si="55"/>
        <v>4.2782419179077369</v>
      </c>
      <c r="E1564" s="613">
        <v>11778</v>
      </c>
      <c r="F1564" s="244">
        <v>42612</v>
      </c>
      <c r="G1564" s="3" t="s">
        <v>19258</v>
      </c>
    </row>
    <row r="1565" spans="1:7" s="168" customFormat="1">
      <c r="A1565" s="62">
        <v>1563</v>
      </c>
      <c r="B1565" s="219" t="s">
        <v>19340</v>
      </c>
      <c r="C1565" s="243" t="str">
        <f t="shared" si="56"/>
        <v>Yes</v>
      </c>
      <c r="D1565" s="30">
        <f t="shared" si="55"/>
        <v>4.2782419179077369</v>
      </c>
      <c r="E1565" s="613">
        <v>11778</v>
      </c>
      <c r="F1565" s="244">
        <v>42612</v>
      </c>
      <c r="G1565" s="3" t="s">
        <v>19258</v>
      </c>
    </row>
    <row r="1566" spans="1:7" s="168" customFormat="1">
      <c r="A1566" s="62">
        <v>1564</v>
      </c>
      <c r="B1566" s="219" t="s">
        <v>19341</v>
      </c>
      <c r="C1566" s="243" t="str">
        <f t="shared" si="56"/>
        <v>Yes</v>
      </c>
      <c r="D1566" s="30">
        <f t="shared" si="55"/>
        <v>2.3810388666908828</v>
      </c>
      <c r="E1566" s="613">
        <v>6555</v>
      </c>
      <c r="F1566" s="244">
        <v>42612</v>
      </c>
      <c r="G1566" s="3" t="s">
        <v>19258</v>
      </c>
    </row>
    <row r="1567" spans="1:7" s="168" customFormat="1">
      <c r="A1567" s="62">
        <v>1565</v>
      </c>
      <c r="B1567" s="219" t="s">
        <v>19342</v>
      </c>
      <c r="C1567" s="243" t="str">
        <f t="shared" si="56"/>
        <v>Yes</v>
      </c>
      <c r="D1567" s="30">
        <f t="shared" si="55"/>
        <v>1.1954231747184889</v>
      </c>
      <c r="E1567" s="613">
        <v>3291</v>
      </c>
      <c r="F1567" s="244">
        <v>42613</v>
      </c>
      <c r="G1567" s="3" t="s">
        <v>19258</v>
      </c>
    </row>
    <row r="1568" spans="1:7" s="168" customFormat="1">
      <c r="A1568" s="62">
        <v>1566</v>
      </c>
      <c r="B1568" s="219" t="s">
        <v>19343</v>
      </c>
      <c r="C1568" s="243" t="str">
        <f t="shared" si="56"/>
        <v>Yes</v>
      </c>
      <c r="D1568" s="30">
        <f t="shared" si="55"/>
        <v>4.2288412640755544</v>
      </c>
      <c r="E1568" s="613">
        <v>11642</v>
      </c>
      <c r="F1568" s="244">
        <v>42612</v>
      </c>
      <c r="G1568" s="3" t="s">
        <v>19258</v>
      </c>
    </row>
    <row r="1569" spans="1:7" s="168" customFormat="1">
      <c r="A1569" s="62">
        <v>1567</v>
      </c>
      <c r="B1569" s="219" t="s">
        <v>19344</v>
      </c>
      <c r="C1569" s="243" t="str">
        <f t="shared" si="56"/>
        <v>Yes</v>
      </c>
      <c r="D1569" s="30">
        <f t="shared" si="55"/>
        <v>2.0058118416273159</v>
      </c>
      <c r="E1569" s="613">
        <v>5522</v>
      </c>
      <c r="F1569" s="244">
        <v>42612</v>
      </c>
      <c r="G1569" s="3" t="s">
        <v>19258</v>
      </c>
    </row>
    <row r="1570" spans="1:7" s="168" customFormat="1">
      <c r="A1570" s="62">
        <v>1568</v>
      </c>
      <c r="B1570" s="219" t="s">
        <v>19345</v>
      </c>
      <c r="C1570" s="243" t="str">
        <f t="shared" si="56"/>
        <v>Yes</v>
      </c>
      <c r="D1570" s="30">
        <f t="shared" si="55"/>
        <v>2.0058118416273159</v>
      </c>
      <c r="E1570" s="613">
        <v>5522</v>
      </c>
      <c r="F1570" s="244">
        <v>42612</v>
      </c>
      <c r="G1570" s="3" t="s">
        <v>19258</v>
      </c>
    </row>
    <row r="1571" spans="1:7" s="168" customFormat="1">
      <c r="A1571" s="62">
        <v>1569</v>
      </c>
      <c r="B1571" s="219" t="s">
        <v>19346</v>
      </c>
      <c r="C1571" s="243" t="str">
        <f t="shared" si="56"/>
        <v>Yes</v>
      </c>
      <c r="D1571" s="30">
        <f t="shared" si="55"/>
        <v>2.7170359607700689</v>
      </c>
      <c r="E1571" s="613">
        <v>7480</v>
      </c>
      <c r="F1571" s="244">
        <v>42612</v>
      </c>
      <c r="G1571" s="3" t="s">
        <v>19258</v>
      </c>
    </row>
    <row r="1572" spans="1:7" s="168" customFormat="1">
      <c r="A1572" s="62">
        <v>1570</v>
      </c>
      <c r="B1572" s="219" t="s">
        <v>19347</v>
      </c>
      <c r="C1572" s="243" t="str">
        <f t="shared" si="56"/>
        <v>Yes</v>
      </c>
      <c r="D1572" s="30">
        <f t="shared" si="55"/>
        <v>1.6796222302942245</v>
      </c>
      <c r="E1572" s="613">
        <v>4624</v>
      </c>
      <c r="F1572" s="244">
        <v>42612</v>
      </c>
      <c r="G1572" s="3" t="s">
        <v>19258</v>
      </c>
    </row>
    <row r="1573" spans="1:7" s="168" customFormat="1">
      <c r="A1573" s="62">
        <v>1571</v>
      </c>
      <c r="B1573" s="219" t="s">
        <v>19287</v>
      </c>
      <c r="C1573" s="243" t="str">
        <f t="shared" si="56"/>
        <v>Yes</v>
      </c>
      <c r="D1573" s="30">
        <f t="shared" si="55"/>
        <v>0.83000363240101704</v>
      </c>
      <c r="E1573" s="613">
        <v>2285</v>
      </c>
      <c r="F1573" s="244">
        <v>42612</v>
      </c>
      <c r="G1573" s="3" t="s">
        <v>19258</v>
      </c>
    </row>
    <row r="1574" spans="1:7" s="168" customFormat="1">
      <c r="A1574" s="62">
        <v>1572</v>
      </c>
      <c r="B1574" s="219" t="s">
        <v>19348</v>
      </c>
      <c r="C1574" s="243" t="str">
        <f t="shared" si="56"/>
        <v>Yes</v>
      </c>
      <c r="D1574" s="30">
        <f t="shared" si="55"/>
        <v>0.83000363240101704</v>
      </c>
      <c r="E1574" s="613">
        <v>2285</v>
      </c>
      <c r="F1574" s="244">
        <v>42612</v>
      </c>
      <c r="G1574" s="3" t="s">
        <v>19258</v>
      </c>
    </row>
    <row r="1575" spans="1:7" s="168" customFormat="1">
      <c r="A1575" s="62">
        <v>1573</v>
      </c>
      <c r="B1575" s="219" t="s">
        <v>19267</v>
      </c>
      <c r="C1575" s="243" t="str">
        <f t="shared" si="56"/>
        <v>Yes</v>
      </c>
      <c r="D1575" s="30">
        <f t="shared" si="55"/>
        <v>1.5710134398837632</v>
      </c>
      <c r="E1575" s="613">
        <v>4325</v>
      </c>
      <c r="F1575" s="244">
        <v>42612</v>
      </c>
      <c r="G1575" s="3" t="s">
        <v>19258</v>
      </c>
    </row>
    <row r="1576" spans="1:7" s="168" customFormat="1">
      <c r="A1576" s="62">
        <v>1574</v>
      </c>
      <c r="B1576" s="219" t="s">
        <v>19349</v>
      </c>
      <c r="C1576" s="243" t="str">
        <f t="shared" si="56"/>
        <v>Yes</v>
      </c>
      <c r="D1576" s="30">
        <f t="shared" si="55"/>
        <v>1.5710134398837632</v>
      </c>
      <c r="E1576" s="613">
        <v>4325</v>
      </c>
      <c r="F1576" s="244">
        <v>42612</v>
      </c>
      <c r="G1576" s="3" t="s">
        <v>19258</v>
      </c>
    </row>
    <row r="1577" spans="1:7" s="168" customFormat="1">
      <c r="A1577" s="62">
        <v>1575</v>
      </c>
      <c r="B1577" s="219" t="s">
        <v>19350</v>
      </c>
      <c r="C1577" s="243" t="str">
        <f t="shared" si="56"/>
        <v>Yes</v>
      </c>
      <c r="D1577" s="30">
        <f t="shared" si="55"/>
        <v>1.5710134398837632</v>
      </c>
      <c r="E1577" s="613">
        <v>4325</v>
      </c>
      <c r="F1577" s="244">
        <v>42612</v>
      </c>
      <c r="G1577" s="3" t="s">
        <v>19258</v>
      </c>
    </row>
    <row r="1578" spans="1:7" s="168" customFormat="1">
      <c r="A1578" s="62">
        <v>1576</v>
      </c>
      <c r="B1578" s="219" t="s">
        <v>19351</v>
      </c>
      <c r="C1578" s="243" t="str">
        <f t="shared" si="56"/>
        <v>Yes</v>
      </c>
      <c r="D1578" s="30">
        <f t="shared" si="55"/>
        <v>1.5710134398837632</v>
      </c>
      <c r="E1578" s="613">
        <v>4325</v>
      </c>
      <c r="F1578" s="244">
        <v>42612</v>
      </c>
      <c r="G1578" s="3" t="s">
        <v>19258</v>
      </c>
    </row>
    <row r="1579" spans="1:7" s="168" customFormat="1">
      <c r="A1579" s="62">
        <v>1577</v>
      </c>
      <c r="B1579" s="219" t="s">
        <v>19352</v>
      </c>
      <c r="C1579" s="243" t="str">
        <f t="shared" si="56"/>
        <v>Yes</v>
      </c>
      <c r="D1579" s="30">
        <f t="shared" si="55"/>
        <v>0.70141663639665819</v>
      </c>
      <c r="E1579" s="613">
        <v>1931</v>
      </c>
      <c r="F1579" s="244">
        <v>42612</v>
      </c>
      <c r="G1579" s="3" t="s">
        <v>19258</v>
      </c>
    </row>
    <row r="1580" spans="1:7" s="168" customFormat="1">
      <c r="A1580" s="62">
        <v>1578</v>
      </c>
      <c r="B1580" s="219" t="s">
        <v>19353</v>
      </c>
      <c r="C1580" s="243" t="str">
        <f t="shared" si="56"/>
        <v>Yes</v>
      </c>
      <c r="D1580" s="30">
        <f t="shared" si="55"/>
        <v>0.80021794406102431</v>
      </c>
      <c r="E1580" s="613">
        <v>2203</v>
      </c>
      <c r="F1580" s="244">
        <v>42612</v>
      </c>
      <c r="G1580" s="3" t="s">
        <v>19258</v>
      </c>
    </row>
    <row r="1581" spans="1:7" s="168" customFormat="1">
      <c r="A1581" s="62">
        <v>1579</v>
      </c>
      <c r="B1581" s="219" t="s">
        <v>19354</v>
      </c>
      <c r="C1581" s="243" t="str">
        <f t="shared" si="56"/>
        <v>Yes</v>
      </c>
      <c r="D1581" s="30">
        <f t="shared" si="55"/>
        <v>0.70141663639665819</v>
      </c>
      <c r="E1581" s="613">
        <v>1931</v>
      </c>
      <c r="F1581" s="244">
        <v>42613</v>
      </c>
      <c r="G1581" s="3" t="s">
        <v>19258</v>
      </c>
    </row>
    <row r="1582" spans="1:7" s="168" customFormat="1">
      <c r="A1582" s="62">
        <v>1580</v>
      </c>
      <c r="B1582" s="219" t="s">
        <v>19355</v>
      </c>
      <c r="C1582" s="243" t="str">
        <f t="shared" si="56"/>
        <v>Yes</v>
      </c>
      <c r="D1582" s="30">
        <f t="shared" si="55"/>
        <v>0.80021794406102431</v>
      </c>
      <c r="E1582" s="613">
        <v>2203</v>
      </c>
      <c r="F1582" s="244">
        <v>42612</v>
      </c>
      <c r="G1582" s="3" t="s">
        <v>19258</v>
      </c>
    </row>
    <row r="1583" spans="1:7" s="168" customFormat="1">
      <c r="A1583" s="62">
        <v>1581</v>
      </c>
      <c r="B1583" s="219" t="s">
        <v>19285</v>
      </c>
      <c r="C1583" s="243" t="str">
        <f t="shared" si="56"/>
        <v>Yes</v>
      </c>
      <c r="D1583" s="30">
        <f t="shared" si="55"/>
        <v>0.80021794406102431</v>
      </c>
      <c r="E1583" s="613">
        <v>2203</v>
      </c>
      <c r="F1583" s="244">
        <v>42612</v>
      </c>
      <c r="G1583" s="3" t="s">
        <v>19258</v>
      </c>
    </row>
    <row r="1584" spans="1:7" s="168" customFormat="1">
      <c r="A1584" s="62">
        <v>1582</v>
      </c>
      <c r="B1584" s="219" t="s">
        <v>19356</v>
      </c>
      <c r="C1584" s="243" t="str">
        <f t="shared" si="56"/>
        <v>Yes</v>
      </c>
      <c r="D1584" s="30">
        <f t="shared" si="55"/>
        <v>2.4402470032691608</v>
      </c>
      <c r="E1584" s="613">
        <v>6718</v>
      </c>
      <c r="F1584" s="244">
        <v>42613</v>
      </c>
      <c r="G1584" s="3" t="s">
        <v>19258</v>
      </c>
    </row>
    <row r="1585" spans="1:7" s="168" customFormat="1">
      <c r="A1585" s="62">
        <v>1583</v>
      </c>
      <c r="B1585" s="219" t="s">
        <v>19357</v>
      </c>
      <c r="C1585" s="243" t="str">
        <f t="shared" si="56"/>
        <v>Yes</v>
      </c>
      <c r="D1585" s="30">
        <f t="shared" si="55"/>
        <v>0.46422084998183799</v>
      </c>
      <c r="E1585" s="613">
        <v>1278</v>
      </c>
      <c r="F1585" s="244">
        <v>42612</v>
      </c>
      <c r="G1585" s="3" t="s">
        <v>19258</v>
      </c>
    </row>
    <row r="1586" spans="1:7" s="168" customFormat="1">
      <c r="A1586" s="62">
        <v>1584</v>
      </c>
      <c r="B1586" s="219" t="s">
        <v>19358</v>
      </c>
      <c r="C1586" s="243" t="str">
        <f t="shared" si="56"/>
        <v>Yes</v>
      </c>
      <c r="D1586" s="30">
        <f t="shared" si="55"/>
        <v>0.46422084998183799</v>
      </c>
      <c r="E1586" s="613">
        <v>1278</v>
      </c>
      <c r="F1586" s="244">
        <v>42612</v>
      </c>
      <c r="G1586" s="3" t="s">
        <v>19258</v>
      </c>
    </row>
    <row r="1587" spans="1:7" s="168" customFormat="1">
      <c r="A1587" s="62">
        <v>1585</v>
      </c>
      <c r="B1587" s="219" t="s">
        <v>19359</v>
      </c>
      <c r="C1587" s="243" t="str">
        <f t="shared" si="56"/>
        <v>Yes</v>
      </c>
      <c r="D1587" s="30">
        <f t="shared" si="55"/>
        <v>0.46422084998183799</v>
      </c>
      <c r="E1587" s="613">
        <v>1278</v>
      </c>
      <c r="F1587" s="244">
        <v>42612</v>
      </c>
      <c r="G1587" s="3" t="s">
        <v>19258</v>
      </c>
    </row>
    <row r="1588" spans="1:7" s="168" customFormat="1">
      <c r="A1588" s="62">
        <v>1586</v>
      </c>
      <c r="B1588" s="219" t="s">
        <v>19360</v>
      </c>
      <c r="C1588" s="243" t="str">
        <f t="shared" si="56"/>
        <v>Yes</v>
      </c>
      <c r="D1588" s="30">
        <f t="shared" si="55"/>
        <v>0.4347984017435525</v>
      </c>
      <c r="E1588" s="613">
        <v>1197</v>
      </c>
      <c r="F1588" s="244">
        <v>42612</v>
      </c>
      <c r="G1588" s="3" t="s">
        <v>19258</v>
      </c>
    </row>
    <row r="1589" spans="1:7" s="168" customFormat="1">
      <c r="A1589" s="62">
        <v>1587</v>
      </c>
      <c r="B1589" s="219" t="s">
        <v>19361</v>
      </c>
      <c r="C1589" s="243" t="str">
        <f t="shared" si="56"/>
        <v>Yes</v>
      </c>
      <c r="D1589" s="30">
        <f t="shared" si="55"/>
        <v>2.0058118416273159</v>
      </c>
      <c r="E1589" s="613">
        <v>5522</v>
      </c>
      <c r="F1589" s="244">
        <v>42612</v>
      </c>
      <c r="G1589" s="3" t="s">
        <v>19258</v>
      </c>
    </row>
    <row r="1590" spans="1:7" s="168" customFormat="1">
      <c r="A1590" s="62">
        <v>1588</v>
      </c>
      <c r="B1590" s="219" t="s">
        <v>19362</v>
      </c>
      <c r="C1590" s="243" t="str">
        <f t="shared" si="56"/>
        <v>Yes</v>
      </c>
      <c r="D1590" s="30">
        <f t="shared" si="55"/>
        <v>1.1166000726480203</v>
      </c>
      <c r="E1590" s="613">
        <v>3074</v>
      </c>
      <c r="F1590" s="244">
        <v>42612</v>
      </c>
      <c r="G1590" s="3" t="s">
        <v>19258</v>
      </c>
    </row>
    <row r="1591" spans="1:7" s="168" customFormat="1">
      <c r="A1591" s="62">
        <v>1589</v>
      </c>
      <c r="B1591" s="219" t="s">
        <v>19363</v>
      </c>
      <c r="C1591" s="243" t="str">
        <f t="shared" si="56"/>
        <v>Yes</v>
      </c>
      <c r="D1591" s="30">
        <f t="shared" si="55"/>
        <v>1.9070105339629495</v>
      </c>
      <c r="E1591" s="613">
        <v>5250</v>
      </c>
      <c r="F1591" s="244">
        <v>42612</v>
      </c>
      <c r="G1591" s="3" t="s">
        <v>19258</v>
      </c>
    </row>
    <row r="1592" spans="1:7" s="168" customFormat="1">
      <c r="A1592" s="62">
        <v>1590</v>
      </c>
      <c r="B1592" s="219" t="s">
        <v>19364</v>
      </c>
      <c r="C1592" s="243" t="str">
        <f t="shared" si="56"/>
        <v>Yes</v>
      </c>
      <c r="D1592" s="30">
        <f t="shared" si="55"/>
        <v>1.9070105339629495</v>
      </c>
      <c r="E1592" s="613">
        <v>5250</v>
      </c>
      <c r="F1592" s="244">
        <v>42612</v>
      </c>
      <c r="G1592" s="3" t="s">
        <v>19258</v>
      </c>
    </row>
    <row r="1593" spans="1:7" s="168" customFormat="1">
      <c r="A1593" s="62">
        <v>1591</v>
      </c>
      <c r="B1593" s="219" t="s">
        <v>19365</v>
      </c>
      <c r="C1593" s="243" t="str">
        <f t="shared" si="56"/>
        <v>Yes</v>
      </c>
      <c r="D1593" s="30">
        <f t="shared" si="55"/>
        <v>1.7192154013803125</v>
      </c>
      <c r="E1593" s="613">
        <v>4733</v>
      </c>
      <c r="F1593" s="244">
        <v>42612</v>
      </c>
      <c r="G1593" s="3" t="s">
        <v>19258</v>
      </c>
    </row>
    <row r="1594" spans="1:7" s="168" customFormat="1">
      <c r="A1594" s="62">
        <v>1592</v>
      </c>
      <c r="B1594" s="219" t="s">
        <v>19366</v>
      </c>
      <c r="C1594" s="243" t="str">
        <f t="shared" si="56"/>
        <v>Yes</v>
      </c>
      <c r="D1594" s="30">
        <f t="shared" si="55"/>
        <v>1.7686160552124954</v>
      </c>
      <c r="E1594" s="613">
        <v>4869</v>
      </c>
      <c r="F1594" s="244">
        <v>42612</v>
      </c>
      <c r="G1594" s="3" t="s">
        <v>19258</v>
      </c>
    </row>
    <row r="1595" spans="1:7" s="168" customFormat="1">
      <c r="A1595" s="62">
        <v>1593</v>
      </c>
      <c r="B1595" s="219" t="s">
        <v>19367</v>
      </c>
      <c r="C1595" s="243" t="str">
        <f t="shared" si="56"/>
        <v>Yes</v>
      </c>
      <c r="D1595" s="30">
        <f t="shared" si="55"/>
        <v>2.4010170722847803</v>
      </c>
      <c r="E1595" s="613">
        <v>6610</v>
      </c>
      <c r="F1595" s="244">
        <v>42612</v>
      </c>
      <c r="G1595" s="3" t="s">
        <v>19258</v>
      </c>
    </row>
    <row r="1596" spans="1:7" s="168" customFormat="1">
      <c r="A1596" s="62">
        <v>1594</v>
      </c>
      <c r="B1596" s="219" t="s">
        <v>19368</v>
      </c>
      <c r="C1596" s="243" t="str">
        <f t="shared" si="56"/>
        <v>Yes</v>
      </c>
      <c r="D1596" s="30">
        <f t="shared" si="55"/>
        <v>0.74100980748274614</v>
      </c>
      <c r="E1596" s="613">
        <v>2040</v>
      </c>
      <c r="F1596" s="244">
        <v>42612</v>
      </c>
      <c r="G1596" s="3" t="s">
        <v>19258</v>
      </c>
    </row>
    <row r="1597" spans="1:7" s="168" customFormat="1">
      <c r="A1597" s="62">
        <v>1595</v>
      </c>
      <c r="B1597" s="219" t="s">
        <v>18316</v>
      </c>
      <c r="C1597" s="243" t="str">
        <f t="shared" si="56"/>
        <v>Yes</v>
      </c>
      <c r="D1597" s="30">
        <f t="shared" si="55"/>
        <v>1.6600072648020341</v>
      </c>
      <c r="E1597" s="613">
        <v>4570</v>
      </c>
      <c r="F1597" s="244">
        <v>42612</v>
      </c>
      <c r="G1597" s="3" t="s">
        <v>19258</v>
      </c>
    </row>
    <row r="1598" spans="1:7" s="168" customFormat="1">
      <c r="A1598" s="62">
        <v>1596</v>
      </c>
      <c r="B1598" s="219" t="s">
        <v>17977</v>
      </c>
      <c r="C1598" s="243" t="str">
        <f t="shared" si="56"/>
        <v>Yes</v>
      </c>
      <c r="D1598" s="30">
        <f t="shared" si="55"/>
        <v>2.9146385760988012</v>
      </c>
      <c r="E1598" s="613">
        <v>8024</v>
      </c>
      <c r="F1598" s="244">
        <v>42612</v>
      </c>
      <c r="G1598" s="3" t="s">
        <v>19258</v>
      </c>
    </row>
    <row r="1599" spans="1:7" s="168" customFormat="1">
      <c r="A1599" s="62">
        <v>1597</v>
      </c>
      <c r="B1599" s="219" t="s">
        <v>19369</v>
      </c>
      <c r="C1599" s="243" t="str">
        <f t="shared" si="56"/>
        <v>Yes</v>
      </c>
      <c r="D1599" s="30">
        <f t="shared" si="55"/>
        <v>0.66182346531057024</v>
      </c>
      <c r="E1599" s="613">
        <v>1822</v>
      </c>
      <c r="F1599" s="244">
        <v>42612</v>
      </c>
      <c r="G1599" s="3" t="s">
        <v>19258</v>
      </c>
    </row>
    <row r="1600" spans="1:7" s="168" customFormat="1">
      <c r="A1600" s="62">
        <v>1598</v>
      </c>
      <c r="B1600" s="219" t="s">
        <v>19370</v>
      </c>
      <c r="C1600" s="243" t="str">
        <f t="shared" si="56"/>
        <v>Yes</v>
      </c>
      <c r="D1600" s="30">
        <f t="shared" si="55"/>
        <v>1.7686160552124954</v>
      </c>
      <c r="E1600" s="613">
        <v>4869</v>
      </c>
      <c r="F1600" s="244">
        <v>42612</v>
      </c>
      <c r="G1600" s="3" t="s">
        <v>19258</v>
      </c>
    </row>
    <row r="1601" spans="1:7" s="168" customFormat="1">
      <c r="A1601" s="62">
        <v>1599</v>
      </c>
      <c r="B1601" s="219" t="s">
        <v>19371</v>
      </c>
      <c r="C1601" s="243" t="str">
        <f t="shared" si="56"/>
        <v>Yes</v>
      </c>
      <c r="D1601" s="30">
        <f t="shared" si="55"/>
        <v>0.20741009807482746</v>
      </c>
      <c r="E1601" s="613">
        <v>571</v>
      </c>
      <c r="F1601" s="244">
        <v>42612</v>
      </c>
      <c r="G1601" s="3" t="s">
        <v>19258</v>
      </c>
    </row>
    <row r="1602" spans="1:7" s="168" customFormat="1">
      <c r="A1602" s="62">
        <v>1600</v>
      </c>
      <c r="B1602" s="219" t="s">
        <v>12161</v>
      </c>
      <c r="C1602" s="243" t="str">
        <f t="shared" si="56"/>
        <v>Yes</v>
      </c>
      <c r="D1602" s="30">
        <f t="shared" si="55"/>
        <v>0.20741009807482746</v>
      </c>
      <c r="E1602" s="613">
        <v>571</v>
      </c>
      <c r="F1602" s="244">
        <v>42612</v>
      </c>
      <c r="G1602" s="3" t="s">
        <v>19258</v>
      </c>
    </row>
    <row r="1603" spans="1:7" s="168" customFormat="1">
      <c r="A1603" s="62">
        <v>1601</v>
      </c>
      <c r="B1603" s="219" t="s">
        <v>19372</v>
      </c>
      <c r="C1603" s="243" t="str">
        <f t="shared" si="56"/>
        <v>Yes</v>
      </c>
      <c r="D1603" s="30">
        <f t="shared" si="55"/>
        <v>0.869596803487105</v>
      </c>
      <c r="E1603" s="613">
        <v>2394</v>
      </c>
      <c r="F1603" s="244">
        <v>42612</v>
      </c>
      <c r="G1603" s="3" t="s">
        <v>19258</v>
      </c>
    </row>
    <row r="1604" spans="1:7" s="168" customFormat="1">
      <c r="A1604" s="62">
        <v>1602</v>
      </c>
      <c r="B1604" s="219" t="s">
        <v>19370</v>
      </c>
      <c r="C1604" s="243" t="str">
        <f t="shared" si="56"/>
        <v>Yes</v>
      </c>
      <c r="D1604" s="30">
        <f t="shared" ref="D1604:D1667" si="57">E1604/2753</f>
        <v>1.511805303305485</v>
      </c>
      <c r="E1604" s="613">
        <v>4162</v>
      </c>
      <c r="F1604" s="244">
        <v>42612</v>
      </c>
      <c r="G1604" s="3" t="s">
        <v>19258</v>
      </c>
    </row>
    <row r="1605" spans="1:7" s="168" customFormat="1">
      <c r="A1605" s="62">
        <v>1603</v>
      </c>
      <c r="B1605" s="219" t="s">
        <v>19373</v>
      </c>
      <c r="C1605" s="243" t="str">
        <f t="shared" si="56"/>
        <v>Yes</v>
      </c>
      <c r="D1605" s="30">
        <f t="shared" si="57"/>
        <v>3.1024337086814384</v>
      </c>
      <c r="E1605" s="613">
        <v>8541</v>
      </c>
      <c r="F1605" s="244">
        <v>42612</v>
      </c>
      <c r="G1605" s="3" t="s">
        <v>19258</v>
      </c>
    </row>
    <row r="1606" spans="1:7" s="168" customFormat="1">
      <c r="A1606" s="62">
        <v>1604</v>
      </c>
      <c r="B1606" s="219" t="s">
        <v>19374</v>
      </c>
      <c r="C1606" s="243" t="str">
        <f t="shared" si="56"/>
        <v>Yes</v>
      </c>
      <c r="D1606" s="30">
        <f t="shared" si="57"/>
        <v>1.2154013803123864</v>
      </c>
      <c r="E1606" s="613">
        <v>3346</v>
      </c>
      <c r="F1606" s="244">
        <v>42612</v>
      </c>
      <c r="G1606" s="3" t="s">
        <v>19258</v>
      </c>
    </row>
    <row r="1607" spans="1:7" s="168" customFormat="1">
      <c r="A1607" s="62">
        <v>1605</v>
      </c>
      <c r="B1607" s="219" t="s">
        <v>19320</v>
      </c>
      <c r="C1607" s="243" t="str">
        <f t="shared" si="56"/>
        <v>Yes</v>
      </c>
      <c r="D1607" s="30">
        <f t="shared" si="57"/>
        <v>0.98801307664366145</v>
      </c>
      <c r="E1607" s="613">
        <v>2720</v>
      </c>
      <c r="F1607" s="244">
        <v>42612</v>
      </c>
      <c r="G1607" s="3" t="s">
        <v>19258</v>
      </c>
    </row>
    <row r="1608" spans="1:7" s="168" customFormat="1">
      <c r="A1608" s="62">
        <v>1606</v>
      </c>
      <c r="B1608" s="219" t="s">
        <v>19375</v>
      </c>
      <c r="C1608" s="243" t="str">
        <f t="shared" si="56"/>
        <v>Yes</v>
      </c>
      <c r="D1608" s="30">
        <f t="shared" si="57"/>
        <v>4.189248092989466</v>
      </c>
      <c r="E1608" s="613">
        <v>11533</v>
      </c>
      <c r="F1608" s="244">
        <v>42612</v>
      </c>
      <c r="G1608" s="3" t="s">
        <v>19258</v>
      </c>
    </row>
    <row r="1609" spans="1:7" s="168" customFormat="1">
      <c r="A1609" s="62">
        <v>1607</v>
      </c>
      <c r="B1609" s="219" t="s">
        <v>18313</v>
      </c>
      <c r="C1609" s="243" t="str">
        <f t="shared" si="56"/>
        <v>Yes</v>
      </c>
      <c r="D1609" s="30">
        <f t="shared" si="57"/>
        <v>0.84961859789320737</v>
      </c>
      <c r="E1609" s="613">
        <v>2339</v>
      </c>
      <c r="F1609" s="244">
        <v>42612</v>
      </c>
      <c r="G1609" s="3" t="s">
        <v>19258</v>
      </c>
    </row>
    <row r="1610" spans="1:7" s="168" customFormat="1">
      <c r="A1610" s="62">
        <v>1608</v>
      </c>
      <c r="B1610" s="219" t="s">
        <v>18331</v>
      </c>
      <c r="C1610" s="243" t="str">
        <f t="shared" ref="C1610:C1639" si="58">IF(D1634&lt;=5, "Yes", "No")</f>
        <v>Yes</v>
      </c>
      <c r="D1610" s="30">
        <f t="shared" si="57"/>
        <v>4.1594624046494735</v>
      </c>
      <c r="E1610" s="613">
        <v>11451</v>
      </c>
      <c r="F1610" s="244">
        <v>42612</v>
      </c>
      <c r="G1610" s="3" t="s">
        <v>19258</v>
      </c>
    </row>
    <row r="1611" spans="1:7" s="168" customFormat="1">
      <c r="A1611" s="62">
        <v>1609</v>
      </c>
      <c r="B1611" s="219" t="s">
        <v>19376</v>
      </c>
      <c r="C1611" s="243" t="str">
        <f t="shared" si="58"/>
        <v>Yes</v>
      </c>
      <c r="D1611" s="30">
        <f t="shared" si="57"/>
        <v>4.1594624046494735</v>
      </c>
      <c r="E1611" s="613">
        <v>11451</v>
      </c>
      <c r="F1611" s="244">
        <v>42612</v>
      </c>
      <c r="G1611" s="3" t="s">
        <v>19258</v>
      </c>
    </row>
    <row r="1612" spans="1:7" s="168" customFormat="1">
      <c r="A1612" s="62">
        <v>1610</v>
      </c>
      <c r="B1612" s="219" t="s">
        <v>17954</v>
      </c>
      <c r="C1612" s="243" t="str">
        <f t="shared" si="58"/>
        <v>Yes</v>
      </c>
      <c r="D1612" s="30">
        <f t="shared" si="57"/>
        <v>1.7882310207046859</v>
      </c>
      <c r="E1612" s="613">
        <v>4923</v>
      </c>
      <c r="F1612" s="244">
        <v>42612</v>
      </c>
      <c r="G1612" s="3" t="s">
        <v>19258</v>
      </c>
    </row>
    <row r="1613" spans="1:7" s="168" customFormat="1">
      <c r="A1613" s="62">
        <v>1611</v>
      </c>
      <c r="B1613" s="219" t="s">
        <v>19377</v>
      </c>
      <c r="C1613" s="243" t="str">
        <f t="shared" si="58"/>
        <v>Yes</v>
      </c>
      <c r="D1613" s="30">
        <f t="shared" si="57"/>
        <v>3.6752633490737376</v>
      </c>
      <c r="E1613" s="613">
        <v>10118</v>
      </c>
      <c r="F1613" s="244">
        <v>42613</v>
      </c>
      <c r="G1613" s="3" t="s">
        <v>19258</v>
      </c>
    </row>
    <row r="1614" spans="1:7" s="168" customFormat="1">
      <c r="A1614" s="62">
        <v>1612</v>
      </c>
      <c r="B1614" s="219" t="s">
        <v>19378</v>
      </c>
      <c r="C1614" s="243" t="str">
        <f t="shared" si="58"/>
        <v>Yes</v>
      </c>
      <c r="D1614" s="30">
        <f t="shared" si="57"/>
        <v>0.83000363240101704</v>
      </c>
      <c r="E1614" s="613">
        <v>2285</v>
      </c>
      <c r="F1614" s="244">
        <v>42612</v>
      </c>
      <c r="G1614" s="3" t="s">
        <v>19258</v>
      </c>
    </row>
    <row r="1615" spans="1:7" s="168" customFormat="1">
      <c r="A1615" s="62">
        <v>1613</v>
      </c>
      <c r="B1615" s="219" t="s">
        <v>19379</v>
      </c>
      <c r="C1615" s="243" t="str">
        <f t="shared" si="58"/>
        <v>Yes</v>
      </c>
      <c r="D1615" s="30">
        <f t="shared" si="57"/>
        <v>0.2371957864148202</v>
      </c>
      <c r="E1615" s="613">
        <v>653</v>
      </c>
      <c r="F1615" s="244">
        <v>42612</v>
      </c>
      <c r="G1615" s="3" t="s">
        <v>19258</v>
      </c>
    </row>
    <row r="1616" spans="1:7" s="168" customFormat="1">
      <c r="A1616" s="62">
        <v>1614</v>
      </c>
      <c r="B1616" s="219" t="s">
        <v>19347</v>
      </c>
      <c r="C1616" s="243" t="str">
        <f t="shared" si="58"/>
        <v>Yes</v>
      </c>
      <c r="D1616" s="30">
        <f t="shared" si="57"/>
        <v>0.3556120595713767</v>
      </c>
      <c r="E1616" s="613">
        <v>979</v>
      </c>
      <c r="F1616" s="244">
        <v>42612</v>
      </c>
      <c r="G1616" s="3" t="s">
        <v>19258</v>
      </c>
    </row>
    <row r="1617" spans="1:7" s="168" customFormat="1">
      <c r="A1617" s="62">
        <v>1615</v>
      </c>
      <c r="B1617" s="219" t="s">
        <v>19380</v>
      </c>
      <c r="C1617" s="243" t="str">
        <f t="shared" si="58"/>
        <v>Yes</v>
      </c>
      <c r="D1617" s="30">
        <f t="shared" si="57"/>
        <v>0.3952052306574646</v>
      </c>
      <c r="E1617" s="613">
        <v>1088</v>
      </c>
      <c r="F1617" s="244">
        <v>42612</v>
      </c>
      <c r="G1617" s="3" t="s">
        <v>19258</v>
      </c>
    </row>
    <row r="1618" spans="1:7" s="168" customFormat="1">
      <c r="A1618" s="62">
        <v>1616</v>
      </c>
      <c r="B1618" s="219" t="s">
        <v>19381</v>
      </c>
      <c r="C1618" s="243" t="str">
        <f t="shared" si="58"/>
        <v>Yes</v>
      </c>
      <c r="D1618" s="30">
        <f t="shared" si="57"/>
        <v>0.3556120595713767</v>
      </c>
      <c r="E1618" s="613">
        <v>979</v>
      </c>
      <c r="F1618" s="244">
        <v>42612</v>
      </c>
      <c r="G1618" s="3" t="s">
        <v>19258</v>
      </c>
    </row>
    <row r="1619" spans="1:7" s="168" customFormat="1">
      <c r="A1619" s="62">
        <v>1617</v>
      </c>
      <c r="B1619" s="219" t="s">
        <v>19382</v>
      </c>
      <c r="C1619" s="243" t="str">
        <f t="shared" si="58"/>
        <v>Yes</v>
      </c>
      <c r="D1619" s="30">
        <f t="shared" si="57"/>
        <v>0.98801307664366145</v>
      </c>
      <c r="E1619" s="613">
        <v>2720</v>
      </c>
      <c r="F1619" s="244">
        <v>42612</v>
      </c>
      <c r="G1619" s="3" t="s">
        <v>19258</v>
      </c>
    </row>
    <row r="1620" spans="1:7" s="168" customFormat="1">
      <c r="A1620" s="62">
        <v>1618</v>
      </c>
      <c r="B1620" s="219" t="s">
        <v>19383</v>
      </c>
      <c r="C1620" s="243" t="str">
        <f t="shared" si="58"/>
        <v>Yes</v>
      </c>
      <c r="D1620" s="30">
        <f t="shared" si="57"/>
        <v>0.17798764983654194</v>
      </c>
      <c r="E1620" s="613">
        <v>490</v>
      </c>
      <c r="F1620" s="244">
        <v>42612</v>
      </c>
      <c r="G1620" s="3" t="s">
        <v>19258</v>
      </c>
    </row>
    <row r="1621" spans="1:7" s="168" customFormat="1">
      <c r="A1621" s="62">
        <v>1619</v>
      </c>
      <c r="B1621" s="219" t="s">
        <v>19285</v>
      </c>
      <c r="C1621" s="243" t="str">
        <f t="shared" si="58"/>
        <v>Yes</v>
      </c>
      <c r="D1621" s="30">
        <f t="shared" si="57"/>
        <v>0.75081729022884125</v>
      </c>
      <c r="E1621" s="613">
        <v>2067</v>
      </c>
      <c r="F1621" s="244">
        <v>42612</v>
      </c>
      <c r="G1621" s="3" t="s">
        <v>19258</v>
      </c>
    </row>
    <row r="1622" spans="1:7" s="168" customFormat="1">
      <c r="A1622" s="62">
        <v>1620</v>
      </c>
      <c r="B1622" s="219" t="s">
        <v>19384</v>
      </c>
      <c r="C1622" s="243" t="str">
        <f t="shared" si="58"/>
        <v>Yes</v>
      </c>
      <c r="D1622" s="30">
        <f t="shared" si="57"/>
        <v>0.50381402106792594</v>
      </c>
      <c r="E1622" s="613">
        <v>1387</v>
      </c>
      <c r="F1622" s="244">
        <v>42612</v>
      </c>
      <c r="G1622" s="3" t="s">
        <v>19258</v>
      </c>
    </row>
    <row r="1623" spans="1:7" s="168" customFormat="1">
      <c r="A1623" s="62">
        <v>1621</v>
      </c>
      <c r="B1623" s="219" t="s">
        <v>19385</v>
      </c>
      <c r="C1623" s="243" t="str">
        <f t="shared" si="58"/>
        <v>Yes</v>
      </c>
      <c r="D1623" s="30">
        <f t="shared" si="57"/>
        <v>0.1976026153287323</v>
      </c>
      <c r="E1623" s="613">
        <v>544</v>
      </c>
      <c r="F1623" s="244">
        <v>42612</v>
      </c>
      <c r="G1623" s="3" t="s">
        <v>19258</v>
      </c>
    </row>
    <row r="1624" spans="1:7" s="168" customFormat="1">
      <c r="A1624" s="62">
        <v>1622</v>
      </c>
      <c r="B1624" s="219" t="s">
        <v>19386</v>
      </c>
      <c r="C1624" s="243" t="str">
        <f t="shared" si="58"/>
        <v>Yes</v>
      </c>
      <c r="D1624" s="30">
        <f t="shared" si="57"/>
        <v>1.0770069015619324</v>
      </c>
      <c r="E1624" s="613">
        <v>2965</v>
      </c>
      <c r="F1624" s="244">
        <v>42612</v>
      </c>
      <c r="G1624" s="3" t="s">
        <v>19258</v>
      </c>
    </row>
    <row r="1625" spans="1:7" s="168" customFormat="1">
      <c r="A1625" s="62">
        <v>1623</v>
      </c>
      <c r="B1625" s="219" t="s">
        <v>19387</v>
      </c>
      <c r="C1625" s="243" t="str">
        <f t="shared" si="58"/>
        <v>Yes</v>
      </c>
      <c r="D1625" s="30">
        <f t="shared" si="57"/>
        <v>4.9400653832183075</v>
      </c>
      <c r="E1625" s="613">
        <v>13600</v>
      </c>
      <c r="F1625" s="244">
        <v>42612</v>
      </c>
      <c r="G1625" s="3" t="s">
        <v>19258</v>
      </c>
    </row>
    <row r="1626" spans="1:7" s="168" customFormat="1">
      <c r="A1626" s="62">
        <v>1624</v>
      </c>
      <c r="B1626" s="219" t="s">
        <v>19388</v>
      </c>
      <c r="C1626" s="243" t="str">
        <f t="shared" si="58"/>
        <v>Yes</v>
      </c>
      <c r="D1626" s="30">
        <f t="shared" si="57"/>
        <v>2.262622593534326</v>
      </c>
      <c r="E1626" s="613">
        <v>6229</v>
      </c>
      <c r="F1626" s="244">
        <v>42612</v>
      </c>
      <c r="G1626" s="3" t="s">
        <v>19258</v>
      </c>
    </row>
    <row r="1627" spans="1:7" s="168" customFormat="1">
      <c r="A1627" s="62">
        <v>1625</v>
      </c>
      <c r="B1627" s="219" t="s">
        <v>19389</v>
      </c>
      <c r="C1627" s="243" t="str">
        <f t="shared" si="58"/>
        <v>Yes</v>
      </c>
      <c r="D1627" s="30">
        <f t="shared" si="57"/>
        <v>4.179440610243371</v>
      </c>
      <c r="E1627" s="613">
        <v>11506</v>
      </c>
      <c r="F1627" s="244">
        <v>42612</v>
      </c>
      <c r="G1627" s="3" t="s">
        <v>19258</v>
      </c>
    </row>
    <row r="1628" spans="1:7" s="168" customFormat="1">
      <c r="A1628" s="62">
        <v>1626</v>
      </c>
      <c r="B1628" s="219" t="s">
        <v>19390</v>
      </c>
      <c r="C1628" s="243" t="str">
        <f t="shared" si="58"/>
        <v>Yes</v>
      </c>
      <c r="D1628" s="30">
        <f t="shared" si="57"/>
        <v>0.76062477297493647</v>
      </c>
      <c r="E1628" s="613">
        <v>2094</v>
      </c>
      <c r="F1628" s="244">
        <v>42612</v>
      </c>
      <c r="G1628" s="3" t="s">
        <v>19258</v>
      </c>
    </row>
    <row r="1629" spans="1:7" s="168" customFormat="1">
      <c r="A1629" s="62">
        <v>1627</v>
      </c>
      <c r="B1629" s="219" t="s">
        <v>19391</v>
      </c>
      <c r="C1629" s="243" t="str">
        <f t="shared" si="58"/>
        <v>Yes</v>
      </c>
      <c r="D1629" s="30">
        <f t="shared" si="57"/>
        <v>1.5906284053759534</v>
      </c>
      <c r="E1629" s="613">
        <v>4379</v>
      </c>
      <c r="F1629" s="244">
        <v>42612</v>
      </c>
      <c r="G1629" s="3" t="s">
        <v>19258</v>
      </c>
    </row>
    <row r="1630" spans="1:7" s="168" customFormat="1">
      <c r="A1630" s="62">
        <v>1628</v>
      </c>
      <c r="B1630" s="219" t="s">
        <v>19392</v>
      </c>
      <c r="C1630" s="243" t="str">
        <f t="shared" si="58"/>
        <v>Yes</v>
      </c>
      <c r="D1630" s="30">
        <f t="shared" si="57"/>
        <v>0.92880494006538317</v>
      </c>
      <c r="E1630" s="613">
        <v>2557</v>
      </c>
      <c r="F1630" s="244">
        <v>42612</v>
      </c>
      <c r="G1630" s="3" t="s">
        <v>19258</v>
      </c>
    </row>
    <row r="1631" spans="1:7" s="168" customFormat="1">
      <c r="A1631" s="62">
        <v>1629</v>
      </c>
      <c r="B1631" s="219" t="s">
        <v>19393</v>
      </c>
      <c r="C1631" s="243" t="str">
        <f t="shared" si="58"/>
        <v>Yes</v>
      </c>
      <c r="D1631" s="30">
        <f t="shared" si="57"/>
        <v>0.92880494006538317</v>
      </c>
      <c r="E1631" s="613">
        <v>2557</v>
      </c>
      <c r="F1631" s="244">
        <v>42613</v>
      </c>
      <c r="G1631" s="3" t="s">
        <v>19258</v>
      </c>
    </row>
    <row r="1632" spans="1:7" s="168" customFormat="1">
      <c r="A1632" s="62">
        <v>1630</v>
      </c>
      <c r="B1632" s="219" t="s">
        <v>19273</v>
      </c>
      <c r="C1632" s="243" t="str">
        <f t="shared" si="58"/>
        <v>Yes</v>
      </c>
      <c r="D1632" s="30">
        <f t="shared" si="57"/>
        <v>2.0944424264438792</v>
      </c>
      <c r="E1632" s="613">
        <v>5766</v>
      </c>
      <c r="F1632" s="244">
        <v>42613</v>
      </c>
      <c r="G1632" s="3" t="s">
        <v>19258</v>
      </c>
    </row>
    <row r="1633" spans="1:7" s="168" customFormat="1">
      <c r="A1633" s="62">
        <v>1631</v>
      </c>
      <c r="B1633" s="219" t="s">
        <v>19394</v>
      </c>
      <c r="C1633" s="243" t="str">
        <f t="shared" si="58"/>
        <v>Yes</v>
      </c>
      <c r="D1633" s="30">
        <f t="shared" si="57"/>
        <v>2.0944424264438792</v>
      </c>
      <c r="E1633" s="613">
        <v>5766</v>
      </c>
      <c r="F1633" s="244">
        <v>42612</v>
      </c>
      <c r="G1633" s="3" t="s">
        <v>19258</v>
      </c>
    </row>
    <row r="1634" spans="1:7" s="168" customFormat="1">
      <c r="A1634" s="62">
        <v>1632</v>
      </c>
      <c r="B1634" s="219" t="s">
        <v>19395</v>
      </c>
      <c r="C1634" s="243" t="str">
        <f t="shared" si="58"/>
        <v>Yes</v>
      </c>
      <c r="D1634" s="30">
        <f t="shared" si="57"/>
        <v>1.1856156919723937</v>
      </c>
      <c r="E1634" s="613">
        <v>3264</v>
      </c>
      <c r="F1634" s="244">
        <v>42613</v>
      </c>
      <c r="G1634" s="3" t="s">
        <v>19258</v>
      </c>
    </row>
    <row r="1635" spans="1:7" s="168" customFormat="1">
      <c r="A1635" s="62">
        <v>1633</v>
      </c>
      <c r="B1635" s="219" t="s">
        <v>19301</v>
      </c>
      <c r="C1635" s="243" t="str">
        <f t="shared" si="58"/>
        <v>Yes</v>
      </c>
      <c r="D1635" s="30">
        <f t="shared" si="57"/>
        <v>4.9400653832183075</v>
      </c>
      <c r="E1635" s="613">
        <v>13600</v>
      </c>
      <c r="F1635" s="244">
        <v>42612</v>
      </c>
      <c r="G1635" s="3" t="s">
        <v>19258</v>
      </c>
    </row>
    <row r="1636" spans="1:7" s="168" customFormat="1">
      <c r="A1636" s="62">
        <v>1634</v>
      </c>
      <c r="B1636" s="219" t="s">
        <v>19302</v>
      </c>
      <c r="C1636" s="243" t="str">
        <f t="shared" si="58"/>
        <v>Yes</v>
      </c>
      <c r="D1636" s="30">
        <f t="shared" si="57"/>
        <v>3.5764620414093717</v>
      </c>
      <c r="E1636" s="613">
        <v>9846</v>
      </c>
      <c r="F1636" s="244">
        <v>42612</v>
      </c>
      <c r="G1636" s="3" t="s">
        <v>19258</v>
      </c>
    </row>
    <row r="1637" spans="1:7" s="168" customFormat="1">
      <c r="A1637" s="62">
        <v>1635</v>
      </c>
      <c r="B1637" s="219" t="s">
        <v>19396</v>
      </c>
      <c r="C1637" s="243" t="str">
        <f t="shared" si="58"/>
        <v>Yes</v>
      </c>
      <c r="D1637" s="30">
        <f t="shared" si="57"/>
        <v>0.6324010170722848</v>
      </c>
      <c r="E1637" s="613">
        <v>1741</v>
      </c>
      <c r="F1637" s="244">
        <v>42612</v>
      </c>
      <c r="G1637" s="3" t="s">
        <v>19258</v>
      </c>
    </row>
    <row r="1638" spans="1:7" s="168" customFormat="1">
      <c r="A1638" s="62">
        <v>1636</v>
      </c>
      <c r="B1638" s="219" t="s">
        <v>19397</v>
      </c>
      <c r="C1638" s="243" t="str">
        <f t="shared" si="58"/>
        <v>Yes</v>
      </c>
      <c r="D1638" s="30">
        <f t="shared" si="57"/>
        <v>2.7860515800944423</v>
      </c>
      <c r="E1638" s="613">
        <v>7670</v>
      </c>
      <c r="F1638" s="244">
        <v>42612</v>
      </c>
      <c r="G1638" s="3" t="s">
        <v>19258</v>
      </c>
    </row>
    <row r="1639" spans="1:7" s="168" customFormat="1">
      <c r="A1639" s="62">
        <v>1637</v>
      </c>
      <c r="B1639" s="219" t="s">
        <v>19398</v>
      </c>
      <c r="C1639" s="243" t="str">
        <f t="shared" si="58"/>
        <v>Yes</v>
      </c>
      <c r="D1639" s="30">
        <f t="shared" si="57"/>
        <v>0.869596803487105</v>
      </c>
      <c r="E1639" s="613">
        <v>2394</v>
      </c>
      <c r="F1639" s="244">
        <v>42613</v>
      </c>
      <c r="G1639" s="3" t="s">
        <v>19258</v>
      </c>
    </row>
    <row r="1640" spans="1:7" s="168" customFormat="1">
      <c r="A1640" s="62">
        <v>1638</v>
      </c>
      <c r="B1640" s="219" t="s">
        <v>19399</v>
      </c>
      <c r="C1640" s="243" t="str">
        <f>IF(D1664&lt;=5, "Yes", "No")</f>
        <v>Yes</v>
      </c>
      <c r="D1640" s="30">
        <f t="shared" si="57"/>
        <v>1.5710134398837632</v>
      </c>
      <c r="E1640" s="613">
        <v>4325</v>
      </c>
      <c r="F1640" s="244">
        <v>42612</v>
      </c>
      <c r="G1640" s="3" t="s">
        <v>19400</v>
      </c>
    </row>
    <row r="1641" spans="1:7" s="168" customFormat="1">
      <c r="A1641" s="62">
        <v>1639</v>
      </c>
      <c r="B1641" s="219" t="s">
        <v>19401</v>
      </c>
      <c r="C1641" s="243" t="str">
        <f t="shared" ref="C1641:C1704" si="59">IF(D1665&lt;=5, "Yes", "No")</f>
        <v>Yes</v>
      </c>
      <c r="D1641" s="30">
        <f t="shared" si="57"/>
        <v>1.5710134398837632</v>
      </c>
      <c r="E1641" s="613">
        <v>4325</v>
      </c>
      <c r="F1641" s="244">
        <v>42612</v>
      </c>
      <c r="G1641" s="3" t="s">
        <v>19400</v>
      </c>
    </row>
    <row r="1642" spans="1:7" s="168" customFormat="1">
      <c r="A1642" s="62">
        <v>1640</v>
      </c>
      <c r="B1642" s="219" t="s">
        <v>19402</v>
      </c>
      <c r="C1642" s="243" t="str">
        <f t="shared" si="59"/>
        <v>Yes</v>
      </c>
      <c r="D1642" s="30">
        <f t="shared" si="57"/>
        <v>2.3516164184525969</v>
      </c>
      <c r="E1642" s="613">
        <v>6474</v>
      </c>
      <c r="F1642" s="244">
        <v>42613</v>
      </c>
      <c r="G1642" s="3" t="s">
        <v>19400</v>
      </c>
    </row>
    <row r="1643" spans="1:7" s="168" customFormat="1">
      <c r="A1643" s="62">
        <v>1641</v>
      </c>
      <c r="B1643" s="219" t="s">
        <v>19403</v>
      </c>
      <c r="C1643" s="243" t="str">
        <f t="shared" si="59"/>
        <v>Yes</v>
      </c>
      <c r="D1643" s="30">
        <f t="shared" si="57"/>
        <v>0.54340719215401379</v>
      </c>
      <c r="E1643" s="613">
        <v>1496</v>
      </c>
      <c r="F1643" s="244">
        <v>42612</v>
      </c>
      <c r="G1643" s="3" t="s">
        <v>19400</v>
      </c>
    </row>
    <row r="1644" spans="1:7" s="168" customFormat="1">
      <c r="A1644" s="62">
        <v>1642</v>
      </c>
      <c r="B1644" s="219" t="s">
        <v>19404</v>
      </c>
      <c r="C1644" s="243" t="str">
        <f t="shared" si="59"/>
        <v>Yes</v>
      </c>
      <c r="D1644" s="30">
        <f t="shared" si="57"/>
        <v>4.7126770795495823</v>
      </c>
      <c r="E1644" s="613">
        <v>12974</v>
      </c>
      <c r="F1644" s="244">
        <v>42612</v>
      </c>
      <c r="G1644" s="3" t="s">
        <v>19400</v>
      </c>
    </row>
    <row r="1645" spans="1:7" s="168" customFormat="1">
      <c r="A1645" s="62">
        <v>1643</v>
      </c>
      <c r="B1645" s="219" t="s">
        <v>19405</v>
      </c>
      <c r="C1645" s="243" t="str">
        <f t="shared" si="59"/>
        <v>Yes</v>
      </c>
      <c r="D1645" s="30">
        <f t="shared" si="57"/>
        <v>2.2426443879404285</v>
      </c>
      <c r="E1645" s="613">
        <v>6174</v>
      </c>
      <c r="F1645" s="244">
        <v>42612</v>
      </c>
      <c r="G1645" s="3" t="s">
        <v>19400</v>
      </c>
    </row>
    <row r="1646" spans="1:7" s="168" customFormat="1">
      <c r="A1646" s="62">
        <v>1644</v>
      </c>
      <c r="B1646" s="219" t="s">
        <v>19406</v>
      </c>
      <c r="C1646" s="243" t="str">
        <f t="shared" si="59"/>
        <v>Yes</v>
      </c>
      <c r="D1646" s="30">
        <f t="shared" si="57"/>
        <v>2.2426443879404285</v>
      </c>
      <c r="E1646" s="613">
        <v>6174</v>
      </c>
      <c r="F1646" s="244">
        <v>42612</v>
      </c>
      <c r="G1646" s="3" t="s">
        <v>19400</v>
      </c>
    </row>
    <row r="1647" spans="1:7" s="168" customFormat="1">
      <c r="A1647" s="62">
        <v>1645</v>
      </c>
      <c r="B1647" s="219" t="s">
        <v>19407</v>
      </c>
      <c r="C1647" s="243" t="str">
        <f t="shared" si="59"/>
        <v>Yes</v>
      </c>
      <c r="D1647" s="30">
        <f t="shared" si="57"/>
        <v>2.2426443879404285</v>
      </c>
      <c r="E1647" s="613">
        <v>6174</v>
      </c>
      <c r="F1647" s="244">
        <v>42612</v>
      </c>
      <c r="G1647" s="3" t="s">
        <v>19400</v>
      </c>
    </row>
    <row r="1648" spans="1:7" s="168" customFormat="1">
      <c r="A1648" s="62">
        <v>1646</v>
      </c>
      <c r="B1648" s="219" t="s">
        <v>19408</v>
      </c>
      <c r="C1648" s="243" t="str">
        <f t="shared" si="59"/>
        <v>Yes</v>
      </c>
      <c r="D1648" s="30">
        <f t="shared" si="57"/>
        <v>2.9640392299309846</v>
      </c>
      <c r="E1648" s="613">
        <v>8160</v>
      </c>
      <c r="F1648" s="244">
        <v>42613</v>
      </c>
      <c r="G1648" s="3" t="s">
        <v>19400</v>
      </c>
    </row>
    <row r="1649" spans="1:7" s="168" customFormat="1">
      <c r="A1649" s="62">
        <v>1647</v>
      </c>
      <c r="B1649" s="219" t="s">
        <v>19409</v>
      </c>
      <c r="C1649" s="243" t="str">
        <f t="shared" si="59"/>
        <v>Yes</v>
      </c>
      <c r="D1649" s="30">
        <f t="shared" si="57"/>
        <v>3.1812568107519068</v>
      </c>
      <c r="E1649" s="613">
        <v>8758</v>
      </c>
      <c r="F1649" s="244">
        <v>42613</v>
      </c>
      <c r="G1649" s="3" t="s">
        <v>19400</v>
      </c>
    </row>
    <row r="1650" spans="1:7" s="168" customFormat="1">
      <c r="A1650" s="62">
        <v>1648</v>
      </c>
      <c r="B1650" s="219" t="s">
        <v>19410</v>
      </c>
      <c r="C1650" s="243" t="str">
        <f t="shared" si="59"/>
        <v>Yes</v>
      </c>
      <c r="D1650" s="30">
        <f t="shared" si="57"/>
        <v>1.1460225208863057</v>
      </c>
      <c r="E1650" s="613">
        <v>3155</v>
      </c>
      <c r="F1650" s="244">
        <v>42613</v>
      </c>
      <c r="G1650" s="3" t="s">
        <v>19400</v>
      </c>
    </row>
    <row r="1651" spans="1:7" s="168" customFormat="1">
      <c r="A1651" s="62">
        <v>1649</v>
      </c>
      <c r="B1651" s="219" t="s">
        <v>19249</v>
      </c>
      <c r="C1651" s="243" t="str">
        <f t="shared" si="59"/>
        <v>Yes</v>
      </c>
      <c r="D1651" s="30">
        <f t="shared" si="57"/>
        <v>1.1460225208863057</v>
      </c>
      <c r="E1651" s="613">
        <v>3155</v>
      </c>
      <c r="F1651" s="244">
        <v>42613</v>
      </c>
      <c r="G1651" s="3" t="s">
        <v>19400</v>
      </c>
    </row>
    <row r="1652" spans="1:7" s="168" customFormat="1">
      <c r="A1652" s="62">
        <v>1650</v>
      </c>
      <c r="B1652" s="219" t="s">
        <v>19411</v>
      </c>
      <c r="C1652" s="243" t="str">
        <f t="shared" si="59"/>
        <v>Yes</v>
      </c>
      <c r="D1652" s="30">
        <f t="shared" si="57"/>
        <v>2.7664366146022519</v>
      </c>
      <c r="E1652" s="613">
        <v>7616</v>
      </c>
      <c r="F1652" s="244">
        <v>42612</v>
      </c>
      <c r="G1652" s="3" t="s">
        <v>19400</v>
      </c>
    </row>
    <row r="1653" spans="1:7" s="168" customFormat="1">
      <c r="A1653" s="62">
        <v>1651</v>
      </c>
      <c r="B1653" s="219" t="s">
        <v>19412</v>
      </c>
      <c r="C1653" s="243" t="str">
        <f t="shared" si="59"/>
        <v>Yes</v>
      </c>
      <c r="D1653" s="30">
        <f t="shared" si="57"/>
        <v>2.7664366146022519</v>
      </c>
      <c r="E1653" s="613">
        <v>7616</v>
      </c>
      <c r="F1653" s="244">
        <v>42612</v>
      </c>
      <c r="G1653" s="3" t="s">
        <v>19400</v>
      </c>
    </row>
    <row r="1654" spans="1:7" s="168" customFormat="1">
      <c r="A1654" s="62">
        <v>1652</v>
      </c>
      <c r="B1654" s="219" t="s">
        <v>19413</v>
      </c>
      <c r="C1654" s="243" t="str">
        <f t="shared" si="59"/>
        <v>Yes</v>
      </c>
      <c r="D1654" s="30">
        <f t="shared" si="57"/>
        <v>2.4206320377769708</v>
      </c>
      <c r="E1654" s="613">
        <v>6664</v>
      </c>
      <c r="F1654" s="244">
        <v>42612</v>
      </c>
      <c r="G1654" s="3" t="s">
        <v>19400</v>
      </c>
    </row>
    <row r="1655" spans="1:7" s="168" customFormat="1">
      <c r="A1655" s="62">
        <v>1653</v>
      </c>
      <c r="B1655" s="219" t="s">
        <v>19403</v>
      </c>
      <c r="C1655" s="243" t="str">
        <f t="shared" si="59"/>
        <v>Yes</v>
      </c>
      <c r="D1655" s="30">
        <f t="shared" si="57"/>
        <v>1.2746095168906648</v>
      </c>
      <c r="E1655" s="613">
        <v>3509</v>
      </c>
      <c r="F1655" s="244">
        <v>42612</v>
      </c>
      <c r="G1655" s="3" t="s">
        <v>19400</v>
      </c>
    </row>
    <row r="1656" spans="1:7" s="168" customFormat="1">
      <c r="A1656" s="62">
        <v>1654</v>
      </c>
      <c r="B1656" s="219" t="s">
        <v>19414</v>
      </c>
      <c r="C1656" s="243" t="str">
        <f t="shared" si="59"/>
        <v>Yes</v>
      </c>
      <c r="D1656" s="30">
        <f t="shared" si="57"/>
        <v>1.2746095168906648</v>
      </c>
      <c r="E1656" s="613">
        <v>3509</v>
      </c>
      <c r="F1656" s="244">
        <v>42612</v>
      </c>
      <c r="G1656" s="3" t="s">
        <v>19400</v>
      </c>
    </row>
    <row r="1657" spans="1:7" s="168" customFormat="1">
      <c r="A1657" s="62">
        <v>1655</v>
      </c>
      <c r="B1657" s="219" t="s">
        <v>19415</v>
      </c>
      <c r="C1657" s="243" t="str">
        <f t="shared" si="59"/>
        <v>Yes</v>
      </c>
      <c r="D1657" s="30">
        <f t="shared" si="57"/>
        <v>0.54340719215401379</v>
      </c>
      <c r="E1657" s="613">
        <v>1496</v>
      </c>
      <c r="F1657" s="244">
        <v>42612</v>
      </c>
      <c r="G1657" s="3" t="s">
        <v>19400</v>
      </c>
    </row>
    <row r="1658" spans="1:7" s="168" customFormat="1">
      <c r="A1658" s="62">
        <v>1656</v>
      </c>
      <c r="B1658" s="219" t="s">
        <v>19416</v>
      </c>
      <c r="C1658" s="243" t="str">
        <f t="shared" si="59"/>
        <v>Yes</v>
      </c>
      <c r="D1658" s="30">
        <f t="shared" si="57"/>
        <v>0.54340719215401379</v>
      </c>
      <c r="E1658" s="613">
        <v>1496</v>
      </c>
      <c r="F1658" s="244">
        <v>42613</v>
      </c>
      <c r="G1658" s="3" t="s">
        <v>19400</v>
      </c>
    </row>
    <row r="1659" spans="1:7" s="168" customFormat="1">
      <c r="A1659" s="62">
        <v>1657</v>
      </c>
      <c r="B1659" s="219" t="s">
        <v>19417</v>
      </c>
      <c r="C1659" s="243" t="str">
        <f t="shared" si="59"/>
        <v>Yes</v>
      </c>
      <c r="D1659" s="30">
        <f t="shared" si="57"/>
        <v>0.88921176897929533</v>
      </c>
      <c r="E1659" s="613">
        <v>2448</v>
      </c>
      <c r="F1659" s="244">
        <v>42612</v>
      </c>
      <c r="G1659" s="3" t="s">
        <v>19400</v>
      </c>
    </row>
    <row r="1660" spans="1:7" s="168" customFormat="1">
      <c r="A1660" s="62">
        <v>1658</v>
      </c>
      <c r="B1660" s="219" t="s">
        <v>19418</v>
      </c>
      <c r="C1660" s="243" t="str">
        <f t="shared" si="59"/>
        <v>Yes</v>
      </c>
      <c r="D1660" s="30">
        <f t="shared" si="57"/>
        <v>1.4820196149654923</v>
      </c>
      <c r="E1660" s="613">
        <v>4080</v>
      </c>
      <c r="F1660" s="244">
        <v>42612</v>
      </c>
      <c r="G1660" s="3" t="s">
        <v>19400</v>
      </c>
    </row>
    <row r="1661" spans="1:7" s="168" customFormat="1">
      <c r="A1661" s="62">
        <v>1659</v>
      </c>
      <c r="B1661" s="219" t="s">
        <v>19419</v>
      </c>
      <c r="C1661" s="243" t="str">
        <f t="shared" si="59"/>
        <v>Yes</v>
      </c>
      <c r="D1661" s="30">
        <f t="shared" si="57"/>
        <v>3.6556483835815472</v>
      </c>
      <c r="E1661" s="613">
        <v>10064</v>
      </c>
      <c r="F1661" s="244">
        <v>42612</v>
      </c>
      <c r="G1661" s="3" t="s">
        <v>19400</v>
      </c>
    </row>
    <row r="1662" spans="1:7" s="168" customFormat="1">
      <c r="A1662" s="62">
        <v>1660</v>
      </c>
      <c r="B1662" s="219" t="s">
        <v>19420</v>
      </c>
      <c r="C1662" s="243" t="str">
        <f t="shared" si="59"/>
        <v>Yes</v>
      </c>
      <c r="D1662" s="30">
        <f t="shared" si="57"/>
        <v>3.6556483835815472</v>
      </c>
      <c r="E1662" s="613">
        <v>10064</v>
      </c>
      <c r="F1662" s="244">
        <v>42612</v>
      </c>
      <c r="G1662" s="3" t="s">
        <v>19400</v>
      </c>
    </row>
    <row r="1663" spans="1:7" s="168" customFormat="1">
      <c r="A1663" s="62">
        <v>1661</v>
      </c>
      <c r="B1663" s="219" t="s">
        <v>19421</v>
      </c>
      <c r="C1663" s="243" t="str">
        <f t="shared" si="59"/>
        <v>Yes</v>
      </c>
      <c r="D1663" s="30">
        <f t="shared" si="57"/>
        <v>1.9760261532873229</v>
      </c>
      <c r="E1663" s="613">
        <v>5440</v>
      </c>
      <c r="F1663" s="244">
        <v>42612</v>
      </c>
      <c r="G1663" s="3" t="s">
        <v>19400</v>
      </c>
    </row>
    <row r="1664" spans="1:7" s="168" customFormat="1">
      <c r="A1664" s="62">
        <v>1662</v>
      </c>
      <c r="B1664" s="219" t="s">
        <v>19422</v>
      </c>
      <c r="C1664" s="243" t="str">
        <f t="shared" si="59"/>
        <v>Yes</v>
      </c>
      <c r="D1664" s="30">
        <f t="shared" si="57"/>
        <v>2.5688339992735196</v>
      </c>
      <c r="E1664" s="613">
        <v>7072</v>
      </c>
      <c r="F1664" s="244">
        <v>42613</v>
      </c>
      <c r="G1664" s="3" t="s">
        <v>19400</v>
      </c>
    </row>
    <row r="1665" spans="1:7" s="168" customFormat="1">
      <c r="A1665" s="62">
        <v>1663</v>
      </c>
      <c r="B1665" s="219" t="s">
        <v>19423</v>
      </c>
      <c r="C1665" s="243" t="str">
        <f t="shared" si="59"/>
        <v>Yes</v>
      </c>
      <c r="D1665" s="30">
        <f t="shared" si="57"/>
        <v>0.75081729022884125</v>
      </c>
      <c r="E1665" s="613">
        <v>2067</v>
      </c>
      <c r="F1665" s="244">
        <v>42612</v>
      </c>
      <c r="G1665" s="3" t="s">
        <v>19400</v>
      </c>
    </row>
    <row r="1666" spans="1:7" s="168" customFormat="1">
      <c r="A1666" s="62">
        <v>1664</v>
      </c>
      <c r="B1666" s="219" t="s">
        <v>19424</v>
      </c>
      <c r="C1666" s="243" t="str">
        <f t="shared" si="59"/>
        <v>Yes</v>
      </c>
      <c r="D1666" s="30">
        <f t="shared" si="57"/>
        <v>1.333817653468943</v>
      </c>
      <c r="E1666" s="613">
        <v>3672</v>
      </c>
      <c r="F1666" s="244">
        <v>42612</v>
      </c>
      <c r="G1666" s="3" t="s">
        <v>19400</v>
      </c>
    </row>
    <row r="1667" spans="1:7" s="168" customFormat="1">
      <c r="A1667" s="62">
        <v>1665</v>
      </c>
      <c r="B1667" s="219" t="s">
        <v>19425</v>
      </c>
      <c r="C1667" s="243" t="str">
        <f t="shared" si="59"/>
        <v>Yes</v>
      </c>
      <c r="D1667" s="30">
        <f t="shared" si="57"/>
        <v>2.9640392299309846</v>
      </c>
      <c r="E1667" s="613">
        <v>8160</v>
      </c>
      <c r="F1667" s="244">
        <v>42612</v>
      </c>
      <c r="G1667" s="3" t="s">
        <v>19400</v>
      </c>
    </row>
    <row r="1668" spans="1:7" s="168" customFormat="1">
      <c r="A1668" s="62">
        <v>1666</v>
      </c>
      <c r="B1668" s="219" t="s">
        <v>19426</v>
      </c>
      <c r="C1668" s="243" t="str">
        <f t="shared" si="59"/>
        <v>Yes</v>
      </c>
      <c r="D1668" s="30">
        <f t="shared" ref="D1668:D1731" si="60">E1668/2753</f>
        <v>2.1242281147838722</v>
      </c>
      <c r="E1668" s="613">
        <v>5848</v>
      </c>
      <c r="F1668" s="244">
        <v>42613</v>
      </c>
      <c r="G1668" s="3" t="s">
        <v>19400</v>
      </c>
    </row>
    <row r="1669" spans="1:7" s="168" customFormat="1">
      <c r="A1669" s="62">
        <v>1667</v>
      </c>
      <c r="B1669" s="219" t="s">
        <v>19427</v>
      </c>
      <c r="C1669" s="243" t="str">
        <f t="shared" si="59"/>
        <v>Yes</v>
      </c>
      <c r="D1669" s="30">
        <f t="shared" si="60"/>
        <v>3.4678532509989104</v>
      </c>
      <c r="E1669" s="613">
        <v>9547</v>
      </c>
      <c r="F1669" s="244">
        <v>42612</v>
      </c>
      <c r="G1669" s="3" t="s">
        <v>19400</v>
      </c>
    </row>
    <row r="1670" spans="1:7" s="168" customFormat="1">
      <c r="A1670" s="62">
        <v>1668</v>
      </c>
      <c r="B1670" s="219" t="s">
        <v>19428</v>
      </c>
      <c r="C1670" s="243" t="str">
        <f t="shared" si="59"/>
        <v>Yes</v>
      </c>
      <c r="D1670" s="30">
        <f t="shared" si="60"/>
        <v>1.887032328369052</v>
      </c>
      <c r="E1670" s="613">
        <v>5195</v>
      </c>
      <c r="F1670" s="244">
        <v>42612</v>
      </c>
      <c r="G1670" s="3" t="s">
        <v>19400</v>
      </c>
    </row>
    <row r="1671" spans="1:7" s="168" customFormat="1">
      <c r="A1671" s="62">
        <v>1669</v>
      </c>
      <c r="B1671" s="219" t="s">
        <v>19429</v>
      </c>
      <c r="C1671" s="243" t="str">
        <f t="shared" si="59"/>
        <v>Yes</v>
      </c>
      <c r="D1671" s="30">
        <f t="shared" si="60"/>
        <v>1.9564111877951327</v>
      </c>
      <c r="E1671" s="613">
        <v>5386</v>
      </c>
      <c r="F1671" s="244">
        <v>42612</v>
      </c>
      <c r="G1671" s="3" t="s">
        <v>19400</v>
      </c>
    </row>
    <row r="1672" spans="1:7" s="168" customFormat="1">
      <c r="A1672" s="62">
        <v>1670</v>
      </c>
      <c r="B1672" s="219" t="s">
        <v>19430</v>
      </c>
      <c r="C1672" s="243" t="str">
        <f t="shared" si="59"/>
        <v>Yes</v>
      </c>
      <c r="D1672" s="30">
        <f t="shared" si="60"/>
        <v>1.9564111877951327</v>
      </c>
      <c r="E1672" s="613">
        <v>5386</v>
      </c>
      <c r="F1672" s="244">
        <v>42612</v>
      </c>
      <c r="G1672" s="3" t="s">
        <v>19400</v>
      </c>
    </row>
    <row r="1673" spans="1:7" s="168" customFormat="1">
      <c r="A1673" s="62">
        <v>1671</v>
      </c>
      <c r="B1673" s="219" t="s">
        <v>19431</v>
      </c>
      <c r="C1673" s="243" t="str">
        <f t="shared" si="59"/>
        <v>Yes</v>
      </c>
      <c r="D1673" s="30">
        <f t="shared" si="60"/>
        <v>4.8114783872139482</v>
      </c>
      <c r="E1673" s="613">
        <v>13246</v>
      </c>
      <c r="F1673" s="244">
        <v>42612</v>
      </c>
      <c r="G1673" s="3" t="s">
        <v>19400</v>
      </c>
    </row>
    <row r="1674" spans="1:7" s="168" customFormat="1">
      <c r="A1674" s="62">
        <v>1672</v>
      </c>
      <c r="B1674" s="219" t="s">
        <v>14379</v>
      </c>
      <c r="C1674" s="243" t="str">
        <f t="shared" si="59"/>
        <v>Yes</v>
      </c>
      <c r="D1674" s="30">
        <f t="shared" si="60"/>
        <v>4.7722484562295682</v>
      </c>
      <c r="E1674" s="613">
        <v>13138</v>
      </c>
      <c r="F1674" s="244">
        <v>42612</v>
      </c>
      <c r="G1674" s="3" t="s">
        <v>19400</v>
      </c>
    </row>
    <row r="1675" spans="1:7" s="168" customFormat="1">
      <c r="A1675" s="62">
        <v>1673</v>
      </c>
      <c r="B1675" s="219" t="s">
        <v>19432</v>
      </c>
      <c r="C1675" s="243" t="str">
        <f t="shared" si="59"/>
        <v>Yes</v>
      </c>
      <c r="D1675" s="30">
        <f t="shared" si="60"/>
        <v>4.7326552851434798</v>
      </c>
      <c r="E1675" s="613">
        <v>13029</v>
      </c>
      <c r="F1675" s="244">
        <v>42612</v>
      </c>
      <c r="G1675" s="3" t="s">
        <v>19400</v>
      </c>
    </row>
    <row r="1676" spans="1:7" s="168" customFormat="1">
      <c r="A1676" s="62">
        <v>1674</v>
      </c>
      <c r="B1676" s="219" t="s">
        <v>19433</v>
      </c>
      <c r="C1676" s="243" t="str">
        <f t="shared" si="59"/>
        <v>Yes</v>
      </c>
      <c r="D1676" s="30">
        <f t="shared" si="60"/>
        <v>4.6040682891391214</v>
      </c>
      <c r="E1676" s="613">
        <v>12675</v>
      </c>
      <c r="F1676" s="244">
        <v>42612</v>
      </c>
      <c r="G1676" s="3" t="s">
        <v>19400</v>
      </c>
    </row>
    <row r="1677" spans="1:7" s="168" customFormat="1">
      <c r="A1677" s="62">
        <v>1675</v>
      </c>
      <c r="B1677" s="219" t="s">
        <v>19434</v>
      </c>
      <c r="C1677" s="243" t="str">
        <f t="shared" si="59"/>
        <v>Yes</v>
      </c>
      <c r="D1677" s="30">
        <f t="shared" si="60"/>
        <v>4.9400653832183075</v>
      </c>
      <c r="E1677" s="613">
        <v>13600</v>
      </c>
      <c r="F1677" s="244">
        <v>42612</v>
      </c>
      <c r="G1677" s="3" t="s">
        <v>19400</v>
      </c>
    </row>
    <row r="1678" spans="1:7" s="168" customFormat="1">
      <c r="A1678" s="62">
        <v>1676</v>
      </c>
      <c r="B1678" s="219" t="s">
        <v>19435</v>
      </c>
      <c r="C1678" s="243" t="str">
        <f t="shared" si="59"/>
        <v>Yes</v>
      </c>
      <c r="D1678" s="30">
        <f t="shared" si="60"/>
        <v>4.2880494006538319</v>
      </c>
      <c r="E1678" s="613">
        <v>11805</v>
      </c>
      <c r="F1678" s="244">
        <v>42612</v>
      </c>
      <c r="G1678" s="3" t="s">
        <v>19400</v>
      </c>
    </row>
    <row r="1679" spans="1:7" s="168" customFormat="1">
      <c r="A1679" s="62">
        <v>1677</v>
      </c>
      <c r="B1679" s="219" t="s">
        <v>19436</v>
      </c>
      <c r="C1679" s="243" t="str">
        <f t="shared" si="59"/>
        <v>Yes</v>
      </c>
      <c r="D1679" s="30">
        <f t="shared" si="60"/>
        <v>1.8772248456229568</v>
      </c>
      <c r="E1679" s="613">
        <v>5168</v>
      </c>
      <c r="F1679" s="244">
        <v>42612</v>
      </c>
      <c r="G1679" s="3" t="s">
        <v>19400</v>
      </c>
    </row>
    <row r="1680" spans="1:7" s="168" customFormat="1">
      <c r="A1680" s="62">
        <v>1678</v>
      </c>
      <c r="B1680" s="219" t="s">
        <v>19437</v>
      </c>
      <c r="C1680" s="243" t="str">
        <f t="shared" si="59"/>
        <v>Yes</v>
      </c>
      <c r="D1680" s="30">
        <f t="shared" si="60"/>
        <v>0.4743915728296404</v>
      </c>
      <c r="E1680" s="613">
        <v>1306</v>
      </c>
      <c r="F1680" s="244">
        <v>42612</v>
      </c>
      <c r="G1680" s="3" t="s">
        <v>19400</v>
      </c>
    </row>
    <row r="1681" spans="1:7" s="168" customFormat="1">
      <c r="A1681" s="62">
        <v>1679</v>
      </c>
      <c r="B1681" s="219" t="s">
        <v>19438</v>
      </c>
      <c r="C1681" s="243" t="str">
        <f t="shared" si="59"/>
        <v>Yes</v>
      </c>
      <c r="D1681" s="30">
        <f t="shared" si="60"/>
        <v>3.7544496912459135</v>
      </c>
      <c r="E1681" s="613">
        <v>10336</v>
      </c>
      <c r="F1681" s="244">
        <v>42612</v>
      </c>
      <c r="G1681" s="3" t="s">
        <v>19400</v>
      </c>
    </row>
    <row r="1682" spans="1:7" s="168" customFormat="1">
      <c r="A1682" s="62">
        <v>1680</v>
      </c>
      <c r="B1682" s="219" t="s">
        <v>19439</v>
      </c>
      <c r="C1682" s="243" t="str">
        <f t="shared" si="59"/>
        <v>Yes</v>
      </c>
      <c r="D1682" s="30">
        <f t="shared" si="60"/>
        <v>4.2484562295677444</v>
      </c>
      <c r="E1682" s="613">
        <v>11696</v>
      </c>
      <c r="F1682" s="244">
        <v>42612</v>
      </c>
      <c r="G1682" s="3" t="s">
        <v>19400</v>
      </c>
    </row>
    <row r="1683" spans="1:7" s="168" customFormat="1">
      <c r="A1683" s="62">
        <v>1681</v>
      </c>
      <c r="B1683" s="219" t="s">
        <v>19440</v>
      </c>
      <c r="C1683" s="243" t="str">
        <f t="shared" si="59"/>
        <v>Yes</v>
      </c>
      <c r="D1683" s="30">
        <f t="shared" si="60"/>
        <v>4.4460588448964762</v>
      </c>
      <c r="E1683" s="613">
        <v>12240</v>
      </c>
      <c r="F1683" s="244">
        <v>42612</v>
      </c>
      <c r="G1683" s="3" t="s">
        <v>19400</v>
      </c>
    </row>
    <row r="1684" spans="1:7" s="168" customFormat="1">
      <c r="A1684" s="62">
        <v>1682</v>
      </c>
      <c r="B1684" s="219" t="s">
        <v>19441</v>
      </c>
      <c r="C1684" s="243" t="str">
        <f t="shared" si="59"/>
        <v>Yes</v>
      </c>
      <c r="D1684" s="30">
        <f t="shared" si="60"/>
        <v>2.4700326916091537</v>
      </c>
      <c r="E1684" s="613">
        <v>6800</v>
      </c>
      <c r="F1684" s="244">
        <v>42613</v>
      </c>
      <c r="G1684" s="3" t="s">
        <v>19400</v>
      </c>
    </row>
    <row r="1685" spans="1:7" s="168" customFormat="1">
      <c r="A1685" s="62">
        <v>1683</v>
      </c>
      <c r="B1685" s="219" t="s">
        <v>19442</v>
      </c>
      <c r="C1685" s="243" t="str">
        <f t="shared" si="59"/>
        <v>Yes</v>
      </c>
      <c r="D1685" s="30">
        <f t="shared" si="60"/>
        <v>0.68180167090446786</v>
      </c>
      <c r="E1685" s="613">
        <v>1877</v>
      </c>
      <c r="F1685" s="244">
        <v>42612</v>
      </c>
      <c r="G1685" s="3" t="s">
        <v>19400</v>
      </c>
    </row>
    <row r="1686" spans="1:7" s="168" customFormat="1">
      <c r="A1686" s="62">
        <v>1684</v>
      </c>
      <c r="B1686" s="219" t="s">
        <v>19443</v>
      </c>
      <c r="C1686" s="243" t="str">
        <f t="shared" si="59"/>
        <v>Yes</v>
      </c>
      <c r="D1686" s="30">
        <f t="shared" si="60"/>
        <v>1.52161278605158</v>
      </c>
      <c r="E1686" s="613">
        <v>4189</v>
      </c>
      <c r="F1686" s="244">
        <v>42613</v>
      </c>
      <c r="G1686" s="3" t="s">
        <v>19400</v>
      </c>
    </row>
    <row r="1687" spans="1:7" s="168" customFormat="1">
      <c r="A1687" s="62">
        <v>1685</v>
      </c>
      <c r="B1687" s="219" t="s">
        <v>19444</v>
      </c>
      <c r="C1687" s="243" t="str">
        <f t="shared" si="59"/>
        <v>Yes</v>
      </c>
      <c r="D1687" s="30">
        <f t="shared" si="60"/>
        <v>1.4028332727933164</v>
      </c>
      <c r="E1687" s="613">
        <v>3862</v>
      </c>
      <c r="F1687" s="244">
        <v>42612</v>
      </c>
      <c r="G1687" s="3" t="s">
        <v>19400</v>
      </c>
    </row>
    <row r="1688" spans="1:7" s="168" customFormat="1">
      <c r="A1688" s="62">
        <v>1686</v>
      </c>
      <c r="B1688" s="219" t="s">
        <v>19445</v>
      </c>
      <c r="C1688" s="243" t="str">
        <f t="shared" si="59"/>
        <v>Yes</v>
      </c>
      <c r="D1688" s="30">
        <f t="shared" si="60"/>
        <v>1.0868143843080276</v>
      </c>
      <c r="E1688" s="613">
        <v>2992</v>
      </c>
      <c r="F1688" s="244">
        <v>42612</v>
      </c>
      <c r="G1688" s="3" t="s">
        <v>19400</v>
      </c>
    </row>
    <row r="1689" spans="1:7" s="168" customFormat="1">
      <c r="A1689" s="62">
        <v>1687</v>
      </c>
      <c r="B1689" s="219" t="s">
        <v>19446</v>
      </c>
      <c r="C1689" s="243" t="str">
        <f t="shared" si="59"/>
        <v>Yes</v>
      </c>
      <c r="D1689" s="30">
        <f t="shared" si="60"/>
        <v>3.1616418452597168</v>
      </c>
      <c r="E1689" s="613">
        <v>8704</v>
      </c>
      <c r="F1689" s="244">
        <v>42613</v>
      </c>
      <c r="G1689" s="3" t="s">
        <v>19400</v>
      </c>
    </row>
    <row r="1690" spans="1:7" s="168" customFormat="1">
      <c r="A1690" s="62">
        <v>1688</v>
      </c>
      <c r="B1690" s="219" t="s">
        <v>19447</v>
      </c>
      <c r="C1690" s="243" t="str">
        <f t="shared" si="59"/>
        <v>Yes</v>
      </c>
      <c r="D1690" s="30">
        <f t="shared" si="60"/>
        <v>0.3952052306574646</v>
      </c>
      <c r="E1690" s="613">
        <v>1088</v>
      </c>
      <c r="F1690" s="244">
        <v>42612</v>
      </c>
      <c r="G1690" s="3" t="s">
        <v>19400</v>
      </c>
    </row>
    <row r="1691" spans="1:7" s="168" customFormat="1">
      <c r="A1691" s="62">
        <v>1689</v>
      </c>
      <c r="B1691" s="219" t="s">
        <v>19448</v>
      </c>
      <c r="C1691" s="243" t="str">
        <f t="shared" si="59"/>
        <v>Yes</v>
      </c>
      <c r="D1691" s="30">
        <f t="shared" si="60"/>
        <v>0.7904104613149292</v>
      </c>
      <c r="E1691" s="613">
        <v>2176</v>
      </c>
      <c r="F1691" s="244">
        <v>42612</v>
      </c>
      <c r="G1691" s="3" t="s">
        <v>19400</v>
      </c>
    </row>
    <row r="1692" spans="1:7" s="168" customFormat="1">
      <c r="A1692" s="62">
        <v>1690</v>
      </c>
      <c r="B1692" s="219" t="s">
        <v>19449</v>
      </c>
      <c r="C1692" s="243" t="str">
        <f t="shared" si="59"/>
        <v>Yes</v>
      </c>
      <c r="D1692" s="30">
        <f t="shared" si="60"/>
        <v>0.40501271340355977</v>
      </c>
      <c r="E1692" s="613">
        <v>1115</v>
      </c>
      <c r="F1692" s="244">
        <v>42612</v>
      </c>
      <c r="G1692" s="3" t="s">
        <v>19400</v>
      </c>
    </row>
    <row r="1693" spans="1:7" s="168" customFormat="1">
      <c r="A1693" s="62">
        <v>1691</v>
      </c>
      <c r="B1693" s="219" t="s">
        <v>19450</v>
      </c>
      <c r="C1693" s="243" t="str">
        <f t="shared" si="59"/>
        <v>Yes</v>
      </c>
      <c r="D1693" s="30">
        <f t="shared" si="60"/>
        <v>0.89901925172539043</v>
      </c>
      <c r="E1693" s="613">
        <v>2475</v>
      </c>
      <c r="F1693" s="244">
        <v>42612</v>
      </c>
      <c r="G1693" s="3" t="s">
        <v>19400</v>
      </c>
    </row>
    <row r="1694" spans="1:7" s="168" customFormat="1">
      <c r="A1694" s="62">
        <v>1692</v>
      </c>
      <c r="B1694" s="219" t="s">
        <v>19451</v>
      </c>
      <c r="C1694" s="243" t="str">
        <f t="shared" si="59"/>
        <v>Yes</v>
      </c>
      <c r="D1694" s="30">
        <f t="shared" si="60"/>
        <v>0.73120232473665092</v>
      </c>
      <c r="E1694" s="613">
        <v>2013</v>
      </c>
      <c r="F1694" s="244">
        <v>42613</v>
      </c>
      <c r="G1694" s="3" t="s">
        <v>19400</v>
      </c>
    </row>
    <row r="1695" spans="1:7" s="168" customFormat="1">
      <c r="A1695" s="62">
        <v>1693</v>
      </c>
      <c r="B1695" s="219" t="s">
        <v>19452</v>
      </c>
      <c r="C1695" s="243" t="str">
        <f t="shared" si="59"/>
        <v>Yes</v>
      </c>
      <c r="D1695" s="30">
        <f t="shared" si="60"/>
        <v>4.6240464947330189</v>
      </c>
      <c r="E1695" s="613">
        <v>12730</v>
      </c>
      <c r="F1695" s="244">
        <v>42612</v>
      </c>
      <c r="G1695" s="3" t="s">
        <v>19400</v>
      </c>
    </row>
    <row r="1696" spans="1:7" s="168" customFormat="1">
      <c r="A1696" s="62">
        <v>1694</v>
      </c>
      <c r="B1696" s="219" t="s">
        <v>19453</v>
      </c>
      <c r="C1696" s="243" t="str">
        <f t="shared" si="59"/>
        <v>Yes</v>
      </c>
      <c r="D1696" s="30">
        <f t="shared" si="60"/>
        <v>1.8772248456229568</v>
      </c>
      <c r="E1696" s="613">
        <v>5168</v>
      </c>
      <c r="F1696" s="244">
        <v>42612</v>
      </c>
      <c r="G1696" s="3" t="s">
        <v>19400</v>
      </c>
    </row>
    <row r="1697" spans="1:7" s="168" customFormat="1">
      <c r="A1697" s="62">
        <v>1695</v>
      </c>
      <c r="B1697" s="219" t="s">
        <v>19454</v>
      </c>
      <c r="C1697" s="243" t="str">
        <f t="shared" si="59"/>
        <v>Yes</v>
      </c>
      <c r="D1697" s="30">
        <f t="shared" si="60"/>
        <v>2.9146385760988012</v>
      </c>
      <c r="E1697" s="613">
        <v>8024</v>
      </c>
      <c r="F1697" s="244">
        <v>42613</v>
      </c>
      <c r="G1697" s="3" t="s">
        <v>19400</v>
      </c>
    </row>
    <row r="1698" spans="1:7" s="168" customFormat="1">
      <c r="A1698" s="62">
        <v>1696</v>
      </c>
      <c r="B1698" s="219" t="s">
        <v>19455</v>
      </c>
      <c r="C1698" s="243" t="str">
        <f t="shared" si="59"/>
        <v>Yes</v>
      </c>
      <c r="D1698" s="30">
        <f t="shared" si="60"/>
        <v>4.4460588448964762</v>
      </c>
      <c r="E1698" s="613">
        <v>12240</v>
      </c>
      <c r="F1698" s="244">
        <v>42613</v>
      </c>
      <c r="G1698" s="3" t="s">
        <v>19400</v>
      </c>
    </row>
    <row r="1699" spans="1:7" s="168" customFormat="1">
      <c r="A1699" s="62">
        <v>1697</v>
      </c>
      <c r="B1699" s="219" t="s">
        <v>19456</v>
      </c>
      <c r="C1699" s="243" t="str">
        <f t="shared" si="59"/>
        <v>Yes</v>
      </c>
      <c r="D1699" s="30">
        <f t="shared" si="60"/>
        <v>4.4460588448964762</v>
      </c>
      <c r="E1699" s="613">
        <v>12240</v>
      </c>
      <c r="F1699" s="244">
        <v>42613</v>
      </c>
      <c r="G1699" s="3" t="s">
        <v>19400</v>
      </c>
    </row>
    <row r="1700" spans="1:7" s="168" customFormat="1">
      <c r="A1700" s="62">
        <v>1698</v>
      </c>
      <c r="B1700" s="219" t="s">
        <v>19457</v>
      </c>
      <c r="C1700" s="243" t="str">
        <f t="shared" si="59"/>
        <v>Yes</v>
      </c>
      <c r="D1700" s="30">
        <f t="shared" si="60"/>
        <v>2.2724300762804215</v>
      </c>
      <c r="E1700" s="613">
        <v>6256</v>
      </c>
      <c r="F1700" s="244">
        <v>42612</v>
      </c>
      <c r="G1700" s="3" t="s">
        <v>19400</v>
      </c>
    </row>
    <row r="1701" spans="1:7" s="168" customFormat="1">
      <c r="A1701" s="62">
        <v>1699</v>
      </c>
      <c r="B1701" s="219" t="s">
        <v>19416</v>
      </c>
      <c r="C1701" s="243" t="str">
        <f t="shared" si="59"/>
        <v>Yes</v>
      </c>
      <c r="D1701" s="30">
        <f t="shared" si="60"/>
        <v>4.9400653832183075</v>
      </c>
      <c r="E1701" s="613">
        <v>13600</v>
      </c>
      <c r="F1701" s="244">
        <v>42612</v>
      </c>
      <c r="G1701" s="3" t="s">
        <v>19400</v>
      </c>
    </row>
    <row r="1702" spans="1:7" s="168" customFormat="1">
      <c r="A1702" s="62">
        <v>1700</v>
      </c>
      <c r="B1702" s="219" t="s">
        <v>19458</v>
      </c>
      <c r="C1702" s="243" t="str">
        <f t="shared" si="59"/>
        <v>Yes</v>
      </c>
      <c r="D1702" s="30">
        <f t="shared" si="60"/>
        <v>4.6240464947330189</v>
      </c>
      <c r="E1702" s="613">
        <v>12730</v>
      </c>
      <c r="F1702" s="244">
        <v>42612</v>
      </c>
      <c r="G1702" s="3" t="s">
        <v>19400</v>
      </c>
    </row>
    <row r="1703" spans="1:7" s="168" customFormat="1">
      <c r="A1703" s="62">
        <v>1701</v>
      </c>
      <c r="B1703" s="219" t="s">
        <v>19459</v>
      </c>
      <c r="C1703" s="243" t="str">
        <f t="shared" si="59"/>
        <v>Yes</v>
      </c>
      <c r="D1703" s="30">
        <f t="shared" si="60"/>
        <v>0.61242281147838717</v>
      </c>
      <c r="E1703" s="613">
        <v>1686</v>
      </c>
      <c r="F1703" s="244">
        <v>42612</v>
      </c>
      <c r="G1703" s="3" t="s">
        <v>19400</v>
      </c>
    </row>
    <row r="1704" spans="1:7" s="168" customFormat="1">
      <c r="A1704" s="62">
        <v>1702</v>
      </c>
      <c r="B1704" s="219" t="s">
        <v>19452</v>
      </c>
      <c r="C1704" s="243" t="str">
        <f t="shared" si="59"/>
        <v>Yes</v>
      </c>
      <c r="D1704" s="30">
        <f t="shared" si="60"/>
        <v>1.887032328369052</v>
      </c>
      <c r="E1704" s="613">
        <v>5195</v>
      </c>
      <c r="F1704" s="244">
        <v>42612</v>
      </c>
      <c r="G1704" s="3" t="s">
        <v>19400</v>
      </c>
    </row>
    <row r="1705" spans="1:7" s="168" customFormat="1">
      <c r="A1705" s="62">
        <v>1703</v>
      </c>
      <c r="B1705" s="213" t="s">
        <v>19460</v>
      </c>
      <c r="C1705" s="214" t="str">
        <f>IF(D1729&lt;=5, "Yes", "No")</f>
        <v>Yes</v>
      </c>
      <c r="D1705" s="30">
        <f t="shared" si="60"/>
        <v>4.1198692335633851</v>
      </c>
      <c r="E1705" s="612">
        <v>11342</v>
      </c>
      <c r="F1705" s="242">
        <v>42613</v>
      </c>
      <c r="G1705" s="3" t="s">
        <v>5257</v>
      </c>
    </row>
    <row r="1706" spans="1:7" s="168" customFormat="1">
      <c r="A1706" s="62">
        <v>1704</v>
      </c>
      <c r="B1706" s="213" t="s">
        <v>19461</v>
      </c>
      <c r="C1706" s="214" t="str">
        <f t="shared" ref="C1706:C1733" si="61">IF(D1730&lt;=5, "Yes", "No")</f>
        <v>Yes</v>
      </c>
      <c r="D1706" s="30">
        <f t="shared" si="60"/>
        <v>4.7918634217217582</v>
      </c>
      <c r="E1706" s="612">
        <v>13192</v>
      </c>
      <c r="F1706" s="242">
        <v>42612</v>
      </c>
      <c r="G1706" s="3" t="s">
        <v>5257</v>
      </c>
    </row>
    <row r="1707" spans="1:7" s="168" customFormat="1">
      <c r="A1707" s="62">
        <v>1705</v>
      </c>
      <c r="B1707" s="213" t="s">
        <v>19462</v>
      </c>
      <c r="C1707" s="214" t="str">
        <f t="shared" si="61"/>
        <v>Yes</v>
      </c>
      <c r="D1707" s="30">
        <f t="shared" si="60"/>
        <v>1.0276062477297494</v>
      </c>
      <c r="E1707" s="612">
        <v>2829</v>
      </c>
      <c r="F1707" s="242">
        <v>42612</v>
      </c>
      <c r="G1707" s="3" t="s">
        <v>5257</v>
      </c>
    </row>
    <row r="1708" spans="1:7" s="168" customFormat="1">
      <c r="A1708" s="62">
        <v>1706</v>
      </c>
      <c r="B1708" s="213" t="s">
        <v>19463</v>
      </c>
      <c r="C1708" s="214" t="str">
        <f t="shared" si="61"/>
        <v>Yes</v>
      </c>
      <c r="D1708" s="30">
        <f t="shared" si="60"/>
        <v>4.9400653832183075</v>
      </c>
      <c r="E1708" s="612">
        <v>13600</v>
      </c>
      <c r="F1708" s="242">
        <v>42612</v>
      </c>
      <c r="G1708" s="3" t="s">
        <v>5257</v>
      </c>
    </row>
    <row r="1709" spans="1:7" s="168" customFormat="1">
      <c r="A1709" s="62">
        <v>1707</v>
      </c>
      <c r="B1709" s="213" t="s">
        <v>19464</v>
      </c>
      <c r="C1709" s="214" t="str">
        <f t="shared" si="61"/>
        <v>Yes</v>
      </c>
      <c r="D1709" s="30">
        <f t="shared" si="60"/>
        <v>4.9400653832183075</v>
      </c>
      <c r="E1709" s="612">
        <v>13600</v>
      </c>
      <c r="F1709" s="242">
        <v>42612</v>
      </c>
      <c r="G1709" s="3" t="s">
        <v>5257</v>
      </c>
    </row>
    <row r="1710" spans="1:7" s="168" customFormat="1">
      <c r="A1710" s="62">
        <v>1708</v>
      </c>
      <c r="B1710" s="213" t="s">
        <v>19465</v>
      </c>
      <c r="C1710" s="214" t="str">
        <f t="shared" si="61"/>
        <v>Yes</v>
      </c>
      <c r="D1710" s="30">
        <f t="shared" si="60"/>
        <v>2.2426443879404285</v>
      </c>
      <c r="E1710" s="612">
        <v>6174</v>
      </c>
      <c r="F1710" s="242">
        <v>42612</v>
      </c>
      <c r="G1710" s="3" t="s">
        <v>5257</v>
      </c>
    </row>
    <row r="1711" spans="1:7" s="168" customFormat="1">
      <c r="A1711" s="62">
        <v>1709</v>
      </c>
      <c r="B1711" s="213" t="s">
        <v>19466</v>
      </c>
      <c r="C1711" s="214" t="str">
        <f t="shared" si="61"/>
        <v>Yes</v>
      </c>
      <c r="D1711" s="30">
        <f t="shared" si="60"/>
        <v>2.2426443879404285</v>
      </c>
      <c r="E1711" s="612">
        <v>6174</v>
      </c>
      <c r="F1711" s="242">
        <v>42612</v>
      </c>
      <c r="G1711" s="3" t="s">
        <v>5257</v>
      </c>
    </row>
    <row r="1712" spans="1:7" s="168" customFormat="1">
      <c r="A1712" s="62">
        <v>1710</v>
      </c>
      <c r="B1712" s="213" t="s">
        <v>19467</v>
      </c>
      <c r="C1712" s="214" t="str">
        <f t="shared" si="61"/>
        <v>Yes</v>
      </c>
      <c r="D1712" s="30">
        <f t="shared" si="60"/>
        <v>3.2800581184162731</v>
      </c>
      <c r="E1712" s="612">
        <v>9030</v>
      </c>
      <c r="F1712" s="242">
        <v>42612</v>
      </c>
      <c r="G1712" s="3" t="s">
        <v>5257</v>
      </c>
    </row>
    <row r="1713" spans="1:7" s="168" customFormat="1">
      <c r="A1713" s="62">
        <v>1711</v>
      </c>
      <c r="B1713" s="213" t="s">
        <v>19468</v>
      </c>
      <c r="C1713" s="214" t="str">
        <f t="shared" si="61"/>
        <v>Yes</v>
      </c>
      <c r="D1713" s="30">
        <f t="shared" si="60"/>
        <v>0.50381402106792594</v>
      </c>
      <c r="E1713" s="612">
        <v>1387</v>
      </c>
      <c r="F1713" s="242">
        <v>42612</v>
      </c>
      <c r="G1713" s="3" t="s">
        <v>5257</v>
      </c>
    </row>
    <row r="1714" spans="1:7" s="168" customFormat="1">
      <c r="A1714" s="62">
        <v>1712</v>
      </c>
      <c r="B1714" s="213" t="s">
        <v>19469</v>
      </c>
      <c r="C1714" s="214" t="str">
        <f t="shared" si="61"/>
        <v>Yes</v>
      </c>
      <c r="D1714" s="30">
        <f t="shared" si="60"/>
        <v>3.8532509989102799</v>
      </c>
      <c r="E1714" s="612">
        <v>10608</v>
      </c>
      <c r="F1714" s="242">
        <v>42612</v>
      </c>
      <c r="G1714" s="3" t="s">
        <v>5257</v>
      </c>
    </row>
    <row r="1715" spans="1:7" s="168" customFormat="1">
      <c r="A1715" s="62">
        <v>1713</v>
      </c>
      <c r="B1715" s="213" t="s">
        <v>19470</v>
      </c>
      <c r="C1715" s="214" t="str">
        <f t="shared" si="61"/>
        <v>Yes</v>
      </c>
      <c r="D1715" s="30">
        <f t="shared" si="60"/>
        <v>3.8532509989102799</v>
      </c>
      <c r="E1715" s="612">
        <v>10608</v>
      </c>
      <c r="F1715" s="242">
        <v>42612</v>
      </c>
      <c r="G1715" s="3" t="s">
        <v>5257</v>
      </c>
    </row>
    <row r="1716" spans="1:7" s="168" customFormat="1">
      <c r="A1716" s="62">
        <v>1714</v>
      </c>
      <c r="B1716" s="213" t="s">
        <v>19471</v>
      </c>
      <c r="C1716" s="214" t="str">
        <f t="shared" si="61"/>
        <v>Yes</v>
      </c>
      <c r="D1716" s="30">
        <f t="shared" si="60"/>
        <v>3.8532509989102799</v>
      </c>
      <c r="E1716" s="612">
        <v>10608</v>
      </c>
      <c r="F1716" s="242">
        <v>42612</v>
      </c>
      <c r="G1716" s="3" t="s">
        <v>5257</v>
      </c>
    </row>
    <row r="1717" spans="1:7" s="168" customFormat="1">
      <c r="A1717" s="62">
        <v>1715</v>
      </c>
      <c r="B1717" s="213" t="s">
        <v>19472</v>
      </c>
      <c r="C1717" s="214" t="str">
        <f t="shared" si="61"/>
        <v>Yes</v>
      </c>
      <c r="D1717" s="30">
        <f t="shared" si="60"/>
        <v>2.0650199782055938</v>
      </c>
      <c r="E1717" s="612">
        <v>5685</v>
      </c>
      <c r="F1717" s="242">
        <v>42612</v>
      </c>
      <c r="G1717" s="3" t="s">
        <v>5257</v>
      </c>
    </row>
    <row r="1718" spans="1:7" s="168" customFormat="1">
      <c r="A1718" s="62">
        <v>1716</v>
      </c>
      <c r="B1718" s="213" t="s">
        <v>19473</v>
      </c>
      <c r="C1718" s="214" t="str">
        <f t="shared" si="61"/>
        <v>Yes</v>
      </c>
      <c r="D1718" s="30">
        <f t="shared" si="60"/>
        <v>1.0276062477297494</v>
      </c>
      <c r="E1718" s="612">
        <v>2829</v>
      </c>
      <c r="F1718" s="242">
        <v>42612</v>
      </c>
      <c r="G1718" s="3" t="s">
        <v>5257</v>
      </c>
    </row>
    <row r="1719" spans="1:7" s="168" customFormat="1">
      <c r="A1719" s="62">
        <v>1717</v>
      </c>
      <c r="B1719" s="213" t="s">
        <v>19474</v>
      </c>
      <c r="C1719" s="214" t="str">
        <f t="shared" si="61"/>
        <v>Yes</v>
      </c>
      <c r="D1719" s="30">
        <f t="shared" si="60"/>
        <v>2.7072284780239739</v>
      </c>
      <c r="E1719" s="612">
        <v>7453</v>
      </c>
      <c r="F1719" s="242">
        <v>42612</v>
      </c>
      <c r="G1719" s="3" t="s">
        <v>5257</v>
      </c>
    </row>
    <row r="1720" spans="1:7" s="168" customFormat="1">
      <c r="A1720" s="62">
        <v>1718</v>
      </c>
      <c r="B1720" s="213" t="s">
        <v>19475</v>
      </c>
      <c r="C1720" s="214" t="str">
        <f t="shared" si="61"/>
        <v>Yes</v>
      </c>
      <c r="D1720" s="30">
        <f t="shared" si="60"/>
        <v>2.7072284780239739</v>
      </c>
      <c r="E1720" s="612">
        <v>7453</v>
      </c>
      <c r="F1720" s="242">
        <v>42612</v>
      </c>
      <c r="G1720" s="3" t="s">
        <v>5257</v>
      </c>
    </row>
    <row r="1721" spans="1:7" s="168" customFormat="1">
      <c r="A1721" s="62">
        <v>1719</v>
      </c>
      <c r="B1721" s="213" t="s">
        <v>19476</v>
      </c>
      <c r="C1721" s="214" t="str">
        <f t="shared" si="61"/>
        <v>Yes</v>
      </c>
      <c r="D1721" s="30">
        <f t="shared" si="60"/>
        <v>2.7072284780239739</v>
      </c>
      <c r="E1721" s="612">
        <v>7453</v>
      </c>
      <c r="F1721" s="242">
        <v>42612</v>
      </c>
      <c r="G1721" s="3" t="s">
        <v>5257</v>
      </c>
    </row>
    <row r="1722" spans="1:7" s="168" customFormat="1">
      <c r="A1722" s="62">
        <v>1720</v>
      </c>
      <c r="B1722" s="213" t="s">
        <v>14083</v>
      </c>
      <c r="C1722" s="214" t="str">
        <f t="shared" si="61"/>
        <v>Yes</v>
      </c>
      <c r="D1722" s="30">
        <f t="shared" si="60"/>
        <v>1.5412277515437705</v>
      </c>
      <c r="E1722" s="612">
        <v>4243</v>
      </c>
      <c r="F1722" s="242">
        <v>42613</v>
      </c>
      <c r="G1722" s="3" t="s">
        <v>5257</v>
      </c>
    </row>
    <row r="1723" spans="1:7" s="168" customFormat="1">
      <c r="A1723" s="62">
        <v>1721</v>
      </c>
      <c r="B1723" s="213" t="s">
        <v>19477</v>
      </c>
      <c r="C1723" s="214" t="str">
        <f t="shared" si="61"/>
        <v>Yes</v>
      </c>
      <c r="D1723" s="30">
        <f t="shared" si="60"/>
        <v>1.5412277515437705</v>
      </c>
      <c r="E1723" s="612">
        <v>4243</v>
      </c>
      <c r="F1723" s="242">
        <v>42612</v>
      </c>
      <c r="G1723" s="3" t="s">
        <v>5257</v>
      </c>
    </row>
    <row r="1724" spans="1:7" s="168" customFormat="1">
      <c r="A1724" s="62">
        <v>1722</v>
      </c>
      <c r="B1724" s="213" t="s">
        <v>19478</v>
      </c>
      <c r="C1724" s="214" t="str">
        <f t="shared" si="61"/>
        <v>Yes</v>
      </c>
      <c r="D1724" s="30">
        <f t="shared" si="60"/>
        <v>4.8510715583000366</v>
      </c>
      <c r="E1724" s="612">
        <v>13355</v>
      </c>
      <c r="F1724" s="242">
        <v>42612</v>
      </c>
      <c r="G1724" s="3" t="s">
        <v>5257</v>
      </c>
    </row>
    <row r="1725" spans="1:7" s="168" customFormat="1">
      <c r="A1725" s="62">
        <v>1723</v>
      </c>
      <c r="B1725" s="213" t="s">
        <v>19479</v>
      </c>
      <c r="C1725" s="214" t="str">
        <f t="shared" si="61"/>
        <v>Yes</v>
      </c>
      <c r="D1725" s="30">
        <f t="shared" si="60"/>
        <v>4.8510715583000366</v>
      </c>
      <c r="E1725" s="612">
        <v>13355</v>
      </c>
      <c r="F1725" s="242">
        <v>42612</v>
      </c>
      <c r="G1725" s="3" t="s">
        <v>5257</v>
      </c>
    </row>
    <row r="1726" spans="1:7" s="168" customFormat="1">
      <c r="A1726" s="62">
        <v>1724</v>
      </c>
      <c r="B1726" s="213" t="s">
        <v>19480</v>
      </c>
      <c r="C1726" s="214" t="str">
        <f t="shared" si="61"/>
        <v>Yes</v>
      </c>
      <c r="D1726" s="30">
        <f t="shared" si="60"/>
        <v>0.34580457682528148</v>
      </c>
      <c r="E1726" s="612">
        <v>952</v>
      </c>
      <c r="F1726" s="242">
        <v>42612</v>
      </c>
      <c r="G1726" s="3" t="s">
        <v>5257</v>
      </c>
    </row>
    <row r="1727" spans="1:7" s="168" customFormat="1">
      <c r="A1727" s="62">
        <v>1725</v>
      </c>
      <c r="B1727" s="213" t="s">
        <v>19481</v>
      </c>
      <c r="C1727" s="214" t="str">
        <f t="shared" si="61"/>
        <v>Yes</v>
      </c>
      <c r="D1727" s="30">
        <f t="shared" si="60"/>
        <v>3.3690519433345441</v>
      </c>
      <c r="E1727" s="612">
        <v>9275</v>
      </c>
      <c r="F1727" s="242">
        <v>42612</v>
      </c>
      <c r="G1727" s="3" t="s">
        <v>5257</v>
      </c>
    </row>
    <row r="1728" spans="1:7" s="168" customFormat="1">
      <c r="A1728" s="62">
        <v>1726</v>
      </c>
      <c r="B1728" s="213" t="s">
        <v>19482</v>
      </c>
      <c r="C1728" s="214" t="str">
        <f t="shared" si="61"/>
        <v>Yes</v>
      </c>
      <c r="D1728" s="30">
        <f t="shared" si="60"/>
        <v>4.6040682891391214</v>
      </c>
      <c r="E1728" s="612">
        <v>12675</v>
      </c>
      <c r="F1728" s="242">
        <v>42612</v>
      </c>
      <c r="G1728" s="3" t="s">
        <v>5257</v>
      </c>
    </row>
    <row r="1729" spans="1:7" s="168" customFormat="1">
      <c r="A1729" s="62">
        <v>1727</v>
      </c>
      <c r="B1729" s="213" t="s">
        <v>19483</v>
      </c>
      <c r="C1729" s="214" t="str">
        <f t="shared" si="61"/>
        <v>Yes</v>
      </c>
      <c r="D1729" s="30">
        <f t="shared" si="60"/>
        <v>1.106429349800218</v>
      </c>
      <c r="E1729" s="612">
        <v>3046</v>
      </c>
      <c r="F1729" s="242">
        <v>42612</v>
      </c>
      <c r="G1729" s="3" t="s">
        <v>5257</v>
      </c>
    </row>
    <row r="1730" spans="1:7" s="168" customFormat="1">
      <c r="A1730" s="62">
        <v>1728</v>
      </c>
      <c r="B1730" s="213" t="s">
        <v>19479</v>
      </c>
      <c r="C1730" s="214" t="str">
        <f t="shared" si="61"/>
        <v>Yes</v>
      </c>
      <c r="D1730" s="30">
        <f t="shared" si="60"/>
        <v>3.2306574645840902</v>
      </c>
      <c r="E1730" s="612">
        <v>8894</v>
      </c>
      <c r="F1730" s="242">
        <v>42612</v>
      </c>
      <c r="G1730" s="3" t="s">
        <v>5257</v>
      </c>
    </row>
    <row r="1731" spans="1:7" s="168" customFormat="1">
      <c r="A1731" s="62">
        <v>1729</v>
      </c>
      <c r="B1731" s="213" t="s">
        <v>19484</v>
      </c>
      <c r="C1731" s="214" t="str">
        <f t="shared" si="61"/>
        <v>Yes</v>
      </c>
      <c r="D1731" s="30">
        <f t="shared" si="60"/>
        <v>4.3966581910642937</v>
      </c>
      <c r="E1731" s="612">
        <v>12104</v>
      </c>
      <c r="F1731" s="242">
        <v>42612</v>
      </c>
      <c r="G1731" s="3" t="s">
        <v>5257</v>
      </c>
    </row>
    <row r="1732" spans="1:7" s="168" customFormat="1">
      <c r="A1732" s="62">
        <v>1730</v>
      </c>
      <c r="B1732" s="213" t="s">
        <v>19485</v>
      </c>
      <c r="C1732" s="214" t="str">
        <f t="shared" si="61"/>
        <v>Yes</v>
      </c>
      <c r="D1732" s="30">
        <f t="shared" ref="D1732:D1795" si="62">E1732/2753</f>
        <v>4.3966581910642937</v>
      </c>
      <c r="E1732" s="612">
        <v>12104</v>
      </c>
      <c r="F1732" s="242">
        <v>42612</v>
      </c>
      <c r="G1732" s="3" t="s">
        <v>5257</v>
      </c>
    </row>
    <row r="1733" spans="1:7" s="168" customFormat="1">
      <c r="A1733" s="62">
        <v>1731</v>
      </c>
      <c r="B1733" s="213" t="s">
        <v>19486</v>
      </c>
      <c r="C1733" s="214" t="str">
        <f t="shared" si="61"/>
        <v>Yes</v>
      </c>
      <c r="D1733" s="30">
        <f t="shared" si="62"/>
        <v>4.3966581910642937</v>
      </c>
      <c r="E1733" s="612">
        <v>12104</v>
      </c>
      <c r="F1733" s="242">
        <v>42612</v>
      </c>
      <c r="G1733" s="3" t="s">
        <v>5257</v>
      </c>
    </row>
    <row r="1734" spans="1:7" s="168" customFormat="1">
      <c r="A1734" s="62">
        <v>1732</v>
      </c>
      <c r="B1734" s="219" t="s">
        <v>19487</v>
      </c>
      <c r="C1734" s="243" t="str">
        <f>IF(D1758&lt;=5, "Yes", "No")</f>
        <v>Yes</v>
      </c>
      <c r="D1734" s="30">
        <f t="shared" si="62"/>
        <v>0.3952052306574646</v>
      </c>
      <c r="E1734" s="613">
        <v>1088</v>
      </c>
      <c r="F1734" s="244">
        <v>42612</v>
      </c>
      <c r="G1734" s="3" t="s">
        <v>19488</v>
      </c>
    </row>
    <row r="1735" spans="1:7" s="168" customFormat="1">
      <c r="A1735" s="62">
        <v>1733</v>
      </c>
      <c r="B1735" s="219" t="s">
        <v>19489</v>
      </c>
      <c r="C1735" s="243" t="str">
        <f t="shared" ref="C1735:C1798" si="63">IF(D1759&lt;=5, "Yes", "No")</f>
        <v>Yes</v>
      </c>
      <c r="D1735" s="30">
        <f t="shared" si="62"/>
        <v>1.2648020341445696</v>
      </c>
      <c r="E1735" s="613">
        <v>3482</v>
      </c>
      <c r="F1735" s="244">
        <v>42612</v>
      </c>
      <c r="G1735" s="3" t="s">
        <v>19488</v>
      </c>
    </row>
    <row r="1736" spans="1:7" s="168" customFormat="1">
      <c r="A1736" s="62">
        <v>1734</v>
      </c>
      <c r="B1736" s="219" t="s">
        <v>19490</v>
      </c>
      <c r="C1736" s="243" t="str">
        <f t="shared" si="63"/>
        <v>Yes</v>
      </c>
      <c r="D1736" s="30">
        <f t="shared" si="62"/>
        <v>1.2648020341445696</v>
      </c>
      <c r="E1736" s="613">
        <v>3482</v>
      </c>
      <c r="F1736" s="244">
        <v>42612</v>
      </c>
      <c r="G1736" s="3" t="s">
        <v>19488</v>
      </c>
    </row>
    <row r="1737" spans="1:7" s="168" customFormat="1">
      <c r="A1737" s="62">
        <v>1735</v>
      </c>
      <c r="B1737" s="219" t="s">
        <v>19491</v>
      </c>
      <c r="C1737" s="243" t="str">
        <f t="shared" si="63"/>
        <v>Yes</v>
      </c>
      <c r="D1737" s="30">
        <f t="shared" si="62"/>
        <v>1.0868143843080276</v>
      </c>
      <c r="E1737" s="613">
        <v>2992</v>
      </c>
      <c r="F1737" s="244">
        <v>42612</v>
      </c>
      <c r="G1737" s="3" t="s">
        <v>19488</v>
      </c>
    </row>
    <row r="1738" spans="1:7" s="168" customFormat="1">
      <c r="A1738" s="62">
        <v>1736</v>
      </c>
      <c r="B1738" s="219" t="s">
        <v>19492</v>
      </c>
      <c r="C1738" s="243" t="str">
        <f t="shared" si="63"/>
        <v>Yes</v>
      </c>
      <c r="D1738" s="30">
        <f t="shared" si="62"/>
        <v>1.1758082092262985</v>
      </c>
      <c r="E1738" s="613">
        <v>3237</v>
      </c>
      <c r="F1738" s="244">
        <v>42613</v>
      </c>
      <c r="G1738" s="3" t="s">
        <v>19488</v>
      </c>
    </row>
    <row r="1739" spans="1:7" s="168" customFormat="1">
      <c r="A1739" s="62">
        <v>1737</v>
      </c>
      <c r="B1739" s="219" t="s">
        <v>18042</v>
      </c>
      <c r="C1739" s="243" t="str">
        <f t="shared" si="63"/>
        <v>Yes</v>
      </c>
      <c r="D1739" s="30">
        <f t="shared" si="62"/>
        <v>3.7544496912459135</v>
      </c>
      <c r="E1739" s="613">
        <v>10336</v>
      </c>
      <c r="F1739" s="244">
        <v>42613</v>
      </c>
      <c r="G1739" s="3" t="s">
        <v>19488</v>
      </c>
    </row>
    <row r="1740" spans="1:7" s="168" customFormat="1">
      <c r="A1740" s="62">
        <v>1738</v>
      </c>
      <c r="B1740" s="219" t="s">
        <v>19493</v>
      </c>
      <c r="C1740" s="243" t="str">
        <f t="shared" si="63"/>
        <v>Yes</v>
      </c>
      <c r="D1740" s="30">
        <f t="shared" si="62"/>
        <v>4.9400653832183075E-2</v>
      </c>
      <c r="E1740" s="613">
        <v>136</v>
      </c>
      <c r="F1740" s="244">
        <v>42612</v>
      </c>
      <c r="G1740" s="3" t="s">
        <v>19488</v>
      </c>
    </row>
    <row r="1741" spans="1:7" s="168" customFormat="1">
      <c r="A1741" s="62">
        <v>1739</v>
      </c>
      <c r="B1741" s="219" t="s">
        <v>19494</v>
      </c>
      <c r="C1741" s="243" t="str">
        <f t="shared" si="63"/>
        <v>Yes</v>
      </c>
      <c r="D1741" s="30">
        <f t="shared" si="62"/>
        <v>0.4347984017435525</v>
      </c>
      <c r="E1741" s="613">
        <v>1197</v>
      </c>
      <c r="F1741" s="244">
        <v>42612</v>
      </c>
      <c r="G1741" s="3" t="s">
        <v>19488</v>
      </c>
    </row>
    <row r="1742" spans="1:7" s="168" customFormat="1">
      <c r="A1742" s="62">
        <v>1740</v>
      </c>
      <c r="B1742" s="219" t="s">
        <v>19495</v>
      </c>
      <c r="C1742" s="243" t="str">
        <f t="shared" si="63"/>
        <v>Yes</v>
      </c>
      <c r="D1742" s="30">
        <f t="shared" si="62"/>
        <v>4.8314565928078457</v>
      </c>
      <c r="E1742" s="613">
        <v>13301</v>
      </c>
      <c r="F1742" s="244">
        <v>42612</v>
      </c>
      <c r="G1742" s="3" t="s">
        <v>19488</v>
      </c>
    </row>
    <row r="1743" spans="1:7" s="168" customFormat="1">
      <c r="A1743" s="62">
        <v>1741</v>
      </c>
      <c r="B1743" s="219" t="s">
        <v>19496</v>
      </c>
      <c r="C1743" s="243" t="str">
        <f t="shared" si="63"/>
        <v>Yes</v>
      </c>
      <c r="D1743" s="30">
        <f t="shared" si="62"/>
        <v>0.51362150381402105</v>
      </c>
      <c r="E1743" s="613">
        <v>1414</v>
      </c>
      <c r="F1743" s="244">
        <v>42612</v>
      </c>
      <c r="G1743" s="3" t="s">
        <v>19488</v>
      </c>
    </row>
    <row r="1744" spans="1:7" s="168" customFormat="1">
      <c r="A1744" s="62">
        <v>1742</v>
      </c>
      <c r="B1744" s="219" t="s">
        <v>19497</v>
      </c>
      <c r="C1744" s="243" t="str">
        <f t="shared" si="63"/>
        <v>Yes</v>
      </c>
      <c r="D1744" s="30">
        <f t="shared" si="62"/>
        <v>3.4282600799128224</v>
      </c>
      <c r="E1744" s="613">
        <v>9438</v>
      </c>
      <c r="F1744" s="244">
        <v>42612</v>
      </c>
      <c r="G1744" s="3" t="s">
        <v>19488</v>
      </c>
    </row>
    <row r="1745" spans="1:7" s="168" customFormat="1">
      <c r="A1745" s="62">
        <v>1743</v>
      </c>
      <c r="B1745" s="219" t="s">
        <v>19498</v>
      </c>
      <c r="C1745" s="243" t="str">
        <f t="shared" si="63"/>
        <v>Yes</v>
      </c>
      <c r="D1745" s="30">
        <f t="shared" si="62"/>
        <v>7.9186342172175808E-2</v>
      </c>
      <c r="E1745" s="613">
        <v>218</v>
      </c>
      <c r="F1745" s="244">
        <v>42612</v>
      </c>
      <c r="G1745" s="3" t="s">
        <v>19488</v>
      </c>
    </row>
    <row r="1746" spans="1:7" s="168" customFormat="1">
      <c r="A1746" s="62">
        <v>1744</v>
      </c>
      <c r="B1746" s="219" t="s">
        <v>19499</v>
      </c>
      <c r="C1746" s="243" t="str">
        <f t="shared" si="63"/>
        <v>Yes</v>
      </c>
      <c r="D1746" s="30">
        <f t="shared" si="62"/>
        <v>3.3396294950962586</v>
      </c>
      <c r="E1746" s="613">
        <v>9194</v>
      </c>
      <c r="F1746" s="244">
        <v>42612</v>
      </c>
      <c r="G1746" s="3" t="s">
        <v>19488</v>
      </c>
    </row>
    <row r="1747" spans="1:7" s="168" customFormat="1">
      <c r="A1747" s="62">
        <v>1745</v>
      </c>
      <c r="B1747" s="219" t="s">
        <v>19500</v>
      </c>
      <c r="C1747" s="243" t="str">
        <f t="shared" si="63"/>
        <v>Yes</v>
      </c>
      <c r="D1747" s="30">
        <f t="shared" si="62"/>
        <v>2.2328369051943335</v>
      </c>
      <c r="E1747" s="613">
        <v>6147</v>
      </c>
      <c r="F1747" s="244">
        <v>42612</v>
      </c>
      <c r="G1747" s="3" t="s">
        <v>19488</v>
      </c>
    </row>
    <row r="1748" spans="1:7" s="168" customFormat="1">
      <c r="A1748" s="62">
        <v>1746</v>
      </c>
      <c r="B1748" s="219" t="s">
        <v>19501</v>
      </c>
      <c r="C1748" s="243" t="str">
        <f t="shared" si="63"/>
        <v>Yes</v>
      </c>
      <c r="D1748" s="30">
        <f t="shared" si="62"/>
        <v>2.2328369051943335</v>
      </c>
      <c r="E1748" s="613">
        <v>6147</v>
      </c>
      <c r="F1748" s="244">
        <v>42612</v>
      </c>
      <c r="G1748" s="3" t="s">
        <v>19488</v>
      </c>
    </row>
    <row r="1749" spans="1:7" s="168" customFormat="1">
      <c r="A1749" s="62">
        <v>1747</v>
      </c>
      <c r="B1749" s="219" t="s">
        <v>19502</v>
      </c>
      <c r="C1749" s="243" t="str">
        <f t="shared" si="63"/>
        <v>Yes</v>
      </c>
      <c r="D1749" s="30">
        <f t="shared" si="62"/>
        <v>2.2034144569560481</v>
      </c>
      <c r="E1749" s="613">
        <v>6066</v>
      </c>
      <c r="F1749" s="244">
        <v>42612</v>
      </c>
      <c r="G1749" s="3" t="s">
        <v>19488</v>
      </c>
    </row>
    <row r="1750" spans="1:7" s="168" customFormat="1">
      <c r="A1750" s="62">
        <v>1748</v>
      </c>
      <c r="B1750" s="219" t="s">
        <v>19503</v>
      </c>
      <c r="C1750" s="243" t="str">
        <f t="shared" si="63"/>
        <v>Yes</v>
      </c>
      <c r="D1750" s="30">
        <f t="shared" si="62"/>
        <v>2.4998183799491462</v>
      </c>
      <c r="E1750" s="613">
        <v>6882</v>
      </c>
      <c r="F1750" s="244">
        <v>42612</v>
      </c>
      <c r="G1750" s="3" t="s">
        <v>19488</v>
      </c>
    </row>
    <row r="1751" spans="1:7" s="168" customFormat="1">
      <c r="A1751" s="62">
        <v>1749</v>
      </c>
      <c r="B1751" s="219" t="s">
        <v>19504</v>
      </c>
      <c r="C1751" s="243" t="str">
        <f t="shared" si="63"/>
        <v>Yes</v>
      </c>
      <c r="D1751" s="30">
        <f t="shared" si="62"/>
        <v>2.9640392299309846</v>
      </c>
      <c r="E1751" s="613">
        <v>8160</v>
      </c>
      <c r="F1751" s="244">
        <v>42612</v>
      </c>
      <c r="G1751" s="3" t="s">
        <v>19488</v>
      </c>
    </row>
    <row r="1752" spans="1:7" s="168" customFormat="1">
      <c r="A1752" s="62">
        <v>1750</v>
      </c>
      <c r="B1752" s="219" t="s">
        <v>19505</v>
      </c>
      <c r="C1752" s="243" t="str">
        <f t="shared" si="63"/>
        <v>Yes</v>
      </c>
      <c r="D1752" s="30">
        <f t="shared" si="62"/>
        <v>3.2902288412640757</v>
      </c>
      <c r="E1752" s="613">
        <v>9058</v>
      </c>
      <c r="F1752" s="244">
        <v>42612</v>
      </c>
      <c r="G1752" s="3" t="s">
        <v>19488</v>
      </c>
    </row>
    <row r="1753" spans="1:7" s="168" customFormat="1">
      <c r="A1753" s="62">
        <v>1751</v>
      </c>
      <c r="B1753" s="219" t="s">
        <v>19506</v>
      </c>
      <c r="C1753" s="243" t="str">
        <f t="shared" si="63"/>
        <v>Yes</v>
      </c>
      <c r="D1753" s="30">
        <f t="shared" si="62"/>
        <v>0.74100980748274614</v>
      </c>
      <c r="E1753" s="613">
        <v>2040</v>
      </c>
      <c r="F1753" s="244">
        <v>42612</v>
      </c>
      <c r="G1753" s="3" t="s">
        <v>19488</v>
      </c>
    </row>
    <row r="1754" spans="1:7" s="168" customFormat="1">
      <c r="A1754" s="62">
        <v>1752</v>
      </c>
      <c r="B1754" s="219" t="s">
        <v>19507</v>
      </c>
      <c r="C1754" s="243" t="str">
        <f t="shared" si="63"/>
        <v>Yes</v>
      </c>
      <c r="D1754" s="30">
        <f t="shared" si="62"/>
        <v>0.74100980748274614</v>
      </c>
      <c r="E1754" s="613">
        <v>2040</v>
      </c>
      <c r="F1754" s="244">
        <v>42612</v>
      </c>
      <c r="G1754" s="3" t="s">
        <v>19488</v>
      </c>
    </row>
    <row r="1755" spans="1:7" s="168" customFormat="1">
      <c r="A1755" s="62">
        <v>1753</v>
      </c>
      <c r="B1755" s="219" t="s">
        <v>19508</v>
      </c>
      <c r="C1755" s="243" t="str">
        <f t="shared" si="63"/>
        <v>Yes</v>
      </c>
      <c r="D1755" s="30">
        <f t="shared" si="62"/>
        <v>1.6600072648020341</v>
      </c>
      <c r="E1755" s="613">
        <v>4570</v>
      </c>
      <c r="F1755" s="244">
        <v>42612</v>
      </c>
      <c r="G1755" s="3" t="s">
        <v>19488</v>
      </c>
    </row>
    <row r="1756" spans="1:7" s="168" customFormat="1">
      <c r="A1756" s="62">
        <v>1754</v>
      </c>
      <c r="B1756" s="219" t="s">
        <v>19509</v>
      </c>
      <c r="C1756" s="243" t="str">
        <f t="shared" si="63"/>
        <v>Yes</v>
      </c>
      <c r="D1756" s="30">
        <f t="shared" si="62"/>
        <v>3.7348347257537231</v>
      </c>
      <c r="E1756" s="613">
        <v>10282</v>
      </c>
      <c r="F1756" s="244">
        <v>42612</v>
      </c>
      <c r="G1756" s="3" t="s">
        <v>19488</v>
      </c>
    </row>
    <row r="1757" spans="1:7" s="168" customFormat="1">
      <c r="A1757" s="62">
        <v>1755</v>
      </c>
      <c r="B1757" s="219" t="s">
        <v>19510</v>
      </c>
      <c r="C1757" s="243" t="str">
        <f t="shared" si="63"/>
        <v>Yes</v>
      </c>
      <c r="D1757" s="30">
        <f t="shared" si="62"/>
        <v>1.9168180167090447</v>
      </c>
      <c r="E1757" s="613">
        <v>5277</v>
      </c>
      <c r="F1757" s="244">
        <v>42612</v>
      </c>
      <c r="G1757" s="3" t="s">
        <v>19488</v>
      </c>
    </row>
    <row r="1758" spans="1:7" s="168" customFormat="1">
      <c r="A1758" s="62">
        <v>1756</v>
      </c>
      <c r="B1758" s="219" t="s">
        <v>19511</v>
      </c>
      <c r="C1758" s="243" t="str">
        <f t="shared" si="63"/>
        <v>Yes</v>
      </c>
      <c r="D1758" s="30">
        <f t="shared" si="62"/>
        <v>0.49400653832183072</v>
      </c>
      <c r="E1758" s="613">
        <v>1360</v>
      </c>
      <c r="F1758" s="244">
        <v>42612</v>
      </c>
      <c r="G1758" s="3" t="s">
        <v>19488</v>
      </c>
    </row>
    <row r="1759" spans="1:7" s="168" customFormat="1">
      <c r="A1759" s="62">
        <v>1757</v>
      </c>
      <c r="B1759" s="219" t="s">
        <v>19512</v>
      </c>
      <c r="C1759" s="243" t="str">
        <f t="shared" si="63"/>
        <v>Yes</v>
      </c>
      <c r="D1759" s="30">
        <f t="shared" si="62"/>
        <v>0.13839447875045405</v>
      </c>
      <c r="E1759" s="613">
        <v>381</v>
      </c>
      <c r="F1759" s="244">
        <v>42612</v>
      </c>
      <c r="G1759" s="3" t="s">
        <v>19488</v>
      </c>
    </row>
    <row r="1760" spans="1:7" s="168" customFormat="1">
      <c r="A1760" s="62">
        <v>1758</v>
      </c>
      <c r="B1760" s="219" t="s">
        <v>19513</v>
      </c>
      <c r="C1760" s="243" t="str">
        <f t="shared" si="63"/>
        <v>Yes</v>
      </c>
      <c r="D1760" s="30">
        <f t="shared" si="62"/>
        <v>3.0530330548492555</v>
      </c>
      <c r="E1760" s="613">
        <v>8405</v>
      </c>
      <c r="F1760" s="244">
        <v>42612</v>
      </c>
      <c r="G1760" s="3" t="s">
        <v>19488</v>
      </c>
    </row>
    <row r="1761" spans="1:7" s="168" customFormat="1">
      <c r="A1761" s="62">
        <v>1759</v>
      </c>
      <c r="B1761" s="219" t="s">
        <v>19514</v>
      </c>
      <c r="C1761" s="243" t="str">
        <f t="shared" si="63"/>
        <v>Yes</v>
      </c>
      <c r="D1761" s="30">
        <f t="shared" si="62"/>
        <v>3.0530330548492555</v>
      </c>
      <c r="E1761" s="613">
        <v>8405</v>
      </c>
      <c r="F1761" s="244">
        <v>42612</v>
      </c>
      <c r="G1761" s="3" t="s">
        <v>19488</v>
      </c>
    </row>
    <row r="1762" spans="1:7" s="168" customFormat="1">
      <c r="A1762" s="62">
        <v>1760</v>
      </c>
      <c r="B1762" s="219" t="s">
        <v>19515</v>
      </c>
      <c r="C1762" s="243" t="str">
        <f t="shared" si="63"/>
        <v>Yes</v>
      </c>
      <c r="D1762" s="30">
        <f t="shared" si="62"/>
        <v>0.36541954231747187</v>
      </c>
      <c r="E1762" s="613">
        <v>1006</v>
      </c>
      <c r="F1762" s="244">
        <v>42613</v>
      </c>
      <c r="G1762" s="3" t="s">
        <v>19488</v>
      </c>
    </row>
    <row r="1763" spans="1:7" s="168" customFormat="1">
      <c r="A1763" s="62">
        <v>1761</v>
      </c>
      <c r="B1763" s="219" t="s">
        <v>19516</v>
      </c>
      <c r="C1763" s="243" t="str">
        <f t="shared" si="63"/>
        <v>Yes</v>
      </c>
      <c r="D1763" s="30">
        <f t="shared" si="62"/>
        <v>1.0374137304758446</v>
      </c>
      <c r="E1763" s="613">
        <v>2856</v>
      </c>
      <c r="F1763" s="244">
        <v>42612</v>
      </c>
      <c r="G1763" s="3" t="s">
        <v>19488</v>
      </c>
    </row>
    <row r="1764" spans="1:7" s="168" customFormat="1">
      <c r="A1764" s="62">
        <v>1762</v>
      </c>
      <c r="B1764" s="219" t="s">
        <v>19517</v>
      </c>
      <c r="C1764" s="243" t="str">
        <f t="shared" si="63"/>
        <v>Yes</v>
      </c>
      <c r="D1764" s="30">
        <f t="shared" si="62"/>
        <v>1.0374137304758446</v>
      </c>
      <c r="E1764" s="613">
        <v>2856</v>
      </c>
      <c r="F1764" s="244">
        <v>42613</v>
      </c>
      <c r="G1764" s="3" t="s">
        <v>19488</v>
      </c>
    </row>
    <row r="1765" spans="1:7" s="168" customFormat="1">
      <c r="A1765" s="62">
        <v>1763</v>
      </c>
      <c r="B1765" s="219" t="s">
        <v>19518</v>
      </c>
      <c r="C1765" s="243" t="str">
        <f t="shared" si="63"/>
        <v>Yes</v>
      </c>
      <c r="D1765" s="30">
        <f t="shared" si="62"/>
        <v>1.8772248456229568</v>
      </c>
      <c r="E1765" s="613">
        <v>5168</v>
      </c>
      <c r="F1765" s="244">
        <v>42612</v>
      </c>
      <c r="G1765" s="3" t="s">
        <v>19488</v>
      </c>
    </row>
    <row r="1766" spans="1:7" s="168" customFormat="1">
      <c r="A1766" s="62">
        <v>1764</v>
      </c>
      <c r="B1766" s="219" t="s">
        <v>19519</v>
      </c>
      <c r="C1766" s="243" t="str">
        <f t="shared" si="63"/>
        <v>Yes</v>
      </c>
      <c r="D1766" s="30">
        <f t="shared" si="62"/>
        <v>0.82019614965492194</v>
      </c>
      <c r="E1766" s="613">
        <v>2258</v>
      </c>
      <c r="F1766" s="244">
        <v>42612</v>
      </c>
      <c r="G1766" s="3" t="s">
        <v>19488</v>
      </c>
    </row>
    <row r="1767" spans="1:7" s="168" customFormat="1">
      <c r="A1767" s="62">
        <v>1765</v>
      </c>
      <c r="B1767" s="219" t="s">
        <v>19520</v>
      </c>
      <c r="C1767" s="243" t="str">
        <f t="shared" si="63"/>
        <v>Yes</v>
      </c>
      <c r="D1767" s="30">
        <f t="shared" si="62"/>
        <v>1.6796222302942245</v>
      </c>
      <c r="E1767" s="613">
        <v>4624</v>
      </c>
      <c r="F1767" s="244">
        <v>42612</v>
      </c>
      <c r="G1767" s="3" t="s">
        <v>19488</v>
      </c>
    </row>
    <row r="1768" spans="1:7" s="168" customFormat="1">
      <c r="A1768" s="62">
        <v>1766</v>
      </c>
      <c r="B1768" s="219" t="s">
        <v>19521</v>
      </c>
      <c r="C1768" s="243" t="str">
        <f t="shared" si="63"/>
        <v>Yes</v>
      </c>
      <c r="D1768" s="30">
        <f t="shared" si="62"/>
        <v>3.8532509989102799</v>
      </c>
      <c r="E1768" s="613">
        <v>10608</v>
      </c>
      <c r="F1768" s="244">
        <v>42612</v>
      </c>
      <c r="G1768" s="3" t="s">
        <v>19488</v>
      </c>
    </row>
    <row r="1769" spans="1:7" s="168" customFormat="1">
      <c r="A1769" s="62">
        <v>1767</v>
      </c>
      <c r="B1769" s="219" t="s">
        <v>19522</v>
      </c>
      <c r="C1769" s="243" t="str">
        <f t="shared" si="63"/>
        <v>Yes</v>
      </c>
      <c r="D1769" s="30">
        <f t="shared" si="62"/>
        <v>4.9400653832183075</v>
      </c>
      <c r="E1769" s="613">
        <v>13600</v>
      </c>
      <c r="F1769" s="244">
        <v>42612</v>
      </c>
      <c r="G1769" s="3" t="s">
        <v>19488</v>
      </c>
    </row>
    <row r="1770" spans="1:7" s="168" customFormat="1">
      <c r="A1770" s="62">
        <v>1768</v>
      </c>
      <c r="B1770" s="219" t="s">
        <v>19523</v>
      </c>
      <c r="C1770" s="243" t="str">
        <f t="shared" si="63"/>
        <v>Yes</v>
      </c>
      <c r="D1770" s="30">
        <f t="shared" si="62"/>
        <v>0.65201598256447513</v>
      </c>
      <c r="E1770" s="613">
        <v>1795</v>
      </c>
      <c r="F1770" s="244">
        <v>42612</v>
      </c>
      <c r="G1770" s="3" t="s">
        <v>19488</v>
      </c>
    </row>
    <row r="1771" spans="1:7" s="168" customFormat="1">
      <c r="A1771" s="62">
        <v>1769</v>
      </c>
      <c r="B1771" s="219" t="s">
        <v>19524</v>
      </c>
      <c r="C1771" s="243" t="str">
        <f t="shared" si="63"/>
        <v>Yes</v>
      </c>
      <c r="D1771" s="30">
        <f t="shared" si="62"/>
        <v>4.0112604431529242</v>
      </c>
      <c r="E1771" s="613">
        <v>11043</v>
      </c>
      <c r="F1771" s="244">
        <v>42612</v>
      </c>
      <c r="G1771" s="3" t="s">
        <v>19488</v>
      </c>
    </row>
    <row r="1772" spans="1:7" s="168" customFormat="1">
      <c r="A1772" s="62">
        <v>1770</v>
      </c>
      <c r="B1772" s="219" t="s">
        <v>19525</v>
      </c>
      <c r="C1772" s="243" t="str">
        <f t="shared" si="63"/>
        <v>Yes</v>
      </c>
      <c r="D1772" s="30">
        <f t="shared" si="62"/>
        <v>0.28659644024700326</v>
      </c>
      <c r="E1772" s="613">
        <v>789</v>
      </c>
      <c r="F1772" s="244">
        <v>42612</v>
      </c>
      <c r="G1772" s="3" t="s">
        <v>19488</v>
      </c>
    </row>
    <row r="1773" spans="1:7" s="168" customFormat="1">
      <c r="A1773" s="62">
        <v>1771</v>
      </c>
      <c r="B1773" s="219" t="s">
        <v>19526</v>
      </c>
      <c r="C1773" s="243" t="str">
        <f t="shared" si="63"/>
        <v>Yes</v>
      </c>
      <c r="D1773" s="30">
        <f t="shared" si="62"/>
        <v>1.4326189611333091</v>
      </c>
      <c r="E1773" s="613">
        <v>3944</v>
      </c>
      <c r="F1773" s="244">
        <v>42613</v>
      </c>
      <c r="G1773" s="3" t="s">
        <v>19488</v>
      </c>
    </row>
    <row r="1774" spans="1:7" s="168" customFormat="1">
      <c r="A1774" s="62">
        <v>1772</v>
      </c>
      <c r="B1774" s="219" t="s">
        <v>19527</v>
      </c>
      <c r="C1774" s="243" t="str">
        <f t="shared" si="63"/>
        <v>Yes</v>
      </c>
      <c r="D1774" s="30">
        <f t="shared" si="62"/>
        <v>3.2208499818379948</v>
      </c>
      <c r="E1774" s="613">
        <v>8867</v>
      </c>
      <c r="F1774" s="244">
        <v>42612</v>
      </c>
      <c r="G1774" s="3" t="s">
        <v>19488</v>
      </c>
    </row>
    <row r="1775" spans="1:7" s="168" customFormat="1">
      <c r="A1775" s="62">
        <v>1773</v>
      </c>
      <c r="B1775" s="219" t="s">
        <v>19528</v>
      </c>
      <c r="C1775" s="243" t="str">
        <f t="shared" si="63"/>
        <v>Yes</v>
      </c>
      <c r="D1775" s="30">
        <f t="shared" si="62"/>
        <v>1.6698147475481293</v>
      </c>
      <c r="E1775" s="613">
        <v>4597</v>
      </c>
      <c r="F1775" s="244">
        <v>42613</v>
      </c>
      <c r="G1775" s="3" t="s">
        <v>19488</v>
      </c>
    </row>
    <row r="1776" spans="1:7" s="168" customFormat="1">
      <c r="A1776" s="62">
        <v>1774</v>
      </c>
      <c r="B1776" s="219" t="s">
        <v>19529</v>
      </c>
      <c r="C1776" s="243" t="str">
        <f t="shared" si="63"/>
        <v>Yes</v>
      </c>
      <c r="D1776" s="30">
        <f t="shared" si="62"/>
        <v>1.5412277515437705</v>
      </c>
      <c r="E1776" s="613">
        <v>4243</v>
      </c>
      <c r="F1776" s="244">
        <v>42612</v>
      </c>
      <c r="G1776" s="3" t="s">
        <v>19488</v>
      </c>
    </row>
    <row r="1777" spans="1:7" s="168" customFormat="1">
      <c r="A1777" s="62">
        <v>1775</v>
      </c>
      <c r="B1777" s="219" t="s">
        <v>19530</v>
      </c>
      <c r="C1777" s="243" t="str">
        <f t="shared" si="63"/>
        <v>Yes</v>
      </c>
      <c r="D1777" s="30">
        <f t="shared" si="62"/>
        <v>1.7784235379585907</v>
      </c>
      <c r="E1777" s="613">
        <v>4896</v>
      </c>
      <c r="F1777" s="244">
        <v>42612</v>
      </c>
      <c r="G1777" s="3" t="s">
        <v>19488</v>
      </c>
    </row>
    <row r="1778" spans="1:7" s="168" customFormat="1">
      <c r="A1778" s="62">
        <v>1776</v>
      </c>
      <c r="B1778" s="219" t="s">
        <v>19531</v>
      </c>
      <c r="C1778" s="243" t="str">
        <f t="shared" si="63"/>
        <v>Yes</v>
      </c>
      <c r="D1778" s="30">
        <f t="shared" si="62"/>
        <v>1.5412277515437705</v>
      </c>
      <c r="E1778" s="613">
        <v>4243</v>
      </c>
      <c r="F1778" s="244">
        <v>42612</v>
      </c>
      <c r="G1778" s="3" t="s">
        <v>19488</v>
      </c>
    </row>
    <row r="1779" spans="1:7" s="168" customFormat="1">
      <c r="A1779" s="62">
        <v>1777</v>
      </c>
      <c r="B1779" s="219" t="s">
        <v>19532</v>
      </c>
      <c r="C1779" s="243" t="str">
        <f t="shared" si="63"/>
        <v>Yes</v>
      </c>
      <c r="D1779" s="30">
        <f t="shared" si="62"/>
        <v>4.4264438794042862</v>
      </c>
      <c r="E1779" s="613">
        <v>12186</v>
      </c>
      <c r="F1779" s="244">
        <v>42612</v>
      </c>
      <c r="G1779" s="3" t="s">
        <v>19488</v>
      </c>
    </row>
    <row r="1780" spans="1:7" s="168" customFormat="1">
      <c r="A1780" s="62">
        <v>1778</v>
      </c>
      <c r="B1780" s="219" t="s">
        <v>19533</v>
      </c>
      <c r="C1780" s="243" t="str">
        <f t="shared" si="63"/>
        <v>Yes</v>
      </c>
      <c r="D1780" s="30">
        <f t="shared" si="62"/>
        <v>3.1714493280058118</v>
      </c>
      <c r="E1780" s="613">
        <v>8731</v>
      </c>
      <c r="F1780" s="244">
        <v>42612</v>
      </c>
      <c r="G1780" s="3" t="s">
        <v>19488</v>
      </c>
    </row>
    <row r="1781" spans="1:7" s="168" customFormat="1">
      <c r="A1781" s="62">
        <v>1779</v>
      </c>
      <c r="B1781" s="219" t="s">
        <v>19534</v>
      </c>
      <c r="C1781" s="243" t="str">
        <f t="shared" si="63"/>
        <v>Yes</v>
      </c>
      <c r="D1781" s="30">
        <f t="shared" si="62"/>
        <v>0.73120232473665092</v>
      </c>
      <c r="E1781" s="613">
        <v>2013</v>
      </c>
      <c r="F1781" s="244">
        <v>42612</v>
      </c>
      <c r="G1781" s="3" t="s">
        <v>19488</v>
      </c>
    </row>
    <row r="1782" spans="1:7" s="168" customFormat="1">
      <c r="A1782" s="62">
        <v>1780</v>
      </c>
      <c r="B1782" s="219" t="s">
        <v>19535</v>
      </c>
      <c r="C1782" s="243" t="str">
        <f t="shared" si="63"/>
        <v>Yes</v>
      </c>
      <c r="D1782" s="30">
        <f t="shared" si="62"/>
        <v>1.3040319651289503</v>
      </c>
      <c r="E1782" s="613">
        <v>3590</v>
      </c>
      <c r="F1782" s="244">
        <v>42612</v>
      </c>
      <c r="G1782" s="3" t="s">
        <v>19488</v>
      </c>
    </row>
    <row r="1783" spans="1:7" s="168" customFormat="1">
      <c r="A1783" s="62">
        <v>1781</v>
      </c>
      <c r="B1783" s="219" t="s">
        <v>19536</v>
      </c>
      <c r="C1783" s="243" t="str">
        <f t="shared" si="63"/>
        <v>Yes</v>
      </c>
      <c r="D1783" s="30">
        <f t="shared" si="62"/>
        <v>0.95822738830366871</v>
      </c>
      <c r="E1783" s="613">
        <v>2638</v>
      </c>
      <c r="F1783" s="244">
        <v>42612</v>
      </c>
      <c r="G1783" s="3" t="s">
        <v>19488</v>
      </c>
    </row>
    <row r="1784" spans="1:7" s="168" customFormat="1">
      <c r="A1784" s="62">
        <v>1782</v>
      </c>
      <c r="B1784" s="219" t="s">
        <v>19537</v>
      </c>
      <c r="C1784" s="243" t="str">
        <f t="shared" si="63"/>
        <v>Yes</v>
      </c>
      <c r="D1784" s="30">
        <f t="shared" si="62"/>
        <v>1.0276062477297494</v>
      </c>
      <c r="E1784" s="613">
        <v>2829</v>
      </c>
      <c r="F1784" s="244">
        <v>42612</v>
      </c>
      <c r="G1784" s="3" t="s">
        <v>19488</v>
      </c>
    </row>
    <row r="1785" spans="1:7" s="168" customFormat="1">
      <c r="A1785" s="62">
        <v>1783</v>
      </c>
      <c r="B1785" s="219" t="s">
        <v>19538</v>
      </c>
      <c r="C1785" s="243" t="str">
        <f t="shared" si="63"/>
        <v>Yes</v>
      </c>
      <c r="D1785" s="30">
        <f t="shared" si="62"/>
        <v>0.3952052306574646</v>
      </c>
      <c r="E1785" s="613">
        <v>1088</v>
      </c>
      <c r="F1785" s="244">
        <v>42613</v>
      </c>
      <c r="G1785" s="3" t="s">
        <v>19488</v>
      </c>
    </row>
    <row r="1786" spans="1:7" s="168" customFormat="1">
      <c r="A1786" s="62">
        <v>1784</v>
      </c>
      <c r="B1786" s="219" t="s">
        <v>19539</v>
      </c>
      <c r="C1786" s="243" t="str">
        <f t="shared" si="63"/>
        <v>Yes</v>
      </c>
      <c r="D1786" s="30">
        <f t="shared" si="62"/>
        <v>1.6600072648020341</v>
      </c>
      <c r="E1786" s="613">
        <v>4570</v>
      </c>
      <c r="F1786" s="244">
        <v>42612</v>
      </c>
      <c r="G1786" s="3" t="s">
        <v>19488</v>
      </c>
    </row>
    <row r="1787" spans="1:7" s="168" customFormat="1">
      <c r="A1787" s="62">
        <v>1785</v>
      </c>
      <c r="B1787" s="219" t="s">
        <v>19540</v>
      </c>
      <c r="C1787" s="243" t="str">
        <f t="shared" si="63"/>
        <v>Yes</v>
      </c>
      <c r="D1787" s="30">
        <f t="shared" si="62"/>
        <v>0.85942608063930259</v>
      </c>
      <c r="E1787" s="613">
        <v>2366</v>
      </c>
      <c r="F1787" s="244">
        <v>42612</v>
      </c>
      <c r="G1787" s="3" t="s">
        <v>19488</v>
      </c>
    </row>
    <row r="1788" spans="1:7" s="168" customFormat="1">
      <c r="A1788" s="62">
        <v>1786</v>
      </c>
      <c r="B1788" s="219" t="s">
        <v>19541</v>
      </c>
      <c r="C1788" s="243" t="str">
        <f t="shared" si="63"/>
        <v>Yes</v>
      </c>
      <c r="D1788" s="30">
        <f t="shared" si="62"/>
        <v>1.8180167090446786</v>
      </c>
      <c r="E1788" s="613">
        <v>5005</v>
      </c>
      <c r="F1788" s="244">
        <v>42612</v>
      </c>
      <c r="G1788" s="3" t="s">
        <v>19488</v>
      </c>
    </row>
    <row r="1789" spans="1:7" s="168" customFormat="1">
      <c r="A1789" s="62">
        <v>1787</v>
      </c>
      <c r="B1789" s="219" t="s">
        <v>19542</v>
      </c>
      <c r="C1789" s="243" t="str">
        <f t="shared" si="63"/>
        <v>Yes</v>
      </c>
      <c r="D1789" s="30">
        <f t="shared" si="62"/>
        <v>1.0868143843080276</v>
      </c>
      <c r="E1789" s="613">
        <v>2992</v>
      </c>
      <c r="F1789" s="244">
        <v>42612</v>
      </c>
      <c r="G1789" s="3" t="s">
        <v>19488</v>
      </c>
    </row>
    <row r="1790" spans="1:7" s="168" customFormat="1">
      <c r="A1790" s="62">
        <v>1788</v>
      </c>
      <c r="B1790" s="219" t="s">
        <v>19543</v>
      </c>
      <c r="C1790" s="243" t="str">
        <f t="shared" si="63"/>
        <v>Yes</v>
      </c>
      <c r="D1790" s="30">
        <f t="shared" si="62"/>
        <v>0.27678895750090809</v>
      </c>
      <c r="E1790" s="613">
        <v>762</v>
      </c>
      <c r="F1790" s="244">
        <v>42612</v>
      </c>
      <c r="G1790" s="3" t="s">
        <v>19488</v>
      </c>
    </row>
    <row r="1791" spans="1:7" s="168" customFormat="1">
      <c r="A1791" s="62">
        <v>1789</v>
      </c>
      <c r="B1791" s="219" t="s">
        <v>19544</v>
      </c>
      <c r="C1791" s="243" t="str">
        <f t="shared" si="63"/>
        <v>Yes</v>
      </c>
      <c r="D1791" s="30">
        <f t="shared" si="62"/>
        <v>0.27678895750090809</v>
      </c>
      <c r="E1791" s="613">
        <v>762</v>
      </c>
      <c r="F1791" s="244">
        <v>42612</v>
      </c>
      <c r="G1791" s="3" t="s">
        <v>19488</v>
      </c>
    </row>
    <row r="1792" spans="1:7" s="168" customFormat="1">
      <c r="A1792" s="62">
        <v>1790</v>
      </c>
      <c r="B1792" s="219" t="s">
        <v>19545</v>
      </c>
      <c r="C1792" s="243" t="str">
        <f t="shared" si="63"/>
        <v>Yes</v>
      </c>
      <c r="D1792" s="30">
        <f t="shared" si="62"/>
        <v>2.0552124954594988</v>
      </c>
      <c r="E1792" s="613">
        <v>5658</v>
      </c>
      <c r="F1792" s="244">
        <v>42612</v>
      </c>
      <c r="G1792" s="3" t="s">
        <v>19488</v>
      </c>
    </row>
    <row r="1793" spans="1:7" s="168" customFormat="1">
      <c r="A1793" s="62">
        <v>1791</v>
      </c>
      <c r="B1793" s="219" t="s">
        <v>19546</v>
      </c>
      <c r="C1793" s="243" t="str">
        <f t="shared" si="63"/>
        <v>Yes</v>
      </c>
      <c r="D1793" s="30">
        <f t="shared" si="62"/>
        <v>0.90882673447148565</v>
      </c>
      <c r="E1793" s="613">
        <v>2502</v>
      </c>
      <c r="F1793" s="244">
        <v>42612</v>
      </c>
      <c r="G1793" s="3" t="s">
        <v>19488</v>
      </c>
    </row>
    <row r="1794" spans="1:7" s="168" customFormat="1">
      <c r="A1794" s="62">
        <v>1792</v>
      </c>
      <c r="B1794" s="219" t="s">
        <v>19547</v>
      </c>
      <c r="C1794" s="243" t="str">
        <f t="shared" si="63"/>
        <v>Yes</v>
      </c>
      <c r="D1794" s="30">
        <f t="shared" si="62"/>
        <v>3.0628405375953505</v>
      </c>
      <c r="E1794" s="613">
        <v>8432</v>
      </c>
      <c r="F1794" s="244">
        <v>42612</v>
      </c>
      <c r="G1794" s="3" t="s">
        <v>19488</v>
      </c>
    </row>
    <row r="1795" spans="1:7" s="168" customFormat="1">
      <c r="A1795" s="62">
        <v>1793</v>
      </c>
      <c r="B1795" s="219" t="s">
        <v>19548</v>
      </c>
      <c r="C1795" s="243" t="str">
        <f t="shared" si="63"/>
        <v>Yes</v>
      </c>
      <c r="D1795" s="30">
        <f t="shared" si="62"/>
        <v>1.0868143843080276</v>
      </c>
      <c r="E1795" s="613">
        <v>2992</v>
      </c>
      <c r="F1795" s="244">
        <v>42612</v>
      </c>
      <c r="G1795" s="3" t="s">
        <v>19488</v>
      </c>
    </row>
    <row r="1796" spans="1:7" s="168" customFormat="1">
      <c r="A1796" s="62">
        <v>1794</v>
      </c>
      <c r="B1796" s="219" t="s">
        <v>19549</v>
      </c>
      <c r="C1796" s="243" t="str">
        <f t="shared" si="63"/>
        <v>Yes</v>
      </c>
      <c r="D1796" s="30">
        <f t="shared" ref="D1796:D1859" si="64">E1796/2753</f>
        <v>0.59280784598619685</v>
      </c>
      <c r="E1796" s="613">
        <v>1632</v>
      </c>
      <c r="F1796" s="244">
        <v>42612</v>
      </c>
      <c r="G1796" s="3" t="s">
        <v>19488</v>
      </c>
    </row>
    <row r="1797" spans="1:7" s="168" customFormat="1">
      <c r="A1797" s="62">
        <v>1795</v>
      </c>
      <c r="B1797" s="219" t="s">
        <v>19550</v>
      </c>
      <c r="C1797" s="243" t="str">
        <f t="shared" si="63"/>
        <v>Yes</v>
      </c>
      <c r="D1797" s="30">
        <f t="shared" si="64"/>
        <v>1.561205957137668</v>
      </c>
      <c r="E1797" s="613">
        <v>4298</v>
      </c>
      <c r="F1797" s="244">
        <v>42612</v>
      </c>
      <c r="G1797" s="3" t="s">
        <v>19488</v>
      </c>
    </row>
    <row r="1798" spans="1:7" s="168" customFormat="1">
      <c r="A1798" s="62">
        <v>1796</v>
      </c>
      <c r="B1798" s="219" t="s">
        <v>19551</v>
      </c>
      <c r="C1798" s="243" t="str">
        <f t="shared" si="63"/>
        <v>Yes</v>
      </c>
      <c r="D1798" s="30">
        <f t="shared" si="64"/>
        <v>4.7918634217217582</v>
      </c>
      <c r="E1798" s="613">
        <v>13192</v>
      </c>
      <c r="F1798" s="244">
        <v>42612</v>
      </c>
      <c r="G1798" s="3" t="s">
        <v>19488</v>
      </c>
    </row>
    <row r="1799" spans="1:7" s="168" customFormat="1">
      <c r="A1799" s="62">
        <v>1797</v>
      </c>
      <c r="B1799" s="219" t="s">
        <v>19552</v>
      </c>
      <c r="C1799" s="243" t="str">
        <f t="shared" ref="C1799:C1862" si="65">IF(D1823&lt;=5, "Yes", "No")</f>
        <v>Yes</v>
      </c>
      <c r="D1799" s="30">
        <f t="shared" si="64"/>
        <v>1.8968398111151472</v>
      </c>
      <c r="E1799" s="613">
        <v>5222</v>
      </c>
      <c r="F1799" s="244">
        <v>42613</v>
      </c>
      <c r="G1799" s="3" t="s">
        <v>19488</v>
      </c>
    </row>
    <row r="1800" spans="1:7" s="168" customFormat="1">
      <c r="A1800" s="62">
        <v>1798</v>
      </c>
      <c r="B1800" s="219" t="s">
        <v>19553</v>
      </c>
      <c r="C1800" s="243" t="str">
        <f t="shared" si="65"/>
        <v>Yes</v>
      </c>
      <c r="D1800" s="30">
        <f t="shared" si="64"/>
        <v>1.9760261532873229</v>
      </c>
      <c r="E1800" s="613">
        <v>5440</v>
      </c>
      <c r="F1800" s="244">
        <v>42613</v>
      </c>
      <c r="G1800" s="3" t="s">
        <v>19488</v>
      </c>
    </row>
    <row r="1801" spans="1:7" s="168" customFormat="1">
      <c r="A1801" s="62">
        <v>1799</v>
      </c>
      <c r="B1801" s="219" t="s">
        <v>19554</v>
      </c>
      <c r="C1801" s="243" t="str">
        <f t="shared" si="65"/>
        <v>Yes</v>
      </c>
      <c r="D1801" s="30">
        <f t="shared" si="64"/>
        <v>2.0058118416273159</v>
      </c>
      <c r="E1801" s="613">
        <v>5522</v>
      </c>
      <c r="F1801" s="244">
        <v>42612</v>
      </c>
      <c r="G1801" s="3" t="s">
        <v>19488</v>
      </c>
    </row>
    <row r="1802" spans="1:7" s="168" customFormat="1">
      <c r="A1802" s="62">
        <v>1800</v>
      </c>
      <c r="B1802" s="219" t="s">
        <v>19555</v>
      </c>
      <c r="C1802" s="243" t="str">
        <f t="shared" si="65"/>
        <v>Yes</v>
      </c>
      <c r="D1802" s="30">
        <f t="shared" si="64"/>
        <v>2.1144206320377772</v>
      </c>
      <c r="E1802" s="613">
        <v>5821</v>
      </c>
      <c r="F1802" s="244">
        <v>42612</v>
      </c>
      <c r="G1802" s="3" t="s">
        <v>19488</v>
      </c>
    </row>
    <row r="1803" spans="1:7" s="168" customFormat="1">
      <c r="A1803" s="62">
        <v>1801</v>
      </c>
      <c r="B1803" s="219" t="s">
        <v>19556</v>
      </c>
      <c r="C1803" s="243" t="str">
        <f t="shared" si="65"/>
        <v>Yes</v>
      </c>
      <c r="D1803" s="30">
        <f t="shared" si="64"/>
        <v>0.46422084998183799</v>
      </c>
      <c r="E1803" s="613">
        <v>1278</v>
      </c>
      <c r="F1803" s="244">
        <v>42613</v>
      </c>
      <c r="G1803" s="3" t="s">
        <v>19488</v>
      </c>
    </row>
    <row r="1804" spans="1:7" s="168" customFormat="1">
      <c r="A1804" s="62">
        <v>1802</v>
      </c>
      <c r="B1804" s="219" t="s">
        <v>19557</v>
      </c>
      <c r="C1804" s="243" t="str">
        <f t="shared" si="65"/>
        <v>Yes</v>
      </c>
      <c r="D1804" s="30">
        <f t="shared" si="64"/>
        <v>1.155830003632401</v>
      </c>
      <c r="E1804" s="613">
        <v>3182</v>
      </c>
      <c r="F1804" s="244">
        <v>42612</v>
      </c>
      <c r="G1804" s="3" t="s">
        <v>19488</v>
      </c>
    </row>
    <row r="1805" spans="1:7" s="168" customFormat="1">
      <c r="A1805" s="62">
        <v>1803</v>
      </c>
      <c r="B1805" s="219" t="s">
        <v>19558</v>
      </c>
      <c r="C1805" s="243" t="str">
        <f t="shared" si="65"/>
        <v>Yes</v>
      </c>
      <c r="D1805" s="30">
        <f t="shared" si="64"/>
        <v>0.57319288049400652</v>
      </c>
      <c r="E1805" s="613">
        <v>1578</v>
      </c>
      <c r="F1805" s="244">
        <v>42612</v>
      </c>
      <c r="G1805" s="3" t="s">
        <v>19488</v>
      </c>
    </row>
    <row r="1806" spans="1:7" s="168" customFormat="1">
      <c r="A1806" s="62">
        <v>1804</v>
      </c>
      <c r="B1806" s="219" t="s">
        <v>19559</v>
      </c>
      <c r="C1806" s="243" t="str">
        <f t="shared" si="65"/>
        <v>Yes</v>
      </c>
      <c r="D1806" s="30">
        <f t="shared" si="64"/>
        <v>3.7544496912459135</v>
      </c>
      <c r="E1806" s="613">
        <v>10336</v>
      </c>
      <c r="F1806" s="244">
        <v>42612</v>
      </c>
      <c r="G1806" s="3" t="s">
        <v>19488</v>
      </c>
    </row>
    <row r="1807" spans="1:7" s="168" customFormat="1">
      <c r="A1807" s="62">
        <v>1805</v>
      </c>
      <c r="B1807" s="219" t="s">
        <v>19560</v>
      </c>
      <c r="C1807" s="243" t="str">
        <f t="shared" si="65"/>
        <v>Yes</v>
      </c>
      <c r="D1807" s="30">
        <f t="shared" si="64"/>
        <v>0.85942608063930259</v>
      </c>
      <c r="E1807" s="613">
        <v>2366</v>
      </c>
      <c r="F1807" s="244">
        <v>42612</v>
      </c>
      <c r="G1807" s="3" t="s">
        <v>19488</v>
      </c>
    </row>
    <row r="1808" spans="1:7" s="168" customFormat="1">
      <c r="A1808" s="62">
        <v>1806</v>
      </c>
      <c r="B1808" s="219" t="s">
        <v>19561</v>
      </c>
      <c r="C1808" s="243" t="str">
        <f t="shared" si="65"/>
        <v>Yes</v>
      </c>
      <c r="D1808" s="30">
        <f t="shared" si="64"/>
        <v>2.5194333454413367</v>
      </c>
      <c r="E1808" s="613">
        <v>6936</v>
      </c>
      <c r="F1808" s="244">
        <v>42612</v>
      </c>
      <c r="G1808" s="3" t="s">
        <v>19488</v>
      </c>
    </row>
    <row r="1809" spans="1:7" s="168" customFormat="1">
      <c r="A1809" s="62">
        <v>1807</v>
      </c>
      <c r="B1809" s="219" t="s">
        <v>19562</v>
      </c>
      <c r="C1809" s="243" t="str">
        <f t="shared" si="65"/>
        <v>Yes</v>
      </c>
      <c r="D1809" s="30">
        <f t="shared" si="64"/>
        <v>2.5292408281874317</v>
      </c>
      <c r="E1809" s="613">
        <v>6963</v>
      </c>
      <c r="F1809" s="244">
        <v>42613</v>
      </c>
      <c r="G1809" s="3" t="s">
        <v>19488</v>
      </c>
    </row>
    <row r="1810" spans="1:7" s="168" customFormat="1">
      <c r="A1810" s="62">
        <v>1808</v>
      </c>
      <c r="B1810" s="219" t="s">
        <v>19563</v>
      </c>
      <c r="C1810" s="243" t="str">
        <f t="shared" si="65"/>
        <v>Yes</v>
      </c>
      <c r="D1810" s="30">
        <f t="shared" si="64"/>
        <v>0.62259353432618958</v>
      </c>
      <c r="E1810" s="613">
        <v>1714</v>
      </c>
      <c r="F1810" s="244">
        <v>42612</v>
      </c>
      <c r="G1810" s="3" t="s">
        <v>19488</v>
      </c>
    </row>
    <row r="1811" spans="1:7" s="168" customFormat="1">
      <c r="A1811" s="62">
        <v>1809</v>
      </c>
      <c r="B1811" s="219" t="s">
        <v>19564</v>
      </c>
      <c r="C1811" s="243" t="str">
        <f t="shared" si="65"/>
        <v>Yes</v>
      </c>
      <c r="D1811" s="30">
        <f t="shared" si="64"/>
        <v>0.45441336723574283</v>
      </c>
      <c r="E1811" s="613">
        <v>1251</v>
      </c>
      <c r="F1811" s="244">
        <v>42612</v>
      </c>
      <c r="G1811" s="3" t="s">
        <v>19488</v>
      </c>
    </row>
    <row r="1812" spans="1:7" s="168" customFormat="1">
      <c r="A1812" s="62">
        <v>1810</v>
      </c>
      <c r="B1812" s="219" t="s">
        <v>19497</v>
      </c>
      <c r="C1812" s="243" t="str">
        <f t="shared" si="65"/>
        <v>Yes</v>
      </c>
      <c r="D1812" s="30">
        <f t="shared" si="64"/>
        <v>0.78060297856883398</v>
      </c>
      <c r="E1812" s="613">
        <v>2149</v>
      </c>
      <c r="F1812" s="244">
        <v>42612</v>
      </c>
      <c r="G1812" s="3" t="s">
        <v>19488</v>
      </c>
    </row>
    <row r="1813" spans="1:7" s="168" customFormat="1">
      <c r="A1813" s="62">
        <v>1811</v>
      </c>
      <c r="B1813" s="219" t="s">
        <v>19565</v>
      </c>
      <c r="C1813" s="243" t="str">
        <f t="shared" si="65"/>
        <v>Yes</v>
      </c>
      <c r="D1813" s="30">
        <f t="shared" si="64"/>
        <v>0.85942608063930259</v>
      </c>
      <c r="E1813" s="613">
        <v>2366</v>
      </c>
      <c r="F1813" s="244">
        <v>42612</v>
      </c>
      <c r="G1813" s="3" t="s">
        <v>19488</v>
      </c>
    </row>
    <row r="1814" spans="1:7" s="168" customFormat="1">
      <c r="A1814" s="62">
        <v>1812</v>
      </c>
      <c r="B1814" s="219" t="s">
        <v>19566</v>
      </c>
      <c r="C1814" s="243" t="str">
        <f t="shared" si="65"/>
        <v>Yes</v>
      </c>
      <c r="D1814" s="30">
        <f t="shared" si="64"/>
        <v>3.9716672720668362</v>
      </c>
      <c r="E1814" s="613">
        <v>10934</v>
      </c>
      <c r="F1814" s="244">
        <v>42612</v>
      </c>
      <c r="G1814" s="3" t="s">
        <v>19488</v>
      </c>
    </row>
    <row r="1815" spans="1:7" s="168" customFormat="1">
      <c r="A1815" s="62">
        <v>1813</v>
      </c>
      <c r="B1815" s="219" t="s">
        <v>19567</v>
      </c>
      <c r="C1815" s="243" t="str">
        <f t="shared" si="65"/>
        <v>Yes</v>
      </c>
      <c r="D1815" s="30">
        <f t="shared" si="64"/>
        <v>0.24700326916091536</v>
      </c>
      <c r="E1815" s="613">
        <v>680</v>
      </c>
      <c r="F1815" s="244">
        <v>42612</v>
      </c>
      <c r="G1815" s="3" t="s">
        <v>19488</v>
      </c>
    </row>
    <row r="1816" spans="1:7" s="168" customFormat="1">
      <c r="A1816" s="62">
        <v>1814</v>
      </c>
      <c r="B1816" s="219" t="s">
        <v>19568</v>
      </c>
      <c r="C1816" s="243" t="str">
        <f t="shared" si="65"/>
        <v>Yes</v>
      </c>
      <c r="D1816" s="30">
        <f t="shared" si="64"/>
        <v>1.0868143843080276</v>
      </c>
      <c r="E1816" s="613">
        <v>2992</v>
      </c>
      <c r="F1816" s="244">
        <v>42612</v>
      </c>
      <c r="G1816" s="3" t="s">
        <v>19488</v>
      </c>
    </row>
    <row r="1817" spans="1:7" s="168" customFormat="1">
      <c r="A1817" s="62">
        <v>1815</v>
      </c>
      <c r="B1817" s="219" t="s">
        <v>19569</v>
      </c>
      <c r="C1817" s="243" t="str">
        <f t="shared" si="65"/>
        <v>Yes</v>
      </c>
      <c r="D1817" s="30">
        <f t="shared" si="64"/>
        <v>4.9102796948783149</v>
      </c>
      <c r="E1817" s="613">
        <v>13518</v>
      </c>
      <c r="F1817" s="244">
        <v>42612</v>
      </c>
      <c r="G1817" s="3" t="s">
        <v>19488</v>
      </c>
    </row>
    <row r="1818" spans="1:7" s="168" customFormat="1">
      <c r="A1818" s="62">
        <v>1816</v>
      </c>
      <c r="B1818" s="219" t="s">
        <v>19570</v>
      </c>
      <c r="C1818" s="243" t="str">
        <f t="shared" si="65"/>
        <v>Yes</v>
      </c>
      <c r="D1818" s="30">
        <f t="shared" si="64"/>
        <v>3.8630584816563749</v>
      </c>
      <c r="E1818" s="613">
        <v>10635</v>
      </c>
      <c r="F1818" s="244">
        <v>42612</v>
      </c>
      <c r="G1818" s="3" t="s">
        <v>19488</v>
      </c>
    </row>
    <row r="1819" spans="1:7" s="168" customFormat="1">
      <c r="A1819" s="62">
        <v>1817</v>
      </c>
      <c r="B1819" s="219" t="s">
        <v>19571</v>
      </c>
      <c r="C1819" s="243" t="str">
        <f t="shared" si="65"/>
        <v>Yes</v>
      </c>
      <c r="D1819" s="30">
        <f t="shared" si="64"/>
        <v>0.7213948419905557</v>
      </c>
      <c r="E1819" s="613">
        <v>1986</v>
      </c>
      <c r="F1819" s="244">
        <v>42612</v>
      </c>
      <c r="G1819" s="3" t="s">
        <v>19488</v>
      </c>
    </row>
    <row r="1820" spans="1:7" s="168" customFormat="1">
      <c r="A1820" s="62">
        <v>1818</v>
      </c>
      <c r="B1820" s="219" t="s">
        <v>19572</v>
      </c>
      <c r="C1820" s="243" t="str">
        <f t="shared" si="65"/>
        <v>Yes</v>
      </c>
      <c r="D1820" s="30">
        <f t="shared" si="64"/>
        <v>1.5906284053759534</v>
      </c>
      <c r="E1820" s="613">
        <v>4379</v>
      </c>
      <c r="F1820" s="244">
        <v>42612</v>
      </c>
      <c r="G1820" s="3" t="s">
        <v>19488</v>
      </c>
    </row>
    <row r="1821" spans="1:7" s="168" customFormat="1">
      <c r="A1821" s="62">
        <v>1819</v>
      </c>
      <c r="B1821" s="219" t="s">
        <v>19573</v>
      </c>
      <c r="C1821" s="243" t="str">
        <f t="shared" si="65"/>
        <v>Yes</v>
      </c>
      <c r="D1821" s="30">
        <f t="shared" si="64"/>
        <v>3.1024337086814384</v>
      </c>
      <c r="E1821" s="613">
        <v>8541</v>
      </c>
      <c r="F1821" s="244">
        <v>42612</v>
      </c>
      <c r="G1821" s="3" t="s">
        <v>19488</v>
      </c>
    </row>
    <row r="1822" spans="1:7" s="168" customFormat="1">
      <c r="A1822" s="62">
        <v>1820</v>
      </c>
      <c r="B1822" s="219" t="s">
        <v>19574</v>
      </c>
      <c r="C1822" s="243" t="str">
        <f t="shared" si="65"/>
        <v>Yes</v>
      </c>
      <c r="D1822" s="30">
        <f t="shared" si="64"/>
        <v>0.44460588448964766</v>
      </c>
      <c r="E1822" s="613">
        <v>1224</v>
      </c>
      <c r="F1822" s="244">
        <v>42612</v>
      </c>
      <c r="G1822" s="3" t="s">
        <v>19488</v>
      </c>
    </row>
    <row r="1823" spans="1:7" s="168" customFormat="1">
      <c r="A1823" s="62">
        <v>1821</v>
      </c>
      <c r="B1823" s="219" t="s">
        <v>19575</v>
      </c>
      <c r="C1823" s="243" t="str">
        <f t="shared" si="65"/>
        <v>Yes</v>
      </c>
      <c r="D1823" s="30">
        <f t="shared" si="64"/>
        <v>2.7566291318561569</v>
      </c>
      <c r="E1823" s="613">
        <v>7589</v>
      </c>
      <c r="F1823" s="244">
        <v>42612</v>
      </c>
      <c r="G1823" s="3" t="s">
        <v>19488</v>
      </c>
    </row>
    <row r="1824" spans="1:7" s="168" customFormat="1">
      <c r="A1824" s="62">
        <v>1822</v>
      </c>
      <c r="B1824" s="219" t="s">
        <v>19576</v>
      </c>
      <c r="C1824" s="243" t="str">
        <f t="shared" si="65"/>
        <v>Yes</v>
      </c>
      <c r="D1824" s="30">
        <f t="shared" si="64"/>
        <v>2.7566291318561569</v>
      </c>
      <c r="E1824" s="613">
        <v>7589</v>
      </c>
      <c r="F1824" s="244">
        <v>42612</v>
      </c>
      <c r="G1824" s="3" t="s">
        <v>19488</v>
      </c>
    </row>
    <row r="1825" spans="1:7" s="168" customFormat="1">
      <c r="A1825" s="62">
        <v>1823</v>
      </c>
      <c r="B1825" s="219" t="s">
        <v>19577</v>
      </c>
      <c r="C1825" s="243" t="str">
        <f t="shared" si="65"/>
        <v>Yes</v>
      </c>
      <c r="D1825" s="30">
        <f t="shared" si="64"/>
        <v>1.0374137304758446</v>
      </c>
      <c r="E1825" s="613">
        <v>2856</v>
      </c>
      <c r="F1825" s="244">
        <v>42612</v>
      </c>
      <c r="G1825" s="3" t="s">
        <v>19488</v>
      </c>
    </row>
    <row r="1826" spans="1:7" s="168" customFormat="1">
      <c r="A1826" s="62">
        <v>1824</v>
      </c>
      <c r="B1826" s="219" t="s">
        <v>19575</v>
      </c>
      <c r="C1826" s="243" t="str">
        <f t="shared" si="65"/>
        <v>Yes</v>
      </c>
      <c r="D1826" s="30">
        <f t="shared" si="64"/>
        <v>1.0374137304758446</v>
      </c>
      <c r="E1826" s="613">
        <v>2856</v>
      </c>
      <c r="F1826" s="244">
        <v>42612</v>
      </c>
      <c r="G1826" s="3" t="s">
        <v>19488</v>
      </c>
    </row>
    <row r="1827" spans="1:7" s="168" customFormat="1">
      <c r="A1827" s="62">
        <v>1825</v>
      </c>
      <c r="B1827" s="219" t="s">
        <v>19578</v>
      </c>
      <c r="C1827" s="243" t="str">
        <f t="shared" si="65"/>
        <v>Yes</v>
      </c>
      <c r="D1827" s="30">
        <f t="shared" si="64"/>
        <v>1.0374137304758446</v>
      </c>
      <c r="E1827" s="613">
        <v>2856</v>
      </c>
      <c r="F1827" s="244">
        <v>42612</v>
      </c>
      <c r="G1827" s="3" t="s">
        <v>19488</v>
      </c>
    </row>
    <row r="1828" spans="1:7" s="168" customFormat="1">
      <c r="A1828" s="62">
        <v>1826</v>
      </c>
      <c r="B1828" s="219" t="s">
        <v>19579</v>
      </c>
      <c r="C1828" s="243" t="str">
        <f t="shared" si="65"/>
        <v>Yes</v>
      </c>
      <c r="D1828" s="30">
        <f t="shared" si="64"/>
        <v>1.6498365419542318</v>
      </c>
      <c r="E1828" s="613">
        <v>4542</v>
      </c>
      <c r="F1828" s="244">
        <v>42612</v>
      </c>
      <c r="G1828" s="3" t="s">
        <v>19488</v>
      </c>
    </row>
    <row r="1829" spans="1:7" s="168" customFormat="1">
      <c r="A1829" s="62">
        <v>1827</v>
      </c>
      <c r="B1829" s="219" t="s">
        <v>19580</v>
      </c>
      <c r="C1829" s="243" t="str">
        <f t="shared" si="65"/>
        <v>Yes</v>
      </c>
      <c r="D1829" s="30">
        <f t="shared" si="64"/>
        <v>1.7784235379585907</v>
      </c>
      <c r="E1829" s="613">
        <v>4896</v>
      </c>
      <c r="F1829" s="244">
        <v>42612</v>
      </c>
      <c r="G1829" s="3" t="s">
        <v>19488</v>
      </c>
    </row>
    <row r="1830" spans="1:7" s="168" customFormat="1">
      <c r="A1830" s="62">
        <v>1828</v>
      </c>
      <c r="B1830" s="219" t="s">
        <v>19581</v>
      </c>
      <c r="C1830" s="243" t="str">
        <f t="shared" si="65"/>
        <v>Yes</v>
      </c>
      <c r="D1830" s="30">
        <f t="shared" si="64"/>
        <v>1.1856156919723937</v>
      </c>
      <c r="E1830" s="613">
        <v>3264</v>
      </c>
      <c r="F1830" s="244">
        <v>42612</v>
      </c>
      <c r="G1830" s="3" t="s">
        <v>19488</v>
      </c>
    </row>
    <row r="1831" spans="1:7" s="168" customFormat="1">
      <c r="A1831" s="62">
        <v>1829</v>
      </c>
      <c r="B1831" s="219" t="s">
        <v>19582</v>
      </c>
      <c r="C1831" s="243" t="str">
        <f t="shared" si="65"/>
        <v>Yes</v>
      </c>
      <c r="D1831" s="30">
        <f t="shared" si="64"/>
        <v>0.84961859789320737</v>
      </c>
      <c r="E1831" s="613">
        <v>2339</v>
      </c>
      <c r="F1831" s="244">
        <v>42613</v>
      </c>
      <c r="G1831" s="3" t="s">
        <v>19488</v>
      </c>
    </row>
    <row r="1832" spans="1:7" s="168" customFormat="1">
      <c r="A1832" s="62">
        <v>1830</v>
      </c>
      <c r="B1832" s="219" t="s">
        <v>19583</v>
      </c>
      <c r="C1832" s="243" t="str">
        <f t="shared" si="65"/>
        <v>Yes</v>
      </c>
      <c r="D1832" s="30">
        <f t="shared" si="64"/>
        <v>0.4743915728296404</v>
      </c>
      <c r="E1832" s="613">
        <v>1306</v>
      </c>
      <c r="F1832" s="244">
        <v>42612</v>
      </c>
      <c r="G1832" s="3" t="s">
        <v>19488</v>
      </c>
    </row>
    <row r="1833" spans="1:7" s="168" customFormat="1">
      <c r="A1833" s="62">
        <v>1831</v>
      </c>
      <c r="B1833" s="219" t="s">
        <v>19584</v>
      </c>
      <c r="C1833" s="243" t="str">
        <f t="shared" si="65"/>
        <v>Yes</v>
      </c>
      <c r="D1833" s="30">
        <f t="shared" si="64"/>
        <v>1.2546313112967671</v>
      </c>
      <c r="E1833" s="613">
        <v>3454</v>
      </c>
      <c r="F1833" s="244">
        <v>42612</v>
      </c>
      <c r="G1833" s="3" t="s">
        <v>19488</v>
      </c>
    </row>
    <row r="1834" spans="1:7" s="168" customFormat="1">
      <c r="A1834" s="62">
        <v>1832</v>
      </c>
      <c r="B1834" s="219" t="s">
        <v>19585</v>
      </c>
      <c r="C1834" s="243" t="str">
        <f t="shared" si="65"/>
        <v>Yes</v>
      </c>
      <c r="D1834" s="30">
        <f t="shared" si="64"/>
        <v>1.2546313112967671</v>
      </c>
      <c r="E1834" s="613">
        <v>3454</v>
      </c>
      <c r="F1834" s="244">
        <v>42612</v>
      </c>
      <c r="G1834" s="3" t="s">
        <v>19488</v>
      </c>
    </row>
    <row r="1835" spans="1:7" s="168" customFormat="1">
      <c r="A1835" s="62">
        <v>1833</v>
      </c>
      <c r="B1835" s="219" t="s">
        <v>19586</v>
      </c>
      <c r="C1835" s="243" t="str">
        <f t="shared" si="65"/>
        <v>Yes</v>
      </c>
      <c r="D1835" s="30">
        <f t="shared" si="64"/>
        <v>0.62259353432618958</v>
      </c>
      <c r="E1835" s="613">
        <v>1714</v>
      </c>
      <c r="F1835" s="244">
        <v>42612</v>
      </c>
      <c r="G1835" s="3" t="s">
        <v>19488</v>
      </c>
    </row>
    <row r="1836" spans="1:7" s="168" customFormat="1">
      <c r="A1836" s="62">
        <v>1834</v>
      </c>
      <c r="B1836" s="219" t="s">
        <v>19587</v>
      </c>
      <c r="C1836" s="243" t="str">
        <f t="shared" si="65"/>
        <v>Yes</v>
      </c>
      <c r="D1836" s="30">
        <f t="shared" si="64"/>
        <v>0.66182346531057024</v>
      </c>
      <c r="E1836" s="613">
        <v>1822</v>
      </c>
      <c r="F1836" s="244">
        <v>42612</v>
      </c>
      <c r="G1836" s="3" t="s">
        <v>19488</v>
      </c>
    </row>
    <row r="1837" spans="1:7" s="168" customFormat="1">
      <c r="A1837" s="62">
        <v>1835</v>
      </c>
      <c r="B1837" s="219" t="s">
        <v>19588</v>
      </c>
      <c r="C1837" s="243" t="str">
        <f t="shared" si="65"/>
        <v>Yes</v>
      </c>
      <c r="D1837" s="30">
        <f t="shared" si="64"/>
        <v>0.66182346531057024</v>
      </c>
      <c r="E1837" s="613">
        <v>1822</v>
      </c>
      <c r="F1837" s="244">
        <v>42612</v>
      </c>
      <c r="G1837" s="3" t="s">
        <v>19488</v>
      </c>
    </row>
    <row r="1838" spans="1:7" s="168" customFormat="1">
      <c r="A1838" s="62">
        <v>1836</v>
      </c>
      <c r="B1838" s="219" t="s">
        <v>19589</v>
      </c>
      <c r="C1838" s="243" t="str">
        <f t="shared" si="65"/>
        <v>Yes</v>
      </c>
      <c r="D1838" s="30">
        <f t="shared" si="64"/>
        <v>0.4347984017435525</v>
      </c>
      <c r="E1838" s="613">
        <v>1197</v>
      </c>
      <c r="F1838" s="244">
        <v>42612</v>
      </c>
      <c r="G1838" s="3" t="s">
        <v>19488</v>
      </c>
    </row>
    <row r="1839" spans="1:7" s="168" customFormat="1">
      <c r="A1839" s="62">
        <v>1837</v>
      </c>
      <c r="B1839" s="219" t="s">
        <v>19590</v>
      </c>
      <c r="C1839" s="243" t="str">
        <f t="shared" si="65"/>
        <v>Yes</v>
      </c>
      <c r="D1839" s="30">
        <f t="shared" si="64"/>
        <v>0.869596803487105</v>
      </c>
      <c r="E1839" s="613">
        <v>2394</v>
      </c>
      <c r="F1839" s="244">
        <v>42612</v>
      </c>
      <c r="G1839" s="3" t="s">
        <v>19488</v>
      </c>
    </row>
    <row r="1840" spans="1:7" s="168" customFormat="1">
      <c r="A1840" s="62">
        <v>1838</v>
      </c>
      <c r="B1840" s="219" t="s">
        <v>19591</v>
      </c>
      <c r="C1840" s="243" t="str">
        <f t="shared" si="65"/>
        <v>Yes</v>
      </c>
      <c r="D1840" s="30">
        <f t="shared" si="64"/>
        <v>0.50381402106792594</v>
      </c>
      <c r="E1840" s="613">
        <v>1387</v>
      </c>
      <c r="F1840" s="244">
        <v>42613</v>
      </c>
      <c r="G1840" s="3" t="s">
        <v>19488</v>
      </c>
    </row>
    <row r="1841" spans="1:7" s="168" customFormat="1">
      <c r="A1841" s="62">
        <v>1839</v>
      </c>
      <c r="B1841" s="219" t="s">
        <v>19592</v>
      </c>
      <c r="C1841" s="243" t="str">
        <f t="shared" si="65"/>
        <v>Yes</v>
      </c>
      <c r="D1841" s="30">
        <f t="shared" si="64"/>
        <v>0.83000363240101704</v>
      </c>
      <c r="E1841" s="613">
        <v>2285</v>
      </c>
      <c r="F1841" s="244">
        <v>42612</v>
      </c>
      <c r="G1841" s="3" t="s">
        <v>19488</v>
      </c>
    </row>
    <row r="1842" spans="1:7" s="168" customFormat="1">
      <c r="A1842" s="62">
        <v>1840</v>
      </c>
      <c r="B1842" s="219" t="s">
        <v>19593</v>
      </c>
      <c r="C1842" s="243" t="str">
        <f t="shared" si="65"/>
        <v>Yes</v>
      </c>
      <c r="D1842" s="30">
        <f t="shared" si="64"/>
        <v>1.155830003632401</v>
      </c>
      <c r="E1842" s="613">
        <v>3182</v>
      </c>
      <c r="F1842" s="244">
        <v>42612</v>
      </c>
      <c r="G1842" s="3" t="s">
        <v>19488</v>
      </c>
    </row>
    <row r="1843" spans="1:7" s="168" customFormat="1">
      <c r="A1843" s="62">
        <v>1841</v>
      </c>
      <c r="B1843" s="219" t="s">
        <v>19594</v>
      </c>
      <c r="C1843" s="243" t="str">
        <f t="shared" si="65"/>
        <v>Yes</v>
      </c>
      <c r="D1843" s="30">
        <f t="shared" si="64"/>
        <v>0.40501271340355977</v>
      </c>
      <c r="E1843" s="613">
        <v>1115</v>
      </c>
      <c r="F1843" s="244">
        <v>42613</v>
      </c>
      <c r="G1843" s="3" t="s">
        <v>19488</v>
      </c>
    </row>
    <row r="1844" spans="1:7" s="168" customFormat="1">
      <c r="A1844" s="62">
        <v>1842</v>
      </c>
      <c r="B1844" s="219" t="s">
        <v>19595</v>
      </c>
      <c r="C1844" s="243" t="str">
        <f t="shared" si="65"/>
        <v>Yes</v>
      </c>
      <c r="D1844" s="30">
        <f t="shared" si="64"/>
        <v>2.4700326916091537</v>
      </c>
      <c r="E1844" s="613">
        <v>6800</v>
      </c>
      <c r="F1844" s="244">
        <v>42613</v>
      </c>
      <c r="G1844" s="3" t="s">
        <v>19488</v>
      </c>
    </row>
    <row r="1845" spans="1:7" s="168" customFormat="1">
      <c r="A1845" s="62">
        <v>1843</v>
      </c>
      <c r="B1845" s="219" t="s">
        <v>17986</v>
      </c>
      <c r="C1845" s="243" t="str">
        <f t="shared" si="65"/>
        <v>Yes</v>
      </c>
      <c r="D1845" s="30">
        <f t="shared" si="64"/>
        <v>2.0058118416273159</v>
      </c>
      <c r="E1845" s="613">
        <v>5522</v>
      </c>
      <c r="F1845" s="244">
        <v>42612</v>
      </c>
      <c r="G1845" s="3" t="s">
        <v>19488</v>
      </c>
    </row>
    <row r="1846" spans="1:7" s="168" customFormat="1">
      <c r="A1846" s="62">
        <v>1844</v>
      </c>
      <c r="B1846" s="219" t="s">
        <v>19596</v>
      </c>
      <c r="C1846" s="243" t="str">
        <f t="shared" si="65"/>
        <v>Yes</v>
      </c>
      <c r="D1846" s="30">
        <f t="shared" si="64"/>
        <v>0.31601888848528875</v>
      </c>
      <c r="E1846" s="613">
        <v>870</v>
      </c>
      <c r="F1846" s="244">
        <v>42612</v>
      </c>
      <c r="G1846" s="3" t="s">
        <v>19488</v>
      </c>
    </row>
    <row r="1847" spans="1:7" s="168" customFormat="1">
      <c r="A1847" s="62">
        <v>1845</v>
      </c>
      <c r="B1847" s="219" t="s">
        <v>19574</v>
      </c>
      <c r="C1847" s="243" t="str">
        <f t="shared" si="65"/>
        <v>Yes</v>
      </c>
      <c r="D1847" s="30">
        <f t="shared" si="64"/>
        <v>0.31601888848528875</v>
      </c>
      <c r="E1847" s="613">
        <v>870</v>
      </c>
      <c r="F1847" s="244">
        <v>42612</v>
      </c>
      <c r="G1847" s="3" t="s">
        <v>19488</v>
      </c>
    </row>
    <row r="1848" spans="1:7" s="168" customFormat="1">
      <c r="A1848" s="62">
        <v>1846</v>
      </c>
      <c r="B1848" s="219" t="s">
        <v>19597</v>
      </c>
      <c r="C1848" s="243" t="str">
        <f t="shared" si="65"/>
        <v>Yes</v>
      </c>
      <c r="D1848" s="30">
        <f t="shared" si="64"/>
        <v>0.77079549582273887</v>
      </c>
      <c r="E1848" s="613">
        <v>2122</v>
      </c>
      <c r="F1848" s="244">
        <v>42613</v>
      </c>
      <c r="G1848" s="3" t="s">
        <v>19488</v>
      </c>
    </row>
    <row r="1849" spans="1:7" s="168" customFormat="1">
      <c r="A1849" s="62">
        <v>1847</v>
      </c>
      <c r="B1849" s="219" t="s">
        <v>19598</v>
      </c>
      <c r="C1849" s="243" t="str">
        <f t="shared" si="65"/>
        <v>Yes</v>
      </c>
      <c r="D1849" s="30">
        <f t="shared" si="64"/>
        <v>1.9564111877951327</v>
      </c>
      <c r="E1849" s="613">
        <v>5386</v>
      </c>
      <c r="F1849" s="244">
        <v>42612</v>
      </c>
      <c r="G1849" s="3" t="s">
        <v>19488</v>
      </c>
    </row>
    <row r="1850" spans="1:7" s="168" customFormat="1">
      <c r="A1850" s="62">
        <v>1848</v>
      </c>
      <c r="B1850" s="219" t="s">
        <v>19599</v>
      </c>
      <c r="C1850" s="243" t="str">
        <f t="shared" si="65"/>
        <v>Yes</v>
      </c>
      <c r="D1850" s="30">
        <f t="shared" si="64"/>
        <v>1.0770069015619324</v>
      </c>
      <c r="E1850" s="613">
        <v>2965</v>
      </c>
      <c r="F1850" s="244">
        <v>42612</v>
      </c>
      <c r="G1850" s="3" t="s">
        <v>19488</v>
      </c>
    </row>
    <row r="1851" spans="1:7" s="168" customFormat="1">
      <c r="A1851" s="62">
        <v>1849</v>
      </c>
      <c r="B1851" s="219" t="s">
        <v>19600</v>
      </c>
      <c r="C1851" s="243" t="str">
        <f t="shared" si="65"/>
        <v>Yes</v>
      </c>
      <c r="D1851" s="30">
        <f t="shared" si="64"/>
        <v>1.1166000726480203</v>
      </c>
      <c r="E1851" s="613">
        <v>3074</v>
      </c>
      <c r="F1851" s="244">
        <v>42612</v>
      </c>
      <c r="G1851" s="3" t="s">
        <v>19488</v>
      </c>
    </row>
    <row r="1852" spans="1:7" s="168" customFormat="1">
      <c r="A1852" s="62">
        <v>1850</v>
      </c>
      <c r="B1852" s="219" t="s">
        <v>19601</v>
      </c>
      <c r="C1852" s="243" t="str">
        <f t="shared" si="65"/>
        <v>Yes</v>
      </c>
      <c r="D1852" s="30">
        <f t="shared" si="64"/>
        <v>1.9364329822012349</v>
      </c>
      <c r="E1852" s="613">
        <v>5331</v>
      </c>
      <c r="F1852" s="244">
        <v>42612</v>
      </c>
      <c r="G1852" s="3" t="s">
        <v>19488</v>
      </c>
    </row>
    <row r="1853" spans="1:7" s="168" customFormat="1">
      <c r="A1853" s="62">
        <v>1851</v>
      </c>
      <c r="B1853" s="219" t="s">
        <v>19602</v>
      </c>
      <c r="C1853" s="243" t="str">
        <f t="shared" si="65"/>
        <v>Yes</v>
      </c>
      <c r="D1853" s="30">
        <f t="shared" si="64"/>
        <v>4.9102796948783149</v>
      </c>
      <c r="E1853" s="613">
        <v>13518</v>
      </c>
      <c r="F1853" s="244">
        <v>42612</v>
      </c>
      <c r="G1853" s="3" t="s">
        <v>19488</v>
      </c>
    </row>
    <row r="1854" spans="1:7" s="168" customFormat="1">
      <c r="A1854" s="62">
        <v>1852</v>
      </c>
      <c r="B1854" s="219" t="s">
        <v>19603</v>
      </c>
      <c r="C1854" s="243" t="str">
        <f t="shared" si="65"/>
        <v>Yes</v>
      </c>
      <c r="D1854" s="30">
        <f t="shared" si="64"/>
        <v>1.0966218670541228</v>
      </c>
      <c r="E1854" s="613">
        <v>3019</v>
      </c>
      <c r="F1854" s="244">
        <v>42612</v>
      </c>
      <c r="G1854" s="3" t="s">
        <v>19488</v>
      </c>
    </row>
    <row r="1855" spans="1:7" s="168" customFormat="1">
      <c r="A1855" s="62">
        <v>1853</v>
      </c>
      <c r="B1855" s="219" t="s">
        <v>19604</v>
      </c>
      <c r="C1855" s="243" t="str">
        <f t="shared" si="65"/>
        <v>Yes</v>
      </c>
      <c r="D1855" s="30">
        <f t="shared" si="64"/>
        <v>1.5906284053759534</v>
      </c>
      <c r="E1855" s="613">
        <v>4379</v>
      </c>
      <c r="F1855" s="244">
        <v>42612</v>
      </c>
      <c r="G1855" s="3" t="s">
        <v>19488</v>
      </c>
    </row>
    <row r="1856" spans="1:7" s="168" customFormat="1">
      <c r="A1856" s="62">
        <v>1854</v>
      </c>
      <c r="B1856" s="219" t="s">
        <v>19605</v>
      </c>
      <c r="C1856" s="243" t="str">
        <f t="shared" si="65"/>
        <v>Yes</v>
      </c>
      <c r="D1856" s="30">
        <f t="shared" si="64"/>
        <v>1.4722121322193971</v>
      </c>
      <c r="E1856" s="613">
        <v>4053</v>
      </c>
      <c r="F1856" s="244">
        <v>42612</v>
      </c>
      <c r="G1856" s="3" t="s">
        <v>19488</v>
      </c>
    </row>
    <row r="1857" spans="1:7" s="168" customFormat="1">
      <c r="A1857" s="62">
        <v>1855</v>
      </c>
      <c r="B1857" s="219" t="s">
        <v>19606</v>
      </c>
      <c r="C1857" s="243" t="str">
        <f t="shared" si="65"/>
        <v>Yes</v>
      </c>
      <c r="D1857" s="30">
        <f t="shared" si="64"/>
        <v>0.10860879041046131</v>
      </c>
      <c r="E1857" s="613">
        <v>299</v>
      </c>
      <c r="F1857" s="244">
        <v>42612</v>
      </c>
      <c r="G1857" s="3" t="s">
        <v>19488</v>
      </c>
    </row>
    <row r="1858" spans="1:7" s="168" customFormat="1">
      <c r="A1858" s="62">
        <v>1856</v>
      </c>
      <c r="B1858" s="219" t="s">
        <v>19607</v>
      </c>
      <c r="C1858" s="243" t="str">
        <f t="shared" si="65"/>
        <v>Yes</v>
      </c>
      <c r="D1858" s="30">
        <f t="shared" si="64"/>
        <v>1.1460225208863057</v>
      </c>
      <c r="E1858" s="613">
        <v>3155</v>
      </c>
      <c r="F1858" s="244">
        <v>42612</v>
      </c>
      <c r="G1858" s="3" t="s">
        <v>19488</v>
      </c>
    </row>
    <row r="1859" spans="1:7" s="168" customFormat="1">
      <c r="A1859" s="62">
        <v>1857</v>
      </c>
      <c r="B1859" s="219" t="s">
        <v>19608</v>
      </c>
      <c r="C1859" s="243" t="str">
        <f t="shared" si="65"/>
        <v>Yes</v>
      </c>
      <c r="D1859" s="30">
        <f t="shared" si="64"/>
        <v>1.3436251362150382</v>
      </c>
      <c r="E1859" s="613">
        <v>3699</v>
      </c>
      <c r="F1859" s="244">
        <v>42612</v>
      </c>
      <c r="G1859" s="3" t="s">
        <v>19488</v>
      </c>
    </row>
    <row r="1860" spans="1:7" s="168" customFormat="1">
      <c r="A1860" s="62">
        <v>1858</v>
      </c>
      <c r="B1860" s="219" t="s">
        <v>19609</v>
      </c>
      <c r="C1860" s="243" t="str">
        <f t="shared" si="65"/>
        <v>Yes</v>
      </c>
      <c r="D1860" s="30">
        <f t="shared" ref="D1860:D1923" si="66">E1860/2753</f>
        <v>2.2034144569560481</v>
      </c>
      <c r="E1860" s="613">
        <v>6066</v>
      </c>
      <c r="F1860" s="244">
        <v>42612</v>
      </c>
      <c r="G1860" s="3" t="s">
        <v>19488</v>
      </c>
    </row>
    <row r="1861" spans="1:7" s="168" customFormat="1">
      <c r="A1861" s="62">
        <v>1859</v>
      </c>
      <c r="B1861" s="219" t="s">
        <v>19610</v>
      </c>
      <c r="C1861" s="243" t="str">
        <f t="shared" si="65"/>
        <v>Yes</v>
      </c>
      <c r="D1861" s="30">
        <f t="shared" si="66"/>
        <v>1.5808209226298584</v>
      </c>
      <c r="E1861" s="613">
        <v>4352</v>
      </c>
      <c r="F1861" s="244">
        <v>42612</v>
      </c>
      <c r="G1861" s="3" t="s">
        <v>19488</v>
      </c>
    </row>
    <row r="1862" spans="1:7" s="168" customFormat="1">
      <c r="A1862" s="62">
        <v>1860</v>
      </c>
      <c r="B1862" s="219" t="s">
        <v>19551</v>
      </c>
      <c r="C1862" s="243" t="str">
        <f t="shared" si="65"/>
        <v>Yes</v>
      </c>
      <c r="D1862" s="30">
        <f t="shared" si="66"/>
        <v>0.46422084998183799</v>
      </c>
      <c r="E1862" s="613">
        <v>1278</v>
      </c>
      <c r="F1862" s="244">
        <v>42613</v>
      </c>
      <c r="G1862" s="3" t="s">
        <v>19488</v>
      </c>
    </row>
    <row r="1863" spans="1:7" s="168" customFormat="1">
      <c r="A1863" s="62">
        <v>1861</v>
      </c>
      <c r="B1863" s="219" t="s">
        <v>19611</v>
      </c>
      <c r="C1863" s="243" t="str">
        <f t="shared" ref="C1863:C1926" si="67">IF(D1887&lt;=5, "Yes", "No")</f>
        <v>Yes</v>
      </c>
      <c r="D1863" s="30">
        <f t="shared" si="66"/>
        <v>0.6324010170722848</v>
      </c>
      <c r="E1863" s="613">
        <v>1741</v>
      </c>
      <c r="F1863" s="244">
        <v>42612</v>
      </c>
      <c r="G1863" s="3" t="s">
        <v>19488</v>
      </c>
    </row>
    <row r="1864" spans="1:7" s="168" customFormat="1">
      <c r="A1864" s="62">
        <v>1862</v>
      </c>
      <c r="B1864" s="219" t="s">
        <v>19612</v>
      </c>
      <c r="C1864" s="243" t="str">
        <f t="shared" si="67"/>
        <v>Yes</v>
      </c>
      <c r="D1864" s="30">
        <f t="shared" si="66"/>
        <v>0.58300036324010174</v>
      </c>
      <c r="E1864" s="613">
        <v>1605</v>
      </c>
      <c r="F1864" s="244">
        <v>42612</v>
      </c>
      <c r="G1864" s="3" t="s">
        <v>19488</v>
      </c>
    </row>
    <row r="1865" spans="1:7" s="168" customFormat="1">
      <c r="A1865" s="62">
        <v>1863</v>
      </c>
      <c r="B1865" s="219" t="s">
        <v>19613</v>
      </c>
      <c r="C1865" s="243" t="str">
        <f t="shared" si="67"/>
        <v>Yes</v>
      </c>
      <c r="D1865" s="30">
        <f t="shared" si="66"/>
        <v>1.7882310207046859</v>
      </c>
      <c r="E1865" s="613">
        <v>4923</v>
      </c>
      <c r="F1865" s="244">
        <v>42612</v>
      </c>
      <c r="G1865" s="3" t="s">
        <v>19488</v>
      </c>
    </row>
    <row r="1866" spans="1:7" s="168" customFormat="1">
      <c r="A1866" s="62">
        <v>1864</v>
      </c>
      <c r="B1866" s="219" t="s">
        <v>19571</v>
      </c>
      <c r="C1866" s="243" t="str">
        <f t="shared" si="67"/>
        <v>Yes</v>
      </c>
      <c r="D1866" s="30">
        <f t="shared" si="66"/>
        <v>2.3908463494369778</v>
      </c>
      <c r="E1866" s="613">
        <v>6582</v>
      </c>
      <c r="F1866" s="244">
        <v>42612</v>
      </c>
      <c r="G1866" s="3" t="s">
        <v>19488</v>
      </c>
    </row>
    <row r="1867" spans="1:7" s="168" customFormat="1">
      <c r="A1867" s="62">
        <v>1865</v>
      </c>
      <c r="B1867" s="219" t="s">
        <v>19614</v>
      </c>
      <c r="C1867" s="243" t="str">
        <f t="shared" si="67"/>
        <v>Yes</v>
      </c>
      <c r="D1867" s="30">
        <f t="shared" si="66"/>
        <v>0.76062477297493647</v>
      </c>
      <c r="E1867" s="613">
        <v>2094</v>
      </c>
      <c r="F1867" s="244">
        <v>42612</v>
      </c>
      <c r="G1867" s="3" t="s">
        <v>19488</v>
      </c>
    </row>
    <row r="1868" spans="1:7" s="168" customFormat="1">
      <c r="A1868" s="62">
        <v>1866</v>
      </c>
      <c r="B1868" s="219" t="s">
        <v>19615</v>
      </c>
      <c r="C1868" s="243" t="str">
        <f t="shared" si="67"/>
        <v>Yes</v>
      </c>
      <c r="D1868" s="30">
        <f t="shared" si="66"/>
        <v>0.553214674900109</v>
      </c>
      <c r="E1868" s="613">
        <v>1523</v>
      </c>
      <c r="F1868" s="244">
        <v>42613</v>
      </c>
      <c r="G1868" s="3" t="s">
        <v>19488</v>
      </c>
    </row>
    <row r="1869" spans="1:7" s="168" customFormat="1">
      <c r="A1869" s="62">
        <v>1867</v>
      </c>
      <c r="B1869" s="219" t="s">
        <v>19616</v>
      </c>
      <c r="C1869" s="243" t="str">
        <f t="shared" si="67"/>
        <v>Yes</v>
      </c>
      <c r="D1869" s="30">
        <f t="shared" si="66"/>
        <v>1.9760261532873229</v>
      </c>
      <c r="E1869" s="613">
        <v>5440</v>
      </c>
      <c r="F1869" s="244">
        <v>42612</v>
      </c>
      <c r="G1869" s="3" t="s">
        <v>19488</v>
      </c>
    </row>
    <row r="1870" spans="1:7" s="168" customFormat="1">
      <c r="A1870" s="62">
        <v>1868</v>
      </c>
      <c r="B1870" s="219" t="s">
        <v>19563</v>
      </c>
      <c r="C1870" s="243" t="str">
        <f t="shared" si="67"/>
        <v>Yes</v>
      </c>
      <c r="D1870" s="30">
        <f t="shared" si="66"/>
        <v>1.8180167090446786</v>
      </c>
      <c r="E1870" s="613">
        <v>5005</v>
      </c>
      <c r="F1870" s="244">
        <v>42613</v>
      </c>
      <c r="G1870" s="3" t="s">
        <v>19488</v>
      </c>
    </row>
    <row r="1871" spans="1:7" s="168" customFormat="1">
      <c r="A1871" s="62">
        <v>1869</v>
      </c>
      <c r="B1871" s="219" t="s">
        <v>19617</v>
      </c>
      <c r="C1871" s="243" t="str">
        <f t="shared" si="67"/>
        <v>Yes</v>
      </c>
      <c r="D1871" s="30">
        <f t="shared" si="66"/>
        <v>0.89901925172539043</v>
      </c>
      <c r="E1871" s="613">
        <v>2475</v>
      </c>
      <c r="F1871" s="244">
        <v>42613</v>
      </c>
      <c r="G1871" s="3" t="s">
        <v>19488</v>
      </c>
    </row>
    <row r="1872" spans="1:7" s="168" customFormat="1">
      <c r="A1872" s="62">
        <v>1870</v>
      </c>
      <c r="B1872" s="219" t="s">
        <v>19618</v>
      </c>
      <c r="C1872" s="243" t="str">
        <f t="shared" si="67"/>
        <v>Yes</v>
      </c>
      <c r="D1872" s="30">
        <f t="shared" si="66"/>
        <v>3.3494369778423536</v>
      </c>
      <c r="E1872" s="613">
        <v>9221</v>
      </c>
      <c r="F1872" s="244">
        <v>42612</v>
      </c>
      <c r="G1872" s="3" t="s">
        <v>19488</v>
      </c>
    </row>
    <row r="1873" spans="1:7" s="168" customFormat="1">
      <c r="A1873" s="62">
        <v>1871</v>
      </c>
      <c r="B1873" s="219" t="s">
        <v>19619</v>
      </c>
      <c r="C1873" s="243" t="str">
        <f t="shared" si="67"/>
        <v>Yes</v>
      </c>
      <c r="D1873" s="30">
        <f t="shared" si="66"/>
        <v>0.57319288049400652</v>
      </c>
      <c r="E1873" s="613">
        <v>1578</v>
      </c>
      <c r="F1873" s="244">
        <v>42612</v>
      </c>
      <c r="G1873" s="3" t="s">
        <v>19488</v>
      </c>
    </row>
    <row r="1874" spans="1:7" s="168" customFormat="1">
      <c r="A1874" s="62">
        <v>1872</v>
      </c>
      <c r="B1874" s="219" t="s">
        <v>19620</v>
      </c>
      <c r="C1874" s="243" t="str">
        <f t="shared" si="67"/>
        <v>Yes</v>
      </c>
      <c r="D1874" s="30">
        <f t="shared" si="66"/>
        <v>3.6258626952415547</v>
      </c>
      <c r="E1874" s="613">
        <v>9982</v>
      </c>
      <c r="F1874" s="244">
        <v>42612</v>
      </c>
      <c r="G1874" s="3" t="s">
        <v>19488</v>
      </c>
    </row>
    <row r="1875" spans="1:7" s="168" customFormat="1">
      <c r="A1875" s="62">
        <v>1873</v>
      </c>
      <c r="B1875" s="219" t="s">
        <v>19578</v>
      </c>
      <c r="C1875" s="243" t="str">
        <f t="shared" si="67"/>
        <v>Yes</v>
      </c>
      <c r="D1875" s="30">
        <f t="shared" si="66"/>
        <v>1.511805303305485</v>
      </c>
      <c r="E1875" s="613">
        <v>4162</v>
      </c>
      <c r="F1875" s="244">
        <v>42613</v>
      </c>
      <c r="G1875" s="3" t="s">
        <v>19488</v>
      </c>
    </row>
    <row r="1876" spans="1:7" s="168" customFormat="1">
      <c r="A1876" s="62">
        <v>1874</v>
      </c>
      <c r="B1876" s="219" t="s">
        <v>19621</v>
      </c>
      <c r="C1876" s="243" t="str">
        <f t="shared" si="67"/>
        <v>Yes</v>
      </c>
      <c r="D1876" s="30">
        <f t="shared" si="66"/>
        <v>0.37559026516527427</v>
      </c>
      <c r="E1876" s="613">
        <v>1034</v>
      </c>
      <c r="F1876" s="244">
        <v>42612</v>
      </c>
      <c r="G1876" s="3" t="s">
        <v>19488</v>
      </c>
    </row>
    <row r="1877" spans="1:7" s="168" customFormat="1">
      <c r="A1877" s="62">
        <v>1875</v>
      </c>
      <c r="B1877" s="219" t="s">
        <v>19622</v>
      </c>
      <c r="C1877" s="243" t="str">
        <f t="shared" si="67"/>
        <v>Yes</v>
      </c>
      <c r="D1877" s="30">
        <f t="shared" si="66"/>
        <v>0.54340719215401379</v>
      </c>
      <c r="E1877" s="613">
        <v>1496</v>
      </c>
      <c r="F1877" s="244">
        <v>42612</v>
      </c>
      <c r="G1877" s="3" t="s">
        <v>19488</v>
      </c>
    </row>
    <row r="1878" spans="1:7" s="168" customFormat="1">
      <c r="A1878" s="62">
        <v>1876</v>
      </c>
      <c r="B1878" s="219" t="s">
        <v>19623</v>
      </c>
      <c r="C1878" s="243" t="str">
        <f t="shared" si="67"/>
        <v>Yes</v>
      </c>
      <c r="D1878" s="30">
        <f t="shared" si="66"/>
        <v>1.106429349800218</v>
      </c>
      <c r="E1878" s="613">
        <v>3046</v>
      </c>
      <c r="F1878" s="244">
        <v>42612</v>
      </c>
      <c r="G1878" s="3" t="s">
        <v>19488</v>
      </c>
    </row>
    <row r="1879" spans="1:7" s="168" customFormat="1">
      <c r="A1879" s="62">
        <v>1877</v>
      </c>
      <c r="B1879" s="219" t="s">
        <v>19624</v>
      </c>
      <c r="C1879" s="243" t="str">
        <f t="shared" si="67"/>
        <v>Yes</v>
      </c>
      <c r="D1879" s="30">
        <f t="shared" si="66"/>
        <v>2.637849618597893</v>
      </c>
      <c r="E1879" s="613">
        <v>7262</v>
      </c>
      <c r="F1879" s="244">
        <v>42612</v>
      </c>
      <c r="G1879" s="3" t="s">
        <v>19488</v>
      </c>
    </row>
    <row r="1880" spans="1:7" s="168" customFormat="1">
      <c r="A1880" s="62">
        <v>1878</v>
      </c>
      <c r="B1880" s="219" t="s">
        <v>19625</v>
      </c>
      <c r="C1880" s="243" t="str">
        <f t="shared" si="67"/>
        <v>Yes</v>
      </c>
      <c r="D1880" s="30">
        <f t="shared" si="66"/>
        <v>0.21721758082092263</v>
      </c>
      <c r="E1880" s="613">
        <v>598</v>
      </c>
      <c r="F1880" s="244">
        <v>42612</v>
      </c>
      <c r="G1880" s="3" t="s">
        <v>19488</v>
      </c>
    </row>
    <row r="1881" spans="1:7" s="168" customFormat="1">
      <c r="A1881" s="62">
        <v>1879</v>
      </c>
      <c r="B1881" s="219" t="s">
        <v>19493</v>
      </c>
      <c r="C1881" s="243" t="str">
        <f t="shared" si="67"/>
        <v>Yes</v>
      </c>
      <c r="D1881" s="30">
        <f t="shared" si="66"/>
        <v>0.3952052306574646</v>
      </c>
      <c r="E1881" s="613">
        <v>1088</v>
      </c>
      <c r="F1881" s="244">
        <v>42612</v>
      </c>
      <c r="G1881" s="3" t="s">
        <v>19488</v>
      </c>
    </row>
    <row r="1882" spans="1:7" s="168" customFormat="1">
      <c r="A1882" s="62">
        <v>1880</v>
      </c>
      <c r="B1882" s="219" t="s">
        <v>19626</v>
      </c>
      <c r="C1882" s="243" t="str">
        <f t="shared" si="67"/>
        <v>Yes</v>
      </c>
      <c r="D1882" s="30">
        <f t="shared" si="66"/>
        <v>1.7486378496185979</v>
      </c>
      <c r="E1882" s="613">
        <v>4814</v>
      </c>
      <c r="F1882" s="244">
        <v>42612</v>
      </c>
      <c r="G1882" s="3" t="s">
        <v>19488</v>
      </c>
    </row>
    <row r="1883" spans="1:7" s="168" customFormat="1">
      <c r="A1883" s="62">
        <v>1881</v>
      </c>
      <c r="B1883" s="219" t="s">
        <v>19627</v>
      </c>
      <c r="C1883" s="243" t="str">
        <f t="shared" si="67"/>
        <v>Yes</v>
      </c>
      <c r="D1883" s="30">
        <f t="shared" si="66"/>
        <v>1.106429349800218</v>
      </c>
      <c r="E1883" s="613">
        <v>3046</v>
      </c>
      <c r="F1883" s="244">
        <v>42612</v>
      </c>
      <c r="G1883" s="3" t="s">
        <v>19488</v>
      </c>
    </row>
    <row r="1884" spans="1:7" s="168" customFormat="1">
      <c r="A1884" s="62">
        <v>1882</v>
      </c>
      <c r="B1884" s="219" t="s">
        <v>19628</v>
      </c>
      <c r="C1884" s="243" t="str">
        <f t="shared" si="67"/>
        <v>Yes</v>
      </c>
      <c r="D1884" s="30">
        <f t="shared" si="66"/>
        <v>3.5666545586632763</v>
      </c>
      <c r="E1884" s="613">
        <v>9819</v>
      </c>
      <c r="F1884" s="244">
        <v>42613</v>
      </c>
      <c r="G1884" s="3" t="s">
        <v>19488</v>
      </c>
    </row>
    <row r="1885" spans="1:7" s="168" customFormat="1">
      <c r="A1885" s="62">
        <v>1883</v>
      </c>
      <c r="B1885" s="219" t="s">
        <v>19629</v>
      </c>
      <c r="C1885" s="243" t="str">
        <f t="shared" si="67"/>
        <v>Yes</v>
      </c>
      <c r="D1885" s="30">
        <f t="shared" si="66"/>
        <v>0.56302215764620411</v>
      </c>
      <c r="E1885" s="613">
        <v>1550</v>
      </c>
      <c r="F1885" s="244">
        <v>42613</v>
      </c>
      <c r="G1885" s="3" t="s">
        <v>19488</v>
      </c>
    </row>
    <row r="1886" spans="1:7" s="168" customFormat="1">
      <c r="A1886" s="62">
        <v>1884</v>
      </c>
      <c r="B1886" s="219" t="s">
        <v>19630</v>
      </c>
      <c r="C1886" s="243" t="str">
        <f t="shared" si="67"/>
        <v>Yes</v>
      </c>
      <c r="D1886" s="30">
        <f t="shared" si="66"/>
        <v>2.0058118416273159</v>
      </c>
      <c r="E1886" s="613">
        <v>5522</v>
      </c>
      <c r="F1886" s="244">
        <v>42612</v>
      </c>
      <c r="G1886" s="3" t="s">
        <v>19488</v>
      </c>
    </row>
    <row r="1887" spans="1:7" s="168" customFormat="1">
      <c r="A1887" s="62">
        <v>1885</v>
      </c>
      <c r="B1887" s="219" t="s">
        <v>19631</v>
      </c>
      <c r="C1887" s="243" t="str">
        <f t="shared" si="67"/>
        <v>Yes</v>
      </c>
      <c r="D1887" s="30">
        <f t="shared" si="66"/>
        <v>0.869596803487105</v>
      </c>
      <c r="E1887" s="613">
        <v>2394</v>
      </c>
      <c r="F1887" s="244">
        <v>42612</v>
      </c>
      <c r="G1887" s="3" t="s">
        <v>19488</v>
      </c>
    </row>
    <row r="1888" spans="1:7" s="168" customFormat="1">
      <c r="A1888" s="62">
        <v>1886</v>
      </c>
      <c r="B1888" s="219" t="s">
        <v>19632</v>
      </c>
      <c r="C1888" s="243" t="str">
        <f t="shared" si="67"/>
        <v>Yes</v>
      </c>
      <c r="D1888" s="30">
        <f t="shared" si="66"/>
        <v>0.38539774791136944</v>
      </c>
      <c r="E1888" s="613">
        <v>1061</v>
      </c>
      <c r="F1888" s="244">
        <v>42612</v>
      </c>
      <c r="G1888" s="3" t="s">
        <v>19488</v>
      </c>
    </row>
    <row r="1889" spans="1:7" s="168" customFormat="1">
      <c r="A1889" s="62">
        <v>1887</v>
      </c>
      <c r="B1889" s="219" t="s">
        <v>19633</v>
      </c>
      <c r="C1889" s="243" t="str">
        <f t="shared" si="67"/>
        <v>Yes</v>
      </c>
      <c r="D1889" s="30">
        <f t="shared" si="66"/>
        <v>0.3952052306574646</v>
      </c>
      <c r="E1889" s="613">
        <v>1088</v>
      </c>
      <c r="F1889" s="244">
        <v>42612</v>
      </c>
      <c r="G1889" s="3" t="s">
        <v>19488</v>
      </c>
    </row>
    <row r="1890" spans="1:7" s="168" customFormat="1">
      <c r="A1890" s="62">
        <v>1888</v>
      </c>
      <c r="B1890" s="219" t="s">
        <v>19634</v>
      </c>
      <c r="C1890" s="243" t="str">
        <f t="shared" si="67"/>
        <v>Yes</v>
      </c>
      <c r="D1890" s="30">
        <f t="shared" si="66"/>
        <v>1.5314202687976752</v>
      </c>
      <c r="E1890" s="613">
        <v>4216</v>
      </c>
      <c r="F1890" s="244">
        <v>42612</v>
      </c>
      <c r="G1890" s="3" t="s">
        <v>19488</v>
      </c>
    </row>
    <row r="1891" spans="1:7" s="168" customFormat="1">
      <c r="A1891" s="62">
        <v>1889</v>
      </c>
      <c r="B1891" s="219" t="s">
        <v>19635</v>
      </c>
      <c r="C1891" s="243" t="str">
        <f t="shared" si="67"/>
        <v>Yes</v>
      </c>
      <c r="D1891" s="30">
        <f t="shared" si="66"/>
        <v>4.4064656738103887</v>
      </c>
      <c r="E1891" s="613">
        <v>12131</v>
      </c>
      <c r="F1891" s="244">
        <v>42612</v>
      </c>
      <c r="G1891" s="3" t="s">
        <v>19488</v>
      </c>
    </row>
    <row r="1892" spans="1:7" s="168" customFormat="1">
      <c r="A1892" s="62">
        <v>1890</v>
      </c>
      <c r="B1892" s="219" t="s">
        <v>19493</v>
      </c>
      <c r="C1892" s="243" t="str">
        <f t="shared" si="67"/>
        <v>Yes</v>
      </c>
      <c r="D1892" s="30">
        <f t="shared" si="66"/>
        <v>0.69160915365056297</v>
      </c>
      <c r="E1892" s="613">
        <v>1904</v>
      </c>
      <c r="F1892" s="244">
        <v>42612</v>
      </c>
      <c r="G1892" s="3" t="s">
        <v>19488</v>
      </c>
    </row>
    <row r="1893" spans="1:7" s="168" customFormat="1">
      <c r="A1893" s="62">
        <v>1891</v>
      </c>
      <c r="B1893" s="219" t="s">
        <v>19636</v>
      </c>
      <c r="C1893" s="243" t="str">
        <f t="shared" si="67"/>
        <v>Yes</v>
      </c>
      <c r="D1893" s="30">
        <f t="shared" si="66"/>
        <v>1.4624046494733018</v>
      </c>
      <c r="E1893" s="613">
        <v>4026</v>
      </c>
      <c r="F1893" s="244">
        <v>42612</v>
      </c>
      <c r="G1893" s="3" t="s">
        <v>19488</v>
      </c>
    </row>
    <row r="1894" spans="1:7" s="168" customFormat="1">
      <c r="A1894" s="62">
        <v>1892</v>
      </c>
      <c r="B1894" s="219" t="s">
        <v>19637</v>
      </c>
      <c r="C1894" s="243" t="str">
        <f t="shared" si="67"/>
        <v>Yes</v>
      </c>
      <c r="D1894" s="30">
        <f t="shared" si="66"/>
        <v>1.1954231747184889</v>
      </c>
      <c r="E1894" s="613">
        <v>3291</v>
      </c>
      <c r="F1894" s="244">
        <v>42612</v>
      </c>
      <c r="G1894" s="3" t="s">
        <v>19488</v>
      </c>
    </row>
    <row r="1895" spans="1:7" s="168" customFormat="1">
      <c r="A1895" s="62">
        <v>1893</v>
      </c>
      <c r="B1895" s="219" t="s">
        <v>19638</v>
      </c>
      <c r="C1895" s="243" t="str">
        <f t="shared" si="67"/>
        <v>Yes</v>
      </c>
      <c r="D1895" s="30">
        <f t="shared" si="66"/>
        <v>1.0868143843080276</v>
      </c>
      <c r="E1895" s="613">
        <v>2992</v>
      </c>
      <c r="F1895" s="244">
        <v>42612</v>
      </c>
      <c r="G1895" s="3" t="s">
        <v>19488</v>
      </c>
    </row>
    <row r="1896" spans="1:7" s="168" customFormat="1">
      <c r="A1896" s="62">
        <v>1894</v>
      </c>
      <c r="B1896" s="219" t="s">
        <v>19593</v>
      </c>
      <c r="C1896" s="243" t="str">
        <f t="shared" si="67"/>
        <v>Yes</v>
      </c>
      <c r="D1896" s="30">
        <f t="shared" si="66"/>
        <v>1.1856156919723937</v>
      </c>
      <c r="E1896" s="613">
        <v>3264</v>
      </c>
      <c r="F1896" s="244">
        <v>42612</v>
      </c>
      <c r="G1896" s="3" t="s">
        <v>19488</v>
      </c>
    </row>
    <row r="1897" spans="1:7" s="168" customFormat="1">
      <c r="A1897" s="62">
        <v>1895</v>
      </c>
      <c r="B1897" s="219" t="s">
        <v>19639</v>
      </c>
      <c r="C1897" s="243" t="str">
        <f t="shared" si="67"/>
        <v>Yes</v>
      </c>
      <c r="D1897" s="30">
        <f t="shared" si="66"/>
        <v>2.5292408281874317</v>
      </c>
      <c r="E1897" s="613">
        <v>6963</v>
      </c>
      <c r="F1897" s="244">
        <v>42612</v>
      </c>
      <c r="G1897" s="3" t="s">
        <v>19488</v>
      </c>
    </row>
    <row r="1898" spans="1:7" s="168" customFormat="1">
      <c r="A1898" s="62">
        <v>1896</v>
      </c>
      <c r="B1898" s="219" t="s">
        <v>19640</v>
      </c>
      <c r="C1898" s="243" t="str">
        <f t="shared" si="67"/>
        <v>Yes</v>
      </c>
      <c r="D1898" s="30">
        <f t="shared" si="66"/>
        <v>3.5866327642571738</v>
      </c>
      <c r="E1898" s="613">
        <v>9874</v>
      </c>
      <c r="F1898" s="244">
        <v>42612</v>
      </c>
      <c r="G1898" s="3" t="s">
        <v>19488</v>
      </c>
    </row>
    <row r="1899" spans="1:7" s="168" customFormat="1">
      <c r="A1899" s="62">
        <v>1897</v>
      </c>
      <c r="B1899" s="219" t="s">
        <v>19641</v>
      </c>
      <c r="C1899" s="243" t="str">
        <f t="shared" si="67"/>
        <v>Yes</v>
      </c>
      <c r="D1899" s="30">
        <f t="shared" si="66"/>
        <v>0.68180167090446786</v>
      </c>
      <c r="E1899" s="613">
        <v>1877</v>
      </c>
      <c r="F1899" s="244">
        <v>42612</v>
      </c>
      <c r="G1899" s="3" t="s">
        <v>19488</v>
      </c>
    </row>
    <row r="1900" spans="1:7" s="168" customFormat="1">
      <c r="A1900" s="62">
        <v>1898</v>
      </c>
      <c r="B1900" s="219" t="s">
        <v>19642</v>
      </c>
      <c r="C1900" s="243" t="str">
        <f t="shared" si="67"/>
        <v>Yes</v>
      </c>
      <c r="D1900" s="30">
        <f t="shared" si="66"/>
        <v>3.7348347257537231</v>
      </c>
      <c r="E1900" s="613">
        <v>10282</v>
      </c>
      <c r="F1900" s="244">
        <v>42612</v>
      </c>
      <c r="G1900" s="3" t="s">
        <v>19488</v>
      </c>
    </row>
    <row r="1901" spans="1:7" s="168" customFormat="1">
      <c r="A1901" s="62">
        <v>1899</v>
      </c>
      <c r="B1901" s="219" t="s">
        <v>19561</v>
      </c>
      <c r="C1901" s="243" t="str">
        <f t="shared" si="67"/>
        <v>Yes</v>
      </c>
      <c r="D1901" s="30">
        <f t="shared" si="66"/>
        <v>3.7348347257537231</v>
      </c>
      <c r="E1901" s="613">
        <v>10282</v>
      </c>
      <c r="F1901" s="244">
        <v>42612</v>
      </c>
      <c r="G1901" s="3" t="s">
        <v>19488</v>
      </c>
    </row>
    <row r="1902" spans="1:7" s="168" customFormat="1">
      <c r="A1902" s="62">
        <v>1900</v>
      </c>
      <c r="B1902" s="219" t="s">
        <v>19643</v>
      </c>
      <c r="C1902" s="243" t="str">
        <f t="shared" si="67"/>
        <v>Yes</v>
      </c>
      <c r="D1902" s="30">
        <f t="shared" si="66"/>
        <v>1.5314202687976752</v>
      </c>
      <c r="E1902" s="613">
        <v>4216</v>
      </c>
      <c r="F1902" s="244">
        <v>42612</v>
      </c>
      <c r="G1902" s="3" t="s">
        <v>19488</v>
      </c>
    </row>
    <row r="1903" spans="1:7" s="168" customFormat="1">
      <c r="A1903" s="62">
        <v>1901</v>
      </c>
      <c r="B1903" s="219" t="s">
        <v>19631</v>
      </c>
      <c r="C1903" s="243" t="str">
        <f t="shared" si="67"/>
        <v>Yes</v>
      </c>
      <c r="D1903" s="30">
        <f t="shared" si="66"/>
        <v>1.7882310207046859</v>
      </c>
      <c r="E1903" s="613">
        <v>4923</v>
      </c>
      <c r="F1903" s="244">
        <v>42612</v>
      </c>
      <c r="G1903" s="3" t="s">
        <v>19488</v>
      </c>
    </row>
    <row r="1904" spans="1:7" s="168" customFormat="1">
      <c r="A1904" s="62">
        <v>1902</v>
      </c>
      <c r="B1904" s="219" t="s">
        <v>19644</v>
      </c>
      <c r="C1904" s="243" t="str">
        <f t="shared" si="67"/>
        <v>Yes</v>
      </c>
      <c r="D1904" s="30">
        <f t="shared" si="66"/>
        <v>2.8554304395205232</v>
      </c>
      <c r="E1904" s="613">
        <v>7861</v>
      </c>
      <c r="F1904" s="244">
        <v>42612</v>
      </c>
      <c r="G1904" s="3" t="s">
        <v>19488</v>
      </c>
    </row>
    <row r="1905" spans="1:7" s="168" customFormat="1">
      <c r="A1905" s="62">
        <v>1903</v>
      </c>
      <c r="B1905" s="219" t="s">
        <v>19645</v>
      </c>
      <c r="C1905" s="243" t="str">
        <f t="shared" si="67"/>
        <v>Yes</v>
      </c>
      <c r="D1905" s="30">
        <f t="shared" si="66"/>
        <v>2.9542317471848891</v>
      </c>
      <c r="E1905" s="613">
        <v>8133</v>
      </c>
      <c r="F1905" s="244">
        <v>42612</v>
      </c>
      <c r="G1905" s="3" t="s">
        <v>19488</v>
      </c>
    </row>
    <row r="1906" spans="1:7" s="168" customFormat="1">
      <c r="A1906" s="62">
        <v>1904</v>
      </c>
      <c r="B1906" s="219" t="s">
        <v>19646</v>
      </c>
      <c r="C1906" s="243" t="str">
        <f t="shared" si="67"/>
        <v>Yes</v>
      </c>
      <c r="D1906" s="30">
        <f t="shared" si="66"/>
        <v>2.0944424264438792</v>
      </c>
      <c r="E1906" s="613">
        <v>5766</v>
      </c>
      <c r="F1906" s="244">
        <v>42612</v>
      </c>
      <c r="G1906" s="3" t="s">
        <v>19488</v>
      </c>
    </row>
    <row r="1907" spans="1:7" s="168" customFormat="1">
      <c r="A1907" s="62">
        <v>1905</v>
      </c>
      <c r="B1907" s="219" t="s">
        <v>19647</v>
      </c>
      <c r="C1907" s="243" t="str">
        <f t="shared" si="67"/>
        <v>Yes</v>
      </c>
      <c r="D1907" s="30">
        <f t="shared" si="66"/>
        <v>1.887032328369052</v>
      </c>
      <c r="E1907" s="613">
        <v>5195</v>
      </c>
      <c r="F1907" s="244">
        <v>42612</v>
      </c>
      <c r="G1907" s="3" t="s">
        <v>19488</v>
      </c>
    </row>
    <row r="1908" spans="1:7" s="168" customFormat="1">
      <c r="A1908" s="62">
        <v>1906</v>
      </c>
      <c r="B1908" s="219" t="s">
        <v>19648</v>
      </c>
      <c r="C1908" s="243" t="str">
        <f t="shared" si="67"/>
        <v>Yes</v>
      </c>
      <c r="D1908" s="30">
        <f t="shared" si="66"/>
        <v>1.887032328369052</v>
      </c>
      <c r="E1908" s="613">
        <v>5195</v>
      </c>
      <c r="F1908" s="244">
        <v>42612</v>
      </c>
      <c r="G1908" s="3" t="s">
        <v>19488</v>
      </c>
    </row>
    <row r="1909" spans="1:7" s="168" customFormat="1">
      <c r="A1909" s="62">
        <v>1907</v>
      </c>
      <c r="B1909" s="219" t="s">
        <v>19649</v>
      </c>
      <c r="C1909" s="243" t="str">
        <f t="shared" si="67"/>
        <v>Yes</v>
      </c>
      <c r="D1909" s="30">
        <f t="shared" si="66"/>
        <v>3.7348347257537231</v>
      </c>
      <c r="E1909" s="613">
        <v>10282</v>
      </c>
      <c r="F1909" s="244">
        <v>42612</v>
      </c>
      <c r="G1909" s="3" t="s">
        <v>19488</v>
      </c>
    </row>
    <row r="1910" spans="1:7" s="168" customFormat="1">
      <c r="A1910" s="62">
        <v>1908</v>
      </c>
      <c r="B1910" s="219" t="s">
        <v>19650</v>
      </c>
      <c r="C1910" s="243" t="str">
        <f t="shared" si="67"/>
        <v>Yes</v>
      </c>
      <c r="D1910" s="30">
        <f t="shared" si="66"/>
        <v>3.7348347257537231</v>
      </c>
      <c r="E1910" s="613">
        <v>10282</v>
      </c>
      <c r="F1910" s="244">
        <v>42612</v>
      </c>
      <c r="G1910" s="3" t="s">
        <v>19488</v>
      </c>
    </row>
    <row r="1911" spans="1:7" s="168" customFormat="1">
      <c r="A1911" s="62">
        <v>1909</v>
      </c>
      <c r="B1911" s="219" t="s">
        <v>19651</v>
      </c>
      <c r="C1911" s="243" t="str">
        <f t="shared" si="67"/>
        <v>Yes</v>
      </c>
      <c r="D1911" s="30">
        <f t="shared" si="66"/>
        <v>0.98801307664366145</v>
      </c>
      <c r="E1911" s="613">
        <v>2720</v>
      </c>
      <c r="F1911" s="244">
        <v>42612</v>
      </c>
      <c r="G1911" s="3" t="s">
        <v>19488</v>
      </c>
    </row>
    <row r="1912" spans="1:7" s="168" customFormat="1">
      <c r="A1912" s="62">
        <v>1910</v>
      </c>
      <c r="B1912" s="219" t="s">
        <v>19652</v>
      </c>
      <c r="C1912" s="243" t="str">
        <f t="shared" si="67"/>
        <v>Yes</v>
      </c>
      <c r="D1912" s="30">
        <f t="shared" si="66"/>
        <v>1.6796222302942245</v>
      </c>
      <c r="E1912" s="613">
        <v>4624</v>
      </c>
      <c r="F1912" s="244">
        <v>42612</v>
      </c>
      <c r="G1912" s="3" t="s">
        <v>19488</v>
      </c>
    </row>
    <row r="1913" spans="1:7" s="168" customFormat="1">
      <c r="A1913" s="62">
        <v>1911</v>
      </c>
      <c r="B1913" s="219" t="s">
        <v>19653</v>
      </c>
      <c r="C1913" s="243" t="str">
        <f t="shared" si="67"/>
        <v>Yes</v>
      </c>
      <c r="D1913" s="30">
        <f t="shared" si="66"/>
        <v>0.27678895750090809</v>
      </c>
      <c r="E1913" s="613">
        <v>762</v>
      </c>
      <c r="F1913" s="244">
        <v>42612</v>
      </c>
      <c r="G1913" s="3" t="s">
        <v>19488</v>
      </c>
    </row>
    <row r="1914" spans="1:7" s="168" customFormat="1">
      <c r="A1914" s="62">
        <v>1912</v>
      </c>
      <c r="B1914" s="219" t="s">
        <v>19654</v>
      </c>
      <c r="C1914" s="243" t="str">
        <f t="shared" si="67"/>
        <v>Yes</v>
      </c>
      <c r="D1914" s="30">
        <f t="shared" si="66"/>
        <v>3.2208499818379948</v>
      </c>
      <c r="E1914" s="613">
        <v>8867</v>
      </c>
      <c r="F1914" s="244">
        <v>42612</v>
      </c>
      <c r="G1914" s="3" t="s">
        <v>19488</v>
      </c>
    </row>
    <row r="1915" spans="1:7" s="168" customFormat="1">
      <c r="A1915" s="62">
        <v>1913</v>
      </c>
      <c r="B1915" s="219" t="s">
        <v>19655</v>
      </c>
      <c r="C1915" s="243" t="str">
        <f t="shared" si="67"/>
        <v>Yes</v>
      </c>
      <c r="D1915" s="30">
        <f t="shared" si="66"/>
        <v>4.3076643661460228</v>
      </c>
      <c r="E1915" s="613">
        <v>11859</v>
      </c>
      <c r="F1915" s="244">
        <v>42612</v>
      </c>
      <c r="G1915" s="3" t="s">
        <v>19488</v>
      </c>
    </row>
    <row r="1916" spans="1:7" s="168" customFormat="1">
      <c r="A1916" s="62">
        <v>1914</v>
      </c>
      <c r="B1916" s="219" t="s">
        <v>19656</v>
      </c>
      <c r="C1916" s="243" t="str">
        <f t="shared" si="67"/>
        <v>Yes</v>
      </c>
      <c r="D1916" s="30">
        <f t="shared" si="66"/>
        <v>0.80021794406102431</v>
      </c>
      <c r="E1916" s="613">
        <v>2203</v>
      </c>
      <c r="F1916" s="244">
        <v>42612</v>
      </c>
      <c r="G1916" s="3" t="s">
        <v>19488</v>
      </c>
    </row>
    <row r="1917" spans="1:7" s="168" customFormat="1">
      <c r="A1917" s="62">
        <v>1915</v>
      </c>
      <c r="B1917" s="219" t="s">
        <v>19657</v>
      </c>
      <c r="C1917" s="243" t="str">
        <f t="shared" si="67"/>
        <v>Yes</v>
      </c>
      <c r="D1917" s="30">
        <f t="shared" si="66"/>
        <v>0.69160915365056297</v>
      </c>
      <c r="E1917" s="613">
        <v>1904</v>
      </c>
      <c r="F1917" s="244">
        <v>42612</v>
      </c>
      <c r="G1917" s="3" t="s">
        <v>19488</v>
      </c>
    </row>
    <row r="1918" spans="1:7" s="168" customFormat="1">
      <c r="A1918" s="62">
        <v>1916</v>
      </c>
      <c r="B1918" s="219" t="s">
        <v>19658</v>
      </c>
      <c r="C1918" s="243" t="str">
        <f t="shared" si="67"/>
        <v>Yes</v>
      </c>
      <c r="D1918" s="30">
        <f t="shared" si="66"/>
        <v>0.3952052306574646</v>
      </c>
      <c r="E1918" s="613">
        <v>1088</v>
      </c>
      <c r="F1918" s="244">
        <v>42612</v>
      </c>
      <c r="G1918" s="3" t="s">
        <v>19488</v>
      </c>
    </row>
    <row r="1919" spans="1:7" s="168" customFormat="1">
      <c r="A1919" s="62">
        <v>1917</v>
      </c>
      <c r="B1919" s="219" t="s">
        <v>19659</v>
      </c>
      <c r="C1919" s="243" t="str">
        <f t="shared" si="67"/>
        <v>Yes</v>
      </c>
      <c r="D1919" s="30">
        <f t="shared" si="66"/>
        <v>1.52161278605158</v>
      </c>
      <c r="E1919" s="613">
        <v>4189</v>
      </c>
      <c r="F1919" s="244">
        <v>42612</v>
      </c>
      <c r="G1919" s="3" t="s">
        <v>19488</v>
      </c>
    </row>
    <row r="1920" spans="1:7" s="168" customFormat="1">
      <c r="A1920" s="62">
        <v>1918</v>
      </c>
      <c r="B1920" s="219" t="s">
        <v>19660</v>
      </c>
      <c r="C1920" s="243" t="str">
        <f t="shared" si="67"/>
        <v>Yes</v>
      </c>
      <c r="D1920" s="30">
        <f t="shared" si="66"/>
        <v>2.5194333454413367</v>
      </c>
      <c r="E1920" s="613">
        <v>6936</v>
      </c>
      <c r="F1920" s="244">
        <v>42612</v>
      </c>
      <c r="G1920" s="3" t="s">
        <v>19488</v>
      </c>
    </row>
    <row r="1921" spans="1:7" s="168" customFormat="1">
      <c r="A1921" s="62">
        <v>1919</v>
      </c>
      <c r="B1921" s="219" t="s">
        <v>19661</v>
      </c>
      <c r="C1921" s="243" t="str">
        <f t="shared" si="67"/>
        <v>Yes</v>
      </c>
      <c r="D1921" s="30">
        <f t="shared" si="66"/>
        <v>0.41482019614965493</v>
      </c>
      <c r="E1921" s="613">
        <v>1142</v>
      </c>
      <c r="F1921" s="244">
        <v>42612</v>
      </c>
      <c r="G1921" s="3" t="s">
        <v>19488</v>
      </c>
    </row>
    <row r="1922" spans="1:7" s="168" customFormat="1">
      <c r="A1922" s="62">
        <v>1920</v>
      </c>
      <c r="B1922" s="219" t="s">
        <v>19662</v>
      </c>
      <c r="C1922" s="243" t="str">
        <f t="shared" si="67"/>
        <v>Yes</v>
      </c>
      <c r="D1922" s="30">
        <f t="shared" si="66"/>
        <v>1.3240101707228478</v>
      </c>
      <c r="E1922" s="613">
        <v>3645</v>
      </c>
      <c r="F1922" s="244">
        <v>42612</v>
      </c>
      <c r="G1922" s="3" t="s">
        <v>19488</v>
      </c>
    </row>
    <row r="1923" spans="1:7" s="168" customFormat="1">
      <c r="A1923" s="62">
        <v>1921</v>
      </c>
      <c r="B1923" s="219" t="s">
        <v>19662</v>
      </c>
      <c r="C1923" s="243" t="str">
        <f t="shared" si="67"/>
        <v>Yes</v>
      </c>
      <c r="D1923" s="30">
        <f t="shared" si="66"/>
        <v>2.4700326916091537</v>
      </c>
      <c r="E1923" s="613">
        <v>6800</v>
      </c>
      <c r="F1923" s="244">
        <v>42612</v>
      </c>
      <c r="G1923" s="3" t="s">
        <v>19488</v>
      </c>
    </row>
    <row r="1924" spans="1:7" s="168" customFormat="1">
      <c r="A1924" s="62">
        <v>1922</v>
      </c>
      <c r="B1924" s="219" t="s">
        <v>19663</v>
      </c>
      <c r="C1924" s="243" t="str">
        <f t="shared" si="67"/>
        <v>Yes</v>
      </c>
      <c r="D1924" s="30">
        <f t="shared" ref="D1924:D1987" si="68">E1924/2753</f>
        <v>2.0058118416273159</v>
      </c>
      <c r="E1924" s="613">
        <v>5522</v>
      </c>
      <c r="F1924" s="244">
        <v>42612</v>
      </c>
      <c r="G1924" s="3" t="s">
        <v>19488</v>
      </c>
    </row>
    <row r="1925" spans="1:7" s="168" customFormat="1">
      <c r="A1925" s="62">
        <v>1923</v>
      </c>
      <c r="B1925" s="219" t="s">
        <v>19664</v>
      </c>
      <c r="C1925" s="243" t="str">
        <f t="shared" si="67"/>
        <v>Yes</v>
      </c>
      <c r="D1925" s="30">
        <f t="shared" si="68"/>
        <v>2.9738467126770796</v>
      </c>
      <c r="E1925" s="613">
        <v>8187</v>
      </c>
      <c r="F1925" s="244">
        <v>42612</v>
      </c>
      <c r="G1925" s="3" t="s">
        <v>19488</v>
      </c>
    </row>
    <row r="1926" spans="1:7" s="168" customFormat="1">
      <c r="A1926" s="62">
        <v>1924</v>
      </c>
      <c r="B1926" s="219" t="s">
        <v>19665</v>
      </c>
      <c r="C1926" s="243" t="str">
        <f t="shared" si="67"/>
        <v>Yes</v>
      </c>
      <c r="D1926" s="30">
        <f t="shared" si="68"/>
        <v>1.6698147475481293</v>
      </c>
      <c r="E1926" s="613">
        <v>4597</v>
      </c>
      <c r="F1926" s="244">
        <v>42612</v>
      </c>
      <c r="G1926" s="3" t="s">
        <v>19488</v>
      </c>
    </row>
    <row r="1927" spans="1:7" s="168" customFormat="1">
      <c r="A1927" s="62">
        <v>1925</v>
      </c>
      <c r="B1927" s="219" t="s">
        <v>19666</v>
      </c>
      <c r="C1927" s="243" t="str">
        <f t="shared" ref="C1927:C1990" si="69">IF(D1951&lt;=5, "Yes", "No")</f>
        <v>Yes</v>
      </c>
      <c r="D1927" s="30">
        <f t="shared" si="68"/>
        <v>1.6698147475481293</v>
      </c>
      <c r="E1927" s="613">
        <v>4597</v>
      </c>
      <c r="F1927" s="244">
        <v>42612</v>
      </c>
      <c r="G1927" s="3" t="s">
        <v>19488</v>
      </c>
    </row>
    <row r="1928" spans="1:7" s="168" customFormat="1">
      <c r="A1928" s="62">
        <v>1926</v>
      </c>
      <c r="B1928" s="219" t="s">
        <v>18042</v>
      </c>
      <c r="C1928" s="243" t="str">
        <f t="shared" si="69"/>
        <v>Yes</v>
      </c>
      <c r="D1928" s="30">
        <f t="shared" si="68"/>
        <v>1.1954231747184889</v>
      </c>
      <c r="E1928" s="613">
        <v>3291</v>
      </c>
      <c r="F1928" s="244">
        <v>42612</v>
      </c>
      <c r="G1928" s="3" t="s">
        <v>19488</v>
      </c>
    </row>
    <row r="1929" spans="1:7" s="168" customFormat="1">
      <c r="A1929" s="62">
        <v>1927</v>
      </c>
      <c r="B1929" s="219" t="s">
        <v>19667</v>
      </c>
      <c r="C1929" s="243" t="str">
        <f t="shared" si="69"/>
        <v>Yes</v>
      </c>
      <c r="D1929" s="30">
        <f t="shared" si="68"/>
        <v>4.9102796948783149</v>
      </c>
      <c r="E1929" s="613">
        <v>13518</v>
      </c>
      <c r="F1929" s="244">
        <v>42612</v>
      </c>
      <c r="G1929" s="3" t="s">
        <v>19488</v>
      </c>
    </row>
    <row r="1930" spans="1:7" s="168" customFormat="1">
      <c r="A1930" s="62">
        <v>1928</v>
      </c>
      <c r="B1930" s="219" t="s">
        <v>19668</v>
      </c>
      <c r="C1930" s="243" t="str">
        <f t="shared" si="69"/>
        <v>Yes</v>
      </c>
      <c r="D1930" s="30">
        <f t="shared" si="68"/>
        <v>0.41482019614965493</v>
      </c>
      <c r="E1930" s="613">
        <v>1142</v>
      </c>
      <c r="F1930" s="244">
        <v>42613</v>
      </c>
      <c r="G1930" s="3" t="s">
        <v>19488</v>
      </c>
    </row>
    <row r="1931" spans="1:7" s="168" customFormat="1">
      <c r="A1931" s="62">
        <v>1929</v>
      </c>
      <c r="B1931" s="219" t="s">
        <v>19669</v>
      </c>
      <c r="C1931" s="243" t="str">
        <f t="shared" si="69"/>
        <v>Yes</v>
      </c>
      <c r="D1931" s="30">
        <f t="shared" si="68"/>
        <v>1.0276062477297494</v>
      </c>
      <c r="E1931" s="613">
        <v>2829</v>
      </c>
      <c r="F1931" s="244">
        <v>42612</v>
      </c>
      <c r="G1931" s="3" t="s">
        <v>19488</v>
      </c>
    </row>
    <row r="1932" spans="1:7" s="168" customFormat="1">
      <c r="A1932" s="62">
        <v>1930</v>
      </c>
      <c r="B1932" s="219" t="s">
        <v>19670</v>
      </c>
      <c r="C1932" s="243" t="str">
        <f t="shared" si="69"/>
        <v>Yes</v>
      </c>
      <c r="D1932" s="30">
        <f t="shared" si="68"/>
        <v>0.83000363240101704</v>
      </c>
      <c r="E1932" s="613">
        <v>2285</v>
      </c>
      <c r="F1932" s="244">
        <v>42612</v>
      </c>
      <c r="G1932" s="3" t="s">
        <v>19488</v>
      </c>
    </row>
    <row r="1933" spans="1:7" s="168" customFormat="1">
      <c r="A1933" s="62">
        <v>1931</v>
      </c>
      <c r="B1933" s="219" t="s">
        <v>19671</v>
      </c>
      <c r="C1933" s="243" t="str">
        <f t="shared" si="69"/>
        <v>Yes</v>
      </c>
      <c r="D1933" s="30">
        <f t="shared" si="68"/>
        <v>0.45441336723574283</v>
      </c>
      <c r="E1933" s="613">
        <v>1251</v>
      </c>
      <c r="F1933" s="244">
        <v>42613</v>
      </c>
      <c r="G1933" s="3" t="s">
        <v>19488</v>
      </c>
    </row>
    <row r="1934" spans="1:7" s="168" customFormat="1">
      <c r="A1934" s="62">
        <v>1932</v>
      </c>
      <c r="B1934" s="219" t="s">
        <v>19672</v>
      </c>
      <c r="C1934" s="243" t="str">
        <f t="shared" si="69"/>
        <v>Yes</v>
      </c>
      <c r="D1934" s="30">
        <f t="shared" si="68"/>
        <v>1.1362150381402107</v>
      </c>
      <c r="E1934" s="613">
        <v>3128</v>
      </c>
      <c r="F1934" s="244">
        <v>42612</v>
      </c>
      <c r="G1934" s="3" t="s">
        <v>19488</v>
      </c>
    </row>
    <row r="1935" spans="1:7" s="168" customFormat="1">
      <c r="A1935" s="62">
        <v>1933</v>
      </c>
      <c r="B1935" s="219" t="s">
        <v>19673</v>
      </c>
      <c r="C1935" s="243" t="str">
        <f t="shared" si="69"/>
        <v>Yes</v>
      </c>
      <c r="D1935" s="30">
        <f t="shared" si="68"/>
        <v>0.84961859789320737</v>
      </c>
      <c r="E1935" s="613">
        <v>2339</v>
      </c>
      <c r="F1935" s="244">
        <v>42612</v>
      </c>
      <c r="G1935" s="3" t="s">
        <v>19488</v>
      </c>
    </row>
    <row r="1936" spans="1:7" s="168" customFormat="1">
      <c r="A1936" s="62">
        <v>1934</v>
      </c>
      <c r="B1936" s="219" t="s">
        <v>19674</v>
      </c>
      <c r="C1936" s="243" t="str">
        <f t="shared" si="69"/>
        <v>Yes</v>
      </c>
      <c r="D1936" s="30">
        <f t="shared" si="68"/>
        <v>0.65201598256447513</v>
      </c>
      <c r="E1936" s="613">
        <v>1795</v>
      </c>
      <c r="F1936" s="244">
        <v>42612</v>
      </c>
      <c r="G1936" s="3" t="s">
        <v>19488</v>
      </c>
    </row>
    <row r="1937" spans="1:7" s="168" customFormat="1">
      <c r="A1937" s="62">
        <v>1935</v>
      </c>
      <c r="B1937" s="219" t="s">
        <v>19675</v>
      </c>
      <c r="C1937" s="243" t="str">
        <f t="shared" si="69"/>
        <v>Yes</v>
      </c>
      <c r="D1937" s="30">
        <f t="shared" si="68"/>
        <v>1.5906284053759534</v>
      </c>
      <c r="E1937" s="613">
        <v>4379</v>
      </c>
      <c r="F1937" s="244">
        <v>42612</v>
      </c>
      <c r="G1937" s="3" t="s">
        <v>19488</v>
      </c>
    </row>
    <row r="1938" spans="1:7" s="168" customFormat="1">
      <c r="A1938" s="62">
        <v>1936</v>
      </c>
      <c r="B1938" s="219" t="s">
        <v>19676</v>
      </c>
      <c r="C1938" s="243" t="str">
        <f t="shared" si="69"/>
        <v>Yes</v>
      </c>
      <c r="D1938" s="30">
        <f t="shared" si="68"/>
        <v>2.1438430802760626</v>
      </c>
      <c r="E1938" s="613">
        <v>5902</v>
      </c>
      <c r="F1938" s="244">
        <v>42612</v>
      </c>
      <c r="G1938" s="3" t="s">
        <v>19488</v>
      </c>
    </row>
    <row r="1939" spans="1:7" s="168" customFormat="1">
      <c r="A1939" s="62">
        <v>1937</v>
      </c>
      <c r="B1939" s="219" t="s">
        <v>19677</v>
      </c>
      <c r="C1939" s="243" t="str">
        <f t="shared" si="69"/>
        <v>Yes</v>
      </c>
      <c r="D1939" s="30">
        <f t="shared" si="68"/>
        <v>2.4010170722847803</v>
      </c>
      <c r="E1939" s="613">
        <v>6610</v>
      </c>
      <c r="F1939" s="244">
        <v>42613</v>
      </c>
      <c r="G1939" s="3" t="s">
        <v>19488</v>
      </c>
    </row>
    <row r="1940" spans="1:7" s="168" customFormat="1">
      <c r="A1940" s="62">
        <v>1938</v>
      </c>
      <c r="B1940" s="219" t="s">
        <v>19551</v>
      </c>
      <c r="C1940" s="243" t="str">
        <f t="shared" si="69"/>
        <v>Yes</v>
      </c>
      <c r="D1940" s="30">
        <f t="shared" si="68"/>
        <v>0.11841627315655648</v>
      </c>
      <c r="E1940" s="613">
        <v>326</v>
      </c>
      <c r="F1940" s="244">
        <v>42612</v>
      </c>
      <c r="G1940" s="3" t="s">
        <v>19488</v>
      </c>
    </row>
    <row r="1941" spans="1:7" s="168" customFormat="1">
      <c r="A1941" s="62">
        <v>1939</v>
      </c>
      <c r="B1941" s="219" t="s">
        <v>19493</v>
      </c>
      <c r="C1941" s="243" t="str">
        <f t="shared" si="69"/>
        <v>Yes</v>
      </c>
      <c r="D1941" s="30">
        <f t="shared" si="68"/>
        <v>0.13839447875045405</v>
      </c>
      <c r="E1941" s="613">
        <v>381</v>
      </c>
      <c r="F1941" s="244">
        <v>42612</v>
      </c>
      <c r="G1941" s="3" t="s">
        <v>19488</v>
      </c>
    </row>
    <row r="1942" spans="1:7" s="168" customFormat="1">
      <c r="A1942" s="62">
        <v>1940</v>
      </c>
      <c r="B1942" s="219" t="s">
        <v>19678</v>
      </c>
      <c r="C1942" s="243" t="str">
        <f t="shared" si="69"/>
        <v>Yes</v>
      </c>
      <c r="D1942" s="30">
        <f t="shared" si="68"/>
        <v>1.2546313112967671</v>
      </c>
      <c r="E1942" s="613">
        <v>3454</v>
      </c>
      <c r="F1942" s="244">
        <v>42612</v>
      </c>
      <c r="G1942" s="3" t="s">
        <v>19488</v>
      </c>
    </row>
    <row r="1943" spans="1:7" s="168" customFormat="1">
      <c r="A1943" s="62">
        <v>1941</v>
      </c>
      <c r="B1943" s="219" t="s">
        <v>19679</v>
      </c>
      <c r="C1943" s="243" t="str">
        <f t="shared" si="69"/>
        <v>Yes</v>
      </c>
      <c r="D1943" s="30">
        <f t="shared" si="68"/>
        <v>0.73120232473665092</v>
      </c>
      <c r="E1943" s="613">
        <v>2013</v>
      </c>
      <c r="F1943" s="244">
        <v>42612</v>
      </c>
      <c r="G1943" s="3" t="s">
        <v>19488</v>
      </c>
    </row>
    <row r="1944" spans="1:7" s="168" customFormat="1">
      <c r="A1944" s="62">
        <v>1942</v>
      </c>
      <c r="B1944" s="219" t="s">
        <v>19680</v>
      </c>
      <c r="C1944" s="243" t="str">
        <f t="shared" si="69"/>
        <v>Yes</v>
      </c>
      <c r="D1944" s="30">
        <f t="shared" si="68"/>
        <v>0.29640392299309842</v>
      </c>
      <c r="E1944" s="613">
        <v>816</v>
      </c>
      <c r="F1944" s="244">
        <v>42612</v>
      </c>
      <c r="G1944" s="3" t="s">
        <v>19488</v>
      </c>
    </row>
    <row r="1945" spans="1:7" s="168" customFormat="1">
      <c r="A1945" s="62">
        <v>1943</v>
      </c>
      <c r="B1945" s="219" t="s">
        <v>19681</v>
      </c>
      <c r="C1945" s="243" t="str">
        <f t="shared" si="69"/>
        <v>Yes</v>
      </c>
      <c r="D1945" s="30">
        <f t="shared" si="68"/>
        <v>3.2702506356701782</v>
      </c>
      <c r="E1945" s="613">
        <v>9003</v>
      </c>
      <c r="F1945" s="244">
        <v>42612</v>
      </c>
      <c r="G1945" s="3" t="s">
        <v>19488</v>
      </c>
    </row>
    <row r="1946" spans="1:7" s="168" customFormat="1">
      <c r="A1946" s="62">
        <v>1944</v>
      </c>
      <c r="B1946" s="219" t="s">
        <v>19682</v>
      </c>
      <c r="C1946" s="243" t="str">
        <f t="shared" si="69"/>
        <v>Yes</v>
      </c>
      <c r="D1946" s="30">
        <f t="shared" si="68"/>
        <v>0.83000363240101704</v>
      </c>
      <c r="E1946" s="613">
        <v>2285</v>
      </c>
      <c r="F1946" s="244">
        <v>42612</v>
      </c>
      <c r="G1946" s="3" t="s">
        <v>19488</v>
      </c>
    </row>
    <row r="1947" spans="1:7" s="168" customFormat="1">
      <c r="A1947" s="62">
        <v>1945</v>
      </c>
      <c r="B1947" s="219" t="s">
        <v>19683</v>
      </c>
      <c r="C1947" s="243" t="str">
        <f t="shared" si="69"/>
        <v>Yes</v>
      </c>
      <c r="D1947" s="30">
        <f t="shared" si="68"/>
        <v>0.83000363240101704</v>
      </c>
      <c r="E1947" s="613">
        <v>2285</v>
      </c>
      <c r="F1947" s="244">
        <v>42612</v>
      </c>
      <c r="G1947" s="3" t="s">
        <v>19488</v>
      </c>
    </row>
    <row r="1948" spans="1:7" s="168" customFormat="1">
      <c r="A1948" s="62">
        <v>1946</v>
      </c>
      <c r="B1948" s="219" t="s">
        <v>19684</v>
      </c>
      <c r="C1948" s="243" t="str">
        <f t="shared" si="69"/>
        <v>Yes</v>
      </c>
      <c r="D1948" s="30">
        <f t="shared" si="68"/>
        <v>1.7882310207046859</v>
      </c>
      <c r="E1948" s="613">
        <v>4923</v>
      </c>
      <c r="F1948" s="244">
        <v>42612</v>
      </c>
      <c r="G1948" s="3" t="s">
        <v>19488</v>
      </c>
    </row>
    <row r="1949" spans="1:7" s="168" customFormat="1">
      <c r="A1949" s="62">
        <v>1947</v>
      </c>
      <c r="B1949" s="219" t="s">
        <v>19656</v>
      </c>
      <c r="C1949" s="243" t="str">
        <f t="shared" si="69"/>
        <v>Yes</v>
      </c>
      <c r="D1949" s="30">
        <f t="shared" si="68"/>
        <v>1.7882310207046859</v>
      </c>
      <c r="E1949" s="613">
        <v>4923</v>
      </c>
      <c r="F1949" s="244">
        <v>42612</v>
      </c>
      <c r="G1949" s="3" t="s">
        <v>19488</v>
      </c>
    </row>
    <row r="1950" spans="1:7" s="168" customFormat="1">
      <c r="A1950" s="62">
        <v>1948</v>
      </c>
      <c r="B1950" s="219" t="s">
        <v>19642</v>
      </c>
      <c r="C1950" s="243" t="str">
        <f t="shared" si="69"/>
        <v>Yes</v>
      </c>
      <c r="D1950" s="30">
        <f t="shared" si="68"/>
        <v>0.869596803487105</v>
      </c>
      <c r="E1950" s="613">
        <v>2394</v>
      </c>
      <c r="F1950" s="244">
        <v>42612</v>
      </c>
      <c r="G1950" s="3" t="s">
        <v>19488</v>
      </c>
    </row>
    <row r="1951" spans="1:7" s="168" customFormat="1">
      <c r="A1951" s="62">
        <v>1949</v>
      </c>
      <c r="B1951" s="219" t="s">
        <v>19685</v>
      </c>
      <c r="C1951" s="243" t="str">
        <f t="shared" si="69"/>
        <v>Yes</v>
      </c>
      <c r="D1951" s="30">
        <f t="shared" si="68"/>
        <v>4.9204504177261166</v>
      </c>
      <c r="E1951" s="613">
        <v>13546</v>
      </c>
      <c r="F1951" s="244">
        <v>42612</v>
      </c>
      <c r="G1951" s="3" t="s">
        <v>19488</v>
      </c>
    </row>
    <row r="1952" spans="1:7" s="168" customFormat="1">
      <c r="A1952" s="62">
        <v>1950</v>
      </c>
      <c r="B1952" s="219" t="s">
        <v>19686</v>
      </c>
      <c r="C1952" s="243" t="str">
        <f t="shared" si="69"/>
        <v>Yes</v>
      </c>
      <c r="D1952" s="30">
        <f t="shared" si="68"/>
        <v>2.6974209952778785</v>
      </c>
      <c r="E1952" s="613">
        <v>7426</v>
      </c>
      <c r="F1952" s="244">
        <v>42612</v>
      </c>
      <c r="G1952" s="3" t="s">
        <v>19488</v>
      </c>
    </row>
    <row r="1953" spans="1:7" s="168" customFormat="1">
      <c r="A1953" s="62">
        <v>1951</v>
      </c>
      <c r="B1953" s="219" t="s">
        <v>19687</v>
      </c>
      <c r="C1953" s="243" t="str">
        <f t="shared" si="69"/>
        <v>Yes</v>
      </c>
      <c r="D1953" s="30">
        <f t="shared" si="68"/>
        <v>0.85942608063930259</v>
      </c>
      <c r="E1953" s="613">
        <v>2366</v>
      </c>
      <c r="F1953" s="244">
        <v>42612</v>
      </c>
      <c r="G1953" s="3" t="s">
        <v>19488</v>
      </c>
    </row>
    <row r="1954" spans="1:7" s="168" customFormat="1">
      <c r="A1954" s="62">
        <v>1952</v>
      </c>
      <c r="B1954" s="219" t="s">
        <v>19688</v>
      </c>
      <c r="C1954" s="243" t="str">
        <f t="shared" si="69"/>
        <v>Yes</v>
      </c>
      <c r="D1954" s="30">
        <f t="shared" si="68"/>
        <v>2.4504177261169633</v>
      </c>
      <c r="E1954" s="613">
        <v>6746</v>
      </c>
      <c r="F1954" s="244">
        <v>42612</v>
      </c>
      <c r="G1954" s="3" t="s">
        <v>19488</v>
      </c>
    </row>
    <row r="1955" spans="1:7" s="168" customFormat="1">
      <c r="A1955" s="62">
        <v>1953</v>
      </c>
      <c r="B1955" s="219" t="s">
        <v>19689</v>
      </c>
      <c r="C1955" s="243" t="str">
        <f t="shared" si="69"/>
        <v>Yes</v>
      </c>
      <c r="D1955" s="30">
        <f t="shared" si="68"/>
        <v>0.53359970940791868</v>
      </c>
      <c r="E1955" s="613">
        <v>1469</v>
      </c>
      <c r="F1955" s="244">
        <v>42612</v>
      </c>
      <c r="G1955" s="3" t="s">
        <v>19488</v>
      </c>
    </row>
    <row r="1956" spans="1:7" s="168" customFormat="1">
      <c r="A1956" s="62">
        <v>1954</v>
      </c>
      <c r="B1956" s="219" t="s">
        <v>19690</v>
      </c>
      <c r="C1956" s="243" t="str">
        <f t="shared" si="69"/>
        <v>Yes</v>
      </c>
      <c r="D1956" s="30">
        <f t="shared" si="68"/>
        <v>2.5884489647657101</v>
      </c>
      <c r="E1956" s="613">
        <v>7126</v>
      </c>
      <c r="F1956" s="244">
        <v>42612</v>
      </c>
      <c r="G1956" s="3" t="s">
        <v>19488</v>
      </c>
    </row>
    <row r="1957" spans="1:7" s="168" customFormat="1">
      <c r="A1957" s="62">
        <v>1955</v>
      </c>
      <c r="B1957" s="219" t="s">
        <v>19691</v>
      </c>
      <c r="C1957" s="243" t="str">
        <f t="shared" si="69"/>
        <v>Yes</v>
      </c>
      <c r="D1957" s="30">
        <f t="shared" si="68"/>
        <v>1.7388303668725027</v>
      </c>
      <c r="E1957" s="613">
        <v>4787</v>
      </c>
      <c r="F1957" s="244">
        <v>42612</v>
      </c>
      <c r="G1957" s="3" t="s">
        <v>19488</v>
      </c>
    </row>
    <row r="1958" spans="1:7" s="168" customFormat="1">
      <c r="A1958" s="62">
        <v>1956</v>
      </c>
      <c r="B1958" s="219" t="s">
        <v>19692</v>
      </c>
      <c r="C1958" s="243" t="str">
        <f t="shared" si="69"/>
        <v>Yes</v>
      </c>
      <c r="D1958" s="30">
        <f t="shared" si="68"/>
        <v>0.29640392299309842</v>
      </c>
      <c r="E1958" s="613">
        <v>816</v>
      </c>
      <c r="F1958" s="244">
        <v>42612</v>
      </c>
      <c r="G1958" s="3" t="s">
        <v>19488</v>
      </c>
    </row>
    <row r="1959" spans="1:7" s="168" customFormat="1">
      <c r="A1959" s="62">
        <v>1957</v>
      </c>
      <c r="B1959" s="219" t="s">
        <v>19562</v>
      </c>
      <c r="C1959" s="243" t="str">
        <f t="shared" si="69"/>
        <v>Yes</v>
      </c>
      <c r="D1959" s="30">
        <f t="shared" si="68"/>
        <v>3.6752633490737376</v>
      </c>
      <c r="E1959" s="613">
        <v>10118</v>
      </c>
      <c r="F1959" s="244">
        <v>42613</v>
      </c>
      <c r="G1959" s="3" t="s">
        <v>19488</v>
      </c>
    </row>
    <row r="1960" spans="1:7" s="168" customFormat="1">
      <c r="A1960" s="62">
        <v>1958</v>
      </c>
      <c r="B1960" s="219" t="s">
        <v>19693</v>
      </c>
      <c r="C1960" s="243" t="str">
        <f t="shared" si="69"/>
        <v>Yes</v>
      </c>
      <c r="D1960" s="30">
        <f t="shared" si="68"/>
        <v>0.32618961133309116</v>
      </c>
      <c r="E1960" s="613">
        <v>898</v>
      </c>
      <c r="F1960" s="244">
        <v>42612</v>
      </c>
      <c r="G1960" s="3" t="s">
        <v>19488</v>
      </c>
    </row>
    <row r="1961" spans="1:7" s="168" customFormat="1">
      <c r="A1961" s="62">
        <v>1959</v>
      </c>
      <c r="B1961" s="219" t="s">
        <v>19694</v>
      </c>
      <c r="C1961" s="243" t="str">
        <f t="shared" si="69"/>
        <v>Yes</v>
      </c>
      <c r="D1961" s="30">
        <f t="shared" si="68"/>
        <v>0.87940428623320011</v>
      </c>
      <c r="E1961" s="613">
        <v>2421</v>
      </c>
      <c r="F1961" s="244">
        <v>42612</v>
      </c>
      <c r="G1961" s="3" t="s">
        <v>19488</v>
      </c>
    </row>
    <row r="1962" spans="1:7" s="168" customFormat="1">
      <c r="A1962" s="62">
        <v>1960</v>
      </c>
      <c r="B1962" s="219" t="s">
        <v>19695</v>
      </c>
      <c r="C1962" s="243" t="str">
        <f t="shared" si="69"/>
        <v>Yes</v>
      </c>
      <c r="D1962" s="30">
        <f t="shared" si="68"/>
        <v>1.0374137304758446</v>
      </c>
      <c r="E1962" s="613">
        <v>2856</v>
      </c>
      <c r="F1962" s="244">
        <v>42612</v>
      </c>
      <c r="G1962" s="3" t="s">
        <v>19488</v>
      </c>
    </row>
    <row r="1963" spans="1:7" s="168" customFormat="1">
      <c r="A1963" s="62">
        <v>1961</v>
      </c>
      <c r="B1963" s="219" t="s">
        <v>19696</v>
      </c>
      <c r="C1963" s="243" t="str">
        <f t="shared" si="69"/>
        <v>Yes</v>
      </c>
      <c r="D1963" s="30">
        <f t="shared" si="68"/>
        <v>3.4678532509989104</v>
      </c>
      <c r="E1963" s="613">
        <v>9547</v>
      </c>
      <c r="F1963" s="244">
        <v>42612</v>
      </c>
      <c r="G1963" s="3" t="s">
        <v>19488</v>
      </c>
    </row>
    <row r="1964" spans="1:7" s="168" customFormat="1">
      <c r="A1964" s="62">
        <v>1962</v>
      </c>
      <c r="B1964" s="219" t="s">
        <v>19697</v>
      </c>
      <c r="C1964" s="243" t="str">
        <f t="shared" si="69"/>
        <v>Yes</v>
      </c>
      <c r="D1964" s="30">
        <f t="shared" si="68"/>
        <v>1.106429349800218</v>
      </c>
      <c r="E1964" s="613">
        <v>3046</v>
      </c>
      <c r="F1964" s="244">
        <v>42612</v>
      </c>
      <c r="G1964" s="3" t="s">
        <v>19488</v>
      </c>
    </row>
    <row r="1965" spans="1:7" s="168" customFormat="1">
      <c r="A1965" s="62">
        <v>1963</v>
      </c>
      <c r="B1965" s="219" t="s">
        <v>19698</v>
      </c>
      <c r="C1965" s="243" t="str">
        <f t="shared" si="69"/>
        <v>Yes</v>
      </c>
      <c r="D1965" s="30">
        <f t="shared" si="68"/>
        <v>0.38539774791136944</v>
      </c>
      <c r="E1965" s="613">
        <v>1061</v>
      </c>
      <c r="F1965" s="244">
        <v>42612</v>
      </c>
      <c r="G1965" s="3" t="s">
        <v>19488</v>
      </c>
    </row>
    <row r="1966" spans="1:7" s="168" customFormat="1">
      <c r="A1966" s="62">
        <v>1964</v>
      </c>
      <c r="B1966" s="219" t="s">
        <v>19699</v>
      </c>
      <c r="C1966" s="243" t="str">
        <f t="shared" si="69"/>
        <v>Yes</v>
      </c>
      <c r="D1966" s="30">
        <f t="shared" si="68"/>
        <v>0.64220849981837991</v>
      </c>
      <c r="E1966" s="613">
        <v>1768</v>
      </c>
      <c r="F1966" s="244">
        <v>42612</v>
      </c>
      <c r="G1966" s="3" t="s">
        <v>19488</v>
      </c>
    </row>
    <row r="1967" spans="1:7" s="168" customFormat="1">
      <c r="A1967" s="62">
        <v>1965</v>
      </c>
      <c r="B1967" s="219" t="s">
        <v>19700</v>
      </c>
      <c r="C1967" s="243" t="str">
        <f t="shared" si="69"/>
        <v>Yes</v>
      </c>
      <c r="D1967" s="30">
        <f t="shared" si="68"/>
        <v>0.16781692698873957</v>
      </c>
      <c r="E1967" s="613">
        <v>462</v>
      </c>
      <c r="F1967" s="244">
        <v>42612</v>
      </c>
      <c r="G1967" s="3" t="s">
        <v>19488</v>
      </c>
    </row>
    <row r="1968" spans="1:7" s="168" customFormat="1">
      <c r="A1968" s="62">
        <v>1966</v>
      </c>
      <c r="B1968" s="219" t="s">
        <v>19701</v>
      </c>
      <c r="C1968" s="243" t="str">
        <f t="shared" si="69"/>
        <v>Yes</v>
      </c>
      <c r="D1968" s="30">
        <f t="shared" si="68"/>
        <v>4.1198692335633851</v>
      </c>
      <c r="E1968" s="613">
        <v>11342</v>
      </c>
      <c r="F1968" s="244">
        <v>42612</v>
      </c>
      <c r="G1968" s="3" t="s">
        <v>19488</v>
      </c>
    </row>
    <row r="1969" spans="1:7" s="168" customFormat="1">
      <c r="A1969" s="62">
        <v>1967</v>
      </c>
      <c r="B1969" s="219" t="s">
        <v>19702</v>
      </c>
      <c r="C1969" s="243" t="str">
        <f t="shared" si="69"/>
        <v>Yes</v>
      </c>
      <c r="D1969" s="30">
        <f t="shared" si="68"/>
        <v>0.51362150381402105</v>
      </c>
      <c r="E1969" s="613">
        <v>1414</v>
      </c>
      <c r="F1969" s="244">
        <v>42612</v>
      </c>
      <c r="G1969" s="3" t="s">
        <v>19488</v>
      </c>
    </row>
    <row r="1970" spans="1:7" s="168" customFormat="1">
      <c r="A1970" s="62">
        <v>1968</v>
      </c>
      <c r="B1970" s="219" t="s">
        <v>19493</v>
      </c>
      <c r="C1970" s="243" t="str">
        <f t="shared" si="69"/>
        <v>Yes</v>
      </c>
      <c r="D1970" s="30">
        <f t="shared" si="68"/>
        <v>0.41482019614965493</v>
      </c>
      <c r="E1970" s="613">
        <v>1142</v>
      </c>
      <c r="F1970" s="244">
        <v>42612</v>
      </c>
      <c r="G1970" s="3" t="s">
        <v>19488</v>
      </c>
    </row>
    <row r="1971" spans="1:7" s="168" customFormat="1">
      <c r="A1971" s="62">
        <v>1969</v>
      </c>
      <c r="B1971" s="219" t="s">
        <v>19703</v>
      </c>
      <c r="C1971" s="243" t="str">
        <f t="shared" si="69"/>
        <v>Yes</v>
      </c>
      <c r="D1971" s="30">
        <f t="shared" si="68"/>
        <v>0.7904104613149292</v>
      </c>
      <c r="E1971" s="613">
        <v>2176</v>
      </c>
      <c r="F1971" s="244">
        <v>42613</v>
      </c>
      <c r="G1971" s="3" t="s">
        <v>19488</v>
      </c>
    </row>
    <row r="1972" spans="1:7" s="168" customFormat="1">
      <c r="A1972" s="62">
        <v>1970</v>
      </c>
      <c r="B1972" s="219" t="s">
        <v>19704</v>
      </c>
      <c r="C1972" s="243" t="str">
        <f t="shared" si="69"/>
        <v>Yes</v>
      </c>
      <c r="D1972" s="30">
        <f t="shared" si="68"/>
        <v>0.46422084998183799</v>
      </c>
      <c r="E1972" s="613">
        <v>1278</v>
      </c>
      <c r="F1972" s="244">
        <v>42613</v>
      </c>
      <c r="G1972" s="3" t="s">
        <v>19488</v>
      </c>
    </row>
    <row r="1973" spans="1:7" s="168" customFormat="1">
      <c r="A1973" s="62">
        <v>1971</v>
      </c>
      <c r="B1973" s="219" t="s">
        <v>19705</v>
      </c>
      <c r="C1973" s="243" t="str">
        <f t="shared" si="69"/>
        <v>Yes</v>
      </c>
      <c r="D1973" s="30">
        <f t="shared" si="68"/>
        <v>0.31601888848528875</v>
      </c>
      <c r="E1973" s="613">
        <v>870</v>
      </c>
      <c r="F1973" s="244">
        <v>42612</v>
      </c>
      <c r="G1973" s="3" t="s">
        <v>19488</v>
      </c>
    </row>
    <row r="1974" spans="1:7" s="168" customFormat="1">
      <c r="A1974" s="62">
        <v>1972</v>
      </c>
      <c r="B1974" s="219" t="s">
        <v>19706</v>
      </c>
      <c r="C1974" s="243" t="str">
        <f t="shared" si="69"/>
        <v>Yes</v>
      </c>
      <c r="D1974" s="30">
        <f t="shared" si="68"/>
        <v>0.80021794406102431</v>
      </c>
      <c r="E1974" s="613">
        <v>2203</v>
      </c>
      <c r="F1974" s="244">
        <v>42612</v>
      </c>
      <c r="G1974" s="3" t="s">
        <v>19488</v>
      </c>
    </row>
    <row r="1975" spans="1:7" s="168" customFormat="1">
      <c r="A1975" s="62">
        <v>1973</v>
      </c>
      <c r="B1975" s="219" t="s">
        <v>3519</v>
      </c>
      <c r="C1975" s="243" t="str">
        <f t="shared" si="69"/>
        <v>Yes</v>
      </c>
      <c r="D1975" s="30">
        <f t="shared" si="68"/>
        <v>2.8652379222666182</v>
      </c>
      <c r="E1975" s="613">
        <v>7888</v>
      </c>
      <c r="F1975" s="244">
        <v>42612</v>
      </c>
      <c r="G1975" s="3" t="s">
        <v>19488</v>
      </c>
    </row>
    <row r="1976" spans="1:7" s="168" customFormat="1">
      <c r="A1976" s="62">
        <v>1974</v>
      </c>
      <c r="B1976" s="219" t="s">
        <v>19571</v>
      </c>
      <c r="C1976" s="243" t="str">
        <f t="shared" si="69"/>
        <v>Yes</v>
      </c>
      <c r="D1976" s="30">
        <f t="shared" si="68"/>
        <v>0.33599709407918632</v>
      </c>
      <c r="E1976" s="613">
        <v>925</v>
      </c>
      <c r="F1976" s="244">
        <v>42612</v>
      </c>
      <c r="G1976" s="3" t="s">
        <v>19488</v>
      </c>
    </row>
    <row r="1977" spans="1:7" s="168" customFormat="1">
      <c r="A1977" s="62">
        <v>1975</v>
      </c>
      <c r="B1977" s="219" t="s">
        <v>19707</v>
      </c>
      <c r="C1977" s="243" t="str">
        <f t="shared" si="69"/>
        <v>Yes</v>
      </c>
      <c r="D1977" s="30">
        <f t="shared" si="68"/>
        <v>0.80021794406102431</v>
      </c>
      <c r="E1977" s="613">
        <v>2203</v>
      </c>
      <c r="F1977" s="244">
        <v>42612</v>
      </c>
      <c r="G1977" s="3" t="s">
        <v>19488</v>
      </c>
    </row>
    <row r="1978" spans="1:7" s="168" customFormat="1">
      <c r="A1978" s="62">
        <v>1976</v>
      </c>
      <c r="B1978" s="219" t="s">
        <v>19708</v>
      </c>
      <c r="C1978" s="243" t="str">
        <f t="shared" si="69"/>
        <v>Yes</v>
      </c>
      <c r="D1978" s="30">
        <f t="shared" si="68"/>
        <v>1.7686160552124954</v>
      </c>
      <c r="E1978" s="613">
        <v>4869</v>
      </c>
      <c r="F1978" s="244">
        <v>42612</v>
      </c>
      <c r="G1978" s="3" t="s">
        <v>19488</v>
      </c>
    </row>
    <row r="1979" spans="1:7" s="168" customFormat="1">
      <c r="A1979" s="62">
        <v>1977</v>
      </c>
      <c r="B1979" s="219" t="s">
        <v>19709</v>
      </c>
      <c r="C1979" s="243" t="str">
        <f t="shared" si="69"/>
        <v>Yes</v>
      </c>
      <c r="D1979" s="30">
        <f t="shared" si="68"/>
        <v>1.7192154013803125</v>
      </c>
      <c r="E1979" s="613">
        <v>4733</v>
      </c>
      <c r="F1979" s="244">
        <v>42613</v>
      </c>
      <c r="G1979" s="3" t="s">
        <v>19488</v>
      </c>
    </row>
    <row r="1980" spans="1:7" s="168" customFormat="1">
      <c r="A1980" s="62">
        <v>1978</v>
      </c>
      <c r="B1980" s="219" t="s">
        <v>19710</v>
      </c>
      <c r="C1980" s="243" t="str">
        <f t="shared" si="69"/>
        <v>Yes</v>
      </c>
      <c r="D1980" s="30">
        <f t="shared" si="68"/>
        <v>0.95822738830366871</v>
      </c>
      <c r="E1980" s="613">
        <v>2638</v>
      </c>
      <c r="F1980" s="244">
        <v>42612</v>
      </c>
      <c r="G1980" s="3" t="s">
        <v>19488</v>
      </c>
    </row>
    <row r="1981" spans="1:7" s="168" customFormat="1">
      <c r="A1981" s="62">
        <v>1979</v>
      </c>
      <c r="B1981" s="219" t="s">
        <v>19711</v>
      </c>
      <c r="C1981" s="243" t="str">
        <f t="shared" si="69"/>
        <v>Yes</v>
      </c>
      <c r="D1981" s="30">
        <f t="shared" si="68"/>
        <v>2.3614239011986924</v>
      </c>
      <c r="E1981" s="613">
        <v>6501</v>
      </c>
      <c r="F1981" s="244">
        <v>42612</v>
      </c>
      <c r="G1981" s="3" t="s">
        <v>19488</v>
      </c>
    </row>
    <row r="1982" spans="1:7" s="168" customFormat="1">
      <c r="A1982" s="62">
        <v>1980</v>
      </c>
      <c r="B1982" s="219" t="s">
        <v>19712</v>
      </c>
      <c r="C1982" s="243" t="str">
        <f t="shared" si="69"/>
        <v>Yes</v>
      </c>
      <c r="D1982" s="30">
        <f t="shared" si="68"/>
        <v>2.3614239011986924</v>
      </c>
      <c r="E1982" s="613">
        <v>6501</v>
      </c>
      <c r="F1982" s="244">
        <v>42612</v>
      </c>
      <c r="G1982" s="3" t="s">
        <v>19488</v>
      </c>
    </row>
    <row r="1983" spans="1:7" s="168" customFormat="1">
      <c r="A1983" s="62">
        <v>1981</v>
      </c>
      <c r="B1983" s="219" t="s">
        <v>19269</v>
      </c>
      <c r="C1983" s="243" t="str">
        <f t="shared" si="69"/>
        <v>Yes</v>
      </c>
      <c r="D1983" s="30">
        <f t="shared" si="68"/>
        <v>0.3952052306574646</v>
      </c>
      <c r="E1983" s="613">
        <v>1088</v>
      </c>
      <c r="F1983" s="244">
        <v>42613</v>
      </c>
      <c r="G1983" s="3" t="s">
        <v>19488</v>
      </c>
    </row>
    <row r="1984" spans="1:7" s="168" customFormat="1">
      <c r="A1984" s="62">
        <v>1982</v>
      </c>
      <c r="B1984" s="219" t="s">
        <v>19713</v>
      </c>
      <c r="C1984" s="243" t="str">
        <f t="shared" si="69"/>
        <v>Yes</v>
      </c>
      <c r="D1984" s="30">
        <f t="shared" si="68"/>
        <v>0.48419905557573556</v>
      </c>
      <c r="E1984" s="613">
        <v>1333</v>
      </c>
      <c r="F1984" s="244">
        <v>42612</v>
      </c>
      <c r="G1984" s="3" t="s">
        <v>19488</v>
      </c>
    </row>
    <row r="1985" spans="1:7" s="168" customFormat="1">
      <c r="A1985" s="62">
        <v>1983</v>
      </c>
      <c r="B1985" s="219" t="s">
        <v>19714</v>
      </c>
      <c r="C1985" s="243" t="str">
        <f t="shared" si="69"/>
        <v>Yes</v>
      </c>
      <c r="D1985" s="30">
        <f t="shared" si="68"/>
        <v>0.54340719215401379</v>
      </c>
      <c r="E1985" s="613">
        <v>1496</v>
      </c>
      <c r="F1985" s="244">
        <v>42612</v>
      </c>
      <c r="G1985" s="3" t="s">
        <v>19488</v>
      </c>
    </row>
    <row r="1986" spans="1:7" s="168" customFormat="1">
      <c r="A1986" s="62">
        <v>1984</v>
      </c>
      <c r="B1986" s="219" t="s">
        <v>19715</v>
      </c>
      <c r="C1986" s="243" t="str">
        <f t="shared" si="69"/>
        <v>Yes</v>
      </c>
      <c r="D1986" s="30">
        <f t="shared" si="68"/>
        <v>0.40501271340355977</v>
      </c>
      <c r="E1986" s="613">
        <v>1115</v>
      </c>
      <c r="F1986" s="244">
        <v>42612</v>
      </c>
      <c r="G1986" s="3" t="s">
        <v>19488</v>
      </c>
    </row>
    <row r="1987" spans="1:7" s="168" customFormat="1">
      <c r="A1987" s="62">
        <v>1985</v>
      </c>
      <c r="B1987" s="219" t="s">
        <v>19716</v>
      </c>
      <c r="C1987" s="243" t="str">
        <f t="shared" si="69"/>
        <v>Yes</v>
      </c>
      <c r="D1987" s="30">
        <f t="shared" si="68"/>
        <v>1.0472212132219396</v>
      </c>
      <c r="E1987" s="613">
        <v>2883</v>
      </c>
      <c r="F1987" s="244">
        <v>42613</v>
      </c>
      <c r="G1987" s="3" t="s">
        <v>19488</v>
      </c>
    </row>
    <row r="1988" spans="1:7" s="168" customFormat="1">
      <c r="A1988" s="62">
        <v>1986</v>
      </c>
      <c r="B1988" s="219" t="s">
        <v>19717</v>
      </c>
      <c r="C1988" s="243" t="str">
        <f t="shared" si="69"/>
        <v>Yes</v>
      </c>
      <c r="D1988" s="30">
        <f t="shared" ref="D1988:D2051" si="70">E1988/2753</f>
        <v>1.1856156919723937</v>
      </c>
      <c r="E1988" s="613">
        <v>3264</v>
      </c>
      <c r="F1988" s="244">
        <v>42613</v>
      </c>
      <c r="G1988" s="3" t="s">
        <v>19488</v>
      </c>
    </row>
    <row r="1989" spans="1:7" s="168" customFormat="1">
      <c r="A1989" s="62">
        <v>1987</v>
      </c>
      <c r="B1989" s="219" t="s">
        <v>19718</v>
      </c>
      <c r="C1989" s="243" t="str">
        <f t="shared" si="69"/>
        <v>Yes</v>
      </c>
      <c r="D1989" s="30">
        <f t="shared" si="70"/>
        <v>0.58300036324010174</v>
      </c>
      <c r="E1989" s="613">
        <v>1605</v>
      </c>
      <c r="F1989" s="244">
        <v>42612</v>
      </c>
      <c r="G1989" s="3" t="s">
        <v>19488</v>
      </c>
    </row>
    <row r="1990" spans="1:7" s="168" customFormat="1">
      <c r="A1990" s="62">
        <v>1988</v>
      </c>
      <c r="B1990" s="219" t="s">
        <v>19719</v>
      </c>
      <c r="C1990" s="243" t="str">
        <f t="shared" si="69"/>
        <v>Yes</v>
      </c>
      <c r="D1990" s="30">
        <f t="shared" si="70"/>
        <v>1.0374137304758446</v>
      </c>
      <c r="E1990" s="613">
        <v>2856</v>
      </c>
      <c r="F1990" s="244">
        <v>42612</v>
      </c>
      <c r="G1990" s="3" t="s">
        <v>19488</v>
      </c>
    </row>
    <row r="1991" spans="1:7" s="168" customFormat="1">
      <c r="A1991" s="62">
        <v>1989</v>
      </c>
      <c r="B1991" s="219" t="s">
        <v>19720</v>
      </c>
      <c r="C1991" s="243" t="str">
        <f t="shared" ref="C1991:C2054" si="71">IF(D2015&lt;=5, "Yes", "No")</f>
        <v>Yes</v>
      </c>
      <c r="D1991" s="30">
        <f t="shared" si="70"/>
        <v>0.25681075190701053</v>
      </c>
      <c r="E1991" s="613">
        <v>707</v>
      </c>
      <c r="F1991" s="244">
        <v>42612</v>
      </c>
      <c r="G1991" s="3" t="s">
        <v>19488</v>
      </c>
    </row>
    <row r="1992" spans="1:7" s="168" customFormat="1">
      <c r="A1992" s="62">
        <v>1990</v>
      </c>
      <c r="B1992" s="219" t="s">
        <v>19721</v>
      </c>
      <c r="C1992" s="243" t="str">
        <f t="shared" si="71"/>
        <v>Yes</v>
      </c>
      <c r="D1992" s="30">
        <f t="shared" si="70"/>
        <v>2.9244460588448966</v>
      </c>
      <c r="E1992" s="613">
        <v>8051</v>
      </c>
      <c r="F1992" s="244">
        <v>42612</v>
      </c>
      <c r="G1992" s="3" t="s">
        <v>19488</v>
      </c>
    </row>
    <row r="1993" spans="1:7" s="168" customFormat="1">
      <c r="A1993" s="62">
        <v>1991</v>
      </c>
      <c r="B1993" s="219" t="s">
        <v>19722</v>
      </c>
      <c r="C1993" s="243" t="str">
        <f t="shared" si="71"/>
        <v>Yes</v>
      </c>
      <c r="D1993" s="30">
        <f t="shared" si="70"/>
        <v>0.85942608063930259</v>
      </c>
      <c r="E1993" s="613">
        <v>2366</v>
      </c>
      <c r="F1993" s="244">
        <v>42612</v>
      </c>
      <c r="G1993" s="3" t="s">
        <v>19488</v>
      </c>
    </row>
    <row r="1994" spans="1:7" s="168" customFormat="1">
      <c r="A1994" s="62">
        <v>1992</v>
      </c>
      <c r="B1994" s="219" t="s">
        <v>19723</v>
      </c>
      <c r="C1994" s="243" t="str">
        <f t="shared" si="71"/>
        <v>Yes</v>
      </c>
      <c r="D1994" s="30">
        <f t="shared" si="70"/>
        <v>3.2208499818379948</v>
      </c>
      <c r="E1994" s="613">
        <v>8867</v>
      </c>
      <c r="F1994" s="244">
        <v>42612</v>
      </c>
      <c r="G1994" s="3" t="s">
        <v>19488</v>
      </c>
    </row>
    <row r="1995" spans="1:7" s="168" customFormat="1">
      <c r="A1995" s="62">
        <v>1993</v>
      </c>
      <c r="B1995" s="219" t="s">
        <v>19724</v>
      </c>
      <c r="C1995" s="243" t="str">
        <f t="shared" si="71"/>
        <v>Yes</v>
      </c>
      <c r="D1995" s="30">
        <f t="shared" si="70"/>
        <v>1.7192154013803125</v>
      </c>
      <c r="E1995" s="613">
        <v>4733</v>
      </c>
      <c r="F1995" s="244">
        <v>42612</v>
      </c>
      <c r="G1995" s="3" t="s">
        <v>19488</v>
      </c>
    </row>
    <row r="1996" spans="1:7" s="168" customFormat="1">
      <c r="A1996" s="62">
        <v>1994</v>
      </c>
      <c r="B1996" s="219" t="s">
        <v>19725</v>
      </c>
      <c r="C1996" s="243" t="str">
        <f t="shared" si="71"/>
        <v>Yes</v>
      </c>
      <c r="D1996" s="30">
        <f t="shared" si="70"/>
        <v>2.2426443879404285</v>
      </c>
      <c r="E1996" s="613">
        <v>6174</v>
      </c>
      <c r="F1996" s="244">
        <v>42612</v>
      </c>
      <c r="G1996" s="3" t="s">
        <v>19488</v>
      </c>
    </row>
    <row r="1997" spans="1:7" s="168" customFormat="1">
      <c r="A1997" s="62">
        <v>1995</v>
      </c>
      <c r="B1997" s="219" t="s">
        <v>19726</v>
      </c>
      <c r="C1997" s="243" t="str">
        <f t="shared" si="71"/>
        <v>Yes</v>
      </c>
      <c r="D1997" s="30">
        <f t="shared" si="70"/>
        <v>1.0374137304758446</v>
      </c>
      <c r="E1997" s="613">
        <v>2856</v>
      </c>
      <c r="F1997" s="244">
        <v>42612</v>
      </c>
      <c r="G1997" s="3" t="s">
        <v>19488</v>
      </c>
    </row>
    <row r="1998" spans="1:7" s="168" customFormat="1">
      <c r="A1998" s="62">
        <v>1996</v>
      </c>
      <c r="B1998" s="219" t="s">
        <v>19727</v>
      </c>
      <c r="C1998" s="243" t="str">
        <f t="shared" si="71"/>
        <v>Yes</v>
      </c>
      <c r="D1998" s="30">
        <f t="shared" si="70"/>
        <v>0.10860879041046131</v>
      </c>
      <c r="E1998" s="613">
        <v>299</v>
      </c>
      <c r="F1998" s="244">
        <v>42612</v>
      </c>
      <c r="G1998" s="3" t="s">
        <v>19488</v>
      </c>
    </row>
    <row r="1999" spans="1:7" s="168" customFormat="1">
      <c r="A1999" s="62">
        <v>1997</v>
      </c>
      <c r="B1999" s="219" t="s">
        <v>19728</v>
      </c>
      <c r="C1999" s="243" t="str">
        <f t="shared" si="71"/>
        <v>Yes</v>
      </c>
      <c r="D1999" s="30">
        <f t="shared" si="70"/>
        <v>0.13839447875045405</v>
      </c>
      <c r="E1999" s="613">
        <v>381</v>
      </c>
      <c r="F1999" s="244">
        <v>42612</v>
      </c>
      <c r="G1999" s="3" t="s">
        <v>19488</v>
      </c>
    </row>
    <row r="2000" spans="1:7" s="168" customFormat="1">
      <c r="A2000" s="62">
        <v>1998</v>
      </c>
      <c r="B2000" s="219" t="s">
        <v>19729</v>
      </c>
      <c r="C2000" s="243" t="str">
        <f t="shared" si="71"/>
        <v>Yes</v>
      </c>
      <c r="D2000" s="30">
        <f t="shared" si="70"/>
        <v>0.75081729022884125</v>
      </c>
      <c r="E2000" s="613">
        <v>2067</v>
      </c>
      <c r="F2000" s="244">
        <v>42612</v>
      </c>
      <c r="G2000" s="3" t="s">
        <v>19488</v>
      </c>
    </row>
    <row r="2001" spans="1:7" s="168" customFormat="1">
      <c r="A2001" s="62">
        <v>1999</v>
      </c>
      <c r="B2001" s="219" t="s">
        <v>19730</v>
      </c>
      <c r="C2001" s="243" t="str">
        <f t="shared" si="71"/>
        <v>Yes</v>
      </c>
      <c r="D2001" s="30">
        <f t="shared" si="70"/>
        <v>1.1954231747184889</v>
      </c>
      <c r="E2001" s="613">
        <v>3291</v>
      </c>
      <c r="F2001" s="244">
        <v>42612</v>
      </c>
      <c r="G2001" s="3" t="s">
        <v>19488</v>
      </c>
    </row>
    <row r="2002" spans="1:7" s="168" customFormat="1">
      <c r="A2002" s="62">
        <v>2000</v>
      </c>
      <c r="B2002" s="219" t="s">
        <v>19731</v>
      </c>
      <c r="C2002" s="243" t="str">
        <f t="shared" si="71"/>
        <v>Yes</v>
      </c>
      <c r="D2002" s="30">
        <f t="shared" si="70"/>
        <v>0.89901925172539043</v>
      </c>
      <c r="E2002" s="613">
        <v>2475</v>
      </c>
      <c r="F2002" s="244">
        <v>42612</v>
      </c>
      <c r="G2002" s="3" t="s">
        <v>19488</v>
      </c>
    </row>
    <row r="2003" spans="1:7" s="168" customFormat="1">
      <c r="A2003" s="62">
        <v>2001</v>
      </c>
      <c r="B2003" s="219" t="s">
        <v>3705</v>
      </c>
      <c r="C2003" s="243" t="str">
        <f t="shared" si="71"/>
        <v>Yes</v>
      </c>
      <c r="D2003" s="30">
        <f t="shared" si="70"/>
        <v>0.13839447875045405</v>
      </c>
      <c r="E2003" s="613">
        <v>381</v>
      </c>
      <c r="F2003" s="244">
        <v>42612</v>
      </c>
      <c r="G2003" s="3" t="s">
        <v>19488</v>
      </c>
    </row>
    <row r="2004" spans="1:7" s="168" customFormat="1">
      <c r="A2004" s="62">
        <v>2002</v>
      </c>
      <c r="B2004" s="219" t="s">
        <v>19732</v>
      </c>
      <c r="C2004" s="243" t="str">
        <f t="shared" si="71"/>
        <v>Yes</v>
      </c>
      <c r="D2004" s="30">
        <f t="shared" si="70"/>
        <v>0.42499091899745733</v>
      </c>
      <c r="E2004" s="613">
        <v>1170</v>
      </c>
      <c r="F2004" s="244">
        <v>42612</v>
      </c>
      <c r="G2004" s="3" t="s">
        <v>19488</v>
      </c>
    </row>
    <row r="2005" spans="1:7" s="168" customFormat="1">
      <c r="A2005" s="62">
        <v>2003</v>
      </c>
      <c r="B2005" s="219" t="s">
        <v>19733</v>
      </c>
      <c r="C2005" s="243" t="str">
        <f t="shared" si="71"/>
        <v>Yes</v>
      </c>
      <c r="D2005" s="30">
        <f t="shared" si="70"/>
        <v>3.458045768252815</v>
      </c>
      <c r="E2005" s="613">
        <v>9520</v>
      </c>
      <c r="F2005" s="244">
        <v>42612</v>
      </c>
      <c r="G2005" s="3" t="s">
        <v>19488</v>
      </c>
    </row>
    <row r="2006" spans="1:7" s="168" customFormat="1">
      <c r="A2006" s="62">
        <v>2004</v>
      </c>
      <c r="B2006" s="219" t="s">
        <v>19734</v>
      </c>
      <c r="C2006" s="243" t="str">
        <f t="shared" si="71"/>
        <v>Yes</v>
      </c>
      <c r="D2006" s="30">
        <f t="shared" si="70"/>
        <v>0.3556120595713767</v>
      </c>
      <c r="E2006" s="613">
        <v>979</v>
      </c>
      <c r="F2006" s="244">
        <v>42612</v>
      </c>
      <c r="G2006" s="3" t="s">
        <v>19488</v>
      </c>
    </row>
    <row r="2007" spans="1:7" s="168" customFormat="1">
      <c r="A2007" s="62">
        <v>2005</v>
      </c>
      <c r="B2007" s="219" t="s">
        <v>19619</v>
      </c>
      <c r="C2007" s="243" t="str">
        <f t="shared" si="71"/>
        <v>Yes</v>
      </c>
      <c r="D2007" s="30">
        <f t="shared" si="70"/>
        <v>1.6698147475481293</v>
      </c>
      <c r="E2007" s="613">
        <v>4597</v>
      </c>
      <c r="F2007" s="244">
        <v>42612</v>
      </c>
      <c r="G2007" s="3" t="s">
        <v>19488</v>
      </c>
    </row>
    <row r="2008" spans="1:7" s="168" customFormat="1">
      <c r="A2008" s="62">
        <v>2006</v>
      </c>
      <c r="B2008" s="219" t="s">
        <v>19735</v>
      </c>
      <c r="C2008" s="243" t="str">
        <f t="shared" si="71"/>
        <v>Yes</v>
      </c>
      <c r="D2008" s="30">
        <f t="shared" si="70"/>
        <v>0.65201598256447513</v>
      </c>
      <c r="E2008" s="613">
        <v>1795</v>
      </c>
      <c r="F2008" s="244">
        <v>42612</v>
      </c>
      <c r="G2008" s="3" t="s">
        <v>19488</v>
      </c>
    </row>
    <row r="2009" spans="1:7" s="168" customFormat="1">
      <c r="A2009" s="62">
        <v>2007</v>
      </c>
      <c r="B2009" s="219" t="s">
        <v>19736</v>
      </c>
      <c r="C2009" s="243" t="str">
        <f t="shared" si="71"/>
        <v>Yes</v>
      </c>
      <c r="D2009" s="30">
        <f t="shared" si="70"/>
        <v>1.6106066109698511</v>
      </c>
      <c r="E2009" s="613">
        <v>4434</v>
      </c>
      <c r="F2009" s="244">
        <v>42613</v>
      </c>
      <c r="G2009" s="3" t="s">
        <v>19488</v>
      </c>
    </row>
    <row r="2010" spans="1:7" s="168" customFormat="1">
      <c r="A2010" s="62">
        <v>2008</v>
      </c>
      <c r="B2010" s="219" t="s">
        <v>19737</v>
      </c>
      <c r="C2010" s="243" t="str">
        <f t="shared" si="71"/>
        <v>Yes</v>
      </c>
      <c r="D2010" s="30">
        <f t="shared" si="70"/>
        <v>3.04322557210316</v>
      </c>
      <c r="E2010" s="613">
        <v>8378</v>
      </c>
      <c r="F2010" s="244">
        <v>42612</v>
      </c>
      <c r="G2010" s="3" t="s">
        <v>19488</v>
      </c>
    </row>
    <row r="2011" spans="1:7" s="168" customFormat="1">
      <c r="A2011" s="62">
        <v>2009</v>
      </c>
      <c r="B2011" s="219" t="s">
        <v>19738</v>
      </c>
      <c r="C2011" s="243" t="str">
        <f t="shared" si="71"/>
        <v>Yes</v>
      </c>
      <c r="D2011" s="30">
        <f t="shared" si="70"/>
        <v>3.04322557210316</v>
      </c>
      <c r="E2011" s="613">
        <v>8378</v>
      </c>
      <c r="F2011" s="244">
        <v>42612</v>
      </c>
      <c r="G2011" s="3" t="s">
        <v>19488</v>
      </c>
    </row>
    <row r="2012" spans="1:7" s="168" customFormat="1">
      <c r="A2012" s="62">
        <v>2010</v>
      </c>
      <c r="B2012" s="219" t="s">
        <v>19739</v>
      </c>
      <c r="C2012" s="243" t="str">
        <f t="shared" si="71"/>
        <v>Yes</v>
      </c>
      <c r="D2012" s="30">
        <f t="shared" si="70"/>
        <v>3.2208499818379948</v>
      </c>
      <c r="E2012" s="613">
        <v>8867</v>
      </c>
      <c r="F2012" s="244">
        <v>42612</v>
      </c>
      <c r="G2012" s="3" t="s">
        <v>19488</v>
      </c>
    </row>
    <row r="2013" spans="1:7" s="168" customFormat="1">
      <c r="A2013" s="62">
        <v>2011</v>
      </c>
      <c r="B2013" s="219" t="s">
        <v>19740</v>
      </c>
      <c r="C2013" s="243" t="str">
        <f t="shared" si="71"/>
        <v>Yes</v>
      </c>
      <c r="D2013" s="30">
        <f t="shared" si="70"/>
        <v>0.83000363240101704</v>
      </c>
      <c r="E2013" s="613">
        <v>2285</v>
      </c>
      <c r="F2013" s="244">
        <v>42612</v>
      </c>
      <c r="G2013" s="3" t="s">
        <v>19488</v>
      </c>
    </row>
    <row r="2014" spans="1:7" s="168" customFormat="1">
      <c r="A2014" s="62">
        <v>2012</v>
      </c>
      <c r="B2014" s="219" t="s">
        <v>19741</v>
      </c>
      <c r="C2014" s="243" t="str">
        <f t="shared" si="71"/>
        <v>Yes</v>
      </c>
      <c r="D2014" s="30">
        <f t="shared" si="70"/>
        <v>3.2208499818379948</v>
      </c>
      <c r="E2014" s="613">
        <v>8867</v>
      </c>
      <c r="F2014" s="244">
        <v>42612</v>
      </c>
      <c r="G2014" s="3" t="s">
        <v>19488</v>
      </c>
    </row>
    <row r="2015" spans="1:7" s="168" customFormat="1">
      <c r="A2015" s="62">
        <v>2013</v>
      </c>
      <c r="B2015" s="219" t="s">
        <v>19742</v>
      </c>
      <c r="C2015" s="243" t="str">
        <f t="shared" si="71"/>
        <v>Yes</v>
      </c>
      <c r="D2015" s="30">
        <f t="shared" si="70"/>
        <v>0.83000363240101704</v>
      </c>
      <c r="E2015" s="613">
        <v>2285</v>
      </c>
      <c r="F2015" s="244">
        <v>42612</v>
      </c>
      <c r="G2015" s="3" t="s">
        <v>19488</v>
      </c>
    </row>
    <row r="2016" spans="1:7" s="168" customFormat="1">
      <c r="A2016" s="62">
        <v>2014</v>
      </c>
      <c r="B2016" s="219" t="s">
        <v>19743</v>
      </c>
      <c r="C2016" s="243" t="str">
        <f t="shared" si="71"/>
        <v>Yes</v>
      </c>
      <c r="D2016" s="30">
        <f t="shared" si="70"/>
        <v>0.83000363240101704</v>
      </c>
      <c r="E2016" s="613">
        <v>2285</v>
      </c>
      <c r="F2016" s="244">
        <v>42612</v>
      </c>
      <c r="G2016" s="3" t="s">
        <v>19488</v>
      </c>
    </row>
    <row r="2017" spans="1:7" s="168" customFormat="1">
      <c r="A2017" s="62">
        <v>2015</v>
      </c>
      <c r="B2017" s="219" t="s">
        <v>19744</v>
      </c>
      <c r="C2017" s="243" t="str">
        <f t="shared" si="71"/>
        <v>Yes</v>
      </c>
      <c r="D2017" s="30">
        <f t="shared" si="70"/>
        <v>2.4402470032691608</v>
      </c>
      <c r="E2017" s="613">
        <v>6718</v>
      </c>
      <c r="F2017" s="244">
        <v>42612</v>
      </c>
      <c r="G2017" s="3" t="s">
        <v>19488</v>
      </c>
    </row>
    <row r="2018" spans="1:7" s="168" customFormat="1">
      <c r="A2018" s="62">
        <v>2016</v>
      </c>
      <c r="B2018" s="219" t="s">
        <v>19582</v>
      </c>
      <c r="C2018" s="243" t="str">
        <f t="shared" si="71"/>
        <v>Yes</v>
      </c>
      <c r="D2018" s="30">
        <f t="shared" si="70"/>
        <v>2.4402470032691608</v>
      </c>
      <c r="E2018" s="613">
        <v>6718</v>
      </c>
      <c r="F2018" s="244">
        <v>42612</v>
      </c>
      <c r="G2018" s="3" t="s">
        <v>19488</v>
      </c>
    </row>
    <row r="2019" spans="1:7" s="168" customFormat="1">
      <c r="A2019" s="62">
        <v>2017</v>
      </c>
      <c r="B2019" s="219" t="s">
        <v>19745</v>
      </c>
      <c r="C2019" s="243" t="str">
        <f t="shared" si="71"/>
        <v>Yes</v>
      </c>
      <c r="D2019" s="30">
        <f t="shared" si="70"/>
        <v>2.4402470032691608</v>
      </c>
      <c r="E2019" s="613">
        <v>6718</v>
      </c>
      <c r="F2019" s="244">
        <v>42612</v>
      </c>
      <c r="G2019" s="3" t="s">
        <v>19488</v>
      </c>
    </row>
    <row r="2020" spans="1:7" s="168" customFormat="1">
      <c r="A2020" s="62">
        <v>2018</v>
      </c>
      <c r="B2020" s="219" t="s">
        <v>19746</v>
      </c>
      <c r="C2020" s="243" t="str">
        <f t="shared" si="71"/>
        <v>Yes</v>
      </c>
      <c r="D2020" s="30">
        <f t="shared" si="70"/>
        <v>3.2208499818379948</v>
      </c>
      <c r="E2020" s="613">
        <v>8867</v>
      </c>
      <c r="F2020" s="244">
        <v>42612</v>
      </c>
      <c r="G2020" s="3" t="s">
        <v>19488</v>
      </c>
    </row>
    <row r="2021" spans="1:7" s="168" customFormat="1">
      <c r="A2021" s="62">
        <v>2019</v>
      </c>
      <c r="B2021" s="219" t="s">
        <v>19747</v>
      </c>
      <c r="C2021" s="243" t="str">
        <f t="shared" si="71"/>
        <v>Yes</v>
      </c>
      <c r="D2021" s="30">
        <f t="shared" si="70"/>
        <v>2.4402470032691608</v>
      </c>
      <c r="E2021" s="613">
        <v>6718</v>
      </c>
      <c r="F2021" s="244">
        <v>42612</v>
      </c>
      <c r="G2021" s="3" t="s">
        <v>19488</v>
      </c>
    </row>
    <row r="2022" spans="1:7" s="168" customFormat="1">
      <c r="A2022" s="62">
        <v>2020</v>
      </c>
      <c r="B2022" s="219" t="s">
        <v>19748</v>
      </c>
      <c r="C2022" s="243" t="str">
        <f t="shared" si="71"/>
        <v>Yes</v>
      </c>
      <c r="D2022" s="30">
        <f t="shared" si="70"/>
        <v>0.69160915365056297</v>
      </c>
      <c r="E2022" s="613">
        <v>1904</v>
      </c>
      <c r="F2022" s="244">
        <v>42612</v>
      </c>
      <c r="G2022" s="3" t="s">
        <v>19488</v>
      </c>
    </row>
    <row r="2023" spans="1:7" s="168" customFormat="1">
      <c r="A2023" s="62">
        <v>2021</v>
      </c>
      <c r="B2023" s="219" t="s">
        <v>19749</v>
      </c>
      <c r="C2023" s="243" t="str">
        <f t="shared" si="71"/>
        <v>Yes</v>
      </c>
      <c r="D2023" s="30">
        <f t="shared" si="70"/>
        <v>0.69160915365056297</v>
      </c>
      <c r="E2023" s="613">
        <v>1904</v>
      </c>
      <c r="F2023" s="244">
        <v>42612</v>
      </c>
      <c r="G2023" s="3" t="s">
        <v>19488</v>
      </c>
    </row>
    <row r="2024" spans="1:7" s="168" customFormat="1">
      <c r="A2024" s="62">
        <v>2022</v>
      </c>
      <c r="B2024" s="219" t="s">
        <v>19750</v>
      </c>
      <c r="C2024" s="243" t="str">
        <f t="shared" si="71"/>
        <v>Yes</v>
      </c>
      <c r="D2024" s="30">
        <f t="shared" si="70"/>
        <v>0.3952052306574646</v>
      </c>
      <c r="E2024" s="613">
        <v>1088</v>
      </c>
      <c r="F2024" s="244">
        <v>42613</v>
      </c>
      <c r="G2024" s="3" t="s">
        <v>19488</v>
      </c>
    </row>
    <row r="2025" spans="1:7" s="168" customFormat="1">
      <c r="A2025" s="62">
        <v>2023</v>
      </c>
      <c r="B2025" s="219" t="s">
        <v>19751</v>
      </c>
      <c r="C2025" s="243" t="str">
        <f t="shared" si="71"/>
        <v>Yes</v>
      </c>
      <c r="D2025" s="30">
        <f t="shared" si="70"/>
        <v>3.4282600799128224</v>
      </c>
      <c r="E2025" s="613">
        <v>9438</v>
      </c>
      <c r="F2025" s="244">
        <v>42612</v>
      </c>
      <c r="G2025" s="3" t="s">
        <v>19488</v>
      </c>
    </row>
    <row r="2026" spans="1:7" s="168" customFormat="1">
      <c r="A2026" s="62">
        <v>2024</v>
      </c>
      <c r="B2026" s="219" t="s">
        <v>19752</v>
      </c>
      <c r="C2026" s="243" t="str">
        <f t="shared" si="71"/>
        <v>Yes</v>
      </c>
      <c r="D2026" s="30">
        <f t="shared" si="70"/>
        <v>0.89901925172539043</v>
      </c>
      <c r="E2026" s="613">
        <v>2475</v>
      </c>
      <c r="F2026" s="244">
        <v>42612</v>
      </c>
      <c r="G2026" s="3" t="s">
        <v>19488</v>
      </c>
    </row>
    <row r="2027" spans="1:7" s="168" customFormat="1">
      <c r="A2027" s="62">
        <v>2025</v>
      </c>
      <c r="B2027" s="219" t="s">
        <v>19753</v>
      </c>
      <c r="C2027" s="243" t="str">
        <f t="shared" si="71"/>
        <v>Yes</v>
      </c>
      <c r="D2027" s="30">
        <f t="shared" si="70"/>
        <v>3.4678532509989104</v>
      </c>
      <c r="E2027" s="613">
        <v>9547</v>
      </c>
      <c r="F2027" s="244">
        <v>42612</v>
      </c>
      <c r="G2027" s="3" t="s">
        <v>19488</v>
      </c>
    </row>
    <row r="2028" spans="1:7" s="168" customFormat="1">
      <c r="A2028" s="62">
        <v>2026</v>
      </c>
      <c r="B2028" s="219" t="s">
        <v>19617</v>
      </c>
      <c r="C2028" s="243" t="str">
        <f t="shared" si="71"/>
        <v>Yes</v>
      </c>
      <c r="D2028" s="30">
        <f t="shared" si="70"/>
        <v>3.033054849255358</v>
      </c>
      <c r="E2028" s="613">
        <v>8350</v>
      </c>
      <c r="F2028" s="244">
        <v>42612</v>
      </c>
      <c r="G2028" s="3" t="s">
        <v>19488</v>
      </c>
    </row>
    <row r="2029" spans="1:7" s="168" customFormat="1">
      <c r="A2029" s="62">
        <v>2027</v>
      </c>
      <c r="B2029" s="219" t="s">
        <v>19754</v>
      </c>
      <c r="C2029" s="243" t="str">
        <f t="shared" si="71"/>
        <v>Yes</v>
      </c>
      <c r="D2029" s="30">
        <f t="shared" si="70"/>
        <v>0.22738830366872503</v>
      </c>
      <c r="E2029" s="613">
        <v>626</v>
      </c>
      <c r="F2029" s="244">
        <v>42612</v>
      </c>
      <c r="G2029" s="3" t="s">
        <v>19488</v>
      </c>
    </row>
    <row r="2030" spans="1:7" s="168" customFormat="1">
      <c r="A2030" s="62">
        <v>2028</v>
      </c>
      <c r="B2030" s="219" t="s">
        <v>19755</v>
      </c>
      <c r="C2030" s="243" t="str">
        <f t="shared" si="71"/>
        <v>Yes</v>
      </c>
      <c r="D2030" s="30">
        <f t="shared" si="70"/>
        <v>0.11841627315655648</v>
      </c>
      <c r="E2030" s="613">
        <v>326</v>
      </c>
      <c r="F2030" s="244">
        <v>42612</v>
      </c>
      <c r="G2030" s="3" t="s">
        <v>19488</v>
      </c>
    </row>
    <row r="2031" spans="1:7" s="168" customFormat="1">
      <c r="A2031" s="62">
        <v>2029</v>
      </c>
      <c r="B2031" s="219" t="s">
        <v>19756</v>
      </c>
      <c r="C2031" s="243" t="str">
        <f t="shared" si="71"/>
        <v>Yes</v>
      </c>
      <c r="D2031" s="30">
        <f t="shared" si="70"/>
        <v>4.9400653832183075</v>
      </c>
      <c r="E2031" s="613">
        <v>13600</v>
      </c>
      <c r="F2031" s="244">
        <v>42612</v>
      </c>
      <c r="G2031" s="3" t="s">
        <v>19488</v>
      </c>
    </row>
    <row r="2032" spans="1:7" s="168" customFormat="1">
      <c r="A2032" s="62">
        <v>2030</v>
      </c>
      <c r="B2032" s="219" t="s">
        <v>19757</v>
      </c>
      <c r="C2032" s="243" t="str">
        <f t="shared" si="71"/>
        <v>Yes</v>
      </c>
      <c r="D2032" s="30">
        <f t="shared" si="70"/>
        <v>2.2426443879404285</v>
      </c>
      <c r="E2032" s="613">
        <v>6174</v>
      </c>
      <c r="F2032" s="244">
        <v>42612</v>
      </c>
      <c r="G2032" s="3" t="s">
        <v>19488</v>
      </c>
    </row>
    <row r="2033" spans="1:7" s="168" customFormat="1">
      <c r="A2033" s="62">
        <v>2031</v>
      </c>
      <c r="B2033" s="219" t="s">
        <v>19758</v>
      </c>
      <c r="C2033" s="243" t="str">
        <f t="shared" si="71"/>
        <v>Yes</v>
      </c>
      <c r="D2033" s="30">
        <f t="shared" si="70"/>
        <v>2.7268434435161644</v>
      </c>
      <c r="E2033" s="613">
        <v>7507</v>
      </c>
      <c r="F2033" s="244">
        <v>42612</v>
      </c>
      <c r="G2033" s="3" t="s">
        <v>19488</v>
      </c>
    </row>
    <row r="2034" spans="1:7" s="168" customFormat="1">
      <c r="A2034" s="62">
        <v>2032</v>
      </c>
      <c r="B2034" s="219" t="s">
        <v>19759</v>
      </c>
      <c r="C2034" s="243" t="str">
        <f t="shared" si="71"/>
        <v>Yes</v>
      </c>
      <c r="D2034" s="30">
        <f t="shared" si="70"/>
        <v>0.553214674900109</v>
      </c>
      <c r="E2034" s="613">
        <v>1523</v>
      </c>
      <c r="F2034" s="244">
        <v>42612</v>
      </c>
      <c r="G2034" s="3" t="s">
        <v>19488</v>
      </c>
    </row>
    <row r="2035" spans="1:7" s="168" customFormat="1">
      <c r="A2035" s="62">
        <v>2033</v>
      </c>
      <c r="B2035" s="219" t="s">
        <v>19760</v>
      </c>
      <c r="C2035" s="243" t="str">
        <f t="shared" si="71"/>
        <v>Yes</v>
      </c>
      <c r="D2035" s="30">
        <f t="shared" si="70"/>
        <v>1.4130039956411187</v>
      </c>
      <c r="E2035" s="613">
        <v>3890</v>
      </c>
      <c r="F2035" s="244">
        <v>42612</v>
      </c>
      <c r="G2035" s="3" t="s">
        <v>19488</v>
      </c>
    </row>
    <row r="2036" spans="1:7" s="168" customFormat="1">
      <c r="A2036" s="62">
        <v>2034</v>
      </c>
      <c r="B2036" s="219" t="s">
        <v>19761</v>
      </c>
      <c r="C2036" s="243" t="str">
        <f t="shared" si="71"/>
        <v>Yes</v>
      </c>
      <c r="D2036" s="30">
        <f t="shared" si="70"/>
        <v>0.33599709407918632</v>
      </c>
      <c r="E2036" s="613">
        <v>925</v>
      </c>
      <c r="F2036" s="244">
        <v>42612</v>
      </c>
      <c r="G2036" s="3" t="s">
        <v>19488</v>
      </c>
    </row>
    <row r="2037" spans="1:7" s="168" customFormat="1">
      <c r="A2037" s="62">
        <v>2035</v>
      </c>
      <c r="B2037" s="219" t="s">
        <v>19762</v>
      </c>
      <c r="C2037" s="243" t="str">
        <f t="shared" si="71"/>
        <v>Yes</v>
      </c>
      <c r="D2037" s="30">
        <f t="shared" si="70"/>
        <v>0.94841990555757361</v>
      </c>
      <c r="E2037" s="613">
        <v>2611</v>
      </c>
      <c r="F2037" s="244">
        <v>42613</v>
      </c>
      <c r="G2037" s="3" t="s">
        <v>19488</v>
      </c>
    </row>
    <row r="2038" spans="1:7" s="168" customFormat="1">
      <c r="A2038" s="62">
        <v>2036</v>
      </c>
      <c r="B2038" s="219" t="s">
        <v>19763</v>
      </c>
      <c r="C2038" s="243" t="str">
        <f t="shared" si="71"/>
        <v>Yes</v>
      </c>
      <c r="D2038" s="30">
        <f t="shared" si="70"/>
        <v>0.869596803487105</v>
      </c>
      <c r="E2038" s="613">
        <v>2394</v>
      </c>
      <c r="F2038" s="244">
        <v>42612</v>
      </c>
      <c r="G2038" s="3" t="s">
        <v>19488</v>
      </c>
    </row>
    <row r="2039" spans="1:7" s="168" customFormat="1">
      <c r="A2039" s="62">
        <v>2037</v>
      </c>
      <c r="B2039" s="219" t="s">
        <v>19764</v>
      </c>
      <c r="C2039" s="243" t="str">
        <f t="shared" si="71"/>
        <v>Yes</v>
      </c>
      <c r="D2039" s="30">
        <f t="shared" si="70"/>
        <v>0.81002542680711953</v>
      </c>
      <c r="E2039" s="613">
        <v>2230</v>
      </c>
      <c r="F2039" s="244">
        <v>42612</v>
      </c>
      <c r="G2039" s="3" t="s">
        <v>19488</v>
      </c>
    </row>
    <row r="2040" spans="1:7" s="168" customFormat="1">
      <c r="A2040" s="62">
        <v>2038</v>
      </c>
      <c r="B2040" s="219" t="s">
        <v>19765</v>
      </c>
      <c r="C2040" s="243" t="str">
        <f t="shared" si="71"/>
        <v>Yes</v>
      </c>
      <c r="D2040" s="30">
        <f t="shared" si="70"/>
        <v>1.887032328369052</v>
      </c>
      <c r="E2040" s="613">
        <v>5195</v>
      </c>
      <c r="F2040" s="244">
        <v>42612</v>
      </c>
      <c r="G2040" s="3" t="s">
        <v>19488</v>
      </c>
    </row>
    <row r="2041" spans="1:7" s="168" customFormat="1">
      <c r="A2041" s="62">
        <v>2039</v>
      </c>
      <c r="B2041" s="219" t="s">
        <v>19766</v>
      </c>
      <c r="C2041" s="243" t="str">
        <f t="shared" si="71"/>
        <v>Yes</v>
      </c>
      <c r="D2041" s="30">
        <f t="shared" si="70"/>
        <v>0.42499091899745733</v>
      </c>
      <c r="E2041" s="613">
        <v>1170</v>
      </c>
      <c r="F2041" s="244">
        <v>42612</v>
      </c>
      <c r="G2041" s="3" t="s">
        <v>19488</v>
      </c>
    </row>
    <row r="2042" spans="1:7" s="168" customFormat="1">
      <c r="A2042" s="62">
        <v>2040</v>
      </c>
      <c r="B2042" s="219" t="s">
        <v>19767</v>
      </c>
      <c r="C2042" s="243" t="str">
        <f t="shared" si="71"/>
        <v>Yes</v>
      </c>
      <c r="D2042" s="30">
        <f t="shared" si="70"/>
        <v>2.9640392299309846</v>
      </c>
      <c r="E2042" s="613">
        <v>8160</v>
      </c>
      <c r="F2042" s="244">
        <v>42612</v>
      </c>
      <c r="G2042" s="3" t="s">
        <v>19488</v>
      </c>
    </row>
    <row r="2043" spans="1:7" s="168" customFormat="1">
      <c r="A2043" s="62">
        <v>2041</v>
      </c>
      <c r="B2043" s="219" t="s">
        <v>19768</v>
      </c>
      <c r="C2043" s="243" t="str">
        <f t="shared" si="71"/>
        <v>Yes</v>
      </c>
      <c r="D2043" s="30">
        <f t="shared" si="70"/>
        <v>1.3636033418089357</v>
      </c>
      <c r="E2043" s="613">
        <v>3754</v>
      </c>
      <c r="F2043" s="244">
        <v>42612</v>
      </c>
      <c r="G2043" s="3" t="s">
        <v>19488</v>
      </c>
    </row>
    <row r="2044" spans="1:7" s="168" customFormat="1">
      <c r="A2044" s="62">
        <v>2042</v>
      </c>
      <c r="B2044" s="219" t="s">
        <v>19769</v>
      </c>
      <c r="C2044" s="243" t="str">
        <f t="shared" si="71"/>
        <v>Yes</v>
      </c>
      <c r="D2044" s="30">
        <f t="shared" si="70"/>
        <v>1.9760261532873229</v>
      </c>
      <c r="E2044" s="613">
        <v>5440</v>
      </c>
      <c r="F2044" s="244">
        <v>42612</v>
      </c>
      <c r="G2044" s="3" t="s">
        <v>19488</v>
      </c>
    </row>
    <row r="2045" spans="1:7" s="168" customFormat="1">
      <c r="A2045" s="62">
        <v>2043</v>
      </c>
      <c r="B2045" s="219" t="s">
        <v>19770</v>
      </c>
      <c r="C2045" s="243" t="str">
        <f t="shared" si="71"/>
        <v>Yes</v>
      </c>
      <c r="D2045" s="30">
        <f t="shared" si="70"/>
        <v>0.87940428623320011</v>
      </c>
      <c r="E2045" s="613">
        <v>2421</v>
      </c>
      <c r="F2045" s="244">
        <v>42612</v>
      </c>
      <c r="G2045" s="3" t="s">
        <v>19488</v>
      </c>
    </row>
    <row r="2046" spans="1:7" s="168" customFormat="1">
      <c r="A2046" s="62">
        <v>2044</v>
      </c>
      <c r="B2046" s="219" t="s">
        <v>19771</v>
      </c>
      <c r="C2046" s="243" t="str">
        <f t="shared" si="71"/>
        <v>Yes</v>
      </c>
      <c r="D2046" s="30">
        <f t="shared" si="70"/>
        <v>1.7882310207046859</v>
      </c>
      <c r="E2046" s="613">
        <v>4923</v>
      </c>
      <c r="F2046" s="244">
        <v>42612</v>
      </c>
      <c r="G2046" s="3" t="s">
        <v>19488</v>
      </c>
    </row>
    <row r="2047" spans="1:7" s="168" customFormat="1">
      <c r="A2047" s="62">
        <v>2045</v>
      </c>
      <c r="B2047" s="219" t="s">
        <v>19772</v>
      </c>
      <c r="C2047" s="243" t="str">
        <f t="shared" si="71"/>
        <v>Yes</v>
      </c>
      <c r="D2047" s="30">
        <f t="shared" si="70"/>
        <v>0.96839811115147112</v>
      </c>
      <c r="E2047" s="613">
        <v>2666</v>
      </c>
      <c r="F2047" s="244">
        <v>42612</v>
      </c>
      <c r="G2047" s="3" t="s">
        <v>19488</v>
      </c>
    </row>
    <row r="2048" spans="1:7" s="168" customFormat="1">
      <c r="A2048" s="62">
        <v>2046</v>
      </c>
      <c r="B2048" s="219" t="s">
        <v>19773</v>
      </c>
      <c r="C2048" s="243" t="str">
        <f t="shared" si="71"/>
        <v>Yes</v>
      </c>
      <c r="D2048" s="30">
        <f t="shared" si="70"/>
        <v>1.8968398111151472</v>
      </c>
      <c r="E2048" s="613">
        <v>5222</v>
      </c>
      <c r="F2048" s="244">
        <v>42612</v>
      </c>
      <c r="G2048" s="3" t="s">
        <v>19488</v>
      </c>
    </row>
    <row r="2049" spans="1:7" s="168" customFormat="1">
      <c r="A2049" s="62">
        <v>2047</v>
      </c>
      <c r="B2049" s="219" t="s">
        <v>19774</v>
      </c>
      <c r="C2049" s="243" t="str">
        <f t="shared" si="71"/>
        <v>Yes</v>
      </c>
      <c r="D2049" s="30">
        <f t="shared" si="70"/>
        <v>0.98801307664366145</v>
      </c>
      <c r="E2049" s="613">
        <v>2720</v>
      </c>
      <c r="F2049" s="244">
        <v>42612</v>
      </c>
      <c r="G2049" s="3" t="s">
        <v>19488</v>
      </c>
    </row>
    <row r="2050" spans="1:7" s="168" customFormat="1">
      <c r="A2050" s="62">
        <v>2048</v>
      </c>
      <c r="B2050" s="219" t="s">
        <v>19775</v>
      </c>
      <c r="C2050" s="243" t="str">
        <f t="shared" si="71"/>
        <v>Yes</v>
      </c>
      <c r="D2050" s="30">
        <f t="shared" si="70"/>
        <v>0.98801307664366145</v>
      </c>
      <c r="E2050" s="613">
        <v>2720</v>
      </c>
      <c r="F2050" s="244">
        <v>42612</v>
      </c>
      <c r="G2050" s="3" t="s">
        <v>19488</v>
      </c>
    </row>
    <row r="2051" spans="1:7" s="168" customFormat="1">
      <c r="A2051" s="62">
        <v>2049</v>
      </c>
      <c r="B2051" s="219" t="s">
        <v>19776</v>
      </c>
      <c r="C2051" s="243" t="str">
        <f t="shared" si="71"/>
        <v>Yes</v>
      </c>
      <c r="D2051" s="30">
        <f t="shared" si="70"/>
        <v>1.9760261532873229</v>
      </c>
      <c r="E2051" s="613">
        <v>5440</v>
      </c>
      <c r="F2051" s="244">
        <v>42612</v>
      </c>
      <c r="G2051" s="3" t="s">
        <v>19488</v>
      </c>
    </row>
    <row r="2052" spans="1:7" s="168" customFormat="1">
      <c r="A2052" s="62">
        <v>2050</v>
      </c>
      <c r="B2052" s="219" t="s">
        <v>19777</v>
      </c>
      <c r="C2052" s="243" t="str">
        <f t="shared" si="71"/>
        <v>Yes</v>
      </c>
      <c r="D2052" s="30">
        <f t="shared" ref="D2052:D2115" si="72">E2052/2753</f>
        <v>1.7686160552124954</v>
      </c>
      <c r="E2052" s="613">
        <v>4869</v>
      </c>
      <c r="F2052" s="244">
        <v>42612</v>
      </c>
      <c r="G2052" s="3" t="s">
        <v>19488</v>
      </c>
    </row>
    <row r="2053" spans="1:7" s="168" customFormat="1">
      <c r="A2053" s="62">
        <v>2051</v>
      </c>
      <c r="B2053" s="219" t="s">
        <v>19778</v>
      </c>
      <c r="C2053" s="243" t="str">
        <f t="shared" si="71"/>
        <v>Yes</v>
      </c>
      <c r="D2053" s="30">
        <f t="shared" si="72"/>
        <v>1.7686160552124954</v>
      </c>
      <c r="E2053" s="613">
        <v>4869</v>
      </c>
      <c r="F2053" s="244">
        <v>42612</v>
      </c>
      <c r="G2053" s="3" t="s">
        <v>19488</v>
      </c>
    </row>
    <row r="2054" spans="1:7" s="168" customFormat="1">
      <c r="A2054" s="62">
        <v>2052</v>
      </c>
      <c r="B2054" s="219" t="s">
        <v>12028</v>
      </c>
      <c r="C2054" s="243" t="str">
        <f t="shared" si="71"/>
        <v>Yes</v>
      </c>
      <c r="D2054" s="30">
        <f t="shared" si="72"/>
        <v>0.66182346531057024</v>
      </c>
      <c r="E2054" s="613">
        <v>1822</v>
      </c>
      <c r="F2054" s="244">
        <v>42612</v>
      </c>
      <c r="G2054" s="3" t="s">
        <v>19488</v>
      </c>
    </row>
    <row r="2055" spans="1:7" s="168" customFormat="1">
      <c r="A2055" s="62">
        <v>2053</v>
      </c>
      <c r="B2055" s="219" t="s">
        <v>19779</v>
      </c>
      <c r="C2055" s="243" t="str">
        <f t="shared" ref="C2055" si="73">IF(D2079&lt;=5, "Yes", "No")</f>
        <v>Yes</v>
      </c>
      <c r="D2055" s="30">
        <f t="shared" si="72"/>
        <v>3.9520523065746458</v>
      </c>
      <c r="E2055" s="613">
        <v>10880</v>
      </c>
      <c r="F2055" s="244">
        <v>42612</v>
      </c>
      <c r="G2055" s="3" t="s">
        <v>19488</v>
      </c>
    </row>
    <row r="2056" spans="1:7" s="168" customFormat="1" ht="30">
      <c r="A2056" s="62">
        <v>2054</v>
      </c>
      <c r="B2056" s="35" t="s">
        <v>19780</v>
      </c>
      <c r="C2056" s="36" t="str">
        <f>IF(D2056&lt;=2, "Yes", "No")</f>
        <v>Yes</v>
      </c>
      <c r="D2056" s="30">
        <f t="shared" si="72"/>
        <v>1.995786414820196</v>
      </c>
      <c r="E2056" s="600">
        <v>5494.4</v>
      </c>
      <c r="F2056" s="27">
        <v>42612</v>
      </c>
      <c r="G2056" s="3" t="s">
        <v>19781</v>
      </c>
    </row>
    <row r="2057" spans="1:7" s="168" customFormat="1" ht="30">
      <c r="A2057" s="62">
        <v>2055</v>
      </c>
      <c r="B2057" s="35" t="s">
        <v>19782</v>
      </c>
      <c r="C2057" s="36" t="str">
        <f t="shared" ref="C2057:C2120" si="74">IF(D2057&lt;=2, "Yes", "No")</f>
        <v>Yes</v>
      </c>
      <c r="D2057" s="30">
        <f t="shared" si="72"/>
        <v>1.8871049763893932</v>
      </c>
      <c r="E2057" s="600">
        <v>5195.2</v>
      </c>
      <c r="F2057" s="27">
        <v>42612</v>
      </c>
      <c r="G2057" s="3" t="s">
        <v>19781</v>
      </c>
    </row>
    <row r="2058" spans="1:7" s="168" customFormat="1" ht="60">
      <c r="A2058" s="62">
        <v>2056</v>
      </c>
      <c r="B2058" s="35" t="s">
        <v>19783</v>
      </c>
      <c r="C2058" s="36" t="str">
        <f t="shared" si="74"/>
        <v>No</v>
      </c>
      <c r="D2058" s="30">
        <f t="shared" si="72"/>
        <v>3.379004722121322</v>
      </c>
      <c r="E2058" s="600">
        <v>9302.4</v>
      </c>
      <c r="F2058" s="27">
        <v>42612</v>
      </c>
      <c r="G2058" s="3" t="s">
        <v>19781</v>
      </c>
    </row>
    <row r="2059" spans="1:7" s="168" customFormat="1" ht="45">
      <c r="A2059" s="62">
        <v>2057</v>
      </c>
      <c r="B2059" s="35" t="s">
        <v>19784</v>
      </c>
      <c r="C2059" s="36" t="str">
        <f t="shared" si="74"/>
        <v>No</v>
      </c>
      <c r="D2059" s="30">
        <f t="shared" si="72"/>
        <v>2.1538685070831822</v>
      </c>
      <c r="E2059" s="600">
        <v>5929.6</v>
      </c>
      <c r="F2059" s="27">
        <v>42612</v>
      </c>
      <c r="G2059" s="3" t="s">
        <v>19781</v>
      </c>
    </row>
    <row r="2060" spans="1:7" s="168" customFormat="1" ht="30">
      <c r="A2060" s="62">
        <v>2058</v>
      </c>
      <c r="B2060" s="35" t="s">
        <v>19785</v>
      </c>
      <c r="C2060" s="36" t="str">
        <f t="shared" si="74"/>
        <v>No</v>
      </c>
      <c r="D2060" s="30">
        <f t="shared" si="72"/>
        <v>2.2329095532146748</v>
      </c>
      <c r="E2060" s="600">
        <v>6147.2</v>
      </c>
      <c r="F2060" s="27">
        <v>42612</v>
      </c>
      <c r="G2060" s="3" t="s">
        <v>19781</v>
      </c>
    </row>
    <row r="2061" spans="1:7" s="168" customFormat="1" ht="30">
      <c r="A2061" s="62">
        <v>2059</v>
      </c>
      <c r="B2061" s="35" t="s">
        <v>19786</v>
      </c>
      <c r="C2061" s="36" t="str">
        <f t="shared" si="74"/>
        <v>No</v>
      </c>
      <c r="D2061" s="30">
        <f t="shared" si="72"/>
        <v>4.8906647293861241</v>
      </c>
      <c r="E2061" s="600">
        <v>13464</v>
      </c>
      <c r="F2061" s="27">
        <v>42612</v>
      </c>
      <c r="G2061" s="3" t="s">
        <v>19781</v>
      </c>
    </row>
    <row r="2062" spans="1:7" s="168" customFormat="1" ht="30">
      <c r="A2062" s="62">
        <v>2060</v>
      </c>
      <c r="B2062" s="35" t="s">
        <v>19787</v>
      </c>
      <c r="C2062" s="36" t="str">
        <f t="shared" si="74"/>
        <v>Yes</v>
      </c>
      <c r="D2062" s="30">
        <f t="shared" si="72"/>
        <v>0.9682528151107882</v>
      </c>
      <c r="E2062" s="600">
        <v>2665.6</v>
      </c>
      <c r="F2062" s="27">
        <v>42612</v>
      </c>
      <c r="G2062" s="3" t="s">
        <v>19781</v>
      </c>
    </row>
    <row r="2063" spans="1:7" s="168" customFormat="1" ht="30">
      <c r="A2063" s="62">
        <v>2061</v>
      </c>
      <c r="B2063" s="35" t="s">
        <v>19788</v>
      </c>
      <c r="C2063" s="36" t="str">
        <f t="shared" si="74"/>
        <v>Yes</v>
      </c>
      <c r="D2063" s="30">
        <f t="shared" si="72"/>
        <v>0.88921176897929533</v>
      </c>
      <c r="E2063" s="600">
        <v>2448</v>
      </c>
      <c r="F2063" s="27">
        <v>42612</v>
      </c>
      <c r="G2063" s="3" t="s">
        <v>19781</v>
      </c>
    </row>
    <row r="2064" spans="1:7" s="168" customFormat="1" ht="30">
      <c r="A2064" s="62">
        <v>2062</v>
      </c>
      <c r="B2064" s="35" t="s">
        <v>19789</v>
      </c>
      <c r="C2064" s="36" t="str">
        <f t="shared" si="74"/>
        <v>Yes</v>
      </c>
      <c r="D2064" s="30">
        <f t="shared" si="72"/>
        <v>0.88921176897929533</v>
      </c>
      <c r="E2064" s="600">
        <v>2448</v>
      </c>
      <c r="F2064" s="27">
        <v>42612</v>
      </c>
      <c r="G2064" s="3" t="s">
        <v>19781</v>
      </c>
    </row>
    <row r="2065" spans="1:7" s="168" customFormat="1" ht="30">
      <c r="A2065" s="62">
        <v>2063</v>
      </c>
      <c r="B2065" s="35" t="s">
        <v>19790</v>
      </c>
      <c r="C2065" s="36" t="str">
        <f t="shared" si="74"/>
        <v>No</v>
      </c>
      <c r="D2065" s="30">
        <f t="shared" si="72"/>
        <v>3.1814021067925897</v>
      </c>
      <c r="E2065" s="600">
        <v>8758.4</v>
      </c>
      <c r="F2065" s="27">
        <v>42612</v>
      </c>
      <c r="G2065" s="3" t="s">
        <v>19781</v>
      </c>
    </row>
    <row r="2066" spans="1:7" s="168" customFormat="1" ht="30">
      <c r="A2066" s="62">
        <v>2064</v>
      </c>
      <c r="B2066" s="35" t="s">
        <v>19791</v>
      </c>
      <c r="C2066" s="36" t="str">
        <f t="shared" si="74"/>
        <v>No</v>
      </c>
      <c r="D2066" s="30">
        <f t="shared" si="72"/>
        <v>2.9245187068652383</v>
      </c>
      <c r="E2066" s="600">
        <v>8051.2000000000007</v>
      </c>
      <c r="F2066" s="27">
        <v>42612</v>
      </c>
      <c r="G2066" s="3" t="s">
        <v>19781</v>
      </c>
    </row>
    <row r="2067" spans="1:7" s="168" customFormat="1" ht="30">
      <c r="A2067" s="62">
        <v>2065</v>
      </c>
      <c r="B2067" s="35" t="s">
        <v>19792</v>
      </c>
      <c r="C2067" s="36" t="str">
        <f t="shared" si="74"/>
        <v>No</v>
      </c>
      <c r="D2067" s="30">
        <f t="shared" si="72"/>
        <v>4.199055575735561</v>
      </c>
      <c r="E2067" s="600">
        <v>11560</v>
      </c>
      <c r="F2067" s="27">
        <v>42612</v>
      </c>
      <c r="G2067" s="3" t="s">
        <v>19781</v>
      </c>
    </row>
    <row r="2068" spans="1:7" s="168" customFormat="1" ht="30">
      <c r="A2068" s="62">
        <v>2066</v>
      </c>
      <c r="B2068" s="35" t="s">
        <v>19793</v>
      </c>
      <c r="C2068" s="36" t="str">
        <f t="shared" si="74"/>
        <v>Yes</v>
      </c>
      <c r="D2068" s="30">
        <f t="shared" si="72"/>
        <v>0.4841264075553941</v>
      </c>
      <c r="E2068" s="600">
        <v>1332.8</v>
      </c>
      <c r="F2068" s="27">
        <v>42612</v>
      </c>
      <c r="G2068" s="3" t="s">
        <v>19781</v>
      </c>
    </row>
    <row r="2069" spans="1:7" s="168" customFormat="1" ht="30">
      <c r="A2069" s="62">
        <v>2067</v>
      </c>
      <c r="B2069" s="35" t="s">
        <v>19794</v>
      </c>
      <c r="C2069" s="36" t="str">
        <f t="shared" si="74"/>
        <v>No</v>
      </c>
      <c r="D2069" s="30">
        <f t="shared" si="72"/>
        <v>4.8412640755539416</v>
      </c>
      <c r="E2069" s="600">
        <v>13328.000000000002</v>
      </c>
      <c r="F2069" s="27">
        <v>42612</v>
      </c>
      <c r="G2069" s="3" t="s">
        <v>19781</v>
      </c>
    </row>
    <row r="2070" spans="1:7" s="168" customFormat="1" ht="45">
      <c r="A2070" s="62">
        <v>2068</v>
      </c>
      <c r="B2070" s="35" t="s">
        <v>19795</v>
      </c>
      <c r="C2070" s="36" t="str">
        <f t="shared" si="74"/>
        <v>No</v>
      </c>
      <c r="D2070" s="30">
        <f t="shared" si="72"/>
        <v>2.1637486378496185</v>
      </c>
      <c r="E2070" s="600">
        <v>5956.8</v>
      </c>
      <c r="F2070" s="27">
        <v>42612</v>
      </c>
      <c r="G2070" s="3" t="s">
        <v>19781</v>
      </c>
    </row>
    <row r="2071" spans="1:7" s="168" customFormat="1" ht="30">
      <c r="A2071" s="62">
        <v>2069</v>
      </c>
      <c r="B2071" s="35" t="s">
        <v>19796</v>
      </c>
      <c r="C2071" s="36" t="str">
        <f t="shared" si="74"/>
        <v>Yes</v>
      </c>
      <c r="D2071" s="30">
        <f t="shared" si="72"/>
        <v>1.1164547766073374</v>
      </c>
      <c r="E2071" s="600">
        <v>3073.6</v>
      </c>
      <c r="F2071" s="27">
        <v>42612</v>
      </c>
      <c r="G2071" s="3" t="s">
        <v>19781</v>
      </c>
    </row>
    <row r="2072" spans="1:7" s="168" customFormat="1" ht="30">
      <c r="A2072" s="62">
        <v>2070</v>
      </c>
      <c r="B2072" s="35" t="s">
        <v>19797</v>
      </c>
      <c r="C2072" s="36" t="str">
        <f t="shared" si="74"/>
        <v>Yes</v>
      </c>
      <c r="D2072" s="30">
        <f t="shared" si="72"/>
        <v>1.1164547766073374</v>
      </c>
      <c r="E2072" s="600">
        <v>3073.6</v>
      </c>
      <c r="F2072" s="27">
        <v>42612</v>
      </c>
      <c r="G2072" s="3" t="s">
        <v>19781</v>
      </c>
    </row>
    <row r="2073" spans="1:7" s="168" customFormat="1" ht="30">
      <c r="A2073" s="62">
        <v>2071</v>
      </c>
      <c r="B2073" s="35" t="s">
        <v>19798</v>
      </c>
      <c r="C2073" s="36" t="str">
        <f t="shared" si="74"/>
        <v>Yes</v>
      </c>
      <c r="D2073" s="30">
        <f t="shared" si="72"/>
        <v>1.1164547766073374</v>
      </c>
      <c r="E2073" s="600">
        <v>3073.6</v>
      </c>
      <c r="F2073" s="27">
        <v>42612</v>
      </c>
      <c r="G2073" s="3" t="s">
        <v>19781</v>
      </c>
    </row>
    <row r="2074" spans="1:7" s="168" customFormat="1" ht="30">
      <c r="A2074" s="62">
        <v>2072</v>
      </c>
      <c r="B2074" s="35" t="s">
        <v>19799</v>
      </c>
      <c r="C2074" s="36" t="str">
        <f t="shared" si="74"/>
        <v>Yes</v>
      </c>
      <c r="D2074" s="30">
        <f t="shared" si="72"/>
        <v>0.63232836905194334</v>
      </c>
      <c r="E2074" s="600">
        <v>1740.8</v>
      </c>
      <c r="F2074" s="27">
        <v>42612</v>
      </c>
      <c r="G2074" s="3" t="s">
        <v>19781</v>
      </c>
    </row>
    <row r="2075" spans="1:7" s="168" customFormat="1" ht="30">
      <c r="A2075" s="62">
        <v>2073</v>
      </c>
      <c r="B2075" s="35" t="s">
        <v>19800</v>
      </c>
      <c r="C2075" s="36" t="str">
        <f t="shared" si="74"/>
        <v>Yes</v>
      </c>
      <c r="D2075" s="30">
        <f t="shared" si="72"/>
        <v>0.56316745368688703</v>
      </c>
      <c r="E2075" s="600">
        <v>1550.3999999999999</v>
      </c>
      <c r="F2075" s="27">
        <v>42612</v>
      </c>
      <c r="G2075" s="3" t="s">
        <v>19781</v>
      </c>
    </row>
    <row r="2076" spans="1:7" s="168" customFormat="1" ht="30">
      <c r="A2076" s="62">
        <v>2074</v>
      </c>
      <c r="B2076" s="35" t="s">
        <v>19801</v>
      </c>
      <c r="C2076" s="36" t="str">
        <f t="shared" si="74"/>
        <v>No</v>
      </c>
      <c r="D2076" s="30">
        <f t="shared" si="72"/>
        <v>4.9005448601525607</v>
      </c>
      <c r="E2076" s="600">
        <v>13491.2</v>
      </c>
      <c r="F2076" s="27">
        <v>42612</v>
      </c>
      <c r="G2076" s="3" t="s">
        <v>19781</v>
      </c>
    </row>
    <row r="2077" spans="1:7" s="168" customFormat="1" ht="30">
      <c r="A2077" s="62">
        <v>2075</v>
      </c>
      <c r="B2077" s="35" t="s">
        <v>19802</v>
      </c>
      <c r="C2077" s="36" t="str">
        <f t="shared" si="74"/>
        <v>No</v>
      </c>
      <c r="D2077" s="30">
        <f t="shared" si="72"/>
        <v>3.7643298220123502</v>
      </c>
      <c r="E2077" s="600">
        <v>10363.200000000001</v>
      </c>
      <c r="F2077" s="27">
        <v>42612</v>
      </c>
      <c r="G2077" s="3" t="s">
        <v>19781</v>
      </c>
    </row>
    <row r="2078" spans="1:7" s="168" customFormat="1" ht="30">
      <c r="A2078" s="62">
        <v>2076</v>
      </c>
      <c r="B2078" s="35" t="s">
        <v>19803</v>
      </c>
      <c r="C2078" s="36" t="str">
        <f t="shared" si="74"/>
        <v>No</v>
      </c>
      <c r="D2078" s="30">
        <f t="shared" si="72"/>
        <v>3.7643298220123502</v>
      </c>
      <c r="E2078" s="600">
        <v>10363.200000000001</v>
      </c>
      <c r="F2078" s="27">
        <v>42612</v>
      </c>
      <c r="G2078" s="3" t="s">
        <v>19781</v>
      </c>
    </row>
    <row r="2079" spans="1:7" s="168" customFormat="1" ht="30">
      <c r="A2079" s="62">
        <v>2077</v>
      </c>
      <c r="B2079" s="35" t="s">
        <v>19804</v>
      </c>
      <c r="C2079" s="36" t="str">
        <f t="shared" si="74"/>
        <v>No</v>
      </c>
      <c r="D2079" s="30">
        <f t="shared" si="72"/>
        <v>3.7643298220123502</v>
      </c>
      <c r="E2079" s="600">
        <v>10363.200000000001</v>
      </c>
      <c r="F2079" s="27">
        <v>42612</v>
      </c>
      <c r="G2079" s="3" t="s">
        <v>19781</v>
      </c>
    </row>
    <row r="2080" spans="1:7" s="168" customFormat="1" ht="30">
      <c r="A2080" s="62">
        <v>2078</v>
      </c>
      <c r="B2080" s="35" t="s">
        <v>19805</v>
      </c>
      <c r="C2080" s="36" t="str">
        <f t="shared" si="74"/>
        <v>No</v>
      </c>
      <c r="D2080" s="30">
        <f t="shared" si="72"/>
        <v>2.0550671994188159</v>
      </c>
      <c r="E2080" s="600">
        <v>5657.6</v>
      </c>
      <c r="F2080" s="27">
        <v>42612</v>
      </c>
      <c r="G2080" s="3" t="s">
        <v>19781</v>
      </c>
    </row>
    <row r="2081" spans="1:7" s="168" customFormat="1" ht="45">
      <c r="A2081" s="62">
        <v>2079</v>
      </c>
      <c r="B2081" s="35" t="s">
        <v>19806</v>
      </c>
      <c r="C2081" s="36" t="str">
        <f t="shared" si="74"/>
        <v>No</v>
      </c>
      <c r="D2081" s="30">
        <f t="shared" si="72"/>
        <v>4.8412640755539416</v>
      </c>
      <c r="E2081" s="600">
        <v>13328.000000000002</v>
      </c>
      <c r="F2081" s="27">
        <v>42612</v>
      </c>
      <c r="G2081" s="3" t="s">
        <v>19781</v>
      </c>
    </row>
    <row r="2082" spans="1:7" s="168" customFormat="1" ht="30">
      <c r="A2082" s="62">
        <v>2080</v>
      </c>
      <c r="B2082" s="35" t="s">
        <v>19807</v>
      </c>
      <c r="C2082" s="36" t="str">
        <f t="shared" si="74"/>
        <v>Yes</v>
      </c>
      <c r="D2082" s="30">
        <f t="shared" si="72"/>
        <v>1.1164547766073376</v>
      </c>
      <c r="E2082" s="600">
        <v>3073.6000000000004</v>
      </c>
      <c r="F2082" s="27">
        <v>42612</v>
      </c>
      <c r="G2082" s="3" t="s">
        <v>19781</v>
      </c>
    </row>
    <row r="2083" spans="1:7" s="168" customFormat="1" ht="30">
      <c r="A2083" s="62">
        <v>2081</v>
      </c>
      <c r="B2083" s="35" t="s">
        <v>19808</v>
      </c>
      <c r="C2083" s="36" t="str">
        <f t="shared" si="74"/>
        <v>Yes</v>
      </c>
      <c r="D2083" s="30">
        <f t="shared" si="72"/>
        <v>1.7784235379585907</v>
      </c>
      <c r="E2083" s="600">
        <v>4896</v>
      </c>
      <c r="F2083" s="27">
        <v>42612</v>
      </c>
      <c r="G2083" s="3" t="s">
        <v>19781</v>
      </c>
    </row>
    <row r="2084" spans="1:7" s="168" customFormat="1" ht="30">
      <c r="A2084" s="62">
        <v>2082</v>
      </c>
      <c r="B2084" s="35" t="s">
        <v>19809</v>
      </c>
      <c r="C2084" s="36" t="str">
        <f t="shared" si="74"/>
        <v>No</v>
      </c>
      <c r="D2084" s="30">
        <f t="shared" si="72"/>
        <v>4.801743552488194</v>
      </c>
      <c r="E2084" s="600">
        <v>13219.199999999999</v>
      </c>
      <c r="F2084" s="27">
        <v>42612</v>
      </c>
      <c r="G2084" s="3" t="s">
        <v>19781</v>
      </c>
    </row>
    <row r="2085" spans="1:7" s="168" customFormat="1" ht="30">
      <c r="A2085" s="62">
        <v>2083</v>
      </c>
      <c r="B2085" s="35" t="s">
        <v>19810</v>
      </c>
      <c r="C2085" s="36" t="str">
        <f t="shared" si="74"/>
        <v>No</v>
      </c>
      <c r="D2085" s="30">
        <f t="shared" si="72"/>
        <v>2.5885942608063934</v>
      </c>
      <c r="E2085" s="600">
        <v>7126.4000000000005</v>
      </c>
      <c r="F2085" s="27">
        <v>42612</v>
      </c>
      <c r="G2085" s="3" t="s">
        <v>19781</v>
      </c>
    </row>
    <row r="2086" spans="1:7" s="168" customFormat="1" ht="30">
      <c r="A2086" s="62">
        <v>2084</v>
      </c>
      <c r="B2086" s="35" t="s">
        <v>19811</v>
      </c>
      <c r="C2086" s="36" t="str">
        <f t="shared" si="74"/>
        <v>Yes</v>
      </c>
      <c r="D2086" s="30">
        <f t="shared" si="72"/>
        <v>1.7487831456592806</v>
      </c>
      <c r="E2086" s="600">
        <v>4814.3999999999996</v>
      </c>
      <c r="F2086" s="27">
        <v>42612</v>
      </c>
      <c r="G2086" s="3" t="s">
        <v>19781</v>
      </c>
    </row>
    <row r="2087" spans="1:7" s="168" customFormat="1" ht="30">
      <c r="A2087" s="62">
        <v>2085</v>
      </c>
      <c r="B2087" s="35" t="s">
        <v>19812</v>
      </c>
      <c r="C2087" s="36" t="str">
        <f t="shared" si="74"/>
        <v>Yes</v>
      </c>
      <c r="D2087" s="30">
        <f t="shared" si="72"/>
        <v>1.7487831456592806</v>
      </c>
      <c r="E2087" s="600">
        <v>4814.3999999999996</v>
      </c>
      <c r="F2087" s="27">
        <v>42612</v>
      </c>
      <c r="G2087" s="3" t="s">
        <v>19781</v>
      </c>
    </row>
    <row r="2088" spans="1:7" s="168" customFormat="1" ht="30">
      <c r="A2088" s="62">
        <v>2086</v>
      </c>
      <c r="B2088" s="35" t="s">
        <v>19813</v>
      </c>
      <c r="C2088" s="36" t="str">
        <f t="shared" si="74"/>
        <v>No</v>
      </c>
      <c r="D2088" s="30">
        <f t="shared" si="72"/>
        <v>3.7840900835452236</v>
      </c>
      <c r="E2088" s="600">
        <v>10417.6</v>
      </c>
      <c r="F2088" s="27">
        <v>42612</v>
      </c>
      <c r="G2088" s="3" t="s">
        <v>19781</v>
      </c>
    </row>
    <row r="2089" spans="1:7" s="168" customFormat="1" ht="30">
      <c r="A2089" s="62">
        <v>2087</v>
      </c>
      <c r="B2089" s="35" t="s">
        <v>19814</v>
      </c>
      <c r="C2089" s="36" t="str">
        <f t="shared" si="74"/>
        <v>No</v>
      </c>
      <c r="D2089" s="30">
        <f t="shared" si="72"/>
        <v>2.588594260806393</v>
      </c>
      <c r="E2089" s="600">
        <v>7126.4</v>
      </c>
      <c r="F2089" s="27">
        <v>42612</v>
      </c>
      <c r="G2089" s="3" t="s">
        <v>19781</v>
      </c>
    </row>
    <row r="2090" spans="1:7" s="168" customFormat="1" ht="30">
      <c r="A2090" s="62">
        <v>2088</v>
      </c>
      <c r="B2090" s="35" t="s">
        <v>19815</v>
      </c>
      <c r="C2090" s="36" t="str">
        <f t="shared" si="74"/>
        <v>Yes</v>
      </c>
      <c r="D2090" s="30">
        <f t="shared" si="72"/>
        <v>1.531420268797675</v>
      </c>
      <c r="E2090" s="600">
        <v>4215.9999999999991</v>
      </c>
      <c r="F2090" s="27">
        <v>42612</v>
      </c>
      <c r="G2090" s="3" t="s">
        <v>19781</v>
      </c>
    </row>
    <row r="2091" spans="1:7" s="168" customFormat="1" ht="30">
      <c r="A2091" s="62">
        <v>2089</v>
      </c>
      <c r="B2091" s="35" t="s">
        <v>19816</v>
      </c>
      <c r="C2091" s="36" t="str">
        <f t="shared" si="74"/>
        <v>No</v>
      </c>
      <c r="D2091" s="30">
        <f t="shared" si="72"/>
        <v>3.4382855067199412</v>
      </c>
      <c r="E2091" s="600">
        <v>9465.5999999999985</v>
      </c>
      <c r="F2091" s="27">
        <v>42612</v>
      </c>
      <c r="G2091" s="3" t="s">
        <v>19781</v>
      </c>
    </row>
    <row r="2092" spans="1:7" s="168" customFormat="1" ht="30">
      <c r="A2092" s="62">
        <v>2090</v>
      </c>
      <c r="B2092" s="35" t="s">
        <v>19817</v>
      </c>
      <c r="C2092" s="36" t="str">
        <f t="shared" si="74"/>
        <v>No</v>
      </c>
      <c r="D2092" s="30">
        <f t="shared" si="72"/>
        <v>3.4382855067199412</v>
      </c>
      <c r="E2092" s="600">
        <v>9465.5999999999985</v>
      </c>
      <c r="F2092" s="27">
        <v>42612</v>
      </c>
      <c r="G2092" s="3" t="s">
        <v>19781</v>
      </c>
    </row>
    <row r="2093" spans="1:7" s="168" customFormat="1" ht="30">
      <c r="A2093" s="62">
        <v>2091</v>
      </c>
      <c r="B2093" s="35" t="s">
        <v>19818</v>
      </c>
      <c r="C2093" s="36" t="str">
        <f t="shared" si="74"/>
        <v>No</v>
      </c>
      <c r="D2093" s="30">
        <f t="shared" si="72"/>
        <v>3.2505630221576465</v>
      </c>
      <c r="E2093" s="600">
        <v>8948.8000000000011</v>
      </c>
      <c r="F2093" s="27">
        <v>42612</v>
      </c>
      <c r="G2093" s="3" t="s">
        <v>19781</v>
      </c>
    </row>
    <row r="2094" spans="1:7" s="168" customFormat="1" ht="30">
      <c r="A2094" s="62">
        <v>2092</v>
      </c>
      <c r="B2094" s="35" t="s">
        <v>19819</v>
      </c>
      <c r="C2094" s="36" t="str">
        <f t="shared" si="74"/>
        <v>Yes</v>
      </c>
      <c r="D2094" s="30">
        <f t="shared" si="72"/>
        <v>1.3239375227025065</v>
      </c>
      <c r="E2094" s="600">
        <v>3644.8</v>
      </c>
      <c r="F2094" s="27">
        <v>42612</v>
      </c>
      <c r="G2094" s="3" t="s">
        <v>19781</v>
      </c>
    </row>
    <row r="2095" spans="1:7" s="168" customFormat="1" ht="30">
      <c r="A2095" s="62">
        <v>2093</v>
      </c>
      <c r="B2095" s="35" t="s">
        <v>19820</v>
      </c>
      <c r="C2095" s="36" t="str">
        <f t="shared" si="74"/>
        <v>No</v>
      </c>
      <c r="D2095" s="30">
        <f t="shared" si="72"/>
        <v>4.8511442063203774</v>
      </c>
      <c r="E2095" s="600">
        <v>13355.199999999999</v>
      </c>
      <c r="F2095" s="27">
        <v>42612</v>
      </c>
      <c r="G2095" s="3" t="s">
        <v>19781</v>
      </c>
    </row>
    <row r="2096" spans="1:7" s="168" customFormat="1" ht="30">
      <c r="A2096" s="62">
        <v>2094</v>
      </c>
      <c r="B2096" s="35" t="s">
        <v>19821</v>
      </c>
      <c r="C2096" s="36" t="str">
        <f t="shared" si="74"/>
        <v>No</v>
      </c>
      <c r="D2096" s="30">
        <f t="shared" si="72"/>
        <v>4.8511442063203774</v>
      </c>
      <c r="E2096" s="600">
        <v>13355.199999999999</v>
      </c>
      <c r="F2096" s="27">
        <v>42612</v>
      </c>
      <c r="G2096" s="3" t="s">
        <v>19781</v>
      </c>
    </row>
    <row r="2097" spans="1:7" s="168" customFormat="1" ht="30">
      <c r="A2097" s="62">
        <v>2095</v>
      </c>
      <c r="B2097" s="35" t="s">
        <v>19822</v>
      </c>
      <c r="C2097" s="36" t="str">
        <f t="shared" si="74"/>
        <v>No</v>
      </c>
      <c r="D2097" s="30">
        <f t="shared" si="72"/>
        <v>4.8511442063203774</v>
      </c>
      <c r="E2097" s="600">
        <v>13355.199999999999</v>
      </c>
      <c r="F2097" s="27">
        <v>42612</v>
      </c>
      <c r="G2097" s="3" t="s">
        <v>19781</v>
      </c>
    </row>
    <row r="2098" spans="1:7" s="168" customFormat="1" ht="30">
      <c r="A2098" s="62">
        <v>2096</v>
      </c>
      <c r="B2098" s="35" t="s">
        <v>19823</v>
      </c>
      <c r="C2098" s="36" t="str">
        <f t="shared" si="74"/>
        <v>Yes</v>
      </c>
      <c r="D2098" s="30">
        <f t="shared" si="72"/>
        <v>1.7981837994914638</v>
      </c>
      <c r="E2098" s="600">
        <v>4950.3999999999996</v>
      </c>
      <c r="F2098" s="27">
        <v>42612</v>
      </c>
      <c r="G2098" s="3" t="s">
        <v>19781</v>
      </c>
    </row>
    <row r="2099" spans="1:7" s="168" customFormat="1" ht="30">
      <c r="A2099" s="62">
        <v>2097</v>
      </c>
      <c r="B2099" s="35" t="s">
        <v>19824</v>
      </c>
      <c r="C2099" s="36" t="str">
        <f t="shared" si="74"/>
        <v>Yes</v>
      </c>
      <c r="D2099" s="30">
        <f t="shared" si="72"/>
        <v>1.4424990918997456</v>
      </c>
      <c r="E2099" s="600">
        <v>3971.2</v>
      </c>
      <c r="F2099" s="27">
        <v>42612</v>
      </c>
      <c r="G2099" s="3" t="s">
        <v>19781</v>
      </c>
    </row>
    <row r="2100" spans="1:7" s="168" customFormat="1" ht="30">
      <c r="A2100" s="62">
        <v>2098</v>
      </c>
      <c r="B2100" s="35" t="s">
        <v>19825</v>
      </c>
      <c r="C2100" s="36" t="str">
        <f t="shared" si="74"/>
        <v>Yes</v>
      </c>
      <c r="D2100" s="30">
        <f t="shared" si="72"/>
        <v>0.27664366146022523</v>
      </c>
      <c r="E2100" s="600">
        <v>761.6</v>
      </c>
      <c r="F2100" s="27">
        <v>42612</v>
      </c>
      <c r="G2100" s="3" t="s">
        <v>19781</v>
      </c>
    </row>
    <row r="2101" spans="1:7" s="168" customFormat="1" ht="30">
      <c r="A2101" s="62">
        <v>2099</v>
      </c>
      <c r="B2101" s="35" t="s">
        <v>19826</v>
      </c>
      <c r="C2101" s="36" t="str">
        <f t="shared" si="74"/>
        <v>Yes</v>
      </c>
      <c r="D2101" s="30">
        <f t="shared" si="72"/>
        <v>0.47424627678895753</v>
      </c>
      <c r="E2101" s="600">
        <v>1305.6000000000001</v>
      </c>
      <c r="F2101" s="27">
        <v>42612</v>
      </c>
      <c r="G2101" s="3" t="s">
        <v>19781</v>
      </c>
    </row>
    <row r="2102" spans="1:7" s="168" customFormat="1" ht="30">
      <c r="A2102" s="62">
        <v>2100</v>
      </c>
      <c r="B2102" s="35" t="s">
        <v>19827</v>
      </c>
      <c r="C2102" s="36" t="str">
        <f t="shared" si="74"/>
        <v>Yes</v>
      </c>
      <c r="D2102" s="30">
        <f t="shared" si="72"/>
        <v>0.86945150744642208</v>
      </c>
      <c r="E2102" s="600">
        <v>2393.6</v>
      </c>
      <c r="F2102" s="27">
        <v>42612</v>
      </c>
      <c r="G2102" s="3" t="s">
        <v>19781</v>
      </c>
    </row>
    <row r="2103" spans="1:7" s="168" customFormat="1" ht="30">
      <c r="A2103" s="62">
        <v>2101</v>
      </c>
      <c r="B2103" s="35" t="s">
        <v>19828</v>
      </c>
      <c r="C2103" s="36" t="str">
        <f t="shared" si="74"/>
        <v>No</v>
      </c>
      <c r="D2103" s="30">
        <f t="shared" si="72"/>
        <v>2.0748274609516888</v>
      </c>
      <c r="E2103" s="600">
        <v>5711.9999999999991</v>
      </c>
      <c r="F2103" s="27">
        <v>42612</v>
      </c>
      <c r="G2103" s="3" t="s">
        <v>19781</v>
      </c>
    </row>
    <row r="2104" spans="1:7" s="168" customFormat="1" ht="30">
      <c r="A2104" s="62">
        <v>2102</v>
      </c>
      <c r="B2104" s="35" t="s">
        <v>19829</v>
      </c>
      <c r="C2104" s="36" t="str">
        <f t="shared" si="74"/>
        <v>No</v>
      </c>
      <c r="D2104" s="30">
        <f t="shared" si="72"/>
        <v>4.8906647293861241</v>
      </c>
      <c r="E2104" s="600">
        <v>13464</v>
      </c>
      <c r="F2104" s="27">
        <v>42612</v>
      </c>
      <c r="G2104" s="3" t="s">
        <v>19781</v>
      </c>
    </row>
    <row r="2105" spans="1:7" s="168" customFormat="1" ht="30">
      <c r="A2105" s="62">
        <v>2103</v>
      </c>
      <c r="B2105" s="35" t="s">
        <v>19830</v>
      </c>
      <c r="C2105" s="36" t="str">
        <f t="shared" si="74"/>
        <v>Yes</v>
      </c>
      <c r="D2105" s="30">
        <f t="shared" si="72"/>
        <v>0.49400653832183072</v>
      </c>
      <c r="E2105" s="600">
        <v>1360</v>
      </c>
      <c r="F2105" s="27">
        <v>42612</v>
      </c>
      <c r="G2105" s="3" t="s">
        <v>19781</v>
      </c>
    </row>
    <row r="2106" spans="1:7" s="168" customFormat="1" ht="30">
      <c r="A2106" s="62">
        <v>2104</v>
      </c>
      <c r="B2106" s="35" t="s">
        <v>19831</v>
      </c>
      <c r="C2106" s="36" t="str">
        <f t="shared" si="74"/>
        <v>No</v>
      </c>
      <c r="D2106" s="30">
        <f t="shared" si="72"/>
        <v>2.993679622230295</v>
      </c>
      <c r="E2106" s="600">
        <v>8241.6000000000022</v>
      </c>
      <c r="F2106" s="27">
        <v>42612</v>
      </c>
      <c r="G2106" s="3" t="s">
        <v>19781</v>
      </c>
    </row>
    <row r="2107" spans="1:7" s="168" customFormat="1" ht="45">
      <c r="A2107" s="62">
        <v>2105</v>
      </c>
      <c r="B2107" s="35" t="s">
        <v>19832</v>
      </c>
      <c r="C2107" s="36" t="str">
        <f t="shared" si="74"/>
        <v>No</v>
      </c>
      <c r="D2107" s="30">
        <f t="shared" si="72"/>
        <v>2.993679622230295</v>
      </c>
      <c r="E2107" s="600">
        <v>8241.6000000000022</v>
      </c>
      <c r="F2107" s="27">
        <v>42612</v>
      </c>
      <c r="G2107" s="3" t="s">
        <v>19781</v>
      </c>
    </row>
    <row r="2108" spans="1:7" s="168" customFormat="1" ht="45">
      <c r="A2108" s="62">
        <v>2106</v>
      </c>
      <c r="B2108" s="35" t="s">
        <v>19833</v>
      </c>
      <c r="C2108" s="36" t="str">
        <f t="shared" si="74"/>
        <v>Yes</v>
      </c>
      <c r="D2108" s="30">
        <f t="shared" si="72"/>
        <v>0.93861242281147839</v>
      </c>
      <c r="E2108" s="600">
        <v>2584</v>
      </c>
      <c r="F2108" s="27">
        <v>42612</v>
      </c>
      <c r="G2108" s="3" t="s">
        <v>19781</v>
      </c>
    </row>
    <row r="2109" spans="1:7" s="168" customFormat="1" ht="30">
      <c r="A2109" s="62">
        <v>2107</v>
      </c>
      <c r="B2109" s="35" t="s">
        <v>19834</v>
      </c>
      <c r="C2109" s="36" t="str">
        <f t="shared" si="74"/>
        <v>No</v>
      </c>
      <c r="D2109" s="30">
        <f t="shared" si="72"/>
        <v>4.5745005448601521</v>
      </c>
      <c r="E2109" s="600">
        <v>12593.599999999999</v>
      </c>
      <c r="F2109" s="27">
        <v>42612</v>
      </c>
      <c r="G2109" s="3" t="s">
        <v>19781</v>
      </c>
    </row>
    <row r="2110" spans="1:7" s="168" customFormat="1" ht="45">
      <c r="A2110" s="62">
        <v>2108</v>
      </c>
      <c r="B2110" s="35" t="s">
        <v>19835</v>
      </c>
      <c r="C2110" s="36" t="str">
        <f t="shared" si="74"/>
        <v>Yes</v>
      </c>
      <c r="D2110" s="30">
        <f t="shared" si="72"/>
        <v>0.78053033054849263</v>
      </c>
      <c r="E2110" s="600">
        <v>2148.8000000000002</v>
      </c>
      <c r="F2110" s="27">
        <v>42612</v>
      </c>
      <c r="G2110" s="3" t="s">
        <v>19781</v>
      </c>
    </row>
    <row r="2111" spans="1:7" s="168" customFormat="1" ht="60">
      <c r="A2111" s="62">
        <v>2109</v>
      </c>
      <c r="B2111" s="35" t="s">
        <v>19836</v>
      </c>
      <c r="C2111" s="36" t="str">
        <f t="shared" si="74"/>
        <v>Yes</v>
      </c>
      <c r="D2111" s="30">
        <f t="shared" si="72"/>
        <v>0.35568470759171811</v>
      </c>
      <c r="E2111" s="600">
        <v>979.19999999999993</v>
      </c>
      <c r="F2111" s="27">
        <v>42612</v>
      </c>
      <c r="G2111" s="3" t="s">
        <v>19781</v>
      </c>
    </row>
    <row r="2112" spans="1:7" s="168" customFormat="1" ht="30">
      <c r="A2112" s="62">
        <v>2110</v>
      </c>
      <c r="B2112" s="35" t="s">
        <v>19837</v>
      </c>
      <c r="C2112" s="36" t="str">
        <f t="shared" si="74"/>
        <v>No</v>
      </c>
      <c r="D2112" s="30">
        <f t="shared" si="72"/>
        <v>4.8412640755539416</v>
      </c>
      <c r="E2112" s="600">
        <v>13328.000000000002</v>
      </c>
      <c r="F2112" s="27">
        <v>42612</v>
      </c>
      <c r="G2112" s="3" t="s">
        <v>19781</v>
      </c>
    </row>
    <row r="2113" spans="1:7" s="168" customFormat="1" ht="30">
      <c r="A2113" s="62">
        <v>2111</v>
      </c>
      <c r="B2113" s="35" t="s">
        <v>19838</v>
      </c>
      <c r="C2113" s="36" t="str">
        <f t="shared" si="74"/>
        <v>No</v>
      </c>
      <c r="D2113" s="30">
        <f t="shared" si="72"/>
        <v>3.3296040682891395</v>
      </c>
      <c r="E2113" s="600">
        <v>9166.4000000000015</v>
      </c>
      <c r="F2113" s="27">
        <v>42612</v>
      </c>
      <c r="G2113" s="3" t="s">
        <v>19781</v>
      </c>
    </row>
    <row r="2114" spans="1:7" s="168" customFormat="1" ht="30">
      <c r="A2114" s="62">
        <v>2112</v>
      </c>
      <c r="B2114" s="35" t="s">
        <v>19839</v>
      </c>
      <c r="C2114" s="36" t="str">
        <f t="shared" si="74"/>
        <v>Yes</v>
      </c>
      <c r="D2114" s="30">
        <f t="shared" si="72"/>
        <v>0.56316745368688703</v>
      </c>
      <c r="E2114" s="600">
        <v>1550.3999999999999</v>
      </c>
      <c r="F2114" s="27">
        <v>42612</v>
      </c>
      <c r="G2114" s="3" t="s">
        <v>19781</v>
      </c>
    </row>
    <row r="2115" spans="1:7" s="168" customFormat="1" ht="30">
      <c r="A2115" s="62">
        <v>2113</v>
      </c>
      <c r="B2115" s="35" t="s">
        <v>19840</v>
      </c>
      <c r="C2115" s="36" t="str">
        <f t="shared" si="74"/>
        <v>Yes</v>
      </c>
      <c r="D2115" s="30">
        <f t="shared" si="72"/>
        <v>0.5730475844533236</v>
      </c>
      <c r="E2115" s="600">
        <v>1577.6</v>
      </c>
      <c r="F2115" s="27">
        <v>42612</v>
      </c>
      <c r="G2115" s="3" t="s">
        <v>19781</v>
      </c>
    </row>
    <row r="2116" spans="1:7" s="168" customFormat="1" ht="30">
      <c r="A2116" s="62">
        <v>2114</v>
      </c>
      <c r="B2116" s="35" t="s">
        <v>19841</v>
      </c>
      <c r="C2116" s="36" t="str">
        <f t="shared" si="74"/>
        <v>No</v>
      </c>
      <c r="D2116" s="30">
        <f t="shared" ref="D2116:D2179" si="75">E2116/2753</f>
        <v>2.5194333454413367</v>
      </c>
      <c r="E2116" s="600">
        <v>6936</v>
      </c>
      <c r="F2116" s="27">
        <v>42612</v>
      </c>
      <c r="G2116" s="3" t="s">
        <v>19781</v>
      </c>
    </row>
    <row r="2117" spans="1:7" s="168" customFormat="1" ht="30">
      <c r="A2117" s="62">
        <v>2115</v>
      </c>
      <c r="B2117" s="35" t="s">
        <v>19842</v>
      </c>
      <c r="C2117" s="36" t="str">
        <f t="shared" si="74"/>
        <v>Yes</v>
      </c>
      <c r="D2117" s="30">
        <f t="shared" si="75"/>
        <v>1.1954958227388304</v>
      </c>
      <c r="E2117" s="600">
        <v>3291.2</v>
      </c>
      <c r="F2117" s="27">
        <v>42612</v>
      </c>
      <c r="G2117" s="3" t="s">
        <v>19781</v>
      </c>
    </row>
    <row r="2118" spans="1:7" s="168" customFormat="1" ht="30">
      <c r="A2118" s="62">
        <v>2116</v>
      </c>
      <c r="B2118" s="35" t="s">
        <v>19843</v>
      </c>
      <c r="C2118" s="36" t="str">
        <f t="shared" si="74"/>
        <v>Yes</v>
      </c>
      <c r="D2118" s="30">
        <f t="shared" si="75"/>
        <v>1.768543407192154</v>
      </c>
      <c r="E2118" s="600">
        <v>4868.8</v>
      </c>
      <c r="F2118" s="27">
        <v>42612</v>
      </c>
      <c r="G2118" s="3" t="s">
        <v>19781</v>
      </c>
    </row>
    <row r="2119" spans="1:7" s="168" customFormat="1" ht="30">
      <c r="A2119" s="62">
        <v>2117</v>
      </c>
      <c r="B2119" s="35" t="s">
        <v>19844</v>
      </c>
      <c r="C2119" s="36" t="str">
        <f t="shared" si="74"/>
        <v>No</v>
      </c>
      <c r="D2119" s="30">
        <f t="shared" si="75"/>
        <v>2.0847075917181255</v>
      </c>
      <c r="E2119" s="600">
        <v>5739.2</v>
      </c>
      <c r="F2119" s="27">
        <v>42612</v>
      </c>
      <c r="G2119" s="3" t="s">
        <v>19781</v>
      </c>
    </row>
    <row r="2120" spans="1:7" s="168" customFormat="1" ht="30">
      <c r="A2120" s="62">
        <v>2118</v>
      </c>
      <c r="B2120" s="35" t="s">
        <v>19845</v>
      </c>
      <c r="C2120" s="36" t="str">
        <f t="shared" si="74"/>
        <v>Yes</v>
      </c>
      <c r="D2120" s="30">
        <f t="shared" si="75"/>
        <v>1.6796222302942245</v>
      </c>
      <c r="E2120" s="600">
        <v>4624</v>
      </c>
      <c r="F2120" s="27">
        <v>42612</v>
      </c>
      <c r="G2120" s="3" t="s">
        <v>19781</v>
      </c>
    </row>
    <row r="2121" spans="1:7" s="168" customFormat="1" ht="30">
      <c r="A2121" s="62">
        <v>2119</v>
      </c>
      <c r="B2121" s="35" t="s">
        <v>19846</v>
      </c>
      <c r="C2121" s="36" t="str">
        <f t="shared" ref="C2121:C2184" si="76">IF(D2121&lt;=2, "Yes", "No")</f>
        <v>Yes</v>
      </c>
      <c r="D2121" s="30">
        <f t="shared" si="75"/>
        <v>1.7981837994914638</v>
      </c>
      <c r="E2121" s="600">
        <v>4950.3999999999996</v>
      </c>
      <c r="F2121" s="27">
        <v>42612</v>
      </c>
      <c r="G2121" s="3" t="s">
        <v>19781</v>
      </c>
    </row>
    <row r="2122" spans="1:7" s="168" customFormat="1" ht="30">
      <c r="A2122" s="62">
        <v>2120</v>
      </c>
      <c r="B2122" s="35" t="s">
        <v>19847</v>
      </c>
      <c r="C2122" s="36" t="str">
        <f t="shared" si="76"/>
        <v>Yes</v>
      </c>
      <c r="D2122" s="30">
        <f t="shared" si="75"/>
        <v>1.1856156919723937</v>
      </c>
      <c r="E2122" s="600">
        <v>3264</v>
      </c>
      <c r="F2122" s="27">
        <v>42612</v>
      </c>
      <c r="G2122" s="3" t="s">
        <v>19781</v>
      </c>
    </row>
    <row r="2123" spans="1:7" s="168" customFormat="1" ht="30">
      <c r="A2123" s="62">
        <v>2121</v>
      </c>
      <c r="B2123" s="35" t="s">
        <v>19848</v>
      </c>
      <c r="C2123" s="36" t="str">
        <f t="shared" si="76"/>
        <v>Yes</v>
      </c>
      <c r="D2123" s="30">
        <f t="shared" si="75"/>
        <v>0.45448601525608429</v>
      </c>
      <c r="E2123" s="600">
        <v>1251.2</v>
      </c>
      <c r="F2123" s="27">
        <v>42612</v>
      </c>
      <c r="G2123" s="3" t="s">
        <v>19781</v>
      </c>
    </row>
    <row r="2124" spans="1:7" s="168" customFormat="1" ht="30">
      <c r="A2124" s="62">
        <v>2122</v>
      </c>
      <c r="B2124" s="35" t="s">
        <v>19849</v>
      </c>
      <c r="C2124" s="36" t="str">
        <f t="shared" si="76"/>
        <v>Yes</v>
      </c>
      <c r="D2124" s="30">
        <f t="shared" si="75"/>
        <v>1.5116600072648021</v>
      </c>
      <c r="E2124" s="600">
        <v>4161.6000000000004</v>
      </c>
      <c r="F2124" s="27">
        <v>42612</v>
      </c>
      <c r="G2124" s="3" t="s">
        <v>19781</v>
      </c>
    </row>
    <row r="2125" spans="1:7" s="168" customFormat="1" ht="30">
      <c r="A2125" s="62">
        <v>2123</v>
      </c>
      <c r="B2125" s="35" t="s">
        <v>19850</v>
      </c>
      <c r="C2125" s="36" t="str">
        <f t="shared" si="76"/>
        <v>Yes</v>
      </c>
      <c r="D2125" s="30">
        <f t="shared" si="75"/>
        <v>1.5017798764983652</v>
      </c>
      <c r="E2125" s="600">
        <v>4134.3999999999996</v>
      </c>
      <c r="F2125" s="27">
        <v>42612</v>
      </c>
      <c r="G2125" s="3" t="s">
        <v>19781</v>
      </c>
    </row>
    <row r="2126" spans="1:7" s="168" customFormat="1" ht="30">
      <c r="A2126" s="62">
        <v>2124</v>
      </c>
      <c r="B2126" s="35" t="s">
        <v>19851</v>
      </c>
      <c r="C2126" s="36" t="str">
        <f t="shared" si="76"/>
        <v>Yes</v>
      </c>
      <c r="D2126" s="30">
        <f t="shared" si="75"/>
        <v>1.0966945150744642</v>
      </c>
      <c r="E2126" s="600">
        <v>3019.2</v>
      </c>
      <c r="F2126" s="27">
        <v>42612</v>
      </c>
      <c r="G2126" s="3" t="s">
        <v>19781</v>
      </c>
    </row>
    <row r="2127" spans="1:7" s="168" customFormat="1" ht="30">
      <c r="A2127" s="62">
        <v>2125</v>
      </c>
      <c r="B2127" s="35" t="s">
        <v>19852</v>
      </c>
      <c r="C2127" s="36" t="str">
        <f t="shared" si="76"/>
        <v>Yes</v>
      </c>
      <c r="D2127" s="30">
        <f t="shared" si="75"/>
        <v>1.0966945150744642</v>
      </c>
      <c r="E2127" s="600">
        <v>3019.2</v>
      </c>
      <c r="F2127" s="27">
        <v>42612</v>
      </c>
      <c r="G2127" s="3" t="s">
        <v>19781</v>
      </c>
    </row>
    <row r="2128" spans="1:7" s="168" customFormat="1" ht="30">
      <c r="A2128" s="62">
        <v>2126</v>
      </c>
      <c r="B2128" s="35" t="s">
        <v>19853</v>
      </c>
      <c r="C2128" s="36" t="str">
        <f t="shared" si="76"/>
        <v>Yes</v>
      </c>
      <c r="D2128" s="30">
        <f t="shared" si="75"/>
        <v>0.73112967671630946</v>
      </c>
      <c r="E2128" s="600">
        <v>2012.8</v>
      </c>
      <c r="F2128" s="27">
        <v>42612</v>
      </c>
      <c r="G2128" s="3" t="s">
        <v>19781</v>
      </c>
    </row>
    <row r="2129" spans="1:7" s="168" customFormat="1" ht="30">
      <c r="A2129" s="62">
        <v>2127</v>
      </c>
      <c r="B2129" s="35" t="s">
        <v>19854</v>
      </c>
      <c r="C2129" s="36" t="str">
        <f t="shared" si="76"/>
        <v>Yes</v>
      </c>
      <c r="D2129" s="30">
        <f t="shared" si="75"/>
        <v>0.82005085361423902</v>
      </c>
      <c r="E2129" s="600">
        <v>2257.6</v>
      </c>
      <c r="F2129" s="27">
        <v>42612</v>
      </c>
      <c r="G2129" s="3" t="s">
        <v>19781</v>
      </c>
    </row>
    <row r="2130" spans="1:7" s="168" customFormat="1" ht="30">
      <c r="A2130" s="62">
        <v>2128</v>
      </c>
      <c r="B2130" s="35" t="s">
        <v>19855</v>
      </c>
      <c r="C2130" s="36" t="str">
        <f t="shared" si="76"/>
        <v>Yes</v>
      </c>
      <c r="D2130" s="30">
        <f t="shared" si="75"/>
        <v>0.82005085361423902</v>
      </c>
      <c r="E2130" s="600">
        <v>2257.6</v>
      </c>
      <c r="F2130" s="27">
        <v>42612</v>
      </c>
      <c r="G2130" s="3" t="s">
        <v>19781</v>
      </c>
    </row>
    <row r="2131" spans="1:7" s="168" customFormat="1" ht="30">
      <c r="A2131" s="62">
        <v>2129</v>
      </c>
      <c r="B2131" s="35" t="s">
        <v>19856</v>
      </c>
      <c r="C2131" s="36" t="str">
        <f t="shared" si="76"/>
        <v>Yes</v>
      </c>
      <c r="D2131" s="30">
        <f t="shared" si="75"/>
        <v>0.82005085361423902</v>
      </c>
      <c r="E2131" s="600">
        <v>2257.6</v>
      </c>
      <c r="F2131" s="27">
        <v>42612</v>
      </c>
      <c r="G2131" s="3" t="s">
        <v>19781</v>
      </c>
    </row>
    <row r="2132" spans="1:7" s="168" customFormat="1" ht="45">
      <c r="A2132" s="62">
        <v>2130</v>
      </c>
      <c r="B2132" s="35" t="s">
        <v>19857</v>
      </c>
      <c r="C2132" s="36" t="str">
        <f t="shared" si="76"/>
        <v>No</v>
      </c>
      <c r="D2132" s="30">
        <f t="shared" si="75"/>
        <v>2.0945877224845622</v>
      </c>
      <c r="E2132" s="600">
        <v>5766.4</v>
      </c>
      <c r="F2132" s="27">
        <v>42612</v>
      </c>
      <c r="G2132" s="3" t="s">
        <v>19781</v>
      </c>
    </row>
    <row r="2133" spans="1:7" s="168" customFormat="1" ht="30">
      <c r="A2133" s="62">
        <v>2131</v>
      </c>
      <c r="B2133" s="35" t="s">
        <v>19858</v>
      </c>
      <c r="C2133" s="36" t="str">
        <f t="shared" si="76"/>
        <v>No</v>
      </c>
      <c r="D2133" s="30">
        <f t="shared" si="75"/>
        <v>2.0945877224845626</v>
      </c>
      <c r="E2133" s="600">
        <v>5766.4000000000005</v>
      </c>
      <c r="F2133" s="27">
        <v>42612</v>
      </c>
      <c r="G2133" s="3" t="s">
        <v>19781</v>
      </c>
    </row>
    <row r="2134" spans="1:7" s="168" customFormat="1" ht="30">
      <c r="A2134" s="62">
        <v>2132</v>
      </c>
      <c r="B2134" s="35" t="s">
        <v>19859</v>
      </c>
      <c r="C2134" s="36" t="str">
        <f t="shared" si="76"/>
        <v>No</v>
      </c>
      <c r="D2134" s="30">
        <f t="shared" si="75"/>
        <v>2.0945877224845622</v>
      </c>
      <c r="E2134" s="600">
        <v>5766.4</v>
      </c>
      <c r="F2134" s="27">
        <v>42612</v>
      </c>
      <c r="G2134" s="3" t="s">
        <v>19781</v>
      </c>
    </row>
    <row r="2135" spans="1:7" s="168" customFormat="1" ht="45">
      <c r="A2135" s="62">
        <v>2133</v>
      </c>
      <c r="B2135" s="35" t="s">
        <v>19860</v>
      </c>
      <c r="C2135" s="36" t="str">
        <f t="shared" si="76"/>
        <v>No</v>
      </c>
      <c r="D2135" s="30">
        <f t="shared" si="75"/>
        <v>4.831383944787504</v>
      </c>
      <c r="E2135" s="600">
        <v>13300.8</v>
      </c>
      <c r="F2135" s="27">
        <v>42612</v>
      </c>
      <c r="G2135" s="3" t="s">
        <v>19781</v>
      </c>
    </row>
    <row r="2136" spans="1:7" s="168" customFormat="1" ht="45">
      <c r="A2136" s="62">
        <v>2134</v>
      </c>
      <c r="B2136" s="35" t="s">
        <v>19861</v>
      </c>
      <c r="C2136" s="36" t="str">
        <f t="shared" si="76"/>
        <v>No</v>
      </c>
      <c r="D2136" s="30">
        <f t="shared" si="75"/>
        <v>4.831383944787504</v>
      </c>
      <c r="E2136" s="600">
        <v>13300.8</v>
      </c>
      <c r="F2136" s="27">
        <v>42612</v>
      </c>
      <c r="G2136" s="3" t="s">
        <v>19781</v>
      </c>
    </row>
    <row r="2137" spans="1:7" s="168" customFormat="1" ht="30">
      <c r="A2137" s="62">
        <v>2135</v>
      </c>
      <c r="B2137" s="35" t="s">
        <v>19862</v>
      </c>
      <c r="C2137" s="36" t="str">
        <f t="shared" si="76"/>
        <v>No</v>
      </c>
      <c r="D2137" s="30">
        <f t="shared" si="75"/>
        <v>4.7918634217217591</v>
      </c>
      <c r="E2137" s="600">
        <v>13192.000000000002</v>
      </c>
      <c r="F2137" s="27">
        <v>42612</v>
      </c>
      <c r="G2137" s="3" t="s">
        <v>19781</v>
      </c>
    </row>
    <row r="2138" spans="1:7" s="168" customFormat="1" ht="30">
      <c r="A2138" s="62">
        <v>2136</v>
      </c>
      <c r="B2138" s="35" t="s">
        <v>19863</v>
      </c>
      <c r="C2138" s="36" t="str">
        <f t="shared" si="76"/>
        <v>No</v>
      </c>
      <c r="D2138" s="30">
        <f t="shared" si="75"/>
        <v>4.8017435524881948</v>
      </c>
      <c r="E2138" s="600">
        <v>13219.2</v>
      </c>
      <c r="F2138" s="27">
        <v>42612</v>
      </c>
      <c r="G2138" s="3" t="s">
        <v>19781</v>
      </c>
    </row>
    <row r="2139" spans="1:7" s="168" customFormat="1" ht="30">
      <c r="A2139" s="62">
        <v>2137</v>
      </c>
      <c r="B2139" s="35" t="s">
        <v>19864</v>
      </c>
      <c r="C2139" s="36" t="str">
        <f t="shared" si="76"/>
        <v>Yes</v>
      </c>
      <c r="D2139" s="30">
        <f t="shared" si="75"/>
        <v>1.3041772611696332</v>
      </c>
      <c r="E2139" s="600">
        <v>3590.4</v>
      </c>
      <c r="F2139" s="27">
        <v>42612</v>
      </c>
      <c r="G2139" s="3" t="s">
        <v>19781</v>
      </c>
    </row>
    <row r="2140" spans="1:7" s="168" customFormat="1" ht="30">
      <c r="A2140" s="62">
        <v>2138</v>
      </c>
      <c r="B2140" s="35" t="s">
        <v>19865</v>
      </c>
      <c r="C2140" s="36" t="str">
        <f t="shared" si="76"/>
        <v>Yes</v>
      </c>
      <c r="D2140" s="30">
        <f t="shared" si="75"/>
        <v>1.4820196149654923</v>
      </c>
      <c r="E2140" s="600">
        <v>4080</v>
      </c>
      <c r="F2140" s="27">
        <v>42612</v>
      </c>
      <c r="G2140" s="3" t="s">
        <v>19781</v>
      </c>
    </row>
    <row r="2141" spans="1:7" s="168" customFormat="1" ht="30">
      <c r="A2141" s="62">
        <v>2139</v>
      </c>
      <c r="B2141" s="35" t="s">
        <v>19866</v>
      </c>
      <c r="C2141" s="36" t="str">
        <f t="shared" si="76"/>
        <v>No</v>
      </c>
      <c r="D2141" s="30">
        <f t="shared" si="75"/>
        <v>2.9047584453323649</v>
      </c>
      <c r="E2141" s="600">
        <v>7996.8000000000011</v>
      </c>
      <c r="F2141" s="27">
        <v>42612</v>
      </c>
      <c r="G2141" s="3" t="s">
        <v>19781</v>
      </c>
    </row>
    <row r="2142" spans="1:7" s="168" customFormat="1" ht="30">
      <c r="A2142" s="62">
        <v>2140</v>
      </c>
      <c r="B2142" s="35" t="s">
        <v>19867</v>
      </c>
      <c r="C2142" s="36" t="str">
        <f t="shared" si="76"/>
        <v>No</v>
      </c>
      <c r="D2142" s="30">
        <f t="shared" si="75"/>
        <v>2.6873955684707593</v>
      </c>
      <c r="E2142" s="600">
        <v>7398.4000000000005</v>
      </c>
      <c r="F2142" s="27">
        <v>42612</v>
      </c>
      <c r="G2142" s="3" t="s">
        <v>19781</v>
      </c>
    </row>
    <row r="2143" spans="1:7" s="168" customFormat="1" ht="30">
      <c r="A2143" s="62">
        <v>2141</v>
      </c>
      <c r="B2143" s="35" t="s">
        <v>19868</v>
      </c>
      <c r="C2143" s="36" t="str">
        <f t="shared" si="76"/>
        <v>No</v>
      </c>
      <c r="D2143" s="30">
        <f t="shared" si="75"/>
        <v>2.697275699237196</v>
      </c>
      <c r="E2143" s="600">
        <v>7425.6</v>
      </c>
      <c r="F2143" s="27">
        <v>42612</v>
      </c>
      <c r="G2143" s="3" t="s">
        <v>19781</v>
      </c>
    </row>
    <row r="2144" spans="1:7" s="168" customFormat="1" ht="45">
      <c r="A2144" s="62">
        <v>2142</v>
      </c>
      <c r="B2144" s="35" t="s">
        <v>19869</v>
      </c>
      <c r="C2144" s="36" t="str">
        <f t="shared" si="76"/>
        <v>Yes</v>
      </c>
      <c r="D2144" s="30">
        <f t="shared" si="75"/>
        <v>0.5730475844533236</v>
      </c>
      <c r="E2144" s="600">
        <v>1577.6</v>
      </c>
      <c r="F2144" s="27">
        <v>42612</v>
      </c>
      <c r="G2144" s="3" t="s">
        <v>19781</v>
      </c>
    </row>
    <row r="2145" spans="1:7" s="168" customFormat="1" ht="30">
      <c r="A2145" s="62">
        <v>2143</v>
      </c>
      <c r="B2145" s="35" t="s">
        <v>19870</v>
      </c>
      <c r="C2145" s="36" t="str">
        <f t="shared" si="76"/>
        <v>Yes</v>
      </c>
      <c r="D2145" s="30">
        <f t="shared" si="75"/>
        <v>1.4721394841990554</v>
      </c>
      <c r="E2145" s="600">
        <v>4052.7999999999997</v>
      </c>
      <c r="F2145" s="27">
        <v>42612</v>
      </c>
      <c r="G2145" s="3" t="s">
        <v>19781</v>
      </c>
    </row>
    <row r="2146" spans="1:7" s="168" customFormat="1" ht="45">
      <c r="A2146" s="62">
        <v>2144</v>
      </c>
      <c r="B2146" s="35" t="s">
        <v>19871</v>
      </c>
      <c r="C2146" s="36" t="str">
        <f t="shared" si="76"/>
        <v>Yes</v>
      </c>
      <c r="D2146" s="30">
        <f t="shared" si="75"/>
        <v>1.5017798764983652</v>
      </c>
      <c r="E2146" s="600">
        <v>4134.3999999999996</v>
      </c>
      <c r="F2146" s="27">
        <v>42612</v>
      </c>
      <c r="G2146" s="3" t="s">
        <v>19781</v>
      </c>
    </row>
    <row r="2147" spans="1:7" s="168" customFormat="1" ht="30">
      <c r="A2147" s="62">
        <v>2145</v>
      </c>
      <c r="B2147" s="35" t="s">
        <v>19872</v>
      </c>
      <c r="C2147" s="36" t="str">
        <f t="shared" si="76"/>
        <v>Yes</v>
      </c>
      <c r="D2147" s="30">
        <f t="shared" si="75"/>
        <v>1.4721394841990554</v>
      </c>
      <c r="E2147" s="600">
        <v>4052.7999999999997</v>
      </c>
      <c r="F2147" s="27">
        <v>42612</v>
      </c>
      <c r="G2147" s="3" t="s">
        <v>19781</v>
      </c>
    </row>
    <row r="2148" spans="1:7" s="168" customFormat="1" ht="30">
      <c r="A2148" s="62">
        <v>2146</v>
      </c>
      <c r="B2148" s="35" t="s">
        <v>19873</v>
      </c>
      <c r="C2148" s="36" t="str">
        <f t="shared" si="76"/>
        <v>Yes</v>
      </c>
      <c r="D2148" s="30">
        <f t="shared" si="75"/>
        <v>1.4721394841990554</v>
      </c>
      <c r="E2148" s="600">
        <v>4052.7999999999997</v>
      </c>
      <c r="F2148" s="27">
        <v>42612</v>
      </c>
      <c r="G2148" s="3" t="s">
        <v>19781</v>
      </c>
    </row>
    <row r="2149" spans="1:7" s="168" customFormat="1" ht="45">
      <c r="A2149" s="62">
        <v>2147</v>
      </c>
      <c r="B2149" s="35" t="s">
        <v>19874</v>
      </c>
      <c r="C2149" s="36" t="str">
        <f t="shared" si="76"/>
        <v>No</v>
      </c>
      <c r="D2149" s="30">
        <f t="shared" si="75"/>
        <v>4.1397747911369418</v>
      </c>
      <c r="E2149" s="600">
        <v>11396.800000000001</v>
      </c>
      <c r="F2149" s="27">
        <v>42612</v>
      </c>
      <c r="G2149" s="3" t="s">
        <v>19781</v>
      </c>
    </row>
    <row r="2150" spans="1:7" s="168" customFormat="1" ht="45">
      <c r="A2150" s="62">
        <v>2148</v>
      </c>
      <c r="B2150" s="35" t="s">
        <v>19875</v>
      </c>
      <c r="C2150" s="36" t="str">
        <f t="shared" si="76"/>
        <v>No</v>
      </c>
      <c r="D2150" s="30">
        <f t="shared" si="75"/>
        <v>4.7918634217217582</v>
      </c>
      <c r="E2150" s="600">
        <v>13192</v>
      </c>
      <c r="F2150" s="27">
        <v>42612</v>
      </c>
      <c r="G2150" s="3" t="s">
        <v>19781</v>
      </c>
    </row>
    <row r="2151" spans="1:7" s="168" customFormat="1" ht="30">
      <c r="A2151" s="62">
        <v>2149</v>
      </c>
      <c r="B2151" s="35" t="s">
        <v>19876</v>
      </c>
      <c r="C2151" s="36" t="str">
        <f t="shared" si="76"/>
        <v>Yes</v>
      </c>
      <c r="D2151" s="30">
        <f t="shared" si="75"/>
        <v>1.7191427533599706</v>
      </c>
      <c r="E2151" s="600">
        <v>4732.7999999999993</v>
      </c>
      <c r="F2151" s="27">
        <v>42612</v>
      </c>
      <c r="G2151" s="3" t="s">
        <v>19781</v>
      </c>
    </row>
    <row r="2152" spans="1:7" s="168" customFormat="1" ht="30">
      <c r="A2152" s="62">
        <v>2150</v>
      </c>
      <c r="B2152" s="35" t="s">
        <v>19877</v>
      </c>
      <c r="C2152" s="36" t="str">
        <f t="shared" si="76"/>
        <v>Yes</v>
      </c>
      <c r="D2152" s="30">
        <f t="shared" si="75"/>
        <v>0.91885216127860514</v>
      </c>
      <c r="E2152" s="600">
        <v>2529.6</v>
      </c>
      <c r="F2152" s="27">
        <v>42612</v>
      </c>
      <c r="G2152" s="3" t="s">
        <v>19781</v>
      </c>
    </row>
    <row r="2153" spans="1:7" s="168" customFormat="1" ht="30">
      <c r="A2153" s="62">
        <v>2151</v>
      </c>
      <c r="B2153" s="35" t="s">
        <v>19878</v>
      </c>
      <c r="C2153" s="36" t="str">
        <f t="shared" si="76"/>
        <v>Yes</v>
      </c>
      <c r="D2153" s="30">
        <f t="shared" si="75"/>
        <v>0.90897203051216857</v>
      </c>
      <c r="E2153" s="600">
        <v>2502.4</v>
      </c>
      <c r="F2153" s="27">
        <v>42612</v>
      </c>
      <c r="G2153" s="3" t="s">
        <v>19781</v>
      </c>
    </row>
    <row r="2154" spans="1:7" s="168" customFormat="1" ht="30">
      <c r="A2154" s="62">
        <v>2152</v>
      </c>
      <c r="B2154" s="35" t="s">
        <v>19879</v>
      </c>
      <c r="C2154" s="36" t="str">
        <f t="shared" si="76"/>
        <v>Yes</v>
      </c>
      <c r="D2154" s="30">
        <f t="shared" si="75"/>
        <v>1.7191427533599706</v>
      </c>
      <c r="E2154" s="600">
        <v>4732.7999999999993</v>
      </c>
      <c r="F2154" s="27">
        <v>42612</v>
      </c>
      <c r="G2154" s="3" t="s">
        <v>19781</v>
      </c>
    </row>
    <row r="2155" spans="1:7" s="168" customFormat="1" ht="45">
      <c r="A2155" s="62">
        <v>2153</v>
      </c>
      <c r="B2155" s="35" t="s">
        <v>19880</v>
      </c>
      <c r="C2155" s="36" t="str">
        <f t="shared" si="76"/>
        <v>Yes</v>
      </c>
      <c r="D2155" s="30">
        <f t="shared" si="75"/>
        <v>0.81017072284780223</v>
      </c>
      <c r="E2155" s="600">
        <v>2230.3999999999996</v>
      </c>
      <c r="F2155" s="27">
        <v>42612</v>
      </c>
      <c r="G2155" s="3" t="s">
        <v>19781</v>
      </c>
    </row>
    <row r="2156" spans="1:7" s="168" customFormat="1" ht="45">
      <c r="A2156" s="62">
        <v>2154</v>
      </c>
      <c r="B2156" s="35" t="s">
        <v>19881</v>
      </c>
      <c r="C2156" s="36" t="str">
        <f t="shared" si="76"/>
        <v>Yes</v>
      </c>
      <c r="D2156" s="30">
        <f t="shared" si="75"/>
        <v>0.98801307664366145</v>
      </c>
      <c r="E2156" s="600">
        <v>2720</v>
      </c>
      <c r="F2156" s="27">
        <v>42612</v>
      </c>
      <c r="G2156" s="3" t="s">
        <v>19781</v>
      </c>
    </row>
    <row r="2157" spans="1:7" s="168" customFormat="1" ht="30">
      <c r="A2157" s="62">
        <v>2155</v>
      </c>
      <c r="B2157" s="35" t="s">
        <v>19882</v>
      </c>
      <c r="C2157" s="36" t="str">
        <f t="shared" si="76"/>
        <v>No</v>
      </c>
      <c r="D2157" s="30">
        <f t="shared" si="75"/>
        <v>3.3197239375227019</v>
      </c>
      <c r="E2157" s="600">
        <v>9139.1999999999989</v>
      </c>
      <c r="F2157" s="27">
        <v>42612</v>
      </c>
      <c r="G2157" s="3" t="s">
        <v>19781</v>
      </c>
    </row>
    <row r="2158" spans="1:7" s="168" customFormat="1" ht="45">
      <c r="A2158" s="62">
        <v>2156</v>
      </c>
      <c r="B2158" s="35" t="s">
        <v>19883</v>
      </c>
      <c r="C2158" s="36" t="str">
        <f t="shared" si="76"/>
        <v>No</v>
      </c>
      <c r="D2158" s="30">
        <f t="shared" si="75"/>
        <v>4.040973483472575</v>
      </c>
      <c r="E2158" s="600">
        <v>11124.8</v>
      </c>
      <c r="F2158" s="27">
        <v>42612</v>
      </c>
      <c r="G2158" s="3" t="s">
        <v>19781</v>
      </c>
    </row>
    <row r="2159" spans="1:7" s="168" customFormat="1" ht="30">
      <c r="A2159" s="62">
        <v>2157</v>
      </c>
      <c r="B2159" s="35" t="s">
        <v>19884</v>
      </c>
      <c r="C2159" s="36" t="str">
        <f t="shared" si="76"/>
        <v>No</v>
      </c>
      <c r="D2159" s="30">
        <f t="shared" si="75"/>
        <v>3.8828913912095895</v>
      </c>
      <c r="E2159" s="600">
        <v>10689.6</v>
      </c>
      <c r="F2159" s="27">
        <v>42612</v>
      </c>
      <c r="G2159" s="3" t="s">
        <v>19781</v>
      </c>
    </row>
    <row r="2160" spans="1:7" s="168" customFormat="1" ht="30">
      <c r="A2160" s="62">
        <v>2158</v>
      </c>
      <c r="B2160" s="35" t="s">
        <v>19885</v>
      </c>
      <c r="C2160" s="36" t="str">
        <f t="shared" si="76"/>
        <v>Yes</v>
      </c>
      <c r="D2160" s="30">
        <f t="shared" si="75"/>
        <v>0.61256810751907009</v>
      </c>
      <c r="E2160" s="600">
        <v>1686.4</v>
      </c>
      <c r="F2160" s="27">
        <v>42612</v>
      </c>
      <c r="G2160" s="3" t="s">
        <v>19781</v>
      </c>
    </row>
    <row r="2161" spans="1:7" s="168" customFormat="1" ht="30">
      <c r="A2161" s="62">
        <v>2159</v>
      </c>
      <c r="B2161" s="35" t="s">
        <v>19886</v>
      </c>
      <c r="C2161" s="36" t="str">
        <f t="shared" si="76"/>
        <v>Yes</v>
      </c>
      <c r="D2161" s="30">
        <f t="shared" si="75"/>
        <v>0.3952052306574646</v>
      </c>
      <c r="E2161" s="600">
        <v>1088</v>
      </c>
      <c r="F2161" s="27">
        <v>42612</v>
      </c>
      <c r="G2161" s="3" t="s">
        <v>19781</v>
      </c>
    </row>
    <row r="2162" spans="1:7" s="168" customFormat="1" ht="30">
      <c r="A2162" s="62">
        <v>2160</v>
      </c>
      <c r="B2162" s="35" t="s">
        <v>19887</v>
      </c>
      <c r="C2162" s="36" t="str">
        <f t="shared" si="76"/>
        <v>Yes</v>
      </c>
      <c r="D2162" s="30">
        <f t="shared" si="75"/>
        <v>0.3952052306574646</v>
      </c>
      <c r="E2162" s="600">
        <v>1088</v>
      </c>
      <c r="F2162" s="27">
        <v>42612</v>
      </c>
      <c r="G2162" s="3" t="s">
        <v>19781</v>
      </c>
    </row>
    <row r="2163" spans="1:7" s="168" customFormat="1" ht="45">
      <c r="A2163" s="62">
        <v>2161</v>
      </c>
      <c r="B2163" s="35" t="s">
        <v>19888</v>
      </c>
      <c r="C2163" s="36" t="str">
        <f t="shared" si="76"/>
        <v>Yes</v>
      </c>
      <c r="D2163" s="30">
        <f t="shared" si="75"/>
        <v>0.18772248456229565</v>
      </c>
      <c r="E2163" s="600">
        <v>516.79999999999995</v>
      </c>
      <c r="F2163" s="27">
        <v>42612</v>
      </c>
      <c r="G2163" s="3" t="s">
        <v>19781</v>
      </c>
    </row>
    <row r="2164" spans="1:7" s="168" customFormat="1" ht="30">
      <c r="A2164" s="62">
        <v>2162</v>
      </c>
      <c r="B2164" s="35" t="s">
        <v>19889</v>
      </c>
      <c r="C2164" s="36" t="str">
        <f t="shared" si="76"/>
        <v>Yes</v>
      </c>
      <c r="D2164" s="30">
        <f t="shared" si="75"/>
        <v>0.4841264075553941</v>
      </c>
      <c r="E2164" s="600">
        <v>1332.8</v>
      </c>
      <c r="F2164" s="27">
        <v>42612</v>
      </c>
      <c r="G2164" s="3" t="s">
        <v>19781</v>
      </c>
    </row>
    <row r="2165" spans="1:7" s="168" customFormat="1" ht="30">
      <c r="A2165" s="62">
        <v>2163</v>
      </c>
      <c r="B2165" s="35" t="s">
        <v>19890</v>
      </c>
      <c r="C2165" s="36" t="str">
        <f t="shared" si="76"/>
        <v>Yes</v>
      </c>
      <c r="D2165" s="30">
        <f t="shared" si="75"/>
        <v>0.4841264075553941</v>
      </c>
      <c r="E2165" s="600">
        <v>1332.8</v>
      </c>
      <c r="F2165" s="27">
        <v>42612</v>
      </c>
      <c r="G2165" s="3" t="s">
        <v>19781</v>
      </c>
    </row>
    <row r="2166" spans="1:7" s="168" customFormat="1" ht="30">
      <c r="A2166" s="62">
        <v>2164</v>
      </c>
      <c r="B2166" s="35" t="s">
        <v>19891</v>
      </c>
      <c r="C2166" s="36" t="str">
        <f t="shared" si="76"/>
        <v>Yes</v>
      </c>
      <c r="D2166" s="30">
        <f t="shared" si="75"/>
        <v>0.4841264075553941</v>
      </c>
      <c r="E2166" s="600">
        <v>1332.8</v>
      </c>
      <c r="F2166" s="27">
        <v>42612</v>
      </c>
      <c r="G2166" s="3" t="s">
        <v>19781</v>
      </c>
    </row>
    <row r="2167" spans="1:7" s="168" customFormat="1" ht="30">
      <c r="A2167" s="62">
        <v>2165</v>
      </c>
      <c r="B2167" s="35" t="s">
        <v>19892</v>
      </c>
      <c r="C2167" s="36" t="str">
        <f t="shared" si="76"/>
        <v>Yes</v>
      </c>
      <c r="D2167" s="30">
        <f t="shared" si="75"/>
        <v>1.0275335997094079</v>
      </c>
      <c r="E2167" s="600">
        <v>2828.8</v>
      </c>
      <c r="F2167" s="27">
        <v>42612</v>
      </c>
      <c r="G2167" s="3" t="s">
        <v>19781</v>
      </c>
    </row>
    <row r="2168" spans="1:7" s="168" customFormat="1" ht="30">
      <c r="A2168" s="62">
        <v>2166</v>
      </c>
      <c r="B2168" s="35" t="s">
        <v>19893</v>
      </c>
      <c r="C2168" s="36" t="str">
        <f t="shared" si="76"/>
        <v>Yes</v>
      </c>
      <c r="D2168" s="30">
        <f t="shared" si="75"/>
        <v>1.0275335997094079</v>
      </c>
      <c r="E2168" s="600">
        <v>2828.8</v>
      </c>
      <c r="F2168" s="27">
        <v>42612</v>
      </c>
      <c r="G2168" s="3" t="s">
        <v>19781</v>
      </c>
    </row>
    <row r="2169" spans="1:7" s="168" customFormat="1" ht="45">
      <c r="A2169" s="62">
        <v>2167</v>
      </c>
      <c r="B2169" s="35" t="s">
        <v>19894</v>
      </c>
      <c r="C2169" s="36" t="str">
        <f t="shared" si="76"/>
        <v>Yes</v>
      </c>
      <c r="D2169" s="30">
        <f t="shared" si="75"/>
        <v>1.7290228841264075</v>
      </c>
      <c r="E2169" s="600">
        <v>4760</v>
      </c>
      <c r="F2169" s="27">
        <v>42612</v>
      </c>
      <c r="G2169" s="3" t="s">
        <v>19781</v>
      </c>
    </row>
    <row r="2170" spans="1:7" s="168" customFormat="1" ht="30">
      <c r="A2170" s="62">
        <v>2168</v>
      </c>
      <c r="B2170" s="35" t="s">
        <v>19895</v>
      </c>
      <c r="C2170" s="36" t="str">
        <f t="shared" si="76"/>
        <v>No</v>
      </c>
      <c r="D2170" s="30">
        <f t="shared" si="75"/>
        <v>2.993679622230295</v>
      </c>
      <c r="E2170" s="600">
        <v>8241.6000000000022</v>
      </c>
      <c r="F2170" s="27">
        <v>42612</v>
      </c>
      <c r="G2170" s="3" t="s">
        <v>19781</v>
      </c>
    </row>
    <row r="2171" spans="1:7" s="168" customFormat="1" ht="30">
      <c r="A2171" s="62">
        <v>2169</v>
      </c>
      <c r="B2171" s="35" t="s">
        <v>19896</v>
      </c>
      <c r="C2171" s="36" t="str">
        <f t="shared" si="76"/>
        <v>Yes</v>
      </c>
      <c r="D2171" s="30">
        <f t="shared" si="75"/>
        <v>1.0176534689429715</v>
      </c>
      <c r="E2171" s="600">
        <v>2801.6000000000004</v>
      </c>
      <c r="F2171" s="27">
        <v>42612</v>
      </c>
      <c r="G2171" s="3" t="s">
        <v>19781</v>
      </c>
    </row>
    <row r="2172" spans="1:7" s="168" customFormat="1" ht="45">
      <c r="A2172" s="62">
        <v>2170</v>
      </c>
      <c r="B2172" s="35" t="s">
        <v>19897</v>
      </c>
      <c r="C2172" s="36" t="str">
        <f t="shared" si="76"/>
        <v>No</v>
      </c>
      <c r="D2172" s="30">
        <f t="shared" si="75"/>
        <v>2.0550671994188159</v>
      </c>
      <c r="E2172" s="600">
        <v>5657.6</v>
      </c>
      <c r="F2172" s="27">
        <v>42612</v>
      </c>
      <c r="G2172" s="3" t="s">
        <v>19781</v>
      </c>
    </row>
    <row r="2173" spans="1:7" s="168" customFormat="1" ht="30">
      <c r="A2173" s="62">
        <v>2171</v>
      </c>
      <c r="B2173" s="35" t="s">
        <v>19898</v>
      </c>
      <c r="C2173" s="36" t="str">
        <f t="shared" si="76"/>
        <v>No</v>
      </c>
      <c r="D2173" s="30">
        <f t="shared" si="75"/>
        <v>2.0451870686523792</v>
      </c>
      <c r="E2173" s="600">
        <v>5630.4000000000005</v>
      </c>
      <c r="F2173" s="27">
        <v>42612</v>
      </c>
      <c r="G2173" s="3" t="s">
        <v>19781</v>
      </c>
    </row>
    <row r="2174" spans="1:7" s="168" customFormat="1" ht="30">
      <c r="A2174" s="62">
        <v>2172</v>
      </c>
      <c r="B2174" s="35" t="s">
        <v>19899</v>
      </c>
      <c r="C2174" s="36" t="str">
        <f t="shared" si="76"/>
        <v>No</v>
      </c>
      <c r="D2174" s="30">
        <f t="shared" si="75"/>
        <v>2.0451870686523792</v>
      </c>
      <c r="E2174" s="600">
        <v>5630.4000000000005</v>
      </c>
      <c r="F2174" s="27">
        <v>42612</v>
      </c>
      <c r="G2174" s="3" t="s">
        <v>19781</v>
      </c>
    </row>
    <row r="2175" spans="1:7" s="168" customFormat="1" ht="30">
      <c r="A2175" s="62">
        <v>2173</v>
      </c>
      <c r="B2175" s="35" t="s">
        <v>19900</v>
      </c>
      <c r="C2175" s="36" t="str">
        <f t="shared" si="76"/>
        <v>No</v>
      </c>
      <c r="D2175" s="30">
        <f t="shared" si="75"/>
        <v>2.0451870686523792</v>
      </c>
      <c r="E2175" s="600">
        <v>5630.4</v>
      </c>
      <c r="F2175" s="27">
        <v>42612</v>
      </c>
      <c r="G2175" s="3" t="s">
        <v>19781</v>
      </c>
    </row>
    <row r="2176" spans="1:7" s="168" customFormat="1" ht="30">
      <c r="A2176" s="62">
        <v>2174</v>
      </c>
      <c r="B2176" s="35" t="s">
        <v>19901</v>
      </c>
      <c r="C2176" s="36" t="str">
        <f t="shared" si="76"/>
        <v>Yes</v>
      </c>
      <c r="D2176" s="30">
        <f t="shared" si="75"/>
        <v>0.49400653832183072</v>
      </c>
      <c r="E2176" s="600">
        <v>1360</v>
      </c>
      <c r="F2176" s="27">
        <v>42612</v>
      </c>
      <c r="G2176" s="3" t="s">
        <v>19781</v>
      </c>
    </row>
    <row r="2177" spans="1:7" s="168" customFormat="1" ht="30">
      <c r="A2177" s="62">
        <v>2175</v>
      </c>
      <c r="B2177" s="35" t="s">
        <v>19902</v>
      </c>
      <c r="C2177" s="36" t="str">
        <f t="shared" si="76"/>
        <v>Yes</v>
      </c>
      <c r="D2177" s="30">
        <f t="shared" si="75"/>
        <v>0.35568470759171811</v>
      </c>
      <c r="E2177" s="600">
        <v>979.19999999999993</v>
      </c>
      <c r="F2177" s="27">
        <v>42612</v>
      </c>
      <c r="G2177" s="3" t="s">
        <v>19781</v>
      </c>
    </row>
    <row r="2178" spans="1:7" s="168" customFormat="1" ht="30">
      <c r="A2178" s="62">
        <v>2176</v>
      </c>
      <c r="B2178" s="35" t="s">
        <v>19903</v>
      </c>
      <c r="C2178" s="36" t="str">
        <f t="shared" si="76"/>
        <v>Yes</v>
      </c>
      <c r="D2178" s="30">
        <f t="shared" si="75"/>
        <v>0.35568470759171811</v>
      </c>
      <c r="E2178" s="600">
        <v>979.19999999999993</v>
      </c>
      <c r="F2178" s="27">
        <v>42612</v>
      </c>
      <c r="G2178" s="3" t="s">
        <v>19781</v>
      </c>
    </row>
    <row r="2179" spans="1:7" s="168" customFormat="1" ht="30">
      <c r="A2179" s="62">
        <v>2177</v>
      </c>
      <c r="B2179" s="35" t="s">
        <v>19904</v>
      </c>
      <c r="C2179" s="36" t="str">
        <f t="shared" si="76"/>
        <v>No</v>
      </c>
      <c r="D2179" s="30">
        <f t="shared" si="75"/>
        <v>2.8652379222666178</v>
      </c>
      <c r="E2179" s="600">
        <v>7887.9999999999991</v>
      </c>
      <c r="F2179" s="27">
        <v>42612</v>
      </c>
      <c r="G2179" s="3" t="s">
        <v>19781</v>
      </c>
    </row>
    <row r="2180" spans="1:7" s="168" customFormat="1" ht="30">
      <c r="A2180" s="62">
        <v>2178</v>
      </c>
      <c r="B2180" s="35" t="s">
        <v>19905</v>
      </c>
      <c r="C2180" s="36" t="str">
        <f t="shared" si="76"/>
        <v>No</v>
      </c>
      <c r="D2180" s="30">
        <f t="shared" ref="D2180:D2243" si="77">E2180/2753</f>
        <v>2.9442789683981117</v>
      </c>
      <c r="E2180" s="600">
        <v>8105.6000000000013</v>
      </c>
      <c r="F2180" s="27">
        <v>42612</v>
      </c>
      <c r="G2180" s="3" t="s">
        <v>19781</v>
      </c>
    </row>
    <row r="2181" spans="1:7" s="168" customFormat="1" ht="30">
      <c r="A2181" s="62">
        <v>2179</v>
      </c>
      <c r="B2181" s="35" t="s">
        <v>19906</v>
      </c>
      <c r="C2181" s="36" t="str">
        <f t="shared" si="76"/>
        <v>No</v>
      </c>
      <c r="D2181" s="30">
        <f t="shared" si="77"/>
        <v>4.7424627678895748</v>
      </c>
      <c r="E2181" s="600">
        <v>13056</v>
      </c>
      <c r="F2181" s="27">
        <v>42612</v>
      </c>
      <c r="G2181" s="3" t="s">
        <v>19781</v>
      </c>
    </row>
    <row r="2182" spans="1:7" s="168" customFormat="1" ht="45">
      <c r="A2182" s="62">
        <v>2180</v>
      </c>
      <c r="B2182" s="35" t="s">
        <v>19907</v>
      </c>
      <c r="C2182" s="36" t="str">
        <f t="shared" si="76"/>
        <v>Yes</v>
      </c>
      <c r="D2182" s="30">
        <f t="shared" si="77"/>
        <v>1.9957864148201963</v>
      </c>
      <c r="E2182" s="600">
        <v>5494.4000000000005</v>
      </c>
      <c r="F2182" s="27">
        <v>42612</v>
      </c>
      <c r="G2182" s="3" t="s">
        <v>19781</v>
      </c>
    </row>
    <row r="2183" spans="1:7" s="168" customFormat="1" ht="30">
      <c r="A2183" s="62">
        <v>2181</v>
      </c>
      <c r="B2183" s="35" t="s">
        <v>19908</v>
      </c>
      <c r="C2183" s="36" t="str">
        <f t="shared" si="76"/>
        <v>No</v>
      </c>
      <c r="D2183" s="30">
        <f t="shared" si="77"/>
        <v>3.566727206683618</v>
      </c>
      <c r="E2183" s="600">
        <v>9819.2000000000007</v>
      </c>
      <c r="F2183" s="27">
        <v>42612</v>
      </c>
      <c r="G2183" s="3" t="s">
        <v>19781</v>
      </c>
    </row>
    <row r="2184" spans="1:7" s="168" customFormat="1" ht="45">
      <c r="A2184" s="62">
        <v>2182</v>
      </c>
      <c r="B2184" s="35" t="s">
        <v>19909</v>
      </c>
      <c r="C2184" s="36" t="str">
        <f t="shared" si="76"/>
        <v>No</v>
      </c>
      <c r="D2184" s="30">
        <f t="shared" si="77"/>
        <v>3.3493643298220119</v>
      </c>
      <c r="E2184" s="600">
        <v>9220.7999999999993</v>
      </c>
      <c r="F2184" s="27">
        <v>42612</v>
      </c>
      <c r="G2184" s="3" t="s">
        <v>19781</v>
      </c>
    </row>
    <row r="2185" spans="1:7" s="168" customFormat="1" ht="30">
      <c r="A2185" s="62">
        <v>2183</v>
      </c>
      <c r="B2185" s="35" t="s">
        <v>19910</v>
      </c>
      <c r="C2185" s="36" t="str">
        <f t="shared" ref="C2185:C2248" si="78">IF(D2185&lt;=2, "Yes", "No")</f>
        <v>No</v>
      </c>
      <c r="D2185" s="30">
        <f t="shared" si="77"/>
        <v>2.2329095532146748</v>
      </c>
      <c r="E2185" s="600">
        <v>6147.2</v>
      </c>
      <c r="F2185" s="27">
        <v>42612</v>
      </c>
      <c r="G2185" s="3" t="s">
        <v>19781</v>
      </c>
    </row>
    <row r="2186" spans="1:7" s="168" customFormat="1" ht="30">
      <c r="A2186" s="62">
        <v>2184</v>
      </c>
      <c r="B2186" s="35" t="s">
        <v>19911</v>
      </c>
      <c r="C2186" s="36" t="str">
        <f t="shared" si="78"/>
        <v>No</v>
      </c>
      <c r="D2186" s="30">
        <f t="shared" si="77"/>
        <v>4.1496549219033785</v>
      </c>
      <c r="E2186" s="600">
        <v>11424</v>
      </c>
      <c r="F2186" s="27">
        <v>42612</v>
      </c>
      <c r="G2186" s="3" t="s">
        <v>19781</v>
      </c>
    </row>
    <row r="2187" spans="1:7" s="168" customFormat="1" ht="30">
      <c r="A2187" s="62">
        <v>2185</v>
      </c>
      <c r="B2187" s="35" t="s">
        <v>19912</v>
      </c>
      <c r="C2187" s="36" t="str">
        <f t="shared" si="78"/>
        <v>No</v>
      </c>
      <c r="D2187" s="30">
        <f t="shared" si="77"/>
        <v>4.1496549219033785</v>
      </c>
      <c r="E2187" s="600">
        <v>11424</v>
      </c>
      <c r="F2187" s="27">
        <v>42612</v>
      </c>
      <c r="G2187" s="3" t="s">
        <v>19781</v>
      </c>
    </row>
    <row r="2188" spans="1:7" s="168" customFormat="1" ht="45">
      <c r="A2188" s="62">
        <v>2186</v>
      </c>
      <c r="B2188" s="35" t="s">
        <v>19913</v>
      </c>
      <c r="C2188" s="36" t="str">
        <f t="shared" si="78"/>
        <v>No</v>
      </c>
      <c r="D2188" s="30">
        <f t="shared" si="77"/>
        <v>4.9005448601525607</v>
      </c>
      <c r="E2188" s="600">
        <v>13491.2</v>
      </c>
      <c r="F2188" s="27">
        <v>42612</v>
      </c>
      <c r="G2188" s="3" t="s">
        <v>19781</v>
      </c>
    </row>
    <row r="2189" spans="1:7" s="168" customFormat="1" ht="45">
      <c r="A2189" s="62">
        <v>2187</v>
      </c>
      <c r="B2189" s="35" t="s">
        <v>19914</v>
      </c>
      <c r="C2189" s="36" t="str">
        <f t="shared" si="78"/>
        <v>No</v>
      </c>
      <c r="D2189" s="30">
        <f t="shared" si="77"/>
        <v>4.9104249909189974</v>
      </c>
      <c r="E2189" s="600">
        <v>13518.4</v>
      </c>
      <c r="F2189" s="27">
        <v>42612</v>
      </c>
      <c r="G2189" s="3" t="s">
        <v>19781</v>
      </c>
    </row>
    <row r="2190" spans="1:7" s="168" customFormat="1" ht="30">
      <c r="A2190" s="62">
        <v>2188</v>
      </c>
      <c r="B2190" s="35" t="s">
        <v>19915</v>
      </c>
      <c r="C2190" s="36" t="str">
        <f t="shared" si="78"/>
        <v>No</v>
      </c>
      <c r="D2190" s="30">
        <f t="shared" si="77"/>
        <v>2.1242281147838722</v>
      </c>
      <c r="E2190" s="600">
        <v>5848</v>
      </c>
      <c r="F2190" s="27">
        <v>42612</v>
      </c>
      <c r="G2190" s="3" t="s">
        <v>19781</v>
      </c>
    </row>
    <row r="2191" spans="1:7" s="168" customFormat="1" ht="45">
      <c r="A2191" s="62">
        <v>2189</v>
      </c>
      <c r="B2191" s="35" t="s">
        <v>19916</v>
      </c>
      <c r="C2191" s="36" t="str">
        <f t="shared" si="78"/>
        <v>Yes</v>
      </c>
      <c r="D2191" s="30">
        <f t="shared" si="77"/>
        <v>1.9266254994551399</v>
      </c>
      <c r="E2191" s="600">
        <v>5304</v>
      </c>
      <c r="F2191" s="27">
        <v>42612</v>
      </c>
      <c r="G2191" s="3" t="s">
        <v>19781</v>
      </c>
    </row>
    <row r="2192" spans="1:7" s="168" customFormat="1" ht="45">
      <c r="A2192" s="62">
        <v>2190</v>
      </c>
      <c r="B2192" s="35" t="s">
        <v>19917</v>
      </c>
      <c r="C2192" s="36" t="str">
        <f t="shared" si="78"/>
        <v>Yes</v>
      </c>
      <c r="D2192" s="30">
        <f t="shared" si="77"/>
        <v>1.9266254994551399</v>
      </c>
      <c r="E2192" s="600">
        <v>5304</v>
      </c>
      <c r="F2192" s="27">
        <v>42612</v>
      </c>
      <c r="G2192" s="3" t="s">
        <v>19781</v>
      </c>
    </row>
    <row r="2193" spans="1:7" s="168" customFormat="1" ht="45">
      <c r="A2193" s="62">
        <v>2191</v>
      </c>
      <c r="B2193" s="35" t="s">
        <v>19918</v>
      </c>
      <c r="C2193" s="36" t="str">
        <f t="shared" si="78"/>
        <v>No</v>
      </c>
      <c r="D2193" s="30">
        <f t="shared" si="77"/>
        <v>3.1814021067925897</v>
      </c>
      <c r="E2193" s="600">
        <v>8758.4</v>
      </c>
      <c r="F2193" s="27">
        <v>42612</v>
      </c>
      <c r="G2193" s="3" t="s">
        <v>19781</v>
      </c>
    </row>
    <row r="2194" spans="1:7" s="168" customFormat="1" ht="30">
      <c r="A2194" s="62">
        <v>2192</v>
      </c>
      <c r="B2194" s="35" t="s">
        <v>19919</v>
      </c>
      <c r="C2194" s="36" t="str">
        <f t="shared" si="78"/>
        <v>No</v>
      </c>
      <c r="D2194" s="30">
        <f t="shared" si="77"/>
        <v>4.9203051216854341</v>
      </c>
      <c r="E2194" s="600">
        <v>13545.6</v>
      </c>
      <c r="F2194" s="27">
        <v>42612</v>
      </c>
      <c r="G2194" s="3" t="s">
        <v>19781</v>
      </c>
    </row>
    <row r="2195" spans="1:7" s="168" customFormat="1" ht="30">
      <c r="A2195" s="62">
        <v>2193</v>
      </c>
      <c r="B2195" s="35" t="s">
        <v>19920</v>
      </c>
      <c r="C2195" s="36" t="str">
        <f t="shared" si="78"/>
        <v>Yes</v>
      </c>
      <c r="D2195" s="30">
        <f t="shared" si="77"/>
        <v>0.23712313839447877</v>
      </c>
      <c r="E2195" s="600">
        <v>652.80000000000007</v>
      </c>
      <c r="F2195" s="27">
        <v>42612</v>
      </c>
      <c r="G2195" s="3" t="s">
        <v>19781</v>
      </c>
    </row>
    <row r="2196" spans="1:7" s="168" customFormat="1" ht="30">
      <c r="A2196" s="62">
        <v>2194</v>
      </c>
      <c r="B2196" s="35" t="s">
        <v>19921</v>
      </c>
      <c r="C2196" s="36" t="str">
        <f t="shared" si="78"/>
        <v>No</v>
      </c>
      <c r="D2196" s="30">
        <f t="shared" si="77"/>
        <v>2.7367962223029423</v>
      </c>
      <c r="E2196" s="600">
        <v>7534.4000000000005</v>
      </c>
      <c r="F2196" s="27">
        <v>42612</v>
      </c>
      <c r="G2196" s="3" t="s">
        <v>19781</v>
      </c>
    </row>
    <row r="2197" spans="1:7" s="168" customFormat="1" ht="30">
      <c r="A2197" s="62">
        <v>2195</v>
      </c>
      <c r="B2197" s="35" t="s">
        <v>19922</v>
      </c>
      <c r="C2197" s="36" t="str">
        <f t="shared" si="78"/>
        <v>No</v>
      </c>
      <c r="D2197" s="30">
        <f t="shared" si="77"/>
        <v>3.4284053759535049</v>
      </c>
      <c r="E2197" s="600">
        <v>9438.4</v>
      </c>
      <c r="F2197" s="27">
        <v>42612</v>
      </c>
      <c r="G2197" s="3" t="s">
        <v>19781</v>
      </c>
    </row>
    <row r="2198" spans="1:7" s="168" customFormat="1" ht="45">
      <c r="A2198" s="62">
        <v>2196</v>
      </c>
      <c r="B2198" s="35" t="s">
        <v>19923</v>
      </c>
      <c r="C2198" s="36" t="str">
        <f t="shared" si="78"/>
        <v>Yes</v>
      </c>
      <c r="D2198" s="30">
        <f t="shared" si="77"/>
        <v>1.8080639302579002</v>
      </c>
      <c r="E2198" s="600">
        <v>4977.5999999999995</v>
      </c>
      <c r="F2198" s="27">
        <v>42612</v>
      </c>
      <c r="G2198" s="3" t="s">
        <v>19781</v>
      </c>
    </row>
    <row r="2199" spans="1:7" s="168" customFormat="1" ht="45">
      <c r="A2199" s="62">
        <v>2197</v>
      </c>
      <c r="B2199" s="35" t="s">
        <v>19924</v>
      </c>
      <c r="C2199" s="36" t="str">
        <f t="shared" si="78"/>
        <v>Yes</v>
      </c>
      <c r="D2199" s="30">
        <f t="shared" si="77"/>
        <v>1.4424990918997456</v>
      </c>
      <c r="E2199" s="600">
        <v>3971.2</v>
      </c>
      <c r="F2199" s="27">
        <v>42612</v>
      </c>
      <c r="G2199" s="3" t="s">
        <v>19781</v>
      </c>
    </row>
    <row r="2200" spans="1:7" s="168" customFormat="1" ht="45">
      <c r="A2200" s="62">
        <v>2198</v>
      </c>
      <c r="B2200" s="35" t="s">
        <v>19925</v>
      </c>
      <c r="C2200" s="36" t="str">
        <f t="shared" si="78"/>
        <v>Yes</v>
      </c>
      <c r="D2200" s="30">
        <f t="shared" si="77"/>
        <v>0.35568470759171811</v>
      </c>
      <c r="E2200" s="600">
        <v>979.19999999999993</v>
      </c>
      <c r="F2200" s="27">
        <v>42612</v>
      </c>
      <c r="G2200" s="3" t="s">
        <v>19781</v>
      </c>
    </row>
    <row r="2201" spans="1:7" s="168" customFormat="1" ht="30">
      <c r="A2201" s="62">
        <v>2199</v>
      </c>
      <c r="B2201" s="35" t="s">
        <v>19926</v>
      </c>
      <c r="C2201" s="36" t="str">
        <f t="shared" si="78"/>
        <v>Yes</v>
      </c>
      <c r="D2201" s="30">
        <f t="shared" si="77"/>
        <v>1.3140573919360699</v>
      </c>
      <c r="E2201" s="600">
        <v>3617.6000000000004</v>
      </c>
      <c r="F2201" s="27">
        <v>42612</v>
      </c>
      <c r="G2201" s="3" t="s">
        <v>19781</v>
      </c>
    </row>
    <row r="2202" spans="1:7" s="168" customFormat="1" ht="30">
      <c r="A2202" s="62">
        <v>2200</v>
      </c>
      <c r="B2202" s="35" t="s">
        <v>19927</v>
      </c>
      <c r="C2202" s="36" t="str">
        <f t="shared" si="78"/>
        <v>No</v>
      </c>
      <c r="D2202" s="30">
        <f t="shared" si="77"/>
        <v>3.1517617144932797</v>
      </c>
      <c r="E2202" s="600">
        <v>8676.7999999999993</v>
      </c>
      <c r="F2202" s="27">
        <v>42612</v>
      </c>
      <c r="G2202" s="3" t="s">
        <v>19781</v>
      </c>
    </row>
    <row r="2203" spans="1:7" s="168" customFormat="1" ht="30">
      <c r="A2203" s="62">
        <v>2201</v>
      </c>
      <c r="B2203" s="35" t="s">
        <v>19928</v>
      </c>
      <c r="C2203" s="36" t="str">
        <f t="shared" si="78"/>
        <v>No</v>
      </c>
      <c r="D2203" s="30">
        <f t="shared" si="77"/>
        <v>3.1517617144932797</v>
      </c>
      <c r="E2203" s="600">
        <v>8676.7999999999993</v>
      </c>
      <c r="F2203" s="27">
        <v>42612</v>
      </c>
      <c r="G2203" s="3" t="s">
        <v>19781</v>
      </c>
    </row>
    <row r="2204" spans="1:7" s="168" customFormat="1" ht="30">
      <c r="A2204" s="62">
        <v>2202</v>
      </c>
      <c r="B2204" s="35" t="s">
        <v>19929</v>
      </c>
      <c r="C2204" s="36" t="str">
        <f t="shared" si="78"/>
        <v>No</v>
      </c>
      <c r="D2204" s="30">
        <f t="shared" si="77"/>
        <v>3.1517617144932797</v>
      </c>
      <c r="E2204" s="600">
        <v>8676.7999999999993</v>
      </c>
      <c r="F2204" s="27">
        <v>42612</v>
      </c>
      <c r="G2204" s="3" t="s">
        <v>19781</v>
      </c>
    </row>
    <row r="2205" spans="1:7" s="168" customFormat="1" ht="30">
      <c r="A2205" s="62">
        <v>2203</v>
      </c>
      <c r="B2205" s="35" t="s">
        <v>19930</v>
      </c>
      <c r="C2205" s="36" t="str">
        <f t="shared" si="78"/>
        <v>No</v>
      </c>
      <c r="D2205" s="30">
        <f t="shared" si="77"/>
        <v>2.7367962223029423</v>
      </c>
      <c r="E2205" s="600">
        <v>7534.4000000000005</v>
      </c>
      <c r="F2205" s="27">
        <v>42612</v>
      </c>
      <c r="G2205" s="3" t="s">
        <v>19781</v>
      </c>
    </row>
    <row r="2206" spans="1:7" s="168" customFormat="1" ht="45">
      <c r="A2206" s="62">
        <v>2204</v>
      </c>
      <c r="B2206" s="35" t="s">
        <v>19931</v>
      </c>
      <c r="C2206" s="36" t="str">
        <f t="shared" si="78"/>
        <v>No</v>
      </c>
      <c r="D2206" s="30">
        <f t="shared" si="77"/>
        <v>3.9520523065746458</v>
      </c>
      <c r="E2206" s="600">
        <v>10880</v>
      </c>
      <c r="F2206" s="27">
        <v>42612</v>
      </c>
      <c r="G2206" s="3" t="s">
        <v>19781</v>
      </c>
    </row>
    <row r="2207" spans="1:7" s="168" customFormat="1" ht="30">
      <c r="A2207" s="62">
        <v>2205</v>
      </c>
      <c r="B2207" s="35" t="s">
        <v>19932</v>
      </c>
      <c r="C2207" s="36" t="str">
        <f t="shared" si="78"/>
        <v>No</v>
      </c>
      <c r="D2207" s="30">
        <f t="shared" si="77"/>
        <v>3.1517617144932797</v>
      </c>
      <c r="E2207" s="600">
        <v>8676.7999999999993</v>
      </c>
      <c r="F2207" s="27">
        <v>42612</v>
      </c>
      <c r="G2207" s="3" t="s">
        <v>19781</v>
      </c>
    </row>
    <row r="2208" spans="1:7" s="168" customFormat="1" ht="30">
      <c r="A2208" s="62">
        <v>2206</v>
      </c>
      <c r="B2208" s="35" t="s">
        <v>19933</v>
      </c>
      <c r="C2208" s="36" t="str">
        <f t="shared" si="78"/>
        <v>No</v>
      </c>
      <c r="D2208" s="30">
        <f t="shared" si="77"/>
        <v>3.1517617144932797</v>
      </c>
      <c r="E2208" s="600">
        <v>8676.7999999999993</v>
      </c>
      <c r="F2208" s="27">
        <v>42612</v>
      </c>
      <c r="G2208" s="3" t="s">
        <v>19781</v>
      </c>
    </row>
    <row r="2209" spans="1:7" s="168" customFormat="1" ht="45">
      <c r="A2209" s="62">
        <v>2207</v>
      </c>
      <c r="B2209" s="35" t="s">
        <v>19934</v>
      </c>
      <c r="C2209" s="36" t="str">
        <f t="shared" si="78"/>
        <v>No</v>
      </c>
      <c r="D2209" s="30">
        <f t="shared" si="77"/>
        <v>2.2032691609153652</v>
      </c>
      <c r="E2209" s="600">
        <v>6065.6</v>
      </c>
      <c r="F2209" s="27">
        <v>42612</v>
      </c>
      <c r="G2209" s="3" t="s">
        <v>19781</v>
      </c>
    </row>
    <row r="2210" spans="1:7" s="168" customFormat="1" ht="30">
      <c r="A2210" s="62">
        <v>2208</v>
      </c>
      <c r="B2210" s="35" t="s">
        <v>19935</v>
      </c>
      <c r="C2210" s="36" t="str">
        <f t="shared" si="78"/>
        <v>No</v>
      </c>
      <c r="D2210" s="30">
        <f t="shared" si="77"/>
        <v>3.4679258990192512</v>
      </c>
      <c r="E2210" s="600">
        <v>9547.1999999999989</v>
      </c>
      <c r="F2210" s="27">
        <v>42612</v>
      </c>
      <c r="G2210" s="3" t="s">
        <v>19781</v>
      </c>
    </row>
    <row r="2211" spans="1:7" s="168" customFormat="1" ht="30">
      <c r="A2211" s="62">
        <v>2209</v>
      </c>
      <c r="B2211" s="35" t="s">
        <v>19936</v>
      </c>
      <c r="C2211" s="36" t="str">
        <f t="shared" si="78"/>
        <v>No</v>
      </c>
      <c r="D2211" s="30">
        <f t="shared" si="77"/>
        <v>4.5152197602615329</v>
      </c>
      <c r="E2211" s="600">
        <v>12430.4</v>
      </c>
      <c r="F2211" s="27">
        <v>42612</v>
      </c>
      <c r="G2211" s="3" t="s">
        <v>19781</v>
      </c>
    </row>
    <row r="2212" spans="1:7" s="168" customFormat="1" ht="30">
      <c r="A2212" s="62">
        <v>2210</v>
      </c>
      <c r="B2212" s="35" t="s">
        <v>19937</v>
      </c>
      <c r="C2212" s="36" t="str">
        <f t="shared" si="78"/>
        <v>No</v>
      </c>
      <c r="D2212" s="30">
        <f t="shared" si="77"/>
        <v>3.1517617144932797</v>
      </c>
      <c r="E2212" s="600">
        <v>8676.7999999999993</v>
      </c>
      <c r="F2212" s="27">
        <v>42612</v>
      </c>
      <c r="G2212" s="3" t="s">
        <v>19781</v>
      </c>
    </row>
    <row r="2213" spans="1:7" s="168" customFormat="1" ht="30">
      <c r="A2213" s="62">
        <v>2211</v>
      </c>
      <c r="B2213" s="35" t="s">
        <v>19938</v>
      </c>
      <c r="C2213" s="36" t="str">
        <f t="shared" si="78"/>
        <v>No</v>
      </c>
      <c r="D2213" s="30">
        <f t="shared" si="77"/>
        <v>3.1517617144932797</v>
      </c>
      <c r="E2213" s="600">
        <v>8676.7999999999993</v>
      </c>
      <c r="F2213" s="27">
        <v>42612</v>
      </c>
      <c r="G2213" s="3" t="s">
        <v>19781</v>
      </c>
    </row>
    <row r="2214" spans="1:7" s="168" customFormat="1" ht="30">
      <c r="A2214" s="62">
        <v>2212</v>
      </c>
      <c r="B2214" s="35" t="s">
        <v>19939</v>
      </c>
      <c r="C2214" s="36" t="str">
        <f t="shared" si="78"/>
        <v>No</v>
      </c>
      <c r="D2214" s="30">
        <f t="shared" si="77"/>
        <v>3.1517617144932797</v>
      </c>
      <c r="E2214" s="600">
        <v>8676.7999999999993</v>
      </c>
      <c r="F2214" s="27">
        <v>42612</v>
      </c>
      <c r="G2214" s="3" t="s">
        <v>19781</v>
      </c>
    </row>
    <row r="2215" spans="1:7" s="168" customFormat="1" ht="30">
      <c r="A2215" s="62">
        <v>2213</v>
      </c>
      <c r="B2215" s="35" t="s">
        <v>19940</v>
      </c>
      <c r="C2215" s="36" t="str">
        <f t="shared" si="78"/>
        <v>No</v>
      </c>
      <c r="D2215" s="30">
        <f t="shared" si="77"/>
        <v>3.1517617144932797</v>
      </c>
      <c r="E2215" s="600">
        <v>8676.7999999999993</v>
      </c>
      <c r="F2215" s="27">
        <v>42612</v>
      </c>
      <c r="G2215" s="3" t="s">
        <v>19781</v>
      </c>
    </row>
    <row r="2216" spans="1:7" s="168" customFormat="1" ht="30">
      <c r="A2216" s="62">
        <v>2214</v>
      </c>
      <c r="B2216" s="35" t="s">
        <v>19941</v>
      </c>
      <c r="C2216" s="36" t="str">
        <f t="shared" si="78"/>
        <v>No</v>
      </c>
      <c r="D2216" s="30">
        <f t="shared" si="77"/>
        <v>3.1517617144932797</v>
      </c>
      <c r="E2216" s="600">
        <v>8676.7999999999993</v>
      </c>
      <c r="F2216" s="27">
        <v>42612</v>
      </c>
      <c r="G2216" s="3" t="s">
        <v>19781</v>
      </c>
    </row>
    <row r="2217" spans="1:7" s="168" customFormat="1" ht="30">
      <c r="A2217" s="62">
        <v>2215</v>
      </c>
      <c r="B2217" s="35" t="s">
        <v>19942</v>
      </c>
      <c r="C2217" s="36" t="str">
        <f t="shared" si="78"/>
        <v>No</v>
      </c>
      <c r="D2217" s="30">
        <f t="shared" si="77"/>
        <v>3.1517617144932797</v>
      </c>
      <c r="E2217" s="600">
        <v>8676.7999999999993</v>
      </c>
      <c r="F2217" s="27">
        <v>42612</v>
      </c>
      <c r="G2217" s="3" t="s">
        <v>19781</v>
      </c>
    </row>
    <row r="2218" spans="1:7" s="168" customFormat="1" ht="30">
      <c r="A2218" s="62">
        <v>2216</v>
      </c>
      <c r="B2218" s="35" t="s">
        <v>19943</v>
      </c>
      <c r="C2218" s="36" t="str">
        <f t="shared" si="78"/>
        <v>Yes</v>
      </c>
      <c r="D2218" s="30">
        <f t="shared" si="77"/>
        <v>0.98801307664366145</v>
      </c>
      <c r="E2218" s="600">
        <v>2720</v>
      </c>
      <c r="F2218" s="27">
        <v>42612</v>
      </c>
      <c r="G2218" s="3" t="s">
        <v>19781</v>
      </c>
    </row>
    <row r="2219" spans="1:7" s="168" customFormat="1" ht="30">
      <c r="A2219" s="62">
        <v>2217</v>
      </c>
      <c r="B2219" s="35" t="s">
        <v>19944</v>
      </c>
      <c r="C2219" s="36" t="str">
        <f t="shared" si="78"/>
        <v>Yes</v>
      </c>
      <c r="D2219" s="30">
        <f t="shared" si="77"/>
        <v>0.98801307664366145</v>
      </c>
      <c r="E2219" s="600">
        <v>2720</v>
      </c>
      <c r="F2219" s="27">
        <v>42612</v>
      </c>
      <c r="G2219" s="3" t="s">
        <v>19781</v>
      </c>
    </row>
    <row r="2220" spans="1:7" s="168" customFormat="1" ht="30">
      <c r="A2220" s="62">
        <v>2218</v>
      </c>
      <c r="B2220" s="35" t="s">
        <v>19945</v>
      </c>
      <c r="C2220" s="36" t="str">
        <f t="shared" si="78"/>
        <v>No</v>
      </c>
      <c r="D2220" s="30">
        <f t="shared" si="77"/>
        <v>3.6852887758808572</v>
      </c>
      <c r="E2220" s="600">
        <v>10145.6</v>
      </c>
      <c r="F2220" s="27">
        <v>42612</v>
      </c>
      <c r="G2220" s="3" t="s">
        <v>19781</v>
      </c>
    </row>
    <row r="2221" spans="1:7" s="168" customFormat="1" ht="30">
      <c r="A2221" s="62">
        <v>2219</v>
      </c>
      <c r="B2221" s="35" t="s">
        <v>19946</v>
      </c>
      <c r="C2221" s="36" t="str">
        <f t="shared" si="78"/>
        <v>No</v>
      </c>
      <c r="D2221" s="30">
        <f t="shared" si="77"/>
        <v>3.7544496912459135</v>
      </c>
      <c r="E2221" s="600">
        <v>10336</v>
      </c>
      <c r="F2221" s="27">
        <v>42612</v>
      </c>
      <c r="G2221" s="3" t="s">
        <v>19781</v>
      </c>
    </row>
    <row r="2222" spans="1:7" s="168" customFormat="1" ht="30">
      <c r="A2222" s="62">
        <v>2220</v>
      </c>
      <c r="B2222" s="35" t="s">
        <v>19947</v>
      </c>
      <c r="C2222" s="36" t="str">
        <f t="shared" si="78"/>
        <v>No</v>
      </c>
      <c r="D2222" s="30">
        <f t="shared" si="77"/>
        <v>3.7840900835452236</v>
      </c>
      <c r="E2222" s="600">
        <v>10417.6</v>
      </c>
      <c r="F2222" s="27">
        <v>42612</v>
      </c>
      <c r="G2222" s="3" t="s">
        <v>19781</v>
      </c>
    </row>
    <row r="2223" spans="1:7" s="168" customFormat="1" ht="30">
      <c r="A2223" s="62">
        <v>2221</v>
      </c>
      <c r="B2223" s="35" t="s">
        <v>19948</v>
      </c>
      <c r="C2223" s="36" t="str">
        <f t="shared" si="78"/>
        <v>No</v>
      </c>
      <c r="D2223" s="30">
        <f t="shared" si="77"/>
        <v>3.438285506719942</v>
      </c>
      <c r="E2223" s="600">
        <v>9465.6</v>
      </c>
      <c r="F2223" s="27">
        <v>42612</v>
      </c>
      <c r="G2223" s="3" t="s">
        <v>19781</v>
      </c>
    </row>
    <row r="2224" spans="1:7" s="168" customFormat="1" ht="45">
      <c r="A2224" s="62">
        <v>2222</v>
      </c>
      <c r="B2224" s="35" t="s">
        <v>19949</v>
      </c>
      <c r="C2224" s="36" t="str">
        <f t="shared" si="78"/>
        <v>No</v>
      </c>
      <c r="D2224" s="30">
        <f t="shared" si="77"/>
        <v>4.8906647293861241</v>
      </c>
      <c r="E2224" s="600">
        <v>13464</v>
      </c>
      <c r="F2224" s="27">
        <v>42612</v>
      </c>
      <c r="G2224" s="3" t="s">
        <v>19781</v>
      </c>
    </row>
    <row r="2225" spans="1:7" s="168" customFormat="1" ht="30">
      <c r="A2225" s="62">
        <v>2223</v>
      </c>
      <c r="B2225" s="35" t="s">
        <v>19950</v>
      </c>
      <c r="C2225" s="36" t="str">
        <f t="shared" si="78"/>
        <v>No</v>
      </c>
      <c r="D2225" s="30">
        <f t="shared" si="77"/>
        <v>3.6655285143479843</v>
      </c>
      <c r="E2225" s="600">
        <v>10091.200000000001</v>
      </c>
      <c r="F2225" s="27">
        <v>42612</v>
      </c>
      <c r="G2225" s="3" t="s">
        <v>19781</v>
      </c>
    </row>
    <row r="2226" spans="1:7" s="168" customFormat="1" ht="30">
      <c r="A2226" s="62">
        <v>2224</v>
      </c>
      <c r="B2226" s="35" t="s">
        <v>19951</v>
      </c>
      <c r="C2226" s="36" t="str">
        <f t="shared" si="78"/>
        <v>No</v>
      </c>
      <c r="D2226" s="30">
        <f t="shared" si="77"/>
        <v>3.6655285143479843</v>
      </c>
      <c r="E2226" s="600">
        <v>10091.200000000001</v>
      </c>
      <c r="F2226" s="27">
        <v>42612</v>
      </c>
      <c r="G2226" s="3" t="s">
        <v>19781</v>
      </c>
    </row>
    <row r="2227" spans="1:7" s="168" customFormat="1" ht="30">
      <c r="A2227" s="62">
        <v>2225</v>
      </c>
      <c r="B2227" s="35" t="s">
        <v>19952</v>
      </c>
      <c r="C2227" s="36" t="str">
        <f t="shared" si="78"/>
        <v>No</v>
      </c>
      <c r="D2227" s="30">
        <f t="shared" si="77"/>
        <v>3.6655285143479843</v>
      </c>
      <c r="E2227" s="600">
        <v>10091.200000000001</v>
      </c>
      <c r="F2227" s="27">
        <v>42612</v>
      </c>
      <c r="G2227" s="3" t="s">
        <v>19781</v>
      </c>
    </row>
    <row r="2228" spans="1:7" s="168" customFormat="1" ht="30">
      <c r="A2228" s="62">
        <v>2226</v>
      </c>
      <c r="B2228" s="35" t="s">
        <v>19953</v>
      </c>
      <c r="C2228" s="36" t="str">
        <f t="shared" si="78"/>
        <v>No</v>
      </c>
      <c r="D2228" s="30">
        <f t="shared" si="77"/>
        <v>3.6655285143479843</v>
      </c>
      <c r="E2228" s="600">
        <v>10091.200000000001</v>
      </c>
      <c r="F2228" s="27">
        <v>42612</v>
      </c>
      <c r="G2228" s="3" t="s">
        <v>19781</v>
      </c>
    </row>
    <row r="2229" spans="1:7" s="168" customFormat="1" ht="30">
      <c r="A2229" s="62">
        <v>2227</v>
      </c>
      <c r="B2229" s="35" t="s">
        <v>19954</v>
      </c>
      <c r="C2229" s="36" t="str">
        <f t="shared" si="78"/>
        <v>No</v>
      </c>
      <c r="D2229" s="30">
        <f t="shared" si="77"/>
        <v>3.3493643298220128</v>
      </c>
      <c r="E2229" s="600">
        <v>9220.8000000000011</v>
      </c>
      <c r="F2229" s="27">
        <v>42612</v>
      </c>
      <c r="G2229" s="3" t="s">
        <v>19781</v>
      </c>
    </row>
    <row r="2230" spans="1:7" s="168" customFormat="1" ht="30">
      <c r="A2230" s="62">
        <v>2228</v>
      </c>
      <c r="B2230" s="35" t="s">
        <v>19955</v>
      </c>
      <c r="C2230" s="36" t="str">
        <f t="shared" si="78"/>
        <v>No</v>
      </c>
      <c r="D2230" s="30">
        <f t="shared" si="77"/>
        <v>4.9104249909189974</v>
      </c>
      <c r="E2230" s="600">
        <v>13518.4</v>
      </c>
      <c r="F2230" s="27">
        <v>42612</v>
      </c>
      <c r="G2230" s="3" t="s">
        <v>19781</v>
      </c>
    </row>
    <row r="2231" spans="1:7" s="168" customFormat="1" ht="30">
      <c r="A2231" s="62">
        <v>2229</v>
      </c>
      <c r="B2231" s="35" t="s">
        <v>19956</v>
      </c>
      <c r="C2231" s="36" t="str">
        <f t="shared" si="78"/>
        <v>No</v>
      </c>
      <c r="D2231" s="30">
        <f t="shared" si="77"/>
        <v>4.9104249909189974</v>
      </c>
      <c r="E2231" s="600">
        <v>13518.4</v>
      </c>
      <c r="F2231" s="27">
        <v>42612</v>
      </c>
      <c r="G2231" s="3" t="s">
        <v>19781</v>
      </c>
    </row>
    <row r="2232" spans="1:7" s="168" customFormat="1" ht="30">
      <c r="A2232" s="62">
        <v>2230</v>
      </c>
      <c r="B2232" s="35" t="s">
        <v>19957</v>
      </c>
      <c r="C2232" s="36" t="str">
        <f t="shared" si="78"/>
        <v>No</v>
      </c>
      <c r="D2232" s="30">
        <f t="shared" si="77"/>
        <v>4.8116236832546306</v>
      </c>
      <c r="E2232" s="600">
        <v>13246.399999999998</v>
      </c>
      <c r="F2232" s="27">
        <v>42612</v>
      </c>
      <c r="G2232" s="3" t="s">
        <v>19781</v>
      </c>
    </row>
    <row r="2233" spans="1:7" s="168" customFormat="1" ht="30">
      <c r="A2233" s="62">
        <v>2231</v>
      </c>
      <c r="B2233" s="35" t="s">
        <v>19958</v>
      </c>
      <c r="C2233" s="36" t="str">
        <f t="shared" si="78"/>
        <v>No</v>
      </c>
      <c r="D2233" s="30">
        <f t="shared" si="77"/>
        <v>4.8116236832546306</v>
      </c>
      <c r="E2233" s="600">
        <v>13246.399999999998</v>
      </c>
      <c r="F2233" s="27">
        <v>42612</v>
      </c>
      <c r="G2233" s="3" t="s">
        <v>19781</v>
      </c>
    </row>
    <row r="2234" spans="1:7" s="168" customFormat="1" ht="45">
      <c r="A2234" s="62">
        <v>2232</v>
      </c>
      <c r="B2234" s="35" t="s">
        <v>19959</v>
      </c>
      <c r="C2234" s="36" t="str">
        <f t="shared" si="78"/>
        <v>No</v>
      </c>
      <c r="D2234" s="30">
        <f t="shared" si="77"/>
        <v>4.8116236832546306</v>
      </c>
      <c r="E2234" s="600">
        <v>13246.399999999998</v>
      </c>
      <c r="F2234" s="27">
        <v>42612</v>
      </c>
      <c r="G2234" s="3" t="s">
        <v>19781</v>
      </c>
    </row>
    <row r="2235" spans="1:7" s="168" customFormat="1" ht="45">
      <c r="A2235" s="62">
        <v>2233</v>
      </c>
      <c r="B2235" s="35" t="s">
        <v>19960</v>
      </c>
      <c r="C2235" s="36" t="str">
        <f t="shared" si="78"/>
        <v>No</v>
      </c>
      <c r="D2235" s="30">
        <f t="shared" si="77"/>
        <v>4.8116236832546306</v>
      </c>
      <c r="E2235" s="600">
        <v>13246.399999999998</v>
      </c>
      <c r="F2235" s="27">
        <v>42612</v>
      </c>
      <c r="G2235" s="3" t="s">
        <v>19781</v>
      </c>
    </row>
    <row r="2236" spans="1:7" s="168" customFormat="1" ht="30">
      <c r="A2236" s="62">
        <v>2234</v>
      </c>
      <c r="B2236" s="35" t="s">
        <v>19961</v>
      </c>
      <c r="C2236" s="36" t="str">
        <f t="shared" si="78"/>
        <v>No</v>
      </c>
      <c r="D2236" s="30">
        <f t="shared" si="77"/>
        <v>4.3176171449328002</v>
      </c>
      <c r="E2236" s="600">
        <v>11886.4</v>
      </c>
      <c r="F2236" s="27">
        <v>42612</v>
      </c>
      <c r="G2236" s="3" t="s">
        <v>19781</v>
      </c>
    </row>
    <row r="2237" spans="1:7" s="168" customFormat="1" ht="45">
      <c r="A2237" s="62">
        <v>2235</v>
      </c>
      <c r="B2237" s="35" t="s">
        <v>19962</v>
      </c>
      <c r="C2237" s="36" t="str">
        <f t="shared" si="78"/>
        <v>No</v>
      </c>
      <c r="D2237" s="30">
        <f t="shared" si="77"/>
        <v>4.0903741373047584</v>
      </c>
      <c r="E2237" s="600">
        <v>11260.8</v>
      </c>
      <c r="F2237" s="27">
        <v>42612</v>
      </c>
      <c r="G2237" s="3" t="s">
        <v>19781</v>
      </c>
    </row>
    <row r="2238" spans="1:7" s="168" customFormat="1" ht="45">
      <c r="A2238" s="62">
        <v>2236</v>
      </c>
      <c r="B2238" s="35" t="s">
        <v>19963</v>
      </c>
      <c r="C2238" s="36" t="str">
        <f t="shared" si="78"/>
        <v>No</v>
      </c>
      <c r="D2238" s="30">
        <f t="shared" si="77"/>
        <v>4.3176171449328002</v>
      </c>
      <c r="E2238" s="600">
        <v>11886.4</v>
      </c>
      <c r="F2238" s="27">
        <v>42612</v>
      </c>
      <c r="G2238" s="3" t="s">
        <v>19781</v>
      </c>
    </row>
    <row r="2239" spans="1:7" s="168" customFormat="1" ht="30">
      <c r="A2239" s="62">
        <v>2237</v>
      </c>
      <c r="B2239" s="35" t="s">
        <v>19964</v>
      </c>
      <c r="C2239" s="36" t="str">
        <f t="shared" si="78"/>
        <v>Yes</v>
      </c>
      <c r="D2239" s="30">
        <f t="shared" si="77"/>
        <v>0.81017072284780223</v>
      </c>
      <c r="E2239" s="600">
        <v>2230.3999999999996</v>
      </c>
      <c r="F2239" s="27">
        <v>42612</v>
      </c>
      <c r="G2239" s="3" t="s">
        <v>19781</v>
      </c>
    </row>
    <row r="2240" spans="1:7" s="168" customFormat="1" ht="30">
      <c r="A2240" s="62">
        <v>2238</v>
      </c>
      <c r="B2240" s="35" t="s">
        <v>19965</v>
      </c>
      <c r="C2240" s="36" t="str">
        <f t="shared" si="78"/>
        <v>No</v>
      </c>
      <c r="D2240" s="30">
        <f t="shared" si="77"/>
        <v>3.5568470759171813</v>
      </c>
      <c r="E2240" s="600">
        <v>9792</v>
      </c>
      <c r="F2240" s="27">
        <v>42612</v>
      </c>
      <c r="G2240" s="3" t="s">
        <v>19781</v>
      </c>
    </row>
    <row r="2241" spans="1:7" s="168" customFormat="1" ht="30">
      <c r="A2241" s="62">
        <v>2239</v>
      </c>
      <c r="B2241" s="35" t="s">
        <v>19966</v>
      </c>
      <c r="C2241" s="36" t="str">
        <f t="shared" si="78"/>
        <v>No</v>
      </c>
      <c r="D2241" s="30">
        <f t="shared" si="77"/>
        <v>4.0310933527061392</v>
      </c>
      <c r="E2241" s="600">
        <v>11097.6</v>
      </c>
      <c r="F2241" s="27">
        <v>42612</v>
      </c>
      <c r="G2241" s="3" t="s">
        <v>19781</v>
      </c>
    </row>
    <row r="2242" spans="1:7" s="168" customFormat="1" ht="30">
      <c r="A2242" s="62">
        <v>2240</v>
      </c>
      <c r="B2242" s="35" t="s">
        <v>19967</v>
      </c>
      <c r="C2242" s="36" t="str">
        <f t="shared" si="78"/>
        <v>No</v>
      </c>
      <c r="D2242" s="30">
        <f t="shared" si="77"/>
        <v>4.7721031601888848</v>
      </c>
      <c r="E2242" s="600">
        <v>13137.6</v>
      </c>
      <c r="F2242" s="27">
        <v>42612</v>
      </c>
      <c r="G2242" s="3" t="s">
        <v>19781</v>
      </c>
    </row>
    <row r="2243" spans="1:7" s="168" customFormat="1" ht="30">
      <c r="A2243" s="62">
        <v>2241</v>
      </c>
      <c r="B2243" s="35" t="s">
        <v>19968</v>
      </c>
      <c r="C2243" s="36" t="str">
        <f t="shared" si="78"/>
        <v>No</v>
      </c>
      <c r="D2243" s="30">
        <f t="shared" si="77"/>
        <v>3.9125317835088995</v>
      </c>
      <c r="E2243" s="600">
        <v>10771.2</v>
      </c>
      <c r="F2243" s="27">
        <v>42612</v>
      </c>
      <c r="G2243" s="3" t="s">
        <v>19781</v>
      </c>
    </row>
    <row r="2244" spans="1:7" s="168" customFormat="1" ht="30">
      <c r="A2244" s="62">
        <v>2242</v>
      </c>
      <c r="B2244" s="35" t="s">
        <v>19969</v>
      </c>
      <c r="C2244" s="36" t="str">
        <f t="shared" si="78"/>
        <v>No</v>
      </c>
      <c r="D2244" s="30">
        <f t="shared" ref="D2244:D2307" si="79">E2244/2753</f>
        <v>3.4778060297856883</v>
      </c>
      <c r="E2244" s="600">
        <v>9574.4</v>
      </c>
      <c r="F2244" s="27">
        <v>42612</v>
      </c>
      <c r="G2244" s="3" t="s">
        <v>19781</v>
      </c>
    </row>
    <row r="2245" spans="1:7" s="168" customFormat="1" ht="30">
      <c r="A2245" s="62">
        <v>2243</v>
      </c>
      <c r="B2245" s="35" t="s">
        <v>19970</v>
      </c>
      <c r="C2245" s="36" t="str">
        <f t="shared" si="78"/>
        <v>No</v>
      </c>
      <c r="D2245" s="30">
        <f t="shared" si="79"/>
        <v>3.5568470759171813</v>
      </c>
      <c r="E2245" s="600">
        <v>9792</v>
      </c>
      <c r="F2245" s="27">
        <v>42612</v>
      </c>
      <c r="G2245" s="3" t="s">
        <v>19781</v>
      </c>
    </row>
    <row r="2246" spans="1:7" s="168" customFormat="1" ht="30">
      <c r="A2246" s="62">
        <v>2244</v>
      </c>
      <c r="B2246" s="35" t="s">
        <v>19971</v>
      </c>
      <c r="C2246" s="36" t="str">
        <f t="shared" si="78"/>
        <v>No</v>
      </c>
      <c r="D2246" s="30">
        <f t="shared" si="79"/>
        <v>4.7325826371231381</v>
      </c>
      <c r="E2246" s="600">
        <v>13028.8</v>
      </c>
      <c r="F2246" s="27">
        <v>42612</v>
      </c>
      <c r="G2246" s="3" t="s">
        <v>19781</v>
      </c>
    </row>
    <row r="2247" spans="1:7" s="168" customFormat="1" ht="30">
      <c r="A2247" s="62">
        <v>2245</v>
      </c>
      <c r="B2247" s="35" t="s">
        <v>19972</v>
      </c>
      <c r="C2247" s="36" t="str">
        <f t="shared" si="78"/>
        <v>No</v>
      </c>
      <c r="D2247" s="30">
        <f t="shared" si="79"/>
        <v>4.4658191064293495</v>
      </c>
      <c r="E2247" s="600">
        <v>12294.4</v>
      </c>
      <c r="F2247" s="27">
        <v>42612</v>
      </c>
      <c r="G2247" s="3" t="s">
        <v>19781</v>
      </c>
    </row>
    <row r="2248" spans="1:7" s="168" customFormat="1" ht="30">
      <c r="A2248" s="62">
        <v>2246</v>
      </c>
      <c r="B2248" s="35" t="s">
        <v>19973</v>
      </c>
      <c r="C2248" s="36" t="str">
        <f t="shared" si="78"/>
        <v>No</v>
      </c>
      <c r="D2248" s="30">
        <f t="shared" si="79"/>
        <v>3.4778060297856883</v>
      </c>
      <c r="E2248" s="600">
        <v>9574.4</v>
      </c>
      <c r="F2248" s="27">
        <v>42612</v>
      </c>
      <c r="G2248" s="3" t="s">
        <v>19781</v>
      </c>
    </row>
    <row r="2249" spans="1:7" s="168" customFormat="1" ht="30">
      <c r="A2249" s="62">
        <v>2247</v>
      </c>
      <c r="B2249" s="35" t="s">
        <v>19974</v>
      </c>
      <c r="C2249" s="36" t="str">
        <f t="shared" ref="C2249:C2312" si="80">IF(D2249&lt;=2, "Yes", "No")</f>
        <v>Yes</v>
      </c>
      <c r="D2249" s="30">
        <f t="shared" si="79"/>
        <v>1.9365056302215764</v>
      </c>
      <c r="E2249" s="600">
        <v>5331.2</v>
      </c>
      <c r="F2249" s="27">
        <v>42612</v>
      </c>
      <c r="G2249" s="3" t="s">
        <v>19781</v>
      </c>
    </row>
    <row r="2250" spans="1:7" s="168" customFormat="1" ht="30">
      <c r="A2250" s="62">
        <v>2248</v>
      </c>
      <c r="B2250" s="35" t="s">
        <v>19975</v>
      </c>
      <c r="C2250" s="36" t="str">
        <f t="shared" si="80"/>
        <v>Yes</v>
      </c>
      <c r="D2250" s="30">
        <f t="shared" si="79"/>
        <v>1.9365056302215764</v>
      </c>
      <c r="E2250" s="600">
        <v>5331.2</v>
      </c>
      <c r="F2250" s="27">
        <v>42612</v>
      </c>
      <c r="G2250" s="3" t="s">
        <v>19781</v>
      </c>
    </row>
    <row r="2251" spans="1:7" s="168" customFormat="1" ht="30">
      <c r="A2251" s="62">
        <v>2249</v>
      </c>
      <c r="B2251" s="35" t="s">
        <v>19976</v>
      </c>
      <c r="C2251" s="36" t="str">
        <f t="shared" si="80"/>
        <v>Yes</v>
      </c>
      <c r="D2251" s="30">
        <f t="shared" si="79"/>
        <v>1.7290228841264075</v>
      </c>
      <c r="E2251" s="600">
        <v>4760</v>
      </c>
      <c r="F2251" s="27">
        <v>42612</v>
      </c>
      <c r="G2251" s="3" t="s">
        <v>19781</v>
      </c>
    </row>
    <row r="2252" spans="1:7" s="168" customFormat="1" ht="30">
      <c r="A2252" s="62">
        <v>2250</v>
      </c>
      <c r="B2252" s="35" t="s">
        <v>19977</v>
      </c>
      <c r="C2252" s="36" t="str">
        <f t="shared" si="80"/>
        <v>Yes</v>
      </c>
      <c r="D2252" s="30">
        <f t="shared" si="79"/>
        <v>1.7290228841264075</v>
      </c>
      <c r="E2252" s="600">
        <v>4760</v>
      </c>
      <c r="F2252" s="27">
        <v>42612</v>
      </c>
      <c r="G2252" s="3" t="s">
        <v>19781</v>
      </c>
    </row>
    <row r="2253" spans="1:7" s="168" customFormat="1" ht="30">
      <c r="A2253" s="62">
        <v>2251</v>
      </c>
      <c r="B2253" s="35" t="s">
        <v>19978</v>
      </c>
      <c r="C2253" s="36" t="str">
        <f t="shared" si="80"/>
        <v>Yes</v>
      </c>
      <c r="D2253" s="30">
        <f t="shared" si="79"/>
        <v>1.4227388303668727</v>
      </c>
      <c r="E2253" s="600">
        <v>3916.8000000000006</v>
      </c>
      <c r="F2253" s="27">
        <v>42612</v>
      </c>
      <c r="G2253" s="3" t="s">
        <v>19781</v>
      </c>
    </row>
    <row r="2254" spans="1:7" s="168" customFormat="1" ht="45">
      <c r="A2254" s="62">
        <v>2252</v>
      </c>
      <c r="B2254" s="35" t="s">
        <v>19979</v>
      </c>
      <c r="C2254" s="36" t="str">
        <f t="shared" si="80"/>
        <v>No</v>
      </c>
      <c r="D2254" s="30">
        <f t="shared" si="79"/>
        <v>4.0607337450054475</v>
      </c>
      <c r="E2254" s="600">
        <v>11179.199999999997</v>
      </c>
      <c r="F2254" s="27">
        <v>42612</v>
      </c>
      <c r="G2254" s="3" t="s">
        <v>19781</v>
      </c>
    </row>
    <row r="2255" spans="1:7" s="168" customFormat="1" ht="30">
      <c r="A2255" s="62">
        <v>2253</v>
      </c>
      <c r="B2255" s="35" t="s">
        <v>19980</v>
      </c>
      <c r="C2255" s="36" t="str">
        <f t="shared" si="80"/>
        <v>No</v>
      </c>
      <c r="D2255" s="30">
        <f t="shared" si="79"/>
        <v>2.0353069378859425</v>
      </c>
      <c r="E2255" s="600">
        <v>5603.2</v>
      </c>
      <c r="F2255" s="27">
        <v>42612</v>
      </c>
      <c r="G2255" s="3" t="s">
        <v>19781</v>
      </c>
    </row>
    <row r="2256" spans="1:7" s="168" customFormat="1" ht="30">
      <c r="A2256" s="62">
        <v>2254</v>
      </c>
      <c r="B2256" s="35" t="s">
        <v>19981</v>
      </c>
      <c r="C2256" s="36" t="str">
        <f t="shared" si="80"/>
        <v>No</v>
      </c>
      <c r="D2256" s="30">
        <f t="shared" si="79"/>
        <v>4.8807845986196865</v>
      </c>
      <c r="E2256" s="600">
        <v>13436.799999999997</v>
      </c>
      <c r="F2256" s="27">
        <v>42612</v>
      </c>
      <c r="G2256" s="3" t="s">
        <v>19781</v>
      </c>
    </row>
    <row r="2257" spans="1:7" s="168" customFormat="1" ht="30">
      <c r="A2257" s="62">
        <v>2255</v>
      </c>
      <c r="B2257" s="35" t="s">
        <v>19982</v>
      </c>
      <c r="C2257" s="36" t="str">
        <f t="shared" si="80"/>
        <v>No</v>
      </c>
      <c r="D2257" s="30">
        <f t="shared" si="79"/>
        <v>4.7819832909553215</v>
      </c>
      <c r="E2257" s="600">
        <v>13164.8</v>
      </c>
      <c r="F2257" s="27">
        <v>42612</v>
      </c>
      <c r="G2257" s="3" t="s">
        <v>19781</v>
      </c>
    </row>
    <row r="2258" spans="1:7" s="168" customFormat="1" ht="30">
      <c r="A2258" s="62">
        <v>2256</v>
      </c>
      <c r="B2258" s="35" t="s">
        <v>19983</v>
      </c>
      <c r="C2258" s="36" t="str">
        <f t="shared" si="80"/>
        <v>No</v>
      </c>
      <c r="D2258" s="30">
        <f t="shared" si="79"/>
        <v>4.5547402833272788</v>
      </c>
      <c r="E2258" s="600">
        <v>12539.199999999999</v>
      </c>
      <c r="F2258" s="27">
        <v>42612</v>
      </c>
      <c r="G2258" s="3" t="s">
        <v>19781</v>
      </c>
    </row>
    <row r="2259" spans="1:7" s="168" customFormat="1" ht="30">
      <c r="A2259" s="62">
        <v>2257</v>
      </c>
      <c r="B2259" s="35" t="s">
        <v>19984</v>
      </c>
      <c r="C2259" s="36" t="str">
        <f t="shared" si="80"/>
        <v>Yes</v>
      </c>
      <c r="D2259" s="30">
        <f t="shared" si="79"/>
        <v>0.44460588448964766</v>
      </c>
      <c r="E2259" s="600">
        <v>1224</v>
      </c>
      <c r="F2259" s="27">
        <v>42612</v>
      </c>
      <c r="G2259" s="3" t="s">
        <v>19781</v>
      </c>
    </row>
    <row r="2260" spans="1:7" s="168" customFormat="1" ht="30">
      <c r="A2260" s="62">
        <v>2258</v>
      </c>
      <c r="B2260" s="35" t="s">
        <v>19985</v>
      </c>
      <c r="C2260" s="36" t="str">
        <f t="shared" si="80"/>
        <v>Yes</v>
      </c>
      <c r="D2260" s="30">
        <f t="shared" si="79"/>
        <v>1.3436977842353794</v>
      </c>
      <c r="E2260" s="600">
        <v>3699.1999999999994</v>
      </c>
      <c r="F2260" s="27">
        <v>42612</v>
      </c>
      <c r="G2260" s="3" t="s">
        <v>19781</v>
      </c>
    </row>
    <row r="2261" spans="1:7" s="168" customFormat="1" ht="30">
      <c r="A2261" s="62">
        <v>2259</v>
      </c>
      <c r="B2261" s="35" t="s">
        <v>19986</v>
      </c>
      <c r="C2261" s="36" t="str">
        <f t="shared" si="80"/>
        <v>Yes</v>
      </c>
      <c r="D2261" s="30">
        <f t="shared" si="79"/>
        <v>1.3436977842353794</v>
      </c>
      <c r="E2261" s="600">
        <v>3699.1999999999994</v>
      </c>
      <c r="F2261" s="27">
        <v>42612</v>
      </c>
      <c r="G2261" s="3" t="s">
        <v>19781</v>
      </c>
    </row>
    <row r="2262" spans="1:7" s="168" customFormat="1" ht="30">
      <c r="A2262" s="62">
        <v>2260</v>
      </c>
      <c r="B2262" s="35" t="s">
        <v>19987</v>
      </c>
      <c r="C2262" s="36" t="str">
        <f t="shared" si="80"/>
        <v>Yes</v>
      </c>
      <c r="D2262" s="30">
        <f t="shared" si="79"/>
        <v>1.3436977842353794</v>
      </c>
      <c r="E2262" s="600">
        <v>3699.1999999999994</v>
      </c>
      <c r="F2262" s="27">
        <v>42612</v>
      </c>
      <c r="G2262" s="3" t="s">
        <v>19781</v>
      </c>
    </row>
    <row r="2263" spans="1:7" s="168" customFormat="1" ht="30">
      <c r="A2263" s="62">
        <v>2261</v>
      </c>
      <c r="B2263" s="35" t="s">
        <v>19988</v>
      </c>
      <c r="C2263" s="36" t="str">
        <f t="shared" si="80"/>
        <v>Yes</v>
      </c>
      <c r="D2263" s="30">
        <f t="shared" si="79"/>
        <v>1.3436977842353794</v>
      </c>
      <c r="E2263" s="600">
        <v>3699.1999999999994</v>
      </c>
      <c r="F2263" s="27">
        <v>42612</v>
      </c>
      <c r="G2263" s="3" t="s">
        <v>19781</v>
      </c>
    </row>
    <row r="2264" spans="1:7" s="168" customFormat="1" ht="30">
      <c r="A2264" s="62">
        <v>2262</v>
      </c>
      <c r="B2264" s="35" t="s">
        <v>19989</v>
      </c>
      <c r="C2264" s="36" t="str">
        <f t="shared" si="80"/>
        <v>Yes</v>
      </c>
      <c r="D2264" s="30">
        <f t="shared" si="79"/>
        <v>1.3436977842353794</v>
      </c>
      <c r="E2264" s="600">
        <v>3699.1999999999994</v>
      </c>
      <c r="F2264" s="27">
        <v>42612</v>
      </c>
      <c r="G2264" s="3" t="s">
        <v>19781</v>
      </c>
    </row>
    <row r="2265" spans="1:7" s="168" customFormat="1" ht="30">
      <c r="A2265" s="62">
        <v>2263</v>
      </c>
      <c r="B2265" s="35" t="s">
        <v>19990</v>
      </c>
      <c r="C2265" s="36" t="str">
        <f t="shared" si="80"/>
        <v>Yes</v>
      </c>
      <c r="D2265" s="30">
        <f t="shared" si="79"/>
        <v>1.3436977842353794</v>
      </c>
      <c r="E2265" s="600">
        <v>3699.1999999999994</v>
      </c>
      <c r="F2265" s="27">
        <v>42612</v>
      </c>
      <c r="G2265" s="3" t="s">
        <v>19781</v>
      </c>
    </row>
    <row r="2266" spans="1:7" s="168" customFormat="1" ht="30">
      <c r="A2266" s="62">
        <v>2264</v>
      </c>
      <c r="B2266" s="35" t="s">
        <v>19991</v>
      </c>
      <c r="C2266" s="36" t="str">
        <f t="shared" si="80"/>
        <v>Yes</v>
      </c>
      <c r="D2266" s="30">
        <f t="shared" si="79"/>
        <v>1.3436977842353794</v>
      </c>
      <c r="E2266" s="600">
        <v>3699.1999999999994</v>
      </c>
      <c r="F2266" s="27">
        <v>42612</v>
      </c>
      <c r="G2266" s="3" t="s">
        <v>19781</v>
      </c>
    </row>
    <row r="2267" spans="1:7" s="168" customFormat="1" ht="30">
      <c r="A2267" s="62">
        <v>2265</v>
      </c>
      <c r="B2267" s="35" t="s">
        <v>19992</v>
      </c>
      <c r="C2267" s="36" t="str">
        <f t="shared" si="80"/>
        <v>Yes</v>
      </c>
      <c r="D2267" s="30">
        <f t="shared" si="79"/>
        <v>1.3436977842353794</v>
      </c>
      <c r="E2267" s="600">
        <v>3699.1999999999994</v>
      </c>
      <c r="F2267" s="27">
        <v>42612</v>
      </c>
      <c r="G2267" s="3" t="s">
        <v>19781</v>
      </c>
    </row>
    <row r="2268" spans="1:7" s="168" customFormat="1" ht="30">
      <c r="A2268" s="62">
        <v>2266</v>
      </c>
      <c r="B2268" s="35" t="s">
        <v>19993</v>
      </c>
      <c r="C2268" s="36" t="str">
        <f t="shared" si="80"/>
        <v>Yes</v>
      </c>
      <c r="D2268" s="30">
        <f t="shared" si="79"/>
        <v>0.5434071921540139</v>
      </c>
      <c r="E2268" s="600">
        <v>1496.0000000000002</v>
      </c>
      <c r="F2268" s="27">
        <v>42612</v>
      </c>
      <c r="G2268" s="3" t="s">
        <v>19781</v>
      </c>
    </row>
    <row r="2269" spans="1:7" s="168" customFormat="1" ht="30">
      <c r="A2269" s="62">
        <v>2267</v>
      </c>
      <c r="B2269" s="35" t="s">
        <v>19994</v>
      </c>
      <c r="C2269" s="36" t="str">
        <f t="shared" si="80"/>
        <v>Yes</v>
      </c>
      <c r="D2269" s="30">
        <f t="shared" si="79"/>
        <v>0.60268797675263353</v>
      </c>
      <c r="E2269" s="600">
        <v>1659.2</v>
      </c>
      <c r="F2269" s="27">
        <v>42612</v>
      </c>
      <c r="G2269" s="3" t="s">
        <v>19781</v>
      </c>
    </row>
    <row r="2270" spans="1:7" s="168" customFormat="1" ht="30">
      <c r="A2270" s="62">
        <v>2268</v>
      </c>
      <c r="B2270" s="35" t="s">
        <v>19995</v>
      </c>
      <c r="C2270" s="36" t="str">
        <f t="shared" si="80"/>
        <v>Yes</v>
      </c>
      <c r="D2270" s="30">
        <f t="shared" si="79"/>
        <v>1.2251362150381402</v>
      </c>
      <c r="E2270" s="600">
        <v>3372.8</v>
      </c>
      <c r="F2270" s="27">
        <v>42612</v>
      </c>
      <c r="G2270" s="3" t="s">
        <v>19781</v>
      </c>
    </row>
    <row r="2271" spans="1:7" s="168" customFormat="1" ht="30">
      <c r="A2271" s="62">
        <v>2269</v>
      </c>
      <c r="B2271" s="35" t="s">
        <v>19996</v>
      </c>
      <c r="C2271" s="36" t="str">
        <f t="shared" si="80"/>
        <v>Yes</v>
      </c>
      <c r="D2271" s="30">
        <f t="shared" si="79"/>
        <v>1.2251362150381402</v>
      </c>
      <c r="E2271" s="600">
        <v>3372.8</v>
      </c>
      <c r="F2271" s="27">
        <v>42612</v>
      </c>
      <c r="G2271" s="3" t="s">
        <v>19781</v>
      </c>
    </row>
    <row r="2272" spans="1:7" s="168" customFormat="1" ht="30">
      <c r="A2272" s="62">
        <v>2270</v>
      </c>
      <c r="B2272" s="35" t="s">
        <v>19997</v>
      </c>
      <c r="C2272" s="36" t="str">
        <f t="shared" si="80"/>
        <v>Yes</v>
      </c>
      <c r="D2272" s="30">
        <f t="shared" si="79"/>
        <v>1.2350163458045769</v>
      </c>
      <c r="E2272" s="600">
        <v>3400</v>
      </c>
      <c r="F2272" s="27">
        <v>42612</v>
      </c>
      <c r="G2272" s="3" t="s">
        <v>19781</v>
      </c>
    </row>
    <row r="2273" spans="1:7" s="168" customFormat="1" ht="30">
      <c r="A2273" s="62">
        <v>2271</v>
      </c>
      <c r="B2273" s="35" t="s">
        <v>19998</v>
      </c>
      <c r="C2273" s="36" t="str">
        <f t="shared" si="80"/>
        <v>No</v>
      </c>
      <c r="D2273" s="30">
        <f t="shared" si="79"/>
        <v>4.3472575372321112</v>
      </c>
      <c r="E2273" s="600">
        <v>11968.000000000002</v>
      </c>
      <c r="F2273" s="27">
        <v>42612</v>
      </c>
      <c r="G2273" s="3" t="s">
        <v>19781</v>
      </c>
    </row>
    <row r="2274" spans="1:7" s="168" customFormat="1" ht="30">
      <c r="A2274" s="62">
        <v>2272</v>
      </c>
      <c r="B2274" s="35" t="s">
        <v>19999</v>
      </c>
      <c r="C2274" s="36" t="str">
        <f t="shared" si="80"/>
        <v>No</v>
      </c>
      <c r="D2274" s="30">
        <f t="shared" si="79"/>
        <v>4.3472575372321112</v>
      </c>
      <c r="E2274" s="600">
        <v>11968.000000000002</v>
      </c>
      <c r="F2274" s="27">
        <v>42612</v>
      </c>
      <c r="G2274" s="3" t="s">
        <v>19781</v>
      </c>
    </row>
    <row r="2275" spans="1:7" s="168" customFormat="1" ht="30">
      <c r="A2275" s="62">
        <v>2273</v>
      </c>
      <c r="B2275" s="35" t="s">
        <v>20000</v>
      </c>
      <c r="C2275" s="36" t="str">
        <f t="shared" si="80"/>
        <v>No</v>
      </c>
      <c r="D2275" s="30">
        <f t="shared" si="79"/>
        <v>4.861024337086814</v>
      </c>
      <c r="E2275" s="600">
        <v>13382.4</v>
      </c>
      <c r="F2275" s="27">
        <v>42612</v>
      </c>
      <c r="G2275" s="3" t="s">
        <v>19781</v>
      </c>
    </row>
    <row r="2276" spans="1:7" s="168" customFormat="1" ht="30">
      <c r="A2276" s="62">
        <v>2274</v>
      </c>
      <c r="B2276" s="35" t="s">
        <v>20001</v>
      </c>
      <c r="C2276" s="36" t="str">
        <f t="shared" si="80"/>
        <v>Yes</v>
      </c>
      <c r="D2276" s="30">
        <f t="shared" si="79"/>
        <v>1.2844169996367598</v>
      </c>
      <c r="E2276" s="600">
        <v>3536</v>
      </c>
      <c r="F2276" s="27">
        <v>42612</v>
      </c>
      <c r="G2276" s="3" t="s">
        <v>19781</v>
      </c>
    </row>
    <row r="2277" spans="1:7" s="168" customFormat="1" ht="30">
      <c r="A2277" s="62">
        <v>2275</v>
      </c>
      <c r="B2277" s="35" t="s">
        <v>20002</v>
      </c>
      <c r="C2277" s="36" t="str">
        <f t="shared" si="80"/>
        <v>No</v>
      </c>
      <c r="D2277" s="30">
        <f t="shared" si="79"/>
        <v>4.9005448601525607</v>
      </c>
      <c r="E2277" s="600">
        <v>13491.2</v>
      </c>
      <c r="F2277" s="27">
        <v>42612</v>
      </c>
      <c r="G2277" s="3" t="s">
        <v>19781</v>
      </c>
    </row>
    <row r="2278" spans="1:7" s="168" customFormat="1" ht="30">
      <c r="A2278" s="62">
        <v>2276</v>
      </c>
      <c r="B2278" s="35" t="s">
        <v>20003</v>
      </c>
      <c r="C2278" s="36" t="str">
        <f t="shared" si="80"/>
        <v>No</v>
      </c>
      <c r="D2278" s="30">
        <f t="shared" si="79"/>
        <v>3.7248092989466035</v>
      </c>
      <c r="E2278" s="600">
        <v>10254.4</v>
      </c>
      <c r="F2278" s="27">
        <v>42612</v>
      </c>
      <c r="G2278" s="3" t="s">
        <v>19781</v>
      </c>
    </row>
    <row r="2279" spans="1:7" s="168" customFormat="1" ht="30">
      <c r="A2279" s="62">
        <v>2277</v>
      </c>
      <c r="B2279" s="35" t="s">
        <v>20004</v>
      </c>
      <c r="C2279" s="36" t="str">
        <f t="shared" si="80"/>
        <v>No</v>
      </c>
      <c r="D2279" s="30">
        <f t="shared" si="79"/>
        <v>3.7248092989466035</v>
      </c>
      <c r="E2279" s="600">
        <v>10254.4</v>
      </c>
      <c r="F2279" s="27">
        <v>42612</v>
      </c>
      <c r="G2279" s="3" t="s">
        <v>19781</v>
      </c>
    </row>
    <row r="2280" spans="1:7" s="168" customFormat="1" ht="30">
      <c r="A2280" s="62">
        <v>2278</v>
      </c>
      <c r="B2280" s="35" t="s">
        <v>20005</v>
      </c>
      <c r="C2280" s="36" t="str">
        <f t="shared" si="80"/>
        <v>No</v>
      </c>
      <c r="D2280" s="30">
        <f t="shared" si="79"/>
        <v>3.7840900835452236</v>
      </c>
      <c r="E2280" s="600">
        <v>10417.6</v>
      </c>
      <c r="F2280" s="27">
        <v>42612</v>
      </c>
      <c r="G2280" s="3" t="s">
        <v>19781</v>
      </c>
    </row>
    <row r="2281" spans="1:7" s="168" customFormat="1" ht="30">
      <c r="A2281" s="62">
        <v>2279</v>
      </c>
      <c r="B2281" s="35" t="s">
        <v>20006</v>
      </c>
      <c r="C2281" s="36" t="str">
        <f t="shared" si="80"/>
        <v>No</v>
      </c>
      <c r="D2281" s="30">
        <f t="shared" si="79"/>
        <v>3.4481656374863783</v>
      </c>
      <c r="E2281" s="600">
        <v>9492.7999999999993</v>
      </c>
      <c r="F2281" s="27">
        <v>42612</v>
      </c>
      <c r="G2281" s="3" t="s">
        <v>19781</v>
      </c>
    </row>
    <row r="2282" spans="1:7" s="168" customFormat="1" ht="45">
      <c r="A2282" s="62">
        <v>2280</v>
      </c>
      <c r="B2282" s="35" t="s">
        <v>20007</v>
      </c>
      <c r="C2282" s="36" t="str">
        <f t="shared" si="80"/>
        <v>No</v>
      </c>
      <c r="D2282" s="30">
        <f t="shared" si="79"/>
        <v>3.3987649836541953</v>
      </c>
      <c r="E2282" s="600">
        <v>9356.7999999999993</v>
      </c>
      <c r="F2282" s="27">
        <v>42612</v>
      </c>
      <c r="G2282" s="3" t="s">
        <v>19781</v>
      </c>
    </row>
    <row r="2283" spans="1:7" s="168" customFormat="1" ht="30">
      <c r="A2283" s="62">
        <v>2281</v>
      </c>
      <c r="B2283" s="35" t="s">
        <v>20008</v>
      </c>
      <c r="C2283" s="36" t="str">
        <f t="shared" si="80"/>
        <v>Yes</v>
      </c>
      <c r="D2283" s="30">
        <f t="shared" si="79"/>
        <v>0.89909189974573189</v>
      </c>
      <c r="E2283" s="600">
        <v>2475.1999999999998</v>
      </c>
      <c r="F2283" s="27">
        <v>42612</v>
      </c>
      <c r="G2283" s="3" t="s">
        <v>19781</v>
      </c>
    </row>
    <row r="2284" spans="1:7" s="168" customFormat="1" ht="30">
      <c r="A2284" s="62">
        <v>2282</v>
      </c>
      <c r="B2284" s="35" t="s">
        <v>20009</v>
      </c>
      <c r="C2284" s="36" t="str">
        <f t="shared" si="80"/>
        <v>Yes</v>
      </c>
      <c r="D2284" s="30">
        <f t="shared" si="79"/>
        <v>1.4721394841990554</v>
      </c>
      <c r="E2284" s="600">
        <v>4052.7999999999997</v>
      </c>
      <c r="F2284" s="27">
        <v>42612</v>
      </c>
      <c r="G2284" s="3" t="s">
        <v>19781</v>
      </c>
    </row>
    <row r="2285" spans="1:7" s="168" customFormat="1" ht="30">
      <c r="A2285" s="62">
        <v>2283</v>
      </c>
      <c r="B2285" s="35" t="s">
        <v>20010</v>
      </c>
      <c r="C2285" s="36" t="str">
        <f t="shared" si="80"/>
        <v>No</v>
      </c>
      <c r="D2285" s="30">
        <f t="shared" si="79"/>
        <v>4.9203051216854341</v>
      </c>
      <c r="E2285" s="600">
        <v>13545.6</v>
      </c>
      <c r="F2285" s="27">
        <v>42612</v>
      </c>
      <c r="G2285" s="3" t="s">
        <v>19781</v>
      </c>
    </row>
    <row r="2286" spans="1:7" s="168" customFormat="1" ht="30">
      <c r="A2286" s="62">
        <v>2284</v>
      </c>
      <c r="B2286" s="35" t="s">
        <v>20011</v>
      </c>
      <c r="C2286" s="36" t="str">
        <f t="shared" si="80"/>
        <v>No</v>
      </c>
      <c r="D2286" s="30">
        <f t="shared" si="79"/>
        <v>4.920305121685435</v>
      </c>
      <c r="E2286" s="600">
        <v>13545.600000000002</v>
      </c>
      <c r="F2286" s="27">
        <v>42612</v>
      </c>
      <c r="G2286" s="3" t="s">
        <v>19781</v>
      </c>
    </row>
    <row r="2287" spans="1:7" s="168" customFormat="1" ht="30">
      <c r="A2287" s="62">
        <v>2285</v>
      </c>
      <c r="B2287" s="35" t="s">
        <v>20012</v>
      </c>
      <c r="C2287" s="36" t="str">
        <f t="shared" si="80"/>
        <v>Yes</v>
      </c>
      <c r="D2287" s="30">
        <f t="shared" si="79"/>
        <v>1.1856156919723937</v>
      </c>
      <c r="E2287" s="600">
        <v>3264</v>
      </c>
      <c r="F2287" s="27">
        <v>42612</v>
      </c>
      <c r="G2287" s="3" t="s">
        <v>19781</v>
      </c>
    </row>
    <row r="2288" spans="1:7" s="168" customFormat="1" ht="30">
      <c r="A2288" s="62">
        <v>2286</v>
      </c>
      <c r="B2288" s="35" t="s">
        <v>20013</v>
      </c>
      <c r="C2288" s="36" t="str">
        <f t="shared" si="80"/>
        <v>Yes</v>
      </c>
      <c r="D2288" s="30">
        <f t="shared" si="79"/>
        <v>0.5730475844533236</v>
      </c>
      <c r="E2288" s="600">
        <v>1577.6</v>
      </c>
      <c r="F2288" s="27">
        <v>42612</v>
      </c>
      <c r="G2288" s="3" t="s">
        <v>19781</v>
      </c>
    </row>
    <row r="2289" spans="1:7" s="168" customFormat="1" ht="30">
      <c r="A2289" s="62">
        <v>2287</v>
      </c>
      <c r="B2289" s="35" t="s">
        <v>20014</v>
      </c>
      <c r="C2289" s="36" t="str">
        <f t="shared" si="80"/>
        <v>Yes</v>
      </c>
      <c r="D2289" s="30">
        <f t="shared" si="79"/>
        <v>0.72124954594987278</v>
      </c>
      <c r="E2289" s="600">
        <v>1985.6</v>
      </c>
      <c r="F2289" s="27">
        <v>42612</v>
      </c>
      <c r="G2289" s="3" t="s">
        <v>19781</v>
      </c>
    </row>
    <row r="2290" spans="1:7" s="168" customFormat="1" ht="30">
      <c r="A2290" s="62">
        <v>2288</v>
      </c>
      <c r="B2290" s="35" t="s">
        <v>20015</v>
      </c>
      <c r="C2290" s="36" t="str">
        <f t="shared" si="80"/>
        <v>No</v>
      </c>
      <c r="D2290" s="30">
        <f t="shared" si="79"/>
        <v>4.4658191064293495</v>
      </c>
      <c r="E2290" s="600">
        <v>12294.4</v>
      </c>
      <c r="F2290" s="27">
        <v>42612</v>
      </c>
      <c r="G2290" s="3" t="s">
        <v>19781</v>
      </c>
    </row>
    <row r="2291" spans="1:7" s="168" customFormat="1" ht="30">
      <c r="A2291" s="62">
        <v>2289</v>
      </c>
      <c r="B2291" s="35" t="s">
        <v>20016</v>
      </c>
      <c r="C2291" s="36" t="str">
        <f t="shared" si="80"/>
        <v>Yes</v>
      </c>
      <c r="D2291" s="30">
        <f t="shared" si="79"/>
        <v>1.8673447148565203</v>
      </c>
      <c r="E2291" s="600">
        <v>5140.8</v>
      </c>
      <c r="F2291" s="27">
        <v>42612</v>
      </c>
      <c r="G2291" s="3" t="s">
        <v>19781</v>
      </c>
    </row>
    <row r="2292" spans="1:7" s="168" customFormat="1" ht="30">
      <c r="A2292" s="62">
        <v>2290</v>
      </c>
      <c r="B2292" s="35" t="s">
        <v>20017</v>
      </c>
      <c r="C2292" s="36" t="str">
        <f t="shared" si="80"/>
        <v>Yes</v>
      </c>
      <c r="D2292" s="30">
        <f t="shared" si="79"/>
        <v>1.9463857609880133</v>
      </c>
      <c r="E2292" s="600">
        <v>5358.4000000000005</v>
      </c>
      <c r="F2292" s="27">
        <v>42612</v>
      </c>
      <c r="G2292" s="3" t="s">
        <v>19781</v>
      </c>
    </row>
    <row r="2293" spans="1:7" s="168" customFormat="1" ht="30">
      <c r="A2293" s="62">
        <v>2291</v>
      </c>
      <c r="B2293" s="35" t="s">
        <v>20018</v>
      </c>
      <c r="C2293" s="36" t="str">
        <f t="shared" si="80"/>
        <v>Yes</v>
      </c>
      <c r="D2293" s="30">
        <f t="shared" si="79"/>
        <v>1.9463857609880133</v>
      </c>
      <c r="E2293" s="600">
        <v>5358.4000000000005</v>
      </c>
      <c r="F2293" s="27">
        <v>42612</v>
      </c>
      <c r="G2293" s="3" t="s">
        <v>19781</v>
      </c>
    </row>
    <row r="2294" spans="1:7" s="168" customFormat="1" ht="30">
      <c r="A2294" s="62">
        <v>2292</v>
      </c>
      <c r="B2294" s="35" t="s">
        <v>20019</v>
      </c>
      <c r="C2294" s="36" t="str">
        <f t="shared" si="80"/>
        <v>No</v>
      </c>
      <c r="D2294" s="30">
        <f t="shared" si="79"/>
        <v>4.7819832909553215</v>
      </c>
      <c r="E2294" s="600">
        <v>13164.8</v>
      </c>
      <c r="F2294" s="27">
        <v>42612</v>
      </c>
      <c r="G2294" s="3" t="s">
        <v>19781</v>
      </c>
    </row>
    <row r="2295" spans="1:7" s="168" customFormat="1" ht="30">
      <c r="A2295" s="62">
        <v>2293</v>
      </c>
      <c r="B2295" s="35" t="s">
        <v>20020</v>
      </c>
      <c r="C2295" s="36" t="str">
        <f t="shared" si="80"/>
        <v>No</v>
      </c>
      <c r="D2295" s="30">
        <f t="shared" si="79"/>
        <v>4.7819832909553215</v>
      </c>
      <c r="E2295" s="600">
        <v>13164.8</v>
      </c>
      <c r="F2295" s="27">
        <v>42612</v>
      </c>
      <c r="G2295" s="3" t="s">
        <v>19781</v>
      </c>
    </row>
    <row r="2296" spans="1:7" s="168" customFormat="1" ht="30">
      <c r="A2296" s="62">
        <v>2294</v>
      </c>
      <c r="B2296" s="35" t="s">
        <v>20021</v>
      </c>
      <c r="C2296" s="36" t="str">
        <f t="shared" si="80"/>
        <v>Yes</v>
      </c>
      <c r="D2296" s="30">
        <f t="shared" si="79"/>
        <v>0.3952052306574646</v>
      </c>
      <c r="E2296" s="600">
        <v>1088</v>
      </c>
      <c r="F2296" s="27">
        <v>42612</v>
      </c>
      <c r="G2296" s="3" t="s">
        <v>19781</v>
      </c>
    </row>
    <row r="2297" spans="1:7" s="168" customFormat="1" ht="30">
      <c r="A2297" s="62">
        <v>2295</v>
      </c>
      <c r="B2297" s="35" t="s">
        <v>20022</v>
      </c>
      <c r="C2297" s="36" t="str">
        <f t="shared" si="80"/>
        <v>No</v>
      </c>
      <c r="D2297" s="30">
        <f t="shared" si="79"/>
        <v>4.8906647293861241</v>
      </c>
      <c r="E2297" s="600">
        <v>13464</v>
      </c>
      <c r="F2297" s="27">
        <v>42612</v>
      </c>
      <c r="G2297" s="3" t="s">
        <v>19781</v>
      </c>
    </row>
    <row r="2298" spans="1:7" s="168" customFormat="1" ht="30">
      <c r="A2298" s="62">
        <v>2296</v>
      </c>
      <c r="B2298" s="35" t="s">
        <v>20023</v>
      </c>
      <c r="C2298" s="36" t="str">
        <f t="shared" si="80"/>
        <v>No</v>
      </c>
      <c r="D2298" s="30">
        <f t="shared" si="79"/>
        <v>3.487686160552125</v>
      </c>
      <c r="E2298" s="600">
        <v>9601.6</v>
      </c>
      <c r="F2298" s="27">
        <v>42612</v>
      </c>
      <c r="G2298" s="3" t="s">
        <v>19781</v>
      </c>
    </row>
    <row r="2299" spans="1:7" s="168" customFormat="1" ht="30">
      <c r="A2299" s="62">
        <v>2297</v>
      </c>
      <c r="B2299" s="35" t="s">
        <v>20024</v>
      </c>
      <c r="C2299" s="36" t="str">
        <f t="shared" si="80"/>
        <v>Yes</v>
      </c>
      <c r="D2299" s="30">
        <f t="shared" si="79"/>
        <v>0.36556483835815473</v>
      </c>
      <c r="E2299" s="600">
        <v>1006.4</v>
      </c>
      <c r="F2299" s="27">
        <v>42612</v>
      </c>
      <c r="G2299" s="3" t="s">
        <v>19781</v>
      </c>
    </row>
    <row r="2300" spans="1:7" s="168" customFormat="1" ht="30">
      <c r="A2300" s="62">
        <v>2298</v>
      </c>
      <c r="B2300" s="35" t="s">
        <v>20025</v>
      </c>
      <c r="C2300" s="36" t="str">
        <f t="shared" si="80"/>
        <v>No</v>
      </c>
      <c r="D2300" s="30">
        <f t="shared" si="79"/>
        <v>3.4185252451870682</v>
      </c>
      <c r="E2300" s="600">
        <v>9411.1999999999989</v>
      </c>
      <c r="F2300" s="27">
        <v>42612</v>
      </c>
      <c r="G2300" s="3" t="s">
        <v>19781</v>
      </c>
    </row>
    <row r="2301" spans="1:7" s="168" customFormat="1" ht="30">
      <c r="A2301" s="62">
        <v>2299</v>
      </c>
      <c r="B2301" s="35" t="s">
        <v>20026</v>
      </c>
      <c r="C2301" s="36" t="str">
        <f t="shared" si="80"/>
        <v>No</v>
      </c>
      <c r="D2301" s="30">
        <f t="shared" si="79"/>
        <v>3.4185252451870682</v>
      </c>
      <c r="E2301" s="600">
        <v>9411.1999999999989</v>
      </c>
      <c r="F2301" s="27">
        <v>42612</v>
      </c>
      <c r="G2301" s="3" t="s">
        <v>19781</v>
      </c>
    </row>
    <row r="2302" spans="1:7" s="168" customFormat="1" ht="30">
      <c r="A2302" s="62">
        <v>2300</v>
      </c>
      <c r="B2302" s="35" t="s">
        <v>20027</v>
      </c>
      <c r="C2302" s="36" t="str">
        <f t="shared" si="80"/>
        <v>No</v>
      </c>
      <c r="D2302" s="30">
        <f t="shared" si="79"/>
        <v>3.4185252451870682</v>
      </c>
      <c r="E2302" s="600">
        <v>9411.1999999999989</v>
      </c>
      <c r="F2302" s="27">
        <v>42612</v>
      </c>
      <c r="G2302" s="3" t="s">
        <v>19781</v>
      </c>
    </row>
    <row r="2303" spans="1:7" s="168" customFormat="1" ht="30">
      <c r="A2303" s="62">
        <v>2301</v>
      </c>
      <c r="B2303" s="35" t="s">
        <v>20028</v>
      </c>
      <c r="C2303" s="36" t="str">
        <f t="shared" si="80"/>
        <v>No</v>
      </c>
      <c r="D2303" s="30">
        <f t="shared" si="79"/>
        <v>3.4185252451870682</v>
      </c>
      <c r="E2303" s="600">
        <v>9411.1999999999989</v>
      </c>
      <c r="F2303" s="27">
        <v>42612</v>
      </c>
      <c r="G2303" s="3" t="s">
        <v>19781</v>
      </c>
    </row>
    <row r="2304" spans="1:7" s="168" customFormat="1" ht="30">
      <c r="A2304" s="62">
        <v>2302</v>
      </c>
      <c r="B2304" s="35" t="s">
        <v>20029</v>
      </c>
      <c r="C2304" s="36" t="str">
        <f t="shared" si="80"/>
        <v>No</v>
      </c>
      <c r="D2304" s="30">
        <f t="shared" si="79"/>
        <v>3.2703232836905198</v>
      </c>
      <c r="E2304" s="600">
        <v>9003.2000000000007</v>
      </c>
      <c r="F2304" s="27">
        <v>42612</v>
      </c>
      <c r="G2304" s="3" t="s">
        <v>19781</v>
      </c>
    </row>
    <row r="2305" spans="1:7" s="168" customFormat="1" ht="30">
      <c r="A2305" s="62">
        <v>2303</v>
      </c>
      <c r="B2305" s="35" t="s">
        <v>20030</v>
      </c>
      <c r="C2305" s="36" t="str">
        <f t="shared" si="80"/>
        <v>No</v>
      </c>
      <c r="D2305" s="30">
        <f t="shared" si="79"/>
        <v>3.9026516527424628</v>
      </c>
      <c r="E2305" s="600">
        <v>10744</v>
      </c>
      <c r="F2305" s="27">
        <v>42612</v>
      </c>
      <c r="G2305" s="3" t="s">
        <v>19781</v>
      </c>
    </row>
    <row r="2306" spans="1:7" s="168" customFormat="1" ht="30">
      <c r="A2306" s="62">
        <v>2304</v>
      </c>
      <c r="B2306" s="35" t="s">
        <v>20031</v>
      </c>
      <c r="C2306" s="36" t="str">
        <f t="shared" si="80"/>
        <v>No</v>
      </c>
      <c r="D2306" s="30">
        <f t="shared" si="79"/>
        <v>3.9026516527424628</v>
      </c>
      <c r="E2306" s="600">
        <v>10744</v>
      </c>
      <c r="F2306" s="27">
        <v>42612</v>
      </c>
      <c r="G2306" s="3" t="s">
        <v>19781</v>
      </c>
    </row>
    <row r="2307" spans="1:7" s="168" customFormat="1" ht="45">
      <c r="A2307" s="62">
        <v>2305</v>
      </c>
      <c r="B2307" s="35" t="s">
        <v>20032</v>
      </c>
      <c r="C2307" s="36" t="str">
        <f t="shared" si="80"/>
        <v>No</v>
      </c>
      <c r="D2307" s="30">
        <f t="shared" si="79"/>
        <v>3.9026516527424628</v>
      </c>
      <c r="E2307" s="600">
        <v>10744</v>
      </c>
      <c r="F2307" s="27">
        <v>42612</v>
      </c>
      <c r="G2307" s="3" t="s">
        <v>19781</v>
      </c>
    </row>
    <row r="2308" spans="1:7" s="168" customFormat="1" ht="30">
      <c r="A2308" s="62">
        <v>2306</v>
      </c>
      <c r="B2308" s="35" t="s">
        <v>20033</v>
      </c>
      <c r="C2308" s="36" t="str">
        <f t="shared" si="80"/>
        <v>No</v>
      </c>
      <c r="D2308" s="30">
        <f t="shared" ref="D2308:D2371" si="81">E2308/2753</f>
        <v>3.9026516527424628</v>
      </c>
      <c r="E2308" s="600">
        <v>10744</v>
      </c>
      <c r="F2308" s="27">
        <v>42612</v>
      </c>
      <c r="G2308" s="3" t="s">
        <v>19781</v>
      </c>
    </row>
    <row r="2309" spans="1:7" s="168" customFormat="1" ht="30">
      <c r="A2309" s="62">
        <v>2307</v>
      </c>
      <c r="B2309" s="35" t="s">
        <v>20034</v>
      </c>
      <c r="C2309" s="36" t="str">
        <f t="shared" si="80"/>
        <v>Yes</v>
      </c>
      <c r="D2309" s="30">
        <f t="shared" si="81"/>
        <v>1.3140573919360699</v>
      </c>
      <c r="E2309" s="600">
        <v>3617.6000000000004</v>
      </c>
      <c r="F2309" s="27">
        <v>42612</v>
      </c>
      <c r="G2309" s="3" t="s">
        <v>19781</v>
      </c>
    </row>
    <row r="2310" spans="1:7" s="168" customFormat="1" ht="30">
      <c r="A2310" s="62">
        <v>2308</v>
      </c>
      <c r="B2310" s="35" t="s">
        <v>20035</v>
      </c>
      <c r="C2310" s="36" t="str">
        <f t="shared" si="80"/>
        <v>Yes</v>
      </c>
      <c r="D2310" s="30">
        <f t="shared" si="81"/>
        <v>0.93861242281147839</v>
      </c>
      <c r="E2310" s="600">
        <v>2584</v>
      </c>
      <c r="F2310" s="27">
        <v>42612</v>
      </c>
      <c r="G2310" s="3" t="s">
        <v>19781</v>
      </c>
    </row>
    <row r="2311" spans="1:7" s="168" customFormat="1" ht="30">
      <c r="A2311" s="62">
        <v>2309</v>
      </c>
      <c r="B2311" s="35" t="s">
        <v>20036</v>
      </c>
      <c r="C2311" s="36" t="str">
        <f t="shared" si="80"/>
        <v>Yes</v>
      </c>
      <c r="D2311" s="30">
        <f t="shared" si="81"/>
        <v>1.9760261532873229</v>
      </c>
      <c r="E2311" s="600">
        <v>5440</v>
      </c>
      <c r="F2311" s="27">
        <v>42612</v>
      </c>
      <c r="G2311" s="3" t="s">
        <v>19781</v>
      </c>
    </row>
    <row r="2312" spans="1:7" s="168" customFormat="1" ht="45">
      <c r="A2312" s="62">
        <v>2310</v>
      </c>
      <c r="B2312" s="35" t="s">
        <v>20037</v>
      </c>
      <c r="C2312" s="36" t="str">
        <f t="shared" si="80"/>
        <v>Yes</v>
      </c>
      <c r="D2312" s="30">
        <f t="shared" si="81"/>
        <v>0.36556483835815473</v>
      </c>
      <c r="E2312" s="600">
        <v>1006.4</v>
      </c>
      <c r="F2312" s="27">
        <v>42612</v>
      </c>
      <c r="G2312" s="3" t="s">
        <v>19781</v>
      </c>
    </row>
    <row r="2313" spans="1:7" s="168" customFormat="1" ht="45">
      <c r="A2313" s="62">
        <v>2311</v>
      </c>
      <c r="B2313" s="35" t="s">
        <v>20037</v>
      </c>
      <c r="C2313" s="36" t="str">
        <f t="shared" ref="C2313:C2365" si="82">IF(D2313&lt;=2, "Yes", "No")</f>
        <v>No</v>
      </c>
      <c r="D2313" s="30">
        <f t="shared" si="81"/>
        <v>4.357137667998547</v>
      </c>
      <c r="E2313" s="600">
        <v>11995.2</v>
      </c>
      <c r="F2313" s="27">
        <v>42612</v>
      </c>
      <c r="G2313" s="3" t="s">
        <v>19781</v>
      </c>
    </row>
    <row r="2314" spans="1:7" s="168" customFormat="1" ht="30">
      <c r="A2314" s="62">
        <v>2312</v>
      </c>
      <c r="B2314" s="35" t="s">
        <v>20038</v>
      </c>
      <c r="C2314" s="36" t="str">
        <f t="shared" si="82"/>
        <v>No</v>
      </c>
      <c r="D2314" s="30">
        <f t="shared" si="81"/>
        <v>2.1637486378496185</v>
      </c>
      <c r="E2314" s="600">
        <v>5956.8</v>
      </c>
      <c r="F2314" s="27">
        <v>42612</v>
      </c>
      <c r="G2314" s="3" t="s">
        <v>19781</v>
      </c>
    </row>
    <row r="2315" spans="1:7" s="168" customFormat="1" ht="30">
      <c r="A2315" s="62">
        <v>2313</v>
      </c>
      <c r="B2315" s="35" t="s">
        <v>20039</v>
      </c>
      <c r="C2315" s="36" t="str">
        <f t="shared" si="82"/>
        <v>Yes</v>
      </c>
      <c r="D2315" s="30">
        <f t="shared" si="81"/>
        <v>0.78053033054849263</v>
      </c>
      <c r="E2315" s="600">
        <v>2148.8000000000002</v>
      </c>
      <c r="F2315" s="27">
        <v>42612</v>
      </c>
      <c r="G2315" s="3" t="s">
        <v>19781</v>
      </c>
    </row>
    <row r="2316" spans="1:7" s="168" customFormat="1" ht="30">
      <c r="A2316" s="62">
        <v>2314</v>
      </c>
      <c r="B2316" s="35" t="s">
        <v>20040</v>
      </c>
      <c r="C2316" s="36" t="str">
        <f t="shared" si="82"/>
        <v>Yes</v>
      </c>
      <c r="D2316" s="30">
        <f t="shared" si="81"/>
        <v>1.0769342535415911</v>
      </c>
      <c r="E2316" s="600">
        <v>2964.8</v>
      </c>
      <c r="F2316" s="27">
        <v>42612</v>
      </c>
      <c r="G2316" s="3" t="s">
        <v>19781</v>
      </c>
    </row>
    <row r="2317" spans="1:7" s="168" customFormat="1" ht="30">
      <c r="A2317" s="62">
        <v>2315</v>
      </c>
      <c r="B2317" s="35" t="s">
        <v>20041</v>
      </c>
      <c r="C2317" s="36" t="str">
        <f t="shared" si="82"/>
        <v>No</v>
      </c>
      <c r="D2317" s="30">
        <f t="shared" si="81"/>
        <v>2.6478750454050122</v>
      </c>
      <c r="E2317" s="600">
        <v>7289.5999999999985</v>
      </c>
      <c r="F2317" s="27">
        <v>42612</v>
      </c>
      <c r="G2317" s="3" t="s">
        <v>19781</v>
      </c>
    </row>
    <row r="2318" spans="1:7" s="168" customFormat="1" ht="30">
      <c r="A2318" s="62">
        <v>2316</v>
      </c>
      <c r="B2318" s="35" t="s">
        <v>20042</v>
      </c>
      <c r="C2318" s="36" t="str">
        <f t="shared" si="82"/>
        <v>No</v>
      </c>
      <c r="D2318" s="30">
        <f t="shared" si="81"/>
        <v>2.6478750454050122</v>
      </c>
      <c r="E2318" s="600">
        <v>7289.5999999999985</v>
      </c>
      <c r="F2318" s="27">
        <v>42612</v>
      </c>
      <c r="G2318" s="3" t="s">
        <v>19781</v>
      </c>
    </row>
    <row r="2319" spans="1:7" s="168" customFormat="1" ht="30">
      <c r="A2319" s="62">
        <v>2317</v>
      </c>
      <c r="B2319" s="35" t="s">
        <v>20043</v>
      </c>
      <c r="C2319" s="36" t="str">
        <f t="shared" si="82"/>
        <v>No</v>
      </c>
      <c r="D2319" s="30">
        <f t="shared" si="81"/>
        <v>3.3592444605884491</v>
      </c>
      <c r="E2319" s="600">
        <v>9248</v>
      </c>
      <c r="F2319" s="27">
        <v>42612</v>
      </c>
      <c r="G2319" s="3" t="s">
        <v>19781</v>
      </c>
    </row>
    <row r="2320" spans="1:7" s="168" customFormat="1" ht="30">
      <c r="A2320" s="62">
        <v>2318</v>
      </c>
      <c r="B2320" s="35" t="s">
        <v>20044</v>
      </c>
      <c r="C2320" s="36" t="str">
        <f t="shared" si="82"/>
        <v>No</v>
      </c>
      <c r="D2320" s="30">
        <f t="shared" si="81"/>
        <v>3.438285506719942</v>
      </c>
      <c r="E2320" s="600">
        <v>9465.6</v>
      </c>
      <c r="F2320" s="27">
        <v>42612</v>
      </c>
      <c r="G2320" s="3" t="s">
        <v>19781</v>
      </c>
    </row>
    <row r="2321" spans="1:7" s="168" customFormat="1" ht="30">
      <c r="A2321" s="62">
        <v>2319</v>
      </c>
      <c r="B2321" s="35" t="s">
        <v>20045</v>
      </c>
      <c r="C2321" s="36" t="str">
        <f t="shared" si="82"/>
        <v>Yes</v>
      </c>
      <c r="D2321" s="30">
        <f t="shared" si="81"/>
        <v>0.78053033054849263</v>
      </c>
      <c r="E2321" s="601">
        <v>2148.8000000000002</v>
      </c>
      <c r="F2321" s="27">
        <v>42612</v>
      </c>
      <c r="G2321" s="3" t="s">
        <v>19781</v>
      </c>
    </row>
    <row r="2322" spans="1:7" s="168" customFormat="1" ht="30">
      <c r="A2322" s="62">
        <v>2320</v>
      </c>
      <c r="B2322" s="35" t="s">
        <v>20046</v>
      </c>
      <c r="C2322" s="36" t="str">
        <f t="shared" si="82"/>
        <v>No</v>
      </c>
      <c r="D2322" s="30">
        <f t="shared" si="81"/>
        <v>2.1242281147838722</v>
      </c>
      <c r="E2322" s="601">
        <v>5848</v>
      </c>
      <c r="F2322" s="27">
        <v>42612</v>
      </c>
      <c r="G2322" s="3" t="s">
        <v>19781</v>
      </c>
    </row>
    <row r="2323" spans="1:7" s="168" customFormat="1" ht="30">
      <c r="A2323" s="62">
        <v>2321</v>
      </c>
      <c r="B2323" s="35" t="s">
        <v>20047</v>
      </c>
      <c r="C2323" s="36" t="str">
        <f t="shared" si="82"/>
        <v>Yes</v>
      </c>
      <c r="D2323" s="30">
        <f t="shared" si="81"/>
        <v>0.87933163821285865</v>
      </c>
      <c r="E2323" s="601">
        <v>2420.7999999999997</v>
      </c>
      <c r="F2323" s="27">
        <v>42612</v>
      </c>
      <c r="G2323" s="3" t="s">
        <v>19781</v>
      </c>
    </row>
    <row r="2324" spans="1:7" s="168" customFormat="1" ht="45">
      <c r="A2324" s="62">
        <v>2322</v>
      </c>
      <c r="B2324" s="35" t="s">
        <v>20048</v>
      </c>
      <c r="C2324" s="36" t="str">
        <f t="shared" si="82"/>
        <v>Yes</v>
      </c>
      <c r="D2324" s="30">
        <f t="shared" si="81"/>
        <v>1.9661460225208864</v>
      </c>
      <c r="E2324" s="601">
        <v>5412.8</v>
      </c>
      <c r="F2324" s="27">
        <v>42612</v>
      </c>
      <c r="G2324" s="3" t="s">
        <v>19781</v>
      </c>
    </row>
    <row r="2325" spans="1:7" s="168" customFormat="1" ht="30">
      <c r="A2325" s="62">
        <v>2323</v>
      </c>
      <c r="B2325" s="35" t="s">
        <v>20049</v>
      </c>
      <c r="C2325" s="36" t="str">
        <f t="shared" si="82"/>
        <v>Yes</v>
      </c>
      <c r="D2325" s="30">
        <f t="shared" si="81"/>
        <v>1.9661460225208864</v>
      </c>
      <c r="E2325" s="601">
        <v>5412.8</v>
      </c>
      <c r="F2325" s="27">
        <v>42612</v>
      </c>
      <c r="G2325" s="3" t="s">
        <v>19781</v>
      </c>
    </row>
    <row r="2326" spans="1:7" s="168" customFormat="1" ht="30">
      <c r="A2326" s="62">
        <v>2324</v>
      </c>
      <c r="B2326" s="35" t="s">
        <v>20050</v>
      </c>
      <c r="C2326" s="36" t="str">
        <f t="shared" si="82"/>
        <v>No</v>
      </c>
      <c r="D2326" s="30">
        <f t="shared" si="81"/>
        <v>2.9541590991645483</v>
      </c>
      <c r="E2326" s="601">
        <v>8132.8000000000011</v>
      </c>
      <c r="F2326" s="27">
        <v>42612</v>
      </c>
      <c r="G2326" s="3" t="s">
        <v>19781</v>
      </c>
    </row>
    <row r="2327" spans="1:7" s="168" customFormat="1" ht="30">
      <c r="A2327" s="62">
        <v>2325</v>
      </c>
      <c r="B2327" s="35" t="s">
        <v>20051</v>
      </c>
      <c r="C2327" s="36" t="str">
        <f t="shared" si="82"/>
        <v>No</v>
      </c>
      <c r="D2327" s="30">
        <f t="shared" si="81"/>
        <v>4.9104249909189974</v>
      </c>
      <c r="E2327" s="601">
        <v>13518.4</v>
      </c>
      <c r="F2327" s="27">
        <v>42612</v>
      </c>
      <c r="G2327" s="3" t="s">
        <v>19781</v>
      </c>
    </row>
    <row r="2328" spans="1:7" s="168" customFormat="1" ht="30">
      <c r="A2328" s="62">
        <v>2326</v>
      </c>
      <c r="B2328" s="35" t="s">
        <v>20052</v>
      </c>
      <c r="C2328" s="36" t="str">
        <f t="shared" si="82"/>
        <v>Yes</v>
      </c>
      <c r="D2328" s="30">
        <f t="shared" si="81"/>
        <v>0.3754449691245913</v>
      </c>
      <c r="E2328" s="601">
        <v>1033.5999999999999</v>
      </c>
      <c r="F2328" s="27">
        <v>42612</v>
      </c>
      <c r="G2328" s="3" t="s">
        <v>19781</v>
      </c>
    </row>
    <row r="2329" spans="1:7" s="168" customFormat="1" ht="30">
      <c r="A2329" s="62">
        <v>2327</v>
      </c>
      <c r="B2329" s="35" t="s">
        <v>20053</v>
      </c>
      <c r="C2329" s="36" t="str">
        <f t="shared" si="82"/>
        <v>No</v>
      </c>
      <c r="D2329" s="30">
        <f t="shared" si="81"/>
        <v>2.3909916454776607</v>
      </c>
      <c r="E2329" s="601">
        <v>6582.4</v>
      </c>
      <c r="F2329" s="27">
        <v>42612</v>
      </c>
      <c r="G2329" s="3" t="s">
        <v>19781</v>
      </c>
    </row>
    <row r="2330" spans="1:7" s="168" customFormat="1" ht="45">
      <c r="A2330" s="62">
        <v>2328</v>
      </c>
      <c r="B2330" s="35" t="s">
        <v>20054</v>
      </c>
      <c r="C2330" s="36" t="str">
        <f t="shared" si="82"/>
        <v>Yes</v>
      </c>
      <c r="D2330" s="30">
        <f t="shared" si="81"/>
        <v>0.42484562295677442</v>
      </c>
      <c r="E2330" s="601">
        <v>1169.5999999999999</v>
      </c>
      <c r="F2330" s="27">
        <v>42612</v>
      </c>
      <c r="G2330" s="3" t="s">
        <v>19781</v>
      </c>
    </row>
    <row r="2331" spans="1:7" s="168" customFormat="1" ht="45">
      <c r="A2331" s="62">
        <v>2329</v>
      </c>
      <c r="B2331" s="35" t="s">
        <v>20055</v>
      </c>
      <c r="C2331" s="36" t="str">
        <f t="shared" si="82"/>
        <v>Yes</v>
      </c>
      <c r="D2331" s="30">
        <f t="shared" si="81"/>
        <v>0.42484562295677442</v>
      </c>
      <c r="E2331" s="601">
        <v>1169.5999999999999</v>
      </c>
      <c r="F2331" s="27">
        <v>42612</v>
      </c>
      <c r="G2331" s="3" t="s">
        <v>19781</v>
      </c>
    </row>
    <row r="2332" spans="1:7" s="168" customFormat="1" ht="30">
      <c r="A2332" s="62">
        <v>2330</v>
      </c>
      <c r="B2332" s="35" t="s">
        <v>20056</v>
      </c>
      <c r="C2332" s="36" t="str">
        <f t="shared" si="82"/>
        <v>No</v>
      </c>
      <c r="D2332" s="30">
        <f t="shared" si="81"/>
        <v>2.5095532146749</v>
      </c>
      <c r="E2332" s="601">
        <v>6908.8</v>
      </c>
      <c r="F2332" s="27">
        <v>42612</v>
      </c>
      <c r="G2332" s="3" t="s">
        <v>19781</v>
      </c>
    </row>
    <row r="2333" spans="1:7" s="168" customFormat="1" ht="30">
      <c r="A2333" s="62">
        <v>2331</v>
      </c>
      <c r="B2333" s="35" t="s">
        <v>20057</v>
      </c>
      <c r="C2333" s="36" t="str">
        <f t="shared" si="82"/>
        <v>No</v>
      </c>
      <c r="D2333" s="30">
        <f t="shared" si="81"/>
        <v>4.7227025063567023</v>
      </c>
      <c r="E2333" s="601">
        <v>13001.6</v>
      </c>
      <c r="F2333" s="27">
        <v>42612</v>
      </c>
      <c r="G2333" s="3" t="s">
        <v>19781</v>
      </c>
    </row>
    <row r="2334" spans="1:7" s="168" customFormat="1" ht="30">
      <c r="A2334" s="62">
        <v>2332</v>
      </c>
      <c r="B2334" s="35" t="s">
        <v>20058</v>
      </c>
      <c r="C2334" s="36" t="str">
        <f t="shared" si="82"/>
        <v>Yes</v>
      </c>
      <c r="D2334" s="30">
        <f t="shared" si="81"/>
        <v>1.7389030148928442</v>
      </c>
      <c r="E2334" s="601">
        <v>4787.2</v>
      </c>
      <c r="F2334" s="27">
        <v>42612</v>
      </c>
      <c r="G2334" s="3" t="s">
        <v>19781</v>
      </c>
    </row>
    <row r="2335" spans="1:7" s="168" customFormat="1" ht="30">
      <c r="A2335" s="62">
        <v>2333</v>
      </c>
      <c r="B2335" s="35" t="s">
        <v>20059</v>
      </c>
      <c r="C2335" s="36" t="str">
        <f t="shared" si="82"/>
        <v>Yes</v>
      </c>
      <c r="D2335" s="30">
        <f t="shared" si="81"/>
        <v>1.7389030148928442</v>
      </c>
      <c r="E2335" s="601">
        <v>4787.2</v>
      </c>
      <c r="F2335" s="27">
        <v>42612</v>
      </c>
      <c r="G2335" s="3" t="s">
        <v>19781</v>
      </c>
    </row>
    <row r="2336" spans="1:7" s="168" customFormat="1" ht="45">
      <c r="A2336" s="62">
        <v>2334</v>
      </c>
      <c r="B2336" s="35" t="s">
        <v>20060</v>
      </c>
      <c r="C2336" s="36" t="str">
        <f t="shared" si="82"/>
        <v>No</v>
      </c>
      <c r="D2336" s="30">
        <f t="shared" si="81"/>
        <v>4.7227025063567023</v>
      </c>
      <c r="E2336" s="601">
        <v>13001.6</v>
      </c>
      <c r="F2336" s="27">
        <v>42612</v>
      </c>
      <c r="G2336" s="3" t="s">
        <v>19781</v>
      </c>
    </row>
    <row r="2337" spans="1:7" s="168" customFormat="1" ht="30">
      <c r="A2337" s="62">
        <v>2335</v>
      </c>
      <c r="B2337" s="35" t="s">
        <v>20061</v>
      </c>
      <c r="C2337" s="36" t="str">
        <f t="shared" si="82"/>
        <v>Yes</v>
      </c>
      <c r="D2337" s="30">
        <f t="shared" si="81"/>
        <v>0.74100980748274614</v>
      </c>
      <c r="E2337" s="601">
        <v>2040.0000000000002</v>
      </c>
      <c r="F2337" s="27">
        <v>42612</v>
      </c>
      <c r="G2337" s="3" t="s">
        <v>19781</v>
      </c>
    </row>
    <row r="2338" spans="1:7" s="168" customFormat="1" ht="45">
      <c r="A2338" s="62">
        <v>2336</v>
      </c>
      <c r="B2338" s="35" t="s">
        <v>20062</v>
      </c>
      <c r="C2338" s="36" t="str">
        <f t="shared" si="82"/>
        <v>Yes</v>
      </c>
      <c r="D2338" s="30">
        <f t="shared" si="81"/>
        <v>1.7092626225935341</v>
      </c>
      <c r="E2338" s="601">
        <v>4705.5999999999995</v>
      </c>
      <c r="F2338" s="27">
        <v>42612</v>
      </c>
      <c r="G2338" s="3" t="s">
        <v>19781</v>
      </c>
    </row>
    <row r="2339" spans="1:7" s="168" customFormat="1" ht="45">
      <c r="A2339" s="62">
        <v>2337</v>
      </c>
      <c r="B2339" s="35" t="s">
        <v>20063</v>
      </c>
      <c r="C2339" s="36" t="str">
        <f t="shared" si="82"/>
        <v>Yes</v>
      </c>
      <c r="D2339" s="30">
        <f t="shared" si="81"/>
        <v>0.31616418452597167</v>
      </c>
      <c r="E2339" s="601">
        <v>870.4</v>
      </c>
      <c r="F2339" s="27">
        <v>42612</v>
      </c>
      <c r="G2339" s="3" t="s">
        <v>19781</v>
      </c>
    </row>
    <row r="2340" spans="1:7" s="168" customFormat="1" ht="45">
      <c r="A2340" s="62">
        <v>2338</v>
      </c>
      <c r="B2340" s="35" t="s">
        <v>20064</v>
      </c>
      <c r="C2340" s="36" t="str">
        <f t="shared" si="82"/>
        <v>No</v>
      </c>
      <c r="D2340" s="30">
        <f t="shared" si="81"/>
        <v>4.0607337450054493</v>
      </c>
      <c r="E2340" s="601">
        <v>11179.2</v>
      </c>
      <c r="F2340" s="27">
        <v>42612</v>
      </c>
      <c r="G2340" s="3" t="s">
        <v>19781</v>
      </c>
    </row>
    <row r="2341" spans="1:7" s="168" customFormat="1" ht="45">
      <c r="A2341" s="62">
        <v>2339</v>
      </c>
      <c r="B2341" s="35" t="s">
        <v>20064</v>
      </c>
      <c r="C2341" s="36" t="str">
        <f t="shared" si="82"/>
        <v>Yes</v>
      </c>
      <c r="D2341" s="30">
        <f t="shared" si="81"/>
        <v>9.880130766436615E-2</v>
      </c>
      <c r="E2341" s="601">
        <v>272</v>
      </c>
      <c r="F2341" s="27">
        <v>42612</v>
      </c>
      <c r="G2341" s="3" t="s">
        <v>19781</v>
      </c>
    </row>
    <row r="2342" spans="1:7" s="168" customFormat="1" ht="30">
      <c r="A2342" s="62">
        <v>2340</v>
      </c>
      <c r="B2342" s="35" t="s">
        <v>20065</v>
      </c>
      <c r="C2342" s="36" t="str">
        <f t="shared" si="82"/>
        <v>Yes</v>
      </c>
      <c r="D2342" s="30">
        <f t="shared" si="81"/>
        <v>0.32604431529240829</v>
      </c>
      <c r="E2342" s="601">
        <v>897.6</v>
      </c>
      <c r="F2342" s="27">
        <v>42612</v>
      </c>
      <c r="G2342" s="3" t="s">
        <v>19781</v>
      </c>
    </row>
    <row r="2343" spans="1:7" s="168" customFormat="1" ht="30">
      <c r="A2343" s="62">
        <v>2341</v>
      </c>
      <c r="B2343" s="35" t="s">
        <v>20066</v>
      </c>
      <c r="C2343" s="36" t="str">
        <f t="shared" si="82"/>
        <v>No</v>
      </c>
      <c r="D2343" s="30">
        <f t="shared" si="81"/>
        <v>4.8807845986196883</v>
      </c>
      <c r="E2343" s="601">
        <v>13436.800000000001</v>
      </c>
      <c r="F2343" s="27">
        <v>42612</v>
      </c>
      <c r="G2343" s="3" t="s">
        <v>19781</v>
      </c>
    </row>
    <row r="2344" spans="1:7" s="168" customFormat="1" ht="30">
      <c r="A2344" s="62">
        <v>2342</v>
      </c>
      <c r="B2344" s="35" t="s">
        <v>20067</v>
      </c>
      <c r="C2344" s="36" t="str">
        <f t="shared" si="82"/>
        <v>No</v>
      </c>
      <c r="D2344" s="30">
        <f t="shared" si="81"/>
        <v>4.8807845986196883</v>
      </c>
      <c r="E2344" s="601">
        <v>13436.800000000001</v>
      </c>
      <c r="F2344" s="27">
        <v>42612</v>
      </c>
      <c r="G2344" s="3" t="s">
        <v>19781</v>
      </c>
    </row>
    <row r="2345" spans="1:7" s="168" customFormat="1" ht="45">
      <c r="A2345" s="62">
        <v>2343</v>
      </c>
      <c r="B2345" s="35" t="s">
        <v>20068</v>
      </c>
      <c r="C2345" s="36" t="str">
        <f t="shared" si="82"/>
        <v>No</v>
      </c>
      <c r="D2345" s="30">
        <f t="shared" si="81"/>
        <v>4.8807845986196883</v>
      </c>
      <c r="E2345" s="601">
        <v>13436.800000000001</v>
      </c>
      <c r="F2345" s="27">
        <v>42612</v>
      </c>
      <c r="G2345" s="3" t="s">
        <v>19781</v>
      </c>
    </row>
    <row r="2346" spans="1:7" s="168" customFormat="1" ht="30">
      <c r="A2346" s="62">
        <v>2344</v>
      </c>
      <c r="B2346" s="35" t="s">
        <v>20065</v>
      </c>
      <c r="C2346" s="36" t="str">
        <f t="shared" si="82"/>
        <v>No</v>
      </c>
      <c r="D2346" s="30">
        <f t="shared" si="81"/>
        <v>4.8807845986196883</v>
      </c>
      <c r="E2346" s="601">
        <v>13436.800000000001</v>
      </c>
      <c r="F2346" s="27">
        <v>42612</v>
      </c>
      <c r="G2346" s="3" t="s">
        <v>19781</v>
      </c>
    </row>
    <row r="2347" spans="1:7" s="168" customFormat="1" ht="30">
      <c r="A2347" s="62">
        <v>2345</v>
      </c>
      <c r="B2347" s="35" t="s">
        <v>20069</v>
      </c>
      <c r="C2347" s="36" t="str">
        <f t="shared" si="82"/>
        <v>No</v>
      </c>
      <c r="D2347" s="30">
        <f t="shared" si="81"/>
        <v>2.7861968761351257</v>
      </c>
      <c r="E2347" s="601">
        <v>7670.4000000000005</v>
      </c>
      <c r="F2347" s="27">
        <v>42612</v>
      </c>
      <c r="G2347" s="3" t="s">
        <v>19781</v>
      </c>
    </row>
    <row r="2348" spans="1:7" s="168" customFormat="1" ht="30">
      <c r="A2348" s="62">
        <v>2346</v>
      </c>
      <c r="B2348" s="35" t="s">
        <v>20070</v>
      </c>
      <c r="C2348" s="36" t="str">
        <f t="shared" si="82"/>
        <v>No</v>
      </c>
      <c r="D2348" s="30">
        <f t="shared" si="81"/>
        <v>2.7861968761351257</v>
      </c>
      <c r="E2348" s="601">
        <v>7670.4000000000005</v>
      </c>
      <c r="F2348" s="27">
        <v>42612</v>
      </c>
      <c r="G2348" s="3" t="s">
        <v>19781</v>
      </c>
    </row>
    <row r="2349" spans="1:7" s="168" customFormat="1" ht="30">
      <c r="A2349" s="62">
        <v>2347</v>
      </c>
      <c r="B2349" s="35" t="s">
        <v>20071</v>
      </c>
      <c r="C2349" s="36" t="str">
        <f t="shared" si="82"/>
        <v>No</v>
      </c>
      <c r="D2349" s="30">
        <f t="shared" si="81"/>
        <v>2.7861968761351257</v>
      </c>
      <c r="E2349" s="601">
        <v>7670.4000000000005</v>
      </c>
      <c r="F2349" s="27">
        <v>42612</v>
      </c>
      <c r="G2349" s="3" t="s">
        <v>19781</v>
      </c>
    </row>
    <row r="2350" spans="1:7" s="168" customFormat="1" ht="30">
      <c r="A2350" s="62">
        <v>2348</v>
      </c>
      <c r="B2350" s="35" t="s">
        <v>20072</v>
      </c>
      <c r="C2350" s="36" t="str">
        <f t="shared" si="82"/>
        <v>No</v>
      </c>
      <c r="D2350" s="30">
        <f t="shared" si="81"/>
        <v>2.7861968761351257</v>
      </c>
      <c r="E2350" s="601">
        <v>7670.4000000000005</v>
      </c>
      <c r="F2350" s="27">
        <v>42612</v>
      </c>
      <c r="G2350" s="3" t="s">
        <v>19781</v>
      </c>
    </row>
    <row r="2351" spans="1:7" s="168" customFormat="1" ht="30">
      <c r="A2351" s="62">
        <v>2349</v>
      </c>
      <c r="B2351" s="35" t="s">
        <v>20073</v>
      </c>
      <c r="C2351" s="36" t="str">
        <f t="shared" si="82"/>
        <v>Yes</v>
      </c>
      <c r="D2351" s="30">
        <f t="shared" si="81"/>
        <v>1.6104613149291682</v>
      </c>
      <c r="E2351" s="601">
        <v>4433.6000000000004</v>
      </c>
      <c r="F2351" s="27">
        <v>42612</v>
      </c>
      <c r="G2351" s="3" t="s">
        <v>19781</v>
      </c>
    </row>
    <row r="2352" spans="1:7" s="168" customFormat="1" ht="30">
      <c r="A2352" s="62">
        <v>2350</v>
      </c>
      <c r="B2352" s="35" t="s">
        <v>20074</v>
      </c>
      <c r="C2352" s="36" t="str">
        <f t="shared" si="82"/>
        <v>Yes</v>
      </c>
      <c r="D2352" s="30">
        <f t="shared" si="81"/>
        <v>1.6104613149291682</v>
      </c>
      <c r="E2352" s="601">
        <v>4433.6000000000004</v>
      </c>
      <c r="F2352" s="27">
        <v>42612</v>
      </c>
      <c r="G2352" s="3" t="s">
        <v>19781</v>
      </c>
    </row>
    <row r="2353" spans="1:7" s="168" customFormat="1" ht="30">
      <c r="A2353" s="62">
        <v>2351</v>
      </c>
      <c r="B2353" s="35" t="s">
        <v>20075</v>
      </c>
      <c r="C2353" s="36" t="str">
        <f t="shared" si="82"/>
        <v>Yes</v>
      </c>
      <c r="D2353" s="30">
        <f t="shared" si="81"/>
        <v>1.6104613149291682</v>
      </c>
      <c r="E2353" s="601">
        <v>4433.6000000000004</v>
      </c>
      <c r="F2353" s="27">
        <v>42612</v>
      </c>
      <c r="G2353" s="3" t="s">
        <v>19781</v>
      </c>
    </row>
    <row r="2354" spans="1:7" s="168" customFormat="1" ht="30">
      <c r="A2354" s="62">
        <v>2352</v>
      </c>
      <c r="B2354" s="35" t="s">
        <v>20076</v>
      </c>
      <c r="C2354" s="36" t="str">
        <f t="shared" si="82"/>
        <v>Yes</v>
      </c>
      <c r="D2354" s="30">
        <f t="shared" si="81"/>
        <v>1.7191427533599706</v>
      </c>
      <c r="E2354" s="601">
        <v>4732.7999999999993</v>
      </c>
      <c r="F2354" s="27">
        <v>42612</v>
      </c>
      <c r="G2354" s="3" t="s">
        <v>19781</v>
      </c>
    </row>
    <row r="2355" spans="1:7" s="168" customFormat="1" ht="30">
      <c r="A2355" s="62">
        <v>2353</v>
      </c>
      <c r="B2355" s="35" t="s">
        <v>20077</v>
      </c>
      <c r="C2355" s="36" t="str">
        <f t="shared" si="82"/>
        <v>Yes</v>
      </c>
      <c r="D2355" s="30">
        <f t="shared" si="81"/>
        <v>0.9682528151107882</v>
      </c>
      <c r="E2355" s="601">
        <v>2665.6</v>
      </c>
      <c r="F2355" s="27">
        <v>42612</v>
      </c>
      <c r="G2355" s="3" t="s">
        <v>19781</v>
      </c>
    </row>
    <row r="2356" spans="1:7" s="168" customFormat="1" ht="30">
      <c r="A2356" s="62">
        <v>2354</v>
      </c>
      <c r="B2356" s="35" t="s">
        <v>20078</v>
      </c>
      <c r="C2356" s="36" t="str">
        <f t="shared" si="82"/>
        <v>Yes</v>
      </c>
      <c r="D2356" s="30">
        <f t="shared" si="81"/>
        <v>1.9365056302215764</v>
      </c>
      <c r="E2356" s="601">
        <v>5331.2</v>
      </c>
      <c r="F2356" s="27">
        <v>42612</v>
      </c>
      <c r="G2356" s="3" t="s">
        <v>19781</v>
      </c>
    </row>
    <row r="2357" spans="1:7" s="168" customFormat="1" ht="30">
      <c r="A2357" s="62">
        <v>2355</v>
      </c>
      <c r="B2357" s="35" t="s">
        <v>20079</v>
      </c>
      <c r="C2357" s="36" t="str">
        <f t="shared" si="82"/>
        <v>Yes</v>
      </c>
      <c r="D2357" s="30">
        <f t="shared" si="81"/>
        <v>0.3952052306574646</v>
      </c>
      <c r="E2357" s="601">
        <v>1088</v>
      </c>
      <c r="F2357" s="27">
        <v>42612</v>
      </c>
      <c r="G2357" s="3" t="s">
        <v>19781</v>
      </c>
    </row>
    <row r="2358" spans="1:7" s="168" customFormat="1" ht="30">
      <c r="A2358" s="62">
        <v>2356</v>
      </c>
      <c r="B2358" s="35" t="s">
        <v>20080</v>
      </c>
      <c r="C2358" s="36" t="str">
        <f t="shared" si="82"/>
        <v>No</v>
      </c>
      <c r="D2358" s="30">
        <f t="shared" si="81"/>
        <v>4.7424627678895748</v>
      </c>
      <c r="E2358" s="601">
        <v>13056</v>
      </c>
      <c r="F2358" s="27">
        <v>42612</v>
      </c>
      <c r="G2358" s="3" t="s">
        <v>19781</v>
      </c>
    </row>
    <row r="2359" spans="1:7" s="168" customFormat="1" ht="30">
      <c r="A2359" s="62">
        <v>2357</v>
      </c>
      <c r="B2359" s="35" t="s">
        <v>20081</v>
      </c>
      <c r="C2359" s="36" t="str">
        <f t="shared" si="82"/>
        <v>Yes</v>
      </c>
      <c r="D2359" s="30">
        <f t="shared" si="81"/>
        <v>1.3239375227025065</v>
      </c>
      <c r="E2359" s="601">
        <v>3644.8</v>
      </c>
      <c r="F2359" s="27">
        <v>42612</v>
      </c>
      <c r="G2359" s="3" t="s">
        <v>19781</v>
      </c>
    </row>
    <row r="2360" spans="1:7" s="168" customFormat="1" ht="30">
      <c r="A2360" s="62">
        <v>2358</v>
      </c>
      <c r="B2360" s="35" t="s">
        <v>20082</v>
      </c>
      <c r="C2360" s="36" t="str">
        <f t="shared" si="82"/>
        <v>Yes</v>
      </c>
      <c r="D2360" s="30">
        <f t="shared" si="81"/>
        <v>1.7389030148928442</v>
      </c>
      <c r="E2360" s="601">
        <v>4787.2</v>
      </c>
      <c r="F2360" s="27">
        <v>42612</v>
      </c>
      <c r="G2360" s="3" t="s">
        <v>19781</v>
      </c>
    </row>
    <row r="2361" spans="1:7" s="168" customFormat="1" ht="30">
      <c r="A2361" s="62">
        <v>2359</v>
      </c>
      <c r="B2361" s="35" t="s">
        <v>20083</v>
      </c>
      <c r="C2361" s="36" t="str">
        <f t="shared" si="82"/>
        <v>No</v>
      </c>
      <c r="D2361" s="30">
        <f t="shared" si="81"/>
        <v>4.7227025063567023</v>
      </c>
      <c r="E2361" s="601">
        <v>13001.6</v>
      </c>
      <c r="F2361" s="27">
        <v>42612</v>
      </c>
      <c r="G2361" s="3" t="s">
        <v>19781</v>
      </c>
    </row>
    <row r="2362" spans="1:7" s="168" customFormat="1" ht="30">
      <c r="A2362" s="62">
        <v>2360</v>
      </c>
      <c r="B2362" s="35" t="s">
        <v>20084</v>
      </c>
      <c r="C2362" s="36" t="str">
        <f t="shared" si="82"/>
        <v>No</v>
      </c>
      <c r="D2362" s="30">
        <f t="shared" si="81"/>
        <v>4.7227025063567023</v>
      </c>
      <c r="E2362" s="601">
        <v>13001.6</v>
      </c>
      <c r="F2362" s="27">
        <v>42612</v>
      </c>
      <c r="G2362" s="3" t="s">
        <v>19781</v>
      </c>
    </row>
    <row r="2363" spans="1:7" s="168" customFormat="1" ht="30">
      <c r="A2363" s="62">
        <v>2361</v>
      </c>
      <c r="B2363" s="35" t="s">
        <v>20085</v>
      </c>
      <c r="C2363" s="36" t="str">
        <f t="shared" si="82"/>
        <v>No</v>
      </c>
      <c r="D2363" s="30">
        <f t="shared" si="81"/>
        <v>3.4679258990192512</v>
      </c>
      <c r="E2363" s="601">
        <v>9547.1999999999989</v>
      </c>
      <c r="F2363" s="27">
        <v>42612</v>
      </c>
      <c r="G2363" s="3" t="s">
        <v>19781</v>
      </c>
    </row>
    <row r="2364" spans="1:7" s="168" customFormat="1" ht="30">
      <c r="A2364" s="62">
        <v>2362</v>
      </c>
      <c r="B2364" s="35" t="s">
        <v>20086</v>
      </c>
      <c r="C2364" s="36" t="str">
        <f t="shared" si="82"/>
        <v>No</v>
      </c>
      <c r="D2364" s="30">
        <f t="shared" si="81"/>
        <v>2.4799128223755904</v>
      </c>
      <c r="E2364" s="601">
        <v>6827.2</v>
      </c>
      <c r="F2364" s="27">
        <v>42612</v>
      </c>
      <c r="G2364" s="3" t="s">
        <v>19781</v>
      </c>
    </row>
    <row r="2365" spans="1:7" s="168" customFormat="1" ht="30">
      <c r="A2365" s="62">
        <v>2363</v>
      </c>
      <c r="B2365" s="35" t="s">
        <v>20087</v>
      </c>
      <c r="C2365" s="36" t="str">
        <f t="shared" si="82"/>
        <v>No</v>
      </c>
      <c r="D2365" s="30">
        <f t="shared" si="81"/>
        <v>2.4799128223755904</v>
      </c>
      <c r="E2365" s="601">
        <v>6827.2</v>
      </c>
      <c r="F2365" s="27">
        <v>42612</v>
      </c>
      <c r="G2365" s="3" t="s">
        <v>19781</v>
      </c>
    </row>
    <row r="2366" spans="1:7" s="168" customFormat="1" ht="30">
      <c r="A2366" s="62">
        <v>2364</v>
      </c>
      <c r="B2366" s="245" t="s">
        <v>20088</v>
      </c>
      <c r="C2366" s="246" t="str">
        <f>IF(D2366&lt;=2, "Yes", "No")</f>
        <v>Yes</v>
      </c>
      <c r="D2366" s="30">
        <f t="shared" si="81"/>
        <v>0.7607700690156195</v>
      </c>
      <c r="E2366" s="602">
        <v>2094.4000000000005</v>
      </c>
      <c r="F2366" s="247">
        <v>42612</v>
      </c>
      <c r="G2366" s="3" t="s">
        <v>20089</v>
      </c>
    </row>
    <row r="2367" spans="1:7" s="168" customFormat="1" ht="30">
      <c r="A2367" s="62">
        <v>2365</v>
      </c>
      <c r="B2367" s="245" t="s">
        <v>20090</v>
      </c>
      <c r="C2367" s="246" t="str">
        <f t="shared" ref="C2367:C2430" si="83">IF(D2367&lt;=2, "Yes", "No")</f>
        <v>Yes</v>
      </c>
      <c r="D2367" s="30">
        <f t="shared" si="81"/>
        <v>0.50388666908826729</v>
      </c>
      <c r="E2367" s="602">
        <v>1387.1999999999998</v>
      </c>
      <c r="F2367" s="247">
        <v>42612</v>
      </c>
      <c r="G2367" s="3" t="s">
        <v>20089</v>
      </c>
    </row>
    <row r="2368" spans="1:7" s="168" customFormat="1" ht="45">
      <c r="A2368" s="62">
        <v>2366</v>
      </c>
      <c r="B2368" s="245" t="s">
        <v>20091</v>
      </c>
      <c r="C2368" s="246" t="str">
        <f t="shared" si="83"/>
        <v>No</v>
      </c>
      <c r="D2368" s="30">
        <f t="shared" si="81"/>
        <v>4.6535415909916447</v>
      </c>
      <c r="E2368" s="602">
        <v>12811.199999999999</v>
      </c>
      <c r="F2368" s="247">
        <v>42612</v>
      </c>
      <c r="G2368" s="3" t="s">
        <v>20089</v>
      </c>
    </row>
    <row r="2369" spans="1:7" s="168" customFormat="1" ht="30">
      <c r="A2369" s="62">
        <v>2367</v>
      </c>
      <c r="B2369" s="245" t="s">
        <v>20092</v>
      </c>
      <c r="C2369" s="246" t="str">
        <f t="shared" si="83"/>
        <v>No</v>
      </c>
      <c r="D2369" s="30">
        <f t="shared" si="81"/>
        <v>3.4975662913185612</v>
      </c>
      <c r="E2369" s="602">
        <v>9628.7999999999993</v>
      </c>
      <c r="F2369" s="247">
        <v>42612</v>
      </c>
      <c r="G2369" s="3" t="s">
        <v>20089</v>
      </c>
    </row>
    <row r="2370" spans="1:7" s="168" customFormat="1" ht="30">
      <c r="A2370" s="62">
        <v>2368</v>
      </c>
      <c r="B2370" s="245" t="s">
        <v>20093</v>
      </c>
      <c r="C2370" s="246" t="str">
        <f t="shared" si="83"/>
        <v>Yes</v>
      </c>
      <c r="D2370" s="30">
        <f t="shared" si="81"/>
        <v>1.4820196149654923</v>
      </c>
      <c r="E2370" s="602">
        <v>4080</v>
      </c>
      <c r="F2370" s="247">
        <v>42612</v>
      </c>
      <c r="G2370" s="3" t="s">
        <v>20089</v>
      </c>
    </row>
    <row r="2371" spans="1:7" s="168" customFormat="1" ht="30">
      <c r="A2371" s="62">
        <v>2369</v>
      </c>
      <c r="B2371" s="245" t="s">
        <v>20094</v>
      </c>
      <c r="C2371" s="246" t="str">
        <f t="shared" si="83"/>
        <v>No</v>
      </c>
      <c r="D2371" s="30">
        <f t="shared" si="81"/>
        <v>3.7495096258626956</v>
      </c>
      <c r="E2371" s="602">
        <v>10322.400000000001</v>
      </c>
      <c r="F2371" s="247">
        <v>42612</v>
      </c>
      <c r="G2371" s="3" t="s">
        <v>20089</v>
      </c>
    </row>
    <row r="2372" spans="1:7" s="168" customFormat="1" ht="45">
      <c r="A2372" s="62">
        <v>2370</v>
      </c>
      <c r="B2372" s="245" t="s">
        <v>20095</v>
      </c>
      <c r="C2372" s="246" t="str">
        <f t="shared" si="83"/>
        <v>Yes</v>
      </c>
      <c r="D2372" s="30">
        <f t="shared" ref="D2372:D2435" si="84">E2372/2753</f>
        <v>0.53352706138757722</v>
      </c>
      <c r="E2372" s="602">
        <v>1468.8000000000002</v>
      </c>
      <c r="F2372" s="247">
        <v>42612</v>
      </c>
      <c r="G2372" s="3" t="s">
        <v>20089</v>
      </c>
    </row>
    <row r="2373" spans="1:7" s="168" customFormat="1" ht="30">
      <c r="A2373" s="62">
        <v>2371</v>
      </c>
      <c r="B2373" s="245" t="s">
        <v>20096</v>
      </c>
      <c r="C2373" s="246" t="str">
        <f t="shared" si="83"/>
        <v>No</v>
      </c>
      <c r="D2373" s="30">
        <f t="shared" si="84"/>
        <v>3.3987649836541958</v>
      </c>
      <c r="E2373" s="602">
        <v>9356.8000000000011</v>
      </c>
      <c r="F2373" s="247">
        <v>42612</v>
      </c>
      <c r="G2373" s="3" t="s">
        <v>20089</v>
      </c>
    </row>
    <row r="2374" spans="1:7" s="168" customFormat="1" ht="30">
      <c r="A2374" s="62">
        <v>2372</v>
      </c>
      <c r="B2374" s="248" t="s">
        <v>20097</v>
      </c>
      <c r="C2374" s="246" t="str">
        <f t="shared" si="83"/>
        <v>No</v>
      </c>
      <c r="D2374" s="30">
        <f t="shared" si="84"/>
        <v>4.7424627678895748</v>
      </c>
      <c r="E2374" s="603">
        <v>13056</v>
      </c>
      <c r="F2374" s="247">
        <v>42612</v>
      </c>
      <c r="G2374" s="3" t="s">
        <v>20089</v>
      </c>
    </row>
    <row r="2375" spans="1:7" s="168" customFormat="1" ht="30">
      <c r="A2375" s="62">
        <v>2373</v>
      </c>
      <c r="B2375" s="245" t="s">
        <v>20098</v>
      </c>
      <c r="C2375" s="246" t="str">
        <f t="shared" si="83"/>
        <v>No</v>
      </c>
      <c r="D2375" s="30">
        <f t="shared" si="84"/>
        <v>3.5272066836178722</v>
      </c>
      <c r="E2375" s="603">
        <v>9710.4000000000015</v>
      </c>
      <c r="F2375" s="247">
        <v>42612</v>
      </c>
      <c r="G2375" s="3" t="s">
        <v>20089</v>
      </c>
    </row>
    <row r="2376" spans="1:7" s="168" customFormat="1" ht="45">
      <c r="A2376" s="62">
        <v>2374</v>
      </c>
      <c r="B2376" s="248" t="s">
        <v>20099</v>
      </c>
      <c r="C2376" s="246" t="str">
        <f t="shared" si="83"/>
        <v>No</v>
      </c>
      <c r="D2376" s="30">
        <f t="shared" si="84"/>
        <v>4.890664729386125</v>
      </c>
      <c r="E2376" s="603">
        <v>13464.000000000002</v>
      </c>
      <c r="F2376" s="247">
        <v>42612</v>
      </c>
      <c r="G2376" s="3" t="s">
        <v>20089</v>
      </c>
    </row>
    <row r="2377" spans="1:7" s="168" customFormat="1" ht="30">
      <c r="A2377" s="62">
        <v>2375</v>
      </c>
      <c r="B2377" s="248" t="s">
        <v>20100</v>
      </c>
      <c r="C2377" s="246" t="str">
        <f t="shared" si="83"/>
        <v>No</v>
      </c>
      <c r="D2377" s="30">
        <f t="shared" si="84"/>
        <v>4.3077370141663645</v>
      </c>
      <c r="E2377" s="603">
        <v>11859.2</v>
      </c>
      <c r="F2377" s="247">
        <v>42612</v>
      </c>
      <c r="G2377" s="3" t="s">
        <v>20089</v>
      </c>
    </row>
    <row r="2378" spans="1:7" s="168" customFormat="1" ht="45">
      <c r="A2378" s="62">
        <v>2376</v>
      </c>
      <c r="B2378" s="245" t="s">
        <v>20101</v>
      </c>
      <c r="C2378" s="246" t="str">
        <f t="shared" si="83"/>
        <v>No</v>
      </c>
      <c r="D2378" s="30">
        <f t="shared" si="84"/>
        <v>3.1122411914275334</v>
      </c>
      <c r="E2378" s="602">
        <v>8568</v>
      </c>
      <c r="F2378" s="247">
        <v>42612</v>
      </c>
      <c r="G2378" s="3" t="s">
        <v>20089</v>
      </c>
    </row>
    <row r="2379" spans="1:7" s="168" customFormat="1" ht="30">
      <c r="A2379" s="62">
        <v>2377</v>
      </c>
      <c r="B2379" s="245" t="s">
        <v>20102</v>
      </c>
      <c r="C2379" s="246" t="str">
        <f t="shared" si="83"/>
        <v>No</v>
      </c>
      <c r="D2379" s="30">
        <f t="shared" si="84"/>
        <v>4.5053396294950963</v>
      </c>
      <c r="E2379" s="602">
        <v>12403.2</v>
      </c>
      <c r="F2379" s="247">
        <v>42612</v>
      </c>
      <c r="G2379" s="3" t="s">
        <v>20089</v>
      </c>
    </row>
    <row r="2380" spans="1:7" s="168" customFormat="1" ht="30">
      <c r="A2380" s="62">
        <v>2378</v>
      </c>
      <c r="B2380" s="245" t="s">
        <v>20103</v>
      </c>
      <c r="C2380" s="246" t="str">
        <f t="shared" si="83"/>
        <v>Yes</v>
      </c>
      <c r="D2380" s="30">
        <f t="shared" si="84"/>
        <v>8.8921176897929527E-2</v>
      </c>
      <c r="E2380" s="602">
        <v>244.79999999999998</v>
      </c>
      <c r="F2380" s="247">
        <v>42612</v>
      </c>
      <c r="G2380" s="3" t="s">
        <v>20089</v>
      </c>
    </row>
    <row r="2381" spans="1:7" s="168" customFormat="1" ht="30">
      <c r="A2381" s="62">
        <v>2379</v>
      </c>
      <c r="B2381" s="245" t="s">
        <v>20104</v>
      </c>
      <c r="C2381" s="246" t="str">
        <f t="shared" si="83"/>
        <v>No</v>
      </c>
      <c r="D2381" s="30">
        <f t="shared" si="84"/>
        <v>3.8631311296767166</v>
      </c>
      <c r="E2381" s="602">
        <v>10635.2</v>
      </c>
      <c r="F2381" s="247">
        <v>42612</v>
      </c>
      <c r="G2381" s="3" t="s">
        <v>20089</v>
      </c>
    </row>
    <row r="2382" spans="1:7" s="168" customFormat="1" ht="30">
      <c r="A2382" s="62">
        <v>2380</v>
      </c>
      <c r="B2382" s="245" t="s">
        <v>20105</v>
      </c>
      <c r="C2382" s="246" t="str">
        <f t="shared" si="83"/>
        <v>No</v>
      </c>
      <c r="D2382" s="30">
        <f t="shared" si="84"/>
        <v>3.8137304758445336</v>
      </c>
      <c r="E2382" s="602">
        <v>10499.2</v>
      </c>
      <c r="F2382" s="247">
        <v>42612</v>
      </c>
      <c r="G2382" s="3" t="s">
        <v>20089</v>
      </c>
    </row>
    <row r="2383" spans="1:7" s="168" customFormat="1" ht="45">
      <c r="A2383" s="62">
        <v>2381</v>
      </c>
      <c r="B2383" s="248" t="s">
        <v>20106</v>
      </c>
      <c r="C2383" s="246" t="str">
        <f t="shared" si="83"/>
        <v>No</v>
      </c>
      <c r="D2383" s="30">
        <f t="shared" si="84"/>
        <v>4.8412640755539416</v>
      </c>
      <c r="E2383" s="602">
        <v>13328.000000000002</v>
      </c>
      <c r="F2383" s="247">
        <v>42612</v>
      </c>
      <c r="G2383" s="3" t="s">
        <v>20089</v>
      </c>
    </row>
    <row r="2384" spans="1:7" s="168" customFormat="1" ht="30">
      <c r="A2384" s="62">
        <v>2382</v>
      </c>
      <c r="B2384" s="245" t="s">
        <v>20107</v>
      </c>
      <c r="C2384" s="246" t="str">
        <f t="shared" si="83"/>
        <v>No</v>
      </c>
      <c r="D2384" s="30">
        <f t="shared" si="84"/>
        <v>2.3909916454776607</v>
      </c>
      <c r="E2384" s="602">
        <v>6582.4</v>
      </c>
      <c r="F2384" s="247">
        <v>42612</v>
      </c>
      <c r="G2384" s="3" t="s">
        <v>20089</v>
      </c>
    </row>
    <row r="2385" spans="1:7" s="168" customFormat="1" ht="30">
      <c r="A2385" s="62">
        <v>2383</v>
      </c>
      <c r="B2385" s="245" t="s">
        <v>20108</v>
      </c>
      <c r="C2385" s="246" t="str">
        <f t="shared" si="83"/>
        <v>Yes</v>
      </c>
      <c r="D2385" s="30">
        <f t="shared" si="84"/>
        <v>1.412858699600436</v>
      </c>
      <c r="E2385" s="604">
        <v>3889.6000000000004</v>
      </c>
      <c r="F2385" s="247">
        <v>42612</v>
      </c>
      <c r="G2385" s="3" t="s">
        <v>20089</v>
      </c>
    </row>
    <row r="2386" spans="1:7" s="168" customFormat="1" ht="30">
      <c r="A2386" s="62">
        <v>2384</v>
      </c>
      <c r="B2386" s="245" t="s">
        <v>20109</v>
      </c>
      <c r="C2386" s="246" t="str">
        <f t="shared" si="83"/>
        <v>Yes</v>
      </c>
      <c r="D2386" s="30">
        <f t="shared" si="84"/>
        <v>1.412858699600436</v>
      </c>
      <c r="E2386" s="604">
        <v>3889.6000000000004</v>
      </c>
      <c r="F2386" s="247">
        <v>42612</v>
      </c>
      <c r="G2386" s="3" t="s">
        <v>20089</v>
      </c>
    </row>
    <row r="2387" spans="1:7" s="168" customFormat="1" ht="30">
      <c r="A2387" s="62">
        <v>2385</v>
      </c>
      <c r="B2387" s="245" t="s">
        <v>20110</v>
      </c>
      <c r="C2387" s="246" t="str">
        <f t="shared" si="83"/>
        <v>Yes</v>
      </c>
      <c r="D2387" s="30">
        <f t="shared" si="84"/>
        <v>1.412858699600436</v>
      </c>
      <c r="E2387" s="604">
        <v>3889.6000000000004</v>
      </c>
      <c r="F2387" s="247">
        <v>42612</v>
      </c>
      <c r="G2387" s="3" t="s">
        <v>20089</v>
      </c>
    </row>
    <row r="2388" spans="1:7" s="168" customFormat="1" ht="30">
      <c r="A2388" s="62">
        <v>2386</v>
      </c>
      <c r="B2388" s="245" t="s">
        <v>20111</v>
      </c>
      <c r="C2388" s="246" t="str">
        <f t="shared" si="83"/>
        <v>No</v>
      </c>
      <c r="D2388" s="30">
        <f t="shared" si="84"/>
        <v>2.2131492916818014</v>
      </c>
      <c r="E2388" s="604">
        <v>6092.7999999999993</v>
      </c>
      <c r="F2388" s="247">
        <v>42612</v>
      </c>
      <c r="G2388" s="3" t="s">
        <v>20089</v>
      </c>
    </row>
    <row r="2389" spans="1:7" s="168" customFormat="1" ht="30">
      <c r="A2389" s="62">
        <v>2387</v>
      </c>
      <c r="B2389" s="245" t="s">
        <v>20112</v>
      </c>
      <c r="C2389" s="246" t="str">
        <f t="shared" si="83"/>
        <v>Yes</v>
      </c>
      <c r="D2389" s="30">
        <f t="shared" si="84"/>
        <v>0.73112967671630946</v>
      </c>
      <c r="E2389" s="604">
        <v>2012.8</v>
      </c>
      <c r="F2389" s="247">
        <v>42612</v>
      </c>
      <c r="G2389" s="3" t="s">
        <v>20089</v>
      </c>
    </row>
    <row r="2390" spans="1:7" s="168" customFormat="1" ht="30">
      <c r="A2390" s="62">
        <v>2388</v>
      </c>
      <c r="B2390" s="245" t="s">
        <v>20113</v>
      </c>
      <c r="C2390" s="246" t="str">
        <f t="shared" si="83"/>
        <v>Yes</v>
      </c>
      <c r="D2390" s="30">
        <f t="shared" si="84"/>
        <v>1.4029785688339991</v>
      </c>
      <c r="E2390" s="604">
        <v>3862.3999999999996</v>
      </c>
      <c r="F2390" s="247">
        <v>42612</v>
      </c>
      <c r="G2390" s="3" t="s">
        <v>20089</v>
      </c>
    </row>
    <row r="2391" spans="1:7" s="168" customFormat="1" ht="45">
      <c r="A2391" s="62">
        <v>2389</v>
      </c>
      <c r="B2391" s="245" t="s">
        <v>20114</v>
      </c>
      <c r="C2391" s="246" t="str">
        <f t="shared" si="83"/>
        <v>Yes</v>
      </c>
      <c r="D2391" s="30">
        <f t="shared" si="84"/>
        <v>0.85957137667998529</v>
      </c>
      <c r="E2391" s="604">
        <v>2366.3999999999996</v>
      </c>
      <c r="F2391" s="247">
        <v>42612</v>
      </c>
      <c r="G2391" s="3" t="s">
        <v>20089</v>
      </c>
    </row>
    <row r="2392" spans="1:7" s="168" customFormat="1" ht="30">
      <c r="A2392" s="62">
        <v>2390</v>
      </c>
      <c r="B2392" s="245" t="s">
        <v>20115</v>
      </c>
      <c r="C2392" s="246" t="str">
        <f t="shared" si="83"/>
        <v>No</v>
      </c>
      <c r="D2392" s="30">
        <f t="shared" si="84"/>
        <v>4.6634217217580822</v>
      </c>
      <c r="E2392" s="604">
        <v>12838.400000000001</v>
      </c>
      <c r="F2392" s="247">
        <v>42612</v>
      </c>
      <c r="G2392" s="3" t="s">
        <v>20089</v>
      </c>
    </row>
    <row r="2393" spans="1:7" s="168" customFormat="1" ht="30">
      <c r="A2393" s="62">
        <v>2391</v>
      </c>
      <c r="B2393" s="245" t="s">
        <v>20116</v>
      </c>
      <c r="C2393" s="246" t="str">
        <f t="shared" si="83"/>
        <v>Yes</v>
      </c>
      <c r="D2393" s="30">
        <f t="shared" si="84"/>
        <v>1.9068652379222668</v>
      </c>
      <c r="E2393" s="604">
        <v>5249.6</v>
      </c>
      <c r="F2393" s="247">
        <v>42612</v>
      </c>
      <c r="G2393" s="3" t="s">
        <v>20089</v>
      </c>
    </row>
    <row r="2394" spans="1:7" s="168" customFormat="1" ht="30">
      <c r="A2394" s="62">
        <v>2392</v>
      </c>
      <c r="B2394" s="248" t="s">
        <v>20117</v>
      </c>
      <c r="C2394" s="246" t="str">
        <f t="shared" si="83"/>
        <v>No</v>
      </c>
      <c r="D2394" s="30">
        <f t="shared" si="84"/>
        <v>4.8412640755539416</v>
      </c>
      <c r="E2394" s="603">
        <v>13328</v>
      </c>
      <c r="F2394" s="247">
        <v>42612</v>
      </c>
      <c r="G2394" s="3" t="s">
        <v>20089</v>
      </c>
    </row>
    <row r="2395" spans="1:7" s="168" customFormat="1" ht="30">
      <c r="A2395" s="62">
        <v>2393</v>
      </c>
      <c r="B2395" s="245" t="s">
        <v>20118</v>
      </c>
      <c r="C2395" s="246" t="str">
        <f t="shared" si="83"/>
        <v>Yes</v>
      </c>
      <c r="D2395" s="30">
        <f t="shared" si="84"/>
        <v>1.531420268797675</v>
      </c>
      <c r="E2395" s="602">
        <v>4215.9999999999991</v>
      </c>
      <c r="F2395" s="247">
        <v>42612</v>
      </c>
      <c r="G2395" s="3" t="s">
        <v>20089</v>
      </c>
    </row>
    <row r="2396" spans="1:7" s="168" customFormat="1" ht="30">
      <c r="A2396" s="62">
        <v>2394</v>
      </c>
      <c r="B2396" s="245" t="s">
        <v>20119</v>
      </c>
      <c r="C2396" s="246" t="str">
        <f t="shared" si="83"/>
        <v>No</v>
      </c>
      <c r="D2396" s="30">
        <f t="shared" si="84"/>
        <v>2.0451870686523792</v>
      </c>
      <c r="E2396" s="602">
        <v>5630.4000000000005</v>
      </c>
      <c r="F2396" s="247">
        <v>42612</v>
      </c>
      <c r="G2396" s="3" t="s">
        <v>20089</v>
      </c>
    </row>
    <row r="2397" spans="1:7" s="168" customFormat="1" ht="45">
      <c r="A2397" s="62">
        <v>2395</v>
      </c>
      <c r="B2397" s="245" t="s">
        <v>20120</v>
      </c>
      <c r="C2397" s="246" t="str">
        <f t="shared" si="83"/>
        <v>No</v>
      </c>
      <c r="D2397" s="30">
        <f t="shared" si="84"/>
        <v>3.5173265528514346</v>
      </c>
      <c r="E2397" s="602">
        <v>9683.1999999999989</v>
      </c>
      <c r="F2397" s="247">
        <v>42612</v>
      </c>
      <c r="G2397" s="3" t="s">
        <v>20089</v>
      </c>
    </row>
    <row r="2398" spans="1:7" s="168" customFormat="1" ht="30">
      <c r="A2398" s="62">
        <v>2396</v>
      </c>
      <c r="B2398" s="245" t="s">
        <v>20121</v>
      </c>
      <c r="C2398" s="246" t="str">
        <f t="shared" si="83"/>
        <v>Yes</v>
      </c>
      <c r="D2398" s="30">
        <f t="shared" si="84"/>
        <v>1.1954958227388304</v>
      </c>
      <c r="E2398" s="602">
        <v>3291.2</v>
      </c>
      <c r="F2398" s="247">
        <v>42612</v>
      </c>
      <c r="G2398" s="3" t="s">
        <v>20089</v>
      </c>
    </row>
    <row r="2399" spans="1:7" s="168" customFormat="1" ht="45">
      <c r="A2399" s="62">
        <v>2397</v>
      </c>
      <c r="B2399" s="245" t="s">
        <v>20122</v>
      </c>
      <c r="C2399" s="246" t="str">
        <f t="shared" si="83"/>
        <v>Yes</v>
      </c>
      <c r="D2399" s="30">
        <f t="shared" si="84"/>
        <v>1.1954958227388304</v>
      </c>
      <c r="E2399" s="602">
        <v>3291.2</v>
      </c>
      <c r="F2399" s="247">
        <v>42612</v>
      </c>
      <c r="G2399" s="3" t="s">
        <v>20089</v>
      </c>
    </row>
    <row r="2400" spans="1:7" s="168" customFormat="1" ht="45">
      <c r="A2400" s="62">
        <v>2398</v>
      </c>
      <c r="B2400" s="245" t="s">
        <v>20123</v>
      </c>
      <c r="C2400" s="246" t="str">
        <f t="shared" si="83"/>
        <v>Yes</v>
      </c>
      <c r="D2400" s="30">
        <f t="shared" si="84"/>
        <v>1.1954958227388304</v>
      </c>
      <c r="E2400" s="602">
        <v>3291.2</v>
      </c>
      <c r="F2400" s="247">
        <v>42612</v>
      </c>
      <c r="G2400" s="3" t="s">
        <v>20089</v>
      </c>
    </row>
    <row r="2401" spans="1:7" s="168" customFormat="1" ht="30">
      <c r="A2401" s="62">
        <v>2399</v>
      </c>
      <c r="B2401" s="245" t="s">
        <v>20124</v>
      </c>
      <c r="C2401" s="246" t="str">
        <f t="shared" si="83"/>
        <v>Yes</v>
      </c>
      <c r="D2401" s="30">
        <f t="shared" si="84"/>
        <v>1.640101707228478</v>
      </c>
      <c r="E2401" s="602">
        <v>4515.2</v>
      </c>
      <c r="F2401" s="247">
        <v>42612</v>
      </c>
      <c r="G2401" s="3" t="s">
        <v>20089</v>
      </c>
    </row>
    <row r="2402" spans="1:7" s="168" customFormat="1" ht="30">
      <c r="A2402" s="62">
        <v>2400</v>
      </c>
      <c r="B2402" s="245" t="s">
        <v>20125</v>
      </c>
      <c r="C2402" s="246" t="str">
        <f t="shared" si="83"/>
        <v>Yes</v>
      </c>
      <c r="D2402" s="30">
        <f t="shared" si="84"/>
        <v>1.580820922629858</v>
      </c>
      <c r="E2402" s="602">
        <v>4351.9999999999991</v>
      </c>
      <c r="F2402" s="247">
        <v>42612</v>
      </c>
      <c r="G2402" s="3" t="s">
        <v>20089</v>
      </c>
    </row>
    <row r="2403" spans="1:7" s="168" customFormat="1" ht="30">
      <c r="A2403" s="62">
        <v>2401</v>
      </c>
      <c r="B2403" s="245" t="s">
        <v>20126</v>
      </c>
      <c r="C2403" s="246" t="str">
        <f t="shared" si="83"/>
        <v>No</v>
      </c>
      <c r="D2403" s="30">
        <f t="shared" si="84"/>
        <v>2.746676353069379</v>
      </c>
      <c r="E2403" s="602">
        <v>7561.6</v>
      </c>
      <c r="F2403" s="247">
        <v>42612</v>
      </c>
      <c r="G2403" s="3" t="s">
        <v>20089</v>
      </c>
    </row>
    <row r="2404" spans="1:7" s="168" customFormat="1" ht="30">
      <c r="A2404" s="62">
        <v>2402</v>
      </c>
      <c r="B2404" s="245" t="s">
        <v>20127</v>
      </c>
      <c r="C2404" s="246" t="str">
        <f t="shared" si="83"/>
        <v>Yes</v>
      </c>
      <c r="D2404" s="30">
        <f t="shared" si="84"/>
        <v>1.4029785688339991</v>
      </c>
      <c r="E2404" s="602">
        <v>3862.3999999999996</v>
      </c>
      <c r="F2404" s="247">
        <v>42612</v>
      </c>
      <c r="G2404" s="3" t="s">
        <v>20089</v>
      </c>
    </row>
    <row r="2405" spans="1:7" s="168" customFormat="1" ht="30">
      <c r="A2405" s="62">
        <v>2403</v>
      </c>
      <c r="B2405" s="245" t="s">
        <v>20128</v>
      </c>
      <c r="C2405" s="246" t="str">
        <f t="shared" si="83"/>
        <v>No</v>
      </c>
      <c r="D2405" s="30">
        <f t="shared" si="84"/>
        <v>2.4996730839084638</v>
      </c>
      <c r="E2405" s="602">
        <v>6881.6</v>
      </c>
      <c r="F2405" s="247">
        <v>42612</v>
      </c>
      <c r="G2405" s="3" t="s">
        <v>20089</v>
      </c>
    </row>
    <row r="2406" spans="1:7" s="168" customFormat="1" ht="30">
      <c r="A2406" s="62">
        <v>2404</v>
      </c>
      <c r="B2406" s="245" t="s">
        <v>20129</v>
      </c>
      <c r="C2406" s="246" t="str">
        <f t="shared" si="83"/>
        <v>No</v>
      </c>
      <c r="D2406" s="30">
        <f t="shared" si="84"/>
        <v>2.4996730839084638</v>
      </c>
      <c r="E2406" s="602">
        <v>6881.6</v>
      </c>
      <c r="F2406" s="247">
        <v>42612</v>
      </c>
      <c r="G2406" s="3" t="s">
        <v>20089</v>
      </c>
    </row>
    <row r="2407" spans="1:7" s="168" customFormat="1" ht="45">
      <c r="A2407" s="62">
        <v>2405</v>
      </c>
      <c r="B2407" s="245" t="s">
        <v>20130</v>
      </c>
      <c r="C2407" s="246" t="str">
        <f t="shared" si="83"/>
        <v>No</v>
      </c>
      <c r="D2407" s="30">
        <f t="shared" si="84"/>
        <v>2.4996730839084638</v>
      </c>
      <c r="E2407" s="602">
        <v>6881.6</v>
      </c>
      <c r="F2407" s="247">
        <v>42612</v>
      </c>
      <c r="G2407" s="3" t="s">
        <v>20089</v>
      </c>
    </row>
    <row r="2408" spans="1:7" s="168" customFormat="1" ht="30">
      <c r="A2408" s="62">
        <v>2406</v>
      </c>
      <c r="B2408" s="245" t="s">
        <v>20131</v>
      </c>
      <c r="C2408" s="246" t="str">
        <f t="shared" si="83"/>
        <v>No</v>
      </c>
      <c r="D2408" s="30">
        <f t="shared" si="84"/>
        <v>2.4996730839084638</v>
      </c>
      <c r="E2408" s="602">
        <v>6881.6</v>
      </c>
      <c r="F2408" s="247">
        <v>42612</v>
      </c>
      <c r="G2408" s="3" t="s">
        <v>20089</v>
      </c>
    </row>
    <row r="2409" spans="1:7" s="168" customFormat="1" ht="30">
      <c r="A2409" s="62">
        <v>2407</v>
      </c>
      <c r="B2409" s="245" t="s">
        <v>20132</v>
      </c>
      <c r="C2409" s="246" t="str">
        <f t="shared" si="83"/>
        <v>No</v>
      </c>
      <c r="D2409" s="30">
        <f t="shared" si="84"/>
        <v>2.4996730839084638</v>
      </c>
      <c r="E2409" s="602">
        <v>6881.6</v>
      </c>
      <c r="F2409" s="247">
        <v>42612</v>
      </c>
      <c r="G2409" s="3" t="s">
        <v>20089</v>
      </c>
    </row>
    <row r="2410" spans="1:7" s="168" customFormat="1" ht="30">
      <c r="A2410" s="62">
        <v>2408</v>
      </c>
      <c r="B2410" s="245" t="s">
        <v>20133</v>
      </c>
      <c r="C2410" s="246" t="str">
        <f t="shared" si="83"/>
        <v>No</v>
      </c>
      <c r="D2410" s="30">
        <f t="shared" si="84"/>
        <v>3.5370868143843079</v>
      </c>
      <c r="E2410" s="602">
        <v>9737.6</v>
      </c>
      <c r="F2410" s="247">
        <v>42612</v>
      </c>
      <c r="G2410" s="3" t="s">
        <v>20089</v>
      </c>
    </row>
    <row r="2411" spans="1:7" s="168" customFormat="1" ht="45">
      <c r="A2411" s="62">
        <v>2409</v>
      </c>
      <c r="B2411" s="248" t="s">
        <v>20134</v>
      </c>
      <c r="C2411" s="246" t="str">
        <f t="shared" si="83"/>
        <v>No</v>
      </c>
      <c r="D2411" s="30">
        <f t="shared" si="84"/>
        <v>4.8709044678532507</v>
      </c>
      <c r="E2411" s="602">
        <v>13409.6</v>
      </c>
      <c r="F2411" s="247">
        <v>42612</v>
      </c>
      <c r="G2411" s="3" t="s">
        <v>20089</v>
      </c>
    </row>
    <row r="2412" spans="1:7" s="168" customFormat="1" ht="30">
      <c r="A2412" s="62">
        <v>2410</v>
      </c>
      <c r="B2412" s="248" t="s">
        <v>20135</v>
      </c>
      <c r="C2412" s="246" t="str">
        <f t="shared" si="83"/>
        <v>No</v>
      </c>
      <c r="D2412" s="30">
        <f t="shared" si="84"/>
        <v>4.8709044678532507</v>
      </c>
      <c r="E2412" s="602">
        <v>13409.6</v>
      </c>
      <c r="F2412" s="247">
        <v>42612</v>
      </c>
      <c r="G2412" s="3" t="s">
        <v>20089</v>
      </c>
    </row>
    <row r="2413" spans="1:7" s="168" customFormat="1" ht="30">
      <c r="A2413" s="62">
        <v>2411</v>
      </c>
      <c r="B2413" s="248" t="s">
        <v>20136</v>
      </c>
      <c r="C2413" s="246" t="str">
        <f t="shared" si="83"/>
        <v>No</v>
      </c>
      <c r="D2413" s="30">
        <f t="shared" si="84"/>
        <v>4.6930621140573923</v>
      </c>
      <c r="E2413" s="602">
        <v>12920</v>
      </c>
      <c r="F2413" s="247">
        <v>42612</v>
      </c>
      <c r="G2413" s="3" t="s">
        <v>20089</v>
      </c>
    </row>
    <row r="2414" spans="1:7" s="168" customFormat="1" ht="30">
      <c r="A2414" s="62">
        <v>2412</v>
      </c>
      <c r="B2414" s="245" t="s">
        <v>20137</v>
      </c>
      <c r="C2414" s="246" t="str">
        <f t="shared" si="83"/>
        <v>No</v>
      </c>
      <c r="D2414" s="30">
        <f t="shared" si="84"/>
        <v>2.9442789683981108</v>
      </c>
      <c r="E2414" s="602">
        <v>8105.5999999999995</v>
      </c>
      <c r="F2414" s="247">
        <v>42612</v>
      </c>
      <c r="G2414" s="3" t="s">
        <v>20089</v>
      </c>
    </row>
    <row r="2415" spans="1:7" s="168" customFormat="1" ht="45">
      <c r="A2415" s="62">
        <v>2413</v>
      </c>
      <c r="B2415" s="245" t="s">
        <v>20138</v>
      </c>
      <c r="C2415" s="246" t="str">
        <f t="shared" si="83"/>
        <v>Yes</v>
      </c>
      <c r="D2415" s="30">
        <f t="shared" si="84"/>
        <v>0.45448601525608429</v>
      </c>
      <c r="E2415" s="602">
        <v>1251.2</v>
      </c>
      <c r="F2415" s="247">
        <v>42612</v>
      </c>
      <c r="G2415" s="3" t="s">
        <v>20089</v>
      </c>
    </row>
    <row r="2416" spans="1:7" s="168" customFormat="1" ht="45">
      <c r="A2416" s="62">
        <v>2414</v>
      </c>
      <c r="B2416" s="245" t="s">
        <v>20139</v>
      </c>
      <c r="C2416" s="246" t="str">
        <f t="shared" si="83"/>
        <v>No</v>
      </c>
      <c r="D2416" s="30">
        <f t="shared" si="84"/>
        <v>3.5370868143843075</v>
      </c>
      <c r="E2416" s="604">
        <v>9737.5999999999985</v>
      </c>
      <c r="F2416" s="247">
        <v>42612</v>
      </c>
      <c r="G2416" s="3" t="s">
        <v>20089</v>
      </c>
    </row>
    <row r="2417" spans="1:7" s="168" customFormat="1" ht="45">
      <c r="A2417" s="62">
        <v>2415</v>
      </c>
      <c r="B2417" s="245" t="s">
        <v>20140</v>
      </c>
      <c r="C2417" s="246" t="str">
        <f t="shared" si="83"/>
        <v>Yes</v>
      </c>
      <c r="D2417" s="30">
        <f t="shared" si="84"/>
        <v>0.69160915365056297</v>
      </c>
      <c r="E2417" s="602">
        <v>1903.9999999999998</v>
      </c>
      <c r="F2417" s="247">
        <v>42612</v>
      </c>
      <c r="G2417" s="3" t="s">
        <v>20089</v>
      </c>
    </row>
    <row r="2418" spans="1:7" s="168" customFormat="1" ht="30">
      <c r="A2418" s="62">
        <v>2416</v>
      </c>
      <c r="B2418" s="245" t="s">
        <v>20141</v>
      </c>
      <c r="C2418" s="246" t="str">
        <f t="shared" si="83"/>
        <v>Yes</v>
      </c>
      <c r="D2418" s="30">
        <f t="shared" si="84"/>
        <v>1.1658554304395206</v>
      </c>
      <c r="E2418" s="602">
        <v>3209.6000000000004</v>
      </c>
      <c r="F2418" s="247">
        <v>42612</v>
      </c>
      <c r="G2418" s="3" t="s">
        <v>20089</v>
      </c>
    </row>
    <row r="2419" spans="1:7" s="168" customFormat="1" ht="30">
      <c r="A2419" s="62">
        <v>2417</v>
      </c>
      <c r="B2419" s="245" t="s">
        <v>20142</v>
      </c>
      <c r="C2419" s="246" t="str">
        <f t="shared" si="83"/>
        <v>Yes</v>
      </c>
      <c r="D2419" s="30">
        <f t="shared" si="84"/>
        <v>1.1856156919723937</v>
      </c>
      <c r="E2419" s="602">
        <v>3264</v>
      </c>
      <c r="F2419" s="247">
        <v>42612</v>
      </c>
      <c r="G2419" s="3" t="s">
        <v>20089</v>
      </c>
    </row>
    <row r="2420" spans="1:7" s="168" customFormat="1" ht="30">
      <c r="A2420" s="62">
        <v>2418</v>
      </c>
      <c r="B2420" s="245" t="s">
        <v>20143</v>
      </c>
      <c r="C2420" s="246" t="str">
        <f t="shared" si="83"/>
        <v>Yes</v>
      </c>
      <c r="D2420" s="30">
        <f t="shared" si="84"/>
        <v>1.7784235379585907</v>
      </c>
      <c r="E2420" s="602">
        <v>4896</v>
      </c>
      <c r="F2420" s="247">
        <v>42612</v>
      </c>
      <c r="G2420" s="3" t="s">
        <v>20089</v>
      </c>
    </row>
    <row r="2421" spans="1:7" s="168" customFormat="1" ht="30">
      <c r="A2421" s="62">
        <v>2419</v>
      </c>
      <c r="B2421" s="248" t="s">
        <v>20144</v>
      </c>
      <c r="C2421" s="246" t="str">
        <f t="shared" si="83"/>
        <v>No</v>
      </c>
      <c r="D2421" s="30">
        <f t="shared" si="84"/>
        <v>4.8412640755539416</v>
      </c>
      <c r="E2421" s="602">
        <v>13328.000000000002</v>
      </c>
      <c r="F2421" s="247">
        <v>42612</v>
      </c>
      <c r="G2421" s="3" t="s">
        <v>20089</v>
      </c>
    </row>
    <row r="2422" spans="1:7" s="168" customFormat="1" ht="30">
      <c r="A2422" s="62">
        <v>2420</v>
      </c>
      <c r="B2422" s="248" t="s">
        <v>20145</v>
      </c>
      <c r="C2422" s="246" t="str">
        <f t="shared" si="83"/>
        <v>No</v>
      </c>
      <c r="D2422" s="30">
        <f t="shared" si="84"/>
        <v>4.6930621140573923</v>
      </c>
      <c r="E2422" s="603">
        <v>12920</v>
      </c>
      <c r="F2422" s="247">
        <v>42612</v>
      </c>
      <c r="G2422" s="3" t="s">
        <v>20089</v>
      </c>
    </row>
    <row r="2423" spans="1:7" s="168" customFormat="1" ht="30">
      <c r="A2423" s="62">
        <v>2421</v>
      </c>
      <c r="B2423" s="248" t="s">
        <v>20146</v>
      </c>
      <c r="C2423" s="246" t="str">
        <f t="shared" si="83"/>
        <v>No</v>
      </c>
      <c r="D2423" s="30">
        <f t="shared" si="84"/>
        <v>4.6930621140573923</v>
      </c>
      <c r="E2423" s="603">
        <v>12920</v>
      </c>
      <c r="F2423" s="247">
        <v>42612</v>
      </c>
      <c r="G2423" s="3" t="s">
        <v>20089</v>
      </c>
    </row>
    <row r="2424" spans="1:7" s="168" customFormat="1" ht="30">
      <c r="A2424" s="62">
        <v>2422</v>
      </c>
      <c r="B2424" s="248" t="s">
        <v>20147</v>
      </c>
      <c r="C2424" s="246" t="str">
        <f t="shared" si="83"/>
        <v>No</v>
      </c>
      <c r="D2424" s="30">
        <f t="shared" si="84"/>
        <v>4.8709044678532507</v>
      </c>
      <c r="E2424" s="605">
        <v>13409.6</v>
      </c>
      <c r="F2424" s="247">
        <v>42612</v>
      </c>
      <c r="G2424" s="3" t="s">
        <v>20089</v>
      </c>
    </row>
    <row r="2425" spans="1:7" s="168" customFormat="1" ht="30">
      <c r="A2425" s="62">
        <v>2423</v>
      </c>
      <c r="B2425" s="248" t="s">
        <v>20148</v>
      </c>
      <c r="C2425" s="246" t="str">
        <f t="shared" si="83"/>
        <v>No</v>
      </c>
      <c r="D2425" s="30">
        <f t="shared" si="84"/>
        <v>4.8709044678532507</v>
      </c>
      <c r="E2425" s="603">
        <v>13409.6</v>
      </c>
      <c r="F2425" s="247">
        <v>42612</v>
      </c>
      <c r="G2425" s="3" t="s">
        <v>20089</v>
      </c>
    </row>
    <row r="2426" spans="1:7" s="168" customFormat="1" ht="30">
      <c r="A2426" s="62">
        <v>2424</v>
      </c>
      <c r="B2426" s="245" t="s">
        <v>20149</v>
      </c>
      <c r="C2426" s="246" t="str">
        <f t="shared" si="83"/>
        <v>Yes</v>
      </c>
      <c r="D2426" s="30">
        <f t="shared" si="84"/>
        <v>1.2646567381038867</v>
      </c>
      <c r="E2426" s="602">
        <v>3481.6</v>
      </c>
      <c r="F2426" s="247">
        <v>42612</v>
      </c>
      <c r="G2426" s="3" t="s">
        <v>20089</v>
      </c>
    </row>
    <row r="2427" spans="1:7" s="168" customFormat="1" ht="45">
      <c r="A2427" s="62">
        <v>2425</v>
      </c>
      <c r="B2427" s="245" t="s">
        <v>20150</v>
      </c>
      <c r="C2427" s="246" t="str">
        <f t="shared" si="83"/>
        <v>Yes</v>
      </c>
      <c r="D2427" s="30">
        <f t="shared" si="84"/>
        <v>1.2844169996367598</v>
      </c>
      <c r="E2427" s="602">
        <v>3536</v>
      </c>
      <c r="F2427" s="247">
        <v>42612</v>
      </c>
      <c r="G2427" s="3" t="s">
        <v>20089</v>
      </c>
    </row>
    <row r="2428" spans="1:7" s="168" customFormat="1" ht="30">
      <c r="A2428" s="62">
        <v>2426</v>
      </c>
      <c r="B2428" s="245" t="s">
        <v>20151</v>
      </c>
      <c r="C2428" s="246" t="str">
        <f t="shared" si="83"/>
        <v>No</v>
      </c>
      <c r="D2428" s="30">
        <f t="shared" si="84"/>
        <v>2.6478750454050122</v>
      </c>
      <c r="E2428" s="602">
        <v>7289.5999999999985</v>
      </c>
      <c r="F2428" s="247">
        <v>42612</v>
      </c>
      <c r="G2428" s="3" t="s">
        <v>20089</v>
      </c>
    </row>
    <row r="2429" spans="1:7" s="168" customFormat="1" ht="30">
      <c r="A2429" s="62">
        <v>2427</v>
      </c>
      <c r="B2429" s="245" t="s">
        <v>20152</v>
      </c>
      <c r="C2429" s="246" t="str">
        <f t="shared" si="83"/>
        <v>Yes</v>
      </c>
      <c r="D2429" s="30">
        <f t="shared" si="84"/>
        <v>0.7508899382491826</v>
      </c>
      <c r="E2429" s="602">
        <v>2067.1999999999998</v>
      </c>
      <c r="F2429" s="247">
        <v>42612</v>
      </c>
      <c r="G2429" s="3" t="s">
        <v>20089</v>
      </c>
    </row>
    <row r="2430" spans="1:7" s="168" customFormat="1" ht="45">
      <c r="A2430" s="62">
        <v>2428</v>
      </c>
      <c r="B2430" s="245" t="s">
        <v>20153</v>
      </c>
      <c r="C2430" s="246" t="str">
        <f t="shared" si="83"/>
        <v>No</v>
      </c>
      <c r="D2430" s="30">
        <f t="shared" si="84"/>
        <v>2.6281147838721397</v>
      </c>
      <c r="E2430" s="602">
        <v>7235.2000000000007</v>
      </c>
      <c r="F2430" s="247">
        <v>42612</v>
      </c>
      <c r="G2430" s="3" t="s">
        <v>20089</v>
      </c>
    </row>
    <row r="2431" spans="1:7" s="168" customFormat="1" ht="30">
      <c r="A2431" s="62">
        <v>2429</v>
      </c>
      <c r="B2431" s="245" t="s">
        <v>20154</v>
      </c>
      <c r="C2431" s="246" t="str">
        <f t="shared" ref="C2431:C2494" si="85">IF(D2431&lt;=2, "Yes", "No")</f>
        <v>No</v>
      </c>
      <c r="D2431" s="30">
        <f t="shared" si="84"/>
        <v>3.5766073374500542</v>
      </c>
      <c r="E2431" s="602">
        <v>9846.4</v>
      </c>
      <c r="F2431" s="247">
        <v>42612</v>
      </c>
      <c r="G2431" s="3" t="s">
        <v>20089</v>
      </c>
    </row>
    <row r="2432" spans="1:7" s="168" customFormat="1" ht="30">
      <c r="A2432" s="62">
        <v>2430</v>
      </c>
      <c r="B2432" s="245" t="s">
        <v>20155</v>
      </c>
      <c r="C2432" s="246" t="str">
        <f t="shared" si="85"/>
        <v>Yes</v>
      </c>
      <c r="D2432" s="30">
        <f t="shared" si="84"/>
        <v>0.92873229204504182</v>
      </c>
      <c r="E2432" s="602">
        <v>2556.8000000000002</v>
      </c>
      <c r="F2432" s="247">
        <v>42612</v>
      </c>
      <c r="G2432" s="3" t="s">
        <v>20089</v>
      </c>
    </row>
    <row r="2433" spans="1:7" s="168" customFormat="1" ht="30">
      <c r="A2433" s="62">
        <v>2431</v>
      </c>
      <c r="B2433" s="245" t="s">
        <v>20156</v>
      </c>
      <c r="C2433" s="246" t="str">
        <f t="shared" si="85"/>
        <v>Yes</v>
      </c>
      <c r="D2433" s="30">
        <f t="shared" si="84"/>
        <v>0.92873229204504182</v>
      </c>
      <c r="E2433" s="602">
        <v>2556.8000000000002</v>
      </c>
      <c r="F2433" s="247">
        <v>42612</v>
      </c>
      <c r="G2433" s="3" t="s">
        <v>20089</v>
      </c>
    </row>
    <row r="2434" spans="1:7" s="168" customFormat="1" ht="30">
      <c r="A2434" s="62">
        <v>2432</v>
      </c>
      <c r="B2434" s="245" t="s">
        <v>20157</v>
      </c>
      <c r="C2434" s="246" t="str">
        <f t="shared" si="85"/>
        <v>Yes</v>
      </c>
      <c r="D2434" s="30">
        <f t="shared" si="84"/>
        <v>0.92873229204504182</v>
      </c>
      <c r="E2434" s="602">
        <v>2556.8000000000002</v>
      </c>
      <c r="F2434" s="247">
        <v>42612</v>
      </c>
      <c r="G2434" s="3" t="s">
        <v>20089</v>
      </c>
    </row>
    <row r="2435" spans="1:7" s="168" customFormat="1" ht="30">
      <c r="A2435" s="62">
        <v>2433</v>
      </c>
      <c r="B2435" s="245" t="s">
        <v>20158</v>
      </c>
      <c r="C2435" s="246" t="str">
        <f t="shared" si="85"/>
        <v>Yes</v>
      </c>
      <c r="D2435" s="30">
        <f t="shared" si="84"/>
        <v>0.92873229204504182</v>
      </c>
      <c r="E2435" s="602">
        <v>2556.8000000000002</v>
      </c>
      <c r="F2435" s="247">
        <v>42612</v>
      </c>
      <c r="G2435" s="3" t="s">
        <v>20089</v>
      </c>
    </row>
    <row r="2436" spans="1:7" s="168" customFormat="1" ht="45">
      <c r="A2436" s="62">
        <v>2434</v>
      </c>
      <c r="B2436" s="245" t="s">
        <v>20159</v>
      </c>
      <c r="C2436" s="246" t="str">
        <f t="shared" si="85"/>
        <v>No</v>
      </c>
      <c r="D2436" s="30">
        <f t="shared" ref="D2436:D2499" si="86">E2436/2753</f>
        <v>4.3373774064656736</v>
      </c>
      <c r="E2436" s="602">
        <v>11940.8</v>
      </c>
      <c r="F2436" s="247">
        <v>42612</v>
      </c>
      <c r="G2436" s="3" t="s">
        <v>20089</v>
      </c>
    </row>
    <row r="2437" spans="1:7" s="168" customFormat="1" ht="45">
      <c r="A2437" s="62">
        <v>2435</v>
      </c>
      <c r="B2437" s="248" t="s">
        <v>20160</v>
      </c>
      <c r="C2437" s="246" t="str">
        <f t="shared" si="85"/>
        <v>No</v>
      </c>
      <c r="D2437" s="30">
        <f t="shared" si="86"/>
        <v>4.9005448601525607</v>
      </c>
      <c r="E2437" s="603">
        <v>13491.199999999999</v>
      </c>
      <c r="F2437" s="247">
        <v>42612</v>
      </c>
      <c r="G2437" s="3" t="s">
        <v>20089</v>
      </c>
    </row>
    <row r="2438" spans="1:7" s="168" customFormat="1" ht="45">
      <c r="A2438" s="62">
        <v>2436</v>
      </c>
      <c r="B2438" s="245" t="s">
        <v>20161</v>
      </c>
      <c r="C2438" s="246" t="str">
        <f t="shared" si="85"/>
        <v>No</v>
      </c>
      <c r="D2438" s="30">
        <f t="shared" si="86"/>
        <v>4.3373774064656736</v>
      </c>
      <c r="E2438" s="602">
        <v>11940.8</v>
      </c>
      <c r="F2438" s="247">
        <v>42612</v>
      </c>
      <c r="G2438" s="3" t="s">
        <v>20089</v>
      </c>
    </row>
    <row r="2439" spans="1:7" s="168" customFormat="1" ht="45">
      <c r="A2439" s="62">
        <v>2437</v>
      </c>
      <c r="B2439" s="245" t="s">
        <v>20162</v>
      </c>
      <c r="C2439" s="246" t="str">
        <f t="shared" si="85"/>
        <v>Yes</v>
      </c>
      <c r="D2439" s="30">
        <f t="shared" si="86"/>
        <v>1.7290228841264075</v>
      </c>
      <c r="E2439" s="602">
        <v>4760</v>
      </c>
      <c r="F2439" s="247">
        <v>42612</v>
      </c>
      <c r="G2439" s="3" t="s">
        <v>20089</v>
      </c>
    </row>
    <row r="2440" spans="1:7" s="168" customFormat="1" ht="30">
      <c r="A2440" s="62">
        <v>2438</v>
      </c>
      <c r="B2440" s="245" t="s">
        <v>20163</v>
      </c>
      <c r="C2440" s="246" t="str">
        <f t="shared" si="85"/>
        <v>Yes</v>
      </c>
      <c r="D2440" s="30">
        <f t="shared" si="86"/>
        <v>0.21736287686160552</v>
      </c>
      <c r="E2440" s="602">
        <v>598.4</v>
      </c>
      <c r="F2440" s="247">
        <v>42612</v>
      </c>
      <c r="G2440" s="3" t="s">
        <v>20089</v>
      </c>
    </row>
    <row r="2441" spans="1:7" s="168" customFormat="1" ht="60">
      <c r="A2441" s="62">
        <v>2439</v>
      </c>
      <c r="B2441" s="245" t="s">
        <v>20164</v>
      </c>
      <c r="C2441" s="246" t="str">
        <f t="shared" si="85"/>
        <v>Yes</v>
      </c>
      <c r="D2441" s="30">
        <f t="shared" si="86"/>
        <v>1.057173992008718</v>
      </c>
      <c r="E2441" s="602">
        <v>2910.4000000000005</v>
      </c>
      <c r="F2441" s="247">
        <v>42612</v>
      </c>
      <c r="G2441" s="3" t="s">
        <v>20089</v>
      </c>
    </row>
    <row r="2442" spans="1:7" s="168" customFormat="1" ht="45">
      <c r="A2442" s="62">
        <v>2440</v>
      </c>
      <c r="B2442" s="245" t="s">
        <v>20165</v>
      </c>
      <c r="C2442" s="246" t="str">
        <f t="shared" si="85"/>
        <v>No</v>
      </c>
      <c r="D2442" s="30">
        <f t="shared" si="86"/>
        <v>3.0233200145296037</v>
      </c>
      <c r="E2442" s="602">
        <v>8323.1999999999989</v>
      </c>
      <c r="F2442" s="247">
        <v>42612</v>
      </c>
      <c r="G2442" s="3" t="s">
        <v>20089</v>
      </c>
    </row>
    <row r="2443" spans="1:7" s="168" customFormat="1" ht="45">
      <c r="A2443" s="62">
        <v>2441</v>
      </c>
      <c r="B2443" s="245" t="s">
        <v>20166</v>
      </c>
      <c r="C2443" s="246" t="str">
        <f t="shared" si="85"/>
        <v>No</v>
      </c>
      <c r="D2443" s="30">
        <f t="shared" si="86"/>
        <v>4.2682164911006177</v>
      </c>
      <c r="E2443" s="602">
        <v>11750.400000000001</v>
      </c>
      <c r="F2443" s="247">
        <v>42612</v>
      </c>
      <c r="G2443" s="3" t="s">
        <v>20089</v>
      </c>
    </row>
    <row r="2444" spans="1:7" s="168" customFormat="1" ht="45">
      <c r="A2444" s="62">
        <v>2442</v>
      </c>
      <c r="B2444" s="245" t="s">
        <v>20167</v>
      </c>
      <c r="C2444" s="246" t="str">
        <f t="shared" si="85"/>
        <v>No</v>
      </c>
      <c r="D2444" s="30">
        <f t="shared" si="86"/>
        <v>3.0924809298946609</v>
      </c>
      <c r="E2444" s="602">
        <v>8513.6000000000022</v>
      </c>
      <c r="F2444" s="247">
        <v>42612</v>
      </c>
      <c r="G2444" s="3" t="s">
        <v>20089</v>
      </c>
    </row>
    <row r="2445" spans="1:7" s="168" customFormat="1" ht="45">
      <c r="A2445" s="62">
        <v>2443</v>
      </c>
      <c r="B2445" s="245" t="s">
        <v>20168</v>
      </c>
      <c r="C2445" s="246" t="str">
        <f t="shared" si="85"/>
        <v>No</v>
      </c>
      <c r="D2445" s="30">
        <f t="shared" si="86"/>
        <v>4.5053396294950971</v>
      </c>
      <c r="E2445" s="602">
        <v>12403.200000000003</v>
      </c>
      <c r="F2445" s="247">
        <v>42612</v>
      </c>
      <c r="G2445" s="3" t="s">
        <v>20089</v>
      </c>
    </row>
    <row r="2446" spans="1:7" s="168" customFormat="1" ht="45">
      <c r="A2446" s="62">
        <v>2444</v>
      </c>
      <c r="B2446" s="245" t="s">
        <v>20169</v>
      </c>
      <c r="C2446" s="246" t="str">
        <f t="shared" si="85"/>
        <v>No</v>
      </c>
      <c r="D2446" s="30">
        <f t="shared" si="86"/>
        <v>4.5053396294950971</v>
      </c>
      <c r="E2446" s="602">
        <v>12403.200000000003</v>
      </c>
      <c r="F2446" s="247">
        <v>42612</v>
      </c>
      <c r="G2446" s="3" t="s">
        <v>20089</v>
      </c>
    </row>
    <row r="2447" spans="1:7" s="168" customFormat="1" ht="30">
      <c r="A2447" s="62">
        <v>2445</v>
      </c>
      <c r="B2447" s="245" t="s">
        <v>20170</v>
      </c>
      <c r="C2447" s="246" t="str">
        <f t="shared" si="85"/>
        <v>No</v>
      </c>
      <c r="D2447" s="30">
        <f t="shared" si="86"/>
        <v>3.299963675989829</v>
      </c>
      <c r="E2447" s="602">
        <v>9084.7999999999993</v>
      </c>
      <c r="F2447" s="247">
        <v>42612</v>
      </c>
      <c r="G2447" s="3" t="s">
        <v>20089</v>
      </c>
    </row>
    <row r="2448" spans="1:7" s="168" customFormat="1" ht="30">
      <c r="A2448" s="62">
        <v>2446</v>
      </c>
      <c r="B2448" s="245" t="s">
        <v>20171</v>
      </c>
      <c r="C2448" s="246" t="str">
        <f t="shared" si="85"/>
        <v>No</v>
      </c>
      <c r="D2448" s="30">
        <f t="shared" si="86"/>
        <v>3.0529604068289142</v>
      </c>
      <c r="E2448" s="602">
        <v>8404.8000000000011</v>
      </c>
      <c r="F2448" s="247">
        <v>42612</v>
      </c>
      <c r="G2448" s="3" t="s">
        <v>20089</v>
      </c>
    </row>
    <row r="2449" spans="1:7" s="168" customFormat="1" ht="30">
      <c r="A2449" s="62">
        <v>2447</v>
      </c>
      <c r="B2449" s="245" t="s">
        <v>20172</v>
      </c>
      <c r="C2449" s="246" t="str">
        <f t="shared" si="85"/>
        <v>Yes</v>
      </c>
      <c r="D2449" s="30">
        <f t="shared" si="86"/>
        <v>1.3535779150018161</v>
      </c>
      <c r="E2449" s="602">
        <v>3726.4</v>
      </c>
      <c r="F2449" s="247">
        <v>42612</v>
      </c>
      <c r="G2449" s="3" t="s">
        <v>20089</v>
      </c>
    </row>
    <row r="2450" spans="1:7" s="168" customFormat="1" ht="30">
      <c r="A2450" s="62">
        <v>2448</v>
      </c>
      <c r="B2450" s="245" t="s">
        <v>20173</v>
      </c>
      <c r="C2450" s="246" t="str">
        <f t="shared" si="85"/>
        <v>Yes</v>
      </c>
      <c r="D2450" s="30">
        <f t="shared" si="86"/>
        <v>1.3535779150018161</v>
      </c>
      <c r="E2450" s="602">
        <v>3726.4</v>
      </c>
      <c r="F2450" s="247">
        <v>42612</v>
      </c>
      <c r="G2450" s="3" t="s">
        <v>20089</v>
      </c>
    </row>
    <row r="2451" spans="1:7" s="168" customFormat="1" ht="45">
      <c r="A2451" s="62">
        <v>2449</v>
      </c>
      <c r="B2451" s="245" t="s">
        <v>20174</v>
      </c>
      <c r="C2451" s="246" t="str">
        <f t="shared" si="85"/>
        <v>Yes</v>
      </c>
      <c r="D2451" s="30">
        <f t="shared" si="86"/>
        <v>0.25688339992735199</v>
      </c>
      <c r="E2451" s="602">
        <v>707.2</v>
      </c>
      <c r="F2451" s="247">
        <v>42612</v>
      </c>
      <c r="G2451" s="3" t="s">
        <v>20089</v>
      </c>
    </row>
    <row r="2452" spans="1:7" s="168" customFormat="1" ht="45">
      <c r="A2452" s="62">
        <v>2450</v>
      </c>
      <c r="B2452" s="245" t="s">
        <v>20175</v>
      </c>
      <c r="C2452" s="246" t="str">
        <f t="shared" si="85"/>
        <v>Yes</v>
      </c>
      <c r="D2452" s="30">
        <f t="shared" si="86"/>
        <v>0.24700326916091536</v>
      </c>
      <c r="E2452" s="602">
        <v>680</v>
      </c>
      <c r="F2452" s="247">
        <v>42612</v>
      </c>
      <c r="G2452" s="3" t="s">
        <v>20089</v>
      </c>
    </row>
    <row r="2453" spans="1:7" s="168" customFormat="1" ht="30">
      <c r="A2453" s="62">
        <v>2451</v>
      </c>
      <c r="B2453" s="245" t="s">
        <v>20176</v>
      </c>
      <c r="C2453" s="246" t="str">
        <f t="shared" si="85"/>
        <v>No</v>
      </c>
      <c r="D2453" s="30">
        <f t="shared" si="86"/>
        <v>2.6873955684707593</v>
      </c>
      <c r="E2453" s="602">
        <v>7398.4000000000005</v>
      </c>
      <c r="F2453" s="247">
        <v>42612</v>
      </c>
      <c r="G2453" s="3" t="s">
        <v>20089</v>
      </c>
    </row>
    <row r="2454" spans="1:7" s="168" customFormat="1" ht="30">
      <c r="A2454" s="62">
        <v>2452</v>
      </c>
      <c r="B2454" s="245" t="s">
        <v>20177</v>
      </c>
      <c r="C2454" s="246" t="str">
        <f t="shared" si="85"/>
        <v>No</v>
      </c>
      <c r="D2454" s="30">
        <f t="shared" si="86"/>
        <v>2.6873955684707593</v>
      </c>
      <c r="E2454" s="602">
        <v>7398.4000000000005</v>
      </c>
      <c r="F2454" s="247">
        <v>42612</v>
      </c>
      <c r="G2454" s="3" t="s">
        <v>20089</v>
      </c>
    </row>
    <row r="2455" spans="1:7" s="168" customFormat="1" ht="30">
      <c r="A2455" s="62">
        <v>2453</v>
      </c>
      <c r="B2455" s="245" t="s">
        <v>20178</v>
      </c>
      <c r="C2455" s="246" t="str">
        <f t="shared" si="85"/>
        <v>No</v>
      </c>
      <c r="D2455" s="30">
        <f t="shared" si="86"/>
        <v>2.5095532146749009</v>
      </c>
      <c r="E2455" s="602">
        <v>6908.800000000002</v>
      </c>
      <c r="F2455" s="247">
        <v>42612</v>
      </c>
      <c r="G2455" s="3" t="s">
        <v>20089</v>
      </c>
    </row>
    <row r="2456" spans="1:7" s="168" customFormat="1" ht="30">
      <c r="A2456" s="62">
        <v>2454</v>
      </c>
      <c r="B2456" s="245" t="s">
        <v>20179</v>
      </c>
      <c r="C2456" s="246" t="str">
        <f t="shared" si="85"/>
        <v>Yes</v>
      </c>
      <c r="D2456" s="30">
        <f t="shared" si="86"/>
        <v>0.83981111514711226</v>
      </c>
      <c r="E2456" s="604">
        <v>2312</v>
      </c>
      <c r="F2456" s="247">
        <v>42612</v>
      </c>
      <c r="G2456" s="3" t="s">
        <v>20089</v>
      </c>
    </row>
    <row r="2457" spans="1:7" s="168" customFormat="1" ht="30">
      <c r="A2457" s="62">
        <v>2455</v>
      </c>
      <c r="B2457" s="245" t="s">
        <v>20180</v>
      </c>
      <c r="C2457" s="246" t="str">
        <f t="shared" si="85"/>
        <v>Yes</v>
      </c>
      <c r="D2457" s="30">
        <f t="shared" si="86"/>
        <v>1.3140573919360699</v>
      </c>
      <c r="E2457" s="604">
        <v>3617.6000000000004</v>
      </c>
      <c r="F2457" s="247">
        <v>42612</v>
      </c>
      <c r="G2457" s="3" t="s">
        <v>20089</v>
      </c>
    </row>
    <row r="2458" spans="1:7" s="168" customFormat="1" ht="30">
      <c r="A2458" s="62">
        <v>2456</v>
      </c>
      <c r="B2458" s="245" t="s">
        <v>20181</v>
      </c>
      <c r="C2458" s="246" t="str">
        <f t="shared" si="85"/>
        <v>Yes</v>
      </c>
      <c r="D2458" s="30">
        <f t="shared" si="86"/>
        <v>1.5413003995641119</v>
      </c>
      <c r="E2458" s="604">
        <v>4243.2</v>
      </c>
      <c r="F2458" s="247">
        <v>42612</v>
      </c>
      <c r="G2458" s="3" t="s">
        <v>20089</v>
      </c>
    </row>
    <row r="2459" spans="1:7" s="168" customFormat="1" ht="30">
      <c r="A2459" s="62">
        <v>2457</v>
      </c>
      <c r="B2459" s="245" t="s">
        <v>20182</v>
      </c>
      <c r="C2459" s="246" t="str">
        <f t="shared" si="85"/>
        <v>No</v>
      </c>
      <c r="D2459" s="30">
        <f t="shared" si="86"/>
        <v>4.6535415909916447</v>
      </c>
      <c r="E2459" s="604">
        <v>12811.199999999999</v>
      </c>
      <c r="F2459" s="247">
        <v>42612</v>
      </c>
      <c r="G2459" s="3" t="s">
        <v>20089</v>
      </c>
    </row>
    <row r="2460" spans="1:7" s="168" customFormat="1" ht="45">
      <c r="A2460" s="62">
        <v>2458</v>
      </c>
      <c r="B2460" s="245" t="s">
        <v>20183</v>
      </c>
      <c r="C2460" s="246" t="str">
        <f t="shared" si="85"/>
        <v>Yes</v>
      </c>
      <c r="D2460" s="30">
        <f t="shared" si="86"/>
        <v>1.0670541227751544</v>
      </c>
      <c r="E2460" s="604">
        <v>2937.6000000000004</v>
      </c>
      <c r="F2460" s="247">
        <v>42612</v>
      </c>
      <c r="G2460" s="3" t="s">
        <v>20089</v>
      </c>
    </row>
    <row r="2461" spans="1:7" s="168" customFormat="1" ht="30">
      <c r="A2461" s="62">
        <v>2459</v>
      </c>
      <c r="B2461" s="245" t="s">
        <v>20184</v>
      </c>
      <c r="C2461" s="246" t="str">
        <f t="shared" si="85"/>
        <v>No</v>
      </c>
      <c r="D2461" s="30">
        <f t="shared" si="86"/>
        <v>3.3987649836541953</v>
      </c>
      <c r="E2461" s="604">
        <v>9356.7999999999993</v>
      </c>
      <c r="F2461" s="247">
        <v>42612</v>
      </c>
      <c r="G2461" s="3" t="s">
        <v>20089</v>
      </c>
    </row>
    <row r="2462" spans="1:7" s="168" customFormat="1" ht="30">
      <c r="A2462" s="62">
        <v>2460</v>
      </c>
      <c r="B2462" s="245" t="s">
        <v>20185</v>
      </c>
      <c r="C2462" s="246" t="str">
        <f t="shared" si="85"/>
        <v>No</v>
      </c>
      <c r="D2462" s="30">
        <f t="shared" si="86"/>
        <v>2.4107519070105341</v>
      </c>
      <c r="E2462" s="604">
        <v>6636.8</v>
      </c>
      <c r="F2462" s="247">
        <v>42612</v>
      </c>
      <c r="G2462" s="3" t="s">
        <v>20089</v>
      </c>
    </row>
    <row r="2463" spans="1:7" s="168" customFormat="1" ht="30">
      <c r="A2463" s="62">
        <v>2461</v>
      </c>
      <c r="B2463" s="245" t="s">
        <v>20186</v>
      </c>
      <c r="C2463" s="246" t="str">
        <f t="shared" si="85"/>
        <v>Yes</v>
      </c>
      <c r="D2463" s="30">
        <f t="shared" si="86"/>
        <v>0.70148928441699954</v>
      </c>
      <c r="E2463" s="602">
        <v>1931.1999999999998</v>
      </c>
      <c r="F2463" s="247">
        <v>42612</v>
      </c>
      <c r="G2463" s="3" t="s">
        <v>20089</v>
      </c>
    </row>
    <row r="2464" spans="1:7" s="168" customFormat="1" ht="30">
      <c r="A2464" s="62">
        <v>2462</v>
      </c>
      <c r="B2464" s="245" t="s">
        <v>20187</v>
      </c>
      <c r="C2464" s="246" t="str">
        <f t="shared" si="85"/>
        <v>No</v>
      </c>
      <c r="D2464" s="30">
        <f t="shared" si="86"/>
        <v>2.7269160915365052</v>
      </c>
      <c r="E2464" s="602">
        <v>7507.1999999999989</v>
      </c>
      <c r="F2464" s="247">
        <v>42612</v>
      </c>
      <c r="G2464" s="3" t="s">
        <v>20089</v>
      </c>
    </row>
    <row r="2465" spans="1:7" s="168" customFormat="1" ht="30">
      <c r="A2465" s="62">
        <v>2463</v>
      </c>
      <c r="B2465" s="248" t="s">
        <v>20188</v>
      </c>
      <c r="C2465" s="246" t="str">
        <f t="shared" si="85"/>
        <v>No</v>
      </c>
      <c r="D2465" s="30">
        <f t="shared" si="86"/>
        <v>4.8412640755539416</v>
      </c>
      <c r="E2465" s="602">
        <v>13328.000000000002</v>
      </c>
      <c r="F2465" s="247">
        <v>42612</v>
      </c>
      <c r="G2465" s="3" t="s">
        <v>20089</v>
      </c>
    </row>
    <row r="2466" spans="1:7" s="168" customFormat="1" ht="30">
      <c r="A2466" s="62">
        <v>2464</v>
      </c>
      <c r="B2466" s="245" t="s">
        <v>20189</v>
      </c>
      <c r="C2466" s="246" t="str">
        <f t="shared" si="85"/>
        <v>No</v>
      </c>
      <c r="D2466" s="30">
        <f t="shared" si="86"/>
        <v>2.3415909916454778</v>
      </c>
      <c r="E2466" s="602">
        <v>6446.4000000000005</v>
      </c>
      <c r="F2466" s="247">
        <v>42612</v>
      </c>
      <c r="G2466" s="3" t="s">
        <v>20089</v>
      </c>
    </row>
    <row r="2467" spans="1:7" s="168" customFormat="1" ht="30">
      <c r="A2467" s="62">
        <v>2465</v>
      </c>
      <c r="B2467" s="245" t="s">
        <v>20190</v>
      </c>
      <c r="C2467" s="246" t="str">
        <f t="shared" si="85"/>
        <v>Yes</v>
      </c>
      <c r="D2467" s="30">
        <f t="shared" si="86"/>
        <v>0.9682528151107882</v>
      </c>
      <c r="E2467" s="602">
        <v>2665.6</v>
      </c>
      <c r="F2467" s="247">
        <v>42612</v>
      </c>
      <c r="G2467" s="3" t="s">
        <v>20089</v>
      </c>
    </row>
    <row r="2468" spans="1:7" s="168" customFormat="1" ht="30">
      <c r="A2468" s="62">
        <v>2466</v>
      </c>
      <c r="B2468" s="245" t="s">
        <v>20191</v>
      </c>
      <c r="C2468" s="246" t="str">
        <f t="shared" si="85"/>
        <v>No</v>
      </c>
      <c r="D2468" s="30">
        <f t="shared" si="86"/>
        <v>2.2921903378132944</v>
      </c>
      <c r="E2468" s="602">
        <v>6310.4</v>
      </c>
      <c r="F2468" s="247">
        <v>42612</v>
      </c>
      <c r="G2468" s="3" t="s">
        <v>20089</v>
      </c>
    </row>
    <row r="2469" spans="1:7" s="168" customFormat="1" ht="30">
      <c r="A2469" s="62">
        <v>2467</v>
      </c>
      <c r="B2469" s="245" t="s">
        <v>20192</v>
      </c>
      <c r="C2469" s="246" t="str">
        <f t="shared" si="85"/>
        <v>No</v>
      </c>
      <c r="D2469" s="30">
        <f t="shared" si="86"/>
        <v>2.2921903378132944</v>
      </c>
      <c r="E2469" s="602">
        <v>6310.4</v>
      </c>
      <c r="F2469" s="247">
        <v>42612</v>
      </c>
      <c r="G2469" s="3" t="s">
        <v>20089</v>
      </c>
    </row>
    <row r="2470" spans="1:7" s="168" customFormat="1" ht="30">
      <c r="A2470" s="62">
        <v>2468</v>
      </c>
      <c r="B2470" s="245" t="s">
        <v>20193</v>
      </c>
      <c r="C2470" s="246" t="str">
        <f t="shared" si="85"/>
        <v>Yes</v>
      </c>
      <c r="D2470" s="30">
        <f t="shared" si="86"/>
        <v>0.76077006901561939</v>
      </c>
      <c r="E2470" s="602">
        <v>2094.4</v>
      </c>
      <c r="F2470" s="247">
        <v>42612</v>
      </c>
      <c r="G2470" s="3" t="s">
        <v>20089</v>
      </c>
    </row>
    <row r="2471" spans="1:7" s="168" customFormat="1" ht="30">
      <c r="A2471" s="62">
        <v>2469</v>
      </c>
      <c r="B2471" s="245" t="s">
        <v>20194</v>
      </c>
      <c r="C2471" s="246" t="str">
        <f t="shared" si="85"/>
        <v>Yes</v>
      </c>
      <c r="D2471" s="30">
        <f t="shared" si="86"/>
        <v>0.76077006901561939</v>
      </c>
      <c r="E2471" s="602">
        <v>2094.4</v>
      </c>
      <c r="F2471" s="247">
        <v>42612</v>
      </c>
      <c r="G2471" s="3" t="s">
        <v>20089</v>
      </c>
    </row>
    <row r="2472" spans="1:7" s="168" customFormat="1" ht="45">
      <c r="A2472" s="62">
        <v>2470</v>
      </c>
      <c r="B2472" s="245" t="s">
        <v>20195</v>
      </c>
      <c r="C2472" s="246" t="str">
        <f t="shared" si="85"/>
        <v>No</v>
      </c>
      <c r="D2472" s="30">
        <f t="shared" si="86"/>
        <v>3.6062477297493643</v>
      </c>
      <c r="E2472" s="602">
        <v>9928</v>
      </c>
      <c r="F2472" s="247">
        <v>42612</v>
      </c>
      <c r="G2472" s="3" t="s">
        <v>20089</v>
      </c>
    </row>
    <row r="2473" spans="1:7" s="168" customFormat="1" ht="30">
      <c r="A2473" s="62">
        <v>2471</v>
      </c>
      <c r="B2473" s="245" t="s">
        <v>20196</v>
      </c>
      <c r="C2473" s="246" t="str">
        <f t="shared" si="85"/>
        <v>Yes</v>
      </c>
      <c r="D2473" s="30">
        <f t="shared" si="86"/>
        <v>1.3239375227025061</v>
      </c>
      <c r="E2473" s="602">
        <v>3644.7999999999993</v>
      </c>
      <c r="F2473" s="247">
        <v>42612</v>
      </c>
      <c r="G2473" s="3" t="s">
        <v>20089</v>
      </c>
    </row>
    <row r="2474" spans="1:7" s="168" customFormat="1" ht="45">
      <c r="A2474" s="62">
        <v>2472</v>
      </c>
      <c r="B2474" s="245" t="s">
        <v>20197</v>
      </c>
      <c r="C2474" s="246" t="str">
        <f t="shared" si="85"/>
        <v>Yes</v>
      </c>
      <c r="D2474" s="30">
        <f t="shared" si="86"/>
        <v>1.4918997457319287</v>
      </c>
      <c r="E2474" s="602">
        <v>4107.2</v>
      </c>
      <c r="F2474" s="247">
        <v>42612</v>
      </c>
      <c r="G2474" s="3" t="s">
        <v>20089</v>
      </c>
    </row>
    <row r="2475" spans="1:7" s="168" customFormat="1" ht="45">
      <c r="A2475" s="62">
        <v>2473</v>
      </c>
      <c r="B2475" s="245" t="s">
        <v>20198</v>
      </c>
      <c r="C2475" s="246" t="str">
        <f t="shared" si="85"/>
        <v>Yes</v>
      </c>
      <c r="D2475" s="30">
        <f t="shared" si="86"/>
        <v>1.4721394841990554</v>
      </c>
      <c r="E2475" s="602">
        <v>4052.7999999999997</v>
      </c>
      <c r="F2475" s="247">
        <v>42612</v>
      </c>
      <c r="G2475" s="3" t="s">
        <v>20089</v>
      </c>
    </row>
    <row r="2476" spans="1:7" s="168" customFormat="1" ht="30">
      <c r="A2476" s="62">
        <v>2474</v>
      </c>
      <c r="B2476" s="245" t="s">
        <v>20199</v>
      </c>
      <c r="C2476" s="246" t="str">
        <f t="shared" si="85"/>
        <v>Yes</v>
      </c>
      <c r="D2476" s="30">
        <f t="shared" si="86"/>
        <v>1.3733381765346895</v>
      </c>
      <c r="E2476" s="602">
        <v>3780.8</v>
      </c>
      <c r="F2476" s="247">
        <v>42612</v>
      </c>
      <c r="G2476" s="3" t="s">
        <v>20089</v>
      </c>
    </row>
    <row r="2477" spans="1:7" s="168" customFormat="1" ht="30">
      <c r="A2477" s="62">
        <v>2475</v>
      </c>
      <c r="B2477" s="245" t="s">
        <v>20200</v>
      </c>
      <c r="C2477" s="246" t="str">
        <f t="shared" si="85"/>
        <v>Yes</v>
      </c>
      <c r="D2477" s="30">
        <f t="shared" si="86"/>
        <v>1.2745368688703234</v>
      </c>
      <c r="E2477" s="602">
        <v>3508.8</v>
      </c>
      <c r="F2477" s="247">
        <v>42612</v>
      </c>
      <c r="G2477" s="3" t="s">
        <v>20089</v>
      </c>
    </row>
    <row r="2478" spans="1:7" s="168" customFormat="1" ht="30">
      <c r="A2478" s="62">
        <v>2476</v>
      </c>
      <c r="B2478" s="245" t="s">
        <v>20201</v>
      </c>
      <c r="C2478" s="246" t="str">
        <f t="shared" si="85"/>
        <v>No</v>
      </c>
      <c r="D2478" s="30">
        <f t="shared" si="86"/>
        <v>3.8631311296767166</v>
      </c>
      <c r="E2478" s="602">
        <v>10635.2</v>
      </c>
      <c r="F2478" s="247">
        <v>42612</v>
      </c>
      <c r="G2478" s="3" t="s">
        <v>20089</v>
      </c>
    </row>
    <row r="2479" spans="1:7" s="168" customFormat="1" ht="30">
      <c r="A2479" s="62">
        <v>2477</v>
      </c>
      <c r="B2479" s="245" t="s">
        <v>20202</v>
      </c>
      <c r="C2479" s="246" t="str">
        <f t="shared" si="85"/>
        <v>Yes</v>
      </c>
      <c r="D2479" s="30">
        <f t="shared" si="86"/>
        <v>1.5116600072648019</v>
      </c>
      <c r="E2479" s="602">
        <v>4161.5999999999995</v>
      </c>
      <c r="F2479" s="247">
        <v>42612</v>
      </c>
      <c r="G2479" s="3" t="s">
        <v>20089</v>
      </c>
    </row>
    <row r="2480" spans="1:7" s="168" customFormat="1" ht="45">
      <c r="A2480" s="62">
        <v>2478</v>
      </c>
      <c r="B2480" s="245" t="s">
        <v>20203</v>
      </c>
      <c r="C2480" s="246" t="str">
        <f t="shared" si="85"/>
        <v>Yes</v>
      </c>
      <c r="D2480" s="30">
        <f t="shared" si="86"/>
        <v>0.21736287686160552</v>
      </c>
      <c r="E2480" s="602">
        <v>598.4</v>
      </c>
      <c r="F2480" s="247">
        <v>42612</v>
      </c>
      <c r="G2480" s="3" t="s">
        <v>20089</v>
      </c>
    </row>
    <row r="2481" spans="1:7" s="168" customFormat="1" ht="30">
      <c r="A2481" s="62">
        <v>2479</v>
      </c>
      <c r="B2481" s="245" t="s">
        <v>20204</v>
      </c>
      <c r="C2481" s="246" t="str">
        <f t="shared" si="85"/>
        <v>Yes</v>
      </c>
      <c r="D2481" s="30">
        <f t="shared" si="86"/>
        <v>0.64220849981837991</v>
      </c>
      <c r="E2481" s="602">
        <v>1768</v>
      </c>
      <c r="F2481" s="247">
        <v>42612</v>
      </c>
      <c r="G2481" s="3" t="s">
        <v>20089</v>
      </c>
    </row>
    <row r="2482" spans="1:7" s="168" customFormat="1" ht="30">
      <c r="A2482" s="62">
        <v>2480</v>
      </c>
      <c r="B2482" s="245" t="s">
        <v>20205</v>
      </c>
      <c r="C2482" s="246" t="str">
        <f t="shared" si="85"/>
        <v>No</v>
      </c>
      <c r="D2482" s="30">
        <f t="shared" si="86"/>
        <v>3.7248092989466035</v>
      </c>
      <c r="E2482" s="602">
        <v>10254.4</v>
      </c>
      <c r="F2482" s="247">
        <v>42612</v>
      </c>
      <c r="G2482" s="3" t="s">
        <v>20089</v>
      </c>
    </row>
    <row r="2483" spans="1:7" s="168" customFormat="1" ht="45">
      <c r="A2483" s="62">
        <v>2481</v>
      </c>
      <c r="B2483" s="245" t="s">
        <v>20206</v>
      </c>
      <c r="C2483" s="246" t="str">
        <f t="shared" si="85"/>
        <v>Yes</v>
      </c>
      <c r="D2483" s="30">
        <f t="shared" si="86"/>
        <v>0.94849255357791507</v>
      </c>
      <c r="E2483" s="602">
        <v>2611.2000000000003</v>
      </c>
      <c r="F2483" s="247">
        <v>42612</v>
      </c>
      <c r="G2483" s="3" t="s">
        <v>20089</v>
      </c>
    </row>
    <row r="2484" spans="1:7" s="168" customFormat="1" ht="30">
      <c r="A2484" s="62">
        <v>2482</v>
      </c>
      <c r="B2484" s="245" t="s">
        <v>20207</v>
      </c>
      <c r="C2484" s="246" t="str">
        <f t="shared" si="85"/>
        <v>No</v>
      </c>
      <c r="D2484" s="30">
        <f t="shared" si="86"/>
        <v>2.400871776244097</v>
      </c>
      <c r="E2484" s="602">
        <v>6609.5999999999995</v>
      </c>
      <c r="F2484" s="247">
        <v>42612</v>
      </c>
      <c r="G2484" s="3" t="s">
        <v>20089</v>
      </c>
    </row>
    <row r="2485" spans="1:7" s="168" customFormat="1" ht="30">
      <c r="A2485" s="62">
        <v>2483</v>
      </c>
      <c r="B2485" s="245" t="s">
        <v>20208</v>
      </c>
      <c r="C2485" s="246" t="str">
        <f t="shared" si="85"/>
        <v>No</v>
      </c>
      <c r="D2485" s="30">
        <f t="shared" si="86"/>
        <v>3.7643298220123502</v>
      </c>
      <c r="E2485" s="602">
        <v>10363.200000000001</v>
      </c>
      <c r="F2485" s="247">
        <v>42612</v>
      </c>
      <c r="G2485" s="3" t="s">
        <v>20089</v>
      </c>
    </row>
    <row r="2486" spans="1:7" s="168" customFormat="1" ht="30">
      <c r="A2486" s="62">
        <v>2484</v>
      </c>
      <c r="B2486" s="245" t="s">
        <v>20209</v>
      </c>
      <c r="C2486" s="246" t="str">
        <f t="shared" si="85"/>
        <v>Yes</v>
      </c>
      <c r="D2486" s="30">
        <f t="shared" si="86"/>
        <v>1.1658554304395206</v>
      </c>
      <c r="E2486" s="602">
        <v>3209.6000000000004</v>
      </c>
      <c r="F2486" s="247">
        <v>42612</v>
      </c>
      <c r="G2486" s="3" t="s">
        <v>20089</v>
      </c>
    </row>
    <row r="2487" spans="1:7" s="168" customFormat="1" ht="30">
      <c r="A2487" s="62">
        <v>2485</v>
      </c>
      <c r="B2487" s="245" t="s">
        <v>20210</v>
      </c>
      <c r="C2487" s="246" t="str">
        <f t="shared" si="85"/>
        <v>Yes</v>
      </c>
      <c r="D2487" s="30">
        <f t="shared" si="86"/>
        <v>1.1658554304395206</v>
      </c>
      <c r="E2487" s="602">
        <v>3209.6000000000004</v>
      </c>
      <c r="F2487" s="247">
        <v>42612</v>
      </c>
      <c r="G2487" s="3" t="s">
        <v>20089</v>
      </c>
    </row>
    <row r="2488" spans="1:7" s="168" customFormat="1" ht="30">
      <c r="A2488" s="62">
        <v>2486</v>
      </c>
      <c r="B2488" s="245" t="s">
        <v>20211</v>
      </c>
      <c r="C2488" s="246" t="str">
        <f t="shared" si="85"/>
        <v>Yes</v>
      </c>
      <c r="D2488" s="30">
        <f t="shared" si="86"/>
        <v>1.0374137304758446</v>
      </c>
      <c r="E2488" s="602">
        <v>2856.0000000000005</v>
      </c>
      <c r="F2488" s="247">
        <v>42612</v>
      </c>
      <c r="G2488" s="3" t="s">
        <v>20089</v>
      </c>
    </row>
    <row r="2489" spans="1:7" s="168" customFormat="1" ht="30">
      <c r="A2489" s="62">
        <v>2487</v>
      </c>
      <c r="B2489" s="245" t="s">
        <v>20212</v>
      </c>
      <c r="C2489" s="246" t="str">
        <f t="shared" si="85"/>
        <v>Yes</v>
      </c>
      <c r="D2489" s="30">
        <f t="shared" si="86"/>
        <v>1.8475844533236467</v>
      </c>
      <c r="E2489" s="602">
        <v>5086.3999999999996</v>
      </c>
      <c r="F2489" s="247">
        <v>42612</v>
      </c>
      <c r="G2489" s="3" t="s">
        <v>20089</v>
      </c>
    </row>
    <row r="2490" spans="1:7" s="168" customFormat="1" ht="30">
      <c r="A2490" s="62">
        <v>2488</v>
      </c>
      <c r="B2490" s="245" t="s">
        <v>20213</v>
      </c>
      <c r="C2490" s="246" t="str">
        <f t="shared" si="85"/>
        <v>No</v>
      </c>
      <c r="D2490" s="30">
        <f t="shared" si="86"/>
        <v>3.9026516527424628</v>
      </c>
      <c r="E2490" s="602">
        <v>10744</v>
      </c>
      <c r="F2490" s="247">
        <v>42612</v>
      </c>
      <c r="G2490" s="3" t="s">
        <v>20089</v>
      </c>
    </row>
    <row r="2491" spans="1:7" s="168" customFormat="1" ht="30">
      <c r="A2491" s="62">
        <v>2489</v>
      </c>
      <c r="B2491" s="245" t="s">
        <v>20214</v>
      </c>
      <c r="C2491" s="246" t="str">
        <f t="shared" si="85"/>
        <v>Yes</v>
      </c>
      <c r="D2491" s="30">
        <f t="shared" si="86"/>
        <v>1.6993824918270977</v>
      </c>
      <c r="E2491" s="602">
        <v>4678.3999999999996</v>
      </c>
      <c r="F2491" s="247">
        <v>42612</v>
      </c>
      <c r="G2491" s="3" t="s">
        <v>20089</v>
      </c>
    </row>
    <row r="2492" spans="1:7" s="168" customFormat="1" ht="45">
      <c r="A2492" s="62">
        <v>2490</v>
      </c>
      <c r="B2492" s="245" t="s">
        <v>20215</v>
      </c>
      <c r="C2492" s="246" t="str">
        <f t="shared" si="85"/>
        <v>Yes</v>
      </c>
      <c r="D2492" s="30">
        <f t="shared" si="86"/>
        <v>0.85957137667998529</v>
      </c>
      <c r="E2492" s="602">
        <v>2366.3999999999996</v>
      </c>
      <c r="F2492" s="247">
        <v>42612</v>
      </c>
      <c r="G2492" s="3" t="s">
        <v>20089</v>
      </c>
    </row>
    <row r="2493" spans="1:7" s="168" customFormat="1" ht="30">
      <c r="A2493" s="62">
        <v>2491</v>
      </c>
      <c r="B2493" s="245" t="s">
        <v>20216</v>
      </c>
      <c r="C2493" s="246" t="str">
        <f t="shared" si="85"/>
        <v>No</v>
      </c>
      <c r="D2493" s="30">
        <f t="shared" si="86"/>
        <v>2.3218307301126044</v>
      </c>
      <c r="E2493" s="602">
        <v>6392</v>
      </c>
      <c r="F2493" s="247">
        <v>42612</v>
      </c>
      <c r="G2493" s="3" t="s">
        <v>20089</v>
      </c>
    </row>
    <row r="2494" spans="1:7" s="168" customFormat="1" ht="45">
      <c r="A2494" s="62">
        <v>2492</v>
      </c>
      <c r="B2494" s="245" t="s">
        <v>20217</v>
      </c>
      <c r="C2494" s="246" t="str">
        <f t="shared" si="85"/>
        <v>No</v>
      </c>
      <c r="D2494" s="30">
        <f t="shared" si="86"/>
        <v>4.544860152560843</v>
      </c>
      <c r="E2494" s="602">
        <v>12512</v>
      </c>
      <c r="F2494" s="247">
        <v>42612</v>
      </c>
      <c r="G2494" s="3" t="s">
        <v>20089</v>
      </c>
    </row>
    <row r="2495" spans="1:7" s="168" customFormat="1" ht="45">
      <c r="A2495" s="62">
        <v>2493</v>
      </c>
      <c r="B2495" s="245" t="s">
        <v>20218</v>
      </c>
      <c r="C2495" s="246" t="str">
        <f t="shared" ref="C2495:C2541" si="87">IF(D2495&lt;=2, "Yes", "No")</f>
        <v>No</v>
      </c>
      <c r="D2495" s="30">
        <f t="shared" si="86"/>
        <v>4.8116236832546315</v>
      </c>
      <c r="E2495" s="602">
        <v>13246.4</v>
      </c>
      <c r="F2495" s="247">
        <v>42612</v>
      </c>
      <c r="G2495" s="3" t="s">
        <v>20089</v>
      </c>
    </row>
    <row r="2496" spans="1:7" s="168" customFormat="1" ht="45">
      <c r="A2496" s="62">
        <v>2494</v>
      </c>
      <c r="B2496" s="245" t="s">
        <v>20219</v>
      </c>
      <c r="C2496" s="246" t="str">
        <f t="shared" si="87"/>
        <v>No</v>
      </c>
      <c r="D2496" s="30">
        <f t="shared" si="86"/>
        <v>4.890664729386125</v>
      </c>
      <c r="E2496" s="602">
        <v>13464.000000000002</v>
      </c>
      <c r="F2496" s="247">
        <v>42612</v>
      </c>
      <c r="G2496" s="3" t="s">
        <v>20089</v>
      </c>
    </row>
    <row r="2497" spans="1:7" s="168" customFormat="1" ht="30">
      <c r="A2497" s="62">
        <v>2495</v>
      </c>
      <c r="B2497" s="245" t="s">
        <v>20220</v>
      </c>
      <c r="C2497" s="246" t="str">
        <f t="shared" si="87"/>
        <v>No</v>
      </c>
      <c r="D2497" s="30">
        <f t="shared" si="86"/>
        <v>3.299963675989829</v>
      </c>
      <c r="E2497" s="602">
        <v>9084.7999999999993</v>
      </c>
      <c r="F2497" s="247">
        <v>42612</v>
      </c>
      <c r="G2497" s="3" t="s">
        <v>20089</v>
      </c>
    </row>
    <row r="2498" spans="1:7" s="168" customFormat="1" ht="30">
      <c r="A2498" s="62">
        <v>2496</v>
      </c>
      <c r="B2498" s="245" t="s">
        <v>20221</v>
      </c>
      <c r="C2498" s="246" t="str">
        <f t="shared" si="87"/>
        <v>Yes</v>
      </c>
      <c r="D2498" s="30">
        <f t="shared" si="86"/>
        <v>0.68172902288412629</v>
      </c>
      <c r="E2498" s="602">
        <v>1876.7999999999997</v>
      </c>
      <c r="F2498" s="247">
        <v>42612</v>
      </c>
      <c r="G2498" s="3" t="s">
        <v>20089</v>
      </c>
    </row>
    <row r="2499" spans="1:7" s="168" customFormat="1" ht="30">
      <c r="A2499" s="62">
        <v>2497</v>
      </c>
      <c r="B2499" s="245" t="s">
        <v>20222</v>
      </c>
      <c r="C2499" s="246" t="str">
        <f t="shared" si="87"/>
        <v>Yes</v>
      </c>
      <c r="D2499" s="30">
        <f t="shared" si="86"/>
        <v>1.2745368688703234</v>
      </c>
      <c r="E2499" s="602">
        <v>3508.8</v>
      </c>
      <c r="F2499" s="247">
        <v>42612</v>
      </c>
      <c r="G2499" s="3" t="s">
        <v>20089</v>
      </c>
    </row>
    <row r="2500" spans="1:7" s="168" customFormat="1" ht="30">
      <c r="A2500" s="62">
        <v>2498</v>
      </c>
      <c r="B2500" s="245" t="s">
        <v>20223</v>
      </c>
      <c r="C2500" s="246" t="str">
        <f t="shared" si="87"/>
        <v>Yes</v>
      </c>
      <c r="D2500" s="30">
        <f t="shared" ref="D2500:D2563" si="88">E2500/2753</f>
        <v>1.5215401380312388</v>
      </c>
      <c r="E2500" s="602">
        <v>4188.8</v>
      </c>
      <c r="F2500" s="247">
        <v>42612</v>
      </c>
      <c r="G2500" s="3" t="s">
        <v>20089</v>
      </c>
    </row>
    <row r="2501" spans="1:7" s="168" customFormat="1" ht="30">
      <c r="A2501" s="62">
        <v>2499</v>
      </c>
      <c r="B2501" s="245" t="s">
        <v>20224</v>
      </c>
      <c r="C2501" s="246" t="str">
        <f t="shared" si="87"/>
        <v>Yes</v>
      </c>
      <c r="D2501" s="30">
        <f t="shared" si="88"/>
        <v>0.32604431529240829</v>
      </c>
      <c r="E2501" s="602">
        <v>897.6</v>
      </c>
      <c r="F2501" s="247">
        <v>42612</v>
      </c>
      <c r="G2501" s="3" t="s">
        <v>20089</v>
      </c>
    </row>
    <row r="2502" spans="1:7" s="168" customFormat="1" ht="45">
      <c r="A2502" s="62">
        <v>2500</v>
      </c>
      <c r="B2502" s="245" t="s">
        <v>20225</v>
      </c>
      <c r="C2502" s="246" t="str">
        <f t="shared" si="87"/>
        <v>Yes</v>
      </c>
      <c r="D2502" s="30">
        <f t="shared" si="88"/>
        <v>1.5413003995641119</v>
      </c>
      <c r="E2502" s="602">
        <v>4243.2</v>
      </c>
      <c r="F2502" s="247">
        <v>42612</v>
      </c>
      <c r="G2502" s="3" t="s">
        <v>20089</v>
      </c>
    </row>
    <row r="2503" spans="1:7" s="168" customFormat="1" ht="45">
      <c r="A2503" s="62">
        <v>2501</v>
      </c>
      <c r="B2503" s="245" t="s">
        <v>20226</v>
      </c>
      <c r="C2503" s="246" t="str">
        <f t="shared" si="87"/>
        <v>No</v>
      </c>
      <c r="D2503" s="30">
        <f t="shared" si="88"/>
        <v>4.6733018525245189</v>
      </c>
      <c r="E2503" s="602">
        <v>12865.6</v>
      </c>
      <c r="F2503" s="247">
        <v>42612</v>
      </c>
      <c r="G2503" s="3" t="s">
        <v>20089</v>
      </c>
    </row>
    <row r="2504" spans="1:7" s="168" customFormat="1" ht="45">
      <c r="A2504" s="62">
        <v>2502</v>
      </c>
      <c r="B2504" s="245" t="s">
        <v>20227</v>
      </c>
      <c r="C2504" s="246" t="str">
        <f t="shared" si="87"/>
        <v>Yes</v>
      </c>
      <c r="D2504" s="30">
        <f t="shared" si="88"/>
        <v>0.20748274609516892</v>
      </c>
      <c r="E2504" s="602">
        <v>571.20000000000005</v>
      </c>
      <c r="F2504" s="247">
        <v>42612</v>
      </c>
      <c r="G2504" s="3" t="s">
        <v>20089</v>
      </c>
    </row>
    <row r="2505" spans="1:7" s="168" customFormat="1" ht="30">
      <c r="A2505" s="62">
        <v>2503</v>
      </c>
      <c r="B2505" s="245" t="s">
        <v>20228</v>
      </c>
      <c r="C2505" s="246" t="str">
        <f t="shared" si="87"/>
        <v>Yes</v>
      </c>
      <c r="D2505" s="30">
        <f t="shared" si="88"/>
        <v>0.20748274609516892</v>
      </c>
      <c r="E2505" s="602">
        <v>571.20000000000005</v>
      </c>
      <c r="F2505" s="247">
        <v>42612</v>
      </c>
      <c r="G2505" s="3" t="s">
        <v>20089</v>
      </c>
    </row>
    <row r="2506" spans="1:7" s="168" customFormat="1" ht="45">
      <c r="A2506" s="62">
        <v>2504</v>
      </c>
      <c r="B2506" s="245" t="s">
        <v>20229</v>
      </c>
      <c r="C2506" s="246" t="str">
        <f t="shared" si="87"/>
        <v>Yes</v>
      </c>
      <c r="D2506" s="30">
        <f t="shared" si="88"/>
        <v>0.74100980748274614</v>
      </c>
      <c r="E2506" s="602">
        <v>2040</v>
      </c>
      <c r="F2506" s="247">
        <v>42612</v>
      </c>
      <c r="G2506" s="3" t="s">
        <v>20089</v>
      </c>
    </row>
    <row r="2507" spans="1:7" s="168" customFormat="1" ht="30">
      <c r="A2507" s="62">
        <v>2505</v>
      </c>
      <c r="B2507" s="245" t="s">
        <v>20230</v>
      </c>
      <c r="C2507" s="246" t="str">
        <f t="shared" si="87"/>
        <v>Yes</v>
      </c>
      <c r="D2507" s="30">
        <f t="shared" si="88"/>
        <v>0.71136941518343633</v>
      </c>
      <c r="E2507" s="602">
        <v>1958.4000000000003</v>
      </c>
      <c r="F2507" s="247">
        <v>42612</v>
      </c>
      <c r="G2507" s="3" t="s">
        <v>20089</v>
      </c>
    </row>
    <row r="2508" spans="1:7" s="168" customFormat="1" ht="30">
      <c r="A2508" s="62">
        <v>2506</v>
      </c>
      <c r="B2508" s="245" t="s">
        <v>20231</v>
      </c>
      <c r="C2508" s="246" t="str">
        <f t="shared" si="87"/>
        <v>Yes</v>
      </c>
      <c r="D2508" s="30">
        <f t="shared" si="88"/>
        <v>1.304177261169633</v>
      </c>
      <c r="E2508" s="602">
        <v>3590.3999999999996</v>
      </c>
      <c r="F2508" s="247">
        <v>42612</v>
      </c>
      <c r="G2508" s="3" t="s">
        <v>20089</v>
      </c>
    </row>
    <row r="2509" spans="1:7" s="168" customFormat="1" ht="30">
      <c r="A2509" s="62">
        <v>2507</v>
      </c>
      <c r="B2509" s="245" t="s">
        <v>20232</v>
      </c>
      <c r="C2509" s="246" t="str">
        <f t="shared" si="87"/>
        <v>Yes</v>
      </c>
      <c r="D2509" s="30">
        <f t="shared" si="88"/>
        <v>1.304177261169633</v>
      </c>
      <c r="E2509" s="602">
        <v>3590.3999999999996</v>
      </c>
      <c r="F2509" s="247">
        <v>42612</v>
      </c>
      <c r="G2509" s="3" t="s">
        <v>20089</v>
      </c>
    </row>
    <row r="2510" spans="1:7" s="168" customFormat="1" ht="45">
      <c r="A2510" s="62">
        <v>2508</v>
      </c>
      <c r="B2510" s="245" t="s">
        <v>20233</v>
      </c>
      <c r="C2510" s="246" t="str">
        <f t="shared" si="87"/>
        <v>Yes</v>
      </c>
      <c r="D2510" s="30">
        <f t="shared" si="88"/>
        <v>1.5413003995641119</v>
      </c>
      <c r="E2510" s="602">
        <v>4243.2</v>
      </c>
      <c r="F2510" s="247">
        <v>42612</v>
      </c>
      <c r="G2510" s="3" t="s">
        <v>20089</v>
      </c>
    </row>
    <row r="2511" spans="1:7" s="168" customFormat="1" ht="30">
      <c r="A2511" s="62">
        <v>2509</v>
      </c>
      <c r="B2511" s="245" t="s">
        <v>20234</v>
      </c>
      <c r="C2511" s="246" t="str">
        <f t="shared" si="87"/>
        <v>Yes</v>
      </c>
      <c r="D2511" s="30">
        <f t="shared" si="88"/>
        <v>8.8921176897929527E-2</v>
      </c>
      <c r="E2511" s="602">
        <v>244.79999999999998</v>
      </c>
      <c r="F2511" s="247">
        <v>42612</v>
      </c>
      <c r="G2511" s="3" t="s">
        <v>20089</v>
      </c>
    </row>
    <row r="2512" spans="1:7" s="168" customFormat="1" ht="45">
      <c r="A2512" s="62">
        <v>2510</v>
      </c>
      <c r="B2512" s="245" t="s">
        <v>20235</v>
      </c>
      <c r="C2512" s="246" t="str">
        <f t="shared" si="87"/>
        <v>Yes</v>
      </c>
      <c r="D2512" s="30">
        <f t="shared" si="88"/>
        <v>0.44460588448964766</v>
      </c>
      <c r="E2512" s="602">
        <v>1224</v>
      </c>
      <c r="F2512" s="247">
        <v>42612</v>
      </c>
      <c r="G2512" s="3" t="s">
        <v>20089</v>
      </c>
    </row>
    <row r="2513" spans="1:7" s="168" customFormat="1" ht="30">
      <c r="A2513" s="62">
        <v>2511</v>
      </c>
      <c r="B2513" s="248" t="s">
        <v>20236</v>
      </c>
      <c r="C2513" s="246" t="str">
        <f t="shared" si="87"/>
        <v>No</v>
      </c>
      <c r="D2513" s="30">
        <f t="shared" si="88"/>
        <v>4.861024337086814</v>
      </c>
      <c r="E2513" s="602">
        <v>13382.4</v>
      </c>
      <c r="F2513" s="247">
        <v>42612</v>
      </c>
      <c r="G2513" s="3" t="s">
        <v>20089</v>
      </c>
    </row>
    <row r="2514" spans="1:7" s="168" customFormat="1" ht="30">
      <c r="A2514" s="62">
        <v>2512</v>
      </c>
      <c r="B2514" s="248" t="s">
        <v>20237</v>
      </c>
      <c r="C2514" s="246" t="str">
        <f t="shared" si="87"/>
        <v>No</v>
      </c>
      <c r="D2514" s="30">
        <f t="shared" si="88"/>
        <v>4.861024337086814</v>
      </c>
      <c r="E2514" s="602">
        <v>13382.4</v>
      </c>
      <c r="F2514" s="247">
        <v>42612</v>
      </c>
      <c r="G2514" s="3" t="s">
        <v>20089</v>
      </c>
    </row>
    <row r="2515" spans="1:7" s="168" customFormat="1" ht="30">
      <c r="A2515" s="62">
        <v>2513</v>
      </c>
      <c r="B2515" s="245" t="s">
        <v>20238</v>
      </c>
      <c r="C2515" s="246" t="str">
        <f t="shared" si="87"/>
        <v>Yes</v>
      </c>
      <c r="D2515" s="30">
        <f t="shared" si="88"/>
        <v>1.7191427533599706</v>
      </c>
      <c r="E2515" s="602">
        <v>4732.7999999999993</v>
      </c>
      <c r="F2515" s="247">
        <v>42612</v>
      </c>
      <c r="G2515" s="3" t="s">
        <v>20089</v>
      </c>
    </row>
    <row r="2516" spans="1:7" s="168" customFormat="1" ht="45">
      <c r="A2516" s="62">
        <v>2514</v>
      </c>
      <c r="B2516" s="245" t="s">
        <v>20239</v>
      </c>
      <c r="C2516" s="246" t="str">
        <f t="shared" si="87"/>
        <v>Yes</v>
      </c>
      <c r="D2516" s="30">
        <f t="shared" si="88"/>
        <v>0.56316745368688703</v>
      </c>
      <c r="E2516" s="602">
        <v>1550.4</v>
      </c>
      <c r="F2516" s="247">
        <v>42612</v>
      </c>
      <c r="G2516" s="3" t="s">
        <v>20089</v>
      </c>
    </row>
    <row r="2517" spans="1:7" s="168" customFormat="1" ht="45">
      <c r="A2517" s="62">
        <v>2515</v>
      </c>
      <c r="B2517" s="245" t="s">
        <v>20240</v>
      </c>
      <c r="C2517" s="246" t="str">
        <f t="shared" si="87"/>
        <v>Yes</v>
      </c>
      <c r="D2517" s="30">
        <f t="shared" si="88"/>
        <v>0.4841264075553941</v>
      </c>
      <c r="E2517" s="602">
        <v>1332.8</v>
      </c>
      <c r="F2517" s="247">
        <v>42612</v>
      </c>
      <c r="G2517" s="3" t="s">
        <v>20089</v>
      </c>
    </row>
    <row r="2518" spans="1:7" s="168" customFormat="1" ht="45">
      <c r="A2518" s="62">
        <v>2516</v>
      </c>
      <c r="B2518" s="245" t="s">
        <v>20241</v>
      </c>
      <c r="C2518" s="246" t="str">
        <f t="shared" si="87"/>
        <v>Yes</v>
      </c>
      <c r="D2518" s="30">
        <f t="shared" si="88"/>
        <v>0.2865237922266618</v>
      </c>
      <c r="E2518" s="602">
        <v>788.8</v>
      </c>
      <c r="F2518" s="247">
        <v>42612</v>
      </c>
      <c r="G2518" s="3" t="s">
        <v>20089</v>
      </c>
    </row>
    <row r="2519" spans="1:7" s="168" customFormat="1" ht="30">
      <c r="A2519" s="62">
        <v>2517</v>
      </c>
      <c r="B2519" s="245" t="s">
        <v>20242</v>
      </c>
      <c r="C2519" s="246" t="str">
        <f t="shared" si="87"/>
        <v>No</v>
      </c>
      <c r="D2519" s="30">
        <f t="shared" si="88"/>
        <v>2.5688339992735196</v>
      </c>
      <c r="E2519" s="602">
        <v>7072</v>
      </c>
      <c r="F2519" s="247">
        <v>42612</v>
      </c>
      <c r="G2519" s="3" t="s">
        <v>20089</v>
      </c>
    </row>
    <row r="2520" spans="1:7" s="168" customFormat="1" ht="30">
      <c r="A2520" s="62">
        <v>2518</v>
      </c>
      <c r="B2520" s="245" t="s">
        <v>20243</v>
      </c>
      <c r="C2520" s="246" t="str">
        <f t="shared" si="87"/>
        <v>Yes</v>
      </c>
      <c r="D2520" s="30">
        <f t="shared" si="88"/>
        <v>0.7508899382491826</v>
      </c>
      <c r="E2520" s="602">
        <v>2067.1999999999998</v>
      </c>
      <c r="F2520" s="247">
        <v>42612</v>
      </c>
      <c r="G2520" s="3" t="s">
        <v>20089</v>
      </c>
    </row>
    <row r="2521" spans="1:7" s="168" customFormat="1" ht="30">
      <c r="A2521" s="62">
        <v>2519</v>
      </c>
      <c r="B2521" s="245" t="s">
        <v>20244</v>
      </c>
      <c r="C2521" s="246" t="str">
        <f t="shared" si="87"/>
        <v>Yes</v>
      </c>
      <c r="D2521" s="30">
        <f t="shared" si="88"/>
        <v>0.59280784598619685</v>
      </c>
      <c r="E2521" s="602">
        <v>1632</v>
      </c>
      <c r="F2521" s="247">
        <v>42612</v>
      </c>
      <c r="G2521" s="3" t="s">
        <v>20089</v>
      </c>
    </row>
    <row r="2522" spans="1:7" s="168" customFormat="1" ht="45">
      <c r="A2522" s="62">
        <v>2520</v>
      </c>
      <c r="B2522" s="245" t="s">
        <v>20245</v>
      </c>
      <c r="C2522" s="246" t="str">
        <f t="shared" si="87"/>
        <v>Yes</v>
      </c>
      <c r="D2522" s="30">
        <f t="shared" si="88"/>
        <v>1.3140573919360699</v>
      </c>
      <c r="E2522" s="602">
        <v>3617.6000000000004</v>
      </c>
      <c r="F2522" s="247">
        <v>42612</v>
      </c>
      <c r="G2522" s="3" t="s">
        <v>20089</v>
      </c>
    </row>
    <row r="2523" spans="1:7" s="168" customFormat="1" ht="30">
      <c r="A2523" s="62">
        <v>2521</v>
      </c>
      <c r="B2523" s="245" t="s">
        <v>20246</v>
      </c>
      <c r="C2523" s="246" t="str">
        <f t="shared" si="87"/>
        <v>No</v>
      </c>
      <c r="D2523" s="30">
        <f t="shared" si="88"/>
        <v>3.3592444605884491</v>
      </c>
      <c r="E2523" s="602">
        <v>9248</v>
      </c>
      <c r="F2523" s="247">
        <v>42612</v>
      </c>
      <c r="G2523" s="3" t="s">
        <v>20089</v>
      </c>
    </row>
    <row r="2524" spans="1:7" s="168" customFormat="1" ht="45">
      <c r="A2524" s="62">
        <v>2522</v>
      </c>
      <c r="B2524" s="245" t="s">
        <v>20247</v>
      </c>
      <c r="C2524" s="246" t="str">
        <f t="shared" si="87"/>
        <v>Yes</v>
      </c>
      <c r="D2524" s="30">
        <f t="shared" si="88"/>
        <v>0.52364693062114065</v>
      </c>
      <c r="E2524" s="602">
        <v>1441.6000000000001</v>
      </c>
      <c r="F2524" s="247">
        <v>42612</v>
      </c>
      <c r="G2524" s="3" t="s">
        <v>20089</v>
      </c>
    </row>
    <row r="2525" spans="1:7" s="168" customFormat="1" ht="30">
      <c r="A2525" s="62">
        <v>2523</v>
      </c>
      <c r="B2525" s="245" t="s">
        <v>20248</v>
      </c>
      <c r="C2525" s="246" t="str">
        <f>IF(D2525&lt;=2, "Yes", "No")</f>
        <v>Yes</v>
      </c>
      <c r="D2525" s="30">
        <f t="shared" si="88"/>
        <v>1.6005811841627318</v>
      </c>
      <c r="E2525" s="602">
        <v>4406.4000000000005</v>
      </c>
      <c r="F2525" s="247">
        <v>42612</v>
      </c>
      <c r="G2525" s="3" t="s">
        <v>20089</v>
      </c>
    </row>
    <row r="2526" spans="1:7" s="168" customFormat="1" ht="45">
      <c r="A2526" s="62">
        <v>2524</v>
      </c>
      <c r="B2526" s="245" t="s">
        <v>20249</v>
      </c>
      <c r="C2526" s="246" t="str">
        <f t="shared" si="87"/>
        <v>Yes</v>
      </c>
      <c r="D2526" s="30">
        <f t="shared" si="88"/>
        <v>9.880130766436615E-2</v>
      </c>
      <c r="E2526" s="602">
        <v>272</v>
      </c>
      <c r="F2526" s="247">
        <v>42612</v>
      </c>
      <c r="G2526" s="3" t="s">
        <v>20089</v>
      </c>
    </row>
    <row r="2527" spans="1:7" s="168" customFormat="1" ht="45">
      <c r="A2527" s="62">
        <v>2525</v>
      </c>
      <c r="B2527" s="245" t="s">
        <v>20250</v>
      </c>
      <c r="C2527" s="246" t="str">
        <f t="shared" si="87"/>
        <v>Yes</v>
      </c>
      <c r="D2527" s="30">
        <f t="shared" si="88"/>
        <v>9.880130766436615E-2</v>
      </c>
      <c r="E2527" s="602">
        <v>272</v>
      </c>
      <c r="F2527" s="247">
        <v>42612</v>
      </c>
      <c r="G2527" s="3" t="s">
        <v>20089</v>
      </c>
    </row>
    <row r="2528" spans="1:7" s="168" customFormat="1" ht="45">
      <c r="A2528" s="62">
        <v>2526</v>
      </c>
      <c r="B2528" s="245" t="s">
        <v>20251</v>
      </c>
      <c r="C2528" s="246" t="str">
        <f t="shared" si="87"/>
        <v>Yes</v>
      </c>
      <c r="D2528" s="30">
        <f t="shared" si="88"/>
        <v>9.880130766436615E-2</v>
      </c>
      <c r="E2528" s="602">
        <v>272</v>
      </c>
      <c r="F2528" s="247">
        <v>42612</v>
      </c>
      <c r="G2528" s="3" t="s">
        <v>20089</v>
      </c>
    </row>
    <row r="2529" spans="1:7" s="168" customFormat="1" ht="45">
      <c r="A2529" s="62">
        <v>2527</v>
      </c>
      <c r="B2529" s="245" t="s">
        <v>20252</v>
      </c>
      <c r="C2529" s="246" t="str">
        <f t="shared" si="87"/>
        <v>Yes</v>
      </c>
      <c r="D2529" s="30">
        <f t="shared" si="88"/>
        <v>9.880130766436615E-2</v>
      </c>
      <c r="E2529" s="602">
        <v>272</v>
      </c>
      <c r="F2529" s="247">
        <v>42612</v>
      </c>
      <c r="G2529" s="3" t="s">
        <v>20089</v>
      </c>
    </row>
    <row r="2530" spans="1:7" s="168" customFormat="1" ht="30">
      <c r="A2530" s="62">
        <v>2528</v>
      </c>
      <c r="B2530" s="245" t="s">
        <v>20253</v>
      </c>
      <c r="C2530" s="246" t="str">
        <f t="shared" si="87"/>
        <v>Yes</v>
      </c>
      <c r="D2530" s="30">
        <f t="shared" si="88"/>
        <v>0.66196876135125304</v>
      </c>
      <c r="E2530" s="602">
        <v>1822.3999999999996</v>
      </c>
      <c r="F2530" s="247">
        <v>42612</v>
      </c>
      <c r="G2530" s="3" t="s">
        <v>20089</v>
      </c>
    </row>
    <row r="2531" spans="1:7" s="168" customFormat="1" ht="45">
      <c r="A2531" s="62">
        <v>2529</v>
      </c>
      <c r="B2531" s="245" t="s">
        <v>20254</v>
      </c>
      <c r="C2531" s="246" t="str">
        <f t="shared" si="87"/>
        <v>Yes</v>
      </c>
      <c r="D2531" s="30">
        <f t="shared" si="88"/>
        <v>0.66196876135125304</v>
      </c>
      <c r="E2531" s="602">
        <v>1822.3999999999996</v>
      </c>
      <c r="F2531" s="247">
        <v>42612</v>
      </c>
      <c r="G2531" s="3" t="s">
        <v>20089</v>
      </c>
    </row>
    <row r="2532" spans="1:7" s="168" customFormat="1" ht="45">
      <c r="A2532" s="62">
        <v>2530</v>
      </c>
      <c r="B2532" s="245" t="s">
        <v>20255</v>
      </c>
      <c r="C2532" s="246" t="str">
        <f t="shared" si="87"/>
        <v>No</v>
      </c>
      <c r="D2532" s="30">
        <f t="shared" si="88"/>
        <v>2.9245187068652378</v>
      </c>
      <c r="E2532" s="602">
        <v>8051.2</v>
      </c>
      <c r="F2532" s="247">
        <v>42612</v>
      </c>
      <c r="G2532" s="3" t="s">
        <v>20089</v>
      </c>
    </row>
    <row r="2533" spans="1:7" s="168" customFormat="1" ht="30">
      <c r="A2533" s="62">
        <v>2531</v>
      </c>
      <c r="B2533" s="245" t="s">
        <v>20256</v>
      </c>
      <c r="C2533" s="246" t="str">
        <f t="shared" si="87"/>
        <v>No</v>
      </c>
      <c r="D2533" s="30">
        <f t="shared" si="88"/>
        <v>3.1320014529604068</v>
      </c>
      <c r="E2533" s="602">
        <v>8622.4</v>
      </c>
      <c r="F2533" s="247">
        <v>42612</v>
      </c>
      <c r="G2533" s="3" t="s">
        <v>20089</v>
      </c>
    </row>
    <row r="2534" spans="1:7" s="168" customFormat="1" ht="45">
      <c r="A2534" s="62">
        <v>2532</v>
      </c>
      <c r="B2534" s="245" t="s">
        <v>20257</v>
      </c>
      <c r="C2534" s="246" t="str">
        <f t="shared" si="87"/>
        <v>Yes</v>
      </c>
      <c r="D2534" s="30">
        <f t="shared" si="88"/>
        <v>0.66196876135125304</v>
      </c>
      <c r="E2534" s="602">
        <v>1822.3999999999996</v>
      </c>
      <c r="F2534" s="247">
        <v>42612</v>
      </c>
      <c r="G2534" s="3" t="s">
        <v>20089</v>
      </c>
    </row>
    <row r="2535" spans="1:7" s="168" customFormat="1" ht="45">
      <c r="A2535" s="62">
        <v>2533</v>
      </c>
      <c r="B2535" s="245" t="s">
        <v>20258</v>
      </c>
      <c r="C2535" s="246" t="str">
        <f t="shared" si="87"/>
        <v>Yes</v>
      </c>
      <c r="D2535" s="30">
        <f t="shared" si="88"/>
        <v>0.88921176897929533</v>
      </c>
      <c r="E2535" s="602">
        <v>2448</v>
      </c>
      <c r="F2535" s="247">
        <v>42612</v>
      </c>
      <c r="G2535" s="3" t="s">
        <v>20089</v>
      </c>
    </row>
    <row r="2536" spans="1:7" s="168" customFormat="1" ht="45">
      <c r="A2536" s="62">
        <v>2534</v>
      </c>
      <c r="B2536" s="248" t="s">
        <v>20259</v>
      </c>
      <c r="C2536" s="246" t="str">
        <f t="shared" si="87"/>
        <v>No</v>
      </c>
      <c r="D2536" s="30">
        <f t="shared" si="88"/>
        <v>4.7622230294224481</v>
      </c>
      <c r="E2536" s="603">
        <v>13110.4</v>
      </c>
      <c r="F2536" s="247">
        <v>42612</v>
      </c>
      <c r="G2536" s="3" t="s">
        <v>20089</v>
      </c>
    </row>
    <row r="2537" spans="1:7" s="168" customFormat="1" ht="45">
      <c r="A2537" s="62">
        <v>2535</v>
      </c>
      <c r="B2537" s="248" t="s">
        <v>20260</v>
      </c>
      <c r="C2537" s="246" t="str">
        <f t="shared" si="87"/>
        <v>No</v>
      </c>
      <c r="D2537" s="30">
        <f t="shared" si="88"/>
        <v>4.7622230294224481</v>
      </c>
      <c r="E2537" s="603">
        <v>13110.4</v>
      </c>
      <c r="F2537" s="247">
        <v>42612</v>
      </c>
      <c r="G2537" s="3" t="s">
        <v>20089</v>
      </c>
    </row>
    <row r="2538" spans="1:7" s="168" customFormat="1" ht="30">
      <c r="A2538" s="62">
        <v>2536</v>
      </c>
      <c r="B2538" s="245" t="s">
        <v>20261</v>
      </c>
      <c r="C2538" s="246" t="str">
        <f t="shared" si="87"/>
        <v>No</v>
      </c>
      <c r="D2538" s="30">
        <f t="shared" si="88"/>
        <v>2.351471122411914</v>
      </c>
      <c r="E2538" s="602">
        <v>6473.5999999999995</v>
      </c>
      <c r="F2538" s="247">
        <v>42612</v>
      </c>
      <c r="G2538" s="3" t="s">
        <v>20089</v>
      </c>
    </row>
    <row r="2539" spans="1:7" s="168" customFormat="1" ht="30">
      <c r="A2539" s="62">
        <v>2537</v>
      </c>
      <c r="B2539" s="245" t="s">
        <v>20262</v>
      </c>
      <c r="C2539" s="246" t="str">
        <f t="shared" si="87"/>
        <v>No</v>
      </c>
      <c r="D2539" s="30">
        <f t="shared" si="88"/>
        <v>2.351471122411914</v>
      </c>
      <c r="E2539" s="602">
        <v>6473.5999999999995</v>
      </c>
      <c r="F2539" s="247">
        <v>42612</v>
      </c>
      <c r="G2539" s="3" t="s">
        <v>20089</v>
      </c>
    </row>
    <row r="2540" spans="1:7" s="168" customFormat="1" ht="30">
      <c r="A2540" s="62">
        <v>2538</v>
      </c>
      <c r="B2540" s="245" t="s">
        <v>20263</v>
      </c>
      <c r="C2540" s="246" t="str">
        <f t="shared" si="87"/>
        <v>Yes</v>
      </c>
      <c r="D2540" s="30">
        <f t="shared" si="88"/>
        <v>1.689502361060661</v>
      </c>
      <c r="E2540" s="602">
        <v>4651.2</v>
      </c>
      <c r="F2540" s="247">
        <v>42612</v>
      </c>
      <c r="G2540" s="3" t="s">
        <v>20089</v>
      </c>
    </row>
    <row r="2541" spans="1:7" s="168" customFormat="1" ht="45">
      <c r="A2541" s="62">
        <v>2539</v>
      </c>
      <c r="B2541" s="245" t="s">
        <v>19934</v>
      </c>
      <c r="C2541" s="246" t="str">
        <f t="shared" si="87"/>
        <v>Yes</v>
      </c>
      <c r="D2541" s="30">
        <f t="shared" si="88"/>
        <v>0.38532509989102798</v>
      </c>
      <c r="E2541" s="602">
        <v>1060.8</v>
      </c>
      <c r="F2541" s="247">
        <v>42612</v>
      </c>
      <c r="G2541" s="3" t="s">
        <v>20089</v>
      </c>
    </row>
    <row r="2542" spans="1:7" s="168" customFormat="1" ht="30">
      <c r="A2542" s="62">
        <v>2540</v>
      </c>
      <c r="B2542" s="28" t="s">
        <v>20264</v>
      </c>
      <c r="C2542" s="8" t="str">
        <f t="shared" ref="C2542:C2600" si="89">IF(D2699&lt;=2, "Yes", "No")</f>
        <v>No</v>
      </c>
      <c r="D2542" s="30">
        <f t="shared" si="88"/>
        <v>4.7918634217217582</v>
      </c>
      <c r="E2542" s="167">
        <v>13192</v>
      </c>
      <c r="F2542" s="237">
        <v>42612</v>
      </c>
      <c r="G2542" s="3" t="s">
        <v>20265</v>
      </c>
    </row>
    <row r="2543" spans="1:7" s="168" customFormat="1" ht="45">
      <c r="A2543" s="62">
        <v>2541</v>
      </c>
      <c r="B2543" s="32" t="s">
        <v>20266</v>
      </c>
      <c r="C2543" s="8" t="str">
        <f t="shared" si="89"/>
        <v>No</v>
      </c>
      <c r="D2543" s="30">
        <f t="shared" si="88"/>
        <v>4.7424627678895748</v>
      </c>
      <c r="E2543" s="167">
        <v>13056</v>
      </c>
      <c r="F2543" s="237">
        <v>42612</v>
      </c>
      <c r="G2543" s="3" t="s">
        <v>20265</v>
      </c>
    </row>
    <row r="2544" spans="1:7" s="168" customFormat="1" ht="30">
      <c r="A2544" s="62">
        <v>2542</v>
      </c>
      <c r="B2544" s="32" t="s">
        <v>20267</v>
      </c>
      <c r="C2544" s="8" t="str">
        <f t="shared" si="89"/>
        <v>Yes</v>
      </c>
      <c r="D2544" s="30">
        <f t="shared" si="88"/>
        <v>1.057173992008718</v>
      </c>
      <c r="E2544" s="167">
        <v>2910.4000000000005</v>
      </c>
      <c r="F2544" s="237">
        <v>42612</v>
      </c>
      <c r="G2544" s="3" t="s">
        <v>20265</v>
      </c>
    </row>
    <row r="2545" spans="1:7" s="168" customFormat="1" ht="30">
      <c r="A2545" s="62">
        <v>2543</v>
      </c>
      <c r="B2545" s="32" t="s">
        <v>20268</v>
      </c>
      <c r="C2545" s="8" t="str">
        <f t="shared" si="89"/>
        <v>No</v>
      </c>
      <c r="D2545" s="30">
        <f t="shared" si="88"/>
        <v>1.057173992008718</v>
      </c>
      <c r="E2545" s="167">
        <v>2910.4000000000005</v>
      </c>
      <c r="F2545" s="237">
        <v>42612</v>
      </c>
      <c r="G2545" s="3" t="s">
        <v>20265</v>
      </c>
    </row>
    <row r="2546" spans="1:7" s="168" customFormat="1" ht="30">
      <c r="A2546" s="62">
        <v>2544</v>
      </c>
      <c r="B2546" s="32" t="s">
        <v>20269</v>
      </c>
      <c r="C2546" s="8" t="str">
        <f t="shared" si="89"/>
        <v>Yes</v>
      </c>
      <c r="D2546" s="30">
        <f t="shared" si="88"/>
        <v>1.057173992008718</v>
      </c>
      <c r="E2546" s="167">
        <v>2910.4000000000005</v>
      </c>
      <c r="F2546" s="237">
        <v>42612</v>
      </c>
      <c r="G2546" s="3" t="s">
        <v>20265</v>
      </c>
    </row>
    <row r="2547" spans="1:7" s="168" customFormat="1" ht="30">
      <c r="A2547" s="62">
        <v>2545</v>
      </c>
      <c r="B2547" s="32" t="s">
        <v>20270</v>
      </c>
      <c r="C2547" s="8" t="str">
        <f t="shared" si="89"/>
        <v>No</v>
      </c>
      <c r="D2547" s="30">
        <f t="shared" si="88"/>
        <v>1.057173992008718</v>
      </c>
      <c r="E2547" s="167">
        <v>2910.4000000000005</v>
      </c>
      <c r="F2547" s="237">
        <v>42612</v>
      </c>
      <c r="G2547" s="3" t="s">
        <v>20265</v>
      </c>
    </row>
    <row r="2548" spans="1:7" s="168" customFormat="1" ht="30">
      <c r="A2548" s="62">
        <v>2546</v>
      </c>
      <c r="B2548" s="32" t="s">
        <v>20271</v>
      </c>
      <c r="C2548" s="8" t="str">
        <f t="shared" si="89"/>
        <v>No</v>
      </c>
      <c r="D2548" s="30">
        <f t="shared" si="88"/>
        <v>1.057173992008718</v>
      </c>
      <c r="E2548" s="167">
        <v>2910.4000000000005</v>
      </c>
      <c r="F2548" s="237">
        <v>42612</v>
      </c>
      <c r="G2548" s="3" t="s">
        <v>20265</v>
      </c>
    </row>
    <row r="2549" spans="1:7" s="168" customFormat="1" ht="30">
      <c r="A2549" s="62">
        <v>2547</v>
      </c>
      <c r="B2549" s="32" t="s">
        <v>20272</v>
      </c>
      <c r="C2549" s="8" t="str">
        <f t="shared" si="89"/>
        <v>No</v>
      </c>
      <c r="D2549" s="30">
        <f t="shared" si="88"/>
        <v>1.057173992008718</v>
      </c>
      <c r="E2549" s="167">
        <v>2910.4000000000005</v>
      </c>
      <c r="F2549" s="237">
        <v>42612</v>
      </c>
      <c r="G2549" s="3" t="s">
        <v>20265</v>
      </c>
    </row>
    <row r="2550" spans="1:7" s="168" customFormat="1" ht="30">
      <c r="A2550" s="62">
        <v>2548</v>
      </c>
      <c r="B2550" s="28" t="s">
        <v>20273</v>
      </c>
      <c r="C2550" s="8" t="str">
        <f t="shared" si="89"/>
        <v>No</v>
      </c>
      <c r="D2550" s="30">
        <f t="shared" si="88"/>
        <v>0.29640392299309842</v>
      </c>
      <c r="E2550" s="167">
        <v>816</v>
      </c>
      <c r="F2550" s="237">
        <v>42612</v>
      </c>
      <c r="G2550" s="3" t="s">
        <v>20265</v>
      </c>
    </row>
    <row r="2551" spans="1:7" s="168" customFormat="1" ht="30">
      <c r="A2551" s="62">
        <v>2549</v>
      </c>
      <c r="B2551" s="32" t="s">
        <v>20274</v>
      </c>
      <c r="C2551" s="8" t="str">
        <f t="shared" si="89"/>
        <v>No</v>
      </c>
      <c r="D2551" s="30">
        <f t="shared" si="88"/>
        <v>1.9562658917544498</v>
      </c>
      <c r="E2551" s="167">
        <v>5385.6</v>
      </c>
      <c r="F2551" s="237">
        <v>42612</v>
      </c>
      <c r="G2551" s="3" t="s">
        <v>20265</v>
      </c>
    </row>
    <row r="2552" spans="1:7" s="168" customFormat="1" ht="30">
      <c r="A2552" s="62">
        <v>2550</v>
      </c>
      <c r="B2552" s="32" t="s">
        <v>20275</v>
      </c>
      <c r="C2552" s="8" t="str">
        <f t="shared" si="89"/>
        <v>No</v>
      </c>
      <c r="D2552" s="30">
        <f t="shared" si="88"/>
        <v>1.4721394841990554</v>
      </c>
      <c r="E2552" s="167">
        <v>4052.7999999999997</v>
      </c>
      <c r="F2552" s="237">
        <v>42612</v>
      </c>
      <c r="G2552" s="3" t="s">
        <v>20265</v>
      </c>
    </row>
    <row r="2553" spans="1:7" s="168" customFormat="1" ht="30">
      <c r="A2553" s="62">
        <v>2551</v>
      </c>
      <c r="B2553" s="32" t="s">
        <v>20276</v>
      </c>
      <c r="C2553" s="8" t="str">
        <f t="shared" si="89"/>
        <v>No</v>
      </c>
      <c r="D2553" s="30">
        <f t="shared" si="88"/>
        <v>1.4721394841990554</v>
      </c>
      <c r="E2553" s="167">
        <v>4052.7999999999997</v>
      </c>
      <c r="F2553" s="237">
        <v>42612</v>
      </c>
      <c r="G2553" s="3" t="s">
        <v>20265</v>
      </c>
    </row>
    <row r="2554" spans="1:7" s="168" customFormat="1" ht="30">
      <c r="A2554" s="62">
        <v>2552</v>
      </c>
      <c r="B2554" s="32" t="s">
        <v>20277</v>
      </c>
      <c r="C2554" s="8" t="str">
        <f t="shared" si="89"/>
        <v>Yes</v>
      </c>
      <c r="D2554" s="30">
        <f t="shared" si="88"/>
        <v>2.9442789683981108</v>
      </c>
      <c r="E2554" s="167">
        <v>8105.5999999999995</v>
      </c>
      <c r="F2554" s="237">
        <v>42612</v>
      </c>
      <c r="G2554" s="3" t="s">
        <v>20265</v>
      </c>
    </row>
    <row r="2555" spans="1:7" s="168" customFormat="1" ht="30">
      <c r="A2555" s="62">
        <v>2553</v>
      </c>
      <c r="B2555" s="32" t="s">
        <v>20278</v>
      </c>
      <c r="C2555" s="8" t="str">
        <f t="shared" si="89"/>
        <v>No</v>
      </c>
      <c r="D2555" s="30">
        <f t="shared" si="88"/>
        <v>2.9442789683981108</v>
      </c>
      <c r="E2555" s="167">
        <v>8105.5999999999995</v>
      </c>
      <c r="F2555" s="237">
        <v>42612</v>
      </c>
      <c r="G2555" s="3" t="s">
        <v>20265</v>
      </c>
    </row>
    <row r="2556" spans="1:7" s="168" customFormat="1" ht="30">
      <c r="A2556" s="62">
        <v>2554</v>
      </c>
      <c r="B2556" s="100" t="s">
        <v>20279</v>
      </c>
      <c r="C2556" s="8" t="str">
        <f t="shared" si="89"/>
        <v>No</v>
      </c>
      <c r="D2556" s="30">
        <f t="shared" si="88"/>
        <v>4.0014529604068292</v>
      </c>
      <c r="E2556" s="606">
        <v>11016</v>
      </c>
      <c r="F2556" s="237">
        <v>42612</v>
      </c>
      <c r="G2556" s="3" t="s">
        <v>20265</v>
      </c>
    </row>
    <row r="2557" spans="1:7" s="168" customFormat="1" ht="30">
      <c r="A2557" s="62">
        <v>2555</v>
      </c>
      <c r="B2557" s="32" t="s">
        <v>20280</v>
      </c>
      <c r="C2557" s="8" t="str">
        <f t="shared" si="89"/>
        <v>No</v>
      </c>
      <c r="D2557" s="30">
        <f t="shared" si="88"/>
        <v>4.7029422448238281</v>
      </c>
      <c r="E2557" s="167">
        <v>12947.199999999999</v>
      </c>
      <c r="F2557" s="237">
        <v>42612</v>
      </c>
      <c r="G2557" s="3" t="s">
        <v>20265</v>
      </c>
    </row>
    <row r="2558" spans="1:7" s="168" customFormat="1" ht="30">
      <c r="A2558" s="62">
        <v>2556</v>
      </c>
      <c r="B2558" s="32" t="s">
        <v>20281</v>
      </c>
      <c r="C2558" s="8" t="str">
        <f t="shared" si="89"/>
        <v>No</v>
      </c>
      <c r="D2558" s="30">
        <f t="shared" si="88"/>
        <v>4.7029422448238281</v>
      </c>
      <c r="E2558" s="167">
        <v>12947.199999999999</v>
      </c>
      <c r="F2558" s="237">
        <v>42612</v>
      </c>
      <c r="G2558" s="3" t="s">
        <v>20265</v>
      </c>
    </row>
    <row r="2559" spans="1:7" s="168" customFormat="1" ht="30">
      <c r="A2559" s="62">
        <v>2557</v>
      </c>
      <c r="B2559" s="32" t="s">
        <v>20282</v>
      </c>
      <c r="C2559" s="8" t="str">
        <f t="shared" si="89"/>
        <v>No</v>
      </c>
      <c r="D2559" s="30">
        <f t="shared" si="88"/>
        <v>4.5547402833272788</v>
      </c>
      <c r="E2559" s="167">
        <v>12539.199999999999</v>
      </c>
      <c r="F2559" s="237">
        <v>42612</v>
      </c>
      <c r="G2559" s="3" t="s">
        <v>20265</v>
      </c>
    </row>
    <row r="2560" spans="1:7" s="168" customFormat="1" ht="45">
      <c r="A2560" s="62">
        <v>2558</v>
      </c>
      <c r="B2560" s="32" t="s">
        <v>20283</v>
      </c>
      <c r="C2560" s="8" t="str">
        <f t="shared" si="89"/>
        <v>No</v>
      </c>
      <c r="D2560" s="30">
        <f t="shared" si="88"/>
        <v>1.5413003995641115</v>
      </c>
      <c r="E2560" s="167">
        <v>4243.1999999999989</v>
      </c>
      <c r="F2560" s="237">
        <v>42612</v>
      </c>
      <c r="G2560" s="3" t="s">
        <v>20265</v>
      </c>
    </row>
    <row r="2561" spans="1:7" s="168" customFormat="1" ht="30">
      <c r="A2561" s="62">
        <v>2559</v>
      </c>
      <c r="B2561" s="28" t="s">
        <v>20284</v>
      </c>
      <c r="C2561" s="8" t="str">
        <f t="shared" si="89"/>
        <v>No</v>
      </c>
      <c r="D2561" s="30">
        <f t="shared" si="88"/>
        <v>0.7508899382491826</v>
      </c>
      <c r="E2561" s="167">
        <v>2067.1999999999998</v>
      </c>
      <c r="F2561" s="237">
        <v>42612</v>
      </c>
      <c r="G2561" s="3" t="s">
        <v>20265</v>
      </c>
    </row>
    <row r="2562" spans="1:7" s="168" customFormat="1" ht="30">
      <c r="A2562" s="62">
        <v>2560</v>
      </c>
      <c r="B2562" s="28" t="s">
        <v>20285</v>
      </c>
      <c r="C2562" s="8" t="str">
        <f t="shared" si="89"/>
        <v>No</v>
      </c>
      <c r="D2562" s="30">
        <f t="shared" si="88"/>
        <v>0.3754449691245913</v>
      </c>
      <c r="E2562" s="167">
        <v>1033.5999999999999</v>
      </c>
      <c r="F2562" s="237">
        <v>42612</v>
      </c>
      <c r="G2562" s="3" t="s">
        <v>20265</v>
      </c>
    </row>
    <row r="2563" spans="1:7" s="168" customFormat="1" ht="45">
      <c r="A2563" s="62">
        <v>2561</v>
      </c>
      <c r="B2563" s="28" t="s">
        <v>20286</v>
      </c>
      <c r="C2563" s="8" t="str">
        <f t="shared" si="89"/>
        <v>Yes</v>
      </c>
      <c r="D2563" s="30">
        <f t="shared" si="88"/>
        <v>4.8215038140210682</v>
      </c>
      <c r="E2563" s="167">
        <v>13273.6</v>
      </c>
      <c r="F2563" s="237">
        <v>42612</v>
      </c>
      <c r="G2563" s="3" t="s">
        <v>20265</v>
      </c>
    </row>
    <row r="2564" spans="1:7" s="168" customFormat="1" ht="30">
      <c r="A2564" s="62">
        <v>2562</v>
      </c>
      <c r="B2564" s="28" t="s">
        <v>20287</v>
      </c>
      <c r="C2564" s="8" t="str">
        <f t="shared" si="89"/>
        <v>Yes</v>
      </c>
      <c r="D2564" s="30">
        <f t="shared" ref="D2564:D2627" si="90">E2564/2753</f>
        <v>5.9922993098438075</v>
      </c>
      <c r="E2564" s="167">
        <v>16496.800000000003</v>
      </c>
      <c r="F2564" s="237">
        <v>42612</v>
      </c>
      <c r="G2564" s="3" t="s">
        <v>20265</v>
      </c>
    </row>
    <row r="2565" spans="1:7" s="168" customFormat="1" ht="30">
      <c r="A2565" s="62">
        <v>2563</v>
      </c>
      <c r="B2565" s="28" t="s">
        <v>20288</v>
      </c>
      <c r="C2565" s="8" t="str">
        <f t="shared" si="89"/>
        <v>No</v>
      </c>
      <c r="D2565" s="30">
        <f t="shared" si="90"/>
        <v>4.1101343988376318</v>
      </c>
      <c r="E2565" s="167">
        <v>11315.2</v>
      </c>
      <c r="F2565" s="237">
        <v>42612</v>
      </c>
      <c r="G2565" s="3" t="s">
        <v>20265</v>
      </c>
    </row>
    <row r="2566" spans="1:7" s="168" customFormat="1" ht="30">
      <c r="A2566" s="62">
        <v>2564</v>
      </c>
      <c r="B2566" s="28" t="s">
        <v>20289</v>
      </c>
      <c r="C2566" s="8" t="str">
        <f t="shared" si="89"/>
        <v>No</v>
      </c>
      <c r="D2566" s="30">
        <f t="shared" si="90"/>
        <v>4.1101343988376318</v>
      </c>
      <c r="E2566" s="167">
        <v>11315.2</v>
      </c>
      <c r="F2566" s="237">
        <v>42612</v>
      </c>
      <c r="G2566" s="3" t="s">
        <v>20265</v>
      </c>
    </row>
    <row r="2567" spans="1:7" s="168" customFormat="1" ht="30">
      <c r="A2567" s="62">
        <v>2565</v>
      </c>
      <c r="B2567" s="28" t="s">
        <v>20290</v>
      </c>
      <c r="C2567" s="8" t="str">
        <f t="shared" si="89"/>
        <v>No</v>
      </c>
      <c r="D2567" s="30">
        <f t="shared" si="90"/>
        <v>6.2788231020704677</v>
      </c>
      <c r="E2567" s="167">
        <v>17285.599999999999</v>
      </c>
      <c r="F2567" s="237">
        <v>42612</v>
      </c>
      <c r="G2567" s="3" t="s">
        <v>20265</v>
      </c>
    </row>
    <row r="2568" spans="1:7" s="168" customFormat="1" ht="30">
      <c r="A2568" s="62">
        <v>2566</v>
      </c>
      <c r="B2568" s="28" t="s">
        <v>20291</v>
      </c>
      <c r="C2568" s="8" t="str">
        <f t="shared" si="89"/>
        <v>No</v>
      </c>
      <c r="D2568" s="30">
        <f t="shared" si="90"/>
        <v>4.8709044678532507</v>
      </c>
      <c r="E2568" s="167">
        <v>13409.599999999999</v>
      </c>
      <c r="F2568" s="237">
        <v>42612</v>
      </c>
      <c r="G2568" s="3" t="s">
        <v>20265</v>
      </c>
    </row>
    <row r="2569" spans="1:7" s="168" customFormat="1" ht="30">
      <c r="A2569" s="62">
        <v>2567</v>
      </c>
      <c r="B2569" s="35" t="s">
        <v>20292</v>
      </c>
      <c r="C2569" s="8" t="str">
        <f t="shared" si="89"/>
        <v>No</v>
      </c>
      <c r="D2569" s="30">
        <f t="shared" si="90"/>
        <v>0.58292771521976028</v>
      </c>
      <c r="E2569" s="606">
        <v>1604.8</v>
      </c>
      <c r="F2569" s="237">
        <v>42612</v>
      </c>
      <c r="G2569" s="3" t="s">
        <v>20265</v>
      </c>
    </row>
    <row r="2570" spans="1:7" s="168" customFormat="1" ht="45">
      <c r="A2570" s="62">
        <v>2568</v>
      </c>
      <c r="B2570" s="100" t="s">
        <v>20293</v>
      </c>
      <c r="C2570" s="8" t="str">
        <f t="shared" si="89"/>
        <v>No</v>
      </c>
      <c r="D2570" s="30">
        <f t="shared" si="90"/>
        <v>4.8215038140210682</v>
      </c>
      <c r="E2570" s="606">
        <v>13273.6</v>
      </c>
      <c r="F2570" s="237">
        <v>42612</v>
      </c>
      <c r="G2570" s="3" t="s">
        <v>20265</v>
      </c>
    </row>
    <row r="2571" spans="1:7" s="168" customFormat="1" ht="30">
      <c r="A2571" s="62">
        <v>2569</v>
      </c>
      <c r="B2571" s="32" t="s">
        <v>20294</v>
      </c>
      <c r="C2571" s="8" t="str">
        <f t="shared" si="89"/>
        <v>Yes</v>
      </c>
      <c r="D2571" s="30">
        <f t="shared" si="90"/>
        <v>1.057173992008718</v>
      </c>
      <c r="E2571" s="167">
        <v>2910.4000000000005</v>
      </c>
      <c r="F2571" s="237">
        <v>42612</v>
      </c>
      <c r="G2571" s="3" t="s">
        <v>20265</v>
      </c>
    </row>
    <row r="2572" spans="1:7" s="168" customFormat="1" ht="30">
      <c r="A2572" s="62">
        <v>2570</v>
      </c>
      <c r="B2572" s="32" t="s">
        <v>20295</v>
      </c>
      <c r="C2572" s="8" t="str">
        <f t="shared" si="89"/>
        <v>No</v>
      </c>
      <c r="D2572" s="30">
        <f t="shared" si="90"/>
        <v>2.8059571376679981</v>
      </c>
      <c r="E2572" s="167">
        <v>7724.7999999999993</v>
      </c>
      <c r="F2572" s="237">
        <v>42612</v>
      </c>
      <c r="G2572" s="3" t="s">
        <v>20265</v>
      </c>
    </row>
    <row r="2573" spans="1:7" s="168" customFormat="1" ht="30">
      <c r="A2573" s="62">
        <v>2571</v>
      </c>
      <c r="B2573" s="32" t="s">
        <v>20296</v>
      </c>
      <c r="C2573" s="8" t="str">
        <f t="shared" si="89"/>
        <v>No</v>
      </c>
      <c r="D2573" s="30">
        <f t="shared" si="90"/>
        <v>1.304177261169633</v>
      </c>
      <c r="E2573" s="167">
        <v>3590.3999999999996</v>
      </c>
      <c r="F2573" s="237">
        <v>42612</v>
      </c>
      <c r="G2573" s="3" t="s">
        <v>20265</v>
      </c>
    </row>
    <row r="2574" spans="1:7" s="168" customFormat="1" ht="30">
      <c r="A2574" s="62">
        <v>2572</v>
      </c>
      <c r="B2574" s="35" t="s">
        <v>20297</v>
      </c>
      <c r="C2574" s="8" t="str">
        <f t="shared" si="89"/>
        <v>No</v>
      </c>
      <c r="D2574" s="30">
        <f t="shared" si="90"/>
        <v>2.6083545223392663</v>
      </c>
      <c r="E2574" s="606">
        <v>7180.8</v>
      </c>
      <c r="F2574" s="237">
        <v>42612</v>
      </c>
      <c r="G2574" s="3" t="s">
        <v>20265</v>
      </c>
    </row>
    <row r="2575" spans="1:7" s="168" customFormat="1" ht="30">
      <c r="A2575" s="62">
        <v>2573</v>
      </c>
      <c r="B2575" s="32" t="s">
        <v>20298</v>
      </c>
      <c r="C2575" s="8" t="str">
        <f t="shared" si="89"/>
        <v>No</v>
      </c>
      <c r="D2575" s="30">
        <f t="shared" si="90"/>
        <v>2.6083545223392663</v>
      </c>
      <c r="E2575" s="167">
        <v>7180.8</v>
      </c>
      <c r="F2575" s="237">
        <v>42612</v>
      </c>
      <c r="G2575" s="3" t="s">
        <v>20265</v>
      </c>
    </row>
    <row r="2576" spans="1:7" s="168" customFormat="1" ht="30">
      <c r="A2576" s="62">
        <v>2574</v>
      </c>
      <c r="B2576" s="32" t="s">
        <v>20299</v>
      </c>
      <c r="C2576" s="8" t="str">
        <f t="shared" si="89"/>
        <v>Yes</v>
      </c>
      <c r="D2576" s="30">
        <f t="shared" si="90"/>
        <v>2.6083545223392663</v>
      </c>
      <c r="E2576" s="167">
        <v>7180.8</v>
      </c>
      <c r="F2576" s="237">
        <v>42612</v>
      </c>
      <c r="G2576" s="3" t="s">
        <v>20265</v>
      </c>
    </row>
    <row r="2577" spans="1:7" s="168" customFormat="1" ht="30">
      <c r="A2577" s="62">
        <v>2575</v>
      </c>
      <c r="B2577" s="32" t="s">
        <v>20300</v>
      </c>
      <c r="C2577" s="8" t="str">
        <f t="shared" si="89"/>
        <v>Yes</v>
      </c>
      <c r="D2577" s="30">
        <f t="shared" si="90"/>
        <v>0.49400653832183072</v>
      </c>
      <c r="E2577" s="167">
        <v>1360</v>
      </c>
      <c r="F2577" s="237">
        <v>42612</v>
      </c>
      <c r="G2577" s="3" t="s">
        <v>20265</v>
      </c>
    </row>
    <row r="2578" spans="1:7" s="168" customFormat="1" ht="30">
      <c r="A2578" s="62">
        <v>2576</v>
      </c>
      <c r="B2578" s="32" t="s">
        <v>20301</v>
      </c>
      <c r="C2578" s="8" t="str">
        <f t="shared" si="89"/>
        <v>No</v>
      </c>
      <c r="D2578" s="30">
        <f t="shared" si="90"/>
        <v>4.6831819832909556</v>
      </c>
      <c r="E2578" s="167">
        <v>12892.800000000001</v>
      </c>
      <c r="F2578" s="237">
        <v>42612</v>
      </c>
      <c r="G2578" s="3" t="s">
        <v>20265</v>
      </c>
    </row>
    <row r="2579" spans="1:7" s="168" customFormat="1" ht="30">
      <c r="A2579" s="62">
        <v>2577</v>
      </c>
      <c r="B2579" s="32" t="s">
        <v>20302</v>
      </c>
      <c r="C2579" s="8" t="str">
        <f t="shared" si="89"/>
        <v>No</v>
      </c>
      <c r="D2579" s="30">
        <f t="shared" si="90"/>
        <v>4.8709044678532507</v>
      </c>
      <c r="E2579" s="167">
        <v>13409.6</v>
      </c>
      <c r="F2579" s="237">
        <v>42612</v>
      </c>
      <c r="G2579" s="3" t="s">
        <v>20265</v>
      </c>
    </row>
    <row r="2580" spans="1:7" s="168" customFormat="1" ht="30">
      <c r="A2580" s="62">
        <v>2578</v>
      </c>
      <c r="B2580" s="32" t="s">
        <v>20303</v>
      </c>
      <c r="C2580" s="8" t="str">
        <f t="shared" si="89"/>
        <v>No</v>
      </c>
      <c r="D2580" s="30">
        <f t="shared" si="90"/>
        <v>4.8709044678532507</v>
      </c>
      <c r="E2580" s="167">
        <v>13409.6</v>
      </c>
      <c r="F2580" s="237">
        <v>42612</v>
      </c>
      <c r="G2580" s="3" t="s">
        <v>20265</v>
      </c>
    </row>
    <row r="2581" spans="1:7" s="168" customFormat="1" ht="30">
      <c r="A2581" s="62">
        <v>2579</v>
      </c>
      <c r="B2581" s="32" t="s">
        <v>20304</v>
      </c>
      <c r="C2581" s="8" t="str">
        <f t="shared" si="89"/>
        <v>No</v>
      </c>
      <c r="D2581" s="30">
        <f t="shared" si="90"/>
        <v>4.040973483472575</v>
      </c>
      <c r="E2581" s="167">
        <v>11124.8</v>
      </c>
      <c r="F2581" s="237">
        <v>42612</v>
      </c>
      <c r="G2581" s="3" t="s">
        <v>20265</v>
      </c>
    </row>
    <row r="2582" spans="1:7" s="168" customFormat="1" ht="30">
      <c r="A2582" s="62">
        <v>2580</v>
      </c>
      <c r="B2582" s="35" t="s">
        <v>20305</v>
      </c>
      <c r="C2582" s="8" t="str">
        <f t="shared" si="89"/>
        <v>Yes</v>
      </c>
      <c r="D2582" s="30">
        <f t="shared" si="90"/>
        <v>3.4284053759535049</v>
      </c>
      <c r="E2582" s="606">
        <v>9438.4</v>
      </c>
      <c r="F2582" s="237">
        <v>42612</v>
      </c>
      <c r="G2582" s="3" t="s">
        <v>20265</v>
      </c>
    </row>
    <row r="2583" spans="1:7" s="168" customFormat="1" ht="30">
      <c r="A2583" s="62">
        <v>2581</v>
      </c>
      <c r="B2583" s="32" t="s">
        <v>20306</v>
      </c>
      <c r="C2583" s="8" t="str">
        <f t="shared" si="89"/>
        <v>No</v>
      </c>
      <c r="D2583" s="30">
        <f t="shared" si="90"/>
        <v>3.0826007991282238</v>
      </c>
      <c r="E2583" s="167">
        <v>8486.4</v>
      </c>
      <c r="F2583" s="237">
        <v>42612</v>
      </c>
      <c r="G2583" s="3" t="s">
        <v>20265</v>
      </c>
    </row>
    <row r="2584" spans="1:7" s="168" customFormat="1" ht="30">
      <c r="A2584" s="62">
        <v>2582</v>
      </c>
      <c r="B2584" s="32" t="s">
        <v>20307</v>
      </c>
      <c r="C2584" s="8" t="str">
        <f t="shared" si="89"/>
        <v>No</v>
      </c>
      <c r="D2584" s="30">
        <f t="shared" si="90"/>
        <v>3.0826007991282238</v>
      </c>
      <c r="E2584" s="167">
        <v>8486.4</v>
      </c>
      <c r="F2584" s="237">
        <v>42612</v>
      </c>
      <c r="G2584" s="3" t="s">
        <v>20265</v>
      </c>
    </row>
    <row r="2585" spans="1:7" s="168" customFormat="1" ht="30">
      <c r="A2585" s="62">
        <v>2583</v>
      </c>
      <c r="B2585" s="32" t="s">
        <v>20308</v>
      </c>
      <c r="C2585" s="8" t="str">
        <f t="shared" si="89"/>
        <v>No</v>
      </c>
      <c r="D2585" s="30">
        <f t="shared" si="90"/>
        <v>4.7424627678895748</v>
      </c>
      <c r="E2585" s="167">
        <v>13056</v>
      </c>
      <c r="F2585" s="237">
        <v>42612</v>
      </c>
      <c r="G2585" s="3" t="s">
        <v>20265</v>
      </c>
    </row>
    <row r="2586" spans="1:7" s="168" customFormat="1" ht="30">
      <c r="A2586" s="62">
        <v>2584</v>
      </c>
      <c r="B2586" s="32" t="s">
        <v>20309</v>
      </c>
      <c r="C2586" s="8" t="str">
        <f t="shared" si="89"/>
        <v>No</v>
      </c>
      <c r="D2586" s="30">
        <f t="shared" si="90"/>
        <v>4.8511442063203774</v>
      </c>
      <c r="E2586" s="167">
        <v>13355.199999999999</v>
      </c>
      <c r="F2586" s="237">
        <v>42612</v>
      </c>
      <c r="G2586" s="3" t="s">
        <v>20265</v>
      </c>
    </row>
    <row r="2587" spans="1:7" s="168" customFormat="1" ht="30">
      <c r="A2587" s="62">
        <v>2585</v>
      </c>
      <c r="B2587" s="35" t="s">
        <v>20310</v>
      </c>
      <c r="C2587" s="8" t="str">
        <f t="shared" si="89"/>
        <v>No</v>
      </c>
      <c r="D2587" s="30">
        <f t="shared" si="90"/>
        <v>4.1200145296040684</v>
      </c>
      <c r="E2587" s="606">
        <v>11342.4</v>
      </c>
      <c r="F2587" s="237">
        <v>42612</v>
      </c>
      <c r="G2587" s="3" t="s">
        <v>20265</v>
      </c>
    </row>
    <row r="2588" spans="1:7" s="168" customFormat="1" ht="30">
      <c r="A2588" s="62">
        <v>2586</v>
      </c>
      <c r="B2588" s="32" t="s">
        <v>20311</v>
      </c>
      <c r="C2588" s="8" t="str">
        <f t="shared" si="89"/>
        <v>No</v>
      </c>
      <c r="D2588" s="30">
        <f t="shared" si="90"/>
        <v>1.531420268797675</v>
      </c>
      <c r="E2588" s="167">
        <v>4215.9999999999991</v>
      </c>
      <c r="F2588" s="237">
        <v>42612</v>
      </c>
      <c r="G2588" s="3" t="s">
        <v>20265</v>
      </c>
    </row>
    <row r="2589" spans="1:7" s="168" customFormat="1" ht="30">
      <c r="A2589" s="62">
        <v>2587</v>
      </c>
      <c r="B2589" s="32" t="s">
        <v>20312</v>
      </c>
      <c r="C2589" s="8" t="str">
        <f t="shared" si="89"/>
        <v>No</v>
      </c>
      <c r="D2589" s="30">
        <f t="shared" si="90"/>
        <v>1.531420268797675</v>
      </c>
      <c r="E2589" s="167">
        <v>4215.9999999999991</v>
      </c>
      <c r="F2589" s="237">
        <v>42612</v>
      </c>
      <c r="G2589" s="3" t="s">
        <v>20265</v>
      </c>
    </row>
    <row r="2590" spans="1:7" s="168" customFormat="1" ht="30">
      <c r="A2590" s="62">
        <v>2588</v>
      </c>
      <c r="B2590" s="35" t="s">
        <v>20313</v>
      </c>
      <c r="C2590" s="8" t="str">
        <f t="shared" si="89"/>
        <v>No</v>
      </c>
      <c r="D2590" s="30">
        <f t="shared" si="90"/>
        <v>3.0628405375953505</v>
      </c>
      <c r="E2590" s="606">
        <v>8432</v>
      </c>
      <c r="F2590" s="237">
        <v>42612</v>
      </c>
      <c r="G2590" s="3" t="s">
        <v>20265</v>
      </c>
    </row>
    <row r="2591" spans="1:7" s="168" customFormat="1" ht="30">
      <c r="A2591" s="62">
        <v>2589</v>
      </c>
      <c r="B2591" s="32" t="s">
        <v>20314</v>
      </c>
      <c r="C2591" s="8" t="str">
        <f t="shared" si="89"/>
        <v>Yes</v>
      </c>
      <c r="D2591" s="30">
        <f t="shared" si="90"/>
        <v>2.0748274609516892</v>
      </c>
      <c r="E2591" s="167">
        <v>5712.0000000000009</v>
      </c>
      <c r="F2591" s="237">
        <v>42612</v>
      </c>
      <c r="G2591" s="3" t="s">
        <v>20265</v>
      </c>
    </row>
    <row r="2592" spans="1:7" s="168" customFormat="1" ht="30">
      <c r="A2592" s="62">
        <v>2590</v>
      </c>
      <c r="B2592" s="32" t="s">
        <v>20315</v>
      </c>
      <c r="C2592" s="8" t="str">
        <f t="shared" si="89"/>
        <v>Yes</v>
      </c>
      <c r="D2592" s="30">
        <f t="shared" si="90"/>
        <v>4.8906647293861241</v>
      </c>
      <c r="E2592" s="167">
        <v>13464</v>
      </c>
      <c r="F2592" s="237">
        <v>42612</v>
      </c>
      <c r="G2592" s="3" t="s">
        <v>20265</v>
      </c>
    </row>
    <row r="2593" spans="1:7" s="168" customFormat="1" ht="45">
      <c r="A2593" s="62">
        <v>2591</v>
      </c>
      <c r="B2593" s="32" t="s">
        <v>20316</v>
      </c>
      <c r="C2593" s="8" t="str">
        <f t="shared" si="89"/>
        <v>Yes</v>
      </c>
      <c r="D2593" s="30">
        <f t="shared" si="90"/>
        <v>4.8906647293861241</v>
      </c>
      <c r="E2593" s="167">
        <v>13464</v>
      </c>
      <c r="F2593" s="237">
        <v>42612</v>
      </c>
      <c r="G2593" s="3" t="s">
        <v>20265</v>
      </c>
    </row>
    <row r="2594" spans="1:7" s="168" customFormat="1" ht="30">
      <c r="A2594" s="62">
        <v>2592</v>
      </c>
      <c r="B2594" s="32" t="s">
        <v>20317</v>
      </c>
      <c r="C2594" s="8" t="str">
        <f t="shared" si="89"/>
        <v>No</v>
      </c>
      <c r="D2594" s="30">
        <f t="shared" si="90"/>
        <v>4.861024337086814</v>
      </c>
      <c r="E2594" s="167">
        <v>13382.4</v>
      </c>
      <c r="F2594" s="237">
        <v>42612</v>
      </c>
      <c r="G2594" s="3" t="s">
        <v>20265</v>
      </c>
    </row>
    <row r="2595" spans="1:7" s="168" customFormat="1" ht="30">
      <c r="A2595" s="62">
        <v>2593</v>
      </c>
      <c r="B2595" s="32" t="s">
        <v>20318</v>
      </c>
      <c r="C2595" s="8" t="str">
        <f t="shared" si="89"/>
        <v>No</v>
      </c>
      <c r="D2595" s="30">
        <f t="shared" si="90"/>
        <v>4.861024337086814</v>
      </c>
      <c r="E2595" s="167">
        <v>13382.4</v>
      </c>
      <c r="F2595" s="237">
        <v>42612</v>
      </c>
      <c r="G2595" s="3" t="s">
        <v>20265</v>
      </c>
    </row>
    <row r="2596" spans="1:7" s="168" customFormat="1" ht="30">
      <c r="A2596" s="62">
        <v>2594</v>
      </c>
      <c r="B2596" s="32" t="s">
        <v>20319</v>
      </c>
      <c r="C2596" s="8" t="str">
        <f t="shared" si="89"/>
        <v>No</v>
      </c>
      <c r="D2596" s="30">
        <f t="shared" si="90"/>
        <v>4.4262985833636037</v>
      </c>
      <c r="E2596" s="167">
        <v>12185.600000000002</v>
      </c>
      <c r="F2596" s="237">
        <v>42612</v>
      </c>
      <c r="G2596" s="3" t="s">
        <v>20265</v>
      </c>
    </row>
    <row r="2597" spans="1:7" s="168" customFormat="1" ht="30">
      <c r="A2597" s="62">
        <v>2595</v>
      </c>
      <c r="B2597" s="32" t="s">
        <v>20320</v>
      </c>
      <c r="C2597" s="8" t="str">
        <f t="shared" si="89"/>
        <v>Yes</v>
      </c>
      <c r="D2597" s="30">
        <f t="shared" si="90"/>
        <v>2.4799128223755904</v>
      </c>
      <c r="E2597" s="167">
        <v>6827.2</v>
      </c>
      <c r="F2597" s="237">
        <v>42612</v>
      </c>
      <c r="G2597" s="3" t="s">
        <v>20265</v>
      </c>
    </row>
    <row r="2598" spans="1:7" s="168" customFormat="1" ht="30">
      <c r="A2598" s="62">
        <v>2596</v>
      </c>
      <c r="B2598" s="32" t="s">
        <v>20321</v>
      </c>
      <c r="C2598" s="8" t="str">
        <f t="shared" si="89"/>
        <v>No</v>
      </c>
      <c r="D2598" s="30">
        <f t="shared" si="90"/>
        <v>2.4799128223755904</v>
      </c>
      <c r="E2598" s="167">
        <v>6827.2</v>
      </c>
      <c r="F2598" s="237">
        <v>42612</v>
      </c>
      <c r="G2598" s="3" t="s">
        <v>20265</v>
      </c>
    </row>
    <row r="2599" spans="1:7" s="168" customFormat="1" ht="30">
      <c r="A2599" s="62">
        <v>2597</v>
      </c>
      <c r="B2599" s="32" t="s">
        <v>20322</v>
      </c>
      <c r="C2599" s="8" t="str">
        <f t="shared" si="89"/>
        <v>No</v>
      </c>
      <c r="D2599" s="30">
        <f t="shared" si="90"/>
        <v>1.5907010533962949</v>
      </c>
      <c r="E2599" s="167">
        <v>4379.2</v>
      </c>
      <c r="F2599" s="237">
        <v>42612</v>
      </c>
      <c r="G2599" s="3" t="s">
        <v>20265</v>
      </c>
    </row>
    <row r="2600" spans="1:7" s="168" customFormat="1" ht="30">
      <c r="A2600" s="62">
        <v>2598</v>
      </c>
      <c r="B2600" s="28" t="s">
        <v>20323</v>
      </c>
      <c r="C2600" s="8" t="str">
        <f t="shared" si="89"/>
        <v>No</v>
      </c>
      <c r="D2600" s="30">
        <f t="shared" si="90"/>
        <v>1.9661460225208864</v>
      </c>
      <c r="E2600" s="167">
        <v>5412.8</v>
      </c>
      <c r="F2600" s="237">
        <v>42612</v>
      </c>
      <c r="G2600" s="3" t="s">
        <v>20265</v>
      </c>
    </row>
    <row r="2601" spans="1:7" s="168" customFormat="1" ht="30">
      <c r="A2601" s="62">
        <v>2599</v>
      </c>
      <c r="B2601" s="32" t="s">
        <v>20324</v>
      </c>
      <c r="C2601" s="8" t="str">
        <f t="shared" ref="C2601:C2629" si="91">IF(D2759&lt;=2, "Yes", "No")</f>
        <v>No</v>
      </c>
      <c r="D2601" s="30">
        <f t="shared" si="90"/>
        <v>1.5907010533962949</v>
      </c>
      <c r="E2601" s="167">
        <v>4379.2</v>
      </c>
      <c r="F2601" s="237">
        <v>42612</v>
      </c>
      <c r="G2601" s="3" t="s">
        <v>20265</v>
      </c>
    </row>
    <row r="2602" spans="1:7" s="168" customFormat="1" ht="30">
      <c r="A2602" s="62">
        <v>2600</v>
      </c>
      <c r="B2602" s="32" t="s">
        <v>20325</v>
      </c>
      <c r="C2602" s="8" t="str">
        <f t="shared" si="91"/>
        <v>No</v>
      </c>
      <c r="D2602" s="30">
        <f t="shared" si="90"/>
        <v>2.4799128223755904</v>
      </c>
      <c r="E2602" s="167">
        <v>6827.2</v>
      </c>
      <c r="F2602" s="237">
        <v>42612</v>
      </c>
      <c r="G2602" s="3" t="s">
        <v>20265</v>
      </c>
    </row>
    <row r="2603" spans="1:7" s="168" customFormat="1" ht="30">
      <c r="A2603" s="62">
        <v>2601</v>
      </c>
      <c r="B2603" s="32" t="s">
        <v>20326</v>
      </c>
      <c r="C2603" s="8" t="str">
        <f t="shared" si="91"/>
        <v>No</v>
      </c>
      <c r="D2603" s="30">
        <f t="shared" si="90"/>
        <v>2.4799128223755904</v>
      </c>
      <c r="E2603" s="167">
        <v>6827.2</v>
      </c>
      <c r="F2603" s="237">
        <v>42612</v>
      </c>
      <c r="G2603" s="3" t="s">
        <v>20265</v>
      </c>
    </row>
    <row r="2604" spans="1:7" s="168" customFormat="1" ht="30">
      <c r="A2604" s="62">
        <v>2602</v>
      </c>
      <c r="B2604" s="32" t="s">
        <v>20327</v>
      </c>
      <c r="C2604" s="8" t="str">
        <f t="shared" si="91"/>
        <v>Yes</v>
      </c>
      <c r="D2604" s="30">
        <f t="shared" si="90"/>
        <v>0.51376679985470397</v>
      </c>
      <c r="E2604" s="167">
        <v>1414.4</v>
      </c>
      <c r="F2604" s="237">
        <v>42612</v>
      </c>
      <c r="G2604" s="3" t="s">
        <v>20265</v>
      </c>
    </row>
    <row r="2605" spans="1:7" s="168" customFormat="1" ht="30">
      <c r="A2605" s="62">
        <v>2603</v>
      </c>
      <c r="B2605" s="32" t="s">
        <v>20328</v>
      </c>
      <c r="C2605" s="8" t="str">
        <f t="shared" si="91"/>
        <v>No</v>
      </c>
      <c r="D2605" s="30">
        <f t="shared" si="90"/>
        <v>4.8807845986196865</v>
      </c>
      <c r="E2605" s="167">
        <v>13436.799999999997</v>
      </c>
      <c r="F2605" s="237">
        <v>42612</v>
      </c>
      <c r="G2605" s="3" t="s">
        <v>20265</v>
      </c>
    </row>
    <row r="2606" spans="1:7" s="168" customFormat="1" ht="30">
      <c r="A2606" s="62">
        <v>2604</v>
      </c>
      <c r="B2606" s="32" t="s">
        <v>20329</v>
      </c>
      <c r="C2606" s="8" t="str">
        <f t="shared" si="91"/>
        <v>Yes</v>
      </c>
      <c r="D2606" s="30">
        <f t="shared" si="90"/>
        <v>1.1164547766073376</v>
      </c>
      <c r="E2606" s="167">
        <v>3073.6000000000004</v>
      </c>
      <c r="F2606" s="237">
        <v>42612</v>
      </c>
      <c r="G2606" s="3" t="s">
        <v>20265</v>
      </c>
    </row>
    <row r="2607" spans="1:7" s="168" customFormat="1" ht="30">
      <c r="A2607" s="62">
        <v>2605</v>
      </c>
      <c r="B2607" s="32" t="s">
        <v>20330</v>
      </c>
      <c r="C2607" s="8" t="str">
        <f t="shared" si="91"/>
        <v>Yes</v>
      </c>
      <c r="D2607" s="30">
        <f t="shared" si="90"/>
        <v>1.6499818379949145</v>
      </c>
      <c r="E2607" s="167">
        <v>4542.3999999999996</v>
      </c>
      <c r="F2607" s="237">
        <v>42612</v>
      </c>
      <c r="G2607" s="3" t="s">
        <v>20265</v>
      </c>
    </row>
    <row r="2608" spans="1:7" s="168" customFormat="1" ht="30">
      <c r="A2608" s="62">
        <v>2606</v>
      </c>
      <c r="B2608" s="32" t="s">
        <v>20331</v>
      </c>
      <c r="C2608" s="8" t="str">
        <f t="shared" si="91"/>
        <v>No</v>
      </c>
      <c r="D2608" s="30">
        <f t="shared" si="90"/>
        <v>1.6499818379949145</v>
      </c>
      <c r="E2608" s="167">
        <v>4542.3999999999996</v>
      </c>
      <c r="F2608" s="237">
        <v>42612</v>
      </c>
      <c r="G2608" s="3" t="s">
        <v>20265</v>
      </c>
    </row>
    <row r="2609" spans="1:7" s="168" customFormat="1" ht="45">
      <c r="A2609" s="62">
        <v>2607</v>
      </c>
      <c r="B2609" s="32" t="s">
        <v>20332</v>
      </c>
      <c r="C2609" s="8" t="str">
        <f t="shared" si="91"/>
        <v>Yes</v>
      </c>
      <c r="D2609" s="30">
        <f t="shared" si="90"/>
        <v>4.4262985833636037</v>
      </c>
      <c r="E2609" s="167">
        <v>12185.600000000002</v>
      </c>
      <c r="F2609" s="237">
        <v>42612</v>
      </c>
      <c r="G2609" s="3" t="s">
        <v>20265</v>
      </c>
    </row>
    <row r="2610" spans="1:7" s="168" customFormat="1" ht="30">
      <c r="A2610" s="62">
        <v>2608</v>
      </c>
      <c r="B2610" s="32" t="s">
        <v>20333</v>
      </c>
      <c r="C2610" s="8" t="str">
        <f t="shared" si="91"/>
        <v>Yes</v>
      </c>
      <c r="D2610" s="30">
        <f t="shared" si="90"/>
        <v>4.4262985833636037</v>
      </c>
      <c r="E2610" s="167">
        <v>12185.600000000002</v>
      </c>
      <c r="F2610" s="237">
        <v>42612</v>
      </c>
      <c r="G2610" s="3" t="s">
        <v>20265</v>
      </c>
    </row>
    <row r="2611" spans="1:7" s="168" customFormat="1" ht="30">
      <c r="A2611" s="62">
        <v>2609</v>
      </c>
      <c r="B2611" s="35" t="s">
        <v>20334</v>
      </c>
      <c r="C2611" s="8" t="str">
        <f t="shared" si="91"/>
        <v>No</v>
      </c>
      <c r="D2611" s="30">
        <f t="shared" si="90"/>
        <v>4.4262985833636037</v>
      </c>
      <c r="E2611" s="606">
        <v>12185.6</v>
      </c>
      <c r="F2611" s="237">
        <v>42612</v>
      </c>
      <c r="G2611" s="3" t="s">
        <v>20265</v>
      </c>
    </row>
    <row r="2612" spans="1:7" s="168" customFormat="1" ht="45">
      <c r="A2612" s="62">
        <v>2610</v>
      </c>
      <c r="B2612" s="32" t="s">
        <v>20335</v>
      </c>
      <c r="C2612" s="8" t="str">
        <f t="shared" si="91"/>
        <v>No</v>
      </c>
      <c r="D2612" s="30">
        <f t="shared" si="90"/>
        <v>4.8412640755539416</v>
      </c>
      <c r="E2612" s="167">
        <v>13328.000000000002</v>
      </c>
      <c r="F2612" s="237">
        <v>42612</v>
      </c>
      <c r="G2612" s="3" t="s">
        <v>20265</v>
      </c>
    </row>
    <row r="2613" spans="1:7" s="168" customFormat="1" ht="30">
      <c r="A2613" s="62">
        <v>2611</v>
      </c>
      <c r="B2613" s="32" t="s">
        <v>20336</v>
      </c>
      <c r="C2613" s="8" t="str">
        <f t="shared" si="91"/>
        <v>No</v>
      </c>
      <c r="D2613" s="30">
        <f t="shared" si="90"/>
        <v>4.9005448601525607</v>
      </c>
      <c r="E2613" s="167">
        <v>13491.2</v>
      </c>
      <c r="F2613" s="237">
        <v>42612</v>
      </c>
      <c r="G2613" s="3" t="s">
        <v>20265</v>
      </c>
    </row>
    <row r="2614" spans="1:7" s="168" customFormat="1" ht="30">
      <c r="A2614" s="62">
        <v>2612</v>
      </c>
      <c r="B2614" s="32" t="s">
        <v>20337</v>
      </c>
      <c r="C2614" s="8" t="str">
        <f t="shared" si="91"/>
        <v>No</v>
      </c>
      <c r="D2614" s="30">
        <f t="shared" si="90"/>
        <v>3.0430802760624776</v>
      </c>
      <c r="E2614" s="167">
        <v>8377.6</v>
      </c>
      <c r="F2614" s="237">
        <v>42612</v>
      </c>
      <c r="G2614" s="3" t="s">
        <v>20265</v>
      </c>
    </row>
    <row r="2615" spans="1:7" s="168" customFormat="1" ht="45">
      <c r="A2615" s="62">
        <v>2613</v>
      </c>
      <c r="B2615" s="32" t="s">
        <v>20338</v>
      </c>
      <c r="C2615" s="8" t="str">
        <f t="shared" si="91"/>
        <v>Yes</v>
      </c>
      <c r="D2615" s="30">
        <f t="shared" si="90"/>
        <v>3.0430802760624776</v>
      </c>
      <c r="E2615" s="167">
        <v>8377.6</v>
      </c>
      <c r="F2615" s="237">
        <v>42612</v>
      </c>
      <c r="G2615" s="3" t="s">
        <v>20265</v>
      </c>
    </row>
    <row r="2616" spans="1:7" s="168" customFormat="1" ht="30">
      <c r="A2616" s="62">
        <v>2614</v>
      </c>
      <c r="B2616" s="35" t="s">
        <v>20339</v>
      </c>
      <c r="C2616" s="8" t="str">
        <f t="shared" si="91"/>
        <v>No</v>
      </c>
      <c r="D2616" s="30">
        <f t="shared" si="90"/>
        <v>0.62244823828550666</v>
      </c>
      <c r="E2616" s="606">
        <v>1713.6</v>
      </c>
      <c r="F2616" s="237">
        <v>42612</v>
      </c>
      <c r="G2616" s="3" t="s">
        <v>20265</v>
      </c>
    </row>
    <row r="2617" spans="1:7" s="168" customFormat="1" ht="30">
      <c r="A2617" s="62">
        <v>2615</v>
      </c>
      <c r="B2617" s="32" t="s">
        <v>20340</v>
      </c>
      <c r="C2617" s="8" t="str">
        <f t="shared" si="91"/>
        <v>No</v>
      </c>
      <c r="D2617" s="30">
        <f t="shared" si="90"/>
        <v>1.2448964765710133</v>
      </c>
      <c r="E2617" s="167">
        <v>3427.2</v>
      </c>
      <c r="F2617" s="237">
        <v>42612</v>
      </c>
      <c r="G2617" s="3" t="s">
        <v>20265</v>
      </c>
    </row>
    <row r="2618" spans="1:7" s="168" customFormat="1" ht="30">
      <c r="A2618" s="62">
        <v>2616</v>
      </c>
      <c r="B2618" s="32" t="s">
        <v>20341</v>
      </c>
      <c r="C2618" s="8" t="str">
        <f t="shared" si="91"/>
        <v>No</v>
      </c>
      <c r="D2618" s="30">
        <f t="shared" si="90"/>
        <v>0.62244823828550666</v>
      </c>
      <c r="E2618" s="167">
        <v>1713.6</v>
      </c>
      <c r="F2618" s="237">
        <v>42612</v>
      </c>
      <c r="G2618" s="3" t="s">
        <v>20265</v>
      </c>
    </row>
    <row r="2619" spans="1:7" s="168" customFormat="1" ht="30">
      <c r="A2619" s="62">
        <v>2617</v>
      </c>
      <c r="B2619" s="32" t="s">
        <v>20342</v>
      </c>
      <c r="C2619" s="8" t="str">
        <f t="shared" si="91"/>
        <v>No</v>
      </c>
      <c r="D2619" s="30">
        <f t="shared" si="90"/>
        <v>3.3987649836541953</v>
      </c>
      <c r="E2619" s="167">
        <v>9356.7999999999993</v>
      </c>
      <c r="F2619" s="237">
        <v>42612</v>
      </c>
      <c r="G2619" s="3" t="s">
        <v>20265</v>
      </c>
    </row>
    <row r="2620" spans="1:7" s="168" customFormat="1" ht="30">
      <c r="A2620" s="62">
        <v>2618</v>
      </c>
      <c r="B2620" s="35" t="s">
        <v>20343</v>
      </c>
      <c r="C2620" s="8" t="str">
        <f t="shared" si="91"/>
        <v>Yes</v>
      </c>
      <c r="D2620" s="30">
        <f t="shared" si="90"/>
        <v>4.861024337086814</v>
      </c>
      <c r="E2620" s="606">
        <v>13382.4</v>
      </c>
      <c r="F2620" s="237">
        <v>42612</v>
      </c>
      <c r="G2620" s="3" t="s">
        <v>20265</v>
      </c>
    </row>
    <row r="2621" spans="1:7" s="168" customFormat="1" ht="30">
      <c r="A2621" s="62">
        <v>2619</v>
      </c>
      <c r="B2621" s="32" t="s">
        <v>20344</v>
      </c>
      <c r="C2621" s="8" t="str">
        <f t="shared" si="91"/>
        <v>Yes</v>
      </c>
      <c r="D2621" s="30">
        <f t="shared" si="90"/>
        <v>2.5095532146749</v>
      </c>
      <c r="E2621" s="167">
        <v>6908.8</v>
      </c>
      <c r="F2621" s="237">
        <v>42612</v>
      </c>
      <c r="G2621" s="3" t="s">
        <v>20265</v>
      </c>
    </row>
    <row r="2622" spans="1:7" s="168" customFormat="1" ht="30">
      <c r="A2622" s="62">
        <v>2620</v>
      </c>
      <c r="B2622" s="32" t="s">
        <v>20345</v>
      </c>
      <c r="C2622" s="8" t="str">
        <f t="shared" si="91"/>
        <v>Yes</v>
      </c>
      <c r="D2622" s="30">
        <f t="shared" si="90"/>
        <v>0.49400653832183072</v>
      </c>
      <c r="E2622" s="167">
        <v>1360</v>
      </c>
      <c r="F2622" s="237">
        <v>42612</v>
      </c>
      <c r="G2622" s="3" t="s">
        <v>20265</v>
      </c>
    </row>
    <row r="2623" spans="1:7" s="168" customFormat="1" ht="30">
      <c r="A2623" s="62">
        <v>2621</v>
      </c>
      <c r="B2623" s="32" t="s">
        <v>20346</v>
      </c>
      <c r="C2623" s="8" t="str">
        <f t="shared" si="91"/>
        <v>No</v>
      </c>
      <c r="D2623" s="30">
        <f t="shared" si="90"/>
        <v>2.9146385760988012</v>
      </c>
      <c r="E2623" s="167">
        <v>8024</v>
      </c>
      <c r="F2623" s="237">
        <v>42612</v>
      </c>
      <c r="G2623" s="3" t="s">
        <v>20265</v>
      </c>
    </row>
    <row r="2624" spans="1:7" s="168" customFormat="1" ht="30">
      <c r="A2624" s="62">
        <v>2622</v>
      </c>
      <c r="B2624" s="28" t="s">
        <v>20347</v>
      </c>
      <c r="C2624" s="8" t="str">
        <f t="shared" si="91"/>
        <v>Yes</v>
      </c>
      <c r="D2624" s="30">
        <f t="shared" si="90"/>
        <v>1.4523792226661825</v>
      </c>
      <c r="E2624" s="167">
        <v>3998.4000000000005</v>
      </c>
      <c r="F2624" s="237">
        <v>42612</v>
      </c>
      <c r="G2624" s="3" t="s">
        <v>20265</v>
      </c>
    </row>
    <row r="2625" spans="1:7" s="168" customFormat="1" ht="30">
      <c r="A2625" s="62">
        <v>2623</v>
      </c>
      <c r="B2625" s="32" t="s">
        <v>20348</v>
      </c>
      <c r="C2625" s="8" t="str">
        <f t="shared" si="91"/>
        <v>No</v>
      </c>
      <c r="D2625" s="30">
        <f t="shared" si="90"/>
        <v>2.2921903378132953</v>
      </c>
      <c r="E2625" s="167">
        <v>6310.4000000000015</v>
      </c>
      <c r="F2625" s="237">
        <v>42612</v>
      </c>
      <c r="G2625" s="3" t="s">
        <v>20265</v>
      </c>
    </row>
    <row r="2626" spans="1:7" s="168" customFormat="1" ht="30">
      <c r="A2626" s="62">
        <v>2624</v>
      </c>
      <c r="B2626" s="32" t="s">
        <v>20349</v>
      </c>
      <c r="C2626" s="8" t="str">
        <f t="shared" si="91"/>
        <v>Yes</v>
      </c>
      <c r="D2626" s="30">
        <f t="shared" si="90"/>
        <v>3.4481656374863783</v>
      </c>
      <c r="E2626" s="167">
        <v>9492.7999999999993</v>
      </c>
      <c r="F2626" s="237">
        <v>42612</v>
      </c>
      <c r="G2626" s="3" t="s">
        <v>20265</v>
      </c>
    </row>
    <row r="2627" spans="1:7" s="168" customFormat="1" ht="30">
      <c r="A2627" s="62">
        <v>2625</v>
      </c>
      <c r="B2627" s="32" t="s">
        <v>20350</v>
      </c>
      <c r="C2627" s="8" t="str">
        <f t="shared" si="91"/>
        <v>Yes</v>
      </c>
      <c r="D2627" s="30">
        <f t="shared" si="90"/>
        <v>2.53919360697421</v>
      </c>
      <c r="E2627" s="167">
        <v>6990.4000000000005</v>
      </c>
      <c r="F2627" s="237">
        <v>42612</v>
      </c>
      <c r="G2627" s="3" t="s">
        <v>20265</v>
      </c>
    </row>
    <row r="2628" spans="1:7" s="168" customFormat="1" ht="30">
      <c r="A2628" s="62">
        <v>2626</v>
      </c>
      <c r="B2628" s="32" t="s">
        <v>20351</v>
      </c>
      <c r="C2628" s="8" t="str">
        <f t="shared" si="91"/>
        <v>Yes</v>
      </c>
      <c r="D2628" s="30">
        <f t="shared" ref="D2628:D2691" si="92">E2628/2753</f>
        <v>2.4996730839084638</v>
      </c>
      <c r="E2628" s="167">
        <v>6881.6</v>
      </c>
      <c r="F2628" s="237">
        <v>42612</v>
      </c>
      <c r="G2628" s="3" t="s">
        <v>20265</v>
      </c>
    </row>
    <row r="2629" spans="1:7" s="168" customFormat="1" ht="30">
      <c r="A2629" s="62">
        <v>2627</v>
      </c>
      <c r="B2629" s="28" t="s">
        <v>20352</v>
      </c>
      <c r="C2629" s="8" t="str">
        <f t="shared" si="91"/>
        <v>Yes</v>
      </c>
      <c r="D2629" s="30">
        <f t="shared" si="92"/>
        <v>1.689502361060661</v>
      </c>
      <c r="E2629" s="167">
        <v>4651.2</v>
      </c>
      <c r="F2629" s="237">
        <v>42612</v>
      </c>
      <c r="G2629" s="3" t="s">
        <v>20265</v>
      </c>
    </row>
    <row r="2630" spans="1:7" s="168" customFormat="1" ht="30">
      <c r="A2630" s="62">
        <v>2628</v>
      </c>
      <c r="B2630" s="32" t="s">
        <v>20353</v>
      </c>
      <c r="C2630" s="8" t="str">
        <f t="shared" ref="C2630:C2653" si="93">IF(D2789&lt;=2, "Yes", "No")</f>
        <v>No</v>
      </c>
      <c r="D2630" s="30">
        <f t="shared" si="92"/>
        <v>0.8299309843806757</v>
      </c>
      <c r="E2630" s="167">
        <v>2284.8000000000002</v>
      </c>
      <c r="F2630" s="237">
        <v>42612</v>
      </c>
      <c r="G2630" s="3" t="s">
        <v>20265</v>
      </c>
    </row>
    <row r="2631" spans="1:7" s="168" customFormat="1" ht="30">
      <c r="A2631" s="62">
        <v>2629</v>
      </c>
      <c r="B2631" s="32" t="s">
        <v>20354</v>
      </c>
      <c r="C2631" s="8" t="str">
        <f t="shared" si="93"/>
        <v>Yes</v>
      </c>
      <c r="D2631" s="30">
        <f t="shared" si="92"/>
        <v>1.057173992008718</v>
      </c>
      <c r="E2631" s="167">
        <v>2910.4000000000005</v>
      </c>
      <c r="F2631" s="237">
        <v>42612</v>
      </c>
      <c r="G2631" s="3" t="s">
        <v>20265</v>
      </c>
    </row>
    <row r="2632" spans="1:7" s="168" customFormat="1" ht="45">
      <c r="A2632" s="62">
        <v>2630</v>
      </c>
      <c r="B2632" s="28" t="s">
        <v>20355</v>
      </c>
      <c r="C2632" s="8" t="str">
        <f t="shared" si="93"/>
        <v>Yes</v>
      </c>
      <c r="D2632" s="30">
        <f t="shared" si="92"/>
        <v>1.363458045768253</v>
      </c>
      <c r="E2632" s="167">
        <v>3753.6000000000004</v>
      </c>
      <c r="F2632" s="237">
        <v>42612</v>
      </c>
      <c r="G2632" s="3" t="s">
        <v>20265</v>
      </c>
    </row>
    <row r="2633" spans="1:7" s="168" customFormat="1" ht="30">
      <c r="A2633" s="62">
        <v>2631</v>
      </c>
      <c r="B2633" s="32" t="s">
        <v>20356</v>
      </c>
      <c r="C2633" s="8" t="str">
        <f t="shared" si="93"/>
        <v>No</v>
      </c>
      <c r="D2633" s="30">
        <f t="shared" si="92"/>
        <v>0.90897203051216857</v>
      </c>
      <c r="E2633" s="167">
        <v>2502.4</v>
      </c>
      <c r="F2633" s="237">
        <v>42612</v>
      </c>
      <c r="G2633" s="3" t="s">
        <v>20265</v>
      </c>
    </row>
    <row r="2634" spans="1:7" s="168" customFormat="1" ht="30">
      <c r="A2634" s="62">
        <v>2632</v>
      </c>
      <c r="B2634" s="32" t="s">
        <v>20357</v>
      </c>
      <c r="C2634" s="8" t="str">
        <f t="shared" si="93"/>
        <v>Yes</v>
      </c>
      <c r="D2634" s="30">
        <f t="shared" si="92"/>
        <v>0.66196876135125327</v>
      </c>
      <c r="E2634" s="167">
        <v>1822.4</v>
      </c>
      <c r="F2634" s="237">
        <v>42612</v>
      </c>
      <c r="G2634" s="3" t="s">
        <v>20265</v>
      </c>
    </row>
    <row r="2635" spans="1:7" s="168" customFormat="1" ht="30">
      <c r="A2635" s="62">
        <v>2633</v>
      </c>
      <c r="B2635" s="32" t="s">
        <v>20358</v>
      </c>
      <c r="C2635" s="8" t="str">
        <f t="shared" si="93"/>
        <v>No</v>
      </c>
      <c r="D2635" s="30">
        <f t="shared" si="92"/>
        <v>1.1362150381402105</v>
      </c>
      <c r="E2635" s="167">
        <v>3127.9999999999995</v>
      </c>
      <c r="F2635" s="237">
        <v>42612</v>
      </c>
      <c r="G2635" s="3" t="s">
        <v>20265</v>
      </c>
    </row>
    <row r="2636" spans="1:7" s="168" customFormat="1" ht="30">
      <c r="A2636" s="62">
        <v>2634</v>
      </c>
      <c r="B2636" s="32" t="s">
        <v>20359</v>
      </c>
      <c r="C2636" s="8" t="str">
        <f t="shared" si="93"/>
        <v>No</v>
      </c>
      <c r="D2636" s="30">
        <f t="shared" si="92"/>
        <v>0.62244823828550666</v>
      </c>
      <c r="E2636" s="167">
        <v>1713.6</v>
      </c>
      <c r="F2636" s="237">
        <v>42612</v>
      </c>
      <c r="G2636" s="3" t="s">
        <v>20265</v>
      </c>
    </row>
    <row r="2637" spans="1:7" s="168" customFormat="1" ht="30">
      <c r="A2637" s="62">
        <v>2635</v>
      </c>
      <c r="B2637" s="32" t="s">
        <v>20360</v>
      </c>
      <c r="C2637" s="8" t="str">
        <f t="shared" si="93"/>
        <v>No</v>
      </c>
      <c r="D2637" s="30">
        <f t="shared" si="92"/>
        <v>1.9068652379222668</v>
      </c>
      <c r="E2637" s="167">
        <v>5249.6</v>
      </c>
      <c r="F2637" s="237">
        <v>42612</v>
      </c>
      <c r="G2637" s="3" t="s">
        <v>20265</v>
      </c>
    </row>
    <row r="2638" spans="1:7" s="168" customFormat="1" ht="30">
      <c r="A2638" s="62">
        <v>2636</v>
      </c>
      <c r="B2638" s="32" t="s">
        <v>20361</v>
      </c>
      <c r="C2638" s="8" t="str">
        <f t="shared" si="93"/>
        <v>Yes</v>
      </c>
      <c r="D2638" s="30">
        <f t="shared" si="92"/>
        <v>3.8236106066109699</v>
      </c>
      <c r="E2638" s="167">
        <v>10526.4</v>
      </c>
      <c r="F2638" s="237">
        <v>42612</v>
      </c>
      <c r="G2638" s="3" t="s">
        <v>20265</v>
      </c>
    </row>
    <row r="2639" spans="1:7" s="168" customFormat="1" ht="30">
      <c r="A2639" s="62">
        <v>2637</v>
      </c>
      <c r="B2639" s="35" t="s">
        <v>20362</v>
      </c>
      <c r="C2639" s="8" t="str">
        <f t="shared" si="93"/>
        <v>Yes</v>
      </c>
      <c r="D2639" s="30">
        <f t="shared" si="92"/>
        <v>3.8236106066109699</v>
      </c>
      <c r="E2639" s="606">
        <v>10526.4</v>
      </c>
      <c r="F2639" s="237">
        <v>42612</v>
      </c>
      <c r="G2639" s="3" t="s">
        <v>20265</v>
      </c>
    </row>
    <row r="2640" spans="1:7" s="168" customFormat="1" ht="30">
      <c r="A2640" s="62">
        <v>2638</v>
      </c>
      <c r="B2640" s="32" t="s">
        <v>20363</v>
      </c>
      <c r="C2640" s="8" t="str">
        <f t="shared" si="93"/>
        <v>Yes</v>
      </c>
      <c r="D2640" s="30">
        <f t="shared" si="92"/>
        <v>1.9068652379222668</v>
      </c>
      <c r="E2640" s="167">
        <v>5249.6</v>
      </c>
      <c r="F2640" s="237">
        <v>42612</v>
      </c>
      <c r="G2640" s="3" t="s">
        <v>20265</v>
      </c>
    </row>
    <row r="2641" spans="1:7" s="168" customFormat="1" ht="30">
      <c r="A2641" s="62">
        <v>2639</v>
      </c>
      <c r="B2641" s="32" t="s">
        <v>20364</v>
      </c>
      <c r="C2641" s="8" t="str">
        <f t="shared" si="93"/>
        <v>Yes</v>
      </c>
      <c r="D2641" s="30">
        <f t="shared" si="92"/>
        <v>0.74100980748274614</v>
      </c>
      <c r="E2641" s="167">
        <v>2040</v>
      </c>
      <c r="F2641" s="237">
        <v>42612</v>
      </c>
      <c r="G2641" s="3" t="s">
        <v>20265</v>
      </c>
    </row>
    <row r="2642" spans="1:7" s="168" customFormat="1" ht="30">
      <c r="A2642" s="62">
        <v>2640</v>
      </c>
      <c r="B2642" s="32" t="s">
        <v>20365</v>
      </c>
      <c r="C2642" s="8" t="str">
        <f t="shared" si="93"/>
        <v>No</v>
      </c>
      <c r="D2642" s="30">
        <f t="shared" si="92"/>
        <v>0.99789320741009813</v>
      </c>
      <c r="E2642" s="167">
        <v>2747.2000000000003</v>
      </c>
      <c r="F2642" s="237">
        <v>42612</v>
      </c>
      <c r="G2642" s="3" t="s">
        <v>20265</v>
      </c>
    </row>
    <row r="2643" spans="1:7" s="168" customFormat="1" ht="30">
      <c r="A2643" s="62">
        <v>2641</v>
      </c>
      <c r="B2643" s="32" t="s">
        <v>20366</v>
      </c>
      <c r="C2643" s="8" t="str">
        <f t="shared" si="93"/>
        <v>No</v>
      </c>
      <c r="D2643" s="30">
        <f t="shared" si="92"/>
        <v>3.1616418452597168</v>
      </c>
      <c r="E2643" s="167">
        <v>8704</v>
      </c>
      <c r="F2643" s="237">
        <v>42612</v>
      </c>
      <c r="G2643" s="3" t="s">
        <v>20265</v>
      </c>
    </row>
    <row r="2644" spans="1:7" s="168" customFormat="1" ht="30">
      <c r="A2644" s="62">
        <v>2642</v>
      </c>
      <c r="B2644" s="32" t="s">
        <v>20367</v>
      </c>
      <c r="C2644" s="8" t="str">
        <f t="shared" si="93"/>
        <v>Yes</v>
      </c>
      <c r="D2644" s="30">
        <f t="shared" si="92"/>
        <v>2.1439883763167451</v>
      </c>
      <c r="E2644" s="167">
        <v>5902.4</v>
      </c>
      <c r="F2644" s="237">
        <v>42612</v>
      </c>
      <c r="G2644" s="3" t="s">
        <v>20265</v>
      </c>
    </row>
    <row r="2645" spans="1:7" s="168" customFormat="1" ht="30">
      <c r="A2645" s="62">
        <v>2643</v>
      </c>
      <c r="B2645" s="32" t="s">
        <v>20368</v>
      </c>
      <c r="C2645" s="8" t="str">
        <f t="shared" si="93"/>
        <v>Yes</v>
      </c>
      <c r="D2645" s="30">
        <f t="shared" si="92"/>
        <v>0.31616418452597167</v>
      </c>
      <c r="E2645" s="167">
        <v>870.4</v>
      </c>
      <c r="F2645" s="237">
        <v>42612</v>
      </c>
      <c r="G2645" s="3" t="s">
        <v>20265</v>
      </c>
    </row>
    <row r="2646" spans="1:7" s="168" customFormat="1" ht="30">
      <c r="A2646" s="62">
        <v>2644</v>
      </c>
      <c r="B2646" s="32" t="s">
        <v>20369</v>
      </c>
      <c r="C2646" s="8" t="str">
        <f t="shared" si="93"/>
        <v>Yes</v>
      </c>
      <c r="D2646" s="30">
        <f t="shared" si="92"/>
        <v>4.8906647293861241</v>
      </c>
      <c r="E2646" s="167">
        <v>13464</v>
      </c>
      <c r="F2646" s="237">
        <v>42612</v>
      </c>
      <c r="G2646" s="3" t="s">
        <v>20265</v>
      </c>
    </row>
    <row r="2647" spans="1:7" s="168" customFormat="1" ht="30">
      <c r="A2647" s="62">
        <v>2645</v>
      </c>
      <c r="B2647" s="32" t="s">
        <v>20370</v>
      </c>
      <c r="C2647" s="8" t="str">
        <f t="shared" si="93"/>
        <v>No</v>
      </c>
      <c r="D2647" s="30">
        <f t="shared" si="92"/>
        <v>1.3832183073011262</v>
      </c>
      <c r="E2647" s="167">
        <v>3808.0000000000005</v>
      </c>
      <c r="F2647" s="237">
        <v>42612</v>
      </c>
      <c r="G2647" s="3" t="s">
        <v>20265</v>
      </c>
    </row>
    <row r="2648" spans="1:7" s="168" customFormat="1" ht="30">
      <c r="A2648" s="62">
        <v>2646</v>
      </c>
      <c r="B2648" s="32" t="s">
        <v>20371</v>
      </c>
      <c r="C2648" s="8" t="str">
        <f t="shared" si="93"/>
        <v>No</v>
      </c>
      <c r="D2648" s="30">
        <f t="shared" si="92"/>
        <v>1.5709407918634217</v>
      </c>
      <c r="E2648" s="167">
        <v>4324.8</v>
      </c>
      <c r="F2648" s="237">
        <v>42612</v>
      </c>
      <c r="G2648" s="3" t="s">
        <v>20265</v>
      </c>
    </row>
    <row r="2649" spans="1:7" s="168" customFormat="1" ht="30">
      <c r="A2649" s="62">
        <v>2647</v>
      </c>
      <c r="B2649" s="35" t="s">
        <v>20372</v>
      </c>
      <c r="C2649" s="8" t="str">
        <f t="shared" si="93"/>
        <v>Yes</v>
      </c>
      <c r="D2649" s="30">
        <f t="shared" si="92"/>
        <v>1.3041772611696332</v>
      </c>
      <c r="E2649" s="606">
        <v>3590.4</v>
      </c>
      <c r="F2649" s="237">
        <v>42612</v>
      </c>
      <c r="G2649" s="3" t="s">
        <v>20265</v>
      </c>
    </row>
    <row r="2650" spans="1:7" s="168" customFormat="1" ht="30">
      <c r="A2650" s="62">
        <v>2648</v>
      </c>
      <c r="B2650" s="35" t="s">
        <v>20373</v>
      </c>
      <c r="C2650" s="8" t="str">
        <f t="shared" si="93"/>
        <v>No</v>
      </c>
      <c r="D2650" s="30">
        <f t="shared" si="92"/>
        <v>0.1976026153287323</v>
      </c>
      <c r="E2650" s="606">
        <v>544</v>
      </c>
      <c r="F2650" s="237">
        <v>42612</v>
      </c>
      <c r="G2650" s="3" t="s">
        <v>20265</v>
      </c>
    </row>
    <row r="2651" spans="1:7" s="168" customFormat="1" ht="30">
      <c r="A2651" s="62">
        <v>2649</v>
      </c>
      <c r="B2651" s="32" t="s">
        <v>20374</v>
      </c>
      <c r="C2651" s="8" t="str">
        <f t="shared" si="93"/>
        <v>Yes</v>
      </c>
      <c r="D2651" s="30">
        <f t="shared" si="92"/>
        <v>0.24700326916091536</v>
      </c>
      <c r="E2651" s="167">
        <v>680</v>
      </c>
      <c r="F2651" s="237">
        <v>42612</v>
      </c>
      <c r="G2651" s="3" t="s">
        <v>20265</v>
      </c>
    </row>
    <row r="2652" spans="1:7" s="168" customFormat="1" ht="30">
      <c r="A2652" s="62">
        <v>2650</v>
      </c>
      <c r="B2652" s="32" t="s">
        <v>20375</v>
      </c>
      <c r="C2652" s="8" t="str">
        <f t="shared" si="93"/>
        <v>No</v>
      </c>
      <c r="D2652" s="30">
        <f t="shared" si="92"/>
        <v>0.29640392299309842</v>
      </c>
      <c r="E2652" s="167">
        <v>816</v>
      </c>
      <c r="F2652" s="237">
        <v>42612</v>
      </c>
      <c r="G2652" s="3" t="s">
        <v>20265</v>
      </c>
    </row>
    <row r="2653" spans="1:7" s="168" customFormat="1" ht="30">
      <c r="A2653" s="62">
        <v>2651</v>
      </c>
      <c r="B2653" s="32" t="s">
        <v>20376</v>
      </c>
      <c r="C2653" s="8" t="str">
        <f t="shared" si="93"/>
        <v>No</v>
      </c>
      <c r="D2653" s="30">
        <f t="shared" si="92"/>
        <v>1.2745368688703234</v>
      </c>
      <c r="E2653" s="167">
        <v>3508.8</v>
      </c>
      <c r="F2653" s="237">
        <v>42612</v>
      </c>
      <c r="G2653" s="3" t="s">
        <v>20265</v>
      </c>
    </row>
    <row r="2654" spans="1:7" s="168" customFormat="1" ht="30">
      <c r="A2654" s="62">
        <v>2652</v>
      </c>
      <c r="B2654" s="35" t="s">
        <v>20377</v>
      </c>
      <c r="C2654" s="36" t="str">
        <f>IF(D2654&lt;=2, "Yes", "No")</f>
        <v>No</v>
      </c>
      <c r="D2654" s="30">
        <f t="shared" si="92"/>
        <v>4.1200145296040676</v>
      </c>
      <c r="E2654" s="606">
        <v>11342.399999999998</v>
      </c>
      <c r="F2654" s="27">
        <v>42612</v>
      </c>
      <c r="G2654" s="3" t="s">
        <v>20378</v>
      </c>
    </row>
    <row r="2655" spans="1:7" s="168" customFormat="1" ht="30">
      <c r="A2655" s="62">
        <v>2653</v>
      </c>
      <c r="B2655" s="35" t="s">
        <v>20379</v>
      </c>
      <c r="C2655" s="36" t="str">
        <f t="shared" ref="C2655:C2718" si="94">IF(D2655&lt;=2, "Yes", "No")</f>
        <v>No</v>
      </c>
      <c r="D2655" s="30">
        <f t="shared" si="92"/>
        <v>3.2110424990918998</v>
      </c>
      <c r="E2655" s="606">
        <v>8840</v>
      </c>
      <c r="F2655" s="27">
        <v>42612</v>
      </c>
      <c r="G2655" s="3" t="s">
        <v>20378</v>
      </c>
    </row>
    <row r="2656" spans="1:7" s="168" customFormat="1" ht="30">
      <c r="A2656" s="62">
        <v>2654</v>
      </c>
      <c r="B2656" s="35" t="s">
        <v>20380</v>
      </c>
      <c r="C2656" s="36" t="str">
        <f t="shared" si="94"/>
        <v>No</v>
      </c>
      <c r="D2656" s="30">
        <f t="shared" si="92"/>
        <v>4.2385760988013068</v>
      </c>
      <c r="E2656" s="606">
        <v>11668.799999999997</v>
      </c>
      <c r="F2656" s="27">
        <v>42612</v>
      </c>
      <c r="G2656" s="3" t="s">
        <v>20378</v>
      </c>
    </row>
    <row r="2657" spans="1:7" s="168" customFormat="1" ht="30">
      <c r="A2657" s="62">
        <v>2655</v>
      </c>
      <c r="B2657" s="35" t="s">
        <v>20381</v>
      </c>
      <c r="C2657" s="36" t="str">
        <f t="shared" si="94"/>
        <v>Yes</v>
      </c>
      <c r="D2657" s="30">
        <f t="shared" si="92"/>
        <v>1.2251362150381402</v>
      </c>
      <c r="E2657" s="606">
        <v>3372.8</v>
      </c>
      <c r="F2657" s="27">
        <v>42612</v>
      </c>
      <c r="G2657" s="3" t="s">
        <v>20378</v>
      </c>
    </row>
    <row r="2658" spans="1:7" s="168" customFormat="1" ht="30">
      <c r="A2658" s="62">
        <v>2656</v>
      </c>
      <c r="B2658" s="35" t="s">
        <v>20382</v>
      </c>
      <c r="C2658" s="36" t="str">
        <f t="shared" si="94"/>
        <v>No</v>
      </c>
      <c r="D2658" s="30">
        <f t="shared" si="92"/>
        <v>2.6775154377043222</v>
      </c>
      <c r="E2658" s="606">
        <v>7371.1999999999989</v>
      </c>
      <c r="F2658" s="27">
        <v>42612</v>
      </c>
      <c r="G2658" s="3" t="s">
        <v>20378</v>
      </c>
    </row>
    <row r="2659" spans="1:7" s="168" customFormat="1" ht="30">
      <c r="A2659" s="62">
        <v>2657</v>
      </c>
      <c r="B2659" s="35" t="s">
        <v>20383</v>
      </c>
      <c r="C2659" s="36" t="str">
        <f t="shared" si="94"/>
        <v>No</v>
      </c>
      <c r="D2659" s="30">
        <f t="shared" si="92"/>
        <v>2.6577551761714489</v>
      </c>
      <c r="E2659" s="606">
        <v>7316.7999999999993</v>
      </c>
      <c r="F2659" s="27">
        <v>42612</v>
      </c>
      <c r="G2659" s="3" t="s">
        <v>20378</v>
      </c>
    </row>
    <row r="2660" spans="1:7" s="168" customFormat="1" ht="30">
      <c r="A2660" s="62">
        <v>2658</v>
      </c>
      <c r="B2660" s="35" t="s">
        <v>20384</v>
      </c>
      <c r="C2660" s="36" t="str">
        <f t="shared" si="94"/>
        <v>Yes</v>
      </c>
      <c r="D2660" s="30">
        <f t="shared" si="92"/>
        <v>1.9661460225208864</v>
      </c>
      <c r="E2660" s="606">
        <v>5412.8</v>
      </c>
      <c r="F2660" s="27">
        <v>42612</v>
      </c>
      <c r="G2660" s="3" t="s">
        <v>20378</v>
      </c>
    </row>
    <row r="2661" spans="1:7" s="168" customFormat="1" ht="45">
      <c r="A2661" s="62">
        <v>2659</v>
      </c>
      <c r="B2661" s="35" t="s">
        <v>20385</v>
      </c>
      <c r="C2661" s="36" t="str">
        <f t="shared" si="94"/>
        <v>No</v>
      </c>
      <c r="D2661" s="30">
        <f t="shared" si="92"/>
        <v>3.4679258990192512</v>
      </c>
      <c r="E2661" s="606">
        <v>9547.1999999999989</v>
      </c>
      <c r="F2661" s="27">
        <v>42612</v>
      </c>
      <c r="G2661" s="3" t="s">
        <v>20378</v>
      </c>
    </row>
    <row r="2662" spans="1:7" s="168" customFormat="1" ht="30">
      <c r="A2662" s="62">
        <v>2660</v>
      </c>
      <c r="B2662" s="35" t="s">
        <v>20386</v>
      </c>
      <c r="C2662" s="36" t="str">
        <f t="shared" si="94"/>
        <v>No</v>
      </c>
      <c r="D2662" s="30">
        <f t="shared" si="92"/>
        <v>4.9005448601525607</v>
      </c>
      <c r="E2662" s="606">
        <v>13491.2</v>
      </c>
      <c r="F2662" s="27">
        <v>42612</v>
      </c>
      <c r="G2662" s="3" t="s">
        <v>20378</v>
      </c>
    </row>
    <row r="2663" spans="1:7" s="168" customFormat="1" ht="30">
      <c r="A2663" s="62">
        <v>2661</v>
      </c>
      <c r="B2663" s="35" t="s">
        <v>20387</v>
      </c>
      <c r="C2663" s="36" t="str">
        <f t="shared" si="94"/>
        <v>No</v>
      </c>
      <c r="D2663" s="30">
        <f t="shared" si="92"/>
        <v>3.4679258990192512</v>
      </c>
      <c r="E2663" s="606">
        <v>9547.1999999999989</v>
      </c>
      <c r="F2663" s="27">
        <v>42612</v>
      </c>
      <c r="G2663" s="3" t="s">
        <v>20378</v>
      </c>
    </row>
    <row r="2664" spans="1:7" s="168" customFormat="1" ht="30">
      <c r="A2664" s="62">
        <v>2662</v>
      </c>
      <c r="B2664" s="35" t="s">
        <v>20388</v>
      </c>
      <c r="C2664" s="36" t="str">
        <f t="shared" si="94"/>
        <v>No</v>
      </c>
      <c r="D2664" s="30">
        <f t="shared" si="92"/>
        <v>3.4679258990192512</v>
      </c>
      <c r="E2664" s="606">
        <v>9547.1999999999989</v>
      </c>
      <c r="F2664" s="27">
        <v>42612</v>
      </c>
      <c r="G2664" s="3" t="s">
        <v>20378</v>
      </c>
    </row>
    <row r="2665" spans="1:7" s="168" customFormat="1" ht="30">
      <c r="A2665" s="62">
        <v>2663</v>
      </c>
      <c r="B2665" s="35" t="s">
        <v>20389</v>
      </c>
      <c r="C2665" s="36" t="str">
        <f t="shared" si="94"/>
        <v>Yes</v>
      </c>
      <c r="D2665" s="30">
        <f t="shared" si="92"/>
        <v>0.21736287686160552</v>
      </c>
      <c r="E2665" s="606">
        <v>598.4</v>
      </c>
      <c r="F2665" s="27">
        <v>42613</v>
      </c>
      <c r="G2665" s="3" t="s">
        <v>20378</v>
      </c>
    </row>
    <row r="2666" spans="1:7" s="168" customFormat="1" ht="45">
      <c r="A2666" s="62">
        <v>2664</v>
      </c>
      <c r="B2666" s="35" t="s">
        <v>20390</v>
      </c>
      <c r="C2666" s="36" t="str">
        <f t="shared" si="94"/>
        <v>No</v>
      </c>
      <c r="D2666" s="30">
        <f t="shared" si="92"/>
        <v>3.3592444605884491</v>
      </c>
      <c r="E2666" s="606">
        <v>9248</v>
      </c>
      <c r="F2666" s="27">
        <v>42612</v>
      </c>
      <c r="G2666" s="3" t="s">
        <v>20378</v>
      </c>
    </row>
    <row r="2667" spans="1:7" s="168" customFormat="1" ht="30">
      <c r="A2667" s="62">
        <v>2665</v>
      </c>
      <c r="B2667" s="35" t="s">
        <v>20391</v>
      </c>
      <c r="C2667" s="36" t="str">
        <f t="shared" si="94"/>
        <v>No</v>
      </c>
      <c r="D2667" s="30">
        <f t="shared" si="92"/>
        <v>2.4700326916091537</v>
      </c>
      <c r="E2667" s="606">
        <v>6800</v>
      </c>
      <c r="F2667" s="27">
        <v>42612</v>
      </c>
      <c r="G2667" s="3" t="s">
        <v>20378</v>
      </c>
    </row>
    <row r="2668" spans="1:7" s="168" customFormat="1" ht="45">
      <c r="A2668" s="62">
        <v>2666</v>
      </c>
      <c r="B2668" s="35" t="s">
        <v>20392</v>
      </c>
      <c r="C2668" s="36" t="str">
        <f t="shared" si="94"/>
        <v>No</v>
      </c>
      <c r="D2668" s="30">
        <f t="shared" si="92"/>
        <v>3.9125317835088995</v>
      </c>
      <c r="E2668" s="606">
        <v>10771.2</v>
      </c>
      <c r="F2668" s="27">
        <v>42612</v>
      </c>
      <c r="G2668" s="3" t="s">
        <v>20378</v>
      </c>
    </row>
    <row r="2669" spans="1:7" s="168" customFormat="1" ht="30">
      <c r="A2669" s="62">
        <v>2667</v>
      </c>
      <c r="B2669" s="35" t="s">
        <v>20393</v>
      </c>
      <c r="C2669" s="36" t="str">
        <f t="shared" si="94"/>
        <v>No</v>
      </c>
      <c r="D2669" s="30">
        <f t="shared" si="92"/>
        <v>2.4700326916091537</v>
      </c>
      <c r="E2669" s="606">
        <v>6800</v>
      </c>
      <c r="F2669" s="27">
        <v>42612</v>
      </c>
      <c r="G2669" s="3" t="s">
        <v>20378</v>
      </c>
    </row>
    <row r="2670" spans="1:7" s="168" customFormat="1" ht="30">
      <c r="A2670" s="62">
        <v>2668</v>
      </c>
      <c r="B2670" s="35" t="s">
        <v>20394</v>
      </c>
      <c r="C2670" s="36" t="str">
        <f t="shared" si="94"/>
        <v>Yes</v>
      </c>
      <c r="D2670" s="30">
        <f t="shared" si="92"/>
        <v>0.27664366146022523</v>
      </c>
      <c r="E2670" s="606">
        <v>761.60000000000014</v>
      </c>
      <c r="F2670" s="27">
        <v>42612</v>
      </c>
      <c r="G2670" s="3" t="s">
        <v>20378</v>
      </c>
    </row>
    <row r="2671" spans="1:7" s="168" customFormat="1" ht="30">
      <c r="A2671" s="62">
        <v>2669</v>
      </c>
      <c r="B2671" s="35" t="s">
        <v>20395</v>
      </c>
      <c r="C2671" s="36" t="str">
        <f t="shared" si="94"/>
        <v>Yes</v>
      </c>
      <c r="D2671" s="30">
        <f t="shared" si="92"/>
        <v>0.15808209226298583</v>
      </c>
      <c r="E2671" s="606">
        <v>435.2</v>
      </c>
      <c r="F2671" s="27">
        <v>42613</v>
      </c>
      <c r="G2671" s="3" t="s">
        <v>20378</v>
      </c>
    </row>
    <row r="2672" spans="1:7" s="168" customFormat="1" ht="30">
      <c r="A2672" s="62">
        <v>2670</v>
      </c>
      <c r="B2672" s="35" t="s">
        <v>20396</v>
      </c>
      <c r="C2672" s="36" t="str">
        <f t="shared" si="94"/>
        <v>No</v>
      </c>
      <c r="D2672" s="30">
        <f t="shared" si="92"/>
        <v>3.7544496912459135</v>
      </c>
      <c r="E2672" s="606">
        <v>10336</v>
      </c>
      <c r="F2672" s="27">
        <v>42612</v>
      </c>
      <c r="G2672" s="3" t="s">
        <v>20378</v>
      </c>
    </row>
    <row r="2673" spans="1:7" s="168" customFormat="1" ht="30">
      <c r="A2673" s="62">
        <v>2671</v>
      </c>
      <c r="B2673" s="35" t="s">
        <v>20397</v>
      </c>
      <c r="C2673" s="36" t="str">
        <f t="shared" si="94"/>
        <v>Yes</v>
      </c>
      <c r="D2673" s="30">
        <f t="shared" si="92"/>
        <v>1.442499091899746</v>
      </c>
      <c r="E2673" s="606">
        <v>3971.2000000000007</v>
      </c>
      <c r="F2673" s="27">
        <v>42612</v>
      </c>
      <c r="G2673" s="3" t="s">
        <v>20378</v>
      </c>
    </row>
    <row r="2674" spans="1:7" s="168" customFormat="1" ht="30">
      <c r="A2674" s="62">
        <v>2672</v>
      </c>
      <c r="B2674" s="35" t="s">
        <v>20398</v>
      </c>
      <c r="C2674" s="36" t="str">
        <f t="shared" si="94"/>
        <v>No</v>
      </c>
      <c r="D2674" s="30">
        <f t="shared" si="92"/>
        <v>2.9640392299309846</v>
      </c>
      <c r="E2674" s="606">
        <v>8160</v>
      </c>
      <c r="F2674" s="27">
        <v>42612</v>
      </c>
      <c r="G2674" s="3" t="s">
        <v>20378</v>
      </c>
    </row>
    <row r="2675" spans="1:7" s="168" customFormat="1" ht="30">
      <c r="A2675" s="62">
        <v>2673</v>
      </c>
      <c r="B2675" s="35" t="s">
        <v>20399</v>
      </c>
      <c r="C2675" s="36" t="str">
        <f t="shared" si="94"/>
        <v>Yes</v>
      </c>
      <c r="D2675" s="30">
        <f t="shared" si="92"/>
        <v>0.74100980748274614</v>
      </c>
      <c r="E2675" s="606">
        <v>2040</v>
      </c>
      <c r="F2675" s="27">
        <v>42613</v>
      </c>
      <c r="G2675" s="3" t="s">
        <v>20378</v>
      </c>
    </row>
    <row r="2676" spans="1:7" s="168" customFormat="1" ht="30">
      <c r="A2676" s="62">
        <v>2674</v>
      </c>
      <c r="B2676" s="35" t="s">
        <v>20400</v>
      </c>
      <c r="C2676" s="36" t="str">
        <f t="shared" si="94"/>
        <v>No</v>
      </c>
      <c r="D2676" s="30">
        <f t="shared" si="92"/>
        <v>4.7918634217217582</v>
      </c>
      <c r="E2676" s="606">
        <v>13192</v>
      </c>
      <c r="F2676" s="27">
        <v>42612</v>
      </c>
      <c r="G2676" s="3" t="s">
        <v>20378</v>
      </c>
    </row>
    <row r="2677" spans="1:7" s="168" customFormat="1" ht="30">
      <c r="A2677" s="62">
        <v>2675</v>
      </c>
      <c r="B2677" s="35" t="s">
        <v>20401</v>
      </c>
      <c r="C2677" s="36" t="str">
        <f t="shared" si="94"/>
        <v>No</v>
      </c>
      <c r="D2677" s="30">
        <f t="shared" si="92"/>
        <v>4.8412640755539416</v>
      </c>
      <c r="E2677" s="606">
        <v>13328.000000000002</v>
      </c>
      <c r="F2677" s="27">
        <v>42612</v>
      </c>
      <c r="G2677" s="3" t="s">
        <v>20378</v>
      </c>
    </row>
    <row r="2678" spans="1:7" s="168" customFormat="1" ht="30">
      <c r="A2678" s="62">
        <v>2676</v>
      </c>
      <c r="B2678" s="35" t="s">
        <v>20402</v>
      </c>
      <c r="C2678" s="36" t="str">
        <f t="shared" si="94"/>
        <v>No</v>
      </c>
      <c r="D2678" s="30">
        <f t="shared" si="92"/>
        <v>4.7424627678895748</v>
      </c>
      <c r="E2678" s="606">
        <v>13056</v>
      </c>
      <c r="F2678" s="27">
        <v>42612</v>
      </c>
      <c r="G2678" s="3" t="s">
        <v>20378</v>
      </c>
    </row>
    <row r="2679" spans="1:7" s="168" customFormat="1" ht="45">
      <c r="A2679" s="62">
        <v>2677</v>
      </c>
      <c r="B2679" s="35" t="s">
        <v>20403</v>
      </c>
      <c r="C2679" s="36" t="str">
        <f t="shared" si="94"/>
        <v>No</v>
      </c>
      <c r="D2679" s="30">
        <f t="shared" si="92"/>
        <v>2.3415909916454773</v>
      </c>
      <c r="E2679" s="606">
        <v>6446.4</v>
      </c>
      <c r="F2679" s="27">
        <v>42612</v>
      </c>
      <c r="G2679" s="3" t="s">
        <v>20378</v>
      </c>
    </row>
    <row r="2680" spans="1:7" s="168" customFormat="1" ht="30">
      <c r="A2680" s="62">
        <v>2678</v>
      </c>
      <c r="B2680" s="35" t="s">
        <v>20404</v>
      </c>
      <c r="C2680" s="36" t="str">
        <f t="shared" si="94"/>
        <v>No</v>
      </c>
      <c r="D2680" s="30">
        <f t="shared" si="92"/>
        <v>4.7424627678895748</v>
      </c>
      <c r="E2680" s="606">
        <v>13056</v>
      </c>
      <c r="F2680" s="27">
        <v>42612</v>
      </c>
      <c r="G2680" s="3" t="s">
        <v>20378</v>
      </c>
    </row>
    <row r="2681" spans="1:7" s="168" customFormat="1" ht="30">
      <c r="A2681" s="62">
        <v>2679</v>
      </c>
      <c r="B2681" s="35" t="s">
        <v>20405</v>
      </c>
      <c r="C2681" s="36" t="str">
        <f t="shared" si="94"/>
        <v>Yes</v>
      </c>
      <c r="D2681" s="30">
        <f t="shared" si="92"/>
        <v>0.51376679985470397</v>
      </c>
      <c r="E2681" s="606">
        <v>1414.4</v>
      </c>
      <c r="F2681" s="27">
        <v>42612</v>
      </c>
      <c r="G2681" s="3" t="s">
        <v>20378</v>
      </c>
    </row>
    <row r="2682" spans="1:7" s="168" customFormat="1" ht="30">
      <c r="A2682" s="62">
        <v>2680</v>
      </c>
      <c r="B2682" s="35" t="s">
        <v>20406</v>
      </c>
      <c r="C2682" s="36" t="str">
        <f t="shared" si="94"/>
        <v>No</v>
      </c>
      <c r="D2682" s="30">
        <f t="shared" si="92"/>
        <v>2.8751180530330549</v>
      </c>
      <c r="E2682" s="606">
        <v>7915.2000000000007</v>
      </c>
      <c r="F2682" s="27">
        <v>42612</v>
      </c>
      <c r="G2682" s="3" t="s">
        <v>20378</v>
      </c>
    </row>
    <row r="2683" spans="1:7" s="168" customFormat="1" ht="30">
      <c r="A2683" s="62">
        <v>2681</v>
      </c>
      <c r="B2683" s="35" t="s">
        <v>20407</v>
      </c>
      <c r="C2683" s="36" t="str">
        <f t="shared" si="94"/>
        <v>Yes</v>
      </c>
      <c r="D2683" s="30">
        <f t="shared" si="92"/>
        <v>1.7290228841264075</v>
      </c>
      <c r="E2683" s="606">
        <v>4760</v>
      </c>
      <c r="F2683" s="27">
        <v>42612</v>
      </c>
      <c r="G2683" s="3" t="s">
        <v>20378</v>
      </c>
    </row>
    <row r="2684" spans="1:7" s="168" customFormat="1" ht="30">
      <c r="A2684" s="62">
        <v>2682</v>
      </c>
      <c r="B2684" s="35" t="s">
        <v>20408</v>
      </c>
      <c r="C2684" s="36" t="str">
        <f t="shared" si="94"/>
        <v>Yes</v>
      </c>
      <c r="D2684" s="30">
        <f t="shared" si="92"/>
        <v>0.73112967671630946</v>
      </c>
      <c r="E2684" s="606">
        <v>2012.8</v>
      </c>
      <c r="F2684" s="27">
        <v>42613</v>
      </c>
      <c r="G2684" s="3" t="s">
        <v>20378</v>
      </c>
    </row>
    <row r="2685" spans="1:7" s="168" customFormat="1" ht="30">
      <c r="A2685" s="62">
        <v>2683</v>
      </c>
      <c r="B2685" s="35" t="s">
        <v>20409</v>
      </c>
      <c r="C2685" s="36" t="str">
        <f t="shared" si="94"/>
        <v>No</v>
      </c>
      <c r="D2685" s="30">
        <f t="shared" si="92"/>
        <v>3.3592444605884491</v>
      </c>
      <c r="E2685" s="606">
        <v>9248</v>
      </c>
      <c r="F2685" s="27">
        <v>42612</v>
      </c>
      <c r="G2685" s="3" t="s">
        <v>20378</v>
      </c>
    </row>
    <row r="2686" spans="1:7" s="168" customFormat="1" ht="30">
      <c r="A2686" s="62">
        <v>2684</v>
      </c>
      <c r="B2686" s="35" t="s">
        <v>20410</v>
      </c>
      <c r="C2686" s="36" t="str">
        <f t="shared" si="94"/>
        <v>No</v>
      </c>
      <c r="D2686" s="30">
        <f t="shared" si="92"/>
        <v>4.4559389756629129</v>
      </c>
      <c r="E2686" s="606">
        <v>12267.199999999999</v>
      </c>
      <c r="F2686" s="27">
        <v>42612</v>
      </c>
      <c r="G2686" s="3" t="s">
        <v>20378</v>
      </c>
    </row>
    <row r="2687" spans="1:7" s="168" customFormat="1" ht="45">
      <c r="A2687" s="62">
        <v>2685</v>
      </c>
      <c r="B2687" s="35" t="s">
        <v>20411</v>
      </c>
      <c r="C2687" s="36" t="str">
        <f t="shared" si="94"/>
        <v>No</v>
      </c>
      <c r="D2687" s="30">
        <f t="shared" si="92"/>
        <v>4.4559389756629129</v>
      </c>
      <c r="E2687" s="606">
        <v>12267.199999999999</v>
      </c>
      <c r="F2687" s="27">
        <v>42612</v>
      </c>
      <c r="G2687" s="3" t="s">
        <v>20378</v>
      </c>
    </row>
    <row r="2688" spans="1:7" s="168" customFormat="1" ht="45">
      <c r="A2688" s="62">
        <v>2686</v>
      </c>
      <c r="B2688" s="35" t="s">
        <v>20412</v>
      </c>
      <c r="C2688" s="36" t="str">
        <f t="shared" si="94"/>
        <v>Yes</v>
      </c>
      <c r="D2688" s="30">
        <f t="shared" si="92"/>
        <v>1.4326189611333093</v>
      </c>
      <c r="E2688" s="606">
        <v>3944.0000000000005</v>
      </c>
      <c r="F2688" s="27">
        <v>42612</v>
      </c>
      <c r="G2688" s="3" t="s">
        <v>20378</v>
      </c>
    </row>
    <row r="2689" spans="1:7" s="168" customFormat="1" ht="30">
      <c r="A2689" s="62">
        <v>2687</v>
      </c>
      <c r="B2689" s="35" t="s">
        <v>20413</v>
      </c>
      <c r="C2689" s="36" t="str">
        <f t="shared" si="94"/>
        <v>Yes</v>
      </c>
      <c r="D2689" s="30">
        <f t="shared" si="92"/>
        <v>1.6598619687613514</v>
      </c>
      <c r="E2689" s="606">
        <v>4569.6000000000004</v>
      </c>
      <c r="F2689" s="27">
        <v>42612</v>
      </c>
      <c r="G2689" s="3" t="s">
        <v>20378</v>
      </c>
    </row>
    <row r="2690" spans="1:7" s="168" customFormat="1" ht="30">
      <c r="A2690" s="62">
        <v>2688</v>
      </c>
      <c r="B2690" s="35" t="s">
        <v>20414</v>
      </c>
      <c r="C2690" s="36" t="str">
        <f t="shared" si="94"/>
        <v>Yes</v>
      </c>
      <c r="D2690" s="30">
        <f t="shared" si="92"/>
        <v>1.0571739920087178</v>
      </c>
      <c r="E2690" s="606">
        <v>2910.4</v>
      </c>
      <c r="F2690" s="27">
        <v>42613</v>
      </c>
      <c r="G2690" s="3" t="s">
        <v>20378</v>
      </c>
    </row>
    <row r="2691" spans="1:7" s="168" customFormat="1" ht="45">
      <c r="A2691" s="62">
        <v>2689</v>
      </c>
      <c r="B2691" s="35" t="s">
        <v>20415</v>
      </c>
      <c r="C2691" s="36" t="str">
        <f t="shared" si="94"/>
        <v>No</v>
      </c>
      <c r="D2691" s="30">
        <f t="shared" si="92"/>
        <v>3.5074464220849983</v>
      </c>
      <c r="E2691" s="606">
        <v>9656</v>
      </c>
      <c r="F2691" s="27">
        <v>42612</v>
      </c>
      <c r="G2691" s="3" t="s">
        <v>20378</v>
      </c>
    </row>
    <row r="2692" spans="1:7" s="168" customFormat="1" ht="30">
      <c r="A2692" s="62">
        <v>2690</v>
      </c>
      <c r="B2692" s="35" t="s">
        <v>20416</v>
      </c>
      <c r="C2692" s="36" t="str">
        <f t="shared" si="94"/>
        <v>Yes</v>
      </c>
      <c r="D2692" s="30">
        <f t="shared" ref="D2692:D2755" si="95">E2692/2753</f>
        <v>1.8179440610243371</v>
      </c>
      <c r="E2692" s="606">
        <v>5004.8</v>
      </c>
      <c r="F2692" s="27">
        <v>42612</v>
      </c>
      <c r="G2692" s="3" t="s">
        <v>20378</v>
      </c>
    </row>
    <row r="2693" spans="1:7" s="168" customFormat="1" ht="30">
      <c r="A2693" s="62">
        <v>2691</v>
      </c>
      <c r="B2693" s="35" t="s">
        <v>20417</v>
      </c>
      <c r="C2693" s="36" t="str">
        <f t="shared" si="94"/>
        <v>No</v>
      </c>
      <c r="D2693" s="30">
        <f t="shared" si="95"/>
        <v>2.0056665455866325</v>
      </c>
      <c r="E2693" s="606">
        <v>5521.5999999999995</v>
      </c>
      <c r="F2693" s="27">
        <v>42612</v>
      </c>
      <c r="G2693" s="3" t="s">
        <v>20378</v>
      </c>
    </row>
    <row r="2694" spans="1:7" s="168" customFormat="1" ht="45">
      <c r="A2694" s="62">
        <v>2692</v>
      </c>
      <c r="B2694" s="35" t="s">
        <v>20418</v>
      </c>
      <c r="C2694" s="36" t="str">
        <f t="shared" si="94"/>
        <v>No</v>
      </c>
      <c r="D2694" s="30">
        <f t="shared" si="95"/>
        <v>4.5448601525608421</v>
      </c>
      <c r="E2694" s="606">
        <v>12511.999999999998</v>
      </c>
      <c r="F2694" s="27">
        <v>42612</v>
      </c>
      <c r="G2694" s="3" t="s">
        <v>20378</v>
      </c>
    </row>
    <row r="2695" spans="1:7" s="168" customFormat="1" ht="45">
      <c r="A2695" s="62">
        <v>2693</v>
      </c>
      <c r="B2695" s="35" t="s">
        <v>20419</v>
      </c>
      <c r="C2695" s="36" t="str">
        <f t="shared" si="94"/>
        <v>No</v>
      </c>
      <c r="D2695" s="30">
        <f t="shared" si="95"/>
        <v>4.5448601525608421</v>
      </c>
      <c r="E2695" s="606">
        <v>12511.999999999998</v>
      </c>
      <c r="F2695" s="27">
        <v>42612</v>
      </c>
      <c r="G2695" s="3" t="s">
        <v>20378</v>
      </c>
    </row>
    <row r="2696" spans="1:7" s="168" customFormat="1" ht="30">
      <c r="A2696" s="62">
        <v>2694</v>
      </c>
      <c r="B2696" s="35" t="s">
        <v>20420</v>
      </c>
      <c r="C2696" s="36" t="str">
        <f t="shared" si="94"/>
        <v>No</v>
      </c>
      <c r="D2696" s="30">
        <f t="shared" si="95"/>
        <v>4.5448601525608421</v>
      </c>
      <c r="E2696" s="606">
        <v>12511.999999999998</v>
      </c>
      <c r="F2696" s="27">
        <v>42612</v>
      </c>
      <c r="G2696" s="3" t="s">
        <v>20378</v>
      </c>
    </row>
    <row r="2697" spans="1:7" s="168" customFormat="1" ht="30">
      <c r="A2697" s="62">
        <v>2695</v>
      </c>
      <c r="B2697" s="35" t="s">
        <v>20421</v>
      </c>
      <c r="C2697" s="36" t="str">
        <f t="shared" si="94"/>
        <v>No</v>
      </c>
      <c r="D2697" s="30">
        <f t="shared" si="95"/>
        <v>4.4361787141300395</v>
      </c>
      <c r="E2697" s="606">
        <v>12212.8</v>
      </c>
      <c r="F2697" s="27">
        <v>42612</v>
      </c>
      <c r="G2697" s="3" t="s">
        <v>20378</v>
      </c>
    </row>
    <row r="2698" spans="1:7" s="168" customFormat="1" ht="30">
      <c r="A2698" s="62">
        <v>2696</v>
      </c>
      <c r="B2698" s="35" t="s">
        <v>20422</v>
      </c>
      <c r="C2698" s="36" t="str">
        <f t="shared" si="94"/>
        <v>No</v>
      </c>
      <c r="D2698" s="30">
        <f t="shared" si="95"/>
        <v>4.5053396294950963</v>
      </c>
      <c r="E2698" s="606">
        <v>12403.2</v>
      </c>
      <c r="F2698" s="27">
        <v>42612</v>
      </c>
      <c r="G2698" s="3" t="s">
        <v>20378</v>
      </c>
    </row>
    <row r="2699" spans="1:7" s="168" customFormat="1" ht="30">
      <c r="A2699" s="62">
        <v>2697</v>
      </c>
      <c r="B2699" s="35" t="s">
        <v>20423</v>
      </c>
      <c r="C2699" s="36" t="str">
        <f t="shared" si="94"/>
        <v>No</v>
      </c>
      <c r="D2699" s="30">
        <f t="shared" si="95"/>
        <v>3.9026516527424628</v>
      </c>
      <c r="E2699" s="606">
        <v>10744</v>
      </c>
      <c r="F2699" s="27">
        <v>42612</v>
      </c>
      <c r="G2699" s="3" t="s">
        <v>20378</v>
      </c>
    </row>
    <row r="2700" spans="1:7" s="168" customFormat="1" ht="30">
      <c r="A2700" s="62">
        <v>2698</v>
      </c>
      <c r="B2700" s="35" t="s">
        <v>20424</v>
      </c>
      <c r="C2700" s="36" t="str">
        <f t="shared" si="94"/>
        <v>No</v>
      </c>
      <c r="D2700" s="30">
        <f t="shared" si="95"/>
        <v>4.7227025063567023</v>
      </c>
      <c r="E2700" s="606">
        <v>13001.6</v>
      </c>
      <c r="F2700" s="27">
        <v>42612</v>
      </c>
      <c r="G2700" s="3" t="s">
        <v>20378</v>
      </c>
    </row>
    <row r="2701" spans="1:7" s="168" customFormat="1" ht="45">
      <c r="A2701" s="62">
        <v>2699</v>
      </c>
      <c r="B2701" s="35" t="s">
        <v>20425</v>
      </c>
      <c r="C2701" s="36" t="str">
        <f t="shared" si="94"/>
        <v>Yes</v>
      </c>
      <c r="D2701" s="30">
        <f t="shared" si="95"/>
        <v>1.7784235379585909</v>
      </c>
      <c r="E2701" s="606">
        <v>4896.0000000000009</v>
      </c>
      <c r="F2701" s="27">
        <v>42612</v>
      </c>
      <c r="G2701" s="3" t="s">
        <v>20378</v>
      </c>
    </row>
    <row r="2702" spans="1:7" s="168" customFormat="1" ht="30">
      <c r="A2702" s="62">
        <v>2700</v>
      </c>
      <c r="B2702" s="35" t="s">
        <v>20426</v>
      </c>
      <c r="C2702" s="36" t="str">
        <f t="shared" si="94"/>
        <v>No</v>
      </c>
      <c r="D2702" s="30">
        <f t="shared" si="95"/>
        <v>2.9640392299309846</v>
      </c>
      <c r="E2702" s="606">
        <v>8160</v>
      </c>
      <c r="F2702" s="27">
        <v>42612</v>
      </c>
      <c r="G2702" s="3" t="s">
        <v>20378</v>
      </c>
    </row>
    <row r="2703" spans="1:7" s="168" customFormat="1" ht="45">
      <c r="A2703" s="62">
        <v>2701</v>
      </c>
      <c r="B2703" s="35" t="s">
        <v>20427</v>
      </c>
      <c r="C2703" s="36" t="str">
        <f t="shared" si="94"/>
        <v>Yes</v>
      </c>
      <c r="D2703" s="30">
        <f t="shared" si="95"/>
        <v>0.7508899382491826</v>
      </c>
      <c r="E2703" s="606">
        <v>2067.1999999999998</v>
      </c>
      <c r="F2703" s="27">
        <v>42612</v>
      </c>
      <c r="G2703" s="3" t="s">
        <v>20378</v>
      </c>
    </row>
    <row r="2704" spans="1:7" s="168" customFormat="1" ht="30">
      <c r="A2704" s="62">
        <v>2702</v>
      </c>
      <c r="B2704" s="35" t="s">
        <v>20428</v>
      </c>
      <c r="C2704" s="36" t="str">
        <f t="shared" si="94"/>
        <v>No</v>
      </c>
      <c r="D2704" s="30">
        <f t="shared" si="95"/>
        <v>3.8334907373774065</v>
      </c>
      <c r="E2704" s="606">
        <v>10553.6</v>
      </c>
      <c r="F2704" s="27">
        <v>42613</v>
      </c>
      <c r="G2704" s="3" t="s">
        <v>20378</v>
      </c>
    </row>
    <row r="2705" spans="1:7" s="168" customFormat="1" ht="30">
      <c r="A2705" s="62">
        <v>2703</v>
      </c>
      <c r="B2705" s="35" t="s">
        <v>20429</v>
      </c>
      <c r="C2705" s="36" t="str">
        <f t="shared" si="94"/>
        <v>No</v>
      </c>
      <c r="D2705" s="30">
        <f t="shared" si="95"/>
        <v>2.0945877224845622</v>
      </c>
      <c r="E2705" s="606">
        <v>5766.4</v>
      </c>
      <c r="F2705" s="27">
        <v>42613</v>
      </c>
      <c r="G2705" s="3" t="s">
        <v>20378</v>
      </c>
    </row>
    <row r="2706" spans="1:7" s="168" customFormat="1" ht="30">
      <c r="A2706" s="62">
        <v>2704</v>
      </c>
      <c r="B2706" s="35" t="s">
        <v>20430</v>
      </c>
      <c r="C2706" s="36" t="str">
        <f t="shared" si="94"/>
        <v>No</v>
      </c>
      <c r="D2706" s="30">
        <f t="shared" si="95"/>
        <v>3.8334907373774065</v>
      </c>
      <c r="E2706" s="606">
        <v>10553.6</v>
      </c>
      <c r="F2706" s="27">
        <v>42612</v>
      </c>
      <c r="G2706" s="3" t="s">
        <v>20378</v>
      </c>
    </row>
    <row r="2707" spans="1:7" s="168" customFormat="1" ht="30">
      <c r="A2707" s="62">
        <v>2705</v>
      </c>
      <c r="B2707" s="35" t="s">
        <v>20431</v>
      </c>
      <c r="C2707" s="36" t="str">
        <f t="shared" si="94"/>
        <v>No</v>
      </c>
      <c r="D2707" s="30">
        <f t="shared" si="95"/>
        <v>2.0056665455866325</v>
      </c>
      <c r="E2707" s="606">
        <v>5521.5999999999995</v>
      </c>
      <c r="F2707" s="27">
        <v>42612</v>
      </c>
      <c r="G2707" s="3" t="s">
        <v>20378</v>
      </c>
    </row>
    <row r="2708" spans="1:7" s="168" customFormat="1" ht="30">
      <c r="A2708" s="62">
        <v>2706</v>
      </c>
      <c r="B2708" s="35" t="s">
        <v>20432</v>
      </c>
      <c r="C2708" s="36" t="str">
        <f t="shared" si="94"/>
        <v>No</v>
      </c>
      <c r="D2708" s="30">
        <f t="shared" si="95"/>
        <v>4.3274972756992369</v>
      </c>
      <c r="E2708" s="606">
        <v>11913.6</v>
      </c>
      <c r="F2708" s="27">
        <v>42612</v>
      </c>
      <c r="G2708" s="3" t="s">
        <v>20378</v>
      </c>
    </row>
    <row r="2709" spans="1:7" s="168" customFormat="1" ht="45">
      <c r="A2709" s="62">
        <v>2707</v>
      </c>
      <c r="B2709" s="35" t="s">
        <v>20433</v>
      </c>
      <c r="C2709" s="36" t="str">
        <f t="shared" si="94"/>
        <v>No</v>
      </c>
      <c r="D2709" s="30">
        <f t="shared" si="95"/>
        <v>4.3274972756992369</v>
      </c>
      <c r="E2709" s="606">
        <v>11913.6</v>
      </c>
      <c r="F2709" s="27">
        <v>42612</v>
      </c>
      <c r="G2709" s="3" t="s">
        <v>20378</v>
      </c>
    </row>
    <row r="2710" spans="1:7" s="168" customFormat="1" ht="30">
      <c r="A2710" s="62">
        <v>2708</v>
      </c>
      <c r="B2710" s="35" t="s">
        <v>20434</v>
      </c>
      <c r="C2710" s="36" t="str">
        <f t="shared" si="94"/>
        <v>No</v>
      </c>
      <c r="D2710" s="30">
        <f t="shared" si="95"/>
        <v>4.3274972756992369</v>
      </c>
      <c r="E2710" s="606">
        <v>11913.6</v>
      </c>
      <c r="F2710" s="27">
        <v>42612</v>
      </c>
      <c r="G2710" s="3" t="s">
        <v>20378</v>
      </c>
    </row>
    <row r="2711" spans="1:7" s="168" customFormat="1" ht="30">
      <c r="A2711" s="62">
        <v>2709</v>
      </c>
      <c r="B2711" s="35" t="s">
        <v>20435</v>
      </c>
      <c r="C2711" s="36" t="str">
        <f t="shared" si="94"/>
        <v>Yes</v>
      </c>
      <c r="D2711" s="30">
        <f t="shared" si="95"/>
        <v>1.2646567381038867</v>
      </c>
      <c r="E2711" s="606">
        <v>3481.6</v>
      </c>
      <c r="F2711" s="27">
        <v>42612</v>
      </c>
      <c r="G2711" s="3" t="s">
        <v>20378</v>
      </c>
    </row>
    <row r="2712" spans="1:7" s="168" customFormat="1" ht="30">
      <c r="A2712" s="62">
        <v>2710</v>
      </c>
      <c r="B2712" s="35" t="s">
        <v>20436</v>
      </c>
      <c r="C2712" s="36" t="str">
        <f t="shared" si="94"/>
        <v>No</v>
      </c>
      <c r="D2712" s="30">
        <f t="shared" si="95"/>
        <v>4.8906647293861241</v>
      </c>
      <c r="E2712" s="606">
        <v>13464</v>
      </c>
      <c r="F2712" s="27">
        <v>42612</v>
      </c>
      <c r="G2712" s="3" t="s">
        <v>20378</v>
      </c>
    </row>
    <row r="2713" spans="1:7" s="168" customFormat="1" ht="30">
      <c r="A2713" s="62">
        <v>2711</v>
      </c>
      <c r="B2713" s="35" t="s">
        <v>20437</v>
      </c>
      <c r="C2713" s="36" t="str">
        <f t="shared" si="94"/>
        <v>No</v>
      </c>
      <c r="D2713" s="30">
        <f t="shared" si="95"/>
        <v>4.228695968034871</v>
      </c>
      <c r="E2713" s="606">
        <v>11641.6</v>
      </c>
      <c r="F2713" s="27">
        <v>42612</v>
      </c>
      <c r="G2713" s="3" t="s">
        <v>20378</v>
      </c>
    </row>
    <row r="2714" spans="1:7" s="168" customFormat="1" ht="30">
      <c r="A2714" s="62">
        <v>2712</v>
      </c>
      <c r="B2714" s="35" t="s">
        <v>20438</v>
      </c>
      <c r="C2714" s="36" t="str">
        <f t="shared" si="94"/>
        <v>No</v>
      </c>
      <c r="D2714" s="30">
        <f t="shared" si="95"/>
        <v>2.3415909916454773</v>
      </c>
      <c r="E2714" s="606">
        <v>6446.4</v>
      </c>
      <c r="F2714" s="27">
        <v>42612</v>
      </c>
      <c r="G2714" s="3" t="s">
        <v>20378</v>
      </c>
    </row>
    <row r="2715" spans="1:7" s="168" customFormat="1" ht="30">
      <c r="A2715" s="62">
        <v>2713</v>
      </c>
      <c r="B2715" s="35" t="s">
        <v>20439</v>
      </c>
      <c r="C2715" s="36" t="str">
        <f t="shared" si="94"/>
        <v>No</v>
      </c>
      <c r="D2715" s="30">
        <f t="shared" si="95"/>
        <v>4.8906647293861241</v>
      </c>
      <c r="E2715" s="606">
        <v>13464</v>
      </c>
      <c r="F2715" s="27">
        <v>42612</v>
      </c>
      <c r="G2715" s="3" t="s">
        <v>20378</v>
      </c>
    </row>
    <row r="2716" spans="1:7" s="168" customFormat="1" ht="45">
      <c r="A2716" s="62">
        <v>2714</v>
      </c>
      <c r="B2716" s="35" t="s">
        <v>20440</v>
      </c>
      <c r="C2716" s="36" t="str">
        <f t="shared" si="94"/>
        <v>No</v>
      </c>
      <c r="D2716" s="30">
        <f t="shared" si="95"/>
        <v>2.8158372684344357</v>
      </c>
      <c r="E2716" s="606">
        <v>7752.0000000000009</v>
      </c>
      <c r="F2716" s="27">
        <v>42612</v>
      </c>
      <c r="G2716" s="3" t="s">
        <v>20378</v>
      </c>
    </row>
    <row r="2717" spans="1:7" s="168" customFormat="1" ht="30">
      <c r="A2717" s="62">
        <v>2715</v>
      </c>
      <c r="B2717" s="35" t="s">
        <v>20441</v>
      </c>
      <c r="C2717" s="36" t="str">
        <f t="shared" si="94"/>
        <v>No</v>
      </c>
      <c r="D2717" s="30">
        <f t="shared" si="95"/>
        <v>4.7424627678895748</v>
      </c>
      <c r="E2717" s="606">
        <v>13056</v>
      </c>
      <c r="F2717" s="27">
        <v>42612</v>
      </c>
      <c r="G2717" s="3" t="s">
        <v>20378</v>
      </c>
    </row>
    <row r="2718" spans="1:7" s="168" customFormat="1" ht="30">
      <c r="A2718" s="62">
        <v>2716</v>
      </c>
      <c r="B2718" s="35" t="s">
        <v>20442</v>
      </c>
      <c r="C2718" s="36" t="str">
        <f t="shared" si="94"/>
        <v>No</v>
      </c>
      <c r="D2718" s="30">
        <f t="shared" si="95"/>
        <v>3.299963675989829</v>
      </c>
      <c r="E2718" s="606">
        <v>9084.7999999999993</v>
      </c>
      <c r="F2718" s="27">
        <v>42612</v>
      </c>
      <c r="G2718" s="3" t="s">
        <v>20378</v>
      </c>
    </row>
    <row r="2719" spans="1:7" s="168" customFormat="1" ht="30">
      <c r="A2719" s="62">
        <v>2717</v>
      </c>
      <c r="B2719" s="35" t="s">
        <v>20443</v>
      </c>
      <c r="C2719" s="36" t="str">
        <f t="shared" ref="C2719:C2782" si="96">IF(D2719&lt;=2, "Yes", "No")</f>
        <v>No</v>
      </c>
      <c r="D2719" s="30">
        <f t="shared" si="95"/>
        <v>2.3712313839447878</v>
      </c>
      <c r="E2719" s="606">
        <v>6528.0000000000009</v>
      </c>
      <c r="F2719" s="27">
        <v>42612</v>
      </c>
      <c r="G2719" s="3" t="s">
        <v>20378</v>
      </c>
    </row>
    <row r="2720" spans="1:7" s="168" customFormat="1" ht="30">
      <c r="A2720" s="62">
        <v>2718</v>
      </c>
      <c r="B2720" s="35" t="s">
        <v>20444</v>
      </c>
      <c r="C2720" s="36" t="str">
        <f t="shared" si="96"/>
        <v>Yes</v>
      </c>
      <c r="D2720" s="30">
        <f t="shared" si="95"/>
        <v>1.1954958227388304</v>
      </c>
      <c r="E2720" s="606">
        <v>3291.2</v>
      </c>
      <c r="F2720" s="27">
        <v>42612</v>
      </c>
      <c r="G2720" s="3" t="s">
        <v>20378</v>
      </c>
    </row>
    <row r="2721" spans="1:7" s="168" customFormat="1" ht="30">
      <c r="A2721" s="62">
        <v>2719</v>
      </c>
      <c r="B2721" s="35" t="s">
        <v>20445</v>
      </c>
      <c r="C2721" s="36" t="str">
        <f t="shared" si="96"/>
        <v>Yes</v>
      </c>
      <c r="D2721" s="30">
        <f t="shared" si="95"/>
        <v>0.52364693062114065</v>
      </c>
      <c r="E2721" s="606">
        <v>1441.6000000000001</v>
      </c>
      <c r="F2721" s="27">
        <v>42612</v>
      </c>
      <c r="G2721" s="3" t="s">
        <v>20378</v>
      </c>
    </row>
    <row r="2722" spans="1:7" s="168" customFormat="1" ht="30">
      <c r="A2722" s="62">
        <v>2720</v>
      </c>
      <c r="B2722" s="35" t="s">
        <v>20446</v>
      </c>
      <c r="C2722" s="36" t="str">
        <f t="shared" si="96"/>
        <v>No</v>
      </c>
      <c r="D2722" s="30">
        <f t="shared" si="95"/>
        <v>4.9104249909189983</v>
      </c>
      <c r="E2722" s="606">
        <v>13518.400000000001</v>
      </c>
      <c r="F2722" s="27">
        <v>42612</v>
      </c>
      <c r="G2722" s="3" t="s">
        <v>20378</v>
      </c>
    </row>
    <row r="2723" spans="1:7" s="168" customFormat="1" ht="30">
      <c r="A2723" s="62">
        <v>2721</v>
      </c>
      <c r="B2723" s="35" t="s">
        <v>20447</v>
      </c>
      <c r="C2723" s="36" t="str">
        <f t="shared" si="96"/>
        <v>No</v>
      </c>
      <c r="D2723" s="30">
        <f t="shared" si="95"/>
        <v>4.0508536142390117</v>
      </c>
      <c r="E2723" s="606">
        <v>11152</v>
      </c>
      <c r="F2723" s="27">
        <v>42612</v>
      </c>
      <c r="G2723" s="3" t="s">
        <v>20378</v>
      </c>
    </row>
    <row r="2724" spans="1:7" s="168" customFormat="1" ht="30">
      <c r="A2724" s="62">
        <v>2722</v>
      </c>
      <c r="B2724" s="35" t="s">
        <v>20448</v>
      </c>
      <c r="C2724" s="36" t="str">
        <f t="shared" si="96"/>
        <v>No</v>
      </c>
      <c r="D2724" s="30">
        <f t="shared" si="95"/>
        <v>3.8532509989102799</v>
      </c>
      <c r="E2724" s="606">
        <v>10608</v>
      </c>
      <c r="F2724" s="27">
        <v>42612</v>
      </c>
      <c r="G2724" s="3" t="s">
        <v>20378</v>
      </c>
    </row>
    <row r="2725" spans="1:7" s="168" customFormat="1" ht="30">
      <c r="A2725" s="62">
        <v>2723</v>
      </c>
      <c r="B2725" s="35" t="s">
        <v>20449</v>
      </c>
      <c r="C2725" s="36" t="str">
        <f t="shared" si="96"/>
        <v>No</v>
      </c>
      <c r="D2725" s="30">
        <f t="shared" si="95"/>
        <v>3.8532509989102799</v>
      </c>
      <c r="E2725" s="606">
        <v>10608</v>
      </c>
      <c r="F2725" s="27">
        <v>42612</v>
      </c>
      <c r="G2725" s="3" t="s">
        <v>20378</v>
      </c>
    </row>
    <row r="2726" spans="1:7" s="168" customFormat="1" ht="30">
      <c r="A2726" s="62">
        <v>2724</v>
      </c>
      <c r="B2726" s="35" t="s">
        <v>20450</v>
      </c>
      <c r="C2726" s="36" t="str">
        <f t="shared" si="96"/>
        <v>No</v>
      </c>
      <c r="D2726" s="30">
        <f t="shared" si="95"/>
        <v>2.2625499455139844</v>
      </c>
      <c r="E2726" s="606">
        <v>6228.7999999999993</v>
      </c>
      <c r="F2726" s="27">
        <v>42612</v>
      </c>
      <c r="G2726" s="3" t="s">
        <v>20378</v>
      </c>
    </row>
    <row r="2727" spans="1:7" s="168" customFormat="1" ht="30">
      <c r="A2727" s="62">
        <v>2725</v>
      </c>
      <c r="B2727" s="35" t="s">
        <v>20451</v>
      </c>
      <c r="C2727" s="36" t="str">
        <f t="shared" si="96"/>
        <v>No</v>
      </c>
      <c r="D2727" s="30">
        <f t="shared" si="95"/>
        <v>2.4206320377769708</v>
      </c>
      <c r="E2727" s="606">
        <v>6664</v>
      </c>
      <c r="F2727" s="27">
        <v>42612</v>
      </c>
      <c r="G2727" s="3" t="s">
        <v>20378</v>
      </c>
    </row>
    <row r="2728" spans="1:7" s="168" customFormat="1" ht="30">
      <c r="A2728" s="62">
        <v>2726</v>
      </c>
      <c r="B2728" s="35" t="s">
        <v>20452</v>
      </c>
      <c r="C2728" s="36" t="str">
        <f t="shared" si="96"/>
        <v>Yes</v>
      </c>
      <c r="D2728" s="30">
        <f t="shared" si="95"/>
        <v>0.21736287686160552</v>
      </c>
      <c r="E2728" s="606">
        <v>598.4</v>
      </c>
      <c r="F2728" s="27">
        <v>42612</v>
      </c>
      <c r="G2728" s="3" t="s">
        <v>20378</v>
      </c>
    </row>
    <row r="2729" spans="1:7" s="168" customFormat="1" ht="30">
      <c r="A2729" s="62">
        <v>2727</v>
      </c>
      <c r="B2729" s="35" t="s">
        <v>20453</v>
      </c>
      <c r="C2729" s="36" t="str">
        <f t="shared" si="96"/>
        <v>No</v>
      </c>
      <c r="D2729" s="30">
        <f t="shared" si="95"/>
        <v>3.8334907373774065</v>
      </c>
      <c r="E2729" s="606">
        <v>10553.6</v>
      </c>
      <c r="F2729" s="27">
        <v>42612</v>
      </c>
      <c r="G2729" s="3" t="s">
        <v>20378</v>
      </c>
    </row>
    <row r="2730" spans="1:7" s="168" customFormat="1" ht="30">
      <c r="A2730" s="62">
        <v>2728</v>
      </c>
      <c r="B2730" s="35" t="s">
        <v>20454</v>
      </c>
      <c r="C2730" s="36" t="str">
        <f t="shared" si="96"/>
        <v>No</v>
      </c>
      <c r="D2730" s="30">
        <f t="shared" si="95"/>
        <v>2.0056665455866325</v>
      </c>
      <c r="E2730" s="606">
        <v>5521.5999999999995</v>
      </c>
      <c r="F2730" s="27">
        <v>42612</v>
      </c>
      <c r="G2730" s="3" t="s">
        <v>20378</v>
      </c>
    </row>
    <row r="2731" spans="1:7" s="168" customFormat="1" ht="45">
      <c r="A2731" s="62">
        <v>2729</v>
      </c>
      <c r="B2731" s="35" t="s">
        <v>20455</v>
      </c>
      <c r="C2731" s="36" t="str">
        <f t="shared" si="96"/>
        <v>No</v>
      </c>
      <c r="D2731" s="30">
        <f t="shared" si="95"/>
        <v>2.7565564838358161</v>
      </c>
      <c r="E2731" s="606">
        <v>7588.8000000000011</v>
      </c>
      <c r="F2731" s="27">
        <v>42612</v>
      </c>
      <c r="G2731" s="3" t="s">
        <v>20378</v>
      </c>
    </row>
    <row r="2732" spans="1:7" s="168" customFormat="1" ht="30">
      <c r="A2732" s="62">
        <v>2730</v>
      </c>
      <c r="B2732" s="35" t="s">
        <v>20456</v>
      </c>
      <c r="C2732" s="36" t="str">
        <f t="shared" si="96"/>
        <v>No</v>
      </c>
      <c r="D2732" s="30">
        <f t="shared" si="95"/>
        <v>2.0945877224845622</v>
      </c>
      <c r="E2732" s="606">
        <v>5766.4</v>
      </c>
      <c r="F2732" s="27">
        <v>42613</v>
      </c>
      <c r="G2732" s="3" t="s">
        <v>20378</v>
      </c>
    </row>
    <row r="2733" spans="1:7" s="168" customFormat="1" ht="30">
      <c r="A2733" s="62">
        <v>2731</v>
      </c>
      <c r="B2733" s="35" t="s">
        <v>20457</v>
      </c>
      <c r="C2733" s="36" t="str">
        <f t="shared" si="96"/>
        <v>Yes</v>
      </c>
      <c r="D2733" s="30">
        <f t="shared" si="95"/>
        <v>1.0769342535415911</v>
      </c>
      <c r="E2733" s="606">
        <v>2964.8</v>
      </c>
      <c r="F2733" s="27">
        <v>42612</v>
      </c>
      <c r="G2733" s="3" t="s">
        <v>20378</v>
      </c>
    </row>
    <row r="2734" spans="1:7" s="168" customFormat="1" ht="30">
      <c r="A2734" s="62">
        <v>2732</v>
      </c>
      <c r="B2734" s="35" t="s">
        <v>20458</v>
      </c>
      <c r="C2734" s="36" t="str">
        <f t="shared" si="96"/>
        <v>Yes</v>
      </c>
      <c r="D2734" s="30">
        <f t="shared" si="95"/>
        <v>0.84969124591354883</v>
      </c>
      <c r="E2734" s="606">
        <v>2339.1999999999998</v>
      </c>
      <c r="F2734" s="27">
        <v>42612</v>
      </c>
      <c r="G2734" s="3" t="s">
        <v>20378</v>
      </c>
    </row>
    <row r="2735" spans="1:7" s="168" customFormat="1" ht="30">
      <c r="A2735" s="62">
        <v>2733</v>
      </c>
      <c r="B2735" s="35" t="s">
        <v>20459</v>
      </c>
      <c r="C2735" s="36" t="str">
        <f t="shared" si="96"/>
        <v>No</v>
      </c>
      <c r="D2735" s="30">
        <f t="shared" si="95"/>
        <v>4.8906647293861241</v>
      </c>
      <c r="E2735" s="606">
        <v>13464</v>
      </c>
      <c r="F2735" s="27">
        <v>42612</v>
      </c>
      <c r="G2735" s="3" t="s">
        <v>20378</v>
      </c>
    </row>
    <row r="2736" spans="1:7" s="168" customFormat="1" ht="30">
      <c r="A2736" s="62">
        <v>2734</v>
      </c>
      <c r="B2736" s="35" t="s">
        <v>20460</v>
      </c>
      <c r="C2736" s="36" t="str">
        <f t="shared" si="96"/>
        <v>No</v>
      </c>
      <c r="D2736" s="30">
        <f t="shared" si="95"/>
        <v>4.6239011986923364</v>
      </c>
      <c r="E2736" s="606">
        <v>12729.600000000002</v>
      </c>
      <c r="F2736" s="27">
        <v>42612</v>
      </c>
      <c r="G2736" s="3" t="s">
        <v>20378</v>
      </c>
    </row>
    <row r="2737" spans="1:7" s="168" customFormat="1" ht="30">
      <c r="A2737" s="62">
        <v>2735</v>
      </c>
      <c r="B2737" s="35" t="s">
        <v>20461</v>
      </c>
      <c r="C2737" s="36" t="str">
        <f t="shared" si="96"/>
        <v>No</v>
      </c>
      <c r="D2737" s="30">
        <f t="shared" si="95"/>
        <v>3.408645114420632</v>
      </c>
      <c r="E2737" s="606">
        <v>9384</v>
      </c>
      <c r="F2737" s="27">
        <v>42612</v>
      </c>
      <c r="G2737" s="3" t="s">
        <v>20378</v>
      </c>
    </row>
    <row r="2738" spans="1:7" s="168" customFormat="1" ht="30">
      <c r="A2738" s="62">
        <v>2736</v>
      </c>
      <c r="B2738" s="35" t="s">
        <v>20462</v>
      </c>
      <c r="C2738" s="36" t="str">
        <f t="shared" si="96"/>
        <v>No</v>
      </c>
      <c r="D2738" s="30">
        <f t="shared" si="95"/>
        <v>4.8807845986196883</v>
      </c>
      <c r="E2738" s="606">
        <v>13436.800000000001</v>
      </c>
      <c r="F2738" s="27">
        <v>42612</v>
      </c>
      <c r="G2738" s="3" t="s">
        <v>20378</v>
      </c>
    </row>
    <row r="2739" spans="1:7" s="168" customFormat="1" ht="30">
      <c r="A2739" s="62">
        <v>2737</v>
      </c>
      <c r="B2739" s="35" t="s">
        <v>20463</v>
      </c>
      <c r="C2739" s="36" t="str">
        <f t="shared" si="96"/>
        <v>Yes</v>
      </c>
      <c r="D2739" s="30">
        <f t="shared" si="95"/>
        <v>0.46436614602252091</v>
      </c>
      <c r="E2739" s="606">
        <v>1278.4000000000001</v>
      </c>
      <c r="F2739" s="27">
        <v>42612</v>
      </c>
      <c r="G2739" s="3" t="s">
        <v>20378</v>
      </c>
    </row>
    <row r="2740" spans="1:7" s="168" customFormat="1" ht="30">
      <c r="A2740" s="62">
        <v>2738</v>
      </c>
      <c r="B2740" s="35" t="s">
        <v>20464</v>
      </c>
      <c r="C2740" s="36" t="str">
        <f t="shared" si="96"/>
        <v>No</v>
      </c>
      <c r="D2740" s="30">
        <f t="shared" si="95"/>
        <v>2.776316745368689</v>
      </c>
      <c r="E2740" s="606">
        <v>7643.2000000000007</v>
      </c>
      <c r="F2740" s="27">
        <v>42612</v>
      </c>
      <c r="G2740" s="3" t="s">
        <v>20378</v>
      </c>
    </row>
    <row r="2741" spans="1:7" s="168" customFormat="1" ht="30">
      <c r="A2741" s="62">
        <v>2739</v>
      </c>
      <c r="B2741" s="35" t="s">
        <v>20465</v>
      </c>
      <c r="C2741" s="36" t="str">
        <f t="shared" si="96"/>
        <v>No</v>
      </c>
      <c r="D2741" s="30">
        <f t="shared" si="95"/>
        <v>2.776316745368689</v>
      </c>
      <c r="E2741" s="606">
        <v>7643.2000000000007</v>
      </c>
      <c r="F2741" s="27">
        <v>42612</v>
      </c>
      <c r="G2741" s="3" t="s">
        <v>20378</v>
      </c>
    </row>
    <row r="2742" spans="1:7" s="168" customFormat="1" ht="30">
      <c r="A2742" s="62">
        <v>2740</v>
      </c>
      <c r="B2742" s="35" t="s">
        <v>20466</v>
      </c>
      <c r="C2742" s="36" t="str">
        <f t="shared" si="96"/>
        <v>No</v>
      </c>
      <c r="D2742" s="30">
        <f t="shared" si="95"/>
        <v>4.9005448601525607</v>
      </c>
      <c r="E2742" s="606">
        <v>13491.2</v>
      </c>
      <c r="F2742" s="27">
        <v>42612</v>
      </c>
      <c r="G2742" s="3" t="s">
        <v>20378</v>
      </c>
    </row>
    <row r="2743" spans="1:7" s="168" customFormat="1" ht="30">
      <c r="A2743" s="62">
        <v>2741</v>
      </c>
      <c r="B2743" s="35" t="s">
        <v>20467</v>
      </c>
      <c r="C2743" s="36" t="str">
        <f t="shared" si="96"/>
        <v>No</v>
      </c>
      <c r="D2743" s="30">
        <f t="shared" si="95"/>
        <v>3.7544496912459135</v>
      </c>
      <c r="E2743" s="606">
        <v>10336</v>
      </c>
      <c r="F2743" s="27">
        <v>42612</v>
      </c>
      <c r="G2743" s="3" t="s">
        <v>20378</v>
      </c>
    </row>
    <row r="2744" spans="1:7" s="168" customFormat="1" ht="30">
      <c r="A2744" s="62">
        <v>2742</v>
      </c>
      <c r="B2744" s="35" t="s">
        <v>20468</v>
      </c>
      <c r="C2744" s="36" t="str">
        <f t="shared" si="96"/>
        <v>No</v>
      </c>
      <c r="D2744" s="30">
        <f t="shared" si="95"/>
        <v>4.8807845986196883</v>
      </c>
      <c r="E2744" s="606">
        <v>13436.800000000001</v>
      </c>
      <c r="F2744" s="27">
        <v>42612</v>
      </c>
      <c r="G2744" s="3" t="s">
        <v>20378</v>
      </c>
    </row>
    <row r="2745" spans="1:7" s="168" customFormat="1" ht="30">
      <c r="A2745" s="62">
        <v>2743</v>
      </c>
      <c r="B2745" s="35" t="s">
        <v>20469</v>
      </c>
      <c r="C2745" s="36" t="str">
        <f t="shared" si="96"/>
        <v>No</v>
      </c>
      <c r="D2745" s="30">
        <f t="shared" si="95"/>
        <v>3.2900835452233927</v>
      </c>
      <c r="E2745" s="606">
        <v>9057.6</v>
      </c>
      <c r="F2745" s="27">
        <v>42612</v>
      </c>
      <c r="G2745" s="3" t="s">
        <v>20378</v>
      </c>
    </row>
    <row r="2746" spans="1:7" s="168" customFormat="1" ht="30">
      <c r="A2746" s="62">
        <v>2744</v>
      </c>
      <c r="B2746" s="35" t="s">
        <v>20470</v>
      </c>
      <c r="C2746" s="36" t="str">
        <f t="shared" si="96"/>
        <v>No</v>
      </c>
      <c r="D2746" s="30">
        <f t="shared" si="95"/>
        <v>3.2900835452233927</v>
      </c>
      <c r="E2746" s="606">
        <v>9057.6</v>
      </c>
      <c r="F2746" s="27">
        <v>42612</v>
      </c>
      <c r="G2746" s="3" t="s">
        <v>20378</v>
      </c>
    </row>
    <row r="2747" spans="1:7" s="168" customFormat="1" ht="30">
      <c r="A2747" s="62">
        <v>2745</v>
      </c>
      <c r="B2747" s="35" t="s">
        <v>20471</v>
      </c>
      <c r="C2747" s="36" t="str">
        <f t="shared" si="96"/>
        <v>No</v>
      </c>
      <c r="D2747" s="30">
        <f t="shared" si="95"/>
        <v>3.2890955321467494</v>
      </c>
      <c r="E2747" s="606">
        <v>9054.880000000001</v>
      </c>
      <c r="F2747" s="27">
        <v>42612</v>
      </c>
      <c r="G2747" s="3" t="s">
        <v>20378</v>
      </c>
    </row>
    <row r="2748" spans="1:7" s="168" customFormat="1" ht="30">
      <c r="A2748" s="62">
        <v>2746</v>
      </c>
      <c r="B2748" s="35" t="s">
        <v>20472</v>
      </c>
      <c r="C2748" s="36" t="str">
        <f t="shared" si="96"/>
        <v>Yes</v>
      </c>
      <c r="D2748" s="30">
        <f t="shared" si="95"/>
        <v>1.304177261169633</v>
      </c>
      <c r="E2748" s="606">
        <v>3590.3999999999996</v>
      </c>
      <c r="F2748" s="27">
        <v>42612</v>
      </c>
      <c r="G2748" s="3" t="s">
        <v>20378</v>
      </c>
    </row>
    <row r="2749" spans="1:7" s="168" customFormat="1" ht="30">
      <c r="A2749" s="62">
        <v>2747</v>
      </c>
      <c r="B2749" s="35" t="s">
        <v>20473</v>
      </c>
      <c r="C2749" s="36" t="str">
        <f t="shared" si="96"/>
        <v>Yes</v>
      </c>
      <c r="D2749" s="30">
        <f t="shared" si="95"/>
        <v>1.304177261169633</v>
      </c>
      <c r="E2749" s="606">
        <v>3590.3999999999996</v>
      </c>
      <c r="F2749" s="27">
        <v>42612</v>
      </c>
      <c r="G2749" s="3" t="s">
        <v>20378</v>
      </c>
    </row>
    <row r="2750" spans="1:7" s="168" customFormat="1" ht="30">
      <c r="A2750" s="62">
        <v>2748</v>
      </c>
      <c r="B2750" s="35" t="s">
        <v>20474</v>
      </c>
      <c r="C2750" s="36" t="str">
        <f t="shared" si="96"/>
        <v>Yes</v>
      </c>
      <c r="D2750" s="30">
        <f t="shared" si="95"/>
        <v>1.2646567381038865</v>
      </c>
      <c r="E2750" s="606">
        <v>3481.5999999999995</v>
      </c>
      <c r="F2750" s="27">
        <v>42612</v>
      </c>
      <c r="G2750" s="3" t="s">
        <v>20378</v>
      </c>
    </row>
    <row r="2751" spans="1:7" s="168" customFormat="1" ht="30">
      <c r="A2751" s="62">
        <v>2749</v>
      </c>
      <c r="B2751" s="35" t="s">
        <v>20475</v>
      </c>
      <c r="C2751" s="36" t="str">
        <f t="shared" si="96"/>
        <v>No</v>
      </c>
      <c r="D2751" s="30">
        <f t="shared" si="95"/>
        <v>2.2921903378132944</v>
      </c>
      <c r="E2751" s="606">
        <v>6310.4</v>
      </c>
      <c r="F2751" s="27">
        <v>42612</v>
      </c>
      <c r="G2751" s="3" t="s">
        <v>20378</v>
      </c>
    </row>
    <row r="2752" spans="1:7" s="168" customFormat="1" ht="30">
      <c r="A2752" s="62">
        <v>2750</v>
      </c>
      <c r="B2752" s="35" t="s">
        <v>20476</v>
      </c>
      <c r="C2752" s="36" t="str">
        <f t="shared" si="96"/>
        <v>No</v>
      </c>
      <c r="D2752" s="30">
        <f t="shared" si="95"/>
        <v>3.5272066836178713</v>
      </c>
      <c r="E2752" s="606">
        <v>9710.4</v>
      </c>
      <c r="F2752" s="27">
        <v>42613</v>
      </c>
      <c r="G2752" s="3" t="s">
        <v>20378</v>
      </c>
    </row>
    <row r="2753" spans="1:7" s="168" customFormat="1" ht="30">
      <c r="A2753" s="62">
        <v>2751</v>
      </c>
      <c r="B2753" s="35" t="s">
        <v>20477</v>
      </c>
      <c r="C2753" s="36" t="str">
        <f t="shared" si="96"/>
        <v>No</v>
      </c>
      <c r="D2753" s="30">
        <f t="shared" si="95"/>
        <v>3.5272066836178722</v>
      </c>
      <c r="E2753" s="606">
        <v>9710.4000000000015</v>
      </c>
      <c r="F2753" s="27">
        <v>42612</v>
      </c>
      <c r="G2753" s="3" t="s">
        <v>20378</v>
      </c>
    </row>
    <row r="2754" spans="1:7" s="168" customFormat="1" ht="30">
      <c r="A2754" s="62">
        <v>2752</v>
      </c>
      <c r="B2754" s="35" t="s">
        <v>20478</v>
      </c>
      <c r="C2754" s="36" t="str">
        <f t="shared" si="96"/>
        <v>Yes</v>
      </c>
      <c r="D2754" s="30">
        <f t="shared" si="95"/>
        <v>0.5038866690882674</v>
      </c>
      <c r="E2754" s="606">
        <v>1387.2</v>
      </c>
      <c r="F2754" s="27">
        <v>42612</v>
      </c>
      <c r="G2754" s="3" t="s">
        <v>20378</v>
      </c>
    </row>
    <row r="2755" spans="1:7" s="168" customFormat="1" ht="30">
      <c r="A2755" s="62">
        <v>2753</v>
      </c>
      <c r="B2755" s="35" t="s">
        <v>20479</v>
      </c>
      <c r="C2755" s="36" t="str">
        <f t="shared" si="96"/>
        <v>No</v>
      </c>
      <c r="D2755" s="30">
        <f t="shared" si="95"/>
        <v>3.8038503450780965</v>
      </c>
      <c r="E2755" s="606">
        <v>10472</v>
      </c>
      <c r="F2755" s="27">
        <v>42613</v>
      </c>
      <c r="G2755" s="3" t="s">
        <v>20378</v>
      </c>
    </row>
    <row r="2756" spans="1:7" s="168" customFormat="1" ht="30">
      <c r="A2756" s="62">
        <v>2754</v>
      </c>
      <c r="B2756" s="35" t="s">
        <v>20480</v>
      </c>
      <c r="C2756" s="36" t="str">
        <f t="shared" si="96"/>
        <v>No</v>
      </c>
      <c r="D2756" s="30">
        <f t="shared" ref="D2756:D2819" si="97">E2756/2753</f>
        <v>3.8038503450780965</v>
      </c>
      <c r="E2756" s="606">
        <v>10472</v>
      </c>
      <c r="F2756" s="27">
        <v>42612</v>
      </c>
      <c r="G2756" s="3" t="s">
        <v>20378</v>
      </c>
    </row>
    <row r="2757" spans="1:7" s="168" customFormat="1" ht="30">
      <c r="A2757" s="62">
        <v>2755</v>
      </c>
      <c r="B2757" s="35" t="s">
        <v>20481</v>
      </c>
      <c r="C2757" s="36" t="str">
        <f t="shared" si="96"/>
        <v>No</v>
      </c>
      <c r="D2757" s="30">
        <f t="shared" si="97"/>
        <v>3.8038503450780965</v>
      </c>
      <c r="E2757" s="606">
        <v>10472</v>
      </c>
      <c r="F2757" s="27">
        <v>42613</v>
      </c>
      <c r="G2757" s="3" t="s">
        <v>20378</v>
      </c>
    </row>
    <row r="2758" spans="1:7" s="168" customFormat="1" ht="30">
      <c r="A2758" s="62">
        <v>2756</v>
      </c>
      <c r="B2758" s="35" t="s">
        <v>20482</v>
      </c>
      <c r="C2758" s="36" t="str">
        <f t="shared" si="96"/>
        <v>No</v>
      </c>
      <c r="D2758" s="30">
        <f t="shared" si="97"/>
        <v>2.5589538685070834</v>
      </c>
      <c r="E2758" s="606">
        <v>7044.8</v>
      </c>
      <c r="F2758" s="27">
        <v>42612</v>
      </c>
      <c r="G2758" s="3" t="s">
        <v>20378</v>
      </c>
    </row>
    <row r="2759" spans="1:7" s="168" customFormat="1" ht="30">
      <c r="A2759" s="62">
        <v>2757</v>
      </c>
      <c r="B2759" s="35" t="s">
        <v>20483</v>
      </c>
      <c r="C2759" s="36" t="str">
        <f t="shared" si="96"/>
        <v>No</v>
      </c>
      <c r="D2759" s="30">
        <f t="shared" si="97"/>
        <v>2.5589538685070834</v>
      </c>
      <c r="E2759" s="606">
        <v>7044.8</v>
      </c>
      <c r="F2759" s="27">
        <v>42613</v>
      </c>
      <c r="G2759" s="3" t="s">
        <v>20378</v>
      </c>
    </row>
    <row r="2760" spans="1:7" s="168" customFormat="1" ht="30">
      <c r="A2760" s="62">
        <v>2758</v>
      </c>
      <c r="B2760" s="35" t="s">
        <v>20484</v>
      </c>
      <c r="C2760" s="36" t="str">
        <f t="shared" si="96"/>
        <v>No</v>
      </c>
      <c r="D2760" s="30">
        <f t="shared" si="97"/>
        <v>2.5589538685070834</v>
      </c>
      <c r="E2760" s="606">
        <v>7044.8</v>
      </c>
      <c r="F2760" s="27">
        <v>42612</v>
      </c>
      <c r="G2760" s="3" t="s">
        <v>20378</v>
      </c>
    </row>
    <row r="2761" spans="1:7" s="168" customFormat="1" ht="60">
      <c r="A2761" s="62">
        <v>2759</v>
      </c>
      <c r="B2761" s="35" t="s">
        <v>20485</v>
      </c>
      <c r="C2761" s="36" t="str">
        <f t="shared" si="96"/>
        <v>No</v>
      </c>
      <c r="D2761" s="30">
        <f t="shared" si="97"/>
        <v>4.8412640755539416</v>
      </c>
      <c r="E2761" s="606">
        <v>13328.000000000002</v>
      </c>
      <c r="F2761" s="27">
        <v>42612</v>
      </c>
      <c r="G2761" s="3" t="s">
        <v>20378</v>
      </c>
    </row>
    <row r="2762" spans="1:7" s="168" customFormat="1" ht="60">
      <c r="A2762" s="62">
        <v>2760</v>
      </c>
      <c r="B2762" s="35" t="s">
        <v>20486</v>
      </c>
      <c r="C2762" s="36" t="str">
        <f t="shared" si="96"/>
        <v>Yes</v>
      </c>
      <c r="D2762" s="30">
        <f t="shared" si="97"/>
        <v>1.8080639302579002</v>
      </c>
      <c r="E2762" s="606">
        <v>4977.5999999999995</v>
      </c>
      <c r="F2762" s="27">
        <v>42612</v>
      </c>
      <c r="G2762" s="3" t="s">
        <v>20378</v>
      </c>
    </row>
    <row r="2763" spans="1:7" s="168" customFormat="1" ht="60">
      <c r="A2763" s="62">
        <v>2761</v>
      </c>
      <c r="B2763" s="35" t="s">
        <v>20487</v>
      </c>
      <c r="C2763" s="36" t="str">
        <f t="shared" si="96"/>
        <v>No</v>
      </c>
      <c r="D2763" s="30">
        <f t="shared" si="97"/>
        <v>4.8412640755539416</v>
      </c>
      <c r="E2763" s="606">
        <v>13328</v>
      </c>
      <c r="F2763" s="27">
        <v>42613</v>
      </c>
      <c r="G2763" s="3" t="s">
        <v>20378</v>
      </c>
    </row>
    <row r="2764" spans="1:7" s="168" customFormat="1" ht="45">
      <c r="A2764" s="62">
        <v>2762</v>
      </c>
      <c r="B2764" s="35" t="s">
        <v>20488</v>
      </c>
      <c r="C2764" s="36" t="str">
        <f t="shared" si="96"/>
        <v>Yes</v>
      </c>
      <c r="D2764" s="30">
        <f t="shared" si="97"/>
        <v>1.8080639302579002</v>
      </c>
      <c r="E2764" s="606">
        <v>4977.5999999999995</v>
      </c>
      <c r="F2764" s="27">
        <v>42612</v>
      </c>
      <c r="G2764" s="3" t="s">
        <v>20378</v>
      </c>
    </row>
    <row r="2765" spans="1:7" s="168" customFormat="1" ht="30">
      <c r="A2765" s="62">
        <v>2763</v>
      </c>
      <c r="B2765" s="35" t="s">
        <v>20489</v>
      </c>
      <c r="C2765" s="36" t="str">
        <f t="shared" si="96"/>
        <v>Yes</v>
      </c>
      <c r="D2765" s="30">
        <f t="shared" si="97"/>
        <v>0.21736287686160552</v>
      </c>
      <c r="E2765" s="606">
        <v>598.4</v>
      </c>
      <c r="F2765" s="27">
        <v>42612</v>
      </c>
      <c r="G2765" s="3" t="s">
        <v>20378</v>
      </c>
    </row>
    <row r="2766" spans="1:7" s="168" customFormat="1" ht="30">
      <c r="A2766" s="62">
        <v>2764</v>
      </c>
      <c r="B2766" s="35" t="s">
        <v>20490</v>
      </c>
      <c r="C2766" s="36" t="str">
        <f t="shared" si="96"/>
        <v>No</v>
      </c>
      <c r="D2766" s="30">
        <f t="shared" si="97"/>
        <v>2.2526698147475481</v>
      </c>
      <c r="E2766" s="606">
        <v>6201.5999999999995</v>
      </c>
      <c r="F2766" s="27">
        <v>42612</v>
      </c>
      <c r="G2766" s="3" t="s">
        <v>20378</v>
      </c>
    </row>
    <row r="2767" spans="1:7" s="168" customFormat="1" ht="45">
      <c r="A2767" s="62">
        <v>2765</v>
      </c>
      <c r="B2767" s="35" t="s">
        <v>20491</v>
      </c>
      <c r="C2767" s="36" t="str">
        <f t="shared" si="96"/>
        <v>Yes</v>
      </c>
      <c r="D2767" s="30">
        <f t="shared" si="97"/>
        <v>1.995786414820196</v>
      </c>
      <c r="E2767" s="606">
        <v>5494.4</v>
      </c>
      <c r="F2767" s="27">
        <v>42613</v>
      </c>
      <c r="G2767" s="3" t="s">
        <v>20378</v>
      </c>
    </row>
    <row r="2768" spans="1:7" s="168" customFormat="1" ht="30">
      <c r="A2768" s="62">
        <v>2766</v>
      </c>
      <c r="B2768" s="35" t="s">
        <v>20492</v>
      </c>
      <c r="C2768" s="36" t="str">
        <f t="shared" si="96"/>
        <v>Yes</v>
      </c>
      <c r="D2768" s="30">
        <f t="shared" si="97"/>
        <v>1.9463857609880133</v>
      </c>
      <c r="E2768" s="485">
        <v>5358.4000000000005</v>
      </c>
      <c r="F2768" s="27">
        <v>42612</v>
      </c>
      <c r="G2768" s="3" t="s">
        <v>20378</v>
      </c>
    </row>
    <row r="2769" spans="1:7" s="168" customFormat="1" ht="30">
      <c r="A2769" s="62">
        <v>2767</v>
      </c>
      <c r="B2769" s="35" t="s">
        <v>20493</v>
      </c>
      <c r="C2769" s="36" t="str">
        <f t="shared" si="96"/>
        <v>No</v>
      </c>
      <c r="D2769" s="30">
        <f t="shared" si="97"/>
        <v>3.0134398837631675</v>
      </c>
      <c r="E2769" s="485">
        <v>8296</v>
      </c>
      <c r="F2769" s="27">
        <v>42612</v>
      </c>
      <c r="G2769" s="3" t="s">
        <v>20378</v>
      </c>
    </row>
    <row r="2770" spans="1:7" s="168" customFormat="1" ht="30">
      <c r="A2770" s="62">
        <v>2768</v>
      </c>
      <c r="B2770" s="35" t="s">
        <v>20494</v>
      </c>
      <c r="C2770" s="36" t="str">
        <f t="shared" si="96"/>
        <v>No</v>
      </c>
      <c r="D2770" s="30">
        <f t="shared" si="97"/>
        <v>3.0134398837631675</v>
      </c>
      <c r="E2770" s="485">
        <v>8296</v>
      </c>
      <c r="F2770" s="27">
        <v>42612</v>
      </c>
      <c r="G2770" s="3" t="s">
        <v>20378</v>
      </c>
    </row>
    <row r="2771" spans="1:7" s="168" customFormat="1" ht="30">
      <c r="A2771" s="62">
        <v>2769</v>
      </c>
      <c r="B2771" s="35" t="s">
        <v>20495</v>
      </c>
      <c r="C2771" s="36" t="str">
        <f t="shared" si="96"/>
        <v>No</v>
      </c>
      <c r="D2771" s="30">
        <f t="shared" si="97"/>
        <v>3.0134398837631675</v>
      </c>
      <c r="E2771" s="485">
        <v>8296</v>
      </c>
      <c r="F2771" s="27">
        <v>42612</v>
      </c>
      <c r="G2771" s="3" t="s">
        <v>20378</v>
      </c>
    </row>
    <row r="2772" spans="1:7" s="168" customFormat="1" ht="30">
      <c r="A2772" s="62">
        <v>2770</v>
      </c>
      <c r="B2772" s="35" t="s">
        <v>20496</v>
      </c>
      <c r="C2772" s="36" t="str">
        <f t="shared" si="96"/>
        <v>No</v>
      </c>
      <c r="D2772" s="30">
        <f t="shared" si="97"/>
        <v>3.0134398837631675</v>
      </c>
      <c r="E2772" s="485">
        <v>8296</v>
      </c>
      <c r="F2772" s="27">
        <v>42612</v>
      </c>
      <c r="G2772" s="3" t="s">
        <v>20378</v>
      </c>
    </row>
    <row r="2773" spans="1:7" s="168" customFormat="1" ht="30">
      <c r="A2773" s="62">
        <v>2771</v>
      </c>
      <c r="B2773" s="35" t="s">
        <v>20497</v>
      </c>
      <c r="C2773" s="36" t="str">
        <f t="shared" si="96"/>
        <v>Yes</v>
      </c>
      <c r="D2773" s="30">
        <f t="shared" si="97"/>
        <v>0.70148928441699954</v>
      </c>
      <c r="E2773" s="485">
        <v>1931.1999999999998</v>
      </c>
      <c r="F2773" s="27">
        <v>42612</v>
      </c>
      <c r="G2773" s="3" t="s">
        <v>20378</v>
      </c>
    </row>
    <row r="2774" spans="1:7" s="168" customFormat="1" ht="30">
      <c r="A2774" s="62">
        <v>2772</v>
      </c>
      <c r="B2774" s="35" t="s">
        <v>20498</v>
      </c>
      <c r="C2774" s="36" t="str">
        <f t="shared" si="96"/>
        <v>No</v>
      </c>
      <c r="D2774" s="30">
        <f t="shared" si="97"/>
        <v>4.831383944787504</v>
      </c>
      <c r="E2774" s="606">
        <v>13300.8</v>
      </c>
      <c r="F2774" s="27">
        <v>42612</v>
      </c>
      <c r="G2774" s="3" t="s">
        <v>20378</v>
      </c>
    </row>
    <row r="2775" spans="1:7" s="168" customFormat="1" ht="30">
      <c r="A2775" s="62">
        <v>2773</v>
      </c>
      <c r="B2775" s="35" t="s">
        <v>20499</v>
      </c>
      <c r="C2775" s="36" t="str">
        <f t="shared" si="96"/>
        <v>No</v>
      </c>
      <c r="D2775" s="30">
        <f t="shared" si="97"/>
        <v>4.831383944787504</v>
      </c>
      <c r="E2775" s="606">
        <v>13300.8</v>
      </c>
      <c r="F2775" s="27">
        <v>42612</v>
      </c>
      <c r="G2775" s="3" t="s">
        <v>20378</v>
      </c>
    </row>
    <row r="2776" spans="1:7" s="168" customFormat="1" ht="30">
      <c r="A2776" s="62">
        <v>2774</v>
      </c>
      <c r="B2776" s="35" t="s">
        <v>20500</v>
      </c>
      <c r="C2776" s="36" t="str">
        <f t="shared" si="96"/>
        <v>No</v>
      </c>
      <c r="D2776" s="30">
        <f t="shared" si="97"/>
        <v>4.0903741373047584</v>
      </c>
      <c r="E2776" s="606">
        <v>11260.8</v>
      </c>
      <c r="F2776" s="27">
        <v>42612</v>
      </c>
      <c r="G2776" s="3" t="s">
        <v>20378</v>
      </c>
    </row>
    <row r="2777" spans="1:7" s="168" customFormat="1" ht="30">
      <c r="A2777" s="62">
        <v>2775</v>
      </c>
      <c r="B2777" s="35" t="s">
        <v>20501</v>
      </c>
      <c r="C2777" s="36" t="str">
        <f t="shared" si="96"/>
        <v>No</v>
      </c>
      <c r="D2777" s="30">
        <f t="shared" si="97"/>
        <v>3.2505630221576465</v>
      </c>
      <c r="E2777" s="606">
        <v>8948.8000000000011</v>
      </c>
      <c r="F2777" s="27">
        <v>42612</v>
      </c>
      <c r="G2777" s="3" t="s">
        <v>20378</v>
      </c>
    </row>
    <row r="2778" spans="1:7" s="168" customFormat="1" ht="30">
      <c r="A2778" s="62">
        <v>2776</v>
      </c>
      <c r="B2778" s="35" t="s">
        <v>20502</v>
      </c>
      <c r="C2778" s="36" t="str">
        <f t="shared" si="96"/>
        <v>Yes</v>
      </c>
      <c r="D2778" s="30">
        <f t="shared" si="97"/>
        <v>0.98801307664366145</v>
      </c>
      <c r="E2778" s="606">
        <v>2720</v>
      </c>
      <c r="F2778" s="27">
        <v>42612</v>
      </c>
      <c r="G2778" s="3" t="s">
        <v>20378</v>
      </c>
    </row>
    <row r="2779" spans="1:7" s="168" customFormat="1" ht="30">
      <c r="A2779" s="62">
        <v>2777</v>
      </c>
      <c r="B2779" s="35" t="s">
        <v>20503</v>
      </c>
      <c r="C2779" s="36" t="str">
        <f t="shared" si="96"/>
        <v>Yes</v>
      </c>
      <c r="D2779" s="30">
        <f t="shared" si="97"/>
        <v>1.1954958227388304</v>
      </c>
      <c r="E2779" s="606">
        <v>3291.2</v>
      </c>
      <c r="F2779" s="27">
        <v>42612</v>
      </c>
      <c r="G2779" s="3" t="s">
        <v>20378</v>
      </c>
    </row>
    <row r="2780" spans="1:7" s="168" customFormat="1" ht="30">
      <c r="A2780" s="62">
        <v>2778</v>
      </c>
      <c r="B2780" s="35" t="s">
        <v>20504</v>
      </c>
      <c r="C2780" s="36" t="str">
        <f t="shared" si="96"/>
        <v>Yes</v>
      </c>
      <c r="D2780" s="30">
        <f t="shared" si="97"/>
        <v>0.80029059208136577</v>
      </c>
      <c r="E2780" s="606">
        <v>2203.1999999999998</v>
      </c>
      <c r="F2780" s="27">
        <v>42613</v>
      </c>
      <c r="G2780" s="3" t="s">
        <v>20378</v>
      </c>
    </row>
    <row r="2781" spans="1:7" s="168" customFormat="1" ht="30">
      <c r="A2781" s="62">
        <v>2779</v>
      </c>
      <c r="B2781" s="35" t="s">
        <v>20505</v>
      </c>
      <c r="C2781" s="36" t="str">
        <f t="shared" si="96"/>
        <v>No</v>
      </c>
      <c r="D2781" s="30">
        <f t="shared" si="97"/>
        <v>3.4679258990192512</v>
      </c>
      <c r="E2781" s="606">
        <v>9547.1999999999989</v>
      </c>
      <c r="F2781" s="27">
        <v>42612</v>
      </c>
      <c r="G2781" s="3" t="s">
        <v>20378</v>
      </c>
    </row>
    <row r="2782" spans="1:7" s="168" customFormat="1" ht="30">
      <c r="A2782" s="62">
        <v>2780</v>
      </c>
      <c r="B2782" s="35" t="s">
        <v>20506</v>
      </c>
      <c r="C2782" s="36" t="str">
        <f t="shared" si="96"/>
        <v>Yes</v>
      </c>
      <c r="D2782" s="30">
        <f t="shared" si="97"/>
        <v>1.1559752996730839</v>
      </c>
      <c r="E2782" s="606">
        <v>3182.4</v>
      </c>
      <c r="F2782" s="27">
        <v>42613</v>
      </c>
      <c r="G2782" s="3" t="s">
        <v>20378</v>
      </c>
    </row>
    <row r="2783" spans="1:7" s="168" customFormat="1" ht="30">
      <c r="A2783" s="62">
        <v>2781</v>
      </c>
      <c r="B2783" s="35" t="s">
        <v>20507</v>
      </c>
      <c r="C2783" s="36" t="str">
        <f t="shared" ref="C2783:C2846" si="98">IF(D2783&lt;=2, "Yes", "No")</f>
        <v>No</v>
      </c>
      <c r="D2783" s="30">
        <f t="shared" si="97"/>
        <v>3.2802034144569561</v>
      </c>
      <c r="E2783" s="606">
        <v>9030.4</v>
      </c>
      <c r="F2783" s="27">
        <v>42612</v>
      </c>
      <c r="G2783" s="3" t="s">
        <v>20378</v>
      </c>
    </row>
    <row r="2784" spans="1:7" s="168" customFormat="1" ht="30">
      <c r="A2784" s="62">
        <v>2782</v>
      </c>
      <c r="B2784" s="35" t="s">
        <v>20508</v>
      </c>
      <c r="C2784" s="36" t="str">
        <f t="shared" si="98"/>
        <v>Yes</v>
      </c>
      <c r="D2784" s="30">
        <f t="shared" si="97"/>
        <v>1.6895023610606614</v>
      </c>
      <c r="E2784" s="606">
        <v>4651.2000000000007</v>
      </c>
      <c r="F2784" s="27">
        <v>42612</v>
      </c>
      <c r="G2784" s="3" t="s">
        <v>20378</v>
      </c>
    </row>
    <row r="2785" spans="1:7" s="168" customFormat="1" ht="30">
      <c r="A2785" s="62">
        <v>2783</v>
      </c>
      <c r="B2785" s="35" t="s">
        <v>20509</v>
      </c>
      <c r="C2785" s="36" t="str">
        <f t="shared" si="98"/>
        <v>Yes</v>
      </c>
      <c r="D2785" s="30">
        <f t="shared" si="97"/>
        <v>0.21736287686160552</v>
      </c>
      <c r="E2785" s="606">
        <v>598.4</v>
      </c>
      <c r="F2785" s="27">
        <v>42612</v>
      </c>
      <c r="G2785" s="3" t="s">
        <v>20378</v>
      </c>
    </row>
    <row r="2786" spans="1:7" s="168" customFormat="1" ht="30">
      <c r="A2786" s="62">
        <v>2784</v>
      </c>
      <c r="B2786" s="35" t="s">
        <v>20510</v>
      </c>
      <c r="C2786" s="36" t="str">
        <f t="shared" si="98"/>
        <v>Yes</v>
      </c>
      <c r="D2786" s="30">
        <f t="shared" si="97"/>
        <v>1.5709407918634217</v>
      </c>
      <c r="E2786" s="606">
        <v>4324.8</v>
      </c>
      <c r="F2786" s="27">
        <v>42613</v>
      </c>
      <c r="G2786" s="3" t="s">
        <v>20378</v>
      </c>
    </row>
    <row r="2787" spans="1:7" s="168" customFormat="1" ht="30">
      <c r="A2787" s="62">
        <v>2785</v>
      </c>
      <c r="B2787" s="35" t="s">
        <v>20511</v>
      </c>
      <c r="C2787" s="36" t="str">
        <f t="shared" si="98"/>
        <v>Yes</v>
      </c>
      <c r="D2787" s="30">
        <f t="shared" si="97"/>
        <v>1.5610606610969853</v>
      </c>
      <c r="E2787" s="606">
        <v>4297.6000000000004</v>
      </c>
      <c r="F2787" s="27">
        <v>42612</v>
      </c>
      <c r="G2787" s="3" t="s">
        <v>20378</v>
      </c>
    </row>
    <row r="2788" spans="1:7" s="168" customFormat="1" ht="30">
      <c r="A2788" s="62">
        <v>2786</v>
      </c>
      <c r="B2788" s="35" t="s">
        <v>20512</v>
      </c>
      <c r="C2788" s="36" t="str">
        <f t="shared" si="98"/>
        <v>No</v>
      </c>
      <c r="D2788" s="30">
        <f t="shared" si="97"/>
        <v>4.0508536142390117</v>
      </c>
      <c r="E2788" s="606">
        <v>11152</v>
      </c>
      <c r="F2788" s="27">
        <v>42612</v>
      </c>
      <c r="G2788" s="3" t="s">
        <v>20378</v>
      </c>
    </row>
    <row r="2789" spans="1:7" s="168" customFormat="1" ht="30">
      <c r="A2789" s="62">
        <v>2787</v>
      </c>
      <c r="B2789" s="35" t="s">
        <v>20513</v>
      </c>
      <c r="C2789" s="36" t="str">
        <f t="shared" si="98"/>
        <v>No</v>
      </c>
      <c r="D2789" s="30">
        <f t="shared" si="97"/>
        <v>3.5963675989829276</v>
      </c>
      <c r="E2789" s="606">
        <v>9900.7999999999993</v>
      </c>
      <c r="F2789" s="27">
        <v>42612</v>
      </c>
      <c r="G2789" s="3" t="s">
        <v>20378</v>
      </c>
    </row>
    <row r="2790" spans="1:7" s="168" customFormat="1" ht="30">
      <c r="A2790" s="62">
        <v>2788</v>
      </c>
      <c r="B2790" s="35" t="s">
        <v>20514</v>
      </c>
      <c r="C2790" s="36" t="str">
        <f t="shared" si="98"/>
        <v>Yes</v>
      </c>
      <c r="D2790" s="30">
        <f t="shared" si="97"/>
        <v>0.95837268434435163</v>
      </c>
      <c r="E2790" s="606">
        <v>2638.4</v>
      </c>
      <c r="F2790" s="27">
        <v>42612</v>
      </c>
      <c r="G2790" s="3" t="s">
        <v>20378</v>
      </c>
    </row>
    <row r="2791" spans="1:7" s="168" customFormat="1" ht="30">
      <c r="A2791" s="62">
        <v>2789</v>
      </c>
      <c r="B2791" s="35" t="s">
        <v>20515</v>
      </c>
      <c r="C2791" s="36" t="str">
        <f t="shared" si="98"/>
        <v>Yes</v>
      </c>
      <c r="D2791" s="30">
        <f t="shared" si="97"/>
        <v>1.0868143843080276</v>
      </c>
      <c r="E2791" s="606">
        <v>2992</v>
      </c>
      <c r="F2791" s="27">
        <v>42612</v>
      </c>
      <c r="G2791" s="3" t="s">
        <v>20378</v>
      </c>
    </row>
    <row r="2792" spans="1:7" s="168" customFormat="1" ht="30">
      <c r="A2792" s="62">
        <v>2790</v>
      </c>
      <c r="B2792" s="35" t="s">
        <v>20516</v>
      </c>
      <c r="C2792" s="36" t="str">
        <f t="shared" si="98"/>
        <v>No</v>
      </c>
      <c r="D2792" s="30">
        <f t="shared" si="97"/>
        <v>4.7523428986560114</v>
      </c>
      <c r="E2792" s="606">
        <v>13083.2</v>
      </c>
      <c r="F2792" s="27">
        <v>42612</v>
      </c>
      <c r="G2792" s="3" t="s">
        <v>20378</v>
      </c>
    </row>
    <row r="2793" spans="1:7" s="168" customFormat="1" ht="30">
      <c r="A2793" s="62">
        <v>2791</v>
      </c>
      <c r="B2793" s="35" t="s">
        <v>20517</v>
      </c>
      <c r="C2793" s="36" t="str">
        <f t="shared" si="98"/>
        <v>Yes</v>
      </c>
      <c r="D2793" s="30">
        <f t="shared" si="97"/>
        <v>1.5610606610969853</v>
      </c>
      <c r="E2793" s="606">
        <v>4297.6000000000004</v>
      </c>
      <c r="F2793" s="27">
        <v>42612</v>
      </c>
      <c r="G2793" s="3" t="s">
        <v>20378</v>
      </c>
    </row>
    <row r="2794" spans="1:7" s="168" customFormat="1" ht="30">
      <c r="A2794" s="62">
        <v>2792</v>
      </c>
      <c r="B2794" s="35" t="s">
        <v>20518</v>
      </c>
      <c r="C2794" s="36" t="str">
        <f t="shared" si="98"/>
        <v>No</v>
      </c>
      <c r="D2794" s="30">
        <f t="shared" si="97"/>
        <v>2.3909916454776607</v>
      </c>
      <c r="E2794" s="606">
        <v>6582.4</v>
      </c>
      <c r="F2794" s="27">
        <v>42612</v>
      </c>
      <c r="G2794" s="3" t="s">
        <v>20378</v>
      </c>
    </row>
    <row r="2795" spans="1:7" s="168" customFormat="1" ht="30">
      <c r="A2795" s="62">
        <v>2793</v>
      </c>
      <c r="B2795" s="35" t="s">
        <v>20519</v>
      </c>
      <c r="C2795" s="36" t="str">
        <f t="shared" si="98"/>
        <v>No</v>
      </c>
      <c r="D2795" s="30">
        <f t="shared" si="97"/>
        <v>3.8828913912095895</v>
      </c>
      <c r="E2795" s="606">
        <v>10689.6</v>
      </c>
      <c r="F2795" s="27">
        <v>42612</v>
      </c>
      <c r="G2795" s="3" t="s">
        <v>20378</v>
      </c>
    </row>
    <row r="2796" spans="1:7" s="168" customFormat="1" ht="30">
      <c r="A2796" s="62">
        <v>2794</v>
      </c>
      <c r="B2796" s="35" t="s">
        <v>20520</v>
      </c>
      <c r="C2796" s="36" t="str">
        <f t="shared" si="98"/>
        <v>No</v>
      </c>
      <c r="D2796" s="30">
        <f t="shared" si="97"/>
        <v>3.8828913912095895</v>
      </c>
      <c r="E2796" s="606">
        <v>10689.6</v>
      </c>
      <c r="F2796" s="27">
        <v>42612</v>
      </c>
      <c r="G2796" s="3" t="s">
        <v>20378</v>
      </c>
    </row>
    <row r="2797" spans="1:7" s="168" customFormat="1" ht="30">
      <c r="A2797" s="62">
        <v>2795</v>
      </c>
      <c r="B2797" s="35" t="s">
        <v>20521</v>
      </c>
      <c r="C2797" s="36" t="str">
        <f t="shared" si="98"/>
        <v>Yes</v>
      </c>
      <c r="D2797" s="30">
        <f t="shared" si="97"/>
        <v>1.3832183073011262</v>
      </c>
      <c r="E2797" s="606">
        <v>3808.0000000000005</v>
      </c>
      <c r="F2797" s="27">
        <v>42612</v>
      </c>
      <c r="G2797" s="3" t="s">
        <v>20378</v>
      </c>
    </row>
    <row r="2798" spans="1:7" s="168" customFormat="1" ht="30">
      <c r="A2798" s="62">
        <v>2796</v>
      </c>
      <c r="B2798" s="35" t="s">
        <v>20522</v>
      </c>
      <c r="C2798" s="36" t="str">
        <f t="shared" si="98"/>
        <v>Yes</v>
      </c>
      <c r="D2798" s="30">
        <f t="shared" si="97"/>
        <v>1.3832183073011262</v>
      </c>
      <c r="E2798" s="606">
        <v>3808.0000000000005</v>
      </c>
      <c r="F2798" s="27">
        <v>42612</v>
      </c>
      <c r="G2798" s="3" t="s">
        <v>20378</v>
      </c>
    </row>
    <row r="2799" spans="1:7" s="168" customFormat="1" ht="30">
      <c r="A2799" s="62">
        <v>2797</v>
      </c>
      <c r="B2799" s="35" t="s">
        <v>20523</v>
      </c>
      <c r="C2799" s="36" t="str">
        <f t="shared" si="98"/>
        <v>Yes</v>
      </c>
      <c r="D2799" s="30">
        <f t="shared" si="97"/>
        <v>1.0374137304758446</v>
      </c>
      <c r="E2799" s="606">
        <v>2856</v>
      </c>
      <c r="F2799" s="27">
        <v>42612</v>
      </c>
      <c r="G2799" s="3" t="s">
        <v>20378</v>
      </c>
    </row>
    <row r="2800" spans="1:7" s="168" customFormat="1" ht="30">
      <c r="A2800" s="62">
        <v>2798</v>
      </c>
      <c r="B2800" s="35" t="s">
        <v>20524</v>
      </c>
      <c r="C2800" s="36" t="str">
        <f t="shared" si="98"/>
        <v>Yes</v>
      </c>
      <c r="D2800" s="30">
        <f t="shared" si="97"/>
        <v>1.4326189611333091</v>
      </c>
      <c r="E2800" s="606">
        <v>3944</v>
      </c>
      <c r="F2800" s="27">
        <v>42613</v>
      </c>
      <c r="G2800" s="3" t="s">
        <v>20378</v>
      </c>
    </row>
    <row r="2801" spans="1:7" s="168" customFormat="1" ht="30">
      <c r="A2801" s="62">
        <v>2799</v>
      </c>
      <c r="B2801" s="35" t="s">
        <v>20525</v>
      </c>
      <c r="C2801" s="36" t="str">
        <f t="shared" si="98"/>
        <v>No</v>
      </c>
      <c r="D2801" s="30">
        <f t="shared" si="97"/>
        <v>2.0056665455866325</v>
      </c>
      <c r="E2801" s="606">
        <v>5521.5999999999995</v>
      </c>
      <c r="F2801" s="27">
        <v>42612</v>
      </c>
      <c r="G2801" s="3" t="s">
        <v>20378</v>
      </c>
    </row>
    <row r="2802" spans="1:7" s="168" customFormat="1" ht="30">
      <c r="A2802" s="62">
        <v>2800</v>
      </c>
      <c r="B2802" s="35" t="s">
        <v>20526</v>
      </c>
      <c r="C2802" s="36" t="str">
        <f t="shared" si="98"/>
        <v>No</v>
      </c>
      <c r="D2802" s="30">
        <f t="shared" si="97"/>
        <v>3.1912822375590268</v>
      </c>
      <c r="E2802" s="606">
        <v>8785.6</v>
      </c>
      <c r="F2802" s="27">
        <v>42612</v>
      </c>
      <c r="G2802" s="3" t="s">
        <v>20378</v>
      </c>
    </row>
    <row r="2803" spans="1:7" s="168" customFormat="1" ht="30">
      <c r="A2803" s="62">
        <v>2801</v>
      </c>
      <c r="B2803" s="35" t="s">
        <v>20527</v>
      </c>
      <c r="C2803" s="36" t="str">
        <f t="shared" si="98"/>
        <v>Yes</v>
      </c>
      <c r="D2803" s="30">
        <f t="shared" si="97"/>
        <v>1.0472938612422811</v>
      </c>
      <c r="E2803" s="606">
        <v>2883.2</v>
      </c>
      <c r="F2803" s="27">
        <v>42612</v>
      </c>
      <c r="G2803" s="3" t="s">
        <v>20378</v>
      </c>
    </row>
    <row r="2804" spans="1:7" s="168" customFormat="1" ht="30">
      <c r="A2804" s="62">
        <v>2802</v>
      </c>
      <c r="B2804" s="35" t="s">
        <v>20528</v>
      </c>
      <c r="C2804" s="36" t="str">
        <f t="shared" si="98"/>
        <v>Yes</v>
      </c>
      <c r="D2804" s="30">
        <f t="shared" si="97"/>
        <v>1.0472938612422811</v>
      </c>
      <c r="E2804" s="606">
        <v>2883.2</v>
      </c>
      <c r="F2804" s="27">
        <v>42612</v>
      </c>
      <c r="G2804" s="3" t="s">
        <v>20378</v>
      </c>
    </row>
    <row r="2805" spans="1:7" s="168" customFormat="1" ht="30">
      <c r="A2805" s="62">
        <v>2803</v>
      </c>
      <c r="B2805" s="35" t="s">
        <v>20529</v>
      </c>
      <c r="C2805" s="36" t="str">
        <f t="shared" si="98"/>
        <v>Yes</v>
      </c>
      <c r="D2805" s="30">
        <f t="shared" si="97"/>
        <v>1.0472938612422811</v>
      </c>
      <c r="E2805" s="606">
        <v>2883.2</v>
      </c>
      <c r="F2805" s="27">
        <v>42612</v>
      </c>
      <c r="G2805" s="3" t="s">
        <v>20378</v>
      </c>
    </row>
    <row r="2806" spans="1:7" s="168" customFormat="1" ht="30">
      <c r="A2806" s="62">
        <v>2804</v>
      </c>
      <c r="B2806" s="35" t="s">
        <v>20530</v>
      </c>
      <c r="C2806" s="36" t="str">
        <f t="shared" si="98"/>
        <v>No</v>
      </c>
      <c r="D2806" s="30">
        <f t="shared" si="97"/>
        <v>2.1835088993824918</v>
      </c>
      <c r="E2806" s="606">
        <v>6011.2</v>
      </c>
      <c r="F2806" s="27">
        <v>42612</v>
      </c>
      <c r="G2806" s="3" t="s">
        <v>20378</v>
      </c>
    </row>
    <row r="2807" spans="1:7" s="168" customFormat="1" ht="30">
      <c r="A2807" s="62">
        <v>2805</v>
      </c>
      <c r="B2807" s="35" t="s">
        <v>20531</v>
      </c>
      <c r="C2807" s="36" t="str">
        <f t="shared" si="98"/>
        <v>No</v>
      </c>
      <c r="D2807" s="30">
        <f t="shared" si="97"/>
        <v>4.5942608063930255</v>
      </c>
      <c r="E2807" s="606">
        <v>12648</v>
      </c>
      <c r="F2807" s="27">
        <v>42612</v>
      </c>
      <c r="G2807" s="3" t="s">
        <v>20378</v>
      </c>
    </row>
    <row r="2808" spans="1:7" s="168" customFormat="1" ht="30">
      <c r="A2808" s="62">
        <v>2806</v>
      </c>
      <c r="B2808" s="35" t="s">
        <v>20532</v>
      </c>
      <c r="C2808" s="36" t="str">
        <f t="shared" si="98"/>
        <v>Yes</v>
      </c>
      <c r="D2808" s="30">
        <f t="shared" si="97"/>
        <v>1.0571739920087175</v>
      </c>
      <c r="E2808" s="606">
        <v>2910.3999999999996</v>
      </c>
      <c r="F2808" s="27">
        <v>42612</v>
      </c>
      <c r="G2808" s="3" t="s">
        <v>20378</v>
      </c>
    </row>
    <row r="2809" spans="1:7" s="168" customFormat="1" ht="30">
      <c r="A2809" s="62">
        <v>2807</v>
      </c>
      <c r="B2809" s="35" t="s">
        <v>20533</v>
      </c>
      <c r="C2809" s="36" t="str">
        <f t="shared" si="98"/>
        <v>No</v>
      </c>
      <c r="D2809" s="30">
        <f t="shared" si="97"/>
        <v>3.487686160552125</v>
      </c>
      <c r="E2809" s="606">
        <v>9601.6</v>
      </c>
      <c r="F2809" s="27">
        <v>42612</v>
      </c>
      <c r="G2809" s="3" t="s">
        <v>20378</v>
      </c>
    </row>
    <row r="2810" spans="1:7" s="168" customFormat="1" ht="30">
      <c r="A2810" s="62">
        <v>2808</v>
      </c>
      <c r="B2810" s="35" t="s">
        <v>20534</v>
      </c>
      <c r="C2810" s="36" t="str">
        <f t="shared" si="98"/>
        <v>Yes</v>
      </c>
      <c r="D2810" s="30">
        <f t="shared" si="97"/>
        <v>0.2865237922266618</v>
      </c>
      <c r="E2810" s="606">
        <v>788.8</v>
      </c>
      <c r="F2810" s="27">
        <v>42612</v>
      </c>
      <c r="G2810" s="3" t="s">
        <v>20378</v>
      </c>
    </row>
    <row r="2811" spans="1:7" s="168" customFormat="1" ht="30">
      <c r="A2811" s="62">
        <v>2809</v>
      </c>
      <c r="B2811" s="35" t="s">
        <v>20535</v>
      </c>
      <c r="C2811" s="36" t="str">
        <f t="shared" si="98"/>
        <v>No</v>
      </c>
      <c r="D2811" s="30">
        <f t="shared" si="97"/>
        <v>3.5074464220849983</v>
      </c>
      <c r="E2811" s="606">
        <v>9656</v>
      </c>
      <c r="F2811" s="27">
        <v>42612</v>
      </c>
      <c r="G2811" s="3" t="s">
        <v>20378</v>
      </c>
    </row>
    <row r="2812" spans="1:7" s="168" customFormat="1" ht="30">
      <c r="A2812" s="62">
        <v>2810</v>
      </c>
      <c r="B2812" s="35" t="s">
        <v>20323</v>
      </c>
      <c r="C2812" s="36" t="str">
        <f t="shared" si="98"/>
        <v>No</v>
      </c>
      <c r="D2812" s="30">
        <f t="shared" si="97"/>
        <v>2.6182346531057026</v>
      </c>
      <c r="E2812" s="606">
        <v>7207.9999999999991</v>
      </c>
      <c r="F2812" s="27">
        <v>42612</v>
      </c>
      <c r="G2812" s="3" t="s">
        <v>20378</v>
      </c>
    </row>
    <row r="2813" spans="1:7" s="168" customFormat="1" ht="30">
      <c r="A2813" s="62">
        <v>2811</v>
      </c>
      <c r="B2813" s="35" t="s">
        <v>20536</v>
      </c>
      <c r="C2813" s="36" t="str">
        <f t="shared" si="98"/>
        <v>No</v>
      </c>
      <c r="D2813" s="30">
        <f t="shared" si="97"/>
        <v>4.9104249909189974</v>
      </c>
      <c r="E2813" s="606">
        <v>13518.4</v>
      </c>
      <c r="F2813" s="27">
        <v>42612</v>
      </c>
      <c r="G2813" s="3" t="s">
        <v>20378</v>
      </c>
    </row>
    <row r="2814" spans="1:7" s="168" customFormat="1" ht="30">
      <c r="A2814" s="62">
        <v>2812</v>
      </c>
      <c r="B2814" s="35" t="s">
        <v>20537</v>
      </c>
      <c r="C2814" s="36" t="str">
        <f t="shared" si="98"/>
        <v>Yes</v>
      </c>
      <c r="D2814" s="30">
        <f t="shared" si="97"/>
        <v>1.7685434071921537</v>
      </c>
      <c r="E2814" s="606">
        <v>4868.7999999999993</v>
      </c>
      <c r="F2814" s="27">
        <v>42612</v>
      </c>
      <c r="G2814" s="3" t="s">
        <v>20378</v>
      </c>
    </row>
    <row r="2815" spans="1:7" s="168" customFormat="1" ht="30">
      <c r="A2815" s="62">
        <v>2813</v>
      </c>
      <c r="B2815" s="35" t="s">
        <v>20538</v>
      </c>
      <c r="C2815" s="36" t="str">
        <f t="shared" si="98"/>
        <v>Yes</v>
      </c>
      <c r="D2815" s="30">
        <f t="shared" si="97"/>
        <v>1.1856156919723937</v>
      </c>
      <c r="E2815" s="606">
        <v>3264</v>
      </c>
      <c r="F2815" s="27">
        <v>42612</v>
      </c>
      <c r="G2815" s="3" t="s">
        <v>20378</v>
      </c>
    </row>
    <row r="2816" spans="1:7" s="168" customFormat="1" ht="30">
      <c r="A2816" s="62">
        <v>2814</v>
      </c>
      <c r="B2816" s="35" t="s">
        <v>20539</v>
      </c>
      <c r="C2816" s="36" t="str">
        <f t="shared" si="98"/>
        <v>Yes</v>
      </c>
      <c r="D2816" s="30">
        <f t="shared" si="97"/>
        <v>0.40508536142390111</v>
      </c>
      <c r="E2816" s="606">
        <v>1115.1999999999998</v>
      </c>
      <c r="F2816" s="27">
        <v>42612</v>
      </c>
      <c r="G2816" s="3" t="s">
        <v>20378</v>
      </c>
    </row>
    <row r="2817" spans="1:7" s="168" customFormat="1" ht="30">
      <c r="A2817" s="62">
        <v>2815</v>
      </c>
      <c r="B2817" s="35" t="s">
        <v>20540</v>
      </c>
      <c r="C2817" s="36" t="str">
        <f t="shared" si="98"/>
        <v>No</v>
      </c>
      <c r="D2817" s="30">
        <f t="shared" si="97"/>
        <v>3.1912822375590268</v>
      </c>
      <c r="E2817" s="606">
        <v>8785.6</v>
      </c>
      <c r="F2817" s="27">
        <v>42612</v>
      </c>
      <c r="G2817" s="3" t="s">
        <v>20378</v>
      </c>
    </row>
    <row r="2818" spans="1:7" s="168" customFormat="1" ht="30">
      <c r="A2818" s="62">
        <v>2816</v>
      </c>
      <c r="B2818" s="35" t="s">
        <v>20541</v>
      </c>
      <c r="C2818" s="36" t="str">
        <f t="shared" si="98"/>
        <v>Yes</v>
      </c>
      <c r="D2818" s="30">
        <f t="shared" si="97"/>
        <v>0.36556483835815473</v>
      </c>
      <c r="E2818" s="606">
        <v>1006.4</v>
      </c>
      <c r="F2818" s="27">
        <v>42612</v>
      </c>
      <c r="G2818" s="3" t="s">
        <v>20378</v>
      </c>
    </row>
    <row r="2819" spans="1:7" s="168" customFormat="1" ht="30">
      <c r="A2819" s="62">
        <v>2817</v>
      </c>
      <c r="B2819" s="35" t="s">
        <v>20542</v>
      </c>
      <c r="C2819" s="36" t="str">
        <f t="shared" si="98"/>
        <v>Yes</v>
      </c>
      <c r="D2819" s="30">
        <f t="shared" si="97"/>
        <v>0.95837268434435163</v>
      </c>
      <c r="E2819" s="606">
        <v>2638.4</v>
      </c>
      <c r="F2819" s="27">
        <v>42612</v>
      </c>
      <c r="G2819" s="3" t="s">
        <v>20378</v>
      </c>
    </row>
    <row r="2820" spans="1:7" s="168" customFormat="1" ht="30">
      <c r="A2820" s="62">
        <v>2818</v>
      </c>
      <c r="B2820" s="35" t="s">
        <v>20273</v>
      </c>
      <c r="C2820" s="36" t="str">
        <f t="shared" si="98"/>
        <v>Yes</v>
      </c>
      <c r="D2820" s="30">
        <f t="shared" ref="D2820:D2883" si="99">E2820/2753</f>
        <v>0.95837268434435163</v>
      </c>
      <c r="E2820" s="606">
        <v>2638.4</v>
      </c>
      <c r="F2820" s="27">
        <v>42612</v>
      </c>
      <c r="G2820" s="3" t="s">
        <v>20378</v>
      </c>
    </row>
    <row r="2821" spans="1:7" s="168" customFormat="1" ht="30">
      <c r="A2821" s="62">
        <v>2819</v>
      </c>
      <c r="B2821" s="35" t="s">
        <v>20543</v>
      </c>
      <c r="C2821" s="36" t="str">
        <f t="shared" si="98"/>
        <v>Yes</v>
      </c>
      <c r="D2821" s="30">
        <f t="shared" si="99"/>
        <v>0.86945150744642208</v>
      </c>
      <c r="E2821" s="606">
        <v>2393.6</v>
      </c>
      <c r="F2821" s="27">
        <v>42612</v>
      </c>
      <c r="G2821" s="3" t="s">
        <v>20378</v>
      </c>
    </row>
    <row r="2822" spans="1:7" s="168" customFormat="1" ht="30">
      <c r="A2822" s="62">
        <v>2820</v>
      </c>
      <c r="B2822" s="35" t="s">
        <v>20544</v>
      </c>
      <c r="C2822" s="36" t="str">
        <f t="shared" si="98"/>
        <v>Yes</v>
      </c>
      <c r="D2822" s="30">
        <f t="shared" si="99"/>
        <v>1.7487831456592806</v>
      </c>
      <c r="E2822" s="606">
        <v>4814.3999999999996</v>
      </c>
      <c r="F2822" s="27">
        <v>42612</v>
      </c>
      <c r="G2822" s="3" t="s">
        <v>20378</v>
      </c>
    </row>
    <row r="2823" spans="1:7" s="168" customFormat="1" ht="30">
      <c r="A2823" s="62">
        <v>2821</v>
      </c>
      <c r="B2823" s="35" t="s">
        <v>20545</v>
      </c>
      <c r="C2823" s="36" t="str">
        <f t="shared" si="98"/>
        <v>Yes</v>
      </c>
      <c r="D2823" s="30">
        <f t="shared" si="99"/>
        <v>1.7487831456592806</v>
      </c>
      <c r="E2823" s="606">
        <v>4814.3999999999996</v>
      </c>
      <c r="F2823" s="27">
        <v>42612</v>
      </c>
      <c r="G2823" s="3" t="s">
        <v>20378</v>
      </c>
    </row>
    <row r="2824" spans="1:7" s="168" customFormat="1" ht="30">
      <c r="A2824" s="62">
        <v>2822</v>
      </c>
      <c r="B2824" s="35" t="s">
        <v>20546</v>
      </c>
      <c r="C2824" s="36" t="str">
        <f t="shared" si="98"/>
        <v>Yes</v>
      </c>
      <c r="D2824" s="30">
        <f t="shared" si="99"/>
        <v>1.7487831456592806</v>
      </c>
      <c r="E2824" s="606">
        <v>4814.3999999999996</v>
      </c>
      <c r="F2824" s="27">
        <v>42612</v>
      </c>
      <c r="G2824" s="3" t="s">
        <v>20378</v>
      </c>
    </row>
    <row r="2825" spans="1:7" s="168" customFormat="1" ht="30">
      <c r="A2825" s="62">
        <v>2823</v>
      </c>
      <c r="B2825" s="35" t="s">
        <v>20547</v>
      </c>
      <c r="C2825" s="36" t="str">
        <f t="shared" si="98"/>
        <v>Yes</v>
      </c>
      <c r="D2825" s="30">
        <f t="shared" si="99"/>
        <v>1.7487831456592806</v>
      </c>
      <c r="E2825" s="606">
        <v>4814.3999999999996</v>
      </c>
      <c r="F2825" s="27">
        <v>42612</v>
      </c>
      <c r="G2825" s="3" t="s">
        <v>20378</v>
      </c>
    </row>
    <row r="2826" spans="1:7" s="168" customFormat="1" ht="30">
      <c r="A2826" s="62">
        <v>2824</v>
      </c>
      <c r="B2826" s="35" t="s">
        <v>20548</v>
      </c>
      <c r="C2826" s="36" t="str">
        <f t="shared" si="98"/>
        <v>Yes</v>
      </c>
      <c r="D2826" s="30">
        <f t="shared" si="99"/>
        <v>1.7487831456592806</v>
      </c>
      <c r="E2826" s="606">
        <v>4814.3999999999996</v>
      </c>
      <c r="F2826" s="27">
        <v>42612</v>
      </c>
      <c r="G2826" s="3" t="s">
        <v>20378</v>
      </c>
    </row>
    <row r="2827" spans="1:7" s="168" customFormat="1" ht="30">
      <c r="A2827" s="62">
        <v>2825</v>
      </c>
      <c r="B2827" s="35" t="s">
        <v>20549</v>
      </c>
      <c r="C2827" s="36" t="str">
        <f t="shared" si="98"/>
        <v>Yes</v>
      </c>
      <c r="D2827" s="30">
        <f t="shared" si="99"/>
        <v>1.8772248456229568</v>
      </c>
      <c r="E2827" s="606">
        <v>5168</v>
      </c>
      <c r="F2827" s="27">
        <v>42612</v>
      </c>
      <c r="G2827" s="3" t="s">
        <v>20378</v>
      </c>
    </row>
    <row r="2828" spans="1:7" s="168" customFormat="1" ht="30">
      <c r="A2828" s="62">
        <v>2826</v>
      </c>
      <c r="B2828" s="35" t="s">
        <v>20550</v>
      </c>
      <c r="C2828" s="36" t="str">
        <f t="shared" si="98"/>
        <v>Yes</v>
      </c>
      <c r="D2828" s="30">
        <f t="shared" si="99"/>
        <v>1.8772248456229568</v>
      </c>
      <c r="E2828" s="606">
        <v>5168</v>
      </c>
      <c r="F2828" s="27">
        <v>42612</v>
      </c>
      <c r="G2828" s="3" t="s">
        <v>20378</v>
      </c>
    </row>
    <row r="2829" spans="1:7" s="168" customFormat="1" ht="30">
      <c r="A2829" s="62">
        <v>2827</v>
      </c>
      <c r="B2829" s="35" t="s">
        <v>20551</v>
      </c>
      <c r="C2829" s="36" t="str">
        <f t="shared" si="98"/>
        <v>Yes</v>
      </c>
      <c r="D2829" s="30">
        <f t="shared" si="99"/>
        <v>1.8772248456229568</v>
      </c>
      <c r="E2829" s="606">
        <v>5168</v>
      </c>
      <c r="F2829" s="27">
        <v>42612</v>
      </c>
      <c r="G2829" s="3" t="s">
        <v>20378</v>
      </c>
    </row>
    <row r="2830" spans="1:7" s="168" customFormat="1" ht="30">
      <c r="A2830" s="62">
        <v>2828</v>
      </c>
      <c r="B2830" s="35" t="s">
        <v>20552</v>
      </c>
      <c r="C2830" s="36" t="str">
        <f t="shared" si="98"/>
        <v>Yes</v>
      </c>
      <c r="D2830" s="30">
        <f t="shared" si="99"/>
        <v>1.8772248456229568</v>
      </c>
      <c r="E2830" s="606">
        <v>5168</v>
      </c>
      <c r="F2830" s="27">
        <v>42612</v>
      </c>
      <c r="G2830" s="3" t="s">
        <v>20378</v>
      </c>
    </row>
    <row r="2831" spans="1:7" s="168" customFormat="1" ht="30">
      <c r="A2831" s="62">
        <v>2829</v>
      </c>
      <c r="B2831" s="35" t="s">
        <v>20553</v>
      </c>
      <c r="C2831" s="36" t="str">
        <f t="shared" si="98"/>
        <v>Yes</v>
      </c>
      <c r="D2831" s="30">
        <f t="shared" si="99"/>
        <v>1.8772248456229568</v>
      </c>
      <c r="E2831" s="606">
        <v>5168</v>
      </c>
      <c r="F2831" s="27">
        <v>42612</v>
      </c>
      <c r="G2831" s="3" t="s">
        <v>20378</v>
      </c>
    </row>
    <row r="2832" spans="1:7" s="168" customFormat="1" ht="30">
      <c r="A2832" s="62">
        <v>2830</v>
      </c>
      <c r="B2832" s="35" t="s">
        <v>20554</v>
      </c>
      <c r="C2832" s="36" t="str">
        <f t="shared" si="98"/>
        <v>No</v>
      </c>
      <c r="D2832" s="30">
        <f t="shared" si="99"/>
        <v>2.2131492916818019</v>
      </c>
      <c r="E2832" s="606">
        <v>6092.8000000000011</v>
      </c>
      <c r="F2832" s="27">
        <v>42612</v>
      </c>
      <c r="G2832" s="3" t="s">
        <v>20378</v>
      </c>
    </row>
    <row r="2833" spans="1:7" s="168" customFormat="1" ht="30">
      <c r="A2833" s="62">
        <v>2831</v>
      </c>
      <c r="B2833" s="35" t="s">
        <v>20555</v>
      </c>
      <c r="C2833" s="36" t="str">
        <f t="shared" si="98"/>
        <v>Yes</v>
      </c>
      <c r="D2833" s="30">
        <f t="shared" si="99"/>
        <v>1.2251362150381402</v>
      </c>
      <c r="E2833" s="606">
        <v>3372.8</v>
      </c>
      <c r="F2833" s="27">
        <v>42612</v>
      </c>
      <c r="G2833" s="3" t="s">
        <v>20378</v>
      </c>
    </row>
    <row r="2834" spans="1:7" s="168" customFormat="1" ht="30">
      <c r="A2834" s="62">
        <v>2832</v>
      </c>
      <c r="B2834" s="35" t="s">
        <v>20556</v>
      </c>
      <c r="C2834" s="36" t="str">
        <f t="shared" si="98"/>
        <v>No</v>
      </c>
      <c r="D2834" s="30">
        <f t="shared" si="99"/>
        <v>2.4996730839084638</v>
      </c>
      <c r="E2834" s="606">
        <v>6881.6</v>
      </c>
      <c r="F2834" s="27">
        <v>42612</v>
      </c>
      <c r="G2834" s="3" t="s">
        <v>20378</v>
      </c>
    </row>
    <row r="2835" spans="1:7" s="168" customFormat="1" ht="30">
      <c r="A2835" s="62">
        <v>2833</v>
      </c>
      <c r="B2835" s="35" t="s">
        <v>20557</v>
      </c>
      <c r="C2835" s="36" t="str">
        <f t="shared" si="98"/>
        <v>Yes</v>
      </c>
      <c r="D2835" s="30">
        <f t="shared" si="99"/>
        <v>1.3436977842353794</v>
      </c>
      <c r="E2835" s="606">
        <v>3699.1999999999994</v>
      </c>
      <c r="F2835" s="27">
        <v>42612</v>
      </c>
      <c r="G2835" s="3" t="s">
        <v>20378</v>
      </c>
    </row>
    <row r="2836" spans="1:7" s="168" customFormat="1" ht="30">
      <c r="A2836" s="62">
        <v>2834</v>
      </c>
      <c r="B2836" s="35" t="s">
        <v>20558</v>
      </c>
      <c r="C2836" s="36" t="str">
        <f t="shared" si="98"/>
        <v>Yes</v>
      </c>
      <c r="D2836" s="30">
        <f t="shared" si="99"/>
        <v>0.44460588448964766</v>
      </c>
      <c r="E2836" s="606">
        <v>1224</v>
      </c>
      <c r="F2836" s="27">
        <v>42612</v>
      </c>
      <c r="G2836" s="3" t="s">
        <v>20378</v>
      </c>
    </row>
    <row r="2837" spans="1:7" s="168" customFormat="1" ht="30">
      <c r="A2837" s="62">
        <v>2835</v>
      </c>
      <c r="B2837" s="35" t="s">
        <v>20559</v>
      </c>
      <c r="C2837" s="36" t="str">
        <f t="shared" si="98"/>
        <v>Yes</v>
      </c>
      <c r="D2837" s="30">
        <f t="shared" si="99"/>
        <v>0.89909189974573189</v>
      </c>
      <c r="E2837" s="606">
        <v>2475.1999999999998</v>
      </c>
      <c r="F2837" s="27">
        <v>42612</v>
      </c>
      <c r="G2837" s="3" t="s">
        <v>20378</v>
      </c>
    </row>
    <row r="2838" spans="1:7" s="168" customFormat="1" ht="30">
      <c r="A2838" s="62">
        <v>2836</v>
      </c>
      <c r="B2838" s="35" t="s">
        <v>20560</v>
      </c>
      <c r="C2838" s="36" t="str">
        <f t="shared" si="98"/>
        <v>Yes</v>
      </c>
      <c r="D2838" s="30">
        <f t="shared" si="99"/>
        <v>0.55328732292045046</v>
      </c>
      <c r="E2838" s="606">
        <v>1523.2000000000003</v>
      </c>
      <c r="F2838" s="27">
        <v>42612</v>
      </c>
      <c r="G2838" s="3" t="s">
        <v>20378</v>
      </c>
    </row>
    <row r="2839" spans="1:7" s="168" customFormat="1" ht="30">
      <c r="A2839" s="62">
        <v>2837</v>
      </c>
      <c r="B2839" s="35" t="s">
        <v>20561</v>
      </c>
      <c r="C2839" s="36" t="str">
        <f t="shared" si="98"/>
        <v>No</v>
      </c>
      <c r="D2839" s="30">
        <f t="shared" si="99"/>
        <v>5.7304758445332364</v>
      </c>
      <c r="E2839" s="606">
        <v>15776</v>
      </c>
      <c r="F2839" s="27">
        <v>42613</v>
      </c>
      <c r="G2839" s="3" t="s">
        <v>20378</v>
      </c>
    </row>
    <row r="2840" spans="1:7" s="168" customFormat="1" ht="30">
      <c r="A2840" s="62">
        <v>2838</v>
      </c>
      <c r="B2840" s="35" t="s">
        <v>20562</v>
      </c>
      <c r="C2840" s="36" t="str">
        <f t="shared" si="98"/>
        <v>Yes</v>
      </c>
      <c r="D2840" s="30">
        <f t="shared" si="99"/>
        <v>1.2646567381038867</v>
      </c>
      <c r="E2840" s="606">
        <v>3481.6</v>
      </c>
      <c r="F2840" s="27">
        <v>42613</v>
      </c>
      <c r="G2840" s="3" t="s">
        <v>20378</v>
      </c>
    </row>
    <row r="2841" spans="1:7" s="168" customFormat="1" ht="30">
      <c r="A2841" s="62">
        <v>2839</v>
      </c>
      <c r="B2841" s="35" t="s">
        <v>20563</v>
      </c>
      <c r="C2841" s="36" t="str">
        <f t="shared" si="98"/>
        <v>No</v>
      </c>
      <c r="D2841" s="30">
        <f t="shared" si="99"/>
        <v>3.6358881220486743</v>
      </c>
      <c r="E2841" s="606">
        <v>10009.6</v>
      </c>
      <c r="F2841" s="27">
        <v>42613</v>
      </c>
      <c r="G2841" s="3" t="s">
        <v>20378</v>
      </c>
    </row>
    <row r="2842" spans="1:7" s="168" customFormat="1" ht="30">
      <c r="A2842" s="62">
        <v>2840</v>
      </c>
      <c r="B2842" s="35" t="s">
        <v>20564</v>
      </c>
      <c r="C2842" s="36" t="str">
        <f t="shared" si="98"/>
        <v>Yes</v>
      </c>
      <c r="D2842" s="30">
        <f t="shared" si="99"/>
        <v>1.8080639302579002</v>
      </c>
      <c r="E2842" s="606">
        <v>4977.5999999999995</v>
      </c>
      <c r="F2842" s="27">
        <v>42612</v>
      </c>
      <c r="G2842" s="3" t="s">
        <v>20378</v>
      </c>
    </row>
    <row r="2843" spans="1:7" s="168" customFormat="1" ht="30">
      <c r="A2843" s="62">
        <v>2841</v>
      </c>
      <c r="B2843" s="35" t="s">
        <v>20565</v>
      </c>
      <c r="C2843" s="36" t="str">
        <f t="shared" si="98"/>
        <v>Yes</v>
      </c>
      <c r="D2843" s="30">
        <f t="shared" si="99"/>
        <v>1.0472938612422811</v>
      </c>
      <c r="E2843" s="606">
        <v>2883.2</v>
      </c>
      <c r="F2843" s="27">
        <v>42613</v>
      </c>
      <c r="G2843" s="3" t="s">
        <v>20378</v>
      </c>
    </row>
    <row r="2844" spans="1:7" s="168" customFormat="1" ht="30">
      <c r="A2844" s="62">
        <v>2842</v>
      </c>
      <c r="B2844" s="35" t="s">
        <v>20566</v>
      </c>
      <c r="C2844" s="36" t="str">
        <f t="shared" si="98"/>
        <v>Yes</v>
      </c>
      <c r="D2844" s="30">
        <f t="shared" si="99"/>
        <v>1.8080639302579002</v>
      </c>
      <c r="E2844" s="606">
        <v>4977.5999999999995</v>
      </c>
      <c r="F2844" s="27">
        <v>42612</v>
      </c>
      <c r="G2844" s="3" t="s">
        <v>20378</v>
      </c>
    </row>
    <row r="2845" spans="1:7" s="168" customFormat="1" ht="30">
      <c r="A2845" s="62">
        <v>2843</v>
      </c>
      <c r="B2845" s="35" t="s">
        <v>20567</v>
      </c>
      <c r="C2845" s="36" t="str">
        <f t="shared" si="98"/>
        <v>Yes</v>
      </c>
      <c r="D2845" s="30">
        <f t="shared" si="99"/>
        <v>1.8080639302579002</v>
      </c>
      <c r="E2845" s="606">
        <v>4977.5999999999995</v>
      </c>
      <c r="F2845" s="27">
        <v>42612</v>
      </c>
      <c r="G2845" s="3" t="s">
        <v>20378</v>
      </c>
    </row>
    <row r="2846" spans="1:7" s="168" customFormat="1" ht="30">
      <c r="A2846" s="62">
        <v>2844</v>
      </c>
      <c r="B2846" s="35" t="s">
        <v>20568</v>
      </c>
      <c r="C2846" s="36" t="str">
        <f t="shared" si="98"/>
        <v>Yes</v>
      </c>
      <c r="D2846" s="30">
        <f t="shared" si="99"/>
        <v>1.0472938612422813</v>
      </c>
      <c r="E2846" s="606">
        <v>2883.2000000000003</v>
      </c>
      <c r="F2846" s="27">
        <v>42612</v>
      </c>
      <c r="G2846" s="3" t="s">
        <v>20378</v>
      </c>
    </row>
    <row r="2847" spans="1:7" s="168" customFormat="1" ht="30">
      <c r="A2847" s="62">
        <v>2845</v>
      </c>
      <c r="B2847" s="35" t="s">
        <v>20569</v>
      </c>
      <c r="C2847" s="36" t="str">
        <f t="shared" ref="C2847:C2910" si="100">IF(D2847&lt;=2, "Yes", "No")</f>
        <v>Yes</v>
      </c>
      <c r="D2847" s="30">
        <f t="shared" si="99"/>
        <v>1.0472938612422813</v>
      </c>
      <c r="E2847" s="606">
        <v>2883.2000000000003</v>
      </c>
      <c r="F2847" s="27">
        <v>42612</v>
      </c>
      <c r="G2847" s="3" t="s">
        <v>20378</v>
      </c>
    </row>
    <row r="2848" spans="1:7" s="168" customFormat="1" ht="30">
      <c r="A2848" s="62">
        <v>2846</v>
      </c>
      <c r="B2848" s="35" t="s">
        <v>20570</v>
      </c>
      <c r="C2848" s="36" t="str">
        <f t="shared" si="100"/>
        <v>No</v>
      </c>
      <c r="D2848" s="30">
        <f t="shared" si="99"/>
        <v>2.1439883763167451</v>
      </c>
      <c r="E2848" s="606">
        <v>5902.4</v>
      </c>
      <c r="F2848" s="27">
        <v>42612</v>
      </c>
      <c r="G2848" s="3" t="s">
        <v>20378</v>
      </c>
    </row>
    <row r="2849" spans="1:7" s="168" customFormat="1" ht="30">
      <c r="A2849" s="62">
        <v>2847</v>
      </c>
      <c r="B2849" s="35" t="s">
        <v>20571</v>
      </c>
      <c r="C2849" s="36" t="str">
        <f t="shared" si="100"/>
        <v>Yes</v>
      </c>
      <c r="D2849" s="30">
        <f t="shared" si="99"/>
        <v>1.5610606610969848</v>
      </c>
      <c r="E2849" s="606">
        <v>4297.5999999999995</v>
      </c>
      <c r="F2849" s="27">
        <v>42612</v>
      </c>
      <c r="G2849" s="3" t="s">
        <v>20378</v>
      </c>
    </row>
    <row r="2850" spans="1:7" s="168" customFormat="1" ht="30">
      <c r="A2850" s="62">
        <v>2848</v>
      </c>
      <c r="B2850" s="35" t="s">
        <v>20572</v>
      </c>
      <c r="C2850" s="36" t="str">
        <f t="shared" si="100"/>
        <v>Yes</v>
      </c>
      <c r="D2850" s="30">
        <f t="shared" si="99"/>
        <v>1.5610606610969848</v>
      </c>
      <c r="E2850" s="606">
        <v>4297.5999999999995</v>
      </c>
      <c r="F2850" s="27">
        <v>42612</v>
      </c>
      <c r="G2850" s="3" t="s">
        <v>20378</v>
      </c>
    </row>
    <row r="2851" spans="1:7" s="168" customFormat="1" ht="30">
      <c r="A2851" s="62">
        <v>2849</v>
      </c>
      <c r="B2851" s="35" t="s">
        <v>20573</v>
      </c>
      <c r="C2851" s="36" t="str">
        <f t="shared" si="100"/>
        <v>No</v>
      </c>
      <c r="D2851" s="30">
        <f t="shared" si="99"/>
        <v>4.4361787141300404</v>
      </c>
      <c r="E2851" s="606">
        <v>12212.800000000001</v>
      </c>
      <c r="F2851" s="27">
        <v>42612</v>
      </c>
      <c r="G2851" s="3" t="s">
        <v>20378</v>
      </c>
    </row>
    <row r="2852" spans="1:7" s="168" customFormat="1" ht="30">
      <c r="A2852" s="62">
        <v>2850</v>
      </c>
      <c r="B2852" s="35" t="s">
        <v>20574</v>
      </c>
      <c r="C2852" s="36" t="str">
        <f t="shared" si="100"/>
        <v>No</v>
      </c>
      <c r="D2852" s="30">
        <f t="shared" si="99"/>
        <v>4.4361787141300404</v>
      </c>
      <c r="E2852" s="606">
        <v>12212.800000000001</v>
      </c>
      <c r="F2852" s="27">
        <v>42612</v>
      </c>
      <c r="G2852" s="3" t="s">
        <v>20378</v>
      </c>
    </row>
    <row r="2853" spans="1:7" s="168" customFormat="1" ht="30">
      <c r="A2853" s="62">
        <v>2851</v>
      </c>
      <c r="B2853" s="35" t="s">
        <v>20575</v>
      </c>
      <c r="C2853" s="36" t="str">
        <f t="shared" si="100"/>
        <v>No</v>
      </c>
      <c r="D2853" s="30">
        <f t="shared" si="99"/>
        <v>4.4361787141300404</v>
      </c>
      <c r="E2853" s="606">
        <v>12212.800000000001</v>
      </c>
      <c r="F2853" s="27">
        <v>42612</v>
      </c>
      <c r="G2853" s="3" t="s">
        <v>20378</v>
      </c>
    </row>
    <row r="2854" spans="1:7" s="168" customFormat="1" ht="30">
      <c r="A2854" s="62">
        <v>2852</v>
      </c>
      <c r="B2854" s="35" t="s">
        <v>20576</v>
      </c>
      <c r="C2854" s="36" t="str">
        <f t="shared" si="100"/>
        <v>No</v>
      </c>
      <c r="D2854" s="30">
        <f t="shared" si="99"/>
        <v>3.3296040682891395</v>
      </c>
      <c r="E2854" s="606">
        <v>9166.4000000000015</v>
      </c>
      <c r="F2854" s="27">
        <v>42612</v>
      </c>
      <c r="G2854" s="3" t="s">
        <v>20378</v>
      </c>
    </row>
    <row r="2855" spans="1:7" s="168" customFormat="1" ht="30">
      <c r="A2855" s="62">
        <v>2853</v>
      </c>
      <c r="B2855" s="35" t="s">
        <v>20577</v>
      </c>
      <c r="C2855" s="36" t="str">
        <f t="shared" si="100"/>
        <v>No</v>
      </c>
      <c r="D2855" s="30">
        <f t="shared" si="99"/>
        <v>3.3296040682891395</v>
      </c>
      <c r="E2855" s="606">
        <v>9166.4000000000015</v>
      </c>
      <c r="F2855" s="27">
        <v>42612</v>
      </c>
      <c r="G2855" s="3" t="s">
        <v>20378</v>
      </c>
    </row>
    <row r="2856" spans="1:7" s="168" customFormat="1" ht="30">
      <c r="A2856" s="62">
        <v>2854</v>
      </c>
      <c r="B2856" s="35" t="s">
        <v>20578</v>
      </c>
      <c r="C2856" s="36" t="str">
        <f t="shared" si="100"/>
        <v>No</v>
      </c>
      <c r="D2856" s="30">
        <f t="shared" si="99"/>
        <v>3.1517617144932797</v>
      </c>
      <c r="E2856" s="606">
        <v>8676.7999999999993</v>
      </c>
      <c r="F2856" s="27">
        <v>42612</v>
      </c>
      <c r="G2856" s="3" t="s">
        <v>20378</v>
      </c>
    </row>
    <row r="2857" spans="1:7" s="168" customFormat="1" ht="30">
      <c r="A2857" s="62">
        <v>2855</v>
      </c>
      <c r="B2857" s="35" t="s">
        <v>20579</v>
      </c>
      <c r="C2857" s="36" t="str">
        <f t="shared" si="100"/>
        <v>No</v>
      </c>
      <c r="D2857" s="30">
        <f t="shared" si="99"/>
        <v>3.1517617144932797</v>
      </c>
      <c r="E2857" s="606">
        <v>8676.7999999999993</v>
      </c>
      <c r="F2857" s="27">
        <v>42612</v>
      </c>
      <c r="G2857" s="3" t="s">
        <v>20378</v>
      </c>
    </row>
    <row r="2858" spans="1:7" s="168" customFormat="1" ht="30">
      <c r="A2858" s="62">
        <v>2856</v>
      </c>
      <c r="B2858" s="35" t="s">
        <v>20580</v>
      </c>
      <c r="C2858" s="36" t="str">
        <f t="shared" si="100"/>
        <v>Yes</v>
      </c>
      <c r="D2858" s="30">
        <f t="shared" si="99"/>
        <v>0.56316745368688703</v>
      </c>
      <c r="E2858" s="606">
        <v>1550.3999999999999</v>
      </c>
      <c r="F2858" s="27">
        <v>42612</v>
      </c>
      <c r="G2858" s="3" t="s">
        <v>20378</v>
      </c>
    </row>
    <row r="2859" spans="1:7" s="168" customFormat="1" ht="30">
      <c r="A2859" s="62">
        <v>2857</v>
      </c>
      <c r="B2859" s="35" t="s">
        <v>20581</v>
      </c>
      <c r="C2859" s="36" t="str">
        <f t="shared" si="100"/>
        <v>Yes</v>
      </c>
      <c r="D2859" s="30">
        <f t="shared" si="99"/>
        <v>0.59280784598619685</v>
      </c>
      <c r="E2859" s="606">
        <v>1632</v>
      </c>
      <c r="F2859" s="27">
        <v>42612</v>
      </c>
      <c r="G2859" s="3" t="s">
        <v>20378</v>
      </c>
    </row>
    <row r="2860" spans="1:7" s="168" customFormat="1" ht="30">
      <c r="A2860" s="62">
        <v>2858</v>
      </c>
      <c r="B2860" s="35" t="s">
        <v>20582</v>
      </c>
      <c r="C2860" s="36" t="str">
        <f t="shared" si="100"/>
        <v>No</v>
      </c>
      <c r="D2860" s="30">
        <f t="shared" si="99"/>
        <v>2.3020704685797315</v>
      </c>
      <c r="E2860" s="606">
        <v>6337.6</v>
      </c>
      <c r="F2860" s="27">
        <v>42613</v>
      </c>
      <c r="G2860" s="3" t="s">
        <v>20378</v>
      </c>
    </row>
    <row r="2861" spans="1:7" s="168" customFormat="1" ht="30">
      <c r="A2861" s="62">
        <v>2859</v>
      </c>
      <c r="B2861" s="35" t="s">
        <v>20583</v>
      </c>
      <c r="C2861" s="36" t="str">
        <f t="shared" si="100"/>
        <v>No</v>
      </c>
      <c r="D2861" s="30">
        <f t="shared" si="99"/>
        <v>3.0035597529967304</v>
      </c>
      <c r="E2861" s="606">
        <v>8268.7999999999993</v>
      </c>
      <c r="F2861" s="27">
        <v>42612</v>
      </c>
      <c r="G2861" s="3" t="s">
        <v>20378</v>
      </c>
    </row>
    <row r="2862" spans="1:7" s="168" customFormat="1" ht="30">
      <c r="A2862" s="62">
        <v>2860</v>
      </c>
      <c r="B2862" s="35" t="s">
        <v>20584</v>
      </c>
      <c r="C2862" s="36" t="str">
        <f t="shared" si="100"/>
        <v>Yes</v>
      </c>
      <c r="D2862" s="30">
        <f t="shared" si="99"/>
        <v>1.3239375227025065</v>
      </c>
      <c r="E2862" s="606">
        <v>3644.8</v>
      </c>
      <c r="F2862" s="27">
        <v>42612</v>
      </c>
      <c r="G2862" s="3" t="s">
        <v>20378</v>
      </c>
    </row>
    <row r="2863" spans="1:7" s="168" customFormat="1" ht="30">
      <c r="A2863" s="62">
        <v>2861</v>
      </c>
      <c r="B2863" s="35" t="s">
        <v>20585</v>
      </c>
      <c r="C2863" s="36" t="str">
        <f t="shared" si="100"/>
        <v>No</v>
      </c>
      <c r="D2863" s="30">
        <f t="shared" si="99"/>
        <v>3.1814021067925906</v>
      </c>
      <c r="E2863" s="606">
        <v>8758.4000000000015</v>
      </c>
      <c r="F2863" s="27">
        <v>42612</v>
      </c>
      <c r="G2863" s="3" t="s">
        <v>20378</v>
      </c>
    </row>
    <row r="2864" spans="1:7" s="168" customFormat="1" ht="30">
      <c r="A2864" s="62">
        <v>2862</v>
      </c>
      <c r="B2864" s="35" t="s">
        <v>20586</v>
      </c>
      <c r="C2864" s="36" t="str">
        <f t="shared" si="100"/>
        <v>No</v>
      </c>
      <c r="D2864" s="30">
        <f t="shared" si="99"/>
        <v>3.0826007991282238</v>
      </c>
      <c r="E2864" s="606">
        <v>8486.4</v>
      </c>
      <c r="F2864" s="27">
        <v>42612</v>
      </c>
      <c r="G2864" s="3" t="s">
        <v>20378</v>
      </c>
    </row>
    <row r="2865" spans="1:7" s="168" customFormat="1" ht="30">
      <c r="A2865" s="62">
        <v>2863</v>
      </c>
      <c r="B2865" s="35" t="s">
        <v>20587</v>
      </c>
      <c r="C2865" s="36" t="str">
        <f t="shared" si="100"/>
        <v>No</v>
      </c>
      <c r="D2865" s="30">
        <f t="shared" si="99"/>
        <v>2.3020704685797315</v>
      </c>
      <c r="E2865" s="606">
        <v>6337.6</v>
      </c>
      <c r="F2865" s="27">
        <v>42612</v>
      </c>
      <c r="G2865" s="3" t="s">
        <v>20378</v>
      </c>
    </row>
    <row r="2866" spans="1:7" s="168" customFormat="1" ht="30">
      <c r="A2866" s="62">
        <v>2864</v>
      </c>
      <c r="B2866" s="35" t="s">
        <v>20588</v>
      </c>
      <c r="C2866" s="36" t="str">
        <f t="shared" si="100"/>
        <v>No</v>
      </c>
      <c r="D2866" s="30">
        <f t="shared" si="99"/>
        <v>2.351471122411914</v>
      </c>
      <c r="E2866" s="606">
        <v>6473.5999999999995</v>
      </c>
      <c r="F2866" s="27">
        <v>42612</v>
      </c>
      <c r="G2866" s="3" t="s">
        <v>20378</v>
      </c>
    </row>
    <row r="2867" spans="1:7" s="168" customFormat="1" ht="30">
      <c r="A2867" s="62">
        <v>2865</v>
      </c>
      <c r="B2867" s="35" t="s">
        <v>20589</v>
      </c>
      <c r="C2867" s="36" t="str">
        <f t="shared" si="100"/>
        <v>No</v>
      </c>
      <c r="D2867" s="30">
        <f t="shared" si="99"/>
        <v>3.0826007991282238</v>
      </c>
      <c r="E2867" s="606">
        <v>8486.4</v>
      </c>
      <c r="F2867" s="27">
        <v>42612</v>
      </c>
      <c r="G2867" s="3" t="s">
        <v>20378</v>
      </c>
    </row>
    <row r="2868" spans="1:7" s="168" customFormat="1" ht="30">
      <c r="A2868" s="62">
        <v>2866</v>
      </c>
      <c r="B2868" s="35" t="s">
        <v>20590</v>
      </c>
      <c r="C2868" s="36" t="str">
        <f t="shared" si="100"/>
        <v>No</v>
      </c>
      <c r="D2868" s="30">
        <f t="shared" si="99"/>
        <v>2.3020704685797315</v>
      </c>
      <c r="E2868" s="606">
        <v>6337.6</v>
      </c>
      <c r="F2868" s="27">
        <v>42612</v>
      </c>
      <c r="G2868" s="3" t="s">
        <v>20378</v>
      </c>
    </row>
    <row r="2869" spans="1:7" s="168" customFormat="1" ht="30">
      <c r="A2869" s="62">
        <v>2867</v>
      </c>
      <c r="B2869" s="35" t="s">
        <v>20591</v>
      </c>
      <c r="C2869" s="36" t="str">
        <f t="shared" si="100"/>
        <v>Yes</v>
      </c>
      <c r="D2869" s="30">
        <f t="shared" si="99"/>
        <v>1.5314202687976752</v>
      </c>
      <c r="E2869" s="606">
        <v>4216</v>
      </c>
      <c r="F2869" s="27">
        <v>42612</v>
      </c>
      <c r="G2869" s="3" t="s">
        <v>20378</v>
      </c>
    </row>
    <row r="2870" spans="1:7" s="168" customFormat="1" ht="30">
      <c r="A2870" s="62">
        <v>2868</v>
      </c>
      <c r="B2870" s="35" t="s">
        <v>20592</v>
      </c>
      <c r="C2870" s="36" t="str">
        <f t="shared" si="100"/>
        <v>Yes</v>
      </c>
      <c r="D2870" s="30">
        <f t="shared" si="99"/>
        <v>1.5314202687976752</v>
      </c>
      <c r="E2870" s="606">
        <v>4216</v>
      </c>
      <c r="F2870" s="27">
        <v>42613</v>
      </c>
      <c r="G2870" s="3" t="s">
        <v>20378</v>
      </c>
    </row>
    <row r="2871" spans="1:7" s="168" customFormat="1" ht="30">
      <c r="A2871" s="62">
        <v>2869</v>
      </c>
      <c r="B2871" s="35" t="s">
        <v>20593</v>
      </c>
      <c r="C2871" s="36" t="str">
        <f t="shared" si="100"/>
        <v>Yes</v>
      </c>
      <c r="D2871" s="30">
        <f t="shared" si="99"/>
        <v>1.5314202687976752</v>
      </c>
      <c r="E2871" s="606">
        <v>4216</v>
      </c>
      <c r="F2871" s="27">
        <v>42612</v>
      </c>
      <c r="G2871" s="3" t="s">
        <v>20378</v>
      </c>
    </row>
    <row r="2872" spans="1:7" s="168" customFormat="1" ht="30">
      <c r="A2872" s="62">
        <v>2870</v>
      </c>
      <c r="B2872" s="35" t="s">
        <v>20594</v>
      </c>
      <c r="C2872" s="36" t="str">
        <f t="shared" si="100"/>
        <v>No</v>
      </c>
      <c r="D2872" s="30">
        <f t="shared" si="99"/>
        <v>3.7643298220123502</v>
      </c>
      <c r="E2872" s="606">
        <v>10363.200000000001</v>
      </c>
      <c r="F2872" s="27">
        <v>42613</v>
      </c>
      <c r="G2872" s="3" t="s">
        <v>20378</v>
      </c>
    </row>
    <row r="2873" spans="1:7" s="168" customFormat="1" ht="30">
      <c r="A2873" s="62">
        <v>2871</v>
      </c>
      <c r="B2873" s="35" t="s">
        <v>20595</v>
      </c>
      <c r="C2873" s="36" t="str">
        <f t="shared" si="100"/>
        <v>No</v>
      </c>
      <c r="D2873" s="30">
        <f t="shared" si="99"/>
        <v>3.7643298220123498</v>
      </c>
      <c r="E2873" s="606">
        <v>10363.199999999999</v>
      </c>
      <c r="F2873" s="27">
        <v>42612</v>
      </c>
      <c r="G2873" s="3" t="s">
        <v>20378</v>
      </c>
    </row>
    <row r="2874" spans="1:7" s="168" customFormat="1" ht="30">
      <c r="A2874" s="62">
        <v>2872</v>
      </c>
      <c r="B2874" s="35" t="s">
        <v>20596</v>
      </c>
      <c r="C2874" s="36" t="str">
        <f t="shared" si="100"/>
        <v>Yes</v>
      </c>
      <c r="D2874" s="30">
        <f t="shared" si="99"/>
        <v>1.8772248456229568</v>
      </c>
      <c r="E2874" s="606">
        <v>5168</v>
      </c>
      <c r="F2874" s="27">
        <v>42612</v>
      </c>
      <c r="G2874" s="3" t="s">
        <v>20378</v>
      </c>
    </row>
    <row r="2875" spans="1:7" s="168" customFormat="1" ht="30">
      <c r="A2875" s="62">
        <v>2873</v>
      </c>
      <c r="B2875" s="35" t="s">
        <v>20597</v>
      </c>
      <c r="C2875" s="36" t="str">
        <f t="shared" si="100"/>
        <v>Yes</v>
      </c>
      <c r="D2875" s="30">
        <f t="shared" si="99"/>
        <v>0.69160915365056297</v>
      </c>
      <c r="E2875" s="606">
        <v>1903.9999999999998</v>
      </c>
      <c r="F2875" s="27">
        <v>42612</v>
      </c>
      <c r="G2875" s="3" t="s">
        <v>20378</v>
      </c>
    </row>
    <row r="2876" spans="1:7" s="168" customFormat="1" ht="30">
      <c r="A2876" s="62">
        <v>2874</v>
      </c>
      <c r="B2876" s="35" t="s">
        <v>20598</v>
      </c>
      <c r="C2876" s="36" t="str">
        <f t="shared" si="100"/>
        <v>Yes</v>
      </c>
      <c r="D2876" s="30">
        <f t="shared" si="99"/>
        <v>1.0868143843080278</v>
      </c>
      <c r="E2876" s="606">
        <v>2992.0000000000005</v>
      </c>
      <c r="F2876" s="27">
        <v>42612</v>
      </c>
      <c r="G2876" s="3" t="s">
        <v>20378</v>
      </c>
    </row>
    <row r="2877" spans="1:7" s="168" customFormat="1" ht="30">
      <c r="A2877" s="62">
        <v>2875</v>
      </c>
      <c r="B2877" s="35" t="s">
        <v>20599</v>
      </c>
      <c r="C2877" s="36" t="str">
        <f t="shared" si="100"/>
        <v>Yes</v>
      </c>
      <c r="D2877" s="30">
        <f t="shared" si="99"/>
        <v>1.0868143843080278</v>
      </c>
      <c r="E2877" s="606">
        <v>2992.0000000000005</v>
      </c>
      <c r="F2877" s="27">
        <v>42612</v>
      </c>
      <c r="G2877" s="3" t="s">
        <v>20378</v>
      </c>
    </row>
    <row r="2878" spans="1:7" s="168" customFormat="1" ht="30">
      <c r="A2878" s="62">
        <v>2876</v>
      </c>
      <c r="B2878" s="35" t="s">
        <v>20600</v>
      </c>
      <c r="C2878" s="36" t="str">
        <f t="shared" si="100"/>
        <v>No</v>
      </c>
      <c r="D2878" s="30">
        <f t="shared" si="99"/>
        <v>4.9400653832183075</v>
      </c>
      <c r="E2878" s="606">
        <v>13600</v>
      </c>
      <c r="F2878" s="27">
        <v>42612</v>
      </c>
      <c r="G2878" s="3" t="s">
        <v>20378</v>
      </c>
    </row>
    <row r="2879" spans="1:7" s="168" customFormat="1" ht="30">
      <c r="A2879" s="62">
        <v>2877</v>
      </c>
      <c r="B2879" s="35" t="s">
        <v>20601</v>
      </c>
      <c r="C2879" s="36" t="str">
        <f t="shared" si="100"/>
        <v>Yes</v>
      </c>
      <c r="D2879" s="30">
        <f t="shared" si="99"/>
        <v>0.69160915365056308</v>
      </c>
      <c r="E2879" s="606">
        <v>1904.0000000000002</v>
      </c>
      <c r="F2879" s="27">
        <v>42612</v>
      </c>
      <c r="G2879" s="3" t="s">
        <v>20378</v>
      </c>
    </row>
    <row r="2880" spans="1:7" s="168" customFormat="1" ht="30">
      <c r="A2880" s="62">
        <v>2878</v>
      </c>
      <c r="B2880" s="35" t="s">
        <v>20602</v>
      </c>
      <c r="C2880" s="36" t="str">
        <f t="shared" si="100"/>
        <v>Yes</v>
      </c>
      <c r="D2880" s="30">
        <f t="shared" si="99"/>
        <v>0.69160915365056297</v>
      </c>
      <c r="E2880" s="606">
        <v>1904</v>
      </c>
      <c r="F2880" s="27">
        <v>42613</v>
      </c>
      <c r="G2880" s="3" t="s">
        <v>20378</v>
      </c>
    </row>
    <row r="2881" spans="1:7" s="168" customFormat="1" ht="30">
      <c r="A2881" s="62">
        <v>2879</v>
      </c>
      <c r="B2881" s="35" t="s">
        <v>20603</v>
      </c>
      <c r="C2881" s="36" t="str">
        <f t="shared" si="100"/>
        <v>No</v>
      </c>
      <c r="D2881" s="30">
        <f t="shared" si="99"/>
        <v>2.272430076280421</v>
      </c>
      <c r="E2881" s="606">
        <v>6255.9999999999991</v>
      </c>
      <c r="F2881" s="27">
        <v>42612</v>
      </c>
      <c r="G2881" s="3" t="s">
        <v>20378</v>
      </c>
    </row>
    <row r="2882" spans="1:7" s="168" customFormat="1" ht="30">
      <c r="A2882" s="62">
        <v>2880</v>
      </c>
      <c r="B2882" s="35" t="s">
        <v>20604</v>
      </c>
      <c r="C2882" s="36" t="str">
        <f t="shared" si="100"/>
        <v>No</v>
      </c>
      <c r="D2882" s="30">
        <f t="shared" si="99"/>
        <v>2.272430076280421</v>
      </c>
      <c r="E2882" s="606">
        <v>6255.9999999999991</v>
      </c>
      <c r="F2882" s="27">
        <v>42612</v>
      </c>
      <c r="G2882" s="3" t="s">
        <v>20378</v>
      </c>
    </row>
    <row r="2883" spans="1:7" s="168" customFormat="1" ht="45">
      <c r="A2883" s="62">
        <v>2881</v>
      </c>
      <c r="B2883" s="35" t="s">
        <v>20605</v>
      </c>
      <c r="C2883" s="36" t="str">
        <f t="shared" si="100"/>
        <v>No</v>
      </c>
      <c r="D2883" s="30">
        <f t="shared" si="99"/>
        <v>3.4382855067199412</v>
      </c>
      <c r="E2883" s="606">
        <v>9465.5999999999985</v>
      </c>
      <c r="F2883" s="27">
        <v>42612</v>
      </c>
      <c r="G2883" s="3" t="s">
        <v>20378</v>
      </c>
    </row>
    <row r="2884" spans="1:7" s="168" customFormat="1" ht="45">
      <c r="A2884" s="62">
        <v>2882</v>
      </c>
      <c r="B2884" s="35" t="s">
        <v>20606</v>
      </c>
      <c r="C2884" s="36" t="str">
        <f t="shared" si="100"/>
        <v>No</v>
      </c>
      <c r="D2884" s="30">
        <f t="shared" ref="D2884:D2947" si="101">E2884/2753</f>
        <v>3.408645114420632</v>
      </c>
      <c r="E2884" s="606">
        <v>9384</v>
      </c>
      <c r="F2884" s="27">
        <v>42612</v>
      </c>
      <c r="G2884" s="3" t="s">
        <v>20378</v>
      </c>
    </row>
    <row r="2885" spans="1:7" s="168" customFormat="1" ht="45">
      <c r="A2885" s="62">
        <v>2883</v>
      </c>
      <c r="B2885" s="35" t="s">
        <v>20607</v>
      </c>
      <c r="C2885" s="36" t="str">
        <f t="shared" si="100"/>
        <v>Yes</v>
      </c>
      <c r="D2885" s="30">
        <f t="shared" si="101"/>
        <v>1.4128586996004358</v>
      </c>
      <c r="E2885" s="606">
        <v>3889.5999999999995</v>
      </c>
      <c r="F2885" s="27">
        <v>42612</v>
      </c>
      <c r="G2885" s="3" t="s">
        <v>20378</v>
      </c>
    </row>
    <row r="2886" spans="1:7" s="168" customFormat="1" ht="30">
      <c r="A2886" s="62">
        <v>2884</v>
      </c>
      <c r="B2886" s="35" t="s">
        <v>20608</v>
      </c>
      <c r="C2886" s="36" t="str">
        <f t="shared" si="100"/>
        <v>Yes</v>
      </c>
      <c r="D2886" s="30">
        <f t="shared" si="101"/>
        <v>0.95837268434435163</v>
      </c>
      <c r="E2886" s="606">
        <v>2638.4</v>
      </c>
      <c r="F2886" s="27">
        <v>42612</v>
      </c>
      <c r="G2886" s="3" t="s">
        <v>20378</v>
      </c>
    </row>
    <row r="2887" spans="1:7" s="168" customFormat="1" ht="30">
      <c r="A2887" s="62">
        <v>2885</v>
      </c>
      <c r="B2887" s="35" t="s">
        <v>20609</v>
      </c>
      <c r="C2887" s="36" t="str">
        <f t="shared" si="100"/>
        <v>Yes</v>
      </c>
      <c r="D2887" s="30">
        <f t="shared" si="101"/>
        <v>0.95837268434435163</v>
      </c>
      <c r="E2887" s="606">
        <v>2638.4</v>
      </c>
      <c r="F2887" s="27">
        <v>42612</v>
      </c>
      <c r="G2887" s="3" t="s">
        <v>20378</v>
      </c>
    </row>
    <row r="2888" spans="1:7" s="168" customFormat="1" ht="30">
      <c r="A2888" s="62">
        <v>2886</v>
      </c>
      <c r="B2888" s="35" t="s">
        <v>20610</v>
      </c>
      <c r="C2888" s="36" t="str">
        <f t="shared" si="100"/>
        <v>No</v>
      </c>
      <c r="D2888" s="30">
        <f t="shared" si="101"/>
        <v>2.8751180530330549</v>
      </c>
      <c r="E2888" s="606">
        <v>7915.2000000000007</v>
      </c>
      <c r="F2888" s="27">
        <v>42612</v>
      </c>
      <c r="G2888" s="3" t="s">
        <v>20378</v>
      </c>
    </row>
    <row r="2889" spans="1:7" s="168" customFormat="1" ht="30">
      <c r="A2889" s="62">
        <v>2887</v>
      </c>
      <c r="B2889" s="35" t="s">
        <v>20611</v>
      </c>
      <c r="C2889" s="36" t="str">
        <f t="shared" si="100"/>
        <v>No</v>
      </c>
      <c r="D2889" s="30">
        <f t="shared" si="101"/>
        <v>2.8751180530330549</v>
      </c>
      <c r="E2889" s="606">
        <v>7915.2</v>
      </c>
      <c r="F2889" s="27">
        <v>42613</v>
      </c>
      <c r="G2889" s="3" t="s">
        <v>20378</v>
      </c>
    </row>
    <row r="2890" spans="1:7" s="168" customFormat="1" ht="30">
      <c r="A2890" s="62">
        <v>2888</v>
      </c>
      <c r="B2890" s="35" t="s">
        <v>20612</v>
      </c>
      <c r="C2890" s="36" t="str">
        <f t="shared" si="100"/>
        <v>Yes</v>
      </c>
      <c r="D2890" s="30">
        <f t="shared" si="101"/>
        <v>0.95837268434435163</v>
      </c>
      <c r="E2890" s="606">
        <v>2638.4</v>
      </c>
      <c r="F2890" s="27">
        <v>42613</v>
      </c>
      <c r="G2890" s="3" t="s">
        <v>20378</v>
      </c>
    </row>
    <row r="2891" spans="1:7" s="168" customFormat="1" ht="30">
      <c r="A2891" s="62">
        <v>2889</v>
      </c>
      <c r="B2891" s="35" t="s">
        <v>20613</v>
      </c>
      <c r="C2891" s="36" t="str">
        <f t="shared" si="100"/>
        <v>No</v>
      </c>
      <c r="D2891" s="30">
        <f t="shared" si="101"/>
        <v>2.9739193606974208</v>
      </c>
      <c r="E2891" s="606">
        <v>8187.2</v>
      </c>
      <c r="F2891" s="27">
        <v>42612</v>
      </c>
      <c r="G2891" s="3" t="s">
        <v>20378</v>
      </c>
    </row>
    <row r="2892" spans="1:7" s="168" customFormat="1" ht="30">
      <c r="A2892" s="62">
        <v>2890</v>
      </c>
      <c r="B2892" s="35" t="s">
        <v>20614</v>
      </c>
      <c r="C2892" s="36" t="str">
        <f t="shared" si="100"/>
        <v>Yes</v>
      </c>
      <c r="D2892" s="30">
        <f t="shared" si="101"/>
        <v>1.4326189611333089</v>
      </c>
      <c r="E2892" s="606">
        <v>3943.9999999999995</v>
      </c>
      <c r="F2892" s="27">
        <v>42612</v>
      </c>
      <c r="G2892" s="3" t="s">
        <v>20378</v>
      </c>
    </row>
    <row r="2893" spans="1:7" s="168" customFormat="1" ht="30">
      <c r="A2893" s="62">
        <v>2891</v>
      </c>
      <c r="B2893" s="35" t="s">
        <v>20615</v>
      </c>
      <c r="C2893" s="36" t="str">
        <f t="shared" si="100"/>
        <v>No</v>
      </c>
      <c r="D2893" s="30">
        <f t="shared" si="101"/>
        <v>4.8116236832546315</v>
      </c>
      <c r="E2893" s="606">
        <v>13246.4</v>
      </c>
      <c r="F2893" s="27">
        <v>42612</v>
      </c>
      <c r="G2893" s="3" t="s">
        <v>20378</v>
      </c>
    </row>
    <row r="2894" spans="1:7" s="168" customFormat="1" ht="30">
      <c r="A2894" s="62">
        <v>2892</v>
      </c>
      <c r="B2894" s="35" t="s">
        <v>20616</v>
      </c>
      <c r="C2894" s="36" t="str">
        <f t="shared" si="100"/>
        <v>No</v>
      </c>
      <c r="D2894" s="30">
        <f t="shared" si="101"/>
        <v>4.7721031601888848</v>
      </c>
      <c r="E2894" s="606">
        <v>13137.6</v>
      </c>
      <c r="F2894" s="27">
        <v>42612</v>
      </c>
      <c r="G2894" s="3" t="s">
        <v>20378</v>
      </c>
    </row>
    <row r="2895" spans="1:7" s="168" customFormat="1" ht="30">
      <c r="A2895" s="62">
        <v>2893</v>
      </c>
      <c r="B2895" s="35" t="s">
        <v>20617</v>
      </c>
      <c r="C2895" s="36" t="str">
        <f t="shared" si="100"/>
        <v>Yes</v>
      </c>
      <c r="D2895" s="30">
        <f t="shared" si="101"/>
        <v>1.7784235379585907</v>
      </c>
      <c r="E2895" s="606">
        <v>4896</v>
      </c>
      <c r="F2895" s="27">
        <v>42612</v>
      </c>
      <c r="G2895" s="3" t="s">
        <v>20378</v>
      </c>
    </row>
    <row r="2896" spans="1:7" s="168" customFormat="1" ht="30">
      <c r="A2896" s="62">
        <v>2894</v>
      </c>
      <c r="B2896" s="35" t="s">
        <v>20618</v>
      </c>
      <c r="C2896" s="36" t="str">
        <f t="shared" si="100"/>
        <v>Yes</v>
      </c>
      <c r="D2896" s="30">
        <f t="shared" si="101"/>
        <v>1.7784235379585907</v>
      </c>
      <c r="E2896" s="606">
        <v>4896</v>
      </c>
      <c r="F2896" s="27">
        <v>42612</v>
      </c>
      <c r="G2896" s="3" t="s">
        <v>20378</v>
      </c>
    </row>
    <row r="2897" spans="1:7" s="168" customFormat="1" ht="30">
      <c r="A2897" s="62">
        <v>2895</v>
      </c>
      <c r="B2897" s="35" t="s">
        <v>20619</v>
      </c>
      <c r="C2897" s="36" t="str">
        <f t="shared" si="100"/>
        <v>Yes</v>
      </c>
      <c r="D2897" s="30">
        <f t="shared" si="101"/>
        <v>0.52364693062114065</v>
      </c>
      <c r="E2897" s="606">
        <v>1441.6000000000001</v>
      </c>
      <c r="F2897" s="27">
        <v>42612</v>
      </c>
      <c r="G2897" s="3" t="s">
        <v>20378</v>
      </c>
    </row>
    <row r="2898" spans="1:7" s="168" customFormat="1" ht="30">
      <c r="A2898" s="62">
        <v>2896</v>
      </c>
      <c r="B2898" s="35" t="s">
        <v>20620</v>
      </c>
      <c r="C2898" s="36" t="str">
        <f t="shared" si="100"/>
        <v>No</v>
      </c>
      <c r="D2898" s="30">
        <f t="shared" si="101"/>
        <v>2.6083545223392663</v>
      </c>
      <c r="E2898" s="606">
        <v>7180.8</v>
      </c>
      <c r="F2898" s="27">
        <v>42612</v>
      </c>
      <c r="G2898" s="3" t="s">
        <v>20378</v>
      </c>
    </row>
    <row r="2899" spans="1:7" s="168" customFormat="1" ht="30">
      <c r="A2899" s="62">
        <v>2897</v>
      </c>
      <c r="B2899" s="35" t="s">
        <v>20621</v>
      </c>
      <c r="C2899" s="36" t="str">
        <f t="shared" si="100"/>
        <v>Yes</v>
      </c>
      <c r="D2899" s="30">
        <f t="shared" si="101"/>
        <v>0.30628405375953505</v>
      </c>
      <c r="E2899" s="606">
        <v>843.2</v>
      </c>
      <c r="F2899" s="27">
        <v>42612</v>
      </c>
      <c r="G2899" s="3" t="s">
        <v>20378</v>
      </c>
    </row>
    <row r="2900" spans="1:7" s="168" customFormat="1" ht="30">
      <c r="A2900" s="62">
        <v>2898</v>
      </c>
      <c r="B2900" s="35" t="s">
        <v>20622</v>
      </c>
      <c r="C2900" s="36" t="str">
        <f t="shared" si="100"/>
        <v>No</v>
      </c>
      <c r="D2900" s="30">
        <f t="shared" si="101"/>
        <v>2.8257173992008715</v>
      </c>
      <c r="E2900" s="606">
        <v>7779.1999999999989</v>
      </c>
      <c r="F2900" s="27">
        <v>42612</v>
      </c>
      <c r="G2900" s="3" t="s">
        <v>20378</v>
      </c>
    </row>
    <row r="2901" spans="1:7" s="168" customFormat="1" ht="30">
      <c r="A2901" s="62">
        <v>2899</v>
      </c>
      <c r="B2901" s="35" t="s">
        <v>20623</v>
      </c>
      <c r="C2901" s="36" t="str">
        <f t="shared" si="100"/>
        <v>No</v>
      </c>
      <c r="D2901" s="30">
        <f t="shared" si="101"/>
        <v>2.4107519070105341</v>
      </c>
      <c r="E2901" s="606">
        <v>6636.8</v>
      </c>
      <c r="F2901" s="27">
        <v>42612</v>
      </c>
      <c r="G2901" s="3" t="s">
        <v>20378</v>
      </c>
    </row>
    <row r="2902" spans="1:7" s="168" customFormat="1" ht="30">
      <c r="A2902" s="62">
        <v>2900</v>
      </c>
      <c r="B2902" s="35" t="s">
        <v>20624</v>
      </c>
      <c r="C2902" s="36" t="str">
        <f t="shared" si="100"/>
        <v>No</v>
      </c>
      <c r="D2902" s="30">
        <f t="shared" si="101"/>
        <v>2.0155466763530696</v>
      </c>
      <c r="E2902" s="606">
        <v>5548.8</v>
      </c>
      <c r="F2902" s="27">
        <v>42612</v>
      </c>
      <c r="G2902" s="3" t="s">
        <v>20378</v>
      </c>
    </row>
    <row r="2903" spans="1:7" s="168" customFormat="1" ht="30">
      <c r="A2903" s="62">
        <v>2901</v>
      </c>
      <c r="B2903" s="35" t="s">
        <v>20625</v>
      </c>
      <c r="C2903" s="36" t="str">
        <f t="shared" si="100"/>
        <v>Yes</v>
      </c>
      <c r="D2903" s="30">
        <f t="shared" si="101"/>
        <v>0.98801307664366145</v>
      </c>
      <c r="E2903" s="606">
        <v>2720</v>
      </c>
      <c r="F2903" s="27">
        <v>42612</v>
      </c>
      <c r="G2903" s="3" t="s">
        <v>20378</v>
      </c>
    </row>
    <row r="2904" spans="1:7" s="168" customFormat="1" ht="30">
      <c r="A2904" s="62">
        <v>2902</v>
      </c>
      <c r="B2904" s="35" t="s">
        <v>20626</v>
      </c>
      <c r="C2904" s="36" t="str">
        <f t="shared" si="100"/>
        <v>Yes</v>
      </c>
      <c r="D2904" s="30">
        <f t="shared" si="101"/>
        <v>0.87933163821285865</v>
      </c>
      <c r="E2904" s="606">
        <v>2420.7999999999997</v>
      </c>
      <c r="F2904" s="27">
        <v>42612</v>
      </c>
      <c r="G2904" s="3" t="s">
        <v>20378</v>
      </c>
    </row>
    <row r="2905" spans="1:7" s="168" customFormat="1" ht="30">
      <c r="A2905" s="62">
        <v>2903</v>
      </c>
      <c r="B2905" s="35" t="s">
        <v>20627</v>
      </c>
      <c r="C2905" s="36" t="str">
        <f t="shared" si="100"/>
        <v>Yes</v>
      </c>
      <c r="D2905" s="30">
        <f t="shared" si="101"/>
        <v>0.83981111514711226</v>
      </c>
      <c r="E2905" s="606">
        <v>2312</v>
      </c>
      <c r="F2905" s="27">
        <v>42612</v>
      </c>
      <c r="G2905" s="3" t="s">
        <v>20378</v>
      </c>
    </row>
    <row r="2906" spans="1:7" s="168" customFormat="1" ht="30">
      <c r="A2906" s="62">
        <v>2904</v>
      </c>
      <c r="B2906" s="35" t="s">
        <v>20628</v>
      </c>
      <c r="C2906" s="36" t="str">
        <f t="shared" si="100"/>
        <v>Yes</v>
      </c>
      <c r="D2906" s="30">
        <f t="shared" si="101"/>
        <v>0.12844169996367599</v>
      </c>
      <c r="E2906" s="606">
        <v>353.6</v>
      </c>
      <c r="F2906" s="27">
        <v>42612</v>
      </c>
      <c r="G2906" s="3" t="s">
        <v>20378</v>
      </c>
    </row>
    <row r="2907" spans="1:7" s="168" customFormat="1" ht="30">
      <c r="A2907" s="62">
        <v>2905</v>
      </c>
      <c r="B2907" s="35" t="s">
        <v>20629</v>
      </c>
      <c r="C2907" s="36" t="str">
        <f t="shared" si="100"/>
        <v>No</v>
      </c>
      <c r="D2907" s="30">
        <f t="shared" si="101"/>
        <v>3.3888848528877591</v>
      </c>
      <c r="E2907" s="606">
        <v>9329.6</v>
      </c>
      <c r="F2907" s="27">
        <v>42612</v>
      </c>
      <c r="G2907" s="3" t="s">
        <v>20378</v>
      </c>
    </row>
    <row r="2908" spans="1:7" s="168" customFormat="1" ht="30">
      <c r="A2908" s="62">
        <v>2906</v>
      </c>
      <c r="B2908" s="35" t="s">
        <v>20630</v>
      </c>
      <c r="C2908" s="36" t="str">
        <f t="shared" si="100"/>
        <v>Yes</v>
      </c>
      <c r="D2908" s="30">
        <f t="shared" si="101"/>
        <v>1.2152560842717035</v>
      </c>
      <c r="E2908" s="606">
        <v>3345.6</v>
      </c>
      <c r="F2908" s="27">
        <v>42612</v>
      </c>
      <c r="G2908" s="3" t="s">
        <v>20378</v>
      </c>
    </row>
    <row r="2909" spans="1:7" s="168" customFormat="1" ht="30">
      <c r="A2909" s="62">
        <v>2907</v>
      </c>
      <c r="B2909" s="35" t="s">
        <v>20631</v>
      </c>
      <c r="C2909" s="36" t="str">
        <f t="shared" si="100"/>
        <v>Yes</v>
      </c>
      <c r="D2909" s="30">
        <f t="shared" si="101"/>
        <v>0.97813294587722488</v>
      </c>
      <c r="E2909" s="606">
        <v>2692.8</v>
      </c>
      <c r="F2909" s="27">
        <v>42612</v>
      </c>
      <c r="G2909" s="3" t="s">
        <v>20378</v>
      </c>
    </row>
    <row r="2910" spans="1:7" s="168" customFormat="1" ht="30">
      <c r="A2910" s="62">
        <v>2908</v>
      </c>
      <c r="B2910" s="35" t="s">
        <v>20632</v>
      </c>
      <c r="C2910" s="36" t="str">
        <f t="shared" si="100"/>
        <v>Yes</v>
      </c>
      <c r="D2910" s="30">
        <f t="shared" si="101"/>
        <v>1.2448964765710133</v>
      </c>
      <c r="E2910" s="606">
        <v>3427.2</v>
      </c>
      <c r="F2910" s="27">
        <v>42612</v>
      </c>
      <c r="G2910" s="3" t="s">
        <v>20378</v>
      </c>
    </row>
    <row r="2911" spans="1:7" s="168" customFormat="1" ht="45">
      <c r="A2911" s="62">
        <v>2909</v>
      </c>
      <c r="B2911" s="35" t="s">
        <v>20633</v>
      </c>
      <c r="C2911" s="36" t="str">
        <f t="shared" ref="C2911:C2974" si="102">IF(D2911&lt;=2, "Yes", "No")</f>
        <v>Yes</v>
      </c>
      <c r="D2911" s="30">
        <f t="shared" si="101"/>
        <v>1.2448964765710133</v>
      </c>
      <c r="E2911" s="606">
        <v>3427.2</v>
      </c>
      <c r="F2911" s="27">
        <v>42613</v>
      </c>
      <c r="G2911" s="3" t="s">
        <v>20378</v>
      </c>
    </row>
    <row r="2912" spans="1:7" s="168" customFormat="1" ht="30">
      <c r="A2912" s="62">
        <v>2910</v>
      </c>
      <c r="B2912" s="35" t="s">
        <v>20634</v>
      </c>
      <c r="C2912" s="36" t="str">
        <f t="shared" si="102"/>
        <v>Yes</v>
      </c>
      <c r="D2912" s="30">
        <f t="shared" si="101"/>
        <v>0.62244823828550666</v>
      </c>
      <c r="E2912" s="606">
        <v>1713.6</v>
      </c>
      <c r="F2912" s="27">
        <v>42612</v>
      </c>
      <c r="G2912" s="3" t="s">
        <v>20378</v>
      </c>
    </row>
    <row r="2913" spans="1:7" s="168" customFormat="1" ht="30">
      <c r="A2913" s="62">
        <v>2911</v>
      </c>
      <c r="B2913" s="35" t="s">
        <v>20635</v>
      </c>
      <c r="C2913" s="36" t="str">
        <f t="shared" si="102"/>
        <v>Yes</v>
      </c>
      <c r="D2913" s="30">
        <f t="shared" si="101"/>
        <v>0.62244823828550666</v>
      </c>
      <c r="E2913" s="606">
        <v>1713.6</v>
      </c>
      <c r="F2913" s="27">
        <v>42612</v>
      </c>
      <c r="G2913" s="3" t="s">
        <v>20378</v>
      </c>
    </row>
    <row r="2914" spans="1:7" s="168" customFormat="1" ht="30">
      <c r="A2914" s="62">
        <v>2912</v>
      </c>
      <c r="B2914" s="35" t="s">
        <v>20636</v>
      </c>
      <c r="C2914" s="36" t="str">
        <f t="shared" si="102"/>
        <v>No</v>
      </c>
      <c r="D2914" s="30">
        <f t="shared" si="101"/>
        <v>3.8236106066109699</v>
      </c>
      <c r="E2914" s="606">
        <v>10526.4</v>
      </c>
      <c r="F2914" s="27">
        <v>42613</v>
      </c>
      <c r="G2914" s="3" t="s">
        <v>20378</v>
      </c>
    </row>
    <row r="2915" spans="1:7" s="168" customFormat="1" ht="30">
      <c r="A2915" s="62">
        <v>2913</v>
      </c>
      <c r="B2915" s="35" t="s">
        <v>20637</v>
      </c>
      <c r="C2915" s="36" t="str">
        <f t="shared" si="102"/>
        <v>No</v>
      </c>
      <c r="D2915" s="30">
        <f t="shared" si="101"/>
        <v>3.8236106066109699</v>
      </c>
      <c r="E2915" s="606">
        <v>10526.4</v>
      </c>
      <c r="F2915" s="27">
        <v>42612</v>
      </c>
      <c r="G2915" s="3" t="s">
        <v>20378</v>
      </c>
    </row>
    <row r="2916" spans="1:7" s="168" customFormat="1" ht="30">
      <c r="A2916" s="62">
        <v>2914</v>
      </c>
      <c r="B2916" s="35" t="s">
        <v>20638</v>
      </c>
      <c r="C2916" s="36" t="str">
        <f t="shared" si="102"/>
        <v>No</v>
      </c>
      <c r="D2916" s="30">
        <f t="shared" si="101"/>
        <v>4.386778060297857</v>
      </c>
      <c r="E2916" s="606">
        <v>12076.8</v>
      </c>
      <c r="F2916" s="27">
        <v>42612</v>
      </c>
      <c r="G2916" s="3" t="s">
        <v>20378</v>
      </c>
    </row>
    <row r="2917" spans="1:7" s="168" customFormat="1" ht="30">
      <c r="A2917" s="62">
        <v>2915</v>
      </c>
      <c r="B2917" s="35" t="s">
        <v>20639</v>
      </c>
      <c r="C2917" s="36" t="str">
        <f t="shared" si="102"/>
        <v>No</v>
      </c>
      <c r="D2917" s="30">
        <f t="shared" si="101"/>
        <v>2.4897929531420266</v>
      </c>
      <c r="E2917" s="606">
        <v>6854.4</v>
      </c>
      <c r="F2917" s="27">
        <v>42612</v>
      </c>
      <c r="G2917" s="3" t="s">
        <v>20378</v>
      </c>
    </row>
    <row r="2918" spans="1:7" s="168" customFormat="1" ht="30">
      <c r="A2918" s="62">
        <v>2916</v>
      </c>
      <c r="B2918" s="35" t="s">
        <v>20640</v>
      </c>
      <c r="C2918" s="36" t="str">
        <f t="shared" si="102"/>
        <v>No</v>
      </c>
      <c r="D2918" s="30">
        <f t="shared" si="101"/>
        <v>2.4897929531420266</v>
      </c>
      <c r="E2918" s="606">
        <v>6854.4</v>
      </c>
      <c r="F2918" s="27">
        <v>42613</v>
      </c>
      <c r="G2918" s="3" t="s">
        <v>20378</v>
      </c>
    </row>
    <row r="2919" spans="1:7" s="168" customFormat="1" ht="30">
      <c r="A2919" s="62">
        <v>2917</v>
      </c>
      <c r="B2919" s="35" t="s">
        <v>20641</v>
      </c>
      <c r="C2919" s="36" t="str">
        <f t="shared" si="102"/>
        <v>Yes</v>
      </c>
      <c r="D2919" s="30">
        <f t="shared" si="101"/>
        <v>1.7487831456592806</v>
      </c>
      <c r="E2919" s="606">
        <v>4814.3999999999996</v>
      </c>
      <c r="F2919" s="27">
        <v>42612</v>
      </c>
      <c r="G2919" s="3" t="s">
        <v>20378</v>
      </c>
    </row>
    <row r="2920" spans="1:7" s="168" customFormat="1" ht="30">
      <c r="A2920" s="62">
        <v>2918</v>
      </c>
      <c r="B2920" s="35" t="s">
        <v>20642</v>
      </c>
      <c r="C2920" s="36" t="str">
        <f t="shared" si="102"/>
        <v>No</v>
      </c>
      <c r="D2920" s="30">
        <f t="shared" si="101"/>
        <v>2.776316745368689</v>
      </c>
      <c r="E2920" s="606">
        <v>7643.2000000000007</v>
      </c>
      <c r="F2920" s="27">
        <v>42612</v>
      </c>
      <c r="G2920" s="3" t="s">
        <v>20378</v>
      </c>
    </row>
    <row r="2921" spans="1:7" s="168" customFormat="1" ht="30">
      <c r="A2921" s="62">
        <v>2919</v>
      </c>
      <c r="B2921" s="35" t="s">
        <v>20643</v>
      </c>
      <c r="C2921" s="36" t="str">
        <f t="shared" si="102"/>
        <v>No</v>
      </c>
      <c r="D2921" s="30">
        <f t="shared" si="101"/>
        <v>2.776316745368689</v>
      </c>
      <c r="E2921" s="606">
        <v>7643.2000000000007</v>
      </c>
      <c r="F2921" s="27">
        <v>42612</v>
      </c>
      <c r="G2921" s="3" t="s">
        <v>20378</v>
      </c>
    </row>
    <row r="2922" spans="1:7" s="168" customFormat="1" ht="30">
      <c r="A2922" s="62">
        <v>2920</v>
      </c>
      <c r="B2922" s="35" t="s">
        <v>20644</v>
      </c>
      <c r="C2922" s="36" t="str">
        <f t="shared" si="102"/>
        <v>Yes</v>
      </c>
      <c r="D2922" s="30">
        <f t="shared" si="101"/>
        <v>1.4128586996004358</v>
      </c>
      <c r="E2922" s="606">
        <v>3889.5999999999995</v>
      </c>
      <c r="F2922" s="27">
        <v>42612</v>
      </c>
      <c r="G2922" s="3" t="s">
        <v>20378</v>
      </c>
    </row>
    <row r="2923" spans="1:7" s="168" customFormat="1" ht="30">
      <c r="A2923" s="62">
        <v>2921</v>
      </c>
      <c r="B2923" s="35" t="s">
        <v>20645</v>
      </c>
      <c r="C2923" s="36" t="str">
        <f t="shared" si="102"/>
        <v>Yes</v>
      </c>
      <c r="D2923" s="30">
        <f t="shared" si="101"/>
        <v>0.4841264075553941</v>
      </c>
      <c r="E2923" s="606">
        <v>1332.8</v>
      </c>
      <c r="F2923" s="27">
        <v>42612</v>
      </c>
      <c r="G2923" s="3" t="s">
        <v>20378</v>
      </c>
    </row>
    <row r="2924" spans="1:7" s="168" customFormat="1" ht="30">
      <c r="A2924" s="62">
        <v>2922</v>
      </c>
      <c r="B2924" s="35" t="s">
        <v>20646</v>
      </c>
      <c r="C2924" s="36" t="str">
        <f t="shared" si="102"/>
        <v>Yes</v>
      </c>
      <c r="D2924" s="30">
        <f t="shared" si="101"/>
        <v>0.33592444605884486</v>
      </c>
      <c r="E2924" s="606">
        <v>924.79999999999984</v>
      </c>
      <c r="F2924" s="27">
        <v>42612</v>
      </c>
      <c r="G2924" s="3" t="s">
        <v>20378</v>
      </c>
    </row>
    <row r="2925" spans="1:7" s="168" customFormat="1" ht="30">
      <c r="A2925" s="62">
        <v>2923</v>
      </c>
      <c r="B2925" s="35" t="s">
        <v>20647</v>
      </c>
      <c r="C2925" s="36" t="str">
        <f t="shared" si="102"/>
        <v>No</v>
      </c>
      <c r="D2925" s="30">
        <f t="shared" si="101"/>
        <v>4.3670177987649836</v>
      </c>
      <c r="E2925" s="606">
        <v>12022.4</v>
      </c>
      <c r="F2925" s="27">
        <v>42612</v>
      </c>
      <c r="G2925" s="3" t="s">
        <v>20378</v>
      </c>
    </row>
    <row r="2926" spans="1:7" s="168" customFormat="1" ht="30">
      <c r="A2926" s="62">
        <v>2924</v>
      </c>
      <c r="B2926" s="35" t="s">
        <v>20648</v>
      </c>
      <c r="C2926" s="36" t="str">
        <f t="shared" si="102"/>
        <v>No</v>
      </c>
      <c r="D2926" s="30">
        <f t="shared" si="101"/>
        <v>3.3691245913548857</v>
      </c>
      <c r="E2926" s="606">
        <v>9275.2000000000007</v>
      </c>
      <c r="F2926" s="27">
        <v>42612</v>
      </c>
      <c r="G2926" s="3" t="s">
        <v>20378</v>
      </c>
    </row>
    <row r="2927" spans="1:7" s="168" customFormat="1" ht="30">
      <c r="A2927" s="62">
        <v>2925</v>
      </c>
      <c r="B2927" s="35" t="s">
        <v>20649</v>
      </c>
      <c r="C2927" s="36" t="str">
        <f t="shared" si="102"/>
        <v>Yes</v>
      </c>
      <c r="D2927" s="30">
        <f t="shared" si="101"/>
        <v>1.8377043225572098</v>
      </c>
      <c r="E2927" s="606">
        <v>5059.1999999999989</v>
      </c>
      <c r="F2927" s="27">
        <v>42612</v>
      </c>
      <c r="G2927" s="3" t="s">
        <v>20378</v>
      </c>
    </row>
    <row r="2928" spans="1:7" s="168" customFormat="1" ht="30">
      <c r="A2928" s="62">
        <v>2926</v>
      </c>
      <c r="B2928" s="35" t="s">
        <v>20650</v>
      </c>
      <c r="C2928" s="36" t="str">
        <f t="shared" si="102"/>
        <v>No</v>
      </c>
      <c r="D2928" s="30">
        <f t="shared" si="101"/>
        <v>3.1122411914275334</v>
      </c>
      <c r="E2928" s="606">
        <v>8568</v>
      </c>
      <c r="F2928" s="27">
        <v>42612</v>
      </c>
      <c r="G2928" s="3" t="s">
        <v>20378</v>
      </c>
    </row>
    <row r="2929" spans="1:7" s="168" customFormat="1" ht="30">
      <c r="A2929" s="62">
        <v>2927</v>
      </c>
      <c r="B2929" s="35" t="s">
        <v>20651</v>
      </c>
      <c r="C2929" s="36" t="str">
        <f t="shared" si="102"/>
        <v>Yes</v>
      </c>
      <c r="D2929" s="30">
        <f t="shared" si="101"/>
        <v>0.2865237922266618</v>
      </c>
      <c r="E2929" s="606">
        <v>788.8</v>
      </c>
      <c r="F2929" s="27">
        <v>42612</v>
      </c>
      <c r="G2929" s="3" t="s">
        <v>20378</v>
      </c>
    </row>
    <row r="2930" spans="1:7" s="168" customFormat="1" ht="30">
      <c r="A2930" s="62">
        <v>2928</v>
      </c>
      <c r="B2930" s="35" t="s">
        <v>20652</v>
      </c>
      <c r="C2930" s="36" t="str">
        <f t="shared" si="102"/>
        <v>Yes</v>
      </c>
      <c r="D2930" s="30">
        <f t="shared" si="101"/>
        <v>0.2865237922266618</v>
      </c>
      <c r="E2930" s="606">
        <v>788.8</v>
      </c>
      <c r="F2930" s="27">
        <v>42612</v>
      </c>
      <c r="G2930" s="3" t="s">
        <v>20378</v>
      </c>
    </row>
    <row r="2931" spans="1:7" s="168" customFormat="1" ht="30">
      <c r="A2931" s="62">
        <v>2929</v>
      </c>
      <c r="B2931" s="35" t="s">
        <v>20653</v>
      </c>
      <c r="C2931" s="36" t="str">
        <f t="shared" si="102"/>
        <v>Yes</v>
      </c>
      <c r="D2931" s="30">
        <f t="shared" si="101"/>
        <v>1.3832183073011262</v>
      </c>
      <c r="E2931" s="606">
        <v>3808.0000000000005</v>
      </c>
      <c r="F2931" s="27">
        <v>42612</v>
      </c>
      <c r="G2931" s="3" t="s">
        <v>20378</v>
      </c>
    </row>
    <row r="2932" spans="1:7" s="168" customFormat="1" ht="30">
      <c r="A2932" s="62">
        <v>2930</v>
      </c>
      <c r="B2932" s="35" t="s">
        <v>20654</v>
      </c>
      <c r="C2932" s="36" t="str">
        <f t="shared" si="102"/>
        <v>Yes</v>
      </c>
      <c r="D2932" s="30">
        <f t="shared" si="101"/>
        <v>0.12844169996367599</v>
      </c>
      <c r="E2932" s="606">
        <v>353.6</v>
      </c>
      <c r="F2932" s="27">
        <v>42612</v>
      </c>
      <c r="G2932" s="3" t="s">
        <v>20378</v>
      </c>
    </row>
    <row r="2933" spans="1:7" s="168" customFormat="1" ht="30">
      <c r="A2933" s="62">
        <v>2931</v>
      </c>
      <c r="B2933" s="35" t="s">
        <v>20655</v>
      </c>
      <c r="C2933" s="36" t="str">
        <f t="shared" si="102"/>
        <v>Yes</v>
      </c>
      <c r="D2933" s="30">
        <f t="shared" si="101"/>
        <v>0.10868143843080276</v>
      </c>
      <c r="E2933" s="606">
        <v>299.2</v>
      </c>
      <c r="F2933" s="27">
        <v>42612</v>
      </c>
      <c r="G2933" s="3" t="s">
        <v>20378</v>
      </c>
    </row>
    <row r="2934" spans="1:7" s="168" customFormat="1" ht="30">
      <c r="A2934" s="62">
        <v>2932</v>
      </c>
      <c r="B2934" s="35" t="s">
        <v>20656</v>
      </c>
      <c r="C2934" s="36" t="str">
        <f t="shared" si="102"/>
        <v>Yes</v>
      </c>
      <c r="D2934" s="30">
        <f t="shared" si="101"/>
        <v>0.54340719215401379</v>
      </c>
      <c r="E2934" s="606">
        <v>1496</v>
      </c>
      <c r="F2934" s="27">
        <v>42613</v>
      </c>
      <c r="G2934" s="3" t="s">
        <v>20378</v>
      </c>
    </row>
    <row r="2935" spans="1:7" s="168" customFormat="1" ht="30">
      <c r="A2935" s="62">
        <v>2933</v>
      </c>
      <c r="B2935" s="35" t="s">
        <v>20657</v>
      </c>
      <c r="C2935" s="36" t="str">
        <f t="shared" si="102"/>
        <v>No</v>
      </c>
      <c r="D2935" s="30">
        <f t="shared" si="101"/>
        <v>2.5095532146749</v>
      </c>
      <c r="E2935" s="606">
        <v>6908.8</v>
      </c>
      <c r="F2935" s="27">
        <v>42612</v>
      </c>
      <c r="G2935" s="3" t="s">
        <v>20378</v>
      </c>
    </row>
    <row r="2936" spans="1:7" s="168" customFormat="1" ht="30">
      <c r="A2936" s="62">
        <v>2934</v>
      </c>
      <c r="B2936" s="35" t="s">
        <v>20658</v>
      </c>
      <c r="C2936" s="36" t="str">
        <f t="shared" si="102"/>
        <v>No</v>
      </c>
      <c r="D2936" s="30">
        <f t="shared" si="101"/>
        <v>4.040973483472575</v>
      </c>
      <c r="E2936" s="606">
        <v>11124.8</v>
      </c>
      <c r="F2936" s="27">
        <v>42612</v>
      </c>
      <c r="G2936" s="3" t="s">
        <v>20378</v>
      </c>
    </row>
    <row r="2937" spans="1:7" s="168" customFormat="1" ht="30">
      <c r="A2937" s="62">
        <v>2935</v>
      </c>
      <c r="B2937" s="35" t="s">
        <v>20659</v>
      </c>
      <c r="C2937" s="36" t="str">
        <f t="shared" si="102"/>
        <v>Yes</v>
      </c>
      <c r="D2937" s="30">
        <f t="shared" si="101"/>
        <v>0.21736287686160552</v>
      </c>
      <c r="E2937" s="606">
        <v>598.4</v>
      </c>
      <c r="F2937" s="27">
        <v>42613</v>
      </c>
      <c r="G2937" s="3" t="s">
        <v>20378</v>
      </c>
    </row>
    <row r="2938" spans="1:7" s="168" customFormat="1" ht="30">
      <c r="A2938" s="62">
        <v>2936</v>
      </c>
      <c r="B2938" s="35" t="s">
        <v>20660</v>
      </c>
      <c r="C2938" s="36" t="str">
        <f t="shared" si="102"/>
        <v>Yes</v>
      </c>
      <c r="D2938" s="30">
        <f t="shared" si="101"/>
        <v>0.30628405375953505</v>
      </c>
      <c r="E2938" s="606">
        <v>843.2</v>
      </c>
      <c r="F2938" s="27">
        <v>42612</v>
      </c>
      <c r="G2938" s="3" t="s">
        <v>20378</v>
      </c>
    </row>
    <row r="2939" spans="1:7" s="168" customFormat="1" ht="30">
      <c r="A2939" s="62">
        <v>2937</v>
      </c>
      <c r="B2939" s="35" t="s">
        <v>20661</v>
      </c>
      <c r="C2939" s="36" t="str">
        <f t="shared" si="102"/>
        <v>No</v>
      </c>
      <c r="D2939" s="30">
        <f t="shared" si="101"/>
        <v>3.5469669451507442</v>
      </c>
      <c r="E2939" s="606">
        <v>9764.7999999999993</v>
      </c>
      <c r="F2939" s="27">
        <v>42612</v>
      </c>
      <c r="G2939" s="3" t="s">
        <v>20378</v>
      </c>
    </row>
    <row r="2940" spans="1:7" s="168" customFormat="1" ht="30">
      <c r="A2940" s="62">
        <v>2938</v>
      </c>
      <c r="B2940" s="35" t="s">
        <v>20662</v>
      </c>
      <c r="C2940" s="36" t="str">
        <f t="shared" si="102"/>
        <v>Yes</v>
      </c>
      <c r="D2940" s="30">
        <f t="shared" si="101"/>
        <v>1.6796222302942245</v>
      </c>
      <c r="E2940" s="606">
        <v>4624</v>
      </c>
      <c r="F2940" s="27">
        <v>42612</v>
      </c>
      <c r="G2940" s="3" t="s">
        <v>20378</v>
      </c>
    </row>
    <row r="2941" spans="1:7" s="168" customFormat="1" ht="30">
      <c r="A2941" s="62">
        <v>2939</v>
      </c>
      <c r="B2941" s="35" t="s">
        <v>20663</v>
      </c>
      <c r="C2941" s="36" t="str">
        <f t="shared" si="102"/>
        <v>No</v>
      </c>
      <c r="D2941" s="30">
        <f t="shared" si="101"/>
        <v>2.1044678532509988</v>
      </c>
      <c r="E2941" s="606">
        <v>5793.6</v>
      </c>
      <c r="F2941" s="27">
        <v>42613</v>
      </c>
      <c r="G2941" s="3" t="s">
        <v>20378</v>
      </c>
    </row>
    <row r="2942" spans="1:7" s="168" customFormat="1" ht="30">
      <c r="A2942" s="62">
        <v>2940</v>
      </c>
      <c r="B2942" s="35" t="s">
        <v>20664</v>
      </c>
      <c r="C2942" s="36" t="str">
        <f t="shared" si="102"/>
        <v>Yes</v>
      </c>
      <c r="D2942" s="30">
        <f t="shared" si="101"/>
        <v>0.77065019978205596</v>
      </c>
      <c r="E2942" s="606">
        <v>2121.6</v>
      </c>
      <c r="F2942" s="27">
        <v>42612</v>
      </c>
      <c r="G2942" s="3" t="s">
        <v>20378</v>
      </c>
    </row>
    <row r="2943" spans="1:7" s="168" customFormat="1" ht="30">
      <c r="A2943" s="62">
        <v>2941</v>
      </c>
      <c r="B2943" s="35" t="s">
        <v>20665</v>
      </c>
      <c r="C2943" s="36" t="str">
        <f t="shared" si="102"/>
        <v>No</v>
      </c>
      <c r="D2943" s="30">
        <f t="shared" si="101"/>
        <v>3.9718125681075191</v>
      </c>
      <c r="E2943" s="606">
        <v>10934.4</v>
      </c>
      <c r="F2943" s="27">
        <v>42612</v>
      </c>
      <c r="G2943" s="3" t="s">
        <v>20378</v>
      </c>
    </row>
    <row r="2944" spans="1:7" s="168" customFormat="1" ht="30">
      <c r="A2944" s="62">
        <v>2942</v>
      </c>
      <c r="B2944" s="35" t="s">
        <v>20666</v>
      </c>
      <c r="C2944" s="36" t="str">
        <f t="shared" si="102"/>
        <v>No</v>
      </c>
      <c r="D2944" s="30">
        <f t="shared" si="101"/>
        <v>3.9718125681075191</v>
      </c>
      <c r="E2944" s="606">
        <v>10934.4</v>
      </c>
      <c r="F2944" s="27">
        <v>42612</v>
      </c>
      <c r="G2944" s="3" t="s">
        <v>20378</v>
      </c>
    </row>
    <row r="2945" spans="1:7" s="168" customFormat="1" ht="30">
      <c r="A2945" s="62">
        <v>2943</v>
      </c>
      <c r="B2945" s="35" t="s">
        <v>20667</v>
      </c>
      <c r="C2945" s="36" t="str">
        <f t="shared" si="102"/>
        <v>No</v>
      </c>
      <c r="D2945" s="30">
        <f t="shared" si="101"/>
        <v>3.9718125681075191</v>
      </c>
      <c r="E2945" s="606">
        <v>10934.4</v>
      </c>
      <c r="F2945" s="27">
        <v>42612</v>
      </c>
      <c r="G2945" s="3" t="s">
        <v>20378</v>
      </c>
    </row>
    <row r="2946" spans="1:7" s="168" customFormat="1" ht="30">
      <c r="A2946" s="62">
        <v>2944</v>
      </c>
      <c r="B2946" s="35" t="s">
        <v>20668</v>
      </c>
      <c r="C2946" s="36" t="str">
        <f t="shared" si="102"/>
        <v>Yes</v>
      </c>
      <c r="D2946" s="30">
        <f t="shared" si="101"/>
        <v>0.15808209226298583</v>
      </c>
      <c r="E2946" s="606">
        <v>435.2</v>
      </c>
      <c r="F2946" s="27">
        <v>42612</v>
      </c>
      <c r="G2946" s="3" t="s">
        <v>20378</v>
      </c>
    </row>
    <row r="2947" spans="1:7" s="168" customFormat="1" ht="45">
      <c r="A2947" s="62">
        <v>2945</v>
      </c>
      <c r="B2947" s="35" t="s">
        <v>20669</v>
      </c>
      <c r="C2947" s="36" t="str">
        <f t="shared" si="102"/>
        <v>Yes</v>
      </c>
      <c r="D2947" s="30">
        <f t="shared" si="101"/>
        <v>1.3930984380675626</v>
      </c>
      <c r="E2947" s="606">
        <v>3835.2</v>
      </c>
      <c r="F2947" s="27">
        <v>42612</v>
      </c>
      <c r="G2947" s="3" t="s">
        <v>20378</v>
      </c>
    </row>
    <row r="2948" spans="1:7" s="168" customFormat="1" ht="30">
      <c r="A2948" s="62">
        <v>2946</v>
      </c>
      <c r="B2948" s="35" t="s">
        <v>20670</v>
      </c>
      <c r="C2948" s="36" t="str">
        <f t="shared" si="102"/>
        <v>No</v>
      </c>
      <c r="D2948" s="30">
        <f t="shared" ref="D2948:D3011" si="103">E2948/2753</f>
        <v>4.8906647293861241</v>
      </c>
      <c r="E2948" s="606">
        <v>13464</v>
      </c>
      <c r="F2948" s="27">
        <v>42613</v>
      </c>
      <c r="G2948" s="3" t="s">
        <v>20378</v>
      </c>
    </row>
    <row r="2949" spans="1:7" s="168" customFormat="1" ht="30">
      <c r="A2949" s="62">
        <v>2947</v>
      </c>
      <c r="B2949" s="35" t="s">
        <v>20671</v>
      </c>
      <c r="C2949" s="36" t="str">
        <f t="shared" si="102"/>
        <v>Yes</v>
      </c>
      <c r="D2949" s="30">
        <f t="shared" si="103"/>
        <v>1.8969851071558301</v>
      </c>
      <c r="E2949" s="606">
        <v>5222.4000000000005</v>
      </c>
      <c r="F2949" s="27">
        <v>42612</v>
      </c>
      <c r="G2949" s="3" t="s">
        <v>20378</v>
      </c>
    </row>
    <row r="2950" spans="1:7" s="168" customFormat="1" ht="30">
      <c r="A2950" s="62">
        <v>2948</v>
      </c>
      <c r="B2950" s="35" t="s">
        <v>20672</v>
      </c>
      <c r="C2950" s="36" t="str">
        <f t="shared" si="102"/>
        <v>Yes</v>
      </c>
      <c r="D2950" s="30">
        <f t="shared" si="103"/>
        <v>1.1658554304395206</v>
      </c>
      <c r="E2950" s="606">
        <v>3209.6</v>
      </c>
      <c r="F2950" s="27">
        <v>42612</v>
      </c>
      <c r="G2950" s="3" t="s">
        <v>20378</v>
      </c>
    </row>
    <row r="2951" spans="1:7" s="168" customFormat="1" ht="30">
      <c r="A2951" s="62">
        <v>2949</v>
      </c>
      <c r="B2951" s="35" t="s">
        <v>20673</v>
      </c>
      <c r="C2951" s="36" t="str">
        <f t="shared" si="102"/>
        <v>Yes</v>
      </c>
      <c r="D2951" s="30">
        <f t="shared" si="103"/>
        <v>0.73112967671630946</v>
      </c>
      <c r="E2951" s="606">
        <v>2012.8</v>
      </c>
      <c r="F2951" s="27">
        <v>42612</v>
      </c>
      <c r="G2951" s="3" t="s">
        <v>20378</v>
      </c>
    </row>
    <row r="2952" spans="1:7" s="168" customFormat="1" ht="30">
      <c r="A2952" s="62">
        <v>2950</v>
      </c>
      <c r="B2952" s="35" t="s">
        <v>20674</v>
      </c>
      <c r="C2952" s="36" t="str">
        <f t="shared" si="102"/>
        <v>Yes</v>
      </c>
      <c r="D2952" s="30">
        <f t="shared" si="103"/>
        <v>0.97813294587722488</v>
      </c>
      <c r="E2952" s="606">
        <v>2692.8</v>
      </c>
      <c r="F2952" s="27">
        <v>42612</v>
      </c>
      <c r="G2952" s="3" t="s">
        <v>20378</v>
      </c>
    </row>
    <row r="2953" spans="1:7" s="168" customFormat="1" ht="30">
      <c r="A2953" s="62">
        <v>2951</v>
      </c>
      <c r="B2953" s="35" t="s">
        <v>20675</v>
      </c>
      <c r="C2953" s="36" t="str">
        <f t="shared" si="102"/>
        <v>Yes</v>
      </c>
      <c r="D2953" s="30">
        <f t="shared" si="103"/>
        <v>0.78053033054849263</v>
      </c>
      <c r="E2953" s="606">
        <v>2148.8000000000002</v>
      </c>
      <c r="F2953" s="27">
        <v>42612</v>
      </c>
      <c r="G2953" s="3" t="s">
        <v>20378</v>
      </c>
    </row>
    <row r="2954" spans="1:7" s="168" customFormat="1" ht="45">
      <c r="A2954" s="62">
        <v>2952</v>
      </c>
      <c r="B2954" s="35" t="s">
        <v>20676</v>
      </c>
      <c r="C2954" s="36" t="str">
        <f t="shared" si="102"/>
        <v>Yes</v>
      </c>
      <c r="D2954" s="30">
        <f t="shared" si="103"/>
        <v>0.69160915365056297</v>
      </c>
      <c r="E2954" s="606">
        <v>1903.9999999999998</v>
      </c>
      <c r="F2954" s="27">
        <v>42612</v>
      </c>
      <c r="G2954" s="3" t="s">
        <v>20378</v>
      </c>
    </row>
    <row r="2955" spans="1:7" s="168" customFormat="1" ht="30">
      <c r="A2955" s="62">
        <v>2953</v>
      </c>
      <c r="B2955" s="35" t="s">
        <v>20677</v>
      </c>
      <c r="C2955" s="36" t="str">
        <f t="shared" si="102"/>
        <v>Yes</v>
      </c>
      <c r="D2955" s="30">
        <f t="shared" si="103"/>
        <v>1.2646567381038867</v>
      </c>
      <c r="E2955" s="606">
        <v>3481.6</v>
      </c>
      <c r="F2955" s="27">
        <v>42612</v>
      </c>
      <c r="G2955" s="3" t="s">
        <v>20378</v>
      </c>
    </row>
    <row r="2956" spans="1:7" s="168" customFormat="1" ht="30">
      <c r="A2956" s="62">
        <v>2954</v>
      </c>
      <c r="B2956" s="35" t="s">
        <v>20678</v>
      </c>
      <c r="C2956" s="36" t="str">
        <f t="shared" si="102"/>
        <v>Yes</v>
      </c>
      <c r="D2956" s="30">
        <f t="shared" si="103"/>
        <v>0.98801307664366145</v>
      </c>
      <c r="E2956" s="606">
        <v>2720</v>
      </c>
      <c r="F2956" s="27">
        <v>42612</v>
      </c>
      <c r="G2956" s="3" t="s">
        <v>20378</v>
      </c>
    </row>
    <row r="2957" spans="1:7" s="168" customFormat="1" ht="30">
      <c r="A2957" s="62">
        <v>2955</v>
      </c>
      <c r="B2957" s="35" t="s">
        <v>20679</v>
      </c>
      <c r="C2957" s="36" t="str">
        <f t="shared" si="102"/>
        <v>Yes</v>
      </c>
      <c r="D2957" s="30">
        <f t="shared" si="103"/>
        <v>0.3952052306574646</v>
      </c>
      <c r="E2957" s="606">
        <v>1088</v>
      </c>
      <c r="F2957" s="27">
        <v>42612</v>
      </c>
      <c r="G2957" s="3" t="s">
        <v>20378</v>
      </c>
    </row>
    <row r="2958" spans="1:7" s="168" customFormat="1" ht="30">
      <c r="A2958" s="62">
        <v>2956</v>
      </c>
      <c r="B2958" s="35" t="s">
        <v>20680</v>
      </c>
      <c r="C2958" s="36" t="str">
        <f t="shared" si="102"/>
        <v>Yes</v>
      </c>
      <c r="D2958" s="30">
        <f t="shared" si="103"/>
        <v>1.6598619687613514</v>
      </c>
      <c r="E2958" s="606">
        <v>4569.6000000000004</v>
      </c>
      <c r="F2958" s="27">
        <v>42612</v>
      </c>
      <c r="G2958" s="3" t="s">
        <v>20378</v>
      </c>
    </row>
    <row r="2959" spans="1:7" s="168" customFormat="1" ht="45">
      <c r="A2959" s="62">
        <v>2957</v>
      </c>
      <c r="B2959" s="35" t="s">
        <v>20681</v>
      </c>
      <c r="C2959" s="36" t="str">
        <f t="shared" si="102"/>
        <v>Yes</v>
      </c>
      <c r="D2959" s="30">
        <f t="shared" si="103"/>
        <v>0.90897203051216857</v>
      </c>
      <c r="E2959" s="606">
        <v>2502.4</v>
      </c>
      <c r="F2959" s="27">
        <v>42612</v>
      </c>
      <c r="G2959" s="3" t="s">
        <v>20378</v>
      </c>
    </row>
    <row r="2960" spans="1:7" s="168" customFormat="1" ht="30">
      <c r="A2960" s="62">
        <v>2958</v>
      </c>
      <c r="B2960" s="35" t="s">
        <v>20682</v>
      </c>
      <c r="C2960" s="36" t="str">
        <f t="shared" si="102"/>
        <v>Yes</v>
      </c>
      <c r="D2960" s="30">
        <f t="shared" si="103"/>
        <v>1.8179440610243371</v>
      </c>
      <c r="E2960" s="606">
        <v>5004.8</v>
      </c>
      <c r="F2960" s="27">
        <v>42613</v>
      </c>
      <c r="G2960" s="3" t="s">
        <v>20378</v>
      </c>
    </row>
    <row r="2961" spans="1:7" s="168" customFormat="1" ht="30">
      <c r="A2961" s="62">
        <v>2959</v>
      </c>
      <c r="B2961" s="35" t="s">
        <v>20683</v>
      </c>
      <c r="C2961" s="36" t="str">
        <f t="shared" si="102"/>
        <v>Yes</v>
      </c>
      <c r="D2961" s="30">
        <f t="shared" si="103"/>
        <v>0.90897203051216857</v>
      </c>
      <c r="E2961" s="606">
        <v>2502.4</v>
      </c>
      <c r="F2961" s="27">
        <v>42613</v>
      </c>
      <c r="G2961" s="3" t="s">
        <v>20378</v>
      </c>
    </row>
    <row r="2962" spans="1:7" s="168" customFormat="1" ht="30">
      <c r="A2962" s="62">
        <v>2960</v>
      </c>
      <c r="B2962" s="35" t="s">
        <v>20684</v>
      </c>
      <c r="C2962" s="36" t="str">
        <f t="shared" si="102"/>
        <v>Yes</v>
      </c>
      <c r="D2962" s="30">
        <f t="shared" si="103"/>
        <v>0.90897203051216857</v>
      </c>
      <c r="E2962" s="606">
        <v>2502.4</v>
      </c>
      <c r="F2962" s="27">
        <v>42612</v>
      </c>
      <c r="G2962" s="3" t="s">
        <v>20378</v>
      </c>
    </row>
    <row r="2963" spans="1:7" s="168" customFormat="1" ht="30">
      <c r="A2963" s="62">
        <v>2961</v>
      </c>
      <c r="B2963" s="35" t="s">
        <v>20685</v>
      </c>
      <c r="C2963" s="36" t="str">
        <f t="shared" si="102"/>
        <v>Yes</v>
      </c>
      <c r="D2963" s="30">
        <f t="shared" si="103"/>
        <v>0.59280784598619685</v>
      </c>
      <c r="E2963" s="606">
        <v>1632</v>
      </c>
      <c r="F2963" s="27">
        <v>42612</v>
      </c>
      <c r="G2963" s="3" t="s">
        <v>20378</v>
      </c>
    </row>
    <row r="2964" spans="1:7" s="168" customFormat="1" ht="30">
      <c r="A2964" s="62">
        <v>2962</v>
      </c>
      <c r="B2964" s="35" t="s">
        <v>20686</v>
      </c>
      <c r="C2964" s="36" t="str">
        <f t="shared" si="102"/>
        <v>Yes</v>
      </c>
      <c r="D2964" s="30">
        <f t="shared" si="103"/>
        <v>0.21736287686160552</v>
      </c>
      <c r="E2964" s="606">
        <v>598.4</v>
      </c>
      <c r="F2964" s="27">
        <v>42612</v>
      </c>
      <c r="G2964" s="3" t="s">
        <v>20378</v>
      </c>
    </row>
    <row r="2965" spans="1:7" s="168" customFormat="1" ht="30">
      <c r="A2965" s="62">
        <v>2963</v>
      </c>
      <c r="B2965" s="35" t="s">
        <v>20687</v>
      </c>
      <c r="C2965" s="36" t="str">
        <f t="shared" si="102"/>
        <v>Yes</v>
      </c>
      <c r="D2965" s="30">
        <f t="shared" si="103"/>
        <v>0.47424627678895753</v>
      </c>
      <c r="E2965" s="606">
        <v>1305.6000000000001</v>
      </c>
      <c r="F2965" s="27">
        <v>42612</v>
      </c>
      <c r="G2965" s="3" t="s">
        <v>20378</v>
      </c>
    </row>
    <row r="2966" spans="1:7" s="168" customFormat="1" ht="30">
      <c r="A2966" s="62">
        <v>2964</v>
      </c>
      <c r="B2966" s="35" t="s">
        <v>20688</v>
      </c>
      <c r="C2966" s="36" t="str">
        <f t="shared" si="102"/>
        <v>Yes</v>
      </c>
      <c r="D2966" s="30">
        <f t="shared" si="103"/>
        <v>1.640101707228478</v>
      </c>
      <c r="E2966" s="606">
        <v>4515.2</v>
      </c>
      <c r="F2966" s="27">
        <v>42612</v>
      </c>
      <c r="G2966" s="3" t="s">
        <v>20378</v>
      </c>
    </row>
    <row r="2967" spans="1:7" s="168" customFormat="1" ht="30">
      <c r="A2967" s="62">
        <v>2965</v>
      </c>
      <c r="B2967" s="35" t="s">
        <v>20689</v>
      </c>
      <c r="C2967" s="36" t="str">
        <f t="shared" si="102"/>
        <v>Yes</v>
      </c>
      <c r="D2967" s="30">
        <f t="shared" si="103"/>
        <v>1.4820196149654923</v>
      </c>
      <c r="E2967" s="606">
        <v>4080.0000000000005</v>
      </c>
      <c r="F2967" s="27">
        <v>42612</v>
      </c>
      <c r="G2967" s="3" t="s">
        <v>20378</v>
      </c>
    </row>
    <row r="2968" spans="1:7" s="168" customFormat="1" ht="30">
      <c r="A2968" s="62">
        <v>2966</v>
      </c>
      <c r="B2968" s="35" t="s">
        <v>20690</v>
      </c>
      <c r="C2968" s="36" t="str">
        <f t="shared" si="102"/>
        <v>Yes</v>
      </c>
      <c r="D2968" s="30">
        <f t="shared" si="103"/>
        <v>1.4820196149654923</v>
      </c>
      <c r="E2968" s="606">
        <v>4080.0000000000005</v>
      </c>
      <c r="F2968" s="27">
        <v>42612</v>
      </c>
      <c r="G2968" s="3" t="s">
        <v>20378</v>
      </c>
    </row>
    <row r="2969" spans="1:7" s="168" customFormat="1" ht="30">
      <c r="A2969" s="62">
        <v>2967</v>
      </c>
      <c r="B2969" s="35" t="s">
        <v>20691</v>
      </c>
      <c r="C2969" s="36" t="str">
        <f t="shared" si="102"/>
        <v>No</v>
      </c>
      <c r="D2969" s="30">
        <f t="shared" si="103"/>
        <v>2.1044678532509988</v>
      </c>
      <c r="E2969" s="606">
        <v>5793.6</v>
      </c>
      <c r="F2969" s="27">
        <v>42613</v>
      </c>
      <c r="G2969" s="3" t="s">
        <v>20378</v>
      </c>
    </row>
    <row r="2970" spans="1:7" s="168" customFormat="1" ht="30">
      <c r="A2970" s="62">
        <v>2968</v>
      </c>
      <c r="B2970" s="35" t="s">
        <v>20692</v>
      </c>
      <c r="C2970" s="36" t="str">
        <f t="shared" si="102"/>
        <v>Yes</v>
      </c>
      <c r="D2970" s="30">
        <f t="shared" si="103"/>
        <v>1.8871049763893932</v>
      </c>
      <c r="E2970" s="606">
        <v>5195.2</v>
      </c>
      <c r="F2970" s="27">
        <v>42612</v>
      </c>
      <c r="G2970" s="3" t="s">
        <v>20378</v>
      </c>
    </row>
    <row r="2971" spans="1:7" s="168" customFormat="1" ht="30">
      <c r="A2971" s="62">
        <v>2969</v>
      </c>
      <c r="B2971" s="35" t="s">
        <v>20693</v>
      </c>
      <c r="C2971" s="36" t="str">
        <f t="shared" si="102"/>
        <v>No</v>
      </c>
      <c r="D2971" s="30">
        <f t="shared" si="103"/>
        <v>4.6239011986923355</v>
      </c>
      <c r="E2971" s="606">
        <v>12729.599999999999</v>
      </c>
      <c r="F2971" s="27">
        <v>42612</v>
      </c>
      <c r="G2971" s="3" t="s">
        <v>20378</v>
      </c>
    </row>
    <row r="2972" spans="1:7" s="168" customFormat="1" ht="30">
      <c r="A2972" s="62">
        <v>2970</v>
      </c>
      <c r="B2972" s="35" t="s">
        <v>20694</v>
      </c>
      <c r="C2972" s="36" t="str">
        <f t="shared" si="102"/>
        <v>No</v>
      </c>
      <c r="D2972" s="30">
        <f t="shared" si="103"/>
        <v>4.6239011986923355</v>
      </c>
      <c r="E2972" s="606">
        <v>12729.599999999999</v>
      </c>
      <c r="F2972" s="27">
        <v>42612</v>
      </c>
      <c r="G2972" s="3" t="s">
        <v>20378</v>
      </c>
    </row>
    <row r="2973" spans="1:7" s="168" customFormat="1" ht="30">
      <c r="A2973" s="62">
        <v>2971</v>
      </c>
      <c r="B2973" s="35" t="s">
        <v>20695</v>
      </c>
      <c r="C2973" s="36" t="str">
        <f t="shared" si="102"/>
        <v>No</v>
      </c>
      <c r="D2973" s="30">
        <f t="shared" si="103"/>
        <v>4.6239011986923355</v>
      </c>
      <c r="E2973" s="606">
        <v>12729.599999999999</v>
      </c>
      <c r="F2973" s="27">
        <v>42612</v>
      </c>
      <c r="G2973" s="3" t="s">
        <v>20378</v>
      </c>
    </row>
    <row r="2974" spans="1:7" s="168" customFormat="1" ht="30">
      <c r="A2974" s="62">
        <v>2972</v>
      </c>
      <c r="B2974" s="35" t="s">
        <v>20696</v>
      </c>
      <c r="C2974" s="36" t="str">
        <f t="shared" si="102"/>
        <v>Yes</v>
      </c>
      <c r="D2974" s="30">
        <f t="shared" si="103"/>
        <v>1.8574645840900836</v>
      </c>
      <c r="E2974" s="606">
        <v>5113.6000000000004</v>
      </c>
      <c r="F2974" s="27">
        <v>42612</v>
      </c>
      <c r="G2974" s="3" t="s">
        <v>20378</v>
      </c>
    </row>
    <row r="2975" spans="1:7" s="168" customFormat="1" ht="30">
      <c r="A2975" s="62">
        <v>2973</v>
      </c>
      <c r="B2975" s="35" t="s">
        <v>20697</v>
      </c>
      <c r="C2975" s="36" t="str">
        <f t="shared" ref="C2975:C3037" si="104">IF(D2975&lt;=2, "Yes", "No")</f>
        <v>Yes</v>
      </c>
      <c r="D2975" s="30">
        <f t="shared" si="103"/>
        <v>0.21736287686160552</v>
      </c>
      <c r="E2975" s="606">
        <v>598.4</v>
      </c>
      <c r="F2975" s="27">
        <v>42612</v>
      </c>
      <c r="G2975" s="3" t="s">
        <v>20378</v>
      </c>
    </row>
    <row r="2976" spans="1:7" s="168" customFormat="1" ht="30">
      <c r="A2976" s="62">
        <v>2974</v>
      </c>
      <c r="B2976" s="35" t="s">
        <v>20698</v>
      </c>
      <c r="C2976" s="36" t="str">
        <f t="shared" si="104"/>
        <v>No</v>
      </c>
      <c r="D2976" s="30">
        <f t="shared" si="103"/>
        <v>2.3712313839447874</v>
      </c>
      <c r="E2976" s="606">
        <v>6528</v>
      </c>
      <c r="F2976" s="27">
        <v>42612</v>
      </c>
      <c r="G2976" s="3" t="s">
        <v>20378</v>
      </c>
    </row>
    <row r="2977" spans="1:7" s="168" customFormat="1" ht="30">
      <c r="A2977" s="62">
        <v>2975</v>
      </c>
      <c r="B2977" s="35" t="s">
        <v>20699</v>
      </c>
      <c r="C2977" s="36" t="str">
        <f t="shared" si="104"/>
        <v>Yes</v>
      </c>
      <c r="D2977" s="30">
        <f t="shared" si="103"/>
        <v>1.3041772611696332</v>
      </c>
      <c r="E2977" s="606">
        <v>3590.4</v>
      </c>
      <c r="F2977" s="27">
        <v>42612</v>
      </c>
      <c r="G2977" s="3" t="s">
        <v>20378</v>
      </c>
    </row>
    <row r="2978" spans="1:7" s="168" customFormat="1" ht="30">
      <c r="A2978" s="62">
        <v>2976</v>
      </c>
      <c r="B2978" s="35" t="s">
        <v>20700</v>
      </c>
      <c r="C2978" s="36" t="str">
        <f t="shared" si="104"/>
        <v>Yes</v>
      </c>
      <c r="D2978" s="30">
        <f t="shared" si="103"/>
        <v>0.13832183073011262</v>
      </c>
      <c r="E2978" s="606">
        <v>380.8</v>
      </c>
      <c r="F2978" s="27">
        <v>42613</v>
      </c>
      <c r="G2978" s="3" t="s">
        <v>20378</v>
      </c>
    </row>
    <row r="2979" spans="1:7" s="168" customFormat="1" ht="30">
      <c r="A2979" s="62">
        <v>2977</v>
      </c>
      <c r="B2979" s="35" t="s">
        <v>20701</v>
      </c>
      <c r="C2979" s="36" t="str">
        <f t="shared" si="104"/>
        <v>Yes</v>
      </c>
      <c r="D2979" s="30">
        <f t="shared" si="103"/>
        <v>0.32604431529240829</v>
      </c>
      <c r="E2979" s="606">
        <v>897.6</v>
      </c>
      <c r="F2979" s="27">
        <v>42612</v>
      </c>
      <c r="G2979" s="3" t="s">
        <v>20378</v>
      </c>
    </row>
    <row r="2980" spans="1:7" s="168" customFormat="1" ht="30">
      <c r="A2980" s="62">
        <v>2978</v>
      </c>
      <c r="B2980" s="35" t="s">
        <v>20702</v>
      </c>
      <c r="C2980" s="36" t="str">
        <f t="shared" si="104"/>
        <v>Yes</v>
      </c>
      <c r="D2980" s="30">
        <f t="shared" si="103"/>
        <v>1.4128586996004358</v>
      </c>
      <c r="E2980" s="606">
        <v>3889.5999999999995</v>
      </c>
      <c r="F2980" s="27">
        <v>42612</v>
      </c>
      <c r="G2980" s="3" t="s">
        <v>20378</v>
      </c>
    </row>
    <row r="2981" spans="1:7" s="168" customFormat="1" ht="30">
      <c r="A2981" s="62">
        <v>2979</v>
      </c>
      <c r="B2981" s="35" t="s">
        <v>20703</v>
      </c>
      <c r="C2981" s="36" t="str">
        <f t="shared" si="104"/>
        <v>Yes</v>
      </c>
      <c r="D2981" s="30">
        <f t="shared" si="103"/>
        <v>0.36556483835815473</v>
      </c>
      <c r="E2981" s="606">
        <v>1006.4</v>
      </c>
      <c r="F2981" s="27">
        <v>42612</v>
      </c>
      <c r="G2981" s="3" t="s">
        <v>20378</v>
      </c>
    </row>
    <row r="2982" spans="1:7" s="168" customFormat="1" ht="30">
      <c r="A2982" s="62">
        <v>2980</v>
      </c>
      <c r="B2982" s="35" t="s">
        <v>20704</v>
      </c>
      <c r="C2982" s="36" t="str">
        <f t="shared" si="104"/>
        <v>Yes</v>
      </c>
      <c r="D2982" s="30">
        <f t="shared" si="103"/>
        <v>0.63232836905194334</v>
      </c>
      <c r="E2982" s="606">
        <v>1740.8</v>
      </c>
      <c r="F2982" s="27">
        <v>42612</v>
      </c>
      <c r="G2982" s="3" t="s">
        <v>20378</v>
      </c>
    </row>
    <row r="2983" spans="1:7" s="168" customFormat="1" ht="30">
      <c r="A2983" s="62">
        <v>2981</v>
      </c>
      <c r="B2983" s="35" t="s">
        <v>20705</v>
      </c>
      <c r="C2983" s="36" t="str">
        <f t="shared" si="104"/>
        <v>Yes</v>
      </c>
      <c r="D2983" s="30">
        <f t="shared" si="103"/>
        <v>0.88921176897929533</v>
      </c>
      <c r="E2983" s="606">
        <v>2448</v>
      </c>
      <c r="F2983" s="27">
        <v>42612</v>
      </c>
      <c r="G2983" s="3" t="s">
        <v>20378</v>
      </c>
    </row>
    <row r="2984" spans="1:7" s="168" customFormat="1" ht="30">
      <c r="A2984" s="62">
        <v>2982</v>
      </c>
      <c r="B2984" s="35" t="s">
        <v>20706</v>
      </c>
      <c r="C2984" s="36" t="str">
        <f t="shared" si="104"/>
        <v>Yes</v>
      </c>
      <c r="D2984" s="30">
        <f t="shared" si="103"/>
        <v>1.8871049763893932</v>
      </c>
      <c r="E2984" s="606">
        <v>5195.2</v>
      </c>
      <c r="F2984" s="27">
        <v>42612</v>
      </c>
      <c r="G2984" s="3" t="s">
        <v>20378</v>
      </c>
    </row>
    <row r="2985" spans="1:7" s="168" customFormat="1" ht="30">
      <c r="A2985" s="62">
        <v>2983</v>
      </c>
      <c r="B2985" s="35" t="s">
        <v>20707</v>
      </c>
      <c r="C2985" s="36" t="str">
        <f t="shared" si="104"/>
        <v>No</v>
      </c>
      <c r="D2985" s="30">
        <f t="shared" si="103"/>
        <v>2.4502724300762804</v>
      </c>
      <c r="E2985" s="606">
        <v>6745.6</v>
      </c>
      <c r="F2985" s="27">
        <v>42612</v>
      </c>
      <c r="G2985" s="3" t="s">
        <v>20378</v>
      </c>
    </row>
    <row r="2986" spans="1:7" s="168" customFormat="1" ht="30">
      <c r="A2986" s="62">
        <v>2984</v>
      </c>
      <c r="B2986" s="35" t="s">
        <v>20708</v>
      </c>
      <c r="C2986" s="36" t="str">
        <f t="shared" si="104"/>
        <v>No</v>
      </c>
      <c r="D2986" s="30">
        <f t="shared" si="103"/>
        <v>2.4502724300762804</v>
      </c>
      <c r="E2986" s="606">
        <v>6745.6</v>
      </c>
      <c r="F2986" s="27">
        <v>42612</v>
      </c>
      <c r="G2986" s="3" t="s">
        <v>20378</v>
      </c>
    </row>
    <row r="2987" spans="1:7" s="168" customFormat="1" ht="30">
      <c r="A2987" s="62">
        <v>2985</v>
      </c>
      <c r="B2987" s="35" t="s">
        <v>20709</v>
      </c>
      <c r="C2987" s="36" t="str">
        <f t="shared" si="104"/>
        <v>No</v>
      </c>
      <c r="D2987" s="30">
        <f t="shared" si="103"/>
        <v>2.4502724300762804</v>
      </c>
      <c r="E2987" s="606">
        <v>6745.6</v>
      </c>
      <c r="F2987" s="27">
        <v>42612</v>
      </c>
      <c r="G2987" s="3" t="s">
        <v>20378</v>
      </c>
    </row>
    <row r="2988" spans="1:7" s="168" customFormat="1" ht="30">
      <c r="A2988" s="62">
        <v>2986</v>
      </c>
      <c r="B2988" s="35" t="s">
        <v>20710</v>
      </c>
      <c r="C2988" s="36" t="str">
        <f t="shared" si="104"/>
        <v>Yes</v>
      </c>
      <c r="D2988" s="30">
        <f t="shared" si="103"/>
        <v>1.8969851071558301</v>
      </c>
      <c r="E2988" s="606">
        <v>5222.4000000000005</v>
      </c>
      <c r="F2988" s="27">
        <v>42612</v>
      </c>
      <c r="G2988" s="3" t="s">
        <v>20378</v>
      </c>
    </row>
    <row r="2989" spans="1:7" s="168" customFormat="1" ht="30">
      <c r="A2989" s="62">
        <v>2987</v>
      </c>
      <c r="B2989" s="35" t="s">
        <v>20711</v>
      </c>
      <c r="C2989" s="36" t="str">
        <f t="shared" si="104"/>
        <v>No</v>
      </c>
      <c r="D2989" s="30">
        <f t="shared" si="103"/>
        <v>2.4996730839084638</v>
      </c>
      <c r="E2989" s="606">
        <v>6881.6</v>
      </c>
      <c r="F2989" s="27">
        <v>42612</v>
      </c>
      <c r="G2989" s="3" t="s">
        <v>20378</v>
      </c>
    </row>
    <row r="2990" spans="1:7" s="168" customFormat="1" ht="30">
      <c r="A2990" s="62">
        <v>2988</v>
      </c>
      <c r="B2990" s="35" t="s">
        <v>20712</v>
      </c>
      <c r="C2990" s="36" t="str">
        <f t="shared" si="104"/>
        <v>Yes</v>
      </c>
      <c r="D2990" s="30">
        <f t="shared" si="103"/>
        <v>0.82005085361423902</v>
      </c>
      <c r="E2990" s="606">
        <v>2257.6</v>
      </c>
      <c r="F2990" s="27">
        <v>42612</v>
      </c>
      <c r="G2990" s="3" t="s">
        <v>20378</v>
      </c>
    </row>
    <row r="2991" spans="1:7" s="168" customFormat="1" ht="30">
      <c r="A2991" s="62">
        <v>2989</v>
      </c>
      <c r="B2991" s="35" t="s">
        <v>20713</v>
      </c>
      <c r="C2991" s="36" t="str">
        <f t="shared" si="104"/>
        <v>No</v>
      </c>
      <c r="D2991" s="30">
        <f t="shared" si="103"/>
        <v>3.458045768252815</v>
      </c>
      <c r="E2991" s="606">
        <v>9520</v>
      </c>
      <c r="F2991" s="27">
        <v>42612</v>
      </c>
      <c r="G2991" s="3" t="s">
        <v>20378</v>
      </c>
    </row>
    <row r="2992" spans="1:7" s="168" customFormat="1" ht="30">
      <c r="A2992" s="62">
        <v>2990</v>
      </c>
      <c r="B2992" s="35" t="s">
        <v>20714</v>
      </c>
      <c r="C2992" s="36" t="str">
        <f t="shared" si="104"/>
        <v>No</v>
      </c>
      <c r="D2992" s="30">
        <f t="shared" si="103"/>
        <v>3.458045768252815</v>
      </c>
      <c r="E2992" s="606">
        <v>9520</v>
      </c>
      <c r="F2992" s="27">
        <v>42612</v>
      </c>
      <c r="G2992" s="3" t="s">
        <v>20378</v>
      </c>
    </row>
    <row r="2993" spans="1:7" s="168" customFormat="1" ht="30">
      <c r="A2993" s="62">
        <v>2991</v>
      </c>
      <c r="B2993" s="35" t="s">
        <v>20715</v>
      </c>
      <c r="C2993" s="36" t="str">
        <f t="shared" si="104"/>
        <v>No</v>
      </c>
      <c r="D2993" s="30">
        <f t="shared" si="103"/>
        <v>3.458045768252815</v>
      </c>
      <c r="E2993" s="606">
        <v>9520</v>
      </c>
      <c r="F2993" s="27">
        <v>42613</v>
      </c>
      <c r="G2993" s="3" t="s">
        <v>20378</v>
      </c>
    </row>
    <row r="2994" spans="1:7" s="168" customFormat="1" ht="30">
      <c r="A2994" s="62">
        <v>2992</v>
      </c>
      <c r="B2994" s="35" t="s">
        <v>20359</v>
      </c>
      <c r="C2994" s="36" t="str">
        <f t="shared" si="104"/>
        <v>Yes</v>
      </c>
      <c r="D2994" s="30">
        <f t="shared" si="103"/>
        <v>1.4820196149654923</v>
      </c>
      <c r="E2994" s="606">
        <v>4080</v>
      </c>
      <c r="F2994" s="27">
        <v>42612</v>
      </c>
      <c r="G2994" s="3" t="s">
        <v>20378</v>
      </c>
    </row>
    <row r="2995" spans="1:7" s="168" customFormat="1" ht="30">
      <c r="A2995" s="62">
        <v>2993</v>
      </c>
      <c r="B2995" s="35" t="s">
        <v>20716</v>
      </c>
      <c r="C2995" s="36" t="str">
        <f t="shared" si="104"/>
        <v>Yes</v>
      </c>
      <c r="D2995" s="30">
        <f t="shared" si="103"/>
        <v>1.2844169996367598</v>
      </c>
      <c r="E2995" s="606">
        <v>3536</v>
      </c>
      <c r="F2995" s="27">
        <v>42612</v>
      </c>
      <c r="G2995" s="3" t="s">
        <v>20378</v>
      </c>
    </row>
    <row r="2996" spans="1:7" s="168" customFormat="1" ht="30">
      <c r="A2996" s="62">
        <v>2994</v>
      </c>
      <c r="B2996" s="35" t="s">
        <v>20717</v>
      </c>
      <c r="C2996" s="36" t="str">
        <f t="shared" si="104"/>
        <v>Yes</v>
      </c>
      <c r="D2996" s="30">
        <f t="shared" si="103"/>
        <v>0.91885216127860514</v>
      </c>
      <c r="E2996" s="606">
        <v>2529.6</v>
      </c>
      <c r="F2996" s="27">
        <v>42612</v>
      </c>
      <c r="G2996" s="3" t="s">
        <v>20378</v>
      </c>
    </row>
    <row r="2997" spans="1:7" s="168" customFormat="1" ht="30">
      <c r="A2997" s="62">
        <v>2995</v>
      </c>
      <c r="B2997" s="35" t="s">
        <v>20718</v>
      </c>
      <c r="C2997" s="36" t="str">
        <f t="shared" si="104"/>
        <v>Yes</v>
      </c>
      <c r="D2997" s="30">
        <f t="shared" si="103"/>
        <v>1.1164547766073374</v>
      </c>
      <c r="E2997" s="606">
        <v>3073.6</v>
      </c>
      <c r="F2997" s="27">
        <v>42612</v>
      </c>
      <c r="G2997" s="3" t="s">
        <v>20378</v>
      </c>
    </row>
    <row r="2998" spans="1:7" s="168" customFormat="1" ht="30">
      <c r="A2998" s="62">
        <v>2996</v>
      </c>
      <c r="B2998" s="35" t="s">
        <v>20719</v>
      </c>
      <c r="C2998" s="36" t="str">
        <f t="shared" si="104"/>
        <v>No</v>
      </c>
      <c r="D2998" s="30">
        <f t="shared" si="103"/>
        <v>2.0254268071195058</v>
      </c>
      <c r="E2998" s="606">
        <v>5576</v>
      </c>
      <c r="F2998" s="27">
        <v>42613</v>
      </c>
      <c r="G2998" s="3" t="s">
        <v>20378</v>
      </c>
    </row>
    <row r="2999" spans="1:7" s="168" customFormat="1" ht="30">
      <c r="A2999" s="62">
        <v>2997</v>
      </c>
      <c r="B2999" s="35" t="s">
        <v>20720</v>
      </c>
      <c r="C2999" s="36" t="str">
        <f t="shared" si="104"/>
        <v>Yes</v>
      </c>
      <c r="D2999" s="30">
        <f t="shared" si="103"/>
        <v>0.40508536142390111</v>
      </c>
      <c r="E2999" s="606">
        <v>1115.1999999999998</v>
      </c>
      <c r="F2999" s="27">
        <v>42612</v>
      </c>
      <c r="G2999" s="3" t="s">
        <v>20378</v>
      </c>
    </row>
    <row r="3000" spans="1:7" s="168" customFormat="1" ht="30">
      <c r="A3000" s="62">
        <v>2998</v>
      </c>
      <c r="B3000" s="35" t="s">
        <v>20721</v>
      </c>
      <c r="C3000" s="36" t="str">
        <f t="shared" si="104"/>
        <v>Yes</v>
      </c>
      <c r="D3000" s="30">
        <f t="shared" si="103"/>
        <v>0.72124954594987278</v>
      </c>
      <c r="E3000" s="606">
        <v>1985.6</v>
      </c>
      <c r="F3000" s="27">
        <v>42612</v>
      </c>
      <c r="G3000" s="3" t="s">
        <v>20378</v>
      </c>
    </row>
    <row r="3001" spans="1:7" s="168" customFormat="1" ht="30">
      <c r="A3001" s="62">
        <v>2999</v>
      </c>
      <c r="B3001" s="35" t="s">
        <v>20722</v>
      </c>
      <c r="C3001" s="36" t="str">
        <f t="shared" si="104"/>
        <v>Yes</v>
      </c>
      <c r="D3001" s="30">
        <f t="shared" si="103"/>
        <v>0.81017072284780223</v>
      </c>
      <c r="E3001" s="606">
        <v>2230.3999999999996</v>
      </c>
      <c r="F3001" s="27">
        <v>42612</v>
      </c>
      <c r="G3001" s="3" t="s">
        <v>20378</v>
      </c>
    </row>
    <row r="3002" spans="1:7" s="168" customFormat="1" ht="30">
      <c r="A3002" s="62">
        <v>3000</v>
      </c>
      <c r="B3002" s="35" t="s">
        <v>20723</v>
      </c>
      <c r="C3002" s="36" t="str">
        <f t="shared" si="104"/>
        <v>Yes</v>
      </c>
      <c r="D3002" s="30">
        <f t="shared" si="103"/>
        <v>0.17784235379585905</v>
      </c>
      <c r="E3002" s="606">
        <v>489.59999999999997</v>
      </c>
      <c r="F3002" s="27">
        <v>42612</v>
      </c>
      <c r="G3002" s="3" t="s">
        <v>20378</v>
      </c>
    </row>
    <row r="3003" spans="1:7" s="168" customFormat="1" ht="45">
      <c r="A3003" s="62">
        <v>3001</v>
      </c>
      <c r="B3003" s="35" t="s">
        <v>20724</v>
      </c>
      <c r="C3003" s="36" t="str">
        <f t="shared" si="104"/>
        <v>No</v>
      </c>
      <c r="D3003" s="30">
        <f t="shared" si="103"/>
        <v>3.1616418452597168</v>
      </c>
      <c r="E3003" s="606">
        <v>8704</v>
      </c>
      <c r="F3003" s="27">
        <v>42612</v>
      </c>
      <c r="G3003" s="3" t="s">
        <v>20378</v>
      </c>
    </row>
    <row r="3004" spans="1:7" s="168" customFormat="1" ht="30">
      <c r="A3004" s="62">
        <v>3002</v>
      </c>
      <c r="B3004" s="35" t="s">
        <v>20725</v>
      </c>
      <c r="C3004" s="36" t="str">
        <f t="shared" si="104"/>
        <v>Yes</v>
      </c>
      <c r="D3004" s="30">
        <f t="shared" si="103"/>
        <v>0.22724300762804214</v>
      </c>
      <c r="E3004" s="606">
        <v>625.6</v>
      </c>
      <c r="F3004" s="27">
        <v>42612</v>
      </c>
      <c r="G3004" s="3" t="s">
        <v>20378</v>
      </c>
    </row>
    <row r="3005" spans="1:7" s="168" customFormat="1" ht="30">
      <c r="A3005" s="62">
        <v>3003</v>
      </c>
      <c r="B3005" s="35" t="s">
        <v>20726</v>
      </c>
      <c r="C3005" s="36" t="str">
        <f t="shared" si="104"/>
        <v>Yes</v>
      </c>
      <c r="D3005" s="30">
        <f t="shared" si="103"/>
        <v>0.7904104613149292</v>
      </c>
      <c r="E3005" s="606">
        <v>2176</v>
      </c>
      <c r="F3005" s="27">
        <v>42612</v>
      </c>
      <c r="G3005" s="3" t="s">
        <v>20378</v>
      </c>
    </row>
    <row r="3006" spans="1:7" s="168" customFormat="1" ht="30">
      <c r="A3006" s="62">
        <v>3004</v>
      </c>
      <c r="B3006" s="35" t="s">
        <v>20727</v>
      </c>
      <c r="C3006" s="36" t="str">
        <f t="shared" si="104"/>
        <v>Yes</v>
      </c>
      <c r="D3006" s="30">
        <f t="shared" si="103"/>
        <v>0.7904104613149292</v>
      </c>
      <c r="E3006" s="606">
        <v>2176</v>
      </c>
      <c r="F3006" s="27">
        <v>42612</v>
      </c>
      <c r="G3006" s="3" t="s">
        <v>20378</v>
      </c>
    </row>
    <row r="3007" spans="1:7" s="168" customFormat="1" ht="30">
      <c r="A3007" s="62">
        <v>3005</v>
      </c>
      <c r="B3007" s="35" t="s">
        <v>20728</v>
      </c>
      <c r="C3007" s="36" t="str">
        <f t="shared" si="104"/>
        <v>Yes</v>
      </c>
      <c r="D3007" s="30">
        <f t="shared" si="103"/>
        <v>0.41496549219033785</v>
      </c>
      <c r="E3007" s="606">
        <v>1142.4000000000001</v>
      </c>
      <c r="F3007" s="27">
        <v>42612</v>
      </c>
      <c r="G3007" s="3" t="s">
        <v>20378</v>
      </c>
    </row>
    <row r="3008" spans="1:7" s="168" customFormat="1" ht="30">
      <c r="A3008" s="62">
        <v>3006</v>
      </c>
      <c r="B3008" s="35" t="s">
        <v>20729</v>
      </c>
      <c r="C3008" s="36" t="str">
        <f t="shared" si="104"/>
        <v>Yes</v>
      </c>
      <c r="D3008" s="30">
        <f t="shared" si="103"/>
        <v>0.34580457682528148</v>
      </c>
      <c r="E3008" s="606">
        <v>951.99999999999989</v>
      </c>
      <c r="F3008" s="27">
        <v>42612</v>
      </c>
      <c r="G3008" s="3" t="s">
        <v>20378</v>
      </c>
    </row>
    <row r="3009" spans="1:7" s="168" customFormat="1" ht="30">
      <c r="A3009" s="62">
        <v>3007</v>
      </c>
      <c r="B3009" s="35" t="s">
        <v>20730</v>
      </c>
      <c r="C3009" s="36" t="str">
        <f t="shared" si="104"/>
        <v>Yes</v>
      </c>
      <c r="D3009" s="30">
        <f t="shared" si="103"/>
        <v>1.610461314929168</v>
      </c>
      <c r="E3009" s="606">
        <v>4433.5999999999995</v>
      </c>
      <c r="F3009" s="27">
        <v>42612</v>
      </c>
      <c r="G3009" s="3" t="s">
        <v>20378</v>
      </c>
    </row>
    <row r="3010" spans="1:7" s="168" customFormat="1" ht="30">
      <c r="A3010" s="62">
        <v>3008</v>
      </c>
      <c r="B3010" s="35" t="s">
        <v>20731</v>
      </c>
      <c r="C3010" s="36" t="str">
        <f t="shared" si="104"/>
        <v>Yes</v>
      </c>
      <c r="D3010" s="30">
        <f t="shared" si="103"/>
        <v>1.5413003995641119</v>
      </c>
      <c r="E3010" s="606">
        <v>4243.2</v>
      </c>
      <c r="F3010" s="27">
        <v>42612</v>
      </c>
      <c r="G3010" s="3" t="s">
        <v>20378</v>
      </c>
    </row>
    <row r="3011" spans="1:7" s="168" customFormat="1" ht="30">
      <c r="A3011" s="62">
        <v>3009</v>
      </c>
      <c r="B3011" s="35" t="s">
        <v>20732</v>
      </c>
      <c r="C3011" s="36" t="str">
        <f t="shared" si="104"/>
        <v>No</v>
      </c>
      <c r="D3011" s="30">
        <f t="shared" si="103"/>
        <v>2.3020704685797315</v>
      </c>
      <c r="E3011" s="606">
        <v>6337.6</v>
      </c>
      <c r="F3011" s="27">
        <v>42612</v>
      </c>
      <c r="G3011" s="3" t="s">
        <v>20378</v>
      </c>
    </row>
    <row r="3012" spans="1:7" s="168" customFormat="1" ht="30">
      <c r="A3012" s="62">
        <v>3010</v>
      </c>
      <c r="B3012" s="35" t="s">
        <v>20733</v>
      </c>
      <c r="C3012" s="36" t="str">
        <f t="shared" si="104"/>
        <v>Yes</v>
      </c>
      <c r="D3012" s="30">
        <f t="shared" ref="D3012:D3075" si="105">E3012/2753</f>
        <v>0.54340719215401379</v>
      </c>
      <c r="E3012" s="606">
        <v>1496</v>
      </c>
      <c r="F3012" s="27">
        <v>42612</v>
      </c>
      <c r="G3012" s="3" t="s">
        <v>20378</v>
      </c>
    </row>
    <row r="3013" spans="1:7" s="168" customFormat="1" ht="45">
      <c r="A3013" s="62">
        <v>3011</v>
      </c>
      <c r="B3013" s="35" t="s">
        <v>20734</v>
      </c>
      <c r="C3013" s="36" t="str">
        <f t="shared" si="104"/>
        <v>No</v>
      </c>
      <c r="D3013" s="30">
        <f t="shared" si="105"/>
        <v>3.9915728296403925</v>
      </c>
      <c r="E3013" s="606">
        <v>10988.800000000001</v>
      </c>
      <c r="F3013" s="27">
        <v>42612</v>
      </c>
      <c r="G3013" s="3" t="s">
        <v>20378</v>
      </c>
    </row>
    <row r="3014" spans="1:7" s="168" customFormat="1" ht="30">
      <c r="A3014" s="62">
        <v>3012</v>
      </c>
      <c r="B3014" s="35" t="s">
        <v>20735</v>
      </c>
      <c r="C3014" s="36" t="str">
        <f t="shared" si="104"/>
        <v>No</v>
      </c>
      <c r="D3014" s="30">
        <f t="shared" si="105"/>
        <v>2.1538685070831818</v>
      </c>
      <c r="E3014" s="606">
        <v>5929.5999999999995</v>
      </c>
      <c r="F3014" s="27">
        <v>42612</v>
      </c>
      <c r="G3014" s="3" t="s">
        <v>20378</v>
      </c>
    </row>
    <row r="3015" spans="1:7" s="168" customFormat="1" ht="30">
      <c r="A3015" s="62">
        <v>3013</v>
      </c>
      <c r="B3015" s="35" t="s">
        <v>20736</v>
      </c>
      <c r="C3015" s="36" t="str">
        <f t="shared" si="104"/>
        <v>No</v>
      </c>
      <c r="D3015" s="30">
        <f t="shared" si="105"/>
        <v>2.1538685070831818</v>
      </c>
      <c r="E3015" s="606">
        <v>5929.5999999999995</v>
      </c>
      <c r="F3015" s="27">
        <v>42612</v>
      </c>
      <c r="G3015" s="3" t="s">
        <v>20378</v>
      </c>
    </row>
    <row r="3016" spans="1:7" s="168" customFormat="1" ht="30">
      <c r="A3016" s="62">
        <v>3014</v>
      </c>
      <c r="B3016" s="35" t="s">
        <v>20737</v>
      </c>
      <c r="C3016" s="36" t="str">
        <f t="shared" si="104"/>
        <v>Yes</v>
      </c>
      <c r="D3016" s="30">
        <f t="shared" si="105"/>
        <v>0.77065019978205596</v>
      </c>
      <c r="E3016" s="606">
        <v>2121.6</v>
      </c>
      <c r="F3016" s="27">
        <v>42612</v>
      </c>
      <c r="G3016" s="3" t="s">
        <v>20378</v>
      </c>
    </row>
    <row r="3017" spans="1:7" s="168" customFormat="1" ht="30">
      <c r="A3017" s="62">
        <v>3015</v>
      </c>
      <c r="B3017" s="35" t="s">
        <v>20738</v>
      </c>
      <c r="C3017" s="36" t="str">
        <f t="shared" si="104"/>
        <v>Yes</v>
      </c>
      <c r="D3017" s="30">
        <f t="shared" si="105"/>
        <v>0.76077006901561939</v>
      </c>
      <c r="E3017" s="606">
        <v>2094.4</v>
      </c>
      <c r="F3017" s="27">
        <v>42612</v>
      </c>
      <c r="G3017" s="3" t="s">
        <v>20378</v>
      </c>
    </row>
    <row r="3018" spans="1:7" s="168" customFormat="1" ht="30">
      <c r="A3018" s="62">
        <v>3016</v>
      </c>
      <c r="B3018" s="35" t="s">
        <v>20739</v>
      </c>
      <c r="C3018" s="36" t="str">
        <f t="shared" si="104"/>
        <v>Yes</v>
      </c>
      <c r="D3018" s="30">
        <f t="shared" si="105"/>
        <v>0.53352706138757722</v>
      </c>
      <c r="E3018" s="606">
        <v>1468.8000000000002</v>
      </c>
      <c r="F3018" s="27">
        <v>42612</v>
      </c>
      <c r="G3018" s="3" t="s">
        <v>20378</v>
      </c>
    </row>
    <row r="3019" spans="1:7" s="168" customFormat="1" ht="30">
      <c r="A3019" s="62">
        <v>3017</v>
      </c>
      <c r="B3019" s="35" t="s">
        <v>20740</v>
      </c>
      <c r="C3019" s="36" t="str">
        <f t="shared" si="104"/>
        <v>Yes</v>
      </c>
      <c r="D3019" s="30">
        <f t="shared" si="105"/>
        <v>1.8772248456229568</v>
      </c>
      <c r="E3019" s="606">
        <v>5168</v>
      </c>
      <c r="F3019" s="27">
        <v>42613</v>
      </c>
      <c r="G3019" s="3" t="s">
        <v>20378</v>
      </c>
    </row>
    <row r="3020" spans="1:7" s="168" customFormat="1" ht="45">
      <c r="A3020" s="62">
        <v>3018</v>
      </c>
      <c r="B3020" s="35" t="s">
        <v>20741</v>
      </c>
      <c r="C3020" s="36" t="str">
        <f t="shared" si="104"/>
        <v>Yes</v>
      </c>
      <c r="D3020" s="30">
        <f t="shared" si="105"/>
        <v>1.8772248456229568</v>
      </c>
      <c r="E3020" s="606">
        <v>5168</v>
      </c>
      <c r="F3020" s="27">
        <v>42612</v>
      </c>
      <c r="G3020" s="3" t="s">
        <v>20378</v>
      </c>
    </row>
    <row r="3021" spans="1:7" s="168" customFormat="1" ht="30">
      <c r="A3021" s="62">
        <v>3019</v>
      </c>
      <c r="B3021" s="35" t="s">
        <v>20742</v>
      </c>
      <c r="C3021" s="36" t="str">
        <f t="shared" si="104"/>
        <v>Yes</v>
      </c>
      <c r="D3021" s="30">
        <f t="shared" si="105"/>
        <v>1.5907010533962949</v>
      </c>
      <c r="E3021" s="606">
        <v>4379.2</v>
      </c>
      <c r="F3021" s="27">
        <v>42612</v>
      </c>
      <c r="G3021" s="3" t="s">
        <v>20378</v>
      </c>
    </row>
    <row r="3022" spans="1:7" s="168" customFormat="1" ht="30">
      <c r="A3022" s="62">
        <v>3020</v>
      </c>
      <c r="B3022" s="35" t="s">
        <v>20743</v>
      </c>
      <c r="C3022" s="36" t="str">
        <f t="shared" si="104"/>
        <v>Yes</v>
      </c>
      <c r="D3022" s="30">
        <f t="shared" si="105"/>
        <v>1.5907010533962949</v>
      </c>
      <c r="E3022" s="606">
        <v>4379.2</v>
      </c>
      <c r="F3022" s="27">
        <v>42612</v>
      </c>
      <c r="G3022" s="3" t="s">
        <v>20378</v>
      </c>
    </row>
    <row r="3023" spans="1:7" s="168" customFormat="1" ht="30">
      <c r="A3023" s="62">
        <v>3021</v>
      </c>
      <c r="B3023" s="35" t="s">
        <v>20744</v>
      </c>
      <c r="C3023" s="36" t="str">
        <f t="shared" si="104"/>
        <v>Yes</v>
      </c>
      <c r="D3023" s="30">
        <f t="shared" si="105"/>
        <v>1.8673447148565203</v>
      </c>
      <c r="E3023" s="606">
        <v>5140.8</v>
      </c>
      <c r="F3023" s="27">
        <v>42612</v>
      </c>
      <c r="G3023" s="3" t="s">
        <v>20378</v>
      </c>
    </row>
    <row r="3024" spans="1:7" s="168" customFormat="1" ht="30">
      <c r="A3024" s="62">
        <v>3022</v>
      </c>
      <c r="B3024" s="35" t="s">
        <v>20745</v>
      </c>
      <c r="C3024" s="36" t="str">
        <f t="shared" si="104"/>
        <v>Yes</v>
      </c>
      <c r="D3024" s="30">
        <f t="shared" si="105"/>
        <v>1.0275335997094079</v>
      </c>
      <c r="E3024" s="606">
        <v>2828.8</v>
      </c>
      <c r="F3024" s="27">
        <v>42613</v>
      </c>
      <c r="G3024" s="3" t="s">
        <v>20378</v>
      </c>
    </row>
    <row r="3025" spans="1:7" s="168" customFormat="1" ht="30">
      <c r="A3025" s="62">
        <v>3023</v>
      </c>
      <c r="B3025" s="35" t="s">
        <v>20746</v>
      </c>
      <c r="C3025" s="36" t="str">
        <f t="shared" si="104"/>
        <v>Yes</v>
      </c>
      <c r="D3025" s="30">
        <f t="shared" si="105"/>
        <v>1.0275335997094079</v>
      </c>
      <c r="E3025" s="606">
        <v>2828.8</v>
      </c>
      <c r="F3025" s="27">
        <v>42612</v>
      </c>
      <c r="G3025" s="3" t="s">
        <v>20378</v>
      </c>
    </row>
    <row r="3026" spans="1:7" s="168" customFormat="1" ht="30">
      <c r="A3026" s="62">
        <v>3024</v>
      </c>
      <c r="B3026" s="35" t="s">
        <v>20747</v>
      </c>
      <c r="C3026" s="36" t="str">
        <f t="shared" si="104"/>
        <v>No</v>
      </c>
      <c r="D3026" s="30">
        <f t="shared" si="105"/>
        <v>3.487686160552125</v>
      </c>
      <c r="E3026" s="606">
        <v>9601.6</v>
      </c>
      <c r="F3026" s="27">
        <v>42612</v>
      </c>
      <c r="G3026" s="3" t="s">
        <v>20378</v>
      </c>
    </row>
    <row r="3027" spans="1:7" s="168" customFormat="1" ht="30">
      <c r="A3027" s="62">
        <v>3025</v>
      </c>
      <c r="B3027" s="35" t="s">
        <v>20748</v>
      </c>
      <c r="C3027" s="36" t="str">
        <f t="shared" si="104"/>
        <v>No</v>
      </c>
      <c r="D3027" s="30">
        <f t="shared" si="105"/>
        <v>4.0212132219397025</v>
      </c>
      <c r="E3027" s="606">
        <v>11070.400000000001</v>
      </c>
      <c r="F3027" s="27">
        <v>42612</v>
      </c>
      <c r="G3027" s="3" t="s">
        <v>20378</v>
      </c>
    </row>
    <row r="3028" spans="1:7" s="168" customFormat="1" ht="30">
      <c r="A3028" s="62">
        <v>3026</v>
      </c>
      <c r="B3028" s="35" t="s">
        <v>20749</v>
      </c>
      <c r="C3028" s="36" t="str">
        <f t="shared" si="104"/>
        <v>Yes</v>
      </c>
      <c r="D3028" s="30">
        <f t="shared" si="105"/>
        <v>0.5434071921540139</v>
      </c>
      <c r="E3028" s="606">
        <v>1496.0000000000002</v>
      </c>
      <c r="F3028" s="27">
        <v>42612</v>
      </c>
      <c r="G3028" s="3" t="s">
        <v>20378</v>
      </c>
    </row>
    <row r="3029" spans="1:7" s="168" customFormat="1" ht="30">
      <c r="A3029" s="62">
        <v>3027</v>
      </c>
      <c r="B3029" s="35" t="s">
        <v>20750</v>
      </c>
      <c r="C3029" s="36" t="str">
        <f t="shared" si="104"/>
        <v>No</v>
      </c>
      <c r="D3029" s="30">
        <f t="shared" si="105"/>
        <v>4.4164184525971661</v>
      </c>
      <c r="E3029" s="606">
        <v>12158.399999999998</v>
      </c>
      <c r="F3029" s="27">
        <v>42612</v>
      </c>
      <c r="G3029" s="3" t="s">
        <v>20378</v>
      </c>
    </row>
    <row r="3030" spans="1:7" s="168" customFormat="1" ht="30">
      <c r="A3030" s="62">
        <v>3028</v>
      </c>
      <c r="B3030" s="35" t="s">
        <v>20751</v>
      </c>
      <c r="C3030" s="36" t="str">
        <f t="shared" si="104"/>
        <v>No</v>
      </c>
      <c r="D3030" s="30">
        <f t="shared" si="105"/>
        <v>3.299963675989829</v>
      </c>
      <c r="E3030" s="606">
        <v>9084.7999999999993</v>
      </c>
      <c r="F3030" s="27">
        <v>42612</v>
      </c>
      <c r="G3030" s="3" t="s">
        <v>20378</v>
      </c>
    </row>
    <row r="3031" spans="1:7" s="168" customFormat="1" ht="30">
      <c r="A3031" s="62">
        <v>3029</v>
      </c>
      <c r="B3031" s="35" t="s">
        <v>20752</v>
      </c>
      <c r="C3031" s="36" t="str">
        <f t="shared" si="104"/>
        <v>No</v>
      </c>
      <c r="D3031" s="30">
        <f t="shared" si="105"/>
        <v>4.1397747911369409</v>
      </c>
      <c r="E3031" s="606">
        <v>11396.799999999997</v>
      </c>
      <c r="F3031" s="27">
        <v>42612</v>
      </c>
      <c r="G3031" s="3" t="s">
        <v>20378</v>
      </c>
    </row>
    <row r="3032" spans="1:7" s="168" customFormat="1" ht="30">
      <c r="A3032" s="62">
        <v>3030</v>
      </c>
      <c r="B3032" s="35" t="s">
        <v>20753</v>
      </c>
      <c r="C3032" s="36" t="str">
        <f t="shared" si="104"/>
        <v>Yes</v>
      </c>
      <c r="D3032" s="30">
        <f t="shared" si="105"/>
        <v>9.880130766436615E-2</v>
      </c>
      <c r="E3032" s="606">
        <v>272</v>
      </c>
      <c r="F3032" s="27">
        <v>42612</v>
      </c>
      <c r="G3032" s="3" t="s">
        <v>20378</v>
      </c>
    </row>
    <row r="3033" spans="1:7" s="168" customFormat="1" ht="30">
      <c r="A3033" s="62">
        <v>3031</v>
      </c>
      <c r="B3033" s="35" t="s">
        <v>20754</v>
      </c>
      <c r="C3033" s="36" t="str">
        <f t="shared" si="104"/>
        <v>No</v>
      </c>
      <c r="D3033" s="30">
        <f t="shared" si="105"/>
        <v>3.7050490374137306</v>
      </c>
      <c r="E3033" s="606">
        <v>10200</v>
      </c>
      <c r="F3033" s="27">
        <v>42612</v>
      </c>
      <c r="G3033" s="3" t="s">
        <v>20378</v>
      </c>
    </row>
    <row r="3034" spans="1:7" s="168" customFormat="1" ht="30">
      <c r="A3034" s="62">
        <v>3032</v>
      </c>
      <c r="B3034" s="35" t="s">
        <v>20755</v>
      </c>
      <c r="C3034" s="36" t="str">
        <f t="shared" si="104"/>
        <v>Yes</v>
      </c>
      <c r="D3034" s="30">
        <f t="shared" si="105"/>
        <v>1.0374137304758446</v>
      </c>
      <c r="E3034" s="606">
        <v>2856</v>
      </c>
      <c r="F3034" s="27">
        <v>42613</v>
      </c>
      <c r="G3034" s="3" t="s">
        <v>20378</v>
      </c>
    </row>
    <row r="3035" spans="1:7" s="168" customFormat="1" ht="30">
      <c r="A3035" s="62">
        <v>3033</v>
      </c>
      <c r="B3035" s="35" t="s">
        <v>20756</v>
      </c>
      <c r="C3035" s="36" t="str">
        <f t="shared" si="104"/>
        <v>No</v>
      </c>
      <c r="D3035" s="30">
        <f t="shared" si="105"/>
        <v>3.7544496912459135</v>
      </c>
      <c r="E3035" s="606">
        <v>10336</v>
      </c>
      <c r="F3035" s="27">
        <v>42613</v>
      </c>
      <c r="G3035" s="3" t="s">
        <v>20378</v>
      </c>
    </row>
    <row r="3036" spans="1:7" s="168" customFormat="1" ht="30">
      <c r="A3036" s="62">
        <v>3034</v>
      </c>
      <c r="B3036" s="35" t="s">
        <v>20757</v>
      </c>
      <c r="C3036" s="36" t="str">
        <f t="shared" si="104"/>
        <v>Yes</v>
      </c>
      <c r="D3036" s="30">
        <f t="shared" si="105"/>
        <v>1.5907010533962949</v>
      </c>
      <c r="E3036" s="606">
        <v>4379.2</v>
      </c>
      <c r="F3036" s="27">
        <v>42612</v>
      </c>
      <c r="G3036" s="3" t="s">
        <v>20378</v>
      </c>
    </row>
    <row r="3037" spans="1:7" s="168" customFormat="1" ht="45">
      <c r="A3037" s="62">
        <v>3035</v>
      </c>
      <c r="B3037" s="35" t="s">
        <v>20758</v>
      </c>
      <c r="C3037" s="36" t="str">
        <f t="shared" si="104"/>
        <v>Yes</v>
      </c>
      <c r="D3037" s="30">
        <f t="shared" si="105"/>
        <v>1.4820196149654923</v>
      </c>
      <c r="E3037" s="606">
        <v>4080</v>
      </c>
      <c r="F3037" s="27">
        <v>42612</v>
      </c>
      <c r="G3037" s="3" t="s">
        <v>20378</v>
      </c>
    </row>
    <row r="3038" spans="1:7" s="168" customFormat="1" ht="30">
      <c r="A3038" s="62">
        <v>3036</v>
      </c>
      <c r="B3038" s="13" t="s">
        <v>20759</v>
      </c>
      <c r="C3038" s="8" t="str">
        <f>IF(D3038&lt;=2, "Yes", "No")</f>
        <v>Yes</v>
      </c>
      <c r="D3038" s="30">
        <f t="shared" si="105"/>
        <v>1.3338176534689432</v>
      </c>
      <c r="E3038" s="160">
        <v>3672.0000000000005</v>
      </c>
      <c r="F3038" s="237">
        <v>42612</v>
      </c>
      <c r="G3038" s="3" t="s">
        <v>20760</v>
      </c>
    </row>
    <row r="3039" spans="1:7" s="168" customFormat="1" ht="30">
      <c r="A3039" s="62">
        <v>3037</v>
      </c>
      <c r="B3039" s="13" t="s">
        <v>20761</v>
      </c>
      <c r="C3039" s="8" t="str">
        <f t="shared" ref="C3039:C3102" si="106">IF(D3039&lt;=2, "Yes", "No")</f>
        <v>No</v>
      </c>
      <c r="D3039" s="30">
        <f t="shared" si="105"/>
        <v>4.7424627678895748</v>
      </c>
      <c r="E3039" s="160">
        <v>13056</v>
      </c>
      <c r="F3039" s="237">
        <v>42612</v>
      </c>
      <c r="G3039" s="3" t="s">
        <v>20760</v>
      </c>
    </row>
    <row r="3040" spans="1:7" s="168" customFormat="1" ht="30">
      <c r="A3040" s="62">
        <v>3038</v>
      </c>
      <c r="B3040" s="13" t="s">
        <v>20762</v>
      </c>
      <c r="C3040" s="8" t="str">
        <f t="shared" si="106"/>
        <v>Yes</v>
      </c>
      <c r="D3040" s="30">
        <f t="shared" si="105"/>
        <v>0.7904104613149292</v>
      </c>
      <c r="E3040" s="160">
        <v>2176</v>
      </c>
      <c r="F3040" s="237">
        <v>42612</v>
      </c>
      <c r="G3040" s="3" t="s">
        <v>20760</v>
      </c>
    </row>
    <row r="3041" spans="1:7" s="168" customFormat="1" ht="30">
      <c r="A3041" s="62">
        <v>3039</v>
      </c>
      <c r="B3041" s="13" t="s">
        <v>20763</v>
      </c>
      <c r="C3041" s="8" t="str">
        <f t="shared" si="106"/>
        <v>No</v>
      </c>
      <c r="D3041" s="30">
        <f t="shared" si="105"/>
        <v>2.2724300762804215</v>
      </c>
      <c r="E3041" s="160">
        <v>6256.0000000000009</v>
      </c>
      <c r="F3041" s="237">
        <v>42612</v>
      </c>
      <c r="G3041" s="3" t="s">
        <v>20760</v>
      </c>
    </row>
    <row r="3042" spans="1:7" s="168" customFormat="1" ht="30">
      <c r="A3042" s="62">
        <v>3040</v>
      </c>
      <c r="B3042" s="13" t="s">
        <v>20764</v>
      </c>
      <c r="C3042" s="8" t="str">
        <f t="shared" si="106"/>
        <v>No</v>
      </c>
      <c r="D3042" s="30">
        <f t="shared" si="105"/>
        <v>2.1439883763167451</v>
      </c>
      <c r="E3042" s="160">
        <v>5902.4</v>
      </c>
      <c r="F3042" s="237">
        <v>42612</v>
      </c>
      <c r="G3042" s="3" t="s">
        <v>20760</v>
      </c>
    </row>
    <row r="3043" spans="1:7" s="168" customFormat="1" ht="30">
      <c r="A3043" s="62">
        <v>3041</v>
      </c>
      <c r="B3043" s="13" t="s">
        <v>20765</v>
      </c>
      <c r="C3043" s="8" t="str">
        <f t="shared" si="106"/>
        <v>No</v>
      </c>
      <c r="D3043" s="30">
        <f t="shared" si="105"/>
        <v>3.438285506719942</v>
      </c>
      <c r="E3043" s="160">
        <v>9465.6</v>
      </c>
      <c r="F3043" s="237">
        <v>42612</v>
      </c>
      <c r="G3043" s="3" t="s">
        <v>20760</v>
      </c>
    </row>
    <row r="3044" spans="1:7" s="168" customFormat="1" ht="30">
      <c r="A3044" s="62">
        <v>3042</v>
      </c>
      <c r="B3044" s="13" t="s">
        <v>20766</v>
      </c>
      <c r="C3044" s="8" t="str">
        <f t="shared" si="106"/>
        <v>Yes</v>
      </c>
      <c r="D3044" s="30">
        <f t="shared" si="105"/>
        <v>1.5413003995641119</v>
      </c>
      <c r="E3044" s="166">
        <v>4243.2</v>
      </c>
      <c r="F3044" s="237">
        <v>42612</v>
      </c>
      <c r="G3044" s="3" t="s">
        <v>20760</v>
      </c>
    </row>
    <row r="3045" spans="1:7" s="168" customFormat="1" ht="30">
      <c r="A3045" s="62">
        <v>3043</v>
      </c>
      <c r="B3045" s="13" t="s">
        <v>20767</v>
      </c>
      <c r="C3045" s="8" t="str">
        <f t="shared" si="106"/>
        <v>Yes</v>
      </c>
      <c r="D3045" s="30">
        <f t="shared" si="105"/>
        <v>1.5413003995641119</v>
      </c>
      <c r="E3045" s="166">
        <v>4243.2</v>
      </c>
      <c r="F3045" s="237">
        <v>42612</v>
      </c>
      <c r="G3045" s="3" t="s">
        <v>20760</v>
      </c>
    </row>
    <row r="3046" spans="1:7" s="168" customFormat="1" ht="30">
      <c r="A3046" s="62">
        <v>3044</v>
      </c>
      <c r="B3046" s="13" t="s">
        <v>20768</v>
      </c>
      <c r="C3046" s="8" t="str">
        <f t="shared" si="106"/>
        <v>No</v>
      </c>
      <c r="D3046" s="30">
        <f t="shared" si="105"/>
        <v>3.3394841990555753</v>
      </c>
      <c r="E3046" s="160">
        <v>9193.5999999999985</v>
      </c>
      <c r="F3046" s="237">
        <v>42612</v>
      </c>
      <c r="G3046" s="3" t="s">
        <v>20760</v>
      </c>
    </row>
    <row r="3047" spans="1:7" s="168" customFormat="1" ht="30">
      <c r="A3047" s="62">
        <v>3045</v>
      </c>
      <c r="B3047" s="13" t="s">
        <v>20769</v>
      </c>
      <c r="C3047" s="8" t="str">
        <f t="shared" si="106"/>
        <v>No</v>
      </c>
      <c r="D3047" s="30">
        <f t="shared" si="105"/>
        <v>3.3493643298220128</v>
      </c>
      <c r="E3047" s="160">
        <v>9220.8000000000011</v>
      </c>
      <c r="F3047" s="237">
        <v>42612</v>
      </c>
      <c r="G3047" s="3" t="s">
        <v>20760</v>
      </c>
    </row>
    <row r="3048" spans="1:7" s="168" customFormat="1" ht="30">
      <c r="A3048" s="62">
        <v>3046</v>
      </c>
      <c r="B3048" s="13" t="s">
        <v>20770</v>
      </c>
      <c r="C3048" s="8" t="str">
        <f t="shared" si="106"/>
        <v>No</v>
      </c>
      <c r="D3048" s="30">
        <f t="shared" si="105"/>
        <v>4.5547402833272796</v>
      </c>
      <c r="E3048" s="160">
        <v>12539.2</v>
      </c>
      <c r="F3048" s="237">
        <v>42612</v>
      </c>
      <c r="G3048" s="3" t="s">
        <v>20760</v>
      </c>
    </row>
    <row r="3049" spans="1:7" s="168" customFormat="1" ht="30">
      <c r="A3049" s="62">
        <v>3047</v>
      </c>
      <c r="B3049" s="13" t="s">
        <v>20771</v>
      </c>
      <c r="C3049" s="8" t="str">
        <f t="shared" si="106"/>
        <v>Yes</v>
      </c>
      <c r="D3049" s="30">
        <f t="shared" si="105"/>
        <v>0.27664366146022523</v>
      </c>
      <c r="E3049" s="160">
        <v>761.60000000000014</v>
      </c>
      <c r="F3049" s="237">
        <v>42612</v>
      </c>
      <c r="G3049" s="3" t="s">
        <v>20760</v>
      </c>
    </row>
    <row r="3050" spans="1:7" s="168" customFormat="1" ht="30">
      <c r="A3050" s="62">
        <v>3048</v>
      </c>
      <c r="B3050" s="249" t="s">
        <v>20772</v>
      </c>
      <c r="C3050" s="8" t="str">
        <f t="shared" si="106"/>
        <v>Yes</v>
      </c>
      <c r="D3050" s="30">
        <f t="shared" si="105"/>
        <v>0.85957137667998551</v>
      </c>
      <c r="E3050" s="160">
        <v>2366.4</v>
      </c>
      <c r="F3050" s="237">
        <v>42612</v>
      </c>
      <c r="G3050" s="3" t="s">
        <v>20760</v>
      </c>
    </row>
    <row r="3051" spans="1:7" s="168" customFormat="1" ht="30">
      <c r="A3051" s="62">
        <v>3049</v>
      </c>
      <c r="B3051" s="250" t="s">
        <v>20773</v>
      </c>
      <c r="C3051" s="8" t="str">
        <f t="shared" si="106"/>
        <v>Yes</v>
      </c>
      <c r="D3051" s="30">
        <f t="shared" si="105"/>
        <v>1.1362150381402107</v>
      </c>
      <c r="E3051" s="160">
        <v>3128</v>
      </c>
      <c r="F3051" s="237">
        <v>42612</v>
      </c>
      <c r="G3051" s="3" t="s">
        <v>20760</v>
      </c>
    </row>
    <row r="3052" spans="1:7" s="168" customFormat="1" ht="30">
      <c r="A3052" s="62">
        <v>3050</v>
      </c>
      <c r="B3052" s="13" t="s">
        <v>20774</v>
      </c>
      <c r="C3052" s="8" t="str">
        <f t="shared" si="106"/>
        <v>Yes</v>
      </c>
      <c r="D3052" s="30">
        <f t="shared" si="105"/>
        <v>0.53352706138757722</v>
      </c>
      <c r="E3052" s="160">
        <v>1468.8000000000002</v>
      </c>
      <c r="F3052" s="237">
        <v>42612</v>
      </c>
      <c r="G3052" s="3" t="s">
        <v>20760</v>
      </c>
    </row>
    <row r="3053" spans="1:7" s="168" customFormat="1">
      <c r="A3053" s="62">
        <v>3051</v>
      </c>
      <c r="B3053" s="13" t="s">
        <v>4266</v>
      </c>
      <c r="C3053" s="8" t="str">
        <f t="shared" si="106"/>
        <v>Yes</v>
      </c>
      <c r="D3053" s="30">
        <f t="shared" si="105"/>
        <v>0.88921176897929533</v>
      </c>
      <c r="E3053" s="160">
        <v>2448</v>
      </c>
      <c r="F3053" s="237">
        <v>42612</v>
      </c>
      <c r="G3053" s="3" t="s">
        <v>20760</v>
      </c>
    </row>
    <row r="3054" spans="1:7" s="168" customFormat="1" ht="30">
      <c r="A3054" s="62">
        <v>3052</v>
      </c>
      <c r="B3054" s="13" t="s">
        <v>20775</v>
      </c>
      <c r="C3054" s="8" t="str">
        <f t="shared" si="106"/>
        <v>No</v>
      </c>
      <c r="D3054" s="30">
        <f t="shared" si="105"/>
        <v>3.3394841990555753</v>
      </c>
      <c r="E3054" s="160">
        <v>9193.5999999999985</v>
      </c>
      <c r="F3054" s="237">
        <v>42612</v>
      </c>
      <c r="G3054" s="3" t="s">
        <v>20760</v>
      </c>
    </row>
    <row r="3055" spans="1:7" s="168" customFormat="1" ht="30">
      <c r="A3055" s="62">
        <v>3053</v>
      </c>
      <c r="B3055" s="13" t="s">
        <v>20776</v>
      </c>
      <c r="C3055" s="8" t="str">
        <f t="shared" si="106"/>
        <v>No</v>
      </c>
      <c r="D3055" s="30">
        <f t="shared" si="105"/>
        <v>3.2900835452233927</v>
      </c>
      <c r="E3055" s="160">
        <v>9057.6</v>
      </c>
      <c r="F3055" s="237">
        <v>42612</v>
      </c>
      <c r="G3055" s="3" t="s">
        <v>20760</v>
      </c>
    </row>
    <row r="3056" spans="1:7" s="168" customFormat="1" ht="30">
      <c r="A3056" s="62">
        <v>3054</v>
      </c>
      <c r="B3056" s="13" t="s">
        <v>20777</v>
      </c>
      <c r="C3056" s="8" t="str">
        <f t="shared" si="106"/>
        <v>No</v>
      </c>
      <c r="D3056" s="30">
        <f t="shared" si="105"/>
        <v>2.0748274609516892</v>
      </c>
      <c r="E3056" s="160">
        <v>5712.0000000000009</v>
      </c>
      <c r="F3056" s="237">
        <v>42612</v>
      </c>
      <c r="G3056" s="3" t="s">
        <v>20760</v>
      </c>
    </row>
    <row r="3057" spans="1:7" s="168" customFormat="1" ht="30">
      <c r="A3057" s="62">
        <v>3055</v>
      </c>
      <c r="B3057" s="13" t="s">
        <v>20778</v>
      </c>
      <c r="C3057" s="8" t="str">
        <f t="shared" si="106"/>
        <v>Yes</v>
      </c>
      <c r="D3057" s="30">
        <f t="shared" si="105"/>
        <v>1.4029785688339991</v>
      </c>
      <c r="E3057" s="160">
        <v>3862.3999999999996</v>
      </c>
      <c r="F3057" s="237">
        <v>42612</v>
      </c>
      <c r="G3057" s="3" t="s">
        <v>20760</v>
      </c>
    </row>
    <row r="3058" spans="1:7" s="168" customFormat="1" ht="30">
      <c r="A3058" s="62">
        <v>3056</v>
      </c>
      <c r="B3058" s="13" t="s">
        <v>20366</v>
      </c>
      <c r="C3058" s="8" t="str">
        <f t="shared" si="106"/>
        <v>Yes</v>
      </c>
      <c r="D3058" s="30">
        <f t="shared" si="105"/>
        <v>1.3041772611696332</v>
      </c>
      <c r="E3058" s="160">
        <v>3590.4</v>
      </c>
      <c r="F3058" s="237">
        <v>42612</v>
      </c>
      <c r="G3058" s="3" t="s">
        <v>20760</v>
      </c>
    </row>
    <row r="3059" spans="1:7" s="168" customFormat="1" ht="30">
      <c r="A3059" s="62">
        <v>3057</v>
      </c>
      <c r="B3059" s="13" t="s">
        <v>20779</v>
      </c>
      <c r="C3059" s="8" t="str">
        <f t="shared" si="106"/>
        <v>Yes</v>
      </c>
      <c r="D3059" s="30">
        <f t="shared" si="105"/>
        <v>0.7904104613149292</v>
      </c>
      <c r="E3059" s="160">
        <v>2176</v>
      </c>
      <c r="F3059" s="237">
        <v>42612</v>
      </c>
      <c r="G3059" s="3" t="s">
        <v>20760</v>
      </c>
    </row>
    <row r="3060" spans="1:7" s="168" customFormat="1" ht="30">
      <c r="A3060" s="62">
        <v>3058</v>
      </c>
      <c r="B3060" s="13" t="s">
        <v>20780</v>
      </c>
      <c r="C3060" s="8" t="str">
        <f t="shared" si="106"/>
        <v>Yes</v>
      </c>
      <c r="D3060" s="30">
        <f t="shared" si="105"/>
        <v>1.363458045768253</v>
      </c>
      <c r="E3060" s="160">
        <v>3753.6000000000004</v>
      </c>
      <c r="F3060" s="237">
        <v>42612</v>
      </c>
      <c r="G3060" s="3" t="s">
        <v>20760</v>
      </c>
    </row>
    <row r="3061" spans="1:7" s="168" customFormat="1" ht="30">
      <c r="A3061" s="62">
        <v>3059</v>
      </c>
      <c r="B3061" s="13" t="s">
        <v>20781</v>
      </c>
      <c r="C3061" s="8" t="str">
        <f t="shared" si="106"/>
        <v>No</v>
      </c>
      <c r="D3061" s="30">
        <f t="shared" si="105"/>
        <v>2.0155466763530696</v>
      </c>
      <c r="E3061" s="160">
        <v>5548.8</v>
      </c>
      <c r="F3061" s="237">
        <v>42612</v>
      </c>
      <c r="G3061" s="3" t="s">
        <v>20760</v>
      </c>
    </row>
    <row r="3062" spans="1:7" s="168" customFormat="1" ht="30">
      <c r="A3062" s="62">
        <v>3060</v>
      </c>
      <c r="B3062" s="13" t="s">
        <v>20782</v>
      </c>
      <c r="C3062" s="8" t="str">
        <f t="shared" si="106"/>
        <v>No</v>
      </c>
      <c r="D3062" s="30">
        <f t="shared" si="105"/>
        <v>3.5963675989829276</v>
      </c>
      <c r="E3062" s="160">
        <v>9900.7999999999993</v>
      </c>
      <c r="F3062" s="237">
        <v>42612</v>
      </c>
      <c r="G3062" s="3" t="s">
        <v>20760</v>
      </c>
    </row>
    <row r="3063" spans="1:7" s="168" customFormat="1" ht="30">
      <c r="A3063" s="62">
        <v>3061</v>
      </c>
      <c r="B3063" s="13" t="s">
        <v>20783</v>
      </c>
      <c r="C3063" s="8" t="str">
        <f t="shared" si="106"/>
        <v>Yes</v>
      </c>
      <c r="D3063" s="30">
        <f t="shared" si="105"/>
        <v>0.7904104613149292</v>
      </c>
      <c r="E3063" s="160">
        <v>2176</v>
      </c>
      <c r="F3063" s="237">
        <v>42612</v>
      </c>
      <c r="G3063" s="3" t="s">
        <v>20760</v>
      </c>
    </row>
    <row r="3064" spans="1:7" s="168" customFormat="1" ht="30">
      <c r="A3064" s="62">
        <v>3062</v>
      </c>
      <c r="B3064" s="13" t="s">
        <v>20784</v>
      </c>
      <c r="C3064" s="8" t="str">
        <f t="shared" si="106"/>
        <v>Yes</v>
      </c>
      <c r="D3064" s="30">
        <f t="shared" si="105"/>
        <v>1.6005811841627318</v>
      </c>
      <c r="E3064" s="160">
        <v>4406.4000000000005</v>
      </c>
      <c r="F3064" s="237">
        <v>42612</v>
      </c>
      <c r="G3064" s="3" t="s">
        <v>20760</v>
      </c>
    </row>
    <row r="3065" spans="1:7" s="168" customFormat="1">
      <c r="A3065" s="62">
        <v>3063</v>
      </c>
      <c r="B3065" s="13" t="s">
        <v>20785</v>
      </c>
      <c r="C3065" s="8" t="str">
        <f t="shared" si="106"/>
        <v>Yes</v>
      </c>
      <c r="D3065" s="30">
        <f t="shared" si="105"/>
        <v>1.6005811841627318</v>
      </c>
      <c r="E3065" s="160">
        <v>4406.4000000000005</v>
      </c>
      <c r="F3065" s="237">
        <v>42612</v>
      </c>
      <c r="G3065" s="3" t="s">
        <v>20760</v>
      </c>
    </row>
    <row r="3066" spans="1:7" s="168" customFormat="1" ht="30">
      <c r="A3066" s="62">
        <v>3064</v>
      </c>
      <c r="B3066" s="13" t="s">
        <v>20786</v>
      </c>
      <c r="C3066" s="8" t="str">
        <f t="shared" si="106"/>
        <v>Yes</v>
      </c>
      <c r="D3066" s="30">
        <f t="shared" si="105"/>
        <v>1.5907010533962946</v>
      </c>
      <c r="E3066" s="160">
        <v>4379.1999999999989</v>
      </c>
      <c r="F3066" s="237">
        <v>42612</v>
      </c>
      <c r="G3066" s="3" t="s">
        <v>20760</v>
      </c>
    </row>
    <row r="3067" spans="1:7" s="168" customFormat="1" ht="30">
      <c r="A3067" s="62">
        <v>3065</v>
      </c>
      <c r="B3067" s="13" t="s">
        <v>20787</v>
      </c>
      <c r="C3067" s="8" t="str">
        <f t="shared" si="106"/>
        <v>Yes</v>
      </c>
      <c r="D3067" s="30">
        <f t="shared" si="105"/>
        <v>0.61256810751907009</v>
      </c>
      <c r="E3067" s="160">
        <v>1686.4</v>
      </c>
      <c r="F3067" s="237">
        <v>42612</v>
      </c>
      <c r="G3067" s="3" t="s">
        <v>20760</v>
      </c>
    </row>
    <row r="3068" spans="1:7" s="168" customFormat="1" ht="30">
      <c r="A3068" s="62">
        <v>3066</v>
      </c>
      <c r="B3068" s="13" t="s">
        <v>20788</v>
      </c>
      <c r="C3068" s="8" t="str">
        <f t="shared" si="106"/>
        <v>No</v>
      </c>
      <c r="D3068" s="30">
        <f t="shared" si="105"/>
        <v>4.5152197602615329</v>
      </c>
      <c r="E3068" s="160">
        <v>12430.4</v>
      </c>
      <c r="F3068" s="237">
        <v>42612</v>
      </c>
      <c r="G3068" s="3" t="s">
        <v>20760</v>
      </c>
    </row>
    <row r="3069" spans="1:7" s="168" customFormat="1" ht="30">
      <c r="A3069" s="62">
        <v>3067</v>
      </c>
      <c r="B3069" s="13" t="s">
        <v>20789</v>
      </c>
      <c r="C3069" s="8" t="str">
        <f t="shared" si="106"/>
        <v>No</v>
      </c>
      <c r="D3069" s="30">
        <f t="shared" si="105"/>
        <v>2.035306937885943</v>
      </c>
      <c r="E3069" s="160">
        <v>5603.2000000000007</v>
      </c>
      <c r="F3069" s="237">
        <v>42612</v>
      </c>
      <c r="G3069" s="3" t="s">
        <v>20760</v>
      </c>
    </row>
    <row r="3070" spans="1:7" s="168" customFormat="1" ht="30">
      <c r="A3070" s="62">
        <v>3068</v>
      </c>
      <c r="B3070" s="13" t="s">
        <v>20790</v>
      </c>
      <c r="C3070" s="8" t="str">
        <f t="shared" si="106"/>
        <v>Yes</v>
      </c>
      <c r="D3070" s="30">
        <f t="shared" si="105"/>
        <v>0.43472575372321104</v>
      </c>
      <c r="E3070" s="160">
        <v>1196.8</v>
      </c>
      <c r="F3070" s="237">
        <v>42612</v>
      </c>
      <c r="G3070" s="3" t="s">
        <v>20760</v>
      </c>
    </row>
    <row r="3071" spans="1:7" s="168" customFormat="1" ht="30">
      <c r="A3071" s="62">
        <v>3069</v>
      </c>
      <c r="B3071" s="2" t="s">
        <v>20791</v>
      </c>
      <c r="C3071" s="8" t="str">
        <f t="shared" si="106"/>
        <v>No</v>
      </c>
      <c r="D3071" s="30">
        <f t="shared" si="105"/>
        <v>2.5490737377406467</v>
      </c>
      <c r="E3071" s="485">
        <v>7017.6</v>
      </c>
      <c r="F3071" s="237">
        <v>42612</v>
      </c>
      <c r="G3071" s="3" t="s">
        <v>20760</v>
      </c>
    </row>
    <row r="3072" spans="1:7" s="168" customFormat="1" ht="30">
      <c r="A3072" s="62">
        <v>3070</v>
      </c>
      <c r="B3072" s="13" t="s">
        <v>20792</v>
      </c>
      <c r="C3072" s="8" t="str">
        <f t="shared" si="106"/>
        <v>No</v>
      </c>
      <c r="D3072" s="30">
        <f t="shared" si="105"/>
        <v>4.100254268071196</v>
      </c>
      <c r="E3072" s="160">
        <v>11288.000000000002</v>
      </c>
      <c r="F3072" s="237">
        <v>42612</v>
      </c>
      <c r="G3072" s="3" t="s">
        <v>20760</v>
      </c>
    </row>
    <row r="3073" spans="1:7" s="168" customFormat="1" ht="30">
      <c r="A3073" s="62">
        <v>3071</v>
      </c>
      <c r="B3073" s="13" t="s">
        <v>20793</v>
      </c>
      <c r="C3073" s="8" t="str">
        <f t="shared" si="106"/>
        <v>Yes</v>
      </c>
      <c r="D3073" s="30">
        <f t="shared" si="105"/>
        <v>0.7904104613149292</v>
      </c>
      <c r="E3073" s="160">
        <v>2176</v>
      </c>
      <c r="F3073" s="237">
        <v>42612</v>
      </c>
      <c r="G3073" s="3" t="s">
        <v>20760</v>
      </c>
    </row>
    <row r="3074" spans="1:7" s="168" customFormat="1" ht="30">
      <c r="A3074" s="62">
        <v>3072</v>
      </c>
      <c r="B3074" s="13" t="s">
        <v>20794</v>
      </c>
      <c r="C3074" s="8" t="str">
        <f t="shared" si="106"/>
        <v>No</v>
      </c>
      <c r="D3074" s="30">
        <f t="shared" si="105"/>
        <v>2.5490737377406467</v>
      </c>
      <c r="E3074" s="160">
        <v>7017.6</v>
      </c>
      <c r="F3074" s="237">
        <v>42612</v>
      </c>
      <c r="G3074" s="3" t="s">
        <v>20760</v>
      </c>
    </row>
    <row r="3075" spans="1:7" s="168" customFormat="1" ht="30">
      <c r="A3075" s="62">
        <v>3073</v>
      </c>
      <c r="B3075" s="13" t="s">
        <v>20795</v>
      </c>
      <c r="C3075" s="8" t="str">
        <f t="shared" si="106"/>
        <v>No</v>
      </c>
      <c r="D3075" s="30">
        <f t="shared" si="105"/>
        <v>2.5490737377406467</v>
      </c>
      <c r="E3075" s="160">
        <v>7017.6</v>
      </c>
      <c r="F3075" s="237">
        <v>42612</v>
      </c>
      <c r="G3075" s="3" t="s">
        <v>20760</v>
      </c>
    </row>
    <row r="3076" spans="1:7" s="168" customFormat="1" ht="30">
      <c r="A3076" s="62">
        <v>3074</v>
      </c>
      <c r="B3076" s="13" t="s">
        <v>20796</v>
      </c>
      <c r="C3076" s="8" t="str">
        <f t="shared" si="106"/>
        <v>Yes</v>
      </c>
      <c r="D3076" s="30">
        <f t="shared" ref="D3076:D3139" si="107">E3076/2753</f>
        <v>1.6302215764620411</v>
      </c>
      <c r="E3076" s="160">
        <v>4487.9999999999991</v>
      </c>
      <c r="F3076" s="237">
        <v>42612</v>
      </c>
      <c r="G3076" s="3" t="s">
        <v>20760</v>
      </c>
    </row>
    <row r="3077" spans="1:7" s="168" customFormat="1" ht="30">
      <c r="A3077" s="62">
        <v>3075</v>
      </c>
      <c r="B3077" s="13" t="s">
        <v>20797</v>
      </c>
      <c r="C3077" s="8" t="str">
        <f t="shared" si="106"/>
        <v>Yes</v>
      </c>
      <c r="D3077" s="30">
        <f t="shared" si="107"/>
        <v>1.6302215764620411</v>
      </c>
      <c r="E3077" s="160">
        <v>4487.9999999999991</v>
      </c>
      <c r="F3077" s="237">
        <v>42612</v>
      </c>
      <c r="G3077" s="3" t="s">
        <v>20760</v>
      </c>
    </row>
    <row r="3078" spans="1:7" s="168" customFormat="1" ht="45">
      <c r="A3078" s="62">
        <v>3076</v>
      </c>
      <c r="B3078" s="13" t="s">
        <v>20798</v>
      </c>
      <c r="C3078" s="8" t="str">
        <f t="shared" si="106"/>
        <v>No</v>
      </c>
      <c r="D3078" s="30">
        <f t="shared" si="107"/>
        <v>4.4361787141300404</v>
      </c>
      <c r="E3078" s="160">
        <v>12212.800000000001</v>
      </c>
      <c r="F3078" s="237">
        <v>42612</v>
      </c>
      <c r="G3078" s="3" t="s">
        <v>20760</v>
      </c>
    </row>
    <row r="3079" spans="1:7" s="168" customFormat="1" ht="30">
      <c r="A3079" s="62">
        <v>3077</v>
      </c>
      <c r="B3079" s="13" t="s">
        <v>20799</v>
      </c>
      <c r="C3079" s="8" t="str">
        <f t="shared" si="106"/>
        <v>Yes</v>
      </c>
      <c r="D3079" s="30">
        <f t="shared" si="107"/>
        <v>1.3733381765346895</v>
      </c>
      <c r="E3079" s="160">
        <v>3780.8</v>
      </c>
      <c r="F3079" s="237">
        <v>42612</v>
      </c>
      <c r="G3079" s="3" t="s">
        <v>20760</v>
      </c>
    </row>
    <row r="3080" spans="1:7" s="168" customFormat="1" ht="30">
      <c r="A3080" s="62">
        <v>3078</v>
      </c>
      <c r="B3080" s="13" t="s">
        <v>20800</v>
      </c>
      <c r="C3080" s="8" t="str">
        <f t="shared" si="106"/>
        <v>No</v>
      </c>
      <c r="D3080" s="30">
        <f t="shared" si="107"/>
        <v>4.7424627678895748</v>
      </c>
      <c r="E3080" s="160">
        <v>13056</v>
      </c>
      <c r="F3080" s="237">
        <v>42612</v>
      </c>
      <c r="G3080" s="3" t="s">
        <v>20760</v>
      </c>
    </row>
    <row r="3081" spans="1:7" s="168" customFormat="1" ht="30">
      <c r="A3081" s="62">
        <v>3079</v>
      </c>
      <c r="B3081" s="13" t="s">
        <v>20801</v>
      </c>
      <c r="C3081" s="8" t="str">
        <f t="shared" si="106"/>
        <v>Yes</v>
      </c>
      <c r="D3081" s="30">
        <f t="shared" si="107"/>
        <v>0.77065019978205596</v>
      </c>
      <c r="E3081" s="160">
        <v>2121.6</v>
      </c>
      <c r="F3081" s="237">
        <v>42612</v>
      </c>
      <c r="G3081" s="3" t="s">
        <v>20760</v>
      </c>
    </row>
    <row r="3082" spans="1:7" s="168" customFormat="1" ht="30">
      <c r="A3082" s="62">
        <v>3080</v>
      </c>
      <c r="B3082" s="13" t="s">
        <v>20802</v>
      </c>
      <c r="C3082" s="8" t="str">
        <f t="shared" si="106"/>
        <v>No</v>
      </c>
      <c r="D3082" s="30">
        <f t="shared" si="107"/>
        <v>4.416418452597167</v>
      </c>
      <c r="E3082" s="160">
        <v>12158.400000000001</v>
      </c>
      <c r="F3082" s="237">
        <v>42612</v>
      </c>
      <c r="G3082" s="3" t="s">
        <v>20760</v>
      </c>
    </row>
    <row r="3083" spans="1:7" s="168" customFormat="1" ht="30">
      <c r="A3083" s="62">
        <v>3081</v>
      </c>
      <c r="B3083" s="13" t="s">
        <v>20803</v>
      </c>
      <c r="C3083" s="8" t="str">
        <f t="shared" si="106"/>
        <v>No</v>
      </c>
      <c r="D3083" s="30">
        <f t="shared" si="107"/>
        <v>3.5963675989829276</v>
      </c>
      <c r="E3083" s="160">
        <v>9900.7999999999993</v>
      </c>
      <c r="F3083" s="237">
        <v>42612</v>
      </c>
      <c r="G3083" s="3" t="s">
        <v>20760</v>
      </c>
    </row>
    <row r="3084" spans="1:7" s="168" customFormat="1" ht="30">
      <c r="A3084" s="62">
        <v>3082</v>
      </c>
      <c r="B3084" s="13" t="s">
        <v>20804</v>
      </c>
      <c r="C3084" s="8" t="str">
        <f t="shared" si="106"/>
        <v>Yes</v>
      </c>
      <c r="D3084" s="30">
        <f t="shared" si="107"/>
        <v>0.77065019978205596</v>
      </c>
      <c r="E3084" s="160">
        <v>2121.6</v>
      </c>
      <c r="F3084" s="237">
        <v>42612</v>
      </c>
      <c r="G3084" s="3" t="s">
        <v>20760</v>
      </c>
    </row>
    <row r="3085" spans="1:7" s="168" customFormat="1" ht="30">
      <c r="A3085" s="62">
        <v>3083</v>
      </c>
      <c r="B3085" s="13" t="s">
        <v>20805</v>
      </c>
      <c r="C3085" s="8" t="str">
        <f t="shared" si="106"/>
        <v>No</v>
      </c>
      <c r="D3085" s="30">
        <f t="shared" si="107"/>
        <v>3.1418815837268435</v>
      </c>
      <c r="E3085" s="160">
        <v>8649.6</v>
      </c>
      <c r="F3085" s="237">
        <v>42612</v>
      </c>
      <c r="G3085" s="3" t="s">
        <v>20760</v>
      </c>
    </row>
    <row r="3086" spans="1:7" s="168" customFormat="1" ht="30">
      <c r="A3086" s="62">
        <v>3084</v>
      </c>
      <c r="B3086" s="13" t="s">
        <v>20806</v>
      </c>
      <c r="C3086" s="8" t="str">
        <f t="shared" si="106"/>
        <v>No</v>
      </c>
      <c r="D3086" s="30">
        <f t="shared" si="107"/>
        <v>3.458045768252815</v>
      </c>
      <c r="E3086" s="160">
        <v>9520</v>
      </c>
      <c r="F3086" s="237">
        <v>42612</v>
      </c>
      <c r="G3086" s="3" t="s">
        <v>20760</v>
      </c>
    </row>
    <row r="3087" spans="1:7" s="168" customFormat="1" ht="30">
      <c r="A3087" s="62">
        <v>3085</v>
      </c>
      <c r="B3087" s="13" t="s">
        <v>20807</v>
      </c>
      <c r="C3087" s="8" t="str">
        <f t="shared" si="106"/>
        <v>Yes</v>
      </c>
      <c r="D3087" s="30">
        <f t="shared" si="107"/>
        <v>1.8179440610243371</v>
      </c>
      <c r="E3087" s="160">
        <v>5004.8</v>
      </c>
      <c r="F3087" s="237">
        <v>42612</v>
      </c>
      <c r="G3087" s="3" t="s">
        <v>20760</v>
      </c>
    </row>
    <row r="3088" spans="1:7" s="168" customFormat="1" ht="30">
      <c r="A3088" s="62">
        <v>3086</v>
      </c>
      <c r="B3088" s="13" t="s">
        <v>20808</v>
      </c>
      <c r="C3088" s="8" t="str">
        <f t="shared" si="106"/>
        <v>No</v>
      </c>
      <c r="D3088" s="30">
        <f t="shared" si="107"/>
        <v>2.430512168543407</v>
      </c>
      <c r="E3088" s="160">
        <v>6691.2</v>
      </c>
      <c r="F3088" s="237">
        <v>42612</v>
      </c>
      <c r="G3088" s="3" t="s">
        <v>20760</v>
      </c>
    </row>
    <row r="3089" spans="1:7" s="168" customFormat="1" ht="30">
      <c r="A3089" s="62">
        <v>3087</v>
      </c>
      <c r="B3089" s="13" t="s">
        <v>20809</v>
      </c>
      <c r="C3089" s="8" t="str">
        <f t="shared" si="106"/>
        <v>Yes</v>
      </c>
      <c r="D3089" s="30">
        <f t="shared" si="107"/>
        <v>1.25477660733745</v>
      </c>
      <c r="E3089" s="160">
        <v>3454.4</v>
      </c>
      <c r="F3089" s="237">
        <v>42612</v>
      </c>
      <c r="G3089" s="3" t="s">
        <v>20760</v>
      </c>
    </row>
    <row r="3090" spans="1:7" s="168" customFormat="1" ht="30">
      <c r="A3090" s="62">
        <v>3088</v>
      </c>
      <c r="B3090" s="13" t="s">
        <v>20810</v>
      </c>
      <c r="C3090" s="8" t="str">
        <f t="shared" si="106"/>
        <v>No</v>
      </c>
      <c r="D3090" s="30">
        <f t="shared" si="107"/>
        <v>2.0748274609516892</v>
      </c>
      <c r="E3090" s="160">
        <v>5712.0000000000009</v>
      </c>
      <c r="F3090" s="237">
        <v>42612</v>
      </c>
      <c r="G3090" s="3" t="s">
        <v>20760</v>
      </c>
    </row>
    <row r="3091" spans="1:7" s="168" customFormat="1" ht="30">
      <c r="A3091" s="62">
        <v>3089</v>
      </c>
      <c r="B3091" s="13" t="s">
        <v>20811</v>
      </c>
      <c r="C3091" s="8" t="str">
        <f t="shared" si="106"/>
        <v>No</v>
      </c>
      <c r="D3091" s="30">
        <f t="shared" si="107"/>
        <v>4.9400653832183075</v>
      </c>
      <c r="E3091" s="160">
        <v>13600</v>
      </c>
      <c r="F3091" s="237">
        <v>42612</v>
      </c>
      <c r="G3091" s="3" t="s">
        <v>20760</v>
      </c>
    </row>
    <row r="3092" spans="1:7" s="168" customFormat="1" ht="30">
      <c r="A3092" s="62">
        <v>3090</v>
      </c>
      <c r="B3092" s="13" t="s">
        <v>20812</v>
      </c>
      <c r="C3092" s="8" t="str">
        <f t="shared" si="106"/>
        <v>No</v>
      </c>
      <c r="D3092" s="30">
        <f t="shared" si="107"/>
        <v>2.035306937885943</v>
      </c>
      <c r="E3092" s="160">
        <v>5603.2000000000007</v>
      </c>
      <c r="F3092" s="237">
        <v>42612</v>
      </c>
      <c r="G3092" s="3" t="s">
        <v>20760</v>
      </c>
    </row>
    <row r="3093" spans="1:7" s="168" customFormat="1" ht="30">
      <c r="A3093" s="62">
        <v>3091</v>
      </c>
      <c r="B3093" s="13" t="s">
        <v>20813</v>
      </c>
      <c r="C3093" s="8" t="str">
        <f t="shared" si="106"/>
        <v>Yes</v>
      </c>
      <c r="D3093" s="30">
        <f t="shared" si="107"/>
        <v>0.46436614602252091</v>
      </c>
      <c r="E3093" s="160">
        <v>1278.4000000000001</v>
      </c>
      <c r="F3093" s="237">
        <v>42612</v>
      </c>
      <c r="G3093" s="3" t="s">
        <v>20760</v>
      </c>
    </row>
    <row r="3094" spans="1:7" s="168" customFormat="1" ht="30">
      <c r="A3094" s="62">
        <v>3092</v>
      </c>
      <c r="B3094" s="13" t="s">
        <v>20814</v>
      </c>
      <c r="C3094" s="8" t="str">
        <f t="shared" si="106"/>
        <v>Yes</v>
      </c>
      <c r="D3094" s="30">
        <f t="shared" si="107"/>
        <v>0.43472575372321104</v>
      </c>
      <c r="E3094" s="160">
        <v>1196.8</v>
      </c>
      <c r="F3094" s="237">
        <v>42612</v>
      </c>
      <c r="G3094" s="3" t="s">
        <v>20760</v>
      </c>
    </row>
    <row r="3095" spans="1:7" s="168" customFormat="1" ht="30">
      <c r="A3095" s="62">
        <v>3093</v>
      </c>
      <c r="B3095" s="13" t="s">
        <v>20815</v>
      </c>
      <c r="C3095" s="8" t="str">
        <f t="shared" si="106"/>
        <v>No</v>
      </c>
      <c r="D3095" s="30">
        <f t="shared" si="107"/>
        <v>3.2209226298583364</v>
      </c>
      <c r="E3095" s="160">
        <v>8867.2000000000007</v>
      </c>
      <c r="F3095" s="237">
        <v>42612</v>
      </c>
      <c r="G3095" s="3" t="s">
        <v>20760</v>
      </c>
    </row>
    <row r="3096" spans="1:7" s="168" customFormat="1" ht="30">
      <c r="A3096" s="62">
        <v>3094</v>
      </c>
      <c r="B3096" s="13" t="s">
        <v>20816</v>
      </c>
      <c r="C3096" s="8" t="str">
        <f t="shared" si="106"/>
        <v>No</v>
      </c>
      <c r="D3096" s="30">
        <f t="shared" si="107"/>
        <v>2.035306937885943</v>
      </c>
      <c r="E3096" s="160">
        <v>5603.2000000000007</v>
      </c>
      <c r="F3096" s="237">
        <v>42612</v>
      </c>
      <c r="G3096" s="3" t="s">
        <v>20760</v>
      </c>
    </row>
    <row r="3097" spans="1:7" s="168" customFormat="1" ht="30">
      <c r="A3097" s="62">
        <v>3095</v>
      </c>
      <c r="B3097" s="13" t="s">
        <v>20817</v>
      </c>
      <c r="C3097" s="8" t="str">
        <f t="shared" si="106"/>
        <v>No</v>
      </c>
      <c r="D3097" s="30">
        <f t="shared" si="107"/>
        <v>3.3493643298220128</v>
      </c>
      <c r="E3097" s="160">
        <v>9220.8000000000011</v>
      </c>
      <c r="F3097" s="237">
        <v>42612</v>
      </c>
      <c r="G3097" s="3" t="s">
        <v>20760</v>
      </c>
    </row>
    <row r="3098" spans="1:7" s="168" customFormat="1" ht="30">
      <c r="A3098" s="62">
        <v>3096</v>
      </c>
      <c r="B3098" s="13" t="s">
        <v>20818</v>
      </c>
      <c r="C3098" s="8" t="str">
        <f t="shared" si="106"/>
        <v>Yes</v>
      </c>
      <c r="D3098" s="30">
        <f t="shared" si="107"/>
        <v>0.36556483835815473</v>
      </c>
      <c r="E3098" s="160">
        <v>1006.4</v>
      </c>
      <c r="F3098" s="237">
        <v>42612</v>
      </c>
      <c r="G3098" s="3" t="s">
        <v>20760</v>
      </c>
    </row>
    <row r="3099" spans="1:7" s="168" customFormat="1" ht="30">
      <c r="A3099" s="62">
        <v>3097</v>
      </c>
      <c r="B3099" s="13" t="s">
        <v>20819</v>
      </c>
      <c r="C3099" s="8" t="str">
        <f t="shared" si="106"/>
        <v>No</v>
      </c>
      <c r="D3099" s="30">
        <f t="shared" si="107"/>
        <v>2.5787141300399563</v>
      </c>
      <c r="E3099" s="160">
        <v>7099.2</v>
      </c>
      <c r="F3099" s="237">
        <v>42612</v>
      </c>
      <c r="G3099" s="3" t="s">
        <v>20760</v>
      </c>
    </row>
    <row r="3100" spans="1:7" s="168" customFormat="1" ht="30">
      <c r="A3100" s="62">
        <v>3098</v>
      </c>
      <c r="B3100" s="13" t="s">
        <v>20820</v>
      </c>
      <c r="C3100" s="8" t="str">
        <f t="shared" si="106"/>
        <v>Yes</v>
      </c>
      <c r="D3100" s="30">
        <f t="shared" si="107"/>
        <v>1.9266254994551399</v>
      </c>
      <c r="E3100" s="160">
        <v>5304</v>
      </c>
      <c r="F3100" s="237">
        <v>42612</v>
      </c>
      <c r="G3100" s="3" t="s">
        <v>20760</v>
      </c>
    </row>
    <row r="3101" spans="1:7" s="168" customFormat="1" ht="30">
      <c r="A3101" s="62">
        <v>3099</v>
      </c>
      <c r="B3101" s="2" t="s">
        <v>20821</v>
      </c>
      <c r="C3101" s="8" t="str">
        <f t="shared" si="106"/>
        <v>Yes</v>
      </c>
      <c r="D3101" s="30">
        <f t="shared" si="107"/>
        <v>1.8969851071558299</v>
      </c>
      <c r="E3101" s="485">
        <v>5222.3999999999996</v>
      </c>
      <c r="F3101" s="237">
        <v>42612</v>
      </c>
      <c r="G3101" s="3" t="s">
        <v>20760</v>
      </c>
    </row>
    <row r="3102" spans="1:7" s="168" customFormat="1" ht="30">
      <c r="A3102" s="62">
        <v>3100</v>
      </c>
      <c r="B3102" s="13" t="s">
        <v>20822</v>
      </c>
      <c r="C3102" s="8" t="str">
        <f t="shared" si="106"/>
        <v>No</v>
      </c>
      <c r="D3102" s="30">
        <f t="shared" si="107"/>
        <v>2.5688339992735196</v>
      </c>
      <c r="E3102" s="160">
        <v>7071.9999999999991</v>
      </c>
      <c r="F3102" s="237">
        <v>42612</v>
      </c>
      <c r="G3102" s="3" t="s">
        <v>20760</v>
      </c>
    </row>
    <row r="3103" spans="1:7" s="168" customFormat="1" ht="30">
      <c r="A3103" s="62">
        <v>3101</v>
      </c>
      <c r="B3103" s="13" t="s">
        <v>20823</v>
      </c>
      <c r="C3103" s="8" t="str">
        <f t="shared" ref="C3103:C3166" si="108">IF(D3103&lt;=2, "Yes", "No")</f>
        <v>Yes</v>
      </c>
      <c r="D3103" s="30">
        <f t="shared" si="107"/>
        <v>0.24700326916091536</v>
      </c>
      <c r="E3103" s="160">
        <v>680</v>
      </c>
      <c r="F3103" s="237">
        <v>42612</v>
      </c>
      <c r="G3103" s="3" t="s">
        <v>20760</v>
      </c>
    </row>
    <row r="3104" spans="1:7" s="168" customFormat="1" ht="30">
      <c r="A3104" s="62">
        <v>3102</v>
      </c>
      <c r="B3104" s="13" t="s">
        <v>20824</v>
      </c>
      <c r="C3104" s="8" t="str">
        <f t="shared" si="108"/>
        <v>No</v>
      </c>
      <c r="D3104" s="30">
        <f t="shared" si="107"/>
        <v>4.5547402833272796</v>
      </c>
      <c r="E3104" s="160">
        <v>12539.2</v>
      </c>
      <c r="F3104" s="237">
        <v>42612</v>
      </c>
      <c r="G3104" s="3" t="s">
        <v>20760</v>
      </c>
    </row>
    <row r="3105" spans="1:7" s="168" customFormat="1" ht="30">
      <c r="A3105" s="62">
        <v>3103</v>
      </c>
      <c r="B3105" s="13" t="s">
        <v>20825</v>
      </c>
      <c r="C3105" s="8" t="str">
        <f t="shared" si="108"/>
        <v>Yes</v>
      </c>
      <c r="D3105" s="30">
        <f t="shared" si="107"/>
        <v>0.31616418452597167</v>
      </c>
      <c r="E3105" s="160">
        <v>870.4</v>
      </c>
      <c r="F3105" s="237">
        <v>42612</v>
      </c>
      <c r="G3105" s="3" t="s">
        <v>20760</v>
      </c>
    </row>
    <row r="3106" spans="1:7" s="168" customFormat="1" ht="30">
      <c r="A3106" s="62">
        <v>3104</v>
      </c>
      <c r="B3106" s="13" t="s">
        <v>20826</v>
      </c>
      <c r="C3106" s="8" t="str">
        <f t="shared" si="108"/>
        <v>No</v>
      </c>
      <c r="D3106" s="30">
        <f t="shared" si="107"/>
        <v>4.3176171449328011</v>
      </c>
      <c r="E3106" s="160">
        <v>11886.400000000001</v>
      </c>
      <c r="F3106" s="237">
        <v>42612</v>
      </c>
      <c r="G3106" s="3" t="s">
        <v>20760</v>
      </c>
    </row>
    <row r="3107" spans="1:7" s="168" customFormat="1" ht="30">
      <c r="A3107" s="62">
        <v>3105</v>
      </c>
      <c r="B3107" s="13" t="s">
        <v>20827</v>
      </c>
      <c r="C3107" s="8" t="str">
        <f t="shared" si="108"/>
        <v>Yes</v>
      </c>
      <c r="D3107" s="30">
        <f t="shared" si="107"/>
        <v>1.3535779150018161</v>
      </c>
      <c r="E3107" s="160">
        <v>3726.4</v>
      </c>
      <c r="F3107" s="237">
        <v>42612</v>
      </c>
      <c r="G3107" s="3" t="s">
        <v>20760</v>
      </c>
    </row>
    <row r="3108" spans="1:7" s="168" customFormat="1" ht="30">
      <c r="A3108" s="62">
        <v>3106</v>
      </c>
      <c r="B3108" s="13" t="s">
        <v>20828</v>
      </c>
      <c r="C3108" s="8" t="str">
        <f t="shared" si="108"/>
        <v>Yes</v>
      </c>
      <c r="D3108" s="30">
        <f t="shared" si="107"/>
        <v>1.0374137304758446</v>
      </c>
      <c r="E3108" s="160">
        <v>2856.0000000000005</v>
      </c>
      <c r="F3108" s="237">
        <v>42612</v>
      </c>
      <c r="G3108" s="3" t="s">
        <v>20760</v>
      </c>
    </row>
    <row r="3109" spans="1:7" s="168" customFormat="1" ht="30">
      <c r="A3109" s="62">
        <v>3107</v>
      </c>
      <c r="B3109" s="13" t="s">
        <v>20829</v>
      </c>
      <c r="C3109" s="8" t="str">
        <f t="shared" si="108"/>
        <v>Yes</v>
      </c>
      <c r="D3109" s="30">
        <f t="shared" si="107"/>
        <v>0.74100980748274614</v>
      </c>
      <c r="E3109" s="160">
        <v>2040</v>
      </c>
      <c r="F3109" s="237">
        <v>42612</v>
      </c>
      <c r="G3109" s="3" t="s">
        <v>20760</v>
      </c>
    </row>
    <row r="3110" spans="1:7" s="168" customFormat="1" ht="30">
      <c r="A3110" s="62">
        <v>3108</v>
      </c>
      <c r="B3110" s="2" t="s">
        <v>20830</v>
      </c>
      <c r="C3110" s="8" t="str">
        <f t="shared" si="108"/>
        <v>Yes</v>
      </c>
      <c r="D3110" s="30">
        <f t="shared" si="107"/>
        <v>1.1559752996730839</v>
      </c>
      <c r="E3110" s="485">
        <v>3182.4</v>
      </c>
      <c r="F3110" s="237">
        <v>42612</v>
      </c>
      <c r="G3110" s="3" t="s">
        <v>20760</v>
      </c>
    </row>
    <row r="3111" spans="1:7" s="168" customFormat="1" ht="30">
      <c r="A3111" s="62">
        <v>3109</v>
      </c>
      <c r="B3111" s="13" t="s">
        <v>20831</v>
      </c>
      <c r="C3111" s="8" t="str">
        <f t="shared" si="108"/>
        <v>Yes</v>
      </c>
      <c r="D3111" s="30">
        <f t="shared" si="107"/>
        <v>1.8179440610243371</v>
      </c>
      <c r="E3111" s="160">
        <v>5004.8</v>
      </c>
      <c r="F3111" s="237">
        <v>42612</v>
      </c>
      <c r="G3111" s="3" t="s">
        <v>20760</v>
      </c>
    </row>
    <row r="3112" spans="1:7" s="168" customFormat="1" ht="30">
      <c r="A3112" s="62">
        <v>3110</v>
      </c>
      <c r="B3112" s="13" t="s">
        <v>20832</v>
      </c>
      <c r="C3112" s="8" t="str">
        <f t="shared" si="108"/>
        <v>No</v>
      </c>
      <c r="D3112" s="30">
        <f t="shared" si="107"/>
        <v>2.272430076280421</v>
      </c>
      <c r="E3112" s="160">
        <v>6255.9999999999991</v>
      </c>
      <c r="F3112" s="237">
        <v>42612</v>
      </c>
      <c r="G3112" s="3" t="s">
        <v>20760</v>
      </c>
    </row>
    <row r="3113" spans="1:7" s="168" customFormat="1" ht="45">
      <c r="A3113" s="62">
        <v>3111</v>
      </c>
      <c r="B3113" s="13" t="s">
        <v>20833</v>
      </c>
      <c r="C3113" s="8" t="str">
        <f t="shared" si="108"/>
        <v>Yes</v>
      </c>
      <c r="D3113" s="30">
        <f t="shared" si="107"/>
        <v>1.3535779150018161</v>
      </c>
      <c r="E3113" s="160">
        <v>3726.4</v>
      </c>
      <c r="F3113" s="237">
        <v>42612</v>
      </c>
      <c r="G3113" s="3" t="s">
        <v>20760</v>
      </c>
    </row>
    <row r="3114" spans="1:7" s="168" customFormat="1" ht="30">
      <c r="A3114" s="62">
        <v>3112</v>
      </c>
      <c r="B3114" s="2" t="s">
        <v>20834</v>
      </c>
      <c r="C3114" s="8" t="str">
        <f t="shared" si="108"/>
        <v>Yes</v>
      </c>
      <c r="D3114" s="30">
        <f t="shared" si="107"/>
        <v>1.3535779150018161</v>
      </c>
      <c r="E3114" s="485">
        <v>3726.4</v>
      </c>
      <c r="F3114" s="237">
        <v>42612</v>
      </c>
      <c r="G3114" s="3" t="s">
        <v>20760</v>
      </c>
    </row>
    <row r="3115" spans="1:7" s="168" customFormat="1" ht="30">
      <c r="A3115" s="62">
        <v>3113</v>
      </c>
      <c r="B3115" s="13" t="s">
        <v>20835</v>
      </c>
      <c r="C3115" s="8" t="str">
        <f t="shared" si="108"/>
        <v>No</v>
      </c>
      <c r="D3115" s="30">
        <f t="shared" si="107"/>
        <v>4.7227025063567014</v>
      </c>
      <c r="E3115" s="160">
        <v>13001.599999999999</v>
      </c>
      <c r="F3115" s="237">
        <v>42612</v>
      </c>
      <c r="G3115" s="3" t="s">
        <v>20760</v>
      </c>
    </row>
    <row r="3116" spans="1:7" s="168" customFormat="1" ht="30">
      <c r="A3116" s="62">
        <v>3114</v>
      </c>
      <c r="B3116" s="2" t="s">
        <v>20836</v>
      </c>
      <c r="C3116" s="8" t="str">
        <f t="shared" si="108"/>
        <v>Yes</v>
      </c>
      <c r="D3116" s="30">
        <f t="shared" si="107"/>
        <v>0.77065019978205596</v>
      </c>
      <c r="E3116" s="485">
        <v>2121.6</v>
      </c>
      <c r="F3116" s="237">
        <v>42612</v>
      </c>
      <c r="G3116" s="3" t="s">
        <v>20760</v>
      </c>
    </row>
    <row r="3117" spans="1:7" s="168" customFormat="1" ht="30">
      <c r="A3117" s="62">
        <v>3115</v>
      </c>
      <c r="B3117" s="13" t="s">
        <v>20837</v>
      </c>
      <c r="C3117" s="8" t="str">
        <f t="shared" si="108"/>
        <v>Yes</v>
      </c>
      <c r="D3117" s="30">
        <f t="shared" si="107"/>
        <v>1.1460951689066476</v>
      </c>
      <c r="E3117" s="160">
        <v>3155.2000000000007</v>
      </c>
      <c r="F3117" s="237">
        <v>42612</v>
      </c>
      <c r="G3117" s="3" t="s">
        <v>20760</v>
      </c>
    </row>
    <row r="3118" spans="1:7" s="168" customFormat="1" ht="30">
      <c r="A3118" s="62">
        <v>3116</v>
      </c>
      <c r="B3118" s="13" t="s">
        <v>20838</v>
      </c>
      <c r="C3118" s="8" t="str">
        <f t="shared" si="108"/>
        <v>Yes</v>
      </c>
      <c r="D3118" s="30">
        <f t="shared" si="107"/>
        <v>1.1460951689066476</v>
      </c>
      <c r="E3118" s="160">
        <v>3155.2000000000007</v>
      </c>
      <c r="F3118" s="237">
        <v>42612</v>
      </c>
      <c r="G3118" s="3" t="s">
        <v>20760</v>
      </c>
    </row>
    <row r="3119" spans="1:7" s="168" customFormat="1" ht="30">
      <c r="A3119" s="62">
        <v>3117</v>
      </c>
      <c r="B3119" s="13" t="s">
        <v>20839</v>
      </c>
      <c r="C3119" s="8" t="str">
        <f t="shared" si="108"/>
        <v>No</v>
      </c>
      <c r="D3119" s="30">
        <f t="shared" si="107"/>
        <v>4.7227025063567014</v>
      </c>
      <c r="E3119" s="160">
        <v>13001.599999999999</v>
      </c>
      <c r="F3119" s="237">
        <v>42612</v>
      </c>
      <c r="G3119" s="3" t="s">
        <v>20760</v>
      </c>
    </row>
    <row r="3120" spans="1:7" s="168" customFormat="1" ht="30">
      <c r="A3120" s="62">
        <v>3118</v>
      </c>
      <c r="B3120" s="13" t="s">
        <v>20840</v>
      </c>
      <c r="C3120" s="8" t="str">
        <f t="shared" si="108"/>
        <v>Yes</v>
      </c>
      <c r="D3120" s="30">
        <f t="shared" si="107"/>
        <v>1.7784235379585907</v>
      </c>
      <c r="E3120" s="160">
        <v>4896</v>
      </c>
      <c r="F3120" s="237">
        <v>42612</v>
      </c>
      <c r="G3120" s="3" t="s">
        <v>20760</v>
      </c>
    </row>
    <row r="3121" spans="1:7" s="168" customFormat="1" ht="30">
      <c r="A3121" s="62">
        <v>3119</v>
      </c>
      <c r="B3121" s="13" t="s">
        <v>20841</v>
      </c>
      <c r="C3121" s="8" t="str">
        <f t="shared" si="108"/>
        <v>Yes</v>
      </c>
      <c r="D3121" s="30">
        <f t="shared" si="107"/>
        <v>0.14820196149654921</v>
      </c>
      <c r="E3121" s="160">
        <v>408</v>
      </c>
      <c r="F3121" s="237">
        <v>42612</v>
      </c>
      <c r="G3121" s="3" t="s">
        <v>20760</v>
      </c>
    </row>
    <row r="3122" spans="1:7" s="168" customFormat="1" ht="30">
      <c r="A3122" s="62">
        <v>3120</v>
      </c>
      <c r="B3122" s="13" t="s">
        <v>20842</v>
      </c>
      <c r="C3122" s="8" t="str">
        <f t="shared" si="108"/>
        <v>No</v>
      </c>
      <c r="D3122" s="30">
        <f t="shared" si="107"/>
        <v>2.5984743915728297</v>
      </c>
      <c r="E3122" s="160">
        <v>7153.6</v>
      </c>
      <c r="F3122" s="237">
        <v>42612</v>
      </c>
      <c r="G3122" s="3" t="s">
        <v>20760</v>
      </c>
    </row>
    <row r="3123" spans="1:7" s="168" customFormat="1" ht="30">
      <c r="A3123" s="62">
        <v>3121</v>
      </c>
      <c r="B3123" s="13" t="s">
        <v>20843</v>
      </c>
      <c r="C3123" s="8" t="str">
        <f t="shared" si="108"/>
        <v>Yes</v>
      </c>
      <c r="D3123" s="30">
        <f t="shared" si="107"/>
        <v>0.65208863058481659</v>
      </c>
      <c r="E3123" s="160">
        <v>1795.2</v>
      </c>
      <c r="F3123" s="237">
        <v>42612</v>
      </c>
      <c r="G3123" s="3" t="s">
        <v>20760</v>
      </c>
    </row>
    <row r="3124" spans="1:7" s="168" customFormat="1" ht="30">
      <c r="A3124" s="62">
        <v>3122</v>
      </c>
      <c r="B3124" s="13" t="s">
        <v>20844</v>
      </c>
      <c r="C3124" s="8" t="str">
        <f t="shared" si="108"/>
        <v>No</v>
      </c>
      <c r="D3124" s="30">
        <f t="shared" si="107"/>
        <v>3.5173265528514346</v>
      </c>
      <c r="E3124" s="160">
        <v>9683.1999999999989</v>
      </c>
      <c r="F3124" s="237">
        <v>42612</v>
      </c>
      <c r="G3124" s="3" t="s">
        <v>20760</v>
      </c>
    </row>
    <row r="3125" spans="1:7" s="168" customFormat="1" ht="30">
      <c r="A3125" s="62">
        <v>3123</v>
      </c>
      <c r="B3125" s="13" t="s">
        <v>20845</v>
      </c>
      <c r="C3125" s="8" t="str">
        <f t="shared" si="108"/>
        <v>Yes</v>
      </c>
      <c r="D3125" s="30">
        <f t="shared" si="107"/>
        <v>0.72124954594987278</v>
      </c>
      <c r="E3125" s="160">
        <v>1985.6</v>
      </c>
      <c r="F3125" s="237">
        <v>42612</v>
      </c>
      <c r="G3125" s="3" t="s">
        <v>20760</v>
      </c>
    </row>
    <row r="3126" spans="1:7" s="168" customFormat="1" ht="30">
      <c r="A3126" s="62">
        <v>3124</v>
      </c>
      <c r="B3126" s="13" t="s">
        <v>20846</v>
      </c>
      <c r="C3126" s="8" t="str">
        <f t="shared" si="108"/>
        <v>No</v>
      </c>
      <c r="D3126" s="30">
        <f t="shared" si="107"/>
        <v>4.0903741373047584</v>
      </c>
      <c r="E3126" s="160">
        <v>11260.800000000001</v>
      </c>
      <c r="F3126" s="237">
        <v>42612</v>
      </c>
      <c r="G3126" s="3" t="s">
        <v>20760</v>
      </c>
    </row>
    <row r="3127" spans="1:7" s="168" customFormat="1" ht="30">
      <c r="A3127" s="62">
        <v>3125</v>
      </c>
      <c r="B3127" s="13" t="s">
        <v>20847</v>
      </c>
      <c r="C3127" s="8" t="str">
        <f t="shared" si="108"/>
        <v>No</v>
      </c>
      <c r="D3127" s="30">
        <f t="shared" si="107"/>
        <v>2.2230294224482381</v>
      </c>
      <c r="E3127" s="160">
        <v>6120</v>
      </c>
      <c r="F3127" s="237">
        <v>42612</v>
      </c>
      <c r="G3127" s="3" t="s">
        <v>20760</v>
      </c>
    </row>
    <row r="3128" spans="1:7" s="168" customFormat="1" ht="30">
      <c r="A3128" s="62">
        <v>3126</v>
      </c>
      <c r="B3128" s="13" t="s">
        <v>20848</v>
      </c>
      <c r="C3128" s="8" t="str">
        <f t="shared" si="108"/>
        <v>No</v>
      </c>
      <c r="D3128" s="30">
        <f t="shared" si="107"/>
        <v>2.1538685070831818</v>
      </c>
      <c r="E3128" s="160">
        <v>5929.5999999999995</v>
      </c>
      <c r="F3128" s="237">
        <v>42612</v>
      </c>
      <c r="G3128" s="3" t="s">
        <v>20760</v>
      </c>
    </row>
    <row r="3129" spans="1:7" s="168" customFormat="1" ht="30">
      <c r="A3129" s="62">
        <v>3127</v>
      </c>
      <c r="B3129" s="13" t="s">
        <v>20849</v>
      </c>
      <c r="C3129" s="8" t="str">
        <f t="shared" si="108"/>
        <v>Yes</v>
      </c>
      <c r="D3129" s="30">
        <f t="shared" si="107"/>
        <v>0.85957137667998529</v>
      </c>
      <c r="E3129" s="160">
        <v>2366.3999999999996</v>
      </c>
      <c r="F3129" s="237">
        <v>42612</v>
      </c>
      <c r="G3129" s="3" t="s">
        <v>20760</v>
      </c>
    </row>
    <row r="3130" spans="1:7" s="168" customFormat="1" ht="30">
      <c r="A3130" s="62">
        <v>3128</v>
      </c>
      <c r="B3130" s="13" t="s">
        <v>20850</v>
      </c>
      <c r="C3130" s="8" t="str">
        <f t="shared" si="108"/>
        <v>Yes</v>
      </c>
      <c r="D3130" s="30">
        <f t="shared" si="107"/>
        <v>0.84969124591354883</v>
      </c>
      <c r="E3130" s="160">
        <v>2339.1999999999998</v>
      </c>
      <c r="F3130" s="237">
        <v>42612</v>
      </c>
      <c r="G3130" s="3" t="s">
        <v>20760</v>
      </c>
    </row>
    <row r="3131" spans="1:7" s="168" customFormat="1" ht="30">
      <c r="A3131" s="62">
        <v>3129</v>
      </c>
      <c r="B3131" s="13" t="s">
        <v>20851</v>
      </c>
      <c r="C3131" s="8" t="str">
        <f t="shared" si="108"/>
        <v>Yes</v>
      </c>
      <c r="D3131" s="30">
        <f t="shared" si="107"/>
        <v>0.5038866690882674</v>
      </c>
      <c r="E3131" s="160">
        <v>1387.2</v>
      </c>
      <c r="F3131" s="237">
        <v>42612</v>
      </c>
      <c r="G3131" s="3" t="s">
        <v>20760</v>
      </c>
    </row>
    <row r="3132" spans="1:7" s="168" customFormat="1" ht="30">
      <c r="A3132" s="62">
        <v>3130</v>
      </c>
      <c r="B3132" s="13" t="s">
        <v>20852</v>
      </c>
      <c r="C3132" s="8" t="str">
        <f t="shared" si="108"/>
        <v>Yes</v>
      </c>
      <c r="D3132" s="30">
        <f t="shared" si="107"/>
        <v>1.5017798764983652</v>
      </c>
      <c r="E3132" s="160">
        <v>4134.3999999999996</v>
      </c>
      <c r="F3132" s="237">
        <v>42612</v>
      </c>
      <c r="G3132" s="3" t="s">
        <v>20760</v>
      </c>
    </row>
    <row r="3133" spans="1:7" s="168" customFormat="1" ht="30">
      <c r="A3133" s="62">
        <v>3131</v>
      </c>
      <c r="B3133" s="13" t="s">
        <v>20853</v>
      </c>
      <c r="C3133" s="8" t="str">
        <f t="shared" si="108"/>
        <v>No</v>
      </c>
      <c r="D3133" s="30">
        <f t="shared" si="107"/>
        <v>2.746676353069379</v>
      </c>
      <c r="E3133" s="160">
        <v>7561.6</v>
      </c>
      <c r="F3133" s="237">
        <v>42612</v>
      </c>
      <c r="G3133" s="3" t="s">
        <v>20760</v>
      </c>
    </row>
    <row r="3134" spans="1:7" s="168" customFormat="1" ht="30">
      <c r="A3134" s="62">
        <v>3132</v>
      </c>
      <c r="B3134" s="13" t="s">
        <v>20854</v>
      </c>
      <c r="C3134" s="8" t="str">
        <f t="shared" si="108"/>
        <v>Yes</v>
      </c>
      <c r="D3134" s="30">
        <f t="shared" si="107"/>
        <v>1.1065746458409009</v>
      </c>
      <c r="E3134" s="160">
        <v>3046.4000000000005</v>
      </c>
      <c r="F3134" s="237">
        <v>42612</v>
      </c>
      <c r="G3134" s="3" t="s">
        <v>20760</v>
      </c>
    </row>
    <row r="3135" spans="1:7" s="168" customFormat="1" ht="30">
      <c r="A3135" s="62">
        <v>3133</v>
      </c>
      <c r="B3135" s="13" t="s">
        <v>20855</v>
      </c>
      <c r="C3135" s="8" t="str">
        <f t="shared" si="108"/>
        <v>Yes</v>
      </c>
      <c r="D3135" s="30">
        <f t="shared" si="107"/>
        <v>1.1065746458409009</v>
      </c>
      <c r="E3135" s="160">
        <v>3046.4000000000005</v>
      </c>
      <c r="F3135" s="237">
        <v>42612</v>
      </c>
      <c r="G3135" s="3" t="s">
        <v>20760</v>
      </c>
    </row>
    <row r="3136" spans="1:7" s="168" customFormat="1" ht="30">
      <c r="A3136" s="62">
        <v>3134</v>
      </c>
      <c r="B3136" s="13" t="s">
        <v>20856</v>
      </c>
      <c r="C3136" s="8" t="str">
        <f t="shared" si="108"/>
        <v>No</v>
      </c>
      <c r="D3136" s="30">
        <f t="shared" si="107"/>
        <v>3.0924809298946605</v>
      </c>
      <c r="E3136" s="160">
        <v>8513.6</v>
      </c>
      <c r="F3136" s="237">
        <v>42612</v>
      </c>
      <c r="G3136" s="3" t="s">
        <v>20760</v>
      </c>
    </row>
    <row r="3137" spans="1:7" s="168" customFormat="1" ht="30">
      <c r="A3137" s="62">
        <v>3135</v>
      </c>
      <c r="B3137" s="13" t="s">
        <v>20857</v>
      </c>
      <c r="C3137" s="8" t="str">
        <f t="shared" si="108"/>
        <v>No</v>
      </c>
      <c r="D3137" s="30">
        <f t="shared" si="107"/>
        <v>2.7466763530693799</v>
      </c>
      <c r="E3137" s="160">
        <v>7561.6000000000022</v>
      </c>
      <c r="F3137" s="237">
        <v>42612</v>
      </c>
      <c r="G3137" s="3" t="s">
        <v>20760</v>
      </c>
    </row>
    <row r="3138" spans="1:7" s="168" customFormat="1" ht="30">
      <c r="A3138" s="62">
        <v>3136</v>
      </c>
      <c r="B3138" s="13" t="s">
        <v>20858</v>
      </c>
      <c r="C3138" s="8" t="str">
        <f t="shared" si="108"/>
        <v>Yes</v>
      </c>
      <c r="D3138" s="30">
        <f t="shared" si="107"/>
        <v>1.1164547766073374</v>
      </c>
      <c r="E3138" s="160">
        <v>3073.6</v>
      </c>
      <c r="F3138" s="237">
        <v>42612</v>
      </c>
      <c r="G3138" s="3" t="s">
        <v>20760</v>
      </c>
    </row>
    <row r="3139" spans="1:7" s="168" customFormat="1" ht="30">
      <c r="A3139" s="62">
        <v>3137</v>
      </c>
      <c r="B3139" s="13" t="s">
        <v>20859</v>
      </c>
      <c r="C3139" s="8" t="str">
        <f t="shared" si="108"/>
        <v>Yes</v>
      </c>
      <c r="D3139" s="30">
        <f t="shared" si="107"/>
        <v>1.1757355612059572</v>
      </c>
      <c r="E3139" s="160">
        <v>3236.8</v>
      </c>
      <c r="F3139" s="237">
        <v>42612</v>
      </c>
      <c r="G3139" s="3" t="s">
        <v>20760</v>
      </c>
    </row>
    <row r="3140" spans="1:7" s="168" customFormat="1" ht="30">
      <c r="A3140" s="62">
        <v>3138</v>
      </c>
      <c r="B3140" s="13" t="s">
        <v>20860</v>
      </c>
      <c r="C3140" s="8" t="str">
        <f t="shared" si="108"/>
        <v>Yes</v>
      </c>
      <c r="D3140" s="30">
        <f t="shared" ref="D3140:D3203" si="109">E3140/2753</f>
        <v>1.1065746458409009</v>
      </c>
      <c r="E3140" s="160">
        <v>3046.4</v>
      </c>
      <c r="F3140" s="237">
        <v>42612</v>
      </c>
      <c r="G3140" s="3" t="s">
        <v>20760</v>
      </c>
    </row>
    <row r="3141" spans="1:7" s="168" customFormat="1" ht="30">
      <c r="A3141" s="62">
        <v>3139</v>
      </c>
      <c r="B3141" s="13" t="s">
        <v>20861</v>
      </c>
      <c r="C3141" s="8" t="str">
        <f t="shared" si="108"/>
        <v>Yes</v>
      </c>
      <c r="D3141" s="30">
        <f t="shared" si="109"/>
        <v>1.1065746458409009</v>
      </c>
      <c r="E3141" s="160">
        <v>3046.4</v>
      </c>
      <c r="F3141" s="237">
        <v>42612</v>
      </c>
      <c r="G3141" s="3" t="s">
        <v>20760</v>
      </c>
    </row>
    <row r="3142" spans="1:7" s="168" customFormat="1" ht="30">
      <c r="A3142" s="62">
        <v>3140</v>
      </c>
      <c r="B3142" s="13" t="s">
        <v>20862</v>
      </c>
      <c r="C3142" s="8" t="str">
        <f t="shared" si="108"/>
        <v>Yes</v>
      </c>
      <c r="D3142" s="30">
        <f t="shared" si="109"/>
        <v>1.8673447148565205</v>
      </c>
      <c r="E3142" s="160">
        <v>5140.8000000000011</v>
      </c>
      <c r="F3142" s="237">
        <v>42612</v>
      </c>
      <c r="G3142" s="3" t="s">
        <v>20760</v>
      </c>
    </row>
    <row r="3143" spans="1:7" s="168" customFormat="1" ht="30">
      <c r="A3143" s="62">
        <v>3141</v>
      </c>
      <c r="B3143" s="13" t="s">
        <v>20863</v>
      </c>
      <c r="C3143" s="8" t="str">
        <f t="shared" si="108"/>
        <v>No</v>
      </c>
      <c r="D3143" s="30">
        <f t="shared" si="109"/>
        <v>4.6535415909916464</v>
      </c>
      <c r="E3143" s="160">
        <v>12811.200000000003</v>
      </c>
      <c r="F3143" s="237">
        <v>42612</v>
      </c>
      <c r="G3143" s="3" t="s">
        <v>20760</v>
      </c>
    </row>
    <row r="3144" spans="1:7" s="168" customFormat="1" ht="30">
      <c r="A3144" s="62">
        <v>3142</v>
      </c>
      <c r="B3144" s="13" t="s">
        <v>20864</v>
      </c>
      <c r="C3144" s="8" t="str">
        <f t="shared" si="108"/>
        <v>Yes</v>
      </c>
      <c r="D3144" s="30">
        <f t="shared" si="109"/>
        <v>1.5808209226298584</v>
      </c>
      <c r="E3144" s="160">
        <v>4352</v>
      </c>
      <c r="F3144" s="237">
        <v>42612</v>
      </c>
      <c r="G3144" s="3" t="s">
        <v>20760</v>
      </c>
    </row>
    <row r="3145" spans="1:7" s="168" customFormat="1" ht="30">
      <c r="A3145" s="62">
        <v>3143</v>
      </c>
      <c r="B3145" s="13" t="s">
        <v>20865</v>
      </c>
      <c r="C3145" s="8" t="str">
        <f t="shared" si="108"/>
        <v>Yes</v>
      </c>
      <c r="D3145" s="30">
        <f t="shared" si="109"/>
        <v>0.49400653832183072</v>
      </c>
      <c r="E3145" s="160">
        <v>1360</v>
      </c>
      <c r="F3145" s="237">
        <v>42612</v>
      </c>
      <c r="G3145" s="3" t="s">
        <v>20760</v>
      </c>
    </row>
    <row r="3146" spans="1:7" s="168" customFormat="1" ht="30">
      <c r="A3146" s="62">
        <v>3144</v>
      </c>
      <c r="B3146" s="13" t="s">
        <v>20866</v>
      </c>
      <c r="C3146" s="8" t="str">
        <f t="shared" si="108"/>
        <v>Yes</v>
      </c>
      <c r="D3146" s="30">
        <f t="shared" si="109"/>
        <v>0.20748274609516887</v>
      </c>
      <c r="E3146" s="160">
        <v>571.19999999999993</v>
      </c>
      <c r="F3146" s="237">
        <v>42612</v>
      </c>
      <c r="G3146" s="3" t="s">
        <v>20760</v>
      </c>
    </row>
    <row r="3147" spans="1:7" s="168" customFormat="1" ht="30">
      <c r="A3147" s="62">
        <v>3145</v>
      </c>
      <c r="B3147" s="13" t="s">
        <v>20867</v>
      </c>
      <c r="C3147" s="8" t="str">
        <f t="shared" si="108"/>
        <v>No</v>
      </c>
      <c r="D3147" s="30">
        <f t="shared" si="109"/>
        <v>4.357137667998547</v>
      </c>
      <c r="E3147" s="160">
        <v>11995.199999999999</v>
      </c>
      <c r="F3147" s="237">
        <v>42612</v>
      </c>
      <c r="G3147" s="3" t="s">
        <v>20760</v>
      </c>
    </row>
    <row r="3148" spans="1:7" s="168" customFormat="1" ht="30">
      <c r="A3148" s="62">
        <v>3146</v>
      </c>
      <c r="B3148" s="13" t="s">
        <v>20868</v>
      </c>
      <c r="C3148" s="8" t="str">
        <f t="shared" si="108"/>
        <v>No</v>
      </c>
      <c r="D3148" s="30">
        <f t="shared" si="109"/>
        <v>2.3020704685797315</v>
      </c>
      <c r="E3148" s="160">
        <v>6337.6</v>
      </c>
      <c r="F3148" s="237">
        <v>42612</v>
      </c>
      <c r="G3148" s="3" t="s">
        <v>20760</v>
      </c>
    </row>
    <row r="3149" spans="1:7" s="168" customFormat="1" ht="30">
      <c r="A3149" s="62">
        <v>3147</v>
      </c>
      <c r="B3149" s="13" t="s">
        <v>20869</v>
      </c>
      <c r="C3149" s="8" t="str">
        <f t="shared" si="108"/>
        <v>Yes</v>
      </c>
      <c r="D3149" s="30">
        <f t="shared" si="109"/>
        <v>0.13832183073011262</v>
      </c>
      <c r="E3149" s="160">
        <v>380.80000000000007</v>
      </c>
      <c r="F3149" s="237">
        <v>42612</v>
      </c>
      <c r="G3149" s="3" t="s">
        <v>20760</v>
      </c>
    </row>
    <row r="3150" spans="1:7" s="168" customFormat="1" ht="30">
      <c r="A3150" s="62">
        <v>3148</v>
      </c>
      <c r="B3150" s="13" t="s">
        <v>20870</v>
      </c>
      <c r="C3150" s="8" t="str">
        <f t="shared" si="108"/>
        <v>Yes</v>
      </c>
      <c r="D3150" s="30">
        <f t="shared" si="109"/>
        <v>0.31616418452597167</v>
      </c>
      <c r="E3150" s="160">
        <v>870.4</v>
      </c>
      <c r="F3150" s="237">
        <v>42612</v>
      </c>
      <c r="G3150" s="3" t="s">
        <v>20760</v>
      </c>
    </row>
    <row r="3151" spans="1:7" s="168" customFormat="1" ht="30">
      <c r="A3151" s="62">
        <v>3149</v>
      </c>
      <c r="B3151" s="13" t="s">
        <v>20871</v>
      </c>
      <c r="C3151" s="8" t="str">
        <f t="shared" si="108"/>
        <v>Yes</v>
      </c>
      <c r="D3151" s="30">
        <f t="shared" si="109"/>
        <v>0.68172902288412629</v>
      </c>
      <c r="E3151" s="160">
        <v>1876.7999999999997</v>
      </c>
      <c r="F3151" s="237">
        <v>42612</v>
      </c>
      <c r="G3151" s="3" t="s">
        <v>20760</v>
      </c>
    </row>
    <row r="3152" spans="1:7" s="168" customFormat="1" ht="30">
      <c r="A3152" s="62">
        <v>3150</v>
      </c>
      <c r="B3152" s="13" t="s">
        <v>20872</v>
      </c>
      <c r="C3152" s="8" t="str">
        <f t="shared" si="108"/>
        <v>Yes</v>
      </c>
      <c r="D3152" s="30">
        <f t="shared" si="109"/>
        <v>0.27664366146022523</v>
      </c>
      <c r="E3152" s="160">
        <v>761.60000000000014</v>
      </c>
      <c r="F3152" s="237">
        <v>42612</v>
      </c>
      <c r="G3152" s="3" t="s">
        <v>20760</v>
      </c>
    </row>
    <row r="3153" spans="1:7" s="168" customFormat="1" ht="30">
      <c r="A3153" s="62">
        <v>3151</v>
      </c>
      <c r="B3153" s="13" t="s">
        <v>20873</v>
      </c>
      <c r="C3153" s="8" t="str">
        <f t="shared" si="108"/>
        <v>Yes</v>
      </c>
      <c r="D3153" s="30">
        <f t="shared" si="109"/>
        <v>0.85957137667998551</v>
      </c>
      <c r="E3153" s="160">
        <v>2366.4</v>
      </c>
      <c r="F3153" s="237">
        <v>42612</v>
      </c>
      <c r="G3153" s="3" t="s">
        <v>20760</v>
      </c>
    </row>
    <row r="3154" spans="1:7" s="168" customFormat="1" ht="30">
      <c r="A3154" s="62">
        <v>3152</v>
      </c>
      <c r="B3154" s="13" t="s">
        <v>20874</v>
      </c>
      <c r="C3154" s="8" t="str">
        <f t="shared" si="108"/>
        <v>Yes</v>
      </c>
      <c r="D3154" s="30">
        <f t="shared" si="109"/>
        <v>0.81017072284780223</v>
      </c>
      <c r="E3154" s="160">
        <v>2230.3999999999996</v>
      </c>
      <c r="F3154" s="237">
        <v>42612</v>
      </c>
      <c r="G3154" s="3" t="s">
        <v>20760</v>
      </c>
    </row>
    <row r="3155" spans="1:7" s="168" customFormat="1" ht="30">
      <c r="A3155" s="62">
        <v>3153</v>
      </c>
      <c r="B3155" s="13" t="s">
        <v>20875</v>
      </c>
      <c r="C3155" s="8" t="str">
        <f t="shared" si="108"/>
        <v>Yes</v>
      </c>
      <c r="D3155" s="30">
        <f t="shared" si="109"/>
        <v>0.97813294587722488</v>
      </c>
      <c r="E3155" s="160">
        <v>2692.8</v>
      </c>
      <c r="F3155" s="237">
        <v>42612</v>
      </c>
      <c r="G3155" s="3" t="s">
        <v>20760</v>
      </c>
    </row>
    <row r="3156" spans="1:7" s="168" customFormat="1" ht="30">
      <c r="A3156" s="62">
        <v>3154</v>
      </c>
      <c r="B3156" s="13" t="s">
        <v>20876</v>
      </c>
      <c r="C3156" s="8" t="str">
        <f t="shared" si="108"/>
        <v>Yes</v>
      </c>
      <c r="D3156" s="30">
        <f t="shared" si="109"/>
        <v>0.98801307664366145</v>
      </c>
      <c r="E3156" s="160">
        <v>2720</v>
      </c>
      <c r="F3156" s="237">
        <v>42612</v>
      </c>
      <c r="G3156" s="3" t="s">
        <v>20760</v>
      </c>
    </row>
    <row r="3157" spans="1:7" s="168" customFormat="1" ht="30">
      <c r="A3157" s="62">
        <v>3155</v>
      </c>
      <c r="B3157" s="2" t="s">
        <v>20877</v>
      </c>
      <c r="C3157" s="8" t="str">
        <f t="shared" si="108"/>
        <v>Yes</v>
      </c>
      <c r="D3157" s="30">
        <f t="shared" si="109"/>
        <v>0.82005085361423902</v>
      </c>
      <c r="E3157" s="485">
        <v>2257.6</v>
      </c>
      <c r="F3157" s="237">
        <v>42612</v>
      </c>
      <c r="G3157" s="3" t="s">
        <v>20760</v>
      </c>
    </row>
    <row r="3158" spans="1:7" s="168" customFormat="1" ht="45">
      <c r="A3158" s="62">
        <v>3156</v>
      </c>
      <c r="B3158" s="2" t="s">
        <v>20878</v>
      </c>
      <c r="C3158" s="8" t="str">
        <f t="shared" si="108"/>
        <v>Yes</v>
      </c>
      <c r="D3158" s="30">
        <f t="shared" si="109"/>
        <v>0.90897203051216857</v>
      </c>
      <c r="E3158" s="485">
        <v>2502.4</v>
      </c>
      <c r="F3158" s="237">
        <v>42612</v>
      </c>
      <c r="G3158" s="3" t="s">
        <v>20760</v>
      </c>
    </row>
    <row r="3159" spans="1:7" s="168" customFormat="1" ht="30">
      <c r="A3159" s="62">
        <v>3157</v>
      </c>
      <c r="B3159" s="13" t="s">
        <v>20879</v>
      </c>
      <c r="C3159" s="8" t="str">
        <f t="shared" si="108"/>
        <v>Yes</v>
      </c>
      <c r="D3159" s="30">
        <f t="shared" si="109"/>
        <v>1.0472938612422813</v>
      </c>
      <c r="E3159" s="160">
        <v>2883.2000000000003</v>
      </c>
      <c r="F3159" s="237">
        <v>42612</v>
      </c>
      <c r="G3159" s="3" t="s">
        <v>20760</v>
      </c>
    </row>
    <row r="3160" spans="1:7" s="168" customFormat="1" ht="30">
      <c r="A3160" s="62">
        <v>3158</v>
      </c>
      <c r="B3160" s="13" t="s">
        <v>20880</v>
      </c>
      <c r="C3160" s="8" t="str">
        <f t="shared" si="108"/>
        <v>No</v>
      </c>
      <c r="D3160" s="30">
        <f t="shared" si="109"/>
        <v>3.5766073374500542</v>
      </c>
      <c r="E3160" s="160">
        <v>9846.4</v>
      </c>
      <c r="F3160" s="237">
        <v>42612</v>
      </c>
      <c r="G3160" s="3" t="s">
        <v>20760</v>
      </c>
    </row>
    <row r="3161" spans="1:7" s="168" customFormat="1" ht="30">
      <c r="A3161" s="62">
        <v>3159</v>
      </c>
      <c r="B3161" s="2" t="s">
        <v>20881</v>
      </c>
      <c r="C3161" s="8" t="str">
        <f t="shared" si="108"/>
        <v>Yes</v>
      </c>
      <c r="D3161" s="30">
        <f t="shared" si="109"/>
        <v>1.6993824918270977</v>
      </c>
      <c r="E3161" s="485">
        <v>4678.3999999999996</v>
      </c>
      <c r="F3161" s="237">
        <v>42612</v>
      </c>
      <c r="G3161" s="3" t="s">
        <v>20760</v>
      </c>
    </row>
    <row r="3162" spans="1:7" s="168" customFormat="1" ht="45">
      <c r="A3162" s="62">
        <v>3160</v>
      </c>
      <c r="B3162" s="13" t="s">
        <v>20882</v>
      </c>
      <c r="C3162" s="8" t="str">
        <f t="shared" si="108"/>
        <v>Yes</v>
      </c>
      <c r="D3162" s="30">
        <f t="shared" si="109"/>
        <v>0.30628405375953505</v>
      </c>
      <c r="E3162" s="160">
        <v>843.2</v>
      </c>
      <c r="F3162" s="237">
        <v>42612</v>
      </c>
      <c r="G3162" s="3" t="s">
        <v>20760</v>
      </c>
    </row>
    <row r="3163" spans="1:7" s="168" customFormat="1" ht="30">
      <c r="A3163" s="62">
        <v>3161</v>
      </c>
      <c r="B3163" s="13" t="s">
        <v>20883</v>
      </c>
      <c r="C3163" s="8" t="str">
        <f t="shared" si="108"/>
        <v>Yes</v>
      </c>
      <c r="D3163" s="30">
        <f t="shared" si="109"/>
        <v>0.41496549219033785</v>
      </c>
      <c r="E3163" s="160">
        <v>1142.4000000000001</v>
      </c>
      <c r="F3163" s="237">
        <v>42612</v>
      </c>
      <c r="G3163" s="3" t="s">
        <v>20760</v>
      </c>
    </row>
    <row r="3164" spans="1:7" s="168" customFormat="1" ht="45">
      <c r="A3164" s="62">
        <v>3162</v>
      </c>
      <c r="B3164" s="13" t="s">
        <v>20884</v>
      </c>
      <c r="C3164" s="8" t="str">
        <f t="shared" si="108"/>
        <v>Yes</v>
      </c>
      <c r="D3164" s="30">
        <f t="shared" si="109"/>
        <v>1.4523792226661822</v>
      </c>
      <c r="E3164" s="160">
        <v>3998.3999999999996</v>
      </c>
      <c r="F3164" s="237">
        <v>42612</v>
      </c>
      <c r="G3164" s="3" t="s">
        <v>20760</v>
      </c>
    </row>
    <row r="3165" spans="1:7" s="168" customFormat="1" ht="30">
      <c r="A3165" s="62">
        <v>3163</v>
      </c>
      <c r="B3165" s="13" t="s">
        <v>20885</v>
      </c>
      <c r="C3165" s="8" t="str">
        <f t="shared" si="108"/>
        <v>Yes</v>
      </c>
      <c r="D3165" s="30">
        <f t="shared" si="109"/>
        <v>0.20748274609516887</v>
      </c>
      <c r="E3165" s="160">
        <v>571.19999999999993</v>
      </c>
      <c r="F3165" s="237">
        <v>42612</v>
      </c>
      <c r="G3165" s="3" t="s">
        <v>20760</v>
      </c>
    </row>
    <row r="3166" spans="1:7" s="168" customFormat="1" ht="30">
      <c r="A3166" s="62">
        <v>3164</v>
      </c>
      <c r="B3166" s="13" t="s">
        <v>20886</v>
      </c>
      <c r="C3166" s="8" t="str">
        <f t="shared" si="108"/>
        <v>Yes</v>
      </c>
      <c r="D3166" s="30">
        <f t="shared" si="109"/>
        <v>1.2942971304031967</v>
      </c>
      <c r="E3166" s="160">
        <v>3563.2000000000003</v>
      </c>
      <c r="F3166" s="237">
        <v>42612</v>
      </c>
      <c r="G3166" s="3" t="s">
        <v>20760</v>
      </c>
    </row>
    <row r="3167" spans="1:7" s="168" customFormat="1" ht="30">
      <c r="A3167" s="62">
        <v>3165</v>
      </c>
      <c r="B3167" s="13" t="s">
        <v>20887</v>
      </c>
      <c r="C3167" s="8" t="str">
        <f t="shared" ref="C3167:C3182" si="110">IF(D3167&lt;=2, "Yes", "No")</f>
        <v>No</v>
      </c>
      <c r="D3167" s="30">
        <f t="shared" si="109"/>
        <v>2.2427896839811119</v>
      </c>
      <c r="E3167" s="160">
        <v>6174.4000000000005</v>
      </c>
      <c r="F3167" s="237">
        <v>42612</v>
      </c>
      <c r="G3167" s="3" t="s">
        <v>20760</v>
      </c>
    </row>
    <row r="3168" spans="1:7" s="168" customFormat="1" ht="30">
      <c r="A3168" s="62">
        <v>3166</v>
      </c>
      <c r="B3168" s="2" t="s">
        <v>20888</v>
      </c>
      <c r="C3168" s="8" t="str">
        <f t="shared" si="110"/>
        <v>No</v>
      </c>
      <c r="D3168" s="30">
        <f t="shared" si="109"/>
        <v>2.9640392299309846</v>
      </c>
      <c r="E3168" s="485">
        <v>8160</v>
      </c>
      <c r="F3168" s="237">
        <v>42612</v>
      </c>
      <c r="G3168" s="3" t="s">
        <v>20760</v>
      </c>
    </row>
    <row r="3169" spans="1:7" s="168" customFormat="1" ht="30">
      <c r="A3169" s="62">
        <v>3167</v>
      </c>
      <c r="B3169" s="13" t="s">
        <v>20889</v>
      </c>
      <c r="C3169" s="8" t="str">
        <f t="shared" si="110"/>
        <v>Yes</v>
      </c>
      <c r="D3169" s="30">
        <f t="shared" si="109"/>
        <v>0.80029059208136588</v>
      </c>
      <c r="E3169" s="160">
        <v>2203.2000000000003</v>
      </c>
      <c r="F3169" s="237">
        <v>42612</v>
      </c>
      <c r="G3169" s="3" t="s">
        <v>20760</v>
      </c>
    </row>
    <row r="3170" spans="1:7" s="168" customFormat="1" ht="30">
      <c r="A3170" s="62">
        <v>3168</v>
      </c>
      <c r="B3170" s="13" t="s">
        <v>20890</v>
      </c>
      <c r="C3170" s="8" t="str">
        <f t="shared" si="110"/>
        <v>Yes</v>
      </c>
      <c r="D3170" s="30">
        <f t="shared" si="109"/>
        <v>0.85957137667998529</v>
      </c>
      <c r="E3170" s="160">
        <v>2366.3999999999996</v>
      </c>
      <c r="F3170" s="237">
        <v>42612</v>
      </c>
      <c r="G3170" s="3" t="s">
        <v>20760</v>
      </c>
    </row>
    <row r="3171" spans="1:7" s="168" customFormat="1" ht="30">
      <c r="A3171" s="62">
        <v>3169</v>
      </c>
      <c r="B3171" s="13" t="s">
        <v>20891</v>
      </c>
      <c r="C3171" s="8" t="str">
        <f t="shared" si="110"/>
        <v>Yes</v>
      </c>
      <c r="D3171" s="30">
        <f t="shared" si="109"/>
        <v>0.76077006901561939</v>
      </c>
      <c r="E3171" s="160">
        <v>2094.4</v>
      </c>
      <c r="F3171" s="237">
        <v>42612</v>
      </c>
      <c r="G3171" s="3" t="s">
        <v>20760</v>
      </c>
    </row>
    <row r="3172" spans="1:7" s="168" customFormat="1" ht="30">
      <c r="A3172" s="62">
        <v>3170</v>
      </c>
      <c r="B3172" s="13" t="s">
        <v>20864</v>
      </c>
      <c r="C3172" s="8" t="str">
        <f t="shared" si="110"/>
        <v>Yes</v>
      </c>
      <c r="D3172" s="30">
        <f t="shared" si="109"/>
        <v>0.8299309843806757</v>
      </c>
      <c r="E3172" s="160">
        <v>2284.8000000000002</v>
      </c>
      <c r="F3172" s="237">
        <v>42612</v>
      </c>
      <c r="G3172" s="3" t="s">
        <v>20760</v>
      </c>
    </row>
    <row r="3173" spans="1:7" s="168" customFormat="1" ht="30">
      <c r="A3173" s="62">
        <v>3171</v>
      </c>
      <c r="B3173" s="13" t="s">
        <v>20834</v>
      </c>
      <c r="C3173" s="8" t="str">
        <f t="shared" si="110"/>
        <v>No</v>
      </c>
      <c r="D3173" s="30">
        <f t="shared" si="109"/>
        <v>2.5490737377406467</v>
      </c>
      <c r="E3173" s="160">
        <v>7017.6</v>
      </c>
      <c r="F3173" s="237">
        <v>42612</v>
      </c>
      <c r="G3173" s="3" t="s">
        <v>20760</v>
      </c>
    </row>
    <row r="3174" spans="1:7" s="168" customFormat="1" ht="30">
      <c r="A3174" s="62">
        <v>3172</v>
      </c>
      <c r="B3174" s="13" t="s">
        <v>20892</v>
      </c>
      <c r="C3174" s="8" t="str">
        <f t="shared" si="110"/>
        <v>No</v>
      </c>
      <c r="D3174" s="30">
        <f t="shared" si="109"/>
        <v>4.7424627678895748</v>
      </c>
      <c r="E3174" s="160">
        <v>13056</v>
      </c>
      <c r="F3174" s="237">
        <v>42612</v>
      </c>
      <c r="G3174" s="3" t="s">
        <v>20760</v>
      </c>
    </row>
    <row r="3175" spans="1:7" s="168" customFormat="1" ht="30">
      <c r="A3175" s="62">
        <v>3173</v>
      </c>
      <c r="B3175" s="13" t="s">
        <v>20849</v>
      </c>
      <c r="C3175" s="8" t="str">
        <f t="shared" si="110"/>
        <v>Yes</v>
      </c>
      <c r="D3175" s="30">
        <f t="shared" si="109"/>
        <v>0.38532509989102798</v>
      </c>
      <c r="E3175" s="160">
        <v>1060.8</v>
      </c>
      <c r="F3175" s="237">
        <v>42612</v>
      </c>
      <c r="G3175" s="3" t="s">
        <v>20760</v>
      </c>
    </row>
    <row r="3176" spans="1:7" s="168" customFormat="1" ht="30">
      <c r="A3176" s="62">
        <v>3174</v>
      </c>
      <c r="B3176" s="13" t="s">
        <v>20893</v>
      </c>
      <c r="C3176" s="8" t="str">
        <f t="shared" si="110"/>
        <v>Yes</v>
      </c>
      <c r="D3176" s="30">
        <f t="shared" si="109"/>
        <v>0.77065019978205596</v>
      </c>
      <c r="E3176" s="160">
        <v>2121.6</v>
      </c>
      <c r="F3176" s="237">
        <v>42612</v>
      </c>
      <c r="G3176" s="3" t="s">
        <v>20760</v>
      </c>
    </row>
    <row r="3177" spans="1:7" s="168" customFormat="1" ht="30">
      <c r="A3177" s="62">
        <v>3175</v>
      </c>
      <c r="B3177" s="13" t="s">
        <v>20894</v>
      </c>
      <c r="C3177" s="8" t="str">
        <f t="shared" si="110"/>
        <v>Yes</v>
      </c>
      <c r="D3177" s="30">
        <f t="shared" si="109"/>
        <v>0.80029059208136588</v>
      </c>
      <c r="E3177" s="160">
        <v>2203.2000000000003</v>
      </c>
      <c r="F3177" s="237">
        <v>42612</v>
      </c>
      <c r="G3177" s="3" t="s">
        <v>20760</v>
      </c>
    </row>
    <row r="3178" spans="1:7" s="168" customFormat="1" ht="30">
      <c r="A3178" s="62">
        <v>3176</v>
      </c>
      <c r="B3178" s="13" t="s">
        <v>20895</v>
      </c>
      <c r="C3178" s="8" t="str">
        <f t="shared" si="110"/>
        <v>Yes</v>
      </c>
      <c r="D3178" s="30">
        <f t="shared" si="109"/>
        <v>0.32604431529240829</v>
      </c>
      <c r="E3178" s="160">
        <v>897.6</v>
      </c>
      <c r="F3178" s="237">
        <v>42612</v>
      </c>
      <c r="G3178" s="3" t="s">
        <v>20760</v>
      </c>
    </row>
    <row r="3179" spans="1:7" s="168" customFormat="1" ht="45">
      <c r="A3179" s="62">
        <v>3177</v>
      </c>
      <c r="B3179" s="2" t="s">
        <v>20896</v>
      </c>
      <c r="C3179" s="8" t="str">
        <f t="shared" si="110"/>
        <v>Yes</v>
      </c>
      <c r="D3179" s="30">
        <f t="shared" si="109"/>
        <v>0.31616418452597167</v>
      </c>
      <c r="E3179" s="485">
        <v>870.4</v>
      </c>
      <c r="F3179" s="237">
        <v>42612</v>
      </c>
      <c r="G3179" s="3" t="s">
        <v>20760</v>
      </c>
    </row>
    <row r="3180" spans="1:7" s="168" customFormat="1" ht="30">
      <c r="A3180" s="62">
        <v>3178</v>
      </c>
      <c r="B3180" s="2" t="s">
        <v>20897</v>
      </c>
      <c r="C3180" s="8" t="str">
        <f t="shared" si="110"/>
        <v>Yes</v>
      </c>
      <c r="D3180" s="30">
        <f t="shared" si="109"/>
        <v>0.31616418452597167</v>
      </c>
      <c r="E3180" s="485">
        <v>870.4</v>
      </c>
      <c r="F3180" s="237">
        <v>42612</v>
      </c>
      <c r="G3180" s="3" t="s">
        <v>20760</v>
      </c>
    </row>
    <row r="3181" spans="1:7" s="168" customFormat="1" ht="30">
      <c r="A3181" s="62">
        <v>3179</v>
      </c>
      <c r="B3181" s="13" t="s">
        <v>20898</v>
      </c>
      <c r="C3181" s="8" t="str">
        <f t="shared" si="110"/>
        <v>No</v>
      </c>
      <c r="D3181" s="30">
        <f t="shared" si="109"/>
        <v>3.8927715219760266</v>
      </c>
      <c r="E3181" s="160">
        <v>10716.800000000001</v>
      </c>
      <c r="F3181" s="237">
        <v>42612</v>
      </c>
      <c r="G3181" s="3" t="s">
        <v>20760</v>
      </c>
    </row>
    <row r="3182" spans="1:7" s="168" customFormat="1" ht="30">
      <c r="A3182" s="62">
        <v>3180</v>
      </c>
      <c r="B3182" s="13" t="s">
        <v>20899</v>
      </c>
      <c r="C3182" s="8" t="str">
        <f t="shared" si="110"/>
        <v>No</v>
      </c>
      <c r="D3182" s="30">
        <f t="shared" si="109"/>
        <v>3.8927715219760266</v>
      </c>
      <c r="E3182" s="160">
        <v>10716.800000000001</v>
      </c>
      <c r="F3182" s="237">
        <v>42612</v>
      </c>
      <c r="G3182" s="3" t="s">
        <v>20760</v>
      </c>
    </row>
    <row r="3183" spans="1:7" s="168" customFormat="1" ht="30">
      <c r="A3183" s="62">
        <v>3181</v>
      </c>
      <c r="B3183" s="7" t="s">
        <v>20900</v>
      </c>
      <c r="C3183" s="1" t="str">
        <f>IF(D3183&lt;=2, "Yes", "No")</f>
        <v>No</v>
      </c>
      <c r="D3183" s="30">
        <f t="shared" si="109"/>
        <v>4.7918634217217582</v>
      </c>
      <c r="E3183" s="606">
        <v>13192</v>
      </c>
      <c r="F3183" s="27">
        <v>42612</v>
      </c>
      <c r="G3183" s="3" t="s">
        <v>20901</v>
      </c>
    </row>
    <row r="3184" spans="1:7" s="168" customFormat="1" ht="30">
      <c r="A3184" s="62">
        <v>3182</v>
      </c>
      <c r="B3184" s="7" t="s">
        <v>20902</v>
      </c>
      <c r="C3184" s="1" t="str">
        <f t="shared" ref="C3184:C3247" si="111">IF(D3184&lt;=2, "Yes", "No")</f>
        <v>No</v>
      </c>
      <c r="D3184" s="30">
        <f t="shared" si="109"/>
        <v>4.1298946603705051</v>
      </c>
      <c r="E3184" s="606">
        <v>11369.6</v>
      </c>
      <c r="F3184" s="27">
        <v>42612</v>
      </c>
      <c r="G3184" s="3" t="s">
        <v>20901</v>
      </c>
    </row>
    <row r="3185" spans="1:7" s="168" customFormat="1" ht="30">
      <c r="A3185" s="62">
        <v>3183</v>
      </c>
      <c r="B3185" s="7" t="s">
        <v>20903</v>
      </c>
      <c r="C3185" s="1" t="str">
        <f t="shared" si="111"/>
        <v>No</v>
      </c>
      <c r="D3185" s="30">
        <f t="shared" si="109"/>
        <v>4.9005448601525607</v>
      </c>
      <c r="E3185" s="606">
        <v>13491.2</v>
      </c>
      <c r="F3185" s="27">
        <v>42612</v>
      </c>
      <c r="G3185" s="3" t="s">
        <v>20901</v>
      </c>
    </row>
    <row r="3186" spans="1:7" s="168" customFormat="1" ht="30">
      <c r="A3186" s="62">
        <v>3184</v>
      </c>
      <c r="B3186" s="7" t="s">
        <v>20904</v>
      </c>
      <c r="C3186" s="1" t="str">
        <f t="shared" si="111"/>
        <v>No</v>
      </c>
      <c r="D3186" s="30">
        <f t="shared" si="109"/>
        <v>3.6358881220486743</v>
      </c>
      <c r="E3186" s="485">
        <v>10009.6</v>
      </c>
      <c r="F3186" s="27">
        <v>42612</v>
      </c>
      <c r="G3186" s="3" t="s">
        <v>20901</v>
      </c>
    </row>
    <row r="3187" spans="1:7" s="168" customFormat="1" ht="30">
      <c r="A3187" s="62">
        <v>3185</v>
      </c>
      <c r="B3187" s="7" t="s">
        <v>20905</v>
      </c>
      <c r="C3187" s="1" t="str">
        <f t="shared" si="111"/>
        <v>No</v>
      </c>
      <c r="D3187" s="30">
        <f t="shared" si="109"/>
        <v>3.3197239375227028</v>
      </c>
      <c r="E3187" s="485">
        <v>9139.2000000000007</v>
      </c>
      <c r="F3187" s="27">
        <v>42612</v>
      </c>
      <c r="G3187" s="3" t="s">
        <v>20901</v>
      </c>
    </row>
    <row r="3188" spans="1:7" s="168" customFormat="1" ht="30">
      <c r="A3188" s="62">
        <v>3186</v>
      </c>
      <c r="B3188" s="7" t="s">
        <v>20906</v>
      </c>
      <c r="C3188" s="1" t="str">
        <f t="shared" si="111"/>
        <v>No</v>
      </c>
      <c r="D3188" s="30">
        <f t="shared" si="109"/>
        <v>3.6161278605158005</v>
      </c>
      <c r="E3188" s="485">
        <v>9955.1999999999989</v>
      </c>
      <c r="F3188" s="27">
        <v>42612</v>
      </c>
      <c r="G3188" s="3" t="s">
        <v>20901</v>
      </c>
    </row>
    <row r="3189" spans="1:7" s="168" customFormat="1" ht="30">
      <c r="A3189" s="62">
        <v>3187</v>
      </c>
      <c r="B3189" s="7" t="s">
        <v>20907</v>
      </c>
      <c r="C3189" s="1" t="str">
        <f t="shared" si="111"/>
        <v>Yes</v>
      </c>
      <c r="D3189" s="30">
        <f t="shared" si="109"/>
        <v>1.4820196149654923</v>
      </c>
      <c r="E3189" s="485">
        <v>4080</v>
      </c>
      <c r="F3189" s="27">
        <v>42612</v>
      </c>
      <c r="G3189" s="3" t="s">
        <v>20901</v>
      </c>
    </row>
    <row r="3190" spans="1:7" s="168" customFormat="1" ht="30">
      <c r="A3190" s="62">
        <v>3188</v>
      </c>
      <c r="B3190" s="7" t="s">
        <v>20908</v>
      </c>
      <c r="C3190" s="1" t="str">
        <f t="shared" si="111"/>
        <v>Yes</v>
      </c>
      <c r="D3190" s="30">
        <f t="shared" si="109"/>
        <v>1.6549219033781331</v>
      </c>
      <c r="E3190" s="485">
        <v>4556</v>
      </c>
      <c r="F3190" s="27">
        <v>42612</v>
      </c>
      <c r="G3190" s="3" t="s">
        <v>20901</v>
      </c>
    </row>
    <row r="3191" spans="1:7" s="168" customFormat="1" ht="30">
      <c r="A3191" s="62">
        <v>3189</v>
      </c>
      <c r="B3191" s="7" t="s">
        <v>20909</v>
      </c>
      <c r="C3191" s="1" t="str">
        <f t="shared" si="111"/>
        <v>Yes</v>
      </c>
      <c r="D3191" s="30">
        <f t="shared" si="109"/>
        <v>1.6549219033781331</v>
      </c>
      <c r="E3191" s="485">
        <v>4556</v>
      </c>
      <c r="F3191" s="27">
        <v>42612</v>
      </c>
      <c r="G3191" s="3" t="s">
        <v>20901</v>
      </c>
    </row>
    <row r="3192" spans="1:7" s="168" customFormat="1" ht="30">
      <c r="A3192" s="62">
        <v>3190</v>
      </c>
      <c r="B3192" s="7" t="s">
        <v>20910</v>
      </c>
      <c r="C3192" s="1" t="str">
        <f t="shared" si="111"/>
        <v>No</v>
      </c>
      <c r="D3192" s="30">
        <f t="shared" si="109"/>
        <v>4.9400653832183075</v>
      </c>
      <c r="E3192" s="485">
        <v>13600</v>
      </c>
      <c r="F3192" s="27">
        <v>42612</v>
      </c>
      <c r="G3192" s="3" t="s">
        <v>20901</v>
      </c>
    </row>
    <row r="3193" spans="1:7" s="168" customFormat="1" ht="45">
      <c r="A3193" s="62">
        <v>3191</v>
      </c>
      <c r="B3193" s="7" t="s">
        <v>20911</v>
      </c>
      <c r="C3193" s="1" t="str">
        <f t="shared" si="111"/>
        <v>Yes</v>
      </c>
      <c r="D3193" s="30">
        <f t="shared" si="109"/>
        <v>1.7290228841264075</v>
      </c>
      <c r="E3193" s="485">
        <v>4760</v>
      </c>
      <c r="F3193" s="27">
        <v>42612</v>
      </c>
      <c r="G3193" s="3" t="s">
        <v>20901</v>
      </c>
    </row>
    <row r="3194" spans="1:7" s="168" customFormat="1" ht="30">
      <c r="A3194" s="62">
        <v>3192</v>
      </c>
      <c r="B3194" s="7" t="s">
        <v>20912</v>
      </c>
      <c r="C3194" s="1" t="str">
        <f t="shared" si="111"/>
        <v>Yes</v>
      </c>
      <c r="D3194" s="30">
        <f t="shared" si="109"/>
        <v>1.4326189611333089</v>
      </c>
      <c r="E3194" s="485">
        <v>3943.9999999999995</v>
      </c>
      <c r="F3194" s="27">
        <v>42612</v>
      </c>
      <c r="G3194" s="3" t="s">
        <v>20901</v>
      </c>
    </row>
    <row r="3195" spans="1:7" s="168" customFormat="1" ht="30">
      <c r="A3195" s="62">
        <v>3193</v>
      </c>
      <c r="B3195" s="7" t="s">
        <v>20913</v>
      </c>
      <c r="C3195" s="1" t="str">
        <f t="shared" si="111"/>
        <v>Yes</v>
      </c>
      <c r="D3195" s="30">
        <f t="shared" si="109"/>
        <v>1.6549219033781331</v>
      </c>
      <c r="E3195" s="485">
        <v>4556</v>
      </c>
      <c r="F3195" s="27">
        <v>42612</v>
      </c>
      <c r="G3195" s="3" t="s">
        <v>20901</v>
      </c>
    </row>
    <row r="3196" spans="1:7" s="168" customFormat="1" ht="30">
      <c r="A3196" s="62">
        <v>3194</v>
      </c>
      <c r="B3196" s="7" t="s">
        <v>20914</v>
      </c>
      <c r="C3196" s="1" t="str">
        <f t="shared" si="111"/>
        <v>No</v>
      </c>
      <c r="D3196" s="30">
        <f t="shared" si="109"/>
        <v>2.9146385760988012</v>
      </c>
      <c r="E3196" s="485">
        <v>8024</v>
      </c>
      <c r="F3196" s="27">
        <v>42612</v>
      </c>
      <c r="G3196" s="3" t="s">
        <v>20901</v>
      </c>
    </row>
    <row r="3197" spans="1:7" s="168" customFormat="1" ht="30">
      <c r="A3197" s="62">
        <v>3195</v>
      </c>
      <c r="B3197" s="7" t="s">
        <v>20915</v>
      </c>
      <c r="C3197" s="1" t="str">
        <f t="shared" si="111"/>
        <v>No</v>
      </c>
      <c r="D3197" s="30">
        <f t="shared" si="109"/>
        <v>4.2731565564838361</v>
      </c>
      <c r="E3197" s="485">
        <v>11764</v>
      </c>
      <c r="F3197" s="27">
        <v>42612</v>
      </c>
      <c r="G3197" s="3" t="s">
        <v>20901</v>
      </c>
    </row>
    <row r="3198" spans="1:7" s="168" customFormat="1" ht="45">
      <c r="A3198" s="62">
        <v>3196</v>
      </c>
      <c r="B3198" s="7" t="s">
        <v>20916</v>
      </c>
      <c r="C3198" s="1" t="str">
        <f t="shared" si="111"/>
        <v>No</v>
      </c>
      <c r="D3198" s="30">
        <f t="shared" si="109"/>
        <v>4.2731565564838361</v>
      </c>
      <c r="E3198" s="485">
        <v>11764</v>
      </c>
      <c r="F3198" s="27">
        <v>42612</v>
      </c>
      <c r="G3198" s="3" t="s">
        <v>20901</v>
      </c>
    </row>
    <row r="3199" spans="1:7" s="168" customFormat="1" ht="30">
      <c r="A3199" s="62">
        <v>3197</v>
      </c>
      <c r="B3199" s="7" t="s">
        <v>20917</v>
      </c>
      <c r="C3199" s="1" t="str">
        <f t="shared" si="111"/>
        <v>No</v>
      </c>
      <c r="D3199" s="30">
        <f t="shared" si="109"/>
        <v>2.2230294224482381</v>
      </c>
      <c r="E3199" s="485">
        <v>6120</v>
      </c>
      <c r="F3199" s="27">
        <v>42612</v>
      </c>
      <c r="G3199" s="3" t="s">
        <v>20901</v>
      </c>
    </row>
    <row r="3200" spans="1:7" s="168" customFormat="1" ht="30">
      <c r="A3200" s="62">
        <v>3198</v>
      </c>
      <c r="B3200" s="7" t="s">
        <v>20918</v>
      </c>
      <c r="C3200" s="1" t="str">
        <f t="shared" si="111"/>
        <v>No</v>
      </c>
      <c r="D3200" s="30">
        <f t="shared" si="109"/>
        <v>2.9739193606974208</v>
      </c>
      <c r="E3200" s="485">
        <v>8187.2</v>
      </c>
      <c r="F3200" s="27">
        <v>42612</v>
      </c>
      <c r="G3200" s="3" t="s">
        <v>20901</v>
      </c>
    </row>
    <row r="3201" spans="1:7" s="168" customFormat="1" ht="45">
      <c r="A3201" s="62">
        <v>3199</v>
      </c>
      <c r="B3201" s="7" t="s">
        <v>20919</v>
      </c>
      <c r="C3201" s="1" t="str">
        <f t="shared" si="111"/>
        <v>No</v>
      </c>
      <c r="D3201" s="30">
        <f t="shared" si="109"/>
        <v>3.6062477297493643</v>
      </c>
      <c r="E3201" s="485">
        <v>9928</v>
      </c>
      <c r="F3201" s="27">
        <v>42612</v>
      </c>
      <c r="G3201" s="3" t="s">
        <v>20901</v>
      </c>
    </row>
    <row r="3202" spans="1:7" s="168" customFormat="1" ht="45">
      <c r="A3202" s="62">
        <v>3200</v>
      </c>
      <c r="B3202" s="7" t="s">
        <v>20920</v>
      </c>
      <c r="C3202" s="1" t="str">
        <f t="shared" si="111"/>
        <v>No</v>
      </c>
      <c r="D3202" s="30">
        <f t="shared" si="109"/>
        <v>3.7050490374137306</v>
      </c>
      <c r="E3202" s="485">
        <v>10200</v>
      </c>
      <c r="F3202" s="27">
        <v>42612</v>
      </c>
      <c r="G3202" s="3" t="s">
        <v>20901</v>
      </c>
    </row>
    <row r="3203" spans="1:7" s="168" customFormat="1" ht="30">
      <c r="A3203" s="62">
        <v>3201</v>
      </c>
      <c r="B3203" s="7" t="s">
        <v>20921</v>
      </c>
      <c r="C3203" s="1" t="str">
        <f t="shared" si="111"/>
        <v>Yes</v>
      </c>
      <c r="D3203" s="30">
        <f t="shared" si="109"/>
        <v>1.8525245187068653</v>
      </c>
      <c r="E3203" s="485">
        <v>5100</v>
      </c>
      <c r="F3203" s="27">
        <v>42612</v>
      </c>
      <c r="G3203" s="3" t="s">
        <v>20901</v>
      </c>
    </row>
    <row r="3204" spans="1:7" s="168" customFormat="1" ht="30">
      <c r="A3204" s="62">
        <v>3202</v>
      </c>
      <c r="B3204" s="7" t="s">
        <v>20922</v>
      </c>
      <c r="C3204" s="1" t="str">
        <f t="shared" si="111"/>
        <v>Yes</v>
      </c>
      <c r="D3204" s="30">
        <f t="shared" ref="D3204:D3267" si="112">E3204/2753</f>
        <v>1.8525245187068653</v>
      </c>
      <c r="E3204" s="485">
        <v>5100</v>
      </c>
      <c r="F3204" s="27">
        <v>42612</v>
      </c>
      <c r="G3204" s="3" t="s">
        <v>20901</v>
      </c>
    </row>
    <row r="3205" spans="1:7" s="168" customFormat="1" ht="30">
      <c r="A3205" s="62">
        <v>3203</v>
      </c>
      <c r="B3205" s="7" t="s">
        <v>20923</v>
      </c>
      <c r="C3205" s="1" t="str">
        <f t="shared" si="111"/>
        <v>No</v>
      </c>
      <c r="D3205" s="30">
        <f t="shared" si="112"/>
        <v>3.8433708681438437</v>
      </c>
      <c r="E3205" s="485">
        <v>10580.800000000001</v>
      </c>
      <c r="F3205" s="27">
        <v>42612</v>
      </c>
      <c r="G3205" s="3" t="s">
        <v>20901</v>
      </c>
    </row>
    <row r="3206" spans="1:7" s="168" customFormat="1" ht="30">
      <c r="A3206" s="62">
        <v>3204</v>
      </c>
      <c r="B3206" s="7" t="s">
        <v>20924</v>
      </c>
      <c r="C3206" s="1" t="str">
        <f t="shared" si="111"/>
        <v>No</v>
      </c>
      <c r="D3206" s="30">
        <f t="shared" si="112"/>
        <v>3.8433708681438437</v>
      </c>
      <c r="E3206" s="485">
        <v>10580.800000000001</v>
      </c>
      <c r="F3206" s="27">
        <v>42612</v>
      </c>
      <c r="G3206" s="3" t="s">
        <v>20901</v>
      </c>
    </row>
    <row r="3207" spans="1:7" s="168" customFormat="1" ht="30">
      <c r="A3207" s="62">
        <v>3205</v>
      </c>
      <c r="B3207" s="7" t="s">
        <v>20925</v>
      </c>
      <c r="C3207" s="1" t="str">
        <f t="shared" si="111"/>
        <v>Yes</v>
      </c>
      <c r="D3207" s="30">
        <f t="shared" si="112"/>
        <v>0.88921176897929533</v>
      </c>
      <c r="E3207" s="485">
        <v>2448</v>
      </c>
      <c r="F3207" s="27">
        <v>42612</v>
      </c>
      <c r="G3207" s="3" t="s">
        <v>20901</v>
      </c>
    </row>
    <row r="3208" spans="1:7" s="168" customFormat="1" ht="30">
      <c r="A3208" s="62">
        <v>3206</v>
      </c>
      <c r="B3208" s="7" t="s">
        <v>20926</v>
      </c>
      <c r="C3208" s="1" t="str">
        <f t="shared" si="111"/>
        <v>Yes</v>
      </c>
      <c r="D3208" s="30">
        <f t="shared" si="112"/>
        <v>0.98801307664366145</v>
      </c>
      <c r="E3208" s="485">
        <v>2720</v>
      </c>
      <c r="F3208" s="27">
        <v>42612</v>
      </c>
      <c r="G3208" s="3" t="s">
        <v>20901</v>
      </c>
    </row>
    <row r="3209" spans="1:7" s="168" customFormat="1" ht="30">
      <c r="A3209" s="62">
        <v>3207</v>
      </c>
      <c r="B3209" s="7" t="s">
        <v>20927</v>
      </c>
      <c r="C3209" s="1" t="str">
        <f t="shared" si="111"/>
        <v>No</v>
      </c>
      <c r="D3209" s="30">
        <f t="shared" si="112"/>
        <v>2.2230294224482381</v>
      </c>
      <c r="E3209" s="485">
        <v>6120</v>
      </c>
      <c r="F3209" s="27">
        <v>42612</v>
      </c>
      <c r="G3209" s="3" t="s">
        <v>20901</v>
      </c>
    </row>
    <row r="3210" spans="1:7" s="168" customFormat="1" ht="30">
      <c r="A3210" s="62">
        <v>3208</v>
      </c>
      <c r="B3210" s="7" t="s">
        <v>20928</v>
      </c>
      <c r="C3210" s="1" t="str">
        <f t="shared" si="111"/>
        <v>No</v>
      </c>
      <c r="D3210" s="30">
        <f t="shared" si="112"/>
        <v>2.9640392299309846</v>
      </c>
      <c r="E3210" s="485">
        <v>8160</v>
      </c>
      <c r="F3210" s="27">
        <v>42612</v>
      </c>
      <c r="G3210" s="3" t="s">
        <v>20901</v>
      </c>
    </row>
    <row r="3211" spans="1:7" s="168" customFormat="1" ht="30">
      <c r="A3211" s="62">
        <v>3209</v>
      </c>
      <c r="B3211" s="7" t="s">
        <v>20929</v>
      </c>
      <c r="C3211" s="1" t="str">
        <f t="shared" si="111"/>
        <v>No</v>
      </c>
      <c r="D3211" s="30">
        <f t="shared" si="112"/>
        <v>2.8899382491827095</v>
      </c>
      <c r="E3211" s="485">
        <v>7955.9999999999991</v>
      </c>
      <c r="F3211" s="27">
        <v>42612</v>
      </c>
      <c r="G3211" s="3" t="s">
        <v>20901</v>
      </c>
    </row>
    <row r="3212" spans="1:7" s="168" customFormat="1" ht="30">
      <c r="A3212" s="62">
        <v>3210</v>
      </c>
      <c r="B3212" s="7" t="s">
        <v>20930</v>
      </c>
      <c r="C3212" s="1" t="str">
        <f t="shared" si="111"/>
        <v>No</v>
      </c>
      <c r="D3212" s="30">
        <f t="shared" si="112"/>
        <v>3.8532509989102799</v>
      </c>
      <c r="E3212" s="485">
        <v>10608</v>
      </c>
      <c r="F3212" s="27">
        <v>42612</v>
      </c>
      <c r="G3212" s="3" t="s">
        <v>20901</v>
      </c>
    </row>
    <row r="3213" spans="1:7" s="168" customFormat="1" ht="30">
      <c r="A3213" s="62">
        <v>3211</v>
      </c>
      <c r="B3213" s="7" t="s">
        <v>20931</v>
      </c>
      <c r="C3213" s="1" t="str">
        <f t="shared" si="111"/>
        <v>Yes</v>
      </c>
      <c r="D3213" s="30">
        <f t="shared" si="112"/>
        <v>1.0868143843080276</v>
      </c>
      <c r="E3213" s="485">
        <v>2992</v>
      </c>
      <c r="F3213" s="27">
        <v>42612</v>
      </c>
      <c r="G3213" s="3" t="s">
        <v>20901</v>
      </c>
    </row>
    <row r="3214" spans="1:7" s="168" customFormat="1" ht="30">
      <c r="A3214" s="62">
        <v>3212</v>
      </c>
      <c r="B3214" s="7" t="s">
        <v>20932</v>
      </c>
      <c r="C3214" s="1" t="str">
        <f t="shared" si="111"/>
        <v>Yes</v>
      </c>
      <c r="D3214" s="30">
        <f t="shared" si="112"/>
        <v>1.0868143843080276</v>
      </c>
      <c r="E3214" s="485">
        <v>2992</v>
      </c>
      <c r="F3214" s="27">
        <v>42612</v>
      </c>
      <c r="G3214" s="3" t="s">
        <v>20901</v>
      </c>
    </row>
    <row r="3215" spans="1:7" s="168" customFormat="1" ht="30">
      <c r="A3215" s="62">
        <v>3213</v>
      </c>
      <c r="B3215" s="7" t="s">
        <v>20933</v>
      </c>
      <c r="C3215" s="1" t="str">
        <f t="shared" si="111"/>
        <v>Yes</v>
      </c>
      <c r="D3215" s="30">
        <f t="shared" si="112"/>
        <v>0.7904104613149292</v>
      </c>
      <c r="E3215" s="485">
        <v>2176</v>
      </c>
      <c r="F3215" s="27">
        <v>42612</v>
      </c>
      <c r="G3215" s="3" t="s">
        <v>20901</v>
      </c>
    </row>
    <row r="3216" spans="1:7" s="168" customFormat="1" ht="30">
      <c r="A3216" s="62">
        <v>3214</v>
      </c>
      <c r="B3216" s="7" t="s">
        <v>20934</v>
      </c>
      <c r="C3216" s="1" t="str">
        <f t="shared" si="111"/>
        <v>No</v>
      </c>
      <c r="D3216" s="30">
        <f t="shared" si="112"/>
        <v>3.2604431529240827</v>
      </c>
      <c r="E3216" s="485">
        <v>8976</v>
      </c>
      <c r="F3216" s="27">
        <v>42612</v>
      </c>
      <c r="G3216" s="3" t="s">
        <v>20901</v>
      </c>
    </row>
    <row r="3217" spans="1:7" s="168" customFormat="1" ht="30">
      <c r="A3217" s="62">
        <v>3215</v>
      </c>
      <c r="B3217" s="7" t="s">
        <v>20935</v>
      </c>
      <c r="C3217" s="1" t="str">
        <f t="shared" si="111"/>
        <v>Yes</v>
      </c>
      <c r="D3217" s="30">
        <f t="shared" si="112"/>
        <v>1.6549219033781331</v>
      </c>
      <c r="E3217" s="485">
        <v>4556</v>
      </c>
      <c r="F3217" s="27">
        <v>42612</v>
      </c>
      <c r="G3217" s="3" t="s">
        <v>20901</v>
      </c>
    </row>
    <row r="3218" spans="1:7" s="168" customFormat="1" ht="30">
      <c r="A3218" s="62">
        <v>3216</v>
      </c>
      <c r="B3218" s="7" t="s">
        <v>20936</v>
      </c>
      <c r="C3218" s="1" t="str">
        <f t="shared" si="111"/>
        <v>Yes</v>
      </c>
      <c r="D3218" s="30">
        <f t="shared" si="112"/>
        <v>1.3832183073011262</v>
      </c>
      <c r="E3218" s="485">
        <v>3808.0000000000005</v>
      </c>
      <c r="F3218" s="27">
        <v>42612</v>
      </c>
      <c r="G3218" s="3" t="s">
        <v>20901</v>
      </c>
    </row>
    <row r="3219" spans="1:7" s="168" customFormat="1" ht="30">
      <c r="A3219" s="62">
        <v>3217</v>
      </c>
      <c r="B3219" s="7" t="s">
        <v>20937</v>
      </c>
      <c r="C3219" s="1" t="str">
        <f t="shared" si="111"/>
        <v>Yes</v>
      </c>
      <c r="D3219" s="30">
        <f t="shared" si="112"/>
        <v>1.0621140573919361</v>
      </c>
      <c r="E3219" s="485">
        <v>2924</v>
      </c>
      <c r="F3219" s="27">
        <v>42612</v>
      </c>
      <c r="G3219" s="3" t="s">
        <v>20901</v>
      </c>
    </row>
    <row r="3220" spans="1:7" s="168" customFormat="1" ht="45">
      <c r="A3220" s="62">
        <v>3218</v>
      </c>
      <c r="B3220" s="7" t="s">
        <v>20938</v>
      </c>
      <c r="C3220" s="1" t="str">
        <f t="shared" si="111"/>
        <v>No</v>
      </c>
      <c r="D3220" s="30">
        <f t="shared" si="112"/>
        <v>4.9400653832183075</v>
      </c>
      <c r="E3220" s="485">
        <v>13600</v>
      </c>
      <c r="F3220" s="27">
        <v>42612</v>
      </c>
      <c r="G3220" s="3" t="s">
        <v>20901</v>
      </c>
    </row>
    <row r="3221" spans="1:7" s="168" customFormat="1" ht="30">
      <c r="A3221" s="62">
        <v>3219</v>
      </c>
      <c r="B3221" s="7" t="s">
        <v>20939</v>
      </c>
      <c r="C3221" s="1" t="str">
        <f t="shared" si="111"/>
        <v>Yes</v>
      </c>
      <c r="D3221" s="30">
        <f t="shared" si="112"/>
        <v>0.64220849981837991</v>
      </c>
      <c r="E3221" s="485">
        <v>1768</v>
      </c>
      <c r="F3221" s="27">
        <v>42612</v>
      </c>
      <c r="G3221" s="3" t="s">
        <v>20901</v>
      </c>
    </row>
    <row r="3222" spans="1:7" s="168" customFormat="1" ht="30">
      <c r="A3222" s="62">
        <v>3220</v>
      </c>
      <c r="B3222" s="7" t="s">
        <v>20940</v>
      </c>
      <c r="C3222" s="1" t="str">
        <f t="shared" si="111"/>
        <v>No</v>
      </c>
      <c r="D3222" s="30">
        <f t="shared" si="112"/>
        <v>3.2308027606247727</v>
      </c>
      <c r="E3222" s="485">
        <v>8894.4</v>
      </c>
      <c r="F3222" s="27">
        <v>42612</v>
      </c>
      <c r="G3222" s="3" t="s">
        <v>20901</v>
      </c>
    </row>
    <row r="3223" spans="1:7" s="168" customFormat="1" ht="30">
      <c r="A3223" s="62">
        <v>3221</v>
      </c>
      <c r="B3223" s="7" t="s">
        <v>20941</v>
      </c>
      <c r="C3223" s="1" t="str">
        <f t="shared" si="111"/>
        <v>Yes</v>
      </c>
      <c r="D3223" s="30">
        <f t="shared" si="112"/>
        <v>1.1954958227388304</v>
      </c>
      <c r="E3223" s="485">
        <v>3291.2</v>
      </c>
      <c r="F3223" s="27">
        <v>42612</v>
      </c>
      <c r="G3223" s="3" t="s">
        <v>20901</v>
      </c>
    </row>
    <row r="3224" spans="1:7" s="168" customFormat="1" ht="30">
      <c r="A3224" s="62">
        <v>3222</v>
      </c>
      <c r="B3224" s="7" t="s">
        <v>20942</v>
      </c>
      <c r="C3224" s="1" t="str">
        <f t="shared" si="111"/>
        <v>Yes</v>
      </c>
      <c r="D3224" s="30">
        <f t="shared" si="112"/>
        <v>1.1954958227388304</v>
      </c>
      <c r="E3224" s="485">
        <v>3291.2</v>
      </c>
      <c r="F3224" s="27">
        <v>42612</v>
      </c>
      <c r="G3224" s="3" t="s">
        <v>20901</v>
      </c>
    </row>
    <row r="3225" spans="1:7" s="168" customFormat="1" ht="30">
      <c r="A3225" s="62">
        <v>3223</v>
      </c>
      <c r="B3225" s="7" t="s">
        <v>20943</v>
      </c>
      <c r="C3225" s="1" t="str">
        <f t="shared" si="111"/>
        <v>No</v>
      </c>
      <c r="D3225" s="30">
        <f t="shared" si="112"/>
        <v>4.9400653832183075</v>
      </c>
      <c r="E3225" s="485">
        <v>13600</v>
      </c>
      <c r="F3225" s="27">
        <v>42612</v>
      </c>
      <c r="G3225" s="3" t="s">
        <v>20901</v>
      </c>
    </row>
    <row r="3226" spans="1:7" s="168" customFormat="1" ht="30">
      <c r="A3226" s="62">
        <v>3224</v>
      </c>
      <c r="B3226" s="7" t="s">
        <v>20944</v>
      </c>
      <c r="C3226" s="1" t="str">
        <f t="shared" si="111"/>
        <v>No</v>
      </c>
      <c r="D3226" s="30">
        <f t="shared" si="112"/>
        <v>2.726916091536506</v>
      </c>
      <c r="E3226" s="485">
        <v>7507.2000000000007</v>
      </c>
      <c r="F3226" s="27">
        <v>42612</v>
      </c>
      <c r="G3226" s="3" t="s">
        <v>20901</v>
      </c>
    </row>
    <row r="3227" spans="1:7" s="168" customFormat="1" ht="30">
      <c r="A3227" s="62">
        <v>3225</v>
      </c>
      <c r="B3227" s="7" t="s">
        <v>20945</v>
      </c>
      <c r="C3227" s="1" t="str">
        <f t="shared" si="111"/>
        <v>No</v>
      </c>
      <c r="D3227" s="30">
        <f t="shared" si="112"/>
        <v>4.2089357065019977</v>
      </c>
      <c r="E3227" s="485">
        <v>11587.199999999999</v>
      </c>
      <c r="F3227" s="27">
        <v>42612</v>
      </c>
      <c r="G3227" s="3" t="s">
        <v>20901</v>
      </c>
    </row>
    <row r="3228" spans="1:7" s="168" customFormat="1" ht="30">
      <c r="A3228" s="62">
        <v>3226</v>
      </c>
      <c r="B3228" s="7" t="s">
        <v>20946</v>
      </c>
      <c r="C3228" s="1" t="str">
        <f t="shared" si="111"/>
        <v>Yes</v>
      </c>
      <c r="D3228" s="30">
        <f t="shared" si="112"/>
        <v>1.0670541227751544</v>
      </c>
      <c r="E3228" s="485">
        <v>2937.6000000000004</v>
      </c>
      <c r="F3228" s="27">
        <v>42612</v>
      </c>
      <c r="G3228" s="3" t="s">
        <v>20901</v>
      </c>
    </row>
    <row r="3229" spans="1:7" s="168" customFormat="1" ht="30">
      <c r="A3229" s="62">
        <v>3227</v>
      </c>
      <c r="B3229" s="7" t="s">
        <v>20947</v>
      </c>
      <c r="C3229" s="1" t="str">
        <f t="shared" si="111"/>
        <v>Yes</v>
      </c>
      <c r="D3229" s="30">
        <f t="shared" si="112"/>
        <v>1.0670541227751544</v>
      </c>
      <c r="E3229" s="485">
        <v>2937.6000000000004</v>
      </c>
      <c r="F3229" s="27">
        <v>42612</v>
      </c>
      <c r="G3229" s="3" t="s">
        <v>20901</v>
      </c>
    </row>
    <row r="3230" spans="1:7" s="168" customFormat="1" ht="30">
      <c r="A3230" s="62">
        <v>3228</v>
      </c>
      <c r="B3230" s="7" t="s">
        <v>20948</v>
      </c>
      <c r="C3230" s="1" t="str">
        <f t="shared" si="111"/>
        <v>Yes</v>
      </c>
      <c r="D3230" s="30">
        <f t="shared" si="112"/>
        <v>1.6796222302942245</v>
      </c>
      <c r="E3230" s="485">
        <v>4624</v>
      </c>
      <c r="F3230" s="27">
        <v>42612</v>
      </c>
      <c r="G3230" s="3" t="s">
        <v>20901</v>
      </c>
    </row>
    <row r="3231" spans="1:7" s="168" customFormat="1" ht="30">
      <c r="A3231" s="62">
        <v>3229</v>
      </c>
      <c r="B3231" s="7" t="s">
        <v>20949</v>
      </c>
      <c r="C3231" s="1" t="str">
        <f t="shared" si="111"/>
        <v>No</v>
      </c>
      <c r="D3231" s="30">
        <f t="shared" si="112"/>
        <v>4.0014529604068292</v>
      </c>
      <c r="E3231" s="485">
        <v>11016.000000000002</v>
      </c>
      <c r="F3231" s="27">
        <v>42612</v>
      </c>
      <c r="G3231" s="3" t="s">
        <v>20901</v>
      </c>
    </row>
    <row r="3232" spans="1:7" s="168" customFormat="1" ht="30">
      <c r="A3232" s="62">
        <v>3230</v>
      </c>
      <c r="B3232" s="7" t="s">
        <v>20950</v>
      </c>
      <c r="C3232" s="1" t="str">
        <f t="shared" si="111"/>
        <v>No</v>
      </c>
      <c r="D3232" s="30">
        <f t="shared" si="112"/>
        <v>4.7523428986560114</v>
      </c>
      <c r="E3232" s="485">
        <v>13083.2</v>
      </c>
      <c r="F3232" s="27">
        <v>42612</v>
      </c>
      <c r="G3232" s="3" t="s">
        <v>20901</v>
      </c>
    </row>
    <row r="3233" spans="1:7" s="168" customFormat="1" ht="30">
      <c r="A3233" s="62">
        <v>3231</v>
      </c>
      <c r="B3233" s="7" t="s">
        <v>20951</v>
      </c>
      <c r="C3233" s="1" t="str">
        <f t="shared" si="111"/>
        <v>No</v>
      </c>
      <c r="D3233" s="30">
        <f t="shared" si="112"/>
        <v>2.6577551761714493</v>
      </c>
      <c r="E3233" s="485">
        <v>7316.8</v>
      </c>
      <c r="F3233" s="27">
        <v>42612</v>
      </c>
      <c r="G3233" s="3" t="s">
        <v>20901</v>
      </c>
    </row>
    <row r="3234" spans="1:7" s="168" customFormat="1" ht="30">
      <c r="A3234" s="62">
        <v>3232</v>
      </c>
      <c r="B3234" s="7" t="s">
        <v>20952</v>
      </c>
      <c r="C3234" s="1" t="str">
        <f t="shared" si="111"/>
        <v>No</v>
      </c>
      <c r="D3234" s="30">
        <f t="shared" si="112"/>
        <v>4.7424627678895757</v>
      </c>
      <c r="E3234" s="485">
        <v>13056.000000000002</v>
      </c>
      <c r="F3234" s="27">
        <v>42612</v>
      </c>
      <c r="G3234" s="3" t="s">
        <v>20901</v>
      </c>
    </row>
    <row r="3235" spans="1:7" s="168" customFormat="1" ht="30">
      <c r="A3235" s="62">
        <v>3233</v>
      </c>
      <c r="B3235" s="7" t="s">
        <v>20953</v>
      </c>
      <c r="C3235" s="1" t="str">
        <f t="shared" si="111"/>
        <v>No</v>
      </c>
      <c r="D3235" s="30">
        <f t="shared" si="112"/>
        <v>2.6577551761714493</v>
      </c>
      <c r="E3235" s="485">
        <v>7316.8</v>
      </c>
      <c r="F3235" s="27">
        <v>42612</v>
      </c>
      <c r="G3235" s="3" t="s">
        <v>20901</v>
      </c>
    </row>
    <row r="3236" spans="1:7" s="168" customFormat="1" ht="45">
      <c r="A3236" s="62">
        <v>3234</v>
      </c>
      <c r="B3236" s="7" t="s">
        <v>20954</v>
      </c>
      <c r="C3236" s="1" t="str">
        <f t="shared" si="111"/>
        <v>Yes</v>
      </c>
      <c r="D3236" s="30">
        <f t="shared" si="112"/>
        <v>0.69160915365056297</v>
      </c>
      <c r="E3236" s="485">
        <v>1904</v>
      </c>
      <c r="F3236" s="27">
        <v>42612</v>
      </c>
      <c r="G3236" s="3" t="s">
        <v>20901</v>
      </c>
    </row>
    <row r="3237" spans="1:7" s="168" customFormat="1" ht="30">
      <c r="A3237" s="62">
        <v>3235</v>
      </c>
      <c r="B3237" s="7" t="s">
        <v>20955</v>
      </c>
      <c r="C3237" s="1" t="str">
        <f t="shared" si="111"/>
        <v>Yes</v>
      </c>
      <c r="D3237" s="30">
        <f t="shared" si="112"/>
        <v>0.69160915365056297</v>
      </c>
      <c r="E3237" s="485">
        <v>1903.9999999999998</v>
      </c>
      <c r="F3237" s="27">
        <v>42612</v>
      </c>
      <c r="G3237" s="3" t="s">
        <v>20901</v>
      </c>
    </row>
    <row r="3238" spans="1:7" s="168" customFormat="1" ht="30">
      <c r="A3238" s="62">
        <v>3236</v>
      </c>
      <c r="B3238" s="7" t="s">
        <v>20956</v>
      </c>
      <c r="C3238" s="1" t="str">
        <f t="shared" si="111"/>
        <v>Yes</v>
      </c>
      <c r="D3238" s="30">
        <f t="shared" si="112"/>
        <v>1.057173992008718</v>
      </c>
      <c r="E3238" s="485">
        <v>2910.4000000000005</v>
      </c>
      <c r="F3238" s="27">
        <v>42612</v>
      </c>
      <c r="G3238" s="3" t="s">
        <v>20901</v>
      </c>
    </row>
    <row r="3239" spans="1:7" s="168" customFormat="1" ht="30">
      <c r="A3239" s="62">
        <v>3237</v>
      </c>
      <c r="B3239" s="7" t="s">
        <v>20957</v>
      </c>
      <c r="C3239" s="1" t="str">
        <f t="shared" si="111"/>
        <v>Yes</v>
      </c>
      <c r="D3239" s="30">
        <f t="shared" si="112"/>
        <v>1.580820922629858</v>
      </c>
      <c r="E3239" s="485">
        <v>4351.9999999999991</v>
      </c>
      <c r="F3239" s="27">
        <v>42612</v>
      </c>
      <c r="G3239" s="3" t="s">
        <v>20901</v>
      </c>
    </row>
    <row r="3240" spans="1:7" s="168" customFormat="1" ht="30">
      <c r="A3240" s="62">
        <v>3238</v>
      </c>
      <c r="B3240" s="7" t="s">
        <v>20958</v>
      </c>
      <c r="C3240" s="1" t="str">
        <f t="shared" si="111"/>
        <v>Yes</v>
      </c>
      <c r="D3240" s="30">
        <f t="shared" si="112"/>
        <v>1.580820922629858</v>
      </c>
      <c r="E3240" s="485">
        <v>4351.9999999999991</v>
      </c>
      <c r="F3240" s="27">
        <v>42612</v>
      </c>
      <c r="G3240" s="3" t="s">
        <v>20901</v>
      </c>
    </row>
    <row r="3241" spans="1:7" s="168" customFormat="1" ht="30">
      <c r="A3241" s="62">
        <v>3239</v>
      </c>
      <c r="B3241" s="7" t="s">
        <v>20959</v>
      </c>
      <c r="C3241" s="1" t="str">
        <f t="shared" si="111"/>
        <v>Yes</v>
      </c>
      <c r="D3241" s="30">
        <f t="shared" si="112"/>
        <v>1.0571739920087178</v>
      </c>
      <c r="E3241" s="485">
        <v>2910.4</v>
      </c>
      <c r="F3241" s="27">
        <v>42612</v>
      </c>
      <c r="G3241" s="3" t="s">
        <v>20901</v>
      </c>
    </row>
    <row r="3242" spans="1:7" s="168" customFormat="1" ht="30">
      <c r="A3242" s="62">
        <v>3240</v>
      </c>
      <c r="B3242" s="7" t="s">
        <v>20960</v>
      </c>
      <c r="C3242" s="1" t="str">
        <f t="shared" si="111"/>
        <v>No</v>
      </c>
      <c r="D3242" s="30">
        <f t="shared" si="112"/>
        <v>4.9400653832183075</v>
      </c>
      <c r="E3242" s="485">
        <v>13600</v>
      </c>
      <c r="F3242" s="27">
        <v>42612</v>
      </c>
      <c r="G3242" s="3" t="s">
        <v>20901</v>
      </c>
    </row>
    <row r="3243" spans="1:7" s="168" customFormat="1" ht="30">
      <c r="A3243" s="62">
        <v>3241</v>
      </c>
      <c r="B3243" s="7" t="s">
        <v>20961</v>
      </c>
      <c r="C3243" s="1" t="str">
        <f t="shared" si="111"/>
        <v>Yes</v>
      </c>
      <c r="D3243" s="30">
        <f t="shared" si="112"/>
        <v>0.51376679985470397</v>
      </c>
      <c r="E3243" s="485">
        <v>1414.4</v>
      </c>
      <c r="F3243" s="27">
        <v>42612</v>
      </c>
      <c r="G3243" s="3" t="s">
        <v>20901</v>
      </c>
    </row>
    <row r="3244" spans="1:7" s="168" customFormat="1" ht="45">
      <c r="A3244" s="62">
        <v>3242</v>
      </c>
      <c r="B3244" s="7" t="s">
        <v>20962</v>
      </c>
      <c r="C3244" s="1" t="str">
        <f t="shared" si="111"/>
        <v>No</v>
      </c>
      <c r="D3244" s="30">
        <f t="shared" si="112"/>
        <v>3.5370868143843079</v>
      </c>
      <c r="E3244" s="485">
        <v>9737.6</v>
      </c>
      <c r="F3244" s="27">
        <v>42612</v>
      </c>
      <c r="G3244" s="3" t="s">
        <v>20901</v>
      </c>
    </row>
    <row r="3245" spans="1:7" s="168" customFormat="1" ht="30">
      <c r="A3245" s="62">
        <v>3243</v>
      </c>
      <c r="B3245" s="7" t="s">
        <v>20963</v>
      </c>
      <c r="C3245" s="1" t="str">
        <f t="shared" si="111"/>
        <v>Yes</v>
      </c>
      <c r="D3245" s="30">
        <f t="shared" si="112"/>
        <v>0.51870686523792231</v>
      </c>
      <c r="E3245" s="485">
        <v>1428</v>
      </c>
      <c r="F3245" s="27">
        <v>42612</v>
      </c>
      <c r="G3245" s="3" t="s">
        <v>20901</v>
      </c>
    </row>
    <row r="3246" spans="1:7" s="168" customFormat="1" ht="30">
      <c r="A3246" s="62">
        <v>3244</v>
      </c>
      <c r="B3246" s="7" t="s">
        <v>20964</v>
      </c>
      <c r="C3246" s="1" t="str">
        <f t="shared" si="111"/>
        <v>No</v>
      </c>
      <c r="D3246" s="30">
        <f t="shared" si="112"/>
        <v>4.9400653832183075</v>
      </c>
      <c r="E3246" s="485">
        <v>13600</v>
      </c>
      <c r="F3246" s="27">
        <v>42612</v>
      </c>
      <c r="G3246" s="3" t="s">
        <v>20901</v>
      </c>
    </row>
    <row r="3247" spans="1:7" s="168" customFormat="1" ht="45">
      <c r="A3247" s="62">
        <v>3245</v>
      </c>
      <c r="B3247" s="7" t="s">
        <v>20965</v>
      </c>
      <c r="C3247" s="1" t="str">
        <f t="shared" si="111"/>
        <v>Yes</v>
      </c>
      <c r="D3247" s="30">
        <f t="shared" si="112"/>
        <v>1.0127134035597529</v>
      </c>
      <c r="E3247" s="485">
        <v>2788</v>
      </c>
      <c r="F3247" s="27">
        <v>42612</v>
      </c>
      <c r="G3247" s="3" t="s">
        <v>20901</v>
      </c>
    </row>
    <row r="3248" spans="1:7" s="168" customFormat="1" ht="30">
      <c r="A3248" s="62">
        <v>3246</v>
      </c>
      <c r="B3248" s="7" t="s">
        <v>20966</v>
      </c>
      <c r="C3248" s="1" t="str">
        <f t="shared" ref="C3248:C3309" si="113">IF(D3248&lt;=2, "Yes", "No")</f>
        <v>No</v>
      </c>
      <c r="D3248" s="30">
        <f t="shared" si="112"/>
        <v>3.1616418452597168</v>
      </c>
      <c r="E3248" s="485">
        <v>8704</v>
      </c>
      <c r="F3248" s="27">
        <v>42612</v>
      </c>
      <c r="G3248" s="3" t="s">
        <v>20901</v>
      </c>
    </row>
    <row r="3249" spans="1:7" s="168" customFormat="1" ht="30">
      <c r="A3249" s="62">
        <v>3247</v>
      </c>
      <c r="B3249" s="7" t="s">
        <v>20967</v>
      </c>
      <c r="C3249" s="1" t="str">
        <f t="shared" si="113"/>
        <v>No</v>
      </c>
      <c r="D3249" s="30">
        <f t="shared" si="112"/>
        <v>4.9400653832183075</v>
      </c>
      <c r="E3249" s="485">
        <v>13600</v>
      </c>
      <c r="F3249" s="27">
        <v>42612</v>
      </c>
      <c r="G3249" s="3" t="s">
        <v>20901</v>
      </c>
    </row>
    <row r="3250" spans="1:7" s="168" customFormat="1" ht="30">
      <c r="A3250" s="62">
        <v>3248</v>
      </c>
      <c r="B3250" s="7" t="s">
        <v>20968</v>
      </c>
      <c r="C3250" s="1" t="str">
        <f t="shared" si="113"/>
        <v>No</v>
      </c>
      <c r="D3250" s="30">
        <f t="shared" si="112"/>
        <v>2.4206320377769708</v>
      </c>
      <c r="E3250" s="485">
        <v>6664.0000000000009</v>
      </c>
      <c r="F3250" s="27">
        <v>42612</v>
      </c>
      <c r="G3250" s="3" t="s">
        <v>20901</v>
      </c>
    </row>
    <row r="3251" spans="1:7" s="168" customFormat="1" ht="30">
      <c r="A3251" s="62">
        <v>3249</v>
      </c>
      <c r="B3251" s="7" t="s">
        <v>20969</v>
      </c>
      <c r="C3251" s="1" t="str">
        <f t="shared" si="113"/>
        <v>No</v>
      </c>
      <c r="D3251" s="30">
        <f t="shared" si="112"/>
        <v>2.4206320377769708</v>
      </c>
      <c r="E3251" s="485">
        <v>6664.0000000000009</v>
      </c>
      <c r="F3251" s="27">
        <v>42612</v>
      </c>
      <c r="G3251" s="3" t="s">
        <v>20901</v>
      </c>
    </row>
    <row r="3252" spans="1:7" s="168" customFormat="1" ht="30">
      <c r="A3252" s="62">
        <v>3250</v>
      </c>
      <c r="B3252" s="7" t="s">
        <v>20970</v>
      </c>
      <c r="C3252" s="1" t="str">
        <f t="shared" si="113"/>
        <v>No</v>
      </c>
      <c r="D3252" s="30">
        <f t="shared" si="112"/>
        <v>2.5688339992735196</v>
      </c>
      <c r="E3252" s="485">
        <v>7072</v>
      </c>
      <c r="F3252" s="27">
        <v>42612</v>
      </c>
      <c r="G3252" s="3" t="s">
        <v>20901</v>
      </c>
    </row>
    <row r="3253" spans="1:7" s="168" customFormat="1" ht="30">
      <c r="A3253" s="62">
        <v>3251</v>
      </c>
      <c r="B3253" s="7" t="s">
        <v>20971</v>
      </c>
      <c r="C3253" s="1" t="str">
        <f t="shared" si="113"/>
        <v>No</v>
      </c>
      <c r="D3253" s="30">
        <f t="shared" si="112"/>
        <v>2.2329095532146748</v>
      </c>
      <c r="E3253" s="485">
        <v>6147.2</v>
      </c>
      <c r="F3253" s="27">
        <v>42612</v>
      </c>
      <c r="G3253" s="3" t="s">
        <v>20901</v>
      </c>
    </row>
    <row r="3254" spans="1:7" s="168" customFormat="1" ht="30">
      <c r="A3254" s="62">
        <v>3252</v>
      </c>
      <c r="B3254" s="7" t="s">
        <v>20972</v>
      </c>
      <c r="C3254" s="1" t="str">
        <f t="shared" si="113"/>
        <v>Yes</v>
      </c>
      <c r="D3254" s="30">
        <f t="shared" si="112"/>
        <v>0.3754449691245913</v>
      </c>
      <c r="E3254" s="485">
        <v>1033.5999999999999</v>
      </c>
      <c r="F3254" s="27">
        <v>42612</v>
      </c>
      <c r="G3254" s="3" t="s">
        <v>20901</v>
      </c>
    </row>
    <row r="3255" spans="1:7" s="168" customFormat="1">
      <c r="A3255" s="62">
        <v>3253</v>
      </c>
      <c r="B3255" s="7" t="s">
        <v>20973</v>
      </c>
      <c r="C3255" s="1" t="str">
        <f t="shared" si="113"/>
        <v>No</v>
      </c>
      <c r="D3255" s="30">
        <f t="shared" si="112"/>
        <v>3.4382855067199412</v>
      </c>
      <c r="E3255" s="485">
        <v>9465.5999999999985</v>
      </c>
      <c r="F3255" s="27">
        <v>42612</v>
      </c>
      <c r="G3255" s="3" t="s">
        <v>20901</v>
      </c>
    </row>
    <row r="3256" spans="1:7" s="168" customFormat="1" ht="45">
      <c r="A3256" s="62">
        <v>3254</v>
      </c>
      <c r="B3256" s="7" t="s">
        <v>20974</v>
      </c>
      <c r="C3256" s="1" t="str">
        <f t="shared" si="113"/>
        <v>No</v>
      </c>
      <c r="D3256" s="30">
        <f t="shared" si="112"/>
        <v>3.7050490374137306</v>
      </c>
      <c r="E3256" s="485">
        <v>10200</v>
      </c>
      <c r="F3256" s="27">
        <v>42612</v>
      </c>
      <c r="G3256" s="3" t="s">
        <v>20901</v>
      </c>
    </row>
    <row r="3257" spans="1:7" s="168" customFormat="1" ht="30">
      <c r="A3257" s="62">
        <v>3255</v>
      </c>
      <c r="B3257" s="7" t="s">
        <v>20975</v>
      </c>
      <c r="C3257" s="1" t="str">
        <f t="shared" si="113"/>
        <v>Yes</v>
      </c>
      <c r="D3257" s="30">
        <f t="shared" si="112"/>
        <v>1.6796222302942245</v>
      </c>
      <c r="E3257" s="485">
        <v>4624</v>
      </c>
      <c r="F3257" s="27">
        <v>42612</v>
      </c>
      <c r="G3257" s="3" t="s">
        <v>20901</v>
      </c>
    </row>
    <row r="3258" spans="1:7" s="168" customFormat="1" ht="45">
      <c r="A3258" s="62">
        <v>3256</v>
      </c>
      <c r="B3258" s="7" t="s">
        <v>20976</v>
      </c>
      <c r="C3258" s="1" t="str">
        <f t="shared" si="113"/>
        <v>Yes</v>
      </c>
      <c r="D3258" s="30">
        <f t="shared" si="112"/>
        <v>1.6598619687613514</v>
      </c>
      <c r="E3258" s="485">
        <v>4569.6000000000004</v>
      </c>
      <c r="F3258" s="27">
        <v>42612</v>
      </c>
      <c r="G3258" s="3" t="s">
        <v>20901</v>
      </c>
    </row>
    <row r="3259" spans="1:7" s="168" customFormat="1" ht="30">
      <c r="A3259" s="62">
        <v>3257</v>
      </c>
      <c r="B3259" s="7" t="s">
        <v>20977</v>
      </c>
      <c r="C3259" s="1" t="str">
        <f t="shared" si="113"/>
        <v>Yes</v>
      </c>
      <c r="D3259" s="30">
        <f t="shared" si="112"/>
        <v>1.6598619687613514</v>
      </c>
      <c r="E3259" s="485">
        <v>4569.6000000000004</v>
      </c>
      <c r="F3259" s="27">
        <v>42612</v>
      </c>
      <c r="G3259" s="3" t="s">
        <v>20901</v>
      </c>
    </row>
    <row r="3260" spans="1:7" s="168" customFormat="1" ht="30">
      <c r="A3260" s="62">
        <v>3258</v>
      </c>
      <c r="B3260" s="7" t="s">
        <v>20978</v>
      </c>
      <c r="C3260" s="1" t="str">
        <f t="shared" si="113"/>
        <v>Yes</v>
      </c>
      <c r="D3260" s="30">
        <f t="shared" si="112"/>
        <v>1.5413003995641119</v>
      </c>
      <c r="E3260" s="485">
        <v>4243.2</v>
      </c>
      <c r="F3260" s="27">
        <v>42612</v>
      </c>
      <c r="G3260" s="3" t="s">
        <v>20901</v>
      </c>
    </row>
    <row r="3261" spans="1:7" s="168" customFormat="1" ht="30">
      <c r="A3261" s="62">
        <v>3259</v>
      </c>
      <c r="B3261" s="7" t="s">
        <v>20979</v>
      </c>
      <c r="C3261" s="1" t="str">
        <f t="shared" si="113"/>
        <v>No</v>
      </c>
      <c r="D3261" s="30">
        <f t="shared" si="112"/>
        <v>4.2089357065019977</v>
      </c>
      <c r="E3261" s="485">
        <v>11587.199999999999</v>
      </c>
      <c r="F3261" s="27">
        <v>42612</v>
      </c>
      <c r="G3261" s="3" t="s">
        <v>20901</v>
      </c>
    </row>
    <row r="3262" spans="1:7" s="168" customFormat="1" ht="30">
      <c r="A3262" s="62">
        <v>3260</v>
      </c>
      <c r="B3262" s="7" t="s">
        <v>20980</v>
      </c>
      <c r="C3262" s="1" t="str">
        <f t="shared" si="113"/>
        <v>No</v>
      </c>
      <c r="D3262" s="30">
        <f t="shared" si="112"/>
        <v>4.2089357065019977</v>
      </c>
      <c r="E3262" s="485">
        <v>11587.2</v>
      </c>
      <c r="F3262" s="27">
        <v>42612</v>
      </c>
      <c r="G3262" s="3" t="s">
        <v>20901</v>
      </c>
    </row>
    <row r="3263" spans="1:7" s="168" customFormat="1" ht="30">
      <c r="A3263" s="62">
        <v>3261</v>
      </c>
      <c r="B3263" s="7" t="s">
        <v>20981</v>
      </c>
      <c r="C3263" s="1" t="str">
        <f t="shared" si="113"/>
        <v>No</v>
      </c>
      <c r="D3263" s="30">
        <f t="shared" si="112"/>
        <v>4.2089357065019977</v>
      </c>
      <c r="E3263" s="485">
        <v>11587.199999999999</v>
      </c>
      <c r="F3263" s="27">
        <v>42612</v>
      </c>
      <c r="G3263" s="3" t="s">
        <v>20901</v>
      </c>
    </row>
    <row r="3264" spans="1:7" s="168" customFormat="1" ht="30">
      <c r="A3264" s="62">
        <v>3262</v>
      </c>
      <c r="B3264" s="7" t="s">
        <v>20982</v>
      </c>
      <c r="C3264" s="1" t="str">
        <f t="shared" si="113"/>
        <v>Yes</v>
      </c>
      <c r="D3264" s="30">
        <f t="shared" si="112"/>
        <v>0.80029059208136588</v>
      </c>
      <c r="E3264" s="485">
        <v>2203.2000000000003</v>
      </c>
      <c r="F3264" s="27">
        <v>42612</v>
      </c>
      <c r="G3264" s="3" t="s">
        <v>20901</v>
      </c>
    </row>
    <row r="3265" spans="1:7" s="168" customFormat="1" ht="30">
      <c r="A3265" s="62">
        <v>3263</v>
      </c>
      <c r="B3265" s="7" t="s">
        <v>20983</v>
      </c>
      <c r="C3265" s="1" t="str">
        <f t="shared" si="113"/>
        <v>No</v>
      </c>
      <c r="D3265" s="30">
        <f t="shared" si="112"/>
        <v>4.3176171449328002</v>
      </c>
      <c r="E3265" s="485">
        <v>11886.4</v>
      </c>
      <c r="F3265" s="27">
        <v>42612</v>
      </c>
      <c r="G3265" s="3" t="s">
        <v>20901</v>
      </c>
    </row>
    <row r="3266" spans="1:7" s="168" customFormat="1" ht="30">
      <c r="A3266" s="62">
        <v>3264</v>
      </c>
      <c r="B3266" s="7" t="s">
        <v>20984</v>
      </c>
      <c r="C3266" s="1" t="str">
        <f t="shared" si="113"/>
        <v>Yes</v>
      </c>
      <c r="D3266" s="30">
        <f t="shared" si="112"/>
        <v>1.9957864148201963</v>
      </c>
      <c r="E3266" s="485">
        <v>5494.4000000000005</v>
      </c>
      <c r="F3266" s="27">
        <v>42612</v>
      </c>
      <c r="G3266" s="3" t="s">
        <v>20901</v>
      </c>
    </row>
    <row r="3267" spans="1:7" s="168" customFormat="1" ht="30">
      <c r="A3267" s="62">
        <v>3265</v>
      </c>
      <c r="B3267" s="7" t="s">
        <v>20985</v>
      </c>
      <c r="C3267" s="1" t="str">
        <f t="shared" si="113"/>
        <v>Yes</v>
      </c>
      <c r="D3267" s="30">
        <f t="shared" si="112"/>
        <v>0.45448601525608429</v>
      </c>
      <c r="E3267" s="485">
        <v>1251.2</v>
      </c>
      <c r="F3267" s="27">
        <v>42612</v>
      </c>
      <c r="G3267" s="3" t="s">
        <v>20901</v>
      </c>
    </row>
    <row r="3268" spans="1:7" s="168" customFormat="1" ht="30">
      <c r="A3268" s="62">
        <v>3266</v>
      </c>
      <c r="B3268" s="7" t="s">
        <v>20986</v>
      </c>
      <c r="C3268" s="1" t="str">
        <f t="shared" si="113"/>
        <v>No</v>
      </c>
      <c r="D3268" s="30">
        <f t="shared" ref="D3268:D3331" si="114">E3268/2753</f>
        <v>2.0945877224845626</v>
      </c>
      <c r="E3268" s="485">
        <v>5766.4000000000005</v>
      </c>
      <c r="F3268" s="27">
        <v>42612</v>
      </c>
      <c r="G3268" s="3" t="s">
        <v>20901</v>
      </c>
    </row>
    <row r="3269" spans="1:7" s="168" customFormat="1" ht="30">
      <c r="A3269" s="62">
        <v>3267</v>
      </c>
      <c r="B3269" s="7" t="s">
        <v>20987</v>
      </c>
      <c r="C3269" s="1" t="str">
        <f t="shared" si="113"/>
        <v>No</v>
      </c>
      <c r="D3269" s="30">
        <f t="shared" si="114"/>
        <v>2.4799128223755904</v>
      </c>
      <c r="E3269" s="485">
        <v>6827.2</v>
      </c>
      <c r="F3269" s="27">
        <v>42612</v>
      </c>
      <c r="G3269" s="3" t="s">
        <v>20901</v>
      </c>
    </row>
    <row r="3270" spans="1:7" s="168" customFormat="1" ht="45">
      <c r="A3270" s="62">
        <v>3268</v>
      </c>
      <c r="B3270" s="7" t="s">
        <v>20988</v>
      </c>
      <c r="C3270" s="1" t="str">
        <f t="shared" si="113"/>
        <v>No</v>
      </c>
      <c r="D3270" s="30">
        <f t="shared" si="114"/>
        <v>4.100254268071196</v>
      </c>
      <c r="E3270" s="485">
        <v>11288.000000000002</v>
      </c>
      <c r="F3270" s="27">
        <v>42612</v>
      </c>
      <c r="G3270" s="3" t="s">
        <v>20901</v>
      </c>
    </row>
    <row r="3271" spans="1:7" s="168" customFormat="1" ht="30">
      <c r="A3271" s="62">
        <v>3269</v>
      </c>
      <c r="B3271" s="7" t="s">
        <v>20989</v>
      </c>
      <c r="C3271" s="1" t="str">
        <f t="shared" si="113"/>
        <v>Yes</v>
      </c>
      <c r="D3271" s="30">
        <f t="shared" si="114"/>
        <v>1.0374137304758446</v>
      </c>
      <c r="E3271" s="485">
        <v>2856.0000000000005</v>
      </c>
      <c r="F3271" s="27">
        <v>42612</v>
      </c>
      <c r="G3271" s="3" t="s">
        <v>20901</v>
      </c>
    </row>
    <row r="3272" spans="1:7" s="168" customFormat="1" ht="30">
      <c r="A3272" s="62">
        <v>3270</v>
      </c>
      <c r="B3272" s="7" t="s">
        <v>20990</v>
      </c>
      <c r="C3272" s="1" t="str">
        <f t="shared" si="113"/>
        <v>No</v>
      </c>
      <c r="D3272" s="30">
        <f t="shared" si="114"/>
        <v>2.035306937885943</v>
      </c>
      <c r="E3272" s="485">
        <v>5603.2000000000007</v>
      </c>
      <c r="F3272" s="27">
        <v>42612</v>
      </c>
      <c r="G3272" s="3" t="s">
        <v>20901</v>
      </c>
    </row>
    <row r="3273" spans="1:7" s="168" customFormat="1" ht="30">
      <c r="A3273" s="62">
        <v>3271</v>
      </c>
      <c r="B3273" s="7" t="s">
        <v>20991</v>
      </c>
      <c r="C3273" s="1" t="str">
        <f t="shared" si="113"/>
        <v>No</v>
      </c>
      <c r="D3273" s="30">
        <f t="shared" si="114"/>
        <v>4.861024337086814</v>
      </c>
      <c r="E3273" s="485">
        <v>13382.4</v>
      </c>
      <c r="F3273" s="27">
        <v>42612</v>
      </c>
      <c r="G3273" s="3" t="s">
        <v>20901</v>
      </c>
    </row>
    <row r="3274" spans="1:7" s="168" customFormat="1" ht="45">
      <c r="A3274" s="62">
        <v>3272</v>
      </c>
      <c r="B3274" s="7" t="s">
        <v>20992</v>
      </c>
      <c r="C3274" s="1" t="str">
        <f t="shared" si="113"/>
        <v>Yes</v>
      </c>
      <c r="D3274" s="30">
        <f t="shared" si="114"/>
        <v>1.0176534689429715</v>
      </c>
      <c r="E3274" s="485">
        <v>2801.6000000000004</v>
      </c>
      <c r="F3274" s="27">
        <v>42612</v>
      </c>
      <c r="G3274" s="3" t="s">
        <v>20901</v>
      </c>
    </row>
    <row r="3275" spans="1:7" s="168" customFormat="1" ht="30">
      <c r="A3275" s="62">
        <v>3273</v>
      </c>
      <c r="B3275" s="7" t="s">
        <v>20993</v>
      </c>
      <c r="C3275" s="1" t="str">
        <f t="shared" si="113"/>
        <v>No</v>
      </c>
      <c r="D3275" s="30">
        <f t="shared" si="114"/>
        <v>2.8948783145659287</v>
      </c>
      <c r="E3275" s="485">
        <v>7969.6000000000013</v>
      </c>
      <c r="F3275" s="27">
        <v>42612</v>
      </c>
      <c r="G3275" s="3" t="s">
        <v>20901</v>
      </c>
    </row>
    <row r="3276" spans="1:7" s="168" customFormat="1" ht="30">
      <c r="A3276" s="62">
        <v>3274</v>
      </c>
      <c r="B3276" s="7" t="s">
        <v>20994</v>
      </c>
      <c r="C3276" s="1" t="str">
        <f t="shared" si="113"/>
        <v>Yes</v>
      </c>
      <c r="D3276" s="30">
        <f t="shared" si="114"/>
        <v>0.92873229204504182</v>
      </c>
      <c r="E3276" s="485">
        <v>2556.8000000000002</v>
      </c>
      <c r="F3276" s="27">
        <v>42612</v>
      </c>
      <c r="G3276" s="3" t="s">
        <v>20901</v>
      </c>
    </row>
    <row r="3277" spans="1:7" s="168" customFormat="1" ht="30">
      <c r="A3277" s="62">
        <v>3275</v>
      </c>
      <c r="B3277" s="7" t="s">
        <v>20995</v>
      </c>
      <c r="C3277" s="1" t="str">
        <f t="shared" si="113"/>
        <v>Yes</v>
      </c>
      <c r="D3277" s="30">
        <f t="shared" si="114"/>
        <v>0.92873229204504182</v>
      </c>
      <c r="E3277" s="485">
        <v>2556.8000000000002</v>
      </c>
      <c r="F3277" s="27">
        <v>42612</v>
      </c>
      <c r="G3277" s="3" t="s">
        <v>20901</v>
      </c>
    </row>
    <row r="3278" spans="1:7" s="168" customFormat="1" ht="30">
      <c r="A3278" s="62">
        <v>3276</v>
      </c>
      <c r="B3278" s="7" t="s">
        <v>20996</v>
      </c>
      <c r="C3278" s="1" t="str">
        <f t="shared" si="113"/>
        <v>Yes</v>
      </c>
      <c r="D3278" s="30">
        <f t="shared" si="114"/>
        <v>0.92873229204504182</v>
      </c>
      <c r="E3278" s="485">
        <v>2556.8000000000002</v>
      </c>
      <c r="F3278" s="27">
        <v>42612</v>
      </c>
      <c r="G3278" s="3" t="s">
        <v>20901</v>
      </c>
    </row>
    <row r="3279" spans="1:7" s="168" customFormat="1" ht="45">
      <c r="A3279" s="62">
        <v>3277</v>
      </c>
      <c r="B3279" s="7" t="s">
        <v>20997</v>
      </c>
      <c r="C3279" s="1" t="str">
        <f t="shared" si="113"/>
        <v>Yes</v>
      </c>
      <c r="D3279" s="30">
        <f t="shared" si="114"/>
        <v>0.64220849981837991</v>
      </c>
      <c r="E3279" s="485">
        <v>1768</v>
      </c>
      <c r="F3279" s="27">
        <v>42612</v>
      </c>
      <c r="G3279" s="3" t="s">
        <v>20901</v>
      </c>
    </row>
    <row r="3280" spans="1:7" s="168" customFormat="1" ht="45">
      <c r="A3280" s="62">
        <v>3278</v>
      </c>
      <c r="B3280" s="7" t="s">
        <v>20998</v>
      </c>
      <c r="C3280" s="1" t="str">
        <f t="shared" si="113"/>
        <v>Yes</v>
      </c>
      <c r="D3280" s="30">
        <f t="shared" si="114"/>
        <v>1.2942971304031967</v>
      </c>
      <c r="E3280" s="485">
        <v>3563.2000000000003</v>
      </c>
      <c r="F3280" s="27">
        <v>42612</v>
      </c>
      <c r="G3280" s="3" t="s">
        <v>20901</v>
      </c>
    </row>
    <row r="3281" spans="1:7" s="168" customFormat="1" ht="30">
      <c r="A3281" s="62">
        <v>3279</v>
      </c>
      <c r="B3281" s="7" t="s">
        <v>20999</v>
      </c>
      <c r="C3281" s="1" t="str">
        <f t="shared" si="113"/>
        <v>No</v>
      </c>
      <c r="D3281" s="30">
        <f t="shared" si="114"/>
        <v>2.6873955684707593</v>
      </c>
      <c r="E3281" s="485">
        <v>7398.4000000000005</v>
      </c>
      <c r="F3281" s="27">
        <v>42612</v>
      </c>
      <c r="G3281" s="3" t="s">
        <v>20901</v>
      </c>
    </row>
    <row r="3282" spans="1:7" s="168" customFormat="1" ht="30">
      <c r="A3282" s="62">
        <v>3280</v>
      </c>
      <c r="B3282" s="7" t="s">
        <v>21000</v>
      </c>
      <c r="C3282" s="1" t="str">
        <f t="shared" si="113"/>
        <v>No</v>
      </c>
      <c r="D3282" s="30">
        <f t="shared" si="114"/>
        <v>4.4460588448964762</v>
      </c>
      <c r="E3282" s="485">
        <v>12240</v>
      </c>
      <c r="F3282" s="27">
        <v>42612</v>
      </c>
      <c r="G3282" s="3" t="s">
        <v>20901</v>
      </c>
    </row>
    <row r="3283" spans="1:7" s="168" customFormat="1" ht="30">
      <c r="A3283" s="62">
        <v>3281</v>
      </c>
      <c r="B3283" s="7" t="s">
        <v>21001</v>
      </c>
      <c r="C3283" s="1" t="str">
        <f t="shared" si="113"/>
        <v>No</v>
      </c>
      <c r="D3283" s="30">
        <f t="shared" si="114"/>
        <v>2.114347984017436</v>
      </c>
      <c r="E3283" s="485">
        <v>5820.8000000000011</v>
      </c>
      <c r="F3283" s="27">
        <v>42612</v>
      </c>
      <c r="G3283" s="3" t="s">
        <v>20901</v>
      </c>
    </row>
    <row r="3284" spans="1:7" s="168" customFormat="1" ht="45">
      <c r="A3284" s="62">
        <v>3282</v>
      </c>
      <c r="B3284" s="7" t="s">
        <v>21002</v>
      </c>
      <c r="C3284" s="1" t="str">
        <f t="shared" si="113"/>
        <v>Yes</v>
      </c>
      <c r="D3284" s="30">
        <f t="shared" si="114"/>
        <v>1.6005811841627318</v>
      </c>
      <c r="E3284" s="485">
        <v>4406.4000000000005</v>
      </c>
      <c r="F3284" s="27">
        <v>42612</v>
      </c>
      <c r="G3284" s="3" t="s">
        <v>20901</v>
      </c>
    </row>
    <row r="3285" spans="1:7" s="168" customFormat="1" ht="45">
      <c r="A3285" s="62">
        <v>3283</v>
      </c>
      <c r="B3285" s="7" t="s">
        <v>21003</v>
      </c>
      <c r="C3285" s="1" t="str">
        <f t="shared" si="113"/>
        <v>Yes</v>
      </c>
      <c r="D3285" s="30">
        <f t="shared" si="114"/>
        <v>1.5116600072648021</v>
      </c>
      <c r="E3285" s="485">
        <v>4161.6000000000004</v>
      </c>
      <c r="F3285" s="27">
        <v>42612</v>
      </c>
      <c r="G3285" s="3" t="s">
        <v>20901</v>
      </c>
    </row>
    <row r="3286" spans="1:7" s="168" customFormat="1" ht="30">
      <c r="A3286" s="62">
        <v>3284</v>
      </c>
      <c r="B3286" s="7" t="s">
        <v>21004</v>
      </c>
      <c r="C3286" s="1" t="str">
        <f t="shared" si="113"/>
        <v>No</v>
      </c>
      <c r="D3286" s="30">
        <f t="shared" si="114"/>
        <v>4.8215038140210682</v>
      </c>
      <c r="E3286" s="485">
        <v>13273.6</v>
      </c>
      <c r="F3286" s="27">
        <v>42612</v>
      </c>
      <c r="G3286" s="3" t="s">
        <v>20901</v>
      </c>
    </row>
    <row r="3287" spans="1:7" s="168" customFormat="1" ht="45">
      <c r="A3287" s="62">
        <v>3285</v>
      </c>
      <c r="B3287" s="7" t="s">
        <v>21005</v>
      </c>
      <c r="C3287" s="1" t="str">
        <f t="shared" si="113"/>
        <v>No</v>
      </c>
      <c r="D3287" s="30">
        <f t="shared" si="114"/>
        <v>2.2427896839811119</v>
      </c>
      <c r="E3287" s="485">
        <v>6174.4000000000005</v>
      </c>
      <c r="F3287" s="27">
        <v>42612</v>
      </c>
      <c r="G3287" s="3" t="s">
        <v>20901</v>
      </c>
    </row>
    <row r="3288" spans="1:7" s="168" customFormat="1" ht="45">
      <c r="A3288" s="62">
        <v>3286</v>
      </c>
      <c r="B3288" s="7" t="s">
        <v>21006</v>
      </c>
      <c r="C3288" s="1" t="str">
        <f t="shared" si="113"/>
        <v>Yes</v>
      </c>
      <c r="D3288" s="30">
        <f t="shared" si="114"/>
        <v>0.7508899382491826</v>
      </c>
      <c r="E3288" s="485">
        <v>2067.1999999999998</v>
      </c>
      <c r="F3288" s="27">
        <v>42612</v>
      </c>
      <c r="G3288" s="3" t="s">
        <v>20901</v>
      </c>
    </row>
    <row r="3289" spans="1:7" s="168" customFormat="1" ht="30">
      <c r="A3289" s="62">
        <v>3287</v>
      </c>
      <c r="B3289" s="7" t="s">
        <v>21007</v>
      </c>
      <c r="C3289" s="1" t="str">
        <f t="shared" si="113"/>
        <v>Yes</v>
      </c>
      <c r="D3289" s="30">
        <f t="shared" si="114"/>
        <v>0.36556483835815473</v>
      </c>
      <c r="E3289" s="485">
        <v>1006.4</v>
      </c>
      <c r="F3289" s="27">
        <v>42612</v>
      </c>
      <c r="G3289" s="3" t="s">
        <v>20901</v>
      </c>
    </row>
    <row r="3290" spans="1:7" s="168" customFormat="1" ht="30">
      <c r="A3290" s="62">
        <v>3288</v>
      </c>
      <c r="B3290" s="7" t="s">
        <v>21008</v>
      </c>
      <c r="C3290" s="1" t="str">
        <f t="shared" si="113"/>
        <v>Yes</v>
      </c>
      <c r="D3290" s="30">
        <f t="shared" si="114"/>
        <v>1.4721394841990558</v>
      </c>
      <c r="E3290" s="485">
        <v>4052.8000000000006</v>
      </c>
      <c r="F3290" s="27">
        <v>42612</v>
      </c>
      <c r="G3290" s="3" t="s">
        <v>20901</v>
      </c>
    </row>
    <row r="3291" spans="1:7" s="168" customFormat="1" ht="30">
      <c r="A3291" s="62">
        <v>3289</v>
      </c>
      <c r="B3291" s="7" t="s">
        <v>21009</v>
      </c>
      <c r="C3291" s="1" t="str">
        <f t="shared" si="113"/>
        <v>Yes</v>
      </c>
      <c r="D3291" s="30">
        <f t="shared" si="114"/>
        <v>1.4721394841990558</v>
      </c>
      <c r="E3291" s="485">
        <v>4052.8000000000006</v>
      </c>
      <c r="F3291" s="27">
        <v>42612</v>
      </c>
      <c r="G3291" s="3" t="s">
        <v>20901</v>
      </c>
    </row>
    <row r="3292" spans="1:7" s="168" customFormat="1" ht="30">
      <c r="A3292" s="62">
        <v>3290</v>
      </c>
      <c r="B3292" s="7" t="s">
        <v>21010</v>
      </c>
      <c r="C3292" s="1" t="str">
        <f t="shared" si="113"/>
        <v>Yes</v>
      </c>
      <c r="D3292" s="30">
        <f t="shared" si="114"/>
        <v>1.4721394841990558</v>
      </c>
      <c r="E3292" s="485">
        <v>4052.8000000000006</v>
      </c>
      <c r="F3292" s="27">
        <v>42612</v>
      </c>
      <c r="G3292" s="3" t="s">
        <v>20901</v>
      </c>
    </row>
    <row r="3293" spans="1:7" s="168" customFormat="1" ht="30">
      <c r="A3293" s="62">
        <v>3291</v>
      </c>
      <c r="B3293" s="7" t="s">
        <v>21011</v>
      </c>
      <c r="C3293" s="1" t="str">
        <f t="shared" si="113"/>
        <v>No</v>
      </c>
      <c r="D3293" s="30">
        <f t="shared" si="114"/>
        <v>3.5766073374500542</v>
      </c>
      <c r="E3293" s="485">
        <v>9846.4</v>
      </c>
      <c r="F3293" s="27">
        <v>42612</v>
      </c>
      <c r="G3293" s="3" t="s">
        <v>20901</v>
      </c>
    </row>
    <row r="3294" spans="1:7" s="168" customFormat="1" ht="45">
      <c r="A3294" s="62">
        <v>3292</v>
      </c>
      <c r="B3294" s="7" t="s">
        <v>21012</v>
      </c>
      <c r="C3294" s="1" t="str">
        <f t="shared" si="113"/>
        <v>Yes</v>
      </c>
      <c r="D3294" s="30">
        <f t="shared" si="114"/>
        <v>1.0176534689429715</v>
      </c>
      <c r="E3294" s="485">
        <v>2801.6000000000004</v>
      </c>
      <c r="F3294" s="27">
        <v>42612</v>
      </c>
      <c r="G3294" s="3" t="s">
        <v>20901</v>
      </c>
    </row>
    <row r="3295" spans="1:7" s="168" customFormat="1" ht="45">
      <c r="A3295" s="62">
        <v>3293</v>
      </c>
      <c r="B3295" s="7" t="s">
        <v>21013</v>
      </c>
      <c r="C3295" s="1" t="str">
        <f t="shared" si="113"/>
        <v>Yes</v>
      </c>
      <c r="D3295" s="30">
        <f t="shared" si="114"/>
        <v>1.0176534689429715</v>
      </c>
      <c r="E3295" s="485">
        <v>2801.6000000000004</v>
      </c>
      <c r="F3295" s="27">
        <v>42612</v>
      </c>
      <c r="G3295" s="3" t="s">
        <v>20901</v>
      </c>
    </row>
    <row r="3296" spans="1:7" s="168" customFormat="1" ht="30">
      <c r="A3296" s="62">
        <v>3294</v>
      </c>
      <c r="B3296" s="7" t="s">
        <v>21014</v>
      </c>
      <c r="C3296" s="1" t="str">
        <f t="shared" si="113"/>
        <v>Yes</v>
      </c>
      <c r="D3296" s="30">
        <f t="shared" si="114"/>
        <v>0.80029059208136588</v>
      </c>
      <c r="E3296" s="485">
        <v>2203.2000000000003</v>
      </c>
      <c r="F3296" s="27">
        <v>42612</v>
      </c>
      <c r="G3296" s="3" t="s">
        <v>20901</v>
      </c>
    </row>
    <row r="3297" spans="1:7" s="168" customFormat="1" ht="30">
      <c r="A3297" s="62">
        <v>3295</v>
      </c>
      <c r="B3297" s="7" t="s">
        <v>21015</v>
      </c>
      <c r="C3297" s="1" t="str">
        <f t="shared" si="113"/>
        <v>Yes</v>
      </c>
      <c r="D3297" s="30">
        <f t="shared" si="114"/>
        <v>0.80029059208136577</v>
      </c>
      <c r="E3297" s="485">
        <v>2203.1999999999998</v>
      </c>
      <c r="F3297" s="27">
        <v>42612</v>
      </c>
      <c r="G3297" s="3" t="s">
        <v>20901</v>
      </c>
    </row>
    <row r="3298" spans="1:7" s="168" customFormat="1" ht="30">
      <c r="A3298" s="62">
        <v>3296</v>
      </c>
      <c r="B3298" s="7" t="s">
        <v>21016</v>
      </c>
      <c r="C3298" s="1" t="str">
        <f t="shared" si="113"/>
        <v>Yes</v>
      </c>
      <c r="D3298" s="30">
        <f t="shared" si="114"/>
        <v>1.4820196149654923</v>
      </c>
      <c r="E3298" s="485">
        <v>4080</v>
      </c>
      <c r="F3298" s="27">
        <v>42612</v>
      </c>
      <c r="G3298" s="3" t="s">
        <v>20901</v>
      </c>
    </row>
    <row r="3299" spans="1:7" s="168" customFormat="1" ht="45">
      <c r="A3299" s="62">
        <v>3297</v>
      </c>
      <c r="B3299" s="7" t="s">
        <v>21017</v>
      </c>
      <c r="C3299" s="1" t="str">
        <f t="shared" si="113"/>
        <v>Yes</v>
      </c>
      <c r="D3299" s="30">
        <f t="shared" si="114"/>
        <v>0.3754449691245913</v>
      </c>
      <c r="E3299" s="485">
        <v>1033.5999999999999</v>
      </c>
      <c r="F3299" s="27">
        <v>42612</v>
      </c>
      <c r="G3299" s="3" t="s">
        <v>20901</v>
      </c>
    </row>
    <row r="3300" spans="1:7" s="168" customFormat="1" ht="45">
      <c r="A3300" s="62">
        <v>3298</v>
      </c>
      <c r="B3300" s="7" t="s">
        <v>21018</v>
      </c>
      <c r="C3300" s="1" t="str">
        <f t="shared" si="113"/>
        <v>Yes</v>
      </c>
      <c r="D3300" s="30">
        <f t="shared" si="114"/>
        <v>1.9957864148201963</v>
      </c>
      <c r="E3300" s="485">
        <v>5494.4000000000005</v>
      </c>
      <c r="F3300" s="27">
        <v>42612</v>
      </c>
      <c r="G3300" s="3" t="s">
        <v>20901</v>
      </c>
    </row>
    <row r="3301" spans="1:7" s="168" customFormat="1" ht="30">
      <c r="A3301" s="62">
        <v>3299</v>
      </c>
      <c r="B3301" s="7" t="s">
        <v>21019</v>
      </c>
      <c r="C3301" s="1" t="str">
        <f t="shared" si="113"/>
        <v>No</v>
      </c>
      <c r="D3301" s="30">
        <f t="shared" si="114"/>
        <v>2.8652379222666187</v>
      </c>
      <c r="E3301" s="485">
        <v>7888.0000000000009</v>
      </c>
      <c r="F3301" s="27">
        <v>42612</v>
      </c>
      <c r="G3301" s="3" t="s">
        <v>20901</v>
      </c>
    </row>
    <row r="3302" spans="1:7" s="168" customFormat="1" ht="30">
      <c r="A3302" s="62">
        <v>3300</v>
      </c>
      <c r="B3302" s="7" t="s">
        <v>21020</v>
      </c>
      <c r="C3302" s="1" t="str">
        <f t="shared" si="113"/>
        <v>Yes</v>
      </c>
      <c r="D3302" s="30">
        <f t="shared" si="114"/>
        <v>0.72124954594987278</v>
      </c>
      <c r="E3302" s="485">
        <v>1985.6</v>
      </c>
      <c r="F3302" s="27">
        <v>42612</v>
      </c>
      <c r="G3302" s="3" t="s">
        <v>20901</v>
      </c>
    </row>
    <row r="3303" spans="1:7" s="168" customFormat="1" ht="30">
      <c r="A3303" s="62">
        <v>3301</v>
      </c>
      <c r="B3303" s="7" t="s">
        <v>21021</v>
      </c>
      <c r="C3303" s="1" t="str">
        <f t="shared" si="113"/>
        <v>No</v>
      </c>
      <c r="D3303" s="30">
        <f t="shared" si="114"/>
        <v>2.7565564838358152</v>
      </c>
      <c r="E3303" s="485">
        <v>7588.7999999999993</v>
      </c>
      <c r="F3303" s="27">
        <v>42612</v>
      </c>
      <c r="G3303" s="3" t="s">
        <v>20901</v>
      </c>
    </row>
    <row r="3304" spans="1:7" s="168" customFormat="1" ht="30">
      <c r="A3304" s="62">
        <v>3302</v>
      </c>
      <c r="B3304" s="7" t="s">
        <v>21022</v>
      </c>
      <c r="C3304" s="1" t="str">
        <f t="shared" si="113"/>
        <v>No</v>
      </c>
      <c r="D3304" s="30">
        <f t="shared" si="114"/>
        <v>2.0748274609516892</v>
      </c>
      <c r="E3304" s="485">
        <v>5712.0000000000009</v>
      </c>
      <c r="F3304" s="27">
        <v>42612</v>
      </c>
      <c r="G3304" s="3" t="s">
        <v>20901</v>
      </c>
    </row>
    <row r="3305" spans="1:7" s="168" customFormat="1" ht="30">
      <c r="A3305" s="62">
        <v>3303</v>
      </c>
      <c r="B3305" s="7" t="s">
        <v>21023</v>
      </c>
      <c r="C3305" s="1" t="str">
        <f t="shared" si="113"/>
        <v>Yes</v>
      </c>
      <c r="D3305" s="30">
        <f t="shared" si="114"/>
        <v>0.21736287686160555</v>
      </c>
      <c r="E3305" s="485">
        <v>598.40000000000009</v>
      </c>
      <c r="F3305" s="27">
        <v>42612</v>
      </c>
      <c r="G3305" s="3" t="s">
        <v>20901</v>
      </c>
    </row>
    <row r="3306" spans="1:7" s="168" customFormat="1" ht="30">
      <c r="A3306" s="62">
        <v>3304</v>
      </c>
      <c r="B3306" s="7" t="s">
        <v>21024</v>
      </c>
      <c r="C3306" s="1" t="str">
        <f t="shared" si="113"/>
        <v>Yes</v>
      </c>
      <c r="D3306" s="30">
        <f t="shared" si="114"/>
        <v>0.61256810751907009</v>
      </c>
      <c r="E3306" s="485">
        <v>1686.4</v>
      </c>
      <c r="F3306" s="27">
        <v>42612</v>
      </c>
      <c r="G3306" s="3" t="s">
        <v>20901</v>
      </c>
    </row>
    <row r="3307" spans="1:7" s="168" customFormat="1" ht="30">
      <c r="A3307" s="62">
        <v>3305</v>
      </c>
      <c r="B3307" s="7" t="s">
        <v>21025</v>
      </c>
      <c r="C3307" s="1" t="str">
        <f t="shared" si="113"/>
        <v>Yes</v>
      </c>
      <c r="D3307" s="30">
        <f t="shared" si="114"/>
        <v>1.9167453686887033</v>
      </c>
      <c r="E3307" s="485">
        <v>5276.8</v>
      </c>
      <c r="F3307" s="27">
        <v>42612</v>
      </c>
      <c r="G3307" s="3" t="s">
        <v>20901</v>
      </c>
    </row>
    <row r="3308" spans="1:7" s="168" customFormat="1" ht="30">
      <c r="A3308" s="62">
        <v>3306</v>
      </c>
      <c r="B3308" s="7" t="s">
        <v>21026</v>
      </c>
      <c r="C3308" s="1" t="str">
        <f t="shared" si="113"/>
        <v>No</v>
      </c>
      <c r="D3308" s="30">
        <f t="shared" si="114"/>
        <v>2.4700326916091537</v>
      </c>
      <c r="E3308" s="485">
        <v>6800</v>
      </c>
      <c r="F3308" s="27">
        <v>42612</v>
      </c>
      <c r="G3308" s="3" t="s">
        <v>20901</v>
      </c>
    </row>
    <row r="3309" spans="1:7" s="168" customFormat="1" ht="30">
      <c r="A3309" s="62">
        <v>3307</v>
      </c>
      <c r="B3309" s="7" t="s">
        <v>21027</v>
      </c>
      <c r="C3309" s="1" t="str">
        <f t="shared" si="113"/>
        <v>No</v>
      </c>
      <c r="D3309" s="30">
        <f t="shared" si="114"/>
        <v>2.4700326916091537</v>
      </c>
      <c r="E3309" s="485">
        <v>6800</v>
      </c>
      <c r="F3309" s="27">
        <v>42612</v>
      </c>
      <c r="G3309" s="3" t="s">
        <v>20901</v>
      </c>
    </row>
    <row r="3310" spans="1:7" s="168" customFormat="1" ht="45">
      <c r="A3310" s="62">
        <v>3308</v>
      </c>
      <c r="B3310" s="10" t="s">
        <v>21028</v>
      </c>
      <c r="C3310" s="8" t="str">
        <f>IF(D3310&lt;=2, "Yes", "No")</f>
        <v>Yes</v>
      </c>
      <c r="D3310" s="30">
        <f t="shared" si="114"/>
        <v>1.9266254994551399</v>
      </c>
      <c r="E3310" s="160">
        <v>5304</v>
      </c>
      <c r="F3310" s="237">
        <v>42612</v>
      </c>
      <c r="G3310" s="3" t="s">
        <v>21029</v>
      </c>
    </row>
    <row r="3311" spans="1:7" s="168" customFormat="1" ht="30">
      <c r="A3311" s="62">
        <v>3309</v>
      </c>
      <c r="B3311" s="10" t="s">
        <v>21030</v>
      </c>
      <c r="C3311" s="8" t="str">
        <f t="shared" ref="C3311:C3374" si="115">IF(D3311&lt;=2, "Yes", "No")</f>
        <v>No</v>
      </c>
      <c r="D3311" s="30">
        <f t="shared" si="114"/>
        <v>2.5589538685070834</v>
      </c>
      <c r="E3311" s="160">
        <v>7044.8</v>
      </c>
      <c r="F3311" s="237">
        <v>42612</v>
      </c>
      <c r="G3311" s="3" t="s">
        <v>21029</v>
      </c>
    </row>
    <row r="3312" spans="1:7" s="168" customFormat="1" ht="30">
      <c r="A3312" s="62">
        <v>3310</v>
      </c>
      <c r="B3312" s="10" t="s">
        <v>21031</v>
      </c>
      <c r="C3312" s="8" t="str">
        <f t="shared" si="115"/>
        <v>Yes</v>
      </c>
      <c r="D3312" s="30">
        <f t="shared" si="114"/>
        <v>1.1460951689066476</v>
      </c>
      <c r="E3312" s="160">
        <v>3155.2000000000007</v>
      </c>
      <c r="F3312" s="237">
        <v>42612</v>
      </c>
      <c r="G3312" s="3" t="s">
        <v>21029</v>
      </c>
    </row>
    <row r="3313" spans="1:7" s="168" customFormat="1" ht="30">
      <c r="A3313" s="62">
        <v>3311</v>
      </c>
      <c r="B3313" s="10" t="s">
        <v>21032</v>
      </c>
      <c r="C3313" s="8" t="str">
        <f t="shared" si="115"/>
        <v>Yes</v>
      </c>
      <c r="D3313" s="30">
        <f t="shared" si="114"/>
        <v>1.1460951689066476</v>
      </c>
      <c r="E3313" s="160">
        <v>3155.2000000000007</v>
      </c>
      <c r="F3313" s="237">
        <v>42612</v>
      </c>
      <c r="G3313" s="3" t="s">
        <v>21029</v>
      </c>
    </row>
    <row r="3314" spans="1:7" s="168" customFormat="1" ht="30">
      <c r="A3314" s="62">
        <v>3312</v>
      </c>
      <c r="B3314" s="10" t="s">
        <v>21033</v>
      </c>
      <c r="C3314" s="8" t="str">
        <f t="shared" si="115"/>
        <v>Yes</v>
      </c>
      <c r="D3314" s="30">
        <f t="shared" si="114"/>
        <v>1.1460951689066476</v>
      </c>
      <c r="E3314" s="160">
        <v>3155.2000000000007</v>
      </c>
      <c r="F3314" s="237">
        <v>42612</v>
      </c>
      <c r="G3314" s="3" t="s">
        <v>21029</v>
      </c>
    </row>
    <row r="3315" spans="1:7" s="168" customFormat="1" ht="30">
      <c r="A3315" s="62">
        <v>3313</v>
      </c>
      <c r="B3315" s="10" t="s">
        <v>21034</v>
      </c>
      <c r="C3315" s="8" t="str">
        <f t="shared" si="115"/>
        <v>Yes</v>
      </c>
      <c r="D3315" s="30">
        <f t="shared" si="114"/>
        <v>1.8278241917907736</v>
      </c>
      <c r="E3315" s="160">
        <v>5032</v>
      </c>
      <c r="F3315" s="237">
        <v>42612</v>
      </c>
      <c r="G3315" s="3" t="s">
        <v>21029</v>
      </c>
    </row>
    <row r="3316" spans="1:7" s="168" customFormat="1" ht="30">
      <c r="A3316" s="62">
        <v>3314</v>
      </c>
      <c r="B3316" s="10" t="s">
        <v>21035</v>
      </c>
      <c r="C3316" s="8" t="str">
        <f t="shared" si="115"/>
        <v>No</v>
      </c>
      <c r="D3316" s="30">
        <f t="shared" si="114"/>
        <v>2.4700326916091537</v>
      </c>
      <c r="E3316" s="160">
        <v>6800</v>
      </c>
      <c r="F3316" s="237">
        <v>42612</v>
      </c>
      <c r="G3316" s="3" t="s">
        <v>21029</v>
      </c>
    </row>
    <row r="3317" spans="1:7" s="168" customFormat="1" ht="30">
      <c r="A3317" s="62">
        <v>3315</v>
      </c>
      <c r="B3317" s="251" t="s">
        <v>21036</v>
      </c>
      <c r="C3317" s="8" t="str">
        <f t="shared" si="115"/>
        <v>Yes</v>
      </c>
      <c r="D3317" s="30">
        <f t="shared" si="114"/>
        <v>0</v>
      </c>
      <c r="E3317" s="160">
        <v>0</v>
      </c>
      <c r="F3317" s="237">
        <v>42612</v>
      </c>
      <c r="G3317" s="3" t="s">
        <v>21029</v>
      </c>
    </row>
    <row r="3318" spans="1:7" s="168" customFormat="1" ht="30">
      <c r="A3318" s="62">
        <v>3316</v>
      </c>
      <c r="B3318" s="7" t="s">
        <v>21037</v>
      </c>
      <c r="C3318" s="8" t="str">
        <f t="shared" si="115"/>
        <v>Yes</v>
      </c>
      <c r="D3318" s="30">
        <f t="shared" si="114"/>
        <v>1.2844169996367598</v>
      </c>
      <c r="E3318" s="485">
        <v>3536</v>
      </c>
      <c r="F3318" s="237">
        <v>42612</v>
      </c>
      <c r="G3318" s="3" t="s">
        <v>21029</v>
      </c>
    </row>
    <row r="3319" spans="1:7" s="168" customFormat="1" ht="45">
      <c r="A3319" s="62">
        <v>3317</v>
      </c>
      <c r="B3319" s="10" t="s">
        <v>21038</v>
      </c>
      <c r="C3319" s="8" t="str">
        <f t="shared" si="115"/>
        <v>Yes</v>
      </c>
      <c r="D3319" s="30">
        <f t="shared" si="114"/>
        <v>1.2844169996367598</v>
      </c>
      <c r="E3319" s="160">
        <v>3536</v>
      </c>
      <c r="F3319" s="237">
        <v>42612</v>
      </c>
      <c r="G3319" s="3" t="s">
        <v>21029</v>
      </c>
    </row>
    <row r="3320" spans="1:7" s="168" customFormat="1" ht="45">
      <c r="A3320" s="62">
        <v>3318</v>
      </c>
      <c r="B3320" s="10" t="s">
        <v>21039</v>
      </c>
      <c r="C3320" s="8" t="str">
        <f t="shared" si="115"/>
        <v>Yes</v>
      </c>
      <c r="D3320" s="30">
        <f t="shared" si="114"/>
        <v>1.2844169996367598</v>
      </c>
      <c r="E3320" s="160">
        <v>3536</v>
      </c>
      <c r="F3320" s="237">
        <v>42612</v>
      </c>
      <c r="G3320" s="3" t="s">
        <v>21029</v>
      </c>
    </row>
    <row r="3321" spans="1:7" s="168" customFormat="1" ht="30">
      <c r="A3321" s="62">
        <v>3319</v>
      </c>
      <c r="B3321" s="10" t="s">
        <v>21040</v>
      </c>
      <c r="C3321" s="8" t="str">
        <f t="shared" si="115"/>
        <v>Yes</v>
      </c>
      <c r="D3321" s="30">
        <f t="shared" si="114"/>
        <v>1.1658554304395206</v>
      </c>
      <c r="E3321" s="160">
        <v>3209.6000000000004</v>
      </c>
      <c r="F3321" s="237">
        <v>42612</v>
      </c>
      <c r="G3321" s="3" t="s">
        <v>21029</v>
      </c>
    </row>
    <row r="3322" spans="1:7" s="168" customFormat="1" ht="45">
      <c r="A3322" s="62">
        <v>3320</v>
      </c>
      <c r="B3322" s="10" t="s">
        <v>21041</v>
      </c>
      <c r="C3322" s="8" t="str">
        <f t="shared" si="115"/>
        <v>No</v>
      </c>
      <c r="D3322" s="30">
        <f t="shared" si="114"/>
        <v>2.3317108608790411</v>
      </c>
      <c r="E3322" s="160">
        <v>6419.2000000000007</v>
      </c>
      <c r="F3322" s="237">
        <v>42612</v>
      </c>
      <c r="G3322" s="3" t="s">
        <v>21029</v>
      </c>
    </row>
    <row r="3323" spans="1:7" s="168" customFormat="1" ht="30">
      <c r="A3323" s="62">
        <v>3321</v>
      </c>
      <c r="B3323" s="10" t="s">
        <v>21042</v>
      </c>
      <c r="C3323" s="8" t="str">
        <f t="shared" si="115"/>
        <v>Yes</v>
      </c>
      <c r="D3323" s="30">
        <f t="shared" si="114"/>
        <v>1.1658554304395206</v>
      </c>
      <c r="E3323" s="160">
        <v>3209.6000000000004</v>
      </c>
      <c r="F3323" s="237">
        <v>42612</v>
      </c>
      <c r="G3323" s="3" t="s">
        <v>21029</v>
      </c>
    </row>
    <row r="3324" spans="1:7" s="168" customFormat="1" ht="30">
      <c r="A3324" s="62">
        <v>3322</v>
      </c>
      <c r="B3324" s="10" t="s">
        <v>21043</v>
      </c>
      <c r="C3324" s="8" t="str">
        <f t="shared" si="115"/>
        <v>Yes</v>
      </c>
      <c r="D3324" s="30">
        <f t="shared" si="114"/>
        <v>1.1658554304395206</v>
      </c>
      <c r="E3324" s="160">
        <v>3209.6000000000004</v>
      </c>
      <c r="F3324" s="237">
        <v>42612</v>
      </c>
      <c r="G3324" s="3" t="s">
        <v>21029</v>
      </c>
    </row>
    <row r="3325" spans="1:7" s="168" customFormat="1" ht="30">
      <c r="A3325" s="62">
        <v>3323</v>
      </c>
      <c r="B3325" s="10" t="s">
        <v>21044</v>
      </c>
      <c r="C3325" s="8" t="str">
        <f t="shared" si="115"/>
        <v>No</v>
      </c>
      <c r="D3325" s="30">
        <f t="shared" si="114"/>
        <v>2.3317108608790411</v>
      </c>
      <c r="E3325" s="160">
        <v>6419.2000000000007</v>
      </c>
      <c r="F3325" s="237">
        <v>42612</v>
      </c>
      <c r="G3325" s="3" t="s">
        <v>21029</v>
      </c>
    </row>
    <row r="3326" spans="1:7" s="168" customFormat="1" ht="30">
      <c r="A3326" s="62">
        <v>3324</v>
      </c>
      <c r="B3326" s="10" t="s">
        <v>21045</v>
      </c>
      <c r="C3326" s="8" t="str">
        <f t="shared" si="115"/>
        <v>Yes</v>
      </c>
      <c r="D3326" s="30">
        <f t="shared" si="114"/>
        <v>1.1658554304395206</v>
      </c>
      <c r="E3326" s="160">
        <v>3209.6000000000004</v>
      </c>
      <c r="F3326" s="237">
        <v>42612</v>
      </c>
      <c r="G3326" s="3" t="s">
        <v>21029</v>
      </c>
    </row>
    <row r="3327" spans="1:7" s="168" customFormat="1" ht="30">
      <c r="A3327" s="62">
        <v>3325</v>
      </c>
      <c r="B3327" s="10" t="s">
        <v>21046</v>
      </c>
      <c r="C3327" s="8" t="str">
        <f t="shared" si="115"/>
        <v>Yes</v>
      </c>
      <c r="D3327" s="30">
        <f t="shared" si="114"/>
        <v>1.1658554304395206</v>
      </c>
      <c r="E3327" s="160">
        <v>3209.6000000000004</v>
      </c>
      <c r="F3327" s="237">
        <v>42612</v>
      </c>
      <c r="G3327" s="3" t="s">
        <v>21029</v>
      </c>
    </row>
    <row r="3328" spans="1:7" s="168" customFormat="1" ht="30">
      <c r="A3328" s="62">
        <v>3326</v>
      </c>
      <c r="B3328" s="10" t="s">
        <v>21047</v>
      </c>
      <c r="C3328" s="8" t="str">
        <f t="shared" si="115"/>
        <v>Yes</v>
      </c>
      <c r="D3328" s="30">
        <f t="shared" si="114"/>
        <v>0.89909189974573189</v>
      </c>
      <c r="E3328" s="160">
        <v>2475.1999999999998</v>
      </c>
      <c r="F3328" s="237">
        <v>42612</v>
      </c>
      <c r="G3328" s="3" t="s">
        <v>21029</v>
      </c>
    </row>
    <row r="3329" spans="1:7" s="168" customFormat="1" ht="30">
      <c r="A3329" s="62">
        <v>3327</v>
      </c>
      <c r="B3329" s="10" t="s">
        <v>21048</v>
      </c>
      <c r="C3329" s="8" t="str">
        <f t="shared" si="115"/>
        <v>Yes</v>
      </c>
      <c r="D3329" s="30">
        <f t="shared" si="114"/>
        <v>0.99789320741009813</v>
      </c>
      <c r="E3329" s="160">
        <v>2747.2000000000003</v>
      </c>
      <c r="F3329" s="237">
        <v>42612</v>
      </c>
      <c r="G3329" s="3" t="s">
        <v>21029</v>
      </c>
    </row>
    <row r="3330" spans="1:7" s="168" customFormat="1" ht="30">
      <c r="A3330" s="62">
        <v>3328</v>
      </c>
      <c r="B3330" s="10" t="s">
        <v>21049</v>
      </c>
      <c r="C3330" s="8" t="str">
        <f t="shared" si="115"/>
        <v>Yes</v>
      </c>
      <c r="D3330" s="30">
        <f t="shared" si="114"/>
        <v>0.38532509989102798</v>
      </c>
      <c r="E3330" s="160">
        <v>1060.8</v>
      </c>
      <c r="F3330" s="237">
        <v>42612</v>
      </c>
      <c r="G3330" s="3" t="s">
        <v>21029</v>
      </c>
    </row>
    <row r="3331" spans="1:7" s="168" customFormat="1" ht="30">
      <c r="A3331" s="62">
        <v>3329</v>
      </c>
      <c r="B3331" s="10" t="s">
        <v>21050</v>
      </c>
      <c r="C3331" s="8" t="str">
        <f t="shared" si="115"/>
        <v>No</v>
      </c>
      <c r="D3331" s="30">
        <f t="shared" si="114"/>
        <v>2.53919360697421</v>
      </c>
      <c r="E3331" s="160">
        <v>6990.4000000000005</v>
      </c>
      <c r="F3331" s="237">
        <v>42612</v>
      </c>
      <c r="G3331" s="3" t="s">
        <v>21029</v>
      </c>
    </row>
    <row r="3332" spans="1:7" s="168" customFormat="1" ht="30">
      <c r="A3332" s="62">
        <v>3330</v>
      </c>
      <c r="B3332" s="7" t="s">
        <v>21051</v>
      </c>
      <c r="C3332" s="8" t="str">
        <f t="shared" si="115"/>
        <v>Yes</v>
      </c>
      <c r="D3332" s="30">
        <f t="shared" ref="D3332:D3395" si="116">E3332/2753</f>
        <v>0.45448601525608429</v>
      </c>
      <c r="E3332" s="485">
        <v>1251.2</v>
      </c>
      <c r="F3332" s="237">
        <v>42612</v>
      </c>
      <c r="G3332" s="3" t="s">
        <v>21029</v>
      </c>
    </row>
    <row r="3333" spans="1:7" s="168" customFormat="1" ht="30">
      <c r="A3333" s="62">
        <v>3331</v>
      </c>
      <c r="B3333" s="251" t="s">
        <v>21052</v>
      </c>
      <c r="C3333" s="8" t="str">
        <f t="shared" si="115"/>
        <v>No</v>
      </c>
      <c r="D3333" s="30">
        <f t="shared" si="116"/>
        <v>4.2385760988013077</v>
      </c>
      <c r="E3333" s="160">
        <v>11668.8</v>
      </c>
      <c r="F3333" s="237">
        <v>42612</v>
      </c>
      <c r="G3333" s="3" t="s">
        <v>21029</v>
      </c>
    </row>
    <row r="3334" spans="1:7" s="168" customFormat="1" ht="30">
      <c r="A3334" s="62">
        <v>3332</v>
      </c>
      <c r="B3334" s="251" t="s">
        <v>21053</v>
      </c>
      <c r="C3334" s="8" t="str">
        <f t="shared" si="115"/>
        <v>No</v>
      </c>
      <c r="D3334" s="30">
        <f t="shared" si="116"/>
        <v>4.2385760988013077</v>
      </c>
      <c r="E3334" s="160">
        <v>11668.8</v>
      </c>
      <c r="F3334" s="237">
        <v>42612</v>
      </c>
      <c r="G3334" s="3" t="s">
        <v>21029</v>
      </c>
    </row>
    <row r="3335" spans="1:7" s="168" customFormat="1" ht="30">
      <c r="A3335" s="62">
        <v>3333</v>
      </c>
      <c r="B3335" s="251" t="s">
        <v>21054</v>
      </c>
      <c r="C3335" s="8" t="str">
        <f t="shared" si="115"/>
        <v>No</v>
      </c>
      <c r="D3335" s="30">
        <f t="shared" si="116"/>
        <v>4.2385760988013077</v>
      </c>
      <c r="E3335" s="160">
        <v>11668.8</v>
      </c>
      <c r="F3335" s="237">
        <v>42612</v>
      </c>
      <c r="G3335" s="3" t="s">
        <v>21029</v>
      </c>
    </row>
    <row r="3336" spans="1:7" s="168" customFormat="1" ht="30">
      <c r="A3336" s="62">
        <v>3334</v>
      </c>
      <c r="B3336" s="251" t="s">
        <v>21055</v>
      </c>
      <c r="C3336" s="8" t="str">
        <f t="shared" si="115"/>
        <v>No</v>
      </c>
      <c r="D3336" s="30">
        <f t="shared" si="116"/>
        <v>4.9400653832183075</v>
      </c>
      <c r="E3336" s="160">
        <v>13600</v>
      </c>
      <c r="F3336" s="237">
        <v>42612</v>
      </c>
      <c r="G3336" s="3" t="s">
        <v>21029</v>
      </c>
    </row>
    <row r="3337" spans="1:7" s="168" customFormat="1" ht="30">
      <c r="A3337" s="62">
        <v>3335</v>
      </c>
      <c r="B3337" s="7" t="s">
        <v>21056</v>
      </c>
      <c r="C3337" s="8" t="str">
        <f t="shared" si="115"/>
        <v>No</v>
      </c>
      <c r="D3337" s="30">
        <f t="shared" si="116"/>
        <v>4.9400653832183075</v>
      </c>
      <c r="E3337" s="485">
        <v>13600</v>
      </c>
      <c r="F3337" s="237">
        <v>42612</v>
      </c>
      <c r="G3337" s="3" t="s">
        <v>21029</v>
      </c>
    </row>
    <row r="3338" spans="1:7" s="168" customFormat="1">
      <c r="A3338" s="62">
        <v>3336</v>
      </c>
      <c r="B3338" s="10" t="s">
        <v>21057</v>
      </c>
      <c r="C3338" s="8" t="str">
        <f t="shared" si="115"/>
        <v>Yes</v>
      </c>
      <c r="D3338" s="30">
        <f t="shared" si="116"/>
        <v>1.0472938612422813</v>
      </c>
      <c r="E3338" s="160">
        <v>2883.2000000000003</v>
      </c>
      <c r="F3338" s="237">
        <v>42612</v>
      </c>
      <c r="G3338" s="3" t="s">
        <v>21029</v>
      </c>
    </row>
    <row r="3339" spans="1:7" s="168" customFormat="1" ht="30">
      <c r="A3339" s="62">
        <v>3337</v>
      </c>
      <c r="B3339" s="10" t="s">
        <v>21058</v>
      </c>
      <c r="C3339" s="8" t="str">
        <f t="shared" si="115"/>
        <v>Yes</v>
      </c>
      <c r="D3339" s="30">
        <f t="shared" si="116"/>
        <v>1.0472938612422813</v>
      </c>
      <c r="E3339" s="160">
        <v>2883.2000000000003</v>
      </c>
      <c r="F3339" s="237">
        <v>42612</v>
      </c>
      <c r="G3339" s="3" t="s">
        <v>21029</v>
      </c>
    </row>
    <row r="3340" spans="1:7" s="168" customFormat="1" ht="30">
      <c r="A3340" s="62">
        <v>3338</v>
      </c>
      <c r="B3340" s="10" t="s">
        <v>21059</v>
      </c>
      <c r="C3340" s="8" t="str">
        <f t="shared" si="115"/>
        <v>Yes</v>
      </c>
      <c r="D3340" s="30">
        <f t="shared" si="116"/>
        <v>1.0472938612422813</v>
      </c>
      <c r="E3340" s="160">
        <v>2883.2000000000003</v>
      </c>
      <c r="F3340" s="237">
        <v>42612</v>
      </c>
      <c r="G3340" s="3" t="s">
        <v>21029</v>
      </c>
    </row>
    <row r="3341" spans="1:7" s="168" customFormat="1" ht="30">
      <c r="A3341" s="62">
        <v>3339</v>
      </c>
      <c r="B3341" s="10" t="s">
        <v>21060</v>
      </c>
      <c r="C3341" s="8" t="str">
        <f t="shared" si="115"/>
        <v>Yes</v>
      </c>
      <c r="D3341" s="30">
        <f t="shared" si="116"/>
        <v>1.0472938612422813</v>
      </c>
      <c r="E3341" s="160">
        <v>2883.2000000000003</v>
      </c>
      <c r="F3341" s="237">
        <v>42612</v>
      </c>
      <c r="G3341" s="3" t="s">
        <v>21029</v>
      </c>
    </row>
    <row r="3342" spans="1:7" s="168" customFormat="1" ht="30">
      <c r="A3342" s="62">
        <v>3340</v>
      </c>
      <c r="B3342" s="10" t="s">
        <v>21061</v>
      </c>
      <c r="C3342" s="8" t="str">
        <f t="shared" si="115"/>
        <v>Yes</v>
      </c>
      <c r="D3342" s="30">
        <f t="shared" si="116"/>
        <v>1.0472938612422813</v>
      </c>
      <c r="E3342" s="160">
        <v>2883.2000000000003</v>
      </c>
      <c r="F3342" s="237">
        <v>42612</v>
      </c>
      <c r="G3342" s="3" t="s">
        <v>21029</v>
      </c>
    </row>
    <row r="3343" spans="1:7" s="168" customFormat="1" ht="30">
      <c r="A3343" s="62">
        <v>3341</v>
      </c>
      <c r="B3343" s="10" t="s">
        <v>21062</v>
      </c>
      <c r="C3343" s="8" t="str">
        <f t="shared" si="115"/>
        <v>Yes</v>
      </c>
      <c r="D3343" s="30">
        <f t="shared" si="116"/>
        <v>1.0472938612422813</v>
      </c>
      <c r="E3343" s="160">
        <v>2883.2000000000003</v>
      </c>
      <c r="F3343" s="237">
        <v>42612</v>
      </c>
      <c r="G3343" s="3" t="s">
        <v>21029</v>
      </c>
    </row>
    <row r="3344" spans="1:7" s="168" customFormat="1" ht="30">
      <c r="A3344" s="62">
        <v>3342</v>
      </c>
      <c r="B3344" s="10" t="s">
        <v>21063</v>
      </c>
      <c r="C3344" s="8" t="str">
        <f t="shared" si="115"/>
        <v>No</v>
      </c>
      <c r="D3344" s="30">
        <f t="shared" si="116"/>
        <v>3.7939702143116603</v>
      </c>
      <c r="E3344" s="160">
        <v>10444.800000000001</v>
      </c>
      <c r="F3344" s="237">
        <v>42612</v>
      </c>
      <c r="G3344" s="3" t="s">
        <v>21029</v>
      </c>
    </row>
    <row r="3345" spans="1:7" s="168" customFormat="1" ht="45">
      <c r="A3345" s="62">
        <v>3343</v>
      </c>
      <c r="B3345" s="10" t="s">
        <v>21064</v>
      </c>
      <c r="C3345" s="8" t="str">
        <f t="shared" si="115"/>
        <v>Yes</v>
      </c>
      <c r="D3345" s="30">
        <f t="shared" si="116"/>
        <v>1.4622593534326189</v>
      </c>
      <c r="E3345" s="160">
        <v>4025.6</v>
      </c>
      <c r="F3345" s="237">
        <v>42612</v>
      </c>
      <c r="G3345" s="3" t="s">
        <v>21029</v>
      </c>
    </row>
    <row r="3346" spans="1:7" s="168" customFormat="1" ht="30">
      <c r="A3346" s="62">
        <v>3344</v>
      </c>
      <c r="B3346" s="10" t="s">
        <v>21065</v>
      </c>
      <c r="C3346" s="8" t="str">
        <f t="shared" si="115"/>
        <v>No</v>
      </c>
      <c r="D3346" s="30">
        <f t="shared" si="116"/>
        <v>4.5547402833272788</v>
      </c>
      <c r="E3346" s="160">
        <v>12539.199999999999</v>
      </c>
      <c r="F3346" s="237">
        <v>42612</v>
      </c>
      <c r="G3346" s="3" t="s">
        <v>21029</v>
      </c>
    </row>
    <row r="3347" spans="1:7" s="168" customFormat="1" ht="30">
      <c r="A3347" s="62">
        <v>3345</v>
      </c>
      <c r="B3347" s="7" t="s">
        <v>21066</v>
      </c>
      <c r="C3347" s="8" t="str">
        <f t="shared" si="115"/>
        <v>No</v>
      </c>
      <c r="D3347" s="30">
        <f t="shared" si="116"/>
        <v>4.5547402833272796</v>
      </c>
      <c r="E3347" s="485">
        <v>12539.2</v>
      </c>
      <c r="F3347" s="237">
        <v>42612</v>
      </c>
      <c r="G3347" s="3" t="s">
        <v>21029</v>
      </c>
    </row>
    <row r="3348" spans="1:7" s="168" customFormat="1" ht="30">
      <c r="A3348" s="62">
        <v>3346</v>
      </c>
      <c r="B3348" s="10" t="s">
        <v>21067</v>
      </c>
      <c r="C3348" s="8" t="str">
        <f t="shared" si="115"/>
        <v>No</v>
      </c>
      <c r="D3348" s="30">
        <f t="shared" si="116"/>
        <v>2.0550671994188159</v>
      </c>
      <c r="E3348" s="160">
        <v>5657.6</v>
      </c>
      <c r="F3348" s="237">
        <v>42612</v>
      </c>
      <c r="G3348" s="3" t="s">
        <v>21029</v>
      </c>
    </row>
    <row r="3349" spans="1:7" s="168" customFormat="1" ht="30">
      <c r="A3349" s="62">
        <v>3347</v>
      </c>
      <c r="B3349" s="10" t="s">
        <v>21068</v>
      </c>
      <c r="C3349" s="8" t="str">
        <f t="shared" si="115"/>
        <v>No</v>
      </c>
      <c r="D3349" s="30">
        <f t="shared" si="116"/>
        <v>2.0550671994188159</v>
      </c>
      <c r="E3349" s="160">
        <v>5657.6</v>
      </c>
      <c r="F3349" s="237">
        <v>42612</v>
      </c>
      <c r="G3349" s="3" t="s">
        <v>21029</v>
      </c>
    </row>
    <row r="3350" spans="1:7" s="168" customFormat="1" ht="30">
      <c r="A3350" s="62">
        <v>3348</v>
      </c>
      <c r="B3350" s="10" t="s">
        <v>21069</v>
      </c>
      <c r="C3350" s="8" t="str">
        <f t="shared" si="115"/>
        <v>No</v>
      </c>
      <c r="D3350" s="30">
        <f t="shared" si="116"/>
        <v>4.1200145296040684</v>
      </c>
      <c r="E3350" s="160">
        <v>11342.4</v>
      </c>
      <c r="F3350" s="237">
        <v>42612</v>
      </c>
      <c r="G3350" s="3" t="s">
        <v>21029</v>
      </c>
    </row>
    <row r="3351" spans="1:7" s="168" customFormat="1" ht="30">
      <c r="A3351" s="62">
        <v>3349</v>
      </c>
      <c r="B3351" s="10" t="s">
        <v>21070</v>
      </c>
      <c r="C3351" s="8" t="str">
        <f t="shared" si="115"/>
        <v>Yes</v>
      </c>
      <c r="D3351" s="30">
        <f t="shared" si="116"/>
        <v>1.8278241917907736</v>
      </c>
      <c r="E3351" s="160">
        <v>5032</v>
      </c>
      <c r="F3351" s="237">
        <v>42612</v>
      </c>
      <c r="G3351" s="3" t="s">
        <v>21029</v>
      </c>
    </row>
    <row r="3352" spans="1:7" s="168" customFormat="1" ht="30">
      <c r="A3352" s="62">
        <v>3350</v>
      </c>
      <c r="B3352" s="10" t="s">
        <v>21071</v>
      </c>
      <c r="C3352" s="8" t="str">
        <f t="shared" si="115"/>
        <v>Yes</v>
      </c>
      <c r="D3352" s="30">
        <f t="shared" si="116"/>
        <v>0.32604431529240829</v>
      </c>
      <c r="E3352" s="160">
        <v>897.6</v>
      </c>
      <c r="F3352" s="237">
        <v>42612</v>
      </c>
      <c r="G3352" s="3" t="s">
        <v>21029</v>
      </c>
    </row>
    <row r="3353" spans="1:7" s="168" customFormat="1" ht="30">
      <c r="A3353" s="62">
        <v>3351</v>
      </c>
      <c r="B3353" s="10" t="s">
        <v>21072</v>
      </c>
      <c r="C3353" s="8" t="str">
        <f t="shared" si="115"/>
        <v>No</v>
      </c>
      <c r="D3353" s="30">
        <f t="shared" si="116"/>
        <v>4.0310933527061392</v>
      </c>
      <c r="E3353" s="160">
        <v>11097.6</v>
      </c>
      <c r="F3353" s="237">
        <v>42612</v>
      </c>
      <c r="G3353" s="3" t="s">
        <v>21029</v>
      </c>
    </row>
    <row r="3354" spans="1:7" s="168" customFormat="1" ht="30">
      <c r="A3354" s="62">
        <v>3352</v>
      </c>
      <c r="B3354" s="10" t="s">
        <v>21073</v>
      </c>
      <c r="C3354" s="8" t="str">
        <f t="shared" si="115"/>
        <v>No</v>
      </c>
      <c r="D3354" s="30">
        <f t="shared" si="116"/>
        <v>4.0310933527061392</v>
      </c>
      <c r="E3354" s="160">
        <v>11097.6</v>
      </c>
      <c r="F3354" s="237">
        <v>42612</v>
      </c>
      <c r="G3354" s="3" t="s">
        <v>21029</v>
      </c>
    </row>
    <row r="3355" spans="1:7" s="168" customFormat="1" ht="30">
      <c r="A3355" s="62">
        <v>3353</v>
      </c>
      <c r="B3355" s="10" t="s">
        <v>21046</v>
      </c>
      <c r="C3355" s="8" t="str">
        <f t="shared" si="115"/>
        <v>Yes</v>
      </c>
      <c r="D3355" s="30">
        <f t="shared" si="116"/>
        <v>0.64220849981837991</v>
      </c>
      <c r="E3355" s="160">
        <v>1768</v>
      </c>
      <c r="F3355" s="237">
        <v>42612</v>
      </c>
      <c r="G3355" s="3" t="s">
        <v>21029</v>
      </c>
    </row>
    <row r="3356" spans="1:7" s="168" customFormat="1" ht="30">
      <c r="A3356" s="62">
        <v>3354</v>
      </c>
      <c r="B3356" s="10" t="s">
        <v>21044</v>
      </c>
      <c r="C3356" s="8" t="str">
        <f t="shared" si="115"/>
        <v>Yes</v>
      </c>
      <c r="D3356" s="30">
        <f t="shared" si="116"/>
        <v>0.64220849981837991</v>
      </c>
      <c r="E3356" s="160">
        <v>1768</v>
      </c>
      <c r="F3356" s="237">
        <v>42612</v>
      </c>
      <c r="G3356" s="3" t="s">
        <v>21029</v>
      </c>
    </row>
    <row r="3357" spans="1:7" s="168" customFormat="1" ht="60">
      <c r="A3357" s="62">
        <v>3355</v>
      </c>
      <c r="B3357" s="10" t="s">
        <v>21074</v>
      </c>
      <c r="C3357" s="8" t="str">
        <f t="shared" si="115"/>
        <v>Yes</v>
      </c>
      <c r="D3357" s="30">
        <f t="shared" si="116"/>
        <v>1.4622593534326189</v>
      </c>
      <c r="E3357" s="160">
        <v>4025.6</v>
      </c>
      <c r="F3357" s="237">
        <v>42612</v>
      </c>
      <c r="G3357" s="3" t="s">
        <v>21029</v>
      </c>
    </row>
    <row r="3358" spans="1:7" s="168" customFormat="1" ht="30">
      <c r="A3358" s="62">
        <v>3356</v>
      </c>
      <c r="B3358" s="7" t="s">
        <v>21075</v>
      </c>
      <c r="C3358" s="1" t="str">
        <f t="shared" si="115"/>
        <v>No</v>
      </c>
      <c r="D3358" s="30">
        <f t="shared" si="116"/>
        <v>2.3317108608790411</v>
      </c>
      <c r="E3358" s="485">
        <v>6419.2000000000007</v>
      </c>
      <c r="F3358" s="27">
        <v>42612</v>
      </c>
      <c r="G3358" s="3" t="s">
        <v>21076</v>
      </c>
    </row>
    <row r="3359" spans="1:7" s="168" customFormat="1" ht="30">
      <c r="A3359" s="62">
        <v>3357</v>
      </c>
      <c r="B3359" s="7" t="s">
        <v>21077</v>
      </c>
      <c r="C3359" s="1" t="str">
        <f t="shared" si="115"/>
        <v>No</v>
      </c>
      <c r="D3359" s="30">
        <f t="shared" si="116"/>
        <v>2.3317108608790411</v>
      </c>
      <c r="E3359" s="485">
        <v>6419.2000000000007</v>
      </c>
      <c r="F3359" s="27">
        <v>42612</v>
      </c>
      <c r="G3359" s="3" t="s">
        <v>21076</v>
      </c>
    </row>
    <row r="3360" spans="1:7" s="168" customFormat="1" ht="45">
      <c r="A3360" s="62">
        <v>3358</v>
      </c>
      <c r="B3360" s="7" t="s">
        <v>21078</v>
      </c>
      <c r="C3360" s="1" t="str">
        <f t="shared" si="115"/>
        <v>No</v>
      </c>
      <c r="D3360" s="30">
        <f t="shared" si="116"/>
        <v>2.3317108608790411</v>
      </c>
      <c r="E3360" s="485">
        <v>6419.2000000000007</v>
      </c>
      <c r="F3360" s="27">
        <v>42612</v>
      </c>
      <c r="G3360" s="3" t="s">
        <v>21076</v>
      </c>
    </row>
    <row r="3361" spans="1:7" s="168" customFormat="1" ht="30">
      <c r="A3361" s="62">
        <v>3359</v>
      </c>
      <c r="B3361" s="7" t="s">
        <v>21079</v>
      </c>
      <c r="C3361" s="1" t="str">
        <f t="shared" si="115"/>
        <v>No</v>
      </c>
      <c r="D3361" s="30">
        <f t="shared" si="116"/>
        <v>2.3317108608790411</v>
      </c>
      <c r="E3361" s="485">
        <v>6419.2000000000007</v>
      </c>
      <c r="F3361" s="27">
        <v>42612</v>
      </c>
      <c r="G3361" s="3" t="s">
        <v>21076</v>
      </c>
    </row>
    <row r="3362" spans="1:7" s="168" customFormat="1" ht="45">
      <c r="A3362" s="62">
        <v>3360</v>
      </c>
      <c r="B3362" s="7" t="s">
        <v>21080</v>
      </c>
      <c r="C3362" s="1" t="str">
        <f t="shared" si="115"/>
        <v>No</v>
      </c>
      <c r="D3362" s="30">
        <f t="shared" si="116"/>
        <v>2.8355975299673086</v>
      </c>
      <c r="E3362" s="485">
        <v>7806.4000000000005</v>
      </c>
      <c r="F3362" s="27">
        <v>42612</v>
      </c>
      <c r="G3362" s="3" t="s">
        <v>21076</v>
      </c>
    </row>
    <row r="3363" spans="1:7" s="168" customFormat="1" ht="30">
      <c r="A3363" s="62">
        <v>3361</v>
      </c>
      <c r="B3363" s="7" t="s">
        <v>21081</v>
      </c>
      <c r="C3363" s="1" t="str">
        <f t="shared" si="115"/>
        <v>Yes</v>
      </c>
      <c r="D3363" s="30">
        <f t="shared" si="116"/>
        <v>0.2865237922266618</v>
      </c>
      <c r="E3363" s="485">
        <v>788.8</v>
      </c>
      <c r="F3363" s="27">
        <v>42612</v>
      </c>
      <c r="G3363" s="3" t="s">
        <v>21076</v>
      </c>
    </row>
    <row r="3364" spans="1:7" s="168" customFormat="1" ht="45">
      <c r="A3364" s="62">
        <v>3362</v>
      </c>
      <c r="B3364" s="7" t="s">
        <v>21082</v>
      </c>
      <c r="C3364" s="1" t="str">
        <f t="shared" si="115"/>
        <v>Yes</v>
      </c>
      <c r="D3364" s="30">
        <f t="shared" si="116"/>
        <v>0.66196876135125327</v>
      </c>
      <c r="E3364" s="485">
        <v>1822.4</v>
      </c>
      <c r="F3364" s="27">
        <v>42612</v>
      </c>
      <c r="G3364" s="3" t="s">
        <v>21076</v>
      </c>
    </row>
    <row r="3365" spans="1:7" s="168" customFormat="1" ht="30">
      <c r="A3365" s="62">
        <v>3363</v>
      </c>
      <c r="B3365" s="7" t="s">
        <v>21083</v>
      </c>
      <c r="C3365" s="1" t="str">
        <f t="shared" si="115"/>
        <v>No</v>
      </c>
      <c r="D3365" s="30">
        <f t="shared" si="116"/>
        <v>3.2703232836905198</v>
      </c>
      <c r="E3365" s="485">
        <v>9003.2000000000007</v>
      </c>
      <c r="F3365" s="27">
        <v>42612</v>
      </c>
      <c r="G3365" s="3" t="s">
        <v>21076</v>
      </c>
    </row>
    <row r="3366" spans="1:7" s="168" customFormat="1" ht="30">
      <c r="A3366" s="62">
        <v>3364</v>
      </c>
      <c r="B3366" s="7" t="s">
        <v>21084</v>
      </c>
      <c r="C3366" s="1" t="str">
        <f t="shared" si="115"/>
        <v>Yes</v>
      </c>
      <c r="D3366" s="30">
        <f t="shared" si="116"/>
        <v>0.9682528151107882</v>
      </c>
      <c r="E3366" s="485">
        <v>2665.6</v>
      </c>
      <c r="F3366" s="27">
        <v>42612</v>
      </c>
      <c r="G3366" s="3" t="s">
        <v>21076</v>
      </c>
    </row>
    <row r="3367" spans="1:7" s="168" customFormat="1" ht="30">
      <c r="A3367" s="62">
        <v>3365</v>
      </c>
      <c r="B3367" s="7" t="s">
        <v>21085</v>
      </c>
      <c r="C3367" s="1" t="str">
        <f t="shared" si="115"/>
        <v>Yes</v>
      </c>
      <c r="D3367" s="30">
        <f t="shared" si="116"/>
        <v>0.66196876135125304</v>
      </c>
      <c r="E3367" s="485">
        <v>1822.3999999999996</v>
      </c>
      <c r="F3367" s="27">
        <v>42612</v>
      </c>
      <c r="G3367" s="3" t="s">
        <v>21076</v>
      </c>
    </row>
    <row r="3368" spans="1:7" s="168" customFormat="1" ht="30">
      <c r="A3368" s="62">
        <v>3366</v>
      </c>
      <c r="B3368" s="7" t="s">
        <v>21086</v>
      </c>
      <c r="C3368" s="1" t="str">
        <f t="shared" si="115"/>
        <v>Yes</v>
      </c>
      <c r="D3368" s="30">
        <f t="shared" si="116"/>
        <v>0.59280784598619685</v>
      </c>
      <c r="E3368" s="485">
        <v>1632</v>
      </c>
      <c r="F3368" s="27">
        <v>42612</v>
      </c>
      <c r="G3368" s="3" t="s">
        <v>21076</v>
      </c>
    </row>
    <row r="3369" spans="1:7" s="168" customFormat="1" ht="30">
      <c r="A3369" s="62">
        <v>3367</v>
      </c>
      <c r="B3369" s="7" t="s">
        <v>21087</v>
      </c>
      <c r="C3369" s="1" t="str">
        <f t="shared" si="115"/>
        <v>Yes</v>
      </c>
      <c r="D3369" s="30">
        <f t="shared" si="116"/>
        <v>0.59280784598619685</v>
      </c>
      <c r="E3369" s="485">
        <v>1632</v>
      </c>
      <c r="F3369" s="27">
        <v>42612</v>
      </c>
      <c r="G3369" s="3" t="s">
        <v>21076</v>
      </c>
    </row>
    <row r="3370" spans="1:7" s="168" customFormat="1" ht="30">
      <c r="A3370" s="62">
        <v>3368</v>
      </c>
      <c r="B3370" s="7" t="s">
        <v>21088</v>
      </c>
      <c r="C3370" s="1" t="str">
        <f t="shared" si="115"/>
        <v>Yes</v>
      </c>
      <c r="D3370" s="30">
        <f t="shared" si="116"/>
        <v>0.59280784598619685</v>
      </c>
      <c r="E3370" s="485">
        <v>1632</v>
      </c>
      <c r="F3370" s="27">
        <v>42612</v>
      </c>
      <c r="G3370" s="3" t="s">
        <v>21076</v>
      </c>
    </row>
    <row r="3371" spans="1:7" s="168" customFormat="1" ht="30">
      <c r="A3371" s="62">
        <v>3369</v>
      </c>
      <c r="B3371" s="7" t="s">
        <v>21089</v>
      </c>
      <c r="C3371" s="1" t="str">
        <f t="shared" si="115"/>
        <v>Yes</v>
      </c>
      <c r="D3371" s="30">
        <f t="shared" si="116"/>
        <v>0.63232836905194334</v>
      </c>
      <c r="E3371" s="485">
        <v>1740.8</v>
      </c>
      <c r="F3371" s="27">
        <v>42612</v>
      </c>
      <c r="G3371" s="3" t="s">
        <v>21076</v>
      </c>
    </row>
    <row r="3372" spans="1:7" s="168" customFormat="1" ht="30">
      <c r="A3372" s="62">
        <v>3370</v>
      </c>
      <c r="B3372" s="7" t="s">
        <v>21090</v>
      </c>
      <c r="C3372" s="1" t="str">
        <f t="shared" si="115"/>
        <v>Yes</v>
      </c>
      <c r="D3372" s="30">
        <f t="shared" si="116"/>
        <v>0.5730475844533236</v>
      </c>
      <c r="E3372" s="485">
        <v>1577.6</v>
      </c>
      <c r="F3372" s="27">
        <v>42612</v>
      </c>
      <c r="G3372" s="3" t="s">
        <v>21076</v>
      </c>
    </row>
    <row r="3373" spans="1:7" s="168" customFormat="1" ht="30">
      <c r="A3373" s="62">
        <v>3371</v>
      </c>
      <c r="B3373" s="7" t="s">
        <v>21091</v>
      </c>
      <c r="C3373" s="1" t="str">
        <f t="shared" si="115"/>
        <v>Yes</v>
      </c>
      <c r="D3373" s="30">
        <f t="shared" si="116"/>
        <v>0.66196876135125304</v>
      </c>
      <c r="E3373" s="485">
        <v>1822.3999999999996</v>
      </c>
      <c r="F3373" s="27">
        <v>42612</v>
      </c>
      <c r="G3373" s="3" t="s">
        <v>21076</v>
      </c>
    </row>
    <row r="3374" spans="1:7" s="168" customFormat="1" ht="45">
      <c r="A3374" s="62">
        <v>3372</v>
      </c>
      <c r="B3374" s="7" t="s">
        <v>21092</v>
      </c>
      <c r="C3374" s="1" t="str">
        <f t="shared" si="115"/>
        <v>Yes</v>
      </c>
      <c r="D3374" s="30">
        <f t="shared" si="116"/>
        <v>0.72124954594987278</v>
      </c>
      <c r="E3374" s="485">
        <v>1985.6</v>
      </c>
      <c r="F3374" s="27">
        <v>42612</v>
      </c>
      <c r="G3374" s="3" t="s">
        <v>21076</v>
      </c>
    </row>
    <row r="3375" spans="1:7" s="168" customFormat="1" ht="30">
      <c r="A3375" s="62">
        <v>3373</v>
      </c>
      <c r="B3375" s="7" t="s">
        <v>21093</v>
      </c>
      <c r="C3375" s="1" t="str">
        <f t="shared" ref="C3375:C3438" si="117">IF(D3375&lt;=2, "Yes", "No")</f>
        <v>No</v>
      </c>
      <c r="D3375" s="30">
        <f t="shared" si="116"/>
        <v>2.9047584453323649</v>
      </c>
      <c r="E3375" s="485">
        <v>7996.8000000000011</v>
      </c>
      <c r="F3375" s="27">
        <v>42612</v>
      </c>
      <c r="G3375" s="3" t="s">
        <v>21076</v>
      </c>
    </row>
    <row r="3376" spans="1:7" s="168" customFormat="1" ht="30">
      <c r="A3376" s="62">
        <v>3374</v>
      </c>
      <c r="B3376" s="7" t="s">
        <v>21094</v>
      </c>
      <c r="C3376" s="1" t="str">
        <f t="shared" si="117"/>
        <v>Yes</v>
      </c>
      <c r="D3376" s="30">
        <f t="shared" si="116"/>
        <v>0.9682528151107882</v>
      </c>
      <c r="E3376" s="485">
        <v>2665.6</v>
      </c>
      <c r="F3376" s="27">
        <v>42612</v>
      </c>
      <c r="G3376" s="3" t="s">
        <v>21076</v>
      </c>
    </row>
    <row r="3377" spans="1:7" s="168" customFormat="1" ht="30">
      <c r="A3377" s="62">
        <v>3375</v>
      </c>
      <c r="B3377" s="7" t="s">
        <v>21095</v>
      </c>
      <c r="C3377" s="1" t="str">
        <f t="shared" si="117"/>
        <v>No</v>
      </c>
      <c r="D3377" s="30">
        <f t="shared" si="116"/>
        <v>3.0233200145296042</v>
      </c>
      <c r="E3377" s="485">
        <v>8323.2000000000007</v>
      </c>
      <c r="F3377" s="27">
        <v>42612</v>
      </c>
      <c r="G3377" s="3" t="s">
        <v>21076</v>
      </c>
    </row>
    <row r="3378" spans="1:7" s="168" customFormat="1" ht="30">
      <c r="A3378" s="62">
        <v>3376</v>
      </c>
      <c r="B3378" s="7" t="s">
        <v>21096</v>
      </c>
      <c r="C3378" s="1" t="str">
        <f t="shared" si="117"/>
        <v>No</v>
      </c>
      <c r="D3378" s="30">
        <f t="shared" si="116"/>
        <v>3.3987649836541958</v>
      </c>
      <c r="E3378" s="485">
        <v>9356.8000000000011</v>
      </c>
      <c r="F3378" s="27">
        <v>42612</v>
      </c>
      <c r="G3378" s="3" t="s">
        <v>21076</v>
      </c>
    </row>
    <row r="3379" spans="1:7" s="168" customFormat="1" ht="30">
      <c r="A3379" s="62">
        <v>3377</v>
      </c>
      <c r="B3379" s="7" t="s">
        <v>21097</v>
      </c>
      <c r="C3379" s="1" t="str">
        <f t="shared" si="117"/>
        <v>No</v>
      </c>
      <c r="D3379" s="30">
        <f t="shared" si="116"/>
        <v>3.7742099527787865</v>
      </c>
      <c r="E3379" s="485">
        <v>10390.4</v>
      </c>
      <c r="F3379" s="27">
        <v>42612</v>
      </c>
      <c r="G3379" s="3" t="s">
        <v>21076</v>
      </c>
    </row>
    <row r="3380" spans="1:7" s="168" customFormat="1" ht="45">
      <c r="A3380" s="62">
        <v>3378</v>
      </c>
      <c r="B3380" s="7" t="s">
        <v>21098</v>
      </c>
      <c r="C3380" s="1" t="str">
        <f t="shared" si="117"/>
        <v>Yes</v>
      </c>
      <c r="D3380" s="30">
        <f t="shared" si="116"/>
        <v>0.69160915365056297</v>
      </c>
      <c r="E3380" s="485">
        <v>1903.9999999999998</v>
      </c>
      <c r="F3380" s="27">
        <v>42612</v>
      </c>
      <c r="G3380" s="3" t="s">
        <v>21076</v>
      </c>
    </row>
    <row r="3381" spans="1:7" s="168" customFormat="1" ht="45">
      <c r="A3381" s="62">
        <v>3379</v>
      </c>
      <c r="B3381" s="2" t="s">
        <v>21099</v>
      </c>
      <c r="C3381" s="1" t="str">
        <f t="shared" si="117"/>
        <v>Yes</v>
      </c>
      <c r="D3381" s="30">
        <f t="shared" si="116"/>
        <v>1.9068652379222668</v>
      </c>
      <c r="E3381" s="485">
        <v>5249.6</v>
      </c>
      <c r="F3381" s="27">
        <v>42612</v>
      </c>
      <c r="G3381" s="3" t="s">
        <v>21076</v>
      </c>
    </row>
    <row r="3382" spans="1:7" s="168" customFormat="1" ht="45">
      <c r="A3382" s="62">
        <v>3380</v>
      </c>
      <c r="B3382" s="7" t="s">
        <v>21100</v>
      </c>
      <c r="C3382" s="1" t="str">
        <f t="shared" si="117"/>
        <v>No</v>
      </c>
      <c r="D3382" s="30">
        <f t="shared" si="116"/>
        <v>2.1538685070831818</v>
      </c>
      <c r="E3382" s="485">
        <v>5929.5999999999995</v>
      </c>
      <c r="F3382" s="27">
        <v>42612</v>
      </c>
      <c r="G3382" s="3" t="s">
        <v>21076</v>
      </c>
    </row>
    <row r="3383" spans="1:7" s="168" customFormat="1" ht="30">
      <c r="A3383" s="62">
        <v>3381</v>
      </c>
      <c r="B3383" s="7" t="s">
        <v>21101</v>
      </c>
      <c r="C3383" s="1" t="str">
        <f t="shared" si="117"/>
        <v>Yes</v>
      </c>
      <c r="D3383" s="30">
        <f t="shared" si="116"/>
        <v>1.3930984380675628</v>
      </c>
      <c r="E3383" s="485">
        <v>3835.2000000000003</v>
      </c>
      <c r="F3383" s="27">
        <v>42612</v>
      </c>
      <c r="G3383" s="3" t="s">
        <v>21076</v>
      </c>
    </row>
    <row r="3384" spans="1:7" s="168" customFormat="1" ht="45">
      <c r="A3384" s="62">
        <v>3382</v>
      </c>
      <c r="B3384" s="2" t="s">
        <v>21102</v>
      </c>
      <c r="C3384" s="1" t="str">
        <f t="shared" si="117"/>
        <v>No</v>
      </c>
      <c r="D3384" s="30">
        <f t="shared" si="116"/>
        <v>4.2780966218670544</v>
      </c>
      <c r="E3384" s="485">
        <v>11777.6</v>
      </c>
      <c r="F3384" s="27">
        <v>42612</v>
      </c>
      <c r="G3384" s="3" t="s">
        <v>21076</v>
      </c>
    </row>
    <row r="3385" spans="1:7" s="168" customFormat="1" ht="30">
      <c r="A3385" s="62">
        <v>3383</v>
      </c>
      <c r="B3385" s="7" t="s">
        <v>21103</v>
      </c>
      <c r="C3385" s="1" t="str">
        <f t="shared" si="117"/>
        <v>Yes</v>
      </c>
      <c r="D3385" s="30">
        <f t="shared" si="116"/>
        <v>8.8921176897929541E-2</v>
      </c>
      <c r="E3385" s="485">
        <v>244.8</v>
      </c>
      <c r="F3385" s="27">
        <v>42612</v>
      </c>
      <c r="G3385" s="3" t="s">
        <v>21076</v>
      </c>
    </row>
    <row r="3386" spans="1:7" s="168" customFormat="1" ht="30">
      <c r="A3386" s="62">
        <v>3384</v>
      </c>
      <c r="B3386" s="7" t="s">
        <v>21104</v>
      </c>
      <c r="C3386" s="1" t="str">
        <f t="shared" si="117"/>
        <v>Yes</v>
      </c>
      <c r="D3386" s="30">
        <f t="shared" si="116"/>
        <v>0.72124954594987278</v>
      </c>
      <c r="E3386" s="485">
        <v>1985.6</v>
      </c>
      <c r="F3386" s="27">
        <v>42612</v>
      </c>
      <c r="G3386" s="3" t="s">
        <v>21076</v>
      </c>
    </row>
    <row r="3387" spans="1:7" s="168" customFormat="1" ht="30">
      <c r="A3387" s="62">
        <v>3385</v>
      </c>
      <c r="B3387" s="7" t="s">
        <v>21105</v>
      </c>
      <c r="C3387" s="1" t="str">
        <f t="shared" si="117"/>
        <v>No</v>
      </c>
      <c r="D3387" s="30">
        <f t="shared" si="116"/>
        <v>2.9640392299309846</v>
      </c>
      <c r="E3387" s="485">
        <v>8160</v>
      </c>
      <c r="F3387" s="27">
        <v>42612</v>
      </c>
      <c r="G3387" s="3" t="s">
        <v>21076</v>
      </c>
    </row>
    <row r="3388" spans="1:7" s="168" customFormat="1" ht="30">
      <c r="A3388" s="62">
        <v>3386</v>
      </c>
      <c r="B3388" s="7" t="s">
        <v>21106</v>
      </c>
      <c r="C3388" s="1" t="str">
        <f t="shared" si="117"/>
        <v>No</v>
      </c>
      <c r="D3388" s="30">
        <f t="shared" si="116"/>
        <v>2.9640392299309846</v>
      </c>
      <c r="E3388" s="485">
        <v>8160</v>
      </c>
      <c r="F3388" s="27">
        <v>42612</v>
      </c>
      <c r="G3388" s="3" t="s">
        <v>21076</v>
      </c>
    </row>
    <row r="3389" spans="1:7" s="168" customFormat="1" ht="30">
      <c r="A3389" s="62">
        <v>3387</v>
      </c>
      <c r="B3389" s="7" t="s">
        <v>21107</v>
      </c>
      <c r="C3389" s="1" t="str">
        <f t="shared" si="117"/>
        <v>No</v>
      </c>
      <c r="D3389" s="30">
        <f t="shared" si="116"/>
        <v>2.9640392299309846</v>
      </c>
      <c r="E3389" s="485">
        <v>8160</v>
      </c>
      <c r="F3389" s="27">
        <v>42612</v>
      </c>
      <c r="G3389" s="3" t="s">
        <v>21076</v>
      </c>
    </row>
    <row r="3390" spans="1:7" s="168" customFormat="1" ht="30">
      <c r="A3390" s="62">
        <v>3388</v>
      </c>
      <c r="B3390" s="7" t="s">
        <v>21108</v>
      </c>
      <c r="C3390" s="1" t="str">
        <f t="shared" si="117"/>
        <v>No</v>
      </c>
      <c r="D3390" s="30">
        <f t="shared" si="116"/>
        <v>2.9640392299309846</v>
      </c>
      <c r="E3390" s="485">
        <v>8160</v>
      </c>
      <c r="F3390" s="27">
        <v>42612</v>
      </c>
      <c r="G3390" s="3" t="s">
        <v>21076</v>
      </c>
    </row>
    <row r="3391" spans="1:7" s="168" customFormat="1" ht="30">
      <c r="A3391" s="62">
        <v>3389</v>
      </c>
      <c r="B3391" s="7" t="s">
        <v>21109</v>
      </c>
      <c r="C3391" s="1" t="str">
        <f t="shared" si="117"/>
        <v>No</v>
      </c>
      <c r="D3391" s="30">
        <f t="shared" si="116"/>
        <v>2.9640392299309846</v>
      </c>
      <c r="E3391" s="485">
        <v>8160</v>
      </c>
      <c r="F3391" s="27">
        <v>42612</v>
      </c>
      <c r="G3391" s="3" t="s">
        <v>21076</v>
      </c>
    </row>
    <row r="3392" spans="1:7" s="168" customFormat="1" ht="30">
      <c r="A3392" s="62">
        <v>3390</v>
      </c>
      <c r="B3392" s="7" t="s">
        <v>21110</v>
      </c>
      <c r="C3392" s="1" t="str">
        <f t="shared" si="117"/>
        <v>No</v>
      </c>
      <c r="D3392" s="30">
        <f t="shared" si="116"/>
        <v>2.4008717762440974</v>
      </c>
      <c r="E3392" s="485">
        <v>6609.6</v>
      </c>
      <c r="F3392" s="27">
        <v>42612</v>
      </c>
      <c r="G3392" s="3" t="s">
        <v>21076</v>
      </c>
    </row>
    <row r="3393" spans="1:7" s="168" customFormat="1" ht="30">
      <c r="A3393" s="62">
        <v>3391</v>
      </c>
      <c r="B3393" s="7" t="s">
        <v>21111</v>
      </c>
      <c r="C3393" s="1" t="str">
        <f t="shared" si="117"/>
        <v>No</v>
      </c>
      <c r="D3393" s="30">
        <f t="shared" si="116"/>
        <v>4.100254268071196</v>
      </c>
      <c r="E3393" s="485">
        <v>11288.000000000002</v>
      </c>
      <c r="F3393" s="27">
        <v>42612</v>
      </c>
      <c r="G3393" s="3" t="s">
        <v>21076</v>
      </c>
    </row>
    <row r="3394" spans="1:7" s="168" customFormat="1" ht="45">
      <c r="A3394" s="62">
        <v>3392</v>
      </c>
      <c r="B3394" s="7" t="s">
        <v>21112</v>
      </c>
      <c r="C3394" s="1" t="str">
        <f t="shared" si="117"/>
        <v>No</v>
      </c>
      <c r="D3394" s="30">
        <f t="shared" si="116"/>
        <v>3.8730112604431528</v>
      </c>
      <c r="E3394" s="485">
        <v>10662.4</v>
      </c>
      <c r="F3394" s="27">
        <v>42612</v>
      </c>
      <c r="G3394" s="3" t="s">
        <v>21076</v>
      </c>
    </row>
    <row r="3395" spans="1:7" s="168" customFormat="1" ht="30">
      <c r="A3395" s="62">
        <v>3393</v>
      </c>
      <c r="B3395" s="2" t="s">
        <v>21113</v>
      </c>
      <c r="C3395" s="1" t="str">
        <f t="shared" si="117"/>
        <v>No</v>
      </c>
      <c r="D3395" s="30">
        <f t="shared" si="116"/>
        <v>2.1538685070831822</v>
      </c>
      <c r="E3395" s="485">
        <v>5929.6</v>
      </c>
      <c r="F3395" s="27">
        <v>42612</v>
      </c>
      <c r="G3395" s="3" t="s">
        <v>21076</v>
      </c>
    </row>
    <row r="3396" spans="1:7" s="168" customFormat="1" ht="30">
      <c r="A3396" s="62">
        <v>3394</v>
      </c>
      <c r="B3396" s="7" t="s">
        <v>21114</v>
      </c>
      <c r="C3396" s="1" t="str">
        <f t="shared" si="117"/>
        <v>No</v>
      </c>
      <c r="D3396" s="30">
        <f t="shared" ref="D3396:D3459" si="118">E3396/2753</f>
        <v>2.1538685070831822</v>
      </c>
      <c r="E3396" s="485">
        <v>5929.6</v>
      </c>
      <c r="F3396" s="27">
        <v>42612</v>
      </c>
      <c r="G3396" s="3" t="s">
        <v>21076</v>
      </c>
    </row>
    <row r="3397" spans="1:7" s="168" customFormat="1" ht="30">
      <c r="A3397" s="62">
        <v>3395</v>
      </c>
      <c r="B3397" s="7" t="s">
        <v>21115</v>
      </c>
      <c r="C3397" s="1" t="str">
        <f t="shared" si="117"/>
        <v>Yes</v>
      </c>
      <c r="D3397" s="30">
        <f t="shared" si="118"/>
        <v>1.1856156919723937</v>
      </c>
      <c r="E3397" s="485">
        <v>3264</v>
      </c>
      <c r="F3397" s="27">
        <v>42612</v>
      </c>
      <c r="G3397" s="3" t="s">
        <v>21076</v>
      </c>
    </row>
    <row r="3398" spans="1:7" s="168" customFormat="1" ht="30">
      <c r="A3398" s="62">
        <v>3396</v>
      </c>
      <c r="B3398" s="7" t="s">
        <v>21116</v>
      </c>
      <c r="C3398" s="1" t="str">
        <f t="shared" si="117"/>
        <v>Yes</v>
      </c>
      <c r="D3398" s="30">
        <f t="shared" si="118"/>
        <v>0.73112967671630946</v>
      </c>
      <c r="E3398" s="485">
        <v>2012.8</v>
      </c>
      <c r="F3398" s="27">
        <v>42612</v>
      </c>
      <c r="G3398" s="3" t="s">
        <v>21076</v>
      </c>
    </row>
    <row r="3399" spans="1:7" s="168" customFormat="1" ht="30">
      <c r="A3399" s="62">
        <v>3397</v>
      </c>
      <c r="B3399" s="7" t="s">
        <v>21117</v>
      </c>
      <c r="C3399" s="1" t="str">
        <f t="shared" si="117"/>
        <v>No</v>
      </c>
      <c r="D3399" s="30">
        <f t="shared" si="118"/>
        <v>3.458045768252815</v>
      </c>
      <c r="E3399" s="485">
        <v>9520</v>
      </c>
      <c r="F3399" s="27">
        <v>42612</v>
      </c>
      <c r="G3399" s="3" t="s">
        <v>21076</v>
      </c>
    </row>
    <row r="3400" spans="1:7" s="168" customFormat="1" ht="30">
      <c r="A3400" s="62">
        <v>3398</v>
      </c>
      <c r="B3400" s="7" t="s">
        <v>21118</v>
      </c>
      <c r="C3400" s="1" t="str">
        <f t="shared" si="117"/>
        <v>No</v>
      </c>
      <c r="D3400" s="30">
        <f t="shared" si="118"/>
        <v>3.3888848528877591</v>
      </c>
      <c r="E3400" s="485">
        <v>9329.6</v>
      </c>
      <c r="F3400" s="27">
        <v>42612</v>
      </c>
      <c r="G3400" s="3" t="s">
        <v>21076</v>
      </c>
    </row>
    <row r="3401" spans="1:7" s="168" customFormat="1" ht="30">
      <c r="A3401" s="62">
        <v>3399</v>
      </c>
      <c r="B3401" s="7" t="s">
        <v>21119</v>
      </c>
      <c r="C3401" s="1" t="str">
        <f t="shared" si="117"/>
        <v>No</v>
      </c>
      <c r="D3401" s="30">
        <f t="shared" si="118"/>
        <v>3.1912822375590268</v>
      </c>
      <c r="E3401" s="485">
        <v>8785.6</v>
      </c>
      <c r="F3401" s="27">
        <v>42612</v>
      </c>
      <c r="G3401" s="3" t="s">
        <v>21076</v>
      </c>
    </row>
    <row r="3402" spans="1:7" s="168" customFormat="1" ht="30">
      <c r="A3402" s="62">
        <v>3400</v>
      </c>
      <c r="B3402" s="7" t="s">
        <v>21120</v>
      </c>
      <c r="C3402" s="1" t="str">
        <f t="shared" si="117"/>
        <v>Yes</v>
      </c>
      <c r="D3402" s="30">
        <f t="shared" si="118"/>
        <v>0.65208863058481659</v>
      </c>
      <c r="E3402" s="485">
        <v>1795.2</v>
      </c>
      <c r="F3402" s="27">
        <v>42612</v>
      </c>
      <c r="G3402" s="3" t="s">
        <v>21076</v>
      </c>
    </row>
    <row r="3403" spans="1:7" s="168" customFormat="1" ht="30">
      <c r="A3403" s="62">
        <v>3401</v>
      </c>
      <c r="B3403" s="7" t="s">
        <v>21121</v>
      </c>
      <c r="C3403" s="1" t="str">
        <f t="shared" si="117"/>
        <v>No</v>
      </c>
      <c r="D3403" s="30">
        <f t="shared" si="118"/>
        <v>2.4700326916091537</v>
      </c>
      <c r="E3403" s="485">
        <v>6800</v>
      </c>
      <c r="F3403" s="27">
        <v>42612</v>
      </c>
      <c r="G3403" s="3" t="s">
        <v>21076</v>
      </c>
    </row>
    <row r="3404" spans="1:7" s="168" customFormat="1" ht="30">
      <c r="A3404" s="62">
        <v>3402</v>
      </c>
      <c r="B3404" s="7" t="s">
        <v>21122</v>
      </c>
      <c r="C3404" s="1" t="str">
        <f t="shared" si="117"/>
        <v>No</v>
      </c>
      <c r="D3404" s="30">
        <f t="shared" si="118"/>
        <v>2.4700326916091537</v>
      </c>
      <c r="E3404" s="485">
        <v>6800</v>
      </c>
      <c r="F3404" s="27">
        <v>42612</v>
      </c>
      <c r="G3404" s="3" t="s">
        <v>21076</v>
      </c>
    </row>
    <row r="3405" spans="1:7" s="168" customFormat="1" ht="30">
      <c r="A3405" s="62">
        <v>3403</v>
      </c>
      <c r="B3405" s="7" t="s">
        <v>21123</v>
      </c>
      <c r="C3405" s="1" t="str">
        <f t="shared" si="117"/>
        <v>No</v>
      </c>
      <c r="D3405" s="30">
        <f t="shared" si="118"/>
        <v>2.4700326916091537</v>
      </c>
      <c r="E3405" s="485">
        <v>6800</v>
      </c>
      <c r="F3405" s="27">
        <v>42612</v>
      </c>
      <c r="G3405" s="3" t="s">
        <v>21076</v>
      </c>
    </row>
    <row r="3406" spans="1:7" s="168" customFormat="1" ht="30">
      <c r="A3406" s="62">
        <v>3404</v>
      </c>
      <c r="B3406" s="7" t="s">
        <v>21124</v>
      </c>
      <c r="C3406" s="1" t="str">
        <f t="shared" si="117"/>
        <v>No</v>
      </c>
      <c r="D3406" s="30">
        <f t="shared" si="118"/>
        <v>2.4700326916091537</v>
      </c>
      <c r="E3406" s="485">
        <v>6800</v>
      </c>
      <c r="F3406" s="27">
        <v>42612</v>
      </c>
      <c r="G3406" s="3" t="s">
        <v>21076</v>
      </c>
    </row>
    <row r="3407" spans="1:7" s="168" customFormat="1" ht="30">
      <c r="A3407" s="62">
        <v>3405</v>
      </c>
      <c r="B3407" s="7" t="s">
        <v>21125</v>
      </c>
      <c r="C3407" s="1" t="str">
        <f t="shared" si="117"/>
        <v>No</v>
      </c>
      <c r="D3407" s="30">
        <f t="shared" si="118"/>
        <v>2.4700326916091537</v>
      </c>
      <c r="E3407" s="485">
        <v>6800</v>
      </c>
      <c r="F3407" s="27">
        <v>42612</v>
      </c>
      <c r="G3407" s="3" t="s">
        <v>21076</v>
      </c>
    </row>
    <row r="3408" spans="1:7" s="168" customFormat="1" ht="30">
      <c r="A3408" s="62">
        <v>3406</v>
      </c>
      <c r="B3408" s="7" t="s">
        <v>21126</v>
      </c>
      <c r="C3408" s="1" t="str">
        <f t="shared" si="117"/>
        <v>No</v>
      </c>
      <c r="D3408" s="30">
        <f t="shared" si="118"/>
        <v>2.4700326916091537</v>
      </c>
      <c r="E3408" s="485">
        <v>6800</v>
      </c>
      <c r="F3408" s="27">
        <v>42612</v>
      </c>
      <c r="G3408" s="3" t="s">
        <v>21076</v>
      </c>
    </row>
    <row r="3409" spans="1:7" s="168" customFormat="1" ht="30">
      <c r="A3409" s="62">
        <v>3407</v>
      </c>
      <c r="B3409" s="7" t="s">
        <v>21127</v>
      </c>
      <c r="C3409" s="1" t="str">
        <f t="shared" si="117"/>
        <v>No</v>
      </c>
      <c r="D3409" s="30">
        <f t="shared" si="118"/>
        <v>2.4700326916091537</v>
      </c>
      <c r="E3409" s="485">
        <v>6800</v>
      </c>
      <c r="F3409" s="27">
        <v>42612</v>
      </c>
      <c r="G3409" s="3" t="s">
        <v>21076</v>
      </c>
    </row>
    <row r="3410" spans="1:7" s="168" customFormat="1" ht="30">
      <c r="A3410" s="62">
        <v>3408</v>
      </c>
      <c r="B3410" s="7" t="s">
        <v>21128</v>
      </c>
      <c r="C3410" s="1" t="str">
        <f t="shared" si="117"/>
        <v>No</v>
      </c>
      <c r="D3410" s="30">
        <f t="shared" si="118"/>
        <v>2.4700326916091537</v>
      </c>
      <c r="E3410" s="485">
        <v>6800</v>
      </c>
      <c r="F3410" s="27">
        <v>42612</v>
      </c>
      <c r="G3410" s="3" t="s">
        <v>21076</v>
      </c>
    </row>
    <row r="3411" spans="1:7" s="168" customFormat="1" ht="30">
      <c r="A3411" s="62">
        <v>3409</v>
      </c>
      <c r="B3411" s="7" t="s">
        <v>21129</v>
      </c>
      <c r="C3411" s="1" t="str">
        <f t="shared" si="117"/>
        <v>No</v>
      </c>
      <c r="D3411" s="30">
        <f t="shared" si="118"/>
        <v>3.0826007991282238</v>
      </c>
      <c r="E3411" s="485">
        <v>8486.4</v>
      </c>
      <c r="F3411" s="27">
        <v>42612</v>
      </c>
      <c r="G3411" s="3" t="s">
        <v>21076</v>
      </c>
    </row>
    <row r="3412" spans="1:7" s="168" customFormat="1" ht="30">
      <c r="A3412" s="62">
        <v>3410</v>
      </c>
      <c r="B3412" s="7" t="s">
        <v>21130</v>
      </c>
      <c r="C3412" s="1" t="str">
        <f t="shared" si="117"/>
        <v>No</v>
      </c>
      <c r="D3412" s="30">
        <f t="shared" si="118"/>
        <v>3.0826007991282238</v>
      </c>
      <c r="E3412" s="485">
        <v>8486.4</v>
      </c>
      <c r="F3412" s="27">
        <v>42612</v>
      </c>
      <c r="G3412" s="3" t="s">
        <v>21076</v>
      </c>
    </row>
    <row r="3413" spans="1:7" s="168" customFormat="1" ht="30">
      <c r="A3413" s="62">
        <v>3411</v>
      </c>
      <c r="B3413" s="7" t="s">
        <v>21131</v>
      </c>
      <c r="C3413" s="1" t="str">
        <f t="shared" si="117"/>
        <v>No</v>
      </c>
      <c r="D3413" s="30">
        <f t="shared" si="118"/>
        <v>2.7664366146022519</v>
      </c>
      <c r="E3413" s="485">
        <v>7615.9999999999991</v>
      </c>
      <c r="F3413" s="27">
        <v>42612</v>
      </c>
      <c r="G3413" s="3" t="s">
        <v>21076</v>
      </c>
    </row>
    <row r="3414" spans="1:7" s="168" customFormat="1" ht="30">
      <c r="A3414" s="62">
        <v>3412</v>
      </c>
      <c r="B3414" s="7" t="s">
        <v>21132</v>
      </c>
      <c r="C3414" s="1" t="str">
        <f t="shared" si="117"/>
        <v>No</v>
      </c>
      <c r="D3414" s="30">
        <f t="shared" si="118"/>
        <v>2.0254268071195058</v>
      </c>
      <c r="E3414" s="485">
        <v>5576</v>
      </c>
      <c r="F3414" s="27">
        <v>42612</v>
      </c>
      <c r="G3414" s="3" t="s">
        <v>21076</v>
      </c>
    </row>
    <row r="3415" spans="1:7" s="168" customFormat="1" ht="30">
      <c r="A3415" s="62">
        <v>3413</v>
      </c>
      <c r="B3415" s="7" t="s">
        <v>21133</v>
      </c>
      <c r="C3415" s="1" t="str">
        <f t="shared" si="117"/>
        <v>Yes</v>
      </c>
      <c r="D3415" s="30">
        <f t="shared" si="118"/>
        <v>1.5314202687976752</v>
      </c>
      <c r="E3415" s="485">
        <v>4216</v>
      </c>
      <c r="F3415" s="27">
        <v>42612</v>
      </c>
      <c r="G3415" s="3" t="s">
        <v>21076</v>
      </c>
    </row>
    <row r="3416" spans="1:7" s="168" customFormat="1" ht="30">
      <c r="A3416" s="62">
        <v>3414</v>
      </c>
      <c r="B3416" s="7" t="s">
        <v>21134</v>
      </c>
      <c r="C3416" s="1" t="str">
        <f t="shared" si="117"/>
        <v>No</v>
      </c>
      <c r="D3416" s="30">
        <f t="shared" si="118"/>
        <v>4.1891754449691252</v>
      </c>
      <c r="E3416" s="485">
        <v>11532.800000000001</v>
      </c>
      <c r="F3416" s="27">
        <v>42612</v>
      </c>
      <c r="G3416" s="3" t="s">
        <v>21076</v>
      </c>
    </row>
    <row r="3417" spans="1:7" s="168" customFormat="1" ht="30">
      <c r="A3417" s="62">
        <v>3415</v>
      </c>
      <c r="B3417" s="7" t="s">
        <v>21135</v>
      </c>
      <c r="C3417" s="1" t="str">
        <f t="shared" si="117"/>
        <v>No</v>
      </c>
      <c r="D3417" s="30">
        <f t="shared" si="118"/>
        <v>4.1891754449691252</v>
      </c>
      <c r="E3417" s="485">
        <v>11532.800000000001</v>
      </c>
      <c r="F3417" s="27">
        <v>42612</v>
      </c>
      <c r="G3417" s="3" t="s">
        <v>21076</v>
      </c>
    </row>
    <row r="3418" spans="1:7" s="168" customFormat="1" ht="30">
      <c r="A3418" s="62">
        <v>3416</v>
      </c>
      <c r="B3418" s="7" t="s">
        <v>21136</v>
      </c>
      <c r="C3418" s="1" t="str">
        <f t="shared" si="117"/>
        <v>Yes</v>
      </c>
      <c r="D3418" s="30">
        <f t="shared" si="118"/>
        <v>1.6697420995277876</v>
      </c>
      <c r="E3418" s="485">
        <v>4596.7999999999993</v>
      </c>
      <c r="F3418" s="27">
        <v>42612</v>
      </c>
      <c r="G3418" s="3" t="s">
        <v>21076</v>
      </c>
    </row>
    <row r="3419" spans="1:7" s="168" customFormat="1" ht="30">
      <c r="A3419" s="62">
        <v>3417</v>
      </c>
      <c r="B3419" s="7" t="s">
        <v>21137</v>
      </c>
      <c r="C3419" s="1" t="str">
        <f t="shared" si="117"/>
        <v>Yes</v>
      </c>
      <c r="D3419" s="30">
        <f t="shared" si="118"/>
        <v>0.91885216127860514</v>
      </c>
      <c r="E3419" s="485">
        <v>2529.6</v>
      </c>
      <c r="F3419" s="27">
        <v>42612</v>
      </c>
      <c r="G3419" s="3" t="s">
        <v>21076</v>
      </c>
    </row>
    <row r="3420" spans="1:7" s="168" customFormat="1" ht="45">
      <c r="A3420" s="62">
        <v>3418</v>
      </c>
      <c r="B3420" s="7" t="s">
        <v>21138</v>
      </c>
      <c r="C3420" s="1" t="str">
        <f t="shared" si="117"/>
        <v>Yes</v>
      </c>
      <c r="D3420" s="30">
        <f t="shared" si="118"/>
        <v>1.057173992008718</v>
      </c>
      <c r="E3420" s="485">
        <v>2910.4000000000005</v>
      </c>
      <c r="F3420" s="27">
        <v>42612</v>
      </c>
      <c r="G3420" s="3" t="s">
        <v>21076</v>
      </c>
    </row>
    <row r="3421" spans="1:7" s="168" customFormat="1" ht="30">
      <c r="A3421" s="62">
        <v>3419</v>
      </c>
      <c r="B3421" s="7" t="s">
        <v>21139</v>
      </c>
      <c r="C3421" s="1" t="str">
        <f t="shared" si="117"/>
        <v>Yes</v>
      </c>
      <c r="D3421" s="30">
        <f t="shared" si="118"/>
        <v>1.057173992008718</v>
      </c>
      <c r="E3421" s="485">
        <v>2910.4000000000005</v>
      </c>
      <c r="F3421" s="27">
        <v>42612</v>
      </c>
      <c r="G3421" s="3" t="s">
        <v>21076</v>
      </c>
    </row>
    <row r="3422" spans="1:7" s="168" customFormat="1" ht="30">
      <c r="A3422" s="62">
        <v>3420</v>
      </c>
      <c r="B3422" s="7" t="s">
        <v>21140</v>
      </c>
      <c r="C3422" s="1" t="str">
        <f t="shared" si="117"/>
        <v>No</v>
      </c>
      <c r="D3422" s="30">
        <f t="shared" si="118"/>
        <v>4.673301852524518</v>
      </c>
      <c r="E3422" s="485">
        <v>12865.599999999999</v>
      </c>
      <c r="F3422" s="27">
        <v>42612</v>
      </c>
      <c r="G3422" s="3" t="s">
        <v>21076</v>
      </c>
    </row>
    <row r="3423" spans="1:7" s="168" customFormat="1" ht="45">
      <c r="A3423" s="62">
        <v>3421</v>
      </c>
      <c r="B3423" s="7" t="s">
        <v>21141</v>
      </c>
      <c r="C3423" s="1" t="str">
        <f t="shared" si="117"/>
        <v>No</v>
      </c>
      <c r="D3423" s="30">
        <f t="shared" si="118"/>
        <v>3.0035597529967304</v>
      </c>
      <c r="E3423" s="485">
        <v>8268.7999999999993</v>
      </c>
      <c r="F3423" s="27">
        <v>42612</v>
      </c>
      <c r="G3423" s="3" t="s">
        <v>21076</v>
      </c>
    </row>
    <row r="3424" spans="1:7" s="168" customFormat="1" ht="30">
      <c r="A3424" s="62">
        <v>3422</v>
      </c>
      <c r="B3424" s="7" t="s">
        <v>21142</v>
      </c>
      <c r="C3424" s="1" t="str">
        <f t="shared" si="117"/>
        <v>Yes</v>
      </c>
      <c r="D3424" s="30">
        <f t="shared" si="118"/>
        <v>0.49400653832183072</v>
      </c>
      <c r="E3424" s="485">
        <v>1360</v>
      </c>
      <c r="F3424" s="27">
        <v>42612</v>
      </c>
      <c r="G3424" s="3" t="s">
        <v>21076</v>
      </c>
    </row>
    <row r="3425" spans="1:7" s="168" customFormat="1" ht="30">
      <c r="A3425" s="62">
        <v>3423</v>
      </c>
      <c r="B3425" s="7" t="s">
        <v>21143</v>
      </c>
      <c r="C3425" s="1" t="str">
        <f t="shared" si="117"/>
        <v>No</v>
      </c>
      <c r="D3425" s="30">
        <f t="shared" si="118"/>
        <v>4.8906647293861241</v>
      </c>
      <c r="E3425" s="485">
        <v>13464</v>
      </c>
      <c r="F3425" s="27">
        <v>42612</v>
      </c>
      <c r="G3425" s="3" t="s">
        <v>21076</v>
      </c>
    </row>
    <row r="3426" spans="1:7" s="168" customFormat="1" ht="30">
      <c r="A3426" s="62">
        <v>3424</v>
      </c>
      <c r="B3426" s="7" t="s">
        <v>21144</v>
      </c>
      <c r="C3426" s="1" t="str">
        <f t="shared" si="117"/>
        <v>No</v>
      </c>
      <c r="D3426" s="30">
        <f t="shared" si="118"/>
        <v>3.2505630221576465</v>
      </c>
      <c r="E3426" s="485">
        <v>8948.8000000000011</v>
      </c>
      <c r="F3426" s="27">
        <v>42612</v>
      </c>
      <c r="G3426" s="3" t="s">
        <v>21076</v>
      </c>
    </row>
    <row r="3427" spans="1:7" s="168" customFormat="1" ht="30">
      <c r="A3427" s="62">
        <v>3425</v>
      </c>
      <c r="B3427" s="7" t="s">
        <v>21145</v>
      </c>
      <c r="C3427" s="1" t="str">
        <f t="shared" si="117"/>
        <v>No</v>
      </c>
      <c r="D3427" s="30">
        <f t="shared" si="118"/>
        <v>4.4658191064293495</v>
      </c>
      <c r="E3427" s="485">
        <v>12294.4</v>
      </c>
      <c r="F3427" s="27">
        <v>42612</v>
      </c>
      <c r="G3427" s="3" t="s">
        <v>21076</v>
      </c>
    </row>
    <row r="3428" spans="1:7" s="168" customFormat="1" ht="45">
      <c r="A3428" s="62">
        <v>3426</v>
      </c>
      <c r="B3428" s="7" t="s">
        <v>21146</v>
      </c>
      <c r="C3428" s="1" t="str">
        <f t="shared" si="117"/>
        <v>Yes</v>
      </c>
      <c r="D3428" s="30">
        <f t="shared" si="118"/>
        <v>0.91885216127860514</v>
      </c>
      <c r="E3428" s="485">
        <v>2529.6</v>
      </c>
      <c r="F3428" s="27">
        <v>42612</v>
      </c>
      <c r="G3428" s="3" t="s">
        <v>21076</v>
      </c>
    </row>
    <row r="3429" spans="1:7" s="168" customFormat="1" ht="45">
      <c r="A3429" s="62">
        <v>3427</v>
      </c>
      <c r="B3429" s="7" t="s">
        <v>21147</v>
      </c>
      <c r="C3429" s="1" t="str">
        <f t="shared" si="117"/>
        <v>No</v>
      </c>
      <c r="D3429" s="30">
        <f t="shared" si="118"/>
        <v>4.4460588448964762</v>
      </c>
      <c r="E3429" s="485">
        <v>12240</v>
      </c>
      <c r="F3429" s="27">
        <v>42612</v>
      </c>
      <c r="G3429" s="3" t="s">
        <v>21076</v>
      </c>
    </row>
    <row r="3430" spans="1:7" s="168" customFormat="1" ht="45">
      <c r="A3430" s="62">
        <v>3428</v>
      </c>
      <c r="B3430" s="7" t="s">
        <v>21148</v>
      </c>
      <c r="C3430" s="1" t="str">
        <f t="shared" si="117"/>
        <v>No</v>
      </c>
      <c r="D3430" s="30">
        <f t="shared" si="118"/>
        <v>4.4460588448964762</v>
      </c>
      <c r="E3430" s="485">
        <v>12240</v>
      </c>
      <c r="F3430" s="27">
        <v>42612</v>
      </c>
      <c r="G3430" s="3" t="s">
        <v>21076</v>
      </c>
    </row>
    <row r="3431" spans="1:7" s="168" customFormat="1" ht="30">
      <c r="A3431" s="62">
        <v>3429</v>
      </c>
      <c r="B3431" s="7" t="s">
        <v>21149</v>
      </c>
      <c r="C3431" s="1" t="str">
        <f t="shared" si="117"/>
        <v>No</v>
      </c>
      <c r="D3431" s="30">
        <f t="shared" si="118"/>
        <v>3.7248092989466031</v>
      </c>
      <c r="E3431" s="485">
        <v>10254.399999999998</v>
      </c>
      <c r="F3431" s="27">
        <v>42612</v>
      </c>
      <c r="G3431" s="3" t="s">
        <v>21076</v>
      </c>
    </row>
    <row r="3432" spans="1:7" s="168" customFormat="1" ht="45">
      <c r="A3432" s="62">
        <v>3430</v>
      </c>
      <c r="B3432" s="7" t="s">
        <v>21150</v>
      </c>
      <c r="C3432" s="1" t="str">
        <f t="shared" si="117"/>
        <v>No</v>
      </c>
      <c r="D3432" s="30">
        <f t="shared" si="118"/>
        <v>3.7149291681801673</v>
      </c>
      <c r="E3432" s="485">
        <v>10227.200000000001</v>
      </c>
      <c r="F3432" s="27">
        <v>42612</v>
      </c>
      <c r="G3432" s="3" t="s">
        <v>21076</v>
      </c>
    </row>
    <row r="3433" spans="1:7" s="168" customFormat="1" ht="30">
      <c r="A3433" s="62">
        <v>3431</v>
      </c>
      <c r="B3433" s="7" t="s">
        <v>21151</v>
      </c>
      <c r="C3433" s="1" t="str">
        <f t="shared" si="117"/>
        <v>No</v>
      </c>
      <c r="D3433" s="30">
        <f t="shared" si="118"/>
        <v>2.7071558300036322</v>
      </c>
      <c r="E3433" s="485">
        <v>7452.7999999999993</v>
      </c>
      <c r="F3433" s="27">
        <v>42612</v>
      </c>
      <c r="G3433" s="3" t="s">
        <v>21076</v>
      </c>
    </row>
    <row r="3434" spans="1:7" s="168" customFormat="1" ht="45">
      <c r="A3434" s="62">
        <v>3432</v>
      </c>
      <c r="B3434" s="7" t="s">
        <v>21152</v>
      </c>
      <c r="C3434" s="1" t="str">
        <f t="shared" si="117"/>
        <v>No</v>
      </c>
      <c r="D3434" s="30">
        <f t="shared" si="118"/>
        <v>4.4460588448964762</v>
      </c>
      <c r="E3434" s="485">
        <v>12240</v>
      </c>
      <c r="F3434" s="27">
        <v>42612</v>
      </c>
      <c r="G3434" s="3" t="s">
        <v>21076</v>
      </c>
    </row>
    <row r="3435" spans="1:7" s="168" customFormat="1" ht="30">
      <c r="A3435" s="62">
        <v>3433</v>
      </c>
      <c r="B3435" s="7" t="s">
        <v>21153</v>
      </c>
      <c r="C3435" s="1" t="str">
        <f t="shared" si="117"/>
        <v>No</v>
      </c>
      <c r="D3435" s="30">
        <f t="shared" si="118"/>
        <v>3.9520523065746458</v>
      </c>
      <c r="E3435" s="485">
        <v>10880</v>
      </c>
      <c r="F3435" s="27">
        <v>42612</v>
      </c>
      <c r="G3435" s="3" t="s">
        <v>21076</v>
      </c>
    </row>
    <row r="3436" spans="1:7" s="168" customFormat="1" ht="45">
      <c r="A3436" s="62">
        <v>3434</v>
      </c>
      <c r="B3436" s="2" t="s">
        <v>21154</v>
      </c>
      <c r="C3436" s="1" t="str">
        <f t="shared" si="117"/>
        <v>No</v>
      </c>
      <c r="D3436" s="30">
        <f t="shared" si="118"/>
        <v>4.3768979295314203</v>
      </c>
      <c r="E3436" s="485">
        <v>12049.6</v>
      </c>
      <c r="F3436" s="27">
        <v>42612</v>
      </c>
      <c r="G3436" s="3" t="s">
        <v>21076</v>
      </c>
    </row>
    <row r="3437" spans="1:7" s="168" customFormat="1" ht="45">
      <c r="A3437" s="62">
        <v>3435</v>
      </c>
      <c r="B3437" s="7" t="s">
        <v>21155</v>
      </c>
      <c r="C3437" s="1" t="str">
        <f t="shared" si="117"/>
        <v>Yes</v>
      </c>
      <c r="D3437" s="30">
        <f t="shared" si="118"/>
        <v>0.26676353069378861</v>
      </c>
      <c r="E3437" s="485">
        <v>734.40000000000009</v>
      </c>
      <c r="F3437" s="27">
        <v>42612</v>
      </c>
      <c r="G3437" s="3" t="s">
        <v>21076</v>
      </c>
    </row>
    <row r="3438" spans="1:7" s="168" customFormat="1" ht="30">
      <c r="A3438" s="62">
        <v>3436</v>
      </c>
      <c r="B3438" s="7" t="s">
        <v>21156</v>
      </c>
      <c r="C3438" s="1" t="str">
        <f t="shared" si="117"/>
        <v>No</v>
      </c>
      <c r="D3438" s="30">
        <f t="shared" si="118"/>
        <v>3.2011623683254631</v>
      </c>
      <c r="E3438" s="485">
        <v>8812.7999999999993</v>
      </c>
      <c r="F3438" s="27">
        <v>42612</v>
      </c>
      <c r="G3438" s="3" t="s">
        <v>21076</v>
      </c>
    </row>
    <row r="3439" spans="1:7" s="168" customFormat="1" ht="30">
      <c r="A3439" s="62">
        <v>3437</v>
      </c>
      <c r="B3439" s="7" t="s">
        <v>21157</v>
      </c>
      <c r="C3439" s="1" t="str">
        <f t="shared" ref="C3439:C3502" si="119">IF(D3439&lt;=2, "Yes", "No")</f>
        <v>No</v>
      </c>
      <c r="D3439" s="30">
        <f t="shared" si="118"/>
        <v>3.2011623683254635</v>
      </c>
      <c r="E3439" s="485">
        <v>8812.8000000000011</v>
      </c>
      <c r="F3439" s="27">
        <v>42612</v>
      </c>
      <c r="G3439" s="3" t="s">
        <v>21076</v>
      </c>
    </row>
    <row r="3440" spans="1:7" s="168" customFormat="1" ht="30">
      <c r="A3440" s="62">
        <v>3438</v>
      </c>
      <c r="B3440" s="7" t="s">
        <v>21158</v>
      </c>
      <c r="C3440" s="1" t="str">
        <f t="shared" si="119"/>
        <v>No</v>
      </c>
      <c r="D3440" s="30">
        <f t="shared" si="118"/>
        <v>4.3176171449328002</v>
      </c>
      <c r="E3440" s="485">
        <v>11886.4</v>
      </c>
      <c r="F3440" s="27">
        <v>42612</v>
      </c>
      <c r="G3440" s="3" t="s">
        <v>21076</v>
      </c>
    </row>
    <row r="3441" spans="1:7" s="168" customFormat="1" ht="30">
      <c r="A3441" s="62">
        <v>3439</v>
      </c>
      <c r="B3441" s="7" t="s">
        <v>21159</v>
      </c>
      <c r="C3441" s="1" t="str">
        <f t="shared" si="119"/>
        <v>No</v>
      </c>
      <c r="D3441" s="30">
        <f t="shared" si="118"/>
        <v>2.5194333454413367</v>
      </c>
      <c r="E3441" s="485">
        <v>6936</v>
      </c>
      <c r="F3441" s="27">
        <v>42612</v>
      </c>
      <c r="G3441" s="3" t="s">
        <v>21076</v>
      </c>
    </row>
    <row r="3442" spans="1:7" s="168" customFormat="1" ht="30">
      <c r="A3442" s="62">
        <v>3440</v>
      </c>
      <c r="B3442" s="7" t="s">
        <v>21160</v>
      </c>
      <c r="C3442" s="1" t="str">
        <f t="shared" si="119"/>
        <v>No</v>
      </c>
      <c r="D3442" s="30">
        <f t="shared" si="118"/>
        <v>3.6161278605158014</v>
      </c>
      <c r="E3442" s="485">
        <v>9955.2000000000007</v>
      </c>
      <c r="F3442" s="27">
        <v>42612</v>
      </c>
      <c r="G3442" s="3" t="s">
        <v>21076</v>
      </c>
    </row>
    <row r="3443" spans="1:7" s="168" customFormat="1" ht="45">
      <c r="A3443" s="62">
        <v>3441</v>
      </c>
      <c r="B3443" s="35" t="s">
        <v>21161</v>
      </c>
      <c r="C3443" s="1" t="str">
        <f t="shared" si="119"/>
        <v>No</v>
      </c>
      <c r="D3443" s="30">
        <f t="shared" si="118"/>
        <v>4.7128223755902647</v>
      </c>
      <c r="E3443" s="606">
        <v>12974.4</v>
      </c>
      <c r="F3443" s="27">
        <v>42612</v>
      </c>
      <c r="G3443" s="3" t="s">
        <v>21076</v>
      </c>
    </row>
    <row r="3444" spans="1:7" s="168" customFormat="1" ht="45">
      <c r="A3444" s="62">
        <v>3442</v>
      </c>
      <c r="B3444" s="35" t="s">
        <v>21162</v>
      </c>
      <c r="C3444" s="1" t="str">
        <f t="shared" si="119"/>
        <v>No</v>
      </c>
      <c r="D3444" s="30">
        <f t="shared" si="118"/>
        <v>3.5074464220849983</v>
      </c>
      <c r="E3444" s="606">
        <v>9656</v>
      </c>
      <c r="F3444" s="27">
        <v>42612</v>
      </c>
      <c r="G3444" s="3" t="s">
        <v>21076</v>
      </c>
    </row>
    <row r="3445" spans="1:7" s="168" customFormat="1" ht="45">
      <c r="A3445" s="62">
        <v>3443</v>
      </c>
      <c r="B3445" s="35" t="s">
        <v>21163</v>
      </c>
      <c r="C3445" s="1" t="str">
        <f t="shared" si="119"/>
        <v>No</v>
      </c>
      <c r="D3445" s="30">
        <f t="shared" si="118"/>
        <v>3.6457682528151105</v>
      </c>
      <c r="E3445" s="606">
        <v>10036.799999999999</v>
      </c>
      <c r="F3445" s="27">
        <v>42612</v>
      </c>
      <c r="G3445" s="3" t="s">
        <v>21076</v>
      </c>
    </row>
    <row r="3446" spans="1:7" s="168" customFormat="1" ht="45">
      <c r="A3446" s="62">
        <v>3444</v>
      </c>
      <c r="B3446" s="35" t="s">
        <v>21164</v>
      </c>
      <c r="C3446" s="1" t="str">
        <f t="shared" si="119"/>
        <v>Yes</v>
      </c>
      <c r="D3446" s="30">
        <f t="shared" si="118"/>
        <v>1.2448964765710133</v>
      </c>
      <c r="E3446" s="606">
        <v>3427.2</v>
      </c>
      <c r="F3446" s="27">
        <v>42612</v>
      </c>
      <c r="G3446" s="3" t="s">
        <v>21076</v>
      </c>
    </row>
    <row r="3447" spans="1:7" s="168" customFormat="1" ht="30">
      <c r="A3447" s="62">
        <v>3445</v>
      </c>
      <c r="B3447" s="35" t="s">
        <v>21165</v>
      </c>
      <c r="C3447" s="1" t="str">
        <f t="shared" si="119"/>
        <v>No</v>
      </c>
      <c r="D3447" s="30">
        <f t="shared" si="118"/>
        <v>4.0706138757718859</v>
      </c>
      <c r="E3447" s="606">
        <v>11206.400000000001</v>
      </c>
      <c r="F3447" s="27">
        <v>42612</v>
      </c>
      <c r="G3447" s="3" t="s">
        <v>21076</v>
      </c>
    </row>
    <row r="3448" spans="1:7" s="168" customFormat="1" ht="30">
      <c r="A3448" s="62">
        <v>3446</v>
      </c>
      <c r="B3448" s="35" t="s">
        <v>21166</v>
      </c>
      <c r="C3448" s="1" t="str">
        <f t="shared" si="119"/>
        <v>No</v>
      </c>
      <c r="D3448" s="30">
        <f t="shared" si="118"/>
        <v>4.0706138757718859</v>
      </c>
      <c r="E3448" s="606">
        <v>11206.400000000001</v>
      </c>
      <c r="F3448" s="27">
        <v>42612</v>
      </c>
      <c r="G3448" s="3" t="s">
        <v>21076</v>
      </c>
    </row>
    <row r="3449" spans="1:7" s="168" customFormat="1" ht="30">
      <c r="A3449" s="62">
        <v>3447</v>
      </c>
      <c r="B3449" s="35" t="s">
        <v>21167</v>
      </c>
      <c r="C3449" s="1" t="str">
        <f t="shared" si="119"/>
        <v>Yes</v>
      </c>
      <c r="D3449" s="30">
        <f t="shared" si="118"/>
        <v>0.61256810751907009</v>
      </c>
      <c r="E3449" s="606">
        <v>1686.4</v>
      </c>
      <c r="F3449" s="27">
        <v>42612</v>
      </c>
      <c r="G3449" s="3" t="s">
        <v>21076</v>
      </c>
    </row>
    <row r="3450" spans="1:7" s="168" customFormat="1" ht="30">
      <c r="A3450" s="62">
        <v>3448</v>
      </c>
      <c r="B3450" s="35" t="s">
        <v>21168</v>
      </c>
      <c r="C3450" s="1" t="str">
        <f t="shared" si="119"/>
        <v>No</v>
      </c>
      <c r="D3450" s="30">
        <f t="shared" si="118"/>
        <v>4.4658191064293495</v>
      </c>
      <c r="E3450" s="606">
        <v>12294.4</v>
      </c>
      <c r="F3450" s="27">
        <v>42612</v>
      </c>
      <c r="G3450" s="3" t="s">
        <v>21076</v>
      </c>
    </row>
    <row r="3451" spans="1:7" s="168" customFormat="1" ht="30">
      <c r="A3451" s="62">
        <v>3449</v>
      </c>
      <c r="B3451" s="35" t="s">
        <v>21169</v>
      </c>
      <c r="C3451" s="1" t="str">
        <f t="shared" si="119"/>
        <v>No</v>
      </c>
      <c r="D3451" s="30">
        <f t="shared" si="118"/>
        <v>4.5250998910279696</v>
      </c>
      <c r="E3451" s="606">
        <v>12457.6</v>
      </c>
      <c r="F3451" s="27">
        <v>42612</v>
      </c>
      <c r="G3451" s="3" t="s">
        <v>21076</v>
      </c>
    </row>
    <row r="3452" spans="1:7" s="168" customFormat="1" ht="30">
      <c r="A3452" s="62">
        <v>3450</v>
      </c>
      <c r="B3452" s="35" t="s">
        <v>21170</v>
      </c>
      <c r="C3452" s="1" t="str">
        <f t="shared" si="119"/>
        <v>No</v>
      </c>
      <c r="D3452" s="30">
        <f t="shared" si="118"/>
        <v>4.5152197602615329</v>
      </c>
      <c r="E3452" s="606">
        <v>12430.4</v>
      </c>
      <c r="F3452" s="27">
        <v>42612</v>
      </c>
      <c r="G3452" s="3" t="s">
        <v>21076</v>
      </c>
    </row>
    <row r="3453" spans="1:7" s="168" customFormat="1" ht="30">
      <c r="A3453" s="62">
        <v>3451</v>
      </c>
      <c r="B3453" s="35" t="s">
        <v>21171</v>
      </c>
      <c r="C3453" s="1" t="str">
        <f t="shared" si="119"/>
        <v>No</v>
      </c>
      <c r="D3453" s="30">
        <f t="shared" si="118"/>
        <v>2.5293134762077734</v>
      </c>
      <c r="E3453" s="606">
        <v>6963.2</v>
      </c>
      <c r="F3453" s="27">
        <v>42612</v>
      </c>
      <c r="G3453" s="3" t="s">
        <v>21076</v>
      </c>
    </row>
    <row r="3454" spans="1:7" s="168" customFormat="1" ht="30">
      <c r="A3454" s="62">
        <v>3452</v>
      </c>
      <c r="B3454" s="35" t="s">
        <v>21172</v>
      </c>
      <c r="C3454" s="1" t="str">
        <f t="shared" si="119"/>
        <v>Yes</v>
      </c>
      <c r="D3454" s="30">
        <f t="shared" si="118"/>
        <v>0.1976026153287323</v>
      </c>
      <c r="E3454" s="606">
        <v>544</v>
      </c>
      <c r="F3454" s="27">
        <v>42612</v>
      </c>
      <c r="G3454" s="3" t="s">
        <v>21076</v>
      </c>
    </row>
    <row r="3455" spans="1:7" s="168" customFormat="1" ht="30">
      <c r="A3455" s="62">
        <v>3453</v>
      </c>
      <c r="B3455" s="35" t="s">
        <v>21173</v>
      </c>
      <c r="C3455" s="1" t="str">
        <f t="shared" si="119"/>
        <v>No</v>
      </c>
      <c r="D3455" s="30">
        <f t="shared" si="118"/>
        <v>2.53919360697421</v>
      </c>
      <c r="E3455" s="606">
        <v>6990.4000000000005</v>
      </c>
      <c r="F3455" s="27">
        <v>42612</v>
      </c>
      <c r="G3455" s="3" t="s">
        <v>21076</v>
      </c>
    </row>
    <row r="3456" spans="1:7" s="168" customFormat="1" ht="45">
      <c r="A3456" s="62">
        <v>3454</v>
      </c>
      <c r="B3456" s="35" t="s">
        <v>21174</v>
      </c>
      <c r="C3456" s="1" t="str">
        <f t="shared" si="119"/>
        <v>No</v>
      </c>
      <c r="D3456" s="30">
        <f t="shared" si="118"/>
        <v>4.5250998910279696</v>
      </c>
      <c r="E3456" s="606">
        <v>12457.6</v>
      </c>
      <c r="F3456" s="27">
        <v>42612</v>
      </c>
      <c r="G3456" s="3" t="s">
        <v>21076</v>
      </c>
    </row>
    <row r="3457" spans="1:7" s="168" customFormat="1" ht="30">
      <c r="A3457" s="62">
        <v>3455</v>
      </c>
      <c r="B3457" s="35" t="s">
        <v>21175</v>
      </c>
      <c r="C3457" s="1" t="str">
        <f t="shared" si="119"/>
        <v>No</v>
      </c>
      <c r="D3457" s="30">
        <f t="shared" si="118"/>
        <v>4.5250998910279696</v>
      </c>
      <c r="E3457" s="606">
        <v>12457.6</v>
      </c>
      <c r="F3457" s="27">
        <v>42612</v>
      </c>
      <c r="G3457" s="3" t="s">
        <v>21076</v>
      </c>
    </row>
    <row r="3458" spans="1:7" s="168" customFormat="1" ht="30">
      <c r="A3458" s="62">
        <v>3456</v>
      </c>
      <c r="B3458" s="35" t="s">
        <v>21176</v>
      </c>
      <c r="C3458" s="1" t="str">
        <f t="shared" si="119"/>
        <v>Yes</v>
      </c>
      <c r="D3458" s="30">
        <f t="shared" si="118"/>
        <v>1.1065746458409007</v>
      </c>
      <c r="E3458" s="606">
        <v>3046.3999999999996</v>
      </c>
      <c r="F3458" s="27">
        <v>42612</v>
      </c>
      <c r="G3458" s="3" t="s">
        <v>21076</v>
      </c>
    </row>
    <row r="3459" spans="1:7" s="168" customFormat="1" ht="30">
      <c r="A3459" s="62">
        <v>3457</v>
      </c>
      <c r="B3459" s="35" t="s">
        <v>21177</v>
      </c>
      <c r="C3459" s="1" t="str">
        <f t="shared" si="119"/>
        <v>No</v>
      </c>
      <c r="D3459" s="30">
        <f t="shared" si="118"/>
        <v>3.7445695604794769</v>
      </c>
      <c r="E3459" s="606">
        <v>10308.799999999999</v>
      </c>
      <c r="F3459" s="27">
        <v>42612</v>
      </c>
      <c r="G3459" s="3" t="s">
        <v>21076</v>
      </c>
    </row>
    <row r="3460" spans="1:7" s="168" customFormat="1" ht="30">
      <c r="A3460" s="62">
        <v>3458</v>
      </c>
      <c r="B3460" s="35" t="s">
        <v>21178</v>
      </c>
      <c r="C3460" s="1" t="str">
        <f t="shared" si="119"/>
        <v>Yes</v>
      </c>
      <c r="D3460" s="30">
        <f t="shared" ref="D3460:D3523" si="120">E3460/2753</f>
        <v>0.11856156919723938</v>
      </c>
      <c r="E3460" s="606">
        <v>326.40000000000003</v>
      </c>
      <c r="F3460" s="27">
        <v>42612</v>
      </c>
      <c r="G3460" s="3" t="s">
        <v>21076</v>
      </c>
    </row>
    <row r="3461" spans="1:7" s="168" customFormat="1" ht="30">
      <c r="A3461" s="62">
        <v>3459</v>
      </c>
      <c r="B3461" s="35" t="s">
        <v>21179</v>
      </c>
      <c r="C3461" s="1" t="str">
        <f t="shared" si="119"/>
        <v>Yes</v>
      </c>
      <c r="D3461" s="30">
        <f t="shared" si="120"/>
        <v>0.11856156919723938</v>
      </c>
      <c r="E3461" s="606">
        <v>326.40000000000003</v>
      </c>
      <c r="F3461" s="27">
        <v>42612</v>
      </c>
      <c r="G3461" s="3" t="s">
        <v>21076</v>
      </c>
    </row>
    <row r="3462" spans="1:7" s="168" customFormat="1" ht="30">
      <c r="A3462" s="62">
        <v>3460</v>
      </c>
      <c r="B3462" s="35" t="s">
        <v>21180</v>
      </c>
      <c r="C3462" s="1" t="str">
        <f t="shared" si="119"/>
        <v>Yes</v>
      </c>
      <c r="D3462" s="30">
        <f t="shared" si="120"/>
        <v>0.10868143843080276</v>
      </c>
      <c r="E3462" s="606">
        <v>299.2</v>
      </c>
      <c r="F3462" s="27">
        <v>42612</v>
      </c>
      <c r="G3462" s="3" t="s">
        <v>21076</v>
      </c>
    </row>
    <row r="3463" spans="1:7" s="168" customFormat="1" ht="30">
      <c r="A3463" s="62">
        <v>3461</v>
      </c>
      <c r="B3463" s="35" t="s">
        <v>21181</v>
      </c>
      <c r="C3463" s="1" t="str">
        <f t="shared" si="119"/>
        <v>No</v>
      </c>
      <c r="D3463" s="30">
        <f t="shared" si="120"/>
        <v>2.4403922993098432</v>
      </c>
      <c r="E3463" s="606">
        <v>6718.3999999999987</v>
      </c>
      <c r="F3463" s="27">
        <v>42612</v>
      </c>
      <c r="G3463" s="3" t="s">
        <v>21076</v>
      </c>
    </row>
    <row r="3464" spans="1:7" s="168" customFormat="1" ht="30">
      <c r="A3464" s="62">
        <v>3462</v>
      </c>
      <c r="B3464" s="35" t="s">
        <v>21182</v>
      </c>
      <c r="C3464" s="1" t="str">
        <f t="shared" si="119"/>
        <v>No</v>
      </c>
      <c r="D3464" s="30">
        <f t="shared" si="120"/>
        <v>2.4403922993098432</v>
      </c>
      <c r="E3464" s="606">
        <v>6718.3999999999987</v>
      </c>
      <c r="F3464" s="27">
        <v>42612</v>
      </c>
      <c r="G3464" s="3" t="s">
        <v>21076</v>
      </c>
    </row>
    <row r="3465" spans="1:7" s="168" customFormat="1" ht="30">
      <c r="A3465" s="62">
        <v>3463</v>
      </c>
      <c r="B3465" s="35" t="s">
        <v>21183</v>
      </c>
      <c r="C3465" s="1" t="str">
        <f t="shared" si="119"/>
        <v>No</v>
      </c>
      <c r="D3465" s="30">
        <f t="shared" si="120"/>
        <v>4.8511442063203774</v>
      </c>
      <c r="E3465" s="606">
        <v>13355.199999999999</v>
      </c>
      <c r="F3465" s="27">
        <v>42612</v>
      </c>
      <c r="G3465" s="3" t="s">
        <v>21076</v>
      </c>
    </row>
    <row r="3466" spans="1:7" s="168" customFormat="1" ht="30">
      <c r="A3466" s="62">
        <v>3464</v>
      </c>
      <c r="B3466" s="35" t="s">
        <v>21184</v>
      </c>
      <c r="C3466" s="1" t="str">
        <f t="shared" si="119"/>
        <v>No</v>
      </c>
      <c r="D3466" s="30">
        <f t="shared" si="120"/>
        <v>3.7445695604794769</v>
      </c>
      <c r="E3466" s="606">
        <v>10308.799999999999</v>
      </c>
      <c r="F3466" s="27">
        <v>42612</v>
      </c>
      <c r="G3466" s="3" t="s">
        <v>21076</v>
      </c>
    </row>
    <row r="3467" spans="1:7" s="168" customFormat="1" ht="30">
      <c r="A3467" s="62">
        <v>3465</v>
      </c>
      <c r="B3467" s="35" t="s">
        <v>21185</v>
      </c>
      <c r="C3467" s="1" t="str">
        <f t="shared" si="119"/>
        <v>Yes</v>
      </c>
      <c r="D3467" s="30">
        <f t="shared" si="120"/>
        <v>1.9957864148201963</v>
      </c>
      <c r="E3467" s="606">
        <v>5494.4000000000005</v>
      </c>
      <c r="F3467" s="27">
        <v>42612</v>
      </c>
      <c r="G3467" s="3" t="s">
        <v>21076</v>
      </c>
    </row>
    <row r="3468" spans="1:7" s="168" customFormat="1" ht="30">
      <c r="A3468" s="62">
        <v>3466</v>
      </c>
      <c r="B3468" s="35" t="s">
        <v>21186</v>
      </c>
      <c r="C3468" s="1" t="str">
        <f t="shared" si="119"/>
        <v>No</v>
      </c>
      <c r="D3468" s="30">
        <f t="shared" si="120"/>
        <v>3.9421721758082096</v>
      </c>
      <c r="E3468" s="606">
        <v>10852.800000000001</v>
      </c>
      <c r="F3468" s="27">
        <v>42612</v>
      </c>
      <c r="G3468" s="3" t="s">
        <v>21076</v>
      </c>
    </row>
    <row r="3469" spans="1:7" s="168" customFormat="1" ht="30">
      <c r="A3469" s="62">
        <v>3467</v>
      </c>
      <c r="B3469" s="35" t="s">
        <v>21187</v>
      </c>
      <c r="C3469" s="1" t="str">
        <f t="shared" si="119"/>
        <v>No</v>
      </c>
      <c r="D3469" s="30">
        <f t="shared" si="120"/>
        <v>4.7918634217217591</v>
      </c>
      <c r="E3469" s="606">
        <v>13192.000000000002</v>
      </c>
      <c r="F3469" s="27">
        <v>42612</v>
      </c>
      <c r="G3469" s="3" t="s">
        <v>21076</v>
      </c>
    </row>
    <row r="3470" spans="1:7" s="168" customFormat="1" ht="30">
      <c r="A3470" s="62">
        <v>3468</v>
      </c>
      <c r="B3470" s="35" t="s">
        <v>21188</v>
      </c>
      <c r="C3470" s="1" t="str">
        <f t="shared" si="119"/>
        <v>No</v>
      </c>
      <c r="D3470" s="30">
        <f t="shared" si="120"/>
        <v>2.9245187068652378</v>
      </c>
      <c r="E3470" s="606">
        <v>8051.2</v>
      </c>
      <c r="F3470" s="27">
        <v>42612</v>
      </c>
      <c r="G3470" s="3" t="s">
        <v>21076</v>
      </c>
    </row>
    <row r="3471" spans="1:7" s="168" customFormat="1" ht="30">
      <c r="A3471" s="62">
        <v>3469</v>
      </c>
      <c r="B3471" s="35" t="s">
        <v>21189</v>
      </c>
      <c r="C3471" s="1" t="str">
        <f t="shared" si="119"/>
        <v>No</v>
      </c>
      <c r="D3471" s="30">
        <f t="shared" si="120"/>
        <v>3.7840900835452236</v>
      </c>
      <c r="E3471" s="606">
        <v>10417.6</v>
      </c>
      <c r="F3471" s="27">
        <v>42612</v>
      </c>
      <c r="G3471" s="3" t="s">
        <v>21076</v>
      </c>
    </row>
    <row r="3472" spans="1:7" s="168" customFormat="1" ht="30">
      <c r="A3472" s="62">
        <v>3470</v>
      </c>
      <c r="B3472" s="35" t="s">
        <v>21190</v>
      </c>
      <c r="C3472" s="1" t="str">
        <f t="shared" si="119"/>
        <v>No</v>
      </c>
      <c r="D3472" s="30">
        <f t="shared" si="120"/>
        <v>4.8412640755539416</v>
      </c>
      <c r="E3472" s="606">
        <v>13328.000000000002</v>
      </c>
      <c r="F3472" s="27">
        <v>42612</v>
      </c>
      <c r="G3472" s="3" t="s">
        <v>21076</v>
      </c>
    </row>
    <row r="3473" spans="1:7" s="168" customFormat="1" ht="30">
      <c r="A3473" s="62">
        <v>3471</v>
      </c>
      <c r="B3473" s="35" t="s">
        <v>21191</v>
      </c>
      <c r="C3473" s="1" t="str">
        <f t="shared" si="119"/>
        <v>Yes</v>
      </c>
      <c r="D3473" s="30">
        <f t="shared" si="120"/>
        <v>0.91885216127860514</v>
      </c>
      <c r="E3473" s="606">
        <v>2529.6</v>
      </c>
      <c r="F3473" s="27">
        <v>42612</v>
      </c>
      <c r="G3473" s="3" t="s">
        <v>21076</v>
      </c>
    </row>
    <row r="3474" spans="1:7" s="168" customFormat="1" ht="30">
      <c r="A3474" s="62">
        <v>3472</v>
      </c>
      <c r="B3474" s="35" t="s">
        <v>21192</v>
      </c>
      <c r="C3474" s="1" t="str">
        <f t="shared" si="119"/>
        <v>Yes</v>
      </c>
      <c r="D3474" s="30">
        <f t="shared" si="120"/>
        <v>1.2350163458045769</v>
      </c>
      <c r="E3474" s="606">
        <v>3400</v>
      </c>
      <c r="F3474" s="27">
        <v>42612</v>
      </c>
      <c r="G3474" s="3" t="s">
        <v>21076</v>
      </c>
    </row>
    <row r="3475" spans="1:7" s="168" customFormat="1" ht="30">
      <c r="A3475" s="62">
        <v>3473</v>
      </c>
      <c r="B3475" s="35" t="s">
        <v>21193</v>
      </c>
      <c r="C3475" s="1" t="str">
        <f t="shared" si="119"/>
        <v>No</v>
      </c>
      <c r="D3475" s="30">
        <f t="shared" si="120"/>
        <v>2.3218307301126044</v>
      </c>
      <c r="E3475" s="606">
        <v>6392</v>
      </c>
      <c r="F3475" s="27">
        <v>42612</v>
      </c>
      <c r="G3475" s="3" t="s">
        <v>21076</v>
      </c>
    </row>
    <row r="3476" spans="1:7" s="168" customFormat="1" ht="30">
      <c r="A3476" s="62">
        <v>3474</v>
      </c>
      <c r="B3476" s="35" t="s">
        <v>21194</v>
      </c>
      <c r="C3476" s="1" t="str">
        <f t="shared" si="119"/>
        <v>Yes</v>
      </c>
      <c r="D3476" s="30">
        <f t="shared" si="120"/>
        <v>1.4326189611333093</v>
      </c>
      <c r="E3476" s="606">
        <v>3944.0000000000005</v>
      </c>
      <c r="F3476" s="27">
        <v>42612</v>
      </c>
      <c r="G3476" s="3" t="s">
        <v>21076</v>
      </c>
    </row>
    <row r="3477" spans="1:7" s="168" customFormat="1" ht="45">
      <c r="A3477" s="62">
        <v>3475</v>
      </c>
      <c r="B3477" s="35" t="s">
        <v>21195</v>
      </c>
      <c r="C3477" s="1" t="str">
        <f t="shared" si="119"/>
        <v>No</v>
      </c>
      <c r="D3477" s="30">
        <f t="shared" si="120"/>
        <v>4.8906647293861241</v>
      </c>
      <c r="E3477" s="606">
        <v>13464</v>
      </c>
      <c r="F3477" s="27">
        <v>42612</v>
      </c>
      <c r="G3477" s="3" t="s">
        <v>21076</v>
      </c>
    </row>
    <row r="3478" spans="1:7" s="168" customFormat="1" ht="30">
      <c r="A3478" s="62">
        <v>3476</v>
      </c>
      <c r="B3478" s="35" t="s">
        <v>21196</v>
      </c>
      <c r="C3478" s="1" t="str">
        <f t="shared" si="119"/>
        <v>No</v>
      </c>
      <c r="D3478" s="30">
        <f t="shared" si="120"/>
        <v>3.4975662913185612</v>
      </c>
      <c r="E3478" s="606">
        <v>9628.7999999999993</v>
      </c>
      <c r="F3478" s="27">
        <v>42612</v>
      </c>
      <c r="G3478" s="3" t="s">
        <v>21076</v>
      </c>
    </row>
    <row r="3479" spans="1:7" s="168" customFormat="1" ht="30">
      <c r="A3479" s="62">
        <v>3477</v>
      </c>
      <c r="B3479" s="35" t="s">
        <v>21197</v>
      </c>
      <c r="C3479" s="1" t="str">
        <f t="shared" si="119"/>
        <v>No</v>
      </c>
      <c r="D3479" s="30">
        <f t="shared" si="120"/>
        <v>3.458045768252815</v>
      </c>
      <c r="E3479" s="606">
        <v>9520</v>
      </c>
      <c r="F3479" s="27">
        <v>42612</v>
      </c>
      <c r="G3479" s="3" t="s">
        <v>21076</v>
      </c>
    </row>
    <row r="3480" spans="1:7" s="168" customFormat="1" ht="30">
      <c r="A3480" s="62">
        <v>3478</v>
      </c>
      <c r="B3480" s="35" t="s">
        <v>21198</v>
      </c>
      <c r="C3480" s="1" t="str">
        <f t="shared" si="119"/>
        <v>No</v>
      </c>
      <c r="D3480" s="30">
        <f t="shared" si="120"/>
        <v>4.8906647293861241</v>
      </c>
      <c r="E3480" s="606">
        <v>13464</v>
      </c>
      <c r="F3480" s="27">
        <v>42612</v>
      </c>
      <c r="G3480" s="3" t="s">
        <v>21076</v>
      </c>
    </row>
    <row r="3481" spans="1:7" s="168" customFormat="1" ht="30">
      <c r="A3481" s="62">
        <v>3479</v>
      </c>
      <c r="B3481" s="35" t="s">
        <v>21199</v>
      </c>
      <c r="C3481" s="1" t="str">
        <f t="shared" si="119"/>
        <v>No</v>
      </c>
      <c r="D3481" s="30">
        <f t="shared" si="120"/>
        <v>4.8906647293861241</v>
      </c>
      <c r="E3481" s="606">
        <v>13464</v>
      </c>
      <c r="F3481" s="27">
        <v>42612</v>
      </c>
      <c r="G3481" s="3" t="s">
        <v>21076</v>
      </c>
    </row>
    <row r="3482" spans="1:7" s="168" customFormat="1" ht="30">
      <c r="A3482" s="62">
        <v>3480</v>
      </c>
      <c r="B3482" s="35" t="s">
        <v>21200</v>
      </c>
      <c r="C3482" s="1" t="str">
        <f t="shared" si="119"/>
        <v>Yes</v>
      </c>
      <c r="D3482" s="30">
        <f t="shared" si="120"/>
        <v>1.4227388303668727</v>
      </c>
      <c r="E3482" s="606">
        <v>3916.8000000000006</v>
      </c>
      <c r="F3482" s="27">
        <v>42612</v>
      </c>
      <c r="G3482" s="3" t="s">
        <v>21076</v>
      </c>
    </row>
    <row r="3483" spans="1:7" s="168" customFormat="1" ht="30">
      <c r="A3483" s="62">
        <v>3481</v>
      </c>
      <c r="B3483" s="35" t="s">
        <v>21201</v>
      </c>
      <c r="C3483" s="1" t="str">
        <f t="shared" si="119"/>
        <v>No</v>
      </c>
      <c r="D3483" s="30">
        <f t="shared" si="120"/>
        <v>4.8906647293861241</v>
      </c>
      <c r="E3483" s="606">
        <v>13464</v>
      </c>
      <c r="F3483" s="27">
        <v>42612</v>
      </c>
      <c r="G3483" s="3" t="s">
        <v>21076</v>
      </c>
    </row>
    <row r="3484" spans="1:7" s="168" customFormat="1" ht="45">
      <c r="A3484" s="62">
        <v>3482</v>
      </c>
      <c r="B3484" s="35" t="s">
        <v>21202</v>
      </c>
      <c r="C3484" s="1" t="str">
        <f t="shared" si="119"/>
        <v>No</v>
      </c>
      <c r="D3484" s="30">
        <f t="shared" si="120"/>
        <v>4.7029422448238281</v>
      </c>
      <c r="E3484" s="606">
        <v>12947.199999999999</v>
      </c>
      <c r="F3484" s="27">
        <v>42612</v>
      </c>
      <c r="G3484" s="3" t="s">
        <v>21076</v>
      </c>
    </row>
    <row r="3485" spans="1:7" s="168" customFormat="1" ht="30">
      <c r="A3485" s="62">
        <v>3483</v>
      </c>
      <c r="B3485" s="35" t="s">
        <v>21203</v>
      </c>
      <c r="C3485" s="1" t="str">
        <f t="shared" si="119"/>
        <v>No</v>
      </c>
      <c r="D3485" s="30">
        <f t="shared" si="120"/>
        <v>4.8906647293861241</v>
      </c>
      <c r="E3485" s="606">
        <v>13464</v>
      </c>
      <c r="F3485" s="27">
        <v>42612</v>
      </c>
      <c r="G3485" s="3" t="s">
        <v>21076</v>
      </c>
    </row>
    <row r="3486" spans="1:7" s="168" customFormat="1" ht="30">
      <c r="A3486" s="62">
        <v>3484</v>
      </c>
      <c r="B3486" s="35" t="s">
        <v>21204</v>
      </c>
      <c r="C3486" s="1" t="str">
        <f t="shared" si="119"/>
        <v>No</v>
      </c>
      <c r="D3486" s="30">
        <f t="shared" si="120"/>
        <v>3.8433708681438428</v>
      </c>
      <c r="E3486" s="606">
        <v>10580.8</v>
      </c>
      <c r="F3486" s="27">
        <v>42612</v>
      </c>
      <c r="G3486" s="3" t="s">
        <v>21076</v>
      </c>
    </row>
    <row r="3487" spans="1:7" s="168" customFormat="1" ht="45">
      <c r="A3487" s="62">
        <v>3485</v>
      </c>
      <c r="B3487" s="35" t="s">
        <v>21205</v>
      </c>
      <c r="C3487" s="1" t="str">
        <f t="shared" si="119"/>
        <v>No</v>
      </c>
      <c r="D3487" s="30">
        <f t="shared" si="120"/>
        <v>3.6852887758808572</v>
      </c>
      <c r="E3487" s="606">
        <v>10145.6</v>
      </c>
      <c r="F3487" s="27">
        <v>42612</v>
      </c>
      <c r="G3487" s="3" t="s">
        <v>21076</v>
      </c>
    </row>
    <row r="3488" spans="1:7" s="168" customFormat="1" ht="45">
      <c r="A3488" s="62">
        <v>3486</v>
      </c>
      <c r="B3488" s="35" t="s">
        <v>21206</v>
      </c>
      <c r="C3488" s="1" t="str">
        <f t="shared" si="119"/>
        <v>No</v>
      </c>
      <c r="D3488" s="30">
        <f t="shared" si="120"/>
        <v>3.3592444605884491</v>
      </c>
      <c r="E3488" s="606">
        <v>9248</v>
      </c>
      <c r="F3488" s="27">
        <v>42612</v>
      </c>
      <c r="G3488" s="3" t="s">
        <v>21076</v>
      </c>
    </row>
    <row r="3489" spans="1:7" s="168" customFormat="1" ht="30">
      <c r="A3489" s="62">
        <v>3487</v>
      </c>
      <c r="B3489" s="35" t="s">
        <v>21207</v>
      </c>
      <c r="C3489" s="1" t="str">
        <f t="shared" si="119"/>
        <v>Yes</v>
      </c>
      <c r="D3489" s="30">
        <f t="shared" si="120"/>
        <v>1.9167453686887033</v>
      </c>
      <c r="E3489" s="606">
        <v>5276.8</v>
      </c>
      <c r="F3489" s="27">
        <v>42612</v>
      </c>
      <c r="G3489" s="3" t="s">
        <v>21076</v>
      </c>
    </row>
    <row r="3490" spans="1:7" s="168" customFormat="1" ht="30">
      <c r="A3490" s="62">
        <v>3488</v>
      </c>
      <c r="B3490" s="35" t="s">
        <v>21208</v>
      </c>
      <c r="C3490" s="1" t="str">
        <f t="shared" si="119"/>
        <v>No</v>
      </c>
      <c r="D3490" s="30">
        <f t="shared" si="120"/>
        <v>2.5688339992735196</v>
      </c>
      <c r="E3490" s="606">
        <v>7072</v>
      </c>
      <c r="F3490" s="27">
        <v>42612</v>
      </c>
      <c r="G3490" s="3" t="s">
        <v>21076</v>
      </c>
    </row>
    <row r="3491" spans="1:7" s="168" customFormat="1" ht="30">
      <c r="A3491" s="62">
        <v>3489</v>
      </c>
      <c r="B3491" s="35" t="s">
        <v>21209</v>
      </c>
      <c r="C3491" s="1" t="str">
        <f t="shared" si="119"/>
        <v>No</v>
      </c>
      <c r="D3491" s="30">
        <f t="shared" si="120"/>
        <v>2.5688339992735196</v>
      </c>
      <c r="E3491" s="606">
        <v>7072</v>
      </c>
      <c r="F3491" s="27">
        <v>42612</v>
      </c>
      <c r="G3491" s="3" t="s">
        <v>21076</v>
      </c>
    </row>
    <row r="3492" spans="1:7" s="168" customFormat="1" ht="30">
      <c r="A3492" s="62">
        <v>3490</v>
      </c>
      <c r="B3492" s="35" t="s">
        <v>21210</v>
      </c>
      <c r="C3492" s="1" t="str">
        <f t="shared" si="119"/>
        <v>No</v>
      </c>
      <c r="D3492" s="30">
        <f t="shared" si="120"/>
        <v>2.746676353069379</v>
      </c>
      <c r="E3492" s="606">
        <v>7561.6</v>
      </c>
      <c r="F3492" s="27">
        <v>42612</v>
      </c>
      <c r="G3492" s="3" t="s">
        <v>21076</v>
      </c>
    </row>
    <row r="3493" spans="1:7" s="168" customFormat="1" ht="30">
      <c r="A3493" s="62">
        <v>3491</v>
      </c>
      <c r="B3493" s="35" t="s">
        <v>21211</v>
      </c>
      <c r="C3493" s="1" t="str">
        <f t="shared" si="119"/>
        <v>Yes</v>
      </c>
      <c r="D3493" s="30">
        <f t="shared" si="120"/>
        <v>0.42484562295677442</v>
      </c>
      <c r="E3493" s="606">
        <v>1169.5999999999999</v>
      </c>
      <c r="F3493" s="27">
        <v>42612</v>
      </c>
      <c r="G3493" s="3" t="s">
        <v>21076</v>
      </c>
    </row>
    <row r="3494" spans="1:7" s="168" customFormat="1" ht="30">
      <c r="A3494" s="62">
        <v>3492</v>
      </c>
      <c r="B3494" s="35" t="s">
        <v>21212</v>
      </c>
      <c r="C3494" s="1" t="str">
        <f t="shared" si="119"/>
        <v>No</v>
      </c>
      <c r="D3494" s="30">
        <f t="shared" si="120"/>
        <v>2.884998183799492</v>
      </c>
      <c r="E3494" s="606">
        <v>7942.4000000000015</v>
      </c>
      <c r="F3494" s="27">
        <v>42612</v>
      </c>
      <c r="G3494" s="3" t="s">
        <v>21076</v>
      </c>
    </row>
    <row r="3495" spans="1:7" s="168" customFormat="1" ht="30">
      <c r="A3495" s="62">
        <v>3493</v>
      </c>
      <c r="B3495" s="35" t="s">
        <v>21213</v>
      </c>
      <c r="C3495" s="1" t="str">
        <f t="shared" si="119"/>
        <v>No</v>
      </c>
      <c r="D3495" s="30">
        <f t="shared" si="120"/>
        <v>4.6930621140573923</v>
      </c>
      <c r="E3495" s="606">
        <v>12920</v>
      </c>
      <c r="F3495" s="27">
        <v>42612</v>
      </c>
      <c r="G3495" s="3" t="s">
        <v>21076</v>
      </c>
    </row>
    <row r="3496" spans="1:7" s="168" customFormat="1" ht="30">
      <c r="A3496" s="62">
        <v>3494</v>
      </c>
      <c r="B3496" s="35" t="s">
        <v>21214</v>
      </c>
      <c r="C3496" s="1" t="str">
        <f t="shared" si="119"/>
        <v>No</v>
      </c>
      <c r="D3496" s="30">
        <f t="shared" si="120"/>
        <v>4.1298946603705051</v>
      </c>
      <c r="E3496" s="606">
        <v>11369.6</v>
      </c>
      <c r="F3496" s="27">
        <v>42612</v>
      </c>
      <c r="G3496" s="3" t="s">
        <v>21076</v>
      </c>
    </row>
    <row r="3497" spans="1:7" s="168" customFormat="1" ht="45">
      <c r="A3497" s="62">
        <v>3495</v>
      </c>
      <c r="B3497" s="35" t="s">
        <v>21215</v>
      </c>
      <c r="C3497" s="1" t="str">
        <f t="shared" si="119"/>
        <v>No</v>
      </c>
      <c r="D3497" s="30">
        <f t="shared" si="120"/>
        <v>4.6337813294587722</v>
      </c>
      <c r="E3497" s="606">
        <v>12756.8</v>
      </c>
      <c r="F3497" s="27">
        <v>42612</v>
      </c>
      <c r="G3497" s="3" t="s">
        <v>21076</v>
      </c>
    </row>
    <row r="3498" spans="1:7" s="168" customFormat="1" ht="30">
      <c r="A3498" s="62">
        <v>3496</v>
      </c>
      <c r="B3498" s="35" t="s">
        <v>21216</v>
      </c>
      <c r="C3498" s="1" t="str">
        <f t="shared" si="119"/>
        <v>No</v>
      </c>
      <c r="D3498" s="30">
        <f t="shared" si="120"/>
        <v>3.3296040682891395</v>
      </c>
      <c r="E3498" s="606">
        <v>9166.4000000000015</v>
      </c>
      <c r="F3498" s="27">
        <v>42612</v>
      </c>
      <c r="G3498" s="3" t="s">
        <v>21076</v>
      </c>
    </row>
    <row r="3499" spans="1:7" s="168" customFormat="1" ht="30">
      <c r="A3499" s="62">
        <v>3497</v>
      </c>
      <c r="B3499" s="35" t="s">
        <v>21217</v>
      </c>
      <c r="C3499" s="1" t="str">
        <f t="shared" si="119"/>
        <v>No</v>
      </c>
      <c r="D3499" s="30">
        <f t="shared" si="120"/>
        <v>4.9400653832183075</v>
      </c>
      <c r="E3499" s="606">
        <v>13600</v>
      </c>
      <c r="F3499" s="27">
        <v>42612</v>
      </c>
      <c r="G3499" s="3" t="s">
        <v>21076</v>
      </c>
    </row>
    <row r="3500" spans="1:7" s="168" customFormat="1" ht="30">
      <c r="A3500" s="62">
        <v>3498</v>
      </c>
      <c r="B3500" s="35" t="s">
        <v>21218</v>
      </c>
      <c r="C3500" s="1" t="str">
        <f t="shared" si="119"/>
        <v>No</v>
      </c>
      <c r="D3500" s="30">
        <f t="shared" si="120"/>
        <v>2.7071558300036322</v>
      </c>
      <c r="E3500" s="606">
        <v>7452.8</v>
      </c>
      <c r="F3500" s="27">
        <v>42612</v>
      </c>
      <c r="G3500" s="3" t="s">
        <v>21076</v>
      </c>
    </row>
    <row r="3501" spans="1:7" s="168" customFormat="1" ht="30">
      <c r="A3501" s="62">
        <v>3499</v>
      </c>
      <c r="B3501" s="35" t="s">
        <v>21219</v>
      </c>
      <c r="C3501" s="1" t="str">
        <f t="shared" si="119"/>
        <v>No</v>
      </c>
      <c r="D3501" s="30">
        <f t="shared" si="120"/>
        <v>2.7960770069015619</v>
      </c>
      <c r="E3501" s="606">
        <v>7697.6</v>
      </c>
      <c r="F3501" s="27">
        <v>42612</v>
      </c>
      <c r="G3501" s="3" t="s">
        <v>21076</v>
      </c>
    </row>
    <row r="3502" spans="1:7" s="168" customFormat="1" ht="45">
      <c r="A3502" s="62">
        <v>3500</v>
      </c>
      <c r="B3502" s="35" t="s">
        <v>21220</v>
      </c>
      <c r="C3502" s="1" t="str">
        <f t="shared" si="119"/>
        <v>No</v>
      </c>
      <c r="D3502" s="30">
        <f t="shared" si="120"/>
        <v>3.1912822375590268</v>
      </c>
      <c r="E3502" s="606">
        <v>8785.6</v>
      </c>
      <c r="F3502" s="27">
        <v>42612</v>
      </c>
      <c r="G3502" s="3" t="s">
        <v>21076</v>
      </c>
    </row>
    <row r="3503" spans="1:7" s="168" customFormat="1" ht="30">
      <c r="A3503" s="62">
        <v>3501</v>
      </c>
      <c r="B3503" s="35" t="s">
        <v>21221</v>
      </c>
      <c r="C3503" s="1" t="str">
        <f t="shared" ref="C3503:C3566" si="121">IF(D3503&lt;=2, "Yes", "No")</f>
        <v>No</v>
      </c>
      <c r="D3503" s="30">
        <f t="shared" si="120"/>
        <v>4.4954594987286596</v>
      </c>
      <c r="E3503" s="606">
        <v>12376</v>
      </c>
      <c r="F3503" s="27">
        <v>42612</v>
      </c>
      <c r="G3503" s="3" t="s">
        <v>21076</v>
      </c>
    </row>
    <row r="3504" spans="1:7" s="168" customFormat="1" ht="30">
      <c r="A3504" s="62">
        <v>3502</v>
      </c>
      <c r="B3504" s="35" t="s">
        <v>21222</v>
      </c>
      <c r="C3504" s="1" t="str">
        <f t="shared" si="121"/>
        <v>No</v>
      </c>
      <c r="D3504" s="30">
        <f t="shared" si="120"/>
        <v>4.7424627678895748</v>
      </c>
      <c r="E3504" s="606">
        <v>13056</v>
      </c>
      <c r="F3504" s="27">
        <v>42612</v>
      </c>
      <c r="G3504" s="3" t="s">
        <v>21076</v>
      </c>
    </row>
    <row r="3505" spans="1:7" s="168" customFormat="1" ht="30">
      <c r="A3505" s="62">
        <v>3503</v>
      </c>
      <c r="B3505" s="7" t="s">
        <v>21223</v>
      </c>
      <c r="C3505" s="1" t="str">
        <f t="shared" si="121"/>
        <v>No</v>
      </c>
      <c r="D3505" s="30">
        <f t="shared" si="120"/>
        <v>4.861024337086814</v>
      </c>
      <c r="E3505" s="485">
        <v>13382.4</v>
      </c>
      <c r="F3505" s="27">
        <v>42612</v>
      </c>
      <c r="G3505" s="3" t="s">
        <v>21076</v>
      </c>
    </row>
    <row r="3506" spans="1:7" s="168" customFormat="1" ht="30">
      <c r="A3506" s="62">
        <v>3504</v>
      </c>
      <c r="B3506" s="7" t="s">
        <v>21224</v>
      </c>
      <c r="C3506" s="1" t="str">
        <f t="shared" si="121"/>
        <v>No</v>
      </c>
      <c r="D3506" s="30">
        <f t="shared" si="120"/>
        <v>2.7960770069015619</v>
      </c>
      <c r="E3506" s="485">
        <v>7697.6</v>
      </c>
      <c r="F3506" s="27">
        <v>42612</v>
      </c>
      <c r="G3506" s="3" t="s">
        <v>21076</v>
      </c>
    </row>
    <row r="3507" spans="1:7" s="168" customFormat="1" ht="30">
      <c r="A3507" s="62">
        <v>3505</v>
      </c>
      <c r="B3507" s="7" t="s">
        <v>21225</v>
      </c>
      <c r="C3507" s="1" t="str">
        <f t="shared" si="121"/>
        <v>No</v>
      </c>
      <c r="D3507" s="30">
        <f t="shared" si="120"/>
        <v>2.8059571376679981</v>
      </c>
      <c r="E3507" s="485">
        <v>7724.7999999999993</v>
      </c>
      <c r="F3507" s="27">
        <v>42612</v>
      </c>
      <c r="G3507" s="3" t="s">
        <v>21076</v>
      </c>
    </row>
    <row r="3508" spans="1:7" s="168" customFormat="1" ht="30">
      <c r="A3508" s="62">
        <v>3506</v>
      </c>
      <c r="B3508" s="7" t="s">
        <v>21226</v>
      </c>
      <c r="C3508" s="1" t="str">
        <f t="shared" si="121"/>
        <v>Yes</v>
      </c>
      <c r="D3508" s="30">
        <f t="shared" si="120"/>
        <v>1.6005811841627315</v>
      </c>
      <c r="E3508" s="485">
        <v>4406.3999999999996</v>
      </c>
      <c r="F3508" s="27">
        <v>42612</v>
      </c>
      <c r="G3508" s="3" t="s">
        <v>21076</v>
      </c>
    </row>
    <row r="3509" spans="1:7" s="168" customFormat="1" ht="30">
      <c r="A3509" s="62">
        <v>3507</v>
      </c>
      <c r="B3509" s="7" t="s">
        <v>21227</v>
      </c>
      <c r="C3509" s="1" t="str">
        <f t="shared" si="121"/>
        <v>No</v>
      </c>
      <c r="D3509" s="30">
        <f t="shared" si="120"/>
        <v>4.9400653832183075</v>
      </c>
      <c r="E3509" s="485">
        <v>13600</v>
      </c>
      <c r="F3509" s="27">
        <v>42612</v>
      </c>
      <c r="G3509" s="3" t="s">
        <v>21076</v>
      </c>
    </row>
    <row r="3510" spans="1:7" s="168" customFormat="1" ht="30">
      <c r="A3510" s="62">
        <v>3508</v>
      </c>
      <c r="B3510" s="7" t="s">
        <v>21228</v>
      </c>
      <c r="C3510" s="1" t="str">
        <f t="shared" si="121"/>
        <v>Yes</v>
      </c>
      <c r="D3510" s="30">
        <f t="shared" si="120"/>
        <v>1.6598619687613514</v>
      </c>
      <c r="E3510" s="485">
        <v>4569.6000000000004</v>
      </c>
      <c r="F3510" s="27">
        <v>42612</v>
      </c>
      <c r="G3510" s="3" t="s">
        <v>21076</v>
      </c>
    </row>
    <row r="3511" spans="1:7" s="168" customFormat="1" ht="30">
      <c r="A3511" s="62">
        <v>3509</v>
      </c>
      <c r="B3511" s="7" t="s">
        <v>21229</v>
      </c>
      <c r="C3511" s="1" t="str">
        <f t="shared" si="121"/>
        <v>Yes</v>
      </c>
      <c r="D3511" s="30">
        <f t="shared" si="120"/>
        <v>1.0374137304758446</v>
      </c>
      <c r="E3511" s="485">
        <v>2856.0000000000005</v>
      </c>
      <c r="F3511" s="27">
        <v>42612</v>
      </c>
      <c r="G3511" s="3" t="s">
        <v>21076</v>
      </c>
    </row>
    <row r="3512" spans="1:7" s="168" customFormat="1" ht="30">
      <c r="A3512" s="62">
        <v>3510</v>
      </c>
      <c r="B3512" s="35" t="s">
        <v>21230</v>
      </c>
      <c r="C3512" s="1" t="str">
        <f t="shared" si="121"/>
        <v>Yes</v>
      </c>
      <c r="D3512" s="30">
        <f t="shared" si="120"/>
        <v>1.6005811841627318</v>
      </c>
      <c r="E3512" s="485">
        <v>4406.4000000000005</v>
      </c>
      <c r="F3512" s="27">
        <v>42612</v>
      </c>
      <c r="G3512" s="3" t="s">
        <v>21076</v>
      </c>
    </row>
    <row r="3513" spans="1:7" s="168" customFormat="1" ht="30">
      <c r="A3513" s="62">
        <v>3511</v>
      </c>
      <c r="B3513" s="7" t="s">
        <v>21231</v>
      </c>
      <c r="C3513" s="1" t="str">
        <f t="shared" si="121"/>
        <v>Yes</v>
      </c>
      <c r="D3513" s="30">
        <f t="shared" si="120"/>
        <v>0.68172902288412651</v>
      </c>
      <c r="E3513" s="485">
        <v>1876.8000000000002</v>
      </c>
      <c r="F3513" s="27">
        <v>42612</v>
      </c>
      <c r="G3513" s="3" t="s">
        <v>21076</v>
      </c>
    </row>
    <row r="3514" spans="1:7" s="168" customFormat="1" ht="30">
      <c r="A3514" s="62">
        <v>3512</v>
      </c>
      <c r="B3514" s="7" t="s">
        <v>21232</v>
      </c>
      <c r="C3514" s="1" t="str">
        <f t="shared" si="121"/>
        <v>Yes</v>
      </c>
      <c r="D3514" s="30">
        <f t="shared" si="120"/>
        <v>0.69160915365056308</v>
      </c>
      <c r="E3514" s="485">
        <v>1904.0000000000002</v>
      </c>
      <c r="F3514" s="27">
        <v>42612</v>
      </c>
      <c r="G3514" s="3" t="s">
        <v>21076</v>
      </c>
    </row>
    <row r="3515" spans="1:7" s="168" customFormat="1" ht="30">
      <c r="A3515" s="62">
        <v>3513</v>
      </c>
      <c r="B3515" s="7" t="s">
        <v>21233</v>
      </c>
      <c r="C3515" s="1" t="str">
        <f t="shared" si="121"/>
        <v>Yes</v>
      </c>
      <c r="D3515" s="30">
        <f t="shared" si="120"/>
        <v>0.31616418452597167</v>
      </c>
      <c r="E3515" s="485">
        <v>870.4</v>
      </c>
      <c r="F3515" s="27">
        <v>42612</v>
      </c>
      <c r="G3515" s="3" t="s">
        <v>21076</v>
      </c>
    </row>
    <row r="3516" spans="1:7" s="168" customFormat="1" ht="30">
      <c r="A3516" s="62">
        <v>3514</v>
      </c>
      <c r="B3516" s="7" t="s">
        <v>21234</v>
      </c>
      <c r="C3516" s="1" t="str">
        <f t="shared" si="121"/>
        <v>No</v>
      </c>
      <c r="D3516" s="30">
        <f t="shared" si="120"/>
        <v>3.299963675989829</v>
      </c>
      <c r="E3516" s="485">
        <v>9084.7999999999993</v>
      </c>
      <c r="F3516" s="27">
        <v>42612</v>
      </c>
      <c r="G3516" s="3" t="s">
        <v>21076</v>
      </c>
    </row>
    <row r="3517" spans="1:7" s="168" customFormat="1">
      <c r="A3517" s="62">
        <v>3515</v>
      </c>
      <c r="B3517" s="7" t="s">
        <v>21235</v>
      </c>
      <c r="C3517" s="1" t="str">
        <f t="shared" si="121"/>
        <v>Yes</v>
      </c>
      <c r="D3517" s="30">
        <f t="shared" si="120"/>
        <v>0</v>
      </c>
      <c r="E3517" s="485"/>
      <c r="F3517" s="27">
        <v>42612</v>
      </c>
      <c r="G3517" s="3" t="s">
        <v>21076</v>
      </c>
    </row>
    <row r="3518" spans="1:7" s="168" customFormat="1" ht="30">
      <c r="A3518" s="62">
        <v>3516</v>
      </c>
      <c r="B3518" s="7" t="s">
        <v>21236</v>
      </c>
      <c r="C3518" s="1" t="str">
        <f t="shared" si="121"/>
        <v>No</v>
      </c>
      <c r="D3518" s="30">
        <f t="shared" si="120"/>
        <v>3.141881583726843</v>
      </c>
      <c r="E3518" s="485">
        <v>8649.5999999999985</v>
      </c>
      <c r="F3518" s="27">
        <v>42612</v>
      </c>
      <c r="G3518" s="3" t="s">
        <v>21076</v>
      </c>
    </row>
    <row r="3519" spans="1:7" s="168" customFormat="1" ht="45">
      <c r="A3519" s="62">
        <v>3517</v>
      </c>
      <c r="B3519" s="7" t="s">
        <v>21237</v>
      </c>
      <c r="C3519" s="1" t="str">
        <f t="shared" si="121"/>
        <v>No</v>
      </c>
      <c r="D3519" s="30">
        <f t="shared" si="120"/>
        <v>4.7721031601888848</v>
      </c>
      <c r="E3519" s="485">
        <v>13137.6</v>
      </c>
      <c r="F3519" s="27">
        <v>42612</v>
      </c>
      <c r="G3519" s="3" t="s">
        <v>21076</v>
      </c>
    </row>
    <row r="3520" spans="1:7" s="168" customFormat="1" ht="30">
      <c r="A3520" s="62">
        <v>3518</v>
      </c>
      <c r="B3520" s="7" t="s">
        <v>21238</v>
      </c>
      <c r="C3520" s="1" t="str">
        <f t="shared" si="121"/>
        <v>No</v>
      </c>
      <c r="D3520" s="30">
        <f t="shared" si="120"/>
        <v>4.7721031601888848</v>
      </c>
      <c r="E3520" s="485">
        <v>13137.6</v>
      </c>
      <c r="F3520" s="27">
        <v>42612</v>
      </c>
      <c r="G3520" s="3" t="s">
        <v>21076</v>
      </c>
    </row>
    <row r="3521" spans="1:7" s="168" customFormat="1" ht="30">
      <c r="A3521" s="62">
        <v>3519</v>
      </c>
      <c r="B3521" s="7" t="s">
        <v>21239</v>
      </c>
      <c r="C3521" s="1" t="str">
        <f t="shared" si="121"/>
        <v>No</v>
      </c>
      <c r="D3521" s="30">
        <f t="shared" si="120"/>
        <v>3.5667272066836175</v>
      </c>
      <c r="E3521" s="485">
        <v>9819.1999999999989</v>
      </c>
      <c r="F3521" s="27">
        <v>42612</v>
      </c>
      <c r="G3521" s="3" t="s">
        <v>21076</v>
      </c>
    </row>
    <row r="3522" spans="1:7" s="168" customFormat="1" ht="30">
      <c r="A3522" s="62">
        <v>3520</v>
      </c>
      <c r="B3522" s="7" t="s">
        <v>21240</v>
      </c>
      <c r="C3522" s="1" t="str">
        <f t="shared" si="121"/>
        <v>No</v>
      </c>
      <c r="D3522" s="30">
        <f t="shared" si="120"/>
        <v>3.5667272066836175</v>
      </c>
      <c r="E3522" s="485">
        <v>9819.1999999999989</v>
      </c>
      <c r="F3522" s="27">
        <v>42612</v>
      </c>
      <c r="G3522" s="3" t="s">
        <v>21076</v>
      </c>
    </row>
    <row r="3523" spans="1:7" s="168" customFormat="1" ht="45">
      <c r="A3523" s="62">
        <v>3521</v>
      </c>
      <c r="B3523" s="7" t="s">
        <v>21241</v>
      </c>
      <c r="C3523" s="1" t="str">
        <f t="shared" si="121"/>
        <v>No</v>
      </c>
      <c r="D3523" s="30">
        <f t="shared" si="120"/>
        <v>4.831383944787504</v>
      </c>
      <c r="E3523" s="485">
        <v>13300.8</v>
      </c>
      <c r="F3523" s="27">
        <v>42612</v>
      </c>
      <c r="G3523" s="3" t="s">
        <v>21076</v>
      </c>
    </row>
    <row r="3524" spans="1:7" s="168" customFormat="1" ht="30">
      <c r="A3524" s="62">
        <v>3522</v>
      </c>
      <c r="B3524" s="7" t="s">
        <v>21242</v>
      </c>
      <c r="C3524" s="1" t="str">
        <f t="shared" si="121"/>
        <v>No</v>
      </c>
      <c r="D3524" s="30">
        <f t="shared" ref="D3524:D3587" si="122">E3524/2753</f>
        <v>4.3373774064656736</v>
      </c>
      <c r="E3524" s="485">
        <v>11940.8</v>
      </c>
      <c r="F3524" s="27">
        <v>42612</v>
      </c>
      <c r="G3524" s="3" t="s">
        <v>21076</v>
      </c>
    </row>
    <row r="3525" spans="1:7" s="168" customFormat="1" ht="30">
      <c r="A3525" s="62">
        <v>3523</v>
      </c>
      <c r="B3525" s="7" t="s">
        <v>21243</v>
      </c>
      <c r="C3525" s="1" t="str">
        <f t="shared" si="121"/>
        <v>No</v>
      </c>
      <c r="D3525" s="30">
        <f t="shared" si="122"/>
        <v>4.3373774064656745</v>
      </c>
      <c r="E3525" s="485">
        <v>11940.800000000001</v>
      </c>
      <c r="F3525" s="27">
        <v>42612</v>
      </c>
      <c r="G3525" s="3" t="s">
        <v>21076</v>
      </c>
    </row>
    <row r="3526" spans="1:7" s="168" customFormat="1" ht="30">
      <c r="A3526" s="62">
        <v>3524</v>
      </c>
      <c r="B3526" s="35" t="s">
        <v>21244</v>
      </c>
      <c r="C3526" s="1" t="str">
        <f t="shared" si="121"/>
        <v>No</v>
      </c>
      <c r="D3526" s="30">
        <f t="shared" si="122"/>
        <v>4.8116236832546315</v>
      </c>
      <c r="E3526" s="485">
        <v>13246.400000000001</v>
      </c>
      <c r="F3526" s="27">
        <v>42612</v>
      </c>
      <c r="G3526" s="3" t="s">
        <v>21076</v>
      </c>
    </row>
    <row r="3527" spans="1:7" s="168" customFormat="1" ht="30">
      <c r="A3527" s="62">
        <v>3525</v>
      </c>
      <c r="B3527" s="7" t="s">
        <v>21245</v>
      </c>
      <c r="C3527" s="1" t="str">
        <f t="shared" si="121"/>
        <v>No</v>
      </c>
      <c r="D3527" s="30">
        <f t="shared" si="122"/>
        <v>4.6239011986923364</v>
      </c>
      <c r="E3527" s="485">
        <v>12729.600000000002</v>
      </c>
      <c r="F3527" s="27">
        <v>42612</v>
      </c>
      <c r="G3527" s="3" t="s">
        <v>21076</v>
      </c>
    </row>
    <row r="3528" spans="1:7" s="168" customFormat="1" ht="30">
      <c r="A3528" s="62">
        <v>3526</v>
      </c>
      <c r="B3528" s="7" t="s">
        <v>21246</v>
      </c>
      <c r="C3528" s="1" t="str">
        <f t="shared" si="121"/>
        <v>No</v>
      </c>
      <c r="D3528" s="30">
        <f t="shared" si="122"/>
        <v>2.934398837631675</v>
      </c>
      <c r="E3528" s="485">
        <v>8078.4000000000015</v>
      </c>
      <c r="F3528" s="27">
        <v>42612</v>
      </c>
      <c r="G3528" s="3" t="s">
        <v>21076</v>
      </c>
    </row>
    <row r="3529" spans="1:7" s="168" customFormat="1" ht="30">
      <c r="A3529" s="62">
        <v>3527</v>
      </c>
      <c r="B3529" s="7" t="s">
        <v>21247</v>
      </c>
      <c r="C3529" s="1" t="str">
        <f t="shared" si="121"/>
        <v>No</v>
      </c>
      <c r="D3529" s="30">
        <f t="shared" si="122"/>
        <v>2.934398837631675</v>
      </c>
      <c r="E3529" s="485">
        <v>8078.4000000000015</v>
      </c>
      <c r="F3529" s="27">
        <v>42612</v>
      </c>
      <c r="G3529" s="3" t="s">
        <v>21076</v>
      </c>
    </row>
    <row r="3530" spans="1:7" s="168" customFormat="1" ht="45">
      <c r="A3530" s="62">
        <v>3528</v>
      </c>
      <c r="B3530" s="7" t="s">
        <v>21248</v>
      </c>
      <c r="C3530" s="1" t="str">
        <f t="shared" si="121"/>
        <v>No</v>
      </c>
      <c r="D3530" s="30">
        <f t="shared" si="122"/>
        <v>2.9343988376316745</v>
      </c>
      <c r="E3530" s="485">
        <v>8078.4</v>
      </c>
      <c r="F3530" s="27">
        <v>42612</v>
      </c>
      <c r="G3530" s="3" t="s">
        <v>21076</v>
      </c>
    </row>
    <row r="3531" spans="1:7" s="168" customFormat="1" ht="30">
      <c r="A3531" s="62">
        <v>3529</v>
      </c>
      <c r="B3531" s="7" t="s">
        <v>21249</v>
      </c>
      <c r="C3531" s="1" t="str">
        <f t="shared" si="121"/>
        <v>No</v>
      </c>
      <c r="D3531" s="30">
        <f t="shared" si="122"/>
        <v>2.035306937885943</v>
      </c>
      <c r="E3531" s="485">
        <v>5603.2000000000007</v>
      </c>
      <c r="F3531" s="27">
        <v>42612</v>
      </c>
      <c r="G3531" s="3" t="s">
        <v>21076</v>
      </c>
    </row>
    <row r="3532" spans="1:7" s="168" customFormat="1" ht="45">
      <c r="A3532" s="62">
        <v>3530</v>
      </c>
      <c r="B3532" s="7" t="s">
        <v>21250</v>
      </c>
      <c r="C3532" s="1" t="str">
        <f t="shared" si="121"/>
        <v>Yes</v>
      </c>
      <c r="D3532" s="30">
        <f t="shared" si="122"/>
        <v>0.14820196149654921</v>
      </c>
      <c r="E3532" s="485">
        <v>408</v>
      </c>
      <c r="F3532" s="27">
        <v>42612</v>
      </c>
      <c r="G3532" s="3" t="s">
        <v>21076</v>
      </c>
    </row>
    <row r="3533" spans="1:7" s="168" customFormat="1" ht="30">
      <c r="A3533" s="62">
        <v>3531</v>
      </c>
      <c r="B3533" s="7" t="s">
        <v>21251</v>
      </c>
      <c r="C3533" s="1" t="str">
        <f t="shared" si="121"/>
        <v>No</v>
      </c>
      <c r="D3533" s="30">
        <f t="shared" si="122"/>
        <v>4.8116236832546315</v>
      </c>
      <c r="E3533" s="485">
        <v>13246.4</v>
      </c>
      <c r="F3533" s="27">
        <v>42612</v>
      </c>
      <c r="G3533" s="3" t="s">
        <v>21076</v>
      </c>
    </row>
    <row r="3534" spans="1:7" s="168" customFormat="1" ht="30">
      <c r="A3534" s="62">
        <v>3532</v>
      </c>
      <c r="B3534" s="7" t="s">
        <v>21252</v>
      </c>
      <c r="C3534" s="1" t="str">
        <f t="shared" si="121"/>
        <v>No</v>
      </c>
      <c r="D3534" s="30">
        <f t="shared" si="122"/>
        <v>2.3712313839447874</v>
      </c>
      <c r="E3534" s="485">
        <v>6528</v>
      </c>
      <c r="F3534" s="27">
        <v>42612</v>
      </c>
      <c r="G3534" s="3" t="s">
        <v>21076</v>
      </c>
    </row>
    <row r="3535" spans="1:7" s="168" customFormat="1" ht="60">
      <c r="A3535" s="62">
        <v>3533</v>
      </c>
      <c r="B3535" s="7" t="s">
        <v>21253</v>
      </c>
      <c r="C3535" s="1" t="str">
        <f t="shared" si="121"/>
        <v>Yes</v>
      </c>
      <c r="D3535" s="30">
        <f t="shared" si="122"/>
        <v>0.99789320741009813</v>
      </c>
      <c r="E3535" s="485">
        <v>2747.2000000000003</v>
      </c>
      <c r="F3535" s="27">
        <v>42612</v>
      </c>
      <c r="G3535" s="3" t="s">
        <v>21076</v>
      </c>
    </row>
    <row r="3536" spans="1:7" s="168" customFormat="1" ht="30">
      <c r="A3536" s="62">
        <v>3534</v>
      </c>
      <c r="B3536" s="7" t="s">
        <v>21254</v>
      </c>
      <c r="C3536" s="1" t="str">
        <f t="shared" si="121"/>
        <v>No</v>
      </c>
      <c r="D3536" s="30">
        <f t="shared" si="122"/>
        <v>3.9520523065746458</v>
      </c>
      <c r="E3536" s="485">
        <v>10880</v>
      </c>
      <c r="F3536" s="27">
        <v>42612</v>
      </c>
      <c r="G3536" s="3" t="s">
        <v>21076</v>
      </c>
    </row>
    <row r="3537" spans="1:7" s="168" customFormat="1" ht="30">
      <c r="A3537" s="62">
        <v>3535</v>
      </c>
      <c r="B3537" s="7" t="s">
        <v>21255</v>
      </c>
      <c r="C3537" s="1" t="str">
        <f t="shared" si="121"/>
        <v>Yes</v>
      </c>
      <c r="D3537" s="30">
        <f t="shared" si="122"/>
        <v>0.17784235379585905</v>
      </c>
      <c r="E3537" s="485">
        <v>489.59999999999997</v>
      </c>
      <c r="F3537" s="27">
        <v>42612</v>
      </c>
      <c r="G3537" s="3" t="s">
        <v>21076</v>
      </c>
    </row>
    <row r="3538" spans="1:7" s="168" customFormat="1" ht="30">
      <c r="A3538" s="62">
        <v>3536</v>
      </c>
      <c r="B3538" s="7" t="s">
        <v>21256</v>
      </c>
      <c r="C3538" s="1" t="str">
        <f t="shared" si="121"/>
        <v>Yes</v>
      </c>
      <c r="D3538" s="30">
        <f t="shared" si="122"/>
        <v>1.3239375227025065</v>
      </c>
      <c r="E3538" s="485">
        <v>3644.8</v>
      </c>
      <c r="F3538" s="27">
        <v>42612</v>
      </c>
      <c r="G3538" s="3" t="s">
        <v>21076</v>
      </c>
    </row>
    <row r="3539" spans="1:7" s="168" customFormat="1" ht="30">
      <c r="A3539" s="62">
        <v>3537</v>
      </c>
      <c r="B3539" s="7" t="s">
        <v>21257</v>
      </c>
      <c r="C3539" s="1" t="str">
        <f t="shared" si="121"/>
        <v>Yes</v>
      </c>
      <c r="D3539" s="30">
        <f t="shared" si="122"/>
        <v>0.65208863058481659</v>
      </c>
      <c r="E3539" s="485">
        <v>1795.2</v>
      </c>
      <c r="F3539" s="27">
        <v>42612</v>
      </c>
      <c r="G3539" s="3" t="s">
        <v>21076</v>
      </c>
    </row>
    <row r="3540" spans="1:7" s="168" customFormat="1" ht="30">
      <c r="A3540" s="62">
        <v>3538</v>
      </c>
      <c r="B3540" s="7" t="s">
        <v>21258</v>
      </c>
      <c r="C3540" s="1" t="str">
        <f t="shared" si="121"/>
        <v>Yes</v>
      </c>
      <c r="D3540" s="30">
        <f t="shared" si="122"/>
        <v>1.2350163458045769</v>
      </c>
      <c r="E3540" s="485">
        <v>3400</v>
      </c>
      <c r="F3540" s="27">
        <v>42612</v>
      </c>
      <c r="G3540" s="3" t="s">
        <v>21076</v>
      </c>
    </row>
    <row r="3541" spans="1:7" s="168" customFormat="1" ht="30">
      <c r="A3541" s="62">
        <v>3539</v>
      </c>
      <c r="B3541" s="7" t="s">
        <v>21259</v>
      </c>
      <c r="C3541" s="1" t="str">
        <f t="shared" si="121"/>
        <v>Yes</v>
      </c>
      <c r="D3541" s="30">
        <f t="shared" si="122"/>
        <v>1.4227388303668727</v>
      </c>
      <c r="E3541" s="485">
        <v>3916.8</v>
      </c>
      <c r="F3541" s="27">
        <v>42612</v>
      </c>
      <c r="G3541" s="3" t="s">
        <v>21076</v>
      </c>
    </row>
    <row r="3542" spans="1:7" s="168" customFormat="1" ht="30">
      <c r="A3542" s="62">
        <v>3540</v>
      </c>
      <c r="B3542" s="7" t="s">
        <v>21260</v>
      </c>
      <c r="C3542" s="1" t="str">
        <f t="shared" si="121"/>
        <v>No</v>
      </c>
      <c r="D3542" s="30">
        <f t="shared" si="122"/>
        <v>3.0628405375953505</v>
      </c>
      <c r="E3542" s="485">
        <v>8432</v>
      </c>
      <c r="F3542" s="27">
        <v>42612</v>
      </c>
      <c r="G3542" s="3" t="s">
        <v>21076</v>
      </c>
    </row>
    <row r="3543" spans="1:7" s="168" customFormat="1" ht="30">
      <c r="A3543" s="62">
        <v>3541</v>
      </c>
      <c r="B3543" s="7" t="s">
        <v>21261</v>
      </c>
      <c r="C3543" s="1" t="str">
        <f t="shared" si="121"/>
        <v>No</v>
      </c>
      <c r="D3543" s="30">
        <f t="shared" si="122"/>
        <v>4.3176171449328002</v>
      </c>
      <c r="E3543" s="485">
        <v>11886.4</v>
      </c>
      <c r="F3543" s="27">
        <v>42612</v>
      </c>
      <c r="G3543" s="3" t="s">
        <v>21076</v>
      </c>
    </row>
    <row r="3544" spans="1:7" s="168" customFormat="1" ht="30">
      <c r="A3544" s="62">
        <v>3542</v>
      </c>
      <c r="B3544" s="7" t="s">
        <v>21262</v>
      </c>
      <c r="C3544" s="1" t="str">
        <f t="shared" si="121"/>
        <v>No</v>
      </c>
      <c r="D3544" s="30">
        <f t="shared" si="122"/>
        <v>4.3176171449328002</v>
      </c>
      <c r="E3544" s="485">
        <v>11886.4</v>
      </c>
      <c r="F3544" s="27">
        <v>42612</v>
      </c>
      <c r="G3544" s="3" t="s">
        <v>21076</v>
      </c>
    </row>
    <row r="3545" spans="1:7" s="168" customFormat="1" ht="30">
      <c r="A3545" s="62">
        <v>3543</v>
      </c>
      <c r="B3545" s="7" t="s">
        <v>21263</v>
      </c>
      <c r="C3545" s="1" t="str">
        <f t="shared" si="121"/>
        <v>No</v>
      </c>
      <c r="D3545" s="30">
        <f t="shared" si="122"/>
        <v>4.3176171449328002</v>
      </c>
      <c r="E3545" s="485">
        <v>11886.4</v>
      </c>
      <c r="F3545" s="27">
        <v>42612</v>
      </c>
      <c r="G3545" s="3" t="s">
        <v>21076</v>
      </c>
    </row>
    <row r="3546" spans="1:7" s="168" customFormat="1" ht="30">
      <c r="A3546" s="62">
        <v>3544</v>
      </c>
      <c r="B3546" s="7" t="s">
        <v>21264</v>
      </c>
      <c r="C3546" s="1" t="str">
        <f t="shared" si="121"/>
        <v>No</v>
      </c>
      <c r="D3546" s="30">
        <f t="shared" si="122"/>
        <v>4.2780966218670553</v>
      </c>
      <c r="E3546" s="485">
        <v>11777.600000000002</v>
      </c>
      <c r="F3546" s="27">
        <v>42612</v>
      </c>
      <c r="G3546" s="3" t="s">
        <v>21076</v>
      </c>
    </row>
    <row r="3547" spans="1:7" s="168" customFormat="1" ht="45">
      <c r="A3547" s="62">
        <v>3545</v>
      </c>
      <c r="B3547" s="7" t="s">
        <v>21265</v>
      </c>
      <c r="C3547" s="1" t="str">
        <f t="shared" si="121"/>
        <v>No</v>
      </c>
      <c r="D3547" s="30">
        <f t="shared" si="122"/>
        <v>4.2780966218670553</v>
      </c>
      <c r="E3547" s="485">
        <v>11777.600000000002</v>
      </c>
      <c r="F3547" s="27">
        <v>42612</v>
      </c>
      <c r="G3547" s="3" t="s">
        <v>21076</v>
      </c>
    </row>
    <row r="3548" spans="1:7" s="168" customFormat="1" ht="30">
      <c r="A3548" s="62">
        <v>3546</v>
      </c>
      <c r="B3548" s="7" t="s">
        <v>21266</v>
      </c>
      <c r="C3548" s="1" t="str">
        <f t="shared" si="121"/>
        <v>Yes</v>
      </c>
      <c r="D3548" s="30">
        <f t="shared" si="122"/>
        <v>0.34580457682528148</v>
      </c>
      <c r="E3548" s="485">
        <v>951.99999999999989</v>
      </c>
      <c r="F3548" s="27">
        <v>42612</v>
      </c>
      <c r="G3548" s="3" t="s">
        <v>21076</v>
      </c>
    </row>
    <row r="3549" spans="1:7" s="168" customFormat="1" ht="30">
      <c r="A3549" s="62">
        <v>3547</v>
      </c>
      <c r="B3549" s="7" t="s">
        <v>21267</v>
      </c>
      <c r="C3549" s="1" t="str">
        <f t="shared" si="121"/>
        <v>Yes</v>
      </c>
      <c r="D3549" s="30">
        <f t="shared" si="122"/>
        <v>0.97813294587722488</v>
      </c>
      <c r="E3549" s="485">
        <v>2692.8</v>
      </c>
      <c r="F3549" s="27">
        <v>42612</v>
      </c>
      <c r="G3549" s="3" t="s">
        <v>21076</v>
      </c>
    </row>
    <row r="3550" spans="1:7" s="168" customFormat="1" ht="45">
      <c r="A3550" s="62">
        <v>3548</v>
      </c>
      <c r="B3550" s="7" t="s">
        <v>21268</v>
      </c>
      <c r="C3550" s="1" t="str">
        <f t="shared" si="121"/>
        <v>No</v>
      </c>
      <c r="D3550" s="30">
        <f t="shared" si="122"/>
        <v>2.1835088993824918</v>
      </c>
      <c r="E3550" s="485">
        <v>6011.2</v>
      </c>
      <c r="F3550" s="27">
        <v>42612</v>
      </c>
      <c r="G3550" s="3" t="s">
        <v>21076</v>
      </c>
    </row>
    <row r="3551" spans="1:7" s="168" customFormat="1" ht="45">
      <c r="A3551" s="62">
        <v>3549</v>
      </c>
      <c r="B3551" s="7" t="s">
        <v>21269</v>
      </c>
      <c r="C3551" s="1" t="str">
        <f t="shared" si="121"/>
        <v>No</v>
      </c>
      <c r="D3551" s="30">
        <f t="shared" si="122"/>
        <v>3.1616418452597168</v>
      </c>
      <c r="E3551" s="485">
        <v>8704</v>
      </c>
      <c r="F3551" s="27">
        <v>42612</v>
      </c>
      <c r="G3551" s="3" t="s">
        <v>21076</v>
      </c>
    </row>
    <row r="3552" spans="1:7" s="168" customFormat="1" ht="30">
      <c r="A3552" s="62">
        <v>3550</v>
      </c>
      <c r="B3552" s="7" t="s">
        <v>21270</v>
      </c>
      <c r="C3552" s="1" t="str">
        <f t="shared" si="121"/>
        <v>No</v>
      </c>
      <c r="D3552" s="30">
        <f t="shared" si="122"/>
        <v>2.4206320377769703</v>
      </c>
      <c r="E3552" s="485">
        <v>6663.9999999999991</v>
      </c>
      <c r="F3552" s="27">
        <v>42612</v>
      </c>
      <c r="G3552" s="3" t="s">
        <v>21076</v>
      </c>
    </row>
    <row r="3553" spans="1:7" s="168" customFormat="1" ht="45">
      <c r="A3553" s="62">
        <v>3551</v>
      </c>
      <c r="B3553" s="7" t="s">
        <v>21271</v>
      </c>
      <c r="C3553" s="1" t="str">
        <f t="shared" si="121"/>
        <v>No</v>
      </c>
      <c r="D3553" s="30">
        <f t="shared" si="122"/>
        <v>2.4206320377769703</v>
      </c>
      <c r="E3553" s="485">
        <v>6663.9999999999991</v>
      </c>
      <c r="F3553" s="27">
        <v>42612</v>
      </c>
      <c r="G3553" s="3" t="s">
        <v>21076</v>
      </c>
    </row>
    <row r="3554" spans="1:7" s="168" customFormat="1">
      <c r="A3554" s="62">
        <v>3552</v>
      </c>
      <c r="B3554" s="7" t="s">
        <v>21272</v>
      </c>
      <c r="C3554" s="1" t="str">
        <f t="shared" si="121"/>
        <v>Yes</v>
      </c>
      <c r="D3554" s="30">
        <f t="shared" si="122"/>
        <v>0.73112967671630946</v>
      </c>
      <c r="E3554" s="485">
        <v>2012.8</v>
      </c>
      <c r="F3554" s="27">
        <v>42612</v>
      </c>
      <c r="G3554" s="3" t="s">
        <v>21076</v>
      </c>
    </row>
    <row r="3555" spans="1:7" s="168" customFormat="1">
      <c r="A3555" s="62">
        <v>3553</v>
      </c>
      <c r="B3555" s="7" t="s">
        <v>21273</v>
      </c>
      <c r="C3555" s="1" t="str">
        <f t="shared" si="121"/>
        <v>Yes</v>
      </c>
      <c r="D3555" s="30">
        <f t="shared" si="122"/>
        <v>1.1559752996730841</v>
      </c>
      <c r="E3555" s="485">
        <v>3182.4000000000005</v>
      </c>
      <c r="F3555" s="27">
        <v>42612</v>
      </c>
      <c r="G3555" s="3" t="s">
        <v>21076</v>
      </c>
    </row>
    <row r="3556" spans="1:7" s="168" customFormat="1" ht="45">
      <c r="A3556" s="62">
        <v>3554</v>
      </c>
      <c r="B3556" s="7" t="s">
        <v>21274</v>
      </c>
      <c r="C3556" s="1" t="str">
        <f t="shared" si="121"/>
        <v>No</v>
      </c>
      <c r="D3556" s="30">
        <f t="shared" si="122"/>
        <v>2.5688339992735196</v>
      </c>
      <c r="E3556" s="485">
        <v>7072</v>
      </c>
      <c r="F3556" s="27">
        <v>42612</v>
      </c>
      <c r="G3556" s="3" t="s">
        <v>21076</v>
      </c>
    </row>
    <row r="3557" spans="1:7" s="168" customFormat="1" ht="30">
      <c r="A3557" s="62">
        <v>3555</v>
      </c>
      <c r="B3557" s="7" t="s">
        <v>20081</v>
      </c>
      <c r="C3557" s="1" t="str">
        <f t="shared" si="121"/>
        <v>Yes</v>
      </c>
      <c r="D3557" s="30">
        <f t="shared" si="122"/>
        <v>0.59280784598619685</v>
      </c>
      <c r="E3557" s="485">
        <v>1632</v>
      </c>
      <c r="F3557" s="27">
        <v>42612</v>
      </c>
      <c r="G3557" s="3" t="s">
        <v>21076</v>
      </c>
    </row>
    <row r="3558" spans="1:7" s="168" customFormat="1" ht="30">
      <c r="A3558" s="62">
        <v>3556</v>
      </c>
      <c r="B3558" s="7" t="s">
        <v>21275</v>
      </c>
      <c r="C3558" s="1" t="str">
        <f t="shared" si="121"/>
        <v>Yes</v>
      </c>
      <c r="D3558" s="30">
        <f t="shared" si="122"/>
        <v>0.8299309843806757</v>
      </c>
      <c r="E3558" s="485">
        <v>2284.8000000000002</v>
      </c>
      <c r="F3558" s="27">
        <v>42612</v>
      </c>
      <c r="G3558" s="3" t="s">
        <v>21076</v>
      </c>
    </row>
    <row r="3559" spans="1:7" s="168" customFormat="1" ht="30">
      <c r="A3559" s="62">
        <v>3557</v>
      </c>
      <c r="B3559" s="7" t="s">
        <v>21276</v>
      </c>
      <c r="C3559" s="1" t="str">
        <f t="shared" si="121"/>
        <v>Yes</v>
      </c>
      <c r="D3559" s="30">
        <f t="shared" si="122"/>
        <v>0.95837268434435163</v>
      </c>
      <c r="E3559" s="485">
        <v>2638.4</v>
      </c>
      <c r="F3559" s="27">
        <v>42612</v>
      </c>
      <c r="G3559" s="3" t="s">
        <v>21076</v>
      </c>
    </row>
    <row r="3560" spans="1:7" s="168" customFormat="1" ht="30">
      <c r="A3560" s="62">
        <v>3558</v>
      </c>
      <c r="B3560" s="7" t="s">
        <v>21277</v>
      </c>
      <c r="C3560" s="1" t="str">
        <f t="shared" si="121"/>
        <v>No</v>
      </c>
      <c r="D3560" s="30">
        <f t="shared" si="122"/>
        <v>4.5250998910279696</v>
      </c>
      <c r="E3560" s="485">
        <v>12457.6</v>
      </c>
      <c r="F3560" s="27">
        <v>42612</v>
      </c>
      <c r="G3560" s="3" t="s">
        <v>21076</v>
      </c>
    </row>
    <row r="3561" spans="1:7" s="168" customFormat="1" ht="30">
      <c r="A3561" s="62">
        <v>3559</v>
      </c>
      <c r="B3561" s="7" t="s">
        <v>21278</v>
      </c>
      <c r="C3561" s="1" t="str">
        <f t="shared" si="121"/>
        <v>No</v>
      </c>
      <c r="D3561" s="30">
        <f t="shared" si="122"/>
        <v>2.3811115147112245</v>
      </c>
      <c r="E3561" s="485">
        <v>6555.2000000000007</v>
      </c>
      <c r="F3561" s="27">
        <v>42612</v>
      </c>
      <c r="G3561" s="3" t="s">
        <v>21076</v>
      </c>
    </row>
    <row r="3562" spans="1:7" s="168" customFormat="1" ht="30">
      <c r="A3562" s="62">
        <v>3560</v>
      </c>
      <c r="B3562" s="7" t="s">
        <v>21279</v>
      </c>
      <c r="C3562" s="1" t="str">
        <f t="shared" si="121"/>
        <v>No</v>
      </c>
      <c r="D3562" s="30">
        <f t="shared" si="122"/>
        <v>2.3811115147112245</v>
      </c>
      <c r="E3562" s="485">
        <v>6555.2000000000007</v>
      </c>
      <c r="F3562" s="27">
        <v>42612</v>
      </c>
      <c r="G3562" s="3" t="s">
        <v>21076</v>
      </c>
    </row>
    <row r="3563" spans="1:7" s="168" customFormat="1" ht="45">
      <c r="A3563" s="62">
        <v>3561</v>
      </c>
      <c r="B3563" s="7" t="s">
        <v>21280</v>
      </c>
      <c r="C3563" s="1" t="str">
        <f t="shared" si="121"/>
        <v>Yes</v>
      </c>
      <c r="D3563" s="30">
        <f t="shared" si="122"/>
        <v>0.91885216127860514</v>
      </c>
      <c r="E3563" s="485">
        <v>2529.6</v>
      </c>
      <c r="F3563" s="27">
        <v>42612</v>
      </c>
      <c r="G3563" s="3" t="s">
        <v>21076</v>
      </c>
    </row>
    <row r="3564" spans="1:7" s="168" customFormat="1" ht="30">
      <c r="A3564" s="62">
        <v>3562</v>
      </c>
      <c r="B3564" s="7" t="s">
        <v>21281</v>
      </c>
      <c r="C3564" s="1" t="str">
        <f t="shared" si="121"/>
        <v>No</v>
      </c>
      <c r="D3564" s="30">
        <f t="shared" si="122"/>
        <v>4.6831819832909565</v>
      </c>
      <c r="E3564" s="485">
        <v>12892.800000000003</v>
      </c>
      <c r="F3564" s="27">
        <v>42612</v>
      </c>
      <c r="G3564" s="3" t="s">
        <v>21076</v>
      </c>
    </row>
    <row r="3565" spans="1:7" s="168" customFormat="1" ht="30">
      <c r="A3565" s="62">
        <v>3563</v>
      </c>
      <c r="B3565" s="7" t="s">
        <v>21282</v>
      </c>
      <c r="C3565" s="1" t="str">
        <f t="shared" si="121"/>
        <v>Yes</v>
      </c>
      <c r="D3565" s="30">
        <f t="shared" si="122"/>
        <v>0.43472575372321104</v>
      </c>
      <c r="E3565" s="485">
        <v>1196.8</v>
      </c>
      <c r="F3565" s="27">
        <v>42612</v>
      </c>
      <c r="G3565" s="3" t="s">
        <v>21076</v>
      </c>
    </row>
    <row r="3566" spans="1:7" s="168" customFormat="1" ht="30">
      <c r="A3566" s="62">
        <v>3564</v>
      </c>
      <c r="B3566" s="7" t="s">
        <v>21283</v>
      </c>
      <c r="C3566" s="1" t="str">
        <f t="shared" si="121"/>
        <v>No</v>
      </c>
      <c r="D3566" s="30">
        <f t="shared" si="122"/>
        <v>4.5547402833272788</v>
      </c>
      <c r="E3566" s="485">
        <v>12539.199999999999</v>
      </c>
      <c r="F3566" s="27">
        <v>42612</v>
      </c>
      <c r="G3566" s="3" t="s">
        <v>21076</v>
      </c>
    </row>
    <row r="3567" spans="1:7" s="168" customFormat="1" ht="30">
      <c r="A3567" s="62">
        <v>3565</v>
      </c>
      <c r="B3567" s="35" t="s">
        <v>21284</v>
      </c>
      <c r="C3567" s="1" t="str">
        <f t="shared" ref="C3567:C3630" si="123">IF(D3567&lt;=2, "Yes", "No")</f>
        <v>No</v>
      </c>
      <c r="D3567" s="30">
        <f t="shared" si="122"/>
        <v>4.5745005448601521</v>
      </c>
      <c r="E3567" s="485">
        <v>12593.599999999999</v>
      </c>
      <c r="F3567" s="27">
        <v>42612</v>
      </c>
      <c r="G3567" s="3" t="s">
        <v>21076</v>
      </c>
    </row>
    <row r="3568" spans="1:7" s="168" customFormat="1" ht="45">
      <c r="A3568" s="62">
        <v>3566</v>
      </c>
      <c r="B3568" s="35" t="s">
        <v>21285</v>
      </c>
      <c r="C3568" s="1" t="str">
        <f t="shared" si="123"/>
        <v>No</v>
      </c>
      <c r="D3568" s="30">
        <f t="shared" si="122"/>
        <v>4.4559389756629129</v>
      </c>
      <c r="E3568" s="485">
        <v>12267.199999999999</v>
      </c>
      <c r="F3568" s="27">
        <v>42612</v>
      </c>
      <c r="G3568" s="3" t="s">
        <v>21076</v>
      </c>
    </row>
    <row r="3569" spans="1:7" s="168" customFormat="1" ht="30">
      <c r="A3569" s="62">
        <v>3567</v>
      </c>
      <c r="B3569" s="7" t="s">
        <v>21286</v>
      </c>
      <c r="C3569" s="1" t="str">
        <f t="shared" si="123"/>
        <v>Yes</v>
      </c>
      <c r="D3569" s="30">
        <f t="shared" si="122"/>
        <v>1.0176534689429715</v>
      </c>
      <c r="E3569" s="485">
        <v>2801.6000000000004</v>
      </c>
      <c r="F3569" s="27">
        <v>42612</v>
      </c>
      <c r="G3569" s="3" t="s">
        <v>21076</v>
      </c>
    </row>
    <row r="3570" spans="1:7" s="168" customFormat="1" ht="30">
      <c r="A3570" s="62">
        <v>3568</v>
      </c>
      <c r="B3570" s="7" t="s">
        <v>21287</v>
      </c>
      <c r="C3570" s="1" t="str">
        <f t="shared" si="123"/>
        <v>No</v>
      </c>
      <c r="D3570" s="30">
        <f t="shared" si="122"/>
        <v>2.4996730839084638</v>
      </c>
      <c r="E3570" s="485">
        <v>6881.6</v>
      </c>
      <c r="F3570" s="27">
        <v>42612</v>
      </c>
      <c r="G3570" s="3" t="s">
        <v>21076</v>
      </c>
    </row>
    <row r="3571" spans="1:7" s="168" customFormat="1" ht="30">
      <c r="A3571" s="62">
        <v>3569</v>
      </c>
      <c r="B3571" s="7" t="s">
        <v>21288</v>
      </c>
      <c r="C3571" s="1" t="str">
        <f t="shared" si="123"/>
        <v>No</v>
      </c>
      <c r="D3571" s="30">
        <f t="shared" si="122"/>
        <v>3.517326552851435</v>
      </c>
      <c r="E3571" s="485">
        <v>9683.2000000000007</v>
      </c>
      <c r="F3571" s="27">
        <v>42612</v>
      </c>
      <c r="G3571" s="3" t="s">
        <v>21076</v>
      </c>
    </row>
    <row r="3572" spans="1:7" s="168" customFormat="1" ht="30">
      <c r="A3572" s="62">
        <v>3570</v>
      </c>
      <c r="B3572" s="7" t="s">
        <v>21289</v>
      </c>
      <c r="C3572" s="1" t="str">
        <f t="shared" si="123"/>
        <v>No</v>
      </c>
      <c r="D3572" s="30">
        <f t="shared" si="122"/>
        <v>3.141881583726843</v>
      </c>
      <c r="E3572" s="485">
        <v>8649.5999999999985</v>
      </c>
      <c r="F3572" s="27">
        <v>42612</v>
      </c>
      <c r="G3572" s="3" t="s">
        <v>21076</v>
      </c>
    </row>
    <row r="3573" spans="1:7" s="168" customFormat="1" ht="30">
      <c r="A3573" s="62">
        <v>3571</v>
      </c>
      <c r="B3573" s="7" t="s">
        <v>21290</v>
      </c>
      <c r="C3573" s="1" t="str">
        <f t="shared" si="123"/>
        <v>No</v>
      </c>
      <c r="D3573" s="30">
        <f t="shared" si="122"/>
        <v>3.141881583726843</v>
      </c>
      <c r="E3573" s="485">
        <v>8649.5999999999985</v>
      </c>
      <c r="F3573" s="27">
        <v>42612</v>
      </c>
      <c r="G3573" s="3" t="s">
        <v>21076</v>
      </c>
    </row>
    <row r="3574" spans="1:7" s="168" customFormat="1" ht="30">
      <c r="A3574" s="62">
        <v>3572</v>
      </c>
      <c r="B3574" s="7" t="s">
        <v>21291</v>
      </c>
      <c r="C3574" s="1" t="str">
        <f t="shared" si="123"/>
        <v>Yes</v>
      </c>
      <c r="D3574" s="30">
        <f t="shared" si="122"/>
        <v>1.0275335997094079</v>
      </c>
      <c r="E3574" s="485">
        <v>2828.8</v>
      </c>
      <c r="F3574" s="27">
        <v>42612</v>
      </c>
      <c r="G3574" s="3" t="s">
        <v>21076</v>
      </c>
    </row>
    <row r="3575" spans="1:7" s="168" customFormat="1" ht="30">
      <c r="A3575" s="62">
        <v>3573</v>
      </c>
      <c r="B3575" s="7" t="s">
        <v>21292</v>
      </c>
      <c r="C3575" s="1" t="str">
        <f t="shared" si="123"/>
        <v>Yes</v>
      </c>
      <c r="D3575" s="30">
        <f t="shared" si="122"/>
        <v>0.40508536142390122</v>
      </c>
      <c r="E3575" s="485">
        <v>1115.2</v>
      </c>
      <c r="F3575" s="27">
        <v>42612</v>
      </c>
      <c r="G3575" s="3" t="s">
        <v>21076</v>
      </c>
    </row>
    <row r="3576" spans="1:7" s="168" customFormat="1" ht="30">
      <c r="A3576" s="62">
        <v>3574</v>
      </c>
      <c r="B3576" s="7" t="s">
        <v>21293</v>
      </c>
      <c r="C3576" s="1" t="str">
        <f t="shared" si="123"/>
        <v>No</v>
      </c>
      <c r="D3576" s="30">
        <f t="shared" si="122"/>
        <v>3.4827460951689071</v>
      </c>
      <c r="E3576" s="485">
        <v>9588.0000000000018</v>
      </c>
      <c r="F3576" s="27">
        <v>42612</v>
      </c>
      <c r="G3576" s="3" t="s">
        <v>21076</v>
      </c>
    </row>
    <row r="3577" spans="1:7" s="168" customFormat="1" ht="30">
      <c r="A3577" s="62">
        <v>3575</v>
      </c>
      <c r="B3577" s="7" t="s">
        <v>21294</v>
      </c>
      <c r="C3577" s="1" t="str">
        <f t="shared" si="123"/>
        <v>No</v>
      </c>
      <c r="D3577" s="30">
        <f t="shared" si="122"/>
        <v>19.809662186705413</v>
      </c>
      <c r="E3577" s="485">
        <v>54536</v>
      </c>
      <c r="F3577" s="27">
        <v>42612</v>
      </c>
      <c r="G3577" s="3" t="s">
        <v>21076</v>
      </c>
    </row>
    <row r="3578" spans="1:7" s="168" customFormat="1" ht="30">
      <c r="A3578" s="62">
        <v>3576</v>
      </c>
      <c r="B3578" s="7" t="s">
        <v>21295</v>
      </c>
      <c r="C3578" s="1" t="str">
        <f t="shared" si="123"/>
        <v>No</v>
      </c>
      <c r="D3578" s="30">
        <f t="shared" si="122"/>
        <v>4.0508536142390117</v>
      </c>
      <c r="E3578" s="485">
        <v>11152</v>
      </c>
      <c r="F3578" s="27">
        <v>42612</v>
      </c>
      <c r="G3578" s="3" t="s">
        <v>21076</v>
      </c>
    </row>
    <row r="3579" spans="1:7" s="168" customFormat="1" ht="30">
      <c r="A3579" s="62">
        <v>3577</v>
      </c>
      <c r="B3579" s="7" t="s">
        <v>21296</v>
      </c>
      <c r="C3579" s="1" t="str">
        <f t="shared" si="123"/>
        <v>No</v>
      </c>
      <c r="D3579" s="30">
        <f t="shared" si="122"/>
        <v>4.1792953142026885</v>
      </c>
      <c r="E3579" s="485">
        <v>11505.6</v>
      </c>
      <c r="F3579" s="27">
        <v>42612</v>
      </c>
      <c r="G3579" s="3" t="s">
        <v>21076</v>
      </c>
    </row>
    <row r="3580" spans="1:7" s="168" customFormat="1" ht="30">
      <c r="A3580" s="62">
        <v>3578</v>
      </c>
      <c r="B3580" s="7" t="s">
        <v>21297</v>
      </c>
      <c r="C3580" s="1" t="str">
        <f t="shared" si="123"/>
        <v>No</v>
      </c>
      <c r="D3580" s="30">
        <f t="shared" si="122"/>
        <v>2.4700326916091537</v>
      </c>
      <c r="E3580" s="485">
        <v>6800</v>
      </c>
      <c r="F3580" s="27">
        <v>42612</v>
      </c>
      <c r="G3580" s="3" t="s">
        <v>21076</v>
      </c>
    </row>
    <row r="3581" spans="1:7" s="168" customFormat="1" ht="30">
      <c r="A3581" s="62">
        <v>3579</v>
      </c>
      <c r="B3581" s="7" t="s">
        <v>21298</v>
      </c>
      <c r="C3581" s="1" t="str">
        <f t="shared" si="123"/>
        <v>Yes</v>
      </c>
      <c r="D3581" s="30">
        <f t="shared" si="122"/>
        <v>0.35568470759171811</v>
      </c>
      <c r="E3581" s="485">
        <v>979.19999999999993</v>
      </c>
      <c r="F3581" s="27">
        <v>42612</v>
      </c>
      <c r="G3581" s="3" t="s">
        <v>21076</v>
      </c>
    </row>
    <row r="3582" spans="1:7" s="168" customFormat="1" ht="30">
      <c r="A3582" s="62">
        <v>3580</v>
      </c>
      <c r="B3582" s="7" t="s">
        <v>21299</v>
      </c>
      <c r="C3582" s="1" t="str">
        <f t="shared" si="123"/>
        <v>Yes</v>
      </c>
      <c r="D3582" s="30">
        <f t="shared" si="122"/>
        <v>1.4326189611333093</v>
      </c>
      <c r="E3582" s="485">
        <v>3944.0000000000005</v>
      </c>
      <c r="F3582" s="27">
        <v>42612</v>
      </c>
      <c r="G3582" s="3" t="s">
        <v>21076</v>
      </c>
    </row>
    <row r="3583" spans="1:7" s="168" customFormat="1" ht="30">
      <c r="A3583" s="62">
        <v>3581</v>
      </c>
      <c r="B3583" s="7" t="s">
        <v>21300</v>
      </c>
      <c r="C3583" s="1" t="str">
        <f t="shared" si="123"/>
        <v>No</v>
      </c>
      <c r="D3583" s="30">
        <f t="shared" si="122"/>
        <v>3.2703232836905198</v>
      </c>
      <c r="E3583" s="485">
        <v>9003.2000000000007</v>
      </c>
      <c r="F3583" s="27">
        <v>42612</v>
      </c>
      <c r="G3583" s="3" t="s">
        <v>21076</v>
      </c>
    </row>
    <row r="3584" spans="1:7" s="168" customFormat="1" ht="30">
      <c r="A3584" s="62">
        <v>3582</v>
      </c>
      <c r="B3584" s="7" t="s">
        <v>21301</v>
      </c>
      <c r="C3584" s="1" t="str">
        <f t="shared" si="123"/>
        <v>No</v>
      </c>
      <c r="D3584" s="30">
        <f t="shared" si="122"/>
        <v>3.2703232836905198</v>
      </c>
      <c r="E3584" s="485">
        <v>9003.2000000000007</v>
      </c>
      <c r="F3584" s="27">
        <v>42612</v>
      </c>
      <c r="G3584" s="3" t="s">
        <v>21076</v>
      </c>
    </row>
    <row r="3585" spans="1:7" s="168" customFormat="1" ht="30">
      <c r="A3585" s="62">
        <v>3583</v>
      </c>
      <c r="B3585" s="7" t="s">
        <v>21302</v>
      </c>
      <c r="C3585" s="1" t="str">
        <f t="shared" si="123"/>
        <v>No</v>
      </c>
      <c r="D3585" s="30">
        <f t="shared" si="122"/>
        <v>3.2703232836905198</v>
      </c>
      <c r="E3585" s="485">
        <v>9003.2000000000007</v>
      </c>
      <c r="F3585" s="27">
        <v>42612</v>
      </c>
      <c r="G3585" s="3" t="s">
        <v>21076</v>
      </c>
    </row>
    <row r="3586" spans="1:7" s="168" customFormat="1" ht="30">
      <c r="A3586" s="62">
        <v>3584</v>
      </c>
      <c r="B3586" s="7" t="s">
        <v>21303</v>
      </c>
      <c r="C3586" s="1" t="str">
        <f t="shared" si="123"/>
        <v>No</v>
      </c>
      <c r="D3586" s="30">
        <f t="shared" si="122"/>
        <v>4.6733018525245189</v>
      </c>
      <c r="E3586" s="485">
        <v>12865.6</v>
      </c>
      <c r="F3586" s="27">
        <v>42612</v>
      </c>
      <c r="G3586" s="3" t="s">
        <v>21076</v>
      </c>
    </row>
    <row r="3587" spans="1:7" s="168" customFormat="1" ht="30">
      <c r="A3587" s="62">
        <v>3585</v>
      </c>
      <c r="B3587" s="7" t="s">
        <v>21304</v>
      </c>
      <c r="C3587" s="1" t="str">
        <f t="shared" si="123"/>
        <v>Yes</v>
      </c>
      <c r="D3587" s="30">
        <f t="shared" si="122"/>
        <v>0.65208863058481659</v>
      </c>
      <c r="E3587" s="485">
        <v>1795.2</v>
      </c>
      <c r="F3587" s="27">
        <v>42612</v>
      </c>
      <c r="G3587" s="3" t="s">
        <v>21076</v>
      </c>
    </row>
    <row r="3588" spans="1:7" s="168" customFormat="1" ht="30">
      <c r="A3588" s="62">
        <v>3586</v>
      </c>
      <c r="B3588" s="7" t="s">
        <v>21305</v>
      </c>
      <c r="C3588" s="1" t="str">
        <f t="shared" si="123"/>
        <v>Yes</v>
      </c>
      <c r="D3588" s="30">
        <f t="shared" ref="D3588:D3651" si="124">E3588/2753</f>
        <v>0.49400653832183072</v>
      </c>
      <c r="E3588" s="485">
        <v>1360</v>
      </c>
      <c r="F3588" s="27">
        <v>42612</v>
      </c>
      <c r="G3588" s="3" t="s">
        <v>21076</v>
      </c>
    </row>
    <row r="3589" spans="1:7" s="168" customFormat="1" ht="30">
      <c r="A3589" s="62">
        <v>3587</v>
      </c>
      <c r="B3589" s="7" t="s">
        <v>21306</v>
      </c>
      <c r="C3589" s="1" t="str">
        <f t="shared" si="123"/>
        <v>Yes</v>
      </c>
      <c r="D3589" s="30">
        <f t="shared" si="124"/>
        <v>1.3239375227025065</v>
      </c>
      <c r="E3589" s="485">
        <v>3644.8</v>
      </c>
      <c r="F3589" s="27">
        <v>42612</v>
      </c>
      <c r="G3589" s="3" t="s">
        <v>21076</v>
      </c>
    </row>
    <row r="3590" spans="1:7" s="168" customFormat="1" ht="30">
      <c r="A3590" s="62">
        <v>3588</v>
      </c>
      <c r="B3590" s="7" t="s">
        <v>21307</v>
      </c>
      <c r="C3590" s="1" t="str">
        <f t="shared" si="123"/>
        <v>No</v>
      </c>
      <c r="D3590" s="30">
        <f t="shared" si="124"/>
        <v>4.4756992371957862</v>
      </c>
      <c r="E3590" s="485">
        <v>12321.6</v>
      </c>
      <c r="F3590" s="27">
        <v>42612</v>
      </c>
      <c r="G3590" s="3" t="s">
        <v>21076</v>
      </c>
    </row>
    <row r="3591" spans="1:7" s="168" customFormat="1" ht="30">
      <c r="A3591" s="62">
        <v>3589</v>
      </c>
      <c r="B3591" s="7" t="s">
        <v>21308</v>
      </c>
      <c r="C3591" s="1" t="str">
        <f t="shared" si="123"/>
        <v>Yes</v>
      </c>
      <c r="D3591" s="30">
        <f t="shared" si="124"/>
        <v>1.0868143843080276</v>
      </c>
      <c r="E3591" s="485">
        <v>2992</v>
      </c>
      <c r="F3591" s="27">
        <v>42612</v>
      </c>
      <c r="G3591" s="3" t="s">
        <v>21076</v>
      </c>
    </row>
    <row r="3592" spans="1:7" s="168" customFormat="1" ht="30">
      <c r="A3592" s="62">
        <v>3590</v>
      </c>
      <c r="B3592" s="7" t="s">
        <v>21309</v>
      </c>
      <c r="C3592" s="1" t="str">
        <f t="shared" si="123"/>
        <v>No</v>
      </c>
      <c r="D3592" s="30">
        <f t="shared" si="124"/>
        <v>4.7819832909553215</v>
      </c>
      <c r="E3592" s="485">
        <v>13164.8</v>
      </c>
      <c r="F3592" s="27">
        <v>42612</v>
      </c>
      <c r="G3592" s="3" t="s">
        <v>21076</v>
      </c>
    </row>
    <row r="3593" spans="1:7" s="168" customFormat="1" ht="30">
      <c r="A3593" s="62">
        <v>3591</v>
      </c>
      <c r="B3593" s="7" t="s">
        <v>21310</v>
      </c>
      <c r="C3593" s="1" t="str">
        <f t="shared" si="123"/>
        <v>Yes</v>
      </c>
      <c r="D3593" s="30">
        <f t="shared" si="124"/>
        <v>0.97813294587722488</v>
      </c>
      <c r="E3593" s="485">
        <v>2692.8</v>
      </c>
      <c r="F3593" s="27">
        <v>42612</v>
      </c>
      <c r="G3593" s="3" t="s">
        <v>21076</v>
      </c>
    </row>
    <row r="3594" spans="1:7" s="168" customFormat="1" ht="30">
      <c r="A3594" s="62">
        <v>3592</v>
      </c>
      <c r="B3594" s="7" t="s">
        <v>21311</v>
      </c>
      <c r="C3594" s="1" t="str">
        <f t="shared" si="123"/>
        <v>Yes</v>
      </c>
      <c r="D3594" s="30">
        <f t="shared" si="124"/>
        <v>0.97813294587722488</v>
      </c>
      <c r="E3594" s="485">
        <v>2692.8</v>
      </c>
      <c r="F3594" s="27">
        <v>42612</v>
      </c>
      <c r="G3594" s="3" t="s">
        <v>21076</v>
      </c>
    </row>
    <row r="3595" spans="1:7" s="168" customFormat="1" ht="30">
      <c r="A3595" s="62">
        <v>3593</v>
      </c>
      <c r="B3595" s="28" t="s">
        <v>21312</v>
      </c>
      <c r="C3595" s="29" t="str">
        <f t="shared" si="123"/>
        <v>Yes</v>
      </c>
      <c r="D3595" s="30">
        <f t="shared" si="124"/>
        <v>1.1164547766073376</v>
      </c>
      <c r="E3595" s="160">
        <v>3073.6000000000004</v>
      </c>
      <c r="F3595" s="237">
        <v>42612</v>
      </c>
      <c r="G3595" s="3" t="s">
        <v>21313</v>
      </c>
    </row>
    <row r="3596" spans="1:7" s="168" customFormat="1" ht="30">
      <c r="A3596" s="62">
        <v>3594</v>
      </c>
      <c r="B3596" s="35" t="s">
        <v>21314</v>
      </c>
      <c r="C3596" s="29" t="str">
        <f t="shared" si="123"/>
        <v>Yes</v>
      </c>
      <c r="D3596" s="30">
        <f t="shared" si="124"/>
        <v>0.89909189974573189</v>
      </c>
      <c r="E3596" s="485">
        <v>2475.1999999999998</v>
      </c>
      <c r="F3596" s="237">
        <v>42612</v>
      </c>
      <c r="G3596" s="3" t="s">
        <v>21313</v>
      </c>
    </row>
    <row r="3597" spans="1:7" s="168" customFormat="1" ht="30">
      <c r="A3597" s="62">
        <v>3595</v>
      </c>
      <c r="B3597" s="35" t="s">
        <v>21315</v>
      </c>
      <c r="C3597" s="29" t="str">
        <f t="shared" si="123"/>
        <v>Yes</v>
      </c>
      <c r="D3597" s="30">
        <f t="shared" si="124"/>
        <v>0.89909189974573189</v>
      </c>
      <c r="E3597" s="485">
        <v>2475.1999999999998</v>
      </c>
      <c r="F3597" s="237">
        <v>42612</v>
      </c>
      <c r="G3597" s="3" t="s">
        <v>21313</v>
      </c>
    </row>
    <row r="3598" spans="1:7" s="168" customFormat="1" ht="30">
      <c r="A3598" s="62">
        <v>3596</v>
      </c>
      <c r="B3598" s="28" t="s">
        <v>21316</v>
      </c>
      <c r="C3598" s="29" t="str">
        <f t="shared" si="123"/>
        <v>Yes</v>
      </c>
      <c r="D3598" s="30">
        <f t="shared" si="124"/>
        <v>0.7508899382491826</v>
      </c>
      <c r="E3598" s="160">
        <v>2067.1999999999998</v>
      </c>
      <c r="F3598" s="237">
        <v>42612</v>
      </c>
      <c r="G3598" s="3" t="s">
        <v>21313</v>
      </c>
    </row>
    <row r="3599" spans="1:7" s="168" customFormat="1" ht="45">
      <c r="A3599" s="62">
        <v>3597</v>
      </c>
      <c r="B3599" s="28" t="s">
        <v>21317</v>
      </c>
      <c r="C3599" s="29" t="str">
        <f t="shared" si="123"/>
        <v>No</v>
      </c>
      <c r="D3599" s="30">
        <f t="shared" si="124"/>
        <v>4.8116236832546306</v>
      </c>
      <c r="E3599" s="160">
        <v>13246.399999999998</v>
      </c>
      <c r="F3599" s="237">
        <v>42612</v>
      </c>
      <c r="G3599" s="3" t="s">
        <v>21313</v>
      </c>
    </row>
    <row r="3600" spans="1:7" s="168" customFormat="1" ht="30">
      <c r="A3600" s="62">
        <v>3598</v>
      </c>
      <c r="B3600" s="32" t="s">
        <v>21318</v>
      </c>
      <c r="C3600" s="29" t="str">
        <f t="shared" si="123"/>
        <v>No</v>
      </c>
      <c r="D3600" s="30">
        <f t="shared" si="124"/>
        <v>2.2230294224482381</v>
      </c>
      <c r="E3600" s="160">
        <v>6120</v>
      </c>
      <c r="F3600" s="237">
        <v>42612</v>
      </c>
      <c r="G3600" s="3" t="s">
        <v>21313</v>
      </c>
    </row>
    <row r="3601" spans="1:7" s="168" customFormat="1" ht="30">
      <c r="A3601" s="62">
        <v>3599</v>
      </c>
      <c r="B3601" s="32" t="s">
        <v>21319</v>
      </c>
      <c r="C3601" s="29" t="str">
        <f t="shared" si="123"/>
        <v>Yes</v>
      </c>
      <c r="D3601" s="30">
        <f t="shared" si="124"/>
        <v>0.55328732292045046</v>
      </c>
      <c r="E3601" s="160">
        <v>1523.2000000000003</v>
      </c>
      <c r="F3601" s="237">
        <v>42612</v>
      </c>
      <c r="G3601" s="3" t="s">
        <v>21313</v>
      </c>
    </row>
    <row r="3602" spans="1:7" s="168" customFormat="1" ht="30">
      <c r="A3602" s="62">
        <v>3600</v>
      </c>
      <c r="B3602" s="32" t="s">
        <v>21320</v>
      </c>
      <c r="C3602" s="29" t="str">
        <f t="shared" si="123"/>
        <v>Yes</v>
      </c>
      <c r="D3602" s="30">
        <f t="shared" si="124"/>
        <v>1.6993824918270977</v>
      </c>
      <c r="E3602" s="160">
        <v>4678.3999999999996</v>
      </c>
      <c r="F3602" s="237">
        <v>42612</v>
      </c>
      <c r="G3602" s="3" t="s">
        <v>21313</v>
      </c>
    </row>
    <row r="3603" spans="1:7" s="168" customFormat="1" ht="30">
      <c r="A3603" s="62">
        <v>3601</v>
      </c>
      <c r="B3603" s="32" t="s">
        <v>21321</v>
      </c>
      <c r="C3603" s="29" t="str">
        <f t="shared" si="123"/>
        <v>No</v>
      </c>
      <c r="D3603" s="30">
        <f t="shared" si="124"/>
        <v>4.9400653832183075</v>
      </c>
      <c r="E3603" s="160">
        <v>13600</v>
      </c>
      <c r="F3603" s="237">
        <v>42612</v>
      </c>
      <c r="G3603" s="3" t="s">
        <v>21313</v>
      </c>
    </row>
    <row r="3604" spans="1:7" s="168" customFormat="1" ht="30">
      <c r="A3604" s="62">
        <v>3602</v>
      </c>
      <c r="B3604" s="32" t="s">
        <v>21322</v>
      </c>
      <c r="C3604" s="29" t="str">
        <f t="shared" si="123"/>
        <v>Yes</v>
      </c>
      <c r="D3604" s="30">
        <f t="shared" si="124"/>
        <v>1.1658554304395206</v>
      </c>
      <c r="E3604" s="160">
        <v>3209.6000000000004</v>
      </c>
      <c r="F3604" s="237">
        <v>42612</v>
      </c>
      <c r="G3604" s="3" t="s">
        <v>21313</v>
      </c>
    </row>
    <row r="3605" spans="1:7" s="168" customFormat="1" ht="30">
      <c r="A3605" s="62">
        <v>3603</v>
      </c>
      <c r="B3605" s="32" t="s">
        <v>21323</v>
      </c>
      <c r="C3605" s="29" t="str">
        <f t="shared" si="123"/>
        <v>Yes</v>
      </c>
      <c r="D3605" s="30">
        <f t="shared" si="124"/>
        <v>1.1263349073737741</v>
      </c>
      <c r="E3605" s="160">
        <v>3100.7999999999997</v>
      </c>
      <c r="F3605" s="237">
        <v>42612</v>
      </c>
      <c r="G3605" s="3" t="s">
        <v>21313</v>
      </c>
    </row>
    <row r="3606" spans="1:7" s="168" customFormat="1" ht="30">
      <c r="A3606" s="62">
        <v>3604</v>
      </c>
      <c r="B3606" s="32" t="s">
        <v>21324</v>
      </c>
      <c r="C3606" s="29" t="str">
        <f t="shared" si="123"/>
        <v>No</v>
      </c>
      <c r="D3606" s="30">
        <f t="shared" si="124"/>
        <v>4.6535415909916447</v>
      </c>
      <c r="E3606" s="160">
        <v>12811.199999999999</v>
      </c>
      <c r="F3606" s="237">
        <v>42612</v>
      </c>
      <c r="G3606" s="3" t="s">
        <v>21313</v>
      </c>
    </row>
    <row r="3607" spans="1:7" s="168" customFormat="1" ht="30">
      <c r="A3607" s="62">
        <v>3605</v>
      </c>
      <c r="B3607" s="35" t="s">
        <v>21325</v>
      </c>
      <c r="C3607" s="29" t="str">
        <f t="shared" si="123"/>
        <v>Yes</v>
      </c>
      <c r="D3607" s="30">
        <f t="shared" si="124"/>
        <v>1.6993824918270977</v>
      </c>
      <c r="E3607" s="485">
        <v>4678.3999999999996</v>
      </c>
      <c r="F3607" s="237">
        <v>42612</v>
      </c>
      <c r="G3607" s="3" t="s">
        <v>21313</v>
      </c>
    </row>
    <row r="3608" spans="1:7" s="168" customFormat="1" ht="30">
      <c r="A3608" s="62">
        <v>3606</v>
      </c>
      <c r="B3608" s="28" t="s">
        <v>21326</v>
      </c>
      <c r="C3608" s="29" t="str">
        <f t="shared" si="123"/>
        <v>Yes</v>
      </c>
      <c r="D3608" s="30">
        <f t="shared" si="124"/>
        <v>0.72124954594987301</v>
      </c>
      <c r="E3608" s="160">
        <v>1985.6000000000004</v>
      </c>
      <c r="F3608" s="237">
        <v>42612</v>
      </c>
      <c r="G3608" s="3" t="s">
        <v>21313</v>
      </c>
    </row>
    <row r="3609" spans="1:7" s="168" customFormat="1" ht="30">
      <c r="A3609" s="62">
        <v>3607</v>
      </c>
      <c r="B3609" s="32" t="s">
        <v>21327</v>
      </c>
      <c r="C3609" s="29" t="str">
        <f t="shared" si="123"/>
        <v>No</v>
      </c>
      <c r="D3609" s="30">
        <f t="shared" si="124"/>
        <v>4.3274972756992369</v>
      </c>
      <c r="E3609" s="160">
        <v>11913.6</v>
      </c>
      <c r="F3609" s="237">
        <v>42612</v>
      </c>
      <c r="G3609" s="3" t="s">
        <v>21313</v>
      </c>
    </row>
    <row r="3610" spans="1:7" s="168" customFormat="1" ht="45">
      <c r="A3610" s="62">
        <v>3608</v>
      </c>
      <c r="B3610" s="32" t="s">
        <v>21328</v>
      </c>
      <c r="C3610" s="29" t="str">
        <f t="shared" si="123"/>
        <v>Yes</v>
      </c>
      <c r="D3610" s="30">
        <f t="shared" si="124"/>
        <v>0.42484562295677442</v>
      </c>
      <c r="E3610" s="160">
        <v>1169.5999999999999</v>
      </c>
      <c r="F3610" s="237">
        <v>42612</v>
      </c>
      <c r="G3610" s="3" t="s">
        <v>21313</v>
      </c>
    </row>
    <row r="3611" spans="1:7" s="168" customFormat="1" ht="30">
      <c r="A3611" s="62">
        <v>3609</v>
      </c>
      <c r="B3611" s="32" t="s">
        <v>21329</v>
      </c>
      <c r="C3611" s="29" t="str">
        <f t="shared" si="123"/>
        <v>Yes</v>
      </c>
      <c r="D3611" s="30">
        <f t="shared" si="124"/>
        <v>0.42484562295677442</v>
      </c>
      <c r="E3611" s="160">
        <v>1169.5999999999999</v>
      </c>
      <c r="F3611" s="237">
        <v>42612</v>
      </c>
      <c r="G3611" s="3" t="s">
        <v>21313</v>
      </c>
    </row>
    <row r="3612" spans="1:7" s="168" customFormat="1" ht="45">
      <c r="A3612" s="62">
        <v>3610</v>
      </c>
      <c r="B3612" s="28" t="s">
        <v>21330</v>
      </c>
      <c r="C3612" s="29" t="str">
        <f t="shared" si="123"/>
        <v>Yes</v>
      </c>
      <c r="D3612" s="30">
        <f t="shared" si="124"/>
        <v>1.0670541227751544</v>
      </c>
      <c r="E3612" s="160">
        <v>2937.6</v>
      </c>
      <c r="F3612" s="237">
        <v>42612</v>
      </c>
      <c r="G3612" s="3" t="s">
        <v>21313</v>
      </c>
    </row>
    <row r="3613" spans="1:7" s="168" customFormat="1" ht="30">
      <c r="A3613" s="62">
        <v>3611</v>
      </c>
      <c r="B3613" s="32" t="s">
        <v>21331</v>
      </c>
      <c r="C3613" s="29" t="str">
        <f t="shared" si="123"/>
        <v>Yes</v>
      </c>
      <c r="D3613" s="30">
        <f t="shared" si="124"/>
        <v>0.66196876135125327</v>
      </c>
      <c r="E3613" s="160">
        <v>1822.4</v>
      </c>
      <c r="F3613" s="237">
        <v>42612</v>
      </c>
      <c r="G3613" s="3" t="s">
        <v>21313</v>
      </c>
    </row>
    <row r="3614" spans="1:7" s="168" customFormat="1" ht="30">
      <c r="A3614" s="62">
        <v>3612</v>
      </c>
      <c r="B3614" s="28" t="s">
        <v>21332</v>
      </c>
      <c r="C3614" s="29" t="str">
        <f t="shared" si="123"/>
        <v>No</v>
      </c>
      <c r="D3614" s="30">
        <f t="shared" si="124"/>
        <v>2.272430076280421</v>
      </c>
      <c r="E3614" s="160">
        <v>6255.9999999999991</v>
      </c>
      <c r="F3614" s="237">
        <v>42612</v>
      </c>
      <c r="G3614" s="3" t="s">
        <v>21313</v>
      </c>
    </row>
    <row r="3615" spans="1:7" s="168" customFormat="1" ht="30">
      <c r="A3615" s="62">
        <v>3613</v>
      </c>
      <c r="B3615" s="32" t="s">
        <v>21333</v>
      </c>
      <c r="C3615" s="29" t="str">
        <f t="shared" si="123"/>
        <v>Yes</v>
      </c>
      <c r="D3615" s="30">
        <f t="shared" si="124"/>
        <v>0.36556483835815473</v>
      </c>
      <c r="E3615" s="160">
        <v>1006.4</v>
      </c>
      <c r="F3615" s="237">
        <v>42612</v>
      </c>
      <c r="G3615" s="3" t="s">
        <v>21313</v>
      </c>
    </row>
    <row r="3616" spans="1:7" s="168" customFormat="1" ht="30">
      <c r="A3616" s="62">
        <v>3614</v>
      </c>
      <c r="B3616" s="28" t="s">
        <v>21334</v>
      </c>
      <c r="C3616" s="29" t="str">
        <f t="shared" si="123"/>
        <v>Yes</v>
      </c>
      <c r="D3616" s="30">
        <f t="shared" si="124"/>
        <v>0.30628405375953505</v>
      </c>
      <c r="E3616" s="160">
        <v>843.2</v>
      </c>
      <c r="F3616" s="237">
        <v>42612</v>
      </c>
      <c r="G3616" s="3" t="s">
        <v>21313</v>
      </c>
    </row>
    <row r="3617" spans="1:7" s="168" customFormat="1" ht="45">
      <c r="A3617" s="62">
        <v>3615</v>
      </c>
      <c r="B3617" s="32" t="s">
        <v>21335</v>
      </c>
      <c r="C3617" s="29" t="str">
        <f t="shared" si="123"/>
        <v>Yes</v>
      </c>
      <c r="D3617" s="30">
        <f t="shared" si="124"/>
        <v>0.18772248456229565</v>
      </c>
      <c r="E3617" s="160">
        <v>516.79999999999995</v>
      </c>
      <c r="F3617" s="237">
        <v>42612</v>
      </c>
      <c r="G3617" s="3" t="s">
        <v>21313</v>
      </c>
    </row>
    <row r="3618" spans="1:7" s="168" customFormat="1" ht="30">
      <c r="A3618" s="62">
        <v>3616</v>
      </c>
      <c r="B3618" s="100" t="s">
        <v>21336</v>
      </c>
      <c r="C3618" s="29" t="str">
        <f t="shared" si="123"/>
        <v>Yes</v>
      </c>
      <c r="D3618" s="30">
        <f t="shared" si="124"/>
        <v>1.0571739920087178</v>
      </c>
      <c r="E3618" s="485">
        <v>2910.4</v>
      </c>
      <c r="F3618" s="237">
        <v>42612</v>
      </c>
      <c r="G3618" s="3" t="s">
        <v>21313</v>
      </c>
    </row>
    <row r="3619" spans="1:7" s="168" customFormat="1" ht="45">
      <c r="A3619" s="62">
        <v>3617</v>
      </c>
      <c r="B3619" s="28" t="s">
        <v>21337</v>
      </c>
      <c r="C3619" s="29" t="str">
        <f t="shared" si="123"/>
        <v>Yes</v>
      </c>
      <c r="D3619" s="30">
        <f t="shared" si="124"/>
        <v>0.74100980748274614</v>
      </c>
      <c r="E3619" s="160">
        <v>2040</v>
      </c>
      <c r="F3619" s="237">
        <v>42612</v>
      </c>
      <c r="G3619" s="3" t="s">
        <v>21313</v>
      </c>
    </row>
    <row r="3620" spans="1:7" s="168" customFormat="1" ht="45">
      <c r="A3620" s="62">
        <v>3618</v>
      </c>
      <c r="B3620" s="32" t="s">
        <v>21338</v>
      </c>
      <c r="C3620" s="29" t="str">
        <f t="shared" si="123"/>
        <v>Yes</v>
      </c>
      <c r="D3620" s="30">
        <f t="shared" si="124"/>
        <v>0.13832183073011262</v>
      </c>
      <c r="E3620" s="160">
        <v>380.80000000000007</v>
      </c>
      <c r="F3620" s="237">
        <v>42612</v>
      </c>
      <c r="G3620" s="3" t="s">
        <v>21313</v>
      </c>
    </row>
    <row r="3621" spans="1:7" s="168" customFormat="1" ht="30">
      <c r="A3621" s="62">
        <v>3619</v>
      </c>
      <c r="B3621" s="32" t="s">
        <v>21339</v>
      </c>
      <c r="C3621" s="29" t="str">
        <f t="shared" si="123"/>
        <v>Yes</v>
      </c>
      <c r="D3621" s="30">
        <f t="shared" si="124"/>
        <v>0.31616418452597167</v>
      </c>
      <c r="E3621" s="160">
        <v>870.4</v>
      </c>
      <c r="F3621" s="237">
        <v>42612</v>
      </c>
      <c r="G3621" s="3" t="s">
        <v>21313</v>
      </c>
    </row>
    <row r="3622" spans="1:7" s="168" customFormat="1" ht="30">
      <c r="A3622" s="62">
        <v>3620</v>
      </c>
      <c r="B3622" s="32" t="s">
        <v>21340</v>
      </c>
      <c r="C3622" s="29" t="str">
        <f t="shared" si="123"/>
        <v>Yes</v>
      </c>
      <c r="D3622" s="30">
        <f t="shared" si="124"/>
        <v>1.3140573919360699</v>
      </c>
      <c r="E3622" s="160">
        <v>3617.6000000000004</v>
      </c>
      <c r="F3622" s="237">
        <v>42612</v>
      </c>
      <c r="G3622" s="3" t="s">
        <v>21313</v>
      </c>
    </row>
    <row r="3623" spans="1:7" s="168" customFormat="1" ht="45">
      <c r="A3623" s="62">
        <v>3621</v>
      </c>
      <c r="B3623" s="32" t="s">
        <v>21341</v>
      </c>
      <c r="C3623" s="29" t="str">
        <f t="shared" si="123"/>
        <v>Yes</v>
      </c>
      <c r="D3623" s="30">
        <f t="shared" si="124"/>
        <v>0.72124954594987278</v>
      </c>
      <c r="E3623" s="160">
        <v>1985.6</v>
      </c>
      <c r="F3623" s="237">
        <v>42612</v>
      </c>
      <c r="G3623" s="3" t="s">
        <v>21313</v>
      </c>
    </row>
    <row r="3624" spans="1:7" s="168" customFormat="1" ht="30">
      <c r="A3624" s="62">
        <v>3622</v>
      </c>
      <c r="B3624" s="28" t="s">
        <v>21342</v>
      </c>
      <c r="C3624" s="29" t="str">
        <f t="shared" si="123"/>
        <v>Yes</v>
      </c>
      <c r="D3624" s="30">
        <f t="shared" si="124"/>
        <v>0.53352706138757722</v>
      </c>
      <c r="E3624" s="160">
        <v>1468.8</v>
      </c>
      <c r="F3624" s="237">
        <v>42612</v>
      </c>
      <c r="G3624" s="3" t="s">
        <v>21313</v>
      </c>
    </row>
    <row r="3625" spans="1:7" s="168" customFormat="1" ht="30">
      <c r="A3625" s="62">
        <v>3623</v>
      </c>
      <c r="B3625" s="28" t="s">
        <v>21343</v>
      </c>
      <c r="C3625" s="29" t="str">
        <f t="shared" si="123"/>
        <v>No</v>
      </c>
      <c r="D3625" s="30">
        <f t="shared" si="124"/>
        <v>2.1439883763167451</v>
      </c>
      <c r="E3625" s="160">
        <v>5902.4</v>
      </c>
      <c r="F3625" s="237">
        <v>42612</v>
      </c>
      <c r="G3625" s="3" t="s">
        <v>21313</v>
      </c>
    </row>
    <row r="3626" spans="1:7" s="168" customFormat="1" ht="45">
      <c r="A3626" s="62">
        <v>3624</v>
      </c>
      <c r="B3626" s="32" t="s">
        <v>21344</v>
      </c>
      <c r="C3626" s="29" t="str">
        <f t="shared" si="123"/>
        <v>No</v>
      </c>
      <c r="D3626" s="30">
        <f t="shared" si="124"/>
        <v>4.9400653832183075</v>
      </c>
      <c r="E3626" s="160">
        <v>13600</v>
      </c>
      <c r="F3626" s="237">
        <v>42612</v>
      </c>
      <c r="G3626" s="3" t="s">
        <v>21313</v>
      </c>
    </row>
    <row r="3627" spans="1:7" s="168" customFormat="1" ht="30">
      <c r="A3627" s="62">
        <v>3625</v>
      </c>
      <c r="B3627" s="28" t="s">
        <v>21345</v>
      </c>
      <c r="C3627" s="29" t="str">
        <f t="shared" si="123"/>
        <v>No</v>
      </c>
      <c r="D3627" s="30">
        <f t="shared" si="124"/>
        <v>2.1439883763167451</v>
      </c>
      <c r="E3627" s="160">
        <v>5902.4</v>
      </c>
      <c r="F3627" s="237">
        <v>42612</v>
      </c>
      <c r="G3627" s="3" t="s">
        <v>21313</v>
      </c>
    </row>
    <row r="3628" spans="1:7" s="168" customFormat="1" ht="30">
      <c r="A3628" s="62">
        <v>3626</v>
      </c>
      <c r="B3628" s="32" t="s">
        <v>21346</v>
      </c>
      <c r="C3628" s="29" t="str">
        <f t="shared" si="123"/>
        <v>Yes</v>
      </c>
      <c r="D3628" s="30">
        <f t="shared" si="124"/>
        <v>1.9957864148201963</v>
      </c>
      <c r="E3628" s="160">
        <v>5494.4000000000005</v>
      </c>
      <c r="F3628" s="237">
        <v>42612</v>
      </c>
      <c r="G3628" s="3" t="s">
        <v>21313</v>
      </c>
    </row>
    <row r="3629" spans="1:7" s="168" customFormat="1" ht="30">
      <c r="A3629" s="62">
        <v>3627</v>
      </c>
      <c r="B3629" s="28" t="s">
        <v>21347</v>
      </c>
      <c r="C3629" s="29" t="str">
        <f t="shared" si="123"/>
        <v>No</v>
      </c>
      <c r="D3629" s="30">
        <f t="shared" si="124"/>
        <v>2.4799128223755904</v>
      </c>
      <c r="E3629" s="160">
        <v>6827.2</v>
      </c>
      <c r="F3629" s="237">
        <v>42612</v>
      </c>
      <c r="G3629" s="3" t="s">
        <v>21313</v>
      </c>
    </row>
    <row r="3630" spans="1:7" s="168" customFormat="1" ht="30">
      <c r="A3630" s="62">
        <v>3628</v>
      </c>
      <c r="B3630" s="32" t="s">
        <v>21348</v>
      </c>
      <c r="C3630" s="29" t="str">
        <f t="shared" si="123"/>
        <v>No</v>
      </c>
      <c r="D3630" s="30">
        <f t="shared" si="124"/>
        <v>4.9400653832183075</v>
      </c>
      <c r="E3630" s="160">
        <v>13600</v>
      </c>
      <c r="F3630" s="237">
        <v>42612</v>
      </c>
      <c r="G3630" s="3" t="s">
        <v>21313</v>
      </c>
    </row>
    <row r="3631" spans="1:7" s="168" customFormat="1" ht="30">
      <c r="A3631" s="62">
        <v>3629</v>
      </c>
      <c r="B3631" s="35" t="s">
        <v>21349</v>
      </c>
      <c r="C3631" s="29" t="str">
        <f t="shared" ref="C3631:C3694" si="125">IF(D3631&lt;=2, "Yes", "No")</f>
        <v>Yes</v>
      </c>
      <c r="D3631" s="30">
        <f t="shared" si="124"/>
        <v>1.995786414820196</v>
      </c>
      <c r="E3631" s="485">
        <v>5494.4</v>
      </c>
      <c r="F3631" s="237">
        <v>42612</v>
      </c>
      <c r="G3631" s="3" t="s">
        <v>21313</v>
      </c>
    </row>
    <row r="3632" spans="1:7" s="168" customFormat="1" ht="30">
      <c r="A3632" s="62">
        <v>3630</v>
      </c>
      <c r="B3632" s="32" t="s">
        <v>21350</v>
      </c>
      <c r="C3632" s="29" t="str">
        <f t="shared" si="125"/>
        <v>Yes</v>
      </c>
      <c r="D3632" s="30">
        <f t="shared" si="124"/>
        <v>1.1065746458409009</v>
      </c>
      <c r="E3632" s="160">
        <v>3046.4000000000005</v>
      </c>
      <c r="F3632" s="237">
        <v>42612</v>
      </c>
      <c r="G3632" s="3" t="s">
        <v>21313</v>
      </c>
    </row>
    <row r="3633" spans="1:7" s="168" customFormat="1" ht="30">
      <c r="A3633" s="62">
        <v>3631</v>
      </c>
      <c r="B3633" s="35" t="s">
        <v>21351</v>
      </c>
      <c r="C3633" s="29" t="str">
        <f t="shared" si="125"/>
        <v>No</v>
      </c>
      <c r="D3633" s="30">
        <f t="shared" si="124"/>
        <v>4.1595350526698152</v>
      </c>
      <c r="E3633" s="485">
        <v>11451.2</v>
      </c>
      <c r="F3633" s="237">
        <v>42612</v>
      </c>
      <c r="G3633" s="3" t="s">
        <v>21313</v>
      </c>
    </row>
    <row r="3634" spans="1:7" s="168" customFormat="1" ht="30">
      <c r="A3634" s="62">
        <v>3632</v>
      </c>
      <c r="B3634" s="32" t="s">
        <v>21352</v>
      </c>
      <c r="C3634" s="29" t="str">
        <f t="shared" si="125"/>
        <v>Yes</v>
      </c>
      <c r="D3634" s="30">
        <f t="shared" si="124"/>
        <v>0.65208863058481648</v>
      </c>
      <c r="E3634" s="160">
        <v>1795.1999999999998</v>
      </c>
      <c r="F3634" s="237">
        <v>42612</v>
      </c>
      <c r="G3634" s="3" t="s">
        <v>21313</v>
      </c>
    </row>
    <row r="3635" spans="1:7" s="168" customFormat="1" ht="45">
      <c r="A3635" s="62">
        <v>3633</v>
      </c>
      <c r="B3635" s="28" t="s">
        <v>21353</v>
      </c>
      <c r="C3635" s="29" t="str">
        <f t="shared" si="125"/>
        <v>Yes</v>
      </c>
      <c r="D3635" s="30">
        <f t="shared" si="124"/>
        <v>1.4029785688339995</v>
      </c>
      <c r="E3635" s="160">
        <v>3862.4000000000005</v>
      </c>
      <c r="F3635" s="237">
        <v>42612</v>
      </c>
      <c r="G3635" s="3" t="s">
        <v>21313</v>
      </c>
    </row>
    <row r="3636" spans="1:7" s="168" customFormat="1" ht="30">
      <c r="A3636" s="62">
        <v>3634</v>
      </c>
      <c r="B3636" s="32" t="s">
        <v>21354</v>
      </c>
      <c r="C3636" s="29" t="str">
        <f t="shared" si="125"/>
        <v>Yes</v>
      </c>
      <c r="D3636" s="30">
        <f t="shared" si="124"/>
        <v>0.27664366146022523</v>
      </c>
      <c r="E3636" s="160">
        <v>761.60000000000014</v>
      </c>
      <c r="F3636" s="237">
        <v>42612</v>
      </c>
      <c r="G3636" s="3" t="s">
        <v>21313</v>
      </c>
    </row>
    <row r="3637" spans="1:7" s="168" customFormat="1" ht="30">
      <c r="A3637" s="62">
        <v>3635</v>
      </c>
      <c r="B3637" s="32" t="s">
        <v>21355</v>
      </c>
      <c r="C3637" s="29" t="str">
        <f t="shared" si="125"/>
        <v>No</v>
      </c>
      <c r="D3637" s="30">
        <f t="shared" si="124"/>
        <v>2.3712313839447874</v>
      </c>
      <c r="E3637" s="160">
        <v>6528</v>
      </c>
      <c r="F3637" s="237">
        <v>42612</v>
      </c>
      <c r="G3637" s="3" t="s">
        <v>21313</v>
      </c>
    </row>
    <row r="3638" spans="1:7" s="168" customFormat="1" ht="30">
      <c r="A3638" s="62">
        <v>3636</v>
      </c>
      <c r="B3638" s="32" t="s">
        <v>21356</v>
      </c>
      <c r="C3638" s="29" t="str">
        <f t="shared" si="125"/>
        <v>No</v>
      </c>
      <c r="D3638" s="30">
        <f t="shared" si="124"/>
        <v>2.3712313839447874</v>
      </c>
      <c r="E3638" s="160">
        <v>6528</v>
      </c>
      <c r="F3638" s="237">
        <v>42612</v>
      </c>
      <c r="G3638" s="3" t="s">
        <v>21313</v>
      </c>
    </row>
    <row r="3639" spans="1:7" s="168" customFormat="1" ht="30">
      <c r="A3639" s="62">
        <v>3637</v>
      </c>
      <c r="B3639" s="28" t="s">
        <v>21357</v>
      </c>
      <c r="C3639" s="29" t="str">
        <f t="shared" si="125"/>
        <v>Yes</v>
      </c>
      <c r="D3639" s="30">
        <f t="shared" si="124"/>
        <v>1.8278241917907736</v>
      </c>
      <c r="E3639" s="160">
        <v>5032</v>
      </c>
      <c r="F3639" s="237">
        <v>42612</v>
      </c>
      <c r="G3639" s="3" t="s">
        <v>21313</v>
      </c>
    </row>
    <row r="3640" spans="1:7" s="168" customFormat="1" ht="30">
      <c r="A3640" s="62">
        <v>3638</v>
      </c>
      <c r="B3640" s="28" t="s">
        <v>21358</v>
      </c>
      <c r="C3640" s="29" t="str">
        <f t="shared" si="125"/>
        <v>Yes</v>
      </c>
      <c r="D3640" s="30">
        <f t="shared" si="124"/>
        <v>1.7092626225935341</v>
      </c>
      <c r="E3640" s="160">
        <v>4705.5999999999995</v>
      </c>
      <c r="F3640" s="237">
        <v>42612</v>
      </c>
      <c r="G3640" s="3" t="s">
        <v>21313</v>
      </c>
    </row>
    <row r="3641" spans="1:7" s="168" customFormat="1" ht="45">
      <c r="A3641" s="62">
        <v>3639</v>
      </c>
      <c r="B3641" s="28" t="s">
        <v>21359</v>
      </c>
      <c r="C3641" s="29" t="str">
        <f t="shared" si="125"/>
        <v>No</v>
      </c>
      <c r="D3641" s="30">
        <f t="shared" si="124"/>
        <v>2.272430076280421</v>
      </c>
      <c r="E3641" s="160">
        <v>6255.9999999999991</v>
      </c>
      <c r="F3641" s="237">
        <v>42612</v>
      </c>
      <c r="G3641" s="3" t="s">
        <v>21313</v>
      </c>
    </row>
    <row r="3642" spans="1:7" s="168" customFormat="1" ht="45">
      <c r="A3642" s="62">
        <v>3640</v>
      </c>
      <c r="B3642" s="32" t="s">
        <v>21360</v>
      </c>
      <c r="C3642" s="29" t="str">
        <f t="shared" si="125"/>
        <v>Yes</v>
      </c>
      <c r="D3642" s="30">
        <f t="shared" si="124"/>
        <v>0.46436614602252091</v>
      </c>
      <c r="E3642" s="160">
        <v>1278.4000000000001</v>
      </c>
      <c r="F3642" s="237">
        <v>42612</v>
      </c>
      <c r="G3642" s="3" t="s">
        <v>21313</v>
      </c>
    </row>
    <row r="3643" spans="1:7" s="168" customFormat="1" ht="30">
      <c r="A3643" s="62">
        <v>3641</v>
      </c>
      <c r="B3643" s="28" t="s">
        <v>21361</v>
      </c>
      <c r="C3643" s="29" t="str">
        <f t="shared" si="125"/>
        <v>No</v>
      </c>
      <c r="D3643" s="30">
        <f t="shared" si="124"/>
        <v>3.2999636759898299</v>
      </c>
      <c r="E3643" s="160">
        <v>9084.8000000000011</v>
      </c>
      <c r="F3643" s="237">
        <v>42612</v>
      </c>
      <c r="G3643" s="3" t="s">
        <v>21313</v>
      </c>
    </row>
    <row r="3644" spans="1:7" s="168" customFormat="1" ht="30">
      <c r="A3644" s="62">
        <v>3642</v>
      </c>
      <c r="B3644" s="32" t="s">
        <v>21362</v>
      </c>
      <c r="C3644" s="29" t="str">
        <f t="shared" si="125"/>
        <v>Yes</v>
      </c>
      <c r="D3644" s="30">
        <f t="shared" si="124"/>
        <v>0.3754449691245913</v>
      </c>
      <c r="E3644" s="160">
        <v>1033.5999999999999</v>
      </c>
      <c r="F3644" s="237">
        <v>42612</v>
      </c>
      <c r="G3644" s="3" t="s">
        <v>21313</v>
      </c>
    </row>
    <row r="3645" spans="1:7" s="168" customFormat="1" ht="30">
      <c r="A3645" s="62">
        <v>3643</v>
      </c>
      <c r="B3645" s="32" t="s">
        <v>21363</v>
      </c>
      <c r="C3645" s="29" t="str">
        <f t="shared" si="125"/>
        <v>No</v>
      </c>
      <c r="D3645" s="30">
        <f t="shared" si="124"/>
        <v>4.3472575372321112</v>
      </c>
      <c r="E3645" s="160">
        <v>11968.000000000002</v>
      </c>
      <c r="F3645" s="237">
        <v>42612</v>
      </c>
      <c r="G3645" s="3" t="s">
        <v>21313</v>
      </c>
    </row>
    <row r="3646" spans="1:7" s="168" customFormat="1" ht="30">
      <c r="A3646" s="62">
        <v>3644</v>
      </c>
      <c r="B3646" s="28" t="s">
        <v>21364</v>
      </c>
      <c r="C3646" s="29" t="str">
        <f t="shared" si="125"/>
        <v>No</v>
      </c>
      <c r="D3646" s="30">
        <f t="shared" si="124"/>
        <v>2.2823102070468577</v>
      </c>
      <c r="E3646" s="160">
        <v>6283.2</v>
      </c>
      <c r="F3646" s="237">
        <v>42612</v>
      </c>
      <c r="G3646" s="3" t="s">
        <v>21313</v>
      </c>
    </row>
    <row r="3647" spans="1:7" s="168" customFormat="1" ht="45">
      <c r="A3647" s="62">
        <v>3645</v>
      </c>
      <c r="B3647" s="32" t="s">
        <v>21365</v>
      </c>
      <c r="C3647" s="29" t="str">
        <f t="shared" si="125"/>
        <v>Yes</v>
      </c>
      <c r="D3647" s="30">
        <f t="shared" si="124"/>
        <v>0.26676353069378861</v>
      </c>
      <c r="E3647" s="160">
        <v>734.40000000000009</v>
      </c>
      <c r="F3647" s="237">
        <v>42612</v>
      </c>
      <c r="G3647" s="3" t="s">
        <v>21313</v>
      </c>
    </row>
    <row r="3648" spans="1:7" s="168" customFormat="1" ht="45">
      <c r="A3648" s="62">
        <v>3646</v>
      </c>
      <c r="B3648" s="252" t="s">
        <v>21366</v>
      </c>
      <c r="C3648" s="29" t="str">
        <f t="shared" si="125"/>
        <v>No</v>
      </c>
      <c r="D3648" s="30">
        <f t="shared" si="124"/>
        <v>2.0550671994188154</v>
      </c>
      <c r="E3648" s="160">
        <v>5657.5999999999995</v>
      </c>
      <c r="F3648" s="237">
        <v>42612</v>
      </c>
      <c r="G3648" s="3" t="s">
        <v>21313</v>
      </c>
    </row>
    <row r="3649" spans="1:7" s="168" customFormat="1" ht="30">
      <c r="A3649" s="62">
        <v>3647</v>
      </c>
      <c r="B3649" s="32" t="s">
        <v>21367</v>
      </c>
      <c r="C3649" s="29" t="str">
        <f t="shared" si="125"/>
        <v>No</v>
      </c>
      <c r="D3649" s="30">
        <f t="shared" si="124"/>
        <v>3.8730112604431528</v>
      </c>
      <c r="E3649" s="160">
        <v>10662.4</v>
      </c>
      <c r="F3649" s="237">
        <v>42612</v>
      </c>
      <c r="G3649" s="3" t="s">
        <v>21313</v>
      </c>
    </row>
    <row r="3650" spans="1:7" s="168" customFormat="1" ht="30">
      <c r="A3650" s="62">
        <v>3648</v>
      </c>
      <c r="B3650" s="32" t="s">
        <v>21368</v>
      </c>
      <c r="C3650" s="29" t="str">
        <f t="shared" si="125"/>
        <v>No</v>
      </c>
      <c r="D3650" s="30">
        <f t="shared" si="124"/>
        <v>4.9400653832183075</v>
      </c>
      <c r="E3650" s="160">
        <v>13600</v>
      </c>
      <c r="F3650" s="237">
        <v>42612</v>
      </c>
      <c r="G3650" s="3" t="s">
        <v>21313</v>
      </c>
    </row>
    <row r="3651" spans="1:7" s="168" customFormat="1" ht="30">
      <c r="A3651" s="62">
        <v>3649</v>
      </c>
      <c r="B3651" s="32" t="s">
        <v>21369</v>
      </c>
      <c r="C3651" s="29" t="str">
        <f t="shared" si="125"/>
        <v>No</v>
      </c>
      <c r="D3651" s="30">
        <f t="shared" si="124"/>
        <v>3.2703232836905198</v>
      </c>
      <c r="E3651" s="160">
        <v>9003.2000000000007</v>
      </c>
      <c r="F3651" s="237">
        <v>42612</v>
      </c>
      <c r="G3651" s="3" t="s">
        <v>21313</v>
      </c>
    </row>
    <row r="3652" spans="1:7" s="168" customFormat="1" ht="30">
      <c r="A3652" s="62">
        <v>3650</v>
      </c>
      <c r="B3652" s="32" t="s">
        <v>21370</v>
      </c>
      <c r="C3652" s="29" t="str">
        <f t="shared" si="125"/>
        <v>Yes</v>
      </c>
      <c r="D3652" s="30">
        <f t="shared" ref="D3652:D3715" si="126">E3652/2753</f>
        <v>1.9957864148201963</v>
      </c>
      <c r="E3652" s="160">
        <v>5494.4000000000005</v>
      </c>
      <c r="F3652" s="237">
        <v>42612</v>
      </c>
      <c r="G3652" s="3" t="s">
        <v>21313</v>
      </c>
    </row>
    <row r="3653" spans="1:7" s="168" customFormat="1" ht="30">
      <c r="A3653" s="62">
        <v>3651</v>
      </c>
      <c r="B3653" s="100" t="s">
        <v>21371</v>
      </c>
      <c r="C3653" s="29" t="str">
        <f t="shared" si="125"/>
        <v>Yes</v>
      </c>
      <c r="D3653" s="30">
        <f t="shared" si="126"/>
        <v>1.2844169996367598</v>
      </c>
      <c r="E3653" s="485">
        <v>3536</v>
      </c>
      <c r="F3653" s="237">
        <v>42612</v>
      </c>
      <c r="G3653" s="3" t="s">
        <v>21313</v>
      </c>
    </row>
    <row r="3654" spans="1:7" s="168" customFormat="1" ht="45">
      <c r="A3654" s="62">
        <v>3652</v>
      </c>
      <c r="B3654" s="32" t="s">
        <v>21372</v>
      </c>
      <c r="C3654" s="29" t="str">
        <f t="shared" si="125"/>
        <v>No</v>
      </c>
      <c r="D3654" s="30">
        <f t="shared" si="126"/>
        <v>2.53919360697421</v>
      </c>
      <c r="E3654" s="160">
        <v>6990.4000000000005</v>
      </c>
      <c r="F3654" s="237">
        <v>42612</v>
      </c>
      <c r="G3654" s="3" t="s">
        <v>21313</v>
      </c>
    </row>
    <row r="3655" spans="1:7" s="168" customFormat="1" ht="30">
      <c r="A3655" s="62">
        <v>3653</v>
      </c>
      <c r="B3655" s="32" t="s">
        <v>21373</v>
      </c>
      <c r="C3655" s="29" t="str">
        <f t="shared" si="125"/>
        <v>Yes</v>
      </c>
      <c r="D3655" s="30">
        <f t="shared" si="126"/>
        <v>0.89909189974573189</v>
      </c>
      <c r="E3655" s="160">
        <v>2475.1999999999998</v>
      </c>
      <c r="F3655" s="237">
        <v>42612</v>
      </c>
      <c r="G3655" s="3" t="s">
        <v>21313</v>
      </c>
    </row>
    <row r="3656" spans="1:7" s="168" customFormat="1" ht="30">
      <c r="A3656" s="62">
        <v>3654</v>
      </c>
      <c r="B3656" s="32" t="s">
        <v>21374</v>
      </c>
      <c r="C3656" s="29" t="str">
        <f t="shared" si="125"/>
        <v>Yes</v>
      </c>
      <c r="D3656" s="30">
        <f t="shared" si="126"/>
        <v>1.4622593534326189</v>
      </c>
      <c r="E3656" s="160">
        <v>4025.6</v>
      </c>
      <c r="F3656" s="237">
        <v>42612</v>
      </c>
      <c r="G3656" s="3" t="s">
        <v>21313</v>
      </c>
    </row>
    <row r="3657" spans="1:7" s="168" customFormat="1" ht="30">
      <c r="A3657" s="62">
        <v>3655</v>
      </c>
      <c r="B3657" s="32" t="s">
        <v>21375</v>
      </c>
      <c r="C3657" s="29" t="str">
        <f t="shared" si="125"/>
        <v>No</v>
      </c>
      <c r="D3657" s="30">
        <f t="shared" si="126"/>
        <v>2.3317108608790411</v>
      </c>
      <c r="E3657" s="160">
        <v>6419.2</v>
      </c>
      <c r="F3657" s="237">
        <v>42612</v>
      </c>
      <c r="G3657" s="3" t="s">
        <v>21313</v>
      </c>
    </row>
    <row r="3658" spans="1:7" s="168" customFormat="1" ht="30">
      <c r="A3658" s="62">
        <v>3656</v>
      </c>
      <c r="B3658" s="32" t="s">
        <v>21376</v>
      </c>
      <c r="C3658" s="29" t="str">
        <f t="shared" si="125"/>
        <v>Yes</v>
      </c>
      <c r="D3658" s="30">
        <f t="shared" si="126"/>
        <v>0.4841264075553941</v>
      </c>
      <c r="E3658" s="160">
        <v>1332.8</v>
      </c>
      <c r="F3658" s="237">
        <v>42612</v>
      </c>
      <c r="G3658" s="3" t="s">
        <v>21313</v>
      </c>
    </row>
    <row r="3659" spans="1:7" s="168" customFormat="1" ht="45">
      <c r="A3659" s="62">
        <v>3657</v>
      </c>
      <c r="B3659" s="32" t="s">
        <v>21377</v>
      </c>
      <c r="C3659" s="29" t="str">
        <f t="shared" si="125"/>
        <v>Yes</v>
      </c>
      <c r="D3659" s="30">
        <f t="shared" si="126"/>
        <v>0.56316745368688703</v>
      </c>
      <c r="E3659" s="160">
        <v>1550.3999999999999</v>
      </c>
      <c r="F3659" s="237">
        <v>42612</v>
      </c>
      <c r="G3659" s="3" t="s">
        <v>21313</v>
      </c>
    </row>
    <row r="3660" spans="1:7" s="168" customFormat="1" ht="30">
      <c r="A3660" s="62">
        <v>3658</v>
      </c>
      <c r="B3660" s="100" t="s">
        <v>21378</v>
      </c>
      <c r="C3660" s="29" t="str">
        <f t="shared" si="125"/>
        <v>No</v>
      </c>
      <c r="D3660" s="30">
        <f t="shared" si="126"/>
        <v>4.9400653832183075</v>
      </c>
      <c r="E3660" s="485">
        <v>13600</v>
      </c>
      <c r="F3660" s="237">
        <v>42612</v>
      </c>
      <c r="G3660" s="3" t="s">
        <v>21313</v>
      </c>
    </row>
    <row r="3661" spans="1:7" s="168" customFormat="1" ht="45">
      <c r="A3661" s="62">
        <v>3659</v>
      </c>
      <c r="B3661" s="32" t="s">
        <v>21379</v>
      </c>
      <c r="C3661" s="29" t="str">
        <f t="shared" si="125"/>
        <v>Yes</v>
      </c>
      <c r="D3661" s="30">
        <f t="shared" si="126"/>
        <v>1.5907010533962946</v>
      </c>
      <c r="E3661" s="160">
        <v>4379.1999999999989</v>
      </c>
      <c r="F3661" s="237">
        <v>42612</v>
      </c>
      <c r="G3661" s="3" t="s">
        <v>21313</v>
      </c>
    </row>
    <row r="3662" spans="1:7" s="168" customFormat="1" ht="30">
      <c r="A3662" s="62">
        <v>3660</v>
      </c>
      <c r="B3662" s="32" t="s">
        <v>21380</v>
      </c>
      <c r="C3662" s="29" t="str">
        <f t="shared" si="125"/>
        <v>Yes</v>
      </c>
      <c r="D3662" s="30">
        <f t="shared" si="126"/>
        <v>1.5907010533962946</v>
      </c>
      <c r="E3662" s="160">
        <v>4379.1999999999989</v>
      </c>
      <c r="F3662" s="237">
        <v>42612</v>
      </c>
      <c r="G3662" s="3" t="s">
        <v>21313</v>
      </c>
    </row>
    <row r="3663" spans="1:7" s="168" customFormat="1" ht="45">
      <c r="A3663" s="62">
        <v>3661</v>
      </c>
      <c r="B3663" s="28" t="s">
        <v>21381</v>
      </c>
      <c r="C3663" s="29" t="str">
        <f t="shared" si="125"/>
        <v>Yes</v>
      </c>
      <c r="D3663" s="30">
        <f t="shared" si="126"/>
        <v>0.88921176897929533</v>
      </c>
      <c r="E3663" s="160">
        <v>2448</v>
      </c>
      <c r="F3663" s="237">
        <v>42612</v>
      </c>
      <c r="G3663" s="3" t="s">
        <v>21313</v>
      </c>
    </row>
    <row r="3664" spans="1:7" s="168" customFormat="1" ht="30">
      <c r="A3664" s="62">
        <v>3662</v>
      </c>
      <c r="B3664" s="28" t="s">
        <v>21382</v>
      </c>
      <c r="C3664" s="29" t="str">
        <f t="shared" si="125"/>
        <v>No</v>
      </c>
      <c r="D3664" s="30">
        <f t="shared" si="126"/>
        <v>3.0035597529967313</v>
      </c>
      <c r="E3664" s="160">
        <v>8268.8000000000011</v>
      </c>
      <c r="F3664" s="237">
        <v>42612</v>
      </c>
      <c r="G3664" s="3" t="s">
        <v>21313</v>
      </c>
    </row>
    <row r="3665" spans="1:7" s="168" customFormat="1" ht="45">
      <c r="A3665" s="62">
        <v>3663</v>
      </c>
      <c r="B3665" s="32" t="s">
        <v>21383</v>
      </c>
      <c r="C3665" s="29" t="str">
        <f t="shared" si="125"/>
        <v>Yes</v>
      </c>
      <c r="D3665" s="30">
        <f t="shared" si="126"/>
        <v>0.77065019978205596</v>
      </c>
      <c r="E3665" s="160">
        <v>2121.6</v>
      </c>
      <c r="F3665" s="237">
        <v>42612</v>
      </c>
      <c r="G3665" s="3" t="s">
        <v>21313</v>
      </c>
    </row>
    <row r="3666" spans="1:7" s="168" customFormat="1" ht="30">
      <c r="A3666" s="62">
        <v>3664</v>
      </c>
      <c r="B3666" s="32" t="s">
        <v>21384</v>
      </c>
      <c r="C3666" s="29" t="str">
        <f t="shared" si="125"/>
        <v>Yes</v>
      </c>
      <c r="D3666" s="30">
        <f t="shared" si="126"/>
        <v>0.22724300762804214</v>
      </c>
      <c r="E3666" s="160">
        <v>625.6</v>
      </c>
      <c r="F3666" s="237">
        <v>42612</v>
      </c>
      <c r="G3666" s="3" t="s">
        <v>21313</v>
      </c>
    </row>
    <row r="3667" spans="1:7" s="168" customFormat="1" ht="30">
      <c r="A3667" s="62">
        <v>3665</v>
      </c>
      <c r="B3667" s="32" t="s">
        <v>21385</v>
      </c>
      <c r="C3667" s="29" t="str">
        <f t="shared" si="125"/>
        <v>Yes</v>
      </c>
      <c r="D3667" s="30">
        <f t="shared" si="126"/>
        <v>0.66196876135125327</v>
      </c>
      <c r="E3667" s="160">
        <v>1822.4</v>
      </c>
      <c r="F3667" s="237">
        <v>42612</v>
      </c>
      <c r="G3667" s="3" t="s">
        <v>21313</v>
      </c>
    </row>
    <row r="3668" spans="1:7" s="168" customFormat="1" ht="30">
      <c r="A3668" s="62">
        <v>3666</v>
      </c>
      <c r="B3668" s="32" t="s">
        <v>21386</v>
      </c>
      <c r="C3668" s="29" t="str">
        <f t="shared" si="125"/>
        <v>No</v>
      </c>
      <c r="D3668" s="30">
        <f t="shared" si="126"/>
        <v>2.430512168543407</v>
      </c>
      <c r="E3668" s="160">
        <v>6691.2</v>
      </c>
      <c r="F3668" s="237">
        <v>42612</v>
      </c>
      <c r="G3668" s="3" t="s">
        <v>21313</v>
      </c>
    </row>
    <row r="3669" spans="1:7" s="168" customFormat="1" ht="30">
      <c r="A3669" s="62">
        <v>3667</v>
      </c>
      <c r="B3669" s="32" t="s">
        <v>21387</v>
      </c>
      <c r="C3669" s="29" t="str">
        <f t="shared" si="125"/>
        <v>Yes</v>
      </c>
      <c r="D3669" s="30">
        <f t="shared" si="126"/>
        <v>0.27664366146022518</v>
      </c>
      <c r="E3669" s="160">
        <v>761.59999999999991</v>
      </c>
      <c r="F3669" s="237">
        <v>42612</v>
      </c>
      <c r="G3669" s="3" t="s">
        <v>21313</v>
      </c>
    </row>
    <row r="3670" spans="1:7" s="168" customFormat="1" ht="30">
      <c r="A3670" s="62">
        <v>3668</v>
      </c>
      <c r="B3670" s="32" t="s">
        <v>21388</v>
      </c>
      <c r="C3670" s="29" t="str">
        <f t="shared" si="125"/>
        <v>Yes</v>
      </c>
      <c r="D3670" s="30">
        <f t="shared" si="126"/>
        <v>1.4029785688339991</v>
      </c>
      <c r="E3670" s="160">
        <v>3862.3999999999996</v>
      </c>
      <c r="F3670" s="237">
        <v>42612</v>
      </c>
      <c r="G3670" s="3" t="s">
        <v>21313</v>
      </c>
    </row>
    <row r="3671" spans="1:7" s="168" customFormat="1" ht="30">
      <c r="A3671" s="62">
        <v>3669</v>
      </c>
      <c r="B3671" s="32" t="s">
        <v>21389</v>
      </c>
      <c r="C3671" s="29" t="str">
        <f t="shared" si="125"/>
        <v>Yes</v>
      </c>
      <c r="D3671" s="30">
        <f t="shared" si="126"/>
        <v>1.7092626225935341</v>
      </c>
      <c r="E3671" s="160">
        <v>4705.5999999999995</v>
      </c>
      <c r="F3671" s="237">
        <v>42612</v>
      </c>
      <c r="G3671" s="3" t="s">
        <v>21313</v>
      </c>
    </row>
    <row r="3672" spans="1:7" s="168" customFormat="1" ht="30">
      <c r="A3672" s="62">
        <v>3670</v>
      </c>
      <c r="B3672" s="32" t="s">
        <v>21390</v>
      </c>
      <c r="C3672" s="29" t="str">
        <f t="shared" si="125"/>
        <v>Yes</v>
      </c>
      <c r="D3672" s="30">
        <f t="shared" si="126"/>
        <v>1.6993824918270977</v>
      </c>
      <c r="E3672" s="160">
        <v>4678.3999999999996</v>
      </c>
      <c r="F3672" s="237">
        <v>42612</v>
      </c>
      <c r="G3672" s="3" t="s">
        <v>21313</v>
      </c>
    </row>
    <row r="3673" spans="1:7" s="168" customFormat="1" ht="30">
      <c r="A3673" s="62">
        <v>3671</v>
      </c>
      <c r="B3673" s="32" t="s">
        <v>21391</v>
      </c>
      <c r="C3673" s="29" t="str">
        <f t="shared" si="125"/>
        <v>Yes</v>
      </c>
      <c r="D3673" s="30">
        <f t="shared" si="126"/>
        <v>1.3436977842353797</v>
      </c>
      <c r="E3673" s="160">
        <v>3699.2000000000003</v>
      </c>
      <c r="F3673" s="237">
        <v>42612</v>
      </c>
      <c r="G3673" s="3" t="s">
        <v>21313</v>
      </c>
    </row>
    <row r="3674" spans="1:7" s="168" customFormat="1" ht="30">
      <c r="A3674" s="62">
        <v>3672</v>
      </c>
      <c r="B3674" s="32" t="s">
        <v>21392</v>
      </c>
      <c r="C3674" s="29" t="str">
        <f t="shared" si="125"/>
        <v>Yes</v>
      </c>
      <c r="D3674" s="30">
        <f t="shared" si="126"/>
        <v>0.84969124591354883</v>
      </c>
      <c r="E3674" s="160">
        <v>2339.1999999999998</v>
      </c>
      <c r="F3674" s="237">
        <v>42612</v>
      </c>
      <c r="G3674" s="3" t="s">
        <v>21313</v>
      </c>
    </row>
    <row r="3675" spans="1:7" s="168" customFormat="1" ht="45">
      <c r="A3675" s="62">
        <v>3673</v>
      </c>
      <c r="B3675" s="35" t="s">
        <v>21393</v>
      </c>
      <c r="C3675" s="29" t="str">
        <f t="shared" si="125"/>
        <v>Yes</v>
      </c>
      <c r="D3675" s="30">
        <f t="shared" si="126"/>
        <v>0.97813294587722488</v>
      </c>
      <c r="E3675" s="485">
        <v>2692.8</v>
      </c>
      <c r="F3675" s="237">
        <v>42612</v>
      </c>
      <c r="G3675" s="3" t="s">
        <v>21313</v>
      </c>
    </row>
    <row r="3676" spans="1:7" s="168" customFormat="1" ht="45">
      <c r="A3676" s="62">
        <v>3674</v>
      </c>
      <c r="B3676" s="52" t="s">
        <v>21394</v>
      </c>
      <c r="C3676" s="29" t="str">
        <f t="shared" si="125"/>
        <v>No</v>
      </c>
      <c r="D3676" s="30">
        <f t="shared" si="126"/>
        <v>2.7170359607700694</v>
      </c>
      <c r="E3676" s="160">
        <v>7480.0000000000009</v>
      </c>
      <c r="F3676" s="237">
        <v>42612</v>
      </c>
      <c r="G3676" s="3" t="s">
        <v>21313</v>
      </c>
    </row>
    <row r="3677" spans="1:7" s="168" customFormat="1" ht="30">
      <c r="A3677" s="62">
        <v>3675</v>
      </c>
      <c r="B3677" s="253" t="s">
        <v>21395</v>
      </c>
      <c r="C3677" s="29" t="str">
        <f t="shared" si="125"/>
        <v>No</v>
      </c>
      <c r="D3677" s="30">
        <f t="shared" si="126"/>
        <v>2.4700326916091537</v>
      </c>
      <c r="E3677" s="620">
        <v>6800</v>
      </c>
      <c r="F3677" s="237">
        <v>42612</v>
      </c>
      <c r="G3677" s="3" t="s">
        <v>21313</v>
      </c>
    </row>
    <row r="3678" spans="1:7" s="168" customFormat="1" ht="30">
      <c r="A3678" s="62">
        <v>3676</v>
      </c>
      <c r="B3678" s="35" t="s">
        <v>21395</v>
      </c>
      <c r="C3678" s="29" t="str">
        <f t="shared" si="125"/>
        <v>Yes</v>
      </c>
      <c r="D3678" s="30">
        <f t="shared" si="126"/>
        <v>0.76077006901561939</v>
      </c>
      <c r="E3678" s="485">
        <v>2094.4</v>
      </c>
      <c r="F3678" s="237">
        <v>42612</v>
      </c>
      <c r="G3678" s="3" t="s">
        <v>21313</v>
      </c>
    </row>
    <row r="3679" spans="1:7" s="168" customFormat="1" ht="30">
      <c r="A3679" s="62">
        <v>3677</v>
      </c>
      <c r="B3679" s="35" t="s">
        <v>21396</v>
      </c>
      <c r="C3679" s="29" t="str">
        <f t="shared" si="125"/>
        <v>Yes</v>
      </c>
      <c r="D3679" s="30">
        <f t="shared" si="126"/>
        <v>0.1976026153287323</v>
      </c>
      <c r="E3679" s="485">
        <v>544</v>
      </c>
      <c r="F3679" s="237">
        <v>42612</v>
      </c>
      <c r="G3679" s="3" t="s">
        <v>21313</v>
      </c>
    </row>
    <row r="3680" spans="1:7" s="168" customFormat="1" ht="30">
      <c r="A3680" s="62">
        <v>3678</v>
      </c>
      <c r="B3680" s="35" t="s">
        <v>21397</v>
      </c>
      <c r="C3680" s="29" t="str">
        <f t="shared" si="125"/>
        <v>Yes</v>
      </c>
      <c r="D3680" s="30">
        <f t="shared" si="126"/>
        <v>0.27664366146022518</v>
      </c>
      <c r="E3680" s="485">
        <v>761.59999999999991</v>
      </c>
      <c r="F3680" s="237">
        <v>42612</v>
      </c>
      <c r="G3680" s="3" t="s">
        <v>21313</v>
      </c>
    </row>
    <row r="3681" spans="1:7" s="168" customFormat="1" ht="30">
      <c r="A3681" s="62">
        <v>3679</v>
      </c>
      <c r="B3681" s="28" t="s">
        <v>21398</v>
      </c>
      <c r="C3681" s="29" t="str">
        <f t="shared" si="125"/>
        <v>Yes</v>
      </c>
      <c r="D3681" s="30">
        <f t="shared" si="126"/>
        <v>1.4029785688339995</v>
      </c>
      <c r="E3681" s="160">
        <v>3862.4000000000005</v>
      </c>
      <c r="F3681" s="237">
        <v>42612</v>
      </c>
      <c r="G3681" s="3" t="s">
        <v>21313</v>
      </c>
    </row>
    <row r="3682" spans="1:7" s="168" customFormat="1" ht="30">
      <c r="A3682" s="62">
        <v>3680</v>
      </c>
      <c r="B3682" s="28" t="s">
        <v>21399</v>
      </c>
      <c r="C3682" s="29" t="str">
        <f t="shared" si="125"/>
        <v>No</v>
      </c>
      <c r="D3682" s="30">
        <f t="shared" si="126"/>
        <v>2.1933890301489285</v>
      </c>
      <c r="E3682" s="160">
        <v>6038.4</v>
      </c>
      <c r="F3682" s="237">
        <v>42612</v>
      </c>
      <c r="G3682" s="3" t="s">
        <v>21313</v>
      </c>
    </row>
    <row r="3683" spans="1:7" s="168" customFormat="1" ht="30">
      <c r="A3683" s="62">
        <v>3681</v>
      </c>
      <c r="B3683" s="28" t="s">
        <v>21400</v>
      </c>
      <c r="C3683" s="29" t="str">
        <f t="shared" si="125"/>
        <v>Yes</v>
      </c>
      <c r="D3683" s="30">
        <f t="shared" si="126"/>
        <v>0.71136941518343633</v>
      </c>
      <c r="E3683" s="160">
        <v>1958.4000000000003</v>
      </c>
      <c r="F3683" s="237">
        <v>42612</v>
      </c>
      <c r="G3683" s="3" t="s">
        <v>21313</v>
      </c>
    </row>
    <row r="3684" spans="1:7" s="168" customFormat="1" ht="30">
      <c r="A3684" s="62">
        <v>3682</v>
      </c>
      <c r="B3684" s="32" t="s">
        <v>21401</v>
      </c>
      <c r="C3684" s="29" t="str">
        <f t="shared" si="125"/>
        <v>Yes</v>
      </c>
      <c r="D3684" s="30">
        <f t="shared" si="126"/>
        <v>1.2448964765710133</v>
      </c>
      <c r="E3684" s="160">
        <v>3427.2</v>
      </c>
      <c r="F3684" s="237">
        <v>42612</v>
      </c>
      <c r="G3684" s="3" t="s">
        <v>21313</v>
      </c>
    </row>
    <row r="3685" spans="1:7" s="168" customFormat="1" ht="30">
      <c r="A3685" s="62">
        <v>3683</v>
      </c>
      <c r="B3685" s="32" t="s">
        <v>21402</v>
      </c>
      <c r="C3685" s="29" t="str">
        <f t="shared" si="125"/>
        <v>Yes</v>
      </c>
      <c r="D3685" s="30">
        <f t="shared" si="126"/>
        <v>0.60268797675263353</v>
      </c>
      <c r="E3685" s="160">
        <v>1659.2</v>
      </c>
      <c r="F3685" s="237">
        <v>42612</v>
      </c>
      <c r="G3685" s="3" t="s">
        <v>21313</v>
      </c>
    </row>
    <row r="3686" spans="1:7" s="168" customFormat="1" ht="45">
      <c r="A3686" s="62">
        <v>3684</v>
      </c>
      <c r="B3686" s="32" t="s">
        <v>21403</v>
      </c>
      <c r="C3686" s="29" t="str">
        <f t="shared" si="125"/>
        <v>No</v>
      </c>
      <c r="D3686" s="30">
        <f t="shared" si="126"/>
        <v>4.9400653832183075</v>
      </c>
      <c r="E3686" s="160">
        <v>13600</v>
      </c>
      <c r="F3686" s="237">
        <v>42612</v>
      </c>
      <c r="G3686" s="3" t="s">
        <v>21313</v>
      </c>
    </row>
    <row r="3687" spans="1:7" s="168" customFormat="1" ht="30">
      <c r="A3687" s="62">
        <v>3685</v>
      </c>
      <c r="B3687" s="32" t="s">
        <v>21404</v>
      </c>
      <c r="C3687" s="29" t="str">
        <f t="shared" si="125"/>
        <v>Yes</v>
      </c>
      <c r="D3687" s="30">
        <f t="shared" si="126"/>
        <v>1.363458045768253</v>
      </c>
      <c r="E3687" s="160">
        <v>3753.6000000000004</v>
      </c>
      <c r="F3687" s="237">
        <v>42612</v>
      </c>
      <c r="G3687" s="3" t="s">
        <v>21313</v>
      </c>
    </row>
    <row r="3688" spans="1:7" s="168" customFormat="1" ht="30">
      <c r="A3688" s="62">
        <v>3686</v>
      </c>
      <c r="B3688" s="32" t="s">
        <v>21405</v>
      </c>
      <c r="C3688" s="29" t="str">
        <f t="shared" si="125"/>
        <v>No</v>
      </c>
      <c r="D3688" s="30">
        <f t="shared" si="126"/>
        <v>2.3909916454776607</v>
      </c>
      <c r="E3688" s="160">
        <v>6582.4</v>
      </c>
      <c r="F3688" s="237">
        <v>42612</v>
      </c>
      <c r="G3688" s="3" t="s">
        <v>21313</v>
      </c>
    </row>
    <row r="3689" spans="1:7" s="168" customFormat="1" ht="60">
      <c r="A3689" s="62">
        <v>3687</v>
      </c>
      <c r="B3689" s="28" t="s">
        <v>21406</v>
      </c>
      <c r="C3689" s="29" t="str">
        <f t="shared" si="125"/>
        <v>Yes</v>
      </c>
      <c r="D3689" s="30">
        <f t="shared" si="126"/>
        <v>0.85957137667998529</v>
      </c>
      <c r="E3689" s="160">
        <v>2366.3999999999996</v>
      </c>
      <c r="F3689" s="237">
        <v>42612</v>
      </c>
      <c r="G3689" s="3" t="s">
        <v>21313</v>
      </c>
    </row>
    <row r="3690" spans="1:7" s="168" customFormat="1" ht="45">
      <c r="A3690" s="62">
        <v>3688</v>
      </c>
      <c r="B3690" s="32" t="s">
        <v>21407</v>
      </c>
      <c r="C3690" s="29" t="str">
        <f t="shared" si="125"/>
        <v>Yes</v>
      </c>
      <c r="D3690" s="30">
        <f t="shared" si="126"/>
        <v>0.25688339992735199</v>
      </c>
      <c r="E3690" s="160">
        <v>707.2</v>
      </c>
      <c r="F3690" s="237">
        <v>42612</v>
      </c>
      <c r="G3690" s="3" t="s">
        <v>21313</v>
      </c>
    </row>
    <row r="3691" spans="1:7" s="168" customFormat="1" ht="30">
      <c r="A3691" s="62">
        <v>3689</v>
      </c>
      <c r="B3691" s="32" t="s">
        <v>21408</v>
      </c>
      <c r="C3691" s="29" t="str">
        <f t="shared" si="125"/>
        <v>No</v>
      </c>
      <c r="D3691" s="30">
        <f t="shared" si="126"/>
        <v>4.3472575372321112</v>
      </c>
      <c r="E3691" s="160">
        <v>11968.000000000002</v>
      </c>
      <c r="F3691" s="237">
        <v>42612</v>
      </c>
      <c r="G3691" s="3" t="s">
        <v>21313</v>
      </c>
    </row>
    <row r="3692" spans="1:7" s="168" customFormat="1" ht="30">
      <c r="A3692" s="62">
        <v>3690</v>
      </c>
      <c r="B3692" s="28" t="s">
        <v>21409</v>
      </c>
      <c r="C3692" s="29" t="str">
        <f t="shared" si="125"/>
        <v>Yes</v>
      </c>
      <c r="D3692" s="30">
        <f t="shared" si="126"/>
        <v>1.6993824918270977</v>
      </c>
      <c r="E3692" s="160">
        <v>4678.3999999999996</v>
      </c>
      <c r="F3692" s="237">
        <v>42612</v>
      </c>
      <c r="G3692" s="3" t="s">
        <v>21313</v>
      </c>
    </row>
    <row r="3693" spans="1:7" s="168" customFormat="1" ht="30">
      <c r="A3693" s="62">
        <v>3691</v>
      </c>
      <c r="B3693" s="32" t="s">
        <v>21410</v>
      </c>
      <c r="C3693" s="29" t="str">
        <f t="shared" si="125"/>
        <v>No</v>
      </c>
      <c r="D3693" s="30">
        <f t="shared" si="126"/>
        <v>4.4855793679622238</v>
      </c>
      <c r="E3693" s="160">
        <v>12348.800000000001</v>
      </c>
      <c r="F3693" s="237">
        <v>42612</v>
      </c>
      <c r="G3693" s="3" t="s">
        <v>21313</v>
      </c>
    </row>
    <row r="3694" spans="1:7" s="168" customFormat="1" ht="30">
      <c r="A3694" s="62">
        <v>3692</v>
      </c>
      <c r="B3694" s="28" t="s">
        <v>21411</v>
      </c>
      <c r="C3694" s="29" t="str">
        <f t="shared" si="125"/>
        <v>Yes</v>
      </c>
      <c r="D3694" s="30">
        <f t="shared" si="126"/>
        <v>0.69160915365056308</v>
      </c>
      <c r="E3694" s="160">
        <v>1904.0000000000002</v>
      </c>
      <c r="F3694" s="237">
        <v>42612</v>
      </c>
      <c r="G3694" s="3" t="s">
        <v>21313</v>
      </c>
    </row>
    <row r="3695" spans="1:7" s="168" customFormat="1" ht="30">
      <c r="A3695" s="62">
        <v>3693</v>
      </c>
      <c r="B3695" s="28" t="s">
        <v>21412</v>
      </c>
      <c r="C3695" s="29" t="str">
        <f t="shared" ref="C3695:C3743" si="127">IF(D3695&lt;=2, "Yes", "No")</f>
        <v>Yes</v>
      </c>
      <c r="D3695" s="30">
        <f t="shared" si="126"/>
        <v>0.69160915365056308</v>
      </c>
      <c r="E3695" s="160">
        <v>1904.0000000000002</v>
      </c>
      <c r="F3695" s="237">
        <v>42612</v>
      </c>
      <c r="G3695" s="3" t="s">
        <v>21313</v>
      </c>
    </row>
    <row r="3696" spans="1:7" s="168" customFormat="1" ht="45">
      <c r="A3696" s="62">
        <v>3694</v>
      </c>
      <c r="B3696" s="28" t="s">
        <v>21413</v>
      </c>
      <c r="C3696" s="29" t="str">
        <f t="shared" si="127"/>
        <v>Yes</v>
      </c>
      <c r="D3696" s="30">
        <f t="shared" si="126"/>
        <v>0.69160915365056308</v>
      </c>
      <c r="E3696" s="160">
        <v>1904.0000000000002</v>
      </c>
      <c r="F3696" s="237">
        <v>42612</v>
      </c>
      <c r="G3696" s="3" t="s">
        <v>21313</v>
      </c>
    </row>
    <row r="3697" spans="1:7" s="168" customFormat="1" ht="30">
      <c r="A3697" s="62">
        <v>3695</v>
      </c>
      <c r="B3697" s="28" t="s">
        <v>21414</v>
      </c>
      <c r="C3697" s="29" t="str">
        <f t="shared" si="127"/>
        <v>Yes</v>
      </c>
      <c r="D3697" s="30">
        <f t="shared" si="126"/>
        <v>0.69160915365056308</v>
      </c>
      <c r="E3697" s="160">
        <v>1904.0000000000002</v>
      </c>
      <c r="F3697" s="237">
        <v>42612</v>
      </c>
      <c r="G3697" s="3" t="s">
        <v>21313</v>
      </c>
    </row>
    <row r="3698" spans="1:7" s="168" customFormat="1" ht="30">
      <c r="A3698" s="62">
        <v>3696</v>
      </c>
      <c r="B3698" s="28" t="s">
        <v>21415</v>
      </c>
      <c r="C3698" s="29" t="str">
        <f t="shared" si="127"/>
        <v>No</v>
      </c>
      <c r="D3698" s="30">
        <f t="shared" si="126"/>
        <v>2.272430076280421</v>
      </c>
      <c r="E3698" s="160">
        <v>6255.9999999999991</v>
      </c>
      <c r="F3698" s="237">
        <v>42612</v>
      </c>
      <c r="G3698" s="3" t="s">
        <v>21313</v>
      </c>
    </row>
    <row r="3699" spans="1:7" s="168" customFormat="1" ht="30">
      <c r="A3699" s="62">
        <v>3697</v>
      </c>
      <c r="B3699" s="28" t="s">
        <v>21416</v>
      </c>
      <c r="C3699" s="29" t="str">
        <f t="shared" si="127"/>
        <v>No</v>
      </c>
      <c r="D3699" s="30">
        <f t="shared" si="126"/>
        <v>2.1538685070831822</v>
      </c>
      <c r="E3699" s="160">
        <v>5929.6</v>
      </c>
      <c r="F3699" s="237">
        <v>42612</v>
      </c>
      <c r="G3699" s="3" t="s">
        <v>21313</v>
      </c>
    </row>
    <row r="3700" spans="1:7" s="168" customFormat="1" ht="30">
      <c r="A3700" s="62">
        <v>3698</v>
      </c>
      <c r="B3700" s="32" t="s">
        <v>21417</v>
      </c>
      <c r="C3700" s="29" t="str">
        <f t="shared" si="127"/>
        <v>Yes</v>
      </c>
      <c r="D3700" s="30">
        <f t="shared" si="126"/>
        <v>0.99789320741009813</v>
      </c>
      <c r="E3700" s="160">
        <v>2747.2000000000003</v>
      </c>
      <c r="F3700" s="237">
        <v>42612</v>
      </c>
      <c r="G3700" s="3" t="s">
        <v>21313</v>
      </c>
    </row>
    <row r="3701" spans="1:7" s="168" customFormat="1" ht="30">
      <c r="A3701" s="62">
        <v>3699</v>
      </c>
      <c r="B3701" s="32" t="s">
        <v>21418</v>
      </c>
      <c r="C3701" s="29" t="str">
        <f t="shared" si="127"/>
        <v>Yes</v>
      </c>
      <c r="D3701" s="30">
        <f t="shared" si="126"/>
        <v>1.1856156919723937</v>
      </c>
      <c r="E3701" s="160">
        <v>3264</v>
      </c>
      <c r="F3701" s="237">
        <v>42612</v>
      </c>
      <c r="G3701" s="3" t="s">
        <v>21313</v>
      </c>
    </row>
    <row r="3702" spans="1:7" s="168" customFormat="1" ht="30">
      <c r="A3702" s="62">
        <v>3700</v>
      </c>
      <c r="B3702" s="32" t="s">
        <v>21419</v>
      </c>
      <c r="C3702" s="29" t="str">
        <f t="shared" si="127"/>
        <v>Yes</v>
      </c>
      <c r="D3702" s="30">
        <f t="shared" si="126"/>
        <v>0.5038866690882674</v>
      </c>
      <c r="E3702" s="160">
        <v>1387.2</v>
      </c>
      <c r="F3702" s="237">
        <v>42612</v>
      </c>
      <c r="G3702" s="3" t="s">
        <v>21313</v>
      </c>
    </row>
    <row r="3703" spans="1:7" s="168" customFormat="1" ht="30">
      <c r="A3703" s="62">
        <v>3701</v>
      </c>
      <c r="B3703" s="35" t="s">
        <v>21420</v>
      </c>
      <c r="C3703" s="29" t="str">
        <f t="shared" si="127"/>
        <v>Yes</v>
      </c>
      <c r="D3703" s="30">
        <f t="shared" si="126"/>
        <v>1.333817653468943</v>
      </c>
      <c r="E3703" s="485">
        <v>3672</v>
      </c>
      <c r="F3703" s="237">
        <v>42612</v>
      </c>
      <c r="G3703" s="3" t="s">
        <v>21313</v>
      </c>
    </row>
    <row r="3704" spans="1:7" s="168" customFormat="1" ht="30">
      <c r="A3704" s="62">
        <v>3702</v>
      </c>
      <c r="B3704" s="254" t="s">
        <v>21421</v>
      </c>
      <c r="C3704" s="29" t="str">
        <f t="shared" si="127"/>
        <v>Yes</v>
      </c>
      <c r="D3704" s="30">
        <f t="shared" si="126"/>
        <v>0.24700326916091536</v>
      </c>
      <c r="E3704" s="621">
        <v>680</v>
      </c>
      <c r="F3704" s="237">
        <v>42612</v>
      </c>
      <c r="G3704" s="3" t="s">
        <v>21313</v>
      </c>
    </row>
    <row r="3705" spans="1:7" s="168" customFormat="1" ht="30">
      <c r="A3705" s="62">
        <v>3703</v>
      </c>
      <c r="B3705" s="28" t="s">
        <v>21422</v>
      </c>
      <c r="C3705" s="29" t="str">
        <f t="shared" si="127"/>
        <v>Yes</v>
      </c>
      <c r="D3705" s="30">
        <f t="shared" si="126"/>
        <v>0.88921176897929533</v>
      </c>
      <c r="E3705" s="160">
        <v>2448</v>
      </c>
      <c r="F3705" s="237">
        <v>42612</v>
      </c>
      <c r="G3705" s="3" t="s">
        <v>21313</v>
      </c>
    </row>
    <row r="3706" spans="1:7" s="168" customFormat="1" ht="30">
      <c r="A3706" s="62">
        <v>3704</v>
      </c>
      <c r="B3706" s="32" t="s">
        <v>21423</v>
      </c>
      <c r="C3706" s="29" t="str">
        <f t="shared" si="127"/>
        <v>No</v>
      </c>
      <c r="D3706" s="30">
        <f t="shared" si="126"/>
        <v>3.8730112604431528</v>
      </c>
      <c r="E3706" s="160">
        <v>10662.4</v>
      </c>
      <c r="F3706" s="237">
        <v>42612</v>
      </c>
      <c r="G3706" s="3" t="s">
        <v>21313</v>
      </c>
    </row>
    <row r="3707" spans="1:7" s="168" customFormat="1" ht="30">
      <c r="A3707" s="62">
        <v>3705</v>
      </c>
      <c r="B3707" s="32" t="s">
        <v>21424</v>
      </c>
      <c r="C3707" s="29" t="str">
        <f t="shared" si="127"/>
        <v>No</v>
      </c>
      <c r="D3707" s="30">
        <f t="shared" si="126"/>
        <v>2.6478750454050131</v>
      </c>
      <c r="E3707" s="160">
        <v>7289.6</v>
      </c>
      <c r="F3707" s="237">
        <v>42612</v>
      </c>
      <c r="G3707" s="3" t="s">
        <v>21313</v>
      </c>
    </row>
    <row r="3708" spans="1:7" s="168" customFormat="1" ht="45">
      <c r="A3708" s="62">
        <v>3706</v>
      </c>
      <c r="B3708" s="28" t="s">
        <v>21425</v>
      </c>
      <c r="C3708" s="29" t="str">
        <f t="shared" si="127"/>
        <v>Yes</v>
      </c>
      <c r="D3708" s="30">
        <f t="shared" si="126"/>
        <v>1.6895023610606614</v>
      </c>
      <c r="E3708" s="160">
        <v>4651.2000000000007</v>
      </c>
      <c r="F3708" s="237">
        <v>42612</v>
      </c>
      <c r="G3708" s="3" t="s">
        <v>21313</v>
      </c>
    </row>
    <row r="3709" spans="1:7" s="168" customFormat="1" ht="30">
      <c r="A3709" s="62">
        <v>3707</v>
      </c>
      <c r="B3709" s="35" t="s">
        <v>21426</v>
      </c>
      <c r="C3709" s="29" t="str">
        <f t="shared" si="127"/>
        <v>Yes</v>
      </c>
      <c r="D3709" s="30">
        <f t="shared" si="126"/>
        <v>0.46436614602252091</v>
      </c>
      <c r="E3709" s="485">
        <v>1278.4000000000001</v>
      </c>
      <c r="F3709" s="237">
        <v>42612</v>
      </c>
      <c r="G3709" s="3" t="s">
        <v>21313</v>
      </c>
    </row>
    <row r="3710" spans="1:7" s="168" customFormat="1" ht="30">
      <c r="A3710" s="62">
        <v>3708</v>
      </c>
      <c r="B3710" s="32" t="s">
        <v>21427</v>
      </c>
      <c r="C3710" s="29" t="str">
        <f t="shared" si="127"/>
        <v>Yes</v>
      </c>
      <c r="D3710" s="30">
        <f t="shared" si="126"/>
        <v>0.84969124591354883</v>
      </c>
      <c r="E3710" s="160">
        <v>2339.1999999999998</v>
      </c>
      <c r="F3710" s="237">
        <v>42612</v>
      </c>
      <c r="G3710" s="3" t="s">
        <v>21313</v>
      </c>
    </row>
    <row r="3711" spans="1:7" s="168" customFormat="1" ht="30">
      <c r="A3711" s="62">
        <v>3709</v>
      </c>
      <c r="B3711" s="28" t="s">
        <v>21392</v>
      </c>
      <c r="C3711" s="29" t="str">
        <f t="shared" si="127"/>
        <v>Yes</v>
      </c>
      <c r="D3711" s="30">
        <f t="shared" si="126"/>
        <v>0.66196876135125327</v>
      </c>
      <c r="E3711" s="160">
        <v>1822.4</v>
      </c>
      <c r="F3711" s="237">
        <v>42612</v>
      </c>
      <c r="G3711" s="3" t="s">
        <v>21313</v>
      </c>
    </row>
    <row r="3712" spans="1:7" s="168" customFormat="1" ht="30">
      <c r="A3712" s="62">
        <v>3710</v>
      </c>
      <c r="B3712" s="35" t="s">
        <v>21428</v>
      </c>
      <c r="C3712" s="29" t="str">
        <f t="shared" si="127"/>
        <v>No</v>
      </c>
      <c r="D3712" s="30">
        <f t="shared" si="126"/>
        <v>2.1341082455503089</v>
      </c>
      <c r="E3712" s="485">
        <v>5875.2</v>
      </c>
      <c r="F3712" s="237">
        <v>42612</v>
      </c>
      <c r="G3712" s="3" t="s">
        <v>21313</v>
      </c>
    </row>
    <row r="3713" spans="1:7" s="168" customFormat="1" ht="30">
      <c r="A3713" s="62">
        <v>3711</v>
      </c>
      <c r="B3713" s="35" t="s">
        <v>21429</v>
      </c>
      <c r="C3713" s="29" t="str">
        <f t="shared" si="127"/>
        <v>Yes</v>
      </c>
      <c r="D3713" s="30">
        <f t="shared" si="126"/>
        <v>0.20748274609516892</v>
      </c>
      <c r="E3713" s="485">
        <v>571.20000000000005</v>
      </c>
      <c r="F3713" s="237">
        <v>42612</v>
      </c>
      <c r="G3713" s="3" t="s">
        <v>21313</v>
      </c>
    </row>
    <row r="3714" spans="1:7" s="168" customFormat="1" ht="45">
      <c r="A3714" s="62">
        <v>3712</v>
      </c>
      <c r="B3714" s="28" t="s">
        <v>21430</v>
      </c>
      <c r="C3714" s="29" t="str">
        <f t="shared" si="127"/>
        <v>Yes</v>
      </c>
      <c r="D3714" s="30">
        <f t="shared" si="126"/>
        <v>1.9266254994551399</v>
      </c>
      <c r="E3714" s="160">
        <v>5304</v>
      </c>
      <c r="F3714" s="237">
        <v>42612</v>
      </c>
      <c r="G3714" s="3" t="s">
        <v>21313</v>
      </c>
    </row>
    <row r="3715" spans="1:7" s="168" customFormat="1" ht="45">
      <c r="A3715" s="62">
        <v>3713</v>
      </c>
      <c r="B3715" s="32" t="s">
        <v>21431</v>
      </c>
      <c r="C3715" s="29" t="str">
        <f t="shared" si="127"/>
        <v>Yes</v>
      </c>
      <c r="D3715" s="30">
        <f t="shared" si="126"/>
        <v>0.13832183073011262</v>
      </c>
      <c r="E3715" s="160">
        <v>380.80000000000007</v>
      </c>
      <c r="F3715" s="237">
        <v>42612</v>
      </c>
      <c r="G3715" s="3" t="s">
        <v>21313</v>
      </c>
    </row>
    <row r="3716" spans="1:7" s="168" customFormat="1" ht="45">
      <c r="A3716" s="62">
        <v>3714</v>
      </c>
      <c r="B3716" s="32" t="s">
        <v>21432</v>
      </c>
      <c r="C3716" s="29" t="str">
        <f t="shared" si="127"/>
        <v>No</v>
      </c>
      <c r="D3716" s="30">
        <f t="shared" ref="D3716:D3779" si="128">E3716/2753</f>
        <v>4.9400653832183075</v>
      </c>
      <c r="E3716" s="160">
        <v>13600</v>
      </c>
      <c r="F3716" s="237">
        <v>42612</v>
      </c>
      <c r="G3716" s="3" t="s">
        <v>21313</v>
      </c>
    </row>
    <row r="3717" spans="1:7" s="168" customFormat="1" ht="30">
      <c r="A3717" s="62">
        <v>3715</v>
      </c>
      <c r="B3717" s="32" t="s">
        <v>21433</v>
      </c>
      <c r="C3717" s="29" t="str">
        <f t="shared" si="127"/>
        <v>No</v>
      </c>
      <c r="D3717" s="30">
        <f t="shared" si="128"/>
        <v>2.9541590991645474</v>
      </c>
      <c r="E3717" s="160">
        <v>8132.7999999999993</v>
      </c>
      <c r="F3717" s="237">
        <v>42612</v>
      </c>
      <c r="G3717" s="3" t="s">
        <v>21313</v>
      </c>
    </row>
    <row r="3718" spans="1:7" s="168" customFormat="1" ht="30">
      <c r="A3718" s="62">
        <v>3716</v>
      </c>
      <c r="B3718" s="32" t="s">
        <v>21434</v>
      </c>
      <c r="C3718" s="29" t="str">
        <f t="shared" si="127"/>
        <v>No</v>
      </c>
      <c r="D3718" s="30">
        <f t="shared" si="128"/>
        <v>2.9541590991645474</v>
      </c>
      <c r="E3718" s="160">
        <v>8132.7999999999993</v>
      </c>
      <c r="F3718" s="237">
        <v>42612</v>
      </c>
      <c r="G3718" s="3" t="s">
        <v>21313</v>
      </c>
    </row>
    <row r="3719" spans="1:7" s="168" customFormat="1" ht="30">
      <c r="A3719" s="62">
        <v>3717</v>
      </c>
      <c r="B3719" s="28" t="s">
        <v>21435</v>
      </c>
      <c r="C3719" s="29" t="str">
        <f t="shared" si="127"/>
        <v>Yes</v>
      </c>
      <c r="D3719" s="30">
        <f t="shared" si="128"/>
        <v>1.6104613149291682</v>
      </c>
      <c r="E3719" s="160">
        <v>4433.6000000000004</v>
      </c>
      <c r="F3719" s="237">
        <v>42612</v>
      </c>
      <c r="G3719" s="3" t="s">
        <v>21313</v>
      </c>
    </row>
    <row r="3720" spans="1:7" s="168" customFormat="1" ht="30">
      <c r="A3720" s="62">
        <v>3718</v>
      </c>
      <c r="B3720" s="28" t="s">
        <v>21436</v>
      </c>
      <c r="C3720" s="29" t="str">
        <f t="shared" si="127"/>
        <v>Yes</v>
      </c>
      <c r="D3720" s="30">
        <f t="shared" si="128"/>
        <v>1.6104613149291682</v>
      </c>
      <c r="E3720" s="160">
        <v>4433.6000000000004</v>
      </c>
      <c r="F3720" s="237">
        <v>42612</v>
      </c>
      <c r="G3720" s="3" t="s">
        <v>21313</v>
      </c>
    </row>
    <row r="3721" spans="1:7" s="168" customFormat="1" ht="30">
      <c r="A3721" s="62">
        <v>3719</v>
      </c>
      <c r="B3721" s="28" t="s">
        <v>21437</v>
      </c>
      <c r="C3721" s="29" t="str">
        <f t="shared" si="127"/>
        <v>Yes</v>
      </c>
      <c r="D3721" s="30">
        <f t="shared" si="128"/>
        <v>1.0571739920087178</v>
      </c>
      <c r="E3721" s="160">
        <v>2910.4</v>
      </c>
      <c r="F3721" s="237">
        <v>42612</v>
      </c>
      <c r="G3721" s="3" t="s">
        <v>21313</v>
      </c>
    </row>
    <row r="3722" spans="1:7" s="168" customFormat="1" ht="30">
      <c r="A3722" s="62">
        <v>3720</v>
      </c>
      <c r="B3722" s="28" t="s">
        <v>21438</v>
      </c>
      <c r="C3722" s="29" t="str">
        <f t="shared" si="127"/>
        <v>Yes</v>
      </c>
      <c r="D3722" s="30">
        <f t="shared" si="128"/>
        <v>0.86945150744642219</v>
      </c>
      <c r="E3722" s="160">
        <v>2393.6000000000004</v>
      </c>
      <c r="F3722" s="237">
        <v>42612</v>
      </c>
      <c r="G3722" s="3" t="s">
        <v>21313</v>
      </c>
    </row>
    <row r="3723" spans="1:7" s="168" customFormat="1" ht="30">
      <c r="A3723" s="62">
        <v>3721</v>
      </c>
      <c r="B3723" s="32" t="s">
        <v>21439</v>
      </c>
      <c r="C3723" s="29" t="str">
        <f t="shared" si="127"/>
        <v>No</v>
      </c>
      <c r="D3723" s="30">
        <f t="shared" si="128"/>
        <v>2.3415909916454778</v>
      </c>
      <c r="E3723" s="160">
        <v>6446.4000000000005</v>
      </c>
      <c r="F3723" s="237">
        <v>42612</v>
      </c>
      <c r="G3723" s="3" t="s">
        <v>21313</v>
      </c>
    </row>
    <row r="3724" spans="1:7" s="168" customFormat="1" ht="30">
      <c r="A3724" s="62">
        <v>3722</v>
      </c>
      <c r="B3724" s="32" t="s">
        <v>21440</v>
      </c>
      <c r="C3724" s="29" t="str">
        <f t="shared" si="127"/>
        <v>Yes</v>
      </c>
      <c r="D3724" s="30">
        <f t="shared" si="128"/>
        <v>0.85957137667998529</v>
      </c>
      <c r="E3724" s="160">
        <v>2366.3999999999996</v>
      </c>
      <c r="F3724" s="237">
        <v>42612</v>
      </c>
      <c r="G3724" s="3" t="s">
        <v>21313</v>
      </c>
    </row>
    <row r="3725" spans="1:7" s="168" customFormat="1" ht="30">
      <c r="A3725" s="62">
        <v>3723</v>
      </c>
      <c r="B3725" s="100" t="s">
        <v>21441</v>
      </c>
      <c r="C3725" s="29" t="str">
        <f t="shared" si="127"/>
        <v>Yes</v>
      </c>
      <c r="D3725" s="30">
        <f t="shared" si="128"/>
        <v>1.8673447148565203</v>
      </c>
      <c r="E3725" s="485">
        <v>5140.8</v>
      </c>
      <c r="F3725" s="237">
        <v>42612</v>
      </c>
      <c r="G3725" s="3" t="s">
        <v>21313</v>
      </c>
    </row>
    <row r="3726" spans="1:7" s="168" customFormat="1" ht="30">
      <c r="A3726" s="62">
        <v>3724</v>
      </c>
      <c r="B3726" s="32" t="s">
        <v>21442</v>
      </c>
      <c r="C3726" s="29" t="str">
        <f t="shared" si="127"/>
        <v>Yes</v>
      </c>
      <c r="D3726" s="30">
        <f t="shared" si="128"/>
        <v>1.9859062840537596</v>
      </c>
      <c r="E3726" s="160">
        <v>5467.2</v>
      </c>
      <c r="F3726" s="237">
        <v>42612</v>
      </c>
      <c r="G3726" s="3" t="s">
        <v>21313</v>
      </c>
    </row>
    <row r="3727" spans="1:7" s="168" customFormat="1" ht="30">
      <c r="A3727" s="62">
        <v>3725</v>
      </c>
      <c r="B3727" s="32" t="s">
        <v>21443</v>
      </c>
      <c r="C3727" s="29" t="str">
        <f t="shared" si="127"/>
        <v>No</v>
      </c>
      <c r="D3727" s="30">
        <f t="shared" si="128"/>
        <v>2.3317108608790411</v>
      </c>
      <c r="E3727" s="160">
        <v>6419.2000000000007</v>
      </c>
      <c r="F3727" s="237">
        <v>42612</v>
      </c>
      <c r="G3727" s="3" t="s">
        <v>21313</v>
      </c>
    </row>
    <row r="3728" spans="1:7" s="168" customFormat="1" ht="30">
      <c r="A3728" s="62">
        <v>3726</v>
      </c>
      <c r="B3728" s="32" t="s">
        <v>21444</v>
      </c>
      <c r="C3728" s="29" t="str">
        <f t="shared" si="127"/>
        <v>Yes</v>
      </c>
      <c r="D3728" s="30">
        <f t="shared" si="128"/>
        <v>1.0077733381765348</v>
      </c>
      <c r="E3728" s="160">
        <v>2774.4</v>
      </c>
      <c r="F3728" s="237">
        <v>42612</v>
      </c>
      <c r="G3728" s="3" t="s">
        <v>21313</v>
      </c>
    </row>
    <row r="3729" spans="1:7" s="168" customFormat="1" ht="30">
      <c r="A3729" s="62">
        <v>3727</v>
      </c>
      <c r="B3729" s="28" t="s">
        <v>21445</v>
      </c>
      <c r="C3729" s="29" t="str">
        <f t="shared" si="127"/>
        <v>No</v>
      </c>
      <c r="D3729" s="30">
        <f t="shared" si="128"/>
        <v>4.2385760988013077</v>
      </c>
      <c r="E3729" s="160">
        <v>11668.800000000001</v>
      </c>
      <c r="F3729" s="237">
        <v>42612</v>
      </c>
      <c r="G3729" s="3" t="s">
        <v>21313</v>
      </c>
    </row>
    <row r="3730" spans="1:7" s="168" customFormat="1" ht="30">
      <c r="A3730" s="62">
        <v>3728</v>
      </c>
      <c r="B3730" s="32" t="s">
        <v>21446</v>
      </c>
      <c r="C3730" s="29" t="str">
        <f t="shared" si="127"/>
        <v>Yes</v>
      </c>
      <c r="D3730" s="30">
        <f t="shared" si="128"/>
        <v>1.9957864148201963</v>
      </c>
      <c r="E3730" s="160">
        <v>5494.4000000000005</v>
      </c>
      <c r="F3730" s="237">
        <v>42612</v>
      </c>
      <c r="G3730" s="3" t="s">
        <v>21313</v>
      </c>
    </row>
    <row r="3731" spans="1:7" s="168" customFormat="1" ht="30">
      <c r="A3731" s="62">
        <v>3729</v>
      </c>
      <c r="B3731" s="32" t="s">
        <v>21447</v>
      </c>
      <c r="C3731" s="29" t="str">
        <f t="shared" si="127"/>
        <v>No</v>
      </c>
      <c r="D3731" s="30">
        <f t="shared" si="128"/>
        <v>4.1891754449691252</v>
      </c>
      <c r="E3731" s="160">
        <v>11532.800000000001</v>
      </c>
      <c r="F3731" s="237">
        <v>42612</v>
      </c>
      <c r="G3731" s="3" t="s">
        <v>21313</v>
      </c>
    </row>
    <row r="3732" spans="1:7" s="168" customFormat="1" ht="30">
      <c r="A3732" s="62">
        <v>3730</v>
      </c>
      <c r="B3732" s="28" t="s">
        <v>21448</v>
      </c>
      <c r="C3732" s="29" t="str">
        <f t="shared" si="127"/>
        <v>Yes</v>
      </c>
      <c r="D3732" s="30">
        <f t="shared" si="128"/>
        <v>0.27664366146022523</v>
      </c>
      <c r="E3732" s="160">
        <v>761.60000000000014</v>
      </c>
      <c r="F3732" s="237">
        <v>42612</v>
      </c>
      <c r="G3732" s="3" t="s">
        <v>21313</v>
      </c>
    </row>
    <row r="3733" spans="1:7" s="168" customFormat="1" ht="30">
      <c r="A3733" s="62">
        <v>3731</v>
      </c>
      <c r="B3733" s="32" t="s">
        <v>21449</v>
      </c>
      <c r="C3733" s="29" t="str">
        <f t="shared" si="127"/>
        <v>No</v>
      </c>
      <c r="D3733" s="30">
        <f t="shared" si="128"/>
        <v>3.4481656374863783</v>
      </c>
      <c r="E3733" s="160">
        <v>9492.7999999999993</v>
      </c>
      <c r="F3733" s="237">
        <v>42612</v>
      </c>
      <c r="G3733" s="3" t="s">
        <v>21313</v>
      </c>
    </row>
    <row r="3734" spans="1:7" s="168" customFormat="1" ht="30">
      <c r="A3734" s="62">
        <v>3732</v>
      </c>
      <c r="B3734" s="32" t="s">
        <v>21450</v>
      </c>
      <c r="C3734" s="29" t="str">
        <f t="shared" si="127"/>
        <v>No</v>
      </c>
      <c r="D3734" s="30">
        <f t="shared" si="128"/>
        <v>3.4481656374863783</v>
      </c>
      <c r="E3734" s="160">
        <v>9492.7999999999993</v>
      </c>
      <c r="F3734" s="237">
        <v>42612</v>
      </c>
      <c r="G3734" s="3" t="s">
        <v>21313</v>
      </c>
    </row>
    <row r="3735" spans="1:7" s="168" customFormat="1" ht="30">
      <c r="A3735" s="62">
        <v>3733</v>
      </c>
      <c r="B3735" s="32" t="s">
        <v>21451</v>
      </c>
      <c r="C3735" s="29" t="str">
        <f t="shared" si="127"/>
        <v>Yes</v>
      </c>
      <c r="D3735" s="30">
        <f t="shared" si="128"/>
        <v>1.2448964765710133</v>
      </c>
      <c r="E3735" s="160">
        <v>3427.2</v>
      </c>
      <c r="F3735" s="237">
        <v>42612</v>
      </c>
      <c r="G3735" s="3" t="s">
        <v>21313</v>
      </c>
    </row>
    <row r="3736" spans="1:7" s="168" customFormat="1" ht="45">
      <c r="A3736" s="62">
        <v>3734</v>
      </c>
      <c r="B3736" s="28" t="s">
        <v>21452</v>
      </c>
      <c r="C3736" s="29" t="str">
        <f t="shared" si="127"/>
        <v>No</v>
      </c>
      <c r="D3736" s="30">
        <f t="shared" si="128"/>
        <v>3.1320014529604068</v>
      </c>
      <c r="E3736" s="160">
        <v>8622.4</v>
      </c>
      <c r="F3736" s="237">
        <v>42612</v>
      </c>
      <c r="G3736" s="3" t="s">
        <v>21313</v>
      </c>
    </row>
    <row r="3737" spans="1:7" s="168" customFormat="1" ht="30">
      <c r="A3737" s="62">
        <v>3735</v>
      </c>
      <c r="B3737" s="28" t="s">
        <v>21453</v>
      </c>
      <c r="C3737" s="29" t="str">
        <f t="shared" si="127"/>
        <v>No</v>
      </c>
      <c r="D3737" s="30">
        <f t="shared" si="128"/>
        <v>2.3317108608790411</v>
      </c>
      <c r="E3737" s="160">
        <v>6419.2</v>
      </c>
      <c r="F3737" s="237">
        <v>42612</v>
      </c>
      <c r="G3737" s="3" t="s">
        <v>21313</v>
      </c>
    </row>
    <row r="3738" spans="1:7" s="168" customFormat="1" ht="30">
      <c r="A3738" s="62">
        <v>3736</v>
      </c>
      <c r="B3738" s="28" t="s">
        <v>21454</v>
      </c>
      <c r="C3738" s="29" t="str">
        <f t="shared" si="127"/>
        <v>Yes</v>
      </c>
      <c r="D3738" s="30">
        <f t="shared" si="128"/>
        <v>1.7092626225935346</v>
      </c>
      <c r="E3738" s="160">
        <v>4705.6000000000004</v>
      </c>
      <c r="F3738" s="237">
        <v>42612</v>
      </c>
      <c r="G3738" s="3" t="s">
        <v>21313</v>
      </c>
    </row>
    <row r="3739" spans="1:7" s="168" customFormat="1" ht="30">
      <c r="A3739" s="62">
        <v>3737</v>
      </c>
      <c r="B3739" s="28" t="s">
        <v>21455</v>
      </c>
      <c r="C3739" s="29" t="str">
        <f t="shared" si="127"/>
        <v>No</v>
      </c>
      <c r="D3739" s="30">
        <f t="shared" si="128"/>
        <v>2.1933890301489285</v>
      </c>
      <c r="E3739" s="160">
        <v>6038.4</v>
      </c>
      <c r="F3739" s="237">
        <v>42612</v>
      </c>
      <c r="G3739" s="3" t="s">
        <v>21313</v>
      </c>
    </row>
    <row r="3740" spans="1:7" s="168" customFormat="1" ht="45">
      <c r="A3740" s="62">
        <v>3738</v>
      </c>
      <c r="B3740" s="28" t="s">
        <v>21456</v>
      </c>
      <c r="C3740" s="29" t="str">
        <f t="shared" si="127"/>
        <v>Yes</v>
      </c>
      <c r="D3740" s="30">
        <f t="shared" si="128"/>
        <v>0.94849255357791507</v>
      </c>
      <c r="E3740" s="160">
        <v>2611.2000000000003</v>
      </c>
      <c r="F3740" s="237">
        <v>42612</v>
      </c>
      <c r="G3740" s="3" t="s">
        <v>21313</v>
      </c>
    </row>
    <row r="3741" spans="1:7" s="168" customFormat="1" ht="45">
      <c r="A3741" s="62">
        <v>3739</v>
      </c>
      <c r="B3741" s="32" t="s">
        <v>21457</v>
      </c>
      <c r="C3741" s="29" t="str">
        <f t="shared" si="127"/>
        <v>No</v>
      </c>
      <c r="D3741" s="30">
        <f t="shared" si="128"/>
        <v>2.3613512531783507</v>
      </c>
      <c r="E3741" s="160">
        <v>6500.7999999999993</v>
      </c>
      <c r="F3741" s="237">
        <v>42612</v>
      </c>
      <c r="G3741" s="3" t="s">
        <v>21313</v>
      </c>
    </row>
    <row r="3742" spans="1:7" s="168" customFormat="1" ht="30">
      <c r="A3742" s="62">
        <v>3740</v>
      </c>
      <c r="B3742" s="28" t="s">
        <v>21458</v>
      </c>
      <c r="C3742" s="29" t="str">
        <f t="shared" si="127"/>
        <v>No</v>
      </c>
      <c r="D3742" s="30">
        <f t="shared" si="128"/>
        <v>2.3613512531783507</v>
      </c>
      <c r="E3742" s="160">
        <v>6500.7999999999993</v>
      </c>
      <c r="F3742" s="237">
        <v>42612</v>
      </c>
      <c r="G3742" s="3" t="s">
        <v>21313</v>
      </c>
    </row>
    <row r="3743" spans="1:7" s="168" customFormat="1" ht="30">
      <c r="A3743" s="62">
        <v>3741</v>
      </c>
      <c r="B3743" s="32" t="s">
        <v>21459</v>
      </c>
      <c r="C3743" s="29" t="str">
        <f t="shared" si="127"/>
        <v>No</v>
      </c>
      <c r="D3743" s="30">
        <f t="shared" si="128"/>
        <v>2.8257173992008715</v>
      </c>
      <c r="E3743" s="160">
        <v>7779.1999999999989</v>
      </c>
      <c r="F3743" s="237">
        <v>42612</v>
      </c>
      <c r="G3743" s="3" t="s">
        <v>21313</v>
      </c>
    </row>
    <row r="3744" spans="1:7" s="168" customFormat="1" ht="30">
      <c r="A3744" s="62">
        <v>3742</v>
      </c>
      <c r="B3744" s="32" t="s">
        <v>21460</v>
      </c>
      <c r="C3744" s="8" t="str">
        <f>IF(D3744&lt;=2, "Yes", "No")</f>
        <v>Yes</v>
      </c>
      <c r="D3744" s="30">
        <f t="shared" si="128"/>
        <v>1.9513258263712314</v>
      </c>
      <c r="E3744" s="160">
        <v>5372</v>
      </c>
      <c r="F3744" s="237">
        <v>42612</v>
      </c>
      <c r="G3744" s="3" t="s">
        <v>21461</v>
      </c>
    </row>
    <row r="3745" spans="1:7" s="168" customFormat="1" ht="30">
      <c r="A3745" s="62">
        <v>3743</v>
      </c>
      <c r="B3745" s="32" t="s">
        <v>21462</v>
      </c>
      <c r="C3745" s="8" t="str">
        <f t="shared" ref="C3745:C3772" si="129">IF(D3745&lt;=2, "Yes", "No")</f>
        <v>Yes</v>
      </c>
      <c r="D3745" s="30">
        <f t="shared" si="128"/>
        <v>0.64220849981837991</v>
      </c>
      <c r="E3745" s="160">
        <v>1767.9999999999998</v>
      </c>
      <c r="F3745" s="237">
        <v>42612</v>
      </c>
      <c r="G3745" s="3" t="s">
        <v>21461</v>
      </c>
    </row>
    <row r="3746" spans="1:7" s="168" customFormat="1" ht="30">
      <c r="A3746" s="62">
        <v>3744</v>
      </c>
      <c r="B3746" s="32" t="s">
        <v>21463</v>
      </c>
      <c r="C3746" s="8" t="str">
        <f t="shared" si="129"/>
        <v>Yes</v>
      </c>
      <c r="D3746" s="30">
        <f t="shared" si="128"/>
        <v>0.64220849981837991</v>
      </c>
      <c r="E3746" s="160">
        <v>1768</v>
      </c>
      <c r="F3746" s="237">
        <v>42612</v>
      </c>
      <c r="G3746" s="3" t="s">
        <v>21461</v>
      </c>
    </row>
    <row r="3747" spans="1:7" s="168" customFormat="1" ht="30">
      <c r="A3747" s="62">
        <v>3745</v>
      </c>
      <c r="B3747" s="32" t="s">
        <v>21464</v>
      </c>
      <c r="C3747" s="8" t="str">
        <f t="shared" si="129"/>
        <v>Yes</v>
      </c>
      <c r="D3747" s="30">
        <f t="shared" si="128"/>
        <v>0.64220849981837991</v>
      </c>
      <c r="E3747" s="160">
        <v>1768</v>
      </c>
      <c r="F3747" s="237">
        <v>42612</v>
      </c>
      <c r="G3747" s="3" t="s">
        <v>21461</v>
      </c>
    </row>
    <row r="3748" spans="1:7" s="168" customFormat="1" ht="30">
      <c r="A3748" s="62">
        <v>3746</v>
      </c>
      <c r="B3748" s="32" t="s">
        <v>21465</v>
      </c>
      <c r="C3748" s="8" t="str">
        <f t="shared" si="129"/>
        <v>No</v>
      </c>
      <c r="D3748" s="30">
        <f t="shared" si="128"/>
        <v>2.0995277878677805</v>
      </c>
      <c r="E3748" s="160">
        <v>5780</v>
      </c>
      <c r="F3748" s="237">
        <v>42612</v>
      </c>
      <c r="G3748" s="3" t="s">
        <v>21461</v>
      </c>
    </row>
    <row r="3749" spans="1:7" s="168" customFormat="1" ht="30">
      <c r="A3749" s="62">
        <v>3747</v>
      </c>
      <c r="B3749" s="32" t="s">
        <v>21466</v>
      </c>
      <c r="C3749" s="8" t="str">
        <f t="shared" si="129"/>
        <v>No</v>
      </c>
      <c r="D3749" s="30">
        <f t="shared" si="128"/>
        <v>2.0945877224845626</v>
      </c>
      <c r="E3749" s="160">
        <v>5766.4000000000005</v>
      </c>
      <c r="F3749" s="237">
        <v>42612</v>
      </c>
      <c r="G3749" s="3" t="s">
        <v>21461</v>
      </c>
    </row>
    <row r="3750" spans="1:7" s="168" customFormat="1" ht="30">
      <c r="A3750" s="62">
        <v>3748</v>
      </c>
      <c r="B3750" s="32" t="s">
        <v>21467</v>
      </c>
      <c r="C3750" s="8" t="str">
        <f t="shared" si="129"/>
        <v>Yes</v>
      </c>
      <c r="D3750" s="30">
        <f t="shared" si="128"/>
        <v>1.4029785688339991</v>
      </c>
      <c r="E3750" s="160">
        <v>3862.3999999999996</v>
      </c>
      <c r="F3750" s="237">
        <v>42612</v>
      </c>
      <c r="G3750" s="3" t="s">
        <v>21461</v>
      </c>
    </row>
    <row r="3751" spans="1:7" s="168" customFormat="1" ht="30">
      <c r="A3751" s="62">
        <v>3749</v>
      </c>
      <c r="B3751" s="32" t="s">
        <v>21468</v>
      </c>
      <c r="C3751" s="8" t="str">
        <f t="shared" si="129"/>
        <v>No</v>
      </c>
      <c r="D3751" s="30">
        <f t="shared" si="128"/>
        <v>2.8059571376679981</v>
      </c>
      <c r="E3751" s="160">
        <v>7724.7999999999993</v>
      </c>
      <c r="F3751" s="237">
        <v>42612</v>
      </c>
      <c r="G3751" s="3" t="s">
        <v>21461</v>
      </c>
    </row>
    <row r="3752" spans="1:7" s="168" customFormat="1" ht="30">
      <c r="A3752" s="62">
        <v>3750</v>
      </c>
      <c r="B3752" s="32" t="s">
        <v>21469</v>
      </c>
      <c r="C3752" s="8" t="str">
        <f t="shared" si="129"/>
        <v>No</v>
      </c>
      <c r="D3752" s="30">
        <f t="shared" si="128"/>
        <v>2.114347984017436</v>
      </c>
      <c r="E3752" s="160">
        <v>5820.8000000000011</v>
      </c>
      <c r="F3752" s="237">
        <v>42612</v>
      </c>
      <c r="G3752" s="3" t="s">
        <v>21461</v>
      </c>
    </row>
    <row r="3753" spans="1:7" s="168" customFormat="1" ht="30">
      <c r="A3753" s="62">
        <v>3751</v>
      </c>
      <c r="B3753" s="32" t="s">
        <v>21470</v>
      </c>
      <c r="C3753" s="8" t="str">
        <f t="shared" si="129"/>
        <v>Yes</v>
      </c>
      <c r="D3753" s="30">
        <f t="shared" si="128"/>
        <v>0.69160915365056297</v>
      </c>
      <c r="E3753" s="160">
        <v>1903.9999999999998</v>
      </c>
      <c r="F3753" s="237">
        <v>42612</v>
      </c>
      <c r="G3753" s="3" t="s">
        <v>21461</v>
      </c>
    </row>
    <row r="3754" spans="1:7" s="168" customFormat="1" ht="30">
      <c r="A3754" s="62">
        <v>3752</v>
      </c>
      <c r="B3754" s="35" t="s">
        <v>21471</v>
      </c>
      <c r="C3754" s="8" t="str">
        <f t="shared" si="129"/>
        <v>Yes</v>
      </c>
      <c r="D3754" s="30">
        <f t="shared" si="128"/>
        <v>0.69160915365056297</v>
      </c>
      <c r="E3754" s="485">
        <v>1904</v>
      </c>
      <c r="F3754" s="237">
        <v>42612</v>
      </c>
      <c r="G3754" s="3" t="s">
        <v>21461</v>
      </c>
    </row>
    <row r="3755" spans="1:7" s="168" customFormat="1" ht="30">
      <c r="A3755" s="62">
        <v>3753</v>
      </c>
      <c r="B3755" s="35" t="s">
        <v>21472</v>
      </c>
      <c r="C3755" s="8" t="str">
        <f t="shared" si="129"/>
        <v>Yes</v>
      </c>
      <c r="D3755" s="30">
        <f t="shared" si="128"/>
        <v>0.69160915365056297</v>
      </c>
      <c r="E3755" s="485">
        <v>1904</v>
      </c>
      <c r="F3755" s="237">
        <v>42612</v>
      </c>
      <c r="G3755" s="3" t="s">
        <v>21461</v>
      </c>
    </row>
    <row r="3756" spans="1:7" s="168" customFormat="1" ht="30">
      <c r="A3756" s="62">
        <v>3754</v>
      </c>
      <c r="B3756" s="32" t="s">
        <v>21473</v>
      </c>
      <c r="C3756" s="8" t="str">
        <f t="shared" si="129"/>
        <v>No</v>
      </c>
      <c r="D3756" s="30">
        <f t="shared" si="128"/>
        <v>4.4559389756629137</v>
      </c>
      <c r="E3756" s="160">
        <v>12267.2</v>
      </c>
      <c r="F3756" s="237">
        <v>42612</v>
      </c>
      <c r="G3756" s="3" t="s">
        <v>21461</v>
      </c>
    </row>
    <row r="3757" spans="1:7" s="168" customFormat="1" ht="30">
      <c r="A3757" s="62">
        <v>3755</v>
      </c>
      <c r="B3757" s="35" t="s">
        <v>21474</v>
      </c>
      <c r="C3757" s="8" t="str">
        <f t="shared" si="129"/>
        <v>No</v>
      </c>
      <c r="D3757" s="30">
        <f t="shared" si="128"/>
        <v>3.7050490374137306</v>
      </c>
      <c r="E3757" s="485">
        <v>10200</v>
      </c>
      <c r="F3757" s="237">
        <v>42612</v>
      </c>
      <c r="G3757" s="3" t="s">
        <v>21461</v>
      </c>
    </row>
    <row r="3758" spans="1:7" s="168" customFormat="1" ht="30">
      <c r="A3758" s="62">
        <v>3756</v>
      </c>
      <c r="B3758" s="32" t="s">
        <v>21475</v>
      </c>
      <c r="C3758" s="8" t="str">
        <f t="shared" si="129"/>
        <v>No</v>
      </c>
      <c r="D3758" s="30">
        <f t="shared" si="128"/>
        <v>3.9520523065746458</v>
      </c>
      <c r="E3758" s="160">
        <v>10880</v>
      </c>
      <c r="F3758" s="237">
        <v>42612</v>
      </c>
      <c r="G3758" s="3" t="s">
        <v>21461</v>
      </c>
    </row>
    <row r="3759" spans="1:7" s="168" customFormat="1" ht="30">
      <c r="A3759" s="62">
        <v>3757</v>
      </c>
      <c r="B3759" s="32" t="s">
        <v>21476</v>
      </c>
      <c r="C3759" s="8" t="str">
        <f t="shared" si="129"/>
        <v>No</v>
      </c>
      <c r="D3759" s="30">
        <f t="shared" si="128"/>
        <v>3.7050490374137306</v>
      </c>
      <c r="E3759" s="160">
        <v>10200</v>
      </c>
      <c r="F3759" s="237">
        <v>42612</v>
      </c>
      <c r="G3759" s="3" t="s">
        <v>21461</v>
      </c>
    </row>
    <row r="3760" spans="1:7" s="168" customFormat="1" ht="30">
      <c r="A3760" s="62">
        <v>3758</v>
      </c>
      <c r="B3760" s="32" t="s">
        <v>21477</v>
      </c>
      <c r="C3760" s="8" t="str">
        <f t="shared" si="129"/>
        <v>No</v>
      </c>
      <c r="D3760" s="30">
        <f t="shared" si="128"/>
        <v>2.8257173992008719</v>
      </c>
      <c r="E3760" s="160">
        <v>7779.2000000000007</v>
      </c>
      <c r="F3760" s="237">
        <v>42612</v>
      </c>
      <c r="G3760" s="3" t="s">
        <v>21461</v>
      </c>
    </row>
    <row r="3761" spans="1:7" s="168" customFormat="1" ht="30">
      <c r="A3761" s="62">
        <v>3759</v>
      </c>
      <c r="B3761" s="35" t="s">
        <v>21478</v>
      </c>
      <c r="C3761" s="8" t="str">
        <f t="shared" si="129"/>
        <v>No</v>
      </c>
      <c r="D3761" s="30">
        <f t="shared" si="128"/>
        <v>3.7742099527787865</v>
      </c>
      <c r="E3761" s="485">
        <v>10390.4</v>
      </c>
      <c r="F3761" s="237">
        <v>42612</v>
      </c>
      <c r="G3761" s="3" t="s">
        <v>21461</v>
      </c>
    </row>
    <row r="3762" spans="1:7" s="168" customFormat="1" ht="30">
      <c r="A3762" s="62">
        <v>3760</v>
      </c>
      <c r="B3762" s="32" t="s">
        <v>21479</v>
      </c>
      <c r="C3762" s="8" t="str">
        <f t="shared" si="129"/>
        <v>No</v>
      </c>
      <c r="D3762" s="30">
        <f t="shared" si="128"/>
        <v>2.8257173992008719</v>
      </c>
      <c r="E3762" s="160">
        <v>7779.2000000000007</v>
      </c>
      <c r="F3762" s="237">
        <v>42612</v>
      </c>
      <c r="G3762" s="3" t="s">
        <v>21461</v>
      </c>
    </row>
    <row r="3763" spans="1:7" s="168" customFormat="1" ht="30">
      <c r="A3763" s="62">
        <v>3761</v>
      </c>
      <c r="B3763" s="32" t="s">
        <v>21480</v>
      </c>
      <c r="C3763" s="8" t="str">
        <f t="shared" si="129"/>
        <v>Yes</v>
      </c>
      <c r="D3763" s="30">
        <f t="shared" si="128"/>
        <v>1.412858699600436</v>
      </c>
      <c r="E3763" s="160">
        <v>3889.6000000000004</v>
      </c>
      <c r="F3763" s="237">
        <v>42612</v>
      </c>
      <c r="G3763" s="3" t="s">
        <v>21461</v>
      </c>
    </row>
    <row r="3764" spans="1:7" s="168" customFormat="1" ht="30">
      <c r="A3764" s="62">
        <v>3762</v>
      </c>
      <c r="B3764" s="32" t="s">
        <v>21481</v>
      </c>
      <c r="C3764" s="8" t="str">
        <f t="shared" si="129"/>
        <v>No</v>
      </c>
      <c r="D3764" s="30">
        <f t="shared" si="128"/>
        <v>3.7742099527787865</v>
      </c>
      <c r="E3764" s="160">
        <v>10390.4</v>
      </c>
      <c r="F3764" s="237">
        <v>42612</v>
      </c>
      <c r="G3764" s="3" t="s">
        <v>21461</v>
      </c>
    </row>
    <row r="3765" spans="1:7" s="168" customFormat="1" ht="30">
      <c r="A3765" s="62">
        <v>3763</v>
      </c>
      <c r="B3765" s="32" t="s">
        <v>21482</v>
      </c>
      <c r="C3765" s="8" t="str">
        <f t="shared" si="129"/>
        <v>Yes</v>
      </c>
      <c r="D3765" s="30">
        <f t="shared" si="128"/>
        <v>1.8772248456229568</v>
      </c>
      <c r="E3765" s="160">
        <v>5168</v>
      </c>
      <c r="F3765" s="237">
        <v>42612</v>
      </c>
      <c r="G3765" s="3" t="s">
        <v>21461</v>
      </c>
    </row>
    <row r="3766" spans="1:7" s="168" customFormat="1" ht="30">
      <c r="A3766" s="62">
        <v>3764</v>
      </c>
      <c r="B3766" s="32" t="s">
        <v>21483</v>
      </c>
      <c r="C3766" s="8" t="str">
        <f t="shared" si="129"/>
        <v>No</v>
      </c>
      <c r="D3766" s="30">
        <f t="shared" si="128"/>
        <v>2.0254268071195058</v>
      </c>
      <c r="E3766" s="160">
        <v>5576</v>
      </c>
      <c r="F3766" s="237">
        <v>42612</v>
      </c>
      <c r="G3766" s="3" t="s">
        <v>21461</v>
      </c>
    </row>
    <row r="3767" spans="1:7" s="168" customFormat="1" ht="30">
      <c r="A3767" s="62">
        <v>3765</v>
      </c>
      <c r="B3767" s="32" t="s">
        <v>21484</v>
      </c>
      <c r="C3767" s="8" t="str">
        <f t="shared" si="129"/>
        <v>No</v>
      </c>
      <c r="D3767" s="30">
        <f t="shared" si="128"/>
        <v>2.8257173992008719</v>
      </c>
      <c r="E3767" s="160">
        <v>7779.2000000000007</v>
      </c>
      <c r="F3767" s="237">
        <v>42612</v>
      </c>
      <c r="G3767" s="3" t="s">
        <v>21461</v>
      </c>
    </row>
    <row r="3768" spans="1:7" s="168" customFormat="1" ht="30">
      <c r="A3768" s="62">
        <v>3766</v>
      </c>
      <c r="B3768" s="32" t="s">
        <v>21485</v>
      </c>
      <c r="C3768" s="8" t="str">
        <f t="shared" si="129"/>
        <v>Yes</v>
      </c>
      <c r="D3768" s="30">
        <f t="shared" si="128"/>
        <v>1.4622593534326191</v>
      </c>
      <c r="E3768" s="160">
        <v>4025.6000000000004</v>
      </c>
      <c r="F3768" s="237">
        <v>42612</v>
      </c>
      <c r="G3768" s="3" t="s">
        <v>21461</v>
      </c>
    </row>
    <row r="3769" spans="1:7" s="168" customFormat="1" ht="30">
      <c r="A3769" s="62">
        <v>3767</v>
      </c>
      <c r="B3769" s="32" t="s">
        <v>21486</v>
      </c>
      <c r="C3769" s="8" t="str">
        <f t="shared" si="129"/>
        <v>Yes</v>
      </c>
      <c r="D3769" s="30">
        <f t="shared" si="128"/>
        <v>1.4820196149654923</v>
      </c>
      <c r="E3769" s="160">
        <v>4080</v>
      </c>
      <c r="F3769" s="237">
        <v>42612</v>
      </c>
      <c r="G3769" s="3" t="s">
        <v>21461</v>
      </c>
    </row>
    <row r="3770" spans="1:7" s="168" customFormat="1" ht="30">
      <c r="A3770" s="62">
        <v>3768</v>
      </c>
      <c r="B3770" s="32" t="s">
        <v>21487</v>
      </c>
      <c r="C3770" s="8" t="str">
        <f t="shared" si="129"/>
        <v>Yes</v>
      </c>
      <c r="D3770" s="30">
        <f t="shared" si="128"/>
        <v>0.93861242281147839</v>
      </c>
      <c r="E3770" s="160">
        <v>2584</v>
      </c>
      <c r="F3770" s="237">
        <v>42612</v>
      </c>
      <c r="G3770" s="3" t="s">
        <v>21461</v>
      </c>
    </row>
    <row r="3771" spans="1:7" s="168" customFormat="1" ht="30">
      <c r="A3771" s="62">
        <v>3769</v>
      </c>
      <c r="B3771" s="32" t="s">
        <v>21488</v>
      </c>
      <c r="C3771" s="8" t="str">
        <f t="shared" si="129"/>
        <v>Yes</v>
      </c>
      <c r="D3771" s="30">
        <f t="shared" si="128"/>
        <v>1.4820196149654923</v>
      </c>
      <c r="E3771" s="160">
        <v>4080</v>
      </c>
      <c r="F3771" s="237">
        <v>42612</v>
      </c>
      <c r="G3771" s="3" t="s">
        <v>21461</v>
      </c>
    </row>
    <row r="3772" spans="1:7" s="168" customFormat="1" ht="30">
      <c r="A3772" s="62">
        <v>3770</v>
      </c>
      <c r="B3772" s="32" t="s">
        <v>21489</v>
      </c>
      <c r="C3772" s="8" t="str">
        <f t="shared" si="129"/>
        <v>Yes</v>
      </c>
      <c r="D3772" s="30">
        <f t="shared" si="128"/>
        <v>1.4820196149654923</v>
      </c>
      <c r="E3772" s="160">
        <v>4080</v>
      </c>
      <c r="F3772" s="237">
        <v>42612</v>
      </c>
      <c r="G3772" s="3" t="s">
        <v>21461</v>
      </c>
    </row>
    <row r="3773" spans="1:7" s="168" customFormat="1" ht="30">
      <c r="A3773" s="62">
        <v>3771</v>
      </c>
      <c r="B3773" s="68" t="s">
        <v>21490</v>
      </c>
      <c r="C3773" s="77" t="str">
        <f>IF(D3773&lt;=2, "Yes", "No")</f>
        <v>No</v>
      </c>
      <c r="D3773" s="30">
        <f t="shared" si="128"/>
        <v>2.746676353069379</v>
      </c>
      <c r="E3773" s="485">
        <v>7561.6</v>
      </c>
      <c r="F3773" s="27">
        <v>42612</v>
      </c>
      <c r="G3773" s="3" t="s">
        <v>21491</v>
      </c>
    </row>
    <row r="3774" spans="1:7" s="168" customFormat="1" ht="30">
      <c r="A3774" s="62">
        <v>3772</v>
      </c>
      <c r="B3774" s="68" t="s">
        <v>21492</v>
      </c>
      <c r="C3774" s="77" t="str">
        <f t="shared" ref="C3774:C3794" si="130">IF(D3774&lt;=2, "Yes", "No")</f>
        <v>No</v>
      </c>
      <c r="D3774" s="30">
        <f t="shared" si="128"/>
        <v>3.0134398837631675</v>
      </c>
      <c r="E3774" s="485">
        <v>8296</v>
      </c>
      <c r="F3774" s="27">
        <v>42612</v>
      </c>
      <c r="G3774" s="3" t="s">
        <v>21491</v>
      </c>
    </row>
    <row r="3775" spans="1:7" s="168" customFormat="1" ht="30">
      <c r="A3775" s="62">
        <v>3773</v>
      </c>
      <c r="B3775" s="68" t="s">
        <v>21493</v>
      </c>
      <c r="C3775" s="77" t="str">
        <f t="shared" si="130"/>
        <v>Yes</v>
      </c>
      <c r="D3775" s="30">
        <f t="shared" si="128"/>
        <v>0.41496549219033785</v>
      </c>
      <c r="E3775" s="485">
        <v>1142.4000000000001</v>
      </c>
      <c r="F3775" s="27">
        <v>42612</v>
      </c>
      <c r="G3775" s="3" t="s">
        <v>21491</v>
      </c>
    </row>
    <row r="3776" spans="1:7" s="168" customFormat="1" ht="30">
      <c r="A3776" s="62">
        <v>3774</v>
      </c>
      <c r="B3776" s="68" t="s">
        <v>21494</v>
      </c>
      <c r="C3776" s="77" t="str">
        <f t="shared" si="130"/>
        <v>Yes</v>
      </c>
      <c r="D3776" s="30">
        <f t="shared" si="128"/>
        <v>0.62244823828550666</v>
      </c>
      <c r="E3776" s="485">
        <v>1713.6</v>
      </c>
      <c r="F3776" s="27">
        <v>42612</v>
      </c>
      <c r="G3776" s="3" t="s">
        <v>21491</v>
      </c>
    </row>
    <row r="3777" spans="1:7" s="168" customFormat="1" ht="30">
      <c r="A3777" s="62">
        <v>3775</v>
      </c>
      <c r="B3777" s="68" t="s">
        <v>21495</v>
      </c>
      <c r="C3777" s="77" t="str">
        <f t="shared" si="130"/>
        <v>Yes</v>
      </c>
      <c r="D3777" s="30">
        <f t="shared" si="128"/>
        <v>0.49400653832183072</v>
      </c>
      <c r="E3777" s="485">
        <v>1360</v>
      </c>
      <c r="F3777" s="27">
        <v>42612</v>
      </c>
      <c r="G3777" s="3" t="s">
        <v>21491</v>
      </c>
    </row>
    <row r="3778" spans="1:7" s="168" customFormat="1" ht="30">
      <c r="A3778" s="62">
        <v>3776</v>
      </c>
      <c r="B3778" s="68" t="s">
        <v>21496</v>
      </c>
      <c r="C3778" s="77" t="str">
        <f t="shared" si="130"/>
        <v>Yes</v>
      </c>
      <c r="D3778" s="30">
        <f t="shared" si="128"/>
        <v>0.49400653832183072</v>
      </c>
      <c r="E3778" s="485">
        <v>1360</v>
      </c>
      <c r="F3778" s="27">
        <v>42612</v>
      </c>
      <c r="G3778" s="3" t="s">
        <v>21491</v>
      </c>
    </row>
    <row r="3779" spans="1:7" s="168" customFormat="1" ht="30">
      <c r="A3779" s="62">
        <v>3777</v>
      </c>
      <c r="B3779" s="68" t="s">
        <v>21497</v>
      </c>
      <c r="C3779" s="77" t="str">
        <f t="shared" si="130"/>
        <v>Yes</v>
      </c>
      <c r="D3779" s="30">
        <f t="shared" si="128"/>
        <v>0.49400653832183072</v>
      </c>
      <c r="E3779" s="485">
        <v>1360</v>
      </c>
      <c r="F3779" s="27">
        <v>42612</v>
      </c>
      <c r="G3779" s="3" t="s">
        <v>21491</v>
      </c>
    </row>
    <row r="3780" spans="1:7" s="168" customFormat="1" ht="30">
      <c r="A3780" s="62">
        <v>3778</v>
      </c>
      <c r="B3780" s="68" t="s">
        <v>21498</v>
      </c>
      <c r="C3780" s="77" t="str">
        <f t="shared" si="130"/>
        <v>Yes</v>
      </c>
      <c r="D3780" s="30">
        <f t="shared" ref="D3780:D3843" si="131">E3780/2753</f>
        <v>0.49400653832183072</v>
      </c>
      <c r="E3780" s="485">
        <v>1360</v>
      </c>
      <c r="F3780" s="27">
        <v>42612</v>
      </c>
      <c r="G3780" s="3" t="s">
        <v>21491</v>
      </c>
    </row>
    <row r="3781" spans="1:7" s="168" customFormat="1" ht="30">
      <c r="A3781" s="62">
        <v>3779</v>
      </c>
      <c r="B3781" s="68" t="s">
        <v>21499</v>
      </c>
      <c r="C3781" s="77" t="str">
        <f t="shared" si="130"/>
        <v>Yes</v>
      </c>
      <c r="D3781" s="30">
        <f t="shared" si="131"/>
        <v>0.49400653832183072</v>
      </c>
      <c r="E3781" s="485">
        <v>1360</v>
      </c>
      <c r="F3781" s="27">
        <v>42612</v>
      </c>
      <c r="G3781" s="3" t="s">
        <v>21491</v>
      </c>
    </row>
    <row r="3782" spans="1:7" s="168" customFormat="1" ht="30">
      <c r="A3782" s="62">
        <v>3780</v>
      </c>
      <c r="B3782" s="68" t="s">
        <v>21500</v>
      </c>
      <c r="C3782" s="77" t="str">
        <f t="shared" si="130"/>
        <v>Yes</v>
      </c>
      <c r="D3782" s="30">
        <f t="shared" si="131"/>
        <v>0.49400653832183072</v>
      </c>
      <c r="E3782" s="485">
        <v>1360</v>
      </c>
      <c r="F3782" s="27">
        <v>42612</v>
      </c>
      <c r="G3782" s="3" t="s">
        <v>21491</v>
      </c>
    </row>
    <row r="3783" spans="1:7" s="168" customFormat="1" ht="30">
      <c r="A3783" s="62">
        <v>3781</v>
      </c>
      <c r="B3783" s="68" t="s">
        <v>21501</v>
      </c>
      <c r="C3783" s="77" t="str">
        <f t="shared" si="130"/>
        <v>Yes</v>
      </c>
      <c r="D3783" s="30">
        <f t="shared" si="131"/>
        <v>0.49400653832183072</v>
      </c>
      <c r="E3783" s="485">
        <v>1360</v>
      </c>
      <c r="F3783" s="27">
        <v>42612</v>
      </c>
      <c r="G3783" s="3" t="s">
        <v>21491</v>
      </c>
    </row>
    <row r="3784" spans="1:7" s="168" customFormat="1" ht="30">
      <c r="A3784" s="62">
        <v>3782</v>
      </c>
      <c r="B3784" s="68" t="s">
        <v>21502</v>
      </c>
      <c r="C3784" s="77" t="str">
        <f t="shared" si="130"/>
        <v>Yes</v>
      </c>
      <c r="D3784" s="30">
        <f t="shared" si="131"/>
        <v>0.49400653832183072</v>
      </c>
      <c r="E3784" s="485">
        <v>1360</v>
      </c>
      <c r="F3784" s="27">
        <v>42612</v>
      </c>
      <c r="G3784" s="3" t="s">
        <v>21491</v>
      </c>
    </row>
    <row r="3785" spans="1:7" s="168" customFormat="1" ht="30">
      <c r="A3785" s="62">
        <v>3783</v>
      </c>
      <c r="B3785" s="68" t="s">
        <v>21503</v>
      </c>
      <c r="C3785" s="77" t="str">
        <f t="shared" si="130"/>
        <v>Yes</v>
      </c>
      <c r="D3785" s="30">
        <f t="shared" si="131"/>
        <v>0.49400653832183072</v>
      </c>
      <c r="E3785" s="485">
        <v>1360</v>
      </c>
      <c r="F3785" s="27">
        <v>42612</v>
      </c>
      <c r="G3785" s="3" t="s">
        <v>21491</v>
      </c>
    </row>
    <row r="3786" spans="1:7" s="168" customFormat="1" ht="30">
      <c r="A3786" s="62">
        <v>3784</v>
      </c>
      <c r="B3786" s="68" t="s">
        <v>21504</v>
      </c>
      <c r="C3786" s="77" t="str">
        <f t="shared" si="130"/>
        <v>Yes</v>
      </c>
      <c r="D3786" s="30">
        <f t="shared" si="131"/>
        <v>0.49400653832183072</v>
      </c>
      <c r="E3786" s="485">
        <v>1360</v>
      </c>
      <c r="F3786" s="27">
        <v>42612</v>
      </c>
      <c r="G3786" s="3" t="s">
        <v>21491</v>
      </c>
    </row>
    <row r="3787" spans="1:7" s="168" customFormat="1" ht="30">
      <c r="A3787" s="62">
        <v>3785</v>
      </c>
      <c r="B3787" s="68" t="s">
        <v>21505</v>
      </c>
      <c r="C3787" s="77" t="str">
        <f t="shared" si="130"/>
        <v>Yes</v>
      </c>
      <c r="D3787" s="30">
        <f t="shared" si="131"/>
        <v>1.4820196149654923</v>
      </c>
      <c r="E3787" s="485">
        <v>4080</v>
      </c>
      <c r="F3787" s="27">
        <v>42612</v>
      </c>
      <c r="G3787" s="3" t="s">
        <v>21491</v>
      </c>
    </row>
    <row r="3788" spans="1:7" s="168" customFormat="1" ht="30">
      <c r="A3788" s="62">
        <v>3786</v>
      </c>
      <c r="B3788" s="68" t="s">
        <v>21506</v>
      </c>
      <c r="C3788" s="77" t="str">
        <f t="shared" si="130"/>
        <v>Yes</v>
      </c>
      <c r="D3788" s="30">
        <f t="shared" si="131"/>
        <v>1.4820196149654923</v>
      </c>
      <c r="E3788" s="485">
        <v>4080</v>
      </c>
      <c r="F3788" s="27">
        <v>42612</v>
      </c>
      <c r="G3788" s="3" t="s">
        <v>21491</v>
      </c>
    </row>
    <row r="3789" spans="1:7" s="168" customFormat="1" ht="30">
      <c r="A3789" s="62">
        <v>3787</v>
      </c>
      <c r="B3789" s="68" t="s">
        <v>21507</v>
      </c>
      <c r="C3789" s="77" t="str">
        <f t="shared" si="130"/>
        <v>No</v>
      </c>
      <c r="D3789" s="30">
        <f t="shared" si="131"/>
        <v>2.0550671994188159</v>
      </c>
      <c r="E3789" s="485">
        <v>5657.6</v>
      </c>
      <c r="F3789" s="27">
        <v>42612</v>
      </c>
      <c r="G3789" s="3" t="s">
        <v>21491</v>
      </c>
    </row>
    <row r="3790" spans="1:7" s="168" customFormat="1" ht="30">
      <c r="A3790" s="62">
        <v>3788</v>
      </c>
      <c r="B3790" s="68" t="s">
        <v>20828</v>
      </c>
      <c r="C3790" s="77" t="str">
        <f t="shared" si="130"/>
        <v>No</v>
      </c>
      <c r="D3790" s="30">
        <f t="shared" si="131"/>
        <v>2.4700326916091537</v>
      </c>
      <c r="E3790" s="485">
        <v>6800</v>
      </c>
      <c r="F3790" s="27">
        <v>42612</v>
      </c>
      <c r="G3790" s="3" t="s">
        <v>21491</v>
      </c>
    </row>
    <row r="3791" spans="1:7" s="168" customFormat="1" ht="30">
      <c r="A3791" s="62">
        <v>3789</v>
      </c>
      <c r="B3791" s="68" t="s">
        <v>20774</v>
      </c>
      <c r="C3791" s="77" t="str">
        <f t="shared" si="130"/>
        <v>No</v>
      </c>
      <c r="D3791" s="30">
        <f t="shared" si="131"/>
        <v>4.1397747911369418</v>
      </c>
      <c r="E3791" s="485">
        <v>11396.800000000001</v>
      </c>
      <c r="F3791" s="27">
        <v>42612</v>
      </c>
      <c r="G3791" s="3" t="s">
        <v>21491</v>
      </c>
    </row>
    <row r="3792" spans="1:7" s="168" customFormat="1" ht="30">
      <c r="A3792" s="62">
        <v>3790</v>
      </c>
      <c r="B3792" s="68" t="s">
        <v>21508</v>
      </c>
      <c r="C3792" s="77" t="str">
        <f t="shared" si="130"/>
        <v>Yes</v>
      </c>
      <c r="D3792" s="30">
        <f t="shared" si="131"/>
        <v>0.23712313839447877</v>
      </c>
      <c r="E3792" s="485">
        <v>652.80000000000007</v>
      </c>
      <c r="F3792" s="27">
        <v>42612</v>
      </c>
      <c r="G3792" s="3" t="s">
        <v>21491</v>
      </c>
    </row>
    <row r="3793" spans="1:7" s="168" customFormat="1" ht="30">
      <c r="A3793" s="62">
        <v>3791</v>
      </c>
      <c r="B3793" s="68" t="s">
        <v>21509</v>
      </c>
      <c r="C3793" s="77" t="str">
        <f t="shared" si="130"/>
        <v>Yes</v>
      </c>
      <c r="D3793" s="30">
        <f t="shared" si="131"/>
        <v>1.8475844533236467</v>
      </c>
      <c r="E3793" s="485">
        <v>5086.3999999999996</v>
      </c>
      <c r="F3793" s="27">
        <v>42612</v>
      </c>
      <c r="G3793" s="3" t="s">
        <v>21491</v>
      </c>
    </row>
    <row r="3794" spans="1:7" s="168" customFormat="1" ht="30">
      <c r="A3794" s="62">
        <v>3792</v>
      </c>
      <c r="B3794" s="68" t="s">
        <v>21510</v>
      </c>
      <c r="C3794" s="77" t="str">
        <f t="shared" si="130"/>
        <v>Yes</v>
      </c>
      <c r="D3794" s="30">
        <f t="shared" si="131"/>
        <v>1.2448964765710133</v>
      </c>
      <c r="E3794" s="485">
        <v>3427.2</v>
      </c>
      <c r="F3794" s="27">
        <v>42612</v>
      </c>
      <c r="G3794" s="3" t="s">
        <v>21491</v>
      </c>
    </row>
    <row r="3795" spans="1:7" s="168" customFormat="1" ht="30">
      <c r="A3795" s="62">
        <v>3793</v>
      </c>
      <c r="B3795" s="2" t="s">
        <v>21511</v>
      </c>
      <c r="C3795" s="1" t="str">
        <f>IF(D3795&lt;=2, "Yes", "No")</f>
        <v>No</v>
      </c>
      <c r="D3795" s="30">
        <f t="shared" si="131"/>
        <v>4.673301852524518</v>
      </c>
      <c r="E3795" s="485">
        <v>12865.599999999999</v>
      </c>
      <c r="F3795" s="27">
        <v>42612</v>
      </c>
      <c r="G3795" s="3" t="s">
        <v>21512</v>
      </c>
    </row>
    <row r="3796" spans="1:7" s="168" customFormat="1" ht="30">
      <c r="A3796" s="62">
        <v>3794</v>
      </c>
      <c r="B3796" s="2" t="s">
        <v>21513</v>
      </c>
      <c r="C3796" s="1" t="str">
        <f t="shared" ref="C3796:C3859" si="132">IF(D3796&lt;=2, "Yes", "No")</f>
        <v>No</v>
      </c>
      <c r="D3796" s="30">
        <f t="shared" si="131"/>
        <v>3.4284053759535058</v>
      </c>
      <c r="E3796" s="485">
        <v>9438.4000000000015</v>
      </c>
      <c r="F3796" s="27">
        <v>42612</v>
      </c>
      <c r="G3796" s="3" t="s">
        <v>21512</v>
      </c>
    </row>
    <row r="3797" spans="1:7" s="168" customFormat="1" ht="30">
      <c r="A3797" s="62">
        <v>3795</v>
      </c>
      <c r="B3797" s="2" t="s">
        <v>21514</v>
      </c>
      <c r="C3797" s="1" t="str">
        <f t="shared" si="132"/>
        <v>Yes</v>
      </c>
      <c r="D3797" s="30">
        <f t="shared" si="131"/>
        <v>0.25688339992735199</v>
      </c>
      <c r="E3797" s="485">
        <v>707.2</v>
      </c>
      <c r="F3797" s="27">
        <v>42612</v>
      </c>
      <c r="G3797" s="3" t="s">
        <v>21512</v>
      </c>
    </row>
    <row r="3798" spans="1:7" s="168" customFormat="1" ht="30">
      <c r="A3798" s="62">
        <v>3796</v>
      </c>
      <c r="B3798" s="7" t="s">
        <v>21515</v>
      </c>
      <c r="C3798" s="1" t="str">
        <f t="shared" si="132"/>
        <v>No</v>
      </c>
      <c r="D3798" s="30">
        <f t="shared" si="131"/>
        <v>4.6041409371594622</v>
      </c>
      <c r="E3798" s="485">
        <v>12675.199999999999</v>
      </c>
      <c r="F3798" s="27">
        <v>42612</v>
      </c>
      <c r="G3798" s="3" t="s">
        <v>21512</v>
      </c>
    </row>
    <row r="3799" spans="1:7" s="168" customFormat="1" ht="30">
      <c r="A3799" s="62">
        <v>3797</v>
      </c>
      <c r="B3799" s="2" t="s">
        <v>21516</v>
      </c>
      <c r="C3799" s="1" t="str">
        <f t="shared" si="132"/>
        <v>No</v>
      </c>
      <c r="D3799" s="30">
        <f t="shared" si="131"/>
        <v>4.6140210679258988</v>
      </c>
      <c r="E3799" s="485">
        <v>12702.4</v>
      </c>
      <c r="F3799" s="27">
        <v>42612</v>
      </c>
      <c r="G3799" s="3" t="s">
        <v>21512</v>
      </c>
    </row>
    <row r="3800" spans="1:7" s="168" customFormat="1" ht="30">
      <c r="A3800" s="62">
        <v>3798</v>
      </c>
      <c r="B3800" s="2" t="s">
        <v>21517</v>
      </c>
      <c r="C3800" s="1" t="str">
        <f t="shared" si="132"/>
        <v>No</v>
      </c>
      <c r="D3800" s="30">
        <f t="shared" si="131"/>
        <v>4.9203051216854332</v>
      </c>
      <c r="E3800" s="485">
        <v>13545.599999999999</v>
      </c>
      <c r="F3800" s="27">
        <v>42612</v>
      </c>
      <c r="G3800" s="3" t="s">
        <v>21512</v>
      </c>
    </row>
    <row r="3801" spans="1:7" s="168" customFormat="1" ht="30">
      <c r="A3801" s="62">
        <v>3799</v>
      </c>
      <c r="B3801" s="2" t="s">
        <v>21518</v>
      </c>
      <c r="C3801" s="1" t="str">
        <f t="shared" si="132"/>
        <v>No</v>
      </c>
      <c r="D3801" s="30">
        <f t="shared" si="131"/>
        <v>4.544860152560843</v>
      </c>
      <c r="E3801" s="485">
        <v>12512.000000000002</v>
      </c>
      <c r="F3801" s="27">
        <v>42612</v>
      </c>
      <c r="G3801" s="3" t="s">
        <v>21512</v>
      </c>
    </row>
    <row r="3802" spans="1:7" s="168" customFormat="1" ht="30">
      <c r="A3802" s="62">
        <v>3800</v>
      </c>
      <c r="B3802" s="2" t="s">
        <v>21519</v>
      </c>
      <c r="C3802" s="1" t="str">
        <f t="shared" si="132"/>
        <v>Yes</v>
      </c>
      <c r="D3802" s="30">
        <f t="shared" si="131"/>
        <v>1.6993824918270977</v>
      </c>
      <c r="E3802" s="485">
        <v>4678.3999999999996</v>
      </c>
      <c r="F3802" s="27">
        <v>42612</v>
      </c>
      <c r="G3802" s="3" t="s">
        <v>21512</v>
      </c>
    </row>
    <row r="3803" spans="1:7" s="168" customFormat="1" ht="30">
      <c r="A3803" s="62">
        <v>3801</v>
      </c>
      <c r="B3803" s="2" t="s">
        <v>21520</v>
      </c>
      <c r="C3803" s="1" t="str">
        <f t="shared" si="132"/>
        <v>No</v>
      </c>
      <c r="D3803" s="30">
        <f t="shared" si="131"/>
        <v>2.1044678532509988</v>
      </c>
      <c r="E3803" s="485">
        <v>5793.5999999999995</v>
      </c>
      <c r="F3803" s="27">
        <v>42612</v>
      </c>
      <c r="G3803" s="3" t="s">
        <v>21512</v>
      </c>
    </row>
    <row r="3804" spans="1:7" s="168" customFormat="1" ht="30">
      <c r="A3804" s="62">
        <v>3802</v>
      </c>
      <c r="B3804" s="2" t="s">
        <v>21521</v>
      </c>
      <c r="C3804" s="1" t="str">
        <f t="shared" si="132"/>
        <v>Yes</v>
      </c>
      <c r="D3804" s="30">
        <f t="shared" si="131"/>
        <v>0.10868143843080276</v>
      </c>
      <c r="E3804" s="485">
        <v>299.2</v>
      </c>
      <c r="F3804" s="27">
        <v>42612</v>
      </c>
      <c r="G3804" s="3" t="s">
        <v>21512</v>
      </c>
    </row>
    <row r="3805" spans="1:7" s="168" customFormat="1" ht="30">
      <c r="A3805" s="62">
        <v>3803</v>
      </c>
      <c r="B3805" s="2" t="s">
        <v>21522</v>
      </c>
      <c r="C3805" s="1" t="str">
        <f t="shared" si="132"/>
        <v>Yes</v>
      </c>
      <c r="D3805" s="30">
        <f t="shared" si="131"/>
        <v>1.9562658917544498</v>
      </c>
      <c r="E3805" s="485">
        <v>5385.6</v>
      </c>
      <c r="F3805" s="27">
        <v>42612</v>
      </c>
      <c r="G3805" s="3" t="s">
        <v>21512</v>
      </c>
    </row>
    <row r="3806" spans="1:7" s="168" customFormat="1" ht="30">
      <c r="A3806" s="62">
        <v>3804</v>
      </c>
      <c r="B3806" s="2" t="s">
        <v>21523</v>
      </c>
      <c r="C3806" s="1" t="str">
        <f t="shared" si="132"/>
        <v>Yes</v>
      </c>
      <c r="D3806" s="30">
        <f t="shared" si="131"/>
        <v>1.9068652379222668</v>
      </c>
      <c r="E3806" s="485">
        <v>5249.6</v>
      </c>
      <c r="F3806" s="27">
        <v>42612</v>
      </c>
      <c r="G3806" s="3" t="s">
        <v>21512</v>
      </c>
    </row>
    <row r="3807" spans="1:7" s="168" customFormat="1">
      <c r="A3807" s="62">
        <v>3805</v>
      </c>
      <c r="B3807" s="2" t="s">
        <v>21524</v>
      </c>
      <c r="C3807" s="1" t="str">
        <f t="shared" si="132"/>
        <v>Yes</v>
      </c>
      <c r="D3807" s="30">
        <f t="shared" si="131"/>
        <v>1.9068652379222668</v>
      </c>
      <c r="E3807" s="485">
        <v>5249.6</v>
      </c>
      <c r="F3807" s="27">
        <v>42612</v>
      </c>
      <c r="G3807" s="3" t="s">
        <v>21512</v>
      </c>
    </row>
    <row r="3808" spans="1:7" s="168" customFormat="1" ht="30">
      <c r="A3808" s="62">
        <v>3806</v>
      </c>
      <c r="B3808" s="2" t="s">
        <v>21525</v>
      </c>
      <c r="C3808" s="1" t="str">
        <f t="shared" si="132"/>
        <v>Yes</v>
      </c>
      <c r="D3808" s="30">
        <f t="shared" si="131"/>
        <v>1.9068652379222668</v>
      </c>
      <c r="E3808" s="485">
        <v>5249.6</v>
      </c>
      <c r="F3808" s="27">
        <v>42612</v>
      </c>
      <c r="G3808" s="3" t="s">
        <v>21512</v>
      </c>
    </row>
    <row r="3809" spans="1:7" s="168" customFormat="1" ht="30">
      <c r="A3809" s="62">
        <v>3807</v>
      </c>
      <c r="B3809" s="2" t="s">
        <v>21526</v>
      </c>
      <c r="C3809" s="1" t="str">
        <f t="shared" si="132"/>
        <v>Yes</v>
      </c>
      <c r="D3809" s="30">
        <f t="shared" si="131"/>
        <v>1.9068652379222668</v>
      </c>
      <c r="E3809" s="485">
        <v>5249.6</v>
      </c>
      <c r="F3809" s="27">
        <v>42612</v>
      </c>
      <c r="G3809" s="3" t="s">
        <v>21512</v>
      </c>
    </row>
    <row r="3810" spans="1:7" s="168" customFormat="1" ht="45">
      <c r="A3810" s="62">
        <v>3808</v>
      </c>
      <c r="B3810" s="2" t="s">
        <v>21527</v>
      </c>
      <c r="C3810" s="1" t="str">
        <f t="shared" si="132"/>
        <v>No</v>
      </c>
      <c r="D3810" s="30">
        <f t="shared" si="131"/>
        <v>4.1792953142026885</v>
      </c>
      <c r="E3810" s="485">
        <v>11505.6</v>
      </c>
      <c r="F3810" s="27">
        <v>42612</v>
      </c>
      <c r="G3810" s="3" t="s">
        <v>21512</v>
      </c>
    </row>
    <row r="3811" spans="1:7" s="168" customFormat="1" ht="30">
      <c r="A3811" s="62">
        <v>3809</v>
      </c>
      <c r="B3811" s="2" t="s">
        <v>21528</v>
      </c>
      <c r="C3811" s="1" t="str">
        <f t="shared" si="132"/>
        <v>Yes</v>
      </c>
      <c r="D3811" s="30">
        <f t="shared" si="131"/>
        <v>0.7508899382491826</v>
      </c>
      <c r="E3811" s="485">
        <v>2067.1999999999998</v>
      </c>
      <c r="F3811" s="27">
        <v>42612</v>
      </c>
      <c r="G3811" s="3" t="s">
        <v>21512</v>
      </c>
    </row>
    <row r="3812" spans="1:7" s="168" customFormat="1" ht="30">
      <c r="A3812" s="62">
        <v>3810</v>
      </c>
      <c r="B3812" s="2" t="s">
        <v>21529</v>
      </c>
      <c r="C3812" s="1" t="str">
        <f t="shared" si="132"/>
        <v>No</v>
      </c>
      <c r="D3812" s="30">
        <f t="shared" si="131"/>
        <v>2.1044678532509988</v>
      </c>
      <c r="E3812" s="485">
        <v>5793.5999999999995</v>
      </c>
      <c r="F3812" s="27">
        <v>42612</v>
      </c>
      <c r="G3812" s="3" t="s">
        <v>21512</v>
      </c>
    </row>
    <row r="3813" spans="1:7" s="168" customFormat="1" ht="30">
      <c r="A3813" s="62">
        <v>3811</v>
      </c>
      <c r="B3813" s="2" t="s">
        <v>21530</v>
      </c>
      <c r="C3813" s="1" t="str">
        <f t="shared" si="132"/>
        <v>Yes</v>
      </c>
      <c r="D3813" s="30">
        <f t="shared" si="131"/>
        <v>1.0966945150744642</v>
      </c>
      <c r="E3813" s="485">
        <v>3019.2000000000003</v>
      </c>
      <c r="F3813" s="27">
        <v>42612</v>
      </c>
      <c r="G3813" s="3" t="s">
        <v>21512</v>
      </c>
    </row>
    <row r="3814" spans="1:7" s="168" customFormat="1" ht="30">
      <c r="A3814" s="62">
        <v>3812</v>
      </c>
      <c r="B3814" s="2" t="s">
        <v>21531</v>
      </c>
      <c r="C3814" s="1" t="str">
        <f t="shared" si="132"/>
        <v>Yes</v>
      </c>
      <c r="D3814" s="30">
        <f t="shared" si="131"/>
        <v>1.0966945150744642</v>
      </c>
      <c r="E3814" s="485">
        <v>3019.2</v>
      </c>
      <c r="F3814" s="27">
        <v>42612</v>
      </c>
      <c r="G3814" s="3" t="s">
        <v>21512</v>
      </c>
    </row>
    <row r="3815" spans="1:7" s="168" customFormat="1" ht="30">
      <c r="A3815" s="62">
        <v>3813</v>
      </c>
      <c r="B3815" s="2" t="s">
        <v>21532</v>
      </c>
      <c r="C3815" s="1" t="str">
        <f t="shared" si="132"/>
        <v>Yes</v>
      </c>
      <c r="D3815" s="30">
        <f t="shared" si="131"/>
        <v>1.0966945150744642</v>
      </c>
      <c r="E3815" s="485">
        <v>3019.2000000000003</v>
      </c>
      <c r="F3815" s="27">
        <v>42612</v>
      </c>
      <c r="G3815" s="3" t="s">
        <v>21512</v>
      </c>
    </row>
    <row r="3816" spans="1:7" s="168" customFormat="1" ht="30">
      <c r="A3816" s="62">
        <v>3814</v>
      </c>
      <c r="B3816" s="2" t="s">
        <v>21533</v>
      </c>
      <c r="C3816" s="1" t="str">
        <f t="shared" si="132"/>
        <v>Yes</v>
      </c>
      <c r="D3816" s="30">
        <f t="shared" si="131"/>
        <v>1.9760261532873229</v>
      </c>
      <c r="E3816" s="485">
        <v>5440</v>
      </c>
      <c r="F3816" s="27">
        <v>42612</v>
      </c>
      <c r="G3816" s="3" t="s">
        <v>21512</v>
      </c>
    </row>
    <row r="3817" spans="1:7" s="168" customFormat="1" ht="30">
      <c r="A3817" s="62">
        <v>3815</v>
      </c>
      <c r="B3817" s="2" t="s">
        <v>21534</v>
      </c>
      <c r="C3817" s="1" t="str">
        <f t="shared" si="132"/>
        <v>Yes</v>
      </c>
      <c r="D3817" s="30">
        <f t="shared" si="131"/>
        <v>6.9160915365056308E-2</v>
      </c>
      <c r="E3817" s="485">
        <v>190.40000000000003</v>
      </c>
      <c r="F3817" s="27">
        <v>42612</v>
      </c>
      <c r="G3817" s="3" t="s">
        <v>21512</v>
      </c>
    </row>
    <row r="3818" spans="1:7" s="168" customFormat="1" ht="30">
      <c r="A3818" s="62">
        <v>3816</v>
      </c>
      <c r="B3818" s="2" t="s">
        <v>21535</v>
      </c>
      <c r="C3818" s="1" t="str">
        <f t="shared" si="132"/>
        <v>Yes</v>
      </c>
      <c r="D3818" s="30">
        <f t="shared" si="131"/>
        <v>6.9160915365056308E-2</v>
      </c>
      <c r="E3818" s="485">
        <v>190.40000000000003</v>
      </c>
      <c r="F3818" s="27">
        <v>42612</v>
      </c>
      <c r="G3818" s="3" t="s">
        <v>21512</v>
      </c>
    </row>
    <row r="3819" spans="1:7" s="168" customFormat="1" ht="30">
      <c r="A3819" s="62">
        <v>3817</v>
      </c>
      <c r="B3819" s="2" t="s">
        <v>21536</v>
      </c>
      <c r="C3819" s="1" t="str">
        <f t="shared" si="132"/>
        <v>Yes</v>
      </c>
      <c r="D3819" s="30">
        <f t="shared" si="131"/>
        <v>0.18772248456229565</v>
      </c>
      <c r="E3819" s="485">
        <v>516.79999999999995</v>
      </c>
      <c r="F3819" s="27">
        <v>42612</v>
      </c>
      <c r="G3819" s="3" t="s">
        <v>21512</v>
      </c>
    </row>
    <row r="3820" spans="1:7" s="168" customFormat="1" ht="45">
      <c r="A3820" s="62">
        <v>3818</v>
      </c>
      <c r="B3820" s="2" t="s">
        <v>21537</v>
      </c>
      <c r="C3820" s="1" t="str">
        <f t="shared" si="132"/>
        <v>No</v>
      </c>
      <c r="D3820" s="30">
        <f t="shared" si="131"/>
        <v>2.1044678532509988</v>
      </c>
      <c r="E3820" s="485">
        <v>5793.5999999999995</v>
      </c>
      <c r="F3820" s="27">
        <v>42612</v>
      </c>
      <c r="G3820" s="3" t="s">
        <v>21512</v>
      </c>
    </row>
    <row r="3821" spans="1:7" s="168" customFormat="1" ht="30">
      <c r="A3821" s="62">
        <v>3819</v>
      </c>
      <c r="B3821" s="2" t="s">
        <v>21538</v>
      </c>
      <c r="C3821" s="1" t="str">
        <f t="shared" si="132"/>
        <v>Yes</v>
      </c>
      <c r="D3821" s="30">
        <f t="shared" si="131"/>
        <v>0.56316745368688714</v>
      </c>
      <c r="E3821" s="485">
        <v>1550.4000000000003</v>
      </c>
      <c r="F3821" s="27">
        <v>42612</v>
      </c>
      <c r="G3821" s="3" t="s">
        <v>21512</v>
      </c>
    </row>
    <row r="3822" spans="1:7" s="168" customFormat="1" ht="30">
      <c r="A3822" s="62">
        <v>3820</v>
      </c>
      <c r="B3822" s="2" t="s">
        <v>21539</v>
      </c>
      <c r="C3822" s="1" t="str">
        <f t="shared" si="132"/>
        <v>No</v>
      </c>
      <c r="D3822" s="30">
        <f t="shared" si="131"/>
        <v>4.861024337086814</v>
      </c>
      <c r="E3822" s="485">
        <v>13382.4</v>
      </c>
      <c r="F3822" s="27">
        <v>42612</v>
      </c>
      <c r="G3822" s="3" t="s">
        <v>21512</v>
      </c>
    </row>
    <row r="3823" spans="1:7" s="168" customFormat="1" ht="30">
      <c r="A3823" s="62">
        <v>3821</v>
      </c>
      <c r="B3823" s="2" t="s">
        <v>21540</v>
      </c>
      <c r="C3823" s="1" t="str">
        <f t="shared" si="132"/>
        <v>No</v>
      </c>
      <c r="D3823" s="30">
        <f t="shared" si="131"/>
        <v>4.861024337086814</v>
      </c>
      <c r="E3823" s="485">
        <v>13382.4</v>
      </c>
      <c r="F3823" s="27">
        <v>42612</v>
      </c>
      <c r="G3823" s="3" t="s">
        <v>21512</v>
      </c>
    </row>
    <row r="3824" spans="1:7" s="168" customFormat="1" ht="30">
      <c r="A3824" s="62">
        <v>3822</v>
      </c>
      <c r="B3824" s="2" t="s">
        <v>21541</v>
      </c>
      <c r="C3824" s="1" t="str">
        <f t="shared" si="132"/>
        <v>Yes</v>
      </c>
      <c r="D3824" s="30">
        <f t="shared" si="131"/>
        <v>0.85957137667998529</v>
      </c>
      <c r="E3824" s="485">
        <v>2366.3999999999996</v>
      </c>
      <c r="F3824" s="27">
        <v>42612</v>
      </c>
      <c r="G3824" s="3" t="s">
        <v>21512</v>
      </c>
    </row>
    <row r="3825" spans="1:7" s="168" customFormat="1" ht="45">
      <c r="A3825" s="62">
        <v>3823</v>
      </c>
      <c r="B3825" s="2" t="s">
        <v>21542</v>
      </c>
      <c r="C3825" s="1" t="str">
        <f t="shared" si="132"/>
        <v>Yes</v>
      </c>
      <c r="D3825" s="30">
        <f t="shared" si="131"/>
        <v>0.4841264075553941</v>
      </c>
      <c r="E3825" s="485">
        <v>1332.8</v>
      </c>
      <c r="F3825" s="27">
        <v>42612</v>
      </c>
      <c r="G3825" s="3" t="s">
        <v>21512</v>
      </c>
    </row>
    <row r="3826" spans="1:7" s="168" customFormat="1" ht="30">
      <c r="A3826" s="62">
        <v>3824</v>
      </c>
      <c r="B3826" s="2" t="s">
        <v>21543</v>
      </c>
      <c r="C3826" s="1" t="str">
        <f t="shared" si="132"/>
        <v>Yes</v>
      </c>
      <c r="D3826" s="30">
        <f t="shared" si="131"/>
        <v>0.10868143843080276</v>
      </c>
      <c r="E3826" s="485">
        <v>299.2</v>
      </c>
      <c r="F3826" s="27">
        <v>42612</v>
      </c>
      <c r="G3826" s="3" t="s">
        <v>21512</v>
      </c>
    </row>
    <row r="3827" spans="1:7" s="168" customFormat="1" ht="30">
      <c r="A3827" s="62">
        <v>3825</v>
      </c>
      <c r="B3827" s="2" t="s">
        <v>21544</v>
      </c>
      <c r="C3827" s="1" t="str">
        <f t="shared" si="132"/>
        <v>Yes</v>
      </c>
      <c r="D3827" s="30">
        <f t="shared" si="131"/>
        <v>1.5215401380312388</v>
      </c>
      <c r="E3827" s="485">
        <v>4188.8</v>
      </c>
      <c r="F3827" s="27">
        <v>42612</v>
      </c>
      <c r="G3827" s="3" t="s">
        <v>21512</v>
      </c>
    </row>
    <row r="3828" spans="1:7" s="168" customFormat="1" ht="30">
      <c r="A3828" s="62">
        <v>3826</v>
      </c>
      <c r="B3828" s="2" t="s">
        <v>21545</v>
      </c>
      <c r="C3828" s="1" t="str">
        <f t="shared" si="132"/>
        <v>Yes</v>
      </c>
      <c r="D3828" s="30">
        <f t="shared" si="131"/>
        <v>0.84969124591354883</v>
      </c>
      <c r="E3828" s="485">
        <v>2339.1999999999998</v>
      </c>
      <c r="F3828" s="27">
        <v>42612</v>
      </c>
      <c r="G3828" s="3" t="s">
        <v>21512</v>
      </c>
    </row>
    <row r="3829" spans="1:7" s="168" customFormat="1" ht="45">
      <c r="A3829" s="62">
        <v>3827</v>
      </c>
      <c r="B3829" s="2" t="s">
        <v>21546</v>
      </c>
      <c r="C3829" s="1" t="str">
        <f t="shared" si="132"/>
        <v>No</v>
      </c>
      <c r="D3829" s="30">
        <f t="shared" si="131"/>
        <v>2.1538685070831818</v>
      </c>
      <c r="E3829" s="485">
        <v>5929.5999999999995</v>
      </c>
      <c r="F3829" s="27">
        <v>42612</v>
      </c>
      <c r="G3829" s="3" t="s">
        <v>21512</v>
      </c>
    </row>
    <row r="3830" spans="1:7" s="168" customFormat="1" ht="30">
      <c r="A3830" s="62">
        <v>3828</v>
      </c>
      <c r="B3830" s="2" t="s">
        <v>21547</v>
      </c>
      <c r="C3830" s="1" t="str">
        <f t="shared" si="132"/>
        <v>Yes</v>
      </c>
      <c r="D3830" s="30">
        <f t="shared" si="131"/>
        <v>0.84969124591354883</v>
      </c>
      <c r="E3830" s="485">
        <v>2339.1999999999998</v>
      </c>
      <c r="F3830" s="27">
        <v>42612</v>
      </c>
      <c r="G3830" s="3" t="s">
        <v>21512</v>
      </c>
    </row>
    <row r="3831" spans="1:7" s="168" customFormat="1" ht="45">
      <c r="A3831" s="62">
        <v>3829</v>
      </c>
      <c r="B3831" s="2" t="s">
        <v>21548</v>
      </c>
      <c r="C3831" s="1" t="str">
        <f t="shared" si="132"/>
        <v>Yes</v>
      </c>
      <c r="D3831" s="30">
        <f t="shared" si="131"/>
        <v>0.3754449691245913</v>
      </c>
      <c r="E3831" s="485">
        <v>1033.5999999999999</v>
      </c>
      <c r="F3831" s="27">
        <v>42612</v>
      </c>
      <c r="G3831" s="3" t="s">
        <v>21512</v>
      </c>
    </row>
    <row r="3832" spans="1:7" s="168" customFormat="1" ht="30">
      <c r="A3832" s="62">
        <v>3830</v>
      </c>
      <c r="B3832" s="2" t="s">
        <v>21545</v>
      </c>
      <c r="C3832" s="1" t="str">
        <f t="shared" si="132"/>
        <v>Yes</v>
      </c>
      <c r="D3832" s="30">
        <f t="shared" si="131"/>
        <v>0.41496549219033774</v>
      </c>
      <c r="E3832" s="485">
        <v>1142.3999999999999</v>
      </c>
      <c r="F3832" s="27">
        <v>42612</v>
      </c>
      <c r="G3832" s="3" t="s">
        <v>21512</v>
      </c>
    </row>
    <row r="3833" spans="1:7" s="168" customFormat="1" ht="30">
      <c r="A3833" s="62">
        <v>3831</v>
      </c>
      <c r="B3833" s="2" t="s">
        <v>21549</v>
      </c>
      <c r="C3833" s="1" t="str">
        <f t="shared" si="132"/>
        <v>Yes</v>
      </c>
      <c r="D3833" s="30">
        <f t="shared" si="131"/>
        <v>0.85957137667998529</v>
      </c>
      <c r="E3833" s="485">
        <v>2366.3999999999996</v>
      </c>
      <c r="F3833" s="27">
        <v>42612</v>
      </c>
      <c r="G3833" s="3" t="s">
        <v>21512</v>
      </c>
    </row>
    <row r="3834" spans="1:7" s="168" customFormat="1" ht="30">
      <c r="A3834" s="62">
        <v>3832</v>
      </c>
      <c r="B3834" s="2" t="s">
        <v>21550</v>
      </c>
      <c r="C3834" s="1" t="str">
        <f t="shared" si="132"/>
        <v>Yes</v>
      </c>
      <c r="D3834" s="30">
        <f t="shared" si="131"/>
        <v>0.71136941518343622</v>
      </c>
      <c r="E3834" s="485">
        <v>1958.3999999999999</v>
      </c>
      <c r="F3834" s="27">
        <v>42612</v>
      </c>
      <c r="G3834" s="3" t="s">
        <v>21512</v>
      </c>
    </row>
    <row r="3835" spans="1:7" s="168" customFormat="1" ht="30">
      <c r="A3835" s="62">
        <v>3833</v>
      </c>
      <c r="B3835" s="2" t="s">
        <v>21551</v>
      </c>
      <c r="C3835" s="1" t="str">
        <f t="shared" si="132"/>
        <v>Yes</v>
      </c>
      <c r="D3835" s="30">
        <f t="shared" si="131"/>
        <v>0.86945150744642208</v>
      </c>
      <c r="E3835" s="485">
        <v>2393.6</v>
      </c>
      <c r="F3835" s="27">
        <v>42612</v>
      </c>
      <c r="G3835" s="3" t="s">
        <v>21512</v>
      </c>
    </row>
    <row r="3836" spans="1:7" s="168" customFormat="1" ht="30">
      <c r="A3836" s="62">
        <v>3834</v>
      </c>
      <c r="B3836" s="2" t="s">
        <v>21552</v>
      </c>
      <c r="C3836" s="1" t="str">
        <f t="shared" si="132"/>
        <v>No</v>
      </c>
      <c r="D3836" s="30">
        <f t="shared" si="131"/>
        <v>4.3966581910642937</v>
      </c>
      <c r="E3836" s="485">
        <v>12104</v>
      </c>
      <c r="F3836" s="27">
        <v>42612</v>
      </c>
      <c r="G3836" s="3" t="s">
        <v>21512</v>
      </c>
    </row>
    <row r="3837" spans="1:7" s="168" customFormat="1" ht="30">
      <c r="A3837" s="62">
        <v>3835</v>
      </c>
      <c r="B3837" s="2" t="s">
        <v>21553</v>
      </c>
      <c r="C3837" s="1" t="str">
        <f t="shared" si="132"/>
        <v>No</v>
      </c>
      <c r="D3837" s="30">
        <f t="shared" si="131"/>
        <v>2.9640392299309846</v>
      </c>
      <c r="E3837" s="485">
        <v>8160</v>
      </c>
      <c r="F3837" s="27">
        <v>42612</v>
      </c>
      <c r="G3837" s="3" t="s">
        <v>21512</v>
      </c>
    </row>
    <row r="3838" spans="1:7" s="168" customFormat="1" ht="45">
      <c r="A3838" s="62">
        <v>3836</v>
      </c>
      <c r="B3838" s="2" t="s">
        <v>21554</v>
      </c>
      <c r="C3838" s="1" t="str">
        <f t="shared" si="132"/>
        <v>Yes</v>
      </c>
      <c r="D3838" s="30">
        <f t="shared" si="131"/>
        <v>0.78053033054849241</v>
      </c>
      <c r="E3838" s="485">
        <v>2148.7999999999997</v>
      </c>
      <c r="F3838" s="27">
        <v>42612</v>
      </c>
      <c r="G3838" s="3" t="s">
        <v>21512</v>
      </c>
    </row>
    <row r="3839" spans="1:7" s="168" customFormat="1" ht="30">
      <c r="A3839" s="62">
        <v>3837</v>
      </c>
      <c r="B3839" s="2" t="s">
        <v>21555</v>
      </c>
      <c r="C3839" s="1" t="str">
        <f t="shared" si="132"/>
        <v>Yes</v>
      </c>
      <c r="D3839" s="30">
        <f t="shared" si="131"/>
        <v>1.6203414456956049</v>
      </c>
      <c r="E3839" s="485">
        <v>4460.8</v>
      </c>
      <c r="F3839" s="27">
        <v>42612</v>
      </c>
      <c r="G3839" s="3" t="s">
        <v>21512</v>
      </c>
    </row>
    <row r="3840" spans="1:7" s="168" customFormat="1" ht="30">
      <c r="A3840" s="62">
        <v>3838</v>
      </c>
      <c r="B3840" s="2" t="s">
        <v>21556</v>
      </c>
      <c r="C3840" s="1" t="str">
        <f t="shared" si="132"/>
        <v>Yes</v>
      </c>
      <c r="D3840" s="30">
        <f t="shared" si="131"/>
        <v>0.91885216127860514</v>
      </c>
      <c r="E3840" s="485">
        <v>2529.6</v>
      </c>
      <c r="F3840" s="27">
        <v>42612</v>
      </c>
      <c r="G3840" s="3" t="s">
        <v>21512</v>
      </c>
    </row>
    <row r="3841" spans="1:7" s="168" customFormat="1" ht="30">
      <c r="A3841" s="62">
        <v>3839</v>
      </c>
      <c r="B3841" s="2" t="s">
        <v>21557</v>
      </c>
      <c r="C3841" s="1" t="str">
        <f t="shared" si="132"/>
        <v>Yes</v>
      </c>
      <c r="D3841" s="30">
        <f t="shared" si="131"/>
        <v>0.91885216127860514</v>
      </c>
      <c r="E3841" s="485">
        <v>2529.6</v>
      </c>
      <c r="F3841" s="27">
        <v>42612</v>
      </c>
      <c r="G3841" s="3" t="s">
        <v>21512</v>
      </c>
    </row>
    <row r="3842" spans="1:7" s="168" customFormat="1" ht="60">
      <c r="A3842" s="62">
        <v>3840</v>
      </c>
      <c r="B3842" s="2" t="s">
        <v>21558</v>
      </c>
      <c r="C3842" s="1" t="str">
        <f t="shared" si="132"/>
        <v>Yes</v>
      </c>
      <c r="D3842" s="30">
        <f t="shared" si="131"/>
        <v>0.78053033054849241</v>
      </c>
      <c r="E3842" s="485">
        <v>2148.7999999999997</v>
      </c>
      <c r="F3842" s="27">
        <v>42612</v>
      </c>
      <c r="G3842" s="3" t="s">
        <v>21512</v>
      </c>
    </row>
    <row r="3843" spans="1:7" s="168" customFormat="1" ht="30">
      <c r="A3843" s="62">
        <v>3841</v>
      </c>
      <c r="B3843" s="2" t="s">
        <v>21559</v>
      </c>
      <c r="C3843" s="1" t="str">
        <f t="shared" si="132"/>
        <v>No</v>
      </c>
      <c r="D3843" s="30">
        <f t="shared" si="131"/>
        <v>4.861024337086814</v>
      </c>
      <c r="E3843" s="485">
        <v>13382.4</v>
      </c>
      <c r="F3843" s="27">
        <v>42612</v>
      </c>
      <c r="G3843" s="3" t="s">
        <v>21512</v>
      </c>
    </row>
    <row r="3844" spans="1:7" s="168" customFormat="1" ht="30">
      <c r="A3844" s="62">
        <v>3842</v>
      </c>
      <c r="B3844" s="2" t="s">
        <v>21560</v>
      </c>
      <c r="C3844" s="1" t="str">
        <f t="shared" si="132"/>
        <v>Yes</v>
      </c>
      <c r="D3844" s="30">
        <f t="shared" ref="D3844:D3907" si="133">E3844/2753</f>
        <v>0.90897203051216857</v>
      </c>
      <c r="E3844" s="485">
        <v>2502.4</v>
      </c>
      <c r="F3844" s="27">
        <v>42612</v>
      </c>
      <c r="G3844" s="3" t="s">
        <v>21512</v>
      </c>
    </row>
    <row r="3845" spans="1:7" s="168" customFormat="1" ht="30">
      <c r="A3845" s="62">
        <v>3843</v>
      </c>
      <c r="B3845" s="2" t="s">
        <v>21561</v>
      </c>
      <c r="C3845" s="1" t="str">
        <f t="shared" si="132"/>
        <v>Yes</v>
      </c>
      <c r="D3845" s="30">
        <f t="shared" si="133"/>
        <v>0.27664366146022523</v>
      </c>
      <c r="E3845" s="485">
        <v>761.60000000000014</v>
      </c>
      <c r="F3845" s="27">
        <v>42612</v>
      </c>
      <c r="G3845" s="3" t="s">
        <v>21512</v>
      </c>
    </row>
    <row r="3846" spans="1:7" s="168" customFormat="1" ht="30">
      <c r="A3846" s="62">
        <v>3844</v>
      </c>
      <c r="B3846" s="2" t="s">
        <v>21562</v>
      </c>
      <c r="C3846" s="1" t="str">
        <f t="shared" si="132"/>
        <v>Yes</v>
      </c>
      <c r="D3846" s="30">
        <f t="shared" si="133"/>
        <v>1.5215401380312388</v>
      </c>
      <c r="E3846" s="485">
        <v>4188.8</v>
      </c>
      <c r="F3846" s="27">
        <v>42612</v>
      </c>
      <c r="G3846" s="3" t="s">
        <v>21512</v>
      </c>
    </row>
    <row r="3847" spans="1:7" s="168" customFormat="1" ht="30">
      <c r="A3847" s="62">
        <v>3845</v>
      </c>
      <c r="B3847" s="2" t="s">
        <v>21563</v>
      </c>
      <c r="C3847" s="1" t="str">
        <f t="shared" si="132"/>
        <v>Yes</v>
      </c>
      <c r="D3847" s="30">
        <f t="shared" si="133"/>
        <v>1.5215401380312388</v>
      </c>
      <c r="E3847" s="485">
        <v>4188.8</v>
      </c>
      <c r="F3847" s="27">
        <v>42612</v>
      </c>
      <c r="G3847" s="3" t="s">
        <v>21512</v>
      </c>
    </row>
    <row r="3848" spans="1:7" s="168" customFormat="1" ht="30">
      <c r="A3848" s="62">
        <v>3846</v>
      </c>
      <c r="B3848" s="2" t="s">
        <v>21564</v>
      </c>
      <c r="C3848" s="1" t="str">
        <f t="shared" si="132"/>
        <v>Yes</v>
      </c>
      <c r="D3848" s="30">
        <f t="shared" si="133"/>
        <v>0.86945150744642208</v>
      </c>
      <c r="E3848" s="485">
        <v>2393.6</v>
      </c>
      <c r="F3848" s="27">
        <v>42612</v>
      </c>
      <c r="G3848" s="3" t="s">
        <v>21512</v>
      </c>
    </row>
    <row r="3849" spans="1:7" s="168" customFormat="1" ht="30">
      <c r="A3849" s="62">
        <v>3847</v>
      </c>
      <c r="B3849" s="2" t="s">
        <v>21565</v>
      </c>
      <c r="C3849" s="1" t="str">
        <f t="shared" si="132"/>
        <v>Yes</v>
      </c>
      <c r="D3849" s="30">
        <f t="shared" si="133"/>
        <v>0.61256810751907009</v>
      </c>
      <c r="E3849" s="485">
        <v>1686.4</v>
      </c>
      <c r="F3849" s="27">
        <v>42612</v>
      </c>
      <c r="G3849" s="3" t="s">
        <v>21512</v>
      </c>
    </row>
    <row r="3850" spans="1:7" s="168" customFormat="1" ht="30">
      <c r="A3850" s="62">
        <v>3848</v>
      </c>
      <c r="B3850" s="2" t="s">
        <v>21566</v>
      </c>
      <c r="C3850" s="1" t="str">
        <f t="shared" si="132"/>
        <v>Yes</v>
      </c>
      <c r="D3850" s="30">
        <f t="shared" si="133"/>
        <v>0.61256810751907009</v>
      </c>
      <c r="E3850" s="485">
        <v>1686.4</v>
      </c>
      <c r="F3850" s="27">
        <v>42612</v>
      </c>
      <c r="G3850" s="3" t="s">
        <v>21512</v>
      </c>
    </row>
    <row r="3851" spans="1:7" s="168" customFormat="1" ht="30">
      <c r="A3851" s="62">
        <v>3849</v>
      </c>
      <c r="B3851" s="2" t="s">
        <v>21567</v>
      </c>
      <c r="C3851" s="1" t="str">
        <f t="shared" si="132"/>
        <v>Yes</v>
      </c>
      <c r="D3851" s="30">
        <f t="shared" si="133"/>
        <v>0.61256810751907009</v>
      </c>
      <c r="E3851" s="485">
        <v>1686.4</v>
      </c>
      <c r="F3851" s="27">
        <v>42612</v>
      </c>
      <c r="G3851" s="3" t="s">
        <v>21512</v>
      </c>
    </row>
    <row r="3852" spans="1:7" s="168" customFormat="1" ht="30">
      <c r="A3852" s="62">
        <v>3850</v>
      </c>
      <c r="B3852" s="2" t="s">
        <v>21568</v>
      </c>
      <c r="C3852" s="1" t="str">
        <f t="shared" si="132"/>
        <v>Yes</v>
      </c>
      <c r="D3852" s="30">
        <f t="shared" si="133"/>
        <v>0.61256810751907009</v>
      </c>
      <c r="E3852" s="485">
        <v>1686.4</v>
      </c>
      <c r="F3852" s="27">
        <v>42612</v>
      </c>
      <c r="G3852" s="3" t="s">
        <v>21512</v>
      </c>
    </row>
    <row r="3853" spans="1:7" s="168" customFormat="1" ht="45">
      <c r="A3853" s="62">
        <v>3851</v>
      </c>
      <c r="B3853" s="2" t="s">
        <v>21569</v>
      </c>
      <c r="C3853" s="1" t="str">
        <f t="shared" si="132"/>
        <v>Yes</v>
      </c>
      <c r="D3853" s="30">
        <f t="shared" si="133"/>
        <v>0.61256810751907009</v>
      </c>
      <c r="E3853" s="485">
        <v>1686.4</v>
      </c>
      <c r="F3853" s="27">
        <v>42612</v>
      </c>
      <c r="G3853" s="3" t="s">
        <v>21512</v>
      </c>
    </row>
    <row r="3854" spans="1:7" s="168" customFormat="1" ht="30">
      <c r="A3854" s="62">
        <v>3852</v>
      </c>
      <c r="B3854" s="2" t="s">
        <v>21570</v>
      </c>
      <c r="C3854" s="1" t="str">
        <f t="shared" si="132"/>
        <v>Yes</v>
      </c>
      <c r="D3854" s="30">
        <f t="shared" si="133"/>
        <v>0.61256810751907009</v>
      </c>
      <c r="E3854" s="485">
        <v>1686.4</v>
      </c>
      <c r="F3854" s="27">
        <v>42612</v>
      </c>
      <c r="G3854" s="3" t="s">
        <v>21512</v>
      </c>
    </row>
    <row r="3855" spans="1:7" s="168" customFormat="1" ht="30">
      <c r="A3855" s="62">
        <v>3853</v>
      </c>
      <c r="B3855" s="2" t="s">
        <v>21571</v>
      </c>
      <c r="C3855" s="1" t="str">
        <f t="shared" si="132"/>
        <v>Yes</v>
      </c>
      <c r="D3855" s="30">
        <f t="shared" si="133"/>
        <v>1.1362150381402107</v>
      </c>
      <c r="E3855" s="485">
        <v>3128</v>
      </c>
      <c r="F3855" s="27">
        <v>42612</v>
      </c>
      <c r="G3855" s="3" t="s">
        <v>21512</v>
      </c>
    </row>
    <row r="3856" spans="1:7" s="168" customFormat="1" ht="30">
      <c r="A3856" s="62">
        <v>3854</v>
      </c>
      <c r="B3856" s="2" t="s">
        <v>21572</v>
      </c>
      <c r="C3856" s="1" t="str">
        <f t="shared" si="132"/>
        <v>No</v>
      </c>
      <c r="D3856" s="30">
        <f t="shared" si="133"/>
        <v>4.9400653832183075</v>
      </c>
      <c r="E3856" s="485">
        <v>13600</v>
      </c>
      <c r="F3856" s="27">
        <v>42612</v>
      </c>
      <c r="G3856" s="3" t="s">
        <v>21512</v>
      </c>
    </row>
    <row r="3857" spans="1:7" s="168" customFormat="1" ht="30">
      <c r="A3857" s="62">
        <v>3855</v>
      </c>
      <c r="B3857" s="2" t="s">
        <v>21573</v>
      </c>
      <c r="C3857" s="1" t="str">
        <f t="shared" si="132"/>
        <v>Yes</v>
      </c>
      <c r="D3857" s="30">
        <f t="shared" si="133"/>
        <v>1.1362150381402105</v>
      </c>
      <c r="E3857" s="485">
        <v>3127.9999999999995</v>
      </c>
      <c r="F3857" s="27">
        <v>42612</v>
      </c>
      <c r="G3857" s="3" t="s">
        <v>21512</v>
      </c>
    </row>
    <row r="3858" spans="1:7" s="168" customFormat="1" ht="30">
      <c r="A3858" s="62">
        <v>3856</v>
      </c>
      <c r="B3858" s="2" t="s">
        <v>21574</v>
      </c>
      <c r="C3858" s="1" t="str">
        <f t="shared" si="132"/>
        <v>Yes</v>
      </c>
      <c r="D3858" s="30">
        <f t="shared" si="133"/>
        <v>1.1362150381402107</v>
      </c>
      <c r="E3858" s="485">
        <v>3128</v>
      </c>
      <c r="F3858" s="27">
        <v>42612</v>
      </c>
      <c r="G3858" s="3" t="s">
        <v>21512</v>
      </c>
    </row>
    <row r="3859" spans="1:7" s="168" customFormat="1" ht="30">
      <c r="A3859" s="62">
        <v>3857</v>
      </c>
      <c r="B3859" s="2" t="s">
        <v>21575</v>
      </c>
      <c r="C3859" s="1" t="str">
        <f t="shared" si="132"/>
        <v>Yes</v>
      </c>
      <c r="D3859" s="30">
        <f t="shared" si="133"/>
        <v>1.2350163458045766</v>
      </c>
      <c r="E3859" s="485">
        <v>3399.9999999999995</v>
      </c>
      <c r="F3859" s="27">
        <v>42612</v>
      </c>
      <c r="G3859" s="3" t="s">
        <v>21512</v>
      </c>
    </row>
    <row r="3860" spans="1:7" s="168" customFormat="1" ht="30">
      <c r="A3860" s="62">
        <v>3858</v>
      </c>
      <c r="B3860" s="2" t="s">
        <v>21576</v>
      </c>
      <c r="C3860" s="1" t="str">
        <f t="shared" ref="C3860:C3889" si="134">IF(D3860&lt;=2, "Yes", "No")</f>
        <v>Yes</v>
      </c>
      <c r="D3860" s="30">
        <f t="shared" si="133"/>
        <v>1.1362150381402105</v>
      </c>
      <c r="E3860" s="485">
        <v>3127.9999999999995</v>
      </c>
      <c r="F3860" s="27">
        <v>42612</v>
      </c>
      <c r="G3860" s="3" t="s">
        <v>21512</v>
      </c>
    </row>
    <row r="3861" spans="1:7" s="168" customFormat="1" ht="30">
      <c r="A3861" s="62">
        <v>3859</v>
      </c>
      <c r="B3861" s="2" t="s">
        <v>21577</v>
      </c>
      <c r="C3861" s="1" t="str">
        <f t="shared" si="134"/>
        <v>Yes</v>
      </c>
      <c r="D3861" s="30">
        <f t="shared" si="133"/>
        <v>1.1362150381402105</v>
      </c>
      <c r="E3861" s="485">
        <v>3127.9999999999995</v>
      </c>
      <c r="F3861" s="27">
        <v>42612</v>
      </c>
      <c r="G3861" s="3" t="s">
        <v>21512</v>
      </c>
    </row>
    <row r="3862" spans="1:7" s="168" customFormat="1" ht="30">
      <c r="A3862" s="62">
        <v>3860</v>
      </c>
      <c r="B3862" s="2" t="s">
        <v>21578</v>
      </c>
      <c r="C3862" s="1" t="str">
        <f t="shared" si="134"/>
        <v>Yes</v>
      </c>
      <c r="D3862" s="30">
        <f t="shared" si="133"/>
        <v>1.1362150381402105</v>
      </c>
      <c r="E3862" s="485">
        <v>3127.9999999999995</v>
      </c>
      <c r="F3862" s="27">
        <v>42612</v>
      </c>
      <c r="G3862" s="3" t="s">
        <v>21512</v>
      </c>
    </row>
    <row r="3863" spans="1:7" s="168" customFormat="1" ht="30">
      <c r="A3863" s="62">
        <v>3861</v>
      </c>
      <c r="B3863" s="2" t="s">
        <v>21579</v>
      </c>
      <c r="C3863" s="1" t="str">
        <f t="shared" si="134"/>
        <v>Yes</v>
      </c>
      <c r="D3863" s="30">
        <f t="shared" si="133"/>
        <v>1.1362150381402107</v>
      </c>
      <c r="E3863" s="485">
        <v>3128</v>
      </c>
      <c r="F3863" s="27">
        <v>42612</v>
      </c>
      <c r="G3863" s="3" t="s">
        <v>21512</v>
      </c>
    </row>
    <row r="3864" spans="1:7" s="168" customFormat="1" ht="30">
      <c r="A3864" s="62">
        <v>3862</v>
      </c>
      <c r="B3864" s="2" t="s">
        <v>21580</v>
      </c>
      <c r="C3864" s="1" t="str">
        <f t="shared" si="134"/>
        <v>Yes</v>
      </c>
      <c r="D3864" s="30">
        <f t="shared" si="133"/>
        <v>1.1362150381402105</v>
      </c>
      <c r="E3864" s="485">
        <v>3127.9999999999995</v>
      </c>
      <c r="F3864" s="27">
        <v>42612</v>
      </c>
      <c r="G3864" s="3" t="s">
        <v>21512</v>
      </c>
    </row>
    <row r="3865" spans="1:7" s="168" customFormat="1" ht="30">
      <c r="A3865" s="62">
        <v>3863</v>
      </c>
      <c r="B3865" s="2" t="s">
        <v>21581</v>
      </c>
      <c r="C3865" s="1" t="str">
        <f t="shared" si="134"/>
        <v>Yes</v>
      </c>
      <c r="D3865" s="30">
        <f t="shared" si="133"/>
        <v>1.1362150381402105</v>
      </c>
      <c r="E3865" s="485">
        <v>3127.9999999999995</v>
      </c>
      <c r="F3865" s="27">
        <v>42612</v>
      </c>
      <c r="G3865" s="3" t="s">
        <v>21512</v>
      </c>
    </row>
    <row r="3866" spans="1:7" s="168" customFormat="1" ht="30">
      <c r="A3866" s="62">
        <v>3864</v>
      </c>
      <c r="B3866" s="2" t="s">
        <v>21582</v>
      </c>
      <c r="C3866" s="1" t="str">
        <f t="shared" si="134"/>
        <v>Yes</v>
      </c>
      <c r="D3866" s="30">
        <f t="shared" si="133"/>
        <v>1.1362150381402105</v>
      </c>
      <c r="E3866" s="485">
        <v>3127.9999999999995</v>
      </c>
      <c r="F3866" s="27">
        <v>42612</v>
      </c>
      <c r="G3866" s="3" t="s">
        <v>21512</v>
      </c>
    </row>
    <row r="3867" spans="1:7" s="168" customFormat="1" ht="30">
      <c r="A3867" s="62">
        <v>3865</v>
      </c>
      <c r="B3867" s="2" t="s">
        <v>21583</v>
      </c>
      <c r="C3867" s="1" t="str">
        <f t="shared" si="134"/>
        <v>Yes</v>
      </c>
      <c r="D3867" s="30">
        <f t="shared" si="133"/>
        <v>1.1362150381402105</v>
      </c>
      <c r="E3867" s="485">
        <v>3127.9999999999995</v>
      </c>
      <c r="F3867" s="27">
        <v>42612</v>
      </c>
      <c r="G3867" s="3" t="s">
        <v>21512</v>
      </c>
    </row>
    <row r="3868" spans="1:7" s="168" customFormat="1" ht="30">
      <c r="A3868" s="62">
        <v>3866</v>
      </c>
      <c r="B3868" s="2" t="s">
        <v>21584</v>
      </c>
      <c r="C3868" s="1" t="str">
        <f t="shared" si="134"/>
        <v>Yes</v>
      </c>
      <c r="D3868" s="30">
        <f t="shared" si="133"/>
        <v>1.1362150381402105</v>
      </c>
      <c r="E3868" s="485">
        <v>3127.9999999999995</v>
      </c>
      <c r="F3868" s="27">
        <v>42612</v>
      </c>
      <c r="G3868" s="3" t="s">
        <v>21512</v>
      </c>
    </row>
    <row r="3869" spans="1:7" s="168" customFormat="1" ht="30">
      <c r="A3869" s="62">
        <v>3867</v>
      </c>
      <c r="B3869" s="2" t="s">
        <v>21585</v>
      </c>
      <c r="C3869" s="1" t="str">
        <f t="shared" si="134"/>
        <v>Yes</v>
      </c>
      <c r="D3869" s="30">
        <f t="shared" si="133"/>
        <v>1.2152560842717035</v>
      </c>
      <c r="E3869" s="485">
        <v>3345.6</v>
      </c>
      <c r="F3869" s="27">
        <v>42612</v>
      </c>
      <c r="G3869" s="3" t="s">
        <v>21512</v>
      </c>
    </row>
    <row r="3870" spans="1:7" s="168" customFormat="1" ht="30">
      <c r="A3870" s="62">
        <v>3868</v>
      </c>
      <c r="B3870" s="2" t="s">
        <v>21586</v>
      </c>
      <c r="C3870" s="1" t="str">
        <f t="shared" si="134"/>
        <v>No</v>
      </c>
      <c r="D3870" s="30">
        <f t="shared" si="133"/>
        <v>4.8412640755539416</v>
      </c>
      <c r="E3870" s="485">
        <v>13328.000000000002</v>
      </c>
      <c r="F3870" s="27">
        <v>42612</v>
      </c>
      <c r="G3870" s="3" t="s">
        <v>21512</v>
      </c>
    </row>
    <row r="3871" spans="1:7" s="168" customFormat="1" ht="30">
      <c r="A3871" s="62">
        <v>3869</v>
      </c>
      <c r="B3871" s="2" t="s">
        <v>21587</v>
      </c>
      <c r="C3871" s="1" t="str">
        <f t="shared" si="134"/>
        <v>Yes</v>
      </c>
      <c r="D3871" s="30">
        <f t="shared" si="133"/>
        <v>0.82005085361423902</v>
      </c>
      <c r="E3871" s="485">
        <v>2257.6</v>
      </c>
      <c r="F3871" s="27">
        <v>42612</v>
      </c>
      <c r="G3871" s="3" t="s">
        <v>21512</v>
      </c>
    </row>
    <row r="3872" spans="1:7" s="168" customFormat="1" ht="30">
      <c r="A3872" s="62">
        <v>3870</v>
      </c>
      <c r="B3872" s="2" t="s">
        <v>21588</v>
      </c>
      <c r="C3872" s="1" t="str">
        <f t="shared" si="134"/>
        <v>Yes</v>
      </c>
      <c r="D3872" s="30">
        <f t="shared" si="133"/>
        <v>1.7487831456592811</v>
      </c>
      <c r="E3872" s="485">
        <v>4814.4000000000005</v>
      </c>
      <c r="F3872" s="27">
        <v>42612</v>
      </c>
      <c r="G3872" s="3" t="s">
        <v>21512</v>
      </c>
    </row>
    <row r="3873" spans="1:7" s="168" customFormat="1" ht="30">
      <c r="A3873" s="62">
        <v>3871</v>
      </c>
      <c r="B3873" s="2" t="s">
        <v>21589</v>
      </c>
      <c r="C3873" s="1" t="str">
        <f t="shared" si="134"/>
        <v>Yes</v>
      </c>
      <c r="D3873" s="30">
        <f t="shared" si="133"/>
        <v>1.7487831456592811</v>
      </c>
      <c r="E3873" s="485">
        <v>4814.4000000000005</v>
      </c>
      <c r="F3873" s="27">
        <v>42612</v>
      </c>
      <c r="G3873" s="3" t="s">
        <v>21512</v>
      </c>
    </row>
    <row r="3874" spans="1:7" s="168" customFormat="1" ht="30">
      <c r="A3874" s="62">
        <v>3872</v>
      </c>
      <c r="B3874" s="2" t="s">
        <v>21590</v>
      </c>
      <c r="C3874" s="1" t="str">
        <f t="shared" si="134"/>
        <v>Yes</v>
      </c>
      <c r="D3874" s="30">
        <f t="shared" si="133"/>
        <v>1.7487831456592811</v>
      </c>
      <c r="E3874" s="485">
        <v>4814.4000000000005</v>
      </c>
      <c r="F3874" s="27">
        <v>42612</v>
      </c>
      <c r="G3874" s="3" t="s">
        <v>21512</v>
      </c>
    </row>
    <row r="3875" spans="1:7" s="168" customFormat="1" ht="30">
      <c r="A3875" s="62">
        <v>3873</v>
      </c>
      <c r="B3875" s="2" t="s">
        <v>21591</v>
      </c>
      <c r="C3875" s="1" t="str">
        <f t="shared" si="134"/>
        <v>Yes</v>
      </c>
      <c r="D3875" s="30">
        <f t="shared" si="133"/>
        <v>1.7487831456592806</v>
      </c>
      <c r="E3875" s="485">
        <v>4814.3999999999996</v>
      </c>
      <c r="F3875" s="27">
        <v>42612</v>
      </c>
      <c r="G3875" s="3" t="s">
        <v>21512</v>
      </c>
    </row>
    <row r="3876" spans="1:7" s="168" customFormat="1" ht="30">
      <c r="A3876" s="62">
        <v>3874</v>
      </c>
      <c r="B3876" s="2" t="s">
        <v>21592</v>
      </c>
      <c r="C3876" s="1" t="str">
        <f t="shared" si="134"/>
        <v>Yes</v>
      </c>
      <c r="D3876" s="30">
        <f t="shared" si="133"/>
        <v>1.7487831456592811</v>
      </c>
      <c r="E3876" s="485">
        <v>4814.4000000000005</v>
      </c>
      <c r="F3876" s="27">
        <v>42612</v>
      </c>
      <c r="G3876" s="3" t="s">
        <v>21512</v>
      </c>
    </row>
    <row r="3877" spans="1:7" s="168" customFormat="1" ht="30">
      <c r="A3877" s="62">
        <v>3875</v>
      </c>
      <c r="B3877" s="2" t="s">
        <v>21593</v>
      </c>
      <c r="C3877" s="1" t="str">
        <f t="shared" si="134"/>
        <v>Yes</v>
      </c>
      <c r="D3877" s="30">
        <f t="shared" si="133"/>
        <v>1.7487831456592811</v>
      </c>
      <c r="E3877" s="485">
        <v>4814.4000000000005</v>
      </c>
      <c r="F3877" s="27">
        <v>42612</v>
      </c>
      <c r="G3877" s="3" t="s">
        <v>21512</v>
      </c>
    </row>
    <row r="3878" spans="1:7" s="168" customFormat="1" ht="30">
      <c r="A3878" s="62">
        <v>3876</v>
      </c>
      <c r="B3878" s="2" t="s">
        <v>21594</v>
      </c>
      <c r="C3878" s="1" t="str">
        <f t="shared" si="134"/>
        <v>Yes</v>
      </c>
      <c r="D3878" s="30">
        <f t="shared" si="133"/>
        <v>1.8179440610243371</v>
      </c>
      <c r="E3878" s="485">
        <v>5004.8</v>
      </c>
      <c r="F3878" s="27">
        <v>42612</v>
      </c>
      <c r="G3878" s="3" t="s">
        <v>21512</v>
      </c>
    </row>
    <row r="3879" spans="1:7" s="168" customFormat="1" ht="30">
      <c r="A3879" s="62">
        <v>3877</v>
      </c>
      <c r="B3879" s="2" t="s">
        <v>21595</v>
      </c>
      <c r="C3879" s="1" t="str">
        <f t="shared" si="134"/>
        <v>Yes</v>
      </c>
      <c r="D3879" s="30">
        <f t="shared" si="133"/>
        <v>0.41496549219033785</v>
      </c>
      <c r="E3879" s="485">
        <v>1142.4000000000001</v>
      </c>
      <c r="F3879" s="27">
        <v>42612</v>
      </c>
      <c r="G3879" s="3" t="s">
        <v>21512</v>
      </c>
    </row>
    <row r="3880" spans="1:7" s="168" customFormat="1" ht="30">
      <c r="A3880" s="62">
        <v>3878</v>
      </c>
      <c r="B3880" s="2" t="s">
        <v>21596</v>
      </c>
      <c r="C3880" s="1" t="str">
        <f t="shared" si="134"/>
        <v>Yes</v>
      </c>
      <c r="D3880" s="30">
        <f t="shared" si="133"/>
        <v>0.70148928441699954</v>
      </c>
      <c r="E3880" s="485">
        <v>1931.1999999999998</v>
      </c>
      <c r="F3880" s="27">
        <v>42612</v>
      </c>
      <c r="G3880" s="3" t="s">
        <v>21512</v>
      </c>
    </row>
    <row r="3881" spans="1:7" s="168" customFormat="1" ht="30">
      <c r="A3881" s="62">
        <v>3879</v>
      </c>
      <c r="B3881" s="2" t="s">
        <v>21597</v>
      </c>
      <c r="C3881" s="1" t="str">
        <f t="shared" si="134"/>
        <v>No</v>
      </c>
      <c r="D3881" s="30">
        <f t="shared" si="133"/>
        <v>4.9400653832183075</v>
      </c>
      <c r="E3881" s="485">
        <v>13600</v>
      </c>
      <c r="F3881" s="27">
        <v>42612</v>
      </c>
      <c r="G3881" s="3" t="s">
        <v>21512</v>
      </c>
    </row>
    <row r="3882" spans="1:7" s="168" customFormat="1" ht="45">
      <c r="A3882" s="62">
        <v>3880</v>
      </c>
      <c r="B3882" s="2" t="s">
        <v>21598</v>
      </c>
      <c r="C3882" s="1" t="str">
        <f t="shared" si="134"/>
        <v>No</v>
      </c>
      <c r="D3882" s="30">
        <f t="shared" si="133"/>
        <v>4.0508536142390117</v>
      </c>
      <c r="E3882" s="485">
        <v>11152</v>
      </c>
      <c r="F3882" s="27">
        <v>42612</v>
      </c>
      <c r="G3882" s="3" t="s">
        <v>21512</v>
      </c>
    </row>
    <row r="3883" spans="1:7" s="168" customFormat="1" ht="30">
      <c r="A3883" s="62">
        <v>3881</v>
      </c>
      <c r="B3883" s="2" t="s">
        <v>21599</v>
      </c>
      <c r="C3883" s="1" t="str">
        <f t="shared" si="134"/>
        <v>Yes</v>
      </c>
      <c r="D3883" s="30">
        <f t="shared" si="133"/>
        <v>1.0374137304758446</v>
      </c>
      <c r="E3883" s="485">
        <v>2856.0000000000005</v>
      </c>
      <c r="F3883" s="27">
        <v>42612</v>
      </c>
      <c r="G3883" s="3" t="s">
        <v>21512</v>
      </c>
    </row>
    <row r="3884" spans="1:7" s="168" customFormat="1" ht="30">
      <c r="A3884" s="62">
        <v>3882</v>
      </c>
      <c r="B3884" s="2" t="s">
        <v>21600</v>
      </c>
      <c r="C3884" s="1" t="str">
        <f t="shared" si="134"/>
        <v>No</v>
      </c>
      <c r="D3884" s="30">
        <f t="shared" si="133"/>
        <v>4.3670177987649836</v>
      </c>
      <c r="E3884" s="485">
        <v>12022.4</v>
      </c>
      <c r="F3884" s="27">
        <v>42612</v>
      </c>
      <c r="G3884" s="3" t="s">
        <v>21512</v>
      </c>
    </row>
    <row r="3885" spans="1:7" s="168" customFormat="1" ht="30">
      <c r="A3885" s="62">
        <v>3883</v>
      </c>
      <c r="B3885" s="2" t="s">
        <v>21601</v>
      </c>
      <c r="C3885" s="1" t="str">
        <f t="shared" si="134"/>
        <v>Yes</v>
      </c>
      <c r="D3885" s="30">
        <f t="shared" si="133"/>
        <v>0.41496549219033774</v>
      </c>
      <c r="E3885" s="485">
        <v>1142.3999999999999</v>
      </c>
      <c r="F3885" s="27">
        <v>42612</v>
      </c>
      <c r="G3885" s="3" t="s">
        <v>21512</v>
      </c>
    </row>
    <row r="3886" spans="1:7" s="168" customFormat="1" ht="30">
      <c r="A3886" s="62">
        <v>3884</v>
      </c>
      <c r="B3886" s="2" t="s">
        <v>21602</v>
      </c>
      <c r="C3886" s="1" t="str">
        <f t="shared" si="134"/>
        <v>Yes</v>
      </c>
      <c r="D3886" s="30">
        <f t="shared" si="133"/>
        <v>0.85957137667998529</v>
      </c>
      <c r="E3886" s="485">
        <v>2366.3999999999996</v>
      </c>
      <c r="F3886" s="27">
        <v>42612</v>
      </c>
      <c r="G3886" s="3" t="s">
        <v>21512</v>
      </c>
    </row>
    <row r="3887" spans="1:7" s="168" customFormat="1" ht="30">
      <c r="A3887" s="62">
        <v>3885</v>
      </c>
      <c r="B3887" s="2" t="s">
        <v>21603</v>
      </c>
      <c r="C3887" s="1" t="str">
        <f t="shared" si="134"/>
        <v>Yes</v>
      </c>
      <c r="D3887" s="30">
        <f t="shared" si="133"/>
        <v>0.85957137667998529</v>
      </c>
      <c r="E3887" s="485">
        <v>2366.3999999999996</v>
      </c>
      <c r="F3887" s="27">
        <v>42612</v>
      </c>
      <c r="G3887" s="3" t="s">
        <v>21512</v>
      </c>
    </row>
    <row r="3888" spans="1:7" s="168" customFormat="1" ht="30">
      <c r="A3888" s="62">
        <v>3886</v>
      </c>
      <c r="B3888" s="2" t="s">
        <v>21604</v>
      </c>
      <c r="C3888" s="1" t="str">
        <f t="shared" si="134"/>
        <v>Yes</v>
      </c>
      <c r="D3888" s="30">
        <f t="shared" si="133"/>
        <v>0.85957137667998529</v>
      </c>
      <c r="E3888" s="485">
        <v>2366.3999999999996</v>
      </c>
      <c r="F3888" s="27">
        <v>42612</v>
      </c>
      <c r="G3888" s="3" t="s">
        <v>21512</v>
      </c>
    </row>
    <row r="3889" spans="1:7" s="168" customFormat="1" ht="45">
      <c r="A3889" s="62">
        <v>3887</v>
      </c>
      <c r="B3889" s="2" t="s">
        <v>21605</v>
      </c>
      <c r="C3889" s="1" t="str">
        <f t="shared" si="134"/>
        <v>Yes</v>
      </c>
      <c r="D3889" s="30">
        <f t="shared" si="133"/>
        <v>0.69160915365056297</v>
      </c>
      <c r="E3889" s="485">
        <v>1903.9999999999998</v>
      </c>
      <c r="F3889" s="27">
        <v>42612</v>
      </c>
      <c r="G3889" s="3" t="s">
        <v>21512</v>
      </c>
    </row>
    <row r="3890" spans="1:7" s="168" customFormat="1">
      <c r="A3890" s="62">
        <v>3888</v>
      </c>
      <c r="B3890" s="255" t="s">
        <v>19172</v>
      </c>
      <c r="C3890" s="256" t="str">
        <f>IF(D3890&lt;=5, "Yes", "No")</f>
        <v>Yes</v>
      </c>
      <c r="D3890" s="30">
        <f t="shared" si="133"/>
        <v>2.8652379222666182</v>
      </c>
      <c r="E3890" s="607">
        <v>7888</v>
      </c>
      <c r="F3890" s="257">
        <v>42612</v>
      </c>
      <c r="G3890" s="3" t="s">
        <v>21606</v>
      </c>
    </row>
    <row r="3891" spans="1:7" s="168" customFormat="1">
      <c r="A3891" s="62">
        <v>3889</v>
      </c>
      <c r="B3891" s="255" t="s">
        <v>21607</v>
      </c>
      <c r="C3891" s="256" t="str">
        <f t="shared" ref="C3891:C3927" si="135">IF(D3891&lt;=5, "Yes", "No")</f>
        <v>Yes</v>
      </c>
      <c r="D3891" s="30">
        <f t="shared" si="133"/>
        <v>3.2604431529240827</v>
      </c>
      <c r="E3891" s="607">
        <v>8976</v>
      </c>
      <c r="F3891" s="257">
        <v>42612</v>
      </c>
      <c r="G3891" s="3" t="s">
        <v>21606</v>
      </c>
    </row>
    <row r="3892" spans="1:7" s="168" customFormat="1">
      <c r="A3892" s="62">
        <v>3890</v>
      </c>
      <c r="B3892" s="255" t="s">
        <v>21608</v>
      </c>
      <c r="C3892" s="256" t="str">
        <f t="shared" si="135"/>
        <v>Yes</v>
      </c>
      <c r="D3892" s="30">
        <f t="shared" si="133"/>
        <v>2.4700326916091537</v>
      </c>
      <c r="E3892" s="607">
        <v>6800</v>
      </c>
      <c r="F3892" s="257">
        <v>42612</v>
      </c>
      <c r="G3892" s="3" t="s">
        <v>21606</v>
      </c>
    </row>
    <row r="3893" spans="1:7" s="168" customFormat="1">
      <c r="A3893" s="62">
        <v>3891</v>
      </c>
      <c r="B3893" s="255" t="s">
        <v>21609</v>
      </c>
      <c r="C3893" s="256" t="str">
        <f t="shared" si="135"/>
        <v>Yes</v>
      </c>
      <c r="D3893" s="30">
        <f t="shared" si="133"/>
        <v>2.4700326916091537</v>
      </c>
      <c r="E3893" s="607">
        <v>6800</v>
      </c>
      <c r="F3893" s="257">
        <v>42612</v>
      </c>
      <c r="G3893" s="3" t="s">
        <v>21606</v>
      </c>
    </row>
    <row r="3894" spans="1:7" s="168" customFormat="1">
      <c r="A3894" s="62">
        <v>3892</v>
      </c>
      <c r="B3894" s="255" t="s">
        <v>21610</v>
      </c>
      <c r="C3894" s="256" t="str">
        <f t="shared" si="135"/>
        <v>Yes</v>
      </c>
      <c r="D3894" s="30">
        <f t="shared" si="133"/>
        <v>1.4820196149654923</v>
      </c>
      <c r="E3894" s="607">
        <v>4080</v>
      </c>
      <c r="F3894" s="257">
        <v>42612</v>
      </c>
      <c r="G3894" s="3" t="s">
        <v>21606</v>
      </c>
    </row>
    <row r="3895" spans="1:7" s="168" customFormat="1">
      <c r="A3895" s="62">
        <v>3893</v>
      </c>
      <c r="B3895" s="255" t="s">
        <v>21611</v>
      </c>
      <c r="C3895" s="256" t="str">
        <f t="shared" si="135"/>
        <v>Yes</v>
      </c>
      <c r="D3895" s="30">
        <f t="shared" si="133"/>
        <v>1.4722121322193971</v>
      </c>
      <c r="E3895" s="607">
        <v>4053</v>
      </c>
      <c r="F3895" s="257">
        <v>42612</v>
      </c>
      <c r="G3895" s="3" t="s">
        <v>21606</v>
      </c>
    </row>
    <row r="3896" spans="1:7" s="168" customFormat="1">
      <c r="A3896" s="62">
        <v>3894</v>
      </c>
      <c r="B3896" s="255" t="s">
        <v>14005</v>
      </c>
      <c r="C3896" s="256" t="str">
        <f t="shared" si="135"/>
        <v>Yes</v>
      </c>
      <c r="D3896" s="30">
        <f t="shared" si="133"/>
        <v>1.4722121322193971</v>
      </c>
      <c r="E3896" s="607">
        <v>4053</v>
      </c>
      <c r="F3896" s="257">
        <v>42612</v>
      </c>
      <c r="G3896" s="3" t="s">
        <v>21606</v>
      </c>
    </row>
    <row r="3897" spans="1:7" s="168" customFormat="1">
      <c r="A3897" s="62">
        <v>3895</v>
      </c>
      <c r="B3897" s="255" t="s">
        <v>14196</v>
      </c>
      <c r="C3897" s="256" t="str">
        <f t="shared" si="135"/>
        <v>Yes</v>
      </c>
      <c r="D3897" s="30">
        <f t="shared" si="133"/>
        <v>1.7882310207046859</v>
      </c>
      <c r="E3897" s="607">
        <v>4923</v>
      </c>
      <c r="F3897" s="257">
        <v>42612</v>
      </c>
      <c r="G3897" s="3" t="s">
        <v>21606</v>
      </c>
    </row>
    <row r="3898" spans="1:7" s="168" customFormat="1">
      <c r="A3898" s="62">
        <v>3896</v>
      </c>
      <c r="B3898" s="255" t="s">
        <v>21612</v>
      </c>
      <c r="C3898" s="256" t="str">
        <f t="shared" si="135"/>
        <v>Yes</v>
      </c>
      <c r="D3898" s="30">
        <f t="shared" si="133"/>
        <v>4.2288412640755544</v>
      </c>
      <c r="E3898" s="607">
        <v>11642</v>
      </c>
      <c r="F3898" s="257">
        <v>42612</v>
      </c>
      <c r="G3898" s="3" t="s">
        <v>21606</v>
      </c>
    </row>
    <row r="3899" spans="1:7" s="168" customFormat="1">
      <c r="A3899" s="62">
        <v>3897</v>
      </c>
      <c r="B3899" s="255" t="s">
        <v>21613</v>
      </c>
      <c r="C3899" s="256" t="str">
        <f t="shared" si="135"/>
        <v>Yes</v>
      </c>
      <c r="D3899" s="30">
        <f t="shared" si="133"/>
        <v>4.2288412640755544</v>
      </c>
      <c r="E3899" s="607">
        <v>11642</v>
      </c>
      <c r="F3899" s="257">
        <v>42612</v>
      </c>
      <c r="G3899" s="3" t="s">
        <v>21606</v>
      </c>
    </row>
    <row r="3900" spans="1:7" s="168" customFormat="1">
      <c r="A3900" s="62">
        <v>3898</v>
      </c>
      <c r="B3900" s="255" t="s">
        <v>21614</v>
      </c>
      <c r="C3900" s="256" t="str">
        <f t="shared" si="135"/>
        <v>Yes</v>
      </c>
      <c r="D3900" s="30">
        <f t="shared" si="133"/>
        <v>4.2288412640755544</v>
      </c>
      <c r="E3900" s="607">
        <v>11642</v>
      </c>
      <c r="F3900" s="257">
        <v>42612</v>
      </c>
      <c r="G3900" s="3" t="s">
        <v>21606</v>
      </c>
    </row>
    <row r="3901" spans="1:7" s="168" customFormat="1">
      <c r="A3901" s="62">
        <v>3899</v>
      </c>
      <c r="B3901" s="255" t="s">
        <v>21615</v>
      </c>
      <c r="C3901" s="256" t="str">
        <f t="shared" si="135"/>
        <v>Yes</v>
      </c>
      <c r="D3901" s="30">
        <f t="shared" si="133"/>
        <v>0.98801307664366145</v>
      </c>
      <c r="E3901" s="607">
        <v>2720</v>
      </c>
      <c r="F3901" s="257">
        <v>42612</v>
      </c>
      <c r="G3901" s="3" t="s">
        <v>21606</v>
      </c>
    </row>
    <row r="3902" spans="1:7" s="168" customFormat="1">
      <c r="A3902" s="62">
        <v>3900</v>
      </c>
      <c r="B3902" s="255" t="s">
        <v>21616</v>
      </c>
      <c r="C3902" s="256" t="str">
        <f t="shared" si="135"/>
        <v>Yes</v>
      </c>
      <c r="D3902" s="30">
        <f t="shared" si="133"/>
        <v>1.7486378496185979</v>
      </c>
      <c r="E3902" s="607">
        <v>4814</v>
      </c>
      <c r="F3902" s="257">
        <v>42612</v>
      </c>
      <c r="G3902" s="3" t="s">
        <v>21606</v>
      </c>
    </row>
    <row r="3903" spans="1:7" s="168" customFormat="1">
      <c r="A3903" s="62">
        <v>3901</v>
      </c>
      <c r="B3903" s="255" t="s">
        <v>21617</v>
      </c>
      <c r="C3903" s="256" t="str">
        <f t="shared" si="135"/>
        <v>Yes</v>
      </c>
      <c r="D3903" s="30">
        <f t="shared" si="133"/>
        <v>0.69160915365056297</v>
      </c>
      <c r="E3903" s="607">
        <v>1904</v>
      </c>
      <c r="F3903" s="257">
        <v>42612</v>
      </c>
      <c r="G3903" s="3" t="s">
        <v>21606</v>
      </c>
    </row>
    <row r="3904" spans="1:7" s="168" customFormat="1">
      <c r="A3904" s="62">
        <v>3902</v>
      </c>
      <c r="B3904" s="255" t="s">
        <v>21618</v>
      </c>
      <c r="C3904" s="256" t="str">
        <f t="shared" si="135"/>
        <v>Yes</v>
      </c>
      <c r="D3904" s="30">
        <f t="shared" si="133"/>
        <v>3.7148565201598256</v>
      </c>
      <c r="E3904" s="607">
        <v>10227</v>
      </c>
      <c r="F3904" s="257">
        <v>42612</v>
      </c>
      <c r="G3904" s="3" t="s">
        <v>21606</v>
      </c>
    </row>
    <row r="3905" spans="1:7" s="168" customFormat="1">
      <c r="A3905" s="62">
        <v>3903</v>
      </c>
      <c r="B3905" s="255" t="s">
        <v>21619</v>
      </c>
      <c r="C3905" s="256" t="str">
        <f t="shared" si="135"/>
        <v>Yes</v>
      </c>
      <c r="D3905" s="30">
        <f t="shared" si="133"/>
        <v>1.7686160552124954</v>
      </c>
      <c r="E3905" s="607">
        <v>4869</v>
      </c>
      <c r="F3905" s="257">
        <v>42612</v>
      </c>
      <c r="G3905" s="3" t="s">
        <v>21606</v>
      </c>
    </row>
    <row r="3906" spans="1:7" s="168" customFormat="1">
      <c r="A3906" s="62">
        <v>3904</v>
      </c>
      <c r="B3906" s="255" t="s">
        <v>21620</v>
      </c>
      <c r="C3906" s="256" t="str">
        <f t="shared" si="135"/>
        <v>Yes</v>
      </c>
      <c r="D3906" s="30">
        <f t="shared" si="133"/>
        <v>1.9760261532873229</v>
      </c>
      <c r="E3906" s="607">
        <v>5440</v>
      </c>
      <c r="F3906" s="257">
        <v>42612</v>
      </c>
      <c r="G3906" s="3" t="s">
        <v>21606</v>
      </c>
    </row>
    <row r="3907" spans="1:7" s="168" customFormat="1">
      <c r="A3907" s="62">
        <v>3905</v>
      </c>
      <c r="B3907" s="255" t="s">
        <v>21621</v>
      </c>
      <c r="C3907" s="256" t="str">
        <f t="shared" si="135"/>
        <v>Yes</v>
      </c>
      <c r="D3907" s="30">
        <f t="shared" si="133"/>
        <v>3.8928441699963674</v>
      </c>
      <c r="E3907" s="607">
        <v>10717</v>
      </c>
      <c r="F3907" s="257">
        <v>42612</v>
      </c>
      <c r="G3907" s="3" t="s">
        <v>21606</v>
      </c>
    </row>
    <row r="3908" spans="1:7" s="168" customFormat="1">
      <c r="A3908" s="62">
        <v>3906</v>
      </c>
      <c r="B3908" s="255" t="s">
        <v>21622</v>
      </c>
      <c r="C3908" s="256" t="str">
        <f t="shared" si="135"/>
        <v>Yes</v>
      </c>
      <c r="D3908" s="30">
        <f t="shared" ref="D3908:D3971" si="136">E3908/2753</f>
        <v>3.1518343625136214</v>
      </c>
      <c r="E3908" s="607">
        <v>8677</v>
      </c>
      <c r="F3908" s="257">
        <v>42612</v>
      </c>
      <c r="G3908" s="3" t="s">
        <v>21606</v>
      </c>
    </row>
    <row r="3909" spans="1:7" s="168" customFormat="1">
      <c r="A3909" s="62">
        <v>3907</v>
      </c>
      <c r="B3909" s="255" t="s">
        <v>21623</v>
      </c>
      <c r="C3909" s="256" t="str">
        <f t="shared" si="135"/>
        <v>Yes</v>
      </c>
      <c r="D3909" s="30">
        <f t="shared" si="136"/>
        <v>2.8354522339266257</v>
      </c>
      <c r="E3909" s="607">
        <v>7806</v>
      </c>
      <c r="F3909" s="257">
        <v>42612</v>
      </c>
      <c r="G3909" s="3" t="s">
        <v>21606</v>
      </c>
    </row>
    <row r="3910" spans="1:7" s="168" customFormat="1">
      <c r="A3910" s="62">
        <v>3908</v>
      </c>
      <c r="B3910" s="255" t="s">
        <v>21624</v>
      </c>
      <c r="C3910" s="256" t="str">
        <f t="shared" si="135"/>
        <v>Yes</v>
      </c>
      <c r="D3910" s="30">
        <f t="shared" si="136"/>
        <v>0.83981111514711226</v>
      </c>
      <c r="E3910" s="607">
        <v>2312</v>
      </c>
      <c r="F3910" s="257">
        <v>42612</v>
      </c>
      <c r="G3910" s="3" t="s">
        <v>21606</v>
      </c>
    </row>
    <row r="3911" spans="1:7" s="168" customFormat="1">
      <c r="A3911" s="62">
        <v>3909</v>
      </c>
      <c r="B3911" s="255" t="s">
        <v>21625</v>
      </c>
      <c r="C3911" s="256" t="str">
        <f t="shared" si="135"/>
        <v>Yes</v>
      </c>
      <c r="D3911" s="30">
        <f t="shared" si="136"/>
        <v>3.1914275335997093</v>
      </c>
      <c r="E3911" s="607">
        <v>8786</v>
      </c>
      <c r="F3911" s="257">
        <v>42612</v>
      </c>
      <c r="G3911" s="3" t="s">
        <v>21606</v>
      </c>
    </row>
    <row r="3912" spans="1:7" s="168" customFormat="1">
      <c r="A3912" s="62">
        <v>3910</v>
      </c>
      <c r="B3912" s="255" t="s">
        <v>21626</v>
      </c>
      <c r="C3912" s="256" t="str">
        <f t="shared" si="135"/>
        <v>Yes</v>
      </c>
      <c r="D3912" s="30">
        <f t="shared" si="136"/>
        <v>3.7446422084998185</v>
      </c>
      <c r="E3912" s="607">
        <v>10309</v>
      </c>
      <c r="F3912" s="257">
        <v>42612</v>
      </c>
      <c r="G3912" s="3" t="s">
        <v>21606</v>
      </c>
    </row>
    <row r="3913" spans="1:7" s="168" customFormat="1">
      <c r="A3913" s="62">
        <v>3911</v>
      </c>
      <c r="B3913" s="255" t="s">
        <v>21627</v>
      </c>
      <c r="C3913" s="256" t="str">
        <f t="shared" si="135"/>
        <v>Yes</v>
      </c>
      <c r="D3913" s="30">
        <f t="shared" si="136"/>
        <v>3.6952415546676352</v>
      </c>
      <c r="E3913" s="607">
        <v>10173</v>
      </c>
      <c r="F3913" s="257">
        <v>42612</v>
      </c>
      <c r="G3913" s="3" t="s">
        <v>21606</v>
      </c>
    </row>
    <row r="3914" spans="1:7" s="168" customFormat="1">
      <c r="A3914" s="62">
        <v>3912</v>
      </c>
      <c r="B3914" s="255" t="s">
        <v>21628</v>
      </c>
      <c r="C3914" s="256" t="str">
        <f t="shared" si="135"/>
        <v>Yes</v>
      </c>
      <c r="D3914" s="30">
        <f t="shared" si="136"/>
        <v>4.6040682891391214</v>
      </c>
      <c r="E3914" s="607">
        <v>12675</v>
      </c>
      <c r="F3914" s="257">
        <v>42612</v>
      </c>
      <c r="G3914" s="3" t="s">
        <v>21606</v>
      </c>
    </row>
    <row r="3915" spans="1:7" s="168" customFormat="1">
      <c r="A3915" s="62">
        <v>3913</v>
      </c>
      <c r="B3915" s="255" t="s">
        <v>21629</v>
      </c>
      <c r="C3915" s="256" t="str">
        <f t="shared" si="135"/>
        <v>Yes</v>
      </c>
      <c r="D3915" s="30">
        <f t="shared" si="136"/>
        <v>1.5710134398837632</v>
      </c>
      <c r="E3915" s="607">
        <v>4325</v>
      </c>
      <c r="F3915" s="257">
        <v>42612</v>
      </c>
      <c r="G3915" s="3" t="s">
        <v>21606</v>
      </c>
    </row>
    <row r="3916" spans="1:7" s="168" customFormat="1">
      <c r="A3916" s="62">
        <v>3914</v>
      </c>
      <c r="B3916" s="255" t="s">
        <v>3666</v>
      </c>
      <c r="C3916" s="256" t="str">
        <f t="shared" si="135"/>
        <v>Yes</v>
      </c>
      <c r="D3916" s="30">
        <f t="shared" si="136"/>
        <v>1.5710134398837632</v>
      </c>
      <c r="E3916" s="607">
        <v>4325</v>
      </c>
      <c r="F3916" s="257">
        <v>42612</v>
      </c>
      <c r="G3916" s="3" t="s">
        <v>21606</v>
      </c>
    </row>
    <row r="3917" spans="1:7" s="168" customFormat="1">
      <c r="A3917" s="62">
        <v>3915</v>
      </c>
      <c r="B3917" s="255" t="s">
        <v>14258</v>
      </c>
      <c r="C3917" s="256" t="str">
        <f t="shared" si="135"/>
        <v>Yes</v>
      </c>
      <c r="D3917" s="30">
        <f t="shared" si="136"/>
        <v>2.8848528877588087</v>
      </c>
      <c r="E3917" s="607">
        <v>7942</v>
      </c>
      <c r="F3917" s="257">
        <v>42612</v>
      </c>
      <c r="G3917" s="3" t="s">
        <v>21606</v>
      </c>
    </row>
    <row r="3918" spans="1:7" s="168" customFormat="1">
      <c r="A3918" s="62">
        <v>3916</v>
      </c>
      <c r="B3918" s="255" t="s">
        <v>21630</v>
      </c>
      <c r="C3918" s="256" t="str">
        <f t="shared" si="135"/>
        <v>Yes</v>
      </c>
      <c r="D3918" s="30">
        <f t="shared" si="136"/>
        <v>1.1362150381402107</v>
      </c>
      <c r="E3918" s="607">
        <v>3128</v>
      </c>
      <c r="F3918" s="257">
        <v>42612</v>
      </c>
      <c r="G3918" s="3" t="s">
        <v>21606</v>
      </c>
    </row>
    <row r="3919" spans="1:7" s="168" customFormat="1">
      <c r="A3919" s="62">
        <v>3917</v>
      </c>
      <c r="B3919" s="255" t="s">
        <v>21631</v>
      </c>
      <c r="C3919" s="256" t="str">
        <f t="shared" si="135"/>
        <v>Yes</v>
      </c>
      <c r="D3919" s="30">
        <f t="shared" si="136"/>
        <v>1.1362150381402107</v>
      </c>
      <c r="E3919" s="607">
        <v>3128</v>
      </c>
      <c r="F3919" s="257">
        <v>42612</v>
      </c>
      <c r="G3919" s="3" t="s">
        <v>21606</v>
      </c>
    </row>
    <row r="3920" spans="1:7" s="168" customFormat="1">
      <c r="A3920" s="62">
        <v>3918</v>
      </c>
      <c r="B3920" s="255" t="s">
        <v>21632</v>
      </c>
      <c r="C3920" s="256" t="str">
        <f t="shared" si="135"/>
        <v>Yes</v>
      </c>
      <c r="D3920" s="30">
        <f t="shared" si="136"/>
        <v>0.81002542680711953</v>
      </c>
      <c r="E3920" s="607">
        <v>2230</v>
      </c>
      <c r="F3920" s="257">
        <v>42612</v>
      </c>
      <c r="G3920" s="3" t="s">
        <v>21606</v>
      </c>
    </row>
    <row r="3921" spans="1:7" s="168" customFormat="1">
      <c r="A3921" s="62">
        <v>3919</v>
      </c>
      <c r="B3921" s="255" t="s">
        <v>21633</v>
      </c>
      <c r="C3921" s="256" t="str">
        <f t="shared" si="135"/>
        <v>Yes</v>
      </c>
      <c r="D3921" s="30">
        <f t="shared" si="136"/>
        <v>1.1362150381402107</v>
      </c>
      <c r="E3921" s="607">
        <v>3128</v>
      </c>
      <c r="F3921" s="257">
        <v>42612</v>
      </c>
      <c r="G3921" s="3" t="s">
        <v>21606</v>
      </c>
    </row>
    <row r="3922" spans="1:7" s="168" customFormat="1">
      <c r="A3922" s="62">
        <v>3920</v>
      </c>
      <c r="B3922" s="255" t="s">
        <v>21634</v>
      </c>
      <c r="C3922" s="256" t="str">
        <f t="shared" si="135"/>
        <v>Yes</v>
      </c>
      <c r="D3922" s="30">
        <f t="shared" si="136"/>
        <v>0.90882673447148565</v>
      </c>
      <c r="E3922" s="607">
        <v>2502</v>
      </c>
      <c r="F3922" s="257">
        <v>42612</v>
      </c>
      <c r="G3922" s="3" t="s">
        <v>21606</v>
      </c>
    </row>
    <row r="3923" spans="1:7" s="168" customFormat="1">
      <c r="A3923" s="62">
        <v>3921</v>
      </c>
      <c r="B3923" s="255" t="s">
        <v>3186</v>
      </c>
      <c r="C3923" s="256" t="str">
        <f t="shared" si="135"/>
        <v>Yes</v>
      </c>
      <c r="D3923" s="30">
        <f t="shared" si="136"/>
        <v>0.44460588448964766</v>
      </c>
      <c r="E3923" s="607">
        <v>1224</v>
      </c>
      <c r="F3923" s="257">
        <v>42612</v>
      </c>
      <c r="G3923" s="3" t="s">
        <v>21606</v>
      </c>
    </row>
    <row r="3924" spans="1:7" s="168" customFormat="1">
      <c r="A3924" s="62">
        <v>3922</v>
      </c>
      <c r="B3924" s="255" t="s">
        <v>13865</v>
      </c>
      <c r="C3924" s="256" t="str">
        <f t="shared" si="135"/>
        <v>Yes</v>
      </c>
      <c r="D3924" s="30">
        <f t="shared" si="136"/>
        <v>0.58300036324010174</v>
      </c>
      <c r="E3924" s="607">
        <v>1605</v>
      </c>
      <c r="F3924" s="257">
        <v>42612</v>
      </c>
      <c r="G3924" s="3" t="s">
        <v>21606</v>
      </c>
    </row>
    <row r="3925" spans="1:7" s="168" customFormat="1">
      <c r="A3925" s="62">
        <v>3923</v>
      </c>
      <c r="B3925" s="255" t="s">
        <v>16941</v>
      </c>
      <c r="C3925" s="256" t="str">
        <f t="shared" si="135"/>
        <v>Yes</v>
      </c>
      <c r="D3925" s="30">
        <f t="shared" si="136"/>
        <v>1.561205957137668</v>
      </c>
      <c r="E3925" s="607">
        <v>4298</v>
      </c>
      <c r="F3925" s="257">
        <v>42612</v>
      </c>
      <c r="G3925" s="3" t="s">
        <v>21606</v>
      </c>
    </row>
    <row r="3926" spans="1:7" s="168" customFormat="1">
      <c r="A3926" s="62">
        <v>3924</v>
      </c>
      <c r="B3926" s="255" t="s">
        <v>21635</v>
      </c>
      <c r="C3926" s="256" t="str">
        <f t="shared" si="135"/>
        <v>Yes</v>
      </c>
      <c r="D3926" s="30">
        <f t="shared" si="136"/>
        <v>1.561205957137668</v>
      </c>
      <c r="E3926" s="607">
        <v>4298</v>
      </c>
      <c r="F3926" s="257">
        <v>42612</v>
      </c>
      <c r="G3926" s="3" t="s">
        <v>21606</v>
      </c>
    </row>
    <row r="3927" spans="1:7" s="168" customFormat="1">
      <c r="A3927" s="62">
        <v>3925</v>
      </c>
      <c r="B3927" s="255" t="s">
        <v>21636</v>
      </c>
      <c r="C3927" s="256" t="str">
        <f t="shared" si="135"/>
        <v>Yes</v>
      </c>
      <c r="D3927" s="30">
        <f t="shared" si="136"/>
        <v>1.5412277515437705</v>
      </c>
      <c r="E3927" s="607">
        <v>4243</v>
      </c>
      <c r="F3927" s="257">
        <v>42612</v>
      </c>
      <c r="G3927" s="3" t="s">
        <v>21606</v>
      </c>
    </row>
    <row r="3928" spans="1:7" s="168" customFormat="1">
      <c r="A3928" s="62">
        <v>3926</v>
      </c>
      <c r="B3928" s="3" t="s">
        <v>21637</v>
      </c>
      <c r="C3928" s="62" t="str">
        <f>IF(D3928&lt;=5, "Yes", "No")</f>
        <v>Yes</v>
      </c>
      <c r="D3928" s="30">
        <f t="shared" si="136"/>
        <v>0.65201598256447513</v>
      </c>
      <c r="E3928" s="438">
        <v>1795</v>
      </c>
      <c r="F3928" s="31">
        <v>42612</v>
      </c>
      <c r="G3928" s="3" t="s">
        <v>21638</v>
      </c>
    </row>
    <row r="3929" spans="1:7" s="168" customFormat="1">
      <c r="A3929" s="62">
        <v>3927</v>
      </c>
      <c r="B3929" s="3" t="s">
        <v>21639</v>
      </c>
      <c r="C3929" s="62" t="str">
        <f t="shared" ref="C3929:C3992" si="137">IF(D3929&lt;=5, "Yes", "No")</f>
        <v>Yes</v>
      </c>
      <c r="D3929" s="30">
        <f t="shared" si="136"/>
        <v>1.9168180167090447</v>
      </c>
      <c r="E3929" s="438">
        <v>5277</v>
      </c>
      <c r="F3929" s="31">
        <v>42612</v>
      </c>
      <c r="G3929" s="3" t="s">
        <v>21638</v>
      </c>
    </row>
    <row r="3930" spans="1:7" s="168" customFormat="1">
      <c r="A3930" s="62">
        <v>3928</v>
      </c>
      <c r="B3930" s="3" t="s">
        <v>21640</v>
      </c>
      <c r="C3930" s="62" t="str">
        <f t="shared" si="137"/>
        <v>Yes</v>
      </c>
      <c r="D3930" s="30">
        <f t="shared" si="136"/>
        <v>0.7904104613149292</v>
      </c>
      <c r="E3930" s="438">
        <v>2176</v>
      </c>
      <c r="F3930" s="31">
        <v>42612</v>
      </c>
      <c r="G3930" s="3" t="s">
        <v>21638</v>
      </c>
    </row>
    <row r="3931" spans="1:7" s="168" customFormat="1">
      <c r="A3931" s="62">
        <v>3929</v>
      </c>
      <c r="B3931" s="3" t="s">
        <v>21641</v>
      </c>
      <c r="C3931" s="62" t="str">
        <f t="shared" si="137"/>
        <v>Yes</v>
      </c>
      <c r="D3931" s="30">
        <f t="shared" si="136"/>
        <v>2.1242281147838722</v>
      </c>
      <c r="E3931" s="438">
        <v>5848</v>
      </c>
      <c r="F3931" s="31">
        <v>42612</v>
      </c>
      <c r="G3931" s="3" t="s">
        <v>21638</v>
      </c>
    </row>
    <row r="3932" spans="1:7" s="168" customFormat="1">
      <c r="A3932" s="62">
        <v>3930</v>
      </c>
      <c r="B3932" s="3" t="s">
        <v>21642</v>
      </c>
      <c r="C3932" s="62" t="str">
        <f t="shared" si="137"/>
        <v>Yes</v>
      </c>
      <c r="D3932" s="30">
        <f t="shared" si="136"/>
        <v>2.0944424264438792</v>
      </c>
      <c r="E3932" s="438">
        <v>5766</v>
      </c>
      <c r="F3932" s="31">
        <v>42612</v>
      </c>
      <c r="G3932" s="3" t="s">
        <v>21638</v>
      </c>
    </row>
    <row r="3933" spans="1:7" s="168" customFormat="1">
      <c r="A3933" s="62">
        <v>3931</v>
      </c>
      <c r="B3933" s="3" t="s">
        <v>21643</v>
      </c>
      <c r="C3933" s="62" t="str">
        <f t="shared" si="137"/>
        <v>Yes</v>
      </c>
      <c r="D3933" s="30">
        <f t="shared" si="136"/>
        <v>2.5590265165274246</v>
      </c>
      <c r="E3933" s="438">
        <v>7045</v>
      </c>
      <c r="F3933" s="31">
        <v>42612</v>
      </c>
      <c r="G3933" s="3" t="s">
        <v>21638</v>
      </c>
    </row>
    <row r="3934" spans="1:7" s="168" customFormat="1">
      <c r="A3934" s="62">
        <v>3932</v>
      </c>
      <c r="B3934" s="3" t="s">
        <v>21644</v>
      </c>
      <c r="C3934" s="62" t="str">
        <f t="shared" si="137"/>
        <v>Yes</v>
      </c>
      <c r="D3934" s="30">
        <f t="shared" si="136"/>
        <v>4.4460588448964762</v>
      </c>
      <c r="E3934" s="438">
        <v>12240</v>
      </c>
      <c r="F3934" s="31">
        <v>42612</v>
      </c>
      <c r="G3934" s="3" t="s">
        <v>21638</v>
      </c>
    </row>
    <row r="3935" spans="1:7" s="168" customFormat="1">
      <c r="A3935" s="62">
        <v>3933</v>
      </c>
      <c r="B3935" s="3" t="s">
        <v>21645</v>
      </c>
      <c r="C3935" s="62" t="str">
        <f t="shared" si="137"/>
        <v>Yes</v>
      </c>
      <c r="D3935" s="30">
        <f t="shared" si="136"/>
        <v>1.0868143843080276</v>
      </c>
      <c r="E3935" s="438">
        <v>2992</v>
      </c>
      <c r="F3935" s="31">
        <v>42612</v>
      </c>
      <c r="G3935" s="3" t="s">
        <v>21638</v>
      </c>
    </row>
    <row r="3936" spans="1:7" s="168" customFormat="1">
      <c r="A3936" s="62">
        <v>3934</v>
      </c>
      <c r="B3936" s="3" t="s">
        <v>17099</v>
      </c>
      <c r="C3936" s="62" t="str">
        <f t="shared" si="137"/>
        <v>Yes</v>
      </c>
      <c r="D3936" s="30">
        <f t="shared" si="136"/>
        <v>1.1856156919723937</v>
      </c>
      <c r="E3936" s="438">
        <v>3264</v>
      </c>
      <c r="F3936" s="31">
        <v>42612</v>
      </c>
      <c r="G3936" s="3" t="s">
        <v>21638</v>
      </c>
    </row>
    <row r="3937" spans="1:7" s="168" customFormat="1">
      <c r="A3937" s="62">
        <v>3935</v>
      </c>
      <c r="B3937" s="3" t="s">
        <v>12223</v>
      </c>
      <c r="C3937" s="62" t="str">
        <f t="shared" si="137"/>
        <v>Yes</v>
      </c>
      <c r="D3937" s="30">
        <f t="shared" si="136"/>
        <v>1.1856156919723937</v>
      </c>
      <c r="E3937" s="438">
        <v>3264</v>
      </c>
      <c r="F3937" s="31">
        <v>42612</v>
      </c>
      <c r="G3937" s="3" t="s">
        <v>21638</v>
      </c>
    </row>
    <row r="3938" spans="1:7" s="168" customFormat="1">
      <c r="A3938" s="62">
        <v>3936</v>
      </c>
      <c r="B3938" s="3" t="s">
        <v>21646</v>
      </c>
      <c r="C3938" s="62" t="str">
        <f t="shared" si="137"/>
        <v>Yes</v>
      </c>
      <c r="D3938" s="30">
        <f t="shared" si="136"/>
        <v>1.1856156919723937</v>
      </c>
      <c r="E3938" s="438">
        <v>3264</v>
      </c>
      <c r="F3938" s="31">
        <v>42612</v>
      </c>
      <c r="G3938" s="3" t="s">
        <v>21638</v>
      </c>
    </row>
    <row r="3939" spans="1:7" s="168" customFormat="1">
      <c r="A3939" s="62">
        <v>3937</v>
      </c>
      <c r="B3939" s="3" t="s">
        <v>14060</v>
      </c>
      <c r="C3939" s="62" t="str">
        <f t="shared" si="137"/>
        <v>Yes</v>
      </c>
      <c r="D3939" s="30">
        <f t="shared" si="136"/>
        <v>1.1856156919723937</v>
      </c>
      <c r="E3939" s="438">
        <v>3264</v>
      </c>
      <c r="F3939" s="31">
        <v>42612</v>
      </c>
      <c r="G3939" s="3" t="s">
        <v>21638</v>
      </c>
    </row>
    <row r="3940" spans="1:7" s="168" customFormat="1">
      <c r="A3940" s="62">
        <v>3938</v>
      </c>
      <c r="B3940" s="3" t="s">
        <v>21647</v>
      </c>
      <c r="C3940" s="62" t="str">
        <f t="shared" si="137"/>
        <v>Yes</v>
      </c>
      <c r="D3940" s="30">
        <f t="shared" si="136"/>
        <v>1.1856156919723937</v>
      </c>
      <c r="E3940" s="438">
        <v>3264</v>
      </c>
      <c r="F3940" s="31">
        <v>42612</v>
      </c>
      <c r="G3940" s="3" t="s">
        <v>21638</v>
      </c>
    </row>
    <row r="3941" spans="1:7" s="168" customFormat="1">
      <c r="A3941" s="62">
        <v>3939</v>
      </c>
      <c r="B3941" s="3" t="s">
        <v>21648</v>
      </c>
      <c r="C3941" s="62" t="str">
        <f t="shared" si="137"/>
        <v>Yes</v>
      </c>
      <c r="D3941" s="30">
        <f t="shared" si="136"/>
        <v>1.1856156919723937</v>
      </c>
      <c r="E3941" s="438">
        <v>3264</v>
      </c>
      <c r="F3941" s="31">
        <v>42612</v>
      </c>
      <c r="G3941" s="3" t="s">
        <v>21638</v>
      </c>
    </row>
    <row r="3942" spans="1:7" s="168" customFormat="1">
      <c r="A3942" s="62">
        <v>3940</v>
      </c>
      <c r="B3942" s="3" t="s">
        <v>14258</v>
      </c>
      <c r="C3942" s="62" t="str">
        <f t="shared" si="137"/>
        <v>Yes</v>
      </c>
      <c r="D3942" s="30">
        <f t="shared" si="136"/>
        <v>1.1856156919723937</v>
      </c>
      <c r="E3942" s="438">
        <v>3264</v>
      </c>
      <c r="F3942" s="31">
        <v>42612</v>
      </c>
      <c r="G3942" s="3" t="s">
        <v>21638</v>
      </c>
    </row>
    <row r="3943" spans="1:7" s="168" customFormat="1">
      <c r="A3943" s="62">
        <v>3941</v>
      </c>
      <c r="B3943" s="3" t="s">
        <v>18589</v>
      </c>
      <c r="C3943" s="62" t="str">
        <f t="shared" si="137"/>
        <v>Yes</v>
      </c>
      <c r="D3943" s="30">
        <f t="shared" si="136"/>
        <v>1.1856156919723937</v>
      </c>
      <c r="E3943" s="438">
        <v>3264</v>
      </c>
      <c r="F3943" s="31">
        <v>42612</v>
      </c>
      <c r="G3943" s="3" t="s">
        <v>21638</v>
      </c>
    </row>
    <row r="3944" spans="1:7" s="168" customFormat="1">
      <c r="A3944" s="62">
        <v>3942</v>
      </c>
      <c r="B3944" s="3" t="s">
        <v>21649</v>
      </c>
      <c r="C3944" s="62" t="str">
        <f t="shared" si="137"/>
        <v>Yes</v>
      </c>
      <c r="D3944" s="30">
        <f t="shared" si="136"/>
        <v>1.1856156919723937</v>
      </c>
      <c r="E3944" s="438">
        <v>3264</v>
      </c>
      <c r="F3944" s="31">
        <v>42612</v>
      </c>
      <c r="G3944" s="3" t="s">
        <v>21638</v>
      </c>
    </row>
    <row r="3945" spans="1:7" s="168" customFormat="1">
      <c r="A3945" s="62">
        <v>3943</v>
      </c>
      <c r="B3945" s="3" t="s">
        <v>21650</v>
      </c>
      <c r="C3945" s="62" t="str">
        <f t="shared" si="137"/>
        <v>Yes</v>
      </c>
      <c r="D3945" s="30">
        <f t="shared" si="136"/>
        <v>1.1856156919723937</v>
      </c>
      <c r="E3945" s="438">
        <v>3264</v>
      </c>
      <c r="F3945" s="31">
        <v>42612</v>
      </c>
      <c r="G3945" s="3" t="s">
        <v>21638</v>
      </c>
    </row>
    <row r="3946" spans="1:7" s="168" customFormat="1">
      <c r="A3946" s="62">
        <v>3944</v>
      </c>
      <c r="B3946" s="3" t="s">
        <v>21651</v>
      </c>
      <c r="C3946" s="62" t="str">
        <f t="shared" si="137"/>
        <v>Yes</v>
      </c>
      <c r="D3946" s="30">
        <f t="shared" si="136"/>
        <v>1.1856156919723937</v>
      </c>
      <c r="E3946" s="438">
        <v>3264</v>
      </c>
      <c r="F3946" s="31">
        <v>42612</v>
      </c>
      <c r="G3946" s="3" t="s">
        <v>21638</v>
      </c>
    </row>
    <row r="3947" spans="1:7" s="168" customFormat="1">
      <c r="A3947" s="62">
        <v>3945</v>
      </c>
      <c r="B3947" s="3" t="s">
        <v>13965</v>
      </c>
      <c r="C3947" s="62" t="str">
        <f t="shared" si="137"/>
        <v>Yes</v>
      </c>
      <c r="D3947" s="30">
        <f t="shared" si="136"/>
        <v>1.1856156919723937</v>
      </c>
      <c r="E3947" s="438">
        <v>3264</v>
      </c>
      <c r="F3947" s="31">
        <v>42612</v>
      </c>
      <c r="G3947" s="3" t="s">
        <v>21638</v>
      </c>
    </row>
    <row r="3948" spans="1:7" s="168" customFormat="1">
      <c r="A3948" s="62">
        <v>3946</v>
      </c>
      <c r="B3948" s="3" t="s">
        <v>21652</v>
      </c>
      <c r="C3948" s="62" t="str">
        <f t="shared" si="137"/>
        <v>Yes</v>
      </c>
      <c r="D3948" s="30">
        <f t="shared" si="136"/>
        <v>1.1856156919723937</v>
      </c>
      <c r="E3948" s="438">
        <v>3264</v>
      </c>
      <c r="F3948" s="31">
        <v>42612</v>
      </c>
      <c r="G3948" s="3" t="s">
        <v>21638</v>
      </c>
    </row>
    <row r="3949" spans="1:7" s="168" customFormat="1">
      <c r="A3949" s="62">
        <v>3947</v>
      </c>
      <c r="B3949" s="3" t="s">
        <v>21653</v>
      </c>
      <c r="C3949" s="62" t="str">
        <f t="shared" si="137"/>
        <v>Yes</v>
      </c>
      <c r="D3949" s="30">
        <f t="shared" si="136"/>
        <v>0.7213948419905557</v>
      </c>
      <c r="E3949" s="438">
        <v>1986</v>
      </c>
      <c r="F3949" s="31">
        <v>42612</v>
      </c>
      <c r="G3949" s="3" t="s">
        <v>21638</v>
      </c>
    </row>
    <row r="3950" spans="1:7" s="168" customFormat="1">
      <c r="A3950" s="62">
        <v>3948</v>
      </c>
      <c r="B3950" s="3" t="s">
        <v>21654</v>
      </c>
      <c r="C3950" s="62" t="str">
        <f t="shared" si="137"/>
        <v>Yes</v>
      </c>
      <c r="D3950" s="30">
        <f t="shared" si="136"/>
        <v>0.7213948419905557</v>
      </c>
      <c r="E3950" s="438">
        <v>1986</v>
      </c>
      <c r="F3950" s="31">
        <v>42612</v>
      </c>
      <c r="G3950" s="3" t="s">
        <v>21638</v>
      </c>
    </row>
    <row r="3951" spans="1:7" s="168" customFormat="1">
      <c r="A3951" s="62">
        <v>3949</v>
      </c>
      <c r="B3951" s="3" t="s">
        <v>21655</v>
      </c>
      <c r="C3951" s="62" t="str">
        <f t="shared" si="137"/>
        <v>Yes</v>
      </c>
      <c r="D3951" s="30">
        <f t="shared" si="136"/>
        <v>1.6302215764620414</v>
      </c>
      <c r="E3951" s="438">
        <v>4488</v>
      </c>
      <c r="F3951" s="31">
        <v>42612</v>
      </c>
      <c r="G3951" s="3" t="s">
        <v>21638</v>
      </c>
    </row>
    <row r="3952" spans="1:7" s="168" customFormat="1">
      <c r="A3952" s="62">
        <v>3950</v>
      </c>
      <c r="B3952" s="3" t="s">
        <v>21656</v>
      </c>
      <c r="C3952" s="62" t="str">
        <f t="shared" si="137"/>
        <v>Yes</v>
      </c>
      <c r="D3952" s="30">
        <f t="shared" si="136"/>
        <v>2.3316382128586994</v>
      </c>
      <c r="E3952" s="438">
        <v>6419</v>
      </c>
      <c r="F3952" s="31">
        <v>42612</v>
      </c>
      <c r="G3952" s="3" t="s">
        <v>21638</v>
      </c>
    </row>
    <row r="3953" spans="1:7" s="168" customFormat="1">
      <c r="A3953" s="62">
        <v>3951</v>
      </c>
      <c r="B3953" s="3" t="s">
        <v>21657</v>
      </c>
      <c r="C3953" s="62" t="str">
        <f t="shared" si="137"/>
        <v>Yes</v>
      </c>
      <c r="D3953" s="30">
        <f t="shared" si="136"/>
        <v>2.3316382128586994</v>
      </c>
      <c r="E3953" s="438">
        <v>6419</v>
      </c>
      <c r="F3953" s="31">
        <v>42612</v>
      </c>
      <c r="G3953" s="3" t="s">
        <v>21638</v>
      </c>
    </row>
    <row r="3954" spans="1:7" s="168" customFormat="1">
      <c r="A3954" s="62">
        <v>3952</v>
      </c>
      <c r="B3954" s="3" t="s">
        <v>21658</v>
      </c>
      <c r="C3954" s="62" t="str">
        <f t="shared" si="137"/>
        <v>Yes</v>
      </c>
      <c r="D3954" s="30">
        <f t="shared" si="136"/>
        <v>2.3316382128586994</v>
      </c>
      <c r="E3954" s="438">
        <v>6419</v>
      </c>
      <c r="F3954" s="31">
        <v>42612</v>
      </c>
      <c r="G3954" s="3" t="s">
        <v>21638</v>
      </c>
    </row>
    <row r="3955" spans="1:7" s="168" customFormat="1">
      <c r="A3955" s="62">
        <v>3953</v>
      </c>
      <c r="B3955" s="3" t="s">
        <v>12042</v>
      </c>
      <c r="C3955" s="62" t="str">
        <f t="shared" si="137"/>
        <v>Yes</v>
      </c>
      <c r="D3955" s="30">
        <f t="shared" si="136"/>
        <v>2.3316382128586994</v>
      </c>
      <c r="E3955" s="438">
        <v>6419</v>
      </c>
      <c r="F3955" s="31">
        <v>42612</v>
      </c>
      <c r="G3955" s="3" t="s">
        <v>21638</v>
      </c>
    </row>
    <row r="3956" spans="1:7" s="168" customFormat="1">
      <c r="A3956" s="62">
        <v>3954</v>
      </c>
      <c r="B3956" s="3" t="s">
        <v>21659</v>
      </c>
      <c r="C3956" s="62" t="str">
        <f t="shared" si="137"/>
        <v>Yes</v>
      </c>
      <c r="D3956" s="30">
        <f t="shared" si="136"/>
        <v>1.5412277515437705</v>
      </c>
      <c r="E3956" s="438">
        <v>4243</v>
      </c>
      <c r="F3956" s="31">
        <v>42612</v>
      </c>
      <c r="G3956" s="3" t="s">
        <v>21638</v>
      </c>
    </row>
    <row r="3957" spans="1:7" s="168" customFormat="1">
      <c r="A3957" s="62">
        <v>3955</v>
      </c>
      <c r="B3957" s="3" t="s">
        <v>21660</v>
      </c>
      <c r="C3957" s="62" t="str">
        <f t="shared" si="137"/>
        <v>Yes</v>
      </c>
      <c r="D3957" s="30">
        <f t="shared" si="136"/>
        <v>1.5412277515437705</v>
      </c>
      <c r="E3957" s="438">
        <v>4243</v>
      </c>
      <c r="F3957" s="31">
        <v>42612</v>
      </c>
      <c r="G3957" s="3" t="s">
        <v>21638</v>
      </c>
    </row>
    <row r="3958" spans="1:7" s="168" customFormat="1">
      <c r="A3958" s="62">
        <v>3956</v>
      </c>
      <c r="B3958" s="3" t="s">
        <v>21661</v>
      </c>
      <c r="C3958" s="62" t="str">
        <f t="shared" si="137"/>
        <v>Yes</v>
      </c>
      <c r="D3958" s="30">
        <f t="shared" si="136"/>
        <v>1.4918270977115873</v>
      </c>
      <c r="E3958" s="438">
        <v>4107</v>
      </c>
      <c r="F3958" s="31">
        <v>42612</v>
      </c>
      <c r="G3958" s="3" t="s">
        <v>21638</v>
      </c>
    </row>
    <row r="3959" spans="1:7" s="168" customFormat="1">
      <c r="A3959" s="62">
        <v>3957</v>
      </c>
      <c r="B3959" s="3" t="s">
        <v>21662</v>
      </c>
      <c r="C3959" s="62" t="str">
        <f t="shared" si="137"/>
        <v>Yes</v>
      </c>
      <c r="D3959" s="30">
        <f t="shared" si="136"/>
        <v>1.5412277515437705</v>
      </c>
      <c r="E3959" s="438">
        <v>4243</v>
      </c>
      <c r="F3959" s="31">
        <v>42612</v>
      </c>
      <c r="G3959" s="3" t="s">
        <v>21638</v>
      </c>
    </row>
    <row r="3960" spans="1:7" s="168" customFormat="1">
      <c r="A3960" s="62">
        <v>3958</v>
      </c>
      <c r="B3960" s="3" t="s">
        <v>21663</v>
      </c>
      <c r="C3960" s="62" t="str">
        <f t="shared" si="137"/>
        <v>Yes</v>
      </c>
      <c r="D3960" s="30">
        <f t="shared" si="136"/>
        <v>1.4820196149654923</v>
      </c>
      <c r="E3960" s="438">
        <v>4080</v>
      </c>
      <c r="F3960" s="31">
        <v>42612</v>
      </c>
      <c r="G3960" s="3" t="s">
        <v>21638</v>
      </c>
    </row>
    <row r="3961" spans="1:7" s="168" customFormat="1">
      <c r="A3961" s="62">
        <v>3959</v>
      </c>
      <c r="B3961" s="3" t="s">
        <v>17692</v>
      </c>
      <c r="C3961" s="62" t="str">
        <f t="shared" si="137"/>
        <v>Yes</v>
      </c>
      <c r="D3961" s="30">
        <f t="shared" si="136"/>
        <v>1.4820196149654923</v>
      </c>
      <c r="E3961" s="438">
        <v>4080</v>
      </c>
      <c r="F3961" s="31">
        <v>42612</v>
      </c>
      <c r="G3961" s="3" t="s">
        <v>21638</v>
      </c>
    </row>
    <row r="3962" spans="1:7" s="168" customFormat="1">
      <c r="A3962" s="62">
        <v>3960</v>
      </c>
      <c r="B3962" s="3" t="s">
        <v>21664</v>
      </c>
      <c r="C3962" s="62" t="str">
        <f t="shared" si="137"/>
        <v>Yes</v>
      </c>
      <c r="D3962" s="30">
        <f t="shared" si="136"/>
        <v>0.22738830366872503</v>
      </c>
      <c r="E3962" s="438">
        <v>626</v>
      </c>
      <c r="F3962" s="31">
        <v>42612</v>
      </c>
      <c r="G3962" s="3" t="s">
        <v>21638</v>
      </c>
    </row>
    <row r="3963" spans="1:7" s="168" customFormat="1">
      <c r="A3963" s="62">
        <v>3961</v>
      </c>
      <c r="B3963" s="3" t="s">
        <v>21665</v>
      </c>
      <c r="C3963" s="62" t="str">
        <f t="shared" si="137"/>
        <v>Yes</v>
      </c>
      <c r="D3963" s="30">
        <f t="shared" si="136"/>
        <v>0.22738830366872503</v>
      </c>
      <c r="E3963" s="438">
        <v>626</v>
      </c>
      <c r="F3963" s="31">
        <v>42612</v>
      </c>
      <c r="G3963" s="3" t="s">
        <v>21638</v>
      </c>
    </row>
    <row r="3964" spans="1:7" s="168" customFormat="1">
      <c r="A3964" s="62">
        <v>3962</v>
      </c>
      <c r="B3964" s="3" t="s">
        <v>21666</v>
      </c>
      <c r="C3964" s="62" t="str">
        <f t="shared" si="137"/>
        <v>Yes</v>
      </c>
      <c r="D3964" s="30">
        <f t="shared" si="136"/>
        <v>1.4820196149654923</v>
      </c>
      <c r="E3964" s="438">
        <v>4080</v>
      </c>
      <c r="F3964" s="31">
        <v>42612</v>
      </c>
      <c r="G3964" s="3" t="s">
        <v>21638</v>
      </c>
    </row>
    <row r="3965" spans="1:7" s="168" customFormat="1">
      <c r="A3965" s="62">
        <v>3963</v>
      </c>
      <c r="B3965" s="3" t="s">
        <v>21667</v>
      </c>
      <c r="C3965" s="62" t="str">
        <f t="shared" si="137"/>
        <v>Yes</v>
      </c>
      <c r="D3965" s="30">
        <f t="shared" si="136"/>
        <v>1.4820196149654923</v>
      </c>
      <c r="E3965" s="438">
        <v>4080</v>
      </c>
      <c r="F3965" s="31">
        <v>42612</v>
      </c>
      <c r="G3965" s="3" t="s">
        <v>21638</v>
      </c>
    </row>
    <row r="3966" spans="1:7" s="168" customFormat="1">
      <c r="A3966" s="62">
        <v>3964</v>
      </c>
      <c r="B3966" s="3" t="s">
        <v>12215</v>
      </c>
      <c r="C3966" s="62" t="str">
        <f t="shared" si="137"/>
        <v>Yes</v>
      </c>
      <c r="D3966" s="30">
        <f t="shared" si="136"/>
        <v>1.8082092262985834</v>
      </c>
      <c r="E3966" s="438">
        <v>4978</v>
      </c>
      <c r="F3966" s="31">
        <v>42612</v>
      </c>
      <c r="G3966" s="3" t="s">
        <v>21638</v>
      </c>
    </row>
    <row r="3967" spans="1:7" s="168" customFormat="1">
      <c r="A3967" s="62">
        <v>3965</v>
      </c>
      <c r="B3967" s="3" t="s">
        <v>21668</v>
      </c>
      <c r="C3967" s="62" t="str">
        <f t="shared" si="137"/>
        <v>Yes</v>
      </c>
      <c r="D3967" s="30">
        <f t="shared" si="136"/>
        <v>2.657827824191791</v>
      </c>
      <c r="E3967" s="438">
        <v>7317</v>
      </c>
      <c r="F3967" s="31">
        <v>42612</v>
      </c>
      <c r="G3967" s="3" t="s">
        <v>21638</v>
      </c>
    </row>
    <row r="3968" spans="1:7" s="168" customFormat="1">
      <c r="A3968" s="62">
        <v>3966</v>
      </c>
      <c r="B3968" s="3" t="s">
        <v>21669</v>
      </c>
      <c r="C3968" s="62" t="str">
        <f t="shared" si="137"/>
        <v>Yes</v>
      </c>
      <c r="D3968" s="30">
        <f t="shared" si="136"/>
        <v>1.5710134398837632</v>
      </c>
      <c r="E3968" s="438">
        <v>4325</v>
      </c>
      <c r="F3968" s="31">
        <v>42612</v>
      </c>
      <c r="G3968" s="3" t="s">
        <v>21638</v>
      </c>
    </row>
    <row r="3969" spans="1:7" s="168" customFormat="1">
      <c r="A3969" s="62">
        <v>3967</v>
      </c>
      <c r="B3969" s="3" t="s">
        <v>21670</v>
      </c>
      <c r="C3969" s="62" t="str">
        <f t="shared" si="137"/>
        <v>Yes</v>
      </c>
      <c r="D3969" s="30">
        <f t="shared" si="136"/>
        <v>1.5710134398837632</v>
      </c>
      <c r="E3969" s="438">
        <v>4325</v>
      </c>
      <c r="F3969" s="31">
        <v>42612</v>
      </c>
      <c r="G3969" s="3" t="s">
        <v>21638</v>
      </c>
    </row>
    <row r="3970" spans="1:7" s="168" customFormat="1">
      <c r="A3970" s="62">
        <v>3968</v>
      </c>
      <c r="B3970" s="3" t="s">
        <v>19197</v>
      </c>
      <c r="C3970" s="62" t="str">
        <f t="shared" si="137"/>
        <v>Yes</v>
      </c>
      <c r="D3970" s="30">
        <f t="shared" si="136"/>
        <v>1.5710134398837632</v>
      </c>
      <c r="E3970" s="438">
        <v>4325</v>
      </c>
      <c r="F3970" s="31">
        <v>42612</v>
      </c>
      <c r="G3970" s="3" t="s">
        <v>21638</v>
      </c>
    </row>
    <row r="3971" spans="1:7" s="168" customFormat="1">
      <c r="A3971" s="62">
        <v>3969</v>
      </c>
      <c r="B3971" s="3" t="s">
        <v>21671</v>
      </c>
      <c r="C3971" s="62" t="str">
        <f t="shared" si="137"/>
        <v>Yes</v>
      </c>
      <c r="D3971" s="30">
        <f t="shared" si="136"/>
        <v>1.5710134398837632</v>
      </c>
      <c r="E3971" s="438">
        <v>4325</v>
      </c>
      <c r="F3971" s="31">
        <v>42612</v>
      </c>
      <c r="G3971" s="3" t="s">
        <v>21638</v>
      </c>
    </row>
    <row r="3972" spans="1:7" s="168" customFormat="1">
      <c r="A3972" s="62">
        <v>3970</v>
      </c>
      <c r="B3972" s="3" t="s">
        <v>21672</v>
      </c>
      <c r="C3972" s="62" t="str">
        <f t="shared" si="137"/>
        <v>Yes</v>
      </c>
      <c r="D3972" s="30">
        <f t="shared" ref="D3972:D4035" si="138">E3972/2753</f>
        <v>1.5710134398837632</v>
      </c>
      <c r="E3972" s="438">
        <v>4325</v>
      </c>
      <c r="F3972" s="31">
        <v>42612</v>
      </c>
      <c r="G3972" s="3" t="s">
        <v>21638</v>
      </c>
    </row>
    <row r="3973" spans="1:7" s="168" customFormat="1">
      <c r="A3973" s="62">
        <v>3971</v>
      </c>
      <c r="B3973" s="3" t="s">
        <v>13303</v>
      </c>
      <c r="C3973" s="62" t="str">
        <f t="shared" si="137"/>
        <v>Yes</v>
      </c>
      <c r="D3973" s="30">
        <f t="shared" si="138"/>
        <v>1.5710134398837632</v>
      </c>
      <c r="E3973" s="438">
        <v>4325</v>
      </c>
      <c r="F3973" s="31">
        <v>42612</v>
      </c>
      <c r="G3973" s="3" t="s">
        <v>21638</v>
      </c>
    </row>
    <row r="3974" spans="1:7" s="168" customFormat="1">
      <c r="A3974" s="62">
        <v>3972</v>
      </c>
      <c r="B3974" s="3" t="s">
        <v>8108</v>
      </c>
      <c r="C3974" s="62" t="str">
        <f t="shared" si="137"/>
        <v>Yes</v>
      </c>
      <c r="D3974" s="30">
        <f t="shared" si="138"/>
        <v>1.5710134398837632</v>
      </c>
      <c r="E3974" s="438">
        <v>4325</v>
      </c>
      <c r="F3974" s="31">
        <v>42612</v>
      </c>
      <c r="G3974" s="3" t="s">
        <v>21638</v>
      </c>
    </row>
    <row r="3975" spans="1:7" s="168" customFormat="1">
      <c r="A3975" s="62">
        <v>3973</v>
      </c>
      <c r="B3975" s="3" t="s">
        <v>21673</v>
      </c>
      <c r="C3975" s="62" t="str">
        <f t="shared" si="137"/>
        <v>Yes</v>
      </c>
      <c r="D3975" s="30">
        <f t="shared" si="138"/>
        <v>1.5710134398837632</v>
      </c>
      <c r="E3975" s="438">
        <v>4325</v>
      </c>
      <c r="F3975" s="31">
        <v>42612</v>
      </c>
      <c r="G3975" s="3" t="s">
        <v>21638</v>
      </c>
    </row>
    <row r="3976" spans="1:7" s="168" customFormat="1">
      <c r="A3976" s="62">
        <v>3974</v>
      </c>
      <c r="B3976" s="3" t="s">
        <v>21674</v>
      </c>
      <c r="C3976" s="62" t="str">
        <f t="shared" si="137"/>
        <v>Yes</v>
      </c>
      <c r="D3976" s="30">
        <f t="shared" si="138"/>
        <v>1.5710134398837632</v>
      </c>
      <c r="E3976" s="438">
        <v>4325</v>
      </c>
      <c r="F3976" s="31">
        <v>42612</v>
      </c>
      <c r="G3976" s="3" t="s">
        <v>21638</v>
      </c>
    </row>
    <row r="3977" spans="1:7" s="168" customFormat="1">
      <c r="A3977" s="62">
        <v>3975</v>
      </c>
      <c r="B3977" s="3" t="s">
        <v>21675</v>
      </c>
      <c r="C3977" s="62" t="str">
        <f t="shared" si="137"/>
        <v>Yes</v>
      </c>
      <c r="D3977" s="30">
        <f t="shared" si="138"/>
        <v>9.880130766436615E-2</v>
      </c>
      <c r="E3977" s="438">
        <v>272</v>
      </c>
      <c r="F3977" s="31">
        <v>42612</v>
      </c>
      <c r="G3977" s="3" t="s">
        <v>21638</v>
      </c>
    </row>
    <row r="3978" spans="1:7" s="168" customFormat="1">
      <c r="A3978" s="62">
        <v>3976</v>
      </c>
      <c r="B3978" s="3" t="s">
        <v>21676</v>
      </c>
      <c r="C3978" s="62" t="str">
        <f t="shared" si="137"/>
        <v>Yes</v>
      </c>
      <c r="D3978" s="30">
        <f t="shared" si="138"/>
        <v>0.20741009807482746</v>
      </c>
      <c r="E3978" s="438">
        <v>571</v>
      </c>
      <c r="F3978" s="31">
        <v>42612</v>
      </c>
      <c r="G3978" s="3" t="s">
        <v>21638</v>
      </c>
    </row>
    <row r="3979" spans="1:7" s="168" customFormat="1">
      <c r="A3979" s="62">
        <v>3977</v>
      </c>
      <c r="B3979" s="3" t="s">
        <v>21677</v>
      </c>
      <c r="C3979" s="62" t="str">
        <f t="shared" si="137"/>
        <v>Yes</v>
      </c>
      <c r="D3979" s="30">
        <f t="shared" si="138"/>
        <v>0.869596803487105</v>
      </c>
      <c r="E3979" s="438">
        <v>2394</v>
      </c>
      <c r="F3979" s="31">
        <v>42612</v>
      </c>
      <c r="G3979" s="3" t="s">
        <v>21638</v>
      </c>
    </row>
    <row r="3980" spans="1:7" s="168" customFormat="1">
      <c r="A3980" s="62">
        <v>3978</v>
      </c>
      <c r="B3980" s="3" t="s">
        <v>21678</v>
      </c>
      <c r="C3980" s="62" t="str">
        <f t="shared" si="137"/>
        <v>Yes</v>
      </c>
      <c r="D3980" s="30">
        <f t="shared" si="138"/>
        <v>1.294224482382855</v>
      </c>
      <c r="E3980" s="438">
        <v>3563</v>
      </c>
      <c r="F3980" s="31">
        <v>42612</v>
      </c>
      <c r="G3980" s="3" t="s">
        <v>21638</v>
      </c>
    </row>
    <row r="3981" spans="1:7" s="168" customFormat="1">
      <c r="A3981" s="62">
        <v>3979</v>
      </c>
      <c r="B3981" s="3" t="s">
        <v>21679</v>
      </c>
      <c r="C3981" s="62" t="str">
        <f t="shared" si="137"/>
        <v>Yes</v>
      </c>
      <c r="D3981" s="30">
        <f t="shared" si="138"/>
        <v>0.1976026153287323</v>
      </c>
      <c r="E3981" s="438">
        <v>544</v>
      </c>
      <c r="F3981" s="31">
        <v>42612</v>
      </c>
      <c r="G3981" s="3" t="s">
        <v>21638</v>
      </c>
    </row>
    <row r="3982" spans="1:7" s="168" customFormat="1">
      <c r="A3982" s="62">
        <v>3980</v>
      </c>
      <c r="B3982" s="3" t="s">
        <v>21680</v>
      </c>
      <c r="C3982" s="62" t="str">
        <f t="shared" si="137"/>
        <v>Yes</v>
      </c>
      <c r="D3982" s="30">
        <f t="shared" si="138"/>
        <v>0.40501271340355977</v>
      </c>
      <c r="E3982" s="438">
        <v>1115</v>
      </c>
      <c r="F3982" s="31">
        <v>42612</v>
      </c>
      <c r="G3982" s="3" t="s">
        <v>21638</v>
      </c>
    </row>
    <row r="3983" spans="1:7" s="168" customFormat="1">
      <c r="A3983" s="62">
        <v>3981</v>
      </c>
      <c r="B3983" s="3" t="s">
        <v>21681</v>
      </c>
      <c r="C3983" s="62" t="str">
        <f t="shared" si="137"/>
        <v>Yes</v>
      </c>
      <c r="D3983" s="30">
        <f t="shared" si="138"/>
        <v>4.9400653832183075</v>
      </c>
      <c r="E3983" s="438">
        <v>13600</v>
      </c>
      <c r="F3983" s="31">
        <v>42612</v>
      </c>
      <c r="G3983" s="3" t="s">
        <v>21638</v>
      </c>
    </row>
    <row r="3984" spans="1:7" s="168" customFormat="1">
      <c r="A3984" s="62">
        <v>3982</v>
      </c>
      <c r="B3984" s="3" t="s">
        <v>21682</v>
      </c>
      <c r="C3984" s="62" t="str">
        <f t="shared" si="137"/>
        <v>Yes</v>
      </c>
      <c r="D3984" s="30">
        <f t="shared" si="138"/>
        <v>1.3040319651289503</v>
      </c>
      <c r="E3984" s="438">
        <v>3590</v>
      </c>
      <c r="F3984" s="31">
        <v>42612</v>
      </c>
      <c r="G3984" s="3" t="s">
        <v>21638</v>
      </c>
    </row>
    <row r="3985" spans="1:7" s="168" customFormat="1">
      <c r="A3985" s="62">
        <v>3983</v>
      </c>
      <c r="B3985" s="3" t="s">
        <v>21683</v>
      </c>
      <c r="C3985" s="62" t="str">
        <f t="shared" si="137"/>
        <v>Yes</v>
      </c>
      <c r="D3985" s="30">
        <f t="shared" si="138"/>
        <v>1.9760261532873229</v>
      </c>
      <c r="E3985" s="438">
        <v>5440</v>
      </c>
      <c r="F3985" s="31">
        <v>42612</v>
      </c>
      <c r="G3985" s="3" t="s">
        <v>21638</v>
      </c>
    </row>
    <row r="3986" spans="1:7" s="168" customFormat="1">
      <c r="A3986" s="62">
        <v>3984</v>
      </c>
      <c r="B3986" s="3" t="s">
        <v>16815</v>
      </c>
      <c r="C3986" s="62" t="str">
        <f t="shared" si="137"/>
        <v>Yes</v>
      </c>
      <c r="D3986" s="30">
        <f t="shared" si="138"/>
        <v>2.8950236106066112</v>
      </c>
      <c r="E3986" s="438">
        <v>7970</v>
      </c>
      <c r="F3986" s="31">
        <v>42612</v>
      </c>
      <c r="G3986" s="3" t="s">
        <v>21638</v>
      </c>
    </row>
    <row r="3987" spans="1:7" s="168" customFormat="1">
      <c r="A3987" s="62">
        <v>3985</v>
      </c>
      <c r="B3987" s="3" t="s">
        <v>21684</v>
      </c>
      <c r="C3987" s="62" t="str">
        <f t="shared" si="137"/>
        <v>Yes</v>
      </c>
      <c r="D3987" s="30">
        <f t="shared" si="138"/>
        <v>4.6338539774791139</v>
      </c>
      <c r="E3987" s="438">
        <v>12757</v>
      </c>
      <c r="F3987" s="31">
        <v>42612</v>
      </c>
      <c r="G3987" s="3" t="s">
        <v>21638</v>
      </c>
    </row>
    <row r="3988" spans="1:7" s="168" customFormat="1">
      <c r="A3988" s="62">
        <v>3986</v>
      </c>
      <c r="B3988" s="3" t="s">
        <v>21685</v>
      </c>
      <c r="C3988" s="62" t="str">
        <f t="shared" si="137"/>
        <v>Yes</v>
      </c>
      <c r="D3988" s="30">
        <f t="shared" si="138"/>
        <v>2.2230294224482381</v>
      </c>
      <c r="E3988" s="438">
        <v>6120</v>
      </c>
      <c r="F3988" s="31">
        <v>42612</v>
      </c>
      <c r="G3988" s="3" t="s">
        <v>21638</v>
      </c>
    </row>
    <row r="3989" spans="1:7" s="168" customFormat="1">
      <c r="A3989" s="62">
        <v>3987</v>
      </c>
      <c r="B3989" s="3" t="s">
        <v>21686</v>
      </c>
      <c r="C3989" s="62" t="str">
        <f t="shared" si="137"/>
        <v>Yes</v>
      </c>
      <c r="D3989" s="30">
        <f t="shared" si="138"/>
        <v>1.7686160552124954</v>
      </c>
      <c r="E3989" s="438">
        <v>4869</v>
      </c>
      <c r="F3989" s="31">
        <v>42612</v>
      </c>
      <c r="G3989" s="3" t="s">
        <v>21638</v>
      </c>
    </row>
    <row r="3990" spans="1:7" s="168" customFormat="1">
      <c r="A3990" s="62">
        <v>3988</v>
      </c>
      <c r="B3990" s="3" t="s">
        <v>21687</v>
      </c>
      <c r="C3990" s="62" t="str">
        <f t="shared" si="137"/>
        <v>Yes</v>
      </c>
      <c r="D3990" s="30">
        <f t="shared" si="138"/>
        <v>4.6534689429713039</v>
      </c>
      <c r="E3990" s="438">
        <v>12811</v>
      </c>
      <c r="F3990" s="31">
        <v>42612</v>
      </c>
      <c r="G3990" s="3" t="s">
        <v>21638</v>
      </c>
    </row>
    <row r="3991" spans="1:7" s="168" customFormat="1">
      <c r="A3991" s="62">
        <v>3989</v>
      </c>
      <c r="B3991" s="3" t="s">
        <v>13967</v>
      </c>
      <c r="C3991" s="62" t="str">
        <f t="shared" si="137"/>
        <v>Yes</v>
      </c>
      <c r="D3991" s="30">
        <f t="shared" si="138"/>
        <v>4.9400653832183075E-2</v>
      </c>
      <c r="E3991" s="438">
        <v>136</v>
      </c>
      <c r="F3991" s="31">
        <v>42612</v>
      </c>
      <c r="G3991" s="3" t="s">
        <v>21638</v>
      </c>
    </row>
    <row r="3992" spans="1:7" s="168" customFormat="1">
      <c r="A3992" s="62">
        <v>3990</v>
      </c>
      <c r="B3992" s="3" t="s">
        <v>21688</v>
      </c>
      <c r="C3992" s="62" t="str">
        <f t="shared" si="137"/>
        <v>Yes</v>
      </c>
      <c r="D3992" s="30">
        <f t="shared" si="138"/>
        <v>4.9400653832183075E-2</v>
      </c>
      <c r="E3992" s="438">
        <v>136</v>
      </c>
      <c r="F3992" s="31">
        <v>42612</v>
      </c>
      <c r="G3992" s="3" t="s">
        <v>21638</v>
      </c>
    </row>
    <row r="3993" spans="1:7" s="168" customFormat="1">
      <c r="A3993" s="62">
        <v>3991</v>
      </c>
      <c r="B3993" s="3" t="s">
        <v>21689</v>
      </c>
      <c r="C3993" s="62" t="str">
        <f t="shared" ref="C3993:C4056" si="139">IF(D3993&lt;=5, "Yes", "No")</f>
        <v>Yes</v>
      </c>
      <c r="D3993" s="30">
        <f t="shared" si="138"/>
        <v>4.9400653832183075E-2</v>
      </c>
      <c r="E3993" s="438">
        <v>136</v>
      </c>
      <c r="F3993" s="31">
        <v>42612</v>
      </c>
      <c r="G3993" s="3" t="s">
        <v>21638</v>
      </c>
    </row>
    <row r="3994" spans="1:7" s="168" customFormat="1">
      <c r="A3994" s="62">
        <v>3992</v>
      </c>
      <c r="B3994" s="3" t="s">
        <v>21690</v>
      </c>
      <c r="C3994" s="62" t="str">
        <f t="shared" si="139"/>
        <v>Yes</v>
      </c>
      <c r="D3994" s="30">
        <f t="shared" si="138"/>
        <v>4.9400653832183075E-2</v>
      </c>
      <c r="E3994" s="438">
        <v>136</v>
      </c>
      <c r="F3994" s="31">
        <v>42612</v>
      </c>
      <c r="G3994" s="3" t="s">
        <v>21638</v>
      </c>
    </row>
    <row r="3995" spans="1:7" s="168" customFormat="1">
      <c r="A3995" s="62">
        <v>3993</v>
      </c>
      <c r="B3995" s="3" t="s">
        <v>21691</v>
      </c>
      <c r="C3995" s="62" t="str">
        <f t="shared" si="139"/>
        <v>Yes</v>
      </c>
      <c r="D3995" s="30">
        <f t="shared" si="138"/>
        <v>4.9400653832183075E-2</v>
      </c>
      <c r="E3995" s="438">
        <v>136</v>
      </c>
      <c r="F3995" s="31">
        <v>42612</v>
      </c>
      <c r="G3995" s="3" t="s">
        <v>21638</v>
      </c>
    </row>
    <row r="3996" spans="1:7" s="168" customFormat="1">
      <c r="A3996" s="62">
        <v>3994</v>
      </c>
      <c r="B3996" s="3" t="s">
        <v>21692</v>
      </c>
      <c r="C3996" s="62" t="str">
        <f t="shared" si="139"/>
        <v>Yes</v>
      </c>
      <c r="D3996" s="30">
        <f t="shared" si="138"/>
        <v>4.9400653832183075E-2</v>
      </c>
      <c r="E3996" s="438">
        <v>136</v>
      </c>
      <c r="F3996" s="31">
        <v>42612</v>
      </c>
      <c r="G3996" s="3" t="s">
        <v>21638</v>
      </c>
    </row>
    <row r="3997" spans="1:7" s="168" customFormat="1">
      <c r="A3997" s="62">
        <v>3995</v>
      </c>
      <c r="B3997" s="3" t="s">
        <v>21693</v>
      </c>
      <c r="C3997" s="62" t="str">
        <f t="shared" si="139"/>
        <v>Yes</v>
      </c>
      <c r="D3997" s="30">
        <f t="shared" si="138"/>
        <v>1.2154013803123864</v>
      </c>
      <c r="E3997" s="438">
        <v>3346</v>
      </c>
      <c r="F3997" s="31">
        <v>42612</v>
      </c>
      <c r="G3997" s="3" t="s">
        <v>21638</v>
      </c>
    </row>
    <row r="3998" spans="1:7" s="168" customFormat="1">
      <c r="A3998" s="62">
        <v>3996</v>
      </c>
      <c r="B3998" s="3" t="s">
        <v>21694</v>
      </c>
      <c r="C3998" s="62" t="str">
        <f t="shared" si="139"/>
        <v>Yes</v>
      </c>
      <c r="D3998" s="30">
        <f t="shared" si="138"/>
        <v>1.3534326189611332</v>
      </c>
      <c r="E3998" s="438">
        <v>3726</v>
      </c>
      <c r="F3998" s="31">
        <v>42612</v>
      </c>
      <c r="G3998" s="3" t="s">
        <v>21638</v>
      </c>
    </row>
    <row r="3999" spans="1:7" s="168" customFormat="1">
      <c r="A3999" s="62">
        <v>3997</v>
      </c>
      <c r="B3999" s="3" t="s">
        <v>21695</v>
      </c>
      <c r="C3999" s="62" t="str">
        <f t="shared" si="139"/>
        <v>Yes</v>
      </c>
      <c r="D3999" s="30">
        <f t="shared" si="138"/>
        <v>1.3534326189611332</v>
      </c>
      <c r="E3999" s="438">
        <v>3726</v>
      </c>
      <c r="F3999" s="31">
        <v>42612</v>
      </c>
      <c r="G3999" s="3" t="s">
        <v>21638</v>
      </c>
    </row>
    <row r="4000" spans="1:7" s="168" customFormat="1">
      <c r="A4000" s="62">
        <v>3998</v>
      </c>
      <c r="B4000" s="3" t="s">
        <v>21696</v>
      </c>
      <c r="C4000" s="62" t="str">
        <f t="shared" si="139"/>
        <v>Yes</v>
      </c>
      <c r="D4000" s="30">
        <f t="shared" si="138"/>
        <v>1.3534326189611332</v>
      </c>
      <c r="E4000" s="438">
        <v>3726</v>
      </c>
      <c r="F4000" s="31">
        <v>42612</v>
      </c>
      <c r="G4000" s="3" t="s">
        <v>21638</v>
      </c>
    </row>
    <row r="4001" spans="1:7" s="168" customFormat="1">
      <c r="A4001" s="62">
        <v>3999</v>
      </c>
      <c r="B4001" s="3" t="s">
        <v>21697</v>
      </c>
      <c r="C4001" s="62" t="str">
        <f t="shared" si="139"/>
        <v>Yes</v>
      </c>
      <c r="D4001" s="30">
        <f t="shared" si="138"/>
        <v>1.3534326189611332</v>
      </c>
      <c r="E4001" s="438">
        <v>3726</v>
      </c>
      <c r="F4001" s="31">
        <v>42612</v>
      </c>
      <c r="G4001" s="3" t="s">
        <v>21638</v>
      </c>
    </row>
    <row r="4002" spans="1:7" s="168" customFormat="1">
      <c r="A4002" s="62">
        <v>4000</v>
      </c>
      <c r="B4002" s="3" t="s">
        <v>17724</v>
      </c>
      <c r="C4002" s="62" t="str">
        <f t="shared" si="139"/>
        <v>Yes</v>
      </c>
      <c r="D4002" s="30">
        <f t="shared" si="138"/>
        <v>1.3534326189611332</v>
      </c>
      <c r="E4002" s="438">
        <v>3726</v>
      </c>
      <c r="F4002" s="31">
        <v>42612</v>
      </c>
      <c r="G4002" s="3" t="s">
        <v>21638</v>
      </c>
    </row>
    <row r="4003" spans="1:7" s="168" customFormat="1">
      <c r="A4003" s="62">
        <v>4001</v>
      </c>
      <c r="B4003" s="3" t="s">
        <v>11864</v>
      </c>
      <c r="C4003" s="62" t="str">
        <f t="shared" si="139"/>
        <v>Yes</v>
      </c>
      <c r="D4003" s="30">
        <f t="shared" si="138"/>
        <v>1.3534326189611332</v>
      </c>
      <c r="E4003" s="438">
        <v>3726</v>
      </c>
      <c r="F4003" s="31">
        <v>42612</v>
      </c>
      <c r="G4003" s="3" t="s">
        <v>21638</v>
      </c>
    </row>
    <row r="4004" spans="1:7" s="168" customFormat="1">
      <c r="A4004" s="62">
        <v>4002</v>
      </c>
      <c r="B4004" s="3" t="s">
        <v>21698</v>
      </c>
      <c r="C4004" s="62" t="str">
        <f t="shared" si="139"/>
        <v>Yes</v>
      </c>
      <c r="D4004" s="30">
        <f t="shared" si="138"/>
        <v>1.3534326189611332</v>
      </c>
      <c r="E4004" s="438">
        <v>3726</v>
      </c>
      <c r="F4004" s="31">
        <v>42612</v>
      </c>
      <c r="G4004" s="3" t="s">
        <v>21638</v>
      </c>
    </row>
    <row r="4005" spans="1:7" s="168" customFormat="1">
      <c r="A4005" s="62">
        <v>4003</v>
      </c>
      <c r="B4005" s="3" t="s">
        <v>21699</v>
      </c>
      <c r="C4005" s="62" t="str">
        <f t="shared" si="139"/>
        <v>Yes</v>
      </c>
      <c r="D4005" s="30">
        <f t="shared" si="138"/>
        <v>1.1758082092262985</v>
      </c>
      <c r="E4005" s="438">
        <v>3237</v>
      </c>
      <c r="F4005" s="31">
        <v>42612</v>
      </c>
      <c r="G4005" s="3" t="s">
        <v>21638</v>
      </c>
    </row>
    <row r="4006" spans="1:7" s="168" customFormat="1">
      <c r="A4006" s="62">
        <v>4004</v>
      </c>
      <c r="B4006" s="3" t="s">
        <v>21700</v>
      </c>
      <c r="C4006" s="62" t="str">
        <f t="shared" si="139"/>
        <v>Yes</v>
      </c>
      <c r="D4006" s="30">
        <f t="shared" si="138"/>
        <v>2.3908463494369778</v>
      </c>
      <c r="E4006" s="438">
        <v>6582</v>
      </c>
      <c r="F4006" s="31">
        <v>42612</v>
      </c>
      <c r="G4006" s="3" t="s">
        <v>21638</v>
      </c>
    </row>
    <row r="4007" spans="1:7" s="168" customFormat="1">
      <c r="A4007" s="62">
        <v>4005</v>
      </c>
      <c r="B4007" s="3" t="s">
        <v>21701</v>
      </c>
      <c r="C4007" s="62" t="str">
        <f t="shared" si="139"/>
        <v>Yes</v>
      </c>
      <c r="D4007" s="30">
        <f t="shared" si="138"/>
        <v>2.3908463494369778</v>
      </c>
      <c r="E4007" s="438">
        <v>6582</v>
      </c>
      <c r="F4007" s="31">
        <v>42612</v>
      </c>
      <c r="G4007" s="3" t="s">
        <v>21638</v>
      </c>
    </row>
    <row r="4008" spans="1:7" s="168" customFormat="1">
      <c r="A4008" s="62">
        <v>4006</v>
      </c>
      <c r="B4008" s="3" t="s">
        <v>21702</v>
      </c>
      <c r="C4008" s="62" t="str">
        <f t="shared" si="139"/>
        <v>Yes</v>
      </c>
      <c r="D4008" s="30">
        <f t="shared" si="138"/>
        <v>1.9956411187795133</v>
      </c>
      <c r="E4008" s="438">
        <v>5494</v>
      </c>
      <c r="F4008" s="31">
        <v>42612</v>
      </c>
      <c r="G4008" s="3" t="s">
        <v>21638</v>
      </c>
    </row>
    <row r="4009" spans="1:7" s="168" customFormat="1">
      <c r="A4009" s="62">
        <v>4007</v>
      </c>
      <c r="B4009" s="3" t="s">
        <v>21703</v>
      </c>
      <c r="C4009" s="62" t="str">
        <f t="shared" si="139"/>
        <v>Yes</v>
      </c>
      <c r="D4009" s="30">
        <f t="shared" si="138"/>
        <v>2.637849618597893</v>
      </c>
      <c r="E4009" s="438">
        <v>7262</v>
      </c>
      <c r="F4009" s="31">
        <v>42612</v>
      </c>
      <c r="G4009" s="3" t="s">
        <v>21638</v>
      </c>
    </row>
    <row r="4010" spans="1:7" s="168" customFormat="1">
      <c r="A4010" s="62">
        <v>4008</v>
      </c>
      <c r="B4010" s="3" t="s">
        <v>21704</v>
      </c>
      <c r="C4010" s="62" t="str">
        <f t="shared" si="139"/>
        <v>Yes</v>
      </c>
      <c r="D4010" s="30">
        <f t="shared" si="138"/>
        <v>0.96839811115147112</v>
      </c>
      <c r="E4010" s="438">
        <v>2666</v>
      </c>
      <c r="F4010" s="31">
        <v>42612</v>
      </c>
      <c r="G4010" s="3" t="s">
        <v>21638</v>
      </c>
    </row>
    <row r="4011" spans="1:7" s="168" customFormat="1">
      <c r="A4011" s="62">
        <v>4009</v>
      </c>
      <c r="B4011" s="3" t="s">
        <v>21705</v>
      </c>
      <c r="C4011" s="62" t="str">
        <f t="shared" si="139"/>
        <v>Yes</v>
      </c>
      <c r="D4011" s="30">
        <f t="shared" si="138"/>
        <v>0.96839811115147112</v>
      </c>
      <c r="E4011" s="438">
        <v>2666</v>
      </c>
      <c r="F4011" s="31">
        <v>42612</v>
      </c>
      <c r="G4011" s="3" t="s">
        <v>21638</v>
      </c>
    </row>
    <row r="4012" spans="1:7" s="168" customFormat="1">
      <c r="A4012" s="62">
        <v>4010</v>
      </c>
      <c r="B4012" s="3" t="s">
        <v>21706</v>
      </c>
      <c r="C4012" s="62" t="str">
        <f t="shared" si="139"/>
        <v>Yes</v>
      </c>
      <c r="D4012" s="30">
        <f t="shared" si="138"/>
        <v>0.96839811115147112</v>
      </c>
      <c r="E4012" s="438">
        <v>2666</v>
      </c>
      <c r="F4012" s="31">
        <v>42612</v>
      </c>
      <c r="G4012" s="3" t="s">
        <v>21638</v>
      </c>
    </row>
    <row r="4013" spans="1:7" s="168" customFormat="1">
      <c r="A4013" s="62">
        <v>4011</v>
      </c>
      <c r="B4013" s="3" t="s">
        <v>21707</v>
      </c>
      <c r="C4013" s="62" t="str">
        <f t="shared" si="139"/>
        <v>Yes</v>
      </c>
      <c r="D4013" s="30">
        <f t="shared" si="138"/>
        <v>0.96839811115147112</v>
      </c>
      <c r="E4013" s="438">
        <v>2666</v>
      </c>
      <c r="F4013" s="31">
        <v>42612</v>
      </c>
      <c r="G4013" s="3" t="s">
        <v>21638</v>
      </c>
    </row>
    <row r="4014" spans="1:7" s="168" customFormat="1">
      <c r="A4014" s="62">
        <v>4012</v>
      </c>
      <c r="B4014" s="3" t="s">
        <v>21708</v>
      </c>
      <c r="C4014" s="62" t="str">
        <f t="shared" si="139"/>
        <v>Yes</v>
      </c>
      <c r="D4014" s="30">
        <f t="shared" si="138"/>
        <v>0.96839811115147112</v>
      </c>
      <c r="E4014" s="438">
        <v>2666</v>
      </c>
      <c r="F4014" s="31">
        <v>42612</v>
      </c>
      <c r="G4014" s="3" t="s">
        <v>21638</v>
      </c>
    </row>
    <row r="4015" spans="1:7" s="168" customFormat="1">
      <c r="A4015" s="62">
        <v>4013</v>
      </c>
      <c r="B4015" s="3" t="s">
        <v>21709</v>
      </c>
      <c r="C4015" s="62" t="str">
        <f t="shared" si="139"/>
        <v>Yes</v>
      </c>
      <c r="D4015" s="30">
        <f t="shared" si="138"/>
        <v>2.1046131492916818</v>
      </c>
      <c r="E4015" s="438">
        <v>5794</v>
      </c>
      <c r="F4015" s="31">
        <v>42612</v>
      </c>
      <c r="G4015" s="3" t="s">
        <v>21638</v>
      </c>
    </row>
    <row r="4016" spans="1:7" s="168" customFormat="1">
      <c r="A4016" s="62">
        <v>4014</v>
      </c>
      <c r="B4016" s="3" t="s">
        <v>14241</v>
      </c>
      <c r="C4016" s="62" t="str">
        <f t="shared" si="139"/>
        <v>Yes</v>
      </c>
      <c r="D4016" s="30">
        <f t="shared" si="138"/>
        <v>0.83981111514711226</v>
      </c>
      <c r="E4016" s="438">
        <v>2312</v>
      </c>
      <c r="F4016" s="31">
        <v>42612</v>
      </c>
      <c r="G4016" s="3" t="s">
        <v>21638</v>
      </c>
    </row>
    <row r="4017" spans="1:7" s="168" customFormat="1">
      <c r="A4017" s="62">
        <v>4015</v>
      </c>
      <c r="B4017" s="3" t="s">
        <v>21710</v>
      </c>
      <c r="C4017" s="62" t="str">
        <f t="shared" si="139"/>
        <v>Yes</v>
      </c>
      <c r="D4017" s="30">
        <f t="shared" si="138"/>
        <v>0.92880494006538317</v>
      </c>
      <c r="E4017" s="438">
        <v>2557</v>
      </c>
      <c r="F4017" s="31">
        <v>42612</v>
      </c>
      <c r="G4017" s="3" t="s">
        <v>21638</v>
      </c>
    </row>
    <row r="4018" spans="1:7" s="168" customFormat="1">
      <c r="A4018" s="62">
        <v>4016</v>
      </c>
      <c r="B4018" s="3" t="s">
        <v>21711</v>
      </c>
      <c r="C4018" s="62" t="str">
        <f t="shared" si="139"/>
        <v>Yes</v>
      </c>
      <c r="D4018" s="30">
        <f t="shared" si="138"/>
        <v>0.96839811115147112</v>
      </c>
      <c r="E4018" s="438">
        <v>2666</v>
      </c>
      <c r="F4018" s="31">
        <v>42612</v>
      </c>
      <c r="G4018" s="3" t="s">
        <v>21638</v>
      </c>
    </row>
    <row r="4019" spans="1:7" s="168" customFormat="1">
      <c r="A4019" s="62">
        <v>4017</v>
      </c>
      <c r="B4019" s="3" t="s">
        <v>21712</v>
      </c>
      <c r="C4019" s="62" t="str">
        <f t="shared" si="139"/>
        <v>Yes</v>
      </c>
      <c r="D4019" s="30">
        <f t="shared" si="138"/>
        <v>0.31601888848528875</v>
      </c>
      <c r="E4019" s="438">
        <v>870</v>
      </c>
      <c r="F4019" s="31">
        <v>42612</v>
      </c>
      <c r="G4019" s="3" t="s">
        <v>21638</v>
      </c>
    </row>
    <row r="4020" spans="1:7" s="168" customFormat="1">
      <c r="A4020" s="62">
        <v>4018</v>
      </c>
      <c r="B4020" s="3" t="s">
        <v>21713</v>
      </c>
      <c r="C4020" s="62" t="str">
        <f t="shared" si="139"/>
        <v>Yes</v>
      </c>
      <c r="D4020" s="30">
        <f t="shared" si="138"/>
        <v>2.2724300762804215</v>
      </c>
      <c r="E4020" s="438">
        <v>6256</v>
      </c>
      <c r="F4020" s="31">
        <v>42612</v>
      </c>
      <c r="G4020" s="3" t="s">
        <v>21638</v>
      </c>
    </row>
    <row r="4021" spans="1:7" s="168" customFormat="1">
      <c r="A4021" s="62">
        <v>4019</v>
      </c>
      <c r="B4021" s="3" t="s">
        <v>21714</v>
      </c>
      <c r="C4021" s="62" t="str">
        <f t="shared" si="139"/>
        <v>Yes</v>
      </c>
      <c r="D4021" s="30">
        <f t="shared" si="138"/>
        <v>2.0450417726116963</v>
      </c>
      <c r="E4021" s="438">
        <v>5630</v>
      </c>
      <c r="F4021" s="31">
        <v>42612</v>
      </c>
      <c r="G4021" s="3" t="s">
        <v>21638</v>
      </c>
    </row>
    <row r="4022" spans="1:7" s="168" customFormat="1">
      <c r="A4022" s="62">
        <v>4020</v>
      </c>
      <c r="B4022" s="3" t="s">
        <v>13554</v>
      </c>
      <c r="C4022" s="62" t="str">
        <f t="shared" si="139"/>
        <v>Yes</v>
      </c>
      <c r="D4022" s="30">
        <f t="shared" si="138"/>
        <v>1.0966218670541228</v>
      </c>
      <c r="E4022" s="438">
        <v>3019</v>
      </c>
      <c r="F4022" s="31">
        <v>42612</v>
      </c>
      <c r="G4022" s="3" t="s">
        <v>21638</v>
      </c>
    </row>
    <row r="4023" spans="1:7" s="168" customFormat="1">
      <c r="A4023" s="62">
        <v>4021</v>
      </c>
      <c r="B4023" s="3" t="s">
        <v>21715</v>
      </c>
      <c r="C4023" s="62" t="str">
        <f t="shared" si="139"/>
        <v>Yes</v>
      </c>
      <c r="D4023" s="30">
        <f t="shared" si="138"/>
        <v>2.5884489647657101</v>
      </c>
      <c r="E4023" s="438">
        <v>7126</v>
      </c>
      <c r="F4023" s="31">
        <v>42612</v>
      </c>
      <c r="G4023" s="3" t="s">
        <v>21638</v>
      </c>
    </row>
    <row r="4024" spans="1:7" s="168" customFormat="1">
      <c r="A4024" s="62">
        <v>4022</v>
      </c>
      <c r="B4024" s="3" t="s">
        <v>12376</v>
      </c>
      <c r="C4024" s="62" t="str">
        <f t="shared" si="139"/>
        <v>Yes</v>
      </c>
      <c r="D4024" s="30">
        <f t="shared" si="138"/>
        <v>3.3000363240101707</v>
      </c>
      <c r="E4024" s="438">
        <v>9085</v>
      </c>
      <c r="F4024" s="31">
        <v>42612</v>
      </c>
      <c r="G4024" s="3" t="s">
        <v>21638</v>
      </c>
    </row>
    <row r="4025" spans="1:7" s="168" customFormat="1">
      <c r="A4025" s="62">
        <v>4023</v>
      </c>
      <c r="B4025" s="3" t="s">
        <v>21716</v>
      </c>
      <c r="C4025" s="62" t="str">
        <f t="shared" si="139"/>
        <v>Yes</v>
      </c>
      <c r="D4025" s="30">
        <f t="shared" si="138"/>
        <v>1.1264075553941155</v>
      </c>
      <c r="E4025" s="438">
        <v>3101</v>
      </c>
      <c r="F4025" s="31">
        <v>42612</v>
      </c>
      <c r="G4025" s="3" t="s">
        <v>21638</v>
      </c>
    </row>
    <row r="4026" spans="1:7" s="168" customFormat="1">
      <c r="A4026" s="62">
        <v>4024</v>
      </c>
      <c r="B4026" s="3" t="s">
        <v>21717</v>
      </c>
      <c r="C4026" s="62" t="str">
        <f t="shared" si="139"/>
        <v>Yes</v>
      </c>
      <c r="D4026" s="30">
        <f t="shared" si="138"/>
        <v>1.1264075553941155</v>
      </c>
      <c r="E4026" s="438">
        <v>3101</v>
      </c>
      <c r="F4026" s="31">
        <v>42612</v>
      </c>
      <c r="G4026" s="3" t="s">
        <v>21638</v>
      </c>
    </row>
    <row r="4027" spans="1:7" s="168" customFormat="1">
      <c r="A4027" s="62">
        <v>4025</v>
      </c>
      <c r="B4027" s="3" t="s">
        <v>21718</v>
      </c>
      <c r="C4027" s="62" t="str">
        <f t="shared" si="139"/>
        <v>Yes</v>
      </c>
      <c r="D4027" s="30">
        <f t="shared" si="138"/>
        <v>1.1264075553941155</v>
      </c>
      <c r="E4027" s="438">
        <v>3101</v>
      </c>
      <c r="F4027" s="31">
        <v>42612</v>
      </c>
      <c r="G4027" s="3" t="s">
        <v>21638</v>
      </c>
    </row>
    <row r="4028" spans="1:7" s="168" customFormat="1">
      <c r="A4028" s="62">
        <v>4026</v>
      </c>
      <c r="B4028" s="3" t="s">
        <v>21719</v>
      </c>
      <c r="C4028" s="62" t="str">
        <f t="shared" si="139"/>
        <v>Yes</v>
      </c>
      <c r="D4028" s="30">
        <f t="shared" si="138"/>
        <v>0.33599709407918632</v>
      </c>
      <c r="E4028" s="438">
        <v>925</v>
      </c>
      <c r="F4028" s="31">
        <v>42612</v>
      </c>
      <c r="G4028" s="3" t="s">
        <v>21638</v>
      </c>
    </row>
    <row r="4029" spans="1:7" s="168" customFormat="1">
      <c r="A4029" s="62">
        <v>4027</v>
      </c>
      <c r="B4029" s="3" t="s">
        <v>21720</v>
      </c>
      <c r="C4029" s="62" t="str">
        <f t="shared" si="139"/>
        <v>Yes</v>
      </c>
      <c r="D4029" s="30">
        <f t="shared" si="138"/>
        <v>0.1976026153287323</v>
      </c>
      <c r="E4029" s="438">
        <v>544</v>
      </c>
      <c r="F4029" s="31">
        <v>42612</v>
      </c>
      <c r="G4029" s="3" t="s">
        <v>21638</v>
      </c>
    </row>
    <row r="4030" spans="1:7" s="168" customFormat="1">
      <c r="A4030" s="62">
        <v>4028</v>
      </c>
      <c r="B4030" s="3" t="s">
        <v>21721</v>
      </c>
      <c r="C4030" s="62" t="str">
        <f t="shared" si="139"/>
        <v>Yes</v>
      </c>
      <c r="D4030" s="30">
        <f t="shared" si="138"/>
        <v>0.1976026153287323</v>
      </c>
      <c r="E4030" s="438">
        <v>544</v>
      </c>
      <c r="F4030" s="31">
        <v>42612</v>
      </c>
      <c r="G4030" s="3" t="s">
        <v>21638</v>
      </c>
    </row>
    <row r="4031" spans="1:7" s="168" customFormat="1">
      <c r="A4031" s="62">
        <v>4029</v>
      </c>
      <c r="B4031" s="3" t="s">
        <v>21722</v>
      </c>
      <c r="C4031" s="62" t="str">
        <f t="shared" si="139"/>
        <v>Yes</v>
      </c>
      <c r="D4031" s="30">
        <f t="shared" si="138"/>
        <v>0.3952052306574646</v>
      </c>
      <c r="E4031" s="438">
        <v>1088</v>
      </c>
      <c r="F4031" s="31">
        <v>42612</v>
      </c>
      <c r="G4031" s="3" t="s">
        <v>21638</v>
      </c>
    </row>
    <row r="4032" spans="1:7" s="168" customFormat="1">
      <c r="A4032" s="62">
        <v>4030</v>
      </c>
      <c r="B4032" s="3" t="s">
        <v>21723</v>
      </c>
      <c r="C4032" s="62" t="str">
        <f t="shared" si="139"/>
        <v>Yes</v>
      </c>
      <c r="D4032" s="30">
        <f t="shared" si="138"/>
        <v>0.98801307664366145</v>
      </c>
      <c r="E4032" s="438">
        <v>2720</v>
      </c>
      <c r="F4032" s="31">
        <v>42612</v>
      </c>
      <c r="G4032" s="3" t="s">
        <v>21638</v>
      </c>
    </row>
    <row r="4033" spans="1:7" s="168" customFormat="1">
      <c r="A4033" s="62">
        <v>4031</v>
      </c>
      <c r="B4033" s="3" t="s">
        <v>3799</v>
      </c>
      <c r="C4033" s="62" t="str">
        <f t="shared" si="139"/>
        <v>Yes</v>
      </c>
      <c r="D4033" s="30">
        <f t="shared" si="138"/>
        <v>0.3952052306574646</v>
      </c>
      <c r="E4033" s="438">
        <v>1088</v>
      </c>
      <c r="F4033" s="31">
        <v>42612</v>
      </c>
      <c r="G4033" s="3" t="s">
        <v>21638</v>
      </c>
    </row>
    <row r="4034" spans="1:7" s="168" customFormat="1">
      <c r="A4034" s="62">
        <v>4032</v>
      </c>
      <c r="B4034" s="3" t="s">
        <v>21724</v>
      </c>
      <c r="C4034" s="62" t="str">
        <f t="shared" si="139"/>
        <v>Yes</v>
      </c>
      <c r="D4034" s="30">
        <f t="shared" si="138"/>
        <v>0.1976026153287323</v>
      </c>
      <c r="E4034" s="438">
        <v>544</v>
      </c>
      <c r="F4034" s="31">
        <v>42612</v>
      </c>
      <c r="G4034" s="3" t="s">
        <v>21638</v>
      </c>
    </row>
    <row r="4035" spans="1:7" s="168" customFormat="1">
      <c r="A4035" s="62">
        <v>4033</v>
      </c>
      <c r="B4035" s="3" t="s">
        <v>17538</v>
      </c>
      <c r="C4035" s="62" t="str">
        <f t="shared" si="139"/>
        <v>Yes</v>
      </c>
      <c r="D4035" s="30">
        <f t="shared" si="138"/>
        <v>0.98801307664366145</v>
      </c>
      <c r="E4035" s="438">
        <v>2720</v>
      </c>
      <c r="F4035" s="31">
        <v>42612</v>
      </c>
      <c r="G4035" s="3" t="s">
        <v>21638</v>
      </c>
    </row>
    <row r="4036" spans="1:7" s="168" customFormat="1">
      <c r="A4036" s="62">
        <v>4034</v>
      </c>
      <c r="B4036" s="3" t="s">
        <v>21725</v>
      </c>
      <c r="C4036" s="62" t="str">
        <f t="shared" si="139"/>
        <v>Yes</v>
      </c>
      <c r="D4036" s="30">
        <f t="shared" ref="D4036:D4099" si="140">E4036/2753</f>
        <v>0.1976026153287323</v>
      </c>
      <c r="E4036" s="438">
        <v>544</v>
      </c>
      <c r="F4036" s="31">
        <v>42612</v>
      </c>
      <c r="G4036" s="3" t="s">
        <v>21638</v>
      </c>
    </row>
    <row r="4037" spans="1:7" s="168" customFormat="1">
      <c r="A4037" s="62">
        <v>4035</v>
      </c>
      <c r="B4037" s="3" t="s">
        <v>21726</v>
      </c>
      <c r="C4037" s="62" t="str">
        <f t="shared" si="139"/>
        <v>Yes</v>
      </c>
      <c r="D4037" s="30">
        <f t="shared" si="140"/>
        <v>2.262622593534326</v>
      </c>
      <c r="E4037" s="438">
        <v>6229</v>
      </c>
      <c r="F4037" s="31">
        <v>42612</v>
      </c>
      <c r="G4037" s="3" t="s">
        <v>21638</v>
      </c>
    </row>
    <row r="4038" spans="1:7" s="168" customFormat="1">
      <c r="A4038" s="62">
        <v>4036</v>
      </c>
      <c r="B4038" s="3" t="s">
        <v>21685</v>
      </c>
      <c r="C4038" s="62" t="str">
        <f t="shared" si="139"/>
        <v>Yes</v>
      </c>
      <c r="D4038" s="30">
        <f t="shared" si="140"/>
        <v>4.9400653832183075</v>
      </c>
      <c r="E4038" s="438">
        <v>13600</v>
      </c>
      <c r="F4038" s="31">
        <v>42612</v>
      </c>
      <c r="G4038" s="3" t="s">
        <v>21638</v>
      </c>
    </row>
    <row r="4039" spans="1:7" s="168" customFormat="1">
      <c r="A4039" s="62">
        <v>4037</v>
      </c>
      <c r="B4039" s="3" t="s">
        <v>21727</v>
      </c>
      <c r="C4039" s="62" t="str">
        <f t="shared" si="139"/>
        <v>Yes</v>
      </c>
      <c r="D4039" s="30">
        <f t="shared" si="140"/>
        <v>3.438430802760625</v>
      </c>
      <c r="E4039" s="438">
        <v>9466</v>
      </c>
      <c r="F4039" s="31">
        <v>42612</v>
      </c>
      <c r="G4039" s="3" t="s">
        <v>21638</v>
      </c>
    </row>
    <row r="4040" spans="1:7" s="168" customFormat="1">
      <c r="A4040" s="62">
        <v>4038</v>
      </c>
      <c r="B4040" s="3" t="s">
        <v>21728</v>
      </c>
      <c r="C4040" s="62" t="str">
        <f t="shared" si="139"/>
        <v>Yes</v>
      </c>
      <c r="D4040" s="30">
        <f t="shared" si="140"/>
        <v>3.1420268797675264</v>
      </c>
      <c r="E4040" s="438">
        <v>8650</v>
      </c>
      <c r="F4040" s="31">
        <v>42612</v>
      </c>
      <c r="G4040" s="3" t="s">
        <v>21638</v>
      </c>
    </row>
    <row r="4041" spans="1:7" s="168" customFormat="1">
      <c r="A4041" s="62">
        <v>4039</v>
      </c>
      <c r="B4041" s="3" t="s">
        <v>21729</v>
      </c>
      <c r="C4041" s="62" t="str">
        <f t="shared" si="139"/>
        <v>Yes</v>
      </c>
      <c r="D4041" s="30">
        <f t="shared" si="140"/>
        <v>3.1420268797675264</v>
      </c>
      <c r="E4041" s="438">
        <v>8650</v>
      </c>
      <c r="F4041" s="31">
        <v>42612</v>
      </c>
      <c r="G4041" s="3" t="s">
        <v>21638</v>
      </c>
    </row>
    <row r="4042" spans="1:7" s="168" customFormat="1">
      <c r="A4042" s="62">
        <v>4040</v>
      </c>
      <c r="B4042" s="3" t="s">
        <v>21730</v>
      </c>
      <c r="C4042" s="62" t="str">
        <f t="shared" si="139"/>
        <v>Yes</v>
      </c>
      <c r="D4042" s="30">
        <f t="shared" si="140"/>
        <v>2.1638212858699601</v>
      </c>
      <c r="E4042" s="438">
        <v>5957</v>
      </c>
      <c r="F4042" s="31">
        <v>42612</v>
      </c>
      <c r="G4042" s="3" t="s">
        <v>21638</v>
      </c>
    </row>
    <row r="4043" spans="1:7" s="168" customFormat="1">
      <c r="A4043" s="62">
        <v>4041</v>
      </c>
      <c r="B4043" s="3" t="s">
        <v>16936</v>
      </c>
      <c r="C4043" s="62" t="str">
        <f t="shared" si="139"/>
        <v>Yes</v>
      </c>
      <c r="D4043" s="30">
        <f t="shared" si="140"/>
        <v>2.1242281147838722</v>
      </c>
      <c r="E4043" s="438">
        <v>5848</v>
      </c>
      <c r="F4043" s="31">
        <v>42612</v>
      </c>
      <c r="G4043" s="3" t="s">
        <v>21638</v>
      </c>
    </row>
    <row r="4044" spans="1:7" s="168" customFormat="1">
      <c r="A4044" s="62">
        <v>4042</v>
      </c>
      <c r="B4044" s="3" t="s">
        <v>21731</v>
      </c>
      <c r="C4044" s="62" t="str">
        <f t="shared" si="139"/>
        <v>Yes</v>
      </c>
      <c r="D4044" s="30">
        <f t="shared" si="140"/>
        <v>4.9400653832183075</v>
      </c>
      <c r="E4044" s="438">
        <v>13600</v>
      </c>
      <c r="F4044" s="31">
        <v>42612</v>
      </c>
      <c r="G4044" s="3" t="s">
        <v>21638</v>
      </c>
    </row>
    <row r="4045" spans="1:7" s="168" customFormat="1">
      <c r="A4045" s="62">
        <v>4043</v>
      </c>
      <c r="B4045" s="3" t="s">
        <v>21732</v>
      </c>
      <c r="C4045" s="62" t="str">
        <f t="shared" si="139"/>
        <v>Yes</v>
      </c>
      <c r="D4045" s="30">
        <f t="shared" si="140"/>
        <v>4.9400653832183075</v>
      </c>
      <c r="E4045" s="438">
        <v>13600</v>
      </c>
      <c r="F4045" s="31">
        <v>42612</v>
      </c>
      <c r="G4045" s="3" t="s">
        <v>21638</v>
      </c>
    </row>
    <row r="4046" spans="1:7" s="168" customFormat="1">
      <c r="A4046" s="62">
        <v>4044</v>
      </c>
      <c r="B4046" s="3" t="s">
        <v>21733</v>
      </c>
      <c r="C4046" s="62" t="str">
        <f t="shared" si="139"/>
        <v>Yes</v>
      </c>
      <c r="D4046" s="30">
        <f t="shared" si="140"/>
        <v>0.80021794406102431</v>
      </c>
      <c r="E4046" s="438">
        <v>2203</v>
      </c>
      <c r="F4046" s="31">
        <v>42612</v>
      </c>
      <c r="G4046" s="3" t="s">
        <v>21638</v>
      </c>
    </row>
    <row r="4047" spans="1:7" s="168" customFormat="1">
      <c r="A4047" s="62">
        <v>4045</v>
      </c>
      <c r="B4047" s="3" t="s">
        <v>16947</v>
      </c>
      <c r="C4047" s="62" t="str">
        <f t="shared" si="139"/>
        <v>Yes</v>
      </c>
      <c r="D4047" s="30">
        <f t="shared" si="140"/>
        <v>0.80021794406102431</v>
      </c>
      <c r="E4047" s="438">
        <v>2203</v>
      </c>
      <c r="F4047" s="31">
        <v>42612</v>
      </c>
      <c r="G4047" s="3" t="s">
        <v>21638</v>
      </c>
    </row>
    <row r="4048" spans="1:7" s="168" customFormat="1">
      <c r="A4048" s="62">
        <v>4046</v>
      </c>
      <c r="B4048" s="3" t="s">
        <v>21734</v>
      </c>
      <c r="C4048" s="62" t="str">
        <f t="shared" si="139"/>
        <v>Yes</v>
      </c>
      <c r="D4048" s="30">
        <f t="shared" si="140"/>
        <v>0.80021794406102431</v>
      </c>
      <c r="E4048" s="438">
        <v>2203</v>
      </c>
      <c r="F4048" s="31">
        <v>42612</v>
      </c>
      <c r="G4048" s="3" t="s">
        <v>21638</v>
      </c>
    </row>
    <row r="4049" spans="1:7" s="168" customFormat="1">
      <c r="A4049" s="62">
        <v>4047</v>
      </c>
      <c r="B4049" s="3" t="s">
        <v>21735</v>
      </c>
      <c r="C4049" s="62" t="str">
        <f t="shared" si="139"/>
        <v>Yes</v>
      </c>
      <c r="D4049" s="30">
        <f t="shared" si="140"/>
        <v>0.80021794406102431</v>
      </c>
      <c r="E4049" s="438">
        <v>2203</v>
      </c>
      <c r="F4049" s="31">
        <v>42612</v>
      </c>
      <c r="G4049" s="3" t="s">
        <v>21638</v>
      </c>
    </row>
    <row r="4050" spans="1:7" s="168" customFormat="1">
      <c r="A4050" s="62">
        <v>4048</v>
      </c>
      <c r="B4050" s="3" t="s">
        <v>21736</v>
      </c>
      <c r="C4050" s="62" t="str">
        <f t="shared" si="139"/>
        <v>Yes</v>
      </c>
      <c r="D4050" s="30">
        <f t="shared" si="140"/>
        <v>0.80021794406102431</v>
      </c>
      <c r="E4050" s="438">
        <v>2203</v>
      </c>
      <c r="F4050" s="31">
        <v>42612</v>
      </c>
      <c r="G4050" s="3" t="s">
        <v>21638</v>
      </c>
    </row>
    <row r="4051" spans="1:7" s="168" customFormat="1">
      <c r="A4051" s="62">
        <v>4049</v>
      </c>
      <c r="B4051" s="3" t="s">
        <v>21737</v>
      </c>
      <c r="C4051" s="62" t="str">
        <f t="shared" si="139"/>
        <v>Yes</v>
      </c>
      <c r="D4051" s="30">
        <f t="shared" si="140"/>
        <v>0.80021794406102431</v>
      </c>
      <c r="E4051" s="438">
        <v>2203</v>
      </c>
      <c r="F4051" s="31">
        <v>42612</v>
      </c>
      <c r="G4051" s="3" t="s">
        <v>21638</v>
      </c>
    </row>
    <row r="4052" spans="1:7" s="168" customFormat="1">
      <c r="A4052" s="62">
        <v>4050</v>
      </c>
      <c r="B4052" s="3" t="s">
        <v>21699</v>
      </c>
      <c r="C4052" s="62" t="str">
        <f t="shared" si="139"/>
        <v>Yes</v>
      </c>
      <c r="D4052" s="30">
        <f t="shared" si="140"/>
        <v>0.80021794406102431</v>
      </c>
      <c r="E4052" s="438">
        <v>2203</v>
      </c>
      <c r="F4052" s="31">
        <v>42612</v>
      </c>
      <c r="G4052" s="3" t="s">
        <v>21638</v>
      </c>
    </row>
    <row r="4053" spans="1:7" s="168" customFormat="1">
      <c r="A4053" s="62">
        <v>4051</v>
      </c>
      <c r="B4053" s="3" t="s">
        <v>21738</v>
      </c>
      <c r="C4053" s="62" t="str">
        <f t="shared" si="139"/>
        <v>Yes</v>
      </c>
      <c r="D4053" s="30">
        <f t="shared" si="140"/>
        <v>2.1932437341082456</v>
      </c>
      <c r="E4053" s="438">
        <v>6038</v>
      </c>
      <c r="F4053" s="31">
        <v>42612</v>
      </c>
      <c r="G4053" s="3" t="s">
        <v>21638</v>
      </c>
    </row>
    <row r="4054" spans="1:7" s="168" customFormat="1">
      <c r="A4054" s="62">
        <v>4052</v>
      </c>
      <c r="B4054" s="3" t="s">
        <v>21739</v>
      </c>
      <c r="C4054" s="62" t="str">
        <f t="shared" si="139"/>
        <v>Yes</v>
      </c>
      <c r="D4054" s="30">
        <f t="shared" si="140"/>
        <v>1.6992371957864147</v>
      </c>
      <c r="E4054" s="438">
        <v>4678</v>
      </c>
      <c r="F4054" s="31">
        <v>42612</v>
      </c>
      <c r="G4054" s="3" t="s">
        <v>21638</v>
      </c>
    </row>
    <row r="4055" spans="1:7" s="168" customFormat="1">
      <c r="A4055" s="62">
        <v>4053</v>
      </c>
      <c r="B4055" s="3" t="s">
        <v>21740</v>
      </c>
      <c r="C4055" s="62" t="str">
        <f t="shared" si="139"/>
        <v>Yes</v>
      </c>
      <c r="D4055" s="30">
        <f t="shared" si="140"/>
        <v>1.6204140937159461</v>
      </c>
      <c r="E4055" s="438">
        <v>4461</v>
      </c>
      <c r="F4055" s="31">
        <v>42612</v>
      </c>
      <c r="G4055" s="3" t="s">
        <v>21638</v>
      </c>
    </row>
    <row r="4056" spans="1:7" s="168" customFormat="1">
      <c r="A4056" s="62">
        <v>4054</v>
      </c>
      <c r="B4056" s="3" t="s">
        <v>21741</v>
      </c>
      <c r="C4056" s="62" t="str">
        <f t="shared" si="139"/>
        <v>Yes</v>
      </c>
      <c r="D4056" s="30">
        <f t="shared" si="140"/>
        <v>1.5808209226298584</v>
      </c>
      <c r="E4056" s="438">
        <v>4352</v>
      </c>
      <c r="F4056" s="31">
        <v>42612</v>
      </c>
      <c r="G4056" s="3" t="s">
        <v>21638</v>
      </c>
    </row>
    <row r="4057" spans="1:7" s="168" customFormat="1">
      <c r="A4057" s="62">
        <v>4055</v>
      </c>
      <c r="B4057" s="3" t="s">
        <v>21742</v>
      </c>
      <c r="C4057" s="62" t="str">
        <f t="shared" ref="C4057:C4088" si="141">IF(D4057&lt;=5, "Yes", "No")</f>
        <v>Yes</v>
      </c>
      <c r="D4057" s="30">
        <f t="shared" si="140"/>
        <v>1.5808209226298584</v>
      </c>
      <c r="E4057" s="438">
        <v>4352</v>
      </c>
      <c r="F4057" s="31">
        <v>42612</v>
      </c>
      <c r="G4057" s="3" t="s">
        <v>21638</v>
      </c>
    </row>
    <row r="4058" spans="1:7" s="168" customFormat="1">
      <c r="A4058" s="62">
        <v>4056</v>
      </c>
      <c r="B4058" s="3" t="s">
        <v>21743</v>
      </c>
      <c r="C4058" s="62" t="str">
        <f t="shared" si="141"/>
        <v>Yes</v>
      </c>
      <c r="D4058" s="30">
        <f t="shared" si="140"/>
        <v>1.5808209226298584</v>
      </c>
      <c r="E4058" s="438">
        <v>4352</v>
      </c>
      <c r="F4058" s="31">
        <v>42612</v>
      </c>
      <c r="G4058" s="3" t="s">
        <v>21638</v>
      </c>
    </row>
    <row r="4059" spans="1:7" s="168" customFormat="1">
      <c r="A4059" s="62">
        <v>4057</v>
      </c>
      <c r="B4059" s="3" t="s">
        <v>21744</v>
      </c>
      <c r="C4059" s="62" t="str">
        <f t="shared" si="141"/>
        <v>Yes</v>
      </c>
      <c r="D4059" s="30">
        <f t="shared" si="140"/>
        <v>1.5808209226298584</v>
      </c>
      <c r="E4059" s="438">
        <v>4352</v>
      </c>
      <c r="F4059" s="31">
        <v>42612</v>
      </c>
      <c r="G4059" s="3" t="s">
        <v>21638</v>
      </c>
    </row>
    <row r="4060" spans="1:7" s="168" customFormat="1">
      <c r="A4060" s="62">
        <v>4058</v>
      </c>
      <c r="B4060" s="3" t="s">
        <v>21745</v>
      </c>
      <c r="C4060" s="62" t="str">
        <f t="shared" si="141"/>
        <v>Yes</v>
      </c>
      <c r="D4060" s="30">
        <f t="shared" si="140"/>
        <v>1.1856156919723937</v>
      </c>
      <c r="E4060" s="438">
        <v>3264</v>
      </c>
      <c r="F4060" s="31">
        <v>42612</v>
      </c>
      <c r="G4060" s="3" t="s">
        <v>21638</v>
      </c>
    </row>
    <row r="4061" spans="1:7" s="168" customFormat="1">
      <c r="A4061" s="62">
        <v>4059</v>
      </c>
      <c r="B4061" s="3" t="s">
        <v>21746</v>
      </c>
      <c r="C4061" s="62" t="str">
        <f t="shared" si="141"/>
        <v>Yes</v>
      </c>
      <c r="D4061" s="30">
        <f t="shared" si="140"/>
        <v>1.5510352342898657</v>
      </c>
      <c r="E4061" s="438">
        <v>4270</v>
      </c>
      <c r="F4061" s="31">
        <v>42612</v>
      </c>
      <c r="G4061" s="3" t="s">
        <v>21638</v>
      </c>
    </row>
    <row r="4062" spans="1:7" s="168" customFormat="1">
      <c r="A4062" s="62">
        <v>4060</v>
      </c>
      <c r="B4062" s="3" t="s">
        <v>21747</v>
      </c>
      <c r="C4062" s="62" t="str">
        <f t="shared" si="141"/>
        <v>Yes</v>
      </c>
      <c r="D4062" s="30">
        <f t="shared" si="140"/>
        <v>1.3636033418089357</v>
      </c>
      <c r="E4062" s="438">
        <v>3754</v>
      </c>
      <c r="F4062" s="31">
        <v>42612</v>
      </c>
      <c r="G4062" s="3" t="s">
        <v>21638</v>
      </c>
    </row>
    <row r="4063" spans="1:7" s="168" customFormat="1">
      <c r="A4063" s="62">
        <v>4061</v>
      </c>
      <c r="B4063" s="3" t="s">
        <v>21748</v>
      </c>
      <c r="C4063" s="62" t="str">
        <f t="shared" si="141"/>
        <v>Yes</v>
      </c>
      <c r="D4063" s="30">
        <f t="shared" si="140"/>
        <v>1.3534326189611332</v>
      </c>
      <c r="E4063" s="438">
        <v>3726</v>
      </c>
      <c r="F4063" s="31">
        <v>42612</v>
      </c>
      <c r="G4063" s="3" t="s">
        <v>21638</v>
      </c>
    </row>
    <row r="4064" spans="1:7" s="168" customFormat="1">
      <c r="A4064" s="62">
        <v>4062</v>
      </c>
      <c r="B4064" s="3" t="s">
        <v>21749</v>
      </c>
      <c r="C4064" s="62" t="str">
        <f t="shared" si="141"/>
        <v>Yes</v>
      </c>
      <c r="D4064" s="30">
        <f t="shared" si="140"/>
        <v>2.7762440973483473</v>
      </c>
      <c r="E4064" s="438">
        <v>7643</v>
      </c>
      <c r="F4064" s="31">
        <v>42612</v>
      </c>
      <c r="G4064" s="3" t="s">
        <v>21638</v>
      </c>
    </row>
    <row r="4065" spans="1:7" s="168" customFormat="1">
      <c r="A4065" s="62">
        <v>4063</v>
      </c>
      <c r="B4065" s="3" t="s">
        <v>21750</v>
      </c>
      <c r="C4065" s="62" t="str">
        <f t="shared" si="141"/>
        <v>Yes</v>
      </c>
      <c r="D4065" s="30">
        <f t="shared" si="140"/>
        <v>2.0846349436977842</v>
      </c>
      <c r="E4065" s="438">
        <v>5739</v>
      </c>
      <c r="F4065" s="31">
        <v>42612</v>
      </c>
      <c r="G4065" s="3" t="s">
        <v>21638</v>
      </c>
    </row>
    <row r="4066" spans="1:7" s="168" customFormat="1">
      <c r="A4066" s="62">
        <v>4064</v>
      </c>
      <c r="B4066" s="3" t="s">
        <v>21751</v>
      </c>
      <c r="C4066" s="62" t="str">
        <f t="shared" si="141"/>
        <v>Yes</v>
      </c>
      <c r="D4066" s="30">
        <f t="shared" si="140"/>
        <v>1.1362150381402107</v>
      </c>
      <c r="E4066" s="438">
        <v>3128</v>
      </c>
      <c r="F4066" s="31">
        <v>42612</v>
      </c>
      <c r="G4066" s="3" t="s">
        <v>21638</v>
      </c>
    </row>
    <row r="4067" spans="1:7" s="168" customFormat="1">
      <c r="A4067" s="62">
        <v>4065</v>
      </c>
      <c r="B4067" s="3" t="s">
        <v>21752</v>
      </c>
      <c r="C4067" s="62" t="str">
        <f t="shared" si="141"/>
        <v>Yes</v>
      </c>
      <c r="D4067" s="30">
        <f t="shared" si="140"/>
        <v>1.2252088630584816</v>
      </c>
      <c r="E4067" s="438">
        <v>3373</v>
      </c>
      <c r="F4067" s="31">
        <v>42612</v>
      </c>
      <c r="G4067" s="3" t="s">
        <v>21638</v>
      </c>
    </row>
    <row r="4068" spans="1:7" s="168" customFormat="1">
      <c r="A4068" s="62">
        <v>4066</v>
      </c>
      <c r="B4068" s="3" t="s">
        <v>14022</v>
      </c>
      <c r="C4068" s="62" t="str">
        <f t="shared" si="141"/>
        <v>Yes</v>
      </c>
      <c r="D4068" s="30">
        <f t="shared" si="140"/>
        <v>0.36541954231747187</v>
      </c>
      <c r="E4068" s="438">
        <v>1006</v>
      </c>
      <c r="F4068" s="31">
        <v>42612</v>
      </c>
      <c r="G4068" s="3" t="s">
        <v>21638</v>
      </c>
    </row>
    <row r="4069" spans="1:7" s="168" customFormat="1">
      <c r="A4069" s="62">
        <v>4067</v>
      </c>
      <c r="B4069" s="3" t="s">
        <v>21753</v>
      </c>
      <c r="C4069" s="62" t="str">
        <f t="shared" si="141"/>
        <v>Yes</v>
      </c>
      <c r="D4069" s="30">
        <f t="shared" si="140"/>
        <v>0.36541954231747187</v>
      </c>
      <c r="E4069" s="438">
        <v>1006</v>
      </c>
      <c r="F4069" s="31">
        <v>42612</v>
      </c>
      <c r="G4069" s="3" t="s">
        <v>21638</v>
      </c>
    </row>
    <row r="4070" spans="1:7" s="168" customFormat="1">
      <c r="A4070" s="62">
        <v>4068</v>
      </c>
      <c r="B4070" s="3" t="s">
        <v>21702</v>
      </c>
      <c r="C4070" s="62" t="str">
        <f t="shared" si="141"/>
        <v>Yes</v>
      </c>
      <c r="D4070" s="30">
        <f t="shared" si="140"/>
        <v>0.10860879041046131</v>
      </c>
      <c r="E4070" s="438">
        <v>299</v>
      </c>
      <c r="F4070" s="31">
        <v>42612</v>
      </c>
      <c r="G4070" s="3" t="s">
        <v>21638</v>
      </c>
    </row>
    <row r="4071" spans="1:7" s="168" customFormat="1">
      <c r="A4071" s="62">
        <v>4069</v>
      </c>
      <c r="B4071" s="3" t="s">
        <v>21754</v>
      </c>
      <c r="C4071" s="62" t="str">
        <f t="shared" si="141"/>
        <v>Yes</v>
      </c>
      <c r="D4071" s="30">
        <f t="shared" si="140"/>
        <v>0.41482019614965493</v>
      </c>
      <c r="E4071" s="438">
        <v>1142</v>
      </c>
      <c r="F4071" s="31">
        <v>42612</v>
      </c>
      <c r="G4071" s="3" t="s">
        <v>21638</v>
      </c>
    </row>
    <row r="4072" spans="1:7" s="168" customFormat="1">
      <c r="A4072" s="62">
        <v>4070</v>
      </c>
      <c r="B4072" s="3" t="s">
        <v>21755</v>
      </c>
      <c r="C4072" s="62" t="str">
        <f t="shared" si="141"/>
        <v>Yes</v>
      </c>
      <c r="D4072" s="30">
        <f t="shared" si="140"/>
        <v>3.3494369778423536</v>
      </c>
      <c r="E4072" s="438">
        <v>9221</v>
      </c>
      <c r="F4072" s="31">
        <v>42612</v>
      </c>
      <c r="G4072" s="3" t="s">
        <v>21638</v>
      </c>
    </row>
    <row r="4073" spans="1:7" s="168" customFormat="1">
      <c r="A4073" s="62">
        <v>4071</v>
      </c>
      <c r="B4073" s="3" t="s">
        <v>19361</v>
      </c>
      <c r="C4073" s="62" t="str">
        <f t="shared" si="141"/>
        <v>Yes</v>
      </c>
      <c r="D4073" s="30">
        <f t="shared" si="140"/>
        <v>3.3494369778423536</v>
      </c>
      <c r="E4073" s="438">
        <v>9221</v>
      </c>
      <c r="F4073" s="31">
        <v>42612</v>
      </c>
      <c r="G4073" s="3" t="s">
        <v>21638</v>
      </c>
    </row>
    <row r="4074" spans="1:7" s="168" customFormat="1">
      <c r="A4074" s="62">
        <v>4072</v>
      </c>
      <c r="B4074" s="3" t="s">
        <v>21756</v>
      </c>
      <c r="C4074" s="62" t="str">
        <f t="shared" si="141"/>
        <v>Yes</v>
      </c>
      <c r="D4074" s="30">
        <f t="shared" si="140"/>
        <v>0.2371957864148202</v>
      </c>
      <c r="E4074" s="438">
        <v>653</v>
      </c>
      <c r="F4074" s="31">
        <v>42612</v>
      </c>
      <c r="G4074" s="3" t="s">
        <v>21638</v>
      </c>
    </row>
    <row r="4075" spans="1:7" s="168" customFormat="1">
      <c r="A4075" s="62">
        <v>4073</v>
      </c>
      <c r="B4075" s="3" t="s">
        <v>21757</v>
      </c>
      <c r="C4075" s="62" t="str">
        <f t="shared" si="141"/>
        <v>Yes</v>
      </c>
      <c r="D4075" s="30">
        <f t="shared" si="140"/>
        <v>0.88921176897929533</v>
      </c>
      <c r="E4075" s="438">
        <v>2448</v>
      </c>
      <c r="F4075" s="31">
        <v>42612</v>
      </c>
      <c r="G4075" s="3" t="s">
        <v>21638</v>
      </c>
    </row>
    <row r="4076" spans="1:7" s="168" customFormat="1">
      <c r="A4076" s="62">
        <v>4074</v>
      </c>
      <c r="B4076" s="3" t="s">
        <v>21758</v>
      </c>
      <c r="C4076" s="62" t="str">
        <f t="shared" si="141"/>
        <v>Yes</v>
      </c>
      <c r="D4076" s="30">
        <f t="shared" si="140"/>
        <v>0.68180167090446786</v>
      </c>
      <c r="E4076" s="438">
        <v>1877</v>
      </c>
      <c r="F4076" s="31">
        <v>42612</v>
      </c>
      <c r="G4076" s="3" t="s">
        <v>21638</v>
      </c>
    </row>
    <row r="4077" spans="1:7" s="168" customFormat="1">
      <c r="A4077" s="62">
        <v>4075</v>
      </c>
      <c r="B4077" s="3" t="s">
        <v>21759</v>
      </c>
      <c r="C4077" s="62" t="str">
        <f t="shared" si="141"/>
        <v>Yes</v>
      </c>
      <c r="D4077" s="30">
        <f t="shared" si="140"/>
        <v>0.7904104613149292</v>
      </c>
      <c r="E4077" s="438">
        <v>2176</v>
      </c>
      <c r="F4077" s="31">
        <v>42612</v>
      </c>
      <c r="G4077" s="3" t="s">
        <v>21638</v>
      </c>
    </row>
    <row r="4078" spans="1:7" s="168" customFormat="1">
      <c r="A4078" s="62">
        <v>4076</v>
      </c>
      <c r="B4078" s="3" t="s">
        <v>21760</v>
      </c>
      <c r="C4078" s="62" t="str">
        <f t="shared" si="141"/>
        <v>Yes</v>
      </c>
      <c r="D4078" s="30">
        <f t="shared" si="140"/>
        <v>0.61242281147838717</v>
      </c>
      <c r="E4078" s="438">
        <v>1686</v>
      </c>
      <c r="F4078" s="31">
        <v>42612</v>
      </c>
      <c r="G4078" s="3" t="s">
        <v>21638</v>
      </c>
    </row>
    <row r="4079" spans="1:7" s="168" customFormat="1">
      <c r="A4079" s="62">
        <v>4077</v>
      </c>
      <c r="B4079" s="3" t="s">
        <v>21761</v>
      </c>
      <c r="C4079" s="62" t="str">
        <f t="shared" si="141"/>
        <v>Yes</v>
      </c>
      <c r="D4079" s="30">
        <f t="shared" si="140"/>
        <v>0.18779513258263714</v>
      </c>
      <c r="E4079" s="438">
        <v>517</v>
      </c>
      <c r="F4079" s="31">
        <v>42612</v>
      </c>
      <c r="G4079" s="3" t="s">
        <v>21638</v>
      </c>
    </row>
    <row r="4080" spans="1:7" s="168" customFormat="1">
      <c r="A4080" s="62">
        <v>4078</v>
      </c>
      <c r="B4080" s="3" t="s">
        <v>21762</v>
      </c>
      <c r="C4080" s="62" t="str">
        <f t="shared" si="141"/>
        <v>Yes</v>
      </c>
      <c r="D4080" s="30">
        <f t="shared" si="140"/>
        <v>0.93861242281147839</v>
      </c>
      <c r="E4080" s="438">
        <v>2584</v>
      </c>
      <c r="F4080" s="31">
        <v>42612</v>
      </c>
      <c r="G4080" s="3" t="s">
        <v>21638</v>
      </c>
    </row>
    <row r="4081" spans="1:7" s="168" customFormat="1">
      <c r="A4081" s="62">
        <v>4079</v>
      </c>
      <c r="B4081" s="3" t="s">
        <v>21763</v>
      </c>
      <c r="C4081" s="62" t="str">
        <f t="shared" si="141"/>
        <v>Yes</v>
      </c>
      <c r="D4081" s="30">
        <f t="shared" si="140"/>
        <v>1.0374137304758446</v>
      </c>
      <c r="E4081" s="438">
        <v>2856</v>
      </c>
      <c r="F4081" s="31">
        <v>42612</v>
      </c>
      <c r="G4081" s="3" t="s">
        <v>21638</v>
      </c>
    </row>
    <row r="4082" spans="1:7" s="168" customFormat="1">
      <c r="A4082" s="62">
        <v>4080</v>
      </c>
      <c r="B4082" s="3" t="s">
        <v>13499</v>
      </c>
      <c r="C4082" s="62" t="str">
        <f t="shared" si="141"/>
        <v>Yes</v>
      </c>
      <c r="D4082" s="30">
        <f t="shared" si="140"/>
        <v>0.98801307664366145</v>
      </c>
      <c r="E4082" s="438">
        <v>2720</v>
      </c>
      <c r="F4082" s="31">
        <v>42612</v>
      </c>
      <c r="G4082" s="3" t="s">
        <v>21638</v>
      </c>
    </row>
    <row r="4083" spans="1:7" s="168" customFormat="1">
      <c r="A4083" s="62">
        <v>4081</v>
      </c>
      <c r="B4083" s="3" t="s">
        <v>21764</v>
      </c>
      <c r="C4083" s="62" t="str">
        <f t="shared" si="141"/>
        <v>Yes</v>
      </c>
      <c r="D4083" s="30">
        <f t="shared" si="140"/>
        <v>1.2252088630584816</v>
      </c>
      <c r="E4083" s="438">
        <v>3373</v>
      </c>
      <c r="F4083" s="31">
        <v>42612</v>
      </c>
      <c r="G4083" s="3" t="s">
        <v>21638</v>
      </c>
    </row>
    <row r="4084" spans="1:7" s="168" customFormat="1">
      <c r="A4084" s="62">
        <v>4082</v>
      </c>
      <c r="B4084" s="3" t="s">
        <v>21765</v>
      </c>
      <c r="C4084" s="62" t="str">
        <f t="shared" si="141"/>
        <v>Yes</v>
      </c>
      <c r="D4084" s="30">
        <f t="shared" si="140"/>
        <v>2.8354522339266257</v>
      </c>
      <c r="E4084" s="438">
        <v>7806</v>
      </c>
      <c r="F4084" s="31">
        <v>42612</v>
      </c>
      <c r="G4084" s="3" t="s">
        <v>21638</v>
      </c>
    </row>
    <row r="4085" spans="1:7" s="168" customFormat="1">
      <c r="A4085" s="62">
        <v>4083</v>
      </c>
      <c r="B4085" s="3" t="s">
        <v>21766</v>
      </c>
      <c r="C4085" s="62" t="str">
        <f t="shared" si="141"/>
        <v>Yes</v>
      </c>
      <c r="D4085" s="30">
        <f t="shared" si="140"/>
        <v>1.6106066109698511</v>
      </c>
      <c r="E4085" s="438">
        <v>4434</v>
      </c>
      <c r="F4085" s="31">
        <v>42612</v>
      </c>
      <c r="G4085" s="3" t="s">
        <v>21638</v>
      </c>
    </row>
    <row r="4086" spans="1:7" s="168" customFormat="1">
      <c r="A4086" s="62">
        <v>4084</v>
      </c>
      <c r="B4086" s="3" t="s">
        <v>21767</v>
      </c>
      <c r="C4086" s="62" t="str">
        <f t="shared" si="141"/>
        <v>Yes</v>
      </c>
      <c r="D4086" s="30">
        <f t="shared" si="140"/>
        <v>1.6106066109698511</v>
      </c>
      <c r="E4086" s="438">
        <v>4434</v>
      </c>
      <c r="F4086" s="31">
        <v>42612</v>
      </c>
      <c r="G4086" s="3" t="s">
        <v>21638</v>
      </c>
    </row>
    <row r="4087" spans="1:7" s="168" customFormat="1">
      <c r="A4087" s="62">
        <v>4085</v>
      </c>
      <c r="B4087" s="3" t="s">
        <v>21768</v>
      </c>
      <c r="C4087" s="62" t="str">
        <f t="shared" si="141"/>
        <v>Yes</v>
      </c>
      <c r="D4087" s="30">
        <f t="shared" si="140"/>
        <v>0.3952052306574646</v>
      </c>
      <c r="E4087" s="438">
        <v>1088</v>
      </c>
      <c r="F4087" s="31">
        <v>42612</v>
      </c>
      <c r="G4087" s="3" t="s">
        <v>21638</v>
      </c>
    </row>
    <row r="4088" spans="1:7" s="168" customFormat="1">
      <c r="A4088" s="62">
        <v>4086</v>
      </c>
      <c r="B4088" s="3" t="s">
        <v>21769</v>
      </c>
      <c r="C4088" s="62" t="str">
        <f t="shared" si="141"/>
        <v>Yes</v>
      </c>
      <c r="D4088" s="30">
        <f t="shared" si="140"/>
        <v>1.6796222302942245</v>
      </c>
      <c r="E4088" s="438">
        <v>4624</v>
      </c>
      <c r="F4088" s="31">
        <v>42612</v>
      </c>
      <c r="G4088" s="3" t="s">
        <v>21638</v>
      </c>
    </row>
    <row r="4089" spans="1:7" s="168" customFormat="1">
      <c r="A4089" s="62">
        <v>4087</v>
      </c>
      <c r="B4089" s="3" t="s">
        <v>21770</v>
      </c>
      <c r="C4089" s="62" t="str">
        <f>IF(D4089&lt;=5, "Yes", "No")</f>
        <v>Yes</v>
      </c>
      <c r="D4089" s="30">
        <f t="shared" si="140"/>
        <v>1.9168180167090447</v>
      </c>
      <c r="E4089" s="30">
        <v>5277</v>
      </c>
      <c r="F4089" s="31">
        <v>42612</v>
      </c>
      <c r="G4089" s="3" t="s">
        <v>21771</v>
      </c>
    </row>
    <row r="4090" spans="1:7" s="168" customFormat="1">
      <c r="A4090" s="62">
        <v>4088</v>
      </c>
      <c r="B4090" s="3" t="s">
        <v>21772</v>
      </c>
      <c r="C4090" s="62" t="str">
        <f t="shared" ref="C4090:C4153" si="142">IF(D4090&lt;=5, "Yes", "No")</f>
        <v>Yes</v>
      </c>
      <c r="D4090" s="30">
        <f t="shared" si="140"/>
        <v>3.7940428623320015</v>
      </c>
      <c r="E4090" s="30">
        <v>10445</v>
      </c>
      <c r="F4090" s="31">
        <v>42612</v>
      </c>
      <c r="G4090" s="3" t="s">
        <v>21771</v>
      </c>
    </row>
    <row r="4091" spans="1:7" s="168" customFormat="1">
      <c r="A4091" s="62">
        <v>4089</v>
      </c>
      <c r="B4091" s="3" t="s">
        <v>21773</v>
      </c>
      <c r="C4091" s="62" t="str">
        <f t="shared" si="142"/>
        <v>Yes</v>
      </c>
      <c r="D4091" s="30">
        <f t="shared" si="140"/>
        <v>1.7290228841264075</v>
      </c>
      <c r="E4091" s="30">
        <v>4760</v>
      </c>
      <c r="F4091" s="31">
        <v>42612</v>
      </c>
      <c r="G4091" s="3" t="s">
        <v>21771</v>
      </c>
    </row>
    <row r="4092" spans="1:7" s="168" customFormat="1">
      <c r="A4092" s="62">
        <v>4090</v>
      </c>
      <c r="B4092" s="3" t="s">
        <v>21774</v>
      </c>
      <c r="C4092" s="62" t="str">
        <f t="shared" si="142"/>
        <v>Yes</v>
      </c>
      <c r="D4092" s="30">
        <f t="shared" si="140"/>
        <v>1.7290228841264075</v>
      </c>
      <c r="E4092" s="30">
        <v>4760</v>
      </c>
      <c r="F4092" s="31">
        <v>42612</v>
      </c>
      <c r="G4092" s="3" t="s">
        <v>21771</v>
      </c>
    </row>
    <row r="4093" spans="1:7" s="168" customFormat="1">
      <c r="A4093" s="62">
        <v>4091</v>
      </c>
      <c r="B4093" s="3" t="s">
        <v>21775</v>
      </c>
      <c r="C4093" s="62" t="str">
        <f t="shared" si="142"/>
        <v>Yes</v>
      </c>
      <c r="D4093" s="30">
        <f t="shared" si="140"/>
        <v>1.7290228841264075</v>
      </c>
      <c r="E4093" s="30">
        <v>4760</v>
      </c>
      <c r="F4093" s="31">
        <v>42612</v>
      </c>
      <c r="G4093" s="3" t="s">
        <v>21771</v>
      </c>
    </row>
    <row r="4094" spans="1:7" s="168" customFormat="1">
      <c r="A4094" s="62">
        <v>4092</v>
      </c>
      <c r="B4094" s="3" t="s">
        <v>21776</v>
      </c>
      <c r="C4094" s="62" t="str">
        <f t="shared" si="142"/>
        <v>Yes</v>
      </c>
      <c r="D4094" s="30">
        <f t="shared" si="140"/>
        <v>1.7290228841264075</v>
      </c>
      <c r="E4094" s="30">
        <v>4760</v>
      </c>
      <c r="F4094" s="31">
        <v>42612</v>
      </c>
      <c r="G4094" s="3" t="s">
        <v>21771</v>
      </c>
    </row>
    <row r="4095" spans="1:7" s="168" customFormat="1">
      <c r="A4095" s="62">
        <v>4093</v>
      </c>
      <c r="B4095" s="3" t="s">
        <v>21777</v>
      </c>
      <c r="C4095" s="62" t="str">
        <f t="shared" si="142"/>
        <v>Yes</v>
      </c>
      <c r="D4095" s="30">
        <f t="shared" si="140"/>
        <v>1.0570286959680348</v>
      </c>
      <c r="E4095" s="30">
        <v>2910</v>
      </c>
      <c r="F4095" s="31">
        <v>42612</v>
      </c>
      <c r="G4095" s="3" t="s">
        <v>21771</v>
      </c>
    </row>
    <row r="4096" spans="1:7" s="168" customFormat="1">
      <c r="A4096" s="62">
        <v>4094</v>
      </c>
      <c r="B4096" s="3" t="s">
        <v>19391</v>
      </c>
      <c r="C4096" s="62" t="str">
        <f t="shared" si="142"/>
        <v>Yes</v>
      </c>
      <c r="D4096" s="30">
        <f t="shared" si="140"/>
        <v>0.27678895750090809</v>
      </c>
      <c r="E4096" s="30">
        <v>762</v>
      </c>
      <c r="F4096" s="31">
        <v>42612</v>
      </c>
      <c r="G4096" s="3" t="s">
        <v>21771</v>
      </c>
    </row>
    <row r="4097" spans="1:7" s="168" customFormat="1">
      <c r="A4097" s="62">
        <v>4095</v>
      </c>
      <c r="B4097" s="3" t="s">
        <v>21778</v>
      </c>
      <c r="C4097" s="62" t="str">
        <f t="shared" si="142"/>
        <v>Yes</v>
      </c>
      <c r="D4097" s="30">
        <f t="shared" si="140"/>
        <v>3.1180530330548493</v>
      </c>
      <c r="E4097" s="30">
        <v>8584</v>
      </c>
      <c r="F4097" s="31">
        <v>42612</v>
      </c>
      <c r="G4097" s="3" t="s">
        <v>21771</v>
      </c>
    </row>
    <row r="4098" spans="1:7" s="168" customFormat="1">
      <c r="A4098" s="62">
        <v>4096</v>
      </c>
      <c r="B4098" s="3" t="s">
        <v>21779</v>
      </c>
      <c r="C4098" s="62" t="str">
        <f t="shared" si="142"/>
        <v>Yes</v>
      </c>
      <c r="D4098" s="30">
        <f t="shared" si="140"/>
        <v>1.4028332727933164</v>
      </c>
      <c r="E4098" s="30">
        <v>3862</v>
      </c>
      <c r="F4098" s="31">
        <v>42612</v>
      </c>
      <c r="G4098" s="3" t="s">
        <v>21771</v>
      </c>
    </row>
    <row r="4099" spans="1:7" s="168" customFormat="1">
      <c r="A4099" s="62">
        <v>4097</v>
      </c>
      <c r="B4099" s="3" t="s">
        <v>21780</v>
      </c>
      <c r="C4099" s="62" t="str">
        <f t="shared" si="142"/>
        <v>Yes</v>
      </c>
      <c r="D4099" s="30">
        <f t="shared" si="140"/>
        <v>0.49400653832183072</v>
      </c>
      <c r="E4099" s="30">
        <v>1360</v>
      </c>
      <c r="F4099" s="31">
        <v>42612</v>
      </c>
      <c r="G4099" s="3" t="s">
        <v>21771</v>
      </c>
    </row>
    <row r="4100" spans="1:7" s="168" customFormat="1">
      <c r="A4100" s="62">
        <v>4098</v>
      </c>
      <c r="B4100" s="3" t="s">
        <v>21781</v>
      </c>
      <c r="C4100" s="62" t="str">
        <f t="shared" si="142"/>
        <v>Yes</v>
      </c>
      <c r="D4100" s="30">
        <f t="shared" ref="D4100:D4163" si="143">E4100/2753</f>
        <v>0.7904104613149292</v>
      </c>
      <c r="E4100" s="30">
        <v>2176</v>
      </c>
      <c r="F4100" s="31">
        <v>42612</v>
      </c>
      <c r="G4100" s="3" t="s">
        <v>21771</v>
      </c>
    </row>
    <row r="4101" spans="1:7" s="168" customFormat="1">
      <c r="A4101" s="62">
        <v>4099</v>
      </c>
      <c r="B4101" s="3" t="s">
        <v>6843</v>
      </c>
      <c r="C4101" s="62" t="str">
        <f t="shared" si="142"/>
        <v>Yes</v>
      </c>
      <c r="D4101" s="30">
        <f t="shared" si="143"/>
        <v>0.69160915365056297</v>
      </c>
      <c r="E4101" s="30">
        <v>1904</v>
      </c>
      <c r="F4101" s="31">
        <v>42612</v>
      </c>
      <c r="G4101" s="3" t="s">
        <v>21771</v>
      </c>
    </row>
    <row r="4102" spans="1:7" s="168" customFormat="1">
      <c r="A4102" s="62">
        <v>4100</v>
      </c>
      <c r="B4102" s="3" t="s">
        <v>21782</v>
      </c>
      <c r="C4102" s="62" t="str">
        <f t="shared" si="142"/>
        <v>Yes</v>
      </c>
      <c r="D4102" s="30">
        <f t="shared" si="143"/>
        <v>1.6498365419542318</v>
      </c>
      <c r="E4102" s="30">
        <v>4542</v>
      </c>
      <c r="F4102" s="31">
        <v>42612</v>
      </c>
      <c r="G4102" s="3" t="s">
        <v>21771</v>
      </c>
    </row>
    <row r="4103" spans="1:7" s="168" customFormat="1">
      <c r="A4103" s="62">
        <v>4101</v>
      </c>
      <c r="B4103" s="3" t="s">
        <v>21783</v>
      </c>
      <c r="C4103" s="62" t="str">
        <f t="shared" si="142"/>
        <v>Yes</v>
      </c>
      <c r="D4103" s="30">
        <f t="shared" si="143"/>
        <v>0.869596803487105</v>
      </c>
      <c r="E4103" s="30">
        <v>2394</v>
      </c>
      <c r="F4103" s="31">
        <v>42612</v>
      </c>
      <c r="G4103" s="3" t="s">
        <v>21771</v>
      </c>
    </row>
    <row r="4104" spans="1:7" s="168" customFormat="1">
      <c r="A4104" s="62">
        <v>4102</v>
      </c>
      <c r="B4104" s="3" t="s">
        <v>21784</v>
      </c>
      <c r="C4104" s="62" t="str">
        <f t="shared" si="142"/>
        <v>Yes</v>
      </c>
      <c r="D4104" s="30">
        <f t="shared" si="143"/>
        <v>2.0058118416273159</v>
      </c>
      <c r="E4104" s="30">
        <v>5522</v>
      </c>
      <c r="F4104" s="31">
        <v>42612</v>
      </c>
      <c r="G4104" s="3" t="s">
        <v>21771</v>
      </c>
    </row>
    <row r="4105" spans="1:7" s="168" customFormat="1">
      <c r="A4105" s="62">
        <v>4103</v>
      </c>
      <c r="B4105" s="3" t="s">
        <v>21785</v>
      </c>
      <c r="C4105" s="62" t="str">
        <f t="shared" si="142"/>
        <v>Yes</v>
      </c>
      <c r="D4105" s="30">
        <f t="shared" si="143"/>
        <v>1.1856156919723937</v>
      </c>
      <c r="E4105" s="30">
        <v>3264</v>
      </c>
      <c r="F4105" s="31">
        <v>42612</v>
      </c>
      <c r="G4105" s="3" t="s">
        <v>21771</v>
      </c>
    </row>
    <row r="4106" spans="1:7" s="168" customFormat="1">
      <c r="A4106" s="62">
        <v>4104</v>
      </c>
      <c r="B4106" s="3" t="s">
        <v>13641</v>
      </c>
      <c r="C4106" s="62" t="str">
        <f t="shared" si="142"/>
        <v>Yes</v>
      </c>
      <c r="D4106" s="30">
        <f t="shared" si="143"/>
        <v>1.1856156919723937</v>
      </c>
      <c r="E4106" s="30">
        <v>3264</v>
      </c>
      <c r="F4106" s="31">
        <v>42612</v>
      </c>
      <c r="G4106" s="3" t="s">
        <v>21771</v>
      </c>
    </row>
    <row r="4107" spans="1:7" s="168" customFormat="1">
      <c r="A4107" s="62">
        <v>4105</v>
      </c>
      <c r="B4107" s="3" t="s">
        <v>21786</v>
      </c>
      <c r="C4107" s="62" t="str">
        <f t="shared" si="142"/>
        <v>Yes</v>
      </c>
      <c r="D4107" s="30">
        <f t="shared" si="143"/>
        <v>1.1856156919723937</v>
      </c>
      <c r="E4107" s="30">
        <v>3264</v>
      </c>
      <c r="F4107" s="31">
        <v>42612</v>
      </c>
      <c r="G4107" s="3" t="s">
        <v>21771</v>
      </c>
    </row>
    <row r="4108" spans="1:7" s="168" customFormat="1">
      <c r="A4108" s="62">
        <v>4106</v>
      </c>
      <c r="B4108" s="3" t="s">
        <v>21787</v>
      </c>
      <c r="C4108" s="62" t="str">
        <f t="shared" si="142"/>
        <v>Yes</v>
      </c>
      <c r="D4108" s="30">
        <f t="shared" si="143"/>
        <v>0.64220849981837991</v>
      </c>
      <c r="E4108" s="30">
        <v>1768</v>
      </c>
      <c r="F4108" s="31">
        <v>42612</v>
      </c>
      <c r="G4108" s="3" t="s">
        <v>21771</v>
      </c>
    </row>
    <row r="4109" spans="1:7" s="168" customFormat="1">
      <c r="A4109" s="62">
        <v>4107</v>
      </c>
      <c r="B4109" s="3" t="s">
        <v>21788</v>
      </c>
      <c r="C4109" s="62" t="str">
        <f t="shared" si="142"/>
        <v>Yes</v>
      </c>
      <c r="D4109" s="30">
        <f t="shared" si="143"/>
        <v>0.64220849981837991</v>
      </c>
      <c r="E4109" s="30">
        <v>1768</v>
      </c>
      <c r="F4109" s="31">
        <v>42612</v>
      </c>
      <c r="G4109" s="3" t="s">
        <v>21771</v>
      </c>
    </row>
    <row r="4110" spans="1:7" s="168" customFormat="1">
      <c r="A4110" s="62">
        <v>4108</v>
      </c>
      <c r="B4110" s="3" t="s">
        <v>21789</v>
      </c>
      <c r="C4110" s="62" t="str">
        <f t="shared" si="142"/>
        <v>Yes</v>
      </c>
      <c r="D4110" s="30">
        <f t="shared" si="143"/>
        <v>0.64220849981837991</v>
      </c>
      <c r="E4110" s="30">
        <v>1768</v>
      </c>
      <c r="F4110" s="31">
        <v>42612</v>
      </c>
      <c r="G4110" s="3" t="s">
        <v>21771</v>
      </c>
    </row>
    <row r="4111" spans="1:7" s="168" customFormat="1">
      <c r="A4111" s="62">
        <v>4109</v>
      </c>
      <c r="B4111" s="3" t="s">
        <v>21790</v>
      </c>
      <c r="C4111" s="62" t="str">
        <f t="shared" si="142"/>
        <v>Yes</v>
      </c>
      <c r="D4111" s="30">
        <f t="shared" si="143"/>
        <v>0.64220849981837991</v>
      </c>
      <c r="E4111" s="30">
        <v>1768</v>
      </c>
      <c r="F4111" s="31">
        <v>42612</v>
      </c>
      <c r="G4111" s="3" t="s">
        <v>21771</v>
      </c>
    </row>
    <row r="4112" spans="1:7" s="168" customFormat="1">
      <c r="A4112" s="62">
        <v>4110</v>
      </c>
      <c r="B4112" s="3" t="s">
        <v>21791</v>
      </c>
      <c r="C4112" s="62" t="str">
        <f t="shared" si="142"/>
        <v>Yes</v>
      </c>
      <c r="D4112" s="30">
        <f t="shared" si="143"/>
        <v>3.5568470759171813</v>
      </c>
      <c r="E4112" s="30">
        <v>9792</v>
      </c>
      <c r="F4112" s="31">
        <v>42612</v>
      </c>
      <c r="G4112" s="3" t="s">
        <v>21771</v>
      </c>
    </row>
    <row r="4113" spans="1:7" s="168" customFormat="1">
      <c r="A4113" s="62">
        <v>4111</v>
      </c>
      <c r="B4113" s="3" t="s">
        <v>21792</v>
      </c>
      <c r="C4113" s="62" t="str">
        <f t="shared" si="142"/>
        <v>Yes</v>
      </c>
      <c r="D4113" s="30">
        <f t="shared" si="143"/>
        <v>1.3832183073011259</v>
      </c>
      <c r="E4113" s="30">
        <v>3808</v>
      </c>
      <c r="F4113" s="31">
        <v>42612</v>
      </c>
      <c r="G4113" s="3" t="s">
        <v>21771</v>
      </c>
    </row>
    <row r="4114" spans="1:7" s="168" customFormat="1">
      <c r="A4114" s="62">
        <v>4112</v>
      </c>
      <c r="B4114" s="3" t="s">
        <v>21793</v>
      </c>
      <c r="C4114" s="62" t="str">
        <f t="shared" si="142"/>
        <v>Yes</v>
      </c>
      <c r="D4114" s="30">
        <f t="shared" si="143"/>
        <v>0.96839811115147112</v>
      </c>
      <c r="E4114" s="30">
        <v>2666</v>
      </c>
      <c r="F4114" s="31">
        <v>42612</v>
      </c>
      <c r="G4114" s="3" t="s">
        <v>21771</v>
      </c>
    </row>
    <row r="4115" spans="1:7" s="168" customFormat="1">
      <c r="A4115" s="62">
        <v>4113</v>
      </c>
      <c r="B4115" s="3" t="s">
        <v>21794</v>
      </c>
      <c r="C4115" s="62" t="str">
        <f t="shared" si="142"/>
        <v>Yes</v>
      </c>
      <c r="D4115" s="30">
        <f t="shared" si="143"/>
        <v>1.6698147475481293</v>
      </c>
      <c r="E4115" s="30">
        <v>4597</v>
      </c>
      <c r="F4115" s="31">
        <v>42612</v>
      </c>
      <c r="G4115" s="3" t="s">
        <v>21771</v>
      </c>
    </row>
    <row r="4116" spans="1:7" s="168" customFormat="1">
      <c r="A4116" s="62">
        <v>4114</v>
      </c>
      <c r="B4116" s="3" t="s">
        <v>21795</v>
      </c>
      <c r="C4116" s="62" t="str">
        <f t="shared" si="142"/>
        <v>Yes</v>
      </c>
      <c r="D4116" s="30">
        <f t="shared" si="143"/>
        <v>4.3570650199782053</v>
      </c>
      <c r="E4116" s="30">
        <v>11995</v>
      </c>
      <c r="F4116" s="31">
        <v>42612</v>
      </c>
      <c r="G4116" s="3" t="s">
        <v>21771</v>
      </c>
    </row>
    <row r="4117" spans="1:7" s="168" customFormat="1">
      <c r="A4117" s="62">
        <v>4115</v>
      </c>
      <c r="B4117" s="3" t="s">
        <v>21796</v>
      </c>
      <c r="C4117" s="62" t="str">
        <f t="shared" si="142"/>
        <v>Yes</v>
      </c>
      <c r="D4117" s="30">
        <f t="shared" si="143"/>
        <v>0.6324010170722848</v>
      </c>
      <c r="E4117" s="30">
        <v>1741</v>
      </c>
      <c r="F4117" s="31">
        <v>42612</v>
      </c>
      <c r="G4117" s="3" t="s">
        <v>21771</v>
      </c>
    </row>
    <row r="4118" spans="1:7" s="168" customFormat="1">
      <c r="A4118" s="62">
        <v>4116</v>
      </c>
      <c r="B4118" s="3" t="s">
        <v>21797</v>
      </c>
      <c r="C4118" s="62" t="str">
        <f t="shared" si="142"/>
        <v>Yes</v>
      </c>
      <c r="D4118" s="30">
        <f t="shared" si="143"/>
        <v>0.6324010170722848</v>
      </c>
      <c r="E4118" s="30">
        <v>1741</v>
      </c>
      <c r="F4118" s="31">
        <v>42612</v>
      </c>
      <c r="G4118" s="3" t="s">
        <v>21771</v>
      </c>
    </row>
    <row r="4119" spans="1:7" s="168" customFormat="1">
      <c r="A4119" s="62">
        <v>4117</v>
      </c>
      <c r="B4119" s="3" t="s">
        <v>21798</v>
      </c>
      <c r="C4119" s="62" t="str">
        <f t="shared" si="142"/>
        <v>Yes</v>
      </c>
      <c r="D4119" s="30">
        <f t="shared" si="143"/>
        <v>1.561205957137668</v>
      </c>
      <c r="E4119" s="30">
        <v>4298</v>
      </c>
      <c r="F4119" s="31">
        <v>42612</v>
      </c>
      <c r="G4119" s="3" t="s">
        <v>21771</v>
      </c>
    </row>
    <row r="4120" spans="1:7" s="168" customFormat="1">
      <c r="A4120" s="62">
        <v>4118</v>
      </c>
      <c r="B4120" s="3" t="s">
        <v>21799</v>
      </c>
      <c r="C4120" s="62" t="str">
        <f t="shared" si="142"/>
        <v>Yes</v>
      </c>
      <c r="D4120" s="30">
        <f t="shared" si="143"/>
        <v>0.98801307664366145</v>
      </c>
      <c r="E4120" s="30">
        <v>2720</v>
      </c>
      <c r="F4120" s="31">
        <v>42612</v>
      </c>
      <c r="G4120" s="3" t="s">
        <v>21771</v>
      </c>
    </row>
    <row r="4121" spans="1:7" s="168" customFormat="1">
      <c r="A4121" s="62">
        <v>4119</v>
      </c>
      <c r="B4121" s="3" t="s">
        <v>21800</v>
      </c>
      <c r="C4121" s="62" t="str">
        <f t="shared" si="142"/>
        <v>Yes</v>
      </c>
      <c r="D4121" s="30">
        <f t="shared" si="143"/>
        <v>0.98801307664366145</v>
      </c>
      <c r="E4121" s="30">
        <v>2720</v>
      </c>
      <c r="F4121" s="31">
        <v>42612</v>
      </c>
      <c r="G4121" s="3" t="s">
        <v>21771</v>
      </c>
    </row>
    <row r="4122" spans="1:7" s="168" customFormat="1">
      <c r="A4122" s="62">
        <v>4120</v>
      </c>
      <c r="B4122" s="3" t="s">
        <v>21801</v>
      </c>
      <c r="C4122" s="62" t="str">
        <f t="shared" si="142"/>
        <v>Yes</v>
      </c>
      <c r="D4122" s="30">
        <f t="shared" si="143"/>
        <v>2.1438430802760626</v>
      </c>
      <c r="E4122" s="30">
        <v>5902</v>
      </c>
      <c r="F4122" s="31">
        <v>42612</v>
      </c>
      <c r="G4122" s="3" t="s">
        <v>21771</v>
      </c>
    </row>
    <row r="4123" spans="1:7" s="168" customFormat="1">
      <c r="A4123" s="62">
        <v>4121</v>
      </c>
      <c r="B4123" s="3" t="s">
        <v>21802</v>
      </c>
      <c r="C4123" s="62" t="str">
        <f t="shared" si="142"/>
        <v>Yes</v>
      </c>
      <c r="D4123" s="30">
        <f t="shared" si="143"/>
        <v>1.9760261532873229</v>
      </c>
      <c r="E4123" s="30">
        <v>5440</v>
      </c>
      <c r="F4123" s="31">
        <v>42612</v>
      </c>
      <c r="G4123" s="3" t="s">
        <v>21771</v>
      </c>
    </row>
    <row r="4124" spans="1:7" s="168" customFormat="1">
      <c r="A4124" s="62">
        <v>4122</v>
      </c>
      <c r="B4124" s="3" t="s">
        <v>21803</v>
      </c>
      <c r="C4124" s="62" t="str">
        <f t="shared" si="142"/>
        <v>Yes</v>
      </c>
      <c r="D4124" s="30">
        <f t="shared" si="143"/>
        <v>1.9760261532873229</v>
      </c>
      <c r="E4124" s="30">
        <v>5440</v>
      </c>
      <c r="F4124" s="31">
        <v>42612</v>
      </c>
      <c r="G4124" s="3" t="s">
        <v>21771</v>
      </c>
    </row>
    <row r="4125" spans="1:7" s="168" customFormat="1">
      <c r="A4125" s="62">
        <v>4123</v>
      </c>
      <c r="B4125" s="3" t="s">
        <v>21804</v>
      </c>
      <c r="C4125" s="62" t="str">
        <f t="shared" si="142"/>
        <v>Yes</v>
      </c>
      <c r="D4125" s="30">
        <f t="shared" si="143"/>
        <v>0.48419905557573556</v>
      </c>
      <c r="E4125" s="30">
        <v>1333</v>
      </c>
      <c r="F4125" s="31">
        <v>42612</v>
      </c>
      <c r="G4125" s="3" t="s">
        <v>21771</v>
      </c>
    </row>
    <row r="4126" spans="1:7" s="168" customFormat="1">
      <c r="A4126" s="62">
        <v>4124</v>
      </c>
      <c r="B4126" s="3" t="s">
        <v>21805</v>
      </c>
      <c r="C4126" s="62" t="str">
        <f t="shared" si="142"/>
        <v>Yes</v>
      </c>
      <c r="D4126" s="30">
        <f t="shared" si="143"/>
        <v>0.60261532873229207</v>
      </c>
      <c r="E4126" s="30">
        <v>1659</v>
      </c>
      <c r="F4126" s="31">
        <v>42612</v>
      </c>
      <c r="G4126" s="3" t="s">
        <v>21771</v>
      </c>
    </row>
    <row r="4127" spans="1:7" s="168" customFormat="1">
      <c r="A4127" s="62">
        <v>4125</v>
      </c>
      <c r="B4127" s="3" t="s">
        <v>21806</v>
      </c>
      <c r="C4127" s="62" t="str">
        <f t="shared" si="142"/>
        <v>Yes</v>
      </c>
      <c r="D4127" s="30">
        <f t="shared" si="143"/>
        <v>0.57319288049400652</v>
      </c>
      <c r="E4127" s="30">
        <v>1578</v>
      </c>
      <c r="F4127" s="31">
        <v>42612</v>
      </c>
      <c r="G4127" s="3" t="s">
        <v>21771</v>
      </c>
    </row>
    <row r="4128" spans="1:7" s="168" customFormat="1">
      <c r="A4128" s="62">
        <v>4126</v>
      </c>
      <c r="B4128" s="3" t="s">
        <v>21807</v>
      </c>
      <c r="C4128" s="62" t="str">
        <f t="shared" si="142"/>
        <v>Yes</v>
      </c>
      <c r="D4128" s="30">
        <f t="shared" si="143"/>
        <v>2.3414456956047949</v>
      </c>
      <c r="E4128" s="30">
        <v>6446</v>
      </c>
      <c r="F4128" s="31">
        <v>42612</v>
      </c>
      <c r="G4128" s="3" t="s">
        <v>21771</v>
      </c>
    </row>
    <row r="4129" spans="1:7" s="168" customFormat="1">
      <c r="A4129" s="62">
        <v>4127</v>
      </c>
      <c r="B4129" s="3" t="s">
        <v>21808</v>
      </c>
      <c r="C4129" s="62" t="str">
        <f t="shared" si="142"/>
        <v>Yes</v>
      </c>
      <c r="D4129" s="30">
        <f t="shared" si="143"/>
        <v>4.9400653832183075</v>
      </c>
      <c r="E4129" s="30">
        <v>13600</v>
      </c>
      <c r="F4129" s="31">
        <v>42612</v>
      </c>
      <c r="G4129" s="3" t="s">
        <v>21771</v>
      </c>
    </row>
    <row r="4130" spans="1:7" s="168" customFormat="1">
      <c r="A4130" s="62">
        <v>4128</v>
      </c>
      <c r="B4130" s="3" t="s">
        <v>21809</v>
      </c>
      <c r="C4130" s="62" t="str">
        <f t="shared" si="142"/>
        <v>Yes</v>
      </c>
      <c r="D4130" s="30">
        <f t="shared" si="143"/>
        <v>4.9400653832183075</v>
      </c>
      <c r="E4130" s="30">
        <v>13600</v>
      </c>
      <c r="F4130" s="31">
        <v>42612</v>
      </c>
      <c r="G4130" s="3" t="s">
        <v>21771</v>
      </c>
    </row>
    <row r="4131" spans="1:7" s="168" customFormat="1">
      <c r="A4131" s="62">
        <v>4129</v>
      </c>
      <c r="B4131" s="3" t="s">
        <v>21810</v>
      </c>
      <c r="C4131" s="62" t="str">
        <f t="shared" si="142"/>
        <v>Yes</v>
      </c>
      <c r="D4131" s="30">
        <f t="shared" si="143"/>
        <v>4.564475118053033</v>
      </c>
      <c r="E4131" s="30">
        <v>12566</v>
      </c>
      <c r="F4131" s="31">
        <v>42612</v>
      </c>
      <c r="G4131" s="3" t="s">
        <v>21771</v>
      </c>
    </row>
    <row r="4132" spans="1:7" s="168" customFormat="1">
      <c r="A4132" s="62">
        <v>4130</v>
      </c>
      <c r="B4132" s="3" t="s">
        <v>21811</v>
      </c>
      <c r="C4132" s="62" t="str">
        <f t="shared" si="142"/>
        <v>Yes</v>
      </c>
      <c r="D4132" s="30">
        <f t="shared" si="143"/>
        <v>2.3414456956047949</v>
      </c>
      <c r="E4132" s="30">
        <v>6446</v>
      </c>
      <c r="F4132" s="31">
        <v>42612</v>
      </c>
      <c r="G4132" s="3" t="s">
        <v>21771</v>
      </c>
    </row>
    <row r="4133" spans="1:7" s="168" customFormat="1">
      <c r="A4133" s="62">
        <v>4131</v>
      </c>
      <c r="B4133" s="3" t="s">
        <v>13782</v>
      </c>
      <c r="C4133" s="62" t="str">
        <f t="shared" si="142"/>
        <v>Yes</v>
      </c>
      <c r="D4133" s="30">
        <f t="shared" si="143"/>
        <v>2.3414456956047949</v>
      </c>
      <c r="E4133" s="30">
        <v>6446</v>
      </c>
      <c r="F4133" s="31">
        <v>42612</v>
      </c>
      <c r="G4133" s="3" t="s">
        <v>21771</v>
      </c>
    </row>
    <row r="4134" spans="1:7" s="168" customFormat="1">
      <c r="A4134" s="62">
        <v>4132</v>
      </c>
      <c r="B4134" s="3" t="s">
        <v>21812</v>
      </c>
      <c r="C4134" s="62" t="str">
        <f t="shared" si="142"/>
        <v>Yes</v>
      </c>
      <c r="D4134" s="30">
        <f t="shared" si="143"/>
        <v>0.33599709407918632</v>
      </c>
      <c r="E4134" s="30">
        <v>925</v>
      </c>
      <c r="F4134" s="31">
        <v>42612</v>
      </c>
      <c r="G4134" s="3" t="s">
        <v>21771</v>
      </c>
    </row>
    <row r="4135" spans="1:7" s="168" customFormat="1">
      <c r="A4135" s="62">
        <v>4133</v>
      </c>
      <c r="B4135" s="3" t="s">
        <v>21813</v>
      </c>
      <c r="C4135" s="62" t="str">
        <f t="shared" si="142"/>
        <v>Yes</v>
      </c>
      <c r="D4135" s="30">
        <f t="shared" si="143"/>
        <v>4.9400653832183075E-2</v>
      </c>
      <c r="E4135" s="30">
        <v>136</v>
      </c>
      <c r="F4135" s="31">
        <v>42612</v>
      </c>
      <c r="G4135" s="3" t="s">
        <v>21771</v>
      </c>
    </row>
    <row r="4136" spans="1:7" s="168" customFormat="1">
      <c r="A4136" s="62">
        <v>4134</v>
      </c>
      <c r="B4136" s="3" t="s">
        <v>21814</v>
      </c>
      <c r="C4136" s="62" t="str">
        <f t="shared" si="142"/>
        <v>Yes</v>
      </c>
      <c r="D4136" s="30">
        <f t="shared" si="143"/>
        <v>1.1660007264802035</v>
      </c>
      <c r="E4136" s="30">
        <v>3210</v>
      </c>
      <c r="F4136" s="31">
        <v>42612</v>
      </c>
      <c r="G4136" s="3" t="s">
        <v>21771</v>
      </c>
    </row>
    <row r="4137" spans="1:7" s="168" customFormat="1">
      <c r="A4137" s="62">
        <v>4135</v>
      </c>
      <c r="B4137" s="3" t="s">
        <v>19183</v>
      </c>
      <c r="C4137" s="62" t="str">
        <f t="shared" si="142"/>
        <v>Yes</v>
      </c>
      <c r="D4137" s="30">
        <f t="shared" si="143"/>
        <v>1.1660007264802035</v>
      </c>
      <c r="E4137" s="30">
        <v>3210</v>
      </c>
      <c r="F4137" s="31">
        <v>42612</v>
      </c>
      <c r="G4137" s="3" t="s">
        <v>21771</v>
      </c>
    </row>
    <row r="4138" spans="1:7" s="168" customFormat="1">
      <c r="A4138" s="62">
        <v>4136</v>
      </c>
      <c r="B4138" s="3" t="s">
        <v>21815</v>
      </c>
      <c r="C4138" s="62" t="str">
        <f t="shared" si="142"/>
        <v>Yes</v>
      </c>
      <c r="D4138" s="30">
        <f t="shared" si="143"/>
        <v>0.4743915728296404</v>
      </c>
      <c r="E4138" s="30">
        <v>1306</v>
      </c>
      <c r="F4138" s="31">
        <v>42612</v>
      </c>
      <c r="G4138" s="3" t="s">
        <v>21771</v>
      </c>
    </row>
    <row r="4139" spans="1:7" s="168" customFormat="1">
      <c r="A4139" s="62">
        <v>4137</v>
      </c>
      <c r="B4139" s="3" t="s">
        <v>21816</v>
      </c>
      <c r="C4139" s="62" t="str">
        <f t="shared" si="142"/>
        <v>Yes</v>
      </c>
      <c r="D4139" s="30">
        <f t="shared" si="143"/>
        <v>2.3414456956047949</v>
      </c>
      <c r="E4139" s="30">
        <v>6446</v>
      </c>
      <c r="F4139" s="31">
        <v>42612</v>
      </c>
      <c r="G4139" s="3" t="s">
        <v>21771</v>
      </c>
    </row>
    <row r="4140" spans="1:7" s="168" customFormat="1">
      <c r="A4140" s="62">
        <v>4138</v>
      </c>
      <c r="B4140" s="3" t="s">
        <v>21817</v>
      </c>
      <c r="C4140" s="62" t="str">
        <f t="shared" si="142"/>
        <v>Yes</v>
      </c>
      <c r="D4140" s="30">
        <f t="shared" si="143"/>
        <v>0.98801307664366145</v>
      </c>
      <c r="E4140" s="30">
        <v>2720</v>
      </c>
      <c r="F4140" s="31">
        <v>42612</v>
      </c>
      <c r="G4140" s="3" t="s">
        <v>21771</v>
      </c>
    </row>
    <row r="4141" spans="1:7" s="168" customFormat="1">
      <c r="A4141" s="62">
        <v>4139</v>
      </c>
      <c r="B4141" s="3" t="s">
        <v>21818</v>
      </c>
      <c r="C4141" s="62" t="str">
        <f t="shared" si="142"/>
        <v>Yes</v>
      </c>
      <c r="D4141" s="30">
        <f t="shared" si="143"/>
        <v>0.98801307664366145</v>
      </c>
      <c r="E4141" s="30">
        <v>2720</v>
      </c>
      <c r="F4141" s="31">
        <v>42612</v>
      </c>
      <c r="G4141" s="3" t="s">
        <v>21771</v>
      </c>
    </row>
    <row r="4142" spans="1:7" s="168" customFormat="1">
      <c r="A4142" s="62">
        <v>4140</v>
      </c>
      <c r="B4142" s="3" t="s">
        <v>21819</v>
      </c>
      <c r="C4142" s="62" t="str">
        <f t="shared" si="142"/>
        <v>Yes</v>
      </c>
      <c r="D4142" s="30">
        <f t="shared" si="143"/>
        <v>0.98801307664366145</v>
      </c>
      <c r="E4142" s="30">
        <v>2720</v>
      </c>
      <c r="F4142" s="31">
        <v>42612</v>
      </c>
      <c r="G4142" s="3" t="s">
        <v>21771</v>
      </c>
    </row>
    <row r="4143" spans="1:7" s="168" customFormat="1">
      <c r="A4143" s="62">
        <v>4141</v>
      </c>
      <c r="B4143" s="3" t="s">
        <v>21820</v>
      </c>
      <c r="C4143" s="62" t="str">
        <f t="shared" si="142"/>
        <v>Yes</v>
      </c>
      <c r="D4143" s="30">
        <f t="shared" si="143"/>
        <v>0.65201598256447513</v>
      </c>
      <c r="E4143" s="30">
        <v>1795</v>
      </c>
      <c r="F4143" s="31">
        <v>42612</v>
      </c>
      <c r="G4143" s="3" t="s">
        <v>21771</v>
      </c>
    </row>
    <row r="4144" spans="1:7" s="168" customFormat="1">
      <c r="A4144" s="62">
        <v>4142</v>
      </c>
      <c r="B4144" s="3" t="s">
        <v>19703</v>
      </c>
      <c r="C4144" s="62" t="str">
        <f t="shared" si="142"/>
        <v>Yes</v>
      </c>
      <c r="D4144" s="30">
        <f t="shared" si="143"/>
        <v>4.9400653832183075</v>
      </c>
      <c r="E4144" s="30">
        <v>13600</v>
      </c>
      <c r="F4144" s="31">
        <v>42612</v>
      </c>
      <c r="G4144" s="3" t="s">
        <v>21771</v>
      </c>
    </row>
    <row r="4145" spans="1:7" s="168" customFormat="1">
      <c r="A4145" s="62">
        <v>4143</v>
      </c>
      <c r="B4145" s="3" t="s">
        <v>21821</v>
      </c>
      <c r="C4145" s="62" t="str">
        <f t="shared" si="142"/>
        <v>Yes</v>
      </c>
      <c r="D4145" s="30">
        <f t="shared" si="143"/>
        <v>2.4998183799491462</v>
      </c>
      <c r="E4145" s="30">
        <v>6882</v>
      </c>
      <c r="F4145" s="31">
        <v>42612</v>
      </c>
      <c r="G4145" s="3" t="s">
        <v>21771</v>
      </c>
    </row>
    <row r="4146" spans="1:7" s="168" customFormat="1">
      <c r="A4146" s="62">
        <v>4144</v>
      </c>
      <c r="B4146" s="3" t="s">
        <v>21822</v>
      </c>
      <c r="C4146" s="62" t="str">
        <f t="shared" si="142"/>
        <v>Yes</v>
      </c>
      <c r="D4146" s="30">
        <f t="shared" si="143"/>
        <v>4.4460588448964762</v>
      </c>
      <c r="E4146" s="30">
        <v>12240</v>
      </c>
      <c r="F4146" s="31">
        <v>42612</v>
      </c>
      <c r="G4146" s="3" t="s">
        <v>21771</v>
      </c>
    </row>
    <row r="4147" spans="1:7" s="168" customFormat="1">
      <c r="A4147" s="62">
        <v>4145</v>
      </c>
      <c r="B4147" s="3" t="s">
        <v>21823</v>
      </c>
      <c r="C4147" s="62" t="str">
        <f t="shared" si="142"/>
        <v>Yes</v>
      </c>
      <c r="D4147" s="30">
        <f t="shared" si="143"/>
        <v>1.6004358881220486</v>
      </c>
      <c r="E4147" s="30">
        <v>4406</v>
      </c>
      <c r="F4147" s="31">
        <v>42612</v>
      </c>
      <c r="G4147" s="3" t="s">
        <v>21771</v>
      </c>
    </row>
    <row r="4148" spans="1:7" s="168" customFormat="1">
      <c r="A4148" s="62">
        <v>4146</v>
      </c>
      <c r="B4148" s="3" t="s">
        <v>21824</v>
      </c>
      <c r="C4148" s="62" t="str">
        <f t="shared" si="142"/>
        <v>Yes</v>
      </c>
      <c r="D4148" s="30">
        <f t="shared" si="143"/>
        <v>0.98801307664366145</v>
      </c>
      <c r="E4148" s="30">
        <v>2720</v>
      </c>
      <c r="F4148" s="31">
        <v>42612</v>
      </c>
      <c r="G4148" s="3" t="s">
        <v>21771</v>
      </c>
    </row>
    <row r="4149" spans="1:7" s="168" customFormat="1">
      <c r="A4149" s="62">
        <v>4147</v>
      </c>
      <c r="B4149" s="3" t="s">
        <v>21825</v>
      </c>
      <c r="C4149" s="62" t="str">
        <f t="shared" si="142"/>
        <v>Yes</v>
      </c>
      <c r="D4149" s="30">
        <f t="shared" si="143"/>
        <v>0.92880494006538317</v>
      </c>
      <c r="E4149" s="30">
        <v>2557</v>
      </c>
      <c r="F4149" s="31">
        <v>42612</v>
      </c>
      <c r="G4149" s="3" t="s">
        <v>21771</v>
      </c>
    </row>
    <row r="4150" spans="1:7" s="168" customFormat="1">
      <c r="A4150" s="62">
        <v>4148</v>
      </c>
      <c r="B4150" s="3" t="s">
        <v>21826</v>
      </c>
      <c r="C4150" s="62" t="str">
        <f t="shared" si="142"/>
        <v>Yes</v>
      </c>
      <c r="D4150" s="30">
        <f t="shared" si="143"/>
        <v>0.88921176897929533</v>
      </c>
      <c r="E4150" s="30">
        <v>2448</v>
      </c>
      <c r="F4150" s="31">
        <v>42612</v>
      </c>
      <c r="G4150" s="3" t="s">
        <v>21771</v>
      </c>
    </row>
    <row r="4151" spans="1:7" s="168" customFormat="1">
      <c r="A4151" s="62">
        <v>4149</v>
      </c>
      <c r="B4151" s="3" t="s">
        <v>21827</v>
      </c>
      <c r="C4151" s="62" t="str">
        <f t="shared" si="142"/>
        <v>Yes</v>
      </c>
      <c r="D4151" s="30">
        <f t="shared" si="143"/>
        <v>0.49400653832183072</v>
      </c>
      <c r="E4151" s="30">
        <v>1360</v>
      </c>
      <c r="F4151" s="31">
        <v>42612</v>
      </c>
      <c r="G4151" s="3" t="s">
        <v>21771</v>
      </c>
    </row>
    <row r="4152" spans="1:7" s="168" customFormat="1">
      <c r="A4152" s="62">
        <v>4150</v>
      </c>
      <c r="B4152" s="3" t="s">
        <v>21828</v>
      </c>
      <c r="C4152" s="62" t="str">
        <f t="shared" si="142"/>
        <v>Yes</v>
      </c>
      <c r="D4152" s="30">
        <f t="shared" si="143"/>
        <v>0.49400653832183072</v>
      </c>
      <c r="E4152" s="30">
        <v>1360</v>
      </c>
      <c r="F4152" s="31">
        <v>42612</v>
      </c>
      <c r="G4152" s="3" t="s">
        <v>21771</v>
      </c>
    </row>
    <row r="4153" spans="1:7" s="168" customFormat="1">
      <c r="A4153" s="62">
        <v>4151</v>
      </c>
      <c r="B4153" s="3" t="s">
        <v>21829</v>
      </c>
      <c r="C4153" s="62" t="str">
        <f t="shared" si="142"/>
        <v>Yes</v>
      </c>
      <c r="D4153" s="30">
        <f t="shared" si="143"/>
        <v>0.10860879041046131</v>
      </c>
      <c r="E4153" s="30">
        <v>299</v>
      </c>
      <c r="F4153" s="31">
        <v>42612</v>
      </c>
      <c r="G4153" s="3" t="s">
        <v>21771</v>
      </c>
    </row>
    <row r="4154" spans="1:7" s="168" customFormat="1">
      <c r="A4154" s="62">
        <v>4152</v>
      </c>
      <c r="B4154" s="3" t="s">
        <v>21830</v>
      </c>
      <c r="C4154" s="62" t="str">
        <f t="shared" ref="C4154:C4191" si="144">IF(D4154&lt;=5, "Yes", "No")</f>
        <v>Yes</v>
      </c>
      <c r="D4154" s="30">
        <f t="shared" si="143"/>
        <v>2.4010170722847803</v>
      </c>
      <c r="E4154" s="30">
        <v>6610</v>
      </c>
      <c r="F4154" s="31">
        <v>42612</v>
      </c>
      <c r="G4154" s="3" t="s">
        <v>21771</v>
      </c>
    </row>
    <row r="4155" spans="1:7" s="168" customFormat="1">
      <c r="A4155" s="62">
        <v>4153</v>
      </c>
      <c r="B4155" s="3" t="s">
        <v>21831</v>
      </c>
      <c r="C4155" s="62" t="str">
        <f t="shared" si="144"/>
        <v>Yes</v>
      </c>
      <c r="D4155" s="30">
        <f t="shared" si="143"/>
        <v>2.4010170722847803</v>
      </c>
      <c r="E4155" s="30">
        <v>6610</v>
      </c>
      <c r="F4155" s="31">
        <v>42612</v>
      </c>
      <c r="G4155" s="3" t="s">
        <v>21771</v>
      </c>
    </row>
    <row r="4156" spans="1:7" s="168" customFormat="1">
      <c r="A4156" s="62">
        <v>4154</v>
      </c>
      <c r="B4156" s="3" t="s">
        <v>21832</v>
      </c>
      <c r="C4156" s="62" t="str">
        <f t="shared" si="144"/>
        <v>Yes</v>
      </c>
      <c r="D4156" s="30">
        <f t="shared" si="143"/>
        <v>1.2546313112967671</v>
      </c>
      <c r="E4156" s="30">
        <v>3454</v>
      </c>
      <c r="F4156" s="31">
        <v>42612</v>
      </c>
      <c r="G4156" s="3" t="s">
        <v>21771</v>
      </c>
    </row>
    <row r="4157" spans="1:7" s="168" customFormat="1">
      <c r="A4157" s="62">
        <v>4155</v>
      </c>
      <c r="B4157" s="3" t="s">
        <v>21833</v>
      </c>
      <c r="C4157" s="62" t="str">
        <f t="shared" si="144"/>
        <v>Yes</v>
      </c>
      <c r="D4157" s="30">
        <f t="shared" si="143"/>
        <v>0.46422084998183799</v>
      </c>
      <c r="E4157" s="30">
        <v>1278</v>
      </c>
      <c r="F4157" s="31">
        <v>42612</v>
      </c>
      <c r="G4157" s="3" t="s">
        <v>21771</v>
      </c>
    </row>
    <row r="4158" spans="1:7" s="168" customFormat="1">
      <c r="A4158" s="62">
        <v>4156</v>
      </c>
      <c r="B4158" s="3" t="s">
        <v>21834</v>
      </c>
      <c r="C4158" s="62" t="str">
        <f t="shared" si="144"/>
        <v>Yes</v>
      </c>
      <c r="D4158" s="30">
        <f t="shared" si="143"/>
        <v>2.0748274609516892</v>
      </c>
      <c r="E4158" s="30">
        <v>5712</v>
      </c>
      <c r="F4158" s="31">
        <v>42612</v>
      </c>
      <c r="G4158" s="3" t="s">
        <v>21771</v>
      </c>
    </row>
    <row r="4159" spans="1:7" s="168" customFormat="1">
      <c r="A4159" s="62">
        <v>4157</v>
      </c>
      <c r="B4159" s="3" t="s">
        <v>21835</v>
      </c>
      <c r="C4159" s="62" t="str">
        <f t="shared" si="144"/>
        <v>Yes</v>
      </c>
      <c r="D4159" s="30">
        <f t="shared" si="143"/>
        <v>1.7784235379585907</v>
      </c>
      <c r="E4159" s="30">
        <v>4896</v>
      </c>
      <c r="F4159" s="31">
        <v>42612</v>
      </c>
      <c r="G4159" s="3" t="s">
        <v>21771</v>
      </c>
    </row>
    <row r="4160" spans="1:7" s="168" customFormat="1">
      <c r="A4160" s="62">
        <v>4158</v>
      </c>
      <c r="B4160" s="3" t="s">
        <v>21836</v>
      </c>
      <c r="C4160" s="62" t="str">
        <f t="shared" si="144"/>
        <v>Yes</v>
      </c>
      <c r="D4160" s="30">
        <f t="shared" si="143"/>
        <v>2.0748274609516892</v>
      </c>
      <c r="E4160" s="30">
        <v>5712</v>
      </c>
      <c r="F4160" s="31">
        <v>42612</v>
      </c>
      <c r="G4160" s="3" t="s">
        <v>21771</v>
      </c>
    </row>
    <row r="4161" spans="1:7" s="168" customFormat="1">
      <c r="A4161" s="62">
        <v>4159</v>
      </c>
      <c r="B4161" s="3" t="s">
        <v>21837</v>
      </c>
      <c r="C4161" s="62" t="str">
        <f t="shared" si="144"/>
        <v>Yes</v>
      </c>
      <c r="D4161" s="30">
        <f t="shared" si="143"/>
        <v>0.74100980748274614</v>
      </c>
      <c r="E4161" s="30">
        <v>2040</v>
      </c>
      <c r="F4161" s="31">
        <v>42612</v>
      </c>
      <c r="G4161" s="3" t="s">
        <v>21771</v>
      </c>
    </row>
    <row r="4162" spans="1:7" s="168" customFormat="1">
      <c r="A4162" s="62">
        <v>4160</v>
      </c>
      <c r="B4162" s="3" t="s">
        <v>21838</v>
      </c>
      <c r="C4162" s="62" t="str">
        <f t="shared" si="144"/>
        <v>Yes</v>
      </c>
      <c r="D4162" s="30">
        <f t="shared" si="143"/>
        <v>0.74100980748274614</v>
      </c>
      <c r="E4162" s="30">
        <v>2040</v>
      </c>
      <c r="F4162" s="31">
        <v>42612</v>
      </c>
      <c r="G4162" s="3" t="s">
        <v>21771</v>
      </c>
    </row>
    <row r="4163" spans="1:7" s="168" customFormat="1">
      <c r="A4163" s="62">
        <v>4161</v>
      </c>
      <c r="B4163" s="3" t="s">
        <v>21839</v>
      </c>
      <c r="C4163" s="62" t="str">
        <f t="shared" si="144"/>
        <v>Yes</v>
      </c>
      <c r="D4163" s="30">
        <f t="shared" si="143"/>
        <v>0.40501271340355977</v>
      </c>
      <c r="E4163" s="30">
        <v>1115</v>
      </c>
      <c r="F4163" s="31">
        <v>42612</v>
      </c>
      <c r="G4163" s="3" t="s">
        <v>21771</v>
      </c>
    </row>
    <row r="4164" spans="1:7" s="168" customFormat="1">
      <c r="A4164" s="62">
        <v>4162</v>
      </c>
      <c r="B4164" s="3" t="s">
        <v>21840</v>
      </c>
      <c r="C4164" s="62" t="str">
        <f t="shared" si="144"/>
        <v>Yes</v>
      </c>
      <c r="D4164" s="30">
        <f t="shared" ref="D4164:D4227" si="145">E4164/2753</f>
        <v>0.98801307664366145</v>
      </c>
      <c r="E4164" s="30">
        <v>2720</v>
      </c>
      <c r="F4164" s="31">
        <v>42612</v>
      </c>
      <c r="G4164" s="3" t="s">
        <v>21771</v>
      </c>
    </row>
    <row r="4165" spans="1:7" s="168" customFormat="1">
      <c r="A4165" s="62">
        <v>4163</v>
      </c>
      <c r="B4165" s="3" t="s">
        <v>21841</v>
      </c>
      <c r="C4165" s="62" t="str">
        <f t="shared" si="144"/>
        <v>Yes</v>
      </c>
      <c r="D4165" s="30">
        <f t="shared" si="145"/>
        <v>1.4820196149654923</v>
      </c>
      <c r="E4165" s="30">
        <v>4080</v>
      </c>
      <c r="F4165" s="31">
        <v>42612</v>
      </c>
      <c r="G4165" s="3" t="s">
        <v>21771</v>
      </c>
    </row>
    <row r="4166" spans="1:7" s="168" customFormat="1">
      <c r="A4166" s="62">
        <v>4164</v>
      </c>
      <c r="B4166" s="3" t="s">
        <v>21842</v>
      </c>
      <c r="C4166" s="62" t="str">
        <f t="shared" si="144"/>
        <v>Yes</v>
      </c>
      <c r="D4166" s="30">
        <f t="shared" si="145"/>
        <v>0.18779513258263714</v>
      </c>
      <c r="E4166" s="30">
        <v>517</v>
      </c>
      <c r="F4166" s="31">
        <v>42612</v>
      </c>
      <c r="G4166" s="3" t="s">
        <v>21771</v>
      </c>
    </row>
    <row r="4167" spans="1:7" s="168" customFormat="1">
      <c r="A4167" s="62">
        <v>4165</v>
      </c>
      <c r="B4167" s="3" t="s">
        <v>21843</v>
      </c>
      <c r="C4167" s="62" t="str">
        <f t="shared" si="144"/>
        <v>Yes</v>
      </c>
      <c r="D4167" s="30">
        <f t="shared" si="145"/>
        <v>0.7904104613149292</v>
      </c>
      <c r="E4167" s="30">
        <v>2176</v>
      </c>
      <c r="F4167" s="31">
        <v>42612</v>
      </c>
      <c r="G4167" s="3" t="s">
        <v>21771</v>
      </c>
    </row>
    <row r="4168" spans="1:7" s="168" customFormat="1">
      <c r="A4168" s="62">
        <v>4166</v>
      </c>
      <c r="B4168" s="3" t="s">
        <v>21844</v>
      </c>
      <c r="C4168" s="62" t="str">
        <f t="shared" si="144"/>
        <v>Yes</v>
      </c>
      <c r="D4168" s="30">
        <f t="shared" si="145"/>
        <v>2.9938249182709771</v>
      </c>
      <c r="E4168" s="30">
        <v>8242</v>
      </c>
      <c r="F4168" s="31">
        <v>42612</v>
      </c>
      <c r="G4168" s="3" t="s">
        <v>21771</v>
      </c>
    </row>
    <row r="4169" spans="1:7" s="168" customFormat="1">
      <c r="A4169" s="62">
        <v>4167</v>
      </c>
      <c r="B4169" s="3" t="s">
        <v>21845</v>
      </c>
      <c r="C4169" s="62" t="str">
        <f t="shared" si="144"/>
        <v>Yes</v>
      </c>
      <c r="D4169" s="30">
        <f t="shared" si="145"/>
        <v>0.62259353432618958</v>
      </c>
      <c r="E4169" s="30">
        <v>1714</v>
      </c>
      <c r="F4169" s="31">
        <v>42612</v>
      </c>
      <c r="G4169" s="3" t="s">
        <v>21771</v>
      </c>
    </row>
    <row r="4170" spans="1:7" s="168" customFormat="1">
      <c r="A4170" s="62">
        <v>4168</v>
      </c>
      <c r="B4170" s="3" t="s">
        <v>21846</v>
      </c>
      <c r="C4170" s="62" t="str">
        <f t="shared" si="144"/>
        <v>Yes</v>
      </c>
      <c r="D4170" s="30">
        <f t="shared" si="145"/>
        <v>1.4820196149654923</v>
      </c>
      <c r="E4170" s="30">
        <v>4080</v>
      </c>
      <c r="F4170" s="31">
        <v>42612</v>
      </c>
      <c r="G4170" s="3" t="s">
        <v>21771</v>
      </c>
    </row>
    <row r="4171" spans="1:7" s="168" customFormat="1">
      <c r="A4171" s="62">
        <v>4169</v>
      </c>
      <c r="B4171" s="3" t="s">
        <v>21847</v>
      </c>
      <c r="C4171" s="62" t="str">
        <f t="shared" si="144"/>
        <v>Yes</v>
      </c>
      <c r="D4171" s="30">
        <f t="shared" si="145"/>
        <v>1.6400290592081366</v>
      </c>
      <c r="E4171" s="30">
        <v>4515</v>
      </c>
      <c r="F4171" s="31">
        <v>42612</v>
      </c>
      <c r="G4171" s="3" t="s">
        <v>21771</v>
      </c>
    </row>
    <row r="4172" spans="1:7" s="168" customFormat="1">
      <c r="A4172" s="62">
        <v>4170</v>
      </c>
      <c r="B4172" s="3" t="s">
        <v>19229</v>
      </c>
      <c r="C4172" s="62" t="str">
        <f t="shared" si="144"/>
        <v>Yes</v>
      </c>
      <c r="D4172" s="30">
        <f t="shared" si="145"/>
        <v>0.65201598256447513</v>
      </c>
      <c r="E4172" s="30">
        <v>1795</v>
      </c>
      <c r="F4172" s="31">
        <v>42612</v>
      </c>
      <c r="G4172" s="3" t="s">
        <v>21771</v>
      </c>
    </row>
    <row r="4173" spans="1:7" s="168" customFormat="1">
      <c r="A4173" s="62">
        <v>4171</v>
      </c>
      <c r="B4173" s="3" t="s">
        <v>21848</v>
      </c>
      <c r="C4173" s="62" t="str">
        <f t="shared" si="144"/>
        <v>Yes</v>
      </c>
      <c r="D4173" s="30">
        <f t="shared" si="145"/>
        <v>4.4460588448964762</v>
      </c>
      <c r="E4173" s="30">
        <v>12240</v>
      </c>
      <c r="F4173" s="31">
        <v>42612</v>
      </c>
      <c r="G4173" s="3" t="s">
        <v>21771</v>
      </c>
    </row>
    <row r="4174" spans="1:7" s="168" customFormat="1">
      <c r="A4174" s="62">
        <v>4172</v>
      </c>
      <c r="B4174" s="3" t="s">
        <v>21849</v>
      </c>
      <c r="C4174" s="62" t="str">
        <f t="shared" si="144"/>
        <v>Yes</v>
      </c>
      <c r="D4174" s="30">
        <f t="shared" si="145"/>
        <v>2.2132219397021431</v>
      </c>
      <c r="E4174" s="30">
        <v>6093</v>
      </c>
      <c r="F4174" s="31">
        <v>42612</v>
      </c>
      <c r="G4174" s="3" t="s">
        <v>21771</v>
      </c>
    </row>
    <row r="4175" spans="1:7" s="168" customFormat="1">
      <c r="A4175" s="62">
        <v>4173</v>
      </c>
      <c r="B4175" s="3" t="s">
        <v>19226</v>
      </c>
      <c r="C4175" s="62" t="str">
        <f t="shared" si="144"/>
        <v>Yes</v>
      </c>
      <c r="D4175" s="30">
        <f t="shared" si="145"/>
        <v>2.0156193243734108</v>
      </c>
      <c r="E4175" s="30">
        <v>5549</v>
      </c>
      <c r="F4175" s="31">
        <v>42612</v>
      </c>
      <c r="G4175" s="3" t="s">
        <v>21771</v>
      </c>
    </row>
    <row r="4176" spans="1:7" s="168" customFormat="1">
      <c r="A4176" s="62">
        <v>4174</v>
      </c>
      <c r="B4176" s="3" t="s">
        <v>11872</v>
      </c>
      <c r="C4176" s="62" t="str">
        <f t="shared" si="144"/>
        <v>Yes</v>
      </c>
      <c r="D4176" s="30">
        <f t="shared" si="145"/>
        <v>2.6872502724300764</v>
      </c>
      <c r="E4176" s="30">
        <v>7398</v>
      </c>
      <c r="F4176" s="31">
        <v>42612</v>
      </c>
      <c r="G4176" s="3" t="s">
        <v>21771</v>
      </c>
    </row>
    <row r="4177" spans="1:7" s="168" customFormat="1">
      <c r="A4177" s="62">
        <v>4175</v>
      </c>
      <c r="B4177" s="3" t="s">
        <v>21850</v>
      </c>
      <c r="C4177" s="62" t="str">
        <f t="shared" si="144"/>
        <v>Yes</v>
      </c>
      <c r="D4177" s="30">
        <f t="shared" si="145"/>
        <v>1.4820196149654923</v>
      </c>
      <c r="E4177" s="30">
        <v>4080</v>
      </c>
      <c r="F4177" s="31">
        <v>42612</v>
      </c>
      <c r="G4177" s="3" t="s">
        <v>21771</v>
      </c>
    </row>
    <row r="4178" spans="1:7" s="168" customFormat="1">
      <c r="A4178" s="62">
        <v>4176</v>
      </c>
      <c r="B4178" s="3" t="s">
        <v>21851</v>
      </c>
      <c r="C4178" s="62" t="str">
        <f t="shared" si="144"/>
        <v>Yes</v>
      </c>
      <c r="D4178" s="30">
        <f t="shared" si="145"/>
        <v>2.0748274609516892</v>
      </c>
      <c r="E4178" s="30">
        <v>5712</v>
      </c>
      <c r="F4178" s="31">
        <v>42612</v>
      </c>
      <c r="G4178" s="3" t="s">
        <v>21771</v>
      </c>
    </row>
    <row r="4179" spans="1:7" s="168" customFormat="1">
      <c r="A4179" s="62">
        <v>4177</v>
      </c>
      <c r="B4179" s="3" t="s">
        <v>21852</v>
      </c>
      <c r="C4179" s="62" t="str">
        <f t="shared" si="144"/>
        <v>Yes</v>
      </c>
      <c r="D4179" s="30">
        <f t="shared" si="145"/>
        <v>3.408645114420632</v>
      </c>
      <c r="E4179" s="30">
        <v>9384</v>
      </c>
      <c r="F4179" s="31">
        <v>42612</v>
      </c>
      <c r="G4179" s="3" t="s">
        <v>21771</v>
      </c>
    </row>
    <row r="4180" spans="1:7" s="168" customFormat="1">
      <c r="A4180" s="62">
        <v>4178</v>
      </c>
      <c r="B4180" s="3" t="s">
        <v>21853</v>
      </c>
      <c r="C4180" s="62" t="str">
        <f t="shared" si="144"/>
        <v>Yes</v>
      </c>
      <c r="D4180" s="30">
        <f t="shared" si="145"/>
        <v>2.4602252088630583</v>
      </c>
      <c r="E4180" s="30">
        <v>6773</v>
      </c>
      <c r="F4180" s="31">
        <v>42612</v>
      </c>
      <c r="G4180" s="3" t="s">
        <v>21771</v>
      </c>
    </row>
    <row r="4181" spans="1:7" s="168" customFormat="1">
      <c r="A4181" s="62">
        <v>4179</v>
      </c>
      <c r="B4181" s="3" t="s">
        <v>14007</v>
      </c>
      <c r="C4181" s="62" t="str">
        <f t="shared" si="144"/>
        <v>Yes</v>
      </c>
      <c r="D4181" s="30">
        <f t="shared" si="145"/>
        <v>2.4602252088630583</v>
      </c>
      <c r="E4181" s="30">
        <v>6773</v>
      </c>
      <c r="F4181" s="31">
        <v>42612</v>
      </c>
      <c r="G4181" s="3" t="s">
        <v>21771</v>
      </c>
    </row>
    <row r="4182" spans="1:7" s="168" customFormat="1">
      <c r="A4182" s="62">
        <v>4180</v>
      </c>
      <c r="B4182" s="3" t="s">
        <v>21854</v>
      </c>
      <c r="C4182" s="62" t="str">
        <f t="shared" si="144"/>
        <v>Yes</v>
      </c>
      <c r="D4182" s="30">
        <f t="shared" si="145"/>
        <v>2.4602252088630583</v>
      </c>
      <c r="E4182" s="30">
        <v>6773</v>
      </c>
      <c r="F4182" s="31">
        <v>42612</v>
      </c>
      <c r="G4182" s="3" t="s">
        <v>21771</v>
      </c>
    </row>
    <row r="4183" spans="1:7" s="168" customFormat="1">
      <c r="A4183" s="62">
        <v>4181</v>
      </c>
      <c r="B4183" s="3" t="s">
        <v>21855</v>
      </c>
      <c r="C4183" s="62" t="str">
        <f t="shared" si="144"/>
        <v>Yes</v>
      </c>
      <c r="D4183" s="30">
        <f t="shared" si="145"/>
        <v>0.30621140573919359</v>
      </c>
      <c r="E4183" s="30">
        <v>843</v>
      </c>
      <c r="F4183" s="31">
        <v>42612</v>
      </c>
      <c r="G4183" s="3" t="s">
        <v>21771</v>
      </c>
    </row>
    <row r="4184" spans="1:7" s="168" customFormat="1">
      <c r="A4184" s="62">
        <v>4182</v>
      </c>
      <c r="B4184" s="3" t="s">
        <v>21856</v>
      </c>
      <c r="C4184" s="62" t="str">
        <f t="shared" si="144"/>
        <v>Yes</v>
      </c>
      <c r="D4184" s="30">
        <f t="shared" si="145"/>
        <v>0.21721758082092263</v>
      </c>
      <c r="E4184" s="30">
        <v>598</v>
      </c>
      <c r="F4184" s="31">
        <v>42612</v>
      </c>
      <c r="G4184" s="3" t="s">
        <v>21771</v>
      </c>
    </row>
    <row r="4185" spans="1:7" s="168" customFormat="1">
      <c r="A4185" s="62">
        <v>4183</v>
      </c>
      <c r="B4185" s="3" t="s">
        <v>21857</v>
      </c>
      <c r="C4185" s="62" t="str">
        <f t="shared" si="144"/>
        <v>Yes</v>
      </c>
      <c r="D4185" s="30">
        <f t="shared" si="145"/>
        <v>0.49400653832183072</v>
      </c>
      <c r="E4185" s="30">
        <v>1360</v>
      </c>
      <c r="F4185" s="31">
        <v>42612</v>
      </c>
      <c r="G4185" s="3" t="s">
        <v>21771</v>
      </c>
    </row>
    <row r="4186" spans="1:7" s="168" customFormat="1">
      <c r="A4186" s="62">
        <v>4184</v>
      </c>
      <c r="B4186" s="3" t="s">
        <v>21858</v>
      </c>
      <c r="C4186" s="62" t="str">
        <f t="shared" si="144"/>
        <v>Yes</v>
      </c>
      <c r="D4186" s="30">
        <f t="shared" si="145"/>
        <v>0.85942608063930259</v>
      </c>
      <c r="E4186" s="30">
        <v>2366</v>
      </c>
      <c r="F4186" s="31">
        <v>42612</v>
      </c>
      <c r="G4186" s="3" t="s">
        <v>21771</v>
      </c>
    </row>
    <row r="4187" spans="1:7" s="168" customFormat="1">
      <c r="A4187" s="62">
        <v>4185</v>
      </c>
      <c r="B4187" s="3" t="s">
        <v>21859</v>
      </c>
      <c r="C4187" s="62" t="str">
        <f t="shared" si="144"/>
        <v>Yes</v>
      </c>
      <c r="D4187" s="30">
        <f t="shared" si="145"/>
        <v>0.1976026153287323</v>
      </c>
      <c r="E4187" s="30">
        <v>544</v>
      </c>
      <c r="F4187" s="31">
        <v>42612</v>
      </c>
      <c r="G4187" s="3" t="s">
        <v>21771</v>
      </c>
    </row>
    <row r="4188" spans="1:7" s="168" customFormat="1">
      <c r="A4188" s="62">
        <v>4186</v>
      </c>
      <c r="B4188" s="3" t="s">
        <v>21860</v>
      </c>
      <c r="C4188" s="62" t="str">
        <f t="shared" si="144"/>
        <v>Yes</v>
      </c>
      <c r="D4188" s="30">
        <f t="shared" si="145"/>
        <v>0.49400653832183072</v>
      </c>
      <c r="E4188" s="30">
        <v>1360</v>
      </c>
      <c r="F4188" s="31">
        <v>42612</v>
      </c>
      <c r="G4188" s="3" t="s">
        <v>21771</v>
      </c>
    </row>
    <row r="4189" spans="1:7" s="168" customFormat="1">
      <c r="A4189" s="62">
        <v>4187</v>
      </c>
      <c r="B4189" s="3" t="s">
        <v>21861</v>
      </c>
      <c r="C4189" s="62" t="str">
        <f t="shared" si="144"/>
        <v>Yes</v>
      </c>
      <c r="D4189" s="30">
        <f t="shared" si="145"/>
        <v>1.294224482382855</v>
      </c>
      <c r="E4189" s="30">
        <v>3563</v>
      </c>
      <c r="F4189" s="31">
        <v>42612</v>
      </c>
      <c r="G4189" s="3" t="s">
        <v>21771</v>
      </c>
    </row>
    <row r="4190" spans="1:7" s="168" customFormat="1">
      <c r="A4190" s="62">
        <v>4188</v>
      </c>
      <c r="B4190" s="3" t="s">
        <v>14283</v>
      </c>
      <c r="C4190" s="62" t="str">
        <f t="shared" si="144"/>
        <v>Yes</v>
      </c>
      <c r="D4190" s="30">
        <f t="shared" si="145"/>
        <v>1.294224482382855</v>
      </c>
      <c r="E4190" s="30">
        <v>3563</v>
      </c>
      <c r="F4190" s="31">
        <v>42612</v>
      </c>
      <c r="G4190" s="3" t="s">
        <v>21771</v>
      </c>
    </row>
    <row r="4191" spans="1:7" s="168" customFormat="1">
      <c r="A4191" s="62">
        <v>4189</v>
      </c>
      <c r="B4191" s="3" t="s">
        <v>21862</v>
      </c>
      <c r="C4191" s="62" t="str">
        <f t="shared" si="144"/>
        <v>Yes</v>
      </c>
      <c r="D4191" s="30">
        <f t="shared" si="145"/>
        <v>1.1362150381402107</v>
      </c>
      <c r="E4191" s="30">
        <v>3128</v>
      </c>
      <c r="F4191" s="31">
        <v>42612</v>
      </c>
      <c r="G4191" s="3" t="s">
        <v>21771</v>
      </c>
    </row>
    <row r="4192" spans="1:7" s="168" customFormat="1">
      <c r="A4192" s="62">
        <v>4190</v>
      </c>
      <c r="B4192" s="258" t="s">
        <v>14485</v>
      </c>
      <c r="C4192" s="72" t="str">
        <f>IF(D4192&lt;=5, "Yes", "No")</f>
        <v>Yes</v>
      </c>
      <c r="D4192" s="30">
        <f t="shared" si="145"/>
        <v>2.272430076280421</v>
      </c>
      <c r="E4192" s="30">
        <v>6255.9999999999991</v>
      </c>
      <c r="F4192" s="31">
        <v>42612</v>
      </c>
      <c r="G4192" s="3" t="s">
        <v>21863</v>
      </c>
    </row>
    <row r="4193" spans="1:7" s="168" customFormat="1">
      <c r="A4193" s="62">
        <v>4191</v>
      </c>
      <c r="B4193" s="258" t="s">
        <v>11835</v>
      </c>
      <c r="C4193" s="72" t="str">
        <f t="shared" ref="C4193:C4256" si="146">IF(D4193&lt;=5, "Yes", "No")</f>
        <v>Yes</v>
      </c>
      <c r="D4193" s="30">
        <f t="shared" si="145"/>
        <v>2.1538685070831818</v>
      </c>
      <c r="E4193" s="30">
        <v>5929.5999999999995</v>
      </c>
      <c r="F4193" s="31">
        <v>42612</v>
      </c>
      <c r="G4193" s="3" t="s">
        <v>21863</v>
      </c>
    </row>
    <row r="4194" spans="1:7" s="168" customFormat="1">
      <c r="A4194" s="62">
        <v>4192</v>
      </c>
      <c r="B4194" s="258" t="s">
        <v>13671</v>
      </c>
      <c r="C4194" s="72" t="str">
        <f t="shared" si="146"/>
        <v>Yes</v>
      </c>
      <c r="D4194" s="30">
        <f t="shared" si="145"/>
        <v>1.6005811841627318</v>
      </c>
      <c r="E4194" s="30">
        <v>4406.4000000000005</v>
      </c>
      <c r="F4194" s="31">
        <v>42612</v>
      </c>
      <c r="G4194" s="3" t="s">
        <v>21863</v>
      </c>
    </row>
    <row r="4195" spans="1:7" s="168" customFormat="1">
      <c r="A4195" s="62">
        <v>4193</v>
      </c>
      <c r="B4195" s="258" t="s">
        <v>21864</v>
      </c>
      <c r="C4195" s="72" t="str">
        <f t="shared" si="146"/>
        <v>Yes</v>
      </c>
      <c r="D4195" s="30">
        <f t="shared" si="145"/>
        <v>1.6005811841627318</v>
      </c>
      <c r="E4195" s="30">
        <v>4406.4000000000005</v>
      </c>
      <c r="F4195" s="31">
        <v>42612</v>
      </c>
      <c r="G4195" s="3" t="s">
        <v>21863</v>
      </c>
    </row>
    <row r="4196" spans="1:7" s="168" customFormat="1">
      <c r="A4196" s="62">
        <v>4194</v>
      </c>
      <c r="B4196" s="258" t="s">
        <v>21865</v>
      </c>
      <c r="C4196" s="72" t="str">
        <f t="shared" si="146"/>
        <v>Yes</v>
      </c>
      <c r="D4196" s="30">
        <f t="shared" si="145"/>
        <v>3.5173265528514346</v>
      </c>
      <c r="E4196" s="30">
        <v>9683.1999999999989</v>
      </c>
      <c r="F4196" s="31">
        <v>42612</v>
      </c>
      <c r="G4196" s="3" t="s">
        <v>21863</v>
      </c>
    </row>
    <row r="4197" spans="1:7" s="168" customFormat="1">
      <c r="A4197" s="62">
        <v>4195</v>
      </c>
      <c r="B4197" s="258" t="s">
        <v>13962</v>
      </c>
      <c r="C4197" s="72" t="str">
        <f t="shared" si="146"/>
        <v>Yes</v>
      </c>
      <c r="D4197" s="30">
        <f t="shared" si="145"/>
        <v>1.6993824918270977</v>
      </c>
      <c r="E4197" s="30">
        <v>4678.3999999999996</v>
      </c>
      <c r="F4197" s="31">
        <v>42612</v>
      </c>
      <c r="G4197" s="3" t="s">
        <v>21863</v>
      </c>
    </row>
    <row r="4198" spans="1:7" s="168" customFormat="1">
      <c r="A4198" s="62">
        <v>4196</v>
      </c>
      <c r="B4198" s="258" t="s">
        <v>21719</v>
      </c>
      <c r="C4198" s="72" t="str">
        <f t="shared" si="146"/>
        <v>Yes</v>
      </c>
      <c r="D4198" s="30">
        <f t="shared" si="145"/>
        <v>2.8158372684344357</v>
      </c>
      <c r="E4198" s="30">
        <v>7752.0000000000009</v>
      </c>
      <c r="F4198" s="31">
        <v>42612</v>
      </c>
      <c r="G4198" s="3" t="s">
        <v>21863</v>
      </c>
    </row>
    <row r="4199" spans="1:7" s="168" customFormat="1">
      <c r="A4199" s="62">
        <v>4197</v>
      </c>
      <c r="B4199" s="258" t="s">
        <v>7120</v>
      </c>
      <c r="C4199" s="72" t="str">
        <f t="shared" si="146"/>
        <v>Yes</v>
      </c>
      <c r="D4199" s="30">
        <f t="shared" si="145"/>
        <v>2.8257173992008715</v>
      </c>
      <c r="E4199" s="30">
        <v>7779.1999999999989</v>
      </c>
      <c r="F4199" s="31">
        <v>42612</v>
      </c>
      <c r="G4199" s="3" t="s">
        <v>21863</v>
      </c>
    </row>
    <row r="4200" spans="1:7" s="168" customFormat="1">
      <c r="A4200" s="62">
        <v>4198</v>
      </c>
      <c r="B4200" s="258" t="s">
        <v>21866</v>
      </c>
      <c r="C4200" s="72" t="str">
        <f t="shared" si="146"/>
        <v>Yes</v>
      </c>
      <c r="D4200" s="30">
        <f t="shared" si="145"/>
        <v>1.640101707228478</v>
      </c>
      <c r="E4200" s="30">
        <v>4515.2</v>
      </c>
      <c r="F4200" s="31">
        <v>42612</v>
      </c>
      <c r="G4200" s="3" t="s">
        <v>21863</v>
      </c>
    </row>
    <row r="4201" spans="1:7" s="168" customFormat="1">
      <c r="A4201" s="62">
        <v>4199</v>
      </c>
      <c r="B4201" s="258" t="s">
        <v>21867</v>
      </c>
      <c r="C4201" s="72" t="str">
        <f t="shared" si="146"/>
        <v>Yes</v>
      </c>
      <c r="D4201" s="30">
        <f t="shared" si="145"/>
        <v>1.1856156919723937</v>
      </c>
      <c r="E4201" s="30">
        <v>3264</v>
      </c>
      <c r="F4201" s="31">
        <v>42612</v>
      </c>
      <c r="G4201" s="3" t="s">
        <v>21863</v>
      </c>
    </row>
    <row r="4202" spans="1:7" s="168" customFormat="1">
      <c r="A4202" s="62">
        <v>4200</v>
      </c>
      <c r="B4202" s="258" t="s">
        <v>21868</v>
      </c>
      <c r="C4202" s="72" t="str">
        <f t="shared" si="146"/>
        <v>Yes</v>
      </c>
      <c r="D4202" s="30">
        <f t="shared" si="145"/>
        <v>1.2053759535052671</v>
      </c>
      <c r="E4202" s="30">
        <v>3318.4</v>
      </c>
      <c r="F4202" s="31">
        <v>42612</v>
      </c>
      <c r="G4202" s="3" t="s">
        <v>21863</v>
      </c>
    </row>
    <row r="4203" spans="1:7" s="168" customFormat="1">
      <c r="A4203" s="62">
        <v>4201</v>
      </c>
      <c r="B4203" s="258" t="s">
        <v>21869</v>
      </c>
      <c r="C4203" s="72" t="str">
        <f t="shared" si="146"/>
        <v>Yes</v>
      </c>
      <c r="D4203" s="30">
        <f t="shared" si="145"/>
        <v>4.4658191064293495</v>
      </c>
      <c r="E4203" s="30">
        <v>12294.4</v>
      </c>
      <c r="F4203" s="31">
        <v>42612</v>
      </c>
      <c r="G4203" s="3" t="s">
        <v>21863</v>
      </c>
    </row>
    <row r="4204" spans="1:7" s="168" customFormat="1">
      <c r="A4204" s="62">
        <v>4202</v>
      </c>
      <c r="B4204" s="258" t="s">
        <v>21870</v>
      </c>
      <c r="C4204" s="72" t="str">
        <f t="shared" si="146"/>
        <v>Yes</v>
      </c>
      <c r="D4204" s="30">
        <f t="shared" si="145"/>
        <v>1.0868143843080278</v>
      </c>
      <c r="E4204" s="30">
        <v>2992.0000000000005</v>
      </c>
      <c r="F4204" s="31">
        <v>42612</v>
      </c>
      <c r="G4204" s="3" t="s">
        <v>21863</v>
      </c>
    </row>
    <row r="4205" spans="1:7" s="168" customFormat="1">
      <c r="A4205" s="62">
        <v>4203</v>
      </c>
      <c r="B4205" s="258" t="s">
        <v>21871</v>
      </c>
      <c r="C4205" s="72" t="str">
        <f t="shared" si="146"/>
        <v>Yes</v>
      </c>
      <c r="D4205" s="30">
        <f t="shared" si="145"/>
        <v>4.1397747911369409</v>
      </c>
      <c r="E4205" s="30">
        <v>11396.799999999997</v>
      </c>
      <c r="F4205" s="31">
        <v>42612</v>
      </c>
      <c r="G4205" s="3" t="s">
        <v>21863</v>
      </c>
    </row>
    <row r="4206" spans="1:7" s="168" customFormat="1">
      <c r="A4206" s="62">
        <v>4204</v>
      </c>
      <c r="B4206" s="258" t="s">
        <v>21872</v>
      </c>
      <c r="C4206" s="72" t="str">
        <f t="shared" si="146"/>
        <v>Yes</v>
      </c>
      <c r="D4206" s="30">
        <f t="shared" si="145"/>
        <v>4.9400653832183075</v>
      </c>
      <c r="E4206" s="30">
        <v>13600</v>
      </c>
      <c r="F4206" s="31">
        <v>42612</v>
      </c>
      <c r="G4206" s="3" t="s">
        <v>21863</v>
      </c>
    </row>
    <row r="4207" spans="1:7" s="168" customFormat="1">
      <c r="A4207" s="62">
        <v>4205</v>
      </c>
      <c r="B4207" s="258" t="s">
        <v>21873</v>
      </c>
      <c r="C4207" s="72" t="str">
        <f t="shared" si="146"/>
        <v>Yes</v>
      </c>
      <c r="D4207" s="30">
        <f t="shared" si="145"/>
        <v>4.9400653832183075</v>
      </c>
      <c r="E4207" s="30">
        <v>13600</v>
      </c>
      <c r="F4207" s="31">
        <v>42612</v>
      </c>
      <c r="G4207" s="3" t="s">
        <v>21863</v>
      </c>
    </row>
    <row r="4208" spans="1:7" s="168" customFormat="1">
      <c r="A4208" s="62">
        <v>4206</v>
      </c>
      <c r="B4208" s="258" t="s">
        <v>21874</v>
      </c>
      <c r="C4208" s="72" t="str">
        <f t="shared" si="146"/>
        <v>Yes</v>
      </c>
      <c r="D4208" s="30">
        <f t="shared" si="145"/>
        <v>4.9400653832183075</v>
      </c>
      <c r="E4208" s="30">
        <v>13600</v>
      </c>
      <c r="F4208" s="31">
        <v>42612</v>
      </c>
      <c r="G4208" s="3" t="s">
        <v>21863</v>
      </c>
    </row>
    <row r="4209" spans="1:7" s="168" customFormat="1">
      <c r="A4209" s="62">
        <v>4207</v>
      </c>
      <c r="B4209" s="258" t="s">
        <v>17718</v>
      </c>
      <c r="C4209" s="72" t="str">
        <f t="shared" si="146"/>
        <v>Yes</v>
      </c>
      <c r="D4209" s="30">
        <f t="shared" si="145"/>
        <v>4.9400653832183075</v>
      </c>
      <c r="E4209" s="30">
        <v>13600</v>
      </c>
      <c r="F4209" s="31">
        <v>42612</v>
      </c>
      <c r="G4209" s="3" t="s">
        <v>21863</v>
      </c>
    </row>
    <row r="4210" spans="1:7" s="168" customFormat="1">
      <c r="A4210" s="62">
        <v>4208</v>
      </c>
      <c r="B4210" s="258" t="s">
        <v>21875</v>
      </c>
      <c r="C4210" s="72" t="str">
        <f t="shared" si="146"/>
        <v>Yes</v>
      </c>
      <c r="D4210" s="30">
        <f t="shared" si="145"/>
        <v>4.9400653832183075</v>
      </c>
      <c r="E4210" s="30">
        <v>13600</v>
      </c>
      <c r="F4210" s="31">
        <v>42612</v>
      </c>
      <c r="G4210" s="3" t="s">
        <v>21863</v>
      </c>
    </row>
    <row r="4211" spans="1:7" s="168" customFormat="1">
      <c r="A4211" s="62">
        <v>4209</v>
      </c>
      <c r="B4211" s="258" t="s">
        <v>21876</v>
      </c>
      <c r="C4211" s="72" t="str">
        <f t="shared" si="146"/>
        <v>Yes</v>
      </c>
      <c r="D4211" s="30">
        <f t="shared" si="145"/>
        <v>2.1835088993824918</v>
      </c>
      <c r="E4211" s="30">
        <v>6011.2</v>
      </c>
      <c r="F4211" s="31">
        <v>42612</v>
      </c>
      <c r="G4211" s="3" t="s">
        <v>21863</v>
      </c>
    </row>
    <row r="4212" spans="1:7" s="168" customFormat="1">
      <c r="A4212" s="62">
        <v>4210</v>
      </c>
      <c r="B4212" s="258" t="s">
        <v>21877</v>
      </c>
      <c r="C4212" s="72" t="str">
        <f t="shared" si="146"/>
        <v>Yes</v>
      </c>
      <c r="D4212" s="30">
        <f t="shared" si="145"/>
        <v>2.1835088993824918</v>
      </c>
      <c r="E4212" s="30">
        <v>6011.2</v>
      </c>
      <c r="F4212" s="31">
        <v>42612</v>
      </c>
      <c r="G4212" s="3" t="s">
        <v>21863</v>
      </c>
    </row>
    <row r="4213" spans="1:7" s="168" customFormat="1">
      <c r="A4213" s="62">
        <v>4211</v>
      </c>
      <c r="B4213" s="258" t="s">
        <v>21695</v>
      </c>
      <c r="C4213" s="72" t="str">
        <f t="shared" si="146"/>
        <v>Yes</v>
      </c>
      <c r="D4213" s="30">
        <f t="shared" si="145"/>
        <v>2.1835088993824918</v>
      </c>
      <c r="E4213" s="30">
        <v>6011.2</v>
      </c>
      <c r="F4213" s="31">
        <v>42612</v>
      </c>
      <c r="G4213" s="3" t="s">
        <v>21863</v>
      </c>
    </row>
    <row r="4214" spans="1:7" s="168" customFormat="1">
      <c r="A4214" s="62">
        <v>4212</v>
      </c>
      <c r="B4214" s="258" t="s">
        <v>21878</v>
      </c>
      <c r="C4214" s="72" t="str">
        <f t="shared" si="146"/>
        <v>Yes</v>
      </c>
      <c r="D4214" s="30">
        <f t="shared" si="145"/>
        <v>2.5787141300399563</v>
      </c>
      <c r="E4214" s="30">
        <v>7099.2</v>
      </c>
      <c r="F4214" s="31">
        <v>42612</v>
      </c>
      <c r="G4214" s="3" t="s">
        <v>21863</v>
      </c>
    </row>
    <row r="4215" spans="1:7" s="168" customFormat="1">
      <c r="A4215" s="62">
        <v>4213</v>
      </c>
      <c r="B4215" s="258" t="s">
        <v>21879</v>
      </c>
      <c r="C4215" s="72" t="str">
        <f t="shared" si="146"/>
        <v>Yes</v>
      </c>
      <c r="D4215" s="30">
        <f t="shared" si="145"/>
        <v>2.5787141300399563</v>
      </c>
      <c r="E4215" s="30">
        <v>7099.2</v>
      </c>
      <c r="F4215" s="31">
        <v>42612</v>
      </c>
      <c r="G4215" s="3" t="s">
        <v>21863</v>
      </c>
    </row>
    <row r="4216" spans="1:7" s="168" customFormat="1">
      <c r="A4216" s="62">
        <v>4214</v>
      </c>
      <c r="B4216" s="258" t="s">
        <v>21880</v>
      </c>
      <c r="C4216" s="72" t="str">
        <f t="shared" si="146"/>
        <v>Yes</v>
      </c>
      <c r="D4216" s="30">
        <f t="shared" si="145"/>
        <v>4.5547402833272796</v>
      </c>
      <c r="E4216" s="30">
        <v>12539.2</v>
      </c>
      <c r="F4216" s="31">
        <v>42612</v>
      </c>
      <c r="G4216" s="3" t="s">
        <v>21863</v>
      </c>
    </row>
    <row r="4217" spans="1:7" s="168" customFormat="1">
      <c r="A4217" s="62">
        <v>4215</v>
      </c>
      <c r="B4217" s="258" t="s">
        <v>21881</v>
      </c>
      <c r="C4217" s="72" t="str">
        <f t="shared" si="146"/>
        <v>Yes</v>
      </c>
      <c r="D4217" s="30">
        <f t="shared" si="145"/>
        <v>2.6478750454050131</v>
      </c>
      <c r="E4217" s="30">
        <v>7289.6</v>
      </c>
      <c r="F4217" s="31">
        <v>42612</v>
      </c>
      <c r="G4217" s="3" t="s">
        <v>21863</v>
      </c>
    </row>
    <row r="4218" spans="1:7" s="168" customFormat="1">
      <c r="A4218" s="62">
        <v>4216</v>
      </c>
      <c r="B4218" s="258" t="s">
        <v>21882</v>
      </c>
      <c r="C4218" s="72" t="str">
        <f t="shared" si="146"/>
        <v>Yes</v>
      </c>
      <c r="D4218" s="30">
        <f t="shared" si="145"/>
        <v>2.8158372684344348</v>
      </c>
      <c r="E4218" s="30">
        <v>7751.9999999999991</v>
      </c>
      <c r="F4218" s="31">
        <v>42612</v>
      </c>
      <c r="G4218" s="3" t="s">
        <v>21863</v>
      </c>
    </row>
    <row r="4219" spans="1:7" s="168" customFormat="1">
      <c r="A4219" s="62">
        <v>4217</v>
      </c>
      <c r="B4219" s="258" t="s">
        <v>21883</v>
      </c>
      <c r="C4219" s="72" t="str">
        <f t="shared" si="146"/>
        <v>Yes</v>
      </c>
      <c r="D4219" s="30">
        <f t="shared" si="145"/>
        <v>2.8158372684344348</v>
      </c>
      <c r="E4219" s="30">
        <v>7751.9999999999991</v>
      </c>
      <c r="F4219" s="31">
        <v>42612</v>
      </c>
      <c r="G4219" s="3" t="s">
        <v>21863</v>
      </c>
    </row>
    <row r="4220" spans="1:7" s="168" customFormat="1">
      <c r="A4220" s="62">
        <v>4218</v>
      </c>
      <c r="B4220" s="258" t="s">
        <v>21884</v>
      </c>
      <c r="C4220" s="72" t="str">
        <f t="shared" si="146"/>
        <v>Yes</v>
      </c>
      <c r="D4220" s="30">
        <f t="shared" si="145"/>
        <v>0.56316745368688714</v>
      </c>
      <c r="E4220" s="30">
        <v>1550.4000000000003</v>
      </c>
      <c r="F4220" s="31">
        <v>42612</v>
      </c>
      <c r="G4220" s="3" t="s">
        <v>21863</v>
      </c>
    </row>
    <row r="4221" spans="1:7" s="168" customFormat="1" ht="30">
      <c r="A4221" s="62">
        <v>4219</v>
      </c>
      <c r="B4221" s="258" t="s">
        <v>21885</v>
      </c>
      <c r="C4221" s="72" t="str">
        <f t="shared" si="146"/>
        <v>Yes</v>
      </c>
      <c r="D4221" s="30">
        <f t="shared" si="145"/>
        <v>0.56316745368688714</v>
      </c>
      <c r="E4221" s="30">
        <v>1550.4000000000003</v>
      </c>
      <c r="F4221" s="31">
        <v>42612</v>
      </c>
      <c r="G4221" s="3" t="s">
        <v>21863</v>
      </c>
    </row>
    <row r="4222" spans="1:7" s="168" customFormat="1">
      <c r="A4222" s="62">
        <v>4220</v>
      </c>
      <c r="B4222" s="258" t="s">
        <v>21886</v>
      </c>
      <c r="C4222" s="72" t="str">
        <f t="shared" si="146"/>
        <v>Yes</v>
      </c>
      <c r="D4222" s="30">
        <f t="shared" si="145"/>
        <v>0.56316745368688714</v>
      </c>
      <c r="E4222" s="30">
        <v>1550.4000000000003</v>
      </c>
      <c r="F4222" s="31">
        <v>42612</v>
      </c>
      <c r="G4222" s="3" t="s">
        <v>21863</v>
      </c>
    </row>
    <row r="4223" spans="1:7" s="168" customFormat="1">
      <c r="A4223" s="62">
        <v>4221</v>
      </c>
      <c r="B4223" s="258" t="s">
        <v>21887</v>
      </c>
      <c r="C4223" s="72" t="str">
        <f t="shared" si="146"/>
        <v>Yes</v>
      </c>
      <c r="D4223" s="30">
        <f t="shared" si="145"/>
        <v>2.2625499455139848</v>
      </c>
      <c r="E4223" s="30">
        <v>6228.8</v>
      </c>
      <c r="F4223" s="31">
        <v>42612</v>
      </c>
      <c r="G4223" s="3" t="s">
        <v>21863</v>
      </c>
    </row>
    <row r="4224" spans="1:7" s="168" customFormat="1">
      <c r="A4224" s="62">
        <v>4222</v>
      </c>
      <c r="B4224" s="258" t="s">
        <v>13817</v>
      </c>
      <c r="C4224" s="72" t="str">
        <f t="shared" si="146"/>
        <v>Yes</v>
      </c>
      <c r="D4224" s="30">
        <f t="shared" si="145"/>
        <v>3.8038503450780961</v>
      </c>
      <c r="E4224" s="30">
        <v>10471.999999999998</v>
      </c>
      <c r="F4224" s="31">
        <v>42612</v>
      </c>
      <c r="G4224" s="3" t="s">
        <v>21863</v>
      </c>
    </row>
    <row r="4225" spans="1:7" s="168" customFormat="1">
      <c r="A4225" s="62">
        <v>4223</v>
      </c>
      <c r="B4225" s="258" t="s">
        <v>21888</v>
      </c>
      <c r="C4225" s="72" t="str">
        <f t="shared" si="146"/>
        <v>Yes</v>
      </c>
      <c r="D4225" s="30">
        <f t="shared" si="145"/>
        <v>0.82005085361423902</v>
      </c>
      <c r="E4225" s="30">
        <v>2257.6</v>
      </c>
      <c r="F4225" s="31">
        <v>42612</v>
      </c>
      <c r="G4225" s="3" t="s">
        <v>21863</v>
      </c>
    </row>
    <row r="4226" spans="1:7" s="168" customFormat="1">
      <c r="A4226" s="62">
        <v>4224</v>
      </c>
      <c r="B4226" s="258" t="s">
        <v>21889</v>
      </c>
      <c r="C4226" s="72" t="str">
        <f t="shared" si="146"/>
        <v>Yes</v>
      </c>
      <c r="D4226" s="30">
        <f t="shared" si="145"/>
        <v>0.82005085361423902</v>
      </c>
      <c r="E4226" s="30">
        <v>2257.6</v>
      </c>
      <c r="F4226" s="31">
        <v>42612</v>
      </c>
      <c r="G4226" s="3" t="s">
        <v>21863</v>
      </c>
    </row>
    <row r="4227" spans="1:7" s="168" customFormat="1">
      <c r="A4227" s="62">
        <v>4225</v>
      </c>
      <c r="B4227" s="258" t="s">
        <v>21890</v>
      </c>
      <c r="C4227" s="72" t="str">
        <f t="shared" si="146"/>
        <v>Yes</v>
      </c>
      <c r="D4227" s="30">
        <f t="shared" si="145"/>
        <v>0.82005085361423902</v>
      </c>
      <c r="E4227" s="30">
        <v>2257.6</v>
      </c>
      <c r="F4227" s="31">
        <v>42612</v>
      </c>
      <c r="G4227" s="3" t="s">
        <v>21863</v>
      </c>
    </row>
    <row r="4228" spans="1:7" s="168" customFormat="1" ht="30">
      <c r="A4228" s="62">
        <v>4226</v>
      </c>
      <c r="B4228" s="258" t="s">
        <v>21891</v>
      </c>
      <c r="C4228" s="72" t="str">
        <f t="shared" si="146"/>
        <v>Yes</v>
      </c>
      <c r="D4228" s="30">
        <f t="shared" ref="D4228:D4291" si="147">E4228/2753</f>
        <v>1.4918997457319287</v>
      </c>
      <c r="E4228" s="30">
        <v>4107.2</v>
      </c>
      <c r="F4228" s="31">
        <v>42612</v>
      </c>
      <c r="G4228" s="3" t="s">
        <v>21863</v>
      </c>
    </row>
    <row r="4229" spans="1:7" s="168" customFormat="1">
      <c r="A4229" s="62">
        <v>4227</v>
      </c>
      <c r="B4229" s="258" t="s">
        <v>21892</v>
      </c>
      <c r="C4229" s="72" t="str">
        <f t="shared" si="146"/>
        <v>Yes</v>
      </c>
      <c r="D4229" s="30">
        <f t="shared" si="147"/>
        <v>1.4918997457319287</v>
      </c>
      <c r="E4229" s="30">
        <v>4107.2</v>
      </c>
      <c r="F4229" s="31">
        <v>42612</v>
      </c>
      <c r="G4229" s="3" t="s">
        <v>21863</v>
      </c>
    </row>
    <row r="4230" spans="1:7" s="168" customFormat="1">
      <c r="A4230" s="62">
        <v>4228</v>
      </c>
      <c r="B4230" s="258" t="s">
        <v>21893</v>
      </c>
      <c r="C4230" s="72" t="str">
        <f t="shared" si="146"/>
        <v>Yes</v>
      </c>
      <c r="D4230" s="30">
        <f t="shared" si="147"/>
        <v>4.9005448601525607</v>
      </c>
      <c r="E4230" s="30">
        <v>13491.2</v>
      </c>
      <c r="F4230" s="31">
        <v>42612</v>
      </c>
      <c r="G4230" s="3" t="s">
        <v>21863</v>
      </c>
    </row>
    <row r="4231" spans="1:7" s="168" customFormat="1">
      <c r="A4231" s="62">
        <v>4229</v>
      </c>
      <c r="B4231" s="258" t="s">
        <v>21894</v>
      </c>
      <c r="C4231" s="72" t="str">
        <f t="shared" si="146"/>
        <v>Yes</v>
      </c>
      <c r="D4231" s="30">
        <f t="shared" si="147"/>
        <v>0.4841264075553941</v>
      </c>
      <c r="E4231" s="30">
        <v>1332.8</v>
      </c>
      <c r="F4231" s="31">
        <v>42612</v>
      </c>
      <c r="G4231" s="3" t="s">
        <v>21863</v>
      </c>
    </row>
    <row r="4232" spans="1:7" s="168" customFormat="1">
      <c r="A4232" s="62">
        <v>4230</v>
      </c>
      <c r="B4232" s="258" t="s">
        <v>21895</v>
      </c>
      <c r="C4232" s="72" t="str">
        <f t="shared" si="146"/>
        <v>Yes</v>
      </c>
      <c r="D4232" s="30">
        <f t="shared" si="147"/>
        <v>4.9400653832183075</v>
      </c>
      <c r="E4232" s="30">
        <v>13600</v>
      </c>
      <c r="F4232" s="31">
        <v>42612</v>
      </c>
      <c r="G4232" s="3" t="s">
        <v>21863</v>
      </c>
    </row>
    <row r="4233" spans="1:7" s="168" customFormat="1">
      <c r="A4233" s="62">
        <v>4231</v>
      </c>
      <c r="B4233" s="258" t="s">
        <v>21896</v>
      </c>
      <c r="C4233" s="72" t="str">
        <f t="shared" si="146"/>
        <v>Yes</v>
      </c>
      <c r="D4233" s="30">
        <f t="shared" si="147"/>
        <v>2.7861968761351257</v>
      </c>
      <c r="E4233" s="30">
        <v>7670.4000000000005</v>
      </c>
      <c r="F4233" s="31">
        <v>42612</v>
      </c>
      <c r="G4233" s="3" t="s">
        <v>21863</v>
      </c>
    </row>
    <row r="4234" spans="1:7" s="168" customFormat="1">
      <c r="A4234" s="62">
        <v>4232</v>
      </c>
      <c r="B4234" s="258" t="s">
        <v>21897</v>
      </c>
      <c r="C4234" s="72" t="str">
        <f t="shared" si="146"/>
        <v>Yes</v>
      </c>
      <c r="D4234" s="30">
        <f t="shared" si="147"/>
        <v>2.351471122411914</v>
      </c>
      <c r="E4234" s="30">
        <v>6473.5999999999995</v>
      </c>
      <c r="F4234" s="31">
        <v>42612</v>
      </c>
      <c r="G4234" s="3" t="s">
        <v>21863</v>
      </c>
    </row>
    <row r="4235" spans="1:7" s="168" customFormat="1">
      <c r="A4235" s="62">
        <v>4233</v>
      </c>
      <c r="B4235" s="258" t="s">
        <v>21898</v>
      </c>
      <c r="C4235" s="72" t="str">
        <f t="shared" si="146"/>
        <v>Yes</v>
      </c>
      <c r="D4235" s="30">
        <f t="shared" si="147"/>
        <v>0.49400653832183072</v>
      </c>
      <c r="E4235" s="30">
        <v>1360</v>
      </c>
      <c r="F4235" s="31">
        <v>42612</v>
      </c>
      <c r="G4235" s="3" t="s">
        <v>21863</v>
      </c>
    </row>
    <row r="4236" spans="1:7" s="168" customFormat="1">
      <c r="A4236" s="62">
        <v>4234</v>
      </c>
      <c r="B4236" s="258" t="s">
        <v>21899</v>
      </c>
      <c r="C4236" s="72" t="str">
        <f t="shared" si="146"/>
        <v>Yes</v>
      </c>
      <c r="D4236" s="30">
        <f t="shared" si="147"/>
        <v>2.351471122411914</v>
      </c>
      <c r="E4236" s="30">
        <v>6473.5999999999995</v>
      </c>
      <c r="F4236" s="31">
        <v>42612</v>
      </c>
      <c r="G4236" s="3" t="s">
        <v>21863</v>
      </c>
    </row>
    <row r="4237" spans="1:7" s="168" customFormat="1">
      <c r="A4237" s="62">
        <v>4235</v>
      </c>
      <c r="B4237" s="258" t="s">
        <v>21900</v>
      </c>
      <c r="C4237" s="72" t="str">
        <f t="shared" si="146"/>
        <v>Yes</v>
      </c>
      <c r="D4237" s="30">
        <f t="shared" si="147"/>
        <v>3.1715219760261535</v>
      </c>
      <c r="E4237" s="30">
        <v>8731.2000000000007</v>
      </c>
      <c r="F4237" s="31">
        <v>42612</v>
      </c>
      <c r="G4237" s="3" t="s">
        <v>21863</v>
      </c>
    </row>
    <row r="4238" spans="1:7" s="168" customFormat="1">
      <c r="A4238" s="62">
        <v>4236</v>
      </c>
      <c r="B4238" s="258" t="s">
        <v>21901</v>
      </c>
      <c r="C4238" s="72" t="str">
        <f t="shared" si="146"/>
        <v>Yes</v>
      </c>
      <c r="D4238" s="30">
        <f t="shared" si="147"/>
        <v>4.9400653832183075</v>
      </c>
      <c r="E4238" s="30">
        <v>13600</v>
      </c>
      <c r="F4238" s="31">
        <v>42612</v>
      </c>
      <c r="G4238" s="3" t="s">
        <v>21863</v>
      </c>
    </row>
    <row r="4239" spans="1:7" s="168" customFormat="1">
      <c r="A4239" s="62">
        <v>4237</v>
      </c>
      <c r="B4239" s="258" t="s">
        <v>16937</v>
      </c>
      <c r="C4239" s="72" t="str">
        <f t="shared" si="146"/>
        <v>Yes</v>
      </c>
      <c r="D4239" s="30">
        <f t="shared" si="147"/>
        <v>4.9400653832183075</v>
      </c>
      <c r="E4239" s="30">
        <v>13600</v>
      </c>
      <c r="F4239" s="31">
        <v>42612</v>
      </c>
      <c r="G4239" s="3" t="s">
        <v>21863</v>
      </c>
    </row>
    <row r="4240" spans="1:7" s="168" customFormat="1">
      <c r="A4240" s="62">
        <v>4238</v>
      </c>
      <c r="B4240" s="258" t="s">
        <v>3799</v>
      </c>
      <c r="C4240" s="72" t="str">
        <f t="shared" si="146"/>
        <v>Yes</v>
      </c>
      <c r="D4240" s="30">
        <f t="shared" si="147"/>
        <v>2.2526698147475486</v>
      </c>
      <c r="E4240" s="30">
        <v>6201.6000000000013</v>
      </c>
      <c r="F4240" s="31">
        <v>42612</v>
      </c>
      <c r="G4240" s="3" t="s">
        <v>21863</v>
      </c>
    </row>
    <row r="4241" spans="1:7" s="168" customFormat="1">
      <c r="A4241" s="62">
        <v>4239</v>
      </c>
      <c r="B4241" s="258" t="s">
        <v>21902</v>
      </c>
      <c r="C4241" s="72" t="str">
        <f t="shared" si="146"/>
        <v>Yes</v>
      </c>
      <c r="D4241" s="30">
        <f t="shared" si="147"/>
        <v>1.8574645840900836</v>
      </c>
      <c r="E4241" s="30">
        <v>5113.6000000000004</v>
      </c>
      <c r="F4241" s="31">
        <v>42612</v>
      </c>
      <c r="G4241" s="3" t="s">
        <v>21863</v>
      </c>
    </row>
    <row r="4242" spans="1:7" s="168" customFormat="1">
      <c r="A4242" s="62">
        <v>4240</v>
      </c>
      <c r="B4242" s="258" t="s">
        <v>21903</v>
      </c>
      <c r="C4242" s="72" t="str">
        <f t="shared" si="146"/>
        <v>Yes</v>
      </c>
      <c r="D4242" s="30">
        <f t="shared" si="147"/>
        <v>1.8574645840900836</v>
      </c>
      <c r="E4242" s="30">
        <v>5113.6000000000004</v>
      </c>
      <c r="F4242" s="31">
        <v>42612</v>
      </c>
      <c r="G4242" s="3" t="s">
        <v>21863</v>
      </c>
    </row>
    <row r="4243" spans="1:7" s="168" customFormat="1">
      <c r="A4243" s="62">
        <v>4241</v>
      </c>
      <c r="B4243" s="258" t="s">
        <v>21698</v>
      </c>
      <c r="C4243" s="72" t="str">
        <f t="shared" si="146"/>
        <v>Yes</v>
      </c>
      <c r="D4243" s="30">
        <f t="shared" si="147"/>
        <v>1.8574645840900836</v>
      </c>
      <c r="E4243" s="30">
        <v>5113.6000000000004</v>
      </c>
      <c r="F4243" s="31">
        <v>42612</v>
      </c>
      <c r="G4243" s="3" t="s">
        <v>21863</v>
      </c>
    </row>
    <row r="4244" spans="1:7" s="168" customFormat="1">
      <c r="A4244" s="62">
        <v>4242</v>
      </c>
      <c r="B4244" s="258" t="s">
        <v>21837</v>
      </c>
      <c r="C4244" s="72" t="str">
        <f t="shared" si="146"/>
        <v>Yes</v>
      </c>
      <c r="D4244" s="30">
        <f t="shared" si="147"/>
        <v>0.67184889211768983</v>
      </c>
      <c r="E4244" s="30">
        <v>1849.6000000000001</v>
      </c>
      <c r="F4244" s="31">
        <v>42612</v>
      </c>
      <c r="G4244" s="3" t="s">
        <v>21863</v>
      </c>
    </row>
    <row r="4245" spans="1:7" s="168" customFormat="1">
      <c r="A4245" s="62">
        <v>4243</v>
      </c>
      <c r="B4245" s="258" t="s">
        <v>21904</v>
      </c>
      <c r="C4245" s="72" t="str">
        <f t="shared" si="146"/>
        <v>Yes</v>
      </c>
      <c r="D4245" s="30">
        <f t="shared" si="147"/>
        <v>1.5413003995641115</v>
      </c>
      <c r="E4245" s="30">
        <v>4243.1999999999989</v>
      </c>
      <c r="F4245" s="31">
        <v>42612</v>
      </c>
      <c r="G4245" s="3" t="s">
        <v>21863</v>
      </c>
    </row>
    <row r="4246" spans="1:7" s="168" customFormat="1">
      <c r="A4246" s="62">
        <v>4244</v>
      </c>
      <c r="B4246" s="258" t="s">
        <v>16896</v>
      </c>
      <c r="C4246" s="72" t="str">
        <f t="shared" si="146"/>
        <v>Yes</v>
      </c>
      <c r="D4246" s="30">
        <f t="shared" si="147"/>
        <v>1.5413003995641115</v>
      </c>
      <c r="E4246" s="30">
        <v>4243.1999999999989</v>
      </c>
      <c r="F4246" s="31">
        <v>42612</v>
      </c>
      <c r="G4246" s="3" t="s">
        <v>21863</v>
      </c>
    </row>
    <row r="4247" spans="1:7" s="168" customFormat="1">
      <c r="A4247" s="62">
        <v>4245</v>
      </c>
      <c r="B4247" s="258" t="s">
        <v>21905</v>
      </c>
      <c r="C4247" s="72" t="str">
        <f t="shared" si="146"/>
        <v>Yes</v>
      </c>
      <c r="D4247" s="30">
        <f t="shared" si="147"/>
        <v>1.5413003995641115</v>
      </c>
      <c r="E4247" s="30">
        <v>4243.1999999999989</v>
      </c>
      <c r="F4247" s="31">
        <v>42612</v>
      </c>
      <c r="G4247" s="3" t="s">
        <v>21863</v>
      </c>
    </row>
    <row r="4248" spans="1:7" s="168" customFormat="1">
      <c r="A4248" s="62">
        <v>4246</v>
      </c>
      <c r="B4248" s="258" t="s">
        <v>21906</v>
      </c>
      <c r="C4248" s="72" t="str">
        <f t="shared" si="146"/>
        <v>Yes</v>
      </c>
      <c r="D4248" s="30">
        <f t="shared" si="147"/>
        <v>3.9816926988739549</v>
      </c>
      <c r="E4248" s="30">
        <v>10961.599999999999</v>
      </c>
      <c r="F4248" s="31">
        <v>42612</v>
      </c>
      <c r="G4248" s="3" t="s">
        <v>21863</v>
      </c>
    </row>
    <row r="4249" spans="1:7" s="168" customFormat="1">
      <c r="A4249" s="62">
        <v>4247</v>
      </c>
      <c r="B4249" s="258" t="s">
        <v>21907</v>
      </c>
      <c r="C4249" s="72" t="str">
        <f t="shared" si="146"/>
        <v>Yes</v>
      </c>
      <c r="D4249" s="30">
        <f t="shared" si="147"/>
        <v>3.4185252451870682</v>
      </c>
      <c r="E4249" s="30">
        <v>9411.1999999999989</v>
      </c>
      <c r="F4249" s="31">
        <v>42612</v>
      </c>
      <c r="G4249" s="3" t="s">
        <v>21863</v>
      </c>
    </row>
    <row r="4250" spans="1:7" s="168" customFormat="1">
      <c r="A4250" s="62">
        <v>4248</v>
      </c>
      <c r="B4250" s="258" t="s">
        <v>19228</v>
      </c>
      <c r="C4250" s="72" t="str">
        <f t="shared" si="146"/>
        <v>Yes</v>
      </c>
      <c r="D4250" s="30">
        <f t="shared" si="147"/>
        <v>0.45448601525608429</v>
      </c>
      <c r="E4250" s="30">
        <v>1251.2</v>
      </c>
      <c r="F4250" s="31">
        <v>42612</v>
      </c>
      <c r="G4250" s="3" t="s">
        <v>21863</v>
      </c>
    </row>
    <row r="4251" spans="1:7" s="168" customFormat="1">
      <c r="A4251" s="62">
        <v>4249</v>
      </c>
      <c r="B4251" s="258" t="s">
        <v>21908</v>
      </c>
      <c r="C4251" s="72" t="str">
        <f t="shared" si="146"/>
        <v>Yes</v>
      </c>
      <c r="D4251" s="30">
        <f t="shared" si="147"/>
        <v>1.3436977842353794</v>
      </c>
      <c r="E4251" s="30">
        <v>3699.1999999999994</v>
      </c>
      <c r="F4251" s="31">
        <v>42612</v>
      </c>
      <c r="G4251" s="3" t="s">
        <v>21863</v>
      </c>
    </row>
    <row r="4252" spans="1:7" s="168" customFormat="1">
      <c r="A4252" s="62">
        <v>4250</v>
      </c>
      <c r="B4252" s="258" t="s">
        <v>21909</v>
      </c>
      <c r="C4252" s="72" t="str">
        <f t="shared" si="146"/>
        <v>Yes</v>
      </c>
      <c r="D4252" s="30">
        <f t="shared" si="147"/>
        <v>1.6005811841627318</v>
      </c>
      <c r="E4252" s="30">
        <v>4406.4000000000005</v>
      </c>
      <c r="F4252" s="31">
        <v>42612</v>
      </c>
      <c r="G4252" s="3" t="s">
        <v>21863</v>
      </c>
    </row>
    <row r="4253" spans="1:7" s="168" customFormat="1">
      <c r="A4253" s="62">
        <v>4251</v>
      </c>
      <c r="B4253" s="258" t="s">
        <v>21910</v>
      </c>
      <c r="C4253" s="72" t="str">
        <f t="shared" si="146"/>
        <v>Yes</v>
      </c>
      <c r="D4253" s="30">
        <f t="shared" si="147"/>
        <v>1.6005811841627318</v>
      </c>
      <c r="E4253" s="30">
        <v>4406.4000000000005</v>
      </c>
      <c r="F4253" s="31">
        <v>42612</v>
      </c>
      <c r="G4253" s="3" t="s">
        <v>21863</v>
      </c>
    </row>
    <row r="4254" spans="1:7" s="168" customFormat="1">
      <c r="A4254" s="62">
        <v>4252</v>
      </c>
      <c r="B4254" s="258" t="s">
        <v>13695</v>
      </c>
      <c r="C4254" s="72" t="str">
        <f t="shared" si="146"/>
        <v>Yes</v>
      </c>
      <c r="D4254" s="30">
        <f t="shared" si="147"/>
        <v>1.6005811841627318</v>
      </c>
      <c r="E4254" s="30">
        <v>4406.4000000000005</v>
      </c>
      <c r="F4254" s="31">
        <v>42612</v>
      </c>
      <c r="G4254" s="3" t="s">
        <v>21863</v>
      </c>
    </row>
    <row r="4255" spans="1:7" s="168" customFormat="1">
      <c r="A4255" s="62">
        <v>4253</v>
      </c>
      <c r="B4255" s="258" t="s">
        <v>21911</v>
      </c>
      <c r="C4255" s="72" t="str">
        <f t="shared" si="146"/>
        <v>Yes</v>
      </c>
      <c r="D4255" s="30">
        <f t="shared" si="147"/>
        <v>1.6005811841627318</v>
      </c>
      <c r="E4255" s="30">
        <v>4406.4000000000005</v>
      </c>
      <c r="F4255" s="31">
        <v>42612</v>
      </c>
      <c r="G4255" s="3" t="s">
        <v>21863</v>
      </c>
    </row>
    <row r="4256" spans="1:7" s="168" customFormat="1">
      <c r="A4256" s="62">
        <v>4254</v>
      </c>
      <c r="B4256" s="258" t="s">
        <v>21912</v>
      </c>
      <c r="C4256" s="72" t="str">
        <f t="shared" si="146"/>
        <v>Yes</v>
      </c>
      <c r="D4256" s="30">
        <f t="shared" si="147"/>
        <v>0.31616418452597167</v>
      </c>
      <c r="E4256" s="30">
        <v>870.4</v>
      </c>
      <c r="F4256" s="31">
        <v>42612</v>
      </c>
      <c r="G4256" s="3" t="s">
        <v>21863</v>
      </c>
    </row>
    <row r="4257" spans="1:7" s="168" customFormat="1">
      <c r="A4257" s="62">
        <v>4255</v>
      </c>
      <c r="B4257" s="258" t="s">
        <v>21913</v>
      </c>
      <c r="C4257" s="72" t="str">
        <f t="shared" ref="C4257:C4264" si="148">IF(D4257&lt;=5, "Yes", "No")</f>
        <v>Yes</v>
      </c>
      <c r="D4257" s="30">
        <f t="shared" si="147"/>
        <v>0.58292771521976028</v>
      </c>
      <c r="E4257" s="30">
        <v>1604.8</v>
      </c>
      <c r="F4257" s="31">
        <v>42612</v>
      </c>
      <c r="G4257" s="3" t="s">
        <v>21863</v>
      </c>
    </row>
    <row r="4258" spans="1:7" s="168" customFormat="1">
      <c r="A4258" s="62">
        <v>4256</v>
      </c>
      <c r="B4258" s="258" t="s">
        <v>21914</v>
      </c>
      <c r="C4258" s="72" t="str">
        <f t="shared" si="148"/>
        <v>Yes</v>
      </c>
      <c r="D4258" s="30">
        <f t="shared" si="147"/>
        <v>0.3952052306574646</v>
      </c>
      <c r="E4258" s="30">
        <v>1088</v>
      </c>
      <c r="F4258" s="31">
        <v>42612</v>
      </c>
      <c r="G4258" s="3" t="s">
        <v>21863</v>
      </c>
    </row>
    <row r="4259" spans="1:7" s="168" customFormat="1" ht="30">
      <c r="A4259" s="62">
        <v>4257</v>
      </c>
      <c r="B4259" s="258" t="s">
        <v>21915</v>
      </c>
      <c r="C4259" s="72" t="str">
        <f t="shared" si="148"/>
        <v>Yes</v>
      </c>
      <c r="D4259" s="30">
        <f t="shared" si="147"/>
        <v>1.9957864148201963</v>
      </c>
      <c r="E4259" s="30">
        <v>5494.4000000000005</v>
      </c>
      <c r="F4259" s="31">
        <v>42612</v>
      </c>
      <c r="G4259" s="3" t="s">
        <v>21863</v>
      </c>
    </row>
    <row r="4260" spans="1:7" s="168" customFormat="1">
      <c r="A4260" s="62">
        <v>4258</v>
      </c>
      <c r="B4260" s="258" t="s">
        <v>21916</v>
      </c>
      <c r="C4260" s="72" t="str">
        <f t="shared" si="148"/>
        <v>Yes</v>
      </c>
      <c r="D4260" s="30">
        <f t="shared" si="147"/>
        <v>0.49400653832183072</v>
      </c>
      <c r="E4260" s="30">
        <v>1360</v>
      </c>
      <c r="F4260" s="31">
        <v>42612</v>
      </c>
      <c r="G4260" s="3" t="s">
        <v>21863</v>
      </c>
    </row>
    <row r="4261" spans="1:7" s="168" customFormat="1">
      <c r="A4261" s="62">
        <v>4259</v>
      </c>
      <c r="B4261" s="258" t="s">
        <v>21917</v>
      </c>
      <c r="C4261" s="72" t="str">
        <f t="shared" si="148"/>
        <v>Yes</v>
      </c>
      <c r="D4261" s="30">
        <f t="shared" si="147"/>
        <v>1.9859062840537598</v>
      </c>
      <c r="E4261" s="30">
        <v>5467.2000000000007</v>
      </c>
      <c r="F4261" s="31">
        <v>42612</v>
      </c>
      <c r="G4261" s="3" t="s">
        <v>21863</v>
      </c>
    </row>
    <row r="4262" spans="1:7" s="168" customFormat="1">
      <c r="A4262" s="62">
        <v>4260</v>
      </c>
      <c r="B4262" s="258" t="s">
        <v>21918</v>
      </c>
      <c r="C4262" s="72" t="str">
        <f t="shared" si="148"/>
        <v>Yes</v>
      </c>
      <c r="D4262" s="30">
        <f t="shared" si="147"/>
        <v>1.9859062840537598</v>
      </c>
      <c r="E4262" s="30">
        <v>5467.2000000000007</v>
      </c>
      <c r="F4262" s="31">
        <v>42612</v>
      </c>
      <c r="G4262" s="3" t="s">
        <v>21863</v>
      </c>
    </row>
    <row r="4263" spans="1:7" s="168" customFormat="1">
      <c r="A4263" s="62">
        <v>4261</v>
      </c>
      <c r="B4263" s="258" t="s">
        <v>21919</v>
      </c>
      <c r="C4263" s="72" t="str">
        <f t="shared" si="148"/>
        <v>Yes</v>
      </c>
      <c r="D4263" s="30">
        <f t="shared" si="147"/>
        <v>3.5766073374500542</v>
      </c>
      <c r="E4263" s="30">
        <v>9846.4</v>
      </c>
      <c r="F4263" s="31">
        <v>42612</v>
      </c>
      <c r="G4263" s="3" t="s">
        <v>21863</v>
      </c>
    </row>
    <row r="4264" spans="1:7" s="168" customFormat="1">
      <c r="A4264" s="62">
        <v>4262</v>
      </c>
      <c r="B4264" s="258" t="s">
        <v>21920</v>
      </c>
      <c r="C4264" s="72" t="str">
        <f t="shared" si="148"/>
        <v>Yes</v>
      </c>
      <c r="D4264" s="30">
        <f t="shared" si="147"/>
        <v>3.4382855067199412</v>
      </c>
      <c r="E4264" s="30">
        <v>9465.5999999999985</v>
      </c>
      <c r="F4264" s="31">
        <v>42612</v>
      </c>
      <c r="G4264" s="3" t="s">
        <v>21863</v>
      </c>
    </row>
    <row r="4265" spans="1:7" s="168" customFormat="1">
      <c r="A4265" s="62">
        <v>4263</v>
      </c>
      <c r="B4265" s="3" t="s">
        <v>21921</v>
      </c>
      <c r="C4265" s="62" t="str">
        <f>IF(D4265&lt;=5, "Yes", "No")</f>
        <v>Yes</v>
      </c>
      <c r="D4265" s="30">
        <f t="shared" si="147"/>
        <v>1.2844169996367598</v>
      </c>
      <c r="E4265" s="30">
        <v>3536</v>
      </c>
      <c r="F4265" s="31">
        <v>42612</v>
      </c>
      <c r="G4265" s="3" t="s">
        <v>21922</v>
      </c>
    </row>
    <row r="4266" spans="1:7" s="168" customFormat="1">
      <c r="A4266" s="62">
        <v>4264</v>
      </c>
      <c r="B4266" s="3" t="s">
        <v>21923</v>
      </c>
      <c r="C4266" s="62" t="str">
        <f t="shared" ref="C4266:C4329" si="149">IF(D4266&lt;=5, "Yes", "No")</f>
        <v>Yes</v>
      </c>
      <c r="D4266" s="30">
        <f t="shared" si="147"/>
        <v>1.6302215764620414</v>
      </c>
      <c r="E4266" s="30">
        <v>4488</v>
      </c>
      <c r="F4266" s="31">
        <v>42612</v>
      </c>
      <c r="G4266" s="3" t="s">
        <v>21922</v>
      </c>
    </row>
    <row r="4267" spans="1:7" s="168" customFormat="1">
      <c r="A4267" s="62">
        <v>4265</v>
      </c>
      <c r="B4267" s="3" t="s">
        <v>21924</v>
      </c>
      <c r="C4267" s="62" t="str">
        <f t="shared" si="149"/>
        <v>Yes</v>
      </c>
      <c r="D4267" s="30">
        <f t="shared" si="147"/>
        <v>1.2844169996367598</v>
      </c>
      <c r="E4267" s="30">
        <v>3536</v>
      </c>
      <c r="F4267" s="31">
        <v>42612</v>
      </c>
      <c r="G4267" s="3" t="s">
        <v>21922</v>
      </c>
    </row>
    <row r="4268" spans="1:7" s="168" customFormat="1">
      <c r="A4268" s="62">
        <v>4266</v>
      </c>
      <c r="B4268" s="3" t="s">
        <v>21925</v>
      </c>
      <c r="C4268" s="62" t="str">
        <f t="shared" si="149"/>
        <v>Yes</v>
      </c>
      <c r="D4268" s="30">
        <f t="shared" si="147"/>
        <v>2.2230294224482381</v>
      </c>
      <c r="E4268" s="30">
        <v>6120</v>
      </c>
      <c r="F4268" s="31">
        <v>42612</v>
      </c>
      <c r="G4268" s="3" t="s">
        <v>21922</v>
      </c>
    </row>
    <row r="4269" spans="1:7" s="168" customFormat="1">
      <c r="A4269" s="62">
        <v>4267</v>
      </c>
      <c r="B4269" s="3" t="s">
        <v>21926</v>
      </c>
      <c r="C4269" s="62" t="str">
        <f t="shared" si="149"/>
        <v>Yes</v>
      </c>
      <c r="D4269" s="30">
        <f t="shared" si="147"/>
        <v>0.98801307664366145</v>
      </c>
      <c r="E4269" s="30">
        <v>2720</v>
      </c>
      <c r="F4269" s="31">
        <v>42612</v>
      </c>
      <c r="G4269" s="3" t="s">
        <v>21922</v>
      </c>
    </row>
    <row r="4270" spans="1:7" s="168" customFormat="1">
      <c r="A4270" s="62">
        <v>4268</v>
      </c>
      <c r="B4270" s="3" t="s">
        <v>21927</v>
      </c>
      <c r="C4270" s="62" t="str">
        <f t="shared" si="149"/>
        <v>Yes</v>
      </c>
      <c r="D4270" s="30">
        <f t="shared" si="147"/>
        <v>0.98801307664366145</v>
      </c>
      <c r="E4270" s="30">
        <v>2720</v>
      </c>
      <c r="F4270" s="31">
        <v>42612</v>
      </c>
      <c r="G4270" s="3" t="s">
        <v>21922</v>
      </c>
    </row>
    <row r="4271" spans="1:7" s="168" customFormat="1">
      <c r="A4271" s="62">
        <v>4269</v>
      </c>
      <c r="B4271" s="3" t="s">
        <v>21928</v>
      </c>
      <c r="C4271" s="62" t="str">
        <f t="shared" si="149"/>
        <v>Yes</v>
      </c>
      <c r="D4271" s="30">
        <f t="shared" si="147"/>
        <v>0.98801307664366145</v>
      </c>
      <c r="E4271" s="30">
        <v>2720</v>
      </c>
      <c r="F4271" s="31">
        <v>42612</v>
      </c>
      <c r="G4271" s="3" t="s">
        <v>21922</v>
      </c>
    </row>
    <row r="4272" spans="1:7" s="168" customFormat="1">
      <c r="A4272" s="62">
        <v>4270</v>
      </c>
      <c r="B4272" s="3" t="s">
        <v>21929</v>
      </c>
      <c r="C4272" s="62" t="str">
        <f t="shared" si="149"/>
        <v>Yes</v>
      </c>
      <c r="D4272" s="30">
        <f t="shared" si="147"/>
        <v>1.1856156919723937</v>
      </c>
      <c r="E4272" s="30">
        <v>3264</v>
      </c>
      <c r="F4272" s="31">
        <v>42612</v>
      </c>
      <c r="G4272" s="3" t="s">
        <v>21922</v>
      </c>
    </row>
    <row r="4273" spans="1:7" s="168" customFormat="1">
      <c r="A4273" s="62">
        <v>4271</v>
      </c>
      <c r="B4273" s="3" t="s">
        <v>21927</v>
      </c>
      <c r="C4273" s="62" t="str">
        <f t="shared" si="149"/>
        <v>Yes</v>
      </c>
      <c r="D4273" s="30">
        <f t="shared" si="147"/>
        <v>1.2844169996367598</v>
      </c>
      <c r="E4273" s="30">
        <v>3536</v>
      </c>
      <c r="F4273" s="31">
        <v>42612</v>
      </c>
      <c r="G4273" s="3" t="s">
        <v>21922</v>
      </c>
    </row>
    <row r="4274" spans="1:7" s="168" customFormat="1">
      <c r="A4274" s="62">
        <v>4272</v>
      </c>
      <c r="B4274" s="3" t="s">
        <v>21930</v>
      </c>
      <c r="C4274" s="62" t="str">
        <f t="shared" si="149"/>
        <v>Yes</v>
      </c>
      <c r="D4274" s="30">
        <f t="shared" si="147"/>
        <v>1.2844169996367598</v>
      </c>
      <c r="E4274" s="30">
        <v>3536</v>
      </c>
      <c r="F4274" s="31">
        <v>42612</v>
      </c>
      <c r="G4274" s="3" t="s">
        <v>21922</v>
      </c>
    </row>
    <row r="4275" spans="1:7" s="168" customFormat="1">
      <c r="A4275" s="62">
        <v>4273</v>
      </c>
      <c r="B4275" s="3" t="s">
        <v>11964</v>
      </c>
      <c r="C4275" s="62" t="str">
        <f t="shared" si="149"/>
        <v>Yes</v>
      </c>
      <c r="D4275" s="30">
        <f t="shared" si="147"/>
        <v>1.2844169996367598</v>
      </c>
      <c r="E4275" s="30">
        <v>3536</v>
      </c>
      <c r="F4275" s="31">
        <v>42612</v>
      </c>
      <c r="G4275" s="3" t="s">
        <v>21922</v>
      </c>
    </row>
    <row r="4276" spans="1:7" s="168" customFormat="1">
      <c r="A4276" s="62">
        <v>4274</v>
      </c>
      <c r="B4276" s="3" t="s">
        <v>3382</v>
      </c>
      <c r="C4276" s="62" t="str">
        <f t="shared" si="149"/>
        <v>Yes</v>
      </c>
      <c r="D4276" s="30">
        <f t="shared" si="147"/>
        <v>1.2844169996367598</v>
      </c>
      <c r="E4276" s="30">
        <v>3536</v>
      </c>
      <c r="F4276" s="31">
        <v>42612</v>
      </c>
      <c r="G4276" s="3" t="s">
        <v>21922</v>
      </c>
    </row>
    <row r="4277" spans="1:7" s="168" customFormat="1">
      <c r="A4277" s="62">
        <v>4275</v>
      </c>
      <c r="B4277" s="3" t="s">
        <v>21931</v>
      </c>
      <c r="C4277" s="62" t="str">
        <f t="shared" si="149"/>
        <v>Yes</v>
      </c>
      <c r="D4277" s="30">
        <f t="shared" si="147"/>
        <v>0.91899745731928806</v>
      </c>
      <c r="E4277" s="30">
        <v>2530</v>
      </c>
      <c r="F4277" s="31">
        <v>42612</v>
      </c>
      <c r="G4277" s="3" t="s">
        <v>21922</v>
      </c>
    </row>
    <row r="4278" spans="1:7" s="168" customFormat="1">
      <c r="A4278" s="62">
        <v>4276</v>
      </c>
      <c r="B4278" s="3" t="s">
        <v>21932</v>
      </c>
      <c r="C4278" s="62" t="str">
        <f t="shared" si="149"/>
        <v>Yes</v>
      </c>
      <c r="D4278" s="30">
        <f t="shared" si="147"/>
        <v>0.91899745731928806</v>
      </c>
      <c r="E4278" s="30">
        <v>2530</v>
      </c>
      <c r="F4278" s="31">
        <v>42612</v>
      </c>
      <c r="G4278" s="3" t="s">
        <v>21922</v>
      </c>
    </row>
    <row r="4279" spans="1:7" s="168" customFormat="1">
      <c r="A4279" s="62">
        <v>4277</v>
      </c>
      <c r="B4279" s="3" t="s">
        <v>21933</v>
      </c>
      <c r="C4279" s="62" t="str">
        <f t="shared" si="149"/>
        <v>Yes</v>
      </c>
      <c r="D4279" s="30">
        <f t="shared" si="147"/>
        <v>0.91899745731928806</v>
      </c>
      <c r="E4279" s="30">
        <v>2530</v>
      </c>
      <c r="F4279" s="31">
        <v>42612</v>
      </c>
      <c r="G4279" s="3" t="s">
        <v>21922</v>
      </c>
    </row>
    <row r="4280" spans="1:7" s="168" customFormat="1">
      <c r="A4280" s="62">
        <v>4278</v>
      </c>
      <c r="B4280" s="3" t="s">
        <v>21934</v>
      </c>
      <c r="C4280" s="62" t="str">
        <f t="shared" si="149"/>
        <v>Yes</v>
      </c>
      <c r="D4280" s="30">
        <f t="shared" si="147"/>
        <v>4.9400653832183075</v>
      </c>
      <c r="E4280" s="30">
        <v>13600</v>
      </c>
      <c r="F4280" s="31">
        <v>42612</v>
      </c>
      <c r="G4280" s="3" t="s">
        <v>21922</v>
      </c>
    </row>
    <row r="4281" spans="1:7" s="168" customFormat="1">
      <c r="A4281" s="62">
        <v>4279</v>
      </c>
      <c r="B4281" s="3" t="s">
        <v>21935</v>
      </c>
      <c r="C4281" s="62" t="str">
        <f t="shared" si="149"/>
        <v>Yes</v>
      </c>
      <c r="D4281" s="30">
        <f t="shared" si="147"/>
        <v>3.5568470759171813</v>
      </c>
      <c r="E4281" s="30">
        <v>9792</v>
      </c>
      <c r="F4281" s="31">
        <v>42612</v>
      </c>
      <c r="G4281" s="3" t="s">
        <v>21922</v>
      </c>
    </row>
    <row r="4282" spans="1:7" s="168" customFormat="1">
      <c r="A4282" s="62">
        <v>4280</v>
      </c>
      <c r="B4282" s="3" t="s">
        <v>21936</v>
      </c>
      <c r="C4282" s="62" t="str">
        <f t="shared" si="149"/>
        <v>Yes</v>
      </c>
      <c r="D4282" s="30">
        <f t="shared" si="147"/>
        <v>2.0156193243734108</v>
      </c>
      <c r="E4282" s="30">
        <v>5549</v>
      </c>
      <c r="F4282" s="31">
        <v>42612</v>
      </c>
      <c r="G4282" s="3" t="s">
        <v>21922</v>
      </c>
    </row>
    <row r="4283" spans="1:7" s="168" customFormat="1">
      <c r="A4283" s="62">
        <v>4281</v>
      </c>
      <c r="B4283" s="3" t="s">
        <v>21937</v>
      </c>
      <c r="C4283" s="62" t="str">
        <f t="shared" si="149"/>
        <v>Yes</v>
      </c>
      <c r="D4283" s="30">
        <f t="shared" si="147"/>
        <v>2.4798401743552487</v>
      </c>
      <c r="E4283" s="30">
        <v>6827</v>
      </c>
      <c r="F4283" s="31">
        <v>42612</v>
      </c>
      <c r="G4283" s="3" t="s">
        <v>21922</v>
      </c>
    </row>
    <row r="4284" spans="1:7" s="168" customFormat="1">
      <c r="A4284" s="62">
        <v>4282</v>
      </c>
      <c r="B4284" s="3" t="s">
        <v>21938</v>
      </c>
      <c r="C4284" s="62" t="str">
        <f t="shared" si="149"/>
        <v>Yes</v>
      </c>
      <c r="D4284" s="30">
        <f t="shared" si="147"/>
        <v>1.9760261532873229</v>
      </c>
      <c r="E4284" s="30">
        <v>5440</v>
      </c>
      <c r="F4284" s="31">
        <v>42612</v>
      </c>
      <c r="G4284" s="3" t="s">
        <v>21922</v>
      </c>
    </row>
    <row r="4285" spans="1:7" s="168" customFormat="1">
      <c r="A4285" s="62">
        <v>4283</v>
      </c>
      <c r="B4285" s="3" t="s">
        <v>21939</v>
      </c>
      <c r="C4285" s="62" t="str">
        <f t="shared" si="149"/>
        <v>Yes</v>
      </c>
      <c r="D4285" s="30">
        <f t="shared" si="147"/>
        <v>1.3832183073011259</v>
      </c>
      <c r="E4285" s="30">
        <v>3808</v>
      </c>
      <c r="F4285" s="31">
        <v>42612</v>
      </c>
      <c r="G4285" s="3" t="s">
        <v>21922</v>
      </c>
    </row>
    <row r="4286" spans="1:7" s="168" customFormat="1">
      <c r="A4286" s="62">
        <v>4284</v>
      </c>
      <c r="B4286" s="3" t="s">
        <v>21940</v>
      </c>
      <c r="C4286" s="62" t="str">
        <f t="shared" si="149"/>
        <v>Yes</v>
      </c>
      <c r="D4286" s="30">
        <f t="shared" si="147"/>
        <v>1.6796222302942245</v>
      </c>
      <c r="E4286" s="30">
        <v>4624</v>
      </c>
      <c r="F4286" s="31">
        <v>42612</v>
      </c>
      <c r="G4286" s="3" t="s">
        <v>21922</v>
      </c>
    </row>
    <row r="4287" spans="1:7" s="168" customFormat="1">
      <c r="A4287" s="62">
        <v>4285</v>
      </c>
      <c r="B4287" s="3" t="s">
        <v>21941</v>
      </c>
      <c r="C4287" s="62" t="str">
        <f t="shared" si="149"/>
        <v>Yes</v>
      </c>
      <c r="D4287" s="30">
        <f t="shared" si="147"/>
        <v>1.847439157282964</v>
      </c>
      <c r="E4287" s="30">
        <v>5086</v>
      </c>
      <c r="F4287" s="31">
        <v>42612</v>
      </c>
      <c r="G4287" s="3" t="s">
        <v>21922</v>
      </c>
    </row>
    <row r="4288" spans="1:7" s="168" customFormat="1">
      <c r="A4288" s="62">
        <v>4286</v>
      </c>
      <c r="B4288" s="3" t="s">
        <v>21942</v>
      </c>
      <c r="C4288" s="62" t="str">
        <f t="shared" si="149"/>
        <v>Yes</v>
      </c>
      <c r="D4288" s="30">
        <f t="shared" si="147"/>
        <v>1.9760261532873229</v>
      </c>
      <c r="E4288" s="30">
        <v>5440</v>
      </c>
      <c r="F4288" s="31">
        <v>42612</v>
      </c>
      <c r="G4288" s="3" t="s">
        <v>21922</v>
      </c>
    </row>
    <row r="4289" spans="1:7" s="168" customFormat="1">
      <c r="A4289" s="62">
        <v>4287</v>
      </c>
      <c r="B4289" s="3" t="s">
        <v>21927</v>
      </c>
      <c r="C4289" s="62" t="str">
        <f t="shared" si="149"/>
        <v>Yes</v>
      </c>
      <c r="D4289" s="30">
        <f t="shared" si="147"/>
        <v>2.2328369051943335</v>
      </c>
      <c r="E4289" s="30">
        <v>6147</v>
      </c>
      <c r="F4289" s="31">
        <v>42612</v>
      </c>
      <c r="G4289" s="3" t="s">
        <v>21922</v>
      </c>
    </row>
    <row r="4290" spans="1:7" s="168" customFormat="1">
      <c r="A4290" s="62">
        <v>4288</v>
      </c>
      <c r="B4290" s="3" t="s">
        <v>21943</v>
      </c>
      <c r="C4290" s="62" t="str">
        <f t="shared" si="149"/>
        <v>Yes</v>
      </c>
      <c r="D4290" s="30">
        <f t="shared" si="147"/>
        <v>1.0671994188158374</v>
      </c>
      <c r="E4290" s="30">
        <v>2938</v>
      </c>
      <c r="F4290" s="31">
        <v>42612</v>
      </c>
      <c r="G4290" s="3" t="s">
        <v>21922</v>
      </c>
    </row>
    <row r="4291" spans="1:7" s="168" customFormat="1">
      <c r="A4291" s="62">
        <v>4289</v>
      </c>
      <c r="B4291" s="3" t="s">
        <v>21944</v>
      </c>
      <c r="C4291" s="62" t="str">
        <f t="shared" si="149"/>
        <v>Yes</v>
      </c>
      <c r="D4291" s="30">
        <f t="shared" si="147"/>
        <v>1.7290228841264075</v>
      </c>
      <c r="E4291" s="30">
        <v>4760</v>
      </c>
      <c r="F4291" s="31">
        <v>42612</v>
      </c>
      <c r="G4291" s="3" t="s">
        <v>21922</v>
      </c>
    </row>
    <row r="4292" spans="1:7" s="168" customFormat="1">
      <c r="A4292" s="62">
        <v>4290</v>
      </c>
      <c r="B4292" s="3" t="s">
        <v>21945</v>
      </c>
      <c r="C4292" s="62" t="str">
        <f t="shared" si="149"/>
        <v>Yes</v>
      </c>
      <c r="D4292" s="30">
        <f t="shared" ref="D4292:D4355" si="150">E4292/2753</f>
        <v>2.2920450417726115</v>
      </c>
      <c r="E4292" s="30">
        <v>6310</v>
      </c>
      <c r="F4292" s="31">
        <v>42612</v>
      </c>
      <c r="G4292" s="3" t="s">
        <v>21922</v>
      </c>
    </row>
    <row r="4293" spans="1:7" s="168" customFormat="1">
      <c r="A4293" s="62">
        <v>4291</v>
      </c>
      <c r="B4293" s="3" t="s">
        <v>21946</v>
      </c>
      <c r="C4293" s="62" t="str">
        <f t="shared" si="149"/>
        <v>Yes</v>
      </c>
      <c r="D4293" s="30">
        <f t="shared" si="150"/>
        <v>2.4700326916091537</v>
      </c>
      <c r="E4293" s="30">
        <v>6800</v>
      </c>
      <c r="F4293" s="31">
        <v>42612</v>
      </c>
      <c r="G4293" s="3" t="s">
        <v>21922</v>
      </c>
    </row>
    <row r="4294" spans="1:7" s="168" customFormat="1">
      <c r="A4294" s="62">
        <v>4292</v>
      </c>
      <c r="B4294" s="3" t="s">
        <v>21947</v>
      </c>
      <c r="C4294" s="62" t="str">
        <f t="shared" si="149"/>
        <v>Yes</v>
      </c>
      <c r="D4294" s="30">
        <f t="shared" si="150"/>
        <v>0.98801307664366145</v>
      </c>
      <c r="E4294" s="30">
        <v>2720</v>
      </c>
      <c r="F4294" s="31">
        <v>42612</v>
      </c>
      <c r="G4294" s="3" t="s">
        <v>21922</v>
      </c>
    </row>
    <row r="4295" spans="1:7" s="168" customFormat="1">
      <c r="A4295" s="62">
        <v>4293</v>
      </c>
      <c r="B4295" s="3" t="s">
        <v>21948</v>
      </c>
      <c r="C4295" s="62" t="str">
        <f t="shared" si="149"/>
        <v>Yes</v>
      </c>
      <c r="D4295" s="30">
        <f t="shared" si="150"/>
        <v>4.9400653832183075E-2</v>
      </c>
      <c r="E4295" s="30">
        <v>136</v>
      </c>
      <c r="F4295" s="31">
        <v>42612</v>
      </c>
      <c r="G4295" s="3" t="s">
        <v>21922</v>
      </c>
    </row>
    <row r="4296" spans="1:7" s="168" customFormat="1">
      <c r="A4296" s="62">
        <v>4294</v>
      </c>
      <c r="B4296" s="3" t="s">
        <v>21949</v>
      </c>
      <c r="C4296" s="62" t="str">
        <f t="shared" si="149"/>
        <v>Yes</v>
      </c>
      <c r="D4296" s="30">
        <f t="shared" si="150"/>
        <v>1.5314202687976752</v>
      </c>
      <c r="E4296" s="30">
        <v>4216</v>
      </c>
      <c r="F4296" s="31">
        <v>42612</v>
      </c>
      <c r="G4296" s="3" t="s">
        <v>21922</v>
      </c>
    </row>
    <row r="4297" spans="1:7" s="168" customFormat="1">
      <c r="A4297" s="62">
        <v>4295</v>
      </c>
      <c r="B4297" s="3" t="s">
        <v>21950</v>
      </c>
      <c r="C4297" s="62" t="str">
        <f t="shared" si="149"/>
        <v>Yes</v>
      </c>
      <c r="D4297" s="30">
        <f t="shared" si="150"/>
        <v>1.7588085724664002</v>
      </c>
      <c r="E4297" s="30">
        <v>4842</v>
      </c>
      <c r="F4297" s="31">
        <v>42612</v>
      </c>
      <c r="G4297" s="3" t="s">
        <v>21922</v>
      </c>
    </row>
    <row r="4298" spans="1:7" s="168" customFormat="1">
      <c r="A4298" s="62">
        <v>4296</v>
      </c>
      <c r="B4298" s="3" t="s">
        <v>21951</v>
      </c>
      <c r="C4298" s="62" t="str">
        <f t="shared" si="149"/>
        <v>Yes</v>
      </c>
      <c r="D4298" s="30">
        <f t="shared" si="150"/>
        <v>1.2252088630584816</v>
      </c>
      <c r="E4298" s="30">
        <v>3373</v>
      </c>
      <c r="F4298" s="31">
        <v>42612</v>
      </c>
      <c r="G4298" s="3" t="s">
        <v>21922</v>
      </c>
    </row>
    <row r="4299" spans="1:7" s="168" customFormat="1">
      <c r="A4299" s="62">
        <v>4297</v>
      </c>
      <c r="B4299" s="3" t="s">
        <v>21952</v>
      </c>
      <c r="C4299" s="62" t="str">
        <f t="shared" si="149"/>
        <v>Yes</v>
      </c>
      <c r="D4299" s="30">
        <f t="shared" si="150"/>
        <v>0.98801307664366145</v>
      </c>
      <c r="E4299" s="30">
        <v>2720</v>
      </c>
      <c r="F4299" s="31">
        <v>42612</v>
      </c>
      <c r="G4299" s="3" t="s">
        <v>21922</v>
      </c>
    </row>
    <row r="4300" spans="1:7" s="168" customFormat="1">
      <c r="A4300" s="62">
        <v>4298</v>
      </c>
      <c r="B4300" s="3" t="s">
        <v>21953</v>
      </c>
      <c r="C4300" s="62" t="str">
        <f t="shared" si="149"/>
        <v>Yes</v>
      </c>
      <c r="D4300" s="30">
        <f t="shared" si="150"/>
        <v>0.98801307664366145</v>
      </c>
      <c r="E4300" s="30">
        <v>2720</v>
      </c>
      <c r="F4300" s="31">
        <v>42612</v>
      </c>
      <c r="G4300" s="3" t="s">
        <v>21922</v>
      </c>
    </row>
    <row r="4301" spans="1:7" s="168" customFormat="1">
      <c r="A4301" s="62">
        <v>4299</v>
      </c>
      <c r="B4301" s="3" t="s">
        <v>21936</v>
      </c>
      <c r="C4301" s="62" t="str">
        <f t="shared" si="149"/>
        <v>Yes</v>
      </c>
      <c r="D4301" s="30">
        <f t="shared" si="150"/>
        <v>3.9520523065746458</v>
      </c>
      <c r="E4301" s="30">
        <v>10880</v>
      </c>
      <c r="F4301" s="31">
        <v>42612</v>
      </c>
      <c r="G4301" s="3" t="s">
        <v>21922</v>
      </c>
    </row>
    <row r="4302" spans="1:7" s="168" customFormat="1">
      <c r="A4302" s="62">
        <v>4300</v>
      </c>
      <c r="B4302" s="3" t="s">
        <v>21954</v>
      </c>
      <c r="C4302" s="62" t="str">
        <f t="shared" si="149"/>
        <v>Yes</v>
      </c>
      <c r="D4302" s="30">
        <f t="shared" si="150"/>
        <v>0.59280784598619685</v>
      </c>
      <c r="E4302" s="30">
        <v>1632</v>
      </c>
      <c r="F4302" s="31">
        <v>42612</v>
      </c>
      <c r="G4302" s="3" t="s">
        <v>21922</v>
      </c>
    </row>
    <row r="4303" spans="1:7" s="168" customFormat="1">
      <c r="A4303" s="62">
        <v>4301</v>
      </c>
      <c r="B4303" s="3" t="s">
        <v>21955</v>
      </c>
      <c r="C4303" s="62" t="str">
        <f t="shared" si="149"/>
        <v>Yes</v>
      </c>
      <c r="D4303" s="30">
        <f t="shared" si="150"/>
        <v>0.59280784598619685</v>
      </c>
      <c r="E4303" s="30">
        <v>1632</v>
      </c>
      <c r="F4303" s="31">
        <v>42612</v>
      </c>
      <c r="G4303" s="3" t="s">
        <v>21922</v>
      </c>
    </row>
    <row r="4304" spans="1:7" s="168" customFormat="1">
      <c r="A4304" s="62">
        <v>4302</v>
      </c>
      <c r="B4304" s="3" t="s">
        <v>21956</v>
      </c>
      <c r="C4304" s="62" t="str">
        <f t="shared" si="149"/>
        <v>Yes</v>
      </c>
      <c r="D4304" s="30">
        <f t="shared" si="150"/>
        <v>0.59280784598619685</v>
      </c>
      <c r="E4304" s="30">
        <v>1632</v>
      </c>
      <c r="F4304" s="31">
        <v>42612</v>
      </c>
      <c r="G4304" s="3" t="s">
        <v>21922</v>
      </c>
    </row>
    <row r="4305" spans="1:7" s="168" customFormat="1">
      <c r="A4305" s="62">
        <v>4303</v>
      </c>
      <c r="B4305" s="3" t="s">
        <v>21957</v>
      </c>
      <c r="C4305" s="62" t="str">
        <f t="shared" si="149"/>
        <v>Yes</v>
      </c>
      <c r="D4305" s="30">
        <f t="shared" si="150"/>
        <v>4.9400653832183075</v>
      </c>
      <c r="E4305" s="30">
        <v>13600</v>
      </c>
      <c r="F4305" s="31">
        <v>42612</v>
      </c>
      <c r="G4305" s="3" t="s">
        <v>21922</v>
      </c>
    </row>
    <row r="4306" spans="1:7" s="168" customFormat="1">
      <c r="A4306" s="62">
        <v>4304</v>
      </c>
      <c r="B4306" s="3" t="s">
        <v>21958</v>
      </c>
      <c r="C4306" s="62" t="str">
        <f t="shared" si="149"/>
        <v>Yes</v>
      </c>
      <c r="D4306" s="30">
        <f t="shared" si="150"/>
        <v>3.9520523065746458</v>
      </c>
      <c r="E4306" s="30">
        <v>10880</v>
      </c>
      <c r="F4306" s="31">
        <v>42612</v>
      </c>
      <c r="G4306" s="3" t="s">
        <v>21922</v>
      </c>
    </row>
    <row r="4307" spans="1:7" s="168" customFormat="1">
      <c r="A4307" s="62">
        <v>4305</v>
      </c>
      <c r="B4307" s="3" t="s">
        <v>21959</v>
      </c>
      <c r="C4307" s="62" t="str">
        <f t="shared" si="149"/>
        <v>Yes</v>
      </c>
      <c r="D4307" s="30">
        <f t="shared" si="150"/>
        <v>4.9400653832183075</v>
      </c>
      <c r="E4307" s="30">
        <v>13600</v>
      </c>
      <c r="F4307" s="31">
        <v>42612</v>
      </c>
      <c r="G4307" s="3" t="s">
        <v>21922</v>
      </c>
    </row>
    <row r="4308" spans="1:7" s="168" customFormat="1">
      <c r="A4308" s="62">
        <v>4306</v>
      </c>
      <c r="B4308" s="3" t="s">
        <v>17812</v>
      </c>
      <c r="C4308" s="62" t="str">
        <f t="shared" si="149"/>
        <v>Yes</v>
      </c>
      <c r="D4308" s="30">
        <f t="shared" si="150"/>
        <v>3.458045768252815</v>
      </c>
      <c r="E4308" s="30">
        <v>9520</v>
      </c>
      <c r="F4308" s="31">
        <v>42612</v>
      </c>
      <c r="G4308" s="3" t="s">
        <v>21922</v>
      </c>
    </row>
    <row r="4309" spans="1:7" s="168" customFormat="1">
      <c r="A4309" s="62">
        <v>4307</v>
      </c>
      <c r="B4309" s="3" t="s">
        <v>21960</v>
      </c>
      <c r="C4309" s="62" t="str">
        <f t="shared" si="149"/>
        <v>Yes</v>
      </c>
      <c r="D4309" s="30">
        <f t="shared" si="150"/>
        <v>1.5510352342898657</v>
      </c>
      <c r="E4309" s="30">
        <v>4270</v>
      </c>
      <c r="F4309" s="31">
        <v>42612</v>
      </c>
      <c r="G4309" s="3" t="s">
        <v>21922</v>
      </c>
    </row>
    <row r="4310" spans="1:7" s="168" customFormat="1">
      <c r="A4310" s="62">
        <v>4308</v>
      </c>
      <c r="B4310" s="3" t="s">
        <v>19753</v>
      </c>
      <c r="C4310" s="62" t="str">
        <f t="shared" si="149"/>
        <v>Yes</v>
      </c>
      <c r="D4310" s="30">
        <f t="shared" si="150"/>
        <v>1.0570286959680348</v>
      </c>
      <c r="E4310" s="30">
        <v>2910</v>
      </c>
      <c r="F4310" s="31">
        <v>42612</v>
      </c>
      <c r="G4310" s="3" t="s">
        <v>21922</v>
      </c>
    </row>
    <row r="4311" spans="1:7" s="168" customFormat="1">
      <c r="A4311" s="62">
        <v>4309</v>
      </c>
      <c r="B4311" s="3" t="s">
        <v>21961</v>
      </c>
      <c r="C4311" s="62" t="str">
        <f t="shared" si="149"/>
        <v>Yes</v>
      </c>
      <c r="D4311" s="30">
        <f t="shared" si="150"/>
        <v>2.0156193243734108</v>
      </c>
      <c r="E4311" s="30">
        <v>5549</v>
      </c>
      <c r="F4311" s="31">
        <v>42612</v>
      </c>
      <c r="G4311" s="3" t="s">
        <v>21922</v>
      </c>
    </row>
    <row r="4312" spans="1:7" s="168" customFormat="1">
      <c r="A4312" s="62">
        <v>4310</v>
      </c>
      <c r="B4312" s="3" t="s">
        <v>21962</v>
      </c>
      <c r="C4312" s="62" t="str">
        <f t="shared" si="149"/>
        <v>Yes</v>
      </c>
      <c r="D4312" s="30">
        <f t="shared" si="150"/>
        <v>3.7544496912459135</v>
      </c>
      <c r="E4312" s="30">
        <v>10336</v>
      </c>
      <c r="F4312" s="31">
        <v>42612</v>
      </c>
      <c r="G4312" s="3" t="s">
        <v>21922</v>
      </c>
    </row>
    <row r="4313" spans="1:7" s="168" customFormat="1">
      <c r="A4313" s="62">
        <v>4311</v>
      </c>
      <c r="B4313" s="3" t="s">
        <v>21963</v>
      </c>
      <c r="C4313" s="62" t="str">
        <f t="shared" si="149"/>
        <v>Yes</v>
      </c>
      <c r="D4313" s="30">
        <f t="shared" si="150"/>
        <v>0.89901925172539043</v>
      </c>
      <c r="E4313" s="30">
        <v>2475</v>
      </c>
      <c r="F4313" s="31">
        <v>42612</v>
      </c>
      <c r="G4313" s="3" t="s">
        <v>21922</v>
      </c>
    </row>
    <row r="4314" spans="1:7" s="168" customFormat="1">
      <c r="A4314" s="62">
        <v>4312</v>
      </c>
      <c r="B4314" s="3" t="s">
        <v>11918</v>
      </c>
      <c r="C4314" s="62" t="str">
        <f t="shared" si="149"/>
        <v>Yes</v>
      </c>
      <c r="D4314" s="30">
        <f t="shared" si="150"/>
        <v>1.7094079186342173</v>
      </c>
      <c r="E4314" s="30">
        <v>4706</v>
      </c>
      <c r="F4314" s="31">
        <v>42612</v>
      </c>
      <c r="G4314" s="3" t="s">
        <v>21922</v>
      </c>
    </row>
    <row r="4315" spans="1:7" s="168" customFormat="1">
      <c r="A4315" s="62">
        <v>4313</v>
      </c>
      <c r="B4315" s="3" t="s">
        <v>21964</v>
      </c>
      <c r="C4315" s="62" t="str">
        <f t="shared" si="149"/>
        <v>Yes</v>
      </c>
      <c r="D4315" s="30">
        <f t="shared" si="150"/>
        <v>0.11841627315655648</v>
      </c>
      <c r="E4315" s="30">
        <v>326</v>
      </c>
      <c r="F4315" s="31">
        <v>42612</v>
      </c>
      <c r="G4315" s="3" t="s">
        <v>21922</v>
      </c>
    </row>
    <row r="4316" spans="1:7" s="168" customFormat="1">
      <c r="A4316" s="62">
        <v>4314</v>
      </c>
      <c r="B4316" s="3" t="s">
        <v>21965</v>
      </c>
      <c r="C4316" s="62" t="str">
        <f t="shared" si="149"/>
        <v>Yes</v>
      </c>
      <c r="D4316" s="30">
        <f t="shared" si="150"/>
        <v>1.5906284053759534</v>
      </c>
      <c r="E4316" s="30">
        <v>4379</v>
      </c>
      <c r="F4316" s="31">
        <v>42612</v>
      </c>
      <c r="G4316" s="3" t="s">
        <v>21922</v>
      </c>
    </row>
    <row r="4317" spans="1:7" s="168" customFormat="1">
      <c r="A4317" s="62">
        <v>4315</v>
      </c>
      <c r="B4317" s="3" t="s">
        <v>21966</v>
      </c>
      <c r="C4317" s="62" t="str">
        <f t="shared" si="149"/>
        <v>Yes</v>
      </c>
      <c r="D4317" s="30">
        <f t="shared" si="150"/>
        <v>2.9640392299309846</v>
      </c>
      <c r="E4317" s="30">
        <v>8160</v>
      </c>
      <c r="F4317" s="31">
        <v>42612</v>
      </c>
      <c r="G4317" s="3" t="s">
        <v>21922</v>
      </c>
    </row>
    <row r="4318" spans="1:7" s="168" customFormat="1">
      <c r="A4318" s="62">
        <v>4316</v>
      </c>
      <c r="B4318" s="3" t="s">
        <v>21967</v>
      </c>
      <c r="C4318" s="62" t="str">
        <f t="shared" si="149"/>
        <v>Yes</v>
      </c>
      <c r="D4318" s="30">
        <f t="shared" si="150"/>
        <v>1.9760261532873229</v>
      </c>
      <c r="E4318" s="30">
        <v>5440</v>
      </c>
      <c r="F4318" s="31">
        <v>42612</v>
      </c>
      <c r="G4318" s="3" t="s">
        <v>21922</v>
      </c>
    </row>
    <row r="4319" spans="1:7" s="168" customFormat="1">
      <c r="A4319" s="62">
        <v>4317</v>
      </c>
      <c r="B4319" s="3" t="s">
        <v>21968</v>
      </c>
      <c r="C4319" s="62" t="str">
        <f t="shared" si="149"/>
        <v>Yes</v>
      </c>
      <c r="D4319" s="30">
        <f t="shared" si="150"/>
        <v>3.5074464220849983</v>
      </c>
      <c r="E4319" s="30">
        <v>9656</v>
      </c>
      <c r="F4319" s="31">
        <v>42612</v>
      </c>
      <c r="G4319" s="3" t="s">
        <v>21922</v>
      </c>
    </row>
    <row r="4320" spans="1:7" s="168" customFormat="1">
      <c r="A4320" s="62">
        <v>4318</v>
      </c>
      <c r="B4320" s="3" t="s">
        <v>21969</v>
      </c>
      <c r="C4320" s="62" t="str">
        <f t="shared" si="149"/>
        <v>Yes</v>
      </c>
      <c r="D4320" s="30">
        <f t="shared" si="150"/>
        <v>3.5074464220849983</v>
      </c>
      <c r="E4320" s="30">
        <v>9656</v>
      </c>
      <c r="F4320" s="31">
        <v>42612</v>
      </c>
      <c r="G4320" s="3" t="s">
        <v>21922</v>
      </c>
    </row>
    <row r="4321" spans="1:7" s="168" customFormat="1">
      <c r="A4321" s="62">
        <v>4319</v>
      </c>
      <c r="B4321" s="3" t="s">
        <v>21970</v>
      </c>
      <c r="C4321" s="62" t="str">
        <f t="shared" si="149"/>
        <v>Yes</v>
      </c>
      <c r="D4321" s="30">
        <f t="shared" si="150"/>
        <v>3.5074464220849983</v>
      </c>
      <c r="E4321" s="30">
        <v>9656</v>
      </c>
      <c r="F4321" s="31">
        <v>42612</v>
      </c>
      <c r="G4321" s="3" t="s">
        <v>21922</v>
      </c>
    </row>
    <row r="4322" spans="1:7" s="168" customFormat="1">
      <c r="A4322" s="62">
        <v>4320</v>
      </c>
      <c r="B4322" s="3" t="s">
        <v>21812</v>
      </c>
      <c r="C4322" s="62" t="str">
        <f t="shared" si="149"/>
        <v>Yes</v>
      </c>
      <c r="D4322" s="30">
        <f t="shared" si="150"/>
        <v>0.80021794406102431</v>
      </c>
      <c r="E4322" s="30">
        <v>2203</v>
      </c>
      <c r="F4322" s="31">
        <v>42612</v>
      </c>
      <c r="G4322" s="3" t="s">
        <v>21922</v>
      </c>
    </row>
    <row r="4323" spans="1:7" s="168" customFormat="1">
      <c r="A4323" s="62">
        <v>4321</v>
      </c>
      <c r="B4323" s="3" t="s">
        <v>21971</v>
      </c>
      <c r="C4323" s="62" t="str">
        <f t="shared" si="149"/>
        <v>Yes</v>
      </c>
      <c r="D4323" s="30">
        <f t="shared" si="150"/>
        <v>3.8136578278241919</v>
      </c>
      <c r="E4323" s="30">
        <v>10499</v>
      </c>
      <c r="F4323" s="31">
        <v>42612</v>
      </c>
      <c r="G4323" s="3" t="s">
        <v>21922</v>
      </c>
    </row>
    <row r="4324" spans="1:7" s="168" customFormat="1">
      <c r="A4324" s="62">
        <v>4322</v>
      </c>
      <c r="B4324" s="3" t="s">
        <v>21972</v>
      </c>
      <c r="C4324" s="62" t="str">
        <f t="shared" si="149"/>
        <v>Yes</v>
      </c>
      <c r="D4324" s="30">
        <f t="shared" si="150"/>
        <v>1.9760261532873229</v>
      </c>
      <c r="E4324" s="30">
        <v>5440</v>
      </c>
      <c r="F4324" s="31">
        <v>42612</v>
      </c>
      <c r="G4324" s="3" t="s">
        <v>21922</v>
      </c>
    </row>
    <row r="4325" spans="1:7" s="168" customFormat="1">
      <c r="A4325" s="62">
        <v>4323</v>
      </c>
      <c r="B4325" s="3" t="s">
        <v>21973</v>
      </c>
      <c r="C4325" s="62" t="str">
        <f t="shared" si="149"/>
        <v>Yes</v>
      </c>
      <c r="D4325" s="30">
        <f t="shared" si="150"/>
        <v>2.4700326916091537</v>
      </c>
      <c r="E4325" s="30">
        <v>6800</v>
      </c>
      <c r="F4325" s="31">
        <v>42612</v>
      </c>
      <c r="G4325" s="3" t="s">
        <v>21922</v>
      </c>
    </row>
    <row r="4326" spans="1:7" s="168" customFormat="1">
      <c r="A4326" s="62">
        <v>4324</v>
      </c>
      <c r="B4326" s="3" t="s">
        <v>21974</v>
      </c>
      <c r="C4326" s="62" t="str">
        <f t="shared" si="149"/>
        <v>Yes</v>
      </c>
      <c r="D4326" s="30">
        <f t="shared" si="150"/>
        <v>1.9168180167090447</v>
      </c>
      <c r="E4326" s="30">
        <v>5277</v>
      </c>
      <c r="F4326" s="31">
        <v>42612</v>
      </c>
      <c r="G4326" s="3" t="s">
        <v>21922</v>
      </c>
    </row>
    <row r="4327" spans="1:7" s="168" customFormat="1">
      <c r="A4327" s="62">
        <v>4325</v>
      </c>
      <c r="B4327" s="3" t="s">
        <v>21975</v>
      </c>
      <c r="C4327" s="62" t="str">
        <f t="shared" si="149"/>
        <v>Yes</v>
      </c>
      <c r="D4327" s="30">
        <f t="shared" si="150"/>
        <v>3.1616418452597168</v>
      </c>
      <c r="E4327" s="30">
        <v>8704</v>
      </c>
      <c r="F4327" s="31">
        <v>42612</v>
      </c>
      <c r="G4327" s="3" t="s">
        <v>21922</v>
      </c>
    </row>
    <row r="4328" spans="1:7" s="168" customFormat="1">
      <c r="A4328" s="62">
        <v>4326</v>
      </c>
      <c r="B4328" s="3" t="s">
        <v>21976</v>
      </c>
      <c r="C4328" s="62" t="str">
        <f t="shared" si="149"/>
        <v>Yes</v>
      </c>
      <c r="D4328" s="30">
        <f t="shared" si="150"/>
        <v>0.81002542680711953</v>
      </c>
      <c r="E4328" s="30">
        <v>2230</v>
      </c>
      <c r="F4328" s="31">
        <v>42612</v>
      </c>
      <c r="G4328" s="3" t="s">
        <v>21922</v>
      </c>
    </row>
    <row r="4329" spans="1:7" s="168" customFormat="1">
      <c r="A4329" s="62">
        <v>4327</v>
      </c>
      <c r="B4329" s="3" t="s">
        <v>21977</v>
      </c>
      <c r="C4329" s="62" t="str">
        <f t="shared" si="149"/>
        <v>Yes</v>
      </c>
      <c r="D4329" s="30">
        <f t="shared" si="150"/>
        <v>1.5808209226298584</v>
      </c>
      <c r="E4329" s="30">
        <v>4352</v>
      </c>
      <c r="F4329" s="31">
        <v>42612</v>
      </c>
      <c r="G4329" s="3" t="s">
        <v>21922</v>
      </c>
    </row>
    <row r="4330" spans="1:7" s="168" customFormat="1">
      <c r="A4330" s="62">
        <v>4328</v>
      </c>
      <c r="B4330" s="3" t="s">
        <v>21978</v>
      </c>
      <c r="C4330" s="62" t="str">
        <f t="shared" ref="C4330:C4338" si="151">IF(D4330&lt;=5, "Yes", "No")</f>
        <v>Yes</v>
      </c>
      <c r="D4330" s="30">
        <f t="shared" si="150"/>
        <v>1.0966218670541228</v>
      </c>
      <c r="E4330" s="30">
        <v>3019</v>
      </c>
      <c r="F4330" s="31">
        <v>42612</v>
      </c>
      <c r="G4330" s="3" t="s">
        <v>21922</v>
      </c>
    </row>
    <row r="4331" spans="1:7" s="168" customFormat="1">
      <c r="A4331" s="62">
        <v>4329</v>
      </c>
      <c r="B4331" s="3" t="s">
        <v>21979</v>
      </c>
      <c r="C4331" s="62" t="str">
        <f t="shared" si="151"/>
        <v>Yes</v>
      </c>
      <c r="D4331" s="30">
        <f t="shared" si="150"/>
        <v>1.9956411187795133</v>
      </c>
      <c r="E4331" s="30">
        <v>5494</v>
      </c>
      <c r="F4331" s="31">
        <v>42612</v>
      </c>
      <c r="G4331" s="3" t="s">
        <v>21922</v>
      </c>
    </row>
    <row r="4332" spans="1:7" s="168" customFormat="1">
      <c r="A4332" s="62">
        <v>4330</v>
      </c>
      <c r="B4332" s="3" t="s">
        <v>21980</v>
      </c>
      <c r="C4332" s="62" t="str">
        <f t="shared" si="151"/>
        <v>Yes</v>
      </c>
      <c r="D4332" s="30">
        <f t="shared" si="150"/>
        <v>0.88921176897929533</v>
      </c>
      <c r="E4332" s="30">
        <v>2448</v>
      </c>
      <c r="F4332" s="31">
        <v>42612</v>
      </c>
      <c r="G4332" s="3" t="s">
        <v>21922</v>
      </c>
    </row>
    <row r="4333" spans="1:7" s="168" customFormat="1">
      <c r="A4333" s="62">
        <v>4331</v>
      </c>
      <c r="B4333" s="3" t="s">
        <v>17812</v>
      </c>
      <c r="C4333" s="62" t="str">
        <f t="shared" si="151"/>
        <v>Yes</v>
      </c>
      <c r="D4333" s="30">
        <f t="shared" si="150"/>
        <v>0.32618961133309116</v>
      </c>
      <c r="E4333" s="30">
        <v>898</v>
      </c>
      <c r="F4333" s="31">
        <v>42612</v>
      </c>
      <c r="G4333" s="3" t="s">
        <v>21922</v>
      </c>
    </row>
    <row r="4334" spans="1:7" s="168" customFormat="1">
      <c r="A4334" s="62">
        <v>4332</v>
      </c>
      <c r="B4334" s="3" t="s">
        <v>21981</v>
      </c>
      <c r="C4334" s="62" t="str">
        <f t="shared" si="151"/>
        <v>Yes</v>
      </c>
      <c r="D4334" s="30">
        <f t="shared" si="150"/>
        <v>0.83981111514711226</v>
      </c>
      <c r="E4334" s="30">
        <v>2312</v>
      </c>
      <c r="F4334" s="31">
        <v>42612</v>
      </c>
      <c r="G4334" s="3" t="s">
        <v>21922</v>
      </c>
    </row>
    <row r="4335" spans="1:7" s="168" customFormat="1">
      <c r="A4335" s="62">
        <v>4333</v>
      </c>
      <c r="B4335" s="3" t="s">
        <v>21982</v>
      </c>
      <c r="C4335" s="62" t="str">
        <f t="shared" si="151"/>
        <v>Yes</v>
      </c>
      <c r="D4335" s="30">
        <f t="shared" si="150"/>
        <v>2.9146385760988012</v>
      </c>
      <c r="E4335" s="30">
        <v>8024</v>
      </c>
      <c r="F4335" s="31">
        <v>42612</v>
      </c>
      <c r="G4335" s="3" t="s">
        <v>21922</v>
      </c>
    </row>
    <row r="4336" spans="1:7" s="168" customFormat="1">
      <c r="A4336" s="62">
        <v>4334</v>
      </c>
      <c r="B4336" s="3" t="s">
        <v>21983</v>
      </c>
      <c r="C4336" s="62" t="str">
        <f t="shared" si="151"/>
        <v>Yes</v>
      </c>
      <c r="D4336" s="30">
        <f t="shared" si="150"/>
        <v>1.4028332727933164</v>
      </c>
      <c r="E4336" s="30">
        <v>3862</v>
      </c>
      <c r="F4336" s="31">
        <v>42612</v>
      </c>
      <c r="G4336" s="3" t="s">
        <v>21922</v>
      </c>
    </row>
    <row r="4337" spans="1:7" s="168" customFormat="1">
      <c r="A4337" s="62">
        <v>4335</v>
      </c>
      <c r="B4337" s="3" t="s">
        <v>21984</v>
      </c>
      <c r="C4337" s="62" t="str">
        <f t="shared" si="151"/>
        <v>Yes</v>
      </c>
      <c r="D4337" s="30">
        <f t="shared" si="150"/>
        <v>2.2230294224482381</v>
      </c>
      <c r="E4337" s="30">
        <v>6120</v>
      </c>
      <c r="F4337" s="31">
        <v>42612</v>
      </c>
      <c r="G4337" s="3" t="s">
        <v>21922</v>
      </c>
    </row>
    <row r="4338" spans="1:7" s="168" customFormat="1">
      <c r="A4338" s="62">
        <v>4336</v>
      </c>
      <c r="B4338" s="3" t="s">
        <v>12376</v>
      </c>
      <c r="C4338" s="62" t="str">
        <f t="shared" si="151"/>
        <v>Yes</v>
      </c>
      <c r="D4338" s="30">
        <f t="shared" si="150"/>
        <v>2.9938249182709771</v>
      </c>
      <c r="E4338" s="30">
        <v>8242</v>
      </c>
      <c r="F4338" s="31">
        <v>42612</v>
      </c>
      <c r="G4338" s="3" t="s">
        <v>21922</v>
      </c>
    </row>
    <row r="4339" spans="1:7" s="168" customFormat="1">
      <c r="A4339" s="62">
        <v>4337</v>
      </c>
      <c r="B4339" s="199" t="s">
        <v>21985</v>
      </c>
      <c r="C4339" s="23" t="str">
        <f>IF(D4339&lt;=5, "Yes", "No")</f>
        <v>Yes</v>
      </c>
      <c r="D4339" s="30">
        <f t="shared" si="150"/>
        <v>1.5016345804576825</v>
      </c>
      <c r="E4339" s="11">
        <v>4134</v>
      </c>
      <c r="F4339" s="259">
        <v>42612</v>
      </c>
      <c r="G4339" s="3" t="s">
        <v>21986</v>
      </c>
    </row>
    <row r="4340" spans="1:7" s="168" customFormat="1">
      <c r="A4340" s="62">
        <v>4338</v>
      </c>
      <c r="B4340" s="199" t="s">
        <v>21987</v>
      </c>
      <c r="C4340" s="23" t="str">
        <f t="shared" ref="C4340:C4403" si="152">IF(D4340&lt;=5, "Yes", "No")</f>
        <v>Yes</v>
      </c>
      <c r="D4340" s="30">
        <f t="shared" si="150"/>
        <v>1.5016345804576825</v>
      </c>
      <c r="E4340" s="11">
        <v>4134</v>
      </c>
      <c r="F4340" s="259">
        <v>42612</v>
      </c>
      <c r="G4340" s="3" t="s">
        <v>21986</v>
      </c>
    </row>
    <row r="4341" spans="1:7" s="168" customFormat="1">
      <c r="A4341" s="62">
        <v>4339</v>
      </c>
      <c r="B4341" s="199" t="s">
        <v>21988</v>
      </c>
      <c r="C4341" s="23" t="str">
        <f t="shared" si="152"/>
        <v>Yes</v>
      </c>
      <c r="D4341" s="30">
        <f t="shared" si="150"/>
        <v>3.458045768252815</v>
      </c>
      <c r="E4341" s="11">
        <v>9520</v>
      </c>
      <c r="F4341" s="259">
        <v>42612</v>
      </c>
      <c r="G4341" s="3" t="s">
        <v>21986</v>
      </c>
    </row>
    <row r="4342" spans="1:7" s="168" customFormat="1">
      <c r="A4342" s="62">
        <v>4340</v>
      </c>
      <c r="B4342" s="199" t="s">
        <v>21989</v>
      </c>
      <c r="C4342" s="23" t="str">
        <f t="shared" si="152"/>
        <v>Yes</v>
      </c>
      <c r="D4342" s="30">
        <f t="shared" si="150"/>
        <v>2.8652379222666182</v>
      </c>
      <c r="E4342" s="11">
        <v>7888</v>
      </c>
      <c r="F4342" s="259">
        <v>42612</v>
      </c>
      <c r="G4342" s="3" t="s">
        <v>21986</v>
      </c>
    </row>
    <row r="4343" spans="1:7" s="168" customFormat="1">
      <c r="A4343" s="62">
        <v>4341</v>
      </c>
      <c r="B4343" s="199" t="s">
        <v>21990</v>
      </c>
      <c r="C4343" s="23" t="str">
        <f t="shared" si="152"/>
        <v>Yes</v>
      </c>
      <c r="D4343" s="30">
        <f t="shared" si="150"/>
        <v>2.8652379222666182</v>
      </c>
      <c r="E4343" s="11">
        <v>7888</v>
      </c>
      <c r="F4343" s="259">
        <v>42612</v>
      </c>
      <c r="G4343" s="3" t="s">
        <v>21986</v>
      </c>
    </row>
    <row r="4344" spans="1:7" s="168" customFormat="1">
      <c r="A4344" s="62">
        <v>4342</v>
      </c>
      <c r="B4344" s="199" t="s">
        <v>13685</v>
      </c>
      <c r="C4344" s="23" t="str">
        <f t="shared" si="152"/>
        <v>Yes</v>
      </c>
      <c r="D4344" s="30">
        <f t="shared" si="150"/>
        <v>1.1460225208863057</v>
      </c>
      <c r="E4344" s="11">
        <v>3155</v>
      </c>
      <c r="F4344" s="259">
        <v>42612</v>
      </c>
      <c r="G4344" s="3" t="s">
        <v>21986</v>
      </c>
    </row>
    <row r="4345" spans="1:7" s="168" customFormat="1">
      <c r="A4345" s="62">
        <v>4343</v>
      </c>
      <c r="B4345" s="199" t="s">
        <v>21991</v>
      </c>
      <c r="C4345" s="23" t="str">
        <f t="shared" si="152"/>
        <v>Yes</v>
      </c>
      <c r="D4345" s="30">
        <f t="shared" si="150"/>
        <v>1.561205957137668</v>
      </c>
      <c r="E4345" s="11">
        <v>4298</v>
      </c>
      <c r="F4345" s="259">
        <v>42612</v>
      </c>
      <c r="G4345" s="3" t="s">
        <v>21986</v>
      </c>
    </row>
    <row r="4346" spans="1:7" s="168" customFormat="1">
      <c r="A4346" s="62">
        <v>4344</v>
      </c>
      <c r="B4346" s="199" t="s">
        <v>21992</v>
      </c>
      <c r="C4346" s="23" t="str">
        <f t="shared" si="152"/>
        <v>Yes</v>
      </c>
      <c r="D4346" s="30">
        <f t="shared" si="150"/>
        <v>4.9400653832183075</v>
      </c>
      <c r="E4346" s="11">
        <v>13600</v>
      </c>
      <c r="F4346" s="259">
        <v>42612</v>
      </c>
      <c r="G4346" s="3" t="s">
        <v>21986</v>
      </c>
    </row>
    <row r="4347" spans="1:7" s="168" customFormat="1">
      <c r="A4347" s="62">
        <v>4345</v>
      </c>
      <c r="B4347" s="199" t="s">
        <v>21993</v>
      </c>
      <c r="C4347" s="23" t="str">
        <f t="shared" si="152"/>
        <v>Yes</v>
      </c>
      <c r="D4347" s="30">
        <f t="shared" si="150"/>
        <v>1.4820196149654923</v>
      </c>
      <c r="E4347" s="11">
        <v>4080</v>
      </c>
      <c r="F4347" s="259">
        <v>42612</v>
      </c>
      <c r="G4347" s="3" t="s">
        <v>21986</v>
      </c>
    </row>
    <row r="4348" spans="1:7" s="168" customFormat="1">
      <c r="A4348" s="62">
        <v>4346</v>
      </c>
      <c r="B4348" s="199" t="s">
        <v>21994</v>
      </c>
      <c r="C4348" s="23" t="str">
        <f t="shared" si="152"/>
        <v>Yes</v>
      </c>
      <c r="D4348" s="30">
        <f t="shared" si="150"/>
        <v>2.618234653105703</v>
      </c>
      <c r="E4348" s="11">
        <v>7208</v>
      </c>
      <c r="F4348" s="259">
        <v>42612</v>
      </c>
      <c r="G4348" s="3" t="s">
        <v>21986</v>
      </c>
    </row>
    <row r="4349" spans="1:7" s="168" customFormat="1">
      <c r="A4349" s="62">
        <v>4347</v>
      </c>
      <c r="B4349" s="199" t="s">
        <v>21995</v>
      </c>
      <c r="C4349" s="23" t="str">
        <f t="shared" si="152"/>
        <v>Yes</v>
      </c>
      <c r="D4349" s="30">
        <f t="shared" si="150"/>
        <v>1.4722121322193971</v>
      </c>
      <c r="E4349" s="11">
        <v>4053</v>
      </c>
      <c r="F4349" s="259">
        <v>42612</v>
      </c>
      <c r="G4349" s="3" t="s">
        <v>21986</v>
      </c>
    </row>
    <row r="4350" spans="1:7" s="168" customFormat="1">
      <c r="A4350" s="62">
        <v>4348</v>
      </c>
      <c r="B4350" s="199" t="s">
        <v>21996</v>
      </c>
      <c r="C4350" s="23" t="str">
        <f t="shared" si="152"/>
        <v>Yes</v>
      </c>
      <c r="D4350" s="30">
        <f t="shared" si="150"/>
        <v>3.9520523065746458</v>
      </c>
      <c r="E4350" s="11">
        <v>10880</v>
      </c>
      <c r="F4350" s="259">
        <v>42612</v>
      </c>
      <c r="G4350" s="3" t="s">
        <v>21986</v>
      </c>
    </row>
    <row r="4351" spans="1:7" s="168" customFormat="1">
      <c r="A4351" s="62">
        <v>4349</v>
      </c>
      <c r="B4351" s="199" t="s">
        <v>21997</v>
      </c>
      <c r="C4351" s="23" t="str">
        <f t="shared" si="152"/>
        <v>Yes</v>
      </c>
      <c r="D4351" s="30">
        <f t="shared" si="150"/>
        <v>0.98801307664366145</v>
      </c>
      <c r="E4351" s="11">
        <v>2720</v>
      </c>
      <c r="F4351" s="259">
        <v>42612</v>
      </c>
      <c r="G4351" s="3" t="s">
        <v>21986</v>
      </c>
    </row>
    <row r="4352" spans="1:7" s="168" customFormat="1">
      <c r="A4352" s="62">
        <v>4350</v>
      </c>
      <c r="B4352" s="199" t="s">
        <v>21998</v>
      </c>
      <c r="C4352" s="23" t="str">
        <f t="shared" si="152"/>
        <v>Yes</v>
      </c>
      <c r="D4352" s="30">
        <f t="shared" si="150"/>
        <v>3.9422448238285508</v>
      </c>
      <c r="E4352" s="11">
        <v>10853</v>
      </c>
      <c r="F4352" s="259">
        <v>42612</v>
      </c>
      <c r="G4352" s="3" t="s">
        <v>21986</v>
      </c>
    </row>
    <row r="4353" spans="1:7" s="168" customFormat="1">
      <c r="A4353" s="62">
        <v>4351</v>
      </c>
      <c r="B4353" s="199" t="s">
        <v>21999</v>
      </c>
      <c r="C4353" s="23" t="str">
        <f t="shared" si="152"/>
        <v>Yes</v>
      </c>
      <c r="D4353" s="30">
        <f t="shared" si="150"/>
        <v>4.564475118053033</v>
      </c>
      <c r="E4353" s="11">
        <v>12566</v>
      </c>
      <c r="F4353" s="259">
        <v>42612</v>
      </c>
      <c r="G4353" s="3" t="s">
        <v>21986</v>
      </c>
    </row>
    <row r="4354" spans="1:7" s="168" customFormat="1">
      <c r="A4354" s="62">
        <v>4352</v>
      </c>
      <c r="B4354" s="199" t="s">
        <v>22000</v>
      </c>
      <c r="C4354" s="23" t="str">
        <f t="shared" si="152"/>
        <v>Yes</v>
      </c>
      <c r="D4354" s="30">
        <f t="shared" si="150"/>
        <v>2.667635306937886</v>
      </c>
      <c r="E4354" s="11">
        <v>7344</v>
      </c>
      <c r="F4354" s="259">
        <v>42612</v>
      </c>
      <c r="G4354" s="3" t="s">
        <v>21986</v>
      </c>
    </row>
    <row r="4355" spans="1:7" s="168" customFormat="1">
      <c r="A4355" s="62">
        <v>4353</v>
      </c>
      <c r="B4355" s="199" t="s">
        <v>22001</v>
      </c>
      <c r="C4355" s="23" t="str">
        <f t="shared" si="152"/>
        <v>Yes</v>
      </c>
      <c r="D4355" s="30">
        <f t="shared" si="150"/>
        <v>0.36541954231747187</v>
      </c>
      <c r="E4355" s="11">
        <v>1006</v>
      </c>
      <c r="F4355" s="259">
        <v>42612</v>
      </c>
      <c r="G4355" s="3" t="s">
        <v>21986</v>
      </c>
    </row>
    <row r="4356" spans="1:7" s="168" customFormat="1">
      <c r="A4356" s="62">
        <v>4354</v>
      </c>
      <c r="B4356" s="199" t="s">
        <v>22002</v>
      </c>
      <c r="C4356" s="23" t="str">
        <f t="shared" si="152"/>
        <v>Yes</v>
      </c>
      <c r="D4356" s="30">
        <f t="shared" ref="D4356:D4419" si="153">E4356/2753</f>
        <v>4.9400653832183075</v>
      </c>
      <c r="E4356" s="11">
        <v>13600</v>
      </c>
      <c r="F4356" s="259">
        <v>42612</v>
      </c>
      <c r="G4356" s="3" t="s">
        <v>21986</v>
      </c>
    </row>
    <row r="4357" spans="1:7" s="168" customFormat="1">
      <c r="A4357" s="62">
        <v>4355</v>
      </c>
      <c r="B4357" s="199" t="s">
        <v>22003</v>
      </c>
      <c r="C4357" s="23" t="str">
        <f t="shared" si="152"/>
        <v>Yes</v>
      </c>
      <c r="D4357" s="30">
        <f t="shared" si="153"/>
        <v>3.2506356701779877</v>
      </c>
      <c r="E4357" s="11">
        <v>8949</v>
      </c>
      <c r="F4357" s="259">
        <v>42612</v>
      </c>
      <c r="G4357" s="3" t="s">
        <v>21986</v>
      </c>
    </row>
    <row r="4358" spans="1:7" s="168" customFormat="1">
      <c r="A4358" s="62">
        <v>4356</v>
      </c>
      <c r="B4358" s="199" t="s">
        <v>22004</v>
      </c>
      <c r="C4358" s="23" t="str">
        <f t="shared" si="152"/>
        <v>Yes</v>
      </c>
      <c r="D4358" s="30">
        <f t="shared" si="153"/>
        <v>2.8950236106066112</v>
      </c>
      <c r="E4358" s="11">
        <v>7970</v>
      </c>
      <c r="F4358" s="259">
        <v>42612</v>
      </c>
      <c r="G4358" s="3" t="s">
        <v>21986</v>
      </c>
    </row>
    <row r="4359" spans="1:7" s="168" customFormat="1">
      <c r="A4359" s="62">
        <v>4357</v>
      </c>
      <c r="B4359" s="199" t="s">
        <v>22005</v>
      </c>
      <c r="C4359" s="23" t="str">
        <f t="shared" si="152"/>
        <v>Yes</v>
      </c>
      <c r="D4359" s="30">
        <f t="shared" si="153"/>
        <v>2.8950236106066112</v>
      </c>
      <c r="E4359" s="11">
        <v>7970</v>
      </c>
      <c r="F4359" s="259">
        <v>42612</v>
      </c>
      <c r="G4359" s="3" t="s">
        <v>21986</v>
      </c>
    </row>
    <row r="4360" spans="1:7" s="168" customFormat="1">
      <c r="A4360" s="62">
        <v>4358</v>
      </c>
      <c r="B4360" s="199" t="s">
        <v>22006</v>
      </c>
      <c r="C4360" s="23" t="str">
        <f t="shared" si="152"/>
        <v>Yes</v>
      </c>
      <c r="D4360" s="30">
        <f t="shared" si="153"/>
        <v>2.8950236106066112</v>
      </c>
      <c r="E4360" s="11">
        <v>7970</v>
      </c>
      <c r="F4360" s="259">
        <v>42612</v>
      </c>
      <c r="G4360" s="3" t="s">
        <v>21986</v>
      </c>
    </row>
    <row r="4361" spans="1:7" s="168" customFormat="1">
      <c r="A4361" s="62">
        <v>4359</v>
      </c>
      <c r="B4361" s="199" t="s">
        <v>22007</v>
      </c>
      <c r="C4361" s="23" t="str">
        <f t="shared" si="152"/>
        <v>Yes</v>
      </c>
      <c r="D4361" s="30">
        <f t="shared" si="153"/>
        <v>1.9760261532873229</v>
      </c>
      <c r="E4361" s="11">
        <v>5440</v>
      </c>
      <c r="F4361" s="259">
        <v>42612</v>
      </c>
      <c r="G4361" s="3" t="s">
        <v>21986</v>
      </c>
    </row>
    <row r="4362" spans="1:7" s="168" customFormat="1">
      <c r="A4362" s="62">
        <v>4360</v>
      </c>
      <c r="B4362" s="199" t="s">
        <v>22008</v>
      </c>
      <c r="C4362" s="23" t="str">
        <f t="shared" si="152"/>
        <v>Yes</v>
      </c>
      <c r="D4362" s="30">
        <f t="shared" si="153"/>
        <v>1.9760261532873229</v>
      </c>
      <c r="E4362" s="11">
        <v>5440</v>
      </c>
      <c r="F4362" s="259">
        <v>42612</v>
      </c>
      <c r="G4362" s="3" t="s">
        <v>21986</v>
      </c>
    </row>
    <row r="4363" spans="1:7" s="168" customFormat="1">
      <c r="A4363" s="62">
        <v>4361</v>
      </c>
      <c r="B4363" s="199" t="s">
        <v>22009</v>
      </c>
      <c r="C4363" s="23" t="str">
        <f t="shared" si="152"/>
        <v>Yes</v>
      </c>
      <c r="D4363" s="30">
        <f t="shared" si="153"/>
        <v>3.3592444605884491</v>
      </c>
      <c r="E4363" s="11">
        <v>9248</v>
      </c>
      <c r="F4363" s="259">
        <v>42612</v>
      </c>
      <c r="G4363" s="3" t="s">
        <v>21986</v>
      </c>
    </row>
    <row r="4364" spans="1:7" s="168" customFormat="1">
      <c r="A4364" s="62">
        <v>4362</v>
      </c>
      <c r="B4364" s="199" t="s">
        <v>22010</v>
      </c>
      <c r="C4364" s="23" t="str">
        <f t="shared" si="152"/>
        <v>Yes</v>
      </c>
      <c r="D4364" s="30">
        <f t="shared" si="153"/>
        <v>3.3592444605884491</v>
      </c>
      <c r="E4364" s="11">
        <v>9248</v>
      </c>
      <c r="F4364" s="259">
        <v>42612</v>
      </c>
      <c r="G4364" s="3" t="s">
        <v>21986</v>
      </c>
    </row>
    <row r="4365" spans="1:7" s="168" customFormat="1">
      <c r="A4365" s="62">
        <v>4363</v>
      </c>
      <c r="B4365" s="199" t="s">
        <v>22011</v>
      </c>
      <c r="C4365" s="23" t="str">
        <f t="shared" si="152"/>
        <v>Yes</v>
      </c>
      <c r="D4365" s="30">
        <f t="shared" si="153"/>
        <v>1.9760261532873229</v>
      </c>
      <c r="E4365" s="11">
        <v>5440</v>
      </c>
      <c r="F4365" s="259">
        <v>42612</v>
      </c>
      <c r="G4365" s="3" t="s">
        <v>21986</v>
      </c>
    </row>
    <row r="4366" spans="1:7" s="168" customFormat="1">
      <c r="A4366" s="62">
        <v>4364</v>
      </c>
      <c r="B4366" s="199" t="s">
        <v>22012</v>
      </c>
      <c r="C4366" s="23" t="str">
        <f t="shared" si="152"/>
        <v>Yes</v>
      </c>
      <c r="D4366" s="30">
        <f t="shared" si="153"/>
        <v>0.67199418815837264</v>
      </c>
      <c r="E4366" s="11">
        <v>1850</v>
      </c>
      <c r="F4366" s="259">
        <v>42612</v>
      </c>
      <c r="G4366" s="3" t="s">
        <v>21986</v>
      </c>
    </row>
    <row r="4367" spans="1:7" s="168" customFormat="1">
      <c r="A4367" s="62">
        <v>4365</v>
      </c>
      <c r="B4367" s="199" t="s">
        <v>22013</v>
      </c>
      <c r="C4367" s="23" t="str">
        <f t="shared" si="152"/>
        <v>Yes</v>
      </c>
      <c r="D4367" s="30">
        <f t="shared" si="153"/>
        <v>0.88921176897929533</v>
      </c>
      <c r="E4367" s="11">
        <v>2448</v>
      </c>
      <c r="F4367" s="259">
        <v>42612</v>
      </c>
      <c r="G4367" s="3" t="s">
        <v>21986</v>
      </c>
    </row>
    <row r="4368" spans="1:7" s="168" customFormat="1">
      <c r="A4368" s="62">
        <v>4366</v>
      </c>
      <c r="B4368" s="199" t="s">
        <v>22014</v>
      </c>
      <c r="C4368" s="23" t="str">
        <f t="shared" si="152"/>
        <v>Yes</v>
      </c>
      <c r="D4368" s="30">
        <f t="shared" si="153"/>
        <v>0.65201598256447513</v>
      </c>
      <c r="E4368" s="11">
        <v>1795</v>
      </c>
      <c r="F4368" s="259">
        <v>42612</v>
      </c>
      <c r="G4368" s="3" t="s">
        <v>21986</v>
      </c>
    </row>
    <row r="4369" spans="1:7" s="168" customFormat="1">
      <c r="A4369" s="62">
        <v>4367</v>
      </c>
      <c r="B4369" s="199" t="s">
        <v>22015</v>
      </c>
      <c r="C4369" s="23" t="str">
        <f t="shared" si="152"/>
        <v>Yes</v>
      </c>
      <c r="D4369" s="30">
        <f t="shared" si="153"/>
        <v>0.85942608063930259</v>
      </c>
      <c r="E4369" s="11">
        <v>2366</v>
      </c>
      <c r="F4369" s="259">
        <v>42612</v>
      </c>
      <c r="G4369" s="3" t="s">
        <v>21986</v>
      </c>
    </row>
    <row r="4370" spans="1:7" s="168" customFormat="1">
      <c r="A4370" s="62">
        <v>4368</v>
      </c>
      <c r="B4370" s="199" t="s">
        <v>22016</v>
      </c>
      <c r="C4370" s="23" t="str">
        <f t="shared" si="152"/>
        <v>Yes</v>
      </c>
      <c r="D4370" s="30">
        <f t="shared" si="153"/>
        <v>0.85942608063930259</v>
      </c>
      <c r="E4370" s="11">
        <v>2366</v>
      </c>
      <c r="F4370" s="259">
        <v>42612</v>
      </c>
      <c r="G4370" s="3" t="s">
        <v>21986</v>
      </c>
    </row>
    <row r="4371" spans="1:7" s="168" customFormat="1">
      <c r="A4371" s="62">
        <v>4369</v>
      </c>
      <c r="B4371" s="199" t="s">
        <v>22017</v>
      </c>
      <c r="C4371" s="23" t="str">
        <f t="shared" si="152"/>
        <v>Yes</v>
      </c>
      <c r="D4371" s="30">
        <f t="shared" si="153"/>
        <v>4.9400653832183075</v>
      </c>
      <c r="E4371" s="11">
        <v>13600</v>
      </c>
      <c r="F4371" s="259">
        <v>42612</v>
      </c>
      <c r="G4371" s="3" t="s">
        <v>21986</v>
      </c>
    </row>
    <row r="4372" spans="1:7" s="168" customFormat="1">
      <c r="A4372" s="62">
        <v>4370</v>
      </c>
      <c r="B4372" s="199" t="s">
        <v>22018</v>
      </c>
      <c r="C4372" s="23" t="str">
        <f t="shared" si="152"/>
        <v>Yes</v>
      </c>
      <c r="D4372" s="30">
        <f t="shared" si="153"/>
        <v>3.458045768252815</v>
      </c>
      <c r="E4372" s="11">
        <v>9520</v>
      </c>
      <c r="F4372" s="259">
        <v>42612</v>
      </c>
      <c r="G4372" s="3" t="s">
        <v>21986</v>
      </c>
    </row>
    <row r="4373" spans="1:7" s="168" customFormat="1">
      <c r="A4373" s="62">
        <v>4371</v>
      </c>
      <c r="B4373" s="199" t="s">
        <v>8223</v>
      </c>
      <c r="C4373" s="23" t="str">
        <f t="shared" si="152"/>
        <v>Yes</v>
      </c>
      <c r="D4373" s="30">
        <f t="shared" si="153"/>
        <v>4.4064656738103887</v>
      </c>
      <c r="E4373" s="11">
        <v>12131</v>
      </c>
      <c r="F4373" s="259">
        <v>42612</v>
      </c>
      <c r="G4373" s="3" t="s">
        <v>21986</v>
      </c>
    </row>
    <row r="4374" spans="1:7" s="168" customFormat="1">
      <c r="A4374" s="62">
        <v>4372</v>
      </c>
      <c r="B4374" s="199" t="s">
        <v>22019</v>
      </c>
      <c r="C4374" s="23" t="str">
        <f t="shared" si="152"/>
        <v>Yes</v>
      </c>
      <c r="D4374" s="30">
        <f t="shared" si="153"/>
        <v>4.5844533236469305</v>
      </c>
      <c r="E4374" s="11">
        <v>12621</v>
      </c>
      <c r="F4374" s="259">
        <v>42612</v>
      </c>
      <c r="G4374" s="3" t="s">
        <v>21986</v>
      </c>
    </row>
    <row r="4375" spans="1:7" s="168" customFormat="1">
      <c r="A4375" s="62">
        <v>4373</v>
      </c>
      <c r="B4375" s="199" t="s">
        <v>22020</v>
      </c>
      <c r="C4375" s="23" t="str">
        <f t="shared" si="152"/>
        <v>Yes</v>
      </c>
      <c r="D4375" s="30">
        <f t="shared" si="153"/>
        <v>2.9938249182709771</v>
      </c>
      <c r="E4375" s="11">
        <v>8242</v>
      </c>
      <c r="F4375" s="259">
        <v>42612</v>
      </c>
      <c r="G4375" s="3" t="s">
        <v>21986</v>
      </c>
    </row>
    <row r="4376" spans="1:7" s="168" customFormat="1">
      <c r="A4376" s="62">
        <v>4374</v>
      </c>
      <c r="B4376" s="199" t="s">
        <v>22021</v>
      </c>
      <c r="C4376" s="23" t="str">
        <f t="shared" si="152"/>
        <v>Yes</v>
      </c>
      <c r="D4376" s="30">
        <f t="shared" si="153"/>
        <v>3.5866327642571738</v>
      </c>
      <c r="E4376" s="11">
        <v>9874</v>
      </c>
      <c r="F4376" s="259">
        <v>42612</v>
      </c>
      <c r="G4376" s="3" t="s">
        <v>21986</v>
      </c>
    </row>
    <row r="4377" spans="1:7" s="168" customFormat="1">
      <c r="A4377" s="62">
        <v>4375</v>
      </c>
      <c r="B4377" s="199" t="s">
        <v>21996</v>
      </c>
      <c r="C4377" s="23" t="str">
        <f t="shared" si="152"/>
        <v>Yes</v>
      </c>
      <c r="D4377" s="30">
        <f t="shared" si="153"/>
        <v>3.398837631674537</v>
      </c>
      <c r="E4377" s="11">
        <v>9357</v>
      </c>
      <c r="F4377" s="259">
        <v>42612</v>
      </c>
      <c r="G4377" s="3" t="s">
        <v>21986</v>
      </c>
    </row>
    <row r="4378" spans="1:7" s="168" customFormat="1">
      <c r="A4378" s="62">
        <v>4376</v>
      </c>
      <c r="B4378" s="199" t="s">
        <v>22022</v>
      </c>
      <c r="C4378" s="23" t="str">
        <f t="shared" si="152"/>
        <v>Yes</v>
      </c>
      <c r="D4378" s="30">
        <f t="shared" si="153"/>
        <v>2.9542317471848891</v>
      </c>
      <c r="E4378" s="11">
        <v>8133</v>
      </c>
      <c r="F4378" s="259">
        <v>42612</v>
      </c>
      <c r="G4378" s="3" t="s">
        <v>21986</v>
      </c>
    </row>
    <row r="4379" spans="1:7" s="168" customFormat="1">
      <c r="A4379" s="62">
        <v>4377</v>
      </c>
      <c r="B4379" s="199" t="s">
        <v>22023</v>
      </c>
      <c r="C4379" s="23" t="str">
        <f t="shared" si="152"/>
        <v>Yes</v>
      </c>
      <c r="D4379" s="30">
        <f t="shared" si="153"/>
        <v>4.9400653832183075</v>
      </c>
      <c r="E4379" s="11">
        <v>13600</v>
      </c>
      <c r="F4379" s="259">
        <v>42612</v>
      </c>
      <c r="G4379" s="3" t="s">
        <v>21986</v>
      </c>
    </row>
    <row r="4380" spans="1:7" s="168" customFormat="1">
      <c r="A4380" s="62">
        <v>4378</v>
      </c>
      <c r="B4380" s="199" t="s">
        <v>21722</v>
      </c>
      <c r="C4380" s="23" t="str">
        <f t="shared" si="152"/>
        <v>Yes</v>
      </c>
      <c r="D4380" s="30">
        <f t="shared" si="153"/>
        <v>4.9400653832183075</v>
      </c>
      <c r="E4380" s="11">
        <v>13600</v>
      </c>
      <c r="F4380" s="259">
        <v>42612</v>
      </c>
      <c r="G4380" s="3" t="s">
        <v>21986</v>
      </c>
    </row>
    <row r="4381" spans="1:7" s="168" customFormat="1">
      <c r="A4381" s="62">
        <v>4379</v>
      </c>
      <c r="B4381" s="199" t="s">
        <v>22024</v>
      </c>
      <c r="C4381" s="23" t="str">
        <f t="shared" si="152"/>
        <v>Yes</v>
      </c>
      <c r="D4381" s="30">
        <f t="shared" si="153"/>
        <v>4.9400653832183075</v>
      </c>
      <c r="E4381" s="11">
        <v>13600</v>
      </c>
      <c r="F4381" s="259">
        <v>42612</v>
      </c>
      <c r="G4381" s="3" t="s">
        <v>21986</v>
      </c>
    </row>
    <row r="4382" spans="1:7" s="168" customFormat="1">
      <c r="A4382" s="62">
        <v>4380</v>
      </c>
      <c r="B4382" s="199" t="s">
        <v>22025</v>
      </c>
      <c r="C4382" s="23" t="str">
        <f t="shared" si="152"/>
        <v>Yes</v>
      </c>
      <c r="D4382" s="30">
        <f t="shared" si="153"/>
        <v>4.9400653832183075</v>
      </c>
      <c r="E4382" s="11">
        <v>13600</v>
      </c>
      <c r="F4382" s="259">
        <v>42612</v>
      </c>
      <c r="G4382" s="3" t="s">
        <v>21986</v>
      </c>
    </row>
    <row r="4383" spans="1:7" s="168" customFormat="1">
      <c r="A4383" s="62">
        <v>4381</v>
      </c>
      <c r="B4383" s="199" t="s">
        <v>22026</v>
      </c>
      <c r="C4383" s="23" t="str">
        <f t="shared" si="152"/>
        <v>Yes</v>
      </c>
      <c r="D4383" s="30">
        <f t="shared" si="153"/>
        <v>1.9564111877951327</v>
      </c>
      <c r="E4383" s="11">
        <v>5386</v>
      </c>
      <c r="F4383" s="259">
        <v>42612</v>
      </c>
      <c r="G4383" s="3" t="s">
        <v>21986</v>
      </c>
    </row>
    <row r="4384" spans="1:7" s="168" customFormat="1">
      <c r="A4384" s="62">
        <v>4382</v>
      </c>
      <c r="B4384" s="199" t="s">
        <v>22027</v>
      </c>
      <c r="C4384" s="23" t="str">
        <f t="shared" si="152"/>
        <v>Yes</v>
      </c>
      <c r="D4384" s="30">
        <f t="shared" si="153"/>
        <v>4.9400653832183075</v>
      </c>
      <c r="E4384" s="11">
        <v>13600</v>
      </c>
      <c r="F4384" s="259">
        <v>42612</v>
      </c>
      <c r="G4384" s="3" t="s">
        <v>21986</v>
      </c>
    </row>
    <row r="4385" spans="1:7" s="168" customFormat="1">
      <c r="A4385" s="62">
        <v>4383</v>
      </c>
      <c r="B4385" s="199" t="s">
        <v>17866</v>
      </c>
      <c r="C4385" s="23" t="str">
        <f t="shared" si="152"/>
        <v>Yes</v>
      </c>
      <c r="D4385" s="30">
        <f t="shared" si="153"/>
        <v>4.9400653832183075</v>
      </c>
      <c r="E4385" s="11">
        <v>13600</v>
      </c>
      <c r="F4385" s="259">
        <v>42612</v>
      </c>
      <c r="G4385" s="3" t="s">
        <v>21986</v>
      </c>
    </row>
    <row r="4386" spans="1:7" s="168" customFormat="1">
      <c r="A4386" s="62">
        <v>4384</v>
      </c>
      <c r="B4386" s="199" t="s">
        <v>22028</v>
      </c>
      <c r="C4386" s="23" t="str">
        <f t="shared" si="152"/>
        <v>Yes</v>
      </c>
      <c r="D4386" s="30">
        <f t="shared" si="153"/>
        <v>4.9400653832183075</v>
      </c>
      <c r="E4386" s="11">
        <v>13600</v>
      </c>
      <c r="F4386" s="259">
        <v>42612</v>
      </c>
      <c r="G4386" s="3" t="s">
        <v>21986</v>
      </c>
    </row>
    <row r="4387" spans="1:7" s="168" customFormat="1">
      <c r="A4387" s="62">
        <v>4385</v>
      </c>
      <c r="B4387" s="199" t="s">
        <v>22029</v>
      </c>
      <c r="C4387" s="23" t="str">
        <f t="shared" si="152"/>
        <v>Yes</v>
      </c>
      <c r="D4387" s="30">
        <f t="shared" si="153"/>
        <v>2.4206320377769708</v>
      </c>
      <c r="E4387" s="11">
        <v>6664</v>
      </c>
      <c r="F4387" s="259">
        <v>42612</v>
      </c>
      <c r="G4387" s="3" t="s">
        <v>21986</v>
      </c>
    </row>
    <row r="4388" spans="1:7" s="168" customFormat="1">
      <c r="A4388" s="62">
        <v>4386</v>
      </c>
      <c r="B4388" s="199" t="s">
        <v>22030</v>
      </c>
      <c r="C4388" s="23" t="str">
        <f t="shared" si="152"/>
        <v>Yes</v>
      </c>
      <c r="D4388" s="30">
        <f t="shared" si="153"/>
        <v>1.3040319651289503</v>
      </c>
      <c r="E4388" s="11">
        <v>3590</v>
      </c>
      <c r="F4388" s="259">
        <v>42612</v>
      </c>
      <c r="G4388" s="3" t="s">
        <v>21986</v>
      </c>
    </row>
    <row r="4389" spans="1:7" s="168" customFormat="1">
      <c r="A4389" s="62">
        <v>4387</v>
      </c>
      <c r="B4389" s="199" t="s">
        <v>22031</v>
      </c>
      <c r="C4389" s="23" t="str">
        <f t="shared" si="152"/>
        <v>Yes</v>
      </c>
      <c r="D4389" s="30">
        <f t="shared" si="153"/>
        <v>1.2154013803123864</v>
      </c>
      <c r="E4389" s="11">
        <v>3346</v>
      </c>
      <c r="F4389" s="259">
        <v>42612</v>
      </c>
      <c r="G4389" s="3" t="s">
        <v>21986</v>
      </c>
    </row>
    <row r="4390" spans="1:7" s="168" customFormat="1">
      <c r="A4390" s="62">
        <v>4388</v>
      </c>
      <c r="B4390" s="199" t="s">
        <v>22032</v>
      </c>
      <c r="C4390" s="23" t="str">
        <f t="shared" si="152"/>
        <v>Yes</v>
      </c>
      <c r="D4390" s="30">
        <f t="shared" si="153"/>
        <v>1.1166000726480203</v>
      </c>
      <c r="E4390" s="11">
        <v>3074</v>
      </c>
      <c r="F4390" s="259">
        <v>42612</v>
      </c>
      <c r="G4390" s="3" t="s">
        <v>21986</v>
      </c>
    </row>
    <row r="4391" spans="1:7" s="168" customFormat="1">
      <c r="A4391" s="62">
        <v>4389</v>
      </c>
      <c r="B4391" s="199" t="s">
        <v>21990</v>
      </c>
      <c r="C4391" s="23" t="str">
        <f t="shared" si="152"/>
        <v>Yes</v>
      </c>
      <c r="D4391" s="30">
        <f t="shared" si="153"/>
        <v>1.1166000726480203</v>
      </c>
      <c r="E4391" s="11">
        <v>3074</v>
      </c>
      <c r="F4391" s="259">
        <v>42612</v>
      </c>
      <c r="G4391" s="3" t="s">
        <v>21986</v>
      </c>
    </row>
    <row r="4392" spans="1:7" s="168" customFormat="1">
      <c r="A4392" s="62">
        <v>4390</v>
      </c>
      <c r="B4392" s="199" t="s">
        <v>22033</v>
      </c>
      <c r="C4392" s="23" t="str">
        <f t="shared" si="152"/>
        <v>Yes</v>
      </c>
      <c r="D4392" s="30">
        <f t="shared" si="153"/>
        <v>1.1166000726480203</v>
      </c>
      <c r="E4392" s="11">
        <v>3074</v>
      </c>
      <c r="F4392" s="259">
        <v>42612</v>
      </c>
      <c r="G4392" s="3" t="s">
        <v>21986</v>
      </c>
    </row>
    <row r="4393" spans="1:7" s="168" customFormat="1">
      <c r="A4393" s="62">
        <v>4391</v>
      </c>
      <c r="B4393" s="199" t="s">
        <v>22034</v>
      </c>
      <c r="C4393" s="23" t="str">
        <f t="shared" si="152"/>
        <v>Yes</v>
      </c>
      <c r="D4393" s="30">
        <f t="shared" si="153"/>
        <v>1.3636033418089357</v>
      </c>
      <c r="E4393" s="11">
        <v>3754</v>
      </c>
      <c r="F4393" s="259">
        <v>42612</v>
      </c>
      <c r="G4393" s="3" t="s">
        <v>21986</v>
      </c>
    </row>
    <row r="4394" spans="1:7" s="168" customFormat="1">
      <c r="A4394" s="62">
        <v>4392</v>
      </c>
      <c r="B4394" s="199" t="s">
        <v>22035</v>
      </c>
      <c r="C4394" s="23" t="str">
        <f t="shared" si="152"/>
        <v>Yes</v>
      </c>
      <c r="D4394" s="30">
        <f t="shared" si="153"/>
        <v>1.3636033418089357</v>
      </c>
      <c r="E4394" s="11">
        <v>3754</v>
      </c>
      <c r="F4394" s="259">
        <v>42612</v>
      </c>
      <c r="G4394" s="3" t="s">
        <v>21986</v>
      </c>
    </row>
    <row r="4395" spans="1:7" s="168" customFormat="1">
      <c r="A4395" s="62">
        <v>4393</v>
      </c>
      <c r="B4395" s="199" t="s">
        <v>22036</v>
      </c>
      <c r="C4395" s="23" t="str">
        <f t="shared" si="152"/>
        <v>Yes</v>
      </c>
      <c r="D4395" s="30">
        <f t="shared" si="153"/>
        <v>1.9858336360334181</v>
      </c>
      <c r="E4395" s="11">
        <v>5467</v>
      </c>
      <c r="F4395" s="259">
        <v>42612</v>
      </c>
      <c r="G4395" s="3" t="s">
        <v>21986</v>
      </c>
    </row>
    <row r="4396" spans="1:7" s="168" customFormat="1">
      <c r="A4396" s="62">
        <v>4394</v>
      </c>
      <c r="B4396" s="199" t="s">
        <v>22037</v>
      </c>
      <c r="C4396" s="23" t="str">
        <f t="shared" si="152"/>
        <v>Yes</v>
      </c>
      <c r="D4396" s="30">
        <f t="shared" si="153"/>
        <v>3.8830366872502724</v>
      </c>
      <c r="E4396" s="11">
        <v>10690</v>
      </c>
      <c r="F4396" s="259">
        <v>42612</v>
      </c>
      <c r="G4396" s="3" t="s">
        <v>21986</v>
      </c>
    </row>
    <row r="4397" spans="1:7" s="168" customFormat="1">
      <c r="A4397" s="62">
        <v>4395</v>
      </c>
      <c r="B4397" s="199" t="s">
        <v>21889</v>
      </c>
      <c r="C4397" s="23" t="str">
        <f t="shared" si="152"/>
        <v>Yes</v>
      </c>
      <c r="D4397" s="30">
        <f t="shared" si="153"/>
        <v>4.8906647293861241</v>
      </c>
      <c r="E4397" s="11">
        <v>13464</v>
      </c>
      <c r="F4397" s="259">
        <v>42612</v>
      </c>
      <c r="G4397" s="3" t="s">
        <v>21986</v>
      </c>
    </row>
    <row r="4398" spans="1:7" s="168" customFormat="1">
      <c r="A4398" s="62">
        <v>4396</v>
      </c>
      <c r="B4398" s="199" t="s">
        <v>13910</v>
      </c>
      <c r="C4398" s="23" t="str">
        <f t="shared" si="152"/>
        <v>Yes</v>
      </c>
      <c r="D4398" s="30">
        <f t="shared" si="153"/>
        <v>0.59280784598619685</v>
      </c>
      <c r="E4398" s="11">
        <v>1632</v>
      </c>
      <c r="F4398" s="259">
        <v>42612</v>
      </c>
      <c r="G4398" s="3" t="s">
        <v>21986</v>
      </c>
    </row>
    <row r="4399" spans="1:7" s="168" customFormat="1">
      <c r="A4399" s="62">
        <v>4397</v>
      </c>
      <c r="B4399" s="199" t="s">
        <v>22038</v>
      </c>
      <c r="C4399" s="23" t="str">
        <f t="shared" si="152"/>
        <v>Yes</v>
      </c>
      <c r="D4399" s="30">
        <f t="shared" si="153"/>
        <v>0.89901925172539043</v>
      </c>
      <c r="E4399" s="11">
        <v>2475</v>
      </c>
      <c r="F4399" s="259">
        <v>42612</v>
      </c>
      <c r="G4399" s="3" t="s">
        <v>21986</v>
      </c>
    </row>
    <row r="4400" spans="1:7" s="168" customFormat="1">
      <c r="A4400" s="62">
        <v>4398</v>
      </c>
      <c r="B4400" s="199" t="s">
        <v>22039</v>
      </c>
      <c r="C4400" s="23" t="str">
        <f t="shared" si="152"/>
        <v>Yes</v>
      </c>
      <c r="D4400" s="30">
        <f t="shared" si="153"/>
        <v>1.0770069015619324</v>
      </c>
      <c r="E4400" s="11">
        <v>2965</v>
      </c>
      <c r="F4400" s="259">
        <v>42612</v>
      </c>
      <c r="G4400" s="3" t="s">
        <v>21986</v>
      </c>
    </row>
    <row r="4401" spans="1:7" s="168" customFormat="1">
      <c r="A4401" s="62">
        <v>4399</v>
      </c>
      <c r="B4401" s="199" t="s">
        <v>17676</v>
      </c>
      <c r="C4401" s="23" t="str">
        <f t="shared" si="152"/>
        <v>Yes</v>
      </c>
      <c r="D4401" s="30">
        <f t="shared" si="153"/>
        <v>1.3930257900472212</v>
      </c>
      <c r="E4401" s="11">
        <v>3835</v>
      </c>
      <c r="F4401" s="259">
        <v>42612</v>
      </c>
      <c r="G4401" s="3" t="s">
        <v>21986</v>
      </c>
    </row>
    <row r="4402" spans="1:7" s="168" customFormat="1">
      <c r="A4402" s="62">
        <v>4400</v>
      </c>
      <c r="B4402" s="199" t="s">
        <v>13965</v>
      </c>
      <c r="C4402" s="23" t="str">
        <f t="shared" si="152"/>
        <v>Yes</v>
      </c>
      <c r="D4402" s="30">
        <f t="shared" si="153"/>
        <v>0.45441336723574283</v>
      </c>
      <c r="E4402" s="11">
        <v>1251</v>
      </c>
      <c r="F4402" s="259">
        <v>42612</v>
      </c>
      <c r="G4402" s="3" t="s">
        <v>21986</v>
      </c>
    </row>
    <row r="4403" spans="1:7" s="168" customFormat="1">
      <c r="A4403" s="62">
        <v>4401</v>
      </c>
      <c r="B4403" s="199" t="s">
        <v>13645</v>
      </c>
      <c r="C4403" s="23" t="str">
        <f t="shared" si="152"/>
        <v>Yes</v>
      </c>
      <c r="D4403" s="30">
        <f t="shared" si="153"/>
        <v>1.3930257900472212</v>
      </c>
      <c r="E4403" s="11">
        <v>3835</v>
      </c>
      <c r="F4403" s="259">
        <v>42612</v>
      </c>
      <c r="G4403" s="3" t="s">
        <v>21986</v>
      </c>
    </row>
    <row r="4404" spans="1:7" s="168" customFormat="1">
      <c r="A4404" s="62">
        <v>4402</v>
      </c>
      <c r="B4404" s="199" t="s">
        <v>22040</v>
      </c>
      <c r="C4404" s="23" t="str">
        <f t="shared" ref="C4404:C4467" si="154">IF(D4404&lt;=5, "Yes", "No")</f>
        <v>Yes</v>
      </c>
      <c r="D4404" s="30">
        <f t="shared" si="153"/>
        <v>1.3436251362150382</v>
      </c>
      <c r="E4404" s="11">
        <v>3699</v>
      </c>
      <c r="F4404" s="259">
        <v>42612</v>
      </c>
      <c r="G4404" s="3" t="s">
        <v>21986</v>
      </c>
    </row>
    <row r="4405" spans="1:7" s="168" customFormat="1">
      <c r="A4405" s="62">
        <v>4403</v>
      </c>
      <c r="B4405" s="199" t="s">
        <v>22041</v>
      </c>
      <c r="C4405" s="23" t="str">
        <f t="shared" si="154"/>
        <v>Yes</v>
      </c>
      <c r="D4405" s="30">
        <f t="shared" si="153"/>
        <v>1.3436251362150382</v>
      </c>
      <c r="E4405" s="11">
        <v>3699</v>
      </c>
      <c r="F4405" s="259">
        <v>42612</v>
      </c>
      <c r="G4405" s="3" t="s">
        <v>21986</v>
      </c>
    </row>
    <row r="4406" spans="1:7" s="168" customFormat="1">
      <c r="A4406" s="62">
        <v>4404</v>
      </c>
      <c r="B4406" s="199" t="s">
        <v>22042</v>
      </c>
      <c r="C4406" s="23" t="str">
        <f t="shared" si="154"/>
        <v>Yes</v>
      </c>
      <c r="D4406" s="30">
        <f t="shared" si="153"/>
        <v>1.3436251362150382</v>
      </c>
      <c r="E4406" s="11">
        <v>3699</v>
      </c>
      <c r="F4406" s="259">
        <v>42612</v>
      </c>
      <c r="G4406" s="3" t="s">
        <v>21986</v>
      </c>
    </row>
    <row r="4407" spans="1:7" s="168" customFormat="1">
      <c r="A4407" s="62">
        <v>4405</v>
      </c>
      <c r="B4407" s="199" t="s">
        <v>22043</v>
      </c>
      <c r="C4407" s="23" t="str">
        <f t="shared" si="154"/>
        <v>Yes</v>
      </c>
      <c r="D4407" s="30">
        <f t="shared" si="153"/>
        <v>0.56302215764620411</v>
      </c>
      <c r="E4407" s="11">
        <v>1550</v>
      </c>
      <c r="F4407" s="259">
        <v>42612</v>
      </c>
      <c r="G4407" s="3" t="s">
        <v>21986</v>
      </c>
    </row>
    <row r="4408" spans="1:7" s="168" customFormat="1">
      <c r="A4408" s="62">
        <v>4406</v>
      </c>
      <c r="B4408" s="199" t="s">
        <v>22044</v>
      </c>
      <c r="C4408" s="23" t="str">
        <f t="shared" si="154"/>
        <v>Yes</v>
      </c>
      <c r="D4408" s="30">
        <f t="shared" si="153"/>
        <v>3.1518343625136214</v>
      </c>
      <c r="E4408" s="11">
        <v>8677</v>
      </c>
      <c r="F4408" s="259">
        <v>42612</v>
      </c>
      <c r="G4408" s="3" t="s">
        <v>21986</v>
      </c>
    </row>
    <row r="4409" spans="1:7" s="168" customFormat="1">
      <c r="A4409" s="62">
        <v>4407</v>
      </c>
      <c r="B4409" s="199" t="s">
        <v>22045</v>
      </c>
      <c r="C4409" s="23" t="str">
        <f t="shared" si="154"/>
        <v>Yes</v>
      </c>
      <c r="D4409" s="30">
        <f t="shared" si="153"/>
        <v>3.1518343625136214</v>
      </c>
      <c r="E4409" s="11">
        <v>8677</v>
      </c>
      <c r="F4409" s="259">
        <v>42612</v>
      </c>
      <c r="G4409" s="3" t="s">
        <v>21986</v>
      </c>
    </row>
    <row r="4410" spans="1:7" s="168" customFormat="1">
      <c r="A4410" s="62">
        <v>4408</v>
      </c>
      <c r="B4410" s="199" t="s">
        <v>21870</v>
      </c>
      <c r="C4410" s="23" t="str">
        <f t="shared" si="154"/>
        <v>Yes</v>
      </c>
      <c r="D4410" s="30">
        <f t="shared" si="153"/>
        <v>0.67199418815837264</v>
      </c>
      <c r="E4410" s="11">
        <v>1850</v>
      </c>
      <c r="F4410" s="259">
        <v>42612</v>
      </c>
      <c r="G4410" s="3" t="s">
        <v>21986</v>
      </c>
    </row>
    <row r="4411" spans="1:7" s="168" customFormat="1">
      <c r="A4411" s="62">
        <v>4409</v>
      </c>
      <c r="B4411" s="199" t="s">
        <v>22046</v>
      </c>
      <c r="C4411" s="23" t="str">
        <f t="shared" si="154"/>
        <v>Yes</v>
      </c>
      <c r="D4411" s="30">
        <f t="shared" si="153"/>
        <v>0.61242281147838717</v>
      </c>
      <c r="E4411" s="11">
        <v>1686</v>
      </c>
      <c r="F4411" s="259">
        <v>42612</v>
      </c>
      <c r="G4411" s="3" t="s">
        <v>21986</v>
      </c>
    </row>
    <row r="4412" spans="1:7" s="168" customFormat="1">
      <c r="A4412" s="62">
        <v>4410</v>
      </c>
      <c r="B4412" s="199" t="s">
        <v>22047</v>
      </c>
      <c r="C4412" s="23" t="str">
        <f t="shared" si="154"/>
        <v>Yes</v>
      </c>
      <c r="D4412" s="30">
        <f t="shared" si="153"/>
        <v>1.3240101707228478</v>
      </c>
      <c r="E4412" s="11">
        <v>3645</v>
      </c>
      <c r="F4412" s="259">
        <v>42612</v>
      </c>
      <c r="G4412" s="3" t="s">
        <v>21986</v>
      </c>
    </row>
    <row r="4413" spans="1:7" s="168" customFormat="1">
      <c r="A4413" s="62">
        <v>4411</v>
      </c>
      <c r="B4413" s="199" t="s">
        <v>22048</v>
      </c>
      <c r="C4413" s="23" t="str">
        <f t="shared" si="154"/>
        <v>Yes</v>
      </c>
      <c r="D4413" s="30">
        <f t="shared" si="153"/>
        <v>1.3240101707228478</v>
      </c>
      <c r="E4413" s="11">
        <v>3645</v>
      </c>
      <c r="F4413" s="259">
        <v>42612</v>
      </c>
      <c r="G4413" s="3" t="s">
        <v>21986</v>
      </c>
    </row>
    <row r="4414" spans="1:7" s="168" customFormat="1">
      <c r="A4414" s="62">
        <v>4412</v>
      </c>
      <c r="B4414" s="199" t="s">
        <v>22049</v>
      </c>
      <c r="C4414" s="23" t="str">
        <f t="shared" si="154"/>
        <v>Yes</v>
      </c>
      <c r="D4414" s="30">
        <f t="shared" si="153"/>
        <v>1.3240101707228478</v>
      </c>
      <c r="E4414" s="11">
        <v>3645</v>
      </c>
      <c r="F4414" s="259">
        <v>42612</v>
      </c>
      <c r="G4414" s="3" t="s">
        <v>21986</v>
      </c>
    </row>
    <row r="4415" spans="1:7" s="168" customFormat="1">
      <c r="A4415" s="62">
        <v>4413</v>
      </c>
      <c r="B4415" s="199" t="s">
        <v>22050</v>
      </c>
      <c r="C4415" s="23" t="str">
        <f t="shared" si="154"/>
        <v>Yes</v>
      </c>
      <c r="D4415" s="30">
        <f t="shared" si="153"/>
        <v>0.49400653832183072</v>
      </c>
      <c r="E4415" s="11">
        <v>1360</v>
      </c>
      <c r="F4415" s="259">
        <v>42612</v>
      </c>
      <c r="G4415" s="3" t="s">
        <v>21986</v>
      </c>
    </row>
    <row r="4416" spans="1:7" s="168" customFormat="1">
      <c r="A4416" s="62">
        <v>4414</v>
      </c>
      <c r="B4416" s="199" t="s">
        <v>22051</v>
      </c>
      <c r="C4416" s="23" t="str">
        <f t="shared" si="154"/>
        <v>Yes</v>
      </c>
      <c r="D4416" s="30">
        <f t="shared" si="153"/>
        <v>0.98801307664366145</v>
      </c>
      <c r="E4416" s="11">
        <v>2720</v>
      </c>
      <c r="F4416" s="259">
        <v>42612</v>
      </c>
      <c r="G4416" s="3" t="s">
        <v>21986</v>
      </c>
    </row>
    <row r="4417" spans="1:7" s="168" customFormat="1">
      <c r="A4417" s="62">
        <v>4415</v>
      </c>
      <c r="B4417" s="199" t="s">
        <v>22052</v>
      </c>
      <c r="C4417" s="23" t="str">
        <f t="shared" si="154"/>
        <v>Yes</v>
      </c>
      <c r="D4417" s="30">
        <f t="shared" si="153"/>
        <v>0.98801307664366145</v>
      </c>
      <c r="E4417" s="11">
        <v>2720</v>
      </c>
      <c r="F4417" s="259">
        <v>42612</v>
      </c>
      <c r="G4417" s="3" t="s">
        <v>21986</v>
      </c>
    </row>
    <row r="4418" spans="1:7" s="168" customFormat="1">
      <c r="A4418" s="62">
        <v>4416</v>
      </c>
      <c r="B4418" s="199" t="s">
        <v>22053</v>
      </c>
      <c r="C4418" s="23" t="str">
        <f t="shared" si="154"/>
        <v>Yes</v>
      </c>
      <c r="D4418" s="30">
        <f t="shared" si="153"/>
        <v>0.87940428623320011</v>
      </c>
      <c r="E4418" s="11">
        <v>2421</v>
      </c>
      <c r="F4418" s="259">
        <v>42612</v>
      </c>
      <c r="G4418" s="3" t="s">
        <v>21986</v>
      </c>
    </row>
    <row r="4419" spans="1:7" s="168" customFormat="1">
      <c r="A4419" s="62">
        <v>4417</v>
      </c>
      <c r="B4419" s="199" t="s">
        <v>22015</v>
      </c>
      <c r="C4419" s="23" t="str">
        <f t="shared" si="154"/>
        <v>Yes</v>
      </c>
      <c r="D4419" s="30">
        <f t="shared" si="153"/>
        <v>0.61242281147838717</v>
      </c>
      <c r="E4419" s="11">
        <v>1686</v>
      </c>
      <c r="F4419" s="259">
        <v>42612</v>
      </c>
      <c r="G4419" s="3" t="s">
        <v>21986</v>
      </c>
    </row>
    <row r="4420" spans="1:7" s="168" customFormat="1">
      <c r="A4420" s="62">
        <v>4418</v>
      </c>
      <c r="B4420" s="199" t="s">
        <v>22054</v>
      </c>
      <c r="C4420" s="23" t="str">
        <f t="shared" si="154"/>
        <v>Yes</v>
      </c>
      <c r="D4420" s="30">
        <f t="shared" ref="D4420:D4483" si="155">E4420/2753</f>
        <v>0.18779513258263714</v>
      </c>
      <c r="E4420" s="11">
        <v>517</v>
      </c>
      <c r="F4420" s="259">
        <v>42612</v>
      </c>
      <c r="G4420" s="3" t="s">
        <v>21986</v>
      </c>
    </row>
    <row r="4421" spans="1:7" s="168" customFormat="1">
      <c r="A4421" s="62">
        <v>4419</v>
      </c>
      <c r="B4421" s="199" t="s">
        <v>22055</v>
      </c>
      <c r="C4421" s="23" t="str">
        <f t="shared" si="154"/>
        <v>Yes</v>
      </c>
      <c r="D4421" s="30">
        <f t="shared" si="155"/>
        <v>8.8993824918270972E-2</v>
      </c>
      <c r="E4421" s="11">
        <v>245</v>
      </c>
      <c r="F4421" s="259">
        <v>42612</v>
      </c>
      <c r="G4421" s="3" t="s">
        <v>21986</v>
      </c>
    </row>
    <row r="4422" spans="1:7" s="168" customFormat="1">
      <c r="A4422" s="62">
        <v>4420</v>
      </c>
      <c r="B4422" s="199" t="s">
        <v>22056</v>
      </c>
      <c r="C4422" s="23" t="str">
        <f t="shared" si="154"/>
        <v>Yes</v>
      </c>
      <c r="D4422" s="30">
        <f t="shared" si="155"/>
        <v>9.880130766436615E-2</v>
      </c>
      <c r="E4422" s="11">
        <v>272</v>
      </c>
      <c r="F4422" s="259">
        <v>42612</v>
      </c>
      <c r="G4422" s="3" t="s">
        <v>21986</v>
      </c>
    </row>
    <row r="4423" spans="1:7" s="168" customFormat="1">
      <c r="A4423" s="62">
        <v>4421</v>
      </c>
      <c r="B4423" s="199" t="s">
        <v>22016</v>
      </c>
      <c r="C4423" s="23" t="str">
        <f t="shared" si="154"/>
        <v>Yes</v>
      </c>
      <c r="D4423" s="30">
        <f t="shared" si="155"/>
        <v>0.7904104613149292</v>
      </c>
      <c r="E4423" s="11">
        <v>2176</v>
      </c>
      <c r="F4423" s="259">
        <v>42612</v>
      </c>
      <c r="G4423" s="3" t="s">
        <v>21986</v>
      </c>
    </row>
    <row r="4424" spans="1:7" s="168" customFormat="1">
      <c r="A4424" s="62">
        <v>4422</v>
      </c>
      <c r="B4424" s="199" t="s">
        <v>22057</v>
      </c>
      <c r="C4424" s="23" t="str">
        <f t="shared" si="154"/>
        <v>Yes</v>
      </c>
      <c r="D4424" s="30">
        <f t="shared" si="155"/>
        <v>1.3534326189611332</v>
      </c>
      <c r="E4424" s="11">
        <v>3726</v>
      </c>
      <c r="F4424" s="259">
        <v>42612</v>
      </c>
      <c r="G4424" s="3" t="s">
        <v>21986</v>
      </c>
    </row>
    <row r="4425" spans="1:7" s="168" customFormat="1">
      <c r="A4425" s="62">
        <v>4423</v>
      </c>
      <c r="B4425" s="199" t="s">
        <v>22058</v>
      </c>
      <c r="C4425" s="23" t="str">
        <f t="shared" si="154"/>
        <v>Yes</v>
      </c>
      <c r="D4425" s="30">
        <f t="shared" si="155"/>
        <v>1.0374137304758446</v>
      </c>
      <c r="E4425" s="11">
        <v>2856</v>
      </c>
      <c r="F4425" s="259">
        <v>42612</v>
      </c>
      <c r="G4425" s="3" t="s">
        <v>21986</v>
      </c>
    </row>
    <row r="4426" spans="1:7" s="168" customFormat="1">
      <c r="A4426" s="62">
        <v>4424</v>
      </c>
      <c r="B4426" s="199" t="s">
        <v>22059</v>
      </c>
      <c r="C4426" s="23" t="str">
        <f t="shared" si="154"/>
        <v>Yes</v>
      </c>
      <c r="D4426" s="30">
        <f t="shared" si="155"/>
        <v>1.0374137304758446</v>
      </c>
      <c r="E4426" s="11">
        <v>2856</v>
      </c>
      <c r="F4426" s="259">
        <v>42612</v>
      </c>
      <c r="G4426" s="3" t="s">
        <v>21986</v>
      </c>
    </row>
    <row r="4427" spans="1:7" s="168" customFormat="1">
      <c r="A4427" s="62">
        <v>4425</v>
      </c>
      <c r="B4427" s="199" t="s">
        <v>22060</v>
      </c>
      <c r="C4427" s="23" t="str">
        <f t="shared" si="154"/>
        <v>Yes</v>
      </c>
      <c r="D4427" s="30">
        <f t="shared" si="155"/>
        <v>2.252815110788231</v>
      </c>
      <c r="E4427" s="11">
        <v>6202</v>
      </c>
      <c r="F4427" s="259">
        <v>42612</v>
      </c>
      <c r="G4427" s="3" t="s">
        <v>21986</v>
      </c>
    </row>
    <row r="4428" spans="1:7" s="168" customFormat="1">
      <c r="A4428" s="62">
        <v>4426</v>
      </c>
      <c r="B4428" s="199" t="s">
        <v>22061</v>
      </c>
      <c r="C4428" s="23" t="str">
        <f t="shared" si="154"/>
        <v>Yes</v>
      </c>
      <c r="D4428" s="30">
        <f t="shared" si="155"/>
        <v>1.6204140937159461</v>
      </c>
      <c r="E4428" s="11">
        <v>4461</v>
      </c>
      <c r="F4428" s="259">
        <v>42612</v>
      </c>
      <c r="G4428" s="3" t="s">
        <v>21986</v>
      </c>
    </row>
    <row r="4429" spans="1:7" s="168" customFormat="1">
      <c r="A4429" s="62">
        <v>4427</v>
      </c>
      <c r="B4429" s="199" t="s">
        <v>22062</v>
      </c>
      <c r="C4429" s="23" t="str">
        <f t="shared" si="154"/>
        <v>Yes</v>
      </c>
      <c r="D4429" s="30">
        <f t="shared" si="155"/>
        <v>0.58300036324010174</v>
      </c>
      <c r="E4429" s="11">
        <v>1605</v>
      </c>
      <c r="F4429" s="259">
        <v>42612</v>
      </c>
      <c r="G4429" s="3" t="s">
        <v>21986</v>
      </c>
    </row>
    <row r="4430" spans="1:7" s="168" customFormat="1">
      <c r="A4430" s="62">
        <v>4428</v>
      </c>
      <c r="B4430" s="199" t="s">
        <v>22063</v>
      </c>
      <c r="C4430" s="23" t="str">
        <f t="shared" si="154"/>
        <v>Yes</v>
      </c>
      <c r="D4430" s="30">
        <f t="shared" si="155"/>
        <v>0.50381402106792594</v>
      </c>
      <c r="E4430" s="11">
        <v>1387</v>
      </c>
      <c r="F4430" s="259">
        <v>42612</v>
      </c>
      <c r="G4430" s="3" t="s">
        <v>21986</v>
      </c>
    </row>
    <row r="4431" spans="1:7" s="168" customFormat="1">
      <c r="A4431" s="62">
        <v>4429</v>
      </c>
      <c r="B4431" s="199" t="s">
        <v>22064</v>
      </c>
      <c r="C4431" s="23" t="str">
        <f t="shared" si="154"/>
        <v>Yes</v>
      </c>
      <c r="D4431" s="30">
        <f t="shared" si="155"/>
        <v>1.52161278605158</v>
      </c>
      <c r="E4431" s="11">
        <v>4189</v>
      </c>
      <c r="F4431" s="259">
        <v>42612</v>
      </c>
      <c r="G4431" s="3" t="s">
        <v>21986</v>
      </c>
    </row>
    <row r="4432" spans="1:7" s="168" customFormat="1">
      <c r="A4432" s="62">
        <v>4430</v>
      </c>
      <c r="B4432" s="199" t="s">
        <v>22065</v>
      </c>
      <c r="C4432" s="23" t="str">
        <f t="shared" si="154"/>
        <v>Yes</v>
      </c>
      <c r="D4432" s="30">
        <f t="shared" si="155"/>
        <v>2.1046131492916818</v>
      </c>
      <c r="E4432" s="11">
        <v>5794</v>
      </c>
      <c r="F4432" s="259">
        <v>42612</v>
      </c>
      <c r="G4432" s="3" t="s">
        <v>21986</v>
      </c>
    </row>
    <row r="4433" spans="1:7" s="168" customFormat="1">
      <c r="A4433" s="62">
        <v>4431</v>
      </c>
      <c r="B4433" s="199" t="s">
        <v>22066</v>
      </c>
      <c r="C4433" s="23" t="str">
        <f t="shared" si="154"/>
        <v>Yes</v>
      </c>
      <c r="D4433" s="30">
        <f t="shared" si="155"/>
        <v>1.7588085724664002</v>
      </c>
      <c r="E4433" s="11">
        <v>4842</v>
      </c>
      <c r="F4433" s="259">
        <v>42612</v>
      </c>
      <c r="G4433" s="3" t="s">
        <v>21986</v>
      </c>
    </row>
    <row r="4434" spans="1:7" s="168" customFormat="1">
      <c r="A4434" s="62">
        <v>4432</v>
      </c>
      <c r="B4434" s="199" t="s">
        <v>22067</v>
      </c>
      <c r="C4434" s="23" t="str">
        <f t="shared" si="154"/>
        <v>Yes</v>
      </c>
      <c r="D4434" s="30">
        <f t="shared" si="155"/>
        <v>0.66182346531057024</v>
      </c>
      <c r="E4434" s="11">
        <v>1822</v>
      </c>
      <c r="F4434" s="259">
        <v>42612</v>
      </c>
      <c r="G4434" s="3" t="s">
        <v>21986</v>
      </c>
    </row>
    <row r="4435" spans="1:7" s="168" customFormat="1">
      <c r="A4435" s="62">
        <v>4433</v>
      </c>
      <c r="B4435" s="199" t="s">
        <v>22068</v>
      </c>
      <c r="C4435" s="23" t="str">
        <f t="shared" si="154"/>
        <v>Yes</v>
      </c>
      <c r="D4435" s="30">
        <f t="shared" si="155"/>
        <v>0.27678895750090809</v>
      </c>
      <c r="E4435" s="11">
        <v>762</v>
      </c>
      <c r="F4435" s="259">
        <v>42612</v>
      </c>
      <c r="G4435" s="3" t="s">
        <v>21986</v>
      </c>
    </row>
    <row r="4436" spans="1:7" s="168" customFormat="1">
      <c r="A4436" s="62">
        <v>4434</v>
      </c>
      <c r="B4436" s="199" t="s">
        <v>22069</v>
      </c>
      <c r="C4436" s="23" t="str">
        <f t="shared" si="154"/>
        <v>Yes</v>
      </c>
      <c r="D4436" s="30">
        <f t="shared" si="155"/>
        <v>0.56302215764620411</v>
      </c>
      <c r="E4436" s="11">
        <v>1550</v>
      </c>
      <c r="F4436" s="259">
        <v>42612</v>
      </c>
      <c r="G4436" s="3" t="s">
        <v>21986</v>
      </c>
    </row>
    <row r="4437" spans="1:7" s="168" customFormat="1">
      <c r="A4437" s="62">
        <v>4435</v>
      </c>
      <c r="B4437" s="199" t="s">
        <v>22070</v>
      </c>
      <c r="C4437" s="23" t="str">
        <f t="shared" si="154"/>
        <v>Yes</v>
      </c>
      <c r="D4437" s="30">
        <f t="shared" si="155"/>
        <v>2.6974209952778785</v>
      </c>
      <c r="E4437" s="11">
        <v>7426</v>
      </c>
      <c r="F4437" s="259">
        <v>42612</v>
      </c>
      <c r="G4437" s="3" t="s">
        <v>21986</v>
      </c>
    </row>
    <row r="4438" spans="1:7" s="168" customFormat="1">
      <c r="A4438" s="62">
        <v>4436</v>
      </c>
      <c r="B4438" s="199" t="s">
        <v>22071</v>
      </c>
      <c r="C4438" s="23" t="str">
        <f t="shared" si="154"/>
        <v>Yes</v>
      </c>
      <c r="D4438" s="30">
        <f t="shared" si="155"/>
        <v>0.53359970940791868</v>
      </c>
      <c r="E4438" s="11">
        <v>1469</v>
      </c>
      <c r="F4438" s="259">
        <v>42612</v>
      </c>
      <c r="G4438" s="3" t="s">
        <v>21986</v>
      </c>
    </row>
    <row r="4439" spans="1:7" s="168" customFormat="1">
      <c r="A4439" s="62">
        <v>4437</v>
      </c>
      <c r="B4439" s="199" t="s">
        <v>22072</v>
      </c>
      <c r="C4439" s="23" t="str">
        <f t="shared" si="154"/>
        <v>Yes</v>
      </c>
      <c r="D4439" s="30">
        <f t="shared" si="155"/>
        <v>0.65201598256447513</v>
      </c>
      <c r="E4439" s="11">
        <v>1795</v>
      </c>
      <c r="F4439" s="259">
        <v>42612</v>
      </c>
      <c r="G4439" s="3" t="s">
        <v>21986</v>
      </c>
    </row>
    <row r="4440" spans="1:7" s="168" customFormat="1">
      <c r="A4440" s="62">
        <v>4438</v>
      </c>
      <c r="B4440" s="199" t="s">
        <v>22073</v>
      </c>
      <c r="C4440" s="23" t="str">
        <f t="shared" si="154"/>
        <v>Yes</v>
      </c>
      <c r="D4440" s="30">
        <f t="shared" si="155"/>
        <v>0.46422084998183799</v>
      </c>
      <c r="E4440" s="11">
        <v>1278</v>
      </c>
      <c r="F4440" s="259">
        <v>42612</v>
      </c>
      <c r="G4440" s="3" t="s">
        <v>21986</v>
      </c>
    </row>
    <row r="4441" spans="1:7" s="168" customFormat="1">
      <c r="A4441" s="62">
        <v>4439</v>
      </c>
      <c r="B4441" s="199" t="s">
        <v>22074</v>
      </c>
      <c r="C4441" s="23" t="str">
        <f t="shared" si="154"/>
        <v>Yes</v>
      </c>
      <c r="D4441" s="30">
        <f t="shared" si="155"/>
        <v>1.5016345804576825</v>
      </c>
      <c r="E4441" s="11">
        <v>4134</v>
      </c>
      <c r="F4441" s="259">
        <v>42612</v>
      </c>
      <c r="G4441" s="3" t="s">
        <v>21986</v>
      </c>
    </row>
    <row r="4442" spans="1:7" s="168" customFormat="1">
      <c r="A4442" s="62">
        <v>4440</v>
      </c>
      <c r="B4442" s="199" t="s">
        <v>14082</v>
      </c>
      <c r="C4442" s="23" t="str">
        <f t="shared" si="154"/>
        <v>Yes</v>
      </c>
      <c r="D4442" s="30">
        <f t="shared" si="155"/>
        <v>4.1100617508172901</v>
      </c>
      <c r="E4442" s="11">
        <v>11315</v>
      </c>
      <c r="F4442" s="259">
        <v>42612</v>
      </c>
      <c r="G4442" s="3" t="s">
        <v>21986</v>
      </c>
    </row>
    <row r="4443" spans="1:7" s="168" customFormat="1">
      <c r="A4443" s="62">
        <v>4441</v>
      </c>
      <c r="B4443" s="199" t="s">
        <v>22075</v>
      </c>
      <c r="C4443" s="23" t="str">
        <f t="shared" si="154"/>
        <v>Yes</v>
      </c>
      <c r="D4443" s="30">
        <f t="shared" si="155"/>
        <v>2.8456229567744278</v>
      </c>
      <c r="E4443" s="11">
        <v>7834</v>
      </c>
      <c r="F4443" s="259">
        <v>42612</v>
      </c>
      <c r="G4443" s="3" t="s">
        <v>21986</v>
      </c>
    </row>
    <row r="4444" spans="1:7" s="168" customFormat="1">
      <c r="A4444" s="62">
        <v>4442</v>
      </c>
      <c r="B4444" s="199" t="s">
        <v>22076</v>
      </c>
      <c r="C4444" s="23" t="str">
        <f t="shared" si="154"/>
        <v>Yes</v>
      </c>
      <c r="D4444" s="30">
        <f t="shared" si="155"/>
        <v>0.64220849981837991</v>
      </c>
      <c r="E4444" s="11">
        <v>1768</v>
      </c>
      <c r="F4444" s="259">
        <v>42612</v>
      </c>
      <c r="G4444" s="3" t="s">
        <v>21986</v>
      </c>
    </row>
    <row r="4445" spans="1:7" s="168" customFormat="1">
      <c r="A4445" s="62">
        <v>4443</v>
      </c>
      <c r="B4445" s="199" t="s">
        <v>22077</v>
      </c>
      <c r="C4445" s="23" t="str">
        <f t="shared" si="154"/>
        <v>Yes</v>
      </c>
      <c r="D4445" s="30">
        <f t="shared" si="155"/>
        <v>1.1856156919723937</v>
      </c>
      <c r="E4445" s="11">
        <v>3264</v>
      </c>
      <c r="F4445" s="259">
        <v>42612</v>
      </c>
      <c r="G4445" s="3" t="s">
        <v>21986</v>
      </c>
    </row>
    <row r="4446" spans="1:7" s="168" customFormat="1">
      <c r="A4446" s="62">
        <v>4444</v>
      </c>
      <c r="B4446" s="199" t="s">
        <v>22078</v>
      </c>
      <c r="C4446" s="23" t="str">
        <f t="shared" si="154"/>
        <v>Yes</v>
      </c>
      <c r="D4446" s="30">
        <f t="shared" si="155"/>
        <v>0.48419905557573556</v>
      </c>
      <c r="E4446" s="11">
        <v>1333</v>
      </c>
      <c r="F4446" s="259">
        <v>42612</v>
      </c>
      <c r="G4446" s="3" t="s">
        <v>21986</v>
      </c>
    </row>
    <row r="4447" spans="1:7" s="168" customFormat="1">
      <c r="A4447" s="62">
        <v>4445</v>
      </c>
      <c r="B4447" s="199" t="s">
        <v>22079</v>
      </c>
      <c r="C4447" s="23" t="str">
        <f t="shared" si="154"/>
        <v>Yes</v>
      </c>
      <c r="D4447" s="30">
        <f t="shared" si="155"/>
        <v>1.4130039956411187</v>
      </c>
      <c r="E4447" s="11">
        <v>3890</v>
      </c>
      <c r="F4447" s="259">
        <v>42612</v>
      </c>
      <c r="G4447" s="3" t="s">
        <v>21986</v>
      </c>
    </row>
    <row r="4448" spans="1:7" s="168" customFormat="1">
      <c r="A4448" s="62">
        <v>4446</v>
      </c>
      <c r="B4448" s="199" t="s">
        <v>22080</v>
      </c>
      <c r="C4448" s="23" t="str">
        <f t="shared" si="154"/>
        <v>Yes</v>
      </c>
      <c r="D4448" s="30">
        <f t="shared" si="155"/>
        <v>0.28659644024700326</v>
      </c>
      <c r="E4448" s="11">
        <v>789</v>
      </c>
      <c r="F4448" s="259">
        <v>42612</v>
      </c>
      <c r="G4448" s="3" t="s">
        <v>21986</v>
      </c>
    </row>
    <row r="4449" spans="1:7" s="168" customFormat="1">
      <c r="A4449" s="62">
        <v>4447</v>
      </c>
      <c r="B4449" s="199" t="s">
        <v>22081</v>
      </c>
      <c r="C4449" s="23" t="str">
        <f t="shared" si="154"/>
        <v>Yes</v>
      </c>
      <c r="D4449" s="30">
        <f t="shared" si="155"/>
        <v>3.9520523065746458</v>
      </c>
      <c r="E4449" s="11">
        <v>10880</v>
      </c>
      <c r="F4449" s="259">
        <v>42612</v>
      </c>
      <c r="G4449" s="3" t="s">
        <v>21986</v>
      </c>
    </row>
    <row r="4450" spans="1:7" s="168" customFormat="1">
      <c r="A4450" s="62">
        <v>4448</v>
      </c>
      <c r="B4450" s="199" t="s">
        <v>22082</v>
      </c>
      <c r="C4450" s="23" t="str">
        <f t="shared" si="154"/>
        <v>Yes</v>
      </c>
      <c r="D4450" s="30">
        <f t="shared" si="155"/>
        <v>0.65201598256447513</v>
      </c>
      <c r="E4450" s="11">
        <v>1795</v>
      </c>
      <c r="F4450" s="259">
        <v>42612</v>
      </c>
      <c r="G4450" s="3" t="s">
        <v>21986</v>
      </c>
    </row>
    <row r="4451" spans="1:7" s="168" customFormat="1">
      <c r="A4451" s="62">
        <v>4449</v>
      </c>
      <c r="B4451" s="199" t="s">
        <v>22083</v>
      </c>
      <c r="C4451" s="23" t="str">
        <f t="shared" si="154"/>
        <v>Yes</v>
      </c>
      <c r="D4451" s="30">
        <f t="shared" si="155"/>
        <v>0.80021794406102431</v>
      </c>
      <c r="E4451" s="11">
        <v>2203</v>
      </c>
      <c r="F4451" s="259">
        <v>42612</v>
      </c>
      <c r="G4451" s="3" t="s">
        <v>21986</v>
      </c>
    </row>
    <row r="4452" spans="1:7" s="168" customFormat="1">
      <c r="A4452" s="62">
        <v>4450</v>
      </c>
      <c r="B4452" s="199" t="s">
        <v>13645</v>
      </c>
      <c r="C4452" s="23" t="str">
        <f t="shared" si="154"/>
        <v>Yes</v>
      </c>
      <c r="D4452" s="30">
        <f t="shared" si="155"/>
        <v>0.7213948419905557</v>
      </c>
      <c r="E4452" s="11">
        <v>1986</v>
      </c>
      <c r="F4452" s="259">
        <v>42612</v>
      </c>
      <c r="G4452" s="3" t="s">
        <v>21986</v>
      </c>
    </row>
    <row r="4453" spans="1:7" s="168" customFormat="1">
      <c r="A4453" s="62">
        <v>4451</v>
      </c>
      <c r="B4453" s="199" t="s">
        <v>22084</v>
      </c>
      <c r="C4453" s="23" t="str">
        <f t="shared" si="154"/>
        <v>Yes</v>
      </c>
      <c r="D4453" s="30">
        <f t="shared" si="155"/>
        <v>1.3734108245550309</v>
      </c>
      <c r="E4453" s="11">
        <v>3781</v>
      </c>
      <c r="F4453" s="259">
        <v>42612</v>
      </c>
      <c r="G4453" s="3" t="s">
        <v>21986</v>
      </c>
    </row>
    <row r="4454" spans="1:7" s="168" customFormat="1">
      <c r="A4454" s="62">
        <v>4452</v>
      </c>
      <c r="B4454" s="199" t="s">
        <v>22085</v>
      </c>
      <c r="C4454" s="23" t="str">
        <f t="shared" si="154"/>
        <v>Yes</v>
      </c>
      <c r="D4454" s="30">
        <f t="shared" si="155"/>
        <v>0.88921176897929533</v>
      </c>
      <c r="E4454" s="11">
        <v>2448</v>
      </c>
      <c r="F4454" s="259">
        <v>42612</v>
      </c>
      <c r="G4454" s="3" t="s">
        <v>21986</v>
      </c>
    </row>
    <row r="4455" spans="1:7" s="168" customFormat="1">
      <c r="A4455" s="62">
        <v>4453</v>
      </c>
      <c r="B4455" s="199" t="s">
        <v>22086</v>
      </c>
      <c r="C4455" s="23" t="str">
        <f t="shared" si="154"/>
        <v>Yes</v>
      </c>
      <c r="D4455" s="30">
        <f t="shared" si="155"/>
        <v>1.5314202687976752</v>
      </c>
      <c r="E4455" s="11">
        <v>4216</v>
      </c>
      <c r="F4455" s="259">
        <v>42612</v>
      </c>
      <c r="G4455" s="3" t="s">
        <v>21986</v>
      </c>
    </row>
    <row r="4456" spans="1:7" s="168" customFormat="1">
      <c r="A4456" s="62">
        <v>4454</v>
      </c>
      <c r="B4456" s="199" t="s">
        <v>22087</v>
      </c>
      <c r="C4456" s="23" t="str">
        <f t="shared" si="154"/>
        <v>Yes</v>
      </c>
      <c r="D4456" s="30">
        <f t="shared" si="155"/>
        <v>0.97820559389756634</v>
      </c>
      <c r="E4456" s="11">
        <v>2693</v>
      </c>
      <c r="F4456" s="259">
        <v>42612</v>
      </c>
      <c r="G4456" s="3" t="s">
        <v>21986</v>
      </c>
    </row>
    <row r="4457" spans="1:7" s="168" customFormat="1">
      <c r="A4457" s="62">
        <v>4455</v>
      </c>
      <c r="B4457" s="199" t="s">
        <v>22088</v>
      </c>
      <c r="C4457" s="23" t="str">
        <f t="shared" si="154"/>
        <v>Yes</v>
      </c>
      <c r="D4457" s="30">
        <f t="shared" si="155"/>
        <v>0.12858699600435888</v>
      </c>
      <c r="E4457" s="11">
        <v>354</v>
      </c>
      <c r="F4457" s="259">
        <v>42612</v>
      </c>
      <c r="G4457" s="3" t="s">
        <v>21986</v>
      </c>
    </row>
    <row r="4458" spans="1:7" s="168" customFormat="1">
      <c r="A4458" s="62">
        <v>4456</v>
      </c>
      <c r="B4458" s="199" t="s">
        <v>22089</v>
      </c>
      <c r="C4458" s="23" t="str">
        <f t="shared" si="154"/>
        <v>Yes</v>
      </c>
      <c r="D4458" s="30">
        <f t="shared" si="155"/>
        <v>2.7566291318561569</v>
      </c>
      <c r="E4458" s="11">
        <v>7589</v>
      </c>
      <c r="F4458" s="259">
        <v>42612</v>
      </c>
      <c r="G4458" s="3" t="s">
        <v>21986</v>
      </c>
    </row>
    <row r="4459" spans="1:7" s="168" customFormat="1">
      <c r="A4459" s="62">
        <v>4457</v>
      </c>
      <c r="B4459" s="199" t="s">
        <v>22090</v>
      </c>
      <c r="C4459" s="23" t="str">
        <f t="shared" si="154"/>
        <v>Yes</v>
      </c>
      <c r="D4459" s="30">
        <f t="shared" si="155"/>
        <v>4.8314565928078457</v>
      </c>
      <c r="E4459" s="11">
        <v>13301</v>
      </c>
      <c r="F4459" s="259">
        <v>42612</v>
      </c>
      <c r="G4459" s="3" t="s">
        <v>21986</v>
      </c>
    </row>
    <row r="4460" spans="1:7" s="168" customFormat="1">
      <c r="A4460" s="62">
        <v>4458</v>
      </c>
      <c r="B4460" s="199" t="s">
        <v>22091</v>
      </c>
      <c r="C4460" s="23" t="str">
        <f t="shared" si="154"/>
        <v>Yes</v>
      </c>
      <c r="D4460" s="30">
        <f t="shared" si="155"/>
        <v>0.75081729022884125</v>
      </c>
      <c r="E4460" s="11">
        <v>2067</v>
      </c>
      <c r="F4460" s="259">
        <v>42612</v>
      </c>
      <c r="G4460" s="3" t="s">
        <v>21986</v>
      </c>
    </row>
    <row r="4461" spans="1:7" s="168" customFormat="1">
      <c r="A4461" s="62">
        <v>4459</v>
      </c>
      <c r="B4461" s="199" t="s">
        <v>21879</v>
      </c>
      <c r="C4461" s="23" t="str">
        <f t="shared" si="154"/>
        <v>Yes</v>
      </c>
      <c r="D4461" s="30">
        <f t="shared" si="155"/>
        <v>0.70141663639665819</v>
      </c>
      <c r="E4461" s="11">
        <v>1931</v>
      </c>
      <c r="F4461" s="259">
        <v>42612</v>
      </c>
      <c r="G4461" s="3" t="s">
        <v>21986</v>
      </c>
    </row>
    <row r="4462" spans="1:7" s="168" customFormat="1">
      <c r="A4462" s="62">
        <v>4460</v>
      </c>
      <c r="B4462" s="199" t="s">
        <v>22092</v>
      </c>
      <c r="C4462" s="23" t="str">
        <f t="shared" si="154"/>
        <v>Yes</v>
      </c>
      <c r="D4462" s="30">
        <f t="shared" si="155"/>
        <v>0.83981111514711226</v>
      </c>
      <c r="E4462" s="11">
        <v>2312</v>
      </c>
      <c r="F4462" s="259">
        <v>42612</v>
      </c>
      <c r="G4462" s="3" t="s">
        <v>21986</v>
      </c>
    </row>
    <row r="4463" spans="1:7" s="168" customFormat="1">
      <c r="A4463" s="62">
        <v>4461</v>
      </c>
      <c r="B4463" s="199" t="s">
        <v>14485</v>
      </c>
      <c r="C4463" s="23" t="str">
        <f t="shared" si="154"/>
        <v>Yes</v>
      </c>
      <c r="D4463" s="30">
        <f t="shared" si="155"/>
        <v>0.70141663639665819</v>
      </c>
      <c r="E4463" s="11">
        <v>1931</v>
      </c>
      <c r="F4463" s="259">
        <v>42612</v>
      </c>
      <c r="G4463" s="3" t="s">
        <v>21986</v>
      </c>
    </row>
    <row r="4464" spans="1:7" s="168" customFormat="1">
      <c r="A4464" s="62">
        <v>4462</v>
      </c>
      <c r="B4464" s="199" t="s">
        <v>7886</v>
      </c>
      <c r="C4464" s="23" t="str">
        <f t="shared" si="154"/>
        <v>Yes</v>
      </c>
      <c r="D4464" s="30">
        <f t="shared" si="155"/>
        <v>0.83981111514711226</v>
      </c>
      <c r="E4464" s="11">
        <v>2312</v>
      </c>
      <c r="F4464" s="259">
        <v>42612</v>
      </c>
      <c r="G4464" s="3" t="s">
        <v>21986</v>
      </c>
    </row>
    <row r="4465" spans="1:7" s="168" customFormat="1">
      <c r="A4465" s="62">
        <v>4463</v>
      </c>
      <c r="B4465" s="199" t="s">
        <v>22093</v>
      </c>
      <c r="C4465" s="23" t="str">
        <f t="shared" si="154"/>
        <v>Yes</v>
      </c>
      <c r="D4465" s="30">
        <f t="shared" si="155"/>
        <v>1.3142026879767525</v>
      </c>
      <c r="E4465" s="11">
        <v>3618</v>
      </c>
      <c r="F4465" s="259">
        <v>42612</v>
      </c>
      <c r="G4465" s="3" t="s">
        <v>21986</v>
      </c>
    </row>
    <row r="4466" spans="1:7" s="168" customFormat="1">
      <c r="A4466" s="62">
        <v>4464</v>
      </c>
      <c r="B4466" s="199" t="s">
        <v>22094</v>
      </c>
      <c r="C4466" s="23" t="str">
        <f t="shared" si="154"/>
        <v>Yes</v>
      </c>
      <c r="D4466" s="30">
        <f t="shared" si="155"/>
        <v>0.4743915728296404</v>
      </c>
      <c r="E4466" s="11">
        <v>1306</v>
      </c>
      <c r="F4466" s="259">
        <v>42612</v>
      </c>
      <c r="G4466" s="3" t="s">
        <v>21986</v>
      </c>
    </row>
    <row r="4467" spans="1:7" s="168" customFormat="1">
      <c r="A4467" s="62">
        <v>4465</v>
      </c>
      <c r="B4467" s="199" t="s">
        <v>22095</v>
      </c>
      <c r="C4467" s="23" t="str">
        <f t="shared" si="154"/>
        <v>Yes</v>
      </c>
      <c r="D4467" s="30">
        <f t="shared" si="155"/>
        <v>0.32618961133309116</v>
      </c>
      <c r="E4467" s="11">
        <v>898</v>
      </c>
      <c r="F4467" s="259">
        <v>42612</v>
      </c>
      <c r="G4467" s="3" t="s">
        <v>21986</v>
      </c>
    </row>
    <row r="4468" spans="1:7" s="168" customFormat="1">
      <c r="A4468" s="62">
        <v>4466</v>
      </c>
      <c r="B4468" s="199" t="s">
        <v>21873</v>
      </c>
      <c r="C4468" s="23" t="str">
        <f t="shared" ref="C4468:C4479" si="156">IF(D4468&lt;=5, "Yes", "No")</f>
        <v>Yes</v>
      </c>
      <c r="D4468" s="30">
        <f t="shared" si="155"/>
        <v>2.0650199782055938</v>
      </c>
      <c r="E4468" s="11">
        <v>5685</v>
      </c>
      <c r="F4468" s="259">
        <v>42612</v>
      </c>
      <c r="G4468" s="3" t="s">
        <v>21986</v>
      </c>
    </row>
    <row r="4469" spans="1:7" s="168" customFormat="1">
      <c r="A4469" s="62">
        <v>4467</v>
      </c>
      <c r="B4469" s="199" t="s">
        <v>22096</v>
      </c>
      <c r="C4469" s="23" t="str">
        <f t="shared" si="156"/>
        <v>Yes</v>
      </c>
      <c r="D4469" s="30">
        <f t="shared" si="155"/>
        <v>0.77079549582273887</v>
      </c>
      <c r="E4469" s="11">
        <v>2122</v>
      </c>
      <c r="F4469" s="259">
        <v>42612</v>
      </c>
      <c r="G4469" s="3" t="s">
        <v>21986</v>
      </c>
    </row>
    <row r="4470" spans="1:7" s="168" customFormat="1">
      <c r="A4470" s="62">
        <v>4468</v>
      </c>
      <c r="B4470" s="199" t="s">
        <v>22097</v>
      </c>
      <c r="C4470" s="23" t="str">
        <f t="shared" si="156"/>
        <v>Yes</v>
      </c>
      <c r="D4470" s="30">
        <f t="shared" si="155"/>
        <v>1.5808209226298584</v>
      </c>
      <c r="E4470" s="11">
        <v>4352</v>
      </c>
      <c r="F4470" s="259">
        <v>42612</v>
      </c>
      <c r="G4470" s="3" t="s">
        <v>21986</v>
      </c>
    </row>
    <row r="4471" spans="1:7" s="168" customFormat="1">
      <c r="A4471" s="62">
        <v>4469</v>
      </c>
      <c r="B4471" s="199" t="s">
        <v>22098</v>
      </c>
      <c r="C4471" s="23" t="str">
        <f t="shared" si="156"/>
        <v>Yes</v>
      </c>
      <c r="D4471" s="30">
        <f t="shared" si="155"/>
        <v>1.2448238285506721</v>
      </c>
      <c r="E4471" s="11">
        <v>3427</v>
      </c>
      <c r="F4471" s="259">
        <v>42612</v>
      </c>
      <c r="G4471" s="3" t="s">
        <v>21986</v>
      </c>
    </row>
    <row r="4472" spans="1:7" s="168" customFormat="1">
      <c r="A4472" s="62">
        <v>4470</v>
      </c>
      <c r="B4472" s="199" t="s">
        <v>22099</v>
      </c>
      <c r="C4472" s="23" t="str">
        <f t="shared" si="156"/>
        <v>Yes</v>
      </c>
      <c r="D4472" s="30">
        <f t="shared" si="155"/>
        <v>0.71122411914275341</v>
      </c>
      <c r="E4472" s="11">
        <v>1958</v>
      </c>
      <c r="F4472" s="259">
        <v>42612</v>
      </c>
      <c r="G4472" s="3" t="s">
        <v>21986</v>
      </c>
    </row>
    <row r="4473" spans="1:7" s="168" customFormat="1">
      <c r="A4473" s="62">
        <v>4471</v>
      </c>
      <c r="B4473" s="199" t="s">
        <v>22100</v>
      </c>
      <c r="C4473" s="23" t="str">
        <f t="shared" si="156"/>
        <v>Yes</v>
      </c>
      <c r="D4473" s="30">
        <f t="shared" si="155"/>
        <v>2.9640392299309846</v>
      </c>
      <c r="E4473" s="11">
        <v>8160</v>
      </c>
      <c r="F4473" s="259">
        <v>42612</v>
      </c>
      <c r="G4473" s="3" t="s">
        <v>21986</v>
      </c>
    </row>
    <row r="4474" spans="1:7" s="168" customFormat="1">
      <c r="A4474" s="62">
        <v>4472</v>
      </c>
      <c r="B4474" s="199" t="s">
        <v>22101</v>
      </c>
      <c r="C4474" s="23" t="str">
        <f t="shared" si="156"/>
        <v>Yes</v>
      </c>
      <c r="D4474" s="30">
        <f t="shared" si="155"/>
        <v>4.7228478023973848</v>
      </c>
      <c r="E4474" s="11">
        <v>13002</v>
      </c>
      <c r="F4474" s="259">
        <v>42612</v>
      </c>
      <c r="G4474" s="3" t="s">
        <v>21986</v>
      </c>
    </row>
    <row r="4475" spans="1:7" s="168" customFormat="1">
      <c r="A4475" s="62">
        <v>4473</v>
      </c>
      <c r="B4475" s="199" t="s">
        <v>22102</v>
      </c>
      <c r="C4475" s="23" t="str">
        <f t="shared" si="156"/>
        <v>Yes</v>
      </c>
      <c r="D4475" s="30">
        <f t="shared" si="155"/>
        <v>1.0770069015619324</v>
      </c>
      <c r="E4475" s="11">
        <v>2965</v>
      </c>
      <c r="F4475" s="259">
        <v>42612</v>
      </c>
      <c r="G4475" s="3" t="s">
        <v>21986</v>
      </c>
    </row>
    <row r="4476" spans="1:7" s="168" customFormat="1">
      <c r="A4476" s="62">
        <v>4474</v>
      </c>
      <c r="B4476" s="199" t="s">
        <v>22103</v>
      </c>
      <c r="C4476" s="23" t="str">
        <f t="shared" si="156"/>
        <v>Yes</v>
      </c>
      <c r="D4476" s="30">
        <f t="shared" si="155"/>
        <v>1.0868143843080276</v>
      </c>
      <c r="E4476" s="11">
        <v>2992</v>
      </c>
      <c r="F4476" s="259">
        <v>42612</v>
      </c>
      <c r="G4476" s="3" t="s">
        <v>21986</v>
      </c>
    </row>
    <row r="4477" spans="1:7" s="168" customFormat="1">
      <c r="A4477" s="62">
        <v>4475</v>
      </c>
      <c r="B4477" s="199" t="s">
        <v>22104</v>
      </c>
      <c r="C4477" s="23" t="str">
        <f t="shared" si="156"/>
        <v>Yes</v>
      </c>
      <c r="D4477" s="30">
        <f t="shared" si="155"/>
        <v>0.44460588448964766</v>
      </c>
      <c r="E4477" s="11">
        <v>1224</v>
      </c>
      <c r="F4477" s="259">
        <v>42612</v>
      </c>
      <c r="G4477" s="3" t="s">
        <v>21986</v>
      </c>
    </row>
    <row r="4478" spans="1:7" s="168" customFormat="1">
      <c r="A4478" s="62">
        <v>4476</v>
      </c>
      <c r="B4478" s="199" t="s">
        <v>22105</v>
      </c>
      <c r="C4478" s="23" t="str">
        <f t="shared" si="156"/>
        <v>Yes</v>
      </c>
      <c r="D4478" s="30">
        <f t="shared" si="155"/>
        <v>0.51362150381402105</v>
      </c>
      <c r="E4478" s="11">
        <v>1414</v>
      </c>
      <c r="F4478" s="259">
        <v>42612</v>
      </c>
      <c r="G4478" s="3" t="s">
        <v>21986</v>
      </c>
    </row>
    <row r="4479" spans="1:7" s="168" customFormat="1">
      <c r="A4479" s="62">
        <v>4477</v>
      </c>
      <c r="B4479" s="199" t="s">
        <v>22106</v>
      </c>
      <c r="C4479" s="23" t="str">
        <f t="shared" si="156"/>
        <v>Yes</v>
      </c>
      <c r="D4479" s="30">
        <f t="shared" si="155"/>
        <v>0.54340719215401379</v>
      </c>
      <c r="E4479" s="11">
        <v>1496</v>
      </c>
      <c r="F4479" s="259">
        <v>42612</v>
      </c>
      <c r="G4479" s="3" t="s">
        <v>21986</v>
      </c>
    </row>
    <row r="4480" spans="1:7" s="168" customFormat="1">
      <c r="A4480" s="62">
        <v>4478</v>
      </c>
      <c r="B4480" s="199" t="s">
        <v>22107</v>
      </c>
      <c r="C4480" s="23" t="str">
        <f>IF(D4480&lt;=5, "Yes", "No")</f>
        <v>Yes</v>
      </c>
      <c r="D4480" s="30">
        <f t="shared" si="155"/>
        <v>0.95822738830366871</v>
      </c>
      <c r="E4480" s="11">
        <v>2638</v>
      </c>
      <c r="F4480" s="259">
        <v>42612</v>
      </c>
      <c r="G4480" s="3" t="s">
        <v>22108</v>
      </c>
    </row>
    <row r="4481" spans="1:7" s="168" customFormat="1">
      <c r="A4481" s="62">
        <v>4479</v>
      </c>
      <c r="B4481" s="199" t="s">
        <v>22109</v>
      </c>
      <c r="C4481" s="23" t="str">
        <f t="shared" ref="C4481:C4544" si="157">IF(D4481&lt;=3, "Yes", "No")</f>
        <v>Yes</v>
      </c>
      <c r="D4481" s="30">
        <f t="shared" si="155"/>
        <v>1.6600072648020341</v>
      </c>
      <c r="E4481" s="11">
        <v>4570</v>
      </c>
      <c r="F4481" s="259">
        <v>42612</v>
      </c>
      <c r="G4481" s="3" t="s">
        <v>22108</v>
      </c>
    </row>
    <row r="4482" spans="1:7" s="168" customFormat="1">
      <c r="A4482" s="62">
        <v>4480</v>
      </c>
      <c r="B4482" s="199" t="s">
        <v>22110</v>
      </c>
      <c r="C4482" s="23" t="str">
        <f t="shared" si="157"/>
        <v>Yes</v>
      </c>
      <c r="D4482" s="30">
        <f t="shared" si="155"/>
        <v>1.2546313112967671</v>
      </c>
      <c r="E4482" s="11">
        <v>3454</v>
      </c>
      <c r="F4482" s="259">
        <v>42612</v>
      </c>
      <c r="G4482" s="3" t="s">
        <v>22108</v>
      </c>
    </row>
    <row r="4483" spans="1:7" s="168" customFormat="1">
      <c r="A4483" s="62">
        <v>4481</v>
      </c>
      <c r="B4483" s="199" t="s">
        <v>22111</v>
      </c>
      <c r="C4483" s="23" t="str">
        <f t="shared" si="157"/>
        <v>Yes</v>
      </c>
      <c r="D4483" s="30">
        <f t="shared" si="155"/>
        <v>1.4522339266254995</v>
      </c>
      <c r="E4483" s="11">
        <v>3998</v>
      </c>
      <c r="F4483" s="259">
        <v>42612</v>
      </c>
      <c r="G4483" s="3" t="s">
        <v>22108</v>
      </c>
    </row>
    <row r="4484" spans="1:7" s="168" customFormat="1">
      <c r="A4484" s="62">
        <v>4482</v>
      </c>
      <c r="B4484" s="199" t="s">
        <v>22112</v>
      </c>
      <c r="C4484" s="23" t="str">
        <f t="shared" si="157"/>
        <v>Yes</v>
      </c>
      <c r="D4484" s="30">
        <f t="shared" ref="D4484:D4547" si="158">E4484/2753</f>
        <v>1.5808209226298584</v>
      </c>
      <c r="E4484" s="11">
        <v>4352</v>
      </c>
      <c r="F4484" s="259">
        <v>42612</v>
      </c>
      <c r="G4484" s="3" t="s">
        <v>22108</v>
      </c>
    </row>
    <row r="4485" spans="1:7" s="168" customFormat="1">
      <c r="A4485" s="62">
        <v>4483</v>
      </c>
      <c r="B4485" s="199" t="s">
        <v>22113</v>
      </c>
      <c r="C4485" s="23" t="str">
        <f t="shared" si="157"/>
        <v>Yes</v>
      </c>
      <c r="D4485" s="30">
        <f t="shared" si="158"/>
        <v>1.3832183073011259</v>
      </c>
      <c r="E4485" s="11">
        <v>3808</v>
      </c>
      <c r="F4485" s="259">
        <v>42612</v>
      </c>
      <c r="G4485" s="3" t="s">
        <v>22108</v>
      </c>
    </row>
    <row r="4486" spans="1:7" s="168" customFormat="1">
      <c r="A4486" s="62">
        <v>4484</v>
      </c>
      <c r="B4486" s="199" t="s">
        <v>22114</v>
      </c>
      <c r="C4486" s="23" t="str">
        <f t="shared" si="157"/>
        <v>Yes</v>
      </c>
      <c r="D4486" s="30">
        <f t="shared" si="158"/>
        <v>2.1540138031238647</v>
      </c>
      <c r="E4486" s="11">
        <v>5930</v>
      </c>
      <c r="F4486" s="259">
        <v>42612</v>
      </c>
      <c r="G4486" s="3" t="s">
        <v>22108</v>
      </c>
    </row>
    <row r="4487" spans="1:7" s="168" customFormat="1">
      <c r="A4487" s="62">
        <v>4485</v>
      </c>
      <c r="B4487" s="199" t="s">
        <v>22115</v>
      </c>
      <c r="C4487" s="23" t="str">
        <f t="shared" si="157"/>
        <v>Yes</v>
      </c>
      <c r="D4487" s="30">
        <f t="shared" si="158"/>
        <v>0.67199418815837264</v>
      </c>
      <c r="E4487" s="11">
        <v>1850</v>
      </c>
      <c r="F4487" s="259">
        <v>42612</v>
      </c>
      <c r="G4487" s="3" t="s">
        <v>22108</v>
      </c>
    </row>
    <row r="4488" spans="1:7" s="168" customFormat="1">
      <c r="A4488" s="62">
        <v>4486</v>
      </c>
      <c r="B4488" s="199" t="s">
        <v>22116</v>
      </c>
      <c r="C4488" s="23" t="str">
        <f t="shared" si="157"/>
        <v>Yes</v>
      </c>
      <c r="D4488" s="30">
        <f t="shared" si="158"/>
        <v>1.7290228841264075</v>
      </c>
      <c r="E4488" s="11">
        <v>4760</v>
      </c>
      <c r="F4488" s="259">
        <v>42612</v>
      </c>
      <c r="G4488" s="3" t="s">
        <v>22108</v>
      </c>
    </row>
    <row r="4489" spans="1:7" s="168" customFormat="1">
      <c r="A4489" s="62">
        <v>4487</v>
      </c>
      <c r="B4489" s="199" t="s">
        <v>22117</v>
      </c>
      <c r="C4489" s="23" t="str">
        <f t="shared" si="157"/>
        <v>Yes</v>
      </c>
      <c r="D4489" s="30">
        <f t="shared" si="158"/>
        <v>1.2844169996367598</v>
      </c>
      <c r="E4489" s="11">
        <v>3536</v>
      </c>
      <c r="F4489" s="259">
        <v>42612</v>
      </c>
      <c r="G4489" s="3" t="s">
        <v>22108</v>
      </c>
    </row>
    <row r="4490" spans="1:7" s="168" customFormat="1">
      <c r="A4490" s="62">
        <v>4488</v>
      </c>
      <c r="B4490" s="199" t="s">
        <v>22118</v>
      </c>
      <c r="C4490" s="23" t="str">
        <f t="shared" si="157"/>
        <v>Yes</v>
      </c>
      <c r="D4490" s="30">
        <f t="shared" si="158"/>
        <v>0.869596803487105</v>
      </c>
      <c r="E4490" s="11">
        <v>2394</v>
      </c>
      <c r="F4490" s="259">
        <v>42612</v>
      </c>
      <c r="G4490" s="3" t="s">
        <v>22108</v>
      </c>
    </row>
    <row r="4491" spans="1:7" s="168" customFormat="1">
      <c r="A4491" s="62">
        <v>4489</v>
      </c>
      <c r="B4491" s="199" t="s">
        <v>22119</v>
      </c>
      <c r="C4491" s="23" t="str">
        <f t="shared" si="157"/>
        <v>Yes</v>
      </c>
      <c r="D4491" s="30">
        <f t="shared" si="158"/>
        <v>2.252815110788231</v>
      </c>
      <c r="E4491" s="11">
        <v>6202</v>
      </c>
      <c r="F4491" s="259">
        <v>42612</v>
      </c>
      <c r="G4491" s="3" t="s">
        <v>22108</v>
      </c>
    </row>
    <row r="4492" spans="1:7" s="168" customFormat="1">
      <c r="A4492" s="62">
        <v>4490</v>
      </c>
      <c r="B4492" s="199" t="s">
        <v>22120</v>
      </c>
      <c r="C4492" s="23" t="str">
        <f t="shared" si="157"/>
        <v>Yes</v>
      </c>
      <c r="D4492" s="30">
        <f t="shared" si="158"/>
        <v>1.9266254994551399</v>
      </c>
      <c r="E4492" s="11">
        <v>5304</v>
      </c>
      <c r="F4492" s="259">
        <v>42612</v>
      </c>
      <c r="G4492" s="3" t="s">
        <v>22108</v>
      </c>
    </row>
    <row r="4493" spans="1:7" s="168" customFormat="1">
      <c r="A4493" s="62">
        <v>4491</v>
      </c>
      <c r="B4493" s="199" t="s">
        <v>22121</v>
      </c>
      <c r="C4493" s="23" t="str">
        <f t="shared" si="157"/>
        <v>Yes</v>
      </c>
      <c r="D4493" s="30">
        <f t="shared" si="158"/>
        <v>0.88921176897929533</v>
      </c>
      <c r="E4493" s="11">
        <v>2448</v>
      </c>
      <c r="F4493" s="259">
        <v>42612</v>
      </c>
      <c r="G4493" s="3" t="s">
        <v>22108</v>
      </c>
    </row>
    <row r="4494" spans="1:7" s="168" customFormat="1">
      <c r="A4494" s="62">
        <v>4492</v>
      </c>
      <c r="B4494" s="199" t="s">
        <v>22122</v>
      </c>
      <c r="C4494" s="23" t="str">
        <f t="shared" si="157"/>
        <v>Yes</v>
      </c>
      <c r="D4494" s="30">
        <f t="shared" si="158"/>
        <v>1.4326189611333091</v>
      </c>
      <c r="E4494" s="11">
        <v>3944</v>
      </c>
      <c r="F4494" s="259">
        <v>42612</v>
      </c>
      <c r="G4494" s="3" t="s">
        <v>22108</v>
      </c>
    </row>
    <row r="4495" spans="1:7" s="168" customFormat="1">
      <c r="A4495" s="62">
        <v>4493</v>
      </c>
      <c r="B4495" s="199" t="s">
        <v>22123</v>
      </c>
      <c r="C4495" s="23" t="str">
        <f t="shared" si="157"/>
        <v>Yes</v>
      </c>
      <c r="D4495" s="30">
        <f t="shared" si="158"/>
        <v>2.7072284780239739</v>
      </c>
      <c r="E4495" s="11">
        <v>7453</v>
      </c>
      <c r="F4495" s="259">
        <v>42612</v>
      </c>
      <c r="G4495" s="3" t="s">
        <v>22108</v>
      </c>
    </row>
    <row r="4496" spans="1:7" s="168" customFormat="1">
      <c r="A4496" s="62">
        <v>4494</v>
      </c>
      <c r="B4496" s="199" t="s">
        <v>22124</v>
      </c>
      <c r="C4496" s="23" t="str">
        <f t="shared" si="157"/>
        <v>No</v>
      </c>
      <c r="D4496" s="30">
        <f t="shared" si="158"/>
        <v>4.9400653832183075</v>
      </c>
      <c r="E4496" s="11">
        <v>13600</v>
      </c>
      <c r="F4496" s="259">
        <v>42612</v>
      </c>
      <c r="G4496" s="3" t="s">
        <v>22108</v>
      </c>
    </row>
    <row r="4497" spans="1:7" s="168" customFormat="1">
      <c r="A4497" s="62">
        <v>4495</v>
      </c>
      <c r="B4497" s="199" t="s">
        <v>17598</v>
      </c>
      <c r="C4497" s="23" t="str">
        <f t="shared" si="157"/>
        <v>Yes</v>
      </c>
      <c r="D4497" s="30">
        <f t="shared" si="158"/>
        <v>2.2328369051943335</v>
      </c>
      <c r="E4497" s="11">
        <v>6147</v>
      </c>
      <c r="F4497" s="259">
        <v>42612</v>
      </c>
      <c r="G4497" s="3" t="s">
        <v>22108</v>
      </c>
    </row>
    <row r="4498" spans="1:7" s="168" customFormat="1">
      <c r="A4498" s="62">
        <v>4496</v>
      </c>
      <c r="B4498" s="199" t="s">
        <v>22125</v>
      </c>
      <c r="C4498" s="23" t="str">
        <f t="shared" si="157"/>
        <v>Yes</v>
      </c>
      <c r="D4498" s="30">
        <f t="shared" si="158"/>
        <v>2.2328369051943335</v>
      </c>
      <c r="E4498" s="11">
        <v>6147</v>
      </c>
      <c r="F4498" s="259">
        <v>42612</v>
      </c>
      <c r="G4498" s="3" t="s">
        <v>22108</v>
      </c>
    </row>
    <row r="4499" spans="1:7" s="168" customFormat="1">
      <c r="A4499" s="62">
        <v>4497</v>
      </c>
      <c r="B4499" s="199" t="s">
        <v>18595</v>
      </c>
      <c r="C4499" s="23" t="str">
        <f t="shared" si="157"/>
        <v>Yes</v>
      </c>
      <c r="D4499" s="30">
        <f t="shared" si="158"/>
        <v>1.9760261532873229</v>
      </c>
      <c r="E4499" s="11">
        <v>5440</v>
      </c>
      <c r="F4499" s="259">
        <v>42612</v>
      </c>
      <c r="G4499" s="3" t="s">
        <v>22108</v>
      </c>
    </row>
    <row r="4500" spans="1:7" s="168" customFormat="1">
      <c r="A4500" s="62">
        <v>4498</v>
      </c>
      <c r="B4500" s="199" t="s">
        <v>12223</v>
      </c>
      <c r="C4500" s="23" t="str">
        <f t="shared" si="157"/>
        <v>Yes</v>
      </c>
      <c r="D4500" s="30">
        <f t="shared" si="158"/>
        <v>1.9760261532873229</v>
      </c>
      <c r="E4500" s="11">
        <v>5440</v>
      </c>
      <c r="F4500" s="259">
        <v>42612</v>
      </c>
      <c r="G4500" s="3" t="s">
        <v>22108</v>
      </c>
    </row>
    <row r="4501" spans="1:7" s="168" customFormat="1">
      <c r="A4501" s="62">
        <v>4499</v>
      </c>
      <c r="B4501" s="199" t="s">
        <v>17732</v>
      </c>
      <c r="C4501" s="23" t="str">
        <f t="shared" si="157"/>
        <v>Yes</v>
      </c>
      <c r="D4501" s="30">
        <f t="shared" si="158"/>
        <v>1.9760261532873229</v>
      </c>
      <c r="E4501" s="11">
        <v>5440</v>
      </c>
      <c r="F4501" s="259">
        <v>42612</v>
      </c>
      <c r="G4501" s="3" t="s">
        <v>22108</v>
      </c>
    </row>
    <row r="4502" spans="1:7" s="168" customFormat="1">
      <c r="A4502" s="62">
        <v>4500</v>
      </c>
      <c r="B4502" s="199" t="s">
        <v>22126</v>
      </c>
      <c r="C4502" s="23" t="str">
        <f t="shared" si="157"/>
        <v>Yes</v>
      </c>
      <c r="D4502" s="30">
        <f t="shared" si="158"/>
        <v>0.92880494006538317</v>
      </c>
      <c r="E4502" s="11">
        <v>2557</v>
      </c>
      <c r="F4502" s="259">
        <v>42612</v>
      </c>
      <c r="G4502" s="3" t="s">
        <v>22108</v>
      </c>
    </row>
    <row r="4503" spans="1:7" s="168" customFormat="1">
      <c r="A4503" s="62">
        <v>4501</v>
      </c>
      <c r="B4503" s="199" t="s">
        <v>22127</v>
      </c>
      <c r="C4503" s="23" t="str">
        <f t="shared" si="157"/>
        <v>Yes</v>
      </c>
      <c r="D4503" s="30">
        <f t="shared" si="158"/>
        <v>0.98801307664366145</v>
      </c>
      <c r="E4503" s="11">
        <v>2720</v>
      </c>
      <c r="F4503" s="259">
        <v>42612</v>
      </c>
      <c r="G4503" s="3" t="s">
        <v>22108</v>
      </c>
    </row>
    <row r="4504" spans="1:7" s="168" customFormat="1">
      <c r="A4504" s="62">
        <v>4502</v>
      </c>
      <c r="B4504" s="199" t="s">
        <v>14197</v>
      </c>
      <c r="C4504" s="23" t="str">
        <f t="shared" si="157"/>
        <v>Yes</v>
      </c>
      <c r="D4504" s="30">
        <f t="shared" si="158"/>
        <v>1.52161278605158</v>
      </c>
      <c r="E4504" s="11">
        <v>4189</v>
      </c>
      <c r="F4504" s="259">
        <v>42612</v>
      </c>
      <c r="G4504" s="3" t="s">
        <v>22108</v>
      </c>
    </row>
    <row r="4505" spans="1:7" s="168" customFormat="1">
      <c r="A4505" s="62">
        <v>4503</v>
      </c>
      <c r="B4505" s="199" t="s">
        <v>18596</v>
      </c>
      <c r="C4505" s="23" t="str">
        <f t="shared" si="157"/>
        <v>Yes</v>
      </c>
      <c r="D4505" s="30">
        <f t="shared" si="158"/>
        <v>1.52161278605158</v>
      </c>
      <c r="E4505" s="11">
        <v>4189</v>
      </c>
      <c r="F4505" s="259">
        <v>42612</v>
      </c>
      <c r="G4505" s="3" t="s">
        <v>22108</v>
      </c>
    </row>
    <row r="4506" spans="1:7" s="168" customFormat="1">
      <c r="A4506" s="62">
        <v>4504</v>
      </c>
      <c r="B4506" s="199" t="s">
        <v>22128</v>
      </c>
      <c r="C4506" s="23" t="str">
        <f t="shared" si="157"/>
        <v>Yes</v>
      </c>
      <c r="D4506" s="30">
        <f t="shared" si="158"/>
        <v>1.0770069015619324</v>
      </c>
      <c r="E4506" s="11">
        <v>2965</v>
      </c>
      <c r="F4506" s="259">
        <v>42612</v>
      </c>
      <c r="G4506" s="3" t="s">
        <v>22108</v>
      </c>
    </row>
    <row r="4507" spans="1:7" s="168" customFormat="1">
      <c r="A4507" s="62">
        <v>4505</v>
      </c>
      <c r="B4507" s="199" t="s">
        <v>21673</v>
      </c>
      <c r="C4507" s="23" t="str">
        <f t="shared" si="157"/>
        <v>Yes</v>
      </c>
      <c r="D4507" s="30">
        <f t="shared" si="158"/>
        <v>0.74100980748274614</v>
      </c>
      <c r="E4507" s="11">
        <v>2040</v>
      </c>
      <c r="F4507" s="259">
        <v>42612</v>
      </c>
      <c r="G4507" s="3" t="s">
        <v>22108</v>
      </c>
    </row>
    <row r="4508" spans="1:7" s="168" customFormat="1">
      <c r="A4508" s="62">
        <v>4506</v>
      </c>
      <c r="B4508" s="199" t="s">
        <v>22129</v>
      </c>
      <c r="C4508" s="23" t="str">
        <f t="shared" si="157"/>
        <v>Yes</v>
      </c>
      <c r="D4508" s="30">
        <f t="shared" si="158"/>
        <v>1.7290228841264075</v>
      </c>
      <c r="E4508" s="11">
        <v>4760</v>
      </c>
      <c r="F4508" s="259">
        <v>42612</v>
      </c>
      <c r="G4508" s="3" t="s">
        <v>22108</v>
      </c>
    </row>
    <row r="4509" spans="1:7" s="168" customFormat="1">
      <c r="A4509" s="62">
        <v>4507</v>
      </c>
      <c r="B4509" s="199" t="s">
        <v>22130</v>
      </c>
      <c r="C4509" s="23" t="str">
        <f t="shared" si="157"/>
        <v>Yes</v>
      </c>
      <c r="D4509" s="30">
        <f t="shared" si="158"/>
        <v>1.6992371957864147</v>
      </c>
      <c r="E4509" s="11">
        <v>4678</v>
      </c>
      <c r="F4509" s="259">
        <v>42612</v>
      </c>
      <c r="G4509" s="3" t="s">
        <v>22108</v>
      </c>
    </row>
    <row r="4510" spans="1:7" s="168" customFormat="1">
      <c r="A4510" s="62">
        <v>4508</v>
      </c>
      <c r="B4510" s="199" t="s">
        <v>22131</v>
      </c>
      <c r="C4510" s="23" t="str">
        <f t="shared" si="157"/>
        <v>Yes</v>
      </c>
      <c r="D4510" s="30">
        <f t="shared" si="158"/>
        <v>1.9760261532873229</v>
      </c>
      <c r="E4510" s="11">
        <v>5440</v>
      </c>
      <c r="F4510" s="259">
        <v>42612</v>
      </c>
      <c r="G4510" s="3" t="s">
        <v>22108</v>
      </c>
    </row>
    <row r="4511" spans="1:7" s="168" customFormat="1">
      <c r="A4511" s="62">
        <v>4509</v>
      </c>
      <c r="B4511" s="199" t="s">
        <v>22132</v>
      </c>
      <c r="C4511" s="23" t="str">
        <f t="shared" si="157"/>
        <v>No</v>
      </c>
      <c r="D4511" s="30">
        <f t="shared" si="158"/>
        <v>4.9400653832183075</v>
      </c>
      <c r="E4511" s="11">
        <v>13600</v>
      </c>
      <c r="F4511" s="259">
        <v>42612</v>
      </c>
      <c r="G4511" s="3" t="s">
        <v>22108</v>
      </c>
    </row>
    <row r="4512" spans="1:7" s="168" customFormat="1">
      <c r="A4512" s="62">
        <v>4510</v>
      </c>
      <c r="B4512" s="199" t="s">
        <v>22133</v>
      </c>
      <c r="C4512" s="23" t="str">
        <f t="shared" si="157"/>
        <v>No</v>
      </c>
      <c r="D4512" s="30">
        <f t="shared" si="158"/>
        <v>3.7050490374137306</v>
      </c>
      <c r="E4512" s="11">
        <v>10200</v>
      </c>
      <c r="F4512" s="259">
        <v>42612</v>
      </c>
      <c r="G4512" s="3" t="s">
        <v>22108</v>
      </c>
    </row>
    <row r="4513" spans="1:7" s="168" customFormat="1">
      <c r="A4513" s="62">
        <v>4511</v>
      </c>
      <c r="B4513" s="199" t="s">
        <v>22134</v>
      </c>
      <c r="C4513" s="23" t="str">
        <f t="shared" si="157"/>
        <v>Yes</v>
      </c>
      <c r="D4513" s="30">
        <f t="shared" si="158"/>
        <v>1.9760261532873229</v>
      </c>
      <c r="E4513" s="11">
        <v>5440</v>
      </c>
      <c r="F4513" s="259">
        <v>42612</v>
      </c>
      <c r="G4513" s="3" t="s">
        <v>22108</v>
      </c>
    </row>
    <row r="4514" spans="1:7" s="168" customFormat="1">
      <c r="A4514" s="62">
        <v>4512</v>
      </c>
      <c r="B4514" s="199" t="s">
        <v>22135</v>
      </c>
      <c r="C4514" s="23" t="str">
        <f t="shared" si="157"/>
        <v>No</v>
      </c>
      <c r="D4514" s="30">
        <f t="shared" si="158"/>
        <v>3.9026516527424628</v>
      </c>
      <c r="E4514" s="11">
        <v>10744</v>
      </c>
      <c r="F4514" s="259">
        <v>42612</v>
      </c>
      <c r="G4514" s="3" t="s">
        <v>22108</v>
      </c>
    </row>
    <row r="4515" spans="1:7" s="168" customFormat="1">
      <c r="A4515" s="62">
        <v>4513</v>
      </c>
      <c r="B4515" s="199" t="s">
        <v>22136</v>
      </c>
      <c r="C4515" s="23" t="str">
        <f t="shared" si="157"/>
        <v>Yes</v>
      </c>
      <c r="D4515" s="30">
        <f t="shared" si="158"/>
        <v>1.9564111877951327</v>
      </c>
      <c r="E4515" s="11">
        <v>5386</v>
      </c>
      <c r="F4515" s="259">
        <v>42612</v>
      </c>
      <c r="G4515" s="3" t="s">
        <v>22108</v>
      </c>
    </row>
    <row r="4516" spans="1:7" s="168" customFormat="1">
      <c r="A4516" s="62">
        <v>4514</v>
      </c>
      <c r="B4516" s="199" t="s">
        <v>22137</v>
      </c>
      <c r="C4516" s="23" t="str">
        <f t="shared" si="157"/>
        <v>Yes</v>
      </c>
      <c r="D4516" s="30">
        <f t="shared" si="158"/>
        <v>2.0156193243734108</v>
      </c>
      <c r="E4516" s="11">
        <v>5549</v>
      </c>
      <c r="F4516" s="259">
        <v>42612</v>
      </c>
      <c r="G4516" s="3" t="s">
        <v>22108</v>
      </c>
    </row>
    <row r="4517" spans="1:7" s="168" customFormat="1">
      <c r="A4517" s="62">
        <v>4515</v>
      </c>
      <c r="B4517" s="199" t="s">
        <v>22138</v>
      </c>
      <c r="C4517" s="23" t="str">
        <f t="shared" si="157"/>
        <v>Yes</v>
      </c>
      <c r="D4517" s="30">
        <f t="shared" si="158"/>
        <v>2.0156193243734108</v>
      </c>
      <c r="E4517" s="11">
        <v>5549</v>
      </c>
      <c r="F4517" s="259">
        <v>42612</v>
      </c>
      <c r="G4517" s="3" t="s">
        <v>22108</v>
      </c>
    </row>
    <row r="4518" spans="1:7" s="168" customFormat="1">
      <c r="A4518" s="62">
        <v>4516</v>
      </c>
      <c r="B4518" s="199" t="s">
        <v>22139</v>
      </c>
      <c r="C4518" s="23" t="str">
        <f t="shared" si="157"/>
        <v>Yes</v>
      </c>
      <c r="D4518" s="30">
        <f t="shared" si="158"/>
        <v>2.0156193243734108</v>
      </c>
      <c r="E4518" s="11">
        <v>5549</v>
      </c>
      <c r="F4518" s="259">
        <v>42612</v>
      </c>
      <c r="G4518" s="3" t="s">
        <v>22108</v>
      </c>
    </row>
    <row r="4519" spans="1:7" s="168" customFormat="1">
      <c r="A4519" s="62">
        <v>4517</v>
      </c>
      <c r="B4519" s="199" t="s">
        <v>22140</v>
      </c>
      <c r="C4519" s="23" t="str">
        <f t="shared" si="157"/>
        <v>No</v>
      </c>
      <c r="D4519" s="30">
        <f t="shared" si="158"/>
        <v>4.9400653832183075</v>
      </c>
      <c r="E4519" s="11">
        <v>13600</v>
      </c>
      <c r="F4519" s="259">
        <v>42612</v>
      </c>
      <c r="G4519" s="3" t="s">
        <v>22108</v>
      </c>
    </row>
    <row r="4520" spans="1:7" s="168" customFormat="1">
      <c r="A4520" s="62">
        <v>4518</v>
      </c>
      <c r="B4520" s="199" t="s">
        <v>12219</v>
      </c>
      <c r="C4520" s="23" t="str">
        <f t="shared" si="157"/>
        <v>Yes</v>
      </c>
      <c r="D4520" s="30">
        <f t="shared" si="158"/>
        <v>2.9640392299309846</v>
      </c>
      <c r="E4520" s="11">
        <v>8160</v>
      </c>
      <c r="F4520" s="259">
        <v>42612</v>
      </c>
      <c r="G4520" s="3" t="s">
        <v>22108</v>
      </c>
    </row>
    <row r="4521" spans="1:7" s="168" customFormat="1">
      <c r="A4521" s="62">
        <v>4519</v>
      </c>
      <c r="B4521" s="199" t="s">
        <v>22141</v>
      </c>
      <c r="C4521" s="23" t="str">
        <f t="shared" si="157"/>
        <v>Yes</v>
      </c>
      <c r="D4521" s="30">
        <f t="shared" si="158"/>
        <v>2.7468216491100619</v>
      </c>
      <c r="E4521" s="11">
        <v>7562</v>
      </c>
      <c r="F4521" s="259">
        <v>42612</v>
      </c>
      <c r="G4521" s="3" t="s">
        <v>22108</v>
      </c>
    </row>
    <row r="4522" spans="1:7" s="168" customFormat="1">
      <c r="A4522" s="62">
        <v>4520</v>
      </c>
      <c r="B4522" s="199" t="s">
        <v>22142</v>
      </c>
      <c r="C4522" s="23" t="str">
        <f t="shared" si="157"/>
        <v>Yes</v>
      </c>
      <c r="D4522" s="30">
        <f t="shared" si="158"/>
        <v>1.7290228841264075</v>
      </c>
      <c r="E4522" s="11">
        <v>4760</v>
      </c>
      <c r="F4522" s="259">
        <v>42612</v>
      </c>
      <c r="G4522" s="3" t="s">
        <v>22108</v>
      </c>
    </row>
    <row r="4523" spans="1:7" s="168" customFormat="1">
      <c r="A4523" s="62">
        <v>4521</v>
      </c>
      <c r="B4523" s="199" t="s">
        <v>22143</v>
      </c>
      <c r="C4523" s="23" t="str">
        <f t="shared" si="157"/>
        <v>Yes</v>
      </c>
      <c r="D4523" s="30">
        <f t="shared" si="158"/>
        <v>9.880130766436615E-2</v>
      </c>
      <c r="E4523" s="11">
        <v>272</v>
      </c>
      <c r="F4523" s="259">
        <v>42612</v>
      </c>
      <c r="G4523" s="3" t="s">
        <v>22108</v>
      </c>
    </row>
    <row r="4524" spans="1:7" s="168" customFormat="1">
      <c r="A4524" s="62">
        <v>4522</v>
      </c>
      <c r="B4524" s="199" t="s">
        <v>22099</v>
      </c>
      <c r="C4524" s="23" t="str">
        <f t="shared" si="157"/>
        <v>Yes</v>
      </c>
      <c r="D4524" s="30">
        <f t="shared" si="158"/>
        <v>0.41482019614965493</v>
      </c>
      <c r="E4524" s="11">
        <v>1142</v>
      </c>
      <c r="F4524" s="259">
        <v>42612</v>
      </c>
      <c r="G4524" s="3" t="s">
        <v>22108</v>
      </c>
    </row>
    <row r="4525" spans="1:7" s="168" customFormat="1">
      <c r="A4525" s="62">
        <v>4523</v>
      </c>
      <c r="B4525" s="199" t="s">
        <v>22144</v>
      </c>
      <c r="C4525" s="23" t="str">
        <f t="shared" si="157"/>
        <v>Yes</v>
      </c>
      <c r="D4525" s="30">
        <f t="shared" si="158"/>
        <v>2.3908463494369778</v>
      </c>
      <c r="E4525" s="11">
        <v>6582</v>
      </c>
      <c r="F4525" s="259">
        <v>42612</v>
      </c>
      <c r="G4525" s="3" t="s">
        <v>22108</v>
      </c>
    </row>
    <row r="4526" spans="1:7" s="168" customFormat="1">
      <c r="A4526" s="62">
        <v>4524</v>
      </c>
      <c r="B4526" s="199" t="s">
        <v>22145</v>
      </c>
      <c r="C4526" s="23" t="str">
        <f t="shared" si="157"/>
        <v>Yes</v>
      </c>
      <c r="D4526" s="30">
        <f t="shared" si="158"/>
        <v>1.4424264438794043</v>
      </c>
      <c r="E4526" s="11">
        <v>3971</v>
      </c>
      <c r="F4526" s="259">
        <v>42612</v>
      </c>
      <c r="G4526" s="3" t="s">
        <v>22108</v>
      </c>
    </row>
    <row r="4527" spans="1:7" s="168" customFormat="1">
      <c r="A4527" s="62">
        <v>4525</v>
      </c>
      <c r="B4527" s="199" t="s">
        <v>22146</v>
      </c>
      <c r="C4527" s="23" t="str">
        <f t="shared" si="157"/>
        <v>Yes</v>
      </c>
      <c r="D4527" s="30">
        <f t="shared" si="158"/>
        <v>2.8750454050127132</v>
      </c>
      <c r="E4527" s="11">
        <v>7915</v>
      </c>
      <c r="F4527" s="259">
        <v>42612</v>
      </c>
      <c r="G4527" s="3" t="s">
        <v>22108</v>
      </c>
    </row>
    <row r="4528" spans="1:7" s="168" customFormat="1">
      <c r="A4528" s="62">
        <v>4526</v>
      </c>
      <c r="B4528" s="199" t="s">
        <v>22147</v>
      </c>
      <c r="C4528" s="23" t="str">
        <f t="shared" si="157"/>
        <v>Yes</v>
      </c>
      <c r="D4528" s="30">
        <f t="shared" si="158"/>
        <v>0.4347984017435525</v>
      </c>
      <c r="E4528" s="11">
        <v>1197</v>
      </c>
      <c r="F4528" s="259">
        <v>42612</v>
      </c>
      <c r="G4528" s="3" t="s">
        <v>22108</v>
      </c>
    </row>
    <row r="4529" spans="1:7" s="168" customFormat="1">
      <c r="A4529" s="62">
        <v>4527</v>
      </c>
      <c r="B4529" s="199" t="s">
        <v>22148</v>
      </c>
      <c r="C4529" s="23" t="str">
        <f t="shared" si="157"/>
        <v>Yes</v>
      </c>
      <c r="D4529" s="30">
        <f t="shared" si="158"/>
        <v>1.7192154013803125</v>
      </c>
      <c r="E4529" s="11">
        <v>4733</v>
      </c>
      <c r="F4529" s="259">
        <v>42612</v>
      </c>
      <c r="G4529" s="3" t="s">
        <v>22108</v>
      </c>
    </row>
    <row r="4530" spans="1:7" s="168" customFormat="1">
      <c r="A4530" s="62">
        <v>4528</v>
      </c>
      <c r="B4530" s="199" t="s">
        <v>22149</v>
      </c>
      <c r="C4530" s="23" t="str">
        <f t="shared" si="157"/>
        <v>Yes</v>
      </c>
      <c r="D4530" s="30">
        <f t="shared" si="158"/>
        <v>1.1954231747184889</v>
      </c>
      <c r="E4530" s="11">
        <v>3291</v>
      </c>
      <c r="F4530" s="259">
        <v>42612</v>
      </c>
      <c r="G4530" s="3" t="s">
        <v>22108</v>
      </c>
    </row>
    <row r="4531" spans="1:7" s="168" customFormat="1">
      <c r="A4531" s="62">
        <v>4529</v>
      </c>
      <c r="B4531" s="199" t="s">
        <v>18288</v>
      </c>
      <c r="C4531" s="23" t="str">
        <f t="shared" si="157"/>
        <v>Yes</v>
      </c>
      <c r="D4531" s="30">
        <f t="shared" si="158"/>
        <v>2.628042135851798</v>
      </c>
      <c r="E4531" s="11">
        <v>7235</v>
      </c>
      <c r="F4531" s="259">
        <v>42612</v>
      </c>
      <c r="G4531" s="3" t="s">
        <v>22108</v>
      </c>
    </row>
    <row r="4532" spans="1:7" s="168" customFormat="1">
      <c r="A4532" s="62">
        <v>4530</v>
      </c>
      <c r="B4532" s="199" t="s">
        <v>7886</v>
      </c>
      <c r="C4532" s="23" t="str">
        <f t="shared" si="157"/>
        <v>Yes</v>
      </c>
      <c r="D4532" s="30">
        <f t="shared" si="158"/>
        <v>0.88921176897929533</v>
      </c>
      <c r="E4532" s="11">
        <v>2448</v>
      </c>
      <c r="F4532" s="259">
        <v>42612</v>
      </c>
      <c r="G4532" s="3" t="s">
        <v>22108</v>
      </c>
    </row>
    <row r="4533" spans="1:7" s="168" customFormat="1">
      <c r="A4533" s="62">
        <v>4531</v>
      </c>
      <c r="B4533" s="199" t="s">
        <v>22094</v>
      </c>
      <c r="C4533" s="23" t="str">
        <f t="shared" si="157"/>
        <v>Yes</v>
      </c>
      <c r="D4533" s="30">
        <f t="shared" si="158"/>
        <v>0.88921176897929533</v>
      </c>
      <c r="E4533" s="11">
        <v>2448</v>
      </c>
      <c r="F4533" s="259">
        <v>42612</v>
      </c>
      <c r="G4533" s="3" t="s">
        <v>22108</v>
      </c>
    </row>
    <row r="4534" spans="1:7" s="168" customFormat="1">
      <c r="A4534" s="62">
        <v>4532</v>
      </c>
      <c r="B4534" s="199" t="s">
        <v>22150</v>
      </c>
      <c r="C4534" s="23" t="str">
        <f t="shared" si="157"/>
        <v>Yes</v>
      </c>
      <c r="D4534" s="30">
        <f t="shared" si="158"/>
        <v>1.5808209226298584</v>
      </c>
      <c r="E4534" s="11">
        <v>4352</v>
      </c>
      <c r="F4534" s="259">
        <v>42612</v>
      </c>
      <c r="G4534" s="3" t="s">
        <v>22108</v>
      </c>
    </row>
    <row r="4535" spans="1:7" s="168" customFormat="1">
      <c r="A4535" s="62">
        <v>4533</v>
      </c>
      <c r="B4535" s="199" t="s">
        <v>22151</v>
      </c>
      <c r="C4535" s="23" t="str">
        <f t="shared" si="157"/>
        <v>Yes</v>
      </c>
      <c r="D4535" s="30">
        <f t="shared" si="158"/>
        <v>0.29640392299309842</v>
      </c>
      <c r="E4535" s="11">
        <v>816</v>
      </c>
      <c r="F4535" s="259">
        <v>42612</v>
      </c>
      <c r="G4535" s="3" t="s">
        <v>22108</v>
      </c>
    </row>
    <row r="4536" spans="1:7" s="168" customFormat="1">
      <c r="A4536" s="62">
        <v>4534</v>
      </c>
      <c r="B4536" s="199" t="s">
        <v>21879</v>
      </c>
      <c r="C4536" s="23" t="str">
        <f t="shared" si="157"/>
        <v>Yes</v>
      </c>
      <c r="D4536" s="30">
        <f t="shared" si="158"/>
        <v>0.29640392299309842</v>
      </c>
      <c r="E4536" s="11">
        <v>816</v>
      </c>
      <c r="F4536" s="259">
        <v>42612</v>
      </c>
      <c r="G4536" s="3" t="s">
        <v>22108</v>
      </c>
    </row>
    <row r="4537" spans="1:7" s="168" customFormat="1">
      <c r="A4537" s="62">
        <v>4535</v>
      </c>
      <c r="B4537" s="199" t="s">
        <v>22152</v>
      </c>
      <c r="C4537" s="23" t="str">
        <f t="shared" si="157"/>
        <v>Yes</v>
      </c>
      <c r="D4537" s="30">
        <f t="shared" si="158"/>
        <v>0.1976026153287323</v>
      </c>
      <c r="E4537" s="11">
        <v>544</v>
      </c>
      <c r="F4537" s="259">
        <v>42612</v>
      </c>
      <c r="G4537" s="3" t="s">
        <v>22108</v>
      </c>
    </row>
    <row r="4538" spans="1:7" s="168" customFormat="1">
      <c r="A4538" s="62">
        <v>4536</v>
      </c>
      <c r="B4538" s="199" t="s">
        <v>22092</v>
      </c>
      <c r="C4538" s="23" t="str">
        <f t="shared" si="157"/>
        <v>Yes</v>
      </c>
      <c r="D4538" s="30">
        <f t="shared" si="158"/>
        <v>0.37559026516527427</v>
      </c>
      <c r="E4538" s="11">
        <v>1034</v>
      </c>
      <c r="F4538" s="259">
        <v>42612</v>
      </c>
      <c r="G4538" s="3" t="s">
        <v>22108</v>
      </c>
    </row>
    <row r="4539" spans="1:7" s="168" customFormat="1">
      <c r="A4539" s="62">
        <v>4537</v>
      </c>
      <c r="B4539" s="199" t="s">
        <v>22080</v>
      </c>
      <c r="C4539" s="23" t="str">
        <f t="shared" si="157"/>
        <v>Yes</v>
      </c>
      <c r="D4539" s="30">
        <f t="shared" si="158"/>
        <v>1.9760261532873229</v>
      </c>
      <c r="E4539" s="11">
        <v>5440</v>
      </c>
      <c r="F4539" s="259">
        <v>42612</v>
      </c>
      <c r="G4539" s="3" t="s">
        <v>22108</v>
      </c>
    </row>
    <row r="4540" spans="1:7" s="168" customFormat="1">
      <c r="A4540" s="62">
        <v>4538</v>
      </c>
      <c r="B4540" s="199" t="s">
        <v>22153</v>
      </c>
      <c r="C4540" s="23" t="str">
        <f t="shared" si="157"/>
        <v>No</v>
      </c>
      <c r="D4540" s="30">
        <f t="shared" si="158"/>
        <v>3.7348347257537231</v>
      </c>
      <c r="E4540" s="11">
        <v>10282</v>
      </c>
      <c r="F4540" s="259">
        <v>42612</v>
      </c>
      <c r="G4540" s="3" t="s">
        <v>22108</v>
      </c>
    </row>
    <row r="4541" spans="1:7" s="168" customFormat="1">
      <c r="A4541" s="62">
        <v>4539</v>
      </c>
      <c r="B4541" s="199" t="s">
        <v>22154</v>
      </c>
      <c r="C4541" s="23" t="str">
        <f t="shared" si="157"/>
        <v>Yes</v>
      </c>
      <c r="D4541" s="30">
        <f t="shared" si="158"/>
        <v>0.16781692698873957</v>
      </c>
      <c r="E4541" s="11">
        <v>462</v>
      </c>
      <c r="F4541" s="259">
        <v>42612</v>
      </c>
      <c r="G4541" s="3" t="s">
        <v>22108</v>
      </c>
    </row>
    <row r="4542" spans="1:7" s="168" customFormat="1">
      <c r="A4542" s="62">
        <v>4540</v>
      </c>
      <c r="B4542" s="199" t="s">
        <v>22155</v>
      </c>
      <c r="C4542" s="23" t="str">
        <f t="shared" si="157"/>
        <v>Yes</v>
      </c>
      <c r="D4542" s="30">
        <f t="shared" si="158"/>
        <v>0.54340719215401379</v>
      </c>
      <c r="E4542" s="11">
        <v>1496</v>
      </c>
      <c r="F4542" s="259">
        <v>42612</v>
      </c>
      <c r="G4542" s="3" t="s">
        <v>22108</v>
      </c>
    </row>
    <row r="4543" spans="1:7" s="168" customFormat="1">
      <c r="A4543" s="62">
        <v>4541</v>
      </c>
      <c r="B4543" s="199" t="s">
        <v>22156</v>
      </c>
      <c r="C4543" s="23" t="str">
        <f t="shared" si="157"/>
        <v>Yes</v>
      </c>
      <c r="D4543" s="30">
        <f t="shared" si="158"/>
        <v>1.2350163458045769</v>
      </c>
      <c r="E4543" s="11">
        <v>3400</v>
      </c>
      <c r="F4543" s="259">
        <v>42612</v>
      </c>
      <c r="G4543" s="3" t="s">
        <v>22108</v>
      </c>
    </row>
    <row r="4544" spans="1:7" s="168" customFormat="1">
      <c r="A4544" s="62">
        <v>4542</v>
      </c>
      <c r="B4544" s="199" t="s">
        <v>22157</v>
      </c>
      <c r="C4544" s="23" t="str">
        <f t="shared" si="157"/>
        <v>Yes</v>
      </c>
      <c r="D4544" s="30">
        <f t="shared" si="158"/>
        <v>1.2546313112967671</v>
      </c>
      <c r="E4544" s="11">
        <v>3454</v>
      </c>
      <c r="F4544" s="259">
        <v>42612</v>
      </c>
      <c r="G4544" s="3" t="s">
        <v>22108</v>
      </c>
    </row>
    <row r="4545" spans="1:7" s="168" customFormat="1">
      <c r="A4545" s="62">
        <v>4543</v>
      </c>
      <c r="B4545" s="199" t="s">
        <v>5318</v>
      </c>
      <c r="C4545" s="23" t="str">
        <f t="shared" ref="C4545:C4548" si="159">IF(D4545&lt;=3, "Yes", "No")</f>
        <v>Yes</v>
      </c>
      <c r="D4545" s="30">
        <f t="shared" si="158"/>
        <v>1.1362150381402107</v>
      </c>
      <c r="E4545" s="11">
        <v>3128</v>
      </c>
      <c r="F4545" s="259">
        <v>42612</v>
      </c>
      <c r="G4545" s="3" t="s">
        <v>22108</v>
      </c>
    </row>
    <row r="4546" spans="1:7" s="168" customFormat="1">
      <c r="A4546" s="62">
        <v>4544</v>
      </c>
      <c r="B4546" s="199" t="s">
        <v>22158</v>
      </c>
      <c r="C4546" s="23" t="str">
        <f t="shared" si="159"/>
        <v>Yes</v>
      </c>
      <c r="D4546" s="30">
        <f t="shared" si="158"/>
        <v>1.1954231747184889</v>
      </c>
      <c r="E4546" s="11">
        <v>3291</v>
      </c>
      <c r="F4546" s="259">
        <v>42612</v>
      </c>
      <c r="G4546" s="3" t="s">
        <v>22108</v>
      </c>
    </row>
    <row r="4547" spans="1:7" s="168" customFormat="1">
      <c r="A4547" s="62">
        <v>4545</v>
      </c>
      <c r="B4547" s="199" t="s">
        <v>22137</v>
      </c>
      <c r="C4547" s="23" t="str">
        <f t="shared" si="159"/>
        <v>Yes</v>
      </c>
      <c r="D4547" s="30">
        <f t="shared" si="158"/>
        <v>1.9760261532873229</v>
      </c>
      <c r="E4547" s="11">
        <v>5440</v>
      </c>
      <c r="F4547" s="259">
        <v>42612</v>
      </c>
      <c r="G4547" s="3" t="s">
        <v>22108</v>
      </c>
    </row>
    <row r="4548" spans="1:7" s="168" customFormat="1">
      <c r="A4548" s="62">
        <v>4546</v>
      </c>
      <c r="B4548" s="199" t="s">
        <v>22159</v>
      </c>
      <c r="C4548" s="23" t="str">
        <f t="shared" si="159"/>
        <v>Yes</v>
      </c>
      <c r="D4548" s="30">
        <f t="shared" ref="D4548:D4611" si="160">E4548/2753</f>
        <v>1.1758082092262985</v>
      </c>
      <c r="E4548" s="11">
        <v>3237</v>
      </c>
      <c r="F4548" s="259">
        <v>42612</v>
      </c>
      <c r="G4548" s="3" t="s">
        <v>22108</v>
      </c>
    </row>
    <row r="4549" spans="1:7" s="168" customFormat="1">
      <c r="A4549" s="62">
        <v>4547</v>
      </c>
      <c r="B4549" s="199" t="s">
        <v>22160</v>
      </c>
      <c r="C4549" s="23" t="str">
        <f>IF(D4549&lt;=5, "Yes", "No")</f>
        <v>Yes</v>
      </c>
      <c r="D4549" s="30">
        <f t="shared" si="160"/>
        <v>0.14820196149654921</v>
      </c>
      <c r="E4549" s="11">
        <v>408</v>
      </c>
      <c r="F4549" s="259">
        <v>42612</v>
      </c>
      <c r="G4549" s="3" t="s">
        <v>17530</v>
      </c>
    </row>
    <row r="4550" spans="1:7" s="168" customFormat="1">
      <c r="A4550" s="62">
        <v>4548</v>
      </c>
      <c r="B4550" s="199" t="s">
        <v>22161</v>
      </c>
      <c r="C4550" s="23" t="str">
        <f t="shared" ref="C4550:C4594" si="161">IF(D4550&lt;=5, "Yes", "No")</f>
        <v>Yes</v>
      </c>
      <c r="D4550" s="30">
        <f t="shared" si="160"/>
        <v>0.49400653832183072</v>
      </c>
      <c r="E4550" s="11">
        <v>1360</v>
      </c>
      <c r="F4550" s="259">
        <v>42612</v>
      </c>
      <c r="G4550" s="3" t="s">
        <v>17530</v>
      </c>
    </row>
    <row r="4551" spans="1:7" s="168" customFormat="1">
      <c r="A4551" s="62">
        <v>4549</v>
      </c>
      <c r="B4551" s="199" t="s">
        <v>22162</v>
      </c>
      <c r="C4551" s="23" t="str">
        <f t="shared" si="161"/>
        <v>Yes</v>
      </c>
      <c r="D4551" s="30">
        <f t="shared" si="160"/>
        <v>0.98801307664366145</v>
      </c>
      <c r="E4551" s="11">
        <v>2720</v>
      </c>
      <c r="F4551" s="259">
        <v>42612</v>
      </c>
      <c r="G4551" s="3" t="s">
        <v>17530</v>
      </c>
    </row>
    <row r="4552" spans="1:7" s="168" customFormat="1">
      <c r="A4552" s="62">
        <v>4550</v>
      </c>
      <c r="B4552" s="199" t="s">
        <v>22163</v>
      </c>
      <c r="C4552" s="23" t="str">
        <f t="shared" si="161"/>
        <v>Yes</v>
      </c>
      <c r="D4552" s="30">
        <f t="shared" si="160"/>
        <v>0.98801307664366145</v>
      </c>
      <c r="E4552" s="11">
        <v>2720</v>
      </c>
      <c r="F4552" s="259">
        <v>42612</v>
      </c>
      <c r="G4552" s="3" t="s">
        <v>17530</v>
      </c>
    </row>
    <row r="4553" spans="1:7" s="168" customFormat="1">
      <c r="A4553" s="62">
        <v>4551</v>
      </c>
      <c r="B4553" s="199" t="s">
        <v>22164</v>
      </c>
      <c r="C4553" s="23" t="str">
        <f t="shared" si="161"/>
        <v>Yes</v>
      </c>
      <c r="D4553" s="30">
        <f t="shared" si="160"/>
        <v>0.7904104613149292</v>
      </c>
      <c r="E4553" s="11">
        <v>2176</v>
      </c>
      <c r="F4553" s="259">
        <v>42612</v>
      </c>
      <c r="G4553" s="3" t="s">
        <v>17530</v>
      </c>
    </row>
    <row r="4554" spans="1:7" s="168" customFormat="1">
      <c r="A4554" s="62">
        <v>4552</v>
      </c>
      <c r="B4554" s="199" t="s">
        <v>22165</v>
      </c>
      <c r="C4554" s="23" t="str">
        <f t="shared" si="161"/>
        <v>Yes</v>
      </c>
      <c r="D4554" s="30">
        <f t="shared" si="160"/>
        <v>0.88921176897929533</v>
      </c>
      <c r="E4554" s="11">
        <v>2448</v>
      </c>
      <c r="F4554" s="259">
        <v>42612</v>
      </c>
      <c r="G4554" s="3" t="s">
        <v>17530</v>
      </c>
    </row>
    <row r="4555" spans="1:7" s="168" customFormat="1">
      <c r="A4555" s="62">
        <v>4553</v>
      </c>
      <c r="B4555" s="199" t="s">
        <v>22166</v>
      </c>
      <c r="C4555" s="23" t="str">
        <f t="shared" si="161"/>
        <v>Yes</v>
      </c>
      <c r="D4555" s="30">
        <f t="shared" si="160"/>
        <v>0.7904104613149292</v>
      </c>
      <c r="E4555" s="11">
        <v>2176</v>
      </c>
      <c r="F4555" s="259">
        <v>42612</v>
      </c>
      <c r="G4555" s="3" t="s">
        <v>17530</v>
      </c>
    </row>
    <row r="4556" spans="1:7" s="168" customFormat="1">
      <c r="A4556" s="62">
        <v>4554</v>
      </c>
      <c r="B4556" s="199" t="s">
        <v>22167</v>
      </c>
      <c r="C4556" s="23" t="str">
        <f t="shared" si="161"/>
        <v>Yes</v>
      </c>
      <c r="D4556" s="30">
        <f t="shared" si="160"/>
        <v>0.7904104613149292</v>
      </c>
      <c r="E4556" s="11">
        <v>2176</v>
      </c>
      <c r="F4556" s="259">
        <v>42612</v>
      </c>
      <c r="G4556" s="3" t="s">
        <v>17530</v>
      </c>
    </row>
    <row r="4557" spans="1:7" s="168" customFormat="1">
      <c r="A4557" s="62">
        <v>4555</v>
      </c>
      <c r="B4557" s="199" t="s">
        <v>22168</v>
      </c>
      <c r="C4557" s="23" t="str">
        <f t="shared" si="161"/>
        <v>Yes</v>
      </c>
      <c r="D4557" s="30">
        <f t="shared" si="160"/>
        <v>0.59280784598619685</v>
      </c>
      <c r="E4557" s="11">
        <v>1632</v>
      </c>
      <c r="F4557" s="259">
        <v>42612</v>
      </c>
      <c r="G4557" s="3" t="s">
        <v>17530</v>
      </c>
    </row>
    <row r="4558" spans="1:7" s="168" customFormat="1">
      <c r="A4558" s="62">
        <v>4556</v>
      </c>
      <c r="B4558" s="199" t="s">
        <v>22169</v>
      </c>
      <c r="C4558" s="23" t="str">
        <f t="shared" si="161"/>
        <v>Yes</v>
      </c>
      <c r="D4558" s="30">
        <f t="shared" si="160"/>
        <v>0.59280784598619685</v>
      </c>
      <c r="E4558" s="11">
        <v>1632</v>
      </c>
      <c r="F4558" s="259">
        <v>42612</v>
      </c>
      <c r="G4558" s="3" t="s">
        <v>17530</v>
      </c>
    </row>
    <row r="4559" spans="1:7" s="168" customFormat="1">
      <c r="A4559" s="62">
        <v>4557</v>
      </c>
      <c r="B4559" s="199" t="s">
        <v>8775</v>
      </c>
      <c r="C4559" s="23" t="str">
        <f t="shared" si="161"/>
        <v>Yes</v>
      </c>
      <c r="D4559" s="30">
        <f t="shared" si="160"/>
        <v>0.7904104613149292</v>
      </c>
      <c r="E4559" s="11">
        <v>2176</v>
      </c>
      <c r="F4559" s="259">
        <v>42612</v>
      </c>
      <c r="G4559" s="3" t="s">
        <v>17530</v>
      </c>
    </row>
    <row r="4560" spans="1:7" s="168" customFormat="1">
      <c r="A4560" s="62">
        <v>4558</v>
      </c>
      <c r="B4560" s="199" t="s">
        <v>22170</v>
      </c>
      <c r="C4560" s="23" t="str">
        <f t="shared" si="161"/>
        <v>Yes</v>
      </c>
      <c r="D4560" s="30">
        <f t="shared" si="160"/>
        <v>3.7348347257537231</v>
      </c>
      <c r="E4560" s="11">
        <v>10282</v>
      </c>
      <c r="F4560" s="259">
        <v>42612</v>
      </c>
      <c r="G4560" s="3" t="s">
        <v>17530</v>
      </c>
    </row>
    <row r="4561" spans="1:7" s="168" customFormat="1">
      <c r="A4561" s="62">
        <v>4559</v>
      </c>
      <c r="B4561" s="199" t="s">
        <v>22171</v>
      </c>
      <c r="C4561" s="23" t="str">
        <f t="shared" si="161"/>
        <v>Yes</v>
      </c>
      <c r="D4561" s="30">
        <f t="shared" si="160"/>
        <v>1.5808209226298584</v>
      </c>
      <c r="E4561" s="11">
        <v>4352</v>
      </c>
      <c r="F4561" s="259">
        <v>42612</v>
      </c>
      <c r="G4561" s="3" t="s">
        <v>17530</v>
      </c>
    </row>
    <row r="4562" spans="1:7" s="168" customFormat="1">
      <c r="A4562" s="62">
        <v>4560</v>
      </c>
      <c r="B4562" s="199" t="s">
        <v>22172</v>
      </c>
      <c r="C4562" s="23" t="str">
        <f t="shared" si="161"/>
        <v>Yes</v>
      </c>
      <c r="D4562" s="30">
        <f t="shared" si="160"/>
        <v>1.5808209226298584</v>
      </c>
      <c r="E4562" s="11">
        <v>4352</v>
      </c>
      <c r="F4562" s="259">
        <v>42612</v>
      </c>
      <c r="G4562" s="3" t="s">
        <v>17530</v>
      </c>
    </row>
    <row r="4563" spans="1:7" s="168" customFormat="1">
      <c r="A4563" s="62">
        <v>4561</v>
      </c>
      <c r="B4563" s="199" t="s">
        <v>8023</v>
      </c>
      <c r="C4563" s="23" t="str">
        <f t="shared" si="161"/>
        <v>Yes</v>
      </c>
      <c r="D4563" s="30">
        <f t="shared" si="160"/>
        <v>1.5808209226298584</v>
      </c>
      <c r="E4563" s="11">
        <v>4352</v>
      </c>
      <c r="F4563" s="259">
        <v>42612</v>
      </c>
      <c r="G4563" s="3" t="s">
        <v>17530</v>
      </c>
    </row>
    <row r="4564" spans="1:7" s="168" customFormat="1">
      <c r="A4564" s="62">
        <v>4562</v>
      </c>
      <c r="B4564" s="199" t="s">
        <v>22173</v>
      </c>
      <c r="C4564" s="23" t="str">
        <f t="shared" si="161"/>
        <v>Yes</v>
      </c>
      <c r="D4564" s="30">
        <f t="shared" si="160"/>
        <v>1.5808209226298584</v>
      </c>
      <c r="E4564" s="11">
        <v>4352</v>
      </c>
      <c r="F4564" s="259">
        <v>42612</v>
      </c>
      <c r="G4564" s="3" t="s">
        <v>17530</v>
      </c>
    </row>
    <row r="4565" spans="1:7" s="168" customFormat="1">
      <c r="A4565" s="62">
        <v>4563</v>
      </c>
      <c r="B4565" s="199" t="s">
        <v>22174</v>
      </c>
      <c r="C4565" s="23" t="str">
        <f t="shared" si="161"/>
        <v>Yes</v>
      </c>
      <c r="D4565" s="30">
        <f t="shared" si="160"/>
        <v>1.5819106429349801</v>
      </c>
      <c r="E4565" s="11">
        <v>4355</v>
      </c>
      <c r="F4565" s="259">
        <v>42612</v>
      </c>
      <c r="G4565" s="3" t="s">
        <v>17530</v>
      </c>
    </row>
    <row r="4566" spans="1:7" s="168" customFormat="1">
      <c r="A4566" s="62">
        <v>4564</v>
      </c>
      <c r="B4566" s="199" t="s">
        <v>11326</v>
      </c>
      <c r="C4566" s="23" t="str">
        <f t="shared" si="161"/>
        <v>Yes</v>
      </c>
      <c r="D4566" s="30">
        <f t="shared" si="160"/>
        <v>1.5819106429349801</v>
      </c>
      <c r="E4566" s="11">
        <v>4355</v>
      </c>
      <c r="F4566" s="259">
        <v>42612</v>
      </c>
      <c r="G4566" s="3" t="s">
        <v>17530</v>
      </c>
    </row>
    <row r="4567" spans="1:7" s="168" customFormat="1">
      <c r="A4567" s="62">
        <v>4565</v>
      </c>
      <c r="B4567" s="199" t="s">
        <v>22175</v>
      </c>
      <c r="C4567" s="23" t="str">
        <f t="shared" si="161"/>
        <v>Yes</v>
      </c>
      <c r="D4567" s="30">
        <f t="shared" si="160"/>
        <v>3.7348347257537231</v>
      </c>
      <c r="E4567" s="11">
        <v>10282</v>
      </c>
      <c r="F4567" s="259">
        <v>42612</v>
      </c>
      <c r="G4567" s="3" t="s">
        <v>17530</v>
      </c>
    </row>
    <row r="4568" spans="1:7" s="168" customFormat="1">
      <c r="A4568" s="62">
        <v>4566</v>
      </c>
      <c r="B4568" s="199" t="s">
        <v>22176</v>
      </c>
      <c r="C4568" s="23" t="str">
        <f t="shared" si="161"/>
        <v>Yes</v>
      </c>
      <c r="D4568" s="30">
        <f t="shared" si="160"/>
        <v>2.4700326916091537</v>
      </c>
      <c r="E4568" s="11">
        <v>6800</v>
      </c>
      <c r="F4568" s="259">
        <v>42612</v>
      </c>
      <c r="G4568" s="3" t="s">
        <v>17530</v>
      </c>
    </row>
    <row r="4569" spans="1:7" s="168" customFormat="1">
      <c r="A4569" s="62">
        <v>4567</v>
      </c>
      <c r="B4569" s="199" t="s">
        <v>22177</v>
      </c>
      <c r="C4569" s="23" t="str">
        <f t="shared" si="161"/>
        <v>Yes</v>
      </c>
      <c r="D4569" s="30">
        <f t="shared" si="160"/>
        <v>2.2724300762804215</v>
      </c>
      <c r="E4569" s="11">
        <v>6256</v>
      </c>
      <c r="F4569" s="259">
        <v>42612</v>
      </c>
      <c r="G4569" s="3" t="s">
        <v>17530</v>
      </c>
    </row>
    <row r="4570" spans="1:7" s="168" customFormat="1">
      <c r="A4570" s="62">
        <v>4568</v>
      </c>
      <c r="B4570" s="199" t="s">
        <v>22178</v>
      </c>
      <c r="C4570" s="23" t="str">
        <f t="shared" si="161"/>
        <v>Yes</v>
      </c>
      <c r="D4570" s="30">
        <f t="shared" si="160"/>
        <v>2.2724300762804215</v>
      </c>
      <c r="E4570" s="11">
        <v>6256</v>
      </c>
      <c r="F4570" s="259">
        <v>42612</v>
      </c>
      <c r="G4570" s="3" t="s">
        <v>17530</v>
      </c>
    </row>
    <row r="4571" spans="1:7" s="168" customFormat="1">
      <c r="A4571" s="62">
        <v>4569</v>
      </c>
      <c r="B4571" s="199" t="s">
        <v>22179</v>
      </c>
      <c r="C4571" s="23" t="str">
        <f t="shared" si="161"/>
        <v>Yes</v>
      </c>
      <c r="D4571" s="30">
        <f t="shared" si="160"/>
        <v>0.93861242281147839</v>
      </c>
      <c r="E4571" s="11">
        <v>2584</v>
      </c>
      <c r="F4571" s="259">
        <v>42612</v>
      </c>
      <c r="G4571" s="3" t="s">
        <v>17530</v>
      </c>
    </row>
    <row r="4572" spans="1:7" s="168" customFormat="1">
      <c r="A4572" s="62">
        <v>4570</v>
      </c>
      <c r="B4572" s="199" t="s">
        <v>22180</v>
      </c>
      <c r="C4572" s="23" t="str">
        <f t="shared" si="161"/>
        <v>Yes</v>
      </c>
      <c r="D4572" s="30">
        <f t="shared" si="160"/>
        <v>1.1856156919723937</v>
      </c>
      <c r="E4572" s="11">
        <v>3264</v>
      </c>
      <c r="F4572" s="259">
        <v>42612</v>
      </c>
      <c r="G4572" s="3" t="s">
        <v>17530</v>
      </c>
    </row>
    <row r="4573" spans="1:7" s="168" customFormat="1">
      <c r="A4573" s="62">
        <v>4571</v>
      </c>
      <c r="B4573" s="199" t="s">
        <v>22181</v>
      </c>
      <c r="C4573" s="23" t="str">
        <f t="shared" si="161"/>
        <v>Yes</v>
      </c>
      <c r="D4573" s="30">
        <f t="shared" si="160"/>
        <v>1.9760261532873229</v>
      </c>
      <c r="E4573" s="11">
        <v>5440</v>
      </c>
      <c r="F4573" s="259">
        <v>42612</v>
      </c>
      <c r="G4573" s="3" t="s">
        <v>17530</v>
      </c>
    </row>
    <row r="4574" spans="1:7" s="168" customFormat="1">
      <c r="A4574" s="62">
        <v>4572</v>
      </c>
      <c r="B4574" s="199" t="s">
        <v>22182</v>
      </c>
      <c r="C4574" s="23" t="str">
        <f t="shared" si="161"/>
        <v>Yes</v>
      </c>
      <c r="D4574" s="30">
        <f t="shared" si="160"/>
        <v>2.6480203414456955</v>
      </c>
      <c r="E4574" s="11">
        <v>7290</v>
      </c>
      <c r="F4574" s="259">
        <v>42612</v>
      </c>
      <c r="G4574" s="3" t="s">
        <v>17530</v>
      </c>
    </row>
    <row r="4575" spans="1:7" s="168" customFormat="1">
      <c r="A4575" s="62">
        <v>4573</v>
      </c>
      <c r="B4575" s="199" t="s">
        <v>21979</v>
      </c>
      <c r="C4575" s="23" t="str">
        <f t="shared" si="161"/>
        <v>Yes</v>
      </c>
      <c r="D4575" s="30">
        <f t="shared" si="160"/>
        <v>2.4700326916091537</v>
      </c>
      <c r="E4575" s="11">
        <v>6800</v>
      </c>
      <c r="F4575" s="259">
        <v>42612</v>
      </c>
      <c r="G4575" s="3" t="s">
        <v>17530</v>
      </c>
    </row>
    <row r="4576" spans="1:7" s="168" customFormat="1">
      <c r="A4576" s="62">
        <v>4574</v>
      </c>
      <c r="B4576" s="199" t="s">
        <v>22183</v>
      </c>
      <c r="C4576" s="23" t="str">
        <f t="shared" si="161"/>
        <v>Yes</v>
      </c>
      <c r="D4576" s="30">
        <f t="shared" si="160"/>
        <v>2.4700326916091537</v>
      </c>
      <c r="E4576" s="11">
        <v>6800</v>
      </c>
      <c r="F4576" s="259">
        <v>42612</v>
      </c>
      <c r="G4576" s="3" t="s">
        <v>17530</v>
      </c>
    </row>
    <row r="4577" spans="1:7" s="168" customFormat="1">
      <c r="A4577" s="62">
        <v>4575</v>
      </c>
      <c r="B4577" s="199" t="s">
        <v>22184</v>
      </c>
      <c r="C4577" s="23" t="str">
        <f t="shared" si="161"/>
        <v>Yes</v>
      </c>
      <c r="D4577" s="30">
        <f t="shared" si="160"/>
        <v>0.73120232473665092</v>
      </c>
      <c r="E4577" s="11">
        <v>2013</v>
      </c>
      <c r="F4577" s="259">
        <v>42612</v>
      </c>
      <c r="G4577" s="3" t="s">
        <v>17530</v>
      </c>
    </row>
    <row r="4578" spans="1:7" s="168" customFormat="1">
      <c r="A4578" s="62">
        <v>4576</v>
      </c>
      <c r="B4578" s="199" t="s">
        <v>22179</v>
      </c>
      <c r="C4578" s="23" t="str">
        <f t="shared" si="161"/>
        <v>Yes</v>
      </c>
      <c r="D4578" s="30">
        <f t="shared" si="160"/>
        <v>1.2844169996367598</v>
      </c>
      <c r="E4578" s="11">
        <v>3536</v>
      </c>
      <c r="F4578" s="259">
        <v>42612</v>
      </c>
      <c r="G4578" s="3" t="s">
        <v>17530</v>
      </c>
    </row>
    <row r="4579" spans="1:7" s="168" customFormat="1">
      <c r="A4579" s="62">
        <v>4577</v>
      </c>
      <c r="B4579" s="199" t="s">
        <v>8244</v>
      </c>
      <c r="C4579" s="23" t="str">
        <f t="shared" si="161"/>
        <v>Yes</v>
      </c>
      <c r="D4579" s="30">
        <f t="shared" si="160"/>
        <v>1.0472212132219396</v>
      </c>
      <c r="E4579" s="11">
        <v>2883</v>
      </c>
      <c r="F4579" s="259">
        <v>42612</v>
      </c>
      <c r="G4579" s="3" t="s">
        <v>17530</v>
      </c>
    </row>
    <row r="4580" spans="1:7" s="168" customFormat="1">
      <c r="A4580" s="62">
        <v>4578</v>
      </c>
      <c r="B4580" s="199" t="s">
        <v>22185</v>
      </c>
      <c r="C4580" s="23" t="str">
        <f t="shared" si="161"/>
        <v>Yes</v>
      </c>
      <c r="D4580" s="30">
        <f t="shared" si="160"/>
        <v>1.0472212132219396</v>
      </c>
      <c r="E4580" s="11">
        <v>2883</v>
      </c>
      <c r="F4580" s="259">
        <v>42612</v>
      </c>
      <c r="G4580" s="3" t="s">
        <v>17530</v>
      </c>
    </row>
    <row r="4581" spans="1:7" s="168" customFormat="1">
      <c r="A4581" s="62">
        <v>4579</v>
      </c>
      <c r="B4581" s="199" t="s">
        <v>22186</v>
      </c>
      <c r="C4581" s="23" t="str">
        <f t="shared" si="161"/>
        <v>Yes</v>
      </c>
      <c r="D4581" s="30">
        <f t="shared" si="160"/>
        <v>1.1856156919723937</v>
      </c>
      <c r="E4581" s="11">
        <v>3264</v>
      </c>
      <c r="F4581" s="259">
        <v>42612</v>
      </c>
      <c r="G4581" s="3" t="s">
        <v>17530</v>
      </c>
    </row>
    <row r="4582" spans="1:7" s="168" customFormat="1">
      <c r="A4582" s="62">
        <v>4580</v>
      </c>
      <c r="B4582" s="199" t="s">
        <v>22187</v>
      </c>
      <c r="C4582" s="23" t="str">
        <f t="shared" si="161"/>
        <v>Yes</v>
      </c>
      <c r="D4582" s="30">
        <f t="shared" si="160"/>
        <v>1.0472212132219396</v>
      </c>
      <c r="E4582" s="11">
        <v>2883</v>
      </c>
      <c r="F4582" s="259">
        <v>42612</v>
      </c>
      <c r="G4582" s="3" t="s">
        <v>17530</v>
      </c>
    </row>
    <row r="4583" spans="1:7" s="168" customFormat="1">
      <c r="A4583" s="62">
        <v>4581</v>
      </c>
      <c r="B4583" s="199" t="s">
        <v>22188</v>
      </c>
      <c r="C4583" s="23" t="str">
        <f t="shared" si="161"/>
        <v>Yes</v>
      </c>
      <c r="D4583" s="30">
        <f t="shared" si="160"/>
        <v>1.1856156919723937</v>
      </c>
      <c r="E4583" s="11">
        <v>3264</v>
      </c>
      <c r="F4583" s="259">
        <v>42612</v>
      </c>
      <c r="G4583" s="3" t="s">
        <v>17530</v>
      </c>
    </row>
    <row r="4584" spans="1:7" s="168" customFormat="1">
      <c r="A4584" s="62">
        <v>4582</v>
      </c>
      <c r="B4584" s="199" t="s">
        <v>22189</v>
      </c>
      <c r="C4584" s="23" t="str">
        <f t="shared" si="161"/>
        <v>Yes</v>
      </c>
      <c r="D4584" s="30">
        <f t="shared" si="160"/>
        <v>3.458045768252815</v>
      </c>
      <c r="E4584" s="11">
        <v>9520</v>
      </c>
      <c r="F4584" s="259">
        <v>42612</v>
      </c>
      <c r="G4584" s="3" t="s">
        <v>17530</v>
      </c>
    </row>
    <row r="4585" spans="1:7" s="168" customFormat="1">
      <c r="A4585" s="62">
        <v>4583</v>
      </c>
      <c r="B4585" s="199" t="s">
        <v>22190</v>
      </c>
      <c r="C4585" s="23" t="str">
        <f t="shared" si="161"/>
        <v>Yes</v>
      </c>
      <c r="D4585" s="30">
        <f t="shared" si="160"/>
        <v>2.0748274609516892</v>
      </c>
      <c r="E4585" s="11">
        <v>5712</v>
      </c>
      <c r="F4585" s="259">
        <v>42612</v>
      </c>
      <c r="G4585" s="3" t="s">
        <v>17530</v>
      </c>
    </row>
    <row r="4586" spans="1:7" s="168" customFormat="1">
      <c r="A4586" s="62">
        <v>4584</v>
      </c>
      <c r="B4586" s="199" t="s">
        <v>22191</v>
      </c>
      <c r="C4586" s="23" t="str">
        <f t="shared" si="161"/>
        <v>Yes</v>
      </c>
      <c r="D4586" s="30">
        <f t="shared" si="160"/>
        <v>1.0610243370868144</v>
      </c>
      <c r="E4586" s="11">
        <v>2921</v>
      </c>
      <c r="F4586" s="259">
        <v>42612</v>
      </c>
      <c r="G4586" s="3" t="s">
        <v>17530</v>
      </c>
    </row>
    <row r="4587" spans="1:7" s="168" customFormat="1">
      <c r="A4587" s="62">
        <v>4585</v>
      </c>
      <c r="B4587" s="199" t="s">
        <v>22192</v>
      </c>
      <c r="C4587" s="23" t="str">
        <f t="shared" si="161"/>
        <v>Yes</v>
      </c>
      <c r="D4587" s="30">
        <f t="shared" si="160"/>
        <v>0.98801307664366145</v>
      </c>
      <c r="E4587" s="11">
        <v>2720</v>
      </c>
      <c r="F4587" s="259">
        <v>42612</v>
      </c>
      <c r="G4587" s="3" t="s">
        <v>17530</v>
      </c>
    </row>
    <row r="4588" spans="1:7" s="168" customFormat="1">
      <c r="A4588" s="62">
        <v>4586</v>
      </c>
      <c r="B4588" s="199" t="s">
        <v>22193</v>
      </c>
      <c r="C4588" s="23" t="str">
        <f t="shared" si="161"/>
        <v>Yes</v>
      </c>
      <c r="D4588" s="30">
        <f t="shared" si="160"/>
        <v>3.8532509989102799</v>
      </c>
      <c r="E4588" s="11">
        <v>10608</v>
      </c>
      <c r="F4588" s="259">
        <v>42612</v>
      </c>
      <c r="G4588" s="3" t="s">
        <v>17530</v>
      </c>
    </row>
    <row r="4589" spans="1:7" s="168" customFormat="1">
      <c r="A4589" s="62">
        <v>4587</v>
      </c>
      <c r="B4589" s="199" t="s">
        <v>22194</v>
      </c>
      <c r="C4589" s="23" t="str">
        <f t="shared" si="161"/>
        <v>Yes</v>
      </c>
      <c r="D4589" s="30">
        <f t="shared" si="160"/>
        <v>1.9760261532873229</v>
      </c>
      <c r="E4589" s="11">
        <v>5440</v>
      </c>
      <c r="F4589" s="259">
        <v>42612</v>
      </c>
      <c r="G4589" s="3" t="s">
        <v>17530</v>
      </c>
    </row>
    <row r="4590" spans="1:7" s="168" customFormat="1">
      <c r="A4590" s="62">
        <v>4588</v>
      </c>
      <c r="B4590" s="199" t="s">
        <v>22195</v>
      </c>
      <c r="C4590" s="23" t="str">
        <f t="shared" si="161"/>
        <v>Yes</v>
      </c>
      <c r="D4590" s="30">
        <f t="shared" si="160"/>
        <v>1.3832183073011259</v>
      </c>
      <c r="E4590" s="11">
        <v>3808</v>
      </c>
      <c r="F4590" s="259">
        <v>42612</v>
      </c>
      <c r="G4590" s="3" t="s">
        <v>17530</v>
      </c>
    </row>
    <row r="4591" spans="1:7" s="168" customFormat="1">
      <c r="A4591" s="62">
        <v>4589</v>
      </c>
      <c r="B4591" s="199" t="s">
        <v>22196</v>
      </c>
      <c r="C4591" s="23" t="str">
        <f t="shared" si="161"/>
        <v>Yes</v>
      </c>
      <c r="D4591" s="30">
        <f t="shared" si="160"/>
        <v>0.14820196149654921</v>
      </c>
      <c r="E4591" s="11">
        <v>408</v>
      </c>
      <c r="F4591" s="259">
        <v>42612</v>
      </c>
      <c r="G4591" s="3" t="s">
        <v>17530</v>
      </c>
    </row>
    <row r="4592" spans="1:7" s="168" customFormat="1">
      <c r="A4592" s="62">
        <v>4590</v>
      </c>
      <c r="B4592" s="199" t="s">
        <v>22197</v>
      </c>
      <c r="C4592" s="23" t="str">
        <f t="shared" si="161"/>
        <v>Yes</v>
      </c>
      <c r="D4592" s="30">
        <f t="shared" si="160"/>
        <v>0.4743915728296404</v>
      </c>
      <c r="E4592" s="11">
        <v>1306</v>
      </c>
      <c r="F4592" s="259">
        <v>42612</v>
      </c>
      <c r="G4592" s="3" t="s">
        <v>17530</v>
      </c>
    </row>
    <row r="4593" spans="1:7" s="168" customFormat="1">
      <c r="A4593" s="62">
        <v>4591</v>
      </c>
      <c r="B4593" s="199" t="s">
        <v>11326</v>
      </c>
      <c r="C4593" s="23" t="str">
        <f t="shared" si="161"/>
        <v>Yes</v>
      </c>
      <c r="D4593" s="30">
        <f t="shared" si="160"/>
        <v>2.9640392299309846</v>
      </c>
      <c r="E4593" s="11">
        <v>8160</v>
      </c>
      <c r="F4593" s="259">
        <v>42612</v>
      </c>
      <c r="G4593" s="3" t="s">
        <v>17530</v>
      </c>
    </row>
    <row r="4594" spans="1:7" s="168" customFormat="1">
      <c r="A4594" s="62">
        <v>4592</v>
      </c>
      <c r="B4594" s="199" t="s">
        <v>22198</v>
      </c>
      <c r="C4594" s="23" t="str">
        <f t="shared" si="161"/>
        <v>Yes</v>
      </c>
      <c r="D4594" s="30">
        <f t="shared" si="160"/>
        <v>1.9760261532873229</v>
      </c>
      <c r="E4594" s="11">
        <v>5440</v>
      </c>
      <c r="F4594" s="259">
        <v>42612</v>
      </c>
      <c r="G4594" s="3" t="s">
        <v>17530</v>
      </c>
    </row>
    <row r="4595" spans="1:7" s="168" customFormat="1">
      <c r="A4595" s="62">
        <v>4593</v>
      </c>
      <c r="B4595" s="260" t="s">
        <v>22199</v>
      </c>
      <c r="C4595" s="261" t="str">
        <f>IF(D4595&lt;=5, "Yes", "No")</f>
        <v>Yes</v>
      </c>
      <c r="D4595" s="30">
        <f t="shared" si="160"/>
        <v>0.98801307664366145</v>
      </c>
      <c r="E4595" s="622">
        <v>2720</v>
      </c>
      <c r="F4595" s="259">
        <v>42612</v>
      </c>
      <c r="G4595" s="3" t="s">
        <v>22200</v>
      </c>
    </row>
    <row r="4596" spans="1:7" s="168" customFormat="1">
      <c r="A4596" s="62">
        <v>4594</v>
      </c>
      <c r="B4596" s="260" t="s">
        <v>22201</v>
      </c>
      <c r="C4596" s="261" t="str">
        <f t="shared" ref="C4596:C4659" si="162">IF(D4596&lt;=5, "Yes", "No")</f>
        <v>Yes</v>
      </c>
      <c r="D4596" s="30">
        <f t="shared" si="160"/>
        <v>4.4460588448964762</v>
      </c>
      <c r="E4596" s="622">
        <v>12240</v>
      </c>
      <c r="F4596" s="259">
        <v>42612</v>
      </c>
      <c r="G4596" s="3" t="s">
        <v>22200</v>
      </c>
    </row>
    <row r="4597" spans="1:7" s="168" customFormat="1">
      <c r="A4597" s="62">
        <v>4595</v>
      </c>
      <c r="B4597" s="260" t="s">
        <v>22202</v>
      </c>
      <c r="C4597" s="261" t="str">
        <f t="shared" si="162"/>
        <v>Yes</v>
      </c>
      <c r="D4597" s="30">
        <f t="shared" si="160"/>
        <v>4.4460588448964762</v>
      </c>
      <c r="E4597" s="622">
        <v>12240</v>
      </c>
      <c r="F4597" s="259">
        <v>42612</v>
      </c>
      <c r="G4597" s="3" t="s">
        <v>22200</v>
      </c>
    </row>
    <row r="4598" spans="1:7" s="168" customFormat="1">
      <c r="A4598" s="62">
        <v>4596</v>
      </c>
      <c r="B4598" s="260" t="s">
        <v>22203</v>
      </c>
      <c r="C4598" s="261" t="str">
        <f t="shared" si="162"/>
        <v>Yes</v>
      </c>
      <c r="D4598" s="30">
        <f t="shared" si="160"/>
        <v>0.1976026153287323</v>
      </c>
      <c r="E4598" s="622">
        <v>544</v>
      </c>
      <c r="F4598" s="259">
        <v>42612</v>
      </c>
      <c r="G4598" s="3" t="s">
        <v>22200</v>
      </c>
    </row>
    <row r="4599" spans="1:7" s="168" customFormat="1">
      <c r="A4599" s="62">
        <v>4597</v>
      </c>
      <c r="B4599" s="260" t="s">
        <v>22204</v>
      </c>
      <c r="C4599" s="261" t="str">
        <f t="shared" si="162"/>
        <v>Yes</v>
      </c>
      <c r="D4599" s="30">
        <f t="shared" si="160"/>
        <v>0.82019614965492194</v>
      </c>
      <c r="E4599" s="622">
        <v>2258</v>
      </c>
      <c r="F4599" s="259">
        <v>42612</v>
      </c>
      <c r="G4599" s="3" t="s">
        <v>22200</v>
      </c>
    </row>
    <row r="4600" spans="1:7" s="168" customFormat="1">
      <c r="A4600" s="62">
        <v>4598</v>
      </c>
      <c r="B4600" s="260" t="s">
        <v>22205</v>
      </c>
      <c r="C4600" s="261" t="str">
        <f t="shared" si="162"/>
        <v>Yes</v>
      </c>
      <c r="D4600" s="30">
        <f t="shared" si="160"/>
        <v>2.1736287686160551</v>
      </c>
      <c r="E4600" s="622">
        <v>5984</v>
      </c>
      <c r="F4600" s="259">
        <v>42612</v>
      </c>
      <c r="G4600" s="3" t="s">
        <v>22200</v>
      </c>
    </row>
    <row r="4601" spans="1:7" s="168" customFormat="1">
      <c r="A4601" s="62">
        <v>4599</v>
      </c>
      <c r="B4601" s="260" t="s">
        <v>22206</v>
      </c>
      <c r="C4601" s="261" t="str">
        <f t="shared" si="162"/>
        <v>Yes</v>
      </c>
      <c r="D4601" s="30">
        <f t="shared" si="160"/>
        <v>2.1736287686160551</v>
      </c>
      <c r="E4601" s="622">
        <v>5984</v>
      </c>
      <c r="F4601" s="259">
        <v>42612</v>
      </c>
      <c r="G4601" s="3" t="s">
        <v>22200</v>
      </c>
    </row>
    <row r="4602" spans="1:7" s="168" customFormat="1">
      <c r="A4602" s="62">
        <v>4600</v>
      </c>
      <c r="B4602" s="260" t="s">
        <v>22207</v>
      </c>
      <c r="C4602" s="261" t="str">
        <f t="shared" si="162"/>
        <v>Yes</v>
      </c>
      <c r="D4602" s="30">
        <f t="shared" si="160"/>
        <v>0.98801307664366145</v>
      </c>
      <c r="E4602" s="622">
        <v>2720</v>
      </c>
      <c r="F4602" s="259">
        <v>42612</v>
      </c>
      <c r="G4602" s="3" t="s">
        <v>22200</v>
      </c>
    </row>
    <row r="4603" spans="1:7" s="168" customFormat="1">
      <c r="A4603" s="62">
        <v>4601</v>
      </c>
      <c r="B4603" s="260" t="s">
        <v>22208</v>
      </c>
      <c r="C4603" s="261" t="str">
        <f t="shared" si="162"/>
        <v>Yes</v>
      </c>
      <c r="D4603" s="30">
        <f t="shared" si="160"/>
        <v>0.91899745731928806</v>
      </c>
      <c r="E4603" s="622">
        <v>2530</v>
      </c>
      <c r="F4603" s="259">
        <v>42612</v>
      </c>
      <c r="G4603" s="3" t="s">
        <v>22200</v>
      </c>
    </row>
    <row r="4604" spans="1:7" s="168" customFormat="1">
      <c r="A4604" s="62">
        <v>4602</v>
      </c>
      <c r="B4604" s="260" t="s">
        <v>22209</v>
      </c>
      <c r="C4604" s="261" t="str">
        <f t="shared" si="162"/>
        <v>Yes</v>
      </c>
      <c r="D4604" s="30">
        <f t="shared" si="160"/>
        <v>3.2800581184162731</v>
      </c>
      <c r="E4604" s="622">
        <v>9030</v>
      </c>
      <c r="F4604" s="259">
        <v>42612</v>
      </c>
      <c r="G4604" s="3" t="s">
        <v>22200</v>
      </c>
    </row>
    <row r="4605" spans="1:7" s="168" customFormat="1">
      <c r="A4605" s="62">
        <v>4603</v>
      </c>
      <c r="B4605" s="260" t="s">
        <v>22210</v>
      </c>
      <c r="C4605" s="261" t="str">
        <f t="shared" si="162"/>
        <v>Yes</v>
      </c>
      <c r="D4605" s="30">
        <f t="shared" si="160"/>
        <v>1.2546313112967671</v>
      </c>
      <c r="E4605" s="622">
        <v>3454</v>
      </c>
      <c r="F4605" s="259">
        <v>42612</v>
      </c>
      <c r="G4605" s="3" t="s">
        <v>22200</v>
      </c>
    </row>
    <row r="4606" spans="1:7" s="168" customFormat="1">
      <c r="A4606" s="62">
        <v>4604</v>
      </c>
      <c r="B4606" s="260" t="s">
        <v>22211</v>
      </c>
      <c r="C4606" s="261" t="str">
        <f t="shared" si="162"/>
        <v>Yes</v>
      </c>
      <c r="D4606" s="30">
        <f t="shared" si="160"/>
        <v>2.0254268071195058</v>
      </c>
      <c r="E4606" s="622">
        <v>5576</v>
      </c>
      <c r="F4606" s="259">
        <v>42612</v>
      </c>
      <c r="G4606" s="3" t="s">
        <v>22200</v>
      </c>
    </row>
    <row r="4607" spans="1:7" s="168" customFormat="1">
      <c r="A4607" s="62">
        <v>4605</v>
      </c>
      <c r="B4607" s="260" t="s">
        <v>22212</v>
      </c>
      <c r="C4607" s="261" t="str">
        <f t="shared" si="162"/>
        <v>Yes</v>
      </c>
      <c r="D4607" s="30">
        <f t="shared" si="160"/>
        <v>4.9400653832183075</v>
      </c>
      <c r="E4607" s="622">
        <v>13600</v>
      </c>
      <c r="F4607" s="259">
        <v>42612</v>
      </c>
      <c r="G4607" s="3" t="s">
        <v>22200</v>
      </c>
    </row>
    <row r="4608" spans="1:7" s="168" customFormat="1">
      <c r="A4608" s="62">
        <v>4606</v>
      </c>
      <c r="B4608" s="260" t="s">
        <v>14000</v>
      </c>
      <c r="C4608" s="261" t="str">
        <f t="shared" si="162"/>
        <v>Yes</v>
      </c>
      <c r="D4608" s="30">
        <f t="shared" si="160"/>
        <v>3.9520523065746458</v>
      </c>
      <c r="E4608" s="622">
        <v>10880</v>
      </c>
      <c r="F4608" s="259">
        <v>42612</v>
      </c>
      <c r="G4608" s="3" t="s">
        <v>22200</v>
      </c>
    </row>
    <row r="4609" spans="1:7" s="168" customFormat="1">
      <c r="A4609" s="62">
        <v>4607</v>
      </c>
      <c r="B4609" s="260" t="s">
        <v>22213</v>
      </c>
      <c r="C4609" s="261" t="str">
        <f t="shared" si="162"/>
        <v>Yes</v>
      </c>
      <c r="D4609" s="30">
        <f t="shared" si="160"/>
        <v>1.7290228841264075</v>
      </c>
      <c r="E4609" s="622">
        <v>4760</v>
      </c>
      <c r="F4609" s="259">
        <v>42612</v>
      </c>
      <c r="G4609" s="3" t="s">
        <v>22200</v>
      </c>
    </row>
    <row r="4610" spans="1:7" s="168" customFormat="1">
      <c r="A4610" s="62">
        <v>4608</v>
      </c>
      <c r="B4610" s="260" t="s">
        <v>22214</v>
      </c>
      <c r="C4610" s="261" t="str">
        <f t="shared" si="162"/>
        <v>Yes</v>
      </c>
      <c r="D4610" s="30">
        <f t="shared" si="160"/>
        <v>0.17798764983654194</v>
      </c>
      <c r="E4610" s="622">
        <v>490</v>
      </c>
      <c r="F4610" s="259">
        <v>42612</v>
      </c>
      <c r="G4610" s="3" t="s">
        <v>22200</v>
      </c>
    </row>
    <row r="4611" spans="1:7" s="168" customFormat="1">
      <c r="A4611" s="62">
        <v>4609</v>
      </c>
      <c r="B4611" s="260" t="s">
        <v>14620</v>
      </c>
      <c r="C4611" s="261" t="str">
        <f t="shared" si="162"/>
        <v>Yes</v>
      </c>
      <c r="D4611" s="30">
        <f t="shared" si="160"/>
        <v>0.17798764983654194</v>
      </c>
      <c r="E4611" s="622">
        <v>490</v>
      </c>
      <c r="F4611" s="259">
        <v>42612</v>
      </c>
      <c r="G4611" s="3" t="s">
        <v>22200</v>
      </c>
    </row>
    <row r="4612" spans="1:7" s="168" customFormat="1">
      <c r="A4612" s="62">
        <v>4610</v>
      </c>
      <c r="B4612" s="260" t="s">
        <v>13685</v>
      </c>
      <c r="C4612" s="261" t="str">
        <f t="shared" si="162"/>
        <v>Yes</v>
      </c>
      <c r="D4612" s="30">
        <f t="shared" ref="D4612:D4675" si="163">E4612/2753</f>
        <v>3.458045768252815</v>
      </c>
      <c r="E4612" s="622">
        <v>9520</v>
      </c>
      <c r="F4612" s="259">
        <v>42612</v>
      </c>
      <c r="G4612" s="3" t="s">
        <v>22200</v>
      </c>
    </row>
    <row r="4613" spans="1:7" s="168" customFormat="1">
      <c r="A4613" s="62">
        <v>4611</v>
      </c>
      <c r="B4613" s="260" t="s">
        <v>22215</v>
      </c>
      <c r="C4613" s="261" t="str">
        <f t="shared" si="162"/>
        <v>Yes</v>
      </c>
      <c r="D4613" s="30">
        <f t="shared" si="163"/>
        <v>0.12858699600435888</v>
      </c>
      <c r="E4613" s="622">
        <v>354</v>
      </c>
      <c r="F4613" s="259">
        <v>42612</v>
      </c>
      <c r="G4613" s="3" t="s">
        <v>22200</v>
      </c>
    </row>
    <row r="4614" spans="1:7" s="168" customFormat="1">
      <c r="A4614" s="62">
        <v>4612</v>
      </c>
      <c r="B4614" s="260" t="s">
        <v>22216</v>
      </c>
      <c r="C4614" s="261" t="str">
        <f t="shared" si="162"/>
        <v>Yes</v>
      </c>
      <c r="D4614" s="30">
        <f t="shared" si="163"/>
        <v>1.1758082092262985</v>
      </c>
      <c r="E4614" s="622">
        <v>3237</v>
      </c>
      <c r="F4614" s="259">
        <v>42612</v>
      </c>
      <c r="G4614" s="3" t="s">
        <v>22200</v>
      </c>
    </row>
    <row r="4615" spans="1:7" s="168" customFormat="1" ht="30">
      <c r="A4615" s="62">
        <v>4613</v>
      </c>
      <c r="B4615" s="260" t="s">
        <v>22217</v>
      </c>
      <c r="C4615" s="261" t="str">
        <f t="shared" si="162"/>
        <v>Yes</v>
      </c>
      <c r="D4615" s="30">
        <f t="shared" si="163"/>
        <v>0.49400653832183072</v>
      </c>
      <c r="E4615" s="622">
        <v>1360</v>
      </c>
      <c r="F4615" s="259">
        <v>42612</v>
      </c>
      <c r="G4615" s="3" t="s">
        <v>22200</v>
      </c>
    </row>
    <row r="4616" spans="1:7" s="168" customFormat="1">
      <c r="A4616" s="62">
        <v>4614</v>
      </c>
      <c r="B4616" s="260" t="s">
        <v>22218</v>
      </c>
      <c r="C4616" s="261" t="str">
        <f t="shared" si="162"/>
        <v>Yes</v>
      </c>
      <c r="D4616" s="30">
        <f t="shared" si="163"/>
        <v>1.3534326189611332</v>
      </c>
      <c r="E4616" s="622">
        <v>3726</v>
      </c>
      <c r="F4616" s="259">
        <v>42612</v>
      </c>
      <c r="G4616" s="3" t="s">
        <v>22200</v>
      </c>
    </row>
    <row r="4617" spans="1:7" s="168" customFormat="1">
      <c r="A4617" s="62">
        <v>4615</v>
      </c>
      <c r="B4617" s="260" t="s">
        <v>22219</v>
      </c>
      <c r="C4617" s="261" t="str">
        <f t="shared" si="162"/>
        <v>Yes</v>
      </c>
      <c r="D4617" s="30">
        <f t="shared" si="163"/>
        <v>1.3534326189611332</v>
      </c>
      <c r="E4617" s="622">
        <v>3726</v>
      </c>
      <c r="F4617" s="259">
        <v>42612</v>
      </c>
      <c r="G4617" s="3" t="s">
        <v>22200</v>
      </c>
    </row>
    <row r="4618" spans="1:7" s="168" customFormat="1">
      <c r="A4618" s="62">
        <v>4616</v>
      </c>
      <c r="B4618" s="260" t="s">
        <v>14196</v>
      </c>
      <c r="C4618" s="261" t="str">
        <f t="shared" si="162"/>
        <v>Yes</v>
      </c>
      <c r="D4618" s="30">
        <f t="shared" si="163"/>
        <v>1.3534326189611332</v>
      </c>
      <c r="E4618" s="622">
        <v>3726</v>
      </c>
      <c r="F4618" s="259">
        <v>42612</v>
      </c>
      <c r="G4618" s="3" t="s">
        <v>22200</v>
      </c>
    </row>
    <row r="4619" spans="1:7" s="168" customFormat="1">
      <c r="A4619" s="62">
        <v>4617</v>
      </c>
      <c r="B4619" s="260" t="s">
        <v>22220</v>
      </c>
      <c r="C4619" s="261" t="str">
        <f t="shared" si="162"/>
        <v>Yes</v>
      </c>
      <c r="D4619" s="30">
        <f t="shared" si="163"/>
        <v>0.22738830366872503</v>
      </c>
      <c r="E4619" s="622">
        <v>626</v>
      </c>
      <c r="F4619" s="259">
        <v>42612</v>
      </c>
      <c r="G4619" s="3" t="s">
        <v>22200</v>
      </c>
    </row>
    <row r="4620" spans="1:7" s="168" customFormat="1">
      <c r="A4620" s="62">
        <v>4618</v>
      </c>
      <c r="B4620" s="260" t="s">
        <v>22221</v>
      </c>
      <c r="C4620" s="261" t="str">
        <f t="shared" si="162"/>
        <v>Yes</v>
      </c>
      <c r="D4620" s="30">
        <f t="shared" si="163"/>
        <v>0.22738830366872503</v>
      </c>
      <c r="E4620" s="622">
        <v>626</v>
      </c>
      <c r="F4620" s="259">
        <v>42612</v>
      </c>
      <c r="G4620" s="3" t="s">
        <v>22200</v>
      </c>
    </row>
    <row r="4621" spans="1:7" s="168" customFormat="1">
      <c r="A4621" s="62">
        <v>4619</v>
      </c>
      <c r="B4621" s="260" t="s">
        <v>22222</v>
      </c>
      <c r="C4621" s="261" t="str">
        <f t="shared" si="162"/>
        <v>Yes</v>
      </c>
      <c r="D4621" s="30">
        <f t="shared" si="163"/>
        <v>0.57319288049400652</v>
      </c>
      <c r="E4621" s="622">
        <v>1578</v>
      </c>
      <c r="F4621" s="259">
        <v>42612</v>
      </c>
      <c r="G4621" s="3" t="s">
        <v>22200</v>
      </c>
    </row>
    <row r="4622" spans="1:7" s="168" customFormat="1">
      <c r="A4622" s="62">
        <v>4620</v>
      </c>
      <c r="B4622" s="260" t="s">
        <v>22223</v>
      </c>
      <c r="C4622" s="261" t="str">
        <f t="shared" si="162"/>
        <v>Yes</v>
      </c>
      <c r="D4622" s="30">
        <f t="shared" si="163"/>
        <v>1.4820196149654923</v>
      </c>
      <c r="E4622" s="622">
        <v>4080</v>
      </c>
      <c r="F4622" s="259">
        <v>42612</v>
      </c>
      <c r="G4622" s="3" t="s">
        <v>22200</v>
      </c>
    </row>
    <row r="4623" spans="1:7" s="168" customFormat="1">
      <c r="A4623" s="62">
        <v>4621</v>
      </c>
      <c r="B4623" s="260" t="s">
        <v>22224</v>
      </c>
      <c r="C4623" s="261" t="str">
        <f t="shared" si="162"/>
        <v>Yes</v>
      </c>
      <c r="D4623" s="30">
        <f t="shared" si="163"/>
        <v>2.4700326916091537</v>
      </c>
      <c r="E4623" s="622">
        <v>6800</v>
      </c>
      <c r="F4623" s="259">
        <v>42612</v>
      </c>
      <c r="G4623" s="3" t="s">
        <v>22200</v>
      </c>
    </row>
    <row r="4624" spans="1:7" s="168" customFormat="1">
      <c r="A4624" s="62">
        <v>4622</v>
      </c>
      <c r="B4624" s="260" t="s">
        <v>22225</v>
      </c>
      <c r="C4624" s="261" t="str">
        <f t="shared" si="162"/>
        <v>Yes</v>
      </c>
      <c r="D4624" s="30">
        <f t="shared" si="163"/>
        <v>1.4820196149654923</v>
      </c>
      <c r="E4624" s="622">
        <v>4080</v>
      </c>
      <c r="F4624" s="259">
        <v>42612</v>
      </c>
      <c r="G4624" s="3" t="s">
        <v>22200</v>
      </c>
    </row>
    <row r="4625" spans="1:7" s="168" customFormat="1">
      <c r="A4625" s="62">
        <v>4623</v>
      </c>
      <c r="B4625" s="260" t="s">
        <v>22226</v>
      </c>
      <c r="C4625" s="261" t="str">
        <f t="shared" si="162"/>
        <v>Yes</v>
      </c>
      <c r="D4625" s="30">
        <f t="shared" si="163"/>
        <v>0.30621140573919359</v>
      </c>
      <c r="E4625" s="622">
        <v>843</v>
      </c>
      <c r="F4625" s="259">
        <v>42612</v>
      </c>
      <c r="G4625" s="3" t="s">
        <v>22200</v>
      </c>
    </row>
    <row r="4626" spans="1:7" s="168" customFormat="1">
      <c r="A4626" s="62">
        <v>4624</v>
      </c>
      <c r="B4626" s="260" t="s">
        <v>22227</v>
      </c>
      <c r="C4626" s="261" t="str">
        <f t="shared" si="162"/>
        <v>Yes</v>
      </c>
      <c r="D4626" s="30">
        <f t="shared" si="163"/>
        <v>0.30621140573919359</v>
      </c>
      <c r="E4626" s="622">
        <v>843</v>
      </c>
      <c r="F4626" s="259">
        <v>42612</v>
      </c>
      <c r="G4626" s="3" t="s">
        <v>22200</v>
      </c>
    </row>
    <row r="4627" spans="1:7" s="168" customFormat="1">
      <c r="A4627" s="62">
        <v>4625</v>
      </c>
      <c r="B4627" s="260" t="s">
        <v>22228</v>
      </c>
      <c r="C4627" s="261" t="str">
        <f t="shared" si="162"/>
        <v>Yes</v>
      </c>
      <c r="D4627" s="30">
        <f t="shared" si="163"/>
        <v>2.9342535415909916</v>
      </c>
      <c r="E4627" s="622">
        <v>8078</v>
      </c>
      <c r="F4627" s="259">
        <v>42612</v>
      </c>
      <c r="G4627" s="3" t="s">
        <v>22200</v>
      </c>
    </row>
    <row r="4628" spans="1:7" s="168" customFormat="1">
      <c r="A4628" s="62">
        <v>4626</v>
      </c>
      <c r="B4628" s="260" t="s">
        <v>22229</v>
      </c>
      <c r="C4628" s="261" t="str">
        <f t="shared" si="162"/>
        <v>Yes</v>
      </c>
      <c r="D4628" s="30">
        <f t="shared" si="163"/>
        <v>2.9342535415909916</v>
      </c>
      <c r="E4628" s="622">
        <v>8078</v>
      </c>
      <c r="F4628" s="259">
        <v>42612</v>
      </c>
      <c r="G4628" s="3" t="s">
        <v>22200</v>
      </c>
    </row>
    <row r="4629" spans="1:7" s="168" customFormat="1">
      <c r="A4629" s="62">
        <v>4627</v>
      </c>
      <c r="B4629" s="260" t="s">
        <v>22230</v>
      </c>
      <c r="C4629" s="261" t="str">
        <f t="shared" si="162"/>
        <v>Yes</v>
      </c>
      <c r="D4629" s="30">
        <f t="shared" si="163"/>
        <v>1.2746095168906648</v>
      </c>
      <c r="E4629" s="622">
        <v>3509</v>
      </c>
      <c r="F4629" s="259">
        <v>42612</v>
      </c>
      <c r="G4629" s="3" t="s">
        <v>22200</v>
      </c>
    </row>
    <row r="4630" spans="1:7" s="168" customFormat="1">
      <c r="A4630" s="62">
        <v>4628</v>
      </c>
      <c r="B4630" s="260" t="s">
        <v>22231</v>
      </c>
      <c r="C4630" s="261" t="str">
        <f t="shared" si="162"/>
        <v>Yes</v>
      </c>
      <c r="D4630" s="30">
        <f t="shared" si="163"/>
        <v>1.9462404649473302</v>
      </c>
      <c r="E4630" s="622">
        <v>5358</v>
      </c>
      <c r="F4630" s="259">
        <v>42612</v>
      </c>
      <c r="G4630" s="3" t="s">
        <v>22200</v>
      </c>
    </row>
    <row r="4631" spans="1:7" s="168" customFormat="1">
      <c r="A4631" s="62">
        <v>4629</v>
      </c>
      <c r="B4631" s="260" t="s">
        <v>14012</v>
      </c>
      <c r="C4631" s="261" t="str">
        <f t="shared" si="162"/>
        <v>Yes</v>
      </c>
      <c r="D4631" s="30">
        <f t="shared" si="163"/>
        <v>1.0177987649836542</v>
      </c>
      <c r="E4631" s="622">
        <v>2802</v>
      </c>
      <c r="F4631" s="259">
        <v>42612</v>
      </c>
      <c r="G4631" s="3" t="s">
        <v>22200</v>
      </c>
    </row>
    <row r="4632" spans="1:7" s="168" customFormat="1">
      <c r="A4632" s="62">
        <v>4630</v>
      </c>
      <c r="B4632" s="260" t="s">
        <v>16809</v>
      </c>
      <c r="C4632" s="261" t="str">
        <f t="shared" si="162"/>
        <v>Yes</v>
      </c>
      <c r="D4632" s="30">
        <f t="shared" si="163"/>
        <v>1.8180167090446786</v>
      </c>
      <c r="E4632" s="622">
        <v>5005</v>
      </c>
      <c r="F4632" s="259">
        <v>42612</v>
      </c>
      <c r="G4632" s="3" t="s">
        <v>22200</v>
      </c>
    </row>
    <row r="4633" spans="1:7" s="168" customFormat="1">
      <c r="A4633" s="62">
        <v>4631</v>
      </c>
      <c r="B4633" s="260" t="s">
        <v>22232</v>
      </c>
      <c r="C4633" s="261" t="str">
        <f t="shared" si="162"/>
        <v>Yes</v>
      </c>
      <c r="D4633" s="30">
        <f t="shared" si="163"/>
        <v>4.4656738103886671</v>
      </c>
      <c r="E4633" s="622">
        <v>12294</v>
      </c>
      <c r="F4633" s="259">
        <v>42612</v>
      </c>
      <c r="G4633" s="3" t="s">
        <v>22200</v>
      </c>
    </row>
    <row r="4634" spans="1:7" s="168" customFormat="1">
      <c r="A4634" s="62">
        <v>4632</v>
      </c>
      <c r="B4634" s="260" t="s">
        <v>22233</v>
      </c>
      <c r="C4634" s="261" t="str">
        <f t="shared" si="162"/>
        <v>Yes</v>
      </c>
      <c r="D4634" s="30">
        <f t="shared" si="163"/>
        <v>2.4700326916091537</v>
      </c>
      <c r="E4634" s="622">
        <v>6800</v>
      </c>
      <c r="F4634" s="259">
        <v>42612</v>
      </c>
      <c r="G4634" s="3" t="s">
        <v>22200</v>
      </c>
    </row>
    <row r="4635" spans="1:7" s="168" customFormat="1">
      <c r="A4635" s="62">
        <v>4633</v>
      </c>
      <c r="B4635" s="260" t="s">
        <v>22234</v>
      </c>
      <c r="C4635" s="261" t="str">
        <f t="shared" si="162"/>
        <v>Yes</v>
      </c>
      <c r="D4635" s="30">
        <f t="shared" si="163"/>
        <v>2.4700326916091537</v>
      </c>
      <c r="E4635" s="622">
        <v>6800</v>
      </c>
      <c r="F4635" s="259">
        <v>42612</v>
      </c>
      <c r="G4635" s="3" t="s">
        <v>22200</v>
      </c>
    </row>
    <row r="4636" spans="1:7" s="168" customFormat="1">
      <c r="A4636" s="62">
        <v>4634</v>
      </c>
      <c r="B4636" s="260" t="s">
        <v>22235</v>
      </c>
      <c r="C4636" s="261" t="str">
        <f t="shared" si="162"/>
        <v>Yes</v>
      </c>
      <c r="D4636" s="30">
        <f t="shared" si="163"/>
        <v>1.333817653468943</v>
      </c>
      <c r="E4636" s="622">
        <v>3672</v>
      </c>
      <c r="F4636" s="259">
        <v>42612</v>
      </c>
      <c r="G4636" s="3" t="s">
        <v>22200</v>
      </c>
    </row>
    <row r="4637" spans="1:7" s="168" customFormat="1">
      <c r="A4637" s="62">
        <v>4635</v>
      </c>
      <c r="B4637" s="260" t="s">
        <v>22236</v>
      </c>
      <c r="C4637" s="261" t="str">
        <f t="shared" si="162"/>
        <v>Yes</v>
      </c>
      <c r="D4637" s="30">
        <f t="shared" si="163"/>
        <v>1.333817653468943</v>
      </c>
      <c r="E4637" s="622">
        <v>3672</v>
      </c>
      <c r="F4637" s="259">
        <v>42612</v>
      </c>
      <c r="G4637" s="3" t="s">
        <v>22200</v>
      </c>
    </row>
    <row r="4638" spans="1:7" s="168" customFormat="1">
      <c r="A4638" s="62">
        <v>4636</v>
      </c>
      <c r="B4638" s="260" t="s">
        <v>21719</v>
      </c>
      <c r="C4638" s="261" t="str">
        <f t="shared" si="162"/>
        <v>Yes</v>
      </c>
      <c r="D4638" s="30">
        <f t="shared" si="163"/>
        <v>1.333817653468943</v>
      </c>
      <c r="E4638" s="622">
        <v>3672</v>
      </c>
      <c r="F4638" s="259">
        <v>42612</v>
      </c>
      <c r="G4638" s="3" t="s">
        <v>22200</v>
      </c>
    </row>
    <row r="4639" spans="1:7" s="168" customFormat="1">
      <c r="A4639" s="62">
        <v>4637</v>
      </c>
      <c r="B4639" s="260" t="s">
        <v>22006</v>
      </c>
      <c r="C4639" s="261" t="str">
        <f t="shared" si="162"/>
        <v>Yes</v>
      </c>
      <c r="D4639" s="30">
        <f t="shared" si="163"/>
        <v>1.333817653468943</v>
      </c>
      <c r="E4639" s="622">
        <v>3672</v>
      </c>
      <c r="F4639" s="259">
        <v>42612</v>
      </c>
      <c r="G4639" s="3" t="s">
        <v>22200</v>
      </c>
    </row>
    <row r="4640" spans="1:7" s="168" customFormat="1">
      <c r="A4640" s="62">
        <v>4638</v>
      </c>
      <c r="B4640" s="260" t="s">
        <v>22237</v>
      </c>
      <c r="C4640" s="261" t="str">
        <f t="shared" si="162"/>
        <v>Yes</v>
      </c>
      <c r="D4640" s="30">
        <f t="shared" si="163"/>
        <v>1.887032328369052</v>
      </c>
      <c r="E4640" s="622">
        <v>5195</v>
      </c>
      <c r="F4640" s="259">
        <v>42612</v>
      </c>
      <c r="G4640" s="3" t="s">
        <v>22200</v>
      </c>
    </row>
    <row r="4641" spans="1:7" s="168" customFormat="1" ht="30">
      <c r="A4641" s="62">
        <v>4639</v>
      </c>
      <c r="B4641" s="260" t="s">
        <v>22238</v>
      </c>
      <c r="C4641" s="261" t="str">
        <f t="shared" si="162"/>
        <v>Yes</v>
      </c>
      <c r="D4641" s="30">
        <f t="shared" si="163"/>
        <v>1.887032328369052</v>
      </c>
      <c r="E4641" s="622">
        <v>5195</v>
      </c>
      <c r="F4641" s="259">
        <v>42612</v>
      </c>
      <c r="G4641" s="3" t="s">
        <v>22200</v>
      </c>
    </row>
    <row r="4642" spans="1:7" s="168" customFormat="1">
      <c r="A4642" s="62">
        <v>4640</v>
      </c>
      <c r="B4642" s="260" t="s">
        <v>22239</v>
      </c>
      <c r="C4642" s="261" t="str">
        <f t="shared" si="162"/>
        <v>Yes</v>
      </c>
      <c r="D4642" s="30">
        <f t="shared" si="163"/>
        <v>3.2408281874318923</v>
      </c>
      <c r="E4642" s="622">
        <v>8922</v>
      </c>
      <c r="F4642" s="259">
        <v>42612</v>
      </c>
      <c r="G4642" s="3" t="s">
        <v>22200</v>
      </c>
    </row>
    <row r="4643" spans="1:7" s="168" customFormat="1">
      <c r="A4643" s="62">
        <v>4641</v>
      </c>
      <c r="B4643" s="260" t="s">
        <v>22240</v>
      </c>
      <c r="C4643" s="261" t="str">
        <f t="shared" si="162"/>
        <v>Yes</v>
      </c>
      <c r="D4643" s="30">
        <f t="shared" si="163"/>
        <v>1.0868143843080276</v>
      </c>
      <c r="E4643" s="622">
        <v>2992</v>
      </c>
      <c r="F4643" s="259">
        <v>42612</v>
      </c>
      <c r="G4643" s="3" t="s">
        <v>22200</v>
      </c>
    </row>
    <row r="4644" spans="1:7" s="168" customFormat="1">
      <c r="A4644" s="62">
        <v>4642</v>
      </c>
      <c r="B4644" s="260" t="s">
        <v>16802</v>
      </c>
      <c r="C4644" s="261" t="str">
        <f t="shared" si="162"/>
        <v>Yes</v>
      </c>
      <c r="D4644" s="30">
        <f t="shared" si="163"/>
        <v>0.42499091899745733</v>
      </c>
      <c r="E4644" s="622">
        <v>1170</v>
      </c>
      <c r="F4644" s="259">
        <v>42612</v>
      </c>
      <c r="G4644" s="3" t="s">
        <v>22200</v>
      </c>
    </row>
    <row r="4645" spans="1:7" s="168" customFormat="1">
      <c r="A4645" s="62">
        <v>4643</v>
      </c>
      <c r="B4645" s="260" t="s">
        <v>22241</v>
      </c>
      <c r="C4645" s="261" t="str">
        <f t="shared" si="162"/>
        <v>Yes</v>
      </c>
      <c r="D4645" s="30">
        <f t="shared" si="163"/>
        <v>0.90882673447148565</v>
      </c>
      <c r="E4645" s="622">
        <v>2502</v>
      </c>
      <c r="F4645" s="259">
        <v>42612</v>
      </c>
      <c r="G4645" s="3" t="s">
        <v>22200</v>
      </c>
    </row>
    <row r="4646" spans="1:7" s="168" customFormat="1">
      <c r="A4646" s="62">
        <v>4644</v>
      </c>
      <c r="B4646" s="260" t="s">
        <v>22242</v>
      </c>
      <c r="C4646" s="261" t="str">
        <f t="shared" si="162"/>
        <v>Yes</v>
      </c>
      <c r="D4646" s="30">
        <f t="shared" si="163"/>
        <v>1.3040319651289503</v>
      </c>
      <c r="E4646" s="622">
        <v>3590</v>
      </c>
      <c r="F4646" s="259">
        <v>42612</v>
      </c>
      <c r="G4646" s="3" t="s">
        <v>22200</v>
      </c>
    </row>
    <row r="4647" spans="1:7" s="168" customFormat="1">
      <c r="A4647" s="62">
        <v>4645</v>
      </c>
      <c r="B4647" s="260" t="s">
        <v>22243</v>
      </c>
      <c r="C4647" s="261" t="str">
        <f t="shared" si="162"/>
        <v>Yes</v>
      </c>
      <c r="D4647" s="30">
        <f t="shared" si="163"/>
        <v>0.78060297856883398</v>
      </c>
      <c r="E4647" s="622">
        <v>2149</v>
      </c>
      <c r="F4647" s="259">
        <v>42612</v>
      </c>
      <c r="G4647" s="3" t="s">
        <v>22200</v>
      </c>
    </row>
    <row r="4648" spans="1:7" s="168" customFormat="1">
      <c r="A4648" s="62">
        <v>4646</v>
      </c>
      <c r="B4648" s="260" t="s">
        <v>22244</v>
      </c>
      <c r="C4648" s="261" t="str">
        <f t="shared" si="162"/>
        <v>Yes</v>
      </c>
      <c r="D4648" s="30">
        <f t="shared" si="163"/>
        <v>0.78060297856883398</v>
      </c>
      <c r="E4648" s="622">
        <v>2149</v>
      </c>
      <c r="F4648" s="259">
        <v>42612</v>
      </c>
      <c r="G4648" s="3" t="s">
        <v>22200</v>
      </c>
    </row>
    <row r="4649" spans="1:7" s="168" customFormat="1">
      <c r="A4649" s="62">
        <v>4647</v>
      </c>
      <c r="B4649" s="260" t="s">
        <v>22245</v>
      </c>
      <c r="C4649" s="261" t="str">
        <f t="shared" si="162"/>
        <v>Yes</v>
      </c>
      <c r="D4649" s="30">
        <f t="shared" si="163"/>
        <v>1.5412277515437705</v>
      </c>
      <c r="E4649" s="622">
        <v>4243</v>
      </c>
      <c r="F4649" s="259">
        <v>42612</v>
      </c>
      <c r="G4649" s="3" t="s">
        <v>22200</v>
      </c>
    </row>
    <row r="4650" spans="1:7" s="168" customFormat="1">
      <c r="A4650" s="62">
        <v>4648</v>
      </c>
      <c r="B4650" s="260" t="s">
        <v>22246</v>
      </c>
      <c r="C4650" s="261" t="str">
        <f t="shared" si="162"/>
        <v>Yes</v>
      </c>
      <c r="D4650" s="30">
        <f t="shared" si="163"/>
        <v>1.2844169996367598</v>
      </c>
      <c r="E4650" s="622">
        <v>3536</v>
      </c>
      <c r="F4650" s="259">
        <v>42612</v>
      </c>
      <c r="G4650" s="3" t="s">
        <v>22200</v>
      </c>
    </row>
    <row r="4651" spans="1:7" s="168" customFormat="1">
      <c r="A4651" s="62">
        <v>4649</v>
      </c>
      <c r="B4651" s="260" t="s">
        <v>22247</v>
      </c>
      <c r="C4651" s="261" t="str">
        <f t="shared" si="162"/>
        <v>Yes</v>
      </c>
      <c r="D4651" s="30">
        <f t="shared" si="163"/>
        <v>2.5688339992735196</v>
      </c>
      <c r="E4651" s="622">
        <v>7072</v>
      </c>
      <c r="F4651" s="259">
        <v>42612</v>
      </c>
      <c r="G4651" s="3" t="s">
        <v>22200</v>
      </c>
    </row>
    <row r="4652" spans="1:7" s="168" customFormat="1">
      <c r="A4652" s="62">
        <v>4650</v>
      </c>
      <c r="B4652" s="260" t="s">
        <v>22248</v>
      </c>
      <c r="C4652" s="261" t="str">
        <f t="shared" si="162"/>
        <v>Yes</v>
      </c>
      <c r="D4652" s="30">
        <f t="shared" si="163"/>
        <v>4.3174718488921178</v>
      </c>
      <c r="E4652" s="622">
        <v>11886</v>
      </c>
      <c r="F4652" s="259">
        <v>42612</v>
      </c>
      <c r="G4652" s="3" t="s">
        <v>22200</v>
      </c>
    </row>
    <row r="4653" spans="1:7" s="168" customFormat="1">
      <c r="A4653" s="62">
        <v>4651</v>
      </c>
      <c r="B4653" s="260" t="s">
        <v>22249</v>
      </c>
      <c r="C4653" s="261" t="str">
        <f t="shared" si="162"/>
        <v>Yes</v>
      </c>
      <c r="D4653" s="30">
        <f t="shared" si="163"/>
        <v>4.0704685797312026</v>
      </c>
      <c r="E4653" s="622">
        <v>11206</v>
      </c>
      <c r="F4653" s="259">
        <v>42612</v>
      </c>
      <c r="G4653" s="3" t="s">
        <v>22200</v>
      </c>
    </row>
    <row r="4654" spans="1:7" s="168" customFormat="1">
      <c r="A4654" s="62">
        <v>4652</v>
      </c>
      <c r="B4654" s="260" t="s">
        <v>22250</v>
      </c>
      <c r="C4654" s="261" t="str">
        <f t="shared" si="162"/>
        <v>Yes</v>
      </c>
      <c r="D4654" s="30">
        <f t="shared" si="163"/>
        <v>0.26661823465310569</v>
      </c>
      <c r="E4654" s="622">
        <v>734</v>
      </c>
      <c r="F4654" s="259">
        <v>42612</v>
      </c>
      <c r="G4654" s="3" t="s">
        <v>22200</v>
      </c>
    </row>
    <row r="4655" spans="1:7" s="168" customFormat="1">
      <c r="A4655" s="62">
        <v>4653</v>
      </c>
      <c r="B4655" s="260" t="s">
        <v>22251</v>
      </c>
      <c r="C4655" s="261" t="str">
        <f t="shared" si="162"/>
        <v>Yes</v>
      </c>
      <c r="D4655" s="30">
        <f t="shared" si="163"/>
        <v>0.26661823465310569</v>
      </c>
      <c r="E4655" s="622">
        <v>734</v>
      </c>
      <c r="F4655" s="259">
        <v>42612</v>
      </c>
      <c r="G4655" s="3" t="s">
        <v>22200</v>
      </c>
    </row>
    <row r="4656" spans="1:7" s="168" customFormat="1">
      <c r="A4656" s="62">
        <v>4654</v>
      </c>
      <c r="B4656" s="260" t="s">
        <v>16842</v>
      </c>
      <c r="C4656" s="261" t="str">
        <f t="shared" si="162"/>
        <v>Yes</v>
      </c>
      <c r="D4656" s="30">
        <f t="shared" si="163"/>
        <v>0.26661823465310569</v>
      </c>
      <c r="E4656" s="622">
        <v>734</v>
      </c>
      <c r="F4656" s="259">
        <v>42612</v>
      </c>
      <c r="G4656" s="3" t="s">
        <v>22200</v>
      </c>
    </row>
    <row r="4657" spans="1:7" s="168" customFormat="1">
      <c r="A4657" s="62">
        <v>4655</v>
      </c>
      <c r="B4657" s="260" t="s">
        <v>22252</v>
      </c>
      <c r="C4657" s="261" t="str">
        <f t="shared" si="162"/>
        <v>Yes</v>
      </c>
      <c r="D4657" s="30">
        <f t="shared" si="163"/>
        <v>2.8456229567744278</v>
      </c>
      <c r="E4657" s="622">
        <v>7834</v>
      </c>
      <c r="F4657" s="259">
        <v>42612</v>
      </c>
      <c r="G4657" s="3" t="s">
        <v>22200</v>
      </c>
    </row>
    <row r="4658" spans="1:7" s="168" customFormat="1">
      <c r="A4658" s="62">
        <v>4656</v>
      </c>
      <c r="B4658" s="260" t="s">
        <v>22253</v>
      </c>
      <c r="C4658" s="261" t="str">
        <f t="shared" si="162"/>
        <v>Yes</v>
      </c>
      <c r="D4658" s="30">
        <f t="shared" si="163"/>
        <v>0.98801307664366145</v>
      </c>
      <c r="E4658" s="622">
        <v>2720</v>
      </c>
      <c r="F4658" s="259">
        <v>42612</v>
      </c>
      <c r="G4658" s="3" t="s">
        <v>22200</v>
      </c>
    </row>
    <row r="4659" spans="1:7" s="168" customFormat="1">
      <c r="A4659" s="62">
        <v>4657</v>
      </c>
      <c r="B4659" s="260" t="s">
        <v>22254</v>
      </c>
      <c r="C4659" s="261" t="str">
        <f t="shared" si="162"/>
        <v>Yes</v>
      </c>
      <c r="D4659" s="30">
        <f t="shared" si="163"/>
        <v>0.98801307664366145</v>
      </c>
      <c r="E4659" s="622">
        <v>2720</v>
      </c>
      <c r="F4659" s="259">
        <v>42612</v>
      </c>
      <c r="G4659" s="3" t="s">
        <v>22200</v>
      </c>
    </row>
    <row r="4660" spans="1:7" s="168" customFormat="1">
      <c r="A4660" s="62">
        <v>4658</v>
      </c>
      <c r="B4660" s="260" t="s">
        <v>22255</v>
      </c>
      <c r="C4660" s="261" t="str">
        <f t="shared" ref="C4660:C4700" si="164">IF(D4660&lt;=5, "Yes", "No")</f>
        <v>Yes</v>
      </c>
      <c r="D4660" s="30">
        <f t="shared" si="163"/>
        <v>1.4326189611333091</v>
      </c>
      <c r="E4660" s="622">
        <v>3944</v>
      </c>
      <c r="F4660" s="259">
        <v>42612</v>
      </c>
      <c r="G4660" s="3" t="s">
        <v>22200</v>
      </c>
    </row>
    <row r="4661" spans="1:7" s="168" customFormat="1">
      <c r="A4661" s="62">
        <v>4659</v>
      </c>
      <c r="B4661" s="260" t="s">
        <v>22256</v>
      </c>
      <c r="C4661" s="261" t="str">
        <f t="shared" si="164"/>
        <v>Yes</v>
      </c>
      <c r="D4661" s="30">
        <f t="shared" si="163"/>
        <v>1.8180167090446786</v>
      </c>
      <c r="E4661" s="622">
        <v>5005</v>
      </c>
      <c r="F4661" s="259">
        <v>42612</v>
      </c>
      <c r="G4661" s="3" t="s">
        <v>22200</v>
      </c>
    </row>
    <row r="4662" spans="1:7" s="168" customFormat="1">
      <c r="A4662" s="62">
        <v>4660</v>
      </c>
      <c r="B4662" s="260" t="s">
        <v>7456</v>
      </c>
      <c r="C4662" s="261" t="str">
        <f t="shared" si="164"/>
        <v>Yes</v>
      </c>
      <c r="D4662" s="30">
        <f t="shared" si="163"/>
        <v>2.667635306937886</v>
      </c>
      <c r="E4662" s="622">
        <v>7344</v>
      </c>
      <c r="F4662" s="259">
        <v>42612</v>
      </c>
      <c r="G4662" s="3" t="s">
        <v>22200</v>
      </c>
    </row>
    <row r="4663" spans="1:7" s="168" customFormat="1">
      <c r="A4663" s="62">
        <v>4661</v>
      </c>
      <c r="B4663" s="260" t="s">
        <v>22257</v>
      </c>
      <c r="C4663" s="261" t="str">
        <f t="shared" si="164"/>
        <v>Yes</v>
      </c>
      <c r="D4663" s="30">
        <f t="shared" si="163"/>
        <v>3.1616418452597168</v>
      </c>
      <c r="E4663" s="622">
        <v>8704</v>
      </c>
      <c r="F4663" s="259">
        <v>42612</v>
      </c>
      <c r="G4663" s="3" t="s">
        <v>22200</v>
      </c>
    </row>
    <row r="4664" spans="1:7" s="168" customFormat="1">
      <c r="A4664" s="62">
        <v>4662</v>
      </c>
      <c r="B4664" s="260" t="s">
        <v>22258</v>
      </c>
      <c r="C4664" s="261" t="str">
        <f t="shared" si="164"/>
        <v>Yes</v>
      </c>
      <c r="D4664" s="30">
        <f t="shared" si="163"/>
        <v>2.667635306937886</v>
      </c>
      <c r="E4664" s="622">
        <v>7344</v>
      </c>
      <c r="F4664" s="259">
        <v>42612</v>
      </c>
      <c r="G4664" s="3" t="s">
        <v>22200</v>
      </c>
    </row>
    <row r="4665" spans="1:7" s="168" customFormat="1">
      <c r="A4665" s="62">
        <v>4663</v>
      </c>
      <c r="B4665" s="260" t="s">
        <v>22259</v>
      </c>
      <c r="C4665" s="261" t="str">
        <f t="shared" si="164"/>
        <v>Yes</v>
      </c>
      <c r="D4665" s="30">
        <f t="shared" si="163"/>
        <v>2.4504177261169633</v>
      </c>
      <c r="E4665" s="622">
        <v>6746</v>
      </c>
      <c r="F4665" s="259">
        <v>42612</v>
      </c>
      <c r="G4665" s="3" t="s">
        <v>22200</v>
      </c>
    </row>
    <row r="4666" spans="1:7" s="168" customFormat="1">
      <c r="A4666" s="62">
        <v>4664</v>
      </c>
      <c r="B4666" s="260" t="s">
        <v>22260</v>
      </c>
      <c r="C4666" s="261" t="str">
        <f t="shared" si="164"/>
        <v>Yes</v>
      </c>
      <c r="D4666" s="30">
        <f t="shared" si="163"/>
        <v>4.9400653832183075</v>
      </c>
      <c r="E4666" s="622">
        <v>13600</v>
      </c>
      <c r="F4666" s="259">
        <v>42612</v>
      </c>
      <c r="G4666" s="3" t="s">
        <v>22200</v>
      </c>
    </row>
    <row r="4667" spans="1:7" s="168" customFormat="1">
      <c r="A4667" s="62">
        <v>4665</v>
      </c>
      <c r="B4667" s="260" t="s">
        <v>22261</v>
      </c>
      <c r="C4667" s="261" t="str">
        <f t="shared" si="164"/>
        <v>Yes</v>
      </c>
      <c r="D4667" s="30">
        <f t="shared" si="163"/>
        <v>3.8136578278241919</v>
      </c>
      <c r="E4667" s="622">
        <v>10499</v>
      </c>
      <c r="F4667" s="259">
        <v>42612</v>
      </c>
      <c r="G4667" s="3" t="s">
        <v>22200</v>
      </c>
    </row>
    <row r="4668" spans="1:7" s="168" customFormat="1">
      <c r="A4668" s="62">
        <v>4666</v>
      </c>
      <c r="B4668" s="260" t="s">
        <v>22262</v>
      </c>
      <c r="C4668" s="261" t="str">
        <f t="shared" si="164"/>
        <v>Yes</v>
      </c>
      <c r="D4668" s="30">
        <f t="shared" si="163"/>
        <v>0.98801307664366145</v>
      </c>
      <c r="E4668" s="622">
        <v>2720</v>
      </c>
      <c r="F4668" s="259">
        <v>42612</v>
      </c>
      <c r="G4668" s="3" t="s">
        <v>22200</v>
      </c>
    </row>
    <row r="4669" spans="1:7" s="168" customFormat="1">
      <c r="A4669" s="62">
        <v>4667</v>
      </c>
      <c r="B4669" s="260" t="s">
        <v>22263</v>
      </c>
      <c r="C4669" s="261" t="str">
        <f t="shared" si="164"/>
        <v>Yes</v>
      </c>
      <c r="D4669" s="30">
        <f t="shared" si="163"/>
        <v>0.98801307664366145</v>
      </c>
      <c r="E4669" s="622">
        <v>2720</v>
      </c>
      <c r="F4669" s="259">
        <v>42612</v>
      </c>
      <c r="G4669" s="3" t="s">
        <v>22200</v>
      </c>
    </row>
    <row r="4670" spans="1:7" s="168" customFormat="1">
      <c r="A4670" s="62">
        <v>4668</v>
      </c>
      <c r="B4670" s="260" t="s">
        <v>22264</v>
      </c>
      <c r="C4670" s="261" t="str">
        <f t="shared" si="164"/>
        <v>Yes</v>
      </c>
      <c r="D4670" s="30">
        <f t="shared" si="163"/>
        <v>2.2328369051943335</v>
      </c>
      <c r="E4670" s="622">
        <v>6147</v>
      </c>
      <c r="F4670" s="259">
        <v>42612</v>
      </c>
      <c r="G4670" s="3" t="s">
        <v>22200</v>
      </c>
    </row>
    <row r="4671" spans="1:7" s="168" customFormat="1">
      <c r="A4671" s="62">
        <v>4669</v>
      </c>
      <c r="B4671" s="260" t="s">
        <v>22265</v>
      </c>
      <c r="C4671" s="261" t="str">
        <f t="shared" si="164"/>
        <v>Yes</v>
      </c>
      <c r="D4671" s="30">
        <f t="shared" si="163"/>
        <v>0.22738830366872503</v>
      </c>
      <c r="E4671" s="622">
        <v>626</v>
      </c>
      <c r="F4671" s="259">
        <v>42612</v>
      </c>
      <c r="G4671" s="3" t="s">
        <v>22200</v>
      </c>
    </row>
    <row r="4672" spans="1:7" s="168" customFormat="1">
      <c r="A4672" s="62">
        <v>4670</v>
      </c>
      <c r="B4672" s="260" t="s">
        <v>22266</v>
      </c>
      <c r="C4672" s="261" t="str">
        <f t="shared" si="164"/>
        <v>Yes</v>
      </c>
      <c r="D4672" s="30">
        <f t="shared" si="163"/>
        <v>1.9858336360334181</v>
      </c>
      <c r="E4672" s="622">
        <v>5467</v>
      </c>
      <c r="F4672" s="259">
        <v>42612</v>
      </c>
      <c r="G4672" s="3" t="s">
        <v>22200</v>
      </c>
    </row>
    <row r="4673" spans="1:7" s="168" customFormat="1">
      <c r="A4673" s="62">
        <v>4671</v>
      </c>
      <c r="B4673" s="260" t="s">
        <v>22267</v>
      </c>
      <c r="C4673" s="261" t="str">
        <f t="shared" si="164"/>
        <v>Yes</v>
      </c>
      <c r="D4673" s="30">
        <f t="shared" si="163"/>
        <v>0.98801307664366145</v>
      </c>
      <c r="E4673" s="622">
        <v>2720</v>
      </c>
      <c r="F4673" s="259">
        <v>42612</v>
      </c>
      <c r="G4673" s="3" t="s">
        <v>22200</v>
      </c>
    </row>
    <row r="4674" spans="1:7" s="168" customFormat="1">
      <c r="A4674" s="62">
        <v>4672</v>
      </c>
      <c r="B4674" s="260" t="s">
        <v>22268</v>
      </c>
      <c r="C4674" s="261" t="str">
        <f t="shared" si="164"/>
        <v>Yes</v>
      </c>
      <c r="D4674" s="30">
        <f t="shared" si="163"/>
        <v>0.42499091899745733</v>
      </c>
      <c r="E4674" s="622">
        <v>1170</v>
      </c>
      <c r="F4674" s="259">
        <v>42612</v>
      </c>
      <c r="G4674" s="3" t="s">
        <v>22200</v>
      </c>
    </row>
    <row r="4675" spans="1:7" s="168" customFormat="1">
      <c r="A4675" s="62">
        <v>4673</v>
      </c>
      <c r="B4675" s="260" t="s">
        <v>19208</v>
      </c>
      <c r="C4675" s="261" t="str">
        <f t="shared" si="164"/>
        <v>Yes</v>
      </c>
      <c r="D4675" s="30">
        <f t="shared" si="163"/>
        <v>0.75081729022884125</v>
      </c>
      <c r="E4675" s="622">
        <v>2067</v>
      </c>
      <c r="F4675" s="259">
        <v>42612</v>
      </c>
      <c r="G4675" s="3" t="s">
        <v>22200</v>
      </c>
    </row>
    <row r="4676" spans="1:7" s="168" customFormat="1">
      <c r="A4676" s="62">
        <v>4674</v>
      </c>
      <c r="B4676" s="260" t="s">
        <v>22269</v>
      </c>
      <c r="C4676" s="261" t="str">
        <f t="shared" si="164"/>
        <v>Yes</v>
      </c>
      <c r="D4676" s="30">
        <f t="shared" ref="D4676:D4739" si="165">E4676/2753</f>
        <v>1.561205957137668</v>
      </c>
      <c r="E4676" s="622">
        <v>4298</v>
      </c>
      <c r="F4676" s="259">
        <v>42612</v>
      </c>
      <c r="G4676" s="3" t="s">
        <v>22200</v>
      </c>
    </row>
    <row r="4677" spans="1:7" s="168" customFormat="1">
      <c r="A4677" s="62">
        <v>4675</v>
      </c>
      <c r="B4677" s="260" t="s">
        <v>22270</v>
      </c>
      <c r="C4677" s="261" t="str">
        <f t="shared" si="164"/>
        <v>Yes</v>
      </c>
      <c r="D4677" s="30">
        <f t="shared" si="165"/>
        <v>0.98801307664366145</v>
      </c>
      <c r="E4677" s="622">
        <v>2720</v>
      </c>
      <c r="F4677" s="259">
        <v>42612</v>
      </c>
      <c r="G4677" s="3" t="s">
        <v>22200</v>
      </c>
    </row>
    <row r="4678" spans="1:7" s="168" customFormat="1">
      <c r="A4678" s="62">
        <v>4676</v>
      </c>
      <c r="B4678" s="260" t="s">
        <v>22271</v>
      </c>
      <c r="C4678" s="261" t="str">
        <f t="shared" si="164"/>
        <v>Yes</v>
      </c>
      <c r="D4678" s="30">
        <f t="shared" si="165"/>
        <v>1.6204140937159461</v>
      </c>
      <c r="E4678" s="622">
        <v>4461</v>
      </c>
      <c r="F4678" s="259">
        <v>42612</v>
      </c>
      <c r="G4678" s="3" t="s">
        <v>22200</v>
      </c>
    </row>
    <row r="4679" spans="1:7" s="168" customFormat="1">
      <c r="A4679" s="62">
        <v>4677</v>
      </c>
      <c r="B4679" s="260" t="s">
        <v>22272</v>
      </c>
      <c r="C4679" s="261" t="str">
        <f t="shared" si="164"/>
        <v>Yes</v>
      </c>
      <c r="D4679" s="30">
        <f t="shared" si="165"/>
        <v>1.0966218670541228</v>
      </c>
      <c r="E4679" s="622">
        <v>3019</v>
      </c>
      <c r="F4679" s="259">
        <v>42612</v>
      </c>
      <c r="G4679" s="3" t="s">
        <v>22200</v>
      </c>
    </row>
    <row r="4680" spans="1:7" s="168" customFormat="1">
      <c r="A4680" s="62">
        <v>4678</v>
      </c>
      <c r="B4680" s="260" t="s">
        <v>22273</v>
      </c>
      <c r="C4680" s="261" t="str">
        <f t="shared" si="164"/>
        <v>Yes</v>
      </c>
      <c r="D4680" s="30">
        <f t="shared" si="165"/>
        <v>1.0966218670541228</v>
      </c>
      <c r="E4680" s="622">
        <v>3019</v>
      </c>
      <c r="F4680" s="259">
        <v>42612</v>
      </c>
      <c r="G4680" s="3" t="s">
        <v>22200</v>
      </c>
    </row>
    <row r="4681" spans="1:7" s="168" customFormat="1">
      <c r="A4681" s="62">
        <v>4679</v>
      </c>
      <c r="B4681" s="260" t="s">
        <v>22274</v>
      </c>
      <c r="C4681" s="261" t="str">
        <f t="shared" si="164"/>
        <v>Yes</v>
      </c>
      <c r="D4681" s="30">
        <f t="shared" si="165"/>
        <v>0.99782055938975667</v>
      </c>
      <c r="E4681" s="622">
        <v>2747</v>
      </c>
      <c r="F4681" s="259">
        <v>42612</v>
      </c>
      <c r="G4681" s="3" t="s">
        <v>22200</v>
      </c>
    </row>
    <row r="4682" spans="1:7" s="168" customFormat="1">
      <c r="A4682" s="62">
        <v>4680</v>
      </c>
      <c r="B4682" s="260" t="s">
        <v>22275</v>
      </c>
      <c r="C4682" s="261" t="str">
        <f t="shared" si="164"/>
        <v>Yes</v>
      </c>
      <c r="D4682" s="30">
        <f t="shared" si="165"/>
        <v>1.0966218670541228</v>
      </c>
      <c r="E4682" s="622">
        <v>3019</v>
      </c>
      <c r="F4682" s="259">
        <v>42612</v>
      </c>
      <c r="G4682" s="3" t="s">
        <v>22200</v>
      </c>
    </row>
    <row r="4683" spans="1:7" s="168" customFormat="1">
      <c r="A4683" s="62">
        <v>4681</v>
      </c>
      <c r="B4683" s="260" t="s">
        <v>22276</v>
      </c>
      <c r="C4683" s="261" t="str">
        <f t="shared" si="164"/>
        <v>Yes</v>
      </c>
      <c r="D4683" s="30">
        <f t="shared" si="165"/>
        <v>0.20741009807482746</v>
      </c>
      <c r="E4683" s="622">
        <v>571</v>
      </c>
      <c r="F4683" s="259">
        <v>42612</v>
      </c>
      <c r="G4683" s="3" t="s">
        <v>22200</v>
      </c>
    </row>
    <row r="4684" spans="1:7" s="168" customFormat="1">
      <c r="A4684" s="62">
        <v>4682</v>
      </c>
      <c r="B4684" s="260" t="s">
        <v>22222</v>
      </c>
      <c r="C4684" s="261" t="str">
        <f t="shared" si="164"/>
        <v>Yes</v>
      </c>
      <c r="D4684" s="30">
        <f t="shared" si="165"/>
        <v>0.49400653832183072</v>
      </c>
      <c r="E4684" s="622">
        <v>1360</v>
      </c>
      <c r="F4684" s="259">
        <v>42612</v>
      </c>
      <c r="G4684" s="3" t="s">
        <v>22200</v>
      </c>
    </row>
    <row r="4685" spans="1:7" s="168" customFormat="1">
      <c r="A4685" s="62">
        <v>4683</v>
      </c>
      <c r="B4685" s="260" t="s">
        <v>22277</v>
      </c>
      <c r="C4685" s="261" t="str">
        <f t="shared" si="164"/>
        <v>Yes</v>
      </c>
      <c r="D4685" s="30">
        <f t="shared" si="165"/>
        <v>4.9400653832183075</v>
      </c>
      <c r="E4685" s="622">
        <v>13600</v>
      </c>
      <c r="F4685" s="259">
        <v>42612</v>
      </c>
      <c r="G4685" s="3" t="s">
        <v>22200</v>
      </c>
    </row>
    <row r="4686" spans="1:7" s="168" customFormat="1">
      <c r="A4686" s="62">
        <v>4684</v>
      </c>
      <c r="B4686" s="260" t="s">
        <v>22278</v>
      </c>
      <c r="C4686" s="261" t="str">
        <f t="shared" si="164"/>
        <v>Yes</v>
      </c>
      <c r="D4686" s="30">
        <f t="shared" si="165"/>
        <v>0.56302215764620411</v>
      </c>
      <c r="E4686" s="622">
        <v>1550</v>
      </c>
      <c r="F4686" s="259">
        <v>42612</v>
      </c>
      <c r="G4686" s="3" t="s">
        <v>22200</v>
      </c>
    </row>
    <row r="4687" spans="1:7" s="168" customFormat="1">
      <c r="A4687" s="62">
        <v>4685</v>
      </c>
      <c r="B4687" s="260" t="s">
        <v>22279</v>
      </c>
      <c r="C4687" s="261" t="str">
        <f t="shared" si="164"/>
        <v>Yes</v>
      </c>
      <c r="D4687" s="30">
        <f t="shared" si="165"/>
        <v>0.12858699600435888</v>
      </c>
      <c r="E4687" s="622">
        <v>354</v>
      </c>
      <c r="F4687" s="259">
        <v>42612</v>
      </c>
      <c r="G4687" s="3" t="s">
        <v>22200</v>
      </c>
    </row>
    <row r="4688" spans="1:7" s="168" customFormat="1">
      <c r="A4688" s="62">
        <v>4686</v>
      </c>
      <c r="B4688" s="260" t="s">
        <v>22280</v>
      </c>
      <c r="C4688" s="261" t="str">
        <f t="shared" si="164"/>
        <v>Yes</v>
      </c>
      <c r="D4688" s="30">
        <f t="shared" si="165"/>
        <v>2.3810388666908828</v>
      </c>
      <c r="E4688" s="622">
        <v>6555</v>
      </c>
      <c r="F4688" s="259">
        <v>42612</v>
      </c>
      <c r="G4688" s="3" t="s">
        <v>22200</v>
      </c>
    </row>
    <row r="4689" spans="1:7" s="168" customFormat="1">
      <c r="A4689" s="62">
        <v>4687</v>
      </c>
      <c r="B4689" s="260" t="s">
        <v>22281</v>
      </c>
      <c r="C4689" s="261" t="str">
        <f t="shared" si="164"/>
        <v>Yes</v>
      </c>
      <c r="D4689" s="30">
        <f t="shared" si="165"/>
        <v>1.4722121322193971</v>
      </c>
      <c r="E4689" s="622">
        <v>4053</v>
      </c>
      <c r="F4689" s="259">
        <v>42612</v>
      </c>
      <c r="G4689" s="3" t="s">
        <v>22200</v>
      </c>
    </row>
    <row r="4690" spans="1:7" s="168" customFormat="1">
      <c r="A4690" s="62">
        <v>4688</v>
      </c>
      <c r="B4690" s="260" t="s">
        <v>22282</v>
      </c>
      <c r="C4690" s="261" t="str">
        <f t="shared" si="164"/>
        <v>Yes</v>
      </c>
      <c r="D4690" s="30">
        <f t="shared" si="165"/>
        <v>2.2822375590265165</v>
      </c>
      <c r="E4690" s="622">
        <v>6283</v>
      </c>
      <c r="F4690" s="259">
        <v>42612</v>
      </c>
      <c r="G4690" s="3" t="s">
        <v>22200</v>
      </c>
    </row>
    <row r="4691" spans="1:7" s="168" customFormat="1">
      <c r="A4691" s="62">
        <v>4689</v>
      </c>
      <c r="B4691" s="260" t="s">
        <v>22283</v>
      </c>
      <c r="C4691" s="261" t="str">
        <f t="shared" si="164"/>
        <v>Yes</v>
      </c>
      <c r="D4691" s="30">
        <f t="shared" si="165"/>
        <v>3.6360334180893572</v>
      </c>
      <c r="E4691" s="622">
        <v>10010</v>
      </c>
      <c r="F4691" s="259">
        <v>42612</v>
      </c>
      <c r="G4691" s="3" t="s">
        <v>22200</v>
      </c>
    </row>
    <row r="4692" spans="1:7" s="168" customFormat="1">
      <c r="A4692" s="62">
        <v>4690</v>
      </c>
      <c r="B4692" s="260" t="s">
        <v>22284</v>
      </c>
      <c r="C4692" s="261" t="str">
        <f t="shared" si="164"/>
        <v>Yes</v>
      </c>
      <c r="D4692" s="30">
        <f t="shared" si="165"/>
        <v>2.8256447511805303</v>
      </c>
      <c r="E4692" s="622">
        <v>7779</v>
      </c>
      <c r="F4692" s="259">
        <v>42612</v>
      </c>
      <c r="G4692" s="3" t="s">
        <v>22200</v>
      </c>
    </row>
    <row r="4693" spans="1:7" s="168" customFormat="1">
      <c r="A4693" s="62">
        <v>4691</v>
      </c>
      <c r="B4693" s="260" t="s">
        <v>22285</v>
      </c>
      <c r="C4693" s="261" t="str">
        <f t="shared" si="164"/>
        <v>Yes</v>
      </c>
      <c r="D4693" s="30">
        <f t="shared" si="165"/>
        <v>3.9520523065746458</v>
      </c>
      <c r="E4693" s="622">
        <v>10880</v>
      </c>
      <c r="F4693" s="259">
        <v>42612</v>
      </c>
      <c r="G4693" s="3" t="s">
        <v>22200</v>
      </c>
    </row>
    <row r="4694" spans="1:7" s="168" customFormat="1">
      <c r="A4694" s="62">
        <v>4692</v>
      </c>
      <c r="B4694" s="260" t="s">
        <v>22286</v>
      </c>
      <c r="C4694" s="261" t="str">
        <f t="shared" si="164"/>
        <v>Yes</v>
      </c>
      <c r="D4694" s="30">
        <f t="shared" si="165"/>
        <v>3.3890301489284416</v>
      </c>
      <c r="E4694" s="622">
        <v>9330</v>
      </c>
      <c r="F4694" s="259">
        <v>42612</v>
      </c>
      <c r="G4694" s="3" t="s">
        <v>22200</v>
      </c>
    </row>
    <row r="4695" spans="1:7" s="168" customFormat="1">
      <c r="A4695" s="62">
        <v>4693</v>
      </c>
      <c r="B4695" s="260" t="s">
        <v>22287</v>
      </c>
      <c r="C4695" s="261" t="str">
        <f t="shared" si="164"/>
        <v>Yes</v>
      </c>
      <c r="D4695" s="30">
        <f t="shared" si="165"/>
        <v>3.1420268797675264</v>
      </c>
      <c r="E4695" s="622">
        <v>8650</v>
      </c>
      <c r="F4695" s="259">
        <v>42612</v>
      </c>
      <c r="G4695" s="3" t="s">
        <v>22200</v>
      </c>
    </row>
    <row r="4696" spans="1:7" s="168" customFormat="1">
      <c r="A4696" s="62">
        <v>4694</v>
      </c>
      <c r="B4696" s="260" t="s">
        <v>22288</v>
      </c>
      <c r="C4696" s="261" t="str">
        <f t="shared" si="164"/>
        <v>Yes</v>
      </c>
      <c r="D4696" s="30">
        <f t="shared" si="165"/>
        <v>1.7094079186342173</v>
      </c>
      <c r="E4696" s="622">
        <v>4706</v>
      </c>
      <c r="F4696" s="259">
        <v>42612</v>
      </c>
      <c r="G4696" s="3" t="s">
        <v>22200</v>
      </c>
    </row>
    <row r="4697" spans="1:7" s="168" customFormat="1">
      <c r="A4697" s="62">
        <v>4695</v>
      </c>
      <c r="B4697" s="260" t="s">
        <v>22117</v>
      </c>
      <c r="C4697" s="261" t="str">
        <f t="shared" si="164"/>
        <v>Yes</v>
      </c>
      <c r="D4697" s="30">
        <f t="shared" si="165"/>
        <v>2.9342535415909916</v>
      </c>
      <c r="E4697" s="622">
        <v>8078</v>
      </c>
      <c r="F4697" s="259">
        <v>42612</v>
      </c>
      <c r="G4697" s="3" t="s">
        <v>22200</v>
      </c>
    </row>
    <row r="4698" spans="1:7" s="168" customFormat="1">
      <c r="A4698" s="62">
        <v>4696</v>
      </c>
      <c r="B4698" s="260" t="s">
        <v>22289</v>
      </c>
      <c r="C4698" s="261" t="str">
        <f t="shared" si="164"/>
        <v>Yes</v>
      </c>
      <c r="D4698" s="30">
        <f t="shared" si="165"/>
        <v>2.9342535415909916</v>
      </c>
      <c r="E4698" s="622">
        <v>8078</v>
      </c>
      <c r="F4698" s="259">
        <v>42612</v>
      </c>
      <c r="G4698" s="3" t="s">
        <v>22200</v>
      </c>
    </row>
    <row r="4699" spans="1:7" s="168" customFormat="1">
      <c r="A4699" s="62">
        <v>4697</v>
      </c>
      <c r="B4699" s="260" t="s">
        <v>14251</v>
      </c>
      <c r="C4699" s="261" t="str">
        <f t="shared" si="164"/>
        <v>Yes</v>
      </c>
      <c r="D4699" s="30">
        <f t="shared" si="165"/>
        <v>2.1540138031238647</v>
      </c>
      <c r="E4699" s="622">
        <v>5930</v>
      </c>
      <c r="F4699" s="259">
        <v>42612</v>
      </c>
      <c r="G4699" s="3" t="s">
        <v>22200</v>
      </c>
    </row>
    <row r="4700" spans="1:7" s="168" customFormat="1">
      <c r="A4700" s="62">
        <v>4698</v>
      </c>
      <c r="B4700" s="260" t="s">
        <v>22290</v>
      </c>
      <c r="C4700" s="261" t="str">
        <f t="shared" si="164"/>
        <v>Yes</v>
      </c>
      <c r="D4700" s="30">
        <f t="shared" si="165"/>
        <v>1.6796222302942245</v>
      </c>
      <c r="E4700" s="622">
        <v>4624</v>
      </c>
      <c r="F4700" s="259">
        <v>42612</v>
      </c>
      <c r="G4700" s="3" t="s">
        <v>22200</v>
      </c>
    </row>
    <row r="4701" spans="1:7" s="168" customFormat="1">
      <c r="A4701" s="62">
        <v>4699</v>
      </c>
      <c r="B4701" s="210" t="s">
        <v>22291</v>
      </c>
      <c r="C4701" s="37" t="str">
        <f>IF(D4701&lt;=5, "Yes", "No")</f>
        <v>Yes</v>
      </c>
      <c r="D4701" s="30">
        <f t="shared" si="165"/>
        <v>4.9004722121322191</v>
      </c>
      <c r="E4701" s="609">
        <v>13491</v>
      </c>
      <c r="F4701" s="259">
        <v>42612</v>
      </c>
      <c r="G4701" s="3" t="s">
        <v>22292</v>
      </c>
    </row>
    <row r="4702" spans="1:7" s="168" customFormat="1">
      <c r="A4702" s="62">
        <v>4700</v>
      </c>
      <c r="B4702" s="210" t="s">
        <v>22293</v>
      </c>
      <c r="C4702" s="37" t="str">
        <f t="shared" ref="C4702:C4765" si="166">IF(D4702&lt;=5, "Yes", "No")</f>
        <v>Yes</v>
      </c>
      <c r="D4702" s="30">
        <f t="shared" si="165"/>
        <v>4.8906647293861241</v>
      </c>
      <c r="E4702" s="609">
        <v>13464</v>
      </c>
      <c r="F4702" s="259">
        <v>42612</v>
      </c>
      <c r="G4702" s="3" t="s">
        <v>22292</v>
      </c>
    </row>
    <row r="4703" spans="1:7" s="168" customFormat="1">
      <c r="A4703" s="62">
        <v>4701</v>
      </c>
      <c r="B4703" s="210" t="s">
        <v>22294</v>
      </c>
      <c r="C4703" s="37" t="str">
        <f t="shared" si="166"/>
        <v>Yes</v>
      </c>
      <c r="D4703" s="30">
        <f t="shared" si="165"/>
        <v>4.9400653832183075</v>
      </c>
      <c r="E4703" s="609">
        <v>13600</v>
      </c>
      <c r="F4703" s="259">
        <v>42612</v>
      </c>
      <c r="G4703" s="3" t="s">
        <v>22292</v>
      </c>
    </row>
    <row r="4704" spans="1:7" s="168" customFormat="1">
      <c r="A4704" s="62">
        <v>4702</v>
      </c>
      <c r="B4704" s="210" t="s">
        <v>22295</v>
      </c>
      <c r="C4704" s="37" t="str">
        <f t="shared" si="166"/>
        <v>Yes</v>
      </c>
      <c r="D4704" s="30">
        <f t="shared" si="165"/>
        <v>4.9400653832183075</v>
      </c>
      <c r="E4704" s="609">
        <v>13600</v>
      </c>
      <c r="F4704" s="259">
        <v>42612</v>
      </c>
      <c r="G4704" s="3" t="s">
        <v>22292</v>
      </c>
    </row>
    <row r="4705" spans="1:7" s="168" customFormat="1">
      <c r="A4705" s="62">
        <v>4703</v>
      </c>
      <c r="B4705" s="210" t="s">
        <v>22296</v>
      </c>
      <c r="C4705" s="37" t="str">
        <f t="shared" si="166"/>
        <v>Yes</v>
      </c>
      <c r="D4705" s="30">
        <f t="shared" si="165"/>
        <v>0.16781692698873957</v>
      </c>
      <c r="E4705" s="609">
        <v>462</v>
      </c>
      <c r="F4705" s="259">
        <v>42612</v>
      </c>
      <c r="G4705" s="3" t="s">
        <v>22292</v>
      </c>
    </row>
    <row r="4706" spans="1:7" s="168" customFormat="1">
      <c r="A4706" s="62">
        <v>4704</v>
      </c>
      <c r="B4706" s="210" t="s">
        <v>22297</v>
      </c>
      <c r="C4706" s="37" t="str">
        <f t="shared" si="166"/>
        <v>Yes</v>
      </c>
      <c r="D4706" s="30">
        <f t="shared" si="165"/>
        <v>1.0076280421358519</v>
      </c>
      <c r="E4706" s="609">
        <v>2774</v>
      </c>
      <c r="F4706" s="259">
        <v>42612</v>
      </c>
      <c r="G4706" s="3" t="s">
        <v>22292</v>
      </c>
    </row>
    <row r="4707" spans="1:7" s="168" customFormat="1" ht="30">
      <c r="A4707" s="62">
        <v>4705</v>
      </c>
      <c r="B4707" s="210" t="s">
        <v>22298</v>
      </c>
      <c r="C4707" s="37" t="str">
        <f t="shared" si="166"/>
        <v>Yes</v>
      </c>
      <c r="D4707" s="30">
        <f t="shared" si="165"/>
        <v>2.4108245550308753</v>
      </c>
      <c r="E4707" s="609">
        <v>6637</v>
      </c>
      <c r="F4707" s="259">
        <v>42612</v>
      </c>
      <c r="G4707" s="3" t="s">
        <v>22292</v>
      </c>
    </row>
    <row r="4708" spans="1:7" s="168" customFormat="1">
      <c r="A4708" s="62">
        <v>4706</v>
      </c>
      <c r="B4708" s="210" t="s">
        <v>22130</v>
      </c>
      <c r="C4708" s="37" t="str">
        <f t="shared" si="166"/>
        <v>Yes</v>
      </c>
      <c r="D4708" s="30">
        <f t="shared" si="165"/>
        <v>0.553214674900109</v>
      </c>
      <c r="E4708" s="609">
        <v>1523</v>
      </c>
      <c r="F4708" s="259">
        <v>42612</v>
      </c>
      <c r="G4708" s="3" t="s">
        <v>22292</v>
      </c>
    </row>
    <row r="4709" spans="1:7" s="168" customFormat="1">
      <c r="A4709" s="62">
        <v>4707</v>
      </c>
      <c r="B4709" s="210" t="s">
        <v>22299</v>
      </c>
      <c r="C4709" s="37" t="str">
        <f t="shared" si="166"/>
        <v>Yes</v>
      </c>
      <c r="D4709" s="30">
        <f t="shared" si="165"/>
        <v>2.4504177261169633</v>
      </c>
      <c r="E4709" s="609">
        <v>6746</v>
      </c>
      <c r="F4709" s="259">
        <v>42612</v>
      </c>
      <c r="G4709" s="3" t="s">
        <v>22292</v>
      </c>
    </row>
    <row r="4710" spans="1:7" s="168" customFormat="1">
      <c r="A4710" s="62">
        <v>4708</v>
      </c>
      <c r="B4710" s="210" t="s">
        <v>18588</v>
      </c>
      <c r="C4710" s="37" t="str">
        <f t="shared" si="166"/>
        <v>Yes</v>
      </c>
      <c r="D4710" s="30">
        <f t="shared" si="165"/>
        <v>1.3734108245550309</v>
      </c>
      <c r="E4710" s="609">
        <v>3781</v>
      </c>
      <c r="F4710" s="259">
        <v>42612</v>
      </c>
      <c r="G4710" s="3" t="s">
        <v>22292</v>
      </c>
    </row>
    <row r="4711" spans="1:7" s="168" customFormat="1">
      <c r="A4711" s="62">
        <v>4709</v>
      </c>
      <c r="B4711" s="210" t="s">
        <v>22300</v>
      </c>
      <c r="C4711" s="37" t="str">
        <f t="shared" si="166"/>
        <v>Yes</v>
      </c>
      <c r="D4711" s="30">
        <f t="shared" si="165"/>
        <v>2.9542317471848891</v>
      </c>
      <c r="E4711" s="609">
        <v>8133</v>
      </c>
      <c r="F4711" s="259">
        <v>42612</v>
      </c>
      <c r="G4711" s="3" t="s">
        <v>22292</v>
      </c>
    </row>
    <row r="4712" spans="1:7" s="168" customFormat="1">
      <c r="A4712" s="62">
        <v>4710</v>
      </c>
      <c r="B4712" s="210" t="s">
        <v>22301</v>
      </c>
      <c r="C4712" s="37" t="str">
        <f t="shared" si="166"/>
        <v>Yes</v>
      </c>
      <c r="D4712" s="30">
        <f t="shared" si="165"/>
        <v>1.1856156919723937</v>
      </c>
      <c r="E4712" s="609">
        <v>3264</v>
      </c>
      <c r="F4712" s="259">
        <v>42612</v>
      </c>
      <c r="G4712" s="3" t="s">
        <v>22292</v>
      </c>
    </row>
    <row r="4713" spans="1:7" s="168" customFormat="1">
      <c r="A4713" s="62">
        <v>4711</v>
      </c>
      <c r="B4713" s="210" t="s">
        <v>7694</v>
      </c>
      <c r="C4713" s="37" t="str">
        <f t="shared" si="166"/>
        <v>Yes</v>
      </c>
      <c r="D4713" s="30">
        <f t="shared" si="165"/>
        <v>1.1856156919723937</v>
      </c>
      <c r="E4713" s="609">
        <v>3264</v>
      </c>
      <c r="F4713" s="259">
        <v>42612</v>
      </c>
      <c r="G4713" s="3" t="s">
        <v>22292</v>
      </c>
    </row>
    <row r="4714" spans="1:7" s="168" customFormat="1">
      <c r="A4714" s="62">
        <v>4712</v>
      </c>
      <c r="B4714" s="210" t="s">
        <v>22302</v>
      </c>
      <c r="C4714" s="37" t="str">
        <f t="shared" si="166"/>
        <v>Yes</v>
      </c>
      <c r="D4714" s="30">
        <f t="shared" si="165"/>
        <v>1.1856156919723937</v>
      </c>
      <c r="E4714" s="609">
        <v>3264</v>
      </c>
      <c r="F4714" s="259">
        <v>42612</v>
      </c>
      <c r="G4714" s="3" t="s">
        <v>22292</v>
      </c>
    </row>
    <row r="4715" spans="1:7" s="168" customFormat="1">
      <c r="A4715" s="62">
        <v>4713</v>
      </c>
      <c r="B4715" s="210" t="s">
        <v>22303</v>
      </c>
      <c r="C4715" s="37" t="str">
        <f t="shared" si="166"/>
        <v>Yes</v>
      </c>
      <c r="D4715" s="30">
        <f t="shared" si="165"/>
        <v>2.4798401743552487</v>
      </c>
      <c r="E4715" s="609">
        <v>6827</v>
      </c>
      <c r="F4715" s="259">
        <v>42612</v>
      </c>
      <c r="G4715" s="3" t="s">
        <v>22292</v>
      </c>
    </row>
    <row r="4716" spans="1:7" s="168" customFormat="1">
      <c r="A4716" s="62">
        <v>4714</v>
      </c>
      <c r="B4716" s="210" t="s">
        <v>22304</v>
      </c>
      <c r="C4716" s="37" t="str">
        <f t="shared" si="166"/>
        <v>Yes</v>
      </c>
      <c r="D4716" s="30">
        <f t="shared" si="165"/>
        <v>3.2604431529240827</v>
      </c>
      <c r="E4716" s="609">
        <v>8976</v>
      </c>
      <c r="F4716" s="259">
        <v>42612</v>
      </c>
      <c r="G4716" s="3" t="s">
        <v>22292</v>
      </c>
    </row>
    <row r="4717" spans="1:7" s="168" customFormat="1">
      <c r="A4717" s="62">
        <v>4715</v>
      </c>
      <c r="B4717" s="210" t="s">
        <v>22305</v>
      </c>
      <c r="C4717" s="37" t="str">
        <f t="shared" si="166"/>
        <v>Yes</v>
      </c>
      <c r="D4717" s="30">
        <f t="shared" si="165"/>
        <v>3.2604431529240827</v>
      </c>
      <c r="E4717" s="609">
        <v>8976</v>
      </c>
      <c r="F4717" s="259">
        <v>42612</v>
      </c>
      <c r="G4717" s="3" t="s">
        <v>22292</v>
      </c>
    </row>
    <row r="4718" spans="1:7" s="168" customFormat="1">
      <c r="A4718" s="62">
        <v>4716</v>
      </c>
      <c r="B4718" s="210" t="s">
        <v>22306</v>
      </c>
      <c r="C4718" s="37" t="str">
        <f t="shared" si="166"/>
        <v>Yes</v>
      </c>
      <c r="D4718" s="30">
        <f t="shared" si="165"/>
        <v>4.9400653832183075</v>
      </c>
      <c r="E4718" s="609">
        <v>13600</v>
      </c>
      <c r="F4718" s="259">
        <v>42612</v>
      </c>
      <c r="G4718" s="3" t="s">
        <v>22292</v>
      </c>
    </row>
    <row r="4719" spans="1:7" s="168" customFormat="1">
      <c r="A4719" s="62">
        <v>4717</v>
      </c>
      <c r="B4719" s="210" t="s">
        <v>3516</v>
      </c>
      <c r="C4719" s="37" t="str">
        <f t="shared" si="166"/>
        <v>Yes</v>
      </c>
      <c r="D4719" s="30">
        <f t="shared" si="165"/>
        <v>4.3472575372321103</v>
      </c>
      <c r="E4719" s="609">
        <v>11968</v>
      </c>
      <c r="F4719" s="259">
        <v>42612</v>
      </c>
      <c r="G4719" s="3" t="s">
        <v>22292</v>
      </c>
    </row>
    <row r="4720" spans="1:7" s="168" customFormat="1">
      <c r="A4720" s="62">
        <v>4718</v>
      </c>
      <c r="B4720" s="210" t="s">
        <v>22307</v>
      </c>
      <c r="C4720" s="37" t="str">
        <f t="shared" si="166"/>
        <v>Yes</v>
      </c>
      <c r="D4720" s="30">
        <f t="shared" si="165"/>
        <v>4.3472575372321103</v>
      </c>
      <c r="E4720" s="609">
        <v>11968</v>
      </c>
      <c r="F4720" s="259">
        <v>42612</v>
      </c>
      <c r="G4720" s="3" t="s">
        <v>22292</v>
      </c>
    </row>
    <row r="4721" spans="1:7" s="168" customFormat="1">
      <c r="A4721" s="62">
        <v>4719</v>
      </c>
      <c r="B4721" s="210" t="s">
        <v>22308</v>
      </c>
      <c r="C4721" s="37" t="str">
        <f t="shared" si="166"/>
        <v>Yes</v>
      </c>
      <c r="D4721" s="30">
        <f t="shared" si="165"/>
        <v>0.67199418815837264</v>
      </c>
      <c r="E4721" s="609">
        <v>1850</v>
      </c>
      <c r="F4721" s="259">
        <v>42612</v>
      </c>
      <c r="G4721" s="3" t="s">
        <v>22292</v>
      </c>
    </row>
    <row r="4722" spans="1:7" s="168" customFormat="1">
      <c r="A4722" s="62">
        <v>4720</v>
      </c>
      <c r="B4722" s="210" t="s">
        <v>22309</v>
      </c>
      <c r="C4722" s="37" t="str">
        <f t="shared" si="166"/>
        <v>Yes</v>
      </c>
      <c r="D4722" s="30">
        <f t="shared" si="165"/>
        <v>2.9836541954231746</v>
      </c>
      <c r="E4722" s="609">
        <v>8214</v>
      </c>
      <c r="F4722" s="259">
        <v>42612</v>
      </c>
      <c r="G4722" s="3" t="s">
        <v>22292</v>
      </c>
    </row>
    <row r="4723" spans="1:7" s="168" customFormat="1">
      <c r="A4723" s="62">
        <v>4721</v>
      </c>
      <c r="B4723" s="210" t="s">
        <v>11803</v>
      </c>
      <c r="C4723" s="37" t="str">
        <f t="shared" si="166"/>
        <v>Yes</v>
      </c>
      <c r="D4723" s="30">
        <f t="shared" si="165"/>
        <v>4.8510715583000366</v>
      </c>
      <c r="E4723" s="609">
        <v>13355</v>
      </c>
      <c r="F4723" s="259">
        <v>42612</v>
      </c>
      <c r="G4723" s="3" t="s">
        <v>22292</v>
      </c>
    </row>
    <row r="4724" spans="1:7" s="168" customFormat="1">
      <c r="A4724" s="62">
        <v>4722</v>
      </c>
      <c r="B4724" s="210" t="s">
        <v>22310</v>
      </c>
      <c r="C4724" s="37" t="str">
        <f t="shared" si="166"/>
        <v>Yes</v>
      </c>
      <c r="D4724" s="30">
        <f t="shared" si="165"/>
        <v>4.9400653832183075</v>
      </c>
      <c r="E4724" s="609">
        <v>13600</v>
      </c>
      <c r="F4724" s="259">
        <v>42612</v>
      </c>
      <c r="G4724" s="3" t="s">
        <v>22292</v>
      </c>
    </row>
    <row r="4725" spans="1:7" s="168" customFormat="1">
      <c r="A4725" s="62">
        <v>4723</v>
      </c>
      <c r="B4725" s="210" t="s">
        <v>22311</v>
      </c>
      <c r="C4725" s="37" t="str">
        <f t="shared" si="166"/>
        <v>Yes</v>
      </c>
      <c r="D4725" s="30">
        <f t="shared" si="165"/>
        <v>1.6400290592081366</v>
      </c>
      <c r="E4725" s="609">
        <v>4515</v>
      </c>
      <c r="F4725" s="259">
        <v>42612</v>
      </c>
      <c r="G4725" s="3" t="s">
        <v>22292</v>
      </c>
    </row>
    <row r="4726" spans="1:7" s="168" customFormat="1">
      <c r="A4726" s="62">
        <v>4724</v>
      </c>
      <c r="B4726" s="210" t="s">
        <v>22312</v>
      </c>
      <c r="C4726" s="37" t="str">
        <f t="shared" si="166"/>
        <v>Yes</v>
      </c>
      <c r="D4726" s="30">
        <f t="shared" si="165"/>
        <v>3.7050490374137306</v>
      </c>
      <c r="E4726" s="609">
        <v>10200</v>
      </c>
      <c r="F4726" s="259">
        <v>42612</v>
      </c>
      <c r="G4726" s="3" t="s">
        <v>22292</v>
      </c>
    </row>
    <row r="4727" spans="1:7" s="168" customFormat="1">
      <c r="A4727" s="62">
        <v>4725</v>
      </c>
      <c r="B4727" s="210" t="s">
        <v>22313</v>
      </c>
      <c r="C4727" s="37" t="str">
        <f t="shared" si="166"/>
        <v>Yes</v>
      </c>
      <c r="D4727" s="30">
        <f t="shared" si="165"/>
        <v>0.69160915365056297</v>
      </c>
      <c r="E4727" s="609">
        <v>1904</v>
      </c>
      <c r="F4727" s="259">
        <v>42612</v>
      </c>
      <c r="G4727" s="3" t="s">
        <v>22292</v>
      </c>
    </row>
    <row r="4728" spans="1:7" s="168" customFormat="1">
      <c r="A4728" s="62">
        <v>4726</v>
      </c>
      <c r="B4728" s="210" t="s">
        <v>14251</v>
      </c>
      <c r="C4728" s="37" t="str">
        <f t="shared" si="166"/>
        <v>Yes</v>
      </c>
      <c r="D4728" s="30">
        <f t="shared" si="165"/>
        <v>0.18779513258263714</v>
      </c>
      <c r="E4728" s="609">
        <v>517</v>
      </c>
      <c r="F4728" s="259">
        <v>42612</v>
      </c>
      <c r="G4728" s="3" t="s">
        <v>22292</v>
      </c>
    </row>
    <row r="4729" spans="1:7" s="168" customFormat="1">
      <c r="A4729" s="62">
        <v>4727</v>
      </c>
      <c r="B4729" s="210" t="s">
        <v>22290</v>
      </c>
      <c r="C4729" s="37" t="str">
        <f t="shared" si="166"/>
        <v>Yes</v>
      </c>
      <c r="D4729" s="30">
        <f t="shared" si="165"/>
        <v>0.18779513258263714</v>
      </c>
      <c r="E4729" s="609">
        <v>517</v>
      </c>
      <c r="F4729" s="259">
        <v>42612</v>
      </c>
      <c r="G4729" s="3" t="s">
        <v>22292</v>
      </c>
    </row>
    <row r="4730" spans="1:7" s="168" customFormat="1">
      <c r="A4730" s="62">
        <v>4728</v>
      </c>
      <c r="B4730" s="210" t="s">
        <v>22314</v>
      </c>
      <c r="C4730" s="37" t="str">
        <f t="shared" si="166"/>
        <v>Yes</v>
      </c>
      <c r="D4730" s="30">
        <f t="shared" si="165"/>
        <v>0.40501271340355977</v>
      </c>
      <c r="E4730" s="609">
        <v>1115</v>
      </c>
      <c r="F4730" s="259">
        <v>42612</v>
      </c>
      <c r="G4730" s="3" t="s">
        <v>22292</v>
      </c>
    </row>
    <row r="4731" spans="1:7" s="168" customFormat="1" ht="30">
      <c r="A4731" s="62">
        <v>4729</v>
      </c>
      <c r="B4731" s="210" t="s">
        <v>22315</v>
      </c>
      <c r="C4731" s="37" t="str">
        <f t="shared" si="166"/>
        <v>Yes</v>
      </c>
      <c r="D4731" s="30">
        <f t="shared" si="165"/>
        <v>2.2724300762804215</v>
      </c>
      <c r="E4731" s="609">
        <v>6256</v>
      </c>
      <c r="F4731" s="259">
        <v>42612</v>
      </c>
      <c r="G4731" s="3" t="s">
        <v>22292</v>
      </c>
    </row>
    <row r="4732" spans="1:7" s="168" customFormat="1">
      <c r="A4732" s="62">
        <v>4730</v>
      </c>
      <c r="B4732" s="210" t="s">
        <v>12355</v>
      </c>
      <c r="C4732" s="37" t="str">
        <f t="shared" si="166"/>
        <v>Yes</v>
      </c>
      <c r="D4732" s="30">
        <f t="shared" si="165"/>
        <v>2.2724300762804215</v>
      </c>
      <c r="E4732" s="609">
        <v>6256</v>
      </c>
      <c r="F4732" s="259">
        <v>42612</v>
      </c>
      <c r="G4732" s="3" t="s">
        <v>22292</v>
      </c>
    </row>
    <row r="4733" spans="1:7" s="168" customFormat="1">
      <c r="A4733" s="62">
        <v>4731</v>
      </c>
      <c r="B4733" s="210" t="s">
        <v>22316</v>
      </c>
      <c r="C4733" s="37" t="str">
        <f t="shared" si="166"/>
        <v>Yes</v>
      </c>
      <c r="D4733" s="30">
        <f t="shared" si="165"/>
        <v>4.8808572466400291</v>
      </c>
      <c r="E4733" s="609">
        <v>13437</v>
      </c>
      <c r="F4733" s="259">
        <v>42612</v>
      </c>
      <c r="G4733" s="3" t="s">
        <v>22292</v>
      </c>
    </row>
    <row r="4734" spans="1:7" s="168" customFormat="1">
      <c r="A4734" s="62">
        <v>4732</v>
      </c>
      <c r="B4734" s="210" t="s">
        <v>22317</v>
      </c>
      <c r="C4734" s="37" t="str">
        <f t="shared" si="166"/>
        <v>Yes</v>
      </c>
      <c r="D4734" s="30">
        <f t="shared" si="165"/>
        <v>4.8412640755539416</v>
      </c>
      <c r="E4734" s="609">
        <v>13328</v>
      </c>
      <c r="F4734" s="259">
        <v>42612</v>
      </c>
      <c r="G4734" s="3" t="s">
        <v>22292</v>
      </c>
    </row>
    <row r="4735" spans="1:7" s="168" customFormat="1">
      <c r="A4735" s="62">
        <v>4733</v>
      </c>
      <c r="B4735" s="210" t="s">
        <v>22318</v>
      </c>
      <c r="C4735" s="37" t="str">
        <f t="shared" si="166"/>
        <v>Yes</v>
      </c>
      <c r="D4735" s="30">
        <f t="shared" si="165"/>
        <v>4.9004722121322191</v>
      </c>
      <c r="E4735" s="609">
        <v>13491</v>
      </c>
      <c r="F4735" s="259">
        <v>42612</v>
      </c>
      <c r="G4735" s="3" t="s">
        <v>22292</v>
      </c>
    </row>
    <row r="4736" spans="1:7" s="168" customFormat="1">
      <c r="A4736" s="62">
        <v>4734</v>
      </c>
      <c r="B4736" s="210" t="s">
        <v>13686</v>
      </c>
      <c r="C4736" s="37" t="str">
        <f t="shared" si="166"/>
        <v>Yes</v>
      </c>
      <c r="D4736" s="30">
        <f t="shared" si="165"/>
        <v>0.58300036324010174</v>
      </c>
      <c r="E4736" s="609">
        <v>1605</v>
      </c>
      <c r="F4736" s="259">
        <v>42612</v>
      </c>
      <c r="G4736" s="3" t="s">
        <v>22292</v>
      </c>
    </row>
    <row r="4737" spans="1:7" s="168" customFormat="1">
      <c r="A4737" s="62">
        <v>4735</v>
      </c>
      <c r="B4737" s="210" t="s">
        <v>22319</v>
      </c>
      <c r="C4737" s="37" t="str">
        <f t="shared" si="166"/>
        <v>Yes</v>
      </c>
      <c r="D4737" s="30">
        <f t="shared" si="165"/>
        <v>0.58300036324010174</v>
      </c>
      <c r="E4737" s="609">
        <v>1605</v>
      </c>
      <c r="F4737" s="259">
        <v>42612</v>
      </c>
      <c r="G4737" s="3" t="s">
        <v>22292</v>
      </c>
    </row>
    <row r="4738" spans="1:7" s="168" customFormat="1">
      <c r="A4738" s="62">
        <v>4736</v>
      </c>
      <c r="B4738" s="210" t="s">
        <v>12319</v>
      </c>
      <c r="C4738" s="37" t="str">
        <f t="shared" si="166"/>
        <v>Yes</v>
      </c>
      <c r="D4738" s="30">
        <f t="shared" si="165"/>
        <v>0.58300036324010174</v>
      </c>
      <c r="E4738" s="609">
        <v>1605</v>
      </c>
      <c r="F4738" s="259">
        <v>42612</v>
      </c>
      <c r="G4738" s="3" t="s">
        <v>22292</v>
      </c>
    </row>
    <row r="4739" spans="1:7" s="168" customFormat="1">
      <c r="A4739" s="62">
        <v>4737</v>
      </c>
      <c r="B4739" s="210" t="s">
        <v>22289</v>
      </c>
      <c r="C4739" s="37" t="str">
        <f t="shared" si="166"/>
        <v>Yes</v>
      </c>
      <c r="D4739" s="30">
        <f t="shared" si="165"/>
        <v>0.58300036324010174</v>
      </c>
      <c r="E4739" s="609">
        <v>1605</v>
      </c>
      <c r="F4739" s="259">
        <v>42612</v>
      </c>
      <c r="G4739" s="3" t="s">
        <v>22292</v>
      </c>
    </row>
    <row r="4740" spans="1:7" s="168" customFormat="1">
      <c r="A4740" s="62">
        <v>4738</v>
      </c>
      <c r="B4740" s="210" t="s">
        <v>22117</v>
      </c>
      <c r="C4740" s="37" t="str">
        <f t="shared" si="166"/>
        <v>Yes</v>
      </c>
      <c r="D4740" s="30">
        <f t="shared" ref="D4740:D4803" si="167">E4740/2753</f>
        <v>0.58300036324010174</v>
      </c>
      <c r="E4740" s="609">
        <v>1605</v>
      </c>
      <c r="F4740" s="259">
        <v>42612</v>
      </c>
      <c r="G4740" s="3" t="s">
        <v>22292</v>
      </c>
    </row>
    <row r="4741" spans="1:7" s="168" customFormat="1">
      <c r="A4741" s="62">
        <v>4739</v>
      </c>
      <c r="B4741" s="210" t="s">
        <v>22320</v>
      </c>
      <c r="C4741" s="37" t="str">
        <f t="shared" si="166"/>
        <v>Yes</v>
      </c>
      <c r="D4741" s="30">
        <f t="shared" si="167"/>
        <v>0.58300036324010174</v>
      </c>
      <c r="E4741" s="609">
        <v>1605</v>
      </c>
      <c r="F4741" s="259">
        <v>42612</v>
      </c>
      <c r="G4741" s="3" t="s">
        <v>22292</v>
      </c>
    </row>
    <row r="4742" spans="1:7" s="168" customFormat="1">
      <c r="A4742" s="62">
        <v>4740</v>
      </c>
      <c r="B4742" s="210" t="s">
        <v>22321</v>
      </c>
      <c r="C4742" s="37" t="str">
        <f t="shared" si="166"/>
        <v>Yes</v>
      </c>
      <c r="D4742" s="30">
        <f t="shared" si="167"/>
        <v>3.0628405375953505</v>
      </c>
      <c r="E4742" s="609">
        <v>8432</v>
      </c>
      <c r="F4742" s="259">
        <v>42612</v>
      </c>
      <c r="G4742" s="3" t="s">
        <v>22292</v>
      </c>
    </row>
    <row r="4743" spans="1:7" s="168" customFormat="1" ht="30">
      <c r="A4743" s="62">
        <v>4741</v>
      </c>
      <c r="B4743" s="210" t="s">
        <v>22322</v>
      </c>
      <c r="C4743" s="37" t="str">
        <f t="shared" si="166"/>
        <v>Yes</v>
      </c>
      <c r="D4743" s="30">
        <f t="shared" si="167"/>
        <v>4.9004722121322191</v>
      </c>
      <c r="E4743" s="609">
        <v>13491</v>
      </c>
      <c r="F4743" s="259">
        <v>42612</v>
      </c>
      <c r="G4743" s="3" t="s">
        <v>22292</v>
      </c>
    </row>
    <row r="4744" spans="1:7" s="168" customFormat="1">
      <c r="A4744" s="62">
        <v>4742</v>
      </c>
      <c r="B4744" s="210" t="s">
        <v>22323</v>
      </c>
      <c r="C4744" s="37" t="str">
        <f t="shared" si="166"/>
        <v>Yes</v>
      </c>
      <c r="D4744" s="30">
        <f t="shared" si="167"/>
        <v>0.34580457682528148</v>
      </c>
      <c r="E4744" s="609">
        <v>952</v>
      </c>
      <c r="F4744" s="259">
        <v>42612</v>
      </c>
      <c r="G4744" s="3" t="s">
        <v>22292</v>
      </c>
    </row>
    <row r="4745" spans="1:7" s="168" customFormat="1">
      <c r="A4745" s="62">
        <v>4743</v>
      </c>
      <c r="B4745" s="210" t="s">
        <v>22324</v>
      </c>
      <c r="C4745" s="37" t="str">
        <f t="shared" si="166"/>
        <v>Yes</v>
      </c>
      <c r="D4745" s="30">
        <f t="shared" si="167"/>
        <v>1.3832183073011259</v>
      </c>
      <c r="E4745" s="609">
        <v>3808</v>
      </c>
      <c r="F4745" s="259">
        <v>42612</v>
      </c>
      <c r="G4745" s="3" t="s">
        <v>22292</v>
      </c>
    </row>
    <row r="4746" spans="1:7" s="168" customFormat="1" ht="30">
      <c r="A4746" s="62">
        <v>4744</v>
      </c>
      <c r="B4746" s="210" t="s">
        <v>22325</v>
      </c>
      <c r="C4746" s="37" t="str">
        <f t="shared" si="166"/>
        <v>Yes</v>
      </c>
      <c r="D4746" s="30">
        <f t="shared" si="167"/>
        <v>0.36541954231747187</v>
      </c>
      <c r="E4746" s="609">
        <v>1006</v>
      </c>
      <c r="F4746" s="259">
        <v>42612</v>
      </c>
      <c r="G4746" s="3" t="s">
        <v>22292</v>
      </c>
    </row>
    <row r="4747" spans="1:7" s="168" customFormat="1">
      <c r="A4747" s="62">
        <v>4745</v>
      </c>
      <c r="B4747" s="210" t="s">
        <v>22326</v>
      </c>
      <c r="C4747" s="37" t="str">
        <f t="shared" si="166"/>
        <v>Yes</v>
      </c>
      <c r="D4747" s="30">
        <f t="shared" si="167"/>
        <v>4.7424627678895748</v>
      </c>
      <c r="E4747" s="609">
        <v>13056</v>
      </c>
      <c r="F4747" s="259">
        <v>42612</v>
      </c>
      <c r="G4747" s="3" t="s">
        <v>22292</v>
      </c>
    </row>
    <row r="4748" spans="1:7" s="168" customFormat="1">
      <c r="A4748" s="62">
        <v>4746</v>
      </c>
      <c r="B4748" s="210" t="s">
        <v>3301</v>
      </c>
      <c r="C4748" s="37" t="str">
        <f t="shared" si="166"/>
        <v>Yes</v>
      </c>
      <c r="D4748" s="30">
        <f t="shared" si="167"/>
        <v>4.8216491100617507</v>
      </c>
      <c r="E4748" s="609">
        <v>13274</v>
      </c>
      <c r="F4748" s="259">
        <v>42612</v>
      </c>
      <c r="G4748" s="3" t="s">
        <v>22292</v>
      </c>
    </row>
    <row r="4749" spans="1:7" s="168" customFormat="1">
      <c r="A4749" s="62">
        <v>4747</v>
      </c>
      <c r="B4749" s="210" t="s">
        <v>22327</v>
      </c>
      <c r="C4749" s="37" t="str">
        <f t="shared" si="166"/>
        <v>Yes</v>
      </c>
      <c r="D4749" s="30">
        <f t="shared" si="167"/>
        <v>3.9026516527424628</v>
      </c>
      <c r="E4749" s="609">
        <v>10744</v>
      </c>
      <c r="F4749" s="259">
        <v>42612</v>
      </c>
      <c r="G4749" s="3" t="s">
        <v>22292</v>
      </c>
    </row>
    <row r="4750" spans="1:7" s="168" customFormat="1">
      <c r="A4750" s="62">
        <v>4748</v>
      </c>
      <c r="B4750" s="210" t="s">
        <v>22328</v>
      </c>
      <c r="C4750" s="37" t="str">
        <f t="shared" si="166"/>
        <v>Yes</v>
      </c>
      <c r="D4750" s="30">
        <f t="shared" si="167"/>
        <v>3.1318561569197239</v>
      </c>
      <c r="E4750" s="609">
        <v>8622</v>
      </c>
      <c r="F4750" s="259">
        <v>42612</v>
      </c>
      <c r="G4750" s="3" t="s">
        <v>22292</v>
      </c>
    </row>
    <row r="4751" spans="1:7" s="168" customFormat="1">
      <c r="A4751" s="62">
        <v>4749</v>
      </c>
      <c r="B4751" s="210" t="s">
        <v>22329</v>
      </c>
      <c r="C4751" s="37" t="str">
        <f t="shared" si="166"/>
        <v>Yes</v>
      </c>
      <c r="D4751" s="30">
        <f t="shared" si="167"/>
        <v>4.3472575372321103</v>
      </c>
      <c r="E4751" s="609">
        <v>11968</v>
      </c>
      <c r="F4751" s="259">
        <v>42612</v>
      </c>
      <c r="G4751" s="3" t="s">
        <v>22292</v>
      </c>
    </row>
    <row r="4752" spans="1:7" s="168" customFormat="1">
      <c r="A4752" s="62">
        <v>4750</v>
      </c>
      <c r="B4752" s="210" t="s">
        <v>22330</v>
      </c>
      <c r="C4752" s="37" t="str">
        <f t="shared" si="166"/>
        <v>Yes</v>
      </c>
      <c r="D4752" s="30">
        <f t="shared" si="167"/>
        <v>4.4460588448964762</v>
      </c>
      <c r="E4752" s="609">
        <v>12240</v>
      </c>
      <c r="F4752" s="259">
        <v>42612</v>
      </c>
      <c r="G4752" s="3" t="s">
        <v>22292</v>
      </c>
    </row>
    <row r="4753" spans="1:7" s="168" customFormat="1">
      <c r="A4753" s="62">
        <v>4751</v>
      </c>
      <c r="B4753" s="210" t="s">
        <v>12215</v>
      </c>
      <c r="C4753" s="37" t="str">
        <f t="shared" si="166"/>
        <v>Yes</v>
      </c>
      <c r="D4753" s="30">
        <f t="shared" si="167"/>
        <v>2.0748274609516892</v>
      </c>
      <c r="E4753" s="609">
        <v>5712</v>
      </c>
      <c r="F4753" s="259">
        <v>42612</v>
      </c>
      <c r="G4753" s="3" t="s">
        <v>22292</v>
      </c>
    </row>
    <row r="4754" spans="1:7" s="168" customFormat="1">
      <c r="A4754" s="62">
        <v>4752</v>
      </c>
      <c r="B4754" s="210" t="s">
        <v>22331</v>
      </c>
      <c r="C4754" s="37" t="str">
        <f t="shared" si="166"/>
        <v>Yes</v>
      </c>
      <c r="D4754" s="30">
        <f t="shared" si="167"/>
        <v>2.0748274609516892</v>
      </c>
      <c r="E4754" s="609">
        <v>5712</v>
      </c>
      <c r="F4754" s="259">
        <v>42612</v>
      </c>
      <c r="G4754" s="3" t="s">
        <v>22292</v>
      </c>
    </row>
    <row r="4755" spans="1:7" s="168" customFormat="1">
      <c r="A4755" s="62">
        <v>4753</v>
      </c>
      <c r="B4755" s="210" t="s">
        <v>3817</v>
      </c>
      <c r="C4755" s="37" t="str">
        <f t="shared" si="166"/>
        <v>Yes</v>
      </c>
      <c r="D4755" s="30">
        <f t="shared" si="167"/>
        <v>2.0748274609516892</v>
      </c>
      <c r="E4755" s="609">
        <v>5712</v>
      </c>
      <c r="F4755" s="259">
        <v>42612</v>
      </c>
      <c r="G4755" s="3" t="s">
        <v>22292</v>
      </c>
    </row>
    <row r="4756" spans="1:7" s="168" customFormat="1">
      <c r="A4756" s="62">
        <v>4754</v>
      </c>
      <c r="B4756" s="210" t="s">
        <v>22332</v>
      </c>
      <c r="C4756" s="37" t="str">
        <f t="shared" si="166"/>
        <v>Yes</v>
      </c>
      <c r="D4756" s="30">
        <f t="shared" si="167"/>
        <v>2.0748274609516892</v>
      </c>
      <c r="E4756" s="609">
        <v>5712</v>
      </c>
      <c r="F4756" s="259">
        <v>42612</v>
      </c>
      <c r="G4756" s="3" t="s">
        <v>22292</v>
      </c>
    </row>
    <row r="4757" spans="1:7" s="168" customFormat="1">
      <c r="A4757" s="62">
        <v>4755</v>
      </c>
      <c r="B4757" s="210" t="s">
        <v>22333</v>
      </c>
      <c r="C4757" s="37" t="str">
        <f t="shared" si="166"/>
        <v>Yes</v>
      </c>
      <c r="D4757" s="30">
        <f t="shared" si="167"/>
        <v>2.0748274609516892</v>
      </c>
      <c r="E4757" s="609">
        <v>5712</v>
      </c>
      <c r="F4757" s="259">
        <v>42612</v>
      </c>
      <c r="G4757" s="3" t="s">
        <v>22292</v>
      </c>
    </row>
    <row r="4758" spans="1:7" s="168" customFormat="1">
      <c r="A4758" s="62">
        <v>4756</v>
      </c>
      <c r="B4758" s="210" t="s">
        <v>22334</v>
      </c>
      <c r="C4758" s="37" t="str">
        <f t="shared" si="166"/>
        <v>Yes</v>
      </c>
      <c r="D4758" s="30">
        <f t="shared" si="167"/>
        <v>3.2800581184162731</v>
      </c>
      <c r="E4758" s="609">
        <v>9030</v>
      </c>
      <c r="F4758" s="259">
        <v>42612</v>
      </c>
      <c r="G4758" s="3" t="s">
        <v>22292</v>
      </c>
    </row>
    <row r="4759" spans="1:7" s="168" customFormat="1">
      <c r="A4759" s="62">
        <v>4757</v>
      </c>
      <c r="B4759" s="210" t="s">
        <v>22335</v>
      </c>
      <c r="C4759" s="37" t="str">
        <f t="shared" si="166"/>
        <v>Yes</v>
      </c>
      <c r="D4759" s="30">
        <f t="shared" si="167"/>
        <v>1.8968398111151472</v>
      </c>
      <c r="E4759" s="609">
        <v>5222</v>
      </c>
      <c r="F4759" s="259">
        <v>42612</v>
      </c>
      <c r="G4759" s="3" t="s">
        <v>22292</v>
      </c>
    </row>
    <row r="4760" spans="1:7" s="168" customFormat="1">
      <c r="A4760" s="62">
        <v>4758</v>
      </c>
      <c r="B4760" s="210" t="s">
        <v>22336</v>
      </c>
      <c r="C4760" s="37" t="str">
        <f t="shared" si="166"/>
        <v>Yes</v>
      </c>
      <c r="D4760" s="30">
        <f t="shared" si="167"/>
        <v>3.9716672720668362</v>
      </c>
      <c r="E4760" s="609">
        <v>10934</v>
      </c>
      <c r="F4760" s="259">
        <v>42612</v>
      </c>
      <c r="G4760" s="3" t="s">
        <v>22292</v>
      </c>
    </row>
    <row r="4761" spans="1:7" s="168" customFormat="1">
      <c r="A4761" s="62">
        <v>4759</v>
      </c>
      <c r="B4761" s="210" t="s">
        <v>21870</v>
      </c>
      <c r="C4761" s="37" t="str">
        <f t="shared" si="166"/>
        <v>Yes</v>
      </c>
      <c r="D4761" s="30">
        <f t="shared" si="167"/>
        <v>3.9716672720668362</v>
      </c>
      <c r="E4761" s="609">
        <v>10934</v>
      </c>
      <c r="F4761" s="259">
        <v>42612</v>
      </c>
      <c r="G4761" s="3" t="s">
        <v>22292</v>
      </c>
    </row>
    <row r="4762" spans="1:7" s="168" customFormat="1">
      <c r="A4762" s="62">
        <v>4760</v>
      </c>
      <c r="B4762" s="210" t="s">
        <v>22337</v>
      </c>
      <c r="C4762" s="37" t="str">
        <f t="shared" si="166"/>
        <v>Yes</v>
      </c>
      <c r="D4762" s="30">
        <f t="shared" si="167"/>
        <v>3.9716672720668362</v>
      </c>
      <c r="E4762" s="609">
        <v>10934</v>
      </c>
      <c r="F4762" s="259">
        <v>42612</v>
      </c>
      <c r="G4762" s="3" t="s">
        <v>22292</v>
      </c>
    </row>
    <row r="4763" spans="1:7" s="168" customFormat="1">
      <c r="A4763" s="62">
        <v>4761</v>
      </c>
      <c r="B4763" s="210" t="s">
        <v>22338</v>
      </c>
      <c r="C4763" s="37" t="str">
        <f t="shared" si="166"/>
        <v>Yes</v>
      </c>
      <c r="D4763" s="30">
        <f t="shared" si="167"/>
        <v>2.9244460588448966</v>
      </c>
      <c r="E4763" s="609">
        <v>8051</v>
      </c>
      <c r="F4763" s="259">
        <v>42612</v>
      </c>
      <c r="G4763" s="3" t="s">
        <v>22292</v>
      </c>
    </row>
    <row r="4764" spans="1:7" s="168" customFormat="1">
      <c r="A4764" s="62">
        <v>4762</v>
      </c>
      <c r="B4764" s="210" t="s">
        <v>22339</v>
      </c>
      <c r="C4764" s="37" t="str">
        <f t="shared" si="166"/>
        <v>Yes</v>
      </c>
      <c r="D4764" s="30">
        <f t="shared" si="167"/>
        <v>2.9244460588448966</v>
      </c>
      <c r="E4764" s="609">
        <v>8051</v>
      </c>
      <c r="F4764" s="259">
        <v>42612</v>
      </c>
      <c r="G4764" s="3" t="s">
        <v>22292</v>
      </c>
    </row>
    <row r="4765" spans="1:7" s="168" customFormat="1">
      <c r="A4765" s="62">
        <v>4763</v>
      </c>
      <c r="B4765" s="210" t="s">
        <v>22339</v>
      </c>
      <c r="C4765" s="37" t="str">
        <f t="shared" si="166"/>
        <v>Yes</v>
      </c>
      <c r="D4765" s="30">
        <f t="shared" si="167"/>
        <v>2.9244460588448966</v>
      </c>
      <c r="E4765" s="609">
        <v>8051</v>
      </c>
      <c r="F4765" s="259">
        <v>42612</v>
      </c>
      <c r="G4765" s="3" t="s">
        <v>22292</v>
      </c>
    </row>
    <row r="4766" spans="1:7" s="168" customFormat="1">
      <c r="A4766" s="62">
        <v>4764</v>
      </c>
      <c r="B4766" s="210" t="s">
        <v>22340</v>
      </c>
      <c r="C4766" s="37" t="str">
        <f t="shared" ref="C4766:C4829" si="168">IF(D4766&lt;=5, "Yes", "No")</f>
        <v>Yes</v>
      </c>
      <c r="D4766" s="30">
        <f t="shared" si="167"/>
        <v>2.1834362513621506</v>
      </c>
      <c r="E4766" s="609">
        <v>6011</v>
      </c>
      <c r="F4766" s="259">
        <v>42612</v>
      </c>
      <c r="G4766" s="3" t="s">
        <v>22292</v>
      </c>
    </row>
    <row r="4767" spans="1:7" s="168" customFormat="1">
      <c r="A4767" s="62">
        <v>4765</v>
      </c>
      <c r="B4767" s="210" t="s">
        <v>22341</v>
      </c>
      <c r="C4767" s="37" t="str">
        <f t="shared" si="168"/>
        <v>Yes</v>
      </c>
      <c r="D4767" s="30">
        <f t="shared" si="167"/>
        <v>3.4282600799128224</v>
      </c>
      <c r="E4767" s="609">
        <v>9438</v>
      </c>
      <c r="F4767" s="259">
        <v>42612</v>
      </c>
      <c r="G4767" s="3" t="s">
        <v>22292</v>
      </c>
    </row>
    <row r="4768" spans="1:7" s="168" customFormat="1">
      <c r="A4768" s="62">
        <v>4766</v>
      </c>
      <c r="B4768" s="210" t="s">
        <v>22342</v>
      </c>
      <c r="C4768" s="37" t="str">
        <f t="shared" si="168"/>
        <v>Yes</v>
      </c>
      <c r="D4768" s="30">
        <f t="shared" si="167"/>
        <v>1.1758082092262985</v>
      </c>
      <c r="E4768" s="609">
        <v>3237</v>
      </c>
      <c r="F4768" s="259">
        <v>42612</v>
      </c>
      <c r="G4768" s="3" t="s">
        <v>22292</v>
      </c>
    </row>
    <row r="4769" spans="1:7" s="168" customFormat="1" ht="30">
      <c r="A4769" s="62">
        <v>4767</v>
      </c>
      <c r="B4769" s="210" t="s">
        <v>6201</v>
      </c>
      <c r="C4769" s="37" t="str">
        <f t="shared" si="168"/>
        <v>Yes</v>
      </c>
      <c r="D4769" s="30">
        <f t="shared" si="167"/>
        <v>1.52161278605158</v>
      </c>
      <c r="E4769" s="609">
        <v>4189</v>
      </c>
      <c r="F4769" s="259">
        <v>42612</v>
      </c>
      <c r="G4769" s="3" t="s">
        <v>22292</v>
      </c>
    </row>
    <row r="4770" spans="1:7" s="168" customFormat="1">
      <c r="A4770" s="62">
        <v>4768</v>
      </c>
      <c r="B4770" s="210" t="s">
        <v>22343</v>
      </c>
      <c r="C4770" s="37" t="str">
        <f t="shared" si="168"/>
        <v>Yes</v>
      </c>
      <c r="D4770" s="30">
        <f t="shared" si="167"/>
        <v>2.1144206320377772</v>
      </c>
      <c r="E4770" s="609">
        <v>5821</v>
      </c>
      <c r="F4770" s="259">
        <v>42612</v>
      </c>
      <c r="G4770" s="3" t="s">
        <v>22292</v>
      </c>
    </row>
    <row r="4771" spans="1:7" s="168" customFormat="1">
      <c r="A4771" s="62">
        <v>4769</v>
      </c>
      <c r="B4771" s="210" t="s">
        <v>22344</v>
      </c>
      <c r="C4771" s="37" t="str">
        <f t="shared" si="168"/>
        <v>Yes</v>
      </c>
      <c r="D4771" s="30">
        <f t="shared" si="167"/>
        <v>2.667635306937886</v>
      </c>
      <c r="E4771" s="609">
        <v>7344</v>
      </c>
      <c r="F4771" s="259">
        <v>42612</v>
      </c>
      <c r="G4771" s="3" t="s">
        <v>22292</v>
      </c>
    </row>
    <row r="4772" spans="1:7" s="168" customFormat="1">
      <c r="A4772" s="62">
        <v>4770</v>
      </c>
      <c r="B4772" s="210" t="s">
        <v>22345</v>
      </c>
      <c r="C4772" s="37" t="str">
        <f t="shared" si="168"/>
        <v>Yes</v>
      </c>
      <c r="D4772" s="30">
        <f t="shared" si="167"/>
        <v>4.0806393025790051</v>
      </c>
      <c r="E4772" s="609">
        <v>11234</v>
      </c>
      <c r="F4772" s="259">
        <v>42612</v>
      </c>
      <c r="G4772" s="3" t="s">
        <v>22292</v>
      </c>
    </row>
    <row r="4773" spans="1:7" s="168" customFormat="1">
      <c r="A4773" s="62">
        <v>4771</v>
      </c>
      <c r="B4773" s="210" t="s">
        <v>22346</v>
      </c>
      <c r="C4773" s="37" t="str">
        <f t="shared" si="168"/>
        <v>Yes</v>
      </c>
      <c r="D4773" s="30">
        <f t="shared" si="167"/>
        <v>4.9400653832183075</v>
      </c>
      <c r="E4773" s="609">
        <v>13600</v>
      </c>
      <c r="F4773" s="259">
        <v>42612</v>
      </c>
      <c r="G4773" s="3" t="s">
        <v>22292</v>
      </c>
    </row>
    <row r="4774" spans="1:7" s="168" customFormat="1">
      <c r="A4774" s="62">
        <v>4772</v>
      </c>
      <c r="B4774" s="210" t="s">
        <v>22347</v>
      </c>
      <c r="C4774" s="37" t="str">
        <f t="shared" si="168"/>
        <v>Yes</v>
      </c>
      <c r="D4774" s="30">
        <f t="shared" si="167"/>
        <v>1.8278241917907736</v>
      </c>
      <c r="E4774" s="609">
        <v>5032</v>
      </c>
      <c r="F4774" s="259">
        <v>42612</v>
      </c>
      <c r="G4774" s="3" t="s">
        <v>22292</v>
      </c>
    </row>
    <row r="4775" spans="1:7" s="168" customFormat="1">
      <c r="A4775" s="62">
        <v>4773</v>
      </c>
      <c r="B4775" s="210" t="s">
        <v>22348</v>
      </c>
      <c r="C4775" s="37" t="str">
        <f t="shared" si="168"/>
        <v>Yes</v>
      </c>
      <c r="D4775" s="30">
        <f t="shared" si="167"/>
        <v>3.2408281874318923</v>
      </c>
      <c r="E4775" s="609">
        <v>8922</v>
      </c>
      <c r="F4775" s="259">
        <v>42612</v>
      </c>
      <c r="G4775" s="3" t="s">
        <v>22292</v>
      </c>
    </row>
    <row r="4776" spans="1:7" s="168" customFormat="1">
      <c r="A4776" s="62">
        <v>4774</v>
      </c>
      <c r="B4776" s="210" t="s">
        <v>22349</v>
      </c>
      <c r="C4776" s="37" t="str">
        <f t="shared" si="168"/>
        <v>Yes</v>
      </c>
      <c r="D4776" s="30">
        <f t="shared" si="167"/>
        <v>0.57319288049400652</v>
      </c>
      <c r="E4776" s="609">
        <v>1578</v>
      </c>
      <c r="F4776" s="259">
        <v>42612</v>
      </c>
      <c r="G4776" s="3" t="s">
        <v>22292</v>
      </c>
    </row>
    <row r="4777" spans="1:7" s="168" customFormat="1">
      <c r="A4777" s="62">
        <v>4775</v>
      </c>
      <c r="B4777" s="210" t="s">
        <v>22350</v>
      </c>
      <c r="C4777" s="37" t="str">
        <f t="shared" si="168"/>
        <v>Yes</v>
      </c>
      <c r="D4777" s="30">
        <f t="shared" si="167"/>
        <v>2.618234653105703</v>
      </c>
      <c r="E4777" s="609">
        <v>7208</v>
      </c>
      <c r="F4777" s="259">
        <v>42612</v>
      </c>
      <c r="G4777" s="3" t="s">
        <v>22292</v>
      </c>
    </row>
    <row r="4778" spans="1:7" s="168" customFormat="1">
      <c r="A4778" s="62">
        <v>4776</v>
      </c>
      <c r="B4778" s="210" t="s">
        <v>22351</v>
      </c>
      <c r="C4778" s="37" t="str">
        <f t="shared" si="168"/>
        <v>Yes</v>
      </c>
      <c r="D4778" s="30">
        <f t="shared" si="167"/>
        <v>1.561205957137668</v>
      </c>
      <c r="E4778" s="609">
        <v>4298</v>
      </c>
      <c r="F4778" s="259">
        <v>42612</v>
      </c>
      <c r="G4778" s="3" t="s">
        <v>22292</v>
      </c>
    </row>
    <row r="4779" spans="1:7" s="168" customFormat="1">
      <c r="A4779" s="62">
        <v>4777</v>
      </c>
      <c r="B4779" s="210" t="s">
        <v>22352</v>
      </c>
      <c r="C4779" s="37" t="str">
        <f t="shared" si="168"/>
        <v>Yes</v>
      </c>
      <c r="D4779" s="30">
        <f t="shared" si="167"/>
        <v>4.2186705412277519</v>
      </c>
      <c r="E4779" s="609">
        <v>11614</v>
      </c>
      <c r="F4779" s="259">
        <v>42612</v>
      </c>
      <c r="G4779" s="3" t="s">
        <v>22292</v>
      </c>
    </row>
    <row r="4780" spans="1:7" s="168" customFormat="1">
      <c r="A4780" s="62">
        <v>4778</v>
      </c>
      <c r="B4780" s="210" t="s">
        <v>22353</v>
      </c>
      <c r="C4780" s="37" t="str">
        <f t="shared" si="168"/>
        <v>Yes</v>
      </c>
      <c r="D4780" s="30">
        <f t="shared" si="167"/>
        <v>1.511805303305485</v>
      </c>
      <c r="E4780" s="609">
        <v>4162</v>
      </c>
      <c r="F4780" s="259">
        <v>42612</v>
      </c>
      <c r="G4780" s="3" t="s">
        <v>22292</v>
      </c>
    </row>
    <row r="4781" spans="1:7" s="168" customFormat="1">
      <c r="A4781" s="62">
        <v>4779</v>
      </c>
      <c r="B4781" s="210" t="s">
        <v>22354</v>
      </c>
      <c r="C4781" s="37" t="str">
        <f t="shared" si="168"/>
        <v>Yes</v>
      </c>
      <c r="D4781" s="30">
        <f t="shared" si="167"/>
        <v>4.1398474391572826</v>
      </c>
      <c r="E4781" s="609">
        <v>11397</v>
      </c>
      <c r="F4781" s="259">
        <v>42612</v>
      </c>
      <c r="G4781" s="3" t="s">
        <v>22292</v>
      </c>
    </row>
    <row r="4782" spans="1:7" s="168" customFormat="1">
      <c r="A4782" s="62">
        <v>4780</v>
      </c>
      <c r="B4782" s="210" t="s">
        <v>22355</v>
      </c>
      <c r="C4782" s="37" t="str">
        <f t="shared" si="168"/>
        <v>Yes</v>
      </c>
      <c r="D4782" s="30">
        <f t="shared" si="167"/>
        <v>3.4776607337450054</v>
      </c>
      <c r="E4782" s="609">
        <v>9574</v>
      </c>
      <c r="F4782" s="259">
        <v>42612</v>
      </c>
      <c r="G4782" s="3" t="s">
        <v>22292</v>
      </c>
    </row>
    <row r="4783" spans="1:7" s="168" customFormat="1">
      <c r="A4783" s="62">
        <v>4781</v>
      </c>
      <c r="B4783" s="210" t="s">
        <v>13865</v>
      </c>
      <c r="C4783" s="37" t="str">
        <f t="shared" si="168"/>
        <v>Yes</v>
      </c>
      <c r="D4783" s="30">
        <f t="shared" si="167"/>
        <v>0.78060297856883398</v>
      </c>
      <c r="E4783" s="609">
        <v>2149</v>
      </c>
      <c r="F4783" s="259">
        <v>42612</v>
      </c>
      <c r="G4783" s="3" t="s">
        <v>22292</v>
      </c>
    </row>
    <row r="4784" spans="1:7" s="168" customFormat="1">
      <c r="A4784" s="62">
        <v>4782</v>
      </c>
      <c r="B4784" s="210" t="s">
        <v>22356</v>
      </c>
      <c r="C4784" s="37" t="str">
        <f t="shared" si="168"/>
        <v>Yes</v>
      </c>
      <c r="D4784" s="30">
        <f t="shared" si="167"/>
        <v>4.4460588448964762</v>
      </c>
      <c r="E4784" s="609">
        <v>12240</v>
      </c>
      <c r="F4784" s="259">
        <v>42612</v>
      </c>
      <c r="G4784" s="3" t="s">
        <v>22292</v>
      </c>
    </row>
    <row r="4785" spans="1:7" s="168" customFormat="1">
      <c r="A4785" s="62">
        <v>4783</v>
      </c>
      <c r="B4785" s="210" t="s">
        <v>21911</v>
      </c>
      <c r="C4785" s="37" t="str">
        <f t="shared" si="168"/>
        <v>Yes</v>
      </c>
      <c r="D4785" s="30">
        <f t="shared" si="167"/>
        <v>4.4460588448964762</v>
      </c>
      <c r="E4785" s="609">
        <v>12240</v>
      </c>
      <c r="F4785" s="259">
        <v>42612</v>
      </c>
      <c r="G4785" s="3" t="s">
        <v>22292</v>
      </c>
    </row>
    <row r="4786" spans="1:7" s="168" customFormat="1">
      <c r="A4786" s="62">
        <v>4784</v>
      </c>
      <c r="B4786" s="210" t="s">
        <v>22357</v>
      </c>
      <c r="C4786" s="37" t="str">
        <f t="shared" si="168"/>
        <v>Yes</v>
      </c>
      <c r="D4786" s="30">
        <f t="shared" si="167"/>
        <v>2.8456229567744278</v>
      </c>
      <c r="E4786" s="609">
        <v>7834</v>
      </c>
      <c r="F4786" s="259">
        <v>42612</v>
      </c>
      <c r="G4786" s="3" t="s">
        <v>22292</v>
      </c>
    </row>
    <row r="4787" spans="1:7" s="168" customFormat="1">
      <c r="A4787" s="62">
        <v>4785</v>
      </c>
      <c r="B4787" s="210" t="s">
        <v>22358</v>
      </c>
      <c r="C4787" s="37" t="str">
        <f t="shared" si="168"/>
        <v>Yes</v>
      </c>
      <c r="D4787" s="30">
        <f t="shared" si="167"/>
        <v>3.2800581184162731</v>
      </c>
      <c r="E4787" s="609">
        <v>9030</v>
      </c>
      <c r="F4787" s="259">
        <v>42612</v>
      </c>
      <c r="G4787" s="3" t="s">
        <v>22292</v>
      </c>
    </row>
    <row r="4788" spans="1:7" s="168" customFormat="1">
      <c r="A4788" s="62">
        <v>4786</v>
      </c>
      <c r="B4788" s="210" t="s">
        <v>22359</v>
      </c>
      <c r="C4788" s="37" t="str">
        <f t="shared" si="168"/>
        <v>Yes</v>
      </c>
      <c r="D4788" s="30">
        <f t="shared" si="167"/>
        <v>3.2506356701779877</v>
      </c>
      <c r="E4788" s="609">
        <v>8949</v>
      </c>
      <c r="F4788" s="259">
        <v>42612</v>
      </c>
      <c r="G4788" s="3" t="s">
        <v>22292</v>
      </c>
    </row>
    <row r="4789" spans="1:7" s="168" customFormat="1">
      <c r="A4789" s="62">
        <v>4787</v>
      </c>
      <c r="B4789" s="210" t="s">
        <v>19603</v>
      </c>
      <c r="C4789" s="37" t="str">
        <f t="shared" si="168"/>
        <v>Yes</v>
      </c>
      <c r="D4789" s="30">
        <f t="shared" si="167"/>
        <v>1.4424264438794043</v>
      </c>
      <c r="E4789" s="609">
        <v>3971</v>
      </c>
      <c r="F4789" s="259">
        <v>42612</v>
      </c>
      <c r="G4789" s="3" t="s">
        <v>22292</v>
      </c>
    </row>
    <row r="4790" spans="1:7" s="168" customFormat="1">
      <c r="A4790" s="62">
        <v>4788</v>
      </c>
      <c r="B4790" s="210" t="s">
        <v>22360</v>
      </c>
      <c r="C4790" s="37" t="str">
        <f t="shared" si="168"/>
        <v>Yes</v>
      </c>
      <c r="D4790" s="30">
        <f t="shared" si="167"/>
        <v>1.2252088630584816</v>
      </c>
      <c r="E4790" s="609">
        <v>3373</v>
      </c>
      <c r="F4790" s="259">
        <v>42612</v>
      </c>
      <c r="G4790" s="3" t="s">
        <v>22292</v>
      </c>
    </row>
    <row r="4791" spans="1:7" s="168" customFormat="1">
      <c r="A4791" s="62">
        <v>4789</v>
      </c>
      <c r="B4791" s="210" t="s">
        <v>22361</v>
      </c>
      <c r="C4791" s="37" t="str">
        <f t="shared" si="168"/>
        <v>Yes</v>
      </c>
      <c r="D4791" s="30">
        <f t="shared" si="167"/>
        <v>1.2252088630584816</v>
      </c>
      <c r="E4791" s="609">
        <v>3373</v>
      </c>
      <c r="F4791" s="259">
        <v>42612</v>
      </c>
      <c r="G4791" s="3" t="s">
        <v>22292</v>
      </c>
    </row>
    <row r="4792" spans="1:7" s="168" customFormat="1">
      <c r="A4792" s="62">
        <v>4790</v>
      </c>
      <c r="B4792" s="210" t="s">
        <v>22362</v>
      </c>
      <c r="C4792" s="37" t="str">
        <f t="shared" si="168"/>
        <v>Yes</v>
      </c>
      <c r="D4792" s="30">
        <f t="shared" si="167"/>
        <v>1.0770069015619324</v>
      </c>
      <c r="E4792" s="609">
        <v>2965</v>
      </c>
      <c r="F4792" s="259">
        <v>42612</v>
      </c>
      <c r="G4792" s="3" t="s">
        <v>22292</v>
      </c>
    </row>
    <row r="4793" spans="1:7" s="168" customFormat="1">
      <c r="A4793" s="62">
        <v>4791</v>
      </c>
      <c r="B4793" s="210" t="s">
        <v>22363</v>
      </c>
      <c r="C4793" s="37" t="str">
        <f t="shared" si="168"/>
        <v>Yes</v>
      </c>
      <c r="D4793" s="30">
        <f t="shared" si="167"/>
        <v>1.0770069015619324</v>
      </c>
      <c r="E4793" s="609">
        <v>2965</v>
      </c>
      <c r="F4793" s="259">
        <v>42612</v>
      </c>
      <c r="G4793" s="3" t="s">
        <v>22292</v>
      </c>
    </row>
    <row r="4794" spans="1:7" s="168" customFormat="1">
      <c r="A4794" s="62">
        <v>4792</v>
      </c>
      <c r="B4794" s="210" t="s">
        <v>22364</v>
      </c>
      <c r="C4794" s="37" t="str">
        <f t="shared" si="168"/>
        <v>Yes</v>
      </c>
      <c r="D4794" s="30">
        <f t="shared" si="167"/>
        <v>1.6600072648020341</v>
      </c>
      <c r="E4794" s="609">
        <v>4570</v>
      </c>
      <c r="F4794" s="259">
        <v>42612</v>
      </c>
      <c r="G4794" s="3" t="s">
        <v>22292</v>
      </c>
    </row>
    <row r="4795" spans="1:7" s="168" customFormat="1">
      <c r="A4795" s="62">
        <v>4793</v>
      </c>
      <c r="B4795" s="210" t="s">
        <v>22365</v>
      </c>
      <c r="C4795" s="37" t="str">
        <f t="shared" si="168"/>
        <v>Yes</v>
      </c>
      <c r="D4795" s="30">
        <f t="shared" si="167"/>
        <v>2.9146385760988012</v>
      </c>
      <c r="E4795" s="609">
        <v>8024</v>
      </c>
      <c r="F4795" s="259">
        <v>42612</v>
      </c>
      <c r="G4795" s="3" t="s">
        <v>22292</v>
      </c>
    </row>
    <row r="4796" spans="1:7" s="168" customFormat="1">
      <c r="A4796" s="62">
        <v>4794</v>
      </c>
      <c r="B4796" s="210" t="s">
        <v>22366</v>
      </c>
      <c r="C4796" s="37" t="str">
        <f t="shared" si="168"/>
        <v>Yes</v>
      </c>
      <c r="D4796" s="30">
        <f t="shared" si="167"/>
        <v>3.0134398837631675</v>
      </c>
      <c r="E4796" s="609">
        <v>8296</v>
      </c>
      <c r="F4796" s="259">
        <v>42612</v>
      </c>
      <c r="G4796" s="3" t="s">
        <v>22292</v>
      </c>
    </row>
    <row r="4797" spans="1:7" s="168" customFormat="1">
      <c r="A4797" s="62">
        <v>4795</v>
      </c>
      <c r="B4797" s="210" t="s">
        <v>22367</v>
      </c>
      <c r="C4797" s="37" t="str">
        <f t="shared" si="168"/>
        <v>Yes</v>
      </c>
      <c r="D4797" s="30">
        <f t="shared" si="167"/>
        <v>1.9266254994551399</v>
      </c>
      <c r="E4797" s="609">
        <v>5304</v>
      </c>
      <c r="F4797" s="259">
        <v>42612</v>
      </c>
      <c r="G4797" s="3" t="s">
        <v>22292</v>
      </c>
    </row>
    <row r="4798" spans="1:7" s="168" customFormat="1">
      <c r="A4798" s="62">
        <v>4796</v>
      </c>
      <c r="B4798" s="210" t="s">
        <v>6799</v>
      </c>
      <c r="C4798" s="37" t="str">
        <f t="shared" si="168"/>
        <v>Yes</v>
      </c>
      <c r="D4798" s="30">
        <f t="shared" si="167"/>
        <v>0.64220849981837991</v>
      </c>
      <c r="E4798" s="609">
        <v>1768</v>
      </c>
      <c r="F4798" s="259">
        <v>42612</v>
      </c>
      <c r="G4798" s="3" t="s">
        <v>22292</v>
      </c>
    </row>
    <row r="4799" spans="1:7" s="168" customFormat="1">
      <c r="A4799" s="62">
        <v>4797</v>
      </c>
      <c r="B4799" s="210" t="s">
        <v>22368</v>
      </c>
      <c r="C4799" s="37" t="str">
        <f t="shared" si="168"/>
        <v>Yes</v>
      </c>
      <c r="D4799" s="30">
        <f t="shared" si="167"/>
        <v>0.64220849981837991</v>
      </c>
      <c r="E4799" s="609">
        <v>1768</v>
      </c>
      <c r="F4799" s="259">
        <v>42612</v>
      </c>
      <c r="G4799" s="3" t="s">
        <v>22292</v>
      </c>
    </row>
    <row r="4800" spans="1:7" s="168" customFormat="1">
      <c r="A4800" s="62">
        <v>4798</v>
      </c>
      <c r="B4800" s="210" t="s">
        <v>22369</v>
      </c>
      <c r="C4800" s="37" t="str">
        <f t="shared" si="168"/>
        <v>Yes</v>
      </c>
      <c r="D4800" s="30">
        <f t="shared" si="167"/>
        <v>0.64220849981837991</v>
      </c>
      <c r="E4800" s="609">
        <v>1768</v>
      </c>
      <c r="F4800" s="259">
        <v>42612</v>
      </c>
      <c r="G4800" s="3" t="s">
        <v>22292</v>
      </c>
    </row>
    <row r="4801" spans="1:7" s="168" customFormat="1">
      <c r="A4801" s="62">
        <v>4799</v>
      </c>
      <c r="B4801" s="210" t="s">
        <v>8512</v>
      </c>
      <c r="C4801" s="37" t="str">
        <f t="shared" si="168"/>
        <v>Yes</v>
      </c>
      <c r="D4801" s="30">
        <f t="shared" si="167"/>
        <v>0.64220849981837991</v>
      </c>
      <c r="E4801" s="609">
        <v>1768</v>
      </c>
      <c r="F4801" s="259">
        <v>42612</v>
      </c>
      <c r="G4801" s="3" t="s">
        <v>22292</v>
      </c>
    </row>
    <row r="4802" spans="1:7" s="168" customFormat="1">
      <c r="A4802" s="62">
        <v>4800</v>
      </c>
      <c r="B4802" s="210" t="s">
        <v>22370</v>
      </c>
      <c r="C4802" s="37" t="str">
        <f t="shared" si="168"/>
        <v>Yes</v>
      </c>
      <c r="D4802" s="30">
        <f t="shared" si="167"/>
        <v>2.1834362513621506</v>
      </c>
      <c r="E4802" s="609">
        <v>6011</v>
      </c>
      <c r="F4802" s="259">
        <v>42612</v>
      </c>
      <c r="G4802" s="3" t="s">
        <v>22292</v>
      </c>
    </row>
    <row r="4803" spans="1:7" s="168" customFormat="1">
      <c r="A4803" s="62">
        <v>4801</v>
      </c>
      <c r="B4803" s="210" t="s">
        <v>22371</v>
      </c>
      <c r="C4803" s="37" t="str">
        <f t="shared" si="168"/>
        <v>Yes</v>
      </c>
      <c r="D4803" s="30">
        <f t="shared" si="167"/>
        <v>3.4282600799128224</v>
      </c>
      <c r="E4803" s="609">
        <v>9438</v>
      </c>
      <c r="F4803" s="259">
        <v>42612</v>
      </c>
      <c r="G4803" s="3" t="s">
        <v>22292</v>
      </c>
    </row>
    <row r="4804" spans="1:7" s="168" customFormat="1">
      <c r="A4804" s="62">
        <v>4802</v>
      </c>
      <c r="B4804" s="210" t="s">
        <v>22372</v>
      </c>
      <c r="C4804" s="37" t="str">
        <f t="shared" si="168"/>
        <v>Yes</v>
      </c>
      <c r="D4804" s="30">
        <f t="shared" ref="D4804:D4867" si="169">E4804/2753</f>
        <v>1.1660007264802035</v>
      </c>
      <c r="E4804" s="609">
        <v>3210</v>
      </c>
      <c r="F4804" s="259">
        <v>42612</v>
      </c>
      <c r="G4804" s="3" t="s">
        <v>22292</v>
      </c>
    </row>
    <row r="4805" spans="1:7" s="168" customFormat="1">
      <c r="A4805" s="62">
        <v>4803</v>
      </c>
      <c r="B4805" s="210" t="s">
        <v>22373</v>
      </c>
      <c r="C4805" s="37" t="str">
        <f t="shared" si="168"/>
        <v>Yes</v>
      </c>
      <c r="D4805" s="30">
        <f t="shared" si="169"/>
        <v>2.3316382128586994</v>
      </c>
      <c r="E4805" s="609">
        <v>6419</v>
      </c>
      <c r="F4805" s="259">
        <v>42612</v>
      </c>
      <c r="G4805" s="3" t="s">
        <v>22292</v>
      </c>
    </row>
    <row r="4806" spans="1:7" s="168" customFormat="1">
      <c r="A4806" s="62">
        <v>4804</v>
      </c>
      <c r="B4806" s="210" t="s">
        <v>22374</v>
      </c>
      <c r="C4806" s="37" t="str">
        <f t="shared" si="168"/>
        <v>Yes</v>
      </c>
      <c r="D4806" s="30">
        <f t="shared" si="169"/>
        <v>0.74100980748274614</v>
      </c>
      <c r="E4806" s="609">
        <v>2040</v>
      </c>
      <c r="F4806" s="259">
        <v>42612</v>
      </c>
      <c r="G4806" s="3" t="s">
        <v>22292</v>
      </c>
    </row>
    <row r="4807" spans="1:7" s="168" customFormat="1">
      <c r="A4807" s="62">
        <v>4805</v>
      </c>
      <c r="B4807" s="210" t="s">
        <v>3798</v>
      </c>
      <c r="C4807" s="37" t="str">
        <f t="shared" si="168"/>
        <v>Yes</v>
      </c>
      <c r="D4807" s="30">
        <f t="shared" si="169"/>
        <v>2.7072284780239739</v>
      </c>
      <c r="E4807" s="609">
        <v>7453</v>
      </c>
      <c r="F4807" s="259">
        <v>42612</v>
      </c>
      <c r="G4807" s="3" t="s">
        <v>22292</v>
      </c>
    </row>
    <row r="4808" spans="1:7" s="168" customFormat="1">
      <c r="A4808" s="62">
        <v>4806</v>
      </c>
      <c r="B4808" s="210" t="s">
        <v>22375</v>
      </c>
      <c r="C4808" s="37" t="str">
        <f t="shared" si="168"/>
        <v>Yes</v>
      </c>
      <c r="D4808" s="30">
        <f t="shared" si="169"/>
        <v>2.7072284780239739</v>
      </c>
      <c r="E4808" s="609">
        <v>7453</v>
      </c>
      <c r="F4808" s="259">
        <v>42612</v>
      </c>
      <c r="G4808" s="3" t="s">
        <v>22292</v>
      </c>
    </row>
    <row r="4809" spans="1:7" s="168" customFormat="1">
      <c r="A4809" s="62">
        <v>4807</v>
      </c>
      <c r="B4809" s="210" t="s">
        <v>22376</v>
      </c>
      <c r="C4809" s="37" t="str">
        <f t="shared" si="168"/>
        <v>Yes</v>
      </c>
      <c r="D4809" s="30">
        <f t="shared" si="169"/>
        <v>2.7072284780239739</v>
      </c>
      <c r="E4809" s="609">
        <v>7453</v>
      </c>
      <c r="F4809" s="259">
        <v>42612</v>
      </c>
      <c r="G4809" s="3" t="s">
        <v>22292</v>
      </c>
    </row>
    <row r="4810" spans="1:7" s="168" customFormat="1">
      <c r="A4810" s="62">
        <v>4808</v>
      </c>
      <c r="B4810" s="210" t="s">
        <v>22377</v>
      </c>
      <c r="C4810" s="37" t="str">
        <f t="shared" si="168"/>
        <v>Yes</v>
      </c>
      <c r="D4810" s="30">
        <f t="shared" si="169"/>
        <v>2.7072284780239739</v>
      </c>
      <c r="E4810" s="609">
        <v>7453</v>
      </c>
      <c r="F4810" s="259">
        <v>42612</v>
      </c>
      <c r="G4810" s="3" t="s">
        <v>22292</v>
      </c>
    </row>
    <row r="4811" spans="1:7" s="168" customFormat="1">
      <c r="A4811" s="62">
        <v>4809</v>
      </c>
      <c r="B4811" s="210" t="s">
        <v>22378</v>
      </c>
      <c r="C4811" s="37" t="str">
        <f t="shared" si="168"/>
        <v>Yes</v>
      </c>
      <c r="D4811" s="30">
        <f t="shared" si="169"/>
        <v>2.7072284780239739</v>
      </c>
      <c r="E4811" s="609">
        <v>7453</v>
      </c>
      <c r="F4811" s="259">
        <v>42612</v>
      </c>
      <c r="G4811" s="3" t="s">
        <v>22292</v>
      </c>
    </row>
    <row r="4812" spans="1:7" s="168" customFormat="1" ht="30">
      <c r="A4812" s="62">
        <v>4810</v>
      </c>
      <c r="B4812" s="210" t="s">
        <v>22379</v>
      </c>
      <c r="C4812" s="37" t="str">
        <f t="shared" si="168"/>
        <v>Yes</v>
      </c>
      <c r="D4812" s="30">
        <f t="shared" si="169"/>
        <v>2.7072284780239739</v>
      </c>
      <c r="E4812" s="609">
        <v>7453</v>
      </c>
      <c r="F4812" s="259">
        <v>42612</v>
      </c>
      <c r="G4812" s="3" t="s">
        <v>22292</v>
      </c>
    </row>
    <row r="4813" spans="1:7" s="168" customFormat="1">
      <c r="A4813" s="62">
        <v>4811</v>
      </c>
      <c r="B4813" s="210" t="s">
        <v>22380</v>
      </c>
      <c r="C4813" s="37" t="str">
        <f t="shared" si="168"/>
        <v>Yes</v>
      </c>
      <c r="D4813" s="30">
        <f t="shared" si="169"/>
        <v>2.7072284780239739</v>
      </c>
      <c r="E4813" s="609">
        <v>7453</v>
      </c>
      <c r="F4813" s="259">
        <v>42612</v>
      </c>
      <c r="G4813" s="3" t="s">
        <v>22292</v>
      </c>
    </row>
    <row r="4814" spans="1:7" s="168" customFormat="1">
      <c r="A4814" s="62">
        <v>4812</v>
      </c>
      <c r="B4814" s="210" t="s">
        <v>22381</v>
      </c>
      <c r="C4814" s="37" t="str">
        <f t="shared" si="168"/>
        <v>Yes</v>
      </c>
      <c r="D4814" s="30">
        <f t="shared" si="169"/>
        <v>2.7072284780239739</v>
      </c>
      <c r="E4814" s="609">
        <v>7453</v>
      </c>
      <c r="F4814" s="259">
        <v>42612</v>
      </c>
      <c r="G4814" s="3" t="s">
        <v>22292</v>
      </c>
    </row>
    <row r="4815" spans="1:7" s="168" customFormat="1">
      <c r="A4815" s="62">
        <v>4813</v>
      </c>
      <c r="B4815" s="210" t="s">
        <v>22382</v>
      </c>
      <c r="C4815" s="37" t="str">
        <f t="shared" si="168"/>
        <v>Yes</v>
      </c>
      <c r="D4815" s="30">
        <f t="shared" si="169"/>
        <v>3.9520523065746458</v>
      </c>
      <c r="E4815" s="609">
        <v>10880</v>
      </c>
      <c r="F4815" s="259">
        <v>42612</v>
      </c>
      <c r="G4815" s="3" t="s">
        <v>22292</v>
      </c>
    </row>
    <row r="4816" spans="1:7" s="168" customFormat="1" ht="30">
      <c r="A4816" s="62">
        <v>4814</v>
      </c>
      <c r="B4816" s="210" t="s">
        <v>11093</v>
      </c>
      <c r="C4816" s="37" t="str">
        <f t="shared" si="168"/>
        <v>Yes</v>
      </c>
      <c r="D4816" s="30">
        <f t="shared" si="169"/>
        <v>2.7072284780239739</v>
      </c>
      <c r="E4816" s="609">
        <v>7453</v>
      </c>
      <c r="F4816" s="259">
        <v>42612</v>
      </c>
      <c r="G4816" s="3" t="s">
        <v>22292</v>
      </c>
    </row>
    <row r="4817" spans="1:7" s="168" customFormat="1">
      <c r="A4817" s="62">
        <v>4815</v>
      </c>
      <c r="B4817" s="210" t="s">
        <v>3738</v>
      </c>
      <c r="C4817" s="37" t="str">
        <f t="shared" si="168"/>
        <v>Yes</v>
      </c>
      <c r="D4817" s="30">
        <f t="shared" si="169"/>
        <v>2.7072284780239739</v>
      </c>
      <c r="E4817" s="609">
        <v>7453</v>
      </c>
      <c r="F4817" s="259">
        <v>42612</v>
      </c>
      <c r="G4817" s="3" t="s">
        <v>22292</v>
      </c>
    </row>
    <row r="4818" spans="1:7" s="168" customFormat="1">
      <c r="A4818" s="62">
        <v>4816</v>
      </c>
      <c r="B4818" s="210" t="s">
        <v>22383</v>
      </c>
      <c r="C4818" s="37" t="str">
        <f t="shared" si="168"/>
        <v>Yes</v>
      </c>
      <c r="D4818" s="30">
        <f t="shared" si="169"/>
        <v>2.7072284780239739</v>
      </c>
      <c r="E4818" s="609">
        <v>7453</v>
      </c>
      <c r="F4818" s="259">
        <v>42612</v>
      </c>
      <c r="G4818" s="3" t="s">
        <v>22292</v>
      </c>
    </row>
    <row r="4819" spans="1:7" s="168" customFormat="1">
      <c r="A4819" s="62">
        <v>4817</v>
      </c>
      <c r="B4819" s="210" t="s">
        <v>19748</v>
      </c>
      <c r="C4819" s="37" t="str">
        <f t="shared" si="168"/>
        <v>Yes</v>
      </c>
      <c r="D4819" s="30">
        <f t="shared" si="169"/>
        <v>2.7072284780239739</v>
      </c>
      <c r="E4819" s="609">
        <v>7453</v>
      </c>
      <c r="F4819" s="259">
        <v>42612</v>
      </c>
      <c r="G4819" s="3" t="s">
        <v>22292</v>
      </c>
    </row>
    <row r="4820" spans="1:7" s="168" customFormat="1">
      <c r="A4820" s="62">
        <v>4818</v>
      </c>
      <c r="B4820" s="210" t="s">
        <v>22384</v>
      </c>
      <c r="C4820" s="37" t="str">
        <f t="shared" si="168"/>
        <v>Yes</v>
      </c>
      <c r="D4820" s="30">
        <f t="shared" si="169"/>
        <v>2.7072284780239739</v>
      </c>
      <c r="E4820" s="609">
        <v>7453</v>
      </c>
      <c r="F4820" s="259">
        <v>42612</v>
      </c>
      <c r="G4820" s="3" t="s">
        <v>22292</v>
      </c>
    </row>
    <row r="4821" spans="1:7" s="168" customFormat="1">
      <c r="A4821" s="62">
        <v>4819</v>
      </c>
      <c r="B4821" s="210" t="s">
        <v>22385</v>
      </c>
      <c r="C4821" s="37" t="str">
        <f t="shared" si="168"/>
        <v>Yes</v>
      </c>
      <c r="D4821" s="30">
        <f t="shared" si="169"/>
        <v>2.7072284780239739</v>
      </c>
      <c r="E4821" s="609">
        <v>7453</v>
      </c>
      <c r="F4821" s="259">
        <v>42612</v>
      </c>
      <c r="G4821" s="3" t="s">
        <v>22292</v>
      </c>
    </row>
    <row r="4822" spans="1:7" s="168" customFormat="1">
      <c r="A4822" s="62">
        <v>4820</v>
      </c>
      <c r="B4822" s="210" t="s">
        <v>22386</v>
      </c>
      <c r="C4822" s="37" t="str">
        <f t="shared" si="168"/>
        <v>Yes</v>
      </c>
      <c r="D4822" s="30">
        <f t="shared" si="169"/>
        <v>2.7072284780239739</v>
      </c>
      <c r="E4822" s="609">
        <v>7453</v>
      </c>
      <c r="F4822" s="259">
        <v>42612</v>
      </c>
      <c r="G4822" s="3" t="s">
        <v>22292</v>
      </c>
    </row>
    <row r="4823" spans="1:7" s="168" customFormat="1">
      <c r="A4823" s="62">
        <v>4821</v>
      </c>
      <c r="B4823" s="210" t="s">
        <v>22387</v>
      </c>
      <c r="C4823" s="37" t="str">
        <f t="shared" si="168"/>
        <v>Yes</v>
      </c>
      <c r="D4823" s="30">
        <f t="shared" si="169"/>
        <v>2.7072284780239739</v>
      </c>
      <c r="E4823" s="609">
        <v>7453</v>
      </c>
      <c r="F4823" s="259">
        <v>42612</v>
      </c>
      <c r="G4823" s="3" t="s">
        <v>22292</v>
      </c>
    </row>
    <row r="4824" spans="1:7" s="168" customFormat="1">
      <c r="A4824" s="62">
        <v>4822</v>
      </c>
      <c r="B4824" s="210" t="s">
        <v>3436</v>
      </c>
      <c r="C4824" s="37" t="str">
        <f t="shared" si="168"/>
        <v>Yes</v>
      </c>
      <c r="D4824" s="30">
        <f t="shared" si="169"/>
        <v>2.7072284780239739</v>
      </c>
      <c r="E4824" s="609">
        <v>7453</v>
      </c>
      <c r="F4824" s="259">
        <v>42612</v>
      </c>
      <c r="G4824" s="3" t="s">
        <v>22292</v>
      </c>
    </row>
    <row r="4825" spans="1:7" s="168" customFormat="1">
      <c r="A4825" s="62">
        <v>4823</v>
      </c>
      <c r="B4825" s="210" t="s">
        <v>17587</v>
      </c>
      <c r="C4825" s="37" t="str">
        <f t="shared" si="168"/>
        <v>Yes</v>
      </c>
      <c r="D4825" s="30">
        <f t="shared" si="169"/>
        <v>2.8456229567744278</v>
      </c>
      <c r="E4825" s="609">
        <v>7834</v>
      </c>
      <c r="F4825" s="259">
        <v>42612</v>
      </c>
      <c r="G4825" s="3" t="s">
        <v>22292</v>
      </c>
    </row>
    <row r="4826" spans="1:7" s="168" customFormat="1">
      <c r="A4826" s="62">
        <v>4824</v>
      </c>
      <c r="B4826" s="210" t="s">
        <v>22388</v>
      </c>
      <c r="C4826" s="37" t="str">
        <f t="shared" si="168"/>
        <v>Yes</v>
      </c>
      <c r="D4826" s="30">
        <f t="shared" si="169"/>
        <v>3.3396294950962586</v>
      </c>
      <c r="E4826" s="609">
        <v>9194</v>
      </c>
      <c r="F4826" s="259">
        <v>42612</v>
      </c>
      <c r="G4826" s="3" t="s">
        <v>22292</v>
      </c>
    </row>
    <row r="4827" spans="1:7" s="168" customFormat="1">
      <c r="A4827" s="62">
        <v>4825</v>
      </c>
      <c r="B4827" s="210" t="s">
        <v>22389</v>
      </c>
      <c r="C4827" s="37" t="str">
        <f t="shared" si="168"/>
        <v>Yes</v>
      </c>
      <c r="D4827" s="30">
        <f t="shared" si="169"/>
        <v>1.9168180167090447</v>
      </c>
      <c r="E4827" s="609">
        <v>5277</v>
      </c>
      <c r="F4827" s="259">
        <v>42612</v>
      </c>
      <c r="G4827" s="3" t="s">
        <v>22292</v>
      </c>
    </row>
    <row r="4828" spans="1:7" s="168" customFormat="1">
      <c r="A4828" s="62">
        <v>4826</v>
      </c>
      <c r="B4828" s="210" t="s">
        <v>22390</v>
      </c>
      <c r="C4828" s="37" t="str">
        <f t="shared" si="168"/>
        <v>Yes</v>
      </c>
      <c r="D4828" s="30">
        <f t="shared" si="169"/>
        <v>4.9400653832183075</v>
      </c>
      <c r="E4828" s="609">
        <v>13600</v>
      </c>
      <c r="F4828" s="259">
        <v>42612</v>
      </c>
      <c r="G4828" s="3" t="s">
        <v>22292</v>
      </c>
    </row>
    <row r="4829" spans="1:7" s="168" customFormat="1">
      <c r="A4829" s="62">
        <v>4827</v>
      </c>
      <c r="B4829" s="210" t="s">
        <v>22391</v>
      </c>
      <c r="C4829" s="37" t="str">
        <f t="shared" si="168"/>
        <v>Yes</v>
      </c>
      <c r="D4829" s="30">
        <f t="shared" si="169"/>
        <v>4.9400653832183075</v>
      </c>
      <c r="E4829" s="609">
        <v>13600</v>
      </c>
      <c r="F4829" s="259">
        <v>42612</v>
      </c>
      <c r="G4829" s="3" t="s">
        <v>22292</v>
      </c>
    </row>
    <row r="4830" spans="1:7" s="168" customFormat="1">
      <c r="A4830" s="62">
        <v>4828</v>
      </c>
      <c r="B4830" s="210" t="s">
        <v>22392</v>
      </c>
      <c r="C4830" s="37" t="str">
        <f t="shared" ref="C4830:C4875" si="170">IF(D4830&lt;=5, "Yes", "No")</f>
        <v>Yes</v>
      </c>
      <c r="D4830" s="30">
        <f t="shared" si="169"/>
        <v>1.3930257900472212</v>
      </c>
      <c r="E4830" s="609">
        <v>3835</v>
      </c>
      <c r="F4830" s="259">
        <v>42612</v>
      </c>
      <c r="G4830" s="3" t="s">
        <v>22292</v>
      </c>
    </row>
    <row r="4831" spans="1:7" s="168" customFormat="1">
      <c r="A4831" s="62">
        <v>4829</v>
      </c>
      <c r="B4831" s="210" t="s">
        <v>22393</v>
      </c>
      <c r="C4831" s="37" t="str">
        <f t="shared" si="170"/>
        <v>Yes</v>
      </c>
      <c r="D4831" s="30">
        <f t="shared" si="169"/>
        <v>2.0748274609516892</v>
      </c>
      <c r="E4831" s="609">
        <v>5712</v>
      </c>
      <c r="F4831" s="259">
        <v>42612</v>
      </c>
      <c r="G4831" s="3" t="s">
        <v>22292</v>
      </c>
    </row>
    <row r="4832" spans="1:7" s="168" customFormat="1">
      <c r="A4832" s="62">
        <v>4830</v>
      </c>
      <c r="B4832" s="210" t="s">
        <v>22394</v>
      </c>
      <c r="C4832" s="37" t="str">
        <f t="shared" si="170"/>
        <v>Yes</v>
      </c>
      <c r="D4832" s="30">
        <f t="shared" si="169"/>
        <v>1.2154013803123864</v>
      </c>
      <c r="E4832" s="609">
        <v>3346</v>
      </c>
      <c r="F4832" s="259">
        <v>42612</v>
      </c>
      <c r="G4832" s="3" t="s">
        <v>22292</v>
      </c>
    </row>
    <row r="4833" spans="1:7" s="168" customFormat="1">
      <c r="A4833" s="62">
        <v>4831</v>
      </c>
      <c r="B4833" s="210" t="s">
        <v>22395</v>
      </c>
      <c r="C4833" s="37" t="str">
        <f t="shared" si="170"/>
        <v>Yes</v>
      </c>
      <c r="D4833" s="30">
        <f t="shared" si="169"/>
        <v>1.2154013803123864</v>
      </c>
      <c r="E4833" s="609">
        <v>3346</v>
      </c>
      <c r="F4833" s="259">
        <v>42612</v>
      </c>
      <c r="G4833" s="3" t="s">
        <v>22292</v>
      </c>
    </row>
    <row r="4834" spans="1:7" s="168" customFormat="1">
      <c r="A4834" s="62">
        <v>4832</v>
      </c>
      <c r="B4834" s="210" t="s">
        <v>16999</v>
      </c>
      <c r="C4834" s="37" t="str">
        <f t="shared" si="170"/>
        <v>Yes</v>
      </c>
      <c r="D4834" s="30">
        <f t="shared" si="169"/>
        <v>2.0748274609516892</v>
      </c>
      <c r="E4834" s="609">
        <v>5712</v>
      </c>
      <c r="F4834" s="259">
        <v>42612</v>
      </c>
      <c r="G4834" s="3" t="s">
        <v>22292</v>
      </c>
    </row>
    <row r="4835" spans="1:7" s="168" customFormat="1">
      <c r="A4835" s="62">
        <v>4833</v>
      </c>
      <c r="B4835" s="210" t="s">
        <v>22396</v>
      </c>
      <c r="C4835" s="37" t="str">
        <f t="shared" si="170"/>
        <v>Yes</v>
      </c>
      <c r="D4835" s="30">
        <f t="shared" si="169"/>
        <v>2.1144206320377772</v>
      </c>
      <c r="E4835" s="609">
        <v>5821</v>
      </c>
      <c r="F4835" s="259">
        <v>42612</v>
      </c>
      <c r="G4835" s="3" t="s">
        <v>22292</v>
      </c>
    </row>
    <row r="4836" spans="1:7" s="168" customFormat="1">
      <c r="A4836" s="62">
        <v>4834</v>
      </c>
      <c r="B4836" s="210" t="s">
        <v>22397</v>
      </c>
      <c r="C4836" s="37" t="str">
        <f t="shared" si="170"/>
        <v>Yes</v>
      </c>
      <c r="D4836" s="30">
        <f t="shared" si="169"/>
        <v>3.418452597166727</v>
      </c>
      <c r="E4836" s="609">
        <v>9411</v>
      </c>
      <c r="F4836" s="259">
        <v>42612</v>
      </c>
      <c r="G4836" s="3" t="s">
        <v>22292</v>
      </c>
    </row>
    <row r="4837" spans="1:7" s="168" customFormat="1">
      <c r="A4837" s="62">
        <v>4835</v>
      </c>
      <c r="B4837" s="210" t="s">
        <v>22398</v>
      </c>
      <c r="C4837" s="37" t="str">
        <f t="shared" si="170"/>
        <v>Yes</v>
      </c>
      <c r="D4837" s="30">
        <f t="shared" si="169"/>
        <v>1.7686160552124954</v>
      </c>
      <c r="E4837" s="609">
        <v>4869</v>
      </c>
      <c r="F4837" s="259">
        <v>42612</v>
      </c>
      <c r="G4837" s="3" t="s">
        <v>22292</v>
      </c>
    </row>
    <row r="4838" spans="1:7" s="168" customFormat="1">
      <c r="A4838" s="62">
        <v>4836</v>
      </c>
      <c r="B4838" s="210" t="s">
        <v>22399</v>
      </c>
      <c r="C4838" s="37" t="str">
        <f t="shared" si="170"/>
        <v>Yes</v>
      </c>
      <c r="D4838" s="30">
        <f t="shared" si="169"/>
        <v>0.88921176897929533</v>
      </c>
      <c r="E4838" s="609">
        <v>2448</v>
      </c>
      <c r="F4838" s="259">
        <v>42612</v>
      </c>
      <c r="G4838" s="3" t="s">
        <v>22292</v>
      </c>
    </row>
    <row r="4839" spans="1:7" s="168" customFormat="1">
      <c r="A4839" s="62">
        <v>4837</v>
      </c>
      <c r="B4839" s="210" t="s">
        <v>22400</v>
      </c>
      <c r="C4839" s="37" t="str">
        <f t="shared" si="170"/>
        <v>Yes</v>
      </c>
      <c r="D4839" s="30">
        <f t="shared" si="169"/>
        <v>1.6302215764620414</v>
      </c>
      <c r="E4839" s="609">
        <v>4488</v>
      </c>
      <c r="F4839" s="259">
        <v>42612</v>
      </c>
      <c r="G4839" s="3" t="s">
        <v>22292</v>
      </c>
    </row>
    <row r="4840" spans="1:7" s="168" customFormat="1">
      <c r="A4840" s="62">
        <v>4838</v>
      </c>
      <c r="B4840" s="210" t="s">
        <v>22401</v>
      </c>
      <c r="C4840" s="37" t="str">
        <f t="shared" si="170"/>
        <v>Yes</v>
      </c>
      <c r="D4840" s="30">
        <f t="shared" si="169"/>
        <v>1.1856156919723937</v>
      </c>
      <c r="E4840" s="609">
        <v>3264</v>
      </c>
      <c r="F4840" s="259">
        <v>42612</v>
      </c>
      <c r="G4840" s="3" t="s">
        <v>22292</v>
      </c>
    </row>
    <row r="4841" spans="1:7" s="168" customFormat="1">
      <c r="A4841" s="62">
        <v>4839</v>
      </c>
      <c r="B4841" s="210" t="s">
        <v>22402</v>
      </c>
      <c r="C4841" s="37" t="str">
        <f t="shared" si="170"/>
        <v>Yes</v>
      </c>
      <c r="D4841" s="30">
        <f t="shared" si="169"/>
        <v>1.4820196149654923</v>
      </c>
      <c r="E4841" s="609">
        <v>4080</v>
      </c>
      <c r="F4841" s="259">
        <v>42612</v>
      </c>
      <c r="G4841" s="3" t="s">
        <v>22292</v>
      </c>
    </row>
    <row r="4842" spans="1:7" s="168" customFormat="1">
      <c r="A4842" s="62">
        <v>4840</v>
      </c>
      <c r="B4842" s="210" t="s">
        <v>22403</v>
      </c>
      <c r="C4842" s="37" t="str">
        <f t="shared" si="170"/>
        <v>Yes</v>
      </c>
      <c r="D4842" s="30">
        <f t="shared" si="169"/>
        <v>2.3218307301126044</v>
      </c>
      <c r="E4842" s="609">
        <v>6392</v>
      </c>
      <c r="F4842" s="259">
        <v>42612</v>
      </c>
      <c r="G4842" s="3" t="s">
        <v>22292</v>
      </c>
    </row>
    <row r="4843" spans="1:7" s="168" customFormat="1" ht="30">
      <c r="A4843" s="62">
        <v>4841</v>
      </c>
      <c r="B4843" s="210" t="s">
        <v>22404</v>
      </c>
      <c r="C4843" s="37" t="str">
        <f t="shared" si="170"/>
        <v>Yes</v>
      </c>
      <c r="D4843" s="30">
        <f t="shared" si="169"/>
        <v>4.9400653832183075</v>
      </c>
      <c r="E4843" s="609">
        <v>13600</v>
      </c>
      <c r="F4843" s="259">
        <v>42612</v>
      </c>
      <c r="G4843" s="3" t="s">
        <v>22292</v>
      </c>
    </row>
    <row r="4844" spans="1:7" s="168" customFormat="1">
      <c r="A4844" s="62">
        <v>4842</v>
      </c>
      <c r="B4844" s="210" t="s">
        <v>22405</v>
      </c>
      <c r="C4844" s="37" t="str">
        <f t="shared" si="170"/>
        <v>Yes</v>
      </c>
      <c r="D4844" s="30">
        <f t="shared" si="169"/>
        <v>2.8950236106066112</v>
      </c>
      <c r="E4844" s="609">
        <v>7970</v>
      </c>
      <c r="F4844" s="259">
        <v>42612</v>
      </c>
      <c r="G4844" s="3" t="s">
        <v>22292</v>
      </c>
    </row>
    <row r="4845" spans="1:7" s="168" customFormat="1" ht="30">
      <c r="A4845" s="62">
        <v>4843</v>
      </c>
      <c r="B4845" s="210" t="s">
        <v>22298</v>
      </c>
      <c r="C4845" s="37" t="str">
        <f t="shared" si="170"/>
        <v>Yes</v>
      </c>
      <c r="D4845" s="30">
        <f t="shared" si="169"/>
        <v>1.4820196149654923</v>
      </c>
      <c r="E4845" s="609">
        <v>4080</v>
      </c>
      <c r="F4845" s="259">
        <v>42612</v>
      </c>
      <c r="G4845" s="3" t="s">
        <v>22292</v>
      </c>
    </row>
    <row r="4846" spans="1:7" s="168" customFormat="1">
      <c r="A4846" s="62">
        <v>4844</v>
      </c>
      <c r="B4846" s="210" t="s">
        <v>22406</v>
      </c>
      <c r="C4846" s="37" t="str">
        <f t="shared" si="170"/>
        <v>Yes</v>
      </c>
      <c r="D4846" s="30">
        <f t="shared" si="169"/>
        <v>1.0770069015619324</v>
      </c>
      <c r="E4846" s="609">
        <v>2965</v>
      </c>
      <c r="F4846" s="259">
        <v>42612</v>
      </c>
      <c r="G4846" s="3" t="s">
        <v>22292</v>
      </c>
    </row>
    <row r="4847" spans="1:7" s="168" customFormat="1">
      <c r="A4847" s="62">
        <v>4845</v>
      </c>
      <c r="B4847" s="210" t="s">
        <v>22407</v>
      </c>
      <c r="C4847" s="37" t="str">
        <f t="shared" si="170"/>
        <v>Yes</v>
      </c>
      <c r="D4847" s="30">
        <f t="shared" si="169"/>
        <v>1.4424264438794043</v>
      </c>
      <c r="E4847" s="609">
        <v>3971</v>
      </c>
      <c r="F4847" s="259">
        <v>42612</v>
      </c>
      <c r="G4847" s="3" t="s">
        <v>22292</v>
      </c>
    </row>
    <row r="4848" spans="1:7" s="168" customFormat="1">
      <c r="A4848" s="62">
        <v>4846</v>
      </c>
      <c r="B4848" s="210" t="s">
        <v>22408</v>
      </c>
      <c r="C4848" s="37" t="str">
        <f t="shared" si="170"/>
        <v>Yes</v>
      </c>
      <c r="D4848" s="30">
        <f t="shared" si="169"/>
        <v>4.9400653832183075</v>
      </c>
      <c r="E4848" s="609">
        <v>13600</v>
      </c>
      <c r="F4848" s="259">
        <v>42612</v>
      </c>
      <c r="G4848" s="3" t="s">
        <v>22292</v>
      </c>
    </row>
    <row r="4849" spans="1:7" s="168" customFormat="1" ht="30">
      <c r="A4849" s="62">
        <v>4847</v>
      </c>
      <c r="B4849" s="210" t="s">
        <v>22409</v>
      </c>
      <c r="C4849" s="37" t="str">
        <f t="shared" si="170"/>
        <v>Yes</v>
      </c>
      <c r="D4849" s="30">
        <f t="shared" si="169"/>
        <v>2.4700326916091537</v>
      </c>
      <c r="E4849" s="609">
        <v>6800</v>
      </c>
      <c r="F4849" s="259">
        <v>42612</v>
      </c>
      <c r="G4849" s="3" t="s">
        <v>22292</v>
      </c>
    </row>
    <row r="4850" spans="1:7" s="168" customFormat="1">
      <c r="A4850" s="62">
        <v>4848</v>
      </c>
      <c r="B4850" s="210" t="s">
        <v>22410</v>
      </c>
      <c r="C4850" s="37" t="str">
        <f t="shared" si="170"/>
        <v>Yes</v>
      </c>
      <c r="D4850" s="30">
        <f t="shared" si="169"/>
        <v>4.9400653832183075</v>
      </c>
      <c r="E4850" s="609">
        <v>13600</v>
      </c>
      <c r="F4850" s="259">
        <v>42612</v>
      </c>
      <c r="G4850" s="3" t="s">
        <v>22292</v>
      </c>
    </row>
    <row r="4851" spans="1:7" s="168" customFormat="1">
      <c r="A4851" s="62">
        <v>4849</v>
      </c>
      <c r="B4851" s="210" t="s">
        <v>6799</v>
      </c>
      <c r="C4851" s="37" t="str">
        <f t="shared" si="170"/>
        <v>Yes</v>
      </c>
      <c r="D4851" s="30">
        <f t="shared" si="169"/>
        <v>0.46422084998183799</v>
      </c>
      <c r="E4851" s="609">
        <v>1278</v>
      </c>
      <c r="F4851" s="259">
        <v>42612</v>
      </c>
      <c r="G4851" s="3" t="s">
        <v>22292</v>
      </c>
    </row>
    <row r="4852" spans="1:7" s="168" customFormat="1">
      <c r="A4852" s="62">
        <v>4850</v>
      </c>
      <c r="B4852" s="210" t="s">
        <v>21870</v>
      </c>
      <c r="C4852" s="37" t="str">
        <f t="shared" si="170"/>
        <v>Yes</v>
      </c>
      <c r="D4852" s="30">
        <f t="shared" si="169"/>
        <v>3.9520523065746458</v>
      </c>
      <c r="E4852" s="609">
        <v>10880</v>
      </c>
      <c r="F4852" s="259">
        <v>42612</v>
      </c>
      <c r="G4852" s="3" t="s">
        <v>22292</v>
      </c>
    </row>
    <row r="4853" spans="1:7" s="168" customFormat="1">
      <c r="A4853" s="62">
        <v>4851</v>
      </c>
      <c r="B4853" s="210" t="s">
        <v>22411</v>
      </c>
      <c r="C4853" s="37" t="str">
        <f t="shared" si="170"/>
        <v>Yes</v>
      </c>
      <c r="D4853" s="30">
        <f t="shared" si="169"/>
        <v>2.9444242644387941</v>
      </c>
      <c r="E4853" s="609">
        <v>8106</v>
      </c>
      <c r="F4853" s="259">
        <v>42612</v>
      </c>
      <c r="G4853" s="3" t="s">
        <v>22292</v>
      </c>
    </row>
    <row r="4854" spans="1:7" s="168" customFormat="1">
      <c r="A4854" s="62">
        <v>4852</v>
      </c>
      <c r="B4854" s="210" t="s">
        <v>22412</v>
      </c>
      <c r="C4854" s="37" t="str">
        <f t="shared" si="170"/>
        <v>Yes</v>
      </c>
      <c r="D4854" s="30">
        <f t="shared" si="169"/>
        <v>2.5194333454413367</v>
      </c>
      <c r="E4854" s="609">
        <v>6936</v>
      </c>
      <c r="F4854" s="259">
        <v>42612</v>
      </c>
      <c r="G4854" s="3" t="s">
        <v>22292</v>
      </c>
    </row>
    <row r="4855" spans="1:7" s="168" customFormat="1">
      <c r="A4855" s="62">
        <v>4853</v>
      </c>
      <c r="B4855" s="210" t="s">
        <v>22413</v>
      </c>
      <c r="C4855" s="37" t="str">
        <f t="shared" si="170"/>
        <v>Yes</v>
      </c>
      <c r="D4855" s="30">
        <f t="shared" si="169"/>
        <v>1.8772248456229568</v>
      </c>
      <c r="E4855" s="609">
        <v>5168</v>
      </c>
      <c r="F4855" s="259">
        <v>42612</v>
      </c>
      <c r="G4855" s="3" t="s">
        <v>22292</v>
      </c>
    </row>
    <row r="4856" spans="1:7" s="168" customFormat="1">
      <c r="A4856" s="62">
        <v>4854</v>
      </c>
      <c r="B4856" s="210" t="s">
        <v>12024</v>
      </c>
      <c r="C4856" s="37" t="str">
        <f t="shared" si="170"/>
        <v>Yes</v>
      </c>
      <c r="D4856" s="30">
        <f t="shared" si="169"/>
        <v>0.65201598256447513</v>
      </c>
      <c r="E4856" s="609">
        <v>1795</v>
      </c>
      <c r="F4856" s="259">
        <v>42612</v>
      </c>
      <c r="G4856" s="3" t="s">
        <v>22292</v>
      </c>
    </row>
    <row r="4857" spans="1:7" s="168" customFormat="1">
      <c r="A4857" s="62">
        <v>4855</v>
      </c>
      <c r="B4857" s="210" t="s">
        <v>22414</v>
      </c>
      <c r="C4857" s="37" t="str">
        <f t="shared" si="170"/>
        <v>Yes</v>
      </c>
      <c r="D4857" s="30">
        <f t="shared" si="169"/>
        <v>0.90882673447148565</v>
      </c>
      <c r="E4857" s="609">
        <v>2502</v>
      </c>
      <c r="F4857" s="259">
        <v>42612</v>
      </c>
      <c r="G4857" s="3" t="s">
        <v>22292</v>
      </c>
    </row>
    <row r="4858" spans="1:7" s="168" customFormat="1">
      <c r="A4858" s="62">
        <v>4856</v>
      </c>
      <c r="B4858" s="210" t="s">
        <v>22415</v>
      </c>
      <c r="C4858" s="37" t="str">
        <f t="shared" si="170"/>
        <v>Yes</v>
      </c>
      <c r="D4858" s="30">
        <f t="shared" si="169"/>
        <v>0.85942608063930259</v>
      </c>
      <c r="E4858" s="609">
        <v>2366</v>
      </c>
      <c r="F4858" s="259">
        <v>42612</v>
      </c>
      <c r="G4858" s="3" t="s">
        <v>22292</v>
      </c>
    </row>
    <row r="4859" spans="1:7" s="168" customFormat="1">
      <c r="A4859" s="62">
        <v>4857</v>
      </c>
      <c r="B4859" s="210" t="s">
        <v>22416</v>
      </c>
      <c r="C4859" s="37" t="str">
        <f t="shared" si="170"/>
        <v>Yes</v>
      </c>
      <c r="D4859" s="30">
        <f t="shared" si="169"/>
        <v>1.6204140937159461</v>
      </c>
      <c r="E4859" s="609">
        <v>4461</v>
      </c>
      <c r="F4859" s="259">
        <v>42612</v>
      </c>
      <c r="G4859" s="3" t="s">
        <v>22292</v>
      </c>
    </row>
    <row r="4860" spans="1:7" s="168" customFormat="1">
      <c r="A4860" s="62">
        <v>4858</v>
      </c>
      <c r="B4860" s="210" t="s">
        <v>22417</v>
      </c>
      <c r="C4860" s="37" t="str">
        <f t="shared" si="170"/>
        <v>Yes</v>
      </c>
      <c r="D4860" s="30">
        <f t="shared" si="169"/>
        <v>0.82019614965492194</v>
      </c>
      <c r="E4860" s="609">
        <v>2258</v>
      </c>
      <c r="F4860" s="259">
        <v>42612</v>
      </c>
      <c r="G4860" s="3" t="s">
        <v>22292</v>
      </c>
    </row>
    <row r="4861" spans="1:7" s="168" customFormat="1">
      <c r="A4861" s="62">
        <v>4859</v>
      </c>
      <c r="B4861" s="210" t="s">
        <v>22418</v>
      </c>
      <c r="C4861" s="37" t="str">
        <f t="shared" si="170"/>
        <v>Yes</v>
      </c>
      <c r="D4861" s="30">
        <f t="shared" si="169"/>
        <v>0.59280784598619685</v>
      </c>
      <c r="E4861" s="609">
        <v>1632</v>
      </c>
      <c r="F4861" s="259">
        <v>42612</v>
      </c>
      <c r="G4861" s="3" t="s">
        <v>22292</v>
      </c>
    </row>
    <row r="4862" spans="1:7" s="168" customFormat="1">
      <c r="A4862" s="62">
        <v>4860</v>
      </c>
      <c r="B4862" s="210" t="s">
        <v>22419</v>
      </c>
      <c r="C4862" s="37" t="str">
        <f t="shared" si="170"/>
        <v>Yes</v>
      </c>
      <c r="D4862" s="30">
        <f t="shared" si="169"/>
        <v>1.0076280421358519</v>
      </c>
      <c r="E4862" s="609">
        <v>2774</v>
      </c>
      <c r="F4862" s="259">
        <v>42612</v>
      </c>
      <c r="G4862" s="3" t="s">
        <v>22292</v>
      </c>
    </row>
    <row r="4863" spans="1:7" s="168" customFormat="1">
      <c r="A4863" s="62">
        <v>4861</v>
      </c>
      <c r="B4863" s="210" t="s">
        <v>22420</v>
      </c>
      <c r="C4863" s="37" t="str">
        <f t="shared" si="170"/>
        <v>Yes</v>
      </c>
      <c r="D4863" s="30">
        <f t="shared" si="169"/>
        <v>2.8750454050127132</v>
      </c>
      <c r="E4863" s="609">
        <v>7915</v>
      </c>
      <c r="F4863" s="259">
        <v>42612</v>
      </c>
      <c r="G4863" s="3" t="s">
        <v>22292</v>
      </c>
    </row>
    <row r="4864" spans="1:7" s="168" customFormat="1" ht="30">
      <c r="A4864" s="62">
        <v>4862</v>
      </c>
      <c r="B4864" s="210" t="s">
        <v>22421</v>
      </c>
      <c r="C4864" s="37" t="str">
        <f t="shared" si="170"/>
        <v>Yes</v>
      </c>
      <c r="D4864" s="30">
        <f t="shared" si="169"/>
        <v>0.40501271340355977</v>
      </c>
      <c r="E4864" s="609">
        <v>1115</v>
      </c>
      <c r="F4864" s="259">
        <v>42612</v>
      </c>
      <c r="G4864" s="3" t="s">
        <v>22292</v>
      </c>
    </row>
    <row r="4865" spans="1:7" s="168" customFormat="1">
      <c r="A4865" s="62">
        <v>4863</v>
      </c>
      <c r="B4865" s="210" t="s">
        <v>21681</v>
      </c>
      <c r="C4865" s="37" t="str">
        <f t="shared" si="170"/>
        <v>Yes</v>
      </c>
      <c r="D4865" s="30">
        <f t="shared" si="169"/>
        <v>0.87940428623320011</v>
      </c>
      <c r="E4865" s="609">
        <v>2421</v>
      </c>
      <c r="F4865" s="259">
        <v>42612</v>
      </c>
      <c r="G4865" s="3" t="s">
        <v>22292</v>
      </c>
    </row>
    <row r="4866" spans="1:7" s="168" customFormat="1">
      <c r="A4866" s="62">
        <v>4864</v>
      </c>
      <c r="B4866" s="210" t="s">
        <v>22422</v>
      </c>
      <c r="C4866" s="37" t="str">
        <f t="shared" si="170"/>
        <v>Yes</v>
      </c>
      <c r="D4866" s="30">
        <f t="shared" si="169"/>
        <v>0.98801307664366145</v>
      </c>
      <c r="E4866" s="609">
        <v>2720</v>
      </c>
      <c r="F4866" s="259">
        <v>42612</v>
      </c>
      <c r="G4866" s="3" t="s">
        <v>22292</v>
      </c>
    </row>
    <row r="4867" spans="1:7" s="168" customFormat="1">
      <c r="A4867" s="62">
        <v>4865</v>
      </c>
      <c r="B4867" s="210" t="s">
        <v>16821</v>
      </c>
      <c r="C4867" s="37" t="str">
        <f t="shared" si="170"/>
        <v>Yes</v>
      </c>
      <c r="D4867" s="30">
        <f t="shared" si="169"/>
        <v>1.6004358881220486</v>
      </c>
      <c r="E4867" s="609">
        <v>4406</v>
      </c>
      <c r="F4867" s="259">
        <v>42612</v>
      </c>
      <c r="G4867" s="3" t="s">
        <v>22292</v>
      </c>
    </row>
    <row r="4868" spans="1:7" s="168" customFormat="1" ht="30">
      <c r="A4868" s="62">
        <v>4866</v>
      </c>
      <c r="B4868" s="210" t="s">
        <v>22423</v>
      </c>
      <c r="C4868" s="37" t="str">
        <f t="shared" si="170"/>
        <v>Yes</v>
      </c>
      <c r="D4868" s="30">
        <f t="shared" ref="D4868:D4931" si="171">E4868/2753</f>
        <v>4.7722484562295682</v>
      </c>
      <c r="E4868" s="609">
        <v>13138</v>
      </c>
      <c r="F4868" s="259">
        <v>42612</v>
      </c>
      <c r="G4868" s="3" t="s">
        <v>22292</v>
      </c>
    </row>
    <row r="4869" spans="1:7" s="168" customFormat="1" ht="30">
      <c r="A4869" s="62">
        <v>4867</v>
      </c>
      <c r="B4869" s="210" t="s">
        <v>22424</v>
      </c>
      <c r="C4869" s="37" t="str">
        <f t="shared" si="170"/>
        <v>Yes</v>
      </c>
      <c r="D4869" s="30">
        <f t="shared" si="171"/>
        <v>4.0014529604068292</v>
      </c>
      <c r="E4869" s="609">
        <v>11016</v>
      </c>
      <c r="F4869" s="259">
        <v>42612</v>
      </c>
      <c r="G4869" s="3" t="s">
        <v>22292</v>
      </c>
    </row>
    <row r="4870" spans="1:7" s="168" customFormat="1">
      <c r="A4870" s="62">
        <v>4868</v>
      </c>
      <c r="B4870" s="210" t="s">
        <v>1032</v>
      </c>
      <c r="C4870" s="37" t="str">
        <f t="shared" si="170"/>
        <v>Yes</v>
      </c>
      <c r="D4870" s="30">
        <f t="shared" si="171"/>
        <v>4.0014529604068292</v>
      </c>
      <c r="E4870" s="609">
        <v>11016</v>
      </c>
      <c r="F4870" s="259">
        <v>42612</v>
      </c>
      <c r="G4870" s="3" t="s">
        <v>22292</v>
      </c>
    </row>
    <row r="4871" spans="1:7" s="168" customFormat="1">
      <c r="A4871" s="62">
        <v>4869</v>
      </c>
      <c r="B4871" s="210" t="s">
        <v>22425</v>
      </c>
      <c r="C4871" s="37" t="str">
        <f t="shared" si="170"/>
        <v>Yes</v>
      </c>
      <c r="D4871" s="30">
        <f t="shared" si="171"/>
        <v>1.2052306574645841</v>
      </c>
      <c r="E4871" s="609">
        <v>3318</v>
      </c>
      <c r="F4871" s="259">
        <v>42612</v>
      </c>
      <c r="G4871" s="3" t="s">
        <v>22292</v>
      </c>
    </row>
    <row r="4872" spans="1:7" s="168" customFormat="1">
      <c r="A4872" s="62">
        <v>4870</v>
      </c>
      <c r="B4872" s="210" t="s">
        <v>22426</v>
      </c>
      <c r="C4872" s="37" t="str">
        <f t="shared" si="170"/>
        <v>Yes</v>
      </c>
      <c r="D4872" s="30">
        <f t="shared" si="171"/>
        <v>1.4722121322193971</v>
      </c>
      <c r="E4872" s="609">
        <v>4053</v>
      </c>
      <c r="F4872" s="259">
        <v>42612</v>
      </c>
      <c r="G4872" s="3" t="s">
        <v>22292</v>
      </c>
    </row>
    <row r="4873" spans="1:7" s="168" customFormat="1">
      <c r="A4873" s="62">
        <v>4871</v>
      </c>
      <c r="B4873" s="210" t="s">
        <v>22427</v>
      </c>
      <c r="C4873" s="37" t="str">
        <f t="shared" si="170"/>
        <v>Yes</v>
      </c>
      <c r="D4873" s="30">
        <f t="shared" si="171"/>
        <v>3.7940428623320015</v>
      </c>
      <c r="E4873" s="609">
        <v>10445</v>
      </c>
      <c r="F4873" s="259">
        <v>42612</v>
      </c>
      <c r="G4873" s="3" t="s">
        <v>22292</v>
      </c>
    </row>
    <row r="4874" spans="1:7" s="168" customFormat="1">
      <c r="A4874" s="62">
        <v>4872</v>
      </c>
      <c r="B4874" s="210" t="s">
        <v>22428</v>
      </c>
      <c r="C4874" s="37" t="str">
        <f t="shared" si="170"/>
        <v>Yes</v>
      </c>
      <c r="D4874" s="30">
        <f t="shared" si="171"/>
        <v>4.9400653832183075</v>
      </c>
      <c r="E4874" s="609">
        <v>13600</v>
      </c>
      <c r="F4874" s="259">
        <v>42612</v>
      </c>
      <c r="G4874" s="3" t="s">
        <v>22292</v>
      </c>
    </row>
    <row r="4875" spans="1:7" s="168" customFormat="1">
      <c r="A4875" s="62">
        <v>4873</v>
      </c>
      <c r="B4875" s="210" t="s">
        <v>22429</v>
      </c>
      <c r="C4875" s="37" t="str">
        <f t="shared" si="170"/>
        <v>Yes</v>
      </c>
      <c r="D4875" s="30">
        <f t="shared" si="171"/>
        <v>1.9760261532873229</v>
      </c>
      <c r="E4875" s="609">
        <v>5440</v>
      </c>
      <c r="F4875" s="259">
        <v>42612</v>
      </c>
      <c r="G4875" s="3" t="s">
        <v>22292</v>
      </c>
    </row>
    <row r="4876" spans="1:7" s="168" customFormat="1">
      <c r="A4876" s="62">
        <v>4874</v>
      </c>
      <c r="B4876" s="210" t="s">
        <v>22430</v>
      </c>
      <c r="C4876" s="37" t="str">
        <f>IF(D4876&lt;=5, "Yes", "No")</f>
        <v>Yes</v>
      </c>
      <c r="D4876" s="30">
        <f t="shared" si="171"/>
        <v>0.85942608063930259</v>
      </c>
      <c r="E4876" s="609">
        <v>2366</v>
      </c>
      <c r="F4876" s="259">
        <v>42612</v>
      </c>
      <c r="G4876" s="3" t="s">
        <v>4561</v>
      </c>
    </row>
    <row r="4877" spans="1:7" s="168" customFormat="1">
      <c r="A4877" s="62">
        <v>4875</v>
      </c>
      <c r="B4877" s="210" t="s">
        <v>22431</v>
      </c>
      <c r="C4877" s="37" t="str">
        <f t="shared" ref="C4877:C4940" si="172">IF(D4877&lt;=5, "Yes", "No")</f>
        <v>Yes</v>
      </c>
      <c r="D4877" s="30">
        <f t="shared" si="171"/>
        <v>2.2426443879404285</v>
      </c>
      <c r="E4877" s="609">
        <v>6174</v>
      </c>
      <c r="F4877" s="259">
        <v>42612</v>
      </c>
      <c r="G4877" s="3" t="s">
        <v>4561</v>
      </c>
    </row>
    <row r="4878" spans="1:7" s="168" customFormat="1">
      <c r="A4878" s="62">
        <v>4876</v>
      </c>
      <c r="B4878" s="210" t="s">
        <v>22432</v>
      </c>
      <c r="C4878" s="37" t="str">
        <f t="shared" si="172"/>
        <v>Yes</v>
      </c>
      <c r="D4878" s="30">
        <f t="shared" si="171"/>
        <v>1.7486378496185979</v>
      </c>
      <c r="E4878" s="609">
        <v>4814</v>
      </c>
      <c r="F4878" s="259">
        <v>42612</v>
      </c>
      <c r="G4878" s="3" t="s">
        <v>4561</v>
      </c>
    </row>
    <row r="4879" spans="1:7" s="168" customFormat="1" ht="30">
      <c r="A4879" s="62">
        <v>4877</v>
      </c>
      <c r="B4879" s="210" t="s">
        <v>22433</v>
      </c>
      <c r="C4879" s="37" t="str">
        <f t="shared" si="172"/>
        <v>Yes</v>
      </c>
      <c r="D4879" s="30">
        <f t="shared" si="171"/>
        <v>0.85942608063930259</v>
      </c>
      <c r="E4879" s="609">
        <v>2366</v>
      </c>
      <c r="F4879" s="259">
        <v>42612</v>
      </c>
      <c r="G4879" s="3" t="s">
        <v>4561</v>
      </c>
    </row>
    <row r="4880" spans="1:7" s="168" customFormat="1">
      <c r="A4880" s="62">
        <v>4878</v>
      </c>
      <c r="B4880" s="210" t="s">
        <v>22434</v>
      </c>
      <c r="C4880" s="37" t="str">
        <f t="shared" si="172"/>
        <v>Yes</v>
      </c>
      <c r="D4880" s="30">
        <f t="shared" si="171"/>
        <v>1.7486378496185979</v>
      </c>
      <c r="E4880" s="609">
        <v>4814</v>
      </c>
      <c r="F4880" s="259">
        <v>42612</v>
      </c>
      <c r="G4880" s="3" t="s">
        <v>4561</v>
      </c>
    </row>
    <row r="4881" spans="1:7" s="168" customFormat="1">
      <c r="A4881" s="62">
        <v>4879</v>
      </c>
      <c r="B4881" s="210" t="s">
        <v>22435</v>
      </c>
      <c r="C4881" s="37" t="str">
        <f t="shared" si="172"/>
        <v>Yes</v>
      </c>
      <c r="D4881" s="30">
        <f t="shared" si="171"/>
        <v>2.0944424264438792</v>
      </c>
      <c r="E4881" s="609">
        <v>5766</v>
      </c>
      <c r="F4881" s="259">
        <v>42612</v>
      </c>
      <c r="G4881" s="3" t="s">
        <v>4561</v>
      </c>
    </row>
    <row r="4882" spans="1:7" s="168" customFormat="1">
      <c r="A4882" s="62">
        <v>4880</v>
      </c>
      <c r="B4882" s="210" t="s">
        <v>22436</v>
      </c>
      <c r="C4882" s="37" t="str">
        <f t="shared" si="172"/>
        <v>Yes</v>
      </c>
      <c r="D4882" s="30">
        <f t="shared" si="171"/>
        <v>0.76062477297493647</v>
      </c>
      <c r="E4882" s="609">
        <v>2094</v>
      </c>
      <c r="F4882" s="259">
        <v>42612</v>
      </c>
      <c r="G4882" s="3" t="s">
        <v>4561</v>
      </c>
    </row>
    <row r="4883" spans="1:7" s="168" customFormat="1">
      <c r="A4883" s="62">
        <v>4881</v>
      </c>
      <c r="B4883" s="210" t="s">
        <v>22437</v>
      </c>
      <c r="C4883" s="37" t="str">
        <f t="shared" si="172"/>
        <v>Yes</v>
      </c>
      <c r="D4883" s="30">
        <f t="shared" si="171"/>
        <v>1.2746095168906648</v>
      </c>
      <c r="E4883" s="609">
        <v>3509</v>
      </c>
      <c r="F4883" s="259">
        <v>42612</v>
      </c>
      <c r="G4883" s="3" t="s">
        <v>4561</v>
      </c>
    </row>
    <row r="4884" spans="1:7" s="168" customFormat="1">
      <c r="A4884" s="62">
        <v>4882</v>
      </c>
      <c r="B4884" s="210" t="s">
        <v>22438</v>
      </c>
      <c r="C4884" s="37" t="str">
        <f t="shared" si="172"/>
        <v>Yes</v>
      </c>
      <c r="D4884" s="30">
        <f t="shared" si="171"/>
        <v>0.24700326916091536</v>
      </c>
      <c r="E4884" s="609">
        <v>680</v>
      </c>
      <c r="F4884" s="259">
        <v>42612</v>
      </c>
      <c r="G4884" s="3" t="s">
        <v>4561</v>
      </c>
    </row>
    <row r="4885" spans="1:7" s="168" customFormat="1">
      <c r="A4885" s="62">
        <v>4883</v>
      </c>
      <c r="B4885" s="210" t="s">
        <v>22361</v>
      </c>
      <c r="C4885" s="37" t="str">
        <f t="shared" si="172"/>
        <v>Yes</v>
      </c>
      <c r="D4885" s="30">
        <f t="shared" si="171"/>
        <v>0.54340719215401379</v>
      </c>
      <c r="E4885" s="609">
        <v>1496</v>
      </c>
      <c r="F4885" s="259">
        <v>42612</v>
      </c>
      <c r="G4885" s="3" t="s">
        <v>4561</v>
      </c>
    </row>
    <row r="4886" spans="1:7" s="168" customFormat="1">
      <c r="A4886" s="62">
        <v>4884</v>
      </c>
      <c r="B4886" s="210" t="s">
        <v>22439</v>
      </c>
      <c r="C4886" s="37" t="str">
        <f t="shared" si="172"/>
        <v>Yes</v>
      </c>
      <c r="D4886" s="30">
        <f t="shared" si="171"/>
        <v>0.96839811115147112</v>
      </c>
      <c r="E4886" s="609">
        <v>2666</v>
      </c>
      <c r="F4886" s="259">
        <v>42612</v>
      </c>
      <c r="G4886" s="3" t="s">
        <v>4561</v>
      </c>
    </row>
    <row r="4887" spans="1:7" s="168" customFormat="1">
      <c r="A4887" s="62">
        <v>4885</v>
      </c>
      <c r="B4887" s="210" t="s">
        <v>19764</v>
      </c>
      <c r="C4887" s="37" t="str">
        <f t="shared" si="172"/>
        <v>Yes</v>
      </c>
      <c r="D4887" s="30">
        <f t="shared" si="171"/>
        <v>0.91899745731928806</v>
      </c>
      <c r="E4887" s="609">
        <v>2530</v>
      </c>
      <c r="F4887" s="259">
        <v>42612</v>
      </c>
      <c r="G4887" s="3" t="s">
        <v>4561</v>
      </c>
    </row>
    <row r="4888" spans="1:7" s="168" customFormat="1">
      <c r="A4888" s="62">
        <v>4886</v>
      </c>
      <c r="B4888" s="210" t="s">
        <v>22440</v>
      </c>
      <c r="C4888" s="37" t="str">
        <f t="shared" si="172"/>
        <v>Yes</v>
      </c>
      <c r="D4888" s="30">
        <f t="shared" si="171"/>
        <v>0.18779513258263714</v>
      </c>
      <c r="E4888" s="609">
        <v>517</v>
      </c>
      <c r="F4888" s="259">
        <v>42612</v>
      </c>
      <c r="G4888" s="3" t="s">
        <v>4561</v>
      </c>
    </row>
    <row r="4889" spans="1:7" s="168" customFormat="1">
      <c r="A4889" s="62">
        <v>4887</v>
      </c>
      <c r="B4889" s="210" t="s">
        <v>22441</v>
      </c>
      <c r="C4889" s="37" t="str">
        <f t="shared" si="172"/>
        <v>Yes</v>
      </c>
      <c r="D4889" s="30">
        <f t="shared" si="171"/>
        <v>0.44460588448964766</v>
      </c>
      <c r="E4889" s="609">
        <v>1224</v>
      </c>
      <c r="F4889" s="259">
        <v>42612</v>
      </c>
      <c r="G4889" s="3" t="s">
        <v>4561</v>
      </c>
    </row>
    <row r="4890" spans="1:7" s="168" customFormat="1">
      <c r="A4890" s="62">
        <v>4888</v>
      </c>
      <c r="B4890" s="210" t="s">
        <v>22442</v>
      </c>
      <c r="C4890" s="37" t="str">
        <f t="shared" si="172"/>
        <v>Yes</v>
      </c>
      <c r="D4890" s="30">
        <f t="shared" si="171"/>
        <v>0.76062477297493647</v>
      </c>
      <c r="E4890" s="609">
        <v>2094</v>
      </c>
      <c r="F4890" s="259">
        <v>42612</v>
      </c>
      <c r="G4890" s="3" t="s">
        <v>4561</v>
      </c>
    </row>
    <row r="4891" spans="1:7" s="168" customFormat="1">
      <c r="A4891" s="62">
        <v>4889</v>
      </c>
      <c r="B4891" s="210" t="s">
        <v>22443</v>
      </c>
      <c r="C4891" s="37" t="str">
        <f t="shared" si="172"/>
        <v>Yes</v>
      </c>
      <c r="D4891" s="30">
        <f t="shared" si="171"/>
        <v>1.7486378496185979</v>
      </c>
      <c r="E4891" s="609">
        <v>4814</v>
      </c>
      <c r="F4891" s="259">
        <v>42612</v>
      </c>
      <c r="G4891" s="3" t="s">
        <v>4561</v>
      </c>
    </row>
    <row r="4892" spans="1:7" s="168" customFormat="1">
      <c r="A4892" s="62">
        <v>4890</v>
      </c>
      <c r="B4892" s="210" t="s">
        <v>22444</v>
      </c>
      <c r="C4892" s="37" t="str">
        <f t="shared" si="172"/>
        <v>Yes</v>
      </c>
      <c r="D4892" s="30">
        <f t="shared" si="171"/>
        <v>1.4624046494733018</v>
      </c>
      <c r="E4892" s="609">
        <v>4026</v>
      </c>
      <c r="F4892" s="259">
        <v>42612</v>
      </c>
      <c r="G4892" s="3" t="s">
        <v>4561</v>
      </c>
    </row>
    <row r="4893" spans="1:7" s="168" customFormat="1">
      <c r="A4893" s="62">
        <v>4891</v>
      </c>
      <c r="B4893" s="210" t="s">
        <v>22445</v>
      </c>
      <c r="C4893" s="37" t="str">
        <f t="shared" si="172"/>
        <v>Yes</v>
      </c>
      <c r="D4893" s="30">
        <f t="shared" si="171"/>
        <v>0.52379222666182346</v>
      </c>
      <c r="E4893" s="609">
        <v>1442</v>
      </c>
      <c r="F4893" s="259">
        <v>42612</v>
      </c>
      <c r="G4893" s="3" t="s">
        <v>4561</v>
      </c>
    </row>
    <row r="4894" spans="1:7" s="168" customFormat="1">
      <c r="A4894" s="62">
        <v>4892</v>
      </c>
      <c r="B4894" s="210" t="s">
        <v>22446</v>
      </c>
      <c r="C4894" s="37" t="str">
        <f t="shared" si="172"/>
        <v>Yes</v>
      </c>
      <c r="D4894" s="30">
        <f t="shared" si="171"/>
        <v>1.3436251362150382</v>
      </c>
      <c r="E4894" s="609">
        <v>3699</v>
      </c>
      <c r="F4894" s="259">
        <v>42612</v>
      </c>
      <c r="G4894" s="3" t="s">
        <v>4561</v>
      </c>
    </row>
    <row r="4895" spans="1:7" s="168" customFormat="1" ht="30">
      <c r="A4895" s="62">
        <v>4893</v>
      </c>
      <c r="B4895" s="210" t="s">
        <v>22447</v>
      </c>
      <c r="C4895" s="37" t="str">
        <f t="shared" si="172"/>
        <v>Yes</v>
      </c>
      <c r="D4895" s="30">
        <f t="shared" si="171"/>
        <v>1.0770069015619324</v>
      </c>
      <c r="E4895" s="609">
        <v>2965</v>
      </c>
      <c r="F4895" s="259">
        <v>42612</v>
      </c>
      <c r="G4895" s="3" t="s">
        <v>4561</v>
      </c>
    </row>
    <row r="4896" spans="1:7" s="168" customFormat="1">
      <c r="A4896" s="62">
        <v>4894</v>
      </c>
      <c r="B4896" s="210" t="s">
        <v>22448</v>
      </c>
      <c r="C4896" s="37" t="str">
        <f t="shared" si="172"/>
        <v>Yes</v>
      </c>
      <c r="D4896" s="30">
        <f t="shared" si="171"/>
        <v>1.9168180167090447</v>
      </c>
      <c r="E4896" s="609">
        <v>5277</v>
      </c>
      <c r="F4896" s="259">
        <v>42612</v>
      </c>
      <c r="G4896" s="3" t="s">
        <v>4561</v>
      </c>
    </row>
    <row r="4897" spans="1:7" s="168" customFormat="1">
      <c r="A4897" s="62">
        <v>4895</v>
      </c>
      <c r="B4897" s="210" t="s">
        <v>22449</v>
      </c>
      <c r="C4897" s="37" t="str">
        <f t="shared" si="172"/>
        <v>Yes</v>
      </c>
      <c r="D4897" s="30">
        <f t="shared" si="171"/>
        <v>0.49400653832183072</v>
      </c>
      <c r="E4897" s="609">
        <v>1360</v>
      </c>
      <c r="F4897" s="259">
        <v>42612</v>
      </c>
      <c r="G4897" s="3" t="s">
        <v>4561</v>
      </c>
    </row>
    <row r="4898" spans="1:7" s="168" customFormat="1">
      <c r="A4898" s="62">
        <v>4896</v>
      </c>
      <c r="B4898" s="210" t="s">
        <v>22450</v>
      </c>
      <c r="C4898" s="37" t="str">
        <f t="shared" si="172"/>
        <v>Yes</v>
      </c>
      <c r="D4898" s="30">
        <f t="shared" si="171"/>
        <v>0.97820559389756634</v>
      </c>
      <c r="E4898" s="609">
        <v>2693</v>
      </c>
      <c r="F4898" s="259">
        <v>42612</v>
      </c>
      <c r="G4898" s="3" t="s">
        <v>4561</v>
      </c>
    </row>
    <row r="4899" spans="1:7" s="168" customFormat="1">
      <c r="A4899" s="62">
        <v>4897</v>
      </c>
      <c r="B4899" s="210" t="s">
        <v>22451</v>
      </c>
      <c r="C4899" s="37" t="str">
        <f t="shared" si="172"/>
        <v>Yes</v>
      </c>
      <c r="D4899" s="30">
        <f t="shared" si="171"/>
        <v>1.4228114783872139</v>
      </c>
      <c r="E4899" s="609">
        <v>3917</v>
      </c>
      <c r="F4899" s="259">
        <v>42612</v>
      </c>
      <c r="G4899" s="3" t="s">
        <v>4561</v>
      </c>
    </row>
    <row r="4900" spans="1:7" s="168" customFormat="1">
      <c r="A4900" s="62">
        <v>4898</v>
      </c>
      <c r="B4900" s="210" t="s">
        <v>22452</v>
      </c>
      <c r="C4900" s="37" t="str">
        <f t="shared" si="172"/>
        <v>Yes</v>
      </c>
      <c r="D4900" s="30">
        <f t="shared" si="171"/>
        <v>4.6436614602252089</v>
      </c>
      <c r="E4900" s="609">
        <v>12784</v>
      </c>
      <c r="F4900" s="259">
        <v>42612</v>
      </c>
      <c r="G4900" s="3" t="s">
        <v>4561</v>
      </c>
    </row>
    <row r="4901" spans="1:7" s="168" customFormat="1">
      <c r="A4901" s="62">
        <v>4899</v>
      </c>
      <c r="B4901" s="210" t="s">
        <v>22453</v>
      </c>
      <c r="C4901" s="37" t="str">
        <f t="shared" si="172"/>
        <v>Yes</v>
      </c>
      <c r="D4901" s="30">
        <f t="shared" si="171"/>
        <v>2.8848528877588087</v>
      </c>
      <c r="E4901" s="609">
        <v>7942</v>
      </c>
      <c r="F4901" s="259">
        <v>42612</v>
      </c>
      <c r="G4901" s="3" t="s">
        <v>4561</v>
      </c>
    </row>
    <row r="4902" spans="1:7" s="168" customFormat="1">
      <c r="A4902" s="62">
        <v>4900</v>
      </c>
      <c r="B4902" s="210" t="s">
        <v>22454</v>
      </c>
      <c r="C4902" s="37" t="str">
        <f t="shared" si="172"/>
        <v>Yes</v>
      </c>
      <c r="D4902" s="30">
        <f t="shared" si="171"/>
        <v>1.8674173628768616</v>
      </c>
      <c r="E4902" s="609">
        <v>5141</v>
      </c>
      <c r="F4902" s="259">
        <v>42612</v>
      </c>
      <c r="G4902" s="3" t="s">
        <v>4561</v>
      </c>
    </row>
    <row r="4903" spans="1:7" s="168" customFormat="1">
      <c r="A4903" s="62">
        <v>4901</v>
      </c>
      <c r="B4903" s="210" t="s">
        <v>22165</v>
      </c>
      <c r="C4903" s="37" t="str">
        <f t="shared" si="172"/>
        <v>Yes</v>
      </c>
      <c r="D4903" s="30">
        <f t="shared" si="171"/>
        <v>1.8674173628768616</v>
      </c>
      <c r="E4903" s="609">
        <v>5141</v>
      </c>
      <c r="F4903" s="259">
        <v>42612</v>
      </c>
      <c r="G4903" s="3" t="s">
        <v>4561</v>
      </c>
    </row>
    <row r="4904" spans="1:7" s="168" customFormat="1">
      <c r="A4904" s="62">
        <v>4902</v>
      </c>
      <c r="B4904" s="210" t="s">
        <v>22455</v>
      </c>
      <c r="C4904" s="37" t="str">
        <f t="shared" si="172"/>
        <v>Yes</v>
      </c>
      <c r="D4904" s="30">
        <f t="shared" si="171"/>
        <v>1.8674173628768616</v>
      </c>
      <c r="E4904" s="609">
        <v>5141</v>
      </c>
      <c r="F4904" s="259">
        <v>42612</v>
      </c>
      <c r="G4904" s="3" t="s">
        <v>4561</v>
      </c>
    </row>
    <row r="4905" spans="1:7" s="168" customFormat="1">
      <c r="A4905" s="62">
        <v>4903</v>
      </c>
      <c r="B4905" s="210" t="s">
        <v>22012</v>
      </c>
      <c r="C4905" s="37" t="str">
        <f t="shared" si="172"/>
        <v>Yes</v>
      </c>
      <c r="D4905" s="30">
        <f t="shared" si="171"/>
        <v>0.11841627315655648</v>
      </c>
      <c r="E4905" s="609">
        <v>326</v>
      </c>
      <c r="F4905" s="259">
        <v>42612</v>
      </c>
      <c r="G4905" s="3" t="s">
        <v>4561</v>
      </c>
    </row>
    <row r="4906" spans="1:7" s="168" customFormat="1">
      <c r="A4906" s="62">
        <v>4904</v>
      </c>
      <c r="B4906" s="210" t="s">
        <v>22456</v>
      </c>
      <c r="C4906" s="37" t="str">
        <f t="shared" si="172"/>
        <v>Yes</v>
      </c>
      <c r="D4906" s="30">
        <f t="shared" si="171"/>
        <v>0.10860879041046131</v>
      </c>
      <c r="E4906" s="609">
        <v>299</v>
      </c>
      <c r="F4906" s="259">
        <v>42612</v>
      </c>
      <c r="G4906" s="3" t="s">
        <v>4561</v>
      </c>
    </row>
    <row r="4907" spans="1:7" s="168" customFormat="1">
      <c r="A4907" s="62">
        <v>4905</v>
      </c>
      <c r="B4907" s="210" t="s">
        <v>22317</v>
      </c>
      <c r="C4907" s="37" t="str">
        <f t="shared" si="172"/>
        <v>Yes</v>
      </c>
      <c r="D4907" s="30">
        <f t="shared" si="171"/>
        <v>0.53359970940791868</v>
      </c>
      <c r="E4907" s="609">
        <v>1469</v>
      </c>
      <c r="F4907" s="259">
        <v>42612</v>
      </c>
      <c r="G4907" s="3" t="s">
        <v>4561</v>
      </c>
    </row>
    <row r="4908" spans="1:7" s="168" customFormat="1">
      <c r="A4908" s="62">
        <v>4906</v>
      </c>
      <c r="B4908" s="210" t="s">
        <v>22167</v>
      </c>
      <c r="C4908" s="37" t="str">
        <f t="shared" si="172"/>
        <v>Yes</v>
      </c>
      <c r="D4908" s="30">
        <f t="shared" si="171"/>
        <v>0.40501271340355977</v>
      </c>
      <c r="E4908" s="609">
        <v>1115</v>
      </c>
      <c r="F4908" s="259">
        <v>42612</v>
      </c>
      <c r="G4908" s="3" t="s">
        <v>4561</v>
      </c>
    </row>
    <row r="4909" spans="1:7" s="168" customFormat="1">
      <c r="A4909" s="62">
        <v>4907</v>
      </c>
      <c r="B4909" s="210" t="s">
        <v>22457</v>
      </c>
      <c r="C4909" s="37" t="str">
        <f t="shared" si="172"/>
        <v>Yes</v>
      </c>
      <c r="D4909" s="30">
        <f t="shared" si="171"/>
        <v>0.40501271340355977</v>
      </c>
      <c r="E4909" s="609">
        <v>1115</v>
      </c>
      <c r="F4909" s="259">
        <v>42612</v>
      </c>
      <c r="G4909" s="3" t="s">
        <v>4561</v>
      </c>
    </row>
    <row r="4910" spans="1:7" s="168" customFormat="1">
      <c r="A4910" s="62">
        <v>4908</v>
      </c>
      <c r="B4910" s="210" t="s">
        <v>22405</v>
      </c>
      <c r="C4910" s="37" t="str">
        <f t="shared" si="172"/>
        <v>Yes</v>
      </c>
      <c r="D4910" s="30">
        <f t="shared" si="171"/>
        <v>1.2546313112967671</v>
      </c>
      <c r="E4910" s="609">
        <v>3454</v>
      </c>
      <c r="F4910" s="259">
        <v>42612</v>
      </c>
      <c r="G4910" s="3" t="s">
        <v>4561</v>
      </c>
    </row>
    <row r="4911" spans="1:7" s="168" customFormat="1">
      <c r="A4911" s="62">
        <v>4909</v>
      </c>
      <c r="B4911" s="210" t="s">
        <v>3301</v>
      </c>
      <c r="C4911" s="37" t="str">
        <f t="shared" si="172"/>
        <v>Yes</v>
      </c>
      <c r="D4911" s="30">
        <f t="shared" si="171"/>
        <v>1.2546313112967671</v>
      </c>
      <c r="E4911" s="609">
        <v>3454</v>
      </c>
      <c r="F4911" s="259">
        <v>42612</v>
      </c>
      <c r="G4911" s="3" t="s">
        <v>4561</v>
      </c>
    </row>
    <row r="4912" spans="1:7" s="168" customFormat="1">
      <c r="A4912" s="62">
        <v>4910</v>
      </c>
      <c r="B4912" s="210" t="s">
        <v>22458</v>
      </c>
      <c r="C4912" s="37" t="str">
        <f t="shared" si="172"/>
        <v>Yes</v>
      </c>
      <c r="D4912" s="30">
        <f t="shared" si="171"/>
        <v>1.7388303668725027</v>
      </c>
      <c r="E4912" s="609">
        <v>4787</v>
      </c>
      <c r="F4912" s="259">
        <v>42612</v>
      </c>
      <c r="G4912" s="3" t="s">
        <v>4561</v>
      </c>
    </row>
    <row r="4913" spans="1:7" s="168" customFormat="1">
      <c r="A4913" s="62">
        <v>4911</v>
      </c>
      <c r="B4913" s="210" t="s">
        <v>22459</v>
      </c>
      <c r="C4913" s="37" t="str">
        <f t="shared" si="172"/>
        <v>Yes</v>
      </c>
      <c r="D4913" s="30">
        <f t="shared" si="171"/>
        <v>0.42499091899745733</v>
      </c>
      <c r="E4913" s="609">
        <v>1170</v>
      </c>
      <c r="F4913" s="259">
        <v>42612</v>
      </c>
      <c r="G4913" s="3" t="s">
        <v>4561</v>
      </c>
    </row>
    <row r="4914" spans="1:7" s="168" customFormat="1">
      <c r="A4914" s="62">
        <v>4912</v>
      </c>
      <c r="B4914" s="210" t="s">
        <v>769</v>
      </c>
      <c r="C4914" s="37" t="str">
        <f t="shared" si="172"/>
        <v>Yes</v>
      </c>
      <c r="D4914" s="30">
        <f t="shared" si="171"/>
        <v>0.29640392299309842</v>
      </c>
      <c r="E4914" s="609">
        <v>816</v>
      </c>
      <c r="F4914" s="259">
        <v>42612</v>
      </c>
      <c r="G4914" s="3" t="s">
        <v>4561</v>
      </c>
    </row>
    <row r="4915" spans="1:7" s="168" customFormat="1">
      <c r="A4915" s="62">
        <v>4913</v>
      </c>
      <c r="B4915" s="210" t="s">
        <v>11909</v>
      </c>
      <c r="C4915" s="37" t="str">
        <f t="shared" si="172"/>
        <v>Yes</v>
      </c>
      <c r="D4915" s="30">
        <f t="shared" si="171"/>
        <v>1.1856156919723937</v>
      </c>
      <c r="E4915" s="609">
        <v>3264</v>
      </c>
      <c r="F4915" s="259">
        <v>42612</v>
      </c>
      <c r="G4915" s="3" t="s">
        <v>4561</v>
      </c>
    </row>
    <row r="4916" spans="1:7" s="168" customFormat="1" ht="30">
      <c r="A4916" s="62">
        <v>4914</v>
      </c>
      <c r="B4916" s="210" t="s">
        <v>22460</v>
      </c>
      <c r="C4916" s="37" t="str">
        <f t="shared" si="172"/>
        <v>Yes</v>
      </c>
      <c r="D4916" s="30">
        <f t="shared" si="171"/>
        <v>1.2350163458045769</v>
      </c>
      <c r="E4916" s="609">
        <v>3400</v>
      </c>
      <c r="F4916" s="259">
        <v>42612</v>
      </c>
      <c r="G4916" s="3" t="s">
        <v>4561</v>
      </c>
    </row>
    <row r="4917" spans="1:7" s="168" customFormat="1">
      <c r="A4917" s="62">
        <v>4915</v>
      </c>
      <c r="B4917" s="210" t="s">
        <v>19738</v>
      </c>
      <c r="C4917" s="37" t="str">
        <f t="shared" si="172"/>
        <v>Yes</v>
      </c>
      <c r="D4917" s="30">
        <f t="shared" si="171"/>
        <v>1.155830003632401</v>
      </c>
      <c r="E4917" s="609">
        <v>3182</v>
      </c>
      <c r="F4917" s="259">
        <v>42612</v>
      </c>
      <c r="G4917" s="3" t="s">
        <v>4561</v>
      </c>
    </row>
    <row r="4918" spans="1:7" s="168" customFormat="1">
      <c r="A4918" s="62">
        <v>4916</v>
      </c>
      <c r="B4918" s="210" t="s">
        <v>22461</v>
      </c>
      <c r="C4918" s="37" t="str">
        <f t="shared" si="172"/>
        <v>Yes</v>
      </c>
      <c r="D4918" s="30">
        <f t="shared" si="171"/>
        <v>1.155830003632401</v>
      </c>
      <c r="E4918" s="609">
        <v>3182</v>
      </c>
      <c r="F4918" s="259">
        <v>42612</v>
      </c>
      <c r="G4918" s="3" t="s">
        <v>4561</v>
      </c>
    </row>
    <row r="4919" spans="1:7" s="168" customFormat="1">
      <c r="A4919" s="62">
        <v>4917</v>
      </c>
      <c r="B4919" s="210" t="s">
        <v>22462</v>
      </c>
      <c r="C4919" s="37" t="str">
        <f t="shared" si="172"/>
        <v>Yes</v>
      </c>
      <c r="D4919" s="30">
        <f t="shared" si="171"/>
        <v>1.155830003632401</v>
      </c>
      <c r="E4919" s="609">
        <v>3182</v>
      </c>
      <c r="F4919" s="259">
        <v>42612</v>
      </c>
      <c r="G4919" s="3" t="s">
        <v>4561</v>
      </c>
    </row>
    <row r="4920" spans="1:7" s="168" customFormat="1">
      <c r="A4920" s="62">
        <v>4918</v>
      </c>
      <c r="B4920" s="210" t="s">
        <v>22463</v>
      </c>
      <c r="C4920" s="37" t="str">
        <f t="shared" si="172"/>
        <v>Yes</v>
      </c>
      <c r="D4920" s="30">
        <f t="shared" si="171"/>
        <v>1.155830003632401</v>
      </c>
      <c r="E4920" s="609">
        <v>3182</v>
      </c>
      <c r="F4920" s="259">
        <v>42612</v>
      </c>
      <c r="G4920" s="3" t="s">
        <v>4561</v>
      </c>
    </row>
    <row r="4921" spans="1:7" s="168" customFormat="1">
      <c r="A4921" s="62">
        <v>4919</v>
      </c>
      <c r="B4921" s="210" t="s">
        <v>22464</v>
      </c>
      <c r="C4921" s="37" t="str">
        <f t="shared" si="172"/>
        <v>Yes</v>
      </c>
      <c r="D4921" s="30">
        <f t="shared" si="171"/>
        <v>1.0374137304758446</v>
      </c>
      <c r="E4921" s="609">
        <v>2856</v>
      </c>
      <c r="F4921" s="259">
        <v>42612</v>
      </c>
      <c r="G4921" s="3" t="s">
        <v>4561</v>
      </c>
    </row>
    <row r="4922" spans="1:7" s="168" customFormat="1">
      <c r="A4922" s="62">
        <v>4920</v>
      </c>
      <c r="B4922" s="210" t="s">
        <v>22465</v>
      </c>
      <c r="C4922" s="37" t="str">
        <f t="shared" si="172"/>
        <v>Yes</v>
      </c>
      <c r="D4922" s="30">
        <f t="shared" si="171"/>
        <v>1.0374137304758446</v>
      </c>
      <c r="E4922" s="609">
        <v>2856</v>
      </c>
      <c r="F4922" s="259">
        <v>42612</v>
      </c>
      <c r="G4922" s="3" t="s">
        <v>4561</v>
      </c>
    </row>
    <row r="4923" spans="1:7" s="168" customFormat="1">
      <c r="A4923" s="62">
        <v>4921</v>
      </c>
      <c r="B4923" s="210" t="s">
        <v>22466</v>
      </c>
      <c r="C4923" s="37" t="str">
        <f t="shared" si="172"/>
        <v>Yes</v>
      </c>
      <c r="D4923" s="30">
        <f t="shared" si="171"/>
        <v>1.2350163458045769</v>
      </c>
      <c r="E4923" s="609">
        <v>3400</v>
      </c>
      <c r="F4923" s="259">
        <v>42612</v>
      </c>
      <c r="G4923" s="3" t="s">
        <v>4561</v>
      </c>
    </row>
    <row r="4924" spans="1:7" s="168" customFormat="1">
      <c r="A4924" s="62">
        <v>4922</v>
      </c>
      <c r="B4924" s="210" t="s">
        <v>22467</v>
      </c>
      <c r="C4924" s="37" t="str">
        <f t="shared" si="172"/>
        <v>Yes</v>
      </c>
      <c r="D4924" s="30">
        <f t="shared" si="171"/>
        <v>1.5314202687976752</v>
      </c>
      <c r="E4924" s="609">
        <v>4216</v>
      </c>
      <c r="F4924" s="259">
        <v>42612</v>
      </c>
      <c r="G4924" s="3" t="s">
        <v>4561</v>
      </c>
    </row>
    <row r="4925" spans="1:7" s="168" customFormat="1">
      <c r="A4925" s="62">
        <v>4923</v>
      </c>
      <c r="B4925" s="2" t="s">
        <v>22468</v>
      </c>
      <c r="C4925" s="37" t="str">
        <f t="shared" si="172"/>
        <v>Yes</v>
      </c>
      <c r="D4925" s="30">
        <f t="shared" si="171"/>
        <v>0.869596803487105</v>
      </c>
      <c r="E4925" s="609">
        <v>2394</v>
      </c>
      <c r="F4925" s="259">
        <v>42612</v>
      </c>
      <c r="G4925" s="3" t="s">
        <v>4561</v>
      </c>
    </row>
    <row r="4926" spans="1:7" s="168" customFormat="1">
      <c r="A4926" s="62">
        <v>4924</v>
      </c>
      <c r="B4926" s="210" t="s">
        <v>22469</v>
      </c>
      <c r="C4926" s="37" t="str">
        <f t="shared" si="172"/>
        <v>Yes</v>
      </c>
      <c r="D4926" s="30">
        <f t="shared" si="171"/>
        <v>2.5492190337813296</v>
      </c>
      <c r="E4926" s="609">
        <v>7018</v>
      </c>
      <c r="F4926" s="259">
        <v>42612</v>
      </c>
      <c r="G4926" s="3" t="s">
        <v>4561</v>
      </c>
    </row>
    <row r="4927" spans="1:7" s="168" customFormat="1">
      <c r="A4927" s="62">
        <v>4925</v>
      </c>
      <c r="B4927" s="210" t="s">
        <v>22469</v>
      </c>
      <c r="C4927" s="37" t="str">
        <f t="shared" si="172"/>
        <v>Yes</v>
      </c>
      <c r="D4927" s="30">
        <f t="shared" si="171"/>
        <v>1.4028332727933164</v>
      </c>
      <c r="E4927" s="609">
        <v>3862</v>
      </c>
      <c r="F4927" s="259">
        <v>42612</v>
      </c>
      <c r="G4927" s="3" t="s">
        <v>4561</v>
      </c>
    </row>
    <row r="4928" spans="1:7" s="168" customFormat="1">
      <c r="A4928" s="62">
        <v>4926</v>
      </c>
      <c r="B4928" s="210" t="s">
        <v>22470</v>
      </c>
      <c r="C4928" s="37" t="str">
        <f t="shared" si="172"/>
        <v>Yes</v>
      </c>
      <c r="D4928" s="30">
        <f t="shared" si="171"/>
        <v>0.75081729022884125</v>
      </c>
      <c r="E4928" s="609">
        <v>2067</v>
      </c>
      <c r="F4928" s="259">
        <v>42612</v>
      </c>
      <c r="G4928" s="3" t="s">
        <v>4561</v>
      </c>
    </row>
    <row r="4929" spans="1:7" s="168" customFormat="1">
      <c r="A4929" s="62">
        <v>4927</v>
      </c>
      <c r="B4929" s="210" t="s">
        <v>22471</v>
      </c>
      <c r="C4929" s="37" t="str">
        <f t="shared" si="172"/>
        <v>Yes</v>
      </c>
      <c r="D4929" s="30">
        <f t="shared" si="171"/>
        <v>1.294224482382855</v>
      </c>
      <c r="E4929" s="609">
        <v>3563</v>
      </c>
      <c r="F4929" s="259">
        <v>42612</v>
      </c>
      <c r="G4929" s="3" t="s">
        <v>4561</v>
      </c>
    </row>
    <row r="4930" spans="1:7" s="168" customFormat="1">
      <c r="A4930" s="62">
        <v>4928</v>
      </c>
      <c r="B4930" s="210" t="s">
        <v>22472</v>
      </c>
      <c r="C4930" s="37" t="str">
        <f t="shared" si="172"/>
        <v>Yes</v>
      </c>
      <c r="D4930" s="30">
        <f t="shared" si="171"/>
        <v>0.56302215764620411</v>
      </c>
      <c r="E4930" s="609">
        <v>1550</v>
      </c>
      <c r="F4930" s="259">
        <v>42612</v>
      </c>
      <c r="G4930" s="3" t="s">
        <v>4561</v>
      </c>
    </row>
    <row r="4931" spans="1:7" s="168" customFormat="1">
      <c r="A4931" s="62">
        <v>4929</v>
      </c>
      <c r="B4931" s="210" t="s">
        <v>22473</v>
      </c>
      <c r="C4931" s="37" t="str">
        <f t="shared" si="172"/>
        <v>Yes</v>
      </c>
      <c r="D4931" s="30">
        <f t="shared" si="171"/>
        <v>1.1856156919723937</v>
      </c>
      <c r="E4931" s="609">
        <v>3264</v>
      </c>
      <c r="F4931" s="259">
        <v>42612</v>
      </c>
      <c r="G4931" s="3" t="s">
        <v>4561</v>
      </c>
    </row>
    <row r="4932" spans="1:7" s="168" customFormat="1">
      <c r="A4932" s="62">
        <v>4930</v>
      </c>
      <c r="B4932" s="210" t="s">
        <v>22474</v>
      </c>
      <c r="C4932" s="37" t="str">
        <f t="shared" si="172"/>
        <v>Yes</v>
      </c>
      <c r="D4932" s="30">
        <f t="shared" ref="D4932:D4995" si="173">E4932/2753</f>
        <v>0.99782055938975667</v>
      </c>
      <c r="E4932" s="609">
        <v>2747</v>
      </c>
      <c r="F4932" s="259">
        <v>42612</v>
      </c>
      <c r="G4932" s="3" t="s">
        <v>4561</v>
      </c>
    </row>
    <row r="4933" spans="1:7" s="168" customFormat="1">
      <c r="A4933" s="62">
        <v>4931</v>
      </c>
      <c r="B4933" s="210" t="s">
        <v>22475</v>
      </c>
      <c r="C4933" s="37" t="str">
        <f t="shared" si="172"/>
        <v>Yes</v>
      </c>
      <c r="D4933" s="30">
        <f t="shared" si="173"/>
        <v>0.78060297856883398</v>
      </c>
      <c r="E4933" s="609">
        <v>2149</v>
      </c>
      <c r="F4933" s="259">
        <v>42612</v>
      </c>
      <c r="G4933" s="3" t="s">
        <v>4561</v>
      </c>
    </row>
    <row r="4934" spans="1:7" s="168" customFormat="1">
      <c r="A4934" s="62">
        <v>4932</v>
      </c>
      <c r="B4934" s="210" t="s">
        <v>7070</v>
      </c>
      <c r="C4934" s="37" t="str">
        <f t="shared" si="172"/>
        <v>Yes</v>
      </c>
      <c r="D4934" s="30">
        <f t="shared" si="173"/>
        <v>0.3952052306574646</v>
      </c>
      <c r="E4934" s="609">
        <v>1088</v>
      </c>
      <c r="F4934" s="259">
        <v>42612</v>
      </c>
      <c r="G4934" s="3" t="s">
        <v>4561</v>
      </c>
    </row>
    <row r="4935" spans="1:7" s="168" customFormat="1">
      <c r="A4935" s="62">
        <v>4933</v>
      </c>
      <c r="B4935" s="210" t="s">
        <v>22476</v>
      </c>
      <c r="C4935" s="37" t="str">
        <f t="shared" si="172"/>
        <v>Yes</v>
      </c>
      <c r="D4935" s="30">
        <f t="shared" si="173"/>
        <v>2.2132219397021431</v>
      </c>
      <c r="E4935" s="609">
        <v>6093</v>
      </c>
      <c r="F4935" s="259">
        <v>42612</v>
      </c>
      <c r="G4935" s="3" t="s">
        <v>4561</v>
      </c>
    </row>
    <row r="4936" spans="1:7" s="168" customFormat="1">
      <c r="A4936" s="62">
        <v>4934</v>
      </c>
      <c r="B4936" s="210" t="s">
        <v>22477</v>
      </c>
      <c r="C4936" s="37" t="str">
        <f t="shared" si="172"/>
        <v>Yes</v>
      </c>
      <c r="D4936" s="30">
        <f t="shared" si="173"/>
        <v>1.3534326189611332</v>
      </c>
      <c r="E4936" s="609">
        <v>3726</v>
      </c>
      <c r="F4936" s="259">
        <v>42612</v>
      </c>
      <c r="G4936" s="3" t="s">
        <v>4561</v>
      </c>
    </row>
    <row r="4937" spans="1:7" s="168" customFormat="1">
      <c r="A4937" s="62">
        <v>4935</v>
      </c>
      <c r="B4937" s="210" t="s">
        <v>7901</v>
      </c>
      <c r="C4937" s="37" t="str">
        <f t="shared" si="172"/>
        <v>Yes</v>
      </c>
      <c r="D4937" s="30">
        <f t="shared" si="173"/>
        <v>0.89901925172539043</v>
      </c>
      <c r="E4937" s="609">
        <v>2475</v>
      </c>
      <c r="F4937" s="259">
        <v>42612</v>
      </c>
      <c r="G4937" s="3" t="s">
        <v>4561</v>
      </c>
    </row>
    <row r="4938" spans="1:7" s="168" customFormat="1">
      <c r="A4938" s="62">
        <v>4936</v>
      </c>
      <c r="B4938" s="210" t="s">
        <v>22478</v>
      </c>
      <c r="C4938" s="37" t="str">
        <f t="shared" si="172"/>
        <v>Yes</v>
      </c>
      <c r="D4938" s="30">
        <f t="shared" si="173"/>
        <v>1.3142026879767525</v>
      </c>
      <c r="E4938" s="609">
        <v>3618</v>
      </c>
      <c r="F4938" s="259">
        <v>42612</v>
      </c>
      <c r="G4938" s="3" t="s">
        <v>4561</v>
      </c>
    </row>
    <row r="4939" spans="1:7" s="168" customFormat="1">
      <c r="A4939" s="62">
        <v>4937</v>
      </c>
      <c r="B4939" s="210" t="s">
        <v>22479</v>
      </c>
      <c r="C4939" s="37" t="str">
        <f t="shared" si="172"/>
        <v>Yes</v>
      </c>
      <c r="D4939" s="30">
        <f t="shared" si="173"/>
        <v>3.5764620414093717</v>
      </c>
      <c r="E4939" s="609">
        <v>9846</v>
      </c>
      <c r="F4939" s="259">
        <v>42612</v>
      </c>
      <c r="G4939" s="3" t="s">
        <v>4561</v>
      </c>
    </row>
    <row r="4940" spans="1:7" s="168" customFormat="1">
      <c r="A4940" s="62">
        <v>4938</v>
      </c>
      <c r="B4940" s="210" t="s">
        <v>22480</v>
      </c>
      <c r="C4940" s="37" t="str">
        <f t="shared" si="172"/>
        <v>Yes</v>
      </c>
      <c r="D4940" s="30">
        <f t="shared" si="173"/>
        <v>1.4326189611333091</v>
      </c>
      <c r="E4940" s="609">
        <v>3944</v>
      </c>
      <c r="F4940" s="259">
        <v>42612</v>
      </c>
      <c r="G4940" s="3" t="s">
        <v>4561</v>
      </c>
    </row>
    <row r="4941" spans="1:7" s="168" customFormat="1">
      <c r="A4941" s="62">
        <v>4939</v>
      </c>
      <c r="B4941" s="210" t="s">
        <v>22481</v>
      </c>
      <c r="C4941" s="37" t="str">
        <f t="shared" ref="C4941:C5004" si="174">IF(D4941&lt;=5, "Yes", "No")</f>
        <v>Yes</v>
      </c>
      <c r="D4941" s="30">
        <f t="shared" si="173"/>
        <v>0.51362150381402105</v>
      </c>
      <c r="E4941" s="609">
        <v>1414</v>
      </c>
      <c r="F4941" s="259">
        <v>42612</v>
      </c>
      <c r="G4941" s="3" t="s">
        <v>4561</v>
      </c>
    </row>
    <row r="4942" spans="1:7" s="168" customFormat="1">
      <c r="A4942" s="62">
        <v>4940</v>
      </c>
      <c r="B4942" s="210" t="s">
        <v>19162</v>
      </c>
      <c r="C4942" s="37" t="str">
        <f t="shared" si="174"/>
        <v>Yes</v>
      </c>
      <c r="D4942" s="30">
        <f t="shared" si="173"/>
        <v>0.50381402106792594</v>
      </c>
      <c r="E4942" s="609">
        <v>1387</v>
      </c>
      <c r="F4942" s="259">
        <v>42612</v>
      </c>
      <c r="G4942" s="3" t="s">
        <v>4561</v>
      </c>
    </row>
    <row r="4943" spans="1:7" s="168" customFormat="1">
      <c r="A4943" s="62">
        <v>4941</v>
      </c>
      <c r="B4943" s="210" t="s">
        <v>22482</v>
      </c>
      <c r="C4943" s="37" t="str">
        <f t="shared" si="174"/>
        <v>Yes</v>
      </c>
      <c r="D4943" s="30">
        <f t="shared" si="173"/>
        <v>2.5688339992735196</v>
      </c>
      <c r="E4943" s="609">
        <v>7072</v>
      </c>
      <c r="F4943" s="259">
        <v>42612</v>
      </c>
      <c r="G4943" s="3" t="s">
        <v>4561</v>
      </c>
    </row>
    <row r="4944" spans="1:7" s="168" customFormat="1">
      <c r="A4944" s="62">
        <v>4942</v>
      </c>
      <c r="B4944" s="210" t="s">
        <v>22483</v>
      </c>
      <c r="C4944" s="37" t="str">
        <f t="shared" si="174"/>
        <v>Yes</v>
      </c>
      <c r="D4944" s="30">
        <f t="shared" si="173"/>
        <v>1.4130039956411187</v>
      </c>
      <c r="E4944" s="609">
        <v>3890</v>
      </c>
      <c r="F4944" s="259">
        <v>42612</v>
      </c>
      <c r="G4944" s="3" t="s">
        <v>4561</v>
      </c>
    </row>
    <row r="4945" spans="1:7" s="168" customFormat="1">
      <c r="A4945" s="62">
        <v>4943</v>
      </c>
      <c r="B4945" s="210" t="s">
        <v>6780</v>
      </c>
      <c r="C4945" s="37" t="str">
        <f t="shared" si="174"/>
        <v>Yes</v>
      </c>
      <c r="D4945" s="30">
        <f t="shared" si="173"/>
        <v>2.1046131492916818</v>
      </c>
      <c r="E4945" s="609">
        <v>5794</v>
      </c>
      <c r="F4945" s="259">
        <v>42612</v>
      </c>
      <c r="G4945" s="3" t="s">
        <v>4561</v>
      </c>
    </row>
    <row r="4946" spans="1:7" s="168" customFormat="1">
      <c r="A4946" s="62">
        <v>4944</v>
      </c>
      <c r="B4946" s="210" t="s">
        <v>22296</v>
      </c>
      <c r="C4946" s="37" t="str">
        <f t="shared" si="174"/>
        <v>Yes</v>
      </c>
      <c r="D4946" s="30">
        <f t="shared" si="173"/>
        <v>0.73120232473665092</v>
      </c>
      <c r="E4946" s="609">
        <v>2013</v>
      </c>
      <c r="F4946" s="259">
        <v>42612</v>
      </c>
      <c r="G4946" s="3" t="s">
        <v>4561</v>
      </c>
    </row>
    <row r="4947" spans="1:7" s="168" customFormat="1">
      <c r="A4947" s="62">
        <v>4945</v>
      </c>
      <c r="B4947" s="210" t="s">
        <v>22484</v>
      </c>
      <c r="C4947" s="37" t="str">
        <f t="shared" si="174"/>
        <v>Yes</v>
      </c>
      <c r="D4947" s="30">
        <f t="shared" si="173"/>
        <v>4.2484562295677444</v>
      </c>
      <c r="E4947" s="609">
        <v>11696</v>
      </c>
      <c r="F4947" s="259">
        <v>42612</v>
      </c>
      <c r="G4947" s="3" t="s">
        <v>4561</v>
      </c>
    </row>
    <row r="4948" spans="1:7" s="168" customFormat="1">
      <c r="A4948" s="62">
        <v>4946</v>
      </c>
      <c r="B4948" s="210" t="s">
        <v>8322</v>
      </c>
      <c r="C4948" s="37" t="str">
        <f t="shared" si="174"/>
        <v>Yes</v>
      </c>
      <c r="D4948" s="30">
        <f t="shared" si="173"/>
        <v>6.9015619324373417E-2</v>
      </c>
      <c r="E4948" s="609">
        <v>190</v>
      </c>
      <c r="F4948" s="259">
        <v>42612</v>
      </c>
      <c r="G4948" s="3" t="s">
        <v>4561</v>
      </c>
    </row>
    <row r="4949" spans="1:7" s="168" customFormat="1">
      <c r="A4949" s="62">
        <v>4947</v>
      </c>
      <c r="B4949" s="210" t="s">
        <v>22485</v>
      </c>
      <c r="C4949" s="37" t="str">
        <f t="shared" si="174"/>
        <v>Yes</v>
      </c>
      <c r="D4949" s="30">
        <f t="shared" si="173"/>
        <v>0.32618961133309116</v>
      </c>
      <c r="E4949" s="609">
        <v>898</v>
      </c>
      <c r="F4949" s="259">
        <v>42612</v>
      </c>
      <c r="G4949" s="3" t="s">
        <v>4561</v>
      </c>
    </row>
    <row r="4950" spans="1:7" s="168" customFormat="1">
      <c r="A4950" s="62">
        <v>4948</v>
      </c>
      <c r="B4950" s="210" t="s">
        <v>22486</v>
      </c>
      <c r="C4950" s="37" t="str">
        <f t="shared" si="174"/>
        <v>Yes</v>
      </c>
      <c r="D4950" s="30">
        <f t="shared" si="173"/>
        <v>3.9520523065746458</v>
      </c>
      <c r="E4950" s="609">
        <v>10880</v>
      </c>
      <c r="F4950" s="259">
        <v>42612</v>
      </c>
      <c r="G4950" s="3" t="s">
        <v>4561</v>
      </c>
    </row>
    <row r="4951" spans="1:7" s="168" customFormat="1">
      <c r="A4951" s="62">
        <v>4949</v>
      </c>
      <c r="B4951" s="210" t="s">
        <v>22487</v>
      </c>
      <c r="C4951" s="37" t="str">
        <f t="shared" si="174"/>
        <v>Yes</v>
      </c>
      <c r="D4951" s="30">
        <f t="shared" si="173"/>
        <v>0.46422084998183799</v>
      </c>
      <c r="E4951" s="609">
        <v>1278</v>
      </c>
      <c r="F4951" s="259">
        <v>42612</v>
      </c>
      <c r="G4951" s="3" t="s">
        <v>4561</v>
      </c>
    </row>
    <row r="4952" spans="1:7" s="168" customFormat="1">
      <c r="A4952" s="62">
        <v>4950</v>
      </c>
      <c r="B4952" s="210" t="s">
        <v>22488</v>
      </c>
      <c r="C4952" s="37" t="str">
        <f t="shared" si="174"/>
        <v>Yes</v>
      </c>
      <c r="D4952" s="30">
        <f t="shared" si="173"/>
        <v>1.7686160552124954</v>
      </c>
      <c r="E4952" s="609">
        <v>4869</v>
      </c>
      <c r="F4952" s="259">
        <v>42612</v>
      </c>
      <c r="G4952" s="3" t="s">
        <v>4561</v>
      </c>
    </row>
    <row r="4953" spans="1:7" s="168" customFormat="1">
      <c r="A4953" s="62">
        <v>4951</v>
      </c>
      <c r="B4953" s="210" t="s">
        <v>22489</v>
      </c>
      <c r="C4953" s="37" t="str">
        <f t="shared" si="174"/>
        <v>Yes</v>
      </c>
      <c r="D4953" s="30">
        <f t="shared" si="173"/>
        <v>2.3810388666908828</v>
      </c>
      <c r="E4953" s="609">
        <v>6555</v>
      </c>
      <c r="F4953" s="259">
        <v>42612</v>
      </c>
      <c r="G4953" s="3" t="s">
        <v>4561</v>
      </c>
    </row>
    <row r="4954" spans="1:7" s="168" customFormat="1">
      <c r="A4954" s="62">
        <v>4952</v>
      </c>
      <c r="B4954" s="210" t="s">
        <v>22490</v>
      </c>
      <c r="C4954" s="37" t="str">
        <f t="shared" si="174"/>
        <v>Yes</v>
      </c>
      <c r="D4954" s="30">
        <f t="shared" si="173"/>
        <v>2.2034144569560481</v>
      </c>
      <c r="E4954" s="609">
        <v>6066</v>
      </c>
      <c r="F4954" s="259">
        <v>42612</v>
      </c>
      <c r="G4954" s="3" t="s">
        <v>4561</v>
      </c>
    </row>
    <row r="4955" spans="1:7" s="168" customFormat="1">
      <c r="A4955" s="62">
        <v>4953</v>
      </c>
      <c r="B4955" s="210" t="s">
        <v>22491</v>
      </c>
      <c r="C4955" s="37" t="str">
        <f t="shared" si="174"/>
        <v>Yes</v>
      </c>
      <c r="D4955" s="30">
        <f t="shared" si="173"/>
        <v>0.73120232473665092</v>
      </c>
      <c r="E4955" s="609">
        <v>2013</v>
      </c>
      <c r="F4955" s="259">
        <v>42612</v>
      </c>
      <c r="G4955" s="3" t="s">
        <v>4561</v>
      </c>
    </row>
    <row r="4956" spans="1:7" s="168" customFormat="1" ht="30">
      <c r="A4956" s="62">
        <v>4954</v>
      </c>
      <c r="B4956" s="210" t="s">
        <v>22492</v>
      </c>
      <c r="C4956" s="37" t="str">
        <f t="shared" si="174"/>
        <v>Yes</v>
      </c>
      <c r="D4956" s="30">
        <f t="shared" si="173"/>
        <v>0.41482019614965493</v>
      </c>
      <c r="E4956" s="609">
        <v>1142</v>
      </c>
      <c r="F4956" s="259">
        <v>42612</v>
      </c>
      <c r="G4956" s="3" t="s">
        <v>4561</v>
      </c>
    </row>
    <row r="4957" spans="1:7" s="168" customFormat="1">
      <c r="A4957" s="62">
        <v>4955</v>
      </c>
      <c r="B4957" s="210" t="s">
        <v>22493</v>
      </c>
      <c r="C4957" s="37" t="str">
        <f t="shared" si="174"/>
        <v>Yes</v>
      </c>
      <c r="D4957" s="30">
        <f t="shared" si="173"/>
        <v>2.3414456956047949</v>
      </c>
      <c r="E4957" s="609">
        <v>6446</v>
      </c>
      <c r="F4957" s="259">
        <v>42612</v>
      </c>
      <c r="G4957" s="3" t="s">
        <v>4561</v>
      </c>
    </row>
    <row r="4958" spans="1:7" s="168" customFormat="1">
      <c r="A4958" s="62">
        <v>4956</v>
      </c>
      <c r="B4958" s="210" t="s">
        <v>22494</v>
      </c>
      <c r="C4958" s="37" t="str">
        <f t="shared" si="174"/>
        <v>Yes</v>
      </c>
      <c r="D4958" s="30">
        <f t="shared" si="173"/>
        <v>2.3414456956047949</v>
      </c>
      <c r="E4958" s="609">
        <v>6446</v>
      </c>
      <c r="F4958" s="259">
        <v>42612</v>
      </c>
      <c r="G4958" s="3" t="s">
        <v>4561</v>
      </c>
    </row>
    <row r="4959" spans="1:7" s="168" customFormat="1">
      <c r="A4959" s="62">
        <v>4957</v>
      </c>
      <c r="B4959" s="210" t="s">
        <v>22495</v>
      </c>
      <c r="C4959" s="37" t="str">
        <f t="shared" si="174"/>
        <v>Yes</v>
      </c>
      <c r="D4959" s="30">
        <f t="shared" si="173"/>
        <v>4.7820559389756632</v>
      </c>
      <c r="E4959" s="609">
        <v>13165</v>
      </c>
      <c r="F4959" s="259">
        <v>42612</v>
      </c>
      <c r="G4959" s="3" t="s">
        <v>4561</v>
      </c>
    </row>
    <row r="4960" spans="1:7" s="168" customFormat="1">
      <c r="A4960" s="62">
        <v>4958</v>
      </c>
      <c r="B4960" s="210" t="s">
        <v>22496</v>
      </c>
      <c r="C4960" s="37" t="str">
        <f t="shared" si="174"/>
        <v>Yes</v>
      </c>
      <c r="D4960" s="30">
        <f t="shared" si="173"/>
        <v>4.0112604431529242</v>
      </c>
      <c r="E4960" s="609">
        <v>11043</v>
      </c>
      <c r="F4960" s="259">
        <v>42612</v>
      </c>
      <c r="G4960" s="3" t="s">
        <v>4561</v>
      </c>
    </row>
    <row r="4961" spans="1:7" s="168" customFormat="1">
      <c r="A4961" s="62">
        <v>4959</v>
      </c>
      <c r="B4961" s="210" t="s">
        <v>22497</v>
      </c>
      <c r="C4961" s="37" t="str">
        <f t="shared" si="174"/>
        <v>Yes</v>
      </c>
      <c r="D4961" s="30">
        <f t="shared" si="173"/>
        <v>2.2328369051943335</v>
      </c>
      <c r="E4961" s="609">
        <v>6147</v>
      </c>
      <c r="F4961" s="259">
        <v>42612</v>
      </c>
      <c r="G4961" s="3" t="s">
        <v>4561</v>
      </c>
    </row>
    <row r="4962" spans="1:7" s="168" customFormat="1">
      <c r="A4962" s="62">
        <v>4960</v>
      </c>
      <c r="B4962" s="210" t="s">
        <v>22498</v>
      </c>
      <c r="C4962" s="37" t="str">
        <f t="shared" si="174"/>
        <v>Yes</v>
      </c>
      <c r="D4962" s="30">
        <f t="shared" si="173"/>
        <v>0.36541954231747187</v>
      </c>
      <c r="E4962" s="609">
        <v>1006</v>
      </c>
      <c r="F4962" s="259">
        <v>42612</v>
      </c>
      <c r="G4962" s="3" t="s">
        <v>4561</v>
      </c>
    </row>
    <row r="4963" spans="1:7" s="168" customFormat="1">
      <c r="A4963" s="62">
        <v>4961</v>
      </c>
      <c r="B4963" s="210" t="s">
        <v>22499</v>
      </c>
      <c r="C4963" s="37" t="str">
        <f t="shared" si="174"/>
        <v>Yes</v>
      </c>
      <c r="D4963" s="30">
        <f t="shared" si="173"/>
        <v>0.38539774791136944</v>
      </c>
      <c r="E4963" s="609">
        <v>1061</v>
      </c>
      <c r="F4963" s="259">
        <v>42612</v>
      </c>
      <c r="G4963" s="3" t="s">
        <v>4561</v>
      </c>
    </row>
    <row r="4964" spans="1:7" s="168" customFormat="1">
      <c r="A4964" s="62">
        <v>4962</v>
      </c>
      <c r="B4964" s="210" t="s">
        <v>22500</v>
      </c>
      <c r="C4964" s="37" t="str">
        <f t="shared" si="174"/>
        <v>Yes</v>
      </c>
      <c r="D4964" s="30">
        <f t="shared" si="173"/>
        <v>0.24700326916091536</v>
      </c>
      <c r="E4964" s="609">
        <v>680</v>
      </c>
      <c r="F4964" s="259">
        <v>42612</v>
      </c>
      <c r="G4964" s="3" t="s">
        <v>4561</v>
      </c>
    </row>
    <row r="4965" spans="1:7" s="168" customFormat="1">
      <c r="A4965" s="62">
        <v>4963</v>
      </c>
      <c r="B4965" s="210" t="s">
        <v>22501</v>
      </c>
      <c r="C4965" s="37" t="str">
        <f t="shared" si="174"/>
        <v>Yes</v>
      </c>
      <c r="D4965" s="30">
        <f t="shared" si="173"/>
        <v>0.38539774791136944</v>
      </c>
      <c r="E4965" s="609">
        <v>1061</v>
      </c>
      <c r="F4965" s="259">
        <v>42612</v>
      </c>
      <c r="G4965" s="3" t="s">
        <v>4561</v>
      </c>
    </row>
    <row r="4966" spans="1:7" s="168" customFormat="1">
      <c r="A4966" s="62">
        <v>4964</v>
      </c>
      <c r="B4966" s="210" t="s">
        <v>22438</v>
      </c>
      <c r="C4966" s="37" t="str">
        <f t="shared" si="174"/>
        <v>Yes</v>
      </c>
      <c r="D4966" s="30">
        <f t="shared" si="173"/>
        <v>1.7980385034507809</v>
      </c>
      <c r="E4966" s="609">
        <v>4950</v>
      </c>
      <c r="F4966" s="259">
        <v>42612</v>
      </c>
      <c r="G4966" s="3" t="s">
        <v>4561</v>
      </c>
    </row>
    <row r="4967" spans="1:7" s="168" customFormat="1" ht="30">
      <c r="A4967" s="62">
        <v>4965</v>
      </c>
      <c r="B4967" s="210" t="s">
        <v>22502</v>
      </c>
      <c r="C4967" s="37" t="str">
        <f t="shared" si="174"/>
        <v>Yes</v>
      </c>
      <c r="D4967" s="30">
        <f t="shared" si="173"/>
        <v>2.9048310933527062</v>
      </c>
      <c r="E4967" s="609">
        <v>7997</v>
      </c>
      <c r="F4967" s="259">
        <v>42612</v>
      </c>
      <c r="G4967" s="3" t="s">
        <v>4561</v>
      </c>
    </row>
    <row r="4968" spans="1:7" s="168" customFormat="1">
      <c r="A4968" s="62">
        <v>4966</v>
      </c>
      <c r="B4968" s="210" t="s">
        <v>22503</v>
      </c>
      <c r="C4968" s="37" t="str">
        <f t="shared" si="174"/>
        <v>Yes</v>
      </c>
      <c r="D4968" s="30">
        <f t="shared" si="173"/>
        <v>0.30621140573919359</v>
      </c>
      <c r="E4968" s="609">
        <v>843</v>
      </c>
      <c r="F4968" s="259">
        <v>42612</v>
      </c>
      <c r="G4968" s="3" t="s">
        <v>4561</v>
      </c>
    </row>
    <row r="4969" spans="1:7" s="168" customFormat="1">
      <c r="A4969" s="62">
        <v>4967</v>
      </c>
      <c r="B4969" s="210" t="s">
        <v>22504</v>
      </c>
      <c r="C4969" s="37" t="str">
        <f t="shared" si="174"/>
        <v>Yes</v>
      </c>
      <c r="D4969" s="30">
        <f t="shared" si="173"/>
        <v>0.28659644024700326</v>
      </c>
      <c r="E4969" s="609">
        <v>789</v>
      </c>
      <c r="F4969" s="259">
        <v>42612</v>
      </c>
      <c r="G4969" s="3" t="s">
        <v>4561</v>
      </c>
    </row>
    <row r="4970" spans="1:7" s="168" customFormat="1" ht="30">
      <c r="A4970" s="62">
        <v>4968</v>
      </c>
      <c r="B4970" s="210" t="s">
        <v>22505</v>
      </c>
      <c r="C4970" s="37" t="str">
        <f t="shared" si="174"/>
        <v>Yes</v>
      </c>
      <c r="D4970" s="30">
        <f t="shared" si="173"/>
        <v>0.7904104613149292</v>
      </c>
      <c r="E4970" s="609">
        <v>2176</v>
      </c>
      <c r="F4970" s="259">
        <v>42612</v>
      </c>
      <c r="G4970" s="3" t="s">
        <v>4561</v>
      </c>
    </row>
    <row r="4971" spans="1:7" s="168" customFormat="1">
      <c r="A4971" s="62">
        <v>4969</v>
      </c>
      <c r="B4971" s="210" t="s">
        <v>22506</v>
      </c>
      <c r="C4971" s="37" t="str">
        <f t="shared" si="174"/>
        <v>Yes</v>
      </c>
      <c r="D4971" s="30">
        <f t="shared" si="173"/>
        <v>0.50381402106792594</v>
      </c>
      <c r="E4971" s="609">
        <v>1387</v>
      </c>
      <c r="F4971" s="259">
        <v>42612</v>
      </c>
      <c r="G4971" s="3" t="s">
        <v>4561</v>
      </c>
    </row>
    <row r="4972" spans="1:7" s="168" customFormat="1">
      <c r="A4972" s="62">
        <v>4970</v>
      </c>
      <c r="B4972" s="210" t="s">
        <v>22506</v>
      </c>
      <c r="C4972" s="37" t="str">
        <f t="shared" si="174"/>
        <v>Yes</v>
      </c>
      <c r="D4972" s="30">
        <f t="shared" si="173"/>
        <v>4.5150744642208496</v>
      </c>
      <c r="E4972" s="609">
        <v>12430</v>
      </c>
      <c r="F4972" s="259">
        <v>42612</v>
      </c>
      <c r="G4972" s="3" t="s">
        <v>4561</v>
      </c>
    </row>
    <row r="4973" spans="1:7" s="168" customFormat="1">
      <c r="A4973" s="62">
        <v>4971</v>
      </c>
      <c r="B4973" s="210" t="s">
        <v>22507</v>
      </c>
      <c r="C4973" s="37" t="str">
        <f t="shared" si="174"/>
        <v>Yes</v>
      </c>
      <c r="D4973" s="30">
        <f t="shared" si="173"/>
        <v>0.66182346531057024</v>
      </c>
      <c r="E4973" s="609">
        <v>1822</v>
      </c>
      <c r="F4973" s="259">
        <v>42612</v>
      </c>
      <c r="G4973" s="3" t="s">
        <v>4561</v>
      </c>
    </row>
    <row r="4974" spans="1:7" s="168" customFormat="1">
      <c r="A4974" s="62">
        <v>4972</v>
      </c>
      <c r="B4974" s="210" t="s">
        <v>22508</v>
      </c>
      <c r="C4974" s="37" t="str">
        <f t="shared" si="174"/>
        <v>Yes</v>
      </c>
      <c r="D4974" s="30">
        <f t="shared" si="173"/>
        <v>1.5906284053759534</v>
      </c>
      <c r="E4974" s="609">
        <v>4379</v>
      </c>
      <c r="F4974" s="259">
        <v>42612</v>
      </c>
      <c r="G4974" s="3" t="s">
        <v>4561</v>
      </c>
    </row>
    <row r="4975" spans="1:7" s="168" customFormat="1">
      <c r="A4975" s="62">
        <v>4973</v>
      </c>
      <c r="B4975" s="210" t="s">
        <v>22509</v>
      </c>
      <c r="C4975" s="37" t="str">
        <f t="shared" si="174"/>
        <v>Yes</v>
      </c>
      <c r="D4975" s="30">
        <f t="shared" si="173"/>
        <v>0.61242281147838717</v>
      </c>
      <c r="E4975" s="609">
        <v>1686</v>
      </c>
      <c r="F4975" s="259">
        <v>42612</v>
      </c>
      <c r="G4975" s="3" t="s">
        <v>4561</v>
      </c>
    </row>
    <row r="4976" spans="1:7" s="168" customFormat="1">
      <c r="A4976" s="62">
        <v>4974</v>
      </c>
      <c r="B4976" s="210" t="s">
        <v>22510</v>
      </c>
      <c r="C4976" s="37" t="str">
        <f t="shared" si="174"/>
        <v>Yes</v>
      </c>
      <c r="D4976" s="30">
        <f t="shared" si="173"/>
        <v>0.59280784598619685</v>
      </c>
      <c r="E4976" s="609">
        <v>1632</v>
      </c>
      <c r="F4976" s="259">
        <v>42612</v>
      </c>
      <c r="G4976" s="3" t="s">
        <v>4561</v>
      </c>
    </row>
    <row r="4977" spans="1:7" s="168" customFormat="1">
      <c r="A4977" s="62">
        <v>4975</v>
      </c>
      <c r="B4977" s="210" t="s">
        <v>22463</v>
      </c>
      <c r="C4977" s="37" t="str">
        <f t="shared" si="174"/>
        <v>Yes</v>
      </c>
      <c r="D4977" s="30">
        <f t="shared" si="173"/>
        <v>0.98801307664366145</v>
      </c>
      <c r="E4977" s="609">
        <v>2720</v>
      </c>
      <c r="F4977" s="259">
        <v>42612</v>
      </c>
      <c r="G4977" s="3" t="s">
        <v>4561</v>
      </c>
    </row>
    <row r="4978" spans="1:7" s="168" customFormat="1">
      <c r="A4978" s="62">
        <v>4976</v>
      </c>
      <c r="B4978" s="210" t="s">
        <v>9764</v>
      </c>
      <c r="C4978" s="37" t="str">
        <f t="shared" si="174"/>
        <v>Yes</v>
      </c>
      <c r="D4978" s="30">
        <f t="shared" si="173"/>
        <v>1.511805303305485</v>
      </c>
      <c r="E4978" s="609">
        <v>4162</v>
      </c>
      <c r="F4978" s="259">
        <v>42612</v>
      </c>
      <c r="G4978" s="3" t="s">
        <v>4561</v>
      </c>
    </row>
    <row r="4979" spans="1:7" s="168" customFormat="1">
      <c r="A4979" s="62">
        <v>4977</v>
      </c>
      <c r="B4979" s="210" t="s">
        <v>22511</v>
      </c>
      <c r="C4979" s="37" t="str">
        <f t="shared" si="174"/>
        <v>Yes</v>
      </c>
      <c r="D4979" s="30">
        <f t="shared" si="173"/>
        <v>2.2426443879404285</v>
      </c>
      <c r="E4979" s="609">
        <v>6174</v>
      </c>
      <c r="F4979" s="259">
        <v>42612</v>
      </c>
      <c r="G4979" s="3" t="s">
        <v>4561</v>
      </c>
    </row>
    <row r="4980" spans="1:7" s="168" customFormat="1">
      <c r="A4980" s="62">
        <v>4978</v>
      </c>
      <c r="B4980" s="210" t="s">
        <v>22512</v>
      </c>
      <c r="C4980" s="37" t="str">
        <f t="shared" si="174"/>
        <v>Yes</v>
      </c>
      <c r="D4980" s="30">
        <f t="shared" si="173"/>
        <v>0.20741009807482746</v>
      </c>
      <c r="E4980" s="609">
        <v>571</v>
      </c>
      <c r="F4980" s="259">
        <v>42612</v>
      </c>
      <c r="G4980" s="3" t="s">
        <v>4561</v>
      </c>
    </row>
    <row r="4981" spans="1:7" s="168" customFormat="1">
      <c r="A4981" s="62">
        <v>4979</v>
      </c>
      <c r="B4981" s="210" t="s">
        <v>22513</v>
      </c>
      <c r="C4981" s="37" t="str">
        <f t="shared" si="174"/>
        <v>Yes</v>
      </c>
      <c r="D4981" s="30">
        <f t="shared" si="173"/>
        <v>0.88921176897929533</v>
      </c>
      <c r="E4981" s="609">
        <v>2448</v>
      </c>
      <c r="F4981" s="259">
        <v>42612</v>
      </c>
      <c r="G4981" s="3" t="s">
        <v>4561</v>
      </c>
    </row>
    <row r="4982" spans="1:7" s="168" customFormat="1">
      <c r="A4982" s="62">
        <v>4980</v>
      </c>
      <c r="B4982" s="210" t="s">
        <v>22514</v>
      </c>
      <c r="C4982" s="37" t="str">
        <f t="shared" si="174"/>
        <v>Yes</v>
      </c>
      <c r="D4982" s="30">
        <f t="shared" si="173"/>
        <v>2.2724300762804215</v>
      </c>
      <c r="E4982" s="609">
        <v>6256</v>
      </c>
      <c r="F4982" s="259">
        <v>42612</v>
      </c>
      <c r="G4982" s="3" t="s">
        <v>4561</v>
      </c>
    </row>
    <row r="4983" spans="1:7" s="168" customFormat="1">
      <c r="A4983" s="62">
        <v>4981</v>
      </c>
      <c r="B4983" s="210" t="s">
        <v>22515</v>
      </c>
      <c r="C4983" s="37" t="str">
        <f t="shared" si="174"/>
        <v>Yes</v>
      </c>
      <c r="D4983" s="30">
        <f t="shared" si="173"/>
        <v>0.2371957864148202</v>
      </c>
      <c r="E4983" s="609">
        <v>653</v>
      </c>
      <c r="F4983" s="259">
        <v>42612</v>
      </c>
      <c r="G4983" s="3" t="s">
        <v>4561</v>
      </c>
    </row>
    <row r="4984" spans="1:7" s="168" customFormat="1">
      <c r="A4984" s="62">
        <v>4982</v>
      </c>
      <c r="B4984" s="210" t="s">
        <v>22516</v>
      </c>
      <c r="C4984" s="37" t="str">
        <f t="shared" si="174"/>
        <v>Yes</v>
      </c>
      <c r="D4984" s="30">
        <f t="shared" si="173"/>
        <v>2.4896476571013442</v>
      </c>
      <c r="E4984" s="609">
        <v>6854</v>
      </c>
      <c r="F4984" s="259">
        <v>42612</v>
      </c>
      <c r="G4984" s="3" t="s">
        <v>4561</v>
      </c>
    </row>
    <row r="4985" spans="1:7" s="168" customFormat="1">
      <c r="A4985" s="62">
        <v>4983</v>
      </c>
      <c r="B4985" s="210" t="s">
        <v>22517</v>
      </c>
      <c r="C4985" s="37" t="str">
        <f t="shared" si="174"/>
        <v>Yes</v>
      </c>
      <c r="D4985" s="30">
        <f t="shared" si="173"/>
        <v>2.4896476571013442</v>
      </c>
      <c r="E4985" s="609">
        <v>6854</v>
      </c>
      <c r="F4985" s="259">
        <v>42612</v>
      </c>
      <c r="G4985" s="3" t="s">
        <v>4561</v>
      </c>
    </row>
    <row r="4986" spans="1:7" s="168" customFormat="1">
      <c r="A4986" s="62">
        <v>4984</v>
      </c>
      <c r="B4986" s="210" t="s">
        <v>22518</v>
      </c>
      <c r="C4986" s="37" t="str">
        <f t="shared" si="174"/>
        <v>Yes</v>
      </c>
      <c r="D4986" s="30">
        <f t="shared" si="173"/>
        <v>0.60261532873229207</v>
      </c>
      <c r="E4986" s="609">
        <v>1659</v>
      </c>
      <c r="F4986" s="259">
        <v>42612</v>
      </c>
      <c r="G4986" s="3" t="s">
        <v>4561</v>
      </c>
    </row>
    <row r="4987" spans="1:7" s="168" customFormat="1" ht="30">
      <c r="A4987" s="62">
        <v>4985</v>
      </c>
      <c r="B4987" s="210" t="s">
        <v>22519</v>
      </c>
      <c r="C4987" s="37" t="str">
        <f t="shared" si="174"/>
        <v>Yes</v>
      </c>
      <c r="D4987" s="30">
        <f t="shared" si="173"/>
        <v>0.24700326916091536</v>
      </c>
      <c r="E4987" s="609">
        <v>680</v>
      </c>
      <c r="F4987" s="259">
        <v>42612</v>
      </c>
      <c r="G4987" s="3" t="s">
        <v>4561</v>
      </c>
    </row>
    <row r="4988" spans="1:7" s="168" customFormat="1">
      <c r="A4988" s="62">
        <v>4986</v>
      </c>
      <c r="B4988" s="210" t="s">
        <v>1015</v>
      </c>
      <c r="C4988" s="37" t="str">
        <f t="shared" si="174"/>
        <v>Yes</v>
      </c>
      <c r="D4988" s="30">
        <f t="shared" si="173"/>
        <v>0.98801307664366145</v>
      </c>
      <c r="E4988" s="609">
        <v>2720</v>
      </c>
      <c r="F4988" s="259">
        <v>42612</v>
      </c>
      <c r="G4988" s="3" t="s">
        <v>4561</v>
      </c>
    </row>
    <row r="4989" spans="1:7" s="168" customFormat="1">
      <c r="A4989" s="62">
        <v>4987</v>
      </c>
      <c r="B4989" s="210" t="s">
        <v>22520</v>
      </c>
      <c r="C4989" s="37" t="str">
        <f t="shared" si="174"/>
        <v>Yes</v>
      </c>
      <c r="D4989" s="30">
        <f t="shared" si="173"/>
        <v>0.80021794406102431</v>
      </c>
      <c r="E4989" s="609">
        <v>2203</v>
      </c>
      <c r="F4989" s="259">
        <v>42612</v>
      </c>
      <c r="G4989" s="3" t="s">
        <v>4561</v>
      </c>
    </row>
    <row r="4990" spans="1:7" s="168" customFormat="1">
      <c r="A4990" s="62">
        <v>4988</v>
      </c>
      <c r="B4990" s="210" t="s">
        <v>22521</v>
      </c>
      <c r="C4990" s="37" t="str">
        <f t="shared" si="174"/>
        <v>Yes</v>
      </c>
      <c r="D4990" s="30">
        <f t="shared" si="173"/>
        <v>3.1024337086814384</v>
      </c>
      <c r="E4990" s="609">
        <v>8541</v>
      </c>
      <c r="F4990" s="259">
        <v>42612</v>
      </c>
      <c r="G4990" s="3" t="s">
        <v>4561</v>
      </c>
    </row>
    <row r="4991" spans="1:7" s="168" customFormat="1">
      <c r="A4991" s="62">
        <v>4989</v>
      </c>
      <c r="B4991" s="210" t="s">
        <v>19138</v>
      </c>
      <c r="C4991" s="37" t="str">
        <f t="shared" si="174"/>
        <v>Yes</v>
      </c>
      <c r="D4991" s="30">
        <f t="shared" si="173"/>
        <v>0</v>
      </c>
      <c r="E4991" s="609">
        <v>0</v>
      </c>
      <c r="F4991" s="259">
        <v>42612</v>
      </c>
      <c r="G4991" s="3" t="s">
        <v>4561</v>
      </c>
    </row>
    <row r="4992" spans="1:7" s="168" customFormat="1">
      <c r="A4992" s="62">
        <v>4990</v>
      </c>
      <c r="B4992" s="210" t="s">
        <v>19138</v>
      </c>
      <c r="C4992" s="37" t="str">
        <f t="shared" si="174"/>
        <v>Yes</v>
      </c>
      <c r="D4992" s="30">
        <f t="shared" si="173"/>
        <v>1.2154013803123864</v>
      </c>
      <c r="E4992" s="609">
        <v>3346</v>
      </c>
      <c r="F4992" s="259">
        <v>42612</v>
      </c>
      <c r="G4992" s="3" t="s">
        <v>4561</v>
      </c>
    </row>
    <row r="4993" spans="1:7" s="168" customFormat="1">
      <c r="A4993" s="62">
        <v>4991</v>
      </c>
      <c r="B4993" s="210" t="s">
        <v>22522</v>
      </c>
      <c r="C4993" s="37" t="str">
        <f t="shared" si="174"/>
        <v>Yes</v>
      </c>
      <c r="D4993" s="30">
        <f t="shared" si="173"/>
        <v>0.88921176897929533</v>
      </c>
      <c r="E4993" s="609">
        <v>2448</v>
      </c>
      <c r="F4993" s="259">
        <v>42612</v>
      </c>
      <c r="G4993" s="3" t="s">
        <v>4561</v>
      </c>
    </row>
    <row r="4994" spans="1:7" s="168" customFormat="1" ht="45">
      <c r="A4994" s="62">
        <v>4992</v>
      </c>
      <c r="B4994" s="2" t="s">
        <v>22523</v>
      </c>
      <c r="C4994" s="37" t="str">
        <f t="shared" si="174"/>
        <v>Yes</v>
      </c>
      <c r="D4994" s="30">
        <f t="shared" si="173"/>
        <v>4.9400653832183075</v>
      </c>
      <c r="E4994" s="606">
        <v>13600</v>
      </c>
      <c r="F4994" s="259">
        <v>42612</v>
      </c>
      <c r="G4994" s="3" t="s">
        <v>4561</v>
      </c>
    </row>
    <row r="4995" spans="1:7" s="168" customFormat="1" ht="30">
      <c r="A4995" s="62">
        <v>4993</v>
      </c>
      <c r="B4995" s="210" t="s">
        <v>22524</v>
      </c>
      <c r="C4995" s="37" t="str">
        <f t="shared" si="174"/>
        <v>Yes</v>
      </c>
      <c r="D4995" s="30">
        <f t="shared" si="173"/>
        <v>2.2034144569560481</v>
      </c>
      <c r="E4995" s="609">
        <v>6066</v>
      </c>
      <c r="F4995" s="259">
        <v>42612</v>
      </c>
      <c r="G4995" s="3" t="s">
        <v>4561</v>
      </c>
    </row>
    <row r="4996" spans="1:7" s="168" customFormat="1">
      <c r="A4996" s="62">
        <v>4994</v>
      </c>
      <c r="B4996" s="210" t="s">
        <v>8600</v>
      </c>
      <c r="C4996" s="37" t="str">
        <f t="shared" si="174"/>
        <v>Yes</v>
      </c>
      <c r="D4996" s="30">
        <f t="shared" ref="D4996:D5059" si="175">E4996/2753</f>
        <v>1.9858336360334181</v>
      </c>
      <c r="E4996" s="609">
        <v>5467</v>
      </c>
      <c r="F4996" s="259">
        <v>42612</v>
      </c>
      <c r="G4996" s="3" t="s">
        <v>4561</v>
      </c>
    </row>
    <row r="4997" spans="1:7" s="168" customFormat="1" ht="30">
      <c r="A4997" s="62">
        <v>4995</v>
      </c>
      <c r="B4997" s="210" t="s">
        <v>22525</v>
      </c>
      <c r="C4997" s="37" t="str">
        <f t="shared" si="174"/>
        <v>Yes</v>
      </c>
      <c r="D4997" s="30">
        <f t="shared" si="175"/>
        <v>3.0232473665092625</v>
      </c>
      <c r="E4997" s="609">
        <v>8323</v>
      </c>
      <c r="F4997" s="259">
        <v>42612</v>
      </c>
      <c r="G4997" s="3" t="s">
        <v>4561</v>
      </c>
    </row>
    <row r="4998" spans="1:7" s="168" customFormat="1">
      <c r="A4998" s="62">
        <v>4996</v>
      </c>
      <c r="B4998" s="210" t="s">
        <v>22526</v>
      </c>
      <c r="C4998" s="37" t="str">
        <f t="shared" si="174"/>
        <v>Yes</v>
      </c>
      <c r="D4998" s="30">
        <f t="shared" si="175"/>
        <v>2.3712313839447874</v>
      </c>
      <c r="E4998" s="609">
        <v>6528</v>
      </c>
      <c r="F4998" s="259">
        <v>42612</v>
      </c>
      <c r="G4998" s="3" t="s">
        <v>4561</v>
      </c>
    </row>
    <row r="4999" spans="1:7" s="168" customFormat="1">
      <c r="A4999" s="62">
        <v>4997</v>
      </c>
      <c r="B4999" s="210" t="s">
        <v>22527</v>
      </c>
      <c r="C4999" s="37" t="str">
        <f t="shared" si="174"/>
        <v>Yes</v>
      </c>
      <c r="D4999" s="30">
        <f t="shared" si="175"/>
        <v>3.5568470759171813</v>
      </c>
      <c r="E4999" s="609">
        <v>9792</v>
      </c>
      <c r="F4999" s="259">
        <v>42612</v>
      </c>
      <c r="G4999" s="3" t="s">
        <v>4561</v>
      </c>
    </row>
    <row r="5000" spans="1:7" s="168" customFormat="1">
      <c r="A5000" s="62">
        <v>4998</v>
      </c>
      <c r="B5000" s="210" t="s">
        <v>22528</v>
      </c>
      <c r="C5000" s="37" t="str">
        <f t="shared" si="174"/>
        <v>Yes</v>
      </c>
      <c r="D5000" s="30">
        <f t="shared" si="175"/>
        <v>0.75081729022884125</v>
      </c>
      <c r="E5000" s="609">
        <v>2067</v>
      </c>
      <c r="F5000" s="259">
        <v>42612</v>
      </c>
      <c r="G5000" s="3" t="s">
        <v>4561</v>
      </c>
    </row>
    <row r="5001" spans="1:7" s="168" customFormat="1">
      <c r="A5001" s="62">
        <v>4999</v>
      </c>
      <c r="B5001" s="210" t="s">
        <v>22529</v>
      </c>
      <c r="C5001" s="37" t="str">
        <f t="shared" si="174"/>
        <v>Yes</v>
      </c>
      <c r="D5001" s="30">
        <f t="shared" si="175"/>
        <v>2.5986196876135126</v>
      </c>
      <c r="E5001" s="609">
        <v>7154</v>
      </c>
      <c r="F5001" s="259">
        <v>42612</v>
      </c>
      <c r="G5001" s="3" t="s">
        <v>4561</v>
      </c>
    </row>
    <row r="5002" spans="1:7" s="168" customFormat="1">
      <c r="A5002" s="62">
        <v>5000</v>
      </c>
      <c r="B5002" s="210" t="s">
        <v>22530</v>
      </c>
      <c r="C5002" s="37" t="str">
        <f t="shared" si="174"/>
        <v>Yes</v>
      </c>
      <c r="D5002" s="30">
        <f t="shared" si="175"/>
        <v>0.56302215764620411</v>
      </c>
      <c r="E5002" s="609">
        <v>1550</v>
      </c>
      <c r="F5002" s="259">
        <v>42612</v>
      </c>
      <c r="G5002" s="3" t="s">
        <v>4561</v>
      </c>
    </row>
    <row r="5003" spans="1:7" s="168" customFormat="1">
      <c r="A5003" s="62">
        <v>5001</v>
      </c>
      <c r="B5003" s="210" t="s">
        <v>22531</v>
      </c>
      <c r="C5003" s="37" t="str">
        <f t="shared" si="174"/>
        <v>Yes</v>
      </c>
      <c r="D5003" s="30">
        <f t="shared" si="175"/>
        <v>0.21721758082092263</v>
      </c>
      <c r="E5003" s="609">
        <v>598</v>
      </c>
      <c r="F5003" s="259">
        <v>42612</v>
      </c>
      <c r="G5003" s="3" t="s">
        <v>4561</v>
      </c>
    </row>
    <row r="5004" spans="1:7" s="168" customFormat="1">
      <c r="A5004" s="62">
        <v>5002</v>
      </c>
      <c r="B5004" s="210" t="s">
        <v>22438</v>
      </c>
      <c r="C5004" s="37" t="str">
        <f t="shared" si="174"/>
        <v>Yes</v>
      </c>
      <c r="D5004" s="30">
        <f t="shared" si="175"/>
        <v>0.52379222666182346</v>
      </c>
      <c r="E5004" s="609">
        <v>1442</v>
      </c>
      <c r="F5004" s="259">
        <v>42612</v>
      </c>
      <c r="G5004" s="3" t="s">
        <v>4561</v>
      </c>
    </row>
    <row r="5005" spans="1:7" s="168" customFormat="1" ht="30">
      <c r="A5005" s="62">
        <v>5003</v>
      </c>
      <c r="B5005" s="210" t="s">
        <v>22532</v>
      </c>
      <c r="C5005" s="37" t="str">
        <f t="shared" ref="C5005:C5011" si="176">IF(D5005&lt;=5, "Yes", "No")</f>
        <v>Yes</v>
      </c>
      <c r="D5005" s="30">
        <f t="shared" si="175"/>
        <v>0.81002542680711953</v>
      </c>
      <c r="E5005" s="609">
        <v>2230</v>
      </c>
      <c r="F5005" s="259">
        <v>42612</v>
      </c>
      <c r="G5005" s="3" t="s">
        <v>4561</v>
      </c>
    </row>
    <row r="5006" spans="1:7" s="168" customFormat="1">
      <c r="A5006" s="62">
        <v>5004</v>
      </c>
      <c r="B5006" s="210" t="s">
        <v>22533</v>
      </c>
      <c r="C5006" s="37" t="str">
        <f t="shared" si="176"/>
        <v>Yes</v>
      </c>
      <c r="D5006" s="30">
        <f t="shared" si="175"/>
        <v>3.6556483835815472</v>
      </c>
      <c r="E5006" s="609">
        <v>10064</v>
      </c>
      <c r="F5006" s="259">
        <v>42612</v>
      </c>
      <c r="G5006" s="3" t="s">
        <v>4561</v>
      </c>
    </row>
    <row r="5007" spans="1:7" s="168" customFormat="1">
      <c r="A5007" s="62">
        <v>5005</v>
      </c>
      <c r="B5007" s="210" t="s">
        <v>22534</v>
      </c>
      <c r="C5007" s="37" t="str">
        <f t="shared" si="176"/>
        <v>Yes</v>
      </c>
      <c r="D5007" s="30">
        <f t="shared" si="175"/>
        <v>2.6480203414456955</v>
      </c>
      <c r="E5007" s="609">
        <v>7290</v>
      </c>
      <c r="F5007" s="259">
        <v>42612</v>
      </c>
      <c r="G5007" s="3" t="s">
        <v>4561</v>
      </c>
    </row>
    <row r="5008" spans="1:7" s="168" customFormat="1">
      <c r="A5008" s="62">
        <v>5006</v>
      </c>
      <c r="B5008" s="210" t="s">
        <v>22535</v>
      </c>
      <c r="C5008" s="37" t="str">
        <f t="shared" si="176"/>
        <v>Yes</v>
      </c>
      <c r="D5008" s="30">
        <f t="shared" si="175"/>
        <v>1.2546313112967671</v>
      </c>
      <c r="E5008" s="609">
        <v>3454</v>
      </c>
      <c r="F5008" s="259">
        <v>42612</v>
      </c>
      <c r="G5008" s="3" t="s">
        <v>4561</v>
      </c>
    </row>
    <row r="5009" spans="1:7" s="168" customFormat="1">
      <c r="A5009" s="62">
        <v>5007</v>
      </c>
      <c r="B5009" s="210" t="s">
        <v>22536</v>
      </c>
      <c r="C5009" s="37" t="str">
        <f t="shared" si="176"/>
        <v>Yes</v>
      </c>
      <c r="D5009" s="30">
        <f t="shared" si="175"/>
        <v>4.0806393025790051</v>
      </c>
      <c r="E5009" s="609">
        <v>11234</v>
      </c>
      <c r="F5009" s="259">
        <v>42612</v>
      </c>
      <c r="G5009" s="3" t="s">
        <v>4561</v>
      </c>
    </row>
    <row r="5010" spans="1:7" s="168" customFormat="1">
      <c r="A5010" s="62">
        <v>5008</v>
      </c>
      <c r="B5010" s="210" t="s">
        <v>22537</v>
      </c>
      <c r="C5010" s="37" t="str">
        <f t="shared" si="176"/>
        <v>Yes</v>
      </c>
      <c r="D5010" s="30">
        <f t="shared" si="175"/>
        <v>4.9400653832183075</v>
      </c>
      <c r="E5010" s="609">
        <v>13600</v>
      </c>
      <c r="F5010" s="259">
        <v>42612</v>
      </c>
      <c r="G5010" s="3" t="s">
        <v>4561</v>
      </c>
    </row>
    <row r="5011" spans="1:7" s="168" customFormat="1">
      <c r="A5011" s="62">
        <v>5009</v>
      </c>
      <c r="B5011" s="210" t="s">
        <v>22538</v>
      </c>
      <c r="C5011" s="37" t="str">
        <f t="shared" si="176"/>
        <v>Yes</v>
      </c>
      <c r="D5011" s="30">
        <f t="shared" si="175"/>
        <v>4.535052669814748</v>
      </c>
      <c r="E5011" s="609">
        <v>12485</v>
      </c>
      <c r="F5011" s="259">
        <v>42612</v>
      </c>
      <c r="G5011" s="3" t="s">
        <v>4561</v>
      </c>
    </row>
    <row r="5012" spans="1:7" s="168" customFormat="1">
      <c r="A5012" s="62">
        <v>5010</v>
      </c>
      <c r="B5012" s="13" t="s">
        <v>22539</v>
      </c>
      <c r="C5012" s="8" t="str">
        <f>IF(D5012&lt;=5, "Yes", "No")</f>
        <v>Yes</v>
      </c>
      <c r="D5012" s="30">
        <f t="shared" si="175"/>
        <v>1.7933163821285869</v>
      </c>
      <c r="E5012" s="160">
        <v>4937</v>
      </c>
      <c r="F5012" s="237">
        <v>42612</v>
      </c>
      <c r="G5012" s="3" t="s">
        <v>22540</v>
      </c>
    </row>
    <row r="5013" spans="1:7" s="168" customFormat="1">
      <c r="A5013" s="62">
        <v>5011</v>
      </c>
      <c r="B5013" s="13" t="s">
        <v>22541</v>
      </c>
      <c r="C5013" s="8" t="str">
        <f t="shared" ref="C5013:C5076" si="177">IF(D5013&lt;=5, "Yes", "No")</f>
        <v>Yes</v>
      </c>
      <c r="D5013" s="30">
        <f t="shared" si="175"/>
        <v>1.7933163821285869</v>
      </c>
      <c r="E5013" s="160">
        <v>4937</v>
      </c>
      <c r="F5013" s="237">
        <v>42612</v>
      </c>
      <c r="G5013" s="3" t="s">
        <v>22540</v>
      </c>
    </row>
    <row r="5014" spans="1:7" s="168" customFormat="1">
      <c r="A5014" s="62">
        <v>5012</v>
      </c>
      <c r="B5014" s="13" t="s">
        <v>22542</v>
      </c>
      <c r="C5014" s="8" t="str">
        <f t="shared" si="177"/>
        <v>Yes</v>
      </c>
      <c r="D5014" s="30">
        <f t="shared" si="175"/>
        <v>0.3557936796222303</v>
      </c>
      <c r="E5014" s="160">
        <v>979.5</v>
      </c>
      <c r="F5014" s="237">
        <v>42612</v>
      </c>
      <c r="G5014" s="3" t="s">
        <v>22540</v>
      </c>
    </row>
    <row r="5015" spans="1:7" s="168" customFormat="1">
      <c r="A5015" s="62">
        <v>5013</v>
      </c>
      <c r="B5015" s="13" t="s">
        <v>22543</v>
      </c>
      <c r="C5015" s="8" t="str">
        <f t="shared" si="177"/>
        <v>Yes</v>
      </c>
      <c r="D5015" s="30">
        <f t="shared" si="175"/>
        <v>0.41482019614965493</v>
      </c>
      <c r="E5015" s="160">
        <v>1142</v>
      </c>
      <c r="F5015" s="237">
        <v>42612</v>
      </c>
      <c r="G5015" s="3" t="s">
        <v>22540</v>
      </c>
    </row>
    <row r="5016" spans="1:7" s="168" customFormat="1">
      <c r="A5016" s="62">
        <v>5014</v>
      </c>
      <c r="B5016" s="13" t="s">
        <v>22544</v>
      </c>
      <c r="C5016" s="8" t="str">
        <f t="shared" si="177"/>
        <v>Yes</v>
      </c>
      <c r="D5016" s="30">
        <f t="shared" si="175"/>
        <v>0.41482019614965493</v>
      </c>
      <c r="E5016" s="160">
        <v>1142</v>
      </c>
      <c r="F5016" s="237">
        <v>42612</v>
      </c>
      <c r="G5016" s="3" t="s">
        <v>22540</v>
      </c>
    </row>
    <row r="5017" spans="1:7" s="168" customFormat="1">
      <c r="A5017" s="62">
        <v>5015</v>
      </c>
      <c r="B5017" s="13" t="s">
        <v>22545</v>
      </c>
      <c r="C5017" s="8" t="str">
        <f t="shared" si="177"/>
        <v>Yes</v>
      </c>
      <c r="D5017" s="30">
        <f t="shared" si="175"/>
        <v>0.78078459861968763</v>
      </c>
      <c r="E5017" s="160">
        <v>2149.5</v>
      </c>
      <c r="F5017" s="237">
        <v>42612</v>
      </c>
      <c r="G5017" s="3" t="s">
        <v>22540</v>
      </c>
    </row>
    <row r="5018" spans="1:7" s="168" customFormat="1">
      <c r="A5018" s="62">
        <v>5016</v>
      </c>
      <c r="B5018" s="13" t="s">
        <v>22546</v>
      </c>
      <c r="C5018" s="8" t="str">
        <f t="shared" si="177"/>
        <v>Yes</v>
      </c>
      <c r="D5018" s="30">
        <f t="shared" si="175"/>
        <v>2.3712313839447874</v>
      </c>
      <c r="E5018" s="160">
        <v>6528</v>
      </c>
      <c r="F5018" s="237">
        <v>42612</v>
      </c>
      <c r="G5018" s="3" t="s">
        <v>22540</v>
      </c>
    </row>
    <row r="5019" spans="1:7" s="168" customFormat="1">
      <c r="A5019" s="62">
        <v>5017</v>
      </c>
      <c r="B5019" s="13" t="s">
        <v>22547</v>
      </c>
      <c r="C5019" s="8" t="str">
        <f t="shared" si="177"/>
        <v>Yes</v>
      </c>
      <c r="D5019" s="30">
        <f t="shared" si="175"/>
        <v>1.5808209226298584</v>
      </c>
      <c r="E5019" s="160">
        <v>4352</v>
      </c>
      <c r="F5019" s="237">
        <v>42612</v>
      </c>
      <c r="G5019" s="3" t="s">
        <v>22540</v>
      </c>
    </row>
    <row r="5020" spans="1:7" s="168" customFormat="1">
      <c r="A5020" s="62">
        <v>5018</v>
      </c>
      <c r="B5020" s="13" t="s">
        <v>22548</v>
      </c>
      <c r="C5020" s="8" t="str">
        <f t="shared" si="177"/>
        <v>Yes</v>
      </c>
      <c r="D5020" s="30">
        <f t="shared" si="175"/>
        <v>1.8675989829277153</v>
      </c>
      <c r="E5020" s="160">
        <v>5141.5</v>
      </c>
      <c r="F5020" s="237">
        <v>42612</v>
      </c>
      <c r="G5020" s="3" t="s">
        <v>22540</v>
      </c>
    </row>
    <row r="5021" spans="1:7" s="168" customFormat="1">
      <c r="A5021" s="62">
        <v>5019</v>
      </c>
      <c r="B5021" s="13" t="s">
        <v>22549</v>
      </c>
      <c r="C5021" s="8" t="str">
        <f t="shared" si="177"/>
        <v>Yes</v>
      </c>
      <c r="D5021" s="30">
        <f t="shared" si="175"/>
        <v>0.71122411914275341</v>
      </c>
      <c r="E5021" s="160">
        <v>1958</v>
      </c>
      <c r="F5021" s="237">
        <v>42612</v>
      </c>
      <c r="G5021" s="3" t="s">
        <v>22540</v>
      </c>
    </row>
    <row r="5022" spans="1:7" s="168" customFormat="1">
      <c r="A5022" s="62">
        <v>5020</v>
      </c>
      <c r="B5022" s="13" t="s">
        <v>22550</v>
      </c>
      <c r="C5022" s="8" t="str">
        <f t="shared" si="177"/>
        <v>Yes</v>
      </c>
      <c r="D5022" s="30">
        <f t="shared" si="175"/>
        <v>2.2330185252451868</v>
      </c>
      <c r="E5022" s="160">
        <v>6147.5</v>
      </c>
      <c r="F5022" s="237">
        <v>42612</v>
      </c>
      <c r="G5022" s="3" t="s">
        <v>22540</v>
      </c>
    </row>
    <row r="5023" spans="1:7" s="168" customFormat="1">
      <c r="A5023" s="62">
        <v>5021</v>
      </c>
      <c r="B5023" s="13" t="s">
        <v>22551</v>
      </c>
      <c r="C5023" s="8" t="str">
        <f t="shared" si="177"/>
        <v>Yes</v>
      </c>
      <c r="D5023" s="30">
        <f t="shared" si="175"/>
        <v>0.37559026516527427</v>
      </c>
      <c r="E5023" s="160">
        <v>1034</v>
      </c>
      <c r="F5023" s="237">
        <v>42612</v>
      </c>
      <c r="G5023" s="3" t="s">
        <v>22540</v>
      </c>
    </row>
    <row r="5024" spans="1:7" s="168" customFormat="1">
      <c r="A5024" s="62">
        <v>5022</v>
      </c>
      <c r="B5024" s="13" t="s">
        <v>22552</v>
      </c>
      <c r="C5024" s="8" t="str">
        <f t="shared" si="177"/>
        <v>Yes</v>
      </c>
      <c r="D5024" s="30">
        <f t="shared" si="175"/>
        <v>0.54340719215401379</v>
      </c>
      <c r="E5024" s="160">
        <v>1496</v>
      </c>
      <c r="F5024" s="237">
        <v>42612</v>
      </c>
      <c r="G5024" s="3" t="s">
        <v>22540</v>
      </c>
    </row>
    <row r="5025" spans="1:7" s="168" customFormat="1">
      <c r="A5025" s="62">
        <v>5023</v>
      </c>
      <c r="B5025" s="13" t="s">
        <v>22553</v>
      </c>
      <c r="C5025" s="8" t="str">
        <f t="shared" si="177"/>
        <v>Yes</v>
      </c>
      <c r="D5025" s="30">
        <f t="shared" si="175"/>
        <v>1.1956047947693424</v>
      </c>
      <c r="E5025" s="160">
        <v>3291.5</v>
      </c>
      <c r="F5025" s="237">
        <v>42612</v>
      </c>
      <c r="G5025" s="3" t="s">
        <v>22540</v>
      </c>
    </row>
    <row r="5026" spans="1:7" s="168" customFormat="1">
      <c r="A5026" s="62">
        <v>5024</v>
      </c>
      <c r="B5026" s="13" t="s">
        <v>17007</v>
      </c>
      <c r="C5026" s="8" t="str">
        <f t="shared" si="177"/>
        <v>Yes</v>
      </c>
      <c r="D5026" s="30">
        <f t="shared" si="175"/>
        <v>1.2253904831093352</v>
      </c>
      <c r="E5026" s="160">
        <v>3373.5</v>
      </c>
      <c r="F5026" s="237">
        <v>42612</v>
      </c>
      <c r="G5026" s="3" t="s">
        <v>22540</v>
      </c>
    </row>
    <row r="5027" spans="1:7" s="168" customFormat="1">
      <c r="A5027" s="62">
        <v>5025</v>
      </c>
      <c r="B5027" s="13" t="s">
        <v>22554</v>
      </c>
      <c r="C5027" s="8" t="str">
        <f t="shared" si="177"/>
        <v>Yes</v>
      </c>
      <c r="D5027" s="30">
        <f t="shared" si="175"/>
        <v>1.4028332727933164</v>
      </c>
      <c r="E5027" s="160">
        <v>3862</v>
      </c>
      <c r="F5027" s="237">
        <v>42612</v>
      </c>
      <c r="G5027" s="3" t="s">
        <v>22540</v>
      </c>
    </row>
    <row r="5028" spans="1:7" s="168" customFormat="1">
      <c r="A5028" s="62">
        <v>5026</v>
      </c>
      <c r="B5028" s="13" t="s">
        <v>22555</v>
      </c>
      <c r="C5028" s="8" t="str">
        <f t="shared" si="177"/>
        <v>Yes</v>
      </c>
      <c r="D5028" s="30">
        <f t="shared" si="175"/>
        <v>1.4028332727933164</v>
      </c>
      <c r="E5028" s="160">
        <v>3862</v>
      </c>
      <c r="F5028" s="237">
        <v>42612</v>
      </c>
      <c r="G5028" s="3" t="s">
        <v>22540</v>
      </c>
    </row>
    <row r="5029" spans="1:7" s="168" customFormat="1">
      <c r="A5029" s="62">
        <v>5027</v>
      </c>
      <c r="B5029" s="13" t="s">
        <v>22556</v>
      </c>
      <c r="C5029" s="8" t="str">
        <f t="shared" si="177"/>
        <v>Yes</v>
      </c>
      <c r="D5029" s="30">
        <f t="shared" si="175"/>
        <v>4.2484562295677444</v>
      </c>
      <c r="E5029" s="160">
        <v>11696</v>
      </c>
      <c r="F5029" s="237">
        <v>42612</v>
      </c>
      <c r="G5029" s="3" t="s">
        <v>22540</v>
      </c>
    </row>
    <row r="5030" spans="1:7" s="168" customFormat="1">
      <c r="A5030" s="62">
        <v>5028</v>
      </c>
      <c r="B5030" s="13" t="s">
        <v>22557</v>
      </c>
      <c r="C5030" s="8" t="str">
        <f t="shared" si="177"/>
        <v>Yes</v>
      </c>
      <c r="D5030" s="30">
        <f t="shared" si="175"/>
        <v>2.1242281147838722</v>
      </c>
      <c r="E5030" s="160">
        <v>5848</v>
      </c>
      <c r="F5030" s="237">
        <v>42612</v>
      </c>
      <c r="G5030" s="3" t="s">
        <v>22540</v>
      </c>
    </row>
    <row r="5031" spans="1:7" s="168" customFormat="1">
      <c r="A5031" s="62">
        <v>5029</v>
      </c>
      <c r="B5031" s="13" t="s">
        <v>22558</v>
      </c>
      <c r="C5031" s="8" t="str">
        <f t="shared" si="177"/>
        <v>Yes</v>
      </c>
      <c r="D5031" s="30">
        <f t="shared" si="175"/>
        <v>0.38557936796222303</v>
      </c>
      <c r="E5031" s="160">
        <v>1061.5</v>
      </c>
      <c r="F5031" s="237">
        <v>42612</v>
      </c>
      <c r="G5031" s="3" t="s">
        <v>22540</v>
      </c>
    </row>
    <row r="5032" spans="1:7" s="168" customFormat="1">
      <c r="A5032" s="62">
        <v>5030</v>
      </c>
      <c r="B5032" s="13" t="s">
        <v>22559</v>
      </c>
      <c r="C5032" s="8" t="str">
        <f t="shared" si="177"/>
        <v>Yes</v>
      </c>
      <c r="D5032" s="30">
        <f t="shared" si="175"/>
        <v>2.2034144569560481</v>
      </c>
      <c r="E5032" s="160">
        <v>6066</v>
      </c>
      <c r="F5032" s="237">
        <v>42612</v>
      </c>
      <c r="G5032" s="3" t="s">
        <v>22540</v>
      </c>
    </row>
    <row r="5033" spans="1:7" s="168" customFormat="1">
      <c r="A5033" s="62">
        <v>5031</v>
      </c>
      <c r="B5033" s="13" t="s">
        <v>22560</v>
      </c>
      <c r="C5033" s="8" t="str">
        <f t="shared" si="177"/>
        <v>Yes</v>
      </c>
      <c r="D5033" s="30">
        <f t="shared" si="175"/>
        <v>1.3241917907737015</v>
      </c>
      <c r="E5033" s="160">
        <v>3645.5</v>
      </c>
      <c r="F5033" s="237">
        <v>42612</v>
      </c>
      <c r="G5033" s="3" t="s">
        <v>22540</v>
      </c>
    </row>
    <row r="5034" spans="1:7" s="168" customFormat="1">
      <c r="A5034" s="62">
        <v>5032</v>
      </c>
      <c r="B5034" s="13" t="s">
        <v>21627</v>
      </c>
      <c r="C5034" s="8" t="str">
        <f t="shared" si="177"/>
        <v>Yes</v>
      </c>
      <c r="D5034" s="30">
        <f t="shared" si="175"/>
        <v>1.3241917907737015</v>
      </c>
      <c r="E5034" s="160">
        <v>3645.5</v>
      </c>
      <c r="F5034" s="237">
        <v>42612</v>
      </c>
      <c r="G5034" s="3" t="s">
        <v>22540</v>
      </c>
    </row>
    <row r="5035" spans="1:7" s="168" customFormat="1">
      <c r="A5035" s="62">
        <v>5033</v>
      </c>
      <c r="B5035" s="13" t="s">
        <v>22561</v>
      </c>
      <c r="C5035" s="8" t="str">
        <f t="shared" si="177"/>
        <v>Yes</v>
      </c>
      <c r="D5035" s="30">
        <f t="shared" si="175"/>
        <v>2.5592081365782784</v>
      </c>
      <c r="E5035" s="160">
        <v>7045.5</v>
      </c>
      <c r="F5035" s="237">
        <v>42612</v>
      </c>
      <c r="G5035" s="3" t="s">
        <v>22540</v>
      </c>
    </row>
    <row r="5036" spans="1:7" s="168" customFormat="1">
      <c r="A5036" s="62">
        <v>5034</v>
      </c>
      <c r="B5036" s="13" t="s">
        <v>22562</v>
      </c>
      <c r="C5036" s="8" t="str">
        <f t="shared" si="177"/>
        <v>Yes</v>
      </c>
      <c r="D5036" s="30">
        <f t="shared" si="175"/>
        <v>1.4130039956411187</v>
      </c>
      <c r="E5036" s="160">
        <v>3890</v>
      </c>
      <c r="F5036" s="237">
        <v>42612</v>
      </c>
      <c r="G5036" s="3" t="s">
        <v>22540</v>
      </c>
    </row>
    <row r="5037" spans="1:7" s="168" customFormat="1">
      <c r="A5037" s="62">
        <v>5035</v>
      </c>
      <c r="B5037" s="13" t="s">
        <v>22563</v>
      </c>
      <c r="C5037" s="8" t="str">
        <f t="shared" si="177"/>
        <v>Yes</v>
      </c>
      <c r="D5037" s="30">
        <f t="shared" si="175"/>
        <v>0.70159825644751184</v>
      </c>
      <c r="E5037" s="160">
        <v>1931.5</v>
      </c>
      <c r="F5037" s="237">
        <v>42612</v>
      </c>
      <c r="G5037" s="3" t="s">
        <v>22540</v>
      </c>
    </row>
    <row r="5038" spans="1:7" s="168" customFormat="1">
      <c r="A5038" s="62">
        <v>5036</v>
      </c>
      <c r="B5038" s="13" t="s">
        <v>22564</v>
      </c>
      <c r="C5038" s="8" t="str">
        <f t="shared" si="177"/>
        <v>Yes</v>
      </c>
      <c r="D5038" s="30">
        <f t="shared" si="175"/>
        <v>2.1046131492916818</v>
      </c>
      <c r="E5038" s="160">
        <v>5794</v>
      </c>
      <c r="F5038" s="237">
        <v>42612</v>
      </c>
      <c r="G5038" s="3" t="s">
        <v>22540</v>
      </c>
    </row>
    <row r="5039" spans="1:7" s="168" customFormat="1">
      <c r="A5039" s="62">
        <v>5037</v>
      </c>
      <c r="B5039" s="13" t="s">
        <v>22565</v>
      </c>
      <c r="C5039" s="8" t="str">
        <f t="shared" si="177"/>
        <v>Yes</v>
      </c>
      <c r="D5039" s="30">
        <f t="shared" si="175"/>
        <v>2.1046131492916818</v>
      </c>
      <c r="E5039" s="160">
        <v>5794</v>
      </c>
      <c r="F5039" s="237">
        <v>42612</v>
      </c>
      <c r="G5039" s="3" t="s">
        <v>22540</v>
      </c>
    </row>
    <row r="5040" spans="1:7" s="168" customFormat="1">
      <c r="A5040" s="62">
        <v>5038</v>
      </c>
      <c r="B5040" s="13" t="s">
        <v>22566</v>
      </c>
      <c r="C5040" s="8" t="str">
        <f t="shared" si="177"/>
        <v>Yes</v>
      </c>
      <c r="D5040" s="30">
        <f t="shared" si="175"/>
        <v>2.1242281147838722</v>
      </c>
      <c r="E5040" s="160">
        <v>5848</v>
      </c>
      <c r="F5040" s="237">
        <v>42612</v>
      </c>
      <c r="G5040" s="3" t="s">
        <v>22540</v>
      </c>
    </row>
    <row r="5041" spans="1:7" s="168" customFormat="1">
      <c r="A5041" s="62">
        <v>5039</v>
      </c>
      <c r="B5041" s="13" t="s">
        <v>22567</v>
      </c>
      <c r="C5041" s="8" t="str">
        <f t="shared" si="177"/>
        <v>Yes</v>
      </c>
      <c r="D5041" s="30">
        <f t="shared" si="175"/>
        <v>0.93861242281147839</v>
      </c>
      <c r="E5041" s="160">
        <v>2584</v>
      </c>
      <c r="F5041" s="237">
        <v>42612</v>
      </c>
      <c r="G5041" s="3" t="s">
        <v>22540</v>
      </c>
    </row>
    <row r="5042" spans="1:7" s="168" customFormat="1">
      <c r="A5042" s="62">
        <v>5040</v>
      </c>
      <c r="B5042" s="13" t="s">
        <v>22568</v>
      </c>
      <c r="C5042" s="8" t="str">
        <f t="shared" si="177"/>
        <v>Yes</v>
      </c>
      <c r="D5042" s="30">
        <f t="shared" si="175"/>
        <v>1.2844169996367598</v>
      </c>
      <c r="E5042" s="160">
        <v>3536</v>
      </c>
      <c r="F5042" s="237">
        <v>42612</v>
      </c>
      <c r="G5042" s="3" t="s">
        <v>22540</v>
      </c>
    </row>
    <row r="5043" spans="1:7" s="168" customFormat="1" ht="30">
      <c r="A5043" s="62">
        <v>5041</v>
      </c>
      <c r="B5043" s="13" t="s">
        <v>22569</v>
      </c>
      <c r="C5043" s="8" t="str">
        <f t="shared" si="177"/>
        <v>Yes</v>
      </c>
      <c r="D5043" s="30">
        <f t="shared" si="175"/>
        <v>1.2844169996367598</v>
      </c>
      <c r="E5043" s="160">
        <v>3536</v>
      </c>
      <c r="F5043" s="237">
        <v>42612</v>
      </c>
      <c r="G5043" s="3" t="s">
        <v>22540</v>
      </c>
    </row>
    <row r="5044" spans="1:7" s="168" customFormat="1">
      <c r="A5044" s="62">
        <v>5042</v>
      </c>
      <c r="B5044" s="13" t="s">
        <v>22570</v>
      </c>
      <c r="C5044" s="8" t="str">
        <f t="shared" si="177"/>
        <v>Yes</v>
      </c>
      <c r="D5044" s="30">
        <f t="shared" si="175"/>
        <v>0.52379222666182346</v>
      </c>
      <c r="E5044" s="160">
        <v>1442</v>
      </c>
      <c r="F5044" s="237">
        <v>42612</v>
      </c>
      <c r="G5044" s="3" t="s">
        <v>22540</v>
      </c>
    </row>
    <row r="5045" spans="1:7" s="168" customFormat="1">
      <c r="A5045" s="62">
        <v>5043</v>
      </c>
      <c r="B5045" s="13" t="s">
        <v>22571</v>
      </c>
      <c r="C5045" s="8" t="str">
        <f t="shared" si="177"/>
        <v>Yes</v>
      </c>
      <c r="D5045" s="30">
        <f t="shared" si="175"/>
        <v>0.46422084998183799</v>
      </c>
      <c r="E5045" s="160">
        <v>1278</v>
      </c>
      <c r="F5045" s="237">
        <v>42612</v>
      </c>
      <c r="G5045" s="3" t="s">
        <v>22540</v>
      </c>
    </row>
    <row r="5046" spans="1:7" s="168" customFormat="1" ht="30">
      <c r="A5046" s="62">
        <v>5044</v>
      </c>
      <c r="B5046" s="13" t="s">
        <v>22572</v>
      </c>
      <c r="C5046" s="8" t="str">
        <f t="shared" si="177"/>
        <v>Yes</v>
      </c>
      <c r="D5046" s="30">
        <f t="shared" si="175"/>
        <v>2.6974209952778785</v>
      </c>
      <c r="E5046" s="160">
        <v>7426</v>
      </c>
      <c r="F5046" s="237">
        <v>42612</v>
      </c>
      <c r="G5046" s="3" t="s">
        <v>22540</v>
      </c>
    </row>
    <row r="5047" spans="1:7" s="168" customFormat="1">
      <c r="A5047" s="62">
        <v>5045</v>
      </c>
      <c r="B5047" s="13" t="s">
        <v>22573</v>
      </c>
      <c r="C5047" s="8" t="str">
        <f t="shared" si="177"/>
        <v>Yes</v>
      </c>
      <c r="D5047" s="30">
        <f t="shared" si="175"/>
        <v>2.6974209952778785</v>
      </c>
      <c r="E5047" s="160">
        <v>7426</v>
      </c>
      <c r="F5047" s="237">
        <v>42612</v>
      </c>
      <c r="G5047" s="3" t="s">
        <v>22540</v>
      </c>
    </row>
    <row r="5048" spans="1:7" s="168" customFormat="1">
      <c r="A5048" s="62">
        <v>5046</v>
      </c>
      <c r="B5048" s="13" t="s">
        <v>22574</v>
      </c>
      <c r="C5048" s="8" t="str">
        <f t="shared" si="177"/>
        <v>Yes</v>
      </c>
      <c r="D5048" s="30">
        <f t="shared" si="175"/>
        <v>0.7509989102796949</v>
      </c>
      <c r="E5048" s="160">
        <v>2067.5</v>
      </c>
      <c r="F5048" s="237">
        <v>42612</v>
      </c>
      <c r="G5048" s="3" t="s">
        <v>22540</v>
      </c>
    </row>
    <row r="5049" spans="1:7" s="168" customFormat="1">
      <c r="A5049" s="62">
        <v>5047</v>
      </c>
      <c r="B5049" s="13" t="s">
        <v>22575</v>
      </c>
      <c r="C5049" s="8" t="str">
        <f t="shared" si="177"/>
        <v>Yes</v>
      </c>
      <c r="D5049" s="30">
        <f t="shared" si="175"/>
        <v>2.2034144569560481</v>
      </c>
      <c r="E5049" s="160">
        <v>6066</v>
      </c>
      <c r="F5049" s="237">
        <v>42612</v>
      </c>
      <c r="G5049" s="3" t="s">
        <v>22540</v>
      </c>
    </row>
    <row r="5050" spans="1:7" s="168" customFormat="1">
      <c r="A5050" s="62">
        <v>5048</v>
      </c>
      <c r="B5050" s="13" t="s">
        <v>22576</v>
      </c>
      <c r="C5050" s="8" t="str">
        <f t="shared" si="177"/>
        <v>Yes</v>
      </c>
      <c r="D5050" s="30">
        <f t="shared" si="175"/>
        <v>0.78078459861968763</v>
      </c>
      <c r="E5050" s="160">
        <v>2149.5</v>
      </c>
      <c r="F5050" s="237">
        <v>42612</v>
      </c>
      <c r="G5050" s="3" t="s">
        <v>22540</v>
      </c>
    </row>
    <row r="5051" spans="1:7" s="168" customFormat="1">
      <c r="A5051" s="62">
        <v>5049</v>
      </c>
      <c r="B5051" s="13" t="s">
        <v>22577</v>
      </c>
      <c r="C5051" s="8" t="str">
        <f t="shared" si="177"/>
        <v>Yes</v>
      </c>
      <c r="D5051" s="30">
        <f t="shared" si="175"/>
        <v>1.106429349800218</v>
      </c>
      <c r="E5051" s="160">
        <v>3046</v>
      </c>
      <c r="F5051" s="237">
        <v>42612</v>
      </c>
      <c r="G5051" s="3" t="s">
        <v>22540</v>
      </c>
    </row>
    <row r="5052" spans="1:7" s="168" customFormat="1">
      <c r="A5052" s="62">
        <v>5050</v>
      </c>
      <c r="B5052" s="13" t="s">
        <v>22578</v>
      </c>
      <c r="C5052" s="8" t="str">
        <f t="shared" si="177"/>
        <v>Yes</v>
      </c>
      <c r="D5052" s="30">
        <f t="shared" si="175"/>
        <v>0.36541954231747187</v>
      </c>
      <c r="E5052" s="160">
        <v>1006</v>
      </c>
      <c r="F5052" s="237">
        <v>42612</v>
      </c>
      <c r="G5052" s="3" t="s">
        <v>22540</v>
      </c>
    </row>
    <row r="5053" spans="1:7" s="168" customFormat="1">
      <c r="A5053" s="62">
        <v>5051</v>
      </c>
      <c r="B5053" s="13" t="s">
        <v>22579</v>
      </c>
      <c r="C5053" s="8" t="str">
        <f t="shared" si="177"/>
        <v>Yes</v>
      </c>
      <c r="D5053" s="30">
        <f t="shared" si="175"/>
        <v>2.8062114057391936</v>
      </c>
      <c r="E5053" s="160">
        <v>7725.5</v>
      </c>
      <c r="F5053" s="237">
        <v>42612</v>
      </c>
      <c r="G5053" s="3" t="s">
        <v>22540</v>
      </c>
    </row>
    <row r="5054" spans="1:7" s="168" customFormat="1">
      <c r="A5054" s="62">
        <v>5052</v>
      </c>
      <c r="B5054" s="13" t="s">
        <v>22580</v>
      </c>
      <c r="C5054" s="8" t="str">
        <f t="shared" si="177"/>
        <v>Yes</v>
      </c>
      <c r="D5054" s="30">
        <f t="shared" si="175"/>
        <v>4.9400653832183075</v>
      </c>
      <c r="E5054" s="160">
        <v>13600</v>
      </c>
      <c r="F5054" s="237">
        <v>42612</v>
      </c>
      <c r="G5054" s="3" t="s">
        <v>22540</v>
      </c>
    </row>
    <row r="5055" spans="1:7" s="168" customFormat="1">
      <c r="A5055" s="62">
        <v>5053</v>
      </c>
      <c r="B5055" s="13" t="s">
        <v>22581</v>
      </c>
      <c r="C5055" s="8" t="str">
        <f t="shared" si="177"/>
        <v>Yes</v>
      </c>
      <c r="D5055" s="30">
        <f t="shared" si="175"/>
        <v>0.32618961133309116</v>
      </c>
      <c r="E5055" s="160">
        <v>898</v>
      </c>
      <c r="F5055" s="237">
        <v>42612</v>
      </c>
      <c r="G5055" s="3" t="s">
        <v>22540</v>
      </c>
    </row>
    <row r="5056" spans="1:7" s="168" customFormat="1">
      <c r="A5056" s="62">
        <v>5054</v>
      </c>
      <c r="B5056" s="13" t="s">
        <v>22582</v>
      </c>
      <c r="C5056" s="8" t="str">
        <f t="shared" si="177"/>
        <v>Yes</v>
      </c>
      <c r="D5056" s="30">
        <f t="shared" si="175"/>
        <v>0.66182346531057024</v>
      </c>
      <c r="E5056" s="160">
        <v>1822</v>
      </c>
      <c r="F5056" s="237">
        <v>42612</v>
      </c>
      <c r="G5056" s="3" t="s">
        <v>22540</v>
      </c>
    </row>
    <row r="5057" spans="1:7" s="168" customFormat="1">
      <c r="A5057" s="62">
        <v>5055</v>
      </c>
      <c r="B5057" s="13" t="s">
        <v>22583</v>
      </c>
      <c r="C5057" s="8" t="str">
        <f t="shared" si="177"/>
        <v>Yes</v>
      </c>
      <c r="D5057" s="30">
        <f t="shared" si="175"/>
        <v>0.88921176897929533</v>
      </c>
      <c r="E5057" s="160">
        <v>2448</v>
      </c>
      <c r="F5057" s="237">
        <v>42612</v>
      </c>
      <c r="G5057" s="3" t="s">
        <v>22540</v>
      </c>
    </row>
    <row r="5058" spans="1:7" s="168" customFormat="1">
      <c r="A5058" s="62">
        <v>5056</v>
      </c>
      <c r="B5058" s="13" t="s">
        <v>1687</v>
      </c>
      <c r="C5058" s="8" t="str">
        <f t="shared" si="177"/>
        <v>Yes</v>
      </c>
      <c r="D5058" s="30">
        <f t="shared" si="175"/>
        <v>3.1271340355975301</v>
      </c>
      <c r="E5058" s="160">
        <v>8609</v>
      </c>
      <c r="F5058" s="237">
        <v>42612</v>
      </c>
      <c r="G5058" s="3" t="s">
        <v>22540</v>
      </c>
    </row>
    <row r="5059" spans="1:7" s="168" customFormat="1">
      <c r="A5059" s="62">
        <v>5057</v>
      </c>
      <c r="B5059" s="13" t="s">
        <v>22584</v>
      </c>
      <c r="C5059" s="8" t="str">
        <f t="shared" si="177"/>
        <v>Yes</v>
      </c>
      <c r="D5059" s="30">
        <f t="shared" si="175"/>
        <v>0.21721758082092263</v>
      </c>
      <c r="E5059" s="160">
        <v>598</v>
      </c>
      <c r="F5059" s="237">
        <v>42612</v>
      </c>
      <c r="G5059" s="3" t="s">
        <v>22540</v>
      </c>
    </row>
    <row r="5060" spans="1:7" s="168" customFormat="1">
      <c r="A5060" s="62">
        <v>5058</v>
      </c>
      <c r="B5060" s="13" t="s">
        <v>22585</v>
      </c>
      <c r="C5060" s="8" t="str">
        <f t="shared" si="177"/>
        <v>Yes</v>
      </c>
      <c r="D5060" s="30">
        <f t="shared" ref="D5060:D5123" si="178">E5060/2753</f>
        <v>0.7509989102796949</v>
      </c>
      <c r="E5060" s="160">
        <v>2067.5</v>
      </c>
      <c r="F5060" s="237">
        <v>42612</v>
      </c>
      <c r="G5060" s="3" t="s">
        <v>22540</v>
      </c>
    </row>
    <row r="5061" spans="1:7" s="168" customFormat="1">
      <c r="A5061" s="62">
        <v>5059</v>
      </c>
      <c r="B5061" s="13" t="s">
        <v>22580</v>
      </c>
      <c r="C5061" s="8" t="str">
        <f t="shared" si="177"/>
        <v>Yes</v>
      </c>
      <c r="D5061" s="30">
        <f t="shared" si="178"/>
        <v>1.2747911369415184</v>
      </c>
      <c r="E5061" s="160">
        <v>3509.5</v>
      </c>
      <c r="F5061" s="237">
        <v>42612</v>
      </c>
      <c r="G5061" s="3" t="s">
        <v>22540</v>
      </c>
    </row>
    <row r="5062" spans="1:7" s="168" customFormat="1">
      <c r="A5062" s="62">
        <v>5060</v>
      </c>
      <c r="B5062" s="13" t="s">
        <v>22586</v>
      </c>
      <c r="C5062" s="8" t="str">
        <f t="shared" si="177"/>
        <v>Yes</v>
      </c>
      <c r="D5062" s="30">
        <f t="shared" si="178"/>
        <v>0.54340719215401379</v>
      </c>
      <c r="E5062" s="160">
        <v>1496</v>
      </c>
      <c r="F5062" s="237">
        <v>42612</v>
      </c>
      <c r="G5062" s="3" t="s">
        <v>22540</v>
      </c>
    </row>
    <row r="5063" spans="1:7" s="168" customFormat="1">
      <c r="A5063" s="62">
        <v>5061</v>
      </c>
      <c r="B5063" s="13" t="s">
        <v>22587</v>
      </c>
      <c r="C5063" s="8" t="str">
        <f t="shared" si="177"/>
        <v>Yes</v>
      </c>
      <c r="D5063" s="30">
        <f t="shared" si="178"/>
        <v>3.6258626952415547</v>
      </c>
      <c r="E5063" s="160">
        <v>9982</v>
      </c>
      <c r="F5063" s="237">
        <v>42612</v>
      </c>
      <c r="G5063" s="3" t="s">
        <v>22540</v>
      </c>
    </row>
    <row r="5064" spans="1:7" s="168" customFormat="1">
      <c r="A5064" s="62">
        <v>5062</v>
      </c>
      <c r="B5064" s="13" t="s">
        <v>22588</v>
      </c>
      <c r="C5064" s="8" t="str">
        <f t="shared" si="177"/>
        <v>Yes</v>
      </c>
      <c r="D5064" s="30">
        <f t="shared" si="178"/>
        <v>1.492008717762441</v>
      </c>
      <c r="E5064" s="160">
        <v>4107.5</v>
      </c>
      <c r="F5064" s="237">
        <v>42612</v>
      </c>
      <c r="G5064" s="3" t="s">
        <v>22540</v>
      </c>
    </row>
    <row r="5065" spans="1:7" s="168" customFormat="1">
      <c r="A5065" s="62">
        <v>5063</v>
      </c>
      <c r="B5065" s="13" t="s">
        <v>22589</v>
      </c>
      <c r="C5065" s="8" t="str">
        <f t="shared" si="177"/>
        <v>Yes</v>
      </c>
      <c r="D5065" s="30">
        <f t="shared" si="178"/>
        <v>0.10879041046131493</v>
      </c>
      <c r="E5065" s="160">
        <v>299.5</v>
      </c>
      <c r="F5065" s="237">
        <v>42612</v>
      </c>
      <c r="G5065" s="3" t="s">
        <v>22540</v>
      </c>
    </row>
    <row r="5066" spans="1:7" s="168" customFormat="1">
      <c r="A5066" s="62">
        <v>5064</v>
      </c>
      <c r="B5066" s="13" t="s">
        <v>22590</v>
      </c>
      <c r="C5066" s="8" t="str">
        <f t="shared" si="177"/>
        <v>Yes</v>
      </c>
      <c r="D5066" s="30">
        <f t="shared" si="178"/>
        <v>0.44460588448964766</v>
      </c>
      <c r="E5066" s="160">
        <v>1224</v>
      </c>
      <c r="F5066" s="237">
        <v>42612</v>
      </c>
      <c r="G5066" s="3" t="s">
        <v>22540</v>
      </c>
    </row>
    <row r="5067" spans="1:7" s="168" customFormat="1">
      <c r="A5067" s="62">
        <v>5065</v>
      </c>
      <c r="B5067" s="13" t="s">
        <v>22591</v>
      </c>
      <c r="C5067" s="8" t="str">
        <f t="shared" si="177"/>
        <v>Yes</v>
      </c>
      <c r="D5067" s="30">
        <f t="shared" si="178"/>
        <v>1.561205957137668</v>
      </c>
      <c r="E5067" s="160">
        <v>4298</v>
      </c>
      <c r="F5067" s="237">
        <v>42612</v>
      </c>
      <c r="G5067" s="3" t="s">
        <v>22540</v>
      </c>
    </row>
    <row r="5068" spans="1:7" s="168" customFormat="1">
      <c r="A5068" s="62">
        <v>5066</v>
      </c>
      <c r="B5068" s="13" t="s">
        <v>22592</v>
      </c>
      <c r="C5068" s="8" t="str">
        <f t="shared" si="177"/>
        <v>Yes</v>
      </c>
      <c r="D5068" s="30">
        <f t="shared" si="178"/>
        <v>2.1343988376316747</v>
      </c>
      <c r="E5068" s="160">
        <v>5876</v>
      </c>
      <c r="F5068" s="237">
        <v>42612</v>
      </c>
      <c r="G5068" s="3" t="s">
        <v>22540</v>
      </c>
    </row>
    <row r="5069" spans="1:7" s="168" customFormat="1">
      <c r="A5069" s="62">
        <v>5067</v>
      </c>
      <c r="B5069" s="13" t="s">
        <v>22558</v>
      </c>
      <c r="C5069" s="8" t="str">
        <f t="shared" si="177"/>
        <v>Yes</v>
      </c>
      <c r="D5069" s="30">
        <f t="shared" si="178"/>
        <v>0.46422084998183799</v>
      </c>
      <c r="E5069" s="160">
        <v>1278</v>
      </c>
      <c r="F5069" s="237">
        <v>42612</v>
      </c>
      <c r="G5069" s="3" t="s">
        <v>22540</v>
      </c>
    </row>
    <row r="5070" spans="1:7" s="168" customFormat="1">
      <c r="A5070" s="62">
        <v>5068</v>
      </c>
      <c r="B5070" s="13" t="s">
        <v>22593</v>
      </c>
      <c r="C5070" s="8" t="str">
        <f t="shared" si="177"/>
        <v>Yes</v>
      </c>
      <c r="D5070" s="30">
        <f t="shared" si="178"/>
        <v>1.9462404649473302</v>
      </c>
      <c r="E5070" s="160">
        <v>5358</v>
      </c>
      <c r="F5070" s="237">
        <v>42612</v>
      </c>
      <c r="G5070" s="3" t="s">
        <v>22540</v>
      </c>
    </row>
    <row r="5071" spans="1:7" s="168" customFormat="1">
      <c r="A5071" s="62">
        <v>5069</v>
      </c>
      <c r="B5071" s="13" t="s">
        <v>22594</v>
      </c>
      <c r="C5071" s="8" t="str">
        <f t="shared" si="177"/>
        <v>Yes</v>
      </c>
      <c r="D5071" s="30">
        <f t="shared" si="178"/>
        <v>1.0474028332727934</v>
      </c>
      <c r="E5071" s="160">
        <v>2883.5</v>
      </c>
      <c r="F5071" s="237">
        <v>42612</v>
      </c>
      <c r="G5071" s="3" t="s">
        <v>22540</v>
      </c>
    </row>
    <row r="5072" spans="1:7" s="168" customFormat="1">
      <c r="A5072" s="62">
        <v>5070</v>
      </c>
      <c r="B5072" s="13" t="s">
        <v>13856</v>
      </c>
      <c r="C5072" s="8" t="str">
        <f t="shared" si="177"/>
        <v>Yes</v>
      </c>
      <c r="D5072" s="30">
        <f t="shared" si="178"/>
        <v>0.24700326916091536</v>
      </c>
      <c r="E5072" s="160">
        <v>680</v>
      </c>
      <c r="F5072" s="237">
        <v>42612</v>
      </c>
      <c r="G5072" s="3" t="s">
        <v>22540</v>
      </c>
    </row>
    <row r="5073" spans="1:7" s="168" customFormat="1">
      <c r="A5073" s="62">
        <v>5071</v>
      </c>
      <c r="B5073" s="13" t="s">
        <v>22595</v>
      </c>
      <c r="C5073" s="8" t="str">
        <f t="shared" si="177"/>
        <v>Yes</v>
      </c>
      <c r="D5073" s="30">
        <f t="shared" si="178"/>
        <v>0.54340719215401379</v>
      </c>
      <c r="E5073" s="160">
        <v>1496</v>
      </c>
      <c r="F5073" s="237">
        <v>42612</v>
      </c>
      <c r="G5073" s="3" t="s">
        <v>22540</v>
      </c>
    </row>
    <row r="5074" spans="1:7" s="168" customFormat="1">
      <c r="A5074" s="62">
        <v>5072</v>
      </c>
      <c r="B5074" s="13" t="s">
        <v>22596</v>
      </c>
      <c r="C5074" s="8" t="str">
        <f t="shared" si="177"/>
        <v>Yes</v>
      </c>
      <c r="D5074" s="30">
        <f t="shared" si="178"/>
        <v>0.44460588448964766</v>
      </c>
      <c r="E5074" s="160">
        <v>1224</v>
      </c>
      <c r="F5074" s="237">
        <v>42612</v>
      </c>
      <c r="G5074" s="3" t="s">
        <v>22540</v>
      </c>
    </row>
    <row r="5075" spans="1:7" s="168" customFormat="1">
      <c r="A5075" s="62">
        <v>5073</v>
      </c>
      <c r="B5075" s="13" t="s">
        <v>22597</v>
      </c>
      <c r="C5075" s="8" t="str">
        <f t="shared" si="177"/>
        <v>Yes</v>
      </c>
      <c r="D5075" s="30">
        <f t="shared" si="178"/>
        <v>4.4166363966581912</v>
      </c>
      <c r="E5075" s="160">
        <v>12159</v>
      </c>
      <c r="F5075" s="237">
        <v>42612</v>
      </c>
      <c r="G5075" s="3" t="s">
        <v>22540</v>
      </c>
    </row>
    <row r="5076" spans="1:7" s="168" customFormat="1">
      <c r="A5076" s="62">
        <v>5074</v>
      </c>
      <c r="B5076" s="13" t="s">
        <v>22598</v>
      </c>
      <c r="C5076" s="8" t="str">
        <f t="shared" si="177"/>
        <v>Yes</v>
      </c>
      <c r="D5076" s="30">
        <f t="shared" si="178"/>
        <v>0.73138394478750457</v>
      </c>
      <c r="E5076" s="160">
        <v>2013.5</v>
      </c>
      <c r="F5076" s="237">
        <v>42612</v>
      </c>
      <c r="G5076" s="3" t="s">
        <v>22540</v>
      </c>
    </row>
    <row r="5077" spans="1:7" s="168" customFormat="1">
      <c r="A5077" s="62">
        <v>5075</v>
      </c>
      <c r="B5077" s="13" t="s">
        <v>22599</v>
      </c>
      <c r="C5077" s="8" t="str">
        <f t="shared" ref="C5077:C5137" si="179">IF(D5077&lt;=5, "Yes", "No")</f>
        <v>Yes</v>
      </c>
      <c r="D5077" s="30">
        <f t="shared" si="178"/>
        <v>4.9400653832183075</v>
      </c>
      <c r="E5077" s="160">
        <v>13600</v>
      </c>
      <c r="F5077" s="237">
        <v>42612</v>
      </c>
      <c r="G5077" s="3" t="s">
        <v>22540</v>
      </c>
    </row>
    <row r="5078" spans="1:7" s="168" customFormat="1">
      <c r="A5078" s="62">
        <v>5076</v>
      </c>
      <c r="B5078" s="13" t="s">
        <v>22600</v>
      </c>
      <c r="C5078" s="8" t="str">
        <f t="shared" si="179"/>
        <v>Yes</v>
      </c>
      <c r="D5078" s="30">
        <f t="shared" si="178"/>
        <v>1.3932074100980749</v>
      </c>
      <c r="E5078" s="160">
        <v>3835.5</v>
      </c>
      <c r="F5078" s="237">
        <v>42612</v>
      </c>
      <c r="G5078" s="3" t="s">
        <v>22540</v>
      </c>
    </row>
    <row r="5079" spans="1:7" s="168" customFormat="1">
      <c r="A5079" s="62">
        <v>5077</v>
      </c>
      <c r="B5079" s="13" t="s">
        <v>22601</v>
      </c>
      <c r="C5079" s="8" t="str">
        <f t="shared" si="179"/>
        <v>Yes</v>
      </c>
      <c r="D5079" s="30">
        <f t="shared" si="178"/>
        <v>0.1976026153287323</v>
      </c>
      <c r="E5079" s="160">
        <v>544</v>
      </c>
      <c r="F5079" s="237">
        <v>42612</v>
      </c>
      <c r="G5079" s="3" t="s">
        <v>22540</v>
      </c>
    </row>
    <row r="5080" spans="1:7" s="168" customFormat="1">
      <c r="A5080" s="62">
        <v>5078</v>
      </c>
      <c r="B5080" s="13" t="s">
        <v>22602</v>
      </c>
      <c r="C5080" s="8" t="str">
        <f t="shared" si="179"/>
        <v>Yes</v>
      </c>
      <c r="D5080" s="30">
        <f t="shared" si="178"/>
        <v>2.7860515800944423</v>
      </c>
      <c r="E5080" s="160">
        <v>7670</v>
      </c>
      <c r="F5080" s="237">
        <v>42612</v>
      </c>
      <c r="G5080" s="3" t="s">
        <v>22540</v>
      </c>
    </row>
    <row r="5081" spans="1:7" s="168" customFormat="1">
      <c r="A5081" s="62">
        <v>5079</v>
      </c>
      <c r="B5081" s="13" t="s">
        <v>22603</v>
      </c>
      <c r="C5081" s="8" t="str">
        <f t="shared" si="179"/>
        <v>Yes</v>
      </c>
      <c r="D5081" s="30">
        <f t="shared" si="178"/>
        <v>0.56302215764620411</v>
      </c>
      <c r="E5081" s="160">
        <v>1550</v>
      </c>
      <c r="F5081" s="237">
        <v>42612</v>
      </c>
      <c r="G5081" s="3" t="s">
        <v>22540</v>
      </c>
    </row>
    <row r="5082" spans="1:7" s="168" customFormat="1">
      <c r="A5082" s="62">
        <v>5080</v>
      </c>
      <c r="B5082" s="13" t="s">
        <v>22604</v>
      </c>
      <c r="C5082" s="8" t="str">
        <f t="shared" si="179"/>
        <v>Yes</v>
      </c>
      <c r="D5082" s="30">
        <f t="shared" si="178"/>
        <v>0.56302215764620411</v>
      </c>
      <c r="E5082" s="160">
        <v>1550</v>
      </c>
      <c r="F5082" s="237">
        <v>42612</v>
      </c>
      <c r="G5082" s="3" t="s">
        <v>22540</v>
      </c>
    </row>
    <row r="5083" spans="1:7" s="168" customFormat="1">
      <c r="A5083" s="62">
        <v>5081</v>
      </c>
      <c r="B5083" s="13" t="s">
        <v>22605</v>
      </c>
      <c r="C5083" s="8" t="str">
        <f t="shared" si="179"/>
        <v>Yes</v>
      </c>
      <c r="D5083" s="30">
        <f t="shared" si="178"/>
        <v>0.33617871413003997</v>
      </c>
      <c r="E5083" s="160">
        <v>925.5</v>
      </c>
      <c r="F5083" s="237">
        <v>42612</v>
      </c>
      <c r="G5083" s="3" t="s">
        <v>22540</v>
      </c>
    </row>
    <row r="5084" spans="1:7" s="168" customFormat="1">
      <c r="A5084" s="62">
        <v>5082</v>
      </c>
      <c r="B5084" s="13" t="s">
        <v>22606</v>
      </c>
      <c r="C5084" s="8" t="str">
        <f t="shared" si="179"/>
        <v>Yes</v>
      </c>
      <c r="D5084" s="30">
        <f t="shared" si="178"/>
        <v>0.60770069015619321</v>
      </c>
      <c r="E5084" s="160">
        <v>1673</v>
      </c>
      <c r="F5084" s="237">
        <v>42612</v>
      </c>
      <c r="G5084" s="3" t="s">
        <v>22540</v>
      </c>
    </row>
    <row r="5085" spans="1:7" s="168" customFormat="1">
      <c r="A5085" s="62">
        <v>5083</v>
      </c>
      <c r="B5085" s="13" t="s">
        <v>22607</v>
      </c>
      <c r="C5085" s="8" t="str">
        <f t="shared" si="179"/>
        <v>Yes</v>
      </c>
      <c r="D5085" s="30">
        <f t="shared" si="178"/>
        <v>0.65219760261532878</v>
      </c>
      <c r="E5085" s="160">
        <v>1795.5</v>
      </c>
      <c r="F5085" s="237">
        <v>42612</v>
      </c>
      <c r="G5085" s="3" t="s">
        <v>22540</v>
      </c>
    </row>
    <row r="5086" spans="1:7" s="168" customFormat="1">
      <c r="A5086" s="62">
        <v>5084</v>
      </c>
      <c r="B5086" s="13" t="s">
        <v>22608</v>
      </c>
      <c r="C5086" s="8" t="str">
        <f t="shared" si="179"/>
        <v>Yes</v>
      </c>
      <c r="D5086" s="30">
        <f t="shared" si="178"/>
        <v>0.65219760261532878</v>
      </c>
      <c r="E5086" s="160">
        <v>1795.5</v>
      </c>
      <c r="F5086" s="237">
        <v>42612</v>
      </c>
      <c r="G5086" s="3" t="s">
        <v>22540</v>
      </c>
    </row>
    <row r="5087" spans="1:7" s="168" customFormat="1">
      <c r="A5087" s="62">
        <v>5085</v>
      </c>
      <c r="B5087" s="13" t="s">
        <v>22609</v>
      </c>
      <c r="C5087" s="8" t="str">
        <f t="shared" si="179"/>
        <v>Yes</v>
      </c>
      <c r="D5087" s="30">
        <f t="shared" si="178"/>
        <v>0.16309480566654558</v>
      </c>
      <c r="E5087" s="160">
        <v>449</v>
      </c>
      <c r="F5087" s="237">
        <v>42612</v>
      </c>
      <c r="G5087" s="3" t="s">
        <v>22540</v>
      </c>
    </row>
    <row r="5088" spans="1:7" s="168" customFormat="1">
      <c r="A5088" s="62">
        <v>5086</v>
      </c>
      <c r="B5088" s="13" t="s">
        <v>22610</v>
      </c>
      <c r="C5088" s="8" t="str">
        <f t="shared" si="179"/>
        <v>Yes</v>
      </c>
      <c r="D5088" s="30">
        <f t="shared" si="178"/>
        <v>0.90882673447148565</v>
      </c>
      <c r="E5088" s="160">
        <v>2502</v>
      </c>
      <c r="F5088" s="237">
        <v>42612</v>
      </c>
      <c r="G5088" s="3" t="s">
        <v>22540</v>
      </c>
    </row>
    <row r="5089" spans="1:7" s="168" customFormat="1">
      <c r="A5089" s="62">
        <v>5087</v>
      </c>
      <c r="B5089" s="13" t="s">
        <v>22611</v>
      </c>
      <c r="C5089" s="8" t="str">
        <f t="shared" si="179"/>
        <v>Yes</v>
      </c>
      <c r="D5089" s="30">
        <f t="shared" si="178"/>
        <v>0.69633127497275704</v>
      </c>
      <c r="E5089" s="160">
        <v>1917</v>
      </c>
      <c r="F5089" s="237">
        <v>42612</v>
      </c>
      <c r="G5089" s="3" t="s">
        <v>22540</v>
      </c>
    </row>
    <row r="5090" spans="1:7" s="168" customFormat="1">
      <c r="A5090" s="62">
        <v>5088</v>
      </c>
      <c r="B5090" s="13" t="s">
        <v>22612</v>
      </c>
      <c r="C5090" s="8" t="str">
        <f t="shared" si="179"/>
        <v>Yes</v>
      </c>
      <c r="D5090" s="30">
        <f t="shared" si="178"/>
        <v>0.46422084998183799</v>
      </c>
      <c r="E5090" s="160">
        <v>1278</v>
      </c>
      <c r="F5090" s="237">
        <v>42612</v>
      </c>
      <c r="G5090" s="3" t="s">
        <v>22540</v>
      </c>
    </row>
    <row r="5091" spans="1:7" s="168" customFormat="1">
      <c r="A5091" s="62">
        <v>5089</v>
      </c>
      <c r="B5091" s="13" t="s">
        <v>22613</v>
      </c>
      <c r="C5091" s="8" t="str">
        <f t="shared" si="179"/>
        <v>Yes</v>
      </c>
      <c r="D5091" s="30">
        <f t="shared" si="178"/>
        <v>0.46422084998183799</v>
      </c>
      <c r="E5091" s="160">
        <v>1278</v>
      </c>
      <c r="F5091" s="237">
        <v>42612</v>
      </c>
      <c r="G5091" s="3" t="s">
        <v>22540</v>
      </c>
    </row>
    <row r="5092" spans="1:7" s="168" customFormat="1">
      <c r="A5092" s="62">
        <v>5090</v>
      </c>
      <c r="B5092" s="13" t="s">
        <v>22614</v>
      </c>
      <c r="C5092" s="8" t="str">
        <f t="shared" si="179"/>
        <v>Yes</v>
      </c>
      <c r="D5092" s="30">
        <f t="shared" si="178"/>
        <v>0.44460588448964766</v>
      </c>
      <c r="E5092" s="160">
        <v>1224</v>
      </c>
      <c r="F5092" s="237">
        <v>42612</v>
      </c>
      <c r="G5092" s="3" t="s">
        <v>22540</v>
      </c>
    </row>
    <row r="5093" spans="1:7" s="168" customFormat="1">
      <c r="A5093" s="62">
        <v>5091</v>
      </c>
      <c r="B5093" s="13" t="s">
        <v>22615</v>
      </c>
      <c r="C5093" s="8" t="str">
        <f t="shared" si="179"/>
        <v>Yes</v>
      </c>
      <c r="D5093" s="30">
        <f t="shared" si="178"/>
        <v>1.1956047947693424</v>
      </c>
      <c r="E5093" s="160">
        <v>3291.5</v>
      </c>
      <c r="F5093" s="237">
        <v>42612</v>
      </c>
      <c r="G5093" s="3" t="s">
        <v>22540</v>
      </c>
    </row>
    <row r="5094" spans="1:7" s="168" customFormat="1">
      <c r="A5094" s="62">
        <v>5092</v>
      </c>
      <c r="B5094" s="13" t="s">
        <v>22414</v>
      </c>
      <c r="C5094" s="8" t="str">
        <f t="shared" si="179"/>
        <v>Yes</v>
      </c>
      <c r="D5094" s="30">
        <f t="shared" si="178"/>
        <v>1.1956047947693424</v>
      </c>
      <c r="E5094" s="160">
        <v>3291.5</v>
      </c>
      <c r="F5094" s="237">
        <v>42612</v>
      </c>
      <c r="G5094" s="3" t="s">
        <v>22540</v>
      </c>
    </row>
    <row r="5095" spans="1:7" s="168" customFormat="1">
      <c r="A5095" s="62">
        <v>5093</v>
      </c>
      <c r="B5095" s="13" t="s">
        <v>12132</v>
      </c>
      <c r="C5095" s="8" t="str">
        <f t="shared" si="179"/>
        <v>Yes</v>
      </c>
      <c r="D5095" s="30">
        <f t="shared" si="178"/>
        <v>0.3557936796222303</v>
      </c>
      <c r="E5095" s="160">
        <v>979.5</v>
      </c>
      <c r="F5095" s="237">
        <v>42612</v>
      </c>
      <c r="G5095" s="3" t="s">
        <v>22540</v>
      </c>
    </row>
    <row r="5096" spans="1:7" s="168" customFormat="1">
      <c r="A5096" s="62">
        <v>5094</v>
      </c>
      <c r="B5096" s="13" t="s">
        <v>22616</v>
      </c>
      <c r="C5096" s="8" t="str">
        <f t="shared" si="179"/>
        <v>Yes</v>
      </c>
      <c r="D5096" s="30">
        <f t="shared" si="178"/>
        <v>1.1956047947693424</v>
      </c>
      <c r="E5096" s="160">
        <v>3291.5</v>
      </c>
      <c r="F5096" s="237">
        <v>42612</v>
      </c>
      <c r="G5096" s="3" t="s">
        <v>22540</v>
      </c>
    </row>
    <row r="5097" spans="1:7" s="168" customFormat="1">
      <c r="A5097" s="62">
        <v>5095</v>
      </c>
      <c r="B5097" s="13" t="s">
        <v>22617</v>
      </c>
      <c r="C5097" s="8" t="str">
        <f t="shared" si="179"/>
        <v>Yes</v>
      </c>
      <c r="D5097" s="30">
        <f t="shared" si="178"/>
        <v>0.28677806029785691</v>
      </c>
      <c r="E5097" s="160">
        <v>789.5</v>
      </c>
      <c r="F5097" s="237">
        <v>42612</v>
      </c>
      <c r="G5097" s="3" t="s">
        <v>22540</v>
      </c>
    </row>
    <row r="5098" spans="1:7" s="168" customFormat="1">
      <c r="A5098" s="62">
        <v>5096</v>
      </c>
      <c r="B5098" s="13" t="s">
        <v>22618</v>
      </c>
      <c r="C5098" s="8" t="str">
        <f t="shared" si="179"/>
        <v>Yes</v>
      </c>
      <c r="D5098" s="30">
        <f t="shared" si="178"/>
        <v>2.0944424264438792</v>
      </c>
      <c r="E5098" s="160">
        <v>5766</v>
      </c>
      <c r="F5098" s="237">
        <v>42612</v>
      </c>
      <c r="G5098" s="3" t="s">
        <v>22540</v>
      </c>
    </row>
    <row r="5099" spans="1:7" s="168" customFormat="1">
      <c r="A5099" s="62">
        <v>5097</v>
      </c>
      <c r="B5099" s="13" t="s">
        <v>13856</v>
      </c>
      <c r="C5099" s="8" t="str">
        <f t="shared" si="179"/>
        <v>Yes</v>
      </c>
      <c r="D5099" s="30">
        <f t="shared" si="178"/>
        <v>0.13857609880130767</v>
      </c>
      <c r="E5099" s="160">
        <v>381.5</v>
      </c>
      <c r="F5099" s="237">
        <v>42612</v>
      </c>
      <c r="G5099" s="3" t="s">
        <v>22540</v>
      </c>
    </row>
    <row r="5100" spans="1:7" s="168" customFormat="1">
      <c r="A5100" s="62">
        <v>5098</v>
      </c>
      <c r="B5100" s="13" t="s">
        <v>22619</v>
      </c>
      <c r="C5100" s="8" t="str">
        <f t="shared" si="179"/>
        <v>Yes</v>
      </c>
      <c r="D5100" s="30">
        <f t="shared" si="178"/>
        <v>1.0968034871049763</v>
      </c>
      <c r="E5100" s="160">
        <v>3019.5</v>
      </c>
      <c r="F5100" s="237">
        <v>42612</v>
      </c>
      <c r="G5100" s="3" t="s">
        <v>22540</v>
      </c>
    </row>
    <row r="5101" spans="1:7" s="168" customFormat="1">
      <c r="A5101" s="62">
        <v>5099</v>
      </c>
      <c r="B5101" s="13" t="s">
        <v>14258</v>
      </c>
      <c r="C5101" s="8" t="str">
        <f t="shared" si="179"/>
        <v>Yes</v>
      </c>
      <c r="D5101" s="30">
        <f t="shared" si="178"/>
        <v>0.20777333817653468</v>
      </c>
      <c r="E5101" s="160">
        <v>572</v>
      </c>
      <c r="F5101" s="237">
        <v>42612</v>
      </c>
      <c r="G5101" s="3" t="s">
        <v>22540</v>
      </c>
    </row>
    <row r="5102" spans="1:7" s="168" customFormat="1">
      <c r="A5102" s="62">
        <v>5100</v>
      </c>
      <c r="B5102" s="13" t="s">
        <v>22620</v>
      </c>
      <c r="C5102" s="8" t="str">
        <f t="shared" si="179"/>
        <v>Yes</v>
      </c>
      <c r="D5102" s="30">
        <f t="shared" si="178"/>
        <v>0.58318198329095527</v>
      </c>
      <c r="E5102" s="160">
        <v>1605.5</v>
      </c>
      <c r="F5102" s="237">
        <v>42612</v>
      </c>
      <c r="G5102" s="3" t="s">
        <v>22540</v>
      </c>
    </row>
    <row r="5103" spans="1:7" s="168" customFormat="1">
      <c r="A5103" s="62">
        <v>5101</v>
      </c>
      <c r="B5103" s="13" t="s">
        <v>22621</v>
      </c>
      <c r="C5103" s="8" t="str">
        <f t="shared" si="179"/>
        <v>Yes</v>
      </c>
      <c r="D5103" s="30">
        <f t="shared" si="178"/>
        <v>1.0968034871049763</v>
      </c>
      <c r="E5103" s="160">
        <v>3019.5</v>
      </c>
      <c r="F5103" s="237">
        <v>42612</v>
      </c>
      <c r="G5103" s="3" t="s">
        <v>22540</v>
      </c>
    </row>
    <row r="5104" spans="1:7" s="168" customFormat="1">
      <c r="A5104" s="62">
        <v>5102</v>
      </c>
      <c r="B5104" s="13" t="s">
        <v>22622</v>
      </c>
      <c r="C5104" s="8" t="str">
        <f t="shared" si="179"/>
        <v>Yes</v>
      </c>
      <c r="D5104" s="30">
        <f t="shared" si="178"/>
        <v>1.5510352342898657</v>
      </c>
      <c r="E5104" s="160">
        <v>4270</v>
      </c>
      <c r="F5104" s="237">
        <v>42612</v>
      </c>
      <c r="G5104" s="3" t="s">
        <v>22540</v>
      </c>
    </row>
    <row r="5105" spans="1:7" s="168" customFormat="1">
      <c r="A5105" s="62">
        <v>5103</v>
      </c>
      <c r="B5105" s="13" t="s">
        <v>22623</v>
      </c>
      <c r="C5105" s="8" t="str">
        <f t="shared" si="179"/>
        <v>Yes</v>
      </c>
      <c r="D5105" s="30">
        <f t="shared" si="178"/>
        <v>1.2648020341445696</v>
      </c>
      <c r="E5105" s="160">
        <v>3482</v>
      </c>
      <c r="F5105" s="237">
        <v>42612</v>
      </c>
      <c r="G5105" s="3" t="s">
        <v>22540</v>
      </c>
    </row>
    <row r="5106" spans="1:7" s="168" customFormat="1">
      <c r="A5106" s="62">
        <v>5104</v>
      </c>
      <c r="B5106" s="13" t="s">
        <v>22624</v>
      </c>
      <c r="C5106" s="8" t="str">
        <f t="shared" si="179"/>
        <v>Yes</v>
      </c>
      <c r="D5106" s="30">
        <f t="shared" si="178"/>
        <v>7.9186342172175808E-2</v>
      </c>
      <c r="E5106" s="160">
        <v>218</v>
      </c>
      <c r="F5106" s="237">
        <v>42612</v>
      </c>
      <c r="G5106" s="3" t="s">
        <v>22540</v>
      </c>
    </row>
    <row r="5107" spans="1:7" s="168" customFormat="1">
      <c r="A5107" s="62">
        <v>5105</v>
      </c>
      <c r="B5107" s="13" t="s">
        <v>22625</v>
      </c>
      <c r="C5107" s="8" t="str">
        <f t="shared" si="179"/>
        <v>Yes</v>
      </c>
      <c r="D5107" s="30">
        <f t="shared" si="178"/>
        <v>3.2604431529240827</v>
      </c>
      <c r="E5107" s="160">
        <v>8976</v>
      </c>
      <c r="F5107" s="237">
        <v>42612</v>
      </c>
      <c r="G5107" s="3" t="s">
        <v>22540</v>
      </c>
    </row>
    <row r="5108" spans="1:7" s="168" customFormat="1">
      <c r="A5108" s="62">
        <v>5106</v>
      </c>
      <c r="B5108" s="13" t="s">
        <v>22626</v>
      </c>
      <c r="C5108" s="8" t="str">
        <f t="shared" si="179"/>
        <v>Yes</v>
      </c>
      <c r="D5108" s="30">
        <f t="shared" si="178"/>
        <v>1.2253904831093352</v>
      </c>
      <c r="E5108" s="160">
        <v>3373.5</v>
      </c>
      <c r="F5108" s="237">
        <v>42612</v>
      </c>
      <c r="G5108" s="3" t="s">
        <v>22540</v>
      </c>
    </row>
    <row r="5109" spans="1:7" s="168" customFormat="1">
      <c r="A5109" s="62">
        <v>5107</v>
      </c>
      <c r="B5109" s="13" t="s">
        <v>22627</v>
      </c>
      <c r="C5109" s="8" t="str">
        <f t="shared" si="179"/>
        <v>Yes</v>
      </c>
      <c r="D5109" s="30">
        <f t="shared" si="178"/>
        <v>0.55339629495096254</v>
      </c>
      <c r="E5109" s="160">
        <v>1523.5</v>
      </c>
      <c r="F5109" s="237">
        <v>42612</v>
      </c>
      <c r="G5109" s="3" t="s">
        <v>22540</v>
      </c>
    </row>
    <row r="5110" spans="1:7" s="168" customFormat="1">
      <c r="A5110" s="62">
        <v>5108</v>
      </c>
      <c r="B5110" s="13" t="s">
        <v>22628</v>
      </c>
      <c r="C5110" s="8" t="str">
        <f t="shared" si="179"/>
        <v>Yes</v>
      </c>
      <c r="D5110" s="30">
        <f t="shared" si="178"/>
        <v>0.4743915728296404</v>
      </c>
      <c r="E5110" s="160">
        <v>1306</v>
      </c>
      <c r="F5110" s="237">
        <v>42612</v>
      </c>
      <c r="G5110" s="3" t="s">
        <v>22540</v>
      </c>
    </row>
    <row r="5111" spans="1:7" s="168" customFormat="1">
      <c r="A5111" s="62">
        <v>5109</v>
      </c>
      <c r="B5111" s="13" t="s">
        <v>22629</v>
      </c>
      <c r="C5111" s="8" t="str">
        <f t="shared" si="179"/>
        <v>Yes</v>
      </c>
      <c r="D5111" s="30">
        <f t="shared" si="178"/>
        <v>1.9956411187795133</v>
      </c>
      <c r="E5111" s="160">
        <v>5494</v>
      </c>
      <c r="F5111" s="237">
        <v>42612</v>
      </c>
      <c r="G5111" s="3" t="s">
        <v>22540</v>
      </c>
    </row>
    <row r="5112" spans="1:7" s="168" customFormat="1">
      <c r="A5112" s="62">
        <v>5110</v>
      </c>
      <c r="B5112" s="13" t="s">
        <v>22630</v>
      </c>
      <c r="C5112" s="8" t="str">
        <f t="shared" si="179"/>
        <v>Yes</v>
      </c>
      <c r="D5112" s="30">
        <f t="shared" si="178"/>
        <v>0.50399564111877948</v>
      </c>
      <c r="E5112" s="160">
        <v>1387.5</v>
      </c>
      <c r="F5112" s="237">
        <v>42612</v>
      </c>
      <c r="G5112" s="3" t="s">
        <v>22540</v>
      </c>
    </row>
    <row r="5113" spans="1:7" s="168" customFormat="1">
      <c r="A5113" s="62">
        <v>5111</v>
      </c>
      <c r="B5113" s="13" t="s">
        <v>22631</v>
      </c>
      <c r="C5113" s="8" t="str">
        <f t="shared" si="179"/>
        <v>Yes</v>
      </c>
      <c r="D5113" s="30">
        <f t="shared" si="178"/>
        <v>0.16781692698873957</v>
      </c>
      <c r="E5113" s="160">
        <v>462</v>
      </c>
      <c r="F5113" s="237">
        <v>42612</v>
      </c>
      <c r="G5113" s="3" t="s">
        <v>22540</v>
      </c>
    </row>
    <row r="5114" spans="1:7" s="168" customFormat="1">
      <c r="A5114" s="62">
        <v>5112</v>
      </c>
      <c r="B5114" s="13" t="s">
        <v>22632</v>
      </c>
      <c r="C5114" s="8" t="str">
        <f t="shared" si="179"/>
        <v>Yes</v>
      </c>
      <c r="D5114" s="30">
        <f t="shared" si="178"/>
        <v>2.7664366146022519</v>
      </c>
      <c r="E5114" s="160">
        <v>7616</v>
      </c>
      <c r="F5114" s="237">
        <v>42612</v>
      </c>
      <c r="G5114" s="3" t="s">
        <v>22540</v>
      </c>
    </row>
    <row r="5115" spans="1:7" s="168" customFormat="1">
      <c r="A5115" s="62">
        <v>5113</v>
      </c>
      <c r="B5115" s="13" t="s">
        <v>12007</v>
      </c>
      <c r="C5115" s="8" t="str">
        <f t="shared" si="179"/>
        <v>Yes</v>
      </c>
      <c r="D5115" s="30">
        <f t="shared" si="178"/>
        <v>0.70159825644751184</v>
      </c>
      <c r="E5115" s="160">
        <v>1931.5</v>
      </c>
      <c r="F5115" s="237">
        <v>42612</v>
      </c>
      <c r="G5115" s="3" t="s">
        <v>22540</v>
      </c>
    </row>
    <row r="5116" spans="1:7" s="168" customFormat="1">
      <c r="A5116" s="62">
        <v>5114</v>
      </c>
      <c r="B5116" s="13" t="s">
        <v>22633</v>
      </c>
      <c r="C5116" s="8" t="str">
        <f t="shared" si="179"/>
        <v>Yes</v>
      </c>
      <c r="D5116" s="30">
        <f t="shared" si="178"/>
        <v>1.106429349800218</v>
      </c>
      <c r="E5116" s="160">
        <v>3046</v>
      </c>
      <c r="F5116" s="237">
        <v>42612</v>
      </c>
      <c r="G5116" s="3" t="s">
        <v>22540</v>
      </c>
    </row>
    <row r="5117" spans="1:7" s="168" customFormat="1">
      <c r="A5117" s="62">
        <v>5115</v>
      </c>
      <c r="B5117" s="13" t="s">
        <v>22634</v>
      </c>
      <c r="C5117" s="8" t="str">
        <f t="shared" si="179"/>
        <v>Yes</v>
      </c>
      <c r="D5117" s="30">
        <f t="shared" si="178"/>
        <v>0.3557936796222303</v>
      </c>
      <c r="E5117" s="160">
        <v>979.5</v>
      </c>
      <c r="F5117" s="237">
        <v>42612</v>
      </c>
      <c r="G5117" s="3" t="s">
        <v>22540</v>
      </c>
    </row>
    <row r="5118" spans="1:7" s="168" customFormat="1">
      <c r="A5118" s="62">
        <v>5116</v>
      </c>
      <c r="B5118" s="13" t="s">
        <v>22635</v>
      </c>
      <c r="C5118" s="8" t="str">
        <f t="shared" si="179"/>
        <v>Yes</v>
      </c>
      <c r="D5118" s="30">
        <f t="shared" si="178"/>
        <v>8.9175444969124593E-2</v>
      </c>
      <c r="E5118" s="160">
        <v>245.5</v>
      </c>
      <c r="F5118" s="237">
        <v>42612</v>
      </c>
      <c r="G5118" s="3" t="s">
        <v>22540</v>
      </c>
    </row>
    <row r="5119" spans="1:7" s="168" customFormat="1">
      <c r="A5119" s="62">
        <v>5117</v>
      </c>
      <c r="B5119" s="13" t="s">
        <v>22636</v>
      </c>
      <c r="C5119" s="8" t="str">
        <f t="shared" si="179"/>
        <v>Yes</v>
      </c>
      <c r="D5119" s="30">
        <f t="shared" si="178"/>
        <v>8.9175444969124593E-2</v>
      </c>
      <c r="E5119" s="160">
        <v>245.5</v>
      </c>
      <c r="F5119" s="237">
        <v>42612</v>
      </c>
      <c r="G5119" s="3" t="s">
        <v>22540</v>
      </c>
    </row>
    <row r="5120" spans="1:7" s="168" customFormat="1">
      <c r="A5120" s="62">
        <v>5118</v>
      </c>
      <c r="B5120" s="13" t="s">
        <v>22637</v>
      </c>
      <c r="C5120" s="8" t="str">
        <f t="shared" si="179"/>
        <v>Yes</v>
      </c>
      <c r="D5120" s="30">
        <f t="shared" si="178"/>
        <v>1.3142026879767525</v>
      </c>
      <c r="E5120" s="160">
        <v>3618</v>
      </c>
      <c r="F5120" s="237">
        <v>42612</v>
      </c>
      <c r="G5120" s="3" t="s">
        <v>22540</v>
      </c>
    </row>
    <row r="5121" spans="1:7" s="168" customFormat="1">
      <c r="A5121" s="62">
        <v>5119</v>
      </c>
      <c r="B5121" s="13" t="s">
        <v>22638</v>
      </c>
      <c r="C5121" s="8" t="str">
        <f t="shared" si="179"/>
        <v>Yes</v>
      </c>
      <c r="D5121" s="30">
        <f t="shared" si="178"/>
        <v>4.5797312023247363</v>
      </c>
      <c r="E5121" s="160">
        <v>12608</v>
      </c>
      <c r="F5121" s="237">
        <v>42612</v>
      </c>
      <c r="G5121" s="3" t="s">
        <v>22540</v>
      </c>
    </row>
    <row r="5122" spans="1:7" s="168" customFormat="1">
      <c r="A5122" s="62">
        <v>5120</v>
      </c>
      <c r="B5122" s="13" t="s">
        <v>22639</v>
      </c>
      <c r="C5122" s="8" t="str">
        <f t="shared" si="179"/>
        <v>Yes</v>
      </c>
      <c r="D5122" s="30">
        <f t="shared" si="178"/>
        <v>3.0532146749001088</v>
      </c>
      <c r="E5122" s="160">
        <v>8405.5</v>
      </c>
      <c r="F5122" s="237">
        <v>42612</v>
      </c>
      <c r="G5122" s="3" t="s">
        <v>22540</v>
      </c>
    </row>
    <row r="5123" spans="1:7" s="168" customFormat="1">
      <c r="A5123" s="62">
        <v>5121</v>
      </c>
      <c r="B5123" s="13" t="s">
        <v>22551</v>
      </c>
      <c r="C5123" s="8" t="str">
        <f t="shared" si="179"/>
        <v>Yes</v>
      </c>
      <c r="D5123" s="30">
        <f t="shared" si="178"/>
        <v>0.7904104613149292</v>
      </c>
      <c r="E5123" s="160">
        <v>2176</v>
      </c>
      <c r="F5123" s="237">
        <v>42612</v>
      </c>
      <c r="G5123" s="3" t="s">
        <v>22540</v>
      </c>
    </row>
    <row r="5124" spans="1:7" s="168" customFormat="1">
      <c r="A5124" s="62">
        <v>5122</v>
      </c>
      <c r="B5124" s="13" t="s">
        <v>22640</v>
      </c>
      <c r="C5124" s="8" t="str">
        <f t="shared" si="179"/>
        <v>Yes</v>
      </c>
      <c r="D5124" s="30">
        <f t="shared" ref="D5124:D5187" si="180">E5124/2753</f>
        <v>0.30639302579004724</v>
      </c>
      <c r="E5124" s="160">
        <v>843.5</v>
      </c>
      <c r="F5124" s="237">
        <v>42612</v>
      </c>
      <c r="G5124" s="3" t="s">
        <v>22540</v>
      </c>
    </row>
    <row r="5125" spans="1:7" s="168" customFormat="1">
      <c r="A5125" s="62">
        <v>5123</v>
      </c>
      <c r="B5125" s="13" t="s">
        <v>22641</v>
      </c>
      <c r="C5125" s="8" t="str">
        <f t="shared" si="179"/>
        <v>Yes</v>
      </c>
      <c r="D5125" s="30">
        <f t="shared" si="180"/>
        <v>2.5788231020704684</v>
      </c>
      <c r="E5125" s="160">
        <v>7099.5</v>
      </c>
      <c r="F5125" s="237">
        <v>42612</v>
      </c>
      <c r="G5125" s="3" t="s">
        <v>22540</v>
      </c>
    </row>
    <row r="5126" spans="1:7" s="168" customFormat="1">
      <c r="A5126" s="62">
        <v>5124</v>
      </c>
      <c r="B5126" s="13" t="s">
        <v>22642</v>
      </c>
      <c r="C5126" s="8" t="str">
        <f t="shared" si="179"/>
        <v>Yes</v>
      </c>
      <c r="D5126" s="30">
        <f t="shared" si="180"/>
        <v>1.5808209226298584</v>
      </c>
      <c r="E5126" s="160">
        <v>4352</v>
      </c>
      <c r="F5126" s="237">
        <v>42612</v>
      </c>
      <c r="G5126" s="3" t="s">
        <v>22540</v>
      </c>
    </row>
    <row r="5127" spans="1:7" s="168" customFormat="1">
      <c r="A5127" s="62">
        <v>5125</v>
      </c>
      <c r="B5127" s="13" t="s">
        <v>22643</v>
      </c>
      <c r="C5127" s="8" t="str">
        <f t="shared" si="179"/>
        <v>Yes</v>
      </c>
      <c r="D5127" s="30">
        <f t="shared" si="180"/>
        <v>0.869596803487105</v>
      </c>
      <c r="E5127" s="160">
        <v>2394</v>
      </c>
      <c r="F5127" s="237">
        <v>42612</v>
      </c>
      <c r="G5127" s="3" t="s">
        <v>22540</v>
      </c>
    </row>
    <row r="5128" spans="1:7" s="168" customFormat="1">
      <c r="A5128" s="62">
        <v>5126</v>
      </c>
      <c r="B5128" s="13" t="s">
        <v>22644</v>
      </c>
      <c r="C5128" s="8" t="str">
        <f t="shared" si="179"/>
        <v>Yes</v>
      </c>
      <c r="D5128" s="30">
        <f t="shared" si="180"/>
        <v>1.0277878677806029</v>
      </c>
      <c r="E5128" s="160">
        <v>2829.5</v>
      </c>
      <c r="F5128" s="237">
        <v>42612</v>
      </c>
      <c r="G5128" s="3" t="s">
        <v>22540</v>
      </c>
    </row>
    <row r="5129" spans="1:7" s="168" customFormat="1">
      <c r="A5129" s="62">
        <v>5127</v>
      </c>
      <c r="B5129" s="13" t="s">
        <v>22645</v>
      </c>
      <c r="C5129" s="8" t="str">
        <f t="shared" si="179"/>
        <v>Yes</v>
      </c>
      <c r="D5129" s="30">
        <f t="shared" si="180"/>
        <v>1.5217944061024338</v>
      </c>
      <c r="E5129" s="160">
        <v>4189.5</v>
      </c>
      <c r="F5129" s="237">
        <v>42612</v>
      </c>
      <c r="G5129" s="3" t="s">
        <v>22540</v>
      </c>
    </row>
    <row r="5130" spans="1:7" s="168" customFormat="1">
      <c r="A5130" s="62">
        <v>5128</v>
      </c>
      <c r="B5130" s="13" t="s">
        <v>22646</v>
      </c>
      <c r="C5130" s="8" t="str">
        <f t="shared" si="179"/>
        <v>Yes</v>
      </c>
      <c r="D5130" s="30">
        <f t="shared" si="180"/>
        <v>0.7509989102796949</v>
      </c>
      <c r="E5130" s="160">
        <v>2067.5</v>
      </c>
      <c r="F5130" s="237">
        <v>42612</v>
      </c>
      <c r="G5130" s="3" t="s">
        <v>22540</v>
      </c>
    </row>
    <row r="5131" spans="1:7" s="168" customFormat="1">
      <c r="A5131" s="62">
        <v>5129</v>
      </c>
      <c r="B5131" s="13" t="s">
        <v>22647</v>
      </c>
      <c r="C5131" s="8" t="str">
        <f t="shared" si="179"/>
        <v>Yes</v>
      </c>
      <c r="D5131" s="30">
        <f t="shared" si="180"/>
        <v>9.880130766436615E-2</v>
      </c>
      <c r="E5131" s="160">
        <v>272</v>
      </c>
      <c r="F5131" s="237">
        <v>42612</v>
      </c>
      <c r="G5131" s="3" t="s">
        <v>22540</v>
      </c>
    </row>
    <row r="5132" spans="1:7" s="168" customFormat="1">
      <c r="A5132" s="62">
        <v>5130</v>
      </c>
      <c r="B5132" s="13" t="s">
        <v>22648</v>
      </c>
      <c r="C5132" s="8" t="str">
        <f t="shared" si="179"/>
        <v>Yes</v>
      </c>
      <c r="D5132" s="30">
        <f t="shared" si="180"/>
        <v>3.5866327642571738</v>
      </c>
      <c r="E5132" s="160">
        <v>9874</v>
      </c>
      <c r="F5132" s="237">
        <v>42612</v>
      </c>
      <c r="G5132" s="3" t="s">
        <v>22540</v>
      </c>
    </row>
    <row r="5133" spans="1:7" s="168" customFormat="1">
      <c r="A5133" s="62">
        <v>5131</v>
      </c>
      <c r="B5133" s="13" t="s">
        <v>22649</v>
      </c>
      <c r="C5133" s="8" t="str">
        <f t="shared" si="179"/>
        <v>Yes</v>
      </c>
      <c r="D5133" s="30">
        <f t="shared" si="180"/>
        <v>1.4326189611333091</v>
      </c>
      <c r="E5133" s="160">
        <v>3944</v>
      </c>
      <c r="F5133" s="237">
        <v>42612</v>
      </c>
      <c r="G5133" s="3" t="s">
        <v>22540</v>
      </c>
    </row>
    <row r="5134" spans="1:7" s="168" customFormat="1">
      <c r="A5134" s="62">
        <v>5132</v>
      </c>
      <c r="B5134" s="13" t="s">
        <v>22650</v>
      </c>
      <c r="C5134" s="8" t="str">
        <f t="shared" si="179"/>
        <v>Yes</v>
      </c>
      <c r="D5134" s="30">
        <f t="shared" si="180"/>
        <v>0.36541954231747187</v>
      </c>
      <c r="E5134" s="160">
        <v>1006</v>
      </c>
      <c r="F5134" s="237">
        <v>42612</v>
      </c>
      <c r="G5134" s="3" t="s">
        <v>22540</v>
      </c>
    </row>
    <row r="5135" spans="1:7" s="168" customFormat="1">
      <c r="A5135" s="62">
        <v>5133</v>
      </c>
      <c r="B5135" s="13" t="s">
        <v>22651</v>
      </c>
      <c r="C5135" s="8" t="str">
        <f t="shared" si="179"/>
        <v>Yes</v>
      </c>
      <c r="D5135" s="30">
        <f t="shared" si="180"/>
        <v>0.3557936796222303</v>
      </c>
      <c r="E5135" s="160">
        <v>979.5</v>
      </c>
      <c r="F5135" s="237">
        <v>42612</v>
      </c>
      <c r="G5135" s="3" t="s">
        <v>22540</v>
      </c>
    </row>
    <row r="5136" spans="1:7" s="168" customFormat="1">
      <c r="A5136" s="62">
        <v>5134</v>
      </c>
      <c r="B5136" s="13" t="s">
        <v>22652</v>
      </c>
      <c r="C5136" s="8" t="str">
        <f t="shared" si="179"/>
        <v>Yes</v>
      </c>
      <c r="D5136" s="30">
        <f t="shared" si="180"/>
        <v>0.25699237195786417</v>
      </c>
      <c r="E5136" s="160">
        <v>707.5</v>
      </c>
      <c r="F5136" s="237">
        <v>42612</v>
      </c>
      <c r="G5136" s="3" t="s">
        <v>22540</v>
      </c>
    </row>
    <row r="5137" spans="1:7" s="168" customFormat="1">
      <c r="A5137" s="62">
        <v>5135</v>
      </c>
      <c r="B5137" s="13" t="s">
        <v>22653</v>
      </c>
      <c r="C5137" s="8" t="str">
        <f t="shared" si="179"/>
        <v>Yes</v>
      </c>
      <c r="D5137" s="30">
        <f t="shared" si="180"/>
        <v>0.869596803487105</v>
      </c>
      <c r="E5137" s="160">
        <v>2394</v>
      </c>
      <c r="F5137" s="237">
        <v>42612</v>
      </c>
      <c r="G5137" s="3" t="s">
        <v>22540</v>
      </c>
    </row>
    <row r="5138" spans="1:7" s="168" customFormat="1">
      <c r="A5138" s="62">
        <v>5136</v>
      </c>
      <c r="B5138" s="28" t="s">
        <v>22654</v>
      </c>
      <c r="C5138" s="29" t="str">
        <f>IF(D5138&lt;=5, "Yes", "No")</f>
        <v>Yes</v>
      </c>
      <c r="D5138" s="30">
        <f t="shared" si="180"/>
        <v>1.4522339266254995</v>
      </c>
      <c r="E5138" s="160">
        <v>3998</v>
      </c>
      <c r="F5138" s="262">
        <v>42612</v>
      </c>
      <c r="G5138" s="3" t="s">
        <v>22655</v>
      </c>
    </row>
    <row r="5139" spans="1:7" s="168" customFormat="1">
      <c r="A5139" s="62">
        <v>5137</v>
      </c>
      <c r="B5139" s="13" t="s">
        <v>22656</v>
      </c>
      <c r="C5139" s="29" t="str">
        <f t="shared" ref="C5139:C5202" si="181">IF(D5139&lt;=5, "Yes", "No")</f>
        <v>Yes</v>
      </c>
      <c r="D5139" s="30">
        <f t="shared" si="180"/>
        <v>4.9400653832183075</v>
      </c>
      <c r="E5139" s="160">
        <v>13600</v>
      </c>
      <c r="F5139" s="262">
        <v>42612</v>
      </c>
      <c r="G5139" s="3" t="s">
        <v>22655</v>
      </c>
    </row>
    <row r="5140" spans="1:7" s="168" customFormat="1">
      <c r="A5140" s="62">
        <v>5138</v>
      </c>
      <c r="B5140" s="13" t="s">
        <v>22657</v>
      </c>
      <c r="C5140" s="29" t="str">
        <f t="shared" si="181"/>
        <v>Yes</v>
      </c>
      <c r="D5140" s="30">
        <f t="shared" si="180"/>
        <v>0.53378132945877221</v>
      </c>
      <c r="E5140" s="160">
        <v>1469.5</v>
      </c>
      <c r="F5140" s="262">
        <v>42612</v>
      </c>
      <c r="G5140" s="3" t="s">
        <v>22655</v>
      </c>
    </row>
    <row r="5141" spans="1:7" s="168" customFormat="1">
      <c r="A5141" s="62">
        <v>5139</v>
      </c>
      <c r="B5141" s="13" t="s">
        <v>11863</v>
      </c>
      <c r="C5141" s="29" t="str">
        <f t="shared" si="181"/>
        <v>Yes</v>
      </c>
      <c r="D5141" s="30">
        <f t="shared" si="180"/>
        <v>1.3040319651289503</v>
      </c>
      <c r="E5141" s="160">
        <v>3590</v>
      </c>
      <c r="F5141" s="262">
        <v>42612</v>
      </c>
      <c r="G5141" s="3" t="s">
        <v>22655</v>
      </c>
    </row>
    <row r="5142" spans="1:7" s="168" customFormat="1">
      <c r="A5142" s="62">
        <v>5140</v>
      </c>
      <c r="B5142" s="13" t="s">
        <v>22658</v>
      </c>
      <c r="C5142" s="29" t="str">
        <f t="shared" si="181"/>
        <v>Yes</v>
      </c>
      <c r="D5142" s="30">
        <f t="shared" si="180"/>
        <v>0.64220849981837991</v>
      </c>
      <c r="E5142" s="160">
        <v>1768</v>
      </c>
      <c r="F5142" s="262">
        <v>42612</v>
      </c>
      <c r="G5142" s="3" t="s">
        <v>22655</v>
      </c>
    </row>
    <row r="5143" spans="1:7" s="168" customFormat="1">
      <c r="A5143" s="62">
        <v>5141</v>
      </c>
      <c r="B5143" s="13" t="s">
        <v>22659</v>
      </c>
      <c r="C5143" s="29" t="str">
        <f t="shared" si="181"/>
        <v>Yes</v>
      </c>
      <c r="D5143" s="30">
        <f t="shared" si="180"/>
        <v>2.4700326916091537</v>
      </c>
      <c r="E5143" s="160">
        <v>6800</v>
      </c>
      <c r="F5143" s="262">
        <v>42612</v>
      </c>
      <c r="G5143" s="3" t="s">
        <v>22655</v>
      </c>
    </row>
    <row r="5144" spans="1:7" s="168" customFormat="1">
      <c r="A5144" s="62">
        <v>5142</v>
      </c>
      <c r="B5144" s="13" t="s">
        <v>22660</v>
      </c>
      <c r="C5144" s="29" t="str">
        <f t="shared" si="181"/>
        <v>Yes</v>
      </c>
      <c r="D5144" s="30">
        <f t="shared" si="180"/>
        <v>1.2052306574645841</v>
      </c>
      <c r="E5144" s="160">
        <v>3318</v>
      </c>
      <c r="F5144" s="262">
        <v>42612</v>
      </c>
      <c r="G5144" s="3" t="s">
        <v>22655</v>
      </c>
    </row>
    <row r="5145" spans="1:7" s="168" customFormat="1">
      <c r="A5145" s="62">
        <v>5143</v>
      </c>
      <c r="B5145" s="13" t="s">
        <v>22661</v>
      </c>
      <c r="C5145" s="29" t="str">
        <f t="shared" si="181"/>
        <v>Yes</v>
      </c>
      <c r="D5145" s="30">
        <f t="shared" si="180"/>
        <v>1.2052306574645841</v>
      </c>
      <c r="E5145" s="160">
        <v>3318</v>
      </c>
      <c r="F5145" s="262">
        <v>42612</v>
      </c>
      <c r="G5145" s="3" t="s">
        <v>22655</v>
      </c>
    </row>
    <row r="5146" spans="1:7" s="168" customFormat="1" ht="30">
      <c r="A5146" s="62">
        <v>5144</v>
      </c>
      <c r="B5146" s="13" t="s">
        <v>22662</v>
      </c>
      <c r="C5146" s="29" t="str">
        <f t="shared" si="181"/>
        <v>Yes</v>
      </c>
      <c r="D5146" s="30">
        <f t="shared" si="180"/>
        <v>0.40519433345441336</v>
      </c>
      <c r="E5146" s="160">
        <v>1115.5</v>
      </c>
      <c r="F5146" s="262">
        <v>42612</v>
      </c>
      <c r="G5146" s="3" t="s">
        <v>22655</v>
      </c>
    </row>
    <row r="5147" spans="1:7" s="168" customFormat="1">
      <c r="A5147" s="62">
        <v>5145</v>
      </c>
      <c r="B5147" s="13" t="s">
        <v>22663</v>
      </c>
      <c r="C5147" s="29" t="str">
        <f t="shared" si="181"/>
        <v>Yes</v>
      </c>
      <c r="D5147" s="30">
        <f t="shared" si="180"/>
        <v>2.3414456956047949</v>
      </c>
      <c r="E5147" s="160">
        <v>6446</v>
      </c>
      <c r="F5147" s="262">
        <v>42612</v>
      </c>
      <c r="G5147" s="3" t="s">
        <v>22655</v>
      </c>
    </row>
    <row r="5148" spans="1:7" s="168" customFormat="1">
      <c r="A5148" s="62">
        <v>5146</v>
      </c>
      <c r="B5148" s="13" t="s">
        <v>22664</v>
      </c>
      <c r="C5148" s="29" t="str">
        <f t="shared" si="181"/>
        <v>Yes</v>
      </c>
      <c r="D5148" s="30">
        <f t="shared" si="180"/>
        <v>1.3932074100980749</v>
      </c>
      <c r="E5148" s="160">
        <v>3835.5</v>
      </c>
      <c r="F5148" s="262">
        <v>42612</v>
      </c>
      <c r="G5148" s="3" t="s">
        <v>22655</v>
      </c>
    </row>
    <row r="5149" spans="1:7" s="168" customFormat="1">
      <c r="A5149" s="62">
        <v>5147</v>
      </c>
      <c r="B5149" s="13" t="s">
        <v>22617</v>
      </c>
      <c r="C5149" s="29" t="str">
        <f t="shared" si="181"/>
        <v>Yes</v>
      </c>
      <c r="D5149" s="30">
        <f t="shared" si="180"/>
        <v>0.24700326916091536</v>
      </c>
      <c r="E5149" s="160">
        <v>680</v>
      </c>
      <c r="F5149" s="262">
        <v>42612</v>
      </c>
      <c r="G5149" s="3" t="s">
        <v>22655</v>
      </c>
    </row>
    <row r="5150" spans="1:7" s="168" customFormat="1">
      <c r="A5150" s="62">
        <v>5148</v>
      </c>
      <c r="B5150" s="13" t="s">
        <v>22665</v>
      </c>
      <c r="C5150" s="29" t="str">
        <f t="shared" si="181"/>
        <v>Yes</v>
      </c>
      <c r="D5150" s="30">
        <f t="shared" si="180"/>
        <v>0.24700326916091536</v>
      </c>
      <c r="E5150" s="160">
        <v>680</v>
      </c>
      <c r="F5150" s="262">
        <v>42612</v>
      </c>
      <c r="G5150" s="3" t="s">
        <v>22655</v>
      </c>
    </row>
    <row r="5151" spans="1:7" s="168" customFormat="1">
      <c r="A5151" s="62">
        <v>5149</v>
      </c>
      <c r="B5151" s="13" t="s">
        <v>22666</v>
      </c>
      <c r="C5151" s="29" t="str">
        <f t="shared" si="181"/>
        <v>Yes</v>
      </c>
      <c r="D5151" s="30">
        <f t="shared" si="180"/>
        <v>2.4896476571013442</v>
      </c>
      <c r="E5151" s="160">
        <v>6854</v>
      </c>
      <c r="F5151" s="262">
        <v>42612</v>
      </c>
      <c r="G5151" s="3" t="s">
        <v>22655</v>
      </c>
    </row>
    <row r="5152" spans="1:7" s="168" customFormat="1">
      <c r="A5152" s="62">
        <v>5150</v>
      </c>
      <c r="B5152" s="13" t="s">
        <v>22667</v>
      </c>
      <c r="C5152" s="29" t="str">
        <f t="shared" si="181"/>
        <v>Yes</v>
      </c>
      <c r="D5152" s="30">
        <f t="shared" si="180"/>
        <v>0.57319288049400652</v>
      </c>
      <c r="E5152" s="160">
        <v>1578</v>
      </c>
      <c r="F5152" s="262">
        <v>42612</v>
      </c>
      <c r="G5152" s="3" t="s">
        <v>22655</v>
      </c>
    </row>
    <row r="5153" spans="1:7" s="168" customFormat="1">
      <c r="A5153" s="62">
        <v>5151</v>
      </c>
      <c r="B5153" s="13" t="s">
        <v>22668</v>
      </c>
      <c r="C5153" s="29" t="str">
        <f t="shared" si="181"/>
        <v>Yes</v>
      </c>
      <c r="D5153" s="30">
        <f t="shared" si="180"/>
        <v>0.27678895750090809</v>
      </c>
      <c r="E5153" s="160">
        <v>762</v>
      </c>
      <c r="F5153" s="262">
        <v>42612</v>
      </c>
      <c r="G5153" s="3" t="s">
        <v>22655</v>
      </c>
    </row>
    <row r="5154" spans="1:7" s="168" customFormat="1">
      <c r="A5154" s="62">
        <v>5152</v>
      </c>
      <c r="B5154" s="13" t="s">
        <v>22669</v>
      </c>
      <c r="C5154" s="29" t="str">
        <f t="shared" si="181"/>
        <v>Yes</v>
      </c>
      <c r="D5154" s="30">
        <f t="shared" si="180"/>
        <v>0.43498002179440609</v>
      </c>
      <c r="E5154" s="160">
        <v>1197.5</v>
      </c>
      <c r="F5154" s="262">
        <v>42612</v>
      </c>
      <c r="G5154" s="3" t="s">
        <v>22655</v>
      </c>
    </row>
    <row r="5155" spans="1:7" s="168" customFormat="1">
      <c r="A5155" s="62">
        <v>5153</v>
      </c>
      <c r="B5155" s="13" t="s">
        <v>22670</v>
      </c>
      <c r="C5155" s="29" t="str">
        <f t="shared" si="181"/>
        <v>Yes</v>
      </c>
      <c r="D5155" s="30">
        <f t="shared" si="180"/>
        <v>0.31601888848528875</v>
      </c>
      <c r="E5155" s="160">
        <v>870</v>
      </c>
      <c r="F5155" s="262">
        <v>42612</v>
      </c>
      <c r="G5155" s="3" t="s">
        <v>22655</v>
      </c>
    </row>
    <row r="5156" spans="1:7" s="168" customFormat="1">
      <c r="A5156" s="62">
        <v>5154</v>
      </c>
      <c r="B5156" s="13" t="s">
        <v>22671</v>
      </c>
      <c r="C5156" s="29" t="str">
        <f t="shared" si="181"/>
        <v>Yes</v>
      </c>
      <c r="D5156" s="30">
        <f t="shared" si="180"/>
        <v>0.49400653832183072</v>
      </c>
      <c r="E5156" s="160">
        <v>1360</v>
      </c>
      <c r="F5156" s="262">
        <v>42612</v>
      </c>
      <c r="G5156" s="3" t="s">
        <v>22655</v>
      </c>
    </row>
    <row r="5157" spans="1:7" s="168" customFormat="1">
      <c r="A5157" s="62">
        <v>5155</v>
      </c>
      <c r="B5157" s="13" t="s">
        <v>22672</v>
      </c>
      <c r="C5157" s="29" t="str">
        <f t="shared" si="181"/>
        <v>Yes</v>
      </c>
      <c r="D5157" s="30">
        <f t="shared" si="180"/>
        <v>1.7290228841264075</v>
      </c>
      <c r="E5157" s="160">
        <v>4760</v>
      </c>
      <c r="F5157" s="262">
        <v>42612</v>
      </c>
      <c r="G5157" s="3" t="s">
        <v>22655</v>
      </c>
    </row>
    <row r="5158" spans="1:7" s="168" customFormat="1">
      <c r="A5158" s="62">
        <v>5156</v>
      </c>
      <c r="B5158" s="13" t="s">
        <v>22673</v>
      </c>
      <c r="C5158" s="29" t="str">
        <f t="shared" si="181"/>
        <v>Yes</v>
      </c>
      <c r="D5158" s="30">
        <f t="shared" si="180"/>
        <v>1.7290228841264075</v>
      </c>
      <c r="E5158" s="160">
        <v>4760</v>
      </c>
      <c r="F5158" s="262">
        <v>42612</v>
      </c>
      <c r="G5158" s="3" t="s">
        <v>22655</v>
      </c>
    </row>
    <row r="5159" spans="1:7" s="168" customFormat="1">
      <c r="A5159" s="62">
        <v>5157</v>
      </c>
      <c r="B5159" s="13" t="s">
        <v>22674</v>
      </c>
      <c r="C5159" s="29" t="str">
        <f t="shared" si="181"/>
        <v>Yes</v>
      </c>
      <c r="D5159" s="30">
        <f t="shared" si="180"/>
        <v>3.0038140210679258</v>
      </c>
      <c r="E5159" s="160">
        <v>8269.5</v>
      </c>
      <c r="F5159" s="262">
        <v>42612</v>
      </c>
      <c r="G5159" s="3" t="s">
        <v>22655</v>
      </c>
    </row>
    <row r="5160" spans="1:7" s="168" customFormat="1">
      <c r="A5160" s="62">
        <v>5158</v>
      </c>
      <c r="B5160" s="13" t="s">
        <v>22675</v>
      </c>
      <c r="C5160" s="29" t="str">
        <f t="shared" si="181"/>
        <v>Yes</v>
      </c>
      <c r="D5160" s="30">
        <f t="shared" si="180"/>
        <v>4.9400653832183075</v>
      </c>
      <c r="E5160" s="160">
        <v>13600</v>
      </c>
      <c r="F5160" s="262">
        <v>42612</v>
      </c>
      <c r="G5160" s="3" t="s">
        <v>22655</v>
      </c>
    </row>
    <row r="5161" spans="1:7" s="168" customFormat="1">
      <c r="A5161" s="62">
        <v>5159</v>
      </c>
      <c r="B5161" s="13" t="s">
        <v>22676</v>
      </c>
      <c r="C5161" s="29" t="str">
        <f t="shared" si="181"/>
        <v>Yes</v>
      </c>
      <c r="D5161" s="30">
        <f t="shared" si="180"/>
        <v>0.13857609880130767</v>
      </c>
      <c r="E5161" s="160">
        <v>381.5</v>
      </c>
      <c r="F5161" s="262">
        <v>42612</v>
      </c>
      <c r="G5161" s="3" t="s">
        <v>22655</v>
      </c>
    </row>
    <row r="5162" spans="1:7" s="168" customFormat="1" ht="30">
      <c r="A5162" s="62">
        <v>5160</v>
      </c>
      <c r="B5162" s="13" t="s">
        <v>22677</v>
      </c>
      <c r="C5162" s="29" t="str">
        <f t="shared" si="181"/>
        <v>Yes</v>
      </c>
      <c r="D5162" s="30">
        <f t="shared" si="180"/>
        <v>0.64220849981837991</v>
      </c>
      <c r="E5162" s="160">
        <v>1768</v>
      </c>
      <c r="F5162" s="262">
        <v>42612</v>
      </c>
      <c r="G5162" s="3" t="s">
        <v>22655</v>
      </c>
    </row>
    <row r="5163" spans="1:7" s="168" customFormat="1">
      <c r="A5163" s="62">
        <v>5161</v>
      </c>
      <c r="B5163" s="13" t="s">
        <v>22678</v>
      </c>
      <c r="C5163" s="29" t="str">
        <f t="shared" si="181"/>
        <v>Yes</v>
      </c>
      <c r="D5163" s="30">
        <f t="shared" si="180"/>
        <v>3.5866327642571738</v>
      </c>
      <c r="E5163" s="160">
        <v>9874</v>
      </c>
      <c r="F5163" s="262">
        <v>42612</v>
      </c>
      <c r="G5163" s="3" t="s">
        <v>22655</v>
      </c>
    </row>
    <row r="5164" spans="1:7" s="168" customFormat="1">
      <c r="A5164" s="62">
        <v>5162</v>
      </c>
      <c r="B5164" s="13" t="s">
        <v>22679</v>
      </c>
      <c r="C5164" s="29" t="str">
        <f t="shared" si="181"/>
        <v>Yes</v>
      </c>
      <c r="D5164" s="30">
        <f t="shared" si="180"/>
        <v>0.11877951325826372</v>
      </c>
      <c r="E5164" s="160">
        <v>327</v>
      </c>
      <c r="F5164" s="262">
        <v>42612</v>
      </c>
      <c r="G5164" s="3" t="s">
        <v>22655</v>
      </c>
    </row>
    <row r="5165" spans="1:7" s="168" customFormat="1">
      <c r="A5165" s="62">
        <v>5163</v>
      </c>
      <c r="B5165" s="13" t="s">
        <v>22680</v>
      </c>
      <c r="C5165" s="29" t="str">
        <f t="shared" si="181"/>
        <v>Yes</v>
      </c>
      <c r="D5165" s="30">
        <f t="shared" si="180"/>
        <v>4.9400653832183075</v>
      </c>
      <c r="E5165" s="160">
        <v>13600</v>
      </c>
      <c r="F5165" s="262">
        <v>42612</v>
      </c>
      <c r="G5165" s="3" t="s">
        <v>22655</v>
      </c>
    </row>
    <row r="5166" spans="1:7" s="168" customFormat="1">
      <c r="A5166" s="62">
        <v>5164</v>
      </c>
      <c r="B5166" s="13" t="s">
        <v>22681</v>
      </c>
      <c r="C5166" s="29" t="str">
        <f t="shared" si="181"/>
        <v>Yes</v>
      </c>
      <c r="D5166" s="30">
        <f t="shared" si="180"/>
        <v>2.5390483109335271</v>
      </c>
      <c r="E5166" s="160">
        <v>6990</v>
      </c>
      <c r="F5166" s="262">
        <v>42612</v>
      </c>
      <c r="G5166" s="3" t="s">
        <v>22655</v>
      </c>
    </row>
    <row r="5167" spans="1:7" s="168" customFormat="1">
      <c r="A5167" s="62">
        <v>5165</v>
      </c>
      <c r="B5167" s="13" t="s">
        <v>22682</v>
      </c>
      <c r="C5167" s="29" t="str">
        <f t="shared" si="181"/>
        <v>Yes</v>
      </c>
      <c r="D5167" s="30">
        <f t="shared" si="180"/>
        <v>1.6106066109698511</v>
      </c>
      <c r="E5167" s="160">
        <v>4434</v>
      </c>
      <c r="F5167" s="262">
        <v>42612</v>
      </c>
      <c r="G5167" s="3" t="s">
        <v>22655</v>
      </c>
    </row>
    <row r="5168" spans="1:7" s="168" customFormat="1">
      <c r="A5168" s="62">
        <v>5166</v>
      </c>
      <c r="B5168" s="13" t="s">
        <v>22683</v>
      </c>
      <c r="C5168" s="29" t="str">
        <f t="shared" si="181"/>
        <v>Yes</v>
      </c>
      <c r="D5168" s="30">
        <f t="shared" si="180"/>
        <v>0.43498002179440609</v>
      </c>
      <c r="E5168" s="160">
        <v>1197.5</v>
      </c>
      <c r="F5168" s="262">
        <v>42612</v>
      </c>
      <c r="G5168" s="3" t="s">
        <v>22655</v>
      </c>
    </row>
    <row r="5169" spans="1:7" s="168" customFormat="1">
      <c r="A5169" s="62">
        <v>5167</v>
      </c>
      <c r="B5169" s="13" t="s">
        <v>22684</v>
      </c>
      <c r="C5169" s="29" t="str">
        <f t="shared" si="181"/>
        <v>Yes</v>
      </c>
      <c r="D5169" s="30">
        <f t="shared" si="180"/>
        <v>0.43498002179440609</v>
      </c>
      <c r="E5169" s="160">
        <v>1197.5</v>
      </c>
      <c r="F5169" s="262">
        <v>42612</v>
      </c>
      <c r="G5169" s="3" t="s">
        <v>22655</v>
      </c>
    </row>
    <row r="5170" spans="1:7" s="168" customFormat="1">
      <c r="A5170" s="62">
        <v>5168</v>
      </c>
      <c r="B5170" s="13" t="s">
        <v>22685</v>
      </c>
      <c r="C5170" s="29" t="str">
        <f t="shared" si="181"/>
        <v>Yes</v>
      </c>
      <c r="D5170" s="30">
        <f t="shared" si="180"/>
        <v>0.43498002179440609</v>
      </c>
      <c r="E5170" s="160">
        <v>1197.5</v>
      </c>
      <c r="F5170" s="262">
        <v>42612</v>
      </c>
      <c r="G5170" s="3" t="s">
        <v>22655</v>
      </c>
    </row>
    <row r="5171" spans="1:7" s="168" customFormat="1">
      <c r="A5171" s="62">
        <v>5169</v>
      </c>
      <c r="B5171" s="13" t="s">
        <v>22686</v>
      </c>
      <c r="C5171" s="29" t="str">
        <f t="shared" si="181"/>
        <v>Yes</v>
      </c>
      <c r="D5171" s="30">
        <f t="shared" si="180"/>
        <v>4.9400653832183075</v>
      </c>
      <c r="E5171" s="160">
        <v>13600</v>
      </c>
      <c r="F5171" s="262">
        <v>42612</v>
      </c>
      <c r="G5171" s="3" t="s">
        <v>22655</v>
      </c>
    </row>
    <row r="5172" spans="1:7" s="168" customFormat="1">
      <c r="A5172" s="62">
        <v>5170</v>
      </c>
      <c r="B5172" s="13" t="s">
        <v>22687</v>
      </c>
      <c r="C5172" s="29" t="str">
        <f t="shared" si="181"/>
        <v>Yes</v>
      </c>
      <c r="D5172" s="30">
        <f t="shared" si="180"/>
        <v>0.48438067562658915</v>
      </c>
      <c r="E5172" s="160">
        <v>1333.5</v>
      </c>
      <c r="F5172" s="262">
        <v>42612</v>
      </c>
      <c r="G5172" s="3" t="s">
        <v>22655</v>
      </c>
    </row>
    <row r="5173" spans="1:7" s="168" customFormat="1">
      <c r="A5173" s="62">
        <v>5171</v>
      </c>
      <c r="B5173" s="13" t="s">
        <v>22688</v>
      </c>
      <c r="C5173" s="29" t="str">
        <f t="shared" si="181"/>
        <v>Yes</v>
      </c>
      <c r="D5173" s="30">
        <f t="shared" si="180"/>
        <v>0.48438067562658915</v>
      </c>
      <c r="E5173" s="160">
        <v>1333.5</v>
      </c>
      <c r="F5173" s="262">
        <v>42612</v>
      </c>
      <c r="G5173" s="3" t="s">
        <v>22655</v>
      </c>
    </row>
    <row r="5174" spans="1:7" s="168" customFormat="1">
      <c r="A5174" s="62">
        <v>5172</v>
      </c>
      <c r="B5174" s="13" t="s">
        <v>22689</v>
      </c>
      <c r="C5174" s="29" t="str">
        <f t="shared" si="181"/>
        <v>Yes</v>
      </c>
      <c r="D5174" s="30">
        <f t="shared" si="180"/>
        <v>0.48438067562658915</v>
      </c>
      <c r="E5174" s="160">
        <v>1333.5</v>
      </c>
      <c r="F5174" s="262">
        <v>42612</v>
      </c>
      <c r="G5174" s="3" t="s">
        <v>22655</v>
      </c>
    </row>
    <row r="5175" spans="1:7" s="168" customFormat="1">
      <c r="A5175" s="62">
        <v>5173</v>
      </c>
      <c r="B5175" s="13" t="s">
        <v>22690</v>
      </c>
      <c r="C5175" s="29" t="str">
        <f t="shared" si="181"/>
        <v>Yes</v>
      </c>
      <c r="D5175" s="30">
        <f t="shared" si="180"/>
        <v>0.48438067562658915</v>
      </c>
      <c r="E5175" s="160">
        <v>1333.5</v>
      </c>
      <c r="F5175" s="262">
        <v>42612</v>
      </c>
      <c r="G5175" s="3" t="s">
        <v>22655</v>
      </c>
    </row>
    <row r="5176" spans="1:7" s="168" customFormat="1">
      <c r="A5176" s="62">
        <v>5174</v>
      </c>
      <c r="B5176" s="13" t="s">
        <v>22691</v>
      </c>
      <c r="C5176" s="29" t="str">
        <f t="shared" si="181"/>
        <v>Yes</v>
      </c>
      <c r="D5176" s="30">
        <f t="shared" si="180"/>
        <v>1.9560479476934254</v>
      </c>
      <c r="E5176" s="160">
        <v>5385</v>
      </c>
      <c r="F5176" s="262">
        <v>42612</v>
      </c>
      <c r="G5176" s="3" t="s">
        <v>22655</v>
      </c>
    </row>
    <row r="5177" spans="1:7" s="168" customFormat="1">
      <c r="A5177" s="62">
        <v>5175</v>
      </c>
      <c r="B5177" s="13" t="s">
        <v>22692</v>
      </c>
      <c r="C5177" s="29" t="str">
        <f t="shared" si="181"/>
        <v>Yes</v>
      </c>
      <c r="D5177" s="30">
        <f t="shared" si="180"/>
        <v>2.8307301126044315</v>
      </c>
      <c r="E5177" s="160">
        <v>7793</v>
      </c>
      <c r="F5177" s="262">
        <v>42612</v>
      </c>
      <c r="G5177" s="3" t="s">
        <v>22655</v>
      </c>
    </row>
    <row r="5178" spans="1:7" s="168" customFormat="1">
      <c r="A5178" s="62">
        <v>5176</v>
      </c>
      <c r="B5178" s="13" t="s">
        <v>22693</v>
      </c>
      <c r="C5178" s="29" t="str">
        <f t="shared" si="181"/>
        <v>Yes</v>
      </c>
      <c r="D5178" s="30">
        <f t="shared" si="180"/>
        <v>1.2747911369415184</v>
      </c>
      <c r="E5178" s="160">
        <v>3509.5</v>
      </c>
      <c r="F5178" s="262">
        <v>42612</v>
      </c>
      <c r="G5178" s="3" t="s">
        <v>22655</v>
      </c>
    </row>
    <row r="5179" spans="1:7" s="168" customFormat="1">
      <c r="A5179" s="62">
        <v>5177</v>
      </c>
      <c r="B5179" s="13" t="s">
        <v>22694</v>
      </c>
      <c r="C5179" s="29" t="str">
        <f t="shared" si="181"/>
        <v>Yes</v>
      </c>
      <c r="D5179" s="30">
        <f t="shared" si="180"/>
        <v>2.1046131492916818</v>
      </c>
      <c r="E5179" s="160">
        <v>5794</v>
      </c>
      <c r="F5179" s="262">
        <v>42612</v>
      </c>
      <c r="G5179" s="3" t="s">
        <v>22655</v>
      </c>
    </row>
    <row r="5180" spans="1:7" s="168" customFormat="1">
      <c r="A5180" s="62">
        <v>5178</v>
      </c>
      <c r="B5180" s="13" t="s">
        <v>22695</v>
      </c>
      <c r="C5180" s="29" t="str">
        <f t="shared" si="181"/>
        <v>Yes</v>
      </c>
      <c r="D5180" s="30">
        <f t="shared" si="180"/>
        <v>0.55339629495096254</v>
      </c>
      <c r="E5180" s="160">
        <v>1523.5</v>
      </c>
      <c r="F5180" s="262">
        <v>42612</v>
      </c>
      <c r="G5180" s="3" t="s">
        <v>22655</v>
      </c>
    </row>
    <row r="5181" spans="1:7" s="168" customFormat="1">
      <c r="A5181" s="62">
        <v>5179</v>
      </c>
      <c r="B5181" s="13" t="s">
        <v>22696</v>
      </c>
      <c r="C5181" s="29" t="str">
        <f t="shared" si="181"/>
        <v>Yes</v>
      </c>
      <c r="D5181" s="30">
        <f t="shared" si="180"/>
        <v>1.9169996367598983</v>
      </c>
      <c r="E5181" s="160">
        <v>5277.5</v>
      </c>
      <c r="F5181" s="262">
        <v>42612</v>
      </c>
      <c r="G5181" s="3" t="s">
        <v>22655</v>
      </c>
    </row>
    <row r="5182" spans="1:7" s="168" customFormat="1">
      <c r="A5182" s="62">
        <v>5180</v>
      </c>
      <c r="B5182" s="13" t="s">
        <v>22697</v>
      </c>
      <c r="C5182" s="29" t="str">
        <f t="shared" si="181"/>
        <v>Yes</v>
      </c>
      <c r="D5182" s="30">
        <f t="shared" si="180"/>
        <v>1.2350163458045769</v>
      </c>
      <c r="E5182" s="160">
        <v>3400</v>
      </c>
      <c r="F5182" s="262">
        <v>42612</v>
      </c>
      <c r="G5182" s="3" t="s">
        <v>22655</v>
      </c>
    </row>
    <row r="5183" spans="1:7" s="168" customFormat="1">
      <c r="A5183" s="62">
        <v>5181</v>
      </c>
      <c r="B5183" s="13" t="s">
        <v>22698</v>
      </c>
      <c r="C5183" s="29" t="str">
        <f t="shared" si="181"/>
        <v>Yes</v>
      </c>
      <c r="D5183" s="30">
        <f t="shared" si="180"/>
        <v>0.42499091899745733</v>
      </c>
      <c r="E5183" s="160">
        <v>1170</v>
      </c>
      <c r="F5183" s="262">
        <v>42612</v>
      </c>
      <c r="G5183" s="3" t="s">
        <v>22655</v>
      </c>
    </row>
    <row r="5184" spans="1:7" s="168" customFormat="1">
      <c r="A5184" s="62">
        <v>5182</v>
      </c>
      <c r="B5184" s="13" t="s">
        <v>22699</v>
      </c>
      <c r="C5184" s="29" t="str">
        <f t="shared" si="181"/>
        <v>Yes</v>
      </c>
      <c r="D5184" s="30">
        <f t="shared" si="180"/>
        <v>1.0076280421358519</v>
      </c>
      <c r="E5184" s="160">
        <v>2774</v>
      </c>
      <c r="F5184" s="262">
        <v>42612</v>
      </c>
      <c r="G5184" s="3" t="s">
        <v>22655</v>
      </c>
    </row>
    <row r="5185" spans="1:7" s="168" customFormat="1">
      <c r="A5185" s="62">
        <v>5183</v>
      </c>
      <c r="B5185" s="13" t="s">
        <v>22700</v>
      </c>
      <c r="C5185" s="29" t="str">
        <f t="shared" si="181"/>
        <v>Yes</v>
      </c>
      <c r="D5185" s="30">
        <f t="shared" si="180"/>
        <v>1.3241917907737015</v>
      </c>
      <c r="E5185" s="160">
        <v>3645.5</v>
      </c>
      <c r="F5185" s="262">
        <v>42612</v>
      </c>
      <c r="G5185" s="3" t="s">
        <v>22655</v>
      </c>
    </row>
    <row r="5186" spans="1:7" s="168" customFormat="1">
      <c r="A5186" s="62">
        <v>5184</v>
      </c>
      <c r="B5186" s="13" t="s">
        <v>22701</v>
      </c>
      <c r="C5186" s="29" t="str">
        <f t="shared" si="181"/>
        <v>Yes</v>
      </c>
      <c r="D5186" s="30">
        <f t="shared" si="180"/>
        <v>2.9938249182709771</v>
      </c>
      <c r="E5186" s="160">
        <v>8242</v>
      </c>
      <c r="F5186" s="262">
        <v>42612</v>
      </c>
      <c r="G5186" s="3" t="s">
        <v>22655</v>
      </c>
    </row>
    <row r="5187" spans="1:7" s="168" customFormat="1">
      <c r="A5187" s="62">
        <v>5185</v>
      </c>
      <c r="B5187" s="13" t="s">
        <v>22702</v>
      </c>
      <c r="C5187" s="29" t="str">
        <f t="shared" si="181"/>
        <v>Yes</v>
      </c>
      <c r="D5187" s="30">
        <f t="shared" si="180"/>
        <v>1.1166000726480203</v>
      </c>
      <c r="E5187" s="160">
        <v>3074</v>
      </c>
      <c r="F5187" s="262">
        <v>42612</v>
      </c>
      <c r="G5187" s="3" t="s">
        <v>22655</v>
      </c>
    </row>
    <row r="5188" spans="1:7" s="168" customFormat="1">
      <c r="A5188" s="62">
        <v>5186</v>
      </c>
      <c r="B5188" s="13" t="s">
        <v>22703</v>
      </c>
      <c r="C5188" s="29" t="str">
        <f t="shared" si="181"/>
        <v>Yes</v>
      </c>
      <c r="D5188" s="30">
        <f t="shared" ref="D5188:D5251" si="182">E5188/2753</f>
        <v>3.7842353795859065</v>
      </c>
      <c r="E5188" s="160">
        <v>10418</v>
      </c>
      <c r="F5188" s="262">
        <v>42612</v>
      </c>
      <c r="G5188" s="3" t="s">
        <v>22655</v>
      </c>
    </row>
    <row r="5189" spans="1:7" s="168" customFormat="1">
      <c r="A5189" s="62">
        <v>5187</v>
      </c>
      <c r="B5189" s="13" t="s">
        <v>22704</v>
      </c>
      <c r="C5189" s="29" t="str">
        <f t="shared" si="181"/>
        <v>Yes</v>
      </c>
      <c r="D5189" s="30">
        <f t="shared" si="182"/>
        <v>2.4402470032691608</v>
      </c>
      <c r="E5189" s="160">
        <v>6718</v>
      </c>
      <c r="F5189" s="262">
        <v>42612</v>
      </c>
      <c r="G5189" s="3" t="s">
        <v>22655</v>
      </c>
    </row>
    <row r="5190" spans="1:7" s="168" customFormat="1">
      <c r="A5190" s="62">
        <v>5188</v>
      </c>
      <c r="B5190" s="13" t="s">
        <v>16962</v>
      </c>
      <c r="C5190" s="29" t="str">
        <f t="shared" si="181"/>
        <v>Yes</v>
      </c>
      <c r="D5190" s="30">
        <f t="shared" si="182"/>
        <v>1.3438067562658917</v>
      </c>
      <c r="E5190" s="160">
        <v>3699.5</v>
      </c>
      <c r="F5190" s="262">
        <v>42612</v>
      </c>
      <c r="G5190" s="3" t="s">
        <v>22655</v>
      </c>
    </row>
    <row r="5191" spans="1:7" s="168" customFormat="1">
      <c r="A5191" s="62">
        <v>5189</v>
      </c>
      <c r="B5191" s="13" t="s">
        <v>22705</v>
      </c>
      <c r="C5191" s="29" t="str">
        <f t="shared" si="181"/>
        <v>Yes</v>
      </c>
      <c r="D5191" s="30">
        <f t="shared" si="182"/>
        <v>4.9400653832183075</v>
      </c>
      <c r="E5191" s="160">
        <v>13600</v>
      </c>
      <c r="F5191" s="262">
        <v>42612</v>
      </c>
      <c r="G5191" s="3" t="s">
        <v>22655</v>
      </c>
    </row>
    <row r="5192" spans="1:7" s="168" customFormat="1">
      <c r="A5192" s="62">
        <v>5190</v>
      </c>
      <c r="B5192" s="13" t="s">
        <v>22706</v>
      </c>
      <c r="C5192" s="29" t="str">
        <f t="shared" si="181"/>
        <v>Yes</v>
      </c>
      <c r="D5192" s="30">
        <f t="shared" si="182"/>
        <v>1.3832183073011259</v>
      </c>
      <c r="E5192" s="160">
        <v>3808</v>
      </c>
      <c r="F5192" s="262">
        <v>42612</v>
      </c>
      <c r="G5192" s="3" t="s">
        <v>22655</v>
      </c>
    </row>
    <row r="5193" spans="1:7" s="168" customFormat="1">
      <c r="A5193" s="62">
        <v>5191</v>
      </c>
      <c r="B5193" s="13" t="s">
        <v>22707</v>
      </c>
      <c r="C5193" s="29" t="str">
        <f t="shared" si="181"/>
        <v>Yes</v>
      </c>
      <c r="D5193" s="30">
        <f t="shared" si="182"/>
        <v>1.3832183073011259</v>
      </c>
      <c r="E5193" s="160">
        <v>3808</v>
      </c>
      <c r="F5193" s="262">
        <v>42612</v>
      </c>
      <c r="G5193" s="3" t="s">
        <v>22655</v>
      </c>
    </row>
    <row r="5194" spans="1:7" s="168" customFormat="1">
      <c r="A5194" s="62">
        <v>5192</v>
      </c>
      <c r="B5194" s="13" t="s">
        <v>22708</v>
      </c>
      <c r="C5194" s="29" t="str">
        <f t="shared" si="181"/>
        <v>Yes</v>
      </c>
      <c r="D5194" s="30">
        <f t="shared" si="182"/>
        <v>4.9400653832183075</v>
      </c>
      <c r="E5194" s="160">
        <v>13600</v>
      </c>
      <c r="F5194" s="262">
        <v>42612</v>
      </c>
      <c r="G5194" s="3" t="s">
        <v>22655</v>
      </c>
    </row>
    <row r="5195" spans="1:7" s="168" customFormat="1">
      <c r="A5195" s="62">
        <v>5193</v>
      </c>
      <c r="B5195" s="13" t="s">
        <v>22709</v>
      </c>
      <c r="C5195" s="29" t="str">
        <f t="shared" si="181"/>
        <v>Yes</v>
      </c>
      <c r="D5195" s="30">
        <f t="shared" si="182"/>
        <v>3.1122411914275334</v>
      </c>
      <c r="E5195" s="160">
        <v>8568</v>
      </c>
      <c r="F5195" s="262">
        <v>42612</v>
      </c>
      <c r="G5195" s="3" t="s">
        <v>22655</v>
      </c>
    </row>
    <row r="5196" spans="1:7" s="168" customFormat="1">
      <c r="A5196" s="62">
        <v>5194</v>
      </c>
      <c r="B5196" s="13" t="s">
        <v>22710</v>
      </c>
      <c r="C5196" s="29" t="str">
        <f t="shared" si="181"/>
        <v>Yes</v>
      </c>
      <c r="D5196" s="30">
        <f t="shared" si="182"/>
        <v>3.1122411914275334</v>
      </c>
      <c r="E5196" s="160">
        <v>8568</v>
      </c>
      <c r="F5196" s="262">
        <v>42612</v>
      </c>
      <c r="G5196" s="3" t="s">
        <v>22655</v>
      </c>
    </row>
    <row r="5197" spans="1:7" s="168" customFormat="1">
      <c r="A5197" s="62">
        <v>5195</v>
      </c>
      <c r="B5197" s="13" t="s">
        <v>22711</v>
      </c>
      <c r="C5197" s="29" t="str">
        <f t="shared" si="181"/>
        <v>Yes</v>
      </c>
      <c r="D5197" s="30">
        <f t="shared" si="182"/>
        <v>0.16781692698873957</v>
      </c>
      <c r="E5197" s="160">
        <v>462</v>
      </c>
      <c r="F5197" s="262">
        <v>42612</v>
      </c>
      <c r="G5197" s="3" t="s">
        <v>22655</v>
      </c>
    </row>
    <row r="5198" spans="1:7" s="168" customFormat="1" ht="30">
      <c r="A5198" s="62">
        <v>5196</v>
      </c>
      <c r="B5198" s="13" t="s">
        <v>22712</v>
      </c>
      <c r="C5198" s="29" t="str">
        <f t="shared" si="181"/>
        <v>Yes</v>
      </c>
      <c r="D5198" s="30">
        <f t="shared" si="182"/>
        <v>1.1462041409371595</v>
      </c>
      <c r="E5198" s="160">
        <v>3155.5</v>
      </c>
      <c r="F5198" s="262">
        <v>42612</v>
      </c>
      <c r="G5198" s="3" t="s">
        <v>22655</v>
      </c>
    </row>
    <row r="5199" spans="1:7" s="168" customFormat="1">
      <c r="A5199" s="62">
        <v>5197</v>
      </c>
      <c r="B5199" s="13" t="s">
        <v>22713</v>
      </c>
      <c r="C5199" s="29" t="str">
        <f t="shared" si="181"/>
        <v>Yes</v>
      </c>
      <c r="D5199" s="30">
        <f t="shared" si="182"/>
        <v>1.1462041409371595</v>
      </c>
      <c r="E5199" s="160">
        <v>3155.5</v>
      </c>
      <c r="F5199" s="262">
        <v>42612</v>
      </c>
      <c r="G5199" s="3" t="s">
        <v>22655</v>
      </c>
    </row>
    <row r="5200" spans="1:7" s="168" customFormat="1" ht="30">
      <c r="A5200" s="62">
        <v>5198</v>
      </c>
      <c r="B5200" s="13" t="s">
        <v>22714</v>
      </c>
      <c r="C5200" s="29" t="str">
        <f t="shared" si="181"/>
        <v>Yes</v>
      </c>
      <c r="D5200" s="30">
        <f t="shared" si="182"/>
        <v>1.1462041409371595</v>
      </c>
      <c r="E5200" s="160">
        <v>3155.5</v>
      </c>
      <c r="F5200" s="262">
        <v>42612</v>
      </c>
      <c r="G5200" s="3" t="s">
        <v>22655</v>
      </c>
    </row>
    <row r="5201" spans="1:7" s="168" customFormat="1">
      <c r="A5201" s="62">
        <v>5199</v>
      </c>
      <c r="B5201" s="13" t="s">
        <v>22715</v>
      </c>
      <c r="C5201" s="29" t="str">
        <f t="shared" si="181"/>
        <v>Yes</v>
      </c>
      <c r="D5201" s="30">
        <f t="shared" si="182"/>
        <v>1.1462041409371595</v>
      </c>
      <c r="E5201" s="160">
        <v>3155.5</v>
      </c>
      <c r="F5201" s="262">
        <v>42612</v>
      </c>
      <c r="G5201" s="3" t="s">
        <v>22655</v>
      </c>
    </row>
    <row r="5202" spans="1:7" s="168" customFormat="1">
      <c r="A5202" s="62">
        <v>5200</v>
      </c>
      <c r="B5202" s="13" t="s">
        <v>22716</v>
      </c>
      <c r="C5202" s="29" t="str">
        <f t="shared" si="181"/>
        <v>Yes</v>
      </c>
      <c r="D5202" s="30">
        <f t="shared" si="182"/>
        <v>1.1462041409371595</v>
      </c>
      <c r="E5202" s="160">
        <v>3155.5</v>
      </c>
      <c r="F5202" s="262">
        <v>42612</v>
      </c>
      <c r="G5202" s="3" t="s">
        <v>22655</v>
      </c>
    </row>
    <row r="5203" spans="1:7" s="168" customFormat="1">
      <c r="A5203" s="62">
        <v>5201</v>
      </c>
      <c r="B5203" s="13" t="s">
        <v>22717</v>
      </c>
      <c r="C5203" s="29" t="str">
        <f t="shared" ref="C5203:C5266" si="183">IF(D5203&lt;=5, "Yes", "No")</f>
        <v>Yes</v>
      </c>
      <c r="D5203" s="30">
        <f t="shared" si="182"/>
        <v>1.719397021431166</v>
      </c>
      <c r="E5203" s="160">
        <v>4733.5</v>
      </c>
      <c r="F5203" s="262">
        <v>42612</v>
      </c>
      <c r="G5203" s="3" t="s">
        <v>22655</v>
      </c>
    </row>
    <row r="5204" spans="1:7" s="168" customFormat="1">
      <c r="A5204" s="62">
        <v>5202</v>
      </c>
      <c r="B5204" s="13" t="s">
        <v>22718</v>
      </c>
      <c r="C5204" s="29" t="str">
        <f t="shared" si="183"/>
        <v>Yes</v>
      </c>
      <c r="D5204" s="30">
        <f t="shared" si="182"/>
        <v>1.0868143843080276</v>
      </c>
      <c r="E5204" s="160">
        <v>2992</v>
      </c>
      <c r="F5204" s="262">
        <v>42612</v>
      </c>
      <c r="G5204" s="3" t="s">
        <v>22655</v>
      </c>
    </row>
    <row r="5205" spans="1:7" s="168" customFormat="1">
      <c r="A5205" s="62">
        <v>5203</v>
      </c>
      <c r="B5205" s="13" t="s">
        <v>22719</v>
      </c>
      <c r="C5205" s="29" t="str">
        <f t="shared" si="183"/>
        <v>Yes</v>
      </c>
      <c r="D5205" s="30">
        <f t="shared" si="182"/>
        <v>2.2824191790773702</v>
      </c>
      <c r="E5205" s="160">
        <v>6283.5</v>
      </c>
      <c r="F5205" s="262">
        <v>42612</v>
      </c>
      <c r="G5205" s="3" t="s">
        <v>22655</v>
      </c>
    </row>
    <row r="5206" spans="1:7" s="168" customFormat="1">
      <c r="A5206" s="62">
        <v>5204</v>
      </c>
      <c r="B5206" s="13" t="s">
        <v>22720</v>
      </c>
      <c r="C5206" s="29" t="str">
        <f t="shared" si="183"/>
        <v>Yes</v>
      </c>
      <c r="D5206" s="30">
        <f t="shared" si="182"/>
        <v>0.25699237195786417</v>
      </c>
      <c r="E5206" s="160">
        <v>707.5</v>
      </c>
      <c r="F5206" s="262">
        <v>42612</v>
      </c>
      <c r="G5206" s="3" t="s">
        <v>22655</v>
      </c>
    </row>
    <row r="5207" spans="1:7" s="168" customFormat="1">
      <c r="A5207" s="62">
        <v>5205</v>
      </c>
      <c r="B5207" s="13" t="s">
        <v>22721</v>
      </c>
      <c r="C5207" s="29" t="str">
        <f t="shared" si="183"/>
        <v>Yes</v>
      </c>
      <c r="D5207" s="30">
        <f t="shared" si="182"/>
        <v>0.56302215764620411</v>
      </c>
      <c r="E5207" s="160">
        <v>1550</v>
      </c>
      <c r="F5207" s="262">
        <v>42612</v>
      </c>
      <c r="G5207" s="3" t="s">
        <v>22655</v>
      </c>
    </row>
    <row r="5208" spans="1:7" s="168" customFormat="1">
      <c r="A5208" s="62">
        <v>5206</v>
      </c>
      <c r="B5208" s="13" t="s">
        <v>22722</v>
      </c>
      <c r="C5208" s="29" t="str">
        <f t="shared" si="183"/>
        <v>Yes</v>
      </c>
      <c r="D5208" s="30">
        <f t="shared" si="182"/>
        <v>2.3414456956047949</v>
      </c>
      <c r="E5208" s="160">
        <v>6446</v>
      </c>
      <c r="F5208" s="262">
        <v>42612</v>
      </c>
      <c r="G5208" s="3" t="s">
        <v>22655</v>
      </c>
    </row>
    <row r="5209" spans="1:7" s="168" customFormat="1">
      <c r="A5209" s="62">
        <v>5207</v>
      </c>
      <c r="B5209" s="13" t="s">
        <v>22723</v>
      </c>
      <c r="C5209" s="29" t="str">
        <f t="shared" si="183"/>
        <v>Yes</v>
      </c>
      <c r="D5209" s="30">
        <f t="shared" si="182"/>
        <v>2.3414456956047949</v>
      </c>
      <c r="E5209" s="160">
        <v>6446</v>
      </c>
      <c r="F5209" s="262">
        <v>42612</v>
      </c>
      <c r="G5209" s="3" t="s">
        <v>22655</v>
      </c>
    </row>
    <row r="5210" spans="1:7" s="168" customFormat="1">
      <c r="A5210" s="62">
        <v>5208</v>
      </c>
      <c r="B5210" s="13" t="s">
        <v>22724</v>
      </c>
      <c r="C5210" s="29" t="str">
        <f t="shared" si="183"/>
        <v>Yes</v>
      </c>
      <c r="D5210" s="30">
        <f t="shared" si="182"/>
        <v>2.3414456956047949</v>
      </c>
      <c r="E5210" s="160">
        <v>6446</v>
      </c>
      <c r="F5210" s="262">
        <v>42612</v>
      </c>
      <c r="G5210" s="3" t="s">
        <v>22655</v>
      </c>
    </row>
    <row r="5211" spans="1:7" s="168" customFormat="1">
      <c r="A5211" s="62">
        <v>5209</v>
      </c>
      <c r="B5211" s="13" t="s">
        <v>22725</v>
      </c>
      <c r="C5211" s="29" t="str">
        <f t="shared" si="183"/>
        <v>Yes</v>
      </c>
      <c r="D5211" s="30">
        <f t="shared" si="182"/>
        <v>0.56302215764620411</v>
      </c>
      <c r="E5211" s="160">
        <v>1550</v>
      </c>
      <c r="F5211" s="262">
        <v>42612</v>
      </c>
      <c r="G5211" s="3" t="s">
        <v>22655</v>
      </c>
    </row>
    <row r="5212" spans="1:7" s="168" customFormat="1">
      <c r="A5212" s="62">
        <v>5210</v>
      </c>
      <c r="B5212" s="13" t="s">
        <v>22726</v>
      </c>
      <c r="C5212" s="29" t="str">
        <f t="shared" si="183"/>
        <v>Yes</v>
      </c>
      <c r="D5212" s="30">
        <f t="shared" si="182"/>
        <v>1.9169996367598983</v>
      </c>
      <c r="E5212" s="160">
        <v>5277.5</v>
      </c>
      <c r="F5212" s="262">
        <v>42612</v>
      </c>
      <c r="G5212" s="3" t="s">
        <v>22655</v>
      </c>
    </row>
    <row r="5213" spans="1:7" s="168" customFormat="1">
      <c r="A5213" s="62">
        <v>5211</v>
      </c>
      <c r="B5213" s="13" t="s">
        <v>14144</v>
      </c>
      <c r="C5213" s="29" t="str">
        <f t="shared" si="183"/>
        <v>Yes</v>
      </c>
      <c r="D5213" s="30">
        <f t="shared" si="182"/>
        <v>0.87958590628405375</v>
      </c>
      <c r="E5213" s="160">
        <v>2421.5</v>
      </c>
      <c r="F5213" s="262">
        <v>42612</v>
      </c>
      <c r="G5213" s="3" t="s">
        <v>22655</v>
      </c>
    </row>
    <row r="5214" spans="1:7" s="168" customFormat="1">
      <c r="A5214" s="62">
        <v>5212</v>
      </c>
      <c r="B5214" s="13" t="s">
        <v>22727</v>
      </c>
      <c r="C5214" s="29" t="str">
        <f t="shared" si="183"/>
        <v>Yes</v>
      </c>
      <c r="D5214" s="30">
        <f t="shared" si="182"/>
        <v>2.8158372684344353</v>
      </c>
      <c r="E5214" s="160">
        <v>7752</v>
      </c>
      <c r="F5214" s="262">
        <v>42612</v>
      </c>
      <c r="G5214" s="3" t="s">
        <v>22655</v>
      </c>
    </row>
    <row r="5215" spans="1:7" s="168" customFormat="1">
      <c r="A5215" s="62">
        <v>5213</v>
      </c>
      <c r="B5215" s="13" t="s">
        <v>22728</v>
      </c>
      <c r="C5215" s="29" t="str">
        <f t="shared" si="183"/>
        <v>Yes</v>
      </c>
      <c r="D5215" s="30">
        <f t="shared" si="182"/>
        <v>2.95677442789684</v>
      </c>
      <c r="E5215" s="160">
        <v>8140</v>
      </c>
      <c r="F5215" s="262">
        <v>42612</v>
      </c>
      <c r="G5215" s="3" t="s">
        <v>22655</v>
      </c>
    </row>
    <row r="5216" spans="1:7" s="168" customFormat="1">
      <c r="A5216" s="62">
        <v>5214</v>
      </c>
      <c r="B5216" s="13" t="s">
        <v>22729</v>
      </c>
      <c r="C5216" s="29" t="str">
        <f t="shared" si="183"/>
        <v>Yes</v>
      </c>
      <c r="D5216" s="30">
        <f t="shared" si="182"/>
        <v>3.5866327642571738</v>
      </c>
      <c r="E5216" s="160">
        <v>9874</v>
      </c>
      <c r="F5216" s="262">
        <v>42612</v>
      </c>
      <c r="G5216" s="3" t="s">
        <v>22655</v>
      </c>
    </row>
    <row r="5217" spans="1:7" s="168" customFormat="1">
      <c r="A5217" s="62">
        <v>5215</v>
      </c>
      <c r="B5217" s="13" t="s">
        <v>22730</v>
      </c>
      <c r="C5217" s="29" t="str">
        <f t="shared" si="183"/>
        <v>Yes</v>
      </c>
      <c r="D5217" s="30">
        <f t="shared" si="182"/>
        <v>1.9169996367598983</v>
      </c>
      <c r="E5217" s="160">
        <v>5277.5</v>
      </c>
      <c r="F5217" s="262">
        <v>42612</v>
      </c>
      <c r="G5217" s="3" t="s">
        <v>22655</v>
      </c>
    </row>
    <row r="5218" spans="1:7" s="168" customFormat="1" ht="30">
      <c r="A5218" s="62">
        <v>5216</v>
      </c>
      <c r="B5218" s="13" t="s">
        <v>22731</v>
      </c>
      <c r="C5218" s="29" t="str">
        <f t="shared" si="183"/>
        <v>Yes</v>
      </c>
      <c r="D5218" s="30">
        <f t="shared" si="182"/>
        <v>2.6480203414456955</v>
      </c>
      <c r="E5218" s="160">
        <v>7290</v>
      </c>
      <c r="F5218" s="262">
        <v>42612</v>
      </c>
      <c r="G5218" s="3" t="s">
        <v>22655</v>
      </c>
    </row>
    <row r="5219" spans="1:7" s="168" customFormat="1">
      <c r="A5219" s="62">
        <v>5217</v>
      </c>
      <c r="B5219" s="13" t="s">
        <v>22732</v>
      </c>
      <c r="C5219" s="29" t="str">
        <f t="shared" si="183"/>
        <v>Yes</v>
      </c>
      <c r="D5219" s="30">
        <f t="shared" si="182"/>
        <v>1.8082092262985834</v>
      </c>
      <c r="E5219" s="160">
        <v>4978</v>
      </c>
      <c r="F5219" s="262">
        <v>42612</v>
      </c>
      <c r="G5219" s="3" t="s">
        <v>22655</v>
      </c>
    </row>
    <row r="5220" spans="1:7" s="168" customFormat="1" ht="30">
      <c r="A5220" s="62">
        <v>5218</v>
      </c>
      <c r="B5220" s="13" t="s">
        <v>22733</v>
      </c>
      <c r="C5220" s="29" t="str">
        <f t="shared" si="183"/>
        <v>Yes</v>
      </c>
      <c r="D5220" s="30">
        <f t="shared" si="182"/>
        <v>3.3396294950962586</v>
      </c>
      <c r="E5220" s="160">
        <v>9194</v>
      </c>
      <c r="F5220" s="262">
        <v>42612</v>
      </c>
      <c r="G5220" s="3" t="s">
        <v>22655</v>
      </c>
    </row>
    <row r="5221" spans="1:7" s="168" customFormat="1">
      <c r="A5221" s="62">
        <v>5219</v>
      </c>
      <c r="B5221" s="13" t="s">
        <v>22734</v>
      </c>
      <c r="C5221" s="29" t="str">
        <f t="shared" si="183"/>
        <v>Yes</v>
      </c>
      <c r="D5221" s="30">
        <f t="shared" si="182"/>
        <v>0.3952052306574646</v>
      </c>
      <c r="E5221" s="160">
        <v>1088</v>
      </c>
      <c r="F5221" s="262">
        <v>42612</v>
      </c>
      <c r="G5221" s="3" t="s">
        <v>22655</v>
      </c>
    </row>
    <row r="5222" spans="1:7" s="168" customFormat="1">
      <c r="A5222" s="62">
        <v>5220</v>
      </c>
      <c r="B5222" s="13" t="s">
        <v>22735</v>
      </c>
      <c r="C5222" s="29" t="str">
        <f t="shared" si="183"/>
        <v>Yes</v>
      </c>
      <c r="D5222" s="30">
        <f t="shared" si="182"/>
        <v>1.6402106792589901</v>
      </c>
      <c r="E5222" s="160">
        <v>4515.5</v>
      </c>
      <c r="F5222" s="262">
        <v>42612</v>
      </c>
      <c r="G5222" s="3" t="s">
        <v>22655</v>
      </c>
    </row>
    <row r="5223" spans="1:7" s="168" customFormat="1">
      <c r="A5223" s="62">
        <v>5221</v>
      </c>
      <c r="B5223" s="13" t="s">
        <v>22736</v>
      </c>
      <c r="C5223" s="29" t="str">
        <f t="shared" si="183"/>
        <v>Yes</v>
      </c>
      <c r="D5223" s="30">
        <f t="shared" si="182"/>
        <v>0.20759171812568109</v>
      </c>
      <c r="E5223" s="160">
        <v>571.5</v>
      </c>
      <c r="F5223" s="262">
        <v>42612</v>
      </c>
      <c r="G5223" s="3" t="s">
        <v>22655</v>
      </c>
    </row>
    <row r="5224" spans="1:7" s="168" customFormat="1">
      <c r="A5224" s="62">
        <v>5222</v>
      </c>
      <c r="B5224" s="13" t="s">
        <v>22737</v>
      </c>
      <c r="C5224" s="29" t="str">
        <f t="shared" si="183"/>
        <v>Yes</v>
      </c>
      <c r="D5224" s="30">
        <f t="shared" si="182"/>
        <v>2.1438430802760626</v>
      </c>
      <c r="E5224" s="160">
        <v>5902</v>
      </c>
      <c r="F5224" s="262">
        <v>42612</v>
      </c>
      <c r="G5224" s="3" t="s">
        <v>22655</v>
      </c>
    </row>
    <row r="5225" spans="1:7" s="168" customFormat="1">
      <c r="A5225" s="62">
        <v>5223</v>
      </c>
      <c r="B5225" s="13" t="s">
        <v>22738</v>
      </c>
      <c r="C5225" s="29" t="str">
        <f t="shared" si="183"/>
        <v>Yes</v>
      </c>
      <c r="D5225" s="30">
        <f t="shared" si="182"/>
        <v>2.6282237559026518</v>
      </c>
      <c r="E5225" s="160">
        <v>7235.5</v>
      </c>
      <c r="F5225" s="262">
        <v>42612</v>
      </c>
      <c r="G5225" s="3" t="s">
        <v>22655</v>
      </c>
    </row>
    <row r="5226" spans="1:7" s="168" customFormat="1">
      <c r="A5226" s="62">
        <v>5224</v>
      </c>
      <c r="B5226" s="13" t="s">
        <v>22739</v>
      </c>
      <c r="C5226" s="29" t="str">
        <f t="shared" si="183"/>
        <v>Yes</v>
      </c>
      <c r="D5226" s="30">
        <f t="shared" si="182"/>
        <v>1.4229930984380676</v>
      </c>
      <c r="E5226" s="160">
        <v>3917.5</v>
      </c>
      <c r="F5226" s="262">
        <v>42612</v>
      </c>
      <c r="G5226" s="3" t="s">
        <v>22655</v>
      </c>
    </row>
    <row r="5227" spans="1:7" s="168" customFormat="1">
      <c r="A5227" s="62">
        <v>5225</v>
      </c>
      <c r="B5227" s="13" t="s">
        <v>22740</v>
      </c>
      <c r="C5227" s="29" t="str">
        <f t="shared" si="183"/>
        <v>Yes</v>
      </c>
      <c r="D5227" s="30">
        <f t="shared" si="182"/>
        <v>2.4998183799491462</v>
      </c>
      <c r="E5227" s="160">
        <v>6882</v>
      </c>
      <c r="F5227" s="262">
        <v>42612</v>
      </c>
      <c r="G5227" s="3" t="s">
        <v>22655</v>
      </c>
    </row>
    <row r="5228" spans="1:7" s="168" customFormat="1">
      <c r="A5228" s="62">
        <v>5226</v>
      </c>
      <c r="B5228" s="13" t="s">
        <v>22741</v>
      </c>
      <c r="C5228" s="29" t="str">
        <f t="shared" si="183"/>
        <v>Yes</v>
      </c>
      <c r="D5228" s="30">
        <f t="shared" si="182"/>
        <v>0.61242281147838717</v>
      </c>
      <c r="E5228" s="160">
        <v>1686</v>
      </c>
      <c r="F5228" s="262">
        <v>42612</v>
      </c>
      <c r="G5228" s="3" t="s">
        <v>22655</v>
      </c>
    </row>
    <row r="5229" spans="1:7" s="168" customFormat="1">
      <c r="A5229" s="62">
        <v>5227</v>
      </c>
      <c r="B5229" s="13" t="s">
        <v>22742</v>
      </c>
      <c r="C5229" s="29" t="str">
        <f t="shared" si="183"/>
        <v>Yes</v>
      </c>
      <c r="D5229" s="30">
        <f t="shared" si="182"/>
        <v>1.6796222302942245</v>
      </c>
      <c r="E5229" s="160">
        <v>4624</v>
      </c>
      <c r="F5229" s="262">
        <v>42612</v>
      </c>
      <c r="G5229" s="3" t="s">
        <v>22655</v>
      </c>
    </row>
    <row r="5230" spans="1:7" s="168" customFormat="1">
      <c r="A5230" s="62">
        <v>5228</v>
      </c>
      <c r="B5230" s="13" t="s">
        <v>22743</v>
      </c>
      <c r="C5230" s="29" t="str">
        <f t="shared" si="183"/>
        <v>Yes</v>
      </c>
      <c r="D5230" s="30">
        <f t="shared" si="182"/>
        <v>1.1660007264802035</v>
      </c>
      <c r="E5230" s="160">
        <v>3210</v>
      </c>
      <c r="F5230" s="262">
        <v>42612</v>
      </c>
      <c r="G5230" s="3" t="s">
        <v>22655</v>
      </c>
    </row>
    <row r="5231" spans="1:7" s="168" customFormat="1">
      <c r="A5231" s="62">
        <v>5229</v>
      </c>
      <c r="B5231" s="13" t="s">
        <v>22744</v>
      </c>
      <c r="C5231" s="29" t="str">
        <f t="shared" si="183"/>
        <v>Yes</v>
      </c>
      <c r="D5231" s="30">
        <f t="shared" si="182"/>
        <v>1.4624046494733018</v>
      </c>
      <c r="E5231" s="160">
        <v>4026</v>
      </c>
      <c r="F5231" s="262">
        <v>42612</v>
      </c>
      <c r="G5231" s="3" t="s">
        <v>22655</v>
      </c>
    </row>
    <row r="5232" spans="1:7" s="168" customFormat="1">
      <c r="A5232" s="62">
        <v>5230</v>
      </c>
      <c r="B5232" s="13" t="s">
        <v>22745</v>
      </c>
      <c r="C5232" s="29" t="str">
        <f t="shared" si="183"/>
        <v>Yes</v>
      </c>
      <c r="D5232" s="30">
        <f t="shared" si="182"/>
        <v>1.7390119869233562</v>
      </c>
      <c r="E5232" s="160">
        <v>4787.5</v>
      </c>
      <c r="F5232" s="262">
        <v>42612</v>
      </c>
      <c r="G5232" s="3" t="s">
        <v>22655</v>
      </c>
    </row>
    <row r="5233" spans="1:7" s="168" customFormat="1">
      <c r="A5233" s="62">
        <v>5231</v>
      </c>
      <c r="B5233" s="13" t="s">
        <v>22746</v>
      </c>
      <c r="C5233" s="29" t="str">
        <f t="shared" si="183"/>
        <v>Yes</v>
      </c>
      <c r="D5233" s="30">
        <f t="shared" si="182"/>
        <v>4.0704685797312026</v>
      </c>
      <c r="E5233" s="160">
        <v>11206</v>
      </c>
      <c r="F5233" s="262">
        <v>42612</v>
      </c>
      <c r="G5233" s="3" t="s">
        <v>22655</v>
      </c>
    </row>
    <row r="5234" spans="1:7" s="168" customFormat="1">
      <c r="A5234" s="62">
        <v>5232</v>
      </c>
      <c r="B5234" s="13" t="s">
        <v>22747</v>
      </c>
      <c r="C5234" s="29" t="str">
        <f t="shared" si="183"/>
        <v>Yes</v>
      </c>
      <c r="D5234" s="30">
        <f t="shared" si="182"/>
        <v>0.25699237195786417</v>
      </c>
      <c r="E5234" s="160">
        <v>707.5</v>
      </c>
      <c r="F5234" s="262">
        <v>42612</v>
      </c>
      <c r="G5234" s="3" t="s">
        <v>22655</v>
      </c>
    </row>
    <row r="5235" spans="1:7" s="168" customFormat="1" ht="30">
      <c r="A5235" s="62">
        <v>5233</v>
      </c>
      <c r="B5235" s="13" t="s">
        <v>22748</v>
      </c>
      <c r="C5235" s="29" t="str">
        <f t="shared" si="183"/>
        <v>Yes</v>
      </c>
      <c r="D5235" s="30">
        <f t="shared" si="182"/>
        <v>0.67199418815837264</v>
      </c>
      <c r="E5235" s="160">
        <v>1850</v>
      </c>
      <c r="F5235" s="262">
        <v>42612</v>
      </c>
      <c r="G5235" s="3" t="s">
        <v>22655</v>
      </c>
    </row>
    <row r="5236" spans="1:7" s="168" customFormat="1">
      <c r="A5236" s="62">
        <v>5234</v>
      </c>
      <c r="B5236" s="13" t="s">
        <v>22749</v>
      </c>
      <c r="C5236" s="29" t="str">
        <f t="shared" si="183"/>
        <v>Yes</v>
      </c>
      <c r="D5236" s="30">
        <f t="shared" si="182"/>
        <v>1.0076280421358519</v>
      </c>
      <c r="E5236" s="160">
        <v>2774</v>
      </c>
      <c r="F5236" s="262">
        <v>42612</v>
      </c>
      <c r="G5236" s="3" t="s">
        <v>22655</v>
      </c>
    </row>
    <row r="5237" spans="1:7" s="168" customFormat="1">
      <c r="A5237" s="62">
        <v>5235</v>
      </c>
      <c r="B5237" s="13" t="s">
        <v>22750</v>
      </c>
      <c r="C5237" s="29" t="str">
        <f t="shared" si="183"/>
        <v>Yes</v>
      </c>
      <c r="D5237" s="30">
        <f t="shared" si="182"/>
        <v>1.541409371594624</v>
      </c>
      <c r="E5237" s="160">
        <v>4243.5</v>
      </c>
      <c r="F5237" s="262">
        <v>42612</v>
      </c>
      <c r="G5237" s="3" t="s">
        <v>22655</v>
      </c>
    </row>
    <row r="5238" spans="1:7" s="168" customFormat="1">
      <c r="A5238" s="62">
        <v>5236</v>
      </c>
      <c r="B5238" s="13" t="s">
        <v>22751</v>
      </c>
      <c r="C5238" s="29" t="str">
        <f t="shared" si="183"/>
        <v>Yes</v>
      </c>
      <c r="D5238" s="30">
        <f t="shared" si="182"/>
        <v>1.0474028332727934</v>
      </c>
      <c r="E5238" s="160">
        <v>2883.5</v>
      </c>
      <c r="F5238" s="262">
        <v>42612</v>
      </c>
      <c r="G5238" s="3" t="s">
        <v>22655</v>
      </c>
    </row>
    <row r="5239" spans="1:7" s="168" customFormat="1">
      <c r="A5239" s="62">
        <v>5237</v>
      </c>
      <c r="B5239" s="13" t="s">
        <v>22752</v>
      </c>
      <c r="C5239" s="29" t="str">
        <f t="shared" si="183"/>
        <v>Yes</v>
      </c>
      <c r="D5239" s="30">
        <f t="shared" si="182"/>
        <v>0.31601888848528875</v>
      </c>
      <c r="E5239" s="160">
        <v>870</v>
      </c>
      <c r="F5239" s="262">
        <v>42612</v>
      </c>
      <c r="G5239" s="3" t="s">
        <v>22655</v>
      </c>
    </row>
    <row r="5240" spans="1:7" s="168" customFormat="1">
      <c r="A5240" s="62">
        <v>5238</v>
      </c>
      <c r="B5240" s="13" t="s">
        <v>22753</v>
      </c>
      <c r="C5240" s="29" t="str">
        <f t="shared" si="183"/>
        <v>Yes</v>
      </c>
      <c r="D5240" s="30">
        <f t="shared" si="182"/>
        <v>4.9400653832183075</v>
      </c>
      <c r="E5240" s="160">
        <v>13600</v>
      </c>
      <c r="F5240" s="262">
        <v>42612</v>
      </c>
      <c r="G5240" s="3" t="s">
        <v>22655</v>
      </c>
    </row>
    <row r="5241" spans="1:7" s="168" customFormat="1">
      <c r="A5241" s="62">
        <v>5239</v>
      </c>
      <c r="B5241" s="13" t="s">
        <v>22754</v>
      </c>
      <c r="C5241" s="29" t="str">
        <f t="shared" si="183"/>
        <v>Yes</v>
      </c>
      <c r="D5241" s="30">
        <f t="shared" si="182"/>
        <v>4.9400653832183075</v>
      </c>
      <c r="E5241" s="160">
        <v>13600</v>
      </c>
      <c r="F5241" s="262">
        <v>42612</v>
      </c>
      <c r="G5241" s="3" t="s">
        <v>22655</v>
      </c>
    </row>
    <row r="5242" spans="1:7" s="168" customFormat="1">
      <c r="A5242" s="62">
        <v>5240</v>
      </c>
      <c r="B5242" s="13" t="s">
        <v>22755</v>
      </c>
      <c r="C5242" s="29" t="str">
        <f t="shared" si="183"/>
        <v>Yes</v>
      </c>
      <c r="D5242" s="30">
        <f t="shared" si="182"/>
        <v>3.8532509989102799</v>
      </c>
      <c r="E5242" s="160">
        <v>10608</v>
      </c>
      <c r="F5242" s="262">
        <v>42612</v>
      </c>
      <c r="G5242" s="3" t="s">
        <v>22655</v>
      </c>
    </row>
    <row r="5243" spans="1:7" s="168" customFormat="1">
      <c r="A5243" s="62">
        <v>5241</v>
      </c>
      <c r="B5243" s="13" t="s">
        <v>22756</v>
      </c>
      <c r="C5243" s="29" t="str">
        <f t="shared" si="183"/>
        <v>Yes</v>
      </c>
      <c r="D5243" s="30">
        <f t="shared" si="182"/>
        <v>2.0254268071195058</v>
      </c>
      <c r="E5243" s="160">
        <v>5576</v>
      </c>
      <c r="F5243" s="262">
        <v>42612</v>
      </c>
      <c r="G5243" s="3" t="s">
        <v>22655</v>
      </c>
    </row>
    <row r="5244" spans="1:7" s="168" customFormat="1">
      <c r="A5244" s="62">
        <v>5242</v>
      </c>
      <c r="B5244" s="13" t="s">
        <v>22757</v>
      </c>
      <c r="C5244" s="29" t="str">
        <f t="shared" si="183"/>
        <v>Yes</v>
      </c>
      <c r="D5244" s="30">
        <f t="shared" si="182"/>
        <v>1.0076280421358519</v>
      </c>
      <c r="E5244" s="160">
        <v>2774</v>
      </c>
      <c r="F5244" s="262">
        <v>42612</v>
      </c>
      <c r="G5244" s="3" t="s">
        <v>22655</v>
      </c>
    </row>
    <row r="5245" spans="1:7" s="168" customFormat="1">
      <c r="A5245" s="62">
        <v>5243</v>
      </c>
      <c r="B5245" s="13" t="s">
        <v>22758</v>
      </c>
      <c r="C5245" s="29" t="str">
        <f t="shared" si="183"/>
        <v>Yes</v>
      </c>
      <c r="D5245" s="30">
        <f t="shared" si="182"/>
        <v>2.5294224482382854</v>
      </c>
      <c r="E5245" s="160">
        <v>6963.5</v>
      </c>
      <c r="F5245" s="262">
        <v>42612</v>
      </c>
      <c r="G5245" s="3" t="s">
        <v>22655</v>
      </c>
    </row>
    <row r="5246" spans="1:7" s="168" customFormat="1">
      <c r="A5246" s="62">
        <v>5244</v>
      </c>
      <c r="B5246" s="13" t="s">
        <v>22759</v>
      </c>
      <c r="C5246" s="29" t="str">
        <f t="shared" si="183"/>
        <v>Yes</v>
      </c>
      <c r="D5246" s="30">
        <f t="shared" si="182"/>
        <v>1.6896113330911733</v>
      </c>
      <c r="E5246" s="160">
        <v>4651.5</v>
      </c>
      <c r="F5246" s="262">
        <v>42612</v>
      </c>
      <c r="G5246" s="3" t="s">
        <v>22655</v>
      </c>
    </row>
    <row r="5247" spans="1:7" s="168" customFormat="1">
      <c r="A5247" s="62">
        <v>5245</v>
      </c>
      <c r="B5247" s="13" t="s">
        <v>22760</v>
      </c>
      <c r="C5247" s="29" t="str">
        <f t="shared" si="183"/>
        <v>Yes</v>
      </c>
      <c r="D5247" s="30">
        <f t="shared" si="182"/>
        <v>4.9400653832183075</v>
      </c>
      <c r="E5247" s="160">
        <v>13600</v>
      </c>
      <c r="F5247" s="262">
        <v>42612</v>
      </c>
      <c r="G5247" s="3" t="s">
        <v>22655</v>
      </c>
    </row>
    <row r="5248" spans="1:7" s="168" customFormat="1">
      <c r="A5248" s="62">
        <v>5246</v>
      </c>
      <c r="B5248" s="13" t="s">
        <v>22761</v>
      </c>
      <c r="C5248" s="29" t="str">
        <f t="shared" si="183"/>
        <v>Yes</v>
      </c>
      <c r="D5248" s="30">
        <f t="shared" si="182"/>
        <v>2.5294224482382854</v>
      </c>
      <c r="E5248" s="160">
        <v>6963.5</v>
      </c>
      <c r="F5248" s="262">
        <v>42612</v>
      </c>
      <c r="G5248" s="3" t="s">
        <v>22655</v>
      </c>
    </row>
    <row r="5249" spans="1:7" s="168" customFormat="1">
      <c r="A5249" s="62">
        <v>5247</v>
      </c>
      <c r="B5249" s="13" t="s">
        <v>22762</v>
      </c>
      <c r="C5249" s="29" t="str">
        <f t="shared" si="183"/>
        <v>Yes</v>
      </c>
      <c r="D5249" s="30">
        <f t="shared" si="182"/>
        <v>2.5294224482382854</v>
      </c>
      <c r="E5249" s="160">
        <v>6963.5</v>
      </c>
      <c r="F5249" s="262">
        <v>42612</v>
      </c>
      <c r="G5249" s="3" t="s">
        <v>22655</v>
      </c>
    </row>
    <row r="5250" spans="1:7" s="168" customFormat="1">
      <c r="A5250" s="62">
        <v>5248</v>
      </c>
      <c r="B5250" s="13" t="s">
        <v>22763</v>
      </c>
      <c r="C5250" s="29" t="str">
        <f t="shared" si="183"/>
        <v>Yes</v>
      </c>
      <c r="D5250" s="30">
        <f t="shared" si="182"/>
        <v>1.6498365419542318</v>
      </c>
      <c r="E5250" s="160">
        <v>4542</v>
      </c>
      <c r="F5250" s="262">
        <v>42612</v>
      </c>
      <c r="G5250" s="3" t="s">
        <v>22655</v>
      </c>
    </row>
    <row r="5251" spans="1:7" s="168" customFormat="1">
      <c r="A5251" s="62">
        <v>5249</v>
      </c>
      <c r="B5251" s="13" t="s">
        <v>22764</v>
      </c>
      <c r="C5251" s="29" t="str">
        <f t="shared" si="183"/>
        <v>Yes</v>
      </c>
      <c r="D5251" s="30">
        <f t="shared" si="182"/>
        <v>1.6498365419542318</v>
      </c>
      <c r="E5251" s="160">
        <v>4542</v>
      </c>
      <c r="F5251" s="262">
        <v>42612</v>
      </c>
      <c r="G5251" s="3" t="s">
        <v>22655</v>
      </c>
    </row>
    <row r="5252" spans="1:7" s="168" customFormat="1">
      <c r="A5252" s="62">
        <v>5250</v>
      </c>
      <c r="B5252" s="13" t="s">
        <v>22765</v>
      </c>
      <c r="C5252" s="29" t="str">
        <f t="shared" si="183"/>
        <v>Yes</v>
      </c>
      <c r="D5252" s="30">
        <f t="shared" ref="D5252:D5315" si="184">E5252/2753</f>
        <v>1.6498365419542318</v>
      </c>
      <c r="E5252" s="160">
        <v>4542</v>
      </c>
      <c r="F5252" s="262">
        <v>42612</v>
      </c>
      <c r="G5252" s="3" t="s">
        <v>22655</v>
      </c>
    </row>
    <row r="5253" spans="1:7" s="168" customFormat="1">
      <c r="A5253" s="62">
        <v>5251</v>
      </c>
      <c r="B5253" s="13" t="s">
        <v>22766</v>
      </c>
      <c r="C5253" s="29" t="str">
        <f t="shared" si="183"/>
        <v>Yes</v>
      </c>
      <c r="D5253" s="30">
        <f t="shared" si="184"/>
        <v>1.6498365419542318</v>
      </c>
      <c r="E5253" s="160">
        <v>4542</v>
      </c>
      <c r="F5253" s="262">
        <v>42612</v>
      </c>
      <c r="G5253" s="3" t="s">
        <v>22655</v>
      </c>
    </row>
    <row r="5254" spans="1:7" s="168" customFormat="1">
      <c r="A5254" s="62">
        <v>5252</v>
      </c>
      <c r="B5254" s="13" t="s">
        <v>22767</v>
      </c>
      <c r="C5254" s="29" t="str">
        <f t="shared" si="183"/>
        <v>Yes</v>
      </c>
      <c r="D5254" s="30">
        <f t="shared" si="184"/>
        <v>1.4130039956411187</v>
      </c>
      <c r="E5254" s="160">
        <v>3890</v>
      </c>
      <c r="F5254" s="262">
        <v>42612</v>
      </c>
      <c r="G5254" s="3" t="s">
        <v>22655</v>
      </c>
    </row>
    <row r="5255" spans="1:7" s="168" customFormat="1">
      <c r="A5255" s="62">
        <v>5253</v>
      </c>
      <c r="B5255" s="13" t="s">
        <v>22768</v>
      </c>
      <c r="C5255" s="29" t="str">
        <f t="shared" si="183"/>
        <v>Yes</v>
      </c>
      <c r="D5255" s="30">
        <f t="shared" si="184"/>
        <v>1.7980385034507809</v>
      </c>
      <c r="E5255" s="160">
        <v>4950</v>
      </c>
      <c r="F5255" s="262">
        <v>42612</v>
      </c>
      <c r="G5255" s="3" t="s">
        <v>22655</v>
      </c>
    </row>
    <row r="5256" spans="1:7" s="168" customFormat="1">
      <c r="A5256" s="62">
        <v>5254</v>
      </c>
      <c r="B5256" s="13" t="s">
        <v>22769</v>
      </c>
      <c r="C5256" s="29" t="str">
        <f t="shared" si="183"/>
        <v>Yes</v>
      </c>
      <c r="D5256" s="30">
        <f t="shared" si="184"/>
        <v>0.97838721394841988</v>
      </c>
      <c r="E5256" s="160">
        <v>2693.5</v>
      </c>
      <c r="F5256" s="262">
        <v>42612</v>
      </c>
      <c r="G5256" s="3" t="s">
        <v>22655</v>
      </c>
    </row>
    <row r="5257" spans="1:7" s="168" customFormat="1">
      <c r="A5257" s="62">
        <v>5255</v>
      </c>
      <c r="B5257" s="13" t="s">
        <v>22770</v>
      </c>
      <c r="C5257" s="29" t="str">
        <f t="shared" si="183"/>
        <v>Yes</v>
      </c>
      <c r="D5257" s="30">
        <f t="shared" si="184"/>
        <v>0.38557936796222303</v>
      </c>
      <c r="E5257" s="160">
        <v>1061.5</v>
      </c>
      <c r="F5257" s="262">
        <v>42612</v>
      </c>
      <c r="G5257" s="3" t="s">
        <v>22655</v>
      </c>
    </row>
    <row r="5258" spans="1:7" s="168" customFormat="1">
      <c r="A5258" s="62">
        <v>5256</v>
      </c>
      <c r="B5258" s="13" t="s">
        <v>22771</v>
      </c>
      <c r="C5258" s="29" t="str">
        <f t="shared" si="183"/>
        <v>Yes</v>
      </c>
      <c r="D5258" s="30">
        <f t="shared" si="184"/>
        <v>2.6872502724300764</v>
      </c>
      <c r="E5258" s="160">
        <v>7398</v>
      </c>
      <c r="F5258" s="262">
        <v>42612</v>
      </c>
      <c r="G5258" s="3" t="s">
        <v>22655</v>
      </c>
    </row>
    <row r="5259" spans="1:7" s="168" customFormat="1">
      <c r="A5259" s="62">
        <v>5257</v>
      </c>
      <c r="B5259" s="13" t="s">
        <v>22772</v>
      </c>
      <c r="C5259" s="29" t="str">
        <f t="shared" si="183"/>
        <v>Yes</v>
      </c>
      <c r="D5259" s="30">
        <f t="shared" si="184"/>
        <v>4.9400653832183075</v>
      </c>
      <c r="E5259" s="160">
        <v>13600</v>
      </c>
      <c r="F5259" s="262">
        <v>42612</v>
      </c>
      <c r="G5259" s="3" t="s">
        <v>22655</v>
      </c>
    </row>
    <row r="5260" spans="1:7" s="168" customFormat="1">
      <c r="A5260" s="62">
        <v>5258</v>
      </c>
      <c r="B5260" s="13" t="s">
        <v>22773</v>
      </c>
      <c r="C5260" s="29" t="str">
        <f t="shared" si="183"/>
        <v>Yes</v>
      </c>
      <c r="D5260" s="30">
        <f t="shared" si="184"/>
        <v>1.5217944061024338</v>
      </c>
      <c r="E5260" s="160">
        <v>4189.5</v>
      </c>
      <c r="F5260" s="262">
        <v>42612</v>
      </c>
      <c r="G5260" s="3" t="s">
        <v>22655</v>
      </c>
    </row>
    <row r="5261" spans="1:7" s="168" customFormat="1">
      <c r="A5261" s="62">
        <v>5259</v>
      </c>
      <c r="B5261" s="13" t="s">
        <v>22774</v>
      </c>
      <c r="C5261" s="29" t="str">
        <f t="shared" si="183"/>
        <v>Yes</v>
      </c>
      <c r="D5261" s="30">
        <f t="shared" si="184"/>
        <v>1.3636033418089357</v>
      </c>
      <c r="E5261" s="160">
        <v>3754</v>
      </c>
      <c r="F5261" s="262">
        <v>42612</v>
      </c>
      <c r="G5261" s="3" t="s">
        <v>22655</v>
      </c>
    </row>
    <row r="5262" spans="1:7" s="168" customFormat="1">
      <c r="A5262" s="62">
        <v>5260</v>
      </c>
      <c r="B5262" s="13" t="s">
        <v>22775</v>
      </c>
      <c r="C5262" s="29" t="str">
        <f t="shared" si="183"/>
        <v>Yes</v>
      </c>
      <c r="D5262" s="30">
        <f t="shared" si="184"/>
        <v>1.3932074100980749</v>
      </c>
      <c r="E5262" s="160">
        <v>3835.5</v>
      </c>
      <c r="F5262" s="262">
        <v>42612</v>
      </c>
      <c r="G5262" s="3" t="s">
        <v>22655</v>
      </c>
    </row>
    <row r="5263" spans="1:7" s="168" customFormat="1">
      <c r="A5263" s="62">
        <v>5261</v>
      </c>
      <c r="B5263" s="13" t="s">
        <v>22776</v>
      </c>
      <c r="C5263" s="29" t="str">
        <f t="shared" si="183"/>
        <v>Yes</v>
      </c>
      <c r="D5263" s="30">
        <f t="shared" si="184"/>
        <v>1.2844169996367598</v>
      </c>
      <c r="E5263" s="160">
        <v>3536</v>
      </c>
      <c r="F5263" s="262">
        <v>42612</v>
      </c>
      <c r="G5263" s="3" t="s">
        <v>22655</v>
      </c>
    </row>
    <row r="5264" spans="1:7" s="168" customFormat="1">
      <c r="A5264" s="62">
        <v>5262</v>
      </c>
      <c r="B5264" s="13" t="s">
        <v>22777</v>
      </c>
      <c r="C5264" s="29" t="str">
        <f t="shared" si="183"/>
        <v>Yes</v>
      </c>
      <c r="D5264" s="30">
        <f t="shared" si="184"/>
        <v>1.5217944061024338</v>
      </c>
      <c r="E5264" s="160">
        <v>4189.5</v>
      </c>
      <c r="F5264" s="262">
        <v>42612</v>
      </c>
      <c r="G5264" s="3" t="s">
        <v>22655</v>
      </c>
    </row>
    <row r="5265" spans="1:7" s="168" customFormat="1">
      <c r="A5265" s="62">
        <v>5263</v>
      </c>
      <c r="B5265" s="13" t="s">
        <v>22778</v>
      </c>
      <c r="C5265" s="29" t="str">
        <f t="shared" si="183"/>
        <v>Yes</v>
      </c>
      <c r="D5265" s="30">
        <f t="shared" si="184"/>
        <v>2.0944424264438792</v>
      </c>
      <c r="E5265" s="160">
        <v>5766</v>
      </c>
      <c r="F5265" s="262">
        <v>42612</v>
      </c>
      <c r="G5265" s="3" t="s">
        <v>22655</v>
      </c>
    </row>
    <row r="5266" spans="1:7" s="168" customFormat="1">
      <c r="A5266" s="62">
        <v>5264</v>
      </c>
      <c r="B5266" s="13" t="s">
        <v>22610</v>
      </c>
      <c r="C5266" s="29" t="str">
        <f t="shared" si="183"/>
        <v>Yes</v>
      </c>
      <c r="D5266" s="30">
        <f t="shared" si="184"/>
        <v>0.16781692698873957</v>
      </c>
      <c r="E5266" s="160">
        <v>462</v>
      </c>
      <c r="F5266" s="262">
        <v>42612</v>
      </c>
      <c r="G5266" s="3" t="s">
        <v>22655</v>
      </c>
    </row>
    <row r="5267" spans="1:7" s="168" customFormat="1">
      <c r="A5267" s="62">
        <v>5265</v>
      </c>
      <c r="B5267" s="13" t="s">
        <v>22779</v>
      </c>
      <c r="C5267" s="29" t="str">
        <f t="shared" ref="C5267:C5302" si="185">IF(D5267&lt;=5, "Yes", "No")</f>
        <v>Yes</v>
      </c>
      <c r="D5267" s="30">
        <f t="shared" si="184"/>
        <v>1.0570286959680348</v>
      </c>
      <c r="E5267" s="160">
        <v>2910</v>
      </c>
      <c r="F5267" s="262">
        <v>42612</v>
      </c>
      <c r="G5267" s="3" t="s">
        <v>22655</v>
      </c>
    </row>
    <row r="5268" spans="1:7" s="168" customFormat="1">
      <c r="A5268" s="62">
        <v>5266</v>
      </c>
      <c r="B5268" s="13" t="s">
        <v>22780</v>
      </c>
      <c r="C5268" s="29" t="str">
        <f t="shared" si="185"/>
        <v>No</v>
      </c>
      <c r="D5268" s="30">
        <f t="shared" si="184"/>
        <v>7.4100980748274612</v>
      </c>
      <c r="E5268" s="160">
        <v>20400</v>
      </c>
      <c r="F5268" s="262">
        <v>42612</v>
      </c>
      <c r="G5268" s="3" t="s">
        <v>22655</v>
      </c>
    </row>
    <row r="5269" spans="1:7" s="168" customFormat="1">
      <c r="A5269" s="62">
        <v>5267</v>
      </c>
      <c r="B5269" s="13" t="s">
        <v>22643</v>
      </c>
      <c r="C5269" s="29" t="str">
        <f t="shared" si="185"/>
        <v>Yes</v>
      </c>
      <c r="D5269" s="30">
        <f t="shared" si="184"/>
        <v>1.3534326189611332</v>
      </c>
      <c r="E5269" s="160">
        <v>3726</v>
      </c>
      <c r="F5269" s="262">
        <v>42612</v>
      </c>
      <c r="G5269" s="3" t="s">
        <v>22655</v>
      </c>
    </row>
    <row r="5270" spans="1:7" s="168" customFormat="1">
      <c r="A5270" s="62">
        <v>5268</v>
      </c>
      <c r="B5270" s="13" t="s">
        <v>8381</v>
      </c>
      <c r="C5270" s="29" t="str">
        <f t="shared" si="185"/>
        <v>Yes</v>
      </c>
      <c r="D5270" s="30">
        <f t="shared" si="184"/>
        <v>0.71122411914275341</v>
      </c>
      <c r="E5270" s="160">
        <v>1958</v>
      </c>
      <c r="F5270" s="262">
        <v>42612</v>
      </c>
      <c r="G5270" s="3" t="s">
        <v>22655</v>
      </c>
    </row>
    <row r="5271" spans="1:7" s="168" customFormat="1">
      <c r="A5271" s="62">
        <v>5269</v>
      </c>
      <c r="B5271" s="13" t="s">
        <v>22781</v>
      </c>
      <c r="C5271" s="29" t="str">
        <f t="shared" si="185"/>
        <v>Yes</v>
      </c>
      <c r="D5271" s="30">
        <f t="shared" si="184"/>
        <v>1.1856156919723937</v>
      </c>
      <c r="E5271" s="160">
        <v>3264</v>
      </c>
      <c r="F5271" s="262">
        <v>42612</v>
      </c>
      <c r="G5271" s="3" t="s">
        <v>22655</v>
      </c>
    </row>
    <row r="5272" spans="1:7" s="168" customFormat="1">
      <c r="A5272" s="62">
        <v>5270</v>
      </c>
      <c r="B5272" s="13" t="s">
        <v>22782</v>
      </c>
      <c r="C5272" s="29" t="str">
        <f t="shared" si="185"/>
        <v>Yes</v>
      </c>
      <c r="D5272" s="30">
        <f t="shared" si="184"/>
        <v>0.64220849981837991</v>
      </c>
      <c r="E5272" s="160">
        <v>1768</v>
      </c>
      <c r="F5272" s="262">
        <v>42612</v>
      </c>
      <c r="G5272" s="3" t="s">
        <v>22655</v>
      </c>
    </row>
    <row r="5273" spans="1:7" s="168" customFormat="1">
      <c r="A5273" s="62">
        <v>5271</v>
      </c>
      <c r="B5273" s="13" t="s">
        <v>22783</v>
      </c>
      <c r="C5273" s="29" t="str">
        <f t="shared" si="185"/>
        <v>Yes</v>
      </c>
      <c r="D5273" s="30">
        <f t="shared" si="184"/>
        <v>0.34108245550308752</v>
      </c>
      <c r="E5273" s="160">
        <v>939</v>
      </c>
      <c r="F5273" s="262">
        <v>42612</v>
      </c>
      <c r="G5273" s="3" t="s">
        <v>22655</v>
      </c>
    </row>
    <row r="5274" spans="1:7" s="168" customFormat="1">
      <c r="A5274" s="62">
        <v>5272</v>
      </c>
      <c r="B5274" s="13" t="s">
        <v>22784</v>
      </c>
      <c r="C5274" s="29" t="str">
        <f t="shared" si="185"/>
        <v>Yes</v>
      </c>
      <c r="D5274" s="30">
        <f t="shared" si="184"/>
        <v>0.98801307664366145</v>
      </c>
      <c r="E5274" s="160">
        <v>2720</v>
      </c>
      <c r="F5274" s="262">
        <v>42612</v>
      </c>
      <c r="G5274" s="3" t="s">
        <v>22655</v>
      </c>
    </row>
    <row r="5275" spans="1:7" s="168" customFormat="1">
      <c r="A5275" s="62">
        <v>5273</v>
      </c>
      <c r="B5275" s="13" t="s">
        <v>22785</v>
      </c>
      <c r="C5275" s="29" t="str">
        <f t="shared" si="185"/>
        <v>Yes</v>
      </c>
      <c r="D5275" s="30">
        <f t="shared" si="184"/>
        <v>0.98801307664366145</v>
      </c>
      <c r="E5275" s="160">
        <v>2720</v>
      </c>
      <c r="F5275" s="262">
        <v>42612</v>
      </c>
      <c r="G5275" s="3" t="s">
        <v>22655</v>
      </c>
    </row>
    <row r="5276" spans="1:7" s="168" customFormat="1">
      <c r="A5276" s="62">
        <v>5274</v>
      </c>
      <c r="B5276" s="13" t="s">
        <v>22786</v>
      </c>
      <c r="C5276" s="29" t="str">
        <f t="shared" si="185"/>
        <v>Yes</v>
      </c>
      <c r="D5276" s="30">
        <f t="shared" si="184"/>
        <v>3.2110424990918998</v>
      </c>
      <c r="E5276" s="160">
        <v>8840</v>
      </c>
      <c r="F5276" s="262">
        <v>42612</v>
      </c>
      <c r="G5276" s="3" t="s">
        <v>22655</v>
      </c>
    </row>
    <row r="5277" spans="1:7" s="168" customFormat="1">
      <c r="A5277" s="62">
        <v>5275</v>
      </c>
      <c r="B5277" s="13" t="s">
        <v>22787</v>
      </c>
      <c r="C5277" s="29" t="str">
        <f t="shared" si="185"/>
        <v>Yes</v>
      </c>
      <c r="D5277" s="30">
        <f t="shared" si="184"/>
        <v>3.2110424990918998</v>
      </c>
      <c r="E5277" s="160">
        <v>8840</v>
      </c>
      <c r="F5277" s="262">
        <v>42612</v>
      </c>
      <c r="G5277" s="3" t="s">
        <v>22655</v>
      </c>
    </row>
    <row r="5278" spans="1:7" s="168" customFormat="1">
      <c r="A5278" s="62">
        <v>5276</v>
      </c>
      <c r="B5278" s="13" t="s">
        <v>22788</v>
      </c>
      <c r="C5278" s="29" t="str">
        <f t="shared" si="185"/>
        <v>Yes</v>
      </c>
      <c r="D5278" s="30">
        <f t="shared" si="184"/>
        <v>2.460406828913912</v>
      </c>
      <c r="E5278" s="160">
        <v>6773.5</v>
      </c>
      <c r="F5278" s="262">
        <v>42612</v>
      </c>
      <c r="G5278" s="3" t="s">
        <v>22655</v>
      </c>
    </row>
    <row r="5279" spans="1:7" s="168" customFormat="1">
      <c r="A5279" s="62">
        <v>5277</v>
      </c>
      <c r="B5279" s="13" t="s">
        <v>22789</v>
      </c>
      <c r="C5279" s="29" t="str">
        <f t="shared" si="185"/>
        <v>Yes</v>
      </c>
      <c r="D5279" s="30">
        <f t="shared" si="184"/>
        <v>0.60279694878314571</v>
      </c>
      <c r="E5279" s="160">
        <v>1659.5</v>
      </c>
      <c r="F5279" s="262">
        <v>42612</v>
      </c>
      <c r="G5279" s="3" t="s">
        <v>22655</v>
      </c>
    </row>
    <row r="5280" spans="1:7" s="168" customFormat="1">
      <c r="A5280" s="62">
        <v>5278</v>
      </c>
      <c r="B5280" s="13" t="s">
        <v>22790</v>
      </c>
      <c r="C5280" s="29" t="str">
        <f t="shared" si="185"/>
        <v>Yes</v>
      </c>
      <c r="D5280" s="30">
        <f t="shared" si="184"/>
        <v>1.3932074100980749</v>
      </c>
      <c r="E5280" s="160">
        <v>3835.5</v>
      </c>
      <c r="F5280" s="262">
        <v>42612</v>
      </c>
      <c r="G5280" s="3" t="s">
        <v>22655</v>
      </c>
    </row>
    <row r="5281" spans="1:7" s="168" customFormat="1">
      <c r="A5281" s="62">
        <v>5279</v>
      </c>
      <c r="B5281" s="13" t="s">
        <v>22791</v>
      </c>
      <c r="C5281" s="29" t="str">
        <f t="shared" si="185"/>
        <v>Yes</v>
      </c>
      <c r="D5281" s="30">
        <f t="shared" si="184"/>
        <v>4.9400653832183075</v>
      </c>
      <c r="E5281" s="160">
        <v>13600</v>
      </c>
      <c r="F5281" s="262">
        <v>42612</v>
      </c>
      <c r="G5281" s="3" t="s">
        <v>22655</v>
      </c>
    </row>
    <row r="5282" spans="1:7" s="168" customFormat="1">
      <c r="A5282" s="62">
        <v>5280</v>
      </c>
      <c r="B5282" s="13" t="s">
        <v>22792</v>
      </c>
      <c r="C5282" s="29" t="str">
        <f t="shared" si="185"/>
        <v>Yes</v>
      </c>
      <c r="D5282" s="30">
        <f t="shared" si="184"/>
        <v>1.7290228841264075</v>
      </c>
      <c r="E5282" s="160">
        <v>4760</v>
      </c>
      <c r="F5282" s="262">
        <v>42612</v>
      </c>
      <c r="G5282" s="3" t="s">
        <v>22655</v>
      </c>
    </row>
    <row r="5283" spans="1:7" s="168" customFormat="1">
      <c r="A5283" s="62">
        <v>5281</v>
      </c>
      <c r="B5283" s="13" t="s">
        <v>22793</v>
      </c>
      <c r="C5283" s="29" t="str">
        <f t="shared" si="185"/>
        <v>Yes</v>
      </c>
      <c r="D5283" s="30">
        <f t="shared" si="184"/>
        <v>3.5372321104249909</v>
      </c>
      <c r="E5283" s="160">
        <v>9738</v>
      </c>
      <c r="F5283" s="262">
        <v>42612</v>
      </c>
      <c r="G5283" s="3" t="s">
        <v>22655</v>
      </c>
    </row>
    <row r="5284" spans="1:7" s="168" customFormat="1">
      <c r="A5284" s="62">
        <v>5282</v>
      </c>
      <c r="B5284" s="13" t="s">
        <v>22794</v>
      </c>
      <c r="C5284" s="29" t="str">
        <f t="shared" si="185"/>
        <v>Yes</v>
      </c>
      <c r="D5284" s="30">
        <f t="shared" si="184"/>
        <v>1.4028332727933164</v>
      </c>
      <c r="E5284" s="160">
        <v>3862</v>
      </c>
      <c r="F5284" s="262">
        <v>42612</v>
      </c>
      <c r="G5284" s="3" t="s">
        <v>22655</v>
      </c>
    </row>
    <row r="5285" spans="1:7" s="168" customFormat="1">
      <c r="A5285" s="62">
        <v>5283</v>
      </c>
      <c r="B5285" s="13" t="s">
        <v>22795</v>
      </c>
      <c r="C5285" s="29" t="str">
        <f t="shared" si="185"/>
        <v>Yes</v>
      </c>
      <c r="D5285" s="30">
        <f t="shared" si="184"/>
        <v>3.3496185978932074</v>
      </c>
      <c r="E5285" s="160">
        <v>9221.5</v>
      </c>
      <c r="F5285" s="262">
        <v>42612</v>
      </c>
      <c r="G5285" s="3" t="s">
        <v>22655</v>
      </c>
    </row>
    <row r="5286" spans="1:7" s="168" customFormat="1">
      <c r="A5286" s="62">
        <v>5284</v>
      </c>
      <c r="B5286" s="13" t="s">
        <v>22796</v>
      </c>
      <c r="C5286" s="29" t="str">
        <f t="shared" si="185"/>
        <v>Yes</v>
      </c>
      <c r="D5286" s="30">
        <f t="shared" si="184"/>
        <v>3.3496185978932074</v>
      </c>
      <c r="E5286" s="160">
        <v>9221.5</v>
      </c>
      <c r="F5286" s="262">
        <v>42612</v>
      </c>
      <c r="G5286" s="3" t="s">
        <v>22655</v>
      </c>
    </row>
    <row r="5287" spans="1:7" s="168" customFormat="1">
      <c r="A5287" s="62">
        <v>5285</v>
      </c>
      <c r="B5287" s="13" t="s">
        <v>22797</v>
      </c>
      <c r="C5287" s="29" t="str">
        <f t="shared" si="185"/>
        <v>Yes</v>
      </c>
      <c r="D5287" s="30">
        <f t="shared" si="184"/>
        <v>3.3496185978932074</v>
      </c>
      <c r="E5287" s="160">
        <v>9221.5</v>
      </c>
      <c r="F5287" s="262">
        <v>42612</v>
      </c>
      <c r="G5287" s="3" t="s">
        <v>22655</v>
      </c>
    </row>
    <row r="5288" spans="1:7" s="168" customFormat="1">
      <c r="A5288" s="62">
        <v>5286</v>
      </c>
      <c r="B5288" s="13" t="s">
        <v>22798</v>
      </c>
      <c r="C5288" s="29" t="str">
        <f t="shared" si="185"/>
        <v>Yes</v>
      </c>
      <c r="D5288" s="30">
        <f t="shared" si="184"/>
        <v>3.3496185978932074</v>
      </c>
      <c r="E5288" s="160">
        <v>9221.5</v>
      </c>
      <c r="F5288" s="262">
        <v>42612</v>
      </c>
      <c r="G5288" s="3" t="s">
        <v>22655</v>
      </c>
    </row>
    <row r="5289" spans="1:7" s="168" customFormat="1">
      <c r="A5289" s="62">
        <v>5287</v>
      </c>
      <c r="B5289" s="13" t="s">
        <v>22799</v>
      </c>
      <c r="C5289" s="29" t="str">
        <f t="shared" si="185"/>
        <v>Yes</v>
      </c>
      <c r="D5289" s="30">
        <f t="shared" si="184"/>
        <v>0.65219760261532878</v>
      </c>
      <c r="E5289" s="160">
        <v>1795.5</v>
      </c>
      <c r="F5289" s="262">
        <v>42612</v>
      </c>
      <c r="G5289" s="3" t="s">
        <v>22655</v>
      </c>
    </row>
    <row r="5290" spans="1:7" s="168" customFormat="1">
      <c r="A5290" s="62">
        <v>5288</v>
      </c>
      <c r="B5290" s="13" t="s">
        <v>22800</v>
      </c>
      <c r="C5290" s="29" t="str">
        <f t="shared" si="185"/>
        <v>Yes</v>
      </c>
      <c r="D5290" s="30">
        <f t="shared" si="184"/>
        <v>0.65219760261532878</v>
      </c>
      <c r="E5290" s="160">
        <v>1795.5</v>
      </c>
      <c r="F5290" s="262">
        <v>42612</v>
      </c>
      <c r="G5290" s="3" t="s">
        <v>22655</v>
      </c>
    </row>
    <row r="5291" spans="1:7" s="168" customFormat="1">
      <c r="A5291" s="62">
        <v>5289</v>
      </c>
      <c r="B5291" s="13" t="s">
        <v>22801</v>
      </c>
      <c r="C5291" s="29" t="str">
        <f t="shared" si="185"/>
        <v>Yes</v>
      </c>
      <c r="D5291" s="30">
        <f t="shared" si="184"/>
        <v>1.8872139484199055</v>
      </c>
      <c r="E5291" s="160">
        <v>5195.5</v>
      </c>
      <c r="F5291" s="262">
        <v>42612</v>
      </c>
      <c r="G5291" s="3" t="s">
        <v>22655</v>
      </c>
    </row>
    <row r="5292" spans="1:7" s="168" customFormat="1">
      <c r="A5292" s="62">
        <v>5290</v>
      </c>
      <c r="B5292" s="13" t="s">
        <v>3511</v>
      </c>
      <c r="C5292" s="29" t="str">
        <f t="shared" si="185"/>
        <v>Yes</v>
      </c>
      <c r="D5292" s="30">
        <f t="shared" si="184"/>
        <v>1.6498365419542318</v>
      </c>
      <c r="E5292" s="160">
        <v>4542</v>
      </c>
      <c r="F5292" s="262">
        <v>42612</v>
      </c>
      <c r="G5292" s="3" t="s">
        <v>22655</v>
      </c>
    </row>
    <row r="5293" spans="1:7" s="168" customFormat="1">
      <c r="A5293" s="62">
        <v>5291</v>
      </c>
      <c r="B5293" s="13" t="s">
        <v>22802</v>
      </c>
      <c r="C5293" s="29" t="str">
        <f t="shared" si="185"/>
        <v>Yes</v>
      </c>
      <c r="D5293" s="30">
        <f t="shared" si="184"/>
        <v>2.9836541954231746</v>
      </c>
      <c r="E5293" s="160">
        <v>8214</v>
      </c>
      <c r="F5293" s="262">
        <v>42612</v>
      </c>
      <c r="G5293" s="3" t="s">
        <v>22655</v>
      </c>
    </row>
    <row r="5294" spans="1:7" s="168" customFormat="1">
      <c r="A5294" s="62">
        <v>5292</v>
      </c>
      <c r="B5294" s="13" t="s">
        <v>22803</v>
      </c>
      <c r="C5294" s="29" t="str">
        <f t="shared" si="185"/>
        <v>Yes</v>
      </c>
      <c r="D5294" s="30">
        <f t="shared" si="184"/>
        <v>2.9836541954231746</v>
      </c>
      <c r="E5294" s="160">
        <v>8214</v>
      </c>
      <c r="F5294" s="262">
        <v>42612</v>
      </c>
      <c r="G5294" s="3" t="s">
        <v>22655</v>
      </c>
    </row>
    <row r="5295" spans="1:7" s="168" customFormat="1">
      <c r="A5295" s="62">
        <v>5293</v>
      </c>
      <c r="B5295" s="13" t="s">
        <v>22804</v>
      </c>
      <c r="C5295" s="29" t="str">
        <f t="shared" si="185"/>
        <v>Yes</v>
      </c>
      <c r="D5295" s="30">
        <f t="shared" si="184"/>
        <v>1.492008717762441</v>
      </c>
      <c r="E5295" s="160">
        <v>4107.5</v>
      </c>
      <c r="F5295" s="262">
        <v>42612</v>
      </c>
      <c r="G5295" s="3" t="s">
        <v>22655</v>
      </c>
    </row>
    <row r="5296" spans="1:7" s="168" customFormat="1">
      <c r="A5296" s="62">
        <v>5294</v>
      </c>
      <c r="B5296" s="13" t="s">
        <v>22805</v>
      </c>
      <c r="C5296" s="29" t="str">
        <f t="shared" si="185"/>
        <v>Yes</v>
      </c>
      <c r="D5296" s="30">
        <f t="shared" si="184"/>
        <v>0.66182346531057024</v>
      </c>
      <c r="E5296" s="160">
        <v>1822</v>
      </c>
      <c r="F5296" s="262">
        <v>42612</v>
      </c>
      <c r="G5296" s="3" t="s">
        <v>22655</v>
      </c>
    </row>
    <row r="5297" spans="1:7" s="168" customFormat="1">
      <c r="A5297" s="62">
        <v>5295</v>
      </c>
      <c r="B5297" s="13" t="s">
        <v>22806</v>
      </c>
      <c r="C5297" s="29" t="str">
        <f t="shared" si="185"/>
        <v>Yes</v>
      </c>
      <c r="D5297" s="30">
        <f t="shared" si="184"/>
        <v>1.8675989829277153</v>
      </c>
      <c r="E5297" s="160">
        <v>5141.5</v>
      </c>
      <c r="F5297" s="262">
        <v>42612</v>
      </c>
      <c r="G5297" s="3" t="s">
        <v>22655</v>
      </c>
    </row>
    <row r="5298" spans="1:7" s="168" customFormat="1">
      <c r="A5298" s="62">
        <v>5296</v>
      </c>
      <c r="B5298" s="13" t="s">
        <v>22807</v>
      </c>
      <c r="C5298" s="29" t="str">
        <f t="shared" si="185"/>
        <v>Yes</v>
      </c>
      <c r="D5298" s="30">
        <f t="shared" si="184"/>
        <v>0.43498002179440609</v>
      </c>
      <c r="E5298" s="160">
        <v>1197.5</v>
      </c>
      <c r="F5298" s="262">
        <v>42612</v>
      </c>
      <c r="G5298" s="3" t="s">
        <v>22655</v>
      </c>
    </row>
    <row r="5299" spans="1:7" s="168" customFormat="1">
      <c r="A5299" s="62">
        <v>5297</v>
      </c>
      <c r="B5299" s="13" t="s">
        <v>22808</v>
      </c>
      <c r="C5299" s="29" t="str">
        <f t="shared" si="185"/>
        <v>Yes</v>
      </c>
      <c r="D5299" s="30">
        <f t="shared" si="184"/>
        <v>4.905375953505267</v>
      </c>
      <c r="E5299" s="160">
        <v>13504.5</v>
      </c>
      <c r="F5299" s="262">
        <v>42612</v>
      </c>
      <c r="G5299" s="3" t="s">
        <v>22655</v>
      </c>
    </row>
    <row r="5300" spans="1:7" s="168" customFormat="1">
      <c r="A5300" s="62">
        <v>5298</v>
      </c>
      <c r="B5300" s="13" t="s">
        <v>22809</v>
      </c>
      <c r="C5300" s="29" t="str">
        <f t="shared" si="185"/>
        <v>Yes</v>
      </c>
      <c r="D5300" s="30">
        <f t="shared" si="184"/>
        <v>1.1758082092262985</v>
      </c>
      <c r="E5300" s="160">
        <v>3237</v>
      </c>
      <c r="F5300" s="262">
        <v>42612</v>
      </c>
      <c r="G5300" s="3" t="s">
        <v>22655</v>
      </c>
    </row>
    <row r="5301" spans="1:7" s="168" customFormat="1">
      <c r="A5301" s="62">
        <v>5299</v>
      </c>
      <c r="B5301" s="13" t="s">
        <v>22743</v>
      </c>
      <c r="C5301" s="29" t="str">
        <f t="shared" si="185"/>
        <v>Yes</v>
      </c>
      <c r="D5301" s="30">
        <f t="shared" si="184"/>
        <v>2.1936069742099527</v>
      </c>
      <c r="E5301" s="160">
        <v>6039</v>
      </c>
      <c r="F5301" s="262">
        <v>42612</v>
      </c>
      <c r="G5301" s="3" t="s">
        <v>22655</v>
      </c>
    </row>
    <row r="5302" spans="1:7" s="168" customFormat="1">
      <c r="A5302" s="62">
        <v>5300</v>
      </c>
      <c r="B5302" s="13" t="s">
        <v>22659</v>
      </c>
      <c r="C5302" s="29" t="str">
        <f t="shared" si="185"/>
        <v>Yes</v>
      </c>
      <c r="D5302" s="30">
        <f t="shared" si="184"/>
        <v>4.9400653832183075</v>
      </c>
      <c r="E5302" s="160">
        <v>13600</v>
      </c>
      <c r="F5302" s="262">
        <v>42612</v>
      </c>
      <c r="G5302" s="3" t="s">
        <v>22655</v>
      </c>
    </row>
    <row r="5303" spans="1:7" s="168" customFormat="1">
      <c r="A5303" s="62">
        <v>5301</v>
      </c>
      <c r="B5303" s="13" t="s">
        <v>22810</v>
      </c>
      <c r="C5303" s="8" t="str">
        <f>IF(D5303&lt;=5, "Yes", "No")</f>
        <v>Yes</v>
      </c>
      <c r="D5303" s="30">
        <f t="shared" si="184"/>
        <v>2.7860515800944423</v>
      </c>
      <c r="E5303" s="160">
        <v>7670</v>
      </c>
      <c r="F5303" s="237">
        <v>42612</v>
      </c>
      <c r="G5303" s="3" t="s">
        <v>22811</v>
      </c>
    </row>
    <row r="5304" spans="1:7" s="168" customFormat="1">
      <c r="A5304" s="62">
        <v>5302</v>
      </c>
      <c r="B5304" s="13" t="s">
        <v>22812</v>
      </c>
      <c r="C5304" s="8" t="str">
        <f t="shared" ref="C5304:C5367" si="186">IF(D5304&lt;=5, "Yes", "No")</f>
        <v>Yes</v>
      </c>
      <c r="D5304" s="30">
        <f t="shared" si="184"/>
        <v>1.8772248456229568</v>
      </c>
      <c r="E5304" s="160">
        <v>5168</v>
      </c>
      <c r="F5304" s="237">
        <v>42612</v>
      </c>
      <c r="G5304" s="3" t="s">
        <v>22811</v>
      </c>
    </row>
    <row r="5305" spans="1:7" s="168" customFormat="1">
      <c r="A5305" s="62">
        <v>5303</v>
      </c>
      <c r="B5305" s="13" t="s">
        <v>22813</v>
      </c>
      <c r="C5305" s="8" t="str">
        <f t="shared" si="186"/>
        <v>Yes</v>
      </c>
      <c r="D5305" s="30">
        <f t="shared" si="184"/>
        <v>2.4206320377769708</v>
      </c>
      <c r="E5305" s="160">
        <v>6664</v>
      </c>
      <c r="F5305" s="237">
        <v>42612</v>
      </c>
      <c r="G5305" s="3" t="s">
        <v>22811</v>
      </c>
    </row>
    <row r="5306" spans="1:7" s="168" customFormat="1">
      <c r="A5306" s="62">
        <v>5304</v>
      </c>
      <c r="B5306" s="13" t="s">
        <v>22814</v>
      </c>
      <c r="C5306" s="8" t="str">
        <f t="shared" si="186"/>
        <v>Yes</v>
      </c>
      <c r="D5306" s="30">
        <f t="shared" si="184"/>
        <v>1.3241917907737015</v>
      </c>
      <c r="E5306" s="160">
        <v>3645.5</v>
      </c>
      <c r="F5306" s="237">
        <v>42612</v>
      </c>
      <c r="G5306" s="3" t="s">
        <v>22811</v>
      </c>
    </row>
    <row r="5307" spans="1:7" s="168" customFormat="1">
      <c r="A5307" s="62">
        <v>5305</v>
      </c>
      <c r="B5307" s="13" t="s">
        <v>22815</v>
      </c>
      <c r="C5307" s="8" t="str">
        <f t="shared" si="186"/>
        <v>Yes</v>
      </c>
      <c r="D5307" s="30">
        <f t="shared" si="184"/>
        <v>0.90882673447148565</v>
      </c>
      <c r="E5307" s="160">
        <v>2502</v>
      </c>
      <c r="F5307" s="237">
        <v>42612</v>
      </c>
      <c r="G5307" s="3" t="s">
        <v>22811</v>
      </c>
    </row>
    <row r="5308" spans="1:7" s="168" customFormat="1">
      <c r="A5308" s="62">
        <v>5306</v>
      </c>
      <c r="B5308" s="13" t="s">
        <v>22816</v>
      </c>
      <c r="C5308" s="8" t="str">
        <f t="shared" si="186"/>
        <v>Yes</v>
      </c>
      <c r="D5308" s="30">
        <f t="shared" si="184"/>
        <v>4.4560479476934249</v>
      </c>
      <c r="E5308" s="160">
        <v>12267.5</v>
      </c>
      <c r="F5308" s="237">
        <v>42612</v>
      </c>
      <c r="G5308" s="3" t="s">
        <v>22811</v>
      </c>
    </row>
    <row r="5309" spans="1:7" s="168" customFormat="1">
      <c r="A5309" s="62">
        <v>5307</v>
      </c>
      <c r="B5309" s="13" t="s">
        <v>22817</v>
      </c>
      <c r="C5309" s="8" t="str">
        <f t="shared" si="186"/>
        <v>Yes</v>
      </c>
      <c r="D5309" s="30">
        <f t="shared" si="184"/>
        <v>1.6699963675989828</v>
      </c>
      <c r="E5309" s="160">
        <v>4597.5</v>
      </c>
      <c r="F5309" s="237">
        <v>42612</v>
      </c>
      <c r="G5309" s="3" t="s">
        <v>22811</v>
      </c>
    </row>
    <row r="5310" spans="1:7" s="168" customFormat="1">
      <c r="A5310" s="62">
        <v>5308</v>
      </c>
      <c r="B5310" s="13" t="s">
        <v>22818</v>
      </c>
      <c r="C5310" s="8" t="str">
        <f t="shared" si="186"/>
        <v>Yes</v>
      </c>
      <c r="D5310" s="30">
        <f t="shared" si="184"/>
        <v>0.32618961133309116</v>
      </c>
      <c r="E5310" s="160">
        <v>898</v>
      </c>
      <c r="F5310" s="237">
        <v>42612</v>
      </c>
      <c r="G5310" s="3" t="s">
        <v>22811</v>
      </c>
    </row>
    <row r="5311" spans="1:7" s="168" customFormat="1" ht="30">
      <c r="A5311" s="62">
        <v>5309</v>
      </c>
      <c r="B5311" s="13" t="s">
        <v>22819</v>
      </c>
      <c r="C5311" s="8" t="str">
        <f t="shared" si="186"/>
        <v>Yes</v>
      </c>
      <c r="D5311" s="30">
        <f t="shared" si="184"/>
        <v>0.87958590628405375</v>
      </c>
      <c r="E5311" s="160">
        <v>2421.5</v>
      </c>
      <c r="F5311" s="237">
        <v>42612</v>
      </c>
      <c r="G5311" s="3" t="s">
        <v>22811</v>
      </c>
    </row>
    <row r="5312" spans="1:7" s="168" customFormat="1">
      <c r="A5312" s="62">
        <v>5310</v>
      </c>
      <c r="B5312" s="13" t="s">
        <v>22820</v>
      </c>
      <c r="C5312" s="8" t="str">
        <f t="shared" si="186"/>
        <v>Yes</v>
      </c>
      <c r="D5312" s="30">
        <f t="shared" si="184"/>
        <v>0.63258263712313845</v>
      </c>
      <c r="E5312" s="160">
        <v>1741.5</v>
      </c>
      <c r="F5312" s="237">
        <v>42612</v>
      </c>
      <c r="G5312" s="3" t="s">
        <v>22811</v>
      </c>
    </row>
    <row r="5313" spans="1:7" s="168" customFormat="1">
      <c r="A5313" s="62">
        <v>5311</v>
      </c>
      <c r="B5313" s="13" t="s">
        <v>22821</v>
      </c>
      <c r="C5313" s="8" t="str">
        <f t="shared" si="186"/>
        <v>Yes</v>
      </c>
      <c r="D5313" s="30">
        <f t="shared" si="184"/>
        <v>0.67199418815837264</v>
      </c>
      <c r="E5313" s="160">
        <v>1850</v>
      </c>
      <c r="F5313" s="237">
        <v>42612</v>
      </c>
      <c r="G5313" s="3" t="s">
        <v>22811</v>
      </c>
    </row>
    <row r="5314" spans="1:7" s="168" customFormat="1">
      <c r="A5314" s="62">
        <v>5312</v>
      </c>
      <c r="B5314" s="13" t="s">
        <v>22822</v>
      </c>
      <c r="C5314" s="8" t="str">
        <f t="shared" si="186"/>
        <v>Yes</v>
      </c>
      <c r="D5314" s="30">
        <f t="shared" si="184"/>
        <v>2.0552124954594988</v>
      </c>
      <c r="E5314" s="160">
        <v>5658</v>
      </c>
      <c r="F5314" s="237">
        <v>42612</v>
      </c>
      <c r="G5314" s="3" t="s">
        <v>22811</v>
      </c>
    </row>
    <row r="5315" spans="1:7" s="168" customFormat="1">
      <c r="A5315" s="62">
        <v>5313</v>
      </c>
      <c r="B5315" s="13" t="s">
        <v>22823</v>
      </c>
      <c r="C5315" s="8" t="str">
        <f t="shared" si="186"/>
        <v>Yes</v>
      </c>
      <c r="D5315" s="30">
        <f t="shared" si="184"/>
        <v>0.82019614965492194</v>
      </c>
      <c r="E5315" s="160">
        <v>2258</v>
      </c>
      <c r="F5315" s="237">
        <v>42612</v>
      </c>
      <c r="G5315" s="3" t="s">
        <v>22811</v>
      </c>
    </row>
    <row r="5316" spans="1:7" s="168" customFormat="1">
      <c r="A5316" s="62">
        <v>5314</v>
      </c>
      <c r="B5316" s="13" t="s">
        <v>22824</v>
      </c>
      <c r="C5316" s="8" t="str">
        <f t="shared" si="186"/>
        <v>Yes</v>
      </c>
      <c r="D5316" s="30">
        <f t="shared" ref="D5316:D5379" si="187">E5316/2753</f>
        <v>2.1242281147838722</v>
      </c>
      <c r="E5316" s="160">
        <v>5848</v>
      </c>
      <c r="F5316" s="237">
        <v>42612</v>
      </c>
      <c r="G5316" s="3" t="s">
        <v>22811</v>
      </c>
    </row>
    <row r="5317" spans="1:7" s="168" customFormat="1">
      <c r="A5317" s="62">
        <v>5315</v>
      </c>
      <c r="B5317" s="13" t="s">
        <v>22825</v>
      </c>
      <c r="C5317" s="8" t="str">
        <f t="shared" si="186"/>
        <v>Yes</v>
      </c>
      <c r="D5317" s="30">
        <f t="shared" si="187"/>
        <v>1.3040319651289503</v>
      </c>
      <c r="E5317" s="160">
        <v>3590</v>
      </c>
      <c r="F5317" s="237">
        <v>42612</v>
      </c>
      <c r="G5317" s="3" t="s">
        <v>22811</v>
      </c>
    </row>
    <row r="5318" spans="1:7" s="168" customFormat="1">
      <c r="A5318" s="62">
        <v>5316</v>
      </c>
      <c r="B5318" s="13" t="s">
        <v>22826</v>
      </c>
      <c r="C5318" s="8" t="str">
        <f t="shared" si="186"/>
        <v>Yes</v>
      </c>
      <c r="D5318" s="30">
        <f t="shared" si="187"/>
        <v>1.1362150381402107</v>
      </c>
      <c r="E5318" s="160">
        <v>3128</v>
      </c>
      <c r="F5318" s="237">
        <v>42612</v>
      </c>
      <c r="G5318" s="3" t="s">
        <v>22811</v>
      </c>
    </row>
    <row r="5319" spans="1:7" s="168" customFormat="1">
      <c r="A5319" s="62">
        <v>5317</v>
      </c>
      <c r="B5319" s="13" t="s">
        <v>22827</v>
      </c>
      <c r="C5319" s="8" t="str">
        <f t="shared" si="186"/>
        <v>Yes</v>
      </c>
      <c r="D5319" s="30">
        <f t="shared" si="187"/>
        <v>4.9400653832183075</v>
      </c>
      <c r="E5319" s="160">
        <v>13600</v>
      </c>
      <c r="F5319" s="237">
        <v>42612</v>
      </c>
      <c r="G5319" s="3" t="s">
        <v>22811</v>
      </c>
    </row>
    <row r="5320" spans="1:7" s="168" customFormat="1">
      <c r="A5320" s="62">
        <v>5318</v>
      </c>
      <c r="B5320" s="13" t="s">
        <v>22828</v>
      </c>
      <c r="C5320" s="8" t="str">
        <f t="shared" si="186"/>
        <v>Yes</v>
      </c>
      <c r="D5320" s="30">
        <f t="shared" si="187"/>
        <v>0.21721758082092263</v>
      </c>
      <c r="E5320" s="160">
        <v>598</v>
      </c>
      <c r="F5320" s="237">
        <v>42612</v>
      </c>
      <c r="G5320" s="3" t="s">
        <v>22811</v>
      </c>
    </row>
    <row r="5321" spans="1:7" s="168" customFormat="1">
      <c r="A5321" s="62">
        <v>5319</v>
      </c>
      <c r="B5321" s="13" t="s">
        <v>346</v>
      </c>
      <c r="C5321" s="8" t="str">
        <f t="shared" si="186"/>
        <v>Yes</v>
      </c>
      <c r="D5321" s="30">
        <f t="shared" si="187"/>
        <v>2.3812204867417361</v>
      </c>
      <c r="E5321" s="160">
        <v>6555.5</v>
      </c>
      <c r="F5321" s="237">
        <v>42612</v>
      </c>
      <c r="G5321" s="3" t="s">
        <v>22811</v>
      </c>
    </row>
    <row r="5322" spans="1:7" s="168" customFormat="1">
      <c r="A5322" s="62">
        <v>5320</v>
      </c>
      <c r="B5322" s="13" t="s">
        <v>22829</v>
      </c>
      <c r="C5322" s="8" t="str">
        <f t="shared" si="186"/>
        <v>Yes</v>
      </c>
      <c r="D5322" s="30">
        <f t="shared" si="187"/>
        <v>1.3438067562658917</v>
      </c>
      <c r="E5322" s="160">
        <v>3699.5</v>
      </c>
      <c r="F5322" s="237">
        <v>42612</v>
      </c>
      <c r="G5322" s="3" t="s">
        <v>22811</v>
      </c>
    </row>
    <row r="5323" spans="1:7" s="168" customFormat="1">
      <c r="A5323" s="62">
        <v>5321</v>
      </c>
      <c r="B5323" s="13" t="s">
        <v>22830</v>
      </c>
      <c r="C5323" s="8" t="str">
        <f t="shared" si="186"/>
        <v>Yes</v>
      </c>
      <c r="D5323" s="30">
        <f t="shared" si="187"/>
        <v>3.7448238285506719</v>
      </c>
      <c r="E5323" s="160">
        <v>10309.5</v>
      </c>
      <c r="F5323" s="237">
        <v>42612</v>
      </c>
      <c r="G5323" s="3" t="s">
        <v>22811</v>
      </c>
    </row>
    <row r="5324" spans="1:7" s="168" customFormat="1">
      <c r="A5324" s="62">
        <v>5322</v>
      </c>
      <c r="B5324" s="13" t="s">
        <v>22831</v>
      </c>
      <c r="C5324" s="8" t="str">
        <f t="shared" si="186"/>
        <v>Yes</v>
      </c>
      <c r="D5324" s="30">
        <f t="shared" si="187"/>
        <v>4.6930621140573923</v>
      </c>
      <c r="E5324" s="160">
        <v>12920</v>
      </c>
      <c r="F5324" s="237">
        <v>42612</v>
      </c>
      <c r="G5324" s="3" t="s">
        <v>22811</v>
      </c>
    </row>
    <row r="5325" spans="1:7" s="168" customFormat="1">
      <c r="A5325" s="62">
        <v>5323</v>
      </c>
      <c r="B5325" s="13" t="s">
        <v>22628</v>
      </c>
      <c r="C5325" s="8" t="str">
        <f t="shared" si="186"/>
        <v>Yes</v>
      </c>
      <c r="D5325" s="30">
        <f t="shared" si="187"/>
        <v>1.8181983290955321</v>
      </c>
      <c r="E5325" s="160">
        <v>5005.5</v>
      </c>
      <c r="F5325" s="237">
        <v>42612</v>
      </c>
      <c r="G5325" s="3" t="s">
        <v>22811</v>
      </c>
    </row>
    <row r="5326" spans="1:7" s="168" customFormat="1">
      <c r="A5326" s="62">
        <v>5324</v>
      </c>
      <c r="B5326" s="13" t="s">
        <v>22832</v>
      </c>
      <c r="C5326" s="8" t="str">
        <f t="shared" si="186"/>
        <v>Yes</v>
      </c>
      <c r="D5326" s="30">
        <f t="shared" si="187"/>
        <v>2.8950236106066112</v>
      </c>
      <c r="E5326" s="160">
        <v>7970</v>
      </c>
      <c r="F5326" s="237">
        <v>42612</v>
      </c>
      <c r="G5326" s="3" t="s">
        <v>22811</v>
      </c>
    </row>
    <row r="5327" spans="1:7" s="168" customFormat="1">
      <c r="A5327" s="62">
        <v>5325</v>
      </c>
      <c r="B5327" s="13" t="s">
        <v>22178</v>
      </c>
      <c r="C5327" s="8" t="str">
        <f t="shared" si="186"/>
        <v>Yes</v>
      </c>
      <c r="D5327" s="30">
        <f t="shared" si="187"/>
        <v>4.9400653832183075</v>
      </c>
      <c r="E5327" s="160">
        <v>13600</v>
      </c>
      <c r="F5327" s="237">
        <v>42612</v>
      </c>
      <c r="G5327" s="3" t="s">
        <v>22811</v>
      </c>
    </row>
    <row r="5328" spans="1:7" s="168" customFormat="1">
      <c r="A5328" s="62">
        <v>5326</v>
      </c>
      <c r="B5328" s="13" t="s">
        <v>22833</v>
      </c>
      <c r="C5328" s="8" t="str">
        <f t="shared" si="186"/>
        <v>Yes</v>
      </c>
      <c r="D5328" s="30">
        <f t="shared" si="187"/>
        <v>4.9400653832183075</v>
      </c>
      <c r="E5328" s="160">
        <v>13600</v>
      </c>
      <c r="F5328" s="237">
        <v>42612</v>
      </c>
      <c r="G5328" s="3" t="s">
        <v>22811</v>
      </c>
    </row>
    <row r="5329" spans="1:7" s="168" customFormat="1">
      <c r="A5329" s="62">
        <v>5327</v>
      </c>
      <c r="B5329" s="13" t="s">
        <v>22834</v>
      </c>
      <c r="C5329" s="8" t="str">
        <f t="shared" si="186"/>
        <v>Yes</v>
      </c>
      <c r="D5329" s="30">
        <f t="shared" si="187"/>
        <v>1.6498365419542318</v>
      </c>
      <c r="E5329" s="160">
        <v>4542</v>
      </c>
      <c r="F5329" s="237">
        <v>42612</v>
      </c>
      <c r="G5329" s="3" t="s">
        <v>22811</v>
      </c>
    </row>
    <row r="5330" spans="1:7" s="168" customFormat="1">
      <c r="A5330" s="62">
        <v>5328</v>
      </c>
      <c r="B5330" s="13" t="s">
        <v>22835</v>
      </c>
      <c r="C5330" s="8" t="str">
        <f t="shared" si="186"/>
        <v>Yes</v>
      </c>
      <c r="D5330" s="30">
        <f t="shared" si="187"/>
        <v>1.6498365419542318</v>
      </c>
      <c r="E5330" s="160">
        <v>4542</v>
      </c>
      <c r="F5330" s="237">
        <v>42612</v>
      </c>
      <c r="G5330" s="3" t="s">
        <v>22811</v>
      </c>
    </row>
    <row r="5331" spans="1:7" s="168" customFormat="1" ht="30">
      <c r="A5331" s="62">
        <v>5329</v>
      </c>
      <c r="B5331" s="13" t="s">
        <v>22819</v>
      </c>
      <c r="C5331" s="8" t="str">
        <f t="shared" si="186"/>
        <v>Yes</v>
      </c>
      <c r="D5331" s="30">
        <f t="shared" si="187"/>
        <v>1.6498365419542318</v>
      </c>
      <c r="E5331" s="160">
        <v>4542</v>
      </c>
      <c r="F5331" s="237">
        <v>42612</v>
      </c>
      <c r="G5331" s="3" t="s">
        <v>22811</v>
      </c>
    </row>
    <row r="5332" spans="1:7" s="168" customFormat="1">
      <c r="A5332" s="62">
        <v>5330</v>
      </c>
      <c r="B5332" s="13" t="s">
        <v>22836</v>
      </c>
      <c r="C5332" s="8" t="str">
        <f t="shared" si="186"/>
        <v>Yes</v>
      </c>
      <c r="D5332" s="30">
        <f t="shared" si="187"/>
        <v>0.44460588448964766</v>
      </c>
      <c r="E5332" s="160">
        <v>1224</v>
      </c>
      <c r="F5332" s="237">
        <v>42612</v>
      </c>
      <c r="G5332" s="3" t="s">
        <v>22811</v>
      </c>
    </row>
    <row r="5333" spans="1:7" s="168" customFormat="1">
      <c r="A5333" s="62">
        <v>5331</v>
      </c>
      <c r="B5333" s="13" t="s">
        <v>22837</v>
      </c>
      <c r="C5333" s="8" t="str">
        <f t="shared" si="186"/>
        <v>Yes</v>
      </c>
      <c r="D5333" s="30">
        <f t="shared" si="187"/>
        <v>2.8158372684344353</v>
      </c>
      <c r="E5333" s="160">
        <v>7752</v>
      </c>
      <c r="F5333" s="237">
        <v>42612</v>
      </c>
      <c r="G5333" s="3" t="s">
        <v>22811</v>
      </c>
    </row>
    <row r="5334" spans="1:7" s="168" customFormat="1">
      <c r="A5334" s="62">
        <v>5332</v>
      </c>
      <c r="B5334" s="13" t="s">
        <v>21824</v>
      </c>
      <c r="C5334" s="8" t="str">
        <f t="shared" si="186"/>
        <v>Yes</v>
      </c>
      <c r="D5334" s="30">
        <f t="shared" si="187"/>
        <v>1.2150381402106794</v>
      </c>
      <c r="E5334" s="160">
        <v>3345</v>
      </c>
      <c r="F5334" s="237">
        <v>42612</v>
      </c>
      <c r="G5334" s="3" t="s">
        <v>22811</v>
      </c>
    </row>
    <row r="5335" spans="1:7" s="168" customFormat="1">
      <c r="A5335" s="62">
        <v>5333</v>
      </c>
      <c r="B5335" s="13" t="s">
        <v>22838</v>
      </c>
      <c r="C5335" s="8" t="str">
        <f t="shared" si="186"/>
        <v>Yes</v>
      </c>
      <c r="D5335" s="30">
        <f t="shared" si="187"/>
        <v>0.53378132945877221</v>
      </c>
      <c r="E5335" s="160">
        <v>1469.5</v>
      </c>
      <c r="F5335" s="237">
        <v>42612</v>
      </c>
      <c r="G5335" s="3" t="s">
        <v>22811</v>
      </c>
    </row>
    <row r="5336" spans="1:7" s="168" customFormat="1">
      <c r="A5336" s="62">
        <v>5334</v>
      </c>
      <c r="B5336" s="13" t="s">
        <v>22839</v>
      </c>
      <c r="C5336" s="8" t="str">
        <f t="shared" si="186"/>
        <v>Yes</v>
      </c>
      <c r="D5336" s="30">
        <f t="shared" si="187"/>
        <v>2.3616055212495461</v>
      </c>
      <c r="E5336" s="160">
        <v>6501.5</v>
      </c>
      <c r="F5336" s="237">
        <v>42612</v>
      </c>
      <c r="G5336" s="3" t="s">
        <v>22811</v>
      </c>
    </row>
    <row r="5337" spans="1:7" s="168" customFormat="1">
      <c r="A5337" s="62">
        <v>5335</v>
      </c>
      <c r="B5337" s="13" t="s">
        <v>22527</v>
      </c>
      <c r="C5337" s="8" t="str">
        <f t="shared" si="186"/>
        <v>Yes</v>
      </c>
      <c r="D5337" s="30">
        <f t="shared" si="187"/>
        <v>0.42499091899745733</v>
      </c>
      <c r="E5337" s="160">
        <v>1170</v>
      </c>
      <c r="F5337" s="237">
        <v>42612</v>
      </c>
      <c r="G5337" s="3" t="s">
        <v>22811</v>
      </c>
    </row>
    <row r="5338" spans="1:7" s="168" customFormat="1">
      <c r="A5338" s="62">
        <v>5336</v>
      </c>
      <c r="B5338" s="13" t="s">
        <v>22840</v>
      </c>
      <c r="C5338" s="8" t="str">
        <f t="shared" si="186"/>
        <v>Yes</v>
      </c>
      <c r="D5338" s="30">
        <f t="shared" si="187"/>
        <v>1.4130039956411187</v>
      </c>
      <c r="E5338" s="160">
        <v>3890</v>
      </c>
      <c r="F5338" s="237">
        <v>42612</v>
      </c>
      <c r="G5338" s="3" t="s">
        <v>22811</v>
      </c>
    </row>
    <row r="5339" spans="1:7" s="168" customFormat="1">
      <c r="A5339" s="62">
        <v>5337</v>
      </c>
      <c r="B5339" s="13" t="s">
        <v>22841</v>
      </c>
      <c r="C5339" s="8" t="str">
        <f t="shared" si="186"/>
        <v>Yes</v>
      </c>
      <c r="D5339" s="30">
        <f t="shared" si="187"/>
        <v>0.18797675263349073</v>
      </c>
      <c r="E5339" s="160">
        <v>517.5</v>
      </c>
      <c r="F5339" s="237">
        <v>42612</v>
      </c>
      <c r="G5339" s="3" t="s">
        <v>22811</v>
      </c>
    </row>
    <row r="5340" spans="1:7" s="168" customFormat="1">
      <c r="A5340" s="62">
        <v>5338</v>
      </c>
      <c r="B5340" s="13" t="s">
        <v>22842</v>
      </c>
      <c r="C5340" s="8" t="str">
        <f t="shared" si="186"/>
        <v>Yes</v>
      </c>
      <c r="D5340" s="30">
        <f t="shared" si="187"/>
        <v>1.106429349800218</v>
      </c>
      <c r="E5340" s="160">
        <v>3046</v>
      </c>
      <c r="F5340" s="237">
        <v>42612</v>
      </c>
      <c r="G5340" s="3" t="s">
        <v>22811</v>
      </c>
    </row>
    <row r="5341" spans="1:7" s="168" customFormat="1" ht="30">
      <c r="A5341" s="62">
        <v>5339</v>
      </c>
      <c r="B5341" s="13" t="s">
        <v>22379</v>
      </c>
      <c r="C5341" s="8" t="str">
        <f t="shared" si="186"/>
        <v>Yes</v>
      </c>
      <c r="D5341" s="30">
        <f t="shared" si="187"/>
        <v>0.21721758082092263</v>
      </c>
      <c r="E5341" s="160">
        <v>598</v>
      </c>
      <c r="F5341" s="237">
        <v>42612</v>
      </c>
      <c r="G5341" s="3" t="s">
        <v>22811</v>
      </c>
    </row>
    <row r="5342" spans="1:7" s="168" customFormat="1">
      <c r="A5342" s="62">
        <v>5340</v>
      </c>
      <c r="B5342" s="13" t="s">
        <v>22843</v>
      </c>
      <c r="C5342" s="8" t="str">
        <f t="shared" si="186"/>
        <v>Yes</v>
      </c>
      <c r="D5342" s="30">
        <f t="shared" si="187"/>
        <v>4.9400653832183075</v>
      </c>
      <c r="E5342" s="160">
        <v>13600</v>
      </c>
      <c r="F5342" s="237">
        <v>42612</v>
      </c>
      <c r="G5342" s="3" t="s">
        <v>22811</v>
      </c>
    </row>
    <row r="5343" spans="1:7" s="168" customFormat="1">
      <c r="A5343" s="62">
        <v>5341</v>
      </c>
      <c r="B5343" s="13" t="s">
        <v>22844</v>
      </c>
      <c r="C5343" s="8" t="str">
        <f t="shared" si="186"/>
        <v>Yes</v>
      </c>
      <c r="D5343" s="30">
        <f t="shared" si="187"/>
        <v>0.61242281147838717</v>
      </c>
      <c r="E5343" s="160">
        <v>1686</v>
      </c>
      <c r="F5343" s="237">
        <v>42612</v>
      </c>
      <c r="G5343" s="3" t="s">
        <v>22811</v>
      </c>
    </row>
    <row r="5344" spans="1:7" s="168" customFormat="1">
      <c r="A5344" s="62">
        <v>5342</v>
      </c>
      <c r="B5344" s="13" t="s">
        <v>22845</v>
      </c>
      <c r="C5344" s="8" t="str">
        <f t="shared" si="186"/>
        <v>Yes</v>
      </c>
      <c r="D5344" s="30">
        <f t="shared" si="187"/>
        <v>2.5986196876135126</v>
      </c>
      <c r="E5344" s="160">
        <v>7154</v>
      </c>
      <c r="F5344" s="237">
        <v>42612</v>
      </c>
      <c r="G5344" s="3" t="s">
        <v>22811</v>
      </c>
    </row>
    <row r="5345" spans="1:7" s="168" customFormat="1">
      <c r="A5345" s="62">
        <v>5343</v>
      </c>
      <c r="B5345" s="13" t="s">
        <v>22846</v>
      </c>
      <c r="C5345" s="8" t="str">
        <f t="shared" si="186"/>
        <v>Yes</v>
      </c>
      <c r="D5345" s="30">
        <f t="shared" si="187"/>
        <v>1.106429349800218</v>
      </c>
      <c r="E5345" s="160">
        <v>3046</v>
      </c>
      <c r="F5345" s="237">
        <v>42612</v>
      </c>
      <c r="G5345" s="3" t="s">
        <v>22811</v>
      </c>
    </row>
    <row r="5346" spans="1:7" s="168" customFormat="1">
      <c r="A5346" s="62">
        <v>5344</v>
      </c>
      <c r="B5346" s="13" t="s">
        <v>22847</v>
      </c>
      <c r="C5346" s="8" t="str">
        <f t="shared" si="186"/>
        <v>Yes</v>
      </c>
      <c r="D5346" s="30">
        <f t="shared" si="187"/>
        <v>0.52379222666182346</v>
      </c>
      <c r="E5346" s="160">
        <v>1442</v>
      </c>
      <c r="F5346" s="237">
        <v>42612</v>
      </c>
      <c r="G5346" s="3" t="s">
        <v>22811</v>
      </c>
    </row>
    <row r="5347" spans="1:7" s="168" customFormat="1">
      <c r="A5347" s="62">
        <v>5345</v>
      </c>
      <c r="B5347" s="13" t="s">
        <v>22848</v>
      </c>
      <c r="C5347" s="8" t="str">
        <f t="shared" si="186"/>
        <v>Yes</v>
      </c>
      <c r="D5347" s="30">
        <f t="shared" si="187"/>
        <v>0.73138394478750457</v>
      </c>
      <c r="E5347" s="160">
        <v>2013.5</v>
      </c>
      <c r="F5347" s="237">
        <v>42612</v>
      </c>
      <c r="G5347" s="3" t="s">
        <v>22811</v>
      </c>
    </row>
    <row r="5348" spans="1:7" s="168" customFormat="1">
      <c r="A5348" s="62">
        <v>5346</v>
      </c>
      <c r="B5348" s="13" t="s">
        <v>22849</v>
      </c>
      <c r="C5348" s="8" t="str">
        <f t="shared" si="186"/>
        <v>Yes</v>
      </c>
      <c r="D5348" s="30">
        <f t="shared" si="187"/>
        <v>1.4130039956411187</v>
      </c>
      <c r="E5348" s="160">
        <v>3890</v>
      </c>
      <c r="F5348" s="237">
        <v>42612</v>
      </c>
      <c r="G5348" s="3" t="s">
        <v>22811</v>
      </c>
    </row>
    <row r="5349" spans="1:7" s="168" customFormat="1">
      <c r="A5349" s="62">
        <v>5347</v>
      </c>
      <c r="B5349" s="13" t="s">
        <v>22850</v>
      </c>
      <c r="C5349" s="8" t="str">
        <f t="shared" si="186"/>
        <v>Yes</v>
      </c>
      <c r="D5349" s="30">
        <f t="shared" si="187"/>
        <v>1.492008717762441</v>
      </c>
      <c r="E5349" s="160">
        <v>4107.5</v>
      </c>
      <c r="F5349" s="237">
        <v>42612</v>
      </c>
      <c r="G5349" s="3" t="s">
        <v>22811</v>
      </c>
    </row>
    <row r="5350" spans="1:7" s="168" customFormat="1">
      <c r="A5350" s="62">
        <v>5348</v>
      </c>
      <c r="B5350" s="13" t="s">
        <v>22851</v>
      </c>
      <c r="C5350" s="8" t="str">
        <f t="shared" si="186"/>
        <v>Yes</v>
      </c>
      <c r="D5350" s="30">
        <f t="shared" si="187"/>
        <v>1.9462404649473302</v>
      </c>
      <c r="E5350" s="160">
        <v>5358</v>
      </c>
      <c r="F5350" s="237">
        <v>42612</v>
      </c>
      <c r="G5350" s="3" t="s">
        <v>22811</v>
      </c>
    </row>
    <row r="5351" spans="1:7" s="168" customFormat="1">
      <c r="A5351" s="62">
        <v>5349</v>
      </c>
      <c r="B5351" s="13" t="s">
        <v>22852</v>
      </c>
      <c r="C5351" s="8" t="str">
        <f t="shared" si="186"/>
        <v>Yes</v>
      </c>
      <c r="D5351" s="30">
        <f t="shared" si="187"/>
        <v>2.4206320377769708</v>
      </c>
      <c r="E5351" s="160">
        <v>6664</v>
      </c>
      <c r="F5351" s="237">
        <v>42612</v>
      </c>
      <c r="G5351" s="3" t="s">
        <v>22811</v>
      </c>
    </row>
    <row r="5352" spans="1:7" s="168" customFormat="1">
      <c r="A5352" s="62">
        <v>5350</v>
      </c>
      <c r="B5352" s="13" t="s">
        <v>22853</v>
      </c>
      <c r="C5352" s="8" t="str">
        <f t="shared" si="186"/>
        <v>Yes</v>
      </c>
      <c r="D5352" s="30">
        <f t="shared" si="187"/>
        <v>2.4206320377769708</v>
      </c>
      <c r="E5352" s="160">
        <v>6664</v>
      </c>
      <c r="F5352" s="237">
        <v>42612</v>
      </c>
      <c r="G5352" s="3" t="s">
        <v>22811</v>
      </c>
    </row>
    <row r="5353" spans="1:7" s="168" customFormat="1">
      <c r="A5353" s="62">
        <v>5351</v>
      </c>
      <c r="B5353" s="13" t="s">
        <v>22854</v>
      </c>
      <c r="C5353" s="8" t="str">
        <f t="shared" si="186"/>
        <v>Yes</v>
      </c>
      <c r="D5353" s="30">
        <f t="shared" si="187"/>
        <v>1.9956411187795133</v>
      </c>
      <c r="E5353" s="160">
        <v>5494</v>
      </c>
      <c r="F5353" s="237">
        <v>42612</v>
      </c>
      <c r="G5353" s="3" t="s">
        <v>22811</v>
      </c>
    </row>
    <row r="5354" spans="1:7" s="168" customFormat="1">
      <c r="A5354" s="62">
        <v>5352</v>
      </c>
      <c r="B5354" s="13" t="s">
        <v>22855</v>
      </c>
      <c r="C5354" s="8" t="str">
        <f t="shared" si="186"/>
        <v>Yes</v>
      </c>
      <c r="D5354" s="30">
        <f t="shared" si="187"/>
        <v>3.1716309480566656</v>
      </c>
      <c r="E5354" s="160">
        <v>8731.5</v>
      </c>
      <c r="F5354" s="237">
        <v>42612</v>
      </c>
      <c r="G5354" s="3" t="s">
        <v>22811</v>
      </c>
    </row>
    <row r="5355" spans="1:7" s="168" customFormat="1">
      <c r="A5355" s="62">
        <v>5353</v>
      </c>
      <c r="B5355" s="13" t="s">
        <v>5317</v>
      </c>
      <c r="C5355" s="8" t="str">
        <f t="shared" si="186"/>
        <v>Yes</v>
      </c>
      <c r="D5355" s="30">
        <f t="shared" si="187"/>
        <v>2.8354522339266257</v>
      </c>
      <c r="E5355" s="160">
        <v>7806</v>
      </c>
      <c r="F5355" s="237">
        <v>42612</v>
      </c>
      <c r="G5355" s="3" t="s">
        <v>22811</v>
      </c>
    </row>
    <row r="5356" spans="1:7" s="168" customFormat="1">
      <c r="A5356" s="62">
        <v>5354</v>
      </c>
      <c r="B5356" s="13" t="s">
        <v>22856</v>
      </c>
      <c r="C5356" s="8" t="str">
        <f t="shared" si="186"/>
        <v>Yes</v>
      </c>
      <c r="D5356" s="30">
        <f t="shared" si="187"/>
        <v>0.10879041046131493</v>
      </c>
      <c r="E5356" s="160">
        <v>299.5</v>
      </c>
      <c r="F5356" s="237">
        <v>42612</v>
      </c>
      <c r="G5356" s="3" t="s">
        <v>22811</v>
      </c>
    </row>
    <row r="5357" spans="1:7" s="168" customFormat="1">
      <c r="A5357" s="62">
        <v>5355</v>
      </c>
      <c r="B5357" s="13" t="s">
        <v>22857</v>
      </c>
      <c r="C5357" s="8" t="str">
        <f t="shared" si="186"/>
        <v>Yes</v>
      </c>
      <c r="D5357" s="30">
        <f t="shared" si="187"/>
        <v>0.23737740646567382</v>
      </c>
      <c r="E5357" s="160">
        <v>653.5</v>
      </c>
      <c r="F5357" s="237">
        <v>42612</v>
      </c>
      <c r="G5357" s="3" t="s">
        <v>22811</v>
      </c>
    </row>
    <row r="5358" spans="1:7" s="168" customFormat="1">
      <c r="A5358" s="62">
        <v>5356</v>
      </c>
      <c r="B5358" s="13" t="s">
        <v>22858</v>
      </c>
      <c r="C5358" s="8" t="str">
        <f t="shared" si="186"/>
        <v>Yes</v>
      </c>
      <c r="D5358" s="30">
        <f t="shared" si="187"/>
        <v>1.1956047947693424</v>
      </c>
      <c r="E5358" s="160">
        <v>3291.5</v>
      </c>
      <c r="F5358" s="237">
        <v>42612</v>
      </c>
      <c r="G5358" s="3" t="s">
        <v>22811</v>
      </c>
    </row>
    <row r="5359" spans="1:7" s="168" customFormat="1">
      <c r="A5359" s="62">
        <v>5357</v>
      </c>
      <c r="B5359" s="13" t="s">
        <v>22821</v>
      </c>
      <c r="C5359" s="8" t="str">
        <f t="shared" si="186"/>
        <v>Yes</v>
      </c>
      <c r="D5359" s="30">
        <f t="shared" si="187"/>
        <v>0.46422084998183799</v>
      </c>
      <c r="E5359" s="160">
        <v>1278</v>
      </c>
      <c r="F5359" s="237">
        <v>42612</v>
      </c>
      <c r="G5359" s="3" t="s">
        <v>22811</v>
      </c>
    </row>
    <row r="5360" spans="1:7" s="168" customFormat="1">
      <c r="A5360" s="62">
        <v>5358</v>
      </c>
      <c r="B5360" s="13" t="s">
        <v>22859</v>
      </c>
      <c r="C5360" s="8" t="str">
        <f t="shared" si="186"/>
        <v>Yes</v>
      </c>
      <c r="D5360" s="30">
        <f t="shared" si="187"/>
        <v>4.9400653832183075</v>
      </c>
      <c r="E5360" s="160">
        <v>13600</v>
      </c>
      <c r="F5360" s="237">
        <v>42612</v>
      </c>
      <c r="G5360" s="3" t="s">
        <v>22811</v>
      </c>
    </row>
    <row r="5361" spans="1:7" s="168" customFormat="1">
      <c r="A5361" s="62">
        <v>5359</v>
      </c>
      <c r="B5361" s="13" t="s">
        <v>22860</v>
      </c>
      <c r="C5361" s="8" t="str">
        <f t="shared" si="186"/>
        <v>Yes</v>
      </c>
      <c r="D5361" s="30">
        <f t="shared" si="187"/>
        <v>3.3592444605884491</v>
      </c>
      <c r="E5361" s="160">
        <v>9248</v>
      </c>
      <c r="F5361" s="237">
        <v>42612</v>
      </c>
      <c r="G5361" s="3" t="s">
        <v>22811</v>
      </c>
    </row>
    <row r="5362" spans="1:7" s="168" customFormat="1">
      <c r="A5362" s="62">
        <v>5360</v>
      </c>
      <c r="B5362" s="13" t="s">
        <v>3290</v>
      </c>
      <c r="C5362" s="8" t="str">
        <f t="shared" si="186"/>
        <v>Yes</v>
      </c>
      <c r="D5362" s="30">
        <f t="shared" si="187"/>
        <v>3.2014166363966581</v>
      </c>
      <c r="E5362" s="160">
        <v>8813.5</v>
      </c>
      <c r="F5362" s="237">
        <v>42612</v>
      </c>
      <c r="G5362" s="3" t="s">
        <v>22811</v>
      </c>
    </row>
    <row r="5363" spans="1:7" s="168" customFormat="1">
      <c r="A5363" s="62">
        <v>5361</v>
      </c>
      <c r="B5363" s="13" t="s">
        <v>22861</v>
      </c>
      <c r="C5363" s="8" t="str">
        <f t="shared" si="186"/>
        <v>Yes</v>
      </c>
      <c r="D5363" s="30">
        <f t="shared" si="187"/>
        <v>4.7228478023973848</v>
      </c>
      <c r="E5363" s="160">
        <v>13002</v>
      </c>
      <c r="F5363" s="237">
        <v>42612</v>
      </c>
      <c r="G5363" s="3" t="s">
        <v>22811</v>
      </c>
    </row>
    <row r="5364" spans="1:7" s="168" customFormat="1">
      <c r="A5364" s="62">
        <v>5362</v>
      </c>
      <c r="B5364" s="13" t="s">
        <v>22862</v>
      </c>
      <c r="C5364" s="8" t="str">
        <f t="shared" si="186"/>
        <v>Yes</v>
      </c>
      <c r="D5364" s="30">
        <f t="shared" si="187"/>
        <v>1.1362150381402107</v>
      </c>
      <c r="E5364" s="160">
        <v>3128</v>
      </c>
      <c r="F5364" s="237">
        <v>42612</v>
      </c>
      <c r="G5364" s="3" t="s">
        <v>22811</v>
      </c>
    </row>
    <row r="5365" spans="1:7" s="168" customFormat="1">
      <c r="A5365" s="62">
        <v>5363</v>
      </c>
      <c r="B5365" s="13" t="s">
        <v>22863</v>
      </c>
      <c r="C5365" s="8" t="str">
        <f t="shared" si="186"/>
        <v>Yes</v>
      </c>
      <c r="D5365" s="30">
        <f t="shared" si="187"/>
        <v>0.26661823465310569</v>
      </c>
      <c r="E5365" s="160">
        <v>734</v>
      </c>
      <c r="F5365" s="237">
        <v>42612</v>
      </c>
      <c r="G5365" s="3" t="s">
        <v>22811</v>
      </c>
    </row>
    <row r="5366" spans="1:7" s="168" customFormat="1">
      <c r="A5366" s="62">
        <v>5364</v>
      </c>
      <c r="B5366" s="13" t="s">
        <v>3775</v>
      </c>
      <c r="C5366" s="8" t="str">
        <f t="shared" si="186"/>
        <v>Yes</v>
      </c>
      <c r="D5366" s="30">
        <f t="shared" si="187"/>
        <v>0.44460588448964766</v>
      </c>
      <c r="E5366" s="160">
        <v>1224</v>
      </c>
      <c r="F5366" s="237">
        <v>42612</v>
      </c>
      <c r="G5366" s="3" t="s">
        <v>22811</v>
      </c>
    </row>
    <row r="5367" spans="1:7" s="168" customFormat="1">
      <c r="A5367" s="62">
        <v>5365</v>
      </c>
      <c r="B5367" s="13" t="s">
        <v>22864</v>
      </c>
      <c r="C5367" s="8" t="str">
        <f t="shared" si="186"/>
        <v>Yes</v>
      </c>
      <c r="D5367" s="30">
        <f t="shared" si="187"/>
        <v>4.9400653832183075</v>
      </c>
      <c r="E5367" s="160">
        <v>13600</v>
      </c>
      <c r="F5367" s="237">
        <v>42612</v>
      </c>
      <c r="G5367" s="3" t="s">
        <v>22811</v>
      </c>
    </row>
    <row r="5368" spans="1:7" s="168" customFormat="1">
      <c r="A5368" s="62">
        <v>5366</v>
      </c>
      <c r="B5368" s="13" t="s">
        <v>22865</v>
      </c>
      <c r="C5368" s="8" t="str">
        <f t="shared" ref="C5368:C5378" si="188">IF(D5368&lt;=5, "Yes", "No")</f>
        <v>Yes</v>
      </c>
      <c r="D5368" s="30">
        <f t="shared" si="187"/>
        <v>1.8675989829277153</v>
      </c>
      <c r="E5368" s="160">
        <v>5141.5</v>
      </c>
      <c r="F5368" s="237">
        <v>42612</v>
      </c>
      <c r="G5368" s="3" t="s">
        <v>22811</v>
      </c>
    </row>
    <row r="5369" spans="1:7" s="168" customFormat="1">
      <c r="A5369" s="62">
        <v>5367</v>
      </c>
      <c r="B5369" s="13" t="s">
        <v>22866</v>
      </c>
      <c r="C5369" s="8" t="str">
        <f t="shared" si="188"/>
        <v>Yes</v>
      </c>
      <c r="D5369" s="30">
        <f t="shared" si="187"/>
        <v>2.302215764620414</v>
      </c>
      <c r="E5369" s="160">
        <v>6338</v>
      </c>
      <c r="F5369" s="237">
        <v>42612</v>
      </c>
      <c r="G5369" s="3" t="s">
        <v>22811</v>
      </c>
    </row>
    <row r="5370" spans="1:7" s="168" customFormat="1">
      <c r="A5370" s="62">
        <v>5368</v>
      </c>
      <c r="B5370" s="13" t="s">
        <v>22317</v>
      </c>
      <c r="C5370" s="8" t="str">
        <f t="shared" si="188"/>
        <v>Yes</v>
      </c>
      <c r="D5370" s="30">
        <f t="shared" si="187"/>
        <v>2.302215764620414</v>
      </c>
      <c r="E5370" s="160">
        <v>6338</v>
      </c>
      <c r="F5370" s="237">
        <v>42612</v>
      </c>
      <c r="G5370" s="3" t="s">
        <v>22811</v>
      </c>
    </row>
    <row r="5371" spans="1:7" s="168" customFormat="1">
      <c r="A5371" s="62">
        <v>5369</v>
      </c>
      <c r="B5371" s="13" t="s">
        <v>22867</v>
      </c>
      <c r="C5371" s="8" t="str">
        <f t="shared" si="188"/>
        <v>Yes</v>
      </c>
      <c r="D5371" s="30">
        <f t="shared" si="187"/>
        <v>0.37559026516527427</v>
      </c>
      <c r="E5371" s="160">
        <v>1034</v>
      </c>
      <c r="F5371" s="237">
        <v>42612</v>
      </c>
      <c r="G5371" s="3" t="s">
        <v>22811</v>
      </c>
    </row>
    <row r="5372" spans="1:7" s="168" customFormat="1">
      <c r="A5372" s="62">
        <v>5370</v>
      </c>
      <c r="B5372" s="13" t="s">
        <v>22868</v>
      </c>
      <c r="C5372" s="8" t="str">
        <f t="shared" si="188"/>
        <v>Yes</v>
      </c>
      <c r="D5372" s="30">
        <f t="shared" si="187"/>
        <v>0.26661823465310569</v>
      </c>
      <c r="E5372" s="160">
        <v>734</v>
      </c>
      <c r="F5372" s="237">
        <v>42612</v>
      </c>
      <c r="G5372" s="3" t="s">
        <v>22811</v>
      </c>
    </row>
    <row r="5373" spans="1:7" s="168" customFormat="1">
      <c r="A5373" s="62">
        <v>5371</v>
      </c>
      <c r="B5373" s="13" t="s">
        <v>22869</v>
      </c>
      <c r="C5373" s="8" t="str">
        <f t="shared" si="188"/>
        <v>Yes</v>
      </c>
      <c r="D5373" s="30">
        <f t="shared" si="187"/>
        <v>2.4700326916091537</v>
      </c>
      <c r="E5373" s="160">
        <v>6800</v>
      </c>
      <c r="F5373" s="237">
        <v>42612</v>
      </c>
      <c r="G5373" s="3" t="s">
        <v>22811</v>
      </c>
    </row>
    <row r="5374" spans="1:7" s="168" customFormat="1">
      <c r="A5374" s="62">
        <v>5372</v>
      </c>
      <c r="B5374" s="13" t="s">
        <v>22870</v>
      </c>
      <c r="C5374" s="8" t="str">
        <f t="shared" si="188"/>
        <v>Yes</v>
      </c>
      <c r="D5374" s="30">
        <f t="shared" si="187"/>
        <v>0.44460588448964766</v>
      </c>
      <c r="E5374" s="160">
        <v>1224</v>
      </c>
      <c r="F5374" s="237">
        <v>42612</v>
      </c>
      <c r="G5374" s="3" t="s">
        <v>22811</v>
      </c>
    </row>
    <row r="5375" spans="1:7" s="168" customFormat="1">
      <c r="A5375" s="62">
        <v>5373</v>
      </c>
      <c r="B5375" s="13" t="s">
        <v>22871</v>
      </c>
      <c r="C5375" s="8" t="str">
        <f t="shared" si="188"/>
        <v>Yes</v>
      </c>
      <c r="D5375" s="30">
        <f t="shared" si="187"/>
        <v>1.8576098801307663</v>
      </c>
      <c r="E5375" s="160">
        <v>5114</v>
      </c>
      <c r="F5375" s="237">
        <v>42612</v>
      </c>
      <c r="G5375" s="3" t="s">
        <v>22811</v>
      </c>
    </row>
    <row r="5376" spans="1:7" s="168" customFormat="1">
      <c r="A5376" s="62">
        <v>5374</v>
      </c>
      <c r="B5376" s="13" t="s">
        <v>22872</v>
      </c>
      <c r="C5376" s="8" t="str">
        <f t="shared" si="188"/>
        <v>Yes</v>
      </c>
      <c r="D5376" s="30">
        <f t="shared" si="187"/>
        <v>0.63258263712313845</v>
      </c>
      <c r="E5376" s="160">
        <v>1741.5</v>
      </c>
      <c r="F5376" s="237">
        <v>42612</v>
      </c>
      <c r="G5376" s="3" t="s">
        <v>22811</v>
      </c>
    </row>
    <row r="5377" spans="1:7" s="168" customFormat="1">
      <c r="A5377" s="62">
        <v>5375</v>
      </c>
      <c r="B5377" s="13" t="s">
        <v>22873</v>
      </c>
      <c r="C5377" s="8" t="str">
        <f t="shared" si="188"/>
        <v>Yes</v>
      </c>
      <c r="D5377" s="30">
        <f t="shared" si="187"/>
        <v>3.7150381402106794</v>
      </c>
      <c r="E5377" s="160">
        <v>10227.5</v>
      </c>
      <c r="F5377" s="237">
        <v>42612</v>
      </c>
      <c r="G5377" s="3" t="s">
        <v>22811</v>
      </c>
    </row>
    <row r="5378" spans="1:7" s="168" customFormat="1">
      <c r="A5378" s="62">
        <v>5376</v>
      </c>
      <c r="B5378" s="13" t="s">
        <v>22874</v>
      </c>
      <c r="C5378" s="8" t="str">
        <f t="shared" si="188"/>
        <v>Yes</v>
      </c>
      <c r="D5378" s="30">
        <f t="shared" si="187"/>
        <v>1.7486378496185979</v>
      </c>
      <c r="E5378" s="160">
        <v>4814</v>
      </c>
      <c r="F5378" s="237">
        <v>42612</v>
      </c>
      <c r="G5378" s="3" t="s">
        <v>22811</v>
      </c>
    </row>
    <row r="5379" spans="1:7" s="168" customFormat="1">
      <c r="A5379" s="62">
        <v>5377</v>
      </c>
      <c r="B5379" s="181" t="s">
        <v>22875</v>
      </c>
      <c r="C5379" s="158" t="str">
        <f>IF(D5379&lt;=5, "Yes", "No")</f>
        <v>Yes</v>
      </c>
      <c r="D5379" s="30">
        <f t="shared" si="187"/>
        <v>0.53378132945877221</v>
      </c>
      <c r="E5379" s="160">
        <v>1469.5</v>
      </c>
      <c r="F5379" s="237">
        <v>42612</v>
      </c>
      <c r="G5379" s="3" t="s">
        <v>22876</v>
      </c>
    </row>
    <row r="5380" spans="1:7" s="168" customFormat="1">
      <c r="A5380" s="62">
        <v>5378</v>
      </c>
      <c r="B5380" s="181" t="s">
        <v>14144</v>
      </c>
      <c r="C5380" s="158" t="str">
        <f t="shared" ref="C5380:C5424" si="189">IF(D5380&lt;=5, "Yes", "No")</f>
        <v>Yes</v>
      </c>
      <c r="D5380" s="30">
        <f t="shared" ref="D5380:D5443" si="190">E5380/2753</f>
        <v>2.3218307301126044</v>
      </c>
      <c r="E5380" s="160">
        <v>6392</v>
      </c>
      <c r="F5380" s="237">
        <v>42612</v>
      </c>
      <c r="G5380" s="3" t="s">
        <v>22876</v>
      </c>
    </row>
    <row r="5381" spans="1:7" s="168" customFormat="1">
      <c r="A5381" s="62">
        <v>5379</v>
      </c>
      <c r="B5381" s="181" t="s">
        <v>22877</v>
      </c>
      <c r="C5381" s="158" t="str">
        <f t="shared" si="189"/>
        <v>Yes</v>
      </c>
      <c r="D5381" s="30">
        <f t="shared" si="190"/>
        <v>4.1496549219033785</v>
      </c>
      <c r="E5381" s="160">
        <v>11424</v>
      </c>
      <c r="F5381" s="237">
        <v>42612</v>
      </c>
      <c r="G5381" s="3" t="s">
        <v>22876</v>
      </c>
    </row>
    <row r="5382" spans="1:7" s="168" customFormat="1">
      <c r="A5382" s="62">
        <v>5380</v>
      </c>
      <c r="B5382" s="181" t="s">
        <v>22878</v>
      </c>
      <c r="C5382" s="158" t="str">
        <f t="shared" si="189"/>
        <v>Yes</v>
      </c>
      <c r="D5382" s="30">
        <f t="shared" si="190"/>
        <v>1.4426080639302579</v>
      </c>
      <c r="E5382" s="160">
        <v>3971.5</v>
      </c>
      <c r="F5382" s="237">
        <v>42612</v>
      </c>
      <c r="G5382" s="3" t="s">
        <v>22876</v>
      </c>
    </row>
    <row r="5383" spans="1:7" s="168" customFormat="1">
      <c r="A5383" s="62">
        <v>5381</v>
      </c>
      <c r="B5383" s="181" t="s">
        <v>22879</v>
      </c>
      <c r="C5383" s="158" t="str">
        <f t="shared" si="189"/>
        <v>Yes</v>
      </c>
      <c r="D5383" s="30">
        <f t="shared" si="190"/>
        <v>2.1438430802760626</v>
      </c>
      <c r="E5383" s="160">
        <v>5902</v>
      </c>
      <c r="F5383" s="237">
        <v>42612</v>
      </c>
      <c r="G5383" s="3" t="s">
        <v>22876</v>
      </c>
    </row>
    <row r="5384" spans="1:7" s="168" customFormat="1">
      <c r="A5384" s="62">
        <v>5382</v>
      </c>
      <c r="B5384" s="181" t="s">
        <v>22570</v>
      </c>
      <c r="C5384" s="158" t="str">
        <f t="shared" si="189"/>
        <v>Yes</v>
      </c>
      <c r="D5384" s="30">
        <f t="shared" si="190"/>
        <v>0.50399564111877948</v>
      </c>
      <c r="E5384" s="160">
        <v>1387.5</v>
      </c>
      <c r="F5384" s="237">
        <v>42612</v>
      </c>
      <c r="G5384" s="3" t="s">
        <v>22876</v>
      </c>
    </row>
    <row r="5385" spans="1:7" s="168" customFormat="1">
      <c r="A5385" s="62">
        <v>5383</v>
      </c>
      <c r="B5385" s="181" t="s">
        <v>22880</v>
      </c>
      <c r="C5385" s="158" t="str">
        <f t="shared" si="189"/>
        <v>Yes</v>
      </c>
      <c r="D5385" s="30">
        <f t="shared" si="190"/>
        <v>0.50399564111877948</v>
      </c>
      <c r="E5385" s="160">
        <v>1387.5</v>
      </c>
      <c r="F5385" s="237">
        <v>42612</v>
      </c>
      <c r="G5385" s="3" t="s">
        <v>22876</v>
      </c>
    </row>
    <row r="5386" spans="1:7" s="168" customFormat="1">
      <c r="A5386" s="62">
        <v>5384</v>
      </c>
      <c r="B5386" s="181" t="s">
        <v>22881</v>
      </c>
      <c r="C5386" s="158" t="str">
        <f t="shared" si="189"/>
        <v>Yes</v>
      </c>
      <c r="D5386" s="30">
        <f t="shared" si="190"/>
        <v>1.6796222302942245</v>
      </c>
      <c r="E5386" s="160">
        <v>4624</v>
      </c>
      <c r="F5386" s="237">
        <v>42612</v>
      </c>
      <c r="G5386" s="3" t="s">
        <v>22876</v>
      </c>
    </row>
    <row r="5387" spans="1:7" s="168" customFormat="1">
      <c r="A5387" s="62">
        <v>5385</v>
      </c>
      <c r="B5387" s="181" t="s">
        <v>22643</v>
      </c>
      <c r="C5387" s="158" t="str">
        <f t="shared" si="189"/>
        <v>Yes</v>
      </c>
      <c r="D5387" s="30">
        <f t="shared" si="190"/>
        <v>0.38557936796222303</v>
      </c>
      <c r="E5387" s="160">
        <v>1061.5</v>
      </c>
      <c r="F5387" s="237">
        <v>42612</v>
      </c>
      <c r="G5387" s="3" t="s">
        <v>22876</v>
      </c>
    </row>
    <row r="5388" spans="1:7" s="168" customFormat="1">
      <c r="A5388" s="62">
        <v>5386</v>
      </c>
      <c r="B5388" s="181" t="s">
        <v>22594</v>
      </c>
      <c r="C5388" s="158" t="str">
        <f t="shared" si="189"/>
        <v>Yes</v>
      </c>
      <c r="D5388" s="30">
        <f t="shared" si="190"/>
        <v>0.3952052306574646</v>
      </c>
      <c r="E5388" s="160">
        <v>1088</v>
      </c>
      <c r="F5388" s="237">
        <v>42612</v>
      </c>
      <c r="G5388" s="3" t="s">
        <v>22876</v>
      </c>
    </row>
    <row r="5389" spans="1:7" s="168" customFormat="1">
      <c r="A5389" s="62">
        <v>5387</v>
      </c>
      <c r="B5389" s="181" t="s">
        <v>22882</v>
      </c>
      <c r="C5389" s="158" t="str">
        <f t="shared" si="189"/>
        <v>Yes</v>
      </c>
      <c r="D5389" s="30">
        <f t="shared" si="190"/>
        <v>1.5908100254268072</v>
      </c>
      <c r="E5389" s="160">
        <v>4379.5</v>
      </c>
      <c r="F5389" s="237">
        <v>42612</v>
      </c>
      <c r="G5389" s="3" t="s">
        <v>22876</v>
      </c>
    </row>
    <row r="5390" spans="1:7" s="168" customFormat="1">
      <c r="A5390" s="62">
        <v>5388</v>
      </c>
      <c r="B5390" s="181" t="s">
        <v>22883</v>
      </c>
      <c r="C5390" s="158" t="str">
        <f t="shared" si="189"/>
        <v>Yes</v>
      </c>
      <c r="D5390" s="30">
        <f t="shared" si="190"/>
        <v>0.66182346531057024</v>
      </c>
      <c r="E5390" s="160">
        <v>1822</v>
      </c>
      <c r="F5390" s="237">
        <v>42612</v>
      </c>
      <c r="G5390" s="3" t="s">
        <v>22876</v>
      </c>
    </row>
    <row r="5391" spans="1:7" s="168" customFormat="1">
      <c r="A5391" s="62">
        <v>5389</v>
      </c>
      <c r="B5391" s="181" t="s">
        <v>22884</v>
      </c>
      <c r="C5391" s="158" t="str">
        <f t="shared" si="189"/>
        <v>Yes</v>
      </c>
      <c r="D5391" s="30">
        <f t="shared" si="190"/>
        <v>2.7366509262622594</v>
      </c>
      <c r="E5391" s="160">
        <v>7534</v>
      </c>
      <c r="F5391" s="237">
        <v>42612</v>
      </c>
      <c r="G5391" s="3" t="s">
        <v>22876</v>
      </c>
    </row>
    <row r="5392" spans="1:7" s="168" customFormat="1">
      <c r="A5392" s="62">
        <v>5390</v>
      </c>
      <c r="B5392" s="181" t="s">
        <v>14216</v>
      </c>
      <c r="C5392" s="158" t="str">
        <f t="shared" si="189"/>
        <v>Yes</v>
      </c>
      <c r="D5392" s="30">
        <f t="shared" si="190"/>
        <v>1.1561932437341083</v>
      </c>
      <c r="E5392" s="160">
        <v>3183</v>
      </c>
      <c r="F5392" s="237">
        <v>42612</v>
      </c>
      <c r="G5392" s="3" t="s">
        <v>22876</v>
      </c>
    </row>
    <row r="5393" spans="1:7" s="168" customFormat="1">
      <c r="A5393" s="62">
        <v>5391</v>
      </c>
      <c r="B5393" s="181" t="s">
        <v>13554</v>
      </c>
      <c r="C5393" s="158" t="str">
        <f t="shared" si="189"/>
        <v>Yes</v>
      </c>
      <c r="D5393" s="30">
        <f t="shared" si="190"/>
        <v>0.48438067562658915</v>
      </c>
      <c r="E5393" s="160">
        <v>1333.5</v>
      </c>
      <c r="F5393" s="237">
        <v>42612</v>
      </c>
      <c r="G5393" s="3" t="s">
        <v>22876</v>
      </c>
    </row>
    <row r="5394" spans="1:7" s="168" customFormat="1">
      <c r="A5394" s="62">
        <v>5392</v>
      </c>
      <c r="B5394" s="181" t="s">
        <v>22885</v>
      </c>
      <c r="C5394" s="158" t="str">
        <f t="shared" si="189"/>
        <v>Yes</v>
      </c>
      <c r="D5394" s="30">
        <f t="shared" si="190"/>
        <v>0.7904104613149292</v>
      </c>
      <c r="E5394" s="160">
        <v>2176</v>
      </c>
      <c r="F5394" s="237">
        <v>42612</v>
      </c>
      <c r="G5394" s="3" t="s">
        <v>22876</v>
      </c>
    </row>
    <row r="5395" spans="1:7" s="168" customFormat="1">
      <c r="A5395" s="62">
        <v>5393</v>
      </c>
      <c r="B5395" s="181" t="s">
        <v>17245</v>
      </c>
      <c r="C5395" s="158" t="str">
        <f t="shared" si="189"/>
        <v>Yes</v>
      </c>
      <c r="D5395" s="30">
        <f t="shared" si="190"/>
        <v>0.64220849981837991</v>
      </c>
      <c r="E5395" s="160">
        <v>1768</v>
      </c>
      <c r="F5395" s="237">
        <v>42612</v>
      </c>
      <c r="G5395" s="3" t="s">
        <v>22876</v>
      </c>
    </row>
    <row r="5396" spans="1:7" s="168" customFormat="1">
      <c r="A5396" s="62">
        <v>5394</v>
      </c>
      <c r="B5396" s="181" t="s">
        <v>22886</v>
      </c>
      <c r="C5396" s="158" t="str">
        <f t="shared" si="189"/>
        <v>Yes</v>
      </c>
      <c r="D5396" s="30">
        <f t="shared" si="190"/>
        <v>1.3040319651289503</v>
      </c>
      <c r="E5396" s="160">
        <v>3590</v>
      </c>
      <c r="F5396" s="237">
        <v>42612</v>
      </c>
      <c r="G5396" s="3" t="s">
        <v>22876</v>
      </c>
    </row>
    <row r="5397" spans="1:7" s="168" customFormat="1">
      <c r="A5397" s="62">
        <v>5395</v>
      </c>
      <c r="B5397" s="181" t="s">
        <v>22887</v>
      </c>
      <c r="C5397" s="158" t="str">
        <f t="shared" si="189"/>
        <v>Yes</v>
      </c>
      <c r="D5397" s="30">
        <f t="shared" si="190"/>
        <v>0.63748637849618595</v>
      </c>
      <c r="E5397" s="160">
        <v>1755</v>
      </c>
      <c r="F5397" s="237">
        <v>42612</v>
      </c>
      <c r="G5397" s="3" t="s">
        <v>22876</v>
      </c>
    </row>
    <row r="5398" spans="1:7" s="168" customFormat="1">
      <c r="A5398" s="62">
        <v>5396</v>
      </c>
      <c r="B5398" s="181" t="s">
        <v>22888</v>
      </c>
      <c r="C5398" s="158" t="str">
        <f t="shared" si="189"/>
        <v>Yes</v>
      </c>
      <c r="D5398" s="30">
        <f t="shared" si="190"/>
        <v>2.1146022520886305</v>
      </c>
      <c r="E5398" s="160">
        <v>5821.5</v>
      </c>
      <c r="F5398" s="237">
        <v>42612</v>
      </c>
      <c r="G5398" s="3" t="s">
        <v>22876</v>
      </c>
    </row>
    <row r="5399" spans="1:7" s="168" customFormat="1">
      <c r="A5399" s="62">
        <v>5397</v>
      </c>
      <c r="B5399" s="181" t="s">
        <v>22889</v>
      </c>
      <c r="C5399" s="158" t="str">
        <f t="shared" si="189"/>
        <v>Yes</v>
      </c>
      <c r="D5399" s="30">
        <f t="shared" si="190"/>
        <v>0.70159825644751184</v>
      </c>
      <c r="E5399" s="160">
        <v>1931.5</v>
      </c>
      <c r="F5399" s="237">
        <v>42612</v>
      </c>
      <c r="G5399" s="3" t="s">
        <v>22876</v>
      </c>
    </row>
    <row r="5400" spans="1:7" s="168" customFormat="1">
      <c r="A5400" s="62">
        <v>5398</v>
      </c>
      <c r="B5400" s="181" t="s">
        <v>22890</v>
      </c>
      <c r="C5400" s="158" t="str">
        <f t="shared" si="189"/>
        <v>Yes</v>
      </c>
      <c r="D5400" s="30">
        <f t="shared" si="190"/>
        <v>4.9400653832183075</v>
      </c>
      <c r="E5400" s="160">
        <v>13600</v>
      </c>
      <c r="F5400" s="237">
        <v>42612</v>
      </c>
      <c r="G5400" s="3" t="s">
        <v>22876</v>
      </c>
    </row>
    <row r="5401" spans="1:7" s="168" customFormat="1">
      <c r="A5401" s="62">
        <v>5399</v>
      </c>
      <c r="B5401" s="181" t="s">
        <v>22891</v>
      </c>
      <c r="C5401" s="158" t="str">
        <f t="shared" si="189"/>
        <v>Yes</v>
      </c>
      <c r="D5401" s="30">
        <f t="shared" si="190"/>
        <v>0.10879041046131493</v>
      </c>
      <c r="E5401" s="160">
        <v>299.5</v>
      </c>
      <c r="F5401" s="237">
        <v>42612</v>
      </c>
      <c r="G5401" s="3" t="s">
        <v>22876</v>
      </c>
    </row>
    <row r="5402" spans="1:7" s="168" customFormat="1">
      <c r="A5402" s="62">
        <v>5400</v>
      </c>
      <c r="B5402" s="181" t="s">
        <v>17017</v>
      </c>
      <c r="C5402" s="158" t="str">
        <f t="shared" si="189"/>
        <v>Yes</v>
      </c>
      <c r="D5402" s="30">
        <f t="shared" si="190"/>
        <v>3.3098438067562661</v>
      </c>
      <c r="E5402" s="160">
        <v>9112</v>
      </c>
      <c r="F5402" s="237">
        <v>42612</v>
      </c>
      <c r="G5402" s="3" t="s">
        <v>22876</v>
      </c>
    </row>
    <row r="5403" spans="1:7" s="168" customFormat="1">
      <c r="A5403" s="62">
        <v>5401</v>
      </c>
      <c r="B5403" s="181" t="s">
        <v>22892</v>
      </c>
      <c r="C5403" s="158" t="str">
        <f t="shared" si="189"/>
        <v>Yes</v>
      </c>
      <c r="D5403" s="30">
        <f t="shared" si="190"/>
        <v>2.8652379222666182</v>
      </c>
      <c r="E5403" s="160">
        <v>7888</v>
      </c>
      <c r="F5403" s="237">
        <v>42612</v>
      </c>
      <c r="G5403" s="3" t="s">
        <v>22876</v>
      </c>
    </row>
    <row r="5404" spans="1:7" s="168" customFormat="1">
      <c r="A5404" s="62">
        <v>5402</v>
      </c>
      <c r="B5404" s="181" t="s">
        <v>22893</v>
      </c>
      <c r="C5404" s="158" t="str">
        <f t="shared" si="189"/>
        <v>Yes</v>
      </c>
      <c r="D5404" s="30">
        <f t="shared" si="190"/>
        <v>1.0076280421358519</v>
      </c>
      <c r="E5404" s="160">
        <v>2774</v>
      </c>
      <c r="F5404" s="237">
        <v>42612</v>
      </c>
      <c r="G5404" s="3" t="s">
        <v>22876</v>
      </c>
    </row>
    <row r="5405" spans="1:7" s="168" customFormat="1">
      <c r="A5405" s="62">
        <v>5403</v>
      </c>
      <c r="B5405" s="181" t="s">
        <v>17548</v>
      </c>
      <c r="C5405" s="158" t="str">
        <f t="shared" si="189"/>
        <v>Yes</v>
      </c>
      <c r="D5405" s="30">
        <f t="shared" si="190"/>
        <v>0.46422084998183799</v>
      </c>
      <c r="E5405" s="160">
        <v>1278</v>
      </c>
      <c r="F5405" s="237">
        <v>42612</v>
      </c>
      <c r="G5405" s="3" t="s">
        <v>22876</v>
      </c>
    </row>
    <row r="5406" spans="1:7" s="168" customFormat="1">
      <c r="A5406" s="62">
        <v>5404</v>
      </c>
      <c r="B5406" s="181" t="s">
        <v>22894</v>
      </c>
      <c r="C5406" s="158" t="str">
        <f t="shared" si="189"/>
        <v>Yes</v>
      </c>
      <c r="D5406" s="30">
        <f t="shared" si="190"/>
        <v>0.46422084998183799</v>
      </c>
      <c r="E5406" s="160">
        <v>1278</v>
      </c>
      <c r="F5406" s="237">
        <v>42612</v>
      </c>
      <c r="G5406" s="3" t="s">
        <v>22876</v>
      </c>
    </row>
    <row r="5407" spans="1:7" s="168" customFormat="1">
      <c r="A5407" s="62">
        <v>5405</v>
      </c>
      <c r="B5407" s="181" t="s">
        <v>22895</v>
      </c>
      <c r="C5407" s="158" t="str">
        <f t="shared" si="189"/>
        <v>Yes</v>
      </c>
      <c r="D5407" s="30">
        <f t="shared" si="190"/>
        <v>4.9400653832183075</v>
      </c>
      <c r="E5407" s="160">
        <v>13600</v>
      </c>
      <c r="F5407" s="237">
        <v>42612</v>
      </c>
      <c r="G5407" s="3" t="s">
        <v>22876</v>
      </c>
    </row>
    <row r="5408" spans="1:7" s="168" customFormat="1">
      <c r="A5408" s="62">
        <v>5406</v>
      </c>
      <c r="B5408" s="181" t="s">
        <v>22896</v>
      </c>
      <c r="C5408" s="158" t="str">
        <f t="shared" si="189"/>
        <v>Yes</v>
      </c>
      <c r="D5408" s="30">
        <f t="shared" si="190"/>
        <v>1.0570286959680348</v>
      </c>
      <c r="E5408" s="160">
        <v>2910</v>
      </c>
      <c r="F5408" s="237">
        <v>42612</v>
      </c>
      <c r="G5408" s="3" t="s">
        <v>22876</v>
      </c>
    </row>
    <row r="5409" spans="1:7" s="168" customFormat="1">
      <c r="A5409" s="62">
        <v>5407</v>
      </c>
      <c r="B5409" s="181" t="s">
        <v>22897</v>
      </c>
      <c r="C5409" s="158" t="str">
        <f t="shared" si="189"/>
        <v>Yes</v>
      </c>
      <c r="D5409" s="30">
        <f t="shared" si="190"/>
        <v>1.8576098801307663</v>
      </c>
      <c r="E5409" s="160">
        <v>5114</v>
      </c>
      <c r="F5409" s="237">
        <v>42612</v>
      </c>
      <c r="G5409" s="3" t="s">
        <v>22876</v>
      </c>
    </row>
    <row r="5410" spans="1:7" s="168" customFormat="1">
      <c r="A5410" s="62">
        <v>5408</v>
      </c>
      <c r="B5410" s="181" t="s">
        <v>22898</v>
      </c>
      <c r="C5410" s="158" t="str">
        <f t="shared" si="189"/>
        <v>Yes</v>
      </c>
      <c r="D5410" s="30">
        <f t="shared" si="190"/>
        <v>0.91899745731928806</v>
      </c>
      <c r="E5410" s="160">
        <v>2530</v>
      </c>
      <c r="F5410" s="237">
        <v>42612</v>
      </c>
      <c r="G5410" s="3" t="s">
        <v>22876</v>
      </c>
    </row>
    <row r="5411" spans="1:7" s="168" customFormat="1" ht="30">
      <c r="A5411" s="62">
        <v>5409</v>
      </c>
      <c r="B5411" s="13" t="s">
        <v>22899</v>
      </c>
      <c r="C5411" s="158" t="str">
        <f t="shared" si="189"/>
        <v>Yes</v>
      </c>
      <c r="D5411" s="30">
        <f t="shared" si="190"/>
        <v>3.408645114420632</v>
      </c>
      <c r="E5411" s="160">
        <v>9384</v>
      </c>
      <c r="F5411" s="237">
        <v>42612</v>
      </c>
      <c r="G5411" s="3" t="s">
        <v>22876</v>
      </c>
    </row>
    <row r="5412" spans="1:7" s="168" customFormat="1">
      <c r="A5412" s="62">
        <v>5410</v>
      </c>
      <c r="B5412" s="181" t="s">
        <v>22900</v>
      </c>
      <c r="C5412" s="158" t="str">
        <f t="shared" si="189"/>
        <v>Yes</v>
      </c>
      <c r="D5412" s="30">
        <f t="shared" si="190"/>
        <v>0.37559026516527427</v>
      </c>
      <c r="E5412" s="160">
        <v>1034</v>
      </c>
      <c r="F5412" s="237">
        <v>42612</v>
      </c>
      <c r="G5412" s="3" t="s">
        <v>22876</v>
      </c>
    </row>
    <row r="5413" spans="1:7" s="168" customFormat="1">
      <c r="A5413" s="62">
        <v>5411</v>
      </c>
      <c r="B5413" s="181" t="s">
        <v>22901</v>
      </c>
      <c r="C5413" s="158" t="str">
        <f t="shared" si="189"/>
        <v>Yes</v>
      </c>
      <c r="D5413" s="30">
        <f t="shared" si="190"/>
        <v>1.0868143843080276</v>
      </c>
      <c r="E5413" s="160">
        <v>2992</v>
      </c>
      <c r="F5413" s="237">
        <v>42612</v>
      </c>
      <c r="G5413" s="3" t="s">
        <v>22876</v>
      </c>
    </row>
    <row r="5414" spans="1:7" s="168" customFormat="1">
      <c r="A5414" s="62">
        <v>5412</v>
      </c>
      <c r="B5414" s="181" t="s">
        <v>22781</v>
      </c>
      <c r="C5414" s="158" t="str">
        <f t="shared" si="189"/>
        <v>Yes</v>
      </c>
      <c r="D5414" s="30">
        <f t="shared" si="190"/>
        <v>1.3040319651289503</v>
      </c>
      <c r="E5414" s="160">
        <v>3590</v>
      </c>
      <c r="F5414" s="237">
        <v>42612</v>
      </c>
      <c r="G5414" s="3" t="s">
        <v>22876</v>
      </c>
    </row>
    <row r="5415" spans="1:7" s="168" customFormat="1">
      <c r="A5415" s="62">
        <v>5413</v>
      </c>
      <c r="B5415" s="181" t="s">
        <v>7793</v>
      </c>
      <c r="C5415" s="158" t="str">
        <f t="shared" si="189"/>
        <v>Yes</v>
      </c>
      <c r="D5415" s="30">
        <f t="shared" si="190"/>
        <v>2.1242281147838722</v>
      </c>
      <c r="E5415" s="160">
        <v>5848</v>
      </c>
      <c r="F5415" s="237">
        <v>42612</v>
      </c>
      <c r="G5415" s="3" t="s">
        <v>22876</v>
      </c>
    </row>
    <row r="5416" spans="1:7" s="168" customFormat="1">
      <c r="A5416" s="62">
        <v>5414</v>
      </c>
      <c r="B5416" s="181" t="s">
        <v>22902</v>
      </c>
      <c r="C5416" s="158" t="str">
        <f t="shared" si="189"/>
        <v>Yes</v>
      </c>
      <c r="D5416" s="30">
        <f t="shared" si="190"/>
        <v>0.46422084998183799</v>
      </c>
      <c r="E5416" s="160">
        <v>1278</v>
      </c>
      <c r="F5416" s="237">
        <v>42612</v>
      </c>
      <c r="G5416" s="3" t="s">
        <v>22876</v>
      </c>
    </row>
    <row r="5417" spans="1:7" s="168" customFormat="1">
      <c r="A5417" s="62">
        <v>5415</v>
      </c>
      <c r="B5417" s="181" t="s">
        <v>22903</v>
      </c>
      <c r="C5417" s="158" t="str">
        <f t="shared" si="189"/>
        <v>Yes</v>
      </c>
      <c r="D5417" s="30">
        <f t="shared" si="190"/>
        <v>0.32618961133309116</v>
      </c>
      <c r="E5417" s="160">
        <v>898</v>
      </c>
      <c r="F5417" s="237">
        <v>42612</v>
      </c>
      <c r="G5417" s="3" t="s">
        <v>22876</v>
      </c>
    </row>
    <row r="5418" spans="1:7" s="168" customFormat="1">
      <c r="A5418" s="62">
        <v>5416</v>
      </c>
      <c r="B5418" s="181" t="s">
        <v>22904</v>
      </c>
      <c r="C5418" s="158" t="str">
        <f t="shared" si="189"/>
        <v>Yes</v>
      </c>
      <c r="D5418" s="30">
        <f t="shared" si="190"/>
        <v>0.869596803487105</v>
      </c>
      <c r="E5418" s="160">
        <v>2394</v>
      </c>
      <c r="F5418" s="237">
        <v>42612</v>
      </c>
      <c r="G5418" s="3" t="s">
        <v>22876</v>
      </c>
    </row>
    <row r="5419" spans="1:7" s="168" customFormat="1">
      <c r="A5419" s="62">
        <v>5417</v>
      </c>
      <c r="B5419" s="181" t="s">
        <v>22739</v>
      </c>
      <c r="C5419" s="158" t="str">
        <f t="shared" si="189"/>
        <v>Yes</v>
      </c>
      <c r="D5419" s="30">
        <f t="shared" si="190"/>
        <v>0.56302215764620411</v>
      </c>
      <c r="E5419" s="160">
        <v>1550</v>
      </c>
      <c r="F5419" s="237">
        <v>42612</v>
      </c>
      <c r="G5419" s="3" t="s">
        <v>22876</v>
      </c>
    </row>
    <row r="5420" spans="1:7" s="168" customFormat="1">
      <c r="A5420" s="62">
        <v>5418</v>
      </c>
      <c r="B5420" s="181" t="s">
        <v>22905</v>
      </c>
      <c r="C5420" s="158" t="str">
        <f t="shared" si="189"/>
        <v>Yes</v>
      </c>
      <c r="D5420" s="30">
        <f t="shared" si="190"/>
        <v>0.54340719215401379</v>
      </c>
      <c r="E5420" s="160">
        <v>1496</v>
      </c>
      <c r="F5420" s="237">
        <v>42612</v>
      </c>
      <c r="G5420" s="3" t="s">
        <v>22876</v>
      </c>
    </row>
    <row r="5421" spans="1:7" s="168" customFormat="1">
      <c r="A5421" s="62">
        <v>5419</v>
      </c>
      <c r="B5421" s="181" t="s">
        <v>14216</v>
      </c>
      <c r="C5421" s="158" t="str">
        <f t="shared" si="189"/>
        <v>Yes</v>
      </c>
      <c r="D5421" s="30">
        <f t="shared" si="190"/>
        <v>0.34580457682528148</v>
      </c>
      <c r="E5421" s="160">
        <v>952</v>
      </c>
      <c r="F5421" s="237">
        <v>42612</v>
      </c>
      <c r="G5421" s="3" t="s">
        <v>22876</v>
      </c>
    </row>
    <row r="5422" spans="1:7" s="168" customFormat="1">
      <c r="A5422" s="62">
        <v>5420</v>
      </c>
      <c r="B5422" s="181" t="s">
        <v>22906</v>
      </c>
      <c r="C5422" s="158" t="str">
        <f t="shared" si="189"/>
        <v>Yes</v>
      </c>
      <c r="D5422" s="30">
        <f t="shared" si="190"/>
        <v>2.1242281147838722</v>
      </c>
      <c r="E5422" s="160">
        <v>5848</v>
      </c>
      <c r="F5422" s="237">
        <v>42612</v>
      </c>
      <c r="G5422" s="3" t="s">
        <v>22876</v>
      </c>
    </row>
    <row r="5423" spans="1:7" s="168" customFormat="1">
      <c r="A5423" s="62">
        <v>5421</v>
      </c>
      <c r="B5423" s="181" t="s">
        <v>18572</v>
      </c>
      <c r="C5423" s="158" t="str">
        <f t="shared" si="189"/>
        <v>Yes</v>
      </c>
      <c r="D5423" s="30">
        <f t="shared" si="190"/>
        <v>2.1242281147838722</v>
      </c>
      <c r="E5423" s="160">
        <v>5848</v>
      </c>
      <c r="F5423" s="237">
        <v>42612</v>
      </c>
      <c r="G5423" s="3" t="s">
        <v>22876</v>
      </c>
    </row>
    <row r="5424" spans="1:7" s="168" customFormat="1">
      <c r="A5424" s="62">
        <v>5422</v>
      </c>
      <c r="B5424" s="181" t="s">
        <v>22907</v>
      </c>
      <c r="C5424" s="158" t="str">
        <f t="shared" si="189"/>
        <v>Yes</v>
      </c>
      <c r="D5424" s="30">
        <f t="shared" si="190"/>
        <v>1.0076280421358519</v>
      </c>
      <c r="E5424" s="160">
        <v>2774</v>
      </c>
      <c r="F5424" s="237">
        <v>42612</v>
      </c>
      <c r="G5424" s="3" t="s">
        <v>22876</v>
      </c>
    </row>
    <row r="5425" spans="1:7" s="168" customFormat="1">
      <c r="A5425" s="62">
        <v>5423</v>
      </c>
      <c r="B5425" s="2" t="s">
        <v>22908</v>
      </c>
      <c r="C5425" s="1" t="str">
        <f>IF(D5425&lt;=5, "Yes", "No")</f>
        <v>Yes</v>
      </c>
      <c r="D5425" s="30">
        <f t="shared" si="190"/>
        <v>0.25699237195786417</v>
      </c>
      <c r="E5425" s="485">
        <v>707.5</v>
      </c>
      <c r="F5425" s="263">
        <v>42612</v>
      </c>
      <c r="G5425" s="3" t="s">
        <v>22909</v>
      </c>
    </row>
    <row r="5426" spans="1:7" s="168" customFormat="1">
      <c r="A5426" s="62">
        <v>5424</v>
      </c>
      <c r="B5426" s="2" t="s">
        <v>12355</v>
      </c>
      <c r="C5426" s="1" t="str">
        <f t="shared" ref="C5426:C5489" si="191">IF(D5426&lt;=5, "Yes", "No")</f>
        <v>Yes</v>
      </c>
      <c r="D5426" s="30">
        <f t="shared" si="190"/>
        <v>2.7074100980748272</v>
      </c>
      <c r="E5426" s="485">
        <v>7453.5</v>
      </c>
      <c r="F5426" s="263">
        <v>42612</v>
      </c>
      <c r="G5426" s="3" t="s">
        <v>22909</v>
      </c>
    </row>
    <row r="5427" spans="1:7" s="168" customFormat="1">
      <c r="A5427" s="62">
        <v>5425</v>
      </c>
      <c r="B5427" s="2" t="s">
        <v>22910</v>
      </c>
      <c r="C5427" s="1" t="str">
        <f t="shared" si="191"/>
        <v>Yes</v>
      </c>
      <c r="D5427" s="30">
        <f t="shared" si="190"/>
        <v>2.7074100980748272</v>
      </c>
      <c r="E5427" s="485">
        <v>7453.5</v>
      </c>
      <c r="F5427" s="263">
        <v>42612</v>
      </c>
      <c r="G5427" s="3" t="s">
        <v>22909</v>
      </c>
    </row>
    <row r="5428" spans="1:7" s="168" customFormat="1">
      <c r="A5428" s="62">
        <v>5426</v>
      </c>
      <c r="B5428" s="2" t="s">
        <v>22911</v>
      </c>
      <c r="C5428" s="1" t="str">
        <f t="shared" si="191"/>
        <v>Yes</v>
      </c>
      <c r="D5428" s="30">
        <f t="shared" si="190"/>
        <v>0.62259353432618958</v>
      </c>
      <c r="E5428" s="485">
        <v>1714</v>
      </c>
      <c r="F5428" s="263">
        <v>42612</v>
      </c>
      <c r="G5428" s="3" t="s">
        <v>22909</v>
      </c>
    </row>
    <row r="5429" spans="1:7" s="168" customFormat="1">
      <c r="A5429" s="62">
        <v>5427</v>
      </c>
      <c r="B5429" s="2" t="s">
        <v>22912</v>
      </c>
      <c r="C5429" s="1" t="str">
        <f t="shared" si="191"/>
        <v>Yes</v>
      </c>
      <c r="D5429" s="30">
        <f t="shared" si="190"/>
        <v>4.9400653832183075</v>
      </c>
      <c r="E5429" s="485">
        <v>13600</v>
      </c>
      <c r="F5429" s="263">
        <v>42612</v>
      </c>
      <c r="G5429" s="3" t="s">
        <v>22909</v>
      </c>
    </row>
    <row r="5430" spans="1:7" s="168" customFormat="1">
      <c r="A5430" s="62">
        <v>5428</v>
      </c>
      <c r="B5430" s="2" t="s">
        <v>22913</v>
      </c>
      <c r="C5430" s="1" t="str">
        <f t="shared" si="191"/>
        <v>Yes</v>
      </c>
      <c r="D5430" s="30">
        <f t="shared" si="190"/>
        <v>1.4522339266254995</v>
      </c>
      <c r="E5430" s="485">
        <v>3998</v>
      </c>
      <c r="F5430" s="263">
        <v>42612</v>
      </c>
      <c r="G5430" s="3" t="s">
        <v>22909</v>
      </c>
    </row>
    <row r="5431" spans="1:7" s="168" customFormat="1">
      <c r="A5431" s="62">
        <v>5429</v>
      </c>
      <c r="B5431" s="2" t="s">
        <v>22914</v>
      </c>
      <c r="C5431" s="1" t="str">
        <f t="shared" si="191"/>
        <v>Yes</v>
      </c>
      <c r="D5431" s="30">
        <f t="shared" si="190"/>
        <v>2.7074100980748272</v>
      </c>
      <c r="E5431" s="485">
        <v>7453.5</v>
      </c>
      <c r="F5431" s="263">
        <v>42612</v>
      </c>
      <c r="G5431" s="3" t="s">
        <v>22909</v>
      </c>
    </row>
    <row r="5432" spans="1:7" s="168" customFormat="1">
      <c r="A5432" s="62">
        <v>5430</v>
      </c>
      <c r="B5432" s="2" t="s">
        <v>22915</v>
      </c>
      <c r="C5432" s="1" t="str">
        <f t="shared" si="191"/>
        <v>Yes</v>
      </c>
      <c r="D5432" s="30">
        <f t="shared" si="190"/>
        <v>4.9400653832183075</v>
      </c>
      <c r="E5432" s="485">
        <v>13600</v>
      </c>
      <c r="F5432" s="263">
        <v>42612</v>
      </c>
      <c r="G5432" s="3" t="s">
        <v>22909</v>
      </c>
    </row>
    <row r="5433" spans="1:7" s="168" customFormat="1">
      <c r="A5433" s="62">
        <v>5431</v>
      </c>
      <c r="B5433" s="2" t="s">
        <v>17007</v>
      </c>
      <c r="C5433" s="1" t="str">
        <f t="shared" si="191"/>
        <v>Yes</v>
      </c>
      <c r="D5433" s="30">
        <f t="shared" si="190"/>
        <v>1.4522339266254995</v>
      </c>
      <c r="E5433" s="485">
        <v>3998</v>
      </c>
      <c r="F5433" s="263">
        <v>42612</v>
      </c>
      <c r="G5433" s="3" t="s">
        <v>22909</v>
      </c>
    </row>
    <row r="5434" spans="1:7" s="168" customFormat="1">
      <c r="A5434" s="62">
        <v>5432</v>
      </c>
      <c r="B5434" s="2" t="s">
        <v>22916</v>
      </c>
      <c r="C5434" s="1" t="str">
        <f t="shared" si="191"/>
        <v>Yes</v>
      </c>
      <c r="D5434" s="30">
        <f t="shared" si="190"/>
        <v>3.3788594260806395</v>
      </c>
      <c r="E5434" s="485">
        <v>9302</v>
      </c>
      <c r="F5434" s="263">
        <v>42612</v>
      </c>
      <c r="G5434" s="3" t="s">
        <v>22909</v>
      </c>
    </row>
    <row r="5435" spans="1:7" s="168" customFormat="1">
      <c r="A5435" s="62">
        <v>5433</v>
      </c>
      <c r="B5435" s="2" t="s">
        <v>22703</v>
      </c>
      <c r="C5435" s="1" t="str">
        <f t="shared" si="191"/>
        <v>Yes</v>
      </c>
      <c r="D5435" s="30">
        <f t="shared" si="190"/>
        <v>0.92898656011623681</v>
      </c>
      <c r="E5435" s="485">
        <v>2557.5</v>
      </c>
      <c r="F5435" s="263">
        <v>42612</v>
      </c>
      <c r="G5435" s="3" t="s">
        <v>22909</v>
      </c>
    </row>
    <row r="5436" spans="1:7" s="168" customFormat="1">
      <c r="A5436" s="62">
        <v>5434</v>
      </c>
      <c r="B5436" s="2" t="s">
        <v>22917</v>
      </c>
      <c r="C5436" s="1" t="str">
        <f t="shared" si="191"/>
        <v>Yes</v>
      </c>
      <c r="D5436" s="30">
        <f t="shared" si="190"/>
        <v>1.9266254994551399</v>
      </c>
      <c r="E5436" s="485">
        <v>5304</v>
      </c>
      <c r="F5436" s="263">
        <v>42612</v>
      </c>
      <c r="G5436" s="3" t="s">
        <v>22909</v>
      </c>
    </row>
    <row r="5437" spans="1:7" s="168" customFormat="1">
      <c r="A5437" s="62">
        <v>5435</v>
      </c>
      <c r="B5437" s="2" t="s">
        <v>22918</v>
      </c>
      <c r="C5437" s="1" t="str">
        <f t="shared" si="191"/>
        <v>Yes</v>
      </c>
      <c r="D5437" s="30">
        <f t="shared" si="190"/>
        <v>2.2330185252451868</v>
      </c>
      <c r="E5437" s="485">
        <v>6147.5</v>
      </c>
      <c r="F5437" s="263">
        <v>42612</v>
      </c>
      <c r="G5437" s="3" t="s">
        <v>22909</v>
      </c>
    </row>
    <row r="5438" spans="1:7" s="168" customFormat="1">
      <c r="A5438" s="62">
        <v>5436</v>
      </c>
      <c r="B5438" s="2" t="s">
        <v>22808</v>
      </c>
      <c r="C5438" s="1" t="str">
        <f t="shared" si="191"/>
        <v>Yes</v>
      </c>
      <c r="D5438" s="30">
        <f t="shared" si="190"/>
        <v>0.13857609880130767</v>
      </c>
      <c r="E5438" s="485">
        <v>381.5</v>
      </c>
      <c r="F5438" s="263">
        <v>42612</v>
      </c>
      <c r="G5438" s="3" t="s">
        <v>22909</v>
      </c>
    </row>
    <row r="5439" spans="1:7" s="168" customFormat="1">
      <c r="A5439" s="62">
        <v>5437</v>
      </c>
      <c r="B5439" s="2" t="s">
        <v>22919</v>
      </c>
      <c r="C5439" s="1" t="str">
        <f t="shared" si="191"/>
        <v>Yes</v>
      </c>
      <c r="D5439" s="30">
        <f t="shared" si="190"/>
        <v>1.3735924446058845</v>
      </c>
      <c r="E5439" s="485">
        <v>3781.5</v>
      </c>
      <c r="F5439" s="263">
        <v>42612</v>
      </c>
      <c r="G5439" s="3" t="s">
        <v>22909</v>
      </c>
    </row>
    <row r="5440" spans="1:7" s="168" customFormat="1">
      <c r="A5440" s="62">
        <v>5438</v>
      </c>
      <c r="B5440" s="2" t="s">
        <v>22920</v>
      </c>
      <c r="C5440" s="1" t="str">
        <f t="shared" si="191"/>
        <v>Yes</v>
      </c>
      <c r="D5440" s="30">
        <f t="shared" si="190"/>
        <v>0.26661823465310569</v>
      </c>
      <c r="E5440" s="485">
        <v>734</v>
      </c>
      <c r="F5440" s="263">
        <v>42612</v>
      </c>
      <c r="G5440" s="3" t="s">
        <v>22909</v>
      </c>
    </row>
    <row r="5441" spans="1:7" s="168" customFormat="1">
      <c r="A5441" s="62">
        <v>5439</v>
      </c>
      <c r="B5441" s="2" t="s">
        <v>22921</v>
      </c>
      <c r="C5441" s="1" t="str">
        <f t="shared" si="191"/>
        <v>Yes</v>
      </c>
      <c r="D5441" s="30">
        <f t="shared" si="190"/>
        <v>0.70159825644751184</v>
      </c>
      <c r="E5441" s="485">
        <v>1931.5</v>
      </c>
      <c r="F5441" s="263">
        <v>42612</v>
      </c>
      <c r="G5441" s="3" t="s">
        <v>22909</v>
      </c>
    </row>
    <row r="5442" spans="1:7" s="168" customFormat="1">
      <c r="A5442" s="62">
        <v>5440</v>
      </c>
      <c r="B5442" s="2" t="s">
        <v>22922</v>
      </c>
      <c r="C5442" s="1" t="str">
        <f t="shared" si="191"/>
        <v>Yes</v>
      </c>
      <c r="D5442" s="30">
        <f t="shared" si="190"/>
        <v>0.34580457682528148</v>
      </c>
      <c r="E5442" s="485">
        <v>952</v>
      </c>
      <c r="F5442" s="263">
        <v>42612</v>
      </c>
      <c r="G5442" s="3" t="s">
        <v>22909</v>
      </c>
    </row>
    <row r="5443" spans="1:7" s="168" customFormat="1">
      <c r="A5443" s="62">
        <v>5441</v>
      </c>
      <c r="B5443" s="2" t="s">
        <v>22923</v>
      </c>
      <c r="C5443" s="1" t="str">
        <f t="shared" si="191"/>
        <v>Yes</v>
      </c>
      <c r="D5443" s="30">
        <f t="shared" si="190"/>
        <v>0.83018525245187069</v>
      </c>
      <c r="E5443" s="485">
        <v>2285.5</v>
      </c>
      <c r="F5443" s="263">
        <v>42612</v>
      </c>
      <c r="G5443" s="3" t="s">
        <v>22909</v>
      </c>
    </row>
    <row r="5444" spans="1:7" s="168" customFormat="1">
      <c r="A5444" s="62">
        <v>5442</v>
      </c>
      <c r="B5444" s="2" t="s">
        <v>22924</v>
      </c>
      <c r="C5444" s="1" t="str">
        <f t="shared" si="191"/>
        <v>Yes</v>
      </c>
      <c r="D5444" s="30">
        <f t="shared" ref="D5444:D5507" si="192">E5444/2753</f>
        <v>2.5294224482382854</v>
      </c>
      <c r="E5444" s="485">
        <v>6963.5</v>
      </c>
      <c r="F5444" s="263">
        <v>42612</v>
      </c>
      <c r="G5444" s="3" t="s">
        <v>22909</v>
      </c>
    </row>
    <row r="5445" spans="1:7" s="168" customFormat="1">
      <c r="A5445" s="62">
        <v>5443</v>
      </c>
      <c r="B5445" s="2" t="s">
        <v>22925</v>
      </c>
      <c r="C5445" s="1" t="str">
        <f t="shared" si="191"/>
        <v>Yes</v>
      </c>
      <c r="D5445" s="30">
        <f t="shared" si="192"/>
        <v>0.7509989102796949</v>
      </c>
      <c r="E5445" s="485">
        <v>2067.5</v>
      </c>
      <c r="F5445" s="263">
        <v>42612</v>
      </c>
      <c r="G5445" s="3" t="s">
        <v>22909</v>
      </c>
    </row>
    <row r="5446" spans="1:7" s="168" customFormat="1">
      <c r="A5446" s="62">
        <v>5444</v>
      </c>
      <c r="B5446" s="2" t="s">
        <v>3705</v>
      </c>
      <c r="C5446" s="1" t="str">
        <f t="shared" si="191"/>
        <v>Yes</v>
      </c>
      <c r="D5446" s="30">
        <f t="shared" si="192"/>
        <v>4.9400653832183075E-2</v>
      </c>
      <c r="E5446" s="485">
        <v>136</v>
      </c>
      <c r="F5446" s="263">
        <v>42612</v>
      </c>
      <c r="G5446" s="3" t="s">
        <v>22909</v>
      </c>
    </row>
    <row r="5447" spans="1:7" s="168" customFormat="1">
      <c r="A5447" s="62">
        <v>5445</v>
      </c>
      <c r="B5447" s="2" t="s">
        <v>11498</v>
      </c>
      <c r="C5447" s="1" t="str">
        <f t="shared" si="191"/>
        <v>Yes</v>
      </c>
      <c r="D5447" s="30">
        <f t="shared" si="192"/>
        <v>4.9400653832183075</v>
      </c>
      <c r="E5447" s="485">
        <v>13600</v>
      </c>
      <c r="F5447" s="263">
        <v>42612</v>
      </c>
      <c r="G5447" s="3" t="s">
        <v>22909</v>
      </c>
    </row>
    <row r="5448" spans="1:7" s="168" customFormat="1">
      <c r="A5448" s="62">
        <v>5446</v>
      </c>
      <c r="B5448" s="2" t="s">
        <v>22926</v>
      </c>
      <c r="C5448" s="1" t="str">
        <f t="shared" si="191"/>
        <v>Yes</v>
      </c>
      <c r="D5448" s="30">
        <f t="shared" si="192"/>
        <v>0.40519433345441336</v>
      </c>
      <c r="E5448" s="485">
        <v>1115.5</v>
      </c>
      <c r="F5448" s="263">
        <v>42612</v>
      </c>
      <c r="G5448" s="3" t="s">
        <v>22909</v>
      </c>
    </row>
    <row r="5449" spans="1:7" s="168" customFormat="1">
      <c r="A5449" s="62">
        <v>5447</v>
      </c>
      <c r="B5449" s="2" t="s">
        <v>22927</v>
      </c>
      <c r="C5449" s="1" t="str">
        <f t="shared" si="191"/>
        <v>Yes</v>
      </c>
      <c r="D5449" s="30">
        <f t="shared" si="192"/>
        <v>0.92898656011623681</v>
      </c>
      <c r="E5449" s="485">
        <v>2557.5</v>
      </c>
      <c r="F5449" s="263">
        <v>42612</v>
      </c>
      <c r="G5449" s="3" t="s">
        <v>22909</v>
      </c>
    </row>
    <row r="5450" spans="1:7" s="168" customFormat="1">
      <c r="A5450" s="62">
        <v>5448</v>
      </c>
      <c r="B5450" s="2" t="s">
        <v>22928</v>
      </c>
      <c r="C5450" s="1" t="str">
        <f t="shared" si="191"/>
        <v>Yes</v>
      </c>
      <c r="D5450" s="30">
        <f t="shared" si="192"/>
        <v>0.91899745731928806</v>
      </c>
      <c r="E5450" s="485">
        <v>2530</v>
      </c>
      <c r="F5450" s="263">
        <v>42612</v>
      </c>
      <c r="G5450" s="3" t="s">
        <v>22909</v>
      </c>
    </row>
    <row r="5451" spans="1:7" s="168" customFormat="1" ht="30">
      <c r="A5451" s="62">
        <v>5449</v>
      </c>
      <c r="B5451" s="2" t="s">
        <v>11093</v>
      </c>
      <c r="C5451" s="1" t="str">
        <f t="shared" si="191"/>
        <v>Yes</v>
      </c>
      <c r="D5451" s="30">
        <f t="shared" si="192"/>
        <v>0.11841627315655648</v>
      </c>
      <c r="E5451" s="485">
        <v>326</v>
      </c>
      <c r="F5451" s="263">
        <v>42612</v>
      </c>
      <c r="G5451" s="3" t="s">
        <v>22909</v>
      </c>
    </row>
    <row r="5452" spans="1:7" s="168" customFormat="1">
      <c r="A5452" s="62">
        <v>5450</v>
      </c>
      <c r="B5452" s="2" t="s">
        <v>22929</v>
      </c>
      <c r="C5452" s="1" t="str">
        <f t="shared" si="191"/>
        <v>Yes</v>
      </c>
      <c r="D5452" s="30">
        <f t="shared" si="192"/>
        <v>1.7588085724664002</v>
      </c>
      <c r="E5452" s="485">
        <v>4842</v>
      </c>
      <c r="F5452" s="263">
        <v>42612</v>
      </c>
      <c r="G5452" s="3" t="s">
        <v>22909</v>
      </c>
    </row>
    <row r="5453" spans="1:7" s="168" customFormat="1">
      <c r="A5453" s="62">
        <v>5451</v>
      </c>
      <c r="B5453" s="2" t="s">
        <v>1015</v>
      </c>
      <c r="C5453" s="1" t="str">
        <f t="shared" si="191"/>
        <v>Yes</v>
      </c>
      <c r="D5453" s="30">
        <f t="shared" si="192"/>
        <v>0.46422084998183799</v>
      </c>
      <c r="E5453" s="485">
        <v>1278</v>
      </c>
      <c r="F5453" s="263">
        <v>42612</v>
      </c>
      <c r="G5453" s="3" t="s">
        <v>22909</v>
      </c>
    </row>
    <row r="5454" spans="1:7" s="168" customFormat="1">
      <c r="A5454" s="62">
        <v>5452</v>
      </c>
      <c r="B5454" s="2" t="s">
        <v>22930</v>
      </c>
      <c r="C5454" s="1" t="str">
        <f t="shared" si="191"/>
        <v>Yes</v>
      </c>
      <c r="D5454" s="30">
        <f t="shared" si="192"/>
        <v>0.26661823465310569</v>
      </c>
      <c r="E5454" s="485">
        <v>734</v>
      </c>
      <c r="F5454" s="263">
        <v>42612</v>
      </c>
      <c r="G5454" s="3" t="s">
        <v>22909</v>
      </c>
    </row>
    <row r="5455" spans="1:7" s="168" customFormat="1">
      <c r="A5455" s="62">
        <v>5453</v>
      </c>
      <c r="B5455" s="2" t="s">
        <v>22931</v>
      </c>
      <c r="C5455" s="1" t="str">
        <f t="shared" si="191"/>
        <v>Yes</v>
      </c>
      <c r="D5455" s="30">
        <f t="shared" si="192"/>
        <v>2.8158372684344353</v>
      </c>
      <c r="E5455" s="485">
        <v>7752</v>
      </c>
      <c r="F5455" s="263">
        <v>42612</v>
      </c>
      <c r="G5455" s="3" t="s">
        <v>22909</v>
      </c>
    </row>
    <row r="5456" spans="1:7" s="168" customFormat="1">
      <c r="A5456" s="62">
        <v>5454</v>
      </c>
      <c r="B5456" s="2" t="s">
        <v>22216</v>
      </c>
      <c r="C5456" s="1" t="str">
        <f t="shared" si="191"/>
        <v>Yes</v>
      </c>
      <c r="D5456" s="30">
        <f t="shared" si="192"/>
        <v>0.64220849981837991</v>
      </c>
      <c r="E5456" s="485">
        <v>1768</v>
      </c>
      <c r="F5456" s="263">
        <v>42612</v>
      </c>
      <c r="G5456" s="3" t="s">
        <v>22909</v>
      </c>
    </row>
    <row r="5457" spans="1:7" s="168" customFormat="1">
      <c r="A5457" s="62">
        <v>5455</v>
      </c>
      <c r="B5457" s="2" t="s">
        <v>22932</v>
      </c>
      <c r="C5457" s="1" t="str">
        <f t="shared" si="191"/>
        <v>Yes</v>
      </c>
      <c r="D5457" s="30">
        <f t="shared" si="192"/>
        <v>1.1462041409371595</v>
      </c>
      <c r="E5457" s="485">
        <v>3155.5</v>
      </c>
      <c r="F5457" s="263">
        <v>42612</v>
      </c>
      <c r="G5457" s="3" t="s">
        <v>22909</v>
      </c>
    </row>
    <row r="5458" spans="1:7" s="168" customFormat="1">
      <c r="A5458" s="62">
        <v>5456</v>
      </c>
      <c r="B5458" s="2" t="s">
        <v>11931</v>
      </c>
      <c r="C5458" s="1" t="str">
        <f t="shared" si="191"/>
        <v>Yes</v>
      </c>
      <c r="D5458" s="30">
        <f t="shared" si="192"/>
        <v>2.2628042135851798</v>
      </c>
      <c r="E5458" s="485">
        <v>6229.5</v>
      </c>
      <c r="F5458" s="263">
        <v>42612</v>
      </c>
      <c r="G5458" s="3" t="s">
        <v>22909</v>
      </c>
    </row>
    <row r="5459" spans="1:7" s="168" customFormat="1">
      <c r="A5459" s="62">
        <v>5457</v>
      </c>
      <c r="B5459" s="2" t="s">
        <v>22933</v>
      </c>
      <c r="C5459" s="1" t="str">
        <f t="shared" si="191"/>
        <v>Yes</v>
      </c>
      <c r="D5459" s="30">
        <f t="shared" si="192"/>
        <v>0.68198329095532151</v>
      </c>
      <c r="E5459" s="485">
        <v>1877.5</v>
      </c>
      <c r="F5459" s="263">
        <v>42612</v>
      </c>
      <c r="G5459" s="3" t="s">
        <v>22909</v>
      </c>
    </row>
    <row r="5460" spans="1:7" s="168" customFormat="1">
      <c r="A5460" s="62">
        <v>5458</v>
      </c>
      <c r="B5460" s="2" t="s">
        <v>22934</v>
      </c>
      <c r="C5460" s="1" t="str">
        <f t="shared" si="191"/>
        <v>Yes</v>
      </c>
      <c r="D5460" s="30">
        <f t="shared" si="192"/>
        <v>1.2450054486015256</v>
      </c>
      <c r="E5460" s="485">
        <v>3427.5</v>
      </c>
      <c r="F5460" s="263">
        <v>42612</v>
      </c>
      <c r="G5460" s="3" t="s">
        <v>22909</v>
      </c>
    </row>
    <row r="5461" spans="1:7" s="168" customFormat="1">
      <c r="A5461" s="62">
        <v>5459</v>
      </c>
      <c r="B5461" s="2" t="s">
        <v>22935</v>
      </c>
      <c r="C5461" s="1" t="str">
        <f t="shared" si="191"/>
        <v>Yes</v>
      </c>
      <c r="D5461" s="30">
        <f t="shared" si="192"/>
        <v>0.45459498728659642</v>
      </c>
      <c r="E5461" s="485">
        <v>1251.5</v>
      </c>
      <c r="F5461" s="263">
        <v>42612</v>
      </c>
      <c r="G5461" s="3" t="s">
        <v>22909</v>
      </c>
    </row>
    <row r="5462" spans="1:7" s="168" customFormat="1">
      <c r="A5462" s="62">
        <v>5460</v>
      </c>
      <c r="B5462" s="2" t="s">
        <v>22936</v>
      </c>
      <c r="C5462" s="1" t="str">
        <f t="shared" si="191"/>
        <v>Yes</v>
      </c>
      <c r="D5462" s="30">
        <f t="shared" si="192"/>
        <v>0.57319288049400652</v>
      </c>
      <c r="E5462" s="485">
        <v>1578</v>
      </c>
      <c r="F5462" s="263">
        <v>42612</v>
      </c>
      <c r="G5462" s="3" t="s">
        <v>22909</v>
      </c>
    </row>
    <row r="5463" spans="1:7" s="168" customFormat="1">
      <c r="A5463" s="62">
        <v>5461</v>
      </c>
      <c r="B5463" s="2" t="s">
        <v>22937</v>
      </c>
      <c r="C5463" s="1" t="str">
        <f t="shared" si="191"/>
        <v>Yes</v>
      </c>
      <c r="D5463" s="30">
        <f t="shared" si="192"/>
        <v>0.87958590628405375</v>
      </c>
      <c r="E5463" s="485">
        <v>2421.5</v>
      </c>
      <c r="F5463" s="263">
        <v>42612</v>
      </c>
      <c r="G5463" s="3" t="s">
        <v>22909</v>
      </c>
    </row>
    <row r="5464" spans="1:7" s="168" customFormat="1">
      <c r="A5464" s="62">
        <v>5462</v>
      </c>
      <c r="B5464" s="2" t="s">
        <v>22938</v>
      </c>
      <c r="C5464" s="1" t="str">
        <f t="shared" si="191"/>
        <v>Yes</v>
      </c>
      <c r="D5464" s="30">
        <f t="shared" si="192"/>
        <v>1.7094079186342173</v>
      </c>
      <c r="E5464" s="485">
        <v>4706</v>
      </c>
      <c r="F5464" s="263">
        <v>42612</v>
      </c>
      <c r="G5464" s="3" t="s">
        <v>22909</v>
      </c>
    </row>
    <row r="5465" spans="1:7" s="168" customFormat="1">
      <c r="A5465" s="62">
        <v>5463</v>
      </c>
      <c r="B5465" s="2" t="s">
        <v>22939</v>
      </c>
      <c r="C5465" s="1" t="str">
        <f t="shared" si="191"/>
        <v>Yes</v>
      </c>
      <c r="D5465" s="30">
        <f t="shared" si="192"/>
        <v>4.2484562295677444</v>
      </c>
      <c r="E5465" s="485">
        <v>11696</v>
      </c>
      <c r="F5465" s="263">
        <v>42612</v>
      </c>
      <c r="G5465" s="3" t="s">
        <v>22909</v>
      </c>
    </row>
    <row r="5466" spans="1:7" s="168" customFormat="1">
      <c r="A5466" s="62">
        <v>5464</v>
      </c>
      <c r="B5466" s="2" t="s">
        <v>5991</v>
      </c>
      <c r="C5466" s="1" t="str">
        <f t="shared" si="191"/>
        <v>Yes</v>
      </c>
      <c r="D5466" s="30">
        <f t="shared" si="192"/>
        <v>0.4743915728296404</v>
      </c>
      <c r="E5466" s="485">
        <v>1306</v>
      </c>
      <c r="F5466" s="263">
        <v>42612</v>
      </c>
      <c r="G5466" s="3" t="s">
        <v>22909</v>
      </c>
    </row>
    <row r="5467" spans="1:7" s="168" customFormat="1">
      <c r="A5467" s="62">
        <v>5465</v>
      </c>
      <c r="B5467" s="2" t="s">
        <v>8322</v>
      </c>
      <c r="C5467" s="1" t="str">
        <f t="shared" si="191"/>
        <v>Yes</v>
      </c>
      <c r="D5467" s="30">
        <f t="shared" si="192"/>
        <v>1.0671994188158374</v>
      </c>
      <c r="E5467" s="485">
        <v>2938</v>
      </c>
      <c r="F5467" s="263">
        <v>42612</v>
      </c>
      <c r="G5467" s="3" t="s">
        <v>22909</v>
      </c>
    </row>
    <row r="5468" spans="1:7" s="168" customFormat="1">
      <c r="A5468" s="62">
        <v>5466</v>
      </c>
      <c r="B5468" s="2" t="s">
        <v>3705</v>
      </c>
      <c r="C5468" s="1" t="str">
        <f t="shared" si="191"/>
        <v>Yes</v>
      </c>
      <c r="D5468" s="30">
        <f t="shared" si="192"/>
        <v>0.73138394478750457</v>
      </c>
      <c r="E5468" s="485">
        <v>2013.5</v>
      </c>
      <c r="F5468" s="263">
        <v>42612</v>
      </c>
      <c r="G5468" s="3" t="s">
        <v>22909</v>
      </c>
    </row>
    <row r="5469" spans="1:7" s="168" customFormat="1">
      <c r="A5469" s="62">
        <v>5467</v>
      </c>
      <c r="B5469" s="2" t="s">
        <v>22940</v>
      </c>
      <c r="C5469" s="1" t="str">
        <f t="shared" si="191"/>
        <v>Yes</v>
      </c>
      <c r="D5469" s="30">
        <f t="shared" si="192"/>
        <v>0.36541954231747187</v>
      </c>
      <c r="E5469" s="485">
        <v>1006</v>
      </c>
      <c r="F5469" s="263">
        <v>42612</v>
      </c>
      <c r="G5469" s="3" t="s">
        <v>22909</v>
      </c>
    </row>
    <row r="5470" spans="1:7" s="168" customFormat="1">
      <c r="A5470" s="62">
        <v>5468</v>
      </c>
      <c r="B5470" s="2" t="s">
        <v>22814</v>
      </c>
      <c r="C5470" s="1" t="str">
        <f t="shared" si="191"/>
        <v>Yes</v>
      </c>
      <c r="D5470" s="30">
        <f t="shared" si="192"/>
        <v>4.9400653832183075</v>
      </c>
      <c r="E5470" s="485">
        <v>13600</v>
      </c>
      <c r="F5470" s="263">
        <v>42612</v>
      </c>
      <c r="G5470" s="3" t="s">
        <v>22909</v>
      </c>
    </row>
    <row r="5471" spans="1:7" s="168" customFormat="1">
      <c r="A5471" s="62">
        <v>5469</v>
      </c>
      <c r="B5471" s="2" t="s">
        <v>22941</v>
      </c>
      <c r="C5471" s="1" t="str">
        <f t="shared" si="191"/>
        <v>Yes</v>
      </c>
      <c r="D5471" s="30">
        <f t="shared" si="192"/>
        <v>3.1122411914275334</v>
      </c>
      <c r="E5471" s="485">
        <v>8568</v>
      </c>
      <c r="F5471" s="263">
        <v>42612</v>
      </c>
      <c r="G5471" s="3" t="s">
        <v>22909</v>
      </c>
    </row>
    <row r="5472" spans="1:7" s="168" customFormat="1">
      <c r="A5472" s="62">
        <v>5470</v>
      </c>
      <c r="B5472" s="2" t="s">
        <v>22942</v>
      </c>
      <c r="C5472" s="1" t="str">
        <f t="shared" si="191"/>
        <v>Yes</v>
      </c>
      <c r="D5472" s="30">
        <f t="shared" si="192"/>
        <v>0.83981111514711226</v>
      </c>
      <c r="E5472" s="485">
        <v>2312</v>
      </c>
      <c r="F5472" s="263">
        <v>42612</v>
      </c>
      <c r="G5472" s="3" t="s">
        <v>22909</v>
      </c>
    </row>
    <row r="5473" spans="1:7" s="168" customFormat="1">
      <c r="A5473" s="62">
        <v>5471</v>
      </c>
      <c r="B5473" s="2" t="s">
        <v>22943</v>
      </c>
      <c r="C5473" s="1" t="str">
        <f t="shared" si="191"/>
        <v>Yes</v>
      </c>
      <c r="D5473" s="30">
        <f t="shared" si="192"/>
        <v>4.9400653832183075</v>
      </c>
      <c r="E5473" s="485">
        <v>13600</v>
      </c>
      <c r="F5473" s="263">
        <v>42612</v>
      </c>
      <c r="G5473" s="3" t="s">
        <v>22909</v>
      </c>
    </row>
    <row r="5474" spans="1:7" s="168" customFormat="1">
      <c r="A5474" s="62">
        <v>5472</v>
      </c>
      <c r="B5474" s="2" t="s">
        <v>22944</v>
      </c>
      <c r="C5474" s="1" t="str">
        <f t="shared" si="191"/>
        <v>Yes</v>
      </c>
      <c r="D5474" s="30">
        <f t="shared" si="192"/>
        <v>4.9400653832183075</v>
      </c>
      <c r="E5474" s="485">
        <v>13600</v>
      </c>
      <c r="F5474" s="263">
        <v>42612</v>
      </c>
      <c r="G5474" s="3" t="s">
        <v>22909</v>
      </c>
    </row>
    <row r="5475" spans="1:7" s="168" customFormat="1">
      <c r="A5475" s="62">
        <v>5473</v>
      </c>
      <c r="B5475" s="2" t="s">
        <v>22945</v>
      </c>
      <c r="C5475" s="1" t="str">
        <f t="shared" si="191"/>
        <v>Yes</v>
      </c>
      <c r="D5475" s="30">
        <f t="shared" si="192"/>
        <v>4.9400653832183075</v>
      </c>
      <c r="E5475" s="485">
        <v>13600</v>
      </c>
      <c r="F5475" s="263">
        <v>42612</v>
      </c>
      <c r="G5475" s="3" t="s">
        <v>22909</v>
      </c>
    </row>
    <row r="5476" spans="1:7" s="168" customFormat="1">
      <c r="A5476" s="62">
        <v>5474</v>
      </c>
      <c r="B5476" s="2" t="s">
        <v>22946</v>
      </c>
      <c r="C5476" s="1" t="str">
        <f t="shared" si="191"/>
        <v>Yes</v>
      </c>
      <c r="D5476" s="30">
        <f t="shared" si="192"/>
        <v>4.9400653832183075</v>
      </c>
      <c r="E5476" s="485">
        <v>13600</v>
      </c>
      <c r="F5476" s="263">
        <v>42612</v>
      </c>
      <c r="G5476" s="3" t="s">
        <v>22909</v>
      </c>
    </row>
    <row r="5477" spans="1:7" s="168" customFormat="1">
      <c r="A5477" s="62">
        <v>5475</v>
      </c>
      <c r="B5477" s="2" t="s">
        <v>21702</v>
      </c>
      <c r="C5477" s="1" t="str">
        <f t="shared" si="191"/>
        <v>Yes</v>
      </c>
      <c r="D5477" s="30">
        <f t="shared" si="192"/>
        <v>1.5808209226298584</v>
      </c>
      <c r="E5477" s="485">
        <v>4352</v>
      </c>
      <c r="F5477" s="263">
        <v>42612</v>
      </c>
      <c r="G5477" s="3" t="s">
        <v>22909</v>
      </c>
    </row>
    <row r="5478" spans="1:7" s="168" customFormat="1">
      <c r="A5478" s="62">
        <v>5476</v>
      </c>
      <c r="B5478" s="2" t="s">
        <v>22429</v>
      </c>
      <c r="C5478" s="1" t="str">
        <f t="shared" si="191"/>
        <v>Yes</v>
      </c>
      <c r="D5478" s="30">
        <f t="shared" si="192"/>
        <v>0.49400653832183072</v>
      </c>
      <c r="E5478" s="485">
        <v>1360</v>
      </c>
      <c r="F5478" s="263">
        <v>42612</v>
      </c>
      <c r="G5478" s="3" t="s">
        <v>22909</v>
      </c>
    </row>
    <row r="5479" spans="1:7" s="168" customFormat="1">
      <c r="A5479" s="62">
        <v>5477</v>
      </c>
      <c r="B5479" s="2" t="s">
        <v>19518</v>
      </c>
      <c r="C5479" s="1" t="str">
        <f t="shared" si="191"/>
        <v>Yes</v>
      </c>
      <c r="D5479" s="30">
        <f t="shared" si="192"/>
        <v>1.6896113330911733</v>
      </c>
      <c r="E5479" s="485">
        <v>4651.5</v>
      </c>
      <c r="F5479" s="263">
        <v>42612</v>
      </c>
      <c r="G5479" s="3" t="s">
        <v>22909</v>
      </c>
    </row>
    <row r="5480" spans="1:7" s="168" customFormat="1">
      <c r="A5480" s="62">
        <v>5478</v>
      </c>
      <c r="B5480" s="2" t="s">
        <v>22947</v>
      </c>
      <c r="C5480" s="1" t="str">
        <f t="shared" si="191"/>
        <v>Yes</v>
      </c>
      <c r="D5480" s="30">
        <f t="shared" si="192"/>
        <v>3.8632401017072286</v>
      </c>
      <c r="E5480" s="485">
        <v>10635.5</v>
      </c>
      <c r="F5480" s="263">
        <v>42612</v>
      </c>
      <c r="G5480" s="3" t="s">
        <v>22909</v>
      </c>
    </row>
    <row r="5481" spans="1:7" s="168" customFormat="1">
      <c r="A5481" s="62">
        <v>5479</v>
      </c>
      <c r="B5481" s="2" t="s">
        <v>22948</v>
      </c>
      <c r="C5481" s="1" t="str">
        <f t="shared" si="191"/>
        <v>Yes</v>
      </c>
      <c r="D5481" s="30">
        <f t="shared" si="192"/>
        <v>3.4186342172175808</v>
      </c>
      <c r="E5481" s="485">
        <v>9411.5</v>
      </c>
      <c r="F5481" s="263">
        <v>42612</v>
      </c>
      <c r="G5481" s="3" t="s">
        <v>22909</v>
      </c>
    </row>
    <row r="5482" spans="1:7" s="168" customFormat="1">
      <c r="A5482" s="62">
        <v>5480</v>
      </c>
      <c r="B5482" s="2" t="s">
        <v>22949</v>
      </c>
      <c r="C5482" s="1" t="str">
        <f t="shared" si="191"/>
        <v>Yes</v>
      </c>
      <c r="D5482" s="30">
        <f t="shared" si="192"/>
        <v>0.28677806029785691</v>
      </c>
      <c r="E5482" s="485">
        <v>789.5</v>
      </c>
      <c r="F5482" s="263">
        <v>42612</v>
      </c>
      <c r="G5482" s="3" t="s">
        <v>22909</v>
      </c>
    </row>
    <row r="5483" spans="1:7" s="168" customFormat="1">
      <c r="A5483" s="62">
        <v>5481</v>
      </c>
      <c r="B5483" s="2" t="s">
        <v>19518</v>
      </c>
      <c r="C5483" s="1" t="str">
        <f t="shared" si="191"/>
        <v>Yes</v>
      </c>
      <c r="D5483" s="30">
        <f t="shared" si="192"/>
        <v>0.29640392299309842</v>
      </c>
      <c r="E5483" s="485">
        <v>816</v>
      </c>
      <c r="F5483" s="263">
        <v>42612</v>
      </c>
      <c r="G5483" s="3" t="s">
        <v>22909</v>
      </c>
    </row>
    <row r="5484" spans="1:7" s="168" customFormat="1">
      <c r="A5484" s="62">
        <v>5482</v>
      </c>
      <c r="B5484" s="2" t="s">
        <v>22950</v>
      </c>
      <c r="C5484" s="1" t="str">
        <f t="shared" si="191"/>
        <v>Yes</v>
      </c>
      <c r="D5484" s="30">
        <f t="shared" si="192"/>
        <v>0.26661823465310569</v>
      </c>
      <c r="E5484" s="485">
        <v>734</v>
      </c>
      <c r="F5484" s="263">
        <v>42612</v>
      </c>
      <c r="G5484" s="3" t="s">
        <v>22909</v>
      </c>
    </row>
    <row r="5485" spans="1:7" s="168" customFormat="1">
      <c r="A5485" s="62">
        <v>5483</v>
      </c>
      <c r="B5485" s="2" t="s">
        <v>22951</v>
      </c>
      <c r="C5485" s="1" t="str">
        <f t="shared" si="191"/>
        <v>Yes</v>
      </c>
      <c r="D5485" s="30">
        <f t="shared" si="192"/>
        <v>0.27678895750090809</v>
      </c>
      <c r="E5485" s="485">
        <v>762</v>
      </c>
      <c r="F5485" s="263">
        <v>42612</v>
      </c>
      <c r="G5485" s="3" t="s">
        <v>22909</v>
      </c>
    </row>
    <row r="5486" spans="1:7" s="168" customFormat="1">
      <c r="A5486" s="62">
        <v>5484</v>
      </c>
      <c r="B5486" s="2" t="s">
        <v>22952</v>
      </c>
      <c r="C5486" s="1" t="str">
        <f t="shared" si="191"/>
        <v>Yes</v>
      </c>
      <c r="D5486" s="30">
        <f t="shared" si="192"/>
        <v>2.8950236106066112</v>
      </c>
      <c r="E5486" s="485">
        <v>7970</v>
      </c>
      <c r="F5486" s="263">
        <v>42612</v>
      </c>
      <c r="G5486" s="3" t="s">
        <v>22909</v>
      </c>
    </row>
    <row r="5487" spans="1:7" s="168" customFormat="1">
      <c r="A5487" s="62">
        <v>5485</v>
      </c>
      <c r="B5487" s="2" t="s">
        <v>22953</v>
      </c>
      <c r="C5487" s="1" t="str">
        <f t="shared" si="191"/>
        <v>Yes</v>
      </c>
      <c r="D5487" s="30">
        <f t="shared" si="192"/>
        <v>4.5252451870686521</v>
      </c>
      <c r="E5487" s="485">
        <v>12458</v>
      </c>
      <c r="F5487" s="263">
        <v>42612</v>
      </c>
      <c r="G5487" s="3" t="s">
        <v>22909</v>
      </c>
    </row>
    <row r="5488" spans="1:7" s="168" customFormat="1">
      <c r="A5488" s="62">
        <v>5486</v>
      </c>
      <c r="B5488" s="2" t="s">
        <v>22954</v>
      </c>
      <c r="C5488" s="1" t="str">
        <f t="shared" si="191"/>
        <v>Yes</v>
      </c>
      <c r="D5488" s="30">
        <f t="shared" si="192"/>
        <v>2.0158009444242646</v>
      </c>
      <c r="E5488" s="485">
        <v>5549.5</v>
      </c>
      <c r="F5488" s="263">
        <v>42612</v>
      </c>
      <c r="G5488" s="3" t="s">
        <v>22909</v>
      </c>
    </row>
    <row r="5489" spans="1:7" s="168" customFormat="1">
      <c r="A5489" s="62">
        <v>5487</v>
      </c>
      <c r="B5489" s="2" t="s">
        <v>5256</v>
      </c>
      <c r="C5489" s="1" t="str">
        <f t="shared" si="191"/>
        <v>Yes</v>
      </c>
      <c r="D5489" s="30">
        <f t="shared" si="192"/>
        <v>2.0158009444242646</v>
      </c>
      <c r="E5489" s="485">
        <v>5549.5</v>
      </c>
      <c r="F5489" s="263">
        <v>42612</v>
      </c>
      <c r="G5489" s="3" t="s">
        <v>22909</v>
      </c>
    </row>
    <row r="5490" spans="1:7" s="168" customFormat="1">
      <c r="A5490" s="62">
        <v>5488</v>
      </c>
      <c r="B5490" s="2" t="s">
        <v>22955</v>
      </c>
      <c r="C5490" s="1" t="str">
        <f t="shared" ref="C5490:C5525" si="193">IF(D5490&lt;=5, "Yes", "No")</f>
        <v>Yes</v>
      </c>
      <c r="D5490" s="30">
        <f t="shared" si="192"/>
        <v>0.26661823465310569</v>
      </c>
      <c r="E5490" s="485">
        <v>734</v>
      </c>
      <c r="F5490" s="263">
        <v>42612</v>
      </c>
      <c r="G5490" s="3" t="s">
        <v>22909</v>
      </c>
    </row>
    <row r="5491" spans="1:7" s="168" customFormat="1">
      <c r="A5491" s="62">
        <v>5489</v>
      </c>
      <c r="B5491" s="2" t="s">
        <v>22956</v>
      </c>
      <c r="C5491" s="1" t="str">
        <f t="shared" si="193"/>
        <v>Yes</v>
      </c>
      <c r="D5491" s="30">
        <f t="shared" si="192"/>
        <v>3.4484199055575737</v>
      </c>
      <c r="E5491" s="485">
        <v>9493.5</v>
      </c>
      <c r="F5491" s="263">
        <v>42612</v>
      </c>
      <c r="G5491" s="3" t="s">
        <v>22909</v>
      </c>
    </row>
    <row r="5492" spans="1:7" s="168" customFormat="1">
      <c r="A5492" s="62">
        <v>5490</v>
      </c>
      <c r="B5492" s="2" t="s">
        <v>22957</v>
      </c>
      <c r="C5492" s="1" t="str">
        <f t="shared" si="193"/>
        <v>Yes</v>
      </c>
      <c r="D5492" s="30">
        <f t="shared" si="192"/>
        <v>2.0601162368325463</v>
      </c>
      <c r="E5492" s="485">
        <v>5671.5</v>
      </c>
      <c r="F5492" s="263">
        <v>42612</v>
      </c>
      <c r="G5492" s="3" t="s">
        <v>22909</v>
      </c>
    </row>
    <row r="5493" spans="1:7" s="168" customFormat="1">
      <c r="A5493" s="62">
        <v>5491</v>
      </c>
      <c r="B5493" s="2" t="s">
        <v>22958</v>
      </c>
      <c r="C5493" s="1" t="str">
        <f t="shared" si="193"/>
        <v>Yes</v>
      </c>
      <c r="D5493" s="30">
        <f t="shared" si="192"/>
        <v>2.2426443879404285</v>
      </c>
      <c r="E5493" s="485">
        <v>6174</v>
      </c>
      <c r="F5493" s="263">
        <v>42612</v>
      </c>
      <c r="G5493" s="3" t="s">
        <v>22909</v>
      </c>
    </row>
    <row r="5494" spans="1:7" s="168" customFormat="1">
      <c r="A5494" s="62">
        <v>5492</v>
      </c>
      <c r="B5494" s="2" t="s">
        <v>22959</v>
      </c>
      <c r="C5494" s="1" t="str">
        <f t="shared" si="193"/>
        <v>Yes</v>
      </c>
      <c r="D5494" s="30">
        <f t="shared" si="192"/>
        <v>2.0450417726116963</v>
      </c>
      <c r="E5494" s="485">
        <v>5630</v>
      </c>
      <c r="F5494" s="263">
        <v>42612</v>
      </c>
      <c r="G5494" s="3" t="s">
        <v>22909</v>
      </c>
    </row>
    <row r="5495" spans="1:7" s="168" customFormat="1">
      <c r="A5495" s="62">
        <v>5493</v>
      </c>
      <c r="B5495" s="2" t="s">
        <v>22384</v>
      </c>
      <c r="C5495" s="1" t="str">
        <f t="shared" si="193"/>
        <v>Yes</v>
      </c>
      <c r="D5495" s="30">
        <f t="shared" si="192"/>
        <v>2.2230294224482381</v>
      </c>
      <c r="E5495" s="485">
        <v>6120</v>
      </c>
      <c r="F5495" s="263">
        <v>42612</v>
      </c>
      <c r="G5495" s="3" t="s">
        <v>22909</v>
      </c>
    </row>
    <row r="5496" spans="1:7" s="168" customFormat="1">
      <c r="A5496" s="62">
        <v>5494</v>
      </c>
      <c r="B5496" s="2" t="s">
        <v>11326</v>
      </c>
      <c r="C5496" s="1" t="str">
        <f t="shared" si="193"/>
        <v>Yes</v>
      </c>
      <c r="D5496" s="30">
        <f t="shared" si="192"/>
        <v>2.2230294224482381</v>
      </c>
      <c r="E5496" s="485">
        <v>6120</v>
      </c>
      <c r="F5496" s="263">
        <v>42612</v>
      </c>
      <c r="G5496" s="3" t="s">
        <v>22909</v>
      </c>
    </row>
    <row r="5497" spans="1:7" s="168" customFormat="1" ht="30">
      <c r="A5497" s="62">
        <v>5495</v>
      </c>
      <c r="B5497" s="2" t="s">
        <v>22960</v>
      </c>
      <c r="C5497" s="1" t="str">
        <f t="shared" si="193"/>
        <v>Yes</v>
      </c>
      <c r="D5497" s="30">
        <f t="shared" si="192"/>
        <v>2.2230294224482381</v>
      </c>
      <c r="E5497" s="485">
        <v>6120</v>
      </c>
      <c r="F5497" s="263">
        <v>42612</v>
      </c>
      <c r="G5497" s="3" t="s">
        <v>22909</v>
      </c>
    </row>
    <row r="5498" spans="1:7" s="168" customFormat="1">
      <c r="A5498" s="62">
        <v>5496</v>
      </c>
      <c r="B5498" s="2" t="s">
        <v>22961</v>
      </c>
      <c r="C5498" s="1" t="str">
        <f t="shared" si="193"/>
        <v>Yes</v>
      </c>
      <c r="D5498" s="30">
        <f t="shared" si="192"/>
        <v>2.2230294224482381</v>
      </c>
      <c r="E5498" s="485">
        <v>6120</v>
      </c>
      <c r="F5498" s="263">
        <v>42612</v>
      </c>
      <c r="G5498" s="3" t="s">
        <v>22909</v>
      </c>
    </row>
    <row r="5499" spans="1:7" s="168" customFormat="1">
      <c r="A5499" s="62">
        <v>5497</v>
      </c>
      <c r="B5499" s="2" t="s">
        <v>22962</v>
      </c>
      <c r="C5499" s="1" t="str">
        <f t="shared" si="193"/>
        <v>Yes</v>
      </c>
      <c r="D5499" s="30">
        <f t="shared" si="192"/>
        <v>2.2230294224482381</v>
      </c>
      <c r="E5499" s="485">
        <v>6120</v>
      </c>
      <c r="F5499" s="263">
        <v>42612</v>
      </c>
      <c r="G5499" s="3" t="s">
        <v>22909</v>
      </c>
    </row>
    <row r="5500" spans="1:7" s="168" customFormat="1" ht="30">
      <c r="A5500" s="62">
        <v>5498</v>
      </c>
      <c r="B5500" s="2" t="s">
        <v>22963</v>
      </c>
      <c r="C5500" s="1" t="str">
        <f t="shared" si="193"/>
        <v>Yes</v>
      </c>
      <c r="D5500" s="30">
        <f t="shared" si="192"/>
        <v>0.30639302579004724</v>
      </c>
      <c r="E5500" s="485">
        <v>843.5</v>
      </c>
      <c r="F5500" s="263">
        <v>42612</v>
      </c>
      <c r="G5500" s="3" t="s">
        <v>22909</v>
      </c>
    </row>
    <row r="5501" spans="1:7" s="168" customFormat="1">
      <c r="A5501" s="62">
        <v>5499</v>
      </c>
      <c r="B5501" s="2" t="s">
        <v>22964</v>
      </c>
      <c r="C5501" s="1" t="str">
        <f t="shared" si="193"/>
        <v>Yes</v>
      </c>
      <c r="D5501" s="30">
        <f t="shared" si="192"/>
        <v>3.1914275335997093</v>
      </c>
      <c r="E5501" s="485">
        <v>8786</v>
      </c>
      <c r="F5501" s="263">
        <v>42612</v>
      </c>
      <c r="G5501" s="3" t="s">
        <v>22909</v>
      </c>
    </row>
    <row r="5502" spans="1:7" s="168" customFormat="1">
      <c r="A5502" s="62">
        <v>5500</v>
      </c>
      <c r="B5502" s="2" t="s">
        <v>22965</v>
      </c>
      <c r="C5502" s="1" t="str">
        <f t="shared" si="193"/>
        <v>Yes</v>
      </c>
      <c r="D5502" s="30">
        <f t="shared" si="192"/>
        <v>4.5352342898656008</v>
      </c>
      <c r="E5502" s="485">
        <v>12485.5</v>
      </c>
      <c r="F5502" s="263">
        <v>42612</v>
      </c>
      <c r="G5502" s="3" t="s">
        <v>22909</v>
      </c>
    </row>
    <row r="5503" spans="1:7" s="168" customFormat="1">
      <c r="A5503" s="62">
        <v>5501</v>
      </c>
      <c r="B5503" s="2" t="s">
        <v>22936</v>
      </c>
      <c r="C5503" s="1" t="str">
        <f t="shared" si="193"/>
        <v>Yes</v>
      </c>
      <c r="D5503" s="30">
        <f t="shared" si="192"/>
        <v>0.28677806029785691</v>
      </c>
      <c r="E5503" s="485">
        <v>789.5</v>
      </c>
      <c r="F5503" s="263">
        <v>42612</v>
      </c>
      <c r="G5503" s="3" t="s">
        <v>22909</v>
      </c>
    </row>
    <row r="5504" spans="1:7" s="168" customFormat="1">
      <c r="A5504" s="62">
        <v>5502</v>
      </c>
      <c r="B5504" s="2" t="s">
        <v>22966</v>
      </c>
      <c r="C5504" s="1" t="str">
        <f t="shared" si="193"/>
        <v>Yes</v>
      </c>
      <c r="D5504" s="30">
        <f t="shared" si="192"/>
        <v>0.22738830366872503</v>
      </c>
      <c r="E5504" s="485">
        <v>626</v>
      </c>
      <c r="F5504" s="263">
        <v>42612</v>
      </c>
      <c r="G5504" s="3" t="s">
        <v>22909</v>
      </c>
    </row>
    <row r="5505" spans="1:7" s="168" customFormat="1" ht="30">
      <c r="A5505" s="62">
        <v>5503</v>
      </c>
      <c r="B5505" s="2" t="s">
        <v>22967</v>
      </c>
      <c r="C5505" s="1" t="str">
        <f t="shared" si="193"/>
        <v>Yes</v>
      </c>
      <c r="D5505" s="30">
        <f t="shared" si="192"/>
        <v>0.82019614965492194</v>
      </c>
      <c r="E5505" s="485">
        <v>2258</v>
      </c>
      <c r="F5505" s="263">
        <v>42612</v>
      </c>
      <c r="G5505" s="3" t="s">
        <v>22909</v>
      </c>
    </row>
    <row r="5506" spans="1:7" s="168" customFormat="1">
      <c r="A5506" s="62">
        <v>5504</v>
      </c>
      <c r="B5506" s="2" t="s">
        <v>22968</v>
      </c>
      <c r="C5506" s="1" t="str">
        <f t="shared" si="193"/>
        <v>Yes</v>
      </c>
      <c r="D5506" s="30">
        <f t="shared" si="192"/>
        <v>0.64220849981837991</v>
      </c>
      <c r="E5506" s="485">
        <v>1768</v>
      </c>
      <c r="F5506" s="263">
        <v>42612</v>
      </c>
      <c r="G5506" s="3" t="s">
        <v>22909</v>
      </c>
    </row>
    <row r="5507" spans="1:7" s="168" customFormat="1">
      <c r="A5507" s="62">
        <v>5505</v>
      </c>
      <c r="B5507" s="2" t="s">
        <v>22969</v>
      </c>
      <c r="C5507" s="1" t="str">
        <f t="shared" si="193"/>
        <v>Yes</v>
      </c>
      <c r="D5507" s="30">
        <f t="shared" si="192"/>
        <v>1.7094079186342173</v>
      </c>
      <c r="E5507" s="485">
        <v>4706</v>
      </c>
      <c r="F5507" s="263">
        <v>42612</v>
      </c>
      <c r="G5507" s="3" t="s">
        <v>22909</v>
      </c>
    </row>
    <row r="5508" spans="1:7" s="168" customFormat="1">
      <c r="A5508" s="62">
        <v>5506</v>
      </c>
      <c r="B5508" s="2" t="s">
        <v>13967</v>
      </c>
      <c r="C5508" s="1" t="str">
        <f t="shared" si="193"/>
        <v>Yes</v>
      </c>
      <c r="D5508" s="30">
        <f t="shared" ref="D5508:D5525" si="194">E5508/2753</f>
        <v>4.8710497638939341</v>
      </c>
      <c r="E5508" s="485">
        <v>13410</v>
      </c>
      <c r="F5508" s="263">
        <v>42612</v>
      </c>
      <c r="G5508" s="3" t="s">
        <v>22909</v>
      </c>
    </row>
    <row r="5509" spans="1:7" s="168" customFormat="1">
      <c r="A5509" s="62">
        <v>5507</v>
      </c>
      <c r="B5509" s="2" t="s">
        <v>17866</v>
      </c>
      <c r="C5509" s="1" t="str">
        <f t="shared" si="193"/>
        <v>Yes</v>
      </c>
      <c r="D5509" s="30">
        <f t="shared" si="194"/>
        <v>0.98801307664366145</v>
      </c>
      <c r="E5509" s="485">
        <v>2720</v>
      </c>
      <c r="F5509" s="263">
        <v>42612</v>
      </c>
      <c r="G5509" s="3" t="s">
        <v>22909</v>
      </c>
    </row>
    <row r="5510" spans="1:7" s="168" customFormat="1">
      <c r="A5510" s="62">
        <v>5508</v>
      </c>
      <c r="B5510" s="2" t="s">
        <v>22970</v>
      </c>
      <c r="C5510" s="1" t="str">
        <f t="shared" si="193"/>
        <v>Yes</v>
      </c>
      <c r="D5510" s="30">
        <f t="shared" si="194"/>
        <v>2.7764257173992011</v>
      </c>
      <c r="E5510" s="485">
        <v>7643.5</v>
      </c>
      <c r="F5510" s="263">
        <v>42612</v>
      </c>
      <c r="G5510" s="3" t="s">
        <v>22909</v>
      </c>
    </row>
    <row r="5511" spans="1:7" s="168" customFormat="1">
      <c r="A5511" s="62">
        <v>5509</v>
      </c>
      <c r="B5511" s="2" t="s">
        <v>22971</v>
      </c>
      <c r="C5511" s="1" t="str">
        <f t="shared" si="193"/>
        <v>Yes</v>
      </c>
      <c r="D5511" s="30">
        <f t="shared" si="194"/>
        <v>0.53378132945877221</v>
      </c>
      <c r="E5511" s="485">
        <v>1469.5</v>
      </c>
      <c r="F5511" s="263">
        <v>42612</v>
      </c>
      <c r="G5511" s="3" t="s">
        <v>22909</v>
      </c>
    </row>
    <row r="5512" spans="1:7" s="168" customFormat="1">
      <c r="A5512" s="62">
        <v>5510</v>
      </c>
      <c r="B5512" s="2" t="s">
        <v>22972</v>
      </c>
      <c r="C5512" s="1" t="str">
        <f t="shared" si="193"/>
        <v>Yes</v>
      </c>
      <c r="D5512" s="30">
        <f t="shared" si="194"/>
        <v>0.26661823465310569</v>
      </c>
      <c r="E5512" s="485">
        <v>734</v>
      </c>
      <c r="F5512" s="263">
        <v>42612</v>
      </c>
      <c r="G5512" s="3" t="s">
        <v>22909</v>
      </c>
    </row>
    <row r="5513" spans="1:7" s="168" customFormat="1">
      <c r="A5513" s="62">
        <v>5511</v>
      </c>
      <c r="B5513" s="2" t="s">
        <v>22973</v>
      </c>
      <c r="C5513" s="1" t="str">
        <f t="shared" si="193"/>
        <v>Yes</v>
      </c>
      <c r="D5513" s="30">
        <f t="shared" si="194"/>
        <v>3.6360334180893572</v>
      </c>
      <c r="E5513" s="485">
        <v>10010</v>
      </c>
      <c r="F5513" s="263">
        <v>42612</v>
      </c>
      <c r="G5513" s="3" t="s">
        <v>22909</v>
      </c>
    </row>
    <row r="5514" spans="1:7" s="168" customFormat="1">
      <c r="A5514" s="62">
        <v>5512</v>
      </c>
      <c r="B5514" s="2" t="s">
        <v>22974</v>
      </c>
      <c r="C5514" s="1" t="str">
        <f t="shared" si="193"/>
        <v>Yes</v>
      </c>
      <c r="D5514" s="30">
        <f t="shared" si="194"/>
        <v>4.9400653832183075</v>
      </c>
      <c r="E5514" s="485">
        <v>13600</v>
      </c>
      <c r="F5514" s="263">
        <v>42612</v>
      </c>
      <c r="G5514" s="3" t="s">
        <v>22909</v>
      </c>
    </row>
    <row r="5515" spans="1:7" s="168" customFormat="1">
      <c r="A5515" s="62">
        <v>5513</v>
      </c>
      <c r="B5515" s="2" t="s">
        <v>22975</v>
      </c>
      <c r="C5515" s="1" t="str">
        <f t="shared" si="193"/>
        <v>Yes</v>
      </c>
      <c r="D5515" s="30">
        <f t="shared" si="194"/>
        <v>0.17798764983654194</v>
      </c>
      <c r="E5515" s="485">
        <v>490</v>
      </c>
      <c r="F5515" s="263">
        <v>42612</v>
      </c>
      <c r="G5515" s="3" t="s">
        <v>22909</v>
      </c>
    </row>
    <row r="5516" spans="1:7" s="168" customFormat="1">
      <c r="A5516" s="62">
        <v>5514</v>
      </c>
      <c r="B5516" s="2" t="s">
        <v>22976</v>
      </c>
      <c r="C5516" s="1" t="str">
        <f t="shared" si="193"/>
        <v>Yes</v>
      </c>
      <c r="D5516" s="30">
        <f t="shared" si="194"/>
        <v>1.511805303305485</v>
      </c>
      <c r="E5516" s="485">
        <v>4162</v>
      </c>
      <c r="F5516" s="263">
        <v>42612</v>
      </c>
      <c r="G5516" s="3" t="s">
        <v>22909</v>
      </c>
    </row>
    <row r="5517" spans="1:7" s="168" customFormat="1">
      <c r="A5517" s="62">
        <v>5515</v>
      </c>
      <c r="B5517" s="2" t="s">
        <v>22977</v>
      </c>
      <c r="C5517" s="1" t="str">
        <f t="shared" si="193"/>
        <v>Yes</v>
      </c>
      <c r="D5517" s="30">
        <f t="shared" si="194"/>
        <v>1.1265891754449691</v>
      </c>
      <c r="E5517" s="485">
        <v>3101.5</v>
      </c>
      <c r="F5517" s="263">
        <v>42612</v>
      </c>
      <c r="G5517" s="3" t="s">
        <v>22909</v>
      </c>
    </row>
    <row r="5518" spans="1:7" s="168" customFormat="1">
      <c r="A5518" s="62">
        <v>5516</v>
      </c>
      <c r="B5518" s="2" t="s">
        <v>3434</v>
      </c>
      <c r="C5518" s="1" t="str">
        <f t="shared" si="193"/>
        <v>Yes</v>
      </c>
      <c r="D5518" s="30">
        <f t="shared" si="194"/>
        <v>1.2746095168906648</v>
      </c>
      <c r="E5518" s="485">
        <v>3509</v>
      </c>
      <c r="F5518" s="263">
        <v>42612</v>
      </c>
      <c r="G5518" s="3" t="s">
        <v>22909</v>
      </c>
    </row>
    <row r="5519" spans="1:7" s="168" customFormat="1">
      <c r="A5519" s="62">
        <v>5517</v>
      </c>
      <c r="B5519" s="2" t="s">
        <v>22978</v>
      </c>
      <c r="C5519" s="1" t="str">
        <f t="shared" si="193"/>
        <v>Yes</v>
      </c>
      <c r="D5519" s="30">
        <f t="shared" si="194"/>
        <v>2.8652379222666182</v>
      </c>
      <c r="E5519" s="485">
        <v>7888</v>
      </c>
      <c r="F5519" s="263">
        <v>42612</v>
      </c>
      <c r="G5519" s="3" t="s">
        <v>22909</v>
      </c>
    </row>
    <row r="5520" spans="1:7" s="168" customFormat="1">
      <c r="A5520" s="62">
        <v>5518</v>
      </c>
      <c r="B5520" s="2" t="s">
        <v>22979</v>
      </c>
      <c r="C5520" s="1" t="str">
        <f t="shared" si="193"/>
        <v>Yes</v>
      </c>
      <c r="D5520" s="30">
        <f t="shared" si="194"/>
        <v>3.3990192517253903</v>
      </c>
      <c r="E5520" s="485">
        <v>9357.5</v>
      </c>
      <c r="F5520" s="263">
        <v>42612</v>
      </c>
      <c r="G5520" s="3" t="s">
        <v>22909</v>
      </c>
    </row>
    <row r="5521" spans="1:7" s="168" customFormat="1">
      <c r="A5521" s="62">
        <v>5519</v>
      </c>
      <c r="B5521" s="2" t="s">
        <v>22980</v>
      </c>
      <c r="C5521" s="1" t="str">
        <f t="shared" si="193"/>
        <v>Yes</v>
      </c>
      <c r="D5521" s="30">
        <f t="shared" si="194"/>
        <v>1.3735924446058845</v>
      </c>
      <c r="E5521" s="485">
        <v>3781.5</v>
      </c>
      <c r="F5521" s="263">
        <v>42612</v>
      </c>
      <c r="G5521" s="3" t="s">
        <v>22909</v>
      </c>
    </row>
    <row r="5522" spans="1:7" s="168" customFormat="1">
      <c r="A5522" s="62">
        <v>5520</v>
      </c>
      <c r="B5522" s="2" t="s">
        <v>7901</v>
      </c>
      <c r="C5522" s="1" t="str">
        <f t="shared" si="193"/>
        <v>Yes</v>
      </c>
      <c r="D5522" s="30">
        <f t="shared" si="194"/>
        <v>0.7509989102796949</v>
      </c>
      <c r="E5522" s="485">
        <v>2067.5</v>
      </c>
      <c r="F5522" s="263">
        <v>42612</v>
      </c>
      <c r="G5522" s="3" t="s">
        <v>22909</v>
      </c>
    </row>
    <row r="5523" spans="1:7" s="168" customFormat="1">
      <c r="A5523" s="62">
        <v>5521</v>
      </c>
      <c r="B5523" s="2" t="s">
        <v>22165</v>
      </c>
      <c r="C5523" s="1" t="str">
        <f t="shared" si="193"/>
        <v>Yes</v>
      </c>
      <c r="D5523" s="30">
        <f t="shared" si="194"/>
        <v>3.0824555030875409</v>
      </c>
      <c r="E5523" s="485">
        <v>8486</v>
      </c>
      <c r="F5523" s="263">
        <v>42612</v>
      </c>
      <c r="G5523" s="3" t="s">
        <v>22909</v>
      </c>
    </row>
    <row r="5524" spans="1:7" s="168" customFormat="1">
      <c r="A5524" s="62">
        <v>5522</v>
      </c>
      <c r="B5524" s="2" t="s">
        <v>22981</v>
      </c>
      <c r="C5524" s="1" t="str">
        <f t="shared" si="193"/>
        <v>Yes</v>
      </c>
      <c r="D5524" s="30">
        <f t="shared" si="194"/>
        <v>0.27678895750090809</v>
      </c>
      <c r="E5524" s="485">
        <v>762</v>
      </c>
      <c r="F5524" s="263">
        <v>42612</v>
      </c>
      <c r="G5524" s="3" t="s">
        <v>22909</v>
      </c>
    </row>
    <row r="5525" spans="1:7" s="168" customFormat="1">
      <c r="A5525" s="62">
        <v>5523</v>
      </c>
      <c r="B5525" s="2" t="s">
        <v>3749</v>
      </c>
      <c r="C5525" s="1" t="str">
        <f t="shared" si="193"/>
        <v>Yes</v>
      </c>
      <c r="D5525" s="30">
        <f t="shared" si="194"/>
        <v>4.9400653832183075</v>
      </c>
      <c r="E5525" s="485">
        <v>13600</v>
      </c>
      <c r="F5525" s="263">
        <v>42612</v>
      </c>
      <c r="G5525" s="3" t="s">
        <v>22909</v>
      </c>
    </row>
    <row r="5526" spans="1:7" s="168" customFormat="1">
      <c r="D5526" s="360">
        <f>SUM(D3:D5525)</f>
        <v>11119.830105339604</v>
      </c>
      <c r="E5526" s="610">
        <f>SUM(E3:E5525)</f>
        <v>30612892.279999949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H4116"/>
  <sheetViews>
    <sheetView workbookViewId="0">
      <selection activeCell="K2" sqref="K2"/>
    </sheetView>
  </sheetViews>
  <sheetFormatPr defaultRowHeight="15"/>
  <cols>
    <col min="1" max="1" width="9.140625" style="359"/>
    <col min="2" max="2" width="24.5703125" style="272" customWidth="1"/>
    <col min="3" max="3" width="18" style="359" customWidth="1"/>
    <col min="4" max="4" width="13.5703125" style="359" customWidth="1"/>
    <col min="5" max="5" width="13.42578125" style="598" bestFit="1" customWidth="1"/>
    <col min="6" max="6" width="18.42578125" style="272" customWidth="1"/>
    <col min="7" max="7" width="14.85546875" style="272" customWidth="1"/>
    <col min="8" max="8" width="13.5703125" style="272" hidden="1" customWidth="1"/>
    <col min="9" max="16384" width="9.140625" style="272"/>
  </cols>
  <sheetData>
    <row r="1" spans="1:8" s="5" customFormat="1" ht="15.75">
      <c r="A1" s="5" t="s">
        <v>37005</v>
      </c>
      <c r="C1" s="172"/>
      <c r="D1" s="172"/>
      <c r="E1" s="172"/>
      <c r="F1" s="172" t="s">
        <v>37010</v>
      </c>
    </row>
    <row r="2" spans="1:8" ht="102" customHeight="1">
      <c r="A2" s="273" t="s">
        <v>22990</v>
      </c>
      <c r="B2" s="274" t="s">
        <v>22991</v>
      </c>
      <c r="C2" s="273" t="s">
        <v>22992</v>
      </c>
      <c r="D2" s="275" t="s">
        <v>22994</v>
      </c>
      <c r="E2" s="276" t="s">
        <v>5</v>
      </c>
      <c r="F2" s="273" t="s">
        <v>22993</v>
      </c>
      <c r="G2" s="273" t="s">
        <v>11761</v>
      </c>
      <c r="H2" s="277" t="s">
        <v>22994</v>
      </c>
    </row>
    <row r="3" spans="1:8" ht="15.75">
      <c r="A3" s="278">
        <v>1</v>
      </c>
      <c r="B3" s="279" t="s">
        <v>22995</v>
      </c>
      <c r="C3" s="280" t="s">
        <v>22996</v>
      </c>
      <c r="D3" s="62">
        <f>H3*2.47</f>
        <v>4.9400000000000004</v>
      </c>
      <c r="E3" s="577">
        <v>13600</v>
      </c>
      <c r="F3" s="281">
        <v>42586</v>
      </c>
      <c r="G3" s="3" t="s">
        <v>22989</v>
      </c>
      <c r="H3" s="282">
        <v>2</v>
      </c>
    </row>
    <row r="4" spans="1:8" ht="15.75">
      <c r="A4" s="526">
        <v>2</v>
      </c>
      <c r="B4" s="527" t="s">
        <v>22997</v>
      </c>
      <c r="C4" s="280" t="s">
        <v>22996</v>
      </c>
      <c r="D4" s="62">
        <f>H4*2.47</f>
        <v>4.9400000000000004</v>
      </c>
      <c r="E4" s="577">
        <v>13600</v>
      </c>
      <c r="F4" s="281" t="s">
        <v>22998</v>
      </c>
      <c r="G4" s="3" t="s">
        <v>22989</v>
      </c>
      <c r="H4" s="282">
        <v>2</v>
      </c>
    </row>
    <row r="5" spans="1:8" ht="15.75">
      <c r="A5" s="278">
        <v>3</v>
      </c>
      <c r="B5" s="279" t="s">
        <v>22999</v>
      </c>
      <c r="C5" s="280" t="s">
        <v>3845</v>
      </c>
      <c r="D5" s="62">
        <f t="shared" ref="D5:D68" si="0">H5*2.47</f>
        <v>1.2100000000000013</v>
      </c>
      <c r="E5" s="577">
        <v>3331.1740890688293</v>
      </c>
      <c r="F5" s="281">
        <v>42586</v>
      </c>
      <c r="G5" s="3" t="s">
        <v>22989</v>
      </c>
      <c r="H5" s="282">
        <v>0.48987854251012197</v>
      </c>
    </row>
    <row r="6" spans="1:8" ht="15.75">
      <c r="A6" s="278">
        <v>4</v>
      </c>
      <c r="B6" s="279" t="s">
        <v>23000</v>
      </c>
      <c r="C6" s="280" t="s">
        <v>22996</v>
      </c>
      <c r="D6" s="62">
        <f t="shared" si="0"/>
        <v>4.9400000000000004</v>
      </c>
      <c r="E6" s="577">
        <v>13600</v>
      </c>
      <c r="F6" s="281">
        <v>42586</v>
      </c>
      <c r="G6" s="3" t="s">
        <v>22989</v>
      </c>
      <c r="H6" s="282">
        <v>2</v>
      </c>
    </row>
    <row r="7" spans="1:8" ht="15.75">
      <c r="A7" s="278">
        <v>5</v>
      </c>
      <c r="B7" s="279" t="s">
        <v>23001</v>
      </c>
      <c r="C7" s="280" t="s">
        <v>3845</v>
      </c>
      <c r="D7" s="62">
        <f t="shared" si="0"/>
        <v>2.6899999999999973</v>
      </c>
      <c r="E7" s="577">
        <v>7405.6680161943241</v>
      </c>
      <c r="F7" s="281">
        <v>42586</v>
      </c>
      <c r="G7" s="3" t="s">
        <v>22989</v>
      </c>
      <c r="H7" s="282">
        <v>1.08906882591093</v>
      </c>
    </row>
    <row r="8" spans="1:8" ht="15.75">
      <c r="A8" s="526">
        <v>6</v>
      </c>
      <c r="B8" s="528" t="s">
        <v>23002</v>
      </c>
      <c r="C8" s="529" t="s">
        <v>3845</v>
      </c>
      <c r="D8" s="17">
        <f t="shared" si="0"/>
        <v>2.8800000000000048</v>
      </c>
      <c r="E8" s="578">
        <v>7928.7449392712679</v>
      </c>
      <c r="F8" s="281">
        <v>42586</v>
      </c>
      <c r="G8" s="3" t="s">
        <v>22989</v>
      </c>
      <c r="H8" s="282">
        <v>1.16599190283401</v>
      </c>
    </row>
    <row r="9" spans="1:8" ht="15.75">
      <c r="A9" s="530">
        <v>7</v>
      </c>
      <c r="B9" s="528" t="s">
        <v>23003</v>
      </c>
      <c r="C9" s="529" t="s">
        <v>3845</v>
      </c>
      <c r="D9" s="17">
        <f t="shared" si="0"/>
        <v>4.7000000000000099</v>
      </c>
      <c r="E9" s="578">
        <v>12939.271255060756</v>
      </c>
      <c r="F9" s="281">
        <v>42586</v>
      </c>
      <c r="G9" s="3" t="s">
        <v>22989</v>
      </c>
      <c r="H9" s="282">
        <v>1.90283400809717</v>
      </c>
    </row>
    <row r="10" spans="1:8" ht="15.75">
      <c r="A10" s="530">
        <v>8</v>
      </c>
      <c r="B10" s="528" t="s">
        <v>23004</v>
      </c>
      <c r="C10" s="529" t="s">
        <v>3845</v>
      </c>
      <c r="D10" s="17">
        <f t="shared" si="0"/>
        <v>4.269999999999988</v>
      </c>
      <c r="E10" s="578">
        <v>11755.4655870445</v>
      </c>
      <c r="F10" s="281">
        <v>42586</v>
      </c>
      <c r="G10" s="3" t="s">
        <v>22989</v>
      </c>
      <c r="H10" s="282">
        <v>1.7287449392712499</v>
      </c>
    </row>
    <row r="11" spans="1:8" ht="15.75">
      <c r="A11" s="530">
        <v>9</v>
      </c>
      <c r="B11" s="528" t="s">
        <v>23005</v>
      </c>
      <c r="C11" s="529" t="s">
        <v>3845</v>
      </c>
      <c r="D11" s="17">
        <f t="shared" si="0"/>
        <v>2.699999999999994</v>
      </c>
      <c r="E11" s="578">
        <v>7433.1983805667842</v>
      </c>
      <c r="F11" s="281">
        <v>42586</v>
      </c>
      <c r="G11" s="3" t="s">
        <v>22989</v>
      </c>
      <c r="H11" s="282">
        <v>1.09311740890688</v>
      </c>
    </row>
    <row r="12" spans="1:8" ht="15.75">
      <c r="A12" s="526">
        <v>10</v>
      </c>
      <c r="B12" s="528" t="s">
        <v>23006</v>
      </c>
      <c r="C12" s="529" t="s">
        <v>3845</v>
      </c>
      <c r="D12" s="17">
        <f t="shared" si="0"/>
        <v>1.0000000000000009</v>
      </c>
      <c r="E12" s="578">
        <v>2753.0364372469658</v>
      </c>
      <c r="F12" s="281">
        <v>42586</v>
      </c>
      <c r="G12" s="3" t="s">
        <v>22989</v>
      </c>
      <c r="H12" s="282">
        <v>0.40485829959514202</v>
      </c>
    </row>
    <row r="13" spans="1:8" ht="15.75">
      <c r="A13" s="530">
        <v>11</v>
      </c>
      <c r="B13" s="528" t="s">
        <v>23007</v>
      </c>
      <c r="C13" s="529" t="s">
        <v>3845</v>
      </c>
      <c r="D13" s="17">
        <f t="shared" si="0"/>
        <v>4.1989999999999998</v>
      </c>
      <c r="E13" s="578">
        <v>11560</v>
      </c>
      <c r="F13" s="281">
        <v>42586</v>
      </c>
      <c r="G13" s="3" t="s">
        <v>22989</v>
      </c>
      <c r="H13" s="282">
        <v>1.7</v>
      </c>
    </row>
    <row r="14" spans="1:8" ht="15.75">
      <c r="A14" s="530">
        <v>12</v>
      </c>
      <c r="B14" s="531" t="s">
        <v>23008</v>
      </c>
      <c r="C14" s="529" t="s">
        <v>22996</v>
      </c>
      <c r="D14" s="17">
        <f t="shared" si="0"/>
        <v>4.9400000000000004</v>
      </c>
      <c r="E14" s="579">
        <v>13600</v>
      </c>
      <c r="F14" s="281" t="s">
        <v>22998</v>
      </c>
      <c r="G14" s="3" t="s">
        <v>22989</v>
      </c>
      <c r="H14" s="283">
        <v>2</v>
      </c>
    </row>
    <row r="15" spans="1:8" ht="15.75">
      <c r="A15" s="530">
        <v>13</v>
      </c>
      <c r="B15" s="528" t="s">
        <v>23009</v>
      </c>
      <c r="C15" s="529" t="s">
        <v>3845</v>
      </c>
      <c r="D15" s="17">
        <f t="shared" si="0"/>
        <v>4.4213000000000005</v>
      </c>
      <c r="E15" s="578">
        <v>12172</v>
      </c>
      <c r="F15" s="281">
        <v>42586</v>
      </c>
      <c r="G15" s="3" t="s">
        <v>22989</v>
      </c>
      <c r="H15" s="282">
        <v>1.79</v>
      </c>
    </row>
    <row r="16" spans="1:8" ht="15.75">
      <c r="A16" s="526">
        <v>14</v>
      </c>
      <c r="B16" s="528" t="s">
        <v>23010</v>
      </c>
      <c r="C16" s="529" t="s">
        <v>22996</v>
      </c>
      <c r="D16" s="17">
        <f t="shared" si="0"/>
        <v>4.9400000000000004</v>
      </c>
      <c r="E16" s="578">
        <v>13600</v>
      </c>
      <c r="F16" s="281">
        <v>42586</v>
      </c>
      <c r="G16" s="3" t="s">
        <v>22989</v>
      </c>
      <c r="H16" s="282">
        <v>2</v>
      </c>
    </row>
    <row r="17" spans="1:8" ht="15.75">
      <c r="A17" s="530">
        <v>15</v>
      </c>
      <c r="B17" s="528" t="s">
        <v>23011</v>
      </c>
      <c r="C17" s="529" t="s">
        <v>3845</v>
      </c>
      <c r="D17" s="17">
        <f t="shared" si="0"/>
        <v>0.45000000000000062</v>
      </c>
      <c r="E17" s="578">
        <v>1238.8663967611353</v>
      </c>
      <c r="F17" s="281">
        <v>42586</v>
      </c>
      <c r="G17" s="3" t="s">
        <v>22989</v>
      </c>
      <c r="H17" s="282">
        <v>0.18218623481781401</v>
      </c>
    </row>
    <row r="18" spans="1:8" ht="15.75">
      <c r="A18" s="530">
        <v>16</v>
      </c>
      <c r="B18" s="528" t="s">
        <v>23012</v>
      </c>
      <c r="C18" s="529" t="s">
        <v>3845</v>
      </c>
      <c r="D18" s="17">
        <f t="shared" si="0"/>
        <v>2.2230000000000003</v>
      </c>
      <c r="E18" s="578">
        <v>6120</v>
      </c>
      <c r="F18" s="281">
        <v>42586</v>
      </c>
      <c r="G18" s="3" t="s">
        <v>22989</v>
      </c>
      <c r="H18" s="282">
        <v>0.9</v>
      </c>
    </row>
    <row r="19" spans="1:8" ht="15.75">
      <c r="A19" s="530">
        <v>17</v>
      </c>
      <c r="B19" s="528" t="s">
        <v>23013</v>
      </c>
      <c r="C19" s="529" t="s">
        <v>3845</v>
      </c>
      <c r="D19" s="17">
        <f t="shared" si="0"/>
        <v>2.8800000000000048</v>
      </c>
      <c r="E19" s="578">
        <v>7928.7449392712679</v>
      </c>
      <c r="F19" s="281">
        <v>42586</v>
      </c>
      <c r="G19" s="3" t="s">
        <v>22989</v>
      </c>
      <c r="H19" s="282">
        <v>1.16599190283401</v>
      </c>
    </row>
    <row r="20" spans="1:8" ht="15.75">
      <c r="A20" s="526">
        <v>18</v>
      </c>
      <c r="B20" s="528" t="s">
        <v>23014</v>
      </c>
      <c r="C20" s="529" t="s">
        <v>3845</v>
      </c>
      <c r="D20" s="17">
        <f t="shared" si="0"/>
        <v>2.6399999999999899</v>
      </c>
      <c r="E20" s="578">
        <v>7268.0161943319554</v>
      </c>
      <c r="F20" s="281">
        <v>42586</v>
      </c>
      <c r="G20" s="3" t="s">
        <v>22989</v>
      </c>
      <c r="H20" s="282">
        <v>1.06882591093117</v>
      </c>
    </row>
    <row r="21" spans="1:8" ht="15.75">
      <c r="A21" s="530">
        <v>19</v>
      </c>
      <c r="B21" s="528" t="s">
        <v>23015</v>
      </c>
      <c r="C21" s="529" t="s">
        <v>3845</v>
      </c>
      <c r="D21" s="17">
        <f t="shared" si="0"/>
        <v>3.2357000000000005</v>
      </c>
      <c r="E21" s="579">
        <v>8908</v>
      </c>
      <c r="F21" s="281">
        <v>42586</v>
      </c>
      <c r="G21" s="3" t="s">
        <v>22989</v>
      </c>
      <c r="H21" s="283">
        <v>1.31</v>
      </c>
    </row>
    <row r="22" spans="1:8" ht="15.75">
      <c r="A22" s="530">
        <v>20</v>
      </c>
      <c r="B22" s="528" t="s">
        <v>16805</v>
      </c>
      <c r="C22" s="529" t="s">
        <v>22996</v>
      </c>
      <c r="D22" s="17">
        <f t="shared" si="0"/>
        <v>4.9400000000000004</v>
      </c>
      <c r="E22" s="578">
        <v>13600</v>
      </c>
      <c r="F22" s="281">
        <v>42586</v>
      </c>
      <c r="G22" s="3" t="s">
        <v>22989</v>
      </c>
      <c r="H22" s="282">
        <v>2</v>
      </c>
    </row>
    <row r="23" spans="1:8" ht="15.75">
      <c r="A23" s="530">
        <v>21</v>
      </c>
      <c r="B23" s="528" t="s">
        <v>23016</v>
      </c>
      <c r="C23" s="529" t="s">
        <v>22996</v>
      </c>
      <c r="D23" s="17">
        <f t="shared" si="0"/>
        <v>4.9400000000000004</v>
      </c>
      <c r="E23" s="578">
        <v>13600</v>
      </c>
      <c r="F23" s="281">
        <v>42586</v>
      </c>
      <c r="G23" s="3" t="s">
        <v>22989</v>
      </c>
      <c r="H23" s="282">
        <v>2</v>
      </c>
    </row>
    <row r="24" spans="1:8" ht="15.75">
      <c r="A24" s="526">
        <v>22</v>
      </c>
      <c r="B24" s="528" t="s">
        <v>12070</v>
      </c>
      <c r="C24" s="529" t="s">
        <v>3845</v>
      </c>
      <c r="D24" s="17">
        <f t="shared" si="0"/>
        <v>1.159999999999999</v>
      </c>
      <c r="E24" s="578">
        <v>3193.5222672064751</v>
      </c>
      <c r="F24" s="281">
        <v>42586</v>
      </c>
      <c r="G24" s="3" t="s">
        <v>22989</v>
      </c>
      <c r="H24" s="282">
        <v>0.46963562753036397</v>
      </c>
    </row>
    <row r="25" spans="1:8" ht="15.75">
      <c r="A25" s="530">
        <v>23</v>
      </c>
      <c r="B25" s="528" t="s">
        <v>23017</v>
      </c>
      <c r="C25" s="529" t="s">
        <v>3845</v>
      </c>
      <c r="D25" s="17">
        <f t="shared" si="0"/>
        <v>3.2599999999999953</v>
      </c>
      <c r="E25" s="578">
        <v>8974.8987854250881</v>
      </c>
      <c r="F25" s="281">
        <v>42586</v>
      </c>
      <c r="G25" s="3" t="s">
        <v>22989</v>
      </c>
      <c r="H25" s="282">
        <v>1.31983805668016</v>
      </c>
    </row>
    <row r="26" spans="1:8" ht="15.75">
      <c r="A26" s="530">
        <v>24</v>
      </c>
      <c r="B26" s="528" t="s">
        <v>23018</v>
      </c>
      <c r="C26" s="529" t="s">
        <v>3845</v>
      </c>
      <c r="D26" s="17">
        <f t="shared" si="0"/>
        <v>4.8799999999999963</v>
      </c>
      <c r="E26" s="578">
        <v>13434.817813765172</v>
      </c>
      <c r="F26" s="281">
        <v>42586</v>
      </c>
      <c r="G26" s="3" t="s">
        <v>22989</v>
      </c>
      <c r="H26" s="282">
        <v>1.9757085020242899</v>
      </c>
    </row>
    <row r="27" spans="1:8" ht="15.75">
      <c r="A27" s="530">
        <v>25</v>
      </c>
      <c r="B27" s="528" t="s">
        <v>23019</v>
      </c>
      <c r="C27" s="529" t="s">
        <v>3845</v>
      </c>
      <c r="D27" s="17">
        <f t="shared" si="0"/>
        <v>3.7050000000000001</v>
      </c>
      <c r="E27" s="578">
        <v>10200</v>
      </c>
      <c r="F27" s="281">
        <v>42586</v>
      </c>
      <c r="G27" s="3" t="s">
        <v>22989</v>
      </c>
      <c r="H27" s="282">
        <v>1.5</v>
      </c>
    </row>
    <row r="28" spans="1:8" ht="15.75">
      <c r="A28" s="526">
        <v>26</v>
      </c>
      <c r="B28" s="528" t="s">
        <v>12231</v>
      </c>
      <c r="C28" s="529" t="s">
        <v>3845</v>
      </c>
      <c r="D28" s="17">
        <f t="shared" si="0"/>
        <v>3.1999999999999913</v>
      </c>
      <c r="E28" s="578">
        <v>8809.7165991902602</v>
      </c>
      <c r="F28" s="281">
        <v>42586</v>
      </c>
      <c r="G28" s="3" t="s">
        <v>22989</v>
      </c>
      <c r="H28" s="282">
        <v>1.2955465587044499</v>
      </c>
    </row>
    <row r="29" spans="1:8" ht="15.75">
      <c r="A29" s="530">
        <v>27</v>
      </c>
      <c r="B29" s="528" t="s">
        <v>23020</v>
      </c>
      <c r="C29" s="529" t="s">
        <v>22996</v>
      </c>
      <c r="D29" s="17">
        <f t="shared" si="0"/>
        <v>4.9400000000000004</v>
      </c>
      <c r="E29" s="578">
        <v>13600</v>
      </c>
      <c r="F29" s="281">
        <v>42586</v>
      </c>
      <c r="G29" s="3" t="s">
        <v>22989</v>
      </c>
      <c r="H29" s="282">
        <v>2</v>
      </c>
    </row>
    <row r="30" spans="1:8" ht="15.75">
      <c r="A30" s="530">
        <v>28</v>
      </c>
      <c r="B30" s="528" t="s">
        <v>23021</v>
      </c>
      <c r="C30" s="529" t="s">
        <v>3845</v>
      </c>
      <c r="D30" s="17">
        <f t="shared" si="0"/>
        <v>3.4085999999999999</v>
      </c>
      <c r="E30" s="578">
        <v>9384</v>
      </c>
      <c r="F30" s="281">
        <v>42586</v>
      </c>
      <c r="G30" s="3" t="s">
        <v>22989</v>
      </c>
      <c r="H30" s="282">
        <v>1.38</v>
      </c>
    </row>
    <row r="31" spans="1:8" ht="15.75">
      <c r="A31" s="530">
        <v>29</v>
      </c>
      <c r="B31" s="528" t="s">
        <v>23022</v>
      </c>
      <c r="C31" s="529" t="s">
        <v>22996</v>
      </c>
      <c r="D31" s="17">
        <f t="shared" si="0"/>
        <v>4.9400000000000004</v>
      </c>
      <c r="E31" s="578">
        <v>13600</v>
      </c>
      <c r="F31" s="281">
        <v>42586</v>
      </c>
      <c r="G31" s="3" t="s">
        <v>22989</v>
      </c>
      <c r="H31" s="282">
        <v>2</v>
      </c>
    </row>
    <row r="32" spans="1:8" ht="15.75">
      <c r="A32" s="526">
        <v>30</v>
      </c>
      <c r="B32" s="528" t="s">
        <v>23023</v>
      </c>
      <c r="C32" s="529" t="s">
        <v>3845</v>
      </c>
      <c r="D32" s="17">
        <f t="shared" si="0"/>
        <v>0.43000000000000016</v>
      </c>
      <c r="E32" s="578">
        <v>1183.8056680161947</v>
      </c>
      <c r="F32" s="281">
        <v>42586</v>
      </c>
      <c r="G32" s="3" t="s">
        <v>22989</v>
      </c>
      <c r="H32" s="282">
        <v>0.17408906882591099</v>
      </c>
    </row>
    <row r="33" spans="1:8" ht="15.75">
      <c r="A33" s="530">
        <v>31</v>
      </c>
      <c r="B33" s="528" t="s">
        <v>23024</v>
      </c>
      <c r="C33" s="529" t="s">
        <v>3845</v>
      </c>
      <c r="D33" s="17">
        <f t="shared" si="0"/>
        <v>2.7911000000000001</v>
      </c>
      <c r="E33" s="578">
        <v>7683.9999999999991</v>
      </c>
      <c r="F33" s="281">
        <v>42586</v>
      </c>
      <c r="G33" s="3" t="s">
        <v>22989</v>
      </c>
      <c r="H33" s="282">
        <v>1.1299999999999999</v>
      </c>
    </row>
    <row r="34" spans="1:8" ht="15.75">
      <c r="A34" s="530">
        <v>32</v>
      </c>
      <c r="B34" s="528" t="s">
        <v>23025</v>
      </c>
      <c r="C34" s="529" t="s">
        <v>3845</v>
      </c>
      <c r="D34" s="17">
        <f t="shared" si="0"/>
        <v>0.91999999999999915</v>
      </c>
      <c r="E34" s="578">
        <v>2532.793522267204</v>
      </c>
      <c r="F34" s="281">
        <v>42586</v>
      </c>
      <c r="G34" s="3" t="s">
        <v>22989</v>
      </c>
      <c r="H34" s="282">
        <v>0.37246963562752999</v>
      </c>
    </row>
    <row r="35" spans="1:8" ht="15.75">
      <c r="A35" s="530">
        <v>33</v>
      </c>
      <c r="B35" s="528" t="s">
        <v>23026</v>
      </c>
      <c r="C35" s="529" t="s">
        <v>22996</v>
      </c>
      <c r="D35" s="17">
        <f t="shared" si="0"/>
        <v>4.9400000000000004</v>
      </c>
      <c r="E35" s="578">
        <v>13600</v>
      </c>
      <c r="F35" s="281">
        <v>42586</v>
      </c>
      <c r="G35" s="3" t="s">
        <v>22989</v>
      </c>
      <c r="H35" s="282">
        <v>2</v>
      </c>
    </row>
    <row r="36" spans="1:8" ht="15.75">
      <c r="A36" s="526">
        <v>34</v>
      </c>
      <c r="B36" s="528" t="s">
        <v>23027</v>
      </c>
      <c r="C36" s="529" t="s">
        <v>3845</v>
      </c>
      <c r="D36" s="17">
        <f t="shared" si="0"/>
        <v>1.8525</v>
      </c>
      <c r="E36" s="578">
        <v>5100</v>
      </c>
      <c r="F36" s="281">
        <v>42586</v>
      </c>
      <c r="G36" s="3" t="s">
        <v>22989</v>
      </c>
      <c r="H36" s="282">
        <v>0.75</v>
      </c>
    </row>
    <row r="37" spans="1:8" ht="15.75">
      <c r="A37" s="530">
        <v>35</v>
      </c>
      <c r="B37" s="528" t="s">
        <v>23028</v>
      </c>
      <c r="C37" s="529" t="s">
        <v>3845</v>
      </c>
      <c r="D37" s="17">
        <f t="shared" si="0"/>
        <v>4.5999999999999961</v>
      </c>
      <c r="E37" s="578">
        <v>12663.96761133602</v>
      </c>
      <c r="F37" s="281">
        <v>42586</v>
      </c>
      <c r="G37" s="3" t="s">
        <v>22989</v>
      </c>
      <c r="H37" s="282">
        <v>1.8623481781376501</v>
      </c>
    </row>
    <row r="38" spans="1:8" ht="15.75">
      <c r="A38" s="530">
        <v>36</v>
      </c>
      <c r="B38" s="528" t="s">
        <v>8101</v>
      </c>
      <c r="C38" s="529" t="s">
        <v>3845</v>
      </c>
      <c r="D38" s="17">
        <f t="shared" si="0"/>
        <v>1.7537</v>
      </c>
      <c r="E38" s="578">
        <v>4828</v>
      </c>
      <c r="F38" s="281">
        <v>42586</v>
      </c>
      <c r="G38" s="3" t="s">
        <v>22989</v>
      </c>
      <c r="H38" s="282">
        <v>0.71</v>
      </c>
    </row>
    <row r="39" spans="1:8" ht="15.75">
      <c r="A39" s="530">
        <v>37</v>
      </c>
      <c r="B39" s="528" t="s">
        <v>23029</v>
      </c>
      <c r="C39" s="529" t="s">
        <v>22996</v>
      </c>
      <c r="D39" s="17">
        <f t="shared" si="0"/>
        <v>4.9400000000000004</v>
      </c>
      <c r="E39" s="578">
        <v>13600</v>
      </c>
      <c r="F39" s="281">
        <v>42586</v>
      </c>
      <c r="G39" s="3" t="s">
        <v>22989</v>
      </c>
      <c r="H39" s="282">
        <v>2</v>
      </c>
    </row>
    <row r="40" spans="1:8" ht="15.75">
      <c r="A40" s="526">
        <v>38</v>
      </c>
      <c r="B40" s="528" t="s">
        <v>23030</v>
      </c>
      <c r="C40" s="529" t="s">
        <v>3845</v>
      </c>
      <c r="D40" s="17">
        <f t="shared" si="0"/>
        <v>3.3839000000000006</v>
      </c>
      <c r="E40" s="578">
        <v>9316</v>
      </c>
      <c r="F40" s="281">
        <v>42586</v>
      </c>
      <c r="G40" s="3" t="s">
        <v>22989</v>
      </c>
      <c r="H40" s="282">
        <v>1.37</v>
      </c>
    </row>
    <row r="41" spans="1:8" ht="15.75">
      <c r="A41" s="530">
        <v>39</v>
      </c>
      <c r="B41" s="528" t="s">
        <v>23031</v>
      </c>
      <c r="C41" s="529" t="s">
        <v>3845</v>
      </c>
      <c r="D41" s="17">
        <f t="shared" si="0"/>
        <v>0.55999999999999917</v>
      </c>
      <c r="E41" s="578">
        <v>1541.7004048582971</v>
      </c>
      <c r="F41" s="281">
        <v>42586</v>
      </c>
      <c r="G41" s="3" t="s">
        <v>22989</v>
      </c>
      <c r="H41" s="282">
        <v>0.22672064777327899</v>
      </c>
    </row>
    <row r="42" spans="1:8" ht="15.75">
      <c r="A42" s="530">
        <v>40</v>
      </c>
      <c r="B42" s="528" t="s">
        <v>23032</v>
      </c>
      <c r="C42" s="529" t="s">
        <v>3845</v>
      </c>
      <c r="D42" s="17">
        <f t="shared" si="0"/>
        <v>1.5500000000000009</v>
      </c>
      <c r="E42" s="578">
        <v>4267.206477732796</v>
      </c>
      <c r="F42" s="281">
        <v>42586</v>
      </c>
      <c r="G42" s="3" t="s">
        <v>22989</v>
      </c>
      <c r="H42" s="282">
        <v>0.62753036437247001</v>
      </c>
    </row>
    <row r="43" spans="1:8" ht="15.75">
      <c r="A43" s="530">
        <v>41</v>
      </c>
      <c r="B43" s="528" t="s">
        <v>23033</v>
      </c>
      <c r="C43" s="529" t="s">
        <v>22996</v>
      </c>
      <c r="D43" s="17">
        <f t="shared" si="0"/>
        <v>4.9400000000000004</v>
      </c>
      <c r="E43" s="578">
        <v>13600</v>
      </c>
      <c r="F43" s="281">
        <v>42586</v>
      </c>
      <c r="G43" s="3" t="s">
        <v>22989</v>
      </c>
      <c r="H43" s="282">
        <v>2</v>
      </c>
    </row>
    <row r="44" spans="1:8" ht="15.75">
      <c r="A44" s="526">
        <v>42</v>
      </c>
      <c r="B44" s="528" t="s">
        <v>23034</v>
      </c>
      <c r="C44" s="529" t="s">
        <v>3845</v>
      </c>
      <c r="D44" s="17">
        <f t="shared" si="0"/>
        <v>3.0900000000000056</v>
      </c>
      <c r="E44" s="578">
        <v>8506.8825910931319</v>
      </c>
      <c r="F44" s="281">
        <v>42586</v>
      </c>
      <c r="G44" s="3" t="s">
        <v>22989</v>
      </c>
      <c r="H44" s="282">
        <v>1.25101214574899</v>
      </c>
    </row>
    <row r="45" spans="1:8" ht="15.75">
      <c r="A45" s="530">
        <v>43</v>
      </c>
      <c r="B45" s="528" t="s">
        <v>23035</v>
      </c>
      <c r="C45" s="529" t="s">
        <v>3845</v>
      </c>
      <c r="D45" s="17">
        <f t="shared" si="0"/>
        <v>1.6599999999999997</v>
      </c>
      <c r="E45" s="578">
        <v>4570.040485829958</v>
      </c>
      <c r="F45" s="281">
        <v>42586</v>
      </c>
      <c r="G45" s="3" t="s">
        <v>22989</v>
      </c>
      <c r="H45" s="282">
        <v>0.67206477732793501</v>
      </c>
    </row>
    <row r="46" spans="1:8" ht="15.75">
      <c r="A46" s="530">
        <v>44</v>
      </c>
      <c r="B46" s="528" t="s">
        <v>3718</v>
      </c>
      <c r="C46" s="529" t="s">
        <v>3845</v>
      </c>
      <c r="D46" s="17">
        <f t="shared" si="0"/>
        <v>1.7900000000000011</v>
      </c>
      <c r="E46" s="578">
        <v>4927.9352226720675</v>
      </c>
      <c r="F46" s="281">
        <v>42586</v>
      </c>
      <c r="G46" s="3" t="s">
        <v>22989</v>
      </c>
      <c r="H46" s="282">
        <v>0.72469635627530404</v>
      </c>
    </row>
    <row r="47" spans="1:8" ht="15.75">
      <c r="A47" s="530">
        <v>45</v>
      </c>
      <c r="B47" s="528" t="s">
        <v>3675</v>
      </c>
      <c r="C47" s="529" t="s">
        <v>3845</v>
      </c>
      <c r="D47" s="17">
        <f t="shared" si="0"/>
        <v>1.6599999999999997</v>
      </c>
      <c r="E47" s="578">
        <v>4570.040485829958</v>
      </c>
      <c r="F47" s="281">
        <v>42586</v>
      </c>
      <c r="G47" s="3" t="s">
        <v>22989</v>
      </c>
      <c r="H47" s="282">
        <v>0.67206477732793501</v>
      </c>
    </row>
    <row r="48" spans="1:8" ht="15.75">
      <c r="A48" s="526">
        <v>46</v>
      </c>
      <c r="B48" s="531" t="s">
        <v>19103</v>
      </c>
      <c r="C48" s="529" t="s">
        <v>3845</v>
      </c>
      <c r="D48" s="17">
        <f t="shared" si="0"/>
        <v>4.8165000000000004</v>
      </c>
      <c r="E48" s="578">
        <v>13260</v>
      </c>
      <c r="F48" s="281" t="s">
        <v>22998</v>
      </c>
      <c r="G48" s="3" t="s">
        <v>22989</v>
      </c>
      <c r="H48" s="282">
        <v>1.95</v>
      </c>
    </row>
    <row r="49" spans="1:8" ht="15.75">
      <c r="A49" s="530">
        <v>47</v>
      </c>
      <c r="B49" s="528" t="s">
        <v>23036</v>
      </c>
      <c r="C49" s="529" t="s">
        <v>3845</v>
      </c>
      <c r="D49" s="17">
        <f t="shared" si="0"/>
        <v>0.7699999999999998</v>
      </c>
      <c r="E49" s="578">
        <v>2119.8380566801611</v>
      </c>
      <c r="F49" s="281">
        <v>42586</v>
      </c>
      <c r="G49" s="3" t="s">
        <v>22989</v>
      </c>
      <c r="H49" s="282">
        <v>0.311740890688259</v>
      </c>
    </row>
    <row r="50" spans="1:8" ht="15.75">
      <c r="A50" s="530">
        <v>48</v>
      </c>
      <c r="B50" s="528" t="s">
        <v>23037</v>
      </c>
      <c r="C50" s="529" t="s">
        <v>3845</v>
      </c>
      <c r="D50" s="17">
        <f t="shared" si="0"/>
        <v>1.4600000000000004</v>
      </c>
      <c r="E50" s="578">
        <v>4019.4331983805678</v>
      </c>
      <c r="F50" s="281">
        <v>42586</v>
      </c>
      <c r="G50" s="3" t="s">
        <v>22989</v>
      </c>
      <c r="H50" s="282">
        <v>0.59109311740890702</v>
      </c>
    </row>
    <row r="51" spans="1:8" ht="15.75">
      <c r="A51" s="530">
        <v>49</v>
      </c>
      <c r="B51" s="528" t="s">
        <v>23038</v>
      </c>
      <c r="C51" s="529" t="s">
        <v>22996</v>
      </c>
      <c r="D51" s="17">
        <f t="shared" si="0"/>
        <v>4.9400000000000004</v>
      </c>
      <c r="E51" s="578">
        <v>13600</v>
      </c>
      <c r="F51" s="281">
        <v>42586</v>
      </c>
      <c r="G51" s="3" t="s">
        <v>22989</v>
      </c>
      <c r="H51" s="282">
        <v>2</v>
      </c>
    </row>
    <row r="52" spans="1:8" ht="15.75">
      <c r="A52" s="526">
        <v>50</v>
      </c>
      <c r="B52" s="528" t="s">
        <v>23039</v>
      </c>
      <c r="C52" s="529" t="s">
        <v>3845</v>
      </c>
      <c r="D52" s="17">
        <f t="shared" si="0"/>
        <v>2.0000000000000018</v>
      </c>
      <c r="E52" s="578">
        <v>5506.0728744939315</v>
      </c>
      <c r="F52" s="281">
        <v>42586</v>
      </c>
      <c r="G52" s="3" t="s">
        <v>22989</v>
      </c>
      <c r="H52" s="282">
        <v>0.80971659919028405</v>
      </c>
    </row>
    <row r="53" spans="1:8" ht="15.75">
      <c r="A53" s="530">
        <v>51</v>
      </c>
      <c r="B53" s="528" t="s">
        <v>23040</v>
      </c>
      <c r="C53" s="529" t="s">
        <v>3845</v>
      </c>
      <c r="D53" s="17">
        <f t="shared" si="0"/>
        <v>1.1200000000000008</v>
      </c>
      <c r="E53" s="578">
        <v>3083.4008097166011</v>
      </c>
      <c r="F53" s="281">
        <v>42586</v>
      </c>
      <c r="G53" s="3" t="s">
        <v>22989</v>
      </c>
      <c r="H53" s="282">
        <v>0.45344129554655899</v>
      </c>
    </row>
    <row r="54" spans="1:8" ht="15.75">
      <c r="A54" s="530">
        <v>52</v>
      </c>
      <c r="B54" s="528" t="s">
        <v>23041</v>
      </c>
      <c r="C54" s="529" t="s">
        <v>22996</v>
      </c>
      <c r="D54" s="17">
        <f t="shared" si="0"/>
        <v>4.9400000000000004</v>
      </c>
      <c r="E54" s="578">
        <v>13600</v>
      </c>
      <c r="F54" s="281">
        <v>42586</v>
      </c>
      <c r="G54" s="3" t="s">
        <v>22989</v>
      </c>
      <c r="H54" s="282">
        <v>2</v>
      </c>
    </row>
    <row r="55" spans="1:8" ht="15.75">
      <c r="A55" s="530">
        <v>53</v>
      </c>
      <c r="B55" s="528" t="s">
        <v>23042</v>
      </c>
      <c r="C55" s="529" t="s">
        <v>3845</v>
      </c>
      <c r="D55" s="17">
        <f t="shared" si="0"/>
        <v>2.6700000000000044</v>
      </c>
      <c r="E55" s="578">
        <v>7350.6072874494039</v>
      </c>
      <c r="F55" s="281">
        <v>42586</v>
      </c>
      <c r="G55" s="3" t="s">
        <v>22989</v>
      </c>
      <c r="H55" s="282">
        <v>1.08097165991903</v>
      </c>
    </row>
    <row r="56" spans="1:8" ht="15.75">
      <c r="A56" s="526">
        <v>54</v>
      </c>
      <c r="B56" s="528" t="s">
        <v>23043</v>
      </c>
      <c r="C56" s="529" t="s">
        <v>22996</v>
      </c>
      <c r="D56" s="17">
        <f t="shared" si="0"/>
        <v>4.9400000000000004</v>
      </c>
      <c r="E56" s="578">
        <v>13600</v>
      </c>
      <c r="F56" s="281">
        <v>42586</v>
      </c>
      <c r="G56" s="3" t="s">
        <v>22989</v>
      </c>
      <c r="H56" s="282">
        <v>2</v>
      </c>
    </row>
    <row r="57" spans="1:8" ht="15.75">
      <c r="A57" s="530">
        <v>55</v>
      </c>
      <c r="B57" s="528" t="s">
        <v>23044</v>
      </c>
      <c r="C57" s="529" t="s">
        <v>3845</v>
      </c>
      <c r="D57" s="17">
        <f t="shared" si="0"/>
        <v>3.8779000000000003</v>
      </c>
      <c r="E57" s="578">
        <v>10676</v>
      </c>
      <c r="F57" s="281">
        <v>42586</v>
      </c>
      <c r="G57" s="3" t="s">
        <v>22989</v>
      </c>
      <c r="H57" s="282">
        <v>1.57</v>
      </c>
    </row>
    <row r="58" spans="1:8" ht="15.75">
      <c r="A58" s="530">
        <v>56</v>
      </c>
      <c r="B58" s="528" t="s">
        <v>23045</v>
      </c>
      <c r="C58" s="529" t="s">
        <v>3845</v>
      </c>
      <c r="D58" s="17">
        <f t="shared" si="0"/>
        <v>1.7500000000000002</v>
      </c>
      <c r="E58" s="578">
        <v>4817.8137651821862</v>
      </c>
      <c r="F58" s="281">
        <v>42586</v>
      </c>
      <c r="G58" s="3" t="s">
        <v>22989</v>
      </c>
      <c r="H58" s="282">
        <v>0.708502024291498</v>
      </c>
    </row>
    <row r="59" spans="1:8" ht="15.75">
      <c r="A59" s="530">
        <v>57</v>
      </c>
      <c r="B59" s="528" t="s">
        <v>23046</v>
      </c>
      <c r="C59" s="529" t="s">
        <v>3845</v>
      </c>
      <c r="D59" s="17">
        <f t="shared" si="0"/>
        <v>1.430000000000001</v>
      </c>
      <c r="E59" s="578">
        <v>3936.8421052631602</v>
      </c>
      <c r="F59" s="281">
        <v>42586</v>
      </c>
      <c r="G59" s="3" t="s">
        <v>22989</v>
      </c>
      <c r="H59" s="282">
        <v>0.57894736842105299</v>
      </c>
    </row>
    <row r="60" spans="1:8" ht="15.75">
      <c r="A60" s="526">
        <v>58</v>
      </c>
      <c r="B60" s="528" t="s">
        <v>23047</v>
      </c>
      <c r="C60" s="529" t="s">
        <v>3845</v>
      </c>
      <c r="D60" s="17">
        <f t="shared" si="0"/>
        <v>0.55999999999999917</v>
      </c>
      <c r="E60" s="578">
        <v>1564</v>
      </c>
      <c r="F60" s="281">
        <v>42586</v>
      </c>
      <c r="G60" s="3" t="s">
        <v>22989</v>
      </c>
      <c r="H60" s="282">
        <v>0.22672064777327899</v>
      </c>
    </row>
    <row r="61" spans="1:8" ht="15.75">
      <c r="A61" s="530">
        <v>59</v>
      </c>
      <c r="B61" s="528" t="s">
        <v>23048</v>
      </c>
      <c r="C61" s="529" t="s">
        <v>3845</v>
      </c>
      <c r="D61" s="17">
        <f t="shared" si="0"/>
        <v>2.5935000000000001</v>
      </c>
      <c r="E61" s="578">
        <v>7140</v>
      </c>
      <c r="F61" s="281">
        <v>42586</v>
      </c>
      <c r="G61" s="3" t="s">
        <v>22989</v>
      </c>
      <c r="H61" s="282">
        <v>1.05</v>
      </c>
    </row>
    <row r="62" spans="1:8" ht="15.75">
      <c r="A62" s="530">
        <v>60</v>
      </c>
      <c r="B62" s="528" t="s">
        <v>22934</v>
      </c>
      <c r="C62" s="529" t="s">
        <v>3845</v>
      </c>
      <c r="D62" s="17">
        <f t="shared" si="0"/>
        <v>2.2477000000000005</v>
      </c>
      <c r="E62" s="578">
        <v>6188</v>
      </c>
      <c r="F62" s="281">
        <v>42586</v>
      </c>
      <c r="G62" s="3" t="s">
        <v>22989</v>
      </c>
      <c r="H62" s="282">
        <v>0.91</v>
      </c>
    </row>
    <row r="63" spans="1:8" ht="15.75">
      <c r="A63" s="530">
        <v>61</v>
      </c>
      <c r="B63" s="528" t="s">
        <v>23049</v>
      </c>
      <c r="C63" s="529" t="s">
        <v>3845</v>
      </c>
      <c r="D63" s="17">
        <f t="shared" si="0"/>
        <v>2.1500000000000008</v>
      </c>
      <c r="E63" s="578">
        <v>5919.028340080974</v>
      </c>
      <c r="F63" s="281">
        <v>42586</v>
      </c>
      <c r="G63" s="3" t="s">
        <v>22989</v>
      </c>
      <c r="H63" s="282">
        <v>0.87044534412955499</v>
      </c>
    </row>
    <row r="64" spans="1:8" ht="15.75">
      <c r="A64" s="526">
        <v>62</v>
      </c>
      <c r="B64" s="528" t="s">
        <v>23050</v>
      </c>
      <c r="C64" s="529" t="s">
        <v>3845</v>
      </c>
      <c r="D64" s="17">
        <f t="shared" si="0"/>
        <v>0.88919999999999999</v>
      </c>
      <c r="E64" s="578">
        <v>2448</v>
      </c>
      <c r="F64" s="281">
        <v>42586</v>
      </c>
      <c r="G64" s="3" t="s">
        <v>22989</v>
      </c>
      <c r="H64" s="282">
        <v>0.36</v>
      </c>
    </row>
    <row r="65" spans="1:8" ht="15.75">
      <c r="A65" s="530">
        <v>63</v>
      </c>
      <c r="B65" s="528" t="s">
        <v>23051</v>
      </c>
      <c r="C65" s="529" t="s">
        <v>3845</v>
      </c>
      <c r="D65" s="17">
        <f t="shared" si="0"/>
        <v>4.269999999999988</v>
      </c>
      <c r="E65" s="580">
        <v>11755.4655870445</v>
      </c>
      <c r="F65" s="281">
        <v>42586</v>
      </c>
      <c r="G65" s="3" t="s">
        <v>22989</v>
      </c>
      <c r="H65" s="282">
        <v>1.7287449392712499</v>
      </c>
    </row>
    <row r="66" spans="1:8" ht="15.75">
      <c r="A66" s="530">
        <v>64</v>
      </c>
      <c r="B66" s="528" t="s">
        <v>23052</v>
      </c>
      <c r="C66" s="529" t="s">
        <v>3845</v>
      </c>
      <c r="D66" s="17">
        <f t="shared" si="0"/>
        <v>1.2599999999999989</v>
      </c>
      <c r="E66" s="580">
        <v>3468.8259109311707</v>
      </c>
      <c r="F66" s="281">
        <v>42586</v>
      </c>
      <c r="G66" s="3" t="s">
        <v>22989</v>
      </c>
      <c r="H66" s="282">
        <v>0.51012145748987803</v>
      </c>
    </row>
    <row r="67" spans="1:8" ht="15.75">
      <c r="A67" s="530">
        <v>65</v>
      </c>
      <c r="B67" s="528" t="s">
        <v>23053</v>
      </c>
      <c r="C67" s="529" t="s">
        <v>3845</v>
      </c>
      <c r="D67" s="17">
        <f t="shared" si="0"/>
        <v>1.0300000000000002</v>
      </c>
      <c r="E67" s="580">
        <v>2835.6275303643729</v>
      </c>
      <c r="F67" s="281">
        <v>42586</v>
      </c>
      <c r="G67" s="3" t="s">
        <v>22989</v>
      </c>
      <c r="H67" s="282">
        <v>0.417004048582996</v>
      </c>
    </row>
    <row r="68" spans="1:8" ht="15.75">
      <c r="A68" s="526">
        <v>66</v>
      </c>
      <c r="B68" s="528" t="s">
        <v>23054</v>
      </c>
      <c r="C68" s="529" t="s">
        <v>3845</v>
      </c>
      <c r="D68" s="17">
        <f t="shared" si="0"/>
        <v>3.7544000000000004</v>
      </c>
      <c r="E68" s="580">
        <v>10336</v>
      </c>
      <c r="F68" s="281">
        <v>42586</v>
      </c>
      <c r="G68" s="3" t="s">
        <v>22989</v>
      </c>
      <c r="H68" s="282">
        <v>1.52</v>
      </c>
    </row>
    <row r="69" spans="1:8" ht="15.75">
      <c r="A69" s="530">
        <v>67</v>
      </c>
      <c r="B69" s="528" t="s">
        <v>23055</v>
      </c>
      <c r="C69" s="529" t="s">
        <v>3845</v>
      </c>
      <c r="D69" s="17">
        <f t="shared" ref="D69:D132" si="1">H69*2.47</f>
        <v>2.5200000000000076</v>
      </c>
      <c r="E69" s="580">
        <v>6937.6518218623687</v>
      </c>
      <c r="F69" s="281">
        <v>42586</v>
      </c>
      <c r="G69" s="3" t="s">
        <v>22989</v>
      </c>
      <c r="H69" s="282">
        <v>1.0202429149797601</v>
      </c>
    </row>
    <row r="70" spans="1:8" ht="15.75">
      <c r="A70" s="530">
        <v>68</v>
      </c>
      <c r="B70" s="528" t="s">
        <v>23056</v>
      </c>
      <c r="C70" s="529" t="s">
        <v>3845</v>
      </c>
      <c r="D70" s="17">
        <f t="shared" si="1"/>
        <v>0.6916000000000001</v>
      </c>
      <c r="E70" s="580">
        <v>1904.0000000000002</v>
      </c>
      <c r="F70" s="281">
        <v>42586</v>
      </c>
      <c r="G70" s="3" t="s">
        <v>22989</v>
      </c>
      <c r="H70" s="282">
        <v>0.28000000000000003</v>
      </c>
    </row>
    <row r="71" spans="1:8" ht="15.75">
      <c r="A71" s="530">
        <v>69</v>
      </c>
      <c r="B71" s="528" t="s">
        <v>23057</v>
      </c>
      <c r="C71" s="529" t="s">
        <v>3845</v>
      </c>
      <c r="D71" s="17">
        <f t="shared" si="1"/>
        <v>3.8038000000000003</v>
      </c>
      <c r="E71" s="580">
        <v>10472</v>
      </c>
      <c r="F71" s="281">
        <v>42586</v>
      </c>
      <c r="G71" s="3" t="s">
        <v>22989</v>
      </c>
      <c r="H71" s="282">
        <v>1.54</v>
      </c>
    </row>
    <row r="72" spans="1:8" ht="15.75">
      <c r="A72" s="526">
        <v>70</v>
      </c>
      <c r="B72" s="528" t="s">
        <v>21724</v>
      </c>
      <c r="C72" s="529" t="s">
        <v>22996</v>
      </c>
      <c r="D72" s="17">
        <f t="shared" si="1"/>
        <v>4.9400000000000004</v>
      </c>
      <c r="E72" s="580">
        <v>13600</v>
      </c>
      <c r="F72" s="281">
        <v>42586</v>
      </c>
      <c r="G72" s="3" t="s">
        <v>22989</v>
      </c>
      <c r="H72" s="282">
        <v>2</v>
      </c>
    </row>
    <row r="73" spans="1:8" ht="15.75">
      <c r="A73" s="530">
        <v>71</v>
      </c>
      <c r="B73" s="528" t="s">
        <v>23058</v>
      </c>
      <c r="C73" s="529" t="s">
        <v>3845</v>
      </c>
      <c r="D73" s="17">
        <f t="shared" si="1"/>
        <v>3.6556000000000002</v>
      </c>
      <c r="E73" s="580">
        <v>10064</v>
      </c>
      <c r="F73" s="281">
        <v>42586</v>
      </c>
      <c r="G73" s="3" t="s">
        <v>22989</v>
      </c>
      <c r="H73" s="282">
        <v>1.48</v>
      </c>
    </row>
    <row r="74" spans="1:8" ht="15.75">
      <c r="A74" s="530">
        <v>72</v>
      </c>
      <c r="B74" s="528" t="s">
        <v>23059</v>
      </c>
      <c r="C74" s="529" t="s">
        <v>3845</v>
      </c>
      <c r="D74" s="17">
        <f t="shared" si="1"/>
        <v>2.4453</v>
      </c>
      <c r="E74" s="580">
        <v>6732</v>
      </c>
      <c r="F74" s="281">
        <v>42586</v>
      </c>
      <c r="G74" s="3" t="s">
        <v>22989</v>
      </c>
      <c r="H74" s="282">
        <v>0.99</v>
      </c>
    </row>
    <row r="75" spans="1:8" ht="15.75">
      <c r="A75" s="530">
        <v>73</v>
      </c>
      <c r="B75" s="528" t="s">
        <v>23060</v>
      </c>
      <c r="C75" s="529" t="s">
        <v>3845</v>
      </c>
      <c r="D75" s="17">
        <f t="shared" si="1"/>
        <v>1.4078999999999999</v>
      </c>
      <c r="E75" s="580">
        <v>3875.9999999999995</v>
      </c>
      <c r="F75" s="281">
        <v>42586</v>
      </c>
      <c r="G75" s="3" t="s">
        <v>22989</v>
      </c>
      <c r="H75" s="282">
        <v>0.56999999999999995</v>
      </c>
    </row>
    <row r="76" spans="1:8" ht="15.75">
      <c r="A76" s="526">
        <v>74</v>
      </c>
      <c r="B76" s="528" t="s">
        <v>23061</v>
      </c>
      <c r="C76" s="529" t="s">
        <v>3845</v>
      </c>
      <c r="D76" s="17">
        <f t="shared" si="1"/>
        <v>1.159999999999999</v>
      </c>
      <c r="E76" s="580">
        <v>3193.5222672064751</v>
      </c>
      <c r="F76" s="281">
        <v>42586</v>
      </c>
      <c r="G76" s="3" t="s">
        <v>22989</v>
      </c>
      <c r="H76" s="282">
        <v>0.46963562753036397</v>
      </c>
    </row>
    <row r="77" spans="1:8" ht="15.75">
      <c r="A77" s="530">
        <v>75</v>
      </c>
      <c r="B77" s="528" t="s">
        <v>23062</v>
      </c>
      <c r="C77" s="529" t="s">
        <v>3845</v>
      </c>
      <c r="D77" s="17">
        <f t="shared" si="1"/>
        <v>3.7200000000000073</v>
      </c>
      <c r="E77" s="580">
        <v>10241.295546558724</v>
      </c>
      <c r="F77" s="281">
        <v>42586</v>
      </c>
      <c r="G77" s="3" t="s">
        <v>22989</v>
      </c>
      <c r="H77" s="282">
        <v>1.50607287449393</v>
      </c>
    </row>
    <row r="78" spans="1:8" ht="15.75">
      <c r="A78" s="530">
        <v>76</v>
      </c>
      <c r="B78" s="528" t="s">
        <v>23063</v>
      </c>
      <c r="C78" s="529" t="s">
        <v>3845</v>
      </c>
      <c r="D78" s="17">
        <f t="shared" si="1"/>
        <v>0.83000000000000107</v>
      </c>
      <c r="E78" s="580">
        <v>2285.0202429149826</v>
      </c>
      <c r="F78" s="281">
        <v>42586</v>
      </c>
      <c r="G78" s="3" t="s">
        <v>22989</v>
      </c>
      <c r="H78" s="282">
        <v>0.33603238866396801</v>
      </c>
    </row>
    <row r="79" spans="1:8" ht="15.75">
      <c r="A79" s="530">
        <v>77</v>
      </c>
      <c r="B79" s="527" t="s">
        <v>23064</v>
      </c>
      <c r="C79" s="529" t="s">
        <v>3845</v>
      </c>
      <c r="D79" s="17">
        <f t="shared" si="1"/>
        <v>1.0374000000000001</v>
      </c>
      <c r="E79" s="580">
        <v>2856</v>
      </c>
      <c r="F79" s="281" t="s">
        <v>22998</v>
      </c>
      <c r="G79" s="3" t="s">
        <v>22989</v>
      </c>
      <c r="H79" s="282">
        <v>0.42</v>
      </c>
    </row>
    <row r="80" spans="1:8" ht="15.75">
      <c r="A80" s="526">
        <v>78</v>
      </c>
      <c r="B80" s="528" t="s">
        <v>23065</v>
      </c>
      <c r="C80" s="529" t="s">
        <v>3845</v>
      </c>
      <c r="D80" s="17">
        <f t="shared" si="1"/>
        <v>4.8799999999999963</v>
      </c>
      <c r="E80" s="580">
        <v>13434.817813765172</v>
      </c>
      <c r="F80" s="281">
        <v>42586</v>
      </c>
      <c r="G80" s="3" t="s">
        <v>22989</v>
      </c>
      <c r="H80" s="282">
        <v>1.9757085020242899</v>
      </c>
    </row>
    <row r="81" spans="1:8" ht="15.75">
      <c r="A81" s="530">
        <v>79</v>
      </c>
      <c r="B81" s="528" t="s">
        <v>23066</v>
      </c>
      <c r="C81" s="529" t="s">
        <v>3845</v>
      </c>
      <c r="D81" s="17">
        <f t="shared" si="1"/>
        <v>2.6676000000000002</v>
      </c>
      <c r="E81" s="580">
        <v>7344.0000000000009</v>
      </c>
      <c r="F81" s="281">
        <v>42586</v>
      </c>
      <c r="G81" s="3" t="s">
        <v>22989</v>
      </c>
      <c r="H81" s="282">
        <v>1.08</v>
      </c>
    </row>
    <row r="82" spans="1:8" ht="15.75">
      <c r="A82" s="530">
        <v>80</v>
      </c>
      <c r="B82" s="528" t="s">
        <v>23067</v>
      </c>
      <c r="C82" s="529" t="s">
        <v>3845</v>
      </c>
      <c r="D82" s="17">
        <f t="shared" si="1"/>
        <v>3.1999999999999913</v>
      </c>
      <c r="E82" s="580">
        <v>8809.7165991902602</v>
      </c>
      <c r="F82" s="281">
        <v>42586</v>
      </c>
      <c r="G82" s="3" t="s">
        <v>22989</v>
      </c>
      <c r="H82" s="282">
        <v>1.2955465587044499</v>
      </c>
    </row>
    <row r="83" spans="1:8" ht="15.75">
      <c r="A83" s="530">
        <v>81</v>
      </c>
      <c r="B83" s="527" t="s">
        <v>23068</v>
      </c>
      <c r="C83" s="529" t="s">
        <v>3845</v>
      </c>
      <c r="D83" s="17">
        <f t="shared" si="1"/>
        <v>2.7170000000000005</v>
      </c>
      <c r="E83" s="580">
        <v>7480.0000000000009</v>
      </c>
      <c r="F83" s="281" t="s">
        <v>22998</v>
      </c>
      <c r="G83" s="3" t="s">
        <v>22989</v>
      </c>
      <c r="H83" s="282">
        <v>1.1000000000000001</v>
      </c>
    </row>
    <row r="84" spans="1:8" ht="15.75">
      <c r="A84" s="526">
        <v>82</v>
      </c>
      <c r="B84" s="528" t="s">
        <v>13536</v>
      </c>
      <c r="C84" s="529" t="s">
        <v>3845</v>
      </c>
      <c r="D84" s="17">
        <f t="shared" si="1"/>
        <v>0.53999999999999881</v>
      </c>
      <c r="E84" s="580">
        <v>1486.6396761133567</v>
      </c>
      <c r="F84" s="281">
        <v>42586</v>
      </c>
      <c r="G84" s="3" t="s">
        <v>22989</v>
      </c>
      <c r="H84" s="282">
        <v>0.218623481781376</v>
      </c>
    </row>
    <row r="85" spans="1:8" ht="15.75">
      <c r="A85" s="530">
        <v>83</v>
      </c>
      <c r="B85" s="528" t="s">
        <v>23069</v>
      </c>
      <c r="C85" s="529" t="s">
        <v>3845</v>
      </c>
      <c r="D85" s="17">
        <f t="shared" si="1"/>
        <v>2.7911000000000001</v>
      </c>
      <c r="E85" s="580">
        <v>7683.9999999999991</v>
      </c>
      <c r="F85" s="281">
        <v>42586</v>
      </c>
      <c r="G85" s="3" t="s">
        <v>22989</v>
      </c>
      <c r="H85" s="282">
        <v>1.1299999999999999</v>
      </c>
    </row>
    <row r="86" spans="1:8" ht="15.75">
      <c r="A86" s="530">
        <v>84</v>
      </c>
      <c r="B86" s="528" t="s">
        <v>23070</v>
      </c>
      <c r="C86" s="529" t="s">
        <v>3845</v>
      </c>
      <c r="D86" s="17">
        <f t="shared" si="1"/>
        <v>1.569999999999999</v>
      </c>
      <c r="E86" s="580">
        <v>4322.2672064777298</v>
      </c>
      <c r="F86" s="281">
        <v>42586</v>
      </c>
      <c r="G86" s="3" t="s">
        <v>22989</v>
      </c>
      <c r="H86" s="282">
        <v>0.63562753036437203</v>
      </c>
    </row>
    <row r="87" spans="1:8" ht="15.75">
      <c r="A87" s="530">
        <v>85</v>
      </c>
      <c r="B87" s="528" t="s">
        <v>23071</v>
      </c>
      <c r="C87" s="529" t="s">
        <v>3845</v>
      </c>
      <c r="D87" s="17">
        <f t="shared" si="1"/>
        <v>2.5441000000000003</v>
      </c>
      <c r="E87" s="580">
        <v>7004</v>
      </c>
      <c r="F87" s="281">
        <v>42586</v>
      </c>
      <c r="G87" s="3" t="s">
        <v>22989</v>
      </c>
      <c r="H87" s="282">
        <v>1.03</v>
      </c>
    </row>
    <row r="88" spans="1:8" ht="15.75">
      <c r="A88" s="526">
        <v>86</v>
      </c>
      <c r="B88" s="528" t="s">
        <v>23072</v>
      </c>
      <c r="C88" s="529" t="s">
        <v>3845</v>
      </c>
      <c r="D88" s="17">
        <f t="shared" si="1"/>
        <v>1.6599999999999997</v>
      </c>
      <c r="E88" s="580">
        <v>4570.040485829958</v>
      </c>
      <c r="F88" s="281">
        <v>42586</v>
      </c>
      <c r="G88" s="3" t="s">
        <v>22989</v>
      </c>
      <c r="H88" s="282">
        <v>0.67206477732793501</v>
      </c>
    </row>
    <row r="89" spans="1:8" ht="15.75">
      <c r="A89" s="530">
        <v>87</v>
      </c>
      <c r="B89" s="528" t="s">
        <v>23073</v>
      </c>
      <c r="C89" s="529" t="s">
        <v>3845</v>
      </c>
      <c r="D89" s="17">
        <f t="shared" si="1"/>
        <v>0.9300000000000006</v>
      </c>
      <c r="E89" s="580">
        <v>2560.3238866396778</v>
      </c>
      <c r="F89" s="281">
        <v>42586</v>
      </c>
      <c r="G89" s="3" t="s">
        <v>22989</v>
      </c>
      <c r="H89" s="282">
        <v>0.376518218623482</v>
      </c>
    </row>
    <row r="90" spans="1:8" ht="15.75">
      <c r="A90" s="530">
        <v>88</v>
      </c>
      <c r="B90" s="528" t="s">
        <v>23074</v>
      </c>
      <c r="C90" s="529" t="s">
        <v>22996</v>
      </c>
      <c r="D90" s="17">
        <f t="shared" si="1"/>
        <v>4.9400000000000004</v>
      </c>
      <c r="E90" s="580">
        <v>13600</v>
      </c>
      <c r="F90" s="281">
        <v>42586</v>
      </c>
      <c r="G90" s="3" t="s">
        <v>22989</v>
      </c>
      <c r="H90" s="282">
        <v>2</v>
      </c>
    </row>
    <row r="91" spans="1:8" ht="15.75">
      <c r="A91" s="530">
        <v>89</v>
      </c>
      <c r="B91" s="528" t="s">
        <v>23075</v>
      </c>
      <c r="C91" s="529" t="s">
        <v>3845</v>
      </c>
      <c r="D91" s="17">
        <f t="shared" si="1"/>
        <v>1.8</v>
      </c>
      <c r="E91" s="580">
        <v>4955.465587044534</v>
      </c>
      <c r="F91" s="281">
        <v>42586</v>
      </c>
      <c r="G91" s="3" t="s">
        <v>22989</v>
      </c>
      <c r="H91" s="282">
        <v>0.72874493927125505</v>
      </c>
    </row>
    <row r="92" spans="1:8" ht="15.75">
      <c r="A92" s="526">
        <v>90</v>
      </c>
      <c r="B92" s="528" t="s">
        <v>21607</v>
      </c>
      <c r="C92" s="529" t="s">
        <v>3845</v>
      </c>
      <c r="D92" s="17">
        <f t="shared" si="1"/>
        <v>1.7500000000000002</v>
      </c>
      <c r="E92" s="580">
        <v>4817.8137651821862</v>
      </c>
      <c r="F92" s="281">
        <v>42586</v>
      </c>
      <c r="G92" s="3" t="s">
        <v>22989</v>
      </c>
      <c r="H92" s="282">
        <v>0.708502024291498</v>
      </c>
    </row>
    <row r="93" spans="1:8" ht="15.75">
      <c r="A93" s="530">
        <v>91</v>
      </c>
      <c r="B93" s="527" t="s">
        <v>23076</v>
      </c>
      <c r="C93" s="529" t="s">
        <v>3845</v>
      </c>
      <c r="D93" s="17">
        <f t="shared" si="1"/>
        <v>1.1856</v>
      </c>
      <c r="E93" s="580">
        <v>3264</v>
      </c>
      <c r="F93" s="281" t="s">
        <v>22998</v>
      </c>
      <c r="G93" s="3" t="s">
        <v>22989</v>
      </c>
      <c r="H93" s="282">
        <v>0.48</v>
      </c>
    </row>
    <row r="94" spans="1:8" ht="15.75">
      <c r="A94" s="530">
        <v>92</v>
      </c>
      <c r="B94" s="528" t="s">
        <v>23077</v>
      </c>
      <c r="C94" s="529" t="s">
        <v>3845</v>
      </c>
      <c r="D94" s="17">
        <f t="shared" si="1"/>
        <v>1.5899999999999994</v>
      </c>
      <c r="E94" s="580">
        <v>4377.32793522267</v>
      </c>
      <c r="F94" s="281">
        <v>42586</v>
      </c>
      <c r="G94" s="3" t="s">
        <v>22989</v>
      </c>
      <c r="H94" s="282">
        <v>0.64372469635627505</v>
      </c>
    </row>
    <row r="95" spans="1:8" ht="15.75">
      <c r="A95" s="530">
        <v>93</v>
      </c>
      <c r="B95" s="528" t="s">
        <v>23077</v>
      </c>
      <c r="C95" s="529" t="s">
        <v>22996</v>
      </c>
      <c r="D95" s="17">
        <f t="shared" si="1"/>
        <v>4.9400000000000004</v>
      </c>
      <c r="E95" s="580">
        <v>13600</v>
      </c>
      <c r="F95" s="281">
        <v>42586</v>
      </c>
      <c r="G95" s="3" t="s">
        <v>22989</v>
      </c>
      <c r="H95" s="282">
        <v>2</v>
      </c>
    </row>
    <row r="96" spans="1:8" ht="15.75">
      <c r="A96" s="526">
        <v>94</v>
      </c>
      <c r="B96" s="528" t="s">
        <v>23078</v>
      </c>
      <c r="C96" s="529" t="s">
        <v>3845</v>
      </c>
      <c r="D96" s="17">
        <f t="shared" si="1"/>
        <v>2.4499999999999997</v>
      </c>
      <c r="E96" s="580">
        <v>6744.9392712550598</v>
      </c>
      <c r="F96" s="281">
        <v>42586</v>
      </c>
      <c r="G96" s="3" t="s">
        <v>22989</v>
      </c>
      <c r="H96" s="282">
        <v>0.99190283400809698</v>
      </c>
    </row>
    <row r="97" spans="1:8" ht="15.75">
      <c r="A97" s="530">
        <v>95</v>
      </c>
      <c r="B97" s="528" t="s">
        <v>23079</v>
      </c>
      <c r="C97" s="529" t="s">
        <v>3845</v>
      </c>
      <c r="D97" s="17">
        <f t="shared" si="1"/>
        <v>1.8799999999999992</v>
      </c>
      <c r="E97" s="580">
        <v>5175.7085020242894</v>
      </c>
      <c r="F97" s="281">
        <v>42586</v>
      </c>
      <c r="G97" s="3" t="s">
        <v>22989</v>
      </c>
      <c r="H97" s="282">
        <v>0.76113360323886603</v>
      </c>
    </row>
    <row r="98" spans="1:8" ht="15.75">
      <c r="A98" s="530">
        <v>96</v>
      </c>
      <c r="B98" s="528" t="s">
        <v>23080</v>
      </c>
      <c r="C98" s="529" t="s">
        <v>3845</v>
      </c>
      <c r="D98" s="17">
        <f t="shared" si="1"/>
        <v>2.5200000000000076</v>
      </c>
      <c r="E98" s="580">
        <v>6937.6518218623687</v>
      </c>
      <c r="F98" s="281">
        <v>42586</v>
      </c>
      <c r="G98" s="3" t="s">
        <v>22989</v>
      </c>
      <c r="H98" s="282">
        <v>1.0202429149797601</v>
      </c>
    </row>
    <row r="99" spans="1:8" ht="15.75">
      <c r="A99" s="530">
        <v>97</v>
      </c>
      <c r="B99" s="528" t="s">
        <v>23081</v>
      </c>
      <c r="C99" s="529" t="s">
        <v>3845</v>
      </c>
      <c r="D99" s="17">
        <f t="shared" si="1"/>
        <v>0.91000000000000014</v>
      </c>
      <c r="E99" s="580">
        <v>2505.2631578947371</v>
      </c>
      <c r="F99" s="281">
        <v>42586</v>
      </c>
      <c r="G99" s="3" t="s">
        <v>22989</v>
      </c>
      <c r="H99" s="282">
        <v>0.36842105263157898</v>
      </c>
    </row>
    <row r="100" spans="1:8" ht="15.75">
      <c r="A100" s="526">
        <v>98</v>
      </c>
      <c r="B100" s="528" t="s">
        <v>3377</v>
      </c>
      <c r="C100" s="529" t="s">
        <v>22996</v>
      </c>
      <c r="D100" s="17">
        <f t="shared" si="1"/>
        <v>4.9400000000000004</v>
      </c>
      <c r="E100" s="580">
        <v>13600</v>
      </c>
      <c r="F100" s="281">
        <v>42586</v>
      </c>
      <c r="G100" s="3" t="s">
        <v>22989</v>
      </c>
      <c r="H100" s="282">
        <v>2</v>
      </c>
    </row>
    <row r="101" spans="1:8" ht="15.75">
      <c r="A101" s="530">
        <v>99</v>
      </c>
      <c r="B101" s="528" t="s">
        <v>3435</v>
      </c>
      <c r="C101" s="529" t="s">
        <v>3845</v>
      </c>
      <c r="D101" s="17">
        <f t="shared" si="1"/>
        <v>0.46930000000000005</v>
      </c>
      <c r="E101" s="580">
        <v>1292</v>
      </c>
      <c r="F101" s="281">
        <v>42586</v>
      </c>
      <c r="G101" s="3" t="s">
        <v>22989</v>
      </c>
      <c r="H101" s="282">
        <v>0.19</v>
      </c>
    </row>
    <row r="102" spans="1:8" ht="15.75">
      <c r="A102" s="530">
        <v>100</v>
      </c>
      <c r="B102" s="528" t="s">
        <v>13870</v>
      </c>
      <c r="C102" s="529" t="s">
        <v>3845</v>
      </c>
      <c r="D102" s="17">
        <f t="shared" si="1"/>
        <v>2.0994999999999999</v>
      </c>
      <c r="E102" s="580">
        <v>5780</v>
      </c>
      <c r="F102" s="281">
        <v>42586</v>
      </c>
      <c r="G102" s="3" t="s">
        <v>22989</v>
      </c>
      <c r="H102" s="282">
        <v>0.85</v>
      </c>
    </row>
    <row r="103" spans="1:8" ht="15.75">
      <c r="A103" s="530">
        <v>101</v>
      </c>
      <c r="B103" s="528" t="s">
        <v>19188</v>
      </c>
      <c r="C103" s="529" t="s">
        <v>3845</v>
      </c>
      <c r="D103" s="17">
        <f t="shared" si="1"/>
        <v>1.7537</v>
      </c>
      <c r="E103" s="580">
        <v>4828</v>
      </c>
      <c r="F103" s="281">
        <v>42586</v>
      </c>
      <c r="G103" s="3" t="s">
        <v>22989</v>
      </c>
      <c r="H103" s="282">
        <v>0.71</v>
      </c>
    </row>
    <row r="104" spans="1:8" ht="15.75">
      <c r="A104" s="526">
        <v>102</v>
      </c>
      <c r="B104" s="528" t="s">
        <v>23082</v>
      </c>
      <c r="C104" s="529" t="s">
        <v>3845</v>
      </c>
      <c r="D104" s="17">
        <f t="shared" si="1"/>
        <v>4.6436000000000002</v>
      </c>
      <c r="E104" s="580">
        <v>12784</v>
      </c>
      <c r="F104" s="281">
        <v>42586</v>
      </c>
      <c r="G104" s="3" t="s">
        <v>22989</v>
      </c>
      <c r="H104" s="282">
        <v>1.88</v>
      </c>
    </row>
    <row r="105" spans="1:8" ht="15.75">
      <c r="A105" s="530">
        <v>103</v>
      </c>
      <c r="B105" s="528" t="s">
        <v>23083</v>
      </c>
      <c r="C105" s="529" t="s">
        <v>3845</v>
      </c>
      <c r="D105" s="17">
        <f t="shared" si="1"/>
        <v>2.2500000000000004</v>
      </c>
      <c r="E105" s="580">
        <v>6194.3319838056686</v>
      </c>
      <c r="F105" s="281">
        <v>42586</v>
      </c>
      <c r="G105" s="3" t="s">
        <v>22989</v>
      </c>
      <c r="H105" s="282">
        <v>0.91093117408906898</v>
      </c>
    </row>
    <row r="106" spans="1:8" ht="15.75">
      <c r="A106" s="530">
        <v>104</v>
      </c>
      <c r="B106" s="528" t="s">
        <v>23084</v>
      </c>
      <c r="C106" s="529" t="s">
        <v>3845</v>
      </c>
      <c r="D106" s="17">
        <f t="shared" si="1"/>
        <v>0.48999999999999899</v>
      </c>
      <c r="E106" s="580">
        <v>1348.9878542510091</v>
      </c>
      <c r="F106" s="281">
        <v>42586</v>
      </c>
      <c r="G106" s="3" t="s">
        <v>22989</v>
      </c>
      <c r="H106" s="282">
        <v>0.198380566801619</v>
      </c>
    </row>
    <row r="107" spans="1:8" ht="15.75">
      <c r="A107" s="530">
        <v>105</v>
      </c>
      <c r="B107" s="528" t="s">
        <v>23085</v>
      </c>
      <c r="C107" s="529" t="s">
        <v>3845</v>
      </c>
      <c r="D107" s="17">
        <f t="shared" si="1"/>
        <v>2.5935000000000001</v>
      </c>
      <c r="E107" s="580">
        <v>7140</v>
      </c>
      <c r="F107" s="281">
        <v>42586</v>
      </c>
      <c r="G107" s="3" t="s">
        <v>22989</v>
      </c>
      <c r="H107" s="282">
        <v>1.05</v>
      </c>
    </row>
    <row r="108" spans="1:8" ht="15.75">
      <c r="A108" s="526">
        <v>106</v>
      </c>
      <c r="B108" s="528" t="s">
        <v>23086</v>
      </c>
      <c r="C108" s="529" t="s">
        <v>3845</v>
      </c>
      <c r="D108" s="17">
        <f t="shared" si="1"/>
        <v>3.4400000000000066</v>
      </c>
      <c r="E108" s="580">
        <v>9470.4453441295718</v>
      </c>
      <c r="F108" s="281">
        <v>42586</v>
      </c>
      <c r="G108" s="3" t="s">
        <v>22989</v>
      </c>
      <c r="H108" s="282">
        <v>1.3927125506072899</v>
      </c>
    </row>
    <row r="109" spans="1:8" ht="15.75">
      <c r="A109" s="530">
        <v>107</v>
      </c>
      <c r="B109" s="528" t="s">
        <v>23087</v>
      </c>
      <c r="C109" s="529" t="s">
        <v>3845</v>
      </c>
      <c r="D109" s="17">
        <f t="shared" si="1"/>
        <v>1.070000000000001</v>
      </c>
      <c r="E109" s="580">
        <v>2945.7489878542533</v>
      </c>
      <c r="F109" s="281">
        <v>42586</v>
      </c>
      <c r="G109" s="3" t="s">
        <v>22989</v>
      </c>
      <c r="H109" s="282">
        <v>0.43319838056680199</v>
      </c>
    </row>
    <row r="110" spans="1:8" ht="15.75">
      <c r="A110" s="530">
        <v>108</v>
      </c>
      <c r="B110" s="527" t="s">
        <v>23088</v>
      </c>
      <c r="C110" s="529" t="s">
        <v>3845</v>
      </c>
      <c r="D110" s="17">
        <f t="shared" si="1"/>
        <v>3.3345000000000007</v>
      </c>
      <c r="E110" s="580">
        <v>9180</v>
      </c>
      <c r="F110" s="281" t="s">
        <v>22998</v>
      </c>
      <c r="G110" s="3" t="s">
        <v>22989</v>
      </c>
      <c r="H110" s="282">
        <v>1.35</v>
      </c>
    </row>
    <row r="111" spans="1:8" ht="15.75">
      <c r="A111" s="530">
        <v>109</v>
      </c>
      <c r="B111" s="528" t="s">
        <v>23089</v>
      </c>
      <c r="C111" s="529" t="s">
        <v>3845</v>
      </c>
      <c r="D111" s="17">
        <f t="shared" si="1"/>
        <v>0.86000000000000032</v>
      </c>
      <c r="E111" s="580">
        <v>2367.6113360323893</v>
      </c>
      <c r="F111" s="281">
        <v>42586</v>
      </c>
      <c r="G111" s="3" t="s">
        <v>22989</v>
      </c>
      <c r="H111" s="282">
        <v>0.34817813765182198</v>
      </c>
    </row>
    <row r="112" spans="1:8" ht="15.75">
      <c r="A112" s="526">
        <v>110</v>
      </c>
      <c r="B112" s="528" t="s">
        <v>23090</v>
      </c>
      <c r="C112" s="529" t="s">
        <v>3845</v>
      </c>
      <c r="D112" s="17">
        <f t="shared" si="1"/>
        <v>2.6676000000000002</v>
      </c>
      <c r="E112" s="580">
        <v>7344.0000000000009</v>
      </c>
      <c r="F112" s="281">
        <v>42586</v>
      </c>
      <c r="G112" s="3" t="s">
        <v>22989</v>
      </c>
      <c r="H112" s="282">
        <v>1.08</v>
      </c>
    </row>
    <row r="113" spans="1:8" ht="15.75">
      <c r="A113" s="530">
        <v>111</v>
      </c>
      <c r="B113" s="528" t="s">
        <v>23091</v>
      </c>
      <c r="C113" s="529" t="s">
        <v>3845</v>
      </c>
      <c r="D113" s="17">
        <f t="shared" si="1"/>
        <v>2.6100000000000003</v>
      </c>
      <c r="E113" s="580">
        <v>7185.4251012145751</v>
      </c>
      <c r="F113" s="281">
        <v>42586</v>
      </c>
      <c r="G113" s="3" t="s">
        <v>22989</v>
      </c>
      <c r="H113" s="282">
        <v>1.0566801619433199</v>
      </c>
    </row>
    <row r="114" spans="1:8" ht="15.75">
      <c r="A114" s="530">
        <v>112</v>
      </c>
      <c r="B114" s="528" t="s">
        <v>23092</v>
      </c>
      <c r="C114" s="529" t="s">
        <v>3845</v>
      </c>
      <c r="D114" s="17">
        <f t="shared" si="1"/>
        <v>3.4599999999999995</v>
      </c>
      <c r="E114" s="580">
        <v>9525.506072874492</v>
      </c>
      <c r="F114" s="281">
        <v>42586</v>
      </c>
      <c r="G114" s="3" t="s">
        <v>22989</v>
      </c>
      <c r="H114" s="282">
        <v>1.40080971659919</v>
      </c>
    </row>
    <row r="115" spans="1:8" ht="15.75">
      <c r="A115" s="530">
        <v>113</v>
      </c>
      <c r="B115" s="528" t="s">
        <v>23093</v>
      </c>
      <c r="C115" s="529" t="s">
        <v>22996</v>
      </c>
      <c r="D115" s="17">
        <f t="shared" si="1"/>
        <v>4.9400000000000004</v>
      </c>
      <c r="E115" s="580">
        <v>13600</v>
      </c>
      <c r="F115" s="281">
        <v>42586</v>
      </c>
      <c r="G115" s="3" t="s">
        <v>22989</v>
      </c>
      <c r="H115" s="282">
        <v>2</v>
      </c>
    </row>
    <row r="116" spans="1:8" ht="15.75">
      <c r="A116" s="526">
        <v>114</v>
      </c>
      <c r="B116" s="528" t="s">
        <v>23094</v>
      </c>
      <c r="C116" s="529" t="s">
        <v>3845</v>
      </c>
      <c r="D116" s="17">
        <f t="shared" si="1"/>
        <v>2.3700000000000006</v>
      </c>
      <c r="E116" s="580">
        <v>6524.6963562753044</v>
      </c>
      <c r="F116" s="281">
        <v>42586</v>
      </c>
      <c r="G116" s="3" t="s">
        <v>22989</v>
      </c>
      <c r="H116" s="282">
        <v>0.959514170040486</v>
      </c>
    </row>
    <row r="117" spans="1:8" ht="15.75">
      <c r="A117" s="530">
        <v>115</v>
      </c>
      <c r="B117" s="528" t="s">
        <v>23095</v>
      </c>
      <c r="C117" s="529" t="s">
        <v>22996</v>
      </c>
      <c r="D117" s="17">
        <f t="shared" si="1"/>
        <v>4.9400000000000004</v>
      </c>
      <c r="E117" s="580">
        <v>13600</v>
      </c>
      <c r="F117" s="281">
        <v>42586</v>
      </c>
      <c r="G117" s="3" t="s">
        <v>22989</v>
      </c>
      <c r="H117" s="282">
        <v>2</v>
      </c>
    </row>
    <row r="118" spans="1:8" ht="15.75">
      <c r="A118" s="530">
        <v>116</v>
      </c>
      <c r="B118" s="528" t="s">
        <v>23096</v>
      </c>
      <c r="C118" s="529" t="s">
        <v>3845</v>
      </c>
      <c r="D118" s="17">
        <f t="shared" si="1"/>
        <v>1.0099999999999998</v>
      </c>
      <c r="E118" s="580">
        <v>2780.5668016194322</v>
      </c>
      <c r="F118" s="281">
        <v>42586</v>
      </c>
      <c r="G118" s="3" t="s">
        <v>22989</v>
      </c>
      <c r="H118" s="282">
        <v>0.40890688259109298</v>
      </c>
    </row>
    <row r="119" spans="1:8" ht="15.75">
      <c r="A119" s="530">
        <v>117</v>
      </c>
      <c r="B119" s="528" t="s">
        <v>23097</v>
      </c>
      <c r="C119" s="529" t="s">
        <v>3845</v>
      </c>
      <c r="D119" s="17">
        <f t="shared" si="1"/>
        <v>0.45000000000000062</v>
      </c>
      <c r="E119" s="580">
        <v>1238.8663967611353</v>
      </c>
      <c r="F119" s="281">
        <v>42586</v>
      </c>
      <c r="G119" s="3" t="s">
        <v>22989</v>
      </c>
      <c r="H119" s="282">
        <v>0.18218623481781401</v>
      </c>
    </row>
    <row r="120" spans="1:8" ht="15.75">
      <c r="A120" s="526">
        <v>118</v>
      </c>
      <c r="B120" s="528" t="s">
        <v>23098</v>
      </c>
      <c r="C120" s="529" t="s">
        <v>22996</v>
      </c>
      <c r="D120" s="17">
        <f t="shared" si="1"/>
        <v>4.9400000000000004</v>
      </c>
      <c r="E120" s="580">
        <v>13600</v>
      </c>
      <c r="F120" s="281">
        <v>42586</v>
      </c>
      <c r="G120" s="3" t="s">
        <v>22989</v>
      </c>
      <c r="H120" s="282">
        <v>2</v>
      </c>
    </row>
    <row r="121" spans="1:8" ht="15.75">
      <c r="A121" s="530">
        <v>119</v>
      </c>
      <c r="B121" s="528" t="s">
        <v>16976</v>
      </c>
      <c r="C121" s="529" t="s">
        <v>3845</v>
      </c>
      <c r="D121" s="17">
        <f t="shared" si="1"/>
        <v>4.1002000000000001</v>
      </c>
      <c r="E121" s="580">
        <v>11288</v>
      </c>
      <c r="F121" s="281">
        <v>42586</v>
      </c>
      <c r="G121" s="3" t="s">
        <v>22989</v>
      </c>
      <c r="H121" s="282">
        <v>1.66</v>
      </c>
    </row>
    <row r="122" spans="1:8" ht="15.75">
      <c r="A122" s="530">
        <v>120</v>
      </c>
      <c r="B122" s="528" t="s">
        <v>23099</v>
      </c>
      <c r="C122" s="529" t="s">
        <v>3845</v>
      </c>
      <c r="D122" s="17">
        <f t="shared" si="1"/>
        <v>4.3472</v>
      </c>
      <c r="E122" s="580">
        <v>11968</v>
      </c>
      <c r="F122" s="281">
        <v>42586</v>
      </c>
      <c r="G122" s="3" t="s">
        <v>22989</v>
      </c>
      <c r="H122" s="282">
        <v>1.76</v>
      </c>
    </row>
    <row r="123" spans="1:8" ht="15.75">
      <c r="A123" s="530">
        <v>121</v>
      </c>
      <c r="B123" s="528" t="s">
        <v>23100</v>
      </c>
      <c r="C123" s="529" t="s">
        <v>3845</v>
      </c>
      <c r="D123" s="17">
        <f t="shared" si="1"/>
        <v>0.33999999999999958</v>
      </c>
      <c r="E123" s="580">
        <v>936.03238866396646</v>
      </c>
      <c r="F123" s="281">
        <v>42586</v>
      </c>
      <c r="G123" s="3" t="s">
        <v>22989</v>
      </c>
      <c r="H123" s="282">
        <v>0.13765182186234801</v>
      </c>
    </row>
    <row r="124" spans="1:8" ht="15.75">
      <c r="A124" s="526">
        <v>122</v>
      </c>
      <c r="B124" s="528" t="s">
        <v>23101</v>
      </c>
      <c r="C124" s="529" t="s">
        <v>3845</v>
      </c>
      <c r="D124" s="17">
        <f t="shared" si="1"/>
        <v>2.5194000000000001</v>
      </c>
      <c r="E124" s="580">
        <v>6936</v>
      </c>
      <c r="F124" s="281">
        <v>42586</v>
      </c>
      <c r="G124" s="3" t="s">
        <v>22989</v>
      </c>
      <c r="H124" s="282">
        <v>1.02</v>
      </c>
    </row>
    <row r="125" spans="1:8" ht="15.75">
      <c r="A125" s="530">
        <v>123</v>
      </c>
      <c r="B125" s="528" t="s">
        <v>23102</v>
      </c>
      <c r="C125" s="529" t="s">
        <v>3845</v>
      </c>
      <c r="D125" s="17">
        <f t="shared" si="1"/>
        <v>1.4999999999999987</v>
      </c>
      <c r="E125" s="580">
        <v>4148</v>
      </c>
      <c r="F125" s="281">
        <v>42586</v>
      </c>
      <c r="G125" s="3" t="s">
        <v>22989</v>
      </c>
      <c r="H125" s="282">
        <v>0.60728744939271195</v>
      </c>
    </row>
    <row r="126" spans="1:8" ht="15.75">
      <c r="A126" s="530">
        <v>124</v>
      </c>
      <c r="B126" s="528" t="s">
        <v>23103</v>
      </c>
      <c r="C126" s="529" t="s">
        <v>3845</v>
      </c>
      <c r="D126" s="17">
        <f t="shared" si="1"/>
        <v>2.4100000000000015</v>
      </c>
      <c r="E126" s="580">
        <v>6634.8178137651857</v>
      </c>
      <c r="F126" s="281">
        <v>42586</v>
      </c>
      <c r="G126" s="3" t="s">
        <v>22989</v>
      </c>
      <c r="H126" s="282">
        <v>0.97570850202429205</v>
      </c>
    </row>
    <row r="127" spans="1:8" ht="15.75">
      <c r="A127" s="530">
        <v>125</v>
      </c>
      <c r="B127" s="528" t="s">
        <v>23104</v>
      </c>
      <c r="C127" s="529" t="s">
        <v>3845</v>
      </c>
      <c r="D127" s="17">
        <f t="shared" si="1"/>
        <v>1.4078999999999999</v>
      </c>
      <c r="E127" s="580">
        <v>3875.9999999999995</v>
      </c>
      <c r="F127" s="281">
        <v>42586</v>
      </c>
      <c r="G127" s="3" t="s">
        <v>22989</v>
      </c>
      <c r="H127" s="282">
        <v>0.56999999999999995</v>
      </c>
    </row>
    <row r="128" spans="1:8" ht="15.75">
      <c r="A128" s="526">
        <v>126</v>
      </c>
      <c r="B128" s="528" t="s">
        <v>23105</v>
      </c>
      <c r="C128" s="529" t="s">
        <v>3845</v>
      </c>
      <c r="D128" s="17">
        <f t="shared" si="1"/>
        <v>1.7900000000000011</v>
      </c>
      <c r="E128" s="580">
        <v>4927.9352226720675</v>
      </c>
      <c r="F128" s="281">
        <v>42586</v>
      </c>
      <c r="G128" s="3" t="s">
        <v>22989</v>
      </c>
      <c r="H128" s="282">
        <v>0.72469635627530404</v>
      </c>
    </row>
    <row r="129" spans="1:8" ht="15.75">
      <c r="A129" s="530">
        <v>127</v>
      </c>
      <c r="B129" s="528" t="s">
        <v>23106</v>
      </c>
      <c r="C129" s="529" t="s">
        <v>3845</v>
      </c>
      <c r="D129" s="17">
        <f t="shared" si="1"/>
        <v>0.18</v>
      </c>
      <c r="E129" s="580">
        <v>495.54655870445339</v>
      </c>
      <c r="F129" s="281">
        <v>42586</v>
      </c>
      <c r="G129" s="3" t="s">
        <v>22989</v>
      </c>
      <c r="H129" s="282">
        <v>7.28744939271255E-2</v>
      </c>
    </row>
    <row r="130" spans="1:8" ht="15.75">
      <c r="A130" s="530">
        <v>128</v>
      </c>
      <c r="B130" s="528" t="s">
        <v>23107</v>
      </c>
      <c r="C130" s="529" t="s">
        <v>3845</v>
      </c>
      <c r="D130" s="17">
        <f t="shared" si="1"/>
        <v>1.2597</v>
      </c>
      <c r="E130" s="580">
        <v>3468</v>
      </c>
      <c r="F130" s="281">
        <v>42586</v>
      </c>
      <c r="G130" s="3" t="s">
        <v>22989</v>
      </c>
      <c r="H130" s="282">
        <v>0.51</v>
      </c>
    </row>
    <row r="131" spans="1:8" ht="15.75">
      <c r="A131" s="530">
        <v>129</v>
      </c>
      <c r="B131" s="528" t="s">
        <v>23108</v>
      </c>
      <c r="C131" s="529" t="s">
        <v>3845</v>
      </c>
      <c r="D131" s="17">
        <f t="shared" si="1"/>
        <v>1.3199999999999998</v>
      </c>
      <c r="E131" s="580">
        <v>3634.0080971659913</v>
      </c>
      <c r="F131" s="281">
        <v>42586</v>
      </c>
      <c r="G131" s="3" t="s">
        <v>22989</v>
      </c>
      <c r="H131" s="282">
        <v>0.53441295546558698</v>
      </c>
    </row>
    <row r="132" spans="1:8" ht="15.75">
      <c r="A132" s="526">
        <v>130</v>
      </c>
      <c r="B132" s="528" t="s">
        <v>23109</v>
      </c>
      <c r="C132" s="529" t="s">
        <v>3845</v>
      </c>
      <c r="D132" s="17">
        <f t="shared" si="1"/>
        <v>4.8500000000000068</v>
      </c>
      <c r="E132" s="580">
        <v>13352.226720647792</v>
      </c>
      <c r="F132" s="281">
        <v>42586</v>
      </c>
      <c r="G132" s="3" t="s">
        <v>22989</v>
      </c>
      <c r="H132" s="282">
        <v>1.9635627530364399</v>
      </c>
    </row>
    <row r="133" spans="1:8" ht="15.75">
      <c r="A133" s="530">
        <v>131</v>
      </c>
      <c r="B133" s="528" t="s">
        <v>23110</v>
      </c>
      <c r="C133" s="529" t="s">
        <v>3845</v>
      </c>
      <c r="D133" s="17">
        <f t="shared" ref="D133:D196" si="2">H133*2.47</f>
        <v>1.430000000000001</v>
      </c>
      <c r="E133" s="580">
        <v>3936.8421052631602</v>
      </c>
      <c r="F133" s="281">
        <v>42586</v>
      </c>
      <c r="G133" s="3" t="s">
        <v>22989</v>
      </c>
      <c r="H133" s="282">
        <v>0.57894736842105299</v>
      </c>
    </row>
    <row r="134" spans="1:8" ht="15.75">
      <c r="A134" s="530">
        <v>132</v>
      </c>
      <c r="B134" s="528" t="s">
        <v>23111</v>
      </c>
      <c r="C134" s="529" t="s">
        <v>3845</v>
      </c>
      <c r="D134" s="17">
        <f t="shared" si="2"/>
        <v>3.0300000000000016</v>
      </c>
      <c r="E134" s="580">
        <v>8341.700404858304</v>
      </c>
      <c r="F134" s="281">
        <v>42586</v>
      </c>
      <c r="G134" s="3" t="s">
        <v>22989</v>
      </c>
      <c r="H134" s="282">
        <v>1.2267206477732799</v>
      </c>
    </row>
    <row r="135" spans="1:8" ht="15.75">
      <c r="A135" s="530">
        <v>133</v>
      </c>
      <c r="B135" s="528" t="s">
        <v>23112</v>
      </c>
      <c r="C135" s="529" t="s">
        <v>3845</v>
      </c>
      <c r="D135" s="17">
        <f t="shared" si="2"/>
        <v>3.4085999999999999</v>
      </c>
      <c r="E135" s="580">
        <v>9384</v>
      </c>
      <c r="F135" s="281">
        <v>42586</v>
      </c>
      <c r="G135" s="3" t="s">
        <v>22989</v>
      </c>
      <c r="H135" s="282">
        <v>1.38</v>
      </c>
    </row>
    <row r="136" spans="1:8" ht="15.75">
      <c r="A136" s="526">
        <v>134</v>
      </c>
      <c r="B136" s="528" t="s">
        <v>23113</v>
      </c>
      <c r="C136" s="529" t="s">
        <v>3845</v>
      </c>
      <c r="D136" s="17">
        <f t="shared" si="2"/>
        <v>0.6400000000000009</v>
      </c>
      <c r="E136" s="580">
        <v>1761.9433198380589</v>
      </c>
      <c r="F136" s="281">
        <v>42586</v>
      </c>
      <c r="G136" s="3" t="s">
        <v>22989</v>
      </c>
      <c r="H136" s="282">
        <v>0.25910931174089102</v>
      </c>
    </row>
    <row r="137" spans="1:8" ht="15.75">
      <c r="A137" s="530">
        <v>135</v>
      </c>
      <c r="B137" s="528" t="s">
        <v>22120</v>
      </c>
      <c r="C137" s="529" t="s">
        <v>3845</v>
      </c>
      <c r="D137" s="17">
        <f t="shared" si="2"/>
        <v>1.5500000000000009</v>
      </c>
      <c r="E137" s="580">
        <v>4284</v>
      </c>
      <c r="F137" s="281">
        <v>42586</v>
      </c>
      <c r="G137" s="3" t="s">
        <v>22989</v>
      </c>
      <c r="H137" s="282">
        <v>0.62753036437247001</v>
      </c>
    </row>
    <row r="138" spans="1:8" ht="15.75">
      <c r="A138" s="530">
        <v>136</v>
      </c>
      <c r="B138" s="528" t="s">
        <v>23114</v>
      </c>
      <c r="C138" s="529" t="s">
        <v>22996</v>
      </c>
      <c r="D138" s="17">
        <f t="shared" si="2"/>
        <v>4.9400000000000004</v>
      </c>
      <c r="E138" s="580">
        <v>13600</v>
      </c>
      <c r="F138" s="281">
        <v>42586</v>
      </c>
      <c r="G138" s="3" t="s">
        <v>22989</v>
      </c>
      <c r="H138" s="282">
        <v>2</v>
      </c>
    </row>
    <row r="139" spans="1:8" ht="15.75">
      <c r="A139" s="530">
        <v>137</v>
      </c>
      <c r="B139" s="528" t="s">
        <v>13912</v>
      </c>
      <c r="C139" s="529" t="s">
        <v>3845</v>
      </c>
      <c r="D139" s="17">
        <f t="shared" si="2"/>
        <v>4.3225000000000007</v>
      </c>
      <c r="E139" s="580">
        <v>11900</v>
      </c>
      <c r="F139" s="281">
        <v>42586</v>
      </c>
      <c r="G139" s="3" t="s">
        <v>22989</v>
      </c>
      <c r="H139" s="282">
        <v>1.75</v>
      </c>
    </row>
    <row r="140" spans="1:8" ht="15.75">
      <c r="A140" s="526">
        <v>138</v>
      </c>
      <c r="B140" s="528" t="s">
        <v>23115</v>
      </c>
      <c r="C140" s="529" t="s">
        <v>3845</v>
      </c>
      <c r="D140" s="17">
        <f t="shared" si="2"/>
        <v>1.3091000000000002</v>
      </c>
      <c r="E140" s="580">
        <v>3604</v>
      </c>
      <c r="F140" s="281">
        <v>42586</v>
      </c>
      <c r="G140" s="3" t="s">
        <v>22989</v>
      </c>
      <c r="H140" s="282">
        <v>0.53</v>
      </c>
    </row>
    <row r="141" spans="1:8" ht="15.75">
      <c r="A141" s="530">
        <v>139</v>
      </c>
      <c r="B141" s="528" t="s">
        <v>23116</v>
      </c>
      <c r="C141" s="529" t="s">
        <v>3845</v>
      </c>
      <c r="D141" s="17">
        <f t="shared" si="2"/>
        <v>2.5400000000000005</v>
      </c>
      <c r="E141" s="580">
        <v>6992.7125506072889</v>
      </c>
      <c r="F141" s="281">
        <v>42586</v>
      </c>
      <c r="G141" s="3" t="s">
        <v>22989</v>
      </c>
      <c r="H141" s="282">
        <v>1.0283400809716601</v>
      </c>
    </row>
    <row r="142" spans="1:8" ht="15.75">
      <c r="A142" s="530">
        <v>140</v>
      </c>
      <c r="B142" s="528" t="s">
        <v>23117</v>
      </c>
      <c r="C142" s="529" t="s">
        <v>3845</v>
      </c>
      <c r="D142" s="17">
        <f t="shared" si="2"/>
        <v>2.5194000000000001</v>
      </c>
      <c r="E142" s="580">
        <v>6936</v>
      </c>
      <c r="F142" s="281">
        <v>42586</v>
      </c>
      <c r="G142" s="3" t="s">
        <v>22989</v>
      </c>
      <c r="H142" s="282">
        <v>1.02</v>
      </c>
    </row>
    <row r="143" spans="1:8" ht="15.75">
      <c r="A143" s="530">
        <v>141</v>
      </c>
      <c r="B143" s="527" t="s">
        <v>23118</v>
      </c>
      <c r="C143" s="529" t="s">
        <v>3845</v>
      </c>
      <c r="D143" s="17">
        <f t="shared" si="2"/>
        <v>2.5194000000000001</v>
      </c>
      <c r="E143" s="580">
        <v>6936</v>
      </c>
      <c r="F143" s="281" t="s">
        <v>22998</v>
      </c>
      <c r="G143" s="3" t="s">
        <v>22989</v>
      </c>
      <c r="H143" s="282">
        <v>1.02</v>
      </c>
    </row>
    <row r="144" spans="1:8" ht="15.75">
      <c r="A144" s="526">
        <v>142</v>
      </c>
      <c r="B144" s="528" t="s">
        <v>23119</v>
      </c>
      <c r="C144" s="529" t="s">
        <v>3845</v>
      </c>
      <c r="D144" s="17">
        <f t="shared" si="2"/>
        <v>2.16</v>
      </c>
      <c r="E144" s="580">
        <v>5946.5587044534404</v>
      </c>
      <c r="F144" s="281">
        <v>42586</v>
      </c>
      <c r="G144" s="3" t="s">
        <v>22989</v>
      </c>
      <c r="H144" s="282">
        <v>0.874493927125506</v>
      </c>
    </row>
    <row r="145" spans="1:8" ht="15.75">
      <c r="A145" s="530">
        <v>143</v>
      </c>
      <c r="B145" s="528" t="s">
        <v>23120</v>
      </c>
      <c r="C145" s="529" t="s">
        <v>3845</v>
      </c>
      <c r="D145" s="17">
        <f t="shared" si="2"/>
        <v>0.91000000000000014</v>
      </c>
      <c r="E145" s="580">
        <v>2505.2631578947371</v>
      </c>
      <c r="F145" s="281">
        <v>42586</v>
      </c>
      <c r="G145" s="3" t="s">
        <v>22989</v>
      </c>
      <c r="H145" s="282">
        <v>0.36842105263157898</v>
      </c>
    </row>
    <row r="146" spans="1:8" ht="15.75">
      <c r="A146" s="530">
        <v>144</v>
      </c>
      <c r="B146" s="528" t="s">
        <v>23121</v>
      </c>
      <c r="C146" s="529" t="s">
        <v>3845</v>
      </c>
      <c r="D146" s="17">
        <f t="shared" si="2"/>
        <v>2.0000000000000018</v>
      </c>
      <c r="E146" s="580">
        <v>5506.0728744939315</v>
      </c>
      <c r="F146" s="281">
        <v>42586</v>
      </c>
      <c r="G146" s="3" t="s">
        <v>22989</v>
      </c>
      <c r="H146" s="282">
        <v>0.80971659919028405</v>
      </c>
    </row>
    <row r="147" spans="1:8" ht="15.75">
      <c r="A147" s="530">
        <v>145</v>
      </c>
      <c r="B147" s="528" t="s">
        <v>23122</v>
      </c>
      <c r="C147" s="529" t="s">
        <v>22996</v>
      </c>
      <c r="D147" s="17">
        <f t="shared" si="2"/>
        <v>4.9400000000000004</v>
      </c>
      <c r="E147" s="580">
        <v>13600</v>
      </c>
      <c r="F147" s="281">
        <v>42586</v>
      </c>
      <c r="G147" s="3" t="s">
        <v>22989</v>
      </c>
      <c r="H147" s="282">
        <v>2</v>
      </c>
    </row>
    <row r="148" spans="1:8" ht="15.75">
      <c r="A148" s="526">
        <v>146</v>
      </c>
      <c r="B148" s="528" t="s">
        <v>23123</v>
      </c>
      <c r="C148" s="529" t="s">
        <v>22996</v>
      </c>
      <c r="D148" s="17">
        <f t="shared" si="2"/>
        <v>4.9400000000000004</v>
      </c>
      <c r="E148" s="580">
        <v>13600</v>
      </c>
      <c r="F148" s="281">
        <v>42586</v>
      </c>
      <c r="G148" s="3" t="s">
        <v>22989</v>
      </c>
      <c r="H148" s="282">
        <v>2</v>
      </c>
    </row>
    <row r="149" spans="1:8" ht="15.75">
      <c r="A149" s="530">
        <v>147</v>
      </c>
      <c r="B149" s="528" t="s">
        <v>11918</v>
      </c>
      <c r="C149" s="529" t="s">
        <v>3845</v>
      </c>
      <c r="D149" s="17">
        <f t="shared" si="2"/>
        <v>2.4453</v>
      </c>
      <c r="E149" s="580">
        <v>6732</v>
      </c>
      <c r="F149" s="281">
        <v>42586</v>
      </c>
      <c r="G149" s="3" t="s">
        <v>22989</v>
      </c>
      <c r="H149" s="282">
        <v>0.99</v>
      </c>
    </row>
    <row r="150" spans="1:8" ht="15.75">
      <c r="A150" s="530">
        <v>148</v>
      </c>
      <c r="B150" s="528" t="s">
        <v>23124</v>
      </c>
      <c r="C150" s="529" t="s">
        <v>3845</v>
      </c>
      <c r="D150" s="17">
        <f t="shared" si="2"/>
        <v>1.6796000000000002</v>
      </c>
      <c r="E150" s="580">
        <v>4624</v>
      </c>
      <c r="F150" s="281">
        <v>42586</v>
      </c>
      <c r="G150" s="3" t="s">
        <v>22989</v>
      </c>
      <c r="H150" s="282">
        <v>0.68</v>
      </c>
    </row>
    <row r="151" spans="1:8" ht="15.75">
      <c r="A151" s="530">
        <v>149</v>
      </c>
      <c r="B151" s="528" t="s">
        <v>23125</v>
      </c>
      <c r="C151" s="529" t="s">
        <v>3845</v>
      </c>
      <c r="D151" s="17">
        <f t="shared" si="2"/>
        <v>2.5441000000000003</v>
      </c>
      <c r="E151" s="580">
        <v>7004</v>
      </c>
      <c r="F151" s="281">
        <v>42586</v>
      </c>
      <c r="G151" s="3" t="s">
        <v>22989</v>
      </c>
      <c r="H151" s="282">
        <v>1.03</v>
      </c>
    </row>
    <row r="152" spans="1:8" ht="15.75">
      <c r="A152" s="526">
        <v>150</v>
      </c>
      <c r="B152" s="528" t="s">
        <v>23126</v>
      </c>
      <c r="C152" s="529" t="s">
        <v>3845</v>
      </c>
      <c r="D152" s="17">
        <f t="shared" si="2"/>
        <v>1.2844000000000002</v>
      </c>
      <c r="E152" s="580">
        <v>3536</v>
      </c>
      <c r="F152" s="281">
        <v>42586</v>
      </c>
      <c r="G152" s="3" t="s">
        <v>22989</v>
      </c>
      <c r="H152" s="282">
        <v>0.52</v>
      </c>
    </row>
    <row r="153" spans="1:8" ht="15.75">
      <c r="A153" s="530">
        <v>151</v>
      </c>
      <c r="B153" s="528" t="s">
        <v>23127</v>
      </c>
      <c r="C153" s="529" t="s">
        <v>3845</v>
      </c>
      <c r="D153" s="17">
        <f t="shared" si="2"/>
        <v>2.4453</v>
      </c>
      <c r="E153" s="580">
        <v>6732</v>
      </c>
      <c r="F153" s="281">
        <v>42586</v>
      </c>
      <c r="G153" s="3" t="s">
        <v>22989</v>
      </c>
      <c r="H153" s="282">
        <v>0.99</v>
      </c>
    </row>
    <row r="154" spans="1:8" ht="15.75">
      <c r="A154" s="530">
        <v>152</v>
      </c>
      <c r="B154" s="528" t="s">
        <v>23128</v>
      </c>
      <c r="C154" s="529" t="s">
        <v>22996</v>
      </c>
      <c r="D154" s="17">
        <f t="shared" si="2"/>
        <v>4.9400000000000004</v>
      </c>
      <c r="E154" s="580">
        <v>13600</v>
      </c>
      <c r="F154" s="281">
        <v>42586</v>
      </c>
      <c r="G154" s="3" t="s">
        <v>22989</v>
      </c>
      <c r="H154" s="282">
        <v>2</v>
      </c>
    </row>
    <row r="155" spans="1:8" ht="15.75">
      <c r="A155" s="530">
        <v>153</v>
      </c>
      <c r="B155" s="528" t="s">
        <v>23129</v>
      </c>
      <c r="C155" s="529" t="s">
        <v>3845</v>
      </c>
      <c r="D155" s="17">
        <f t="shared" si="2"/>
        <v>0.3899999999999994</v>
      </c>
      <c r="E155" s="580">
        <v>1073.684210526314</v>
      </c>
      <c r="F155" s="281">
        <v>42586</v>
      </c>
      <c r="G155" s="3" t="s">
        <v>22989</v>
      </c>
      <c r="H155" s="282">
        <v>0.157894736842105</v>
      </c>
    </row>
    <row r="156" spans="1:8" ht="15.75">
      <c r="A156" s="526">
        <v>154</v>
      </c>
      <c r="B156" s="528" t="s">
        <v>23130</v>
      </c>
      <c r="C156" s="529" t="s">
        <v>3845</v>
      </c>
      <c r="D156" s="17">
        <f t="shared" si="2"/>
        <v>4.4099999999999886</v>
      </c>
      <c r="E156" s="580">
        <v>12140.890688259076</v>
      </c>
      <c r="F156" s="281">
        <v>42586</v>
      </c>
      <c r="G156" s="3" t="s">
        <v>22989</v>
      </c>
      <c r="H156" s="282">
        <v>1.7854251012145701</v>
      </c>
    </row>
    <row r="157" spans="1:8" ht="15.75">
      <c r="A157" s="530">
        <v>155</v>
      </c>
      <c r="B157" s="528" t="s">
        <v>23131</v>
      </c>
      <c r="C157" s="529" t="s">
        <v>3845</v>
      </c>
      <c r="D157" s="17">
        <f t="shared" si="2"/>
        <v>2.6676000000000002</v>
      </c>
      <c r="E157" s="580">
        <v>7344.0000000000009</v>
      </c>
      <c r="F157" s="281">
        <v>42586</v>
      </c>
      <c r="G157" s="3" t="s">
        <v>22989</v>
      </c>
      <c r="H157" s="282">
        <v>1.08</v>
      </c>
    </row>
    <row r="158" spans="1:8" ht="15.75">
      <c r="A158" s="530">
        <v>156</v>
      </c>
      <c r="B158" s="531" t="s">
        <v>13925</v>
      </c>
      <c r="C158" s="529" t="s">
        <v>3845</v>
      </c>
      <c r="D158" s="17">
        <f t="shared" si="2"/>
        <v>2.3700000000000006</v>
      </c>
      <c r="E158" s="580">
        <v>6524.6963562753044</v>
      </c>
      <c r="F158" s="281" t="s">
        <v>22998</v>
      </c>
      <c r="G158" s="3" t="s">
        <v>22989</v>
      </c>
      <c r="H158" s="282">
        <v>0.959514170040486</v>
      </c>
    </row>
    <row r="159" spans="1:8" ht="15.75">
      <c r="A159" s="530">
        <v>157</v>
      </c>
      <c r="B159" s="528" t="s">
        <v>9086</v>
      </c>
      <c r="C159" s="529" t="s">
        <v>3845</v>
      </c>
      <c r="D159" s="17">
        <f t="shared" si="2"/>
        <v>3.8285000000000005</v>
      </c>
      <c r="E159" s="580">
        <v>10540</v>
      </c>
      <c r="F159" s="281">
        <v>42586</v>
      </c>
      <c r="G159" s="3" t="s">
        <v>22989</v>
      </c>
      <c r="H159" s="282">
        <v>1.55</v>
      </c>
    </row>
    <row r="160" spans="1:8" ht="15.75">
      <c r="A160" s="526">
        <v>158</v>
      </c>
      <c r="B160" s="528" t="s">
        <v>23132</v>
      </c>
      <c r="C160" s="529" t="s">
        <v>3845</v>
      </c>
      <c r="D160" s="17">
        <f t="shared" si="2"/>
        <v>3.9767000000000006</v>
      </c>
      <c r="E160" s="580">
        <v>10948</v>
      </c>
      <c r="F160" s="281">
        <v>42586</v>
      </c>
      <c r="G160" s="3" t="s">
        <v>22989</v>
      </c>
      <c r="H160" s="282">
        <v>1.61</v>
      </c>
    </row>
    <row r="161" spans="1:8" ht="15.75">
      <c r="A161" s="530">
        <v>159</v>
      </c>
      <c r="B161" s="528" t="s">
        <v>23133</v>
      </c>
      <c r="C161" s="529" t="s">
        <v>3845</v>
      </c>
      <c r="D161" s="17">
        <f t="shared" si="2"/>
        <v>0.60999999999999899</v>
      </c>
      <c r="E161" s="580">
        <v>1679.3522267206447</v>
      </c>
      <c r="F161" s="281">
        <v>42586</v>
      </c>
      <c r="G161" s="3" t="s">
        <v>22989</v>
      </c>
      <c r="H161" s="282">
        <v>0.24696356275303599</v>
      </c>
    </row>
    <row r="162" spans="1:8" ht="15.75">
      <c r="A162" s="530">
        <v>160</v>
      </c>
      <c r="B162" s="528" t="s">
        <v>23134</v>
      </c>
      <c r="C162" s="529" t="s">
        <v>3845</v>
      </c>
      <c r="D162" s="17">
        <f t="shared" si="2"/>
        <v>1.6099999999999997</v>
      </c>
      <c r="E162" s="580">
        <v>4432.3886639676102</v>
      </c>
      <c r="F162" s="281">
        <v>42586</v>
      </c>
      <c r="G162" s="3" t="s">
        <v>22989</v>
      </c>
      <c r="H162" s="282">
        <v>0.65182186234817796</v>
      </c>
    </row>
    <row r="163" spans="1:8" ht="15.75">
      <c r="A163" s="530">
        <v>161</v>
      </c>
      <c r="B163" s="527" t="s">
        <v>23135</v>
      </c>
      <c r="C163" s="529" t="s">
        <v>3845</v>
      </c>
      <c r="D163" s="17">
        <f t="shared" si="2"/>
        <v>0.88999999999999979</v>
      </c>
      <c r="E163" s="580">
        <v>2450.2024291497969</v>
      </c>
      <c r="F163" s="281" t="s">
        <v>22998</v>
      </c>
      <c r="G163" s="3" t="s">
        <v>22989</v>
      </c>
      <c r="H163" s="282">
        <v>0.36032388663967602</v>
      </c>
    </row>
    <row r="164" spans="1:8" ht="15.75">
      <c r="A164" s="526">
        <v>162</v>
      </c>
      <c r="B164" s="528" t="s">
        <v>23136</v>
      </c>
      <c r="C164" s="529" t="s">
        <v>22996</v>
      </c>
      <c r="D164" s="17">
        <f t="shared" si="2"/>
        <v>4.9400000000000004</v>
      </c>
      <c r="E164" s="580">
        <v>13600</v>
      </c>
      <c r="F164" s="281">
        <v>42586</v>
      </c>
      <c r="G164" s="3" t="s">
        <v>22989</v>
      </c>
      <c r="H164" s="282">
        <v>2</v>
      </c>
    </row>
    <row r="165" spans="1:8" ht="15.75">
      <c r="A165" s="530">
        <v>163</v>
      </c>
      <c r="B165" s="528" t="s">
        <v>23137</v>
      </c>
      <c r="C165" s="529" t="s">
        <v>3845</v>
      </c>
      <c r="D165" s="17">
        <f t="shared" si="2"/>
        <v>0.96999999999999897</v>
      </c>
      <c r="E165" s="580">
        <v>2670.4453441295514</v>
      </c>
      <c r="F165" s="281">
        <v>42586</v>
      </c>
      <c r="G165" s="3" t="s">
        <v>22989</v>
      </c>
      <c r="H165" s="282">
        <v>0.39271255060728699</v>
      </c>
    </row>
    <row r="166" spans="1:8" ht="15.75">
      <c r="A166" s="530">
        <v>164</v>
      </c>
      <c r="B166" s="528" t="s">
        <v>23138</v>
      </c>
      <c r="C166" s="529" t="s">
        <v>3845</v>
      </c>
      <c r="D166" s="17">
        <f t="shared" si="2"/>
        <v>2.9887000000000001</v>
      </c>
      <c r="E166" s="580">
        <v>8228</v>
      </c>
      <c r="F166" s="281">
        <v>42586</v>
      </c>
      <c r="G166" s="3" t="s">
        <v>22989</v>
      </c>
      <c r="H166" s="282">
        <v>1.21</v>
      </c>
    </row>
    <row r="167" spans="1:8" ht="15.75">
      <c r="A167" s="530">
        <v>165</v>
      </c>
      <c r="B167" s="528" t="s">
        <v>23139</v>
      </c>
      <c r="C167" s="529" t="s">
        <v>3845</v>
      </c>
      <c r="D167" s="17">
        <f t="shared" si="2"/>
        <v>0.57999999999999952</v>
      </c>
      <c r="E167" s="580">
        <v>1596.7611336032376</v>
      </c>
      <c r="F167" s="281">
        <v>42586</v>
      </c>
      <c r="G167" s="3" t="s">
        <v>22989</v>
      </c>
      <c r="H167" s="282">
        <v>0.23481781376518199</v>
      </c>
    </row>
    <row r="168" spans="1:8" ht="15.75">
      <c r="A168" s="526">
        <v>166</v>
      </c>
      <c r="B168" s="528" t="s">
        <v>17766</v>
      </c>
      <c r="C168" s="529" t="s">
        <v>22996</v>
      </c>
      <c r="D168" s="17">
        <f t="shared" si="2"/>
        <v>4.9400000000000004</v>
      </c>
      <c r="E168" s="580">
        <v>13600</v>
      </c>
      <c r="F168" s="281">
        <v>42586</v>
      </c>
      <c r="G168" s="3" t="s">
        <v>22989</v>
      </c>
      <c r="H168" s="282">
        <v>2</v>
      </c>
    </row>
    <row r="169" spans="1:8" ht="15.75">
      <c r="A169" s="530">
        <v>167</v>
      </c>
      <c r="B169" s="527" t="s">
        <v>21730</v>
      </c>
      <c r="C169" s="529" t="s">
        <v>3845</v>
      </c>
      <c r="D169" s="17">
        <f t="shared" si="2"/>
        <v>0.88999999999999979</v>
      </c>
      <c r="E169" s="580">
        <v>2450.2024291497969</v>
      </c>
      <c r="F169" s="281" t="s">
        <v>22998</v>
      </c>
      <c r="G169" s="3" t="s">
        <v>22989</v>
      </c>
      <c r="H169" s="282">
        <v>0.36032388663967602</v>
      </c>
    </row>
    <row r="170" spans="1:8" ht="15.75">
      <c r="A170" s="530">
        <v>168</v>
      </c>
      <c r="B170" s="528" t="s">
        <v>23140</v>
      </c>
      <c r="C170" s="529" t="s">
        <v>3845</v>
      </c>
      <c r="D170" s="17">
        <f t="shared" si="2"/>
        <v>0.50000000000000044</v>
      </c>
      <c r="E170" s="580">
        <v>1376.5182186234829</v>
      </c>
      <c r="F170" s="281">
        <v>42586</v>
      </c>
      <c r="G170" s="3" t="s">
        <v>22989</v>
      </c>
      <c r="H170" s="282">
        <v>0.20242914979757101</v>
      </c>
    </row>
    <row r="171" spans="1:8" ht="15.75">
      <c r="A171" s="530">
        <v>169</v>
      </c>
      <c r="B171" s="528" t="s">
        <v>23141</v>
      </c>
      <c r="C171" s="529" t="s">
        <v>3845</v>
      </c>
      <c r="D171" s="17">
        <f t="shared" si="2"/>
        <v>4.7000000000000099</v>
      </c>
      <c r="E171" s="580">
        <v>12939.271255060756</v>
      </c>
      <c r="F171" s="281">
        <v>42586</v>
      </c>
      <c r="G171" s="3" t="s">
        <v>22989</v>
      </c>
      <c r="H171" s="282">
        <v>1.90283400809717</v>
      </c>
    </row>
    <row r="172" spans="1:8" ht="15.75">
      <c r="A172" s="526">
        <v>170</v>
      </c>
      <c r="B172" s="528" t="s">
        <v>23142</v>
      </c>
      <c r="C172" s="529" t="s">
        <v>3845</v>
      </c>
      <c r="D172" s="17">
        <f t="shared" si="2"/>
        <v>4.6436000000000002</v>
      </c>
      <c r="E172" s="580">
        <v>12784</v>
      </c>
      <c r="F172" s="281">
        <v>42586</v>
      </c>
      <c r="G172" s="3" t="s">
        <v>22989</v>
      </c>
      <c r="H172" s="282">
        <v>1.88</v>
      </c>
    </row>
    <row r="173" spans="1:8" ht="15.75">
      <c r="A173" s="530">
        <v>171</v>
      </c>
      <c r="B173" s="528" t="s">
        <v>23143</v>
      </c>
      <c r="C173" s="529" t="s">
        <v>3845</v>
      </c>
      <c r="D173" s="17">
        <f t="shared" si="2"/>
        <v>2.9146000000000001</v>
      </c>
      <c r="E173" s="580">
        <v>8024</v>
      </c>
      <c r="F173" s="281">
        <v>42586</v>
      </c>
      <c r="G173" s="3" t="s">
        <v>22989</v>
      </c>
      <c r="H173" s="282">
        <v>1.18</v>
      </c>
    </row>
    <row r="174" spans="1:8" ht="15.75">
      <c r="A174" s="530">
        <v>172</v>
      </c>
      <c r="B174" s="528" t="s">
        <v>23144</v>
      </c>
      <c r="C174" s="529" t="s">
        <v>3845</v>
      </c>
      <c r="D174" s="17">
        <f t="shared" si="2"/>
        <v>0.81000000000000061</v>
      </c>
      <c r="E174" s="580">
        <v>2229.959514170042</v>
      </c>
      <c r="F174" s="281">
        <v>42586</v>
      </c>
      <c r="G174" s="3" t="s">
        <v>22989</v>
      </c>
      <c r="H174" s="282">
        <v>0.32793522267206499</v>
      </c>
    </row>
    <row r="175" spans="1:8" ht="15.75">
      <c r="A175" s="530">
        <v>173</v>
      </c>
      <c r="B175" s="528" t="s">
        <v>23145</v>
      </c>
      <c r="C175" s="529" t="s">
        <v>3845</v>
      </c>
      <c r="D175" s="17">
        <f t="shared" si="2"/>
        <v>1.6302000000000003</v>
      </c>
      <c r="E175" s="580">
        <v>4488</v>
      </c>
      <c r="F175" s="281">
        <v>42586</v>
      </c>
      <c r="G175" s="3" t="s">
        <v>22989</v>
      </c>
      <c r="H175" s="282">
        <v>0.66</v>
      </c>
    </row>
    <row r="176" spans="1:8" ht="31.5">
      <c r="A176" s="526">
        <v>174</v>
      </c>
      <c r="B176" s="528" t="s">
        <v>23146</v>
      </c>
      <c r="C176" s="529" t="s">
        <v>3845</v>
      </c>
      <c r="D176" s="17">
        <f t="shared" si="2"/>
        <v>1.3900000000000001</v>
      </c>
      <c r="E176" s="580">
        <v>3826.7206477732793</v>
      </c>
      <c r="F176" s="281">
        <v>42586</v>
      </c>
      <c r="G176" s="3" t="s">
        <v>22989</v>
      </c>
      <c r="H176" s="282">
        <v>0.56275303643724695</v>
      </c>
    </row>
    <row r="177" spans="1:8" ht="15.75">
      <c r="A177" s="530">
        <v>175</v>
      </c>
      <c r="B177" s="528" t="s">
        <v>23147</v>
      </c>
      <c r="C177" s="529" t="s">
        <v>3845</v>
      </c>
      <c r="D177" s="17">
        <f t="shared" si="2"/>
        <v>1.6599999999999997</v>
      </c>
      <c r="E177" s="580">
        <v>4570.040485829958</v>
      </c>
      <c r="F177" s="281">
        <v>42586</v>
      </c>
      <c r="G177" s="3" t="s">
        <v>22989</v>
      </c>
      <c r="H177" s="282">
        <v>0.67206477732793501</v>
      </c>
    </row>
    <row r="178" spans="1:8" ht="15.75">
      <c r="A178" s="530">
        <v>176</v>
      </c>
      <c r="B178" s="527" t="s">
        <v>14447</v>
      </c>
      <c r="C178" s="529" t="s">
        <v>3845</v>
      </c>
      <c r="D178" s="17">
        <f t="shared" si="2"/>
        <v>0.88999999999999979</v>
      </c>
      <c r="E178" s="580">
        <v>2450.2024291497969</v>
      </c>
      <c r="F178" s="281" t="s">
        <v>22998</v>
      </c>
      <c r="G178" s="3" t="s">
        <v>22989</v>
      </c>
      <c r="H178" s="282">
        <v>0.36032388663967602</v>
      </c>
    </row>
    <row r="179" spans="1:8" ht="15.75">
      <c r="A179" s="530">
        <v>177</v>
      </c>
      <c r="B179" s="528" t="s">
        <v>13935</v>
      </c>
      <c r="C179" s="529" t="s">
        <v>3845</v>
      </c>
      <c r="D179" s="17">
        <f t="shared" si="2"/>
        <v>0.64999999999999969</v>
      </c>
      <c r="E179" s="580">
        <v>1789.4736842105256</v>
      </c>
      <c r="F179" s="281">
        <v>42586</v>
      </c>
      <c r="G179" s="3" t="s">
        <v>22989</v>
      </c>
      <c r="H179" s="282">
        <v>0.26315789473684198</v>
      </c>
    </row>
    <row r="180" spans="1:8" ht="15.75">
      <c r="A180" s="526">
        <v>178</v>
      </c>
      <c r="B180" s="528" t="s">
        <v>23148</v>
      </c>
      <c r="C180" s="529" t="s">
        <v>3845</v>
      </c>
      <c r="D180" s="17">
        <f t="shared" si="2"/>
        <v>1.9760000000000002</v>
      </c>
      <c r="E180" s="580">
        <v>5440</v>
      </c>
      <c r="F180" s="281">
        <v>42586</v>
      </c>
      <c r="G180" s="3" t="s">
        <v>22989</v>
      </c>
      <c r="H180" s="282">
        <v>0.8</v>
      </c>
    </row>
    <row r="181" spans="1:8" ht="15.75">
      <c r="A181" s="530">
        <v>179</v>
      </c>
      <c r="B181" s="528" t="s">
        <v>23149</v>
      </c>
      <c r="C181" s="529" t="s">
        <v>3845</v>
      </c>
      <c r="D181" s="17">
        <f t="shared" si="2"/>
        <v>3.3839000000000006</v>
      </c>
      <c r="E181" s="580">
        <v>9316</v>
      </c>
      <c r="F181" s="281">
        <v>42586</v>
      </c>
      <c r="G181" s="3" t="s">
        <v>22989</v>
      </c>
      <c r="H181" s="282">
        <v>1.37</v>
      </c>
    </row>
    <row r="182" spans="1:8" ht="15.75">
      <c r="A182" s="530">
        <v>180</v>
      </c>
      <c r="B182" s="528" t="s">
        <v>23150</v>
      </c>
      <c r="C182" s="529" t="s">
        <v>3845</v>
      </c>
      <c r="D182" s="17">
        <f t="shared" si="2"/>
        <v>4.5999999999999961</v>
      </c>
      <c r="E182" s="580">
        <v>12663.96761133602</v>
      </c>
      <c r="F182" s="281">
        <v>42586</v>
      </c>
      <c r="G182" s="3" t="s">
        <v>22989</v>
      </c>
      <c r="H182" s="282">
        <v>1.8623481781376501</v>
      </c>
    </row>
    <row r="183" spans="1:8" ht="15.75">
      <c r="A183" s="530">
        <v>181</v>
      </c>
      <c r="B183" s="528" t="s">
        <v>23151</v>
      </c>
      <c r="C183" s="529" t="s">
        <v>3845</v>
      </c>
      <c r="D183" s="17">
        <f t="shared" si="2"/>
        <v>1.2100000000000013</v>
      </c>
      <c r="E183" s="580">
        <v>3331.1740890688293</v>
      </c>
      <c r="F183" s="281">
        <v>42586</v>
      </c>
      <c r="G183" s="3" t="s">
        <v>22989</v>
      </c>
      <c r="H183" s="282">
        <v>0.48987854251012197</v>
      </c>
    </row>
    <row r="184" spans="1:8" ht="15.75">
      <c r="A184" s="526">
        <v>182</v>
      </c>
      <c r="B184" s="528" t="s">
        <v>23152</v>
      </c>
      <c r="C184" s="529" t="s">
        <v>3845</v>
      </c>
      <c r="D184" s="17">
        <f t="shared" si="2"/>
        <v>4.1099999999999941</v>
      </c>
      <c r="E184" s="580">
        <v>11314.979757085004</v>
      </c>
      <c r="F184" s="281">
        <v>42586</v>
      </c>
      <c r="G184" s="3" t="s">
        <v>22989</v>
      </c>
      <c r="H184" s="282">
        <v>1.66396761133603</v>
      </c>
    </row>
    <row r="185" spans="1:8" ht="15.75">
      <c r="A185" s="530">
        <v>183</v>
      </c>
      <c r="B185" s="528" t="s">
        <v>23153</v>
      </c>
      <c r="C185" s="529" t="s">
        <v>22996</v>
      </c>
      <c r="D185" s="17">
        <f t="shared" si="2"/>
        <v>4.9400000000000004</v>
      </c>
      <c r="E185" s="580">
        <v>13600</v>
      </c>
      <c r="F185" s="281">
        <v>42586</v>
      </c>
      <c r="G185" s="3" t="s">
        <v>22989</v>
      </c>
      <c r="H185" s="282">
        <v>2</v>
      </c>
    </row>
    <row r="186" spans="1:8" ht="15.75">
      <c r="A186" s="530">
        <v>184</v>
      </c>
      <c r="B186" s="528" t="s">
        <v>23154</v>
      </c>
      <c r="C186" s="529" t="s">
        <v>3845</v>
      </c>
      <c r="D186" s="17">
        <f t="shared" si="2"/>
        <v>2.5441000000000003</v>
      </c>
      <c r="E186" s="580">
        <v>7004</v>
      </c>
      <c r="F186" s="281">
        <v>42586</v>
      </c>
      <c r="G186" s="3" t="s">
        <v>22989</v>
      </c>
      <c r="H186" s="282">
        <v>1.03</v>
      </c>
    </row>
    <row r="187" spans="1:8" ht="15.75">
      <c r="A187" s="530">
        <v>185</v>
      </c>
      <c r="B187" s="528" t="s">
        <v>23155</v>
      </c>
      <c r="C187" s="529" t="s">
        <v>3845</v>
      </c>
      <c r="D187" s="17">
        <f t="shared" si="2"/>
        <v>2.3959000000000001</v>
      </c>
      <c r="E187" s="580">
        <v>6596</v>
      </c>
      <c r="F187" s="281">
        <v>42586</v>
      </c>
      <c r="G187" s="3" t="s">
        <v>22989</v>
      </c>
      <c r="H187" s="282">
        <v>0.97</v>
      </c>
    </row>
    <row r="188" spans="1:8" ht="15.75">
      <c r="A188" s="526">
        <v>186</v>
      </c>
      <c r="B188" s="528" t="s">
        <v>23156</v>
      </c>
      <c r="C188" s="529" t="s">
        <v>3845</v>
      </c>
      <c r="D188" s="17">
        <f t="shared" si="2"/>
        <v>0.86450000000000005</v>
      </c>
      <c r="E188" s="580">
        <v>2380</v>
      </c>
      <c r="F188" s="281">
        <v>42586</v>
      </c>
      <c r="G188" s="3" t="s">
        <v>22989</v>
      </c>
      <c r="H188" s="282">
        <v>0.35</v>
      </c>
    </row>
    <row r="189" spans="1:8" ht="15.75">
      <c r="A189" s="530">
        <v>187</v>
      </c>
      <c r="B189" s="528" t="s">
        <v>23157</v>
      </c>
      <c r="C189" s="529" t="s">
        <v>3845</v>
      </c>
      <c r="D189" s="17">
        <f t="shared" si="2"/>
        <v>2.0000000000000018</v>
      </c>
      <c r="E189" s="580">
        <v>5506.0728744939315</v>
      </c>
      <c r="F189" s="281">
        <v>42586</v>
      </c>
      <c r="G189" s="3" t="s">
        <v>22989</v>
      </c>
      <c r="H189" s="282">
        <v>0.80971659919028405</v>
      </c>
    </row>
    <row r="190" spans="1:8" ht="15.75">
      <c r="A190" s="530">
        <v>188</v>
      </c>
      <c r="B190" s="528" t="s">
        <v>23158</v>
      </c>
      <c r="C190" s="529" t="s">
        <v>3845</v>
      </c>
      <c r="D190" s="17">
        <f t="shared" si="2"/>
        <v>1.9699999999999998</v>
      </c>
      <c r="E190" s="580">
        <v>5423.4817813765176</v>
      </c>
      <c r="F190" s="281">
        <v>42586</v>
      </c>
      <c r="G190" s="3" t="s">
        <v>22989</v>
      </c>
      <c r="H190" s="282">
        <v>0.79757085020242902</v>
      </c>
    </row>
    <row r="191" spans="1:8" ht="15.75">
      <c r="A191" s="530">
        <v>189</v>
      </c>
      <c r="B191" s="528" t="s">
        <v>12153</v>
      </c>
      <c r="C191" s="529" t="s">
        <v>22996</v>
      </c>
      <c r="D191" s="17">
        <f t="shared" si="2"/>
        <v>4.9400000000000004</v>
      </c>
      <c r="E191" s="580">
        <v>13600</v>
      </c>
      <c r="F191" s="281">
        <v>42586</v>
      </c>
      <c r="G191" s="3" t="s">
        <v>22989</v>
      </c>
      <c r="H191" s="282">
        <v>2</v>
      </c>
    </row>
    <row r="192" spans="1:8" ht="15.75">
      <c r="A192" s="526">
        <v>190</v>
      </c>
      <c r="B192" s="528" t="s">
        <v>23159</v>
      </c>
      <c r="C192" s="529" t="s">
        <v>3845</v>
      </c>
      <c r="D192" s="17">
        <f t="shared" si="2"/>
        <v>4.2978000000000005</v>
      </c>
      <c r="E192" s="580">
        <v>11832</v>
      </c>
      <c r="F192" s="281">
        <v>42586</v>
      </c>
      <c r="G192" s="3" t="s">
        <v>22989</v>
      </c>
      <c r="H192" s="282">
        <v>1.74</v>
      </c>
    </row>
    <row r="193" spans="1:8" ht="15.75">
      <c r="A193" s="530">
        <v>191</v>
      </c>
      <c r="B193" s="528" t="s">
        <v>23160</v>
      </c>
      <c r="C193" s="529" t="s">
        <v>3845</v>
      </c>
      <c r="D193" s="17">
        <f t="shared" si="2"/>
        <v>4.4099999999999886</v>
      </c>
      <c r="E193" s="580">
        <v>12140.890688259076</v>
      </c>
      <c r="F193" s="281">
        <v>42586</v>
      </c>
      <c r="G193" s="3" t="s">
        <v>22989</v>
      </c>
      <c r="H193" s="282">
        <v>1.7854251012145701</v>
      </c>
    </row>
    <row r="194" spans="1:8" ht="15.75">
      <c r="A194" s="530">
        <v>192</v>
      </c>
      <c r="B194" s="528" t="s">
        <v>23161</v>
      </c>
      <c r="C194" s="529" t="s">
        <v>3845</v>
      </c>
      <c r="D194" s="17">
        <f t="shared" si="2"/>
        <v>2.3399999999999985</v>
      </c>
      <c r="E194" s="580">
        <v>6442.1052631578905</v>
      </c>
      <c r="F194" s="281">
        <v>42586</v>
      </c>
      <c r="G194" s="3" t="s">
        <v>22989</v>
      </c>
      <c r="H194" s="282">
        <v>0.94736842105263097</v>
      </c>
    </row>
    <row r="195" spans="1:8" ht="15.75">
      <c r="A195" s="530">
        <v>193</v>
      </c>
      <c r="B195" s="528" t="s">
        <v>23162</v>
      </c>
      <c r="C195" s="529" t="s">
        <v>3845</v>
      </c>
      <c r="D195" s="17">
        <f t="shared" si="2"/>
        <v>1.1099999999999992</v>
      </c>
      <c r="E195" s="580">
        <v>3055.8704453441273</v>
      </c>
      <c r="F195" s="281">
        <v>42586</v>
      </c>
      <c r="G195" s="3" t="s">
        <v>22989</v>
      </c>
      <c r="H195" s="282">
        <v>0.44939271255060698</v>
      </c>
    </row>
    <row r="196" spans="1:8" ht="15.75">
      <c r="A196" s="526">
        <v>194</v>
      </c>
      <c r="B196" s="528" t="s">
        <v>23163</v>
      </c>
      <c r="C196" s="529" t="s">
        <v>22996</v>
      </c>
      <c r="D196" s="17">
        <f t="shared" si="2"/>
        <v>4.9400000000000004</v>
      </c>
      <c r="E196" s="580">
        <v>13600</v>
      </c>
      <c r="F196" s="281">
        <v>42586</v>
      </c>
      <c r="G196" s="3" t="s">
        <v>22989</v>
      </c>
      <c r="H196" s="282">
        <v>2</v>
      </c>
    </row>
    <row r="197" spans="1:8" ht="15.75">
      <c r="A197" s="530">
        <v>195</v>
      </c>
      <c r="B197" s="528" t="s">
        <v>23164</v>
      </c>
      <c r="C197" s="529" t="s">
        <v>3845</v>
      </c>
      <c r="D197" s="17">
        <f t="shared" ref="D197:D260" si="3">H197*2.47</f>
        <v>2.2500000000000004</v>
      </c>
      <c r="E197" s="580">
        <v>6194.3319838056686</v>
      </c>
      <c r="F197" s="281">
        <v>42586</v>
      </c>
      <c r="G197" s="3" t="s">
        <v>22989</v>
      </c>
      <c r="H197" s="282">
        <v>0.91093117408906898</v>
      </c>
    </row>
    <row r="198" spans="1:8" ht="15.75">
      <c r="A198" s="530">
        <v>196</v>
      </c>
      <c r="B198" s="528" t="s">
        <v>13950</v>
      </c>
      <c r="C198" s="529" t="s">
        <v>3845</v>
      </c>
      <c r="D198" s="17">
        <f t="shared" si="3"/>
        <v>1.6599999999999997</v>
      </c>
      <c r="E198" s="580">
        <v>4570.040485829958</v>
      </c>
      <c r="F198" s="281">
        <v>42586</v>
      </c>
      <c r="G198" s="3" t="s">
        <v>22989</v>
      </c>
      <c r="H198" s="282">
        <v>0.67206477732793501</v>
      </c>
    </row>
    <row r="199" spans="1:8" ht="15.75">
      <c r="A199" s="530">
        <v>197</v>
      </c>
      <c r="B199" s="528" t="s">
        <v>23165</v>
      </c>
      <c r="C199" s="529" t="s">
        <v>3845</v>
      </c>
      <c r="D199" s="17">
        <f t="shared" si="3"/>
        <v>1.7537</v>
      </c>
      <c r="E199" s="580">
        <v>4828</v>
      </c>
      <c r="F199" s="281">
        <v>42586</v>
      </c>
      <c r="G199" s="3" t="s">
        <v>22989</v>
      </c>
      <c r="H199" s="282">
        <v>0.71</v>
      </c>
    </row>
    <row r="200" spans="1:8" ht="15.75">
      <c r="A200" s="526">
        <v>198</v>
      </c>
      <c r="B200" s="528" t="s">
        <v>23166</v>
      </c>
      <c r="C200" s="529" t="s">
        <v>22996</v>
      </c>
      <c r="D200" s="17">
        <f t="shared" si="3"/>
        <v>4.9400000000000004</v>
      </c>
      <c r="E200" s="580">
        <v>13600</v>
      </c>
      <c r="F200" s="281">
        <v>42586</v>
      </c>
      <c r="G200" s="3" t="s">
        <v>22989</v>
      </c>
      <c r="H200" s="282">
        <v>2</v>
      </c>
    </row>
    <row r="201" spans="1:8" ht="15.75">
      <c r="A201" s="530">
        <v>199</v>
      </c>
      <c r="B201" s="528" t="s">
        <v>23167</v>
      </c>
      <c r="C201" s="529" t="s">
        <v>3845</v>
      </c>
      <c r="D201" s="17">
        <f t="shared" si="3"/>
        <v>1.1099999999999992</v>
      </c>
      <c r="E201" s="580">
        <v>3055.8704453441273</v>
      </c>
      <c r="F201" s="281">
        <v>42586</v>
      </c>
      <c r="G201" s="3" t="s">
        <v>22989</v>
      </c>
      <c r="H201" s="282">
        <v>0.44939271255060698</v>
      </c>
    </row>
    <row r="202" spans="1:8" ht="15.75">
      <c r="A202" s="530">
        <v>200</v>
      </c>
      <c r="B202" s="528" t="s">
        <v>23168</v>
      </c>
      <c r="C202" s="529" t="s">
        <v>22996</v>
      </c>
      <c r="D202" s="17">
        <f t="shared" si="3"/>
        <v>4.9400000000000004</v>
      </c>
      <c r="E202" s="580">
        <v>13600</v>
      </c>
      <c r="F202" s="281">
        <v>42586</v>
      </c>
      <c r="G202" s="3" t="s">
        <v>22989</v>
      </c>
      <c r="H202" s="282">
        <v>2</v>
      </c>
    </row>
    <row r="203" spans="1:8" ht="15.75">
      <c r="A203" s="530">
        <v>201</v>
      </c>
      <c r="B203" s="528" t="s">
        <v>23169</v>
      </c>
      <c r="C203" s="529" t="s">
        <v>3845</v>
      </c>
      <c r="D203" s="17">
        <f t="shared" si="3"/>
        <v>3.0300000000000016</v>
      </c>
      <c r="E203" s="580">
        <v>8341.700404858304</v>
      </c>
      <c r="F203" s="281">
        <v>42586</v>
      </c>
      <c r="G203" s="3" t="s">
        <v>22989</v>
      </c>
      <c r="H203" s="282">
        <v>1.2267206477732799</v>
      </c>
    </row>
    <row r="204" spans="1:8" ht="15.75">
      <c r="A204" s="526">
        <v>202</v>
      </c>
      <c r="B204" s="528" t="s">
        <v>23170</v>
      </c>
      <c r="C204" s="529" t="s">
        <v>3845</v>
      </c>
      <c r="D204" s="17">
        <f t="shared" si="3"/>
        <v>2.0000000000000018</v>
      </c>
      <c r="E204" s="580">
        <v>5506.0728744939315</v>
      </c>
      <c r="F204" s="281">
        <v>42586</v>
      </c>
      <c r="G204" s="3" t="s">
        <v>22989</v>
      </c>
      <c r="H204" s="282">
        <v>0.80971659919028405</v>
      </c>
    </row>
    <row r="205" spans="1:8" ht="15.75">
      <c r="A205" s="530">
        <v>203</v>
      </c>
      <c r="B205" s="528" t="s">
        <v>23171</v>
      </c>
      <c r="C205" s="529" t="s">
        <v>3845</v>
      </c>
      <c r="D205" s="17">
        <f t="shared" si="3"/>
        <v>3.4826999999999999</v>
      </c>
      <c r="E205" s="580">
        <v>9588</v>
      </c>
      <c r="F205" s="281">
        <v>42586</v>
      </c>
      <c r="G205" s="3" t="s">
        <v>22989</v>
      </c>
      <c r="H205" s="282">
        <v>1.41</v>
      </c>
    </row>
    <row r="206" spans="1:8" ht="15.75">
      <c r="A206" s="530">
        <v>204</v>
      </c>
      <c r="B206" s="528" t="s">
        <v>23172</v>
      </c>
      <c r="C206" s="529" t="s">
        <v>3845</v>
      </c>
      <c r="D206" s="17">
        <f t="shared" si="3"/>
        <v>2.0000000000000018</v>
      </c>
      <c r="E206" s="580">
        <v>5506.0728744939315</v>
      </c>
      <c r="F206" s="281">
        <v>42586</v>
      </c>
      <c r="G206" s="3" t="s">
        <v>22989</v>
      </c>
      <c r="H206" s="282">
        <v>0.80971659919028405</v>
      </c>
    </row>
    <row r="207" spans="1:8" ht="15.75">
      <c r="A207" s="530">
        <v>205</v>
      </c>
      <c r="B207" s="528" t="s">
        <v>23173</v>
      </c>
      <c r="C207" s="529" t="s">
        <v>3845</v>
      </c>
      <c r="D207" s="17">
        <f t="shared" si="3"/>
        <v>3.2851000000000004</v>
      </c>
      <c r="E207" s="580">
        <v>9044</v>
      </c>
      <c r="F207" s="281">
        <v>42586</v>
      </c>
      <c r="G207" s="3" t="s">
        <v>22989</v>
      </c>
      <c r="H207" s="282">
        <v>1.33</v>
      </c>
    </row>
    <row r="208" spans="1:8" ht="15.75">
      <c r="A208" s="526">
        <v>206</v>
      </c>
      <c r="B208" s="528" t="s">
        <v>23174</v>
      </c>
      <c r="C208" s="529" t="s">
        <v>3845</v>
      </c>
      <c r="D208" s="17">
        <f t="shared" si="3"/>
        <v>4.2237</v>
      </c>
      <c r="E208" s="580">
        <v>11628</v>
      </c>
      <c r="F208" s="281">
        <v>42586</v>
      </c>
      <c r="G208" s="3" t="s">
        <v>22989</v>
      </c>
      <c r="H208" s="282">
        <v>1.71</v>
      </c>
    </row>
    <row r="209" spans="1:8" ht="15.75">
      <c r="A209" s="530">
        <v>207</v>
      </c>
      <c r="B209" s="528" t="s">
        <v>23175</v>
      </c>
      <c r="C209" s="529" t="s">
        <v>3845</v>
      </c>
      <c r="D209" s="17">
        <f t="shared" si="3"/>
        <v>3.2110000000000003</v>
      </c>
      <c r="E209" s="580">
        <v>8840</v>
      </c>
      <c r="F209" s="281">
        <v>42586</v>
      </c>
      <c r="G209" s="3" t="s">
        <v>22989</v>
      </c>
      <c r="H209" s="282">
        <v>1.3</v>
      </c>
    </row>
    <row r="210" spans="1:8" ht="15.75">
      <c r="A210" s="530">
        <v>208</v>
      </c>
      <c r="B210" s="528" t="s">
        <v>23176</v>
      </c>
      <c r="C210" s="529" t="s">
        <v>3845</v>
      </c>
      <c r="D210" s="17">
        <f t="shared" si="3"/>
        <v>0.60999999999999899</v>
      </c>
      <c r="E210" s="580">
        <v>1700</v>
      </c>
      <c r="F210" s="281">
        <v>42586</v>
      </c>
      <c r="G210" s="3" t="s">
        <v>22989</v>
      </c>
      <c r="H210" s="282">
        <v>0.24696356275303599</v>
      </c>
    </row>
    <row r="211" spans="1:8" ht="15.75">
      <c r="A211" s="530">
        <v>209</v>
      </c>
      <c r="B211" s="528" t="s">
        <v>23177</v>
      </c>
      <c r="C211" s="529" t="s">
        <v>3845</v>
      </c>
      <c r="D211" s="17">
        <f t="shared" si="3"/>
        <v>4.4213000000000005</v>
      </c>
      <c r="E211" s="580">
        <v>12172</v>
      </c>
      <c r="F211" s="281">
        <v>42586</v>
      </c>
      <c r="G211" s="3" t="s">
        <v>22989</v>
      </c>
      <c r="H211" s="282">
        <v>1.79</v>
      </c>
    </row>
    <row r="212" spans="1:8" ht="15.75">
      <c r="A212" s="526">
        <v>210</v>
      </c>
      <c r="B212" s="528" t="s">
        <v>23178</v>
      </c>
      <c r="C212" s="529" t="s">
        <v>3845</v>
      </c>
      <c r="D212" s="17">
        <f t="shared" si="3"/>
        <v>2.16</v>
      </c>
      <c r="E212" s="580">
        <v>5946.5587044534404</v>
      </c>
      <c r="F212" s="281">
        <v>42586</v>
      </c>
      <c r="G212" s="3" t="s">
        <v>22989</v>
      </c>
      <c r="H212" s="282">
        <v>0.874493927125506</v>
      </c>
    </row>
    <row r="213" spans="1:8" ht="15.75">
      <c r="A213" s="530">
        <v>211</v>
      </c>
      <c r="B213" s="528" t="s">
        <v>23179</v>
      </c>
      <c r="C213" s="529" t="s">
        <v>22996</v>
      </c>
      <c r="D213" s="17">
        <f t="shared" si="3"/>
        <v>4.9400000000000004</v>
      </c>
      <c r="E213" s="580">
        <v>13600</v>
      </c>
      <c r="F213" s="281">
        <v>42586</v>
      </c>
      <c r="G213" s="3" t="s">
        <v>22989</v>
      </c>
      <c r="H213" s="282">
        <v>2</v>
      </c>
    </row>
    <row r="214" spans="1:8" ht="15.75">
      <c r="A214" s="530">
        <v>212</v>
      </c>
      <c r="B214" s="528" t="s">
        <v>23180</v>
      </c>
      <c r="C214" s="529" t="s">
        <v>22996</v>
      </c>
      <c r="D214" s="17">
        <f t="shared" si="3"/>
        <v>4.9400000000000004</v>
      </c>
      <c r="E214" s="580">
        <v>13600</v>
      </c>
      <c r="F214" s="281">
        <v>42586</v>
      </c>
      <c r="G214" s="3" t="s">
        <v>22989</v>
      </c>
      <c r="H214" s="282">
        <v>2</v>
      </c>
    </row>
    <row r="215" spans="1:8" ht="15.75">
      <c r="A215" s="530">
        <v>213</v>
      </c>
      <c r="B215" s="528" t="s">
        <v>23181</v>
      </c>
      <c r="C215" s="529" t="s">
        <v>3845</v>
      </c>
      <c r="D215" s="17">
        <f t="shared" si="3"/>
        <v>1.6599999999999997</v>
      </c>
      <c r="E215" s="580">
        <v>4570.040485829958</v>
      </c>
      <c r="F215" s="281">
        <v>42586</v>
      </c>
      <c r="G215" s="3" t="s">
        <v>22989</v>
      </c>
      <c r="H215" s="282">
        <v>0.67206477732793501</v>
      </c>
    </row>
    <row r="216" spans="1:8" ht="15.75">
      <c r="A216" s="526">
        <v>214</v>
      </c>
      <c r="B216" s="528" t="s">
        <v>23182</v>
      </c>
      <c r="C216" s="529" t="s">
        <v>3845</v>
      </c>
      <c r="D216" s="17">
        <f t="shared" si="3"/>
        <v>2.0007000000000001</v>
      </c>
      <c r="E216" s="580">
        <v>5508</v>
      </c>
      <c r="F216" s="281">
        <v>42586</v>
      </c>
      <c r="G216" s="3" t="s">
        <v>22989</v>
      </c>
      <c r="H216" s="282">
        <v>0.81</v>
      </c>
    </row>
    <row r="217" spans="1:8" ht="15.75">
      <c r="A217" s="530">
        <v>215</v>
      </c>
      <c r="B217" s="528" t="s">
        <v>23183</v>
      </c>
      <c r="C217" s="529" t="s">
        <v>3845</v>
      </c>
      <c r="D217" s="17">
        <f t="shared" si="3"/>
        <v>1.2844000000000002</v>
      </c>
      <c r="E217" s="580">
        <v>3536</v>
      </c>
      <c r="F217" s="281">
        <v>42586</v>
      </c>
      <c r="G217" s="3" t="s">
        <v>22989</v>
      </c>
      <c r="H217" s="282">
        <v>0.52</v>
      </c>
    </row>
    <row r="218" spans="1:8" ht="15.75">
      <c r="A218" s="530">
        <v>216</v>
      </c>
      <c r="B218" s="528" t="s">
        <v>23184</v>
      </c>
      <c r="C218" s="529" t="s">
        <v>3845</v>
      </c>
      <c r="D218" s="17">
        <f t="shared" si="3"/>
        <v>1.2100000000000013</v>
      </c>
      <c r="E218" s="580">
        <v>3331.1740890688293</v>
      </c>
      <c r="F218" s="281">
        <v>42586</v>
      </c>
      <c r="G218" s="3" t="s">
        <v>22989</v>
      </c>
      <c r="H218" s="282">
        <v>0.48987854251012197</v>
      </c>
    </row>
    <row r="219" spans="1:8" ht="15.75">
      <c r="A219" s="530">
        <v>217</v>
      </c>
      <c r="B219" s="528" t="s">
        <v>23185</v>
      </c>
      <c r="C219" s="529" t="s">
        <v>22996</v>
      </c>
      <c r="D219" s="17">
        <f t="shared" si="3"/>
        <v>4.9400000000000004</v>
      </c>
      <c r="E219" s="580">
        <v>13600</v>
      </c>
      <c r="F219" s="281">
        <v>42586</v>
      </c>
      <c r="G219" s="3" t="s">
        <v>22989</v>
      </c>
      <c r="H219" s="282">
        <v>2</v>
      </c>
    </row>
    <row r="220" spans="1:8" ht="15.75">
      <c r="A220" s="526">
        <v>218</v>
      </c>
      <c r="B220" s="528" t="s">
        <v>23186</v>
      </c>
      <c r="C220" s="529" t="s">
        <v>3845</v>
      </c>
      <c r="D220" s="17">
        <f t="shared" si="3"/>
        <v>2.6800000000000006</v>
      </c>
      <c r="E220" s="580">
        <v>7378.137651821864</v>
      </c>
      <c r="F220" s="281">
        <v>42586</v>
      </c>
      <c r="G220" s="3" t="s">
        <v>22989</v>
      </c>
      <c r="H220" s="282">
        <v>1.08502024291498</v>
      </c>
    </row>
    <row r="221" spans="1:8" ht="15.75">
      <c r="A221" s="530">
        <v>219</v>
      </c>
      <c r="B221" s="528" t="s">
        <v>23187</v>
      </c>
      <c r="C221" s="529" t="s">
        <v>3845</v>
      </c>
      <c r="D221" s="17">
        <f t="shared" si="3"/>
        <v>3.9520000000000004</v>
      </c>
      <c r="E221" s="580">
        <v>10880</v>
      </c>
      <c r="F221" s="281">
        <v>42586</v>
      </c>
      <c r="G221" s="3" t="s">
        <v>22989</v>
      </c>
      <c r="H221" s="282">
        <v>1.6</v>
      </c>
    </row>
    <row r="222" spans="1:8" ht="15.75">
      <c r="A222" s="530">
        <v>220</v>
      </c>
      <c r="B222" s="528" t="s">
        <v>23188</v>
      </c>
      <c r="C222" s="529" t="s">
        <v>3845</v>
      </c>
      <c r="D222" s="17">
        <f t="shared" si="3"/>
        <v>3.1122000000000001</v>
      </c>
      <c r="E222" s="580">
        <v>8568</v>
      </c>
      <c r="F222" s="281">
        <v>42586</v>
      </c>
      <c r="G222" s="3" t="s">
        <v>22989</v>
      </c>
      <c r="H222" s="282">
        <v>1.26</v>
      </c>
    </row>
    <row r="223" spans="1:8" ht="15.75">
      <c r="A223" s="530">
        <v>221</v>
      </c>
      <c r="B223" s="528" t="s">
        <v>23189</v>
      </c>
      <c r="C223" s="529" t="s">
        <v>3845</v>
      </c>
      <c r="D223" s="17">
        <f t="shared" si="3"/>
        <v>1.3900000000000001</v>
      </c>
      <c r="E223" s="580">
        <v>3808</v>
      </c>
      <c r="F223" s="281">
        <v>42586</v>
      </c>
      <c r="G223" s="3" t="s">
        <v>22989</v>
      </c>
      <c r="H223" s="282">
        <v>0.56275303643724695</v>
      </c>
    </row>
    <row r="224" spans="1:8" ht="15.75">
      <c r="A224" s="526">
        <v>222</v>
      </c>
      <c r="B224" s="528" t="s">
        <v>23190</v>
      </c>
      <c r="C224" s="529" t="s">
        <v>3845</v>
      </c>
      <c r="D224" s="17">
        <f t="shared" si="3"/>
        <v>4.5942000000000007</v>
      </c>
      <c r="E224" s="580">
        <v>12648</v>
      </c>
      <c r="F224" s="281">
        <v>42586</v>
      </c>
      <c r="G224" s="3" t="s">
        <v>22989</v>
      </c>
      <c r="H224" s="282">
        <v>1.86</v>
      </c>
    </row>
    <row r="225" spans="1:8" ht="15.75">
      <c r="A225" s="530">
        <v>223</v>
      </c>
      <c r="B225" s="528" t="s">
        <v>23191</v>
      </c>
      <c r="C225" s="529" t="s">
        <v>3845</v>
      </c>
      <c r="D225" s="17">
        <f t="shared" si="3"/>
        <v>1.4326000000000001</v>
      </c>
      <c r="E225" s="580">
        <v>3943.9999999999995</v>
      </c>
      <c r="F225" s="281">
        <v>42586</v>
      </c>
      <c r="G225" s="3" t="s">
        <v>22989</v>
      </c>
      <c r="H225" s="282">
        <v>0.57999999999999996</v>
      </c>
    </row>
    <row r="226" spans="1:8" ht="15.75">
      <c r="A226" s="530">
        <v>224</v>
      </c>
      <c r="B226" s="528" t="s">
        <v>23192</v>
      </c>
      <c r="C226" s="529" t="s">
        <v>22996</v>
      </c>
      <c r="D226" s="17">
        <f t="shared" si="3"/>
        <v>4.9400000000000004</v>
      </c>
      <c r="E226" s="580">
        <v>13600</v>
      </c>
      <c r="F226" s="281">
        <v>42586</v>
      </c>
      <c r="G226" s="3" t="s">
        <v>22989</v>
      </c>
      <c r="H226" s="282">
        <v>2</v>
      </c>
    </row>
    <row r="227" spans="1:8" ht="15.75">
      <c r="A227" s="530">
        <v>225</v>
      </c>
      <c r="B227" s="528" t="s">
        <v>23193</v>
      </c>
      <c r="C227" s="529" t="s">
        <v>3845</v>
      </c>
      <c r="D227" s="17">
        <f t="shared" si="3"/>
        <v>0.50999999999999934</v>
      </c>
      <c r="E227" s="580">
        <v>1404.0485829959496</v>
      </c>
      <c r="F227" s="281">
        <v>42586</v>
      </c>
      <c r="G227" s="3" t="s">
        <v>22989</v>
      </c>
      <c r="H227" s="282">
        <v>0.206477732793522</v>
      </c>
    </row>
    <row r="228" spans="1:8" ht="15.75">
      <c r="A228" s="526">
        <v>226</v>
      </c>
      <c r="B228" s="528" t="s">
        <v>23194</v>
      </c>
      <c r="C228" s="529" t="s">
        <v>3845</v>
      </c>
      <c r="D228" s="17">
        <f t="shared" si="3"/>
        <v>1.089999999999999</v>
      </c>
      <c r="E228" s="580">
        <v>3000.8097165991871</v>
      </c>
      <c r="F228" s="281">
        <v>42586</v>
      </c>
      <c r="G228" s="3" t="s">
        <v>22989</v>
      </c>
      <c r="H228" s="282">
        <v>0.44129554655870401</v>
      </c>
    </row>
    <row r="229" spans="1:8" ht="15.75">
      <c r="A229" s="530">
        <v>227</v>
      </c>
      <c r="B229" s="528" t="s">
        <v>23195</v>
      </c>
      <c r="C229" s="529" t="s">
        <v>3845</v>
      </c>
      <c r="D229" s="17">
        <f t="shared" si="3"/>
        <v>2.5194000000000001</v>
      </c>
      <c r="E229" s="580">
        <v>6936</v>
      </c>
      <c r="F229" s="281">
        <v>42586</v>
      </c>
      <c r="G229" s="3" t="s">
        <v>22989</v>
      </c>
      <c r="H229" s="282">
        <v>1.02</v>
      </c>
    </row>
    <row r="230" spans="1:8" ht="15.75">
      <c r="A230" s="530">
        <v>228</v>
      </c>
      <c r="B230" s="528" t="s">
        <v>12172</v>
      </c>
      <c r="C230" s="529" t="s">
        <v>3845</v>
      </c>
      <c r="D230" s="17">
        <f t="shared" si="3"/>
        <v>4.2599999999999909</v>
      </c>
      <c r="E230" s="580">
        <v>11727.93522267204</v>
      </c>
      <c r="F230" s="281">
        <v>42586</v>
      </c>
      <c r="G230" s="3" t="s">
        <v>22989</v>
      </c>
      <c r="H230" s="282">
        <v>1.7246963562752999</v>
      </c>
    </row>
    <row r="231" spans="1:8" ht="15.75">
      <c r="A231" s="530">
        <v>229</v>
      </c>
      <c r="B231" s="528" t="s">
        <v>23196</v>
      </c>
      <c r="C231" s="529" t="s">
        <v>3845</v>
      </c>
      <c r="D231" s="17">
        <f t="shared" si="3"/>
        <v>2.0000000000000018</v>
      </c>
      <c r="E231" s="580">
        <v>5506.0728744939315</v>
      </c>
      <c r="F231" s="281">
        <v>42586</v>
      </c>
      <c r="G231" s="3" t="s">
        <v>22989</v>
      </c>
      <c r="H231" s="282">
        <v>0.80971659919028405</v>
      </c>
    </row>
    <row r="232" spans="1:8" ht="15.75">
      <c r="A232" s="526">
        <v>230</v>
      </c>
      <c r="B232" s="527" t="s">
        <v>23197</v>
      </c>
      <c r="C232" s="529" t="s">
        <v>3845</v>
      </c>
      <c r="D232" s="17">
        <f t="shared" si="3"/>
        <v>1.2599999999999989</v>
      </c>
      <c r="E232" s="580">
        <v>3468.8259109311707</v>
      </c>
      <c r="F232" s="281" t="s">
        <v>22998</v>
      </c>
      <c r="G232" s="3" t="s">
        <v>22989</v>
      </c>
      <c r="H232" s="282">
        <v>0.51012145748987803</v>
      </c>
    </row>
    <row r="233" spans="1:8" ht="15.75">
      <c r="A233" s="530">
        <v>231</v>
      </c>
      <c r="B233" s="528" t="s">
        <v>23198</v>
      </c>
      <c r="C233" s="529" t="s">
        <v>3845</v>
      </c>
      <c r="D233" s="17">
        <f t="shared" si="3"/>
        <v>4.4213000000000005</v>
      </c>
      <c r="E233" s="580">
        <v>12172</v>
      </c>
      <c r="F233" s="281">
        <v>42586</v>
      </c>
      <c r="G233" s="3" t="s">
        <v>22989</v>
      </c>
      <c r="H233" s="282">
        <v>1.79</v>
      </c>
    </row>
    <row r="234" spans="1:8" ht="15.75">
      <c r="A234" s="530">
        <v>232</v>
      </c>
      <c r="B234" s="528" t="s">
        <v>23199</v>
      </c>
      <c r="C234" s="529" t="s">
        <v>3845</v>
      </c>
      <c r="D234" s="17">
        <f t="shared" si="3"/>
        <v>3.3592000000000004</v>
      </c>
      <c r="E234" s="580">
        <v>9248</v>
      </c>
      <c r="F234" s="281">
        <v>42586</v>
      </c>
      <c r="G234" s="3" t="s">
        <v>22989</v>
      </c>
      <c r="H234" s="282">
        <v>1.36</v>
      </c>
    </row>
    <row r="235" spans="1:8" ht="15.75">
      <c r="A235" s="530">
        <v>233</v>
      </c>
      <c r="B235" s="528" t="s">
        <v>13576</v>
      </c>
      <c r="C235" s="529" t="s">
        <v>22996</v>
      </c>
      <c r="D235" s="17">
        <f t="shared" si="3"/>
        <v>4.9400000000000004</v>
      </c>
      <c r="E235" s="580">
        <v>13600</v>
      </c>
      <c r="F235" s="281">
        <v>42586</v>
      </c>
      <c r="G235" s="3" t="s">
        <v>22989</v>
      </c>
      <c r="H235" s="282">
        <v>2</v>
      </c>
    </row>
    <row r="236" spans="1:8" ht="15.75">
      <c r="A236" s="526">
        <v>234</v>
      </c>
      <c r="B236" s="528" t="s">
        <v>23200</v>
      </c>
      <c r="C236" s="529" t="s">
        <v>3845</v>
      </c>
      <c r="D236" s="17">
        <f t="shared" si="3"/>
        <v>0.93999999999999961</v>
      </c>
      <c r="E236" s="580">
        <v>2587.8542510121447</v>
      </c>
      <c r="F236" s="281">
        <v>42586</v>
      </c>
      <c r="G236" s="3" t="s">
        <v>22989</v>
      </c>
      <c r="H236" s="282">
        <v>0.38056680161943301</v>
      </c>
    </row>
    <row r="237" spans="1:8" ht="15.75">
      <c r="A237" s="530">
        <v>235</v>
      </c>
      <c r="B237" s="528" t="s">
        <v>23201</v>
      </c>
      <c r="C237" s="529" t="s">
        <v>3845</v>
      </c>
      <c r="D237" s="17">
        <f t="shared" si="3"/>
        <v>1.9760000000000002</v>
      </c>
      <c r="E237" s="580">
        <v>5440</v>
      </c>
      <c r="F237" s="281">
        <v>42586</v>
      </c>
      <c r="G237" s="3" t="s">
        <v>22989</v>
      </c>
      <c r="H237" s="282">
        <v>0.8</v>
      </c>
    </row>
    <row r="238" spans="1:8" ht="15.75">
      <c r="A238" s="530">
        <v>236</v>
      </c>
      <c r="B238" s="528" t="s">
        <v>23202</v>
      </c>
      <c r="C238" s="529" t="s">
        <v>3845</v>
      </c>
      <c r="D238" s="17">
        <f t="shared" si="3"/>
        <v>2.6800000000000006</v>
      </c>
      <c r="E238" s="580">
        <v>7378.137651821864</v>
      </c>
      <c r="F238" s="281">
        <v>42586</v>
      </c>
      <c r="G238" s="3" t="s">
        <v>22989</v>
      </c>
      <c r="H238" s="282">
        <v>1.08502024291498</v>
      </c>
    </row>
    <row r="239" spans="1:8" ht="15.75">
      <c r="A239" s="530">
        <v>237</v>
      </c>
      <c r="B239" s="528" t="s">
        <v>23203</v>
      </c>
      <c r="C239" s="529" t="s">
        <v>22996</v>
      </c>
      <c r="D239" s="17">
        <f t="shared" si="3"/>
        <v>4.9400000000000004</v>
      </c>
      <c r="E239" s="580">
        <v>13600</v>
      </c>
      <c r="F239" s="281">
        <v>42586</v>
      </c>
      <c r="G239" s="3" t="s">
        <v>22989</v>
      </c>
      <c r="H239" s="282">
        <v>2</v>
      </c>
    </row>
    <row r="240" spans="1:8" ht="15.75">
      <c r="A240" s="526">
        <v>238</v>
      </c>
      <c r="B240" s="528" t="s">
        <v>23204</v>
      </c>
      <c r="C240" s="529" t="s">
        <v>3845</v>
      </c>
      <c r="D240" s="17">
        <f t="shared" si="3"/>
        <v>4.2237</v>
      </c>
      <c r="E240" s="580">
        <v>11628</v>
      </c>
      <c r="F240" s="281">
        <v>42586</v>
      </c>
      <c r="G240" s="3" t="s">
        <v>22989</v>
      </c>
      <c r="H240" s="282">
        <v>1.71</v>
      </c>
    </row>
    <row r="241" spans="1:8" ht="15.75">
      <c r="A241" s="530">
        <v>239</v>
      </c>
      <c r="B241" s="528" t="s">
        <v>23205</v>
      </c>
      <c r="C241" s="529" t="s">
        <v>22996</v>
      </c>
      <c r="D241" s="17">
        <f t="shared" si="3"/>
        <v>4.9400000000000004</v>
      </c>
      <c r="E241" s="580">
        <v>13600</v>
      </c>
      <c r="F241" s="281">
        <v>42586</v>
      </c>
      <c r="G241" s="3" t="s">
        <v>22989</v>
      </c>
      <c r="H241" s="282">
        <v>2</v>
      </c>
    </row>
    <row r="242" spans="1:8" ht="15.75">
      <c r="A242" s="530">
        <v>240</v>
      </c>
      <c r="B242" s="528" t="s">
        <v>23206</v>
      </c>
      <c r="C242" s="529" t="s">
        <v>3845</v>
      </c>
      <c r="D242" s="17">
        <f t="shared" si="3"/>
        <v>2.1300000000000003</v>
      </c>
      <c r="E242" s="580">
        <v>5863.9676113360338</v>
      </c>
      <c r="F242" s="281">
        <v>42586</v>
      </c>
      <c r="G242" s="3" t="s">
        <v>22989</v>
      </c>
      <c r="H242" s="282">
        <v>0.86234817813765197</v>
      </c>
    </row>
    <row r="243" spans="1:8" ht="15.75">
      <c r="A243" s="530">
        <v>241</v>
      </c>
      <c r="B243" s="528" t="s">
        <v>23207</v>
      </c>
      <c r="C243" s="529" t="s">
        <v>22996</v>
      </c>
      <c r="D243" s="17">
        <f t="shared" si="3"/>
        <v>4.9400000000000004</v>
      </c>
      <c r="E243" s="580">
        <v>13600</v>
      </c>
      <c r="F243" s="281">
        <v>42586</v>
      </c>
      <c r="G243" s="3" t="s">
        <v>22989</v>
      </c>
      <c r="H243" s="282">
        <v>2</v>
      </c>
    </row>
    <row r="244" spans="1:8" ht="15.75">
      <c r="A244" s="526">
        <v>242</v>
      </c>
      <c r="B244" s="528" t="s">
        <v>13495</v>
      </c>
      <c r="C244" s="529" t="s">
        <v>3845</v>
      </c>
      <c r="D244" s="17">
        <f t="shared" si="3"/>
        <v>2.6700000000000044</v>
      </c>
      <c r="E244" s="580">
        <v>7350.6072874494039</v>
      </c>
      <c r="F244" s="281">
        <v>42586</v>
      </c>
      <c r="G244" s="3" t="s">
        <v>22989</v>
      </c>
      <c r="H244" s="282">
        <v>1.08097165991903</v>
      </c>
    </row>
    <row r="245" spans="1:8" ht="15.75">
      <c r="A245" s="530">
        <v>243</v>
      </c>
      <c r="B245" s="528" t="s">
        <v>13475</v>
      </c>
      <c r="C245" s="529" t="s">
        <v>3845</v>
      </c>
      <c r="D245" s="17">
        <f t="shared" si="3"/>
        <v>1.399999999999999</v>
      </c>
      <c r="E245" s="580">
        <v>3854.2510121457462</v>
      </c>
      <c r="F245" s="281">
        <v>42586</v>
      </c>
      <c r="G245" s="3" t="s">
        <v>22989</v>
      </c>
      <c r="H245" s="282">
        <v>0.56680161943319796</v>
      </c>
    </row>
    <row r="246" spans="1:8" ht="15.75">
      <c r="A246" s="530">
        <v>244</v>
      </c>
      <c r="B246" s="528" t="s">
        <v>23208</v>
      </c>
      <c r="C246" s="529" t="s">
        <v>3845</v>
      </c>
      <c r="D246" s="17">
        <f t="shared" si="3"/>
        <v>0.8999999999999988</v>
      </c>
      <c r="E246" s="580">
        <v>2477.7327935222638</v>
      </c>
      <c r="F246" s="281">
        <v>42586</v>
      </c>
      <c r="G246" s="3" t="s">
        <v>22989</v>
      </c>
      <c r="H246" s="282">
        <v>0.36437246963562703</v>
      </c>
    </row>
    <row r="247" spans="1:8" ht="15.75">
      <c r="A247" s="530">
        <v>245</v>
      </c>
      <c r="B247" s="528" t="s">
        <v>23209</v>
      </c>
      <c r="C247" s="529" t="s">
        <v>3845</v>
      </c>
      <c r="D247" s="17">
        <f t="shared" si="3"/>
        <v>2.6700000000000044</v>
      </c>
      <c r="E247" s="580">
        <v>7350.6072874494039</v>
      </c>
      <c r="F247" s="281">
        <v>42586</v>
      </c>
      <c r="G247" s="3" t="s">
        <v>22989</v>
      </c>
      <c r="H247" s="282">
        <v>1.08097165991903</v>
      </c>
    </row>
    <row r="248" spans="1:8" ht="15.75">
      <c r="A248" s="526">
        <v>246</v>
      </c>
      <c r="B248" s="528" t="s">
        <v>23210</v>
      </c>
      <c r="C248" s="529" t="s">
        <v>3845</v>
      </c>
      <c r="D248" s="17">
        <f t="shared" si="3"/>
        <v>1.089999999999999</v>
      </c>
      <c r="E248" s="580">
        <v>3000.8097165991871</v>
      </c>
      <c r="F248" s="281">
        <v>42586</v>
      </c>
      <c r="G248" s="3" t="s">
        <v>22989</v>
      </c>
      <c r="H248" s="282">
        <v>0.44129554655870401</v>
      </c>
    </row>
    <row r="249" spans="1:8" ht="15.75">
      <c r="A249" s="530">
        <v>247</v>
      </c>
      <c r="B249" s="528" t="s">
        <v>23211</v>
      </c>
      <c r="C249" s="529" t="s">
        <v>22996</v>
      </c>
      <c r="D249" s="17">
        <f t="shared" si="3"/>
        <v>4.9400000000000004</v>
      </c>
      <c r="E249" s="580">
        <v>13600</v>
      </c>
      <c r="F249" s="281">
        <v>42586</v>
      </c>
      <c r="G249" s="3" t="s">
        <v>22989</v>
      </c>
      <c r="H249" s="282">
        <v>2</v>
      </c>
    </row>
    <row r="250" spans="1:8" ht="15.75">
      <c r="A250" s="530">
        <v>248</v>
      </c>
      <c r="B250" s="528" t="s">
        <v>23212</v>
      </c>
      <c r="C250" s="529" t="s">
        <v>3845</v>
      </c>
      <c r="D250" s="17">
        <f t="shared" si="3"/>
        <v>4.7000000000000099</v>
      </c>
      <c r="E250" s="580">
        <v>12939.271255060756</v>
      </c>
      <c r="F250" s="281">
        <v>42586</v>
      </c>
      <c r="G250" s="3" t="s">
        <v>22989</v>
      </c>
      <c r="H250" s="282">
        <v>1.90283400809717</v>
      </c>
    </row>
    <row r="251" spans="1:8" ht="15.75">
      <c r="A251" s="530">
        <v>249</v>
      </c>
      <c r="B251" s="528" t="s">
        <v>23213</v>
      </c>
      <c r="C251" s="529" t="s">
        <v>3845</v>
      </c>
      <c r="D251" s="17">
        <f t="shared" si="3"/>
        <v>2.6676000000000002</v>
      </c>
      <c r="E251" s="580">
        <v>7344.0000000000009</v>
      </c>
      <c r="F251" s="281">
        <v>42586</v>
      </c>
      <c r="G251" s="3" t="s">
        <v>22989</v>
      </c>
      <c r="H251" s="282">
        <v>1.08</v>
      </c>
    </row>
    <row r="252" spans="1:8" ht="15.75">
      <c r="A252" s="526">
        <v>250</v>
      </c>
      <c r="B252" s="528" t="s">
        <v>23214</v>
      </c>
      <c r="C252" s="529" t="s">
        <v>3845</v>
      </c>
      <c r="D252" s="17">
        <f t="shared" si="3"/>
        <v>2.5935000000000001</v>
      </c>
      <c r="E252" s="580">
        <v>7140</v>
      </c>
      <c r="F252" s="281">
        <v>42586</v>
      </c>
      <c r="G252" s="3" t="s">
        <v>22989</v>
      </c>
      <c r="H252" s="282">
        <v>1.05</v>
      </c>
    </row>
    <row r="253" spans="1:8" ht="15.75">
      <c r="A253" s="530">
        <v>251</v>
      </c>
      <c r="B253" s="528" t="s">
        <v>23215</v>
      </c>
      <c r="C253" s="529" t="s">
        <v>3845</v>
      </c>
      <c r="D253" s="17">
        <f t="shared" si="3"/>
        <v>3.7200000000000073</v>
      </c>
      <c r="E253" s="580">
        <v>10241.295546558724</v>
      </c>
      <c r="F253" s="281">
        <v>42586</v>
      </c>
      <c r="G253" s="3" t="s">
        <v>22989</v>
      </c>
      <c r="H253" s="282">
        <v>1.50607287449393</v>
      </c>
    </row>
    <row r="254" spans="1:8" ht="15.75">
      <c r="A254" s="530">
        <v>252</v>
      </c>
      <c r="B254" s="528" t="s">
        <v>23216</v>
      </c>
      <c r="C254" s="529" t="s">
        <v>3845</v>
      </c>
      <c r="D254" s="17">
        <f t="shared" si="3"/>
        <v>0.91390000000000005</v>
      </c>
      <c r="E254" s="580">
        <v>2516</v>
      </c>
      <c r="F254" s="281">
        <v>42586</v>
      </c>
      <c r="G254" s="3" t="s">
        <v>22989</v>
      </c>
      <c r="H254" s="282">
        <v>0.37</v>
      </c>
    </row>
    <row r="255" spans="1:8" ht="15.75">
      <c r="A255" s="530">
        <v>253</v>
      </c>
      <c r="B255" s="528" t="s">
        <v>23217</v>
      </c>
      <c r="C255" s="529" t="s">
        <v>3845</v>
      </c>
      <c r="D255" s="17">
        <f t="shared" si="3"/>
        <v>3.3839000000000006</v>
      </c>
      <c r="E255" s="580">
        <v>9316</v>
      </c>
      <c r="F255" s="281">
        <v>42586</v>
      </c>
      <c r="G255" s="3" t="s">
        <v>22989</v>
      </c>
      <c r="H255" s="282">
        <v>1.37</v>
      </c>
    </row>
    <row r="256" spans="1:8" ht="15.75">
      <c r="A256" s="526">
        <v>254</v>
      </c>
      <c r="B256" s="528" t="s">
        <v>23218</v>
      </c>
      <c r="C256" s="529" t="s">
        <v>3845</v>
      </c>
      <c r="D256" s="17">
        <f t="shared" si="3"/>
        <v>4.8165000000000004</v>
      </c>
      <c r="E256" s="580">
        <v>13260</v>
      </c>
      <c r="F256" s="281">
        <v>42586</v>
      </c>
      <c r="G256" s="3" t="s">
        <v>22989</v>
      </c>
      <c r="H256" s="282">
        <v>1.95</v>
      </c>
    </row>
    <row r="257" spans="1:8" ht="15.75">
      <c r="A257" s="530">
        <v>255</v>
      </c>
      <c r="B257" s="528" t="s">
        <v>23219</v>
      </c>
      <c r="C257" s="529" t="s">
        <v>22996</v>
      </c>
      <c r="D257" s="17">
        <f t="shared" si="3"/>
        <v>4.9400000000000004</v>
      </c>
      <c r="E257" s="580">
        <v>13600</v>
      </c>
      <c r="F257" s="281">
        <v>42586</v>
      </c>
      <c r="G257" s="3" t="s">
        <v>22989</v>
      </c>
      <c r="H257" s="282">
        <v>2</v>
      </c>
    </row>
    <row r="258" spans="1:8" ht="15.75">
      <c r="A258" s="530">
        <v>256</v>
      </c>
      <c r="B258" s="528" t="s">
        <v>23220</v>
      </c>
      <c r="C258" s="529" t="s">
        <v>3845</v>
      </c>
      <c r="D258" s="17">
        <f t="shared" si="3"/>
        <v>1.7042999999999999</v>
      </c>
      <c r="E258" s="580">
        <v>4692</v>
      </c>
      <c r="F258" s="281">
        <v>42586</v>
      </c>
      <c r="G258" s="3" t="s">
        <v>22989</v>
      </c>
      <c r="H258" s="282">
        <v>0.69</v>
      </c>
    </row>
    <row r="259" spans="1:8" ht="15.75">
      <c r="A259" s="530">
        <v>257</v>
      </c>
      <c r="B259" s="528" t="s">
        <v>23221</v>
      </c>
      <c r="C259" s="529" t="s">
        <v>3845</v>
      </c>
      <c r="D259" s="17">
        <f t="shared" si="3"/>
        <v>2.0300000000000011</v>
      </c>
      <c r="E259" s="580">
        <v>5588.6639676113382</v>
      </c>
      <c r="F259" s="281">
        <v>42586</v>
      </c>
      <c r="G259" s="3" t="s">
        <v>22989</v>
      </c>
      <c r="H259" s="282">
        <v>0.82186234817813797</v>
      </c>
    </row>
    <row r="260" spans="1:8" ht="15.75">
      <c r="A260" s="526">
        <v>258</v>
      </c>
      <c r="B260" s="528" t="s">
        <v>23222</v>
      </c>
      <c r="C260" s="529" t="s">
        <v>3845</v>
      </c>
      <c r="D260" s="17">
        <f t="shared" si="3"/>
        <v>3.4826999999999999</v>
      </c>
      <c r="E260" s="580">
        <v>9588</v>
      </c>
      <c r="F260" s="281">
        <v>42586</v>
      </c>
      <c r="G260" s="3" t="s">
        <v>22989</v>
      </c>
      <c r="H260" s="282">
        <v>1.41</v>
      </c>
    </row>
    <row r="261" spans="1:8" ht="15.75">
      <c r="A261" s="530">
        <v>259</v>
      </c>
      <c r="B261" s="528" t="s">
        <v>23223</v>
      </c>
      <c r="C261" s="529" t="s">
        <v>3845</v>
      </c>
      <c r="D261" s="17">
        <f t="shared" ref="D261:D324" si="4">H261*2.47</f>
        <v>0.57999999999999952</v>
      </c>
      <c r="E261" s="580">
        <v>1596.7611336032376</v>
      </c>
      <c r="F261" s="281">
        <v>42586</v>
      </c>
      <c r="G261" s="3" t="s">
        <v>22989</v>
      </c>
      <c r="H261" s="282">
        <v>0.23481781376518199</v>
      </c>
    </row>
    <row r="262" spans="1:8" ht="15.75">
      <c r="A262" s="530">
        <v>260</v>
      </c>
      <c r="B262" s="528" t="s">
        <v>22337</v>
      </c>
      <c r="C262" s="529" t="s">
        <v>3845</v>
      </c>
      <c r="D262" s="17">
        <f t="shared" si="4"/>
        <v>0.86450000000000005</v>
      </c>
      <c r="E262" s="580">
        <v>2380</v>
      </c>
      <c r="F262" s="281">
        <v>42586</v>
      </c>
      <c r="G262" s="3" t="s">
        <v>22989</v>
      </c>
      <c r="H262" s="282">
        <v>0.35</v>
      </c>
    </row>
    <row r="263" spans="1:8" ht="15.75">
      <c r="A263" s="530">
        <v>261</v>
      </c>
      <c r="B263" s="528" t="s">
        <v>23224</v>
      </c>
      <c r="C263" s="529" t="s">
        <v>3845</v>
      </c>
      <c r="D263" s="17">
        <f t="shared" si="4"/>
        <v>0.45000000000000062</v>
      </c>
      <c r="E263" s="580">
        <v>1238.8663967611353</v>
      </c>
      <c r="F263" s="281">
        <v>42586</v>
      </c>
      <c r="G263" s="3" t="s">
        <v>22989</v>
      </c>
      <c r="H263" s="282">
        <v>0.18218623481781401</v>
      </c>
    </row>
    <row r="264" spans="1:8" ht="15.75">
      <c r="A264" s="526">
        <v>262</v>
      </c>
      <c r="B264" s="528" t="s">
        <v>23225</v>
      </c>
      <c r="C264" s="529" t="s">
        <v>3845</v>
      </c>
      <c r="D264" s="17">
        <f t="shared" si="4"/>
        <v>1.9760000000000002</v>
      </c>
      <c r="E264" s="580">
        <v>5440</v>
      </c>
      <c r="F264" s="281">
        <v>42586</v>
      </c>
      <c r="G264" s="3" t="s">
        <v>22989</v>
      </c>
      <c r="H264" s="282">
        <v>0.8</v>
      </c>
    </row>
    <row r="265" spans="1:8" ht="15.75">
      <c r="A265" s="530">
        <v>263</v>
      </c>
      <c r="B265" s="528" t="s">
        <v>23226</v>
      </c>
      <c r="C265" s="529" t="s">
        <v>3845</v>
      </c>
      <c r="D265" s="17">
        <f t="shared" si="4"/>
        <v>2.2971000000000004</v>
      </c>
      <c r="E265" s="580">
        <v>6324</v>
      </c>
      <c r="F265" s="281">
        <v>42586</v>
      </c>
      <c r="G265" s="3" t="s">
        <v>22989</v>
      </c>
      <c r="H265" s="282">
        <v>0.93</v>
      </c>
    </row>
    <row r="266" spans="1:8" ht="15.75">
      <c r="A266" s="530">
        <v>264</v>
      </c>
      <c r="B266" s="528" t="s">
        <v>14022</v>
      </c>
      <c r="C266" s="529" t="s">
        <v>3845</v>
      </c>
      <c r="D266" s="17">
        <f t="shared" si="4"/>
        <v>0.91390000000000005</v>
      </c>
      <c r="E266" s="580">
        <v>2516</v>
      </c>
      <c r="F266" s="281">
        <v>42586</v>
      </c>
      <c r="G266" s="3" t="s">
        <v>22989</v>
      </c>
      <c r="H266" s="282">
        <v>0.37</v>
      </c>
    </row>
    <row r="267" spans="1:8" ht="15.75">
      <c r="A267" s="530">
        <v>265</v>
      </c>
      <c r="B267" s="528" t="s">
        <v>23227</v>
      </c>
      <c r="C267" s="529" t="s">
        <v>22996</v>
      </c>
      <c r="D267" s="17">
        <f t="shared" si="4"/>
        <v>4.9400000000000004</v>
      </c>
      <c r="E267" s="580">
        <v>13600</v>
      </c>
      <c r="F267" s="281">
        <v>42586</v>
      </c>
      <c r="G267" s="3" t="s">
        <v>22989</v>
      </c>
      <c r="H267" s="282">
        <v>2</v>
      </c>
    </row>
    <row r="268" spans="1:8" ht="15.75">
      <c r="A268" s="526">
        <v>266</v>
      </c>
      <c r="B268" s="528" t="s">
        <v>23228</v>
      </c>
      <c r="C268" s="529" t="s">
        <v>22996</v>
      </c>
      <c r="D268" s="17">
        <f t="shared" si="4"/>
        <v>4.9400000000000004</v>
      </c>
      <c r="E268" s="580">
        <v>13600</v>
      </c>
      <c r="F268" s="281">
        <v>42586</v>
      </c>
      <c r="G268" s="3" t="s">
        <v>22989</v>
      </c>
      <c r="H268" s="282">
        <v>2</v>
      </c>
    </row>
    <row r="269" spans="1:8" ht="15.75">
      <c r="A269" s="530">
        <v>267</v>
      </c>
      <c r="B269" s="528" t="s">
        <v>23229</v>
      </c>
      <c r="C269" s="529" t="s">
        <v>22996</v>
      </c>
      <c r="D269" s="17">
        <f t="shared" si="4"/>
        <v>4.9400000000000004</v>
      </c>
      <c r="E269" s="580">
        <v>13600</v>
      </c>
      <c r="F269" s="281">
        <v>42586</v>
      </c>
      <c r="G269" s="3" t="s">
        <v>22989</v>
      </c>
      <c r="H269" s="282">
        <v>2</v>
      </c>
    </row>
    <row r="270" spans="1:8" ht="15.75">
      <c r="A270" s="530">
        <v>268</v>
      </c>
      <c r="B270" s="528" t="s">
        <v>23230</v>
      </c>
      <c r="C270" s="529" t="s">
        <v>3845</v>
      </c>
      <c r="D270" s="17">
        <f t="shared" si="4"/>
        <v>4.8799999999999963</v>
      </c>
      <c r="E270" s="580">
        <v>13434.817813765172</v>
      </c>
      <c r="F270" s="281">
        <v>42586</v>
      </c>
      <c r="G270" s="3" t="s">
        <v>22989</v>
      </c>
      <c r="H270" s="282">
        <v>1.9757085020242899</v>
      </c>
    </row>
    <row r="271" spans="1:8" ht="15.75">
      <c r="A271" s="530">
        <v>269</v>
      </c>
      <c r="B271" s="528" t="s">
        <v>23231</v>
      </c>
      <c r="C271" s="529" t="s">
        <v>3845</v>
      </c>
      <c r="D271" s="17">
        <f t="shared" si="4"/>
        <v>3.4300000000000099</v>
      </c>
      <c r="E271" s="580">
        <v>9442.9149797571117</v>
      </c>
      <c r="F271" s="281">
        <v>42586</v>
      </c>
      <c r="G271" s="3" t="s">
        <v>22989</v>
      </c>
      <c r="H271" s="282">
        <v>1.3886639676113399</v>
      </c>
    </row>
    <row r="272" spans="1:8" ht="15.75">
      <c r="A272" s="526">
        <v>270</v>
      </c>
      <c r="B272" s="528" t="s">
        <v>23232</v>
      </c>
      <c r="C272" s="529" t="s">
        <v>3845</v>
      </c>
      <c r="D272" s="17">
        <f t="shared" si="4"/>
        <v>3.7200000000000073</v>
      </c>
      <c r="E272" s="580">
        <v>10241.295546558724</v>
      </c>
      <c r="F272" s="281">
        <v>42586</v>
      </c>
      <c r="G272" s="3" t="s">
        <v>22989</v>
      </c>
      <c r="H272" s="282">
        <v>1.50607287449393</v>
      </c>
    </row>
    <row r="273" spans="1:8" ht="15.75">
      <c r="A273" s="530">
        <v>271</v>
      </c>
      <c r="B273" s="531" t="s">
        <v>23233</v>
      </c>
      <c r="C273" s="529" t="s">
        <v>3845</v>
      </c>
      <c r="D273" s="17">
        <f t="shared" si="4"/>
        <v>1.5500000000000009</v>
      </c>
      <c r="E273" s="580">
        <v>4267.206477732796</v>
      </c>
      <c r="F273" s="281" t="s">
        <v>22998</v>
      </c>
      <c r="G273" s="3" t="s">
        <v>22989</v>
      </c>
      <c r="H273" s="282">
        <v>0.62753036437247001</v>
      </c>
    </row>
    <row r="274" spans="1:8" ht="15.75">
      <c r="A274" s="530">
        <v>272</v>
      </c>
      <c r="B274" s="528" t="s">
        <v>23234</v>
      </c>
      <c r="C274" s="529" t="s">
        <v>3845</v>
      </c>
      <c r="D274" s="17">
        <f t="shared" si="4"/>
        <v>1.7900000000000011</v>
      </c>
      <c r="E274" s="580">
        <v>4927.9352226720675</v>
      </c>
      <c r="F274" s="281">
        <v>42586</v>
      </c>
      <c r="G274" s="3" t="s">
        <v>22989</v>
      </c>
      <c r="H274" s="282">
        <v>0.72469635627530404</v>
      </c>
    </row>
    <row r="275" spans="1:8" ht="15.75">
      <c r="A275" s="530">
        <v>273</v>
      </c>
      <c r="B275" s="528" t="s">
        <v>23235</v>
      </c>
      <c r="C275" s="529" t="s">
        <v>3845</v>
      </c>
      <c r="D275" s="17">
        <f t="shared" si="4"/>
        <v>2.16</v>
      </c>
      <c r="E275" s="580">
        <v>5946.5587044534404</v>
      </c>
      <c r="F275" s="281">
        <v>42586</v>
      </c>
      <c r="G275" s="3" t="s">
        <v>22989</v>
      </c>
      <c r="H275" s="282">
        <v>0.874493927125506</v>
      </c>
    </row>
    <row r="276" spans="1:8" ht="15.75">
      <c r="A276" s="526">
        <v>274</v>
      </c>
      <c r="B276" s="531" t="s">
        <v>23236</v>
      </c>
      <c r="C276" s="529" t="s">
        <v>22996</v>
      </c>
      <c r="D276" s="17">
        <f t="shared" si="4"/>
        <v>4.9400000000000004</v>
      </c>
      <c r="E276" s="580">
        <v>13600</v>
      </c>
      <c r="F276" s="281" t="s">
        <v>22998</v>
      </c>
      <c r="G276" s="3" t="s">
        <v>22989</v>
      </c>
      <c r="H276" s="282">
        <v>2</v>
      </c>
    </row>
    <row r="277" spans="1:8" ht="15.75">
      <c r="A277" s="530">
        <v>275</v>
      </c>
      <c r="B277" s="528" t="s">
        <v>23237</v>
      </c>
      <c r="C277" s="529" t="s">
        <v>3845</v>
      </c>
      <c r="D277" s="17">
        <f t="shared" si="4"/>
        <v>2.3700000000000006</v>
      </c>
      <c r="E277" s="580">
        <v>6524.6963562753044</v>
      </c>
      <c r="F277" s="281">
        <v>42586</v>
      </c>
      <c r="G277" s="3" t="s">
        <v>22989</v>
      </c>
      <c r="H277" s="282">
        <v>0.959514170040486</v>
      </c>
    </row>
    <row r="278" spans="1:8" ht="15.75">
      <c r="A278" s="530">
        <v>276</v>
      </c>
      <c r="B278" s="528" t="s">
        <v>23238</v>
      </c>
      <c r="C278" s="529" t="s">
        <v>3845</v>
      </c>
      <c r="D278" s="17">
        <f t="shared" si="4"/>
        <v>2.0000000000000018</v>
      </c>
      <c r="E278" s="580">
        <v>5506.0728744939315</v>
      </c>
      <c r="F278" s="281">
        <v>42586</v>
      </c>
      <c r="G278" s="3" t="s">
        <v>22989</v>
      </c>
      <c r="H278" s="282">
        <v>0.80971659919028405</v>
      </c>
    </row>
    <row r="279" spans="1:8" ht="15.75">
      <c r="A279" s="530">
        <v>277</v>
      </c>
      <c r="B279" s="528" t="s">
        <v>23239</v>
      </c>
      <c r="C279" s="529" t="s">
        <v>3845</v>
      </c>
      <c r="D279" s="17">
        <f t="shared" si="4"/>
        <v>1.9900000000000002</v>
      </c>
      <c r="E279" s="580">
        <v>5478.5425101214578</v>
      </c>
      <c r="F279" s="281">
        <v>42586</v>
      </c>
      <c r="G279" s="3" t="s">
        <v>22989</v>
      </c>
      <c r="H279" s="282">
        <v>0.80566801619433204</v>
      </c>
    </row>
    <row r="280" spans="1:8" ht="15.75">
      <c r="A280" s="526">
        <v>278</v>
      </c>
      <c r="B280" s="528" t="s">
        <v>23240</v>
      </c>
      <c r="C280" s="529" t="s">
        <v>22996</v>
      </c>
      <c r="D280" s="17">
        <f t="shared" si="4"/>
        <v>4.9400000000000004</v>
      </c>
      <c r="E280" s="580">
        <v>13600</v>
      </c>
      <c r="F280" s="281">
        <v>42586</v>
      </c>
      <c r="G280" s="3" t="s">
        <v>22989</v>
      </c>
      <c r="H280" s="282">
        <v>2</v>
      </c>
    </row>
    <row r="281" spans="1:8" ht="15.75">
      <c r="A281" s="530">
        <v>279</v>
      </c>
      <c r="B281" s="528" t="s">
        <v>23241</v>
      </c>
      <c r="C281" s="529" t="s">
        <v>3845</v>
      </c>
      <c r="D281" s="17">
        <f t="shared" si="4"/>
        <v>3.5100000000000069</v>
      </c>
      <c r="E281" s="580">
        <v>9663.1578947368598</v>
      </c>
      <c r="F281" s="281">
        <v>42586</v>
      </c>
      <c r="G281" s="3" t="s">
        <v>22989</v>
      </c>
      <c r="H281" s="282">
        <v>1.42105263157895</v>
      </c>
    </row>
    <row r="282" spans="1:8" ht="15.75">
      <c r="A282" s="530">
        <v>280</v>
      </c>
      <c r="B282" s="528" t="s">
        <v>23242</v>
      </c>
      <c r="C282" s="529" t="s">
        <v>22996</v>
      </c>
      <c r="D282" s="17">
        <f t="shared" si="4"/>
        <v>4.9400000000000004</v>
      </c>
      <c r="E282" s="580">
        <v>13600</v>
      </c>
      <c r="F282" s="281">
        <v>42586</v>
      </c>
      <c r="G282" s="3" t="s">
        <v>22989</v>
      </c>
      <c r="H282" s="282">
        <v>2</v>
      </c>
    </row>
    <row r="283" spans="1:8" ht="15.75">
      <c r="A283" s="530">
        <v>281</v>
      </c>
      <c r="B283" s="528" t="s">
        <v>23243</v>
      </c>
      <c r="C283" s="529" t="s">
        <v>3845</v>
      </c>
      <c r="D283" s="17">
        <f t="shared" si="4"/>
        <v>1.7900000000000011</v>
      </c>
      <c r="E283" s="580">
        <v>4927.9352226720675</v>
      </c>
      <c r="F283" s="281">
        <v>42586</v>
      </c>
      <c r="G283" s="3" t="s">
        <v>22989</v>
      </c>
      <c r="H283" s="282">
        <v>0.72469635627530404</v>
      </c>
    </row>
    <row r="284" spans="1:8" ht="15.75">
      <c r="A284" s="526">
        <v>282</v>
      </c>
      <c r="B284" s="528" t="s">
        <v>23244</v>
      </c>
      <c r="C284" s="529" t="s">
        <v>3845</v>
      </c>
      <c r="D284" s="17">
        <f t="shared" si="4"/>
        <v>4.5999999999999961</v>
      </c>
      <c r="E284" s="580">
        <v>12663.96761133602</v>
      </c>
      <c r="F284" s="281">
        <v>42586</v>
      </c>
      <c r="G284" s="3" t="s">
        <v>22989</v>
      </c>
      <c r="H284" s="282">
        <v>1.8623481781376501</v>
      </c>
    </row>
    <row r="285" spans="1:8" ht="15.75">
      <c r="A285" s="530">
        <v>283</v>
      </c>
      <c r="B285" s="528" t="s">
        <v>23245</v>
      </c>
      <c r="C285" s="529" t="s">
        <v>3845</v>
      </c>
      <c r="D285" s="17">
        <f t="shared" si="4"/>
        <v>3.6062000000000003</v>
      </c>
      <c r="E285" s="580">
        <v>9928</v>
      </c>
      <c r="F285" s="281">
        <v>42586</v>
      </c>
      <c r="G285" s="3" t="s">
        <v>22989</v>
      </c>
      <c r="H285" s="282">
        <v>1.46</v>
      </c>
    </row>
    <row r="286" spans="1:8" ht="15.75">
      <c r="A286" s="530">
        <v>284</v>
      </c>
      <c r="B286" s="528" t="s">
        <v>23246</v>
      </c>
      <c r="C286" s="529" t="s">
        <v>3845</v>
      </c>
      <c r="D286" s="17">
        <f t="shared" si="4"/>
        <v>3.0300000000000016</v>
      </c>
      <c r="E286" s="580">
        <v>8341.700404858304</v>
      </c>
      <c r="F286" s="281">
        <v>42586</v>
      </c>
      <c r="G286" s="3" t="s">
        <v>22989</v>
      </c>
      <c r="H286" s="282">
        <v>1.2267206477732799</v>
      </c>
    </row>
    <row r="287" spans="1:8" ht="15.75">
      <c r="A287" s="530">
        <v>285</v>
      </c>
      <c r="B287" s="528" t="s">
        <v>23247</v>
      </c>
      <c r="C287" s="529" t="s">
        <v>3845</v>
      </c>
      <c r="D287" s="17">
        <f t="shared" si="4"/>
        <v>1.9900000000000002</v>
      </c>
      <c r="E287" s="580">
        <v>5478.5425101214578</v>
      </c>
      <c r="F287" s="281">
        <v>42586</v>
      </c>
      <c r="G287" s="3" t="s">
        <v>22989</v>
      </c>
      <c r="H287" s="282">
        <v>0.80566801619433204</v>
      </c>
    </row>
    <row r="288" spans="1:8" ht="15.75">
      <c r="A288" s="526">
        <v>286</v>
      </c>
      <c r="B288" s="528" t="s">
        <v>23248</v>
      </c>
      <c r="C288" s="529" t="s">
        <v>22996</v>
      </c>
      <c r="D288" s="17">
        <f t="shared" si="4"/>
        <v>4.9400000000000004</v>
      </c>
      <c r="E288" s="580">
        <v>13600</v>
      </c>
      <c r="F288" s="281">
        <v>42586</v>
      </c>
      <c r="G288" s="3" t="s">
        <v>22989</v>
      </c>
      <c r="H288" s="282">
        <v>2</v>
      </c>
    </row>
    <row r="289" spans="1:8" ht="15.75">
      <c r="A289" s="530">
        <v>287</v>
      </c>
      <c r="B289" s="528" t="s">
        <v>3154</v>
      </c>
      <c r="C289" s="529" t="s">
        <v>22996</v>
      </c>
      <c r="D289" s="17">
        <f t="shared" si="4"/>
        <v>4.9400000000000004</v>
      </c>
      <c r="E289" s="580">
        <v>13600</v>
      </c>
      <c r="F289" s="281">
        <v>42586</v>
      </c>
      <c r="G289" s="3" t="s">
        <v>22989</v>
      </c>
      <c r="H289" s="282">
        <v>2</v>
      </c>
    </row>
    <row r="290" spans="1:8" ht="15.75">
      <c r="A290" s="530">
        <v>288</v>
      </c>
      <c r="B290" s="528" t="s">
        <v>23249</v>
      </c>
      <c r="C290" s="529" t="s">
        <v>3845</v>
      </c>
      <c r="D290" s="17">
        <f t="shared" si="4"/>
        <v>2.6800000000000006</v>
      </c>
      <c r="E290" s="580">
        <v>7378.137651821864</v>
      </c>
      <c r="F290" s="281">
        <v>42586</v>
      </c>
      <c r="G290" s="3" t="s">
        <v>22989</v>
      </c>
      <c r="H290" s="282">
        <v>1.08502024291498</v>
      </c>
    </row>
    <row r="291" spans="1:8" ht="15.75">
      <c r="A291" s="530">
        <v>289</v>
      </c>
      <c r="B291" s="528" t="s">
        <v>23250</v>
      </c>
      <c r="C291" s="529" t="s">
        <v>3845</v>
      </c>
      <c r="D291" s="17">
        <f t="shared" si="4"/>
        <v>2.080000000000001</v>
      </c>
      <c r="E291" s="580">
        <v>5726.315789473686</v>
      </c>
      <c r="F291" s="281">
        <v>42586</v>
      </c>
      <c r="G291" s="3" t="s">
        <v>22989</v>
      </c>
      <c r="H291" s="282">
        <v>0.84210526315789502</v>
      </c>
    </row>
    <row r="292" spans="1:8" ht="15.75">
      <c r="A292" s="526">
        <v>290</v>
      </c>
      <c r="B292" s="528" t="s">
        <v>23251</v>
      </c>
      <c r="C292" s="529" t="s">
        <v>22996</v>
      </c>
      <c r="D292" s="17">
        <f t="shared" si="4"/>
        <v>4.9400000000000004</v>
      </c>
      <c r="E292" s="580">
        <v>13600</v>
      </c>
      <c r="F292" s="281">
        <v>42586</v>
      </c>
      <c r="G292" s="3" t="s">
        <v>22989</v>
      </c>
      <c r="H292" s="282">
        <v>2</v>
      </c>
    </row>
    <row r="293" spans="1:8" ht="15.75">
      <c r="A293" s="530">
        <v>291</v>
      </c>
      <c r="B293" s="531" t="s">
        <v>23252</v>
      </c>
      <c r="C293" s="529" t="s">
        <v>22996</v>
      </c>
      <c r="D293" s="17">
        <f t="shared" si="4"/>
        <v>4.9400000000000004</v>
      </c>
      <c r="E293" s="580">
        <v>13600</v>
      </c>
      <c r="F293" s="281" t="s">
        <v>22998</v>
      </c>
      <c r="G293" s="3" t="s">
        <v>22989</v>
      </c>
      <c r="H293" s="282">
        <v>2</v>
      </c>
    </row>
    <row r="294" spans="1:8" ht="15.75">
      <c r="A294" s="530">
        <v>292</v>
      </c>
      <c r="B294" s="528" t="s">
        <v>23253</v>
      </c>
      <c r="C294" s="529" t="s">
        <v>3845</v>
      </c>
      <c r="D294" s="17">
        <f t="shared" si="4"/>
        <v>2.4299999999999993</v>
      </c>
      <c r="E294" s="580">
        <v>6689.8785425101187</v>
      </c>
      <c r="F294" s="281">
        <v>42586</v>
      </c>
      <c r="G294" s="3" t="s">
        <v>22989</v>
      </c>
      <c r="H294" s="282">
        <v>0.98380566801619396</v>
      </c>
    </row>
    <row r="295" spans="1:8" ht="15.75">
      <c r="A295" s="530">
        <v>293</v>
      </c>
      <c r="B295" s="528" t="s">
        <v>14041</v>
      </c>
      <c r="C295" s="529" t="s">
        <v>3845</v>
      </c>
      <c r="D295" s="17">
        <f t="shared" si="4"/>
        <v>4.8500000000000068</v>
      </c>
      <c r="E295" s="580">
        <v>13352.226720647792</v>
      </c>
      <c r="F295" s="281">
        <v>42586</v>
      </c>
      <c r="G295" s="3" t="s">
        <v>22989</v>
      </c>
      <c r="H295" s="282">
        <v>1.9635627530364399</v>
      </c>
    </row>
    <row r="296" spans="1:8" ht="15.75">
      <c r="A296" s="526">
        <v>294</v>
      </c>
      <c r="B296" s="528" t="s">
        <v>23254</v>
      </c>
      <c r="C296" s="529" t="s">
        <v>3845</v>
      </c>
      <c r="D296" s="17">
        <f t="shared" si="4"/>
        <v>1.430000000000001</v>
      </c>
      <c r="E296" s="580">
        <v>3936.8421052631602</v>
      </c>
      <c r="F296" s="281">
        <v>42586</v>
      </c>
      <c r="G296" s="3" t="s">
        <v>22989</v>
      </c>
      <c r="H296" s="282">
        <v>0.57894736842105299</v>
      </c>
    </row>
    <row r="297" spans="1:8" ht="15.75">
      <c r="A297" s="530">
        <v>295</v>
      </c>
      <c r="B297" s="528" t="s">
        <v>23255</v>
      </c>
      <c r="C297" s="529" t="s">
        <v>3845</v>
      </c>
      <c r="D297" s="17">
        <f t="shared" si="4"/>
        <v>1.4078999999999999</v>
      </c>
      <c r="E297" s="580">
        <v>3875.9999999999995</v>
      </c>
      <c r="F297" s="281">
        <v>42586</v>
      </c>
      <c r="G297" s="3" t="s">
        <v>22989</v>
      </c>
      <c r="H297" s="282">
        <v>0.56999999999999995</v>
      </c>
    </row>
    <row r="298" spans="1:8" ht="15.75">
      <c r="A298" s="530">
        <v>296</v>
      </c>
      <c r="B298" s="528" t="s">
        <v>23256</v>
      </c>
      <c r="C298" s="529" t="s">
        <v>3845</v>
      </c>
      <c r="D298" s="17">
        <f t="shared" si="4"/>
        <v>3.7050000000000001</v>
      </c>
      <c r="E298" s="580">
        <v>10200</v>
      </c>
      <c r="F298" s="281">
        <v>42586</v>
      </c>
      <c r="G298" s="3" t="s">
        <v>22989</v>
      </c>
      <c r="H298" s="282">
        <v>1.5</v>
      </c>
    </row>
    <row r="299" spans="1:8" ht="15.75">
      <c r="A299" s="530">
        <v>297</v>
      </c>
      <c r="B299" s="528" t="s">
        <v>23257</v>
      </c>
      <c r="C299" s="529" t="s">
        <v>3845</v>
      </c>
      <c r="D299" s="17">
        <f t="shared" si="4"/>
        <v>1.3091000000000002</v>
      </c>
      <c r="E299" s="580">
        <v>3604</v>
      </c>
      <c r="F299" s="281">
        <v>42586</v>
      </c>
      <c r="G299" s="3" t="s">
        <v>22989</v>
      </c>
      <c r="H299" s="282">
        <v>0.53</v>
      </c>
    </row>
    <row r="300" spans="1:8" ht="15.75">
      <c r="A300" s="526">
        <v>298</v>
      </c>
      <c r="B300" s="528" t="s">
        <v>23258</v>
      </c>
      <c r="C300" s="529" t="s">
        <v>3845</v>
      </c>
      <c r="D300" s="17">
        <f t="shared" si="4"/>
        <v>2.5400000000000005</v>
      </c>
      <c r="E300" s="580">
        <v>6992.7125506072889</v>
      </c>
      <c r="F300" s="281">
        <v>42586</v>
      </c>
      <c r="G300" s="3" t="s">
        <v>22989</v>
      </c>
      <c r="H300" s="282">
        <v>1.0283400809716601</v>
      </c>
    </row>
    <row r="301" spans="1:8" ht="15.75">
      <c r="A301" s="530">
        <v>299</v>
      </c>
      <c r="B301" s="528" t="s">
        <v>23259</v>
      </c>
      <c r="C301" s="529" t="s">
        <v>3845</v>
      </c>
      <c r="D301" s="17">
        <f t="shared" si="4"/>
        <v>1.070000000000001</v>
      </c>
      <c r="E301" s="580">
        <v>2945.7489878542533</v>
      </c>
      <c r="F301" s="281">
        <v>42586</v>
      </c>
      <c r="G301" s="3" t="s">
        <v>22989</v>
      </c>
      <c r="H301" s="282">
        <v>0.43319838056680199</v>
      </c>
    </row>
    <row r="302" spans="1:8" ht="15.75">
      <c r="A302" s="530">
        <v>300</v>
      </c>
      <c r="B302" s="528" t="s">
        <v>23260</v>
      </c>
      <c r="C302" s="529" t="s">
        <v>3845</v>
      </c>
      <c r="D302" s="17">
        <f t="shared" si="4"/>
        <v>4.3225000000000007</v>
      </c>
      <c r="E302" s="580">
        <v>11900</v>
      </c>
      <c r="F302" s="281">
        <v>42586</v>
      </c>
      <c r="G302" s="3" t="s">
        <v>22989</v>
      </c>
      <c r="H302" s="282">
        <v>1.75</v>
      </c>
    </row>
    <row r="303" spans="1:8" ht="15.75">
      <c r="A303" s="530">
        <v>301</v>
      </c>
      <c r="B303" s="528" t="s">
        <v>23261</v>
      </c>
      <c r="C303" s="529" t="s">
        <v>3845</v>
      </c>
      <c r="D303" s="17">
        <f t="shared" si="4"/>
        <v>1.0000000000000009</v>
      </c>
      <c r="E303" s="580">
        <v>2753.0364372469658</v>
      </c>
      <c r="F303" s="281">
        <v>42586</v>
      </c>
      <c r="G303" s="3" t="s">
        <v>22989</v>
      </c>
      <c r="H303" s="282">
        <v>0.40485829959514202</v>
      </c>
    </row>
    <row r="304" spans="1:8" ht="15.75">
      <c r="A304" s="526">
        <v>302</v>
      </c>
      <c r="B304" s="528" t="s">
        <v>23262</v>
      </c>
      <c r="C304" s="529" t="s">
        <v>3845</v>
      </c>
      <c r="D304" s="17">
        <f t="shared" si="4"/>
        <v>0.41990000000000005</v>
      </c>
      <c r="E304" s="580">
        <v>1156</v>
      </c>
      <c r="F304" s="281">
        <v>42586</v>
      </c>
      <c r="G304" s="3" t="s">
        <v>22989</v>
      </c>
      <c r="H304" s="282">
        <v>0.17</v>
      </c>
    </row>
    <row r="305" spans="1:8" ht="15.75">
      <c r="A305" s="530">
        <v>303</v>
      </c>
      <c r="B305" s="528" t="s">
        <v>23263</v>
      </c>
      <c r="C305" s="529" t="s">
        <v>22996</v>
      </c>
      <c r="D305" s="17">
        <f t="shared" si="4"/>
        <v>4.9400000000000004</v>
      </c>
      <c r="E305" s="580">
        <v>13600</v>
      </c>
      <c r="F305" s="281">
        <v>42586</v>
      </c>
      <c r="G305" s="3" t="s">
        <v>22989</v>
      </c>
      <c r="H305" s="282">
        <v>2</v>
      </c>
    </row>
    <row r="306" spans="1:8" ht="15.75">
      <c r="A306" s="530">
        <v>304</v>
      </c>
      <c r="B306" s="528" t="s">
        <v>21726</v>
      </c>
      <c r="C306" s="529" t="s">
        <v>3845</v>
      </c>
      <c r="D306" s="17">
        <f t="shared" si="4"/>
        <v>2.2230000000000003</v>
      </c>
      <c r="E306" s="580">
        <v>6120</v>
      </c>
      <c r="F306" s="281">
        <v>42586</v>
      </c>
      <c r="G306" s="3" t="s">
        <v>22989</v>
      </c>
      <c r="H306" s="282">
        <v>0.9</v>
      </c>
    </row>
    <row r="307" spans="1:8" ht="15.75">
      <c r="A307" s="530">
        <v>305</v>
      </c>
      <c r="B307" s="528" t="s">
        <v>23264</v>
      </c>
      <c r="C307" s="529" t="s">
        <v>3845</v>
      </c>
      <c r="D307" s="17">
        <f t="shared" si="4"/>
        <v>4.0014000000000003</v>
      </c>
      <c r="E307" s="580">
        <v>11016</v>
      </c>
      <c r="F307" s="281">
        <v>42586</v>
      </c>
      <c r="G307" s="3" t="s">
        <v>22989</v>
      </c>
      <c r="H307" s="282">
        <v>1.62</v>
      </c>
    </row>
    <row r="308" spans="1:8" ht="15.75">
      <c r="A308" s="526">
        <v>306</v>
      </c>
      <c r="B308" s="528" t="s">
        <v>13782</v>
      </c>
      <c r="C308" s="529" t="s">
        <v>3845</v>
      </c>
      <c r="D308" s="17">
        <f t="shared" si="4"/>
        <v>0.8999999999999988</v>
      </c>
      <c r="E308" s="580">
        <v>2477.7327935222638</v>
      </c>
      <c r="F308" s="281">
        <v>42586</v>
      </c>
      <c r="G308" s="3" t="s">
        <v>22989</v>
      </c>
      <c r="H308" s="282">
        <v>0.36437246963562703</v>
      </c>
    </row>
    <row r="309" spans="1:8" ht="15.75">
      <c r="A309" s="530">
        <v>307</v>
      </c>
      <c r="B309" s="528" t="s">
        <v>23265</v>
      </c>
      <c r="C309" s="529" t="s">
        <v>3845</v>
      </c>
      <c r="D309" s="17">
        <f t="shared" si="4"/>
        <v>3.1369000000000002</v>
      </c>
      <c r="E309" s="580">
        <v>8636</v>
      </c>
      <c r="F309" s="281">
        <v>42586</v>
      </c>
      <c r="G309" s="3" t="s">
        <v>22989</v>
      </c>
      <c r="H309" s="282">
        <v>1.27</v>
      </c>
    </row>
    <row r="310" spans="1:8" ht="15.75">
      <c r="A310" s="530">
        <v>308</v>
      </c>
      <c r="B310" s="528" t="s">
        <v>23266</v>
      </c>
      <c r="C310" s="529" t="s">
        <v>22996</v>
      </c>
      <c r="D310" s="17">
        <f t="shared" si="4"/>
        <v>4.9400000000000004</v>
      </c>
      <c r="E310" s="580">
        <v>13600</v>
      </c>
      <c r="F310" s="281">
        <v>42586</v>
      </c>
      <c r="G310" s="3" t="s">
        <v>22989</v>
      </c>
      <c r="H310" s="282">
        <v>2</v>
      </c>
    </row>
    <row r="311" spans="1:8" ht="15.75">
      <c r="A311" s="530">
        <v>309</v>
      </c>
      <c r="B311" s="528" t="s">
        <v>14233</v>
      </c>
      <c r="C311" s="529" t="s">
        <v>3845</v>
      </c>
      <c r="D311" s="17">
        <f t="shared" si="4"/>
        <v>4.5999999999999961</v>
      </c>
      <c r="E311" s="580">
        <v>12663.96761133602</v>
      </c>
      <c r="F311" s="281">
        <v>42586</v>
      </c>
      <c r="G311" s="3" t="s">
        <v>22989</v>
      </c>
      <c r="H311" s="282">
        <v>1.8623481781376501</v>
      </c>
    </row>
    <row r="312" spans="1:8" ht="15.75">
      <c r="A312" s="526">
        <v>310</v>
      </c>
      <c r="B312" s="528" t="s">
        <v>23267</v>
      </c>
      <c r="C312" s="529" t="s">
        <v>3845</v>
      </c>
      <c r="D312" s="17">
        <f t="shared" si="4"/>
        <v>3.8038000000000003</v>
      </c>
      <c r="E312" s="580">
        <v>10472</v>
      </c>
      <c r="F312" s="281">
        <v>42586</v>
      </c>
      <c r="G312" s="3" t="s">
        <v>22989</v>
      </c>
      <c r="H312" s="282">
        <v>1.54</v>
      </c>
    </row>
    <row r="313" spans="1:8" ht="15.75">
      <c r="A313" s="530">
        <v>311</v>
      </c>
      <c r="B313" s="528" t="s">
        <v>23268</v>
      </c>
      <c r="C313" s="529" t="s">
        <v>3845</v>
      </c>
      <c r="D313" s="17">
        <f t="shared" si="4"/>
        <v>1.5399999999999996</v>
      </c>
      <c r="E313" s="580">
        <v>4239.6761133603222</v>
      </c>
      <c r="F313" s="281">
        <v>42586</v>
      </c>
      <c r="G313" s="3" t="s">
        <v>22989</v>
      </c>
      <c r="H313" s="282">
        <v>0.623481781376518</v>
      </c>
    </row>
    <row r="314" spans="1:8" ht="15.75">
      <c r="A314" s="530">
        <v>312</v>
      </c>
      <c r="B314" s="528" t="s">
        <v>3842</v>
      </c>
      <c r="C314" s="529" t="s">
        <v>3845</v>
      </c>
      <c r="D314" s="17">
        <f t="shared" si="4"/>
        <v>0.35000000000000098</v>
      </c>
      <c r="E314" s="580">
        <v>963.56275303643997</v>
      </c>
      <c r="F314" s="281">
        <v>42586</v>
      </c>
      <c r="G314" s="3" t="s">
        <v>22989</v>
      </c>
      <c r="H314" s="282">
        <v>0.14170040485829999</v>
      </c>
    </row>
    <row r="315" spans="1:8" ht="15.75">
      <c r="A315" s="530">
        <v>313</v>
      </c>
      <c r="B315" s="528" t="s">
        <v>23269</v>
      </c>
      <c r="C315" s="529" t="s">
        <v>3845</v>
      </c>
      <c r="D315" s="17">
        <f t="shared" si="4"/>
        <v>2.619999999999997</v>
      </c>
      <c r="E315" s="580">
        <v>7212.9554655870352</v>
      </c>
      <c r="F315" s="281">
        <v>42586</v>
      </c>
      <c r="G315" s="3" t="s">
        <v>22989</v>
      </c>
      <c r="H315" s="282">
        <v>1.0607287449392699</v>
      </c>
    </row>
    <row r="316" spans="1:8" ht="15.75">
      <c r="A316" s="526">
        <v>314</v>
      </c>
      <c r="B316" s="528" t="s">
        <v>23270</v>
      </c>
      <c r="C316" s="529" t="s">
        <v>3845</v>
      </c>
      <c r="D316" s="17">
        <f t="shared" si="4"/>
        <v>3.6099999999999963</v>
      </c>
      <c r="E316" s="580">
        <v>9938.4615384615281</v>
      </c>
      <c r="F316" s="281">
        <v>42586</v>
      </c>
      <c r="G316" s="3" t="s">
        <v>22989</v>
      </c>
      <c r="H316" s="282">
        <v>1.4615384615384599</v>
      </c>
    </row>
    <row r="317" spans="1:8" ht="15.75">
      <c r="A317" s="530">
        <v>315</v>
      </c>
      <c r="B317" s="528" t="s">
        <v>23271</v>
      </c>
      <c r="C317" s="529" t="s">
        <v>3845</v>
      </c>
      <c r="D317" s="17">
        <f t="shared" si="4"/>
        <v>4.3225000000000007</v>
      </c>
      <c r="E317" s="580">
        <v>11900</v>
      </c>
      <c r="F317" s="281">
        <v>42586</v>
      </c>
      <c r="G317" s="3" t="s">
        <v>22989</v>
      </c>
      <c r="H317" s="282">
        <v>1.75</v>
      </c>
    </row>
    <row r="318" spans="1:8" ht="15.75">
      <c r="A318" s="530">
        <v>316</v>
      </c>
      <c r="B318" s="528" t="s">
        <v>23272</v>
      </c>
      <c r="C318" s="529" t="s">
        <v>3845</v>
      </c>
      <c r="D318" s="17">
        <f t="shared" si="4"/>
        <v>2.4299999999999993</v>
      </c>
      <c r="E318" s="580">
        <v>6689.8785425101187</v>
      </c>
      <c r="F318" s="281">
        <v>42586</v>
      </c>
      <c r="G318" s="3" t="s">
        <v>22989</v>
      </c>
      <c r="H318" s="282">
        <v>0.98380566801619396</v>
      </c>
    </row>
    <row r="319" spans="1:8" ht="15.75">
      <c r="A319" s="530">
        <v>317</v>
      </c>
      <c r="B319" s="528" t="s">
        <v>23273</v>
      </c>
      <c r="C319" s="529" t="s">
        <v>22996</v>
      </c>
      <c r="D319" s="17">
        <f t="shared" si="4"/>
        <v>4.9400000000000004</v>
      </c>
      <c r="E319" s="580">
        <v>13600</v>
      </c>
      <c r="F319" s="281">
        <v>42586</v>
      </c>
      <c r="G319" s="3" t="s">
        <v>22989</v>
      </c>
      <c r="H319" s="282">
        <v>2</v>
      </c>
    </row>
    <row r="320" spans="1:8" ht="15.75">
      <c r="A320" s="526">
        <v>318</v>
      </c>
      <c r="B320" s="528" t="s">
        <v>23274</v>
      </c>
      <c r="C320" s="529" t="s">
        <v>3845</v>
      </c>
      <c r="D320" s="17">
        <f t="shared" si="4"/>
        <v>0.67999999999999916</v>
      </c>
      <c r="E320" s="580">
        <v>1872.0647773279329</v>
      </c>
      <c r="F320" s="281">
        <v>42586</v>
      </c>
      <c r="G320" s="3" t="s">
        <v>22989</v>
      </c>
      <c r="H320" s="282">
        <v>0.27530364372469601</v>
      </c>
    </row>
    <row r="321" spans="1:8" ht="15.75">
      <c r="A321" s="530">
        <v>319</v>
      </c>
      <c r="B321" s="528" t="s">
        <v>23275</v>
      </c>
      <c r="C321" s="529" t="s">
        <v>3845</v>
      </c>
      <c r="D321" s="17">
        <f t="shared" si="4"/>
        <v>0.6916000000000001</v>
      </c>
      <c r="E321" s="580">
        <v>1904.0000000000002</v>
      </c>
      <c r="F321" s="281">
        <v>42586</v>
      </c>
      <c r="G321" s="3" t="s">
        <v>22989</v>
      </c>
      <c r="H321" s="282">
        <v>0.28000000000000003</v>
      </c>
    </row>
    <row r="322" spans="1:8" ht="15.75">
      <c r="A322" s="530">
        <v>320</v>
      </c>
      <c r="B322" s="528" t="s">
        <v>23276</v>
      </c>
      <c r="C322" s="529" t="s">
        <v>3845</v>
      </c>
      <c r="D322" s="17">
        <f t="shared" si="4"/>
        <v>0.77999999999999881</v>
      </c>
      <c r="E322" s="580">
        <v>2147.368421052628</v>
      </c>
      <c r="F322" s="281">
        <v>42586</v>
      </c>
      <c r="G322" s="3" t="s">
        <v>22989</v>
      </c>
      <c r="H322" s="282">
        <v>0.31578947368421001</v>
      </c>
    </row>
    <row r="323" spans="1:8" ht="15.75">
      <c r="A323" s="530">
        <v>321</v>
      </c>
      <c r="B323" s="528" t="s">
        <v>23277</v>
      </c>
      <c r="C323" s="529" t="s">
        <v>3845</v>
      </c>
      <c r="D323" s="17">
        <f t="shared" si="4"/>
        <v>0.83000000000000107</v>
      </c>
      <c r="E323" s="580">
        <v>2285.0202429149826</v>
      </c>
      <c r="F323" s="281">
        <v>42586</v>
      </c>
      <c r="G323" s="3" t="s">
        <v>22989</v>
      </c>
      <c r="H323" s="282">
        <v>0.33603238866396801</v>
      </c>
    </row>
    <row r="324" spans="1:8" ht="15.75">
      <c r="A324" s="526">
        <v>322</v>
      </c>
      <c r="B324" s="528" t="s">
        <v>23278</v>
      </c>
      <c r="C324" s="529" t="s">
        <v>3845</v>
      </c>
      <c r="D324" s="17">
        <f t="shared" si="4"/>
        <v>4.5999999999999961</v>
      </c>
      <c r="E324" s="580">
        <v>12663.96761133602</v>
      </c>
      <c r="F324" s="281">
        <v>42586</v>
      </c>
      <c r="G324" s="3" t="s">
        <v>22989</v>
      </c>
      <c r="H324" s="282">
        <v>1.8623481781376501</v>
      </c>
    </row>
    <row r="325" spans="1:8" ht="15.75">
      <c r="A325" s="530">
        <v>323</v>
      </c>
      <c r="B325" s="528" t="s">
        <v>23279</v>
      </c>
      <c r="C325" s="529" t="s">
        <v>3845</v>
      </c>
      <c r="D325" s="17">
        <f t="shared" ref="D325:D388" si="5">H325*2.47</f>
        <v>1.7400000000000011</v>
      </c>
      <c r="E325" s="580">
        <v>4790.2834008097198</v>
      </c>
      <c r="F325" s="281">
        <v>42586</v>
      </c>
      <c r="G325" s="3" t="s">
        <v>22989</v>
      </c>
      <c r="H325" s="282">
        <v>0.70445344129554699</v>
      </c>
    </row>
    <row r="326" spans="1:8" ht="15.75">
      <c r="A326" s="530">
        <v>324</v>
      </c>
      <c r="B326" s="528" t="s">
        <v>23280</v>
      </c>
      <c r="C326" s="529" t="s">
        <v>3845</v>
      </c>
      <c r="D326" s="17">
        <f t="shared" si="5"/>
        <v>4.9153000000000002</v>
      </c>
      <c r="E326" s="580">
        <v>13532</v>
      </c>
      <c r="F326" s="281">
        <v>42586</v>
      </c>
      <c r="G326" s="3" t="s">
        <v>22989</v>
      </c>
      <c r="H326" s="282">
        <v>1.99</v>
      </c>
    </row>
    <row r="327" spans="1:8" ht="15.75">
      <c r="A327" s="530">
        <v>325</v>
      </c>
      <c r="B327" s="528" t="s">
        <v>23281</v>
      </c>
      <c r="C327" s="529" t="s">
        <v>3845</v>
      </c>
      <c r="D327" s="17">
        <f t="shared" si="5"/>
        <v>2.699999999999994</v>
      </c>
      <c r="E327" s="580">
        <v>7433.1983805667842</v>
      </c>
      <c r="F327" s="281">
        <v>42586</v>
      </c>
      <c r="G327" s="3" t="s">
        <v>22989</v>
      </c>
      <c r="H327" s="282">
        <v>1.09311740890688</v>
      </c>
    </row>
    <row r="328" spans="1:8" ht="15.75">
      <c r="A328" s="526">
        <v>326</v>
      </c>
      <c r="B328" s="528" t="s">
        <v>23282</v>
      </c>
      <c r="C328" s="529" t="s">
        <v>3845</v>
      </c>
      <c r="D328" s="17">
        <f t="shared" si="5"/>
        <v>3.1999999999999913</v>
      </c>
      <c r="E328" s="580">
        <v>8809.7165991902602</v>
      </c>
      <c r="F328" s="281">
        <v>42586</v>
      </c>
      <c r="G328" s="3" t="s">
        <v>22989</v>
      </c>
      <c r="H328" s="282">
        <v>1.2955465587044499</v>
      </c>
    </row>
    <row r="329" spans="1:8" ht="15.75">
      <c r="A329" s="530">
        <v>327</v>
      </c>
      <c r="B329" s="528" t="s">
        <v>23283</v>
      </c>
      <c r="C329" s="529" t="s">
        <v>3845</v>
      </c>
      <c r="D329" s="17">
        <f t="shared" si="5"/>
        <v>0.6</v>
      </c>
      <c r="E329" s="580">
        <v>1651.821862348178</v>
      </c>
      <c r="F329" s="281">
        <v>42586</v>
      </c>
      <c r="G329" s="3" t="s">
        <v>22989</v>
      </c>
      <c r="H329" s="282">
        <v>0.24291497975708501</v>
      </c>
    </row>
    <row r="330" spans="1:8" ht="15.75">
      <c r="A330" s="530">
        <v>328</v>
      </c>
      <c r="B330" s="528" t="s">
        <v>23284</v>
      </c>
      <c r="C330" s="529" t="s">
        <v>3845</v>
      </c>
      <c r="D330" s="17">
        <f t="shared" si="5"/>
        <v>0.50000000000000044</v>
      </c>
      <c r="E330" s="580">
        <v>1376.5182186234829</v>
      </c>
      <c r="F330" s="281">
        <v>42586</v>
      </c>
      <c r="G330" s="3" t="s">
        <v>22989</v>
      </c>
      <c r="H330" s="282">
        <v>0.20242914979757101</v>
      </c>
    </row>
    <row r="331" spans="1:8" ht="15.75">
      <c r="A331" s="530">
        <v>329</v>
      </c>
      <c r="B331" s="531" t="s">
        <v>14304</v>
      </c>
      <c r="C331" s="529" t="s">
        <v>3845</v>
      </c>
      <c r="D331" s="17">
        <f t="shared" si="5"/>
        <v>4.8165000000000004</v>
      </c>
      <c r="E331" s="580">
        <v>13260</v>
      </c>
      <c r="F331" s="281" t="s">
        <v>22998</v>
      </c>
      <c r="G331" s="3" t="s">
        <v>22989</v>
      </c>
      <c r="H331" s="282">
        <v>1.95</v>
      </c>
    </row>
    <row r="332" spans="1:8" ht="15.75">
      <c r="A332" s="526">
        <v>330</v>
      </c>
      <c r="B332" s="528" t="s">
        <v>23285</v>
      </c>
      <c r="C332" s="529" t="s">
        <v>3845</v>
      </c>
      <c r="D332" s="17">
        <f t="shared" si="5"/>
        <v>2.0253999999999999</v>
      </c>
      <c r="E332" s="580">
        <v>5576</v>
      </c>
      <c r="F332" s="281">
        <v>42586</v>
      </c>
      <c r="G332" s="3" t="s">
        <v>22989</v>
      </c>
      <c r="H332" s="282">
        <v>0.82</v>
      </c>
    </row>
    <row r="333" spans="1:8" ht="15.75">
      <c r="A333" s="530">
        <v>331</v>
      </c>
      <c r="B333" s="528" t="s">
        <v>23286</v>
      </c>
      <c r="C333" s="529" t="s">
        <v>3845</v>
      </c>
      <c r="D333" s="17">
        <f t="shared" si="5"/>
        <v>2.0100000000000007</v>
      </c>
      <c r="E333" s="580">
        <v>5533.603238866398</v>
      </c>
      <c r="F333" s="281">
        <v>42586</v>
      </c>
      <c r="G333" s="3" t="s">
        <v>22989</v>
      </c>
      <c r="H333" s="282">
        <v>0.81376518218623495</v>
      </c>
    </row>
    <row r="334" spans="1:8" ht="15.75">
      <c r="A334" s="530">
        <v>332</v>
      </c>
      <c r="B334" s="528" t="s">
        <v>23287</v>
      </c>
      <c r="C334" s="529" t="s">
        <v>3845</v>
      </c>
      <c r="D334" s="17">
        <f t="shared" si="5"/>
        <v>1.9760000000000002</v>
      </c>
      <c r="E334" s="580">
        <v>5440</v>
      </c>
      <c r="F334" s="281">
        <v>42586</v>
      </c>
      <c r="G334" s="3" t="s">
        <v>22989</v>
      </c>
      <c r="H334" s="282">
        <v>0.8</v>
      </c>
    </row>
    <row r="335" spans="1:8" ht="15.75">
      <c r="A335" s="530">
        <v>333</v>
      </c>
      <c r="B335" s="528" t="s">
        <v>23288</v>
      </c>
      <c r="C335" s="529" t="s">
        <v>3845</v>
      </c>
      <c r="D335" s="17">
        <f t="shared" si="5"/>
        <v>0.83000000000000107</v>
      </c>
      <c r="E335" s="580">
        <v>2285.0202429149826</v>
      </c>
      <c r="F335" s="281">
        <v>42586</v>
      </c>
      <c r="G335" s="3" t="s">
        <v>22989</v>
      </c>
      <c r="H335" s="282">
        <v>0.33603238866396801</v>
      </c>
    </row>
    <row r="336" spans="1:8" ht="15.75">
      <c r="A336" s="526">
        <v>334</v>
      </c>
      <c r="B336" s="528" t="s">
        <v>23289</v>
      </c>
      <c r="C336" s="529" t="s">
        <v>3845</v>
      </c>
      <c r="D336" s="17">
        <f t="shared" si="5"/>
        <v>2.6700000000000044</v>
      </c>
      <c r="E336" s="580">
        <v>7350.6072874494039</v>
      </c>
      <c r="F336" s="281">
        <v>42586</v>
      </c>
      <c r="G336" s="3" t="s">
        <v>22989</v>
      </c>
      <c r="H336" s="282">
        <v>1.08097165991903</v>
      </c>
    </row>
    <row r="337" spans="1:8" ht="15.75">
      <c r="A337" s="530">
        <v>335</v>
      </c>
      <c r="B337" s="528" t="s">
        <v>23290</v>
      </c>
      <c r="C337" s="529" t="s">
        <v>3845</v>
      </c>
      <c r="D337" s="17">
        <f t="shared" si="5"/>
        <v>2.9899999999999909</v>
      </c>
      <c r="E337" s="580">
        <v>8231.5789473683944</v>
      </c>
      <c r="F337" s="281">
        <v>42586</v>
      </c>
      <c r="G337" s="3" t="s">
        <v>22989</v>
      </c>
      <c r="H337" s="282">
        <v>1.2105263157894699</v>
      </c>
    </row>
    <row r="338" spans="1:8" ht="15.75">
      <c r="A338" s="530">
        <v>336</v>
      </c>
      <c r="B338" s="528" t="s">
        <v>23291</v>
      </c>
      <c r="C338" s="529" t="s">
        <v>3845</v>
      </c>
      <c r="D338" s="17">
        <f t="shared" si="5"/>
        <v>4.5999999999999961</v>
      </c>
      <c r="E338" s="580">
        <v>12663.96761133602</v>
      </c>
      <c r="F338" s="281">
        <v>42586</v>
      </c>
      <c r="G338" s="3" t="s">
        <v>22989</v>
      </c>
      <c r="H338" s="282">
        <v>1.8623481781376501</v>
      </c>
    </row>
    <row r="339" spans="1:8" ht="15.75">
      <c r="A339" s="530">
        <v>337</v>
      </c>
      <c r="B339" s="528" t="s">
        <v>23292</v>
      </c>
      <c r="C339" s="529" t="s">
        <v>3845</v>
      </c>
      <c r="D339" s="17">
        <f t="shared" si="5"/>
        <v>2.8800000000000048</v>
      </c>
      <c r="E339" s="580">
        <v>7928.7449392712679</v>
      </c>
      <c r="F339" s="281">
        <v>42586</v>
      </c>
      <c r="G339" s="3" t="s">
        <v>22989</v>
      </c>
      <c r="H339" s="282">
        <v>1.16599190283401</v>
      </c>
    </row>
    <row r="340" spans="1:8" ht="15.75">
      <c r="A340" s="526">
        <v>338</v>
      </c>
      <c r="B340" s="528" t="s">
        <v>22082</v>
      </c>
      <c r="C340" s="529" t="s">
        <v>3845</v>
      </c>
      <c r="D340" s="17">
        <f t="shared" si="5"/>
        <v>4.4099999999999886</v>
      </c>
      <c r="E340" s="580">
        <v>12140.890688259076</v>
      </c>
      <c r="F340" s="281">
        <v>42586</v>
      </c>
      <c r="G340" s="3" t="s">
        <v>22989</v>
      </c>
      <c r="H340" s="282">
        <v>1.7854251012145701</v>
      </c>
    </row>
    <row r="341" spans="1:8" ht="15.75">
      <c r="A341" s="530">
        <v>339</v>
      </c>
      <c r="B341" s="528" t="s">
        <v>23293</v>
      </c>
      <c r="C341" s="529" t="s">
        <v>3845</v>
      </c>
      <c r="D341" s="17">
        <f t="shared" si="5"/>
        <v>1.9760000000000002</v>
      </c>
      <c r="E341" s="580">
        <v>5440</v>
      </c>
      <c r="F341" s="281">
        <v>42586</v>
      </c>
      <c r="G341" s="3" t="s">
        <v>22989</v>
      </c>
      <c r="H341" s="282">
        <v>0.8</v>
      </c>
    </row>
    <row r="342" spans="1:8" ht="15.75">
      <c r="A342" s="530">
        <v>340</v>
      </c>
      <c r="B342" s="528" t="s">
        <v>23293</v>
      </c>
      <c r="C342" s="529" t="s">
        <v>22996</v>
      </c>
      <c r="D342" s="17">
        <f t="shared" si="5"/>
        <v>4.9400000000000004</v>
      </c>
      <c r="E342" s="580">
        <v>13600</v>
      </c>
      <c r="F342" s="281">
        <v>42586</v>
      </c>
      <c r="G342" s="3" t="s">
        <v>22989</v>
      </c>
      <c r="H342" s="282">
        <v>2</v>
      </c>
    </row>
    <row r="343" spans="1:8" ht="15.75">
      <c r="A343" s="530">
        <v>341</v>
      </c>
      <c r="B343" s="528" t="s">
        <v>23294</v>
      </c>
      <c r="C343" s="529" t="s">
        <v>3845</v>
      </c>
      <c r="D343" s="17">
        <f t="shared" si="5"/>
        <v>4.4213000000000005</v>
      </c>
      <c r="E343" s="580">
        <v>12172</v>
      </c>
      <c r="F343" s="281">
        <v>42586</v>
      </c>
      <c r="G343" s="3" t="s">
        <v>22989</v>
      </c>
      <c r="H343" s="282">
        <v>1.79</v>
      </c>
    </row>
    <row r="344" spans="1:8" ht="15.75">
      <c r="A344" s="526">
        <v>342</v>
      </c>
      <c r="B344" s="528" t="s">
        <v>23295</v>
      </c>
      <c r="C344" s="529" t="s">
        <v>3845</v>
      </c>
      <c r="D344" s="17">
        <f t="shared" si="5"/>
        <v>1.0621</v>
      </c>
      <c r="E344" s="580">
        <v>2924</v>
      </c>
      <c r="F344" s="281">
        <v>42586</v>
      </c>
      <c r="G344" s="3" t="s">
        <v>22989</v>
      </c>
      <c r="H344" s="282">
        <v>0.43</v>
      </c>
    </row>
    <row r="345" spans="1:8" ht="15.75">
      <c r="A345" s="530">
        <v>343</v>
      </c>
      <c r="B345" s="528" t="s">
        <v>23296</v>
      </c>
      <c r="C345" s="529" t="s">
        <v>3845</v>
      </c>
      <c r="D345" s="17">
        <f t="shared" si="5"/>
        <v>0.74099999999999999</v>
      </c>
      <c r="E345" s="580">
        <v>2040</v>
      </c>
      <c r="F345" s="281">
        <v>42586</v>
      </c>
      <c r="G345" s="3" t="s">
        <v>22989</v>
      </c>
      <c r="H345" s="282">
        <v>0.3</v>
      </c>
    </row>
    <row r="346" spans="1:8" ht="15.75">
      <c r="A346" s="530">
        <v>344</v>
      </c>
      <c r="B346" s="528" t="s">
        <v>23297</v>
      </c>
      <c r="C346" s="529" t="s">
        <v>22996</v>
      </c>
      <c r="D346" s="17">
        <f t="shared" si="5"/>
        <v>4.9400000000000004</v>
      </c>
      <c r="E346" s="580">
        <v>13600</v>
      </c>
      <c r="F346" s="281">
        <v>42586</v>
      </c>
      <c r="G346" s="3" t="s">
        <v>22989</v>
      </c>
      <c r="H346" s="282">
        <v>2</v>
      </c>
    </row>
    <row r="347" spans="1:8" ht="15.75">
      <c r="A347" s="530">
        <v>345</v>
      </c>
      <c r="B347" s="528" t="s">
        <v>23298</v>
      </c>
      <c r="C347" s="529" t="s">
        <v>3845</v>
      </c>
      <c r="D347" s="17">
        <f t="shared" si="5"/>
        <v>1.569999999999999</v>
      </c>
      <c r="E347" s="580">
        <v>4322.2672064777298</v>
      </c>
      <c r="F347" s="281">
        <v>42586</v>
      </c>
      <c r="G347" s="3" t="s">
        <v>22989</v>
      </c>
      <c r="H347" s="282">
        <v>0.63562753036437203</v>
      </c>
    </row>
    <row r="348" spans="1:8" ht="15.75">
      <c r="A348" s="526">
        <v>346</v>
      </c>
      <c r="B348" s="528" t="s">
        <v>23299</v>
      </c>
      <c r="C348" s="529" t="s">
        <v>3845</v>
      </c>
      <c r="D348" s="17">
        <f t="shared" si="5"/>
        <v>3.5815000000000001</v>
      </c>
      <c r="E348" s="580">
        <v>9860</v>
      </c>
      <c r="F348" s="281">
        <v>42586</v>
      </c>
      <c r="G348" s="3" t="s">
        <v>22989</v>
      </c>
      <c r="H348" s="282">
        <v>1.45</v>
      </c>
    </row>
    <row r="349" spans="1:8" ht="15.75">
      <c r="A349" s="530">
        <v>347</v>
      </c>
      <c r="B349" s="528" t="s">
        <v>23300</v>
      </c>
      <c r="C349" s="529" t="s">
        <v>22996</v>
      </c>
      <c r="D349" s="17">
        <f t="shared" si="5"/>
        <v>4.9400000000000004</v>
      </c>
      <c r="E349" s="580">
        <v>13600</v>
      </c>
      <c r="F349" s="281">
        <v>42586</v>
      </c>
      <c r="G349" s="3" t="s">
        <v>22989</v>
      </c>
      <c r="H349" s="282">
        <v>2</v>
      </c>
    </row>
    <row r="350" spans="1:8" ht="15.75">
      <c r="A350" s="530">
        <v>348</v>
      </c>
      <c r="B350" s="532" t="s">
        <v>23301</v>
      </c>
      <c r="C350" s="529" t="s">
        <v>3845</v>
      </c>
      <c r="D350" s="17">
        <f t="shared" si="5"/>
        <v>3.1999999999999913</v>
      </c>
      <c r="E350" s="578">
        <v>8809.7165991902602</v>
      </c>
      <c r="F350" s="281">
        <v>42586</v>
      </c>
      <c r="G350" s="3" t="s">
        <v>23302</v>
      </c>
      <c r="H350" s="284">
        <v>1.2955465587044499</v>
      </c>
    </row>
    <row r="351" spans="1:8" ht="15.75">
      <c r="A351" s="530">
        <v>349</v>
      </c>
      <c r="B351" s="533" t="s">
        <v>23303</v>
      </c>
      <c r="C351" s="529" t="s">
        <v>22996</v>
      </c>
      <c r="D351" s="17">
        <f t="shared" si="5"/>
        <v>4.9400000000000004</v>
      </c>
      <c r="E351" s="578">
        <v>13600</v>
      </c>
      <c r="F351" s="281">
        <v>42586</v>
      </c>
      <c r="G351" s="3" t="s">
        <v>23302</v>
      </c>
      <c r="H351" s="284">
        <v>2</v>
      </c>
    </row>
    <row r="352" spans="1:8" ht="15.75">
      <c r="A352" s="526">
        <v>350</v>
      </c>
      <c r="B352" s="532" t="s">
        <v>23304</v>
      </c>
      <c r="C352" s="529" t="s">
        <v>22996</v>
      </c>
      <c r="D352" s="17">
        <f t="shared" si="5"/>
        <v>4.9400000000000004</v>
      </c>
      <c r="E352" s="578">
        <v>13600</v>
      </c>
      <c r="F352" s="281">
        <v>42586</v>
      </c>
      <c r="G352" s="3" t="s">
        <v>23302</v>
      </c>
      <c r="H352" s="284">
        <v>2</v>
      </c>
    </row>
    <row r="353" spans="1:8" ht="15.75">
      <c r="A353" s="530">
        <v>351</v>
      </c>
      <c r="B353" s="532" t="s">
        <v>28</v>
      </c>
      <c r="C353" s="529" t="s">
        <v>3845</v>
      </c>
      <c r="D353" s="17">
        <f t="shared" si="5"/>
        <v>1.430000000000001</v>
      </c>
      <c r="E353" s="578">
        <v>3936.8421052631602</v>
      </c>
      <c r="F353" s="281">
        <v>42586</v>
      </c>
      <c r="G353" s="3" t="s">
        <v>23302</v>
      </c>
      <c r="H353" s="284">
        <v>0.57894736842105299</v>
      </c>
    </row>
    <row r="354" spans="1:8" ht="15.75">
      <c r="A354" s="530">
        <v>352</v>
      </c>
      <c r="B354" s="534" t="s">
        <v>23305</v>
      </c>
      <c r="C354" s="529" t="s">
        <v>3845</v>
      </c>
      <c r="D354" s="17">
        <f t="shared" si="5"/>
        <v>2.8800000000000048</v>
      </c>
      <c r="E354" s="578">
        <v>7928.7449392712679</v>
      </c>
      <c r="F354" s="281">
        <v>42586</v>
      </c>
      <c r="G354" s="3" t="s">
        <v>23302</v>
      </c>
      <c r="H354" s="284">
        <v>1.16599190283401</v>
      </c>
    </row>
    <row r="355" spans="1:8" ht="15.75">
      <c r="A355" s="530">
        <v>353</v>
      </c>
      <c r="B355" s="535" t="s">
        <v>23306</v>
      </c>
      <c r="C355" s="529" t="s">
        <v>3845</v>
      </c>
      <c r="D355" s="17">
        <f t="shared" si="5"/>
        <v>1.2599999999999989</v>
      </c>
      <c r="E355" s="578">
        <v>3468.8259109311707</v>
      </c>
      <c r="F355" s="281" t="s">
        <v>22998</v>
      </c>
      <c r="G355" s="3" t="s">
        <v>23302</v>
      </c>
      <c r="H355" s="284">
        <v>0.51012145748987803</v>
      </c>
    </row>
    <row r="356" spans="1:8" ht="15.75">
      <c r="A356" s="526">
        <v>354</v>
      </c>
      <c r="B356" s="534" t="s">
        <v>23307</v>
      </c>
      <c r="C356" s="529" t="s">
        <v>3845</v>
      </c>
      <c r="D356" s="17">
        <f t="shared" si="5"/>
        <v>2.4799999999999969</v>
      </c>
      <c r="E356" s="578">
        <v>6827.5303643724601</v>
      </c>
      <c r="F356" s="281">
        <v>42586</v>
      </c>
      <c r="G356" s="3" t="s">
        <v>23302</v>
      </c>
      <c r="H356" s="284">
        <v>1.00404858299595</v>
      </c>
    </row>
    <row r="357" spans="1:8" ht="15.75">
      <c r="A357" s="530">
        <v>355</v>
      </c>
      <c r="B357" s="532" t="s">
        <v>23308</v>
      </c>
      <c r="C357" s="529" t="s">
        <v>3845</v>
      </c>
      <c r="D357" s="17">
        <f t="shared" si="5"/>
        <v>1.430000000000001</v>
      </c>
      <c r="E357" s="578">
        <v>3936.8421052631602</v>
      </c>
      <c r="F357" s="281">
        <v>42586</v>
      </c>
      <c r="G357" s="3" t="s">
        <v>23302</v>
      </c>
      <c r="H357" s="284">
        <v>0.57894736842105299</v>
      </c>
    </row>
    <row r="358" spans="1:8" ht="15.75">
      <c r="A358" s="530">
        <v>356</v>
      </c>
      <c r="B358" s="532" t="s">
        <v>23309</v>
      </c>
      <c r="C358" s="529" t="s">
        <v>3845</v>
      </c>
      <c r="D358" s="17">
        <f t="shared" si="5"/>
        <v>1.430000000000001</v>
      </c>
      <c r="E358" s="578">
        <v>3936.8421052631602</v>
      </c>
      <c r="F358" s="281">
        <v>42586</v>
      </c>
      <c r="G358" s="3" t="s">
        <v>23302</v>
      </c>
      <c r="H358" s="284">
        <v>0.57894736842105299</v>
      </c>
    </row>
    <row r="359" spans="1:8" ht="15.75">
      <c r="A359" s="530">
        <v>357</v>
      </c>
      <c r="B359" s="532" t="s">
        <v>23310</v>
      </c>
      <c r="C359" s="529" t="s">
        <v>3845</v>
      </c>
      <c r="D359" s="17">
        <f t="shared" si="5"/>
        <v>1.430000000000001</v>
      </c>
      <c r="E359" s="578">
        <v>3936.8421052631602</v>
      </c>
      <c r="F359" s="281">
        <v>42586</v>
      </c>
      <c r="G359" s="3" t="s">
        <v>23302</v>
      </c>
      <c r="H359" s="284">
        <v>0.57894736842105299</v>
      </c>
    </row>
    <row r="360" spans="1:8" ht="15.75">
      <c r="A360" s="526">
        <v>358</v>
      </c>
      <c r="B360" s="532" t="s">
        <v>11828</v>
      </c>
      <c r="C360" s="529" t="s">
        <v>3845</v>
      </c>
      <c r="D360" s="17">
        <f t="shared" si="5"/>
        <v>1.5199999999999991</v>
      </c>
      <c r="E360" s="578">
        <v>4184.615384615382</v>
      </c>
      <c r="F360" s="281">
        <v>42586</v>
      </c>
      <c r="G360" s="3" t="s">
        <v>23302</v>
      </c>
      <c r="H360" s="284">
        <v>0.61538461538461497</v>
      </c>
    </row>
    <row r="361" spans="1:8" ht="15.75">
      <c r="A361" s="530">
        <v>359</v>
      </c>
      <c r="B361" s="532" t="s">
        <v>22006</v>
      </c>
      <c r="C361" s="529" t="s">
        <v>3845</v>
      </c>
      <c r="D361" s="17">
        <f t="shared" si="5"/>
        <v>2.359999999999999</v>
      </c>
      <c r="E361" s="579">
        <v>6497.1659919028316</v>
      </c>
      <c r="F361" s="281">
        <v>42586</v>
      </c>
      <c r="G361" s="3" t="s">
        <v>23302</v>
      </c>
      <c r="H361" s="285">
        <v>0.95546558704453399</v>
      </c>
    </row>
    <row r="362" spans="1:8" ht="15.75">
      <c r="A362" s="530">
        <v>360</v>
      </c>
      <c r="B362" s="532" t="s">
        <v>23311</v>
      </c>
      <c r="C362" s="529" t="s">
        <v>3845</v>
      </c>
      <c r="D362" s="17">
        <f t="shared" si="5"/>
        <v>0.67000000000000015</v>
      </c>
      <c r="E362" s="578">
        <v>1844.534412955466</v>
      </c>
      <c r="F362" s="281">
        <v>42586</v>
      </c>
      <c r="G362" s="3" t="s">
        <v>23302</v>
      </c>
      <c r="H362" s="284">
        <v>0.271255060728745</v>
      </c>
    </row>
    <row r="363" spans="1:8" ht="15.75">
      <c r="A363" s="530">
        <v>361</v>
      </c>
      <c r="B363" s="532" t="s">
        <v>23312</v>
      </c>
      <c r="C363" s="529" t="s">
        <v>3845</v>
      </c>
      <c r="D363" s="17">
        <f t="shared" si="5"/>
        <v>0.2800000000000008</v>
      </c>
      <c r="E363" s="578">
        <v>770.85020242915198</v>
      </c>
      <c r="F363" s="281">
        <v>42586</v>
      </c>
      <c r="G363" s="3" t="s">
        <v>23302</v>
      </c>
      <c r="H363" s="284">
        <v>0.11336032388664</v>
      </c>
    </row>
    <row r="364" spans="1:8" ht="15.75">
      <c r="A364" s="526">
        <v>362</v>
      </c>
      <c r="B364" s="532" t="s">
        <v>23077</v>
      </c>
      <c r="C364" s="529" t="s">
        <v>3845</v>
      </c>
      <c r="D364" s="17">
        <f t="shared" si="5"/>
        <v>3.3600000000000101</v>
      </c>
      <c r="E364" s="578">
        <v>9250.2024291498237</v>
      </c>
      <c r="F364" s="281">
        <v>42586</v>
      </c>
      <c r="G364" s="3" t="s">
        <v>23302</v>
      </c>
      <c r="H364" s="284">
        <v>1.3603238866396801</v>
      </c>
    </row>
    <row r="365" spans="1:8" ht="15.75">
      <c r="A365" s="530">
        <v>363</v>
      </c>
      <c r="B365" s="536" t="s">
        <v>23313</v>
      </c>
      <c r="C365" s="529" t="s">
        <v>3845</v>
      </c>
      <c r="D365" s="17">
        <f t="shared" si="5"/>
        <v>1.1299999999999999</v>
      </c>
      <c r="E365" s="578">
        <v>3110.931174089068</v>
      </c>
      <c r="F365" s="281" t="s">
        <v>22998</v>
      </c>
      <c r="G365" s="3" t="s">
        <v>23302</v>
      </c>
      <c r="H365" s="284">
        <v>0.45748987854251</v>
      </c>
    </row>
    <row r="366" spans="1:8" ht="15.75">
      <c r="A366" s="530">
        <v>364</v>
      </c>
      <c r="B366" s="533" t="s">
        <v>23314</v>
      </c>
      <c r="C366" s="529" t="s">
        <v>3845</v>
      </c>
      <c r="D366" s="17">
        <f t="shared" si="5"/>
        <v>1.2100000000000013</v>
      </c>
      <c r="E366" s="578">
        <v>3331.1740890688293</v>
      </c>
      <c r="F366" s="281">
        <v>42586</v>
      </c>
      <c r="G366" s="3" t="s">
        <v>23302</v>
      </c>
      <c r="H366" s="284">
        <v>0.48987854251012197</v>
      </c>
    </row>
    <row r="367" spans="1:8" ht="15.75">
      <c r="A367" s="530">
        <v>365</v>
      </c>
      <c r="B367" s="532" t="s">
        <v>23315</v>
      </c>
      <c r="C367" s="529" t="s">
        <v>3845</v>
      </c>
      <c r="D367" s="17">
        <f t="shared" si="5"/>
        <v>0.48</v>
      </c>
      <c r="E367" s="578">
        <v>1321.4574898785424</v>
      </c>
      <c r="F367" s="281">
        <v>42586</v>
      </c>
      <c r="G367" s="3" t="s">
        <v>23302</v>
      </c>
      <c r="H367" s="284">
        <v>0.19433198380566799</v>
      </c>
    </row>
    <row r="368" spans="1:8" ht="15.75">
      <c r="A368" s="526">
        <v>366</v>
      </c>
      <c r="B368" s="533" t="s">
        <v>23316</v>
      </c>
      <c r="C368" s="529" t="s">
        <v>3845</v>
      </c>
      <c r="D368" s="17">
        <f t="shared" si="5"/>
        <v>2.8000000000000078</v>
      </c>
      <c r="E368" s="578">
        <v>7708.5020242915198</v>
      </c>
      <c r="F368" s="281">
        <v>42586</v>
      </c>
      <c r="G368" s="3" t="s">
        <v>23302</v>
      </c>
      <c r="H368" s="284">
        <v>1.1336032388663999</v>
      </c>
    </row>
    <row r="369" spans="1:8" ht="15.75">
      <c r="A369" s="530">
        <v>367</v>
      </c>
      <c r="B369" s="532" t="s">
        <v>23317</v>
      </c>
      <c r="C369" s="529" t="s">
        <v>3845</v>
      </c>
      <c r="D369" s="17">
        <f t="shared" si="5"/>
        <v>0.84999999999999887</v>
      </c>
      <c r="E369" s="578">
        <v>2340.080971659916</v>
      </c>
      <c r="F369" s="281">
        <v>42586</v>
      </c>
      <c r="G369" s="3" t="s">
        <v>23302</v>
      </c>
      <c r="H369" s="284">
        <v>0.34412955465586997</v>
      </c>
    </row>
    <row r="370" spans="1:8" ht="15.75">
      <c r="A370" s="530">
        <v>368</v>
      </c>
      <c r="B370" s="532" t="s">
        <v>23318</v>
      </c>
      <c r="C370" s="529" t="s">
        <v>3845</v>
      </c>
      <c r="D370" s="17">
        <f t="shared" si="5"/>
        <v>3.1999999999999913</v>
      </c>
      <c r="E370" s="579">
        <v>8809.7165991902602</v>
      </c>
      <c r="F370" s="281">
        <v>42586</v>
      </c>
      <c r="G370" s="3" t="s">
        <v>23302</v>
      </c>
      <c r="H370" s="285">
        <v>1.2955465587044499</v>
      </c>
    </row>
    <row r="371" spans="1:8" ht="15.75">
      <c r="A371" s="530">
        <v>369</v>
      </c>
      <c r="B371" s="533" t="s">
        <v>23319</v>
      </c>
      <c r="C371" s="529" t="s">
        <v>22996</v>
      </c>
      <c r="D371" s="17">
        <f t="shared" si="5"/>
        <v>4.9400000000000004</v>
      </c>
      <c r="E371" s="578">
        <v>13600</v>
      </c>
      <c r="F371" s="281">
        <v>42586</v>
      </c>
      <c r="G371" s="3" t="s">
        <v>23302</v>
      </c>
      <c r="H371" s="284">
        <v>2</v>
      </c>
    </row>
    <row r="372" spans="1:8" ht="15.75">
      <c r="A372" s="526">
        <v>370</v>
      </c>
      <c r="B372" s="533" t="s">
        <v>17398</v>
      </c>
      <c r="C372" s="529" t="s">
        <v>22996</v>
      </c>
      <c r="D372" s="17">
        <f t="shared" si="5"/>
        <v>4.9400000000000004</v>
      </c>
      <c r="E372" s="578">
        <v>13600</v>
      </c>
      <c r="F372" s="281">
        <v>42586</v>
      </c>
      <c r="G372" s="3" t="s">
        <v>23302</v>
      </c>
      <c r="H372" s="284">
        <v>2</v>
      </c>
    </row>
    <row r="373" spans="1:8" ht="15.75">
      <c r="A373" s="530">
        <v>371</v>
      </c>
      <c r="B373" s="532" t="s">
        <v>23320</v>
      </c>
      <c r="C373" s="529" t="s">
        <v>3845</v>
      </c>
      <c r="D373" s="17">
        <f t="shared" si="5"/>
        <v>0.48</v>
      </c>
      <c r="E373" s="579">
        <v>1321.4574898785424</v>
      </c>
      <c r="F373" s="281">
        <v>42586</v>
      </c>
      <c r="G373" s="3" t="s">
        <v>23302</v>
      </c>
      <c r="H373" s="285">
        <v>0.19433198380566799</v>
      </c>
    </row>
    <row r="374" spans="1:8" ht="15.75">
      <c r="A374" s="530">
        <v>372</v>
      </c>
      <c r="B374" s="532" t="s">
        <v>23321</v>
      </c>
      <c r="C374" s="529" t="s">
        <v>3845</v>
      </c>
      <c r="D374" s="17">
        <f t="shared" si="5"/>
        <v>0.48</v>
      </c>
      <c r="E374" s="578">
        <v>1321.4574898785424</v>
      </c>
      <c r="F374" s="281">
        <v>42586</v>
      </c>
      <c r="G374" s="3" t="s">
        <v>23302</v>
      </c>
      <c r="H374" s="284">
        <v>0.19433198380566799</v>
      </c>
    </row>
    <row r="375" spans="1:8" ht="15.75">
      <c r="A375" s="530">
        <v>373</v>
      </c>
      <c r="B375" s="532" t="s">
        <v>23322</v>
      </c>
      <c r="C375" s="529" t="s">
        <v>3845</v>
      </c>
      <c r="D375" s="17">
        <f t="shared" si="5"/>
        <v>1.1299999999999999</v>
      </c>
      <c r="E375" s="578">
        <v>3110.931174089068</v>
      </c>
      <c r="F375" s="281">
        <v>42586</v>
      </c>
      <c r="G375" s="3" t="s">
        <v>23302</v>
      </c>
      <c r="H375" s="284">
        <v>0.45748987854251</v>
      </c>
    </row>
    <row r="376" spans="1:8" ht="15.75">
      <c r="A376" s="526">
        <v>374</v>
      </c>
      <c r="B376" s="532" t="s">
        <v>23323</v>
      </c>
      <c r="C376" s="529" t="s">
        <v>3845</v>
      </c>
      <c r="D376" s="17">
        <f t="shared" si="5"/>
        <v>4.7599999999999891</v>
      </c>
      <c r="E376" s="578">
        <v>13104.453441295516</v>
      </c>
      <c r="F376" s="281">
        <v>42586</v>
      </c>
      <c r="G376" s="3" t="s">
        <v>23302</v>
      </c>
      <c r="H376" s="284">
        <v>1.92712550607287</v>
      </c>
    </row>
    <row r="377" spans="1:8" ht="15.75">
      <c r="A377" s="530">
        <v>375</v>
      </c>
      <c r="B377" s="534" t="s">
        <v>23324</v>
      </c>
      <c r="C377" s="529" t="s">
        <v>3845</v>
      </c>
      <c r="D377" s="17">
        <f t="shared" si="5"/>
        <v>2.390000000000001</v>
      </c>
      <c r="E377" s="578">
        <v>6579.7570850202455</v>
      </c>
      <c r="F377" s="281">
        <v>42586</v>
      </c>
      <c r="G377" s="3" t="s">
        <v>23302</v>
      </c>
      <c r="H377" s="284">
        <v>0.96761133603238902</v>
      </c>
    </row>
    <row r="378" spans="1:8" ht="15.75">
      <c r="A378" s="530">
        <v>376</v>
      </c>
      <c r="B378" s="534" t="s">
        <v>23325</v>
      </c>
      <c r="C378" s="529" t="s">
        <v>3845</v>
      </c>
      <c r="D378" s="17">
        <f t="shared" si="5"/>
        <v>0.33000000000000063</v>
      </c>
      <c r="E378" s="578">
        <v>908.50202429149954</v>
      </c>
      <c r="F378" s="281">
        <v>42586</v>
      </c>
      <c r="G378" s="3" t="s">
        <v>23302</v>
      </c>
      <c r="H378" s="284">
        <v>0.13360323886639699</v>
      </c>
    </row>
    <row r="379" spans="1:8" ht="15.75">
      <c r="A379" s="530">
        <v>377</v>
      </c>
      <c r="B379" s="533" t="s">
        <v>17773</v>
      </c>
      <c r="C379" s="529" t="s">
        <v>22996</v>
      </c>
      <c r="D379" s="17">
        <f t="shared" si="5"/>
        <v>4.9400000000000004</v>
      </c>
      <c r="E379" s="580">
        <v>13600</v>
      </c>
      <c r="F379" s="281">
        <v>42586</v>
      </c>
      <c r="G379" s="3" t="s">
        <v>23302</v>
      </c>
      <c r="H379" s="282">
        <v>2</v>
      </c>
    </row>
    <row r="380" spans="1:8" ht="15.75">
      <c r="A380" s="526">
        <v>378</v>
      </c>
      <c r="B380" s="532" t="s">
        <v>23326</v>
      </c>
      <c r="C380" s="529" t="s">
        <v>3845</v>
      </c>
      <c r="D380" s="17">
        <f t="shared" si="5"/>
        <v>2.359999999999999</v>
      </c>
      <c r="E380" s="580">
        <v>6497.1659919028316</v>
      </c>
      <c r="F380" s="281">
        <v>42586</v>
      </c>
      <c r="G380" s="3" t="s">
        <v>23302</v>
      </c>
      <c r="H380" s="282">
        <v>0.95546558704453399</v>
      </c>
    </row>
    <row r="381" spans="1:8" ht="15.75">
      <c r="A381" s="530">
        <v>379</v>
      </c>
      <c r="B381" s="533" t="s">
        <v>23327</v>
      </c>
      <c r="C381" s="529" t="s">
        <v>3845</v>
      </c>
      <c r="D381" s="17">
        <f t="shared" si="5"/>
        <v>2.8000000000000078</v>
      </c>
      <c r="E381" s="580">
        <v>7708.5020242915198</v>
      </c>
      <c r="F381" s="281">
        <v>42586</v>
      </c>
      <c r="G381" s="3" t="s">
        <v>23302</v>
      </c>
      <c r="H381" s="282">
        <v>1.1336032388663999</v>
      </c>
    </row>
    <row r="382" spans="1:8" ht="15.75">
      <c r="A382" s="530">
        <v>380</v>
      </c>
      <c r="B382" s="533" t="s">
        <v>22080</v>
      </c>
      <c r="C382" s="529" t="s">
        <v>3845</v>
      </c>
      <c r="D382" s="17">
        <f t="shared" si="5"/>
        <v>2.8000000000000078</v>
      </c>
      <c r="E382" s="580">
        <v>7708.5020242915198</v>
      </c>
      <c r="F382" s="281">
        <v>42586</v>
      </c>
      <c r="G382" s="3" t="s">
        <v>23302</v>
      </c>
      <c r="H382" s="282">
        <v>1.1336032388663999</v>
      </c>
    </row>
    <row r="383" spans="1:8" ht="15.75">
      <c r="A383" s="530">
        <v>381</v>
      </c>
      <c r="B383" s="533" t="s">
        <v>21889</v>
      </c>
      <c r="C383" s="529" t="s">
        <v>3845</v>
      </c>
      <c r="D383" s="17">
        <f t="shared" si="5"/>
        <v>2.4200000000000004</v>
      </c>
      <c r="E383" s="580">
        <v>6662.3481781376522</v>
      </c>
      <c r="F383" s="281">
        <v>42586</v>
      </c>
      <c r="G383" s="3" t="s">
        <v>23302</v>
      </c>
      <c r="H383" s="282">
        <v>0.97975708502024295</v>
      </c>
    </row>
    <row r="384" spans="1:8" ht="15.75">
      <c r="A384" s="526">
        <v>382</v>
      </c>
      <c r="B384" s="532" t="s">
        <v>23328</v>
      </c>
      <c r="C384" s="529" t="s">
        <v>3845</v>
      </c>
      <c r="D384" s="17">
        <f t="shared" si="5"/>
        <v>1.5199999999999991</v>
      </c>
      <c r="E384" s="580">
        <v>4184.615384615382</v>
      </c>
      <c r="F384" s="281">
        <v>42586</v>
      </c>
      <c r="G384" s="3" t="s">
        <v>23302</v>
      </c>
      <c r="H384" s="282">
        <v>0.61538461538461497</v>
      </c>
    </row>
    <row r="385" spans="1:8" ht="15.75">
      <c r="A385" s="530">
        <v>383</v>
      </c>
      <c r="B385" s="533" t="s">
        <v>23329</v>
      </c>
      <c r="C385" s="529" t="s">
        <v>3845</v>
      </c>
      <c r="D385" s="17">
        <f t="shared" si="5"/>
        <v>2.4200000000000004</v>
      </c>
      <c r="E385" s="580">
        <v>6662.3481781376522</v>
      </c>
      <c r="F385" s="281">
        <v>42586</v>
      </c>
      <c r="G385" s="3" t="s">
        <v>23302</v>
      </c>
      <c r="H385" s="282">
        <v>0.97975708502024295</v>
      </c>
    </row>
    <row r="386" spans="1:8" ht="15.75">
      <c r="A386" s="530">
        <v>384</v>
      </c>
      <c r="B386" s="532" t="s">
        <v>23330</v>
      </c>
      <c r="C386" s="529" t="s">
        <v>22996</v>
      </c>
      <c r="D386" s="17">
        <f t="shared" si="5"/>
        <v>4.9400000000000004</v>
      </c>
      <c r="E386" s="580">
        <v>13600</v>
      </c>
      <c r="F386" s="281">
        <v>42586</v>
      </c>
      <c r="G386" s="3" t="s">
        <v>23302</v>
      </c>
      <c r="H386" s="282">
        <v>2</v>
      </c>
    </row>
    <row r="387" spans="1:8" ht="15.75">
      <c r="A387" s="530">
        <v>385</v>
      </c>
      <c r="B387" s="532" t="s">
        <v>23331</v>
      </c>
      <c r="C387" s="529" t="s">
        <v>3845</v>
      </c>
      <c r="D387" s="17">
        <f t="shared" si="5"/>
        <v>7.9999999999999918E-2</v>
      </c>
      <c r="E387" s="580">
        <v>220.24291497975685</v>
      </c>
      <c r="F387" s="281">
        <v>42586</v>
      </c>
      <c r="G387" s="3" t="s">
        <v>23302</v>
      </c>
      <c r="H387" s="282">
        <v>3.2388663967611302E-2</v>
      </c>
    </row>
    <row r="388" spans="1:8" ht="15.75">
      <c r="A388" s="526">
        <v>386</v>
      </c>
      <c r="B388" s="534" t="s">
        <v>23332</v>
      </c>
      <c r="C388" s="529" t="s">
        <v>3845</v>
      </c>
      <c r="D388" s="17">
        <f t="shared" si="5"/>
        <v>0.93999999999999961</v>
      </c>
      <c r="E388" s="580">
        <v>2587.8542510121447</v>
      </c>
      <c r="F388" s="281">
        <v>42586</v>
      </c>
      <c r="G388" s="3" t="s">
        <v>23302</v>
      </c>
      <c r="H388" s="282">
        <v>0.38056680161943301</v>
      </c>
    </row>
    <row r="389" spans="1:8" ht="15.75">
      <c r="A389" s="530">
        <v>387</v>
      </c>
      <c r="B389" s="532" t="s">
        <v>23333</v>
      </c>
      <c r="C389" s="529" t="s">
        <v>3845</v>
      </c>
      <c r="D389" s="17">
        <f t="shared" ref="D389:D452" si="6">H389*2.47</f>
        <v>0.43000000000000016</v>
      </c>
      <c r="E389" s="580">
        <v>1183.8056680161947</v>
      </c>
      <c r="F389" s="281">
        <v>42586</v>
      </c>
      <c r="G389" s="3" t="s">
        <v>23302</v>
      </c>
      <c r="H389" s="282">
        <v>0.17408906882591099</v>
      </c>
    </row>
    <row r="390" spans="1:8" ht="15.75">
      <c r="A390" s="530">
        <v>388</v>
      </c>
      <c r="B390" s="534" t="s">
        <v>23334</v>
      </c>
      <c r="C390" s="529" t="s">
        <v>3845</v>
      </c>
      <c r="D390" s="17">
        <f t="shared" si="6"/>
        <v>3.5000000000000102</v>
      </c>
      <c r="E390" s="580">
        <v>9635.6275303643997</v>
      </c>
      <c r="F390" s="281">
        <v>42586</v>
      </c>
      <c r="G390" s="3" t="s">
        <v>23302</v>
      </c>
      <c r="H390" s="282">
        <v>1.417004048583</v>
      </c>
    </row>
    <row r="391" spans="1:8" ht="15.75">
      <c r="A391" s="530">
        <v>389</v>
      </c>
      <c r="B391" s="532" t="s">
        <v>23335</v>
      </c>
      <c r="C391" s="529" t="s">
        <v>3845</v>
      </c>
      <c r="D391" s="17">
        <f t="shared" si="6"/>
        <v>0.369999999999999</v>
      </c>
      <c r="E391" s="580">
        <v>1018.6234817813737</v>
      </c>
      <c r="F391" s="281">
        <v>42586</v>
      </c>
      <c r="G391" s="3" t="s">
        <v>23302</v>
      </c>
      <c r="H391" s="282">
        <v>0.14979757085020201</v>
      </c>
    </row>
    <row r="392" spans="1:8" ht="15.75">
      <c r="A392" s="526">
        <v>390</v>
      </c>
      <c r="B392" s="533" t="s">
        <v>23336</v>
      </c>
      <c r="C392" s="529" t="s">
        <v>22996</v>
      </c>
      <c r="D392" s="17">
        <f t="shared" si="6"/>
        <v>4.9400000000000004</v>
      </c>
      <c r="E392" s="580">
        <v>13600</v>
      </c>
      <c r="F392" s="281">
        <v>42586</v>
      </c>
      <c r="G392" s="3" t="s">
        <v>23302</v>
      </c>
      <c r="H392" s="282">
        <v>2</v>
      </c>
    </row>
    <row r="393" spans="1:8" ht="15.75">
      <c r="A393" s="530">
        <v>391</v>
      </c>
      <c r="B393" s="532" t="s">
        <v>23337</v>
      </c>
      <c r="C393" s="529" t="s">
        <v>3845</v>
      </c>
      <c r="D393" s="17">
        <f t="shared" si="6"/>
        <v>0.53999999999999881</v>
      </c>
      <c r="E393" s="580">
        <v>1486.6396761133567</v>
      </c>
      <c r="F393" s="281">
        <v>42586</v>
      </c>
      <c r="G393" s="3" t="s">
        <v>23302</v>
      </c>
      <c r="H393" s="282">
        <v>0.218623481781376</v>
      </c>
    </row>
    <row r="394" spans="1:8" ht="15.75">
      <c r="A394" s="530">
        <v>392</v>
      </c>
      <c r="B394" s="532" t="s">
        <v>23338</v>
      </c>
      <c r="C394" s="529" t="s">
        <v>3845</v>
      </c>
      <c r="D394" s="17">
        <f t="shared" si="6"/>
        <v>1.6599999999999997</v>
      </c>
      <c r="E394" s="580">
        <v>4570.040485829958</v>
      </c>
      <c r="F394" s="281">
        <v>42586</v>
      </c>
      <c r="G394" s="3" t="s">
        <v>23302</v>
      </c>
      <c r="H394" s="282">
        <v>0.67206477732793501</v>
      </c>
    </row>
    <row r="395" spans="1:8" ht="15.75">
      <c r="A395" s="530">
        <v>393</v>
      </c>
      <c r="B395" s="532" t="s">
        <v>23339</v>
      </c>
      <c r="C395" s="529" t="s">
        <v>3845</v>
      </c>
      <c r="D395" s="17">
        <f t="shared" si="6"/>
        <v>0.3899999999999994</v>
      </c>
      <c r="E395" s="580">
        <v>1073.684210526314</v>
      </c>
      <c r="F395" s="281">
        <v>42586</v>
      </c>
      <c r="G395" s="3" t="s">
        <v>23302</v>
      </c>
      <c r="H395" s="282">
        <v>0.157894736842105</v>
      </c>
    </row>
    <row r="396" spans="1:8" ht="15.75">
      <c r="A396" s="526">
        <v>394</v>
      </c>
      <c r="B396" s="534" t="s">
        <v>23340</v>
      </c>
      <c r="C396" s="529" t="s">
        <v>3845</v>
      </c>
      <c r="D396" s="17">
        <f t="shared" si="6"/>
        <v>0.86000000000000032</v>
      </c>
      <c r="E396" s="580">
        <v>2367.6113360323893</v>
      </c>
      <c r="F396" s="281">
        <v>42586</v>
      </c>
      <c r="G396" s="3" t="s">
        <v>23302</v>
      </c>
      <c r="H396" s="282">
        <v>0.34817813765182198</v>
      </c>
    </row>
    <row r="397" spans="1:8" ht="15.75">
      <c r="A397" s="530">
        <v>395</v>
      </c>
      <c r="B397" s="532" t="s">
        <v>23341</v>
      </c>
      <c r="C397" s="529" t="s">
        <v>3845</v>
      </c>
      <c r="D397" s="17">
        <f t="shared" si="6"/>
        <v>2.359999999999999</v>
      </c>
      <c r="E397" s="580">
        <v>6497.1659919028316</v>
      </c>
      <c r="F397" s="281">
        <v>42586</v>
      </c>
      <c r="G397" s="3" t="s">
        <v>23302</v>
      </c>
      <c r="H397" s="282">
        <v>0.95546558704453399</v>
      </c>
    </row>
    <row r="398" spans="1:8" ht="15.75">
      <c r="A398" s="530">
        <v>396</v>
      </c>
      <c r="B398" s="534" t="s">
        <v>23342</v>
      </c>
      <c r="C398" s="529" t="s">
        <v>3845</v>
      </c>
      <c r="D398" s="17">
        <f t="shared" si="6"/>
        <v>1.7799999999999996</v>
      </c>
      <c r="E398" s="580">
        <v>4900.4048582995938</v>
      </c>
      <c r="F398" s="281">
        <v>42586</v>
      </c>
      <c r="G398" s="3" t="s">
        <v>23302</v>
      </c>
      <c r="H398" s="282">
        <v>0.72064777327935203</v>
      </c>
    </row>
    <row r="399" spans="1:8" ht="15.75">
      <c r="A399" s="530">
        <v>397</v>
      </c>
      <c r="B399" s="533" t="s">
        <v>23343</v>
      </c>
      <c r="C399" s="529" t="s">
        <v>22996</v>
      </c>
      <c r="D399" s="17">
        <f t="shared" si="6"/>
        <v>4.9400000000000004</v>
      </c>
      <c r="E399" s="580">
        <v>13600</v>
      </c>
      <c r="F399" s="281">
        <v>42586</v>
      </c>
      <c r="G399" s="3" t="s">
        <v>23302</v>
      </c>
      <c r="H399" s="282">
        <v>2</v>
      </c>
    </row>
    <row r="400" spans="1:8" ht="15.75">
      <c r="A400" s="526">
        <v>398</v>
      </c>
      <c r="B400" s="534" t="s">
        <v>23344</v>
      </c>
      <c r="C400" s="529" t="s">
        <v>3845</v>
      </c>
      <c r="D400" s="17">
        <f t="shared" si="6"/>
        <v>1.7799999999999996</v>
      </c>
      <c r="E400" s="580">
        <v>4900.4048582995938</v>
      </c>
      <c r="F400" s="281">
        <v>42586</v>
      </c>
      <c r="G400" s="3" t="s">
        <v>23302</v>
      </c>
      <c r="H400" s="282">
        <v>0.72064777327935203</v>
      </c>
    </row>
    <row r="401" spans="1:8" ht="15.75">
      <c r="A401" s="530">
        <v>399</v>
      </c>
      <c r="B401" s="532" t="s">
        <v>23345</v>
      </c>
      <c r="C401" s="529" t="s">
        <v>3845</v>
      </c>
      <c r="D401" s="17">
        <f t="shared" si="6"/>
        <v>3.1999999999999913</v>
      </c>
      <c r="E401" s="580">
        <v>8809.7165991902602</v>
      </c>
      <c r="F401" s="281">
        <v>42586</v>
      </c>
      <c r="G401" s="3" t="s">
        <v>23302</v>
      </c>
      <c r="H401" s="282">
        <v>1.2955465587044499</v>
      </c>
    </row>
    <row r="402" spans="1:8" ht="15.75">
      <c r="A402" s="530">
        <v>400</v>
      </c>
      <c r="B402" s="533" t="s">
        <v>23346</v>
      </c>
      <c r="C402" s="529" t="s">
        <v>3845</v>
      </c>
      <c r="D402" s="17">
        <f t="shared" si="6"/>
        <v>2.8000000000000078</v>
      </c>
      <c r="E402" s="580">
        <v>7708.5020242915198</v>
      </c>
      <c r="F402" s="281">
        <v>42586</v>
      </c>
      <c r="G402" s="3" t="s">
        <v>23302</v>
      </c>
      <c r="H402" s="282">
        <v>1.1336032388663999</v>
      </c>
    </row>
    <row r="403" spans="1:8" ht="15.75">
      <c r="A403" s="530">
        <v>401</v>
      </c>
      <c r="B403" s="534" t="s">
        <v>19231</v>
      </c>
      <c r="C403" s="529" t="s">
        <v>3845</v>
      </c>
      <c r="D403" s="17">
        <f t="shared" si="6"/>
        <v>1.92</v>
      </c>
      <c r="E403" s="580">
        <v>5285.8299595141698</v>
      </c>
      <c r="F403" s="281">
        <v>42586</v>
      </c>
      <c r="G403" s="3" t="s">
        <v>23302</v>
      </c>
      <c r="H403" s="282">
        <v>0.77732793522267196</v>
      </c>
    </row>
    <row r="404" spans="1:8" ht="15.75">
      <c r="A404" s="526">
        <v>402</v>
      </c>
      <c r="B404" s="534" t="s">
        <v>23347</v>
      </c>
      <c r="C404" s="529" t="s">
        <v>3845</v>
      </c>
      <c r="D404" s="17">
        <f t="shared" si="6"/>
        <v>0.4000000000000008</v>
      </c>
      <c r="E404" s="580">
        <v>1101.2145748987875</v>
      </c>
      <c r="F404" s="281">
        <v>42586</v>
      </c>
      <c r="G404" s="3" t="s">
        <v>23302</v>
      </c>
      <c r="H404" s="282">
        <v>0.16194331983805699</v>
      </c>
    </row>
    <row r="405" spans="1:8" ht="15.75">
      <c r="A405" s="530">
        <v>403</v>
      </c>
      <c r="B405" s="537" t="s">
        <v>23348</v>
      </c>
      <c r="C405" s="529" t="s">
        <v>3845</v>
      </c>
      <c r="D405" s="17">
        <f t="shared" si="6"/>
        <v>1.51</v>
      </c>
      <c r="E405" s="581">
        <v>4157.0850202429101</v>
      </c>
      <c r="F405" s="281">
        <v>42586</v>
      </c>
      <c r="G405" s="3" t="s">
        <v>23349</v>
      </c>
      <c r="H405" s="282">
        <v>0.61133603238866396</v>
      </c>
    </row>
    <row r="406" spans="1:8" ht="15.75">
      <c r="A406" s="530">
        <v>404</v>
      </c>
      <c r="B406" s="537" t="s">
        <v>23350</v>
      </c>
      <c r="C406" s="529" t="s">
        <v>3845</v>
      </c>
      <c r="D406" s="17">
        <f t="shared" si="6"/>
        <v>3.2604000000000006</v>
      </c>
      <c r="E406" s="581">
        <v>8976</v>
      </c>
      <c r="F406" s="281">
        <v>42586</v>
      </c>
      <c r="G406" s="3" t="s">
        <v>23349</v>
      </c>
      <c r="H406" s="282">
        <v>1.32</v>
      </c>
    </row>
    <row r="407" spans="1:8" ht="31.5">
      <c r="A407" s="530">
        <v>405</v>
      </c>
      <c r="B407" s="537" t="s">
        <v>23351</v>
      </c>
      <c r="C407" s="529" t="s">
        <v>3845</v>
      </c>
      <c r="D407" s="17">
        <f t="shared" si="6"/>
        <v>2.9146000000000001</v>
      </c>
      <c r="E407" s="581">
        <v>8024</v>
      </c>
      <c r="F407" s="281">
        <v>42586</v>
      </c>
      <c r="G407" s="3" t="s">
        <v>23349</v>
      </c>
      <c r="H407" s="282">
        <v>1.18</v>
      </c>
    </row>
    <row r="408" spans="1:8" ht="15.75">
      <c r="A408" s="526">
        <v>406</v>
      </c>
      <c r="B408" s="537" t="s">
        <v>23352</v>
      </c>
      <c r="C408" s="529" t="s">
        <v>22996</v>
      </c>
      <c r="D408" s="17">
        <f t="shared" si="6"/>
        <v>4.9400000000000004</v>
      </c>
      <c r="E408" s="581">
        <v>13600</v>
      </c>
      <c r="F408" s="281">
        <v>42586</v>
      </c>
      <c r="G408" s="3" t="s">
        <v>23349</v>
      </c>
      <c r="H408" s="282">
        <v>2</v>
      </c>
    </row>
    <row r="409" spans="1:8" ht="15.75">
      <c r="A409" s="530">
        <v>407</v>
      </c>
      <c r="B409" s="538" t="s">
        <v>23353</v>
      </c>
      <c r="C409" s="529" t="s">
        <v>3845</v>
      </c>
      <c r="D409" s="17">
        <f t="shared" si="6"/>
        <v>3.0628000000000002</v>
      </c>
      <c r="E409" s="582">
        <v>8432</v>
      </c>
      <c r="F409" s="281" t="s">
        <v>23354</v>
      </c>
      <c r="G409" s="3" t="s">
        <v>23349</v>
      </c>
      <c r="H409" s="282">
        <v>1.24</v>
      </c>
    </row>
    <row r="410" spans="1:8" ht="15.75">
      <c r="A410" s="530">
        <v>408</v>
      </c>
      <c r="B410" s="537" t="s">
        <v>23355</v>
      </c>
      <c r="C410" s="529" t="s">
        <v>3845</v>
      </c>
      <c r="D410" s="17">
        <f t="shared" si="6"/>
        <v>3.3098000000000005</v>
      </c>
      <c r="E410" s="581">
        <v>9112</v>
      </c>
      <c r="F410" s="281">
        <v>42586</v>
      </c>
      <c r="G410" s="3" t="s">
        <v>23349</v>
      </c>
      <c r="H410" s="282">
        <v>1.34</v>
      </c>
    </row>
    <row r="411" spans="1:8" ht="15.75">
      <c r="A411" s="530">
        <v>409</v>
      </c>
      <c r="B411" s="537" t="s">
        <v>23356</v>
      </c>
      <c r="C411" s="529" t="s">
        <v>3845</v>
      </c>
      <c r="D411" s="17">
        <f t="shared" si="6"/>
        <v>1.399999999999999</v>
      </c>
      <c r="E411" s="581">
        <v>3854.2510121457499</v>
      </c>
      <c r="F411" s="281">
        <v>42586</v>
      </c>
      <c r="G411" s="3" t="s">
        <v>23349</v>
      </c>
      <c r="H411" s="282">
        <v>0.56680161943319796</v>
      </c>
    </row>
    <row r="412" spans="1:8" ht="15.75">
      <c r="A412" s="526">
        <v>410</v>
      </c>
      <c r="B412" s="537" t="s">
        <v>23357</v>
      </c>
      <c r="C412" s="529" t="s">
        <v>3845</v>
      </c>
      <c r="D412" s="17">
        <f t="shared" si="6"/>
        <v>2.0499999999999989</v>
      </c>
      <c r="E412" s="581">
        <v>5643.7246963562702</v>
      </c>
      <c r="F412" s="281">
        <v>42586</v>
      </c>
      <c r="G412" s="3" t="s">
        <v>23349</v>
      </c>
      <c r="H412" s="282">
        <v>0.82995951417003999</v>
      </c>
    </row>
    <row r="413" spans="1:8" ht="15.75">
      <c r="A413" s="530">
        <v>411</v>
      </c>
      <c r="B413" s="537" t="s">
        <v>23358</v>
      </c>
      <c r="C413" s="529" t="s">
        <v>3845</v>
      </c>
      <c r="D413" s="17">
        <f t="shared" si="6"/>
        <v>1.2499999999999998</v>
      </c>
      <c r="E413" s="581">
        <v>3441.2955465587002</v>
      </c>
      <c r="F413" s="281">
        <v>42586</v>
      </c>
      <c r="G413" s="3" t="s">
        <v>23349</v>
      </c>
      <c r="H413" s="282">
        <v>0.50607287449392702</v>
      </c>
    </row>
    <row r="414" spans="1:8" ht="15.75">
      <c r="A414" s="530">
        <v>412</v>
      </c>
      <c r="B414" s="537" t="s">
        <v>23359</v>
      </c>
      <c r="C414" s="529" t="s">
        <v>3845</v>
      </c>
      <c r="D414" s="17">
        <f t="shared" si="6"/>
        <v>2.2000000000000011</v>
      </c>
      <c r="E414" s="581">
        <v>6056.6801619433199</v>
      </c>
      <c r="F414" s="281">
        <v>42586</v>
      </c>
      <c r="G414" s="3" t="s">
        <v>23349</v>
      </c>
      <c r="H414" s="282">
        <v>0.89068825910931204</v>
      </c>
    </row>
    <row r="415" spans="1:8" ht="15.75">
      <c r="A415" s="530">
        <v>413</v>
      </c>
      <c r="B415" s="537" t="s">
        <v>23360</v>
      </c>
      <c r="C415" s="529" t="s">
        <v>3845</v>
      </c>
      <c r="D415" s="17">
        <f t="shared" si="6"/>
        <v>2.5935000000000001</v>
      </c>
      <c r="E415" s="581">
        <v>7140</v>
      </c>
      <c r="F415" s="281">
        <v>42586</v>
      </c>
      <c r="G415" s="3" t="s">
        <v>23349</v>
      </c>
      <c r="H415" s="282">
        <v>1.05</v>
      </c>
    </row>
    <row r="416" spans="1:8" ht="15.75">
      <c r="A416" s="526">
        <v>414</v>
      </c>
      <c r="B416" s="537" t="s">
        <v>23361</v>
      </c>
      <c r="C416" s="529" t="s">
        <v>22996</v>
      </c>
      <c r="D416" s="17">
        <f t="shared" si="6"/>
        <v>4.9400000000000004</v>
      </c>
      <c r="E416" s="581">
        <v>13600</v>
      </c>
      <c r="F416" s="281">
        <v>42586</v>
      </c>
      <c r="G416" s="3" t="s">
        <v>23349</v>
      </c>
      <c r="H416" s="282">
        <v>2</v>
      </c>
    </row>
    <row r="417" spans="1:8" ht="15.75">
      <c r="A417" s="530">
        <v>415</v>
      </c>
      <c r="B417" s="537" t="s">
        <v>23362</v>
      </c>
      <c r="C417" s="529" t="s">
        <v>3845</v>
      </c>
      <c r="D417" s="17">
        <f t="shared" si="6"/>
        <v>0.53999999999999881</v>
      </c>
      <c r="E417" s="581">
        <v>1486.6396761133601</v>
      </c>
      <c r="F417" s="281">
        <v>42586</v>
      </c>
      <c r="G417" s="3" t="s">
        <v>23349</v>
      </c>
      <c r="H417" s="282">
        <v>0.218623481781376</v>
      </c>
    </row>
    <row r="418" spans="1:8" ht="15.75">
      <c r="A418" s="530">
        <v>416</v>
      </c>
      <c r="B418" s="537" t="s">
        <v>23363</v>
      </c>
      <c r="C418" s="529" t="s">
        <v>22996</v>
      </c>
      <c r="D418" s="17">
        <f t="shared" si="6"/>
        <v>4.9400000000000004</v>
      </c>
      <c r="E418" s="581">
        <v>13600</v>
      </c>
      <c r="F418" s="281">
        <v>42586</v>
      </c>
      <c r="G418" s="3" t="s">
        <v>23349</v>
      </c>
      <c r="H418" s="282">
        <v>2</v>
      </c>
    </row>
    <row r="419" spans="1:8" ht="15.75">
      <c r="A419" s="530">
        <v>417</v>
      </c>
      <c r="B419" s="537" t="s">
        <v>23364</v>
      </c>
      <c r="C419" s="529" t="s">
        <v>3845</v>
      </c>
      <c r="D419" s="17">
        <f t="shared" si="6"/>
        <v>0.26999999999999941</v>
      </c>
      <c r="E419" s="581">
        <v>743.31983805668006</v>
      </c>
      <c r="F419" s="281">
        <v>42586</v>
      </c>
      <c r="G419" s="3" t="s">
        <v>23349</v>
      </c>
      <c r="H419" s="282">
        <v>0.109311740890688</v>
      </c>
    </row>
    <row r="420" spans="1:8" ht="15.75">
      <c r="A420" s="526">
        <v>418</v>
      </c>
      <c r="B420" s="537" t="s">
        <v>23365</v>
      </c>
      <c r="C420" s="529" t="s">
        <v>3845</v>
      </c>
      <c r="D420" s="17">
        <f t="shared" si="6"/>
        <v>4.7399999999999967</v>
      </c>
      <c r="E420" s="581">
        <v>13049.3927125506</v>
      </c>
      <c r="F420" s="281">
        <v>42586</v>
      </c>
      <c r="G420" s="3" t="s">
        <v>23349</v>
      </c>
      <c r="H420" s="282">
        <v>1.91902834008097</v>
      </c>
    </row>
    <row r="421" spans="1:8" ht="15.75">
      <c r="A421" s="530">
        <v>419</v>
      </c>
      <c r="B421" s="537" t="s">
        <v>23366</v>
      </c>
      <c r="C421" s="529" t="s">
        <v>3845</v>
      </c>
      <c r="D421" s="17">
        <f t="shared" si="6"/>
        <v>2.9099999999999944</v>
      </c>
      <c r="E421" s="581">
        <v>8011.33603238866</v>
      </c>
      <c r="F421" s="281">
        <v>42586</v>
      </c>
      <c r="G421" s="3" t="s">
        <v>23349</v>
      </c>
      <c r="H421" s="282">
        <v>1.17813765182186</v>
      </c>
    </row>
    <row r="422" spans="1:8" ht="15.75">
      <c r="A422" s="530">
        <v>420</v>
      </c>
      <c r="B422" s="537" t="s">
        <v>23367</v>
      </c>
      <c r="C422" s="529" t="s">
        <v>3845</v>
      </c>
      <c r="D422" s="17">
        <f t="shared" si="6"/>
        <v>2.4899999999999931</v>
      </c>
      <c r="E422" s="581">
        <v>6855.0607287449402</v>
      </c>
      <c r="F422" s="281">
        <v>42586</v>
      </c>
      <c r="G422" s="3" t="s">
        <v>23349</v>
      </c>
      <c r="H422" s="282">
        <v>1.0080971659919</v>
      </c>
    </row>
    <row r="423" spans="1:8" ht="15.75">
      <c r="A423" s="530">
        <v>421</v>
      </c>
      <c r="B423" s="537" t="s">
        <v>23368</v>
      </c>
      <c r="C423" s="529" t="s">
        <v>3845</v>
      </c>
      <c r="D423" s="17">
        <f t="shared" si="6"/>
        <v>1.360000000000001</v>
      </c>
      <c r="E423" s="581">
        <v>3740</v>
      </c>
      <c r="F423" s="281">
        <v>42586</v>
      </c>
      <c r="G423" s="3" t="s">
        <v>23349</v>
      </c>
      <c r="H423" s="282">
        <v>0.55060728744939302</v>
      </c>
    </row>
    <row r="424" spans="1:8" ht="15.75">
      <c r="A424" s="526">
        <v>422</v>
      </c>
      <c r="B424" s="537" t="s">
        <v>23369</v>
      </c>
      <c r="C424" s="529" t="s">
        <v>3845</v>
      </c>
      <c r="D424" s="17">
        <f t="shared" si="6"/>
        <v>2.8299999999999974</v>
      </c>
      <c r="E424" s="581">
        <v>7791.0931174089101</v>
      </c>
      <c r="F424" s="281">
        <v>42586</v>
      </c>
      <c r="G424" s="3" t="s">
        <v>23349</v>
      </c>
      <c r="H424" s="282">
        <v>1.1457489878542499</v>
      </c>
    </row>
    <row r="425" spans="1:8" ht="15.75">
      <c r="A425" s="530">
        <v>423</v>
      </c>
      <c r="B425" s="537" t="s">
        <v>23370</v>
      </c>
      <c r="C425" s="529" t="s">
        <v>3845</v>
      </c>
      <c r="D425" s="17">
        <f t="shared" si="6"/>
        <v>4.9400000000000004</v>
      </c>
      <c r="E425" s="581">
        <v>13600</v>
      </c>
      <c r="F425" s="281">
        <v>42586</v>
      </c>
      <c r="G425" s="3" t="s">
        <v>23349</v>
      </c>
      <c r="H425" s="282">
        <v>2</v>
      </c>
    </row>
    <row r="426" spans="1:8" ht="15.75">
      <c r="A426" s="530">
        <v>424</v>
      </c>
      <c r="B426" s="537" t="s">
        <v>23371</v>
      </c>
      <c r="C426" s="529" t="s">
        <v>3845</v>
      </c>
      <c r="D426" s="17">
        <f t="shared" si="6"/>
        <v>1.360000000000001</v>
      </c>
      <c r="E426" s="581">
        <v>3740</v>
      </c>
      <c r="F426" s="281">
        <v>42586</v>
      </c>
      <c r="G426" s="3" t="s">
        <v>23349</v>
      </c>
      <c r="H426" s="282">
        <v>0.55060728744939302</v>
      </c>
    </row>
    <row r="427" spans="1:8" ht="15.75">
      <c r="A427" s="530">
        <v>425</v>
      </c>
      <c r="B427" s="537" t="s">
        <v>23372</v>
      </c>
      <c r="C427" s="529" t="s">
        <v>3845</v>
      </c>
      <c r="D427" s="17">
        <f t="shared" si="6"/>
        <v>4.9400000000000004</v>
      </c>
      <c r="E427" s="581">
        <v>13600</v>
      </c>
      <c r="F427" s="281">
        <v>42586</v>
      </c>
      <c r="G427" s="3" t="s">
        <v>23349</v>
      </c>
      <c r="H427" s="282">
        <v>2</v>
      </c>
    </row>
    <row r="428" spans="1:8" ht="15.75">
      <c r="A428" s="526">
        <v>426</v>
      </c>
      <c r="B428" s="537" t="s">
        <v>23373</v>
      </c>
      <c r="C428" s="529" t="s">
        <v>3845</v>
      </c>
      <c r="D428" s="17">
        <f t="shared" si="6"/>
        <v>3.3592000000000004</v>
      </c>
      <c r="E428" s="581">
        <v>9248</v>
      </c>
      <c r="F428" s="281">
        <v>42586</v>
      </c>
      <c r="G428" s="3" t="s">
        <v>23349</v>
      </c>
      <c r="H428" s="282">
        <v>1.36</v>
      </c>
    </row>
    <row r="429" spans="1:8" ht="15.75">
      <c r="A429" s="530">
        <v>427</v>
      </c>
      <c r="B429" s="537" t="s">
        <v>23374</v>
      </c>
      <c r="C429" s="529" t="s">
        <v>3845</v>
      </c>
      <c r="D429" s="17">
        <f t="shared" si="6"/>
        <v>3.0599999999999912</v>
      </c>
      <c r="E429" s="581">
        <v>8424.2914979757097</v>
      </c>
      <c r="F429" s="281">
        <v>42586</v>
      </c>
      <c r="G429" s="3" t="s">
        <v>23349</v>
      </c>
      <c r="H429" s="282">
        <v>1.23886639676113</v>
      </c>
    </row>
    <row r="430" spans="1:8" ht="31.5">
      <c r="A430" s="530">
        <v>428</v>
      </c>
      <c r="B430" s="537" t="s">
        <v>23375</v>
      </c>
      <c r="C430" s="529" t="s">
        <v>3845</v>
      </c>
      <c r="D430" s="17">
        <f t="shared" si="6"/>
        <v>1.6899999999999991</v>
      </c>
      <c r="E430" s="581">
        <v>4652.6315789473701</v>
      </c>
      <c r="F430" s="281">
        <v>42586</v>
      </c>
      <c r="G430" s="3" t="s">
        <v>23349</v>
      </c>
      <c r="H430" s="282">
        <v>0.68421052631578905</v>
      </c>
    </row>
    <row r="431" spans="1:8" ht="15.75">
      <c r="A431" s="530">
        <v>429</v>
      </c>
      <c r="B431" s="537" t="s">
        <v>23376</v>
      </c>
      <c r="C431" s="529" t="s">
        <v>3845</v>
      </c>
      <c r="D431" s="17">
        <f t="shared" si="6"/>
        <v>4.5000000000000062</v>
      </c>
      <c r="E431" s="581">
        <v>12388.663967611301</v>
      </c>
      <c r="F431" s="281">
        <v>42586</v>
      </c>
      <c r="G431" s="3" t="s">
        <v>23349</v>
      </c>
      <c r="H431" s="282">
        <v>1.82186234817814</v>
      </c>
    </row>
    <row r="432" spans="1:8" ht="15.75">
      <c r="A432" s="526">
        <v>430</v>
      </c>
      <c r="B432" s="537" t="s">
        <v>23377</v>
      </c>
      <c r="C432" s="529" t="s">
        <v>3845</v>
      </c>
      <c r="D432" s="17">
        <f t="shared" si="6"/>
        <v>2.0748000000000002</v>
      </c>
      <c r="E432" s="581">
        <v>5712</v>
      </c>
      <c r="F432" s="281">
        <v>42586</v>
      </c>
      <c r="G432" s="3" t="s">
        <v>23349</v>
      </c>
      <c r="H432" s="282">
        <v>0.84</v>
      </c>
    </row>
    <row r="433" spans="1:8" ht="15.75">
      <c r="A433" s="530">
        <v>431</v>
      </c>
      <c r="B433" s="537" t="s">
        <v>23378</v>
      </c>
      <c r="C433" s="529" t="s">
        <v>3845</v>
      </c>
      <c r="D433" s="17">
        <f t="shared" si="6"/>
        <v>2.16</v>
      </c>
      <c r="E433" s="581">
        <v>5946.5587044534404</v>
      </c>
      <c r="F433" s="281">
        <v>42586</v>
      </c>
      <c r="G433" s="3" t="s">
        <v>23349</v>
      </c>
      <c r="H433" s="282">
        <v>0.874493927125506</v>
      </c>
    </row>
    <row r="434" spans="1:8" ht="15.75">
      <c r="A434" s="530">
        <v>432</v>
      </c>
      <c r="B434" s="537" t="s">
        <v>23379</v>
      </c>
      <c r="C434" s="529" t="s">
        <v>3845</v>
      </c>
      <c r="D434" s="17">
        <f t="shared" si="6"/>
        <v>2.9099999999999944</v>
      </c>
      <c r="E434" s="581">
        <v>8011.33603238866</v>
      </c>
      <c r="F434" s="281">
        <v>42586</v>
      </c>
      <c r="G434" s="3" t="s">
        <v>23349</v>
      </c>
      <c r="H434" s="282">
        <v>1.17813765182186</v>
      </c>
    </row>
    <row r="435" spans="1:8" ht="31.5">
      <c r="A435" s="530">
        <v>433</v>
      </c>
      <c r="B435" s="537" t="s">
        <v>23380</v>
      </c>
      <c r="C435" s="529" t="s">
        <v>3845</v>
      </c>
      <c r="D435" s="17">
        <f t="shared" si="6"/>
        <v>0.50000000000000044</v>
      </c>
      <c r="E435" s="581">
        <v>1376.5182186234799</v>
      </c>
      <c r="F435" s="281">
        <v>42586</v>
      </c>
      <c r="G435" s="3" t="s">
        <v>23349</v>
      </c>
      <c r="H435" s="282">
        <v>0.20242914979757101</v>
      </c>
    </row>
    <row r="436" spans="1:8" ht="15.75">
      <c r="A436" s="526">
        <v>434</v>
      </c>
      <c r="B436" s="537" t="s">
        <v>23381</v>
      </c>
      <c r="C436" s="529" t="s">
        <v>22996</v>
      </c>
      <c r="D436" s="17">
        <f t="shared" si="6"/>
        <v>4.9400000000000004</v>
      </c>
      <c r="E436" s="581">
        <v>13600</v>
      </c>
      <c r="F436" s="281">
        <v>42586</v>
      </c>
      <c r="G436" s="3" t="s">
        <v>23349</v>
      </c>
      <c r="H436" s="282">
        <v>2</v>
      </c>
    </row>
    <row r="437" spans="1:8" ht="15.75">
      <c r="A437" s="530">
        <v>435</v>
      </c>
      <c r="B437" s="537" t="s">
        <v>23382</v>
      </c>
      <c r="C437" s="529" t="s">
        <v>3845</v>
      </c>
      <c r="D437" s="17">
        <f t="shared" si="6"/>
        <v>1.0000000000000009</v>
      </c>
      <c r="E437" s="581">
        <v>2753.0364372469598</v>
      </c>
      <c r="F437" s="281">
        <v>42586</v>
      </c>
      <c r="G437" s="3" t="s">
        <v>23349</v>
      </c>
      <c r="H437" s="282">
        <v>0.40485829959514202</v>
      </c>
    </row>
    <row r="438" spans="1:8" ht="15.75">
      <c r="A438" s="530">
        <v>436</v>
      </c>
      <c r="B438" s="537" t="s">
        <v>23383</v>
      </c>
      <c r="C438" s="529" t="s">
        <v>3845</v>
      </c>
      <c r="D438" s="17">
        <f t="shared" si="6"/>
        <v>1.5899999999999994</v>
      </c>
      <c r="E438" s="581">
        <v>4377.32793522267</v>
      </c>
      <c r="F438" s="281">
        <v>42586</v>
      </c>
      <c r="G438" s="3" t="s">
        <v>23349</v>
      </c>
      <c r="H438" s="282">
        <v>0.64372469635627505</v>
      </c>
    </row>
    <row r="439" spans="1:8" ht="15.75">
      <c r="A439" s="530">
        <v>437</v>
      </c>
      <c r="B439" s="537" t="s">
        <v>23384</v>
      </c>
      <c r="C439" s="529" t="s">
        <v>3845</v>
      </c>
      <c r="D439" s="17">
        <f t="shared" si="6"/>
        <v>4.4599999999999955</v>
      </c>
      <c r="E439" s="581">
        <v>12278.542510121501</v>
      </c>
      <c r="F439" s="281">
        <v>42586</v>
      </c>
      <c r="G439" s="3" t="s">
        <v>23349</v>
      </c>
      <c r="H439" s="282">
        <v>1.8056680161943299</v>
      </c>
    </row>
    <row r="440" spans="1:8" ht="15.75">
      <c r="A440" s="526">
        <v>438</v>
      </c>
      <c r="B440" s="537" t="s">
        <v>23385</v>
      </c>
      <c r="C440" s="529" t="s">
        <v>22996</v>
      </c>
      <c r="D440" s="17">
        <f t="shared" si="6"/>
        <v>4.9400000000000004</v>
      </c>
      <c r="E440" s="581">
        <v>13600</v>
      </c>
      <c r="F440" s="281">
        <v>42586</v>
      </c>
      <c r="G440" s="3" t="s">
        <v>23349</v>
      </c>
      <c r="H440" s="282">
        <v>2</v>
      </c>
    </row>
    <row r="441" spans="1:8" ht="15.75">
      <c r="A441" s="530">
        <v>439</v>
      </c>
      <c r="B441" s="537" t="s">
        <v>23386</v>
      </c>
      <c r="C441" s="529" t="s">
        <v>3845</v>
      </c>
      <c r="D441" s="17">
        <f t="shared" si="6"/>
        <v>1.4600000000000004</v>
      </c>
      <c r="E441" s="581">
        <v>4019.43319838057</v>
      </c>
      <c r="F441" s="281">
        <v>42586</v>
      </c>
      <c r="G441" s="3" t="s">
        <v>23349</v>
      </c>
      <c r="H441" s="282">
        <v>0.59109311740890702</v>
      </c>
    </row>
    <row r="442" spans="1:8" ht="31.5">
      <c r="A442" s="530">
        <v>440</v>
      </c>
      <c r="B442" s="538" t="s">
        <v>23387</v>
      </c>
      <c r="C442" s="529" t="s">
        <v>3845</v>
      </c>
      <c r="D442" s="17">
        <f t="shared" si="6"/>
        <v>1.4800000000000009</v>
      </c>
      <c r="E442" s="582">
        <v>4074.4939271255098</v>
      </c>
      <c r="F442" s="281" t="s">
        <v>23354</v>
      </c>
      <c r="G442" s="3" t="s">
        <v>23349</v>
      </c>
      <c r="H442" s="282">
        <v>0.59919028340081004</v>
      </c>
    </row>
    <row r="443" spans="1:8" ht="15.75">
      <c r="A443" s="530">
        <v>441</v>
      </c>
      <c r="B443" s="537" t="s">
        <v>23388</v>
      </c>
      <c r="C443" s="529" t="s">
        <v>3845</v>
      </c>
      <c r="D443" s="17">
        <f t="shared" si="6"/>
        <v>1.8031000000000001</v>
      </c>
      <c r="E443" s="581">
        <v>4964</v>
      </c>
      <c r="F443" s="281">
        <v>42586</v>
      </c>
      <c r="G443" s="3" t="s">
        <v>23349</v>
      </c>
      <c r="H443" s="282">
        <v>0.73</v>
      </c>
    </row>
    <row r="444" spans="1:8" ht="15.75">
      <c r="A444" s="526">
        <v>442</v>
      </c>
      <c r="B444" s="539" t="s">
        <v>23388</v>
      </c>
      <c r="C444" s="529" t="s">
        <v>3845</v>
      </c>
      <c r="D444" s="17">
        <f t="shared" si="6"/>
        <v>3.3592000000000004</v>
      </c>
      <c r="E444" s="583">
        <v>9248</v>
      </c>
      <c r="F444" s="281">
        <v>42586</v>
      </c>
      <c r="G444" s="3" t="s">
        <v>23349</v>
      </c>
      <c r="H444" s="282">
        <v>1.36</v>
      </c>
    </row>
    <row r="445" spans="1:8" ht="31.5">
      <c r="A445" s="530">
        <v>443</v>
      </c>
      <c r="B445" s="537" t="s">
        <v>23389</v>
      </c>
      <c r="C445" s="529" t="s">
        <v>3845</v>
      </c>
      <c r="D445" s="17">
        <f t="shared" si="6"/>
        <v>3.4699999999999962</v>
      </c>
      <c r="E445" s="581">
        <v>9553.0364372469594</v>
      </c>
      <c r="F445" s="281">
        <v>42586</v>
      </c>
      <c r="G445" s="3" t="s">
        <v>23349</v>
      </c>
      <c r="H445" s="282">
        <v>1.40485829959514</v>
      </c>
    </row>
    <row r="446" spans="1:8" ht="31.5">
      <c r="A446" s="530">
        <v>444</v>
      </c>
      <c r="B446" s="537" t="s">
        <v>23390</v>
      </c>
      <c r="C446" s="529" t="s">
        <v>3845</v>
      </c>
      <c r="D446" s="17">
        <f t="shared" si="6"/>
        <v>2.4899999999999931</v>
      </c>
      <c r="E446" s="581">
        <v>6855.0607287449402</v>
      </c>
      <c r="F446" s="281">
        <v>42586</v>
      </c>
      <c r="G446" s="3" t="s">
        <v>23349</v>
      </c>
      <c r="H446" s="282">
        <v>1.0080971659919</v>
      </c>
    </row>
    <row r="447" spans="1:8" ht="31.5">
      <c r="A447" s="530">
        <v>445</v>
      </c>
      <c r="B447" s="537" t="s">
        <v>16594</v>
      </c>
      <c r="C447" s="529" t="s">
        <v>3845</v>
      </c>
      <c r="D447" s="17">
        <f t="shared" si="6"/>
        <v>4.5000000000000062</v>
      </c>
      <c r="E447" s="581">
        <v>12388.663967611301</v>
      </c>
      <c r="F447" s="281">
        <v>42586</v>
      </c>
      <c r="G447" s="3" t="s">
        <v>23349</v>
      </c>
      <c r="H447" s="282">
        <v>1.82186234817814</v>
      </c>
    </row>
    <row r="448" spans="1:8" ht="15.75">
      <c r="A448" s="526">
        <v>446</v>
      </c>
      <c r="B448" s="537" t="s">
        <v>23391</v>
      </c>
      <c r="C448" s="529" t="s">
        <v>3845</v>
      </c>
      <c r="D448" s="17">
        <f t="shared" si="6"/>
        <v>0.93999999999999961</v>
      </c>
      <c r="E448" s="581">
        <v>2587.8542510121401</v>
      </c>
      <c r="F448" s="281">
        <v>42586</v>
      </c>
      <c r="G448" s="3" t="s">
        <v>23349</v>
      </c>
      <c r="H448" s="282">
        <v>0.38056680161943301</v>
      </c>
    </row>
    <row r="449" spans="1:8" ht="15.75">
      <c r="A449" s="530">
        <v>447</v>
      </c>
      <c r="B449" s="537" t="s">
        <v>23392</v>
      </c>
      <c r="C449" s="529" t="s">
        <v>3845</v>
      </c>
      <c r="D449" s="17">
        <f t="shared" si="6"/>
        <v>3.0200000000000053</v>
      </c>
      <c r="E449" s="581">
        <v>8314.1700404858293</v>
      </c>
      <c r="F449" s="281">
        <v>42586</v>
      </c>
      <c r="G449" s="3" t="s">
        <v>23349</v>
      </c>
      <c r="H449" s="282">
        <v>1.2226720647773299</v>
      </c>
    </row>
    <row r="450" spans="1:8" ht="15.75">
      <c r="A450" s="530">
        <v>448</v>
      </c>
      <c r="B450" s="540" t="s">
        <v>23393</v>
      </c>
      <c r="C450" s="529" t="s">
        <v>3845</v>
      </c>
      <c r="D450" s="17">
        <f t="shared" si="6"/>
        <v>4.0000000000000084E-2</v>
      </c>
      <c r="E450" s="582">
        <v>110.12145748987901</v>
      </c>
      <c r="F450" s="281" t="s">
        <v>23394</v>
      </c>
      <c r="G450" s="3" t="s">
        <v>23349</v>
      </c>
      <c r="H450" s="282">
        <v>1.6194331983805699E-2</v>
      </c>
    </row>
    <row r="451" spans="1:8" ht="15.75">
      <c r="A451" s="530">
        <v>449</v>
      </c>
      <c r="B451" s="537" t="s">
        <v>23395</v>
      </c>
      <c r="C451" s="529" t="s">
        <v>3845</v>
      </c>
      <c r="D451" s="17">
        <f t="shared" si="6"/>
        <v>4.6300000000000106</v>
      </c>
      <c r="E451" s="581">
        <v>12746.5587044534</v>
      </c>
      <c r="F451" s="281">
        <v>42586</v>
      </c>
      <c r="G451" s="3" t="s">
        <v>23349</v>
      </c>
      <c r="H451" s="282">
        <v>1.8744939271255101</v>
      </c>
    </row>
    <row r="452" spans="1:8" ht="15.75">
      <c r="A452" s="526">
        <v>450</v>
      </c>
      <c r="B452" s="537" t="s">
        <v>23396</v>
      </c>
      <c r="C452" s="529" t="s">
        <v>3845</v>
      </c>
      <c r="D452" s="17">
        <f t="shared" si="6"/>
        <v>1.1799999999999995</v>
      </c>
      <c r="E452" s="581">
        <v>3248.5829959514199</v>
      </c>
      <c r="F452" s="281">
        <v>42586</v>
      </c>
      <c r="G452" s="3" t="s">
        <v>23349</v>
      </c>
      <c r="H452" s="282">
        <v>0.477732793522267</v>
      </c>
    </row>
    <row r="453" spans="1:8" ht="15.75">
      <c r="A453" s="530">
        <v>451</v>
      </c>
      <c r="B453" s="537" t="s">
        <v>23397</v>
      </c>
      <c r="C453" s="529" t="s">
        <v>22996</v>
      </c>
      <c r="D453" s="17">
        <f t="shared" ref="D453:D516" si="7">H453*2.47</f>
        <v>4.9400000000000004</v>
      </c>
      <c r="E453" s="581">
        <v>13600</v>
      </c>
      <c r="F453" s="281">
        <v>42586</v>
      </c>
      <c r="G453" s="3" t="s">
        <v>23349</v>
      </c>
      <c r="H453" s="282">
        <v>2</v>
      </c>
    </row>
    <row r="454" spans="1:8" ht="15.75">
      <c r="A454" s="530">
        <v>452</v>
      </c>
      <c r="B454" s="537" t="s">
        <v>14346</v>
      </c>
      <c r="C454" s="529" t="s">
        <v>22996</v>
      </c>
      <c r="D454" s="17">
        <f t="shared" si="7"/>
        <v>4.9400000000000004</v>
      </c>
      <c r="E454" s="581">
        <v>13600</v>
      </c>
      <c r="F454" s="281">
        <v>42586</v>
      </c>
      <c r="G454" s="3" t="s">
        <v>23349</v>
      </c>
      <c r="H454" s="282">
        <v>2</v>
      </c>
    </row>
    <row r="455" spans="1:8" ht="15.75">
      <c r="A455" s="530">
        <v>453</v>
      </c>
      <c r="B455" s="537" t="s">
        <v>14346</v>
      </c>
      <c r="C455" s="529" t="s">
        <v>22996</v>
      </c>
      <c r="D455" s="17">
        <f t="shared" si="7"/>
        <v>4.9400000000000004</v>
      </c>
      <c r="E455" s="581">
        <v>13600</v>
      </c>
      <c r="F455" s="281">
        <v>42586</v>
      </c>
      <c r="G455" s="3" t="s">
        <v>23349</v>
      </c>
      <c r="H455" s="282">
        <v>2</v>
      </c>
    </row>
    <row r="456" spans="1:8" ht="15.75">
      <c r="A456" s="526">
        <v>454</v>
      </c>
      <c r="B456" s="537" t="s">
        <v>23398</v>
      </c>
      <c r="C456" s="529" t="s">
        <v>22996</v>
      </c>
      <c r="D456" s="17">
        <f t="shared" si="7"/>
        <v>4.9400000000000004</v>
      </c>
      <c r="E456" s="581">
        <v>13600</v>
      </c>
      <c r="F456" s="281">
        <v>42586</v>
      </c>
      <c r="G456" s="3" t="s">
        <v>23349</v>
      </c>
      <c r="H456" s="282">
        <v>2</v>
      </c>
    </row>
    <row r="457" spans="1:8" ht="15.75">
      <c r="A457" s="530">
        <v>455</v>
      </c>
      <c r="B457" s="537" t="s">
        <v>23399</v>
      </c>
      <c r="C457" s="529" t="s">
        <v>22996</v>
      </c>
      <c r="D457" s="17">
        <f t="shared" si="7"/>
        <v>4.9400000000000004</v>
      </c>
      <c r="E457" s="581">
        <v>13600</v>
      </c>
      <c r="F457" s="281">
        <v>42586</v>
      </c>
      <c r="G457" s="3" t="s">
        <v>23349</v>
      </c>
      <c r="H457" s="282">
        <v>2</v>
      </c>
    </row>
    <row r="458" spans="1:8" ht="15.75">
      <c r="A458" s="530">
        <v>456</v>
      </c>
      <c r="B458" s="537" t="s">
        <v>23400</v>
      </c>
      <c r="C458" s="529" t="s">
        <v>3845</v>
      </c>
      <c r="D458" s="17">
        <f t="shared" si="7"/>
        <v>4.4099999999999886</v>
      </c>
      <c r="E458" s="581">
        <v>12140.8906882591</v>
      </c>
      <c r="F458" s="281">
        <v>42586</v>
      </c>
      <c r="G458" s="3" t="s">
        <v>23349</v>
      </c>
      <c r="H458" s="282">
        <v>1.7854251012145701</v>
      </c>
    </row>
    <row r="459" spans="1:8" ht="15.75">
      <c r="A459" s="530">
        <v>457</v>
      </c>
      <c r="B459" s="537" t="s">
        <v>23401</v>
      </c>
      <c r="C459" s="529" t="s">
        <v>3845</v>
      </c>
      <c r="D459" s="17">
        <f t="shared" si="7"/>
        <v>3.4085999999999999</v>
      </c>
      <c r="E459" s="581">
        <v>9384</v>
      </c>
      <c r="F459" s="281">
        <v>42586</v>
      </c>
      <c r="G459" s="3" t="s">
        <v>23349</v>
      </c>
      <c r="H459" s="282">
        <v>1.38</v>
      </c>
    </row>
    <row r="460" spans="1:8" ht="15.75">
      <c r="A460" s="526">
        <v>458</v>
      </c>
      <c r="B460" s="537" t="s">
        <v>23402</v>
      </c>
      <c r="C460" s="529" t="s">
        <v>3845</v>
      </c>
      <c r="D460" s="17">
        <f t="shared" si="7"/>
        <v>0.33000000000000063</v>
      </c>
      <c r="E460" s="581">
        <v>908.50202429149795</v>
      </c>
      <c r="F460" s="281">
        <v>42586</v>
      </c>
      <c r="G460" s="3" t="s">
        <v>23349</v>
      </c>
      <c r="H460" s="282">
        <v>0.13360323886639699</v>
      </c>
    </row>
    <row r="461" spans="1:8" ht="15.75">
      <c r="A461" s="530">
        <v>459</v>
      </c>
      <c r="B461" s="537" t="s">
        <v>23403</v>
      </c>
      <c r="C461" s="529" t="s">
        <v>22996</v>
      </c>
      <c r="D461" s="17">
        <f t="shared" si="7"/>
        <v>4.9400000000000004</v>
      </c>
      <c r="E461" s="581">
        <v>13600</v>
      </c>
      <c r="F461" s="281">
        <v>42586</v>
      </c>
      <c r="G461" s="3" t="s">
        <v>23349</v>
      </c>
      <c r="H461" s="282">
        <v>2</v>
      </c>
    </row>
    <row r="462" spans="1:8" ht="15.75">
      <c r="A462" s="530">
        <v>460</v>
      </c>
      <c r="B462" s="537" t="s">
        <v>23404</v>
      </c>
      <c r="C462" s="529" t="s">
        <v>3845</v>
      </c>
      <c r="D462" s="17">
        <f t="shared" si="7"/>
        <v>1.7000000000000002</v>
      </c>
      <c r="E462" s="581">
        <v>4680.1619433198402</v>
      </c>
      <c r="F462" s="281">
        <v>42586</v>
      </c>
      <c r="G462" s="3" t="s">
        <v>23349</v>
      </c>
      <c r="H462" s="282">
        <v>0.68825910931174095</v>
      </c>
    </row>
    <row r="463" spans="1:8" ht="15.75">
      <c r="A463" s="530">
        <v>461</v>
      </c>
      <c r="B463" s="537" t="s">
        <v>23405</v>
      </c>
      <c r="C463" s="529" t="s">
        <v>3845</v>
      </c>
      <c r="D463" s="17">
        <f t="shared" si="7"/>
        <v>4.5000000000000062</v>
      </c>
      <c r="E463" s="581">
        <v>12388.663967611301</v>
      </c>
      <c r="F463" s="281">
        <v>42586</v>
      </c>
      <c r="G463" s="3" t="s">
        <v>23349</v>
      </c>
      <c r="H463" s="282">
        <v>1.82186234817814</v>
      </c>
    </row>
    <row r="464" spans="1:8" ht="15.75">
      <c r="A464" s="526">
        <v>462</v>
      </c>
      <c r="B464" s="537" t="s">
        <v>23406</v>
      </c>
      <c r="C464" s="529" t="s">
        <v>3845</v>
      </c>
      <c r="D464" s="17">
        <f t="shared" si="7"/>
        <v>1.3900000000000001</v>
      </c>
      <c r="E464" s="581">
        <v>3826.7206477732798</v>
      </c>
      <c r="F464" s="281">
        <v>42586</v>
      </c>
      <c r="G464" s="3" t="s">
        <v>23349</v>
      </c>
      <c r="H464" s="282">
        <v>0.56275303643724695</v>
      </c>
    </row>
    <row r="465" spans="1:8" ht="15.75">
      <c r="A465" s="530">
        <v>463</v>
      </c>
      <c r="B465" s="537" t="s">
        <v>23407</v>
      </c>
      <c r="C465" s="529" t="s">
        <v>3845</v>
      </c>
      <c r="D465" s="17">
        <f t="shared" si="7"/>
        <v>0.59000000000000097</v>
      </c>
      <c r="E465" s="581">
        <v>1624.2914979757099</v>
      </c>
      <c r="F465" s="281">
        <v>42586</v>
      </c>
      <c r="G465" s="3" t="s">
        <v>23349</v>
      </c>
      <c r="H465" s="282">
        <v>0.238866396761134</v>
      </c>
    </row>
    <row r="466" spans="1:8" ht="15.75">
      <c r="A466" s="530">
        <v>464</v>
      </c>
      <c r="B466" s="537" t="s">
        <v>23408</v>
      </c>
      <c r="C466" s="529" t="s">
        <v>3845</v>
      </c>
      <c r="D466" s="17">
        <f t="shared" si="7"/>
        <v>2.3099999999999996</v>
      </c>
      <c r="E466" s="581">
        <v>6359.5141700404902</v>
      </c>
      <c r="F466" s="281">
        <v>42586</v>
      </c>
      <c r="G466" s="3" t="s">
        <v>23349</v>
      </c>
      <c r="H466" s="282">
        <v>0.93522267206477705</v>
      </c>
    </row>
    <row r="467" spans="1:8" ht="15.75">
      <c r="A467" s="530">
        <v>465</v>
      </c>
      <c r="B467" s="537" t="s">
        <v>23409</v>
      </c>
      <c r="C467" s="529" t="s">
        <v>3845</v>
      </c>
      <c r="D467" s="17">
        <f t="shared" si="7"/>
        <v>2.5100000000000109</v>
      </c>
      <c r="E467" s="581">
        <v>6910.1214574898804</v>
      </c>
      <c r="F467" s="281">
        <v>42586</v>
      </c>
      <c r="G467" s="3" t="s">
        <v>23349</v>
      </c>
      <c r="H467" s="282">
        <v>1.01619433198381</v>
      </c>
    </row>
    <row r="468" spans="1:8" ht="15.75">
      <c r="A468" s="526">
        <v>466</v>
      </c>
      <c r="B468" s="537" t="s">
        <v>23410</v>
      </c>
      <c r="C468" s="529" t="s">
        <v>3845</v>
      </c>
      <c r="D468" s="17">
        <f t="shared" si="7"/>
        <v>2.0699999999999994</v>
      </c>
      <c r="E468" s="581">
        <v>5698.7854251012104</v>
      </c>
      <c r="F468" s="281">
        <v>42586</v>
      </c>
      <c r="G468" s="3" t="s">
        <v>23349</v>
      </c>
      <c r="H468" s="282">
        <v>0.83805668016194301</v>
      </c>
    </row>
    <row r="469" spans="1:8" ht="15.75">
      <c r="A469" s="530">
        <v>467</v>
      </c>
      <c r="B469" s="537" t="s">
        <v>23411</v>
      </c>
      <c r="C469" s="529" t="s">
        <v>3845</v>
      </c>
      <c r="D469" s="17">
        <f t="shared" si="7"/>
        <v>2.4499999999999997</v>
      </c>
      <c r="E469" s="581">
        <v>6744.9392712550598</v>
      </c>
      <c r="F469" s="281">
        <v>42586</v>
      </c>
      <c r="G469" s="3" t="s">
        <v>23349</v>
      </c>
      <c r="H469" s="282">
        <v>0.99190283400809698</v>
      </c>
    </row>
    <row r="470" spans="1:8" ht="15.75">
      <c r="A470" s="530">
        <v>468</v>
      </c>
      <c r="B470" s="528" t="s">
        <v>23412</v>
      </c>
      <c r="C470" s="529" t="s">
        <v>22996</v>
      </c>
      <c r="D470" s="17">
        <f t="shared" si="7"/>
        <v>4.9400000000000004</v>
      </c>
      <c r="E470" s="581">
        <v>13600</v>
      </c>
      <c r="F470" s="281">
        <v>42586</v>
      </c>
      <c r="G470" s="3" t="s">
        <v>23349</v>
      </c>
      <c r="H470" s="282">
        <v>2</v>
      </c>
    </row>
    <row r="471" spans="1:8" ht="15.75">
      <c r="A471" s="530">
        <v>469</v>
      </c>
      <c r="B471" s="537" t="s">
        <v>23413</v>
      </c>
      <c r="C471" s="529" t="s">
        <v>3845</v>
      </c>
      <c r="D471" s="17">
        <f t="shared" si="7"/>
        <v>1.0399999999999991</v>
      </c>
      <c r="E471" s="581">
        <v>2863.1578947368398</v>
      </c>
      <c r="F471" s="281">
        <v>42586</v>
      </c>
      <c r="G471" s="3" t="s">
        <v>23349</v>
      </c>
      <c r="H471" s="282">
        <v>0.42105263157894701</v>
      </c>
    </row>
    <row r="472" spans="1:8" ht="15.75">
      <c r="A472" s="526">
        <v>470</v>
      </c>
      <c r="B472" s="537" t="s">
        <v>23414</v>
      </c>
      <c r="C472" s="529" t="s">
        <v>3845</v>
      </c>
      <c r="D472" s="17">
        <f t="shared" si="7"/>
        <v>3.8100000000000005</v>
      </c>
      <c r="E472" s="581">
        <v>10489.068825910899</v>
      </c>
      <c r="F472" s="281">
        <v>42586</v>
      </c>
      <c r="G472" s="3" t="s">
        <v>23349</v>
      </c>
      <c r="H472" s="282">
        <v>1.5425101214574899</v>
      </c>
    </row>
    <row r="473" spans="1:8" ht="15.75">
      <c r="A473" s="530">
        <v>471</v>
      </c>
      <c r="B473" s="537" t="s">
        <v>23415</v>
      </c>
      <c r="C473" s="529" t="s">
        <v>3845</v>
      </c>
      <c r="D473" s="17">
        <f t="shared" si="7"/>
        <v>2.2800000000000002</v>
      </c>
      <c r="E473" s="581">
        <v>6276.9230769230799</v>
      </c>
      <c r="F473" s="281">
        <v>42586</v>
      </c>
      <c r="G473" s="3" t="s">
        <v>23349</v>
      </c>
      <c r="H473" s="282">
        <v>0.92307692307692302</v>
      </c>
    </row>
    <row r="474" spans="1:8" ht="31.5">
      <c r="A474" s="530">
        <v>472</v>
      </c>
      <c r="B474" s="538" t="s">
        <v>23416</v>
      </c>
      <c r="C474" s="529" t="s">
        <v>22996</v>
      </c>
      <c r="D474" s="17">
        <f t="shared" si="7"/>
        <v>4.9400000000000004</v>
      </c>
      <c r="E474" s="582">
        <v>13600</v>
      </c>
      <c r="F474" s="281" t="s">
        <v>22998</v>
      </c>
      <c r="G474" s="3" t="s">
        <v>23349</v>
      </c>
      <c r="H474" s="282">
        <v>2</v>
      </c>
    </row>
    <row r="475" spans="1:8" ht="15.75">
      <c r="A475" s="530">
        <v>473</v>
      </c>
      <c r="B475" s="537" t="s">
        <v>23417</v>
      </c>
      <c r="C475" s="529" t="s">
        <v>3845</v>
      </c>
      <c r="D475" s="17">
        <f t="shared" si="7"/>
        <v>0.76000000000000079</v>
      </c>
      <c r="E475" s="581">
        <v>2092.3076923076901</v>
      </c>
      <c r="F475" s="281">
        <v>42586</v>
      </c>
      <c r="G475" s="3" t="s">
        <v>23349</v>
      </c>
      <c r="H475" s="282">
        <v>0.30769230769230799</v>
      </c>
    </row>
    <row r="476" spans="1:8" ht="15.75">
      <c r="A476" s="526">
        <v>474</v>
      </c>
      <c r="B476" s="537" t="s">
        <v>23418</v>
      </c>
      <c r="C476" s="529" t="s">
        <v>3845</v>
      </c>
      <c r="D476" s="17">
        <f t="shared" si="7"/>
        <v>1.44</v>
      </c>
      <c r="E476" s="581">
        <v>3964.3724696356298</v>
      </c>
      <c r="F476" s="281">
        <v>42586</v>
      </c>
      <c r="G476" s="3" t="s">
        <v>23349</v>
      </c>
      <c r="H476" s="282">
        <v>0.582995951417004</v>
      </c>
    </row>
    <row r="477" spans="1:8" ht="15.75">
      <c r="A477" s="530">
        <v>475</v>
      </c>
      <c r="B477" s="537" t="s">
        <v>23419</v>
      </c>
      <c r="C477" s="529" t="s">
        <v>22996</v>
      </c>
      <c r="D477" s="17">
        <f t="shared" si="7"/>
        <v>4.9400000000000004</v>
      </c>
      <c r="E477" s="581">
        <v>13600</v>
      </c>
      <c r="F477" s="281">
        <v>42586</v>
      </c>
      <c r="G477" s="3" t="s">
        <v>23349</v>
      </c>
      <c r="H477" s="282">
        <v>2</v>
      </c>
    </row>
    <row r="478" spans="1:8" ht="15.75">
      <c r="A478" s="530">
        <v>476</v>
      </c>
      <c r="B478" s="537" t="s">
        <v>23420</v>
      </c>
      <c r="C478" s="529" t="s">
        <v>3845</v>
      </c>
      <c r="D478" s="17">
        <f t="shared" si="7"/>
        <v>1.0300000000000002</v>
      </c>
      <c r="E478" s="581">
        <v>2835.6275303643702</v>
      </c>
      <c r="F478" s="281">
        <v>42586</v>
      </c>
      <c r="G478" s="3" t="s">
        <v>23349</v>
      </c>
      <c r="H478" s="282">
        <v>0.417004048582996</v>
      </c>
    </row>
    <row r="479" spans="1:8" ht="15.75">
      <c r="A479" s="530">
        <v>477</v>
      </c>
      <c r="B479" s="537" t="s">
        <v>23421</v>
      </c>
      <c r="C479" s="529" t="s">
        <v>22996</v>
      </c>
      <c r="D479" s="17">
        <f t="shared" si="7"/>
        <v>4.9400000000000004</v>
      </c>
      <c r="E479" s="581">
        <v>13600</v>
      </c>
      <c r="F479" s="281">
        <v>42586</v>
      </c>
      <c r="G479" s="3" t="s">
        <v>23349</v>
      </c>
      <c r="H479" s="282">
        <v>2</v>
      </c>
    </row>
    <row r="480" spans="1:8" ht="15.75">
      <c r="A480" s="526">
        <v>478</v>
      </c>
      <c r="B480" s="537" t="s">
        <v>23422</v>
      </c>
      <c r="C480" s="529" t="s">
        <v>3845</v>
      </c>
      <c r="D480" s="17">
        <f t="shared" si="7"/>
        <v>4.4460000000000006</v>
      </c>
      <c r="E480" s="581">
        <v>12240</v>
      </c>
      <c r="F480" s="281">
        <v>42586</v>
      </c>
      <c r="G480" s="3" t="s">
        <v>23349</v>
      </c>
      <c r="H480" s="282">
        <v>1.8</v>
      </c>
    </row>
    <row r="481" spans="1:8" ht="15.75">
      <c r="A481" s="530">
        <v>479</v>
      </c>
      <c r="B481" s="537" t="s">
        <v>23423</v>
      </c>
      <c r="C481" s="529" t="s">
        <v>3845</v>
      </c>
      <c r="D481" s="17">
        <f t="shared" si="7"/>
        <v>2.6676000000000002</v>
      </c>
      <c r="E481" s="581">
        <v>7344</v>
      </c>
      <c r="F481" s="281">
        <v>42586</v>
      </c>
      <c r="G481" s="3" t="s">
        <v>23349</v>
      </c>
      <c r="H481" s="282">
        <v>1.08</v>
      </c>
    </row>
    <row r="482" spans="1:8" ht="15.75">
      <c r="A482" s="530">
        <v>480</v>
      </c>
      <c r="B482" s="537" t="s">
        <v>23424</v>
      </c>
      <c r="C482" s="529" t="s">
        <v>3845</v>
      </c>
      <c r="D482" s="17">
        <f t="shared" si="7"/>
        <v>1.2299999999999993</v>
      </c>
      <c r="E482" s="581">
        <v>3386.23481781377</v>
      </c>
      <c r="F482" s="281">
        <v>42586</v>
      </c>
      <c r="G482" s="3" t="s">
        <v>23349</v>
      </c>
      <c r="H482" s="282">
        <v>0.49797570850202399</v>
      </c>
    </row>
    <row r="483" spans="1:8" ht="15.75">
      <c r="A483" s="530">
        <v>481</v>
      </c>
      <c r="B483" s="537" t="s">
        <v>23425</v>
      </c>
      <c r="C483" s="529" t="s">
        <v>3845</v>
      </c>
      <c r="D483" s="17">
        <f t="shared" si="7"/>
        <v>3.2499999999999987</v>
      </c>
      <c r="E483" s="581">
        <v>8947.3684210526299</v>
      </c>
      <c r="F483" s="281">
        <v>42586</v>
      </c>
      <c r="G483" s="3" t="s">
        <v>23349</v>
      </c>
      <c r="H483" s="282">
        <v>1.31578947368421</v>
      </c>
    </row>
    <row r="484" spans="1:8" ht="15.75">
      <c r="A484" s="526">
        <v>482</v>
      </c>
      <c r="B484" s="537" t="s">
        <v>23426</v>
      </c>
      <c r="C484" s="529" t="s">
        <v>3845</v>
      </c>
      <c r="D484" s="17">
        <f t="shared" si="7"/>
        <v>3.7297000000000002</v>
      </c>
      <c r="E484" s="581">
        <v>10268</v>
      </c>
      <c r="F484" s="281">
        <v>42586</v>
      </c>
      <c r="G484" s="3" t="s">
        <v>23349</v>
      </c>
      <c r="H484" s="282">
        <v>1.51</v>
      </c>
    </row>
    <row r="485" spans="1:8" ht="15.75">
      <c r="A485" s="530">
        <v>483</v>
      </c>
      <c r="B485" s="537" t="s">
        <v>23427</v>
      </c>
      <c r="C485" s="529" t="s">
        <v>3845</v>
      </c>
      <c r="D485" s="17">
        <f t="shared" si="7"/>
        <v>2.0499999999999989</v>
      </c>
      <c r="E485" s="581">
        <v>5643.7246963562702</v>
      </c>
      <c r="F485" s="281">
        <v>42586</v>
      </c>
      <c r="G485" s="3" t="s">
        <v>23349</v>
      </c>
      <c r="H485" s="282">
        <v>0.82995951417003999</v>
      </c>
    </row>
    <row r="486" spans="1:8" ht="15.75">
      <c r="A486" s="530">
        <v>484</v>
      </c>
      <c r="B486" s="537" t="s">
        <v>16621</v>
      </c>
      <c r="C486" s="529" t="s">
        <v>3845</v>
      </c>
      <c r="D486" s="17">
        <f t="shared" si="7"/>
        <v>0.72999999999999898</v>
      </c>
      <c r="E486" s="581">
        <v>2009.71659919028</v>
      </c>
      <c r="F486" s="281">
        <v>42586</v>
      </c>
      <c r="G486" s="3" t="s">
        <v>23349</v>
      </c>
      <c r="H486" s="282">
        <v>0.29554655870445301</v>
      </c>
    </row>
    <row r="487" spans="1:8" ht="15.75">
      <c r="A487" s="530">
        <v>485</v>
      </c>
      <c r="B487" s="537" t="s">
        <v>23428</v>
      </c>
      <c r="C487" s="529" t="s">
        <v>3845</v>
      </c>
      <c r="D487" s="17">
        <f t="shared" si="7"/>
        <v>0.2600000000000004</v>
      </c>
      <c r="E487" s="581">
        <v>715.78947368421098</v>
      </c>
      <c r="F487" s="281">
        <v>42586</v>
      </c>
      <c r="G487" s="3" t="s">
        <v>23349</v>
      </c>
      <c r="H487" s="282">
        <v>0.105263157894737</v>
      </c>
    </row>
    <row r="488" spans="1:8" ht="15.75">
      <c r="A488" s="526">
        <v>486</v>
      </c>
      <c r="B488" s="537" t="s">
        <v>23429</v>
      </c>
      <c r="C488" s="529" t="s">
        <v>3845</v>
      </c>
      <c r="D488" s="17">
        <f t="shared" si="7"/>
        <v>0.48</v>
      </c>
      <c r="E488" s="581">
        <v>1321.4574898785399</v>
      </c>
      <c r="F488" s="281">
        <v>42586</v>
      </c>
      <c r="G488" s="3" t="s">
        <v>23349</v>
      </c>
      <c r="H488" s="282">
        <v>0.19433198380566799</v>
      </c>
    </row>
    <row r="489" spans="1:8" ht="15.75">
      <c r="A489" s="530">
        <v>487</v>
      </c>
      <c r="B489" s="537" t="s">
        <v>23430</v>
      </c>
      <c r="C489" s="529" t="s">
        <v>3845</v>
      </c>
      <c r="D489" s="17">
        <f t="shared" si="7"/>
        <v>1.6899999999999991</v>
      </c>
      <c r="E489" s="581">
        <v>4652.6315789473701</v>
      </c>
      <c r="F489" s="281">
        <v>42586</v>
      </c>
      <c r="G489" s="3" t="s">
        <v>23349</v>
      </c>
      <c r="H489" s="282">
        <v>0.68421052631578905</v>
      </c>
    </row>
    <row r="490" spans="1:8" ht="15.75">
      <c r="A490" s="530">
        <v>488</v>
      </c>
      <c r="B490" s="537" t="s">
        <v>23431</v>
      </c>
      <c r="C490" s="529" t="s">
        <v>3845</v>
      </c>
      <c r="D490" s="17">
        <f t="shared" si="7"/>
        <v>2.9600000000000017</v>
      </c>
      <c r="E490" s="581">
        <v>8148.9878542510096</v>
      </c>
      <c r="F490" s="281">
        <v>42586</v>
      </c>
      <c r="G490" s="3" t="s">
        <v>23349</v>
      </c>
      <c r="H490" s="282">
        <v>1.1983805668016201</v>
      </c>
    </row>
    <row r="491" spans="1:8" ht="15.75">
      <c r="A491" s="530">
        <v>489</v>
      </c>
      <c r="B491" s="537" t="s">
        <v>14754</v>
      </c>
      <c r="C491" s="529" t="s">
        <v>3845</v>
      </c>
      <c r="D491" s="17">
        <f t="shared" si="7"/>
        <v>2.6399999999999899</v>
      </c>
      <c r="E491" s="581">
        <v>7268.0161943319799</v>
      </c>
      <c r="F491" s="281">
        <v>42586</v>
      </c>
      <c r="G491" s="3" t="s">
        <v>23349</v>
      </c>
      <c r="H491" s="282">
        <v>1.06882591093117</v>
      </c>
    </row>
    <row r="492" spans="1:8" ht="15.75">
      <c r="A492" s="526">
        <v>490</v>
      </c>
      <c r="B492" s="537" t="s">
        <v>23432</v>
      </c>
      <c r="C492" s="529" t="s">
        <v>3845</v>
      </c>
      <c r="D492" s="17">
        <f t="shared" si="7"/>
        <v>3.4400000000000066</v>
      </c>
      <c r="E492" s="581">
        <v>9470.4453441295609</v>
      </c>
      <c r="F492" s="281">
        <v>42586</v>
      </c>
      <c r="G492" s="3" t="s">
        <v>23349</v>
      </c>
      <c r="H492" s="282">
        <v>1.3927125506072899</v>
      </c>
    </row>
    <row r="493" spans="1:8" ht="15.75">
      <c r="A493" s="530">
        <v>491</v>
      </c>
      <c r="B493" s="537" t="s">
        <v>23433</v>
      </c>
      <c r="C493" s="529" t="s">
        <v>22996</v>
      </c>
      <c r="D493" s="17">
        <f t="shared" si="7"/>
        <v>4.9400000000000004</v>
      </c>
      <c r="E493" s="581">
        <v>13600</v>
      </c>
      <c r="F493" s="281">
        <v>42586</v>
      </c>
      <c r="G493" s="3" t="s">
        <v>23349</v>
      </c>
      <c r="H493" s="282">
        <v>2</v>
      </c>
    </row>
    <row r="494" spans="1:8" ht="15.75">
      <c r="A494" s="530">
        <v>492</v>
      </c>
      <c r="B494" s="537" t="s">
        <v>23434</v>
      </c>
      <c r="C494" s="529" t="s">
        <v>22996</v>
      </c>
      <c r="D494" s="17">
        <f t="shared" si="7"/>
        <v>4.9400000000000004</v>
      </c>
      <c r="E494" s="581">
        <v>13600</v>
      </c>
      <c r="F494" s="281">
        <v>42586</v>
      </c>
      <c r="G494" s="3" t="s">
        <v>23349</v>
      </c>
      <c r="H494" s="282">
        <v>2</v>
      </c>
    </row>
    <row r="495" spans="1:8" ht="31.5">
      <c r="A495" s="530">
        <v>493</v>
      </c>
      <c r="B495" s="537" t="s">
        <v>23435</v>
      </c>
      <c r="C495" s="529" t="s">
        <v>3845</v>
      </c>
      <c r="D495" s="17">
        <f t="shared" si="7"/>
        <v>3.7800000000000114</v>
      </c>
      <c r="E495" s="581">
        <v>10406.477732793501</v>
      </c>
      <c r="F495" s="281">
        <v>42586</v>
      </c>
      <c r="G495" s="3" t="s">
        <v>23349</v>
      </c>
      <c r="H495" s="282">
        <v>1.5303643724696401</v>
      </c>
    </row>
    <row r="496" spans="1:8" ht="15.75">
      <c r="A496" s="526">
        <v>494</v>
      </c>
      <c r="B496" s="537" t="s">
        <v>15527</v>
      </c>
      <c r="C496" s="529" t="s">
        <v>3845</v>
      </c>
      <c r="D496" s="17">
        <f t="shared" si="7"/>
        <v>2.8299999999999974</v>
      </c>
      <c r="E496" s="581">
        <v>7791.0931174089101</v>
      </c>
      <c r="F496" s="281">
        <v>42586</v>
      </c>
      <c r="G496" s="3" t="s">
        <v>23349</v>
      </c>
      <c r="H496" s="282">
        <v>1.1457489878542499</v>
      </c>
    </row>
    <row r="497" spans="1:8" ht="15.75">
      <c r="A497" s="530">
        <v>495</v>
      </c>
      <c r="B497" s="537" t="s">
        <v>23436</v>
      </c>
      <c r="C497" s="529" t="s">
        <v>3845</v>
      </c>
      <c r="D497" s="17">
        <f t="shared" si="7"/>
        <v>2.359999999999999</v>
      </c>
      <c r="E497" s="581">
        <v>6497.1659919028298</v>
      </c>
      <c r="F497" s="281">
        <v>42586</v>
      </c>
      <c r="G497" s="3" t="s">
        <v>23349</v>
      </c>
      <c r="H497" s="282">
        <v>0.95546558704453399</v>
      </c>
    </row>
    <row r="498" spans="1:8" ht="15.75">
      <c r="A498" s="530">
        <v>496</v>
      </c>
      <c r="B498" s="537" t="s">
        <v>23437</v>
      </c>
      <c r="C498" s="529" t="s">
        <v>3845</v>
      </c>
      <c r="D498" s="17">
        <f t="shared" si="7"/>
        <v>2.6800000000000006</v>
      </c>
      <c r="E498" s="581">
        <v>7378.1376518218603</v>
      </c>
      <c r="F498" s="281">
        <v>42586</v>
      </c>
      <c r="G498" s="3" t="s">
        <v>23349</v>
      </c>
      <c r="H498" s="282">
        <v>1.08502024291498</v>
      </c>
    </row>
    <row r="499" spans="1:8" ht="15.75">
      <c r="A499" s="530">
        <v>497</v>
      </c>
      <c r="B499" s="537" t="s">
        <v>23438</v>
      </c>
      <c r="C499" s="529" t="s">
        <v>22996</v>
      </c>
      <c r="D499" s="17">
        <f t="shared" si="7"/>
        <v>4.9400000000000004</v>
      </c>
      <c r="E499" s="581">
        <v>13600</v>
      </c>
      <c r="F499" s="281">
        <v>42586</v>
      </c>
      <c r="G499" s="3" t="s">
        <v>23349</v>
      </c>
      <c r="H499" s="282">
        <v>2</v>
      </c>
    </row>
    <row r="500" spans="1:8" ht="15.75">
      <c r="A500" s="526">
        <v>498</v>
      </c>
      <c r="B500" s="537" t="s">
        <v>23439</v>
      </c>
      <c r="C500" s="529" t="s">
        <v>3845</v>
      </c>
      <c r="D500" s="17">
        <f t="shared" si="7"/>
        <v>1.0399999999999991</v>
      </c>
      <c r="E500" s="581">
        <v>2863.1578947368398</v>
      </c>
      <c r="F500" s="281">
        <v>42586</v>
      </c>
      <c r="G500" s="3" t="s">
        <v>23349</v>
      </c>
      <c r="H500" s="282">
        <v>0.42105263157894701</v>
      </c>
    </row>
    <row r="501" spans="1:8" ht="15.75">
      <c r="A501" s="530">
        <v>499</v>
      </c>
      <c r="B501" s="537" t="s">
        <v>23440</v>
      </c>
      <c r="C501" s="529" t="s">
        <v>22996</v>
      </c>
      <c r="D501" s="17">
        <f t="shared" si="7"/>
        <v>4.9400000000000004</v>
      </c>
      <c r="E501" s="581">
        <v>13600</v>
      </c>
      <c r="F501" s="281">
        <v>42586</v>
      </c>
      <c r="G501" s="3" t="s">
        <v>23349</v>
      </c>
      <c r="H501" s="282">
        <v>2</v>
      </c>
    </row>
    <row r="502" spans="1:8" ht="31.5">
      <c r="A502" s="530">
        <v>500</v>
      </c>
      <c r="B502" s="537" t="s">
        <v>23441</v>
      </c>
      <c r="C502" s="529" t="s">
        <v>3845</v>
      </c>
      <c r="D502" s="17">
        <f t="shared" si="7"/>
        <v>0.2600000000000004</v>
      </c>
      <c r="E502" s="581">
        <v>715.78947368421098</v>
      </c>
      <c r="F502" s="281">
        <v>42586</v>
      </c>
      <c r="G502" s="3" t="s">
        <v>23349</v>
      </c>
      <c r="H502" s="282">
        <v>0.105263157894737</v>
      </c>
    </row>
    <row r="503" spans="1:8" ht="15.75">
      <c r="A503" s="530">
        <v>501</v>
      </c>
      <c r="B503" s="537" t="s">
        <v>23442</v>
      </c>
      <c r="C503" s="529" t="s">
        <v>22996</v>
      </c>
      <c r="D503" s="17">
        <f t="shared" si="7"/>
        <v>4.9400000000000004</v>
      </c>
      <c r="E503" s="581">
        <v>13600</v>
      </c>
      <c r="F503" s="281">
        <v>42586</v>
      </c>
      <c r="G503" s="3" t="s">
        <v>23349</v>
      </c>
      <c r="H503" s="282">
        <v>2</v>
      </c>
    </row>
    <row r="504" spans="1:8" ht="15.75">
      <c r="A504" s="526">
        <v>502</v>
      </c>
      <c r="B504" s="537" t="s">
        <v>23443</v>
      </c>
      <c r="C504" s="529" t="s">
        <v>3845</v>
      </c>
      <c r="D504" s="17">
        <f t="shared" si="7"/>
        <v>0.35000000000000098</v>
      </c>
      <c r="E504" s="581">
        <v>963.56275303643702</v>
      </c>
      <c r="F504" s="281">
        <v>42586</v>
      </c>
      <c r="G504" s="3" t="s">
        <v>23349</v>
      </c>
      <c r="H504" s="282">
        <v>0.14170040485829999</v>
      </c>
    </row>
    <row r="505" spans="1:8" ht="31.5">
      <c r="A505" s="530">
        <v>503</v>
      </c>
      <c r="B505" s="537" t="s">
        <v>23444</v>
      </c>
      <c r="C505" s="529" t="s">
        <v>3845</v>
      </c>
      <c r="D505" s="17">
        <f t="shared" si="7"/>
        <v>1.430000000000001</v>
      </c>
      <c r="E505" s="581">
        <v>3936.8421052631602</v>
      </c>
      <c r="F505" s="281">
        <v>42586</v>
      </c>
      <c r="G505" s="3" t="s">
        <v>23349</v>
      </c>
      <c r="H505" s="282">
        <v>0.57894736842105299</v>
      </c>
    </row>
    <row r="506" spans="1:8" ht="31.5">
      <c r="A506" s="530">
        <v>504</v>
      </c>
      <c r="B506" s="528" t="s">
        <v>23445</v>
      </c>
      <c r="C506" s="541" t="s">
        <v>3845</v>
      </c>
      <c r="D506" s="17">
        <f t="shared" si="7"/>
        <v>1.7599999999999991</v>
      </c>
      <c r="E506" s="581">
        <v>4845.34412955466</v>
      </c>
      <c r="F506" s="287">
        <v>42586</v>
      </c>
      <c r="G506" s="3" t="s">
        <v>23349</v>
      </c>
      <c r="H506" s="288">
        <v>0.71255060728744901</v>
      </c>
    </row>
    <row r="507" spans="1:8" ht="15.75">
      <c r="A507" s="530">
        <v>505</v>
      </c>
      <c r="B507" s="537" t="s">
        <v>23446</v>
      </c>
      <c r="C507" s="529" t="s">
        <v>3845</v>
      </c>
      <c r="D507" s="17">
        <f t="shared" si="7"/>
        <v>2.0000000000000018</v>
      </c>
      <c r="E507" s="581">
        <v>5506.0728744939297</v>
      </c>
      <c r="F507" s="281">
        <v>42586</v>
      </c>
      <c r="G507" s="3" t="s">
        <v>23349</v>
      </c>
      <c r="H507" s="282">
        <v>0.80971659919028405</v>
      </c>
    </row>
    <row r="508" spans="1:8" ht="15.75">
      <c r="A508" s="526">
        <v>506</v>
      </c>
      <c r="B508" s="537" t="s">
        <v>23447</v>
      </c>
      <c r="C508" s="529" t="s">
        <v>3845</v>
      </c>
      <c r="D508" s="17">
        <f t="shared" si="7"/>
        <v>3.4400000000000066</v>
      </c>
      <c r="E508" s="581">
        <v>9452</v>
      </c>
      <c r="F508" s="281">
        <v>42586</v>
      </c>
      <c r="G508" s="3" t="s">
        <v>23349</v>
      </c>
      <c r="H508" s="282">
        <v>1.3927125506072899</v>
      </c>
    </row>
    <row r="509" spans="1:8" ht="15.75">
      <c r="A509" s="530">
        <v>507</v>
      </c>
      <c r="B509" s="537" t="s">
        <v>23448</v>
      </c>
      <c r="C509" s="529" t="s">
        <v>3845</v>
      </c>
      <c r="D509" s="17">
        <f t="shared" si="7"/>
        <v>4.5000000000000062</v>
      </c>
      <c r="E509" s="581">
        <v>12388.663967611301</v>
      </c>
      <c r="F509" s="281">
        <v>42586</v>
      </c>
      <c r="G509" s="3" t="s">
        <v>23349</v>
      </c>
      <c r="H509" s="282">
        <v>1.82186234817814</v>
      </c>
    </row>
    <row r="510" spans="1:8" ht="15.75">
      <c r="A510" s="530">
        <v>508</v>
      </c>
      <c r="B510" s="537" t="s">
        <v>23449</v>
      </c>
      <c r="C510" s="529" t="s">
        <v>22996</v>
      </c>
      <c r="D510" s="17">
        <f t="shared" si="7"/>
        <v>4.9400000000000004</v>
      </c>
      <c r="E510" s="581">
        <v>13600</v>
      </c>
      <c r="F510" s="281">
        <v>42586</v>
      </c>
      <c r="G510" s="3" t="s">
        <v>23349</v>
      </c>
      <c r="H510" s="282">
        <v>2</v>
      </c>
    </row>
    <row r="511" spans="1:8" ht="15.75">
      <c r="A511" s="530">
        <v>509</v>
      </c>
      <c r="B511" s="537" t="s">
        <v>23450</v>
      </c>
      <c r="C511" s="529" t="s">
        <v>3845</v>
      </c>
      <c r="D511" s="17">
        <f t="shared" si="7"/>
        <v>0.84000000000000008</v>
      </c>
      <c r="E511" s="581">
        <v>2312.55060728745</v>
      </c>
      <c r="F511" s="281">
        <v>42586</v>
      </c>
      <c r="G511" s="3" t="s">
        <v>23349</v>
      </c>
      <c r="H511" s="282">
        <v>0.34008097165991902</v>
      </c>
    </row>
    <row r="512" spans="1:8" ht="15.75">
      <c r="A512" s="526">
        <v>510</v>
      </c>
      <c r="B512" s="537" t="s">
        <v>23451</v>
      </c>
      <c r="C512" s="529" t="s">
        <v>3845</v>
      </c>
      <c r="D512" s="17">
        <f t="shared" si="7"/>
        <v>1.0000000000000009</v>
      </c>
      <c r="E512" s="581">
        <v>2753.0364372469598</v>
      </c>
      <c r="F512" s="281">
        <v>42586</v>
      </c>
      <c r="G512" s="3" t="s">
        <v>23349</v>
      </c>
      <c r="H512" s="282">
        <v>0.40485829959514202</v>
      </c>
    </row>
    <row r="513" spans="1:8" ht="31.5">
      <c r="A513" s="530">
        <v>511</v>
      </c>
      <c r="B513" s="537" t="s">
        <v>23452</v>
      </c>
      <c r="C513" s="529" t="s">
        <v>3845</v>
      </c>
      <c r="D513" s="17">
        <f t="shared" si="7"/>
        <v>1.7099999999999993</v>
      </c>
      <c r="E513" s="581">
        <v>4707.6923076923104</v>
      </c>
      <c r="F513" s="281">
        <v>42586</v>
      </c>
      <c r="G513" s="3" t="s">
        <v>23349</v>
      </c>
      <c r="H513" s="282">
        <v>0.69230769230769196</v>
      </c>
    </row>
    <row r="514" spans="1:8" ht="31.5">
      <c r="A514" s="530">
        <v>512</v>
      </c>
      <c r="B514" s="537" t="s">
        <v>23453</v>
      </c>
      <c r="C514" s="529" t="s">
        <v>3845</v>
      </c>
      <c r="D514" s="17">
        <f t="shared" si="7"/>
        <v>2.4</v>
      </c>
      <c r="E514" s="581">
        <v>6607.2874493927102</v>
      </c>
      <c r="F514" s="281">
        <v>42586</v>
      </c>
      <c r="G514" s="3" t="s">
        <v>23349</v>
      </c>
      <c r="H514" s="282">
        <v>0.97165991902834004</v>
      </c>
    </row>
    <row r="515" spans="1:8" ht="15.75">
      <c r="A515" s="530">
        <v>513</v>
      </c>
      <c r="B515" s="537" t="s">
        <v>14775</v>
      </c>
      <c r="C515" s="529" t="s">
        <v>22996</v>
      </c>
      <c r="D515" s="17">
        <f t="shared" si="7"/>
        <v>4.9400000000000004</v>
      </c>
      <c r="E515" s="581">
        <v>13600</v>
      </c>
      <c r="F515" s="281">
        <v>42586</v>
      </c>
      <c r="G515" s="3" t="s">
        <v>23349</v>
      </c>
      <c r="H515" s="282">
        <v>2</v>
      </c>
    </row>
    <row r="516" spans="1:8" ht="15.75">
      <c r="A516" s="526">
        <v>514</v>
      </c>
      <c r="B516" s="537" t="s">
        <v>23454</v>
      </c>
      <c r="C516" s="529" t="s">
        <v>22996</v>
      </c>
      <c r="D516" s="17">
        <f t="shared" si="7"/>
        <v>4.9400000000000004</v>
      </c>
      <c r="E516" s="581">
        <v>13600</v>
      </c>
      <c r="F516" s="281">
        <v>42586</v>
      </c>
      <c r="G516" s="3" t="s">
        <v>23349</v>
      </c>
      <c r="H516" s="282">
        <v>2</v>
      </c>
    </row>
    <row r="517" spans="1:8" ht="15.75">
      <c r="A517" s="530">
        <v>515</v>
      </c>
      <c r="B517" s="537" t="s">
        <v>23455</v>
      </c>
      <c r="C517" s="529" t="s">
        <v>3845</v>
      </c>
      <c r="D517" s="17">
        <f t="shared" ref="D517:D580" si="8">H517*2.47</f>
        <v>2.1000000000000014</v>
      </c>
      <c r="E517" s="581">
        <v>5781.3765182186198</v>
      </c>
      <c r="F517" s="281">
        <v>42586</v>
      </c>
      <c r="G517" s="3" t="s">
        <v>23349</v>
      </c>
      <c r="H517" s="282">
        <v>0.85020242914979804</v>
      </c>
    </row>
    <row r="518" spans="1:8" ht="31.5">
      <c r="A518" s="530">
        <v>516</v>
      </c>
      <c r="B518" s="537" t="s">
        <v>23456</v>
      </c>
      <c r="C518" s="529" t="s">
        <v>3845</v>
      </c>
      <c r="D518" s="17">
        <f t="shared" si="8"/>
        <v>1.7042999999999999</v>
      </c>
      <c r="E518" s="581">
        <v>4692</v>
      </c>
      <c r="F518" s="281">
        <v>42586</v>
      </c>
      <c r="G518" s="3" t="s">
        <v>23349</v>
      </c>
      <c r="H518" s="282">
        <v>0.69</v>
      </c>
    </row>
    <row r="519" spans="1:8" ht="15.75">
      <c r="A519" s="530">
        <v>517</v>
      </c>
      <c r="B519" s="537" t="s">
        <v>23457</v>
      </c>
      <c r="C519" s="529" t="s">
        <v>3845</v>
      </c>
      <c r="D519" s="17">
        <f t="shared" si="8"/>
        <v>2.2000000000000011</v>
      </c>
      <c r="E519" s="581">
        <v>6056.6801619433199</v>
      </c>
      <c r="F519" s="281">
        <v>42586</v>
      </c>
      <c r="G519" s="3" t="s">
        <v>23349</v>
      </c>
      <c r="H519" s="282">
        <v>0.89068825910931204</v>
      </c>
    </row>
    <row r="520" spans="1:8" ht="15.75">
      <c r="A520" s="526">
        <v>518</v>
      </c>
      <c r="B520" s="537" t="s">
        <v>23458</v>
      </c>
      <c r="C520" s="529" t="s">
        <v>3845</v>
      </c>
      <c r="D520" s="17">
        <f t="shared" si="8"/>
        <v>3.9026000000000005</v>
      </c>
      <c r="E520" s="581">
        <v>10744</v>
      </c>
      <c r="F520" s="281">
        <v>42586</v>
      </c>
      <c r="G520" s="3" t="s">
        <v>23349</v>
      </c>
      <c r="H520" s="282">
        <v>1.58</v>
      </c>
    </row>
    <row r="521" spans="1:8" ht="15.75">
      <c r="A521" s="530">
        <v>519</v>
      </c>
      <c r="B521" s="537" t="s">
        <v>23459</v>
      </c>
      <c r="C521" s="529" t="s">
        <v>3845</v>
      </c>
      <c r="D521" s="17">
        <f t="shared" si="8"/>
        <v>4.220000000000006</v>
      </c>
      <c r="E521" s="581">
        <v>11617.8137651822</v>
      </c>
      <c r="F521" s="281">
        <v>42586</v>
      </c>
      <c r="G521" s="3" t="s">
        <v>23349</v>
      </c>
      <c r="H521" s="282">
        <v>1.7085020242915001</v>
      </c>
    </row>
    <row r="522" spans="1:8" ht="15.75">
      <c r="A522" s="530">
        <v>520</v>
      </c>
      <c r="B522" s="537" t="s">
        <v>23460</v>
      </c>
      <c r="C522" s="529" t="s">
        <v>3845</v>
      </c>
      <c r="D522" s="17">
        <f t="shared" si="8"/>
        <v>3.0599999999999912</v>
      </c>
      <c r="E522" s="581">
        <v>8424.2914979757097</v>
      </c>
      <c r="F522" s="281">
        <v>42586</v>
      </c>
      <c r="G522" s="3" t="s">
        <v>23349</v>
      </c>
      <c r="H522" s="282">
        <v>1.23886639676113</v>
      </c>
    </row>
    <row r="523" spans="1:8" ht="15.75">
      <c r="A523" s="530">
        <v>521</v>
      </c>
      <c r="B523" s="537" t="s">
        <v>23461</v>
      </c>
      <c r="C523" s="529" t="s">
        <v>3845</v>
      </c>
      <c r="D523" s="17">
        <f t="shared" si="8"/>
        <v>3.2900000000000098</v>
      </c>
      <c r="E523" s="581">
        <v>9057.4898785425103</v>
      </c>
      <c r="F523" s="281">
        <v>42586</v>
      </c>
      <c r="G523" s="3" t="s">
        <v>23349</v>
      </c>
      <c r="H523" s="282">
        <v>1.33198380566802</v>
      </c>
    </row>
    <row r="524" spans="1:8" ht="15.75">
      <c r="A524" s="526">
        <v>522</v>
      </c>
      <c r="B524" s="537" t="s">
        <v>23462</v>
      </c>
      <c r="C524" s="529" t="s">
        <v>3845</v>
      </c>
      <c r="D524" s="17">
        <f t="shared" si="8"/>
        <v>0.2600000000000004</v>
      </c>
      <c r="E524" s="581">
        <v>715.78947368421098</v>
      </c>
      <c r="F524" s="281">
        <v>42586</v>
      </c>
      <c r="G524" s="3" t="s">
        <v>23349</v>
      </c>
      <c r="H524" s="282">
        <v>0.105263157894737</v>
      </c>
    </row>
    <row r="525" spans="1:8" ht="15.75">
      <c r="A525" s="530">
        <v>523</v>
      </c>
      <c r="B525" s="537" t="s">
        <v>23463</v>
      </c>
      <c r="C525" s="529" t="s">
        <v>3845</v>
      </c>
      <c r="D525" s="17">
        <f t="shared" si="8"/>
        <v>1.8700000000000003</v>
      </c>
      <c r="E525" s="581">
        <v>5148.1781376518202</v>
      </c>
      <c r="F525" s="281">
        <v>42586</v>
      </c>
      <c r="G525" s="3" t="s">
        <v>23349</v>
      </c>
      <c r="H525" s="282">
        <v>0.75708502024291502</v>
      </c>
    </row>
    <row r="526" spans="1:8" ht="15.75">
      <c r="A526" s="530">
        <v>524</v>
      </c>
      <c r="B526" s="537" t="s">
        <v>23464</v>
      </c>
      <c r="C526" s="529" t="s">
        <v>3845</v>
      </c>
      <c r="D526" s="17">
        <f t="shared" si="8"/>
        <v>3.3098000000000005</v>
      </c>
      <c r="E526" s="581">
        <v>9112</v>
      </c>
      <c r="F526" s="281">
        <v>42586</v>
      </c>
      <c r="G526" s="3" t="s">
        <v>23349</v>
      </c>
      <c r="H526" s="282">
        <v>1.34</v>
      </c>
    </row>
    <row r="527" spans="1:8" ht="15.75">
      <c r="A527" s="530">
        <v>525</v>
      </c>
      <c r="B527" s="537" t="s">
        <v>23465</v>
      </c>
      <c r="C527" s="529" t="s">
        <v>3845</v>
      </c>
      <c r="D527" s="17">
        <f t="shared" si="8"/>
        <v>1.7000000000000002</v>
      </c>
      <c r="E527" s="581">
        <v>4680.1619433198402</v>
      </c>
      <c r="F527" s="281">
        <v>42586</v>
      </c>
      <c r="G527" s="3" t="s">
        <v>23349</v>
      </c>
      <c r="H527" s="282">
        <v>0.68825910931174095</v>
      </c>
    </row>
    <row r="528" spans="1:8" ht="15.75">
      <c r="A528" s="526">
        <v>526</v>
      </c>
      <c r="B528" s="537" t="s">
        <v>23466</v>
      </c>
      <c r="C528" s="529" t="s">
        <v>3845</v>
      </c>
      <c r="D528" s="17">
        <f t="shared" si="8"/>
        <v>1.2799999999999994</v>
      </c>
      <c r="E528" s="581">
        <v>3523.88663967611</v>
      </c>
      <c r="F528" s="281">
        <v>42586</v>
      </c>
      <c r="G528" s="3" t="s">
        <v>23349</v>
      </c>
      <c r="H528" s="282">
        <v>0.51821862348178105</v>
      </c>
    </row>
    <row r="529" spans="1:8" ht="15.75">
      <c r="A529" s="530">
        <v>527</v>
      </c>
      <c r="B529" s="537" t="s">
        <v>23467</v>
      </c>
      <c r="C529" s="529" t="s">
        <v>3845</v>
      </c>
      <c r="D529" s="17">
        <f t="shared" si="8"/>
        <v>3.4400000000000066</v>
      </c>
      <c r="E529" s="581">
        <v>9470.4453441295609</v>
      </c>
      <c r="F529" s="281">
        <v>42586</v>
      </c>
      <c r="G529" s="3" t="s">
        <v>23349</v>
      </c>
      <c r="H529" s="282">
        <v>1.3927125506072899</v>
      </c>
    </row>
    <row r="530" spans="1:8" ht="15.75">
      <c r="A530" s="530">
        <v>528</v>
      </c>
      <c r="B530" s="537" t="s">
        <v>23468</v>
      </c>
      <c r="C530" s="529" t="s">
        <v>3845</v>
      </c>
      <c r="D530" s="17">
        <f t="shared" si="8"/>
        <v>1.9760000000000002</v>
      </c>
      <c r="E530" s="581">
        <v>5440</v>
      </c>
      <c r="F530" s="281">
        <v>42586</v>
      </c>
      <c r="G530" s="3" t="s">
        <v>23349</v>
      </c>
      <c r="H530" s="282">
        <v>0.8</v>
      </c>
    </row>
    <row r="531" spans="1:8" ht="15.75">
      <c r="A531" s="530">
        <v>529</v>
      </c>
      <c r="B531" s="537" t="s">
        <v>23469</v>
      </c>
      <c r="C531" s="529" t="s">
        <v>3845</v>
      </c>
      <c r="D531" s="17">
        <f t="shared" si="8"/>
        <v>1.8</v>
      </c>
      <c r="E531" s="581">
        <v>4964</v>
      </c>
      <c r="F531" s="281">
        <v>42586</v>
      </c>
      <c r="G531" s="3" t="s">
        <v>23349</v>
      </c>
      <c r="H531" s="282">
        <v>0.72874493927125505</v>
      </c>
    </row>
    <row r="532" spans="1:8" ht="15.75">
      <c r="A532" s="526">
        <v>530</v>
      </c>
      <c r="B532" s="537" t="s">
        <v>23470</v>
      </c>
      <c r="C532" s="529" t="s">
        <v>3845</v>
      </c>
      <c r="D532" s="17">
        <f t="shared" si="8"/>
        <v>0.6400000000000009</v>
      </c>
      <c r="E532" s="581">
        <v>1761.94331983806</v>
      </c>
      <c r="F532" s="281">
        <v>42586</v>
      </c>
      <c r="G532" s="3" t="s">
        <v>23349</v>
      </c>
      <c r="H532" s="282">
        <v>0.25910931174089102</v>
      </c>
    </row>
    <row r="533" spans="1:8" ht="15.75">
      <c r="A533" s="530">
        <v>531</v>
      </c>
      <c r="B533" s="537" t="s">
        <v>16163</v>
      </c>
      <c r="C533" s="529" t="s">
        <v>3845</v>
      </c>
      <c r="D533" s="17">
        <f t="shared" si="8"/>
        <v>3.6999999999999895</v>
      </c>
      <c r="E533" s="581">
        <v>10186.2348178138</v>
      </c>
      <c r="F533" s="281">
        <v>42586</v>
      </c>
      <c r="G533" s="3" t="s">
        <v>23349</v>
      </c>
      <c r="H533" s="282">
        <v>1.49797570850202</v>
      </c>
    </row>
    <row r="534" spans="1:8" ht="15.75">
      <c r="A534" s="530">
        <v>532</v>
      </c>
      <c r="B534" s="537" t="s">
        <v>23471</v>
      </c>
      <c r="C534" s="529" t="s">
        <v>3845</v>
      </c>
      <c r="D534" s="17">
        <f t="shared" si="8"/>
        <v>1.92</v>
      </c>
      <c r="E534" s="581">
        <v>5285.8299595141698</v>
      </c>
      <c r="F534" s="281">
        <v>42586</v>
      </c>
      <c r="G534" s="3" t="s">
        <v>23349</v>
      </c>
      <c r="H534" s="282">
        <v>0.77732793522267196</v>
      </c>
    </row>
    <row r="535" spans="1:8" ht="15.75">
      <c r="A535" s="530">
        <v>533</v>
      </c>
      <c r="B535" s="537" t="s">
        <v>23472</v>
      </c>
      <c r="C535" s="529" t="s">
        <v>3845</v>
      </c>
      <c r="D535" s="17">
        <f t="shared" si="8"/>
        <v>1.9900000000000002</v>
      </c>
      <c r="E535" s="581">
        <v>5478.5425101214596</v>
      </c>
      <c r="F535" s="281">
        <v>42586</v>
      </c>
      <c r="G535" s="3" t="s">
        <v>23349</v>
      </c>
      <c r="H535" s="282">
        <v>0.80566801619433204</v>
      </c>
    </row>
    <row r="536" spans="1:8" ht="15.75">
      <c r="A536" s="526">
        <v>534</v>
      </c>
      <c r="B536" s="538" t="s">
        <v>23473</v>
      </c>
      <c r="C536" s="529" t="s">
        <v>3845</v>
      </c>
      <c r="D536" s="17">
        <f t="shared" si="8"/>
        <v>0.23000000000000004</v>
      </c>
      <c r="E536" s="582">
        <v>633.19838056680203</v>
      </c>
      <c r="F536" s="281" t="s">
        <v>22998</v>
      </c>
      <c r="G536" s="3" t="s">
        <v>23349</v>
      </c>
      <c r="H536" s="282">
        <v>9.3117408906882596E-2</v>
      </c>
    </row>
    <row r="537" spans="1:8" ht="15.75">
      <c r="A537" s="530">
        <v>535</v>
      </c>
      <c r="B537" s="537" t="s">
        <v>23474</v>
      </c>
      <c r="C537" s="529" t="s">
        <v>3845</v>
      </c>
      <c r="D537" s="17">
        <f t="shared" si="8"/>
        <v>2.21</v>
      </c>
      <c r="E537" s="581">
        <v>6084.21052631579</v>
      </c>
      <c r="F537" s="281">
        <v>42586</v>
      </c>
      <c r="G537" s="3" t="s">
        <v>23349</v>
      </c>
      <c r="H537" s="282">
        <v>0.89473684210526305</v>
      </c>
    </row>
    <row r="538" spans="1:8" ht="15.75">
      <c r="A538" s="530">
        <v>536</v>
      </c>
      <c r="B538" s="537" t="s">
        <v>12861</v>
      </c>
      <c r="C538" s="529" t="s">
        <v>3845</v>
      </c>
      <c r="D538" s="17">
        <f t="shared" si="8"/>
        <v>3.5700000000000105</v>
      </c>
      <c r="E538" s="581">
        <v>9828.3400809716604</v>
      </c>
      <c r="F538" s="281">
        <v>42586</v>
      </c>
      <c r="G538" s="3" t="s">
        <v>23349</v>
      </c>
      <c r="H538" s="282">
        <v>1.4453441295546601</v>
      </c>
    </row>
    <row r="539" spans="1:8" ht="15.75">
      <c r="A539" s="530">
        <v>537</v>
      </c>
      <c r="B539" s="537" t="s">
        <v>23475</v>
      </c>
      <c r="C539" s="529" t="s">
        <v>3845</v>
      </c>
      <c r="D539" s="17">
        <f t="shared" si="8"/>
        <v>1.1900000000000011</v>
      </c>
      <c r="E539" s="581">
        <v>3276.11336032389</v>
      </c>
      <c r="F539" s="281">
        <v>42586</v>
      </c>
      <c r="G539" s="3" t="s">
        <v>23349</v>
      </c>
      <c r="H539" s="282">
        <v>0.48178137651821901</v>
      </c>
    </row>
    <row r="540" spans="1:8" ht="15.75">
      <c r="A540" s="526">
        <v>538</v>
      </c>
      <c r="B540" s="537" t="s">
        <v>23476</v>
      </c>
      <c r="C540" s="529" t="s">
        <v>22996</v>
      </c>
      <c r="D540" s="17">
        <f t="shared" si="8"/>
        <v>4.9400000000000004</v>
      </c>
      <c r="E540" s="581">
        <v>13600</v>
      </c>
      <c r="F540" s="281">
        <v>42586</v>
      </c>
      <c r="G540" s="3" t="s">
        <v>23349</v>
      </c>
      <c r="H540" s="282">
        <v>2</v>
      </c>
    </row>
    <row r="541" spans="1:8" ht="15.75">
      <c r="A541" s="530">
        <v>539</v>
      </c>
      <c r="B541" s="537" t="s">
        <v>23477</v>
      </c>
      <c r="C541" s="529" t="s">
        <v>3845</v>
      </c>
      <c r="D541" s="17">
        <f t="shared" si="8"/>
        <v>0.33000000000000063</v>
      </c>
      <c r="E541" s="581">
        <v>908.50202429149795</v>
      </c>
      <c r="F541" s="281">
        <v>42586</v>
      </c>
      <c r="G541" s="3" t="s">
        <v>23349</v>
      </c>
      <c r="H541" s="282">
        <v>0.13360323886639699</v>
      </c>
    </row>
    <row r="542" spans="1:8" ht="15.75">
      <c r="A542" s="530">
        <v>540</v>
      </c>
      <c r="B542" s="537" t="s">
        <v>23478</v>
      </c>
      <c r="C542" s="529" t="s">
        <v>3845</v>
      </c>
      <c r="D542" s="17">
        <f t="shared" si="8"/>
        <v>2.919999999999991</v>
      </c>
      <c r="E542" s="581">
        <v>8038.8663967611301</v>
      </c>
      <c r="F542" s="281">
        <v>42586</v>
      </c>
      <c r="G542" s="3" t="s">
        <v>23349</v>
      </c>
      <c r="H542" s="282">
        <v>1.18218623481781</v>
      </c>
    </row>
    <row r="543" spans="1:8" ht="15.75">
      <c r="A543" s="530">
        <v>541</v>
      </c>
      <c r="B543" s="537" t="s">
        <v>23479</v>
      </c>
      <c r="C543" s="529" t="s">
        <v>3845</v>
      </c>
      <c r="D543" s="17">
        <f t="shared" si="8"/>
        <v>2.0000000000000018</v>
      </c>
      <c r="E543" s="581">
        <v>5506.0728744939297</v>
      </c>
      <c r="F543" s="281">
        <v>42586</v>
      </c>
      <c r="G543" s="3" t="s">
        <v>23349</v>
      </c>
      <c r="H543" s="282">
        <v>0.80971659919028405</v>
      </c>
    </row>
    <row r="544" spans="1:8" ht="15.75">
      <c r="A544" s="526">
        <v>542</v>
      </c>
      <c r="B544" s="537" t="s">
        <v>23480</v>
      </c>
      <c r="C544" s="529" t="s">
        <v>3845</v>
      </c>
      <c r="D544" s="17">
        <f t="shared" si="8"/>
        <v>0.52000000000000079</v>
      </c>
      <c r="E544" s="581">
        <v>1431.5789473684199</v>
      </c>
      <c r="F544" s="281">
        <v>42586</v>
      </c>
      <c r="G544" s="3" t="s">
        <v>23349</v>
      </c>
      <c r="H544" s="282">
        <v>0.21052631578947401</v>
      </c>
    </row>
    <row r="545" spans="1:8" ht="15.75">
      <c r="A545" s="530">
        <v>543</v>
      </c>
      <c r="B545" s="537" t="s">
        <v>23481</v>
      </c>
      <c r="C545" s="529" t="s">
        <v>3845</v>
      </c>
      <c r="D545" s="17">
        <f t="shared" si="8"/>
        <v>2.7599999999999976</v>
      </c>
      <c r="E545" s="581">
        <v>7598.3805668016203</v>
      </c>
      <c r="F545" s="281">
        <v>42586</v>
      </c>
      <c r="G545" s="3" t="s">
        <v>23349</v>
      </c>
      <c r="H545" s="282">
        <v>1.1174089068825901</v>
      </c>
    </row>
    <row r="546" spans="1:8" ht="15.75">
      <c r="A546" s="530">
        <v>544</v>
      </c>
      <c r="B546" s="537" t="s">
        <v>23482</v>
      </c>
      <c r="C546" s="529" t="s">
        <v>3845</v>
      </c>
      <c r="D546" s="17">
        <f t="shared" si="8"/>
        <v>3.7800000000000114</v>
      </c>
      <c r="E546" s="581">
        <v>10406.477732793501</v>
      </c>
      <c r="F546" s="281">
        <v>42586</v>
      </c>
      <c r="G546" s="3" t="s">
        <v>23349</v>
      </c>
      <c r="H546" s="282">
        <v>1.5303643724696401</v>
      </c>
    </row>
    <row r="547" spans="1:8" ht="15.75">
      <c r="A547" s="530">
        <v>545</v>
      </c>
      <c r="B547" s="537" t="s">
        <v>23483</v>
      </c>
      <c r="C547" s="529" t="s">
        <v>3845</v>
      </c>
      <c r="D547" s="17">
        <f t="shared" si="8"/>
        <v>1.3199999999999998</v>
      </c>
      <c r="E547" s="581">
        <v>3634.00809716599</v>
      </c>
      <c r="F547" s="281">
        <v>42586</v>
      </c>
      <c r="G547" s="3" t="s">
        <v>23349</v>
      </c>
      <c r="H547" s="282">
        <v>0.53441295546558698</v>
      </c>
    </row>
    <row r="548" spans="1:8" ht="15.75">
      <c r="A548" s="526">
        <v>546</v>
      </c>
      <c r="B548" s="537" t="s">
        <v>23484</v>
      </c>
      <c r="C548" s="529" t="s">
        <v>3845</v>
      </c>
      <c r="D548" s="17">
        <f t="shared" si="8"/>
        <v>2.7599999999999976</v>
      </c>
      <c r="E548" s="581">
        <v>7598.3805668016203</v>
      </c>
      <c r="F548" s="281">
        <v>42586</v>
      </c>
      <c r="G548" s="3" t="s">
        <v>23349</v>
      </c>
      <c r="H548" s="282">
        <v>1.1174089068825901</v>
      </c>
    </row>
    <row r="549" spans="1:8" ht="15.75">
      <c r="A549" s="530">
        <v>547</v>
      </c>
      <c r="B549" s="537" t="s">
        <v>23485</v>
      </c>
      <c r="C549" s="529" t="s">
        <v>3845</v>
      </c>
      <c r="D549" s="17">
        <f t="shared" si="8"/>
        <v>0.6400000000000009</v>
      </c>
      <c r="E549" s="581">
        <v>1761.94331983806</v>
      </c>
      <c r="F549" s="281">
        <v>42586</v>
      </c>
      <c r="G549" s="3" t="s">
        <v>23349</v>
      </c>
      <c r="H549" s="282">
        <v>0.25910931174089102</v>
      </c>
    </row>
    <row r="550" spans="1:8" ht="15.75">
      <c r="A550" s="530">
        <v>548</v>
      </c>
      <c r="B550" s="537" t="s">
        <v>23486</v>
      </c>
      <c r="C550" s="529" t="s">
        <v>3845</v>
      </c>
      <c r="D550" s="17">
        <f t="shared" si="8"/>
        <v>1.399999999999999</v>
      </c>
      <c r="E550" s="581">
        <v>3854.2510121457499</v>
      </c>
      <c r="F550" s="281">
        <v>42586</v>
      </c>
      <c r="G550" s="3" t="s">
        <v>23349</v>
      </c>
      <c r="H550" s="282">
        <v>0.56680161943319796</v>
      </c>
    </row>
    <row r="551" spans="1:8" ht="15.75">
      <c r="A551" s="530">
        <v>549</v>
      </c>
      <c r="B551" s="537" t="s">
        <v>23487</v>
      </c>
      <c r="C551" s="529" t="s">
        <v>22996</v>
      </c>
      <c r="D551" s="17">
        <f t="shared" si="8"/>
        <v>4.9400000000000004</v>
      </c>
      <c r="E551" s="581">
        <v>13600</v>
      </c>
      <c r="F551" s="281">
        <v>42586</v>
      </c>
      <c r="G551" s="3" t="s">
        <v>23349</v>
      </c>
      <c r="H551" s="282">
        <v>2</v>
      </c>
    </row>
    <row r="552" spans="1:8" ht="15.75">
      <c r="A552" s="526">
        <v>550</v>
      </c>
      <c r="B552" s="537" t="s">
        <v>23488</v>
      </c>
      <c r="C552" s="529" t="s">
        <v>3845</v>
      </c>
      <c r="D552" s="17">
        <f t="shared" si="8"/>
        <v>0.31000000000000022</v>
      </c>
      <c r="E552" s="581">
        <v>853.44129554655899</v>
      </c>
      <c r="F552" s="281">
        <v>42586</v>
      </c>
      <c r="G552" s="3" t="s">
        <v>23349</v>
      </c>
      <c r="H552" s="282">
        <v>0.125506072874494</v>
      </c>
    </row>
    <row r="553" spans="1:8" ht="15.75">
      <c r="A553" s="530">
        <v>551</v>
      </c>
      <c r="B553" s="537" t="s">
        <v>23489</v>
      </c>
      <c r="C553" s="529" t="s">
        <v>3845</v>
      </c>
      <c r="D553" s="17">
        <f t="shared" si="8"/>
        <v>2.8299999999999974</v>
      </c>
      <c r="E553" s="581">
        <v>7791.0931174089101</v>
      </c>
      <c r="F553" s="281">
        <v>42586</v>
      </c>
      <c r="G553" s="3" t="s">
        <v>23349</v>
      </c>
      <c r="H553" s="282">
        <v>1.1457489878542499</v>
      </c>
    </row>
    <row r="554" spans="1:8" ht="15.75">
      <c r="A554" s="530">
        <v>552</v>
      </c>
      <c r="B554" s="537" t="s">
        <v>23490</v>
      </c>
      <c r="C554" s="529" t="s">
        <v>3845</v>
      </c>
      <c r="D554" s="17">
        <f t="shared" si="8"/>
        <v>1.8</v>
      </c>
      <c r="E554" s="581">
        <v>4964</v>
      </c>
      <c r="F554" s="281">
        <v>42586</v>
      </c>
      <c r="G554" s="3" t="s">
        <v>23349</v>
      </c>
      <c r="H554" s="282">
        <v>0.72874493927125505</v>
      </c>
    </row>
    <row r="555" spans="1:8" ht="15.75">
      <c r="A555" s="530">
        <v>553</v>
      </c>
      <c r="B555" s="537" t="s">
        <v>16460</v>
      </c>
      <c r="C555" s="529" t="s">
        <v>3845</v>
      </c>
      <c r="D555" s="17">
        <f t="shared" si="8"/>
        <v>0.76000000000000079</v>
      </c>
      <c r="E555" s="581">
        <v>2092.3076923076901</v>
      </c>
      <c r="F555" s="281">
        <v>42586</v>
      </c>
      <c r="G555" s="3" t="s">
        <v>23349</v>
      </c>
      <c r="H555" s="282">
        <v>0.30769230769230799</v>
      </c>
    </row>
    <row r="556" spans="1:8" ht="15.75">
      <c r="A556" s="526">
        <v>554</v>
      </c>
      <c r="B556" s="537" t="s">
        <v>23491</v>
      </c>
      <c r="C556" s="529" t="s">
        <v>3845</v>
      </c>
      <c r="D556" s="17">
        <f t="shared" si="8"/>
        <v>1.1000000000000005</v>
      </c>
      <c r="E556" s="581">
        <v>3028.34008097166</v>
      </c>
      <c r="F556" s="281">
        <v>42586</v>
      </c>
      <c r="G556" s="3" t="s">
        <v>23349</v>
      </c>
      <c r="H556" s="282">
        <v>0.44534412955465602</v>
      </c>
    </row>
    <row r="557" spans="1:8" ht="15.75">
      <c r="A557" s="530">
        <v>555</v>
      </c>
      <c r="B557" s="537" t="s">
        <v>23492</v>
      </c>
      <c r="C557" s="529" t="s">
        <v>3845</v>
      </c>
      <c r="D557" s="17">
        <f t="shared" si="8"/>
        <v>4.5695000000000006</v>
      </c>
      <c r="E557" s="581">
        <v>12580</v>
      </c>
      <c r="F557" s="281">
        <v>42586</v>
      </c>
      <c r="G557" s="3" t="s">
        <v>23349</v>
      </c>
      <c r="H557" s="282">
        <v>1.85</v>
      </c>
    </row>
    <row r="558" spans="1:8" ht="15.75">
      <c r="A558" s="530">
        <v>556</v>
      </c>
      <c r="B558" s="537" t="s">
        <v>23493</v>
      </c>
      <c r="C558" s="529" t="s">
        <v>3845</v>
      </c>
      <c r="D558" s="17">
        <f t="shared" si="8"/>
        <v>3.1899999999999951</v>
      </c>
      <c r="E558" s="581">
        <v>8782.1862348178092</v>
      </c>
      <c r="F558" s="281">
        <v>42586</v>
      </c>
      <c r="G558" s="3" t="s">
        <v>23349</v>
      </c>
      <c r="H558" s="282">
        <v>1.2914979757084999</v>
      </c>
    </row>
    <row r="559" spans="1:8" ht="15.75">
      <c r="A559" s="530">
        <v>557</v>
      </c>
      <c r="B559" s="537" t="s">
        <v>23494</v>
      </c>
      <c r="C559" s="529" t="s">
        <v>3845</v>
      </c>
      <c r="D559" s="17">
        <f t="shared" si="8"/>
        <v>4.3600000000000056</v>
      </c>
      <c r="E559" s="581">
        <v>12003.238866396799</v>
      </c>
      <c r="F559" s="281">
        <v>42586</v>
      </c>
      <c r="G559" s="3" t="s">
        <v>23349</v>
      </c>
      <c r="H559" s="282">
        <v>1.76518218623482</v>
      </c>
    </row>
    <row r="560" spans="1:8" ht="15.75">
      <c r="A560" s="526">
        <v>558</v>
      </c>
      <c r="B560" s="537" t="s">
        <v>23495</v>
      </c>
      <c r="C560" s="529" t="s">
        <v>3845</v>
      </c>
      <c r="D560" s="17">
        <f t="shared" si="8"/>
        <v>3.4699999999999962</v>
      </c>
      <c r="E560" s="581">
        <v>9553.0364372469594</v>
      </c>
      <c r="F560" s="281">
        <v>42586</v>
      </c>
      <c r="G560" s="3" t="s">
        <v>23349</v>
      </c>
      <c r="H560" s="282">
        <v>1.40485829959514</v>
      </c>
    </row>
    <row r="561" spans="1:8" ht="15.75">
      <c r="A561" s="530">
        <v>559</v>
      </c>
      <c r="B561" s="537" t="s">
        <v>23496</v>
      </c>
      <c r="C561" s="529" t="s">
        <v>22996</v>
      </c>
      <c r="D561" s="17">
        <f t="shared" si="8"/>
        <v>4.9400000000000004</v>
      </c>
      <c r="E561" s="581">
        <v>13600</v>
      </c>
      <c r="F561" s="281">
        <v>42586</v>
      </c>
      <c r="G561" s="3" t="s">
        <v>23349</v>
      </c>
      <c r="H561" s="282">
        <v>2</v>
      </c>
    </row>
    <row r="562" spans="1:8" ht="15.75">
      <c r="A562" s="530">
        <v>560</v>
      </c>
      <c r="B562" s="537" t="s">
        <v>23497</v>
      </c>
      <c r="C562" s="529" t="s">
        <v>3845</v>
      </c>
      <c r="D562" s="17">
        <f t="shared" si="8"/>
        <v>0.79000000000000026</v>
      </c>
      <c r="E562" s="581">
        <v>2174.8987854251</v>
      </c>
      <c r="F562" s="281">
        <v>42586</v>
      </c>
      <c r="G562" s="3" t="s">
        <v>23349</v>
      </c>
      <c r="H562" s="282">
        <v>0.31983805668016202</v>
      </c>
    </row>
    <row r="563" spans="1:8" ht="15.75">
      <c r="A563" s="530">
        <v>561</v>
      </c>
      <c r="B563" s="537" t="s">
        <v>23498</v>
      </c>
      <c r="C563" s="529" t="s">
        <v>3845</v>
      </c>
      <c r="D563" s="17">
        <f t="shared" si="8"/>
        <v>0.79000000000000026</v>
      </c>
      <c r="E563" s="581">
        <v>2174.8987854251</v>
      </c>
      <c r="F563" s="281">
        <v>42586</v>
      </c>
      <c r="G563" s="3" t="s">
        <v>23349</v>
      </c>
      <c r="H563" s="282">
        <v>0.31983805668016202</v>
      </c>
    </row>
    <row r="564" spans="1:8" ht="15.75">
      <c r="A564" s="526">
        <v>562</v>
      </c>
      <c r="B564" s="537" t="s">
        <v>23499</v>
      </c>
      <c r="C564" s="529" t="s">
        <v>22996</v>
      </c>
      <c r="D564" s="17">
        <f t="shared" si="8"/>
        <v>4.9400000000000004</v>
      </c>
      <c r="E564" s="581">
        <v>13600</v>
      </c>
      <c r="F564" s="281">
        <v>42586</v>
      </c>
      <c r="G564" s="3" t="s">
        <v>23349</v>
      </c>
      <c r="H564" s="282">
        <v>2</v>
      </c>
    </row>
    <row r="565" spans="1:8" ht="15.75">
      <c r="A565" s="530">
        <v>563</v>
      </c>
      <c r="B565" s="537" t="s">
        <v>23500</v>
      </c>
      <c r="C565" s="529" t="s">
        <v>3845</v>
      </c>
      <c r="D565" s="17">
        <f t="shared" si="8"/>
        <v>0.69000000000000072</v>
      </c>
      <c r="E565" s="581">
        <v>1899.5951417004001</v>
      </c>
      <c r="F565" s="281">
        <v>42586</v>
      </c>
      <c r="G565" s="3" t="s">
        <v>23349</v>
      </c>
      <c r="H565" s="282">
        <v>0.27935222672064802</v>
      </c>
    </row>
    <row r="566" spans="1:8" ht="15.75">
      <c r="A566" s="530">
        <v>564</v>
      </c>
      <c r="B566" s="537" t="s">
        <v>23501</v>
      </c>
      <c r="C566" s="529" t="s">
        <v>3845</v>
      </c>
      <c r="D566" s="17">
        <f t="shared" si="8"/>
        <v>3.3100000000000027</v>
      </c>
      <c r="E566" s="581">
        <v>9112.5506072874505</v>
      </c>
      <c r="F566" s="281">
        <v>42586</v>
      </c>
      <c r="G566" s="3" t="s">
        <v>23349</v>
      </c>
      <c r="H566" s="282">
        <v>1.34008097165992</v>
      </c>
    </row>
    <row r="567" spans="1:8" ht="15.75">
      <c r="A567" s="530">
        <v>565</v>
      </c>
      <c r="B567" s="537" t="s">
        <v>23502</v>
      </c>
      <c r="C567" s="529" t="s">
        <v>3845</v>
      </c>
      <c r="D567" s="17">
        <f t="shared" si="8"/>
        <v>2.6800000000000006</v>
      </c>
      <c r="E567" s="581">
        <v>7378.1376518218603</v>
      </c>
      <c r="F567" s="281">
        <v>42586</v>
      </c>
      <c r="G567" s="3" t="s">
        <v>23349</v>
      </c>
      <c r="H567" s="282">
        <v>1.08502024291498</v>
      </c>
    </row>
    <row r="568" spans="1:8" ht="31.5">
      <c r="A568" s="526">
        <v>566</v>
      </c>
      <c r="B568" s="537" t="s">
        <v>23503</v>
      </c>
      <c r="C568" s="529" t="s">
        <v>3845</v>
      </c>
      <c r="D568" s="17">
        <f t="shared" si="8"/>
        <v>1.8</v>
      </c>
      <c r="E568" s="581">
        <v>4964</v>
      </c>
      <c r="F568" s="281">
        <v>42586</v>
      </c>
      <c r="G568" s="3" t="s">
        <v>23349</v>
      </c>
      <c r="H568" s="282">
        <v>0.72874493927125505</v>
      </c>
    </row>
    <row r="569" spans="1:8" ht="15.75">
      <c r="A569" s="530">
        <v>567</v>
      </c>
      <c r="B569" s="537" t="s">
        <v>23504</v>
      </c>
      <c r="C569" s="529" t="s">
        <v>3845</v>
      </c>
      <c r="D569" s="17">
        <f t="shared" si="8"/>
        <v>2.9600000000000017</v>
      </c>
      <c r="E569" s="581">
        <v>8148.9878542510096</v>
      </c>
      <c r="F569" s="281">
        <v>42586</v>
      </c>
      <c r="G569" s="3" t="s">
        <v>23349</v>
      </c>
      <c r="H569" s="282">
        <v>1.1983805668016201</v>
      </c>
    </row>
    <row r="570" spans="1:8" ht="15.75">
      <c r="A570" s="530">
        <v>568</v>
      </c>
      <c r="B570" s="538" t="s">
        <v>23505</v>
      </c>
      <c r="C570" s="529" t="s">
        <v>22996</v>
      </c>
      <c r="D570" s="17">
        <f t="shared" si="8"/>
        <v>4.9400000000000004</v>
      </c>
      <c r="E570" s="582">
        <v>13600</v>
      </c>
      <c r="F570" s="281" t="s">
        <v>22998</v>
      </c>
      <c r="G570" s="3" t="s">
        <v>23349</v>
      </c>
      <c r="H570" s="282">
        <v>2</v>
      </c>
    </row>
    <row r="571" spans="1:8" ht="15.75">
      <c r="A571" s="530">
        <v>569</v>
      </c>
      <c r="B571" s="537" t="s">
        <v>23506</v>
      </c>
      <c r="C571" s="529" t="s">
        <v>3845</v>
      </c>
      <c r="D571" s="17">
        <f t="shared" si="8"/>
        <v>1.0000000000000009</v>
      </c>
      <c r="E571" s="581">
        <v>2753.0364372469598</v>
      </c>
      <c r="F571" s="281">
        <v>42586</v>
      </c>
      <c r="G571" s="3" t="s">
        <v>23349</v>
      </c>
      <c r="H571" s="282">
        <v>0.40485829959514202</v>
      </c>
    </row>
    <row r="572" spans="1:8" ht="15.75">
      <c r="A572" s="526">
        <v>570</v>
      </c>
      <c r="B572" s="537" t="s">
        <v>23507</v>
      </c>
      <c r="C572" s="529" t="s">
        <v>3845</v>
      </c>
      <c r="D572" s="17">
        <f t="shared" si="8"/>
        <v>4.3472</v>
      </c>
      <c r="E572" s="581">
        <v>11968</v>
      </c>
      <c r="F572" s="281">
        <v>42586</v>
      </c>
      <c r="G572" s="3" t="s">
        <v>23349</v>
      </c>
      <c r="H572" s="282">
        <v>1.76</v>
      </c>
    </row>
    <row r="573" spans="1:8" ht="15.75">
      <c r="A573" s="530">
        <v>571</v>
      </c>
      <c r="B573" s="537" t="s">
        <v>23508</v>
      </c>
      <c r="C573" s="529" t="s">
        <v>22996</v>
      </c>
      <c r="D573" s="17">
        <f t="shared" si="8"/>
        <v>4.9400000000000004</v>
      </c>
      <c r="E573" s="581">
        <v>13600</v>
      </c>
      <c r="F573" s="281">
        <v>42586</v>
      </c>
      <c r="G573" s="3" t="s">
        <v>23349</v>
      </c>
      <c r="H573" s="282">
        <v>2</v>
      </c>
    </row>
    <row r="574" spans="1:8" ht="15.75">
      <c r="A574" s="530">
        <v>572</v>
      </c>
      <c r="B574" s="537" t="s">
        <v>23509</v>
      </c>
      <c r="C574" s="529" t="s">
        <v>3845</v>
      </c>
      <c r="D574" s="17">
        <f t="shared" si="8"/>
        <v>1.8299999999999994</v>
      </c>
      <c r="E574" s="581">
        <v>5038.0566801619398</v>
      </c>
      <c r="F574" s="281">
        <v>42586</v>
      </c>
      <c r="G574" s="3" t="s">
        <v>23349</v>
      </c>
      <c r="H574" s="282">
        <v>0.74089068825910898</v>
      </c>
    </row>
    <row r="575" spans="1:8" ht="15.75">
      <c r="A575" s="530">
        <v>573</v>
      </c>
      <c r="B575" s="537" t="s">
        <v>23510</v>
      </c>
      <c r="C575" s="529" t="s">
        <v>3845</v>
      </c>
      <c r="D575" s="17">
        <f t="shared" si="8"/>
        <v>1.2700000000000002</v>
      </c>
      <c r="E575" s="581">
        <v>3496.3562753036399</v>
      </c>
      <c r="F575" s="281">
        <v>42586</v>
      </c>
      <c r="G575" s="3" t="s">
        <v>23349</v>
      </c>
      <c r="H575" s="282">
        <v>0.51417004048583004</v>
      </c>
    </row>
    <row r="576" spans="1:8" ht="15.75">
      <c r="A576" s="526">
        <v>574</v>
      </c>
      <c r="B576" s="537" t="s">
        <v>23511</v>
      </c>
      <c r="C576" s="529" t="s">
        <v>3845</v>
      </c>
      <c r="D576" s="17">
        <f t="shared" si="8"/>
        <v>1.7000000000000002</v>
      </c>
      <c r="E576" s="581">
        <v>4680.1619433198402</v>
      </c>
      <c r="F576" s="281">
        <v>42586</v>
      </c>
      <c r="G576" s="3" t="s">
        <v>23349</v>
      </c>
      <c r="H576" s="282">
        <v>0.68825910931174095</v>
      </c>
    </row>
    <row r="577" spans="1:8" ht="15.75">
      <c r="A577" s="530">
        <v>575</v>
      </c>
      <c r="B577" s="537" t="s">
        <v>23512</v>
      </c>
      <c r="C577" s="529" t="s">
        <v>3845</v>
      </c>
      <c r="D577" s="17">
        <f t="shared" si="8"/>
        <v>1.430000000000001</v>
      </c>
      <c r="E577" s="581">
        <v>3936.8421052631602</v>
      </c>
      <c r="F577" s="281">
        <v>42586</v>
      </c>
      <c r="G577" s="3" t="s">
        <v>23349</v>
      </c>
      <c r="H577" s="282">
        <v>0.57894736842105299</v>
      </c>
    </row>
    <row r="578" spans="1:8" ht="15.75">
      <c r="A578" s="530">
        <v>576</v>
      </c>
      <c r="B578" s="537" t="s">
        <v>23512</v>
      </c>
      <c r="C578" s="529" t="s">
        <v>3845</v>
      </c>
      <c r="D578" s="17">
        <f t="shared" si="8"/>
        <v>4.8299999999999894</v>
      </c>
      <c r="E578" s="581">
        <v>13297.165991902801</v>
      </c>
      <c r="F578" s="281">
        <v>42586</v>
      </c>
      <c r="G578" s="3" t="s">
        <v>23349</v>
      </c>
      <c r="H578" s="282">
        <v>1.9554655870445301</v>
      </c>
    </row>
    <row r="579" spans="1:8" ht="15.75">
      <c r="A579" s="530">
        <v>577</v>
      </c>
      <c r="B579" s="537" t="s">
        <v>23513</v>
      </c>
      <c r="C579" s="529" t="s">
        <v>3845</v>
      </c>
      <c r="D579" s="17">
        <f t="shared" si="8"/>
        <v>1.3400000000000003</v>
      </c>
      <c r="E579" s="581">
        <v>3689.0688259109302</v>
      </c>
      <c r="F579" s="281">
        <v>42586</v>
      </c>
      <c r="G579" s="3" t="s">
        <v>23349</v>
      </c>
      <c r="H579" s="282">
        <v>0.54251012145749</v>
      </c>
    </row>
    <row r="580" spans="1:8" ht="15.75">
      <c r="A580" s="526">
        <v>578</v>
      </c>
      <c r="B580" s="537" t="s">
        <v>23514</v>
      </c>
      <c r="C580" s="529" t="s">
        <v>3845</v>
      </c>
      <c r="D580" s="17">
        <f t="shared" si="8"/>
        <v>3.3600000000000101</v>
      </c>
      <c r="E580" s="581">
        <v>9250.2024291498001</v>
      </c>
      <c r="F580" s="281">
        <v>42586</v>
      </c>
      <c r="G580" s="3" t="s">
        <v>23349</v>
      </c>
      <c r="H580" s="282">
        <v>1.3603238866396801</v>
      </c>
    </row>
    <row r="581" spans="1:8" ht="15.75">
      <c r="A581" s="530">
        <v>579</v>
      </c>
      <c r="B581" s="538" t="s">
        <v>23515</v>
      </c>
      <c r="C581" s="529" t="s">
        <v>3845</v>
      </c>
      <c r="D581" s="17">
        <f t="shared" ref="D581:D644" si="9">H581*2.47</f>
        <v>2.3700000000000006</v>
      </c>
      <c r="E581" s="582">
        <v>6524.6963562752999</v>
      </c>
      <c r="F581" s="281" t="s">
        <v>22998</v>
      </c>
      <c r="G581" s="3" t="s">
        <v>23349</v>
      </c>
      <c r="H581" s="282">
        <v>0.959514170040486</v>
      </c>
    </row>
    <row r="582" spans="1:8" ht="15.75">
      <c r="A582" s="530">
        <v>580</v>
      </c>
      <c r="B582" s="537" t="s">
        <v>23516</v>
      </c>
      <c r="C582" s="529" t="s">
        <v>3845</v>
      </c>
      <c r="D582" s="17">
        <f t="shared" si="9"/>
        <v>3.269999999999992</v>
      </c>
      <c r="E582" s="581">
        <v>9002.4291497975701</v>
      </c>
      <c r="F582" s="281">
        <v>42586</v>
      </c>
      <c r="G582" s="3" t="s">
        <v>23349</v>
      </c>
      <c r="H582" s="282">
        <v>1.32388663967611</v>
      </c>
    </row>
    <row r="583" spans="1:8" ht="15.75">
      <c r="A583" s="530">
        <v>581</v>
      </c>
      <c r="B583" s="537" t="s">
        <v>23517</v>
      </c>
      <c r="C583" s="529" t="s">
        <v>3845</v>
      </c>
      <c r="D583" s="17">
        <f t="shared" si="9"/>
        <v>4.7499999999999929</v>
      </c>
      <c r="E583" s="581">
        <v>13076.9230769231</v>
      </c>
      <c r="F583" s="281">
        <v>42586</v>
      </c>
      <c r="G583" s="3" t="s">
        <v>23349</v>
      </c>
      <c r="H583" s="282">
        <v>1.92307692307692</v>
      </c>
    </row>
    <row r="584" spans="1:8" ht="15.75">
      <c r="A584" s="526">
        <v>582</v>
      </c>
      <c r="B584" s="537" t="s">
        <v>23518</v>
      </c>
      <c r="C584" s="529" t="s">
        <v>3845</v>
      </c>
      <c r="D584" s="17">
        <f t="shared" si="9"/>
        <v>2.359999999999999</v>
      </c>
      <c r="E584" s="581">
        <v>6497.1659919028298</v>
      </c>
      <c r="F584" s="281">
        <v>42586</v>
      </c>
      <c r="G584" s="3" t="s">
        <v>23349</v>
      </c>
      <c r="H584" s="282">
        <v>0.95546558704453399</v>
      </c>
    </row>
    <row r="585" spans="1:8" ht="15.75">
      <c r="A585" s="530">
        <v>583</v>
      </c>
      <c r="B585" s="537" t="s">
        <v>23519</v>
      </c>
      <c r="C585" s="529" t="s">
        <v>3845</v>
      </c>
      <c r="D585" s="17">
        <f t="shared" si="9"/>
        <v>0.60999999999999899</v>
      </c>
      <c r="E585" s="581">
        <v>1679.3522267206499</v>
      </c>
      <c r="F585" s="281">
        <v>42586</v>
      </c>
      <c r="G585" s="3" t="s">
        <v>23349</v>
      </c>
      <c r="H585" s="282">
        <v>0.24696356275303599</v>
      </c>
    </row>
    <row r="586" spans="1:8" ht="15.75">
      <c r="A586" s="530">
        <v>584</v>
      </c>
      <c r="B586" s="538" t="s">
        <v>23520</v>
      </c>
      <c r="C586" s="529" t="s">
        <v>3845</v>
      </c>
      <c r="D586" s="17">
        <f t="shared" si="9"/>
        <v>3.0599999999999912</v>
      </c>
      <c r="E586" s="582">
        <v>8424.2914979757097</v>
      </c>
      <c r="F586" s="281" t="s">
        <v>22998</v>
      </c>
      <c r="G586" s="3" t="s">
        <v>23349</v>
      </c>
      <c r="H586" s="282">
        <v>1.23886639676113</v>
      </c>
    </row>
    <row r="587" spans="1:8" ht="15.75">
      <c r="A587" s="530">
        <v>585</v>
      </c>
      <c r="B587" s="537" t="s">
        <v>23521</v>
      </c>
      <c r="C587" s="529" t="s">
        <v>3845</v>
      </c>
      <c r="D587" s="17">
        <f t="shared" si="9"/>
        <v>0.2600000000000004</v>
      </c>
      <c r="E587" s="581">
        <v>715.78947368421098</v>
      </c>
      <c r="F587" s="281">
        <v>42586</v>
      </c>
      <c r="G587" s="3" t="s">
        <v>23349</v>
      </c>
      <c r="H587" s="282">
        <v>0.105263157894737</v>
      </c>
    </row>
    <row r="588" spans="1:8" ht="15.75">
      <c r="A588" s="526">
        <v>586</v>
      </c>
      <c r="B588" s="537" t="s">
        <v>23522</v>
      </c>
      <c r="C588" s="529" t="s">
        <v>3845</v>
      </c>
      <c r="D588" s="17">
        <f t="shared" si="9"/>
        <v>0.36</v>
      </c>
      <c r="E588" s="581">
        <v>991.09311740890701</v>
      </c>
      <c r="F588" s="281">
        <v>42586</v>
      </c>
      <c r="G588" s="3" t="s">
        <v>23349</v>
      </c>
      <c r="H588" s="282">
        <v>0.145748987854251</v>
      </c>
    </row>
    <row r="589" spans="1:8" ht="15.75">
      <c r="A589" s="530">
        <v>587</v>
      </c>
      <c r="B589" s="537" t="s">
        <v>23523</v>
      </c>
      <c r="C589" s="529" t="s">
        <v>3845</v>
      </c>
      <c r="D589" s="17">
        <f t="shared" si="9"/>
        <v>2.8700000000000085</v>
      </c>
      <c r="E589" s="581">
        <v>7901.2145748987896</v>
      </c>
      <c r="F589" s="281">
        <v>42586</v>
      </c>
      <c r="G589" s="3" t="s">
        <v>23349</v>
      </c>
      <c r="H589" s="282">
        <v>1.16194331983806</v>
      </c>
    </row>
    <row r="590" spans="1:8" ht="15.75">
      <c r="A590" s="530">
        <v>588</v>
      </c>
      <c r="B590" s="537" t="s">
        <v>23524</v>
      </c>
      <c r="C590" s="529" t="s">
        <v>3845</v>
      </c>
      <c r="D590" s="17">
        <f t="shared" si="9"/>
        <v>0.45000000000000062</v>
      </c>
      <c r="E590" s="581">
        <v>1238.8663967611301</v>
      </c>
      <c r="F590" s="281">
        <v>42586</v>
      </c>
      <c r="G590" s="3" t="s">
        <v>23349</v>
      </c>
      <c r="H590" s="282">
        <v>0.18218623481781401</v>
      </c>
    </row>
    <row r="591" spans="1:8" ht="15.75">
      <c r="A591" s="530">
        <v>589</v>
      </c>
      <c r="B591" s="537" t="s">
        <v>23525</v>
      </c>
      <c r="C591" s="529" t="s">
        <v>3845</v>
      </c>
      <c r="D591" s="17">
        <f t="shared" si="9"/>
        <v>1.4600000000000004</v>
      </c>
      <c r="E591" s="581">
        <v>4019.43319838057</v>
      </c>
      <c r="F591" s="281">
        <v>42586</v>
      </c>
      <c r="G591" s="3" t="s">
        <v>23349</v>
      </c>
      <c r="H591" s="282">
        <v>0.59109311740890702</v>
      </c>
    </row>
    <row r="592" spans="1:8" ht="15.75">
      <c r="A592" s="526">
        <v>590</v>
      </c>
      <c r="B592" s="537" t="s">
        <v>23526</v>
      </c>
      <c r="C592" s="529" t="s">
        <v>3845</v>
      </c>
      <c r="D592" s="17">
        <f t="shared" si="9"/>
        <v>0.43000000000000016</v>
      </c>
      <c r="E592" s="581">
        <v>1183.8056680161901</v>
      </c>
      <c r="F592" s="281">
        <v>42586</v>
      </c>
      <c r="G592" s="3" t="s">
        <v>23349</v>
      </c>
      <c r="H592" s="282">
        <v>0.17408906882591099</v>
      </c>
    </row>
    <row r="593" spans="1:8" ht="15.75">
      <c r="A593" s="530">
        <v>591</v>
      </c>
      <c r="B593" s="537" t="s">
        <v>23527</v>
      </c>
      <c r="C593" s="529" t="s">
        <v>3845</v>
      </c>
      <c r="D593" s="17">
        <f t="shared" si="9"/>
        <v>3.4400000000000066</v>
      </c>
      <c r="E593" s="581">
        <v>9470.4453441295609</v>
      </c>
      <c r="F593" s="281">
        <v>42586</v>
      </c>
      <c r="G593" s="3" t="s">
        <v>23349</v>
      </c>
      <c r="H593" s="282">
        <v>1.3927125506072899</v>
      </c>
    </row>
    <row r="594" spans="1:8" ht="15.75">
      <c r="A594" s="530">
        <v>592</v>
      </c>
      <c r="B594" s="537" t="s">
        <v>23528</v>
      </c>
      <c r="C594" s="529" t="s">
        <v>3845</v>
      </c>
      <c r="D594" s="17">
        <f t="shared" si="9"/>
        <v>1.5300000000000005</v>
      </c>
      <c r="E594" s="581">
        <v>4212.1457489878503</v>
      </c>
      <c r="F594" s="281">
        <v>42586</v>
      </c>
      <c r="G594" s="3" t="s">
        <v>23349</v>
      </c>
      <c r="H594" s="282">
        <v>0.61943319838056699</v>
      </c>
    </row>
    <row r="595" spans="1:8" ht="15.75">
      <c r="A595" s="530">
        <v>593</v>
      </c>
      <c r="B595" s="537" t="s">
        <v>23529</v>
      </c>
      <c r="C595" s="529" t="s">
        <v>3845</v>
      </c>
      <c r="D595" s="17">
        <f t="shared" si="9"/>
        <v>0.369999999999999</v>
      </c>
      <c r="E595" s="581">
        <v>1018.62348178138</v>
      </c>
      <c r="F595" s="281">
        <v>42586</v>
      </c>
      <c r="G595" s="3" t="s">
        <v>23349</v>
      </c>
      <c r="H595" s="282">
        <v>0.14979757085020201</v>
      </c>
    </row>
    <row r="596" spans="1:8" ht="15.75">
      <c r="A596" s="526">
        <v>594</v>
      </c>
      <c r="B596" s="537" t="s">
        <v>16692</v>
      </c>
      <c r="C596" s="529" t="s">
        <v>3845</v>
      </c>
      <c r="D596" s="17">
        <f t="shared" si="9"/>
        <v>2.3099999999999996</v>
      </c>
      <c r="E596" s="581">
        <v>6359.5141700404902</v>
      </c>
      <c r="F596" s="281">
        <v>42586</v>
      </c>
      <c r="G596" s="3" t="s">
        <v>23349</v>
      </c>
      <c r="H596" s="282">
        <v>0.93522267206477705</v>
      </c>
    </row>
    <row r="597" spans="1:8" ht="15.75">
      <c r="A597" s="530">
        <v>595</v>
      </c>
      <c r="B597" s="537" t="s">
        <v>23530</v>
      </c>
      <c r="C597" s="529" t="s">
        <v>3845</v>
      </c>
      <c r="D597" s="17">
        <f t="shared" si="9"/>
        <v>2.5935000000000001</v>
      </c>
      <c r="E597" s="581">
        <v>7140</v>
      </c>
      <c r="F597" s="281">
        <v>42586</v>
      </c>
      <c r="G597" s="3" t="s">
        <v>23349</v>
      </c>
      <c r="H597" s="282">
        <v>1.05</v>
      </c>
    </row>
    <row r="598" spans="1:8" ht="15.75">
      <c r="A598" s="530">
        <v>596</v>
      </c>
      <c r="B598" s="537" t="s">
        <v>23531</v>
      </c>
      <c r="C598" s="529" t="s">
        <v>3845</v>
      </c>
      <c r="D598" s="17">
        <f t="shared" si="9"/>
        <v>1.399999999999999</v>
      </c>
      <c r="E598" s="581">
        <v>3854.2510121457499</v>
      </c>
      <c r="F598" s="281">
        <v>42586</v>
      </c>
      <c r="G598" s="3" t="s">
        <v>23349</v>
      </c>
      <c r="H598" s="282">
        <v>0.56680161943319796</v>
      </c>
    </row>
    <row r="599" spans="1:8" ht="15.75">
      <c r="A599" s="530">
        <v>597</v>
      </c>
      <c r="B599" s="537" t="s">
        <v>23532</v>
      </c>
      <c r="C599" s="529" t="s">
        <v>3845</v>
      </c>
      <c r="D599" s="17">
        <f t="shared" si="9"/>
        <v>1.9513000000000003</v>
      </c>
      <c r="E599" s="581">
        <v>5372</v>
      </c>
      <c r="F599" s="281">
        <v>42586</v>
      </c>
      <c r="G599" s="3" t="s">
        <v>23349</v>
      </c>
      <c r="H599" s="282">
        <v>0.79</v>
      </c>
    </row>
    <row r="600" spans="1:8" ht="31.5">
      <c r="A600" s="526">
        <v>598</v>
      </c>
      <c r="B600" s="537" t="s">
        <v>23533</v>
      </c>
      <c r="C600" s="529" t="s">
        <v>3845</v>
      </c>
      <c r="D600" s="17">
        <f t="shared" si="9"/>
        <v>2.4899999999999931</v>
      </c>
      <c r="E600" s="581">
        <v>6855.0607287449402</v>
      </c>
      <c r="F600" s="281">
        <v>42586</v>
      </c>
      <c r="G600" s="3" t="s">
        <v>23349</v>
      </c>
      <c r="H600" s="282">
        <v>1.0080971659919</v>
      </c>
    </row>
    <row r="601" spans="1:8" ht="15.75">
      <c r="A601" s="530">
        <v>599</v>
      </c>
      <c r="B601" s="537" t="s">
        <v>23534</v>
      </c>
      <c r="C601" s="529" t="s">
        <v>3845</v>
      </c>
      <c r="D601" s="17">
        <f t="shared" si="9"/>
        <v>3.269999999999992</v>
      </c>
      <c r="E601" s="581">
        <v>9002.4291497975701</v>
      </c>
      <c r="F601" s="281">
        <v>42586</v>
      </c>
      <c r="G601" s="3" t="s">
        <v>23349</v>
      </c>
      <c r="H601" s="282">
        <v>1.32388663967611</v>
      </c>
    </row>
    <row r="602" spans="1:8" ht="15.75">
      <c r="A602" s="530">
        <v>600</v>
      </c>
      <c r="B602" s="537" t="s">
        <v>23535</v>
      </c>
      <c r="C602" s="529" t="s">
        <v>22996</v>
      </c>
      <c r="D602" s="17">
        <f t="shared" si="9"/>
        <v>4.9400000000000004</v>
      </c>
      <c r="E602" s="581">
        <v>13600</v>
      </c>
      <c r="F602" s="281">
        <v>42586</v>
      </c>
      <c r="G602" s="3" t="s">
        <v>23349</v>
      </c>
      <c r="H602" s="282">
        <v>2</v>
      </c>
    </row>
    <row r="603" spans="1:8" ht="15.75">
      <c r="A603" s="530">
        <v>601</v>
      </c>
      <c r="B603" s="537" t="s">
        <v>11956</v>
      </c>
      <c r="C603" s="529" t="s">
        <v>3845</v>
      </c>
      <c r="D603" s="17">
        <f t="shared" si="9"/>
        <v>4.7299999999999995</v>
      </c>
      <c r="E603" s="581">
        <v>13021.8623481781</v>
      </c>
      <c r="F603" s="281">
        <v>42586</v>
      </c>
      <c r="G603" s="3" t="s">
        <v>23349</v>
      </c>
      <c r="H603" s="282">
        <v>1.91497975708502</v>
      </c>
    </row>
    <row r="604" spans="1:8" ht="15.75">
      <c r="A604" s="526">
        <v>602</v>
      </c>
      <c r="B604" s="537" t="s">
        <v>23536</v>
      </c>
      <c r="C604" s="529" t="s">
        <v>3845</v>
      </c>
      <c r="D604" s="17">
        <f t="shared" si="9"/>
        <v>2.9799999999999951</v>
      </c>
      <c r="E604" s="581">
        <v>8204.0485829959507</v>
      </c>
      <c r="F604" s="281">
        <v>42586</v>
      </c>
      <c r="G604" s="3" t="s">
        <v>23349</v>
      </c>
      <c r="H604" s="282">
        <v>1.2064777327935201</v>
      </c>
    </row>
    <row r="605" spans="1:8" ht="15.75">
      <c r="A605" s="530">
        <v>603</v>
      </c>
      <c r="B605" s="537" t="s">
        <v>14859</v>
      </c>
      <c r="C605" s="529" t="s">
        <v>3845</v>
      </c>
      <c r="D605" s="17">
        <f t="shared" si="9"/>
        <v>0.29999999999999877</v>
      </c>
      <c r="E605" s="581">
        <v>825.910931174089</v>
      </c>
      <c r="F605" s="281">
        <v>42586</v>
      </c>
      <c r="G605" s="3" t="s">
        <v>23349</v>
      </c>
      <c r="H605" s="282">
        <v>0.121457489878542</v>
      </c>
    </row>
    <row r="606" spans="1:8" ht="15.75">
      <c r="A606" s="530">
        <v>604</v>
      </c>
      <c r="B606" s="537" t="s">
        <v>23537</v>
      </c>
      <c r="C606" s="529" t="s">
        <v>3845</v>
      </c>
      <c r="D606" s="17">
        <f t="shared" si="9"/>
        <v>3.5700000000000105</v>
      </c>
      <c r="E606" s="581">
        <v>9828.3400809716604</v>
      </c>
      <c r="F606" s="281">
        <v>42586</v>
      </c>
      <c r="G606" s="3" t="s">
        <v>23349</v>
      </c>
      <c r="H606" s="282">
        <v>1.4453441295546601</v>
      </c>
    </row>
    <row r="607" spans="1:8" ht="15.75">
      <c r="A607" s="530">
        <v>605</v>
      </c>
      <c r="B607" s="537" t="s">
        <v>23538</v>
      </c>
      <c r="C607" s="529" t="s">
        <v>3845</v>
      </c>
      <c r="D607" s="17">
        <f t="shared" si="9"/>
        <v>2.9799999999999951</v>
      </c>
      <c r="E607" s="581">
        <v>8204.0485829959507</v>
      </c>
      <c r="F607" s="281">
        <v>42586</v>
      </c>
      <c r="G607" s="3" t="s">
        <v>23349</v>
      </c>
      <c r="H607" s="282">
        <v>1.2064777327935201</v>
      </c>
    </row>
    <row r="608" spans="1:8" ht="15.75">
      <c r="A608" s="526">
        <v>606</v>
      </c>
      <c r="B608" s="537" t="s">
        <v>18908</v>
      </c>
      <c r="C608" s="529" t="s">
        <v>3845</v>
      </c>
      <c r="D608" s="17">
        <f t="shared" si="9"/>
        <v>2.5100000000000109</v>
      </c>
      <c r="E608" s="581">
        <v>6910.1214574898804</v>
      </c>
      <c r="F608" s="281">
        <v>42586</v>
      </c>
      <c r="G608" s="3" t="s">
        <v>23349</v>
      </c>
      <c r="H608" s="282">
        <v>1.01619433198381</v>
      </c>
    </row>
    <row r="609" spans="1:8" ht="15.75">
      <c r="A609" s="530">
        <v>607</v>
      </c>
      <c r="B609" s="537" t="s">
        <v>23539</v>
      </c>
      <c r="C609" s="529" t="s">
        <v>3845</v>
      </c>
      <c r="D609" s="17">
        <f t="shared" si="9"/>
        <v>1.8499999999999999</v>
      </c>
      <c r="E609" s="581">
        <v>5093.11740890688</v>
      </c>
      <c r="F609" s="281">
        <v>42586</v>
      </c>
      <c r="G609" s="3" t="s">
        <v>23349</v>
      </c>
      <c r="H609" s="282">
        <v>0.748987854251012</v>
      </c>
    </row>
    <row r="610" spans="1:8" ht="15.75">
      <c r="A610" s="530">
        <v>608</v>
      </c>
      <c r="B610" s="537" t="s">
        <v>12933</v>
      </c>
      <c r="C610" s="529" t="s">
        <v>3845</v>
      </c>
      <c r="D610" s="17">
        <f t="shared" si="9"/>
        <v>3.0599999999999912</v>
      </c>
      <c r="E610" s="581">
        <v>8424.2914979757097</v>
      </c>
      <c r="F610" s="281">
        <v>42586</v>
      </c>
      <c r="G610" s="3" t="s">
        <v>23349</v>
      </c>
      <c r="H610" s="282">
        <v>1.23886639676113</v>
      </c>
    </row>
    <row r="611" spans="1:8" ht="15.75">
      <c r="A611" s="530">
        <v>609</v>
      </c>
      <c r="B611" s="537" t="s">
        <v>23540</v>
      </c>
      <c r="C611" s="529" t="s">
        <v>3845</v>
      </c>
      <c r="D611" s="17">
        <f t="shared" si="9"/>
        <v>3.3600000000000101</v>
      </c>
      <c r="E611" s="581">
        <v>9250.2024291498001</v>
      </c>
      <c r="F611" s="281">
        <v>42586</v>
      </c>
      <c r="G611" s="3" t="s">
        <v>23349</v>
      </c>
      <c r="H611" s="282">
        <v>1.3603238866396801</v>
      </c>
    </row>
    <row r="612" spans="1:8" ht="15.75">
      <c r="A612" s="526">
        <v>610</v>
      </c>
      <c r="B612" s="537" t="s">
        <v>23541</v>
      </c>
      <c r="C612" s="529" t="s">
        <v>22996</v>
      </c>
      <c r="D612" s="17">
        <f t="shared" si="9"/>
        <v>4.9400000000000004</v>
      </c>
      <c r="E612" s="581">
        <v>13600</v>
      </c>
      <c r="F612" s="281">
        <v>42586</v>
      </c>
      <c r="G612" s="3" t="s">
        <v>23349</v>
      </c>
      <c r="H612" s="282">
        <v>2</v>
      </c>
    </row>
    <row r="613" spans="1:8" ht="31.5">
      <c r="A613" s="530">
        <v>611</v>
      </c>
      <c r="B613" s="537" t="s">
        <v>23542</v>
      </c>
      <c r="C613" s="529" t="s">
        <v>3845</v>
      </c>
      <c r="D613" s="17">
        <f t="shared" si="9"/>
        <v>0.50000000000000044</v>
      </c>
      <c r="E613" s="581">
        <v>1376.5182186234799</v>
      </c>
      <c r="F613" s="281">
        <v>42586</v>
      </c>
      <c r="G613" s="3" t="s">
        <v>23349</v>
      </c>
      <c r="H613" s="282">
        <v>0.20242914979757101</v>
      </c>
    </row>
    <row r="614" spans="1:8" ht="15.75">
      <c r="A614" s="530">
        <v>612</v>
      </c>
      <c r="B614" s="537" t="s">
        <v>23543</v>
      </c>
      <c r="C614" s="529" t="s">
        <v>3845</v>
      </c>
      <c r="D614" s="17">
        <f t="shared" si="9"/>
        <v>3.7800000000000114</v>
      </c>
      <c r="E614" s="581">
        <v>10406.477732793501</v>
      </c>
      <c r="F614" s="281">
        <v>42586</v>
      </c>
      <c r="G614" s="3" t="s">
        <v>23349</v>
      </c>
      <c r="H614" s="282">
        <v>1.5303643724696401</v>
      </c>
    </row>
    <row r="615" spans="1:8" ht="15.75">
      <c r="A615" s="530">
        <v>613</v>
      </c>
      <c r="B615" s="542" t="s">
        <v>23544</v>
      </c>
      <c r="C615" s="529" t="s">
        <v>22996</v>
      </c>
      <c r="D615" s="17">
        <f t="shared" si="9"/>
        <v>4.9400000000000004</v>
      </c>
      <c r="E615" s="581">
        <v>13600</v>
      </c>
      <c r="F615" s="281">
        <v>42586</v>
      </c>
      <c r="G615" s="3" t="s">
        <v>23349</v>
      </c>
      <c r="H615" s="282">
        <v>2</v>
      </c>
    </row>
    <row r="616" spans="1:8" ht="15.75">
      <c r="A616" s="526">
        <v>614</v>
      </c>
      <c r="B616" s="537" t="s">
        <v>23545</v>
      </c>
      <c r="C616" s="529" t="s">
        <v>3845</v>
      </c>
      <c r="D616" s="17">
        <f t="shared" si="9"/>
        <v>3.0599999999999912</v>
      </c>
      <c r="E616" s="581">
        <v>8424.2914979757097</v>
      </c>
      <c r="F616" s="281">
        <v>42586</v>
      </c>
      <c r="G616" s="3" t="s">
        <v>23349</v>
      </c>
      <c r="H616" s="282">
        <v>1.23886639676113</v>
      </c>
    </row>
    <row r="617" spans="1:8" ht="15.75">
      <c r="A617" s="530">
        <v>615</v>
      </c>
      <c r="B617" s="537" t="s">
        <v>23546</v>
      </c>
      <c r="C617" s="529" t="s">
        <v>3845</v>
      </c>
      <c r="D617" s="17">
        <f t="shared" si="9"/>
        <v>3.3199999999999994</v>
      </c>
      <c r="E617" s="581">
        <v>9140.0809716599197</v>
      </c>
      <c r="F617" s="281">
        <v>42586</v>
      </c>
      <c r="G617" s="3" t="s">
        <v>23349</v>
      </c>
      <c r="H617" s="282">
        <v>1.34412955465587</v>
      </c>
    </row>
    <row r="618" spans="1:8" ht="15.75">
      <c r="A618" s="530">
        <v>616</v>
      </c>
      <c r="B618" s="537" t="s">
        <v>23547</v>
      </c>
      <c r="C618" s="529" t="s">
        <v>3845</v>
      </c>
      <c r="D618" s="17">
        <f t="shared" si="9"/>
        <v>0.45999999999999958</v>
      </c>
      <c r="E618" s="581">
        <v>1266.3967611336</v>
      </c>
      <c r="F618" s="281">
        <v>42586</v>
      </c>
      <c r="G618" s="3" t="s">
        <v>23349</v>
      </c>
      <c r="H618" s="282">
        <v>0.186234817813765</v>
      </c>
    </row>
    <row r="619" spans="1:8" ht="15.75">
      <c r="A619" s="530">
        <v>617</v>
      </c>
      <c r="B619" s="537" t="s">
        <v>23548</v>
      </c>
      <c r="C619" s="529" t="s">
        <v>3845</v>
      </c>
      <c r="D619" s="17">
        <f t="shared" si="9"/>
        <v>2.6800000000000006</v>
      </c>
      <c r="E619" s="581">
        <v>7378.1376518218603</v>
      </c>
      <c r="F619" s="281">
        <v>42586</v>
      </c>
      <c r="G619" s="3" t="s">
        <v>23349</v>
      </c>
      <c r="H619" s="282">
        <v>1.08502024291498</v>
      </c>
    </row>
    <row r="620" spans="1:8" ht="15.75">
      <c r="A620" s="526">
        <v>618</v>
      </c>
      <c r="B620" s="537" t="s">
        <v>23549</v>
      </c>
      <c r="C620" s="529" t="s">
        <v>3845</v>
      </c>
      <c r="D620" s="17">
        <f t="shared" si="9"/>
        <v>1.4600000000000004</v>
      </c>
      <c r="E620" s="581">
        <v>4019.43319838057</v>
      </c>
      <c r="F620" s="281">
        <v>42586</v>
      </c>
      <c r="G620" s="3" t="s">
        <v>23349</v>
      </c>
      <c r="H620" s="282">
        <v>0.59109311740890702</v>
      </c>
    </row>
    <row r="621" spans="1:8" ht="15.75">
      <c r="A621" s="530">
        <v>619</v>
      </c>
      <c r="B621" s="537" t="s">
        <v>23550</v>
      </c>
      <c r="C621" s="529" t="s">
        <v>3845</v>
      </c>
      <c r="D621" s="17">
        <f t="shared" si="9"/>
        <v>2.7500000000000013</v>
      </c>
      <c r="E621" s="581">
        <v>7570.8502024291502</v>
      </c>
      <c r="F621" s="281">
        <v>42586</v>
      </c>
      <c r="G621" s="3" t="s">
        <v>23349</v>
      </c>
      <c r="H621" s="282">
        <v>1.1133603238866401</v>
      </c>
    </row>
    <row r="622" spans="1:8" ht="15.75">
      <c r="A622" s="530">
        <v>620</v>
      </c>
      <c r="B622" s="537" t="s">
        <v>23551</v>
      </c>
      <c r="C622" s="529" t="s">
        <v>3845</v>
      </c>
      <c r="D622" s="17">
        <f t="shared" si="9"/>
        <v>2.359999999999999</v>
      </c>
      <c r="E622" s="581">
        <v>6497.1659919028298</v>
      </c>
      <c r="F622" s="281">
        <v>42586</v>
      </c>
      <c r="G622" s="3" t="s">
        <v>23349</v>
      </c>
      <c r="H622" s="282">
        <v>0.95546558704453399</v>
      </c>
    </row>
    <row r="623" spans="1:8" ht="15.75">
      <c r="A623" s="530">
        <v>621</v>
      </c>
      <c r="B623" s="537" t="s">
        <v>23552</v>
      </c>
      <c r="C623" s="529" t="s">
        <v>3845</v>
      </c>
      <c r="D623" s="17">
        <f t="shared" si="9"/>
        <v>3.3100000000000027</v>
      </c>
      <c r="E623" s="581">
        <v>9112.5506072874505</v>
      </c>
      <c r="F623" s="281">
        <v>42586</v>
      </c>
      <c r="G623" s="3" t="s">
        <v>23349</v>
      </c>
      <c r="H623" s="282">
        <v>1.34008097165992</v>
      </c>
    </row>
    <row r="624" spans="1:8" ht="15.75">
      <c r="A624" s="526">
        <v>622</v>
      </c>
      <c r="B624" s="537" t="s">
        <v>23553</v>
      </c>
      <c r="C624" s="529" t="s">
        <v>3845</v>
      </c>
      <c r="D624" s="17">
        <f t="shared" si="9"/>
        <v>0.67000000000000015</v>
      </c>
      <c r="E624" s="581">
        <v>1844.5344129554701</v>
      </c>
      <c r="F624" s="281">
        <v>42586</v>
      </c>
      <c r="G624" s="3" t="s">
        <v>23349</v>
      </c>
      <c r="H624" s="282">
        <v>0.271255060728745</v>
      </c>
    </row>
    <row r="625" spans="1:8" ht="31.5">
      <c r="A625" s="530">
        <v>623</v>
      </c>
      <c r="B625" s="537" t="s">
        <v>23554</v>
      </c>
      <c r="C625" s="529" t="s">
        <v>3845</v>
      </c>
      <c r="D625" s="17">
        <f t="shared" si="9"/>
        <v>0.5299999999999998</v>
      </c>
      <c r="E625" s="581">
        <v>1459.10931174089</v>
      </c>
      <c r="F625" s="281">
        <v>42586</v>
      </c>
      <c r="G625" s="3" t="s">
        <v>23349</v>
      </c>
      <c r="H625" s="282">
        <v>0.21457489878542499</v>
      </c>
    </row>
    <row r="626" spans="1:8" ht="15.75">
      <c r="A626" s="530">
        <v>624</v>
      </c>
      <c r="B626" s="537" t="s">
        <v>23555</v>
      </c>
      <c r="C626" s="529" t="s">
        <v>3845</v>
      </c>
      <c r="D626" s="17">
        <f t="shared" si="9"/>
        <v>1.2400000000000009</v>
      </c>
      <c r="E626" s="581">
        <v>3413.76518218623</v>
      </c>
      <c r="F626" s="281">
        <v>42586</v>
      </c>
      <c r="G626" s="3" t="s">
        <v>23349</v>
      </c>
      <c r="H626" s="282">
        <v>0.50202429149797601</v>
      </c>
    </row>
    <row r="627" spans="1:8" ht="31.5">
      <c r="A627" s="530">
        <v>625</v>
      </c>
      <c r="B627" s="537" t="s">
        <v>23556</v>
      </c>
      <c r="C627" s="529" t="s">
        <v>3845</v>
      </c>
      <c r="D627" s="17">
        <f t="shared" si="9"/>
        <v>0.91000000000000014</v>
      </c>
      <c r="E627" s="581">
        <v>2505.2631578947398</v>
      </c>
      <c r="F627" s="281">
        <v>42586</v>
      </c>
      <c r="G627" s="3" t="s">
        <v>23349</v>
      </c>
      <c r="H627" s="282">
        <v>0.36842105263157898</v>
      </c>
    </row>
    <row r="628" spans="1:8" ht="15.75">
      <c r="A628" s="526">
        <v>626</v>
      </c>
      <c r="B628" s="537" t="s">
        <v>23557</v>
      </c>
      <c r="C628" s="529" t="s">
        <v>3845</v>
      </c>
      <c r="D628" s="17">
        <f t="shared" si="9"/>
        <v>4.1500000000000048</v>
      </c>
      <c r="E628" s="581">
        <v>11425.101214574899</v>
      </c>
      <c r="F628" s="281">
        <v>42586</v>
      </c>
      <c r="G628" s="3" t="s">
        <v>23349</v>
      </c>
      <c r="H628" s="282">
        <v>1.68016194331984</v>
      </c>
    </row>
    <row r="629" spans="1:8" ht="15.75">
      <c r="A629" s="530">
        <v>627</v>
      </c>
      <c r="B629" s="537" t="s">
        <v>23558</v>
      </c>
      <c r="C629" s="529" t="s">
        <v>3845</v>
      </c>
      <c r="D629" s="17">
        <f t="shared" si="9"/>
        <v>1.430000000000001</v>
      </c>
      <c r="E629" s="581">
        <v>3936.8421052631602</v>
      </c>
      <c r="F629" s="281">
        <v>42586</v>
      </c>
      <c r="G629" s="3" t="s">
        <v>23349</v>
      </c>
      <c r="H629" s="282">
        <v>0.57894736842105299</v>
      </c>
    </row>
    <row r="630" spans="1:8" ht="15.75">
      <c r="A630" s="530">
        <v>628</v>
      </c>
      <c r="B630" s="537" t="s">
        <v>23559</v>
      </c>
      <c r="C630" s="529" t="s">
        <v>3845</v>
      </c>
      <c r="D630" s="17">
        <f t="shared" si="9"/>
        <v>0.31000000000000022</v>
      </c>
      <c r="E630" s="581">
        <v>853.44129554655899</v>
      </c>
      <c r="F630" s="281">
        <v>42586</v>
      </c>
      <c r="G630" s="3" t="s">
        <v>23349</v>
      </c>
      <c r="H630" s="282">
        <v>0.125506072874494</v>
      </c>
    </row>
    <row r="631" spans="1:8" ht="15.75">
      <c r="A631" s="530">
        <v>629</v>
      </c>
      <c r="B631" s="537" t="s">
        <v>23560</v>
      </c>
      <c r="C631" s="529" t="s">
        <v>3845</v>
      </c>
      <c r="D631" s="17">
        <f t="shared" si="9"/>
        <v>2.4999999999999898</v>
      </c>
      <c r="E631" s="581">
        <v>6882.5910931174103</v>
      </c>
      <c r="F631" s="281">
        <v>42586</v>
      </c>
      <c r="G631" s="3" t="s">
        <v>23349</v>
      </c>
      <c r="H631" s="282">
        <v>1.01214574898785</v>
      </c>
    </row>
    <row r="632" spans="1:8" ht="15.75">
      <c r="A632" s="526">
        <v>630</v>
      </c>
      <c r="B632" s="537" t="s">
        <v>23561</v>
      </c>
      <c r="C632" s="529" t="s">
        <v>22996</v>
      </c>
      <c r="D632" s="17">
        <f t="shared" si="9"/>
        <v>4.9400000000000004</v>
      </c>
      <c r="E632" s="581">
        <v>13600</v>
      </c>
      <c r="F632" s="281">
        <v>42586</v>
      </c>
      <c r="G632" s="3" t="s">
        <v>23349</v>
      </c>
      <c r="H632" s="282">
        <v>2</v>
      </c>
    </row>
    <row r="633" spans="1:8" ht="15.75">
      <c r="A633" s="530">
        <v>631</v>
      </c>
      <c r="B633" s="537" t="s">
        <v>23562</v>
      </c>
      <c r="C633" s="529" t="s">
        <v>3845</v>
      </c>
      <c r="D633" s="17">
        <f t="shared" si="9"/>
        <v>0.74999999999999933</v>
      </c>
      <c r="E633" s="581">
        <v>2064.77732793522</v>
      </c>
      <c r="F633" s="281">
        <v>42586</v>
      </c>
      <c r="G633" s="3" t="s">
        <v>23349</v>
      </c>
      <c r="H633" s="282">
        <v>0.30364372469635598</v>
      </c>
    </row>
    <row r="634" spans="1:8" ht="15.75">
      <c r="A634" s="530">
        <v>632</v>
      </c>
      <c r="B634" s="537" t="s">
        <v>23563</v>
      </c>
      <c r="C634" s="529" t="s">
        <v>3845</v>
      </c>
      <c r="D634" s="17">
        <f t="shared" si="9"/>
        <v>1.8299999999999994</v>
      </c>
      <c r="E634" s="581">
        <v>5038.0566801619398</v>
      </c>
      <c r="F634" s="281">
        <v>42586</v>
      </c>
      <c r="G634" s="3" t="s">
        <v>23349</v>
      </c>
      <c r="H634" s="282">
        <v>0.74089068825910898</v>
      </c>
    </row>
    <row r="635" spans="1:8" ht="15.75">
      <c r="A635" s="530">
        <v>633</v>
      </c>
      <c r="B635" s="537" t="s">
        <v>23564</v>
      </c>
      <c r="C635" s="529" t="s">
        <v>3845</v>
      </c>
      <c r="D635" s="17">
        <f t="shared" si="9"/>
        <v>3.0300000000000016</v>
      </c>
      <c r="E635" s="581">
        <v>8341.7004048583003</v>
      </c>
      <c r="F635" s="281">
        <v>42586</v>
      </c>
      <c r="G635" s="3" t="s">
        <v>23349</v>
      </c>
      <c r="H635" s="282">
        <v>1.2267206477732799</v>
      </c>
    </row>
    <row r="636" spans="1:8" ht="15.75">
      <c r="A636" s="526">
        <v>634</v>
      </c>
      <c r="B636" s="537" t="s">
        <v>23565</v>
      </c>
      <c r="C636" s="529" t="s">
        <v>3845</v>
      </c>
      <c r="D636" s="17">
        <f t="shared" si="9"/>
        <v>1.9799999999999989</v>
      </c>
      <c r="E636" s="581">
        <v>5451.0121457489904</v>
      </c>
      <c r="F636" s="281">
        <v>42586</v>
      </c>
      <c r="G636" s="3" t="s">
        <v>23349</v>
      </c>
      <c r="H636" s="282">
        <v>0.80161943319838003</v>
      </c>
    </row>
    <row r="637" spans="1:8" ht="15.75">
      <c r="A637" s="530">
        <v>635</v>
      </c>
      <c r="B637" s="537" t="s">
        <v>23566</v>
      </c>
      <c r="C637" s="529" t="s">
        <v>22996</v>
      </c>
      <c r="D637" s="17">
        <f t="shared" si="9"/>
        <v>4.9400000000000004</v>
      </c>
      <c r="E637" s="581">
        <v>13600</v>
      </c>
      <c r="F637" s="281">
        <v>42586</v>
      </c>
      <c r="G637" s="3" t="s">
        <v>23349</v>
      </c>
      <c r="H637" s="282">
        <v>2</v>
      </c>
    </row>
    <row r="638" spans="1:8" ht="15.75">
      <c r="A638" s="530">
        <v>636</v>
      </c>
      <c r="B638" s="537" t="s">
        <v>23567</v>
      </c>
      <c r="C638" s="529" t="s">
        <v>3845</v>
      </c>
      <c r="D638" s="17">
        <f t="shared" si="9"/>
        <v>1.2100000000000013</v>
      </c>
      <c r="E638" s="581">
        <v>3331.1740890688302</v>
      </c>
      <c r="F638" s="281">
        <v>42586</v>
      </c>
      <c r="G638" s="3" t="s">
        <v>23349</v>
      </c>
      <c r="H638" s="282">
        <v>0.48987854251012197</v>
      </c>
    </row>
    <row r="639" spans="1:8" ht="15.75">
      <c r="A639" s="530">
        <v>637</v>
      </c>
      <c r="B639" s="537" t="s">
        <v>23568</v>
      </c>
      <c r="C639" s="529" t="s">
        <v>3845</v>
      </c>
      <c r="D639" s="17">
        <f t="shared" si="9"/>
        <v>4.6799999999999926</v>
      </c>
      <c r="E639" s="581">
        <v>12884.210526315799</v>
      </c>
      <c r="F639" s="281">
        <v>42586</v>
      </c>
      <c r="G639" s="3" t="s">
        <v>23349</v>
      </c>
      <c r="H639" s="282">
        <v>1.8947368421052599</v>
      </c>
    </row>
    <row r="640" spans="1:8" ht="31.5">
      <c r="A640" s="526">
        <v>638</v>
      </c>
      <c r="B640" s="537" t="s">
        <v>15655</v>
      </c>
      <c r="C640" s="529" t="s">
        <v>3845</v>
      </c>
      <c r="D640" s="17">
        <f t="shared" si="9"/>
        <v>3.0200000000000053</v>
      </c>
      <c r="E640" s="581">
        <v>8296</v>
      </c>
      <c r="F640" s="281">
        <v>42586</v>
      </c>
      <c r="G640" s="3" t="s">
        <v>23349</v>
      </c>
      <c r="H640" s="282">
        <v>1.2226720647773299</v>
      </c>
    </row>
    <row r="641" spans="1:8" ht="15.75">
      <c r="A641" s="530">
        <v>639</v>
      </c>
      <c r="B641" s="537" t="s">
        <v>15656</v>
      </c>
      <c r="C641" s="529" t="s">
        <v>3845</v>
      </c>
      <c r="D641" s="17">
        <f t="shared" si="9"/>
        <v>3.0300000000000016</v>
      </c>
      <c r="E641" s="581">
        <v>8341.7004048583003</v>
      </c>
      <c r="F641" s="281">
        <v>42586</v>
      </c>
      <c r="G641" s="3" t="s">
        <v>23349</v>
      </c>
      <c r="H641" s="282">
        <v>1.2267206477732799</v>
      </c>
    </row>
    <row r="642" spans="1:8" ht="15.75">
      <c r="A642" s="530">
        <v>640</v>
      </c>
      <c r="B642" s="537" t="s">
        <v>23569</v>
      </c>
      <c r="C642" s="529" t="s">
        <v>3845</v>
      </c>
      <c r="D642" s="17">
        <f t="shared" si="9"/>
        <v>2.9799999999999951</v>
      </c>
      <c r="E642" s="581">
        <v>8204.0485829959507</v>
      </c>
      <c r="F642" s="281">
        <v>42586</v>
      </c>
      <c r="G642" s="3" t="s">
        <v>23349</v>
      </c>
      <c r="H642" s="282">
        <v>1.2064777327935201</v>
      </c>
    </row>
    <row r="643" spans="1:8" ht="15.75">
      <c r="A643" s="530">
        <v>641</v>
      </c>
      <c r="B643" s="537" t="s">
        <v>23570</v>
      </c>
      <c r="C643" s="529" t="s">
        <v>22996</v>
      </c>
      <c r="D643" s="17">
        <f t="shared" si="9"/>
        <v>4.9400000000000004</v>
      </c>
      <c r="E643" s="581">
        <v>13600</v>
      </c>
      <c r="F643" s="281">
        <v>42586</v>
      </c>
      <c r="G643" s="3" t="s">
        <v>23349</v>
      </c>
      <c r="H643" s="282">
        <v>2</v>
      </c>
    </row>
    <row r="644" spans="1:8" ht="15.75">
      <c r="A644" s="526">
        <v>642</v>
      </c>
      <c r="B644" s="537" t="s">
        <v>23571</v>
      </c>
      <c r="C644" s="529" t="s">
        <v>3845</v>
      </c>
      <c r="D644" s="17">
        <f t="shared" si="9"/>
        <v>1.7000000000000002</v>
      </c>
      <c r="E644" s="581">
        <v>4680.1619433198402</v>
      </c>
      <c r="F644" s="281">
        <v>42586</v>
      </c>
      <c r="G644" s="3" t="s">
        <v>23349</v>
      </c>
      <c r="H644" s="282">
        <v>0.68825910931174095</v>
      </c>
    </row>
    <row r="645" spans="1:8" ht="15.75">
      <c r="A645" s="530">
        <v>643</v>
      </c>
      <c r="B645" s="537" t="s">
        <v>23572</v>
      </c>
      <c r="C645" s="529" t="s">
        <v>3845</v>
      </c>
      <c r="D645" s="17">
        <f t="shared" ref="D645:D708" si="10">H645*2.47</f>
        <v>0.16000000000000009</v>
      </c>
      <c r="E645" s="581">
        <v>440.48582995951398</v>
      </c>
      <c r="F645" s="281">
        <v>42586</v>
      </c>
      <c r="G645" s="3" t="s">
        <v>23349</v>
      </c>
      <c r="H645" s="282">
        <v>6.47773279352227E-2</v>
      </c>
    </row>
    <row r="646" spans="1:8" ht="31.5">
      <c r="A646" s="530">
        <v>644</v>
      </c>
      <c r="B646" s="537" t="s">
        <v>23573</v>
      </c>
      <c r="C646" s="529" t="s">
        <v>3845</v>
      </c>
      <c r="D646" s="17">
        <f t="shared" si="10"/>
        <v>1.089999999999999</v>
      </c>
      <c r="E646" s="581">
        <v>3000.8097165991899</v>
      </c>
      <c r="F646" s="281">
        <v>42586</v>
      </c>
      <c r="G646" s="3" t="s">
        <v>23349</v>
      </c>
      <c r="H646" s="282">
        <v>0.44129554655870401</v>
      </c>
    </row>
    <row r="647" spans="1:8" ht="31.5">
      <c r="A647" s="530">
        <v>645</v>
      </c>
      <c r="B647" s="537" t="s">
        <v>23574</v>
      </c>
      <c r="C647" s="529" t="s">
        <v>3845</v>
      </c>
      <c r="D647" s="17">
        <f t="shared" si="10"/>
        <v>2.0499999999999989</v>
      </c>
      <c r="E647" s="581">
        <v>5643.7246963562702</v>
      </c>
      <c r="F647" s="281">
        <v>42586</v>
      </c>
      <c r="G647" s="3" t="s">
        <v>23349</v>
      </c>
      <c r="H647" s="282">
        <v>0.82995951417003999</v>
      </c>
    </row>
    <row r="648" spans="1:8" ht="31.5">
      <c r="A648" s="526">
        <v>646</v>
      </c>
      <c r="B648" s="537" t="s">
        <v>23575</v>
      </c>
      <c r="C648" s="529" t="s">
        <v>3845</v>
      </c>
      <c r="D648" s="17">
        <f t="shared" si="10"/>
        <v>0.7699999999999998</v>
      </c>
      <c r="E648" s="581">
        <v>2119.8380566801602</v>
      </c>
      <c r="F648" s="281">
        <v>42586</v>
      </c>
      <c r="G648" s="3" t="s">
        <v>23349</v>
      </c>
      <c r="H648" s="282">
        <v>0.311740890688259</v>
      </c>
    </row>
    <row r="649" spans="1:8" ht="15.75">
      <c r="A649" s="530">
        <v>647</v>
      </c>
      <c r="B649" s="537" t="s">
        <v>23576</v>
      </c>
      <c r="C649" s="529" t="s">
        <v>3845</v>
      </c>
      <c r="D649" s="17">
        <f t="shared" si="10"/>
        <v>1.7042999999999999</v>
      </c>
      <c r="E649" s="581">
        <v>4692</v>
      </c>
      <c r="F649" s="281">
        <v>42586</v>
      </c>
      <c r="G649" s="3" t="s">
        <v>23349</v>
      </c>
      <c r="H649" s="282">
        <v>0.69</v>
      </c>
    </row>
    <row r="650" spans="1:8" ht="31.5">
      <c r="A650" s="530">
        <v>648</v>
      </c>
      <c r="B650" s="537" t="s">
        <v>23577</v>
      </c>
      <c r="C650" s="529" t="s">
        <v>3845</v>
      </c>
      <c r="D650" s="17">
        <f t="shared" si="10"/>
        <v>1.7042999999999999</v>
      </c>
      <c r="E650" s="581">
        <v>4692</v>
      </c>
      <c r="F650" s="281">
        <v>42586</v>
      </c>
      <c r="G650" s="3" t="s">
        <v>23349</v>
      </c>
      <c r="H650" s="282">
        <v>0.69</v>
      </c>
    </row>
    <row r="651" spans="1:8" ht="31.5">
      <c r="A651" s="530">
        <v>649</v>
      </c>
      <c r="B651" s="537" t="s">
        <v>23577</v>
      </c>
      <c r="C651" s="529" t="s">
        <v>3845</v>
      </c>
      <c r="D651" s="17">
        <f t="shared" si="10"/>
        <v>4.4599999999999955</v>
      </c>
      <c r="E651" s="581">
        <v>12278.542510121501</v>
      </c>
      <c r="F651" s="281">
        <v>42586</v>
      </c>
      <c r="G651" s="3" t="s">
        <v>23349</v>
      </c>
      <c r="H651" s="282">
        <v>1.8056680161943299</v>
      </c>
    </row>
    <row r="652" spans="1:8" ht="15.75">
      <c r="A652" s="526">
        <v>650</v>
      </c>
      <c r="B652" s="537" t="s">
        <v>23578</v>
      </c>
      <c r="C652" s="529" t="s">
        <v>22996</v>
      </c>
      <c r="D652" s="17">
        <f t="shared" si="10"/>
        <v>4.9400000000000004</v>
      </c>
      <c r="E652" s="581">
        <v>13600</v>
      </c>
      <c r="F652" s="281">
        <v>42586</v>
      </c>
      <c r="G652" s="3" t="s">
        <v>23349</v>
      </c>
      <c r="H652" s="282">
        <v>2</v>
      </c>
    </row>
    <row r="653" spans="1:8" ht="15.75">
      <c r="A653" s="530">
        <v>651</v>
      </c>
      <c r="B653" s="537" t="s">
        <v>23579</v>
      </c>
      <c r="C653" s="529" t="s">
        <v>3845</v>
      </c>
      <c r="D653" s="17">
        <f t="shared" si="10"/>
        <v>1.3400000000000003</v>
      </c>
      <c r="E653" s="581">
        <v>3689.0688259109302</v>
      </c>
      <c r="F653" s="281">
        <v>42586</v>
      </c>
      <c r="G653" s="3" t="s">
        <v>23349</v>
      </c>
      <c r="H653" s="282">
        <v>0.54251012145749</v>
      </c>
    </row>
    <row r="654" spans="1:8" ht="15.75">
      <c r="A654" s="530">
        <v>652</v>
      </c>
      <c r="B654" s="537" t="s">
        <v>16727</v>
      </c>
      <c r="C654" s="529" t="s">
        <v>22996</v>
      </c>
      <c r="D654" s="17">
        <f t="shared" si="10"/>
        <v>4.9400000000000004</v>
      </c>
      <c r="E654" s="581">
        <v>13600</v>
      </c>
      <c r="F654" s="281">
        <v>42586</v>
      </c>
      <c r="G654" s="3" t="s">
        <v>23349</v>
      </c>
      <c r="H654" s="282">
        <v>2</v>
      </c>
    </row>
    <row r="655" spans="1:8" ht="15.75">
      <c r="A655" s="530">
        <v>653</v>
      </c>
      <c r="B655" s="537" t="s">
        <v>23580</v>
      </c>
      <c r="C655" s="529" t="s">
        <v>3845</v>
      </c>
      <c r="D655" s="17">
        <f t="shared" si="10"/>
        <v>3.0100000000000087</v>
      </c>
      <c r="E655" s="581">
        <v>8286.6396761133601</v>
      </c>
      <c r="F655" s="281">
        <v>42586</v>
      </c>
      <c r="G655" s="3" t="s">
        <v>23349</v>
      </c>
      <c r="H655" s="282">
        <v>1.2186234817813799</v>
      </c>
    </row>
    <row r="656" spans="1:8" ht="15.75">
      <c r="A656" s="526">
        <v>654</v>
      </c>
      <c r="B656" s="537" t="s">
        <v>23581</v>
      </c>
      <c r="C656" s="529" t="s">
        <v>3845</v>
      </c>
      <c r="D656" s="17">
        <f t="shared" si="10"/>
        <v>3.5815000000000001</v>
      </c>
      <c r="E656" s="581">
        <v>9860</v>
      </c>
      <c r="F656" s="281">
        <v>42586</v>
      </c>
      <c r="G656" s="3" t="s">
        <v>23349</v>
      </c>
      <c r="H656" s="282">
        <v>1.45</v>
      </c>
    </row>
    <row r="657" spans="1:8" ht="15.75">
      <c r="A657" s="530">
        <v>655</v>
      </c>
      <c r="B657" s="538" t="s">
        <v>23582</v>
      </c>
      <c r="C657" s="529" t="s">
        <v>3845</v>
      </c>
      <c r="D657" s="17">
        <f t="shared" si="10"/>
        <v>0.39520000000000005</v>
      </c>
      <c r="E657" s="582">
        <v>1088</v>
      </c>
      <c r="F657" s="281" t="s">
        <v>22998</v>
      </c>
      <c r="G657" s="3" t="s">
        <v>23349</v>
      </c>
      <c r="H657" s="282">
        <v>0.16</v>
      </c>
    </row>
    <row r="658" spans="1:8" ht="15.75">
      <c r="A658" s="530">
        <v>656</v>
      </c>
      <c r="B658" s="537" t="s">
        <v>23583</v>
      </c>
      <c r="C658" s="529" t="s">
        <v>3845</v>
      </c>
      <c r="D658" s="17">
        <f t="shared" si="10"/>
        <v>0.29999999999999877</v>
      </c>
      <c r="E658" s="581">
        <v>825.910931174089</v>
      </c>
      <c r="F658" s="281">
        <v>42586</v>
      </c>
      <c r="G658" s="3" t="s">
        <v>23349</v>
      </c>
      <c r="H658" s="282">
        <v>0.121457489878542</v>
      </c>
    </row>
    <row r="659" spans="1:8" ht="15.75">
      <c r="A659" s="530">
        <v>657</v>
      </c>
      <c r="B659" s="537" t="s">
        <v>14902</v>
      </c>
      <c r="C659" s="529" t="s">
        <v>3845</v>
      </c>
      <c r="D659" s="17">
        <f t="shared" si="10"/>
        <v>3.0200000000000053</v>
      </c>
      <c r="E659" s="581">
        <v>8314.1700404858293</v>
      </c>
      <c r="F659" s="281">
        <v>42586</v>
      </c>
      <c r="G659" s="3" t="s">
        <v>23349</v>
      </c>
      <c r="H659" s="282">
        <v>1.2226720647773299</v>
      </c>
    </row>
    <row r="660" spans="1:8" ht="15.75">
      <c r="A660" s="526">
        <v>658</v>
      </c>
      <c r="B660" s="538" t="s">
        <v>23584</v>
      </c>
      <c r="C660" s="529" t="s">
        <v>3845</v>
      </c>
      <c r="D660" s="17">
        <f t="shared" si="10"/>
        <v>3.269999999999992</v>
      </c>
      <c r="E660" s="582">
        <v>9002.4291497975701</v>
      </c>
      <c r="F660" s="281" t="s">
        <v>22998</v>
      </c>
      <c r="G660" s="3" t="s">
        <v>23349</v>
      </c>
      <c r="H660" s="282">
        <v>1.32388663967611</v>
      </c>
    </row>
    <row r="661" spans="1:8" ht="15.75">
      <c r="A661" s="530">
        <v>659</v>
      </c>
      <c r="B661" s="537" t="s">
        <v>23585</v>
      </c>
      <c r="C661" s="529" t="s">
        <v>3845</v>
      </c>
      <c r="D661" s="17">
        <f t="shared" si="10"/>
        <v>2.2900000000000014</v>
      </c>
      <c r="E661" s="581">
        <v>6304.45344129555</v>
      </c>
      <c r="F661" s="281">
        <v>42586</v>
      </c>
      <c r="G661" s="3" t="s">
        <v>23349</v>
      </c>
      <c r="H661" s="282">
        <v>0.92712550607287503</v>
      </c>
    </row>
    <row r="662" spans="1:8" ht="15.75">
      <c r="A662" s="530">
        <v>660</v>
      </c>
      <c r="B662" s="537" t="s">
        <v>23586</v>
      </c>
      <c r="C662" s="529" t="s">
        <v>3845</v>
      </c>
      <c r="D662" s="17">
        <f t="shared" si="10"/>
        <v>2.7500000000000013</v>
      </c>
      <c r="E662" s="581">
        <v>7570.8502024291502</v>
      </c>
      <c r="F662" s="281">
        <v>42586</v>
      </c>
      <c r="G662" s="3" t="s">
        <v>23349</v>
      </c>
      <c r="H662" s="282">
        <v>1.1133603238866401</v>
      </c>
    </row>
    <row r="663" spans="1:8" ht="15.75">
      <c r="A663" s="530">
        <v>661</v>
      </c>
      <c r="B663" s="537" t="s">
        <v>23587</v>
      </c>
      <c r="C663" s="529" t="s">
        <v>22996</v>
      </c>
      <c r="D663" s="17">
        <f t="shared" si="10"/>
        <v>4.9400000000000004</v>
      </c>
      <c r="E663" s="581">
        <v>13600</v>
      </c>
      <c r="F663" s="281">
        <v>42586</v>
      </c>
      <c r="G663" s="3" t="s">
        <v>23349</v>
      </c>
      <c r="H663" s="282">
        <v>2</v>
      </c>
    </row>
    <row r="664" spans="1:8" ht="15.75">
      <c r="A664" s="526">
        <v>662</v>
      </c>
      <c r="B664" s="537" t="s">
        <v>23588</v>
      </c>
      <c r="C664" s="529" t="s">
        <v>3845</v>
      </c>
      <c r="D664" s="17">
        <f t="shared" si="10"/>
        <v>2.9799999999999951</v>
      </c>
      <c r="E664" s="581">
        <v>8204.0485829959507</v>
      </c>
      <c r="F664" s="281">
        <v>42586</v>
      </c>
      <c r="G664" s="3" t="s">
        <v>23349</v>
      </c>
      <c r="H664" s="282">
        <v>1.2064777327935201</v>
      </c>
    </row>
    <row r="665" spans="1:8" ht="15.75">
      <c r="A665" s="530">
        <v>663</v>
      </c>
      <c r="B665" s="537" t="s">
        <v>23589</v>
      </c>
      <c r="C665" s="529" t="s">
        <v>22996</v>
      </c>
      <c r="D665" s="17">
        <f t="shared" si="10"/>
        <v>4.9400000000000004</v>
      </c>
      <c r="E665" s="581">
        <v>13600</v>
      </c>
      <c r="F665" s="281">
        <v>42586</v>
      </c>
      <c r="G665" s="3" t="s">
        <v>23349</v>
      </c>
      <c r="H665" s="282">
        <v>2</v>
      </c>
    </row>
    <row r="666" spans="1:8" ht="15.75">
      <c r="A666" s="530">
        <v>664</v>
      </c>
      <c r="B666" s="537" t="s">
        <v>23590</v>
      </c>
      <c r="C666" s="529" t="s">
        <v>22996</v>
      </c>
      <c r="D666" s="17">
        <f t="shared" si="10"/>
        <v>4.9400000000000004</v>
      </c>
      <c r="E666" s="581">
        <v>13600</v>
      </c>
      <c r="F666" s="281">
        <v>42586</v>
      </c>
      <c r="G666" s="3" t="s">
        <v>23349</v>
      </c>
      <c r="H666" s="282">
        <v>2</v>
      </c>
    </row>
    <row r="667" spans="1:8" ht="15.75">
      <c r="A667" s="530">
        <v>665</v>
      </c>
      <c r="B667" s="537" t="s">
        <v>23591</v>
      </c>
      <c r="C667" s="529" t="s">
        <v>3845</v>
      </c>
      <c r="D667" s="17">
        <f t="shared" si="10"/>
        <v>2.650000000000011</v>
      </c>
      <c r="E667" s="581">
        <v>7276</v>
      </c>
      <c r="F667" s="281">
        <v>42586</v>
      </c>
      <c r="G667" s="3" t="s">
        <v>23349</v>
      </c>
      <c r="H667" s="282">
        <v>1.07287449392713</v>
      </c>
    </row>
    <row r="668" spans="1:8" ht="15.75">
      <c r="A668" s="526">
        <v>666</v>
      </c>
      <c r="B668" s="537" t="s">
        <v>23592</v>
      </c>
      <c r="C668" s="529" t="s">
        <v>3845</v>
      </c>
      <c r="D668" s="17">
        <f t="shared" si="10"/>
        <v>3.0200000000000053</v>
      </c>
      <c r="E668" s="581">
        <v>8314.1700404858293</v>
      </c>
      <c r="F668" s="281">
        <v>42586</v>
      </c>
      <c r="G668" s="3" t="s">
        <v>23349</v>
      </c>
      <c r="H668" s="282">
        <v>1.2226720647773299</v>
      </c>
    </row>
    <row r="669" spans="1:8" ht="15.75">
      <c r="A669" s="530">
        <v>667</v>
      </c>
      <c r="B669" s="537" t="s">
        <v>23593</v>
      </c>
      <c r="C669" s="529" t="s">
        <v>3845</v>
      </c>
      <c r="D669" s="17">
        <f t="shared" si="10"/>
        <v>1.2100000000000013</v>
      </c>
      <c r="E669" s="581">
        <v>3331.1740890688302</v>
      </c>
      <c r="F669" s="281">
        <v>42586</v>
      </c>
      <c r="G669" s="3" t="s">
        <v>23349</v>
      </c>
      <c r="H669" s="282">
        <v>0.48987854251012197</v>
      </c>
    </row>
    <row r="670" spans="1:8" ht="15.75">
      <c r="A670" s="530">
        <v>668</v>
      </c>
      <c r="B670" s="537" t="s">
        <v>23594</v>
      </c>
      <c r="C670" s="529" t="s">
        <v>3845</v>
      </c>
      <c r="D670" s="17">
        <f t="shared" si="10"/>
        <v>3.8779000000000003</v>
      </c>
      <c r="E670" s="581">
        <v>10676</v>
      </c>
      <c r="F670" s="281">
        <v>42586</v>
      </c>
      <c r="G670" s="3" t="s">
        <v>23349</v>
      </c>
      <c r="H670" s="282">
        <v>1.57</v>
      </c>
    </row>
    <row r="671" spans="1:8" ht="31.5">
      <c r="A671" s="530">
        <v>669</v>
      </c>
      <c r="B671" s="537" t="s">
        <v>23595</v>
      </c>
      <c r="C671" s="529" t="s">
        <v>22996</v>
      </c>
      <c r="D671" s="17">
        <f t="shared" si="10"/>
        <v>4.9400000000000004</v>
      </c>
      <c r="E671" s="581">
        <v>13600</v>
      </c>
      <c r="F671" s="281">
        <v>42586</v>
      </c>
      <c r="G671" s="3" t="s">
        <v>23349</v>
      </c>
      <c r="H671" s="282">
        <v>2</v>
      </c>
    </row>
    <row r="672" spans="1:8" ht="15.75">
      <c r="A672" s="526">
        <v>670</v>
      </c>
      <c r="B672" s="537" t="s">
        <v>23596</v>
      </c>
      <c r="C672" s="529" t="s">
        <v>3845</v>
      </c>
      <c r="D672" s="17">
        <f t="shared" si="10"/>
        <v>4.5100000000000025</v>
      </c>
      <c r="E672" s="581">
        <v>12416.194331983799</v>
      </c>
      <c r="F672" s="281">
        <v>42586</v>
      </c>
      <c r="G672" s="3" t="s">
        <v>23349</v>
      </c>
      <c r="H672" s="282">
        <v>1.82591093117409</v>
      </c>
    </row>
    <row r="673" spans="1:8" ht="15.75">
      <c r="A673" s="530">
        <v>671</v>
      </c>
      <c r="B673" s="543" t="s">
        <v>23597</v>
      </c>
      <c r="C673" s="529" t="s">
        <v>3845</v>
      </c>
      <c r="D673" s="17">
        <f t="shared" si="10"/>
        <v>4.5942000000000007</v>
      </c>
      <c r="E673" s="581">
        <v>12648</v>
      </c>
      <c r="F673" s="281">
        <v>42586</v>
      </c>
      <c r="G673" s="3" t="s">
        <v>23349</v>
      </c>
      <c r="H673" s="282">
        <v>1.86</v>
      </c>
    </row>
    <row r="674" spans="1:8" ht="15.75">
      <c r="A674" s="530">
        <v>672</v>
      </c>
      <c r="B674" s="537" t="s">
        <v>23598</v>
      </c>
      <c r="C674" s="529" t="s">
        <v>22996</v>
      </c>
      <c r="D674" s="17">
        <f t="shared" si="10"/>
        <v>4.9400000000000004</v>
      </c>
      <c r="E674" s="581">
        <v>13600</v>
      </c>
      <c r="F674" s="281">
        <v>42586</v>
      </c>
      <c r="G674" s="3" t="s">
        <v>23349</v>
      </c>
      <c r="H674" s="282">
        <v>2</v>
      </c>
    </row>
    <row r="675" spans="1:8" ht="15.75">
      <c r="A675" s="530">
        <v>673</v>
      </c>
      <c r="B675" s="537" t="s">
        <v>23599</v>
      </c>
      <c r="C675" s="529" t="s">
        <v>22996</v>
      </c>
      <c r="D675" s="17">
        <f t="shared" si="10"/>
        <v>4.9400000000000004</v>
      </c>
      <c r="E675" s="581">
        <v>13600</v>
      </c>
      <c r="F675" s="281">
        <v>42586</v>
      </c>
      <c r="G675" s="3" t="s">
        <v>23349</v>
      </c>
      <c r="H675" s="282">
        <v>2</v>
      </c>
    </row>
    <row r="676" spans="1:8" ht="15.75">
      <c r="A676" s="526">
        <v>674</v>
      </c>
      <c r="B676" s="537" t="s">
        <v>23599</v>
      </c>
      <c r="C676" s="529" t="s">
        <v>3845</v>
      </c>
      <c r="D676" s="17">
        <f t="shared" si="10"/>
        <v>4.9400000000000004</v>
      </c>
      <c r="E676" s="581">
        <v>13600</v>
      </c>
      <c r="F676" s="281">
        <v>42586</v>
      </c>
      <c r="G676" s="3" t="s">
        <v>23349</v>
      </c>
      <c r="H676" s="282">
        <v>2</v>
      </c>
    </row>
    <row r="677" spans="1:8" ht="15.75">
      <c r="A677" s="530">
        <v>675</v>
      </c>
      <c r="B677" s="537" t="s">
        <v>23600</v>
      </c>
      <c r="C677" s="529" t="s">
        <v>3845</v>
      </c>
      <c r="D677" s="17">
        <f t="shared" si="10"/>
        <v>1.4600000000000004</v>
      </c>
      <c r="E677" s="581">
        <v>4019.43319838057</v>
      </c>
      <c r="F677" s="281">
        <v>42586</v>
      </c>
      <c r="G677" s="3" t="s">
        <v>23349</v>
      </c>
      <c r="H677" s="282">
        <v>0.59109311740890702</v>
      </c>
    </row>
    <row r="678" spans="1:8" ht="15.75">
      <c r="A678" s="530">
        <v>676</v>
      </c>
      <c r="B678" s="537" t="s">
        <v>23601</v>
      </c>
      <c r="C678" s="529" t="s">
        <v>3845</v>
      </c>
      <c r="D678" s="17">
        <f t="shared" si="10"/>
        <v>2.359999999999999</v>
      </c>
      <c r="E678" s="581">
        <v>6497.1659919028298</v>
      </c>
      <c r="F678" s="281">
        <v>42586</v>
      </c>
      <c r="G678" s="3" t="s">
        <v>23349</v>
      </c>
      <c r="H678" s="282">
        <v>0.95546558704453399</v>
      </c>
    </row>
    <row r="679" spans="1:8" ht="15.75">
      <c r="A679" s="530">
        <v>677</v>
      </c>
      <c r="B679" s="537" t="s">
        <v>23602</v>
      </c>
      <c r="C679" s="529" t="s">
        <v>3845</v>
      </c>
      <c r="D679" s="17">
        <f t="shared" si="10"/>
        <v>3.8532000000000006</v>
      </c>
      <c r="E679" s="581">
        <v>10608</v>
      </c>
      <c r="F679" s="281">
        <v>42586</v>
      </c>
      <c r="G679" s="3" t="s">
        <v>23349</v>
      </c>
      <c r="H679" s="282">
        <v>1.56</v>
      </c>
    </row>
    <row r="680" spans="1:8" ht="15.75">
      <c r="A680" s="526">
        <v>678</v>
      </c>
      <c r="B680" s="537" t="s">
        <v>23603</v>
      </c>
      <c r="C680" s="529" t="s">
        <v>22996</v>
      </c>
      <c r="D680" s="17">
        <f t="shared" si="10"/>
        <v>4.9400000000000004</v>
      </c>
      <c r="E680" s="581">
        <v>13600</v>
      </c>
      <c r="F680" s="281">
        <v>42586</v>
      </c>
      <c r="G680" s="3" t="s">
        <v>23349</v>
      </c>
      <c r="H680" s="282">
        <v>2</v>
      </c>
    </row>
    <row r="681" spans="1:8" ht="15.75">
      <c r="A681" s="530">
        <v>679</v>
      </c>
      <c r="B681" s="537" t="s">
        <v>23603</v>
      </c>
      <c r="C681" s="529" t="s">
        <v>3845</v>
      </c>
      <c r="D681" s="17">
        <f t="shared" si="10"/>
        <v>2.0994999999999999</v>
      </c>
      <c r="E681" s="581">
        <v>5780</v>
      </c>
      <c r="F681" s="281">
        <v>42586</v>
      </c>
      <c r="G681" s="3" t="s">
        <v>23349</v>
      </c>
      <c r="H681" s="282">
        <v>0.85</v>
      </c>
    </row>
    <row r="682" spans="1:8" ht="15.75">
      <c r="A682" s="530">
        <v>680</v>
      </c>
      <c r="B682" s="537" t="s">
        <v>23604</v>
      </c>
      <c r="C682" s="529" t="s">
        <v>22996</v>
      </c>
      <c r="D682" s="17">
        <f t="shared" si="10"/>
        <v>4.9400000000000004</v>
      </c>
      <c r="E682" s="581">
        <v>13600</v>
      </c>
      <c r="F682" s="281">
        <v>42586</v>
      </c>
      <c r="G682" s="3" t="s">
        <v>23349</v>
      </c>
      <c r="H682" s="282">
        <v>2</v>
      </c>
    </row>
    <row r="683" spans="1:8" ht="15.75">
      <c r="A683" s="530">
        <v>681</v>
      </c>
      <c r="B683" s="537" t="s">
        <v>23605</v>
      </c>
      <c r="C683" s="529" t="s">
        <v>3845</v>
      </c>
      <c r="D683" s="17">
        <f t="shared" si="10"/>
        <v>1.8499999999999999</v>
      </c>
      <c r="E683" s="581">
        <v>5093.11740890688</v>
      </c>
      <c r="F683" s="281">
        <v>42586</v>
      </c>
      <c r="G683" s="3" t="s">
        <v>23349</v>
      </c>
      <c r="H683" s="282">
        <v>0.748987854251012</v>
      </c>
    </row>
    <row r="684" spans="1:8" ht="15.75">
      <c r="A684" s="526">
        <v>682</v>
      </c>
      <c r="B684" s="537" t="s">
        <v>23606</v>
      </c>
      <c r="C684" s="529" t="s">
        <v>3845</v>
      </c>
      <c r="D684" s="17">
        <f t="shared" si="10"/>
        <v>1.7299999999999998</v>
      </c>
      <c r="E684" s="581">
        <v>4762.7530364372496</v>
      </c>
      <c r="F684" s="281">
        <v>42586</v>
      </c>
      <c r="G684" s="3" t="s">
        <v>23349</v>
      </c>
      <c r="H684" s="282">
        <v>0.70040485829959498</v>
      </c>
    </row>
    <row r="685" spans="1:8" ht="15.75">
      <c r="A685" s="530">
        <v>683</v>
      </c>
      <c r="B685" s="537" t="s">
        <v>23607</v>
      </c>
      <c r="C685" s="529" t="s">
        <v>3845</v>
      </c>
      <c r="D685" s="17">
        <f t="shared" si="10"/>
        <v>4.7299999999999995</v>
      </c>
      <c r="E685" s="581">
        <v>13021.8623481781</v>
      </c>
      <c r="F685" s="281">
        <v>42586</v>
      </c>
      <c r="G685" s="3" t="s">
        <v>23349</v>
      </c>
      <c r="H685" s="282">
        <v>1.91497975708502</v>
      </c>
    </row>
    <row r="686" spans="1:8" ht="15.75">
      <c r="A686" s="530">
        <v>684</v>
      </c>
      <c r="B686" s="537" t="s">
        <v>23608</v>
      </c>
      <c r="C686" s="529" t="s">
        <v>22996</v>
      </c>
      <c r="D686" s="17">
        <f t="shared" si="10"/>
        <v>4.9400000000000004</v>
      </c>
      <c r="E686" s="581">
        <v>13600</v>
      </c>
      <c r="F686" s="281">
        <v>42586</v>
      </c>
      <c r="G686" s="3" t="s">
        <v>23349</v>
      </c>
      <c r="H686" s="282">
        <v>2</v>
      </c>
    </row>
    <row r="687" spans="1:8" ht="15.75">
      <c r="A687" s="530">
        <v>685</v>
      </c>
      <c r="B687" s="537" t="s">
        <v>23608</v>
      </c>
      <c r="C687" s="529" t="s">
        <v>22996</v>
      </c>
      <c r="D687" s="17">
        <f t="shared" si="10"/>
        <v>4.9400000000000004</v>
      </c>
      <c r="E687" s="581">
        <v>13600</v>
      </c>
      <c r="F687" s="281">
        <v>42586</v>
      </c>
      <c r="G687" s="3" t="s">
        <v>23349</v>
      </c>
      <c r="H687" s="282">
        <v>2</v>
      </c>
    </row>
    <row r="688" spans="1:8" ht="15.75">
      <c r="A688" s="526">
        <v>686</v>
      </c>
      <c r="B688" s="537" t="s">
        <v>23609</v>
      </c>
      <c r="C688" s="529" t="s">
        <v>3845</v>
      </c>
      <c r="D688" s="17">
        <f t="shared" si="10"/>
        <v>1.9266000000000003</v>
      </c>
      <c r="E688" s="581">
        <v>5304</v>
      </c>
      <c r="F688" s="281">
        <v>42586</v>
      </c>
      <c r="G688" s="3" t="s">
        <v>23349</v>
      </c>
      <c r="H688" s="282">
        <v>0.78</v>
      </c>
    </row>
    <row r="689" spans="1:8" ht="15.75">
      <c r="A689" s="530">
        <v>687</v>
      </c>
      <c r="B689" s="537" t="s">
        <v>23610</v>
      </c>
      <c r="C689" s="529" t="s">
        <v>22996</v>
      </c>
      <c r="D689" s="17">
        <f t="shared" si="10"/>
        <v>4.9400000000000004</v>
      </c>
      <c r="E689" s="581">
        <v>13600</v>
      </c>
      <c r="F689" s="281">
        <v>42586</v>
      </c>
      <c r="G689" s="3" t="s">
        <v>23349</v>
      </c>
      <c r="H689" s="282">
        <v>2</v>
      </c>
    </row>
    <row r="690" spans="1:8" ht="15.75">
      <c r="A690" s="530">
        <v>688</v>
      </c>
      <c r="B690" s="537" t="s">
        <v>23611</v>
      </c>
      <c r="C690" s="529" t="s">
        <v>3845</v>
      </c>
      <c r="D690" s="17">
        <f t="shared" si="10"/>
        <v>2.8405</v>
      </c>
      <c r="E690" s="581">
        <v>7820</v>
      </c>
      <c r="F690" s="281">
        <v>42586</v>
      </c>
      <c r="G690" s="3" t="s">
        <v>23349</v>
      </c>
      <c r="H690" s="282">
        <v>1.1499999999999999</v>
      </c>
    </row>
    <row r="691" spans="1:8" ht="15.75">
      <c r="A691" s="530">
        <v>689</v>
      </c>
      <c r="B691" s="537" t="s">
        <v>23612</v>
      </c>
      <c r="C691" s="529" t="s">
        <v>3845</v>
      </c>
      <c r="D691" s="17">
        <f t="shared" si="10"/>
        <v>4.6799999999999926</v>
      </c>
      <c r="E691" s="581">
        <v>12884.210526315799</v>
      </c>
      <c r="F691" s="281">
        <v>42586</v>
      </c>
      <c r="G691" s="3" t="s">
        <v>23349</v>
      </c>
      <c r="H691" s="282">
        <v>1.8947368421052599</v>
      </c>
    </row>
    <row r="692" spans="1:8" ht="15.75">
      <c r="A692" s="526">
        <v>690</v>
      </c>
      <c r="B692" s="537" t="s">
        <v>23613</v>
      </c>
      <c r="C692" s="529" t="s">
        <v>3845</v>
      </c>
      <c r="D692" s="17">
        <f t="shared" si="10"/>
        <v>2.4400000000000008</v>
      </c>
      <c r="E692" s="581">
        <v>6717.4089068825897</v>
      </c>
      <c r="F692" s="281">
        <v>42586</v>
      </c>
      <c r="G692" s="3" t="s">
        <v>23349</v>
      </c>
      <c r="H692" s="282">
        <v>0.98785425101214597</v>
      </c>
    </row>
    <row r="693" spans="1:8" ht="15.75">
      <c r="A693" s="530">
        <v>691</v>
      </c>
      <c r="B693" s="537" t="s">
        <v>23614</v>
      </c>
      <c r="C693" s="529" t="s">
        <v>3845</v>
      </c>
      <c r="D693" s="17">
        <f t="shared" si="10"/>
        <v>2.9099999999999944</v>
      </c>
      <c r="E693" s="581">
        <v>8011.33603238866</v>
      </c>
      <c r="F693" s="281">
        <v>42586</v>
      </c>
      <c r="G693" s="3" t="s">
        <v>23349</v>
      </c>
      <c r="H693" s="282">
        <v>1.17813765182186</v>
      </c>
    </row>
    <row r="694" spans="1:8" ht="15.75">
      <c r="A694" s="530">
        <v>692</v>
      </c>
      <c r="B694" s="537" t="s">
        <v>23615</v>
      </c>
      <c r="C694" s="529" t="s">
        <v>3845</v>
      </c>
      <c r="D694" s="17">
        <f t="shared" si="10"/>
        <v>2.0000000000000018</v>
      </c>
      <c r="E694" s="581">
        <v>5506.0728744939297</v>
      </c>
      <c r="F694" s="281">
        <v>42586</v>
      </c>
      <c r="G694" s="3" t="s">
        <v>23349</v>
      </c>
      <c r="H694" s="282">
        <v>0.80971659919028405</v>
      </c>
    </row>
    <row r="695" spans="1:8" ht="15.75">
      <c r="A695" s="530">
        <v>693</v>
      </c>
      <c r="B695" s="537" t="s">
        <v>18958</v>
      </c>
      <c r="C695" s="529" t="s">
        <v>3845</v>
      </c>
      <c r="D695" s="17">
        <f t="shared" si="10"/>
        <v>2.4206000000000003</v>
      </c>
      <c r="E695" s="581">
        <v>6664</v>
      </c>
      <c r="F695" s="281">
        <v>42586</v>
      </c>
      <c r="G695" s="3" t="s">
        <v>23349</v>
      </c>
      <c r="H695" s="282">
        <v>0.98</v>
      </c>
    </row>
    <row r="696" spans="1:8" ht="15.75">
      <c r="A696" s="526">
        <v>694</v>
      </c>
      <c r="B696" s="537" t="s">
        <v>23616</v>
      </c>
      <c r="C696" s="529" t="s">
        <v>3845</v>
      </c>
      <c r="D696" s="17">
        <f t="shared" si="10"/>
        <v>3.0599999999999912</v>
      </c>
      <c r="E696" s="581">
        <v>8424.2914979757097</v>
      </c>
      <c r="F696" s="281">
        <v>42586</v>
      </c>
      <c r="G696" s="3" t="s">
        <v>23349</v>
      </c>
      <c r="H696" s="282">
        <v>1.23886639676113</v>
      </c>
    </row>
    <row r="697" spans="1:8" ht="15.75">
      <c r="A697" s="530">
        <v>695</v>
      </c>
      <c r="B697" s="537" t="s">
        <v>23617</v>
      </c>
      <c r="C697" s="529" t="s">
        <v>3845</v>
      </c>
      <c r="D697" s="17">
        <f t="shared" si="10"/>
        <v>2.1899999999999995</v>
      </c>
      <c r="E697" s="581">
        <v>6029.1497975708498</v>
      </c>
      <c r="F697" s="281">
        <v>42586</v>
      </c>
      <c r="G697" s="3" t="s">
        <v>23349</v>
      </c>
      <c r="H697" s="282">
        <v>0.88663967611336003</v>
      </c>
    </row>
    <row r="698" spans="1:8" ht="15.75">
      <c r="A698" s="530">
        <v>696</v>
      </c>
      <c r="B698" s="537" t="s">
        <v>23618</v>
      </c>
      <c r="C698" s="529" t="s">
        <v>3845</v>
      </c>
      <c r="D698" s="17">
        <f t="shared" si="10"/>
        <v>3.0628000000000002</v>
      </c>
      <c r="E698" s="581">
        <v>8432</v>
      </c>
      <c r="F698" s="281">
        <v>42586</v>
      </c>
      <c r="G698" s="3" t="s">
        <v>23349</v>
      </c>
      <c r="H698" s="282">
        <v>1.24</v>
      </c>
    </row>
    <row r="699" spans="1:8" ht="15.75">
      <c r="A699" s="530">
        <v>697</v>
      </c>
      <c r="B699" s="537" t="s">
        <v>23619</v>
      </c>
      <c r="C699" s="529" t="s">
        <v>3845</v>
      </c>
      <c r="D699" s="17">
        <f t="shared" si="10"/>
        <v>3.4085999999999999</v>
      </c>
      <c r="E699" s="581">
        <v>9384</v>
      </c>
      <c r="F699" s="281">
        <v>42586</v>
      </c>
      <c r="G699" s="3" t="s">
        <v>23349</v>
      </c>
      <c r="H699" s="282">
        <v>1.38</v>
      </c>
    </row>
    <row r="700" spans="1:8" ht="15.75">
      <c r="A700" s="526">
        <v>698</v>
      </c>
      <c r="B700" s="538" t="s">
        <v>23620</v>
      </c>
      <c r="C700" s="529" t="s">
        <v>3845</v>
      </c>
      <c r="D700" s="17">
        <f t="shared" si="10"/>
        <v>1.1115000000000002</v>
      </c>
      <c r="E700" s="582">
        <v>3060</v>
      </c>
      <c r="F700" s="281" t="s">
        <v>22998</v>
      </c>
      <c r="G700" s="3" t="s">
        <v>23349</v>
      </c>
      <c r="H700" s="282">
        <v>0.45</v>
      </c>
    </row>
    <row r="701" spans="1:8" ht="15.75">
      <c r="A701" s="530">
        <v>699</v>
      </c>
      <c r="B701" s="537" t="s">
        <v>23621</v>
      </c>
      <c r="C701" s="529" t="s">
        <v>3845</v>
      </c>
      <c r="D701" s="17">
        <f t="shared" si="10"/>
        <v>2.9146000000000001</v>
      </c>
      <c r="E701" s="581">
        <v>8024</v>
      </c>
      <c r="F701" s="281">
        <v>42586</v>
      </c>
      <c r="G701" s="3" t="s">
        <v>23349</v>
      </c>
      <c r="H701" s="282">
        <v>1.18</v>
      </c>
    </row>
    <row r="702" spans="1:8" ht="15.75">
      <c r="A702" s="530">
        <v>700</v>
      </c>
      <c r="B702" s="537" t="s">
        <v>23622</v>
      </c>
      <c r="C702" s="529" t="s">
        <v>3845</v>
      </c>
      <c r="D702" s="17">
        <f t="shared" si="10"/>
        <v>2.4400000000000008</v>
      </c>
      <c r="E702" s="581">
        <v>6717.4089068825897</v>
      </c>
      <c r="F702" s="281">
        <v>42586</v>
      </c>
      <c r="G702" s="3" t="s">
        <v>23349</v>
      </c>
      <c r="H702" s="282">
        <v>0.98785425101214597</v>
      </c>
    </row>
    <row r="703" spans="1:8" ht="15.75">
      <c r="A703" s="530">
        <v>701</v>
      </c>
      <c r="B703" s="537" t="s">
        <v>23260</v>
      </c>
      <c r="C703" s="529" t="s">
        <v>3845</v>
      </c>
      <c r="D703" s="17">
        <f t="shared" si="10"/>
        <v>0.81999999999999962</v>
      </c>
      <c r="E703" s="581">
        <v>2257.4898785425098</v>
      </c>
      <c r="F703" s="281">
        <v>42586</v>
      </c>
      <c r="G703" s="3" t="s">
        <v>23349</v>
      </c>
      <c r="H703" s="282">
        <v>0.331983805668016</v>
      </c>
    </row>
    <row r="704" spans="1:8" ht="15.75">
      <c r="A704" s="526">
        <v>702</v>
      </c>
      <c r="B704" s="537" t="s">
        <v>23263</v>
      </c>
      <c r="C704" s="529" t="s">
        <v>3845</v>
      </c>
      <c r="D704" s="17">
        <f t="shared" si="10"/>
        <v>4.7299999999999995</v>
      </c>
      <c r="E704" s="581">
        <v>13021.8623481781</v>
      </c>
      <c r="F704" s="281">
        <v>42586</v>
      </c>
      <c r="G704" s="3" t="s">
        <v>23349</v>
      </c>
      <c r="H704" s="282">
        <v>1.91497975708502</v>
      </c>
    </row>
    <row r="705" spans="1:8" ht="15.75">
      <c r="A705" s="530">
        <v>703</v>
      </c>
      <c r="B705" s="537" t="s">
        <v>23623</v>
      </c>
      <c r="C705" s="529" t="s">
        <v>3845</v>
      </c>
      <c r="D705" s="17">
        <f t="shared" si="10"/>
        <v>2.359999999999999</v>
      </c>
      <c r="E705" s="581">
        <v>6497.1659919028298</v>
      </c>
      <c r="F705" s="281">
        <v>42586</v>
      </c>
      <c r="G705" s="3" t="s">
        <v>23349</v>
      </c>
      <c r="H705" s="282">
        <v>0.95546558704453399</v>
      </c>
    </row>
    <row r="706" spans="1:8" ht="31.5">
      <c r="A706" s="530">
        <v>704</v>
      </c>
      <c r="B706" s="537" t="s">
        <v>23624</v>
      </c>
      <c r="C706" s="529" t="s">
        <v>3845</v>
      </c>
      <c r="D706" s="17">
        <f t="shared" si="10"/>
        <v>0.53999999999999881</v>
      </c>
      <c r="E706" s="581">
        <v>1486.6396761133601</v>
      </c>
      <c r="F706" s="281">
        <v>42586</v>
      </c>
      <c r="G706" s="3" t="s">
        <v>23349</v>
      </c>
      <c r="H706" s="282">
        <v>0.218623481781376</v>
      </c>
    </row>
    <row r="707" spans="1:8" ht="15.75">
      <c r="A707" s="530">
        <v>705</v>
      </c>
      <c r="B707" s="537" t="s">
        <v>23625</v>
      </c>
      <c r="C707" s="529" t="s">
        <v>3845</v>
      </c>
      <c r="D707" s="17">
        <f t="shared" si="10"/>
        <v>0.96999999999999897</v>
      </c>
      <c r="E707" s="581">
        <v>2670.44534412955</v>
      </c>
      <c r="F707" s="281">
        <v>42586</v>
      </c>
      <c r="G707" s="3" t="s">
        <v>23349</v>
      </c>
      <c r="H707" s="282">
        <v>0.39271255060728699</v>
      </c>
    </row>
    <row r="708" spans="1:8" ht="15.75">
      <c r="A708" s="526">
        <v>706</v>
      </c>
      <c r="B708" s="537" t="s">
        <v>15401</v>
      </c>
      <c r="C708" s="529" t="s">
        <v>22996</v>
      </c>
      <c r="D708" s="17">
        <f t="shared" si="10"/>
        <v>4.9400000000000004</v>
      </c>
      <c r="E708" s="581">
        <v>13600</v>
      </c>
      <c r="F708" s="281">
        <v>42586</v>
      </c>
      <c r="G708" s="3" t="s">
        <v>23349</v>
      </c>
      <c r="H708" s="282">
        <v>2</v>
      </c>
    </row>
    <row r="709" spans="1:8" ht="15.75">
      <c r="A709" s="530">
        <v>707</v>
      </c>
      <c r="B709" s="537" t="s">
        <v>23626</v>
      </c>
      <c r="C709" s="529" t="s">
        <v>22996</v>
      </c>
      <c r="D709" s="17">
        <f t="shared" ref="D709:D772" si="11">H709*2.47</f>
        <v>4.9400000000000004</v>
      </c>
      <c r="E709" s="581">
        <v>13600</v>
      </c>
      <c r="F709" s="281">
        <v>42586</v>
      </c>
      <c r="G709" s="3" t="s">
        <v>23349</v>
      </c>
      <c r="H709" s="282">
        <v>2</v>
      </c>
    </row>
    <row r="710" spans="1:8" ht="15.75">
      <c r="A710" s="530">
        <v>708</v>
      </c>
      <c r="B710" s="537" t="s">
        <v>23627</v>
      </c>
      <c r="C710" s="529" t="s">
        <v>3845</v>
      </c>
      <c r="D710" s="17">
        <f t="shared" si="11"/>
        <v>7.9999999999999918E-2</v>
      </c>
      <c r="E710" s="581">
        <v>220.24291497975699</v>
      </c>
      <c r="F710" s="281">
        <v>42586</v>
      </c>
      <c r="G710" s="3" t="s">
        <v>23349</v>
      </c>
      <c r="H710" s="282">
        <v>3.2388663967611302E-2</v>
      </c>
    </row>
    <row r="711" spans="1:8" ht="15.75">
      <c r="A711" s="530">
        <v>709</v>
      </c>
      <c r="B711" s="537" t="s">
        <v>23628</v>
      </c>
      <c r="C711" s="529" t="s">
        <v>22996</v>
      </c>
      <c r="D711" s="17">
        <f t="shared" si="11"/>
        <v>4.9400000000000004</v>
      </c>
      <c r="E711" s="581">
        <v>13600</v>
      </c>
      <c r="F711" s="281">
        <v>42586</v>
      </c>
      <c r="G711" s="3" t="s">
        <v>23349</v>
      </c>
      <c r="H711" s="282">
        <v>2</v>
      </c>
    </row>
    <row r="712" spans="1:8" ht="15.75">
      <c r="A712" s="526">
        <v>710</v>
      </c>
      <c r="B712" s="537" t="s">
        <v>23629</v>
      </c>
      <c r="C712" s="529" t="s">
        <v>3845</v>
      </c>
      <c r="D712" s="17">
        <f t="shared" si="11"/>
        <v>0.81999999999999962</v>
      </c>
      <c r="E712" s="581">
        <v>2257.4898785425098</v>
      </c>
      <c r="F712" s="281">
        <v>42586</v>
      </c>
      <c r="G712" s="3" t="s">
        <v>23349</v>
      </c>
      <c r="H712" s="282">
        <v>0.331983805668016</v>
      </c>
    </row>
    <row r="713" spans="1:8" ht="15.75">
      <c r="A713" s="530">
        <v>711</v>
      </c>
      <c r="B713" s="537" t="s">
        <v>23630</v>
      </c>
      <c r="C713" s="529" t="s">
        <v>22996</v>
      </c>
      <c r="D713" s="17">
        <f t="shared" si="11"/>
        <v>4.9400000000000004</v>
      </c>
      <c r="E713" s="581">
        <v>13600</v>
      </c>
      <c r="F713" s="281">
        <v>42586</v>
      </c>
      <c r="G713" s="3" t="s">
        <v>23349</v>
      </c>
      <c r="H713" s="282">
        <v>2</v>
      </c>
    </row>
    <row r="714" spans="1:8" ht="15.75">
      <c r="A714" s="530">
        <v>712</v>
      </c>
      <c r="B714" s="537" t="s">
        <v>23631</v>
      </c>
      <c r="C714" s="529" t="s">
        <v>3845</v>
      </c>
      <c r="D714" s="17">
        <f t="shared" si="11"/>
        <v>3.1899999999999951</v>
      </c>
      <c r="E714" s="581">
        <v>8782.1862348178092</v>
      </c>
      <c r="F714" s="281">
        <v>42586</v>
      </c>
      <c r="G714" s="3" t="s">
        <v>23349</v>
      </c>
      <c r="H714" s="282">
        <v>1.2914979757084999</v>
      </c>
    </row>
    <row r="715" spans="1:8" ht="15.75">
      <c r="A715" s="530">
        <v>713</v>
      </c>
      <c r="B715" s="537" t="s">
        <v>23632</v>
      </c>
      <c r="C715" s="529" t="s">
        <v>22996</v>
      </c>
      <c r="D715" s="17">
        <f t="shared" si="11"/>
        <v>4.9400000000000004</v>
      </c>
      <c r="E715" s="581">
        <v>13600</v>
      </c>
      <c r="F715" s="281">
        <v>42586</v>
      </c>
      <c r="G715" s="3" t="s">
        <v>23349</v>
      </c>
      <c r="H715" s="282">
        <v>2</v>
      </c>
    </row>
    <row r="716" spans="1:8" ht="15.75">
      <c r="A716" s="526">
        <v>714</v>
      </c>
      <c r="B716" s="537" t="s">
        <v>23633</v>
      </c>
      <c r="C716" s="529" t="s">
        <v>3845</v>
      </c>
      <c r="D716" s="17">
        <f t="shared" si="11"/>
        <v>2.8405</v>
      </c>
      <c r="E716" s="581">
        <v>7820</v>
      </c>
      <c r="F716" s="281">
        <v>42586</v>
      </c>
      <c r="G716" s="3" t="s">
        <v>23349</v>
      </c>
      <c r="H716" s="282">
        <v>1.1499999999999999</v>
      </c>
    </row>
    <row r="717" spans="1:8" ht="15.75">
      <c r="A717" s="530">
        <v>715</v>
      </c>
      <c r="B717" s="537" t="s">
        <v>23634</v>
      </c>
      <c r="C717" s="529" t="s">
        <v>22996</v>
      </c>
      <c r="D717" s="17">
        <f t="shared" si="11"/>
        <v>4.9400000000000004</v>
      </c>
      <c r="E717" s="581">
        <v>13600</v>
      </c>
      <c r="F717" s="281">
        <v>42586</v>
      </c>
      <c r="G717" s="3" t="s">
        <v>23349</v>
      </c>
      <c r="H717" s="282">
        <v>2</v>
      </c>
    </row>
    <row r="718" spans="1:8" ht="15.75">
      <c r="A718" s="530">
        <v>716</v>
      </c>
      <c r="B718" s="537" t="s">
        <v>23635</v>
      </c>
      <c r="C718" s="529" t="s">
        <v>3845</v>
      </c>
      <c r="D718" s="17">
        <f t="shared" si="11"/>
        <v>1.8031000000000001</v>
      </c>
      <c r="E718" s="581">
        <v>4964</v>
      </c>
      <c r="F718" s="281">
        <v>42586</v>
      </c>
      <c r="G718" s="3" t="s">
        <v>23349</v>
      </c>
      <c r="H718" s="282">
        <v>0.73</v>
      </c>
    </row>
    <row r="719" spans="1:8" ht="15.75">
      <c r="A719" s="530">
        <v>717</v>
      </c>
      <c r="B719" s="537" t="s">
        <v>23636</v>
      </c>
      <c r="C719" s="529" t="s">
        <v>3845</v>
      </c>
      <c r="D719" s="17">
        <f t="shared" si="11"/>
        <v>1.8700000000000003</v>
      </c>
      <c r="E719" s="581">
        <v>5148.1781376518202</v>
      </c>
      <c r="F719" s="281">
        <v>42586</v>
      </c>
      <c r="G719" s="3" t="s">
        <v>23349</v>
      </c>
      <c r="H719" s="282">
        <v>0.75708502024291502</v>
      </c>
    </row>
    <row r="720" spans="1:8" ht="15.75">
      <c r="A720" s="526">
        <v>718</v>
      </c>
      <c r="B720" s="537" t="s">
        <v>23637</v>
      </c>
      <c r="C720" s="529" t="s">
        <v>22996</v>
      </c>
      <c r="D720" s="17">
        <f t="shared" si="11"/>
        <v>4.9400000000000004</v>
      </c>
      <c r="E720" s="581">
        <v>13600</v>
      </c>
      <c r="F720" s="281">
        <v>42586</v>
      </c>
      <c r="G720" s="3" t="s">
        <v>23349</v>
      </c>
      <c r="H720" s="282">
        <v>2</v>
      </c>
    </row>
    <row r="721" spans="1:8" ht="15.75">
      <c r="A721" s="530">
        <v>719</v>
      </c>
      <c r="B721" s="537" t="s">
        <v>23638</v>
      </c>
      <c r="C721" s="529" t="s">
        <v>3845</v>
      </c>
      <c r="D721" s="17">
        <f t="shared" si="11"/>
        <v>2.2230000000000003</v>
      </c>
      <c r="E721" s="581">
        <v>6120</v>
      </c>
      <c r="F721" s="281">
        <v>42586</v>
      </c>
      <c r="G721" s="3" t="s">
        <v>23349</v>
      </c>
      <c r="H721" s="282">
        <v>0.9</v>
      </c>
    </row>
    <row r="722" spans="1:8" ht="15.75">
      <c r="A722" s="530">
        <v>720</v>
      </c>
      <c r="B722" s="537" t="s">
        <v>23639</v>
      </c>
      <c r="C722" s="529" t="s">
        <v>3845</v>
      </c>
      <c r="D722" s="17">
        <f t="shared" si="11"/>
        <v>2.5194000000000001</v>
      </c>
      <c r="E722" s="581">
        <v>6936</v>
      </c>
      <c r="F722" s="281">
        <v>42586</v>
      </c>
      <c r="G722" s="3" t="s">
        <v>23349</v>
      </c>
      <c r="H722" s="282">
        <v>1.02</v>
      </c>
    </row>
    <row r="723" spans="1:8" ht="15.75">
      <c r="A723" s="530">
        <v>721</v>
      </c>
      <c r="B723" s="537" t="s">
        <v>23640</v>
      </c>
      <c r="C723" s="529" t="s">
        <v>3845</v>
      </c>
      <c r="D723" s="17">
        <f t="shared" si="11"/>
        <v>3.4580000000000002</v>
      </c>
      <c r="E723" s="581">
        <v>9520</v>
      </c>
      <c r="F723" s="281">
        <v>42586</v>
      </c>
      <c r="G723" s="3" t="s">
        <v>23349</v>
      </c>
      <c r="H723" s="282">
        <v>1.4</v>
      </c>
    </row>
    <row r="724" spans="1:8" ht="15.75">
      <c r="A724" s="526">
        <v>722</v>
      </c>
      <c r="B724" s="537" t="s">
        <v>23641</v>
      </c>
      <c r="C724" s="529" t="s">
        <v>3845</v>
      </c>
      <c r="D724" s="17">
        <f t="shared" si="11"/>
        <v>3.4580000000000002</v>
      </c>
      <c r="E724" s="581">
        <v>9520</v>
      </c>
      <c r="F724" s="281">
        <v>42586</v>
      </c>
      <c r="G724" s="3" t="s">
        <v>23349</v>
      </c>
      <c r="H724" s="282">
        <v>1.4</v>
      </c>
    </row>
    <row r="725" spans="1:8" ht="15.75">
      <c r="A725" s="530">
        <v>723</v>
      </c>
      <c r="B725" s="537" t="s">
        <v>23642</v>
      </c>
      <c r="C725" s="529" t="s">
        <v>3845</v>
      </c>
      <c r="D725" s="17">
        <f t="shared" si="11"/>
        <v>2.6429000000000005</v>
      </c>
      <c r="E725" s="581">
        <v>7276</v>
      </c>
      <c r="F725" s="281">
        <v>42586</v>
      </c>
      <c r="G725" s="3" t="s">
        <v>23349</v>
      </c>
      <c r="H725" s="282">
        <v>1.07</v>
      </c>
    </row>
    <row r="726" spans="1:8" ht="15.75">
      <c r="A726" s="530">
        <v>724</v>
      </c>
      <c r="B726" s="537" t="s">
        <v>23643</v>
      </c>
      <c r="C726" s="529" t="s">
        <v>3845</v>
      </c>
      <c r="D726" s="17">
        <f t="shared" si="11"/>
        <v>3.9273000000000007</v>
      </c>
      <c r="E726" s="581">
        <v>10812</v>
      </c>
      <c r="F726" s="281">
        <v>42586</v>
      </c>
      <c r="G726" s="3" t="s">
        <v>23349</v>
      </c>
      <c r="H726" s="282">
        <v>1.59</v>
      </c>
    </row>
    <row r="727" spans="1:8" ht="15.75">
      <c r="A727" s="530">
        <v>725</v>
      </c>
      <c r="B727" s="537" t="s">
        <v>23644</v>
      </c>
      <c r="C727" s="529" t="s">
        <v>3845</v>
      </c>
      <c r="D727" s="17">
        <f t="shared" si="11"/>
        <v>2.7599999999999976</v>
      </c>
      <c r="E727" s="581">
        <v>7598.3805668016203</v>
      </c>
      <c r="F727" s="281">
        <v>42586</v>
      </c>
      <c r="G727" s="3" t="s">
        <v>23349</v>
      </c>
      <c r="H727" s="282">
        <v>1.1174089068825901</v>
      </c>
    </row>
    <row r="728" spans="1:8" ht="15.75">
      <c r="A728" s="526">
        <v>726</v>
      </c>
      <c r="B728" s="537" t="s">
        <v>23645</v>
      </c>
      <c r="C728" s="529" t="s">
        <v>3845</v>
      </c>
      <c r="D728" s="17">
        <f t="shared" si="11"/>
        <v>1.8525</v>
      </c>
      <c r="E728" s="581">
        <v>5100</v>
      </c>
      <c r="F728" s="281">
        <v>42586</v>
      </c>
      <c r="G728" s="3" t="s">
        <v>23349</v>
      </c>
      <c r="H728" s="282">
        <v>0.75</v>
      </c>
    </row>
    <row r="729" spans="1:8" ht="15.75">
      <c r="A729" s="530">
        <v>727</v>
      </c>
      <c r="B729" s="537" t="s">
        <v>23646</v>
      </c>
      <c r="C729" s="529" t="s">
        <v>3845</v>
      </c>
      <c r="D729" s="17">
        <f t="shared" si="11"/>
        <v>2.3218000000000001</v>
      </c>
      <c r="E729" s="581">
        <v>6392</v>
      </c>
      <c r="F729" s="281">
        <v>42586</v>
      </c>
      <c r="G729" s="3" t="s">
        <v>23349</v>
      </c>
      <c r="H729" s="282">
        <v>0.94</v>
      </c>
    </row>
    <row r="730" spans="1:8" ht="15.75">
      <c r="A730" s="530">
        <v>728</v>
      </c>
      <c r="B730" s="537" t="s">
        <v>23284</v>
      </c>
      <c r="C730" s="529" t="s">
        <v>3845</v>
      </c>
      <c r="D730" s="17">
        <f t="shared" si="11"/>
        <v>4.9400000000000004</v>
      </c>
      <c r="E730" s="581">
        <v>13600</v>
      </c>
      <c r="F730" s="281" t="s">
        <v>23394</v>
      </c>
      <c r="G730" s="3" t="s">
        <v>23349</v>
      </c>
      <c r="H730" s="282">
        <v>2</v>
      </c>
    </row>
    <row r="731" spans="1:8" ht="15.75">
      <c r="A731" s="530">
        <v>729</v>
      </c>
      <c r="B731" s="532" t="s">
        <v>23647</v>
      </c>
      <c r="C731" s="529" t="s">
        <v>3845</v>
      </c>
      <c r="D731" s="17">
        <f t="shared" si="11"/>
        <v>0.34580000000000005</v>
      </c>
      <c r="E731" s="584">
        <v>952</v>
      </c>
      <c r="F731" s="289">
        <v>42586</v>
      </c>
      <c r="G731" s="3" t="s">
        <v>23648</v>
      </c>
      <c r="H731" s="290">
        <v>0.14000000000000001</v>
      </c>
    </row>
    <row r="732" spans="1:8" ht="15.75">
      <c r="A732" s="526">
        <v>730</v>
      </c>
      <c r="B732" s="532" t="s">
        <v>23649</v>
      </c>
      <c r="C732" s="529" t="s">
        <v>3845</v>
      </c>
      <c r="D732" s="17">
        <f t="shared" si="11"/>
        <v>0.6916000000000001</v>
      </c>
      <c r="E732" s="584">
        <v>1904</v>
      </c>
      <c r="F732" s="289">
        <v>42586</v>
      </c>
      <c r="G732" s="3" t="s">
        <v>23648</v>
      </c>
      <c r="H732" s="291">
        <v>0.28000000000000003</v>
      </c>
    </row>
    <row r="733" spans="1:8" ht="15.75">
      <c r="A733" s="530">
        <v>731</v>
      </c>
      <c r="B733" s="532" t="s">
        <v>23650</v>
      </c>
      <c r="C733" s="529" t="s">
        <v>3845</v>
      </c>
      <c r="D733" s="17">
        <f t="shared" si="11"/>
        <v>1.8772000000000002</v>
      </c>
      <c r="E733" s="584">
        <v>5168</v>
      </c>
      <c r="F733" s="289">
        <v>42586</v>
      </c>
      <c r="G733" s="3" t="s">
        <v>23648</v>
      </c>
      <c r="H733" s="291">
        <v>0.76</v>
      </c>
    </row>
    <row r="734" spans="1:8" ht="15.75">
      <c r="A734" s="530">
        <v>732</v>
      </c>
      <c r="B734" s="532" t="s">
        <v>23651</v>
      </c>
      <c r="C734" s="529" t="s">
        <v>3845</v>
      </c>
      <c r="D734" s="17">
        <f t="shared" si="11"/>
        <v>0.46930000000000005</v>
      </c>
      <c r="E734" s="584">
        <v>1292</v>
      </c>
      <c r="F734" s="289">
        <v>42586</v>
      </c>
      <c r="G734" s="3" t="s">
        <v>23648</v>
      </c>
      <c r="H734" s="291">
        <v>0.19</v>
      </c>
    </row>
    <row r="735" spans="1:8" ht="15.75">
      <c r="A735" s="530">
        <v>733</v>
      </c>
      <c r="B735" s="532" t="s">
        <v>23652</v>
      </c>
      <c r="C735" s="529" t="s">
        <v>3845</v>
      </c>
      <c r="D735" s="17">
        <f t="shared" si="11"/>
        <v>0.32110000000000005</v>
      </c>
      <c r="E735" s="584">
        <v>884</v>
      </c>
      <c r="F735" s="289">
        <v>42586</v>
      </c>
      <c r="G735" s="3" t="s">
        <v>23648</v>
      </c>
      <c r="H735" s="290">
        <v>0.13</v>
      </c>
    </row>
    <row r="736" spans="1:8" ht="15.75">
      <c r="A736" s="526">
        <v>734</v>
      </c>
      <c r="B736" s="532" t="s">
        <v>23653</v>
      </c>
      <c r="C736" s="529" t="s">
        <v>3845</v>
      </c>
      <c r="D736" s="17">
        <f t="shared" si="11"/>
        <v>2.2477000000000005</v>
      </c>
      <c r="E736" s="584">
        <v>6188</v>
      </c>
      <c r="F736" s="289">
        <v>42586</v>
      </c>
      <c r="G736" s="3" t="s">
        <v>23648</v>
      </c>
      <c r="H736" s="291">
        <v>0.91</v>
      </c>
    </row>
    <row r="737" spans="1:8" ht="15.75">
      <c r="A737" s="530">
        <v>735</v>
      </c>
      <c r="B737" s="532" t="s">
        <v>23654</v>
      </c>
      <c r="C737" s="529" t="s">
        <v>3845</v>
      </c>
      <c r="D737" s="17">
        <f t="shared" si="11"/>
        <v>2.0007000000000001</v>
      </c>
      <c r="E737" s="584">
        <v>5508</v>
      </c>
      <c r="F737" s="289">
        <v>42586</v>
      </c>
      <c r="G737" s="3" t="s">
        <v>23648</v>
      </c>
      <c r="H737" s="292">
        <v>0.81</v>
      </c>
    </row>
    <row r="738" spans="1:8" ht="15.75">
      <c r="A738" s="530">
        <v>736</v>
      </c>
      <c r="B738" s="532" t="s">
        <v>23655</v>
      </c>
      <c r="C738" s="529" t="s">
        <v>3845</v>
      </c>
      <c r="D738" s="17">
        <f t="shared" si="11"/>
        <v>0.74099999999999999</v>
      </c>
      <c r="E738" s="584">
        <v>2040</v>
      </c>
      <c r="F738" s="289">
        <v>42586</v>
      </c>
      <c r="G738" s="3" t="s">
        <v>23648</v>
      </c>
      <c r="H738" s="291">
        <v>0.3</v>
      </c>
    </row>
    <row r="739" spans="1:8" ht="15.75">
      <c r="A739" s="530">
        <v>737</v>
      </c>
      <c r="B739" s="532" t="s">
        <v>23656</v>
      </c>
      <c r="C739" s="529" t="s">
        <v>3845</v>
      </c>
      <c r="D739" s="17">
        <f t="shared" si="11"/>
        <v>0.46930000000000005</v>
      </c>
      <c r="E739" s="584">
        <v>1292</v>
      </c>
      <c r="F739" s="289">
        <v>42586</v>
      </c>
      <c r="G739" s="3" t="s">
        <v>23648</v>
      </c>
      <c r="H739" s="291">
        <v>0.19</v>
      </c>
    </row>
    <row r="740" spans="1:8" ht="15.75">
      <c r="A740" s="526">
        <v>738</v>
      </c>
      <c r="B740" s="532" t="s">
        <v>23657</v>
      </c>
      <c r="C740" s="529" t="s">
        <v>3845</v>
      </c>
      <c r="D740" s="17">
        <f t="shared" si="11"/>
        <v>1.0126999999999999</v>
      </c>
      <c r="E740" s="584">
        <v>2788</v>
      </c>
      <c r="F740" s="289">
        <v>42586</v>
      </c>
      <c r="G740" s="3" t="s">
        <v>23648</v>
      </c>
      <c r="H740" s="291">
        <v>0.41</v>
      </c>
    </row>
    <row r="741" spans="1:8" ht="15.75">
      <c r="A741" s="530">
        <v>739</v>
      </c>
      <c r="B741" s="532" t="s">
        <v>23658</v>
      </c>
      <c r="C741" s="529" t="s">
        <v>3845</v>
      </c>
      <c r="D741" s="17">
        <f t="shared" si="11"/>
        <v>1.2597</v>
      </c>
      <c r="E741" s="584">
        <v>3468</v>
      </c>
      <c r="F741" s="289">
        <v>42586</v>
      </c>
      <c r="G741" s="3" t="s">
        <v>23648</v>
      </c>
      <c r="H741" s="291">
        <v>0.51</v>
      </c>
    </row>
    <row r="742" spans="1:8" ht="15.75">
      <c r="A742" s="530">
        <v>740</v>
      </c>
      <c r="B742" s="532" t="s">
        <v>23659</v>
      </c>
      <c r="C742" s="529" t="s">
        <v>3845</v>
      </c>
      <c r="D742" s="17">
        <f t="shared" si="11"/>
        <v>1.1609</v>
      </c>
      <c r="E742" s="584">
        <v>3196</v>
      </c>
      <c r="F742" s="289">
        <v>42586</v>
      </c>
      <c r="G742" s="3" t="s">
        <v>23648</v>
      </c>
      <c r="H742" s="291">
        <v>0.47</v>
      </c>
    </row>
    <row r="743" spans="1:8" ht="15.75">
      <c r="A743" s="530">
        <v>741</v>
      </c>
      <c r="B743" s="532" t="s">
        <v>23660</v>
      </c>
      <c r="C743" s="529" t="s">
        <v>3845</v>
      </c>
      <c r="D743" s="17">
        <f t="shared" si="11"/>
        <v>1.7290000000000001</v>
      </c>
      <c r="E743" s="584">
        <v>4760</v>
      </c>
      <c r="F743" s="289">
        <v>42586</v>
      </c>
      <c r="G743" s="3" t="s">
        <v>23648</v>
      </c>
      <c r="H743" s="291">
        <v>0.7</v>
      </c>
    </row>
    <row r="744" spans="1:8" ht="15.75">
      <c r="A744" s="526">
        <v>742</v>
      </c>
      <c r="B744" s="532" t="s">
        <v>23661</v>
      </c>
      <c r="C744" s="529" t="s">
        <v>3845</v>
      </c>
      <c r="D744" s="17">
        <f t="shared" si="11"/>
        <v>2.964</v>
      </c>
      <c r="E744" s="584">
        <v>8160</v>
      </c>
      <c r="F744" s="289">
        <v>42586</v>
      </c>
      <c r="G744" s="3" t="s">
        <v>23648</v>
      </c>
      <c r="H744" s="291">
        <v>1.2</v>
      </c>
    </row>
    <row r="745" spans="1:8" ht="15.75">
      <c r="A745" s="530">
        <v>743</v>
      </c>
      <c r="B745" s="532" t="s">
        <v>6805</v>
      </c>
      <c r="C745" s="529" t="s">
        <v>3845</v>
      </c>
      <c r="D745" s="17">
        <f t="shared" si="11"/>
        <v>2.3218000000000001</v>
      </c>
      <c r="E745" s="584">
        <v>6392</v>
      </c>
      <c r="F745" s="289">
        <v>42586</v>
      </c>
      <c r="G745" s="3" t="s">
        <v>23648</v>
      </c>
      <c r="H745" s="291">
        <v>0.94</v>
      </c>
    </row>
    <row r="746" spans="1:8" ht="15.75">
      <c r="A746" s="530">
        <v>744</v>
      </c>
      <c r="B746" s="532" t="s">
        <v>23662</v>
      </c>
      <c r="C746" s="529" t="s">
        <v>3845</v>
      </c>
      <c r="D746" s="17">
        <f t="shared" si="11"/>
        <v>0.46930000000000005</v>
      </c>
      <c r="E746" s="584">
        <v>1292</v>
      </c>
      <c r="F746" s="289">
        <v>42586</v>
      </c>
      <c r="G746" s="3" t="s">
        <v>23648</v>
      </c>
      <c r="H746" s="291">
        <v>0.19</v>
      </c>
    </row>
    <row r="747" spans="1:8" ht="15.75">
      <c r="A747" s="530">
        <v>745</v>
      </c>
      <c r="B747" s="532" t="s">
        <v>23663</v>
      </c>
      <c r="C747" s="529" t="s">
        <v>3845</v>
      </c>
      <c r="D747" s="17">
        <f t="shared" si="11"/>
        <v>1.2844000000000002</v>
      </c>
      <c r="E747" s="584">
        <v>3536</v>
      </c>
      <c r="F747" s="289">
        <v>42586</v>
      </c>
      <c r="G747" s="3" t="s">
        <v>23648</v>
      </c>
      <c r="H747" s="290">
        <v>0.52</v>
      </c>
    </row>
    <row r="748" spans="1:8" ht="15.75">
      <c r="A748" s="526">
        <v>746</v>
      </c>
      <c r="B748" s="532" t="s">
        <v>23664</v>
      </c>
      <c r="C748" s="529" t="s">
        <v>3845</v>
      </c>
      <c r="D748" s="17">
        <f t="shared" si="11"/>
        <v>0.66690000000000005</v>
      </c>
      <c r="E748" s="584">
        <v>1836</v>
      </c>
      <c r="F748" s="289">
        <v>42586</v>
      </c>
      <c r="G748" s="3" t="s">
        <v>23648</v>
      </c>
      <c r="H748" s="291">
        <v>0.27</v>
      </c>
    </row>
    <row r="749" spans="1:8" ht="15.75">
      <c r="A749" s="530">
        <v>747</v>
      </c>
      <c r="B749" s="532" t="s">
        <v>23665</v>
      </c>
      <c r="C749" s="529" t="s">
        <v>3845</v>
      </c>
      <c r="D749" s="17">
        <f t="shared" si="11"/>
        <v>2.2477000000000005</v>
      </c>
      <c r="E749" s="584">
        <v>6188</v>
      </c>
      <c r="F749" s="289">
        <v>42586</v>
      </c>
      <c r="G749" s="3" t="s">
        <v>23648</v>
      </c>
      <c r="H749" s="293">
        <v>0.91</v>
      </c>
    </row>
    <row r="750" spans="1:8" ht="15.75">
      <c r="A750" s="530">
        <v>748</v>
      </c>
      <c r="B750" s="532" t="s">
        <v>23666</v>
      </c>
      <c r="C750" s="529" t="s">
        <v>3845</v>
      </c>
      <c r="D750" s="17">
        <f t="shared" si="11"/>
        <v>0.34580000000000005</v>
      </c>
      <c r="E750" s="584">
        <v>952</v>
      </c>
      <c r="F750" s="289">
        <v>42586</v>
      </c>
      <c r="G750" s="3" t="s">
        <v>23648</v>
      </c>
      <c r="H750" s="293">
        <v>0.14000000000000001</v>
      </c>
    </row>
    <row r="751" spans="1:8" ht="15.75">
      <c r="A751" s="530">
        <v>749</v>
      </c>
      <c r="B751" s="532" t="s">
        <v>23667</v>
      </c>
      <c r="C751" s="529" t="s">
        <v>3845</v>
      </c>
      <c r="D751" s="17">
        <f t="shared" si="11"/>
        <v>1.2597</v>
      </c>
      <c r="E751" s="584">
        <v>3468</v>
      </c>
      <c r="F751" s="289">
        <v>42586</v>
      </c>
      <c r="G751" s="3" t="s">
        <v>23648</v>
      </c>
      <c r="H751" s="293">
        <v>0.51</v>
      </c>
    </row>
    <row r="752" spans="1:8" ht="15.75">
      <c r="A752" s="526">
        <v>750</v>
      </c>
      <c r="B752" s="532" t="s">
        <v>23668</v>
      </c>
      <c r="C752" s="529" t="s">
        <v>3845</v>
      </c>
      <c r="D752" s="17">
        <f t="shared" si="11"/>
        <v>1.7784</v>
      </c>
      <c r="E752" s="584">
        <v>4896</v>
      </c>
      <c r="F752" s="289">
        <v>42586</v>
      </c>
      <c r="G752" s="3" t="s">
        <v>23648</v>
      </c>
      <c r="H752" s="293">
        <v>0.72</v>
      </c>
    </row>
    <row r="753" spans="1:8" ht="15.75">
      <c r="A753" s="530">
        <v>751</v>
      </c>
      <c r="B753" s="532" t="s">
        <v>23669</v>
      </c>
      <c r="C753" s="529" t="s">
        <v>3845</v>
      </c>
      <c r="D753" s="17">
        <f t="shared" si="11"/>
        <v>0.9880000000000001</v>
      </c>
      <c r="E753" s="584">
        <v>2720</v>
      </c>
      <c r="F753" s="289">
        <v>42586</v>
      </c>
      <c r="G753" s="3" t="s">
        <v>23648</v>
      </c>
      <c r="H753" s="293">
        <v>0.4</v>
      </c>
    </row>
    <row r="754" spans="1:8" ht="15.75">
      <c r="A754" s="530">
        <v>752</v>
      </c>
      <c r="B754" s="532" t="s">
        <v>23670</v>
      </c>
      <c r="C754" s="529" t="s">
        <v>3845</v>
      </c>
      <c r="D754" s="17">
        <f t="shared" si="11"/>
        <v>0.61750000000000005</v>
      </c>
      <c r="E754" s="584">
        <v>1700</v>
      </c>
      <c r="F754" s="289">
        <v>42586</v>
      </c>
      <c r="G754" s="3" t="s">
        <v>23648</v>
      </c>
      <c r="H754" s="293">
        <v>0.25</v>
      </c>
    </row>
    <row r="755" spans="1:8" ht="15.75">
      <c r="A755" s="530">
        <v>753</v>
      </c>
      <c r="B755" s="532" t="s">
        <v>23671</v>
      </c>
      <c r="C755" s="529" t="s">
        <v>3845</v>
      </c>
      <c r="D755" s="17">
        <f t="shared" si="11"/>
        <v>2.6429000000000005</v>
      </c>
      <c r="E755" s="584">
        <v>7276</v>
      </c>
      <c r="F755" s="289">
        <v>42586</v>
      </c>
      <c r="G755" s="3" t="s">
        <v>23648</v>
      </c>
      <c r="H755" s="293">
        <v>1.07</v>
      </c>
    </row>
    <row r="756" spans="1:8" ht="15.75">
      <c r="A756" s="526">
        <v>754</v>
      </c>
      <c r="B756" s="532" t="s">
        <v>23672</v>
      </c>
      <c r="C756" s="529" t="s">
        <v>3845</v>
      </c>
      <c r="D756" s="17">
        <f t="shared" si="11"/>
        <v>1.1115000000000002</v>
      </c>
      <c r="E756" s="584">
        <v>3060</v>
      </c>
      <c r="F756" s="289">
        <v>42586</v>
      </c>
      <c r="G756" s="3" t="s">
        <v>23648</v>
      </c>
      <c r="H756" s="293">
        <v>0.45</v>
      </c>
    </row>
    <row r="757" spans="1:8" ht="15.75">
      <c r="A757" s="530">
        <v>755</v>
      </c>
      <c r="B757" s="532" t="s">
        <v>23673</v>
      </c>
      <c r="C757" s="529" t="s">
        <v>3845</v>
      </c>
      <c r="D757" s="17">
        <f t="shared" si="11"/>
        <v>1.5808000000000002</v>
      </c>
      <c r="E757" s="584">
        <v>4352</v>
      </c>
      <c r="F757" s="289">
        <v>42586</v>
      </c>
      <c r="G757" s="3" t="s">
        <v>23648</v>
      </c>
      <c r="H757" s="293">
        <v>0.64</v>
      </c>
    </row>
    <row r="758" spans="1:8" ht="15.75">
      <c r="A758" s="530">
        <v>756</v>
      </c>
      <c r="B758" s="532" t="s">
        <v>23674</v>
      </c>
      <c r="C758" s="529" t="s">
        <v>3845</v>
      </c>
      <c r="D758" s="17">
        <f t="shared" si="11"/>
        <v>1.6302000000000003</v>
      </c>
      <c r="E758" s="584">
        <v>4488</v>
      </c>
      <c r="F758" s="289">
        <v>42586</v>
      </c>
      <c r="G758" s="3" t="s">
        <v>23648</v>
      </c>
      <c r="H758" s="293">
        <v>0.66</v>
      </c>
    </row>
    <row r="759" spans="1:8" ht="15.75">
      <c r="A759" s="530">
        <v>757</v>
      </c>
      <c r="B759" s="532" t="s">
        <v>8682</v>
      </c>
      <c r="C759" s="529" t="s">
        <v>3845</v>
      </c>
      <c r="D759" s="17">
        <f t="shared" si="11"/>
        <v>0.7904000000000001</v>
      </c>
      <c r="E759" s="584">
        <v>2176</v>
      </c>
      <c r="F759" s="289">
        <v>42586</v>
      </c>
      <c r="G759" s="3" t="s">
        <v>23648</v>
      </c>
      <c r="H759" s="293">
        <v>0.32</v>
      </c>
    </row>
    <row r="760" spans="1:8" ht="15.75">
      <c r="A760" s="526">
        <v>758</v>
      </c>
      <c r="B760" s="532" t="s">
        <v>23675</v>
      </c>
      <c r="C760" s="529" t="s">
        <v>3845</v>
      </c>
      <c r="D760" s="17">
        <f t="shared" si="11"/>
        <v>1.0374000000000001</v>
      </c>
      <c r="E760" s="584">
        <v>2856</v>
      </c>
      <c r="F760" s="289">
        <v>42586</v>
      </c>
      <c r="G760" s="3" t="s">
        <v>23648</v>
      </c>
      <c r="H760" s="293">
        <v>0.42</v>
      </c>
    </row>
    <row r="761" spans="1:8" ht="15.75">
      <c r="A761" s="530">
        <v>759</v>
      </c>
      <c r="B761" s="532" t="s">
        <v>23676</v>
      </c>
      <c r="C761" s="529" t="s">
        <v>3845</v>
      </c>
      <c r="D761" s="17">
        <f t="shared" si="11"/>
        <v>1.3091000000000002</v>
      </c>
      <c r="E761" s="584">
        <v>3604</v>
      </c>
      <c r="F761" s="289">
        <v>42586</v>
      </c>
      <c r="G761" s="3" t="s">
        <v>23648</v>
      </c>
      <c r="H761" s="293">
        <v>0.53</v>
      </c>
    </row>
    <row r="762" spans="1:8" ht="15.75">
      <c r="A762" s="530">
        <v>760</v>
      </c>
      <c r="B762" s="532" t="s">
        <v>23677</v>
      </c>
      <c r="C762" s="529" t="s">
        <v>3845</v>
      </c>
      <c r="D762" s="17">
        <f t="shared" si="11"/>
        <v>2.0007000000000001</v>
      </c>
      <c r="E762" s="584">
        <v>5508</v>
      </c>
      <c r="F762" s="289">
        <v>42586</v>
      </c>
      <c r="G762" s="3" t="s">
        <v>23648</v>
      </c>
      <c r="H762" s="293">
        <v>0.81</v>
      </c>
    </row>
    <row r="763" spans="1:8" ht="15.75">
      <c r="A763" s="530">
        <v>761</v>
      </c>
      <c r="B763" s="532" t="s">
        <v>23678</v>
      </c>
      <c r="C763" s="529" t="s">
        <v>3845</v>
      </c>
      <c r="D763" s="17">
        <f t="shared" si="11"/>
        <v>1.482</v>
      </c>
      <c r="E763" s="584">
        <v>4080</v>
      </c>
      <c r="F763" s="289">
        <v>42586</v>
      </c>
      <c r="G763" s="3" t="s">
        <v>23648</v>
      </c>
      <c r="H763" s="293">
        <v>0.6</v>
      </c>
    </row>
    <row r="764" spans="1:8" ht="15.75">
      <c r="A764" s="526">
        <v>762</v>
      </c>
      <c r="B764" s="532" t="s">
        <v>23679</v>
      </c>
      <c r="C764" s="529" t="s">
        <v>3845</v>
      </c>
      <c r="D764" s="17">
        <f t="shared" si="11"/>
        <v>0.74099999999999999</v>
      </c>
      <c r="E764" s="584">
        <v>2040</v>
      </c>
      <c r="F764" s="289">
        <v>42586</v>
      </c>
      <c r="G764" s="3" t="s">
        <v>23648</v>
      </c>
      <c r="H764" s="293">
        <v>0.3</v>
      </c>
    </row>
    <row r="765" spans="1:8" ht="15.75">
      <c r="A765" s="530">
        <v>763</v>
      </c>
      <c r="B765" s="532" t="s">
        <v>23680</v>
      </c>
      <c r="C765" s="529" t="s">
        <v>3845</v>
      </c>
      <c r="D765" s="17">
        <f t="shared" si="11"/>
        <v>1.1856</v>
      </c>
      <c r="E765" s="584">
        <v>3264</v>
      </c>
      <c r="F765" s="289">
        <v>42586</v>
      </c>
      <c r="G765" s="3" t="s">
        <v>23648</v>
      </c>
      <c r="H765" s="293">
        <v>0.48</v>
      </c>
    </row>
    <row r="766" spans="1:8" ht="15.75">
      <c r="A766" s="530">
        <v>764</v>
      </c>
      <c r="B766" s="532" t="s">
        <v>23681</v>
      </c>
      <c r="C766" s="529" t="s">
        <v>3845</v>
      </c>
      <c r="D766" s="17">
        <f t="shared" si="11"/>
        <v>2.0007000000000001</v>
      </c>
      <c r="E766" s="584">
        <v>5508</v>
      </c>
      <c r="F766" s="289">
        <v>42586</v>
      </c>
      <c r="G766" s="3" t="s">
        <v>23648</v>
      </c>
      <c r="H766" s="293">
        <v>0.81</v>
      </c>
    </row>
    <row r="767" spans="1:8" ht="15.75">
      <c r="A767" s="530">
        <v>765</v>
      </c>
      <c r="B767" s="532" t="s">
        <v>23682</v>
      </c>
      <c r="C767" s="529" t="s">
        <v>3845</v>
      </c>
      <c r="D767" s="17">
        <f t="shared" si="11"/>
        <v>0.49400000000000005</v>
      </c>
      <c r="E767" s="584">
        <v>1360</v>
      </c>
      <c r="F767" s="289">
        <v>42586</v>
      </c>
      <c r="G767" s="3" t="s">
        <v>23648</v>
      </c>
      <c r="H767" s="293">
        <v>0.2</v>
      </c>
    </row>
    <row r="768" spans="1:8" ht="15.75">
      <c r="A768" s="526">
        <v>766</v>
      </c>
      <c r="B768" s="532" t="s">
        <v>23683</v>
      </c>
      <c r="C768" s="529" t="s">
        <v>3845</v>
      </c>
      <c r="D768" s="17">
        <f t="shared" si="11"/>
        <v>1.4573</v>
      </c>
      <c r="E768" s="584">
        <v>4012</v>
      </c>
      <c r="F768" s="289">
        <v>42586</v>
      </c>
      <c r="G768" s="3" t="s">
        <v>23648</v>
      </c>
      <c r="H768" s="293">
        <v>0.59</v>
      </c>
    </row>
    <row r="769" spans="1:8" ht="15.75">
      <c r="A769" s="530">
        <v>767</v>
      </c>
      <c r="B769" s="532" t="s">
        <v>23684</v>
      </c>
      <c r="C769" s="529" t="s">
        <v>3845</v>
      </c>
      <c r="D769" s="17">
        <f t="shared" si="11"/>
        <v>3.1122000000000001</v>
      </c>
      <c r="E769" s="584">
        <v>8568</v>
      </c>
      <c r="F769" s="289">
        <v>42586</v>
      </c>
      <c r="G769" s="3" t="s">
        <v>23648</v>
      </c>
      <c r="H769" s="293">
        <v>1.26</v>
      </c>
    </row>
    <row r="770" spans="1:8" ht="15.75">
      <c r="A770" s="530">
        <v>768</v>
      </c>
      <c r="B770" s="532" t="s">
        <v>23685</v>
      </c>
      <c r="C770" s="529" t="s">
        <v>3845</v>
      </c>
      <c r="D770" s="17">
        <f t="shared" si="11"/>
        <v>1.9513000000000003</v>
      </c>
      <c r="E770" s="584">
        <v>5372</v>
      </c>
      <c r="F770" s="289">
        <v>42586</v>
      </c>
      <c r="G770" s="3" t="s">
        <v>23648</v>
      </c>
      <c r="H770" s="293">
        <v>0.79</v>
      </c>
    </row>
    <row r="771" spans="1:8" ht="15.75">
      <c r="A771" s="530">
        <v>769</v>
      </c>
      <c r="B771" s="532" t="s">
        <v>23686</v>
      </c>
      <c r="C771" s="529" t="s">
        <v>3845</v>
      </c>
      <c r="D771" s="17">
        <f t="shared" si="11"/>
        <v>1.4573</v>
      </c>
      <c r="E771" s="584">
        <v>4012</v>
      </c>
      <c r="F771" s="289">
        <v>42586</v>
      </c>
      <c r="G771" s="3" t="s">
        <v>23648</v>
      </c>
      <c r="H771" s="293">
        <v>0.59</v>
      </c>
    </row>
    <row r="772" spans="1:8" ht="15.75">
      <c r="A772" s="526">
        <v>770</v>
      </c>
      <c r="B772" s="532" t="s">
        <v>23687</v>
      </c>
      <c r="C772" s="529" t="s">
        <v>3845</v>
      </c>
      <c r="D772" s="17">
        <f t="shared" si="11"/>
        <v>1.3091000000000002</v>
      </c>
      <c r="E772" s="584">
        <v>3604</v>
      </c>
      <c r="F772" s="289">
        <v>42586</v>
      </c>
      <c r="G772" s="3" t="s">
        <v>23648</v>
      </c>
      <c r="H772" s="293">
        <v>0.53</v>
      </c>
    </row>
    <row r="773" spans="1:8" ht="15.75">
      <c r="A773" s="530">
        <v>771</v>
      </c>
      <c r="B773" s="532" t="s">
        <v>23688</v>
      </c>
      <c r="C773" s="529" t="s">
        <v>3845</v>
      </c>
      <c r="D773" s="17">
        <f t="shared" ref="D773:D836" si="12">H773*2.47</f>
        <v>0.46930000000000005</v>
      </c>
      <c r="E773" s="584">
        <v>1292</v>
      </c>
      <c r="F773" s="289">
        <v>42586</v>
      </c>
      <c r="G773" s="3" t="s">
        <v>23648</v>
      </c>
      <c r="H773" s="293">
        <v>0.19</v>
      </c>
    </row>
    <row r="774" spans="1:8" ht="15.75">
      <c r="A774" s="530">
        <v>772</v>
      </c>
      <c r="B774" s="532" t="s">
        <v>23689</v>
      </c>
      <c r="C774" s="529" t="s">
        <v>3845</v>
      </c>
      <c r="D774" s="17">
        <f t="shared" si="12"/>
        <v>3.9767000000000006</v>
      </c>
      <c r="E774" s="584">
        <v>10948</v>
      </c>
      <c r="F774" s="289">
        <v>42586</v>
      </c>
      <c r="G774" s="3" t="s">
        <v>23648</v>
      </c>
      <c r="H774" s="293">
        <v>1.61</v>
      </c>
    </row>
    <row r="775" spans="1:8" ht="15.75">
      <c r="A775" s="530">
        <v>773</v>
      </c>
      <c r="B775" s="532" t="s">
        <v>23690</v>
      </c>
      <c r="C775" s="529" t="s">
        <v>3845</v>
      </c>
      <c r="D775" s="17">
        <f t="shared" si="12"/>
        <v>3.1369000000000002</v>
      </c>
      <c r="E775" s="584">
        <v>8636</v>
      </c>
      <c r="F775" s="289">
        <v>42586</v>
      </c>
      <c r="G775" s="3" t="s">
        <v>23648</v>
      </c>
      <c r="H775" s="293">
        <v>1.27</v>
      </c>
    </row>
    <row r="776" spans="1:8" ht="15.75">
      <c r="A776" s="526">
        <v>774</v>
      </c>
      <c r="B776" s="532" t="s">
        <v>23691</v>
      </c>
      <c r="C776" s="529" t="s">
        <v>3845</v>
      </c>
      <c r="D776" s="17">
        <f t="shared" si="12"/>
        <v>4.2978000000000005</v>
      </c>
      <c r="E776" s="584">
        <v>11832</v>
      </c>
      <c r="F776" s="289">
        <v>42586</v>
      </c>
      <c r="G776" s="3" t="s">
        <v>23648</v>
      </c>
      <c r="H776" s="293">
        <v>1.74</v>
      </c>
    </row>
    <row r="777" spans="1:8" ht="15.75">
      <c r="A777" s="530">
        <v>775</v>
      </c>
      <c r="B777" s="532" t="s">
        <v>23692</v>
      </c>
      <c r="C777" s="529" t="s">
        <v>3845</v>
      </c>
      <c r="D777" s="17">
        <f t="shared" si="12"/>
        <v>3.7050000000000001</v>
      </c>
      <c r="E777" s="584">
        <v>10200</v>
      </c>
      <c r="F777" s="289">
        <v>42586</v>
      </c>
      <c r="G777" s="3" t="s">
        <v>23648</v>
      </c>
      <c r="H777" s="293">
        <v>1.5</v>
      </c>
    </row>
    <row r="778" spans="1:8" ht="15.75">
      <c r="A778" s="530">
        <v>776</v>
      </c>
      <c r="B778" s="532" t="s">
        <v>23693</v>
      </c>
      <c r="C778" s="529" t="s">
        <v>3845</v>
      </c>
      <c r="D778" s="17">
        <f t="shared" si="12"/>
        <v>4.495400000000001</v>
      </c>
      <c r="E778" s="584">
        <v>12376</v>
      </c>
      <c r="F778" s="289">
        <v>42586</v>
      </c>
      <c r="G778" s="3" t="s">
        <v>23648</v>
      </c>
      <c r="H778" s="293">
        <v>1.82</v>
      </c>
    </row>
    <row r="779" spans="1:8" ht="15.75">
      <c r="A779" s="530">
        <v>777</v>
      </c>
      <c r="B779" s="532" t="s">
        <v>23694</v>
      </c>
      <c r="C779" s="529" t="s">
        <v>3845</v>
      </c>
      <c r="D779" s="17">
        <f t="shared" si="12"/>
        <v>2.3218000000000001</v>
      </c>
      <c r="E779" s="584">
        <v>6392</v>
      </c>
      <c r="F779" s="289">
        <v>42586</v>
      </c>
      <c r="G779" s="3" t="s">
        <v>23648</v>
      </c>
      <c r="H779" s="293">
        <v>0.94</v>
      </c>
    </row>
    <row r="780" spans="1:8" ht="15.75">
      <c r="A780" s="526">
        <v>778</v>
      </c>
      <c r="B780" s="532" t="s">
        <v>23695</v>
      </c>
      <c r="C780" s="529" t="s">
        <v>3845</v>
      </c>
      <c r="D780" s="17">
        <f t="shared" si="12"/>
        <v>2.964</v>
      </c>
      <c r="E780" s="584">
        <v>8160</v>
      </c>
      <c r="F780" s="289">
        <v>42586</v>
      </c>
      <c r="G780" s="3" t="s">
        <v>23648</v>
      </c>
      <c r="H780" s="293">
        <v>1.2</v>
      </c>
    </row>
    <row r="781" spans="1:8" ht="15.75">
      <c r="A781" s="530">
        <v>779</v>
      </c>
      <c r="B781" s="532" t="s">
        <v>23696</v>
      </c>
      <c r="C781" s="529" t="s">
        <v>22996</v>
      </c>
      <c r="D781" s="17">
        <f t="shared" si="12"/>
        <v>4.9400000000000004</v>
      </c>
      <c r="E781" s="584">
        <v>13600</v>
      </c>
      <c r="F781" s="289">
        <v>42586</v>
      </c>
      <c r="G781" s="3" t="s">
        <v>23648</v>
      </c>
      <c r="H781" s="293">
        <v>2</v>
      </c>
    </row>
    <row r="782" spans="1:8" ht="15.75">
      <c r="A782" s="530">
        <v>780</v>
      </c>
      <c r="B782" s="532" t="s">
        <v>23697</v>
      </c>
      <c r="C782" s="529" t="s">
        <v>3845</v>
      </c>
      <c r="D782" s="17">
        <f t="shared" si="12"/>
        <v>3.1122000000000001</v>
      </c>
      <c r="E782" s="584">
        <v>8568</v>
      </c>
      <c r="F782" s="289">
        <v>42586</v>
      </c>
      <c r="G782" s="3" t="s">
        <v>23648</v>
      </c>
      <c r="H782" s="293">
        <v>1.26</v>
      </c>
    </row>
    <row r="783" spans="1:8" ht="15.75">
      <c r="A783" s="530">
        <v>781</v>
      </c>
      <c r="B783" s="532" t="s">
        <v>23698</v>
      </c>
      <c r="C783" s="529" t="s">
        <v>3845</v>
      </c>
      <c r="D783" s="17">
        <f t="shared" si="12"/>
        <v>2.1489000000000003</v>
      </c>
      <c r="E783" s="584">
        <v>5916</v>
      </c>
      <c r="F783" s="289">
        <v>42586</v>
      </c>
      <c r="G783" s="3" t="s">
        <v>23648</v>
      </c>
      <c r="H783" s="293">
        <v>0.87</v>
      </c>
    </row>
    <row r="784" spans="1:8" ht="15.75">
      <c r="A784" s="526">
        <v>782</v>
      </c>
      <c r="B784" s="532" t="s">
        <v>23699</v>
      </c>
      <c r="C784" s="529" t="s">
        <v>3845</v>
      </c>
      <c r="D784" s="17">
        <f t="shared" si="12"/>
        <v>2.0007000000000001</v>
      </c>
      <c r="E784" s="584">
        <v>5508</v>
      </c>
      <c r="F784" s="289">
        <v>42586</v>
      </c>
      <c r="G784" s="3" t="s">
        <v>23648</v>
      </c>
      <c r="H784" s="293">
        <v>0.81</v>
      </c>
    </row>
    <row r="785" spans="1:8" ht="15.75">
      <c r="A785" s="530">
        <v>783</v>
      </c>
      <c r="B785" s="532" t="s">
        <v>23700</v>
      </c>
      <c r="C785" s="529" t="s">
        <v>3845</v>
      </c>
      <c r="D785" s="17">
        <f t="shared" si="12"/>
        <v>0.3705</v>
      </c>
      <c r="E785" s="584">
        <v>1020</v>
      </c>
      <c r="F785" s="289">
        <v>42586</v>
      </c>
      <c r="G785" s="3" t="s">
        <v>23648</v>
      </c>
      <c r="H785" s="293">
        <v>0.15</v>
      </c>
    </row>
    <row r="786" spans="1:8" ht="15.75">
      <c r="A786" s="530">
        <v>784</v>
      </c>
      <c r="B786" s="532" t="s">
        <v>23701</v>
      </c>
      <c r="C786" s="529" t="s">
        <v>3845</v>
      </c>
      <c r="D786" s="17">
        <f t="shared" si="12"/>
        <v>1.6302000000000003</v>
      </c>
      <c r="E786" s="584">
        <v>4488</v>
      </c>
      <c r="F786" s="289">
        <v>42586</v>
      </c>
      <c r="G786" s="3" t="s">
        <v>23648</v>
      </c>
      <c r="H786" s="293">
        <v>0.66</v>
      </c>
    </row>
    <row r="787" spans="1:8" ht="15.75">
      <c r="A787" s="530">
        <v>785</v>
      </c>
      <c r="B787" s="532" t="s">
        <v>23702</v>
      </c>
      <c r="C787" s="529" t="s">
        <v>3845</v>
      </c>
      <c r="D787" s="17">
        <f t="shared" si="12"/>
        <v>1.1856</v>
      </c>
      <c r="E787" s="584">
        <v>3264</v>
      </c>
      <c r="F787" s="289">
        <v>42586</v>
      </c>
      <c r="G787" s="3" t="s">
        <v>23648</v>
      </c>
      <c r="H787" s="293">
        <v>0.48</v>
      </c>
    </row>
    <row r="788" spans="1:8" ht="15.75">
      <c r="A788" s="526">
        <v>786</v>
      </c>
      <c r="B788" s="544" t="s">
        <v>23703</v>
      </c>
      <c r="C788" s="529" t="s">
        <v>3845</v>
      </c>
      <c r="D788" s="17">
        <f t="shared" si="12"/>
        <v>1.8031000000000001</v>
      </c>
      <c r="E788" s="585">
        <v>4964</v>
      </c>
      <c r="F788" s="289">
        <v>42586</v>
      </c>
      <c r="G788" s="3" t="s">
        <v>23648</v>
      </c>
      <c r="H788" s="293">
        <v>0.73</v>
      </c>
    </row>
    <row r="789" spans="1:8" ht="15.75">
      <c r="A789" s="530">
        <v>787</v>
      </c>
      <c r="B789" s="532" t="s">
        <v>23704</v>
      </c>
      <c r="C789" s="529" t="s">
        <v>3845</v>
      </c>
      <c r="D789" s="17">
        <f t="shared" si="12"/>
        <v>0.2964</v>
      </c>
      <c r="E789" s="584">
        <v>816</v>
      </c>
      <c r="F789" s="289">
        <v>42586</v>
      </c>
      <c r="G789" s="3" t="s">
        <v>23648</v>
      </c>
      <c r="H789" s="293">
        <v>0.12</v>
      </c>
    </row>
    <row r="790" spans="1:8" ht="15.75">
      <c r="A790" s="530">
        <v>788</v>
      </c>
      <c r="B790" s="532" t="s">
        <v>23705</v>
      </c>
      <c r="C790" s="529" t="s">
        <v>3845</v>
      </c>
      <c r="D790" s="17">
        <f t="shared" si="12"/>
        <v>0.46930000000000005</v>
      </c>
      <c r="E790" s="584">
        <v>1292</v>
      </c>
      <c r="F790" s="289">
        <v>42586</v>
      </c>
      <c r="G790" s="3" t="s">
        <v>23648</v>
      </c>
      <c r="H790" s="293">
        <v>0.19</v>
      </c>
    </row>
    <row r="791" spans="1:8" ht="15.75">
      <c r="A791" s="530">
        <v>789</v>
      </c>
      <c r="B791" s="532" t="s">
        <v>23706</v>
      </c>
      <c r="C791" s="529" t="s">
        <v>3845</v>
      </c>
      <c r="D791" s="17">
        <f t="shared" si="12"/>
        <v>3.9767000000000006</v>
      </c>
      <c r="E791" s="584">
        <v>10948</v>
      </c>
      <c r="F791" s="289">
        <v>42586</v>
      </c>
      <c r="G791" s="3" t="s">
        <v>23648</v>
      </c>
      <c r="H791" s="293">
        <v>1.61</v>
      </c>
    </row>
    <row r="792" spans="1:8" ht="15.75">
      <c r="A792" s="526">
        <v>790</v>
      </c>
      <c r="B792" s="532" t="s">
        <v>23707</v>
      </c>
      <c r="C792" s="529" t="s">
        <v>3845</v>
      </c>
      <c r="D792" s="17">
        <f t="shared" si="12"/>
        <v>4.1249000000000002</v>
      </c>
      <c r="E792" s="584">
        <v>11356</v>
      </c>
      <c r="F792" s="289">
        <v>42586</v>
      </c>
      <c r="G792" s="3" t="s">
        <v>23648</v>
      </c>
      <c r="H792" s="293">
        <v>1.67</v>
      </c>
    </row>
    <row r="793" spans="1:8" ht="15.75">
      <c r="A793" s="530">
        <v>791</v>
      </c>
      <c r="B793" s="532" t="s">
        <v>23315</v>
      </c>
      <c r="C793" s="529" t="s">
        <v>3845</v>
      </c>
      <c r="D793" s="17">
        <f t="shared" si="12"/>
        <v>1.7042999999999999</v>
      </c>
      <c r="E793" s="584">
        <v>4692</v>
      </c>
      <c r="F793" s="289">
        <v>42586</v>
      </c>
      <c r="G793" s="3" t="s">
        <v>23648</v>
      </c>
      <c r="H793" s="293">
        <v>0.69</v>
      </c>
    </row>
    <row r="794" spans="1:8" ht="15.75">
      <c r="A794" s="530">
        <v>792</v>
      </c>
      <c r="B794" s="532" t="s">
        <v>23083</v>
      </c>
      <c r="C794" s="529" t="s">
        <v>3845</v>
      </c>
      <c r="D794" s="17">
        <f t="shared" si="12"/>
        <v>4.8165000000000004</v>
      </c>
      <c r="E794" s="584">
        <v>13260</v>
      </c>
      <c r="F794" s="289">
        <v>42586</v>
      </c>
      <c r="G794" s="3" t="s">
        <v>23648</v>
      </c>
      <c r="H794" s="293">
        <v>1.95</v>
      </c>
    </row>
    <row r="795" spans="1:8" ht="15.75">
      <c r="A795" s="530">
        <v>793</v>
      </c>
      <c r="B795" s="532" t="s">
        <v>23708</v>
      </c>
      <c r="C795" s="529" t="s">
        <v>22996</v>
      </c>
      <c r="D795" s="17">
        <f t="shared" si="12"/>
        <v>4.9400000000000004</v>
      </c>
      <c r="E795" s="584">
        <v>13600</v>
      </c>
      <c r="F795" s="289">
        <v>42586</v>
      </c>
      <c r="G795" s="3" t="s">
        <v>23648</v>
      </c>
      <c r="H795" s="293">
        <v>2</v>
      </c>
    </row>
    <row r="796" spans="1:8" ht="15.75">
      <c r="A796" s="526">
        <v>794</v>
      </c>
      <c r="B796" s="532" t="s">
        <v>23709</v>
      </c>
      <c r="C796" s="529" t="s">
        <v>3845</v>
      </c>
      <c r="D796" s="17">
        <f t="shared" si="12"/>
        <v>3.1122000000000001</v>
      </c>
      <c r="E796" s="584">
        <v>8568</v>
      </c>
      <c r="F796" s="289">
        <v>42586</v>
      </c>
      <c r="G796" s="3" t="s">
        <v>23648</v>
      </c>
      <c r="H796" s="293">
        <v>1.26</v>
      </c>
    </row>
    <row r="797" spans="1:8" ht="15.75">
      <c r="A797" s="530">
        <v>795</v>
      </c>
      <c r="B797" s="532" t="s">
        <v>23710</v>
      </c>
      <c r="C797" s="529" t="s">
        <v>3845</v>
      </c>
      <c r="D797" s="17">
        <f t="shared" si="12"/>
        <v>0.9880000000000001</v>
      </c>
      <c r="E797" s="584">
        <v>2720</v>
      </c>
      <c r="F797" s="289">
        <v>42586</v>
      </c>
      <c r="G797" s="3" t="s">
        <v>23648</v>
      </c>
      <c r="H797" s="293">
        <v>0.4</v>
      </c>
    </row>
    <row r="798" spans="1:8" ht="15.75">
      <c r="A798" s="530">
        <v>796</v>
      </c>
      <c r="B798" s="532" t="s">
        <v>23711</v>
      </c>
      <c r="C798" s="529" t="s">
        <v>3845</v>
      </c>
      <c r="D798" s="17">
        <f t="shared" si="12"/>
        <v>0.2717</v>
      </c>
      <c r="E798" s="584">
        <v>748</v>
      </c>
      <c r="F798" s="289">
        <v>42586</v>
      </c>
      <c r="G798" s="3" t="s">
        <v>23648</v>
      </c>
      <c r="H798" s="293">
        <v>0.11</v>
      </c>
    </row>
    <row r="799" spans="1:8" ht="15.75">
      <c r="A799" s="530">
        <v>797</v>
      </c>
      <c r="B799" s="532" t="s">
        <v>23712</v>
      </c>
      <c r="C799" s="529" t="s">
        <v>3845</v>
      </c>
      <c r="D799" s="17">
        <f t="shared" si="12"/>
        <v>0.59279999999999999</v>
      </c>
      <c r="E799" s="584">
        <v>1632</v>
      </c>
      <c r="F799" s="289">
        <v>42586</v>
      </c>
      <c r="G799" s="3" t="s">
        <v>23648</v>
      </c>
      <c r="H799" s="293">
        <v>0.24</v>
      </c>
    </row>
    <row r="800" spans="1:8" ht="15.75">
      <c r="A800" s="526">
        <v>798</v>
      </c>
      <c r="B800" s="532" t="s">
        <v>23713</v>
      </c>
      <c r="C800" s="529" t="s">
        <v>3845</v>
      </c>
      <c r="D800" s="17">
        <f t="shared" si="12"/>
        <v>0.81510000000000016</v>
      </c>
      <c r="E800" s="584">
        <v>2244</v>
      </c>
      <c r="F800" s="289">
        <v>42586</v>
      </c>
      <c r="G800" s="3" t="s">
        <v>23648</v>
      </c>
      <c r="H800" s="293">
        <v>0.33</v>
      </c>
    </row>
    <row r="801" spans="1:8" ht="15.75">
      <c r="A801" s="530">
        <v>799</v>
      </c>
      <c r="B801" s="532" t="s">
        <v>23714</v>
      </c>
      <c r="C801" s="529" t="s">
        <v>3845</v>
      </c>
      <c r="D801" s="17">
        <f t="shared" si="12"/>
        <v>2.9887000000000001</v>
      </c>
      <c r="E801" s="584">
        <v>8228</v>
      </c>
      <c r="F801" s="289">
        <v>42586</v>
      </c>
      <c r="G801" s="3" t="s">
        <v>23648</v>
      </c>
      <c r="H801" s="293">
        <v>1.21</v>
      </c>
    </row>
    <row r="802" spans="1:8" ht="15.75">
      <c r="A802" s="530">
        <v>800</v>
      </c>
      <c r="B802" s="532" t="s">
        <v>23715</v>
      </c>
      <c r="C802" s="529" t="s">
        <v>3845</v>
      </c>
      <c r="D802" s="17">
        <f t="shared" si="12"/>
        <v>0.17290000000000003</v>
      </c>
      <c r="E802" s="584">
        <v>476</v>
      </c>
      <c r="F802" s="289">
        <v>42586</v>
      </c>
      <c r="G802" s="3" t="s">
        <v>23648</v>
      </c>
      <c r="H802" s="293">
        <v>7.0000000000000007E-2</v>
      </c>
    </row>
    <row r="803" spans="1:8" ht="15.75">
      <c r="A803" s="530">
        <v>801</v>
      </c>
      <c r="B803" s="532" t="s">
        <v>23716</v>
      </c>
      <c r="C803" s="529" t="s">
        <v>3845</v>
      </c>
      <c r="D803" s="17">
        <f t="shared" si="12"/>
        <v>2.3218000000000001</v>
      </c>
      <c r="E803" s="584">
        <v>6392</v>
      </c>
      <c r="F803" s="289">
        <v>42586</v>
      </c>
      <c r="G803" s="3" t="s">
        <v>23648</v>
      </c>
      <c r="H803" s="293">
        <v>0.94</v>
      </c>
    </row>
    <row r="804" spans="1:8" ht="15.75">
      <c r="A804" s="526">
        <v>802</v>
      </c>
      <c r="B804" s="532" t="s">
        <v>23717</v>
      </c>
      <c r="C804" s="529" t="s">
        <v>3845</v>
      </c>
      <c r="D804" s="17">
        <f t="shared" si="12"/>
        <v>3.1122000000000001</v>
      </c>
      <c r="E804" s="584">
        <v>8568</v>
      </c>
      <c r="F804" s="289">
        <v>42586</v>
      </c>
      <c r="G804" s="3" t="s">
        <v>23648</v>
      </c>
      <c r="H804" s="293">
        <v>1.26</v>
      </c>
    </row>
    <row r="805" spans="1:8" ht="15.75">
      <c r="A805" s="530">
        <v>803</v>
      </c>
      <c r="B805" s="532" t="s">
        <v>11897</v>
      </c>
      <c r="C805" s="529" t="s">
        <v>3845</v>
      </c>
      <c r="D805" s="17">
        <f t="shared" si="12"/>
        <v>2.964</v>
      </c>
      <c r="E805" s="584">
        <v>8160</v>
      </c>
      <c r="F805" s="289">
        <v>42586</v>
      </c>
      <c r="G805" s="3" t="s">
        <v>23648</v>
      </c>
      <c r="H805" s="293">
        <v>1.2</v>
      </c>
    </row>
    <row r="806" spans="1:8" ht="15.75">
      <c r="A806" s="530">
        <v>804</v>
      </c>
      <c r="B806" s="532" t="s">
        <v>23718</v>
      </c>
      <c r="C806" s="529" t="s">
        <v>3845</v>
      </c>
      <c r="D806" s="17">
        <f t="shared" si="12"/>
        <v>0.74099999999999999</v>
      </c>
      <c r="E806" s="584">
        <v>2040</v>
      </c>
      <c r="F806" s="289">
        <v>42586</v>
      </c>
      <c r="G806" s="3" t="s">
        <v>23648</v>
      </c>
      <c r="H806" s="293">
        <v>0.3</v>
      </c>
    </row>
    <row r="807" spans="1:8" ht="15.75">
      <c r="A807" s="530">
        <v>805</v>
      </c>
      <c r="B807" s="532" t="s">
        <v>23110</v>
      </c>
      <c r="C807" s="529" t="s">
        <v>3845</v>
      </c>
      <c r="D807" s="17">
        <f t="shared" si="12"/>
        <v>2.0748000000000002</v>
      </c>
      <c r="E807" s="584">
        <v>5712</v>
      </c>
      <c r="F807" s="289">
        <v>42586</v>
      </c>
      <c r="G807" s="3" t="s">
        <v>23648</v>
      </c>
      <c r="H807" s="293">
        <v>0.84</v>
      </c>
    </row>
    <row r="808" spans="1:8" ht="15.75">
      <c r="A808" s="526">
        <v>806</v>
      </c>
      <c r="B808" s="532" t="s">
        <v>23719</v>
      </c>
      <c r="C808" s="529" t="s">
        <v>3845</v>
      </c>
      <c r="D808" s="17">
        <f t="shared" si="12"/>
        <v>1.6549000000000003</v>
      </c>
      <c r="E808" s="584">
        <v>4556</v>
      </c>
      <c r="F808" s="289">
        <v>42586</v>
      </c>
      <c r="G808" s="3" t="s">
        <v>23648</v>
      </c>
      <c r="H808" s="293">
        <v>0.67</v>
      </c>
    </row>
    <row r="809" spans="1:8" ht="15.75">
      <c r="A809" s="530">
        <v>807</v>
      </c>
      <c r="B809" s="532" t="s">
        <v>23720</v>
      </c>
      <c r="C809" s="529" t="s">
        <v>3845</v>
      </c>
      <c r="D809" s="17">
        <f t="shared" si="12"/>
        <v>0.8398000000000001</v>
      </c>
      <c r="E809" s="584">
        <v>2312</v>
      </c>
      <c r="F809" s="289">
        <v>42586</v>
      </c>
      <c r="G809" s="3" t="s">
        <v>23648</v>
      </c>
      <c r="H809" s="293">
        <v>0.34</v>
      </c>
    </row>
    <row r="810" spans="1:8" ht="15.75">
      <c r="A810" s="530">
        <v>808</v>
      </c>
      <c r="B810" s="532" t="s">
        <v>23721</v>
      </c>
      <c r="C810" s="529" t="s">
        <v>3845</v>
      </c>
      <c r="D810" s="17">
        <f t="shared" si="12"/>
        <v>0.86450000000000005</v>
      </c>
      <c r="E810" s="584">
        <v>2380</v>
      </c>
      <c r="F810" s="289">
        <v>42586</v>
      </c>
      <c r="G810" s="3" t="s">
        <v>23648</v>
      </c>
      <c r="H810" s="293">
        <v>0.35</v>
      </c>
    </row>
    <row r="811" spans="1:8" ht="15.75">
      <c r="A811" s="530">
        <v>809</v>
      </c>
      <c r="B811" s="532" t="s">
        <v>23722</v>
      </c>
      <c r="C811" s="529" t="s">
        <v>22996</v>
      </c>
      <c r="D811" s="17">
        <f t="shared" si="12"/>
        <v>4.9400000000000004</v>
      </c>
      <c r="E811" s="584">
        <v>13600</v>
      </c>
      <c r="F811" s="289">
        <v>42586</v>
      </c>
      <c r="G811" s="3" t="s">
        <v>23648</v>
      </c>
      <c r="H811" s="293">
        <v>2</v>
      </c>
    </row>
    <row r="812" spans="1:8" ht="15.75">
      <c r="A812" s="526">
        <v>810</v>
      </c>
      <c r="B812" s="532" t="s">
        <v>23723</v>
      </c>
      <c r="C812" s="529" t="s">
        <v>22996</v>
      </c>
      <c r="D812" s="17">
        <f t="shared" si="12"/>
        <v>4.9400000000000004</v>
      </c>
      <c r="E812" s="584">
        <v>13600</v>
      </c>
      <c r="F812" s="289">
        <v>42586</v>
      </c>
      <c r="G812" s="3" t="s">
        <v>23648</v>
      </c>
      <c r="H812" s="293">
        <v>2</v>
      </c>
    </row>
    <row r="813" spans="1:8" ht="15.75">
      <c r="A813" s="530">
        <v>811</v>
      </c>
      <c r="B813" s="532" t="s">
        <v>23724</v>
      </c>
      <c r="C813" s="529" t="s">
        <v>3845</v>
      </c>
      <c r="D813" s="17">
        <f t="shared" si="12"/>
        <v>0.6916000000000001</v>
      </c>
      <c r="E813" s="584">
        <v>1904</v>
      </c>
      <c r="F813" s="289">
        <v>42586</v>
      </c>
      <c r="G813" s="3" t="s">
        <v>23648</v>
      </c>
      <c r="H813" s="293">
        <v>0.28000000000000003</v>
      </c>
    </row>
    <row r="814" spans="1:8" ht="15.75">
      <c r="A814" s="530">
        <v>812</v>
      </c>
      <c r="B814" s="532" t="s">
        <v>23725</v>
      </c>
      <c r="C814" s="529" t="s">
        <v>3845</v>
      </c>
      <c r="D814" s="17">
        <f t="shared" si="12"/>
        <v>0.2223</v>
      </c>
      <c r="E814" s="584">
        <v>612</v>
      </c>
      <c r="F814" s="289">
        <v>42586</v>
      </c>
      <c r="G814" s="3" t="s">
        <v>23648</v>
      </c>
      <c r="H814" s="293">
        <v>0.09</v>
      </c>
    </row>
    <row r="815" spans="1:8" ht="15.75">
      <c r="A815" s="530">
        <v>813</v>
      </c>
      <c r="B815" s="532" t="s">
        <v>23726</v>
      </c>
      <c r="C815" s="529" t="s">
        <v>22996</v>
      </c>
      <c r="D815" s="17">
        <f t="shared" si="12"/>
        <v>4.9400000000000004</v>
      </c>
      <c r="E815" s="584">
        <v>13600</v>
      </c>
      <c r="F815" s="289">
        <v>42586</v>
      </c>
      <c r="G815" s="3" t="s">
        <v>23648</v>
      </c>
      <c r="H815" s="293">
        <v>2</v>
      </c>
    </row>
    <row r="816" spans="1:8" ht="15.75">
      <c r="A816" s="526">
        <v>814</v>
      </c>
      <c r="B816" s="532" t="s">
        <v>17754</v>
      </c>
      <c r="C816" s="529" t="s">
        <v>22996</v>
      </c>
      <c r="D816" s="17">
        <f t="shared" si="12"/>
        <v>4.9400000000000004</v>
      </c>
      <c r="E816" s="584">
        <v>13600</v>
      </c>
      <c r="F816" s="289">
        <v>42586</v>
      </c>
      <c r="G816" s="3" t="s">
        <v>23648</v>
      </c>
      <c r="H816" s="293">
        <v>2</v>
      </c>
    </row>
    <row r="817" spans="1:8" ht="15.75">
      <c r="A817" s="530">
        <v>815</v>
      </c>
      <c r="B817" s="532" t="s">
        <v>23727</v>
      </c>
      <c r="C817" s="529" t="s">
        <v>3845</v>
      </c>
      <c r="D817" s="17">
        <f t="shared" si="12"/>
        <v>2.0253999999999999</v>
      </c>
      <c r="E817" s="584">
        <v>5576</v>
      </c>
      <c r="F817" s="289">
        <v>42586</v>
      </c>
      <c r="G817" s="3" t="s">
        <v>23648</v>
      </c>
      <c r="H817" s="293">
        <v>0.82</v>
      </c>
    </row>
    <row r="818" spans="1:8" ht="15.75">
      <c r="A818" s="530">
        <v>816</v>
      </c>
      <c r="B818" s="532" t="s">
        <v>23728</v>
      </c>
      <c r="C818" s="529" t="s">
        <v>3845</v>
      </c>
      <c r="D818" s="17">
        <f t="shared" si="12"/>
        <v>2.0007000000000001</v>
      </c>
      <c r="E818" s="584">
        <v>5508</v>
      </c>
      <c r="F818" s="289">
        <v>42586</v>
      </c>
      <c r="G818" s="3" t="s">
        <v>23648</v>
      </c>
      <c r="H818" s="293">
        <v>0.81</v>
      </c>
    </row>
    <row r="819" spans="1:8" ht="15.75">
      <c r="A819" s="530">
        <v>817</v>
      </c>
      <c r="B819" s="532" t="s">
        <v>23729</v>
      </c>
      <c r="C819" s="529" t="s">
        <v>3845</v>
      </c>
      <c r="D819" s="17">
        <f t="shared" si="12"/>
        <v>1.482</v>
      </c>
      <c r="E819" s="584">
        <v>4080</v>
      </c>
      <c r="F819" s="289">
        <v>42586</v>
      </c>
      <c r="G819" s="3" t="s">
        <v>23648</v>
      </c>
      <c r="H819" s="293">
        <v>0.6</v>
      </c>
    </row>
    <row r="820" spans="1:8" ht="15.75">
      <c r="A820" s="526">
        <v>818</v>
      </c>
      <c r="B820" s="532" t="s">
        <v>23730</v>
      </c>
      <c r="C820" s="529" t="s">
        <v>3845</v>
      </c>
      <c r="D820" s="17">
        <f t="shared" si="12"/>
        <v>1.1609</v>
      </c>
      <c r="E820" s="584">
        <v>3196</v>
      </c>
      <c r="F820" s="289">
        <v>42586</v>
      </c>
      <c r="G820" s="3" t="s">
        <v>23648</v>
      </c>
      <c r="H820" s="293">
        <v>0.47</v>
      </c>
    </row>
    <row r="821" spans="1:8" ht="15.75">
      <c r="A821" s="530">
        <v>819</v>
      </c>
      <c r="B821" s="532" t="s">
        <v>21666</v>
      </c>
      <c r="C821" s="529" t="s">
        <v>3845</v>
      </c>
      <c r="D821" s="17">
        <f t="shared" si="12"/>
        <v>1.4078999999999999</v>
      </c>
      <c r="E821" s="584">
        <v>3876</v>
      </c>
      <c r="F821" s="289">
        <v>42586</v>
      </c>
      <c r="G821" s="3" t="s">
        <v>23648</v>
      </c>
      <c r="H821" s="293">
        <v>0.56999999999999995</v>
      </c>
    </row>
    <row r="822" spans="1:8" ht="15.75">
      <c r="A822" s="530">
        <v>820</v>
      </c>
      <c r="B822" s="532" t="s">
        <v>23731</v>
      </c>
      <c r="C822" s="529" t="s">
        <v>3845</v>
      </c>
      <c r="D822" s="17">
        <f t="shared" si="12"/>
        <v>0.9880000000000001</v>
      </c>
      <c r="E822" s="584">
        <v>2720</v>
      </c>
      <c r="F822" s="289">
        <v>42586</v>
      </c>
      <c r="G822" s="3" t="s">
        <v>23648</v>
      </c>
      <c r="H822" s="293">
        <v>0.4</v>
      </c>
    </row>
    <row r="823" spans="1:8" ht="15.75">
      <c r="A823" s="530">
        <v>821</v>
      </c>
      <c r="B823" s="532" t="s">
        <v>23732</v>
      </c>
      <c r="C823" s="529" t="s">
        <v>3845</v>
      </c>
      <c r="D823" s="17">
        <f t="shared" si="12"/>
        <v>0.61750000000000005</v>
      </c>
      <c r="E823" s="584">
        <v>1700</v>
      </c>
      <c r="F823" s="289">
        <v>42586</v>
      </c>
      <c r="G823" s="3" t="s">
        <v>23648</v>
      </c>
      <c r="H823" s="293">
        <v>0.25</v>
      </c>
    </row>
    <row r="824" spans="1:8" ht="15.75">
      <c r="A824" s="526">
        <v>822</v>
      </c>
      <c r="B824" s="532" t="s">
        <v>23733</v>
      </c>
      <c r="C824" s="529" t="s">
        <v>3845</v>
      </c>
      <c r="D824" s="17">
        <f t="shared" si="12"/>
        <v>1.0126999999999999</v>
      </c>
      <c r="E824" s="584">
        <v>2788</v>
      </c>
      <c r="F824" s="289">
        <v>42586</v>
      </c>
      <c r="G824" s="3" t="s">
        <v>23648</v>
      </c>
      <c r="H824" s="293">
        <v>0.41</v>
      </c>
    </row>
    <row r="825" spans="1:8" ht="15.75">
      <c r="A825" s="530">
        <v>823</v>
      </c>
      <c r="B825" s="532" t="s">
        <v>23734</v>
      </c>
      <c r="C825" s="529" t="s">
        <v>3845</v>
      </c>
      <c r="D825" s="17">
        <f t="shared" si="12"/>
        <v>2.0007000000000001</v>
      </c>
      <c r="E825" s="584">
        <v>5508</v>
      </c>
      <c r="F825" s="289">
        <v>42586</v>
      </c>
      <c r="G825" s="3" t="s">
        <v>23648</v>
      </c>
      <c r="H825" s="293">
        <v>0.81</v>
      </c>
    </row>
    <row r="826" spans="1:8" ht="15.75">
      <c r="A826" s="530">
        <v>824</v>
      </c>
      <c r="B826" s="532" t="s">
        <v>23735</v>
      </c>
      <c r="C826" s="529" t="s">
        <v>3845</v>
      </c>
      <c r="D826" s="17">
        <f t="shared" si="12"/>
        <v>3.1369000000000002</v>
      </c>
      <c r="E826" s="584">
        <v>8636</v>
      </c>
      <c r="F826" s="289">
        <v>42586</v>
      </c>
      <c r="G826" s="3" t="s">
        <v>23648</v>
      </c>
      <c r="H826" s="293">
        <v>1.27</v>
      </c>
    </row>
    <row r="827" spans="1:8" ht="15.75">
      <c r="A827" s="530">
        <v>825</v>
      </c>
      <c r="B827" s="532" t="s">
        <v>23736</v>
      </c>
      <c r="C827" s="529" t="s">
        <v>3845</v>
      </c>
      <c r="D827" s="17">
        <f t="shared" si="12"/>
        <v>1.8772000000000002</v>
      </c>
      <c r="E827" s="584">
        <v>5168</v>
      </c>
      <c r="F827" s="289">
        <v>42586</v>
      </c>
      <c r="G827" s="3" t="s">
        <v>23648</v>
      </c>
      <c r="H827" s="293">
        <v>0.76</v>
      </c>
    </row>
    <row r="828" spans="1:8" ht="15.75">
      <c r="A828" s="526">
        <v>826</v>
      </c>
      <c r="B828" s="532" t="s">
        <v>23737</v>
      </c>
      <c r="C828" s="529" t="s">
        <v>3845</v>
      </c>
      <c r="D828" s="17">
        <f t="shared" si="12"/>
        <v>0.9386000000000001</v>
      </c>
      <c r="E828" s="584">
        <v>2584</v>
      </c>
      <c r="F828" s="289">
        <v>42586</v>
      </c>
      <c r="G828" s="3" t="s">
        <v>23648</v>
      </c>
      <c r="H828" s="293">
        <v>0.38</v>
      </c>
    </row>
    <row r="829" spans="1:8" ht="15.75">
      <c r="A829" s="530">
        <v>827</v>
      </c>
      <c r="B829" s="532" t="s">
        <v>23738</v>
      </c>
      <c r="C829" s="529" t="s">
        <v>3845</v>
      </c>
      <c r="D829" s="17">
        <f t="shared" si="12"/>
        <v>0.66690000000000005</v>
      </c>
      <c r="E829" s="584">
        <v>1836</v>
      </c>
      <c r="F829" s="289">
        <v>42586</v>
      </c>
      <c r="G829" s="3" t="s">
        <v>23648</v>
      </c>
      <c r="H829" s="293">
        <v>0.27</v>
      </c>
    </row>
    <row r="830" spans="1:8" ht="15.75">
      <c r="A830" s="530">
        <v>828</v>
      </c>
      <c r="B830" s="532" t="s">
        <v>23739</v>
      </c>
      <c r="C830" s="529" t="s">
        <v>22996</v>
      </c>
      <c r="D830" s="17">
        <f t="shared" si="12"/>
        <v>4.9400000000000004</v>
      </c>
      <c r="E830" s="584">
        <v>13600</v>
      </c>
      <c r="F830" s="289">
        <v>42586</v>
      </c>
      <c r="G830" s="3" t="s">
        <v>23648</v>
      </c>
      <c r="H830" s="293">
        <v>2</v>
      </c>
    </row>
    <row r="831" spans="1:8" ht="15.75">
      <c r="A831" s="530">
        <v>829</v>
      </c>
      <c r="B831" s="532" t="s">
        <v>23320</v>
      </c>
      <c r="C831" s="529" t="s">
        <v>3845</v>
      </c>
      <c r="D831" s="17">
        <f t="shared" si="12"/>
        <v>1.7042999999999999</v>
      </c>
      <c r="E831" s="584">
        <v>4692</v>
      </c>
      <c r="F831" s="289">
        <v>42586</v>
      </c>
      <c r="G831" s="3" t="s">
        <v>23648</v>
      </c>
      <c r="H831" s="293">
        <v>0.69</v>
      </c>
    </row>
    <row r="832" spans="1:8" ht="15.75">
      <c r="A832" s="526">
        <v>830</v>
      </c>
      <c r="B832" s="532" t="s">
        <v>23740</v>
      </c>
      <c r="C832" s="529" t="s">
        <v>3845</v>
      </c>
      <c r="D832" s="17">
        <f t="shared" si="12"/>
        <v>1.1609</v>
      </c>
      <c r="E832" s="584">
        <v>3196</v>
      </c>
      <c r="F832" s="289">
        <v>42586</v>
      </c>
      <c r="G832" s="3" t="s">
        <v>23648</v>
      </c>
      <c r="H832" s="293">
        <v>0.47</v>
      </c>
    </row>
    <row r="833" spans="1:8" ht="15.75">
      <c r="A833" s="530">
        <v>831</v>
      </c>
      <c r="B833" s="532" t="s">
        <v>23741</v>
      </c>
      <c r="C833" s="529" t="s">
        <v>3845</v>
      </c>
      <c r="D833" s="17">
        <f t="shared" si="12"/>
        <v>1.7042999999999999</v>
      </c>
      <c r="E833" s="584">
        <v>4692</v>
      </c>
      <c r="F833" s="289">
        <v>42586</v>
      </c>
      <c r="G833" s="3" t="s">
        <v>23648</v>
      </c>
      <c r="H833" s="293">
        <v>0.69</v>
      </c>
    </row>
    <row r="834" spans="1:8" ht="15.75">
      <c r="A834" s="530">
        <v>832</v>
      </c>
      <c r="B834" s="532" t="s">
        <v>23742</v>
      </c>
      <c r="C834" s="529" t="s">
        <v>3845</v>
      </c>
      <c r="D834" s="17">
        <f t="shared" si="12"/>
        <v>4.6683000000000003</v>
      </c>
      <c r="E834" s="584">
        <v>12852</v>
      </c>
      <c r="F834" s="289">
        <v>42586</v>
      </c>
      <c r="G834" s="3" t="s">
        <v>23648</v>
      </c>
      <c r="H834" s="293">
        <v>1.89</v>
      </c>
    </row>
    <row r="835" spans="1:8" ht="15.75">
      <c r="A835" s="530">
        <v>833</v>
      </c>
      <c r="B835" s="532" t="s">
        <v>23743</v>
      </c>
      <c r="C835" s="529" t="s">
        <v>3845</v>
      </c>
      <c r="D835" s="17">
        <f t="shared" si="12"/>
        <v>3.0628000000000002</v>
      </c>
      <c r="E835" s="584">
        <v>8432</v>
      </c>
      <c r="F835" s="289">
        <v>42586</v>
      </c>
      <c r="G835" s="3" t="s">
        <v>23648</v>
      </c>
      <c r="H835" s="293">
        <v>1.24</v>
      </c>
    </row>
    <row r="836" spans="1:8" ht="15.75">
      <c r="A836" s="526">
        <v>834</v>
      </c>
      <c r="B836" s="545" t="s">
        <v>23744</v>
      </c>
      <c r="C836" s="529" t="s">
        <v>3845</v>
      </c>
      <c r="D836" s="17">
        <f t="shared" si="12"/>
        <v>1.3338000000000001</v>
      </c>
      <c r="E836" s="586">
        <v>3672</v>
      </c>
      <c r="F836" s="289" t="s">
        <v>23745</v>
      </c>
      <c r="G836" s="3" t="s">
        <v>23648</v>
      </c>
      <c r="H836" s="293">
        <v>0.54</v>
      </c>
    </row>
    <row r="837" spans="1:8" ht="15.75">
      <c r="A837" s="530">
        <v>835</v>
      </c>
      <c r="B837" s="532" t="s">
        <v>23746</v>
      </c>
      <c r="C837" s="529" t="s">
        <v>22996</v>
      </c>
      <c r="D837" s="17">
        <f t="shared" ref="D837:D900" si="13">H837*2.47</f>
        <v>4.9400000000000004</v>
      </c>
      <c r="E837" s="584">
        <v>13600</v>
      </c>
      <c r="F837" s="289">
        <v>42586</v>
      </c>
      <c r="G837" s="3" t="s">
        <v>23648</v>
      </c>
      <c r="H837" s="293">
        <v>2</v>
      </c>
    </row>
    <row r="838" spans="1:8" ht="15.75">
      <c r="A838" s="530">
        <v>836</v>
      </c>
      <c r="B838" s="532" t="s">
        <v>23747</v>
      </c>
      <c r="C838" s="529" t="s">
        <v>3845</v>
      </c>
      <c r="D838" s="17">
        <f t="shared" si="13"/>
        <v>0.66690000000000005</v>
      </c>
      <c r="E838" s="584">
        <v>1836</v>
      </c>
      <c r="F838" s="289">
        <v>42586</v>
      </c>
      <c r="G838" s="3" t="s">
        <v>23648</v>
      </c>
      <c r="H838" s="293">
        <v>0.27</v>
      </c>
    </row>
    <row r="839" spans="1:8" ht="15.75">
      <c r="A839" s="530">
        <v>837</v>
      </c>
      <c r="B839" s="532" t="s">
        <v>23748</v>
      </c>
      <c r="C839" s="529" t="s">
        <v>3845</v>
      </c>
      <c r="D839" s="17">
        <f t="shared" si="13"/>
        <v>0.34580000000000005</v>
      </c>
      <c r="E839" s="584">
        <v>952</v>
      </c>
      <c r="F839" s="289">
        <v>42586</v>
      </c>
      <c r="G839" s="3" t="s">
        <v>23648</v>
      </c>
      <c r="H839" s="293">
        <v>0.14000000000000001</v>
      </c>
    </row>
    <row r="840" spans="1:8" ht="15.75">
      <c r="A840" s="526">
        <v>838</v>
      </c>
      <c r="B840" s="532" t="s">
        <v>23749</v>
      </c>
      <c r="C840" s="529" t="s">
        <v>3845</v>
      </c>
      <c r="D840" s="17">
        <f t="shared" si="13"/>
        <v>2.2230000000000003</v>
      </c>
      <c r="E840" s="584">
        <v>6120</v>
      </c>
      <c r="F840" s="289">
        <v>42586</v>
      </c>
      <c r="G840" s="3" t="s">
        <v>23648</v>
      </c>
      <c r="H840" s="293">
        <v>0.9</v>
      </c>
    </row>
    <row r="841" spans="1:8" ht="15.75">
      <c r="A841" s="530">
        <v>839</v>
      </c>
      <c r="B841" s="532" t="s">
        <v>23750</v>
      </c>
      <c r="C841" s="529" t="s">
        <v>3845</v>
      </c>
      <c r="D841" s="17">
        <f t="shared" si="13"/>
        <v>2.964</v>
      </c>
      <c r="E841" s="584">
        <v>8160</v>
      </c>
      <c r="F841" s="289">
        <v>42586</v>
      </c>
      <c r="G841" s="3" t="s">
        <v>23648</v>
      </c>
      <c r="H841" s="293">
        <v>1.2</v>
      </c>
    </row>
    <row r="842" spans="1:8" ht="15.75">
      <c r="A842" s="530">
        <v>840</v>
      </c>
      <c r="B842" s="545" t="s">
        <v>23751</v>
      </c>
      <c r="C842" s="529" t="s">
        <v>3845</v>
      </c>
      <c r="D842" s="17">
        <f t="shared" si="13"/>
        <v>3.1122000000000001</v>
      </c>
      <c r="E842" s="586">
        <v>8568</v>
      </c>
      <c r="F842" s="289" t="s">
        <v>23745</v>
      </c>
      <c r="G842" s="3" t="s">
        <v>23648</v>
      </c>
      <c r="H842" s="293">
        <v>1.26</v>
      </c>
    </row>
    <row r="843" spans="1:8" ht="15.75">
      <c r="A843" s="530">
        <v>841</v>
      </c>
      <c r="B843" s="532" t="s">
        <v>23752</v>
      </c>
      <c r="C843" s="529" t="s">
        <v>3845</v>
      </c>
      <c r="D843" s="17">
        <f t="shared" si="13"/>
        <v>3.8285000000000005</v>
      </c>
      <c r="E843" s="584">
        <v>10540</v>
      </c>
      <c r="F843" s="289">
        <v>42586</v>
      </c>
      <c r="G843" s="3" t="s">
        <v>23648</v>
      </c>
      <c r="H843" s="293">
        <v>1.55</v>
      </c>
    </row>
    <row r="844" spans="1:8" ht="15.75">
      <c r="A844" s="526">
        <v>842</v>
      </c>
      <c r="B844" s="532" t="s">
        <v>23753</v>
      </c>
      <c r="C844" s="529" t="s">
        <v>3845</v>
      </c>
      <c r="D844" s="17">
        <f t="shared" si="13"/>
        <v>1.7290000000000001</v>
      </c>
      <c r="E844" s="584">
        <v>4760</v>
      </c>
      <c r="F844" s="289">
        <v>42586</v>
      </c>
      <c r="G844" s="3" t="s">
        <v>23648</v>
      </c>
      <c r="H844" s="293">
        <v>0.7</v>
      </c>
    </row>
    <row r="845" spans="1:8" ht="15.75">
      <c r="A845" s="530">
        <v>843</v>
      </c>
      <c r="B845" s="532" t="s">
        <v>23754</v>
      </c>
      <c r="C845" s="529" t="s">
        <v>3845</v>
      </c>
      <c r="D845" s="17">
        <f t="shared" si="13"/>
        <v>1.5561</v>
      </c>
      <c r="E845" s="584">
        <v>4284</v>
      </c>
      <c r="F845" s="289">
        <v>42586</v>
      </c>
      <c r="G845" s="3" t="s">
        <v>23648</v>
      </c>
      <c r="H845" s="293">
        <v>0.63</v>
      </c>
    </row>
    <row r="846" spans="1:8" ht="15.75">
      <c r="A846" s="530">
        <v>844</v>
      </c>
      <c r="B846" s="532" t="s">
        <v>8279</v>
      </c>
      <c r="C846" s="529" t="s">
        <v>3845</v>
      </c>
      <c r="D846" s="17">
        <f t="shared" si="13"/>
        <v>2.3959000000000001</v>
      </c>
      <c r="E846" s="584">
        <v>6596</v>
      </c>
      <c r="F846" s="289">
        <v>42586</v>
      </c>
      <c r="G846" s="3" t="s">
        <v>23648</v>
      </c>
      <c r="H846" s="293">
        <v>0.97</v>
      </c>
    </row>
    <row r="847" spans="1:8" ht="15.75">
      <c r="A847" s="530">
        <v>845</v>
      </c>
      <c r="B847" s="532" t="s">
        <v>23755</v>
      </c>
      <c r="C847" s="529" t="s">
        <v>3845</v>
      </c>
      <c r="D847" s="17">
        <f t="shared" si="13"/>
        <v>2.8405</v>
      </c>
      <c r="E847" s="584">
        <v>7820</v>
      </c>
      <c r="F847" s="289">
        <v>42586</v>
      </c>
      <c r="G847" s="3" t="s">
        <v>23648</v>
      </c>
      <c r="H847" s="293">
        <v>1.1499999999999999</v>
      </c>
    </row>
    <row r="848" spans="1:8" ht="15.75">
      <c r="A848" s="526">
        <v>846</v>
      </c>
      <c r="B848" s="532" t="s">
        <v>23756</v>
      </c>
      <c r="C848" s="529" t="s">
        <v>3845</v>
      </c>
      <c r="D848" s="17">
        <f t="shared" si="13"/>
        <v>3.4580000000000002</v>
      </c>
      <c r="E848" s="584">
        <v>9520</v>
      </c>
      <c r="F848" s="289">
        <v>42586</v>
      </c>
      <c r="G848" s="3" t="s">
        <v>23648</v>
      </c>
      <c r="H848" s="293">
        <v>1.4</v>
      </c>
    </row>
    <row r="849" spans="1:8" ht="15.75">
      <c r="A849" s="530">
        <v>847</v>
      </c>
      <c r="B849" s="532" t="s">
        <v>23757</v>
      </c>
      <c r="C849" s="529" t="s">
        <v>3845</v>
      </c>
      <c r="D849" s="17">
        <f t="shared" si="13"/>
        <v>1.1856</v>
      </c>
      <c r="E849" s="584">
        <v>3264</v>
      </c>
      <c r="F849" s="289">
        <v>42586</v>
      </c>
      <c r="G849" s="3" t="s">
        <v>23648</v>
      </c>
      <c r="H849" s="293">
        <v>0.48</v>
      </c>
    </row>
    <row r="850" spans="1:8" ht="15.75">
      <c r="A850" s="530">
        <v>848</v>
      </c>
      <c r="B850" s="532" t="s">
        <v>23758</v>
      </c>
      <c r="C850" s="529" t="s">
        <v>3845</v>
      </c>
      <c r="D850" s="17">
        <f t="shared" si="13"/>
        <v>0.66690000000000005</v>
      </c>
      <c r="E850" s="584">
        <v>1836</v>
      </c>
      <c r="F850" s="289">
        <v>42586</v>
      </c>
      <c r="G850" s="3" t="s">
        <v>23648</v>
      </c>
      <c r="H850" s="293">
        <v>0.27</v>
      </c>
    </row>
    <row r="851" spans="1:8" ht="15.75">
      <c r="A851" s="530">
        <v>849</v>
      </c>
      <c r="B851" s="532" t="s">
        <v>23759</v>
      </c>
      <c r="C851" s="529" t="s">
        <v>22996</v>
      </c>
      <c r="D851" s="17">
        <f t="shared" si="13"/>
        <v>4.9400000000000004</v>
      </c>
      <c r="E851" s="584">
        <v>13600</v>
      </c>
      <c r="F851" s="289">
        <v>42586</v>
      </c>
      <c r="G851" s="3" t="s">
        <v>23648</v>
      </c>
      <c r="H851" s="293">
        <v>2</v>
      </c>
    </row>
    <row r="852" spans="1:8" ht="15.75">
      <c r="A852" s="526">
        <v>850</v>
      </c>
      <c r="B852" s="532" t="s">
        <v>23760</v>
      </c>
      <c r="C852" s="529" t="s">
        <v>3845</v>
      </c>
      <c r="D852" s="17">
        <f t="shared" si="13"/>
        <v>1.2844000000000002</v>
      </c>
      <c r="E852" s="584">
        <v>3536</v>
      </c>
      <c r="F852" s="289">
        <v>42586</v>
      </c>
      <c r="G852" s="3" t="s">
        <v>23648</v>
      </c>
      <c r="H852" s="293">
        <v>0.52</v>
      </c>
    </row>
    <row r="853" spans="1:8" ht="15.75">
      <c r="A853" s="530">
        <v>851</v>
      </c>
      <c r="B853" s="532" t="s">
        <v>23761</v>
      </c>
      <c r="C853" s="529" t="s">
        <v>3845</v>
      </c>
      <c r="D853" s="17">
        <f t="shared" si="13"/>
        <v>3.8532000000000006</v>
      </c>
      <c r="E853" s="584">
        <v>10608</v>
      </c>
      <c r="F853" s="289">
        <v>42586</v>
      </c>
      <c r="G853" s="3" t="s">
        <v>23648</v>
      </c>
      <c r="H853" s="293">
        <v>1.56</v>
      </c>
    </row>
    <row r="854" spans="1:8" ht="15.75">
      <c r="A854" s="530">
        <v>852</v>
      </c>
      <c r="B854" s="532" t="s">
        <v>23762</v>
      </c>
      <c r="C854" s="529" t="s">
        <v>3845</v>
      </c>
      <c r="D854" s="17">
        <f t="shared" si="13"/>
        <v>1.2597</v>
      </c>
      <c r="E854" s="584">
        <v>3468</v>
      </c>
      <c r="F854" s="289">
        <v>42586</v>
      </c>
      <c r="G854" s="3" t="s">
        <v>23648</v>
      </c>
      <c r="H854" s="293">
        <v>0.51</v>
      </c>
    </row>
    <row r="855" spans="1:8" ht="15.75">
      <c r="A855" s="530">
        <v>853</v>
      </c>
      <c r="B855" s="532" t="s">
        <v>23763</v>
      </c>
      <c r="C855" s="529" t="s">
        <v>3845</v>
      </c>
      <c r="D855" s="17">
        <f t="shared" si="13"/>
        <v>0.7904000000000001</v>
      </c>
      <c r="E855" s="584">
        <v>2176</v>
      </c>
      <c r="F855" s="289">
        <v>42586</v>
      </c>
      <c r="G855" s="3" t="s">
        <v>23648</v>
      </c>
      <c r="H855" s="293">
        <v>0.32</v>
      </c>
    </row>
    <row r="856" spans="1:8" ht="15.75">
      <c r="A856" s="526">
        <v>854</v>
      </c>
      <c r="B856" s="532" t="s">
        <v>23164</v>
      </c>
      <c r="C856" s="529" t="s">
        <v>3845</v>
      </c>
      <c r="D856" s="17">
        <f t="shared" si="13"/>
        <v>2.3959000000000001</v>
      </c>
      <c r="E856" s="584">
        <v>6596</v>
      </c>
      <c r="F856" s="289">
        <v>42586</v>
      </c>
      <c r="G856" s="3" t="s">
        <v>23648</v>
      </c>
      <c r="H856" s="293">
        <v>0.97</v>
      </c>
    </row>
    <row r="857" spans="1:8" ht="15.75">
      <c r="A857" s="530">
        <v>855</v>
      </c>
      <c r="B857" s="532" t="s">
        <v>21823</v>
      </c>
      <c r="C857" s="529" t="s">
        <v>3845</v>
      </c>
      <c r="D857" s="17">
        <f t="shared" si="13"/>
        <v>2.2971000000000004</v>
      </c>
      <c r="E857" s="584">
        <v>6324</v>
      </c>
      <c r="F857" s="289">
        <v>42586</v>
      </c>
      <c r="G857" s="3" t="s">
        <v>23648</v>
      </c>
      <c r="H857" s="293">
        <v>0.93</v>
      </c>
    </row>
    <row r="858" spans="1:8" ht="15.75">
      <c r="A858" s="530">
        <v>856</v>
      </c>
      <c r="B858" s="532" t="s">
        <v>23764</v>
      </c>
      <c r="C858" s="529" t="s">
        <v>3845</v>
      </c>
      <c r="D858" s="17">
        <f t="shared" si="13"/>
        <v>0.81510000000000016</v>
      </c>
      <c r="E858" s="584">
        <v>2244</v>
      </c>
      <c r="F858" s="289">
        <v>42586</v>
      </c>
      <c r="G858" s="3" t="s">
        <v>23648</v>
      </c>
      <c r="H858" s="293">
        <v>0.33</v>
      </c>
    </row>
    <row r="859" spans="1:8" ht="15.75">
      <c r="A859" s="530">
        <v>857</v>
      </c>
      <c r="B859" s="532" t="s">
        <v>23765</v>
      </c>
      <c r="C859" s="529" t="s">
        <v>22996</v>
      </c>
      <c r="D859" s="17">
        <f t="shared" si="13"/>
        <v>4.9400000000000004</v>
      </c>
      <c r="E859" s="584">
        <v>13600</v>
      </c>
      <c r="F859" s="289">
        <v>42586</v>
      </c>
      <c r="G859" s="3" t="s">
        <v>23648</v>
      </c>
      <c r="H859" s="293">
        <v>2</v>
      </c>
    </row>
    <row r="860" spans="1:8" ht="15.75">
      <c r="A860" s="526">
        <v>858</v>
      </c>
      <c r="B860" s="532" t="s">
        <v>23766</v>
      </c>
      <c r="C860" s="529" t="s">
        <v>22996</v>
      </c>
      <c r="D860" s="17">
        <f t="shared" si="13"/>
        <v>4.9400000000000004</v>
      </c>
      <c r="E860" s="584">
        <v>13600</v>
      </c>
      <c r="F860" s="289">
        <v>42586</v>
      </c>
      <c r="G860" s="3" t="s">
        <v>23648</v>
      </c>
      <c r="H860" s="293">
        <v>2</v>
      </c>
    </row>
    <row r="861" spans="1:8" ht="15.75">
      <c r="A861" s="530">
        <v>859</v>
      </c>
      <c r="B861" s="532" t="s">
        <v>23767</v>
      </c>
      <c r="C861" s="529" t="s">
        <v>3845</v>
      </c>
      <c r="D861" s="17">
        <f t="shared" si="13"/>
        <v>2.0007000000000001</v>
      </c>
      <c r="E861" s="584">
        <v>5508</v>
      </c>
      <c r="F861" s="289">
        <v>42586</v>
      </c>
      <c r="G861" s="3" t="s">
        <v>23648</v>
      </c>
      <c r="H861" s="293">
        <v>0.81</v>
      </c>
    </row>
    <row r="862" spans="1:8" ht="15.75">
      <c r="A862" s="530">
        <v>860</v>
      </c>
      <c r="B862" s="532" t="s">
        <v>23768</v>
      </c>
      <c r="C862" s="529" t="s">
        <v>3845</v>
      </c>
      <c r="D862" s="17">
        <f t="shared" si="13"/>
        <v>1.3832000000000002</v>
      </c>
      <c r="E862" s="584">
        <v>3808</v>
      </c>
      <c r="F862" s="289">
        <v>42586</v>
      </c>
      <c r="G862" s="3" t="s">
        <v>23648</v>
      </c>
      <c r="H862" s="293">
        <v>0.56000000000000005</v>
      </c>
    </row>
    <row r="863" spans="1:8" ht="15.75">
      <c r="A863" s="530">
        <v>861</v>
      </c>
      <c r="B863" s="532" t="s">
        <v>23769</v>
      </c>
      <c r="C863" s="529" t="s">
        <v>3845</v>
      </c>
      <c r="D863" s="17">
        <f t="shared" si="13"/>
        <v>2.4700000000000002</v>
      </c>
      <c r="E863" s="584">
        <v>6800</v>
      </c>
      <c r="F863" s="289">
        <v>42586</v>
      </c>
      <c r="G863" s="3" t="s">
        <v>23648</v>
      </c>
      <c r="H863" s="293">
        <v>1</v>
      </c>
    </row>
    <row r="864" spans="1:8" ht="15.75">
      <c r="A864" s="526">
        <v>862</v>
      </c>
      <c r="B864" s="532" t="s">
        <v>23299</v>
      </c>
      <c r="C864" s="529" t="s">
        <v>3845</v>
      </c>
      <c r="D864" s="17">
        <f t="shared" si="13"/>
        <v>3.4580000000000002</v>
      </c>
      <c r="E864" s="584">
        <v>9520</v>
      </c>
      <c r="F864" s="289">
        <v>42586</v>
      </c>
      <c r="G864" s="3" t="s">
        <v>23648</v>
      </c>
      <c r="H864" s="293">
        <v>1.4</v>
      </c>
    </row>
    <row r="865" spans="1:8" ht="15.75">
      <c r="A865" s="530">
        <v>863</v>
      </c>
      <c r="B865" s="532" t="s">
        <v>23171</v>
      </c>
      <c r="C865" s="529" t="s">
        <v>3845</v>
      </c>
      <c r="D865" s="17">
        <f t="shared" si="13"/>
        <v>0.32110000000000005</v>
      </c>
      <c r="E865" s="584">
        <v>884</v>
      </c>
      <c r="F865" s="289">
        <v>42586</v>
      </c>
      <c r="G865" s="3" t="s">
        <v>23648</v>
      </c>
      <c r="H865" s="293">
        <v>0.13</v>
      </c>
    </row>
    <row r="866" spans="1:8" ht="15.75">
      <c r="A866" s="530">
        <v>864</v>
      </c>
      <c r="B866" s="532" t="s">
        <v>21889</v>
      </c>
      <c r="C866" s="529" t="s">
        <v>3845</v>
      </c>
      <c r="D866" s="17">
        <f t="shared" si="13"/>
        <v>1.5561</v>
      </c>
      <c r="E866" s="584">
        <v>4284</v>
      </c>
      <c r="F866" s="289">
        <v>42586</v>
      </c>
      <c r="G866" s="3" t="s">
        <v>23648</v>
      </c>
      <c r="H866" s="293">
        <v>0.63</v>
      </c>
    </row>
    <row r="867" spans="1:8" ht="15.75">
      <c r="A867" s="530">
        <v>865</v>
      </c>
      <c r="B867" s="532" t="s">
        <v>21725</v>
      </c>
      <c r="C867" s="529" t="s">
        <v>22996</v>
      </c>
      <c r="D867" s="17">
        <f t="shared" si="13"/>
        <v>4.9400000000000004</v>
      </c>
      <c r="E867" s="584">
        <v>13600</v>
      </c>
      <c r="F867" s="289">
        <v>42586</v>
      </c>
      <c r="G867" s="3" t="s">
        <v>23648</v>
      </c>
      <c r="H867" s="293">
        <v>2</v>
      </c>
    </row>
    <row r="868" spans="1:8" ht="15.75">
      <c r="A868" s="526">
        <v>866</v>
      </c>
      <c r="B868" s="532" t="s">
        <v>23770</v>
      </c>
      <c r="C868" s="529" t="s">
        <v>3845</v>
      </c>
      <c r="D868" s="17">
        <f t="shared" si="13"/>
        <v>1.6302000000000003</v>
      </c>
      <c r="E868" s="584">
        <v>4488</v>
      </c>
      <c r="F868" s="289">
        <v>42586</v>
      </c>
      <c r="G868" s="3" t="s">
        <v>23648</v>
      </c>
      <c r="H868" s="293">
        <v>0.66</v>
      </c>
    </row>
    <row r="869" spans="1:8" ht="15.75">
      <c r="A869" s="530">
        <v>867</v>
      </c>
      <c r="B869" s="532" t="s">
        <v>23771</v>
      </c>
      <c r="C869" s="529" t="s">
        <v>3845</v>
      </c>
      <c r="D869" s="17">
        <f t="shared" si="13"/>
        <v>0.24700000000000003</v>
      </c>
      <c r="E869" s="584">
        <v>680</v>
      </c>
      <c r="F869" s="289">
        <v>42586</v>
      </c>
      <c r="G869" s="3" t="s">
        <v>23648</v>
      </c>
      <c r="H869" s="293">
        <v>0.1</v>
      </c>
    </row>
    <row r="870" spans="1:8" ht="15.75">
      <c r="A870" s="530">
        <v>868</v>
      </c>
      <c r="B870" s="532" t="s">
        <v>23772</v>
      </c>
      <c r="C870" s="529" t="s">
        <v>3845</v>
      </c>
      <c r="D870" s="17">
        <f t="shared" si="13"/>
        <v>0.46930000000000005</v>
      </c>
      <c r="E870" s="584">
        <v>1292</v>
      </c>
      <c r="F870" s="289">
        <v>42586</v>
      </c>
      <c r="G870" s="3" t="s">
        <v>23648</v>
      </c>
      <c r="H870" s="293">
        <v>0.19</v>
      </c>
    </row>
    <row r="871" spans="1:8" ht="15.75">
      <c r="A871" s="530">
        <v>869</v>
      </c>
      <c r="B871" s="532" t="s">
        <v>23773</v>
      </c>
      <c r="C871" s="529" t="s">
        <v>22996</v>
      </c>
      <c r="D871" s="17">
        <f t="shared" si="13"/>
        <v>4.9400000000000004</v>
      </c>
      <c r="E871" s="584">
        <v>13600</v>
      </c>
      <c r="F871" s="289">
        <v>42586</v>
      </c>
      <c r="G871" s="3" t="s">
        <v>23648</v>
      </c>
      <c r="H871" s="293">
        <v>2</v>
      </c>
    </row>
    <row r="872" spans="1:8" ht="15.75">
      <c r="A872" s="526">
        <v>870</v>
      </c>
      <c r="B872" s="532" t="s">
        <v>23774</v>
      </c>
      <c r="C872" s="529" t="s">
        <v>3845</v>
      </c>
      <c r="D872" s="17">
        <f t="shared" si="13"/>
        <v>1.3832000000000002</v>
      </c>
      <c r="E872" s="584">
        <v>3808</v>
      </c>
      <c r="F872" s="289">
        <v>42586</v>
      </c>
      <c r="G872" s="3" t="s">
        <v>23648</v>
      </c>
      <c r="H872" s="293">
        <v>0.56000000000000005</v>
      </c>
    </row>
    <row r="873" spans="1:8" ht="15.75">
      <c r="A873" s="530">
        <v>871</v>
      </c>
      <c r="B873" s="532" t="s">
        <v>23775</v>
      </c>
      <c r="C873" s="529" t="s">
        <v>22996</v>
      </c>
      <c r="D873" s="17">
        <f t="shared" si="13"/>
        <v>4.9400000000000004</v>
      </c>
      <c r="E873" s="584">
        <v>13600</v>
      </c>
      <c r="F873" s="289">
        <v>42586</v>
      </c>
      <c r="G873" s="3" t="s">
        <v>23648</v>
      </c>
      <c r="H873" s="293">
        <v>2</v>
      </c>
    </row>
    <row r="874" spans="1:8" ht="15.75">
      <c r="A874" s="530">
        <v>872</v>
      </c>
      <c r="B874" s="532" t="s">
        <v>22607</v>
      </c>
      <c r="C874" s="529" t="s">
        <v>3845</v>
      </c>
      <c r="D874" s="17">
        <f t="shared" si="13"/>
        <v>1.3091000000000002</v>
      </c>
      <c r="E874" s="584">
        <v>3604</v>
      </c>
      <c r="F874" s="289">
        <v>42586</v>
      </c>
      <c r="G874" s="3" t="s">
        <v>23648</v>
      </c>
      <c r="H874" s="293">
        <v>0.53</v>
      </c>
    </row>
    <row r="875" spans="1:8" ht="15.75">
      <c r="A875" s="530">
        <v>873</v>
      </c>
      <c r="B875" s="532" t="s">
        <v>23776</v>
      </c>
      <c r="C875" s="529" t="s">
        <v>3845</v>
      </c>
      <c r="D875" s="17">
        <f t="shared" si="13"/>
        <v>0.7904000000000001</v>
      </c>
      <c r="E875" s="584">
        <v>2176</v>
      </c>
      <c r="F875" s="289">
        <v>42586</v>
      </c>
      <c r="G875" s="3" t="s">
        <v>23648</v>
      </c>
      <c r="H875" s="293">
        <v>0.32</v>
      </c>
    </row>
    <row r="876" spans="1:8" ht="15.75">
      <c r="A876" s="526">
        <v>874</v>
      </c>
      <c r="B876" s="532" t="s">
        <v>23777</v>
      </c>
      <c r="C876" s="529" t="s">
        <v>3845</v>
      </c>
      <c r="D876" s="17">
        <f t="shared" si="13"/>
        <v>0.3705</v>
      </c>
      <c r="E876" s="584">
        <v>1020</v>
      </c>
      <c r="F876" s="289">
        <v>42586</v>
      </c>
      <c r="G876" s="3" t="s">
        <v>23648</v>
      </c>
      <c r="H876" s="293">
        <v>0.15</v>
      </c>
    </row>
    <row r="877" spans="1:8" ht="15.75">
      <c r="A877" s="530">
        <v>875</v>
      </c>
      <c r="B877" s="532" t="s">
        <v>23778</v>
      </c>
      <c r="C877" s="529" t="s">
        <v>3845</v>
      </c>
      <c r="D877" s="17">
        <f t="shared" si="13"/>
        <v>1.9513000000000003</v>
      </c>
      <c r="E877" s="584">
        <v>5372</v>
      </c>
      <c r="F877" s="289">
        <v>42586</v>
      </c>
      <c r="G877" s="3" t="s">
        <v>23648</v>
      </c>
      <c r="H877" s="293">
        <v>0.79</v>
      </c>
    </row>
    <row r="878" spans="1:8" ht="15.75">
      <c r="A878" s="530">
        <v>876</v>
      </c>
      <c r="B878" s="532" t="s">
        <v>13993</v>
      </c>
      <c r="C878" s="529" t="s">
        <v>3845</v>
      </c>
      <c r="D878" s="17">
        <f t="shared" si="13"/>
        <v>0.74099999999999999</v>
      </c>
      <c r="E878" s="584">
        <v>2040</v>
      </c>
      <c r="F878" s="289">
        <v>42586</v>
      </c>
      <c r="G878" s="3" t="s">
        <v>23648</v>
      </c>
      <c r="H878" s="293">
        <v>0.3</v>
      </c>
    </row>
    <row r="879" spans="1:8" ht="15.75">
      <c r="A879" s="530">
        <v>877</v>
      </c>
      <c r="B879" s="532" t="s">
        <v>23779</v>
      </c>
      <c r="C879" s="529" t="s">
        <v>3845</v>
      </c>
      <c r="D879" s="17">
        <f t="shared" si="13"/>
        <v>0.54339999999999999</v>
      </c>
      <c r="E879" s="584">
        <v>1496</v>
      </c>
      <c r="F879" s="289">
        <v>42586</v>
      </c>
      <c r="G879" s="3" t="s">
        <v>23648</v>
      </c>
      <c r="H879" s="293">
        <v>0.22</v>
      </c>
    </row>
    <row r="880" spans="1:8" ht="15.75">
      <c r="A880" s="526">
        <v>878</v>
      </c>
      <c r="B880" s="532" t="s">
        <v>23780</v>
      </c>
      <c r="C880" s="529" t="s">
        <v>22996</v>
      </c>
      <c r="D880" s="17">
        <f t="shared" si="13"/>
        <v>4.9400000000000004</v>
      </c>
      <c r="E880" s="584">
        <v>13600</v>
      </c>
      <c r="F880" s="289">
        <v>42586</v>
      </c>
      <c r="G880" s="3" t="s">
        <v>23648</v>
      </c>
      <c r="H880" s="293">
        <v>2</v>
      </c>
    </row>
    <row r="881" spans="1:8" ht="15.75">
      <c r="A881" s="530">
        <v>879</v>
      </c>
      <c r="B881" s="532" t="s">
        <v>23781</v>
      </c>
      <c r="C881" s="529" t="s">
        <v>3845</v>
      </c>
      <c r="D881" s="17">
        <f t="shared" si="13"/>
        <v>1.5808000000000002</v>
      </c>
      <c r="E881" s="584">
        <v>4352</v>
      </c>
      <c r="F881" s="289">
        <v>42586</v>
      </c>
      <c r="G881" s="3" t="s">
        <v>23648</v>
      </c>
      <c r="H881" s="293">
        <v>0.64</v>
      </c>
    </row>
    <row r="882" spans="1:8" ht="15.75">
      <c r="A882" s="530">
        <v>880</v>
      </c>
      <c r="B882" s="532" t="s">
        <v>23782</v>
      </c>
      <c r="C882" s="529" t="s">
        <v>3845</v>
      </c>
      <c r="D882" s="17">
        <f t="shared" si="13"/>
        <v>1.8772000000000002</v>
      </c>
      <c r="E882" s="584">
        <v>5168</v>
      </c>
      <c r="F882" s="289">
        <v>42586</v>
      </c>
      <c r="G882" s="3" t="s">
        <v>23648</v>
      </c>
      <c r="H882" s="293">
        <v>0.76</v>
      </c>
    </row>
    <row r="883" spans="1:8" ht="15.75">
      <c r="A883" s="530">
        <v>881</v>
      </c>
      <c r="B883" s="545" t="s">
        <v>23783</v>
      </c>
      <c r="C883" s="529" t="s">
        <v>3845</v>
      </c>
      <c r="D883" s="17">
        <f t="shared" si="13"/>
        <v>1.1856</v>
      </c>
      <c r="E883" s="586">
        <v>3264</v>
      </c>
      <c r="F883" s="289" t="s">
        <v>23745</v>
      </c>
      <c r="G883" s="3" t="s">
        <v>23648</v>
      </c>
      <c r="H883" s="293">
        <v>0.48</v>
      </c>
    </row>
    <row r="884" spans="1:8" ht="15.75">
      <c r="A884" s="526">
        <v>882</v>
      </c>
      <c r="B884" s="532" t="s">
        <v>23330</v>
      </c>
      <c r="C884" s="529" t="s">
        <v>3845</v>
      </c>
      <c r="D884" s="17">
        <f t="shared" si="13"/>
        <v>2.0253999999999999</v>
      </c>
      <c r="E884" s="584">
        <v>5576</v>
      </c>
      <c r="F884" s="289">
        <v>42586</v>
      </c>
      <c r="G884" s="3" t="s">
        <v>23648</v>
      </c>
      <c r="H884" s="293">
        <v>0.82</v>
      </c>
    </row>
    <row r="885" spans="1:8" ht="15.75">
      <c r="A885" s="530">
        <v>883</v>
      </c>
      <c r="B885" s="532" t="s">
        <v>23784</v>
      </c>
      <c r="C885" s="529" t="s">
        <v>3845</v>
      </c>
      <c r="D885" s="17">
        <f t="shared" si="13"/>
        <v>0.9386000000000001</v>
      </c>
      <c r="E885" s="584">
        <v>2584</v>
      </c>
      <c r="F885" s="289">
        <v>42586</v>
      </c>
      <c r="G885" s="3" t="s">
        <v>23648</v>
      </c>
      <c r="H885" s="293">
        <v>0.38</v>
      </c>
    </row>
    <row r="886" spans="1:8" ht="15.75">
      <c r="A886" s="530">
        <v>884</v>
      </c>
      <c r="B886" s="532" t="s">
        <v>23785</v>
      </c>
      <c r="C886" s="529" t="s">
        <v>3845</v>
      </c>
      <c r="D886" s="17">
        <f t="shared" si="13"/>
        <v>0.74099999999999999</v>
      </c>
      <c r="E886" s="584">
        <v>2040</v>
      </c>
      <c r="F886" s="289">
        <v>42586</v>
      </c>
      <c r="G886" s="3" t="s">
        <v>23648</v>
      </c>
      <c r="H886" s="293">
        <v>0.3</v>
      </c>
    </row>
    <row r="887" spans="1:8" ht="15.75">
      <c r="A887" s="530">
        <v>885</v>
      </c>
      <c r="B887" s="532" t="s">
        <v>23786</v>
      </c>
      <c r="C887" s="529" t="s">
        <v>3845</v>
      </c>
      <c r="D887" s="17">
        <f t="shared" si="13"/>
        <v>1.5561</v>
      </c>
      <c r="E887" s="584">
        <v>4284</v>
      </c>
      <c r="F887" s="289">
        <v>42586</v>
      </c>
      <c r="G887" s="3" t="s">
        <v>23648</v>
      </c>
      <c r="H887" s="293">
        <v>0.63</v>
      </c>
    </row>
    <row r="888" spans="1:8" ht="15.75">
      <c r="A888" s="526">
        <v>886</v>
      </c>
      <c r="B888" s="532" t="s">
        <v>14287</v>
      </c>
      <c r="C888" s="529" t="s">
        <v>3845</v>
      </c>
      <c r="D888" s="17">
        <f t="shared" si="13"/>
        <v>2.0253999999999999</v>
      </c>
      <c r="E888" s="584">
        <v>5576</v>
      </c>
      <c r="F888" s="289">
        <v>42586</v>
      </c>
      <c r="G888" s="3" t="s">
        <v>23648</v>
      </c>
      <c r="H888" s="293">
        <v>0.82</v>
      </c>
    </row>
    <row r="889" spans="1:8" ht="15.75">
      <c r="A889" s="530">
        <v>887</v>
      </c>
      <c r="B889" s="532" t="s">
        <v>12009</v>
      </c>
      <c r="C889" s="529" t="s">
        <v>3845</v>
      </c>
      <c r="D889" s="17">
        <f t="shared" si="13"/>
        <v>1.5067000000000002</v>
      </c>
      <c r="E889" s="584">
        <v>4148</v>
      </c>
      <c r="F889" s="289">
        <v>42586</v>
      </c>
      <c r="G889" s="3" t="s">
        <v>23648</v>
      </c>
      <c r="H889" s="293">
        <v>0.61</v>
      </c>
    </row>
    <row r="890" spans="1:8" ht="15.75">
      <c r="A890" s="530">
        <v>888</v>
      </c>
      <c r="B890" s="532" t="s">
        <v>23220</v>
      </c>
      <c r="C890" s="529" t="s">
        <v>3845</v>
      </c>
      <c r="D890" s="17">
        <f t="shared" si="13"/>
        <v>2.964</v>
      </c>
      <c r="E890" s="584">
        <v>8160</v>
      </c>
      <c r="F890" s="289">
        <v>42586</v>
      </c>
      <c r="G890" s="3" t="s">
        <v>23648</v>
      </c>
      <c r="H890" s="293">
        <v>1.2</v>
      </c>
    </row>
    <row r="891" spans="1:8" ht="15.75">
      <c r="A891" s="530">
        <v>889</v>
      </c>
      <c r="B891" s="532" t="s">
        <v>23787</v>
      </c>
      <c r="C891" s="529" t="s">
        <v>3845</v>
      </c>
      <c r="D891" s="17">
        <f t="shared" si="13"/>
        <v>1.5561</v>
      </c>
      <c r="E891" s="584">
        <v>4284</v>
      </c>
      <c r="F891" s="289">
        <v>42586</v>
      </c>
      <c r="G891" s="3" t="s">
        <v>23648</v>
      </c>
      <c r="H891" s="293">
        <v>0.63</v>
      </c>
    </row>
    <row r="892" spans="1:8" ht="15.75">
      <c r="A892" s="526">
        <v>890</v>
      </c>
      <c r="B892" s="532" t="s">
        <v>23788</v>
      </c>
      <c r="C892" s="529" t="s">
        <v>3845</v>
      </c>
      <c r="D892" s="17">
        <f t="shared" si="13"/>
        <v>0.32110000000000005</v>
      </c>
      <c r="E892" s="584">
        <v>884</v>
      </c>
      <c r="F892" s="289">
        <v>42586</v>
      </c>
      <c r="G892" s="3" t="s">
        <v>23648</v>
      </c>
      <c r="H892" s="293">
        <v>0.13</v>
      </c>
    </row>
    <row r="893" spans="1:8" ht="15.75">
      <c r="A893" s="530">
        <v>891</v>
      </c>
      <c r="B893" s="532" t="s">
        <v>23789</v>
      </c>
      <c r="C893" s="529" t="s">
        <v>3845</v>
      </c>
      <c r="D893" s="17">
        <f t="shared" si="13"/>
        <v>1.3832000000000002</v>
      </c>
      <c r="E893" s="584">
        <v>3808</v>
      </c>
      <c r="F893" s="289">
        <v>42586</v>
      </c>
      <c r="G893" s="3" t="s">
        <v>23648</v>
      </c>
      <c r="H893" s="293">
        <v>0.56000000000000005</v>
      </c>
    </row>
    <row r="894" spans="1:8" ht="15.75">
      <c r="A894" s="530">
        <v>892</v>
      </c>
      <c r="B894" s="532" t="s">
        <v>23790</v>
      </c>
      <c r="C894" s="529" t="s">
        <v>3845</v>
      </c>
      <c r="D894" s="17">
        <f t="shared" si="13"/>
        <v>1.2597</v>
      </c>
      <c r="E894" s="584">
        <v>3468</v>
      </c>
      <c r="F894" s="289">
        <v>42586</v>
      </c>
      <c r="G894" s="3" t="s">
        <v>23648</v>
      </c>
      <c r="H894" s="293">
        <v>0.51</v>
      </c>
    </row>
    <row r="895" spans="1:8" ht="15.75">
      <c r="A895" s="530">
        <v>893</v>
      </c>
      <c r="B895" s="532" t="s">
        <v>23791</v>
      </c>
      <c r="C895" s="529" t="s">
        <v>3845</v>
      </c>
      <c r="D895" s="17">
        <f t="shared" si="13"/>
        <v>1.1115000000000002</v>
      </c>
      <c r="E895" s="584">
        <v>3060</v>
      </c>
      <c r="F895" s="289">
        <v>42586</v>
      </c>
      <c r="G895" s="3" t="s">
        <v>23648</v>
      </c>
      <c r="H895" s="293">
        <v>0.45</v>
      </c>
    </row>
    <row r="896" spans="1:8" ht="15.75">
      <c r="A896" s="526">
        <v>894</v>
      </c>
      <c r="B896" s="532" t="s">
        <v>23792</v>
      </c>
      <c r="C896" s="529" t="s">
        <v>3845</v>
      </c>
      <c r="D896" s="17">
        <f t="shared" si="13"/>
        <v>2.1489000000000003</v>
      </c>
      <c r="E896" s="584">
        <v>5916</v>
      </c>
      <c r="F896" s="289">
        <v>42586</v>
      </c>
      <c r="G896" s="3" t="s">
        <v>23648</v>
      </c>
      <c r="H896" s="293">
        <v>0.87</v>
      </c>
    </row>
    <row r="897" spans="1:8" ht="15.75">
      <c r="A897" s="530">
        <v>895</v>
      </c>
      <c r="B897" s="532" t="s">
        <v>23793</v>
      </c>
      <c r="C897" s="529" t="s">
        <v>3845</v>
      </c>
      <c r="D897" s="17">
        <f t="shared" si="13"/>
        <v>4.6436000000000002</v>
      </c>
      <c r="E897" s="584">
        <v>12784</v>
      </c>
      <c r="F897" s="289">
        <v>42586</v>
      </c>
      <c r="G897" s="3" t="s">
        <v>23648</v>
      </c>
      <c r="H897" s="293">
        <v>1.88</v>
      </c>
    </row>
    <row r="898" spans="1:8" ht="15.75">
      <c r="A898" s="530">
        <v>896</v>
      </c>
      <c r="B898" s="532" t="s">
        <v>23794</v>
      </c>
      <c r="C898" s="529" t="s">
        <v>3845</v>
      </c>
      <c r="D898" s="17">
        <f t="shared" si="13"/>
        <v>1.1856</v>
      </c>
      <c r="E898" s="584">
        <v>3264</v>
      </c>
      <c r="F898" s="289">
        <v>42586</v>
      </c>
      <c r="G898" s="3" t="s">
        <v>23648</v>
      </c>
      <c r="H898" s="293">
        <v>0.48</v>
      </c>
    </row>
    <row r="899" spans="1:8" ht="15.75">
      <c r="A899" s="530">
        <v>897</v>
      </c>
      <c r="B899" s="532" t="s">
        <v>23795</v>
      </c>
      <c r="C899" s="529" t="s">
        <v>3845</v>
      </c>
      <c r="D899" s="17">
        <f t="shared" si="13"/>
        <v>0.39520000000000005</v>
      </c>
      <c r="E899" s="584">
        <v>1088</v>
      </c>
      <c r="F899" s="289">
        <v>42586</v>
      </c>
      <c r="G899" s="3" t="s">
        <v>23648</v>
      </c>
      <c r="H899" s="293">
        <v>0.16</v>
      </c>
    </row>
    <row r="900" spans="1:8" ht="15.75">
      <c r="A900" s="526">
        <v>898</v>
      </c>
      <c r="B900" s="532" t="s">
        <v>23796</v>
      </c>
      <c r="C900" s="529" t="s">
        <v>3845</v>
      </c>
      <c r="D900" s="17">
        <f t="shared" si="13"/>
        <v>0.66690000000000005</v>
      </c>
      <c r="E900" s="584">
        <v>1836</v>
      </c>
      <c r="F900" s="289">
        <v>42586</v>
      </c>
      <c r="G900" s="3" t="s">
        <v>23648</v>
      </c>
      <c r="H900" s="293">
        <v>0.27</v>
      </c>
    </row>
    <row r="901" spans="1:8" ht="15.75">
      <c r="A901" s="530">
        <v>899</v>
      </c>
      <c r="B901" s="532" t="s">
        <v>23797</v>
      </c>
      <c r="C901" s="529" t="s">
        <v>3845</v>
      </c>
      <c r="D901" s="17">
        <f t="shared" ref="D901:D964" si="14">H901*2.47</f>
        <v>0.61750000000000005</v>
      </c>
      <c r="E901" s="584">
        <v>1700</v>
      </c>
      <c r="F901" s="289">
        <v>42586</v>
      </c>
      <c r="G901" s="3" t="s">
        <v>23648</v>
      </c>
      <c r="H901" s="293">
        <v>0.25</v>
      </c>
    </row>
    <row r="902" spans="1:8" ht="15.75">
      <c r="A902" s="530">
        <v>900</v>
      </c>
      <c r="B902" s="532" t="s">
        <v>23798</v>
      </c>
      <c r="C902" s="529" t="s">
        <v>3845</v>
      </c>
      <c r="D902" s="17">
        <f t="shared" si="14"/>
        <v>3.6556000000000002</v>
      </c>
      <c r="E902" s="584">
        <v>10064</v>
      </c>
      <c r="F902" s="289">
        <v>42586</v>
      </c>
      <c r="G902" s="3" t="s">
        <v>23648</v>
      </c>
      <c r="H902" s="293">
        <v>1.48</v>
      </c>
    </row>
    <row r="903" spans="1:8" ht="15.75">
      <c r="A903" s="530">
        <v>901</v>
      </c>
      <c r="B903" s="532" t="s">
        <v>23799</v>
      </c>
      <c r="C903" s="529" t="s">
        <v>3845</v>
      </c>
      <c r="D903" s="17">
        <f t="shared" si="14"/>
        <v>2.3465000000000003</v>
      </c>
      <c r="E903" s="584">
        <v>6460</v>
      </c>
      <c r="F903" s="289">
        <v>42586</v>
      </c>
      <c r="G903" s="3" t="s">
        <v>23648</v>
      </c>
      <c r="H903" s="293">
        <v>0.95</v>
      </c>
    </row>
    <row r="904" spans="1:8" ht="15.75">
      <c r="A904" s="526">
        <v>902</v>
      </c>
      <c r="B904" s="532" t="s">
        <v>23800</v>
      </c>
      <c r="C904" s="529" t="s">
        <v>3845</v>
      </c>
      <c r="D904" s="17">
        <f t="shared" si="14"/>
        <v>2.5935000000000001</v>
      </c>
      <c r="E904" s="584">
        <v>7140</v>
      </c>
      <c r="F904" s="289">
        <v>42586</v>
      </c>
      <c r="G904" s="3" t="s">
        <v>23648</v>
      </c>
      <c r="H904" s="293">
        <v>1.05</v>
      </c>
    </row>
    <row r="905" spans="1:8" ht="15.75">
      <c r="A905" s="530">
        <v>903</v>
      </c>
      <c r="B905" s="532" t="s">
        <v>23801</v>
      </c>
      <c r="C905" s="529" t="s">
        <v>3845</v>
      </c>
      <c r="D905" s="17">
        <f t="shared" si="14"/>
        <v>1.3091000000000002</v>
      </c>
      <c r="E905" s="584">
        <v>3604</v>
      </c>
      <c r="F905" s="289">
        <v>42586</v>
      </c>
      <c r="G905" s="3" t="s">
        <v>23648</v>
      </c>
      <c r="H905" s="293">
        <v>0.53</v>
      </c>
    </row>
    <row r="906" spans="1:8" ht="15.75">
      <c r="A906" s="530">
        <v>904</v>
      </c>
      <c r="B906" s="532" t="s">
        <v>23802</v>
      </c>
      <c r="C906" s="529" t="s">
        <v>3845</v>
      </c>
      <c r="D906" s="17">
        <f t="shared" si="14"/>
        <v>1.2103000000000002</v>
      </c>
      <c r="E906" s="584">
        <v>3332</v>
      </c>
      <c r="F906" s="289">
        <v>42586</v>
      </c>
      <c r="G906" s="3" t="s">
        <v>23648</v>
      </c>
      <c r="H906" s="293">
        <v>0.49</v>
      </c>
    </row>
    <row r="907" spans="1:8" ht="15.75">
      <c r="A907" s="530">
        <v>905</v>
      </c>
      <c r="B907" s="532" t="s">
        <v>23241</v>
      </c>
      <c r="C907" s="529" t="s">
        <v>3845</v>
      </c>
      <c r="D907" s="17">
        <f t="shared" si="14"/>
        <v>1.9019000000000001</v>
      </c>
      <c r="E907" s="584">
        <v>5236</v>
      </c>
      <c r="F907" s="289">
        <v>42586</v>
      </c>
      <c r="G907" s="3" t="s">
        <v>23648</v>
      </c>
      <c r="H907" s="293">
        <v>0.77</v>
      </c>
    </row>
    <row r="908" spans="1:8" ht="15.75">
      <c r="A908" s="526">
        <v>906</v>
      </c>
      <c r="B908" s="532" t="s">
        <v>23803</v>
      </c>
      <c r="C908" s="529" t="s">
        <v>3845</v>
      </c>
      <c r="D908" s="17">
        <f t="shared" si="14"/>
        <v>0.2717</v>
      </c>
      <c r="E908" s="584">
        <v>748</v>
      </c>
      <c r="F908" s="289">
        <v>42586</v>
      </c>
      <c r="G908" s="3" t="s">
        <v>23648</v>
      </c>
      <c r="H908" s="293">
        <v>0.11</v>
      </c>
    </row>
    <row r="909" spans="1:8" ht="15.75">
      <c r="A909" s="530">
        <v>907</v>
      </c>
      <c r="B909" s="532" t="s">
        <v>23804</v>
      </c>
      <c r="C909" s="529" t="s">
        <v>3845</v>
      </c>
      <c r="D909" s="17">
        <f t="shared" si="14"/>
        <v>0.66690000000000005</v>
      </c>
      <c r="E909" s="584">
        <v>1836</v>
      </c>
      <c r="F909" s="289">
        <v>42586</v>
      </c>
      <c r="G909" s="3" t="s">
        <v>23648</v>
      </c>
      <c r="H909" s="293">
        <v>0.27</v>
      </c>
    </row>
    <row r="910" spans="1:8" ht="15.75">
      <c r="A910" s="530">
        <v>908</v>
      </c>
      <c r="B910" s="532" t="s">
        <v>23805</v>
      </c>
      <c r="C910" s="529" t="s">
        <v>3845</v>
      </c>
      <c r="D910" s="17">
        <f t="shared" si="14"/>
        <v>4.495400000000001</v>
      </c>
      <c r="E910" s="584">
        <v>12376</v>
      </c>
      <c r="F910" s="289">
        <v>42586</v>
      </c>
      <c r="G910" s="3" t="s">
        <v>23648</v>
      </c>
      <c r="H910" s="293">
        <v>1.82</v>
      </c>
    </row>
    <row r="911" spans="1:8" ht="15.75">
      <c r="A911" s="530">
        <v>909</v>
      </c>
      <c r="B911" s="532" t="s">
        <v>23806</v>
      </c>
      <c r="C911" s="529" t="s">
        <v>3845</v>
      </c>
      <c r="D911" s="17">
        <f t="shared" si="14"/>
        <v>2.0007000000000001</v>
      </c>
      <c r="E911" s="584">
        <v>5508</v>
      </c>
      <c r="F911" s="289">
        <v>42586</v>
      </c>
      <c r="G911" s="3" t="s">
        <v>23648</v>
      </c>
      <c r="H911" s="293">
        <v>0.81</v>
      </c>
    </row>
    <row r="912" spans="1:8" ht="15.75">
      <c r="A912" s="526">
        <v>910</v>
      </c>
      <c r="B912" s="532" t="s">
        <v>23807</v>
      </c>
      <c r="C912" s="529" t="s">
        <v>3845</v>
      </c>
      <c r="D912" s="17">
        <f t="shared" si="14"/>
        <v>0.74099999999999999</v>
      </c>
      <c r="E912" s="584">
        <v>2040</v>
      </c>
      <c r="F912" s="289">
        <v>42586</v>
      </c>
      <c r="G912" s="3" t="s">
        <v>23648</v>
      </c>
      <c r="H912" s="293">
        <v>0.3</v>
      </c>
    </row>
    <row r="913" spans="1:8" ht="15.75">
      <c r="A913" s="530">
        <v>911</v>
      </c>
      <c r="B913" s="532" t="s">
        <v>23808</v>
      </c>
      <c r="C913" s="529" t="s">
        <v>3845</v>
      </c>
      <c r="D913" s="17">
        <f t="shared" si="14"/>
        <v>0.3705</v>
      </c>
      <c r="E913" s="584">
        <v>1020</v>
      </c>
      <c r="F913" s="289">
        <v>42586</v>
      </c>
      <c r="G913" s="3" t="s">
        <v>23648</v>
      </c>
      <c r="H913" s="293">
        <v>0.15</v>
      </c>
    </row>
    <row r="914" spans="1:8" ht="15.75">
      <c r="A914" s="530">
        <v>912</v>
      </c>
      <c r="B914" s="532" t="s">
        <v>23809</v>
      </c>
      <c r="C914" s="529" t="s">
        <v>3845</v>
      </c>
      <c r="D914" s="17">
        <f t="shared" si="14"/>
        <v>2.2724000000000002</v>
      </c>
      <c r="E914" s="584">
        <v>6256</v>
      </c>
      <c r="F914" s="289">
        <v>42586</v>
      </c>
      <c r="G914" s="3" t="s">
        <v>23648</v>
      </c>
      <c r="H914" s="293">
        <v>0.92</v>
      </c>
    </row>
    <row r="915" spans="1:8" ht="15.75">
      <c r="A915" s="530">
        <v>913</v>
      </c>
      <c r="B915" s="532" t="s">
        <v>23810</v>
      </c>
      <c r="C915" s="529" t="s">
        <v>3845</v>
      </c>
      <c r="D915" s="17">
        <f t="shared" si="14"/>
        <v>3.1122000000000001</v>
      </c>
      <c r="E915" s="584">
        <v>8568</v>
      </c>
      <c r="F915" s="289">
        <v>42586</v>
      </c>
      <c r="G915" s="3" t="s">
        <v>23648</v>
      </c>
      <c r="H915" s="293">
        <v>1.26</v>
      </c>
    </row>
    <row r="916" spans="1:8" ht="15.75">
      <c r="A916" s="526">
        <v>914</v>
      </c>
      <c r="B916" s="532" t="s">
        <v>23811</v>
      </c>
      <c r="C916" s="529" t="s">
        <v>3845</v>
      </c>
      <c r="D916" s="17">
        <f t="shared" si="14"/>
        <v>2.2971000000000004</v>
      </c>
      <c r="E916" s="584">
        <v>6324</v>
      </c>
      <c r="F916" s="289">
        <v>42586</v>
      </c>
      <c r="G916" s="3" t="s">
        <v>23648</v>
      </c>
      <c r="H916" s="293">
        <v>0.93</v>
      </c>
    </row>
    <row r="917" spans="1:8" ht="15.75">
      <c r="A917" s="530">
        <v>915</v>
      </c>
      <c r="B917" s="532" t="s">
        <v>23812</v>
      </c>
      <c r="C917" s="529" t="s">
        <v>3845</v>
      </c>
      <c r="D917" s="17">
        <f t="shared" si="14"/>
        <v>1.1856</v>
      </c>
      <c r="E917" s="584">
        <v>3264</v>
      </c>
      <c r="F917" s="289">
        <v>42586</v>
      </c>
      <c r="G917" s="3" t="s">
        <v>23648</v>
      </c>
      <c r="H917" s="293">
        <v>0.48</v>
      </c>
    </row>
    <row r="918" spans="1:8" ht="15.75">
      <c r="A918" s="530">
        <v>916</v>
      </c>
      <c r="B918" s="532" t="s">
        <v>23813</v>
      </c>
      <c r="C918" s="529" t="s">
        <v>3845</v>
      </c>
      <c r="D918" s="17">
        <f t="shared" si="14"/>
        <v>3.5321000000000002</v>
      </c>
      <c r="E918" s="584">
        <v>9724</v>
      </c>
      <c r="F918" s="289">
        <v>42586</v>
      </c>
      <c r="G918" s="3" t="s">
        <v>23648</v>
      </c>
      <c r="H918" s="293">
        <v>1.43</v>
      </c>
    </row>
    <row r="919" spans="1:8" ht="15.75">
      <c r="A919" s="530">
        <v>917</v>
      </c>
      <c r="B919" s="532" t="s">
        <v>23814</v>
      </c>
      <c r="C919" s="529" t="s">
        <v>3845</v>
      </c>
      <c r="D919" s="17">
        <f t="shared" si="14"/>
        <v>2.3218000000000001</v>
      </c>
      <c r="E919" s="584">
        <v>6392</v>
      </c>
      <c r="F919" s="289">
        <v>42586</v>
      </c>
      <c r="G919" s="3" t="s">
        <v>23648</v>
      </c>
      <c r="H919" s="293">
        <v>0.94</v>
      </c>
    </row>
    <row r="920" spans="1:8" ht="15.75">
      <c r="A920" s="526">
        <v>918</v>
      </c>
      <c r="B920" s="532" t="s">
        <v>12047</v>
      </c>
      <c r="C920" s="529" t="s">
        <v>3845</v>
      </c>
      <c r="D920" s="17">
        <f t="shared" si="14"/>
        <v>2.2971000000000004</v>
      </c>
      <c r="E920" s="584">
        <v>6324</v>
      </c>
      <c r="F920" s="289">
        <v>42586</v>
      </c>
      <c r="G920" s="3" t="s">
        <v>23648</v>
      </c>
      <c r="H920" s="293">
        <v>0.93</v>
      </c>
    </row>
    <row r="921" spans="1:8" ht="15.75">
      <c r="A921" s="530">
        <v>919</v>
      </c>
      <c r="B921" s="532" t="s">
        <v>23815</v>
      </c>
      <c r="C921" s="529" t="s">
        <v>3845</v>
      </c>
      <c r="D921" s="17">
        <f t="shared" si="14"/>
        <v>2.1242000000000001</v>
      </c>
      <c r="E921" s="584">
        <v>5848</v>
      </c>
      <c r="F921" s="289">
        <v>42586</v>
      </c>
      <c r="G921" s="3" t="s">
        <v>23648</v>
      </c>
      <c r="H921" s="293">
        <v>0.86</v>
      </c>
    </row>
    <row r="922" spans="1:8" ht="15.75">
      <c r="A922" s="530">
        <v>920</v>
      </c>
      <c r="B922" s="532" t="s">
        <v>23816</v>
      </c>
      <c r="C922" s="529" t="s">
        <v>3845</v>
      </c>
      <c r="D922" s="17">
        <f t="shared" si="14"/>
        <v>1.9019000000000001</v>
      </c>
      <c r="E922" s="584">
        <v>5236</v>
      </c>
      <c r="F922" s="289">
        <v>42586</v>
      </c>
      <c r="G922" s="3" t="s">
        <v>23648</v>
      </c>
      <c r="H922" s="293">
        <v>0.77</v>
      </c>
    </row>
    <row r="923" spans="1:8" ht="15.75">
      <c r="A923" s="530">
        <v>921</v>
      </c>
      <c r="B923" s="532" t="s">
        <v>23817</v>
      </c>
      <c r="C923" s="529" t="s">
        <v>3845</v>
      </c>
      <c r="D923" s="17">
        <f t="shared" si="14"/>
        <v>0.51870000000000005</v>
      </c>
      <c r="E923" s="584">
        <v>1428</v>
      </c>
      <c r="F923" s="289">
        <v>42586</v>
      </c>
      <c r="G923" s="3" t="s">
        <v>23648</v>
      </c>
      <c r="H923" s="293">
        <v>0.21</v>
      </c>
    </row>
    <row r="924" spans="1:8" ht="15.75">
      <c r="A924" s="526">
        <v>922</v>
      </c>
      <c r="B924" s="532" t="s">
        <v>23818</v>
      </c>
      <c r="C924" s="529" t="s">
        <v>3845</v>
      </c>
      <c r="D924" s="17">
        <f t="shared" si="14"/>
        <v>3.5568</v>
      </c>
      <c r="E924" s="584">
        <v>9792</v>
      </c>
      <c r="F924" s="289">
        <v>42586</v>
      </c>
      <c r="G924" s="3" t="s">
        <v>23648</v>
      </c>
      <c r="H924" s="293">
        <v>1.44</v>
      </c>
    </row>
    <row r="925" spans="1:8" ht="15.75">
      <c r="A925" s="530">
        <v>923</v>
      </c>
      <c r="B925" s="532" t="s">
        <v>23819</v>
      </c>
      <c r="C925" s="529" t="s">
        <v>3845</v>
      </c>
      <c r="D925" s="17">
        <f t="shared" si="14"/>
        <v>0.2717</v>
      </c>
      <c r="E925" s="584">
        <v>748</v>
      </c>
      <c r="F925" s="289">
        <v>42586</v>
      </c>
      <c r="G925" s="3" t="s">
        <v>23648</v>
      </c>
      <c r="H925" s="293">
        <v>0.11</v>
      </c>
    </row>
    <row r="926" spans="1:8" ht="15.75">
      <c r="A926" s="530">
        <v>924</v>
      </c>
      <c r="B926" s="532" t="s">
        <v>23820</v>
      </c>
      <c r="C926" s="529" t="s">
        <v>3845</v>
      </c>
      <c r="D926" s="17">
        <f t="shared" si="14"/>
        <v>0.7904000000000001</v>
      </c>
      <c r="E926" s="584">
        <v>2176</v>
      </c>
      <c r="F926" s="289">
        <v>42586</v>
      </c>
      <c r="G926" s="3" t="s">
        <v>23648</v>
      </c>
      <c r="H926" s="293">
        <v>0.32</v>
      </c>
    </row>
    <row r="927" spans="1:8" ht="15.75">
      <c r="A927" s="530">
        <v>925</v>
      </c>
      <c r="B927" s="546" t="s">
        <v>23821</v>
      </c>
      <c r="C927" s="529" t="str">
        <f t="shared" ref="C927:C990" si="15">IF(H927&lt;2,"Yes","No")</f>
        <v>Yes</v>
      </c>
      <c r="D927" s="17">
        <f t="shared" si="14"/>
        <v>1.1856</v>
      </c>
      <c r="E927" s="587">
        <v>3249</v>
      </c>
      <c r="F927" s="295">
        <v>42520</v>
      </c>
      <c r="G927" s="3" t="s">
        <v>23822</v>
      </c>
      <c r="H927" s="296">
        <v>0.48</v>
      </c>
    </row>
    <row r="928" spans="1:8" ht="15.75">
      <c r="A928" s="526">
        <v>926</v>
      </c>
      <c r="B928" s="546" t="s">
        <v>23823</v>
      </c>
      <c r="C928" s="529" t="str">
        <f t="shared" si="15"/>
        <v>Yes</v>
      </c>
      <c r="D928" s="17">
        <f t="shared" si="14"/>
        <v>3.7297000000000002</v>
      </c>
      <c r="E928" s="587">
        <v>10241</v>
      </c>
      <c r="F928" s="295">
        <v>42521</v>
      </c>
      <c r="G928" s="3" t="s">
        <v>23822</v>
      </c>
      <c r="H928" s="296">
        <v>1.51</v>
      </c>
    </row>
    <row r="929" spans="1:8" ht="15.75">
      <c r="A929" s="530">
        <v>927</v>
      </c>
      <c r="B929" s="546" t="s">
        <v>23824</v>
      </c>
      <c r="C929" s="529" t="str">
        <f t="shared" si="15"/>
        <v>Yes</v>
      </c>
      <c r="D929" s="17">
        <f t="shared" si="14"/>
        <v>0.2717</v>
      </c>
      <c r="E929" s="587">
        <v>743</v>
      </c>
      <c r="F929" s="295">
        <v>42522</v>
      </c>
      <c r="G929" s="3" t="s">
        <v>23822</v>
      </c>
      <c r="H929" s="296">
        <v>0.11</v>
      </c>
    </row>
    <row r="930" spans="1:8" ht="15.75">
      <c r="A930" s="530">
        <v>928</v>
      </c>
      <c r="B930" s="546" t="s">
        <v>23825</v>
      </c>
      <c r="C930" s="529" t="str">
        <f t="shared" si="15"/>
        <v>Yes</v>
      </c>
      <c r="D930" s="17">
        <f t="shared" si="14"/>
        <v>0.54339999999999999</v>
      </c>
      <c r="E930" s="587">
        <v>1487</v>
      </c>
      <c r="F930" s="295">
        <v>42523</v>
      </c>
      <c r="G930" s="3" t="s">
        <v>23822</v>
      </c>
      <c r="H930" s="296">
        <v>0.22</v>
      </c>
    </row>
    <row r="931" spans="1:8" ht="15.75">
      <c r="A931" s="530">
        <v>929</v>
      </c>
      <c r="B931" s="546" t="s">
        <v>23826</v>
      </c>
      <c r="C931" s="529" t="str">
        <f t="shared" si="15"/>
        <v>Yes</v>
      </c>
      <c r="D931" s="17">
        <f t="shared" si="14"/>
        <v>0.46930000000000005</v>
      </c>
      <c r="E931" s="587">
        <v>1294</v>
      </c>
      <c r="F931" s="295">
        <v>42524</v>
      </c>
      <c r="G931" s="3" t="s">
        <v>23822</v>
      </c>
      <c r="H931" s="296">
        <v>0.19</v>
      </c>
    </row>
    <row r="932" spans="1:8" ht="15.75">
      <c r="A932" s="526">
        <v>930</v>
      </c>
      <c r="B932" s="546" t="s">
        <v>23827</v>
      </c>
      <c r="C932" s="529" t="str">
        <f t="shared" si="15"/>
        <v>Yes</v>
      </c>
      <c r="D932" s="17">
        <f t="shared" si="14"/>
        <v>1.1609</v>
      </c>
      <c r="E932" s="587">
        <v>3166</v>
      </c>
      <c r="F932" s="295">
        <v>42525</v>
      </c>
      <c r="G932" s="3" t="s">
        <v>23822</v>
      </c>
      <c r="H932" s="296">
        <v>0.47</v>
      </c>
    </row>
    <row r="933" spans="1:8" ht="15.75">
      <c r="A933" s="530">
        <v>931</v>
      </c>
      <c r="B933" s="546" t="s">
        <v>23828</v>
      </c>
      <c r="C933" s="529" t="str">
        <f t="shared" si="15"/>
        <v>Yes</v>
      </c>
      <c r="D933" s="17">
        <f t="shared" si="14"/>
        <v>1.9266000000000003</v>
      </c>
      <c r="E933" s="587">
        <v>5286</v>
      </c>
      <c r="F933" s="295">
        <v>42526</v>
      </c>
      <c r="G933" s="3" t="s">
        <v>23822</v>
      </c>
      <c r="H933" s="296">
        <v>0.78</v>
      </c>
    </row>
    <row r="934" spans="1:8" ht="15.75">
      <c r="A934" s="530">
        <v>932</v>
      </c>
      <c r="B934" s="546" t="s">
        <v>23829</v>
      </c>
      <c r="C934" s="529" t="str">
        <f t="shared" si="15"/>
        <v>Yes</v>
      </c>
      <c r="D934" s="17">
        <f t="shared" si="14"/>
        <v>1.6055000000000001</v>
      </c>
      <c r="E934" s="587">
        <v>4405</v>
      </c>
      <c r="F934" s="295">
        <v>42527</v>
      </c>
      <c r="G934" s="3" t="s">
        <v>23822</v>
      </c>
      <c r="H934" s="296">
        <v>0.65</v>
      </c>
    </row>
    <row r="935" spans="1:8" ht="15.75">
      <c r="A935" s="530">
        <v>933</v>
      </c>
      <c r="B935" s="546" t="s">
        <v>23830</v>
      </c>
      <c r="C935" s="529" t="str">
        <f t="shared" si="15"/>
        <v>Yes</v>
      </c>
      <c r="D935" s="17">
        <f t="shared" si="14"/>
        <v>0.71630000000000005</v>
      </c>
      <c r="E935" s="587">
        <v>1982</v>
      </c>
      <c r="F935" s="295">
        <v>42528</v>
      </c>
      <c r="G935" s="3" t="s">
        <v>23822</v>
      </c>
      <c r="H935" s="296">
        <v>0.28999999999999998</v>
      </c>
    </row>
    <row r="936" spans="1:8" ht="15.75">
      <c r="A936" s="526">
        <v>934</v>
      </c>
      <c r="B936" s="546" t="s">
        <v>23831</v>
      </c>
      <c r="C936" s="529" t="str">
        <f t="shared" si="15"/>
        <v>Yes</v>
      </c>
      <c r="D936" s="17">
        <f t="shared" si="14"/>
        <v>0.96330000000000016</v>
      </c>
      <c r="E936" s="587">
        <v>2643</v>
      </c>
      <c r="F936" s="295">
        <v>42529</v>
      </c>
      <c r="G936" s="3" t="s">
        <v>23822</v>
      </c>
      <c r="H936" s="296">
        <v>0.39</v>
      </c>
    </row>
    <row r="937" spans="1:8" ht="15.75">
      <c r="A937" s="530">
        <v>935</v>
      </c>
      <c r="B937" s="546" t="s">
        <v>23832</v>
      </c>
      <c r="C937" s="529" t="str">
        <f t="shared" si="15"/>
        <v>Yes</v>
      </c>
      <c r="D937" s="17">
        <f t="shared" si="14"/>
        <v>0.3705</v>
      </c>
      <c r="E937" s="587">
        <v>1046</v>
      </c>
      <c r="F937" s="295">
        <v>42530</v>
      </c>
      <c r="G937" s="3" t="s">
        <v>23822</v>
      </c>
      <c r="H937" s="296">
        <v>0.15</v>
      </c>
    </row>
    <row r="938" spans="1:8" ht="15.75">
      <c r="A938" s="530">
        <v>936</v>
      </c>
      <c r="B938" s="546" t="s">
        <v>22008</v>
      </c>
      <c r="C938" s="529" t="str">
        <f t="shared" si="15"/>
        <v>Yes</v>
      </c>
      <c r="D938" s="17">
        <f t="shared" si="14"/>
        <v>0.76570000000000005</v>
      </c>
      <c r="E938" s="587">
        <v>2120</v>
      </c>
      <c r="F938" s="295">
        <v>42531</v>
      </c>
      <c r="G938" s="3" t="s">
        <v>23822</v>
      </c>
      <c r="H938" s="296">
        <v>0.31</v>
      </c>
    </row>
    <row r="939" spans="1:8" ht="15.75">
      <c r="A939" s="530">
        <v>937</v>
      </c>
      <c r="B939" s="546" t="s">
        <v>23833</v>
      </c>
      <c r="C939" s="529" t="str">
        <f t="shared" si="15"/>
        <v>No</v>
      </c>
      <c r="D939" s="17">
        <f t="shared" si="14"/>
        <v>4.9400000000000004</v>
      </c>
      <c r="E939" s="587">
        <v>13600</v>
      </c>
      <c r="F939" s="295">
        <v>42532</v>
      </c>
      <c r="G939" s="3" t="s">
        <v>23822</v>
      </c>
      <c r="H939" s="296">
        <v>2</v>
      </c>
    </row>
    <row r="940" spans="1:8" ht="15.75">
      <c r="A940" s="526">
        <v>938</v>
      </c>
      <c r="B940" s="546" t="s">
        <v>23834</v>
      </c>
      <c r="C940" s="529" t="str">
        <f t="shared" si="15"/>
        <v>Yes</v>
      </c>
      <c r="D940" s="17">
        <f t="shared" si="14"/>
        <v>0.3705</v>
      </c>
      <c r="E940" s="587">
        <v>1046</v>
      </c>
      <c r="F940" s="295">
        <v>42533</v>
      </c>
      <c r="G940" s="3" t="s">
        <v>23822</v>
      </c>
      <c r="H940" s="296">
        <v>0.15</v>
      </c>
    </row>
    <row r="941" spans="1:8" ht="15.75">
      <c r="A941" s="530">
        <v>939</v>
      </c>
      <c r="B941" s="546" t="s">
        <v>23835</v>
      </c>
      <c r="C941" s="529" t="str">
        <f t="shared" si="15"/>
        <v>Yes</v>
      </c>
      <c r="D941" s="17">
        <f t="shared" si="14"/>
        <v>0.6916000000000001</v>
      </c>
      <c r="E941" s="587">
        <v>1900</v>
      </c>
      <c r="F941" s="295">
        <v>42534</v>
      </c>
      <c r="G941" s="3" t="s">
        <v>23822</v>
      </c>
      <c r="H941" s="296">
        <v>0.28000000000000003</v>
      </c>
    </row>
    <row r="942" spans="1:8" ht="15.75">
      <c r="A942" s="530">
        <v>940</v>
      </c>
      <c r="B942" s="546" t="s">
        <v>23836</v>
      </c>
      <c r="C942" s="529" t="str">
        <f t="shared" si="15"/>
        <v>Yes</v>
      </c>
      <c r="D942" s="17">
        <f t="shared" si="14"/>
        <v>2.3218000000000001</v>
      </c>
      <c r="E942" s="587">
        <v>6415</v>
      </c>
      <c r="F942" s="295">
        <v>42535</v>
      </c>
      <c r="G942" s="3" t="s">
        <v>23822</v>
      </c>
      <c r="H942" s="296">
        <v>0.94</v>
      </c>
    </row>
    <row r="943" spans="1:8" ht="15.75">
      <c r="A943" s="530">
        <v>941</v>
      </c>
      <c r="B943" s="546" t="s">
        <v>23837</v>
      </c>
      <c r="C943" s="529" t="str">
        <f t="shared" si="15"/>
        <v>Yes</v>
      </c>
      <c r="D943" s="17">
        <f t="shared" si="14"/>
        <v>0.9386000000000001</v>
      </c>
      <c r="E943" s="587">
        <v>2615</v>
      </c>
      <c r="F943" s="295">
        <v>42536</v>
      </c>
      <c r="G943" s="3" t="s">
        <v>23822</v>
      </c>
      <c r="H943" s="296">
        <v>0.38</v>
      </c>
    </row>
    <row r="944" spans="1:8" ht="15.75">
      <c r="A944" s="526">
        <v>942</v>
      </c>
      <c r="B944" s="546" t="s">
        <v>23838</v>
      </c>
      <c r="C944" s="529" t="str">
        <f t="shared" si="15"/>
        <v>Yes</v>
      </c>
      <c r="D944" s="17">
        <f t="shared" si="14"/>
        <v>0.32110000000000005</v>
      </c>
      <c r="E944" s="587">
        <v>881</v>
      </c>
      <c r="F944" s="295">
        <v>42537</v>
      </c>
      <c r="G944" s="3" t="s">
        <v>23822</v>
      </c>
      <c r="H944" s="296">
        <v>0.13</v>
      </c>
    </row>
    <row r="945" spans="1:8" ht="15.75">
      <c r="A945" s="530">
        <v>943</v>
      </c>
      <c r="B945" s="546" t="s">
        <v>23839</v>
      </c>
      <c r="C945" s="529" t="str">
        <f t="shared" si="15"/>
        <v>Yes</v>
      </c>
      <c r="D945" s="17">
        <f t="shared" si="14"/>
        <v>2.3218000000000001</v>
      </c>
      <c r="E945" s="587">
        <v>6387</v>
      </c>
      <c r="F945" s="295">
        <v>42538</v>
      </c>
      <c r="G945" s="3" t="s">
        <v>23822</v>
      </c>
      <c r="H945" s="296">
        <v>0.94</v>
      </c>
    </row>
    <row r="946" spans="1:8" ht="15.75">
      <c r="A946" s="530">
        <v>944</v>
      </c>
      <c r="B946" s="546" t="s">
        <v>23840</v>
      </c>
      <c r="C946" s="529" t="str">
        <f t="shared" si="15"/>
        <v>Yes</v>
      </c>
      <c r="D946" s="17">
        <f t="shared" si="14"/>
        <v>0.9880000000000001</v>
      </c>
      <c r="E946" s="587">
        <v>2753</v>
      </c>
      <c r="F946" s="295">
        <v>42539</v>
      </c>
      <c r="G946" s="3" t="s">
        <v>23822</v>
      </c>
      <c r="H946" s="296">
        <v>0.4</v>
      </c>
    </row>
    <row r="947" spans="1:8" ht="15.75">
      <c r="A947" s="530">
        <v>945</v>
      </c>
      <c r="B947" s="546" t="s">
        <v>23841</v>
      </c>
      <c r="C947" s="529" t="str">
        <f t="shared" si="15"/>
        <v>Yes</v>
      </c>
      <c r="D947" s="17">
        <f t="shared" si="14"/>
        <v>0.81510000000000016</v>
      </c>
      <c r="E947" s="587">
        <v>2230</v>
      </c>
      <c r="F947" s="295">
        <v>42540</v>
      </c>
      <c r="G947" s="3" t="s">
        <v>23822</v>
      </c>
      <c r="H947" s="296">
        <v>0.33</v>
      </c>
    </row>
    <row r="948" spans="1:8" ht="15.75">
      <c r="A948" s="526">
        <v>946</v>
      </c>
      <c r="B948" s="546" t="s">
        <v>23842</v>
      </c>
      <c r="C948" s="529" t="str">
        <f t="shared" si="15"/>
        <v>Yes</v>
      </c>
      <c r="D948" s="17">
        <f t="shared" si="14"/>
        <v>1.0868</v>
      </c>
      <c r="E948" s="587">
        <v>3001</v>
      </c>
      <c r="F948" s="295">
        <v>42541</v>
      </c>
      <c r="G948" s="3" t="s">
        <v>23822</v>
      </c>
      <c r="H948" s="296">
        <v>0.44</v>
      </c>
    </row>
    <row r="949" spans="1:8" ht="15.75">
      <c r="A949" s="530">
        <v>947</v>
      </c>
      <c r="B949" s="546" t="s">
        <v>23843</v>
      </c>
      <c r="C949" s="529" t="str">
        <f t="shared" si="15"/>
        <v>Yes</v>
      </c>
      <c r="D949" s="17">
        <f t="shared" si="14"/>
        <v>1.0868</v>
      </c>
      <c r="E949" s="587">
        <v>3001</v>
      </c>
      <c r="F949" s="295">
        <v>42542</v>
      </c>
      <c r="G949" s="3" t="s">
        <v>23822</v>
      </c>
      <c r="H949" s="296">
        <v>0.44</v>
      </c>
    </row>
    <row r="950" spans="1:8" ht="15.75">
      <c r="A950" s="530">
        <v>948</v>
      </c>
      <c r="B950" s="546" t="s">
        <v>23844</v>
      </c>
      <c r="C950" s="529" t="str">
        <f t="shared" si="15"/>
        <v>Yes</v>
      </c>
      <c r="D950" s="17">
        <f t="shared" si="14"/>
        <v>2.4947000000000004</v>
      </c>
      <c r="E950" s="587">
        <v>6883</v>
      </c>
      <c r="F950" s="297">
        <v>42520</v>
      </c>
      <c r="G950" s="3" t="s">
        <v>23845</v>
      </c>
      <c r="H950" s="296">
        <v>1.01</v>
      </c>
    </row>
    <row r="951" spans="1:8" ht="15.75">
      <c r="A951" s="530">
        <v>949</v>
      </c>
      <c r="B951" s="546" t="s">
        <v>12122</v>
      </c>
      <c r="C951" s="529" t="str">
        <f t="shared" si="15"/>
        <v>Yes</v>
      </c>
      <c r="D951" s="17">
        <f t="shared" si="14"/>
        <v>0.1482</v>
      </c>
      <c r="E951" s="587">
        <v>413</v>
      </c>
      <c r="F951" s="297">
        <v>42521</v>
      </c>
      <c r="G951" s="3" t="s">
        <v>23845</v>
      </c>
      <c r="H951" s="296">
        <v>0.06</v>
      </c>
    </row>
    <row r="952" spans="1:8" ht="15.75">
      <c r="A952" s="526">
        <v>950</v>
      </c>
      <c r="B952" s="546" t="s">
        <v>23846</v>
      </c>
      <c r="C952" s="529" t="str">
        <f t="shared" si="15"/>
        <v>Yes</v>
      </c>
      <c r="D952" s="17">
        <f t="shared" si="14"/>
        <v>3.4580000000000002</v>
      </c>
      <c r="E952" s="587">
        <v>9498</v>
      </c>
      <c r="F952" s="297">
        <v>42522</v>
      </c>
      <c r="G952" s="3" t="s">
        <v>23845</v>
      </c>
      <c r="H952" s="296">
        <v>1.4</v>
      </c>
    </row>
    <row r="953" spans="1:8" ht="15.75">
      <c r="A953" s="278">
        <v>951</v>
      </c>
      <c r="B953" s="294" t="s">
        <v>23847</v>
      </c>
      <c r="C953" s="280" t="str">
        <f t="shared" si="15"/>
        <v>Yes</v>
      </c>
      <c r="D953" s="62">
        <f t="shared" si="14"/>
        <v>0.86450000000000005</v>
      </c>
      <c r="E953" s="588">
        <v>2395</v>
      </c>
      <c r="F953" s="297">
        <v>42523</v>
      </c>
      <c r="G953" s="3" t="s">
        <v>23845</v>
      </c>
      <c r="H953" s="296">
        <v>0.35</v>
      </c>
    </row>
    <row r="954" spans="1:8" ht="15.75">
      <c r="A954" s="278">
        <v>952</v>
      </c>
      <c r="B954" s="298" t="s">
        <v>23848</v>
      </c>
      <c r="C954" s="286" t="str">
        <f t="shared" si="15"/>
        <v>Yes</v>
      </c>
      <c r="D954" s="62">
        <f t="shared" si="14"/>
        <v>0.88919999999999999</v>
      </c>
      <c r="E954" s="589">
        <v>2423</v>
      </c>
      <c r="F954" s="297">
        <v>42520</v>
      </c>
      <c r="G954" s="3" t="s">
        <v>23849</v>
      </c>
      <c r="H954" s="299">
        <v>0.36</v>
      </c>
    </row>
    <row r="955" spans="1:8" ht="15.75">
      <c r="A955" s="278">
        <v>953</v>
      </c>
      <c r="B955" s="298" t="s">
        <v>23850</v>
      </c>
      <c r="C955" s="286" t="str">
        <f t="shared" si="15"/>
        <v>Yes</v>
      </c>
      <c r="D955" s="62">
        <f t="shared" si="14"/>
        <v>1.3091000000000002</v>
      </c>
      <c r="E955" s="589">
        <v>3606</v>
      </c>
      <c r="F955" s="297">
        <v>42520</v>
      </c>
      <c r="G955" s="3" t="s">
        <v>23849</v>
      </c>
      <c r="H955" s="299">
        <v>0.53</v>
      </c>
    </row>
    <row r="956" spans="1:8" ht="15.75">
      <c r="A956" s="526">
        <v>954</v>
      </c>
      <c r="B956" s="547" t="s">
        <v>23851</v>
      </c>
      <c r="C956" s="541" t="str">
        <f t="shared" si="15"/>
        <v>Yes</v>
      </c>
      <c r="D956" s="17">
        <f t="shared" si="14"/>
        <v>2.0007000000000001</v>
      </c>
      <c r="E956" s="590">
        <v>5506</v>
      </c>
      <c r="F956" s="548">
        <v>42613</v>
      </c>
      <c r="G956" s="3" t="s">
        <v>23849</v>
      </c>
      <c r="H956" s="300">
        <v>0.81</v>
      </c>
    </row>
    <row r="957" spans="1:8" ht="15.75">
      <c r="A957" s="530">
        <v>955</v>
      </c>
      <c r="B957" s="547" t="s">
        <v>23852</v>
      </c>
      <c r="C957" s="541" t="str">
        <f t="shared" si="15"/>
        <v>Yes</v>
      </c>
      <c r="D957" s="17">
        <f t="shared" si="14"/>
        <v>0.74099999999999999</v>
      </c>
      <c r="E957" s="590">
        <v>2065</v>
      </c>
      <c r="F957" s="548">
        <v>42520</v>
      </c>
      <c r="G957" s="3" t="s">
        <v>23849</v>
      </c>
      <c r="H957" s="299">
        <v>0.3</v>
      </c>
    </row>
    <row r="958" spans="1:8" ht="15.75">
      <c r="A958" s="530">
        <v>956</v>
      </c>
      <c r="B958" s="547" t="s">
        <v>21694</v>
      </c>
      <c r="C958" s="541" t="str">
        <f t="shared" si="15"/>
        <v>Yes</v>
      </c>
      <c r="D958" s="17">
        <f t="shared" si="14"/>
        <v>2.2971000000000004</v>
      </c>
      <c r="E958" s="590">
        <v>6332</v>
      </c>
      <c r="F958" s="548">
        <v>42520</v>
      </c>
      <c r="G958" s="3" t="s">
        <v>23849</v>
      </c>
      <c r="H958" s="299">
        <v>0.93</v>
      </c>
    </row>
    <row r="959" spans="1:8" ht="15.75">
      <c r="A959" s="530">
        <v>957</v>
      </c>
      <c r="B959" s="547" t="s">
        <v>23853</v>
      </c>
      <c r="C959" s="541" t="str">
        <f t="shared" si="15"/>
        <v>Yes</v>
      </c>
      <c r="D959" s="17">
        <f t="shared" si="14"/>
        <v>0.1482</v>
      </c>
      <c r="E959" s="590">
        <v>385</v>
      </c>
      <c r="F959" s="548">
        <v>42520</v>
      </c>
      <c r="G959" s="3" t="s">
        <v>23849</v>
      </c>
      <c r="H959" s="299">
        <v>0.06</v>
      </c>
    </row>
    <row r="960" spans="1:8" ht="15.75">
      <c r="A960" s="526">
        <v>958</v>
      </c>
      <c r="B960" s="547" t="s">
        <v>23854</v>
      </c>
      <c r="C960" s="541" t="str">
        <f t="shared" si="15"/>
        <v>Yes</v>
      </c>
      <c r="D960" s="17">
        <f t="shared" si="14"/>
        <v>1.6055000000000001</v>
      </c>
      <c r="E960" s="590">
        <v>4405</v>
      </c>
      <c r="F960" s="548">
        <v>42520</v>
      </c>
      <c r="G960" s="3" t="s">
        <v>23849</v>
      </c>
      <c r="H960" s="299">
        <v>0.65</v>
      </c>
    </row>
    <row r="961" spans="1:8" ht="15.75">
      <c r="A961" s="530">
        <v>959</v>
      </c>
      <c r="B961" s="547" t="s">
        <v>23855</v>
      </c>
      <c r="C961" s="541" t="str">
        <f t="shared" si="15"/>
        <v>Yes</v>
      </c>
      <c r="D961" s="17">
        <f t="shared" si="14"/>
        <v>3.6803000000000003</v>
      </c>
      <c r="E961" s="590">
        <v>10159</v>
      </c>
      <c r="F961" s="548">
        <v>42520</v>
      </c>
      <c r="G961" s="3" t="s">
        <v>23849</v>
      </c>
      <c r="H961" s="299">
        <v>1.49</v>
      </c>
    </row>
    <row r="962" spans="1:8" ht="15.75">
      <c r="A962" s="530">
        <v>960</v>
      </c>
      <c r="B962" s="547" t="s">
        <v>23856</v>
      </c>
      <c r="C962" s="541" t="str">
        <f t="shared" si="15"/>
        <v>Yes</v>
      </c>
      <c r="D962" s="17">
        <f t="shared" si="14"/>
        <v>0.41990000000000005</v>
      </c>
      <c r="E962" s="590">
        <v>1129</v>
      </c>
      <c r="F962" s="548">
        <v>42520</v>
      </c>
      <c r="G962" s="3" t="s">
        <v>23849</v>
      </c>
      <c r="H962" s="299">
        <v>0.17</v>
      </c>
    </row>
    <row r="963" spans="1:8" ht="15.75">
      <c r="A963" s="530">
        <v>961</v>
      </c>
      <c r="B963" s="547" t="s">
        <v>23857</v>
      </c>
      <c r="C963" s="541" t="str">
        <f t="shared" si="15"/>
        <v>Yes</v>
      </c>
      <c r="D963" s="17">
        <f t="shared" si="14"/>
        <v>2.9393000000000002</v>
      </c>
      <c r="E963" s="590">
        <v>8094</v>
      </c>
      <c r="F963" s="548">
        <v>42520</v>
      </c>
      <c r="G963" s="3" t="s">
        <v>23849</v>
      </c>
      <c r="H963" s="299">
        <v>1.19</v>
      </c>
    </row>
    <row r="964" spans="1:8" ht="15.75">
      <c r="A964" s="526">
        <v>962</v>
      </c>
      <c r="B964" s="547" t="s">
        <v>23858</v>
      </c>
      <c r="C964" s="541" t="str">
        <f t="shared" si="15"/>
        <v>Yes</v>
      </c>
      <c r="D964" s="17">
        <f t="shared" si="14"/>
        <v>0.32110000000000005</v>
      </c>
      <c r="E964" s="590">
        <v>909</v>
      </c>
      <c r="F964" s="548">
        <v>42520</v>
      </c>
      <c r="G964" s="3" t="s">
        <v>23849</v>
      </c>
      <c r="H964" s="299">
        <v>0.13</v>
      </c>
    </row>
    <row r="965" spans="1:8" ht="15.75">
      <c r="A965" s="530">
        <v>963</v>
      </c>
      <c r="B965" s="547" t="s">
        <v>23859</v>
      </c>
      <c r="C965" s="541" t="str">
        <f t="shared" si="15"/>
        <v>Yes</v>
      </c>
      <c r="D965" s="17">
        <f t="shared" ref="D965:D1028" si="16">H965*2.47</f>
        <v>2.8405</v>
      </c>
      <c r="E965" s="590">
        <v>7791</v>
      </c>
      <c r="F965" s="548">
        <v>42520</v>
      </c>
      <c r="G965" s="3" t="s">
        <v>23849</v>
      </c>
      <c r="H965" s="299">
        <v>1.1499999999999999</v>
      </c>
    </row>
    <row r="966" spans="1:8" ht="15.75">
      <c r="A966" s="530">
        <v>964</v>
      </c>
      <c r="B966" s="547" t="s">
        <v>23860</v>
      </c>
      <c r="C966" s="541" t="str">
        <f t="shared" si="15"/>
        <v>Yes</v>
      </c>
      <c r="D966" s="17">
        <f t="shared" si="16"/>
        <v>0.66690000000000005</v>
      </c>
      <c r="E966" s="590">
        <v>1817</v>
      </c>
      <c r="F966" s="548">
        <v>42520</v>
      </c>
      <c r="G966" s="3" t="s">
        <v>23849</v>
      </c>
      <c r="H966" s="299">
        <v>0.27</v>
      </c>
    </row>
    <row r="967" spans="1:8" ht="15.75">
      <c r="A967" s="530">
        <v>965</v>
      </c>
      <c r="B967" s="547" t="s">
        <v>21847</v>
      </c>
      <c r="C967" s="541" t="str">
        <f t="shared" si="15"/>
        <v>Yes</v>
      </c>
      <c r="D967" s="17">
        <f t="shared" si="16"/>
        <v>3.4333</v>
      </c>
      <c r="E967" s="590">
        <v>9443</v>
      </c>
      <c r="F967" s="548">
        <v>42520</v>
      </c>
      <c r="G967" s="3" t="s">
        <v>23849</v>
      </c>
      <c r="H967" s="299">
        <v>1.39</v>
      </c>
    </row>
    <row r="968" spans="1:8" ht="15.75">
      <c r="A968" s="526">
        <v>966</v>
      </c>
      <c r="B968" s="547" t="s">
        <v>23861</v>
      </c>
      <c r="C968" s="541" t="str">
        <f t="shared" si="15"/>
        <v>Yes</v>
      </c>
      <c r="D968" s="17">
        <f t="shared" si="16"/>
        <v>0.24700000000000003</v>
      </c>
      <c r="E968" s="590">
        <v>688</v>
      </c>
      <c r="F968" s="548">
        <v>42520</v>
      </c>
      <c r="G968" s="3" t="s">
        <v>23849</v>
      </c>
      <c r="H968" s="299">
        <v>0.1</v>
      </c>
    </row>
    <row r="969" spans="1:8" ht="15.75">
      <c r="A969" s="530">
        <v>967</v>
      </c>
      <c r="B969" s="547" t="s">
        <v>23862</v>
      </c>
      <c r="C969" s="541" t="str">
        <f t="shared" si="15"/>
        <v>Yes</v>
      </c>
      <c r="D969" s="17">
        <f t="shared" si="16"/>
        <v>0.1482</v>
      </c>
      <c r="E969" s="590">
        <v>385</v>
      </c>
      <c r="F969" s="548">
        <v>42520</v>
      </c>
      <c r="G969" s="3" t="s">
        <v>23849</v>
      </c>
      <c r="H969" s="299">
        <v>0.06</v>
      </c>
    </row>
    <row r="970" spans="1:8" ht="15.75">
      <c r="A970" s="530">
        <v>968</v>
      </c>
      <c r="B970" s="547" t="s">
        <v>19098</v>
      </c>
      <c r="C970" s="541" t="str">
        <f t="shared" si="15"/>
        <v>Yes</v>
      </c>
      <c r="D970" s="17">
        <f t="shared" si="16"/>
        <v>1.5808000000000002</v>
      </c>
      <c r="E970" s="590">
        <v>4377</v>
      </c>
      <c r="F970" s="548">
        <v>42520</v>
      </c>
      <c r="G970" s="3" t="s">
        <v>23849</v>
      </c>
      <c r="H970" s="299">
        <v>0.64</v>
      </c>
    </row>
    <row r="971" spans="1:8" ht="15.75">
      <c r="A971" s="530">
        <v>969</v>
      </c>
      <c r="B971" s="547" t="s">
        <v>23863</v>
      </c>
      <c r="C971" s="541" t="str">
        <f t="shared" si="15"/>
        <v>Yes</v>
      </c>
      <c r="D971" s="17">
        <f t="shared" si="16"/>
        <v>4.5695000000000006</v>
      </c>
      <c r="E971" s="590">
        <v>12581</v>
      </c>
      <c r="F971" s="548">
        <v>42520</v>
      </c>
      <c r="G971" s="3" t="s">
        <v>23849</v>
      </c>
      <c r="H971" s="299">
        <v>1.85</v>
      </c>
    </row>
    <row r="972" spans="1:8" ht="15.75">
      <c r="A972" s="526">
        <v>970</v>
      </c>
      <c r="B972" s="547" t="s">
        <v>23864</v>
      </c>
      <c r="C972" s="541" t="str">
        <f t="shared" si="15"/>
        <v>Yes</v>
      </c>
      <c r="D972" s="17">
        <f t="shared" si="16"/>
        <v>2.3218000000000001</v>
      </c>
      <c r="E972" s="590">
        <v>6360</v>
      </c>
      <c r="F972" s="548">
        <v>42520</v>
      </c>
      <c r="G972" s="3" t="s">
        <v>23849</v>
      </c>
      <c r="H972" s="299">
        <v>0.94</v>
      </c>
    </row>
    <row r="973" spans="1:8" ht="15.75">
      <c r="A973" s="530">
        <v>971</v>
      </c>
      <c r="B973" s="547" t="s">
        <v>23865</v>
      </c>
      <c r="C973" s="541" t="str">
        <f t="shared" si="15"/>
        <v>Yes</v>
      </c>
      <c r="D973" s="17">
        <f t="shared" si="16"/>
        <v>1.7784</v>
      </c>
      <c r="E973" s="590">
        <v>4873</v>
      </c>
      <c r="F973" s="548">
        <v>42520</v>
      </c>
      <c r="G973" s="3" t="s">
        <v>23849</v>
      </c>
      <c r="H973" s="299">
        <v>0.72</v>
      </c>
    </row>
    <row r="974" spans="1:8" ht="15.75">
      <c r="A974" s="530">
        <v>972</v>
      </c>
      <c r="B974" s="547" t="s">
        <v>23866</v>
      </c>
      <c r="C974" s="541" t="str">
        <f t="shared" si="15"/>
        <v>Yes</v>
      </c>
      <c r="D974" s="17">
        <f t="shared" si="16"/>
        <v>0.3705</v>
      </c>
      <c r="E974" s="590">
        <v>991</v>
      </c>
      <c r="F974" s="548">
        <v>42520</v>
      </c>
      <c r="G974" s="3" t="s">
        <v>23849</v>
      </c>
      <c r="H974" s="299">
        <v>0.15</v>
      </c>
    </row>
    <row r="975" spans="1:8" ht="15.75">
      <c r="A975" s="530">
        <v>973</v>
      </c>
      <c r="B975" s="547" t="s">
        <v>23867</v>
      </c>
      <c r="C975" s="541" t="str">
        <f t="shared" si="15"/>
        <v>Yes</v>
      </c>
      <c r="D975" s="17">
        <f t="shared" si="16"/>
        <v>0.56810000000000005</v>
      </c>
      <c r="E975" s="590">
        <v>1569</v>
      </c>
      <c r="F975" s="548">
        <v>42520</v>
      </c>
      <c r="G975" s="3" t="s">
        <v>23849</v>
      </c>
      <c r="H975" s="299">
        <v>0.23</v>
      </c>
    </row>
    <row r="976" spans="1:8" ht="15.75">
      <c r="A976" s="526">
        <v>974</v>
      </c>
      <c r="B976" s="547" t="s">
        <v>23868</v>
      </c>
      <c r="C976" s="541" t="str">
        <f t="shared" si="15"/>
        <v>Yes</v>
      </c>
      <c r="D976" s="17">
        <f t="shared" si="16"/>
        <v>1.1609</v>
      </c>
      <c r="E976" s="590">
        <v>3166</v>
      </c>
      <c r="F976" s="548">
        <v>42520</v>
      </c>
      <c r="G976" s="3" t="s">
        <v>23849</v>
      </c>
      <c r="H976" s="299">
        <v>0.47</v>
      </c>
    </row>
    <row r="977" spans="1:8" ht="15.75">
      <c r="A977" s="530">
        <v>975</v>
      </c>
      <c r="B977" s="547" t="s">
        <v>23869</v>
      </c>
      <c r="C977" s="541" t="str">
        <f t="shared" si="15"/>
        <v>Yes</v>
      </c>
      <c r="D977" s="17">
        <f t="shared" si="16"/>
        <v>0.4446</v>
      </c>
      <c r="E977" s="590">
        <v>1239</v>
      </c>
      <c r="F977" s="548">
        <v>42520</v>
      </c>
      <c r="G977" s="3" t="s">
        <v>23849</v>
      </c>
      <c r="H977" s="299">
        <v>0.18</v>
      </c>
    </row>
    <row r="978" spans="1:8" ht="15.75">
      <c r="A978" s="530">
        <v>976</v>
      </c>
      <c r="B978" s="547" t="s">
        <v>23870</v>
      </c>
      <c r="C978" s="541" t="str">
        <f t="shared" si="15"/>
        <v>Yes</v>
      </c>
      <c r="D978" s="17">
        <f t="shared" si="16"/>
        <v>4.1249000000000002</v>
      </c>
      <c r="E978" s="590">
        <v>11343</v>
      </c>
      <c r="F978" s="548">
        <v>42520</v>
      </c>
      <c r="G978" s="3" t="s">
        <v>23849</v>
      </c>
      <c r="H978" s="299">
        <v>1.67</v>
      </c>
    </row>
    <row r="979" spans="1:8" ht="15.75">
      <c r="A979" s="530">
        <v>977</v>
      </c>
      <c r="B979" s="547" t="s">
        <v>23871</v>
      </c>
      <c r="C979" s="541" t="str">
        <f t="shared" si="15"/>
        <v>Yes</v>
      </c>
      <c r="D979" s="17">
        <f t="shared" si="16"/>
        <v>0.24700000000000003</v>
      </c>
      <c r="E979" s="590">
        <v>661</v>
      </c>
      <c r="F979" s="548">
        <v>42520</v>
      </c>
      <c r="G979" s="3" t="s">
        <v>23849</v>
      </c>
      <c r="H979" s="299">
        <v>0.1</v>
      </c>
    </row>
    <row r="980" spans="1:8" ht="15.75">
      <c r="A980" s="526">
        <v>978</v>
      </c>
      <c r="B980" s="547" t="s">
        <v>23872</v>
      </c>
      <c r="C980" s="541" t="str">
        <f t="shared" si="15"/>
        <v>Yes</v>
      </c>
      <c r="D980" s="17">
        <f t="shared" si="16"/>
        <v>0.2717</v>
      </c>
      <c r="E980" s="590">
        <v>771</v>
      </c>
      <c r="F980" s="548">
        <v>42520</v>
      </c>
      <c r="G980" s="3" t="s">
        <v>23849</v>
      </c>
      <c r="H980" s="299">
        <v>0.11</v>
      </c>
    </row>
    <row r="981" spans="1:8" ht="15.75">
      <c r="A981" s="530">
        <v>979</v>
      </c>
      <c r="B981" s="547" t="s">
        <v>23873</v>
      </c>
      <c r="C981" s="541" t="str">
        <f t="shared" si="15"/>
        <v>Yes</v>
      </c>
      <c r="D981" s="17">
        <f t="shared" si="16"/>
        <v>1.0621</v>
      </c>
      <c r="E981" s="590">
        <v>2891</v>
      </c>
      <c r="F981" s="548">
        <v>42520</v>
      </c>
      <c r="G981" s="3" t="s">
        <v>23849</v>
      </c>
      <c r="H981" s="299">
        <v>0.43</v>
      </c>
    </row>
    <row r="982" spans="1:8" ht="15.75">
      <c r="A982" s="530">
        <v>980</v>
      </c>
      <c r="B982" s="547" t="s">
        <v>23874</v>
      </c>
      <c r="C982" s="541" t="str">
        <f t="shared" si="15"/>
        <v>Yes</v>
      </c>
      <c r="D982" s="17">
        <f t="shared" si="16"/>
        <v>0.6422000000000001</v>
      </c>
      <c r="E982" s="590">
        <v>1789</v>
      </c>
      <c r="F982" s="548">
        <v>42520</v>
      </c>
      <c r="G982" s="3" t="s">
        <v>23849</v>
      </c>
      <c r="H982" s="299">
        <v>0.26</v>
      </c>
    </row>
    <row r="983" spans="1:8" ht="15.75">
      <c r="A983" s="530">
        <v>981</v>
      </c>
      <c r="B983" s="547" t="s">
        <v>23875</v>
      </c>
      <c r="C983" s="541" t="str">
        <f t="shared" si="15"/>
        <v>Yes</v>
      </c>
      <c r="D983" s="17">
        <f t="shared" si="16"/>
        <v>2.5935000000000001</v>
      </c>
      <c r="E983" s="590">
        <v>7130</v>
      </c>
      <c r="F983" s="548">
        <v>42613</v>
      </c>
      <c r="G983" s="3" t="s">
        <v>23849</v>
      </c>
      <c r="H983" s="300">
        <v>1.05</v>
      </c>
    </row>
    <row r="984" spans="1:8" ht="15.75">
      <c r="A984" s="526">
        <v>982</v>
      </c>
      <c r="B984" s="547" t="s">
        <v>23876</v>
      </c>
      <c r="C984" s="541" t="str">
        <f t="shared" si="15"/>
        <v>Yes</v>
      </c>
      <c r="D984" s="17">
        <f t="shared" si="16"/>
        <v>3.9026000000000005</v>
      </c>
      <c r="E984" s="590">
        <v>10737</v>
      </c>
      <c r="F984" s="548">
        <v>42520</v>
      </c>
      <c r="G984" s="3" t="s">
        <v>23849</v>
      </c>
      <c r="H984" s="299">
        <v>1.58</v>
      </c>
    </row>
    <row r="985" spans="1:8" ht="15.75">
      <c r="A985" s="530">
        <v>983</v>
      </c>
      <c r="B985" s="547" t="s">
        <v>23877</v>
      </c>
      <c r="C985" s="541" t="str">
        <f t="shared" si="15"/>
        <v>Yes</v>
      </c>
      <c r="D985" s="17">
        <f t="shared" si="16"/>
        <v>1.8278000000000001</v>
      </c>
      <c r="E985" s="590">
        <v>5066</v>
      </c>
      <c r="F985" s="548">
        <v>42520</v>
      </c>
      <c r="G985" s="3" t="s">
        <v>23849</v>
      </c>
      <c r="H985" s="299">
        <v>0.74</v>
      </c>
    </row>
    <row r="986" spans="1:8" ht="15.75">
      <c r="A986" s="530">
        <v>984</v>
      </c>
      <c r="B986" s="547" t="s">
        <v>23878</v>
      </c>
      <c r="C986" s="541" t="str">
        <f t="shared" si="15"/>
        <v>Yes</v>
      </c>
      <c r="D986" s="17">
        <f t="shared" si="16"/>
        <v>0.91390000000000005</v>
      </c>
      <c r="E986" s="590">
        <v>2505</v>
      </c>
      <c r="F986" s="548">
        <v>42520</v>
      </c>
      <c r="G986" s="3" t="s">
        <v>23849</v>
      </c>
      <c r="H986" s="299">
        <v>0.37</v>
      </c>
    </row>
    <row r="987" spans="1:8" ht="15.75">
      <c r="A987" s="530">
        <v>985</v>
      </c>
      <c r="B987" s="547" t="s">
        <v>23879</v>
      </c>
      <c r="C987" s="541" t="str">
        <f t="shared" si="15"/>
        <v>Yes</v>
      </c>
      <c r="D987" s="17">
        <f t="shared" si="16"/>
        <v>2.4947000000000004</v>
      </c>
      <c r="E987" s="590">
        <v>6883</v>
      </c>
      <c r="F987" s="548">
        <v>42520</v>
      </c>
      <c r="G987" s="3" t="s">
        <v>23849</v>
      </c>
      <c r="H987" s="299">
        <v>1.01</v>
      </c>
    </row>
    <row r="988" spans="1:8" ht="15.75">
      <c r="A988" s="526">
        <v>986</v>
      </c>
      <c r="B988" s="547" t="s">
        <v>22273</v>
      </c>
      <c r="C988" s="541" t="str">
        <f t="shared" si="15"/>
        <v>Yes</v>
      </c>
      <c r="D988" s="17">
        <f t="shared" si="16"/>
        <v>2.0007000000000001</v>
      </c>
      <c r="E988" s="590">
        <v>5506</v>
      </c>
      <c r="F988" s="548">
        <v>42520</v>
      </c>
      <c r="G988" s="3" t="s">
        <v>23849</v>
      </c>
      <c r="H988" s="299">
        <v>0.81</v>
      </c>
    </row>
    <row r="989" spans="1:8" ht="15.75">
      <c r="A989" s="530">
        <v>987</v>
      </c>
      <c r="B989" s="547" t="s">
        <v>17007</v>
      </c>
      <c r="C989" s="541" t="str">
        <f t="shared" si="15"/>
        <v>Yes</v>
      </c>
      <c r="D989" s="17">
        <f t="shared" si="16"/>
        <v>2.0007000000000001</v>
      </c>
      <c r="E989" s="590">
        <v>5506</v>
      </c>
      <c r="F989" s="548">
        <v>42520</v>
      </c>
      <c r="G989" s="3" t="s">
        <v>23849</v>
      </c>
      <c r="H989" s="299">
        <v>0.81</v>
      </c>
    </row>
    <row r="990" spans="1:8" ht="15.75">
      <c r="A990" s="530">
        <v>988</v>
      </c>
      <c r="B990" s="547" t="s">
        <v>23880</v>
      </c>
      <c r="C990" s="541" t="str">
        <f t="shared" si="15"/>
        <v>Yes</v>
      </c>
      <c r="D990" s="17">
        <f t="shared" si="16"/>
        <v>4.8658999999999999</v>
      </c>
      <c r="E990" s="590">
        <v>13407</v>
      </c>
      <c r="F990" s="548">
        <v>42520</v>
      </c>
      <c r="G990" s="3" t="s">
        <v>23849</v>
      </c>
      <c r="H990" s="299">
        <v>1.97</v>
      </c>
    </row>
    <row r="991" spans="1:8" ht="15.75">
      <c r="A991" s="530">
        <v>989</v>
      </c>
      <c r="B991" s="547" t="s">
        <v>23881</v>
      </c>
      <c r="C991" s="541" t="str">
        <f t="shared" ref="C991:C1054" si="17">IF(H991&lt;2,"Yes","No")</f>
        <v>Yes</v>
      </c>
      <c r="D991" s="17">
        <f t="shared" si="16"/>
        <v>1.1362000000000001</v>
      </c>
      <c r="E991" s="590">
        <v>3138</v>
      </c>
      <c r="F991" s="548">
        <v>42520</v>
      </c>
      <c r="G991" s="3" t="s">
        <v>23849</v>
      </c>
      <c r="H991" s="299">
        <v>0.46</v>
      </c>
    </row>
    <row r="992" spans="1:8" ht="15.75">
      <c r="A992" s="526">
        <v>990</v>
      </c>
      <c r="B992" s="547" t="s">
        <v>23882</v>
      </c>
      <c r="C992" s="541" t="str">
        <f t="shared" si="17"/>
        <v>Yes</v>
      </c>
      <c r="D992" s="17">
        <f t="shared" si="16"/>
        <v>0.24700000000000003</v>
      </c>
      <c r="E992" s="590">
        <v>661</v>
      </c>
      <c r="F992" s="548">
        <v>42520</v>
      </c>
      <c r="G992" s="3" t="s">
        <v>23849</v>
      </c>
      <c r="H992" s="299">
        <v>0.1</v>
      </c>
    </row>
    <row r="993" spans="1:8" ht="15.75">
      <c r="A993" s="530">
        <v>991</v>
      </c>
      <c r="B993" s="547" t="s">
        <v>23883</v>
      </c>
      <c r="C993" s="541" t="str">
        <f t="shared" si="17"/>
        <v>Yes</v>
      </c>
      <c r="D993" s="17">
        <f t="shared" si="16"/>
        <v>4.2484000000000002</v>
      </c>
      <c r="E993" s="590">
        <v>11700</v>
      </c>
      <c r="F993" s="548">
        <v>42520</v>
      </c>
      <c r="G993" s="3" t="s">
        <v>23849</v>
      </c>
      <c r="H993" s="299">
        <v>1.72</v>
      </c>
    </row>
    <row r="994" spans="1:8" ht="15.75">
      <c r="A994" s="530">
        <v>992</v>
      </c>
      <c r="B994" s="547" t="s">
        <v>11876</v>
      </c>
      <c r="C994" s="541" t="str">
        <f t="shared" si="17"/>
        <v>Yes</v>
      </c>
      <c r="D994" s="17">
        <f t="shared" si="16"/>
        <v>4.3966000000000003</v>
      </c>
      <c r="E994" s="590">
        <v>12086</v>
      </c>
      <c r="F994" s="548">
        <v>42520</v>
      </c>
      <c r="G994" s="3" t="s">
        <v>23849</v>
      </c>
      <c r="H994" s="299">
        <v>1.78</v>
      </c>
    </row>
    <row r="995" spans="1:8" ht="15.75">
      <c r="A995" s="530">
        <v>993</v>
      </c>
      <c r="B995" s="547" t="s">
        <v>23884</v>
      </c>
      <c r="C995" s="541" t="str">
        <f t="shared" si="17"/>
        <v>Yes</v>
      </c>
      <c r="D995" s="17">
        <f t="shared" si="16"/>
        <v>0.91390000000000005</v>
      </c>
      <c r="E995" s="590">
        <v>2505</v>
      </c>
      <c r="F995" s="548">
        <v>42520</v>
      </c>
      <c r="G995" s="3" t="s">
        <v>23849</v>
      </c>
      <c r="H995" s="299">
        <v>0.37</v>
      </c>
    </row>
    <row r="996" spans="1:8" ht="15.75">
      <c r="A996" s="526">
        <v>994</v>
      </c>
      <c r="B996" s="547" t="s">
        <v>22856</v>
      </c>
      <c r="C996" s="541" t="str">
        <f t="shared" si="17"/>
        <v>Yes</v>
      </c>
      <c r="D996" s="17">
        <f t="shared" si="16"/>
        <v>0.66690000000000005</v>
      </c>
      <c r="E996" s="590">
        <v>1817</v>
      </c>
      <c r="F996" s="548">
        <v>42520</v>
      </c>
      <c r="G996" s="3" t="s">
        <v>23849</v>
      </c>
      <c r="H996" s="299">
        <v>0.27</v>
      </c>
    </row>
    <row r="997" spans="1:8" ht="15.75">
      <c r="A997" s="530">
        <v>995</v>
      </c>
      <c r="B997" s="547" t="s">
        <v>23885</v>
      </c>
      <c r="C997" s="541" t="str">
        <f t="shared" si="17"/>
        <v>Yes</v>
      </c>
      <c r="D997" s="17">
        <f t="shared" si="16"/>
        <v>0.41990000000000005</v>
      </c>
      <c r="E997" s="590">
        <v>1129</v>
      </c>
      <c r="F997" s="548">
        <v>42520</v>
      </c>
      <c r="G997" s="3" t="s">
        <v>23849</v>
      </c>
      <c r="H997" s="299">
        <v>0.17</v>
      </c>
    </row>
    <row r="998" spans="1:8" ht="15.75">
      <c r="A998" s="530">
        <v>996</v>
      </c>
      <c r="B998" s="547" t="s">
        <v>23886</v>
      </c>
      <c r="C998" s="541" t="str">
        <f t="shared" si="17"/>
        <v>Yes</v>
      </c>
      <c r="D998" s="17">
        <f t="shared" si="16"/>
        <v>1.482</v>
      </c>
      <c r="E998" s="590">
        <v>4074</v>
      </c>
      <c r="F998" s="548">
        <v>42520</v>
      </c>
      <c r="G998" s="3" t="s">
        <v>23849</v>
      </c>
      <c r="H998" s="299">
        <v>0.6</v>
      </c>
    </row>
    <row r="999" spans="1:8" ht="15.75">
      <c r="A999" s="530">
        <v>997</v>
      </c>
      <c r="B999" s="547" t="s">
        <v>21892</v>
      </c>
      <c r="C999" s="541" t="str">
        <f t="shared" si="17"/>
        <v>Yes</v>
      </c>
      <c r="D999" s="17">
        <f t="shared" si="16"/>
        <v>0.51870000000000005</v>
      </c>
      <c r="E999" s="590">
        <v>1459</v>
      </c>
      <c r="F999" s="548">
        <v>42520</v>
      </c>
      <c r="G999" s="3" t="s">
        <v>23849</v>
      </c>
      <c r="H999" s="299">
        <v>0.21</v>
      </c>
    </row>
    <row r="1000" spans="1:8" ht="15.75">
      <c r="A1000" s="526">
        <v>998</v>
      </c>
      <c r="B1000" s="547" t="s">
        <v>23887</v>
      </c>
      <c r="C1000" s="541" t="str">
        <f t="shared" si="17"/>
        <v>Yes</v>
      </c>
      <c r="D1000" s="17">
        <f t="shared" si="16"/>
        <v>0.41990000000000005</v>
      </c>
      <c r="E1000" s="590">
        <v>1184</v>
      </c>
      <c r="F1000" s="548">
        <v>42520</v>
      </c>
      <c r="G1000" s="3" t="s">
        <v>23849</v>
      </c>
      <c r="H1000" s="299">
        <v>0.17</v>
      </c>
    </row>
    <row r="1001" spans="1:8" ht="15.75">
      <c r="A1001" s="530">
        <v>999</v>
      </c>
      <c r="B1001" s="547" t="s">
        <v>23888</v>
      </c>
      <c r="C1001" s="541" t="str">
        <f t="shared" si="17"/>
        <v>Yes</v>
      </c>
      <c r="D1001" s="17">
        <f t="shared" si="16"/>
        <v>0.56810000000000005</v>
      </c>
      <c r="E1001" s="590">
        <v>1569</v>
      </c>
      <c r="F1001" s="548">
        <v>42520</v>
      </c>
      <c r="G1001" s="3" t="s">
        <v>23849</v>
      </c>
      <c r="H1001" s="299">
        <v>0.23</v>
      </c>
    </row>
    <row r="1002" spans="1:8" ht="15.75">
      <c r="A1002" s="530">
        <v>1000</v>
      </c>
      <c r="B1002" s="547" t="s">
        <v>23889</v>
      </c>
      <c r="C1002" s="541" t="str">
        <f t="shared" si="17"/>
        <v>Yes</v>
      </c>
      <c r="D1002" s="17">
        <f t="shared" si="16"/>
        <v>0.12350000000000001</v>
      </c>
      <c r="E1002" s="590">
        <v>358</v>
      </c>
      <c r="F1002" s="548">
        <v>42520</v>
      </c>
      <c r="G1002" s="3" t="s">
        <v>23849</v>
      </c>
      <c r="H1002" s="299">
        <v>0.05</v>
      </c>
    </row>
    <row r="1003" spans="1:8" ht="15.75">
      <c r="A1003" s="530">
        <v>1001</v>
      </c>
      <c r="B1003" s="547" t="s">
        <v>23890</v>
      </c>
      <c r="C1003" s="541" t="str">
        <f t="shared" si="17"/>
        <v>Yes</v>
      </c>
      <c r="D1003" s="17">
        <f t="shared" si="16"/>
        <v>0.32110000000000005</v>
      </c>
      <c r="E1003" s="590">
        <v>909</v>
      </c>
      <c r="F1003" s="548">
        <v>42520</v>
      </c>
      <c r="G1003" s="3" t="s">
        <v>23849</v>
      </c>
      <c r="H1003" s="299">
        <v>0.13</v>
      </c>
    </row>
    <row r="1004" spans="1:8" ht="15.75">
      <c r="A1004" s="526">
        <v>1002</v>
      </c>
      <c r="B1004" s="547" t="s">
        <v>23891</v>
      </c>
      <c r="C1004" s="541" t="str">
        <f t="shared" si="17"/>
        <v>Yes</v>
      </c>
      <c r="D1004" s="17">
        <f t="shared" si="16"/>
        <v>1.2597</v>
      </c>
      <c r="E1004" s="590">
        <v>3469</v>
      </c>
      <c r="F1004" s="548">
        <v>42520</v>
      </c>
      <c r="G1004" s="3" t="s">
        <v>23849</v>
      </c>
      <c r="H1004" s="299">
        <v>0.51</v>
      </c>
    </row>
    <row r="1005" spans="1:8" ht="15.75">
      <c r="A1005" s="530">
        <v>1003</v>
      </c>
      <c r="B1005" s="547" t="s">
        <v>23892</v>
      </c>
      <c r="C1005" s="541" t="str">
        <f t="shared" si="17"/>
        <v>Yes</v>
      </c>
      <c r="D1005" s="17">
        <f t="shared" si="16"/>
        <v>0.2223</v>
      </c>
      <c r="E1005" s="590">
        <v>578</v>
      </c>
      <c r="F1005" s="548">
        <v>42520</v>
      </c>
      <c r="G1005" s="3" t="s">
        <v>23849</v>
      </c>
      <c r="H1005" s="299">
        <v>0.09</v>
      </c>
    </row>
    <row r="1006" spans="1:8" ht="15.75">
      <c r="A1006" s="530">
        <v>1004</v>
      </c>
      <c r="B1006" s="547" t="s">
        <v>23893</v>
      </c>
      <c r="C1006" s="541" t="str">
        <f t="shared" si="17"/>
        <v>Yes</v>
      </c>
      <c r="D1006" s="17">
        <f t="shared" si="16"/>
        <v>1.0126999999999999</v>
      </c>
      <c r="E1006" s="590">
        <v>2781</v>
      </c>
      <c r="F1006" s="548">
        <v>42520</v>
      </c>
      <c r="G1006" s="3" t="s">
        <v>23849</v>
      </c>
      <c r="H1006" s="299">
        <v>0.41</v>
      </c>
    </row>
    <row r="1007" spans="1:8" ht="15.75">
      <c r="A1007" s="530">
        <v>1005</v>
      </c>
      <c r="B1007" s="547" t="s">
        <v>23894</v>
      </c>
      <c r="C1007" s="541" t="str">
        <f t="shared" si="17"/>
        <v>Yes</v>
      </c>
      <c r="D1007" s="17">
        <f t="shared" si="16"/>
        <v>1.2103000000000002</v>
      </c>
      <c r="E1007" s="590">
        <v>3304</v>
      </c>
      <c r="F1007" s="548">
        <v>42520</v>
      </c>
      <c r="G1007" s="3" t="s">
        <v>23849</v>
      </c>
      <c r="H1007" s="299">
        <v>0.49</v>
      </c>
    </row>
    <row r="1008" spans="1:8" ht="15.75">
      <c r="A1008" s="526">
        <v>1006</v>
      </c>
      <c r="B1008" s="547" t="s">
        <v>23895</v>
      </c>
      <c r="C1008" s="541" t="str">
        <f t="shared" si="17"/>
        <v>Yes</v>
      </c>
      <c r="D1008" s="17">
        <f t="shared" si="16"/>
        <v>0.91390000000000005</v>
      </c>
      <c r="E1008" s="590">
        <v>2505</v>
      </c>
      <c r="F1008" s="548">
        <v>42520</v>
      </c>
      <c r="G1008" s="3" t="s">
        <v>23849</v>
      </c>
      <c r="H1008" s="299">
        <v>0.37</v>
      </c>
    </row>
    <row r="1009" spans="1:8" ht="15.75">
      <c r="A1009" s="530">
        <v>1007</v>
      </c>
      <c r="B1009" s="547" t="s">
        <v>23896</v>
      </c>
      <c r="C1009" s="541" t="str">
        <f t="shared" si="17"/>
        <v>Yes</v>
      </c>
      <c r="D1009" s="17">
        <f t="shared" si="16"/>
        <v>0.91390000000000005</v>
      </c>
      <c r="E1009" s="590">
        <v>2505</v>
      </c>
      <c r="F1009" s="548">
        <v>42520</v>
      </c>
      <c r="G1009" s="3" t="s">
        <v>23849</v>
      </c>
      <c r="H1009" s="299">
        <v>0.37</v>
      </c>
    </row>
    <row r="1010" spans="1:8" ht="15.75">
      <c r="A1010" s="530">
        <v>1008</v>
      </c>
      <c r="B1010" s="547" t="s">
        <v>23897</v>
      </c>
      <c r="C1010" s="541" t="str">
        <f t="shared" si="17"/>
        <v>Yes</v>
      </c>
      <c r="D1010" s="17">
        <f t="shared" si="16"/>
        <v>0.2964</v>
      </c>
      <c r="E1010" s="590">
        <v>798</v>
      </c>
      <c r="F1010" s="548">
        <v>42520</v>
      </c>
      <c r="G1010" s="3" t="s">
        <v>23849</v>
      </c>
      <c r="H1010" s="299">
        <v>0.12</v>
      </c>
    </row>
    <row r="1011" spans="1:8" ht="15.75">
      <c r="A1011" s="530">
        <v>1009</v>
      </c>
      <c r="B1011" s="547" t="s">
        <v>23898</v>
      </c>
      <c r="C1011" s="541" t="str">
        <f t="shared" si="17"/>
        <v>Yes</v>
      </c>
      <c r="D1011" s="17">
        <f t="shared" si="16"/>
        <v>0.2223</v>
      </c>
      <c r="E1011" s="590">
        <v>606</v>
      </c>
      <c r="F1011" s="548">
        <v>42520</v>
      </c>
      <c r="G1011" s="3" t="s">
        <v>23849</v>
      </c>
      <c r="H1011" s="299">
        <v>0.09</v>
      </c>
    </row>
    <row r="1012" spans="1:8" ht="15.75">
      <c r="A1012" s="526">
        <v>1010</v>
      </c>
      <c r="B1012" s="547" t="s">
        <v>23899</v>
      </c>
      <c r="C1012" s="541" t="str">
        <f t="shared" si="17"/>
        <v>Yes</v>
      </c>
      <c r="D1012" s="17">
        <f t="shared" si="16"/>
        <v>1.482</v>
      </c>
      <c r="E1012" s="590">
        <v>4074</v>
      </c>
      <c r="F1012" s="548">
        <v>42520</v>
      </c>
      <c r="G1012" s="3" t="s">
        <v>23849</v>
      </c>
      <c r="H1012" s="299">
        <v>0.6</v>
      </c>
    </row>
    <row r="1013" spans="1:8" ht="15.75">
      <c r="A1013" s="530">
        <v>1011</v>
      </c>
      <c r="B1013" s="547" t="s">
        <v>23900</v>
      </c>
      <c r="C1013" s="541" t="str">
        <f t="shared" si="17"/>
        <v>Yes</v>
      </c>
      <c r="D1013" s="17">
        <f t="shared" si="16"/>
        <v>1.8278000000000001</v>
      </c>
      <c r="E1013" s="590">
        <v>5066</v>
      </c>
      <c r="F1013" s="548">
        <v>42520</v>
      </c>
      <c r="G1013" s="3" t="s">
        <v>23849</v>
      </c>
      <c r="H1013" s="299">
        <v>0.74</v>
      </c>
    </row>
    <row r="1014" spans="1:8" ht="15.75">
      <c r="A1014" s="530">
        <v>1012</v>
      </c>
      <c r="B1014" s="547" t="s">
        <v>23901</v>
      </c>
      <c r="C1014" s="541" t="str">
        <f t="shared" si="17"/>
        <v>Yes</v>
      </c>
      <c r="D1014" s="17">
        <f t="shared" si="16"/>
        <v>0.46930000000000005</v>
      </c>
      <c r="E1014" s="590">
        <v>1294</v>
      </c>
      <c r="F1014" s="548">
        <v>42520</v>
      </c>
      <c r="G1014" s="3" t="s">
        <v>23849</v>
      </c>
      <c r="H1014" s="299">
        <v>0.19</v>
      </c>
    </row>
    <row r="1015" spans="1:8" ht="15.75">
      <c r="A1015" s="530">
        <v>1013</v>
      </c>
      <c r="B1015" s="547" t="s">
        <v>23902</v>
      </c>
      <c r="C1015" s="541" t="str">
        <f t="shared" si="17"/>
        <v>No</v>
      </c>
      <c r="D1015" s="17">
        <f t="shared" si="16"/>
        <v>4.9400000000000004</v>
      </c>
      <c r="E1015" s="590">
        <v>13600</v>
      </c>
      <c r="F1015" s="548">
        <v>42613</v>
      </c>
      <c r="G1015" s="3" t="s">
        <v>23849</v>
      </c>
      <c r="H1015" s="300">
        <v>2</v>
      </c>
    </row>
    <row r="1016" spans="1:8" ht="15.75">
      <c r="A1016" s="526">
        <v>1014</v>
      </c>
      <c r="B1016" s="547" t="s">
        <v>23903</v>
      </c>
      <c r="C1016" s="541" t="str">
        <f t="shared" si="17"/>
        <v>Yes</v>
      </c>
      <c r="D1016" s="17">
        <f t="shared" si="16"/>
        <v>1.5561</v>
      </c>
      <c r="E1016" s="590">
        <v>4295</v>
      </c>
      <c r="F1016" s="548">
        <v>42520</v>
      </c>
      <c r="G1016" s="3" t="s">
        <v>23849</v>
      </c>
      <c r="H1016" s="299">
        <v>0.63</v>
      </c>
    </row>
    <row r="1017" spans="1:8" ht="15.75">
      <c r="A1017" s="530">
        <v>1015</v>
      </c>
      <c r="B1017" s="547" t="s">
        <v>23904</v>
      </c>
      <c r="C1017" s="541" t="str">
        <f t="shared" si="17"/>
        <v>Yes</v>
      </c>
      <c r="D1017" s="17">
        <f t="shared" si="16"/>
        <v>0.34580000000000005</v>
      </c>
      <c r="E1017" s="590">
        <v>964</v>
      </c>
      <c r="F1017" s="548">
        <v>42520</v>
      </c>
      <c r="G1017" s="3" t="s">
        <v>23849</v>
      </c>
      <c r="H1017" s="299">
        <v>0.14000000000000001</v>
      </c>
    </row>
    <row r="1018" spans="1:8" ht="15.75">
      <c r="A1018" s="530">
        <v>1016</v>
      </c>
      <c r="B1018" s="547" t="s">
        <v>23905</v>
      </c>
      <c r="C1018" s="541" t="str">
        <f t="shared" si="17"/>
        <v>Yes</v>
      </c>
      <c r="D1018" s="17">
        <f t="shared" si="16"/>
        <v>2.6429000000000005</v>
      </c>
      <c r="E1018" s="590">
        <v>7268</v>
      </c>
      <c r="F1018" s="548">
        <v>42520</v>
      </c>
      <c r="G1018" s="3" t="s">
        <v>23849</v>
      </c>
      <c r="H1018" s="299">
        <v>1.07</v>
      </c>
    </row>
    <row r="1019" spans="1:8" ht="15.75">
      <c r="A1019" s="530">
        <v>1017</v>
      </c>
      <c r="B1019" s="547" t="s">
        <v>23906</v>
      </c>
      <c r="C1019" s="541" t="str">
        <f t="shared" si="17"/>
        <v>Yes</v>
      </c>
      <c r="D1019" s="17">
        <f t="shared" si="16"/>
        <v>1.8278000000000001</v>
      </c>
      <c r="E1019" s="590">
        <v>5066</v>
      </c>
      <c r="F1019" s="548">
        <v>42520</v>
      </c>
      <c r="G1019" s="3" t="s">
        <v>23849</v>
      </c>
      <c r="H1019" s="299">
        <v>0.74</v>
      </c>
    </row>
    <row r="1020" spans="1:8" ht="15.75">
      <c r="A1020" s="526">
        <v>1018</v>
      </c>
      <c r="B1020" s="547" t="s">
        <v>23907</v>
      </c>
      <c r="C1020" s="541" t="str">
        <f t="shared" si="17"/>
        <v>Yes</v>
      </c>
      <c r="D1020" s="17">
        <f t="shared" si="16"/>
        <v>2.0007000000000001</v>
      </c>
      <c r="E1020" s="590">
        <v>5534</v>
      </c>
      <c r="F1020" s="548">
        <v>42520</v>
      </c>
      <c r="G1020" s="3" t="s">
        <v>23849</v>
      </c>
      <c r="H1020" s="299">
        <v>0.81</v>
      </c>
    </row>
    <row r="1021" spans="1:8" ht="15.75">
      <c r="A1021" s="530">
        <v>1019</v>
      </c>
      <c r="B1021" s="547" t="s">
        <v>23908</v>
      </c>
      <c r="C1021" s="541" t="str">
        <f t="shared" si="17"/>
        <v>Yes</v>
      </c>
      <c r="D1021" s="17">
        <f t="shared" si="16"/>
        <v>0.12350000000000001</v>
      </c>
      <c r="E1021" s="590">
        <v>358</v>
      </c>
      <c r="F1021" s="548">
        <v>42520</v>
      </c>
      <c r="G1021" s="3" t="s">
        <v>23849</v>
      </c>
      <c r="H1021" s="299">
        <v>0.05</v>
      </c>
    </row>
    <row r="1022" spans="1:8" ht="15.75">
      <c r="A1022" s="530">
        <v>1020</v>
      </c>
      <c r="B1022" s="547" t="s">
        <v>23909</v>
      </c>
      <c r="C1022" s="541" t="str">
        <f t="shared" si="17"/>
        <v>Yes</v>
      </c>
      <c r="D1022" s="17">
        <f t="shared" si="16"/>
        <v>0.2964</v>
      </c>
      <c r="E1022" s="590">
        <v>798</v>
      </c>
      <c r="F1022" s="548">
        <v>42520</v>
      </c>
      <c r="G1022" s="3" t="s">
        <v>23849</v>
      </c>
      <c r="H1022" s="299">
        <v>0.12</v>
      </c>
    </row>
    <row r="1023" spans="1:8" ht="15.75">
      <c r="A1023" s="530">
        <v>1021</v>
      </c>
      <c r="B1023" s="547" t="s">
        <v>23910</v>
      </c>
      <c r="C1023" s="541" t="str">
        <f t="shared" si="17"/>
        <v>Yes</v>
      </c>
      <c r="D1023" s="17">
        <f t="shared" si="16"/>
        <v>0.2964</v>
      </c>
      <c r="E1023" s="590">
        <v>798</v>
      </c>
      <c r="F1023" s="548">
        <v>42520</v>
      </c>
      <c r="G1023" s="3" t="s">
        <v>23849</v>
      </c>
      <c r="H1023" s="299">
        <v>0.12</v>
      </c>
    </row>
    <row r="1024" spans="1:8" ht="15.75">
      <c r="A1024" s="526">
        <v>1022</v>
      </c>
      <c r="B1024" s="547" t="s">
        <v>23911</v>
      </c>
      <c r="C1024" s="541" t="str">
        <f t="shared" si="17"/>
        <v>Yes</v>
      </c>
      <c r="D1024" s="17">
        <f t="shared" si="16"/>
        <v>4.1002000000000001</v>
      </c>
      <c r="E1024" s="590">
        <v>11260</v>
      </c>
      <c r="F1024" s="548">
        <v>42520</v>
      </c>
      <c r="G1024" s="3" t="s">
        <v>23849</v>
      </c>
      <c r="H1024" s="299">
        <v>1.66</v>
      </c>
    </row>
    <row r="1025" spans="1:8" ht="15.75">
      <c r="A1025" s="530">
        <v>1023</v>
      </c>
      <c r="B1025" s="549" t="s">
        <v>23912</v>
      </c>
      <c r="C1025" s="529" t="str">
        <f t="shared" si="17"/>
        <v>Yes</v>
      </c>
      <c r="D1025" s="17">
        <f t="shared" si="16"/>
        <v>0.41990000000000005</v>
      </c>
      <c r="E1025" s="590">
        <v>1129</v>
      </c>
      <c r="F1025" s="548">
        <v>42520</v>
      </c>
      <c r="G1025" s="3" t="s">
        <v>23913</v>
      </c>
      <c r="H1025" s="301">
        <v>0.17</v>
      </c>
    </row>
    <row r="1026" spans="1:8" ht="15.75">
      <c r="A1026" s="530">
        <v>1024</v>
      </c>
      <c r="B1026" s="549" t="s">
        <v>23914</v>
      </c>
      <c r="C1026" s="529" t="str">
        <f t="shared" si="17"/>
        <v>Yes</v>
      </c>
      <c r="D1026" s="17">
        <f t="shared" si="16"/>
        <v>1.1115000000000002</v>
      </c>
      <c r="E1026" s="590">
        <v>3083</v>
      </c>
      <c r="F1026" s="548">
        <v>42520</v>
      </c>
      <c r="G1026" s="3" t="s">
        <v>23913</v>
      </c>
      <c r="H1026" s="301">
        <v>0.45</v>
      </c>
    </row>
    <row r="1027" spans="1:8" ht="15.75">
      <c r="A1027" s="530">
        <v>1025</v>
      </c>
      <c r="B1027" s="549" t="s">
        <v>11920</v>
      </c>
      <c r="C1027" s="529" t="str">
        <f t="shared" si="17"/>
        <v>No</v>
      </c>
      <c r="D1027" s="17">
        <f t="shared" si="16"/>
        <v>4.9400000000000004</v>
      </c>
      <c r="E1027" s="590">
        <v>13600</v>
      </c>
      <c r="F1027" s="548">
        <v>42520</v>
      </c>
      <c r="G1027" s="3" t="s">
        <v>23913</v>
      </c>
      <c r="H1027" s="301">
        <v>2</v>
      </c>
    </row>
    <row r="1028" spans="1:8" ht="15.75">
      <c r="A1028" s="526">
        <v>1026</v>
      </c>
      <c r="B1028" s="549" t="s">
        <v>23915</v>
      </c>
      <c r="C1028" s="529" t="str">
        <f t="shared" si="17"/>
        <v>Yes</v>
      </c>
      <c r="D1028" s="17">
        <f t="shared" si="16"/>
        <v>0.51870000000000005</v>
      </c>
      <c r="E1028" s="590">
        <v>1404</v>
      </c>
      <c r="F1028" s="548">
        <v>42520</v>
      </c>
      <c r="G1028" s="3" t="s">
        <v>23913</v>
      </c>
      <c r="H1028" s="301">
        <v>0.21</v>
      </c>
    </row>
    <row r="1029" spans="1:8" ht="15.75">
      <c r="A1029" s="530">
        <v>1027</v>
      </c>
      <c r="B1029" s="549" t="s">
        <v>23916</v>
      </c>
      <c r="C1029" s="529" t="str">
        <f t="shared" si="17"/>
        <v>Yes</v>
      </c>
      <c r="D1029" s="17">
        <f t="shared" ref="D1029:D1092" si="18">H1029*2.47</f>
        <v>0.66690000000000005</v>
      </c>
      <c r="E1029" s="590">
        <v>1817</v>
      </c>
      <c r="F1029" s="548">
        <v>42520</v>
      </c>
      <c r="G1029" s="3" t="s">
        <v>23913</v>
      </c>
      <c r="H1029" s="301">
        <v>0.27</v>
      </c>
    </row>
    <row r="1030" spans="1:8" ht="15.75">
      <c r="A1030" s="530">
        <v>1028</v>
      </c>
      <c r="B1030" s="549" t="s">
        <v>23917</v>
      </c>
      <c r="C1030" s="529" t="str">
        <f t="shared" si="17"/>
        <v>Yes</v>
      </c>
      <c r="D1030" s="17">
        <f t="shared" si="18"/>
        <v>0.91390000000000005</v>
      </c>
      <c r="E1030" s="590">
        <v>2533</v>
      </c>
      <c r="F1030" s="548">
        <v>42520</v>
      </c>
      <c r="G1030" s="3" t="s">
        <v>23913</v>
      </c>
      <c r="H1030" s="301">
        <v>0.37</v>
      </c>
    </row>
    <row r="1031" spans="1:8" ht="15.75">
      <c r="A1031" s="530">
        <v>1029</v>
      </c>
      <c r="B1031" s="549" t="s">
        <v>23918</v>
      </c>
      <c r="C1031" s="529" t="str">
        <f t="shared" si="17"/>
        <v>Yes</v>
      </c>
      <c r="D1031" s="17">
        <f t="shared" si="18"/>
        <v>2.1736</v>
      </c>
      <c r="E1031" s="590">
        <v>5974</v>
      </c>
      <c r="F1031" s="548">
        <v>42613</v>
      </c>
      <c r="G1031" s="3" t="s">
        <v>23913</v>
      </c>
      <c r="H1031" s="303">
        <v>0.88</v>
      </c>
    </row>
    <row r="1032" spans="1:8" ht="15.75">
      <c r="A1032" s="526">
        <v>1030</v>
      </c>
      <c r="B1032" s="549" t="s">
        <v>23919</v>
      </c>
      <c r="C1032" s="529" t="str">
        <f t="shared" si="17"/>
        <v>Yes</v>
      </c>
      <c r="D1032" s="17">
        <f t="shared" si="18"/>
        <v>3.5321000000000002</v>
      </c>
      <c r="E1032" s="590">
        <v>9691</v>
      </c>
      <c r="F1032" s="548">
        <v>42520</v>
      </c>
      <c r="G1032" s="3" t="s">
        <v>23913</v>
      </c>
      <c r="H1032" s="301">
        <v>1.43</v>
      </c>
    </row>
    <row r="1033" spans="1:8" ht="15.75">
      <c r="A1033" s="530">
        <v>1031</v>
      </c>
      <c r="B1033" s="549" t="s">
        <v>23920</v>
      </c>
      <c r="C1033" s="529" t="str">
        <f t="shared" si="17"/>
        <v>Yes</v>
      </c>
      <c r="D1033" s="17">
        <f t="shared" si="18"/>
        <v>1.2103000000000002</v>
      </c>
      <c r="E1033" s="590">
        <v>3331</v>
      </c>
      <c r="F1033" s="548">
        <v>42520</v>
      </c>
      <c r="G1033" s="3" t="s">
        <v>23913</v>
      </c>
      <c r="H1033" s="301">
        <v>0.49</v>
      </c>
    </row>
    <row r="1034" spans="1:8" ht="15.75">
      <c r="A1034" s="530">
        <v>1032</v>
      </c>
      <c r="B1034" s="549" t="s">
        <v>23921</v>
      </c>
      <c r="C1034" s="529" t="str">
        <f t="shared" si="17"/>
        <v>Yes</v>
      </c>
      <c r="D1034" s="17">
        <f t="shared" si="18"/>
        <v>0.6422000000000001</v>
      </c>
      <c r="E1034" s="590">
        <v>1762</v>
      </c>
      <c r="F1034" s="548">
        <v>42520</v>
      </c>
      <c r="G1034" s="3" t="s">
        <v>23913</v>
      </c>
      <c r="H1034" s="301">
        <v>0.26</v>
      </c>
    </row>
    <row r="1035" spans="1:8" ht="15.75">
      <c r="A1035" s="530">
        <v>1033</v>
      </c>
      <c r="B1035" s="549" t="s">
        <v>23922</v>
      </c>
      <c r="C1035" s="529" t="str">
        <f t="shared" si="17"/>
        <v>Yes</v>
      </c>
      <c r="D1035" s="17">
        <f t="shared" si="18"/>
        <v>0.6422000000000001</v>
      </c>
      <c r="E1035" s="590">
        <v>1789</v>
      </c>
      <c r="F1035" s="548">
        <v>42520</v>
      </c>
      <c r="G1035" s="3" t="s">
        <v>23913</v>
      </c>
      <c r="H1035" s="301">
        <v>0.26</v>
      </c>
    </row>
    <row r="1036" spans="1:8" ht="15.75">
      <c r="A1036" s="526">
        <v>1034</v>
      </c>
      <c r="B1036" s="549" t="s">
        <v>23923</v>
      </c>
      <c r="C1036" s="529" t="str">
        <f t="shared" si="17"/>
        <v>Yes</v>
      </c>
      <c r="D1036" s="17">
        <f t="shared" si="18"/>
        <v>1.2103000000000002</v>
      </c>
      <c r="E1036" s="590">
        <v>3359</v>
      </c>
      <c r="F1036" s="548">
        <v>42520</v>
      </c>
      <c r="G1036" s="3" t="s">
        <v>23913</v>
      </c>
      <c r="H1036" s="301">
        <v>0.49</v>
      </c>
    </row>
    <row r="1037" spans="1:8" ht="15.75">
      <c r="A1037" s="530">
        <v>1035</v>
      </c>
      <c r="B1037" s="549" t="s">
        <v>23924</v>
      </c>
      <c r="C1037" s="529" t="str">
        <f t="shared" si="17"/>
        <v>Yes</v>
      </c>
      <c r="D1037" s="17">
        <f t="shared" si="18"/>
        <v>0.41990000000000005</v>
      </c>
      <c r="E1037" s="590">
        <v>1129</v>
      </c>
      <c r="F1037" s="548">
        <v>42613</v>
      </c>
      <c r="G1037" s="3" t="s">
        <v>23913</v>
      </c>
      <c r="H1037" s="303">
        <v>0.17</v>
      </c>
    </row>
    <row r="1038" spans="1:8" ht="15.75">
      <c r="A1038" s="530">
        <v>1036</v>
      </c>
      <c r="B1038" s="549" t="s">
        <v>23925</v>
      </c>
      <c r="C1038" s="529" t="str">
        <f t="shared" si="17"/>
        <v>Yes</v>
      </c>
      <c r="D1038" s="17">
        <f t="shared" si="18"/>
        <v>1.0126999999999999</v>
      </c>
      <c r="E1038" s="590">
        <v>2808</v>
      </c>
      <c r="F1038" s="548">
        <v>42520</v>
      </c>
      <c r="G1038" s="3" t="s">
        <v>23913</v>
      </c>
      <c r="H1038" s="301">
        <v>0.41</v>
      </c>
    </row>
    <row r="1039" spans="1:8" ht="15.75">
      <c r="A1039" s="530">
        <v>1037</v>
      </c>
      <c r="B1039" s="549" t="s">
        <v>23926</v>
      </c>
      <c r="C1039" s="529" t="str">
        <f t="shared" si="17"/>
        <v>Yes</v>
      </c>
      <c r="D1039" s="17">
        <f t="shared" si="18"/>
        <v>1.0126999999999999</v>
      </c>
      <c r="E1039" s="590">
        <v>2808</v>
      </c>
      <c r="F1039" s="548">
        <v>42520</v>
      </c>
      <c r="G1039" s="3" t="s">
        <v>23913</v>
      </c>
      <c r="H1039" s="301">
        <v>0.41</v>
      </c>
    </row>
    <row r="1040" spans="1:8" ht="15.75">
      <c r="A1040" s="526">
        <v>1038</v>
      </c>
      <c r="B1040" s="549" t="s">
        <v>23927</v>
      </c>
      <c r="C1040" s="529" t="str">
        <f t="shared" si="17"/>
        <v>Yes</v>
      </c>
      <c r="D1040" s="17">
        <f t="shared" si="18"/>
        <v>1.3338000000000001</v>
      </c>
      <c r="E1040" s="590">
        <v>3662</v>
      </c>
      <c r="F1040" s="548">
        <v>42520</v>
      </c>
      <c r="G1040" s="3" t="s">
        <v>23913</v>
      </c>
      <c r="H1040" s="301">
        <v>0.54</v>
      </c>
    </row>
    <row r="1041" spans="1:8" ht="15.75">
      <c r="A1041" s="530">
        <v>1039</v>
      </c>
      <c r="B1041" s="549" t="s">
        <v>23928</v>
      </c>
      <c r="C1041" s="529" t="str">
        <f t="shared" si="17"/>
        <v>Yes</v>
      </c>
      <c r="D1041" s="17">
        <f t="shared" si="18"/>
        <v>0.49400000000000005</v>
      </c>
      <c r="E1041" s="590">
        <v>1349</v>
      </c>
      <c r="F1041" s="548">
        <v>42520</v>
      </c>
      <c r="G1041" s="3" t="s">
        <v>23913</v>
      </c>
      <c r="H1041" s="301">
        <v>0.2</v>
      </c>
    </row>
    <row r="1042" spans="1:8" ht="15.75">
      <c r="A1042" s="530">
        <v>1040</v>
      </c>
      <c r="B1042" s="549" t="s">
        <v>17409</v>
      </c>
      <c r="C1042" s="529" t="str">
        <f t="shared" si="17"/>
        <v>Yes</v>
      </c>
      <c r="D1042" s="17">
        <f t="shared" si="18"/>
        <v>0.88919999999999999</v>
      </c>
      <c r="E1042" s="590">
        <v>2423</v>
      </c>
      <c r="F1042" s="548">
        <v>42520</v>
      </c>
      <c r="G1042" s="3" t="s">
        <v>23913</v>
      </c>
      <c r="H1042" s="301">
        <v>0.36</v>
      </c>
    </row>
    <row r="1043" spans="1:8" ht="15.75">
      <c r="A1043" s="530">
        <v>1041</v>
      </c>
      <c r="B1043" s="549" t="s">
        <v>23929</v>
      </c>
      <c r="C1043" s="529" t="str">
        <f t="shared" si="17"/>
        <v>Yes</v>
      </c>
      <c r="D1043" s="17">
        <f t="shared" si="18"/>
        <v>1.2844000000000002</v>
      </c>
      <c r="E1043" s="590">
        <v>3551</v>
      </c>
      <c r="F1043" s="548">
        <v>42520</v>
      </c>
      <c r="G1043" s="3" t="s">
        <v>23913</v>
      </c>
      <c r="H1043" s="301">
        <v>0.52</v>
      </c>
    </row>
    <row r="1044" spans="1:8" ht="15.75">
      <c r="A1044" s="526">
        <v>1042</v>
      </c>
      <c r="B1044" s="549" t="s">
        <v>23930</v>
      </c>
      <c r="C1044" s="529" t="str">
        <f t="shared" si="17"/>
        <v>Yes</v>
      </c>
      <c r="D1044" s="17">
        <f t="shared" si="18"/>
        <v>2.0007000000000001</v>
      </c>
      <c r="E1044" s="590">
        <v>5479</v>
      </c>
      <c r="F1044" s="548">
        <v>42520</v>
      </c>
      <c r="G1044" s="3" t="s">
        <v>23913</v>
      </c>
      <c r="H1044" s="301">
        <v>0.81</v>
      </c>
    </row>
    <row r="1045" spans="1:8" ht="15.75">
      <c r="A1045" s="530">
        <v>1043</v>
      </c>
      <c r="B1045" s="549" t="s">
        <v>23931</v>
      </c>
      <c r="C1045" s="529" t="str">
        <f t="shared" si="17"/>
        <v>Yes</v>
      </c>
      <c r="D1045" s="17">
        <f t="shared" si="18"/>
        <v>2.0007000000000001</v>
      </c>
      <c r="E1045" s="590">
        <v>5479</v>
      </c>
      <c r="F1045" s="548">
        <v>42613</v>
      </c>
      <c r="G1045" s="3" t="s">
        <v>23913</v>
      </c>
      <c r="H1045" s="303">
        <v>0.81</v>
      </c>
    </row>
    <row r="1046" spans="1:8" ht="15.75">
      <c r="A1046" s="530">
        <v>1044</v>
      </c>
      <c r="B1046" s="549" t="s">
        <v>22006</v>
      </c>
      <c r="C1046" s="529" t="str">
        <f t="shared" si="17"/>
        <v>Yes</v>
      </c>
      <c r="D1046" s="17">
        <f t="shared" si="18"/>
        <v>3.8038000000000003</v>
      </c>
      <c r="E1046" s="590">
        <v>10462</v>
      </c>
      <c r="F1046" s="548">
        <v>42520</v>
      </c>
      <c r="G1046" s="3" t="s">
        <v>23913</v>
      </c>
      <c r="H1046" s="301">
        <v>1.54</v>
      </c>
    </row>
    <row r="1047" spans="1:8" ht="15.75">
      <c r="A1047" s="530">
        <v>1045</v>
      </c>
      <c r="B1047" s="549" t="s">
        <v>23932</v>
      </c>
      <c r="C1047" s="529" t="str">
        <f t="shared" si="17"/>
        <v>Yes</v>
      </c>
      <c r="D1047" s="17">
        <f t="shared" si="18"/>
        <v>2.5194000000000001</v>
      </c>
      <c r="E1047" s="590">
        <v>6938</v>
      </c>
      <c r="F1047" s="548">
        <v>42520</v>
      </c>
      <c r="G1047" s="3" t="s">
        <v>23913</v>
      </c>
      <c r="H1047" s="301">
        <v>1.02</v>
      </c>
    </row>
    <row r="1048" spans="1:8" ht="15.75">
      <c r="A1048" s="526">
        <v>1046</v>
      </c>
      <c r="B1048" s="549" t="s">
        <v>23933</v>
      </c>
      <c r="C1048" s="529" t="str">
        <f t="shared" si="17"/>
        <v>Yes</v>
      </c>
      <c r="D1048" s="17">
        <f t="shared" si="18"/>
        <v>4.6189000000000009</v>
      </c>
      <c r="E1048" s="590">
        <v>12719</v>
      </c>
      <c r="F1048" s="548">
        <v>42520</v>
      </c>
      <c r="G1048" s="3" t="s">
        <v>23913</v>
      </c>
      <c r="H1048" s="301">
        <v>1.87</v>
      </c>
    </row>
    <row r="1049" spans="1:8" ht="15.75">
      <c r="A1049" s="530">
        <v>1047</v>
      </c>
      <c r="B1049" s="549" t="s">
        <v>23934</v>
      </c>
      <c r="C1049" s="529" t="str">
        <f t="shared" si="17"/>
        <v>Yes</v>
      </c>
      <c r="D1049" s="17">
        <f t="shared" si="18"/>
        <v>0.61750000000000005</v>
      </c>
      <c r="E1049" s="590">
        <v>1707</v>
      </c>
      <c r="F1049" s="548">
        <v>42520</v>
      </c>
      <c r="G1049" s="3" t="s">
        <v>23913</v>
      </c>
      <c r="H1049" s="301">
        <v>0.25</v>
      </c>
    </row>
    <row r="1050" spans="1:8" ht="15.75">
      <c r="A1050" s="530">
        <v>1048</v>
      </c>
      <c r="B1050" s="549" t="s">
        <v>11956</v>
      </c>
      <c r="C1050" s="529" t="str">
        <f t="shared" si="17"/>
        <v>Yes</v>
      </c>
      <c r="D1050" s="17">
        <f t="shared" si="18"/>
        <v>4.7918000000000003</v>
      </c>
      <c r="E1050" s="590">
        <v>13160</v>
      </c>
      <c r="F1050" s="548">
        <v>42520</v>
      </c>
      <c r="G1050" s="3" t="s">
        <v>23913</v>
      </c>
      <c r="H1050" s="301">
        <v>1.94</v>
      </c>
    </row>
    <row r="1051" spans="1:8" ht="15.75">
      <c r="A1051" s="530">
        <v>1049</v>
      </c>
      <c r="B1051" s="549" t="s">
        <v>23935</v>
      </c>
      <c r="C1051" s="529" t="str">
        <f t="shared" si="17"/>
        <v>Yes</v>
      </c>
      <c r="D1051" s="17">
        <f t="shared" si="18"/>
        <v>2.1736</v>
      </c>
      <c r="E1051" s="590">
        <v>6002</v>
      </c>
      <c r="F1051" s="548">
        <v>42520</v>
      </c>
      <c r="G1051" s="3" t="s">
        <v>23913</v>
      </c>
      <c r="H1051" s="301">
        <v>0.88</v>
      </c>
    </row>
    <row r="1052" spans="1:8" ht="15.75">
      <c r="A1052" s="526">
        <v>1050</v>
      </c>
      <c r="B1052" s="549" t="s">
        <v>23936</v>
      </c>
      <c r="C1052" s="529" t="str">
        <f t="shared" si="17"/>
        <v>Yes</v>
      </c>
      <c r="D1052" s="17">
        <f t="shared" si="18"/>
        <v>2.5688000000000004</v>
      </c>
      <c r="E1052" s="590">
        <v>7048</v>
      </c>
      <c r="F1052" s="548">
        <v>42520</v>
      </c>
      <c r="G1052" s="3" t="s">
        <v>23913</v>
      </c>
      <c r="H1052" s="301">
        <v>1.04</v>
      </c>
    </row>
    <row r="1053" spans="1:8" ht="15.75">
      <c r="A1053" s="530">
        <v>1051</v>
      </c>
      <c r="B1053" s="549" t="s">
        <v>23937</v>
      </c>
      <c r="C1053" s="529" t="str">
        <f t="shared" si="17"/>
        <v>Yes</v>
      </c>
      <c r="D1053" s="17">
        <f t="shared" si="18"/>
        <v>1.1115000000000002</v>
      </c>
      <c r="E1053" s="590">
        <v>3083</v>
      </c>
      <c r="F1053" s="548">
        <v>42520</v>
      </c>
      <c r="G1053" s="3" t="s">
        <v>23913</v>
      </c>
      <c r="H1053" s="301">
        <v>0.45</v>
      </c>
    </row>
    <row r="1054" spans="1:8" ht="15.75">
      <c r="A1054" s="530">
        <v>1052</v>
      </c>
      <c r="B1054" s="549" t="s">
        <v>23938</v>
      </c>
      <c r="C1054" s="529" t="str">
        <f t="shared" si="17"/>
        <v>Yes</v>
      </c>
      <c r="D1054" s="17">
        <f t="shared" si="18"/>
        <v>0.49400000000000005</v>
      </c>
      <c r="E1054" s="590">
        <v>1349</v>
      </c>
      <c r="F1054" s="548">
        <v>42520</v>
      </c>
      <c r="G1054" s="3" t="s">
        <v>23913</v>
      </c>
      <c r="H1054" s="301">
        <v>0.2</v>
      </c>
    </row>
    <row r="1055" spans="1:8" ht="15.75">
      <c r="A1055" s="530">
        <v>1053</v>
      </c>
      <c r="B1055" s="549" t="s">
        <v>23939</v>
      </c>
      <c r="C1055" s="529" t="str">
        <f t="shared" ref="C1055:C1118" si="19">IF(H1055&lt;2,"Yes","No")</f>
        <v>Yes</v>
      </c>
      <c r="D1055" s="17">
        <f t="shared" si="18"/>
        <v>2.5688000000000004</v>
      </c>
      <c r="E1055" s="590">
        <v>7048</v>
      </c>
      <c r="F1055" s="548">
        <v>42520</v>
      </c>
      <c r="G1055" s="3" t="s">
        <v>23913</v>
      </c>
      <c r="H1055" s="301">
        <v>1.04</v>
      </c>
    </row>
    <row r="1056" spans="1:8" ht="15.75">
      <c r="A1056" s="526">
        <v>1054</v>
      </c>
      <c r="B1056" s="549" t="s">
        <v>23940</v>
      </c>
      <c r="C1056" s="529" t="str">
        <f t="shared" si="19"/>
        <v>Yes</v>
      </c>
      <c r="D1056" s="17">
        <f t="shared" si="18"/>
        <v>0.7904000000000001</v>
      </c>
      <c r="E1056" s="590">
        <v>2147</v>
      </c>
      <c r="F1056" s="548">
        <v>42613</v>
      </c>
      <c r="G1056" s="3" t="s">
        <v>23913</v>
      </c>
      <c r="H1056" s="303">
        <v>0.32</v>
      </c>
    </row>
    <row r="1057" spans="1:8" ht="15.75">
      <c r="A1057" s="530">
        <v>1055</v>
      </c>
      <c r="B1057" s="549" t="s">
        <v>23941</v>
      </c>
      <c r="C1057" s="529" t="str">
        <f t="shared" si="19"/>
        <v>Yes</v>
      </c>
      <c r="D1057" s="17">
        <f t="shared" si="18"/>
        <v>1.0868</v>
      </c>
      <c r="E1057" s="590">
        <v>3001</v>
      </c>
      <c r="F1057" s="548">
        <v>42520</v>
      </c>
      <c r="G1057" s="3" t="s">
        <v>23913</v>
      </c>
      <c r="H1057" s="301">
        <v>0.44</v>
      </c>
    </row>
    <row r="1058" spans="1:8" ht="15.75">
      <c r="A1058" s="530">
        <v>1056</v>
      </c>
      <c r="B1058" s="549" t="s">
        <v>23942</v>
      </c>
      <c r="C1058" s="529" t="str">
        <f t="shared" si="19"/>
        <v>No</v>
      </c>
      <c r="D1058" s="17">
        <f t="shared" si="18"/>
        <v>4.9400000000000004</v>
      </c>
      <c r="E1058" s="590">
        <v>13600</v>
      </c>
      <c r="F1058" s="548">
        <v>42520</v>
      </c>
      <c r="G1058" s="3" t="s">
        <v>23913</v>
      </c>
      <c r="H1058" s="301">
        <v>2</v>
      </c>
    </row>
    <row r="1059" spans="1:8" ht="15.75">
      <c r="A1059" s="530">
        <v>1057</v>
      </c>
      <c r="B1059" s="549" t="s">
        <v>23943</v>
      </c>
      <c r="C1059" s="529" t="str">
        <f t="shared" si="19"/>
        <v>Yes</v>
      </c>
      <c r="D1059" s="17">
        <f t="shared" si="18"/>
        <v>4.6189000000000009</v>
      </c>
      <c r="E1059" s="590">
        <v>12719</v>
      </c>
      <c r="F1059" s="548">
        <v>42520</v>
      </c>
      <c r="G1059" s="3" t="s">
        <v>23913</v>
      </c>
      <c r="H1059" s="301">
        <v>1.87</v>
      </c>
    </row>
    <row r="1060" spans="1:8" ht="15.75">
      <c r="A1060" s="526">
        <v>1058</v>
      </c>
      <c r="B1060" s="549" t="s">
        <v>23944</v>
      </c>
      <c r="C1060" s="529" t="str">
        <f t="shared" si="19"/>
        <v>Yes</v>
      </c>
      <c r="D1060" s="17">
        <f t="shared" si="18"/>
        <v>0.88919999999999999</v>
      </c>
      <c r="E1060" s="590">
        <v>2423</v>
      </c>
      <c r="F1060" s="548">
        <v>42520</v>
      </c>
      <c r="G1060" s="3" t="s">
        <v>23913</v>
      </c>
      <c r="H1060" s="301">
        <v>0.36</v>
      </c>
    </row>
    <row r="1061" spans="1:8" ht="15.75">
      <c r="A1061" s="530">
        <v>1059</v>
      </c>
      <c r="B1061" s="549" t="s">
        <v>23945</v>
      </c>
      <c r="C1061" s="529" t="str">
        <f t="shared" si="19"/>
        <v>Yes</v>
      </c>
      <c r="D1061" s="17">
        <f t="shared" si="18"/>
        <v>3.9273000000000007</v>
      </c>
      <c r="E1061" s="590">
        <v>10819</v>
      </c>
      <c r="F1061" s="548">
        <v>42520</v>
      </c>
      <c r="G1061" s="3" t="s">
        <v>23913</v>
      </c>
      <c r="H1061" s="301">
        <v>1.59</v>
      </c>
    </row>
    <row r="1062" spans="1:8" ht="15.75">
      <c r="A1062" s="530">
        <v>1060</v>
      </c>
      <c r="B1062" s="549" t="s">
        <v>23946</v>
      </c>
      <c r="C1062" s="529" t="str">
        <f t="shared" si="19"/>
        <v>Yes</v>
      </c>
      <c r="D1062" s="17">
        <f t="shared" si="18"/>
        <v>4.6189000000000009</v>
      </c>
      <c r="E1062" s="590">
        <v>12719</v>
      </c>
      <c r="F1062" s="548">
        <v>42520</v>
      </c>
      <c r="G1062" s="3" t="s">
        <v>23913</v>
      </c>
      <c r="H1062" s="301">
        <v>1.87</v>
      </c>
    </row>
    <row r="1063" spans="1:8" ht="15.75">
      <c r="A1063" s="530">
        <v>1061</v>
      </c>
      <c r="B1063" s="549" t="s">
        <v>21721</v>
      </c>
      <c r="C1063" s="529" t="str">
        <f t="shared" si="19"/>
        <v>Yes</v>
      </c>
      <c r="D1063" s="17">
        <f t="shared" si="18"/>
        <v>4.7176999999999998</v>
      </c>
      <c r="E1063" s="590">
        <v>12967</v>
      </c>
      <c r="F1063" s="548">
        <v>42520</v>
      </c>
      <c r="G1063" s="3" t="s">
        <v>23913</v>
      </c>
      <c r="H1063" s="301">
        <v>1.91</v>
      </c>
    </row>
    <row r="1064" spans="1:8" ht="15.75">
      <c r="A1064" s="526">
        <v>1062</v>
      </c>
      <c r="B1064" s="549" t="s">
        <v>23947</v>
      </c>
      <c r="C1064" s="529" t="str">
        <f t="shared" si="19"/>
        <v>Yes</v>
      </c>
      <c r="D1064" s="17">
        <f t="shared" si="18"/>
        <v>1.4078999999999999</v>
      </c>
      <c r="E1064" s="590">
        <v>3909</v>
      </c>
      <c r="F1064" s="548">
        <v>42520</v>
      </c>
      <c r="G1064" s="3" t="s">
        <v>23913</v>
      </c>
      <c r="H1064" s="301">
        <v>0.56999999999999995</v>
      </c>
    </row>
    <row r="1065" spans="1:8" ht="15.75">
      <c r="A1065" s="530">
        <v>1063</v>
      </c>
      <c r="B1065" s="549" t="s">
        <v>23948</v>
      </c>
      <c r="C1065" s="529" t="str">
        <f t="shared" si="19"/>
        <v>Yes</v>
      </c>
      <c r="D1065" s="17">
        <f t="shared" si="18"/>
        <v>4.0014000000000003</v>
      </c>
      <c r="E1065" s="590">
        <v>10985</v>
      </c>
      <c r="F1065" s="548">
        <v>42520</v>
      </c>
      <c r="G1065" s="3" t="s">
        <v>23913</v>
      </c>
      <c r="H1065" s="301">
        <v>1.62</v>
      </c>
    </row>
    <row r="1066" spans="1:8" ht="15.75">
      <c r="A1066" s="530">
        <v>1064</v>
      </c>
      <c r="B1066" s="549" t="s">
        <v>23949</v>
      </c>
      <c r="C1066" s="529" t="str">
        <f t="shared" si="19"/>
        <v>Yes</v>
      </c>
      <c r="D1066" s="17">
        <f t="shared" si="18"/>
        <v>0.6916000000000001</v>
      </c>
      <c r="E1066" s="590">
        <v>1900</v>
      </c>
      <c r="F1066" s="548">
        <v>42520</v>
      </c>
      <c r="G1066" s="3" t="s">
        <v>23913</v>
      </c>
      <c r="H1066" s="301">
        <v>0.28000000000000003</v>
      </c>
    </row>
    <row r="1067" spans="1:8" ht="15.75">
      <c r="A1067" s="530">
        <v>1065</v>
      </c>
      <c r="B1067" s="549" t="s">
        <v>23950</v>
      </c>
      <c r="C1067" s="529" t="str">
        <f t="shared" si="19"/>
        <v>Yes</v>
      </c>
      <c r="D1067" s="17">
        <f t="shared" si="18"/>
        <v>1.4573</v>
      </c>
      <c r="E1067" s="590">
        <v>3992</v>
      </c>
      <c r="F1067" s="548">
        <v>42520</v>
      </c>
      <c r="G1067" s="3" t="s">
        <v>23913</v>
      </c>
      <c r="H1067" s="301">
        <v>0.59</v>
      </c>
    </row>
    <row r="1068" spans="1:8" ht="15.75">
      <c r="A1068" s="526">
        <v>1066</v>
      </c>
      <c r="B1068" s="549" t="s">
        <v>23951</v>
      </c>
      <c r="C1068" s="529" t="str">
        <f t="shared" si="19"/>
        <v>Yes</v>
      </c>
      <c r="D1068" s="17">
        <f t="shared" si="18"/>
        <v>4.2484000000000002</v>
      </c>
      <c r="E1068" s="590">
        <v>11728</v>
      </c>
      <c r="F1068" s="548">
        <v>42520</v>
      </c>
      <c r="G1068" s="3" t="s">
        <v>23913</v>
      </c>
      <c r="H1068" s="301">
        <v>1.72</v>
      </c>
    </row>
    <row r="1069" spans="1:8" ht="15.75">
      <c r="A1069" s="530">
        <v>1067</v>
      </c>
      <c r="B1069" s="549" t="s">
        <v>23952</v>
      </c>
      <c r="C1069" s="529" t="str">
        <f t="shared" si="19"/>
        <v>Yes</v>
      </c>
      <c r="D1069" s="17">
        <f t="shared" si="18"/>
        <v>0.96330000000000016</v>
      </c>
      <c r="E1069" s="590">
        <v>2643</v>
      </c>
      <c r="F1069" s="548">
        <v>42520</v>
      </c>
      <c r="G1069" s="3" t="s">
        <v>23913</v>
      </c>
      <c r="H1069" s="301">
        <v>0.39</v>
      </c>
    </row>
    <row r="1070" spans="1:8" ht="15.75">
      <c r="A1070" s="530">
        <v>1068</v>
      </c>
      <c r="B1070" s="549" t="s">
        <v>23953</v>
      </c>
      <c r="C1070" s="529" t="str">
        <f t="shared" si="19"/>
        <v>Yes</v>
      </c>
      <c r="D1070" s="17">
        <f t="shared" si="18"/>
        <v>1.8525</v>
      </c>
      <c r="E1070" s="590">
        <v>5121</v>
      </c>
      <c r="F1070" s="548">
        <v>42520</v>
      </c>
      <c r="G1070" s="3" t="s">
        <v>23913</v>
      </c>
      <c r="H1070" s="301">
        <v>0.75</v>
      </c>
    </row>
    <row r="1071" spans="1:8" ht="15.75">
      <c r="A1071" s="530">
        <v>1069</v>
      </c>
      <c r="B1071" s="549" t="s">
        <v>21709</v>
      </c>
      <c r="C1071" s="529" t="str">
        <f t="shared" si="19"/>
        <v>Yes</v>
      </c>
      <c r="D1071" s="17">
        <f t="shared" si="18"/>
        <v>0.88919999999999999</v>
      </c>
      <c r="E1071" s="590">
        <v>2423</v>
      </c>
      <c r="F1071" s="548">
        <v>42520</v>
      </c>
      <c r="G1071" s="3" t="s">
        <v>23913</v>
      </c>
      <c r="H1071" s="301">
        <v>0.36</v>
      </c>
    </row>
    <row r="1072" spans="1:8" ht="15.75">
      <c r="A1072" s="526">
        <v>1070</v>
      </c>
      <c r="B1072" s="549" t="s">
        <v>23954</v>
      </c>
      <c r="C1072" s="529" t="str">
        <f t="shared" si="19"/>
        <v>Yes</v>
      </c>
      <c r="D1072" s="17">
        <f t="shared" si="18"/>
        <v>0.6422000000000001</v>
      </c>
      <c r="E1072" s="590">
        <v>1734</v>
      </c>
      <c r="F1072" s="548">
        <v>42520</v>
      </c>
      <c r="G1072" s="3" t="s">
        <v>23913</v>
      </c>
      <c r="H1072" s="301">
        <v>0.26</v>
      </c>
    </row>
    <row r="1073" spans="1:8" ht="15.75">
      <c r="A1073" s="530">
        <v>1071</v>
      </c>
      <c r="B1073" s="549" t="s">
        <v>23955</v>
      </c>
      <c r="C1073" s="529" t="str">
        <f t="shared" si="19"/>
        <v>No</v>
      </c>
      <c r="D1073" s="17">
        <f t="shared" si="18"/>
        <v>4.9400000000000004</v>
      </c>
      <c r="E1073" s="590">
        <v>13600</v>
      </c>
      <c r="F1073" s="548">
        <v>42520</v>
      </c>
      <c r="G1073" s="3" t="s">
        <v>23913</v>
      </c>
      <c r="H1073" s="301">
        <v>2</v>
      </c>
    </row>
    <row r="1074" spans="1:8" ht="15.75">
      <c r="A1074" s="530">
        <v>1072</v>
      </c>
      <c r="B1074" s="549" t="s">
        <v>12172</v>
      </c>
      <c r="C1074" s="529" t="str">
        <f t="shared" si="19"/>
        <v>Yes</v>
      </c>
      <c r="D1074" s="17">
        <f t="shared" si="18"/>
        <v>0.39520000000000005</v>
      </c>
      <c r="E1074" s="590">
        <v>1074</v>
      </c>
      <c r="F1074" s="548">
        <v>42520</v>
      </c>
      <c r="G1074" s="3" t="s">
        <v>23913</v>
      </c>
      <c r="H1074" s="301">
        <v>0.16</v>
      </c>
    </row>
    <row r="1075" spans="1:8" ht="15.75">
      <c r="A1075" s="530">
        <v>1073</v>
      </c>
      <c r="B1075" s="549" t="s">
        <v>23956</v>
      </c>
      <c r="C1075" s="529" t="str">
        <f t="shared" si="19"/>
        <v>Yes</v>
      </c>
      <c r="D1075" s="17">
        <f t="shared" si="18"/>
        <v>0.8398000000000001</v>
      </c>
      <c r="E1075" s="590">
        <v>2340</v>
      </c>
      <c r="F1075" s="548">
        <v>42520</v>
      </c>
      <c r="G1075" s="3" t="s">
        <v>23913</v>
      </c>
      <c r="H1075" s="301">
        <v>0.34</v>
      </c>
    </row>
    <row r="1076" spans="1:8" ht="15.75">
      <c r="A1076" s="526">
        <v>1074</v>
      </c>
      <c r="B1076" s="549" t="s">
        <v>23957</v>
      </c>
      <c r="C1076" s="529" t="str">
        <f t="shared" si="19"/>
        <v>Yes</v>
      </c>
      <c r="D1076" s="17">
        <f t="shared" si="18"/>
        <v>2.0007000000000001</v>
      </c>
      <c r="E1076" s="590">
        <v>5479</v>
      </c>
      <c r="F1076" s="548">
        <v>42520</v>
      </c>
      <c r="G1076" s="3" t="s">
        <v>23913</v>
      </c>
      <c r="H1076" s="301">
        <v>0.81</v>
      </c>
    </row>
    <row r="1077" spans="1:8" ht="15.75">
      <c r="A1077" s="530">
        <v>1075</v>
      </c>
      <c r="B1077" s="549" t="s">
        <v>23958</v>
      </c>
      <c r="C1077" s="529" t="str">
        <f t="shared" si="19"/>
        <v>Yes</v>
      </c>
      <c r="D1077" s="17">
        <f t="shared" si="18"/>
        <v>3.0134000000000003</v>
      </c>
      <c r="E1077" s="590">
        <v>8287</v>
      </c>
      <c r="F1077" s="548">
        <v>42520</v>
      </c>
      <c r="G1077" s="3" t="s">
        <v>23913</v>
      </c>
      <c r="H1077" s="301">
        <v>1.22</v>
      </c>
    </row>
    <row r="1078" spans="1:8" ht="15.75">
      <c r="A1078" s="530">
        <v>1076</v>
      </c>
      <c r="B1078" s="550" t="s">
        <v>23959</v>
      </c>
      <c r="C1078" s="541" t="str">
        <f t="shared" si="19"/>
        <v>Yes</v>
      </c>
      <c r="D1078" s="17">
        <f t="shared" si="18"/>
        <v>0.39520000000000005</v>
      </c>
      <c r="E1078" s="590">
        <v>1101</v>
      </c>
      <c r="F1078" s="551">
        <v>42520</v>
      </c>
      <c r="G1078" s="3" t="s">
        <v>23960</v>
      </c>
      <c r="H1078" s="301">
        <v>0.16</v>
      </c>
    </row>
    <row r="1079" spans="1:8" ht="15.75">
      <c r="A1079" s="530">
        <v>1077</v>
      </c>
      <c r="B1079" s="550" t="s">
        <v>23961</v>
      </c>
      <c r="C1079" s="541" t="str">
        <f t="shared" si="19"/>
        <v>Yes</v>
      </c>
      <c r="D1079" s="17">
        <f t="shared" si="18"/>
        <v>1.0374000000000001</v>
      </c>
      <c r="E1079" s="590">
        <v>2863</v>
      </c>
      <c r="F1079" s="551">
        <v>42520</v>
      </c>
      <c r="G1079" s="3" t="s">
        <v>23960</v>
      </c>
      <c r="H1079" s="301">
        <v>0.42</v>
      </c>
    </row>
    <row r="1080" spans="1:8" ht="15.75">
      <c r="A1080" s="526">
        <v>1078</v>
      </c>
      <c r="B1080" s="550" t="s">
        <v>23962</v>
      </c>
      <c r="C1080" s="541" t="str">
        <f t="shared" si="19"/>
        <v>Yes</v>
      </c>
      <c r="D1080" s="17">
        <f t="shared" si="18"/>
        <v>1.482</v>
      </c>
      <c r="E1080" s="590">
        <v>4074</v>
      </c>
      <c r="F1080" s="551">
        <v>42520</v>
      </c>
      <c r="G1080" s="3" t="s">
        <v>23960</v>
      </c>
      <c r="H1080" s="301">
        <v>0.6</v>
      </c>
    </row>
    <row r="1081" spans="1:8" ht="15.75">
      <c r="A1081" s="530">
        <v>1079</v>
      </c>
      <c r="B1081" s="550" t="s">
        <v>23963</v>
      </c>
      <c r="C1081" s="541" t="str">
        <f t="shared" si="19"/>
        <v>Yes</v>
      </c>
      <c r="D1081" s="17">
        <f t="shared" si="18"/>
        <v>3.6556000000000002</v>
      </c>
      <c r="E1081" s="590">
        <v>10076</v>
      </c>
      <c r="F1081" s="551">
        <v>42520</v>
      </c>
      <c r="G1081" s="3" t="s">
        <v>23960</v>
      </c>
      <c r="H1081" s="301">
        <v>1.48</v>
      </c>
    </row>
    <row r="1082" spans="1:8" ht="15.75">
      <c r="A1082" s="530">
        <v>1080</v>
      </c>
      <c r="B1082" s="550" t="s">
        <v>23964</v>
      </c>
      <c r="C1082" s="541" t="str">
        <f t="shared" si="19"/>
        <v>Yes</v>
      </c>
      <c r="D1082" s="17">
        <f t="shared" si="18"/>
        <v>1.6302000000000003</v>
      </c>
      <c r="E1082" s="590">
        <v>4487</v>
      </c>
      <c r="F1082" s="551">
        <v>42520</v>
      </c>
      <c r="G1082" s="3" t="s">
        <v>23960</v>
      </c>
      <c r="H1082" s="301">
        <v>0.66</v>
      </c>
    </row>
    <row r="1083" spans="1:8" ht="15.75">
      <c r="A1083" s="530">
        <v>1081</v>
      </c>
      <c r="B1083" s="550" t="s">
        <v>23965</v>
      </c>
      <c r="C1083" s="541" t="str">
        <f t="shared" si="19"/>
        <v>Yes</v>
      </c>
      <c r="D1083" s="17">
        <f t="shared" si="18"/>
        <v>3.5815000000000001</v>
      </c>
      <c r="E1083" s="590">
        <v>9856</v>
      </c>
      <c r="F1083" s="551">
        <v>42520</v>
      </c>
      <c r="G1083" s="3" t="s">
        <v>23960</v>
      </c>
      <c r="H1083" s="301">
        <v>1.45</v>
      </c>
    </row>
    <row r="1084" spans="1:8" ht="15.75">
      <c r="A1084" s="526">
        <v>1082</v>
      </c>
      <c r="B1084" s="550" t="s">
        <v>23966</v>
      </c>
      <c r="C1084" s="541" t="str">
        <f t="shared" si="19"/>
        <v>Yes</v>
      </c>
      <c r="D1084" s="17">
        <f t="shared" si="18"/>
        <v>0.41990000000000005</v>
      </c>
      <c r="E1084" s="590">
        <v>1129</v>
      </c>
      <c r="F1084" s="551">
        <v>42613</v>
      </c>
      <c r="G1084" s="3" t="s">
        <v>23960</v>
      </c>
      <c r="H1084" s="303">
        <v>0.17</v>
      </c>
    </row>
    <row r="1085" spans="1:8" ht="15.75">
      <c r="A1085" s="530">
        <v>1083</v>
      </c>
      <c r="B1085" s="550" t="s">
        <v>11845</v>
      </c>
      <c r="C1085" s="541" t="str">
        <f t="shared" si="19"/>
        <v>Yes</v>
      </c>
      <c r="D1085" s="17">
        <f t="shared" si="18"/>
        <v>2.7664000000000004</v>
      </c>
      <c r="E1085" s="590">
        <v>7626</v>
      </c>
      <c r="F1085" s="551">
        <v>42520</v>
      </c>
      <c r="G1085" s="3" t="s">
        <v>23960</v>
      </c>
      <c r="H1085" s="301">
        <v>1.1200000000000001</v>
      </c>
    </row>
    <row r="1086" spans="1:8" ht="15.75">
      <c r="A1086" s="530">
        <v>1084</v>
      </c>
      <c r="B1086" s="550" t="s">
        <v>23967</v>
      </c>
      <c r="C1086" s="541" t="str">
        <f t="shared" si="19"/>
        <v>Yes</v>
      </c>
      <c r="D1086" s="17">
        <f t="shared" si="18"/>
        <v>2.3959000000000001</v>
      </c>
      <c r="E1086" s="590">
        <v>6607</v>
      </c>
      <c r="F1086" s="551">
        <v>42520</v>
      </c>
      <c r="G1086" s="3" t="s">
        <v>23960</v>
      </c>
      <c r="H1086" s="301">
        <v>0.97</v>
      </c>
    </row>
    <row r="1087" spans="1:8" ht="15.75">
      <c r="A1087" s="530">
        <v>1085</v>
      </c>
      <c r="B1087" s="550" t="s">
        <v>23968</v>
      </c>
      <c r="C1087" s="541" t="str">
        <f t="shared" si="19"/>
        <v>Yes</v>
      </c>
      <c r="D1087" s="17">
        <f t="shared" si="18"/>
        <v>0.61750000000000005</v>
      </c>
      <c r="E1087" s="590">
        <v>1707</v>
      </c>
      <c r="F1087" s="551">
        <v>42520</v>
      </c>
      <c r="G1087" s="3" t="s">
        <v>23960</v>
      </c>
      <c r="H1087" s="301">
        <v>0.25</v>
      </c>
    </row>
    <row r="1088" spans="1:8" ht="15.75">
      <c r="A1088" s="526">
        <v>1086</v>
      </c>
      <c r="B1088" s="550" t="s">
        <v>23969</v>
      </c>
      <c r="C1088" s="541" t="str">
        <f t="shared" si="19"/>
        <v>Yes</v>
      </c>
      <c r="D1088" s="17">
        <f t="shared" si="18"/>
        <v>1.5067000000000002</v>
      </c>
      <c r="E1088" s="590">
        <v>4157</v>
      </c>
      <c r="F1088" s="551">
        <v>42520</v>
      </c>
      <c r="G1088" s="3" t="s">
        <v>23960</v>
      </c>
      <c r="H1088" s="301">
        <v>0.61</v>
      </c>
    </row>
    <row r="1089" spans="1:8" ht="15.75">
      <c r="A1089" s="530">
        <v>1087</v>
      </c>
      <c r="B1089" s="550" t="s">
        <v>23970</v>
      </c>
      <c r="C1089" s="541" t="str">
        <f t="shared" si="19"/>
        <v>Yes</v>
      </c>
      <c r="D1089" s="17">
        <f t="shared" si="18"/>
        <v>1.4326000000000001</v>
      </c>
      <c r="E1089" s="590">
        <v>3964</v>
      </c>
      <c r="F1089" s="551">
        <v>42520</v>
      </c>
      <c r="G1089" s="3" t="s">
        <v>23960</v>
      </c>
      <c r="H1089" s="301">
        <v>0.57999999999999996</v>
      </c>
    </row>
    <row r="1090" spans="1:8" ht="15.75">
      <c r="A1090" s="530">
        <v>1088</v>
      </c>
      <c r="B1090" s="550" t="s">
        <v>23971</v>
      </c>
      <c r="C1090" s="541" t="str">
        <f t="shared" si="19"/>
        <v>Yes</v>
      </c>
      <c r="D1090" s="17">
        <f t="shared" si="18"/>
        <v>2.0748000000000002</v>
      </c>
      <c r="E1090" s="590">
        <v>5726</v>
      </c>
      <c r="F1090" s="551">
        <v>42520</v>
      </c>
      <c r="G1090" s="3" t="s">
        <v>23960</v>
      </c>
      <c r="H1090" s="301">
        <v>0.84</v>
      </c>
    </row>
    <row r="1091" spans="1:8" ht="15.75">
      <c r="A1091" s="530">
        <v>1089</v>
      </c>
      <c r="B1091" s="550" t="s">
        <v>23972</v>
      </c>
      <c r="C1091" s="541" t="str">
        <f t="shared" si="19"/>
        <v>Yes</v>
      </c>
      <c r="D1091" s="17">
        <f t="shared" si="18"/>
        <v>0.17290000000000003</v>
      </c>
      <c r="E1091" s="590">
        <v>468</v>
      </c>
      <c r="F1091" s="551">
        <v>42520</v>
      </c>
      <c r="G1091" s="3" t="s">
        <v>23960</v>
      </c>
      <c r="H1091" s="301">
        <v>7.0000000000000007E-2</v>
      </c>
    </row>
    <row r="1092" spans="1:8" ht="15.75">
      <c r="A1092" s="526">
        <v>1090</v>
      </c>
      <c r="B1092" s="550" t="s">
        <v>23973</v>
      </c>
      <c r="C1092" s="541" t="str">
        <f t="shared" si="19"/>
        <v>Yes</v>
      </c>
      <c r="D1092" s="17">
        <f t="shared" si="18"/>
        <v>0.46930000000000005</v>
      </c>
      <c r="E1092" s="590">
        <v>1321</v>
      </c>
      <c r="F1092" s="551">
        <v>42520</v>
      </c>
      <c r="G1092" s="3" t="s">
        <v>23960</v>
      </c>
      <c r="H1092" s="301">
        <v>0.19</v>
      </c>
    </row>
    <row r="1093" spans="1:8" ht="15.75">
      <c r="A1093" s="530">
        <v>1091</v>
      </c>
      <c r="B1093" s="550" t="s">
        <v>23974</v>
      </c>
      <c r="C1093" s="541" t="str">
        <f t="shared" si="19"/>
        <v>Yes</v>
      </c>
      <c r="D1093" s="17">
        <f t="shared" ref="D1093:D1156" si="20">H1093*2.47</f>
        <v>0.49400000000000005</v>
      </c>
      <c r="E1093" s="590">
        <v>1349</v>
      </c>
      <c r="F1093" s="551">
        <v>42520</v>
      </c>
      <c r="G1093" s="3" t="s">
        <v>23960</v>
      </c>
      <c r="H1093" s="301">
        <v>0.2</v>
      </c>
    </row>
    <row r="1094" spans="1:8" ht="15.75">
      <c r="A1094" s="530">
        <v>1092</v>
      </c>
      <c r="B1094" s="550" t="s">
        <v>23975</v>
      </c>
      <c r="C1094" s="541" t="str">
        <f t="shared" si="19"/>
        <v>Yes</v>
      </c>
      <c r="D1094" s="17">
        <f t="shared" si="20"/>
        <v>1.4573</v>
      </c>
      <c r="E1094" s="590">
        <v>4019</v>
      </c>
      <c r="F1094" s="551">
        <v>42520</v>
      </c>
      <c r="G1094" s="3" t="s">
        <v>23960</v>
      </c>
      <c r="H1094" s="301">
        <v>0.59</v>
      </c>
    </row>
    <row r="1095" spans="1:8" ht="15.75">
      <c r="A1095" s="530">
        <v>1093</v>
      </c>
      <c r="B1095" s="550" t="s">
        <v>23976</v>
      </c>
      <c r="C1095" s="541" t="str">
        <f t="shared" si="19"/>
        <v>Yes</v>
      </c>
      <c r="D1095" s="17">
        <f t="shared" si="20"/>
        <v>2.6429000000000005</v>
      </c>
      <c r="E1095" s="590">
        <v>7296</v>
      </c>
      <c r="F1095" s="551">
        <v>42520</v>
      </c>
      <c r="G1095" s="3" t="s">
        <v>23960</v>
      </c>
      <c r="H1095" s="301">
        <v>1.07</v>
      </c>
    </row>
    <row r="1096" spans="1:8" ht="15.75">
      <c r="A1096" s="526">
        <v>1094</v>
      </c>
      <c r="B1096" s="550" t="s">
        <v>23977</v>
      </c>
      <c r="C1096" s="541" t="str">
        <f t="shared" si="19"/>
        <v>Yes</v>
      </c>
      <c r="D1096" s="17">
        <f t="shared" si="20"/>
        <v>1.1856</v>
      </c>
      <c r="E1096" s="590">
        <v>3276</v>
      </c>
      <c r="F1096" s="551">
        <v>42613</v>
      </c>
      <c r="G1096" s="3" t="s">
        <v>23960</v>
      </c>
      <c r="H1096" s="303">
        <v>0.48</v>
      </c>
    </row>
    <row r="1097" spans="1:8" ht="15.75">
      <c r="A1097" s="530">
        <v>1095</v>
      </c>
      <c r="B1097" s="550" t="s">
        <v>23978</v>
      </c>
      <c r="C1097" s="541" t="str">
        <f t="shared" si="19"/>
        <v>Yes</v>
      </c>
      <c r="D1097" s="17">
        <f t="shared" si="20"/>
        <v>1.6302000000000003</v>
      </c>
      <c r="E1097" s="590">
        <v>4487</v>
      </c>
      <c r="F1097" s="551">
        <v>42520</v>
      </c>
      <c r="G1097" s="3" t="s">
        <v>23960</v>
      </c>
      <c r="H1097" s="301">
        <v>0.66</v>
      </c>
    </row>
    <row r="1098" spans="1:8" ht="15.75">
      <c r="A1098" s="530">
        <v>1096</v>
      </c>
      <c r="B1098" s="550" t="s">
        <v>23979</v>
      </c>
      <c r="C1098" s="541" t="str">
        <f t="shared" si="19"/>
        <v>Yes</v>
      </c>
      <c r="D1098" s="17">
        <f t="shared" si="20"/>
        <v>1.0621</v>
      </c>
      <c r="E1098" s="590">
        <v>2891</v>
      </c>
      <c r="F1098" s="551">
        <v>42520</v>
      </c>
      <c r="G1098" s="3" t="s">
        <v>23960</v>
      </c>
      <c r="H1098" s="301">
        <v>0.43</v>
      </c>
    </row>
    <row r="1099" spans="1:8" ht="15.75">
      <c r="A1099" s="530">
        <v>1097</v>
      </c>
      <c r="B1099" s="550" t="s">
        <v>23980</v>
      </c>
      <c r="C1099" s="541" t="str">
        <f t="shared" si="19"/>
        <v>Yes</v>
      </c>
      <c r="D1099" s="17">
        <f t="shared" si="20"/>
        <v>2.4206000000000003</v>
      </c>
      <c r="E1099" s="590">
        <v>6635</v>
      </c>
      <c r="F1099" s="551">
        <v>42520</v>
      </c>
      <c r="G1099" s="3" t="s">
        <v>23960</v>
      </c>
      <c r="H1099" s="301">
        <v>0.98</v>
      </c>
    </row>
    <row r="1100" spans="1:8" ht="15.75">
      <c r="A1100" s="526">
        <v>1098</v>
      </c>
      <c r="B1100" s="550" t="s">
        <v>23981</v>
      </c>
      <c r="C1100" s="541" t="str">
        <f t="shared" si="19"/>
        <v>Yes</v>
      </c>
      <c r="D1100" s="17">
        <f t="shared" si="20"/>
        <v>1.0868</v>
      </c>
      <c r="E1100" s="590">
        <v>2973</v>
      </c>
      <c r="F1100" s="551">
        <v>42520</v>
      </c>
      <c r="G1100" s="3" t="s">
        <v>23960</v>
      </c>
      <c r="H1100" s="301">
        <v>0.44</v>
      </c>
    </row>
    <row r="1101" spans="1:8" ht="15.75">
      <c r="A1101" s="530">
        <v>1099</v>
      </c>
      <c r="B1101" s="550" t="s">
        <v>23982</v>
      </c>
      <c r="C1101" s="541" t="str">
        <f t="shared" si="19"/>
        <v>Yes</v>
      </c>
      <c r="D1101" s="17">
        <f t="shared" si="20"/>
        <v>2.0748000000000002</v>
      </c>
      <c r="E1101" s="590">
        <v>5726</v>
      </c>
      <c r="F1101" s="551">
        <v>42520</v>
      </c>
      <c r="G1101" s="3" t="s">
        <v>23960</v>
      </c>
      <c r="H1101" s="301">
        <v>0.84</v>
      </c>
    </row>
    <row r="1102" spans="1:8" ht="15.75">
      <c r="A1102" s="530">
        <v>1100</v>
      </c>
      <c r="B1102" s="550" t="s">
        <v>23983</v>
      </c>
      <c r="C1102" s="541" t="str">
        <f t="shared" si="19"/>
        <v>Yes</v>
      </c>
      <c r="D1102" s="17">
        <f t="shared" si="20"/>
        <v>1.0868</v>
      </c>
      <c r="E1102" s="590">
        <v>2973</v>
      </c>
      <c r="F1102" s="551">
        <v>42520</v>
      </c>
      <c r="G1102" s="3" t="s">
        <v>23960</v>
      </c>
      <c r="H1102" s="301">
        <v>0.44</v>
      </c>
    </row>
    <row r="1103" spans="1:8" ht="15.75">
      <c r="A1103" s="530">
        <v>1101</v>
      </c>
      <c r="B1103" s="550" t="s">
        <v>23984</v>
      </c>
      <c r="C1103" s="541" t="str">
        <f t="shared" si="19"/>
        <v>Yes</v>
      </c>
      <c r="D1103" s="17">
        <f t="shared" si="20"/>
        <v>0.9880000000000001</v>
      </c>
      <c r="E1103" s="590">
        <v>2726</v>
      </c>
      <c r="F1103" s="551">
        <v>42520</v>
      </c>
      <c r="G1103" s="3" t="s">
        <v>23960</v>
      </c>
      <c r="H1103" s="301">
        <v>0.4</v>
      </c>
    </row>
    <row r="1104" spans="1:8" ht="15.75">
      <c r="A1104" s="526">
        <v>1102</v>
      </c>
      <c r="B1104" s="550" t="s">
        <v>23985</v>
      </c>
      <c r="C1104" s="541" t="str">
        <f t="shared" si="19"/>
        <v>Yes</v>
      </c>
      <c r="D1104" s="17">
        <f t="shared" si="20"/>
        <v>2.0253999999999999</v>
      </c>
      <c r="E1104" s="590">
        <v>5589</v>
      </c>
      <c r="F1104" s="551">
        <v>42520</v>
      </c>
      <c r="G1104" s="3" t="s">
        <v>23960</v>
      </c>
      <c r="H1104" s="301">
        <v>0.82</v>
      </c>
    </row>
    <row r="1105" spans="1:8" ht="15.75">
      <c r="A1105" s="530">
        <v>1103</v>
      </c>
      <c r="B1105" s="550" t="s">
        <v>23986</v>
      </c>
      <c r="C1105" s="541" t="str">
        <f t="shared" si="19"/>
        <v>Yes</v>
      </c>
      <c r="D1105" s="17">
        <f t="shared" si="20"/>
        <v>0.1482</v>
      </c>
      <c r="E1105" s="590">
        <v>413</v>
      </c>
      <c r="F1105" s="551">
        <v>42520</v>
      </c>
      <c r="G1105" s="3" t="s">
        <v>23960</v>
      </c>
      <c r="H1105" s="301">
        <v>0.06</v>
      </c>
    </row>
    <row r="1106" spans="1:8" ht="15.75">
      <c r="A1106" s="530">
        <v>1104</v>
      </c>
      <c r="B1106" s="550" t="s">
        <v>23987</v>
      </c>
      <c r="C1106" s="541" t="str">
        <f t="shared" si="19"/>
        <v>No</v>
      </c>
      <c r="D1106" s="17">
        <f t="shared" si="20"/>
        <v>4.9400000000000004</v>
      </c>
      <c r="E1106" s="590">
        <v>13600</v>
      </c>
      <c r="F1106" s="551">
        <v>42520</v>
      </c>
      <c r="G1106" s="3" t="s">
        <v>23960</v>
      </c>
      <c r="H1106" s="301">
        <v>2</v>
      </c>
    </row>
    <row r="1107" spans="1:8" ht="15.75">
      <c r="A1107" s="530">
        <v>1105</v>
      </c>
      <c r="B1107" s="550" t="s">
        <v>23988</v>
      </c>
      <c r="C1107" s="541" t="str">
        <f t="shared" si="19"/>
        <v>Yes</v>
      </c>
      <c r="D1107" s="17">
        <f t="shared" si="20"/>
        <v>0.96330000000000016</v>
      </c>
      <c r="E1107" s="590">
        <v>2643</v>
      </c>
      <c r="F1107" s="551">
        <v>42520</v>
      </c>
      <c r="G1107" s="3" t="s">
        <v>23960</v>
      </c>
      <c r="H1107" s="301">
        <v>0.39</v>
      </c>
    </row>
    <row r="1108" spans="1:8" ht="15.75">
      <c r="A1108" s="526">
        <v>1106</v>
      </c>
      <c r="B1108" s="550" t="s">
        <v>23989</v>
      </c>
      <c r="C1108" s="541" t="str">
        <f t="shared" si="19"/>
        <v>Yes</v>
      </c>
      <c r="D1108" s="17">
        <f t="shared" si="20"/>
        <v>0.9386000000000001</v>
      </c>
      <c r="E1108" s="590">
        <v>2560</v>
      </c>
      <c r="F1108" s="551">
        <v>42520</v>
      </c>
      <c r="G1108" s="3" t="s">
        <v>23960</v>
      </c>
      <c r="H1108" s="301">
        <v>0.38</v>
      </c>
    </row>
    <row r="1109" spans="1:8" ht="15.75">
      <c r="A1109" s="530">
        <v>1107</v>
      </c>
      <c r="B1109" s="550" t="s">
        <v>12048</v>
      </c>
      <c r="C1109" s="541" t="str">
        <f t="shared" si="19"/>
        <v>Yes</v>
      </c>
      <c r="D1109" s="17">
        <f t="shared" si="20"/>
        <v>1.6549000000000003</v>
      </c>
      <c r="E1109" s="590">
        <v>4570</v>
      </c>
      <c r="F1109" s="551">
        <v>42520</v>
      </c>
      <c r="G1109" s="3" t="s">
        <v>23960</v>
      </c>
      <c r="H1109" s="301">
        <v>0.67</v>
      </c>
    </row>
    <row r="1110" spans="1:8" ht="15.75">
      <c r="A1110" s="530">
        <v>1108</v>
      </c>
      <c r="B1110" s="550" t="s">
        <v>23990</v>
      </c>
      <c r="C1110" s="541" t="str">
        <f t="shared" si="19"/>
        <v>Yes</v>
      </c>
      <c r="D1110" s="17">
        <f t="shared" si="20"/>
        <v>4.2731000000000003</v>
      </c>
      <c r="E1110" s="590">
        <v>11755</v>
      </c>
      <c r="F1110" s="551">
        <v>42520</v>
      </c>
      <c r="G1110" s="3" t="s">
        <v>23960</v>
      </c>
      <c r="H1110" s="301">
        <v>1.73</v>
      </c>
    </row>
    <row r="1111" spans="1:8" ht="15.75">
      <c r="A1111" s="530">
        <v>1109</v>
      </c>
      <c r="B1111" s="550" t="s">
        <v>23991</v>
      </c>
      <c r="C1111" s="541" t="str">
        <f t="shared" si="19"/>
        <v>Yes</v>
      </c>
      <c r="D1111" s="17">
        <f t="shared" si="20"/>
        <v>0.9880000000000001</v>
      </c>
      <c r="E1111" s="590">
        <v>2698</v>
      </c>
      <c r="F1111" s="551">
        <v>42520</v>
      </c>
      <c r="G1111" s="3" t="s">
        <v>23960</v>
      </c>
      <c r="H1111" s="301">
        <v>0.4</v>
      </c>
    </row>
    <row r="1112" spans="1:8" ht="15.75">
      <c r="A1112" s="526">
        <v>1110</v>
      </c>
      <c r="B1112" s="550" t="s">
        <v>23992</v>
      </c>
      <c r="C1112" s="541" t="str">
        <f t="shared" si="19"/>
        <v>Yes</v>
      </c>
      <c r="D1112" s="17">
        <f t="shared" si="20"/>
        <v>1.5067000000000002</v>
      </c>
      <c r="E1112" s="590">
        <v>4157</v>
      </c>
      <c r="F1112" s="551">
        <v>42520</v>
      </c>
      <c r="G1112" s="3" t="s">
        <v>23960</v>
      </c>
      <c r="H1112" s="301">
        <v>0.61</v>
      </c>
    </row>
    <row r="1113" spans="1:8" ht="15.75">
      <c r="A1113" s="530">
        <v>1111</v>
      </c>
      <c r="B1113" s="550" t="s">
        <v>23993</v>
      </c>
      <c r="C1113" s="541" t="str">
        <f t="shared" si="19"/>
        <v>Yes</v>
      </c>
      <c r="D1113" s="17">
        <f t="shared" si="20"/>
        <v>1.2103000000000002</v>
      </c>
      <c r="E1113" s="590">
        <v>3304</v>
      </c>
      <c r="F1113" s="551">
        <v>42520</v>
      </c>
      <c r="G1113" s="3" t="s">
        <v>23960</v>
      </c>
      <c r="H1113" s="301">
        <v>0.49</v>
      </c>
    </row>
    <row r="1114" spans="1:8" ht="15.75">
      <c r="A1114" s="530">
        <v>1112</v>
      </c>
      <c r="B1114" s="550" t="s">
        <v>23994</v>
      </c>
      <c r="C1114" s="541" t="str">
        <f t="shared" si="19"/>
        <v>Yes</v>
      </c>
      <c r="D1114" s="17">
        <f t="shared" si="20"/>
        <v>3.0875000000000004</v>
      </c>
      <c r="E1114" s="590">
        <v>8507</v>
      </c>
      <c r="F1114" s="551">
        <v>42520</v>
      </c>
      <c r="G1114" s="3" t="s">
        <v>23960</v>
      </c>
      <c r="H1114" s="301">
        <v>1.25</v>
      </c>
    </row>
    <row r="1115" spans="1:8" ht="15.75">
      <c r="A1115" s="530">
        <v>1113</v>
      </c>
      <c r="B1115" s="550" t="s">
        <v>23995</v>
      </c>
      <c r="C1115" s="541" t="str">
        <f t="shared" si="19"/>
        <v>Yes</v>
      </c>
      <c r="D1115" s="17">
        <f t="shared" si="20"/>
        <v>0.91390000000000005</v>
      </c>
      <c r="E1115" s="590">
        <v>2505</v>
      </c>
      <c r="F1115" s="551">
        <v>42520</v>
      </c>
      <c r="G1115" s="3" t="s">
        <v>23960</v>
      </c>
      <c r="H1115" s="301">
        <v>0.37</v>
      </c>
    </row>
    <row r="1116" spans="1:8" ht="15.75">
      <c r="A1116" s="526">
        <v>1114</v>
      </c>
      <c r="B1116" s="550" t="s">
        <v>23996</v>
      </c>
      <c r="C1116" s="541" t="str">
        <f t="shared" si="19"/>
        <v>Yes</v>
      </c>
      <c r="D1116" s="17">
        <f t="shared" si="20"/>
        <v>0.24700000000000003</v>
      </c>
      <c r="E1116" s="590">
        <v>661</v>
      </c>
      <c r="F1116" s="551">
        <v>42520</v>
      </c>
      <c r="G1116" s="3" t="s">
        <v>23960</v>
      </c>
      <c r="H1116" s="301">
        <v>0.1</v>
      </c>
    </row>
    <row r="1117" spans="1:8" ht="15.75">
      <c r="A1117" s="530">
        <v>1115</v>
      </c>
      <c r="B1117" s="550" t="s">
        <v>11807</v>
      </c>
      <c r="C1117" s="541" t="str">
        <f t="shared" si="19"/>
        <v>Yes</v>
      </c>
      <c r="D1117" s="17">
        <f t="shared" si="20"/>
        <v>2.4947000000000004</v>
      </c>
      <c r="E1117" s="590">
        <v>6883</v>
      </c>
      <c r="F1117" s="551">
        <v>42520</v>
      </c>
      <c r="G1117" s="3" t="s">
        <v>23960</v>
      </c>
      <c r="H1117" s="301">
        <v>1.01</v>
      </c>
    </row>
    <row r="1118" spans="1:8" ht="15.75">
      <c r="A1118" s="530">
        <v>1116</v>
      </c>
      <c r="B1118" s="550" t="s">
        <v>23997</v>
      </c>
      <c r="C1118" s="541" t="str">
        <f t="shared" si="19"/>
        <v>Yes</v>
      </c>
      <c r="D1118" s="17">
        <f t="shared" si="20"/>
        <v>4.2731000000000003</v>
      </c>
      <c r="E1118" s="590">
        <v>11755</v>
      </c>
      <c r="F1118" s="551">
        <v>42520</v>
      </c>
      <c r="G1118" s="3" t="s">
        <v>23960</v>
      </c>
      <c r="H1118" s="301">
        <v>1.73</v>
      </c>
    </row>
    <row r="1119" spans="1:8" ht="15.75">
      <c r="A1119" s="530">
        <v>1117</v>
      </c>
      <c r="B1119" s="550" t="s">
        <v>23998</v>
      </c>
      <c r="C1119" s="541" t="str">
        <f t="shared" ref="C1119:C1182" si="21">IF(H1119&lt;2,"Yes","No")</f>
        <v>Yes</v>
      </c>
      <c r="D1119" s="17">
        <f t="shared" si="20"/>
        <v>0.39520000000000005</v>
      </c>
      <c r="E1119" s="590">
        <v>1101</v>
      </c>
      <c r="F1119" s="551">
        <v>42520</v>
      </c>
      <c r="G1119" s="3" t="s">
        <v>23960</v>
      </c>
      <c r="H1119" s="301">
        <v>0.16</v>
      </c>
    </row>
    <row r="1120" spans="1:8" ht="15.75">
      <c r="A1120" s="526">
        <v>1118</v>
      </c>
      <c r="B1120" s="550" t="s">
        <v>23999</v>
      </c>
      <c r="C1120" s="541" t="str">
        <f t="shared" si="21"/>
        <v>Yes</v>
      </c>
      <c r="D1120" s="17">
        <f t="shared" si="20"/>
        <v>3.2851000000000004</v>
      </c>
      <c r="E1120" s="590">
        <v>9057</v>
      </c>
      <c r="F1120" s="551">
        <v>42520</v>
      </c>
      <c r="G1120" s="3" t="s">
        <v>23960</v>
      </c>
      <c r="H1120" s="301">
        <v>1.33</v>
      </c>
    </row>
    <row r="1121" spans="1:8" ht="15.75">
      <c r="A1121" s="530">
        <v>1119</v>
      </c>
      <c r="B1121" s="550" t="s">
        <v>24000</v>
      </c>
      <c r="C1121" s="541" t="str">
        <f t="shared" si="21"/>
        <v>Yes</v>
      </c>
      <c r="D1121" s="17">
        <f t="shared" si="20"/>
        <v>2.6182000000000003</v>
      </c>
      <c r="E1121" s="590">
        <v>7240</v>
      </c>
      <c r="F1121" s="551">
        <v>42520</v>
      </c>
      <c r="G1121" s="3" t="s">
        <v>23960</v>
      </c>
      <c r="H1121" s="301">
        <v>1.06</v>
      </c>
    </row>
    <row r="1122" spans="1:8" ht="15.75">
      <c r="A1122" s="530">
        <v>1120</v>
      </c>
      <c r="B1122" s="550" t="s">
        <v>24001</v>
      </c>
      <c r="C1122" s="541" t="str">
        <f t="shared" si="21"/>
        <v>Yes</v>
      </c>
      <c r="D1122" s="17">
        <f t="shared" si="20"/>
        <v>3.0381</v>
      </c>
      <c r="E1122" s="590">
        <v>8342</v>
      </c>
      <c r="F1122" s="551">
        <v>42520</v>
      </c>
      <c r="G1122" s="3" t="s">
        <v>23960</v>
      </c>
      <c r="H1122" s="301">
        <v>1.23</v>
      </c>
    </row>
    <row r="1123" spans="1:8" ht="15.75">
      <c r="A1123" s="530">
        <v>1121</v>
      </c>
      <c r="B1123" s="550" t="s">
        <v>24002</v>
      </c>
      <c r="C1123" s="541" t="str">
        <f t="shared" si="21"/>
        <v>Yes</v>
      </c>
      <c r="D1123" s="17">
        <f t="shared" si="20"/>
        <v>2.5194000000000001</v>
      </c>
      <c r="E1123" s="590">
        <v>6910</v>
      </c>
      <c r="F1123" s="551">
        <v>42520</v>
      </c>
      <c r="G1123" s="3" t="s">
        <v>23960</v>
      </c>
      <c r="H1123" s="301">
        <v>1.02</v>
      </c>
    </row>
    <row r="1124" spans="1:8" ht="15.75">
      <c r="A1124" s="526">
        <v>1122</v>
      </c>
      <c r="B1124" s="550" t="s">
        <v>24003</v>
      </c>
      <c r="C1124" s="541" t="str">
        <f t="shared" si="21"/>
        <v>Yes</v>
      </c>
      <c r="D1124" s="17">
        <f t="shared" si="20"/>
        <v>1.7784</v>
      </c>
      <c r="E1124" s="590">
        <v>4873</v>
      </c>
      <c r="F1124" s="551">
        <v>42520</v>
      </c>
      <c r="G1124" s="3" t="s">
        <v>23960</v>
      </c>
      <c r="H1124" s="301">
        <v>0.72</v>
      </c>
    </row>
    <row r="1125" spans="1:8" ht="15.75">
      <c r="A1125" s="530">
        <v>1123</v>
      </c>
      <c r="B1125" s="550" t="s">
        <v>24004</v>
      </c>
      <c r="C1125" s="541" t="str">
        <f t="shared" si="21"/>
        <v>No</v>
      </c>
      <c r="D1125" s="17">
        <f t="shared" si="20"/>
        <v>4.9400000000000004</v>
      </c>
      <c r="E1125" s="590">
        <v>13600</v>
      </c>
      <c r="F1125" s="551">
        <v>42520</v>
      </c>
      <c r="G1125" s="3" t="s">
        <v>23960</v>
      </c>
      <c r="H1125" s="301">
        <v>2</v>
      </c>
    </row>
    <row r="1126" spans="1:8" ht="15.75">
      <c r="A1126" s="530">
        <v>1124</v>
      </c>
      <c r="B1126" s="550" t="s">
        <v>24005</v>
      </c>
      <c r="C1126" s="541" t="str">
        <f t="shared" si="21"/>
        <v>Yes</v>
      </c>
      <c r="D1126" s="17">
        <f t="shared" si="20"/>
        <v>0.6916000000000001</v>
      </c>
      <c r="E1126" s="590">
        <v>1927</v>
      </c>
      <c r="F1126" s="551">
        <v>42520</v>
      </c>
      <c r="G1126" s="3" t="s">
        <v>23960</v>
      </c>
      <c r="H1126" s="301">
        <v>0.28000000000000003</v>
      </c>
    </row>
    <row r="1127" spans="1:8" ht="15.75">
      <c r="A1127" s="530">
        <v>1125</v>
      </c>
      <c r="B1127" s="550" t="s">
        <v>24006</v>
      </c>
      <c r="C1127" s="541" t="str">
        <f t="shared" si="21"/>
        <v>Yes</v>
      </c>
      <c r="D1127" s="17">
        <f t="shared" si="20"/>
        <v>1.2597</v>
      </c>
      <c r="E1127" s="590">
        <v>3469</v>
      </c>
      <c r="F1127" s="551">
        <v>42520</v>
      </c>
      <c r="G1127" s="3" t="s">
        <v>23960</v>
      </c>
      <c r="H1127" s="301">
        <v>0.51</v>
      </c>
    </row>
    <row r="1128" spans="1:8" ht="15.75">
      <c r="A1128" s="526">
        <v>1126</v>
      </c>
      <c r="B1128" s="550" t="s">
        <v>24007</v>
      </c>
      <c r="C1128" s="541" t="str">
        <f t="shared" si="21"/>
        <v>No</v>
      </c>
      <c r="D1128" s="17">
        <f t="shared" si="20"/>
        <v>4.9400000000000004</v>
      </c>
      <c r="E1128" s="590">
        <v>13600</v>
      </c>
      <c r="F1128" s="551">
        <v>42520</v>
      </c>
      <c r="G1128" s="3" t="s">
        <v>23960</v>
      </c>
      <c r="H1128" s="301">
        <v>2</v>
      </c>
    </row>
    <row r="1129" spans="1:8" ht="15.75">
      <c r="A1129" s="530">
        <v>1127</v>
      </c>
      <c r="B1129" s="550" t="s">
        <v>24008</v>
      </c>
      <c r="C1129" s="541" t="str">
        <f t="shared" si="21"/>
        <v>No</v>
      </c>
      <c r="D1129" s="17">
        <f t="shared" si="20"/>
        <v>4.9400000000000004</v>
      </c>
      <c r="E1129" s="590">
        <v>13600</v>
      </c>
      <c r="F1129" s="551">
        <v>42520</v>
      </c>
      <c r="G1129" s="3" t="s">
        <v>23960</v>
      </c>
      <c r="H1129" s="301">
        <v>2</v>
      </c>
    </row>
    <row r="1130" spans="1:8" ht="15.75">
      <c r="A1130" s="530">
        <v>1128</v>
      </c>
      <c r="B1130" s="550" t="s">
        <v>24009</v>
      </c>
      <c r="C1130" s="541" t="str">
        <f t="shared" si="21"/>
        <v>Yes</v>
      </c>
      <c r="D1130" s="17">
        <f t="shared" si="20"/>
        <v>2.1242000000000001</v>
      </c>
      <c r="E1130" s="590">
        <v>5836</v>
      </c>
      <c r="F1130" s="551">
        <v>42520</v>
      </c>
      <c r="G1130" s="3" t="s">
        <v>23960</v>
      </c>
      <c r="H1130" s="301">
        <v>0.86</v>
      </c>
    </row>
    <row r="1131" spans="1:8" ht="15.75">
      <c r="A1131" s="530">
        <v>1129</v>
      </c>
      <c r="B1131" s="550" t="s">
        <v>24010</v>
      </c>
      <c r="C1131" s="541" t="str">
        <f t="shared" si="21"/>
        <v>Yes</v>
      </c>
      <c r="D1131" s="17">
        <f t="shared" si="20"/>
        <v>0.41990000000000005</v>
      </c>
      <c r="E1131" s="590">
        <v>1129</v>
      </c>
      <c r="F1131" s="551">
        <v>42520</v>
      </c>
      <c r="G1131" s="3" t="s">
        <v>23960</v>
      </c>
      <c r="H1131" s="301">
        <v>0.17</v>
      </c>
    </row>
    <row r="1132" spans="1:8" ht="15.75">
      <c r="A1132" s="526">
        <v>1130</v>
      </c>
      <c r="B1132" s="550" t="s">
        <v>24011</v>
      </c>
      <c r="C1132" s="541" t="str">
        <f t="shared" si="21"/>
        <v>Yes</v>
      </c>
      <c r="D1132" s="17">
        <f t="shared" si="20"/>
        <v>2.8405</v>
      </c>
      <c r="E1132" s="590">
        <v>7791</v>
      </c>
      <c r="F1132" s="551">
        <v>42520</v>
      </c>
      <c r="G1132" s="3" t="s">
        <v>23960</v>
      </c>
      <c r="H1132" s="301">
        <v>1.1499999999999999</v>
      </c>
    </row>
    <row r="1133" spans="1:8" ht="15.75">
      <c r="A1133" s="530">
        <v>1131</v>
      </c>
      <c r="B1133" s="550" t="s">
        <v>24012</v>
      </c>
      <c r="C1133" s="541" t="str">
        <f t="shared" si="21"/>
        <v>Yes</v>
      </c>
      <c r="D1133" s="17">
        <f t="shared" si="20"/>
        <v>2.0748000000000002</v>
      </c>
      <c r="E1133" s="590">
        <v>5726</v>
      </c>
      <c r="F1133" s="551">
        <v>42613</v>
      </c>
      <c r="G1133" s="3" t="s">
        <v>23960</v>
      </c>
      <c r="H1133" s="303">
        <v>0.84</v>
      </c>
    </row>
    <row r="1134" spans="1:8" ht="15.75">
      <c r="A1134" s="530">
        <v>1132</v>
      </c>
      <c r="B1134" s="550" t="s">
        <v>24013</v>
      </c>
      <c r="C1134" s="541" t="str">
        <f t="shared" si="21"/>
        <v>No</v>
      </c>
      <c r="D1134" s="17">
        <f t="shared" si="20"/>
        <v>4.9400000000000004</v>
      </c>
      <c r="E1134" s="590">
        <v>13600</v>
      </c>
      <c r="F1134" s="551">
        <v>42520</v>
      </c>
      <c r="G1134" s="3" t="s">
        <v>23960</v>
      </c>
      <c r="H1134" s="301">
        <v>2</v>
      </c>
    </row>
    <row r="1135" spans="1:8" ht="15.75">
      <c r="A1135" s="530">
        <v>1133</v>
      </c>
      <c r="B1135" s="550" t="s">
        <v>24014</v>
      </c>
      <c r="C1135" s="541" t="str">
        <f t="shared" si="21"/>
        <v>Yes</v>
      </c>
      <c r="D1135" s="17">
        <f t="shared" si="20"/>
        <v>2.8405</v>
      </c>
      <c r="E1135" s="590">
        <v>7791</v>
      </c>
      <c r="F1135" s="551">
        <v>42520</v>
      </c>
      <c r="G1135" s="3" t="s">
        <v>23960</v>
      </c>
      <c r="H1135" s="301">
        <v>1.1499999999999999</v>
      </c>
    </row>
    <row r="1136" spans="1:8" ht="15.75">
      <c r="A1136" s="526">
        <v>1134</v>
      </c>
      <c r="B1136" s="550" t="s">
        <v>24015</v>
      </c>
      <c r="C1136" s="541" t="str">
        <f t="shared" si="21"/>
        <v>Yes</v>
      </c>
      <c r="D1136" s="17">
        <f t="shared" si="20"/>
        <v>1.6302000000000003</v>
      </c>
      <c r="E1136" s="590">
        <v>4487</v>
      </c>
      <c r="F1136" s="551">
        <v>42520</v>
      </c>
      <c r="G1136" s="3" t="s">
        <v>23960</v>
      </c>
      <c r="H1136" s="301">
        <v>0.66</v>
      </c>
    </row>
    <row r="1137" spans="1:8" ht="15.75">
      <c r="A1137" s="530">
        <v>1135</v>
      </c>
      <c r="B1137" s="550" t="s">
        <v>24016</v>
      </c>
      <c r="C1137" s="541" t="str">
        <f t="shared" si="21"/>
        <v>Yes</v>
      </c>
      <c r="D1137" s="17">
        <f t="shared" si="20"/>
        <v>3.6309</v>
      </c>
      <c r="E1137" s="590">
        <v>9994</v>
      </c>
      <c r="F1137" s="551">
        <v>42520</v>
      </c>
      <c r="G1137" s="3" t="s">
        <v>23960</v>
      </c>
      <c r="H1137" s="301">
        <v>1.47</v>
      </c>
    </row>
    <row r="1138" spans="1:8" ht="15.75">
      <c r="A1138" s="530">
        <v>1136</v>
      </c>
      <c r="B1138" s="550" t="s">
        <v>24017</v>
      </c>
      <c r="C1138" s="541" t="str">
        <f t="shared" si="21"/>
        <v>Yes</v>
      </c>
      <c r="D1138" s="17">
        <f t="shared" si="20"/>
        <v>1.9019000000000001</v>
      </c>
      <c r="E1138" s="590">
        <v>5231</v>
      </c>
      <c r="F1138" s="551">
        <v>42520</v>
      </c>
      <c r="G1138" s="3" t="s">
        <v>23960</v>
      </c>
      <c r="H1138" s="301">
        <v>0.77</v>
      </c>
    </row>
    <row r="1139" spans="1:8" ht="15.75">
      <c r="A1139" s="530">
        <v>1137</v>
      </c>
      <c r="B1139" s="550" t="s">
        <v>24018</v>
      </c>
      <c r="C1139" s="541" t="str">
        <f t="shared" si="21"/>
        <v>Yes</v>
      </c>
      <c r="D1139" s="17">
        <f t="shared" si="20"/>
        <v>1.5314000000000001</v>
      </c>
      <c r="E1139" s="590">
        <v>4185</v>
      </c>
      <c r="F1139" s="551">
        <v>42520</v>
      </c>
      <c r="G1139" s="3" t="s">
        <v>23960</v>
      </c>
      <c r="H1139" s="301">
        <v>0.62</v>
      </c>
    </row>
    <row r="1140" spans="1:8" ht="15.75">
      <c r="A1140" s="526">
        <v>1138</v>
      </c>
      <c r="B1140" s="550" t="s">
        <v>24019</v>
      </c>
      <c r="C1140" s="541" t="str">
        <f t="shared" si="21"/>
        <v>Yes</v>
      </c>
      <c r="D1140" s="17">
        <f t="shared" si="20"/>
        <v>0.76570000000000005</v>
      </c>
      <c r="E1140" s="590">
        <v>2092</v>
      </c>
      <c r="F1140" s="551">
        <v>42520</v>
      </c>
      <c r="G1140" s="3" t="s">
        <v>23960</v>
      </c>
      <c r="H1140" s="301">
        <v>0.31</v>
      </c>
    </row>
    <row r="1141" spans="1:8" ht="15.75">
      <c r="A1141" s="530">
        <v>1139</v>
      </c>
      <c r="B1141" s="550" t="s">
        <v>24020</v>
      </c>
      <c r="C1141" s="541" t="str">
        <f t="shared" si="21"/>
        <v>Yes</v>
      </c>
      <c r="D1141" s="17">
        <f t="shared" si="20"/>
        <v>0.76570000000000005</v>
      </c>
      <c r="E1141" s="590">
        <v>2092</v>
      </c>
      <c r="F1141" s="551">
        <v>42520</v>
      </c>
      <c r="G1141" s="3" t="s">
        <v>23960</v>
      </c>
      <c r="H1141" s="301">
        <v>0.31</v>
      </c>
    </row>
    <row r="1142" spans="1:8" ht="15.75">
      <c r="A1142" s="530">
        <v>1140</v>
      </c>
      <c r="B1142" s="550" t="s">
        <v>24021</v>
      </c>
      <c r="C1142" s="541" t="str">
        <f t="shared" si="21"/>
        <v>Yes</v>
      </c>
      <c r="D1142" s="17">
        <f t="shared" si="20"/>
        <v>4.3225000000000007</v>
      </c>
      <c r="E1142" s="590">
        <v>11893</v>
      </c>
      <c r="F1142" s="551">
        <v>42520</v>
      </c>
      <c r="G1142" s="3" t="s">
        <v>23960</v>
      </c>
      <c r="H1142" s="301">
        <v>1.75</v>
      </c>
    </row>
    <row r="1143" spans="1:8" ht="15.75">
      <c r="A1143" s="530">
        <v>1141</v>
      </c>
      <c r="B1143" s="550" t="s">
        <v>24022</v>
      </c>
      <c r="C1143" s="541" t="str">
        <f t="shared" si="21"/>
        <v>Yes</v>
      </c>
      <c r="D1143" s="17">
        <f t="shared" si="20"/>
        <v>3.8285000000000005</v>
      </c>
      <c r="E1143" s="590">
        <v>10517</v>
      </c>
      <c r="F1143" s="551">
        <v>42520</v>
      </c>
      <c r="G1143" s="3" t="s">
        <v>23960</v>
      </c>
      <c r="H1143" s="301">
        <v>1.55</v>
      </c>
    </row>
    <row r="1144" spans="1:8" ht="15.75">
      <c r="A1144" s="526">
        <v>1142</v>
      </c>
      <c r="B1144" s="550" t="s">
        <v>12001</v>
      </c>
      <c r="C1144" s="541" t="str">
        <f t="shared" si="21"/>
        <v>Yes</v>
      </c>
      <c r="D1144" s="17">
        <f t="shared" si="20"/>
        <v>1.3338000000000001</v>
      </c>
      <c r="E1144" s="590">
        <v>3662</v>
      </c>
      <c r="F1144" s="551">
        <v>42520</v>
      </c>
      <c r="G1144" s="3" t="s">
        <v>23960</v>
      </c>
      <c r="H1144" s="301">
        <v>0.54</v>
      </c>
    </row>
    <row r="1145" spans="1:8" ht="15.75">
      <c r="A1145" s="530">
        <v>1143</v>
      </c>
      <c r="B1145" s="550" t="s">
        <v>24023</v>
      </c>
      <c r="C1145" s="541" t="str">
        <f t="shared" si="21"/>
        <v>Yes</v>
      </c>
      <c r="D1145" s="17">
        <f t="shared" si="20"/>
        <v>1.5808000000000002</v>
      </c>
      <c r="E1145" s="590">
        <v>4377</v>
      </c>
      <c r="F1145" s="551">
        <v>42520</v>
      </c>
      <c r="G1145" s="3" t="s">
        <v>23960</v>
      </c>
      <c r="H1145" s="301">
        <v>0.64</v>
      </c>
    </row>
    <row r="1146" spans="1:8" ht="15.75">
      <c r="A1146" s="530">
        <v>1144</v>
      </c>
      <c r="B1146" s="550" t="s">
        <v>24024</v>
      </c>
      <c r="C1146" s="541" t="str">
        <f t="shared" si="21"/>
        <v>No</v>
      </c>
      <c r="D1146" s="17">
        <f t="shared" si="20"/>
        <v>4.9400000000000004</v>
      </c>
      <c r="E1146" s="590">
        <v>13600</v>
      </c>
      <c r="F1146" s="551">
        <v>42520</v>
      </c>
      <c r="G1146" s="3" t="s">
        <v>23960</v>
      </c>
      <c r="H1146" s="301">
        <v>2</v>
      </c>
    </row>
    <row r="1147" spans="1:8" ht="15.75">
      <c r="A1147" s="530">
        <v>1145</v>
      </c>
      <c r="B1147" s="550" t="s">
        <v>24025</v>
      </c>
      <c r="C1147" s="541" t="str">
        <f t="shared" si="21"/>
        <v>Yes</v>
      </c>
      <c r="D1147" s="17">
        <f t="shared" si="20"/>
        <v>1.1115000000000002</v>
      </c>
      <c r="E1147" s="590">
        <v>3028</v>
      </c>
      <c r="F1147" s="551">
        <v>42613</v>
      </c>
      <c r="G1147" s="3" t="s">
        <v>23960</v>
      </c>
      <c r="H1147" s="303">
        <v>0.45</v>
      </c>
    </row>
    <row r="1148" spans="1:8" ht="15.75">
      <c r="A1148" s="526">
        <v>1146</v>
      </c>
      <c r="B1148" s="550" t="s">
        <v>22696</v>
      </c>
      <c r="C1148" s="541" t="str">
        <f t="shared" si="21"/>
        <v>Yes</v>
      </c>
      <c r="D1148" s="17">
        <f t="shared" si="20"/>
        <v>0.61750000000000005</v>
      </c>
      <c r="E1148" s="590">
        <v>1679</v>
      </c>
      <c r="F1148" s="551">
        <v>42613</v>
      </c>
      <c r="G1148" s="3" t="s">
        <v>23960</v>
      </c>
      <c r="H1148" s="303">
        <v>0.25</v>
      </c>
    </row>
    <row r="1149" spans="1:8" ht="15.75">
      <c r="A1149" s="530">
        <v>1147</v>
      </c>
      <c r="B1149" s="550" t="s">
        <v>24026</v>
      </c>
      <c r="C1149" s="541" t="str">
        <f t="shared" si="21"/>
        <v>Yes</v>
      </c>
      <c r="D1149" s="17">
        <f t="shared" si="20"/>
        <v>0.88919999999999999</v>
      </c>
      <c r="E1149" s="590">
        <v>2478</v>
      </c>
      <c r="F1149" s="551">
        <v>42520</v>
      </c>
      <c r="G1149" s="3" t="s">
        <v>23960</v>
      </c>
      <c r="H1149" s="301">
        <v>0.36</v>
      </c>
    </row>
    <row r="1150" spans="1:8" ht="15.75">
      <c r="A1150" s="530">
        <v>1148</v>
      </c>
      <c r="B1150" s="550" t="s">
        <v>24027</v>
      </c>
      <c r="C1150" s="541" t="str">
        <f t="shared" si="21"/>
        <v>Yes</v>
      </c>
      <c r="D1150" s="17">
        <f t="shared" si="20"/>
        <v>2.1489000000000003</v>
      </c>
      <c r="E1150" s="590">
        <v>5919</v>
      </c>
      <c r="F1150" s="551">
        <v>42520</v>
      </c>
      <c r="G1150" s="3" t="s">
        <v>23960</v>
      </c>
      <c r="H1150" s="301">
        <v>0.87</v>
      </c>
    </row>
    <row r="1151" spans="1:8" ht="15.75">
      <c r="A1151" s="530">
        <v>1149</v>
      </c>
      <c r="B1151" s="552" t="s">
        <v>24028</v>
      </c>
      <c r="C1151" s="17" t="str">
        <f t="shared" si="21"/>
        <v>Yes</v>
      </c>
      <c r="D1151" s="17">
        <f t="shared" si="20"/>
        <v>1.2844000000000002</v>
      </c>
      <c r="E1151" s="591">
        <v>3524</v>
      </c>
      <c r="F1151" s="553">
        <v>42520</v>
      </c>
      <c r="G1151" s="3" t="s">
        <v>24029</v>
      </c>
      <c r="H1151" s="304">
        <v>0.52</v>
      </c>
    </row>
    <row r="1152" spans="1:8" ht="15.75">
      <c r="A1152" s="526">
        <v>1150</v>
      </c>
      <c r="B1152" s="552" t="s">
        <v>24030</v>
      </c>
      <c r="C1152" s="17" t="str">
        <f t="shared" si="21"/>
        <v>No</v>
      </c>
      <c r="D1152" s="17">
        <f t="shared" si="20"/>
        <v>4.9400000000000004</v>
      </c>
      <c r="E1152" s="591">
        <v>13600</v>
      </c>
      <c r="F1152" s="553">
        <v>42520</v>
      </c>
      <c r="G1152" s="3" t="s">
        <v>24029</v>
      </c>
      <c r="H1152" s="304">
        <v>2</v>
      </c>
    </row>
    <row r="1153" spans="1:8" ht="15.75">
      <c r="A1153" s="530">
        <v>1151</v>
      </c>
      <c r="B1153" s="552" t="s">
        <v>24031</v>
      </c>
      <c r="C1153" s="17" t="str">
        <f t="shared" si="21"/>
        <v>Yes</v>
      </c>
      <c r="D1153" s="17">
        <f t="shared" si="20"/>
        <v>2.6429000000000005</v>
      </c>
      <c r="E1153" s="591">
        <v>7296</v>
      </c>
      <c r="F1153" s="553">
        <v>42520</v>
      </c>
      <c r="G1153" s="3" t="s">
        <v>24029</v>
      </c>
      <c r="H1153" s="304">
        <v>1.07</v>
      </c>
    </row>
    <row r="1154" spans="1:8" ht="15.75">
      <c r="A1154" s="530">
        <v>1152</v>
      </c>
      <c r="B1154" s="552" t="s">
        <v>6185</v>
      </c>
      <c r="C1154" s="17" t="str">
        <f t="shared" si="21"/>
        <v>No</v>
      </c>
      <c r="D1154" s="17">
        <f t="shared" si="20"/>
        <v>4.9400000000000004</v>
      </c>
      <c r="E1154" s="591">
        <v>13600</v>
      </c>
      <c r="F1154" s="553">
        <v>42520</v>
      </c>
      <c r="G1154" s="3" t="s">
        <v>24029</v>
      </c>
      <c r="H1154" s="304">
        <v>2</v>
      </c>
    </row>
    <row r="1155" spans="1:8" ht="15.75">
      <c r="A1155" s="530">
        <v>1153</v>
      </c>
      <c r="B1155" s="552" t="s">
        <v>24032</v>
      </c>
      <c r="C1155" s="17" t="str">
        <f t="shared" si="21"/>
        <v>Yes</v>
      </c>
      <c r="D1155" s="17">
        <f t="shared" si="20"/>
        <v>2.0994999999999999</v>
      </c>
      <c r="E1155" s="591">
        <v>5781</v>
      </c>
      <c r="F1155" s="553">
        <v>42520</v>
      </c>
      <c r="G1155" s="3" t="s">
        <v>24029</v>
      </c>
      <c r="H1155" s="304">
        <v>0.85</v>
      </c>
    </row>
    <row r="1156" spans="1:8" ht="15.75">
      <c r="A1156" s="526">
        <v>1154</v>
      </c>
      <c r="B1156" s="552" t="s">
        <v>24033</v>
      </c>
      <c r="C1156" s="17" t="str">
        <f t="shared" si="21"/>
        <v>Yes</v>
      </c>
      <c r="D1156" s="17">
        <f t="shared" si="20"/>
        <v>1.3832000000000002</v>
      </c>
      <c r="E1156" s="591">
        <v>3827</v>
      </c>
      <c r="F1156" s="553">
        <v>42520</v>
      </c>
      <c r="G1156" s="3" t="s">
        <v>24029</v>
      </c>
      <c r="H1156" s="304">
        <v>0.56000000000000005</v>
      </c>
    </row>
    <row r="1157" spans="1:8" ht="15.75">
      <c r="A1157" s="530">
        <v>1155</v>
      </c>
      <c r="B1157" s="552" t="s">
        <v>24034</v>
      </c>
      <c r="C1157" s="17" t="str">
        <f t="shared" si="21"/>
        <v>Yes</v>
      </c>
      <c r="D1157" s="17">
        <f t="shared" ref="D1157:D1220" si="22">H1157*2.47</f>
        <v>0.9386000000000001</v>
      </c>
      <c r="E1157" s="591">
        <v>2615</v>
      </c>
      <c r="F1157" s="553">
        <v>42520</v>
      </c>
      <c r="G1157" s="3" t="s">
        <v>24029</v>
      </c>
      <c r="H1157" s="304">
        <v>0.38</v>
      </c>
    </row>
    <row r="1158" spans="1:8" ht="15.75">
      <c r="A1158" s="530">
        <v>1156</v>
      </c>
      <c r="B1158" s="552" t="s">
        <v>24035</v>
      </c>
      <c r="C1158" s="17" t="str">
        <f t="shared" si="21"/>
        <v>Yes</v>
      </c>
      <c r="D1158" s="17">
        <f t="shared" si="22"/>
        <v>1.4326000000000001</v>
      </c>
      <c r="E1158" s="591">
        <v>3964</v>
      </c>
      <c r="F1158" s="553">
        <v>42520</v>
      </c>
      <c r="G1158" s="3" t="s">
        <v>24029</v>
      </c>
      <c r="H1158" s="304">
        <v>0.57999999999999996</v>
      </c>
    </row>
    <row r="1159" spans="1:8" ht="15.75">
      <c r="A1159" s="530">
        <v>1157</v>
      </c>
      <c r="B1159" s="552" t="s">
        <v>24036</v>
      </c>
      <c r="C1159" s="17" t="str">
        <f t="shared" si="21"/>
        <v>Yes</v>
      </c>
      <c r="D1159" s="17">
        <f t="shared" si="22"/>
        <v>2.3218000000000001</v>
      </c>
      <c r="E1159" s="591">
        <v>6415</v>
      </c>
      <c r="F1159" s="553">
        <v>42520</v>
      </c>
      <c r="G1159" s="3" t="s">
        <v>24029</v>
      </c>
      <c r="H1159" s="304">
        <v>0.94</v>
      </c>
    </row>
    <row r="1160" spans="1:8" ht="15.75">
      <c r="A1160" s="526">
        <v>1158</v>
      </c>
      <c r="B1160" s="552" t="s">
        <v>24037</v>
      </c>
      <c r="C1160" s="17" t="str">
        <f t="shared" si="21"/>
        <v>Yes</v>
      </c>
      <c r="D1160" s="17">
        <f t="shared" si="22"/>
        <v>1.5808000000000002</v>
      </c>
      <c r="E1160" s="591">
        <v>4350</v>
      </c>
      <c r="F1160" s="553">
        <v>42520</v>
      </c>
      <c r="G1160" s="3" t="s">
        <v>24029</v>
      </c>
      <c r="H1160" s="304">
        <v>0.64</v>
      </c>
    </row>
    <row r="1161" spans="1:8" ht="15.75">
      <c r="A1161" s="530">
        <v>1159</v>
      </c>
      <c r="B1161" s="552" t="s">
        <v>24038</v>
      </c>
      <c r="C1161" s="17" t="str">
        <f t="shared" si="21"/>
        <v>Yes</v>
      </c>
      <c r="D1161" s="17">
        <f t="shared" si="22"/>
        <v>0.1482</v>
      </c>
      <c r="E1161" s="591">
        <v>440</v>
      </c>
      <c r="F1161" s="553">
        <v>42520</v>
      </c>
      <c r="G1161" s="3" t="s">
        <v>24029</v>
      </c>
      <c r="H1161" s="304">
        <v>0.06</v>
      </c>
    </row>
    <row r="1162" spans="1:8" ht="15.75">
      <c r="A1162" s="530">
        <v>1160</v>
      </c>
      <c r="B1162" s="552" t="s">
        <v>24039</v>
      </c>
      <c r="C1162" s="17" t="str">
        <f t="shared" si="21"/>
        <v>Yes</v>
      </c>
      <c r="D1162" s="17">
        <f t="shared" si="22"/>
        <v>1.7042999999999999</v>
      </c>
      <c r="E1162" s="591">
        <v>4708</v>
      </c>
      <c r="F1162" s="553">
        <v>42520</v>
      </c>
      <c r="G1162" s="3" t="s">
        <v>24029</v>
      </c>
      <c r="H1162" s="304">
        <v>0.69</v>
      </c>
    </row>
    <row r="1163" spans="1:8" ht="15.75">
      <c r="A1163" s="530">
        <v>1161</v>
      </c>
      <c r="B1163" s="552" t="s">
        <v>24040</v>
      </c>
      <c r="C1163" s="17" t="str">
        <f t="shared" si="21"/>
        <v>Yes</v>
      </c>
      <c r="D1163" s="17">
        <f t="shared" si="22"/>
        <v>1.8278000000000001</v>
      </c>
      <c r="E1163" s="591">
        <v>5066</v>
      </c>
      <c r="F1163" s="553">
        <v>42520</v>
      </c>
      <c r="G1163" s="3" t="s">
        <v>24029</v>
      </c>
      <c r="H1163" s="304">
        <v>0.74</v>
      </c>
    </row>
    <row r="1164" spans="1:8" ht="15.75">
      <c r="A1164" s="526">
        <v>1162</v>
      </c>
      <c r="B1164" s="552" t="s">
        <v>24041</v>
      </c>
      <c r="C1164" s="17" t="str">
        <f t="shared" si="21"/>
        <v>Yes</v>
      </c>
      <c r="D1164" s="17">
        <f t="shared" si="22"/>
        <v>1.7042999999999999</v>
      </c>
      <c r="E1164" s="591">
        <v>4708</v>
      </c>
      <c r="F1164" s="553">
        <v>42520</v>
      </c>
      <c r="G1164" s="3" t="s">
        <v>24029</v>
      </c>
      <c r="H1164" s="304">
        <v>0.69</v>
      </c>
    </row>
    <row r="1165" spans="1:8" ht="15.75">
      <c r="A1165" s="530">
        <v>1163</v>
      </c>
      <c r="B1165" s="552" t="s">
        <v>24042</v>
      </c>
      <c r="C1165" s="17" t="str">
        <f t="shared" si="21"/>
        <v>Yes</v>
      </c>
      <c r="D1165" s="17">
        <f t="shared" si="22"/>
        <v>1.8772000000000002</v>
      </c>
      <c r="E1165" s="591">
        <v>5148</v>
      </c>
      <c r="F1165" s="553">
        <v>42520</v>
      </c>
      <c r="G1165" s="3" t="s">
        <v>24029</v>
      </c>
      <c r="H1165" s="304">
        <v>0.76</v>
      </c>
    </row>
    <row r="1166" spans="1:8" ht="15.75">
      <c r="A1166" s="530">
        <v>1164</v>
      </c>
      <c r="B1166" s="552" t="s">
        <v>24043</v>
      </c>
      <c r="C1166" s="17" t="str">
        <f t="shared" si="21"/>
        <v>Yes</v>
      </c>
      <c r="D1166" s="17">
        <f t="shared" si="22"/>
        <v>0.61750000000000005</v>
      </c>
      <c r="E1166" s="591">
        <v>1707</v>
      </c>
      <c r="F1166" s="553">
        <v>42520</v>
      </c>
      <c r="G1166" s="3" t="s">
        <v>24029</v>
      </c>
      <c r="H1166" s="304">
        <v>0.25</v>
      </c>
    </row>
    <row r="1167" spans="1:8" ht="15.75">
      <c r="A1167" s="530">
        <v>1165</v>
      </c>
      <c r="B1167" s="552" t="s">
        <v>24044</v>
      </c>
      <c r="C1167" s="17" t="str">
        <f t="shared" si="21"/>
        <v>Yes</v>
      </c>
      <c r="D1167" s="17">
        <f t="shared" si="22"/>
        <v>0.49400000000000005</v>
      </c>
      <c r="E1167" s="591">
        <v>1349</v>
      </c>
      <c r="F1167" s="553">
        <v>42520</v>
      </c>
      <c r="G1167" s="3" t="s">
        <v>24029</v>
      </c>
      <c r="H1167" s="304">
        <v>0.2</v>
      </c>
    </row>
    <row r="1168" spans="1:8" ht="15.75">
      <c r="A1168" s="526">
        <v>1166</v>
      </c>
      <c r="B1168" s="552" t="s">
        <v>24045</v>
      </c>
      <c r="C1168" s="17" t="str">
        <f t="shared" si="21"/>
        <v>Yes</v>
      </c>
      <c r="D1168" s="17">
        <f t="shared" si="22"/>
        <v>0.49400000000000005</v>
      </c>
      <c r="E1168" s="591">
        <v>1377</v>
      </c>
      <c r="F1168" s="553">
        <v>42520</v>
      </c>
      <c r="G1168" s="3" t="s">
        <v>24029</v>
      </c>
      <c r="H1168" s="304">
        <v>0.2</v>
      </c>
    </row>
    <row r="1169" spans="1:8" ht="15.75">
      <c r="A1169" s="530">
        <v>1167</v>
      </c>
      <c r="B1169" s="552" t="s">
        <v>24046</v>
      </c>
      <c r="C1169" s="17" t="str">
        <f t="shared" si="21"/>
        <v>Yes</v>
      </c>
      <c r="D1169" s="17">
        <f t="shared" si="22"/>
        <v>3.3345000000000007</v>
      </c>
      <c r="E1169" s="591">
        <v>9195</v>
      </c>
      <c r="F1169" s="553">
        <v>42520</v>
      </c>
      <c r="G1169" s="3" t="s">
        <v>24029</v>
      </c>
      <c r="H1169" s="304">
        <v>1.35</v>
      </c>
    </row>
    <row r="1170" spans="1:8" ht="15.75">
      <c r="A1170" s="530">
        <v>1168</v>
      </c>
      <c r="B1170" s="552" t="s">
        <v>24047</v>
      </c>
      <c r="C1170" s="17" t="str">
        <f t="shared" si="21"/>
        <v>Yes</v>
      </c>
      <c r="D1170" s="17">
        <f t="shared" si="22"/>
        <v>4.6683000000000003</v>
      </c>
      <c r="E1170" s="591">
        <v>12857</v>
      </c>
      <c r="F1170" s="553">
        <v>42520</v>
      </c>
      <c r="G1170" s="3" t="s">
        <v>24029</v>
      </c>
      <c r="H1170" s="304">
        <v>1.89</v>
      </c>
    </row>
    <row r="1171" spans="1:8" ht="15.75">
      <c r="A1171" s="530">
        <v>1169</v>
      </c>
      <c r="B1171" s="552" t="s">
        <v>24048</v>
      </c>
      <c r="C1171" s="17" t="str">
        <f t="shared" si="21"/>
        <v>No</v>
      </c>
      <c r="D1171" s="17">
        <f t="shared" si="22"/>
        <v>4.9400000000000004</v>
      </c>
      <c r="E1171" s="591">
        <v>13600</v>
      </c>
      <c r="F1171" s="553">
        <v>42520</v>
      </c>
      <c r="G1171" s="3" t="s">
        <v>24029</v>
      </c>
      <c r="H1171" s="304">
        <v>2</v>
      </c>
    </row>
    <row r="1172" spans="1:8" ht="15.75">
      <c r="A1172" s="526">
        <v>1170</v>
      </c>
      <c r="B1172" s="552" t="s">
        <v>24049</v>
      </c>
      <c r="C1172" s="17" t="str">
        <f t="shared" si="21"/>
        <v>Yes</v>
      </c>
      <c r="D1172" s="17">
        <f t="shared" si="22"/>
        <v>2.5194000000000001</v>
      </c>
      <c r="E1172" s="591">
        <v>6965</v>
      </c>
      <c r="F1172" s="553">
        <v>42520</v>
      </c>
      <c r="G1172" s="3" t="s">
        <v>24029</v>
      </c>
      <c r="H1172" s="304">
        <v>1.02</v>
      </c>
    </row>
    <row r="1173" spans="1:8" ht="15.75">
      <c r="A1173" s="530">
        <v>1171</v>
      </c>
      <c r="B1173" s="552" t="s">
        <v>24050</v>
      </c>
      <c r="C1173" s="17" t="str">
        <f t="shared" si="21"/>
        <v>Yes</v>
      </c>
      <c r="D1173" s="17">
        <f t="shared" si="22"/>
        <v>0.54339999999999999</v>
      </c>
      <c r="E1173" s="591">
        <v>1487</v>
      </c>
      <c r="F1173" s="553">
        <v>42520</v>
      </c>
      <c r="G1173" s="3" t="s">
        <v>24029</v>
      </c>
      <c r="H1173" s="304">
        <v>0.22</v>
      </c>
    </row>
    <row r="1174" spans="1:8" ht="15.75">
      <c r="A1174" s="530">
        <v>1172</v>
      </c>
      <c r="B1174" s="552" t="s">
        <v>24051</v>
      </c>
      <c r="C1174" s="17" t="str">
        <f t="shared" si="21"/>
        <v>Yes</v>
      </c>
      <c r="D1174" s="17">
        <f t="shared" si="22"/>
        <v>0.96330000000000016</v>
      </c>
      <c r="E1174" s="591">
        <v>2643</v>
      </c>
      <c r="F1174" s="553">
        <v>42520</v>
      </c>
      <c r="G1174" s="3" t="s">
        <v>24029</v>
      </c>
      <c r="H1174" s="304">
        <v>0.39</v>
      </c>
    </row>
    <row r="1175" spans="1:8" ht="15.75">
      <c r="A1175" s="530">
        <v>1173</v>
      </c>
      <c r="B1175" s="552" t="s">
        <v>24052</v>
      </c>
      <c r="C1175" s="17" t="str">
        <f t="shared" si="21"/>
        <v>Yes</v>
      </c>
      <c r="D1175" s="17">
        <f t="shared" si="22"/>
        <v>1.3091000000000002</v>
      </c>
      <c r="E1175" s="591">
        <v>3606</v>
      </c>
      <c r="F1175" s="553">
        <v>42520</v>
      </c>
      <c r="G1175" s="3" t="s">
        <v>24029</v>
      </c>
      <c r="H1175" s="304">
        <v>0.53</v>
      </c>
    </row>
    <row r="1176" spans="1:8" ht="15.75">
      <c r="A1176" s="526">
        <v>1174</v>
      </c>
      <c r="B1176" s="552" t="s">
        <v>24053</v>
      </c>
      <c r="C1176" s="17" t="str">
        <f t="shared" si="21"/>
        <v>Yes</v>
      </c>
      <c r="D1176" s="17">
        <f t="shared" si="22"/>
        <v>0.2717</v>
      </c>
      <c r="E1176" s="591">
        <v>771</v>
      </c>
      <c r="F1176" s="553">
        <v>42520</v>
      </c>
      <c r="G1176" s="3" t="s">
        <v>24029</v>
      </c>
      <c r="H1176" s="304">
        <v>0.11</v>
      </c>
    </row>
    <row r="1177" spans="1:8" ht="15.75">
      <c r="A1177" s="530">
        <v>1175</v>
      </c>
      <c r="B1177" s="552" t="s">
        <v>24054</v>
      </c>
      <c r="C1177" s="17" t="str">
        <f t="shared" si="21"/>
        <v>Yes</v>
      </c>
      <c r="D1177" s="17">
        <f t="shared" si="22"/>
        <v>4.7423999999999999</v>
      </c>
      <c r="E1177" s="591">
        <v>13049</v>
      </c>
      <c r="F1177" s="553">
        <v>42520</v>
      </c>
      <c r="G1177" s="3" t="s">
        <v>24029</v>
      </c>
      <c r="H1177" s="304">
        <v>1.92</v>
      </c>
    </row>
    <row r="1178" spans="1:8" ht="15.75">
      <c r="A1178" s="530">
        <v>1176</v>
      </c>
      <c r="B1178" s="552" t="s">
        <v>24055</v>
      </c>
      <c r="C1178" s="17" t="str">
        <f t="shared" si="21"/>
        <v>No</v>
      </c>
      <c r="D1178" s="17">
        <f t="shared" si="22"/>
        <v>4.9400000000000004</v>
      </c>
      <c r="E1178" s="591">
        <v>13600</v>
      </c>
      <c r="F1178" s="553">
        <v>42520</v>
      </c>
      <c r="G1178" s="3" t="s">
        <v>24029</v>
      </c>
      <c r="H1178" s="304">
        <v>2</v>
      </c>
    </row>
    <row r="1179" spans="1:8" ht="15.75">
      <c r="A1179" s="530">
        <v>1177</v>
      </c>
      <c r="B1179" s="552" t="s">
        <v>24056</v>
      </c>
      <c r="C1179" s="17" t="str">
        <f t="shared" si="21"/>
        <v>Yes</v>
      </c>
      <c r="D1179" s="17">
        <f t="shared" si="22"/>
        <v>2.1736</v>
      </c>
      <c r="E1179" s="591">
        <v>6002</v>
      </c>
      <c r="F1179" s="553">
        <v>42520</v>
      </c>
      <c r="G1179" s="3" t="s">
        <v>24029</v>
      </c>
      <c r="H1179" s="304">
        <v>0.88</v>
      </c>
    </row>
    <row r="1180" spans="1:8" ht="15.75">
      <c r="A1180" s="526">
        <v>1178</v>
      </c>
      <c r="B1180" s="552" t="s">
        <v>24057</v>
      </c>
      <c r="C1180" s="17" t="str">
        <f t="shared" si="21"/>
        <v>No</v>
      </c>
      <c r="D1180" s="17">
        <f t="shared" si="22"/>
        <v>4.9400000000000004</v>
      </c>
      <c r="E1180" s="591">
        <v>13600</v>
      </c>
      <c r="F1180" s="553">
        <v>42520</v>
      </c>
      <c r="G1180" s="3" t="s">
        <v>24029</v>
      </c>
      <c r="H1180" s="304">
        <v>2</v>
      </c>
    </row>
    <row r="1181" spans="1:8" ht="15.75">
      <c r="A1181" s="530">
        <v>1179</v>
      </c>
      <c r="B1181" s="552" t="s">
        <v>24058</v>
      </c>
      <c r="C1181" s="17" t="str">
        <f t="shared" si="21"/>
        <v>No</v>
      </c>
      <c r="D1181" s="17">
        <f t="shared" si="22"/>
        <v>4.9400000000000004</v>
      </c>
      <c r="E1181" s="591">
        <v>13600</v>
      </c>
      <c r="F1181" s="553">
        <v>42520</v>
      </c>
      <c r="G1181" s="3" t="s">
        <v>24029</v>
      </c>
      <c r="H1181" s="304">
        <v>2</v>
      </c>
    </row>
    <row r="1182" spans="1:8" ht="15.75">
      <c r="A1182" s="530">
        <v>1180</v>
      </c>
      <c r="B1182" s="552" t="s">
        <v>24059</v>
      </c>
      <c r="C1182" s="17" t="str">
        <f t="shared" si="21"/>
        <v>No</v>
      </c>
      <c r="D1182" s="17">
        <f t="shared" si="22"/>
        <v>4.9400000000000004</v>
      </c>
      <c r="E1182" s="591">
        <v>13600</v>
      </c>
      <c r="F1182" s="553">
        <v>42520</v>
      </c>
      <c r="G1182" s="3" t="s">
        <v>24029</v>
      </c>
      <c r="H1182" s="304">
        <v>2</v>
      </c>
    </row>
    <row r="1183" spans="1:8" ht="15.75">
      <c r="A1183" s="530">
        <v>1181</v>
      </c>
      <c r="B1183" s="552" t="s">
        <v>24060</v>
      </c>
      <c r="C1183" s="17" t="str">
        <f t="shared" ref="C1183:C1246" si="23">IF(H1183&lt;2,"Yes","No")</f>
        <v>Yes</v>
      </c>
      <c r="D1183" s="17">
        <f t="shared" si="22"/>
        <v>0.24700000000000003</v>
      </c>
      <c r="E1183" s="591">
        <v>688</v>
      </c>
      <c r="F1183" s="553">
        <v>42520</v>
      </c>
      <c r="G1183" s="3" t="s">
        <v>24029</v>
      </c>
      <c r="H1183" s="304">
        <v>0.1</v>
      </c>
    </row>
    <row r="1184" spans="1:8" ht="15.75">
      <c r="A1184" s="526">
        <v>1182</v>
      </c>
      <c r="B1184" s="552" t="s">
        <v>24061</v>
      </c>
      <c r="C1184" s="17" t="str">
        <f t="shared" si="23"/>
        <v>No</v>
      </c>
      <c r="D1184" s="17">
        <f t="shared" si="22"/>
        <v>4.9400000000000004</v>
      </c>
      <c r="E1184" s="591">
        <v>13600</v>
      </c>
      <c r="F1184" s="553">
        <v>42520</v>
      </c>
      <c r="G1184" s="3" t="s">
        <v>24029</v>
      </c>
      <c r="H1184" s="304">
        <v>2</v>
      </c>
    </row>
    <row r="1185" spans="1:8" ht="15.75">
      <c r="A1185" s="530">
        <v>1183</v>
      </c>
      <c r="B1185" s="552" t="s">
        <v>17388</v>
      </c>
      <c r="C1185" s="17" t="str">
        <f t="shared" si="23"/>
        <v>No</v>
      </c>
      <c r="D1185" s="17">
        <f t="shared" si="22"/>
        <v>4.9400000000000004</v>
      </c>
      <c r="E1185" s="591">
        <v>13600</v>
      </c>
      <c r="F1185" s="553">
        <v>42520</v>
      </c>
      <c r="G1185" s="3" t="s">
        <v>24029</v>
      </c>
      <c r="H1185" s="304">
        <v>2</v>
      </c>
    </row>
    <row r="1186" spans="1:8" ht="15.75">
      <c r="A1186" s="530">
        <v>1184</v>
      </c>
      <c r="B1186" s="552" t="s">
        <v>24062</v>
      </c>
      <c r="C1186" s="17" t="str">
        <f t="shared" si="23"/>
        <v>Yes</v>
      </c>
      <c r="D1186" s="17">
        <f t="shared" si="22"/>
        <v>3.6062000000000003</v>
      </c>
      <c r="E1186" s="591">
        <v>9911</v>
      </c>
      <c r="F1186" s="553">
        <v>42520</v>
      </c>
      <c r="G1186" s="3" t="s">
        <v>24029</v>
      </c>
      <c r="H1186" s="304">
        <v>1.46</v>
      </c>
    </row>
    <row r="1187" spans="1:8" ht="15.75">
      <c r="A1187" s="530">
        <v>1185</v>
      </c>
      <c r="B1187" s="552" t="s">
        <v>24063</v>
      </c>
      <c r="C1187" s="17" t="str">
        <f t="shared" si="23"/>
        <v>Yes</v>
      </c>
      <c r="D1187" s="17">
        <f t="shared" si="22"/>
        <v>1.2597</v>
      </c>
      <c r="E1187" s="591">
        <v>3496</v>
      </c>
      <c r="F1187" s="553">
        <v>42520</v>
      </c>
      <c r="G1187" s="3" t="s">
        <v>24029</v>
      </c>
      <c r="H1187" s="304">
        <v>0.51</v>
      </c>
    </row>
    <row r="1188" spans="1:8" ht="15.75">
      <c r="A1188" s="526">
        <v>1186</v>
      </c>
      <c r="B1188" s="552" t="s">
        <v>24064</v>
      </c>
      <c r="C1188" s="17" t="str">
        <f t="shared" si="23"/>
        <v>Yes</v>
      </c>
      <c r="D1188" s="17">
        <f t="shared" si="22"/>
        <v>0.32110000000000005</v>
      </c>
      <c r="E1188" s="591">
        <v>853</v>
      </c>
      <c r="F1188" s="553">
        <v>42520</v>
      </c>
      <c r="G1188" s="3" t="s">
        <v>24029</v>
      </c>
      <c r="H1188" s="304">
        <v>0.13</v>
      </c>
    </row>
    <row r="1189" spans="1:8" ht="15.75">
      <c r="A1189" s="530">
        <v>1187</v>
      </c>
      <c r="B1189" s="552" t="s">
        <v>24065</v>
      </c>
      <c r="C1189" s="17" t="str">
        <f t="shared" si="23"/>
        <v>Yes</v>
      </c>
      <c r="D1189" s="17">
        <f t="shared" si="22"/>
        <v>2.3218000000000001</v>
      </c>
      <c r="E1189" s="591">
        <v>6360</v>
      </c>
      <c r="F1189" s="553">
        <v>42520</v>
      </c>
      <c r="G1189" s="3" t="s">
        <v>24029</v>
      </c>
      <c r="H1189" s="304">
        <v>0.94</v>
      </c>
    </row>
    <row r="1190" spans="1:8" ht="15.75">
      <c r="A1190" s="530">
        <v>1188</v>
      </c>
      <c r="B1190" s="552" t="s">
        <v>24066</v>
      </c>
      <c r="C1190" s="17" t="str">
        <f t="shared" si="23"/>
        <v>Yes</v>
      </c>
      <c r="D1190" s="17">
        <f t="shared" si="22"/>
        <v>2.2477000000000005</v>
      </c>
      <c r="E1190" s="591">
        <v>6194</v>
      </c>
      <c r="F1190" s="553">
        <v>42520</v>
      </c>
      <c r="G1190" s="3" t="s">
        <v>24029</v>
      </c>
      <c r="H1190" s="304">
        <v>0.91</v>
      </c>
    </row>
    <row r="1191" spans="1:8" ht="15.75">
      <c r="A1191" s="530">
        <v>1189</v>
      </c>
      <c r="B1191" s="552" t="s">
        <v>24067</v>
      </c>
      <c r="C1191" s="17" t="str">
        <f t="shared" si="23"/>
        <v>Yes</v>
      </c>
      <c r="D1191" s="17">
        <f t="shared" si="22"/>
        <v>1.4078999999999999</v>
      </c>
      <c r="E1191" s="591">
        <v>3909</v>
      </c>
      <c r="F1191" s="553">
        <v>42520</v>
      </c>
      <c r="G1191" s="3" t="s">
        <v>24029</v>
      </c>
      <c r="H1191" s="304">
        <v>0.56999999999999995</v>
      </c>
    </row>
    <row r="1192" spans="1:8" ht="15.75">
      <c r="A1192" s="526">
        <v>1190</v>
      </c>
      <c r="B1192" s="552" t="s">
        <v>24068</v>
      </c>
      <c r="C1192" s="17" t="str">
        <f t="shared" si="23"/>
        <v>Yes</v>
      </c>
      <c r="D1192" s="17">
        <f t="shared" si="22"/>
        <v>0.8398000000000001</v>
      </c>
      <c r="E1192" s="591">
        <v>2285</v>
      </c>
      <c r="F1192" s="553">
        <v>42520</v>
      </c>
      <c r="G1192" s="3" t="s">
        <v>24029</v>
      </c>
      <c r="H1192" s="304">
        <v>0.34</v>
      </c>
    </row>
    <row r="1193" spans="1:8" ht="15.75">
      <c r="A1193" s="530">
        <v>1191</v>
      </c>
      <c r="B1193" s="552" t="s">
        <v>24069</v>
      </c>
      <c r="C1193" s="17" t="str">
        <f t="shared" si="23"/>
        <v>Yes</v>
      </c>
      <c r="D1193" s="17">
        <f t="shared" si="22"/>
        <v>2.6182000000000003</v>
      </c>
      <c r="E1193" s="591">
        <v>7185</v>
      </c>
      <c r="F1193" s="553">
        <v>42520</v>
      </c>
      <c r="G1193" s="3" t="s">
        <v>24029</v>
      </c>
      <c r="H1193" s="304">
        <v>1.06</v>
      </c>
    </row>
    <row r="1194" spans="1:8" ht="15.75">
      <c r="A1194" s="530">
        <v>1192</v>
      </c>
      <c r="B1194" s="552" t="s">
        <v>24070</v>
      </c>
      <c r="C1194" s="17" t="str">
        <f t="shared" si="23"/>
        <v>Yes</v>
      </c>
      <c r="D1194" s="17">
        <f t="shared" si="22"/>
        <v>0.9386000000000001</v>
      </c>
      <c r="E1194" s="591">
        <v>2615</v>
      </c>
      <c r="F1194" s="553">
        <v>42520</v>
      </c>
      <c r="G1194" s="3" t="s">
        <v>24029</v>
      </c>
      <c r="H1194" s="304">
        <v>0.38</v>
      </c>
    </row>
    <row r="1195" spans="1:8" ht="15.75">
      <c r="A1195" s="530">
        <v>1193</v>
      </c>
      <c r="B1195" s="552" t="s">
        <v>24071</v>
      </c>
      <c r="C1195" s="17" t="str">
        <f t="shared" si="23"/>
        <v>Yes</v>
      </c>
      <c r="D1195" s="17">
        <f t="shared" si="22"/>
        <v>2.3218000000000001</v>
      </c>
      <c r="E1195" s="591">
        <v>6415</v>
      </c>
      <c r="F1195" s="553">
        <v>42520</v>
      </c>
      <c r="G1195" s="3" t="s">
        <v>24029</v>
      </c>
      <c r="H1195" s="304">
        <v>0.94</v>
      </c>
    </row>
    <row r="1196" spans="1:8" ht="15.75">
      <c r="A1196" s="526">
        <v>1194</v>
      </c>
      <c r="B1196" s="552" t="s">
        <v>24072</v>
      </c>
      <c r="C1196" s="17" t="str">
        <f t="shared" si="23"/>
        <v>Yes</v>
      </c>
      <c r="D1196" s="17">
        <f t="shared" si="22"/>
        <v>3.3839000000000006</v>
      </c>
      <c r="E1196" s="591">
        <v>9305</v>
      </c>
      <c r="F1196" s="553">
        <v>42520</v>
      </c>
      <c r="G1196" s="3" t="s">
        <v>24029</v>
      </c>
      <c r="H1196" s="304">
        <v>1.37</v>
      </c>
    </row>
    <row r="1197" spans="1:8" ht="15.75">
      <c r="A1197" s="530">
        <v>1195</v>
      </c>
      <c r="B1197" s="552" t="s">
        <v>24073</v>
      </c>
      <c r="C1197" s="17" t="str">
        <f t="shared" si="23"/>
        <v>Yes</v>
      </c>
      <c r="D1197" s="17">
        <f t="shared" si="22"/>
        <v>0.46930000000000005</v>
      </c>
      <c r="E1197" s="591">
        <v>1321</v>
      </c>
      <c r="F1197" s="553">
        <v>42520</v>
      </c>
      <c r="G1197" s="3" t="s">
        <v>24029</v>
      </c>
      <c r="H1197" s="304">
        <v>0.19</v>
      </c>
    </row>
    <row r="1198" spans="1:8" ht="15.75">
      <c r="A1198" s="530">
        <v>1196</v>
      </c>
      <c r="B1198" s="552" t="s">
        <v>24074</v>
      </c>
      <c r="C1198" s="17" t="str">
        <f t="shared" si="23"/>
        <v>Yes</v>
      </c>
      <c r="D1198" s="17">
        <f t="shared" si="22"/>
        <v>3.2110000000000003</v>
      </c>
      <c r="E1198" s="591">
        <v>8810</v>
      </c>
      <c r="F1198" s="553">
        <v>42520</v>
      </c>
      <c r="G1198" s="3" t="s">
        <v>24029</v>
      </c>
      <c r="H1198" s="304">
        <v>1.3</v>
      </c>
    </row>
    <row r="1199" spans="1:8" ht="15.75">
      <c r="A1199" s="530">
        <v>1197</v>
      </c>
      <c r="B1199" s="552" t="s">
        <v>24075</v>
      </c>
      <c r="C1199" s="17" t="str">
        <f t="shared" si="23"/>
        <v>Yes</v>
      </c>
      <c r="D1199" s="17">
        <f t="shared" si="22"/>
        <v>2.7417000000000002</v>
      </c>
      <c r="E1199" s="591">
        <v>7543</v>
      </c>
      <c r="F1199" s="553">
        <v>42520</v>
      </c>
      <c r="G1199" s="3" t="s">
        <v>24029</v>
      </c>
      <c r="H1199" s="304">
        <v>1.1100000000000001</v>
      </c>
    </row>
    <row r="1200" spans="1:8" ht="15.75">
      <c r="A1200" s="526">
        <v>1198</v>
      </c>
      <c r="B1200" s="552" t="s">
        <v>24076</v>
      </c>
      <c r="C1200" s="17" t="str">
        <f t="shared" si="23"/>
        <v>Yes</v>
      </c>
      <c r="D1200" s="17">
        <f t="shared" si="22"/>
        <v>2.5194000000000001</v>
      </c>
      <c r="E1200" s="591">
        <v>6938</v>
      </c>
      <c r="F1200" s="553">
        <v>42520</v>
      </c>
      <c r="G1200" s="3" t="s">
        <v>24029</v>
      </c>
      <c r="H1200" s="304">
        <v>1.02</v>
      </c>
    </row>
    <row r="1201" spans="1:8" ht="15.75">
      <c r="A1201" s="530">
        <v>1199</v>
      </c>
      <c r="B1201" s="552" t="s">
        <v>24077</v>
      </c>
      <c r="C1201" s="17" t="str">
        <f t="shared" si="23"/>
        <v>No</v>
      </c>
      <c r="D1201" s="17">
        <f t="shared" si="22"/>
        <v>4.9400000000000004</v>
      </c>
      <c r="E1201" s="591">
        <v>13600</v>
      </c>
      <c r="F1201" s="553">
        <v>42520</v>
      </c>
      <c r="G1201" s="3" t="s">
        <v>24029</v>
      </c>
      <c r="H1201" s="304">
        <v>2</v>
      </c>
    </row>
    <row r="1202" spans="1:8" ht="15.75">
      <c r="A1202" s="530">
        <v>1200</v>
      </c>
      <c r="B1202" s="552" t="s">
        <v>24078</v>
      </c>
      <c r="C1202" s="17" t="str">
        <f t="shared" si="23"/>
        <v>No</v>
      </c>
      <c r="D1202" s="17">
        <f t="shared" si="22"/>
        <v>4.9400000000000004</v>
      </c>
      <c r="E1202" s="591">
        <v>13600</v>
      </c>
      <c r="F1202" s="553">
        <v>42520</v>
      </c>
      <c r="G1202" s="3" t="s">
        <v>24029</v>
      </c>
      <c r="H1202" s="304">
        <v>2</v>
      </c>
    </row>
    <row r="1203" spans="1:8" ht="15.75">
      <c r="A1203" s="530">
        <v>1201</v>
      </c>
      <c r="B1203" s="552" t="s">
        <v>24079</v>
      </c>
      <c r="C1203" s="17" t="str">
        <f t="shared" si="23"/>
        <v>Yes</v>
      </c>
      <c r="D1203" s="17">
        <f t="shared" si="22"/>
        <v>2.3712</v>
      </c>
      <c r="E1203" s="591">
        <v>6525</v>
      </c>
      <c r="F1203" s="553">
        <v>42520</v>
      </c>
      <c r="G1203" s="3" t="s">
        <v>24029</v>
      </c>
      <c r="H1203" s="304">
        <v>0.96</v>
      </c>
    </row>
    <row r="1204" spans="1:8" ht="15.75">
      <c r="A1204" s="526">
        <v>1202</v>
      </c>
      <c r="B1204" s="552" t="s">
        <v>24080</v>
      </c>
      <c r="C1204" s="17" t="str">
        <f t="shared" si="23"/>
        <v>Yes</v>
      </c>
      <c r="D1204" s="17">
        <f t="shared" si="22"/>
        <v>1.4573</v>
      </c>
      <c r="E1204" s="591">
        <v>3992</v>
      </c>
      <c r="F1204" s="553">
        <v>42520</v>
      </c>
      <c r="G1204" s="3" t="s">
        <v>24029</v>
      </c>
      <c r="H1204" s="304">
        <v>0.59</v>
      </c>
    </row>
    <row r="1205" spans="1:8" ht="15.75">
      <c r="A1205" s="530">
        <v>1203</v>
      </c>
      <c r="B1205" s="552" t="s">
        <v>24081</v>
      </c>
      <c r="C1205" s="17" t="str">
        <f t="shared" si="23"/>
        <v>No</v>
      </c>
      <c r="D1205" s="17">
        <f t="shared" si="22"/>
        <v>4.9400000000000004</v>
      </c>
      <c r="E1205" s="591">
        <v>13600</v>
      </c>
      <c r="F1205" s="553">
        <v>42520</v>
      </c>
      <c r="G1205" s="3" t="s">
        <v>24029</v>
      </c>
      <c r="H1205" s="304">
        <v>2</v>
      </c>
    </row>
    <row r="1206" spans="1:8" ht="15.75">
      <c r="A1206" s="530">
        <v>1204</v>
      </c>
      <c r="B1206" s="552" t="s">
        <v>24082</v>
      </c>
      <c r="C1206" s="17" t="str">
        <f t="shared" si="23"/>
        <v>Yes</v>
      </c>
      <c r="D1206" s="17">
        <f t="shared" si="22"/>
        <v>2.6429000000000005</v>
      </c>
      <c r="E1206" s="591">
        <v>7268</v>
      </c>
      <c r="F1206" s="553">
        <v>42520</v>
      </c>
      <c r="G1206" s="3" t="s">
        <v>24029</v>
      </c>
      <c r="H1206" s="304">
        <v>1.07</v>
      </c>
    </row>
    <row r="1207" spans="1:8" ht="15.75">
      <c r="A1207" s="530">
        <v>1205</v>
      </c>
      <c r="B1207" s="552" t="s">
        <v>24083</v>
      </c>
      <c r="C1207" s="17" t="str">
        <f t="shared" si="23"/>
        <v>Yes</v>
      </c>
      <c r="D1207" s="17">
        <f t="shared" si="22"/>
        <v>2.6923000000000004</v>
      </c>
      <c r="E1207" s="591">
        <v>7406</v>
      </c>
      <c r="F1207" s="553">
        <v>42520</v>
      </c>
      <c r="G1207" s="3" t="s">
        <v>24029</v>
      </c>
      <c r="H1207" s="304">
        <v>1.0900000000000001</v>
      </c>
    </row>
    <row r="1208" spans="1:8" ht="15.75">
      <c r="A1208" s="526">
        <v>1206</v>
      </c>
      <c r="B1208" s="552" t="s">
        <v>17773</v>
      </c>
      <c r="C1208" s="17" t="str">
        <f t="shared" si="23"/>
        <v>Yes</v>
      </c>
      <c r="D1208" s="17">
        <f t="shared" si="22"/>
        <v>2.7417000000000002</v>
      </c>
      <c r="E1208" s="591">
        <v>7543</v>
      </c>
      <c r="F1208" s="553">
        <v>42520</v>
      </c>
      <c r="G1208" s="3" t="s">
        <v>24029</v>
      </c>
      <c r="H1208" s="304">
        <v>1.1100000000000001</v>
      </c>
    </row>
    <row r="1209" spans="1:8" ht="15.75">
      <c r="A1209" s="530">
        <v>1207</v>
      </c>
      <c r="B1209" s="552" t="s">
        <v>24084</v>
      </c>
      <c r="C1209" s="17" t="str">
        <f t="shared" si="23"/>
        <v>No</v>
      </c>
      <c r="D1209" s="17">
        <f t="shared" si="22"/>
        <v>4.9400000000000004</v>
      </c>
      <c r="E1209" s="591">
        <v>13600</v>
      </c>
      <c r="F1209" s="553">
        <v>42520</v>
      </c>
      <c r="G1209" s="3" t="s">
        <v>24029</v>
      </c>
      <c r="H1209" s="304">
        <v>2</v>
      </c>
    </row>
    <row r="1210" spans="1:8" ht="15.75">
      <c r="A1210" s="530">
        <v>1208</v>
      </c>
      <c r="B1210" s="552" t="s">
        <v>24085</v>
      </c>
      <c r="C1210" s="17" t="str">
        <f t="shared" si="23"/>
        <v>Yes</v>
      </c>
      <c r="D1210" s="17">
        <f t="shared" si="22"/>
        <v>0.59279999999999999</v>
      </c>
      <c r="E1210" s="591">
        <v>1652</v>
      </c>
      <c r="F1210" s="553">
        <v>42520</v>
      </c>
      <c r="G1210" s="3" t="s">
        <v>24029</v>
      </c>
      <c r="H1210" s="304">
        <v>0.24</v>
      </c>
    </row>
    <row r="1211" spans="1:8" ht="15.75">
      <c r="A1211" s="530">
        <v>1209</v>
      </c>
      <c r="B1211" s="552" t="s">
        <v>24086</v>
      </c>
      <c r="C1211" s="17" t="str">
        <f t="shared" si="23"/>
        <v>Yes</v>
      </c>
      <c r="D1211" s="17">
        <f t="shared" si="22"/>
        <v>3.8779000000000003</v>
      </c>
      <c r="E1211" s="591">
        <v>10709</v>
      </c>
      <c r="F1211" s="553">
        <v>42520</v>
      </c>
      <c r="G1211" s="3" t="s">
        <v>24029</v>
      </c>
      <c r="H1211" s="304">
        <v>1.57</v>
      </c>
    </row>
    <row r="1212" spans="1:8" ht="15.75">
      <c r="A1212" s="526">
        <v>1210</v>
      </c>
      <c r="B1212" s="552" t="s">
        <v>24087</v>
      </c>
      <c r="C1212" s="17" t="str">
        <f t="shared" si="23"/>
        <v>Yes</v>
      </c>
      <c r="D1212" s="17">
        <f t="shared" si="22"/>
        <v>2.9393000000000002</v>
      </c>
      <c r="E1212" s="591">
        <v>8094</v>
      </c>
      <c r="F1212" s="553">
        <v>42520</v>
      </c>
      <c r="G1212" s="3" t="s">
        <v>24029</v>
      </c>
      <c r="H1212" s="304">
        <v>1.19</v>
      </c>
    </row>
    <row r="1213" spans="1:8" ht="15.75">
      <c r="A1213" s="530">
        <v>1211</v>
      </c>
      <c r="B1213" s="552" t="s">
        <v>24088</v>
      </c>
      <c r="C1213" s="17" t="str">
        <f t="shared" si="23"/>
        <v>Yes</v>
      </c>
      <c r="D1213" s="17">
        <f t="shared" si="22"/>
        <v>2.0501</v>
      </c>
      <c r="E1213" s="591">
        <v>5644</v>
      </c>
      <c r="F1213" s="553">
        <v>42520</v>
      </c>
      <c r="G1213" s="3" t="s">
        <v>24029</v>
      </c>
      <c r="H1213" s="304">
        <v>0.83</v>
      </c>
    </row>
    <row r="1214" spans="1:8" ht="15.75">
      <c r="A1214" s="530">
        <v>1212</v>
      </c>
      <c r="B1214" s="552" t="s">
        <v>24089</v>
      </c>
      <c r="C1214" s="17" t="str">
        <f t="shared" si="23"/>
        <v>Yes</v>
      </c>
      <c r="D1214" s="17">
        <f t="shared" si="22"/>
        <v>2.3218000000000001</v>
      </c>
      <c r="E1214" s="591">
        <v>6360</v>
      </c>
      <c r="F1214" s="553">
        <v>42520</v>
      </c>
      <c r="G1214" s="3" t="s">
        <v>24029</v>
      </c>
      <c r="H1214" s="304">
        <v>0.94</v>
      </c>
    </row>
    <row r="1215" spans="1:8" ht="15.75">
      <c r="A1215" s="530">
        <v>1213</v>
      </c>
      <c r="B1215" s="552" t="s">
        <v>24090</v>
      </c>
      <c r="C1215" s="17" t="str">
        <f t="shared" si="23"/>
        <v>Yes</v>
      </c>
      <c r="D1215" s="17">
        <f t="shared" si="22"/>
        <v>0.86450000000000005</v>
      </c>
      <c r="E1215" s="591">
        <v>2395</v>
      </c>
      <c r="F1215" s="553">
        <v>42520</v>
      </c>
      <c r="G1215" s="3" t="s">
        <v>24029</v>
      </c>
      <c r="H1215" s="304">
        <v>0.35</v>
      </c>
    </row>
    <row r="1216" spans="1:8" ht="15.75">
      <c r="A1216" s="526">
        <v>1214</v>
      </c>
      <c r="B1216" s="552" t="s">
        <v>24091</v>
      </c>
      <c r="C1216" s="17" t="str">
        <f t="shared" si="23"/>
        <v>No</v>
      </c>
      <c r="D1216" s="17">
        <f t="shared" si="22"/>
        <v>4.9400000000000004</v>
      </c>
      <c r="E1216" s="591">
        <v>13600</v>
      </c>
      <c r="F1216" s="553">
        <v>42520</v>
      </c>
      <c r="G1216" s="3" t="s">
        <v>24029</v>
      </c>
      <c r="H1216" s="304">
        <v>2</v>
      </c>
    </row>
    <row r="1217" spans="1:8" ht="15.75">
      <c r="A1217" s="530">
        <v>1215</v>
      </c>
      <c r="B1217" s="552" t="s">
        <v>24092</v>
      </c>
      <c r="C1217" s="17" t="str">
        <f t="shared" si="23"/>
        <v>Yes</v>
      </c>
      <c r="D1217" s="17">
        <f t="shared" si="22"/>
        <v>3.0134000000000003</v>
      </c>
      <c r="E1217" s="591">
        <v>8287</v>
      </c>
      <c r="F1217" s="553">
        <v>42613</v>
      </c>
      <c r="G1217" s="3" t="s">
        <v>24029</v>
      </c>
      <c r="H1217" s="304">
        <v>1.22</v>
      </c>
    </row>
    <row r="1218" spans="1:8" ht="15.75">
      <c r="A1218" s="530">
        <v>1216</v>
      </c>
      <c r="B1218" s="552" t="s">
        <v>24093</v>
      </c>
      <c r="C1218" s="17" t="str">
        <f t="shared" si="23"/>
        <v>No</v>
      </c>
      <c r="D1218" s="17">
        <f t="shared" si="22"/>
        <v>4.9400000000000004</v>
      </c>
      <c r="E1218" s="591">
        <v>13600</v>
      </c>
      <c r="F1218" s="553">
        <v>42520</v>
      </c>
      <c r="G1218" s="3" t="s">
        <v>24029</v>
      </c>
      <c r="H1218" s="304">
        <v>2</v>
      </c>
    </row>
    <row r="1219" spans="1:8" ht="15.75">
      <c r="A1219" s="530">
        <v>1217</v>
      </c>
      <c r="B1219" s="552" t="s">
        <v>24094</v>
      </c>
      <c r="C1219" s="17" t="str">
        <f t="shared" si="23"/>
        <v>Yes</v>
      </c>
      <c r="D1219" s="17">
        <f t="shared" si="22"/>
        <v>0.34580000000000005</v>
      </c>
      <c r="E1219" s="591">
        <v>936</v>
      </c>
      <c r="F1219" s="553">
        <v>42520</v>
      </c>
      <c r="G1219" s="3" t="s">
        <v>24029</v>
      </c>
      <c r="H1219" s="304">
        <v>0.14000000000000001</v>
      </c>
    </row>
    <row r="1220" spans="1:8" ht="15.75">
      <c r="A1220" s="526">
        <v>1218</v>
      </c>
      <c r="B1220" s="552" t="s">
        <v>24095</v>
      </c>
      <c r="C1220" s="17" t="str">
        <f t="shared" si="23"/>
        <v>Yes</v>
      </c>
      <c r="D1220" s="17">
        <f t="shared" si="22"/>
        <v>4.8906000000000001</v>
      </c>
      <c r="E1220" s="591">
        <v>13490</v>
      </c>
      <c r="F1220" s="553">
        <v>42520</v>
      </c>
      <c r="G1220" s="3" t="s">
        <v>24029</v>
      </c>
      <c r="H1220" s="304">
        <v>1.98</v>
      </c>
    </row>
    <row r="1221" spans="1:8" ht="15.75">
      <c r="A1221" s="530">
        <v>1219</v>
      </c>
      <c r="B1221" s="552" t="s">
        <v>24096</v>
      </c>
      <c r="C1221" s="17" t="str">
        <f t="shared" si="23"/>
        <v>Yes</v>
      </c>
      <c r="D1221" s="17">
        <f t="shared" ref="D1221:D1284" si="24">H1221*2.47</f>
        <v>4.8906000000000001</v>
      </c>
      <c r="E1221" s="591">
        <v>13490</v>
      </c>
      <c r="F1221" s="553">
        <v>42520</v>
      </c>
      <c r="G1221" s="3" t="s">
        <v>24029</v>
      </c>
      <c r="H1221" s="304">
        <v>1.98</v>
      </c>
    </row>
    <row r="1222" spans="1:8" ht="15.75">
      <c r="A1222" s="530">
        <v>1220</v>
      </c>
      <c r="B1222" s="552" t="s">
        <v>24097</v>
      </c>
      <c r="C1222" s="17" t="str">
        <f t="shared" si="23"/>
        <v>Yes</v>
      </c>
      <c r="D1222" s="17">
        <f t="shared" si="24"/>
        <v>2.4453</v>
      </c>
      <c r="E1222" s="591">
        <v>6745</v>
      </c>
      <c r="F1222" s="553">
        <v>42520</v>
      </c>
      <c r="G1222" s="3" t="s">
        <v>24029</v>
      </c>
      <c r="H1222" s="304">
        <v>0.99</v>
      </c>
    </row>
    <row r="1223" spans="1:8" ht="15.75">
      <c r="A1223" s="530">
        <v>1221</v>
      </c>
      <c r="B1223" s="552" t="s">
        <v>19735</v>
      </c>
      <c r="C1223" s="17" t="str">
        <f t="shared" si="23"/>
        <v>Yes</v>
      </c>
      <c r="D1223" s="17">
        <f t="shared" si="24"/>
        <v>1.6796000000000002</v>
      </c>
      <c r="E1223" s="591">
        <v>4653</v>
      </c>
      <c r="F1223" s="553">
        <v>42520</v>
      </c>
      <c r="G1223" s="3" t="s">
        <v>24029</v>
      </c>
      <c r="H1223" s="304">
        <v>0.68</v>
      </c>
    </row>
    <row r="1224" spans="1:8" ht="15.75">
      <c r="A1224" s="526">
        <v>1222</v>
      </c>
      <c r="B1224" s="552" t="s">
        <v>24098</v>
      </c>
      <c r="C1224" s="17" t="str">
        <f t="shared" si="23"/>
        <v>Yes</v>
      </c>
      <c r="D1224" s="17">
        <f t="shared" si="24"/>
        <v>0.49400000000000005</v>
      </c>
      <c r="E1224" s="591">
        <v>1349</v>
      </c>
      <c r="F1224" s="553">
        <v>42520</v>
      </c>
      <c r="G1224" s="3" t="s">
        <v>24029</v>
      </c>
      <c r="H1224" s="304">
        <v>0.2</v>
      </c>
    </row>
    <row r="1225" spans="1:8" ht="15.75">
      <c r="A1225" s="530">
        <v>1223</v>
      </c>
      <c r="B1225" s="552" t="s">
        <v>12215</v>
      </c>
      <c r="C1225" s="17" t="str">
        <f t="shared" si="23"/>
        <v>Yes</v>
      </c>
      <c r="D1225" s="17">
        <f t="shared" si="24"/>
        <v>1.6796000000000002</v>
      </c>
      <c r="E1225" s="591">
        <v>4598</v>
      </c>
      <c r="F1225" s="553">
        <v>42520</v>
      </c>
      <c r="G1225" s="3" t="s">
        <v>24029</v>
      </c>
      <c r="H1225" s="304">
        <v>0.68</v>
      </c>
    </row>
    <row r="1226" spans="1:8" ht="15.75">
      <c r="A1226" s="530">
        <v>1224</v>
      </c>
      <c r="B1226" s="552" t="s">
        <v>24099</v>
      </c>
      <c r="C1226" s="17" t="str">
        <f t="shared" si="23"/>
        <v>Yes</v>
      </c>
      <c r="D1226" s="17">
        <f t="shared" si="24"/>
        <v>0.91390000000000005</v>
      </c>
      <c r="E1226" s="591">
        <v>2505</v>
      </c>
      <c r="F1226" s="553">
        <v>42520</v>
      </c>
      <c r="G1226" s="3" t="s">
        <v>24029</v>
      </c>
      <c r="H1226" s="304">
        <v>0.37</v>
      </c>
    </row>
    <row r="1227" spans="1:8" ht="15.75">
      <c r="A1227" s="530">
        <v>1225</v>
      </c>
      <c r="B1227" s="552" t="s">
        <v>24100</v>
      </c>
      <c r="C1227" s="17" t="str">
        <f t="shared" si="23"/>
        <v>Yes</v>
      </c>
      <c r="D1227" s="17">
        <f t="shared" si="24"/>
        <v>1.8278000000000001</v>
      </c>
      <c r="E1227" s="591">
        <v>5011</v>
      </c>
      <c r="F1227" s="553">
        <v>42520</v>
      </c>
      <c r="G1227" s="3" t="s">
        <v>24029</v>
      </c>
      <c r="H1227" s="304">
        <v>0.74</v>
      </c>
    </row>
    <row r="1228" spans="1:8" ht="15.75">
      <c r="A1228" s="526">
        <v>1226</v>
      </c>
      <c r="B1228" s="552" t="s">
        <v>3469</v>
      </c>
      <c r="C1228" s="17" t="str">
        <f t="shared" si="23"/>
        <v>Yes</v>
      </c>
      <c r="D1228" s="17">
        <f t="shared" si="24"/>
        <v>9.8800000000000013E-2</v>
      </c>
      <c r="E1228" s="591">
        <v>303</v>
      </c>
      <c r="F1228" s="553">
        <v>42520</v>
      </c>
      <c r="G1228" s="3" t="s">
        <v>24029</v>
      </c>
      <c r="H1228" s="304">
        <v>0.04</v>
      </c>
    </row>
    <row r="1229" spans="1:8" ht="15.75">
      <c r="A1229" s="530">
        <v>1227</v>
      </c>
      <c r="B1229" s="552" t="s">
        <v>24101</v>
      </c>
      <c r="C1229" s="17" t="str">
        <f t="shared" si="23"/>
        <v>Yes</v>
      </c>
      <c r="D1229" s="17">
        <f t="shared" si="24"/>
        <v>3.0381</v>
      </c>
      <c r="E1229" s="591">
        <v>8369</v>
      </c>
      <c r="F1229" s="553">
        <v>42520</v>
      </c>
      <c r="G1229" s="3" t="s">
        <v>24029</v>
      </c>
      <c r="H1229" s="304">
        <v>1.23</v>
      </c>
    </row>
    <row r="1230" spans="1:8" ht="15.75">
      <c r="A1230" s="530">
        <v>1228</v>
      </c>
      <c r="B1230" s="552" t="s">
        <v>24102</v>
      </c>
      <c r="C1230" s="17" t="str">
        <f t="shared" si="23"/>
        <v>Yes</v>
      </c>
      <c r="D1230" s="17">
        <f t="shared" si="24"/>
        <v>3.8285000000000005</v>
      </c>
      <c r="E1230" s="591">
        <v>10517</v>
      </c>
      <c r="F1230" s="553">
        <v>42520</v>
      </c>
      <c r="G1230" s="3" t="s">
        <v>24029</v>
      </c>
      <c r="H1230" s="304">
        <v>1.55</v>
      </c>
    </row>
    <row r="1231" spans="1:8" ht="15.75">
      <c r="A1231" s="530">
        <v>1229</v>
      </c>
      <c r="B1231" s="552" t="s">
        <v>24103</v>
      </c>
      <c r="C1231" s="17" t="str">
        <f t="shared" si="23"/>
        <v>Yes</v>
      </c>
      <c r="D1231" s="17">
        <f t="shared" si="24"/>
        <v>1.0126999999999999</v>
      </c>
      <c r="E1231" s="591">
        <v>2781</v>
      </c>
      <c r="F1231" s="553">
        <v>42520</v>
      </c>
      <c r="G1231" s="3" t="s">
        <v>24029</v>
      </c>
      <c r="H1231" s="304">
        <v>0.41</v>
      </c>
    </row>
    <row r="1232" spans="1:8" ht="15.75">
      <c r="A1232" s="526">
        <v>1230</v>
      </c>
      <c r="B1232" s="552" t="s">
        <v>24104</v>
      </c>
      <c r="C1232" s="17" t="str">
        <f t="shared" si="23"/>
        <v>Yes</v>
      </c>
      <c r="D1232" s="17">
        <f t="shared" si="24"/>
        <v>3.0875000000000004</v>
      </c>
      <c r="E1232" s="591">
        <v>8479</v>
      </c>
      <c r="F1232" s="553">
        <v>42520</v>
      </c>
      <c r="G1232" s="3" t="s">
        <v>24029</v>
      </c>
      <c r="H1232" s="304">
        <v>1.25</v>
      </c>
    </row>
    <row r="1233" spans="1:8" ht="15.75">
      <c r="A1233" s="530">
        <v>1231</v>
      </c>
      <c r="B1233" s="552" t="s">
        <v>24105</v>
      </c>
      <c r="C1233" s="17" t="str">
        <f t="shared" si="23"/>
        <v>No</v>
      </c>
      <c r="D1233" s="17">
        <f t="shared" si="24"/>
        <v>4.9400000000000004</v>
      </c>
      <c r="E1233" s="591">
        <v>13600</v>
      </c>
      <c r="F1233" s="553">
        <v>42520</v>
      </c>
      <c r="G1233" s="3" t="s">
        <v>24029</v>
      </c>
      <c r="H1233" s="304">
        <v>2</v>
      </c>
    </row>
    <row r="1234" spans="1:8" ht="15.75">
      <c r="A1234" s="530">
        <v>1232</v>
      </c>
      <c r="B1234" s="552" t="s">
        <v>24106</v>
      </c>
      <c r="C1234" s="17" t="str">
        <f t="shared" si="23"/>
        <v>Yes</v>
      </c>
      <c r="D1234" s="17">
        <f t="shared" si="24"/>
        <v>2.0253999999999999</v>
      </c>
      <c r="E1234" s="591">
        <v>5589</v>
      </c>
      <c r="F1234" s="553">
        <v>42520</v>
      </c>
      <c r="G1234" s="3" t="s">
        <v>24029</v>
      </c>
      <c r="H1234" s="304">
        <v>0.82</v>
      </c>
    </row>
    <row r="1235" spans="1:8" ht="15.75">
      <c r="A1235" s="530">
        <v>1233</v>
      </c>
      <c r="B1235" s="552" t="s">
        <v>24107</v>
      </c>
      <c r="C1235" s="17" t="str">
        <f t="shared" si="23"/>
        <v>Yes</v>
      </c>
      <c r="D1235" s="17">
        <f t="shared" si="24"/>
        <v>3.6556000000000002</v>
      </c>
      <c r="E1235" s="591">
        <v>10076</v>
      </c>
      <c r="F1235" s="553">
        <v>42520</v>
      </c>
      <c r="G1235" s="3" t="s">
        <v>24029</v>
      </c>
      <c r="H1235" s="304">
        <v>1.48</v>
      </c>
    </row>
    <row r="1236" spans="1:8" ht="15.75">
      <c r="A1236" s="526">
        <v>1234</v>
      </c>
      <c r="B1236" s="552" t="s">
        <v>24108</v>
      </c>
      <c r="C1236" s="17" t="str">
        <f t="shared" si="23"/>
        <v>Yes</v>
      </c>
      <c r="D1236" s="17">
        <f t="shared" si="24"/>
        <v>1.6055000000000001</v>
      </c>
      <c r="E1236" s="591">
        <v>4405</v>
      </c>
      <c r="F1236" s="553">
        <v>42520</v>
      </c>
      <c r="G1236" s="3" t="s">
        <v>24029</v>
      </c>
      <c r="H1236" s="304">
        <v>0.65</v>
      </c>
    </row>
    <row r="1237" spans="1:8" ht="15.75">
      <c r="A1237" s="530">
        <v>1235</v>
      </c>
      <c r="B1237" s="552" t="s">
        <v>24109</v>
      </c>
      <c r="C1237" s="17" t="str">
        <f t="shared" si="23"/>
        <v>Yes</v>
      </c>
      <c r="D1237" s="17">
        <f t="shared" si="24"/>
        <v>0</v>
      </c>
      <c r="E1237" s="591">
        <v>28</v>
      </c>
      <c r="F1237" s="553">
        <v>42520</v>
      </c>
      <c r="G1237" s="3" t="s">
        <v>24029</v>
      </c>
      <c r="H1237" s="304">
        <v>0</v>
      </c>
    </row>
    <row r="1238" spans="1:8" ht="15.75">
      <c r="A1238" s="530">
        <v>1236</v>
      </c>
      <c r="B1238" s="552" t="s">
        <v>24110</v>
      </c>
      <c r="C1238" s="17" t="str">
        <f t="shared" si="23"/>
        <v>Yes</v>
      </c>
      <c r="D1238" s="17">
        <f t="shared" si="24"/>
        <v>2.3465000000000003</v>
      </c>
      <c r="E1238" s="591">
        <v>6470</v>
      </c>
      <c r="F1238" s="553">
        <v>42520</v>
      </c>
      <c r="G1238" s="3" t="s">
        <v>24029</v>
      </c>
      <c r="H1238" s="304">
        <v>0.95</v>
      </c>
    </row>
    <row r="1239" spans="1:8" ht="15.75">
      <c r="A1239" s="530">
        <v>1237</v>
      </c>
      <c r="B1239" s="552" t="s">
        <v>24111</v>
      </c>
      <c r="C1239" s="17" t="str">
        <f t="shared" si="23"/>
        <v>Yes</v>
      </c>
      <c r="D1239" s="17">
        <f t="shared" si="24"/>
        <v>1.2597</v>
      </c>
      <c r="E1239" s="591">
        <v>3441</v>
      </c>
      <c r="F1239" s="553">
        <v>42520</v>
      </c>
      <c r="G1239" s="3" t="s">
        <v>24029</v>
      </c>
      <c r="H1239" s="304">
        <v>0.51</v>
      </c>
    </row>
    <row r="1240" spans="1:8" ht="15.75">
      <c r="A1240" s="526">
        <v>1238</v>
      </c>
      <c r="B1240" s="552" t="s">
        <v>24112</v>
      </c>
      <c r="C1240" s="17" t="str">
        <f t="shared" si="23"/>
        <v>Yes</v>
      </c>
      <c r="D1240" s="17">
        <f t="shared" si="24"/>
        <v>0.3705</v>
      </c>
      <c r="E1240" s="591">
        <v>1046</v>
      </c>
      <c r="F1240" s="553">
        <v>42520</v>
      </c>
      <c r="G1240" s="3" t="s">
        <v>24029</v>
      </c>
      <c r="H1240" s="304">
        <v>0.15</v>
      </c>
    </row>
    <row r="1241" spans="1:8" ht="15.75">
      <c r="A1241" s="530">
        <v>1239</v>
      </c>
      <c r="B1241" s="552" t="s">
        <v>22821</v>
      </c>
      <c r="C1241" s="17" t="str">
        <f t="shared" si="23"/>
        <v>Yes</v>
      </c>
      <c r="D1241" s="17">
        <f t="shared" si="24"/>
        <v>1.1115000000000002</v>
      </c>
      <c r="E1241" s="591">
        <v>3083</v>
      </c>
      <c r="F1241" s="553">
        <v>42520</v>
      </c>
      <c r="G1241" s="3" t="s">
        <v>24029</v>
      </c>
      <c r="H1241" s="304">
        <v>0.45</v>
      </c>
    </row>
    <row r="1242" spans="1:8" ht="15.75">
      <c r="A1242" s="530">
        <v>1240</v>
      </c>
      <c r="B1242" s="552" t="s">
        <v>24113</v>
      </c>
      <c r="C1242" s="17" t="str">
        <f t="shared" si="23"/>
        <v>Yes</v>
      </c>
      <c r="D1242" s="17">
        <f t="shared" si="24"/>
        <v>0.41990000000000005</v>
      </c>
      <c r="E1242" s="591">
        <v>1129</v>
      </c>
      <c r="F1242" s="553">
        <v>42520</v>
      </c>
      <c r="G1242" s="3" t="s">
        <v>24029</v>
      </c>
      <c r="H1242" s="304">
        <v>0.17</v>
      </c>
    </row>
    <row r="1243" spans="1:8" ht="15.75">
      <c r="A1243" s="530">
        <v>1241</v>
      </c>
      <c r="B1243" s="552" t="s">
        <v>24114</v>
      </c>
      <c r="C1243" s="17" t="str">
        <f t="shared" si="23"/>
        <v>No</v>
      </c>
      <c r="D1243" s="17">
        <f t="shared" si="24"/>
        <v>4.9400000000000004</v>
      </c>
      <c r="E1243" s="591">
        <v>13600</v>
      </c>
      <c r="F1243" s="553">
        <v>42520</v>
      </c>
      <c r="G1243" s="3" t="s">
        <v>24029</v>
      </c>
      <c r="H1243" s="304">
        <v>2</v>
      </c>
    </row>
    <row r="1244" spans="1:8" ht="15.75">
      <c r="A1244" s="526">
        <v>1242</v>
      </c>
      <c r="B1244" s="552" t="s">
        <v>24115</v>
      </c>
      <c r="C1244" s="17" t="str">
        <f t="shared" si="23"/>
        <v>Yes</v>
      </c>
      <c r="D1244" s="17">
        <f t="shared" si="24"/>
        <v>0.51870000000000005</v>
      </c>
      <c r="E1244" s="591">
        <v>1404</v>
      </c>
      <c r="F1244" s="553">
        <v>42520</v>
      </c>
      <c r="G1244" s="3" t="s">
        <v>24029</v>
      </c>
      <c r="H1244" s="304">
        <v>0.21</v>
      </c>
    </row>
    <row r="1245" spans="1:8" ht="15.75">
      <c r="A1245" s="530">
        <v>1243</v>
      </c>
      <c r="B1245" s="552" t="s">
        <v>24116</v>
      </c>
      <c r="C1245" s="17" t="str">
        <f t="shared" si="23"/>
        <v>Yes</v>
      </c>
      <c r="D1245" s="17">
        <f t="shared" si="24"/>
        <v>2.1489000000000003</v>
      </c>
      <c r="E1245" s="591">
        <v>5947</v>
      </c>
      <c r="F1245" s="553">
        <v>42520</v>
      </c>
      <c r="G1245" s="3" t="s">
        <v>24029</v>
      </c>
      <c r="H1245" s="304">
        <v>0.87</v>
      </c>
    </row>
    <row r="1246" spans="1:8" ht="15.75">
      <c r="A1246" s="530">
        <v>1244</v>
      </c>
      <c r="B1246" s="552" t="s">
        <v>24117</v>
      </c>
      <c r="C1246" s="17" t="str">
        <f t="shared" si="23"/>
        <v>Yes</v>
      </c>
      <c r="D1246" s="17">
        <f t="shared" si="24"/>
        <v>3.9026000000000005</v>
      </c>
      <c r="E1246" s="591">
        <v>10764</v>
      </c>
      <c r="F1246" s="553">
        <v>42520</v>
      </c>
      <c r="G1246" s="3" t="s">
        <v>24029</v>
      </c>
      <c r="H1246" s="304">
        <v>1.58</v>
      </c>
    </row>
    <row r="1247" spans="1:8" ht="15.75">
      <c r="A1247" s="530">
        <v>1245</v>
      </c>
      <c r="B1247" s="552" t="s">
        <v>24118</v>
      </c>
      <c r="C1247" s="17" t="str">
        <f t="shared" ref="C1247:C1310" si="25">IF(H1247&lt;2,"Yes","No")</f>
        <v>No</v>
      </c>
      <c r="D1247" s="17">
        <f t="shared" si="24"/>
        <v>4.9400000000000004</v>
      </c>
      <c r="E1247" s="591">
        <v>13600</v>
      </c>
      <c r="F1247" s="553">
        <v>42520</v>
      </c>
      <c r="G1247" s="3" t="s">
        <v>24029</v>
      </c>
      <c r="H1247" s="304">
        <v>2</v>
      </c>
    </row>
    <row r="1248" spans="1:8" ht="15.75">
      <c r="A1248" s="526">
        <v>1246</v>
      </c>
      <c r="B1248" s="552" t="s">
        <v>24119</v>
      </c>
      <c r="C1248" s="17" t="str">
        <f t="shared" si="25"/>
        <v>Yes</v>
      </c>
      <c r="D1248" s="17">
        <f t="shared" si="24"/>
        <v>2.8652000000000002</v>
      </c>
      <c r="E1248" s="591">
        <v>7901</v>
      </c>
      <c r="F1248" s="553">
        <v>42520</v>
      </c>
      <c r="G1248" s="3" t="s">
        <v>24029</v>
      </c>
      <c r="H1248" s="304">
        <v>1.1599999999999999</v>
      </c>
    </row>
    <row r="1249" spans="1:8" ht="15.75">
      <c r="A1249" s="530">
        <v>1247</v>
      </c>
      <c r="B1249" s="552" t="s">
        <v>24120</v>
      </c>
      <c r="C1249" s="17" t="str">
        <f t="shared" si="25"/>
        <v>Yes</v>
      </c>
      <c r="D1249" s="17">
        <f t="shared" si="24"/>
        <v>2.5194000000000001</v>
      </c>
      <c r="E1249" s="591">
        <v>6965</v>
      </c>
      <c r="F1249" s="553">
        <v>42520</v>
      </c>
      <c r="G1249" s="3" t="s">
        <v>24029</v>
      </c>
      <c r="H1249" s="304">
        <v>1.02</v>
      </c>
    </row>
    <row r="1250" spans="1:8" ht="15.75">
      <c r="A1250" s="530">
        <v>1248</v>
      </c>
      <c r="B1250" s="552" t="s">
        <v>24121</v>
      </c>
      <c r="C1250" s="17" t="str">
        <f t="shared" si="25"/>
        <v>No</v>
      </c>
      <c r="D1250" s="17">
        <f t="shared" si="24"/>
        <v>4.9400000000000004</v>
      </c>
      <c r="E1250" s="591">
        <v>13600</v>
      </c>
      <c r="F1250" s="553">
        <v>42520</v>
      </c>
      <c r="G1250" s="3" t="s">
        <v>24029</v>
      </c>
      <c r="H1250" s="304">
        <v>2</v>
      </c>
    </row>
    <row r="1251" spans="1:8" ht="15.75">
      <c r="A1251" s="530">
        <v>1249</v>
      </c>
      <c r="B1251" s="552" t="s">
        <v>24122</v>
      </c>
      <c r="C1251" s="17" t="str">
        <f t="shared" si="25"/>
        <v>Yes</v>
      </c>
      <c r="D1251" s="17">
        <f t="shared" si="24"/>
        <v>2.5194000000000001</v>
      </c>
      <c r="E1251" s="591">
        <v>6938</v>
      </c>
      <c r="F1251" s="553">
        <v>42613</v>
      </c>
      <c r="G1251" s="3" t="s">
        <v>24029</v>
      </c>
      <c r="H1251" s="304">
        <v>1.02</v>
      </c>
    </row>
    <row r="1252" spans="1:8" ht="15.75">
      <c r="A1252" s="526">
        <v>1250</v>
      </c>
      <c r="B1252" s="552" t="s">
        <v>24123</v>
      </c>
      <c r="C1252" s="17" t="str">
        <f t="shared" si="25"/>
        <v>Yes</v>
      </c>
      <c r="D1252" s="17">
        <f t="shared" si="24"/>
        <v>1.8278000000000001</v>
      </c>
      <c r="E1252" s="591">
        <v>5011</v>
      </c>
      <c r="F1252" s="553">
        <v>42520</v>
      </c>
      <c r="G1252" s="3" t="s">
        <v>24029</v>
      </c>
      <c r="H1252" s="304">
        <v>0.74</v>
      </c>
    </row>
    <row r="1253" spans="1:8" ht="15.75">
      <c r="A1253" s="530">
        <v>1251</v>
      </c>
      <c r="B1253" s="552" t="s">
        <v>24124</v>
      </c>
      <c r="C1253" s="17" t="str">
        <f t="shared" si="25"/>
        <v>Yes</v>
      </c>
      <c r="D1253" s="17">
        <f t="shared" si="24"/>
        <v>2.1983000000000001</v>
      </c>
      <c r="E1253" s="591">
        <v>6057</v>
      </c>
      <c r="F1253" s="553">
        <v>42613</v>
      </c>
      <c r="G1253" s="3" t="s">
        <v>24029</v>
      </c>
      <c r="H1253" s="304">
        <v>0.89</v>
      </c>
    </row>
    <row r="1254" spans="1:8" ht="15.75">
      <c r="A1254" s="530">
        <v>1252</v>
      </c>
      <c r="B1254" s="552" t="s">
        <v>24125</v>
      </c>
      <c r="C1254" s="17" t="str">
        <f t="shared" si="25"/>
        <v>Yes</v>
      </c>
      <c r="D1254" s="17">
        <f t="shared" si="24"/>
        <v>1.6796000000000002</v>
      </c>
      <c r="E1254" s="591">
        <v>4653</v>
      </c>
      <c r="F1254" s="553">
        <v>42520</v>
      </c>
      <c r="G1254" s="3" t="s">
        <v>24029</v>
      </c>
      <c r="H1254" s="304">
        <v>0.68</v>
      </c>
    </row>
    <row r="1255" spans="1:8" ht="15.75">
      <c r="A1255" s="530">
        <v>1253</v>
      </c>
      <c r="B1255" s="552" t="s">
        <v>24126</v>
      </c>
      <c r="C1255" s="17" t="str">
        <f t="shared" si="25"/>
        <v>Yes</v>
      </c>
      <c r="D1255" s="17">
        <f t="shared" si="24"/>
        <v>2.0253999999999999</v>
      </c>
      <c r="E1255" s="591">
        <v>5589</v>
      </c>
      <c r="F1255" s="553">
        <v>42520</v>
      </c>
      <c r="G1255" s="3" t="s">
        <v>24029</v>
      </c>
      <c r="H1255" s="304">
        <v>0.82</v>
      </c>
    </row>
    <row r="1256" spans="1:8" ht="15.75">
      <c r="A1256" s="526">
        <v>1254</v>
      </c>
      <c r="B1256" s="552" t="s">
        <v>24127</v>
      </c>
      <c r="C1256" s="17" t="str">
        <f t="shared" si="25"/>
        <v>Yes</v>
      </c>
      <c r="D1256" s="17">
        <f t="shared" si="24"/>
        <v>2.0253999999999999</v>
      </c>
      <c r="E1256" s="591">
        <v>5589</v>
      </c>
      <c r="F1256" s="553">
        <v>42520</v>
      </c>
      <c r="G1256" s="3" t="s">
        <v>24029</v>
      </c>
      <c r="H1256" s="304">
        <v>0.82</v>
      </c>
    </row>
    <row r="1257" spans="1:8" ht="15.75">
      <c r="A1257" s="530">
        <v>1255</v>
      </c>
      <c r="B1257" s="552" t="s">
        <v>24128</v>
      </c>
      <c r="C1257" s="17" t="str">
        <f t="shared" si="25"/>
        <v>Yes</v>
      </c>
      <c r="D1257" s="17">
        <f t="shared" si="24"/>
        <v>2.1983000000000001</v>
      </c>
      <c r="E1257" s="591">
        <v>6057</v>
      </c>
      <c r="F1257" s="553">
        <v>42520</v>
      </c>
      <c r="G1257" s="3" t="s">
        <v>24029</v>
      </c>
      <c r="H1257" s="304">
        <v>0.89</v>
      </c>
    </row>
    <row r="1258" spans="1:8" ht="15.75">
      <c r="A1258" s="530">
        <v>1256</v>
      </c>
      <c r="B1258" s="552" t="s">
        <v>24129</v>
      </c>
      <c r="C1258" s="17" t="str">
        <f t="shared" si="25"/>
        <v>Yes</v>
      </c>
      <c r="D1258" s="17">
        <f t="shared" si="24"/>
        <v>0.7904000000000001</v>
      </c>
      <c r="E1258" s="591">
        <v>2147</v>
      </c>
      <c r="F1258" s="553">
        <v>42520</v>
      </c>
      <c r="G1258" s="3" t="s">
        <v>24029</v>
      </c>
      <c r="H1258" s="304">
        <v>0.32</v>
      </c>
    </row>
    <row r="1259" spans="1:8" ht="15.75">
      <c r="A1259" s="530">
        <v>1257</v>
      </c>
      <c r="B1259" s="552" t="s">
        <v>24130</v>
      </c>
      <c r="C1259" s="17" t="str">
        <f t="shared" si="25"/>
        <v>Yes</v>
      </c>
      <c r="D1259" s="17">
        <f t="shared" si="24"/>
        <v>0.7904000000000001</v>
      </c>
      <c r="E1259" s="591">
        <v>2147</v>
      </c>
      <c r="F1259" s="553">
        <v>42520</v>
      </c>
      <c r="G1259" s="3" t="s">
        <v>24029</v>
      </c>
      <c r="H1259" s="304">
        <v>0.32</v>
      </c>
    </row>
    <row r="1260" spans="1:8" ht="15.75">
      <c r="A1260" s="526">
        <v>1258</v>
      </c>
      <c r="B1260" s="552" t="s">
        <v>24131</v>
      </c>
      <c r="C1260" s="17" t="str">
        <f t="shared" si="25"/>
        <v>Yes</v>
      </c>
      <c r="D1260" s="17">
        <f t="shared" si="24"/>
        <v>3.9767000000000006</v>
      </c>
      <c r="E1260" s="591">
        <v>10930</v>
      </c>
      <c r="F1260" s="553">
        <v>42520</v>
      </c>
      <c r="G1260" s="3" t="s">
        <v>24029</v>
      </c>
      <c r="H1260" s="304">
        <v>1.61</v>
      </c>
    </row>
    <row r="1261" spans="1:8" ht="15.75">
      <c r="A1261" s="530">
        <v>1259</v>
      </c>
      <c r="B1261" s="552" t="s">
        <v>24132</v>
      </c>
      <c r="C1261" s="17" t="str">
        <f t="shared" si="25"/>
        <v>Yes</v>
      </c>
      <c r="D1261" s="17">
        <f t="shared" si="24"/>
        <v>2.5194000000000001</v>
      </c>
      <c r="E1261" s="591">
        <v>6938</v>
      </c>
      <c r="F1261" s="553">
        <v>42520</v>
      </c>
      <c r="G1261" s="3" t="s">
        <v>24029</v>
      </c>
      <c r="H1261" s="304">
        <v>1.02</v>
      </c>
    </row>
    <row r="1262" spans="1:8" ht="15.75">
      <c r="A1262" s="530">
        <v>1260</v>
      </c>
      <c r="B1262" s="552" t="s">
        <v>24133</v>
      </c>
      <c r="C1262" s="17" t="str">
        <f t="shared" si="25"/>
        <v>Yes</v>
      </c>
      <c r="D1262" s="17">
        <f t="shared" si="24"/>
        <v>4.2731000000000003</v>
      </c>
      <c r="E1262" s="591">
        <v>11755</v>
      </c>
      <c r="F1262" s="553">
        <v>42520</v>
      </c>
      <c r="G1262" s="3" t="s">
        <v>24029</v>
      </c>
      <c r="H1262" s="304">
        <v>1.73</v>
      </c>
    </row>
    <row r="1263" spans="1:8" ht="15.75">
      <c r="A1263" s="530">
        <v>1261</v>
      </c>
      <c r="B1263" s="552" t="s">
        <v>24134</v>
      </c>
      <c r="C1263" s="17" t="str">
        <f t="shared" si="25"/>
        <v>Yes</v>
      </c>
      <c r="D1263" s="17">
        <f t="shared" si="24"/>
        <v>4.2731000000000003</v>
      </c>
      <c r="E1263" s="591">
        <v>11755</v>
      </c>
      <c r="F1263" s="553">
        <v>42520</v>
      </c>
      <c r="G1263" s="3" t="s">
        <v>24029</v>
      </c>
      <c r="H1263" s="304">
        <v>1.73</v>
      </c>
    </row>
    <row r="1264" spans="1:8" ht="15.75">
      <c r="A1264" s="526">
        <v>1262</v>
      </c>
      <c r="B1264" s="552" t="s">
        <v>24135</v>
      </c>
      <c r="C1264" s="17" t="str">
        <f t="shared" si="25"/>
        <v>Yes</v>
      </c>
      <c r="D1264" s="17">
        <f t="shared" si="24"/>
        <v>0.74099999999999999</v>
      </c>
      <c r="E1264" s="591">
        <v>2037</v>
      </c>
      <c r="F1264" s="553">
        <v>42520</v>
      </c>
      <c r="G1264" s="3" t="s">
        <v>24029</v>
      </c>
      <c r="H1264" s="304">
        <v>0.3</v>
      </c>
    </row>
    <row r="1265" spans="1:8" ht="15.75">
      <c r="A1265" s="530">
        <v>1263</v>
      </c>
      <c r="B1265" s="552" t="s">
        <v>24136</v>
      </c>
      <c r="C1265" s="17" t="str">
        <f t="shared" si="25"/>
        <v>Yes</v>
      </c>
      <c r="D1265" s="17">
        <f t="shared" si="24"/>
        <v>1.8278000000000001</v>
      </c>
      <c r="E1265" s="591">
        <v>5038</v>
      </c>
      <c r="F1265" s="553">
        <v>42613</v>
      </c>
      <c r="G1265" s="3" t="s">
        <v>24029</v>
      </c>
      <c r="H1265" s="304">
        <v>0.74</v>
      </c>
    </row>
    <row r="1266" spans="1:8" ht="15.75">
      <c r="A1266" s="530">
        <v>1264</v>
      </c>
      <c r="B1266" s="552" t="s">
        <v>24137</v>
      </c>
      <c r="C1266" s="17" t="str">
        <f t="shared" si="25"/>
        <v>Yes</v>
      </c>
      <c r="D1266" s="17">
        <f t="shared" si="24"/>
        <v>2.7417000000000002</v>
      </c>
      <c r="E1266" s="591">
        <v>7543</v>
      </c>
      <c r="F1266" s="553">
        <v>42520</v>
      </c>
      <c r="G1266" s="3" t="s">
        <v>24029</v>
      </c>
      <c r="H1266" s="304">
        <v>1.1100000000000001</v>
      </c>
    </row>
    <row r="1267" spans="1:8" ht="15.75">
      <c r="A1267" s="530">
        <v>1265</v>
      </c>
      <c r="B1267" s="552" t="s">
        <v>24138</v>
      </c>
      <c r="C1267" s="17" t="str">
        <f t="shared" si="25"/>
        <v>Yes</v>
      </c>
      <c r="D1267" s="17">
        <f t="shared" si="24"/>
        <v>1.0126999999999999</v>
      </c>
      <c r="E1267" s="591">
        <v>2781</v>
      </c>
      <c r="F1267" s="553">
        <v>42520</v>
      </c>
      <c r="G1267" s="3" t="s">
        <v>24029</v>
      </c>
      <c r="H1267" s="304">
        <v>0.41</v>
      </c>
    </row>
    <row r="1268" spans="1:8" ht="15.75">
      <c r="A1268" s="526">
        <v>1266</v>
      </c>
      <c r="B1268" s="552" t="s">
        <v>24139</v>
      </c>
      <c r="C1268" s="17" t="str">
        <f t="shared" si="25"/>
        <v>Yes</v>
      </c>
      <c r="D1268" s="17">
        <f t="shared" si="24"/>
        <v>0.8398000000000001</v>
      </c>
      <c r="E1268" s="591">
        <v>2313</v>
      </c>
      <c r="F1268" s="553">
        <v>42520</v>
      </c>
      <c r="G1268" s="3" t="s">
        <v>24029</v>
      </c>
      <c r="H1268" s="304">
        <v>0.34</v>
      </c>
    </row>
    <row r="1269" spans="1:8" ht="15.75">
      <c r="A1269" s="530">
        <v>1267</v>
      </c>
      <c r="B1269" s="552" t="s">
        <v>3579</v>
      </c>
      <c r="C1269" s="17" t="str">
        <f t="shared" si="25"/>
        <v>Yes</v>
      </c>
      <c r="D1269" s="17">
        <f t="shared" si="24"/>
        <v>0.86450000000000005</v>
      </c>
      <c r="E1269" s="591">
        <v>2395</v>
      </c>
      <c r="F1269" s="553">
        <v>42520</v>
      </c>
      <c r="G1269" s="3" t="s">
        <v>24029</v>
      </c>
      <c r="H1269" s="304">
        <v>0.35</v>
      </c>
    </row>
    <row r="1270" spans="1:8" ht="15.75">
      <c r="A1270" s="530">
        <v>1268</v>
      </c>
      <c r="B1270" s="552" t="s">
        <v>24140</v>
      </c>
      <c r="C1270" s="17" t="str">
        <f t="shared" si="25"/>
        <v>Yes</v>
      </c>
      <c r="D1270" s="17">
        <f t="shared" si="24"/>
        <v>1.3585000000000003</v>
      </c>
      <c r="E1270" s="591">
        <v>3772</v>
      </c>
      <c r="F1270" s="553">
        <v>42520</v>
      </c>
      <c r="G1270" s="3" t="s">
        <v>24029</v>
      </c>
      <c r="H1270" s="304">
        <v>0.55000000000000004</v>
      </c>
    </row>
    <row r="1271" spans="1:8" ht="15.75">
      <c r="A1271" s="530">
        <v>1269</v>
      </c>
      <c r="B1271" s="552" t="s">
        <v>24141</v>
      </c>
      <c r="C1271" s="17" t="str">
        <f t="shared" si="25"/>
        <v>Yes</v>
      </c>
      <c r="D1271" s="17">
        <f t="shared" si="24"/>
        <v>0.2223</v>
      </c>
      <c r="E1271" s="591">
        <v>606</v>
      </c>
      <c r="F1271" s="553">
        <v>42520</v>
      </c>
      <c r="G1271" s="3" t="s">
        <v>24029</v>
      </c>
      <c r="H1271" s="304">
        <v>0.09</v>
      </c>
    </row>
    <row r="1272" spans="1:8" ht="15.75">
      <c r="A1272" s="526">
        <v>1270</v>
      </c>
      <c r="B1272" s="552" t="s">
        <v>24142</v>
      </c>
      <c r="C1272" s="17" t="str">
        <f t="shared" si="25"/>
        <v>No</v>
      </c>
      <c r="D1272" s="17">
        <f t="shared" si="24"/>
        <v>4.9400000000000004</v>
      </c>
      <c r="E1272" s="591">
        <v>13600</v>
      </c>
      <c r="F1272" s="553">
        <v>42613</v>
      </c>
      <c r="G1272" s="3" t="s">
        <v>24029</v>
      </c>
      <c r="H1272" s="304">
        <v>2</v>
      </c>
    </row>
    <row r="1273" spans="1:8" ht="15.75">
      <c r="A1273" s="530">
        <v>1271</v>
      </c>
      <c r="B1273" s="552" t="s">
        <v>24143</v>
      </c>
      <c r="C1273" s="17" t="str">
        <f t="shared" si="25"/>
        <v>Yes</v>
      </c>
      <c r="D1273" s="17">
        <f t="shared" si="24"/>
        <v>0.8398000000000001</v>
      </c>
      <c r="E1273" s="591">
        <v>2285</v>
      </c>
      <c r="F1273" s="553">
        <v>42520</v>
      </c>
      <c r="G1273" s="3" t="s">
        <v>24029</v>
      </c>
      <c r="H1273" s="304">
        <v>0.34</v>
      </c>
    </row>
    <row r="1274" spans="1:8" ht="15.75">
      <c r="A1274" s="530">
        <v>1272</v>
      </c>
      <c r="B1274" s="552" t="s">
        <v>24144</v>
      </c>
      <c r="C1274" s="17" t="str">
        <f t="shared" si="25"/>
        <v>Yes</v>
      </c>
      <c r="D1274" s="17">
        <f t="shared" si="24"/>
        <v>0.8398000000000001</v>
      </c>
      <c r="E1274" s="591">
        <v>2285</v>
      </c>
      <c r="F1274" s="553">
        <v>42520</v>
      </c>
      <c r="G1274" s="3" t="s">
        <v>24029</v>
      </c>
      <c r="H1274" s="304">
        <v>0.34</v>
      </c>
    </row>
    <row r="1275" spans="1:8" ht="15.75">
      <c r="A1275" s="530">
        <v>1273</v>
      </c>
      <c r="B1275" s="552" t="s">
        <v>24145</v>
      </c>
      <c r="C1275" s="17" t="str">
        <f t="shared" si="25"/>
        <v>Yes</v>
      </c>
      <c r="D1275" s="17">
        <f t="shared" si="24"/>
        <v>2.1489000000000003</v>
      </c>
      <c r="E1275" s="591">
        <v>5891</v>
      </c>
      <c r="F1275" s="553">
        <v>42520</v>
      </c>
      <c r="G1275" s="3" t="s">
        <v>24029</v>
      </c>
      <c r="H1275" s="304">
        <v>0.87</v>
      </c>
    </row>
    <row r="1276" spans="1:8" ht="15.75">
      <c r="A1276" s="526">
        <v>1274</v>
      </c>
      <c r="B1276" s="552" t="s">
        <v>24146</v>
      </c>
      <c r="C1276" s="17" t="str">
        <f t="shared" si="25"/>
        <v>No</v>
      </c>
      <c r="D1276" s="17">
        <f t="shared" si="24"/>
        <v>4.9400000000000004</v>
      </c>
      <c r="E1276" s="591">
        <v>13600</v>
      </c>
      <c r="F1276" s="553">
        <v>42520</v>
      </c>
      <c r="G1276" s="3" t="s">
        <v>24029</v>
      </c>
      <c r="H1276" s="304">
        <v>2</v>
      </c>
    </row>
    <row r="1277" spans="1:8" ht="15.75">
      <c r="A1277" s="530">
        <v>1275</v>
      </c>
      <c r="B1277" s="552" t="s">
        <v>24147</v>
      </c>
      <c r="C1277" s="17" t="str">
        <f t="shared" si="25"/>
        <v>Yes</v>
      </c>
      <c r="D1277" s="17">
        <f t="shared" si="24"/>
        <v>0.56810000000000005</v>
      </c>
      <c r="E1277" s="591">
        <v>1542</v>
      </c>
      <c r="F1277" s="553">
        <v>42520</v>
      </c>
      <c r="G1277" s="3" t="s">
        <v>24029</v>
      </c>
      <c r="H1277" s="304">
        <v>0.23</v>
      </c>
    </row>
    <row r="1278" spans="1:8" ht="15.75">
      <c r="A1278" s="530">
        <v>1276</v>
      </c>
      <c r="B1278" s="552" t="s">
        <v>24148</v>
      </c>
      <c r="C1278" s="17" t="str">
        <f t="shared" si="25"/>
        <v>Yes</v>
      </c>
      <c r="D1278" s="17">
        <f t="shared" si="24"/>
        <v>2.1242000000000001</v>
      </c>
      <c r="E1278" s="591">
        <v>5864</v>
      </c>
      <c r="F1278" s="553">
        <v>42520</v>
      </c>
      <c r="G1278" s="3" t="s">
        <v>24029</v>
      </c>
      <c r="H1278" s="304">
        <v>0.86</v>
      </c>
    </row>
    <row r="1279" spans="1:8" ht="15.75">
      <c r="A1279" s="530">
        <v>1277</v>
      </c>
      <c r="B1279" s="552" t="s">
        <v>24149</v>
      </c>
      <c r="C1279" s="17" t="str">
        <f t="shared" si="25"/>
        <v>Yes</v>
      </c>
      <c r="D1279" s="17">
        <f t="shared" si="24"/>
        <v>1.3585000000000003</v>
      </c>
      <c r="E1279" s="591">
        <v>3744</v>
      </c>
      <c r="F1279" s="553">
        <v>42520</v>
      </c>
      <c r="G1279" s="3" t="s">
        <v>24029</v>
      </c>
      <c r="H1279" s="304">
        <v>0.55000000000000004</v>
      </c>
    </row>
    <row r="1280" spans="1:8" ht="15.75">
      <c r="A1280" s="526">
        <v>1278</v>
      </c>
      <c r="B1280" s="552" t="s">
        <v>13499</v>
      </c>
      <c r="C1280" s="17" t="str">
        <f t="shared" si="25"/>
        <v>Yes</v>
      </c>
      <c r="D1280" s="17">
        <f t="shared" si="24"/>
        <v>1.2597</v>
      </c>
      <c r="E1280" s="591">
        <v>3441</v>
      </c>
      <c r="F1280" s="553">
        <v>42520</v>
      </c>
      <c r="G1280" s="3" t="s">
        <v>24029</v>
      </c>
      <c r="H1280" s="304">
        <v>0.51</v>
      </c>
    </row>
    <row r="1281" spans="1:8" ht="15.75">
      <c r="A1281" s="530">
        <v>1279</v>
      </c>
      <c r="B1281" s="552" t="s">
        <v>24150</v>
      </c>
      <c r="C1281" s="17" t="str">
        <f t="shared" si="25"/>
        <v>Yes</v>
      </c>
      <c r="D1281" s="17">
        <f t="shared" si="24"/>
        <v>1.3585000000000003</v>
      </c>
      <c r="E1281" s="591">
        <v>3772</v>
      </c>
      <c r="F1281" s="553">
        <v>42520</v>
      </c>
      <c r="G1281" s="3" t="s">
        <v>24029</v>
      </c>
      <c r="H1281" s="304">
        <v>0.55000000000000004</v>
      </c>
    </row>
    <row r="1282" spans="1:8" ht="15.75">
      <c r="A1282" s="530">
        <v>1280</v>
      </c>
      <c r="B1282" s="552" t="s">
        <v>24151</v>
      </c>
      <c r="C1282" s="17" t="str">
        <f t="shared" si="25"/>
        <v>Yes</v>
      </c>
      <c r="D1282" s="17">
        <f t="shared" si="24"/>
        <v>1.7784</v>
      </c>
      <c r="E1282" s="591">
        <v>4900</v>
      </c>
      <c r="F1282" s="553">
        <v>42520</v>
      </c>
      <c r="G1282" s="3" t="s">
        <v>24029</v>
      </c>
      <c r="H1282" s="304">
        <v>0.72</v>
      </c>
    </row>
    <row r="1283" spans="1:8" ht="15.75">
      <c r="A1283" s="530">
        <v>1281</v>
      </c>
      <c r="B1283" s="552" t="s">
        <v>24152</v>
      </c>
      <c r="C1283" s="17" t="str">
        <f t="shared" si="25"/>
        <v>Yes</v>
      </c>
      <c r="D1283" s="17">
        <f t="shared" si="24"/>
        <v>4.0507999999999997</v>
      </c>
      <c r="E1283" s="591">
        <v>11150</v>
      </c>
      <c r="F1283" s="553">
        <v>42520</v>
      </c>
      <c r="G1283" s="3" t="s">
        <v>24029</v>
      </c>
      <c r="H1283" s="304">
        <v>1.64</v>
      </c>
    </row>
    <row r="1284" spans="1:8" ht="15.75">
      <c r="A1284" s="526">
        <v>1282</v>
      </c>
      <c r="B1284" s="552" t="s">
        <v>24153</v>
      </c>
      <c r="C1284" s="17" t="str">
        <f t="shared" si="25"/>
        <v>Yes</v>
      </c>
      <c r="D1284" s="17">
        <f t="shared" si="24"/>
        <v>2.6923000000000004</v>
      </c>
      <c r="E1284" s="591">
        <v>7406</v>
      </c>
      <c r="F1284" s="553">
        <v>42520</v>
      </c>
      <c r="G1284" s="3" t="s">
        <v>24029</v>
      </c>
      <c r="H1284" s="304">
        <v>1.0900000000000001</v>
      </c>
    </row>
    <row r="1285" spans="1:8" ht="15.75">
      <c r="A1285" s="530">
        <v>1283</v>
      </c>
      <c r="B1285" s="552" t="s">
        <v>24154</v>
      </c>
      <c r="C1285" s="17" t="str">
        <f t="shared" si="25"/>
        <v>Yes</v>
      </c>
      <c r="D1285" s="17">
        <f t="shared" ref="D1285:D1348" si="26">H1285*2.47</f>
        <v>4.0507999999999997</v>
      </c>
      <c r="E1285" s="591">
        <v>11150</v>
      </c>
      <c r="F1285" s="553">
        <v>42520</v>
      </c>
      <c r="G1285" s="3" t="s">
        <v>24029</v>
      </c>
      <c r="H1285" s="304">
        <v>1.64</v>
      </c>
    </row>
    <row r="1286" spans="1:8" ht="15.75">
      <c r="A1286" s="530">
        <v>1284</v>
      </c>
      <c r="B1286" s="552" t="s">
        <v>24155</v>
      </c>
      <c r="C1286" s="17" t="str">
        <f t="shared" si="25"/>
        <v>Yes</v>
      </c>
      <c r="D1286" s="17">
        <f t="shared" si="26"/>
        <v>0.7904000000000001</v>
      </c>
      <c r="E1286" s="591">
        <v>2147</v>
      </c>
      <c r="F1286" s="553">
        <v>42520</v>
      </c>
      <c r="G1286" s="3" t="s">
        <v>24029</v>
      </c>
      <c r="H1286" s="304">
        <v>0.32</v>
      </c>
    </row>
    <row r="1287" spans="1:8" ht="15.75">
      <c r="A1287" s="530">
        <v>1285</v>
      </c>
      <c r="B1287" s="552" t="s">
        <v>24156</v>
      </c>
      <c r="C1287" s="17" t="str">
        <f t="shared" si="25"/>
        <v>No</v>
      </c>
      <c r="D1287" s="17">
        <f t="shared" si="26"/>
        <v>4.9400000000000004</v>
      </c>
      <c r="E1287" s="591">
        <v>13600</v>
      </c>
      <c r="F1287" s="553">
        <v>42520</v>
      </c>
      <c r="G1287" s="3" t="s">
        <v>24029</v>
      </c>
      <c r="H1287" s="304">
        <v>2</v>
      </c>
    </row>
    <row r="1288" spans="1:8" ht="15.75">
      <c r="A1288" s="526">
        <v>1286</v>
      </c>
      <c r="B1288" s="552" t="s">
        <v>24157</v>
      </c>
      <c r="C1288" s="17" t="str">
        <f t="shared" si="25"/>
        <v>Yes</v>
      </c>
      <c r="D1288" s="17">
        <f t="shared" si="26"/>
        <v>0.49400000000000005</v>
      </c>
      <c r="E1288" s="591">
        <v>1377</v>
      </c>
      <c r="F1288" s="553">
        <v>42520</v>
      </c>
      <c r="G1288" s="3" t="s">
        <v>24029</v>
      </c>
      <c r="H1288" s="304">
        <v>0.2</v>
      </c>
    </row>
    <row r="1289" spans="1:8" ht="15.75">
      <c r="A1289" s="530">
        <v>1287</v>
      </c>
      <c r="B1289" s="552" t="s">
        <v>24158</v>
      </c>
      <c r="C1289" s="17" t="str">
        <f t="shared" si="25"/>
        <v>Yes</v>
      </c>
      <c r="D1289" s="17">
        <f t="shared" si="26"/>
        <v>1.3091000000000002</v>
      </c>
      <c r="E1289" s="591">
        <v>3634</v>
      </c>
      <c r="F1289" s="553">
        <v>42520</v>
      </c>
      <c r="G1289" s="3" t="s">
        <v>24029</v>
      </c>
      <c r="H1289" s="304">
        <v>0.53</v>
      </c>
    </row>
    <row r="1290" spans="1:8" ht="15.75">
      <c r="A1290" s="530">
        <v>1288</v>
      </c>
      <c r="B1290" s="552" t="s">
        <v>24159</v>
      </c>
      <c r="C1290" s="17" t="str">
        <f t="shared" si="25"/>
        <v>Yes</v>
      </c>
      <c r="D1290" s="17">
        <f t="shared" si="26"/>
        <v>0.8398000000000001</v>
      </c>
      <c r="E1290" s="591">
        <v>2340</v>
      </c>
      <c r="F1290" s="553">
        <v>42520</v>
      </c>
      <c r="G1290" s="3" t="s">
        <v>24029</v>
      </c>
      <c r="H1290" s="304">
        <v>0.34</v>
      </c>
    </row>
    <row r="1291" spans="1:8" ht="15.75">
      <c r="A1291" s="530">
        <v>1289</v>
      </c>
      <c r="B1291" s="552" t="s">
        <v>24160</v>
      </c>
      <c r="C1291" s="17" t="str">
        <f t="shared" si="25"/>
        <v>Yes</v>
      </c>
      <c r="D1291" s="17">
        <f t="shared" si="26"/>
        <v>4.4707000000000008</v>
      </c>
      <c r="E1291" s="591">
        <v>12306</v>
      </c>
      <c r="F1291" s="553">
        <v>42520</v>
      </c>
      <c r="G1291" s="3" t="s">
        <v>24029</v>
      </c>
      <c r="H1291" s="304">
        <v>1.81</v>
      </c>
    </row>
    <row r="1292" spans="1:8" ht="15.75">
      <c r="A1292" s="526">
        <v>1290</v>
      </c>
      <c r="B1292" s="552" t="s">
        <v>24161</v>
      </c>
      <c r="C1292" s="17" t="str">
        <f t="shared" si="25"/>
        <v>Yes</v>
      </c>
      <c r="D1292" s="17">
        <f t="shared" si="26"/>
        <v>1.9266000000000003</v>
      </c>
      <c r="E1292" s="591">
        <v>5286</v>
      </c>
      <c r="F1292" s="553">
        <v>42520</v>
      </c>
      <c r="G1292" s="3" t="s">
        <v>24029</v>
      </c>
      <c r="H1292" s="304">
        <v>0.78</v>
      </c>
    </row>
    <row r="1293" spans="1:8" ht="15.75">
      <c r="A1293" s="530">
        <v>1291</v>
      </c>
      <c r="B1293" s="552" t="s">
        <v>12047</v>
      </c>
      <c r="C1293" s="17" t="str">
        <f t="shared" si="25"/>
        <v>Yes</v>
      </c>
      <c r="D1293" s="17">
        <f t="shared" si="26"/>
        <v>4.2731000000000003</v>
      </c>
      <c r="E1293" s="591">
        <v>11755</v>
      </c>
      <c r="F1293" s="553">
        <v>42520</v>
      </c>
      <c r="G1293" s="3" t="s">
        <v>24029</v>
      </c>
      <c r="H1293" s="304">
        <v>1.73</v>
      </c>
    </row>
    <row r="1294" spans="1:8" ht="15.75">
      <c r="A1294" s="530">
        <v>1292</v>
      </c>
      <c r="B1294" s="552" t="s">
        <v>24162</v>
      </c>
      <c r="C1294" s="17" t="str">
        <f t="shared" si="25"/>
        <v>Yes</v>
      </c>
      <c r="D1294" s="17">
        <f t="shared" si="26"/>
        <v>1.5314000000000001</v>
      </c>
      <c r="E1294" s="591">
        <v>4240</v>
      </c>
      <c r="F1294" s="553">
        <v>42520</v>
      </c>
      <c r="G1294" s="3" t="s">
        <v>24029</v>
      </c>
      <c r="H1294" s="304">
        <v>0.62</v>
      </c>
    </row>
    <row r="1295" spans="1:8" ht="15.75">
      <c r="A1295" s="530">
        <v>1293</v>
      </c>
      <c r="B1295" s="552" t="s">
        <v>24163</v>
      </c>
      <c r="C1295" s="17" t="str">
        <f t="shared" si="25"/>
        <v>No</v>
      </c>
      <c r="D1295" s="17">
        <f t="shared" si="26"/>
        <v>4.9400000000000004</v>
      </c>
      <c r="E1295" s="591">
        <v>13600</v>
      </c>
      <c r="F1295" s="553">
        <v>42520</v>
      </c>
      <c r="G1295" s="3" t="s">
        <v>24029</v>
      </c>
      <c r="H1295" s="304">
        <v>2</v>
      </c>
    </row>
    <row r="1296" spans="1:8" ht="15.75">
      <c r="A1296" s="526">
        <v>1294</v>
      </c>
      <c r="B1296" s="552" t="s">
        <v>24164</v>
      </c>
      <c r="C1296" s="17" t="str">
        <f t="shared" si="25"/>
        <v>Yes</v>
      </c>
      <c r="D1296" s="17">
        <f t="shared" si="26"/>
        <v>2.3712</v>
      </c>
      <c r="E1296" s="591">
        <v>6525</v>
      </c>
      <c r="F1296" s="553">
        <v>42520</v>
      </c>
      <c r="G1296" s="3" t="s">
        <v>24029</v>
      </c>
      <c r="H1296" s="304">
        <v>0.96</v>
      </c>
    </row>
    <row r="1297" spans="1:8" ht="15.75">
      <c r="A1297" s="530">
        <v>1295</v>
      </c>
      <c r="B1297" s="552" t="s">
        <v>24165</v>
      </c>
      <c r="C1297" s="17" t="str">
        <f t="shared" si="25"/>
        <v>Yes</v>
      </c>
      <c r="D1297" s="17">
        <f t="shared" si="26"/>
        <v>1.3832000000000002</v>
      </c>
      <c r="E1297" s="591">
        <v>3827</v>
      </c>
      <c r="F1297" s="553">
        <v>42520</v>
      </c>
      <c r="G1297" s="3" t="s">
        <v>24029</v>
      </c>
      <c r="H1297" s="304">
        <v>0.56000000000000005</v>
      </c>
    </row>
    <row r="1298" spans="1:8" ht="15.75">
      <c r="A1298" s="530">
        <v>1296</v>
      </c>
      <c r="B1298" s="552" t="s">
        <v>24166</v>
      </c>
      <c r="C1298" s="17" t="str">
        <f t="shared" si="25"/>
        <v>Yes</v>
      </c>
      <c r="D1298" s="17">
        <f t="shared" si="26"/>
        <v>2.7417000000000002</v>
      </c>
      <c r="E1298" s="591">
        <v>7571</v>
      </c>
      <c r="F1298" s="553">
        <v>42520</v>
      </c>
      <c r="G1298" s="3" t="s">
        <v>24029</v>
      </c>
      <c r="H1298" s="304">
        <v>1.1100000000000001</v>
      </c>
    </row>
    <row r="1299" spans="1:8" ht="15.75">
      <c r="A1299" s="530">
        <v>1297</v>
      </c>
      <c r="B1299" s="552" t="s">
        <v>24167</v>
      </c>
      <c r="C1299" s="17" t="str">
        <f t="shared" si="25"/>
        <v>Yes</v>
      </c>
      <c r="D1299" s="17">
        <f t="shared" si="26"/>
        <v>2.3465000000000003</v>
      </c>
      <c r="E1299" s="591">
        <v>6442</v>
      </c>
      <c r="F1299" s="553">
        <v>42520</v>
      </c>
      <c r="G1299" s="3" t="s">
        <v>24029</v>
      </c>
      <c r="H1299" s="304">
        <v>0.95</v>
      </c>
    </row>
    <row r="1300" spans="1:8" ht="15.75">
      <c r="A1300" s="526">
        <v>1298</v>
      </c>
      <c r="B1300" s="552" t="s">
        <v>24168</v>
      </c>
      <c r="C1300" s="17" t="str">
        <f t="shared" si="25"/>
        <v>Yes</v>
      </c>
      <c r="D1300" s="17">
        <f t="shared" si="26"/>
        <v>3.1863000000000001</v>
      </c>
      <c r="E1300" s="591">
        <v>8755</v>
      </c>
      <c r="F1300" s="553">
        <v>42520</v>
      </c>
      <c r="G1300" s="3" t="s">
        <v>24029</v>
      </c>
      <c r="H1300" s="304">
        <v>1.29</v>
      </c>
    </row>
    <row r="1301" spans="1:8" ht="15.75">
      <c r="A1301" s="530">
        <v>1299</v>
      </c>
      <c r="B1301" s="552" t="s">
        <v>24169</v>
      </c>
      <c r="C1301" s="17" t="str">
        <f t="shared" si="25"/>
        <v>Yes</v>
      </c>
      <c r="D1301" s="17">
        <f t="shared" si="26"/>
        <v>0.56810000000000005</v>
      </c>
      <c r="E1301" s="591">
        <v>1542</v>
      </c>
      <c r="F1301" s="553">
        <v>42520</v>
      </c>
      <c r="G1301" s="3" t="s">
        <v>24029</v>
      </c>
      <c r="H1301" s="304">
        <v>0.23</v>
      </c>
    </row>
    <row r="1302" spans="1:8" ht="15.75">
      <c r="A1302" s="530">
        <v>1300</v>
      </c>
      <c r="B1302" s="552" t="s">
        <v>24170</v>
      </c>
      <c r="C1302" s="17" t="str">
        <f t="shared" si="25"/>
        <v>Yes</v>
      </c>
      <c r="D1302" s="17">
        <f t="shared" si="26"/>
        <v>0.56810000000000005</v>
      </c>
      <c r="E1302" s="591">
        <v>1597</v>
      </c>
      <c r="F1302" s="553">
        <v>42520</v>
      </c>
      <c r="G1302" s="3" t="s">
        <v>24029</v>
      </c>
      <c r="H1302" s="304">
        <v>0.23</v>
      </c>
    </row>
    <row r="1303" spans="1:8" ht="15.75">
      <c r="A1303" s="530">
        <v>1301</v>
      </c>
      <c r="B1303" s="552" t="s">
        <v>24171</v>
      </c>
      <c r="C1303" s="17" t="str">
        <f t="shared" si="25"/>
        <v>Yes</v>
      </c>
      <c r="D1303" s="17">
        <f t="shared" si="26"/>
        <v>3.8285000000000005</v>
      </c>
      <c r="E1303" s="591">
        <v>10572</v>
      </c>
      <c r="F1303" s="553">
        <v>42520</v>
      </c>
      <c r="G1303" s="3" t="s">
        <v>24029</v>
      </c>
      <c r="H1303" s="304">
        <v>1.55</v>
      </c>
    </row>
    <row r="1304" spans="1:8" ht="15.75">
      <c r="A1304" s="526">
        <v>1302</v>
      </c>
      <c r="B1304" s="552" t="s">
        <v>24172</v>
      </c>
      <c r="C1304" s="17" t="str">
        <f t="shared" si="25"/>
        <v>Yes</v>
      </c>
      <c r="D1304" s="17">
        <f t="shared" si="26"/>
        <v>1.8031000000000001</v>
      </c>
      <c r="E1304" s="591">
        <v>4983</v>
      </c>
      <c r="F1304" s="553">
        <v>42520</v>
      </c>
      <c r="G1304" s="3" t="s">
        <v>24029</v>
      </c>
      <c r="H1304" s="304">
        <v>0.73</v>
      </c>
    </row>
    <row r="1305" spans="1:8" ht="15.75">
      <c r="A1305" s="530">
        <v>1303</v>
      </c>
      <c r="B1305" s="552" t="s">
        <v>24173</v>
      </c>
      <c r="C1305" s="17" t="str">
        <f t="shared" si="25"/>
        <v>Yes</v>
      </c>
      <c r="D1305" s="17">
        <f t="shared" si="26"/>
        <v>3.0628000000000002</v>
      </c>
      <c r="E1305" s="591">
        <v>8424</v>
      </c>
      <c r="F1305" s="553">
        <v>42520</v>
      </c>
      <c r="G1305" s="3" t="s">
        <v>24029</v>
      </c>
      <c r="H1305" s="304">
        <v>1.24</v>
      </c>
    </row>
    <row r="1306" spans="1:8" ht="15.75">
      <c r="A1306" s="530">
        <v>1304</v>
      </c>
      <c r="B1306" s="552" t="s">
        <v>24174</v>
      </c>
      <c r="C1306" s="17" t="str">
        <f t="shared" si="25"/>
        <v>Yes</v>
      </c>
      <c r="D1306" s="17">
        <f t="shared" si="26"/>
        <v>4.8412000000000006</v>
      </c>
      <c r="E1306" s="591">
        <v>13352</v>
      </c>
      <c r="F1306" s="553">
        <v>42520</v>
      </c>
      <c r="G1306" s="3" t="s">
        <v>24029</v>
      </c>
      <c r="H1306" s="304">
        <v>1.96</v>
      </c>
    </row>
    <row r="1307" spans="1:8" ht="15.75">
      <c r="A1307" s="530">
        <v>1305</v>
      </c>
      <c r="B1307" s="552" t="s">
        <v>24175</v>
      </c>
      <c r="C1307" s="17" t="str">
        <f t="shared" si="25"/>
        <v>Yes</v>
      </c>
      <c r="D1307" s="17">
        <f t="shared" si="26"/>
        <v>0.8398000000000001</v>
      </c>
      <c r="E1307" s="591">
        <v>2285</v>
      </c>
      <c r="F1307" s="553">
        <v>42520</v>
      </c>
      <c r="G1307" s="3" t="s">
        <v>24029</v>
      </c>
      <c r="H1307" s="304">
        <v>0.34</v>
      </c>
    </row>
    <row r="1308" spans="1:8" ht="15.75">
      <c r="A1308" s="526">
        <v>1306</v>
      </c>
      <c r="B1308" s="552" t="s">
        <v>24176</v>
      </c>
      <c r="C1308" s="17" t="str">
        <f t="shared" si="25"/>
        <v>Yes</v>
      </c>
      <c r="D1308" s="17">
        <f t="shared" si="26"/>
        <v>2.8652000000000002</v>
      </c>
      <c r="E1308" s="591">
        <v>7901</v>
      </c>
      <c r="F1308" s="553">
        <v>42520</v>
      </c>
      <c r="G1308" s="3" t="s">
        <v>24029</v>
      </c>
      <c r="H1308" s="304">
        <v>1.1599999999999999</v>
      </c>
    </row>
    <row r="1309" spans="1:8" ht="15.75">
      <c r="A1309" s="530">
        <v>1307</v>
      </c>
      <c r="B1309" s="552" t="s">
        <v>24177</v>
      </c>
      <c r="C1309" s="17" t="str">
        <f t="shared" si="25"/>
        <v>Yes</v>
      </c>
      <c r="D1309" s="17">
        <f t="shared" si="26"/>
        <v>3.1616000000000004</v>
      </c>
      <c r="E1309" s="591">
        <v>8672</v>
      </c>
      <c r="F1309" s="553">
        <v>42520</v>
      </c>
      <c r="G1309" s="3" t="s">
        <v>24029</v>
      </c>
      <c r="H1309" s="304">
        <v>1.28</v>
      </c>
    </row>
    <row r="1310" spans="1:8" ht="15.75">
      <c r="A1310" s="530">
        <v>1308</v>
      </c>
      <c r="B1310" s="552" t="s">
        <v>24178</v>
      </c>
      <c r="C1310" s="17" t="str">
        <f t="shared" si="25"/>
        <v>Yes</v>
      </c>
      <c r="D1310" s="17">
        <f t="shared" si="26"/>
        <v>0.8398000000000001</v>
      </c>
      <c r="E1310" s="591">
        <v>2313</v>
      </c>
      <c r="F1310" s="553">
        <v>42520</v>
      </c>
      <c r="G1310" s="3" t="s">
        <v>24029</v>
      </c>
      <c r="H1310" s="304">
        <v>0.34</v>
      </c>
    </row>
    <row r="1311" spans="1:8" ht="15.75">
      <c r="A1311" s="530">
        <v>1309</v>
      </c>
      <c r="B1311" s="552" t="s">
        <v>24179</v>
      </c>
      <c r="C1311" s="17" t="str">
        <f t="shared" ref="C1311:C1374" si="27">IF(H1311&lt;2,"Yes","No")</f>
        <v>Yes</v>
      </c>
      <c r="D1311" s="17">
        <f t="shared" si="26"/>
        <v>0.66690000000000005</v>
      </c>
      <c r="E1311" s="591">
        <v>1845</v>
      </c>
      <c r="F1311" s="553">
        <v>42520</v>
      </c>
      <c r="G1311" s="3" t="s">
        <v>24029</v>
      </c>
      <c r="H1311" s="304">
        <v>0.27</v>
      </c>
    </row>
    <row r="1312" spans="1:8" ht="15.75">
      <c r="A1312" s="526">
        <v>1310</v>
      </c>
      <c r="B1312" s="552" t="s">
        <v>24180</v>
      </c>
      <c r="C1312" s="17" t="str">
        <f t="shared" si="27"/>
        <v>Yes</v>
      </c>
      <c r="D1312" s="17">
        <f t="shared" si="26"/>
        <v>1.4573</v>
      </c>
      <c r="E1312" s="591">
        <v>3992</v>
      </c>
      <c r="F1312" s="553">
        <v>42520</v>
      </c>
      <c r="G1312" s="3" t="s">
        <v>24029</v>
      </c>
      <c r="H1312" s="304">
        <v>0.59</v>
      </c>
    </row>
    <row r="1313" spans="1:8" ht="15.75">
      <c r="A1313" s="530">
        <v>1311</v>
      </c>
      <c r="B1313" s="552" t="s">
        <v>24181</v>
      </c>
      <c r="C1313" s="17" t="str">
        <f t="shared" si="27"/>
        <v>Yes</v>
      </c>
      <c r="D1313" s="17">
        <f t="shared" si="26"/>
        <v>0.74099999999999999</v>
      </c>
      <c r="E1313" s="591">
        <v>2037</v>
      </c>
      <c r="F1313" s="553">
        <v>42520</v>
      </c>
      <c r="G1313" s="3" t="s">
        <v>24029</v>
      </c>
      <c r="H1313" s="304">
        <v>0.3</v>
      </c>
    </row>
    <row r="1314" spans="1:8" ht="15.75">
      <c r="A1314" s="530">
        <v>1312</v>
      </c>
      <c r="B1314" s="552" t="s">
        <v>24182</v>
      </c>
      <c r="C1314" s="17" t="str">
        <f t="shared" si="27"/>
        <v>Yes</v>
      </c>
      <c r="D1314" s="17">
        <f t="shared" si="26"/>
        <v>0.76570000000000005</v>
      </c>
      <c r="E1314" s="591">
        <v>2092</v>
      </c>
      <c r="F1314" s="553">
        <v>42520</v>
      </c>
      <c r="G1314" s="3" t="s">
        <v>24029</v>
      </c>
      <c r="H1314" s="304">
        <v>0.31</v>
      </c>
    </row>
    <row r="1315" spans="1:8" ht="15.75">
      <c r="A1315" s="530">
        <v>1313</v>
      </c>
      <c r="B1315" s="552" t="s">
        <v>24183</v>
      </c>
      <c r="C1315" s="17" t="str">
        <f t="shared" si="27"/>
        <v>Yes</v>
      </c>
      <c r="D1315" s="17">
        <f t="shared" si="26"/>
        <v>0.32110000000000005</v>
      </c>
      <c r="E1315" s="591">
        <v>853</v>
      </c>
      <c r="F1315" s="553">
        <v>42520</v>
      </c>
      <c r="G1315" s="3" t="s">
        <v>24029</v>
      </c>
      <c r="H1315" s="304">
        <v>0.13</v>
      </c>
    </row>
    <row r="1316" spans="1:8" ht="15.75">
      <c r="A1316" s="526">
        <v>1314</v>
      </c>
      <c r="B1316" s="552" t="s">
        <v>24184</v>
      </c>
      <c r="C1316" s="17" t="str">
        <f t="shared" si="27"/>
        <v>Yes</v>
      </c>
      <c r="D1316" s="17">
        <f t="shared" si="26"/>
        <v>1.5561</v>
      </c>
      <c r="E1316" s="591">
        <v>4295</v>
      </c>
      <c r="F1316" s="553">
        <v>42520</v>
      </c>
      <c r="G1316" s="3" t="s">
        <v>24029</v>
      </c>
      <c r="H1316" s="304">
        <v>0.63</v>
      </c>
    </row>
    <row r="1317" spans="1:8" ht="15.75">
      <c r="A1317" s="530">
        <v>1315</v>
      </c>
      <c r="B1317" s="552" t="s">
        <v>24185</v>
      </c>
      <c r="C1317" s="17" t="str">
        <f t="shared" si="27"/>
        <v>Yes</v>
      </c>
      <c r="D1317" s="17">
        <f t="shared" si="26"/>
        <v>3.1616000000000004</v>
      </c>
      <c r="E1317" s="591">
        <v>8700</v>
      </c>
      <c r="F1317" s="553">
        <v>42520</v>
      </c>
      <c r="G1317" s="3" t="s">
        <v>24029</v>
      </c>
      <c r="H1317" s="304">
        <v>1.28</v>
      </c>
    </row>
    <row r="1318" spans="1:8" ht="15.75">
      <c r="A1318" s="530">
        <v>1316</v>
      </c>
      <c r="B1318" s="552" t="s">
        <v>24186</v>
      </c>
      <c r="C1318" s="17" t="str">
        <f t="shared" si="27"/>
        <v>Yes</v>
      </c>
      <c r="D1318" s="17">
        <f t="shared" si="26"/>
        <v>3.3098000000000005</v>
      </c>
      <c r="E1318" s="591">
        <v>9140</v>
      </c>
      <c r="F1318" s="553">
        <v>42520</v>
      </c>
      <c r="G1318" s="3" t="s">
        <v>24029</v>
      </c>
      <c r="H1318" s="304">
        <v>1.34</v>
      </c>
    </row>
    <row r="1319" spans="1:8" ht="15.75">
      <c r="A1319" s="530">
        <v>1317</v>
      </c>
      <c r="B1319" s="552" t="s">
        <v>24187</v>
      </c>
      <c r="C1319" s="17" t="str">
        <f t="shared" si="27"/>
        <v>No</v>
      </c>
      <c r="D1319" s="17">
        <f t="shared" si="26"/>
        <v>4.9400000000000004</v>
      </c>
      <c r="E1319" s="591">
        <v>13600</v>
      </c>
      <c r="F1319" s="553">
        <v>42520</v>
      </c>
      <c r="G1319" s="3" t="s">
        <v>24029</v>
      </c>
      <c r="H1319" s="304">
        <v>2</v>
      </c>
    </row>
    <row r="1320" spans="1:8" ht="15.75">
      <c r="A1320" s="526">
        <v>1318</v>
      </c>
      <c r="B1320" s="552" t="s">
        <v>24188</v>
      </c>
      <c r="C1320" s="17" t="str">
        <f t="shared" si="27"/>
        <v>No</v>
      </c>
      <c r="D1320" s="17">
        <f t="shared" si="26"/>
        <v>4.9400000000000004</v>
      </c>
      <c r="E1320" s="591">
        <v>13600</v>
      </c>
      <c r="F1320" s="553">
        <v>42520</v>
      </c>
      <c r="G1320" s="3" t="s">
        <v>24029</v>
      </c>
      <c r="H1320" s="304">
        <v>2</v>
      </c>
    </row>
    <row r="1321" spans="1:8" ht="15.75">
      <c r="A1321" s="530">
        <v>1319</v>
      </c>
      <c r="B1321" s="552" t="s">
        <v>24189</v>
      </c>
      <c r="C1321" s="17" t="str">
        <f t="shared" si="27"/>
        <v>Yes</v>
      </c>
      <c r="D1321" s="17">
        <f t="shared" si="26"/>
        <v>1.3585000000000003</v>
      </c>
      <c r="E1321" s="591">
        <v>3717</v>
      </c>
      <c r="F1321" s="553">
        <v>42520</v>
      </c>
      <c r="G1321" s="3" t="s">
        <v>24029</v>
      </c>
      <c r="H1321" s="304">
        <v>0.55000000000000004</v>
      </c>
    </row>
    <row r="1322" spans="1:8" ht="15.75">
      <c r="A1322" s="530">
        <v>1320</v>
      </c>
      <c r="B1322" s="552" t="s">
        <v>24190</v>
      </c>
      <c r="C1322" s="17" t="str">
        <f t="shared" si="27"/>
        <v>Yes</v>
      </c>
      <c r="D1322" s="17">
        <f t="shared" si="26"/>
        <v>3.1616000000000004</v>
      </c>
      <c r="E1322" s="591">
        <v>8727</v>
      </c>
      <c r="F1322" s="553">
        <v>42520</v>
      </c>
      <c r="G1322" s="3" t="s">
        <v>24029</v>
      </c>
      <c r="H1322" s="304">
        <v>1.28</v>
      </c>
    </row>
    <row r="1323" spans="1:8" ht="15.75">
      <c r="A1323" s="530">
        <v>1321</v>
      </c>
      <c r="B1323" s="552" t="s">
        <v>24191</v>
      </c>
      <c r="C1323" s="17" t="str">
        <f t="shared" si="27"/>
        <v>Yes</v>
      </c>
      <c r="D1323" s="17">
        <f t="shared" si="26"/>
        <v>0.24700000000000003</v>
      </c>
      <c r="E1323" s="591">
        <v>661</v>
      </c>
      <c r="F1323" s="553">
        <v>42613</v>
      </c>
      <c r="G1323" s="3" t="s">
        <v>24029</v>
      </c>
      <c r="H1323" s="304">
        <v>0.1</v>
      </c>
    </row>
    <row r="1324" spans="1:8" ht="15.75">
      <c r="A1324" s="526">
        <v>1322</v>
      </c>
      <c r="B1324" s="552" t="s">
        <v>24192</v>
      </c>
      <c r="C1324" s="17" t="str">
        <f t="shared" si="27"/>
        <v>Yes</v>
      </c>
      <c r="D1324" s="17">
        <f t="shared" si="26"/>
        <v>3.9767000000000006</v>
      </c>
      <c r="E1324" s="591">
        <v>10930</v>
      </c>
      <c r="F1324" s="553">
        <v>42520</v>
      </c>
      <c r="G1324" s="3" t="s">
        <v>24029</v>
      </c>
      <c r="H1324" s="304">
        <v>1.61</v>
      </c>
    </row>
    <row r="1325" spans="1:8" ht="15.75">
      <c r="A1325" s="530">
        <v>1323</v>
      </c>
      <c r="B1325" s="552" t="s">
        <v>24193</v>
      </c>
      <c r="C1325" s="17" t="str">
        <f t="shared" si="27"/>
        <v>Yes</v>
      </c>
      <c r="D1325" s="17">
        <f t="shared" si="26"/>
        <v>1.5314000000000001</v>
      </c>
      <c r="E1325" s="591">
        <v>4185</v>
      </c>
      <c r="F1325" s="553">
        <v>42520</v>
      </c>
      <c r="G1325" s="3" t="s">
        <v>24029</v>
      </c>
      <c r="H1325" s="304">
        <v>0.62</v>
      </c>
    </row>
    <row r="1326" spans="1:8" ht="15.75">
      <c r="A1326" s="530">
        <v>1324</v>
      </c>
      <c r="B1326" s="552" t="s">
        <v>24194</v>
      </c>
      <c r="C1326" s="17" t="str">
        <f t="shared" si="27"/>
        <v>Yes</v>
      </c>
      <c r="D1326" s="17">
        <f t="shared" si="26"/>
        <v>1.3091000000000002</v>
      </c>
      <c r="E1326" s="591">
        <v>3606</v>
      </c>
      <c r="F1326" s="553">
        <v>42520</v>
      </c>
      <c r="G1326" s="3" t="s">
        <v>24029</v>
      </c>
      <c r="H1326" s="304">
        <v>0.53</v>
      </c>
    </row>
    <row r="1327" spans="1:8" ht="15.75">
      <c r="A1327" s="530">
        <v>1325</v>
      </c>
      <c r="B1327" s="552" t="s">
        <v>24195</v>
      </c>
      <c r="C1327" s="17" t="str">
        <f t="shared" si="27"/>
        <v>No</v>
      </c>
      <c r="D1327" s="17">
        <f t="shared" si="26"/>
        <v>4.9400000000000004</v>
      </c>
      <c r="E1327" s="591">
        <v>13600</v>
      </c>
      <c r="F1327" s="553">
        <v>42520</v>
      </c>
      <c r="G1327" s="3" t="s">
        <v>24029</v>
      </c>
      <c r="H1327" s="304">
        <v>2</v>
      </c>
    </row>
    <row r="1328" spans="1:8" ht="15.75">
      <c r="A1328" s="526">
        <v>1326</v>
      </c>
      <c r="B1328" s="552" t="s">
        <v>24196</v>
      </c>
      <c r="C1328" s="17" t="str">
        <f t="shared" si="27"/>
        <v>Yes</v>
      </c>
      <c r="D1328" s="17">
        <f t="shared" si="26"/>
        <v>3.6062000000000003</v>
      </c>
      <c r="E1328" s="591">
        <v>9938</v>
      </c>
      <c r="F1328" s="553">
        <v>42520</v>
      </c>
      <c r="G1328" s="3" t="s">
        <v>24029</v>
      </c>
      <c r="H1328" s="304">
        <v>1.46</v>
      </c>
    </row>
    <row r="1329" spans="1:8" ht="15.75">
      <c r="A1329" s="530">
        <v>1327</v>
      </c>
      <c r="B1329" s="552" t="s">
        <v>24197</v>
      </c>
      <c r="C1329" s="17" t="str">
        <f t="shared" si="27"/>
        <v>Yes</v>
      </c>
      <c r="D1329" s="17">
        <f t="shared" si="26"/>
        <v>1.6796000000000002</v>
      </c>
      <c r="E1329" s="591">
        <v>4653</v>
      </c>
      <c r="F1329" s="553">
        <v>42520</v>
      </c>
      <c r="G1329" s="3" t="s">
        <v>24029</v>
      </c>
      <c r="H1329" s="304">
        <v>0.68</v>
      </c>
    </row>
    <row r="1330" spans="1:8" ht="15.75">
      <c r="A1330" s="530">
        <v>1328</v>
      </c>
      <c r="B1330" s="552" t="s">
        <v>24198</v>
      </c>
      <c r="C1330" s="17" t="str">
        <f t="shared" si="27"/>
        <v>Yes</v>
      </c>
      <c r="D1330" s="17">
        <f t="shared" si="26"/>
        <v>3.1616000000000004</v>
      </c>
      <c r="E1330" s="591">
        <v>8700</v>
      </c>
      <c r="F1330" s="553">
        <v>42520</v>
      </c>
      <c r="G1330" s="3" t="s">
        <v>24029</v>
      </c>
      <c r="H1330" s="304">
        <v>1.28</v>
      </c>
    </row>
    <row r="1331" spans="1:8" ht="15.75">
      <c r="A1331" s="530">
        <v>1329</v>
      </c>
      <c r="B1331" s="552" t="s">
        <v>24199</v>
      </c>
      <c r="C1331" s="17" t="str">
        <f t="shared" si="27"/>
        <v>Yes</v>
      </c>
      <c r="D1331" s="17">
        <f t="shared" si="26"/>
        <v>1.2597</v>
      </c>
      <c r="E1331" s="591">
        <v>3469</v>
      </c>
      <c r="F1331" s="553">
        <v>42520</v>
      </c>
      <c r="G1331" s="3" t="s">
        <v>24029</v>
      </c>
      <c r="H1331" s="304">
        <v>0.51</v>
      </c>
    </row>
    <row r="1332" spans="1:8" ht="15.75">
      <c r="A1332" s="526">
        <v>1330</v>
      </c>
      <c r="B1332" s="552" t="s">
        <v>24200</v>
      </c>
      <c r="C1332" s="17" t="str">
        <f t="shared" si="27"/>
        <v>Yes</v>
      </c>
      <c r="D1332" s="17">
        <f t="shared" si="26"/>
        <v>1.2597</v>
      </c>
      <c r="E1332" s="591">
        <v>3441</v>
      </c>
      <c r="F1332" s="553">
        <v>42520</v>
      </c>
      <c r="G1332" s="3" t="s">
        <v>24029</v>
      </c>
      <c r="H1332" s="304">
        <v>0.51</v>
      </c>
    </row>
    <row r="1333" spans="1:8" ht="15.75">
      <c r="A1333" s="530">
        <v>1331</v>
      </c>
      <c r="B1333" s="552" t="s">
        <v>24201</v>
      </c>
      <c r="C1333" s="17" t="str">
        <f t="shared" si="27"/>
        <v>Yes</v>
      </c>
      <c r="D1333" s="17">
        <f t="shared" si="26"/>
        <v>2.5688000000000004</v>
      </c>
      <c r="E1333" s="591">
        <v>7103</v>
      </c>
      <c r="F1333" s="553">
        <v>42520</v>
      </c>
      <c r="G1333" s="3" t="s">
        <v>24029</v>
      </c>
      <c r="H1333" s="304">
        <v>1.04</v>
      </c>
    </row>
    <row r="1334" spans="1:8" ht="15.75">
      <c r="A1334" s="530">
        <v>1332</v>
      </c>
      <c r="B1334" s="552" t="s">
        <v>12005</v>
      </c>
      <c r="C1334" s="17" t="str">
        <f t="shared" si="27"/>
        <v>Yes</v>
      </c>
      <c r="D1334" s="17">
        <f t="shared" si="26"/>
        <v>2.0994999999999999</v>
      </c>
      <c r="E1334" s="591">
        <v>5781</v>
      </c>
      <c r="F1334" s="553">
        <v>42520</v>
      </c>
      <c r="G1334" s="3" t="s">
        <v>24029</v>
      </c>
      <c r="H1334" s="304">
        <v>0.85</v>
      </c>
    </row>
    <row r="1335" spans="1:8" ht="15.75">
      <c r="A1335" s="530">
        <v>1333</v>
      </c>
      <c r="B1335" s="552" t="s">
        <v>24202</v>
      </c>
      <c r="C1335" s="17" t="str">
        <f t="shared" si="27"/>
        <v>Yes</v>
      </c>
      <c r="D1335" s="17">
        <f t="shared" si="26"/>
        <v>2.0994999999999999</v>
      </c>
      <c r="E1335" s="591">
        <v>5781</v>
      </c>
      <c r="F1335" s="553">
        <v>42520</v>
      </c>
      <c r="G1335" s="3" t="s">
        <v>24029</v>
      </c>
      <c r="H1335" s="304">
        <v>0.85</v>
      </c>
    </row>
    <row r="1336" spans="1:8" ht="15.75">
      <c r="A1336" s="526">
        <v>1334</v>
      </c>
      <c r="B1336" s="552" t="s">
        <v>24203</v>
      </c>
      <c r="C1336" s="17" t="str">
        <f t="shared" si="27"/>
        <v>Yes</v>
      </c>
      <c r="D1336" s="17">
        <f t="shared" si="26"/>
        <v>1.1609</v>
      </c>
      <c r="E1336" s="591">
        <v>3221</v>
      </c>
      <c r="F1336" s="553">
        <v>42520</v>
      </c>
      <c r="G1336" s="3" t="s">
        <v>24029</v>
      </c>
      <c r="H1336" s="304">
        <v>0.47</v>
      </c>
    </row>
    <row r="1337" spans="1:8" ht="15.75">
      <c r="A1337" s="530">
        <v>1335</v>
      </c>
      <c r="B1337" s="552" t="s">
        <v>24204</v>
      </c>
      <c r="C1337" s="17" t="str">
        <f t="shared" si="27"/>
        <v>Yes</v>
      </c>
      <c r="D1337" s="17">
        <f t="shared" si="26"/>
        <v>0.49400000000000005</v>
      </c>
      <c r="E1337" s="591">
        <v>1377</v>
      </c>
      <c r="F1337" s="553">
        <v>42520</v>
      </c>
      <c r="G1337" s="3" t="s">
        <v>24029</v>
      </c>
      <c r="H1337" s="304">
        <v>0.2</v>
      </c>
    </row>
    <row r="1338" spans="1:8" ht="15.75">
      <c r="A1338" s="530">
        <v>1336</v>
      </c>
      <c r="B1338" s="552" t="s">
        <v>24205</v>
      </c>
      <c r="C1338" s="17" t="str">
        <f t="shared" si="27"/>
        <v>Yes</v>
      </c>
      <c r="D1338" s="17">
        <f t="shared" si="26"/>
        <v>7.4099999999999999E-2</v>
      </c>
      <c r="E1338" s="591">
        <v>220</v>
      </c>
      <c r="F1338" s="553">
        <v>42520</v>
      </c>
      <c r="G1338" s="3" t="s">
        <v>24029</v>
      </c>
      <c r="H1338" s="304">
        <v>0.03</v>
      </c>
    </row>
    <row r="1339" spans="1:8" ht="15.75">
      <c r="A1339" s="530">
        <v>1337</v>
      </c>
      <c r="B1339" s="552" t="s">
        <v>24206</v>
      </c>
      <c r="C1339" s="17" t="str">
        <f t="shared" si="27"/>
        <v>Yes</v>
      </c>
      <c r="D1339" s="17">
        <f t="shared" si="26"/>
        <v>7.4099999999999999E-2</v>
      </c>
      <c r="E1339" s="591">
        <v>220</v>
      </c>
      <c r="F1339" s="553">
        <v>42520</v>
      </c>
      <c r="G1339" s="3" t="s">
        <v>24029</v>
      </c>
      <c r="H1339" s="304">
        <v>0.03</v>
      </c>
    </row>
    <row r="1340" spans="1:8" ht="15.75">
      <c r="A1340" s="526">
        <v>1338</v>
      </c>
      <c r="B1340" s="552" t="s">
        <v>12048</v>
      </c>
      <c r="C1340" s="17" t="str">
        <f t="shared" si="27"/>
        <v>No</v>
      </c>
      <c r="D1340" s="17">
        <f t="shared" si="26"/>
        <v>4.9400000000000004</v>
      </c>
      <c r="E1340" s="591">
        <v>13600</v>
      </c>
      <c r="F1340" s="553">
        <v>42520</v>
      </c>
      <c r="G1340" s="3" t="s">
        <v>24029</v>
      </c>
      <c r="H1340" s="304">
        <v>2</v>
      </c>
    </row>
    <row r="1341" spans="1:8" ht="15.75">
      <c r="A1341" s="530">
        <v>1339</v>
      </c>
      <c r="B1341" s="552" t="s">
        <v>24207</v>
      </c>
      <c r="C1341" s="17" t="str">
        <f t="shared" si="27"/>
        <v>Yes</v>
      </c>
      <c r="D1341" s="17">
        <f t="shared" si="26"/>
        <v>0.6422000000000001</v>
      </c>
      <c r="E1341" s="591">
        <v>1789</v>
      </c>
      <c r="F1341" s="553">
        <v>42520</v>
      </c>
      <c r="G1341" s="3" t="s">
        <v>24029</v>
      </c>
      <c r="H1341" s="304">
        <v>0.26</v>
      </c>
    </row>
    <row r="1342" spans="1:8" ht="15.75">
      <c r="A1342" s="530">
        <v>1340</v>
      </c>
      <c r="B1342" s="552" t="s">
        <v>24208</v>
      </c>
      <c r="C1342" s="17" t="str">
        <f t="shared" si="27"/>
        <v>Yes</v>
      </c>
      <c r="D1342" s="17">
        <f t="shared" si="26"/>
        <v>4.4460000000000006</v>
      </c>
      <c r="E1342" s="591">
        <v>12223</v>
      </c>
      <c r="F1342" s="553">
        <v>42520</v>
      </c>
      <c r="G1342" s="3" t="s">
        <v>24029</v>
      </c>
      <c r="H1342" s="304">
        <v>1.8</v>
      </c>
    </row>
    <row r="1343" spans="1:8" ht="15.75">
      <c r="A1343" s="530">
        <v>1341</v>
      </c>
      <c r="B1343" s="552" t="s">
        <v>24209</v>
      </c>
      <c r="C1343" s="17" t="str">
        <f t="shared" si="27"/>
        <v>Yes</v>
      </c>
      <c r="D1343" s="17">
        <f t="shared" si="26"/>
        <v>1.482</v>
      </c>
      <c r="E1343" s="591">
        <v>4047</v>
      </c>
      <c r="F1343" s="553">
        <v>42520</v>
      </c>
      <c r="G1343" s="3" t="s">
        <v>24029</v>
      </c>
      <c r="H1343" s="304">
        <v>0.6</v>
      </c>
    </row>
    <row r="1344" spans="1:8" ht="15.75">
      <c r="A1344" s="526">
        <v>1342</v>
      </c>
      <c r="B1344" s="552" t="s">
        <v>24210</v>
      </c>
      <c r="C1344" s="17" t="str">
        <f t="shared" si="27"/>
        <v>Yes</v>
      </c>
      <c r="D1344" s="17">
        <f t="shared" si="26"/>
        <v>0.9386000000000001</v>
      </c>
      <c r="E1344" s="591">
        <v>2588</v>
      </c>
      <c r="F1344" s="553">
        <v>42520</v>
      </c>
      <c r="G1344" s="3" t="s">
        <v>24029</v>
      </c>
      <c r="H1344" s="304">
        <v>0.38</v>
      </c>
    </row>
    <row r="1345" spans="1:8" ht="15.75">
      <c r="A1345" s="530">
        <v>1343</v>
      </c>
      <c r="B1345" s="552" t="s">
        <v>24211</v>
      </c>
      <c r="C1345" s="17" t="str">
        <f t="shared" si="27"/>
        <v>Yes</v>
      </c>
      <c r="D1345" s="17">
        <f t="shared" si="26"/>
        <v>2.0007000000000001</v>
      </c>
      <c r="E1345" s="591">
        <v>5534</v>
      </c>
      <c r="F1345" s="553">
        <v>42520</v>
      </c>
      <c r="G1345" s="3" t="s">
        <v>24029</v>
      </c>
      <c r="H1345" s="304">
        <v>0.81</v>
      </c>
    </row>
    <row r="1346" spans="1:8" ht="15.75">
      <c r="A1346" s="530">
        <v>1344</v>
      </c>
      <c r="B1346" s="552" t="s">
        <v>24212</v>
      </c>
      <c r="C1346" s="17" t="str">
        <f t="shared" si="27"/>
        <v>Yes</v>
      </c>
      <c r="D1346" s="17">
        <f t="shared" si="26"/>
        <v>2.964</v>
      </c>
      <c r="E1346" s="591">
        <v>8177</v>
      </c>
      <c r="F1346" s="553">
        <v>42520</v>
      </c>
      <c r="G1346" s="3" t="s">
        <v>24029</v>
      </c>
      <c r="H1346" s="304">
        <v>1.2</v>
      </c>
    </row>
    <row r="1347" spans="1:8" ht="15.75">
      <c r="A1347" s="530">
        <v>1345</v>
      </c>
      <c r="B1347" s="552" t="s">
        <v>24213</v>
      </c>
      <c r="C1347" s="17" t="str">
        <f t="shared" si="27"/>
        <v>Yes</v>
      </c>
      <c r="D1347" s="17">
        <f t="shared" si="26"/>
        <v>0.81510000000000016</v>
      </c>
      <c r="E1347" s="591">
        <v>2230</v>
      </c>
      <c r="F1347" s="553">
        <v>42520</v>
      </c>
      <c r="G1347" s="3" t="s">
        <v>24029</v>
      </c>
      <c r="H1347" s="304">
        <v>0.33</v>
      </c>
    </row>
    <row r="1348" spans="1:8" ht="15.75">
      <c r="A1348" s="526">
        <v>1346</v>
      </c>
      <c r="B1348" s="552" t="s">
        <v>12174</v>
      </c>
      <c r="C1348" s="17" t="str">
        <f t="shared" si="27"/>
        <v>No</v>
      </c>
      <c r="D1348" s="17">
        <f t="shared" si="26"/>
        <v>4.9400000000000004</v>
      </c>
      <c r="E1348" s="591">
        <v>13600</v>
      </c>
      <c r="F1348" s="553">
        <v>42520</v>
      </c>
      <c r="G1348" s="3" t="s">
        <v>24029</v>
      </c>
      <c r="H1348" s="304">
        <v>2</v>
      </c>
    </row>
    <row r="1349" spans="1:8" ht="15.75">
      <c r="A1349" s="530">
        <v>1347</v>
      </c>
      <c r="B1349" s="552" t="s">
        <v>24214</v>
      </c>
      <c r="C1349" s="17" t="str">
        <f t="shared" si="27"/>
        <v>Yes</v>
      </c>
      <c r="D1349" s="17">
        <f t="shared" ref="D1349:D1412" si="28">H1349*2.47</f>
        <v>0.81510000000000016</v>
      </c>
      <c r="E1349" s="591">
        <v>2230</v>
      </c>
      <c r="F1349" s="553">
        <v>42520</v>
      </c>
      <c r="G1349" s="3" t="s">
        <v>24029</v>
      </c>
      <c r="H1349" s="304">
        <v>0.33</v>
      </c>
    </row>
    <row r="1350" spans="1:8" ht="15.75">
      <c r="A1350" s="530">
        <v>1348</v>
      </c>
      <c r="B1350" s="552" t="s">
        <v>24215</v>
      </c>
      <c r="C1350" s="17" t="str">
        <f t="shared" si="27"/>
        <v>Yes</v>
      </c>
      <c r="D1350" s="17">
        <f t="shared" si="28"/>
        <v>2.3218000000000001</v>
      </c>
      <c r="E1350" s="591">
        <v>6415</v>
      </c>
      <c r="F1350" s="553">
        <v>42520</v>
      </c>
      <c r="G1350" s="3" t="s">
        <v>24029</v>
      </c>
      <c r="H1350" s="304">
        <v>0.94</v>
      </c>
    </row>
    <row r="1351" spans="1:8" ht="15.75">
      <c r="A1351" s="530">
        <v>1349</v>
      </c>
      <c r="B1351" s="552" t="s">
        <v>24216</v>
      </c>
      <c r="C1351" s="17" t="str">
        <f t="shared" si="27"/>
        <v>No</v>
      </c>
      <c r="D1351" s="17">
        <f t="shared" si="28"/>
        <v>4.9400000000000004</v>
      </c>
      <c r="E1351" s="591">
        <v>13600</v>
      </c>
      <c r="F1351" s="553">
        <v>42520</v>
      </c>
      <c r="G1351" s="3" t="s">
        <v>24029</v>
      </c>
      <c r="H1351" s="304">
        <v>2</v>
      </c>
    </row>
    <row r="1352" spans="1:8" ht="15.75">
      <c r="A1352" s="526">
        <v>1350</v>
      </c>
      <c r="B1352" s="552" t="s">
        <v>24217</v>
      </c>
      <c r="C1352" s="17" t="str">
        <f t="shared" si="27"/>
        <v>Yes</v>
      </c>
      <c r="D1352" s="17">
        <f t="shared" si="28"/>
        <v>0.19760000000000003</v>
      </c>
      <c r="E1352" s="591">
        <v>551</v>
      </c>
      <c r="F1352" s="553">
        <v>42520</v>
      </c>
      <c r="G1352" s="3" t="s">
        <v>24029</v>
      </c>
      <c r="H1352" s="304">
        <v>0.08</v>
      </c>
    </row>
    <row r="1353" spans="1:8" ht="15.75">
      <c r="A1353" s="530">
        <v>1351</v>
      </c>
      <c r="B1353" s="552" t="s">
        <v>24218</v>
      </c>
      <c r="C1353" s="17" t="str">
        <f t="shared" si="27"/>
        <v>Yes</v>
      </c>
      <c r="D1353" s="17">
        <f t="shared" si="28"/>
        <v>0.9386000000000001</v>
      </c>
      <c r="E1353" s="591">
        <v>2560</v>
      </c>
      <c r="F1353" s="553">
        <v>42520</v>
      </c>
      <c r="G1353" s="3" t="s">
        <v>24029</v>
      </c>
      <c r="H1353" s="304">
        <v>0.38</v>
      </c>
    </row>
    <row r="1354" spans="1:8" ht="15.75">
      <c r="A1354" s="530">
        <v>1352</v>
      </c>
      <c r="B1354" s="552" t="s">
        <v>24219</v>
      </c>
      <c r="C1354" s="17" t="str">
        <f t="shared" si="27"/>
        <v>Yes</v>
      </c>
      <c r="D1354" s="17">
        <f t="shared" si="28"/>
        <v>1.4326000000000001</v>
      </c>
      <c r="E1354" s="591">
        <v>3937</v>
      </c>
      <c r="F1354" s="553">
        <v>42520</v>
      </c>
      <c r="G1354" s="3" t="s">
        <v>24029</v>
      </c>
      <c r="H1354" s="304">
        <v>0.57999999999999996</v>
      </c>
    </row>
    <row r="1355" spans="1:8" ht="15.75">
      <c r="A1355" s="530">
        <v>1353</v>
      </c>
      <c r="B1355" s="552" t="s">
        <v>24220</v>
      </c>
      <c r="C1355" s="17" t="str">
        <f t="shared" si="27"/>
        <v>Yes</v>
      </c>
      <c r="D1355" s="17">
        <f t="shared" si="28"/>
        <v>1.1115000000000002</v>
      </c>
      <c r="E1355" s="591">
        <v>3083</v>
      </c>
      <c r="F1355" s="553">
        <v>42520</v>
      </c>
      <c r="G1355" s="3" t="s">
        <v>24029</v>
      </c>
      <c r="H1355" s="304">
        <v>0.45</v>
      </c>
    </row>
    <row r="1356" spans="1:8" ht="15.75">
      <c r="A1356" s="526">
        <v>1354</v>
      </c>
      <c r="B1356" s="552" t="s">
        <v>24221</v>
      </c>
      <c r="C1356" s="17" t="str">
        <f t="shared" si="27"/>
        <v>Yes</v>
      </c>
      <c r="D1356" s="17">
        <f t="shared" si="28"/>
        <v>0.61750000000000005</v>
      </c>
      <c r="E1356" s="591">
        <v>1679</v>
      </c>
      <c r="F1356" s="553">
        <v>42520</v>
      </c>
      <c r="G1356" s="3" t="s">
        <v>24029</v>
      </c>
      <c r="H1356" s="304">
        <v>0.25</v>
      </c>
    </row>
    <row r="1357" spans="1:8" ht="15.75">
      <c r="A1357" s="530">
        <v>1355</v>
      </c>
      <c r="B1357" s="552" t="s">
        <v>24222</v>
      </c>
      <c r="C1357" s="17" t="str">
        <f t="shared" si="27"/>
        <v>Yes</v>
      </c>
      <c r="D1357" s="17">
        <f t="shared" si="28"/>
        <v>1.6055000000000001</v>
      </c>
      <c r="E1357" s="591">
        <v>4432</v>
      </c>
      <c r="F1357" s="553">
        <v>42520</v>
      </c>
      <c r="G1357" s="3" t="s">
        <v>24029</v>
      </c>
      <c r="H1357" s="304">
        <v>0.65</v>
      </c>
    </row>
    <row r="1358" spans="1:8" ht="15.75">
      <c r="A1358" s="530">
        <v>1356</v>
      </c>
      <c r="B1358" s="552" t="s">
        <v>24223</v>
      </c>
      <c r="C1358" s="17" t="str">
        <f t="shared" si="27"/>
        <v>Yes</v>
      </c>
      <c r="D1358" s="17">
        <f t="shared" si="28"/>
        <v>0.17290000000000003</v>
      </c>
      <c r="E1358" s="591">
        <v>496</v>
      </c>
      <c r="F1358" s="553">
        <v>42520</v>
      </c>
      <c r="G1358" s="3" t="s">
        <v>24029</v>
      </c>
      <c r="H1358" s="304">
        <v>7.0000000000000007E-2</v>
      </c>
    </row>
    <row r="1359" spans="1:8" ht="15.75">
      <c r="A1359" s="530">
        <v>1357</v>
      </c>
      <c r="B1359" s="552" t="s">
        <v>24224</v>
      </c>
      <c r="C1359" s="17" t="str">
        <f t="shared" si="27"/>
        <v>Yes</v>
      </c>
      <c r="D1359" s="17">
        <f t="shared" si="28"/>
        <v>0.49400000000000005</v>
      </c>
      <c r="E1359" s="591">
        <v>1377</v>
      </c>
      <c r="F1359" s="553">
        <v>42520</v>
      </c>
      <c r="G1359" s="3" t="s">
        <v>24029</v>
      </c>
      <c r="H1359" s="304">
        <v>0.2</v>
      </c>
    </row>
    <row r="1360" spans="1:8" ht="15.75">
      <c r="A1360" s="526">
        <v>1358</v>
      </c>
      <c r="B1360" s="552" t="s">
        <v>24225</v>
      </c>
      <c r="C1360" s="17" t="str">
        <f t="shared" si="27"/>
        <v>Yes</v>
      </c>
      <c r="D1360" s="17">
        <f t="shared" si="28"/>
        <v>0.8398000000000001</v>
      </c>
      <c r="E1360" s="591">
        <v>2340</v>
      </c>
      <c r="F1360" s="553">
        <v>42520</v>
      </c>
      <c r="G1360" s="3" t="s">
        <v>24029</v>
      </c>
      <c r="H1360" s="304">
        <v>0.34</v>
      </c>
    </row>
    <row r="1361" spans="1:8" ht="15.75">
      <c r="A1361" s="530">
        <v>1359</v>
      </c>
      <c r="B1361" s="552" t="s">
        <v>24226</v>
      </c>
      <c r="C1361" s="17" t="str">
        <f t="shared" si="27"/>
        <v>Yes</v>
      </c>
      <c r="D1361" s="17">
        <f t="shared" si="28"/>
        <v>0.66690000000000005</v>
      </c>
      <c r="E1361" s="591">
        <v>1845</v>
      </c>
      <c r="F1361" s="553">
        <v>42520</v>
      </c>
      <c r="G1361" s="3" t="s">
        <v>24029</v>
      </c>
      <c r="H1361" s="304">
        <v>0.27</v>
      </c>
    </row>
    <row r="1362" spans="1:8" ht="15.75">
      <c r="A1362" s="530">
        <v>1360</v>
      </c>
      <c r="B1362" s="552" t="s">
        <v>24227</v>
      </c>
      <c r="C1362" s="17" t="str">
        <f t="shared" si="27"/>
        <v>Yes</v>
      </c>
      <c r="D1362" s="17">
        <f t="shared" si="28"/>
        <v>0.8398000000000001</v>
      </c>
      <c r="E1362" s="591">
        <v>2285</v>
      </c>
      <c r="F1362" s="553">
        <v>42520</v>
      </c>
      <c r="G1362" s="3" t="s">
        <v>24029</v>
      </c>
      <c r="H1362" s="304">
        <v>0.34</v>
      </c>
    </row>
    <row r="1363" spans="1:8" ht="15.75">
      <c r="A1363" s="530">
        <v>1361</v>
      </c>
      <c r="B1363" s="552" t="s">
        <v>24228</v>
      </c>
      <c r="C1363" s="17" t="str">
        <f t="shared" si="27"/>
        <v>Yes</v>
      </c>
      <c r="D1363" s="17">
        <f t="shared" si="28"/>
        <v>1.2597</v>
      </c>
      <c r="E1363" s="591">
        <v>3469</v>
      </c>
      <c r="F1363" s="553">
        <v>42520</v>
      </c>
      <c r="G1363" s="3" t="s">
        <v>24029</v>
      </c>
      <c r="H1363" s="304">
        <v>0.51</v>
      </c>
    </row>
    <row r="1364" spans="1:8" ht="15.75">
      <c r="A1364" s="526">
        <v>1362</v>
      </c>
      <c r="B1364" s="552" t="s">
        <v>24229</v>
      </c>
      <c r="C1364" s="17" t="str">
        <f t="shared" si="27"/>
        <v>Yes</v>
      </c>
      <c r="D1364" s="17">
        <f t="shared" si="28"/>
        <v>3.6309</v>
      </c>
      <c r="E1364" s="591">
        <v>9966</v>
      </c>
      <c r="F1364" s="553">
        <v>42613</v>
      </c>
      <c r="G1364" s="3" t="s">
        <v>24029</v>
      </c>
      <c r="H1364" s="304">
        <v>1.47</v>
      </c>
    </row>
    <row r="1365" spans="1:8" ht="15.75">
      <c r="A1365" s="530">
        <v>1363</v>
      </c>
      <c r="B1365" s="552" t="s">
        <v>24230</v>
      </c>
      <c r="C1365" s="17" t="str">
        <f t="shared" si="27"/>
        <v>Yes</v>
      </c>
      <c r="D1365" s="17">
        <f t="shared" si="28"/>
        <v>1.0868</v>
      </c>
      <c r="E1365" s="591">
        <v>3001</v>
      </c>
      <c r="F1365" s="553">
        <v>42520</v>
      </c>
      <c r="G1365" s="3" t="s">
        <v>24029</v>
      </c>
      <c r="H1365" s="304">
        <v>0.44</v>
      </c>
    </row>
    <row r="1366" spans="1:8" ht="15.75">
      <c r="A1366" s="530">
        <v>1364</v>
      </c>
      <c r="B1366" s="552" t="s">
        <v>24231</v>
      </c>
      <c r="C1366" s="17" t="str">
        <f t="shared" si="27"/>
        <v>Yes</v>
      </c>
      <c r="D1366" s="17">
        <f t="shared" si="28"/>
        <v>3.7791000000000006</v>
      </c>
      <c r="E1366" s="591">
        <v>10379</v>
      </c>
      <c r="F1366" s="553">
        <v>42520</v>
      </c>
      <c r="G1366" s="3" t="s">
        <v>24029</v>
      </c>
      <c r="H1366" s="304">
        <v>1.53</v>
      </c>
    </row>
    <row r="1367" spans="1:8" ht="15.75">
      <c r="A1367" s="530">
        <v>1365</v>
      </c>
      <c r="B1367" s="552" t="s">
        <v>24232</v>
      </c>
      <c r="C1367" s="17" t="str">
        <f t="shared" si="27"/>
        <v>Yes</v>
      </c>
      <c r="D1367" s="17">
        <f t="shared" si="28"/>
        <v>0.81510000000000016</v>
      </c>
      <c r="E1367" s="591">
        <v>2230</v>
      </c>
      <c r="F1367" s="553">
        <v>42520</v>
      </c>
      <c r="G1367" s="3" t="s">
        <v>24029</v>
      </c>
      <c r="H1367" s="304">
        <v>0.33</v>
      </c>
    </row>
    <row r="1368" spans="1:8" ht="15.75">
      <c r="A1368" s="526">
        <v>1366</v>
      </c>
      <c r="B1368" s="552" t="s">
        <v>24233</v>
      </c>
      <c r="C1368" s="17" t="str">
        <f t="shared" si="27"/>
        <v>Yes</v>
      </c>
      <c r="D1368" s="17">
        <f t="shared" si="28"/>
        <v>0.9386000000000001</v>
      </c>
      <c r="E1368" s="591">
        <v>2615</v>
      </c>
      <c r="F1368" s="553">
        <v>42520</v>
      </c>
      <c r="G1368" s="3" t="s">
        <v>24029</v>
      </c>
      <c r="H1368" s="304">
        <v>0.38</v>
      </c>
    </row>
    <row r="1369" spans="1:8" ht="15.75">
      <c r="A1369" s="530">
        <v>1367</v>
      </c>
      <c r="B1369" s="552" t="s">
        <v>11942</v>
      </c>
      <c r="C1369" s="17" t="str">
        <f t="shared" si="27"/>
        <v>Yes</v>
      </c>
      <c r="D1369" s="17">
        <f t="shared" si="28"/>
        <v>1.0126999999999999</v>
      </c>
      <c r="E1369" s="591">
        <v>2808</v>
      </c>
      <c r="F1369" s="553">
        <v>42520</v>
      </c>
      <c r="G1369" s="3" t="s">
        <v>24029</v>
      </c>
      <c r="H1369" s="304">
        <v>0.41</v>
      </c>
    </row>
    <row r="1370" spans="1:8" ht="15.75">
      <c r="A1370" s="530">
        <v>1368</v>
      </c>
      <c r="B1370" s="552" t="s">
        <v>24234</v>
      </c>
      <c r="C1370" s="17" t="str">
        <f t="shared" si="27"/>
        <v>Yes</v>
      </c>
      <c r="D1370" s="17">
        <f t="shared" si="28"/>
        <v>3.4085999999999999</v>
      </c>
      <c r="E1370" s="591">
        <v>9415</v>
      </c>
      <c r="F1370" s="553">
        <v>42520</v>
      </c>
      <c r="G1370" s="3" t="s">
        <v>24029</v>
      </c>
      <c r="H1370" s="304">
        <v>1.38</v>
      </c>
    </row>
    <row r="1371" spans="1:8" ht="15.75">
      <c r="A1371" s="530">
        <v>1369</v>
      </c>
      <c r="B1371" s="552" t="s">
        <v>24235</v>
      </c>
      <c r="C1371" s="17" t="str">
        <f t="shared" si="27"/>
        <v>Yes</v>
      </c>
      <c r="D1371" s="17">
        <f t="shared" si="28"/>
        <v>1.5808000000000002</v>
      </c>
      <c r="E1371" s="591">
        <v>4350</v>
      </c>
      <c r="F1371" s="553">
        <v>42520</v>
      </c>
      <c r="G1371" s="3" t="s">
        <v>24029</v>
      </c>
      <c r="H1371" s="304">
        <v>0.64</v>
      </c>
    </row>
    <row r="1372" spans="1:8" ht="15.75">
      <c r="A1372" s="526">
        <v>1370</v>
      </c>
      <c r="B1372" s="552" t="s">
        <v>24236</v>
      </c>
      <c r="C1372" s="17" t="str">
        <f t="shared" si="27"/>
        <v>Yes</v>
      </c>
      <c r="D1372" s="17">
        <f t="shared" si="28"/>
        <v>1.3832000000000002</v>
      </c>
      <c r="E1372" s="591">
        <v>3827</v>
      </c>
      <c r="F1372" s="553">
        <v>42520</v>
      </c>
      <c r="G1372" s="3" t="s">
        <v>24029</v>
      </c>
      <c r="H1372" s="304">
        <v>0.56000000000000005</v>
      </c>
    </row>
    <row r="1373" spans="1:8" ht="15.75">
      <c r="A1373" s="530">
        <v>1371</v>
      </c>
      <c r="B1373" s="552" t="s">
        <v>24237</v>
      </c>
      <c r="C1373" s="17" t="str">
        <f t="shared" si="27"/>
        <v>Yes</v>
      </c>
      <c r="D1373" s="17">
        <f t="shared" si="28"/>
        <v>2.2477000000000005</v>
      </c>
      <c r="E1373" s="591">
        <v>6222</v>
      </c>
      <c r="F1373" s="553">
        <v>42520</v>
      </c>
      <c r="G1373" s="3" t="s">
        <v>24029</v>
      </c>
      <c r="H1373" s="304">
        <v>0.91</v>
      </c>
    </row>
    <row r="1374" spans="1:8" ht="15.75">
      <c r="A1374" s="530">
        <v>1372</v>
      </c>
      <c r="B1374" s="552" t="s">
        <v>24238</v>
      </c>
      <c r="C1374" s="17" t="str">
        <f t="shared" si="27"/>
        <v>Yes</v>
      </c>
      <c r="D1374" s="17">
        <f t="shared" si="28"/>
        <v>0.76570000000000005</v>
      </c>
      <c r="E1374" s="591">
        <v>2120</v>
      </c>
      <c r="F1374" s="553">
        <v>42520</v>
      </c>
      <c r="G1374" s="3" t="s">
        <v>24029</v>
      </c>
      <c r="H1374" s="304">
        <v>0.31</v>
      </c>
    </row>
    <row r="1375" spans="1:8" ht="15.75">
      <c r="A1375" s="530">
        <v>1373</v>
      </c>
      <c r="B1375" s="552" t="s">
        <v>24239</v>
      </c>
      <c r="C1375" s="17" t="str">
        <f t="shared" ref="C1375:C1438" si="29">IF(H1375&lt;2,"Yes","No")</f>
        <v>Yes</v>
      </c>
      <c r="D1375" s="17">
        <f t="shared" si="28"/>
        <v>1.8772000000000002</v>
      </c>
      <c r="E1375" s="591">
        <v>5176</v>
      </c>
      <c r="F1375" s="553">
        <v>42520</v>
      </c>
      <c r="G1375" s="3" t="s">
        <v>24029</v>
      </c>
      <c r="H1375" s="304">
        <v>0.76</v>
      </c>
    </row>
    <row r="1376" spans="1:8" ht="15.75">
      <c r="A1376" s="526">
        <v>1374</v>
      </c>
      <c r="B1376" s="552" t="s">
        <v>24240</v>
      </c>
      <c r="C1376" s="17" t="str">
        <f t="shared" si="29"/>
        <v>Yes</v>
      </c>
      <c r="D1376" s="17">
        <f t="shared" si="28"/>
        <v>0.1482</v>
      </c>
      <c r="E1376" s="591">
        <v>440</v>
      </c>
      <c r="F1376" s="553">
        <v>42520</v>
      </c>
      <c r="G1376" s="3" t="s">
        <v>24029</v>
      </c>
      <c r="H1376" s="304">
        <v>0.06</v>
      </c>
    </row>
    <row r="1377" spans="1:8" ht="15.75">
      <c r="A1377" s="530">
        <v>1375</v>
      </c>
      <c r="B1377" s="552" t="s">
        <v>24241</v>
      </c>
      <c r="C1377" s="17" t="str">
        <f t="shared" si="29"/>
        <v>Yes</v>
      </c>
      <c r="D1377" s="17">
        <f t="shared" si="28"/>
        <v>2.2477000000000005</v>
      </c>
      <c r="E1377" s="591">
        <v>6194</v>
      </c>
      <c r="F1377" s="553">
        <v>42520</v>
      </c>
      <c r="G1377" s="3" t="s">
        <v>24029</v>
      </c>
      <c r="H1377" s="304">
        <v>0.91</v>
      </c>
    </row>
    <row r="1378" spans="1:8" ht="15.75">
      <c r="A1378" s="530">
        <v>1376</v>
      </c>
      <c r="B1378" s="552" t="s">
        <v>24242</v>
      </c>
      <c r="C1378" s="17" t="str">
        <f t="shared" si="29"/>
        <v>Yes</v>
      </c>
      <c r="D1378" s="17">
        <f t="shared" si="28"/>
        <v>2.0253999999999999</v>
      </c>
      <c r="E1378" s="591">
        <v>5561</v>
      </c>
      <c r="F1378" s="553">
        <v>42520</v>
      </c>
      <c r="G1378" s="3" t="s">
        <v>24029</v>
      </c>
      <c r="H1378" s="304">
        <v>0.82</v>
      </c>
    </row>
    <row r="1379" spans="1:8" ht="15.75">
      <c r="A1379" s="530">
        <v>1377</v>
      </c>
      <c r="B1379" s="552" t="s">
        <v>24243</v>
      </c>
      <c r="C1379" s="17" t="str">
        <f t="shared" si="29"/>
        <v>Yes</v>
      </c>
      <c r="D1379" s="17">
        <f t="shared" si="28"/>
        <v>3.9767000000000006</v>
      </c>
      <c r="E1379" s="591">
        <v>10930</v>
      </c>
      <c r="F1379" s="553">
        <v>42520</v>
      </c>
      <c r="G1379" s="3" t="s">
        <v>24029</v>
      </c>
      <c r="H1379" s="304">
        <v>1.61</v>
      </c>
    </row>
    <row r="1380" spans="1:8" ht="15.75">
      <c r="A1380" s="526">
        <v>1378</v>
      </c>
      <c r="B1380" s="552" t="s">
        <v>24244</v>
      </c>
      <c r="C1380" s="17" t="str">
        <f t="shared" si="29"/>
        <v>Yes</v>
      </c>
      <c r="D1380" s="17">
        <f t="shared" si="28"/>
        <v>2.0253999999999999</v>
      </c>
      <c r="E1380" s="591">
        <v>5561</v>
      </c>
      <c r="F1380" s="553">
        <v>42520</v>
      </c>
      <c r="G1380" s="3" t="s">
        <v>24029</v>
      </c>
      <c r="H1380" s="304">
        <v>0.82</v>
      </c>
    </row>
    <row r="1381" spans="1:8" ht="15.75">
      <c r="A1381" s="530">
        <v>1379</v>
      </c>
      <c r="B1381" s="552" t="s">
        <v>24245</v>
      </c>
      <c r="C1381" s="17" t="str">
        <f t="shared" si="29"/>
        <v>Yes</v>
      </c>
      <c r="D1381" s="17">
        <f t="shared" si="28"/>
        <v>3.3098000000000005</v>
      </c>
      <c r="E1381" s="591">
        <v>9113</v>
      </c>
      <c r="F1381" s="553">
        <v>42520</v>
      </c>
      <c r="G1381" s="3" t="s">
        <v>24029</v>
      </c>
      <c r="H1381" s="304">
        <v>1.34</v>
      </c>
    </row>
    <row r="1382" spans="1:8" ht="15.75">
      <c r="A1382" s="530">
        <v>1380</v>
      </c>
      <c r="B1382" s="552" t="s">
        <v>24246</v>
      </c>
      <c r="C1382" s="17" t="str">
        <f t="shared" si="29"/>
        <v>Yes</v>
      </c>
      <c r="D1382" s="17">
        <f t="shared" si="28"/>
        <v>0.8398000000000001</v>
      </c>
      <c r="E1382" s="591">
        <v>2285</v>
      </c>
      <c r="F1382" s="553">
        <v>42520</v>
      </c>
      <c r="G1382" s="3" t="s">
        <v>24029</v>
      </c>
      <c r="H1382" s="304">
        <v>0.34</v>
      </c>
    </row>
    <row r="1383" spans="1:8" ht="15.75">
      <c r="A1383" s="530">
        <v>1381</v>
      </c>
      <c r="B1383" s="552" t="s">
        <v>24247</v>
      </c>
      <c r="C1383" s="17" t="str">
        <f t="shared" si="29"/>
        <v>No</v>
      </c>
      <c r="D1383" s="17">
        <f t="shared" si="28"/>
        <v>4.9400000000000004</v>
      </c>
      <c r="E1383" s="591">
        <v>13600</v>
      </c>
      <c r="F1383" s="553">
        <v>42520</v>
      </c>
      <c r="G1383" s="3" t="s">
        <v>24029</v>
      </c>
      <c r="H1383" s="304">
        <v>2</v>
      </c>
    </row>
    <row r="1384" spans="1:8" ht="15.75">
      <c r="A1384" s="526">
        <v>1382</v>
      </c>
      <c r="B1384" s="552" t="s">
        <v>24248</v>
      </c>
      <c r="C1384" s="17" t="str">
        <f t="shared" si="29"/>
        <v>Yes</v>
      </c>
      <c r="D1384" s="17">
        <f t="shared" si="28"/>
        <v>1.0126999999999999</v>
      </c>
      <c r="E1384" s="591">
        <v>2808</v>
      </c>
      <c r="F1384" s="553">
        <v>42520</v>
      </c>
      <c r="G1384" s="3" t="s">
        <v>24029</v>
      </c>
      <c r="H1384" s="304">
        <v>0.41</v>
      </c>
    </row>
    <row r="1385" spans="1:8" ht="15.75">
      <c r="A1385" s="530">
        <v>1383</v>
      </c>
      <c r="B1385" s="552" t="s">
        <v>24249</v>
      </c>
      <c r="C1385" s="17" t="str">
        <f t="shared" si="29"/>
        <v>No</v>
      </c>
      <c r="D1385" s="17">
        <f t="shared" si="28"/>
        <v>4.9400000000000004</v>
      </c>
      <c r="E1385" s="591">
        <v>13600</v>
      </c>
      <c r="F1385" s="553">
        <v>42520</v>
      </c>
      <c r="G1385" s="3" t="s">
        <v>24029</v>
      </c>
      <c r="H1385" s="304">
        <v>2</v>
      </c>
    </row>
    <row r="1386" spans="1:8" ht="15.75">
      <c r="A1386" s="530">
        <v>1384</v>
      </c>
      <c r="B1386" s="552" t="s">
        <v>24250</v>
      </c>
      <c r="C1386" s="17" t="str">
        <f t="shared" si="29"/>
        <v>Yes</v>
      </c>
      <c r="D1386" s="17">
        <f t="shared" si="28"/>
        <v>0.2717</v>
      </c>
      <c r="E1386" s="591">
        <v>743</v>
      </c>
      <c r="F1386" s="553">
        <v>42520</v>
      </c>
      <c r="G1386" s="3" t="s">
        <v>24029</v>
      </c>
      <c r="H1386" s="304">
        <v>0.11</v>
      </c>
    </row>
    <row r="1387" spans="1:8" ht="15.75">
      <c r="A1387" s="530">
        <v>1385</v>
      </c>
      <c r="B1387" s="552" t="s">
        <v>24251</v>
      </c>
      <c r="C1387" s="17" t="str">
        <f t="shared" si="29"/>
        <v>Yes</v>
      </c>
      <c r="D1387" s="17">
        <f t="shared" si="28"/>
        <v>3.1616000000000004</v>
      </c>
      <c r="E1387" s="591">
        <v>8700</v>
      </c>
      <c r="F1387" s="553">
        <v>42520</v>
      </c>
      <c r="G1387" s="3" t="s">
        <v>24029</v>
      </c>
      <c r="H1387" s="304">
        <v>1.28</v>
      </c>
    </row>
    <row r="1388" spans="1:8" ht="15.75">
      <c r="A1388" s="526">
        <v>1386</v>
      </c>
      <c r="B1388" s="552" t="s">
        <v>24252</v>
      </c>
      <c r="C1388" s="17" t="str">
        <f t="shared" si="29"/>
        <v>Yes</v>
      </c>
      <c r="D1388" s="17">
        <f t="shared" si="28"/>
        <v>1.7290000000000001</v>
      </c>
      <c r="E1388" s="591">
        <v>4735</v>
      </c>
      <c r="F1388" s="553">
        <v>42520</v>
      </c>
      <c r="G1388" s="3" t="s">
        <v>24029</v>
      </c>
      <c r="H1388" s="304">
        <v>0.7</v>
      </c>
    </row>
    <row r="1389" spans="1:8" ht="15.75">
      <c r="A1389" s="530">
        <v>1387</v>
      </c>
      <c r="B1389" s="552" t="s">
        <v>24253</v>
      </c>
      <c r="C1389" s="17" t="str">
        <f t="shared" si="29"/>
        <v>Yes</v>
      </c>
      <c r="D1389" s="17">
        <f t="shared" si="28"/>
        <v>3.7050000000000001</v>
      </c>
      <c r="E1389" s="591">
        <v>10214</v>
      </c>
      <c r="F1389" s="553">
        <v>42520</v>
      </c>
      <c r="G1389" s="3" t="s">
        <v>24029</v>
      </c>
      <c r="H1389" s="304">
        <v>1.5</v>
      </c>
    </row>
    <row r="1390" spans="1:8" ht="15.75">
      <c r="A1390" s="530">
        <v>1388</v>
      </c>
      <c r="B1390" s="552" t="s">
        <v>24254</v>
      </c>
      <c r="C1390" s="17" t="str">
        <f t="shared" si="29"/>
        <v>Yes</v>
      </c>
      <c r="D1390" s="17">
        <f t="shared" si="28"/>
        <v>9.8800000000000013E-2</v>
      </c>
      <c r="E1390" s="591">
        <v>303</v>
      </c>
      <c r="F1390" s="553">
        <v>42520</v>
      </c>
      <c r="G1390" s="3" t="s">
        <v>24029</v>
      </c>
      <c r="H1390" s="304">
        <v>0.04</v>
      </c>
    </row>
    <row r="1391" spans="1:8" ht="15.75">
      <c r="A1391" s="530">
        <v>1389</v>
      </c>
      <c r="B1391" s="552" t="s">
        <v>24255</v>
      </c>
      <c r="C1391" s="17" t="str">
        <f t="shared" si="29"/>
        <v>Yes</v>
      </c>
      <c r="D1391" s="17">
        <f t="shared" si="28"/>
        <v>1.2844000000000002</v>
      </c>
      <c r="E1391" s="591">
        <v>3524</v>
      </c>
      <c r="F1391" s="553">
        <v>42520</v>
      </c>
      <c r="G1391" s="3" t="s">
        <v>24029</v>
      </c>
      <c r="H1391" s="304">
        <v>0.52</v>
      </c>
    </row>
    <row r="1392" spans="1:8" ht="15.75">
      <c r="A1392" s="526">
        <v>1390</v>
      </c>
      <c r="B1392" s="552" t="s">
        <v>24256</v>
      </c>
      <c r="C1392" s="17" t="str">
        <f t="shared" si="29"/>
        <v>Yes</v>
      </c>
      <c r="D1392" s="17">
        <f t="shared" si="28"/>
        <v>0.32110000000000005</v>
      </c>
      <c r="E1392" s="591">
        <v>853</v>
      </c>
      <c r="F1392" s="553">
        <v>42520</v>
      </c>
      <c r="G1392" s="3" t="s">
        <v>24029</v>
      </c>
      <c r="H1392" s="304">
        <v>0.13</v>
      </c>
    </row>
    <row r="1393" spans="1:8" ht="15.75">
      <c r="A1393" s="530">
        <v>1391</v>
      </c>
      <c r="B1393" s="552" t="s">
        <v>24257</v>
      </c>
      <c r="C1393" s="17" t="str">
        <f t="shared" si="29"/>
        <v>No</v>
      </c>
      <c r="D1393" s="17">
        <f t="shared" si="28"/>
        <v>4.9400000000000004</v>
      </c>
      <c r="E1393" s="591">
        <v>13600</v>
      </c>
      <c r="F1393" s="553">
        <v>42520</v>
      </c>
      <c r="G1393" s="3" t="s">
        <v>24029</v>
      </c>
      <c r="H1393" s="304">
        <v>2</v>
      </c>
    </row>
    <row r="1394" spans="1:8" ht="15.75">
      <c r="A1394" s="530">
        <v>1392</v>
      </c>
      <c r="B1394" s="552" t="s">
        <v>24258</v>
      </c>
      <c r="C1394" s="17" t="str">
        <f t="shared" si="29"/>
        <v>Yes</v>
      </c>
      <c r="D1394" s="17">
        <f t="shared" si="28"/>
        <v>1.5808000000000002</v>
      </c>
      <c r="E1394" s="591">
        <v>4377</v>
      </c>
      <c r="F1394" s="553">
        <v>42520</v>
      </c>
      <c r="G1394" s="3" t="s">
        <v>24029</v>
      </c>
      <c r="H1394" s="304">
        <v>0.64</v>
      </c>
    </row>
    <row r="1395" spans="1:8" ht="15.75">
      <c r="A1395" s="530">
        <v>1393</v>
      </c>
      <c r="B1395" s="552" t="s">
        <v>24259</v>
      </c>
      <c r="C1395" s="17" t="str">
        <f t="shared" si="29"/>
        <v>Yes</v>
      </c>
      <c r="D1395" s="17">
        <f t="shared" si="28"/>
        <v>2.4947000000000004</v>
      </c>
      <c r="E1395" s="591">
        <v>6883</v>
      </c>
      <c r="F1395" s="553">
        <v>42520</v>
      </c>
      <c r="G1395" s="3" t="s">
        <v>24029</v>
      </c>
      <c r="H1395" s="304">
        <v>1.01</v>
      </c>
    </row>
    <row r="1396" spans="1:8" ht="15.75">
      <c r="A1396" s="526">
        <v>1394</v>
      </c>
      <c r="B1396" s="552" t="s">
        <v>24260</v>
      </c>
      <c r="C1396" s="17" t="str">
        <f t="shared" si="29"/>
        <v>Yes</v>
      </c>
      <c r="D1396" s="17">
        <f t="shared" si="28"/>
        <v>2.5935000000000001</v>
      </c>
      <c r="E1396" s="591">
        <v>7158</v>
      </c>
      <c r="F1396" s="553">
        <v>42520</v>
      </c>
      <c r="G1396" s="3" t="s">
        <v>24029</v>
      </c>
      <c r="H1396" s="304">
        <v>1.05</v>
      </c>
    </row>
    <row r="1397" spans="1:8" ht="15.75">
      <c r="A1397" s="530">
        <v>1395</v>
      </c>
      <c r="B1397" s="552" t="s">
        <v>24261</v>
      </c>
      <c r="C1397" s="17" t="str">
        <f t="shared" si="29"/>
        <v>Yes</v>
      </c>
      <c r="D1397" s="17">
        <f t="shared" si="28"/>
        <v>2.9887000000000001</v>
      </c>
      <c r="E1397" s="591">
        <v>8204</v>
      </c>
      <c r="F1397" s="553">
        <v>42520</v>
      </c>
      <c r="G1397" s="3" t="s">
        <v>24029</v>
      </c>
      <c r="H1397" s="304">
        <v>1.21</v>
      </c>
    </row>
    <row r="1398" spans="1:8" ht="15.75">
      <c r="A1398" s="530">
        <v>1396</v>
      </c>
      <c r="B1398" s="552" t="s">
        <v>24262</v>
      </c>
      <c r="C1398" s="17" t="str">
        <f t="shared" si="29"/>
        <v>Yes</v>
      </c>
      <c r="D1398" s="17">
        <f t="shared" si="28"/>
        <v>4.2237</v>
      </c>
      <c r="E1398" s="591">
        <v>11618</v>
      </c>
      <c r="F1398" s="553">
        <v>42520</v>
      </c>
      <c r="G1398" s="3" t="s">
        <v>24029</v>
      </c>
      <c r="H1398" s="304">
        <v>1.71</v>
      </c>
    </row>
    <row r="1399" spans="1:8" ht="15.75">
      <c r="A1399" s="530">
        <v>1397</v>
      </c>
      <c r="B1399" s="552" t="s">
        <v>24263</v>
      </c>
      <c r="C1399" s="17" t="str">
        <f t="shared" si="29"/>
        <v>Yes</v>
      </c>
      <c r="D1399" s="17">
        <f t="shared" si="28"/>
        <v>0.1482</v>
      </c>
      <c r="E1399" s="591">
        <v>413</v>
      </c>
      <c r="F1399" s="553">
        <v>42520</v>
      </c>
      <c r="G1399" s="3" t="s">
        <v>24029</v>
      </c>
      <c r="H1399" s="304">
        <v>0.06</v>
      </c>
    </row>
    <row r="1400" spans="1:8" ht="15.75">
      <c r="A1400" s="526">
        <v>1398</v>
      </c>
      <c r="B1400" s="552" t="s">
        <v>24264</v>
      </c>
      <c r="C1400" s="17" t="str">
        <f t="shared" si="29"/>
        <v>Yes</v>
      </c>
      <c r="D1400" s="17">
        <f t="shared" si="28"/>
        <v>2.1983000000000001</v>
      </c>
      <c r="E1400" s="591">
        <v>6057</v>
      </c>
      <c r="F1400" s="553">
        <v>42520</v>
      </c>
      <c r="G1400" s="3" t="s">
        <v>24029</v>
      </c>
      <c r="H1400" s="304">
        <v>0.89</v>
      </c>
    </row>
    <row r="1401" spans="1:8" ht="15.75">
      <c r="A1401" s="530">
        <v>1399</v>
      </c>
      <c r="B1401" s="552" t="s">
        <v>24265</v>
      </c>
      <c r="C1401" s="17" t="str">
        <f t="shared" si="29"/>
        <v>Yes</v>
      </c>
      <c r="D1401" s="17">
        <f t="shared" si="28"/>
        <v>7.4099999999999999E-2</v>
      </c>
      <c r="E1401" s="591">
        <v>193</v>
      </c>
      <c r="F1401" s="553">
        <v>42520</v>
      </c>
      <c r="G1401" s="3" t="s">
        <v>24029</v>
      </c>
      <c r="H1401" s="304">
        <v>0.03</v>
      </c>
    </row>
    <row r="1402" spans="1:8" ht="15.75">
      <c r="A1402" s="530">
        <v>1400</v>
      </c>
      <c r="B1402" s="552" t="s">
        <v>24266</v>
      </c>
      <c r="C1402" s="17" t="str">
        <f t="shared" si="29"/>
        <v>Yes</v>
      </c>
      <c r="D1402" s="17">
        <f t="shared" si="28"/>
        <v>1.9019000000000001</v>
      </c>
      <c r="E1402" s="591">
        <v>5258</v>
      </c>
      <c r="F1402" s="553">
        <v>42520</v>
      </c>
      <c r="G1402" s="3" t="s">
        <v>24029</v>
      </c>
      <c r="H1402" s="304">
        <v>0.77</v>
      </c>
    </row>
    <row r="1403" spans="1:8" ht="15.75">
      <c r="A1403" s="530">
        <v>1401</v>
      </c>
      <c r="B1403" s="552" t="s">
        <v>24267</v>
      </c>
      <c r="C1403" s="17" t="str">
        <f t="shared" si="29"/>
        <v>Yes</v>
      </c>
      <c r="D1403" s="17">
        <f t="shared" si="28"/>
        <v>1.1609</v>
      </c>
      <c r="E1403" s="591">
        <v>3166</v>
      </c>
      <c r="F1403" s="553">
        <v>42520</v>
      </c>
      <c r="G1403" s="3" t="s">
        <v>24029</v>
      </c>
      <c r="H1403" s="304">
        <v>0.47</v>
      </c>
    </row>
    <row r="1404" spans="1:8" ht="15.75">
      <c r="A1404" s="526">
        <v>1402</v>
      </c>
      <c r="B1404" s="552" t="s">
        <v>24268</v>
      </c>
      <c r="C1404" s="17" t="str">
        <f t="shared" si="29"/>
        <v>Yes</v>
      </c>
      <c r="D1404" s="17">
        <f t="shared" si="28"/>
        <v>4.9400000000000006E-2</v>
      </c>
      <c r="E1404" s="591">
        <v>165</v>
      </c>
      <c r="F1404" s="553">
        <v>42520</v>
      </c>
      <c r="G1404" s="3" t="s">
        <v>24029</v>
      </c>
      <c r="H1404" s="304">
        <v>0.02</v>
      </c>
    </row>
    <row r="1405" spans="1:8" ht="15.75">
      <c r="A1405" s="530">
        <v>1403</v>
      </c>
      <c r="B1405" s="552" t="s">
        <v>24269</v>
      </c>
      <c r="C1405" s="17" t="str">
        <f t="shared" si="29"/>
        <v>Yes</v>
      </c>
      <c r="D1405" s="17">
        <f t="shared" si="28"/>
        <v>4.8412000000000006</v>
      </c>
      <c r="E1405" s="591">
        <v>13352</v>
      </c>
      <c r="F1405" s="553">
        <v>42520</v>
      </c>
      <c r="G1405" s="3" t="s">
        <v>24029</v>
      </c>
      <c r="H1405" s="304">
        <v>1.96</v>
      </c>
    </row>
    <row r="1406" spans="1:8" ht="15.75">
      <c r="A1406" s="530">
        <v>1404</v>
      </c>
      <c r="B1406" s="552" t="s">
        <v>24270</v>
      </c>
      <c r="C1406" s="17" t="str">
        <f t="shared" si="29"/>
        <v>Yes</v>
      </c>
      <c r="D1406" s="17">
        <f t="shared" si="28"/>
        <v>1.2103000000000002</v>
      </c>
      <c r="E1406" s="591">
        <v>3304</v>
      </c>
      <c r="F1406" s="553">
        <v>42520</v>
      </c>
      <c r="G1406" s="3" t="s">
        <v>24029</v>
      </c>
      <c r="H1406" s="304">
        <v>0.49</v>
      </c>
    </row>
    <row r="1407" spans="1:8" ht="15.75">
      <c r="A1407" s="530">
        <v>1405</v>
      </c>
      <c r="B1407" s="552" t="s">
        <v>24271</v>
      </c>
      <c r="C1407" s="17" t="str">
        <f t="shared" si="29"/>
        <v>Yes</v>
      </c>
      <c r="D1407" s="17">
        <f t="shared" si="28"/>
        <v>2.7417000000000002</v>
      </c>
      <c r="E1407" s="591">
        <v>7571</v>
      </c>
      <c r="F1407" s="553">
        <v>42520</v>
      </c>
      <c r="G1407" s="3" t="s">
        <v>24029</v>
      </c>
      <c r="H1407" s="304">
        <v>1.1100000000000001</v>
      </c>
    </row>
    <row r="1408" spans="1:8" ht="15.75">
      <c r="A1408" s="526">
        <v>1406</v>
      </c>
      <c r="B1408" s="552" t="s">
        <v>24272</v>
      </c>
      <c r="C1408" s="17" t="str">
        <f t="shared" si="29"/>
        <v>Yes</v>
      </c>
      <c r="D1408" s="17">
        <f t="shared" si="28"/>
        <v>0.46930000000000005</v>
      </c>
      <c r="E1408" s="591">
        <v>1266</v>
      </c>
      <c r="F1408" s="553">
        <v>42520</v>
      </c>
      <c r="G1408" s="3" t="s">
        <v>24029</v>
      </c>
      <c r="H1408" s="304">
        <v>0.19</v>
      </c>
    </row>
    <row r="1409" spans="1:8" ht="15.75">
      <c r="A1409" s="530">
        <v>1407</v>
      </c>
      <c r="B1409" s="552" t="s">
        <v>24273</v>
      </c>
      <c r="C1409" s="17" t="str">
        <f t="shared" si="29"/>
        <v>Yes</v>
      </c>
      <c r="D1409" s="17">
        <f t="shared" si="28"/>
        <v>0.9880000000000001</v>
      </c>
      <c r="E1409" s="591">
        <v>2753</v>
      </c>
      <c r="F1409" s="553">
        <v>42520</v>
      </c>
      <c r="G1409" s="3" t="s">
        <v>24029</v>
      </c>
      <c r="H1409" s="304">
        <v>0.4</v>
      </c>
    </row>
    <row r="1410" spans="1:8" ht="15.75">
      <c r="A1410" s="530">
        <v>1408</v>
      </c>
      <c r="B1410" s="552" t="s">
        <v>24274</v>
      </c>
      <c r="C1410" s="17" t="str">
        <f t="shared" si="29"/>
        <v>Yes</v>
      </c>
      <c r="D1410" s="17">
        <f t="shared" si="28"/>
        <v>1.5067000000000002</v>
      </c>
      <c r="E1410" s="591">
        <v>4130</v>
      </c>
      <c r="F1410" s="553">
        <v>42520</v>
      </c>
      <c r="G1410" s="3" t="s">
        <v>24029</v>
      </c>
      <c r="H1410" s="304">
        <v>0.61</v>
      </c>
    </row>
    <row r="1411" spans="1:8" ht="15.75">
      <c r="A1411" s="530">
        <v>1409</v>
      </c>
      <c r="B1411" s="552" t="s">
        <v>24275</v>
      </c>
      <c r="C1411" s="17" t="str">
        <f t="shared" si="29"/>
        <v>Yes</v>
      </c>
      <c r="D1411" s="17">
        <f t="shared" si="28"/>
        <v>2.9887000000000001</v>
      </c>
      <c r="E1411" s="591">
        <v>8232</v>
      </c>
      <c r="F1411" s="553">
        <v>42520</v>
      </c>
      <c r="G1411" s="3" t="s">
        <v>24029</v>
      </c>
      <c r="H1411" s="304">
        <v>1.21</v>
      </c>
    </row>
    <row r="1412" spans="1:8" ht="15.75">
      <c r="A1412" s="526">
        <v>1410</v>
      </c>
      <c r="B1412" s="552" t="s">
        <v>24276</v>
      </c>
      <c r="C1412" s="17" t="str">
        <f t="shared" si="29"/>
        <v>Yes</v>
      </c>
      <c r="D1412" s="17">
        <f t="shared" si="28"/>
        <v>0.51870000000000005</v>
      </c>
      <c r="E1412" s="591">
        <v>1459</v>
      </c>
      <c r="F1412" s="553">
        <v>42520</v>
      </c>
      <c r="G1412" s="3" t="s">
        <v>24029</v>
      </c>
      <c r="H1412" s="304">
        <v>0.21</v>
      </c>
    </row>
    <row r="1413" spans="1:8" ht="15.75">
      <c r="A1413" s="530">
        <v>1411</v>
      </c>
      <c r="B1413" s="552" t="s">
        <v>24277</v>
      </c>
      <c r="C1413" s="17" t="str">
        <f t="shared" si="29"/>
        <v>Yes</v>
      </c>
      <c r="D1413" s="17">
        <f t="shared" ref="D1413:D1476" si="30">H1413*2.47</f>
        <v>1.4326000000000001</v>
      </c>
      <c r="E1413" s="591">
        <v>3964</v>
      </c>
      <c r="F1413" s="553">
        <v>42520</v>
      </c>
      <c r="G1413" s="3" t="s">
        <v>24029</v>
      </c>
      <c r="H1413" s="304">
        <v>0.57999999999999996</v>
      </c>
    </row>
    <row r="1414" spans="1:8" ht="15.75">
      <c r="A1414" s="530">
        <v>1412</v>
      </c>
      <c r="B1414" s="552" t="s">
        <v>24278</v>
      </c>
      <c r="C1414" s="17" t="str">
        <f t="shared" si="29"/>
        <v>Yes</v>
      </c>
      <c r="D1414" s="17">
        <f t="shared" si="30"/>
        <v>0.51870000000000005</v>
      </c>
      <c r="E1414" s="591">
        <v>1459</v>
      </c>
      <c r="F1414" s="553">
        <v>42520</v>
      </c>
      <c r="G1414" s="3" t="s">
        <v>24029</v>
      </c>
      <c r="H1414" s="304">
        <v>0.21</v>
      </c>
    </row>
    <row r="1415" spans="1:8" ht="15.75">
      <c r="A1415" s="530">
        <v>1413</v>
      </c>
      <c r="B1415" s="552" t="s">
        <v>24279</v>
      </c>
      <c r="C1415" s="17" t="str">
        <f t="shared" si="29"/>
        <v>Yes</v>
      </c>
      <c r="D1415" s="17">
        <f t="shared" si="30"/>
        <v>0.86450000000000005</v>
      </c>
      <c r="E1415" s="591">
        <v>2395</v>
      </c>
      <c r="F1415" s="553">
        <v>42613</v>
      </c>
      <c r="G1415" s="3" t="s">
        <v>24029</v>
      </c>
      <c r="H1415" s="304">
        <v>0.35</v>
      </c>
    </row>
    <row r="1416" spans="1:8" ht="15.75">
      <c r="A1416" s="526">
        <v>1414</v>
      </c>
      <c r="B1416" s="552" t="s">
        <v>24280</v>
      </c>
      <c r="C1416" s="17" t="str">
        <f t="shared" si="29"/>
        <v>Yes</v>
      </c>
      <c r="D1416" s="17">
        <f t="shared" si="30"/>
        <v>0.9880000000000001</v>
      </c>
      <c r="E1416" s="591">
        <v>2698</v>
      </c>
      <c r="F1416" s="553">
        <v>42520</v>
      </c>
      <c r="G1416" s="3" t="s">
        <v>24029</v>
      </c>
      <c r="H1416" s="304">
        <v>0.4</v>
      </c>
    </row>
    <row r="1417" spans="1:8" ht="15.75">
      <c r="A1417" s="530">
        <v>1415</v>
      </c>
      <c r="B1417" s="552" t="s">
        <v>24281</v>
      </c>
      <c r="C1417" s="17" t="str">
        <f t="shared" si="29"/>
        <v>Yes</v>
      </c>
      <c r="D1417" s="17">
        <f t="shared" si="30"/>
        <v>0.3705</v>
      </c>
      <c r="E1417" s="591">
        <v>991</v>
      </c>
      <c r="F1417" s="553">
        <v>42520</v>
      </c>
      <c r="G1417" s="3" t="s">
        <v>24029</v>
      </c>
      <c r="H1417" s="304">
        <v>0.15</v>
      </c>
    </row>
    <row r="1418" spans="1:8" ht="15.75">
      <c r="A1418" s="530">
        <v>1416</v>
      </c>
      <c r="B1418" s="552" t="s">
        <v>24282</v>
      </c>
      <c r="C1418" s="17" t="str">
        <f t="shared" si="29"/>
        <v>Yes</v>
      </c>
      <c r="D1418" s="17">
        <f t="shared" si="30"/>
        <v>0.49400000000000005</v>
      </c>
      <c r="E1418" s="591">
        <v>1349</v>
      </c>
      <c r="F1418" s="553">
        <v>42520</v>
      </c>
      <c r="G1418" s="3" t="s">
        <v>24029</v>
      </c>
      <c r="H1418" s="304">
        <v>0.2</v>
      </c>
    </row>
    <row r="1419" spans="1:8" ht="15.75">
      <c r="A1419" s="530">
        <v>1417</v>
      </c>
      <c r="B1419" s="552" t="s">
        <v>24283</v>
      </c>
      <c r="C1419" s="17" t="str">
        <f t="shared" si="29"/>
        <v>Yes</v>
      </c>
      <c r="D1419" s="17">
        <f t="shared" si="30"/>
        <v>0.9880000000000001</v>
      </c>
      <c r="E1419" s="591">
        <v>2698</v>
      </c>
      <c r="F1419" s="553">
        <v>42613</v>
      </c>
      <c r="G1419" s="3" t="s">
        <v>24029</v>
      </c>
      <c r="H1419" s="304">
        <v>0.4</v>
      </c>
    </row>
    <row r="1420" spans="1:8" ht="15.75">
      <c r="A1420" s="526">
        <v>1418</v>
      </c>
      <c r="B1420" s="552" t="s">
        <v>24284</v>
      </c>
      <c r="C1420" s="17" t="str">
        <f t="shared" si="29"/>
        <v>Yes</v>
      </c>
      <c r="D1420" s="17">
        <f t="shared" si="30"/>
        <v>0.51870000000000005</v>
      </c>
      <c r="E1420" s="591">
        <v>1459</v>
      </c>
      <c r="F1420" s="553">
        <v>42520</v>
      </c>
      <c r="G1420" s="3" t="s">
        <v>24029</v>
      </c>
      <c r="H1420" s="304">
        <v>0.21</v>
      </c>
    </row>
    <row r="1421" spans="1:8" ht="15.75">
      <c r="A1421" s="530">
        <v>1419</v>
      </c>
      <c r="B1421" s="552" t="s">
        <v>24285</v>
      </c>
      <c r="C1421" s="17" t="str">
        <f t="shared" si="29"/>
        <v>Yes</v>
      </c>
      <c r="D1421" s="17">
        <f t="shared" si="30"/>
        <v>0.34580000000000005</v>
      </c>
      <c r="E1421" s="591">
        <v>964</v>
      </c>
      <c r="F1421" s="553">
        <v>42520</v>
      </c>
      <c r="G1421" s="3" t="s">
        <v>24029</v>
      </c>
      <c r="H1421" s="304">
        <v>0.14000000000000001</v>
      </c>
    </row>
    <row r="1422" spans="1:8" ht="15.75">
      <c r="A1422" s="530">
        <v>1420</v>
      </c>
      <c r="B1422" s="552" t="s">
        <v>24286</v>
      </c>
      <c r="C1422" s="17" t="str">
        <f t="shared" si="29"/>
        <v>No</v>
      </c>
      <c r="D1422" s="17">
        <f t="shared" si="30"/>
        <v>4.9400000000000004</v>
      </c>
      <c r="E1422" s="591">
        <v>13600</v>
      </c>
      <c r="F1422" s="553">
        <v>42520</v>
      </c>
      <c r="G1422" s="3" t="s">
        <v>24029</v>
      </c>
      <c r="H1422" s="304">
        <v>2</v>
      </c>
    </row>
    <row r="1423" spans="1:8" ht="15.75">
      <c r="A1423" s="530">
        <v>1421</v>
      </c>
      <c r="B1423" s="552" t="s">
        <v>24287</v>
      </c>
      <c r="C1423" s="17" t="str">
        <f t="shared" si="29"/>
        <v>Yes</v>
      </c>
      <c r="D1423" s="17">
        <f t="shared" si="30"/>
        <v>0.6916000000000001</v>
      </c>
      <c r="E1423" s="591">
        <v>1900</v>
      </c>
      <c r="F1423" s="553">
        <v>42520</v>
      </c>
      <c r="G1423" s="3" t="s">
        <v>24029</v>
      </c>
      <c r="H1423" s="304">
        <v>0.28000000000000003</v>
      </c>
    </row>
    <row r="1424" spans="1:8" ht="15.75">
      <c r="A1424" s="526">
        <v>1422</v>
      </c>
      <c r="B1424" s="552" t="s">
        <v>24288</v>
      </c>
      <c r="C1424" s="17" t="str">
        <f t="shared" si="29"/>
        <v>Yes</v>
      </c>
      <c r="D1424" s="17">
        <f t="shared" si="30"/>
        <v>0.34580000000000005</v>
      </c>
      <c r="E1424" s="591">
        <v>936</v>
      </c>
      <c r="F1424" s="553">
        <v>42520</v>
      </c>
      <c r="G1424" s="3" t="s">
        <v>24029</v>
      </c>
      <c r="H1424" s="304">
        <v>0.14000000000000001</v>
      </c>
    </row>
    <row r="1425" spans="1:8" ht="15.75">
      <c r="A1425" s="530">
        <v>1423</v>
      </c>
      <c r="B1425" s="552" t="s">
        <v>24289</v>
      </c>
      <c r="C1425" s="17" t="str">
        <f t="shared" si="29"/>
        <v>Yes</v>
      </c>
      <c r="D1425" s="17">
        <f t="shared" si="30"/>
        <v>0.7904000000000001</v>
      </c>
      <c r="E1425" s="591">
        <v>2175</v>
      </c>
      <c r="F1425" s="553">
        <v>42613</v>
      </c>
      <c r="G1425" s="3" t="s">
        <v>24029</v>
      </c>
      <c r="H1425" s="304">
        <v>0.32</v>
      </c>
    </row>
    <row r="1426" spans="1:8" ht="15.75">
      <c r="A1426" s="530">
        <v>1424</v>
      </c>
      <c r="B1426" s="552" t="s">
        <v>24290</v>
      </c>
      <c r="C1426" s="17" t="str">
        <f t="shared" si="29"/>
        <v>Yes</v>
      </c>
      <c r="D1426" s="17">
        <f t="shared" si="30"/>
        <v>0.7904000000000001</v>
      </c>
      <c r="E1426" s="591">
        <v>2175</v>
      </c>
      <c r="F1426" s="553">
        <v>42520</v>
      </c>
      <c r="G1426" s="3" t="s">
        <v>24029</v>
      </c>
      <c r="H1426" s="304">
        <v>0.32</v>
      </c>
    </row>
    <row r="1427" spans="1:8" ht="15.75">
      <c r="A1427" s="530">
        <v>1425</v>
      </c>
      <c r="B1427" s="552" t="s">
        <v>24291</v>
      </c>
      <c r="C1427" s="17" t="str">
        <f t="shared" si="29"/>
        <v>Yes</v>
      </c>
      <c r="D1427" s="17">
        <f t="shared" si="30"/>
        <v>1.2350000000000001</v>
      </c>
      <c r="E1427" s="591">
        <v>3386</v>
      </c>
      <c r="F1427" s="553">
        <v>42520</v>
      </c>
      <c r="G1427" s="3" t="s">
        <v>24029</v>
      </c>
      <c r="H1427" s="304">
        <v>0.5</v>
      </c>
    </row>
    <row r="1428" spans="1:8" ht="15.75">
      <c r="A1428" s="526">
        <v>1426</v>
      </c>
      <c r="B1428" s="552" t="s">
        <v>24292</v>
      </c>
      <c r="C1428" s="17" t="str">
        <f t="shared" si="29"/>
        <v>No</v>
      </c>
      <c r="D1428" s="17">
        <f t="shared" si="30"/>
        <v>4.9400000000000004</v>
      </c>
      <c r="E1428" s="591">
        <v>13600</v>
      </c>
      <c r="F1428" s="553">
        <v>42520</v>
      </c>
      <c r="G1428" s="3" t="s">
        <v>24029</v>
      </c>
      <c r="H1428" s="304">
        <v>2</v>
      </c>
    </row>
    <row r="1429" spans="1:8" ht="15.75">
      <c r="A1429" s="530">
        <v>1427</v>
      </c>
      <c r="B1429" s="552" t="s">
        <v>24293</v>
      </c>
      <c r="C1429" s="17" t="str">
        <f t="shared" si="29"/>
        <v>Yes</v>
      </c>
      <c r="D1429" s="17">
        <f t="shared" si="30"/>
        <v>2.4206000000000003</v>
      </c>
      <c r="E1429" s="591">
        <v>6662</v>
      </c>
      <c r="F1429" s="553">
        <v>42520</v>
      </c>
      <c r="G1429" s="3" t="s">
        <v>24029</v>
      </c>
      <c r="H1429" s="304">
        <v>0.98</v>
      </c>
    </row>
    <row r="1430" spans="1:8" ht="15.75">
      <c r="A1430" s="530">
        <v>1428</v>
      </c>
      <c r="B1430" s="552" t="s">
        <v>24294</v>
      </c>
      <c r="C1430" s="17" t="str">
        <f t="shared" si="29"/>
        <v>Yes</v>
      </c>
      <c r="D1430" s="17">
        <f t="shared" si="30"/>
        <v>3.9520000000000004</v>
      </c>
      <c r="E1430" s="591">
        <v>10847</v>
      </c>
      <c r="F1430" s="553">
        <v>42520</v>
      </c>
      <c r="G1430" s="3" t="s">
        <v>24029</v>
      </c>
      <c r="H1430" s="304">
        <v>1.6</v>
      </c>
    </row>
    <row r="1431" spans="1:8" ht="15.75">
      <c r="A1431" s="530">
        <v>1429</v>
      </c>
      <c r="B1431" s="552" t="s">
        <v>24295</v>
      </c>
      <c r="C1431" s="17" t="str">
        <f t="shared" si="29"/>
        <v>Yes</v>
      </c>
      <c r="D1431" s="17">
        <f t="shared" si="30"/>
        <v>2.1242000000000001</v>
      </c>
      <c r="E1431" s="591">
        <v>5864</v>
      </c>
      <c r="F1431" s="553">
        <v>42520</v>
      </c>
      <c r="G1431" s="3" t="s">
        <v>24029</v>
      </c>
      <c r="H1431" s="304">
        <v>0.86</v>
      </c>
    </row>
    <row r="1432" spans="1:8" ht="15.75">
      <c r="A1432" s="526">
        <v>1430</v>
      </c>
      <c r="B1432" s="552" t="s">
        <v>24296</v>
      </c>
      <c r="C1432" s="17" t="str">
        <f t="shared" si="29"/>
        <v>Yes</v>
      </c>
      <c r="D1432" s="17">
        <f t="shared" si="30"/>
        <v>0.51870000000000005</v>
      </c>
      <c r="E1432" s="591">
        <v>1459</v>
      </c>
      <c r="F1432" s="553">
        <v>42520</v>
      </c>
      <c r="G1432" s="3" t="s">
        <v>24029</v>
      </c>
      <c r="H1432" s="304">
        <v>0.21</v>
      </c>
    </row>
    <row r="1433" spans="1:8" ht="15.75">
      <c r="A1433" s="530">
        <v>1431</v>
      </c>
      <c r="B1433" s="552" t="s">
        <v>24297</v>
      </c>
      <c r="C1433" s="17" t="str">
        <f t="shared" si="29"/>
        <v>Yes</v>
      </c>
      <c r="D1433" s="17">
        <f t="shared" si="30"/>
        <v>0.34580000000000005</v>
      </c>
      <c r="E1433" s="591">
        <v>964</v>
      </c>
      <c r="F1433" s="553">
        <v>42520</v>
      </c>
      <c r="G1433" s="3" t="s">
        <v>24029</v>
      </c>
      <c r="H1433" s="304">
        <v>0.14000000000000001</v>
      </c>
    </row>
    <row r="1434" spans="1:8" ht="15.75">
      <c r="A1434" s="530">
        <v>1432</v>
      </c>
      <c r="B1434" s="552" t="s">
        <v>24298</v>
      </c>
      <c r="C1434" s="17" t="str">
        <f t="shared" si="29"/>
        <v>Yes</v>
      </c>
      <c r="D1434" s="17">
        <f t="shared" si="30"/>
        <v>0.34580000000000005</v>
      </c>
      <c r="E1434" s="591">
        <v>964</v>
      </c>
      <c r="F1434" s="553">
        <v>42520</v>
      </c>
      <c r="G1434" s="3" t="s">
        <v>24029</v>
      </c>
      <c r="H1434" s="304">
        <v>0.14000000000000001</v>
      </c>
    </row>
    <row r="1435" spans="1:8" ht="15.75">
      <c r="A1435" s="530">
        <v>1433</v>
      </c>
      <c r="B1435" s="552" t="s">
        <v>24299</v>
      </c>
      <c r="C1435" s="17" t="str">
        <f t="shared" si="29"/>
        <v>Yes</v>
      </c>
      <c r="D1435" s="17">
        <f t="shared" si="30"/>
        <v>1.2844000000000002</v>
      </c>
      <c r="E1435" s="591">
        <v>3524</v>
      </c>
      <c r="F1435" s="553">
        <v>42520</v>
      </c>
      <c r="G1435" s="3" t="s">
        <v>24029</v>
      </c>
      <c r="H1435" s="304">
        <v>0.52</v>
      </c>
    </row>
    <row r="1436" spans="1:8" ht="15.75">
      <c r="A1436" s="526">
        <v>1434</v>
      </c>
      <c r="B1436" s="552" t="s">
        <v>24300</v>
      </c>
      <c r="C1436" s="17" t="str">
        <f t="shared" si="29"/>
        <v>Yes</v>
      </c>
      <c r="D1436" s="17">
        <f t="shared" si="30"/>
        <v>0.39520000000000005</v>
      </c>
      <c r="E1436" s="591">
        <v>1101</v>
      </c>
      <c r="F1436" s="553">
        <v>42520</v>
      </c>
      <c r="G1436" s="3" t="s">
        <v>24029</v>
      </c>
      <c r="H1436" s="304">
        <v>0.16</v>
      </c>
    </row>
    <row r="1437" spans="1:8" ht="15.75">
      <c r="A1437" s="530">
        <v>1435</v>
      </c>
      <c r="B1437" s="552" t="s">
        <v>24301</v>
      </c>
      <c r="C1437" s="17" t="str">
        <f t="shared" si="29"/>
        <v>Yes</v>
      </c>
      <c r="D1437" s="17">
        <f t="shared" si="30"/>
        <v>0.56810000000000005</v>
      </c>
      <c r="E1437" s="591">
        <v>1597</v>
      </c>
      <c r="F1437" s="553">
        <v>42520</v>
      </c>
      <c r="G1437" s="3" t="s">
        <v>24029</v>
      </c>
      <c r="H1437" s="304">
        <v>0.23</v>
      </c>
    </row>
    <row r="1438" spans="1:8" ht="15.75">
      <c r="A1438" s="530">
        <v>1436</v>
      </c>
      <c r="B1438" s="552" t="s">
        <v>24302</v>
      </c>
      <c r="C1438" s="17" t="str">
        <f t="shared" si="29"/>
        <v>Yes</v>
      </c>
      <c r="D1438" s="17">
        <f t="shared" si="30"/>
        <v>0.88919999999999999</v>
      </c>
      <c r="E1438" s="591">
        <v>2478</v>
      </c>
      <c r="F1438" s="553">
        <v>42520</v>
      </c>
      <c r="G1438" s="3" t="s">
        <v>24029</v>
      </c>
      <c r="H1438" s="304">
        <v>0.36</v>
      </c>
    </row>
    <row r="1439" spans="1:8" ht="15.75">
      <c r="A1439" s="530">
        <v>1437</v>
      </c>
      <c r="B1439" s="552" t="s">
        <v>24303</v>
      </c>
      <c r="C1439" s="17" t="str">
        <f t="shared" ref="C1439:C1502" si="31">IF(H1439&lt;2,"Yes","No")</f>
        <v>Yes</v>
      </c>
      <c r="D1439" s="17">
        <f t="shared" si="30"/>
        <v>3.3098000000000005</v>
      </c>
      <c r="E1439" s="591">
        <v>9085</v>
      </c>
      <c r="F1439" s="553">
        <v>42520</v>
      </c>
      <c r="G1439" s="3" t="s">
        <v>24029</v>
      </c>
      <c r="H1439" s="304">
        <v>1.34</v>
      </c>
    </row>
    <row r="1440" spans="1:8" ht="15.75">
      <c r="A1440" s="526">
        <v>1438</v>
      </c>
      <c r="B1440" s="552" t="s">
        <v>24304</v>
      </c>
      <c r="C1440" s="17" t="str">
        <f t="shared" si="31"/>
        <v>Yes</v>
      </c>
      <c r="D1440" s="17">
        <f t="shared" si="30"/>
        <v>3.5074000000000001</v>
      </c>
      <c r="E1440" s="591">
        <v>9636</v>
      </c>
      <c r="F1440" s="553">
        <v>42520</v>
      </c>
      <c r="G1440" s="3" t="s">
        <v>24029</v>
      </c>
      <c r="H1440" s="304">
        <v>1.42</v>
      </c>
    </row>
    <row r="1441" spans="1:8" ht="15.75">
      <c r="A1441" s="530">
        <v>1439</v>
      </c>
      <c r="B1441" s="552" t="s">
        <v>24305</v>
      </c>
      <c r="C1441" s="17" t="str">
        <f t="shared" si="31"/>
        <v>Yes</v>
      </c>
      <c r="D1441" s="17">
        <f t="shared" si="30"/>
        <v>0.41990000000000005</v>
      </c>
      <c r="E1441" s="591">
        <v>1129</v>
      </c>
      <c r="F1441" s="553">
        <v>42520</v>
      </c>
      <c r="G1441" s="3" t="s">
        <v>24029</v>
      </c>
      <c r="H1441" s="304">
        <v>0.17</v>
      </c>
    </row>
    <row r="1442" spans="1:8" ht="15.75">
      <c r="A1442" s="530">
        <v>1440</v>
      </c>
      <c r="B1442" s="552" t="s">
        <v>12174</v>
      </c>
      <c r="C1442" s="17" t="str">
        <f t="shared" si="31"/>
        <v>Yes</v>
      </c>
      <c r="D1442" s="17">
        <f t="shared" si="30"/>
        <v>2.2971000000000004</v>
      </c>
      <c r="E1442" s="591">
        <v>6304</v>
      </c>
      <c r="F1442" s="553">
        <v>42613</v>
      </c>
      <c r="G1442" s="3" t="s">
        <v>24029</v>
      </c>
      <c r="H1442" s="304">
        <v>0.93</v>
      </c>
    </row>
    <row r="1443" spans="1:8" ht="15.75">
      <c r="A1443" s="530">
        <v>1441</v>
      </c>
      <c r="B1443" s="552" t="s">
        <v>24306</v>
      </c>
      <c r="C1443" s="17" t="str">
        <f t="shared" si="31"/>
        <v>No</v>
      </c>
      <c r="D1443" s="17">
        <f t="shared" si="30"/>
        <v>4.9400000000000004</v>
      </c>
      <c r="E1443" s="591">
        <v>13600</v>
      </c>
      <c r="F1443" s="553">
        <v>42520</v>
      </c>
      <c r="G1443" s="3" t="s">
        <v>24029</v>
      </c>
      <c r="H1443" s="304">
        <v>2</v>
      </c>
    </row>
    <row r="1444" spans="1:8" ht="15.75">
      <c r="A1444" s="526">
        <v>1442</v>
      </c>
      <c r="B1444" s="552" t="s">
        <v>24307</v>
      </c>
      <c r="C1444" s="17" t="str">
        <f t="shared" si="31"/>
        <v>Yes</v>
      </c>
      <c r="D1444" s="17">
        <f t="shared" si="30"/>
        <v>2.7417000000000002</v>
      </c>
      <c r="E1444" s="591">
        <v>7543</v>
      </c>
      <c r="F1444" s="553">
        <v>42613</v>
      </c>
      <c r="G1444" s="3" t="s">
        <v>24029</v>
      </c>
      <c r="H1444" s="304">
        <v>1.1100000000000001</v>
      </c>
    </row>
    <row r="1445" spans="1:8" ht="15.75">
      <c r="A1445" s="530">
        <v>1443</v>
      </c>
      <c r="B1445" s="552" t="s">
        <v>24308</v>
      </c>
      <c r="C1445" s="17" t="str">
        <f t="shared" si="31"/>
        <v>Yes</v>
      </c>
      <c r="D1445" s="17">
        <f t="shared" si="30"/>
        <v>1.7042999999999999</v>
      </c>
      <c r="E1445" s="591">
        <v>4708</v>
      </c>
      <c r="F1445" s="553">
        <v>42520</v>
      </c>
      <c r="G1445" s="3" t="s">
        <v>24029</v>
      </c>
      <c r="H1445" s="304">
        <v>0.69</v>
      </c>
    </row>
    <row r="1446" spans="1:8" ht="15.75">
      <c r="A1446" s="530">
        <v>1444</v>
      </c>
      <c r="B1446" s="552" t="s">
        <v>24309</v>
      </c>
      <c r="C1446" s="17" t="str">
        <f t="shared" si="31"/>
        <v>Yes</v>
      </c>
      <c r="D1446" s="17">
        <f t="shared" si="30"/>
        <v>2.6182000000000003</v>
      </c>
      <c r="E1446" s="591">
        <v>7240</v>
      </c>
      <c r="F1446" s="553">
        <v>42520</v>
      </c>
      <c r="G1446" s="3" t="s">
        <v>24029</v>
      </c>
      <c r="H1446" s="304">
        <v>1.06</v>
      </c>
    </row>
    <row r="1447" spans="1:8" ht="15.75">
      <c r="A1447" s="530">
        <v>1445</v>
      </c>
      <c r="B1447" s="552" t="s">
        <v>24310</v>
      </c>
      <c r="C1447" s="17" t="str">
        <f t="shared" si="31"/>
        <v>Yes</v>
      </c>
      <c r="D1447" s="17">
        <f t="shared" si="30"/>
        <v>1.9760000000000002</v>
      </c>
      <c r="E1447" s="591">
        <v>5451</v>
      </c>
      <c r="F1447" s="553">
        <v>42520</v>
      </c>
      <c r="G1447" s="3" t="s">
        <v>24029</v>
      </c>
      <c r="H1447" s="304">
        <v>0.8</v>
      </c>
    </row>
    <row r="1448" spans="1:8" ht="15.75">
      <c r="A1448" s="526">
        <v>1446</v>
      </c>
      <c r="B1448" s="552" t="s">
        <v>24311</v>
      </c>
      <c r="C1448" s="17" t="str">
        <f t="shared" si="31"/>
        <v>Yes</v>
      </c>
      <c r="D1448" s="17">
        <f t="shared" si="30"/>
        <v>0.1482</v>
      </c>
      <c r="E1448" s="591">
        <v>440</v>
      </c>
      <c r="F1448" s="553">
        <v>42520</v>
      </c>
      <c r="G1448" s="3" t="s">
        <v>24029</v>
      </c>
      <c r="H1448" s="304">
        <v>0.06</v>
      </c>
    </row>
    <row r="1449" spans="1:8" ht="15.75">
      <c r="A1449" s="530">
        <v>1447</v>
      </c>
      <c r="B1449" s="552" t="s">
        <v>24312</v>
      </c>
      <c r="C1449" s="17" t="str">
        <f t="shared" si="31"/>
        <v>No</v>
      </c>
      <c r="D1449" s="17">
        <f t="shared" si="30"/>
        <v>4.9400000000000004</v>
      </c>
      <c r="E1449" s="591">
        <v>13600</v>
      </c>
      <c r="F1449" s="553">
        <v>42520</v>
      </c>
      <c r="G1449" s="3" t="s">
        <v>24029</v>
      </c>
      <c r="H1449" s="304">
        <v>2</v>
      </c>
    </row>
    <row r="1450" spans="1:8" ht="15.75">
      <c r="A1450" s="530">
        <v>1448</v>
      </c>
      <c r="B1450" s="552" t="s">
        <v>24313</v>
      </c>
      <c r="C1450" s="17" t="str">
        <f t="shared" si="31"/>
        <v>Yes</v>
      </c>
      <c r="D1450" s="17">
        <f t="shared" si="30"/>
        <v>1.0374000000000001</v>
      </c>
      <c r="E1450" s="591">
        <v>2836</v>
      </c>
      <c r="F1450" s="553">
        <v>42520</v>
      </c>
      <c r="G1450" s="3" t="s">
        <v>24029</v>
      </c>
      <c r="H1450" s="304">
        <v>0.42</v>
      </c>
    </row>
    <row r="1451" spans="1:8" ht="15.75">
      <c r="A1451" s="530">
        <v>1449</v>
      </c>
      <c r="B1451" s="552" t="s">
        <v>24314</v>
      </c>
      <c r="C1451" s="17" t="str">
        <f t="shared" si="31"/>
        <v>Yes</v>
      </c>
      <c r="D1451" s="17">
        <f t="shared" si="30"/>
        <v>2.2230000000000003</v>
      </c>
      <c r="E1451" s="591">
        <v>6139</v>
      </c>
      <c r="F1451" s="553">
        <v>42520</v>
      </c>
      <c r="G1451" s="3" t="s">
        <v>24029</v>
      </c>
      <c r="H1451" s="304">
        <v>0.9</v>
      </c>
    </row>
    <row r="1452" spans="1:8" ht="15.75">
      <c r="A1452" s="526">
        <v>1450</v>
      </c>
      <c r="B1452" s="552" t="s">
        <v>22645</v>
      </c>
      <c r="C1452" s="17" t="str">
        <f t="shared" si="31"/>
        <v>Yes</v>
      </c>
      <c r="D1452" s="17">
        <f t="shared" si="30"/>
        <v>1.8525</v>
      </c>
      <c r="E1452" s="591">
        <v>5121</v>
      </c>
      <c r="F1452" s="553">
        <v>42520</v>
      </c>
      <c r="G1452" s="3" t="s">
        <v>24029</v>
      </c>
      <c r="H1452" s="304">
        <v>0.75</v>
      </c>
    </row>
    <row r="1453" spans="1:8" ht="15.75">
      <c r="A1453" s="530">
        <v>1451</v>
      </c>
      <c r="B1453" s="552" t="s">
        <v>24315</v>
      </c>
      <c r="C1453" s="17" t="str">
        <f t="shared" si="31"/>
        <v>Yes</v>
      </c>
      <c r="D1453" s="17">
        <f t="shared" si="30"/>
        <v>2.6676000000000002</v>
      </c>
      <c r="E1453" s="591">
        <v>7323</v>
      </c>
      <c r="F1453" s="553">
        <v>42520</v>
      </c>
      <c r="G1453" s="3" t="s">
        <v>24029</v>
      </c>
      <c r="H1453" s="304">
        <v>1.08</v>
      </c>
    </row>
    <row r="1454" spans="1:8" ht="15.75">
      <c r="A1454" s="530">
        <v>1452</v>
      </c>
      <c r="B1454" s="552" t="s">
        <v>24316</v>
      </c>
      <c r="C1454" s="17" t="str">
        <f t="shared" si="31"/>
        <v>Yes</v>
      </c>
      <c r="D1454" s="17">
        <f t="shared" si="30"/>
        <v>1.3338000000000001</v>
      </c>
      <c r="E1454" s="591">
        <v>3662</v>
      </c>
      <c r="F1454" s="553">
        <v>42520</v>
      </c>
      <c r="G1454" s="3" t="s">
        <v>24029</v>
      </c>
      <c r="H1454" s="304">
        <v>0.54</v>
      </c>
    </row>
    <row r="1455" spans="1:8" ht="15.75">
      <c r="A1455" s="530">
        <v>1453</v>
      </c>
      <c r="B1455" s="552" t="s">
        <v>24317</v>
      </c>
      <c r="C1455" s="17" t="str">
        <f t="shared" si="31"/>
        <v>Yes</v>
      </c>
      <c r="D1455" s="17">
        <f t="shared" si="30"/>
        <v>4.7423999999999999</v>
      </c>
      <c r="E1455" s="591">
        <v>13077</v>
      </c>
      <c r="F1455" s="553">
        <v>42520</v>
      </c>
      <c r="G1455" s="3" t="s">
        <v>24029</v>
      </c>
      <c r="H1455" s="304">
        <v>1.92</v>
      </c>
    </row>
    <row r="1456" spans="1:8" ht="15.75">
      <c r="A1456" s="526">
        <v>1454</v>
      </c>
      <c r="B1456" s="552" t="s">
        <v>24318</v>
      </c>
      <c r="C1456" s="17" t="str">
        <f t="shared" si="31"/>
        <v>Yes</v>
      </c>
      <c r="D1456" s="17">
        <f t="shared" si="30"/>
        <v>0.32110000000000005</v>
      </c>
      <c r="E1456" s="591">
        <v>853</v>
      </c>
      <c r="F1456" s="553">
        <v>42520</v>
      </c>
      <c r="G1456" s="3" t="s">
        <v>24029</v>
      </c>
      <c r="H1456" s="304">
        <v>0.13</v>
      </c>
    </row>
    <row r="1457" spans="1:8" ht="15.75">
      <c r="A1457" s="530">
        <v>1455</v>
      </c>
      <c r="B1457" s="552" t="s">
        <v>24319</v>
      </c>
      <c r="C1457" s="17" t="str">
        <f t="shared" si="31"/>
        <v>Yes</v>
      </c>
      <c r="D1457" s="17">
        <f t="shared" si="30"/>
        <v>2.8405</v>
      </c>
      <c r="E1457" s="591">
        <v>7819</v>
      </c>
      <c r="F1457" s="553">
        <v>42520</v>
      </c>
      <c r="G1457" s="3" t="s">
        <v>24029</v>
      </c>
      <c r="H1457" s="304">
        <v>1.1499999999999999</v>
      </c>
    </row>
    <row r="1458" spans="1:8" ht="15.75">
      <c r="A1458" s="530">
        <v>1456</v>
      </c>
      <c r="B1458" s="552" t="s">
        <v>24320</v>
      </c>
      <c r="C1458" s="17" t="str">
        <f t="shared" si="31"/>
        <v>No</v>
      </c>
      <c r="D1458" s="17">
        <f t="shared" si="30"/>
        <v>4.9400000000000004</v>
      </c>
      <c r="E1458" s="591">
        <v>13600</v>
      </c>
      <c r="F1458" s="553">
        <v>42520</v>
      </c>
      <c r="G1458" s="3" t="s">
        <v>24029</v>
      </c>
      <c r="H1458" s="304">
        <v>2</v>
      </c>
    </row>
    <row r="1459" spans="1:8" ht="15.75">
      <c r="A1459" s="530">
        <v>1457</v>
      </c>
      <c r="B1459" s="552" t="s">
        <v>24321</v>
      </c>
      <c r="C1459" s="17" t="str">
        <f t="shared" si="31"/>
        <v>Yes</v>
      </c>
      <c r="D1459" s="17">
        <f t="shared" si="30"/>
        <v>0.81510000000000016</v>
      </c>
      <c r="E1459" s="591">
        <v>2257</v>
      </c>
      <c r="F1459" s="553">
        <v>42520</v>
      </c>
      <c r="G1459" s="3" t="s">
        <v>24029</v>
      </c>
      <c r="H1459" s="304">
        <v>0.33</v>
      </c>
    </row>
    <row r="1460" spans="1:8" ht="15.75">
      <c r="A1460" s="526">
        <v>1458</v>
      </c>
      <c r="B1460" s="552" t="s">
        <v>19521</v>
      </c>
      <c r="C1460" s="17" t="str">
        <f t="shared" si="31"/>
        <v>Yes</v>
      </c>
      <c r="D1460" s="17">
        <f t="shared" si="30"/>
        <v>2.0253999999999999</v>
      </c>
      <c r="E1460" s="591">
        <v>5561</v>
      </c>
      <c r="F1460" s="553">
        <v>42520</v>
      </c>
      <c r="G1460" s="3" t="s">
        <v>24029</v>
      </c>
      <c r="H1460" s="304">
        <v>0.82</v>
      </c>
    </row>
    <row r="1461" spans="1:8" ht="15.75">
      <c r="A1461" s="530">
        <v>1459</v>
      </c>
      <c r="B1461" s="552" t="s">
        <v>24322</v>
      </c>
      <c r="C1461" s="17" t="str">
        <f t="shared" si="31"/>
        <v>Yes</v>
      </c>
      <c r="D1461" s="17">
        <f t="shared" si="30"/>
        <v>2.2230000000000003</v>
      </c>
      <c r="E1461" s="591">
        <v>6139</v>
      </c>
      <c r="F1461" s="553">
        <v>42520</v>
      </c>
      <c r="G1461" s="3" t="s">
        <v>24029</v>
      </c>
      <c r="H1461" s="304">
        <v>0.9</v>
      </c>
    </row>
    <row r="1462" spans="1:8" ht="15.75">
      <c r="A1462" s="530">
        <v>1460</v>
      </c>
      <c r="B1462" s="552" t="s">
        <v>24323</v>
      </c>
      <c r="C1462" s="17" t="str">
        <f t="shared" si="31"/>
        <v>Yes</v>
      </c>
      <c r="D1462" s="17">
        <f t="shared" si="30"/>
        <v>0.86450000000000005</v>
      </c>
      <c r="E1462" s="591">
        <v>2395</v>
      </c>
      <c r="F1462" s="553">
        <v>42613</v>
      </c>
      <c r="G1462" s="3" t="s">
        <v>24029</v>
      </c>
      <c r="H1462" s="304">
        <v>0.35</v>
      </c>
    </row>
    <row r="1463" spans="1:8" ht="15.75">
      <c r="A1463" s="530">
        <v>1461</v>
      </c>
      <c r="B1463" s="552" t="s">
        <v>24324</v>
      </c>
      <c r="C1463" s="17" t="str">
        <f t="shared" si="31"/>
        <v>Yes</v>
      </c>
      <c r="D1463" s="17">
        <f t="shared" si="30"/>
        <v>0.51870000000000005</v>
      </c>
      <c r="E1463" s="591">
        <v>1432</v>
      </c>
      <c r="F1463" s="553">
        <v>42520</v>
      </c>
      <c r="G1463" s="3" t="s">
        <v>24029</v>
      </c>
      <c r="H1463" s="304">
        <v>0.21</v>
      </c>
    </row>
    <row r="1464" spans="1:8" ht="15.75">
      <c r="A1464" s="526">
        <v>1462</v>
      </c>
      <c r="B1464" s="552" t="s">
        <v>24325</v>
      </c>
      <c r="C1464" s="17" t="str">
        <f t="shared" si="31"/>
        <v>Yes</v>
      </c>
      <c r="D1464" s="17">
        <f t="shared" si="30"/>
        <v>1.0126999999999999</v>
      </c>
      <c r="E1464" s="591">
        <v>2781</v>
      </c>
      <c r="F1464" s="553">
        <v>42520</v>
      </c>
      <c r="G1464" s="3" t="s">
        <v>24029</v>
      </c>
      <c r="H1464" s="304">
        <v>0.41</v>
      </c>
    </row>
    <row r="1465" spans="1:8" ht="15.75">
      <c r="A1465" s="530">
        <v>1463</v>
      </c>
      <c r="B1465" s="552" t="s">
        <v>24326</v>
      </c>
      <c r="C1465" s="17" t="str">
        <f t="shared" si="31"/>
        <v>Yes</v>
      </c>
      <c r="D1465" s="17">
        <f t="shared" si="30"/>
        <v>0.59279999999999999</v>
      </c>
      <c r="E1465" s="591">
        <v>1624</v>
      </c>
      <c r="F1465" s="553">
        <v>42520</v>
      </c>
      <c r="G1465" s="3" t="s">
        <v>24029</v>
      </c>
      <c r="H1465" s="304">
        <v>0.24</v>
      </c>
    </row>
    <row r="1466" spans="1:8" ht="15.75">
      <c r="A1466" s="530">
        <v>1464</v>
      </c>
      <c r="B1466" s="552" t="s">
        <v>24327</v>
      </c>
      <c r="C1466" s="17" t="str">
        <f t="shared" si="31"/>
        <v>Yes</v>
      </c>
      <c r="D1466" s="17">
        <f t="shared" si="30"/>
        <v>1.3091000000000002</v>
      </c>
      <c r="E1466" s="591">
        <v>3634</v>
      </c>
      <c r="F1466" s="553">
        <v>42520</v>
      </c>
      <c r="G1466" s="3" t="s">
        <v>24029</v>
      </c>
      <c r="H1466" s="304">
        <v>0.53</v>
      </c>
    </row>
    <row r="1467" spans="1:8" ht="15.75">
      <c r="A1467" s="530">
        <v>1465</v>
      </c>
      <c r="B1467" s="552" t="s">
        <v>24328</v>
      </c>
      <c r="C1467" s="17" t="str">
        <f t="shared" si="31"/>
        <v>Yes</v>
      </c>
      <c r="D1467" s="17">
        <f t="shared" si="30"/>
        <v>2.8405</v>
      </c>
      <c r="E1467" s="591">
        <v>7791</v>
      </c>
      <c r="F1467" s="553">
        <v>42520</v>
      </c>
      <c r="G1467" s="3" t="s">
        <v>24029</v>
      </c>
      <c r="H1467" s="304">
        <v>1.1499999999999999</v>
      </c>
    </row>
    <row r="1468" spans="1:8" ht="15.75">
      <c r="A1468" s="526">
        <v>1466</v>
      </c>
      <c r="B1468" s="552" t="s">
        <v>24329</v>
      </c>
      <c r="C1468" s="17" t="str">
        <f t="shared" si="31"/>
        <v>Yes</v>
      </c>
      <c r="D1468" s="17">
        <f t="shared" si="30"/>
        <v>4.8412000000000006</v>
      </c>
      <c r="E1468" s="591">
        <v>13352</v>
      </c>
      <c r="F1468" s="553">
        <v>42520</v>
      </c>
      <c r="G1468" s="3" t="s">
        <v>24029</v>
      </c>
      <c r="H1468" s="304">
        <v>1.96</v>
      </c>
    </row>
    <row r="1469" spans="1:8" ht="15.75">
      <c r="A1469" s="530">
        <v>1467</v>
      </c>
      <c r="B1469" s="552" t="s">
        <v>24330</v>
      </c>
      <c r="C1469" s="17" t="str">
        <f t="shared" si="31"/>
        <v>Yes</v>
      </c>
      <c r="D1469" s="17">
        <f t="shared" si="30"/>
        <v>1.2844000000000002</v>
      </c>
      <c r="E1469" s="591">
        <v>3524</v>
      </c>
      <c r="F1469" s="553">
        <v>42613</v>
      </c>
      <c r="G1469" s="3" t="s">
        <v>24029</v>
      </c>
      <c r="H1469" s="304">
        <v>0.52</v>
      </c>
    </row>
    <row r="1470" spans="1:8" ht="15.75">
      <c r="A1470" s="530">
        <v>1468</v>
      </c>
      <c r="B1470" s="552" t="s">
        <v>24331</v>
      </c>
      <c r="C1470" s="17" t="str">
        <f t="shared" si="31"/>
        <v>Yes</v>
      </c>
      <c r="D1470" s="17">
        <f t="shared" si="30"/>
        <v>1.5561</v>
      </c>
      <c r="E1470" s="591">
        <v>4295</v>
      </c>
      <c r="F1470" s="553">
        <v>42613</v>
      </c>
      <c r="G1470" s="3" t="s">
        <v>24029</v>
      </c>
      <c r="H1470" s="304">
        <v>0.63</v>
      </c>
    </row>
    <row r="1471" spans="1:8" ht="15.75">
      <c r="A1471" s="530">
        <v>1469</v>
      </c>
      <c r="B1471" s="552" t="s">
        <v>24332</v>
      </c>
      <c r="C1471" s="17" t="str">
        <f t="shared" si="31"/>
        <v>Yes</v>
      </c>
      <c r="D1471" s="17">
        <f t="shared" si="30"/>
        <v>0.8398000000000001</v>
      </c>
      <c r="E1471" s="591">
        <v>2340</v>
      </c>
      <c r="F1471" s="553">
        <v>42520</v>
      </c>
      <c r="G1471" s="3" t="s">
        <v>24029</v>
      </c>
      <c r="H1471" s="304">
        <v>0.34</v>
      </c>
    </row>
    <row r="1472" spans="1:8" ht="15.75">
      <c r="A1472" s="526">
        <v>1470</v>
      </c>
      <c r="B1472" s="552" t="s">
        <v>24333</v>
      </c>
      <c r="C1472" s="17" t="str">
        <f t="shared" si="31"/>
        <v>Yes</v>
      </c>
      <c r="D1472" s="17">
        <f t="shared" si="30"/>
        <v>1.0374000000000001</v>
      </c>
      <c r="E1472" s="591">
        <v>2836</v>
      </c>
      <c r="F1472" s="553">
        <v>42520</v>
      </c>
      <c r="G1472" s="3" t="s">
        <v>24029</v>
      </c>
      <c r="H1472" s="304">
        <v>0.42</v>
      </c>
    </row>
    <row r="1473" spans="1:8" ht="15.75">
      <c r="A1473" s="530">
        <v>1471</v>
      </c>
      <c r="B1473" s="552" t="s">
        <v>24334</v>
      </c>
      <c r="C1473" s="17" t="str">
        <f t="shared" si="31"/>
        <v>No</v>
      </c>
      <c r="D1473" s="17">
        <f t="shared" si="30"/>
        <v>4.9400000000000004</v>
      </c>
      <c r="E1473" s="591">
        <v>13600</v>
      </c>
      <c r="F1473" s="553">
        <v>42520</v>
      </c>
      <c r="G1473" s="3" t="s">
        <v>24029</v>
      </c>
      <c r="H1473" s="304">
        <v>2</v>
      </c>
    </row>
    <row r="1474" spans="1:8" ht="15.75">
      <c r="A1474" s="530">
        <v>1472</v>
      </c>
      <c r="B1474" s="552" t="s">
        <v>24335</v>
      </c>
      <c r="C1474" s="17" t="str">
        <f t="shared" si="31"/>
        <v>Yes</v>
      </c>
      <c r="D1474" s="17">
        <f t="shared" si="30"/>
        <v>1.9266000000000003</v>
      </c>
      <c r="E1474" s="591">
        <v>5286</v>
      </c>
      <c r="F1474" s="553">
        <v>42520</v>
      </c>
      <c r="G1474" s="3" t="s">
        <v>24029</v>
      </c>
      <c r="H1474" s="304">
        <v>0.78</v>
      </c>
    </row>
    <row r="1475" spans="1:8" ht="15.75">
      <c r="A1475" s="530">
        <v>1473</v>
      </c>
      <c r="B1475" s="552" t="s">
        <v>24336</v>
      </c>
      <c r="C1475" s="17" t="str">
        <f t="shared" si="31"/>
        <v>Yes</v>
      </c>
      <c r="D1475" s="17">
        <f t="shared" si="30"/>
        <v>0.46930000000000005</v>
      </c>
      <c r="E1475" s="591">
        <v>1321</v>
      </c>
      <c r="F1475" s="553">
        <v>42520</v>
      </c>
      <c r="G1475" s="3" t="s">
        <v>24029</v>
      </c>
      <c r="H1475" s="304">
        <v>0.19</v>
      </c>
    </row>
    <row r="1476" spans="1:8" ht="15.75">
      <c r="A1476" s="526">
        <v>1474</v>
      </c>
      <c r="B1476" s="552" t="s">
        <v>24337</v>
      </c>
      <c r="C1476" s="17" t="str">
        <f t="shared" si="31"/>
        <v>Yes</v>
      </c>
      <c r="D1476" s="17">
        <f t="shared" si="30"/>
        <v>2.8652000000000002</v>
      </c>
      <c r="E1476" s="591">
        <v>7901</v>
      </c>
      <c r="F1476" s="553">
        <v>42520</v>
      </c>
      <c r="G1476" s="3" t="s">
        <v>24029</v>
      </c>
      <c r="H1476" s="304">
        <v>1.1599999999999999</v>
      </c>
    </row>
    <row r="1477" spans="1:8" ht="15.75">
      <c r="A1477" s="530">
        <v>1475</v>
      </c>
      <c r="B1477" s="552" t="s">
        <v>12200</v>
      </c>
      <c r="C1477" s="17" t="str">
        <f t="shared" si="31"/>
        <v>Yes</v>
      </c>
      <c r="D1477" s="17">
        <f t="shared" ref="D1477:D1540" si="32">H1477*2.47</f>
        <v>0.8398000000000001</v>
      </c>
      <c r="E1477" s="591">
        <v>2313</v>
      </c>
      <c r="F1477" s="553">
        <v>42520</v>
      </c>
      <c r="G1477" s="3" t="s">
        <v>24029</v>
      </c>
      <c r="H1477" s="304">
        <v>0.34</v>
      </c>
    </row>
    <row r="1478" spans="1:8" ht="15.75">
      <c r="A1478" s="530">
        <v>1476</v>
      </c>
      <c r="B1478" s="552" t="s">
        <v>24338</v>
      </c>
      <c r="C1478" s="17" t="str">
        <f t="shared" si="31"/>
        <v>Yes</v>
      </c>
      <c r="D1478" s="17">
        <f t="shared" si="32"/>
        <v>3.0628000000000002</v>
      </c>
      <c r="E1478" s="591">
        <v>8452</v>
      </c>
      <c r="F1478" s="553">
        <v>42520</v>
      </c>
      <c r="G1478" s="3" t="s">
        <v>24029</v>
      </c>
      <c r="H1478" s="304">
        <v>1.24</v>
      </c>
    </row>
    <row r="1479" spans="1:8" ht="15.75">
      <c r="A1479" s="530">
        <v>1477</v>
      </c>
      <c r="B1479" s="552" t="s">
        <v>24339</v>
      </c>
      <c r="C1479" s="17" t="str">
        <f t="shared" si="31"/>
        <v>Yes</v>
      </c>
      <c r="D1479" s="17">
        <f t="shared" si="32"/>
        <v>0.2717</v>
      </c>
      <c r="E1479" s="591">
        <v>771</v>
      </c>
      <c r="F1479" s="553">
        <v>42520</v>
      </c>
      <c r="G1479" s="3" t="s">
        <v>24029</v>
      </c>
      <c r="H1479" s="304">
        <v>0.11</v>
      </c>
    </row>
    <row r="1480" spans="1:8" ht="15.75">
      <c r="A1480" s="526">
        <v>1478</v>
      </c>
      <c r="B1480" s="552" t="s">
        <v>12172</v>
      </c>
      <c r="C1480" s="17" t="str">
        <f t="shared" si="31"/>
        <v>Yes</v>
      </c>
      <c r="D1480" s="17">
        <f t="shared" si="32"/>
        <v>0.17290000000000003</v>
      </c>
      <c r="E1480" s="591">
        <v>468</v>
      </c>
      <c r="F1480" s="553">
        <v>42520</v>
      </c>
      <c r="G1480" s="3" t="s">
        <v>24029</v>
      </c>
      <c r="H1480" s="304">
        <v>7.0000000000000007E-2</v>
      </c>
    </row>
    <row r="1481" spans="1:8" ht="15.75">
      <c r="A1481" s="530">
        <v>1479</v>
      </c>
      <c r="B1481" s="552" t="s">
        <v>24340</v>
      </c>
      <c r="C1481" s="17" t="str">
        <f t="shared" si="31"/>
        <v>Yes</v>
      </c>
      <c r="D1481" s="17">
        <f t="shared" si="32"/>
        <v>0.66690000000000005</v>
      </c>
      <c r="E1481" s="591">
        <v>1817</v>
      </c>
      <c r="F1481" s="553">
        <v>42520</v>
      </c>
      <c r="G1481" s="3" t="s">
        <v>24029</v>
      </c>
      <c r="H1481" s="304">
        <v>0.27</v>
      </c>
    </row>
    <row r="1482" spans="1:8" ht="15.75">
      <c r="A1482" s="530">
        <v>1480</v>
      </c>
      <c r="B1482" s="552" t="s">
        <v>5420</v>
      </c>
      <c r="C1482" s="17" t="str">
        <f t="shared" si="31"/>
        <v>Yes</v>
      </c>
      <c r="D1482" s="17">
        <f t="shared" si="32"/>
        <v>3.1122000000000001</v>
      </c>
      <c r="E1482" s="591">
        <v>8562</v>
      </c>
      <c r="F1482" s="553">
        <v>42520</v>
      </c>
      <c r="G1482" s="3" t="s">
        <v>24029</v>
      </c>
      <c r="H1482" s="304">
        <v>1.26</v>
      </c>
    </row>
    <row r="1483" spans="1:8" ht="15.75">
      <c r="A1483" s="530">
        <v>1481</v>
      </c>
      <c r="B1483" s="552" t="s">
        <v>24341</v>
      </c>
      <c r="C1483" s="17" t="str">
        <f t="shared" si="31"/>
        <v>Yes</v>
      </c>
      <c r="D1483" s="17">
        <f t="shared" si="32"/>
        <v>1.0126999999999999</v>
      </c>
      <c r="E1483" s="591">
        <v>2781</v>
      </c>
      <c r="F1483" s="553">
        <v>42520</v>
      </c>
      <c r="G1483" s="3" t="s">
        <v>24029</v>
      </c>
      <c r="H1483" s="304">
        <v>0.41</v>
      </c>
    </row>
    <row r="1484" spans="1:8" ht="15.75">
      <c r="A1484" s="526">
        <v>1482</v>
      </c>
      <c r="B1484" s="552" t="s">
        <v>24342</v>
      </c>
      <c r="C1484" s="17" t="str">
        <f t="shared" si="31"/>
        <v>Yes</v>
      </c>
      <c r="D1484" s="17">
        <f t="shared" si="32"/>
        <v>1.8031000000000001</v>
      </c>
      <c r="E1484" s="591">
        <v>4983</v>
      </c>
      <c r="F1484" s="553">
        <v>42520</v>
      </c>
      <c r="G1484" s="3" t="s">
        <v>24029</v>
      </c>
      <c r="H1484" s="304">
        <v>0.73</v>
      </c>
    </row>
    <row r="1485" spans="1:8" ht="15.75">
      <c r="A1485" s="530">
        <v>1483</v>
      </c>
      <c r="B1485" s="552" t="s">
        <v>24343</v>
      </c>
      <c r="C1485" s="17" t="str">
        <f t="shared" si="31"/>
        <v>Yes</v>
      </c>
      <c r="D1485" s="17">
        <f t="shared" si="32"/>
        <v>0.91390000000000005</v>
      </c>
      <c r="E1485" s="591">
        <v>2505</v>
      </c>
      <c r="F1485" s="553">
        <v>42520</v>
      </c>
      <c r="G1485" s="3" t="s">
        <v>24029</v>
      </c>
      <c r="H1485" s="304">
        <v>0.37</v>
      </c>
    </row>
    <row r="1486" spans="1:8" ht="15.75">
      <c r="A1486" s="530">
        <v>1484</v>
      </c>
      <c r="B1486" s="552" t="s">
        <v>24344</v>
      </c>
      <c r="C1486" s="17" t="str">
        <f t="shared" si="31"/>
        <v>Yes</v>
      </c>
      <c r="D1486" s="17">
        <f t="shared" si="32"/>
        <v>0.91390000000000005</v>
      </c>
      <c r="E1486" s="591">
        <v>2505</v>
      </c>
      <c r="F1486" s="553">
        <v>42520</v>
      </c>
      <c r="G1486" s="3" t="s">
        <v>24029</v>
      </c>
      <c r="H1486" s="304">
        <v>0.37</v>
      </c>
    </row>
    <row r="1487" spans="1:8" ht="15.75">
      <c r="A1487" s="530">
        <v>1485</v>
      </c>
      <c r="B1487" s="552" t="s">
        <v>24345</v>
      </c>
      <c r="C1487" s="17" t="str">
        <f t="shared" si="31"/>
        <v>Yes</v>
      </c>
      <c r="D1487" s="17">
        <f t="shared" si="32"/>
        <v>1.2103000000000002</v>
      </c>
      <c r="E1487" s="591">
        <v>3304</v>
      </c>
      <c r="F1487" s="553">
        <v>42520</v>
      </c>
      <c r="G1487" s="3" t="s">
        <v>24029</v>
      </c>
      <c r="H1487" s="304">
        <v>0.49</v>
      </c>
    </row>
    <row r="1488" spans="1:8" ht="15.75">
      <c r="A1488" s="526">
        <v>1486</v>
      </c>
      <c r="B1488" s="552" t="s">
        <v>24346</v>
      </c>
      <c r="C1488" s="17" t="str">
        <f t="shared" si="31"/>
        <v>Yes</v>
      </c>
      <c r="D1488" s="17">
        <f t="shared" si="32"/>
        <v>0.51870000000000005</v>
      </c>
      <c r="E1488" s="591">
        <v>1459</v>
      </c>
      <c r="F1488" s="553">
        <v>42520</v>
      </c>
      <c r="G1488" s="3" t="s">
        <v>24029</v>
      </c>
      <c r="H1488" s="304">
        <v>0.21</v>
      </c>
    </row>
    <row r="1489" spans="1:8" ht="15.75">
      <c r="A1489" s="530">
        <v>1487</v>
      </c>
      <c r="B1489" s="552" t="s">
        <v>24347</v>
      </c>
      <c r="C1489" s="17" t="str">
        <f t="shared" si="31"/>
        <v>Yes</v>
      </c>
      <c r="D1489" s="17">
        <f t="shared" si="32"/>
        <v>0.2964</v>
      </c>
      <c r="E1489" s="591">
        <v>826</v>
      </c>
      <c r="F1489" s="553">
        <v>42520</v>
      </c>
      <c r="G1489" s="3" t="s">
        <v>24029</v>
      </c>
      <c r="H1489" s="304">
        <v>0.12</v>
      </c>
    </row>
    <row r="1490" spans="1:8" ht="15.75">
      <c r="A1490" s="530">
        <v>1488</v>
      </c>
      <c r="B1490" s="552" t="s">
        <v>24348</v>
      </c>
      <c r="C1490" s="17" t="str">
        <f t="shared" si="31"/>
        <v>Yes</v>
      </c>
      <c r="D1490" s="17">
        <f t="shared" si="32"/>
        <v>0.7904000000000001</v>
      </c>
      <c r="E1490" s="591">
        <v>2202</v>
      </c>
      <c r="F1490" s="553">
        <v>42520</v>
      </c>
      <c r="G1490" s="3" t="s">
        <v>24029</v>
      </c>
      <c r="H1490" s="304">
        <v>0.32</v>
      </c>
    </row>
    <row r="1491" spans="1:8" ht="15.75">
      <c r="A1491" s="530">
        <v>1489</v>
      </c>
      <c r="B1491" s="552" t="s">
        <v>24349</v>
      </c>
      <c r="C1491" s="17" t="str">
        <f t="shared" si="31"/>
        <v>Yes</v>
      </c>
      <c r="D1491" s="17">
        <f t="shared" si="32"/>
        <v>2.4700000000000002</v>
      </c>
      <c r="E1491" s="591">
        <v>6828</v>
      </c>
      <c r="F1491" s="553">
        <v>42520</v>
      </c>
      <c r="G1491" s="3" t="s">
        <v>24029</v>
      </c>
      <c r="H1491" s="304">
        <v>1</v>
      </c>
    </row>
    <row r="1492" spans="1:8" ht="15.75">
      <c r="A1492" s="526">
        <v>1490</v>
      </c>
      <c r="B1492" s="552" t="s">
        <v>24350</v>
      </c>
      <c r="C1492" s="17" t="str">
        <f t="shared" si="31"/>
        <v>Yes</v>
      </c>
      <c r="D1492" s="17">
        <f t="shared" si="32"/>
        <v>0.51870000000000005</v>
      </c>
      <c r="E1492" s="591">
        <v>1459</v>
      </c>
      <c r="F1492" s="553">
        <v>42520</v>
      </c>
      <c r="G1492" s="3" t="s">
        <v>24029</v>
      </c>
      <c r="H1492" s="304">
        <v>0.21</v>
      </c>
    </row>
    <row r="1493" spans="1:8" ht="15.75">
      <c r="A1493" s="530">
        <v>1491</v>
      </c>
      <c r="B1493" s="552" t="s">
        <v>24351</v>
      </c>
      <c r="C1493" s="17" t="str">
        <f t="shared" si="31"/>
        <v>Yes</v>
      </c>
      <c r="D1493" s="17">
        <f t="shared" si="32"/>
        <v>0.59279999999999999</v>
      </c>
      <c r="E1493" s="591">
        <v>1624</v>
      </c>
      <c r="F1493" s="553">
        <v>42520</v>
      </c>
      <c r="G1493" s="3" t="s">
        <v>24029</v>
      </c>
      <c r="H1493" s="304">
        <v>0.24</v>
      </c>
    </row>
    <row r="1494" spans="1:8" ht="15.75">
      <c r="A1494" s="530">
        <v>1492</v>
      </c>
      <c r="B1494" s="552" t="s">
        <v>24352</v>
      </c>
      <c r="C1494" s="17" t="str">
        <f t="shared" si="31"/>
        <v>Yes</v>
      </c>
      <c r="D1494" s="17">
        <f t="shared" si="32"/>
        <v>2.5194000000000001</v>
      </c>
      <c r="E1494" s="591">
        <v>6938</v>
      </c>
      <c r="F1494" s="553">
        <v>42520</v>
      </c>
      <c r="G1494" s="3" t="s">
        <v>24029</v>
      </c>
      <c r="H1494" s="304">
        <v>1.02</v>
      </c>
    </row>
    <row r="1495" spans="1:8" ht="15.75">
      <c r="A1495" s="530">
        <v>1493</v>
      </c>
      <c r="B1495" s="552" t="s">
        <v>24353</v>
      </c>
      <c r="C1495" s="17" t="str">
        <f t="shared" si="31"/>
        <v>Yes</v>
      </c>
      <c r="D1495" s="17">
        <f t="shared" si="32"/>
        <v>3.9767000000000006</v>
      </c>
      <c r="E1495" s="591">
        <v>10930</v>
      </c>
      <c r="F1495" s="553">
        <v>42613</v>
      </c>
      <c r="G1495" s="3" t="s">
        <v>24029</v>
      </c>
      <c r="H1495" s="304">
        <v>1.61</v>
      </c>
    </row>
    <row r="1496" spans="1:8" ht="15.75">
      <c r="A1496" s="526">
        <v>1494</v>
      </c>
      <c r="B1496" s="552" t="s">
        <v>24354</v>
      </c>
      <c r="C1496" s="17" t="str">
        <f t="shared" si="31"/>
        <v>Yes</v>
      </c>
      <c r="D1496" s="17">
        <f t="shared" si="32"/>
        <v>1.4078999999999999</v>
      </c>
      <c r="E1496" s="591">
        <v>3909</v>
      </c>
      <c r="F1496" s="553">
        <v>42520</v>
      </c>
      <c r="G1496" s="3" t="s">
        <v>24029</v>
      </c>
      <c r="H1496" s="304">
        <v>0.56999999999999995</v>
      </c>
    </row>
    <row r="1497" spans="1:8" ht="15.75">
      <c r="A1497" s="530">
        <v>1495</v>
      </c>
      <c r="B1497" s="552" t="s">
        <v>24355</v>
      </c>
      <c r="C1497" s="17" t="str">
        <f t="shared" si="31"/>
        <v>Yes</v>
      </c>
      <c r="D1497" s="17">
        <f t="shared" si="32"/>
        <v>1.8525</v>
      </c>
      <c r="E1497" s="591">
        <v>5093</v>
      </c>
      <c r="F1497" s="553">
        <v>42520</v>
      </c>
      <c r="G1497" s="3" t="s">
        <v>24029</v>
      </c>
      <c r="H1497" s="304">
        <v>0.75</v>
      </c>
    </row>
    <row r="1498" spans="1:8" ht="15.75">
      <c r="A1498" s="530">
        <v>1496</v>
      </c>
      <c r="B1498" s="552" t="s">
        <v>24356</v>
      </c>
      <c r="C1498" s="17" t="str">
        <f t="shared" si="31"/>
        <v>Yes</v>
      </c>
      <c r="D1498" s="17">
        <f t="shared" si="32"/>
        <v>0.17290000000000003</v>
      </c>
      <c r="E1498" s="591">
        <v>496</v>
      </c>
      <c r="F1498" s="553">
        <v>42520</v>
      </c>
      <c r="G1498" s="3" t="s">
        <v>24029</v>
      </c>
      <c r="H1498" s="304">
        <v>7.0000000000000007E-2</v>
      </c>
    </row>
    <row r="1499" spans="1:8" ht="15.75">
      <c r="A1499" s="530">
        <v>1497</v>
      </c>
      <c r="B1499" s="552" t="s">
        <v>13596</v>
      </c>
      <c r="C1499" s="17" t="str">
        <f t="shared" si="31"/>
        <v>No</v>
      </c>
      <c r="D1499" s="17">
        <f t="shared" si="32"/>
        <v>4.9400000000000004</v>
      </c>
      <c r="E1499" s="591">
        <v>13600</v>
      </c>
      <c r="F1499" s="553">
        <v>42520</v>
      </c>
      <c r="G1499" s="3" t="s">
        <v>24029</v>
      </c>
      <c r="H1499" s="304">
        <v>2</v>
      </c>
    </row>
    <row r="1500" spans="1:8" ht="15.75">
      <c r="A1500" s="526">
        <v>1498</v>
      </c>
      <c r="B1500" s="552" t="s">
        <v>24357</v>
      </c>
      <c r="C1500" s="17" t="str">
        <f t="shared" si="31"/>
        <v>Yes</v>
      </c>
      <c r="D1500" s="17">
        <f t="shared" si="32"/>
        <v>0.17290000000000003</v>
      </c>
      <c r="E1500" s="591">
        <v>496</v>
      </c>
      <c r="F1500" s="553">
        <v>42520</v>
      </c>
      <c r="G1500" s="3" t="s">
        <v>24029</v>
      </c>
      <c r="H1500" s="304">
        <v>7.0000000000000007E-2</v>
      </c>
    </row>
    <row r="1501" spans="1:8" ht="15.75">
      <c r="A1501" s="530">
        <v>1499</v>
      </c>
      <c r="B1501" s="552" t="s">
        <v>24358</v>
      </c>
      <c r="C1501" s="17" t="str">
        <f t="shared" si="31"/>
        <v>Yes</v>
      </c>
      <c r="D1501" s="17">
        <f t="shared" si="32"/>
        <v>2.0253999999999999</v>
      </c>
      <c r="E1501" s="591">
        <v>5561</v>
      </c>
      <c r="F1501" s="553">
        <v>42520</v>
      </c>
      <c r="G1501" s="3" t="s">
        <v>24029</v>
      </c>
      <c r="H1501" s="304">
        <v>0.82</v>
      </c>
    </row>
    <row r="1502" spans="1:8" ht="15.75">
      <c r="A1502" s="530">
        <v>1500</v>
      </c>
      <c r="B1502" s="552" t="s">
        <v>24359</v>
      </c>
      <c r="C1502" s="17" t="str">
        <f t="shared" si="31"/>
        <v>Yes</v>
      </c>
      <c r="D1502" s="17">
        <f t="shared" si="32"/>
        <v>1.3338000000000001</v>
      </c>
      <c r="E1502" s="591">
        <v>3689</v>
      </c>
      <c r="F1502" s="553">
        <v>42520</v>
      </c>
      <c r="G1502" s="3" t="s">
        <v>24029</v>
      </c>
      <c r="H1502" s="304">
        <v>0.54</v>
      </c>
    </row>
    <row r="1503" spans="1:8" ht="15.75">
      <c r="A1503" s="530">
        <v>1501</v>
      </c>
      <c r="B1503" s="552" t="s">
        <v>24360</v>
      </c>
      <c r="C1503" s="17" t="str">
        <f t="shared" ref="C1503:C1517" si="33">IF(H1503&lt;2,"Yes","No")</f>
        <v>No</v>
      </c>
      <c r="D1503" s="17">
        <f t="shared" si="32"/>
        <v>4.9400000000000004</v>
      </c>
      <c r="E1503" s="591">
        <v>13600</v>
      </c>
      <c r="F1503" s="553">
        <v>42520</v>
      </c>
      <c r="G1503" s="3" t="s">
        <v>24029</v>
      </c>
      <c r="H1503" s="304">
        <v>2</v>
      </c>
    </row>
    <row r="1504" spans="1:8" ht="15.75">
      <c r="A1504" s="526">
        <v>1502</v>
      </c>
      <c r="B1504" s="552" t="s">
        <v>24361</v>
      </c>
      <c r="C1504" s="17" t="str">
        <f t="shared" si="33"/>
        <v>Yes</v>
      </c>
      <c r="D1504" s="17">
        <f t="shared" si="32"/>
        <v>1.2597</v>
      </c>
      <c r="E1504" s="591">
        <v>3469</v>
      </c>
      <c r="F1504" s="553">
        <v>42520</v>
      </c>
      <c r="G1504" s="3" t="s">
        <v>24029</v>
      </c>
      <c r="H1504" s="304">
        <v>0.51</v>
      </c>
    </row>
    <row r="1505" spans="1:8" ht="15.75">
      <c r="A1505" s="530">
        <v>1503</v>
      </c>
      <c r="B1505" s="552" t="s">
        <v>17263</v>
      </c>
      <c r="C1505" s="17" t="str">
        <f t="shared" si="33"/>
        <v>Yes</v>
      </c>
      <c r="D1505" s="17">
        <f t="shared" si="32"/>
        <v>0.56810000000000005</v>
      </c>
      <c r="E1505" s="591">
        <v>1569</v>
      </c>
      <c r="F1505" s="553">
        <v>42520</v>
      </c>
      <c r="G1505" s="3" t="s">
        <v>24029</v>
      </c>
      <c r="H1505" s="304">
        <v>0.23</v>
      </c>
    </row>
    <row r="1506" spans="1:8" ht="15.75">
      <c r="A1506" s="530">
        <v>1504</v>
      </c>
      <c r="B1506" s="552" t="s">
        <v>24362</v>
      </c>
      <c r="C1506" s="17" t="str">
        <f t="shared" si="33"/>
        <v>Yes</v>
      </c>
      <c r="D1506" s="17">
        <f t="shared" si="32"/>
        <v>0.41990000000000005</v>
      </c>
      <c r="E1506" s="591">
        <v>1184</v>
      </c>
      <c r="F1506" s="553">
        <v>42520</v>
      </c>
      <c r="G1506" s="3" t="s">
        <v>24029</v>
      </c>
      <c r="H1506" s="304">
        <v>0.17</v>
      </c>
    </row>
    <row r="1507" spans="1:8" ht="15.75">
      <c r="A1507" s="530">
        <v>1505</v>
      </c>
      <c r="B1507" s="552" t="s">
        <v>24363</v>
      </c>
      <c r="C1507" s="17" t="str">
        <f t="shared" si="33"/>
        <v>Yes</v>
      </c>
      <c r="D1507" s="17">
        <f t="shared" si="32"/>
        <v>0.1482</v>
      </c>
      <c r="E1507" s="591">
        <v>385</v>
      </c>
      <c r="F1507" s="553">
        <v>42520</v>
      </c>
      <c r="G1507" s="3" t="s">
        <v>24029</v>
      </c>
      <c r="H1507" s="304">
        <v>0.06</v>
      </c>
    </row>
    <row r="1508" spans="1:8" ht="15.75">
      <c r="A1508" s="526">
        <v>1506</v>
      </c>
      <c r="B1508" s="552" t="s">
        <v>24364</v>
      </c>
      <c r="C1508" s="17" t="str">
        <f t="shared" si="33"/>
        <v>Yes</v>
      </c>
      <c r="D1508" s="17">
        <f t="shared" si="32"/>
        <v>0.9386000000000001</v>
      </c>
      <c r="E1508" s="591">
        <v>2615</v>
      </c>
      <c r="F1508" s="553">
        <v>42520</v>
      </c>
      <c r="G1508" s="3" t="s">
        <v>24029</v>
      </c>
      <c r="H1508" s="304">
        <v>0.38</v>
      </c>
    </row>
    <row r="1509" spans="1:8" ht="15.75">
      <c r="A1509" s="530">
        <v>1507</v>
      </c>
      <c r="B1509" s="552" t="s">
        <v>24365</v>
      </c>
      <c r="C1509" s="17" t="str">
        <f t="shared" si="33"/>
        <v>Yes</v>
      </c>
      <c r="D1509" s="17">
        <f t="shared" si="32"/>
        <v>1.3091000000000002</v>
      </c>
      <c r="E1509" s="591">
        <v>3634</v>
      </c>
      <c r="F1509" s="553">
        <v>42520</v>
      </c>
      <c r="G1509" s="3" t="s">
        <v>24029</v>
      </c>
      <c r="H1509" s="304">
        <v>0.53</v>
      </c>
    </row>
    <row r="1510" spans="1:8" ht="15.75">
      <c r="A1510" s="530">
        <v>1508</v>
      </c>
      <c r="B1510" s="552" t="s">
        <v>24366</v>
      </c>
      <c r="C1510" s="17" t="str">
        <f t="shared" si="33"/>
        <v>Yes</v>
      </c>
      <c r="D1510" s="17">
        <f t="shared" si="32"/>
        <v>0.7904000000000001</v>
      </c>
      <c r="E1510" s="591">
        <v>2147</v>
      </c>
      <c r="F1510" s="553">
        <v>42520</v>
      </c>
      <c r="G1510" s="3" t="s">
        <v>24029</v>
      </c>
      <c r="H1510" s="304">
        <v>0.32</v>
      </c>
    </row>
    <row r="1511" spans="1:8" ht="15.75">
      <c r="A1511" s="530">
        <v>1509</v>
      </c>
      <c r="B1511" s="552" t="s">
        <v>24367</v>
      </c>
      <c r="C1511" s="17" t="str">
        <f t="shared" si="33"/>
        <v>No</v>
      </c>
      <c r="D1511" s="17">
        <f t="shared" si="32"/>
        <v>4.9400000000000004</v>
      </c>
      <c r="E1511" s="591">
        <v>13600</v>
      </c>
      <c r="F1511" s="553">
        <v>42520</v>
      </c>
      <c r="G1511" s="3" t="s">
        <v>24029</v>
      </c>
      <c r="H1511" s="304">
        <v>2</v>
      </c>
    </row>
    <row r="1512" spans="1:8" ht="15.75">
      <c r="A1512" s="526">
        <v>1510</v>
      </c>
      <c r="B1512" s="552" t="s">
        <v>24368</v>
      </c>
      <c r="C1512" s="17" t="str">
        <f t="shared" si="33"/>
        <v>Yes</v>
      </c>
      <c r="D1512" s="17">
        <f t="shared" si="32"/>
        <v>4.9153000000000002</v>
      </c>
      <c r="E1512" s="591">
        <v>13545</v>
      </c>
      <c r="F1512" s="553">
        <v>42520</v>
      </c>
      <c r="G1512" s="3" t="s">
        <v>24029</v>
      </c>
      <c r="H1512" s="304">
        <v>1.99</v>
      </c>
    </row>
    <row r="1513" spans="1:8" ht="15.75">
      <c r="A1513" s="530">
        <v>1511</v>
      </c>
      <c r="B1513" s="552" t="s">
        <v>24369</v>
      </c>
      <c r="C1513" s="17" t="str">
        <f t="shared" si="33"/>
        <v>Yes</v>
      </c>
      <c r="D1513" s="17">
        <f t="shared" si="32"/>
        <v>0.24700000000000003</v>
      </c>
      <c r="E1513" s="591">
        <v>661</v>
      </c>
      <c r="F1513" s="553">
        <v>42520</v>
      </c>
      <c r="G1513" s="3" t="s">
        <v>24029</v>
      </c>
      <c r="H1513" s="304">
        <v>0.1</v>
      </c>
    </row>
    <row r="1514" spans="1:8" ht="15.75">
      <c r="A1514" s="530">
        <v>1512</v>
      </c>
      <c r="B1514" s="552" t="s">
        <v>24370</v>
      </c>
      <c r="C1514" s="17" t="str">
        <f t="shared" si="33"/>
        <v>Yes</v>
      </c>
      <c r="D1514" s="17">
        <f t="shared" si="32"/>
        <v>3.4580000000000002</v>
      </c>
      <c r="E1514" s="591">
        <v>9498</v>
      </c>
      <c r="F1514" s="553">
        <v>42520</v>
      </c>
      <c r="G1514" s="3" t="s">
        <v>24029</v>
      </c>
      <c r="H1514" s="304">
        <v>1.4</v>
      </c>
    </row>
    <row r="1515" spans="1:8" ht="15.75">
      <c r="A1515" s="530">
        <v>1513</v>
      </c>
      <c r="B1515" s="552" t="s">
        <v>24371</v>
      </c>
      <c r="C1515" s="17" t="str">
        <f t="shared" si="33"/>
        <v>Yes</v>
      </c>
      <c r="D1515" s="17">
        <f t="shared" si="32"/>
        <v>3.4333</v>
      </c>
      <c r="E1515" s="591">
        <v>9443</v>
      </c>
      <c r="F1515" s="553">
        <v>42520</v>
      </c>
      <c r="G1515" s="3" t="s">
        <v>24029</v>
      </c>
      <c r="H1515" s="304">
        <v>1.39</v>
      </c>
    </row>
    <row r="1516" spans="1:8" ht="15.75">
      <c r="A1516" s="526">
        <v>1514</v>
      </c>
      <c r="B1516" s="552" t="s">
        <v>24372</v>
      </c>
      <c r="C1516" s="17" t="str">
        <f t="shared" si="33"/>
        <v>Yes</v>
      </c>
      <c r="D1516" s="17">
        <f t="shared" si="32"/>
        <v>1.1115000000000002</v>
      </c>
      <c r="E1516" s="591">
        <v>3083</v>
      </c>
      <c r="F1516" s="553">
        <v>42520</v>
      </c>
      <c r="G1516" s="3" t="s">
        <v>24029</v>
      </c>
      <c r="H1516" s="304">
        <v>0.45</v>
      </c>
    </row>
    <row r="1517" spans="1:8" ht="15.75">
      <c r="A1517" s="530">
        <v>1515</v>
      </c>
      <c r="B1517" s="552" t="s">
        <v>24373</v>
      </c>
      <c r="C1517" s="17" t="str">
        <f t="shared" si="33"/>
        <v>Yes</v>
      </c>
      <c r="D1517" s="17">
        <f t="shared" si="32"/>
        <v>1.7042999999999999</v>
      </c>
      <c r="E1517" s="591">
        <v>4708</v>
      </c>
      <c r="F1517" s="553">
        <v>42520</v>
      </c>
      <c r="G1517" s="3" t="s">
        <v>24029</v>
      </c>
      <c r="H1517" s="304">
        <v>0.69</v>
      </c>
    </row>
    <row r="1518" spans="1:8" ht="15.75">
      <c r="A1518" s="530">
        <v>1516</v>
      </c>
      <c r="B1518" s="74" t="s">
        <v>24374</v>
      </c>
      <c r="C1518" s="17" t="str">
        <f t="shared" ref="C1518:C1581" si="34">IF(H1517=2,"No","Yes")</f>
        <v>Yes</v>
      </c>
      <c r="D1518" s="17">
        <f t="shared" si="32"/>
        <v>2.169999999999999</v>
      </c>
      <c r="E1518" s="555">
        <f t="shared" ref="E1518:E1581" si="35">H1518*6800</f>
        <v>5974.0890688259078</v>
      </c>
      <c r="F1518" s="554">
        <v>42565</v>
      </c>
      <c r="G1518" s="3" t="s">
        <v>24375</v>
      </c>
      <c r="H1518" s="306">
        <v>0.87854251012145701</v>
      </c>
    </row>
    <row r="1519" spans="1:8" ht="15.75">
      <c r="A1519" s="530">
        <v>1517</v>
      </c>
      <c r="B1519" s="74" t="s">
        <v>24376</v>
      </c>
      <c r="C1519" s="17" t="str">
        <f t="shared" si="34"/>
        <v>Yes</v>
      </c>
      <c r="D1519" s="17">
        <f t="shared" si="32"/>
        <v>2.8499999999999908</v>
      </c>
      <c r="E1519" s="555">
        <f t="shared" si="35"/>
        <v>7846.1538461538194</v>
      </c>
      <c r="F1519" s="554">
        <v>42565</v>
      </c>
      <c r="G1519" s="3" t="s">
        <v>24375</v>
      </c>
      <c r="H1519" s="306">
        <v>1.15384615384615</v>
      </c>
    </row>
    <row r="1520" spans="1:8" ht="15.75">
      <c r="A1520" s="526">
        <v>1518</v>
      </c>
      <c r="B1520" s="74" t="s">
        <v>24377</v>
      </c>
      <c r="C1520" s="17" t="str">
        <f t="shared" si="34"/>
        <v>Yes</v>
      </c>
      <c r="D1520" s="17">
        <f t="shared" si="32"/>
        <v>2.8399999999999941</v>
      </c>
      <c r="E1520" s="555">
        <f t="shared" si="35"/>
        <v>7818.6234817813593</v>
      </c>
      <c r="F1520" s="554">
        <v>42565</v>
      </c>
      <c r="G1520" s="3" t="s">
        <v>24375</v>
      </c>
      <c r="H1520" s="306">
        <v>1.1497975708502</v>
      </c>
    </row>
    <row r="1521" spans="1:8" ht="15.75">
      <c r="A1521" s="530">
        <v>1519</v>
      </c>
      <c r="B1521" s="74" t="s">
        <v>24378</v>
      </c>
      <c r="C1521" s="17" t="str">
        <f t="shared" si="34"/>
        <v>Yes</v>
      </c>
      <c r="D1521" s="17">
        <f t="shared" si="32"/>
        <v>2.8600000000000119</v>
      </c>
      <c r="E1521" s="555">
        <f t="shared" si="35"/>
        <v>7873.6842105263477</v>
      </c>
      <c r="F1521" s="554">
        <v>42565</v>
      </c>
      <c r="G1521" s="3" t="s">
        <v>24375</v>
      </c>
      <c r="H1521" s="306">
        <v>1.15789473684211</v>
      </c>
    </row>
    <row r="1522" spans="1:8" ht="15.75">
      <c r="A1522" s="530">
        <v>1520</v>
      </c>
      <c r="B1522" s="74" t="s">
        <v>24379</v>
      </c>
      <c r="C1522" s="17" t="str">
        <f t="shared" si="34"/>
        <v>Yes</v>
      </c>
      <c r="D1522" s="17">
        <f t="shared" si="32"/>
        <v>2.4799999999999969</v>
      </c>
      <c r="E1522" s="555">
        <f t="shared" si="35"/>
        <v>6827.5303643724601</v>
      </c>
      <c r="F1522" s="554">
        <v>42565</v>
      </c>
      <c r="G1522" s="3" t="s">
        <v>24375</v>
      </c>
      <c r="H1522" s="306">
        <v>1.00404858299595</v>
      </c>
    </row>
    <row r="1523" spans="1:8" ht="15.75">
      <c r="A1523" s="530">
        <v>1521</v>
      </c>
      <c r="B1523" s="74" t="s">
        <v>24380</v>
      </c>
      <c r="C1523" s="17" t="str">
        <f t="shared" si="34"/>
        <v>Yes</v>
      </c>
      <c r="D1523" s="17">
        <f t="shared" si="32"/>
        <v>4.0800000000000045</v>
      </c>
      <c r="E1523" s="555">
        <f t="shared" si="35"/>
        <v>11232.388663967624</v>
      </c>
      <c r="F1523" s="554">
        <v>42565</v>
      </c>
      <c r="G1523" s="3" t="s">
        <v>24375</v>
      </c>
      <c r="H1523" s="306">
        <v>1.65182186234818</v>
      </c>
    </row>
    <row r="1524" spans="1:8" ht="15.75">
      <c r="A1524" s="526">
        <v>1522</v>
      </c>
      <c r="B1524" s="74" t="s">
        <v>24381</v>
      </c>
      <c r="C1524" s="17" t="str">
        <f t="shared" si="34"/>
        <v>Yes</v>
      </c>
      <c r="D1524" s="17">
        <f t="shared" si="32"/>
        <v>4.0999999999999979</v>
      </c>
      <c r="E1524" s="555">
        <f t="shared" si="35"/>
        <v>11287.449392712544</v>
      </c>
      <c r="F1524" s="554">
        <v>42565</v>
      </c>
      <c r="G1524" s="3" t="s">
        <v>24375</v>
      </c>
      <c r="H1524" s="306">
        <v>1.65991902834008</v>
      </c>
    </row>
    <row r="1525" spans="1:8" ht="15.75">
      <c r="A1525" s="530">
        <v>1523</v>
      </c>
      <c r="B1525" s="74" t="s">
        <v>24382</v>
      </c>
      <c r="C1525" s="17" t="str">
        <f t="shared" si="34"/>
        <v>Yes</v>
      </c>
      <c r="D1525" s="17">
        <f t="shared" si="32"/>
        <v>2.2000000000000011</v>
      </c>
      <c r="E1525" s="555">
        <f t="shared" si="35"/>
        <v>6056.6801619433218</v>
      </c>
      <c r="F1525" s="554">
        <v>42565</v>
      </c>
      <c r="G1525" s="3" t="s">
        <v>24375</v>
      </c>
      <c r="H1525" s="306">
        <v>0.89068825910931204</v>
      </c>
    </row>
    <row r="1526" spans="1:8" ht="15.75">
      <c r="A1526" s="530">
        <v>1524</v>
      </c>
      <c r="B1526" s="74" t="s">
        <v>24383</v>
      </c>
      <c r="C1526" s="17" t="str">
        <f t="shared" si="34"/>
        <v>Yes</v>
      </c>
      <c r="D1526" s="17">
        <f t="shared" si="32"/>
        <v>2.1899999999999995</v>
      </c>
      <c r="E1526" s="555">
        <f t="shared" si="35"/>
        <v>6029.149797570848</v>
      </c>
      <c r="F1526" s="554">
        <v>42565</v>
      </c>
      <c r="G1526" s="3" t="s">
        <v>24375</v>
      </c>
      <c r="H1526" s="306">
        <v>0.88663967611336003</v>
      </c>
    </row>
    <row r="1527" spans="1:8" ht="15.75">
      <c r="A1527" s="530">
        <v>1525</v>
      </c>
      <c r="B1527" s="74" t="s">
        <v>24384</v>
      </c>
      <c r="C1527" s="17" t="str">
        <f t="shared" si="34"/>
        <v>Yes</v>
      </c>
      <c r="D1527" s="17">
        <f t="shared" si="32"/>
        <v>1.1500000000000004</v>
      </c>
      <c r="E1527" s="555">
        <f t="shared" si="35"/>
        <v>3165.9919028340087</v>
      </c>
      <c r="F1527" s="554">
        <v>42565</v>
      </c>
      <c r="G1527" s="3" t="s">
        <v>24375</v>
      </c>
      <c r="H1527" s="306">
        <v>0.46558704453441302</v>
      </c>
    </row>
    <row r="1528" spans="1:8" ht="15.75">
      <c r="A1528" s="526">
        <v>1526</v>
      </c>
      <c r="B1528" s="74" t="s">
        <v>24385</v>
      </c>
      <c r="C1528" s="17" t="str">
        <f t="shared" si="34"/>
        <v>Yes</v>
      </c>
      <c r="D1528" s="17">
        <f t="shared" si="32"/>
        <v>3.380000000000003</v>
      </c>
      <c r="E1528" s="555">
        <f t="shared" si="35"/>
        <v>9305.2631578947439</v>
      </c>
      <c r="F1528" s="554">
        <v>42565</v>
      </c>
      <c r="G1528" s="3" t="s">
        <v>24375</v>
      </c>
      <c r="H1528" s="306">
        <v>1.3684210526315801</v>
      </c>
    </row>
    <row r="1529" spans="1:8" ht="15.75">
      <c r="A1529" s="530">
        <v>1527</v>
      </c>
      <c r="B1529" s="74" t="s">
        <v>24386</v>
      </c>
      <c r="C1529" s="17" t="str">
        <f t="shared" si="34"/>
        <v>Yes</v>
      </c>
      <c r="D1529" s="17">
        <f t="shared" si="32"/>
        <v>3.4400000000000066</v>
      </c>
      <c r="E1529" s="555">
        <f t="shared" si="35"/>
        <v>9470.4453441295718</v>
      </c>
      <c r="F1529" s="554">
        <v>42565</v>
      </c>
      <c r="G1529" s="3" t="s">
        <v>24375</v>
      </c>
      <c r="H1529" s="306">
        <v>1.3927125506072899</v>
      </c>
    </row>
    <row r="1530" spans="1:8" ht="15.75">
      <c r="A1530" s="530">
        <v>1528</v>
      </c>
      <c r="B1530" s="74" t="s">
        <v>24387</v>
      </c>
      <c r="C1530" s="17" t="str">
        <f t="shared" si="34"/>
        <v>Yes</v>
      </c>
      <c r="D1530" s="17">
        <f t="shared" si="32"/>
        <v>3.380000000000003</v>
      </c>
      <c r="E1530" s="555">
        <f t="shared" si="35"/>
        <v>9305.2631578947439</v>
      </c>
      <c r="F1530" s="554">
        <v>42565</v>
      </c>
      <c r="G1530" s="3" t="s">
        <v>24375</v>
      </c>
      <c r="H1530" s="306">
        <v>1.3684210526315801</v>
      </c>
    </row>
    <row r="1531" spans="1:8" ht="15.75">
      <c r="A1531" s="530">
        <v>1529</v>
      </c>
      <c r="B1531" s="74" t="s">
        <v>24388</v>
      </c>
      <c r="C1531" s="17" t="str">
        <f t="shared" si="34"/>
        <v>Yes</v>
      </c>
      <c r="D1531" s="17">
        <f t="shared" si="32"/>
        <v>3.380000000000003</v>
      </c>
      <c r="E1531" s="555">
        <f t="shared" si="35"/>
        <v>9305.2631578947439</v>
      </c>
      <c r="F1531" s="554">
        <v>42565</v>
      </c>
      <c r="G1531" s="3" t="s">
        <v>24375</v>
      </c>
      <c r="H1531" s="306">
        <v>1.3684210526315801</v>
      </c>
    </row>
    <row r="1532" spans="1:8" ht="15.75">
      <c r="A1532" s="526">
        <v>1530</v>
      </c>
      <c r="B1532" s="74" t="s">
        <v>14280</v>
      </c>
      <c r="C1532" s="17" t="str">
        <f t="shared" si="34"/>
        <v>Yes</v>
      </c>
      <c r="D1532" s="17">
        <f t="shared" si="32"/>
        <v>2.3000000000000007</v>
      </c>
      <c r="E1532" s="555">
        <f t="shared" si="35"/>
        <v>6331.9838056680173</v>
      </c>
      <c r="F1532" s="554">
        <v>42565</v>
      </c>
      <c r="G1532" s="3" t="s">
        <v>24375</v>
      </c>
      <c r="H1532" s="306">
        <v>0.93117408906882604</v>
      </c>
    </row>
    <row r="1533" spans="1:8" ht="15.75">
      <c r="A1533" s="530">
        <v>1531</v>
      </c>
      <c r="B1533" s="74" t="s">
        <v>24389</v>
      </c>
      <c r="C1533" s="17" t="str">
        <f t="shared" si="34"/>
        <v>Yes</v>
      </c>
      <c r="D1533" s="17">
        <f t="shared" si="32"/>
        <v>2.3000000000000007</v>
      </c>
      <c r="E1533" s="555">
        <f t="shared" si="35"/>
        <v>6331.9838056680173</v>
      </c>
      <c r="F1533" s="554">
        <v>42565</v>
      </c>
      <c r="G1533" s="3" t="s">
        <v>24375</v>
      </c>
      <c r="H1533" s="306">
        <v>0.93117408906882604</v>
      </c>
    </row>
    <row r="1534" spans="1:8" ht="15.75">
      <c r="A1534" s="530">
        <v>1532</v>
      </c>
      <c r="B1534" s="74" t="s">
        <v>21719</v>
      </c>
      <c r="C1534" s="17" t="str">
        <f t="shared" si="34"/>
        <v>Yes</v>
      </c>
      <c r="D1534" s="17">
        <f t="shared" si="32"/>
        <v>4.3000000000000016</v>
      </c>
      <c r="E1534" s="555">
        <f t="shared" si="35"/>
        <v>11838.056680161948</v>
      </c>
      <c r="F1534" s="554">
        <v>42565</v>
      </c>
      <c r="G1534" s="3" t="s">
        <v>24375</v>
      </c>
      <c r="H1534" s="306">
        <v>1.74089068825911</v>
      </c>
    </row>
    <row r="1535" spans="1:8" ht="15.75">
      <c r="A1535" s="530">
        <v>1533</v>
      </c>
      <c r="B1535" s="74" t="s">
        <v>24390</v>
      </c>
      <c r="C1535" s="17" t="str">
        <f t="shared" si="34"/>
        <v>Yes</v>
      </c>
      <c r="D1535" s="17">
        <f t="shared" si="32"/>
        <v>1.1000000000000005</v>
      </c>
      <c r="E1535" s="555">
        <f t="shared" si="35"/>
        <v>3028.3400809716609</v>
      </c>
      <c r="F1535" s="554">
        <v>42565</v>
      </c>
      <c r="G1535" s="3" t="s">
        <v>24375</v>
      </c>
      <c r="H1535" s="306">
        <v>0.44534412955465602</v>
      </c>
    </row>
    <row r="1536" spans="1:8" ht="15.75">
      <c r="A1536" s="526">
        <v>1534</v>
      </c>
      <c r="B1536" s="74" t="s">
        <v>24391</v>
      </c>
      <c r="C1536" s="17" t="str">
        <f t="shared" si="34"/>
        <v>Yes</v>
      </c>
      <c r="D1536" s="17">
        <f t="shared" si="32"/>
        <v>1.1099999999999992</v>
      </c>
      <c r="E1536" s="555">
        <f t="shared" si="35"/>
        <v>3055.8704453441273</v>
      </c>
      <c r="F1536" s="554">
        <v>42565</v>
      </c>
      <c r="G1536" s="3" t="s">
        <v>24375</v>
      </c>
      <c r="H1536" s="306">
        <v>0.44939271255060698</v>
      </c>
    </row>
    <row r="1537" spans="1:8" ht="15.75">
      <c r="A1537" s="530">
        <v>1535</v>
      </c>
      <c r="B1537" s="74" t="s">
        <v>23704</v>
      </c>
      <c r="C1537" s="17" t="str">
        <f t="shared" si="34"/>
        <v>Yes</v>
      </c>
      <c r="D1537" s="17">
        <f t="shared" si="32"/>
        <v>1.089999999999999</v>
      </c>
      <c r="E1537" s="555">
        <f t="shared" si="35"/>
        <v>3000.8097165991871</v>
      </c>
      <c r="F1537" s="554">
        <v>42565</v>
      </c>
      <c r="G1537" s="3" t="s">
        <v>24375</v>
      </c>
      <c r="H1537" s="306">
        <v>0.44129554655870401</v>
      </c>
    </row>
    <row r="1538" spans="1:8" ht="15.75">
      <c r="A1538" s="530">
        <v>1536</v>
      </c>
      <c r="B1538" s="74" t="s">
        <v>24392</v>
      </c>
      <c r="C1538" s="17" t="str">
        <f t="shared" si="34"/>
        <v>Yes</v>
      </c>
      <c r="D1538" s="17">
        <f t="shared" si="32"/>
        <v>1.089999999999999</v>
      </c>
      <c r="E1538" s="555">
        <f t="shared" si="35"/>
        <v>3000.8097165991871</v>
      </c>
      <c r="F1538" s="554">
        <v>42565</v>
      </c>
      <c r="G1538" s="3" t="s">
        <v>24375</v>
      </c>
      <c r="H1538" s="306">
        <v>0.44129554655870401</v>
      </c>
    </row>
    <row r="1539" spans="1:8" ht="15.75">
      <c r="A1539" s="530">
        <v>1537</v>
      </c>
      <c r="B1539" s="74" t="s">
        <v>24393</v>
      </c>
      <c r="C1539" s="17" t="str">
        <f t="shared" si="34"/>
        <v>Yes</v>
      </c>
      <c r="D1539" s="17">
        <f t="shared" si="32"/>
        <v>0.45000000000000062</v>
      </c>
      <c r="E1539" s="555">
        <f t="shared" si="35"/>
        <v>1238.8663967611353</v>
      </c>
      <c r="F1539" s="554">
        <v>42565</v>
      </c>
      <c r="G1539" s="3" t="s">
        <v>24375</v>
      </c>
      <c r="H1539" s="306">
        <v>0.18218623481781401</v>
      </c>
    </row>
    <row r="1540" spans="1:8" ht="15.75">
      <c r="A1540" s="526">
        <v>1538</v>
      </c>
      <c r="B1540" s="74" t="s">
        <v>24394</v>
      </c>
      <c r="C1540" s="17" t="str">
        <f t="shared" si="34"/>
        <v>Yes</v>
      </c>
      <c r="D1540" s="17">
        <f t="shared" si="32"/>
        <v>0.45000000000000062</v>
      </c>
      <c r="E1540" s="555">
        <f t="shared" si="35"/>
        <v>1238.8663967611353</v>
      </c>
      <c r="F1540" s="554">
        <v>42565</v>
      </c>
      <c r="G1540" s="3" t="s">
        <v>24375</v>
      </c>
      <c r="H1540" s="306">
        <v>0.18218623481781401</v>
      </c>
    </row>
    <row r="1541" spans="1:8" ht="15.75">
      <c r="A1541" s="530">
        <v>1539</v>
      </c>
      <c r="B1541" s="74" t="s">
        <v>24395</v>
      </c>
      <c r="C1541" s="17" t="str">
        <f t="shared" si="34"/>
        <v>Yes</v>
      </c>
      <c r="D1541" s="17">
        <f t="shared" ref="D1541:D1604" si="36">H1541*2.47</f>
        <v>0.45000000000000062</v>
      </c>
      <c r="E1541" s="555">
        <f t="shared" si="35"/>
        <v>1238.8663967611353</v>
      </c>
      <c r="F1541" s="554">
        <v>42565</v>
      </c>
      <c r="G1541" s="3" t="s">
        <v>24375</v>
      </c>
      <c r="H1541" s="306">
        <v>0.18218623481781401</v>
      </c>
    </row>
    <row r="1542" spans="1:8" ht="15.75">
      <c r="A1542" s="530">
        <v>1540</v>
      </c>
      <c r="B1542" s="74" t="s">
        <v>24396</v>
      </c>
      <c r="C1542" s="17" t="str">
        <f t="shared" si="34"/>
        <v>Yes</v>
      </c>
      <c r="D1542" s="17">
        <f t="shared" si="36"/>
        <v>1.2999999999999994</v>
      </c>
      <c r="E1542" s="555">
        <f t="shared" si="35"/>
        <v>3578.9473684210511</v>
      </c>
      <c r="F1542" s="554">
        <v>42613</v>
      </c>
      <c r="G1542" s="3" t="s">
        <v>24375</v>
      </c>
      <c r="H1542" s="306">
        <v>0.52631578947368396</v>
      </c>
    </row>
    <row r="1543" spans="1:8" ht="15.75">
      <c r="A1543" s="530">
        <v>1541</v>
      </c>
      <c r="B1543" s="74" t="s">
        <v>24397</v>
      </c>
      <c r="C1543" s="17" t="str">
        <f t="shared" si="34"/>
        <v>Yes</v>
      </c>
      <c r="D1543" s="17">
        <f t="shared" si="36"/>
        <v>1.6000000000000008</v>
      </c>
      <c r="E1543" s="555">
        <f t="shared" si="35"/>
        <v>4404.8582995951429</v>
      </c>
      <c r="F1543" s="554">
        <v>42565</v>
      </c>
      <c r="G1543" s="3" t="s">
        <v>24375</v>
      </c>
      <c r="H1543" s="306">
        <v>0.64777327935222695</v>
      </c>
    </row>
    <row r="1544" spans="1:8" ht="15.75">
      <c r="A1544" s="526">
        <v>1542</v>
      </c>
      <c r="B1544" s="74" t="s">
        <v>24398</v>
      </c>
      <c r="C1544" s="17" t="str">
        <f t="shared" si="34"/>
        <v>Yes</v>
      </c>
      <c r="D1544" s="17">
        <f t="shared" si="36"/>
        <v>1.2200000000000004</v>
      </c>
      <c r="E1544" s="555">
        <f t="shared" si="35"/>
        <v>3358.7044534412962</v>
      </c>
      <c r="F1544" s="554">
        <v>42565</v>
      </c>
      <c r="G1544" s="3" t="s">
        <v>24375</v>
      </c>
      <c r="H1544" s="306">
        <v>0.49392712550607298</v>
      </c>
    </row>
    <row r="1545" spans="1:8" ht="15.75">
      <c r="A1545" s="530">
        <v>1543</v>
      </c>
      <c r="B1545" s="74" t="s">
        <v>24399</v>
      </c>
      <c r="C1545" s="17" t="str">
        <f t="shared" si="34"/>
        <v>Yes</v>
      </c>
      <c r="D1545" s="17">
        <f t="shared" si="36"/>
        <v>0.74999999999999933</v>
      </c>
      <c r="E1545" s="555">
        <f t="shared" si="35"/>
        <v>2064.7773279352205</v>
      </c>
      <c r="F1545" s="554">
        <v>42565</v>
      </c>
      <c r="G1545" s="3" t="s">
        <v>24375</v>
      </c>
      <c r="H1545" s="306">
        <v>0.30364372469635598</v>
      </c>
    </row>
    <row r="1546" spans="1:8" ht="15.75">
      <c r="A1546" s="530">
        <v>1544</v>
      </c>
      <c r="B1546" s="74" t="s">
        <v>24400</v>
      </c>
      <c r="C1546" s="17" t="str">
        <f t="shared" si="34"/>
        <v>Yes</v>
      </c>
      <c r="D1546" s="17">
        <f t="shared" si="36"/>
        <v>3.8999999999999937</v>
      </c>
      <c r="E1546" s="555">
        <f t="shared" si="35"/>
        <v>10736.84210526314</v>
      </c>
      <c r="F1546" s="554">
        <v>42565</v>
      </c>
      <c r="G1546" s="3" t="s">
        <v>24375</v>
      </c>
      <c r="H1546" s="306">
        <v>1.57894736842105</v>
      </c>
    </row>
    <row r="1547" spans="1:8" ht="15.75">
      <c r="A1547" s="530">
        <v>1545</v>
      </c>
      <c r="B1547" s="74" t="s">
        <v>24401</v>
      </c>
      <c r="C1547" s="17" t="str">
        <f t="shared" si="34"/>
        <v>Yes</v>
      </c>
      <c r="D1547" s="17">
        <f t="shared" si="36"/>
        <v>3.8999999999999937</v>
      </c>
      <c r="E1547" s="555">
        <f t="shared" si="35"/>
        <v>10736.84210526314</v>
      </c>
      <c r="F1547" s="554">
        <v>42565</v>
      </c>
      <c r="G1547" s="3" t="s">
        <v>24375</v>
      </c>
      <c r="H1547" s="306">
        <v>1.57894736842105</v>
      </c>
    </row>
    <row r="1548" spans="1:8" ht="15.75">
      <c r="A1548" s="526">
        <v>1546</v>
      </c>
      <c r="B1548" s="74" t="s">
        <v>24402</v>
      </c>
      <c r="C1548" s="17" t="str">
        <f t="shared" si="34"/>
        <v>Yes</v>
      </c>
      <c r="D1548" s="17">
        <f t="shared" si="36"/>
        <v>4.0999999999999979</v>
      </c>
      <c r="E1548" s="555">
        <f t="shared" si="35"/>
        <v>11287.449392712544</v>
      </c>
      <c r="F1548" s="554">
        <v>42565</v>
      </c>
      <c r="G1548" s="3" t="s">
        <v>24375</v>
      </c>
      <c r="H1548" s="306">
        <v>1.65991902834008</v>
      </c>
    </row>
    <row r="1549" spans="1:8" ht="15.75">
      <c r="A1549" s="530">
        <v>1547</v>
      </c>
      <c r="B1549" s="74" t="s">
        <v>24403</v>
      </c>
      <c r="C1549" s="17" t="str">
        <f t="shared" si="34"/>
        <v>Yes</v>
      </c>
      <c r="D1549" s="17">
        <f t="shared" si="36"/>
        <v>2.2000000000000011</v>
      </c>
      <c r="E1549" s="555">
        <f t="shared" si="35"/>
        <v>6056.6801619433218</v>
      </c>
      <c r="F1549" s="554">
        <v>42565</v>
      </c>
      <c r="G1549" s="3" t="s">
        <v>24375</v>
      </c>
      <c r="H1549" s="306">
        <v>0.89068825910931204</v>
      </c>
    </row>
    <row r="1550" spans="1:8" ht="15.75">
      <c r="A1550" s="530">
        <v>1548</v>
      </c>
      <c r="B1550" s="74" t="s">
        <v>12195</v>
      </c>
      <c r="C1550" s="17" t="str">
        <f t="shared" si="34"/>
        <v>Yes</v>
      </c>
      <c r="D1550" s="17">
        <f t="shared" si="36"/>
        <v>2.2000000000000011</v>
      </c>
      <c r="E1550" s="555">
        <f t="shared" si="35"/>
        <v>6056.6801619433218</v>
      </c>
      <c r="F1550" s="554">
        <v>42565</v>
      </c>
      <c r="G1550" s="3" t="s">
        <v>24375</v>
      </c>
      <c r="H1550" s="306">
        <v>0.89068825910931204</v>
      </c>
    </row>
    <row r="1551" spans="1:8" ht="15.75">
      <c r="A1551" s="530">
        <v>1549</v>
      </c>
      <c r="B1551" s="74" t="s">
        <v>24404</v>
      </c>
      <c r="C1551" s="17" t="str">
        <f t="shared" si="34"/>
        <v>Yes</v>
      </c>
      <c r="D1551" s="17">
        <f t="shared" si="36"/>
        <v>0.98999999999999944</v>
      </c>
      <c r="E1551" s="555">
        <f t="shared" si="35"/>
        <v>2725.506072874492</v>
      </c>
      <c r="F1551" s="554">
        <v>42565</v>
      </c>
      <c r="G1551" s="3" t="s">
        <v>24375</v>
      </c>
      <c r="H1551" s="306">
        <v>0.40080971659919001</v>
      </c>
    </row>
    <row r="1552" spans="1:8" ht="15.75">
      <c r="A1552" s="526">
        <v>1550</v>
      </c>
      <c r="B1552" s="74" t="s">
        <v>24405</v>
      </c>
      <c r="C1552" s="17" t="str">
        <f t="shared" si="34"/>
        <v>Yes</v>
      </c>
      <c r="D1552" s="17">
        <f t="shared" si="36"/>
        <v>4.1099999999999941</v>
      </c>
      <c r="E1552" s="555">
        <f t="shared" si="35"/>
        <v>11314.979757085004</v>
      </c>
      <c r="F1552" s="554">
        <v>42565</v>
      </c>
      <c r="G1552" s="3" t="s">
        <v>24375</v>
      </c>
      <c r="H1552" s="306">
        <v>1.66396761133603</v>
      </c>
    </row>
    <row r="1553" spans="1:8" ht="15.75">
      <c r="A1553" s="530">
        <v>1551</v>
      </c>
      <c r="B1553" s="74" t="s">
        <v>24406</v>
      </c>
      <c r="C1553" s="17" t="str">
        <f t="shared" si="34"/>
        <v>Yes</v>
      </c>
      <c r="D1553" s="17">
        <f t="shared" si="36"/>
        <v>4.0499999999999909</v>
      </c>
      <c r="E1553" s="555">
        <f t="shared" si="35"/>
        <v>11149.797570850176</v>
      </c>
      <c r="F1553" s="554">
        <v>42565</v>
      </c>
      <c r="G1553" s="3" t="s">
        <v>24375</v>
      </c>
      <c r="H1553" s="306">
        <v>1.6396761133603199</v>
      </c>
    </row>
    <row r="1554" spans="1:8" ht="15.75">
      <c r="A1554" s="530">
        <v>1552</v>
      </c>
      <c r="B1554" s="74" t="s">
        <v>24407</v>
      </c>
      <c r="C1554" s="17" t="str">
        <f t="shared" si="34"/>
        <v>Yes</v>
      </c>
      <c r="D1554" s="17">
        <f t="shared" si="36"/>
        <v>4.0800000000000045</v>
      </c>
      <c r="E1554" s="555">
        <f t="shared" si="35"/>
        <v>11232.388663967624</v>
      </c>
      <c r="F1554" s="554">
        <v>42565</v>
      </c>
      <c r="G1554" s="3" t="s">
        <v>24375</v>
      </c>
      <c r="H1554" s="306">
        <v>1.65182186234818</v>
      </c>
    </row>
    <row r="1555" spans="1:8" ht="15.75">
      <c r="A1555" s="530">
        <v>1553</v>
      </c>
      <c r="B1555" s="74" t="s">
        <v>24408</v>
      </c>
      <c r="C1555" s="17" t="str">
        <f t="shared" si="34"/>
        <v>Yes</v>
      </c>
      <c r="D1555" s="17">
        <f t="shared" si="36"/>
        <v>0.72999999999999898</v>
      </c>
      <c r="E1555" s="555">
        <f t="shared" si="35"/>
        <v>2009.7165991902805</v>
      </c>
      <c r="F1555" s="554">
        <v>42565</v>
      </c>
      <c r="G1555" s="3" t="s">
        <v>24375</v>
      </c>
      <c r="H1555" s="306">
        <v>0.29554655870445301</v>
      </c>
    </row>
    <row r="1556" spans="1:8" ht="15.75">
      <c r="A1556" s="526">
        <v>1554</v>
      </c>
      <c r="B1556" s="74" t="s">
        <v>24409</v>
      </c>
      <c r="C1556" s="17" t="str">
        <f t="shared" si="34"/>
        <v>Yes</v>
      </c>
      <c r="D1556" s="17">
        <f t="shared" si="36"/>
        <v>1.2999999999999994</v>
      </c>
      <c r="E1556" s="555">
        <f t="shared" si="35"/>
        <v>3578.9473684210511</v>
      </c>
      <c r="F1556" s="554">
        <v>42565</v>
      </c>
      <c r="G1556" s="3" t="s">
        <v>24375</v>
      </c>
      <c r="H1556" s="306">
        <v>0.52631578947368396</v>
      </c>
    </row>
    <row r="1557" spans="1:8" ht="15.75">
      <c r="A1557" s="530">
        <v>1555</v>
      </c>
      <c r="B1557" s="74" t="s">
        <v>24410</v>
      </c>
      <c r="C1557" s="17" t="str">
        <f t="shared" si="34"/>
        <v>Yes</v>
      </c>
      <c r="D1557" s="17">
        <f t="shared" si="36"/>
        <v>1.08</v>
      </c>
      <c r="E1557" s="555">
        <f t="shared" si="35"/>
        <v>2973.2793522267202</v>
      </c>
      <c r="F1557" s="554">
        <v>42565</v>
      </c>
      <c r="G1557" s="3" t="s">
        <v>24375</v>
      </c>
      <c r="H1557" s="306">
        <v>0.437246963562753</v>
      </c>
    </row>
    <row r="1558" spans="1:8" ht="15.75">
      <c r="A1558" s="530">
        <v>1556</v>
      </c>
      <c r="B1558" s="74" t="s">
        <v>24411</v>
      </c>
      <c r="C1558" s="17" t="str">
        <f t="shared" si="34"/>
        <v>Yes</v>
      </c>
      <c r="D1558" s="17">
        <f t="shared" si="36"/>
        <v>1.7700000000000007</v>
      </c>
      <c r="E1558" s="555">
        <f t="shared" si="35"/>
        <v>4872.8744939271273</v>
      </c>
      <c r="F1558" s="554">
        <v>42565</v>
      </c>
      <c r="G1558" s="3" t="s">
        <v>24375</v>
      </c>
      <c r="H1558" s="306">
        <v>0.71659919028340102</v>
      </c>
    </row>
    <row r="1559" spans="1:8" ht="15.75">
      <c r="A1559" s="530">
        <v>1557</v>
      </c>
      <c r="B1559" s="74" t="s">
        <v>24412</v>
      </c>
      <c r="C1559" s="17" t="str">
        <f t="shared" si="34"/>
        <v>Yes</v>
      </c>
      <c r="D1559" s="17">
        <f t="shared" si="36"/>
        <v>0.6</v>
      </c>
      <c r="E1559" s="555">
        <f t="shared" si="35"/>
        <v>1651.821862348178</v>
      </c>
      <c r="F1559" s="554">
        <v>42565</v>
      </c>
      <c r="G1559" s="3" t="s">
        <v>24375</v>
      </c>
      <c r="H1559" s="306">
        <v>0.24291497975708501</v>
      </c>
    </row>
    <row r="1560" spans="1:8" ht="15.75">
      <c r="A1560" s="526">
        <v>1558</v>
      </c>
      <c r="B1560" s="74" t="s">
        <v>24413</v>
      </c>
      <c r="C1560" s="17" t="str">
        <f t="shared" si="34"/>
        <v>Yes</v>
      </c>
      <c r="D1560" s="17">
        <f t="shared" si="36"/>
        <v>1.8700000000000003</v>
      </c>
      <c r="E1560" s="555">
        <f t="shared" si="35"/>
        <v>5148.178137651822</v>
      </c>
      <c r="F1560" s="554">
        <v>42565</v>
      </c>
      <c r="G1560" s="3" t="s">
        <v>24375</v>
      </c>
      <c r="H1560" s="306">
        <v>0.75708502024291502</v>
      </c>
    </row>
    <row r="1561" spans="1:8" ht="15.75">
      <c r="A1561" s="530">
        <v>1559</v>
      </c>
      <c r="B1561" s="74" t="s">
        <v>24414</v>
      </c>
      <c r="C1561" s="17" t="str">
        <f t="shared" si="34"/>
        <v>Yes</v>
      </c>
      <c r="D1561" s="17">
        <f t="shared" si="36"/>
        <v>0.3899999999999994</v>
      </c>
      <c r="E1561" s="555">
        <f t="shared" si="35"/>
        <v>1073.684210526314</v>
      </c>
      <c r="F1561" s="554">
        <v>42565</v>
      </c>
      <c r="G1561" s="3" t="s">
        <v>24375</v>
      </c>
      <c r="H1561" s="306">
        <v>0.157894736842105</v>
      </c>
    </row>
    <row r="1562" spans="1:8" ht="15.75">
      <c r="A1562" s="530">
        <v>1560</v>
      </c>
      <c r="B1562" s="74" t="s">
        <v>24415</v>
      </c>
      <c r="C1562" s="17" t="str">
        <f t="shared" si="34"/>
        <v>Yes</v>
      </c>
      <c r="D1562" s="17">
        <f t="shared" si="36"/>
        <v>3.4400000000000066</v>
      </c>
      <c r="E1562" s="555">
        <f t="shared" si="35"/>
        <v>9470.4453441295718</v>
      </c>
      <c r="F1562" s="554">
        <v>42565</v>
      </c>
      <c r="G1562" s="3" t="s">
        <v>24375</v>
      </c>
      <c r="H1562" s="306">
        <v>1.3927125506072899</v>
      </c>
    </row>
    <row r="1563" spans="1:8" ht="15.75">
      <c r="A1563" s="530">
        <v>1561</v>
      </c>
      <c r="B1563" s="17" t="s">
        <v>24416</v>
      </c>
      <c r="C1563" s="17" t="str">
        <f t="shared" si="34"/>
        <v>Yes</v>
      </c>
      <c r="D1563" s="17">
        <f t="shared" si="36"/>
        <v>0.95000000000000107</v>
      </c>
      <c r="E1563" s="555">
        <f t="shared" si="35"/>
        <v>2615.384615384618</v>
      </c>
      <c r="F1563" s="554">
        <v>42565</v>
      </c>
      <c r="G1563" s="3" t="s">
        <v>16308</v>
      </c>
      <c r="H1563" s="307">
        <v>0.38461538461538503</v>
      </c>
    </row>
    <row r="1564" spans="1:8" ht="15.75">
      <c r="A1564" s="526">
        <v>1562</v>
      </c>
      <c r="B1564" s="17" t="s">
        <v>24417</v>
      </c>
      <c r="C1564" s="17" t="str">
        <f t="shared" si="34"/>
        <v>Yes</v>
      </c>
      <c r="D1564" s="17">
        <f t="shared" si="36"/>
        <v>0.69999999999999951</v>
      </c>
      <c r="E1564" s="555">
        <f t="shared" si="35"/>
        <v>1927.1255060728731</v>
      </c>
      <c r="F1564" s="554">
        <v>42565</v>
      </c>
      <c r="G1564" s="3" t="s">
        <v>16308</v>
      </c>
      <c r="H1564" s="307">
        <v>0.28340080971659898</v>
      </c>
    </row>
    <row r="1565" spans="1:8" ht="15.75">
      <c r="A1565" s="530">
        <v>1563</v>
      </c>
      <c r="B1565" s="17" t="s">
        <v>24418</v>
      </c>
      <c r="C1565" s="17" t="str">
        <f t="shared" si="34"/>
        <v>Yes</v>
      </c>
      <c r="D1565" s="17">
        <f t="shared" si="36"/>
        <v>0.69999999999999951</v>
      </c>
      <c r="E1565" s="555">
        <f t="shared" si="35"/>
        <v>1927.1255060728731</v>
      </c>
      <c r="F1565" s="554">
        <v>42565</v>
      </c>
      <c r="G1565" s="3" t="s">
        <v>16308</v>
      </c>
      <c r="H1565" s="307">
        <v>0.28340080971659898</v>
      </c>
    </row>
    <row r="1566" spans="1:8" ht="15.75">
      <c r="A1566" s="530">
        <v>1564</v>
      </c>
      <c r="B1566" s="17" t="s">
        <v>24419</v>
      </c>
      <c r="C1566" s="17" t="str">
        <f t="shared" si="34"/>
        <v>Yes</v>
      </c>
      <c r="D1566" s="17">
        <f t="shared" si="36"/>
        <v>0.69999999999999951</v>
      </c>
      <c r="E1566" s="555">
        <f t="shared" si="35"/>
        <v>1927.1255060728731</v>
      </c>
      <c r="F1566" s="554">
        <v>42565</v>
      </c>
      <c r="G1566" s="3" t="s">
        <v>16308</v>
      </c>
      <c r="H1566" s="307">
        <v>0.28340080971659898</v>
      </c>
    </row>
    <row r="1567" spans="1:8" ht="15.75">
      <c r="A1567" s="530">
        <v>1565</v>
      </c>
      <c r="B1567" s="17" t="s">
        <v>24420</v>
      </c>
      <c r="C1567" s="17" t="str">
        <f t="shared" si="34"/>
        <v>Yes</v>
      </c>
      <c r="D1567" s="17">
        <f t="shared" si="36"/>
        <v>0.69999999999999951</v>
      </c>
      <c r="E1567" s="555">
        <f t="shared" si="35"/>
        <v>1927.1255060728731</v>
      </c>
      <c r="F1567" s="554">
        <v>42565</v>
      </c>
      <c r="G1567" s="3" t="s">
        <v>16308</v>
      </c>
      <c r="H1567" s="307">
        <v>0.28340080971659898</v>
      </c>
    </row>
    <row r="1568" spans="1:8" ht="15.75">
      <c r="A1568" s="526">
        <v>1566</v>
      </c>
      <c r="B1568" s="17" t="s">
        <v>24421</v>
      </c>
      <c r="C1568" s="17" t="str">
        <f t="shared" si="34"/>
        <v>Yes</v>
      </c>
      <c r="D1568" s="17">
        <f t="shared" si="36"/>
        <v>0.69999999999999951</v>
      </c>
      <c r="E1568" s="555">
        <f t="shared" si="35"/>
        <v>1927.1255060728731</v>
      </c>
      <c r="F1568" s="554">
        <v>42565</v>
      </c>
      <c r="G1568" s="3" t="s">
        <v>16308</v>
      </c>
      <c r="H1568" s="307">
        <v>0.28340080971659898</v>
      </c>
    </row>
    <row r="1569" spans="1:8" ht="15.75">
      <c r="A1569" s="530">
        <v>1567</v>
      </c>
      <c r="B1569" s="17" t="s">
        <v>17765</v>
      </c>
      <c r="C1569" s="17" t="str">
        <f t="shared" si="34"/>
        <v>Yes</v>
      </c>
      <c r="D1569" s="17">
        <f t="shared" si="36"/>
        <v>0.9300000000000006</v>
      </c>
      <c r="E1569" s="555">
        <f t="shared" si="35"/>
        <v>2560.3238866396778</v>
      </c>
      <c r="F1569" s="554">
        <v>42565</v>
      </c>
      <c r="G1569" s="3" t="s">
        <v>16308</v>
      </c>
      <c r="H1569" s="307">
        <v>0.376518218623482</v>
      </c>
    </row>
    <row r="1570" spans="1:8" ht="15.75">
      <c r="A1570" s="530">
        <v>1568</v>
      </c>
      <c r="B1570" s="17" t="s">
        <v>24422</v>
      </c>
      <c r="C1570" s="17" t="str">
        <f t="shared" si="34"/>
        <v>Yes</v>
      </c>
      <c r="D1570" s="17">
        <f t="shared" si="36"/>
        <v>3.650000000000007</v>
      </c>
      <c r="E1570" s="555">
        <f t="shared" si="35"/>
        <v>10048.582995951436</v>
      </c>
      <c r="F1570" s="554">
        <v>42565</v>
      </c>
      <c r="G1570" s="3" t="s">
        <v>16308</v>
      </c>
      <c r="H1570" s="307">
        <v>1.4777327935222699</v>
      </c>
    </row>
    <row r="1571" spans="1:8" ht="15.75">
      <c r="A1571" s="530">
        <v>1569</v>
      </c>
      <c r="B1571" s="17" t="s">
        <v>24423</v>
      </c>
      <c r="C1571" s="17" t="str">
        <f t="shared" si="34"/>
        <v>Yes</v>
      </c>
      <c r="D1571" s="17">
        <f t="shared" si="36"/>
        <v>3.650000000000007</v>
      </c>
      <c r="E1571" s="555">
        <f t="shared" si="35"/>
        <v>10048.582995951436</v>
      </c>
      <c r="F1571" s="554">
        <v>42565</v>
      </c>
      <c r="G1571" s="3" t="s">
        <v>16308</v>
      </c>
      <c r="H1571" s="307">
        <v>1.4777327935222699</v>
      </c>
    </row>
    <row r="1572" spans="1:8" ht="15.75">
      <c r="A1572" s="526">
        <v>1570</v>
      </c>
      <c r="B1572" s="17" t="s">
        <v>24424</v>
      </c>
      <c r="C1572" s="17" t="str">
        <f t="shared" si="34"/>
        <v>Yes</v>
      </c>
      <c r="D1572" s="17">
        <f t="shared" si="36"/>
        <v>3.650000000000007</v>
      </c>
      <c r="E1572" s="555">
        <f t="shared" si="35"/>
        <v>10048.582995951436</v>
      </c>
      <c r="F1572" s="554">
        <v>42565</v>
      </c>
      <c r="G1572" s="3" t="s">
        <v>16308</v>
      </c>
      <c r="H1572" s="307">
        <v>1.4777327935222699</v>
      </c>
    </row>
    <row r="1573" spans="1:8" ht="15.75">
      <c r="A1573" s="530">
        <v>1571</v>
      </c>
      <c r="B1573" s="17" t="s">
        <v>24425</v>
      </c>
      <c r="C1573" s="17" t="str">
        <f t="shared" si="34"/>
        <v>Yes</v>
      </c>
      <c r="D1573" s="17">
        <f t="shared" si="36"/>
        <v>3.650000000000007</v>
      </c>
      <c r="E1573" s="555">
        <f t="shared" si="35"/>
        <v>10048.582995951436</v>
      </c>
      <c r="F1573" s="554">
        <v>42565</v>
      </c>
      <c r="G1573" s="3" t="s">
        <v>16308</v>
      </c>
      <c r="H1573" s="308">
        <v>1.4777327935222699</v>
      </c>
    </row>
    <row r="1574" spans="1:8" ht="15.75">
      <c r="A1574" s="530">
        <v>1572</v>
      </c>
      <c r="B1574" s="17" t="s">
        <v>3312</v>
      </c>
      <c r="C1574" s="17" t="str">
        <f t="shared" si="34"/>
        <v>Yes</v>
      </c>
      <c r="D1574" s="17">
        <f t="shared" si="36"/>
        <v>3.969999999999994</v>
      </c>
      <c r="E1574" s="555">
        <f t="shared" si="35"/>
        <v>10929.554655870428</v>
      </c>
      <c r="F1574" s="554">
        <v>42565</v>
      </c>
      <c r="G1574" s="3" t="s">
        <v>16308</v>
      </c>
      <c r="H1574" s="308">
        <v>1.6072874493927101</v>
      </c>
    </row>
    <row r="1575" spans="1:8" ht="15.75">
      <c r="A1575" s="530">
        <v>1573</v>
      </c>
      <c r="B1575" s="17" t="s">
        <v>23762</v>
      </c>
      <c r="C1575" s="17" t="str">
        <f t="shared" si="34"/>
        <v>Yes</v>
      </c>
      <c r="D1575" s="17">
        <f t="shared" si="36"/>
        <v>3.969999999999994</v>
      </c>
      <c r="E1575" s="555">
        <f t="shared" si="35"/>
        <v>10929.554655870428</v>
      </c>
      <c r="F1575" s="554">
        <v>42565</v>
      </c>
      <c r="G1575" s="3" t="s">
        <v>16308</v>
      </c>
      <c r="H1575" s="308">
        <v>1.6072874493927101</v>
      </c>
    </row>
    <row r="1576" spans="1:8" ht="15.75">
      <c r="A1576" s="526">
        <v>1574</v>
      </c>
      <c r="B1576" s="17" t="s">
        <v>24426</v>
      </c>
      <c r="C1576" s="17" t="str">
        <f t="shared" si="34"/>
        <v>Yes</v>
      </c>
      <c r="D1576" s="17">
        <f t="shared" si="36"/>
        <v>3.0399999999999983</v>
      </c>
      <c r="E1576" s="555">
        <f t="shared" si="35"/>
        <v>8369.2307692307641</v>
      </c>
      <c r="F1576" s="554">
        <v>42613</v>
      </c>
      <c r="G1576" s="3" t="s">
        <v>16308</v>
      </c>
      <c r="H1576" s="308">
        <v>1.2307692307692299</v>
      </c>
    </row>
    <row r="1577" spans="1:8" ht="15.75">
      <c r="A1577" s="530">
        <v>1575</v>
      </c>
      <c r="B1577" s="17" t="s">
        <v>24427</v>
      </c>
      <c r="C1577" s="17" t="str">
        <f t="shared" si="34"/>
        <v>Yes</v>
      </c>
      <c r="D1577" s="17">
        <f t="shared" si="36"/>
        <v>3.080000000000009</v>
      </c>
      <c r="E1577" s="555">
        <f t="shared" si="35"/>
        <v>8479.3522267206718</v>
      </c>
      <c r="F1577" s="554">
        <v>42565</v>
      </c>
      <c r="G1577" s="3" t="s">
        <v>16308</v>
      </c>
      <c r="H1577" s="308">
        <v>1.24696356275304</v>
      </c>
    </row>
    <row r="1578" spans="1:8" ht="15.75">
      <c r="A1578" s="530">
        <v>1576</v>
      </c>
      <c r="B1578" s="17" t="s">
        <v>24428</v>
      </c>
      <c r="C1578" s="17" t="str">
        <f t="shared" si="34"/>
        <v>Yes</v>
      </c>
      <c r="D1578" s="17">
        <f t="shared" si="36"/>
        <v>4.9400000000000004</v>
      </c>
      <c r="E1578" s="555">
        <f t="shared" si="35"/>
        <v>13600</v>
      </c>
      <c r="F1578" s="554">
        <v>42565</v>
      </c>
      <c r="G1578" s="3" t="s">
        <v>16308</v>
      </c>
      <c r="H1578" s="308">
        <v>2</v>
      </c>
    </row>
    <row r="1579" spans="1:8" ht="15.75">
      <c r="A1579" s="530">
        <v>1577</v>
      </c>
      <c r="B1579" s="17" t="s">
        <v>24429</v>
      </c>
      <c r="C1579" s="17" t="str">
        <f t="shared" si="34"/>
        <v>No</v>
      </c>
      <c r="D1579" s="17">
        <f t="shared" si="36"/>
        <v>1.7200000000000006</v>
      </c>
      <c r="E1579" s="555">
        <f t="shared" si="35"/>
        <v>4735.2226720647786</v>
      </c>
      <c r="F1579" s="554">
        <v>42565</v>
      </c>
      <c r="G1579" s="3" t="s">
        <v>16308</v>
      </c>
      <c r="H1579" s="308">
        <v>0.69635627530364397</v>
      </c>
    </row>
    <row r="1580" spans="1:8" ht="15.75">
      <c r="A1580" s="526">
        <v>1578</v>
      </c>
      <c r="B1580" s="17" t="s">
        <v>24430</v>
      </c>
      <c r="C1580" s="17" t="str">
        <f t="shared" si="34"/>
        <v>Yes</v>
      </c>
      <c r="D1580" s="17">
        <f t="shared" si="36"/>
        <v>3.000000000000012</v>
      </c>
      <c r="E1580" s="555">
        <f t="shared" si="35"/>
        <v>8259.1093117409237</v>
      </c>
      <c r="F1580" s="554">
        <v>42565</v>
      </c>
      <c r="G1580" s="3" t="s">
        <v>16308</v>
      </c>
      <c r="H1580" s="308">
        <v>1.2145748987854299</v>
      </c>
    </row>
    <row r="1581" spans="1:8" ht="15.75">
      <c r="A1581" s="530">
        <v>1579</v>
      </c>
      <c r="B1581" s="17" t="s">
        <v>24431</v>
      </c>
      <c r="C1581" s="17" t="str">
        <f t="shared" si="34"/>
        <v>Yes</v>
      </c>
      <c r="D1581" s="17">
        <f t="shared" si="36"/>
        <v>3.1799999999999988</v>
      </c>
      <c r="E1581" s="555">
        <f t="shared" si="35"/>
        <v>8754.65587044534</v>
      </c>
      <c r="F1581" s="554">
        <v>42565</v>
      </c>
      <c r="G1581" s="3" t="s">
        <v>16308</v>
      </c>
      <c r="H1581" s="308">
        <v>1.2874493927125501</v>
      </c>
    </row>
    <row r="1582" spans="1:8" ht="15.75">
      <c r="A1582" s="530">
        <v>1580</v>
      </c>
      <c r="B1582" s="17" t="s">
        <v>8213</v>
      </c>
      <c r="C1582" s="17" t="str">
        <f t="shared" ref="C1582:C1645" si="37">IF(H1581=2,"No","Yes")</f>
        <v>Yes</v>
      </c>
      <c r="D1582" s="17">
        <f t="shared" si="36"/>
        <v>2.5300000000000042</v>
      </c>
      <c r="E1582" s="555">
        <f t="shared" ref="E1582:E1645" si="38">H1582*6800</f>
        <v>6965.1821862348288</v>
      </c>
      <c r="F1582" s="554">
        <v>42565</v>
      </c>
      <c r="G1582" s="3" t="s">
        <v>16308</v>
      </c>
      <c r="H1582" s="308">
        <v>1.0242914979757101</v>
      </c>
    </row>
    <row r="1583" spans="1:8" ht="15.75">
      <c r="A1583" s="530">
        <v>1581</v>
      </c>
      <c r="B1583" s="17" t="s">
        <v>24432</v>
      </c>
      <c r="C1583" s="17" t="str">
        <f t="shared" si="37"/>
        <v>Yes</v>
      </c>
      <c r="D1583" s="17">
        <f t="shared" si="36"/>
        <v>2.6899999999999973</v>
      </c>
      <c r="E1583" s="555">
        <f t="shared" si="38"/>
        <v>7405.6680161943241</v>
      </c>
      <c r="F1583" s="554">
        <v>42565</v>
      </c>
      <c r="G1583" s="3" t="s">
        <v>16308</v>
      </c>
      <c r="H1583" s="308">
        <v>1.08906882591093</v>
      </c>
    </row>
    <row r="1584" spans="1:8" ht="15.75">
      <c r="A1584" s="526">
        <v>1582</v>
      </c>
      <c r="B1584" s="17" t="s">
        <v>12048</v>
      </c>
      <c r="C1584" s="17" t="str">
        <f t="shared" si="37"/>
        <v>Yes</v>
      </c>
      <c r="D1584" s="17">
        <f t="shared" si="36"/>
        <v>2.8100000000000045</v>
      </c>
      <c r="E1584" s="555">
        <f t="shared" si="38"/>
        <v>7736.0323886639799</v>
      </c>
      <c r="F1584" s="554">
        <v>42565</v>
      </c>
      <c r="G1584" s="3" t="s">
        <v>16308</v>
      </c>
      <c r="H1584" s="308">
        <v>1.1376518218623499</v>
      </c>
    </row>
    <row r="1585" spans="1:8" ht="15.75">
      <c r="A1585" s="530">
        <v>1583</v>
      </c>
      <c r="B1585" s="17" t="s">
        <v>24433</v>
      </c>
      <c r="C1585" s="17" t="str">
        <f t="shared" si="37"/>
        <v>Yes</v>
      </c>
      <c r="D1585" s="17">
        <f t="shared" si="36"/>
        <v>2.7400000000000047</v>
      </c>
      <c r="E1585" s="555">
        <f t="shared" si="38"/>
        <v>7543.3198380566928</v>
      </c>
      <c r="F1585" s="554">
        <v>42565</v>
      </c>
      <c r="G1585" s="3" t="s">
        <v>16308</v>
      </c>
      <c r="H1585" s="308">
        <v>1.1093117408906901</v>
      </c>
    </row>
    <row r="1586" spans="1:8" ht="15.75">
      <c r="A1586" s="530">
        <v>1584</v>
      </c>
      <c r="B1586" s="17" t="s">
        <v>24434</v>
      </c>
      <c r="C1586" s="17" t="str">
        <f t="shared" si="37"/>
        <v>Yes</v>
      </c>
      <c r="D1586" s="17">
        <f t="shared" si="36"/>
        <v>2.8700000000000085</v>
      </c>
      <c r="E1586" s="555">
        <f t="shared" si="38"/>
        <v>7901.2145748988078</v>
      </c>
      <c r="F1586" s="554">
        <v>42565</v>
      </c>
      <c r="G1586" s="3" t="s">
        <v>16308</v>
      </c>
      <c r="H1586" s="308">
        <v>1.16194331983806</v>
      </c>
    </row>
    <row r="1587" spans="1:8" ht="15.75">
      <c r="A1587" s="530">
        <v>1585</v>
      </c>
      <c r="B1587" s="17" t="s">
        <v>24435</v>
      </c>
      <c r="C1587" s="17" t="str">
        <f t="shared" si="37"/>
        <v>Yes</v>
      </c>
      <c r="D1587" s="17">
        <f t="shared" si="36"/>
        <v>4.9400000000000004</v>
      </c>
      <c r="E1587" s="555">
        <f t="shared" si="38"/>
        <v>13600</v>
      </c>
      <c r="F1587" s="554">
        <v>42613</v>
      </c>
      <c r="G1587" s="3" t="s">
        <v>16308</v>
      </c>
      <c r="H1587" s="308">
        <v>2</v>
      </c>
    </row>
    <row r="1588" spans="1:8" ht="15.75">
      <c r="A1588" s="526">
        <v>1586</v>
      </c>
      <c r="B1588" s="17" t="s">
        <v>24436</v>
      </c>
      <c r="C1588" s="17" t="str">
        <f t="shared" si="37"/>
        <v>No</v>
      </c>
      <c r="D1588" s="17">
        <f t="shared" si="36"/>
        <v>1.8599999999999988</v>
      </c>
      <c r="E1588" s="555">
        <f t="shared" si="38"/>
        <v>5120.6477732793483</v>
      </c>
      <c r="F1588" s="554">
        <v>42565</v>
      </c>
      <c r="G1588" s="3" t="s">
        <v>16308</v>
      </c>
      <c r="H1588" s="308">
        <v>0.75303643724696301</v>
      </c>
    </row>
    <row r="1589" spans="1:8" ht="15.75">
      <c r="A1589" s="530">
        <v>1587</v>
      </c>
      <c r="B1589" s="17" t="s">
        <v>24437</v>
      </c>
      <c r="C1589" s="17" t="str">
        <f t="shared" si="37"/>
        <v>Yes</v>
      </c>
      <c r="D1589" s="17">
        <f t="shared" si="36"/>
        <v>2.4499999999999997</v>
      </c>
      <c r="E1589" s="555">
        <f t="shared" si="38"/>
        <v>6744.9392712550598</v>
      </c>
      <c r="F1589" s="554">
        <v>42613</v>
      </c>
      <c r="G1589" s="3" t="s">
        <v>16308</v>
      </c>
      <c r="H1589" s="308">
        <v>0.99190283400809698</v>
      </c>
    </row>
    <row r="1590" spans="1:8" ht="15.75">
      <c r="A1590" s="530">
        <v>1588</v>
      </c>
      <c r="B1590" s="17" t="s">
        <v>22678</v>
      </c>
      <c r="C1590" s="17" t="str">
        <f t="shared" si="37"/>
        <v>Yes</v>
      </c>
      <c r="D1590" s="17">
        <f t="shared" si="36"/>
        <v>2.4499999999999997</v>
      </c>
      <c r="E1590" s="555">
        <f t="shared" si="38"/>
        <v>6744.9392712550598</v>
      </c>
      <c r="F1590" s="554">
        <v>42565</v>
      </c>
      <c r="G1590" s="3" t="s">
        <v>16308</v>
      </c>
      <c r="H1590" s="308">
        <v>0.99190283400809698</v>
      </c>
    </row>
    <row r="1591" spans="1:8" ht="15.75">
      <c r="A1591" s="530">
        <v>1589</v>
      </c>
      <c r="B1591" s="17" t="s">
        <v>14067</v>
      </c>
      <c r="C1591" s="17" t="str">
        <f t="shared" si="37"/>
        <v>Yes</v>
      </c>
      <c r="D1591" s="17">
        <f t="shared" si="36"/>
        <v>1.8599999999999988</v>
      </c>
      <c r="E1591" s="555">
        <f t="shared" si="38"/>
        <v>5120.6477732793483</v>
      </c>
      <c r="F1591" s="554">
        <v>42565</v>
      </c>
      <c r="G1591" s="3" t="s">
        <v>16308</v>
      </c>
      <c r="H1591" s="308">
        <v>0.75303643724696301</v>
      </c>
    </row>
    <row r="1592" spans="1:8" ht="15.75">
      <c r="A1592" s="526">
        <v>1590</v>
      </c>
      <c r="B1592" s="17" t="s">
        <v>24438</v>
      </c>
      <c r="C1592" s="17" t="str">
        <f t="shared" si="37"/>
        <v>Yes</v>
      </c>
      <c r="D1592" s="17">
        <f t="shared" si="36"/>
        <v>2.5200000000000076</v>
      </c>
      <c r="E1592" s="555">
        <f t="shared" si="38"/>
        <v>6937.6518218623687</v>
      </c>
      <c r="F1592" s="554">
        <v>42565</v>
      </c>
      <c r="G1592" s="3" t="s">
        <v>16308</v>
      </c>
      <c r="H1592" s="308">
        <v>1.0202429149797601</v>
      </c>
    </row>
    <row r="1593" spans="1:8" ht="15.75">
      <c r="A1593" s="530">
        <v>1591</v>
      </c>
      <c r="B1593" s="17" t="s">
        <v>24439</v>
      </c>
      <c r="C1593" s="17" t="str">
        <f t="shared" si="37"/>
        <v>Yes</v>
      </c>
      <c r="D1593" s="17">
        <f t="shared" si="36"/>
        <v>2.5200000000000076</v>
      </c>
      <c r="E1593" s="555">
        <f t="shared" si="38"/>
        <v>6937.6518218623687</v>
      </c>
      <c r="F1593" s="554">
        <v>42565</v>
      </c>
      <c r="G1593" s="3" t="s">
        <v>16308</v>
      </c>
      <c r="H1593" s="308">
        <v>1.0202429149797601</v>
      </c>
    </row>
    <row r="1594" spans="1:8" ht="15.75">
      <c r="A1594" s="530">
        <v>1592</v>
      </c>
      <c r="B1594" s="17" t="s">
        <v>24440</v>
      </c>
      <c r="C1594" s="17" t="str">
        <f t="shared" si="37"/>
        <v>Yes</v>
      </c>
      <c r="D1594" s="17">
        <f t="shared" si="36"/>
        <v>1.2100000000000013</v>
      </c>
      <c r="E1594" s="555">
        <f t="shared" si="38"/>
        <v>3331.1740890688293</v>
      </c>
      <c r="F1594" s="554">
        <v>42565</v>
      </c>
      <c r="G1594" s="3" t="s">
        <v>16308</v>
      </c>
      <c r="H1594" s="308">
        <v>0.48987854251012197</v>
      </c>
    </row>
    <row r="1595" spans="1:8" ht="15.75">
      <c r="A1595" s="530">
        <v>1593</v>
      </c>
      <c r="B1595" s="17" t="s">
        <v>24441</v>
      </c>
      <c r="C1595" s="17" t="str">
        <f t="shared" si="37"/>
        <v>Yes</v>
      </c>
      <c r="D1595" s="17">
        <f t="shared" si="36"/>
        <v>2.7699999999999942</v>
      </c>
      <c r="E1595" s="555">
        <f t="shared" si="38"/>
        <v>7625.9109311740731</v>
      </c>
      <c r="F1595" s="554">
        <v>42565</v>
      </c>
      <c r="G1595" s="3" t="s">
        <v>16308</v>
      </c>
      <c r="H1595" s="308">
        <v>1.1214574898785401</v>
      </c>
    </row>
    <row r="1596" spans="1:8" ht="15.75">
      <c r="A1596" s="526">
        <v>1594</v>
      </c>
      <c r="B1596" s="17" t="s">
        <v>24442</v>
      </c>
      <c r="C1596" s="17" t="str">
        <f t="shared" si="37"/>
        <v>Yes</v>
      </c>
      <c r="D1596" s="17">
        <f t="shared" si="36"/>
        <v>3.5000000000000102</v>
      </c>
      <c r="E1596" s="555">
        <f t="shared" si="38"/>
        <v>9635.6275303643997</v>
      </c>
      <c r="F1596" s="554">
        <v>42565</v>
      </c>
      <c r="G1596" s="3" t="s">
        <v>16308</v>
      </c>
      <c r="H1596" s="308">
        <v>1.417004048583</v>
      </c>
    </row>
    <row r="1597" spans="1:8" ht="15.75">
      <c r="A1597" s="530">
        <v>1595</v>
      </c>
      <c r="B1597" s="17" t="s">
        <v>24443</v>
      </c>
      <c r="C1597" s="17" t="str">
        <f t="shared" si="37"/>
        <v>Yes</v>
      </c>
      <c r="D1597" s="17">
        <f t="shared" si="36"/>
        <v>3.3100000000000027</v>
      </c>
      <c r="E1597" s="555">
        <f t="shared" si="38"/>
        <v>9112.5506072874559</v>
      </c>
      <c r="F1597" s="554">
        <v>42565</v>
      </c>
      <c r="G1597" s="3" t="s">
        <v>16308</v>
      </c>
      <c r="H1597" s="308">
        <v>1.34008097165992</v>
      </c>
    </row>
    <row r="1598" spans="1:8" ht="15.75">
      <c r="A1598" s="530">
        <v>1596</v>
      </c>
      <c r="B1598" s="17" t="s">
        <v>24444</v>
      </c>
      <c r="C1598" s="17" t="str">
        <f t="shared" si="37"/>
        <v>Yes</v>
      </c>
      <c r="D1598" s="17">
        <f t="shared" si="36"/>
        <v>4.0000000000000089</v>
      </c>
      <c r="E1598" s="555">
        <f t="shared" si="38"/>
        <v>11012.145748987876</v>
      </c>
      <c r="F1598" s="554">
        <v>42565</v>
      </c>
      <c r="G1598" s="3" t="s">
        <v>16308</v>
      </c>
      <c r="H1598" s="308">
        <v>1.6194331983805701</v>
      </c>
    </row>
    <row r="1599" spans="1:8" ht="15.75">
      <c r="A1599" s="530">
        <v>1597</v>
      </c>
      <c r="B1599" s="17" t="s">
        <v>23317</v>
      </c>
      <c r="C1599" s="17" t="str">
        <f t="shared" si="37"/>
        <v>Yes</v>
      </c>
      <c r="D1599" s="17">
        <f t="shared" si="36"/>
        <v>1.9799999999999989</v>
      </c>
      <c r="E1599" s="555">
        <f t="shared" si="38"/>
        <v>5451.012145748984</v>
      </c>
      <c r="F1599" s="554">
        <v>42565</v>
      </c>
      <c r="G1599" s="3" t="s">
        <v>16308</v>
      </c>
      <c r="H1599" s="308">
        <v>0.80161943319838003</v>
      </c>
    </row>
    <row r="1600" spans="1:8" ht="15.75">
      <c r="A1600" s="526">
        <v>1598</v>
      </c>
      <c r="B1600" s="17" t="s">
        <v>24445</v>
      </c>
      <c r="C1600" s="17" t="str">
        <f t="shared" si="37"/>
        <v>Yes</v>
      </c>
      <c r="D1600" s="17">
        <f t="shared" si="36"/>
        <v>1.1000000000000005</v>
      </c>
      <c r="E1600" s="555">
        <f t="shared" si="38"/>
        <v>3028.3400809716609</v>
      </c>
      <c r="F1600" s="554">
        <v>42565</v>
      </c>
      <c r="G1600" s="3" t="s">
        <v>16308</v>
      </c>
      <c r="H1600" s="308">
        <v>0.44534412955465602</v>
      </c>
    </row>
    <row r="1601" spans="1:8" ht="15.75">
      <c r="A1601" s="530">
        <v>1599</v>
      </c>
      <c r="B1601" s="17" t="s">
        <v>24446</v>
      </c>
      <c r="C1601" s="17" t="str">
        <f t="shared" si="37"/>
        <v>Yes</v>
      </c>
      <c r="D1601" s="17">
        <f t="shared" si="36"/>
        <v>0.83000000000000107</v>
      </c>
      <c r="E1601" s="555">
        <f t="shared" si="38"/>
        <v>2285.0202429149826</v>
      </c>
      <c r="F1601" s="554">
        <v>42565</v>
      </c>
      <c r="G1601" s="3" t="s">
        <v>16308</v>
      </c>
      <c r="H1601" s="308">
        <v>0.33603238866396801</v>
      </c>
    </row>
    <row r="1602" spans="1:8" ht="15.75">
      <c r="A1602" s="530">
        <v>1600</v>
      </c>
      <c r="B1602" s="17" t="s">
        <v>19220</v>
      </c>
      <c r="C1602" s="17" t="str">
        <f t="shared" si="37"/>
        <v>Yes</v>
      </c>
      <c r="D1602" s="17">
        <f t="shared" si="36"/>
        <v>3.2599999999999953</v>
      </c>
      <c r="E1602" s="555">
        <f t="shared" si="38"/>
        <v>8974.8987854250881</v>
      </c>
      <c r="F1602" s="554">
        <v>42565</v>
      </c>
      <c r="G1602" s="3" t="s">
        <v>16308</v>
      </c>
      <c r="H1602" s="308">
        <v>1.31983805668016</v>
      </c>
    </row>
    <row r="1603" spans="1:8" ht="15.75">
      <c r="A1603" s="530">
        <v>1601</v>
      </c>
      <c r="B1603" s="17" t="s">
        <v>24447</v>
      </c>
      <c r="C1603" s="17" t="str">
        <f t="shared" si="37"/>
        <v>Yes</v>
      </c>
      <c r="D1603" s="17">
        <f t="shared" si="36"/>
        <v>1.9499999999999993</v>
      </c>
      <c r="E1603" s="555">
        <f t="shared" si="38"/>
        <v>5368.4210526315765</v>
      </c>
      <c r="F1603" s="554">
        <v>42565</v>
      </c>
      <c r="G1603" s="3" t="s">
        <v>16308</v>
      </c>
      <c r="H1603" s="308">
        <v>0.78947368421052599</v>
      </c>
    </row>
    <row r="1604" spans="1:8" ht="15.75">
      <c r="A1604" s="526">
        <v>1602</v>
      </c>
      <c r="B1604" s="17" t="s">
        <v>13751</v>
      </c>
      <c r="C1604" s="17" t="str">
        <f t="shared" si="37"/>
        <v>Yes</v>
      </c>
      <c r="D1604" s="17">
        <f t="shared" si="36"/>
        <v>1.9499999999999993</v>
      </c>
      <c r="E1604" s="555">
        <f t="shared" si="38"/>
        <v>5368.4210526315765</v>
      </c>
      <c r="F1604" s="554">
        <v>42565</v>
      </c>
      <c r="G1604" s="3" t="s">
        <v>16308</v>
      </c>
      <c r="H1604" s="308">
        <v>0.78947368421052599</v>
      </c>
    </row>
    <row r="1605" spans="1:8" ht="15.75">
      <c r="A1605" s="530">
        <v>1603</v>
      </c>
      <c r="B1605" s="17" t="s">
        <v>24448</v>
      </c>
      <c r="C1605" s="17" t="str">
        <f t="shared" si="37"/>
        <v>Yes</v>
      </c>
      <c r="D1605" s="17">
        <f t="shared" ref="D1605:D1668" si="39">H1605*2.47</f>
        <v>1.9499999999999993</v>
      </c>
      <c r="E1605" s="555">
        <f t="shared" si="38"/>
        <v>5368.4210526315765</v>
      </c>
      <c r="F1605" s="554">
        <v>42565</v>
      </c>
      <c r="G1605" s="3" t="s">
        <v>16308</v>
      </c>
      <c r="H1605" s="308">
        <v>0.78947368421052599</v>
      </c>
    </row>
    <row r="1606" spans="1:8" ht="15.75">
      <c r="A1606" s="530">
        <v>1604</v>
      </c>
      <c r="B1606" s="17" t="s">
        <v>24449</v>
      </c>
      <c r="C1606" s="17" t="str">
        <f t="shared" si="37"/>
        <v>Yes</v>
      </c>
      <c r="D1606" s="17">
        <f t="shared" si="39"/>
        <v>2.09</v>
      </c>
      <c r="E1606" s="555">
        <f t="shared" si="38"/>
        <v>5753.8461538461534</v>
      </c>
      <c r="F1606" s="554">
        <v>42565</v>
      </c>
      <c r="G1606" s="3" t="s">
        <v>16308</v>
      </c>
      <c r="H1606" s="308">
        <v>0.84615384615384603</v>
      </c>
    </row>
    <row r="1607" spans="1:8" ht="15.75">
      <c r="A1607" s="530">
        <v>1605</v>
      </c>
      <c r="B1607" s="17" t="s">
        <v>24450</v>
      </c>
      <c r="C1607" s="17" t="str">
        <f t="shared" si="37"/>
        <v>Yes</v>
      </c>
      <c r="D1607" s="17">
        <f t="shared" si="39"/>
        <v>2.09</v>
      </c>
      <c r="E1607" s="555">
        <f t="shared" si="38"/>
        <v>5753.8461538461534</v>
      </c>
      <c r="F1607" s="554">
        <v>42613</v>
      </c>
      <c r="G1607" s="3" t="s">
        <v>16308</v>
      </c>
      <c r="H1607" s="308">
        <v>0.84615384615384603</v>
      </c>
    </row>
    <row r="1608" spans="1:8" ht="15.75">
      <c r="A1608" s="526">
        <v>1606</v>
      </c>
      <c r="B1608" s="17" t="s">
        <v>24451</v>
      </c>
      <c r="C1608" s="17" t="str">
        <f t="shared" si="37"/>
        <v>Yes</v>
      </c>
      <c r="D1608" s="17">
        <f t="shared" si="39"/>
        <v>2.09</v>
      </c>
      <c r="E1608" s="555">
        <f t="shared" si="38"/>
        <v>5753.8461538461534</v>
      </c>
      <c r="F1608" s="554">
        <v>42565</v>
      </c>
      <c r="G1608" s="3" t="s">
        <v>16308</v>
      </c>
      <c r="H1608" s="308">
        <v>0.84615384615384603</v>
      </c>
    </row>
    <row r="1609" spans="1:8" ht="15.75">
      <c r="A1609" s="530">
        <v>1607</v>
      </c>
      <c r="B1609" s="17" t="s">
        <v>24452</v>
      </c>
      <c r="C1609" s="17" t="str">
        <f t="shared" si="37"/>
        <v>Yes</v>
      </c>
      <c r="D1609" s="17">
        <f t="shared" si="39"/>
        <v>2.09</v>
      </c>
      <c r="E1609" s="555">
        <f t="shared" si="38"/>
        <v>5753.8461538461534</v>
      </c>
      <c r="F1609" s="554">
        <v>42565</v>
      </c>
      <c r="G1609" s="3" t="s">
        <v>16308</v>
      </c>
      <c r="H1609" s="308">
        <v>0.84615384615384603</v>
      </c>
    </row>
    <row r="1610" spans="1:8" ht="15.75">
      <c r="A1610" s="530">
        <v>1608</v>
      </c>
      <c r="B1610" s="17" t="s">
        <v>24453</v>
      </c>
      <c r="C1610" s="17" t="str">
        <f t="shared" si="37"/>
        <v>Yes</v>
      </c>
      <c r="D1610" s="17">
        <f t="shared" si="39"/>
        <v>2.09</v>
      </c>
      <c r="E1610" s="555">
        <f t="shared" si="38"/>
        <v>5753.8461538461534</v>
      </c>
      <c r="F1610" s="554">
        <v>42565</v>
      </c>
      <c r="G1610" s="3" t="s">
        <v>16308</v>
      </c>
      <c r="H1610" s="308">
        <v>0.84615384615384603</v>
      </c>
    </row>
    <row r="1611" spans="1:8" ht="15.75">
      <c r="A1611" s="530">
        <v>1609</v>
      </c>
      <c r="B1611" s="17" t="s">
        <v>4011</v>
      </c>
      <c r="C1611" s="17" t="str">
        <f t="shared" si="37"/>
        <v>Yes</v>
      </c>
      <c r="D1611" s="17">
        <f t="shared" si="39"/>
        <v>4.2000000000000126</v>
      </c>
      <c r="E1611" s="555">
        <f t="shared" si="38"/>
        <v>11562.753036437281</v>
      </c>
      <c r="F1611" s="554">
        <v>42565</v>
      </c>
      <c r="G1611" s="3" t="s">
        <v>16308</v>
      </c>
      <c r="H1611" s="308">
        <v>1.7004048582996001</v>
      </c>
    </row>
    <row r="1612" spans="1:8" ht="15.75">
      <c r="A1612" s="526">
        <v>1610</v>
      </c>
      <c r="B1612" s="17" t="s">
        <v>23762</v>
      </c>
      <c r="C1612" s="17" t="str">
        <f t="shared" si="37"/>
        <v>Yes</v>
      </c>
      <c r="D1612" s="17">
        <f t="shared" si="39"/>
        <v>4.2000000000000126</v>
      </c>
      <c r="E1612" s="555">
        <f t="shared" si="38"/>
        <v>11562.753036437281</v>
      </c>
      <c r="F1612" s="554">
        <v>42565</v>
      </c>
      <c r="G1612" s="3" t="s">
        <v>16308</v>
      </c>
      <c r="H1612" s="308">
        <v>1.7004048582996001</v>
      </c>
    </row>
    <row r="1613" spans="1:8" ht="15.75">
      <c r="A1613" s="530">
        <v>1611</v>
      </c>
      <c r="B1613" s="17" t="s">
        <v>24454</v>
      </c>
      <c r="C1613" s="17" t="str">
        <f t="shared" si="37"/>
        <v>Yes</v>
      </c>
      <c r="D1613" s="17">
        <f t="shared" si="39"/>
        <v>2.09</v>
      </c>
      <c r="E1613" s="555">
        <f t="shared" si="38"/>
        <v>5753.8461538461534</v>
      </c>
      <c r="F1613" s="554">
        <v>42565</v>
      </c>
      <c r="G1613" s="3" t="s">
        <v>16308</v>
      </c>
      <c r="H1613" s="308">
        <v>0.84615384615384603</v>
      </c>
    </row>
    <row r="1614" spans="1:8" ht="15.75">
      <c r="A1614" s="530">
        <v>1612</v>
      </c>
      <c r="B1614" s="17" t="s">
        <v>24455</v>
      </c>
      <c r="C1614" s="17" t="str">
        <f t="shared" si="37"/>
        <v>Yes</v>
      </c>
      <c r="D1614" s="17">
        <f t="shared" si="39"/>
        <v>2.09</v>
      </c>
      <c r="E1614" s="555">
        <f t="shared" si="38"/>
        <v>5753.8461538461534</v>
      </c>
      <c r="F1614" s="554">
        <v>42565</v>
      </c>
      <c r="G1614" s="3" t="s">
        <v>16308</v>
      </c>
      <c r="H1614" s="308">
        <v>0.84615384615384603</v>
      </c>
    </row>
    <row r="1615" spans="1:8" ht="15.75">
      <c r="A1615" s="530">
        <v>1613</v>
      </c>
      <c r="B1615" s="17" t="s">
        <v>24456</v>
      </c>
      <c r="C1615" s="17" t="str">
        <f t="shared" si="37"/>
        <v>Yes</v>
      </c>
      <c r="D1615" s="17">
        <f t="shared" si="39"/>
        <v>2.09</v>
      </c>
      <c r="E1615" s="555">
        <f t="shared" si="38"/>
        <v>5753.8461538461534</v>
      </c>
      <c r="F1615" s="554">
        <v>42565</v>
      </c>
      <c r="G1615" s="3" t="s">
        <v>16308</v>
      </c>
      <c r="H1615" s="308">
        <v>0.84615384615384603</v>
      </c>
    </row>
    <row r="1616" spans="1:8" ht="15.75">
      <c r="A1616" s="526">
        <v>1614</v>
      </c>
      <c r="B1616" s="17" t="s">
        <v>11795</v>
      </c>
      <c r="C1616" s="17" t="str">
        <f t="shared" si="37"/>
        <v>Yes</v>
      </c>
      <c r="D1616" s="17">
        <f t="shared" si="39"/>
        <v>1.2499999999999998</v>
      </c>
      <c r="E1616" s="555">
        <f t="shared" si="38"/>
        <v>3441.2955465587038</v>
      </c>
      <c r="F1616" s="554">
        <v>42613</v>
      </c>
      <c r="G1616" s="3" t="s">
        <v>16308</v>
      </c>
      <c r="H1616" s="308">
        <v>0.50607287449392702</v>
      </c>
    </row>
    <row r="1617" spans="1:8" ht="15.75">
      <c r="A1617" s="530">
        <v>1615</v>
      </c>
      <c r="B1617" s="17" t="s">
        <v>24457</v>
      </c>
      <c r="C1617" s="17" t="str">
        <f t="shared" si="37"/>
        <v>Yes</v>
      </c>
      <c r="D1617" s="17">
        <f t="shared" si="39"/>
        <v>0.47000000000000103</v>
      </c>
      <c r="E1617" s="555">
        <f t="shared" si="38"/>
        <v>1293.9271255060758</v>
      </c>
      <c r="F1617" s="554">
        <v>42565</v>
      </c>
      <c r="G1617" s="3" t="s">
        <v>16308</v>
      </c>
      <c r="H1617" s="308">
        <v>0.19028340080971701</v>
      </c>
    </row>
    <row r="1618" spans="1:8" ht="15.75">
      <c r="A1618" s="530">
        <v>1616</v>
      </c>
      <c r="B1618" s="17" t="s">
        <v>24458</v>
      </c>
      <c r="C1618" s="17" t="str">
        <f t="shared" si="37"/>
        <v>Yes</v>
      </c>
      <c r="D1618" s="17">
        <f t="shared" si="39"/>
        <v>0.57999999999999952</v>
      </c>
      <c r="E1618" s="555">
        <f t="shared" si="38"/>
        <v>1596.7611336032376</v>
      </c>
      <c r="F1618" s="554">
        <v>42565</v>
      </c>
      <c r="G1618" s="3" t="s">
        <v>16308</v>
      </c>
      <c r="H1618" s="308">
        <v>0.23481781376518199</v>
      </c>
    </row>
    <row r="1619" spans="1:8" ht="15.75">
      <c r="A1619" s="530">
        <v>1617</v>
      </c>
      <c r="B1619" s="17" t="s">
        <v>24459</v>
      </c>
      <c r="C1619" s="17" t="str">
        <f t="shared" si="37"/>
        <v>Yes</v>
      </c>
      <c r="D1619" s="17">
        <f t="shared" si="39"/>
        <v>1.0200000000000011</v>
      </c>
      <c r="E1619" s="555">
        <f t="shared" si="38"/>
        <v>2808.097165991906</v>
      </c>
      <c r="F1619" s="554">
        <v>42565</v>
      </c>
      <c r="G1619" s="3" t="s">
        <v>16308</v>
      </c>
      <c r="H1619" s="308">
        <v>0.41295546558704499</v>
      </c>
    </row>
    <row r="1620" spans="1:8" ht="15.75">
      <c r="A1620" s="526">
        <v>1618</v>
      </c>
      <c r="B1620" s="17" t="s">
        <v>24460</v>
      </c>
      <c r="C1620" s="17" t="str">
        <f t="shared" si="37"/>
        <v>Yes</v>
      </c>
      <c r="D1620" s="17">
        <f t="shared" si="39"/>
        <v>2.6000000000000041</v>
      </c>
      <c r="E1620" s="555">
        <f t="shared" si="38"/>
        <v>7157.8947368421159</v>
      </c>
      <c r="F1620" s="554">
        <v>42565</v>
      </c>
      <c r="G1620" s="3" t="s">
        <v>16308</v>
      </c>
      <c r="H1620" s="308">
        <v>1.0526315789473699</v>
      </c>
    </row>
    <row r="1621" spans="1:8" ht="15.75">
      <c r="A1621" s="530">
        <v>1619</v>
      </c>
      <c r="B1621" s="17" t="s">
        <v>24461</v>
      </c>
      <c r="C1621" s="17" t="str">
        <f t="shared" si="37"/>
        <v>Yes</v>
      </c>
      <c r="D1621" s="17">
        <f t="shared" si="39"/>
        <v>1.0200000000000011</v>
      </c>
      <c r="E1621" s="555">
        <f t="shared" si="38"/>
        <v>2808.097165991906</v>
      </c>
      <c r="F1621" s="554">
        <v>42565</v>
      </c>
      <c r="G1621" s="3" t="s">
        <v>16308</v>
      </c>
      <c r="H1621" s="308">
        <v>0.41295546558704499</v>
      </c>
    </row>
    <row r="1622" spans="1:8" ht="15.75">
      <c r="A1622" s="530">
        <v>1620</v>
      </c>
      <c r="B1622" s="17" t="s">
        <v>24462</v>
      </c>
      <c r="C1622" s="17" t="str">
        <f t="shared" si="37"/>
        <v>Yes</v>
      </c>
      <c r="D1622" s="17">
        <f t="shared" si="39"/>
        <v>4.9400000000000004</v>
      </c>
      <c r="E1622" s="555">
        <f t="shared" si="38"/>
        <v>13600</v>
      </c>
      <c r="F1622" s="554">
        <v>42565</v>
      </c>
      <c r="G1622" s="3" t="s">
        <v>16308</v>
      </c>
      <c r="H1622" s="308">
        <v>2</v>
      </c>
    </row>
    <row r="1623" spans="1:8" ht="15.75">
      <c r="A1623" s="530">
        <v>1621</v>
      </c>
      <c r="B1623" s="17" t="s">
        <v>24463</v>
      </c>
      <c r="C1623" s="17" t="str">
        <f t="shared" si="37"/>
        <v>No</v>
      </c>
      <c r="D1623" s="17">
        <f t="shared" si="39"/>
        <v>1.6000000000000008</v>
      </c>
      <c r="E1623" s="555">
        <f t="shared" si="38"/>
        <v>4404.8582995951429</v>
      </c>
      <c r="F1623" s="554">
        <v>42565</v>
      </c>
      <c r="G1623" s="3" t="s">
        <v>16308</v>
      </c>
      <c r="H1623" s="308">
        <v>0.64777327935222695</v>
      </c>
    </row>
    <row r="1624" spans="1:8" ht="15.75">
      <c r="A1624" s="526">
        <v>1622</v>
      </c>
      <c r="B1624" s="17" t="s">
        <v>24464</v>
      </c>
      <c r="C1624" s="17" t="str">
        <f t="shared" si="37"/>
        <v>Yes</v>
      </c>
      <c r="D1624" s="17">
        <f t="shared" si="39"/>
        <v>0.5299999999999998</v>
      </c>
      <c r="E1624" s="555">
        <f t="shared" si="38"/>
        <v>1459.10931174089</v>
      </c>
      <c r="F1624" s="554">
        <v>42565</v>
      </c>
      <c r="G1624" s="3" t="s">
        <v>16308</v>
      </c>
      <c r="H1624" s="308">
        <v>0.21457489878542499</v>
      </c>
    </row>
    <row r="1625" spans="1:8" ht="15.75">
      <c r="A1625" s="530">
        <v>1623</v>
      </c>
      <c r="B1625" s="17" t="s">
        <v>24465</v>
      </c>
      <c r="C1625" s="17" t="str">
        <f t="shared" si="37"/>
        <v>Yes</v>
      </c>
      <c r="D1625" s="17">
        <f t="shared" si="39"/>
        <v>0.62000000000000044</v>
      </c>
      <c r="E1625" s="555">
        <f t="shared" si="38"/>
        <v>1706.8825910931184</v>
      </c>
      <c r="F1625" s="554">
        <v>42565</v>
      </c>
      <c r="G1625" s="3" t="s">
        <v>16308</v>
      </c>
      <c r="H1625" s="308">
        <v>0.251012145748988</v>
      </c>
    </row>
    <row r="1626" spans="1:8" ht="15.75">
      <c r="A1626" s="530">
        <v>1624</v>
      </c>
      <c r="B1626" s="17" t="s">
        <v>24466</v>
      </c>
      <c r="C1626" s="17" t="str">
        <f t="shared" si="37"/>
        <v>Yes</v>
      </c>
      <c r="D1626" s="17">
        <f t="shared" si="39"/>
        <v>2.1800000000000006</v>
      </c>
      <c r="E1626" s="555">
        <f t="shared" si="38"/>
        <v>6001.6194331983816</v>
      </c>
      <c r="F1626" s="554">
        <v>42565</v>
      </c>
      <c r="G1626" s="3" t="s">
        <v>16308</v>
      </c>
      <c r="H1626" s="308">
        <v>0.88259109311740902</v>
      </c>
    </row>
    <row r="1627" spans="1:8" ht="15.75">
      <c r="A1627" s="530">
        <v>1625</v>
      </c>
      <c r="B1627" s="17" t="s">
        <v>24467</v>
      </c>
      <c r="C1627" s="17" t="str">
        <f t="shared" si="37"/>
        <v>Yes</v>
      </c>
      <c r="D1627" s="17">
        <f t="shared" si="39"/>
        <v>1.1500000000000004</v>
      </c>
      <c r="E1627" s="555">
        <f t="shared" si="38"/>
        <v>3165.9919028340087</v>
      </c>
      <c r="F1627" s="554">
        <v>42565</v>
      </c>
      <c r="G1627" s="3" t="s">
        <v>16308</v>
      </c>
      <c r="H1627" s="308">
        <v>0.46558704453441302</v>
      </c>
    </row>
    <row r="1628" spans="1:8" ht="15.75">
      <c r="A1628" s="526">
        <v>1626</v>
      </c>
      <c r="B1628" s="17" t="s">
        <v>24468</v>
      </c>
      <c r="C1628" s="17" t="str">
        <f t="shared" si="37"/>
        <v>Yes</v>
      </c>
      <c r="D1628" s="17">
        <f t="shared" si="39"/>
        <v>1.1500000000000004</v>
      </c>
      <c r="E1628" s="555">
        <f t="shared" si="38"/>
        <v>3165.9919028340087</v>
      </c>
      <c r="F1628" s="554">
        <v>42565</v>
      </c>
      <c r="G1628" s="3" t="s">
        <v>16308</v>
      </c>
      <c r="H1628" s="308">
        <v>0.46558704453441302</v>
      </c>
    </row>
    <row r="1629" spans="1:8" ht="15.75">
      <c r="A1629" s="530">
        <v>1627</v>
      </c>
      <c r="B1629" s="17" t="s">
        <v>24469</v>
      </c>
      <c r="C1629" s="17" t="str">
        <f t="shared" si="37"/>
        <v>Yes</v>
      </c>
      <c r="D1629" s="17">
        <f t="shared" si="39"/>
        <v>1.1500000000000004</v>
      </c>
      <c r="E1629" s="555">
        <f t="shared" si="38"/>
        <v>3165.9919028340087</v>
      </c>
      <c r="F1629" s="554">
        <v>42565</v>
      </c>
      <c r="G1629" s="3" t="s">
        <v>16308</v>
      </c>
      <c r="H1629" s="308">
        <v>0.46558704453441302</v>
      </c>
    </row>
    <row r="1630" spans="1:8" ht="15.75">
      <c r="A1630" s="530">
        <v>1628</v>
      </c>
      <c r="B1630" s="17" t="s">
        <v>24470</v>
      </c>
      <c r="C1630" s="17" t="str">
        <f t="shared" si="37"/>
        <v>Yes</v>
      </c>
      <c r="D1630" s="17">
        <f t="shared" si="39"/>
        <v>0.69999999999999951</v>
      </c>
      <c r="E1630" s="555">
        <f t="shared" si="38"/>
        <v>1927.1255060728731</v>
      </c>
      <c r="F1630" s="554">
        <v>42565</v>
      </c>
      <c r="G1630" s="3" t="s">
        <v>16308</v>
      </c>
      <c r="H1630" s="308">
        <v>0.28340080971659898</v>
      </c>
    </row>
    <row r="1631" spans="1:8" ht="15.75">
      <c r="A1631" s="530">
        <v>1629</v>
      </c>
      <c r="B1631" s="17" t="s">
        <v>24471</v>
      </c>
      <c r="C1631" s="17" t="str">
        <f t="shared" si="37"/>
        <v>Yes</v>
      </c>
      <c r="D1631" s="17">
        <f t="shared" si="39"/>
        <v>3.8000000000000043</v>
      </c>
      <c r="E1631" s="555">
        <f t="shared" si="38"/>
        <v>10461.538461538472</v>
      </c>
      <c r="F1631" s="554">
        <v>42565</v>
      </c>
      <c r="G1631" s="3" t="s">
        <v>16308</v>
      </c>
      <c r="H1631" s="308">
        <v>1.5384615384615401</v>
      </c>
    </row>
    <row r="1632" spans="1:8" ht="15.75">
      <c r="A1632" s="526">
        <v>1630</v>
      </c>
      <c r="B1632" s="17" t="s">
        <v>24472</v>
      </c>
      <c r="C1632" s="17" t="str">
        <f t="shared" si="37"/>
        <v>Yes</v>
      </c>
      <c r="D1632" s="17">
        <f t="shared" si="39"/>
        <v>1.8</v>
      </c>
      <c r="E1632" s="555">
        <f t="shared" si="38"/>
        <v>4955.465587044534</v>
      </c>
      <c r="F1632" s="554">
        <v>42565</v>
      </c>
      <c r="G1632" s="3" t="s">
        <v>16308</v>
      </c>
      <c r="H1632" s="308">
        <v>0.72874493927125505</v>
      </c>
    </row>
    <row r="1633" spans="1:8" ht="15.75">
      <c r="A1633" s="530">
        <v>1631</v>
      </c>
      <c r="B1633" s="17" t="s">
        <v>24473</v>
      </c>
      <c r="C1633" s="17" t="str">
        <f t="shared" si="37"/>
        <v>Yes</v>
      </c>
      <c r="D1633" s="17">
        <f t="shared" si="39"/>
        <v>1.8</v>
      </c>
      <c r="E1633" s="555">
        <f t="shared" si="38"/>
        <v>4955.465587044534</v>
      </c>
      <c r="F1633" s="554">
        <v>42565</v>
      </c>
      <c r="G1633" s="3" t="s">
        <v>16308</v>
      </c>
      <c r="H1633" s="308">
        <v>0.72874493927125505</v>
      </c>
    </row>
    <row r="1634" spans="1:8" ht="15.75">
      <c r="A1634" s="530">
        <v>1632</v>
      </c>
      <c r="B1634" s="17" t="s">
        <v>24474</v>
      </c>
      <c r="C1634" s="17" t="str">
        <f t="shared" si="37"/>
        <v>Yes</v>
      </c>
      <c r="D1634" s="17">
        <f t="shared" si="39"/>
        <v>1.8</v>
      </c>
      <c r="E1634" s="555">
        <f t="shared" si="38"/>
        <v>4955.465587044534</v>
      </c>
      <c r="F1634" s="554">
        <v>42565</v>
      </c>
      <c r="G1634" s="3" t="s">
        <v>16308</v>
      </c>
      <c r="H1634" s="308">
        <v>0.72874493927125505</v>
      </c>
    </row>
    <row r="1635" spans="1:8" ht="15.75">
      <c r="A1635" s="530">
        <v>1633</v>
      </c>
      <c r="B1635" s="17" t="s">
        <v>24475</v>
      </c>
      <c r="C1635" s="17" t="str">
        <f t="shared" si="37"/>
        <v>Yes</v>
      </c>
      <c r="D1635" s="17">
        <f t="shared" si="39"/>
        <v>2.5699999999999896</v>
      </c>
      <c r="E1635" s="555">
        <f t="shared" si="38"/>
        <v>7075.3036437246674</v>
      </c>
      <c r="F1635" s="554">
        <v>42565</v>
      </c>
      <c r="G1635" s="3" t="s">
        <v>16308</v>
      </c>
      <c r="H1635" s="308">
        <v>1.0404858299595099</v>
      </c>
    </row>
    <row r="1636" spans="1:8" ht="15.75">
      <c r="A1636" s="526">
        <v>1634</v>
      </c>
      <c r="B1636" s="17" t="s">
        <v>23660</v>
      </c>
      <c r="C1636" s="17" t="str">
        <f t="shared" si="37"/>
        <v>Yes</v>
      </c>
      <c r="D1636" s="17">
        <f t="shared" si="39"/>
        <v>2.3099999999999996</v>
      </c>
      <c r="E1636" s="555">
        <f t="shared" si="38"/>
        <v>6359.5141700404838</v>
      </c>
      <c r="F1636" s="554">
        <v>42565</v>
      </c>
      <c r="G1636" s="3" t="s">
        <v>16308</v>
      </c>
      <c r="H1636" s="308">
        <v>0.93522267206477705</v>
      </c>
    </row>
    <row r="1637" spans="1:8" ht="15.75">
      <c r="A1637" s="530">
        <v>1635</v>
      </c>
      <c r="B1637" s="17" t="s">
        <v>24476</v>
      </c>
      <c r="C1637" s="17" t="str">
        <f t="shared" si="37"/>
        <v>Yes</v>
      </c>
      <c r="D1637" s="17">
        <f t="shared" si="39"/>
        <v>0.79000000000000026</v>
      </c>
      <c r="E1637" s="555">
        <f t="shared" si="38"/>
        <v>2174.8987854251018</v>
      </c>
      <c r="F1637" s="554">
        <v>42565</v>
      </c>
      <c r="G1637" s="3" t="s">
        <v>16308</v>
      </c>
      <c r="H1637" s="308">
        <v>0.31983805668016202</v>
      </c>
    </row>
    <row r="1638" spans="1:8" ht="15.75">
      <c r="A1638" s="530">
        <v>1636</v>
      </c>
      <c r="B1638" s="17" t="s">
        <v>24477</v>
      </c>
      <c r="C1638" s="17" t="str">
        <f t="shared" si="37"/>
        <v>Yes</v>
      </c>
      <c r="D1638" s="17">
        <f t="shared" si="39"/>
        <v>2.3099999999999996</v>
      </c>
      <c r="E1638" s="555">
        <f t="shared" si="38"/>
        <v>6359.5141700404838</v>
      </c>
      <c r="F1638" s="554">
        <v>42565</v>
      </c>
      <c r="G1638" s="3" t="s">
        <v>16308</v>
      </c>
      <c r="H1638" s="308">
        <v>0.93522267206477705</v>
      </c>
    </row>
    <row r="1639" spans="1:8" ht="15.75">
      <c r="A1639" s="530">
        <v>1637</v>
      </c>
      <c r="B1639" s="17" t="s">
        <v>24478</v>
      </c>
      <c r="C1639" s="17" t="str">
        <f t="shared" si="37"/>
        <v>Yes</v>
      </c>
      <c r="D1639" s="17">
        <f t="shared" si="39"/>
        <v>1.4999999999999987</v>
      </c>
      <c r="E1639" s="555">
        <f t="shared" si="38"/>
        <v>4129.5546558704409</v>
      </c>
      <c r="F1639" s="554">
        <v>42565</v>
      </c>
      <c r="G1639" s="3" t="s">
        <v>16308</v>
      </c>
      <c r="H1639" s="308">
        <v>0.60728744939271195</v>
      </c>
    </row>
    <row r="1640" spans="1:8" ht="15.75">
      <c r="A1640" s="526">
        <v>1638</v>
      </c>
      <c r="B1640" s="17" t="s">
        <v>24479</v>
      </c>
      <c r="C1640" s="17" t="str">
        <f t="shared" si="37"/>
        <v>Yes</v>
      </c>
      <c r="D1640" s="17">
        <f t="shared" si="39"/>
        <v>2.2500000000000004</v>
      </c>
      <c r="E1640" s="555">
        <f t="shared" si="38"/>
        <v>6194.3319838056686</v>
      </c>
      <c r="F1640" s="554">
        <v>42565</v>
      </c>
      <c r="G1640" s="3" t="s">
        <v>16308</v>
      </c>
      <c r="H1640" s="308">
        <v>0.91093117408906898</v>
      </c>
    </row>
    <row r="1641" spans="1:8" ht="15.75">
      <c r="A1641" s="530">
        <v>1639</v>
      </c>
      <c r="B1641" s="17" t="s">
        <v>24480</v>
      </c>
      <c r="C1641" s="17" t="str">
        <f t="shared" si="37"/>
        <v>Yes</v>
      </c>
      <c r="D1641" s="17">
        <f t="shared" si="39"/>
        <v>2.2500000000000004</v>
      </c>
      <c r="E1641" s="555">
        <f t="shared" si="38"/>
        <v>6194.3319838056686</v>
      </c>
      <c r="F1641" s="554">
        <v>42565</v>
      </c>
      <c r="G1641" s="3" t="s">
        <v>16308</v>
      </c>
      <c r="H1641" s="308">
        <v>0.91093117408906898</v>
      </c>
    </row>
    <row r="1642" spans="1:8" ht="15.75">
      <c r="A1642" s="530">
        <v>1640</v>
      </c>
      <c r="B1642" s="17" t="s">
        <v>24481</v>
      </c>
      <c r="C1642" s="17" t="str">
        <f t="shared" si="37"/>
        <v>Yes</v>
      </c>
      <c r="D1642" s="17">
        <f t="shared" si="39"/>
        <v>2.2500000000000004</v>
      </c>
      <c r="E1642" s="555">
        <f t="shared" si="38"/>
        <v>6194.3319838056686</v>
      </c>
      <c r="F1642" s="554">
        <v>42565</v>
      </c>
      <c r="G1642" s="3" t="s">
        <v>16308</v>
      </c>
      <c r="H1642" s="308">
        <v>0.91093117408906898</v>
      </c>
    </row>
    <row r="1643" spans="1:8" ht="15.75">
      <c r="A1643" s="530">
        <v>1641</v>
      </c>
      <c r="B1643" s="17" t="s">
        <v>24482</v>
      </c>
      <c r="C1643" s="17" t="str">
        <f t="shared" si="37"/>
        <v>Yes</v>
      </c>
      <c r="D1643" s="17">
        <f t="shared" si="39"/>
        <v>2.2500000000000004</v>
      </c>
      <c r="E1643" s="555">
        <f t="shared" si="38"/>
        <v>6194.3319838056686</v>
      </c>
      <c r="F1643" s="554">
        <v>42565</v>
      </c>
      <c r="G1643" s="3" t="s">
        <v>16308</v>
      </c>
      <c r="H1643" s="308">
        <v>0.91093117408906898</v>
      </c>
    </row>
    <row r="1644" spans="1:8" ht="15.75">
      <c r="A1644" s="526">
        <v>1642</v>
      </c>
      <c r="B1644" s="17" t="s">
        <v>24483</v>
      </c>
      <c r="C1644" s="17" t="str">
        <f t="shared" si="37"/>
        <v>Yes</v>
      </c>
      <c r="D1644" s="17">
        <f t="shared" si="39"/>
        <v>2.2500000000000004</v>
      </c>
      <c r="E1644" s="555">
        <f t="shared" si="38"/>
        <v>6194.3319838056686</v>
      </c>
      <c r="F1644" s="554">
        <v>42565</v>
      </c>
      <c r="G1644" s="3" t="s">
        <v>16308</v>
      </c>
      <c r="H1644" s="308">
        <v>0.91093117408906898</v>
      </c>
    </row>
    <row r="1645" spans="1:8" ht="15.75">
      <c r="A1645" s="530">
        <v>1643</v>
      </c>
      <c r="B1645" s="17" t="s">
        <v>24484</v>
      </c>
      <c r="C1645" s="17" t="str">
        <f t="shared" si="37"/>
        <v>Yes</v>
      </c>
      <c r="D1645" s="17">
        <f t="shared" si="39"/>
        <v>2.2500000000000004</v>
      </c>
      <c r="E1645" s="555">
        <f t="shared" si="38"/>
        <v>6194.3319838056686</v>
      </c>
      <c r="F1645" s="554">
        <v>42565</v>
      </c>
      <c r="G1645" s="3" t="s">
        <v>16308</v>
      </c>
      <c r="H1645" s="308">
        <v>0.91093117408906898</v>
      </c>
    </row>
    <row r="1646" spans="1:8" ht="15.75">
      <c r="A1646" s="530">
        <v>1644</v>
      </c>
      <c r="B1646" s="17" t="s">
        <v>24485</v>
      </c>
      <c r="C1646" s="17" t="str">
        <f t="shared" ref="C1646:C1709" si="40">IF(H1645=2,"No","Yes")</f>
        <v>Yes</v>
      </c>
      <c r="D1646" s="17">
        <f t="shared" si="39"/>
        <v>2.2500000000000004</v>
      </c>
      <c r="E1646" s="555">
        <f t="shared" ref="E1646:E1709" si="41">H1646*6800</f>
        <v>6194.3319838056686</v>
      </c>
      <c r="F1646" s="554">
        <v>42565</v>
      </c>
      <c r="G1646" s="3" t="s">
        <v>16308</v>
      </c>
      <c r="H1646" s="308">
        <v>0.91093117408906898</v>
      </c>
    </row>
    <row r="1647" spans="1:8" ht="15.75">
      <c r="A1647" s="530">
        <v>1645</v>
      </c>
      <c r="B1647" s="17" t="s">
        <v>24486</v>
      </c>
      <c r="C1647" s="17" t="str">
        <f t="shared" si="40"/>
        <v>Yes</v>
      </c>
      <c r="D1647" s="17">
        <f t="shared" si="39"/>
        <v>2.2500000000000004</v>
      </c>
      <c r="E1647" s="555">
        <f t="shared" si="41"/>
        <v>6194.3319838056686</v>
      </c>
      <c r="F1647" s="554">
        <v>42565</v>
      </c>
      <c r="G1647" s="3" t="s">
        <v>16308</v>
      </c>
      <c r="H1647" s="308">
        <v>0.91093117408906898</v>
      </c>
    </row>
    <row r="1648" spans="1:8" ht="15.75">
      <c r="A1648" s="526">
        <v>1646</v>
      </c>
      <c r="B1648" s="17" t="s">
        <v>24459</v>
      </c>
      <c r="C1648" s="17" t="str">
        <f t="shared" si="40"/>
        <v>Yes</v>
      </c>
      <c r="D1648" s="17">
        <f t="shared" si="39"/>
        <v>2.2599999999999998</v>
      </c>
      <c r="E1648" s="555">
        <f t="shared" si="41"/>
        <v>6221.862348178136</v>
      </c>
      <c r="F1648" s="554">
        <v>42565</v>
      </c>
      <c r="G1648" s="3" t="s">
        <v>16308</v>
      </c>
      <c r="H1648" s="308">
        <v>0.91497975708502</v>
      </c>
    </row>
    <row r="1649" spans="1:8" ht="15.75">
      <c r="A1649" s="530">
        <v>1647</v>
      </c>
      <c r="B1649" s="17" t="s">
        <v>24487</v>
      </c>
      <c r="C1649" s="17" t="str">
        <f t="shared" si="40"/>
        <v>Yes</v>
      </c>
      <c r="D1649" s="17">
        <f t="shared" si="39"/>
        <v>1.7400000000000011</v>
      </c>
      <c r="E1649" s="555">
        <f t="shared" si="41"/>
        <v>4790.2834008097198</v>
      </c>
      <c r="F1649" s="554">
        <v>42565</v>
      </c>
      <c r="G1649" s="3" t="s">
        <v>16308</v>
      </c>
      <c r="H1649" s="308">
        <v>0.70445344129554699</v>
      </c>
    </row>
    <row r="1650" spans="1:8" ht="15.75">
      <c r="A1650" s="530">
        <v>1648</v>
      </c>
      <c r="B1650" s="17" t="s">
        <v>21917</v>
      </c>
      <c r="C1650" s="17" t="str">
        <f t="shared" si="40"/>
        <v>Yes</v>
      </c>
      <c r="D1650" s="17">
        <f t="shared" si="39"/>
        <v>2.730000000000008</v>
      </c>
      <c r="E1650" s="555">
        <f t="shared" si="41"/>
        <v>7515.7894736842327</v>
      </c>
      <c r="F1650" s="554">
        <v>42565</v>
      </c>
      <c r="G1650" s="3" t="s">
        <v>16308</v>
      </c>
      <c r="H1650" s="308">
        <v>1.1052631578947401</v>
      </c>
    </row>
    <row r="1651" spans="1:8" ht="15.75">
      <c r="A1651" s="530">
        <v>1649</v>
      </c>
      <c r="B1651" s="17" t="s">
        <v>24488</v>
      </c>
      <c r="C1651" s="17" t="str">
        <f t="shared" si="40"/>
        <v>Yes</v>
      </c>
      <c r="D1651" s="17">
        <f t="shared" si="39"/>
        <v>0.96999999999999897</v>
      </c>
      <c r="E1651" s="555">
        <f t="shared" si="41"/>
        <v>2670.4453441295514</v>
      </c>
      <c r="F1651" s="554">
        <v>42565</v>
      </c>
      <c r="G1651" s="3" t="s">
        <v>16308</v>
      </c>
      <c r="H1651" s="308">
        <v>0.39271255060728699</v>
      </c>
    </row>
    <row r="1652" spans="1:8" ht="15.75">
      <c r="A1652" s="526">
        <v>1650</v>
      </c>
      <c r="B1652" s="17" t="s">
        <v>24489</v>
      </c>
      <c r="C1652" s="17" t="str">
        <f t="shared" si="40"/>
        <v>Yes</v>
      </c>
      <c r="D1652" s="17">
        <f t="shared" si="39"/>
        <v>0.71000000000000096</v>
      </c>
      <c r="E1652" s="555">
        <f t="shared" si="41"/>
        <v>1954.6558704453466</v>
      </c>
      <c r="F1652" s="554">
        <v>42565</v>
      </c>
      <c r="G1652" s="3" t="s">
        <v>16308</v>
      </c>
      <c r="H1652" s="308">
        <v>0.28744939271255099</v>
      </c>
    </row>
    <row r="1653" spans="1:8" ht="15.75">
      <c r="A1653" s="530">
        <v>1651</v>
      </c>
      <c r="B1653" s="17" t="s">
        <v>24490</v>
      </c>
      <c r="C1653" s="17" t="str">
        <f t="shared" si="40"/>
        <v>Yes</v>
      </c>
      <c r="D1653" s="17">
        <f t="shared" si="39"/>
        <v>2.04</v>
      </c>
      <c r="E1653" s="555">
        <f t="shared" si="41"/>
        <v>5616.1943319838047</v>
      </c>
      <c r="F1653" s="554">
        <v>42565</v>
      </c>
      <c r="G1653" s="3" t="s">
        <v>16308</v>
      </c>
      <c r="H1653" s="308">
        <v>0.82591093117408898</v>
      </c>
    </row>
    <row r="1654" spans="1:8" ht="15.75">
      <c r="A1654" s="530">
        <v>1652</v>
      </c>
      <c r="B1654" s="17" t="s">
        <v>13639</v>
      </c>
      <c r="C1654" s="17" t="str">
        <f t="shared" si="40"/>
        <v>Yes</v>
      </c>
      <c r="D1654" s="17">
        <f t="shared" si="39"/>
        <v>0.76000000000000079</v>
      </c>
      <c r="E1654" s="555">
        <f t="shared" si="41"/>
        <v>2092.3076923076942</v>
      </c>
      <c r="F1654" s="554">
        <v>42613</v>
      </c>
      <c r="G1654" s="3" t="s">
        <v>16308</v>
      </c>
      <c r="H1654" s="308">
        <v>0.30769230769230799</v>
      </c>
    </row>
    <row r="1655" spans="1:8" ht="15.75">
      <c r="A1655" s="530">
        <v>1653</v>
      </c>
      <c r="B1655" s="17" t="s">
        <v>24491</v>
      </c>
      <c r="C1655" s="17" t="str">
        <f t="shared" si="40"/>
        <v>Yes</v>
      </c>
      <c r="D1655" s="17">
        <f t="shared" si="39"/>
        <v>0.55000000000000027</v>
      </c>
      <c r="E1655" s="555">
        <f t="shared" si="41"/>
        <v>1514.1700404858304</v>
      </c>
      <c r="F1655" s="554">
        <v>42613</v>
      </c>
      <c r="G1655" s="3" t="s">
        <v>16308</v>
      </c>
      <c r="H1655" s="308">
        <v>0.22267206477732801</v>
      </c>
    </row>
    <row r="1656" spans="1:8" ht="15.75">
      <c r="A1656" s="526">
        <v>1654</v>
      </c>
      <c r="B1656" s="17" t="s">
        <v>24492</v>
      </c>
      <c r="C1656" s="17" t="str">
        <f t="shared" si="40"/>
        <v>Yes</v>
      </c>
      <c r="D1656" s="17">
        <f t="shared" si="39"/>
        <v>0.4000000000000008</v>
      </c>
      <c r="E1656" s="555">
        <f t="shared" si="41"/>
        <v>1101.2145748987875</v>
      </c>
      <c r="F1656" s="554">
        <v>42565</v>
      </c>
      <c r="G1656" s="3" t="s">
        <v>16308</v>
      </c>
      <c r="H1656" s="308">
        <v>0.16194331983805699</v>
      </c>
    </row>
    <row r="1657" spans="1:8" ht="15.75">
      <c r="A1657" s="530">
        <v>1655</v>
      </c>
      <c r="B1657" s="17" t="s">
        <v>24493</v>
      </c>
      <c r="C1657" s="17" t="str">
        <f t="shared" si="40"/>
        <v>Yes</v>
      </c>
      <c r="D1657" s="17">
        <f t="shared" si="39"/>
        <v>1.2799999999999994</v>
      </c>
      <c r="E1657" s="555">
        <f t="shared" si="41"/>
        <v>3523.8866396761109</v>
      </c>
      <c r="F1657" s="554">
        <v>42565</v>
      </c>
      <c r="G1657" s="3" t="s">
        <v>16308</v>
      </c>
      <c r="H1657" s="308">
        <v>0.51821862348178105</v>
      </c>
    </row>
    <row r="1658" spans="1:8" ht="15.75">
      <c r="A1658" s="530">
        <v>1656</v>
      </c>
      <c r="B1658" s="153" t="s">
        <v>24494</v>
      </c>
      <c r="C1658" s="17" t="str">
        <f t="shared" si="40"/>
        <v>Yes</v>
      </c>
      <c r="D1658" s="17">
        <f t="shared" si="39"/>
        <v>0.91000000000000014</v>
      </c>
      <c r="E1658" s="555">
        <f t="shared" si="41"/>
        <v>2505.2631578947371</v>
      </c>
      <c r="F1658" s="554">
        <v>42565</v>
      </c>
      <c r="G1658" s="3" t="s">
        <v>24495</v>
      </c>
      <c r="H1658" s="309">
        <v>0.36842105263157898</v>
      </c>
    </row>
    <row r="1659" spans="1:8" ht="15.75">
      <c r="A1659" s="530">
        <v>1657</v>
      </c>
      <c r="B1659" s="153" t="s">
        <v>24496</v>
      </c>
      <c r="C1659" s="17" t="str">
        <f t="shared" si="40"/>
        <v>Yes</v>
      </c>
      <c r="D1659" s="17">
        <f t="shared" si="39"/>
        <v>0.91000000000000014</v>
      </c>
      <c r="E1659" s="555">
        <f t="shared" si="41"/>
        <v>2505.2631578947371</v>
      </c>
      <c r="F1659" s="554">
        <v>42613</v>
      </c>
      <c r="G1659" s="3" t="s">
        <v>24495</v>
      </c>
      <c r="H1659" s="309">
        <v>0.36842105263157898</v>
      </c>
    </row>
    <row r="1660" spans="1:8" ht="15.75">
      <c r="A1660" s="526">
        <v>1658</v>
      </c>
      <c r="B1660" s="153" t="s">
        <v>24497</v>
      </c>
      <c r="C1660" s="17" t="str">
        <f t="shared" si="40"/>
        <v>Yes</v>
      </c>
      <c r="D1660" s="17">
        <f t="shared" si="39"/>
        <v>3.730000000000004</v>
      </c>
      <c r="E1660" s="555">
        <f t="shared" si="41"/>
        <v>10268.825910931184</v>
      </c>
      <c r="F1660" s="554">
        <v>42565</v>
      </c>
      <c r="G1660" s="3" t="s">
        <v>24495</v>
      </c>
      <c r="H1660" s="309">
        <v>1.51012145748988</v>
      </c>
    </row>
    <row r="1661" spans="1:8" ht="15.75">
      <c r="A1661" s="530">
        <v>1659</v>
      </c>
      <c r="B1661" s="153" t="s">
        <v>24498</v>
      </c>
      <c r="C1661" s="17" t="str">
        <f t="shared" si="40"/>
        <v>Yes</v>
      </c>
      <c r="D1661" s="17">
        <f t="shared" si="39"/>
        <v>0.57999999999999952</v>
      </c>
      <c r="E1661" s="555">
        <f t="shared" si="41"/>
        <v>1596.7611336032376</v>
      </c>
      <c r="F1661" s="554">
        <v>42565</v>
      </c>
      <c r="G1661" s="3" t="s">
        <v>24495</v>
      </c>
      <c r="H1661" s="309">
        <v>0.23481781376518199</v>
      </c>
    </row>
    <row r="1662" spans="1:8" ht="15.75">
      <c r="A1662" s="530">
        <v>1660</v>
      </c>
      <c r="B1662" s="153" t="s">
        <v>24480</v>
      </c>
      <c r="C1662" s="17" t="str">
        <f t="shared" si="40"/>
        <v>Yes</v>
      </c>
      <c r="D1662" s="17">
        <f t="shared" si="39"/>
        <v>0.57999999999999952</v>
      </c>
      <c r="E1662" s="555">
        <f t="shared" si="41"/>
        <v>1596.7611336032376</v>
      </c>
      <c r="F1662" s="554">
        <v>42565</v>
      </c>
      <c r="G1662" s="3" t="s">
        <v>24495</v>
      </c>
      <c r="H1662" s="309">
        <v>0.23481781376518199</v>
      </c>
    </row>
    <row r="1663" spans="1:8" ht="15.75">
      <c r="A1663" s="530">
        <v>1661</v>
      </c>
      <c r="B1663" s="153" t="s">
        <v>11949</v>
      </c>
      <c r="C1663" s="17" t="str">
        <f t="shared" si="40"/>
        <v>Yes</v>
      </c>
      <c r="D1663" s="17">
        <f t="shared" si="39"/>
        <v>0.59000000000000097</v>
      </c>
      <c r="E1663" s="555">
        <f t="shared" si="41"/>
        <v>1624.2914979757111</v>
      </c>
      <c r="F1663" s="554">
        <v>42565</v>
      </c>
      <c r="G1663" s="3" t="s">
        <v>24495</v>
      </c>
      <c r="H1663" s="309">
        <v>0.238866396761134</v>
      </c>
    </row>
    <row r="1664" spans="1:8" ht="15.75">
      <c r="A1664" s="526">
        <v>1662</v>
      </c>
      <c r="B1664" s="153" t="s">
        <v>24499</v>
      </c>
      <c r="C1664" s="17" t="str">
        <f t="shared" si="40"/>
        <v>Yes</v>
      </c>
      <c r="D1664" s="17">
        <f t="shared" si="39"/>
        <v>0.59000000000000097</v>
      </c>
      <c r="E1664" s="555">
        <f t="shared" si="41"/>
        <v>1624.2914979757111</v>
      </c>
      <c r="F1664" s="554">
        <v>42565</v>
      </c>
      <c r="G1664" s="3" t="s">
        <v>24495</v>
      </c>
      <c r="H1664" s="309">
        <v>0.238866396761134</v>
      </c>
    </row>
    <row r="1665" spans="1:8" ht="15.75">
      <c r="A1665" s="530">
        <v>1663</v>
      </c>
      <c r="B1665" s="153" t="s">
        <v>24500</v>
      </c>
      <c r="C1665" s="17" t="str">
        <f t="shared" si="40"/>
        <v>Yes</v>
      </c>
      <c r="D1665" s="17">
        <f t="shared" si="39"/>
        <v>0.59000000000000097</v>
      </c>
      <c r="E1665" s="555">
        <f t="shared" si="41"/>
        <v>1624.2914979757111</v>
      </c>
      <c r="F1665" s="554">
        <v>42565</v>
      </c>
      <c r="G1665" s="3" t="s">
        <v>24495</v>
      </c>
      <c r="H1665" s="309">
        <v>0.238866396761134</v>
      </c>
    </row>
    <row r="1666" spans="1:8" ht="15.75">
      <c r="A1666" s="530">
        <v>1664</v>
      </c>
      <c r="B1666" s="153" t="s">
        <v>24501</v>
      </c>
      <c r="C1666" s="17" t="str">
        <f t="shared" si="40"/>
        <v>Yes</v>
      </c>
      <c r="D1666" s="17">
        <f t="shared" si="39"/>
        <v>1.5500000000000009</v>
      </c>
      <c r="E1666" s="555">
        <f t="shared" si="41"/>
        <v>4267.206477732796</v>
      </c>
      <c r="F1666" s="554">
        <v>42565</v>
      </c>
      <c r="G1666" s="3" t="s">
        <v>24495</v>
      </c>
      <c r="H1666" s="309">
        <v>0.62753036437247001</v>
      </c>
    </row>
    <row r="1667" spans="1:8" ht="15.75">
      <c r="A1667" s="530">
        <v>1665</v>
      </c>
      <c r="B1667" s="153" t="s">
        <v>24502</v>
      </c>
      <c r="C1667" s="17" t="str">
        <f t="shared" si="40"/>
        <v>Yes</v>
      </c>
      <c r="D1667" s="17">
        <f t="shared" si="39"/>
        <v>1.5899999999999994</v>
      </c>
      <c r="E1667" s="555">
        <f t="shared" si="41"/>
        <v>4377.32793522267</v>
      </c>
      <c r="F1667" s="554">
        <v>42565</v>
      </c>
      <c r="G1667" s="3" t="s">
        <v>24495</v>
      </c>
      <c r="H1667" s="309">
        <v>0.64372469635627505</v>
      </c>
    </row>
    <row r="1668" spans="1:8" ht="15.75">
      <c r="A1668" s="526">
        <v>1666</v>
      </c>
      <c r="B1668" s="153" t="s">
        <v>24503</v>
      </c>
      <c r="C1668" s="17" t="str">
        <f t="shared" si="40"/>
        <v>Yes</v>
      </c>
      <c r="D1668" s="17">
        <f t="shared" si="39"/>
        <v>1.5899999999999994</v>
      </c>
      <c r="E1668" s="555">
        <f t="shared" si="41"/>
        <v>4377.32793522267</v>
      </c>
      <c r="F1668" s="554">
        <v>42565</v>
      </c>
      <c r="G1668" s="3" t="s">
        <v>24495</v>
      </c>
      <c r="H1668" s="309">
        <v>0.64372469635627505</v>
      </c>
    </row>
    <row r="1669" spans="1:8" ht="15.75">
      <c r="A1669" s="530">
        <v>1667</v>
      </c>
      <c r="B1669" s="153" t="s">
        <v>24504</v>
      </c>
      <c r="C1669" s="17" t="str">
        <f t="shared" si="40"/>
        <v>Yes</v>
      </c>
      <c r="D1669" s="17">
        <f t="shared" ref="D1669:D1732" si="42">H1669*2.47</f>
        <v>2.0000000000000018</v>
      </c>
      <c r="E1669" s="555">
        <f t="shared" si="41"/>
        <v>5506.0728744939315</v>
      </c>
      <c r="F1669" s="554">
        <v>42565</v>
      </c>
      <c r="G1669" s="3" t="s">
        <v>24495</v>
      </c>
      <c r="H1669" s="309">
        <v>0.80971659919028405</v>
      </c>
    </row>
    <row r="1670" spans="1:8" ht="15.75">
      <c r="A1670" s="530">
        <v>1668</v>
      </c>
      <c r="B1670" s="153" t="s">
        <v>11918</v>
      </c>
      <c r="C1670" s="17" t="str">
        <f t="shared" si="40"/>
        <v>Yes</v>
      </c>
      <c r="D1670" s="17">
        <f t="shared" si="42"/>
        <v>2.0000000000000018</v>
      </c>
      <c r="E1670" s="555">
        <f t="shared" si="41"/>
        <v>5506.0728744939315</v>
      </c>
      <c r="F1670" s="554">
        <v>42565</v>
      </c>
      <c r="G1670" s="3" t="s">
        <v>24495</v>
      </c>
      <c r="H1670" s="309">
        <v>0.80971659919028405</v>
      </c>
    </row>
    <row r="1671" spans="1:8" ht="15.75">
      <c r="A1671" s="530">
        <v>1669</v>
      </c>
      <c r="B1671" s="153" t="s">
        <v>24505</v>
      </c>
      <c r="C1671" s="17" t="str">
        <f t="shared" si="40"/>
        <v>Yes</v>
      </c>
      <c r="D1671" s="17">
        <f t="shared" si="42"/>
        <v>2.0000000000000018</v>
      </c>
      <c r="E1671" s="555">
        <f t="shared" si="41"/>
        <v>5506.0728744939315</v>
      </c>
      <c r="F1671" s="554">
        <v>42565</v>
      </c>
      <c r="G1671" s="3" t="s">
        <v>24495</v>
      </c>
      <c r="H1671" s="309">
        <v>0.80971659919028405</v>
      </c>
    </row>
    <row r="1672" spans="1:8" ht="15.75">
      <c r="A1672" s="526">
        <v>1670</v>
      </c>
      <c r="B1672" s="153" t="s">
        <v>24506</v>
      </c>
      <c r="C1672" s="17" t="str">
        <f t="shared" si="40"/>
        <v>Yes</v>
      </c>
      <c r="D1672" s="17">
        <f t="shared" si="42"/>
        <v>2.0000000000000018</v>
      </c>
      <c r="E1672" s="555">
        <f t="shared" si="41"/>
        <v>5506.0728744939315</v>
      </c>
      <c r="F1672" s="554">
        <v>42565</v>
      </c>
      <c r="G1672" s="3" t="s">
        <v>24495</v>
      </c>
      <c r="H1672" s="309">
        <v>0.80971659919028405</v>
      </c>
    </row>
    <row r="1673" spans="1:8" ht="15.75">
      <c r="A1673" s="530">
        <v>1671</v>
      </c>
      <c r="B1673" s="153" t="s">
        <v>22098</v>
      </c>
      <c r="C1673" s="17" t="str">
        <f t="shared" si="40"/>
        <v>Yes</v>
      </c>
      <c r="D1673" s="17">
        <f t="shared" si="42"/>
        <v>2.0000000000000018</v>
      </c>
      <c r="E1673" s="555">
        <f t="shared" si="41"/>
        <v>5506.0728744939315</v>
      </c>
      <c r="F1673" s="554">
        <v>42565</v>
      </c>
      <c r="G1673" s="3" t="s">
        <v>24495</v>
      </c>
      <c r="H1673" s="309">
        <v>0.80971659919028405</v>
      </c>
    </row>
    <row r="1674" spans="1:8" ht="15.75">
      <c r="A1674" s="530">
        <v>1672</v>
      </c>
      <c r="B1674" s="153" t="s">
        <v>12070</v>
      </c>
      <c r="C1674" s="17" t="str">
        <f t="shared" si="40"/>
        <v>Yes</v>
      </c>
      <c r="D1674" s="17">
        <f t="shared" si="42"/>
        <v>1.9400000000000004</v>
      </c>
      <c r="E1674" s="555">
        <f t="shared" si="41"/>
        <v>5340.89068825911</v>
      </c>
      <c r="F1674" s="554">
        <v>42565</v>
      </c>
      <c r="G1674" s="3" t="s">
        <v>24495</v>
      </c>
      <c r="H1674" s="309">
        <v>0.78542510121457498</v>
      </c>
    </row>
    <row r="1675" spans="1:8" ht="15.75">
      <c r="A1675" s="530">
        <v>1673</v>
      </c>
      <c r="B1675" s="153" t="s">
        <v>24507</v>
      </c>
      <c r="C1675" s="17" t="str">
        <f t="shared" si="40"/>
        <v>Yes</v>
      </c>
      <c r="D1675" s="17">
        <f t="shared" si="42"/>
        <v>1.9400000000000004</v>
      </c>
      <c r="E1675" s="555">
        <f t="shared" si="41"/>
        <v>5340.89068825911</v>
      </c>
      <c r="F1675" s="554">
        <v>42565</v>
      </c>
      <c r="G1675" s="3" t="s">
        <v>24495</v>
      </c>
      <c r="H1675" s="309">
        <v>0.78542510121457498</v>
      </c>
    </row>
    <row r="1676" spans="1:8" ht="15.75">
      <c r="A1676" s="526">
        <v>1674</v>
      </c>
      <c r="B1676" s="153" t="s">
        <v>24505</v>
      </c>
      <c r="C1676" s="17" t="str">
        <f t="shared" si="40"/>
        <v>Yes</v>
      </c>
      <c r="D1676" s="17">
        <f t="shared" si="42"/>
        <v>1.9400000000000004</v>
      </c>
      <c r="E1676" s="555">
        <f t="shared" si="41"/>
        <v>5340.89068825911</v>
      </c>
      <c r="F1676" s="554">
        <v>42565</v>
      </c>
      <c r="G1676" s="3" t="s">
        <v>24495</v>
      </c>
      <c r="H1676" s="309">
        <v>0.78542510121457498</v>
      </c>
    </row>
    <row r="1677" spans="1:8" ht="15.75">
      <c r="A1677" s="530">
        <v>1675</v>
      </c>
      <c r="B1677" s="153" t="s">
        <v>24508</v>
      </c>
      <c r="C1677" s="17" t="str">
        <f t="shared" si="40"/>
        <v>Yes</v>
      </c>
      <c r="D1677" s="17">
        <f t="shared" si="42"/>
        <v>4.9400000000000004</v>
      </c>
      <c r="E1677" s="555">
        <f t="shared" si="41"/>
        <v>13600</v>
      </c>
      <c r="F1677" s="554">
        <v>42565</v>
      </c>
      <c r="G1677" s="3" t="s">
        <v>24495</v>
      </c>
      <c r="H1677" s="309">
        <v>2</v>
      </c>
    </row>
    <row r="1678" spans="1:8" ht="15.75">
      <c r="A1678" s="530">
        <v>1676</v>
      </c>
      <c r="B1678" s="153" t="s">
        <v>24509</v>
      </c>
      <c r="C1678" s="17" t="str">
        <f t="shared" si="40"/>
        <v>No</v>
      </c>
      <c r="D1678" s="17">
        <f t="shared" si="42"/>
        <v>1.9600000000000009</v>
      </c>
      <c r="E1678" s="555">
        <f t="shared" si="41"/>
        <v>5395.9514170040502</v>
      </c>
      <c r="F1678" s="554">
        <v>42565</v>
      </c>
      <c r="G1678" s="3" t="s">
        <v>24495</v>
      </c>
      <c r="H1678" s="309">
        <v>0.793522267206478</v>
      </c>
    </row>
    <row r="1679" spans="1:8" ht="15.75">
      <c r="A1679" s="530">
        <v>1677</v>
      </c>
      <c r="B1679" s="153" t="s">
        <v>24510</v>
      </c>
      <c r="C1679" s="17" t="str">
        <f t="shared" si="40"/>
        <v>Yes</v>
      </c>
      <c r="D1679" s="17">
        <f t="shared" si="42"/>
        <v>0.6400000000000009</v>
      </c>
      <c r="E1679" s="555">
        <f t="shared" si="41"/>
        <v>1761.9433198380589</v>
      </c>
      <c r="F1679" s="554">
        <v>42565</v>
      </c>
      <c r="G1679" s="3" t="s">
        <v>24495</v>
      </c>
      <c r="H1679" s="309">
        <v>0.25910931174089102</v>
      </c>
    </row>
    <row r="1680" spans="1:8" ht="15.75">
      <c r="A1680" s="526">
        <v>1678</v>
      </c>
      <c r="B1680" s="153" t="s">
        <v>24511</v>
      </c>
      <c r="C1680" s="17" t="str">
        <f t="shared" si="40"/>
        <v>Yes</v>
      </c>
      <c r="D1680" s="17">
        <f t="shared" si="42"/>
        <v>0.81999999999999962</v>
      </c>
      <c r="E1680" s="555">
        <f t="shared" si="41"/>
        <v>2257.4898785425089</v>
      </c>
      <c r="F1680" s="554">
        <v>42565</v>
      </c>
      <c r="G1680" s="3" t="s">
        <v>24495</v>
      </c>
      <c r="H1680" s="309">
        <v>0.331983805668016</v>
      </c>
    </row>
    <row r="1681" spans="1:8" ht="15.75">
      <c r="A1681" s="530">
        <v>1679</v>
      </c>
      <c r="B1681" s="153" t="s">
        <v>24037</v>
      </c>
      <c r="C1681" s="17" t="str">
        <f t="shared" si="40"/>
        <v>Yes</v>
      </c>
      <c r="D1681" s="17">
        <f t="shared" si="42"/>
        <v>0.81999999999999962</v>
      </c>
      <c r="E1681" s="555">
        <f t="shared" si="41"/>
        <v>2257.4898785425089</v>
      </c>
      <c r="F1681" s="554">
        <v>42565</v>
      </c>
      <c r="G1681" s="3" t="s">
        <v>24495</v>
      </c>
      <c r="H1681" s="309">
        <v>0.331983805668016</v>
      </c>
    </row>
    <row r="1682" spans="1:8" ht="15.75">
      <c r="A1682" s="530">
        <v>1680</v>
      </c>
      <c r="B1682" s="153" t="s">
        <v>24512</v>
      </c>
      <c r="C1682" s="17" t="str">
        <f t="shared" si="40"/>
        <v>Yes</v>
      </c>
      <c r="D1682" s="17">
        <f t="shared" si="42"/>
        <v>0.81999999999999962</v>
      </c>
      <c r="E1682" s="555">
        <f t="shared" si="41"/>
        <v>2257.4898785425089</v>
      </c>
      <c r="F1682" s="554">
        <v>42565</v>
      </c>
      <c r="G1682" s="3" t="s">
        <v>24495</v>
      </c>
      <c r="H1682" s="309">
        <v>0.331983805668016</v>
      </c>
    </row>
    <row r="1683" spans="1:8" ht="15.75">
      <c r="A1683" s="530">
        <v>1681</v>
      </c>
      <c r="B1683" s="153" t="s">
        <v>24513</v>
      </c>
      <c r="C1683" s="17" t="str">
        <f t="shared" si="40"/>
        <v>Yes</v>
      </c>
      <c r="D1683" s="17">
        <f t="shared" si="42"/>
        <v>2.8299999999999974</v>
      </c>
      <c r="E1683" s="555">
        <f t="shared" si="41"/>
        <v>7791.0931174089001</v>
      </c>
      <c r="F1683" s="554">
        <v>42565</v>
      </c>
      <c r="G1683" s="3" t="s">
        <v>24495</v>
      </c>
      <c r="H1683" s="309">
        <v>1.1457489878542499</v>
      </c>
    </row>
    <row r="1684" spans="1:8" ht="15.75">
      <c r="A1684" s="526">
        <v>1682</v>
      </c>
      <c r="B1684" s="153" t="s">
        <v>24514</v>
      </c>
      <c r="C1684" s="17" t="str">
        <f t="shared" si="40"/>
        <v>Yes</v>
      </c>
      <c r="D1684" s="17">
        <f t="shared" si="42"/>
        <v>2.8299999999999974</v>
      </c>
      <c r="E1684" s="555">
        <f t="shared" si="41"/>
        <v>7791.0931174089001</v>
      </c>
      <c r="F1684" s="554">
        <v>42565</v>
      </c>
      <c r="G1684" s="3" t="s">
        <v>24495</v>
      </c>
      <c r="H1684" s="309">
        <v>1.1457489878542499</v>
      </c>
    </row>
    <row r="1685" spans="1:8" ht="15.75">
      <c r="A1685" s="530">
        <v>1683</v>
      </c>
      <c r="B1685" s="153" t="s">
        <v>24515</v>
      </c>
      <c r="C1685" s="17" t="str">
        <f t="shared" si="40"/>
        <v>Yes</v>
      </c>
      <c r="D1685" s="17">
        <f t="shared" si="42"/>
        <v>1.8099999999999989</v>
      </c>
      <c r="E1685" s="555">
        <f t="shared" si="41"/>
        <v>4982.9959514170005</v>
      </c>
      <c r="F1685" s="554">
        <v>42565</v>
      </c>
      <c r="G1685" s="3" t="s">
        <v>24495</v>
      </c>
      <c r="H1685" s="309">
        <v>0.73279352226720595</v>
      </c>
    </row>
    <row r="1686" spans="1:8" ht="15.75">
      <c r="A1686" s="530">
        <v>1684</v>
      </c>
      <c r="B1686" s="153" t="s">
        <v>24516</v>
      </c>
      <c r="C1686" s="17" t="str">
        <f t="shared" si="40"/>
        <v>Yes</v>
      </c>
      <c r="D1686" s="17">
        <f t="shared" si="42"/>
        <v>2.4999999999999898</v>
      </c>
      <c r="E1686" s="555">
        <f t="shared" si="41"/>
        <v>6882.5910931173803</v>
      </c>
      <c r="F1686" s="554">
        <v>42613</v>
      </c>
      <c r="G1686" s="3" t="s">
        <v>24495</v>
      </c>
      <c r="H1686" s="309">
        <v>1.01214574898785</v>
      </c>
    </row>
    <row r="1687" spans="1:8" ht="15.75">
      <c r="A1687" s="530">
        <v>1685</v>
      </c>
      <c r="B1687" s="153" t="s">
        <v>22842</v>
      </c>
      <c r="C1687" s="17" t="str">
        <f t="shared" si="40"/>
        <v>Yes</v>
      </c>
      <c r="D1687" s="17">
        <f t="shared" si="42"/>
        <v>0.96</v>
      </c>
      <c r="E1687" s="555">
        <f t="shared" si="41"/>
        <v>2642.9149797570849</v>
      </c>
      <c r="F1687" s="554">
        <v>42565</v>
      </c>
      <c r="G1687" s="3" t="s">
        <v>24495</v>
      </c>
      <c r="H1687" s="309">
        <v>0.38866396761133598</v>
      </c>
    </row>
    <row r="1688" spans="1:8" ht="15.75">
      <c r="A1688" s="526">
        <v>1686</v>
      </c>
      <c r="B1688" s="153" t="s">
        <v>22337</v>
      </c>
      <c r="C1688" s="17" t="str">
        <f t="shared" si="40"/>
        <v>Yes</v>
      </c>
      <c r="D1688" s="17">
        <f t="shared" si="42"/>
        <v>0.74999999999999933</v>
      </c>
      <c r="E1688" s="555">
        <f t="shared" si="41"/>
        <v>2064.7773279352205</v>
      </c>
      <c r="F1688" s="554">
        <v>42565</v>
      </c>
      <c r="G1688" s="3" t="s">
        <v>24495</v>
      </c>
      <c r="H1688" s="309">
        <v>0.30364372469635598</v>
      </c>
    </row>
    <row r="1689" spans="1:8" ht="15.75">
      <c r="A1689" s="530">
        <v>1687</v>
      </c>
      <c r="B1689" s="153" t="s">
        <v>24517</v>
      </c>
      <c r="C1689" s="17" t="str">
        <f t="shared" si="40"/>
        <v>Yes</v>
      </c>
      <c r="D1689" s="17">
        <f t="shared" si="42"/>
        <v>0.74999999999999933</v>
      </c>
      <c r="E1689" s="555">
        <f t="shared" si="41"/>
        <v>2064.7773279352205</v>
      </c>
      <c r="F1689" s="554">
        <v>42565</v>
      </c>
      <c r="G1689" s="3" t="s">
        <v>24495</v>
      </c>
      <c r="H1689" s="309">
        <v>0.30364372469635598</v>
      </c>
    </row>
    <row r="1690" spans="1:8" ht="15.75">
      <c r="A1690" s="530">
        <v>1688</v>
      </c>
      <c r="B1690" s="153" t="s">
        <v>24518</v>
      </c>
      <c r="C1690" s="17" t="str">
        <f t="shared" si="40"/>
        <v>Yes</v>
      </c>
      <c r="D1690" s="17">
        <f t="shared" si="42"/>
        <v>0.74999999999999933</v>
      </c>
      <c r="E1690" s="555">
        <f t="shared" si="41"/>
        <v>2064.7773279352205</v>
      </c>
      <c r="F1690" s="554">
        <v>42613</v>
      </c>
      <c r="G1690" s="3" t="s">
        <v>24495</v>
      </c>
      <c r="H1690" s="309">
        <v>0.30364372469635598</v>
      </c>
    </row>
    <row r="1691" spans="1:8" ht="15.75">
      <c r="A1691" s="530">
        <v>1689</v>
      </c>
      <c r="B1691" s="153" t="s">
        <v>24519</v>
      </c>
      <c r="C1691" s="17" t="str">
        <f t="shared" si="40"/>
        <v>Yes</v>
      </c>
      <c r="D1691" s="17">
        <f t="shared" si="42"/>
        <v>0.38000000000000039</v>
      </c>
      <c r="E1691" s="555">
        <f t="shared" si="41"/>
        <v>1046.1538461538471</v>
      </c>
      <c r="F1691" s="554">
        <v>42565</v>
      </c>
      <c r="G1691" s="3" t="s">
        <v>24495</v>
      </c>
      <c r="H1691" s="309">
        <v>0.15384615384615399</v>
      </c>
    </row>
    <row r="1692" spans="1:8" ht="15.75">
      <c r="A1692" s="526">
        <v>1690</v>
      </c>
      <c r="B1692" s="153" t="s">
        <v>12380</v>
      </c>
      <c r="C1692" s="17" t="str">
        <f t="shared" si="40"/>
        <v>Yes</v>
      </c>
      <c r="D1692" s="17">
        <f t="shared" si="42"/>
        <v>0.31999999999999923</v>
      </c>
      <c r="E1692" s="555">
        <f t="shared" si="41"/>
        <v>880.97165991902614</v>
      </c>
      <c r="F1692" s="554">
        <v>42565</v>
      </c>
      <c r="G1692" s="3" t="s">
        <v>24495</v>
      </c>
      <c r="H1692" s="309">
        <v>0.12955465587044501</v>
      </c>
    </row>
    <row r="1693" spans="1:8" ht="15.75">
      <c r="A1693" s="530">
        <v>1691</v>
      </c>
      <c r="B1693" s="153" t="s">
        <v>24520</v>
      </c>
      <c r="C1693" s="17" t="str">
        <f t="shared" si="40"/>
        <v>Yes</v>
      </c>
      <c r="D1693" s="17">
        <f t="shared" si="42"/>
        <v>3.140000000000013</v>
      </c>
      <c r="E1693" s="555">
        <f t="shared" si="41"/>
        <v>8644.5344129554996</v>
      </c>
      <c r="F1693" s="554">
        <v>42565</v>
      </c>
      <c r="G1693" s="3" t="s">
        <v>24495</v>
      </c>
      <c r="H1693" s="309">
        <v>1.2712550607287501</v>
      </c>
    </row>
    <row r="1694" spans="1:8" ht="15.75">
      <c r="A1694" s="530">
        <v>1692</v>
      </c>
      <c r="B1694" s="153" t="s">
        <v>24521</v>
      </c>
      <c r="C1694" s="17" t="str">
        <f t="shared" si="40"/>
        <v>Yes</v>
      </c>
      <c r="D1694" s="17">
        <f t="shared" si="42"/>
        <v>2.4999999999999898</v>
      </c>
      <c r="E1694" s="555">
        <f t="shared" si="41"/>
        <v>6882.5910931173803</v>
      </c>
      <c r="F1694" s="554">
        <v>42565</v>
      </c>
      <c r="G1694" s="3" t="s">
        <v>24495</v>
      </c>
      <c r="H1694" s="309">
        <v>1.01214574898785</v>
      </c>
    </row>
    <row r="1695" spans="1:8" ht="15.75">
      <c r="A1695" s="530">
        <v>1693</v>
      </c>
      <c r="B1695" s="153" t="s">
        <v>24522</v>
      </c>
      <c r="C1695" s="17" t="str">
        <f t="shared" si="40"/>
        <v>Yes</v>
      </c>
      <c r="D1695" s="17">
        <f t="shared" si="42"/>
        <v>2.0300000000000011</v>
      </c>
      <c r="E1695" s="555">
        <f t="shared" si="41"/>
        <v>5588.6639676113382</v>
      </c>
      <c r="F1695" s="554">
        <v>42565</v>
      </c>
      <c r="G1695" s="3" t="s">
        <v>24495</v>
      </c>
      <c r="H1695" s="309">
        <v>0.82186234817813797</v>
      </c>
    </row>
    <row r="1696" spans="1:8" ht="15.75">
      <c r="A1696" s="526">
        <v>1694</v>
      </c>
      <c r="B1696" s="153" t="s">
        <v>24523</v>
      </c>
      <c r="C1696" s="17" t="str">
        <f t="shared" si="40"/>
        <v>Yes</v>
      </c>
      <c r="D1696" s="17">
        <f t="shared" si="42"/>
        <v>4.0700000000000083</v>
      </c>
      <c r="E1696" s="555">
        <f t="shared" si="41"/>
        <v>11204.858299595164</v>
      </c>
      <c r="F1696" s="554">
        <v>42565</v>
      </c>
      <c r="G1696" s="3" t="s">
        <v>24495</v>
      </c>
      <c r="H1696" s="309">
        <v>1.6477732793522299</v>
      </c>
    </row>
    <row r="1697" spans="1:8" ht="15.75">
      <c r="A1697" s="530">
        <v>1695</v>
      </c>
      <c r="B1697" s="153" t="s">
        <v>8279</v>
      </c>
      <c r="C1697" s="17" t="str">
        <f t="shared" si="40"/>
        <v>Yes</v>
      </c>
      <c r="D1697" s="17">
        <f t="shared" si="42"/>
        <v>1.1000000000000005</v>
      </c>
      <c r="E1697" s="555">
        <f t="shared" si="41"/>
        <v>3028.3400809716609</v>
      </c>
      <c r="F1697" s="554">
        <v>42565</v>
      </c>
      <c r="G1697" s="3" t="s">
        <v>24495</v>
      </c>
      <c r="H1697" s="309">
        <v>0.44534412955465602</v>
      </c>
    </row>
    <row r="1698" spans="1:8" ht="15.75">
      <c r="A1698" s="530">
        <v>1696</v>
      </c>
      <c r="B1698" s="153" t="s">
        <v>24524</v>
      </c>
      <c r="C1698" s="17" t="str">
        <f t="shared" si="40"/>
        <v>Yes</v>
      </c>
      <c r="D1698" s="17">
        <f t="shared" si="42"/>
        <v>4.9400000000000004</v>
      </c>
      <c r="E1698" s="555">
        <f t="shared" si="41"/>
        <v>13600</v>
      </c>
      <c r="F1698" s="554">
        <v>42565</v>
      </c>
      <c r="G1698" s="3" t="s">
        <v>24495</v>
      </c>
      <c r="H1698" s="309">
        <v>2</v>
      </c>
    </row>
    <row r="1699" spans="1:8" ht="15.75">
      <c r="A1699" s="530">
        <v>1697</v>
      </c>
      <c r="B1699" s="153" t="s">
        <v>24525</v>
      </c>
      <c r="C1699" s="17" t="str">
        <f t="shared" si="40"/>
        <v>No</v>
      </c>
      <c r="D1699" s="17">
        <f t="shared" si="42"/>
        <v>2.2000000000000011</v>
      </c>
      <c r="E1699" s="555">
        <f t="shared" si="41"/>
        <v>6056.6801619433218</v>
      </c>
      <c r="F1699" s="554">
        <v>42565</v>
      </c>
      <c r="G1699" s="3" t="s">
        <v>24495</v>
      </c>
      <c r="H1699" s="309">
        <v>0.89068825910931204</v>
      </c>
    </row>
    <row r="1700" spans="1:8" ht="15.75">
      <c r="A1700" s="526">
        <v>1698</v>
      </c>
      <c r="B1700" s="153" t="s">
        <v>24526</v>
      </c>
      <c r="C1700" s="17" t="str">
        <f t="shared" si="40"/>
        <v>Yes</v>
      </c>
      <c r="D1700" s="17">
        <f t="shared" si="42"/>
        <v>0.72999999999999898</v>
      </c>
      <c r="E1700" s="555">
        <f t="shared" si="41"/>
        <v>2009.7165991902805</v>
      </c>
      <c r="F1700" s="554">
        <v>42613</v>
      </c>
      <c r="G1700" s="3" t="s">
        <v>24495</v>
      </c>
      <c r="H1700" s="309">
        <v>0.29554655870445301</v>
      </c>
    </row>
    <row r="1701" spans="1:8" ht="15.75">
      <c r="A1701" s="530">
        <v>1699</v>
      </c>
      <c r="B1701" s="153" t="s">
        <v>24527</v>
      </c>
      <c r="C1701" s="17" t="str">
        <f t="shared" si="40"/>
        <v>Yes</v>
      </c>
      <c r="D1701" s="17">
        <f t="shared" si="42"/>
        <v>4.9400000000000004</v>
      </c>
      <c r="E1701" s="555">
        <f t="shared" si="41"/>
        <v>13600</v>
      </c>
      <c r="F1701" s="554">
        <v>42565</v>
      </c>
      <c r="G1701" s="3" t="s">
        <v>24495</v>
      </c>
      <c r="H1701" s="309">
        <v>2</v>
      </c>
    </row>
    <row r="1702" spans="1:8" ht="15.75">
      <c r="A1702" s="530">
        <v>1700</v>
      </c>
      <c r="B1702" s="153" t="s">
        <v>24528</v>
      </c>
      <c r="C1702" s="17" t="str">
        <f t="shared" si="40"/>
        <v>No</v>
      </c>
      <c r="D1702" s="17">
        <f t="shared" si="42"/>
        <v>3.1999999999999913</v>
      </c>
      <c r="E1702" s="555">
        <f t="shared" si="41"/>
        <v>8809.7165991902602</v>
      </c>
      <c r="F1702" s="554">
        <v>42613</v>
      </c>
      <c r="G1702" s="3" t="s">
        <v>24495</v>
      </c>
      <c r="H1702" s="309">
        <v>1.2955465587044499</v>
      </c>
    </row>
    <row r="1703" spans="1:8" ht="15.75">
      <c r="A1703" s="530">
        <v>1701</v>
      </c>
      <c r="B1703" s="153" t="s">
        <v>24529</v>
      </c>
      <c r="C1703" s="17" t="str">
        <f t="shared" si="40"/>
        <v>Yes</v>
      </c>
      <c r="D1703" s="17">
        <f t="shared" si="42"/>
        <v>4.9400000000000004</v>
      </c>
      <c r="E1703" s="555">
        <f t="shared" si="41"/>
        <v>13600</v>
      </c>
      <c r="F1703" s="554">
        <v>42565</v>
      </c>
      <c r="G1703" s="3" t="s">
        <v>24495</v>
      </c>
      <c r="H1703" s="309">
        <v>2</v>
      </c>
    </row>
    <row r="1704" spans="1:8" ht="15.75">
      <c r="A1704" s="526">
        <v>1702</v>
      </c>
      <c r="B1704" s="153" t="s">
        <v>24530</v>
      </c>
      <c r="C1704" s="17" t="str">
        <f t="shared" si="40"/>
        <v>No</v>
      </c>
      <c r="D1704" s="17">
        <f t="shared" si="42"/>
        <v>3.4300000000000099</v>
      </c>
      <c r="E1704" s="555">
        <f t="shared" si="41"/>
        <v>9442.9149797571117</v>
      </c>
      <c r="F1704" s="554">
        <v>42565</v>
      </c>
      <c r="G1704" s="3" t="s">
        <v>24495</v>
      </c>
      <c r="H1704" s="309">
        <v>1.3886639676113399</v>
      </c>
    </row>
    <row r="1705" spans="1:8" ht="15.75">
      <c r="A1705" s="530">
        <v>1703</v>
      </c>
      <c r="B1705" s="153" t="s">
        <v>24531</v>
      </c>
      <c r="C1705" s="17" t="str">
        <f t="shared" si="40"/>
        <v>Yes</v>
      </c>
      <c r="D1705" s="17">
        <f t="shared" si="42"/>
        <v>2.080000000000001</v>
      </c>
      <c r="E1705" s="555">
        <f t="shared" si="41"/>
        <v>5726.315789473686</v>
      </c>
      <c r="F1705" s="554">
        <v>42565</v>
      </c>
      <c r="G1705" s="3" t="s">
        <v>24495</v>
      </c>
      <c r="H1705" s="309">
        <v>0.84210526315789502</v>
      </c>
    </row>
    <row r="1706" spans="1:8" ht="15.75">
      <c r="A1706" s="530">
        <v>1704</v>
      </c>
      <c r="B1706" s="153" t="s">
        <v>24532</v>
      </c>
      <c r="C1706" s="17" t="str">
        <f t="shared" si="40"/>
        <v>Yes</v>
      </c>
      <c r="D1706" s="17">
        <f t="shared" si="42"/>
        <v>2.080000000000001</v>
      </c>
      <c r="E1706" s="555">
        <f t="shared" si="41"/>
        <v>5726.315789473686</v>
      </c>
      <c r="F1706" s="554">
        <v>42565</v>
      </c>
      <c r="G1706" s="3" t="s">
        <v>24495</v>
      </c>
      <c r="H1706" s="309">
        <v>0.84210526315789502</v>
      </c>
    </row>
    <row r="1707" spans="1:8" ht="15.75">
      <c r="A1707" s="530">
        <v>1705</v>
      </c>
      <c r="B1707" s="153" t="s">
        <v>24533</v>
      </c>
      <c r="C1707" s="17" t="str">
        <f t="shared" si="40"/>
        <v>Yes</v>
      </c>
      <c r="D1707" s="17">
        <f t="shared" si="42"/>
        <v>3.4300000000000099</v>
      </c>
      <c r="E1707" s="555">
        <f t="shared" si="41"/>
        <v>9442.9149797571117</v>
      </c>
      <c r="F1707" s="554">
        <v>42565</v>
      </c>
      <c r="G1707" s="3" t="s">
        <v>24495</v>
      </c>
      <c r="H1707" s="309">
        <v>1.3886639676113399</v>
      </c>
    </row>
    <row r="1708" spans="1:8" ht="15.75">
      <c r="A1708" s="526">
        <v>1706</v>
      </c>
      <c r="B1708" s="153" t="s">
        <v>24534</v>
      </c>
      <c r="C1708" s="17" t="str">
        <f t="shared" si="40"/>
        <v>Yes</v>
      </c>
      <c r="D1708" s="17">
        <f t="shared" si="42"/>
        <v>1.2299999999999993</v>
      </c>
      <c r="E1708" s="555">
        <f t="shared" si="41"/>
        <v>3386.2348178137631</v>
      </c>
      <c r="F1708" s="554">
        <v>42565</v>
      </c>
      <c r="G1708" s="3" t="s">
        <v>24495</v>
      </c>
      <c r="H1708" s="309">
        <v>0.49797570850202399</v>
      </c>
    </row>
    <row r="1709" spans="1:8" ht="15.75">
      <c r="A1709" s="530">
        <v>1707</v>
      </c>
      <c r="B1709" s="153" t="s">
        <v>24535</v>
      </c>
      <c r="C1709" s="17" t="str">
        <f t="shared" si="40"/>
        <v>Yes</v>
      </c>
      <c r="D1709" s="17">
        <f t="shared" si="42"/>
        <v>4.9400000000000004</v>
      </c>
      <c r="E1709" s="555">
        <f t="shared" si="41"/>
        <v>13600</v>
      </c>
      <c r="F1709" s="554">
        <v>42565</v>
      </c>
      <c r="G1709" s="3" t="s">
        <v>24495</v>
      </c>
      <c r="H1709" s="309">
        <v>2</v>
      </c>
    </row>
    <row r="1710" spans="1:8" ht="15.75">
      <c r="A1710" s="530">
        <v>1708</v>
      </c>
      <c r="B1710" s="153" t="s">
        <v>24536</v>
      </c>
      <c r="C1710" s="17" t="str">
        <f t="shared" ref="C1710:C1754" si="43">IF(H1709=2,"No","Yes")</f>
        <v>No</v>
      </c>
      <c r="D1710" s="17">
        <f t="shared" si="42"/>
        <v>1.0000000000000009</v>
      </c>
      <c r="E1710" s="555">
        <f t="shared" ref="E1710:E1773" si="44">H1710*6800</f>
        <v>2753.0364372469658</v>
      </c>
      <c r="F1710" s="554">
        <v>42565</v>
      </c>
      <c r="G1710" s="3" t="s">
        <v>24495</v>
      </c>
      <c r="H1710" s="309">
        <v>0.40485829959514202</v>
      </c>
    </row>
    <row r="1711" spans="1:8" ht="15.75">
      <c r="A1711" s="530">
        <v>1709</v>
      </c>
      <c r="B1711" s="153" t="s">
        <v>23653</v>
      </c>
      <c r="C1711" s="17" t="str">
        <f t="shared" si="43"/>
        <v>Yes</v>
      </c>
      <c r="D1711" s="17">
        <f t="shared" si="42"/>
        <v>3.0900000000000056</v>
      </c>
      <c r="E1711" s="555">
        <f t="shared" si="44"/>
        <v>8506.8825910931319</v>
      </c>
      <c r="F1711" s="554">
        <v>42565</v>
      </c>
      <c r="G1711" s="3" t="s">
        <v>24495</v>
      </c>
      <c r="H1711" s="309">
        <v>1.25101214574899</v>
      </c>
    </row>
    <row r="1712" spans="1:8" ht="15.75">
      <c r="A1712" s="526">
        <v>1710</v>
      </c>
      <c r="B1712" s="153" t="s">
        <v>24537</v>
      </c>
      <c r="C1712" s="17" t="str">
        <f t="shared" si="43"/>
        <v>Yes</v>
      </c>
      <c r="D1712" s="17">
        <f t="shared" si="42"/>
        <v>2.2000000000000011</v>
      </c>
      <c r="E1712" s="555">
        <f t="shared" si="44"/>
        <v>6056.6801619433218</v>
      </c>
      <c r="F1712" s="554">
        <v>42565</v>
      </c>
      <c r="G1712" s="3" t="s">
        <v>24495</v>
      </c>
      <c r="H1712" s="309">
        <v>0.89068825910931204</v>
      </c>
    </row>
    <row r="1713" spans="1:8" ht="15.75">
      <c r="A1713" s="530">
        <v>1711</v>
      </c>
      <c r="B1713" s="153" t="s">
        <v>24538</v>
      </c>
      <c r="C1713" s="17" t="str">
        <f t="shared" si="43"/>
        <v>Yes</v>
      </c>
      <c r="D1713" s="17">
        <f t="shared" si="42"/>
        <v>4.2900000000000054</v>
      </c>
      <c r="E1713" s="555">
        <f t="shared" si="44"/>
        <v>11810.526315789488</v>
      </c>
      <c r="F1713" s="554">
        <v>42565</v>
      </c>
      <c r="G1713" s="3" t="s">
        <v>24495</v>
      </c>
      <c r="H1713" s="309">
        <v>1.73684210526316</v>
      </c>
    </row>
    <row r="1714" spans="1:8" ht="15.75">
      <c r="A1714" s="530">
        <v>1712</v>
      </c>
      <c r="B1714" s="153" t="s">
        <v>24539</v>
      </c>
      <c r="C1714" s="17" t="str">
        <f t="shared" si="43"/>
        <v>Yes</v>
      </c>
      <c r="D1714" s="17">
        <f t="shared" si="42"/>
        <v>4.9400000000000004</v>
      </c>
      <c r="E1714" s="555">
        <f t="shared" si="44"/>
        <v>13600</v>
      </c>
      <c r="F1714" s="554">
        <v>42565</v>
      </c>
      <c r="G1714" s="3" t="s">
        <v>24495</v>
      </c>
      <c r="H1714" s="309">
        <v>2</v>
      </c>
    </row>
    <row r="1715" spans="1:8" ht="15.75">
      <c r="A1715" s="530">
        <v>1713</v>
      </c>
      <c r="B1715" s="153" t="s">
        <v>24540</v>
      </c>
      <c r="C1715" s="17" t="str">
        <f t="shared" si="43"/>
        <v>No</v>
      </c>
      <c r="D1715" s="17">
        <f t="shared" si="42"/>
        <v>0.57999999999999952</v>
      </c>
      <c r="E1715" s="555">
        <f t="shared" si="44"/>
        <v>1596.7611336032376</v>
      </c>
      <c r="F1715" s="554">
        <v>42565</v>
      </c>
      <c r="G1715" s="3" t="s">
        <v>24495</v>
      </c>
      <c r="H1715" s="309">
        <v>0.23481781376518199</v>
      </c>
    </row>
    <row r="1716" spans="1:8" ht="15.75">
      <c r="A1716" s="526">
        <v>1714</v>
      </c>
      <c r="B1716" s="153" t="s">
        <v>24541</v>
      </c>
      <c r="C1716" s="17" t="str">
        <f t="shared" si="43"/>
        <v>Yes</v>
      </c>
      <c r="D1716" s="17">
        <f t="shared" si="42"/>
        <v>0.57999999999999952</v>
      </c>
      <c r="E1716" s="555">
        <f t="shared" si="44"/>
        <v>1596.7611336032376</v>
      </c>
      <c r="F1716" s="554">
        <v>42565</v>
      </c>
      <c r="G1716" s="3" t="s">
        <v>24495</v>
      </c>
      <c r="H1716" s="309">
        <v>0.23481781376518199</v>
      </c>
    </row>
    <row r="1717" spans="1:8" ht="15.75">
      <c r="A1717" s="530">
        <v>1715</v>
      </c>
      <c r="B1717" s="153" t="s">
        <v>24299</v>
      </c>
      <c r="C1717" s="17" t="str">
        <f t="shared" si="43"/>
        <v>Yes</v>
      </c>
      <c r="D1717" s="17">
        <f t="shared" si="42"/>
        <v>2.0000000000000018</v>
      </c>
      <c r="E1717" s="555">
        <f t="shared" si="44"/>
        <v>5506.0728744939315</v>
      </c>
      <c r="F1717" s="554">
        <v>42565</v>
      </c>
      <c r="G1717" s="3" t="s">
        <v>24495</v>
      </c>
      <c r="H1717" s="309">
        <v>0.80971659919028405</v>
      </c>
    </row>
    <row r="1718" spans="1:8" ht="15.75">
      <c r="A1718" s="530">
        <v>1716</v>
      </c>
      <c r="B1718" s="153" t="s">
        <v>24542</v>
      </c>
      <c r="C1718" s="17" t="str">
        <f t="shared" si="43"/>
        <v>Yes</v>
      </c>
      <c r="D1718" s="17">
        <f t="shared" si="42"/>
        <v>0.81999999999999962</v>
      </c>
      <c r="E1718" s="555">
        <f t="shared" si="44"/>
        <v>2257.4898785425089</v>
      </c>
      <c r="F1718" s="554">
        <v>42565</v>
      </c>
      <c r="G1718" s="3" t="s">
        <v>24495</v>
      </c>
      <c r="H1718" s="309">
        <v>0.331983805668016</v>
      </c>
    </row>
    <row r="1719" spans="1:8" ht="15.75">
      <c r="A1719" s="530">
        <v>1717</v>
      </c>
      <c r="B1719" s="153" t="s">
        <v>16990</v>
      </c>
      <c r="C1719" s="17" t="str">
        <f t="shared" si="43"/>
        <v>Yes</v>
      </c>
      <c r="D1719" s="17">
        <f t="shared" si="42"/>
        <v>1.9799999999999989</v>
      </c>
      <c r="E1719" s="555">
        <f t="shared" si="44"/>
        <v>5451.012145748984</v>
      </c>
      <c r="F1719" s="554">
        <v>42613</v>
      </c>
      <c r="G1719" s="3" t="s">
        <v>24495</v>
      </c>
      <c r="H1719" s="309">
        <v>0.80161943319838003</v>
      </c>
    </row>
    <row r="1720" spans="1:8" ht="15.75">
      <c r="A1720" s="526">
        <v>1718</v>
      </c>
      <c r="B1720" s="153" t="s">
        <v>24543</v>
      </c>
      <c r="C1720" s="17" t="str">
        <f t="shared" si="43"/>
        <v>Yes</v>
      </c>
      <c r="D1720" s="17">
        <f t="shared" si="42"/>
        <v>3.6400000000000103</v>
      </c>
      <c r="E1720" s="555">
        <f t="shared" si="44"/>
        <v>10021.052631578976</v>
      </c>
      <c r="F1720" s="554">
        <v>42565</v>
      </c>
      <c r="G1720" s="3" t="s">
        <v>24495</v>
      </c>
      <c r="H1720" s="309">
        <v>1.4736842105263199</v>
      </c>
    </row>
    <row r="1721" spans="1:8" ht="15.75">
      <c r="A1721" s="530">
        <v>1719</v>
      </c>
      <c r="B1721" s="153" t="s">
        <v>24544</v>
      </c>
      <c r="C1721" s="17" t="str">
        <f t="shared" si="43"/>
        <v>Yes</v>
      </c>
      <c r="D1721" s="17">
        <f t="shared" si="42"/>
        <v>1.5500000000000009</v>
      </c>
      <c r="E1721" s="555">
        <f t="shared" si="44"/>
        <v>4267.206477732796</v>
      </c>
      <c r="F1721" s="554">
        <v>42565</v>
      </c>
      <c r="G1721" s="3" t="s">
        <v>24495</v>
      </c>
      <c r="H1721" s="309">
        <v>0.62753036437247001</v>
      </c>
    </row>
    <row r="1722" spans="1:8" ht="15.75">
      <c r="A1722" s="530">
        <v>1720</v>
      </c>
      <c r="B1722" s="153" t="s">
        <v>23785</v>
      </c>
      <c r="C1722" s="17" t="str">
        <f t="shared" si="43"/>
        <v>Yes</v>
      </c>
      <c r="D1722" s="17">
        <f t="shared" si="42"/>
        <v>1.7500000000000002</v>
      </c>
      <c r="E1722" s="555">
        <f t="shared" si="44"/>
        <v>4817.8137651821862</v>
      </c>
      <c r="F1722" s="554">
        <v>42565</v>
      </c>
      <c r="G1722" s="3" t="s">
        <v>24495</v>
      </c>
      <c r="H1722" s="309">
        <v>0.708502024291498</v>
      </c>
    </row>
    <row r="1723" spans="1:8" ht="15.75">
      <c r="A1723" s="530">
        <v>1721</v>
      </c>
      <c r="B1723" s="153" t="s">
        <v>24545</v>
      </c>
      <c r="C1723" s="17" t="str">
        <f t="shared" si="43"/>
        <v>Yes</v>
      </c>
      <c r="D1723" s="17">
        <f t="shared" si="42"/>
        <v>2.4499999999999997</v>
      </c>
      <c r="E1723" s="555">
        <f t="shared" si="44"/>
        <v>6744.9392712550598</v>
      </c>
      <c r="F1723" s="554">
        <v>42565</v>
      </c>
      <c r="G1723" s="3" t="s">
        <v>24495</v>
      </c>
      <c r="H1723" s="309">
        <v>0.99190283400809698</v>
      </c>
    </row>
    <row r="1724" spans="1:8" ht="15.75">
      <c r="A1724" s="526">
        <v>1722</v>
      </c>
      <c r="B1724" s="153" t="s">
        <v>24546</v>
      </c>
      <c r="C1724" s="17" t="str">
        <f t="shared" si="43"/>
        <v>Yes</v>
      </c>
      <c r="D1724" s="17">
        <f t="shared" si="42"/>
        <v>1.670000000000001</v>
      </c>
      <c r="E1724" s="555">
        <f t="shared" si="44"/>
        <v>4597.5708502024318</v>
      </c>
      <c r="F1724" s="554">
        <v>42565</v>
      </c>
      <c r="G1724" s="3" t="s">
        <v>24495</v>
      </c>
      <c r="H1724" s="309">
        <v>0.67611336032388702</v>
      </c>
    </row>
    <row r="1725" spans="1:8" ht="15.75">
      <c r="A1725" s="530">
        <v>1723</v>
      </c>
      <c r="B1725" s="153" t="s">
        <v>22080</v>
      </c>
      <c r="C1725" s="17" t="str">
        <f t="shared" si="43"/>
        <v>Yes</v>
      </c>
      <c r="D1725" s="17">
        <f t="shared" si="42"/>
        <v>1.8900000000000008</v>
      </c>
      <c r="E1725" s="555">
        <f t="shared" si="44"/>
        <v>5203.2388663967631</v>
      </c>
      <c r="F1725" s="554">
        <v>42565</v>
      </c>
      <c r="G1725" s="3" t="s">
        <v>24495</v>
      </c>
      <c r="H1725" s="309">
        <v>0.76518218623481804</v>
      </c>
    </row>
    <row r="1726" spans="1:8" ht="15.75">
      <c r="A1726" s="530">
        <v>1724</v>
      </c>
      <c r="B1726" s="153" t="s">
        <v>24505</v>
      </c>
      <c r="C1726" s="17" t="str">
        <f t="shared" si="43"/>
        <v>Yes</v>
      </c>
      <c r="D1726" s="17">
        <f t="shared" si="42"/>
        <v>2.1399999999999997</v>
      </c>
      <c r="E1726" s="555">
        <f t="shared" si="44"/>
        <v>5891.4979757085002</v>
      </c>
      <c r="F1726" s="554">
        <v>42565</v>
      </c>
      <c r="G1726" s="3" t="s">
        <v>24495</v>
      </c>
      <c r="H1726" s="309">
        <v>0.86639676113360298</v>
      </c>
    </row>
    <row r="1727" spans="1:8" ht="15.75">
      <c r="A1727" s="530">
        <v>1725</v>
      </c>
      <c r="B1727" s="153" t="s">
        <v>13610</v>
      </c>
      <c r="C1727" s="17" t="str">
        <f t="shared" si="43"/>
        <v>Yes</v>
      </c>
      <c r="D1727" s="17">
        <f t="shared" si="42"/>
        <v>1.2799999999999994</v>
      </c>
      <c r="E1727" s="555">
        <f t="shared" si="44"/>
        <v>3523.8866396761109</v>
      </c>
      <c r="F1727" s="554">
        <v>42613</v>
      </c>
      <c r="G1727" s="3" t="s">
        <v>24495</v>
      </c>
      <c r="H1727" s="309">
        <v>0.51821862348178105</v>
      </c>
    </row>
    <row r="1728" spans="1:8" ht="15.75">
      <c r="A1728" s="526">
        <v>1726</v>
      </c>
      <c r="B1728" s="153" t="s">
        <v>24547</v>
      </c>
      <c r="C1728" s="17" t="str">
        <f t="shared" si="43"/>
        <v>Yes</v>
      </c>
      <c r="D1728" s="17">
        <f t="shared" si="42"/>
        <v>1.2799999999999994</v>
      </c>
      <c r="E1728" s="555">
        <f t="shared" si="44"/>
        <v>3523.8866396761109</v>
      </c>
      <c r="F1728" s="554">
        <v>42565</v>
      </c>
      <c r="G1728" s="3" t="s">
        <v>24495</v>
      </c>
      <c r="H1728" s="309">
        <v>0.51821862348178105</v>
      </c>
    </row>
    <row r="1729" spans="1:8" ht="15.75">
      <c r="A1729" s="530">
        <v>1727</v>
      </c>
      <c r="B1729" s="153" t="s">
        <v>13542</v>
      </c>
      <c r="C1729" s="17" t="str">
        <f t="shared" si="43"/>
        <v>Yes</v>
      </c>
      <c r="D1729" s="17">
        <f t="shared" si="42"/>
        <v>1.2799999999999994</v>
      </c>
      <c r="E1729" s="555">
        <f t="shared" si="44"/>
        <v>3523.8866396761109</v>
      </c>
      <c r="F1729" s="554">
        <v>42565</v>
      </c>
      <c r="G1729" s="3" t="s">
        <v>24495</v>
      </c>
      <c r="H1729" s="309">
        <v>0.51821862348178105</v>
      </c>
    </row>
    <row r="1730" spans="1:8" ht="15.75">
      <c r="A1730" s="530">
        <v>1728</v>
      </c>
      <c r="B1730" s="153" t="s">
        <v>24548</v>
      </c>
      <c r="C1730" s="17" t="str">
        <f t="shared" si="43"/>
        <v>Yes</v>
      </c>
      <c r="D1730" s="17">
        <f t="shared" si="42"/>
        <v>3.000000000000012</v>
      </c>
      <c r="E1730" s="555">
        <f t="shared" si="44"/>
        <v>8259.1093117409237</v>
      </c>
      <c r="F1730" s="554">
        <v>42565</v>
      </c>
      <c r="G1730" s="3" t="s">
        <v>24495</v>
      </c>
      <c r="H1730" s="309">
        <v>1.2145748987854299</v>
      </c>
    </row>
    <row r="1731" spans="1:8" ht="15.75">
      <c r="A1731" s="530">
        <v>1729</v>
      </c>
      <c r="B1731" s="153" t="s">
        <v>24549</v>
      </c>
      <c r="C1731" s="17" t="str">
        <f t="shared" si="43"/>
        <v>Yes</v>
      </c>
      <c r="D1731" s="17">
        <f t="shared" si="42"/>
        <v>3.000000000000012</v>
      </c>
      <c r="E1731" s="555">
        <f t="shared" si="44"/>
        <v>8259.1093117409237</v>
      </c>
      <c r="F1731" s="554">
        <v>42565</v>
      </c>
      <c r="G1731" s="3" t="s">
        <v>24495</v>
      </c>
      <c r="H1731" s="309">
        <v>1.2145748987854299</v>
      </c>
    </row>
    <row r="1732" spans="1:8" ht="15.75">
      <c r="A1732" s="526">
        <v>1730</v>
      </c>
      <c r="B1732" s="153" t="s">
        <v>24550</v>
      </c>
      <c r="C1732" s="17" t="str">
        <f t="shared" si="43"/>
        <v>Yes</v>
      </c>
      <c r="D1732" s="17">
        <f t="shared" si="42"/>
        <v>0.59000000000000097</v>
      </c>
      <c r="E1732" s="555">
        <f t="shared" si="44"/>
        <v>1624.2914979757111</v>
      </c>
      <c r="F1732" s="554">
        <v>42565</v>
      </c>
      <c r="G1732" s="3" t="s">
        <v>24495</v>
      </c>
      <c r="H1732" s="309">
        <v>0.238866396761134</v>
      </c>
    </row>
    <row r="1733" spans="1:8" ht="15.75">
      <c r="A1733" s="530">
        <v>1731</v>
      </c>
      <c r="B1733" s="153" t="s">
        <v>24551</v>
      </c>
      <c r="C1733" s="17" t="str">
        <f t="shared" si="43"/>
        <v>Yes</v>
      </c>
      <c r="D1733" s="17">
        <f t="shared" ref="D1733:D1796" si="45">H1733*2.47</f>
        <v>2.1500000000000008</v>
      </c>
      <c r="E1733" s="555">
        <f t="shared" si="44"/>
        <v>5919.028340080974</v>
      </c>
      <c r="F1733" s="554">
        <v>42565</v>
      </c>
      <c r="G1733" s="3" t="s">
        <v>24495</v>
      </c>
      <c r="H1733" s="309">
        <v>0.87044534412955499</v>
      </c>
    </row>
    <row r="1734" spans="1:8" ht="15.75">
      <c r="A1734" s="530">
        <v>1732</v>
      </c>
      <c r="B1734" s="153" t="s">
        <v>24552</v>
      </c>
      <c r="C1734" s="17" t="str">
        <f t="shared" si="43"/>
        <v>Yes</v>
      </c>
      <c r="D1734" s="17">
        <f t="shared" si="45"/>
        <v>3.8199999999999967</v>
      </c>
      <c r="E1734" s="555">
        <f t="shared" si="44"/>
        <v>10516.599190283392</v>
      </c>
      <c r="F1734" s="554">
        <v>42565</v>
      </c>
      <c r="G1734" s="3" t="s">
        <v>24495</v>
      </c>
      <c r="H1734" s="309">
        <v>1.5465587044534399</v>
      </c>
    </row>
    <row r="1735" spans="1:8" ht="15.75">
      <c r="A1735" s="530">
        <v>1733</v>
      </c>
      <c r="B1735" s="153" t="s">
        <v>24553</v>
      </c>
      <c r="C1735" s="17" t="str">
        <f t="shared" si="43"/>
        <v>Yes</v>
      </c>
      <c r="D1735" s="17">
        <f t="shared" si="45"/>
        <v>2.5599999999999938</v>
      </c>
      <c r="E1735" s="555">
        <f t="shared" si="44"/>
        <v>7047.7732793522091</v>
      </c>
      <c r="F1735" s="554">
        <v>42565</v>
      </c>
      <c r="G1735" s="3" t="s">
        <v>24495</v>
      </c>
      <c r="H1735" s="309">
        <v>1.0364372469635601</v>
      </c>
    </row>
    <row r="1736" spans="1:8" ht="15.75">
      <c r="A1736" s="526">
        <v>1734</v>
      </c>
      <c r="B1736" s="153" t="s">
        <v>24554</v>
      </c>
      <c r="C1736" s="17" t="str">
        <f t="shared" si="43"/>
        <v>Yes</v>
      </c>
      <c r="D1736" s="17">
        <f t="shared" si="45"/>
        <v>2.2900000000000014</v>
      </c>
      <c r="E1736" s="555">
        <f t="shared" si="44"/>
        <v>6304.45344129555</v>
      </c>
      <c r="F1736" s="554">
        <v>42565</v>
      </c>
      <c r="G1736" s="3" t="s">
        <v>24495</v>
      </c>
      <c r="H1736" s="309">
        <v>0.92712550607287503</v>
      </c>
    </row>
    <row r="1737" spans="1:8" ht="15.75">
      <c r="A1737" s="530">
        <v>1735</v>
      </c>
      <c r="B1737" s="153" t="s">
        <v>24555</v>
      </c>
      <c r="C1737" s="17" t="str">
        <f t="shared" si="43"/>
        <v>Yes</v>
      </c>
      <c r="D1737" s="17">
        <f t="shared" si="45"/>
        <v>2.4200000000000004</v>
      </c>
      <c r="E1737" s="555">
        <f t="shared" si="44"/>
        <v>6662.3481781376522</v>
      </c>
      <c r="F1737" s="554">
        <v>42565</v>
      </c>
      <c r="G1737" s="3" t="s">
        <v>24495</v>
      </c>
      <c r="H1737" s="309">
        <v>0.97975708502024295</v>
      </c>
    </row>
    <row r="1738" spans="1:8" ht="15.75">
      <c r="A1738" s="530">
        <v>1736</v>
      </c>
      <c r="B1738" s="153" t="s">
        <v>14180</v>
      </c>
      <c r="C1738" s="17" t="str">
        <f t="shared" si="43"/>
        <v>Yes</v>
      </c>
      <c r="D1738" s="17">
        <f t="shared" si="45"/>
        <v>1.089999999999999</v>
      </c>
      <c r="E1738" s="555">
        <f t="shared" si="44"/>
        <v>3000.8097165991871</v>
      </c>
      <c r="F1738" s="554">
        <v>42565</v>
      </c>
      <c r="G1738" s="3" t="s">
        <v>24495</v>
      </c>
      <c r="H1738" s="309">
        <v>0.44129554655870401</v>
      </c>
    </row>
    <row r="1739" spans="1:8" ht="15.75">
      <c r="A1739" s="530">
        <v>1737</v>
      </c>
      <c r="B1739" s="153" t="s">
        <v>17021</v>
      </c>
      <c r="C1739" s="17" t="str">
        <f t="shared" si="43"/>
        <v>Yes</v>
      </c>
      <c r="D1739" s="17">
        <f t="shared" si="45"/>
        <v>0.59000000000000097</v>
      </c>
      <c r="E1739" s="555">
        <f t="shared" si="44"/>
        <v>1624.2914979757111</v>
      </c>
      <c r="F1739" s="554">
        <v>42565</v>
      </c>
      <c r="G1739" s="3" t="s">
        <v>24495</v>
      </c>
      <c r="H1739" s="309">
        <v>0.238866396761134</v>
      </c>
    </row>
    <row r="1740" spans="1:8" ht="15.75">
      <c r="A1740" s="526">
        <v>1738</v>
      </c>
      <c r="B1740" s="153" t="s">
        <v>24556</v>
      </c>
      <c r="C1740" s="17" t="str">
        <f t="shared" si="43"/>
        <v>Yes</v>
      </c>
      <c r="D1740" s="17">
        <f t="shared" si="45"/>
        <v>0.62000000000000044</v>
      </c>
      <c r="E1740" s="555">
        <f t="shared" si="44"/>
        <v>1706.8825910931184</v>
      </c>
      <c r="F1740" s="554">
        <v>42565</v>
      </c>
      <c r="G1740" s="3" t="s">
        <v>24495</v>
      </c>
      <c r="H1740" s="309">
        <v>0.251012145748988</v>
      </c>
    </row>
    <row r="1741" spans="1:8" ht="15.75">
      <c r="A1741" s="530">
        <v>1739</v>
      </c>
      <c r="B1741" s="153" t="s">
        <v>24557</v>
      </c>
      <c r="C1741" s="17" t="str">
        <f t="shared" si="43"/>
        <v>Yes</v>
      </c>
      <c r="D1741" s="17">
        <f t="shared" si="45"/>
        <v>3.4300000000000099</v>
      </c>
      <c r="E1741" s="555">
        <f t="shared" si="44"/>
        <v>9442.9149797571117</v>
      </c>
      <c r="F1741" s="554">
        <v>42565</v>
      </c>
      <c r="G1741" s="3" t="s">
        <v>24495</v>
      </c>
      <c r="H1741" s="309">
        <v>1.3886639676113399</v>
      </c>
    </row>
    <row r="1742" spans="1:8" ht="15.75">
      <c r="A1742" s="530">
        <v>1740</v>
      </c>
      <c r="B1742" s="153" t="s">
        <v>13598</v>
      </c>
      <c r="C1742" s="17" t="str">
        <f t="shared" si="43"/>
        <v>Yes</v>
      </c>
      <c r="D1742" s="17">
        <f t="shared" si="45"/>
        <v>1.5199999999999991</v>
      </c>
      <c r="E1742" s="555">
        <f t="shared" si="44"/>
        <v>4184.615384615382</v>
      </c>
      <c r="F1742" s="554">
        <v>42565</v>
      </c>
      <c r="G1742" s="3" t="s">
        <v>24495</v>
      </c>
      <c r="H1742" s="309">
        <v>0.61538461538461497</v>
      </c>
    </row>
    <row r="1743" spans="1:8" ht="15.75">
      <c r="A1743" s="530">
        <v>1741</v>
      </c>
      <c r="B1743" s="153" t="s">
        <v>24558</v>
      </c>
      <c r="C1743" s="17" t="str">
        <f t="shared" si="43"/>
        <v>Yes</v>
      </c>
      <c r="D1743" s="17">
        <f t="shared" si="45"/>
        <v>1.3199999999999998</v>
      </c>
      <c r="E1743" s="555">
        <f t="shared" si="44"/>
        <v>3634.0080971659913</v>
      </c>
      <c r="F1743" s="554">
        <v>42565</v>
      </c>
      <c r="G1743" s="3" t="s">
        <v>24495</v>
      </c>
      <c r="H1743" s="309">
        <v>0.53441295546558698</v>
      </c>
    </row>
    <row r="1744" spans="1:8" ht="15.75">
      <c r="A1744" s="526">
        <v>1742</v>
      </c>
      <c r="B1744" s="153" t="s">
        <v>24559</v>
      </c>
      <c r="C1744" s="17" t="str">
        <f t="shared" si="43"/>
        <v>Yes</v>
      </c>
      <c r="D1744" s="17">
        <f t="shared" si="45"/>
        <v>0.69000000000000072</v>
      </c>
      <c r="E1744" s="555">
        <f t="shared" si="44"/>
        <v>1899.5951417004067</v>
      </c>
      <c r="F1744" s="554">
        <v>42565</v>
      </c>
      <c r="G1744" s="3" t="s">
        <v>24495</v>
      </c>
      <c r="H1744" s="309">
        <v>0.27935222672064802</v>
      </c>
    </row>
    <row r="1745" spans="1:8" ht="15.75">
      <c r="A1745" s="530">
        <v>1743</v>
      </c>
      <c r="B1745" s="153" t="s">
        <v>24560</v>
      </c>
      <c r="C1745" s="17" t="str">
        <f t="shared" si="43"/>
        <v>Yes</v>
      </c>
      <c r="D1745" s="17">
        <f t="shared" si="45"/>
        <v>3.140000000000013</v>
      </c>
      <c r="E1745" s="555">
        <f t="shared" si="44"/>
        <v>8644.5344129554996</v>
      </c>
      <c r="F1745" s="554">
        <v>42565</v>
      </c>
      <c r="G1745" s="3" t="s">
        <v>24495</v>
      </c>
      <c r="H1745" s="309">
        <v>1.2712550607287501</v>
      </c>
    </row>
    <row r="1746" spans="1:8" ht="15.75">
      <c r="A1746" s="530">
        <v>1744</v>
      </c>
      <c r="B1746" s="153" t="s">
        <v>24561</v>
      </c>
      <c r="C1746" s="17" t="str">
        <f t="shared" si="43"/>
        <v>Yes</v>
      </c>
      <c r="D1746" s="17">
        <f t="shared" si="45"/>
        <v>3.140000000000013</v>
      </c>
      <c r="E1746" s="555">
        <f t="shared" si="44"/>
        <v>8644.5344129554996</v>
      </c>
      <c r="F1746" s="554">
        <v>42565</v>
      </c>
      <c r="G1746" s="3" t="s">
        <v>24495</v>
      </c>
      <c r="H1746" s="309">
        <v>1.2712550607287501</v>
      </c>
    </row>
    <row r="1747" spans="1:8" ht="15.75">
      <c r="A1747" s="530">
        <v>1745</v>
      </c>
      <c r="B1747" s="153" t="s">
        <v>21822</v>
      </c>
      <c r="C1747" s="17" t="str">
        <f t="shared" si="43"/>
        <v>Yes</v>
      </c>
      <c r="D1747" s="17">
        <f t="shared" si="45"/>
        <v>3.140000000000013</v>
      </c>
      <c r="E1747" s="555">
        <f t="shared" si="44"/>
        <v>8644.5344129554996</v>
      </c>
      <c r="F1747" s="554">
        <v>42565</v>
      </c>
      <c r="G1747" s="3" t="s">
        <v>24495</v>
      </c>
      <c r="H1747" s="309">
        <v>1.2712550607287501</v>
      </c>
    </row>
    <row r="1748" spans="1:8" ht="15.75">
      <c r="A1748" s="526">
        <v>1746</v>
      </c>
      <c r="B1748" s="153" t="s">
        <v>24562</v>
      </c>
      <c r="C1748" s="17" t="str">
        <f t="shared" si="43"/>
        <v>Yes</v>
      </c>
      <c r="D1748" s="17">
        <f t="shared" si="45"/>
        <v>3.140000000000013</v>
      </c>
      <c r="E1748" s="555">
        <f t="shared" si="44"/>
        <v>8644.5344129554996</v>
      </c>
      <c r="F1748" s="554">
        <v>42565</v>
      </c>
      <c r="G1748" s="3" t="s">
        <v>24495</v>
      </c>
      <c r="H1748" s="309">
        <v>1.2712550607287501</v>
      </c>
    </row>
    <row r="1749" spans="1:8" ht="15.75">
      <c r="A1749" s="530">
        <v>1747</v>
      </c>
      <c r="B1749" s="153" t="s">
        <v>24472</v>
      </c>
      <c r="C1749" s="17" t="str">
        <f t="shared" si="43"/>
        <v>Yes</v>
      </c>
      <c r="D1749" s="17">
        <f t="shared" si="45"/>
        <v>3.140000000000013</v>
      </c>
      <c r="E1749" s="555">
        <f t="shared" si="44"/>
        <v>8644.5344129554996</v>
      </c>
      <c r="F1749" s="554">
        <v>42565</v>
      </c>
      <c r="G1749" s="3" t="s">
        <v>24495</v>
      </c>
      <c r="H1749" s="309">
        <v>1.2712550607287501</v>
      </c>
    </row>
    <row r="1750" spans="1:8" ht="15.75">
      <c r="A1750" s="530">
        <v>1748</v>
      </c>
      <c r="B1750" s="153" t="s">
        <v>24563</v>
      </c>
      <c r="C1750" s="17" t="str">
        <f t="shared" si="43"/>
        <v>Yes</v>
      </c>
      <c r="D1750" s="17">
        <f t="shared" si="45"/>
        <v>3.140000000000013</v>
      </c>
      <c r="E1750" s="555">
        <f t="shared" si="44"/>
        <v>8644.5344129554996</v>
      </c>
      <c r="F1750" s="554">
        <v>42565</v>
      </c>
      <c r="G1750" s="3" t="s">
        <v>24495</v>
      </c>
      <c r="H1750" s="309">
        <v>1.2712550607287501</v>
      </c>
    </row>
    <row r="1751" spans="1:8" ht="15.75">
      <c r="A1751" s="530">
        <v>1749</v>
      </c>
      <c r="B1751" s="153" t="s">
        <v>24564</v>
      </c>
      <c r="C1751" s="17" t="str">
        <f t="shared" si="43"/>
        <v>Yes</v>
      </c>
      <c r="D1751" s="17">
        <f t="shared" si="45"/>
        <v>3.140000000000013</v>
      </c>
      <c r="E1751" s="555">
        <f t="shared" si="44"/>
        <v>8644.5344129554996</v>
      </c>
      <c r="F1751" s="554">
        <v>42565</v>
      </c>
      <c r="G1751" s="3" t="s">
        <v>24495</v>
      </c>
      <c r="H1751" s="309">
        <v>1.2712550607287501</v>
      </c>
    </row>
    <row r="1752" spans="1:8" ht="15.75">
      <c r="A1752" s="526">
        <v>1750</v>
      </c>
      <c r="B1752" s="153" t="s">
        <v>19343</v>
      </c>
      <c r="C1752" s="17" t="str">
        <f t="shared" si="43"/>
        <v>Yes</v>
      </c>
      <c r="D1752" s="17">
        <f t="shared" si="45"/>
        <v>3.140000000000013</v>
      </c>
      <c r="E1752" s="555">
        <f t="shared" si="44"/>
        <v>8644.5344129554996</v>
      </c>
      <c r="F1752" s="554">
        <v>42565</v>
      </c>
      <c r="G1752" s="3" t="s">
        <v>24495</v>
      </c>
      <c r="H1752" s="309">
        <v>1.2712550607287501</v>
      </c>
    </row>
    <row r="1753" spans="1:8" ht="15.75">
      <c r="A1753" s="530">
        <v>1751</v>
      </c>
      <c r="B1753" s="153" t="s">
        <v>12380</v>
      </c>
      <c r="C1753" s="17" t="str">
        <f t="shared" si="43"/>
        <v>Yes</v>
      </c>
      <c r="D1753" s="17">
        <f t="shared" si="45"/>
        <v>3.140000000000013</v>
      </c>
      <c r="E1753" s="555">
        <f t="shared" si="44"/>
        <v>8644.5344129554996</v>
      </c>
      <c r="F1753" s="554">
        <v>42565</v>
      </c>
      <c r="G1753" s="3" t="s">
        <v>24495</v>
      </c>
      <c r="H1753" s="309">
        <v>1.2712550607287501</v>
      </c>
    </row>
    <row r="1754" spans="1:8" ht="15.75">
      <c r="A1754" s="530">
        <v>1752</v>
      </c>
      <c r="B1754" s="153" t="s">
        <v>24565</v>
      </c>
      <c r="C1754" s="17" t="str">
        <f t="shared" si="43"/>
        <v>Yes</v>
      </c>
      <c r="D1754" s="17">
        <f t="shared" si="45"/>
        <v>3.140000000000013</v>
      </c>
      <c r="E1754" s="555">
        <f t="shared" si="44"/>
        <v>8644.5344129554996</v>
      </c>
      <c r="F1754" s="554">
        <v>42565</v>
      </c>
      <c r="G1754" s="3" t="s">
        <v>24495</v>
      </c>
      <c r="H1754" s="309">
        <v>1.2712550607287501</v>
      </c>
    </row>
    <row r="1755" spans="1:8" ht="15.75">
      <c r="A1755" s="530">
        <v>1753</v>
      </c>
      <c r="B1755" s="17" t="s">
        <v>24566</v>
      </c>
      <c r="C1755" s="17" t="str">
        <f t="shared" ref="C1755:C1814" si="46">IF(H1753=2,"No","Yes")</f>
        <v>Yes</v>
      </c>
      <c r="D1755" s="17">
        <f t="shared" si="45"/>
        <v>1.5899999999999994</v>
      </c>
      <c r="E1755" s="555">
        <f t="shared" si="44"/>
        <v>4377.32793522267</v>
      </c>
      <c r="F1755" s="554">
        <v>42565</v>
      </c>
      <c r="G1755" s="3" t="s">
        <v>24567</v>
      </c>
      <c r="H1755" s="310">
        <v>0.64372469635627505</v>
      </c>
    </row>
    <row r="1756" spans="1:8" ht="15.75">
      <c r="A1756" s="526">
        <v>1754</v>
      </c>
      <c r="B1756" s="17" t="s">
        <v>24568</v>
      </c>
      <c r="C1756" s="17" t="str">
        <f t="shared" si="46"/>
        <v>Yes</v>
      </c>
      <c r="D1756" s="17">
        <f t="shared" si="45"/>
        <v>1.5899999999999994</v>
      </c>
      <c r="E1756" s="555">
        <f t="shared" si="44"/>
        <v>4377.32793522267</v>
      </c>
      <c r="F1756" s="554">
        <v>42565</v>
      </c>
      <c r="G1756" s="3" t="s">
        <v>24567</v>
      </c>
      <c r="H1756" s="310">
        <v>0.64372469635627505</v>
      </c>
    </row>
    <row r="1757" spans="1:8" ht="15.75">
      <c r="A1757" s="530">
        <v>1755</v>
      </c>
      <c r="B1757" s="17" t="s">
        <v>24569</v>
      </c>
      <c r="C1757" s="17" t="str">
        <f t="shared" si="46"/>
        <v>Yes</v>
      </c>
      <c r="D1757" s="17">
        <f t="shared" si="45"/>
        <v>1.5899999999999994</v>
      </c>
      <c r="E1757" s="555">
        <f t="shared" si="44"/>
        <v>4377.32793522267</v>
      </c>
      <c r="F1757" s="554">
        <v>42565</v>
      </c>
      <c r="G1757" s="3" t="s">
        <v>24567</v>
      </c>
      <c r="H1757" s="310">
        <v>0.64372469635627505</v>
      </c>
    </row>
    <row r="1758" spans="1:8" ht="15.75">
      <c r="A1758" s="530">
        <v>1756</v>
      </c>
      <c r="B1758" s="17" t="s">
        <v>22065</v>
      </c>
      <c r="C1758" s="17" t="str">
        <f t="shared" si="46"/>
        <v>Yes</v>
      </c>
      <c r="D1758" s="17">
        <f t="shared" si="45"/>
        <v>1.5899999999999994</v>
      </c>
      <c r="E1758" s="555">
        <f t="shared" si="44"/>
        <v>4377.32793522267</v>
      </c>
      <c r="F1758" s="554">
        <v>42565</v>
      </c>
      <c r="G1758" s="3" t="s">
        <v>24567</v>
      </c>
      <c r="H1758" s="310">
        <v>0.64372469635627505</v>
      </c>
    </row>
    <row r="1759" spans="1:8" ht="15.75">
      <c r="A1759" s="530">
        <v>1757</v>
      </c>
      <c r="B1759" s="17" t="s">
        <v>24570</v>
      </c>
      <c r="C1759" s="17" t="str">
        <f t="shared" si="46"/>
        <v>Yes</v>
      </c>
      <c r="D1759" s="17">
        <f t="shared" si="45"/>
        <v>1.5899999999999994</v>
      </c>
      <c r="E1759" s="555">
        <f t="shared" si="44"/>
        <v>4377.32793522267</v>
      </c>
      <c r="F1759" s="554">
        <v>42565</v>
      </c>
      <c r="G1759" s="3" t="s">
        <v>24567</v>
      </c>
      <c r="H1759" s="310">
        <v>0.64372469635627505</v>
      </c>
    </row>
    <row r="1760" spans="1:8" ht="15.75">
      <c r="A1760" s="526">
        <v>1758</v>
      </c>
      <c r="B1760" s="17" t="s">
        <v>24571</v>
      </c>
      <c r="C1760" s="17" t="str">
        <f t="shared" si="46"/>
        <v>Yes</v>
      </c>
      <c r="D1760" s="17">
        <f t="shared" si="45"/>
        <v>1.5899999999999994</v>
      </c>
      <c r="E1760" s="555">
        <f t="shared" si="44"/>
        <v>4377.32793522267</v>
      </c>
      <c r="F1760" s="554">
        <v>42565</v>
      </c>
      <c r="G1760" s="3" t="s">
        <v>24567</v>
      </c>
      <c r="H1760" s="310">
        <v>0.64372469635627505</v>
      </c>
    </row>
    <row r="1761" spans="1:8" ht="15.75">
      <c r="A1761" s="530">
        <v>1759</v>
      </c>
      <c r="B1761" s="17" t="s">
        <v>24572</v>
      </c>
      <c r="C1761" s="17" t="str">
        <f t="shared" si="46"/>
        <v>Yes</v>
      </c>
      <c r="D1761" s="17">
        <f t="shared" si="45"/>
        <v>1.5899999999999994</v>
      </c>
      <c r="E1761" s="555">
        <f t="shared" si="44"/>
        <v>4377.32793522267</v>
      </c>
      <c r="F1761" s="554">
        <v>42565</v>
      </c>
      <c r="G1761" s="3" t="s">
        <v>24567</v>
      </c>
      <c r="H1761" s="310">
        <v>0.64372469635627505</v>
      </c>
    </row>
    <row r="1762" spans="1:8" ht="15.75">
      <c r="A1762" s="530">
        <v>1760</v>
      </c>
      <c r="B1762" s="17" t="s">
        <v>24573</v>
      </c>
      <c r="C1762" s="17" t="str">
        <f t="shared" si="46"/>
        <v>Yes</v>
      </c>
      <c r="D1762" s="17">
        <f t="shared" si="45"/>
        <v>1.5899999999999994</v>
      </c>
      <c r="E1762" s="555">
        <f t="shared" si="44"/>
        <v>4377.32793522267</v>
      </c>
      <c r="F1762" s="554">
        <v>42565</v>
      </c>
      <c r="G1762" s="3" t="s">
        <v>24567</v>
      </c>
      <c r="H1762" s="310">
        <v>0.64372469635627505</v>
      </c>
    </row>
    <row r="1763" spans="1:8" ht="15.75">
      <c r="A1763" s="530">
        <v>1761</v>
      </c>
      <c r="B1763" s="17" t="s">
        <v>24574</v>
      </c>
      <c r="C1763" s="17" t="str">
        <f t="shared" si="46"/>
        <v>Yes</v>
      </c>
      <c r="D1763" s="17">
        <f t="shared" si="45"/>
        <v>4.9400000000000004</v>
      </c>
      <c r="E1763" s="555">
        <f t="shared" si="44"/>
        <v>13600</v>
      </c>
      <c r="F1763" s="554">
        <v>42565</v>
      </c>
      <c r="G1763" s="3" t="s">
        <v>24567</v>
      </c>
      <c r="H1763" s="310">
        <v>2</v>
      </c>
    </row>
    <row r="1764" spans="1:8" ht="15.75">
      <c r="A1764" s="526">
        <v>1762</v>
      </c>
      <c r="B1764" s="17" t="s">
        <v>24575</v>
      </c>
      <c r="C1764" s="17" t="str">
        <f t="shared" si="46"/>
        <v>Yes</v>
      </c>
      <c r="D1764" s="17">
        <f t="shared" si="45"/>
        <v>0.84000000000000008</v>
      </c>
      <c r="E1764" s="555">
        <f t="shared" si="44"/>
        <v>2312.5506072874491</v>
      </c>
      <c r="F1764" s="554">
        <v>42565</v>
      </c>
      <c r="G1764" s="3" t="s">
        <v>24567</v>
      </c>
      <c r="H1764" s="310">
        <v>0.34008097165991902</v>
      </c>
    </row>
    <row r="1765" spans="1:8" ht="15.75">
      <c r="A1765" s="530">
        <v>1763</v>
      </c>
      <c r="B1765" s="72" t="s">
        <v>24576</v>
      </c>
      <c r="C1765" s="17" t="str">
        <f t="shared" si="46"/>
        <v>No</v>
      </c>
      <c r="D1765" s="17">
        <f t="shared" si="45"/>
        <v>0.81999999999999962</v>
      </c>
      <c r="E1765" s="555">
        <f t="shared" si="44"/>
        <v>2257.4898785425089</v>
      </c>
      <c r="F1765" s="554">
        <v>42613</v>
      </c>
      <c r="G1765" s="3" t="s">
        <v>24567</v>
      </c>
      <c r="H1765" s="310">
        <v>0.331983805668016</v>
      </c>
    </row>
    <row r="1766" spans="1:8" ht="15.75">
      <c r="A1766" s="530">
        <v>1764</v>
      </c>
      <c r="B1766" s="17" t="s">
        <v>24577</v>
      </c>
      <c r="C1766" s="17" t="str">
        <f t="shared" si="46"/>
        <v>Yes</v>
      </c>
      <c r="D1766" s="17">
        <f t="shared" si="45"/>
        <v>0.81999999999999962</v>
      </c>
      <c r="E1766" s="555">
        <f t="shared" si="44"/>
        <v>2257.4898785425089</v>
      </c>
      <c r="F1766" s="554">
        <v>42565</v>
      </c>
      <c r="G1766" s="3" t="s">
        <v>24567</v>
      </c>
      <c r="H1766" s="310">
        <v>0.331983805668016</v>
      </c>
    </row>
    <row r="1767" spans="1:8" ht="15.75">
      <c r="A1767" s="530">
        <v>1765</v>
      </c>
      <c r="B1767" s="17" t="s">
        <v>1031</v>
      </c>
      <c r="C1767" s="17" t="str">
        <f t="shared" si="46"/>
        <v>Yes</v>
      </c>
      <c r="D1767" s="17">
        <f t="shared" si="45"/>
        <v>0.81999999999999962</v>
      </c>
      <c r="E1767" s="555">
        <f t="shared" si="44"/>
        <v>2257.4898785425089</v>
      </c>
      <c r="F1767" s="554">
        <v>42565</v>
      </c>
      <c r="G1767" s="3" t="s">
        <v>24567</v>
      </c>
      <c r="H1767" s="310">
        <v>0.331983805668016</v>
      </c>
    </row>
    <row r="1768" spans="1:8" ht="15.75">
      <c r="A1768" s="526">
        <v>1766</v>
      </c>
      <c r="B1768" s="17" t="s">
        <v>8244</v>
      </c>
      <c r="C1768" s="17" t="str">
        <f t="shared" si="46"/>
        <v>Yes</v>
      </c>
      <c r="D1768" s="17">
        <f t="shared" si="45"/>
        <v>0.81999999999999962</v>
      </c>
      <c r="E1768" s="555">
        <f t="shared" si="44"/>
        <v>2257.4898785425089</v>
      </c>
      <c r="F1768" s="554">
        <v>42565</v>
      </c>
      <c r="G1768" s="3" t="s">
        <v>24567</v>
      </c>
      <c r="H1768" s="310">
        <v>0.331983805668016</v>
      </c>
    </row>
    <row r="1769" spans="1:8" ht="15.75">
      <c r="A1769" s="530">
        <v>1767</v>
      </c>
      <c r="B1769" s="17" t="s">
        <v>24578</v>
      </c>
      <c r="C1769" s="17" t="str">
        <f t="shared" si="46"/>
        <v>Yes</v>
      </c>
      <c r="D1769" s="17">
        <f t="shared" si="45"/>
        <v>0.81999999999999962</v>
      </c>
      <c r="E1769" s="555">
        <f t="shared" si="44"/>
        <v>2257.4898785425089</v>
      </c>
      <c r="F1769" s="554">
        <v>42613</v>
      </c>
      <c r="G1769" s="3" t="s">
        <v>24567</v>
      </c>
      <c r="H1769" s="308">
        <v>0.331983805668016</v>
      </c>
    </row>
    <row r="1770" spans="1:8" ht="15.75">
      <c r="A1770" s="530">
        <v>1768</v>
      </c>
      <c r="B1770" s="17" t="s">
        <v>24579</v>
      </c>
      <c r="C1770" s="17" t="str">
        <f t="shared" si="46"/>
        <v>Yes</v>
      </c>
      <c r="D1770" s="17">
        <f t="shared" si="45"/>
        <v>0.81999999999999962</v>
      </c>
      <c r="E1770" s="555">
        <f t="shared" si="44"/>
        <v>2257.4898785425089</v>
      </c>
      <c r="F1770" s="554">
        <v>42565</v>
      </c>
      <c r="G1770" s="3" t="s">
        <v>24567</v>
      </c>
      <c r="H1770" s="308">
        <v>0.331983805668016</v>
      </c>
    </row>
    <row r="1771" spans="1:8" ht="15.75">
      <c r="A1771" s="530">
        <v>1769</v>
      </c>
      <c r="B1771" s="17" t="s">
        <v>24580</v>
      </c>
      <c r="C1771" s="17" t="str">
        <f t="shared" si="46"/>
        <v>Yes</v>
      </c>
      <c r="D1771" s="17">
        <f t="shared" si="45"/>
        <v>0.81999999999999962</v>
      </c>
      <c r="E1771" s="555">
        <f t="shared" si="44"/>
        <v>2257.4898785425089</v>
      </c>
      <c r="F1771" s="554">
        <v>42565</v>
      </c>
      <c r="G1771" s="3" t="s">
        <v>24567</v>
      </c>
      <c r="H1771" s="308">
        <v>0.331983805668016</v>
      </c>
    </row>
    <row r="1772" spans="1:8" ht="15.75">
      <c r="A1772" s="526">
        <v>1770</v>
      </c>
      <c r="B1772" s="17" t="s">
        <v>24581</v>
      </c>
      <c r="C1772" s="17" t="str">
        <f t="shared" si="46"/>
        <v>Yes</v>
      </c>
      <c r="D1772" s="17">
        <f t="shared" si="45"/>
        <v>0.81999999999999962</v>
      </c>
      <c r="E1772" s="555">
        <f t="shared" si="44"/>
        <v>2257.4898785425089</v>
      </c>
      <c r="F1772" s="554">
        <v>42565</v>
      </c>
      <c r="G1772" s="3" t="s">
        <v>24567</v>
      </c>
      <c r="H1772" s="308">
        <v>0.331983805668016</v>
      </c>
    </row>
    <row r="1773" spans="1:8" ht="15.75">
      <c r="A1773" s="530">
        <v>1771</v>
      </c>
      <c r="B1773" s="17" t="s">
        <v>24582</v>
      </c>
      <c r="C1773" s="17" t="str">
        <f t="shared" si="46"/>
        <v>Yes</v>
      </c>
      <c r="D1773" s="17">
        <f t="shared" si="45"/>
        <v>0.81999999999999962</v>
      </c>
      <c r="E1773" s="555">
        <f t="shared" si="44"/>
        <v>2257.4898785425089</v>
      </c>
      <c r="F1773" s="554">
        <v>42565</v>
      </c>
      <c r="G1773" s="3" t="s">
        <v>24567</v>
      </c>
      <c r="H1773" s="308">
        <v>0.331983805668016</v>
      </c>
    </row>
    <row r="1774" spans="1:8" ht="15.75">
      <c r="A1774" s="530">
        <v>1772</v>
      </c>
      <c r="B1774" s="17" t="s">
        <v>12284</v>
      </c>
      <c r="C1774" s="17" t="str">
        <f t="shared" si="46"/>
        <v>Yes</v>
      </c>
      <c r="D1774" s="17">
        <f t="shared" si="45"/>
        <v>0.81999999999999962</v>
      </c>
      <c r="E1774" s="555">
        <f t="shared" ref="E1774:E1837" si="47">H1774*6800</f>
        <v>2257.4898785425089</v>
      </c>
      <c r="F1774" s="554">
        <v>42565</v>
      </c>
      <c r="G1774" s="3" t="s">
        <v>24567</v>
      </c>
      <c r="H1774" s="308">
        <v>0.331983805668016</v>
      </c>
    </row>
    <row r="1775" spans="1:8" ht="15.75">
      <c r="A1775" s="530">
        <v>1773</v>
      </c>
      <c r="B1775" s="17" t="s">
        <v>24583</v>
      </c>
      <c r="C1775" s="17" t="str">
        <f t="shared" si="46"/>
        <v>Yes</v>
      </c>
      <c r="D1775" s="17">
        <f t="shared" si="45"/>
        <v>0.81999999999999962</v>
      </c>
      <c r="E1775" s="555">
        <f t="shared" si="47"/>
        <v>2257.4898785425089</v>
      </c>
      <c r="F1775" s="554">
        <v>42565</v>
      </c>
      <c r="G1775" s="3" t="s">
        <v>24567</v>
      </c>
      <c r="H1775" s="308">
        <v>0.331983805668016</v>
      </c>
    </row>
    <row r="1776" spans="1:8" ht="15.75">
      <c r="A1776" s="526">
        <v>1774</v>
      </c>
      <c r="B1776" s="17" t="s">
        <v>24584</v>
      </c>
      <c r="C1776" s="17" t="str">
        <f t="shared" si="46"/>
        <v>Yes</v>
      </c>
      <c r="D1776" s="17">
        <f t="shared" si="45"/>
        <v>0.81999999999999962</v>
      </c>
      <c r="E1776" s="555">
        <f t="shared" si="47"/>
        <v>2257.4898785425089</v>
      </c>
      <c r="F1776" s="554">
        <v>42565</v>
      </c>
      <c r="G1776" s="3" t="s">
        <v>24567</v>
      </c>
      <c r="H1776" s="308">
        <v>0.331983805668016</v>
      </c>
    </row>
    <row r="1777" spans="1:8" ht="15.75">
      <c r="A1777" s="530">
        <v>1775</v>
      </c>
      <c r="B1777" s="17" t="s">
        <v>24585</v>
      </c>
      <c r="C1777" s="17" t="str">
        <f t="shared" si="46"/>
        <v>Yes</v>
      </c>
      <c r="D1777" s="17">
        <f t="shared" si="45"/>
        <v>0.81999999999999962</v>
      </c>
      <c r="E1777" s="555">
        <f t="shared" si="47"/>
        <v>2257.4898785425089</v>
      </c>
      <c r="F1777" s="554">
        <v>42565</v>
      </c>
      <c r="G1777" s="3" t="s">
        <v>24567</v>
      </c>
      <c r="H1777" s="308">
        <v>0.331983805668016</v>
      </c>
    </row>
    <row r="1778" spans="1:8" ht="15.75">
      <c r="A1778" s="530">
        <v>1776</v>
      </c>
      <c r="B1778" s="17" t="s">
        <v>24586</v>
      </c>
      <c r="C1778" s="17" t="str">
        <f t="shared" si="46"/>
        <v>Yes</v>
      </c>
      <c r="D1778" s="17">
        <f t="shared" si="45"/>
        <v>0.81999999999999962</v>
      </c>
      <c r="E1778" s="555">
        <f t="shared" si="47"/>
        <v>2257.4898785425089</v>
      </c>
      <c r="F1778" s="554">
        <v>42565</v>
      </c>
      <c r="G1778" s="3" t="s">
        <v>24567</v>
      </c>
      <c r="H1778" s="308">
        <v>0.331983805668016</v>
      </c>
    </row>
    <row r="1779" spans="1:8" ht="15.75">
      <c r="A1779" s="530">
        <v>1777</v>
      </c>
      <c r="B1779" s="17" t="s">
        <v>16990</v>
      </c>
      <c r="C1779" s="17" t="str">
        <f t="shared" si="46"/>
        <v>Yes</v>
      </c>
      <c r="D1779" s="17">
        <f t="shared" si="45"/>
        <v>0.81999999999999962</v>
      </c>
      <c r="E1779" s="555">
        <f t="shared" si="47"/>
        <v>2257.4898785425089</v>
      </c>
      <c r="F1779" s="554">
        <v>42565</v>
      </c>
      <c r="G1779" s="3" t="s">
        <v>24567</v>
      </c>
      <c r="H1779" s="308">
        <v>0.331983805668016</v>
      </c>
    </row>
    <row r="1780" spans="1:8" ht="15.75">
      <c r="A1780" s="526">
        <v>1778</v>
      </c>
      <c r="B1780" s="17" t="s">
        <v>24587</v>
      </c>
      <c r="C1780" s="17" t="str">
        <f t="shared" si="46"/>
        <v>Yes</v>
      </c>
      <c r="D1780" s="17">
        <f t="shared" si="45"/>
        <v>0.81999999999999962</v>
      </c>
      <c r="E1780" s="555">
        <f t="shared" si="47"/>
        <v>2257.4898785425089</v>
      </c>
      <c r="F1780" s="554">
        <v>42565</v>
      </c>
      <c r="G1780" s="3" t="s">
        <v>24567</v>
      </c>
      <c r="H1780" s="308">
        <v>0.331983805668016</v>
      </c>
    </row>
    <row r="1781" spans="1:8" ht="15.75">
      <c r="A1781" s="530">
        <v>1779</v>
      </c>
      <c r="B1781" s="17" t="s">
        <v>13782</v>
      </c>
      <c r="C1781" s="17" t="str">
        <f t="shared" si="46"/>
        <v>Yes</v>
      </c>
      <c r="D1781" s="17">
        <f t="shared" si="45"/>
        <v>0.81999999999999962</v>
      </c>
      <c r="E1781" s="555">
        <f t="shared" si="47"/>
        <v>2257.4898785425089</v>
      </c>
      <c r="F1781" s="554">
        <v>42565</v>
      </c>
      <c r="G1781" s="3" t="s">
        <v>24567</v>
      </c>
      <c r="H1781" s="308">
        <v>0.331983805668016</v>
      </c>
    </row>
    <row r="1782" spans="1:8" ht="15.75">
      <c r="A1782" s="530">
        <v>1780</v>
      </c>
      <c r="B1782" s="17" t="s">
        <v>24588</v>
      </c>
      <c r="C1782" s="17" t="str">
        <f t="shared" si="46"/>
        <v>Yes</v>
      </c>
      <c r="D1782" s="17">
        <f t="shared" si="45"/>
        <v>0.81999999999999962</v>
      </c>
      <c r="E1782" s="555">
        <f t="shared" si="47"/>
        <v>2257.4898785425089</v>
      </c>
      <c r="F1782" s="554">
        <v>42613</v>
      </c>
      <c r="G1782" s="3" t="s">
        <v>24567</v>
      </c>
      <c r="H1782" s="308">
        <v>0.331983805668016</v>
      </c>
    </row>
    <row r="1783" spans="1:8" ht="15.75">
      <c r="A1783" s="530">
        <v>1781</v>
      </c>
      <c r="B1783" s="17" t="s">
        <v>24589</v>
      </c>
      <c r="C1783" s="17" t="str">
        <f t="shared" si="46"/>
        <v>Yes</v>
      </c>
      <c r="D1783" s="17">
        <f t="shared" si="45"/>
        <v>0.81999999999999962</v>
      </c>
      <c r="E1783" s="555">
        <f t="shared" si="47"/>
        <v>2257.4898785425089</v>
      </c>
      <c r="F1783" s="554">
        <v>42565</v>
      </c>
      <c r="G1783" s="3" t="s">
        <v>24567</v>
      </c>
      <c r="H1783" s="308">
        <v>0.331983805668016</v>
      </c>
    </row>
    <row r="1784" spans="1:8" ht="15.75">
      <c r="A1784" s="526">
        <v>1782</v>
      </c>
      <c r="B1784" s="17" t="s">
        <v>24590</v>
      </c>
      <c r="C1784" s="17" t="str">
        <f t="shared" si="46"/>
        <v>Yes</v>
      </c>
      <c r="D1784" s="17">
        <f t="shared" si="45"/>
        <v>0.81999999999999962</v>
      </c>
      <c r="E1784" s="555">
        <f t="shared" si="47"/>
        <v>2257.4898785425089</v>
      </c>
      <c r="F1784" s="554">
        <v>42565</v>
      </c>
      <c r="G1784" s="3" t="s">
        <v>24567</v>
      </c>
      <c r="H1784" s="308">
        <v>0.331983805668016</v>
      </c>
    </row>
    <row r="1785" spans="1:8" ht="15.75">
      <c r="A1785" s="530">
        <v>1783</v>
      </c>
      <c r="B1785" s="17" t="s">
        <v>24591</v>
      </c>
      <c r="C1785" s="17" t="str">
        <f t="shared" si="46"/>
        <v>Yes</v>
      </c>
      <c r="D1785" s="17">
        <f t="shared" si="45"/>
        <v>0.81999999999999962</v>
      </c>
      <c r="E1785" s="555">
        <f t="shared" si="47"/>
        <v>2257.4898785425089</v>
      </c>
      <c r="F1785" s="554">
        <v>42565</v>
      </c>
      <c r="G1785" s="3" t="s">
        <v>24567</v>
      </c>
      <c r="H1785" s="308">
        <v>0.331983805668016</v>
      </c>
    </row>
    <row r="1786" spans="1:8" ht="15.75">
      <c r="A1786" s="530">
        <v>1784</v>
      </c>
      <c r="B1786" s="17" t="s">
        <v>24572</v>
      </c>
      <c r="C1786" s="17" t="str">
        <f t="shared" si="46"/>
        <v>Yes</v>
      </c>
      <c r="D1786" s="17">
        <f t="shared" si="45"/>
        <v>0.81999999999999962</v>
      </c>
      <c r="E1786" s="555">
        <f t="shared" si="47"/>
        <v>2257.4898785425089</v>
      </c>
      <c r="F1786" s="554">
        <v>42565</v>
      </c>
      <c r="G1786" s="3" t="s">
        <v>24567</v>
      </c>
      <c r="H1786" s="308">
        <v>0.331983805668016</v>
      </c>
    </row>
    <row r="1787" spans="1:8" ht="15.75">
      <c r="A1787" s="530">
        <v>1785</v>
      </c>
      <c r="B1787" s="17" t="s">
        <v>24592</v>
      </c>
      <c r="C1787" s="17" t="str">
        <f t="shared" si="46"/>
        <v>Yes</v>
      </c>
      <c r="D1787" s="17">
        <f t="shared" si="45"/>
        <v>0.81999999999999962</v>
      </c>
      <c r="E1787" s="555">
        <f t="shared" si="47"/>
        <v>2257.4898785425089</v>
      </c>
      <c r="F1787" s="554">
        <v>42565</v>
      </c>
      <c r="G1787" s="3" t="s">
        <v>24567</v>
      </c>
      <c r="H1787" s="308">
        <v>0.331983805668016</v>
      </c>
    </row>
    <row r="1788" spans="1:8" ht="15.75">
      <c r="A1788" s="526">
        <v>1786</v>
      </c>
      <c r="B1788" s="17" t="s">
        <v>3364</v>
      </c>
      <c r="C1788" s="17" t="str">
        <f t="shared" si="46"/>
        <v>Yes</v>
      </c>
      <c r="D1788" s="17">
        <f t="shared" si="45"/>
        <v>0.81999999999999962</v>
      </c>
      <c r="E1788" s="555">
        <f t="shared" si="47"/>
        <v>2257.4898785425089</v>
      </c>
      <c r="F1788" s="554">
        <v>42565</v>
      </c>
      <c r="G1788" s="3" t="s">
        <v>24567</v>
      </c>
      <c r="H1788" s="308">
        <v>0.331983805668016</v>
      </c>
    </row>
    <row r="1789" spans="1:8" ht="15.75">
      <c r="A1789" s="530">
        <v>1787</v>
      </c>
      <c r="B1789" s="17" t="s">
        <v>21984</v>
      </c>
      <c r="C1789" s="17" t="str">
        <f t="shared" si="46"/>
        <v>Yes</v>
      </c>
      <c r="D1789" s="17">
        <f t="shared" si="45"/>
        <v>0.81999999999999962</v>
      </c>
      <c r="E1789" s="555">
        <f t="shared" si="47"/>
        <v>2257.4898785425089</v>
      </c>
      <c r="F1789" s="554">
        <v>42565</v>
      </c>
      <c r="G1789" s="3" t="s">
        <v>24567</v>
      </c>
      <c r="H1789" s="308">
        <v>0.331983805668016</v>
      </c>
    </row>
    <row r="1790" spans="1:8" ht="15.75">
      <c r="A1790" s="530">
        <v>1788</v>
      </c>
      <c r="B1790" s="17" t="s">
        <v>24593</v>
      </c>
      <c r="C1790" s="17" t="str">
        <f t="shared" si="46"/>
        <v>Yes</v>
      </c>
      <c r="D1790" s="17">
        <f t="shared" si="45"/>
        <v>1.3699999999999999</v>
      </c>
      <c r="E1790" s="555">
        <f t="shared" si="47"/>
        <v>3771.6599190283396</v>
      </c>
      <c r="F1790" s="554">
        <v>42565</v>
      </c>
      <c r="G1790" s="3" t="s">
        <v>24567</v>
      </c>
      <c r="H1790" s="308">
        <v>0.55465587044534403</v>
      </c>
    </row>
    <row r="1791" spans="1:8" ht="15.75">
      <c r="A1791" s="530">
        <v>1789</v>
      </c>
      <c r="B1791" s="17" t="s">
        <v>24594</v>
      </c>
      <c r="C1791" s="17" t="str">
        <f t="shared" si="46"/>
        <v>Yes</v>
      </c>
      <c r="D1791" s="17">
        <f t="shared" si="45"/>
        <v>2.730000000000008</v>
      </c>
      <c r="E1791" s="555">
        <f t="shared" si="47"/>
        <v>7515.7894736842327</v>
      </c>
      <c r="F1791" s="554">
        <v>42565</v>
      </c>
      <c r="G1791" s="3" t="s">
        <v>24567</v>
      </c>
      <c r="H1791" s="308">
        <v>1.1052631578947401</v>
      </c>
    </row>
    <row r="1792" spans="1:8" ht="15.75">
      <c r="A1792" s="526">
        <v>1790</v>
      </c>
      <c r="B1792" s="17" t="s">
        <v>24595</v>
      </c>
      <c r="C1792" s="17" t="str">
        <f t="shared" si="46"/>
        <v>Yes</v>
      </c>
      <c r="D1792" s="17">
        <f t="shared" si="45"/>
        <v>1.7900000000000011</v>
      </c>
      <c r="E1792" s="555">
        <f t="shared" si="47"/>
        <v>4927.9352226720675</v>
      </c>
      <c r="F1792" s="554">
        <v>42565</v>
      </c>
      <c r="G1792" s="3" t="s">
        <v>24567</v>
      </c>
      <c r="H1792" s="308">
        <v>0.72469635627530404</v>
      </c>
    </row>
    <row r="1793" spans="1:8" ht="15.75">
      <c r="A1793" s="530">
        <v>1791</v>
      </c>
      <c r="B1793" s="17" t="s">
        <v>23330</v>
      </c>
      <c r="C1793" s="17" t="str">
        <f t="shared" si="46"/>
        <v>Yes</v>
      </c>
      <c r="D1793" s="17">
        <f t="shared" si="45"/>
        <v>4.9400000000000004</v>
      </c>
      <c r="E1793" s="555">
        <f t="shared" si="47"/>
        <v>13600</v>
      </c>
      <c r="F1793" s="554">
        <v>42565</v>
      </c>
      <c r="G1793" s="3" t="s">
        <v>24567</v>
      </c>
      <c r="H1793" s="308">
        <v>2</v>
      </c>
    </row>
    <row r="1794" spans="1:8" ht="15.75">
      <c r="A1794" s="530">
        <v>1792</v>
      </c>
      <c r="B1794" s="17" t="s">
        <v>24596</v>
      </c>
      <c r="C1794" s="17" t="str">
        <f t="shared" si="46"/>
        <v>Yes</v>
      </c>
      <c r="D1794" s="17">
        <f t="shared" si="45"/>
        <v>2.730000000000008</v>
      </c>
      <c r="E1794" s="555">
        <f t="shared" si="47"/>
        <v>7515.7894736842327</v>
      </c>
      <c r="F1794" s="554">
        <v>42565</v>
      </c>
      <c r="G1794" s="3" t="s">
        <v>24567</v>
      </c>
      <c r="H1794" s="308">
        <v>1.1052631578947401</v>
      </c>
    </row>
    <row r="1795" spans="1:8" ht="15.75">
      <c r="A1795" s="530">
        <v>1793</v>
      </c>
      <c r="B1795" s="17" t="s">
        <v>24597</v>
      </c>
      <c r="C1795" s="17" t="str">
        <f t="shared" si="46"/>
        <v>No</v>
      </c>
      <c r="D1795" s="17">
        <f t="shared" si="45"/>
        <v>4.9400000000000004</v>
      </c>
      <c r="E1795" s="555">
        <f t="shared" si="47"/>
        <v>13600</v>
      </c>
      <c r="F1795" s="554">
        <v>42565</v>
      </c>
      <c r="G1795" s="3" t="s">
        <v>24567</v>
      </c>
      <c r="H1795" s="308">
        <v>2</v>
      </c>
    </row>
    <row r="1796" spans="1:8" ht="15.75">
      <c r="A1796" s="526">
        <v>1794</v>
      </c>
      <c r="B1796" s="17" t="s">
        <v>24598</v>
      </c>
      <c r="C1796" s="17" t="str">
        <f t="shared" si="46"/>
        <v>Yes</v>
      </c>
      <c r="D1796" s="17">
        <f t="shared" si="45"/>
        <v>1.8700000000000003</v>
      </c>
      <c r="E1796" s="555">
        <f t="shared" si="47"/>
        <v>5148.178137651822</v>
      </c>
      <c r="F1796" s="554">
        <v>42565</v>
      </c>
      <c r="G1796" s="3" t="s">
        <v>24567</v>
      </c>
      <c r="H1796" s="308">
        <v>0.75708502024291502</v>
      </c>
    </row>
    <row r="1797" spans="1:8" ht="15.75">
      <c r="A1797" s="530">
        <v>1795</v>
      </c>
      <c r="B1797" s="17" t="s">
        <v>24599</v>
      </c>
      <c r="C1797" s="17" t="str">
        <f t="shared" si="46"/>
        <v>No</v>
      </c>
      <c r="D1797" s="17">
        <f t="shared" ref="D1797:D1860" si="48">H1797*2.47</f>
        <v>4.9400000000000004</v>
      </c>
      <c r="E1797" s="555">
        <f t="shared" si="47"/>
        <v>13600</v>
      </c>
      <c r="F1797" s="554">
        <v>42565</v>
      </c>
      <c r="G1797" s="3" t="s">
        <v>24567</v>
      </c>
      <c r="H1797" s="308">
        <v>2</v>
      </c>
    </row>
    <row r="1798" spans="1:8" ht="15.75">
      <c r="A1798" s="530">
        <v>1796</v>
      </c>
      <c r="B1798" s="17" t="s">
        <v>11810</v>
      </c>
      <c r="C1798" s="17" t="str">
        <f t="shared" si="46"/>
        <v>Yes</v>
      </c>
      <c r="D1798" s="17">
        <f t="shared" si="48"/>
        <v>4.9400000000000004</v>
      </c>
      <c r="E1798" s="555">
        <f t="shared" si="47"/>
        <v>13600</v>
      </c>
      <c r="F1798" s="554">
        <v>42565</v>
      </c>
      <c r="G1798" s="3" t="s">
        <v>24567</v>
      </c>
      <c r="H1798" s="308">
        <v>2</v>
      </c>
    </row>
    <row r="1799" spans="1:8" ht="15.75">
      <c r="A1799" s="530">
        <v>1797</v>
      </c>
      <c r="B1799" s="17" t="s">
        <v>24600</v>
      </c>
      <c r="C1799" s="17" t="str">
        <f t="shared" si="46"/>
        <v>No</v>
      </c>
      <c r="D1799" s="17">
        <f t="shared" si="48"/>
        <v>4.9400000000000004</v>
      </c>
      <c r="E1799" s="555">
        <f t="shared" si="47"/>
        <v>13600</v>
      </c>
      <c r="F1799" s="554">
        <v>42565</v>
      </c>
      <c r="G1799" s="3" t="s">
        <v>24567</v>
      </c>
      <c r="H1799" s="308">
        <v>2</v>
      </c>
    </row>
    <row r="1800" spans="1:8" ht="15.75">
      <c r="A1800" s="526">
        <v>1798</v>
      </c>
      <c r="B1800" s="17" t="s">
        <v>24569</v>
      </c>
      <c r="C1800" s="17" t="str">
        <f t="shared" si="46"/>
        <v>No</v>
      </c>
      <c r="D1800" s="17">
        <f t="shared" si="48"/>
        <v>1.1500000000000004</v>
      </c>
      <c r="E1800" s="555">
        <f t="shared" si="47"/>
        <v>3165.9919028340087</v>
      </c>
      <c r="F1800" s="554">
        <v>42565</v>
      </c>
      <c r="G1800" s="3" t="s">
        <v>24567</v>
      </c>
      <c r="H1800" s="308">
        <v>0.46558704453441302</v>
      </c>
    </row>
    <row r="1801" spans="1:8" ht="15.75">
      <c r="A1801" s="530">
        <v>1799</v>
      </c>
      <c r="B1801" s="17" t="s">
        <v>24601</v>
      </c>
      <c r="C1801" s="17" t="str">
        <f t="shared" si="46"/>
        <v>No</v>
      </c>
      <c r="D1801" s="17">
        <f t="shared" si="48"/>
        <v>4.9400000000000004</v>
      </c>
      <c r="E1801" s="555">
        <f t="shared" si="47"/>
        <v>13600</v>
      </c>
      <c r="F1801" s="554">
        <v>42565</v>
      </c>
      <c r="G1801" s="3" t="s">
        <v>24567</v>
      </c>
      <c r="H1801" s="308">
        <v>2</v>
      </c>
    </row>
    <row r="1802" spans="1:8" ht="15.75">
      <c r="A1802" s="530">
        <v>1800</v>
      </c>
      <c r="B1802" s="17" t="s">
        <v>24602</v>
      </c>
      <c r="C1802" s="17" t="str">
        <f t="shared" si="46"/>
        <v>Yes</v>
      </c>
      <c r="D1802" s="17">
        <f t="shared" si="48"/>
        <v>3.730000000000004</v>
      </c>
      <c r="E1802" s="555">
        <f t="shared" si="47"/>
        <v>10268.825910931184</v>
      </c>
      <c r="F1802" s="554">
        <v>42565</v>
      </c>
      <c r="G1802" s="3" t="s">
        <v>24567</v>
      </c>
      <c r="H1802" s="308">
        <v>1.51012145748988</v>
      </c>
    </row>
    <row r="1803" spans="1:8" ht="15.75">
      <c r="A1803" s="530">
        <v>1801</v>
      </c>
      <c r="B1803" s="17" t="s">
        <v>24603</v>
      </c>
      <c r="C1803" s="17" t="str">
        <f t="shared" si="46"/>
        <v>No</v>
      </c>
      <c r="D1803" s="17">
        <f t="shared" si="48"/>
        <v>4.9400000000000004</v>
      </c>
      <c r="E1803" s="555">
        <f t="shared" si="47"/>
        <v>13600</v>
      </c>
      <c r="F1803" s="554">
        <v>42565</v>
      </c>
      <c r="G1803" s="3" t="s">
        <v>24567</v>
      </c>
      <c r="H1803" s="308">
        <v>2</v>
      </c>
    </row>
    <row r="1804" spans="1:8" ht="15.75">
      <c r="A1804" s="526">
        <v>1802</v>
      </c>
      <c r="B1804" s="17" t="s">
        <v>24401</v>
      </c>
      <c r="C1804" s="17" t="str">
        <f t="shared" si="46"/>
        <v>Yes</v>
      </c>
      <c r="D1804" s="17">
        <f t="shared" si="48"/>
        <v>3.730000000000004</v>
      </c>
      <c r="E1804" s="555">
        <f t="shared" si="47"/>
        <v>10268.825910931184</v>
      </c>
      <c r="F1804" s="554">
        <v>42565</v>
      </c>
      <c r="G1804" s="3" t="s">
        <v>24567</v>
      </c>
      <c r="H1804" s="308">
        <v>1.51012145748988</v>
      </c>
    </row>
    <row r="1805" spans="1:8" ht="15.75">
      <c r="A1805" s="530">
        <v>1803</v>
      </c>
      <c r="B1805" s="17" t="s">
        <v>24604</v>
      </c>
      <c r="C1805" s="17" t="str">
        <f t="shared" si="46"/>
        <v>No</v>
      </c>
      <c r="D1805" s="17">
        <f t="shared" si="48"/>
        <v>1.159999999999999</v>
      </c>
      <c r="E1805" s="555">
        <f t="shared" si="47"/>
        <v>3193.5222672064751</v>
      </c>
      <c r="F1805" s="554">
        <v>42565</v>
      </c>
      <c r="G1805" s="3" t="s">
        <v>24567</v>
      </c>
      <c r="H1805" s="308">
        <v>0.46963562753036397</v>
      </c>
    </row>
    <row r="1806" spans="1:8" ht="15.75">
      <c r="A1806" s="530">
        <v>1804</v>
      </c>
      <c r="B1806" s="17" t="s">
        <v>24605</v>
      </c>
      <c r="C1806" s="17" t="str">
        <f t="shared" si="46"/>
        <v>Yes</v>
      </c>
      <c r="D1806" s="17">
        <f t="shared" si="48"/>
        <v>2.8900000000000015</v>
      </c>
      <c r="E1806" s="555">
        <f t="shared" si="47"/>
        <v>7956.275303643728</v>
      </c>
      <c r="F1806" s="554">
        <v>42565</v>
      </c>
      <c r="G1806" s="3" t="s">
        <v>24567</v>
      </c>
      <c r="H1806" s="308">
        <v>1.17004048582996</v>
      </c>
    </row>
    <row r="1807" spans="1:8" ht="15.75">
      <c r="A1807" s="530">
        <v>1805</v>
      </c>
      <c r="B1807" s="17" t="s">
        <v>24574</v>
      </c>
      <c r="C1807" s="17" t="str">
        <f t="shared" si="46"/>
        <v>Yes</v>
      </c>
      <c r="D1807" s="17">
        <f t="shared" si="48"/>
        <v>2.0000000000000018</v>
      </c>
      <c r="E1807" s="555">
        <f t="shared" si="47"/>
        <v>5506.0728744939315</v>
      </c>
      <c r="F1807" s="554">
        <v>42565</v>
      </c>
      <c r="G1807" s="3" t="s">
        <v>24567</v>
      </c>
      <c r="H1807" s="308">
        <v>0.80971659919028405</v>
      </c>
    </row>
    <row r="1808" spans="1:8" ht="15.75">
      <c r="A1808" s="526">
        <v>1806</v>
      </c>
      <c r="B1808" s="17" t="s">
        <v>24606</v>
      </c>
      <c r="C1808" s="17" t="str">
        <f t="shared" si="46"/>
        <v>Yes</v>
      </c>
      <c r="D1808" s="17">
        <f t="shared" si="48"/>
        <v>0.86999999999999933</v>
      </c>
      <c r="E1808" s="555">
        <f t="shared" si="47"/>
        <v>2395.1417004048562</v>
      </c>
      <c r="F1808" s="554">
        <v>42613</v>
      </c>
      <c r="G1808" s="3" t="s">
        <v>24567</v>
      </c>
      <c r="H1808" s="308">
        <v>0.352226720647773</v>
      </c>
    </row>
    <row r="1809" spans="1:8" ht="15.75">
      <c r="A1809" s="530">
        <v>1807</v>
      </c>
      <c r="B1809" s="17" t="s">
        <v>24607</v>
      </c>
      <c r="C1809" s="17" t="str">
        <f t="shared" si="46"/>
        <v>Yes</v>
      </c>
      <c r="D1809" s="17">
        <f t="shared" si="48"/>
        <v>4.1699999999999982</v>
      </c>
      <c r="E1809" s="555">
        <f t="shared" si="47"/>
        <v>11480.161943319832</v>
      </c>
      <c r="F1809" s="554">
        <v>42565</v>
      </c>
      <c r="G1809" s="3" t="s">
        <v>24567</v>
      </c>
      <c r="H1809" s="308">
        <v>1.6882591093117401</v>
      </c>
    </row>
    <row r="1810" spans="1:8" ht="15.75">
      <c r="A1810" s="530">
        <v>1808</v>
      </c>
      <c r="B1810" s="17" t="s">
        <v>24608</v>
      </c>
      <c r="C1810" s="17" t="str">
        <f t="shared" si="46"/>
        <v>Yes</v>
      </c>
      <c r="D1810" s="17">
        <f t="shared" si="48"/>
        <v>4.9400000000000004</v>
      </c>
      <c r="E1810" s="555">
        <f t="shared" si="47"/>
        <v>13600</v>
      </c>
      <c r="F1810" s="554">
        <v>42565</v>
      </c>
      <c r="G1810" s="3" t="s">
        <v>24567</v>
      </c>
      <c r="H1810" s="308">
        <v>2</v>
      </c>
    </row>
    <row r="1811" spans="1:8" ht="15.75">
      <c r="A1811" s="530">
        <v>1809</v>
      </c>
      <c r="B1811" s="17" t="s">
        <v>24609</v>
      </c>
      <c r="C1811" s="17" t="str">
        <f t="shared" si="46"/>
        <v>Yes</v>
      </c>
      <c r="D1811" s="17">
        <f t="shared" si="48"/>
        <v>4.1699999999999982</v>
      </c>
      <c r="E1811" s="555">
        <f t="shared" si="47"/>
        <v>11480.161943319832</v>
      </c>
      <c r="F1811" s="554">
        <v>42565</v>
      </c>
      <c r="G1811" s="3" t="s">
        <v>24567</v>
      </c>
      <c r="H1811" s="308">
        <v>1.6882591093117401</v>
      </c>
    </row>
    <row r="1812" spans="1:8" ht="15.75">
      <c r="A1812" s="526">
        <v>1810</v>
      </c>
      <c r="B1812" s="17" t="s">
        <v>24610</v>
      </c>
      <c r="C1812" s="17" t="str">
        <f t="shared" si="46"/>
        <v>No</v>
      </c>
      <c r="D1812" s="17">
        <f t="shared" si="48"/>
        <v>0.31999999999999923</v>
      </c>
      <c r="E1812" s="555">
        <f t="shared" si="47"/>
        <v>880.97165991902614</v>
      </c>
      <c r="F1812" s="554">
        <v>42565</v>
      </c>
      <c r="G1812" s="3" t="s">
        <v>24567</v>
      </c>
      <c r="H1812" s="308">
        <v>0.12955465587044501</v>
      </c>
    </row>
    <row r="1813" spans="1:8" ht="15.75">
      <c r="A1813" s="530">
        <v>1811</v>
      </c>
      <c r="B1813" s="17" t="s">
        <v>13778</v>
      </c>
      <c r="C1813" s="17" t="str">
        <f t="shared" si="46"/>
        <v>Yes</v>
      </c>
      <c r="D1813" s="17">
        <f t="shared" si="48"/>
        <v>0.74999999999999933</v>
      </c>
      <c r="E1813" s="555">
        <f t="shared" si="47"/>
        <v>2064.7773279352205</v>
      </c>
      <c r="F1813" s="554">
        <v>42565</v>
      </c>
      <c r="G1813" s="3" t="s">
        <v>24567</v>
      </c>
      <c r="H1813" s="308">
        <v>0.30364372469635598</v>
      </c>
    </row>
    <row r="1814" spans="1:8" ht="15.75">
      <c r="A1814" s="530">
        <v>1812</v>
      </c>
      <c r="B1814" s="17" t="s">
        <v>24611</v>
      </c>
      <c r="C1814" s="17" t="str">
        <f t="shared" si="46"/>
        <v>Yes</v>
      </c>
      <c r="D1814" s="17">
        <f t="shared" si="48"/>
        <v>0.96999999999999897</v>
      </c>
      <c r="E1814" s="555">
        <f t="shared" si="47"/>
        <v>2670.4453441295514</v>
      </c>
      <c r="F1814" s="554">
        <v>42565</v>
      </c>
      <c r="G1814" s="3" t="s">
        <v>24567</v>
      </c>
      <c r="H1814" s="308">
        <v>0.39271255060728699</v>
      </c>
    </row>
    <row r="1815" spans="1:8" ht="15.75">
      <c r="A1815" s="530">
        <v>1813</v>
      </c>
      <c r="B1815" s="17" t="s">
        <v>24612</v>
      </c>
      <c r="C1815" s="17" t="str">
        <f t="shared" ref="C1815:C1878" si="49">IF(H1814=2,"No","Yes")</f>
        <v>Yes</v>
      </c>
      <c r="D1815" s="17">
        <f t="shared" si="48"/>
        <v>1.92</v>
      </c>
      <c r="E1815" s="555">
        <f t="shared" si="47"/>
        <v>5285.8299595141698</v>
      </c>
      <c r="F1815" s="554">
        <v>42565</v>
      </c>
      <c r="G1815" s="3" t="s">
        <v>13157</v>
      </c>
      <c r="H1815" s="308">
        <v>0.77732793522267196</v>
      </c>
    </row>
    <row r="1816" spans="1:8" ht="15.75">
      <c r="A1816" s="526">
        <v>1814</v>
      </c>
      <c r="B1816" s="17" t="s">
        <v>24613</v>
      </c>
      <c r="C1816" s="17" t="str">
        <f t="shared" si="49"/>
        <v>Yes</v>
      </c>
      <c r="D1816" s="17">
        <f t="shared" si="48"/>
        <v>4.9400000000000004</v>
      </c>
      <c r="E1816" s="555">
        <f t="shared" si="47"/>
        <v>13600</v>
      </c>
      <c r="F1816" s="554">
        <v>42565</v>
      </c>
      <c r="G1816" s="3" t="s">
        <v>13157</v>
      </c>
      <c r="H1816" s="308">
        <v>2</v>
      </c>
    </row>
    <row r="1817" spans="1:8" ht="15.75">
      <c r="A1817" s="530">
        <v>1815</v>
      </c>
      <c r="B1817" s="17" t="s">
        <v>24614</v>
      </c>
      <c r="C1817" s="17" t="str">
        <f t="shared" si="49"/>
        <v>No</v>
      </c>
      <c r="D1817" s="17">
        <f t="shared" si="48"/>
        <v>4.0100000000000051</v>
      </c>
      <c r="E1817" s="555">
        <f t="shared" si="47"/>
        <v>11039.676113360336</v>
      </c>
      <c r="F1817" s="554">
        <v>42565</v>
      </c>
      <c r="G1817" s="3" t="s">
        <v>13157</v>
      </c>
      <c r="H1817" s="308">
        <v>1.6234817813765201</v>
      </c>
    </row>
    <row r="1818" spans="1:8" ht="15.75">
      <c r="A1818" s="530">
        <v>1816</v>
      </c>
      <c r="B1818" s="17" t="s">
        <v>24615</v>
      </c>
      <c r="C1818" s="17" t="str">
        <f t="shared" si="49"/>
        <v>Yes</v>
      </c>
      <c r="D1818" s="17">
        <f t="shared" si="48"/>
        <v>3.1099999999999985</v>
      </c>
      <c r="E1818" s="555">
        <f t="shared" si="47"/>
        <v>8561.943319838052</v>
      </c>
      <c r="F1818" s="554">
        <v>42565</v>
      </c>
      <c r="G1818" s="3" t="s">
        <v>13157</v>
      </c>
      <c r="H1818" s="308">
        <v>1.25910931174089</v>
      </c>
    </row>
    <row r="1819" spans="1:8" ht="15.75">
      <c r="A1819" s="530">
        <v>1817</v>
      </c>
      <c r="B1819" s="17" t="s">
        <v>24616</v>
      </c>
      <c r="C1819" s="17" t="str">
        <f t="shared" si="49"/>
        <v>Yes</v>
      </c>
      <c r="D1819" s="17">
        <f t="shared" si="48"/>
        <v>3.1099999999999985</v>
      </c>
      <c r="E1819" s="555">
        <f t="shared" si="47"/>
        <v>8561.943319838052</v>
      </c>
      <c r="F1819" s="554">
        <v>42565</v>
      </c>
      <c r="G1819" s="3" t="s">
        <v>13157</v>
      </c>
      <c r="H1819" s="308">
        <v>1.25910931174089</v>
      </c>
    </row>
    <row r="1820" spans="1:8" ht="15.75">
      <c r="A1820" s="526">
        <v>1818</v>
      </c>
      <c r="B1820" s="17" t="s">
        <v>24617</v>
      </c>
      <c r="C1820" s="17" t="str">
        <f t="shared" si="49"/>
        <v>Yes</v>
      </c>
      <c r="D1820" s="17">
        <f t="shared" si="48"/>
        <v>3.4099999999999921</v>
      </c>
      <c r="E1820" s="555">
        <f t="shared" si="47"/>
        <v>9387.8542510121242</v>
      </c>
      <c r="F1820" s="554">
        <v>42565</v>
      </c>
      <c r="G1820" s="3" t="s">
        <v>13157</v>
      </c>
      <c r="H1820" s="308">
        <v>1.3805668016194299</v>
      </c>
    </row>
    <row r="1821" spans="1:8" ht="15.75">
      <c r="A1821" s="530">
        <v>1819</v>
      </c>
      <c r="B1821" s="17" t="s">
        <v>24618</v>
      </c>
      <c r="C1821" s="17" t="str">
        <f t="shared" si="49"/>
        <v>Yes</v>
      </c>
      <c r="D1821" s="17">
        <f t="shared" si="48"/>
        <v>3.4099999999999921</v>
      </c>
      <c r="E1821" s="555">
        <f t="shared" si="47"/>
        <v>9387.8542510121242</v>
      </c>
      <c r="F1821" s="554">
        <v>42565</v>
      </c>
      <c r="G1821" s="3" t="s">
        <v>13157</v>
      </c>
      <c r="H1821" s="308">
        <v>1.3805668016194299</v>
      </c>
    </row>
    <row r="1822" spans="1:8" ht="15.75">
      <c r="A1822" s="530">
        <v>1820</v>
      </c>
      <c r="B1822" s="17" t="s">
        <v>24619</v>
      </c>
      <c r="C1822" s="17" t="str">
        <f t="shared" si="49"/>
        <v>Yes</v>
      </c>
      <c r="D1822" s="17">
        <f t="shared" si="48"/>
        <v>1.569999999999999</v>
      </c>
      <c r="E1822" s="555">
        <f t="shared" si="47"/>
        <v>4322.2672064777298</v>
      </c>
      <c r="F1822" s="554">
        <v>42565</v>
      </c>
      <c r="G1822" s="3" t="s">
        <v>13157</v>
      </c>
      <c r="H1822" s="308">
        <v>0.63562753036437203</v>
      </c>
    </row>
    <row r="1823" spans="1:8" ht="15.75">
      <c r="A1823" s="530">
        <v>1821</v>
      </c>
      <c r="B1823" s="17" t="s">
        <v>24620</v>
      </c>
      <c r="C1823" s="17" t="str">
        <f t="shared" si="49"/>
        <v>Yes</v>
      </c>
      <c r="D1823" s="17">
        <f t="shared" si="48"/>
        <v>1.399999999999999</v>
      </c>
      <c r="E1823" s="555">
        <f t="shared" si="47"/>
        <v>3854.2510121457462</v>
      </c>
      <c r="F1823" s="554">
        <v>42565</v>
      </c>
      <c r="G1823" s="3" t="s">
        <v>13157</v>
      </c>
      <c r="H1823" s="308">
        <v>0.56680161943319796</v>
      </c>
    </row>
    <row r="1824" spans="1:8" ht="15.75">
      <c r="A1824" s="526">
        <v>1822</v>
      </c>
      <c r="B1824" s="17" t="s">
        <v>24621</v>
      </c>
      <c r="C1824" s="17" t="str">
        <f t="shared" si="49"/>
        <v>Yes</v>
      </c>
      <c r="D1824" s="17">
        <f t="shared" si="48"/>
        <v>0.69999999999999951</v>
      </c>
      <c r="E1824" s="555">
        <f t="shared" si="47"/>
        <v>1927.1255060728731</v>
      </c>
      <c r="F1824" s="554">
        <v>42565</v>
      </c>
      <c r="G1824" s="3" t="s">
        <v>13157</v>
      </c>
      <c r="H1824" s="308">
        <v>0.28340080971659898</v>
      </c>
    </row>
    <row r="1825" spans="1:8" ht="15.75">
      <c r="A1825" s="530">
        <v>1823</v>
      </c>
      <c r="B1825" s="17" t="s">
        <v>24622</v>
      </c>
      <c r="C1825" s="17" t="str">
        <f t="shared" si="49"/>
        <v>Yes</v>
      </c>
      <c r="D1825" s="17">
        <f t="shared" si="48"/>
        <v>0.69999999999999951</v>
      </c>
      <c r="E1825" s="555">
        <f t="shared" si="47"/>
        <v>1927.1255060728731</v>
      </c>
      <c r="F1825" s="554">
        <v>42565</v>
      </c>
      <c r="G1825" s="3" t="s">
        <v>13157</v>
      </c>
      <c r="H1825" s="308">
        <v>0.28340080971659898</v>
      </c>
    </row>
    <row r="1826" spans="1:8" ht="15.75">
      <c r="A1826" s="530">
        <v>1824</v>
      </c>
      <c r="B1826" s="17" t="s">
        <v>24623</v>
      </c>
      <c r="C1826" s="17" t="str">
        <f t="shared" si="49"/>
        <v>Yes</v>
      </c>
      <c r="D1826" s="17">
        <f t="shared" si="48"/>
        <v>0.69999999999999951</v>
      </c>
      <c r="E1826" s="555">
        <f t="shared" si="47"/>
        <v>1927.1255060728731</v>
      </c>
      <c r="F1826" s="554">
        <v>42565</v>
      </c>
      <c r="G1826" s="3" t="s">
        <v>13157</v>
      </c>
      <c r="H1826" s="308">
        <v>0.28340080971659898</v>
      </c>
    </row>
    <row r="1827" spans="1:8" ht="15.75">
      <c r="A1827" s="530">
        <v>1825</v>
      </c>
      <c r="B1827" s="17" t="s">
        <v>24624</v>
      </c>
      <c r="C1827" s="17" t="str">
        <f t="shared" si="49"/>
        <v>Yes</v>
      </c>
      <c r="D1827" s="17">
        <f t="shared" si="48"/>
        <v>0.8999999999999988</v>
      </c>
      <c r="E1827" s="555">
        <f t="shared" si="47"/>
        <v>2477.7327935222638</v>
      </c>
      <c r="F1827" s="554">
        <v>42565</v>
      </c>
      <c r="G1827" s="3" t="s">
        <v>13157</v>
      </c>
      <c r="H1827" s="308">
        <v>0.36437246963562703</v>
      </c>
    </row>
    <row r="1828" spans="1:8" ht="15.75">
      <c r="A1828" s="526">
        <v>1826</v>
      </c>
      <c r="B1828" s="17" t="s">
        <v>24625</v>
      </c>
      <c r="C1828" s="17" t="str">
        <f t="shared" si="49"/>
        <v>Yes</v>
      </c>
      <c r="D1828" s="17">
        <f t="shared" si="48"/>
        <v>0.50999999999999934</v>
      </c>
      <c r="E1828" s="555">
        <f t="shared" si="47"/>
        <v>1404.0485829959496</v>
      </c>
      <c r="F1828" s="554">
        <v>42565</v>
      </c>
      <c r="G1828" s="3" t="s">
        <v>13157</v>
      </c>
      <c r="H1828" s="308">
        <v>0.206477732793522</v>
      </c>
    </row>
    <row r="1829" spans="1:8" ht="15.75">
      <c r="A1829" s="530">
        <v>1827</v>
      </c>
      <c r="B1829" s="17" t="s">
        <v>24626</v>
      </c>
      <c r="C1829" s="17" t="str">
        <f t="shared" si="49"/>
        <v>Yes</v>
      </c>
      <c r="D1829" s="17">
        <f t="shared" si="48"/>
        <v>2.7400000000000047</v>
      </c>
      <c r="E1829" s="555">
        <f t="shared" si="47"/>
        <v>7543.3198380566928</v>
      </c>
      <c r="F1829" s="554">
        <v>42565</v>
      </c>
      <c r="G1829" s="3" t="s">
        <v>13157</v>
      </c>
      <c r="H1829" s="308">
        <v>1.1093117408906901</v>
      </c>
    </row>
    <row r="1830" spans="1:8" ht="15.75">
      <c r="A1830" s="530">
        <v>1828</v>
      </c>
      <c r="B1830" s="17" t="s">
        <v>24627</v>
      </c>
      <c r="C1830" s="17" t="str">
        <f t="shared" si="49"/>
        <v>Yes</v>
      </c>
      <c r="D1830" s="17">
        <f t="shared" si="48"/>
        <v>2.6700000000000044</v>
      </c>
      <c r="E1830" s="555">
        <f t="shared" si="47"/>
        <v>7350.6072874494039</v>
      </c>
      <c r="F1830" s="554">
        <v>42565</v>
      </c>
      <c r="G1830" s="3" t="s">
        <v>13157</v>
      </c>
      <c r="H1830" s="308">
        <v>1.08097165991903</v>
      </c>
    </row>
    <row r="1831" spans="1:8" ht="15.75">
      <c r="A1831" s="530">
        <v>1829</v>
      </c>
      <c r="B1831" s="17" t="s">
        <v>24628</v>
      </c>
      <c r="C1831" s="17" t="str">
        <f t="shared" si="49"/>
        <v>Yes</v>
      </c>
      <c r="D1831" s="17">
        <f t="shared" si="48"/>
        <v>2.6700000000000044</v>
      </c>
      <c r="E1831" s="555">
        <f t="shared" si="47"/>
        <v>7350.6072874494039</v>
      </c>
      <c r="F1831" s="554">
        <v>42565</v>
      </c>
      <c r="G1831" s="3" t="s">
        <v>13157</v>
      </c>
      <c r="H1831" s="308">
        <v>1.08097165991903</v>
      </c>
    </row>
    <row r="1832" spans="1:8" ht="15.75">
      <c r="A1832" s="526">
        <v>1830</v>
      </c>
      <c r="B1832" s="17" t="s">
        <v>24629</v>
      </c>
      <c r="C1832" s="17" t="str">
        <f t="shared" si="49"/>
        <v>Yes</v>
      </c>
      <c r="D1832" s="17">
        <f t="shared" si="48"/>
        <v>4.9400000000000004</v>
      </c>
      <c r="E1832" s="555">
        <f t="shared" si="47"/>
        <v>13600</v>
      </c>
      <c r="F1832" s="554">
        <v>42565</v>
      </c>
      <c r="G1832" s="3" t="s">
        <v>13157</v>
      </c>
      <c r="H1832" s="308">
        <v>2</v>
      </c>
    </row>
    <row r="1833" spans="1:8" ht="15.75">
      <c r="A1833" s="530">
        <v>1831</v>
      </c>
      <c r="B1833" s="17" t="s">
        <v>24630</v>
      </c>
      <c r="C1833" s="17" t="str">
        <f t="shared" si="49"/>
        <v>No</v>
      </c>
      <c r="D1833" s="17">
        <f t="shared" si="48"/>
        <v>0.22000000000000008</v>
      </c>
      <c r="E1833" s="555">
        <f t="shared" si="47"/>
        <v>605.66801619433215</v>
      </c>
      <c r="F1833" s="554">
        <v>42565</v>
      </c>
      <c r="G1833" s="3" t="s">
        <v>13157</v>
      </c>
      <c r="H1833" s="308">
        <v>8.9068825910931196E-2</v>
      </c>
    </row>
    <row r="1834" spans="1:8" ht="15.75">
      <c r="A1834" s="530">
        <v>1832</v>
      </c>
      <c r="B1834" s="17" t="s">
        <v>24631</v>
      </c>
      <c r="C1834" s="17" t="str">
        <f t="shared" si="49"/>
        <v>Yes</v>
      </c>
      <c r="D1834" s="17">
        <f t="shared" si="48"/>
        <v>0.12999999999999995</v>
      </c>
      <c r="E1834" s="555">
        <f t="shared" si="47"/>
        <v>357.89473684210509</v>
      </c>
      <c r="F1834" s="554">
        <v>42565</v>
      </c>
      <c r="G1834" s="3" t="s">
        <v>13157</v>
      </c>
      <c r="H1834" s="308">
        <v>5.2631578947368397E-2</v>
      </c>
    </row>
    <row r="1835" spans="1:8" ht="15.75">
      <c r="A1835" s="530">
        <v>1833</v>
      </c>
      <c r="B1835" s="17" t="s">
        <v>24632</v>
      </c>
      <c r="C1835" s="17" t="str">
        <f t="shared" si="49"/>
        <v>Yes</v>
      </c>
      <c r="D1835" s="17">
        <f t="shared" si="48"/>
        <v>2.8000000000000078</v>
      </c>
      <c r="E1835" s="555">
        <f t="shared" si="47"/>
        <v>7708.5020242915198</v>
      </c>
      <c r="F1835" s="554">
        <v>42565</v>
      </c>
      <c r="G1835" s="3" t="s">
        <v>13157</v>
      </c>
      <c r="H1835" s="308">
        <v>1.1336032388663999</v>
      </c>
    </row>
    <row r="1836" spans="1:8" ht="15.75">
      <c r="A1836" s="526">
        <v>1834</v>
      </c>
      <c r="B1836" s="17" t="s">
        <v>24633</v>
      </c>
      <c r="C1836" s="17" t="str">
        <f t="shared" si="49"/>
        <v>Yes</v>
      </c>
      <c r="D1836" s="17">
        <f t="shared" si="48"/>
        <v>2.8000000000000078</v>
      </c>
      <c r="E1836" s="555">
        <f t="shared" si="47"/>
        <v>7708.5020242915198</v>
      </c>
      <c r="F1836" s="554">
        <v>42565</v>
      </c>
      <c r="G1836" s="3" t="s">
        <v>13157</v>
      </c>
      <c r="H1836" s="308">
        <v>1.1336032388663999</v>
      </c>
    </row>
    <row r="1837" spans="1:8" ht="15.75">
      <c r="A1837" s="530">
        <v>1835</v>
      </c>
      <c r="B1837" s="17" t="s">
        <v>24634</v>
      </c>
      <c r="C1837" s="17" t="str">
        <f t="shared" si="49"/>
        <v>Yes</v>
      </c>
      <c r="D1837" s="17">
        <f t="shared" si="48"/>
        <v>3.300000000000006</v>
      </c>
      <c r="E1837" s="555">
        <f t="shared" si="47"/>
        <v>9085.0202429149958</v>
      </c>
      <c r="F1837" s="554">
        <v>42565</v>
      </c>
      <c r="G1837" s="3" t="s">
        <v>13157</v>
      </c>
      <c r="H1837" s="308">
        <v>1.33603238866397</v>
      </c>
    </row>
    <row r="1838" spans="1:8" ht="15.75">
      <c r="A1838" s="530">
        <v>1836</v>
      </c>
      <c r="B1838" s="17" t="s">
        <v>24635</v>
      </c>
      <c r="C1838" s="17" t="str">
        <f t="shared" si="49"/>
        <v>Yes</v>
      </c>
      <c r="D1838" s="17">
        <f t="shared" si="48"/>
        <v>3.300000000000006</v>
      </c>
      <c r="E1838" s="555">
        <f t="shared" ref="E1838:E1901" si="50">H1838*6800</f>
        <v>9085.0202429149958</v>
      </c>
      <c r="F1838" s="554">
        <v>42565</v>
      </c>
      <c r="G1838" s="3" t="s">
        <v>13157</v>
      </c>
      <c r="H1838" s="308">
        <v>1.33603238866397</v>
      </c>
    </row>
    <row r="1839" spans="1:8" ht="15.75">
      <c r="A1839" s="530">
        <v>1837</v>
      </c>
      <c r="B1839" s="17" t="s">
        <v>24636</v>
      </c>
      <c r="C1839" s="17" t="str">
        <f t="shared" si="49"/>
        <v>Yes</v>
      </c>
      <c r="D1839" s="17">
        <f t="shared" si="48"/>
        <v>1.4800000000000009</v>
      </c>
      <c r="E1839" s="555">
        <f t="shared" si="50"/>
        <v>4074.4939271255084</v>
      </c>
      <c r="F1839" s="554">
        <v>42565</v>
      </c>
      <c r="G1839" s="3" t="s">
        <v>13157</v>
      </c>
      <c r="H1839" s="308">
        <v>0.59919028340081004</v>
      </c>
    </row>
    <row r="1840" spans="1:8" ht="15.75">
      <c r="A1840" s="526">
        <v>1838</v>
      </c>
      <c r="B1840" s="17" t="s">
        <v>24637</v>
      </c>
      <c r="C1840" s="17" t="str">
        <f t="shared" si="49"/>
        <v>Yes</v>
      </c>
      <c r="D1840" s="17">
        <f t="shared" si="48"/>
        <v>0.41999999999999876</v>
      </c>
      <c r="E1840" s="555">
        <f t="shared" si="50"/>
        <v>1156.2753036437214</v>
      </c>
      <c r="F1840" s="554">
        <v>42565</v>
      </c>
      <c r="G1840" s="3" t="s">
        <v>13157</v>
      </c>
      <c r="H1840" s="308">
        <v>0.17004048582995901</v>
      </c>
    </row>
    <row r="1841" spans="1:8" ht="15.75">
      <c r="A1841" s="530">
        <v>1839</v>
      </c>
      <c r="B1841" s="556" t="s">
        <v>24638</v>
      </c>
      <c r="C1841" s="17" t="str">
        <f t="shared" si="49"/>
        <v>Yes</v>
      </c>
      <c r="D1841" s="17">
        <f t="shared" si="48"/>
        <v>0.41999999999999876</v>
      </c>
      <c r="E1841" s="555">
        <f t="shared" si="50"/>
        <v>1156.2753036437214</v>
      </c>
      <c r="F1841" s="554">
        <v>42565</v>
      </c>
      <c r="G1841" s="3" t="s">
        <v>13157</v>
      </c>
      <c r="H1841" s="308">
        <v>0.17004048582995901</v>
      </c>
    </row>
    <row r="1842" spans="1:8" ht="15.75">
      <c r="A1842" s="530">
        <v>1840</v>
      </c>
      <c r="B1842" s="17" t="s">
        <v>24639</v>
      </c>
      <c r="C1842" s="17" t="str">
        <f t="shared" si="49"/>
        <v>Yes</v>
      </c>
      <c r="D1842" s="17">
        <f t="shared" si="48"/>
        <v>0.41999999999999876</v>
      </c>
      <c r="E1842" s="555">
        <f t="shared" si="50"/>
        <v>1156.2753036437214</v>
      </c>
      <c r="F1842" s="554">
        <v>42565</v>
      </c>
      <c r="G1842" s="3" t="s">
        <v>13157</v>
      </c>
      <c r="H1842" s="308">
        <v>0.17004048582995901</v>
      </c>
    </row>
    <row r="1843" spans="1:8" ht="15.75">
      <c r="A1843" s="530">
        <v>1841</v>
      </c>
      <c r="B1843" s="17" t="s">
        <v>24640</v>
      </c>
      <c r="C1843" s="17" t="str">
        <f t="shared" si="49"/>
        <v>Yes</v>
      </c>
      <c r="D1843" s="17">
        <f t="shared" si="48"/>
        <v>0.41999999999999876</v>
      </c>
      <c r="E1843" s="555">
        <f t="shared" si="50"/>
        <v>1156.2753036437214</v>
      </c>
      <c r="F1843" s="554">
        <v>42565</v>
      </c>
      <c r="G1843" s="3" t="s">
        <v>13157</v>
      </c>
      <c r="H1843" s="308">
        <v>0.17004048582995901</v>
      </c>
    </row>
    <row r="1844" spans="1:8" ht="15.75">
      <c r="A1844" s="526">
        <v>1842</v>
      </c>
      <c r="B1844" s="17" t="s">
        <v>24641</v>
      </c>
      <c r="C1844" s="17" t="str">
        <f t="shared" si="49"/>
        <v>Yes</v>
      </c>
      <c r="D1844" s="17">
        <f t="shared" si="48"/>
        <v>0.41999999999999876</v>
      </c>
      <c r="E1844" s="555">
        <f t="shared" si="50"/>
        <v>1156.2753036437214</v>
      </c>
      <c r="F1844" s="554">
        <v>42565</v>
      </c>
      <c r="G1844" s="3" t="s">
        <v>13157</v>
      </c>
      <c r="H1844" s="308">
        <v>0.17004048582995901</v>
      </c>
    </row>
    <row r="1845" spans="1:8" ht="15.75">
      <c r="A1845" s="530">
        <v>1843</v>
      </c>
      <c r="B1845" s="17" t="s">
        <v>24642</v>
      </c>
      <c r="C1845" s="17" t="str">
        <f t="shared" si="49"/>
        <v>Yes</v>
      </c>
      <c r="D1845" s="17">
        <f t="shared" si="48"/>
        <v>4.9400000000000004</v>
      </c>
      <c r="E1845" s="555">
        <f t="shared" si="50"/>
        <v>13600</v>
      </c>
      <c r="F1845" s="554">
        <v>42565</v>
      </c>
      <c r="G1845" s="3" t="s">
        <v>13157</v>
      </c>
      <c r="H1845" s="308">
        <v>2</v>
      </c>
    </row>
    <row r="1846" spans="1:8" ht="15.75">
      <c r="A1846" s="530">
        <v>1844</v>
      </c>
      <c r="B1846" s="17" t="s">
        <v>24643</v>
      </c>
      <c r="C1846" s="17" t="str">
        <f t="shared" si="49"/>
        <v>No</v>
      </c>
      <c r="D1846" s="17">
        <f t="shared" si="48"/>
        <v>1.8900000000000008</v>
      </c>
      <c r="E1846" s="555">
        <f t="shared" si="50"/>
        <v>5203.2388663967631</v>
      </c>
      <c r="F1846" s="554">
        <v>42565</v>
      </c>
      <c r="G1846" s="3" t="s">
        <v>13157</v>
      </c>
      <c r="H1846" s="308">
        <v>0.76518218623481804</v>
      </c>
    </row>
    <row r="1847" spans="1:8" ht="15.75">
      <c r="A1847" s="530">
        <v>1845</v>
      </c>
      <c r="B1847" s="17" t="s">
        <v>24644</v>
      </c>
      <c r="C1847" s="17" t="str">
        <f t="shared" si="49"/>
        <v>Yes</v>
      </c>
      <c r="D1847" s="17">
        <f t="shared" si="48"/>
        <v>2.0000000000000018</v>
      </c>
      <c r="E1847" s="555">
        <f t="shared" si="50"/>
        <v>5506.0728744939315</v>
      </c>
      <c r="F1847" s="554">
        <v>42565</v>
      </c>
      <c r="G1847" s="3" t="s">
        <v>13157</v>
      </c>
      <c r="H1847" s="308">
        <v>0.80971659919028405</v>
      </c>
    </row>
    <row r="1848" spans="1:8" ht="15.75">
      <c r="A1848" s="526">
        <v>1846</v>
      </c>
      <c r="B1848" s="17" t="s">
        <v>24645</v>
      </c>
      <c r="C1848" s="17" t="str">
        <f t="shared" si="49"/>
        <v>Yes</v>
      </c>
      <c r="D1848" s="17">
        <f t="shared" si="48"/>
        <v>2.0000000000000018</v>
      </c>
      <c r="E1848" s="555">
        <f t="shared" si="50"/>
        <v>5506.0728744939315</v>
      </c>
      <c r="F1848" s="554">
        <v>42565</v>
      </c>
      <c r="G1848" s="3" t="s">
        <v>13157</v>
      </c>
      <c r="H1848" s="308">
        <v>0.80971659919028405</v>
      </c>
    </row>
    <row r="1849" spans="1:8" ht="15.75">
      <c r="A1849" s="530">
        <v>1847</v>
      </c>
      <c r="B1849" s="17" t="s">
        <v>24646</v>
      </c>
      <c r="C1849" s="17" t="str">
        <f t="shared" si="49"/>
        <v>Yes</v>
      </c>
      <c r="D1849" s="17">
        <f t="shared" si="48"/>
        <v>2.3299999999999996</v>
      </c>
      <c r="E1849" s="555">
        <f t="shared" si="50"/>
        <v>6414.574898785424</v>
      </c>
      <c r="F1849" s="554">
        <v>42565</v>
      </c>
      <c r="G1849" s="3" t="s">
        <v>13157</v>
      </c>
      <c r="H1849" s="308">
        <v>0.94331983805667996</v>
      </c>
    </row>
    <row r="1850" spans="1:8" ht="15.75">
      <c r="A1850" s="530">
        <v>1848</v>
      </c>
      <c r="B1850" s="17" t="s">
        <v>24647</v>
      </c>
      <c r="C1850" s="17" t="str">
        <f t="shared" si="49"/>
        <v>Yes</v>
      </c>
      <c r="D1850" s="17">
        <f t="shared" si="48"/>
        <v>0.35000000000000098</v>
      </c>
      <c r="E1850" s="555">
        <f t="shared" si="50"/>
        <v>963.56275303643997</v>
      </c>
      <c r="F1850" s="554">
        <v>42565</v>
      </c>
      <c r="G1850" s="3" t="s">
        <v>13157</v>
      </c>
      <c r="H1850" s="308">
        <v>0.14170040485829999</v>
      </c>
    </row>
    <row r="1851" spans="1:8" ht="15.75">
      <c r="A1851" s="530">
        <v>1849</v>
      </c>
      <c r="B1851" s="17" t="s">
        <v>14007</v>
      </c>
      <c r="C1851" s="17" t="str">
        <f t="shared" si="49"/>
        <v>Yes</v>
      </c>
      <c r="D1851" s="17">
        <f t="shared" si="48"/>
        <v>0.35000000000000098</v>
      </c>
      <c r="E1851" s="555">
        <f t="shared" si="50"/>
        <v>963.56275303643997</v>
      </c>
      <c r="F1851" s="554">
        <v>42565</v>
      </c>
      <c r="G1851" s="3" t="s">
        <v>13157</v>
      </c>
      <c r="H1851" s="308">
        <v>0.14170040485829999</v>
      </c>
    </row>
    <row r="1852" spans="1:8" ht="15.75">
      <c r="A1852" s="526">
        <v>1850</v>
      </c>
      <c r="B1852" s="17" t="s">
        <v>24648</v>
      </c>
      <c r="C1852" s="17" t="str">
        <f t="shared" si="49"/>
        <v>Yes</v>
      </c>
      <c r="D1852" s="17">
        <f t="shared" si="48"/>
        <v>3.2357000000000005</v>
      </c>
      <c r="E1852" s="555">
        <f t="shared" si="50"/>
        <v>8908</v>
      </c>
      <c r="F1852" s="554">
        <v>42565</v>
      </c>
      <c r="G1852" s="3" t="s">
        <v>13157</v>
      </c>
      <c r="H1852" s="308">
        <v>1.31</v>
      </c>
    </row>
    <row r="1853" spans="1:8" ht="15.75">
      <c r="A1853" s="530">
        <v>1851</v>
      </c>
      <c r="B1853" s="17" t="s">
        <v>24649</v>
      </c>
      <c r="C1853" s="17" t="str">
        <f t="shared" si="49"/>
        <v>Yes</v>
      </c>
      <c r="D1853" s="17">
        <f t="shared" si="48"/>
        <v>0.35000000000000098</v>
      </c>
      <c r="E1853" s="555">
        <f t="shared" si="50"/>
        <v>963.56275303643997</v>
      </c>
      <c r="F1853" s="554">
        <v>42565</v>
      </c>
      <c r="G1853" s="3" t="s">
        <v>13157</v>
      </c>
      <c r="H1853" s="308">
        <v>0.14170040485829999</v>
      </c>
    </row>
    <row r="1854" spans="1:8" ht="15.75">
      <c r="A1854" s="530">
        <v>1852</v>
      </c>
      <c r="B1854" s="17" t="s">
        <v>23933</v>
      </c>
      <c r="C1854" s="17" t="str">
        <f t="shared" si="49"/>
        <v>Yes</v>
      </c>
      <c r="D1854" s="17">
        <f t="shared" si="48"/>
        <v>4.0200000000000014</v>
      </c>
      <c r="E1854" s="555">
        <f t="shared" si="50"/>
        <v>11067.206477732796</v>
      </c>
      <c r="F1854" s="554">
        <v>42565</v>
      </c>
      <c r="G1854" s="3" t="s">
        <v>13157</v>
      </c>
      <c r="H1854" s="308">
        <v>1.6275303643724699</v>
      </c>
    </row>
    <row r="1855" spans="1:8" ht="15.75">
      <c r="A1855" s="530">
        <v>1853</v>
      </c>
      <c r="B1855" s="17" t="s">
        <v>24650</v>
      </c>
      <c r="C1855" s="17" t="str">
        <f t="shared" si="49"/>
        <v>Yes</v>
      </c>
      <c r="D1855" s="17">
        <f t="shared" si="48"/>
        <v>3.6</v>
      </c>
      <c r="E1855" s="555">
        <f t="shared" si="50"/>
        <v>9910.931174089068</v>
      </c>
      <c r="F1855" s="554">
        <v>42565</v>
      </c>
      <c r="G1855" s="3" t="s">
        <v>13157</v>
      </c>
      <c r="H1855" s="308">
        <v>1.4574898785425101</v>
      </c>
    </row>
    <row r="1856" spans="1:8" ht="15.75">
      <c r="A1856" s="526">
        <v>1854</v>
      </c>
      <c r="B1856" s="17" t="s">
        <v>24620</v>
      </c>
      <c r="C1856" s="17" t="str">
        <f t="shared" si="49"/>
        <v>Yes</v>
      </c>
      <c r="D1856" s="17">
        <f t="shared" si="48"/>
        <v>3.5499999999999927</v>
      </c>
      <c r="E1856" s="555">
        <f t="shared" si="50"/>
        <v>9773.2793522267002</v>
      </c>
      <c r="F1856" s="554">
        <v>42565</v>
      </c>
      <c r="G1856" s="3" t="s">
        <v>13157</v>
      </c>
      <c r="H1856" s="308">
        <v>1.4372469635627501</v>
      </c>
    </row>
    <row r="1857" spans="1:8" ht="15.75">
      <c r="A1857" s="530">
        <v>1855</v>
      </c>
      <c r="B1857" s="17" t="s">
        <v>24651</v>
      </c>
      <c r="C1857" s="17" t="str">
        <f t="shared" si="49"/>
        <v>Yes</v>
      </c>
      <c r="D1857" s="17">
        <f t="shared" si="48"/>
        <v>3.5700000000000105</v>
      </c>
      <c r="E1857" s="555">
        <f t="shared" si="50"/>
        <v>9828.3400809716877</v>
      </c>
      <c r="F1857" s="554">
        <v>42565</v>
      </c>
      <c r="G1857" s="3" t="s">
        <v>13157</v>
      </c>
      <c r="H1857" s="308">
        <v>1.4453441295546601</v>
      </c>
    </row>
    <row r="1858" spans="1:8" ht="15.75">
      <c r="A1858" s="530">
        <v>1856</v>
      </c>
      <c r="B1858" s="17" t="s">
        <v>22222</v>
      </c>
      <c r="C1858" s="17" t="str">
        <f t="shared" si="49"/>
        <v>Yes</v>
      </c>
      <c r="D1858" s="17">
        <f t="shared" si="48"/>
        <v>3.53</v>
      </c>
      <c r="E1858" s="555">
        <f t="shared" si="50"/>
        <v>9718.21862348178</v>
      </c>
      <c r="F1858" s="554">
        <v>42565</v>
      </c>
      <c r="G1858" s="3" t="s">
        <v>13157</v>
      </c>
      <c r="H1858" s="308">
        <v>1.42914979757085</v>
      </c>
    </row>
    <row r="1859" spans="1:8" ht="15.75">
      <c r="A1859" s="530">
        <v>1857</v>
      </c>
      <c r="B1859" s="17" t="s">
        <v>21749</v>
      </c>
      <c r="C1859" s="17" t="str">
        <f t="shared" si="49"/>
        <v>Yes</v>
      </c>
      <c r="D1859" s="17">
        <f t="shared" si="48"/>
        <v>3.4899999999999891</v>
      </c>
      <c r="E1859" s="555">
        <f t="shared" si="50"/>
        <v>9608.0971659918723</v>
      </c>
      <c r="F1859" s="554">
        <v>42565</v>
      </c>
      <c r="G1859" s="3" t="s">
        <v>13157</v>
      </c>
      <c r="H1859" s="308">
        <v>1.41295546558704</v>
      </c>
    </row>
    <row r="1860" spans="1:8" ht="15.75">
      <c r="A1860" s="526">
        <v>1858</v>
      </c>
      <c r="B1860" s="17" t="s">
        <v>24652</v>
      </c>
      <c r="C1860" s="17" t="str">
        <f t="shared" si="49"/>
        <v>Yes</v>
      </c>
      <c r="D1860" s="17">
        <f t="shared" si="48"/>
        <v>0.3899999999999994</v>
      </c>
      <c r="E1860" s="555">
        <f t="shared" si="50"/>
        <v>1073.684210526314</v>
      </c>
      <c r="F1860" s="554">
        <v>42565</v>
      </c>
      <c r="G1860" s="3" t="s">
        <v>13157</v>
      </c>
      <c r="H1860" s="308">
        <v>0.157894736842105</v>
      </c>
    </row>
    <row r="1861" spans="1:8" ht="15.75">
      <c r="A1861" s="530">
        <v>1859</v>
      </c>
      <c r="B1861" s="17" t="s">
        <v>24653</v>
      </c>
      <c r="C1861" s="17" t="str">
        <f t="shared" si="49"/>
        <v>Yes</v>
      </c>
      <c r="D1861" s="17">
        <f t="shared" ref="D1861:D1924" si="51">H1861*2.47</f>
        <v>0.3899999999999994</v>
      </c>
      <c r="E1861" s="555">
        <f t="shared" si="50"/>
        <v>1073.684210526314</v>
      </c>
      <c r="F1861" s="554">
        <v>42565</v>
      </c>
      <c r="G1861" s="3" t="s">
        <v>13157</v>
      </c>
      <c r="H1861" s="308">
        <v>0.157894736842105</v>
      </c>
    </row>
    <row r="1862" spans="1:8" ht="15.75">
      <c r="A1862" s="530">
        <v>1860</v>
      </c>
      <c r="B1862" s="17" t="s">
        <v>24646</v>
      </c>
      <c r="C1862" s="17" t="str">
        <f t="shared" si="49"/>
        <v>Yes</v>
      </c>
      <c r="D1862" s="17">
        <f t="shared" si="51"/>
        <v>1.9499999999999993</v>
      </c>
      <c r="E1862" s="555">
        <f t="shared" si="50"/>
        <v>5368.4210526315765</v>
      </c>
      <c r="F1862" s="554">
        <v>42565</v>
      </c>
      <c r="G1862" s="3" t="s">
        <v>13157</v>
      </c>
      <c r="H1862" s="308">
        <v>0.78947368421052599</v>
      </c>
    </row>
    <row r="1863" spans="1:8" ht="15.75">
      <c r="A1863" s="530">
        <v>1861</v>
      </c>
      <c r="B1863" s="17" t="s">
        <v>24654</v>
      </c>
      <c r="C1863" s="17" t="str">
        <f t="shared" si="49"/>
        <v>Yes</v>
      </c>
      <c r="D1863" s="17">
        <f t="shared" si="51"/>
        <v>1.9499999999999993</v>
      </c>
      <c r="E1863" s="555">
        <f t="shared" si="50"/>
        <v>5368.4210526315765</v>
      </c>
      <c r="F1863" s="554">
        <v>42613</v>
      </c>
      <c r="G1863" s="3" t="s">
        <v>13157</v>
      </c>
      <c r="H1863" s="308">
        <v>0.78947368421052599</v>
      </c>
    </row>
    <row r="1864" spans="1:8" ht="15.75">
      <c r="A1864" s="526">
        <v>1862</v>
      </c>
      <c r="B1864" s="17" t="s">
        <v>24655</v>
      </c>
      <c r="C1864" s="17" t="str">
        <f t="shared" si="49"/>
        <v>Yes</v>
      </c>
      <c r="D1864" s="17">
        <f t="shared" si="51"/>
        <v>1.9499999999999993</v>
      </c>
      <c r="E1864" s="555">
        <f t="shared" si="50"/>
        <v>5368.4210526315765</v>
      </c>
      <c r="F1864" s="554">
        <v>42565</v>
      </c>
      <c r="G1864" s="3" t="s">
        <v>13157</v>
      </c>
      <c r="H1864" s="308">
        <v>0.78947368421052599</v>
      </c>
    </row>
    <row r="1865" spans="1:8" ht="15.75">
      <c r="A1865" s="530">
        <v>1863</v>
      </c>
      <c r="B1865" s="17" t="s">
        <v>14470</v>
      </c>
      <c r="C1865" s="17" t="str">
        <f t="shared" si="49"/>
        <v>Yes</v>
      </c>
      <c r="D1865" s="17">
        <f t="shared" si="51"/>
        <v>1.9499999999999993</v>
      </c>
      <c r="E1865" s="555">
        <f t="shared" si="50"/>
        <v>5368.4210526315765</v>
      </c>
      <c r="F1865" s="554">
        <v>42565</v>
      </c>
      <c r="G1865" s="3" t="s">
        <v>13157</v>
      </c>
      <c r="H1865" s="308">
        <v>0.78947368421052599</v>
      </c>
    </row>
    <row r="1866" spans="1:8" ht="15.75">
      <c r="A1866" s="530">
        <v>1864</v>
      </c>
      <c r="B1866" s="17" t="s">
        <v>16825</v>
      </c>
      <c r="C1866" s="17" t="str">
        <f t="shared" si="49"/>
        <v>Yes</v>
      </c>
      <c r="D1866" s="17">
        <f t="shared" si="51"/>
        <v>1.9499999999999993</v>
      </c>
      <c r="E1866" s="555">
        <f t="shared" si="50"/>
        <v>5368.4210526315765</v>
      </c>
      <c r="F1866" s="554">
        <v>42565</v>
      </c>
      <c r="G1866" s="3" t="s">
        <v>13157</v>
      </c>
      <c r="H1866" s="308">
        <v>0.78947368421052599</v>
      </c>
    </row>
    <row r="1867" spans="1:8" ht="15.75">
      <c r="A1867" s="530">
        <v>1865</v>
      </c>
      <c r="B1867" s="17" t="s">
        <v>17400</v>
      </c>
      <c r="C1867" s="17" t="str">
        <f t="shared" si="49"/>
        <v>Yes</v>
      </c>
      <c r="D1867" s="17">
        <f t="shared" si="51"/>
        <v>2.4999999999999898</v>
      </c>
      <c r="E1867" s="555">
        <f t="shared" si="50"/>
        <v>6882.5910931173803</v>
      </c>
      <c r="F1867" s="554">
        <v>42565</v>
      </c>
      <c r="G1867" s="3" t="s">
        <v>13157</v>
      </c>
      <c r="H1867" s="308">
        <v>1.01214574898785</v>
      </c>
    </row>
    <row r="1868" spans="1:8" ht="15.75">
      <c r="A1868" s="526">
        <v>1866</v>
      </c>
      <c r="B1868" s="17" t="s">
        <v>24656</v>
      </c>
      <c r="C1868" s="17" t="str">
        <f t="shared" si="49"/>
        <v>Yes</v>
      </c>
      <c r="D1868" s="17">
        <f t="shared" si="51"/>
        <v>2.4899999999999931</v>
      </c>
      <c r="E1868" s="555">
        <f t="shared" si="50"/>
        <v>6855.0607287449202</v>
      </c>
      <c r="F1868" s="554">
        <v>42565</v>
      </c>
      <c r="G1868" s="3" t="s">
        <v>13157</v>
      </c>
      <c r="H1868" s="308">
        <v>1.0080971659919</v>
      </c>
    </row>
    <row r="1869" spans="1:8" ht="15.75">
      <c r="A1869" s="530">
        <v>1867</v>
      </c>
      <c r="B1869" s="17" t="s">
        <v>24657</v>
      </c>
      <c r="C1869" s="17" t="str">
        <f t="shared" si="49"/>
        <v>Yes</v>
      </c>
      <c r="D1869" s="17">
        <f t="shared" si="51"/>
        <v>2.4200000000000004</v>
      </c>
      <c r="E1869" s="555">
        <f t="shared" si="50"/>
        <v>6662.3481781376522</v>
      </c>
      <c r="F1869" s="554">
        <v>42565</v>
      </c>
      <c r="G1869" s="3" t="s">
        <v>13157</v>
      </c>
      <c r="H1869" s="308">
        <v>0.97975708502024295</v>
      </c>
    </row>
    <row r="1870" spans="1:8" ht="15.75">
      <c r="A1870" s="530">
        <v>1868</v>
      </c>
      <c r="B1870" s="17" t="s">
        <v>11982</v>
      </c>
      <c r="C1870" s="17" t="str">
        <f t="shared" si="49"/>
        <v>Yes</v>
      </c>
      <c r="D1870" s="17">
        <f t="shared" si="51"/>
        <v>2.4499999999999997</v>
      </c>
      <c r="E1870" s="555">
        <f t="shared" si="50"/>
        <v>6744.9392712550598</v>
      </c>
      <c r="F1870" s="554">
        <v>42565</v>
      </c>
      <c r="G1870" s="3" t="s">
        <v>13157</v>
      </c>
      <c r="H1870" s="308">
        <v>0.99190283400809698</v>
      </c>
    </row>
    <row r="1871" spans="1:8" ht="15.75">
      <c r="A1871" s="530">
        <v>1869</v>
      </c>
      <c r="B1871" s="17" t="s">
        <v>3799</v>
      </c>
      <c r="C1871" s="17" t="str">
        <f t="shared" si="49"/>
        <v>Yes</v>
      </c>
      <c r="D1871" s="17">
        <f t="shared" si="51"/>
        <v>2.4400000000000008</v>
      </c>
      <c r="E1871" s="555">
        <f t="shared" si="50"/>
        <v>6717.4089068825924</v>
      </c>
      <c r="F1871" s="554">
        <v>42565</v>
      </c>
      <c r="G1871" s="3" t="s">
        <v>13157</v>
      </c>
      <c r="H1871" s="308">
        <v>0.98785425101214597</v>
      </c>
    </row>
    <row r="1872" spans="1:8" ht="15.75">
      <c r="A1872" s="526">
        <v>1870</v>
      </c>
      <c r="B1872" s="17" t="s">
        <v>24658</v>
      </c>
      <c r="C1872" s="17" t="str">
        <f t="shared" si="49"/>
        <v>Yes</v>
      </c>
      <c r="D1872" s="17">
        <f t="shared" si="51"/>
        <v>2.4499999999999997</v>
      </c>
      <c r="E1872" s="555">
        <f t="shared" si="50"/>
        <v>6744.9392712550598</v>
      </c>
      <c r="F1872" s="554">
        <v>42565</v>
      </c>
      <c r="G1872" s="3" t="s">
        <v>13157</v>
      </c>
      <c r="H1872" s="308">
        <v>0.99190283400809698</v>
      </c>
    </row>
    <row r="1873" spans="1:8" ht="15.75">
      <c r="A1873" s="530">
        <v>1871</v>
      </c>
      <c r="B1873" s="17" t="s">
        <v>24659</v>
      </c>
      <c r="C1873" s="17" t="str">
        <f t="shared" si="49"/>
        <v>Yes</v>
      </c>
      <c r="D1873" s="17">
        <f t="shared" si="51"/>
        <v>2.4499999999999997</v>
      </c>
      <c r="E1873" s="555">
        <f t="shared" si="50"/>
        <v>6744.9392712550598</v>
      </c>
      <c r="F1873" s="554">
        <v>42565</v>
      </c>
      <c r="G1873" s="3" t="s">
        <v>13157</v>
      </c>
      <c r="H1873" s="308">
        <v>0.99190283400809698</v>
      </c>
    </row>
    <row r="1874" spans="1:8" ht="15.75">
      <c r="A1874" s="530">
        <v>1872</v>
      </c>
      <c r="B1874" s="17" t="s">
        <v>22979</v>
      </c>
      <c r="C1874" s="17" t="str">
        <f t="shared" si="49"/>
        <v>Yes</v>
      </c>
      <c r="D1874" s="17">
        <f t="shared" si="51"/>
        <v>0.35000000000000098</v>
      </c>
      <c r="E1874" s="555">
        <f t="shared" si="50"/>
        <v>963.56275303643997</v>
      </c>
      <c r="F1874" s="554">
        <v>42565</v>
      </c>
      <c r="G1874" s="3" t="s">
        <v>13157</v>
      </c>
      <c r="H1874" s="308">
        <v>0.14170040485829999</v>
      </c>
    </row>
    <row r="1875" spans="1:8" ht="15.75">
      <c r="A1875" s="530">
        <v>1873</v>
      </c>
      <c r="B1875" s="17" t="s">
        <v>14511</v>
      </c>
      <c r="C1875" s="17" t="str">
        <f t="shared" si="49"/>
        <v>Yes</v>
      </c>
      <c r="D1875" s="17">
        <f t="shared" si="51"/>
        <v>1.470000000000002</v>
      </c>
      <c r="E1875" s="555">
        <f t="shared" si="50"/>
        <v>4046.9635627530415</v>
      </c>
      <c r="F1875" s="554">
        <v>42565</v>
      </c>
      <c r="G1875" s="3" t="s">
        <v>13157</v>
      </c>
      <c r="H1875" s="308">
        <v>0.59514170040485903</v>
      </c>
    </row>
    <row r="1876" spans="1:8" ht="15.75">
      <c r="A1876" s="526">
        <v>1874</v>
      </c>
      <c r="B1876" s="17" t="s">
        <v>24660</v>
      </c>
      <c r="C1876" s="17" t="str">
        <f t="shared" si="49"/>
        <v>Yes</v>
      </c>
      <c r="D1876" s="17">
        <f t="shared" si="51"/>
        <v>1.470000000000002</v>
      </c>
      <c r="E1876" s="555">
        <f t="shared" si="50"/>
        <v>4046.9635627530415</v>
      </c>
      <c r="F1876" s="554">
        <v>42565</v>
      </c>
      <c r="G1876" s="3" t="s">
        <v>13157</v>
      </c>
      <c r="H1876" s="308">
        <v>0.59514170040485903</v>
      </c>
    </row>
    <row r="1877" spans="1:8" ht="15.75">
      <c r="A1877" s="530">
        <v>1875</v>
      </c>
      <c r="B1877" s="17" t="s">
        <v>24661</v>
      </c>
      <c r="C1877" s="17" t="str">
        <f t="shared" si="49"/>
        <v>Yes</v>
      </c>
      <c r="D1877" s="17">
        <f t="shared" si="51"/>
        <v>1.4800000000000009</v>
      </c>
      <c r="E1877" s="555">
        <f t="shared" si="50"/>
        <v>4074.4939271255084</v>
      </c>
      <c r="F1877" s="554">
        <v>42565</v>
      </c>
      <c r="G1877" s="3" t="s">
        <v>13157</v>
      </c>
      <c r="H1877" s="308">
        <v>0.59919028340081004</v>
      </c>
    </row>
    <row r="1878" spans="1:8" ht="15.75">
      <c r="A1878" s="530">
        <v>1876</v>
      </c>
      <c r="B1878" s="17" t="s">
        <v>24662</v>
      </c>
      <c r="C1878" s="17" t="str">
        <f t="shared" si="49"/>
        <v>Yes</v>
      </c>
      <c r="D1878" s="17">
        <f t="shared" si="51"/>
        <v>1.4199999999999995</v>
      </c>
      <c r="E1878" s="555">
        <f t="shared" si="50"/>
        <v>3909.3117408906865</v>
      </c>
      <c r="F1878" s="554">
        <v>42565</v>
      </c>
      <c r="G1878" s="3" t="s">
        <v>13157</v>
      </c>
      <c r="H1878" s="308">
        <v>0.57489878542510098</v>
      </c>
    </row>
    <row r="1879" spans="1:8" ht="15.75">
      <c r="A1879" s="530">
        <v>1877</v>
      </c>
      <c r="B1879" s="17" t="s">
        <v>24663</v>
      </c>
      <c r="C1879" s="17" t="str">
        <f t="shared" ref="C1879:C1909" si="52">IF(H1878=2,"No","Yes")</f>
        <v>Yes</v>
      </c>
      <c r="D1879" s="17">
        <f t="shared" si="51"/>
        <v>2.4</v>
      </c>
      <c r="E1879" s="555">
        <f t="shared" si="50"/>
        <v>6607.287449392712</v>
      </c>
      <c r="F1879" s="554">
        <v>42565</v>
      </c>
      <c r="G1879" s="3" t="s">
        <v>13157</v>
      </c>
      <c r="H1879" s="308">
        <v>0.97165991902834004</v>
      </c>
    </row>
    <row r="1880" spans="1:8" ht="15.75">
      <c r="A1880" s="526">
        <v>1878</v>
      </c>
      <c r="B1880" s="17" t="s">
        <v>24664</v>
      </c>
      <c r="C1880" s="17" t="str">
        <f t="shared" si="52"/>
        <v>Yes</v>
      </c>
      <c r="D1880" s="17">
        <f t="shared" si="51"/>
        <v>2.4</v>
      </c>
      <c r="E1880" s="555">
        <f t="shared" si="50"/>
        <v>6607.287449392712</v>
      </c>
      <c r="F1880" s="554">
        <v>42565</v>
      </c>
      <c r="G1880" s="3" t="s">
        <v>13157</v>
      </c>
      <c r="H1880" s="308">
        <v>0.97165991902834004</v>
      </c>
    </row>
    <row r="1881" spans="1:8" ht="15.75">
      <c r="A1881" s="530">
        <v>1879</v>
      </c>
      <c r="B1881" s="17" t="s">
        <v>24665</v>
      </c>
      <c r="C1881" s="17" t="str">
        <f t="shared" si="52"/>
        <v>Yes</v>
      </c>
      <c r="D1881" s="17">
        <f t="shared" si="51"/>
        <v>2.699999999999994</v>
      </c>
      <c r="E1881" s="555">
        <f t="shared" si="50"/>
        <v>7433.1983805667842</v>
      </c>
      <c r="F1881" s="554">
        <v>42565</v>
      </c>
      <c r="G1881" s="3" t="s">
        <v>13157</v>
      </c>
      <c r="H1881" s="308">
        <v>1.09311740890688</v>
      </c>
    </row>
    <row r="1882" spans="1:8" ht="15.75">
      <c r="A1882" s="530">
        <v>1880</v>
      </c>
      <c r="B1882" s="17" t="s">
        <v>24666</v>
      </c>
      <c r="C1882" s="17" t="str">
        <f t="shared" si="52"/>
        <v>Yes</v>
      </c>
      <c r="D1882" s="17">
        <f t="shared" si="51"/>
        <v>2.8399999999999941</v>
      </c>
      <c r="E1882" s="555">
        <f t="shared" si="50"/>
        <v>7818.6234817813593</v>
      </c>
      <c r="F1882" s="554">
        <v>42565</v>
      </c>
      <c r="G1882" s="3" t="s">
        <v>13157</v>
      </c>
      <c r="H1882" s="308">
        <v>1.1497975708502</v>
      </c>
    </row>
    <row r="1883" spans="1:8" ht="15.75">
      <c r="A1883" s="530">
        <v>1881</v>
      </c>
      <c r="B1883" s="17" t="s">
        <v>3154</v>
      </c>
      <c r="C1883" s="17" t="str">
        <f t="shared" si="52"/>
        <v>Yes</v>
      </c>
      <c r="D1883" s="17">
        <f t="shared" si="51"/>
        <v>1.2700000000000002</v>
      </c>
      <c r="E1883" s="555">
        <f t="shared" si="50"/>
        <v>3496.3562753036445</v>
      </c>
      <c r="F1883" s="554">
        <v>42565</v>
      </c>
      <c r="G1883" s="3" t="s">
        <v>13157</v>
      </c>
      <c r="H1883" s="308">
        <v>0.51417004048583004</v>
      </c>
    </row>
    <row r="1884" spans="1:8" ht="15.75">
      <c r="A1884" s="526">
        <v>1882</v>
      </c>
      <c r="B1884" s="17" t="s">
        <v>24667</v>
      </c>
      <c r="C1884" s="17" t="str">
        <f t="shared" si="52"/>
        <v>Yes</v>
      </c>
      <c r="D1884" s="17">
        <f t="shared" si="51"/>
        <v>1.329999999999999</v>
      </c>
      <c r="E1884" s="555">
        <f t="shared" si="50"/>
        <v>3661.5384615384583</v>
      </c>
      <c r="F1884" s="554">
        <v>42565</v>
      </c>
      <c r="G1884" s="3" t="s">
        <v>13157</v>
      </c>
      <c r="H1884" s="308">
        <v>0.53846153846153799</v>
      </c>
    </row>
    <row r="1885" spans="1:8" ht="15.75">
      <c r="A1885" s="530">
        <v>1883</v>
      </c>
      <c r="B1885" s="17" t="s">
        <v>24668</v>
      </c>
      <c r="C1885" s="17" t="str">
        <f t="shared" si="52"/>
        <v>Yes</v>
      </c>
      <c r="D1885" s="17">
        <f t="shared" si="51"/>
        <v>0.4000000000000008</v>
      </c>
      <c r="E1885" s="555">
        <f t="shared" si="50"/>
        <v>1101.2145748987875</v>
      </c>
      <c r="F1885" s="554">
        <v>42565</v>
      </c>
      <c r="G1885" s="3" t="s">
        <v>13157</v>
      </c>
      <c r="H1885" s="308">
        <v>0.16194331983805699</v>
      </c>
    </row>
    <row r="1886" spans="1:8" ht="15.75">
      <c r="A1886" s="530">
        <v>1884</v>
      </c>
      <c r="B1886" s="17" t="s">
        <v>24669</v>
      </c>
      <c r="C1886" s="17" t="str">
        <f t="shared" si="52"/>
        <v>Yes</v>
      </c>
      <c r="D1886" s="17">
        <f t="shared" si="51"/>
        <v>1.089999999999999</v>
      </c>
      <c r="E1886" s="555">
        <f t="shared" si="50"/>
        <v>3000.8097165991871</v>
      </c>
      <c r="F1886" s="554">
        <v>42613</v>
      </c>
      <c r="G1886" s="3" t="s">
        <v>13157</v>
      </c>
      <c r="H1886" s="308">
        <v>0.44129554655870401</v>
      </c>
    </row>
    <row r="1887" spans="1:8" ht="15.75">
      <c r="A1887" s="530">
        <v>1885</v>
      </c>
      <c r="B1887" s="17" t="s">
        <v>24670</v>
      </c>
      <c r="C1887" s="17" t="str">
        <f t="shared" si="52"/>
        <v>Yes</v>
      </c>
      <c r="D1887" s="17">
        <f t="shared" si="51"/>
        <v>1.8600000000000012</v>
      </c>
      <c r="E1887" s="555">
        <f t="shared" si="50"/>
        <v>5120.6477732793555</v>
      </c>
      <c r="F1887" s="554">
        <v>42565</v>
      </c>
      <c r="G1887" s="3" t="s">
        <v>13157</v>
      </c>
      <c r="H1887" s="308">
        <v>0.75303643724696401</v>
      </c>
    </row>
    <row r="1888" spans="1:8" ht="15.75">
      <c r="A1888" s="526">
        <v>1886</v>
      </c>
      <c r="B1888" s="17" t="s">
        <v>24671</v>
      </c>
      <c r="C1888" s="17" t="str">
        <f t="shared" si="52"/>
        <v>Yes</v>
      </c>
      <c r="D1888" s="17">
        <f t="shared" si="51"/>
        <v>1.399999999999999</v>
      </c>
      <c r="E1888" s="555">
        <f t="shared" si="50"/>
        <v>3854.2510121457462</v>
      </c>
      <c r="F1888" s="554">
        <v>42565</v>
      </c>
      <c r="G1888" s="3" t="s">
        <v>13157</v>
      </c>
      <c r="H1888" s="308">
        <v>0.56680161943319796</v>
      </c>
    </row>
    <row r="1889" spans="1:8" ht="15.75">
      <c r="A1889" s="530">
        <v>1887</v>
      </c>
      <c r="B1889" s="17" t="s">
        <v>24672</v>
      </c>
      <c r="C1889" s="17" t="str">
        <f t="shared" si="52"/>
        <v>Yes</v>
      </c>
      <c r="D1889" s="17">
        <f t="shared" si="51"/>
        <v>1.399999999999999</v>
      </c>
      <c r="E1889" s="555">
        <f t="shared" si="50"/>
        <v>3854.2510121457462</v>
      </c>
      <c r="F1889" s="554">
        <v>42565</v>
      </c>
      <c r="G1889" s="3" t="s">
        <v>13157</v>
      </c>
      <c r="H1889" s="308">
        <v>0.56680161943319796</v>
      </c>
    </row>
    <row r="1890" spans="1:8" ht="15.75">
      <c r="A1890" s="530">
        <v>1888</v>
      </c>
      <c r="B1890" s="17" t="s">
        <v>24673</v>
      </c>
      <c r="C1890" s="17" t="str">
        <f t="shared" si="52"/>
        <v>Yes</v>
      </c>
      <c r="D1890" s="17">
        <f t="shared" si="51"/>
        <v>1.8499999999999999</v>
      </c>
      <c r="E1890" s="555">
        <f t="shared" si="50"/>
        <v>5093.1174089068818</v>
      </c>
      <c r="F1890" s="554">
        <v>42613</v>
      </c>
      <c r="G1890" s="3" t="s">
        <v>13157</v>
      </c>
      <c r="H1890" s="308">
        <v>0.748987854251012</v>
      </c>
    </row>
    <row r="1891" spans="1:8" ht="15.75">
      <c r="A1891" s="530">
        <v>1889</v>
      </c>
      <c r="B1891" s="17" t="s">
        <v>24669</v>
      </c>
      <c r="C1891" s="17" t="str">
        <f t="shared" si="52"/>
        <v>Yes</v>
      </c>
      <c r="D1891" s="17">
        <f t="shared" si="51"/>
        <v>1.7799999999999996</v>
      </c>
      <c r="E1891" s="555">
        <f t="shared" si="50"/>
        <v>4900.4048582995938</v>
      </c>
      <c r="F1891" s="554">
        <v>42565</v>
      </c>
      <c r="G1891" s="3" t="s">
        <v>13157</v>
      </c>
      <c r="H1891" s="308">
        <v>0.72064777327935203</v>
      </c>
    </row>
    <row r="1892" spans="1:8" ht="15.75">
      <c r="A1892" s="526">
        <v>1890</v>
      </c>
      <c r="B1892" s="17" t="s">
        <v>17724</v>
      </c>
      <c r="C1892" s="17" t="str">
        <f t="shared" si="52"/>
        <v>Yes</v>
      </c>
      <c r="D1892" s="17">
        <f t="shared" si="51"/>
        <v>1.670000000000001</v>
      </c>
      <c r="E1892" s="555">
        <f t="shared" si="50"/>
        <v>4597.5708502024318</v>
      </c>
      <c r="F1892" s="554">
        <v>42613</v>
      </c>
      <c r="G1892" s="3" t="s">
        <v>13157</v>
      </c>
      <c r="H1892" s="308">
        <v>0.67611336032388702</v>
      </c>
    </row>
    <row r="1893" spans="1:8" ht="15.75">
      <c r="A1893" s="530">
        <v>1891</v>
      </c>
      <c r="B1893" s="17" t="s">
        <v>24674</v>
      </c>
      <c r="C1893" s="17" t="str">
        <f t="shared" si="52"/>
        <v>Yes</v>
      </c>
      <c r="D1893" s="17">
        <f t="shared" si="51"/>
        <v>2.3399999999999985</v>
      </c>
      <c r="E1893" s="555">
        <f t="shared" si="50"/>
        <v>6442.1052631578905</v>
      </c>
      <c r="F1893" s="554">
        <v>42565</v>
      </c>
      <c r="G1893" s="3" t="s">
        <v>13157</v>
      </c>
      <c r="H1893" s="308">
        <v>0.94736842105263097</v>
      </c>
    </row>
    <row r="1894" spans="1:8" ht="15.75">
      <c r="A1894" s="530">
        <v>1892</v>
      </c>
      <c r="B1894" s="17" t="s">
        <v>24675</v>
      </c>
      <c r="C1894" s="17" t="str">
        <f t="shared" si="52"/>
        <v>Yes</v>
      </c>
      <c r="D1894" s="17">
        <f t="shared" si="51"/>
        <v>0.95000000000000107</v>
      </c>
      <c r="E1894" s="555">
        <f t="shared" si="50"/>
        <v>2615.384615384618</v>
      </c>
      <c r="F1894" s="554">
        <v>42613</v>
      </c>
      <c r="G1894" s="3" t="s">
        <v>13157</v>
      </c>
      <c r="H1894" s="308">
        <v>0.38461538461538503</v>
      </c>
    </row>
    <row r="1895" spans="1:8" ht="15.75">
      <c r="A1895" s="530">
        <v>1893</v>
      </c>
      <c r="B1895" s="17" t="s">
        <v>24676</v>
      </c>
      <c r="C1895" s="17" t="str">
        <f t="shared" si="52"/>
        <v>Yes</v>
      </c>
      <c r="D1895" s="17">
        <f t="shared" si="51"/>
        <v>0.95000000000000107</v>
      </c>
      <c r="E1895" s="555">
        <f t="shared" si="50"/>
        <v>2615.384615384618</v>
      </c>
      <c r="F1895" s="554">
        <v>42565</v>
      </c>
      <c r="G1895" s="3" t="s">
        <v>13157</v>
      </c>
      <c r="H1895" s="308">
        <v>0.38461538461538503</v>
      </c>
    </row>
    <row r="1896" spans="1:8" ht="15.75">
      <c r="A1896" s="526">
        <v>1894</v>
      </c>
      <c r="B1896" s="17" t="s">
        <v>24677</v>
      </c>
      <c r="C1896" s="17" t="str">
        <f t="shared" si="52"/>
        <v>Yes</v>
      </c>
      <c r="D1896" s="17">
        <f t="shared" si="51"/>
        <v>0.95000000000000107</v>
      </c>
      <c r="E1896" s="555">
        <f t="shared" si="50"/>
        <v>2615.384615384618</v>
      </c>
      <c r="F1896" s="554">
        <v>42565</v>
      </c>
      <c r="G1896" s="3" t="s">
        <v>13157</v>
      </c>
      <c r="H1896" s="308">
        <v>0.38461538461538503</v>
      </c>
    </row>
    <row r="1897" spans="1:8" ht="15.75">
      <c r="A1897" s="530">
        <v>1895</v>
      </c>
      <c r="B1897" s="17" t="s">
        <v>13796</v>
      </c>
      <c r="C1897" s="17" t="str">
        <f t="shared" si="52"/>
        <v>Yes</v>
      </c>
      <c r="D1897" s="17">
        <f t="shared" si="51"/>
        <v>1.4199999999999995</v>
      </c>
      <c r="E1897" s="555">
        <f t="shared" si="50"/>
        <v>3909.3117408906865</v>
      </c>
      <c r="F1897" s="554">
        <v>42565</v>
      </c>
      <c r="G1897" s="3" t="s">
        <v>13157</v>
      </c>
      <c r="H1897" s="308">
        <v>0.57489878542510098</v>
      </c>
    </row>
    <row r="1898" spans="1:8" ht="15.75">
      <c r="A1898" s="530">
        <v>1896</v>
      </c>
      <c r="B1898" s="17" t="s">
        <v>24678</v>
      </c>
      <c r="C1898" s="17" t="str">
        <f t="shared" si="52"/>
        <v>Yes</v>
      </c>
      <c r="D1898" s="17">
        <f t="shared" si="51"/>
        <v>1.4199999999999995</v>
      </c>
      <c r="E1898" s="555">
        <f t="shared" si="50"/>
        <v>3909.3117408906865</v>
      </c>
      <c r="F1898" s="554">
        <v>42565</v>
      </c>
      <c r="G1898" s="3" t="s">
        <v>13157</v>
      </c>
      <c r="H1898" s="308">
        <v>0.57489878542510098</v>
      </c>
    </row>
    <row r="1899" spans="1:8" ht="15.75">
      <c r="A1899" s="530">
        <v>1897</v>
      </c>
      <c r="B1899" s="17" t="s">
        <v>16852</v>
      </c>
      <c r="C1899" s="17" t="str">
        <f t="shared" si="52"/>
        <v>Yes</v>
      </c>
      <c r="D1899" s="17">
        <f t="shared" si="51"/>
        <v>2.5699999999999896</v>
      </c>
      <c r="E1899" s="555">
        <f t="shared" si="50"/>
        <v>7075.3036437246674</v>
      </c>
      <c r="F1899" s="554">
        <v>42565</v>
      </c>
      <c r="G1899" s="3" t="s">
        <v>13157</v>
      </c>
      <c r="H1899" s="308">
        <v>1.0404858299595099</v>
      </c>
    </row>
    <row r="1900" spans="1:8" ht="15.75">
      <c r="A1900" s="526">
        <v>1898</v>
      </c>
      <c r="B1900" s="17" t="s">
        <v>16829</v>
      </c>
      <c r="C1900" s="17" t="str">
        <f t="shared" si="52"/>
        <v>Yes</v>
      </c>
      <c r="D1900" s="17">
        <f t="shared" si="51"/>
        <v>1.5300000000000005</v>
      </c>
      <c r="E1900" s="555">
        <f t="shared" si="50"/>
        <v>4212.1457489878558</v>
      </c>
      <c r="F1900" s="554">
        <v>42565</v>
      </c>
      <c r="G1900" s="3" t="s">
        <v>13157</v>
      </c>
      <c r="H1900" s="308">
        <v>0.61943319838056699</v>
      </c>
    </row>
    <row r="1901" spans="1:8" ht="15.75">
      <c r="A1901" s="530">
        <v>1899</v>
      </c>
      <c r="B1901" s="17" t="s">
        <v>21870</v>
      </c>
      <c r="C1901" s="17" t="str">
        <f t="shared" si="52"/>
        <v>Yes</v>
      </c>
      <c r="D1901" s="17">
        <f t="shared" si="51"/>
        <v>3.5000000000000102</v>
      </c>
      <c r="E1901" s="555">
        <f t="shared" si="50"/>
        <v>9635.6275303643997</v>
      </c>
      <c r="F1901" s="554">
        <v>42613</v>
      </c>
      <c r="G1901" s="3" t="s">
        <v>13157</v>
      </c>
      <c r="H1901" s="308">
        <v>1.417004048583</v>
      </c>
    </row>
    <row r="1902" spans="1:8" ht="15.75">
      <c r="A1902" s="530">
        <v>1900</v>
      </c>
      <c r="B1902" s="17" t="s">
        <v>24679</v>
      </c>
      <c r="C1902" s="17" t="str">
        <f t="shared" si="52"/>
        <v>Yes</v>
      </c>
      <c r="D1902" s="17">
        <f t="shared" si="51"/>
        <v>2.2399999999999993</v>
      </c>
      <c r="E1902" s="555">
        <f t="shared" ref="E1902:E1965" si="53">H1902*6800</f>
        <v>6166.8016194331958</v>
      </c>
      <c r="F1902" s="554">
        <v>42565</v>
      </c>
      <c r="G1902" s="3" t="s">
        <v>13157</v>
      </c>
      <c r="H1902" s="308">
        <v>0.90688259109311697</v>
      </c>
    </row>
    <row r="1903" spans="1:8" ht="15.75">
      <c r="A1903" s="530">
        <v>1901</v>
      </c>
      <c r="B1903" s="17" t="s">
        <v>14001</v>
      </c>
      <c r="C1903" s="17" t="str">
        <f t="shared" si="52"/>
        <v>Yes</v>
      </c>
      <c r="D1903" s="17">
        <f t="shared" si="51"/>
        <v>0.41999999999999876</v>
      </c>
      <c r="E1903" s="555">
        <f t="shared" si="53"/>
        <v>1156.2753036437214</v>
      </c>
      <c r="F1903" s="554">
        <v>42613</v>
      </c>
      <c r="G1903" s="3" t="s">
        <v>13157</v>
      </c>
      <c r="H1903" s="308">
        <v>0.17004048582995901</v>
      </c>
    </row>
    <row r="1904" spans="1:8" ht="15.75">
      <c r="A1904" s="526">
        <v>1902</v>
      </c>
      <c r="B1904" s="17" t="s">
        <v>22006</v>
      </c>
      <c r="C1904" s="17" t="str">
        <f t="shared" si="52"/>
        <v>Yes</v>
      </c>
      <c r="D1904" s="17">
        <f t="shared" si="51"/>
        <v>2.4999999999999898</v>
      </c>
      <c r="E1904" s="555">
        <f t="shared" si="53"/>
        <v>6882.5910931173803</v>
      </c>
      <c r="F1904" s="554">
        <v>42565</v>
      </c>
      <c r="G1904" s="3" t="s">
        <v>13157</v>
      </c>
      <c r="H1904" s="308">
        <v>1.01214574898785</v>
      </c>
    </row>
    <row r="1905" spans="1:8" ht="15.75">
      <c r="A1905" s="530">
        <v>1903</v>
      </c>
      <c r="B1905" s="17" t="s">
        <v>24680</v>
      </c>
      <c r="C1905" s="17" t="str">
        <f t="shared" si="52"/>
        <v>Yes</v>
      </c>
      <c r="D1905" s="17">
        <f t="shared" si="51"/>
        <v>0.41999999999999876</v>
      </c>
      <c r="E1905" s="555">
        <f t="shared" si="53"/>
        <v>1156.2753036437214</v>
      </c>
      <c r="F1905" s="554">
        <v>42565</v>
      </c>
      <c r="G1905" s="3" t="s">
        <v>13157</v>
      </c>
      <c r="H1905" s="308">
        <v>0.17004048582995901</v>
      </c>
    </row>
    <row r="1906" spans="1:8" ht="15.75">
      <c r="A1906" s="530">
        <v>1904</v>
      </c>
      <c r="B1906" s="17" t="s">
        <v>3186</v>
      </c>
      <c r="C1906" s="17" t="str">
        <f t="shared" si="52"/>
        <v>Yes</v>
      </c>
      <c r="D1906" s="17">
        <f t="shared" si="51"/>
        <v>1.0000000000000009</v>
      </c>
      <c r="E1906" s="555">
        <f t="shared" si="53"/>
        <v>2753.0364372469658</v>
      </c>
      <c r="F1906" s="554">
        <v>42565</v>
      </c>
      <c r="G1906" s="3" t="s">
        <v>13157</v>
      </c>
      <c r="H1906" s="308">
        <v>0.40485829959514202</v>
      </c>
    </row>
    <row r="1907" spans="1:8" ht="15.75">
      <c r="A1907" s="530">
        <v>1905</v>
      </c>
      <c r="B1907" s="17" t="s">
        <v>24681</v>
      </c>
      <c r="C1907" s="17" t="str">
        <f t="shared" si="52"/>
        <v>Yes</v>
      </c>
      <c r="D1907" s="17">
        <f t="shared" si="51"/>
        <v>3.1000000000000019</v>
      </c>
      <c r="E1907" s="555">
        <f t="shared" si="53"/>
        <v>8534.4129554655919</v>
      </c>
      <c r="F1907" s="554">
        <v>42565</v>
      </c>
      <c r="G1907" s="3" t="s">
        <v>13157</v>
      </c>
      <c r="H1907" s="308">
        <v>1.25506072874494</v>
      </c>
    </row>
    <row r="1908" spans="1:8" ht="15.75">
      <c r="A1908" s="526">
        <v>1906</v>
      </c>
      <c r="B1908" s="17" t="s">
        <v>22005</v>
      </c>
      <c r="C1908" s="17" t="str">
        <f t="shared" si="52"/>
        <v>Yes</v>
      </c>
      <c r="D1908" s="17">
        <f t="shared" si="51"/>
        <v>0.35000000000000098</v>
      </c>
      <c r="E1908" s="555">
        <f t="shared" si="53"/>
        <v>963.56275303643997</v>
      </c>
      <c r="F1908" s="554">
        <v>42565</v>
      </c>
      <c r="G1908" s="3" t="s">
        <v>13157</v>
      </c>
      <c r="H1908" s="308">
        <v>0.14170040485829999</v>
      </c>
    </row>
    <row r="1909" spans="1:8" ht="15.75">
      <c r="A1909" s="530">
        <v>1907</v>
      </c>
      <c r="B1909" s="17" t="s">
        <v>22006</v>
      </c>
      <c r="C1909" s="17" t="str">
        <f t="shared" si="52"/>
        <v>Yes</v>
      </c>
      <c r="D1909" s="17">
        <f t="shared" si="51"/>
        <v>0.35000000000000098</v>
      </c>
      <c r="E1909" s="555">
        <f t="shared" si="53"/>
        <v>963.56275303643997</v>
      </c>
      <c r="F1909" s="554">
        <v>42565</v>
      </c>
      <c r="G1909" s="3" t="s">
        <v>13157</v>
      </c>
      <c r="H1909" s="308">
        <v>0.14170040485829999</v>
      </c>
    </row>
    <row r="1910" spans="1:8" ht="15.75">
      <c r="A1910" s="530">
        <v>1908</v>
      </c>
      <c r="B1910" s="17" t="s">
        <v>24682</v>
      </c>
      <c r="C1910" s="17" t="str">
        <f t="shared" ref="C1910:C1973" si="54">IF(H1908=2,"No","Yes")</f>
        <v>Yes</v>
      </c>
      <c r="D1910" s="17">
        <f t="shared" si="51"/>
        <v>2.0499999999999989</v>
      </c>
      <c r="E1910" s="555">
        <f t="shared" si="53"/>
        <v>5643.724696356272</v>
      </c>
      <c r="F1910" s="554">
        <v>42565</v>
      </c>
      <c r="G1910" s="3" t="s">
        <v>24683</v>
      </c>
      <c r="H1910" s="308">
        <v>0.82995951417003999</v>
      </c>
    </row>
    <row r="1911" spans="1:8" ht="15.75">
      <c r="A1911" s="530">
        <v>1909</v>
      </c>
      <c r="B1911" s="17" t="s">
        <v>24684</v>
      </c>
      <c r="C1911" s="17" t="str">
        <f t="shared" si="54"/>
        <v>Yes</v>
      </c>
      <c r="D1911" s="17">
        <f t="shared" si="51"/>
        <v>2.4</v>
      </c>
      <c r="E1911" s="555">
        <f t="shared" si="53"/>
        <v>6607.287449392712</v>
      </c>
      <c r="F1911" s="554">
        <v>42565</v>
      </c>
      <c r="G1911" s="3" t="s">
        <v>24683</v>
      </c>
      <c r="H1911" s="308">
        <v>0.97165991902834004</v>
      </c>
    </row>
    <row r="1912" spans="1:8" ht="15.75">
      <c r="A1912" s="526">
        <v>1910</v>
      </c>
      <c r="B1912" s="17" t="s">
        <v>24685</v>
      </c>
      <c r="C1912" s="17" t="str">
        <f t="shared" si="54"/>
        <v>Yes</v>
      </c>
      <c r="D1912" s="17">
        <f t="shared" si="51"/>
        <v>2.3200000000000007</v>
      </c>
      <c r="E1912" s="555">
        <f t="shared" si="53"/>
        <v>6387.0445344129566</v>
      </c>
      <c r="F1912" s="554">
        <v>42565</v>
      </c>
      <c r="G1912" s="3" t="s">
        <v>24683</v>
      </c>
      <c r="H1912" s="308">
        <v>0.93927125506072895</v>
      </c>
    </row>
    <row r="1913" spans="1:8" ht="15.75">
      <c r="A1913" s="530">
        <v>1911</v>
      </c>
      <c r="B1913" s="17" t="s">
        <v>24686</v>
      </c>
      <c r="C1913" s="17" t="str">
        <f t="shared" si="54"/>
        <v>Yes</v>
      </c>
      <c r="D1913" s="17">
        <f t="shared" si="51"/>
        <v>2.09</v>
      </c>
      <c r="E1913" s="555">
        <f t="shared" si="53"/>
        <v>5753.8461538461534</v>
      </c>
      <c r="F1913" s="554">
        <v>42613</v>
      </c>
      <c r="G1913" s="3" t="s">
        <v>24683</v>
      </c>
      <c r="H1913" s="308">
        <v>0.84615384615384603</v>
      </c>
    </row>
    <row r="1914" spans="1:8" ht="15.75">
      <c r="A1914" s="530">
        <v>1912</v>
      </c>
      <c r="B1914" s="17" t="s">
        <v>24687</v>
      </c>
      <c r="C1914" s="17" t="str">
        <f t="shared" si="54"/>
        <v>Yes</v>
      </c>
      <c r="D1914" s="17">
        <f t="shared" si="51"/>
        <v>1.0500000000000007</v>
      </c>
      <c r="E1914" s="555">
        <f t="shared" si="53"/>
        <v>2890.6882591093135</v>
      </c>
      <c r="F1914" s="554">
        <v>42565</v>
      </c>
      <c r="G1914" s="3" t="s">
        <v>24683</v>
      </c>
      <c r="H1914" s="308">
        <v>0.42510121457489902</v>
      </c>
    </row>
    <row r="1915" spans="1:8" ht="15.75">
      <c r="A1915" s="530">
        <v>1913</v>
      </c>
      <c r="B1915" s="17" t="s">
        <v>24499</v>
      </c>
      <c r="C1915" s="17" t="str">
        <f t="shared" si="54"/>
        <v>Yes</v>
      </c>
      <c r="D1915" s="17">
        <f t="shared" si="51"/>
        <v>0.30000000000000127</v>
      </c>
      <c r="E1915" s="555">
        <f t="shared" si="53"/>
        <v>825.91093117409241</v>
      </c>
      <c r="F1915" s="554">
        <v>42565</v>
      </c>
      <c r="G1915" s="3" t="s">
        <v>24683</v>
      </c>
      <c r="H1915" s="308">
        <v>0.121457489878543</v>
      </c>
    </row>
    <row r="1916" spans="1:8" ht="15.75">
      <c r="A1916" s="526">
        <v>1914</v>
      </c>
      <c r="B1916" s="17" t="s">
        <v>24688</v>
      </c>
      <c r="C1916" s="17" t="str">
        <f t="shared" si="54"/>
        <v>Yes</v>
      </c>
      <c r="D1916" s="17">
        <f t="shared" si="51"/>
        <v>0.30000000000000127</v>
      </c>
      <c r="E1916" s="555">
        <f t="shared" si="53"/>
        <v>825.91093117409241</v>
      </c>
      <c r="F1916" s="554">
        <v>42565</v>
      </c>
      <c r="G1916" s="3" t="s">
        <v>24683</v>
      </c>
      <c r="H1916" s="308">
        <v>0.121457489878543</v>
      </c>
    </row>
    <row r="1917" spans="1:8" ht="15.75">
      <c r="A1917" s="530">
        <v>1915</v>
      </c>
      <c r="B1917" s="17" t="s">
        <v>24689</v>
      </c>
      <c r="C1917" s="17" t="str">
        <f t="shared" si="54"/>
        <v>Yes</v>
      </c>
      <c r="D1917" s="17">
        <f t="shared" si="51"/>
        <v>0.30000000000000127</v>
      </c>
      <c r="E1917" s="555">
        <f t="shared" si="53"/>
        <v>825.91093117409241</v>
      </c>
      <c r="F1917" s="554">
        <v>42565</v>
      </c>
      <c r="G1917" s="3" t="s">
        <v>24683</v>
      </c>
      <c r="H1917" s="308">
        <v>0.121457489878543</v>
      </c>
    </row>
    <row r="1918" spans="1:8" ht="15.75">
      <c r="A1918" s="530">
        <v>1916</v>
      </c>
      <c r="B1918" s="17" t="s">
        <v>24480</v>
      </c>
      <c r="C1918" s="17" t="str">
        <f t="shared" si="54"/>
        <v>Yes</v>
      </c>
      <c r="D1918" s="17">
        <f t="shared" si="51"/>
        <v>0.30000000000000127</v>
      </c>
      <c r="E1918" s="555">
        <f t="shared" si="53"/>
        <v>825.91093117409241</v>
      </c>
      <c r="F1918" s="554">
        <v>42565</v>
      </c>
      <c r="G1918" s="3" t="s">
        <v>24683</v>
      </c>
      <c r="H1918" s="308">
        <v>0.121457489878543</v>
      </c>
    </row>
    <row r="1919" spans="1:8" ht="15.75">
      <c r="A1919" s="530">
        <v>1917</v>
      </c>
      <c r="B1919" s="17" t="s">
        <v>17839</v>
      </c>
      <c r="C1919" s="17" t="str">
        <f t="shared" si="54"/>
        <v>Yes</v>
      </c>
      <c r="D1919" s="17">
        <f t="shared" si="51"/>
        <v>1.6099999999999997</v>
      </c>
      <c r="E1919" s="555">
        <f t="shared" si="53"/>
        <v>4432.3886639676102</v>
      </c>
      <c r="F1919" s="554">
        <v>42565</v>
      </c>
      <c r="G1919" s="3" t="s">
        <v>24683</v>
      </c>
      <c r="H1919" s="308">
        <v>0.65182186234817796</v>
      </c>
    </row>
    <row r="1920" spans="1:8" ht="15.75">
      <c r="A1920" s="526">
        <v>1918</v>
      </c>
      <c r="B1920" s="17" t="s">
        <v>24690</v>
      </c>
      <c r="C1920" s="17" t="str">
        <f t="shared" si="54"/>
        <v>Yes</v>
      </c>
      <c r="D1920" s="17">
        <f t="shared" si="51"/>
        <v>2.5900000000000074</v>
      </c>
      <c r="E1920" s="555">
        <f t="shared" si="53"/>
        <v>7130.3643724696558</v>
      </c>
      <c r="F1920" s="554">
        <v>42565</v>
      </c>
      <c r="G1920" s="3" t="s">
        <v>24683</v>
      </c>
      <c r="H1920" s="308">
        <v>1.0485829959514199</v>
      </c>
    </row>
    <row r="1921" spans="1:8" ht="15.75">
      <c r="A1921" s="530">
        <v>1919</v>
      </c>
      <c r="B1921" s="17" t="s">
        <v>24691</v>
      </c>
      <c r="C1921" s="17" t="str">
        <f t="shared" si="54"/>
        <v>Yes</v>
      </c>
      <c r="D1921" s="17">
        <f t="shared" si="51"/>
        <v>4.7100000000000071</v>
      </c>
      <c r="E1921" s="555">
        <f t="shared" si="53"/>
        <v>12966.801619433216</v>
      </c>
      <c r="F1921" s="554">
        <v>42565</v>
      </c>
      <c r="G1921" s="3" t="s">
        <v>24683</v>
      </c>
      <c r="H1921" s="308">
        <v>1.90688259109312</v>
      </c>
    </row>
    <row r="1922" spans="1:8" ht="15.75">
      <c r="A1922" s="530">
        <v>1920</v>
      </c>
      <c r="B1922" s="17" t="s">
        <v>24692</v>
      </c>
      <c r="C1922" s="17" t="str">
        <f t="shared" si="54"/>
        <v>Yes</v>
      </c>
      <c r="D1922" s="17">
        <f t="shared" si="51"/>
        <v>4.7399999999999967</v>
      </c>
      <c r="E1922" s="555">
        <f t="shared" si="53"/>
        <v>13049.392712550596</v>
      </c>
      <c r="F1922" s="554">
        <v>42565</v>
      </c>
      <c r="G1922" s="3" t="s">
        <v>24683</v>
      </c>
      <c r="H1922" s="308">
        <v>1.91902834008097</v>
      </c>
    </row>
    <row r="1923" spans="1:8" ht="15.75">
      <c r="A1923" s="530">
        <v>1921</v>
      </c>
      <c r="B1923" s="17" t="s">
        <v>24693</v>
      </c>
      <c r="C1923" s="17" t="str">
        <f t="shared" si="54"/>
        <v>Yes</v>
      </c>
      <c r="D1923" s="17">
        <f t="shared" si="51"/>
        <v>4.7399999999999967</v>
      </c>
      <c r="E1923" s="555">
        <f t="shared" si="53"/>
        <v>13049.392712550596</v>
      </c>
      <c r="F1923" s="554">
        <v>42565</v>
      </c>
      <c r="G1923" s="3" t="s">
        <v>24683</v>
      </c>
      <c r="H1923" s="308">
        <v>1.91902834008097</v>
      </c>
    </row>
    <row r="1924" spans="1:8" ht="15.75">
      <c r="A1924" s="526">
        <v>1922</v>
      </c>
      <c r="B1924" s="17" t="s">
        <v>24694</v>
      </c>
      <c r="C1924" s="17" t="str">
        <f t="shared" si="54"/>
        <v>Yes</v>
      </c>
      <c r="D1924" s="17">
        <f t="shared" si="51"/>
        <v>2.1800000000000006</v>
      </c>
      <c r="E1924" s="555">
        <f t="shared" si="53"/>
        <v>6001.6194331983816</v>
      </c>
      <c r="F1924" s="554">
        <v>42565</v>
      </c>
      <c r="G1924" s="3" t="s">
        <v>24683</v>
      </c>
      <c r="H1924" s="308">
        <v>0.88259109311740902</v>
      </c>
    </row>
    <row r="1925" spans="1:8" ht="15.75">
      <c r="A1925" s="530">
        <v>1923</v>
      </c>
      <c r="B1925" s="17" t="s">
        <v>24695</v>
      </c>
      <c r="C1925" s="17" t="str">
        <f t="shared" si="54"/>
        <v>Yes</v>
      </c>
      <c r="D1925" s="17">
        <f t="shared" ref="D1925:D1988" si="55">H1925*2.47</f>
        <v>1.360000000000001</v>
      </c>
      <c r="E1925" s="555">
        <f t="shared" si="53"/>
        <v>3744.1295546558727</v>
      </c>
      <c r="F1925" s="554">
        <v>42565</v>
      </c>
      <c r="G1925" s="3" t="s">
        <v>24683</v>
      </c>
      <c r="H1925" s="308">
        <v>0.55060728744939302</v>
      </c>
    </row>
    <row r="1926" spans="1:8" ht="15.75">
      <c r="A1926" s="530">
        <v>1924</v>
      </c>
      <c r="B1926" s="17" t="s">
        <v>24696</v>
      </c>
      <c r="C1926" s="17" t="str">
        <f t="shared" si="54"/>
        <v>Yes</v>
      </c>
      <c r="D1926" s="17">
        <f t="shared" si="55"/>
        <v>3.2799999999999883</v>
      </c>
      <c r="E1926" s="555">
        <f t="shared" si="53"/>
        <v>9029.9595141700083</v>
      </c>
      <c r="F1926" s="554">
        <v>42613</v>
      </c>
      <c r="G1926" s="3" t="s">
        <v>24683</v>
      </c>
      <c r="H1926" s="308">
        <v>1.32793522267206</v>
      </c>
    </row>
    <row r="1927" spans="1:8" ht="15.75">
      <c r="A1927" s="530">
        <v>1925</v>
      </c>
      <c r="B1927" s="17" t="s">
        <v>24697</v>
      </c>
      <c r="C1927" s="17" t="str">
        <f t="shared" si="54"/>
        <v>Yes</v>
      </c>
      <c r="D1927" s="17">
        <f t="shared" si="55"/>
        <v>4.7700000000000102</v>
      </c>
      <c r="E1927" s="555">
        <f t="shared" si="53"/>
        <v>13131.983805668044</v>
      </c>
      <c r="F1927" s="554">
        <v>42565</v>
      </c>
      <c r="G1927" s="3" t="s">
        <v>24683</v>
      </c>
      <c r="H1927" s="308">
        <v>1.93117408906883</v>
      </c>
    </row>
    <row r="1928" spans="1:8" ht="15.75">
      <c r="A1928" s="526">
        <v>1926</v>
      </c>
      <c r="B1928" s="17" t="s">
        <v>24698</v>
      </c>
      <c r="C1928" s="17" t="str">
        <f t="shared" si="54"/>
        <v>Yes</v>
      </c>
      <c r="D1928" s="17">
        <f t="shared" si="55"/>
        <v>1.7500000000000002</v>
      </c>
      <c r="E1928" s="555">
        <f t="shared" si="53"/>
        <v>4817.8137651821862</v>
      </c>
      <c r="F1928" s="554">
        <v>42565</v>
      </c>
      <c r="G1928" s="3" t="s">
        <v>24683</v>
      </c>
      <c r="H1928" s="308">
        <v>0.708502024291498</v>
      </c>
    </row>
    <row r="1929" spans="1:8" ht="15.75">
      <c r="A1929" s="530">
        <v>1927</v>
      </c>
      <c r="B1929" s="17" t="s">
        <v>24699</v>
      </c>
      <c r="C1929" s="17" t="str">
        <f t="shared" si="54"/>
        <v>Yes</v>
      </c>
      <c r="D1929" s="17">
        <f t="shared" si="55"/>
        <v>2.1000000000000014</v>
      </c>
      <c r="E1929" s="555">
        <f t="shared" si="53"/>
        <v>5781.3765182186271</v>
      </c>
      <c r="F1929" s="554">
        <v>42565</v>
      </c>
      <c r="G1929" s="3" t="s">
        <v>24683</v>
      </c>
      <c r="H1929" s="308">
        <v>0.85020242914979804</v>
      </c>
    </row>
    <row r="1930" spans="1:8" ht="15.75">
      <c r="A1930" s="530">
        <v>1928</v>
      </c>
      <c r="B1930" s="17" t="s">
        <v>11835</v>
      </c>
      <c r="C1930" s="17" t="str">
        <f t="shared" si="54"/>
        <v>Yes</v>
      </c>
      <c r="D1930" s="17">
        <f t="shared" si="55"/>
        <v>2.1000000000000014</v>
      </c>
      <c r="E1930" s="555">
        <f t="shared" si="53"/>
        <v>5781.3765182186271</v>
      </c>
      <c r="F1930" s="554">
        <v>42565</v>
      </c>
      <c r="G1930" s="3" t="s">
        <v>24683</v>
      </c>
      <c r="H1930" s="308">
        <v>0.85020242914979804</v>
      </c>
    </row>
    <row r="1931" spans="1:8" ht="15.75">
      <c r="A1931" s="530">
        <v>1929</v>
      </c>
      <c r="B1931" s="17" t="s">
        <v>24700</v>
      </c>
      <c r="C1931" s="17" t="str">
        <f t="shared" si="54"/>
        <v>Yes</v>
      </c>
      <c r="D1931" s="17">
        <f t="shared" si="55"/>
        <v>0.369999999999999</v>
      </c>
      <c r="E1931" s="555">
        <f t="shared" si="53"/>
        <v>1018.6234817813737</v>
      </c>
      <c r="F1931" s="554">
        <v>42565</v>
      </c>
      <c r="G1931" s="3" t="s">
        <v>24683</v>
      </c>
      <c r="H1931" s="308">
        <v>0.14979757085020201</v>
      </c>
    </row>
    <row r="1932" spans="1:8" ht="15.75">
      <c r="A1932" s="526">
        <v>1930</v>
      </c>
      <c r="B1932" s="17" t="s">
        <v>24701</v>
      </c>
      <c r="C1932" s="17" t="str">
        <f t="shared" si="54"/>
        <v>Yes</v>
      </c>
      <c r="D1932" s="17">
        <f t="shared" si="55"/>
        <v>1.9400000000000004</v>
      </c>
      <c r="E1932" s="555">
        <f t="shared" si="53"/>
        <v>5340.89068825911</v>
      </c>
      <c r="F1932" s="554">
        <v>42613</v>
      </c>
      <c r="G1932" s="3" t="s">
        <v>24683</v>
      </c>
      <c r="H1932" s="308">
        <v>0.78542510121457498</v>
      </c>
    </row>
    <row r="1933" spans="1:8" ht="15.75">
      <c r="A1933" s="530">
        <v>1931</v>
      </c>
      <c r="B1933" s="17" t="s">
        <v>24702</v>
      </c>
      <c r="C1933" s="17" t="str">
        <f t="shared" si="54"/>
        <v>Yes</v>
      </c>
      <c r="D1933" s="17">
        <f t="shared" si="55"/>
        <v>1.2499999999999998</v>
      </c>
      <c r="E1933" s="555">
        <f t="shared" si="53"/>
        <v>3441.2955465587038</v>
      </c>
      <c r="F1933" s="554">
        <v>42565</v>
      </c>
      <c r="G1933" s="3" t="s">
        <v>24683</v>
      </c>
      <c r="H1933" s="308">
        <v>0.50607287449392702</v>
      </c>
    </row>
    <row r="1934" spans="1:8" ht="15.75">
      <c r="A1934" s="530">
        <v>1932</v>
      </c>
      <c r="B1934" s="17" t="s">
        <v>24703</v>
      </c>
      <c r="C1934" s="17" t="str">
        <f t="shared" si="54"/>
        <v>Yes</v>
      </c>
      <c r="D1934" s="17">
        <f t="shared" si="55"/>
        <v>1.8499999999999999</v>
      </c>
      <c r="E1934" s="555">
        <f t="shared" si="53"/>
        <v>5093.1174089068818</v>
      </c>
      <c r="F1934" s="554">
        <v>42565</v>
      </c>
      <c r="G1934" s="3" t="s">
        <v>24683</v>
      </c>
      <c r="H1934" s="308">
        <v>0.748987854251012</v>
      </c>
    </row>
    <row r="1935" spans="1:8" ht="15.75">
      <c r="A1935" s="530">
        <v>1933</v>
      </c>
      <c r="B1935" s="17" t="s">
        <v>24704</v>
      </c>
      <c r="C1935" s="17" t="str">
        <f t="shared" si="54"/>
        <v>Yes</v>
      </c>
      <c r="D1935" s="17">
        <f t="shared" si="55"/>
        <v>2.9600000000000017</v>
      </c>
      <c r="E1935" s="555">
        <f t="shared" si="53"/>
        <v>8148.9878542510169</v>
      </c>
      <c r="F1935" s="554">
        <v>42565</v>
      </c>
      <c r="G1935" s="3" t="s">
        <v>24683</v>
      </c>
      <c r="H1935" s="308">
        <v>1.1983805668016201</v>
      </c>
    </row>
    <row r="1936" spans="1:8" ht="15.75">
      <c r="A1936" s="526">
        <v>1934</v>
      </c>
      <c r="B1936" s="17" t="s">
        <v>24705</v>
      </c>
      <c r="C1936" s="17" t="str">
        <f t="shared" si="54"/>
        <v>Yes</v>
      </c>
      <c r="D1936" s="17">
        <f t="shared" si="55"/>
        <v>2.4299999999999993</v>
      </c>
      <c r="E1936" s="555">
        <f t="shared" si="53"/>
        <v>6689.8785425101187</v>
      </c>
      <c r="F1936" s="554">
        <v>42613</v>
      </c>
      <c r="G1936" s="3" t="s">
        <v>24683</v>
      </c>
      <c r="H1936" s="308">
        <v>0.98380566801619396</v>
      </c>
    </row>
    <row r="1937" spans="1:8" ht="15.75">
      <c r="A1937" s="530">
        <v>1935</v>
      </c>
      <c r="B1937" s="17" t="s">
        <v>17798</v>
      </c>
      <c r="C1937" s="17" t="str">
        <f t="shared" si="54"/>
        <v>Yes</v>
      </c>
      <c r="D1937" s="17">
        <f t="shared" si="55"/>
        <v>2.4299999999999993</v>
      </c>
      <c r="E1937" s="555">
        <f t="shared" si="53"/>
        <v>6689.8785425101187</v>
      </c>
      <c r="F1937" s="554">
        <v>42565</v>
      </c>
      <c r="G1937" s="3" t="s">
        <v>24683</v>
      </c>
      <c r="H1937" s="308">
        <v>0.98380566801619396</v>
      </c>
    </row>
    <row r="1938" spans="1:8" ht="15.75">
      <c r="A1938" s="530">
        <v>1936</v>
      </c>
      <c r="B1938" s="17" t="s">
        <v>24706</v>
      </c>
      <c r="C1938" s="17" t="str">
        <f t="shared" si="54"/>
        <v>Yes</v>
      </c>
      <c r="D1938" s="17">
        <f t="shared" si="55"/>
        <v>2.4299999999999993</v>
      </c>
      <c r="E1938" s="555">
        <f t="shared" si="53"/>
        <v>6689.8785425101187</v>
      </c>
      <c r="F1938" s="554">
        <v>42565</v>
      </c>
      <c r="G1938" s="3" t="s">
        <v>24683</v>
      </c>
      <c r="H1938" s="308">
        <v>0.98380566801619396</v>
      </c>
    </row>
    <row r="1939" spans="1:8" ht="15.75">
      <c r="A1939" s="530">
        <v>1937</v>
      </c>
      <c r="B1939" s="17" t="s">
        <v>24707</v>
      </c>
      <c r="C1939" s="17" t="str">
        <f t="shared" si="54"/>
        <v>Yes</v>
      </c>
      <c r="D1939" s="17">
        <f t="shared" si="55"/>
        <v>2.4299999999999993</v>
      </c>
      <c r="E1939" s="555">
        <f t="shared" si="53"/>
        <v>6689.8785425101187</v>
      </c>
      <c r="F1939" s="554">
        <v>42565</v>
      </c>
      <c r="G1939" s="3" t="s">
        <v>24683</v>
      </c>
      <c r="H1939" s="308">
        <v>0.98380566801619396</v>
      </c>
    </row>
    <row r="1940" spans="1:8" ht="15.75">
      <c r="A1940" s="526">
        <v>1938</v>
      </c>
      <c r="B1940" s="17" t="s">
        <v>24708</v>
      </c>
      <c r="C1940" s="17" t="str">
        <f t="shared" si="54"/>
        <v>Yes</v>
      </c>
      <c r="D1940" s="17">
        <f t="shared" si="55"/>
        <v>4.9400000000000004</v>
      </c>
      <c r="E1940" s="555">
        <f t="shared" si="53"/>
        <v>13600</v>
      </c>
      <c r="F1940" s="554">
        <v>42565</v>
      </c>
      <c r="G1940" s="3" t="s">
        <v>24683</v>
      </c>
      <c r="H1940" s="308">
        <v>2</v>
      </c>
    </row>
    <row r="1941" spans="1:8" ht="15.75">
      <c r="A1941" s="530">
        <v>1939</v>
      </c>
      <c r="B1941" s="17" t="s">
        <v>24709</v>
      </c>
      <c r="C1941" s="17" t="str">
        <f t="shared" si="54"/>
        <v>Yes</v>
      </c>
      <c r="D1941" s="17">
        <f t="shared" si="55"/>
        <v>4.9400000000000004</v>
      </c>
      <c r="E1941" s="555">
        <f t="shared" si="53"/>
        <v>13600</v>
      </c>
      <c r="F1941" s="554">
        <v>42565</v>
      </c>
      <c r="G1941" s="3" t="s">
        <v>24683</v>
      </c>
      <c r="H1941" s="308">
        <v>2</v>
      </c>
    </row>
    <row r="1942" spans="1:8" ht="15.75">
      <c r="A1942" s="530">
        <v>1940</v>
      </c>
      <c r="B1942" s="17" t="s">
        <v>24710</v>
      </c>
      <c r="C1942" s="17" t="str">
        <f t="shared" si="54"/>
        <v>No</v>
      </c>
      <c r="D1942" s="17">
        <f t="shared" si="55"/>
        <v>4.9400000000000004</v>
      </c>
      <c r="E1942" s="555">
        <f t="shared" si="53"/>
        <v>13600</v>
      </c>
      <c r="F1942" s="554">
        <v>42565</v>
      </c>
      <c r="G1942" s="3" t="s">
        <v>24683</v>
      </c>
      <c r="H1942" s="308">
        <v>2</v>
      </c>
    </row>
    <row r="1943" spans="1:8" ht="15.75">
      <c r="A1943" s="530">
        <v>1941</v>
      </c>
      <c r="B1943" s="17" t="s">
        <v>24711</v>
      </c>
      <c r="C1943" s="17" t="str">
        <f t="shared" si="54"/>
        <v>No</v>
      </c>
      <c r="D1943" s="17">
        <f t="shared" si="55"/>
        <v>4.9400000000000004</v>
      </c>
      <c r="E1943" s="555">
        <f t="shared" si="53"/>
        <v>13600</v>
      </c>
      <c r="F1943" s="554">
        <v>42565</v>
      </c>
      <c r="G1943" s="3" t="s">
        <v>24683</v>
      </c>
      <c r="H1943" s="308">
        <v>2</v>
      </c>
    </row>
    <row r="1944" spans="1:8" ht="15.75">
      <c r="A1944" s="526">
        <v>1942</v>
      </c>
      <c r="B1944" s="17" t="s">
        <v>24712</v>
      </c>
      <c r="C1944" s="17" t="str">
        <f t="shared" si="54"/>
        <v>No</v>
      </c>
      <c r="D1944" s="17">
        <f t="shared" si="55"/>
        <v>2.8499999999999908</v>
      </c>
      <c r="E1944" s="555">
        <f t="shared" si="53"/>
        <v>7846.1538461538194</v>
      </c>
      <c r="F1944" s="554">
        <v>42565</v>
      </c>
      <c r="G1944" s="3" t="s">
        <v>24683</v>
      </c>
      <c r="H1944" s="308">
        <v>1.15384615384615</v>
      </c>
    </row>
    <row r="1945" spans="1:8" ht="15.75">
      <c r="A1945" s="530">
        <v>1943</v>
      </c>
      <c r="B1945" s="17" t="s">
        <v>24713</v>
      </c>
      <c r="C1945" s="17" t="str">
        <f t="shared" si="54"/>
        <v>No</v>
      </c>
      <c r="D1945" s="17">
        <f t="shared" si="55"/>
        <v>4.0900000000000016</v>
      </c>
      <c r="E1945" s="555">
        <f t="shared" si="53"/>
        <v>11259.919028340084</v>
      </c>
      <c r="F1945" s="554">
        <v>42565</v>
      </c>
      <c r="G1945" s="3" t="s">
        <v>24683</v>
      </c>
      <c r="H1945" s="308">
        <v>1.65587044534413</v>
      </c>
    </row>
    <row r="1946" spans="1:8" ht="15.75">
      <c r="A1946" s="530">
        <v>1944</v>
      </c>
      <c r="B1946" s="17" t="s">
        <v>24714</v>
      </c>
      <c r="C1946" s="17" t="str">
        <f t="shared" si="54"/>
        <v>Yes</v>
      </c>
      <c r="D1946" s="17">
        <f t="shared" si="55"/>
        <v>1.7900000000000011</v>
      </c>
      <c r="E1946" s="555">
        <f t="shared" si="53"/>
        <v>4927.9352226720675</v>
      </c>
      <c r="F1946" s="554">
        <v>42565</v>
      </c>
      <c r="G1946" s="3" t="s">
        <v>24683</v>
      </c>
      <c r="H1946" s="308">
        <v>0.72469635627530404</v>
      </c>
    </row>
    <row r="1947" spans="1:8" ht="15.75">
      <c r="A1947" s="530">
        <v>1945</v>
      </c>
      <c r="B1947" s="17" t="s">
        <v>24715</v>
      </c>
      <c r="C1947" s="17" t="str">
        <f t="shared" si="54"/>
        <v>Yes</v>
      </c>
      <c r="D1947" s="17">
        <f t="shared" si="55"/>
        <v>3.0900000000000056</v>
      </c>
      <c r="E1947" s="555">
        <f t="shared" si="53"/>
        <v>8506.8825910931319</v>
      </c>
      <c r="F1947" s="554">
        <v>42565</v>
      </c>
      <c r="G1947" s="3" t="s">
        <v>24683</v>
      </c>
      <c r="H1947" s="308">
        <v>1.25101214574899</v>
      </c>
    </row>
    <row r="1948" spans="1:8" ht="15.75">
      <c r="A1948" s="526">
        <v>1946</v>
      </c>
      <c r="B1948" s="17" t="s">
        <v>24716</v>
      </c>
      <c r="C1948" s="17" t="str">
        <f t="shared" si="54"/>
        <v>Yes</v>
      </c>
      <c r="D1948" s="17">
        <f t="shared" si="55"/>
        <v>3.3899999999999997</v>
      </c>
      <c r="E1948" s="555">
        <f t="shared" si="53"/>
        <v>9332.793522267204</v>
      </c>
      <c r="F1948" s="554">
        <v>42565</v>
      </c>
      <c r="G1948" s="3" t="s">
        <v>24683</v>
      </c>
      <c r="H1948" s="308">
        <v>1.3724696356275301</v>
      </c>
    </row>
    <row r="1949" spans="1:8" ht="15.75">
      <c r="A1949" s="530">
        <v>1947</v>
      </c>
      <c r="B1949" s="17" t="s">
        <v>16990</v>
      </c>
      <c r="C1949" s="17" t="str">
        <f t="shared" si="54"/>
        <v>Yes</v>
      </c>
      <c r="D1949" s="17">
        <f t="shared" si="55"/>
        <v>3.3899999999999997</v>
      </c>
      <c r="E1949" s="555">
        <f t="shared" si="53"/>
        <v>9332.793522267204</v>
      </c>
      <c r="F1949" s="554">
        <v>42613</v>
      </c>
      <c r="G1949" s="3" t="s">
        <v>24683</v>
      </c>
      <c r="H1949" s="308">
        <v>1.3724696356275301</v>
      </c>
    </row>
    <row r="1950" spans="1:8" ht="15.75">
      <c r="A1950" s="530">
        <v>1948</v>
      </c>
      <c r="B1950" s="17" t="s">
        <v>24717</v>
      </c>
      <c r="C1950" s="17" t="str">
        <f t="shared" si="54"/>
        <v>Yes</v>
      </c>
      <c r="D1950" s="17">
        <f t="shared" si="55"/>
        <v>3.3899999999999997</v>
      </c>
      <c r="E1950" s="555">
        <f t="shared" si="53"/>
        <v>9332.793522267204</v>
      </c>
      <c r="F1950" s="554">
        <v>42565</v>
      </c>
      <c r="G1950" s="3" t="s">
        <v>24683</v>
      </c>
      <c r="H1950" s="308">
        <v>1.3724696356275301</v>
      </c>
    </row>
    <row r="1951" spans="1:8" ht="15.75">
      <c r="A1951" s="530">
        <v>1949</v>
      </c>
      <c r="B1951" s="17" t="s">
        <v>24718</v>
      </c>
      <c r="C1951" s="17" t="str">
        <f t="shared" si="54"/>
        <v>Yes</v>
      </c>
      <c r="D1951" s="17">
        <f t="shared" si="55"/>
        <v>1.8200000000000003</v>
      </c>
      <c r="E1951" s="555">
        <f t="shared" si="53"/>
        <v>5010.5263157894742</v>
      </c>
      <c r="F1951" s="554">
        <v>42565</v>
      </c>
      <c r="G1951" s="3" t="s">
        <v>24683</v>
      </c>
      <c r="H1951" s="308">
        <v>0.73684210526315796</v>
      </c>
    </row>
    <row r="1952" spans="1:8" ht="15.75">
      <c r="A1952" s="526">
        <v>1950</v>
      </c>
      <c r="B1952" s="17" t="s">
        <v>24719</v>
      </c>
      <c r="C1952" s="17" t="str">
        <f t="shared" si="54"/>
        <v>Yes</v>
      </c>
      <c r="D1952" s="17">
        <f t="shared" si="55"/>
        <v>0.62000000000000044</v>
      </c>
      <c r="E1952" s="555">
        <f t="shared" si="53"/>
        <v>1706.8825910931184</v>
      </c>
      <c r="F1952" s="554">
        <v>42565</v>
      </c>
      <c r="G1952" s="3" t="s">
        <v>24683</v>
      </c>
      <c r="H1952" s="308">
        <v>0.251012145748988</v>
      </c>
    </row>
    <row r="1953" spans="1:8" ht="15.75">
      <c r="A1953" s="530">
        <v>1951</v>
      </c>
      <c r="B1953" s="17" t="s">
        <v>24720</v>
      </c>
      <c r="C1953" s="17" t="str">
        <f t="shared" si="54"/>
        <v>Yes</v>
      </c>
      <c r="D1953" s="17">
        <f t="shared" si="55"/>
        <v>1.4800000000000009</v>
      </c>
      <c r="E1953" s="555">
        <f t="shared" si="53"/>
        <v>4074.4939271255084</v>
      </c>
      <c r="F1953" s="554">
        <v>42565</v>
      </c>
      <c r="G1953" s="3" t="s">
        <v>24683</v>
      </c>
      <c r="H1953" s="308">
        <v>0.59919028340081004</v>
      </c>
    </row>
    <row r="1954" spans="1:8" ht="15.75">
      <c r="A1954" s="530">
        <v>1952</v>
      </c>
      <c r="B1954" s="17" t="s">
        <v>24721</v>
      </c>
      <c r="C1954" s="17" t="str">
        <f t="shared" si="54"/>
        <v>Yes</v>
      </c>
      <c r="D1954" s="17">
        <f t="shared" si="55"/>
        <v>4.0299999999999976</v>
      </c>
      <c r="E1954" s="555">
        <f t="shared" si="53"/>
        <v>11094.736842105256</v>
      </c>
      <c r="F1954" s="554">
        <v>42565</v>
      </c>
      <c r="G1954" s="3" t="s">
        <v>24683</v>
      </c>
      <c r="H1954" s="308">
        <v>1.6315789473684199</v>
      </c>
    </row>
    <row r="1955" spans="1:8" ht="15.75">
      <c r="A1955" s="530">
        <v>1953</v>
      </c>
      <c r="B1955" s="17" t="s">
        <v>24722</v>
      </c>
      <c r="C1955" s="17" t="str">
        <f t="shared" si="54"/>
        <v>Yes</v>
      </c>
      <c r="D1955" s="17">
        <f t="shared" si="55"/>
        <v>1.3100000000000009</v>
      </c>
      <c r="E1955" s="555">
        <f t="shared" si="53"/>
        <v>3606.4777327935244</v>
      </c>
      <c r="F1955" s="554">
        <v>42565</v>
      </c>
      <c r="G1955" s="3" t="s">
        <v>24683</v>
      </c>
      <c r="H1955" s="308">
        <v>0.53036437246963597</v>
      </c>
    </row>
    <row r="1956" spans="1:8" ht="15.75">
      <c r="A1956" s="526">
        <v>1954</v>
      </c>
      <c r="B1956" s="17" t="s">
        <v>24723</v>
      </c>
      <c r="C1956" s="17" t="str">
        <f t="shared" si="54"/>
        <v>Yes</v>
      </c>
      <c r="D1956" s="17">
        <f t="shared" si="55"/>
        <v>1.3100000000000009</v>
      </c>
      <c r="E1956" s="555">
        <f t="shared" si="53"/>
        <v>3606.4777327935244</v>
      </c>
      <c r="F1956" s="554">
        <v>42565</v>
      </c>
      <c r="G1956" s="3" t="s">
        <v>24683</v>
      </c>
      <c r="H1956" s="308">
        <v>0.53036437246963597</v>
      </c>
    </row>
    <row r="1957" spans="1:8" ht="15.75">
      <c r="A1957" s="530">
        <v>1955</v>
      </c>
      <c r="B1957" s="17" t="s">
        <v>22921</v>
      </c>
      <c r="C1957" s="17" t="str">
        <f t="shared" si="54"/>
        <v>Yes</v>
      </c>
      <c r="D1957" s="17">
        <f t="shared" si="55"/>
        <v>2.8000000000000078</v>
      </c>
      <c r="E1957" s="555">
        <f t="shared" si="53"/>
        <v>7708.5020242915198</v>
      </c>
      <c r="F1957" s="554">
        <v>42565</v>
      </c>
      <c r="G1957" s="3" t="s">
        <v>24683</v>
      </c>
      <c r="H1957" s="308">
        <v>1.1336032388663999</v>
      </c>
    </row>
    <row r="1958" spans="1:8" ht="15.75">
      <c r="A1958" s="530">
        <v>1956</v>
      </c>
      <c r="B1958" s="17" t="s">
        <v>24724</v>
      </c>
      <c r="C1958" s="17" t="str">
        <f t="shared" si="54"/>
        <v>Yes</v>
      </c>
      <c r="D1958" s="17">
        <f t="shared" si="55"/>
        <v>2.8000000000000078</v>
      </c>
      <c r="E1958" s="555">
        <f t="shared" si="53"/>
        <v>7708.5020242915198</v>
      </c>
      <c r="F1958" s="554">
        <v>42565</v>
      </c>
      <c r="G1958" s="3" t="s">
        <v>24683</v>
      </c>
      <c r="H1958" s="308">
        <v>1.1336032388663999</v>
      </c>
    </row>
    <row r="1959" spans="1:8" ht="15.75">
      <c r="A1959" s="530">
        <v>1957</v>
      </c>
      <c r="B1959" s="17" t="s">
        <v>24725</v>
      </c>
      <c r="C1959" s="17" t="str">
        <f t="shared" si="54"/>
        <v>Yes</v>
      </c>
      <c r="D1959" s="17">
        <f t="shared" si="55"/>
        <v>1.8400000000000007</v>
      </c>
      <c r="E1959" s="555">
        <f t="shared" si="53"/>
        <v>5065.5870445344144</v>
      </c>
      <c r="F1959" s="554">
        <v>42613</v>
      </c>
      <c r="G1959" s="3" t="s">
        <v>24683</v>
      </c>
      <c r="H1959" s="308">
        <v>0.74493927125506099</v>
      </c>
    </row>
    <row r="1960" spans="1:8" ht="15.75">
      <c r="A1960" s="526">
        <v>1958</v>
      </c>
      <c r="B1960" s="17" t="s">
        <v>24726</v>
      </c>
      <c r="C1960" s="17" t="str">
        <f t="shared" si="54"/>
        <v>Yes</v>
      </c>
      <c r="D1960" s="17">
        <f t="shared" si="55"/>
        <v>0.43000000000000016</v>
      </c>
      <c r="E1960" s="555">
        <f t="shared" si="53"/>
        <v>1183.8056680161947</v>
      </c>
      <c r="F1960" s="554">
        <v>42565</v>
      </c>
      <c r="G1960" s="3" t="s">
        <v>24683</v>
      </c>
      <c r="H1960" s="308">
        <v>0.17408906882591099</v>
      </c>
    </row>
    <row r="1961" spans="1:8" ht="15.75">
      <c r="A1961" s="530">
        <v>1959</v>
      </c>
      <c r="B1961" s="17" t="s">
        <v>24727</v>
      </c>
      <c r="C1961" s="17" t="str">
        <f t="shared" si="54"/>
        <v>Yes</v>
      </c>
      <c r="D1961" s="17">
        <f t="shared" si="55"/>
        <v>2.3099999999999996</v>
      </c>
      <c r="E1961" s="555">
        <f t="shared" si="53"/>
        <v>6359.5141700404838</v>
      </c>
      <c r="F1961" s="554">
        <v>42565</v>
      </c>
      <c r="G1961" s="3" t="s">
        <v>24683</v>
      </c>
      <c r="H1961" s="308">
        <v>0.93522267206477705</v>
      </c>
    </row>
    <row r="1962" spans="1:8" ht="15.75">
      <c r="A1962" s="530">
        <v>1960</v>
      </c>
      <c r="B1962" s="17" t="s">
        <v>24728</v>
      </c>
      <c r="C1962" s="17" t="str">
        <f t="shared" si="54"/>
        <v>Yes</v>
      </c>
      <c r="D1962" s="17">
        <f t="shared" si="55"/>
        <v>0.8999999999999988</v>
      </c>
      <c r="E1962" s="555">
        <f t="shared" si="53"/>
        <v>2477.7327935222638</v>
      </c>
      <c r="F1962" s="554">
        <v>42565</v>
      </c>
      <c r="G1962" s="3" t="s">
        <v>24683</v>
      </c>
      <c r="H1962" s="308">
        <v>0.36437246963562703</v>
      </c>
    </row>
    <row r="1963" spans="1:8" ht="15.75">
      <c r="A1963" s="530">
        <v>1961</v>
      </c>
      <c r="B1963" s="17" t="s">
        <v>12134</v>
      </c>
      <c r="C1963" s="17" t="str">
        <f t="shared" si="54"/>
        <v>Yes</v>
      </c>
      <c r="D1963" s="17">
        <f t="shared" si="55"/>
        <v>1.2</v>
      </c>
      <c r="E1963" s="555">
        <f t="shared" si="53"/>
        <v>3303.643724696356</v>
      </c>
      <c r="F1963" s="554">
        <v>42565</v>
      </c>
      <c r="G1963" s="3" t="s">
        <v>24729</v>
      </c>
      <c r="H1963" s="308">
        <v>0.48582995951417002</v>
      </c>
    </row>
    <row r="1964" spans="1:8" ht="15.75">
      <c r="A1964" s="526">
        <v>1962</v>
      </c>
      <c r="B1964" s="17" t="s">
        <v>24730</v>
      </c>
      <c r="C1964" s="17" t="str">
        <f t="shared" si="54"/>
        <v>Yes</v>
      </c>
      <c r="D1964" s="17">
        <f t="shared" si="55"/>
        <v>0.8999999999999988</v>
      </c>
      <c r="E1964" s="555">
        <f t="shared" si="53"/>
        <v>2477.7327935222638</v>
      </c>
      <c r="F1964" s="554">
        <v>42565</v>
      </c>
      <c r="G1964" s="3" t="s">
        <v>24729</v>
      </c>
      <c r="H1964" s="308">
        <v>0.36437246963562703</v>
      </c>
    </row>
    <row r="1965" spans="1:8" ht="15.75">
      <c r="A1965" s="530">
        <v>1963</v>
      </c>
      <c r="B1965" s="17" t="s">
        <v>21619</v>
      </c>
      <c r="C1965" s="17" t="str">
        <f t="shared" si="54"/>
        <v>Yes</v>
      </c>
      <c r="D1965" s="17">
        <f t="shared" si="55"/>
        <v>0.45000000000000062</v>
      </c>
      <c r="E1965" s="555">
        <f t="shared" si="53"/>
        <v>1238.8663967611353</v>
      </c>
      <c r="F1965" s="554">
        <v>42613</v>
      </c>
      <c r="G1965" s="3" t="s">
        <v>24729</v>
      </c>
      <c r="H1965" s="308">
        <v>0.18218623481781401</v>
      </c>
    </row>
    <row r="1966" spans="1:8" ht="15.75">
      <c r="A1966" s="530">
        <v>1964</v>
      </c>
      <c r="B1966" s="17" t="s">
        <v>24731</v>
      </c>
      <c r="C1966" s="17" t="str">
        <f t="shared" si="54"/>
        <v>Yes</v>
      </c>
      <c r="D1966" s="17">
        <f t="shared" si="55"/>
        <v>0.69999999999999951</v>
      </c>
      <c r="E1966" s="555">
        <f t="shared" ref="E1966:E2029" si="56">H1966*6800</f>
        <v>1927.1255060728731</v>
      </c>
      <c r="F1966" s="554">
        <v>42565</v>
      </c>
      <c r="G1966" s="3" t="s">
        <v>24729</v>
      </c>
      <c r="H1966" s="308">
        <v>0.28340080971659898</v>
      </c>
    </row>
    <row r="1967" spans="1:8" ht="15.75">
      <c r="A1967" s="530">
        <v>1965</v>
      </c>
      <c r="B1967" s="17" t="s">
        <v>24732</v>
      </c>
      <c r="C1967" s="17" t="str">
        <f t="shared" si="54"/>
        <v>Yes</v>
      </c>
      <c r="D1967" s="17">
        <f t="shared" si="55"/>
        <v>0.69999999999999951</v>
      </c>
      <c r="E1967" s="555">
        <f t="shared" si="56"/>
        <v>1927.1255060728731</v>
      </c>
      <c r="F1967" s="554">
        <v>42565</v>
      </c>
      <c r="G1967" s="3" t="s">
        <v>24729</v>
      </c>
      <c r="H1967" s="308">
        <v>0.28340080971659898</v>
      </c>
    </row>
    <row r="1968" spans="1:8" ht="15.75">
      <c r="A1968" s="526">
        <v>1966</v>
      </c>
      <c r="B1968" s="17" t="s">
        <v>24733</v>
      </c>
      <c r="C1968" s="17" t="str">
        <f t="shared" si="54"/>
        <v>Yes</v>
      </c>
      <c r="D1968" s="17">
        <f t="shared" si="55"/>
        <v>2.5499999999999972</v>
      </c>
      <c r="E1968" s="555">
        <f t="shared" si="56"/>
        <v>7020.242914979749</v>
      </c>
      <c r="F1968" s="554">
        <v>42565</v>
      </c>
      <c r="G1968" s="3" t="s">
        <v>24729</v>
      </c>
      <c r="H1968" s="308">
        <v>1.0323886639676101</v>
      </c>
    </row>
    <row r="1969" spans="1:8" ht="15.75">
      <c r="A1969" s="530">
        <v>1967</v>
      </c>
      <c r="B1969" s="17" t="s">
        <v>24734</v>
      </c>
      <c r="C1969" s="17" t="str">
        <f t="shared" si="54"/>
        <v>Yes</v>
      </c>
      <c r="D1969" s="17">
        <f t="shared" si="55"/>
        <v>2.4899999999999931</v>
      </c>
      <c r="E1969" s="555">
        <f t="shared" si="56"/>
        <v>6855.0607287449202</v>
      </c>
      <c r="F1969" s="554">
        <v>42565</v>
      </c>
      <c r="G1969" s="3" t="s">
        <v>24729</v>
      </c>
      <c r="H1969" s="308">
        <v>1.0080971659919</v>
      </c>
    </row>
    <row r="1970" spans="1:8" ht="15.75">
      <c r="A1970" s="530">
        <v>1968</v>
      </c>
      <c r="B1970" s="17" t="s">
        <v>24735</v>
      </c>
      <c r="C1970" s="17" t="str">
        <f t="shared" si="54"/>
        <v>Yes</v>
      </c>
      <c r="D1970" s="17">
        <f t="shared" si="55"/>
        <v>2.3099999999999996</v>
      </c>
      <c r="E1970" s="555">
        <f t="shared" si="56"/>
        <v>6359.5141700404838</v>
      </c>
      <c r="F1970" s="554">
        <v>42565</v>
      </c>
      <c r="G1970" s="3" t="s">
        <v>24729</v>
      </c>
      <c r="H1970" s="308">
        <v>0.93522267206477705</v>
      </c>
    </row>
    <row r="1971" spans="1:8" ht="15.75">
      <c r="A1971" s="530">
        <v>1969</v>
      </c>
      <c r="B1971" s="17" t="s">
        <v>24736</v>
      </c>
      <c r="C1971" s="17" t="str">
        <f t="shared" si="54"/>
        <v>Yes</v>
      </c>
      <c r="D1971" s="17">
        <f t="shared" si="55"/>
        <v>1.9699999999999998</v>
      </c>
      <c r="E1971" s="555">
        <f t="shared" si="56"/>
        <v>5423.4817813765176</v>
      </c>
      <c r="F1971" s="554">
        <v>42565</v>
      </c>
      <c r="G1971" s="3" t="s">
        <v>24729</v>
      </c>
      <c r="H1971" s="308">
        <v>0.79757085020242902</v>
      </c>
    </row>
    <row r="1972" spans="1:8" ht="15.75">
      <c r="A1972" s="526">
        <v>1970</v>
      </c>
      <c r="B1972" s="17" t="s">
        <v>24362</v>
      </c>
      <c r="C1972" s="17" t="str">
        <f t="shared" si="54"/>
        <v>Yes</v>
      </c>
      <c r="D1972" s="17">
        <f t="shared" si="55"/>
        <v>1.569999999999999</v>
      </c>
      <c r="E1972" s="555">
        <f t="shared" si="56"/>
        <v>4322.2672064777298</v>
      </c>
      <c r="F1972" s="554">
        <v>42565</v>
      </c>
      <c r="G1972" s="3" t="s">
        <v>24729</v>
      </c>
      <c r="H1972" s="308">
        <v>0.63562753036437203</v>
      </c>
    </row>
    <row r="1973" spans="1:8" ht="15.75">
      <c r="A1973" s="530">
        <v>1971</v>
      </c>
      <c r="B1973" s="17" t="s">
        <v>24737</v>
      </c>
      <c r="C1973" s="17" t="str">
        <f t="shared" si="54"/>
        <v>Yes</v>
      </c>
      <c r="D1973" s="17">
        <f t="shared" si="55"/>
        <v>1.2100000000000013</v>
      </c>
      <c r="E1973" s="555">
        <f t="shared" si="56"/>
        <v>3331.1740890688293</v>
      </c>
      <c r="F1973" s="554">
        <v>42565</v>
      </c>
      <c r="G1973" s="3" t="s">
        <v>24729</v>
      </c>
      <c r="H1973" s="308">
        <v>0.48987854251012197</v>
      </c>
    </row>
    <row r="1974" spans="1:8" ht="15.75">
      <c r="A1974" s="530">
        <v>1972</v>
      </c>
      <c r="B1974" s="17" t="s">
        <v>24738</v>
      </c>
      <c r="C1974" s="17" t="str">
        <f t="shared" ref="C1974:C2037" si="57">IF(H1972=2,"No","Yes")</f>
        <v>Yes</v>
      </c>
      <c r="D1974" s="17">
        <f t="shared" si="55"/>
        <v>2.4400000000000008</v>
      </c>
      <c r="E1974" s="555">
        <f t="shared" si="56"/>
        <v>6717.4089068825924</v>
      </c>
      <c r="F1974" s="554">
        <v>42565</v>
      </c>
      <c r="G1974" s="3" t="s">
        <v>24729</v>
      </c>
      <c r="H1974" s="308">
        <v>0.98785425101214597</v>
      </c>
    </row>
    <row r="1975" spans="1:8" ht="15.75">
      <c r="A1975" s="530">
        <v>1973</v>
      </c>
      <c r="B1975" s="17" t="s">
        <v>24739</v>
      </c>
      <c r="C1975" s="17" t="str">
        <f t="shared" si="57"/>
        <v>Yes</v>
      </c>
      <c r="D1975" s="17">
        <f t="shared" si="55"/>
        <v>2.4400000000000008</v>
      </c>
      <c r="E1975" s="555">
        <f t="shared" si="56"/>
        <v>6717.4089068825924</v>
      </c>
      <c r="F1975" s="554">
        <v>42565</v>
      </c>
      <c r="G1975" s="3" t="s">
        <v>24729</v>
      </c>
      <c r="H1975" s="308">
        <v>0.98785425101214597</v>
      </c>
    </row>
    <row r="1976" spans="1:8" ht="15.75">
      <c r="A1976" s="526">
        <v>1974</v>
      </c>
      <c r="B1976" s="17" t="s">
        <v>24740</v>
      </c>
      <c r="C1976" s="17" t="str">
        <f t="shared" si="57"/>
        <v>Yes</v>
      </c>
      <c r="D1976" s="17">
        <f t="shared" si="55"/>
        <v>2.3299999999999996</v>
      </c>
      <c r="E1976" s="555">
        <f t="shared" si="56"/>
        <v>6414.574898785424</v>
      </c>
      <c r="F1976" s="554">
        <v>42565</v>
      </c>
      <c r="G1976" s="3" t="s">
        <v>24729</v>
      </c>
      <c r="H1976" s="308">
        <v>0.94331983805667996</v>
      </c>
    </row>
    <row r="1977" spans="1:8" ht="15.75">
      <c r="A1977" s="530">
        <v>1975</v>
      </c>
      <c r="B1977" s="17" t="s">
        <v>24741</v>
      </c>
      <c r="C1977" s="17" t="str">
        <f t="shared" si="57"/>
        <v>Yes</v>
      </c>
      <c r="D1977" s="17">
        <f t="shared" si="55"/>
        <v>4.495400000000001</v>
      </c>
      <c r="E1977" s="555">
        <f t="shared" si="56"/>
        <v>12376</v>
      </c>
      <c r="F1977" s="554">
        <v>42565</v>
      </c>
      <c r="G1977" s="3" t="s">
        <v>24729</v>
      </c>
      <c r="H1977" s="308">
        <v>1.82</v>
      </c>
    </row>
    <row r="1978" spans="1:8" ht="15.75">
      <c r="A1978" s="530">
        <v>1976</v>
      </c>
      <c r="B1978" s="17" t="s">
        <v>16897</v>
      </c>
      <c r="C1978" s="17" t="str">
        <f t="shared" si="57"/>
        <v>Yes</v>
      </c>
      <c r="D1978" s="17">
        <f t="shared" si="55"/>
        <v>2.1000000000000014</v>
      </c>
      <c r="E1978" s="555">
        <f t="shared" si="56"/>
        <v>5781.3765182186271</v>
      </c>
      <c r="F1978" s="554">
        <v>42565</v>
      </c>
      <c r="G1978" s="3" t="s">
        <v>24729</v>
      </c>
      <c r="H1978" s="308">
        <v>0.85020242914979804</v>
      </c>
    </row>
    <row r="1979" spans="1:8" ht="15.75">
      <c r="A1979" s="530">
        <v>1977</v>
      </c>
      <c r="B1979" s="17" t="s">
        <v>17826</v>
      </c>
      <c r="C1979" s="17" t="str">
        <f t="shared" si="57"/>
        <v>Yes</v>
      </c>
      <c r="D1979" s="17">
        <f t="shared" si="55"/>
        <v>3.8299999999999934</v>
      </c>
      <c r="E1979" s="555">
        <f t="shared" si="56"/>
        <v>10544.129554655852</v>
      </c>
      <c r="F1979" s="554">
        <v>42565</v>
      </c>
      <c r="G1979" s="3" t="s">
        <v>24729</v>
      </c>
      <c r="H1979" s="308">
        <v>1.5506072874493899</v>
      </c>
    </row>
    <row r="1980" spans="1:8" ht="15.75">
      <c r="A1980" s="526">
        <v>1978</v>
      </c>
      <c r="B1980" s="17" t="s">
        <v>16897</v>
      </c>
      <c r="C1980" s="17" t="str">
        <f t="shared" si="57"/>
        <v>Yes</v>
      </c>
      <c r="D1980" s="17">
        <f t="shared" si="55"/>
        <v>3.8299999999999934</v>
      </c>
      <c r="E1980" s="555">
        <f t="shared" si="56"/>
        <v>10544.129554655852</v>
      </c>
      <c r="F1980" s="554">
        <v>42565</v>
      </c>
      <c r="G1980" s="3" t="s">
        <v>24729</v>
      </c>
      <c r="H1980" s="308">
        <v>1.5506072874493899</v>
      </c>
    </row>
    <row r="1981" spans="1:8" ht="15.75">
      <c r="A1981" s="530">
        <v>1979</v>
      </c>
      <c r="B1981" s="17" t="s">
        <v>24742</v>
      </c>
      <c r="C1981" s="17" t="str">
        <f t="shared" si="57"/>
        <v>Yes</v>
      </c>
      <c r="D1981" s="17">
        <f t="shared" si="55"/>
        <v>3.8299999999999934</v>
      </c>
      <c r="E1981" s="555">
        <f t="shared" si="56"/>
        <v>10544.129554655852</v>
      </c>
      <c r="F1981" s="554">
        <v>42565</v>
      </c>
      <c r="G1981" s="3" t="s">
        <v>24729</v>
      </c>
      <c r="H1981" s="308">
        <v>1.5506072874493899</v>
      </c>
    </row>
    <row r="1982" spans="1:8" ht="15.75">
      <c r="A1982" s="530">
        <v>1980</v>
      </c>
      <c r="B1982" s="17" t="s">
        <v>24743</v>
      </c>
      <c r="C1982" s="17" t="str">
        <f t="shared" si="57"/>
        <v>Yes</v>
      </c>
      <c r="D1982" s="17">
        <f t="shared" si="55"/>
        <v>4.3700000000000028</v>
      </c>
      <c r="E1982" s="555">
        <f t="shared" si="56"/>
        <v>12030.769230769236</v>
      </c>
      <c r="F1982" s="554">
        <v>42613</v>
      </c>
      <c r="G1982" s="3" t="s">
        <v>24729</v>
      </c>
      <c r="H1982" s="308">
        <v>1.7692307692307701</v>
      </c>
    </row>
    <row r="1983" spans="1:8" ht="15.75">
      <c r="A1983" s="530">
        <v>1981</v>
      </c>
      <c r="B1983" s="17" t="s">
        <v>24744</v>
      </c>
      <c r="C1983" s="17" t="str">
        <f t="shared" si="57"/>
        <v>Yes</v>
      </c>
      <c r="D1983" s="17">
        <f t="shared" si="55"/>
        <v>0.45000000000000062</v>
      </c>
      <c r="E1983" s="555">
        <f t="shared" si="56"/>
        <v>1238.8663967611353</v>
      </c>
      <c r="F1983" s="554">
        <v>42565</v>
      </c>
      <c r="G1983" s="3" t="s">
        <v>24729</v>
      </c>
      <c r="H1983" s="308">
        <v>0.18218623481781401</v>
      </c>
    </row>
    <row r="1984" spans="1:8" ht="15.75">
      <c r="A1984" s="526">
        <v>1982</v>
      </c>
      <c r="B1984" s="17" t="s">
        <v>14012</v>
      </c>
      <c r="C1984" s="17" t="str">
        <f t="shared" si="57"/>
        <v>Yes</v>
      </c>
      <c r="D1984" s="17">
        <f t="shared" si="55"/>
        <v>2.3200000000000007</v>
      </c>
      <c r="E1984" s="555">
        <f t="shared" si="56"/>
        <v>6387.0445344129566</v>
      </c>
      <c r="F1984" s="554">
        <v>42565</v>
      </c>
      <c r="G1984" s="3" t="s">
        <v>24729</v>
      </c>
      <c r="H1984" s="308">
        <v>0.93927125506072895</v>
      </c>
    </row>
    <row r="1985" spans="1:8" ht="15.75">
      <c r="A1985" s="530">
        <v>1983</v>
      </c>
      <c r="B1985" s="17" t="s">
        <v>24745</v>
      </c>
      <c r="C1985" s="17" t="str">
        <f t="shared" si="57"/>
        <v>Yes</v>
      </c>
      <c r="D1985" s="17">
        <f t="shared" si="55"/>
        <v>2.3200000000000007</v>
      </c>
      <c r="E1985" s="555">
        <f t="shared" si="56"/>
        <v>6387.0445344129566</v>
      </c>
      <c r="F1985" s="554">
        <v>42565</v>
      </c>
      <c r="G1985" s="3" t="s">
        <v>24729</v>
      </c>
      <c r="H1985" s="308">
        <v>0.93927125506072895</v>
      </c>
    </row>
    <row r="1986" spans="1:8" ht="15.75">
      <c r="A1986" s="530">
        <v>1984</v>
      </c>
      <c r="B1986" s="17" t="s">
        <v>24746</v>
      </c>
      <c r="C1986" s="17" t="str">
        <f t="shared" si="57"/>
        <v>Yes</v>
      </c>
      <c r="D1986" s="17">
        <f t="shared" si="55"/>
        <v>2.3200000000000007</v>
      </c>
      <c r="E1986" s="555">
        <f t="shared" si="56"/>
        <v>6387.0445344129566</v>
      </c>
      <c r="F1986" s="554">
        <v>42565</v>
      </c>
      <c r="G1986" s="3" t="s">
        <v>24729</v>
      </c>
      <c r="H1986" s="308">
        <v>0.93927125506072895</v>
      </c>
    </row>
    <row r="1987" spans="1:8" ht="15.75">
      <c r="A1987" s="530">
        <v>1985</v>
      </c>
      <c r="B1987" s="17" t="s">
        <v>24747</v>
      </c>
      <c r="C1987" s="17" t="str">
        <f t="shared" si="57"/>
        <v>Yes</v>
      </c>
      <c r="D1987" s="17">
        <f t="shared" si="55"/>
        <v>1.6400000000000017</v>
      </c>
      <c r="E1987" s="555">
        <f t="shared" si="56"/>
        <v>4514.9797570850242</v>
      </c>
      <c r="F1987" s="554">
        <v>42565</v>
      </c>
      <c r="G1987" s="3" t="s">
        <v>24729</v>
      </c>
      <c r="H1987" s="308">
        <v>0.66396761133603299</v>
      </c>
    </row>
    <row r="1988" spans="1:8" ht="15.75">
      <c r="A1988" s="526">
        <v>1986</v>
      </c>
      <c r="B1988" s="17" t="s">
        <v>24748</v>
      </c>
      <c r="C1988" s="17" t="str">
        <f t="shared" si="57"/>
        <v>Yes</v>
      </c>
      <c r="D1988" s="17">
        <f t="shared" si="55"/>
        <v>2.3200000000000007</v>
      </c>
      <c r="E1988" s="555">
        <f t="shared" si="56"/>
        <v>6387.0445344129566</v>
      </c>
      <c r="F1988" s="554">
        <v>42565</v>
      </c>
      <c r="G1988" s="3" t="s">
        <v>24729</v>
      </c>
      <c r="H1988" s="308">
        <v>0.93927125506072895</v>
      </c>
    </row>
    <row r="1989" spans="1:8" ht="15.75">
      <c r="A1989" s="530">
        <v>1987</v>
      </c>
      <c r="B1989" s="17" t="s">
        <v>24749</v>
      </c>
      <c r="C1989" s="17" t="str">
        <f t="shared" si="57"/>
        <v>Yes</v>
      </c>
      <c r="D1989" s="17">
        <f t="shared" ref="D1989:D2052" si="58">H1989*2.47</f>
        <v>2.3200000000000007</v>
      </c>
      <c r="E1989" s="555">
        <f t="shared" si="56"/>
        <v>6387.0445344129566</v>
      </c>
      <c r="F1989" s="554">
        <v>42565</v>
      </c>
      <c r="G1989" s="3" t="s">
        <v>24729</v>
      </c>
      <c r="H1989" s="308">
        <v>0.93927125506072895</v>
      </c>
    </row>
    <row r="1990" spans="1:8" ht="15.75">
      <c r="A1990" s="530">
        <v>1988</v>
      </c>
      <c r="B1990" s="17" t="s">
        <v>24750</v>
      </c>
      <c r="C1990" s="17" t="str">
        <f t="shared" si="57"/>
        <v>Yes</v>
      </c>
      <c r="D1990" s="17">
        <f t="shared" si="58"/>
        <v>2.6899999999999973</v>
      </c>
      <c r="E1990" s="555">
        <f t="shared" si="56"/>
        <v>7405.6680161943241</v>
      </c>
      <c r="F1990" s="554">
        <v>42565</v>
      </c>
      <c r="G1990" s="3" t="s">
        <v>24729</v>
      </c>
      <c r="H1990" s="308">
        <v>1.08906882591093</v>
      </c>
    </row>
    <row r="1991" spans="1:8" ht="15.75">
      <c r="A1991" s="530">
        <v>1989</v>
      </c>
      <c r="B1991" s="17" t="s">
        <v>24751</v>
      </c>
      <c r="C1991" s="17" t="str">
        <f t="shared" si="57"/>
        <v>Yes</v>
      </c>
      <c r="D1991" s="17">
        <f t="shared" si="58"/>
        <v>2.6899999999999973</v>
      </c>
      <c r="E1991" s="555">
        <f t="shared" si="56"/>
        <v>7405.6680161943241</v>
      </c>
      <c r="F1991" s="554">
        <v>42565</v>
      </c>
      <c r="G1991" s="3" t="s">
        <v>24729</v>
      </c>
      <c r="H1991" s="308">
        <v>1.08906882591093</v>
      </c>
    </row>
    <row r="1992" spans="1:8" ht="15.75">
      <c r="A1992" s="526">
        <v>1990</v>
      </c>
      <c r="B1992" s="17" t="s">
        <v>24752</v>
      </c>
      <c r="C1992" s="17" t="str">
        <f t="shared" si="57"/>
        <v>Yes</v>
      </c>
      <c r="D1992" s="17">
        <f t="shared" si="58"/>
        <v>2.3200000000000007</v>
      </c>
      <c r="E1992" s="555">
        <f t="shared" si="56"/>
        <v>6387.0445344129566</v>
      </c>
      <c r="F1992" s="554">
        <v>42565</v>
      </c>
      <c r="G1992" s="3" t="s">
        <v>24729</v>
      </c>
      <c r="H1992" s="308">
        <v>0.93927125506072895</v>
      </c>
    </row>
    <row r="1993" spans="1:8" ht="15.75">
      <c r="A1993" s="530">
        <v>1991</v>
      </c>
      <c r="B1993" s="17" t="s">
        <v>22319</v>
      </c>
      <c r="C1993" s="17" t="str">
        <f t="shared" si="57"/>
        <v>Yes</v>
      </c>
      <c r="D1993" s="17">
        <f t="shared" si="58"/>
        <v>2.3200000000000007</v>
      </c>
      <c r="E1993" s="555">
        <f t="shared" si="56"/>
        <v>6387.0445344129566</v>
      </c>
      <c r="F1993" s="554">
        <v>42565</v>
      </c>
      <c r="G1993" s="3" t="s">
        <v>24729</v>
      </c>
      <c r="H1993" s="308">
        <v>0.93927125506072895</v>
      </c>
    </row>
    <row r="1994" spans="1:8" ht="15.75">
      <c r="A1994" s="530">
        <v>1992</v>
      </c>
      <c r="B1994" s="17" t="s">
        <v>24753</v>
      </c>
      <c r="C1994" s="17" t="str">
        <f t="shared" si="57"/>
        <v>Yes</v>
      </c>
      <c r="D1994" s="17">
        <f t="shared" si="58"/>
        <v>1.4199999999999995</v>
      </c>
      <c r="E1994" s="555">
        <f t="shared" si="56"/>
        <v>3909.3117408906865</v>
      </c>
      <c r="F1994" s="554">
        <v>42565</v>
      </c>
      <c r="G1994" s="3" t="s">
        <v>24729</v>
      </c>
      <c r="H1994" s="308">
        <v>0.57489878542510098</v>
      </c>
    </row>
    <row r="1995" spans="1:8" ht="15.75">
      <c r="A1995" s="530">
        <v>1993</v>
      </c>
      <c r="B1995" s="17" t="s">
        <v>24754</v>
      </c>
      <c r="C1995" s="17" t="str">
        <f t="shared" si="57"/>
        <v>Yes</v>
      </c>
      <c r="D1995" s="17">
        <f t="shared" si="58"/>
        <v>2.8100000000000045</v>
      </c>
      <c r="E1995" s="555">
        <f t="shared" si="56"/>
        <v>7736.0323886639799</v>
      </c>
      <c r="F1995" s="554">
        <v>42565</v>
      </c>
      <c r="G1995" s="3" t="s">
        <v>24729</v>
      </c>
      <c r="H1995" s="308">
        <v>1.1376518218623499</v>
      </c>
    </row>
    <row r="1996" spans="1:8" ht="15.75">
      <c r="A1996" s="526">
        <v>1994</v>
      </c>
      <c r="B1996" s="17" t="s">
        <v>24755</v>
      </c>
      <c r="C1996" s="17" t="str">
        <f t="shared" si="57"/>
        <v>Yes</v>
      </c>
      <c r="D1996" s="17">
        <f t="shared" si="58"/>
        <v>2.8100000000000045</v>
      </c>
      <c r="E1996" s="555">
        <f t="shared" si="56"/>
        <v>7736.0323886639799</v>
      </c>
      <c r="F1996" s="554">
        <v>42565</v>
      </c>
      <c r="G1996" s="3" t="s">
        <v>24729</v>
      </c>
      <c r="H1996" s="308">
        <v>1.1376518218623499</v>
      </c>
    </row>
    <row r="1997" spans="1:8" ht="15.75">
      <c r="A1997" s="530">
        <v>1995</v>
      </c>
      <c r="B1997" s="17" t="s">
        <v>24756</v>
      </c>
      <c r="C1997" s="17" t="str">
        <f t="shared" si="57"/>
        <v>Yes</v>
      </c>
      <c r="D1997" s="17">
        <f t="shared" si="58"/>
        <v>2.8100000000000045</v>
      </c>
      <c r="E1997" s="555">
        <f t="shared" si="56"/>
        <v>7736.0323886639799</v>
      </c>
      <c r="F1997" s="554">
        <v>42565</v>
      </c>
      <c r="G1997" s="3" t="s">
        <v>24729</v>
      </c>
      <c r="H1997" s="308">
        <v>1.1376518218623499</v>
      </c>
    </row>
    <row r="1998" spans="1:8" ht="15.75">
      <c r="A1998" s="530">
        <v>1996</v>
      </c>
      <c r="B1998" s="17" t="s">
        <v>24757</v>
      </c>
      <c r="C1998" s="17" t="str">
        <f t="shared" si="57"/>
        <v>Yes</v>
      </c>
      <c r="D1998" s="17">
        <f t="shared" si="58"/>
        <v>3.4826999999999999</v>
      </c>
      <c r="E1998" s="555">
        <f t="shared" si="56"/>
        <v>9588</v>
      </c>
      <c r="F1998" s="554">
        <v>42565</v>
      </c>
      <c r="G1998" s="3" t="s">
        <v>24729</v>
      </c>
      <c r="H1998" s="308">
        <v>1.41</v>
      </c>
    </row>
    <row r="1999" spans="1:8" ht="15.75">
      <c r="A1999" s="530">
        <v>1997</v>
      </c>
      <c r="B1999" s="17" t="s">
        <v>24758</v>
      </c>
      <c r="C1999" s="17" t="str">
        <f t="shared" si="57"/>
        <v>Yes</v>
      </c>
      <c r="D1999" s="17">
        <f t="shared" si="58"/>
        <v>2.7799999999999905</v>
      </c>
      <c r="E1999" s="555">
        <f t="shared" si="56"/>
        <v>7653.4412955465314</v>
      </c>
      <c r="F1999" s="554">
        <v>42565</v>
      </c>
      <c r="G1999" s="3" t="s">
        <v>24729</v>
      </c>
      <c r="H1999" s="308">
        <v>1.1255060728744899</v>
      </c>
    </row>
    <row r="2000" spans="1:8" ht="15.75">
      <c r="A2000" s="526">
        <v>1998</v>
      </c>
      <c r="B2000" s="17" t="s">
        <v>24759</v>
      </c>
      <c r="C2000" s="17" t="str">
        <f t="shared" si="57"/>
        <v>Yes</v>
      </c>
      <c r="D2000" s="17">
        <f t="shared" si="58"/>
        <v>2.7799999999999905</v>
      </c>
      <c r="E2000" s="555">
        <f t="shared" si="56"/>
        <v>7653.4412955465314</v>
      </c>
      <c r="F2000" s="554">
        <v>42565</v>
      </c>
      <c r="G2000" s="3" t="s">
        <v>24729</v>
      </c>
      <c r="H2000" s="308">
        <v>1.1255060728744899</v>
      </c>
    </row>
    <row r="2001" spans="1:8" ht="15.75">
      <c r="A2001" s="530">
        <v>1999</v>
      </c>
      <c r="B2001" s="17" t="s">
        <v>24760</v>
      </c>
      <c r="C2001" s="17" t="str">
        <f t="shared" si="57"/>
        <v>Yes</v>
      </c>
      <c r="D2001" s="17">
        <f t="shared" si="58"/>
        <v>2.7799999999999905</v>
      </c>
      <c r="E2001" s="555">
        <f t="shared" si="56"/>
        <v>7653.4412955465314</v>
      </c>
      <c r="F2001" s="554">
        <v>42565</v>
      </c>
      <c r="G2001" s="3" t="s">
        <v>24729</v>
      </c>
      <c r="H2001" s="308">
        <v>1.1255060728744899</v>
      </c>
    </row>
    <row r="2002" spans="1:8" ht="15.75">
      <c r="A2002" s="530">
        <v>2000</v>
      </c>
      <c r="B2002" s="17" t="s">
        <v>24761</v>
      </c>
      <c r="C2002" s="17" t="str">
        <f t="shared" si="57"/>
        <v>Yes</v>
      </c>
      <c r="D2002" s="17">
        <f t="shared" si="58"/>
        <v>1.8299999999999994</v>
      </c>
      <c r="E2002" s="555">
        <f t="shared" si="56"/>
        <v>5038.0566801619407</v>
      </c>
      <c r="F2002" s="554">
        <v>42565</v>
      </c>
      <c r="G2002" s="3" t="s">
        <v>24729</v>
      </c>
      <c r="H2002" s="308">
        <v>0.74089068825910898</v>
      </c>
    </row>
    <row r="2003" spans="1:8" ht="15.75">
      <c r="A2003" s="530">
        <v>2001</v>
      </c>
      <c r="B2003" s="17" t="s">
        <v>24762</v>
      </c>
      <c r="C2003" s="17" t="str">
        <f t="shared" si="57"/>
        <v>Yes</v>
      </c>
      <c r="D2003" s="17">
        <f t="shared" si="58"/>
        <v>1.8299999999999994</v>
      </c>
      <c r="E2003" s="555">
        <f t="shared" si="56"/>
        <v>5038.0566801619407</v>
      </c>
      <c r="F2003" s="554">
        <v>42565</v>
      </c>
      <c r="G2003" s="3" t="s">
        <v>24729</v>
      </c>
      <c r="H2003" s="308">
        <v>0.74089068825910898</v>
      </c>
    </row>
    <row r="2004" spans="1:8" ht="15.75">
      <c r="A2004" s="526">
        <v>2002</v>
      </c>
      <c r="B2004" s="17" t="s">
        <v>12343</v>
      </c>
      <c r="C2004" s="17" t="str">
        <f t="shared" si="57"/>
        <v>Yes</v>
      </c>
      <c r="D2004" s="17">
        <f t="shared" si="58"/>
        <v>3.080000000000009</v>
      </c>
      <c r="E2004" s="555">
        <f t="shared" si="56"/>
        <v>8479.3522267206718</v>
      </c>
      <c r="F2004" s="554">
        <v>42565</v>
      </c>
      <c r="G2004" s="3" t="s">
        <v>24729</v>
      </c>
      <c r="H2004" s="308">
        <v>1.24696356275304</v>
      </c>
    </row>
    <row r="2005" spans="1:8" ht="15.75">
      <c r="A2005" s="530">
        <v>2003</v>
      </c>
      <c r="B2005" s="17" t="s">
        <v>24763</v>
      </c>
      <c r="C2005" s="17" t="str">
        <f t="shared" si="57"/>
        <v>Yes</v>
      </c>
      <c r="D2005" s="17">
        <f t="shared" si="58"/>
        <v>3.080000000000009</v>
      </c>
      <c r="E2005" s="555">
        <f t="shared" si="56"/>
        <v>8479.3522267206718</v>
      </c>
      <c r="F2005" s="554">
        <v>42565</v>
      </c>
      <c r="G2005" s="3" t="s">
        <v>24729</v>
      </c>
      <c r="H2005" s="308">
        <v>1.24696356275304</v>
      </c>
    </row>
    <row r="2006" spans="1:8" ht="15.75">
      <c r="A2006" s="530">
        <v>2004</v>
      </c>
      <c r="B2006" s="17" t="s">
        <v>24764</v>
      </c>
      <c r="C2006" s="17" t="str">
        <f t="shared" si="57"/>
        <v>Yes</v>
      </c>
      <c r="D2006" s="17">
        <f t="shared" si="58"/>
        <v>3.080000000000009</v>
      </c>
      <c r="E2006" s="555">
        <f t="shared" si="56"/>
        <v>8479.3522267206718</v>
      </c>
      <c r="F2006" s="554">
        <v>42565</v>
      </c>
      <c r="G2006" s="3" t="s">
        <v>24729</v>
      </c>
      <c r="H2006" s="308">
        <v>1.24696356275304</v>
      </c>
    </row>
    <row r="2007" spans="1:8" ht="15.75">
      <c r="A2007" s="530">
        <v>2005</v>
      </c>
      <c r="B2007" s="17" t="s">
        <v>22074</v>
      </c>
      <c r="C2007" s="17" t="str">
        <f t="shared" si="57"/>
        <v>Yes</v>
      </c>
      <c r="D2007" s="17">
        <f t="shared" si="58"/>
        <v>3.080000000000009</v>
      </c>
      <c r="E2007" s="555">
        <f t="shared" si="56"/>
        <v>8479.3522267206718</v>
      </c>
      <c r="F2007" s="554">
        <v>42565</v>
      </c>
      <c r="G2007" s="3" t="s">
        <v>24729</v>
      </c>
      <c r="H2007" s="308">
        <v>1.24696356275304</v>
      </c>
    </row>
    <row r="2008" spans="1:8" ht="15.75">
      <c r="A2008" s="526">
        <v>2006</v>
      </c>
      <c r="B2008" s="17" t="s">
        <v>24765</v>
      </c>
      <c r="C2008" s="17" t="str">
        <f t="shared" si="57"/>
        <v>Yes</v>
      </c>
      <c r="D2008" s="17">
        <f t="shared" si="58"/>
        <v>3.1600000000000059</v>
      </c>
      <c r="E2008" s="555">
        <f t="shared" si="56"/>
        <v>8699.5951417004198</v>
      </c>
      <c r="F2008" s="554">
        <v>42565</v>
      </c>
      <c r="G2008" s="3" t="s">
        <v>24729</v>
      </c>
      <c r="H2008" s="308">
        <v>1.2793522267206501</v>
      </c>
    </row>
    <row r="2009" spans="1:8" ht="15.75">
      <c r="A2009" s="530">
        <v>2007</v>
      </c>
      <c r="B2009" s="17" t="s">
        <v>24766</v>
      </c>
      <c r="C2009" s="17" t="str">
        <f t="shared" si="57"/>
        <v>Yes</v>
      </c>
      <c r="D2009" s="17">
        <f t="shared" si="58"/>
        <v>1.1900000000000011</v>
      </c>
      <c r="E2009" s="555">
        <f t="shared" si="56"/>
        <v>3276.1133603238891</v>
      </c>
      <c r="F2009" s="554">
        <v>42565</v>
      </c>
      <c r="G2009" s="3" t="s">
        <v>24729</v>
      </c>
      <c r="H2009" s="308">
        <v>0.48178137651821901</v>
      </c>
    </row>
    <row r="2010" spans="1:8" ht="15.75">
      <c r="A2010" s="530">
        <v>2008</v>
      </c>
      <c r="B2010" s="17" t="s">
        <v>24767</v>
      </c>
      <c r="C2010" s="17" t="str">
        <f t="shared" si="57"/>
        <v>Yes</v>
      </c>
      <c r="D2010" s="17">
        <f t="shared" si="58"/>
        <v>1.1900000000000011</v>
      </c>
      <c r="E2010" s="555">
        <f t="shared" si="56"/>
        <v>3276.1133603238891</v>
      </c>
      <c r="F2010" s="554">
        <v>42565</v>
      </c>
      <c r="G2010" s="3" t="s">
        <v>24729</v>
      </c>
      <c r="H2010" s="308">
        <v>0.48178137651821901</v>
      </c>
    </row>
    <row r="2011" spans="1:8" ht="15.75">
      <c r="A2011" s="530">
        <v>2009</v>
      </c>
      <c r="B2011" s="17" t="s">
        <v>24768</v>
      </c>
      <c r="C2011" s="17" t="str">
        <f t="shared" si="57"/>
        <v>Yes</v>
      </c>
      <c r="D2011" s="17">
        <f t="shared" si="58"/>
        <v>2.0000000000000018</v>
      </c>
      <c r="E2011" s="555">
        <f t="shared" si="56"/>
        <v>5506.0728744939315</v>
      </c>
      <c r="F2011" s="554">
        <v>42565</v>
      </c>
      <c r="G2011" s="3" t="s">
        <v>24729</v>
      </c>
      <c r="H2011" s="308">
        <v>0.80971659919028405</v>
      </c>
    </row>
    <row r="2012" spans="1:8" ht="15.75">
      <c r="A2012" s="526">
        <v>2010</v>
      </c>
      <c r="B2012" s="17" t="s">
        <v>24769</v>
      </c>
      <c r="C2012" s="17" t="str">
        <f t="shared" si="57"/>
        <v>Yes</v>
      </c>
      <c r="D2012" s="17">
        <f t="shared" si="58"/>
        <v>0.36</v>
      </c>
      <c r="E2012" s="555">
        <f t="shared" si="56"/>
        <v>991.09311740890678</v>
      </c>
      <c r="F2012" s="554">
        <v>42565</v>
      </c>
      <c r="G2012" s="3" t="s">
        <v>24729</v>
      </c>
      <c r="H2012" s="308">
        <v>0.145748987854251</v>
      </c>
    </row>
    <row r="2013" spans="1:8" ht="15.75">
      <c r="A2013" s="530">
        <v>2011</v>
      </c>
      <c r="B2013" s="17" t="s">
        <v>24770</v>
      </c>
      <c r="C2013" s="17" t="str">
        <f t="shared" si="57"/>
        <v>Yes</v>
      </c>
      <c r="D2013" s="17">
        <f t="shared" si="58"/>
        <v>0.36</v>
      </c>
      <c r="E2013" s="555">
        <f t="shared" si="56"/>
        <v>991.09311740890678</v>
      </c>
      <c r="F2013" s="554">
        <v>42565</v>
      </c>
      <c r="G2013" s="3" t="s">
        <v>24729</v>
      </c>
      <c r="H2013" s="308">
        <v>0.145748987854251</v>
      </c>
    </row>
    <row r="2014" spans="1:8" ht="15.75">
      <c r="A2014" s="530">
        <v>2012</v>
      </c>
      <c r="B2014" s="17" t="s">
        <v>24771</v>
      </c>
      <c r="C2014" s="17" t="str">
        <f t="shared" si="57"/>
        <v>Yes</v>
      </c>
      <c r="D2014" s="17">
        <f t="shared" si="58"/>
        <v>0.36</v>
      </c>
      <c r="E2014" s="555">
        <f t="shared" si="56"/>
        <v>991.09311740890678</v>
      </c>
      <c r="F2014" s="554">
        <v>42565</v>
      </c>
      <c r="G2014" s="3" t="s">
        <v>24729</v>
      </c>
      <c r="H2014" s="308">
        <v>0.145748987854251</v>
      </c>
    </row>
    <row r="2015" spans="1:8" ht="15.75">
      <c r="A2015" s="530">
        <v>2013</v>
      </c>
      <c r="B2015" s="17" t="s">
        <v>24772</v>
      </c>
      <c r="C2015" s="17" t="str">
        <f t="shared" si="57"/>
        <v>Yes</v>
      </c>
      <c r="D2015" s="17">
        <f t="shared" si="58"/>
        <v>0.69999999999999951</v>
      </c>
      <c r="E2015" s="555">
        <f t="shared" si="56"/>
        <v>1927.1255060728731</v>
      </c>
      <c r="F2015" s="554">
        <v>42565</v>
      </c>
      <c r="G2015" s="3" t="s">
        <v>24729</v>
      </c>
      <c r="H2015" s="308">
        <v>0.28340080971659898</v>
      </c>
    </row>
    <row r="2016" spans="1:8" ht="15.75">
      <c r="A2016" s="526">
        <v>2014</v>
      </c>
      <c r="B2016" s="17" t="s">
        <v>24773</v>
      </c>
      <c r="C2016" s="17" t="str">
        <f t="shared" si="57"/>
        <v>Yes</v>
      </c>
      <c r="D2016" s="17">
        <f t="shared" si="58"/>
        <v>4.4460000000000006</v>
      </c>
      <c r="E2016" s="555">
        <f t="shared" si="56"/>
        <v>12240</v>
      </c>
      <c r="F2016" s="554">
        <v>42565</v>
      </c>
      <c r="G2016" s="3" t="s">
        <v>24729</v>
      </c>
      <c r="H2016" s="308">
        <v>1.8</v>
      </c>
    </row>
    <row r="2017" spans="1:8" ht="15.75">
      <c r="A2017" s="530">
        <v>2015</v>
      </c>
      <c r="B2017" s="17" t="s">
        <v>24774</v>
      </c>
      <c r="C2017" s="17" t="str">
        <f t="shared" si="57"/>
        <v>Yes</v>
      </c>
      <c r="D2017" s="17">
        <f t="shared" si="58"/>
        <v>2.5699999999999896</v>
      </c>
      <c r="E2017" s="555">
        <f t="shared" si="56"/>
        <v>7075.3036437246674</v>
      </c>
      <c r="F2017" s="554">
        <v>42565</v>
      </c>
      <c r="G2017" s="3" t="s">
        <v>24729</v>
      </c>
      <c r="H2017" s="308">
        <v>1.0404858299595099</v>
      </c>
    </row>
    <row r="2018" spans="1:8" ht="15.75">
      <c r="A2018" s="530">
        <v>2016</v>
      </c>
      <c r="B2018" s="17" t="s">
        <v>24775</v>
      </c>
      <c r="C2018" s="17" t="str">
        <f t="shared" si="57"/>
        <v>Yes</v>
      </c>
      <c r="D2018" s="17">
        <f t="shared" si="58"/>
        <v>2.5699999999999896</v>
      </c>
      <c r="E2018" s="555">
        <f t="shared" si="56"/>
        <v>7075.3036437246674</v>
      </c>
      <c r="F2018" s="554">
        <v>42565</v>
      </c>
      <c r="G2018" s="3" t="s">
        <v>24729</v>
      </c>
      <c r="H2018" s="308">
        <v>1.0404858299595099</v>
      </c>
    </row>
    <row r="2019" spans="1:8" ht="15.75">
      <c r="A2019" s="530">
        <v>2017</v>
      </c>
      <c r="B2019" s="17" t="s">
        <v>22096</v>
      </c>
      <c r="C2019" s="17" t="str">
        <f t="shared" si="57"/>
        <v>Yes</v>
      </c>
      <c r="D2019" s="17">
        <f t="shared" si="58"/>
        <v>3.4085999999999999</v>
      </c>
      <c r="E2019" s="555">
        <f t="shared" si="56"/>
        <v>9384</v>
      </c>
      <c r="F2019" s="554">
        <v>42565</v>
      </c>
      <c r="G2019" s="3" t="s">
        <v>24729</v>
      </c>
      <c r="H2019" s="308">
        <v>1.38</v>
      </c>
    </row>
    <row r="2020" spans="1:8" ht="15.75">
      <c r="A2020" s="526">
        <v>2018</v>
      </c>
      <c r="B2020" s="17" t="s">
        <v>24776</v>
      </c>
      <c r="C2020" s="17" t="str">
        <f t="shared" si="57"/>
        <v>Yes</v>
      </c>
      <c r="D2020" s="17">
        <f t="shared" si="58"/>
        <v>4.3099999999999987</v>
      </c>
      <c r="E2020" s="555">
        <f t="shared" si="56"/>
        <v>11865.587044534408</v>
      </c>
      <c r="F2020" s="554">
        <v>42565</v>
      </c>
      <c r="G2020" s="3" t="s">
        <v>24729</v>
      </c>
      <c r="H2020" s="308">
        <v>1.74493927125506</v>
      </c>
    </row>
    <row r="2021" spans="1:8" ht="15.75">
      <c r="A2021" s="530">
        <v>2019</v>
      </c>
      <c r="B2021" s="17" t="s">
        <v>24777</v>
      </c>
      <c r="C2021" s="17" t="str">
        <f t="shared" si="57"/>
        <v>Yes</v>
      </c>
      <c r="D2021" s="17">
        <f t="shared" si="58"/>
        <v>4.3099999999999987</v>
      </c>
      <c r="E2021" s="555">
        <f t="shared" si="56"/>
        <v>11865.587044534408</v>
      </c>
      <c r="F2021" s="554">
        <v>42565</v>
      </c>
      <c r="G2021" s="3" t="s">
        <v>24729</v>
      </c>
      <c r="H2021" s="308">
        <v>1.74493927125506</v>
      </c>
    </row>
    <row r="2022" spans="1:8" ht="15.75">
      <c r="A2022" s="530">
        <v>2020</v>
      </c>
      <c r="B2022" s="17" t="s">
        <v>24778</v>
      </c>
      <c r="C2022" s="17" t="str">
        <f t="shared" si="57"/>
        <v>Yes</v>
      </c>
      <c r="D2022" s="17">
        <f t="shared" si="58"/>
        <v>4.3099999999999987</v>
      </c>
      <c r="E2022" s="555">
        <f t="shared" si="56"/>
        <v>11865.587044534408</v>
      </c>
      <c r="F2022" s="554">
        <v>42565</v>
      </c>
      <c r="G2022" s="3" t="s">
        <v>24729</v>
      </c>
      <c r="H2022" s="308">
        <v>1.74493927125506</v>
      </c>
    </row>
    <row r="2023" spans="1:8" ht="15.75">
      <c r="A2023" s="530">
        <v>2021</v>
      </c>
      <c r="B2023" s="17" t="s">
        <v>24779</v>
      </c>
      <c r="C2023" s="17" t="str">
        <f t="shared" si="57"/>
        <v>Yes</v>
      </c>
      <c r="D2023" s="17">
        <f t="shared" si="58"/>
        <v>0.93999999999999961</v>
      </c>
      <c r="E2023" s="555">
        <f t="shared" si="56"/>
        <v>2587.8542510121447</v>
      </c>
      <c r="F2023" s="554">
        <v>42565</v>
      </c>
      <c r="G2023" s="3" t="s">
        <v>24729</v>
      </c>
      <c r="H2023" s="308">
        <v>0.38056680161943301</v>
      </c>
    </row>
    <row r="2024" spans="1:8" ht="15.75">
      <c r="A2024" s="526">
        <v>2022</v>
      </c>
      <c r="B2024" s="17" t="s">
        <v>24780</v>
      </c>
      <c r="C2024" s="17" t="str">
        <f t="shared" si="57"/>
        <v>Yes</v>
      </c>
      <c r="D2024" s="17">
        <f t="shared" si="58"/>
        <v>0.93999999999999961</v>
      </c>
      <c r="E2024" s="555">
        <f t="shared" si="56"/>
        <v>2587.8542510121447</v>
      </c>
      <c r="F2024" s="554">
        <v>42565</v>
      </c>
      <c r="G2024" s="3" t="s">
        <v>24729</v>
      </c>
      <c r="H2024" s="308">
        <v>0.38056680161943301</v>
      </c>
    </row>
    <row r="2025" spans="1:8" ht="15.75">
      <c r="A2025" s="530">
        <v>2023</v>
      </c>
      <c r="B2025" s="17" t="s">
        <v>24781</v>
      </c>
      <c r="C2025" s="17" t="str">
        <f t="shared" si="57"/>
        <v>Yes</v>
      </c>
      <c r="D2025" s="17">
        <f t="shared" si="58"/>
        <v>0.93999999999999961</v>
      </c>
      <c r="E2025" s="555">
        <f t="shared" si="56"/>
        <v>2587.8542510121447</v>
      </c>
      <c r="F2025" s="554">
        <v>42565</v>
      </c>
      <c r="G2025" s="3" t="s">
        <v>24729</v>
      </c>
      <c r="H2025" s="308">
        <v>0.38056680161943301</v>
      </c>
    </row>
    <row r="2026" spans="1:8" ht="15.75">
      <c r="A2026" s="530">
        <v>2024</v>
      </c>
      <c r="B2026" s="17" t="s">
        <v>24782</v>
      </c>
      <c r="C2026" s="17" t="str">
        <f t="shared" si="57"/>
        <v>Yes</v>
      </c>
      <c r="D2026" s="17">
        <f t="shared" si="58"/>
        <v>3.3399999999999923</v>
      </c>
      <c r="E2026" s="555">
        <f t="shared" si="56"/>
        <v>9195.1417004048362</v>
      </c>
      <c r="F2026" s="554">
        <v>42565</v>
      </c>
      <c r="G2026" s="3" t="s">
        <v>24729</v>
      </c>
      <c r="H2026" s="308">
        <v>1.3522267206477701</v>
      </c>
    </row>
    <row r="2027" spans="1:8" ht="15.75">
      <c r="A2027" s="530">
        <v>2025</v>
      </c>
      <c r="B2027" s="17" t="s">
        <v>17409</v>
      </c>
      <c r="C2027" s="17" t="str">
        <f t="shared" si="57"/>
        <v>Yes</v>
      </c>
      <c r="D2027" s="17">
        <f t="shared" si="58"/>
        <v>3.3399999999999923</v>
      </c>
      <c r="E2027" s="555">
        <f t="shared" si="56"/>
        <v>9195.1417004048362</v>
      </c>
      <c r="F2027" s="554">
        <v>42565</v>
      </c>
      <c r="G2027" s="3" t="s">
        <v>24729</v>
      </c>
      <c r="H2027" s="308">
        <v>1.3522267206477701</v>
      </c>
    </row>
    <row r="2028" spans="1:8" ht="15.75">
      <c r="A2028" s="526">
        <v>2026</v>
      </c>
      <c r="B2028" s="17" t="s">
        <v>24783</v>
      </c>
      <c r="C2028" s="17" t="str">
        <f t="shared" si="57"/>
        <v>Yes</v>
      </c>
      <c r="D2028" s="17">
        <f t="shared" si="58"/>
        <v>1.070000000000001</v>
      </c>
      <c r="E2028" s="555">
        <f t="shared" si="56"/>
        <v>2945.7489878542533</v>
      </c>
      <c r="F2028" s="554">
        <v>42565</v>
      </c>
      <c r="G2028" s="3" t="s">
        <v>24729</v>
      </c>
      <c r="H2028" s="308">
        <v>0.43319838056680199</v>
      </c>
    </row>
    <row r="2029" spans="1:8" ht="15.75">
      <c r="A2029" s="530">
        <v>2027</v>
      </c>
      <c r="B2029" s="17" t="s">
        <v>24784</v>
      </c>
      <c r="C2029" s="17" t="str">
        <f t="shared" si="57"/>
        <v>Yes</v>
      </c>
      <c r="D2029" s="17">
        <f t="shared" si="58"/>
        <v>1.0000000000000009</v>
      </c>
      <c r="E2029" s="555">
        <f t="shared" si="56"/>
        <v>2753.0364372469658</v>
      </c>
      <c r="F2029" s="554">
        <v>42565</v>
      </c>
      <c r="G2029" s="3" t="s">
        <v>24729</v>
      </c>
      <c r="H2029" s="308">
        <v>0.40485829959514202</v>
      </c>
    </row>
    <row r="2030" spans="1:8" ht="15.75">
      <c r="A2030" s="530">
        <v>2028</v>
      </c>
      <c r="B2030" s="17" t="s">
        <v>24785</v>
      </c>
      <c r="C2030" s="17" t="str">
        <f t="shared" si="57"/>
        <v>Yes</v>
      </c>
      <c r="D2030" s="17">
        <f t="shared" si="58"/>
        <v>2.5900000000000074</v>
      </c>
      <c r="E2030" s="555">
        <f t="shared" ref="E2030:E2093" si="59">H2030*6800</f>
        <v>7130.3643724696558</v>
      </c>
      <c r="F2030" s="554">
        <v>42565</v>
      </c>
      <c r="G2030" s="3" t="s">
        <v>24729</v>
      </c>
      <c r="H2030" s="308">
        <v>1.0485829959514199</v>
      </c>
    </row>
    <row r="2031" spans="1:8" ht="15.75">
      <c r="A2031" s="530">
        <v>2029</v>
      </c>
      <c r="B2031" s="17" t="s">
        <v>24647</v>
      </c>
      <c r="C2031" s="17" t="str">
        <f t="shared" si="57"/>
        <v>Yes</v>
      </c>
      <c r="D2031" s="17">
        <f t="shared" si="58"/>
        <v>2.5900000000000074</v>
      </c>
      <c r="E2031" s="555">
        <f t="shared" si="59"/>
        <v>7130.3643724696558</v>
      </c>
      <c r="F2031" s="554">
        <v>42565</v>
      </c>
      <c r="G2031" s="3" t="s">
        <v>24729</v>
      </c>
      <c r="H2031" s="308">
        <v>1.0485829959514199</v>
      </c>
    </row>
    <row r="2032" spans="1:8" ht="15.75">
      <c r="A2032" s="526">
        <v>2030</v>
      </c>
      <c r="B2032" s="17" t="s">
        <v>24786</v>
      </c>
      <c r="C2032" s="17" t="str">
        <f t="shared" si="57"/>
        <v>Yes</v>
      </c>
      <c r="D2032" s="17">
        <f t="shared" si="58"/>
        <v>4.9400000000000004</v>
      </c>
      <c r="E2032" s="555">
        <f t="shared" si="59"/>
        <v>13600</v>
      </c>
      <c r="F2032" s="554">
        <v>42565</v>
      </c>
      <c r="G2032" s="3" t="s">
        <v>24729</v>
      </c>
      <c r="H2032" s="308">
        <v>2</v>
      </c>
    </row>
    <row r="2033" spans="1:8" ht="15.75">
      <c r="A2033" s="530">
        <v>2031</v>
      </c>
      <c r="B2033" s="17" t="s">
        <v>24787</v>
      </c>
      <c r="C2033" s="17" t="str">
        <f t="shared" si="57"/>
        <v>Yes</v>
      </c>
      <c r="D2033" s="17">
        <f t="shared" si="58"/>
        <v>4.9400000000000004</v>
      </c>
      <c r="E2033" s="555">
        <f t="shared" si="59"/>
        <v>13600</v>
      </c>
      <c r="F2033" s="554">
        <v>42565</v>
      </c>
      <c r="G2033" s="3" t="s">
        <v>24729</v>
      </c>
      <c r="H2033" s="308">
        <v>2</v>
      </c>
    </row>
    <row r="2034" spans="1:8" ht="15.75">
      <c r="A2034" s="530">
        <v>2032</v>
      </c>
      <c r="B2034" s="17" t="s">
        <v>24788</v>
      </c>
      <c r="C2034" s="17" t="str">
        <f t="shared" si="57"/>
        <v>No</v>
      </c>
      <c r="D2034" s="17">
        <f t="shared" si="58"/>
        <v>4.9400000000000004</v>
      </c>
      <c r="E2034" s="555">
        <f t="shared" si="59"/>
        <v>13600</v>
      </c>
      <c r="F2034" s="554">
        <v>42565</v>
      </c>
      <c r="G2034" s="3" t="s">
        <v>24729</v>
      </c>
      <c r="H2034" s="308">
        <v>2</v>
      </c>
    </row>
    <row r="2035" spans="1:8" ht="15.75">
      <c r="A2035" s="530">
        <v>2033</v>
      </c>
      <c r="B2035" s="17" t="s">
        <v>23127</v>
      </c>
      <c r="C2035" s="17" t="str">
        <f t="shared" si="57"/>
        <v>No</v>
      </c>
      <c r="D2035" s="17">
        <f t="shared" si="58"/>
        <v>4.0999999999999979</v>
      </c>
      <c r="E2035" s="555">
        <f t="shared" si="59"/>
        <v>11287.449392712544</v>
      </c>
      <c r="F2035" s="554">
        <v>42565</v>
      </c>
      <c r="G2035" s="3" t="s">
        <v>24729</v>
      </c>
      <c r="H2035" s="308">
        <v>1.65991902834008</v>
      </c>
    </row>
    <row r="2036" spans="1:8" ht="15.75">
      <c r="A2036" s="526">
        <v>2034</v>
      </c>
      <c r="B2036" s="17" t="s">
        <v>24789</v>
      </c>
      <c r="C2036" s="17" t="str">
        <f t="shared" si="57"/>
        <v>No</v>
      </c>
      <c r="D2036" s="17">
        <f t="shared" si="58"/>
        <v>4.6699999999999955</v>
      </c>
      <c r="E2036" s="555">
        <f t="shared" si="59"/>
        <v>12856.680161943308</v>
      </c>
      <c r="F2036" s="554">
        <v>42565</v>
      </c>
      <c r="G2036" s="3" t="s">
        <v>24729</v>
      </c>
      <c r="H2036" s="308">
        <v>1.8906882591093099</v>
      </c>
    </row>
    <row r="2037" spans="1:8" ht="15.75">
      <c r="A2037" s="530">
        <v>2035</v>
      </c>
      <c r="B2037" s="17" t="s">
        <v>24790</v>
      </c>
      <c r="C2037" s="17" t="str">
        <f t="shared" si="57"/>
        <v>Yes</v>
      </c>
      <c r="D2037" s="17">
        <f t="shared" si="58"/>
        <v>2.3299999999999996</v>
      </c>
      <c r="E2037" s="555">
        <f t="shared" si="59"/>
        <v>6414.574898785424</v>
      </c>
      <c r="F2037" s="554">
        <v>42565</v>
      </c>
      <c r="G2037" s="3" t="s">
        <v>24729</v>
      </c>
      <c r="H2037" s="308">
        <v>0.94331983805667996</v>
      </c>
    </row>
    <row r="2038" spans="1:8" ht="15.75">
      <c r="A2038" s="530">
        <v>2036</v>
      </c>
      <c r="B2038" s="17" t="s">
        <v>24791</v>
      </c>
      <c r="C2038" s="17" t="str">
        <f t="shared" ref="C2038:C2101" si="60">IF(H2036=2,"No","Yes")</f>
        <v>Yes</v>
      </c>
      <c r="D2038" s="17">
        <f t="shared" si="58"/>
        <v>2.3299999999999996</v>
      </c>
      <c r="E2038" s="555">
        <f t="shared" si="59"/>
        <v>6414.574898785424</v>
      </c>
      <c r="F2038" s="554">
        <v>42565</v>
      </c>
      <c r="G2038" s="3" t="s">
        <v>24729</v>
      </c>
      <c r="H2038" s="308">
        <v>0.94331983805667996</v>
      </c>
    </row>
    <row r="2039" spans="1:8" ht="15.75">
      <c r="A2039" s="530">
        <v>2037</v>
      </c>
      <c r="B2039" s="17" t="s">
        <v>24792</v>
      </c>
      <c r="C2039" s="17" t="str">
        <f t="shared" si="60"/>
        <v>Yes</v>
      </c>
      <c r="D2039" s="17">
        <f t="shared" si="58"/>
        <v>4.5700000000000065</v>
      </c>
      <c r="E2039" s="555">
        <f t="shared" si="59"/>
        <v>12581.37651821864</v>
      </c>
      <c r="F2039" s="554">
        <v>42565</v>
      </c>
      <c r="G2039" s="3" t="s">
        <v>24729</v>
      </c>
      <c r="H2039" s="308">
        <v>1.8502024291498</v>
      </c>
    </row>
    <row r="2040" spans="1:8" ht="15.75">
      <c r="A2040" s="526">
        <v>2038</v>
      </c>
      <c r="B2040" s="17" t="s">
        <v>24793</v>
      </c>
      <c r="C2040" s="17" t="str">
        <f t="shared" si="60"/>
        <v>Yes</v>
      </c>
      <c r="D2040" s="17">
        <f t="shared" si="58"/>
        <v>2.3299999999999996</v>
      </c>
      <c r="E2040" s="555">
        <f t="shared" si="59"/>
        <v>6414.574898785424</v>
      </c>
      <c r="F2040" s="554">
        <v>42565</v>
      </c>
      <c r="G2040" s="3" t="s">
        <v>24729</v>
      </c>
      <c r="H2040" s="308">
        <v>0.94331983805667996</v>
      </c>
    </row>
    <row r="2041" spans="1:8" ht="15.75">
      <c r="A2041" s="530">
        <v>2039</v>
      </c>
      <c r="B2041" s="17" t="s">
        <v>24794</v>
      </c>
      <c r="C2041" s="17" t="str">
        <f t="shared" si="60"/>
        <v>Yes</v>
      </c>
      <c r="D2041" s="17">
        <f t="shared" si="58"/>
        <v>2.3299999999999996</v>
      </c>
      <c r="E2041" s="555">
        <f t="shared" si="59"/>
        <v>6414.574898785424</v>
      </c>
      <c r="F2041" s="554">
        <v>42565</v>
      </c>
      <c r="G2041" s="3" t="s">
        <v>24729</v>
      </c>
      <c r="H2041" s="308">
        <v>0.94331983805667996</v>
      </c>
    </row>
    <row r="2042" spans="1:8" ht="15.75">
      <c r="A2042" s="530">
        <v>2040</v>
      </c>
      <c r="B2042" s="17" t="s">
        <v>24795</v>
      </c>
      <c r="C2042" s="17" t="str">
        <f t="shared" si="60"/>
        <v>Yes</v>
      </c>
      <c r="D2042" s="17">
        <f t="shared" si="58"/>
        <v>2.3299999999999996</v>
      </c>
      <c r="E2042" s="555">
        <f t="shared" si="59"/>
        <v>6414.574898785424</v>
      </c>
      <c r="F2042" s="554">
        <v>42565</v>
      </c>
      <c r="G2042" s="3" t="s">
        <v>24729</v>
      </c>
      <c r="H2042" s="308">
        <v>0.94331983805667996</v>
      </c>
    </row>
    <row r="2043" spans="1:8" ht="15.75">
      <c r="A2043" s="530">
        <v>2041</v>
      </c>
      <c r="B2043" s="17" t="s">
        <v>24796</v>
      </c>
      <c r="C2043" s="17" t="str">
        <f t="shared" si="60"/>
        <v>Yes</v>
      </c>
      <c r="D2043" s="17">
        <f t="shared" si="58"/>
        <v>2.3299999999999996</v>
      </c>
      <c r="E2043" s="555">
        <f t="shared" si="59"/>
        <v>6414.574898785424</v>
      </c>
      <c r="F2043" s="554">
        <v>42565</v>
      </c>
      <c r="G2043" s="3" t="s">
        <v>24729</v>
      </c>
      <c r="H2043" s="308">
        <v>0.94331983805667996</v>
      </c>
    </row>
    <row r="2044" spans="1:8" ht="15.75">
      <c r="A2044" s="526">
        <v>2042</v>
      </c>
      <c r="B2044" s="17" t="s">
        <v>24797</v>
      </c>
      <c r="C2044" s="17" t="str">
        <f t="shared" si="60"/>
        <v>Yes</v>
      </c>
      <c r="D2044" s="17">
        <f t="shared" si="58"/>
        <v>4.6400000000000059</v>
      </c>
      <c r="E2044" s="555">
        <f t="shared" si="59"/>
        <v>12774.089068825928</v>
      </c>
      <c r="F2044" s="554">
        <v>42565</v>
      </c>
      <c r="G2044" s="3" t="s">
        <v>24729</v>
      </c>
      <c r="H2044" s="308">
        <v>1.8785425101214599</v>
      </c>
    </row>
    <row r="2045" spans="1:8" ht="15.75">
      <c r="A2045" s="530">
        <v>2043</v>
      </c>
      <c r="B2045" s="17" t="s">
        <v>23127</v>
      </c>
      <c r="C2045" s="17" t="str">
        <f t="shared" si="60"/>
        <v>Yes</v>
      </c>
      <c r="D2045" s="17">
        <f t="shared" si="58"/>
        <v>2.8200000000000012</v>
      </c>
      <c r="E2045" s="555">
        <f t="shared" si="59"/>
        <v>7763.56275303644</v>
      </c>
      <c r="F2045" s="554">
        <v>42565</v>
      </c>
      <c r="G2045" s="3" t="s">
        <v>24729</v>
      </c>
      <c r="H2045" s="308">
        <v>1.1417004048582999</v>
      </c>
    </row>
    <row r="2046" spans="1:8" ht="15.75">
      <c r="A2046" s="530">
        <v>2044</v>
      </c>
      <c r="B2046" s="17" t="s">
        <v>24798</v>
      </c>
      <c r="C2046" s="17" t="str">
        <f t="shared" si="60"/>
        <v>Yes</v>
      </c>
      <c r="D2046" s="17">
        <f t="shared" si="58"/>
        <v>2.8200000000000012</v>
      </c>
      <c r="E2046" s="555">
        <f t="shared" si="59"/>
        <v>7763.56275303644</v>
      </c>
      <c r="F2046" s="554">
        <v>42565</v>
      </c>
      <c r="G2046" s="3" t="s">
        <v>24729</v>
      </c>
      <c r="H2046" s="308">
        <v>1.1417004048582999</v>
      </c>
    </row>
    <row r="2047" spans="1:8" ht="15.75">
      <c r="A2047" s="530">
        <v>2045</v>
      </c>
      <c r="B2047" s="17" t="s">
        <v>24799</v>
      </c>
      <c r="C2047" s="17" t="str">
        <f t="shared" si="60"/>
        <v>Yes</v>
      </c>
      <c r="D2047" s="17">
        <f t="shared" si="58"/>
        <v>2.8200000000000012</v>
      </c>
      <c r="E2047" s="555">
        <f t="shared" si="59"/>
        <v>7763.56275303644</v>
      </c>
      <c r="F2047" s="554">
        <v>42613</v>
      </c>
      <c r="G2047" s="3" t="s">
        <v>24729</v>
      </c>
      <c r="H2047" s="308">
        <v>1.1417004048582999</v>
      </c>
    </row>
    <row r="2048" spans="1:8" ht="15.75">
      <c r="A2048" s="526">
        <v>2046</v>
      </c>
      <c r="B2048" s="17" t="s">
        <v>24800</v>
      </c>
      <c r="C2048" s="17" t="str">
        <f t="shared" si="60"/>
        <v>Yes</v>
      </c>
      <c r="D2048" s="17">
        <f t="shared" si="58"/>
        <v>0.74999999999999933</v>
      </c>
      <c r="E2048" s="555">
        <f t="shared" si="59"/>
        <v>2064.7773279352205</v>
      </c>
      <c r="F2048" s="554">
        <v>42565</v>
      </c>
      <c r="G2048" s="3" t="s">
        <v>24729</v>
      </c>
      <c r="H2048" s="308">
        <v>0.30364372469635598</v>
      </c>
    </row>
    <row r="2049" spans="1:8" ht="15.75">
      <c r="A2049" s="530">
        <v>2047</v>
      </c>
      <c r="B2049" s="17" t="s">
        <v>24801</v>
      </c>
      <c r="C2049" s="17" t="str">
        <f t="shared" si="60"/>
        <v>Yes</v>
      </c>
      <c r="D2049" s="17">
        <f t="shared" si="58"/>
        <v>0.64999999999999969</v>
      </c>
      <c r="E2049" s="555">
        <f t="shared" si="59"/>
        <v>1789.4736842105256</v>
      </c>
      <c r="F2049" s="554">
        <v>42613</v>
      </c>
      <c r="G2049" s="3" t="s">
        <v>24729</v>
      </c>
      <c r="H2049" s="308">
        <v>0.26315789473684198</v>
      </c>
    </row>
    <row r="2050" spans="1:8" ht="15.75">
      <c r="A2050" s="530">
        <v>2048</v>
      </c>
      <c r="B2050" s="17" t="s">
        <v>24802</v>
      </c>
      <c r="C2050" s="17" t="str">
        <f t="shared" si="60"/>
        <v>Yes</v>
      </c>
      <c r="D2050" s="17">
        <f t="shared" si="58"/>
        <v>0.72</v>
      </c>
      <c r="E2050" s="555">
        <f t="shared" si="59"/>
        <v>1982.1862348178136</v>
      </c>
      <c r="F2050" s="554">
        <v>42565</v>
      </c>
      <c r="G2050" s="3" t="s">
        <v>24729</v>
      </c>
      <c r="H2050" s="308">
        <v>0.291497975708502</v>
      </c>
    </row>
    <row r="2051" spans="1:8" ht="15.75">
      <c r="A2051" s="530">
        <v>2049</v>
      </c>
      <c r="B2051" s="17" t="s">
        <v>17400</v>
      </c>
      <c r="C2051" s="17" t="str">
        <f t="shared" si="60"/>
        <v>Yes</v>
      </c>
      <c r="D2051" s="17">
        <f t="shared" si="58"/>
        <v>2.4499999999999997</v>
      </c>
      <c r="E2051" s="555">
        <f t="shared" si="59"/>
        <v>6744.9392712550598</v>
      </c>
      <c r="F2051" s="554">
        <v>42613</v>
      </c>
      <c r="G2051" s="3" t="s">
        <v>24729</v>
      </c>
      <c r="H2051" s="308">
        <v>0.99190283400809698</v>
      </c>
    </row>
    <row r="2052" spans="1:8" ht="15.75">
      <c r="A2052" s="526">
        <v>2050</v>
      </c>
      <c r="B2052" s="17" t="s">
        <v>24803</v>
      </c>
      <c r="C2052" s="17" t="str">
        <f t="shared" si="60"/>
        <v>Yes</v>
      </c>
      <c r="D2052" s="17">
        <f t="shared" si="58"/>
        <v>2.4499999999999997</v>
      </c>
      <c r="E2052" s="555">
        <f t="shared" si="59"/>
        <v>6744.9392712550598</v>
      </c>
      <c r="F2052" s="554">
        <v>42565</v>
      </c>
      <c r="G2052" s="3" t="s">
        <v>24729</v>
      </c>
      <c r="H2052" s="308">
        <v>0.99190283400809698</v>
      </c>
    </row>
    <row r="2053" spans="1:8" ht="15.75">
      <c r="A2053" s="530">
        <v>2051</v>
      </c>
      <c r="B2053" s="17" t="s">
        <v>24804</v>
      </c>
      <c r="C2053" s="17" t="str">
        <f t="shared" si="60"/>
        <v>Yes</v>
      </c>
      <c r="D2053" s="17">
        <f t="shared" ref="D2053:D2116" si="61">H2053*2.47</f>
        <v>1.3699999999999999</v>
      </c>
      <c r="E2053" s="555">
        <f t="shared" si="59"/>
        <v>3771.6599190283396</v>
      </c>
      <c r="F2053" s="554">
        <v>42565</v>
      </c>
      <c r="G2053" s="3" t="s">
        <v>24729</v>
      </c>
      <c r="H2053" s="308">
        <v>0.55465587044534403</v>
      </c>
    </row>
    <row r="2054" spans="1:8" ht="15.75">
      <c r="A2054" s="530">
        <v>2052</v>
      </c>
      <c r="B2054" s="17" t="s">
        <v>24805</v>
      </c>
      <c r="C2054" s="17" t="str">
        <f t="shared" si="60"/>
        <v>Yes</v>
      </c>
      <c r="D2054" s="17">
        <f t="shared" si="61"/>
        <v>4.9400000000000004</v>
      </c>
      <c r="E2054" s="555">
        <f t="shared" si="59"/>
        <v>13600</v>
      </c>
      <c r="F2054" s="554">
        <v>42565</v>
      </c>
      <c r="G2054" s="3" t="s">
        <v>24729</v>
      </c>
      <c r="H2054" s="308">
        <v>2</v>
      </c>
    </row>
    <row r="2055" spans="1:8" ht="15.75">
      <c r="A2055" s="530">
        <v>2053</v>
      </c>
      <c r="B2055" s="17" t="s">
        <v>24806</v>
      </c>
      <c r="C2055" s="17" t="str">
        <f t="shared" si="60"/>
        <v>Yes</v>
      </c>
      <c r="D2055" s="17">
        <f t="shared" si="61"/>
        <v>4.9400000000000004</v>
      </c>
      <c r="E2055" s="555">
        <f t="shared" si="59"/>
        <v>13600</v>
      </c>
      <c r="F2055" s="554">
        <v>42565</v>
      </c>
      <c r="G2055" s="3" t="s">
        <v>24729</v>
      </c>
      <c r="H2055" s="308">
        <v>2</v>
      </c>
    </row>
    <row r="2056" spans="1:8" ht="15.75">
      <c r="A2056" s="526">
        <v>2054</v>
      </c>
      <c r="B2056" s="17" t="s">
        <v>12174</v>
      </c>
      <c r="C2056" s="17" t="str">
        <f t="shared" si="60"/>
        <v>No</v>
      </c>
      <c r="D2056" s="17">
        <f t="shared" si="61"/>
        <v>0.62000000000000044</v>
      </c>
      <c r="E2056" s="555">
        <f t="shared" si="59"/>
        <v>1706.8825910931184</v>
      </c>
      <c r="F2056" s="554">
        <v>42565</v>
      </c>
      <c r="G2056" s="3" t="s">
        <v>24729</v>
      </c>
      <c r="H2056" s="308">
        <v>0.251012145748988</v>
      </c>
    </row>
    <row r="2057" spans="1:8" ht="15.75">
      <c r="A2057" s="530">
        <v>2055</v>
      </c>
      <c r="B2057" s="17" t="s">
        <v>24807</v>
      </c>
      <c r="C2057" s="17" t="str">
        <f t="shared" si="60"/>
        <v>No</v>
      </c>
      <c r="D2057" s="17">
        <f t="shared" si="61"/>
        <v>0.62000000000000044</v>
      </c>
      <c r="E2057" s="555">
        <f t="shared" si="59"/>
        <v>1706.8825910931184</v>
      </c>
      <c r="F2057" s="554">
        <v>42565</v>
      </c>
      <c r="G2057" s="3" t="s">
        <v>24729</v>
      </c>
      <c r="H2057" s="308">
        <v>0.251012145748988</v>
      </c>
    </row>
    <row r="2058" spans="1:8" ht="15.75">
      <c r="A2058" s="530">
        <v>2056</v>
      </c>
      <c r="B2058" s="17" t="s">
        <v>24808</v>
      </c>
      <c r="C2058" s="17" t="str">
        <f t="shared" si="60"/>
        <v>Yes</v>
      </c>
      <c r="D2058" s="17">
        <f t="shared" si="61"/>
        <v>0.62000000000000044</v>
      </c>
      <c r="E2058" s="555">
        <f t="shared" si="59"/>
        <v>1706.8825910931184</v>
      </c>
      <c r="F2058" s="554">
        <v>42565</v>
      </c>
      <c r="G2058" s="3" t="s">
        <v>24729</v>
      </c>
      <c r="H2058" s="308">
        <v>0.251012145748988</v>
      </c>
    </row>
    <row r="2059" spans="1:8" ht="15.75">
      <c r="A2059" s="530">
        <v>2057</v>
      </c>
      <c r="B2059" s="17" t="s">
        <v>24809</v>
      </c>
      <c r="C2059" s="17" t="str">
        <f t="shared" si="60"/>
        <v>Yes</v>
      </c>
      <c r="D2059" s="17">
        <f t="shared" si="61"/>
        <v>3.5200000000000031</v>
      </c>
      <c r="E2059" s="555">
        <f t="shared" si="59"/>
        <v>9690.6882591093199</v>
      </c>
      <c r="F2059" s="554">
        <v>42565</v>
      </c>
      <c r="G2059" s="3" t="s">
        <v>24729</v>
      </c>
      <c r="H2059" s="308">
        <v>1.4251012145749</v>
      </c>
    </row>
    <row r="2060" spans="1:8" ht="15.75">
      <c r="A2060" s="526">
        <v>2058</v>
      </c>
      <c r="B2060" s="17" t="s">
        <v>24810</v>
      </c>
      <c r="C2060" s="17" t="str">
        <f t="shared" si="60"/>
        <v>Yes</v>
      </c>
      <c r="D2060" s="17">
        <f t="shared" si="61"/>
        <v>1.8299999999999994</v>
      </c>
      <c r="E2060" s="555">
        <f t="shared" si="59"/>
        <v>5038.0566801619407</v>
      </c>
      <c r="F2060" s="554">
        <v>42613</v>
      </c>
      <c r="G2060" s="3" t="s">
        <v>24729</v>
      </c>
      <c r="H2060" s="308">
        <v>0.74089068825910898</v>
      </c>
    </row>
    <row r="2061" spans="1:8" ht="15.75">
      <c r="A2061" s="530">
        <v>2059</v>
      </c>
      <c r="B2061" s="17" t="s">
        <v>24811</v>
      </c>
      <c r="C2061" s="17" t="str">
        <f t="shared" si="60"/>
        <v>Yes</v>
      </c>
      <c r="D2061" s="17">
        <f t="shared" si="61"/>
        <v>1.8299999999999994</v>
      </c>
      <c r="E2061" s="555">
        <f t="shared" si="59"/>
        <v>5038.0566801619407</v>
      </c>
      <c r="F2061" s="554">
        <v>42565</v>
      </c>
      <c r="G2061" s="3" t="s">
        <v>24729</v>
      </c>
      <c r="H2061" s="308">
        <v>0.74089068825910898</v>
      </c>
    </row>
    <row r="2062" spans="1:8" ht="15.75">
      <c r="A2062" s="530">
        <v>2060</v>
      </c>
      <c r="B2062" s="17" t="s">
        <v>24812</v>
      </c>
      <c r="C2062" s="17" t="str">
        <f t="shared" si="60"/>
        <v>Yes</v>
      </c>
      <c r="D2062" s="17">
        <f t="shared" si="61"/>
        <v>1.8299999999999994</v>
      </c>
      <c r="E2062" s="555">
        <f t="shared" si="59"/>
        <v>5038.0566801619407</v>
      </c>
      <c r="F2062" s="554">
        <v>42565</v>
      </c>
      <c r="G2062" s="3" t="s">
        <v>24729</v>
      </c>
      <c r="H2062" s="308">
        <v>0.74089068825910898</v>
      </c>
    </row>
    <row r="2063" spans="1:8" ht="15.75">
      <c r="A2063" s="530">
        <v>2061</v>
      </c>
      <c r="B2063" s="17" t="s">
        <v>24813</v>
      </c>
      <c r="C2063" s="17" t="str">
        <f t="shared" si="60"/>
        <v>Yes</v>
      </c>
      <c r="D2063" s="17">
        <f t="shared" si="61"/>
        <v>1.8299999999999994</v>
      </c>
      <c r="E2063" s="555">
        <f t="shared" si="59"/>
        <v>5038.0566801619407</v>
      </c>
      <c r="F2063" s="554">
        <v>42613</v>
      </c>
      <c r="G2063" s="3" t="s">
        <v>24729</v>
      </c>
      <c r="H2063" s="308">
        <v>0.74089068825910898</v>
      </c>
    </row>
    <row r="2064" spans="1:8" ht="15.75">
      <c r="A2064" s="526">
        <v>2062</v>
      </c>
      <c r="B2064" s="17" t="s">
        <v>24814</v>
      </c>
      <c r="C2064" s="17" t="str">
        <f t="shared" si="60"/>
        <v>Yes</v>
      </c>
      <c r="D2064" s="17">
        <f t="shared" si="61"/>
        <v>3.5074000000000001</v>
      </c>
      <c r="E2064" s="555">
        <f t="shared" si="59"/>
        <v>9656</v>
      </c>
      <c r="F2064" s="554">
        <v>42565</v>
      </c>
      <c r="G2064" s="3" t="s">
        <v>24729</v>
      </c>
      <c r="H2064" s="308">
        <v>1.42</v>
      </c>
    </row>
    <row r="2065" spans="1:8" ht="15.75">
      <c r="A2065" s="530">
        <v>2063</v>
      </c>
      <c r="B2065" s="17" t="s">
        <v>21890</v>
      </c>
      <c r="C2065" s="17" t="str">
        <f t="shared" si="60"/>
        <v>Yes</v>
      </c>
      <c r="D2065" s="17">
        <f t="shared" si="61"/>
        <v>1.6800000000000002</v>
      </c>
      <c r="E2065" s="555">
        <f t="shared" si="59"/>
        <v>4625.1012145748982</v>
      </c>
      <c r="F2065" s="554">
        <v>42565</v>
      </c>
      <c r="G2065" s="3" t="s">
        <v>24729</v>
      </c>
      <c r="H2065" s="308">
        <v>0.68016194331983804</v>
      </c>
    </row>
    <row r="2066" spans="1:8" ht="15.75">
      <c r="A2066" s="530">
        <v>2064</v>
      </c>
      <c r="B2066" s="17" t="s">
        <v>23284</v>
      </c>
      <c r="C2066" s="17" t="str">
        <f t="shared" si="60"/>
        <v>Yes</v>
      </c>
      <c r="D2066" s="17">
        <f t="shared" si="61"/>
        <v>1.6800000000000002</v>
      </c>
      <c r="E2066" s="555">
        <f t="shared" si="59"/>
        <v>4625.1012145748982</v>
      </c>
      <c r="F2066" s="554">
        <v>42565</v>
      </c>
      <c r="G2066" s="3" t="s">
        <v>24729</v>
      </c>
      <c r="H2066" s="308">
        <v>0.68016194331983804</v>
      </c>
    </row>
    <row r="2067" spans="1:8" ht="15.75">
      <c r="A2067" s="530">
        <v>2065</v>
      </c>
      <c r="B2067" s="17" t="s">
        <v>24815</v>
      </c>
      <c r="C2067" s="17" t="str">
        <f t="shared" si="60"/>
        <v>Yes</v>
      </c>
      <c r="D2067" s="17">
        <f t="shared" si="61"/>
        <v>1.6800000000000002</v>
      </c>
      <c r="E2067" s="555">
        <f t="shared" si="59"/>
        <v>4625.1012145748982</v>
      </c>
      <c r="F2067" s="554">
        <v>42565</v>
      </c>
      <c r="G2067" s="3" t="s">
        <v>24729</v>
      </c>
      <c r="H2067" s="308">
        <v>0.68016194331983804</v>
      </c>
    </row>
    <row r="2068" spans="1:8" ht="15.75">
      <c r="A2068" s="526">
        <v>2066</v>
      </c>
      <c r="B2068" s="17" t="s">
        <v>24816</v>
      </c>
      <c r="C2068" s="17" t="str">
        <f t="shared" si="60"/>
        <v>Yes</v>
      </c>
      <c r="D2068" s="17">
        <f t="shared" si="61"/>
        <v>0.84999999999999887</v>
      </c>
      <c r="E2068" s="555">
        <f t="shared" si="59"/>
        <v>2340.080971659916</v>
      </c>
      <c r="F2068" s="554">
        <v>42565</v>
      </c>
      <c r="G2068" s="3" t="s">
        <v>24729</v>
      </c>
      <c r="H2068" s="308">
        <v>0.34412955465586997</v>
      </c>
    </row>
    <row r="2069" spans="1:8" ht="15.75">
      <c r="A2069" s="530">
        <v>2067</v>
      </c>
      <c r="B2069" s="17" t="s">
        <v>24817</v>
      </c>
      <c r="C2069" s="17" t="str">
        <f t="shared" si="60"/>
        <v>Yes</v>
      </c>
      <c r="D2069" s="17">
        <f t="shared" si="61"/>
        <v>1.0399999999999991</v>
      </c>
      <c r="E2069" s="555">
        <f t="shared" si="59"/>
        <v>2863.1578947368398</v>
      </c>
      <c r="F2069" s="554">
        <v>42565</v>
      </c>
      <c r="G2069" s="3" t="s">
        <v>24729</v>
      </c>
      <c r="H2069" s="308">
        <v>0.42105263157894701</v>
      </c>
    </row>
    <row r="2070" spans="1:8" ht="15.75">
      <c r="A2070" s="530">
        <v>2068</v>
      </c>
      <c r="B2070" s="17" t="s">
        <v>24818</v>
      </c>
      <c r="C2070" s="17" t="str">
        <f t="shared" si="60"/>
        <v>Yes</v>
      </c>
      <c r="D2070" s="17">
        <f t="shared" si="61"/>
        <v>0.77999999999999881</v>
      </c>
      <c r="E2070" s="555">
        <f t="shared" si="59"/>
        <v>2147.368421052628</v>
      </c>
      <c r="F2070" s="554">
        <v>42565</v>
      </c>
      <c r="G2070" s="3" t="s">
        <v>24729</v>
      </c>
      <c r="H2070" s="308">
        <v>0.31578947368421001</v>
      </c>
    </row>
    <row r="2071" spans="1:8" ht="15.75">
      <c r="A2071" s="530">
        <v>2069</v>
      </c>
      <c r="B2071" s="17" t="s">
        <v>24819</v>
      </c>
      <c r="C2071" s="17" t="str">
        <f t="shared" si="60"/>
        <v>Yes</v>
      </c>
      <c r="D2071" s="17">
        <f t="shared" si="61"/>
        <v>0.18999999999999995</v>
      </c>
      <c r="E2071" s="555">
        <f t="shared" si="59"/>
        <v>523.07692307692287</v>
      </c>
      <c r="F2071" s="554">
        <v>42613</v>
      </c>
      <c r="G2071" s="3" t="s">
        <v>24729</v>
      </c>
      <c r="H2071" s="308">
        <v>7.69230769230769E-2</v>
      </c>
    </row>
    <row r="2072" spans="1:8" ht="15.75">
      <c r="A2072" s="526">
        <v>2070</v>
      </c>
      <c r="B2072" s="17" t="s">
        <v>24820</v>
      </c>
      <c r="C2072" s="17" t="str">
        <f t="shared" si="60"/>
        <v>Yes</v>
      </c>
      <c r="D2072" s="17">
        <f t="shared" si="61"/>
        <v>0.48999999999999899</v>
      </c>
      <c r="E2072" s="555">
        <f t="shared" si="59"/>
        <v>1348.9878542510091</v>
      </c>
      <c r="F2072" s="554">
        <v>42565</v>
      </c>
      <c r="G2072" s="3" t="s">
        <v>24729</v>
      </c>
      <c r="H2072" s="308">
        <v>0.198380566801619</v>
      </c>
    </row>
    <row r="2073" spans="1:8" ht="15.75">
      <c r="A2073" s="530">
        <v>2071</v>
      </c>
      <c r="B2073" s="17" t="s">
        <v>24541</v>
      </c>
      <c r="C2073" s="17" t="str">
        <f t="shared" si="60"/>
        <v>Yes</v>
      </c>
      <c r="D2073" s="17">
        <f t="shared" si="61"/>
        <v>0.86000000000000032</v>
      </c>
      <c r="E2073" s="555">
        <f t="shared" si="59"/>
        <v>2367.6113360323893</v>
      </c>
      <c r="F2073" s="554">
        <v>42565</v>
      </c>
      <c r="G2073" s="3" t="s">
        <v>24729</v>
      </c>
      <c r="H2073" s="308">
        <v>0.34817813765182198</v>
      </c>
    </row>
    <row r="2074" spans="1:8" ht="15.75">
      <c r="A2074" s="530">
        <v>2072</v>
      </c>
      <c r="B2074" s="17" t="s">
        <v>24821</v>
      </c>
      <c r="C2074" s="17" t="str">
        <f t="shared" si="60"/>
        <v>Yes</v>
      </c>
      <c r="D2074" s="17">
        <f t="shared" si="61"/>
        <v>1.8700000000000003</v>
      </c>
      <c r="E2074" s="555">
        <f t="shared" si="59"/>
        <v>5148.178137651822</v>
      </c>
      <c r="F2074" s="554">
        <v>42565</v>
      </c>
      <c r="G2074" s="3" t="s">
        <v>24729</v>
      </c>
      <c r="H2074" s="308">
        <v>0.75708502024291502</v>
      </c>
    </row>
    <row r="2075" spans="1:8" ht="15.75">
      <c r="A2075" s="530">
        <v>2073</v>
      </c>
      <c r="B2075" s="17" t="s">
        <v>24822</v>
      </c>
      <c r="C2075" s="17" t="str">
        <f t="shared" si="60"/>
        <v>Yes</v>
      </c>
      <c r="D2075" s="17">
        <f t="shared" si="61"/>
        <v>1.5800000000000005</v>
      </c>
      <c r="E2075" s="555">
        <f t="shared" si="59"/>
        <v>4349.7975708502036</v>
      </c>
      <c r="F2075" s="554">
        <v>42565</v>
      </c>
      <c r="G2075" s="3" t="s">
        <v>24729</v>
      </c>
      <c r="H2075" s="308">
        <v>0.63967611336032404</v>
      </c>
    </row>
    <row r="2076" spans="1:8" ht="15.75">
      <c r="A2076" s="526">
        <v>2074</v>
      </c>
      <c r="B2076" s="17" t="s">
        <v>24823</v>
      </c>
      <c r="C2076" s="17" t="str">
        <f t="shared" si="60"/>
        <v>Yes</v>
      </c>
      <c r="D2076" s="17">
        <f t="shared" si="61"/>
        <v>0.2600000000000004</v>
      </c>
      <c r="E2076" s="555">
        <f t="shared" si="59"/>
        <v>715.78947368421166</v>
      </c>
      <c r="F2076" s="554">
        <v>42613</v>
      </c>
      <c r="G2076" s="3" t="s">
        <v>24729</v>
      </c>
      <c r="H2076" s="308">
        <v>0.105263157894737</v>
      </c>
    </row>
    <row r="2077" spans="1:8" ht="15.75">
      <c r="A2077" s="530">
        <v>2075</v>
      </c>
      <c r="B2077" s="17" t="s">
        <v>24824</v>
      </c>
      <c r="C2077" s="17" t="str">
        <f t="shared" si="60"/>
        <v>Yes</v>
      </c>
      <c r="D2077" s="17">
        <f t="shared" si="61"/>
        <v>0.16000000000000009</v>
      </c>
      <c r="E2077" s="555">
        <f t="shared" si="59"/>
        <v>440.48582995951438</v>
      </c>
      <c r="F2077" s="554">
        <v>42565</v>
      </c>
      <c r="G2077" s="3" t="s">
        <v>24729</v>
      </c>
      <c r="H2077" s="308">
        <v>6.47773279352227E-2</v>
      </c>
    </row>
    <row r="2078" spans="1:8" ht="15.75">
      <c r="A2078" s="530">
        <v>2076</v>
      </c>
      <c r="B2078" s="17" t="s">
        <v>24825</v>
      </c>
      <c r="C2078" s="17" t="str">
        <f t="shared" si="60"/>
        <v>Yes</v>
      </c>
      <c r="D2078" s="17">
        <f t="shared" si="61"/>
        <v>0.16000000000000009</v>
      </c>
      <c r="E2078" s="555">
        <f t="shared" si="59"/>
        <v>440.48582995951438</v>
      </c>
      <c r="F2078" s="554">
        <v>42565</v>
      </c>
      <c r="G2078" s="3" t="s">
        <v>24729</v>
      </c>
      <c r="H2078" s="308">
        <v>6.47773279352227E-2</v>
      </c>
    </row>
    <row r="2079" spans="1:8" ht="15.75">
      <c r="A2079" s="530">
        <v>2077</v>
      </c>
      <c r="B2079" s="17" t="s">
        <v>24826</v>
      </c>
      <c r="C2079" s="17" t="str">
        <f t="shared" si="60"/>
        <v>Yes</v>
      </c>
      <c r="D2079" s="17">
        <f t="shared" si="61"/>
        <v>0.71000000000000096</v>
      </c>
      <c r="E2079" s="555">
        <f t="shared" si="59"/>
        <v>1954.6558704453466</v>
      </c>
      <c r="F2079" s="554">
        <v>42565</v>
      </c>
      <c r="G2079" s="3" t="s">
        <v>24729</v>
      </c>
      <c r="H2079" s="308">
        <v>0.28744939271255099</v>
      </c>
    </row>
    <row r="2080" spans="1:8" ht="15.75">
      <c r="A2080" s="526">
        <v>2078</v>
      </c>
      <c r="B2080" s="17" t="s">
        <v>12215</v>
      </c>
      <c r="C2080" s="17" t="str">
        <f t="shared" si="60"/>
        <v>Yes</v>
      </c>
      <c r="D2080" s="17">
        <f t="shared" si="61"/>
        <v>3.2599999999999953</v>
      </c>
      <c r="E2080" s="555">
        <f t="shared" si="59"/>
        <v>8974.8987854250881</v>
      </c>
      <c r="F2080" s="554">
        <v>42565</v>
      </c>
      <c r="G2080" s="3" t="s">
        <v>24729</v>
      </c>
      <c r="H2080" s="308">
        <v>1.31983805668016</v>
      </c>
    </row>
    <row r="2081" spans="1:8" ht="15.75">
      <c r="A2081" s="530">
        <v>2079</v>
      </c>
      <c r="B2081" s="17" t="s">
        <v>23006</v>
      </c>
      <c r="C2081" s="17" t="str">
        <f t="shared" si="60"/>
        <v>Yes</v>
      </c>
      <c r="D2081" s="17">
        <f t="shared" si="61"/>
        <v>0.67999999999999916</v>
      </c>
      <c r="E2081" s="555">
        <f t="shared" si="59"/>
        <v>1872.0647773279329</v>
      </c>
      <c r="F2081" s="554">
        <v>42565</v>
      </c>
      <c r="G2081" s="3" t="s">
        <v>24729</v>
      </c>
      <c r="H2081" s="308">
        <v>0.27530364372469601</v>
      </c>
    </row>
    <row r="2082" spans="1:8" ht="15.75">
      <c r="A2082" s="530">
        <v>2080</v>
      </c>
      <c r="B2082" s="17" t="s">
        <v>24827</v>
      </c>
      <c r="C2082" s="17" t="str">
        <f t="shared" si="60"/>
        <v>Yes</v>
      </c>
      <c r="D2082" s="17">
        <f t="shared" si="61"/>
        <v>0.48999999999999899</v>
      </c>
      <c r="E2082" s="555">
        <f t="shared" si="59"/>
        <v>1348.9878542510091</v>
      </c>
      <c r="F2082" s="554">
        <v>42565</v>
      </c>
      <c r="G2082" s="3" t="s">
        <v>24729</v>
      </c>
      <c r="H2082" s="308">
        <v>0.198380566801619</v>
      </c>
    </row>
    <row r="2083" spans="1:8" ht="15.75">
      <c r="A2083" s="530">
        <v>2081</v>
      </c>
      <c r="B2083" s="17" t="s">
        <v>24828</v>
      </c>
      <c r="C2083" s="17" t="str">
        <f t="shared" si="60"/>
        <v>Yes</v>
      </c>
      <c r="D2083" s="17">
        <f t="shared" si="61"/>
        <v>0.79999999999999916</v>
      </c>
      <c r="E2083" s="555">
        <f t="shared" si="59"/>
        <v>2202.4291497975682</v>
      </c>
      <c r="F2083" s="554">
        <v>42613</v>
      </c>
      <c r="G2083" s="3" t="s">
        <v>24729</v>
      </c>
      <c r="H2083" s="308">
        <v>0.32388663967611298</v>
      </c>
    </row>
    <row r="2084" spans="1:8" ht="15.75">
      <c r="A2084" s="526">
        <v>2082</v>
      </c>
      <c r="B2084" s="17" t="s">
        <v>24829</v>
      </c>
      <c r="C2084" s="17" t="str">
        <f t="shared" si="60"/>
        <v>Yes</v>
      </c>
      <c r="D2084" s="17">
        <f t="shared" si="61"/>
        <v>1.7000000000000002</v>
      </c>
      <c r="E2084" s="555">
        <f t="shared" si="59"/>
        <v>4680.1619433198384</v>
      </c>
      <c r="F2084" s="554">
        <v>42613</v>
      </c>
      <c r="G2084" s="3" t="s">
        <v>24729</v>
      </c>
      <c r="H2084" s="308">
        <v>0.68825910931174095</v>
      </c>
    </row>
    <row r="2085" spans="1:8" ht="15.75">
      <c r="A2085" s="530">
        <v>2083</v>
      </c>
      <c r="B2085" s="17" t="s">
        <v>13499</v>
      </c>
      <c r="C2085" s="17" t="str">
        <f t="shared" si="60"/>
        <v>Yes</v>
      </c>
      <c r="D2085" s="17">
        <f t="shared" si="61"/>
        <v>1.7000000000000002</v>
      </c>
      <c r="E2085" s="555">
        <f t="shared" si="59"/>
        <v>4680.1619433198384</v>
      </c>
      <c r="F2085" s="554">
        <v>42565</v>
      </c>
      <c r="G2085" s="3" t="s">
        <v>24729</v>
      </c>
      <c r="H2085" s="308">
        <v>0.68825910931174095</v>
      </c>
    </row>
    <row r="2086" spans="1:8" ht="15.75">
      <c r="A2086" s="530">
        <v>2084</v>
      </c>
      <c r="B2086" s="17" t="s">
        <v>3543</v>
      </c>
      <c r="C2086" s="17" t="str">
        <f t="shared" si="60"/>
        <v>Yes</v>
      </c>
      <c r="D2086" s="17">
        <f t="shared" si="61"/>
        <v>1.7000000000000002</v>
      </c>
      <c r="E2086" s="555">
        <f t="shared" si="59"/>
        <v>4680.1619433198384</v>
      </c>
      <c r="F2086" s="554">
        <v>42565</v>
      </c>
      <c r="G2086" s="3" t="s">
        <v>24729</v>
      </c>
      <c r="H2086" s="308">
        <v>0.68825910931174095</v>
      </c>
    </row>
    <row r="2087" spans="1:8" ht="15.75">
      <c r="A2087" s="530">
        <v>2085</v>
      </c>
      <c r="B2087" s="17" t="s">
        <v>24830</v>
      </c>
      <c r="C2087" s="17" t="str">
        <f t="shared" si="60"/>
        <v>Yes</v>
      </c>
      <c r="D2087" s="17">
        <f t="shared" si="61"/>
        <v>0.24999999999999897</v>
      </c>
      <c r="E2087" s="555">
        <f t="shared" si="59"/>
        <v>688.25910931173803</v>
      </c>
      <c r="F2087" s="554">
        <v>42565</v>
      </c>
      <c r="G2087" s="3" t="s">
        <v>24729</v>
      </c>
      <c r="H2087" s="308">
        <v>0.10121457489878501</v>
      </c>
    </row>
    <row r="2088" spans="1:8" ht="15.75">
      <c r="A2088" s="526">
        <v>2086</v>
      </c>
      <c r="B2088" s="17" t="s">
        <v>24831</v>
      </c>
      <c r="C2088" s="17" t="str">
        <f t="shared" si="60"/>
        <v>Yes</v>
      </c>
      <c r="D2088" s="17">
        <f t="shared" si="61"/>
        <v>1.2</v>
      </c>
      <c r="E2088" s="555">
        <f t="shared" si="59"/>
        <v>3303.643724696356</v>
      </c>
      <c r="F2088" s="554">
        <v>42565</v>
      </c>
      <c r="G2088" s="3" t="s">
        <v>24729</v>
      </c>
      <c r="H2088" s="308">
        <v>0.48582995951417002</v>
      </c>
    </row>
    <row r="2089" spans="1:8" ht="15.75">
      <c r="A2089" s="530">
        <v>2087</v>
      </c>
      <c r="B2089" s="17" t="s">
        <v>24832</v>
      </c>
      <c r="C2089" s="17" t="str">
        <f t="shared" si="60"/>
        <v>Yes</v>
      </c>
      <c r="D2089" s="17">
        <f t="shared" si="61"/>
        <v>1.8200000000000003</v>
      </c>
      <c r="E2089" s="555">
        <f t="shared" si="59"/>
        <v>5010.5263157894742</v>
      </c>
      <c r="F2089" s="554">
        <v>42565</v>
      </c>
      <c r="G2089" s="3" t="s">
        <v>24729</v>
      </c>
      <c r="H2089" s="308">
        <v>0.73684210526315796</v>
      </c>
    </row>
    <row r="2090" spans="1:8" ht="15.75">
      <c r="A2090" s="530">
        <v>2088</v>
      </c>
      <c r="B2090" s="17" t="s">
        <v>24833</v>
      </c>
      <c r="C2090" s="17" t="str">
        <f t="shared" si="60"/>
        <v>Yes</v>
      </c>
      <c r="D2090" s="17">
        <f t="shared" si="61"/>
        <v>3.3999999999999955</v>
      </c>
      <c r="E2090" s="555">
        <f t="shared" si="59"/>
        <v>9360.3238866396641</v>
      </c>
      <c r="F2090" s="554">
        <v>42565</v>
      </c>
      <c r="G2090" s="3" t="s">
        <v>24729</v>
      </c>
      <c r="H2090" s="308">
        <v>1.3765182186234799</v>
      </c>
    </row>
    <row r="2091" spans="1:8" ht="15.75">
      <c r="A2091" s="530">
        <v>2089</v>
      </c>
      <c r="B2091" s="17" t="s">
        <v>24834</v>
      </c>
      <c r="C2091" s="17" t="str">
        <f t="shared" si="60"/>
        <v>Yes</v>
      </c>
      <c r="D2091" s="17">
        <f t="shared" si="61"/>
        <v>1.8</v>
      </c>
      <c r="E2091" s="555">
        <f t="shared" si="59"/>
        <v>4955.465587044534</v>
      </c>
      <c r="F2091" s="554">
        <v>42565</v>
      </c>
      <c r="G2091" s="3" t="s">
        <v>24729</v>
      </c>
      <c r="H2091" s="308">
        <v>0.72874493927125505</v>
      </c>
    </row>
    <row r="2092" spans="1:8" ht="15.75">
      <c r="A2092" s="526">
        <v>2090</v>
      </c>
      <c r="B2092" s="17" t="s">
        <v>24835</v>
      </c>
      <c r="C2092" s="17" t="str">
        <f t="shared" si="60"/>
        <v>Yes</v>
      </c>
      <c r="D2092" s="17">
        <f t="shared" si="61"/>
        <v>4.7599999999999891</v>
      </c>
      <c r="E2092" s="555">
        <f t="shared" si="59"/>
        <v>13104.453441295516</v>
      </c>
      <c r="F2092" s="554">
        <v>42565</v>
      </c>
      <c r="G2092" s="3" t="s">
        <v>24729</v>
      </c>
      <c r="H2092" s="308">
        <v>1.92712550607287</v>
      </c>
    </row>
    <row r="2093" spans="1:8" ht="15.75">
      <c r="A2093" s="530">
        <v>2091</v>
      </c>
      <c r="B2093" s="17" t="s">
        <v>24836</v>
      </c>
      <c r="C2093" s="17" t="str">
        <f t="shared" si="60"/>
        <v>Yes</v>
      </c>
      <c r="D2093" s="17">
        <f t="shared" si="61"/>
        <v>4.7599999999999891</v>
      </c>
      <c r="E2093" s="555">
        <f t="shared" si="59"/>
        <v>13104.453441295516</v>
      </c>
      <c r="F2093" s="554">
        <v>42565</v>
      </c>
      <c r="G2093" s="3" t="s">
        <v>24729</v>
      </c>
      <c r="H2093" s="308">
        <v>1.92712550607287</v>
      </c>
    </row>
    <row r="2094" spans="1:8" ht="15.75">
      <c r="A2094" s="530">
        <v>2092</v>
      </c>
      <c r="B2094" s="17" t="s">
        <v>24837</v>
      </c>
      <c r="C2094" s="17" t="str">
        <f t="shared" si="60"/>
        <v>Yes</v>
      </c>
      <c r="D2094" s="17">
        <f t="shared" si="61"/>
        <v>2.3000000000000007</v>
      </c>
      <c r="E2094" s="555">
        <f t="shared" ref="E2094:E2157" si="62">H2094*6800</f>
        <v>6331.9838056680173</v>
      </c>
      <c r="F2094" s="554">
        <v>42565</v>
      </c>
      <c r="G2094" s="3" t="s">
        <v>24729</v>
      </c>
      <c r="H2094" s="308">
        <v>0.93117408906882604</v>
      </c>
    </row>
    <row r="2095" spans="1:8" ht="15.75">
      <c r="A2095" s="530">
        <v>2093</v>
      </c>
      <c r="B2095" s="17" t="s">
        <v>24838</v>
      </c>
      <c r="C2095" s="17" t="str">
        <f t="shared" si="60"/>
        <v>Yes</v>
      </c>
      <c r="D2095" s="17">
        <f t="shared" si="61"/>
        <v>2.6800000000000006</v>
      </c>
      <c r="E2095" s="555">
        <f t="shared" si="62"/>
        <v>7378.137651821864</v>
      </c>
      <c r="F2095" s="554">
        <v>42565</v>
      </c>
      <c r="G2095" s="3" t="s">
        <v>24729</v>
      </c>
      <c r="H2095" s="308">
        <v>1.08502024291498</v>
      </c>
    </row>
    <row r="2096" spans="1:8" ht="15.75">
      <c r="A2096" s="526">
        <v>2094</v>
      </c>
      <c r="B2096" s="17" t="s">
        <v>24839</v>
      </c>
      <c r="C2096" s="17" t="str">
        <f t="shared" si="60"/>
        <v>Yes</v>
      </c>
      <c r="D2096" s="17">
        <f t="shared" si="61"/>
        <v>2.9099999999999944</v>
      </c>
      <c r="E2096" s="555">
        <f t="shared" si="62"/>
        <v>8011.3360323886482</v>
      </c>
      <c r="F2096" s="554">
        <v>42565</v>
      </c>
      <c r="G2096" s="3" t="s">
        <v>24729</v>
      </c>
      <c r="H2096" s="308">
        <v>1.17813765182186</v>
      </c>
    </row>
    <row r="2097" spans="1:8" ht="15.75">
      <c r="A2097" s="530">
        <v>2095</v>
      </c>
      <c r="B2097" s="17" t="s">
        <v>24840</v>
      </c>
      <c r="C2097" s="17" t="str">
        <f t="shared" si="60"/>
        <v>Yes</v>
      </c>
      <c r="D2097" s="17">
        <f t="shared" si="61"/>
        <v>2.5100000000000109</v>
      </c>
      <c r="E2097" s="555">
        <f t="shared" si="62"/>
        <v>6910.1214574899086</v>
      </c>
      <c r="F2097" s="554">
        <v>42613</v>
      </c>
      <c r="G2097" s="3" t="s">
        <v>24729</v>
      </c>
      <c r="H2097" s="308">
        <v>1.01619433198381</v>
      </c>
    </row>
    <row r="2098" spans="1:8" ht="15.75">
      <c r="A2098" s="530">
        <v>2096</v>
      </c>
      <c r="B2098" s="17" t="s">
        <v>24841</v>
      </c>
      <c r="C2098" s="17" t="str">
        <f t="shared" si="60"/>
        <v>Yes</v>
      </c>
      <c r="D2098" s="17">
        <f t="shared" si="61"/>
        <v>1.7000000000000002</v>
      </c>
      <c r="E2098" s="555">
        <f t="shared" si="62"/>
        <v>4680.1619433198384</v>
      </c>
      <c r="F2098" s="554">
        <v>42565</v>
      </c>
      <c r="G2098" s="3" t="s">
        <v>24729</v>
      </c>
      <c r="H2098" s="308">
        <v>0.68825910931174095</v>
      </c>
    </row>
    <row r="2099" spans="1:8" ht="15.75">
      <c r="A2099" s="530">
        <v>2097</v>
      </c>
      <c r="B2099" s="17" t="s">
        <v>24810</v>
      </c>
      <c r="C2099" s="17" t="str">
        <f t="shared" si="60"/>
        <v>Yes</v>
      </c>
      <c r="D2099" s="17">
        <f t="shared" si="61"/>
        <v>3.8779000000000003</v>
      </c>
      <c r="E2099" s="555">
        <f t="shared" si="62"/>
        <v>10676</v>
      </c>
      <c r="F2099" s="554">
        <v>42565</v>
      </c>
      <c r="G2099" s="3" t="s">
        <v>24729</v>
      </c>
      <c r="H2099" s="308">
        <v>1.57</v>
      </c>
    </row>
    <row r="2100" spans="1:8" ht="15.75">
      <c r="A2100" s="526">
        <v>2098</v>
      </c>
      <c r="B2100" s="17" t="s">
        <v>22319</v>
      </c>
      <c r="C2100" s="17" t="str">
        <f t="shared" si="60"/>
        <v>Yes</v>
      </c>
      <c r="D2100" s="17">
        <f t="shared" si="61"/>
        <v>2.6299999999999937</v>
      </c>
      <c r="E2100" s="555">
        <f t="shared" si="62"/>
        <v>7240.4858299594953</v>
      </c>
      <c r="F2100" s="554">
        <v>42565</v>
      </c>
      <c r="G2100" s="3" t="s">
        <v>24729</v>
      </c>
      <c r="H2100" s="308">
        <v>1.06477732793522</v>
      </c>
    </row>
    <row r="2101" spans="1:8" ht="15.75">
      <c r="A2101" s="530">
        <v>2099</v>
      </c>
      <c r="B2101" s="17" t="s">
        <v>24842</v>
      </c>
      <c r="C2101" s="17" t="str">
        <f t="shared" si="60"/>
        <v>Yes</v>
      </c>
      <c r="D2101" s="17">
        <f t="shared" si="61"/>
        <v>2.6299999999999937</v>
      </c>
      <c r="E2101" s="555">
        <f t="shared" si="62"/>
        <v>7240.4858299594953</v>
      </c>
      <c r="F2101" s="554">
        <v>42565</v>
      </c>
      <c r="G2101" s="3" t="s">
        <v>24729</v>
      </c>
      <c r="H2101" s="308">
        <v>1.06477732793522</v>
      </c>
    </row>
    <row r="2102" spans="1:8" ht="15.75">
      <c r="A2102" s="530">
        <v>2100</v>
      </c>
      <c r="B2102" s="74" t="s">
        <v>24843</v>
      </c>
      <c r="C2102" s="17" t="str">
        <f t="shared" ref="C2102:C2161" si="63">IF(H2100=2,"No","Yes")</f>
        <v>Yes</v>
      </c>
      <c r="D2102" s="17">
        <f t="shared" si="61"/>
        <v>0.81000000000000061</v>
      </c>
      <c r="E2102" s="555">
        <f t="shared" si="62"/>
        <v>2229.959514170042</v>
      </c>
      <c r="F2102" s="554">
        <v>42565</v>
      </c>
      <c r="G2102" s="3" t="s">
        <v>24844</v>
      </c>
      <c r="H2102" s="311">
        <v>0.32793522267206499</v>
      </c>
    </row>
    <row r="2103" spans="1:8" ht="15.75">
      <c r="A2103" s="530">
        <v>2101</v>
      </c>
      <c r="B2103" s="74" t="s">
        <v>24845</v>
      </c>
      <c r="C2103" s="17" t="str">
        <f t="shared" si="63"/>
        <v>Yes</v>
      </c>
      <c r="D2103" s="17">
        <f t="shared" si="61"/>
        <v>1.0500000000000007</v>
      </c>
      <c r="E2103" s="555">
        <f t="shared" si="62"/>
        <v>2890.6882591093135</v>
      </c>
      <c r="F2103" s="554">
        <v>42565</v>
      </c>
      <c r="G2103" s="3" t="s">
        <v>24844</v>
      </c>
      <c r="H2103" s="311">
        <v>0.42510121457489902</v>
      </c>
    </row>
    <row r="2104" spans="1:8" ht="15.75">
      <c r="A2104" s="526">
        <v>2102</v>
      </c>
      <c r="B2104" s="74" t="s">
        <v>24846</v>
      </c>
      <c r="C2104" s="17" t="str">
        <f t="shared" si="63"/>
        <v>Yes</v>
      </c>
      <c r="D2104" s="17">
        <f t="shared" si="61"/>
        <v>1.0500000000000007</v>
      </c>
      <c r="E2104" s="555">
        <f t="shared" si="62"/>
        <v>2890.6882591093135</v>
      </c>
      <c r="F2104" s="554">
        <v>42565</v>
      </c>
      <c r="G2104" s="3" t="s">
        <v>24844</v>
      </c>
      <c r="H2104" s="311">
        <v>0.42510121457489902</v>
      </c>
    </row>
    <row r="2105" spans="1:8" ht="15.75">
      <c r="A2105" s="530">
        <v>2103</v>
      </c>
      <c r="B2105" s="74" t="s">
        <v>24847</v>
      </c>
      <c r="C2105" s="17" t="str">
        <f t="shared" si="63"/>
        <v>Yes</v>
      </c>
      <c r="D2105" s="17">
        <f t="shared" si="61"/>
        <v>0.96</v>
      </c>
      <c r="E2105" s="555">
        <f t="shared" si="62"/>
        <v>2642.9149797570849</v>
      </c>
      <c r="F2105" s="554">
        <v>42565</v>
      </c>
      <c r="G2105" s="3" t="s">
        <v>24844</v>
      </c>
      <c r="H2105" s="311">
        <v>0.38866396761133598</v>
      </c>
    </row>
    <row r="2106" spans="1:8" ht="15.75">
      <c r="A2106" s="530">
        <v>2104</v>
      </c>
      <c r="B2106" s="74" t="s">
        <v>24848</v>
      </c>
      <c r="C2106" s="17" t="str">
        <f t="shared" si="63"/>
        <v>Yes</v>
      </c>
      <c r="D2106" s="17">
        <f t="shared" si="61"/>
        <v>3.1799999999999988</v>
      </c>
      <c r="E2106" s="555">
        <f t="shared" si="62"/>
        <v>8754.65587044534</v>
      </c>
      <c r="F2106" s="554">
        <v>42565</v>
      </c>
      <c r="G2106" s="3" t="s">
        <v>24844</v>
      </c>
      <c r="H2106" s="311">
        <v>1.2874493927125501</v>
      </c>
    </row>
    <row r="2107" spans="1:8" ht="15.75">
      <c r="A2107" s="530">
        <v>2105</v>
      </c>
      <c r="B2107" s="74" t="s">
        <v>24849</v>
      </c>
      <c r="C2107" s="17" t="str">
        <f t="shared" si="63"/>
        <v>Yes</v>
      </c>
      <c r="D2107" s="17">
        <f t="shared" si="61"/>
        <v>1.1099999999999992</v>
      </c>
      <c r="E2107" s="555">
        <f t="shared" si="62"/>
        <v>3055.8704453441273</v>
      </c>
      <c r="F2107" s="554">
        <v>42565</v>
      </c>
      <c r="G2107" s="3" t="s">
        <v>24844</v>
      </c>
      <c r="H2107" s="311">
        <v>0.44939271255060698</v>
      </c>
    </row>
    <row r="2108" spans="1:8" ht="15.75">
      <c r="A2108" s="526">
        <v>2106</v>
      </c>
      <c r="B2108" s="74" t="s">
        <v>24850</v>
      </c>
      <c r="C2108" s="17" t="str">
        <f t="shared" si="63"/>
        <v>Yes</v>
      </c>
      <c r="D2108" s="17">
        <f t="shared" si="61"/>
        <v>1.1000000000000005</v>
      </c>
      <c r="E2108" s="555">
        <f t="shared" si="62"/>
        <v>3028.3400809716609</v>
      </c>
      <c r="F2108" s="554">
        <v>42565</v>
      </c>
      <c r="G2108" s="3" t="s">
        <v>24844</v>
      </c>
      <c r="H2108" s="311">
        <v>0.44534412955465602</v>
      </c>
    </row>
    <row r="2109" spans="1:8" ht="15.75">
      <c r="A2109" s="530">
        <v>2107</v>
      </c>
      <c r="B2109" s="74" t="s">
        <v>24851</v>
      </c>
      <c r="C2109" s="17" t="str">
        <f t="shared" si="63"/>
        <v>Yes</v>
      </c>
      <c r="D2109" s="17">
        <f t="shared" si="61"/>
        <v>1.08</v>
      </c>
      <c r="E2109" s="555">
        <f t="shared" si="62"/>
        <v>2973.2793522267202</v>
      </c>
      <c r="F2109" s="554">
        <v>42565</v>
      </c>
      <c r="G2109" s="3" t="s">
        <v>24844</v>
      </c>
      <c r="H2109" s="311">
        <v>0.437246963562753</v>
      </c>
    </row>
    <row r="2110" spans="1:8" ht="15.75">
      <c r="A2110" s="530">
        <v>2108</v>
      </c>
      <c r="B2110" s="74" t="s">
        <v>24852</v>
      </c>
      <c r="C2110" s="17" t="str">
        <f t="shared" si="63"/>
        <v>Yes</v>
      </c>
      <c r="D2110" s="17">
        <f t="shared" si="61"/>
        <v>1.1099999999999992</v>
      </c>
      <c r="E2110" s="555">
        <f t="shared" si="62"/>
        <v>3055.8704453441273</v>
      </c>
      <c r="F2110" s="554">
        <v>42565</v>
      </c>
      <c r="G2110" s="3" t="s">
        <v>24844</v>
      </c>
      <c r="H2110" s="311">
        <v>0.44939271255060698</v>
      </c>
    </row>
    <row r="2111" spans="1:8" ht="15.75">
      <c r="A2111" s="530">
        <v>2109</v>
      </c>
      <c r="B2111" s="74" t="s">
        <v>24853</v>
      </c>
      <c r="C2111" s="17" t="str">
        <f t="shared" si="63"/>
        <v>Yes</v>
      </c>
      <c r="D2111" s="17">
        <f t="shared" si="61"/>
        <v>1.089999999999999</v>
      </c>
      <c r="E2111" s="555">
        <f t="shared" si="62"/>
        <v>3000.8097165991871</v>
      </c>
      <c r="F2111" s="554">
        <v>42565</v>
      </c>
      <c r="G2111" s="3" t="s">
        <v>24844</v>
      </c>
      <c r="H2111" s="311">
        <v>0.44129554655870401</v>
      </c>
    </row>
    <row r="2112" spans="1:8" ht="15.75">
      <c r="A2112" s="526">
        <v>2110</v>
      </c>
      <c r="B2112" s="74" t="s">
        <v>24854</v>
      </c>
      <c r="C2112" s="17" t="str">
        <f t="shared" si="63"/>
        <v>Yes</v>
      </c>
      <c r="D2112" s="17">
        <f t="shared" si="61"/>
        <v>1.0599999999999996</v>
      </c>
      <c r="E2112" s="555">
        <f t="shared" si="62"/>
        <v>2918.21862348178</v>
      </c>
      <c r="F2112" s="554">
        <v>42565</v>
      </c>
      <c r="G2112" s="3" t="s">
        <v>24844</v>
      </c>
      <c r="H2112" s="311">
        <v>0.42914979757084998</v>
      </c>
    </row>
    <row r="2113" spans="1:8" ht="15.75">
      <c r="A2113" s="530">
        <v>2111</v>
      </c>
      <c r="B2113" s="74" t="s">
        <v>24855</v>
      </c>
      <c r="C2113" s="17" t="str">
        <f t="shared" si="63"/>
        <v>Yes</v>
      </c>
      <c r="D2113" s="17">
        <f t="shared" si="61"/>
        <v>1.0599999999999996</v>
      </c>
      <c r="E2113" s="555">
        <f t="shared" si="62"/>
        <v>2918.21862348178</v>
      </c>
      <c r="F2113" s="554">
        <v>42565</v>
      </c>
      <c r="G2113" s="3" t="s">
        <v>24844</v>
      </c>
      <c r="H2113" s="311">
        <v>0.42914979757084998</v>
      </c>
    </row>
    <row r="2114" spans="1:8" ht="15.75">
      <c r="A2114" s="530">
        <v>2112</v>
      </c>
      <c r="B2114" s="74" t="s">
        <v>24856</v>
      </c>
      <c r="C2114" s="17" t="str">
        <f t="shared" si="63"/>
        <v>Yes</v>
      </c>
      <c r="D2114" s="17">
        <f t="shared" si="61"/>
        <v>1.08</v>
      </c>
      <c r="E2114" s="555">
        <f t="shared" si="62"/>
        <v>2973.2793522267202</v>
      </c>
      <c r="F2114" s="554">
        <v>42565</v>
      </c>
      <c r="G2114" s="3" t="s">
        <v>24844</v>
      </c>
      <c r="H2114" s="311">
        <v>0.437246963562753</v>
      </c>
    </row>
    <row r="2115" spans="1:8" ht="15.75">
      <c r="A2115" s="530">
        <v>2113</v>
      </c>
      <c r="B2115" s="557" t="s">
        <v>13912</v>
      </c>
      <c r="C2115" s="17" t="str">
        <f t="shared" si="63"/>
        <v>Yes</v>
      </c>
      <c r="D2115" s="17">
        <f t="shared" si="61"/>
        <v>4.9400000000000004</v>
      </c>
      <c r="E2115" s="592">
        <f t="shared" si="62"/>
        <v>13600</v>
      </c>
      <c r="F2115" s="554">
        <v>42613</v>
      </c>
      <c r="G2115" s="3" t="s">
        <v>24844</v>
      </c>
      <c r="H2115" s="312">
        <v>2</v>
      </c>
    </row>
    <row r="2116" spans="1:8" ht="15.75">
      <c r="A2116" s="526">
        <v>2114</v>
      </c>
      <c r="B2116" s="557" t="s">
        <v>24857</v>
      </c>
      <c r="C2116" s="17" t="str">
        <f t="shared" si="63"/>
        <v>Yes</v>
      </c>
      <c r="D2116" s="17">
        <f t="shared" si="61"/>
        <v>2.8900000000000015</v>
      </c>
      <c r="E2116" s="592">
        <f t="shared" si="62"/>
        <v>7956.275303643728</v>
      </c>
      <c r="F2116" s="554">
        <v>42613</v>
      </c>
      <c r="G2116" s="3" t="s">
        <v>24844</v>
      </c>
      <c r="H2116" s="312">
        <v>1.17004048582996</v>
      </c>
    </row>
    <row r="2117" spans="1:8" ht="15.75">
      <c r="A2117" s="530">
        <v>2115</v>
      </c>
      <c r="B2117" s="74" t="s">
        <v>24858</v>
      </c>
      <c r="C2117" s="17" t="str">
        <f t="shared" si="63"/>
        <v>No</v>
      </c>
      <c r="D2117" s="17">
        <f t="shared" ref="D2117:D2180" si="64">H2117*2.47</f>
        <v>0.45000000000000062</v>
      </c>
      <c r="E2117" s="555">
        <f t="shared" si="62"/>
        <v>1238.8663967611353</v>
      </c>
      <c r="F2117" s="554">
        <v>42565</v>
      </c>
      <c r="G2117" s="3" t="s">
        <v>24844</v>
      </c>
      <c r="H2117" s="311">
        <v>0.18218623481781401</v>
      </c>
    </row>
    <row r="2118" spans="1:8" ht="15.75">
      <c r="A2118" s="530">
        <v>2116</v>
      </c>
      <c r="B2118" s="74" t="s">
        <v>24859</v>
      </c>
      <c r="C2118" s="17" t="str">
        <f t="shared" si="63"/>
        <v>Yes</v>
      </c>
      <c r="D2118" s="17">
        <f t="shared" si="64"/>
        <v>4.7599999999999891</v>
      </c>
      <c r="E2118" s="555">
        <f t="shared" si="62"/>
        <v>13104.453441295516</v>
      </c>
      <c r="F2118" s="554">
        <v>42565</v>
      </c>
      <c r="G2118" s="3" t="s">
        <v>24844</v>
      </c>
      <c r="H2118" s="311">
        <v>1.92712550607287</v>
      </c>
    </row>
    <row r="2119" spans="1:8" ht="15.75">
      <c r="A2119" s="530">
        <v>2117</v>
      </c>
      <c r="B2119" s="74" t="s">
        <v>24860</v>
      </c>
      <c r="C2119" s="17" t="str">
        <f t="shared" si="63"/>
        <v>Yes</v>
      </c>
      <c r="D2119" s="17">
        <f t="shared" si="64"/>
        <v>4.7599999999999891</v>
      </c>
      <c r="E2119" s="555">
        <f t="shared" si="62"/>
        <v>13104.453441295516</v>
      </c>
      <c r="F2119" s="554">
        <v>42565</v>
      </c>
      <c r="G2119" s="3" t="s">
        <v>24844</v>
      </c>
      <c r="H2119" s="311">
        <v>1.92712550607287</v>
      </c>
    </row>
    <row r="2120" spans="1:8" ht="15.75">
      <c r="A2120" s="526">
        <v>2118</v>
      </c>
      <c r="B2120" s="74" t="s">
        <v>24861</v>
      </c>
      <c r="C2120" s="17" t="str">
        <f t="shared" si="63"/>
        <v>Yes</v>
      </c>
      <c r="D2120" s="17">
        <f t="shared" si="64"/>
        <v>4.7900000000000036</v>
      </c>
      <c r="E2120" s="555">
        <f t="shared" si="62"/>
        <v>13187.044534412964</v>
      </c>
      <c r="F2120" s="554">
        <v>42565</v>
      </c>
      <c r="G2120" s="3" t="s">
        <v>24844</v>
      </c>
      <c r="H2120" s="311">
        <v>1.9392712550607301</v>
      </c>
    </row>
    <row r="2121" spans="1:8" ht="15.75">
      <c r="A2121" s="530">
        <v>2119</v>
      </c>
      <c r="B2121" s="74" t="s">
        <v>24862</v>
      </c>
      <c r="C2121" s="17" t="str">
        <f t="shared" si="63"/>
        <v>Yes</v>
      </c>
      <c r="D2121" s="17">
        <f t="shared" si="64"/>
        <v>2.9500000000000055</v>
      </c>
      <c r="E2121" s="555">
        <f t="shared" si="62"/>
        <v>8121.4574898785568</v>
      </c>
      <c r="F2121" s="554">
        <v>42565</v>
      </c>
      <c r="G2121" s="3" t="s">
        <v>24844</v>
      </c>
      <c r="H2121" s="311">
        <v>1.1943319838056701</v>
      </c>
    </row>
    <row r="2122" spans="1:8" ht="15.75">
      <c r="A2122" s="530">
        <v>2120</v>
      </c>
      <c r="B2122" s="74" t="s">
        <v>24863</v>
      </c>
      <c r="C2122" s="17" t="str">
        <f t="shared" si="63"/>
        <v>Yes</v>
      </c>
      <c r="D2122" s="17">
        <f t="shared" si="64"/>
        <v>2.6299999999999937</v>
      </c>
      <c r="E2122" s="555">
        <f t="shared" si="62"/>
        <v>7240.4858299594953</v>
      </c>
      <c r="F2122" s="554">
        <v>42565</v>
      </c>
      <c r="G2122" s="3" t="s">
        <v>24844</v>
      </c>
      <c r="H2122" s="311">
        <v>1.06477732793522</v>
      </c>
    </row>
    <row r="2123" spans="1:8" ht="15.75">
      <c r="A2123" s="530">
        <v>2121</v>
      </c>
      <c r="B2123" s="74" t="s">
        <v>24864</v>
      </c>
      <c r="C2123" s="17" t="str">
        <f t="shared" si="63"/>
        <v>Yes</v>
      </c>
      <c r="D2123" s="17">
        <f t="shared" si="64"/>
        <v>1.6500000000000006</v>
      </c>
      <c r="E2123" s="555">
        <f t="shared" si="62"/>
        <v>4542.5101214574916</v>
      </c>
      <c r="F2123" s="554">
        <v>42565</v>
      </c>
      <c r="G2123" s="3" t="s">
        <v>24844</v>
      </c>
      <c r="H2123" s="311">
        <v>0.668016194331984</v>
      </c>
    </row>
    <row r="2124" spans="1:8" ht="15.75">
      <c r="A2124" s="526">
        <v>2122</v>
      </c>
      <c r="B2124" s="74" t="s">
        <v>24865</v>
      </c>
      <c r="C2124" s="17" t="str">
        <f t="shared" si="63"/>
        <v>Yes</v>
      </c>
      <c r="D2124" s="17">
        <f t="shared" si="64"/>
        <v>1.6899999999999991</v>
      </c>
      <c r="E2124" s="555">
        <f t="shared" si="62"/>
        <v>4652.6315789473656</v>
      </c>
      <c r="F2124" s="554">
        <v>42565</v>
      </c>
      <c r="G2124" s="3" t="s">
        <v>24844</v>
      </c>
      <c r="H2124" s="311">
        <v>0.68421052631578905</v>
      </c>
    </row>
    <row r="2125" spans="1:8" ht="15.75">
      <c r="A2125" s="530">
        <v>2123</v>
      </c>
      <c r="B2125" s="557" t="s">
        <v>24866</v>
      </c>
      <c r="C2125" s="17" t="str">
        <f t="shared" si="63"/>
        <v>Yes</v>
      </c>
      <c r="D2125" s="17">
        <f t="shared" si="64"/>
        <v>2.8600000000000119</v>
      </c>
      <c r="E2125" s="592">
        <f t="shared" si="62"/>
        <v>7873.6842105263477</v>
      </c>
      <c r="F2125" s="554">
        <v>42613</v>
      </c>
      <c r="G2125" s="3" t="s">
        <v>24844</v>
      </c>
      <c r="H2125" s="312">
        <v>1.15789473684211</v>
      </c>
    </row>
    <row r="2126" spans="1:8" ht="15.75">
      <c r="A2126" s="530">
        <v>2124</v>
      </c>
      <c r="B2126" s="74" t="s">
        <v>24867</v>
      </c>
      <c r="C2126" s="17" t="str">
        <f t="shared" si="63"/>
        <v>Yes</v>
      </c>
      <c r="D2126" s="17">
        <f t="shared" si="64"/>
        <v>2.359999999999999</v>
      </c>
      <c r="E2126" s="555">
        <f t="shared" si="62"/>
        <v>6497.1659919028316</v>
      </c>
      <c r="F2126" s="554">
        <v>42565</v>
      </c>
      <c r="G2126" s="3" t="s">
        <v>24844</v>
      </c>
      <c r="H2126" s="311">
        <v>0.95546558704453399</v>
      </c>
    </row>
    <row r="2127" spans="1:8" ht="15.75">
      <c r="A2127" s="530">
        <v>2125</v>
      </c>
      <c r="B2127" s="74" t="s">
        <v>24868</v>
      </c>
      <c r="C2127" s="17" t="str">
        <f t="shared" si="63"/>
        <v>Yes</v>
      </c>
      <c r="D2127" s="17">
        <f t="shared" si="64"/>
        <v>2.35</v>
      </c>
      <c r="E2127" s="555">
        <f t="shared" si="62"/>
        <v>6469.6356275303642</v>
      </c>
      <c r="F2127" s="554">
        <v>42565</v>
      </c>
      <c r="G2127" s="3" t="s">
        <v>24844</v>
      </c>
      <c r="H2127" s="311">
        <v>0.95141700404858298</v>
      </c>
    </row>
    <row r="2128" spans="1:8" ht="15.75">
      <c r="A2128" s="526">
        <v>2126</v>
      </c>
      <c r="B2128" s="74" t="s">
        <v>24869</v>
      </c>
      <c r="C2128" s="17" t="str">
        <f t="shared" si="63"/>
        <v>Yes</v>
      </c>
      <c r="D2128" s="17">
        <f t="shared" si="64"/>
        <v>0.88000000000000078</v>
      </c>
      <c r="E2128" s="555">
        <f t="shared" si="62"/>
        <v>2422.67206477733</v>
      </c>
      <c r="F2128" s="554">
        <v>42565</v>
      </c>
      <c r="G2128" s="3" t="s">
        <v>24844</v>
      </c>
      <c r="H2128" s="311">
        <v>0.35627530364372501</v>
      </c>
    </row>
    <row r="2129" spans="1:8" ht="15.75">
      <c r="A2129" s="530">
        <v>2127</v>
      </c>
      <c r="B2129" s="74" t="s">
        <v>24870</v>
      </c>
      <c r="C2129" s="17" t="str">
        <f t="shared" si="63"/>
        <v>Yes</v>
      </c>
      <c r="D2129" s="17">
        <f t="shared" si="64"/>
        <v>3.3299999999999956</v>
      </c>
      <c r="E2129" s="555">
        <f t="shared" si="62"/>
        <v>9167.6113360323761</v>
      </c>
      <c r="F2129" s="554">
        <v>42565</v>
      </c>
      <c r="G2129" s="3" t="s">
        <v>24844</v>
      </c>
      <c r="H2129" s="311">
        <v>1.34817813765182</v>
      </c>
    </row>
    <row r="2130" spans="1:8" ht="15.75">
      <c r="A2130" s="530">
        <v>2128</v>
      </c>
      <c r="B2130" s="74" t="s">
        <v>16995</v>
      </c>
      <c r="C2130" s="17" t="str">
        <f t="shared" si="63"/>
        <v>Yes</v>
      </c>
      <c r="D2130" s="17">
        <f t="shared" si="64"/>
        <v>3.3299999999999956</v>
      </c>
      <c r="E2130" s="555">
        <f t="shared" si="62"/>
        <v>9167.6113360323761</v>
      </c>
      <c r="F2130" s="554">
        <v>42565</v>
      </c>
      <c r="G2130" s="3" t="s">
        <v>24844</v>
      </c>
      <c r="H2130" s="311">
        <v>1.34817813765182</v>
      </c>
    </row>
    <row r="2131" spans="1:8" ht="15.75">
      <c r="A2131" s="530">
        <v>2129</v>
      </c>
      <c r="B2131" s="74" t="s">
        <v>24871</v>
      </c>
      <c r="C2131" s="17" t="str">
        <f t="shared" si="63"/>
        <v>Yes</v>
      </c>
      <c r="D2131" s="17">
        <f t="shared" si="64"/>
        <v>0.36</v>
      </c>
      <c r="E2131" s="555">
        <f t="shared" si="62"/>
        <v>991.09311740890678</v>
      </c>
      <c r="F2131" s="554">
        <v>42565</v>
      </c>
      <c r="G2131" s="3" t="s">
        <v>24872</v>
      </c>
      <c r="H2131" s="306">
        <v>0.145748987854251</v>
      </c>
    </row>
    <row r="2132" spans="1:8" ht="15.75">
      <c r="A2132" s="526">
        <v>2130</v>
      </c>
      <c r="B2132" s="74" t="s">
        <v>24873</v>
      </c>
      <c r="C2132" s="17" t="str">
        <f t="shared" si="63"/>
        <v>Yes</v>
      </c>
      <c r="D2132" s="17">
        <f t="shared" si="64"/>
        <v>1.1500000000000004</v>
      </c>
      <c r="E2132" s="555">
        <f t="shared" si="62"/>
        <v>3165.9919028340087</v>
      </c>
      <c r="F2132" s="554">
        <v>42565</v>
      </c>
      <c r="G2132" s="3" t="s">
        <v>24872</v>
      </c>
      <c r="H2132" s="306">
        <v>0.46558704453441302</v>
      </c>
    </row>
    <row r="2133" spans="1:8" ht="15.75">
      <c r="A2133" s="530">
        <v>2131</v>
      </c>
      <c r="B2133" s="74" t="s">
        <v>24874</v>
      </c>
      <c r="C2133" s="17" t="str">
        <f t="shared" si="63"/>
        <v>Yes</v>
      </c>
      <c r="D2133" s="17">
        <f t="shared" si="64"/>
        <v>1.1500000000000004</v>
      </c>
      <c r="E2133" s="555">
        <f t="shared" si="62"/>
        <v>3165.9919028340087</v>
      </c>
      <c r="F2133" s="554">
        <v>42565</v>
      </c>
      <c r="G2133" s="3" t="s">
        <v>24872</v>
      </c>
      <c r="H2133" s="306">
        <v>0.46558704453441302</v>
      </c>
    </row>
    <row r="2134" spans="1:8" ht="15.75">
      <c r="A2134" s="530">
        <v>2132</v>
      </c>
      <c r="B2134" s="74" t="s">
        <v>24875</v>
      </c>
      <c r="C2134" s="17" t="str">
        <f t="shared" si="63"/>
        <v>Yes</v>
      </c>
      <c r="D2134" s="17">
        <f t="shared" si="64"/>
        <v>1.1500000000000004</v>
      </c>
      <c r="E2134" s="555">
        <f t="shared" si="62"/>
        <v>3165.9919028340087</v>
      </c>
      <c r="F2134" s="554">
        <v>42565</v>
      </c>
      <c r="G2134" s="3" t="s">
        <v>24872</v>
      </c>
      <c r="H2134" s="306">
        <v>0.46558704453441302</v>
      </c>
    </row>
    <row r="2135" spans="1:8" ht="15.75">
      <c r="A2135" s="530">
        <v>2133</v>
      </c>
      <c r="B2135" s="74" t="s">
        <v>12284</v>
      </c>
      <c r="C2135" s="17" t="str">
        <f t="shared" si="63"/>
        <v>Yes</v>
      </c>
      <c r="D2135" s="17">
        <f t="shared" si="64"/>
        <v>0.74999999999999933</v>
      </c>
      <c r="E2135" s="555">
        <f t="shared" si="62"/>
        <v>2064.7773279352205</v>
      </c>
      <c r="F2135" s="554">
        <v>42565</v>
      </c>
      <c r="G2135" s="3" t="s">
        <v>24872</v>
      </c>
      <c r="H2135" s="306">
        <v>0.30364372469635598</v>
      </c>
    </row>
    <row r="2136" spans="1:8" ht="15.75">
      <c r="A2136" s="526">
        <v>2134</v>
      </c>
      <c r="B2136" s="74" t="s">
        <v>24876</v>
      </c>
      <c r="C2136" s="17" t="str">
        <f t="shared" si="63"/>
        <v>Yes</v>
      </c>
      <c r="D2136" s="17">
        <f t="shared" si="64"/>
        <v>0.74000000000000044</v>
      </c>
      <c r="E2136" s="555">
        <f t="shared" si="62"/>
        <v>2037.2469635627542</v>
      </c>
      <c r="F2136" s="554">
        <v>42613</v>
      </c>
      <c r="G2136" s="3" t="s">
        <v>24872</v>
      </c>
      <c r="H2136" s="306">
        <v>0.29959514170040502</v>
      </c>
    </row>
    <row r="2137" spans="1:8" ht="15.75">
      <c r="A2137" s="530">
        <v>2135</v>
      </c>
      <c r="B2137" s="74" t="s">
        <v>24606</v>
      </c>
      <c r="C2137" s="17" t="str">
        <f t="shared" si="63"/>
        <v>Yes</v>
      </c>
      <c r="D2137" s="17">
        <f t="shared" si="64"/>
        <v>0.79000000000000026</v>
      </c>
      <c r="E2137" s="555">
        <f t="shared" si="62"/>
        <v>2174.8987854251018</v>
      </c>
      <c r="F2137" s="554">
        <v>42613</v>
      </c>
      <c r="G2137" s="3" t="s">
        <v>24872</v>
      </c>
      <c r="H2137" s="306">
        <v>0.31983805668016202</v>
      </c>
    </row>
    <row r="2138" spans="1:8" ht="15.75">
      <c r="A2138" s="530">
        <v>2136</v>
      </c>
      <c r="B2138" s="74" t="s">
        <v>24877</v>
      </c>
      <c r="C2138" s="17" t="str">
        <f t="shared" si="63"/>
        <v>Yes</v>
      </c>
      <c r="D2138" s="17">
        <f t="shared" si="64"/>
        <v>0.74999999999999933</v>
      </c>
      <c r="E2138" s="555">
        <f t="shared" si="62"/>
        <v>2064.7773279352205</v>
      </c>
      <c r="F2138" s="554">
        <v>42565</v>
      </c>
      <c r="G2138" s="3" t="s">
        <v>24872</v>
      </c>
      <c r="H2138" s="306">
        <v>0.30364372469635598</v>
      </c>
    </row>
    <row r="2139" spans="1:8" ht="15.75">
      <c r="A2139" s="530">
        <v>2137</v>
      </c>
      <c r="B2139" s="74" t="s">
        <v>24878</v>
      </c>
      <c r="C2139" s="17" t="str">
        <f t="shared" si="63"/>
        <v>Yes</v>
      </c>
      <c r="D2139" s="17">
        <f t="shared" si="64"/>
        <v>0.76000000000000079</v>
      </c>
      <c r="E2139" s="555">
        <f t="shared" si="62"/>
        <v>2092.3076923076942</v>
      </c>
      <c r="F2139" s="554">
        <v>42565</v>
      </c>
      <c r="G2139" s="3" t="s">
        <v>24872</v>
      </c>
      <c r="H2139" s="306">
        <v>0.30769230769230799</v>
      </c>
    </row>
    <row r="2140" spans="1:8" ht="15.75">
      <c r="A2140" s="526">
        <v>2138</v>
      </c>
      <c r="B2140" s="74" t="s">
        <v>12396</v>
      </c>
      <c r="C2140" s="17" t="str">
        <f t="shared" si="63"/>
        <v>Yes</v>
      </c>
      <c r="D2140" s="17">
        <f t="shared" si="64"/>
        <v>1.1700000000000006</v>
      </c>
      <c r="E2140" s="555">
        <f t="shared" si="62"/>
        <v>3221.0526315789489</v>
      </c>
      <c r="F2140" s="554">
        <v>42565</v>
      </c>
      <c r="G2140" s="3" t="s">
        <v>24872</v>
      </c>
      <c r="H2140" s="306">
        <v>0.47368421052631599</v>
      </c>
    </row>
    <row r="2141" spans="1:8" ht="15.75">
      <c r="A2141" s="530">
        <v>2139</v>
      </c>
      <c r="B2141" s="74" t="s">
        <v>24879</v>
      </c>
      <c r="C2141" s="17" t="str">
        <f t="shared" si="63"/>
        <v>Yes</v>
      </c>
      <c r="D2141" s="17">
        <f t="shared" si="64"/>
        <v>0.8999999999999988</v>
      </c>
      <c r="E2141" s="555">
        <f t="shared" si="62"/>
        <v>2477.7327935222638</v>
      </c>
      <c r="F2141" s="554">
        <v>42565</v>
      </c>
      <c r="G2141" s="3" t="s">
        <v>24872</v>
      </c>
      <c r="H2141" s="306">
        <v>0.36437246963562703</v>
      </c>
    </row>
    <row r="2142" spans="1:8" ht="15.75">
      <c r="A2142" s="530">
        <v>2140</v>
      </c>
      <c r="B2142" s="74" t="s">
        <v>24880</v>
      </c>
      <c r="C2142" s="17" t="str">
        <f t="shared" si="63"/>
        <v>Yes</v>
      </c>
      <c r="D2142" s="17">
        <f t="shared" si="64"/>
        <v>4.0299999999999976</v>
      </c>
      <c r="E2142" s="555">
        <f t="shared" si="62"/>
        <v>11094.736842105256</v>
      </c>
      <c r="F2142" s="554">
        <v>42565</v>
      </c>
      <c r="G2142" s="3" t="s">
        <v>24872</v>
      </c>
      <c r="H2142" s="306">
        <v>1.6315789473684199</v>
      </c>
    </row>
    <row r="2143" spans="1:8" ht="15.75">
      <c r="A2143" s="530">
        <v>2141</v>
      </c>
      <c r="B2143" s="74" t="s">
        <v>24881</v>
      </c>
      <c r="C2143" s="17" t="str">
        <f t="shared" si="63"/>
        <v>Yes</v>
      </c>
      <c r="D2143" s="17">
        <f t="shared" si="64"/>
        <v>0.69999999999999951</v>
      </c>
      <c r="E2143" s="555">
        <f t="shared" si="62"/>
        <v>1927.1255060728731</v>
      </c>
      <c r="F2143" s="554">
        <v>42565</v>
      </c>
      <c r="G2143" s="3" t="s">
        <v>24872</v>
      </c>
      <c r="H2143" s="306">
        <v>0.28340080971659898</v>
      </c>
    </row>
    <row r="2144" spans="1:8" ht="15.75">
      <c r="A2144" s="526">
        <v>2142</v>
      </c>
      <c r="B2144" s="74" t="s">
        <v>24882</v>
      </c>
      <c r="C2144" s="17" t="str">
        <f t="shared" si="63"/>
        <v>Yes</v>
      </c>
      <c r="D2144" s="17">
        <f t="shared" si="64"/>
        <v>0.69999999999999951</v>
      </c>
      <c r="E2144" s="555">
        <f t="shared" si="62"/>
        <v>1927.1255060728731</v>
      </c>
      <c r="F2144" s="554">
        <v>42565</v>
      </c>
      <c r="G2144" s="3" t="s">
        <v>24872</v>
      </c>
      <c r="H2144" s="306">
        <v>0.28340080971659898</v>
      </c>
    </row>
    <row r="2145" spans="1:8" ht="15.75">
      <c r="A2145" s="530">
        <v>2143</v>
      </c>
      <c r="B2145" s="74" t="s">
        <v>24883</v>
      </c>
      <c r="C2145" s="17" t="str">
        <f t="shared" si="63"/>
        <v>Yes</v>
      </c>
      <c r="D2145" s="17">
        <f t="shared" si="64"/>
        <v>0.84999999999999887</v>
      </c>
      <c r="E2145" s="555">
        <f t="shared" si="62"/>
        <v>2340.080971659916</v>
      </c>
      <c r="F2145" s="554">
        <v>42565</v>
      </c>
      <c r="G2145" s="3" t="s">
        <v>24872</v>
      </c>
      <c r="H2145" s="306">
        <v>0.34412955465586997</v>
      </c>
    </row>
    <row r="2146" spans="1:8" ht="15.75">
      <c r="A2146" s="530">
        <v>2144</v>
      </c>
      <c r="B2146" s="74" t="s">
        <v>24884</v>
      </c>
      <c r="C2146" s="17" t="str">
        <f t="shared" si="63"/>
        <v>Yes</v>
      </c>
      <c r="D2146" s="17">
        <f t="shared" si="64"/>
        <v>1.5800000000000005</v>
      </c>
      <c r="E2146" s="555">
        <f t="shared" si="62"/>
        <v>4349.7975708502036</v>
      </c>
      <c r="F2146" s="554">
        <v>42565</v>
      </c>
      <c r="G2146" s="3" t="s">
        <v>24872</v>
      </c>
      <c r="H2146" s="306">
        <v>0.63967611336032404</v>
      </c>
    </row>
    <row r="2147" spans="1:8" ht="15.75">
      <c r="A2147" s="530">
        <v>2145</v>
      </c>
      <c r="B2147" s="74" t="s">
        <v>24885</v>
      </c>
      <c r="C2147" s="17" t="str">
        <f t="shared" si="63"/>
        <v>Yes</v>
      </c>
      <c r="D2147" s="17">
        <f t="shared" si="64"/>
        <v>1.8499999999999999</v>
      </c>
      <c r="E2147" s="555">
        <f t="shared" si="62"/>
        <v>5093.1174089068818</v>
      </c>
      <c r="F2147" s="554">
        <v>42565</v>
      </c>
      <c r="G2147" s="3" t="s">
        <v>24872</v>
      </c>
      <c r="H2147" s="306">
        <v>0.748987854251012</v>
      </c>
    </row>
    <row r="2148" spans="1:8" ht="15.75">
      <c r="A2148" s="526">
        <v>2146</v>
      </c>
      <c r="B2148" s="74" t="s">
        <v>24886</v>
      </c>
      <c r="C2148" s="17" t="str">
        <f t="shared" si="63"/>
        <v>Yes</v>
      </c>
      <c r="D2148" s="17">
        <f t="shared" si="64"/>
        <v>1.0000000000000009</v>
      </c>
      <c r="E2148" s="555">
        <f t="shared" si="62"/>
        <v>2753.0364372469658</v>
      </c>
      <c r="F2148" s="554">
        <v>42565</v>
      </c>
      <c r="G2148" s="3" t="s">
        <v>24872</v>
      </c>
      <c r="H2148" s="306">
        <v>0.40485829959514202</v>
      </c>
    </row>
    <row r="2149" spans="1:8" ht="15.75">
      <c r="A2149" s="530">
        <v>2147</v>
      </c>
      <c r="B2149" s="74" t="s">
        <v>24887</v>
      </c>
      <c r="C2149" s="17" t="str">
        <f t="shared" si="63"/>
        <v>Yes</v>
      </c>
      <c r="D2149" s="17">
        <f t="shared" si="64"/>
        <v>1.8</v>
      </c>
      <c r="E2149" s="555">
        <f t="shared" si="62"/>
        <v>4955.465587044534</v>
      </c>
      <c r="F2149" s="554">
        <v>42565</v>
      </c>
      <c r="G2149" s="3" t="s">
        <v>24872</v>
      </c>
      <c r="H2149" s="306">
        <v>0.72874493927125505</v>
      </c>
    </row>
    <row r="2150" spans="1:8" ht="15.75">
      <c r="A2150" s="530">
        <v>2148</v>
      </c>
      <c r="B2150" s="74" t="s">
        <v>24888</v>
      </c>
      <c r="C2150" s="17" t="str">
        <f t="shared" si="63"/>
        <v>Yes</v>
      </c>
      <c r="D2150" s="17">
        <f t="shared" si="64"/>
        <v>1.0000000000000009</v>
      </c>
      <c r="E2150" s="555">
        <f t="shared" si="62"/>
        <v>2753.0364372469658</v>
      </c>
      <c r="F2150" s="554">
        <v>42565</v>
      </c>
      <c r="G2150" s="3" t="s">
        <v>24872</v>
      </c>
      <c r="H2150" s="306">
        <v>0.40485829959514202</v>
      </c>
    </row>
    <row r="2151" spans="1:8" ht="15.75">
      <c r="A2151" s="530">
        <v>2149</v>
      </c>
      <c r="B2151" s="74" t="s">
        <v>24889</v>
      </c>
      <c r="C2151" s="17" t="str">
        <f t="shared" si="63"/>
        <v>Yes</v>
      </c>
      <c r="D2151" s="17">
        <f t="shared" si="64"/>
        <v>1.3199999999999998</v>
      </c>
      <c r="E2151" s="555">
        <f t="shared" si="62"/>
        <v>3634.0080971659913</v>
      </c>
      <c r="F2151" s="554">
        <v>42565</v>
      </c>
      <c r="G2151" s="3" t="s">
        <v>24872</v>
      </c>
      <c r="H2151" s="306">
        <v>0.53441295546558698</v>
      </c>
    </row>
    <row r="2152" spans="1:8" ht="15.75">
      <c r="A2152" s="526">
        <v>2150</v>
      </c>
      <c r="B2152" s="74" t="s">
        <v>24890</v>
      </c>
      <c r="C2152" s="17" t="str">
        <f t="shared" si="63"/>
        <v>Yes</v>
      </c>
      <c r="D2152" s="17">
        <f t="shared" si="64"/>
        <v>1.0000000000000009</v>
      </c>
      <c r="E2152" s="555">
        <f t="shared" si="62"/>
        <v>2753.0364372469658</v>
      </c>
      <c r="F2152" s="554">
        <v>42565</v>
      </c>
      <c r="G2152" s="3" t="s">
        <v>24872</v>
      </c>
      <c r="H2152" s="306">
        <v>0.40485829959514202</v>
      </c>
    </row>
    <row r="2153" spans="1:8" ht="15.75">
      <c r="A2153" s="530">
        <v>2151</v>
      </c>
      <c r="B2153" s="74" t="s">
        <v>24891</v>
      </c>
      <c r="C2153" s="17" t="str">
        <f t="shared" si="63"/>
        <v>Yes</v>
      </c>
      <c r="D2153" s="17">
        <f t="shared" si="64"/>
        <v>1.399999999999999</v>
      </c>
      <c r="E2153" s="555">
        <f t="shared" si="62"/>
        <v>3854.2510121457462</v>
      </c>
      <c r="F2153" s="554">
        <v>42565</v>
      </c>
      <c r="G2153" s="3" t="s">
        <v>24872</v>
      </c>
      <c r="H2153" s="306">
        <v>0.56680161943319796</v>
      </c>
    </row>
    <row r="2154" spans="1:8" ht="15.75">
      <c r="A2154" s="530">
        <v>2152</v>
      </c>
      <c r="B2154" s="74" t="s">
        <v>24892</v>
      </c>
      <c r="C2154" s="17" t="str">
        <f t="shared" si="63"/>
        <v>Yes</v>
      </c>
      <c r="D2154" s="17">
        <f t="shared" si="64"/>
        <v>1.2</v>
      </c>
      <c r="E2154" s="555">
        <f t="shared" si="62"/>
        <v>3303.643724696356</v>
      </c>
      <c r="F2154" s="554">
        <v>42565</v>
      </c>
      <c r="G2154" s="3" t="s">
        <v>24872</v>
      </c>
      <c r="H2154" s="306">
        <v>0.48582995951417002</v>
      </c>
    </row>
    <row r="2155" spans="1:8" ht="15.75">
      <c r="A2155" s="530">
        <v>2153</v>
      </c>
      <c r="B2155" s="74" t="s">
        <v>24893</v>
      </c>
      <c r="C2155" s="17" t="str">
        <f t="shared" si="63"/>
        <v>Yes</v>
      </c>
      <c r="D2155" s="17">
        <f t="shared" si="64"/>
        <v>0.53999999999999881</v>
      </c>
      <c r="E2155" s="555">
        <f t="shared" si="62"/>
        <v>1486.6396761133567</v>
      </c>
      <c r="F2155" s="554">
        <v>42565</v>
      </c>
      <c r="G2155" s="3" t="s">
        <v>24872</v>
      </c>
      <c r="H2155" s="306">
        <v>0.218623481781376</v>
      </c>
    </row>
    <row r="2156" spans="1:8" ht="15.75">
      <c r="A2156" s="526">
        <v>2154</v>
      </c>
      <c r="B2156" s="74" t="s">
        <v>24894</v>
      </c>
      <c r="C2156" s="17" t="str">
        <f t="shared" si="63"/>
        <v>Yes</v>
      </c>
      <c r="D2156" s="17">
        <f t="shared" si="64"/>
        <v>0.55000000000000027</v>
      </c>
      <c r="E2156" s="555">
        <f t="shared" si="62"/>
        <v>1514.1700404858304</v>
      </c>
      <c r="F2156" s="554">
        <v>42565</v>
      </c>
      <c r="G2156" s="3" t="s">
        <v>24872</v>
      </c>
      <c r="H2156" s="306">
        <v>0.22267206477732801</v>
      </c>
    </row>
    <row r="2157" spans="1:8" ht="15.75">
      <c r="A2157" s="530">
        <v>2155</v>
      </c>
      <c r="B2157" s="74" t="s">
        <v>24895</v>
      </c>
      <c r="C2157" s="17" t="str">
        <f t="shared" si="63"/>
        <v>Yes</v>
      </c>
      <c r="D2157" s="17">
        <f t="shared" si="64"/>
        <v>2.2000000000000011</v>
      </c>
      <c r="E2157" s="555">
        <f t="shared" si="62"/>
        <v>6056.6801619433218</v>
      </c>
      <c r="F2157" s="554">
        <v>42613</v>
      </c>
      <c r="G2157" s="3" t="s">
        <v>24872</v>
      </c>
      <c r="H2157" s="306">
        <v>0.89068825910931204</v>
      </c>
    </row>
    <row r="2158" spans="1:8" ht="15.75">
      <c r="A2158" s="530">
        <v>2156</v>
      </c>
      <c r="B2158" s="74" t="s">
        <v>24896</v>
      </c>
      <c r="C2158" s="17" t="str">
        <f t="shared" si="63"/>
        <v>Yes</v>
      </c>
      <c r="D2158" s="17">
        <f t="shared" si="64"/>
        <v>2.3000000000000007</v>
      </c>
      <c r="E2158" s="555">
        <f t="shared" ref="E2158:E2221" si="65">H2158*6800</f>
        <v>6331.9838056680173</v>
      </c>
      <c r="F2158" s="554">
        <v>42565</v>
      </c>
      <c r="G2158" s="3" t="s">
        <v>24872</v>
      </c>
      <c r="H2158" s="306">
        <v>0.93117408906882604</v>
      </c>
    </row>
    <row r="2159" spans="1:8" ht="15.75">
      <c r="A2159" s="530">
        <v>2157</v>
      </c>
      <c r="B2159" s="74" t="s">
        <v>24897</v>
      </c>
      <c r="C2159" s="17" t="str">
        <f t="shared" si="63"/>
        <v>Yes</v>
      </c>
      <c r="D2159" s="17">
        <f t="shared" si="64"/>
        <v>0.8999999999999988</v>
      </c>
      <c r="E2159" s="555">
        <f t="shared" si="65"/>
        <v>2477.7327935222638</v>
      </c>
      <c r="F2159" s="554">
        <v>42565</v>
      </c>
      <c r="G2159" s="3" t="s">
        <v>24872</v>
      </c>
      <c r="H2159" s="306">
        <v>0.36437246963562703</v>
      </c>
    </row>
    <row r="2160" spans="1:8" ht="15.75">
      <c r="A2160" s="526">
        <v>2158</v>
      </c>
      <c r="B2160" s="74" t="s">
        <v>24898</v>
      </c>
      <c r="C2160" s="17" t="str">
        <f t="shared" si="63"/>
        <v>Yes</v>
      </c>
      <c r="D2160" s="17">
        <f t="shared" si="64"/>
        <v>0.79000000000000026</v>
      </c>
      <c r="E2160" s="555">
        <f t="shared" si="65"/>
        <v>2174.8987854251018</v>
      </c>
      <c r="F2160" s="554">
        <v>42565</v>
      </c>
      <c r="G2160" s="3" t="s">
        <v>24872</v>
      </c>
      <c r="H2160" s="306">
        <v>0.31983805668016202</v>
      </c>
    </row>
    <row r="2161" spans="1:8" ht="15.75">
      <c r="A2161" s="530">
        <v>2159</v>
      </c>
      <c r="B2161" s="74" t="s">
        <v>24899</v>
      </c>
      <c r="C2161" s="17" t="str">
        <f t="shared" si="63"/>
        <v>Yes</v>
      </c>
      <c r="D2161" s="17">
        <f t="shared" si="64"/>
        <v>0.59000000000000097</v>
      </c>
      <c r="E2161" s="555">
        <f t="shared" si="65"/>
        <v>1624.2914979757111</v>
      </c>
      <c r="F2161" s="554">
        <v>42565</v>
      </c>
      <c r="G2161" s="3" t="s">
        <v>24900</v>
      </c>
      <c r="H2161" s="306">
        <v>0.238866396761134</v>
      </c>
    </row>
    <row r="2162" spans="1:8" ht="15.75">
      <c r="A2162" s="530">
        <v>2160</v>
      </c>
      <c r="B2162" s="74" t="s">
        <v>24901</v>
      </c>
      <c r="C2162" s="17"/>
      <c r="D2162" s="17">
        <f t="shared" si="64"/>
        <v>1.1700000000000006</v>
      </c>
      <c r="E2162" s="555">
        <f t="shared" si="65"/>
        <v>3221.0526315789489</v>
      </c>
      <c r="F2162" s="554">
        <v>42565</v>
      </c>
      <c r="G2162" s="3" t="s">
        <v>24900</v>
      </c>
      <c r="H2162" s="306">
        <v>0.47368421052631599</v>
      </c>
    </row>
    <row r="2163" spans="1:8" ht="15.75">
      <c r="A2163" s="530">
        <v>2161</v>
      </c>
      <c r="B2163" s="74" t="s">
        <v>24902</v>
      </c>
      <c r="C2163" s="17"/>
      <c r="D2163" s="17">
        <f t="shared" si="64"/>
        <v>2.2900000000000014</v>
      </c>
      <c r="E2163" s="555">
        <f t="shared" si="65"/>
        <v>6304.45344129555</v>
      </c>
      <c r="F2163" s="554">
        <v>42565</v>
      </c>
      <c r="G2163" s="3" t="s">
        <v>24900</v>
      </c>
      <c r="H2163" s="306">
        <v>0.92712550607287503</v>
      </c>
    </row>
    <row r="2164" spans="1:8" ht="15.75">
      <c r="A2164" s="526">
        <v>2162</v>
      </c>
      <c r="B2164" s="74" t="s">
        <v>24903</v>
      </c>
      <c r="C2164" s="17"/>
      <c r="D2164" s="17">
        <f t="shared" si="64"/>
        <v>4.9400000000000004</v>
      </c>
      <c r="E2164" s="555">
        <f t="shared" si="65"/>
        <v>13600</v>
      </c>
      <c r="F2164" s="554">
        <v>42565</v>
      </c>
      <c r="G2164" s="3" t="s">
        <v>24900</v>
      </c>
      <c r="H2164" s="306">
        <v>2</v>
      </c>
    </row>
    <row r="2165" spans="1:8" ht="15.75">
      <c r="A2165" s="530">
        <v>2163</v>
      </c>
      <c r="B2165" s="74" t="s">
        <v>24904</v>
      </c>
      <c r="C2165" s="17"/>
      <c r="D2165" s="17">
        <f t="shared" si="64"/>
        <v>2.5499999999999972</v>
      </c>
      <c r="E2165" s="555">
        <f t="shared" si="65"/>
        <v>7020.242914979749</v>
      </c>
      <c r="F2165" s="554">
        <v>42613</v>
      </c>
      <c r="G2165" s="3" t="s">
        <v>24900</v>
      </c>
      <c r="H2165" s="306">
        <v>1.0323886639676101</v>
      </c>
    </row>
    <row r="2166" spans="1:8" ht="15.75">
      <c r="A2166" s="530">
        <v>2164</v>
      </c>
      <c r="B2166" s="74" t="s">
        <v>24905</v>
      </c>
      <c r="C2166" s="17"/>
      <c r="D2166" s="17">
        <f t="shared" si="64"/>
        <v>1.3799999999999988</v>
      </c>
      <c r="E2166" s="555">
        <f t="shared" si="65"/>
        <v>3799.1902834008065</v>
      </c>
      <c r="F2166" s="554">
        <v>42565</v>
      </c>
      <c r="G2166" s="3" t="s">
        <v>24900</v>
      </c>
      <c r="H2166" s="306">
        <v>0.55870445344129505</v>
      </c>
    </row>
    <row r="2167" spans="1:8" ht="15.75">
      <c r="A2167" s="530">
        <v>2165</v>
      </c>
      <c r="B2167" s="129" t="s">
        <v>24906</v>
      </c>
      <c r="C2167" s="17"/>
      <c r="D2167" s="17">
        <f t="shared" si="64"/>
        <v>2.3399999999999985</v>
      </c>
      <c r="E2167" s="555">
        <f t="shared" si="65"/>
        <v>6442.1052631578905</v>
      </c>
      <c r="F2167" s="554">
        <v>42613</v>
      </c>
      <c r="G2167" s="3" t="s">
        <v>24900</v>
      </c>
      <c r="H2167" s="306">
        <v>0.94736842105263097</v>
      </c>
    </row>
    <row r="2168" spans="1:8" ht="15.75">
      <c r="A2168" s="526">
        <v>2166</v>
      </c>
      <c r="B2168" s="74" t="s">
        <v>24907</v>
      </c>
      <c r="C2168" s="17"/>
      <c r="D2168" s="17">
        <f t="shared" si="64"/>
        <v>0.31999999999999923</v>
      </c>
      <c r="E2168" s="555">
        <f t="shared" si="65"/>
        <v>880.97165991902614</v>
      </c>
      <c r="F2168" s="554">
        <v>42565</v>
      </c>
      <c r="G2168" s="3" t="s">
        <v>24900</v>
      </c>
      <c r="H2168" s="306">
        <v>0.12955465587044501</v>
      </c>
    </row>
    <row r="2169" spans="1:8" ht="15.75">
      <c r="A2169" s="530">
        <v>2167</v>
      </c>
      <c r="B2169" s="74" t="s">
        <v>24908</v>
      </c>
      <c r="C2169" s="17"/>
      <c r="D2169" s="17">
        <f t="shared" si="64"/>
        <v>0.69000000000000072</v>
      </c>
      <c r="E2169" s="555">
        <f t="shared" si="65"/>
        <v>1899.5951417004067</v>
      </c>
      <c r="F2169" s="554">
        <v>42565</v>
      </c>
      <c r="G2169" s="3" t="s">
        <v>24900</v>
      </c>
      <c r="H2169" s="306">
        <v>0.27935222672064802</v>
      </c>
    </row>
    <row r="2170" spans="1:8" ht="15.75">
      <c r="A2170" s="530">
        <v>2168</v>
      </c>
      <c r="B2170" s="74" t="s">
        <v>24909</v>
      </c>
      <c r="C2170" s="17"/>
      <c r="D2170" s="17">
        <f t="shared" si="64"/>
        <v>0.38000000000000039</v>
      </c>
      <c r="E2170" s="555">
        <f t="shared" si="65"/>
        <v>1046.1538461538471</v>
      </c>
      <c r="F2170" s="554">
        <v>42565</v>
      </c>
      <c r="G2170" s="3" t="s">
        <v>24900</v>
      </c>
      <c r="H2170" s="306">
        <v>0.15384615384615399</v>
      </c>
    </row>
    <row r="2171" spans="1:8" ht="15.75">
      <c r="A2171" s="530">
        <v>2169</v>
      </c>
      <c r="B2171" s="74" t="s">
        <v>24910</v>
      </c>
      <c r="C2171" s="17"/>
      <c r="D2171" s="17">
        <f t="shared" si="64"/>
        <v>0.69999999999999951</v>
      </c>
      <c r="E2171" s="555">
        <f t="shared" si="65"/>
        <v>1927.1255060728731</v>
      </c>
      <c r="F2171" s="554">
        <v>42565</v>
      </c>
      <c r="G2171" s="3" t="s">
        <v>24900</v>
      </c>
      <c r="H2171" s="306">
        <v>0.28340080971659898</v>
      </c>
    </row>
    <row r="2172" spans="1:8" ht="15.75">
      <c r="A2172" s="526">
        <v>2170</v>
      </c>
      <c r="B2172" s="74" t="s">
        <v>24911</v>
      </c>
      <c r="C2172" s="17"/>
      <c r="D2172" s="17">
        <f t="shared" si="64"/>
        <v>0.77999999999999881</v>
      </c>
      <c r="E2172" s="555">
        <f t="shared" si="65"/>
        <v>2147.368421052628</v>
      </c>
      <c r="F2172" s="554">
        <v>42565</v>
      </c>
      <c r="G2172" s="3" t="s">
        <v>24900</v>
      </c>
      <c r="H2172" s="306">
        <v>0.31578947368421001</v>
      </c>
    </row>
    <row r="2173" spans="1:8" ht="15.75">
      <c r="A2173" s="530">
        <v>2171</v>
      </c>
      <c r="B2173" s="74" t="s">
        <v>24912</v>
      </c>
      <c r="C2173" s="17"/>
      <c r="D2173" s="17">
        <f t="shared" si="64"/>
        <v>1.399999999999999</v>
      </c>
      <c r="E2173" s="555">
        <f t="shared" si="65"/>
        <v>3854.2510121457462</v>
      </c>
      <c r="F2173" s="554">
        <v>42613</v>
      </c>
      <c r="G2173" s="3" t="s">
        <v>24900</v>
      </c>
      <c r="H2173" s="306">
        <v>0.56680161943319796</v>
      </c>
    </row>
    <row r="2174" spans="1:8" ht="15.75">
      <c r="A2174" s="530">
        <v>2172</v>
      </c>
      <c r="B2174" s="74" t="s">
        <v>24913</v>
      </c>
      <c r="C2174" s="17"/>
      <c r="D2174" s="17">
        <f t="shared" si="64"/>
        <v>1.399999999999999</v>
      </c>
      <c r="E2174" s="555">
        <f t="shared" si="65"/>
        <v>3854.2510121457462</v>
      </c>
      <c r="F2174" s="554">
        <v>42565</v>
      </c>
      <c r="G2174" s="3" t="s">
        <v>24900</v>
      </c>
      <c r="H2174" s="306">
        <v>0.56680161943319796</v>
      </c>
    </row>
    <row r="2175" spans="1:8" ht="15.75">
      <c r="A2175" s="530">
        <v>2173</v>
      </c>
      <c r="B2175" s="74" t="s">
        <v>6377</v>
      </c>
      <c r="C2175" s="17"/>
      <c r="D2175" s="17">
        <f t="shared" si="64"/>
        <v>0.77999999999999881</v>
      </c>
      <c r="E2175" s="555">
        <f t="shared" si="65"/>
        <v>2147.368421052628</v>
      </c>
      <c r="F2175" s="554">
        <v>42565</v>
      </c>
      <c r="G2175" s="3" t="s">
        <v>24900</v>
      </c>
      <c r="H2175" s="306">
        <v>0.31578947368421001</v>
      </c>
    </row>
    <row r="2176" spans="1:8" ht="15.75">
      <c r="A2176" s="526">
        <v>2174</v>
      </c>
      <c r="B2176" s="74" t="s">
        <v>24914</v>
      </c>
      <c r="C2176" s="17"/>
      <c r="D2176" s="17">
        <f t="shared" si="64"/>
        <v>1.08</v>
      </c>
      <c r="E2176" s="555">
        <f t="shared" si="65"/>
        <v>2973.2793522267202</v>
      </c>
      <c r="F2176" s="554">
        <v>42565</v>
      </c>
      <c r="G2176" s="3" t="s">
        <v>24900</v>
      </c>
      <c r="H2176" s="306">
        <v>0.437246963562753</v>
      </c>
    </row>
    <row r="2177" spans="1:8" ht="15.75">
      <c r="A2177" s="530">
        <v>2175</v>
      </c>
      <c r="B2177" s="74" t="s">
        <v>24915</v>
      </c>
      <c r="C2177" s="17"/>
      <c r="D2177" s="17">
        <f t="shared" si="64"/>
        <v>0.77999999999999881</v>
      </c>
      <c r="E2177" s="555">
        <f t="shared" si="65"/>
        <v>2147.368421052628</v>
      </c>
      <c r="F2177" s="554">
        <v>42565</v>
      </c>
      <c r="G2177" s="3" t="s">
        <v>24900</v>
      </c>
      <c r="H2177" s="306">
        <v>0.31578947368421001</v>
      </c>
    </row>
    <row r="2178" spans="1:8" ht="15.75">
      <c r="A2178" s="530">
        <v>2176</v>
      </c>
      <c r="B2178" s="74" t="s">
        <v>24916</v>
      </c>
      <c r="C2178" s="17"/>
      <c r="D2178" s="17">
        <f t="shared" si="64"/>
        <v>0.77999999999999881</v>
      </c>
      <c r="E2178" s="555">
        <f t="shared" si="65"/>
        <v>2147.368421052628</v>
      </c>
      <c r="F2178" s="554">
        <v>42565</v>
      </c>
      <c r="G2178" s="3" t="s">
        <v>24900</v>
      </c>
      <c r="H2178" s="306">
        <v>0.31578947368421001</v>
      </c>
    </row>
    <row r="2179" spans="1:8" ht="15.75">
      <c r="A2179" s="530">
        <v>2177</v>
      </c>
      <c r="B2179" s="74" t="s">
        <v>24917</v>
      </c>
      <c r="C2179" s="17"/>
      <c r="D2179" s="17">
        <f t="shared" si="64"/>
        <v>1.399999999999999</v>
      </c>
      <c r="E2179" s="555">
        <f t="shared" si="65"/>
        <v>3854.2510121457462</v>
      </c>
      <c r="F2179" s="554">
        <v>42565</v>
      </c>
      <c r="G2179" s="3" t="s">
        <v>24900</v>
      </c>
      <c r="H2179" s="306">
        <v>0.56680161943319796</v>
      </c>
    </row>
    <row r="2180" spans="1:8" ht="15.75">
      <c r="A2180" s="526">
        <v>2178</v>
      </c>
      <c r="B2180" s="74" t="s">
        <v>24918</v>
      </c>
      <c r="C2180" s="17"/>
      <c r="D2180" s="17">
        <f t="shared" si="64"/>
        <v>1.0000000000000009</v>
      </c>
      <c r="E2180" s="555">
        <f t="shared" si="65"/>
        <v>2753.0364372469658</v>
      </c>
      <c r="F2180" s="554">
        <v>42613</v>
      </c>
      <c r="G2180" s="3" t="s">
        <v>24900</v>
      </c>
      <c r="H2180" s="306">
        <v>0.40485829959514202</v>
      </c>
    </row>
    <row r="2181" spans="1:8" ht="15.75">
      <c r="A2181" s="530">
        <v>2179</v>
      </c>
      <c r="B2181" s="74" t="s">
        <v>24919</v>
      </c>
      <c r="C2181" s="17"/>
      <c r="D2181" s="17">
        <f t="shared" ref="D2181:D2244" si="66">H2181*2.47</f>
        <v>4.6599999999999993</v>
      </c>
      <c r="E2181" s="555">
        <f t="shared" si="65"/>
        <v>12829.149797570848</v>
      </c>
      <c r="F2181" s="554">
        <v>42565</v>
      </c>
      <c r="G2181" s="3" t="s">
        <v>24900</v>
      </c>
      <c r="H2181" s="306">
        <v>1.8866396761133599</v>
      </c>
    </row>
    <row r="2182" spans="1:8" ht="15.75">
      <c r="A2182" s="530">
        <v>2180</v>
      </c>
      <c r="B2182" s="74" t="s">
        <v>23937</v>
      </c>
      <c r="C2182" s="17"/>
      <c r="D2182" s="17">
        <f t="shared" si="66"/>
        <v>0.64999999999999969</v>
      </c>
      <c r="E2182" s="555">
        <f t="shared" si="65"/>
        <v>1789.4736842105256</v>
      </c>
      <c r="F2182" s="554">
        <v>42565</v>
      </c>
      <c r="G2182" s="3" t="s">
        <v>24900</v>
      </c>
      <c r="H2182" s="306">
        <v>0.26315789473684198</v>
      </c>
    </row>
    <row r="2183" spans="1:8" ht="15.75">
      <c r="A2183" s="530">
        <v>2181</v>
      </c>
      <c r="B2183" s="74" t="s">
        <v>24920</v>
      </c>
      <c r="C2183" s="17"/>
      <c r="D2183" s="17">
        <f t="shared" si="66"/>
        <v>1.5199999999999991</v>
      </c>
      <c r="E2183" s="555">
        <f t="shared" si="65"/>
        <v>4184.615384615382</v>
      </c>
      <c r="F2183" s="554">
        <v>42565</v>
      </c>
      <c r="G2183" s="3" t="s">
        <v>24900</v>
      </c>
      <c r="H2183" s="306">
        <v>0.61538461538461497</v>
      </c>
    </row>
    <row r="2184" spans="1:8" ht="15.75">
      <c r="A2184" s="526">
        <v>2182</v>
      </c>
      <c r="B2184" s="74" t="s">
        <v>22026</v>
      </c>
      <c r="C2184" s="17"/>
      <c r="D2184" s="17">
        <f t="shared" si="66"/>
        <v>1.49</v>
      </c>
      <c r="E2184" s="555">
        <f t="shared" si="65"/>
        <v>4102.0242914979754</v>
      </c>
      <c r="F2184" s="554">
        <v>42565</v>
      </c>
      <c r="G2184" s="3" t="s">
        <v>24900</v>
      </c>
      <c r="H2184" s="306">
        <v>0.60323886639676105</v>
      </c>
    </row>
    <row r="2185" spans="1:8" ht="15.75">
      <c r="A2185" s="530">
        <v>2183</v>
      </c>
      <c r="B2185" s="74" t="s">
        <v>13898</v>
      </c>
      <c r="C2185" s="17"/>
      <c r="D2185" s="17">
        <f t="shared" si="66"/>
        <v>0.8999999999999988</v>
      </c>
      <c r="E2185" s="555">
        <f t="shared" si="65"/>
        <v>2477.7327935222638</v>
      </c>
      <c r="F2185" s="554">
        <v>42565</v>
      </c>
      <c r="G2185" s="3" t="s">
        <v>24900</v>
      </c>
      <c r="H2185" s="306">
        <v>0.36437246963562703</v>
      </c>
    </row>
    <row r="2186" spans="1:8" ht="15.75">
      <c r="A2186" s="530">
        <v>2184</v>
      </c>
      <c r="B2186" s="74" t="s">
        <v>24921</v>
      </c>
      <c r="C2186" s="17"/>
      <c r="D2186" s="17">
        <f t="shared" si="66"/>
        <v>1.9499999999999993</v>
      </c>
      <c r="E2186" s="555">
        <f t="shared" si="65"/>
        <v>5368.4210526315765</v>
      </c>
      <c r="F2186" s="554">
        <v>42565</v>
      </c>
      <c r="G2186" s="3" t="s">
        <v>24900</v>
      </c>
      <c r="H2186" s="306">
        <v>0.78947368421052599</v>
      </c>
    </row>
    <row r="2187" spans="1:8" ht="15.75">
      <c r="A2187" s="530">
        <v>2185</v>
      </c>
      <c r="B2187" s="74" t="s">
        <v>24922</v>
      </c>
      <c r="C2187" s="17"/>
      <c r="D2187" s="17">
        <f t="shared" si="66"/>
        <v>0.79999999999999916</v>
      </c>
      <c r="E2187" s="555">
        <f t="shared" si="65"/>
        <v>2202.4291497975682</v>
      </c>
      <c r="F2187" s="554">
        <v>42565</v>
      </c>
      <c r="G2187" s="3" t="s">
        <v>24900</v>
      </c>
      <c r="H2187" s="306">
        <v>0.32388663967611298</v>
      </c>
    </row>
    <row r="2188" spans="1:8" ht="15.75">
      <c r="A2188" s="526">
        <v>2186</v>
      </c>
      <c r="B2188" s="74" t="s">
        <v>24923</v>
      </c>
      <c r="C2188" s="17"/>
      <c r="D2188" s="17">
        <f t="shared" si="66"/>
        <v>0.79999999999999916</v>
      </c>
      <c r="E2188" s="555">
        <f t="shared" si="65"/>
        <v>2202.4291497975682</v>
      </c>
      <c r="F2188" s="554">
        <v>42565</v>
      </c>
      <c r="G2188" s="3" t="s">
        <v>24900</v>
      </c>
      <c r="H2188" s="306">
        <v>0.32388663967611298</v>
      </c>
    </row>
    <row r="2189" spans="1:8" ht="15.75">
      <c r="A2189" s="530">
        <v>2187</v>
      </c>
      <c r="B2189" s="74" t="s">
        <v>23819</v>
      </c>
      <c r="C2189" s="17"/>
      <c r="D2189" s="17">
        <f t="shared" si="66"/>
        <v>0.5299999999999998</v>
      </c>
      <c r="E2189" s="555">
        <f t="shared" si="65"/>
        <v>1459.10931174089</v>
      </c>
      <c r="F2189" s="554">
        <v>42565</v>
      </c>
      <c r="G2189" s="3" t="s">
        <v>24900</v>
      </c>
      <c r="H2189" s="306">
        <v>0.21457489878542499</v>
      </c>
    </row>
    <row r="2190" spans="1:8" ht="15.75">
      <c r="A2190" s="530">
        <v>2188</v>
      </c>
      <c r="B2190" s="74" t="s">
        <v>24924</v>
      </c>
      <c r="C2190" s="17"/>
      <c r="D2190" s="17">
        <f t="shared" si="66"/>
        <v>0.5299999999999998</v>
      </c>
      <c r="E2190" s="555">
        <f t="shared" si="65"/>
        <v>1459.10931174089</v>
      </c>
      <c r="F2190" s="554">
        <v>42565</v>
      </c>
      <c r="G2190" s="3" t="s">
        <v>24900</v>
      </c>
      <c r="H2190" s="306">
        <v>0.21457489878542499</v>
      </c>
    </row>
    <row r="2191" spans="1:8" ht="15.75">
      <c r="A2191" s="530">
        <v>2189</v>
      </c>
      <c r="B2191" s="74" t="s">
        <v>24925</v>
      </c>
      <c r="C2191" s="17"/>
      <c r="D2191" s="17">
        <f t="shared" si="66"/>
        <v>0.5299999999999998</v>
      </c>
      <c r="E2191" s="555">
        <f t="shared" si="65"/>
        <v>1459.10931174089</v>
      </c>
      <c r="F2191" s="554">
        <v>42565</v>
      </c>
      <c r="G2191" s="3" t="s">
        <v>24900</v>
      </c>
      <c r="H2191" s="306">
        <v>0.21457489878542499</v>
      </c>
    </row>
    <row r="2192" spans="1:8" ht="15.75">
      <c r="A2192" s="526">
        <v>2190</v>
      </c>
      <c r="B2192" s="74" t="s">
        <v>24926</v>
      </c>
      <c r="C2192" s="17"/>
      <c r="D2192" s="17">
        <f t="shared" si="66"/>
        <v>1.6599999999999997</v>
      </c>
      <c r="E2192" s="555">
        <f t="shared" si="65"/>
        <v>4570.040485829958</v>
      </c>
      <c r="F2192" s="554">
        <v>42565</v>
      </c>
      <c r="G2192" s="3" t="s">
        <v>24900</v>
      </c>
      <c r="H2192" s="306">
        <v>0.67206477732793501</v>
      </c>
    </row>
    <row r="2193" spans="1:8" ht="15.75">
      <c r="A2193" s="530">
        <v>2191</v>
      </c>
      <c r="B2193" s="74" t="s">
        <v>24927</v>
      </c>
      <c r="C2193" s="17"/>
      <c r="D2193" s="17">
        <f t="shared" si="66"/>
        <v>2.8000000000000078</v>
      </c>
      <c r="E2193" s="555">
        <f t="shared" si="65"/>
        <v>7708.5020242915198</v>
      </c>
      <c r="F2193" s="554">
        <v>42565</v>
      </c>
      <c r="G2193" s="3" t="s">
        <v>24900</v>
      </c>
      <c r="H2193" s="306">
        <v>1.1336032388663999</v>
      </c>
    </row>
    <row r="2194" spans="1:8" ht="15.75">
      <c r="A2194" s="530">
        <v>2192</v>
      </c>
      <c r="B2194" s="74" t="s">
        <v>24928</v>
      </c>
      <c r="C2194" s="17"/>
      <c r="D2194" s="17">
        <f t="shared" si="66"/>
        <v>2.8000000000000078</v>
      </c>
      <c r="E2194" s="555">
        <f t="shared" si="65"/>
        <v>7708.5020242915198</v>
      </c>
      <c r="F2194" s="554">
        <v>42565</v>
      </c>
      <c r="G2194" s="3" t="s">
        <v>24900</v>
      </c>
      <c r="H2194" s="306">
        <v>1.1336032388663999</v>
      </c>
    </row>
    <row r="2195" spans="1:8" ht="15.75">
      <c r="A2195" s="530">
        <v>2193</v>
      </c>
      <c r="B2195" s="74" t="s">
        <v>24929</v>
      </c>
      <c r="C2195" s="17"/>
      <c r="D2195" s="17">
        <f t="shared" si="66"/>
        <v>1.5800000000000005</v>
      </c>
      <c r="E2195" s="555">
        <f t="shared" si="65"/>
        <v>4349.7975708502036</v>
      </c>
      <c r="F2195" s="554">
        <v>42565</v>
      </c>
      <c r="G2195" s="3" t="s">
        <v>24900</v>
      </c>
      <c r="H2195" s="306">
        <v>0.63967611336032404</v>
      </c>
    </row>
    <row r="2196" spans="1:8" ht="15.75">
      <c r="A2196" s="526">
        <v>2194</v>
      </c>
      <c r="B2196" s="74" t="s">
        <v>24930</v>
      </c>
      <c r="C2196" s="17"/>
      <c r="D2196" s="17">
        <f t="shared" si="66"/>
        <v>1.159999999999999</v>
      </c>
      <c r="E2196" s="555">
        <f t="shared" si="65"/>
        <v>3193.5222672064751</v>
      </c>
      <c r="F2196" s="554">
        <v>42565</v>
      </c>
      <c r="G2196" s="3" t="s">
        <v>24900</v>
      </c>
      <c r="H2196" s="306">
        <v>0.46963562753036397</v>
      </c>
    </row>
    <row r="2197" spans="1:8" ht="15.75">
      <c r="A2197" s="530">
        <v>2195</v>
      </c>
      <c r="B2197" s="74" t="s">
        <v>24931</v>
      </c>
      <c r="C2197" s="17"/>
      <c r="D2197" s="17">
        <f t="shared" si="66"/>
        <v>0.50000000000000044</v>
      </c>
      <c r="E2197" s="555">
        <f t="shared" si="65"/>
        <v>1376.5182186234829</v>
      </c>
      <c r="F2197" s="554">
        <v>42565</v>
      </c>
      <c r="G2197" s="3" t="s">
        <v>24900</v>
      </c>
      <c r="H2197" s="306">
        <v>0.20242914979757101</v>
      </c>
    </row>
    <row r="2198" spans="1:8" ht="15.75">
      <c r="A2198" s="530">
        <v>2196</v>
      </c>
      <c r="B2198" s="74" t="s">
        <v>24932</v>
      </c>
      <c r="C2198" s="17"/>
      <c r="D2198" s="17">
        <f t="shared" si="66"/>
        <v>0.93999999999999961</v>
      </c>
      <c r="E2198" s="555">
        <f t="shared" si="65"/>
        <v>2587.8542510121447</v>
      </c>
      <c r="F2198" s="554">
        <v>42565</v>
      </c>
      <c r="G2198" s="3" t="s">
        <v>24900</v>
      </c>
      <c r="H2198" s="306">
        <v>0.38056680161943301</v>
      </c>
    </row>
    <row r="2199" spans="1:8" ht="15.75">
      <c r="A2199" s="530">
        <v>2197</v>
      </c>
      <c r="B2199" s="74" t="s">
        <v>24933</v>
      </c>
      <c r="C2199" s="17"/>
      <c r="D2199" s="17">
        <f t="shared" si="66"/>
        <v>0.84999999999999887</v>
      </c>
      <c r="E2199" s="555">
        <f t="shared" si="65"/>
        <v>2340.080971659916</v>
      </c>
      <c r="F2199" s="554">
        <v>42565</v>
      </c>
      <c r="G2199" s="3" t="s">
        <v>24900</v>
      </c>
      <c r="H2199" s="306">
        <v>0.34412955465586997</v>
      </c>
    </row>
    <row r="2200" spans="1:8" ht="15.75">
      <c r="A2200" s="526">
        <v>2198</v>
      </c>
      <c r="B2200" s="74" t="s">
        <v>24934</v>
      </c>
      <c r="C2200" s="17"/>
      <c r="D2200" s="17">
        <f t="shared" si="66"/>
        <v>2.2500000000000004</v>
      </c>
      <c r="E2200" s="555">
        <f t="shared" si="65"/>
        <v>6194.3319838056686</v>
      </c>
      <c r="F2200" s="554">
        <v>42565</v>
      </c>
      <c r="G2200" s="3" t="s">
        <v>24900</v>
      </c>
      <c r="H2200" s="306">
        <v>0.91093117408906898</v>
      </c>
    </row>
    <row r="2201" spans="1:8" ht="15.75">
      <c r="A2201" s="530">
        <v>2199</v>
      </c>
      <c r="B2201" s="74" t="s">
        <v>24935</v>
      </c>
      <c r="C2201" s="17"/>
      <c r="D2201" s="17">
        <f t="shared" si="66"/>
        <v>1.4999999999999987</v>
      </c>
      <c r="E2201" s="555">
        <f t="shared" si="65"/>
        <v>4129.5546558704409</v>
      </c>
      <c r="F2201" s="554">
        <v>42565</v>
      </c>
      <c r="G2201" s="3" t="s">
        <v>24900</v>
      </c>
      <c r="H2201" s="306">
        <v>0.60728744939271195</v>
      </c>
    </row>
    <row r="2202" spans="1:8" ht="15.75">
      <c r="A2202" s="530">
        <v>2200</v>
      </c>
      <c r="B2202" s="74" t="s">
        <v>24936</v>
      </c>
      <c r="C2202" s="17"/>
      <c r="D2202" s="17">
        <f t="shared" si="66"/>
        <v>1.7000000000000002</v>
      </c>
      <c r="E2202" s="555">
        <f t="shared" si="65"/>
        <v>4680.1619433198384</v>
      </c>
      <c r="F2202" s="554">
        <v>42565</v>
      </c>
      <c r="G2202" s="3" t="s">
        <v>24900</v>
      </c>
      <c r="H2202" s="306">
        <v>0.68825910931174095</v>
      </c>
    </row>
    <row r="2203" spans="1:8" ht="15.75">
      <c r="A2203" s="530">
        <v>2201</v>
      </c>
      <c r="B2203" s="74" t="s">
        <v>24937</v>
      </c>
      <c r="C2203" s="17"/>
      <c r="D2203" s="17">
        <f t="shared" si="66"/>
        <v>1.7537</v>
      </c>
      <c r="E2203" s="555">
        <f t="shared" si="65"/>
        <v>4828</v>
      </c>
      <c r="F2203" s="554">
        <v>42565</v>
      </c>
      <c r="G2203" s="3" t="s">
        <v>24900</v>
      </c>
      <c r="H2203" s="306">
        <v>0.71</v>
      </c>
    </row>
    <row r="2204" spans="1:8" ht="15.75">
      <c r="A2204" s="526">
        <v>2202</v>
      </c>
      <c r="B2204" s="74" t="s">
        <v>24938</v>
      </c>
      <c r="C2204" s="17"/>
      <c r="D2204" s="17">
        <f t="shared" si="66"/>
        <v>0.96</v>
      </c>
      <c r="E2204" s="555">
        <f t="shared" si="65"/>
        <v>2642.9149797570849</v>
      </c>
      <c r="F2204" s="554">
        <v>42565</v>
      </c>
      <c r="G2204" s="3" t="s">
        <v>24900</v>
      </c>
      <c r="H2204" s="306">
        <v>0.38866396761133598</v>
      </c>
    </row>
    <row r="2205" spans="1:8" ht="15.75">
      <c r="A2205" s="530">
        <v>2203</v>
      </c>
      <c r="B2205" s="74" t="s">
        <v>24939</v>
      </c>
      <c r="C2205" s="17"/>
      <c r="D2205" s="17">
        <f t="shared" si="66"/>
        <v>0.96</v>
      </c>
      <c r="E2205" s="555">
        <f t="shared" si="65"/>
        <v>2642.9149797570849</v>
      </c>
      <c r="F2205" s="554">
        <v>42565</v>
      </c>
      <c r="G2205" s="3" t="s">
        <v>24900</v>
      </c>
      <c r="H2205" s="306">
        <v>0.38866396761133598</v>
      </c>
    </row>
    <row r="2206" spans="1:8" ht="15.75">
      <c r="A2206" s="530">
        <v>2204</v>
      </c>
      <c r="B2206" s="74" t="s">
        <v>23677</v>
      </c>
      <c r="C2206" s="17"/>
      <c r="D2206" s="17">
        <f t="shared" si="66"/>
        <v>0.96</v>
      </c>
      <c r="E2206" s="555">
        <f t="shared" si="65"/>
        <v>2642.9149797570849</v>
      </c>
      <c r="F2206" s="554">
        <v>42565</v>
      </c>
      <c r="G2206" s="3" t="s">
        <v>24900</v>
      </c>
      <c r="H2206" s="306">
        <v>0.38866396761133598</v>
      </c>
    </row>
    <row r="2207" spans="1:8" ht="15.75">
      <c r="A2207" s="530">
        <v>2205</v>
      </c>
      <c r="B2207" s="74" t="s">
        <v>24940</v>
      </c>
      <c r="C2207" s="17"/>
      <c r="D2207" s="17">
        <f t="shared" si="66"/>
        <v>2.3000000000000007</v>
      </c>
      <c r="E2207" s="555">
        <f t="shared" si="65"/>
        <v>6331.9838056680173</v>
      </c>
      <c r="F2207" s="554">
        <v>42565</v>
      </c>
      <c r="G2207" s="3" t="s">
        <v>24900</v>
      </c>
      <c r="H2207" s="306">
        <v>0.93117408906882604</v>
      </c>
    </row>
    <row r="2208" spans="1:8" ht="15.75">
      <c r="A2208" s="526">
        <v>2206</v>
      </c>
      <c r="B2208" s="74" t="s">
        <v>22171</v>
      </c>
      <c r="C2208" s="17"/>
      <c r="D2208" s="17">
        <f t="shared" si="66"/>
        <v>2.3000000000000007</v>
      </c>
      <c r="E2208" s="555">
        <f t="shared" si="65"/>
        <v>6331.9838056680173</v>
      </c>
      <c r="F2208" s="554">
        <v>42565</v>
      </c>
      <c r="G2208" s="3" t="s">
        <v>24900</v>
      </c>
      <c r="H2208" s="306">
        <v>0.93117408906882604</v>
      </c>
    </row>
    <row r="2209" spans="1:8" ht="15.75">
      <c r="A2209" s="530">
        <v>2207</v>
      </c>
      <c r="B2209" s="74" t="s">
        <v>24941</v>
      </c>
      <c r="C2209" s="17"/>
      <c r="D2209" s="17">
        <f t="shared" si="66"/>
        <v>2.3000000000000007</v>
      </c>
      <c r="E2209" s="555">
        <f t="shared" si="65"/>
        <v>6331.9838056680173</v>
      </c>
      <c r="F2209" s="554">
        <v>42565</v>
      </c>
      <c r="G2209" s="3" t="s">
        <v>24900</v>
      </c>
      <c r="H2209" s="306">
        <v>0.93117408906882604</v>
      </c>
    </row>
    <row r="2210" spans="1:8" ht="15.75">
      <c r="A2210" s="530">
        <v>2208</v>
      </c>
      <c r="B2210" s="74" t="s">
        <v>5420</v>
      </c>
      <c r="C2210" s="17"/>
      <c r="D2210" s="17">
        <f t="shared" si="66"/>
        <v>2.3000000000000007</v>
      </c>
      <c r="E2210" s="555">
        <f t="shared" si="65"/>
        <v>6331.9838056680173</v>
      </c>
      <c r="F2210" s="554">
        <v>42565</v>
      </c>
      <c r="G2210" s="3" t="s">
        <v>24900</v>
      </c>
      <c r="H2210" s="306">
        <v>0.93117408906882604</v>
      </c>
    </row>
    <row r="2211" spans="1:8" ht="15.75">
      <c r="A2211" s="530">
        <v>2209</v>
      </c>
      <c r="B2211" s="74" t="s">
        <v>24942</v>
      </c>
      <c r="C2211" s="17"/>
      <c r="D2211" s="17">
        <f t="shared" si="66"/>
        <v>4.7599999999999891</v>
      </c>
      <c r="E2211" s="555">
        <f t="shared" si="65"/>
        <v>13104.453441295516</v>
      </c>
      <c r="F2211" s="554">
        <v>42565</v>
      </c>
      <c r="G2211" s="3" t="s">
        <v>24900</v>
      </c>
      <c r="H2211" s="306">
        <v>1.92712550607287</v>
      </c>
    </row>
    <row r="2212" spans="1:8" ht="15.75">
      <c r="A2212" s="526">
        <v>2210</v>
      </c>
      <c r="B2212" s="74" t="s">
        <v>24943</v>
      </c>
      <c r="C2212" s="17"/>
      <c r="D2212" s="17">
        <f t="shared" si="66"/>
        <v>0.72</v>
      </c>
      <c r="E2212" s="555">
        <f t="shared" si="65"/>
        <v>1982.1862348178136</v>
      </c>
      <c r="F2212" s="554">
        <v>42565</v>
      </c>
      <c r="G2212" s="3" t="s">
        <v>24900</v>
      </c>
      <c r="H2212" s="306">
        <v>0.291497975708502</v>
      </c>
    </row>
    <row r="2213" spans="1:8" ht="15.75">
      <c r="A2213" s="530">
        <v>2211</v>
      </c>
      <c r="B2213" s="74" t="s">
        <v>24944</v>
      </c>
      <c r="C2213" s="17"/>
      <c r="D2213" s="17">
        <f t="shared" si="66"/>
        <v>1.8200000000000003</v>
      </c>
      <c r="E2213" s="555">
        <f t="shared" si="65"/>
        <v>5010.5263157894742</v>
      </c>
      <c r="F2213" s="554">
        <v>42565</v>
      </c>
      <c r="G2213" s="3" t="s">
        <v>24900</v>
      </c>
      <c r="H2213" s="306">
        <v>0.73684210526315796</v>
      </c>
    </row>
    <row r="2214" spans="1:8" ht="15.75">
      <c r="A2214" s="530">
        <v>2212</v>
      </c>
      <c r="B2214" s="74" t="s">
        <v>24945</v>
      </c>
      <c r="C2214" s="17"/>
      <c r="D2214" s="17">
        <f t="shared" si="66"/>
        <v>0.53999999999999881</v>
      </c>
      <c r="E2214" s="555">
        <f t="shared" si="65"/>
        <v>1486.6396761133567</v>
      </c>
      <c r="F2214" s="554">
        <v>42565</v>
      </c>
      <c r="G2214" s="3" t="s">
        <v>24900</v>
      </c>
      <c r="H2214" s="306">
        <v>0.218623481781376</v>
      </c>
    </row>
    <row r="2215" spans="1:8" ht="15.75">
      <c r="A2215" s="530">
        <v>2213</v>
      </c>
      <c r="B2215" s="74" t="s">
        <v>24946</v>
      </c>
      <c r="C2215" s="17"/>
      <c r="D2215" s="17">
        <f t="shared" si="66"/>
        <v>2.650000000000011</v>
      </c>
      <c r="E2215" s="555">
        <f t="shared" si="65"/>
        <v>7295.5465587044837</v>
      </c>
      <c r="F2215" s="554">
        <v>42565</v>
      </c>
      <c r="G2215" s="3" t="s">
        <v>24900</v>
      </c>
      <c r="H2215" s="306">
        <v>1.07287449392713</v>
      </c>
    </row>
    <row r="2216" spans="1:8" ht="15.75">
      <c r="A2216" s="526">
        <v>2214</v>
      </c>
      <c r="B2216" s="74" t="s">
        <v>24947</v>
      </c>
      <c r="C2216" s="17"/>
      <c r="D2216" s="17">
        <f t="shared" si="66"/>
        <v>2.650000000000011</v>
      </c>
      <c r="E2216" s="555">
        <f t="shared" si="65"/>
        <v>7295.5465587044837</v>
      </c>
      <c r="F2216" s="554">
        <v>42565</v>
      </c>
      <c r="G2216" s="3" t="s">
        <v>24900</v>
      </c>
      <c r="H2216" s="306">
        <v>1.07287449392713</v>
      </c>
    </row>
    <row r="2217" spans="1:8" ht="15.75">
      <c r="A2217" s="530">
        <v>2215</v>
      </c>
      <c r="B2217" s="74" t="s">
        <v>24948</v>
      </c>
      <c r="C2217" s="17"/>
      <c r="D2217" s="17">
        <f t="shared" si="66"/>
        <v>2.3000000000000007</v>
      </c>
      <c r="E2217" s="555">
        <f t="shared" si="65"/>
        <v>6331.9838056680173</v>
      </c>
      <c r="F2217" s="554">
        <v>42565</v>
      </c>
      <c r="G2217" s="3" t="s">
        <v>24900</v>
      </c>
      <c r="H2217" s="306">
        <v>0.93117408906882604</v>
      </c>
    </row>
    <row r="2218" spans="1:8" ht="15.75">
      <c r="A2218" s="530">
        <v>2216</v>
      </c>
      <c r="B2218" s="74" t="s">
        <v>24949</v>
      </c>
      <c r="C2218" s="17"/>
      <c r="D2218" s="17">
        <f t="shared" si="66"/>
        <v>1.1500000000000004</v>
      </c>
      <c r="E2218" s="555">
        <f t="shared" si="65"/>
        <v>3165.9919028340087</v>
      </c>
      <c r="F2218" s="554">
        <v>42565</v>
      </c>
      <c r="G2218" s="3" t="s">
        <v>24900</v>
      </c>
      <c r="H2218" s="306">
        <v>0.46558704453441302</v>
      </c>
    </row>
    <row r="2219" spans="1:8" ht="15.75">
      <c r="A2219" s="530">
        <v>2217</v>
      </c>
      <c r="B2219" s="74" t="s">
        <v>24950</v>
      </c>
      <c r="C2219" s="17"/>
      <c r="D2219" s="17">
        <f t="shared" si="66"/>
        <v>0.55000000000000027</v>
      </c>
      <c r="E2219" s="555">
        <f t="shared" si="65"/>
        <v>1514.1700404858304</v>
      </c>
      <c r="F2219" s="554">
        <v>42565</v>
      </c>
      <c r="G2219" s="3" t="s">
        <v>24900</v>
      </c>
      <c r="H2219" s="306">
        <v>0.22267206477732801</v>
      </c>
    </row>
    <row r="2220" spans="1:8" ht="15.75">
      <c r="A2220" s="526">
        <v>2218</v>
      </c>
      <c r="B2220" s="74" t="s">
        <v>24951</v>
      </c>
      <c r="C2220" s="17"/>
      <c r="D2220" s="17">
        <f t="shared" si="66"/>
        <v>1.3499999999999994</v>
      </c>
      <c r="E2220" s="555">
        <f t="shared" si="65"/>
        <v>3716.5991902833989</v>
      </c>
      <c r="F2220" s="554">
        <v>42565</v>
      </c>
      <c r="G2220" s="3" t="s">
        <v>24900</v>
      </c>
      <c r="H2220" s="306">
        <v>0.54655870445344101</v>
      </c>
    </row>
    <row r="2221" spans="1:8" ht="15.75">
      <c r="A2221" s="530">
        <v>2219</v>
      </c>
      <c r="B2221" s="74" t="s">
        <v>14071</v>
      </c>
      <c r="C2221" s="17"/>
      <c r="D2221" s="17">
        <f t="shared" si="66"/>
        <v>2.6000000000000041</v>
      </c>
      <c r="E2221" s="555">
        <f t="shared" si="65"/>
        <v>7157.8947368421159</v>
      </c>
      <c r="F2221" s="554">
        <v>42565</v>
      </c>
      <c r="G2221" s="3" t="s">
        <v>24900</v>
      </c>
      <c r="H2221" s="306">
        <v>1.0526315789473699</v>
      </c>
    </row>
    <row r="2222" spans="1:8" ht="15.75">
      <c r="A2222" s="530">
        <v>2220</v>
      </c>
      <c r="B2222" s="74" t="s">
        <v>22069</v>
      </c>
      <c r="C2222" s="17"/>
      <c r="D2222" s="17">
        <f t="shared" si="66"/>
        <v>0.79999999999999916</v>
      </c>
      <c r="E2222" s="555">
        <f t="shared" ref="E2222:E2285" si="67">H2222*6800</f>
        <v>2202.4291497975682</v>
      </c>
      <c r="F2222" s="554">
        <v>42565</v>
      </c>
      <c r="G2222" s="3" t="s">
        <v>24900</v>
      </c>
      <c r="H2222" s="306">
        <v>0.32388663967611298</v>
      </c>
    </row>
    <row r="2223" spans="1:8" ht="15.75">
      <c r="A2223" s="530">
        <v>2221</v>
      </c>
      <c r="B2223" s="74" t="s">
        <v>24952</v>
      </c>
      <c r="C2223" s="17"/>
      <c r="D2223" s="17">
        <f t="shared" si="66"/>
        <v>1.1000000000000005</v>
      </c>
      <c r="E2223" s="555">
        <f t="shared" si="67"/>
        <v>3028.3400809716609</v>
      </c>
      <c r="F2223" s="554">
        <v>42565</v>
      </c>
      <c r="G2223" s="3" t="s">
        <v>24900</v>
      </c>
      <c r="H2223" s="306">
        <v>0.44534412955465602</v>
      </c>
    </row>
    <row r="2224" spans="1:8" ht="15.75">
      <c r="A2224" s="526">
        <v>2222</v>
      </c>
      <c r="B2224" s="74" t="s">
        <v>24953</v>
      </c>
      <c r="C2224" s="17"/>
      <c r="D2224" s="17">
        <f t="shared" si="66"/>
        <v>1.1799999999999995</v>
      </c>
      <c r="E2224" s="555">
        <f t="shared" si="67"/>
        <v>3248.5829959514158</v>
      </c>
      <c r="F2224" s="554">
        <v>42565</v>
      </c>
      <c r="G2224" s="3" t="s">
        <v>24900</v>
      </c>
      <c r="H2224" s="306">
        <v>0.477732793522267</v>
      </c>
    </row>
    <row r="2225" spans="1:8" ht="15.75">
      <c r="A2225" s="530">
        <v>2223</v>
      </c>
      <c r="B2225" s="74" t="s">
        <v>24954</v>
      </c>
      <c r="C2225" s="17"/>
      <c r="D2225" s="17">
        <f t="shared" si="66"/>
        <v>1.1799999999999995</v>
      </c>
      <c r="E2225" s="555">
        <f t="shared" si="67"/>
        <v>3248.5829959514158</v>
      </c>
      <c r="F2225" s="554">
        <v>42565</v>
      </c>
      <c r="G2225" s="3" t="s">
        <v>24900</v>
      </c>
      <c r="H2225" s="306">
        <v>0.477732793522267</v>
      </c>
    </row>
    <row r="2226" spans="1:8" ht="15.75">
      <c r="A2226" s="530">
        <v>2224</v>
      </c>
      <c r="B2226" s="74" t="s">
        <v>24955</v>
      </c>
      <c r="C2226" s="17"/>
      <c r="D2226" s="17">
        <f t="shared" si="66"/>
        <v>0.1399999999999999</v>
      </c>
      <c r="E2226" s="555">
        <f t="shared" si="67"/>
        <v>385.42510121457462</v>
      </c>
      <c r="F2226" s="554">
        <v>42565</v>
      </c>
      <c r="G2226" s="3" t="s">
        <v>24900</v>
      </c>
      <c r="H2226" s="306">
        <v>5.6680161943319797E-2</v>
      </c>
    </row>
    <row r="2227" spans="1:8" ht="15.75">
      <c r="A2227" s="530">
        <v>2225</v>
      </c>
      <c r="B2227" s="74" t="s">
        <v>24956</v>
      </c>
      <c r="C2227" s="17"/>
      <c r="D2227" s="17">
        <f t="shared" si="66"/>
        <v>2.4</v>
      </c>
      <c r="E2227" s="555">
        <f t="shared" si="67"/>
        <v>6607.287449392712</v>
      </c>
      <c r="F2227" s="554">
        <v>42613</v>
      </c>
      <c r="G2227" s="3" t="s">
        <v>24900</v>
      </c>
      <c r="H2227" s="306">
        <v>0.97165991902834004</v>
      </c>
    </row>
    <row r="2228" spans="1:8" ht="15.75">
      <c r="A2228" s="526">
        <v>2226</v>
      </c>
      <c r="B2228" s="74" t="s">
        <v>24957</v>
      </c>
      <c r="C2228" s="17"/>
      <c r="D2228" s="17">
        <f t="shared" si="66"/>
        <v>2.2599999999999998</v>
      </c>
      <c r="E2228" s="555">
        <f t="shared" si="67"/>
        <v>6221.862348178136</v>
      </c>
      <c r="F2228" s="554">
        <v>42565</v>
      </c>
      <c r="G2228" s="3" t="s">
        <v>24900</v>
      </c>
      <c r="H2228" s="306">
        <v>0.91497975708502</v>
      </c>
    </row>
    <row r="2229" spans="1:8" ht="15.75">
      <c r="A2229" s="530">
        <v>2227</v>
      </c>
      <c r="B2229" s="74" t="s">
        <v>24958</v>
      </c>
      <c r="C2229" s="17"/>
      <c r="D2229" s="17">
        <f t="shared" si="66"/>
        <v>2.2399999999999993</v>
      </c>
      <c r="E2229" s="555">
        <f t="shared" si="67"/>
        <v>6166.8016194331958</v>
      </c>
      <c r="F2229" s="554">
        <v>42565</v>
      </c>
      <c r="G2229" s="3" t="s">
        <v>24900</v>
      </c>
      <c r="H2229" s="306">
        <v>0.90688259109311697</v>
      </c>
    </row>
    <row r="2230" spans="1:8" ht="15.75">
      <c r="A2230" s="530">
        <v>2228</v>
      </c>
      <c r="B2230" s="74" t="s">
        <v>24959</v>
      </c>
      <c r="C2230" s="17"/>
      <c r="D2230" s="17">
        <f t="shared" si="66"/>
        <v>2.35</v>
      </c>
      <c r="E2230" s="555">
        <f t="shared" si="67"/>
        <v>6469.6356275303642</v>
      </c>
      <c r="F2230" s="554">
        <v>42565</v>
      </c>
      <c r="G2230" s="3" t="s">
        <v>24900</v>
      </c>
      <c r="H2230" s="306">
        <v>0.95141700404858298</v>
      </c>
    </row>
    <row r="2231" spans="1:8" ht="15.75">
      <c r="A2231" s="530">
        <v>2229</v>
      </c>
      <c r="B2231" s="74" t="s">
        <v>24960</v>
      </c>
      <c r="C2231" s="17"/>
      <c r="D2231" s="17">
        <f t="shared" si="66"/>
        <v>2.2900000000000014</v>
      </c>
      <c r="E2231" s="555">
        <f t="shared" si="67"/>
        <v>6304.45344129555</v>
      </c>
      <c r="F2231" s="554">
        <v>42565</v>
      </c>
      <c r="G2231" s="3" t="s">
        <v>24900</v>
      </c>
      <c r="H2231" s="306">
        <v>0.92712550607287503</v>
      </c>
    </row>
    <row r="2232" spans="1:8" ht="15.75">
      <c r="A2232" s="526">
        <v>2230</v>
      </c>
      <c r="B2232" s="74" t="s">
        <v>24961</v>
      </c>
      <c r="C2232" s="17"/>
      <c r="D2232" s="17">
        <f t="shared" si="66"/>
        <v>2.2800000000000002</v>
      </c>
      <c r="E2232" s="555">
        <f t="shared" si="67"/>
        <v>6276.9230769230762</v>
      </c>
      <c r="F2232" s="554">
        <v>42565</v>
      </c>
      <c r="G2232" s="3" t="s">
        <v>24900</v>
      </c>
      <c r="H2232" s="306">
        <v>0.92307692307692302</v>
      </c>
    </row>
    <row r="2233" spans="1:8" ht="15.75">
      <c r="A2233" s="530">
        <v>2231</v>
      </c>
      <c r="B2233" s="74" t="s">
        <v>24962</v>
      </c>
      <c r="C2233" s="17"/>
      <c r="D2233" s="17">
        <f t="shared" si="66"/>
        <v>1.8999999999999997</v>
      </c>
      <c r="E2233" s="555">
        <f t="shared" si="67"/>
        <v>5230.7692307692296</v>
      </c>
      <c r="F2233" s="554">
        <v>42565</v>
      </c>
      <c r="G2233" s="3" t="s">
        <v>24900</v>
      </c>
      <c r="H2233" s="306">
        <v>0.76923076923076905</v>
      </c>
    </row>
    <row r="2234" spans="1:8" ht="15.75">
      <c r="A2234" s="530">
        <v>2232</v>
      </c>
      <c r="B2234" s="74" t="s">
        <v>24963</v>
      </c>
      <c r="C2234" s="17"/>
      <c r="D2234" s="17">
        <f t="shared" si="66"/>
        <v>2.1399999999999997</v>
      </c>
      <c r="E2234" s="555">
        <f t="shared" si="67"/>
        <v>5891.4979757085002</v>
      </c>
      <c r="F2234" s="554">
        <v>42565</v>
      </c>
      <c r="G2234" s="3" t="s">
        <v>24900</v>
      </c>
      <c r="H2234" s="306">
        <v>0.86639676113360298</v>
      </c>
    </row>
    <row r="2235" spans="1:8" ht="15.75">
      <c r="A2235" s="530">
        <v>2233</v>
      </c>
      <c r="B2235" s="74" t="s">
        <v>24964</v>
      </c>
      <c r="C2235" s="17"/>
      <c r="D2235" s="17">
        <f t="shared" si="66"/>
        <v>0.24999999999999897</v>
      </c>
      <c r="E2235" s="555">
        <f t="shared" si="67"/>
        <v>688.25910931173803</v>
      </c>
      <c r="F2235" s="554">
        <v>42565</v>
      </c>
      <c r="G2235" s="3" t="s">
        <v>24900</v>
      </c>
      <c r="H2235" s="306">
        <v>0.10121457489878501</v>
      </c>
    </row>
    <row r="2236" spans="1:8" ht="15.75">
      <c r="A2236" s="526">
        <v>2234</v>
      </c>
      <c r="B2236" s="74" t="s">
        <v>24965</v>
      </c>
      <c r="C2236" s="17"/>
      <c r="D2236" s="17">
        <f t="shared" si="66"/>
        <v>0.62999999999999945</v>
      </c>
      <c r="E2236" s="555">
        <f t="shared" si="67"/>
        <v>1734.4129554655854</v>
      </c>
      <c r="F2236" s="554">
        <v>42565</v>
      </c>
      <c r="G2236" s="3" t="s">
        <v>24900</v>
      </c>
      <c r="H2236" s="306">
        <v>0.25506072874493901</v>
      </c>
    </row>
    <row r="2237" spans="1:8" ht="15.75">
      <c r="A2237" s="530">
        <v>2235</v>
      </c>
      <c r="B2237" s="74" t="s">
        <v>12239</v>
      </c>
      <c r="C2237" s="17"/>
      <c r="D2237" s="17">
        <f t="shared" si="66"/>
        <v>1.2844000000000002</v>
      </c>
      <c r="E2237" s="555">
        <f t="shared" si="67"/>
        <v>3536</v>
      </c>
      <c r="F2237" s="554">
        <v>42565</v>
      </c>
      <c r="G2237" s="3" t="s">
        <v>24900</v>
      </c>
      <c r="H2237" s="306">
        <v>0.52</v>
      </c>
    </row>
    <row r="2238" spans="1:8" ht="15.75">
      <c r="A2238" s="530">
        <v>2236</v>
      </c>
      <c r="B2238" s="74" t="s">
        <v>24966</v>
      </c>
      <c r="C2238" s="17"/>
      <c r="D2238" s="17">
        <f t="shared" si="66"/>
        <v>0.84999999999999887</v>
      </c>
      <c r="E2238" s="555">
        <f t="shared" si="67"/>
        <v>2340.080971659916</v>
      </c>
      <c r="F2238" s="554">
        <v>42565</v>
      </c>
      <c r="G2238" s="3" t="s">
        <v>24900</v>
      </c>
      <c r="H2238" s="306">
        <v>0.34412955465586997</v>
      </c>
    </row>
    <row r="2239" spans="1:8" ht="15.75">
      <c r="A2239" s="530">
        <v>2237</v>
      </c>
      <c r="B2239" s="74" t="s">
        <v>24967</v>
      </c>
      <c r="C2239" s="17"/>
      <c r="D2239" s="17">
        <f t="shared" si="66"/>
        <v>0.16000000000000009</v>
      </c>
      <c r="E2239" s="555">
        <f t="shared" si="67"/>
        <v>440.48582995951438</v>
      </c>
      <c r="F2239" s="554">
        <v>42565</v>
      </c>
      <c r="G2239" s="3" t="s">
        <v>24900</v>
      </c>
      <c r="H2239" s="306">
        <v>6.47773279352227E-2</v>
      </c>
    </row>
    <row r="2240" spans="1:8" ht="15.75">
      <c r="A2240" s="526">
        <v>2238</v>
      </c>
      <c r="B2240" s="74" t="s">
        <v>24968</v>
      </c>
      <c r="C2240" s="17"/>
      <c r="D2240" s="17">
        <f t="shared" si="66"/>
        <v>0.50000000000000044</v>
      </c>
      <c r="E2240" s="555">
        <f t="shared" si="67"/>
        <v>1376.5182186234829</v>
      </c>
      <c r="F2240" s="554">
        <v>42565</v>
      </c>
      <c r="G2240" s="3" t="s">
        <v>24900</v>
      </c>
      <c r="H2240" s="306">
        <v>0.20242914979757101</v>
      </c>
    </row>
    <row r="2241" spans="1:8" ht="15.75">
      <c r="A2241" s="530">
        <v>2239</v>
      </c>
      <c r="B2241" s="74" t="s">
        <v>24969</v>
      </c>
      <c r="C2241" s="17"/>
      <c r="D2241" s="17">
        <f t="shared" si="66"/>
        <v>1.6800000000000002</v>
      </c>
      <c r="E2241" s="555">
        <f t="shared" si="67"/>
        <v>4625.1012145748982</v>
      </c>
      <c r="F2241" s="554">
        <v>42613</v>
      </c>
      <c r="G2241" s="3" t="s">
        <v>24900</v>
      </c>
      <c r="H2241" s="306">
        <v>0.68016194331983804</v>
      </c>
    </row>
    <row r="2242" spans="1:8" ht="15.75">
      <c r="A2242" s="530">
        <v>2240</v>
      </c>
      <c r="B2242" s="74" t="s">
        <v>24970</v>
      </c>
      <c r="C2242" s="17"/>
      <c r="D2242" s="17">
        <f t="shared" si="66"/>
        <v>0.96</v>
      </c>
      <c r="E2242" s="555">
        <f t="shared" si="67"/>
        <v>2642.9149797570849</v>
      </c>
      <c r="F2242" s="554">
        <v>42565</v>
      </c>
      <c r="G2242" s="3" t="s">
        <v>24900</v>
      </c>
      <c r="H2242" s="306">
        <v>0.38866396761133598</v>
      </c>
    </row>
    <row r="2243" spans="1:8" ht="15.75">
      <c r="A2243" s="530">
        <v>2241</v>
      </c>
      <c r="B2243" s="74" t="s">
        <v>24971</v>
      </c>
      <c r="C2243" s="17"/>
      <c r="D2243" s="17">
        <f t="shared" si="66"/>
        <v>0.8999999999999988</v>
      </c>
      <c r="E2243" s="555">
        <f t="shared" si="67"/>
        <v>2477.7327935222638</v>
      </c>
      <c r="F2243" s="554">
        <v>42613</v>
      </c>
      <c r="G2243" s="3" t="s">
        <v>24900</v>
      </c>
      <c r="H2243" s="306">
        <v>0.36437246963562703</v>
      </c>
    </row>
    <row r="2244" spans="1:8" ht="15.75">
      <c r="A2244" s="526">
        <v>2242</v>
      </c>
      <c r="B2244" s="74" t="s">
        <v>24972</v>
      </c>
      <c r="C2244" s="17"/>
      <c r="D2244" s="17">
        <f t="shared" si="66"/>
        <v>0.98000000000000043</v>
      </c>
      <c r="E2244" s="555">
        <f t="shared" si="67"/>
        <v>2697.9757085020251</v>
      </c>
      <c r="F2244" s="554">
        <v>42565</v>
      </c>
      <c r="G2244" s="3" t="s">
        <v>24900</v>
      </c>
      <c r="H2244" s="306">
        <v>0.396761133603239</v>
      </c>
    </row>
    <row r="2245" spans="1:8" ht="15.75">
      <c r="A2245" s="530">
        <v>2243</v>
      </c>
      <c r="B2245" s="74" t="s">
        <v>24973</v>
      </c>
      <c r="C2245" s="17"/>
      <c r="D2245" s="17">
        <f t="shared" ref="D2245:D2308" si="68">H2245*2.47</f>
        <v>0.96</v>
      </c>
      <c r="E2245" s="555">
        <f t="shared" si="67"/>
        <v>2642.9149797570849</v>
      </c>
      <c r="F2245" s="554">
        <v>42565</v>
      </c>
      <c r="G2245" s="3" t="s">
        <v>24900</v>
      </c>
      <c r="H2245" s="306">
        <v>0.38866396761133598</v>
      </c>
    </row>
    <row r="2246" spans="1:8" ht="15.75">
      <c r="A2246" s="530">
        <v>2244</v>
      </c>
      <c r="B2246" s="74" t="s">
        <v>24974</v>
      </c>
      <c r="C2246" s="17"/>
      <c r="D2246" s="17">
        <f t="shared" si="68"/>
        <v>3.8285000000000005</v>
      </c>
      <c r="E2246" s="555">
        <f t="shared" si="67"/>
        <v>10540</v>
      </c>
      <c r="F2246" s="554">
        <v>42565</v>
      </c>
      <c r="G2246" s="3" t="s">
        <v>24900</v>
      </c>
      <c r="H2246" s="306">
        <v>1.55</v>
      </c>
    </row>
    <row r="2247" spans="1:8" ht="15.75">
      <c r="A2247" s="530">
        <v>2245</v>
      </c>
      <c r="B2247" s="74" t="s">
        <v>24975</v>
      </c>
      <c r="C2247" s="17"/>
      <c r="D2247" s="17">
        <f t="shared" si="68"/>
        <v>0.2600000000000004</v>
      </c>
      <c r="E2247" s="555">
        <f t="shared" si="67"/>
        <v>715.78947368421166</v>
      </c>
      <c r="F2247" s="554">
        <v>42565</v>
      </c>
      <c r="G2247" s="3" t="s">
        <v>24900</v>
      </c>
      <c r="H2247" s="306">
        <v>0.105263157894737</v>
      </c>
    </row>
    <row r="2248" spans="1:8" ht="15.75">
      <c r="A2248" s="526">
        <v>2246</v>
      </c>
      <c r="B2248" s="74" t="s">
        <v>24976</v>
      </c>
      <c r="C2248" s="17"/>
      <c r="D2248" s="17">
        <f t="shared" si="68"/>
        <v>1.2400000000000009</v>
      </c>
      <c r="E2248" s="555">
        <f t="shared" si="67"/>
        <v>3413.7651821862369</v>
      </c>
      <c r="F2248" s="554">
        <v>42565</v>
      </c>
      <c r="G2248" s="3" t="s">
        <v>24900</v>
      </c>
      <c r="H2248" s="306">
        <v>0.50202429149797601</v>
      </c>
    </row>
    <row r="2249" spans="1:8" ht="15.75">
      <c r="A2249" s="530">
        <v>2247</v>
      </c>
      <c r="B2249" s="74" t="s">
        <v>24977</v>
      </c>
      <c r="C2249" s="17"/>
      <c r="D2249" s="17">
        <f t="shared" si="68"/>
        <v>0.31000000000000022</v>
      </c>
      <c r="E2249" s="555">
        <f t="shared" si="67"/>
        <v>853.44129554655922</v>
      </c>
      <c r="F2249" s="554">
        <v>42565</v>
      </c>
      <c r="G2249" s="3" t="s">
        <v>24900</v>
      </c>
      <c r="H2249" s="306">
        <v>0.125506072874494</v>
      </c>
    </row>
    <row r="2250" spans="1:8" ht="15.75">
      <c r="A2250" s="530">
        <v>2248</v>
      </c>
      <c r="B2250" s="74" t="s">
        <v>24978</v>
      </c>
      <c r="C2250" s="17"/>
      <c r="D2250" s="17">
        <f t="shared" si="68"/>
        <v>0.24999999999999897</v>
      </c>
      <c r="E2250" s="555">
        <f t="shared" si="67"/>
        <v>688.25910931173803</v>
      </c>
      <c r="F2250" s="554">
        <v>42565</v>
      </c>
      <c r="G2250" s="3" t="s">
        <v>24900</v>
      </c>
      <c r="H2250" s="306">
        <v>0.10121457489878501</v>
      </c>
    </row>
    <row r="2251" spans="1:8" ht="15.75">
      <c r="A2251" s="530">
        <v>2249</v>
      </c>
      <c r="B2251" s="74" t="s">
        <v>24979</v>
      </c>
      <c r="C2251" s="17"/>
      <c r="D2251" s="17">
        <f t="shared" si="68"/>
        <v>0.24999999999999897</v>
      </c>
      <c r="E2251" s="555">
        <f t="shared" si="67"/>
        <v>688.25910931173803</v>
      </c>
      <c r="F2251" s="554">
        <v>42565</v>
      </c>
      <c r="G2251" s="3" t="s">
        <v>24900</v>
      </c>
      <c r="H2251" s="306">
        <v>0.10121457489878501</v>
      </c>
    </row>
    <row r="2252" spans="1:8" ht="15.75">
      <c r="A2252" s="526">
        <v>2250</v>
      </c>
      <c r="B2252" s="74" t="s">
        <v>24980</v>
      </c>
      <c r="C2252" s="17"/>
      <c r="D2252" s="17">
        <f t="shared" si="68"/>
        <v>1.7700000000000007</v>
      </c>
      <c r="E2252" s="555">
        <f t="shared" si="67"/>
        <v>4872.8744939271273</v>
      </c>
      <c r="F2252" s="554">
        <v>42565</v>
      </c>
      <c r="G2252" s="3" t="s">
        <v>24900</v>
      </c>
      <c r="H2252" s="306">
        <v>0.71659919028340102</v>
      </c>
    </row>
    <row r="2253" spans="1:8" ht="15.75">
      <c r="A2253" s="530">
        <v>2251</v>
      </c>
      <c r="B2253" s="74" t="s">
        <v>22065</v>
      </c>
      <c r="C2253" s="17"/>
      <c r="D2253" s="17">
        <f t="shared" si="68"/>
        <v>0.55000000000000027</v>
      </c>
      <c r="E2253" s="555">
        <f t="shared" si="67"/>
        <v>1514.1700404858304</v>
      </c>
      <c r="F2253" s="554">
        <v>42565</v>
      </c>
      <c r="G2253" s="3" t="s">
        <v>24900</v>
      </c>
      <c r="H2253" s="306">
        <v>0.22267206477732801</v>
      </c>
    </row>
    <row r="2254" spans="1:8" ht="15.75">
      <c r="A2254" s="530">
        <v>2252</v>
      </c>
      <c r="B2254" s="74" t="s">
        <v>24981</v>
      </c>
      <c r="C2254" s="17"/>
      <c r="D2254" s="17">
        <f t="shared" si="68"/>
        <v>0.14999999999999986</v>
      </c>
      <c r="E2254" s="555">
        <f t="shared" si="67"/>
        <v>412.95546558704416</v>
      </c>
      <c r="F2254" s="554">
        <v>42565</v>
      </c>
      <c r="G2254" s="3" t="s">
        <v>24900</v>
      </c>
      <c r="H2254" s="306">
        <v>6.0728744939271197E-2</v>
      </c>
    </row>
    <row r="2255" spans="1:8" ht="15.75">
      <c r="A2255" s="530">
        <v>2253</v>
      </c>
      <c r="B2255" s="74" t="s">
        <v>24982</v>
      </c>
      <c r="C2255" s="17"/>
      <c r="D2255" s="17">
        <f t="shared" si="68"/>
        <v>0.96999999999999897</v>
      </c>
      <c r="E2255" s="555">
        <f t="shared" si="67"/>
        <v>2670.4453441295514</v>
      </c>
      <c r="F2255" s="554">
        <v>42565</v>
      </c>
      <c r="G2255" s="3" t="s">
        <v>24900</v>
      </c>
      <c r="H2255" s="306">
        <v>0.39271255060728699</v>
      </c>
    </row>
    <row r="2256" spans="1:8" ht="15.75">
      <c r="A2256" s="526">
        <v>2254</v>
      </c>
      <c r="B2256" s="74" t="s">
        <v>24983</v>
      </c>
      <c r="C2256" s="17"/>
      <c r="D2256" s="17">
        <f t="shared" si="68"/>
        <v>0.77999999999999881</v>
      </c>
      <c r="E2256" s="555">
        <f t="shared" si="67"/>
        <v>2147.368421052628</v>
      </c>
      <c r="F2256" s="554">
        <v>42565</v>
      </c>
      <c r="G2256" s="3" t="s">
        <v>24900</v>
      </c>
      <c r="H2256" s="306">
        <v>0.31578947368421001</v>
      </c>
    </row>
    <row r="2257" spans="1:8" ht="15.75">
      <c r="A2257" s="530">
        <v>2255</v>
      </c>
      <c r="B2257" s="74" t="s">
        <v>24984</v>
      </c>
      <c r="C2257" s="17"/>
      <c r="D2257" s="17">
        <f t="shared" si="68"/>
        <v>0.72</v>
      </c>
      <c r="E2257" s="555">
        <f t="shared" si="67"/>
        <v>1982.1862348178136</v>
      </c>
      <c r="F2257" s="554">
        <v>42565</v>
      </c>
      <c r="G2257" s="3" t="s">
        <v>24900</v>
      </c>
      <c r="H2257" s="306">
        <v>0.291497975708502</v>
      </c>
    </row>
    <row r="2258" spans="1:8" ht="15.75">
      <c r="A2258" s="530">
        <v>2256</v>
      </c>
      <c r="B2258" s="74" t="s">
        <v>24985</v>
      </c>
      <c r="C2258" s="17" t="str">
        <f t="shared" ref="C2258:C2318" si="69">IF(H2257=2,"No","Yes")</f>
        <v>Yes</v>
      </c>
      <c r="D2258" s="17">
        <f t="shared" si="68"/>
        <v>0.96999999999999897</v>
      </c>
      <c r="E2258" s="555">
        <f t="shared" si="67"/>
        <v>2670.4453441295514</v>
      </c>
      <c r="F2258" s="554">
        <v>42565</v>
      </c>
      <c r="G2258" s="3" t="s">
        <v>24986</v>
      </c>
      <c r="H2258" s="308">
        <v>0.39271255060728699</v>
      </c>
    </row>
    <row r="2259" spans="1:8" ht="15.75">
      <c r="A2259" s="530">
        <v>2257</v>
      </c>
      <c r="B2259" s="74" t="s">
        <v>24987</v>
      </c>
      <c r="C2259" s="17" t="str">
        <f t="shared" si="69"/>
        <v>Yes</v>
      </c>
      <c r="D2259" s="17">
        <f t="shared" si="68"/>
        <v>0.96999999999999897</v>
      </c>
      <c r="E2259" s="555">
        <f t="shared" si="67"/>
        <v>2670.4453441295514</v>
      </c>
      <c r="F2259" s="554">
        <v>42565</v>
      </c>
      <c r="G2259" s="3" t="s">
        <v>24986</v>
      </c>
      <c r="H2259" s="308">
        <v>0.39271255060728699</v>
      </c>
    </row>
    <row r="2260" spans="1:8" ht="30">
      <c r="A2260" s="526">
        <v>2258</v>
      </c>
      <c r="B2260" s="71" t="s">
        <v>24988</v>
      </c>
      <c r="C2260" s="17" t="str">
        <f t="shared" si="69"/>
        <v>Yes</v>
      </c>
      <c r="D2260" s="17">
        <f t="shared" si="68"/>
        <v>1.9400000000000004</v>
      </c>
      <c r="E2260" s="555">
        <f t="shared" si="67"/>
        <v>5340.89068825911</v>
      </c>
      <c r="F2260" s="554">
        <v>42565</v>
      </c>
      <c r="G2260" s="3" t="s">
        <v>24986</v>
      </c>
      <c r="H2260" s="308">
        <v>0.78542510121457498</v>
      </c>
    </row>
    <row r="2261" spans="1:8" ht="15.75">
      <c r="A2261" s="530">
        <v>2259</v>
      </c>
      <c r="B2261" s="74" t="s">
        <v>24989</v>
      </c>
      <c r="C2261" s="17" t="str">
        <f t="shared" si="69"/>
        <v>Yes</v>
      </c>
      <c r="D2261" s="17">
        <f t="shared" si="68"/>
        <v>3.1000000000000019</v>
      </c>
      <c r="E2261" s="555">
        <f t="shared" si="67"/>
        <v>8534.4129554655919</v>
      </c>
      <c r="F2261" s="554">
        <v>42565</v>
      </c>
      <c r="G2261" s="3" t="s">
        <v>24986</v>
      </c>
      <c r="H2261" s="308">
        <v>1.25506072874494</v>
      </c>
    </row>
    <row r="2262" spans="1:8" ht="15.75">
      <c r="A2262" s="530">
        <v>2260</v>
      </c>
      <c r="B2262" s="74" t="s">
        <v>24990</v>
      </c>
      <c r="C2262" s="17" t="str">
        <f t="shared" si="69"/>
        <v>Yes</v>
      </c>
      <c r="D2262" s="17">
        <f t="shared" si="68"/>
        <v>3.0399999999999983</v>
      </c>
      <c r="E2262" s="555">
        <f t="shared" si="67"/>
        <v>8369.2307692307641</v>
      </c>
      <c r="F2262" s="554">
        <v>42565</v>
      </c>
      <c r="G2262" s="3" t="s">
        <v>24986</v>
      </c>
      <c r="H2262" s="308">
        <v>1.2307692307692299</v>
      </c>
    </row>
    <row r="2263" spans="1:8" ht="15.75">
      <c r="A2263" s="530">
        <v>2261</v>
      </c>
      <c r="B2263" s="74" t="s">
        <v>24991</v>
      </c>
      <c r="C2263" s="17" t="str">
        <f t="shared" si="69"/>
        <v>Yes</v>
      </c>
      <c r="D2263" s="17">
        <f t="shared" si="68"/>
        <v>1.7599999999999991</v>
      </c>
      <c r="E2263" s="555">
        <f t="shared" si="67"/>
        <v>4845.3441295546536</v>
      </c>
      <c r="F2263" s="554">
        <v>42565</v>
      </c>
      <c r="G2263" s="3" t="s">
        <v>24986</v>
      </c>
      <c r="H2263" s="308">
        <v>0.71255060728744901</v>
      </c>
    </row>
    <row r="2264" spans="1:8" ht="15.75">
      <c r="A2264" s="526">
        <v>2262</v>
      </c>
      <c r="B2264" s="74" t="s">
        <v>24992</v>
      </c>
      <c r="C2264" s="17" t="str">
        <f t="shared" si="69"/>
        <v>Yes</v>
      </c>
      <c r="D2264" s="17">
        <f t="shared" si="68"/>
        <v>1.6300000000000001</v>
      </c>
      <c r="E2264" s="555">
        <f t="shared" si="67"/>
        <v>4487.4493927125504</v>
      </c>
      <c r="F2264" s="554">
        <v>42565</v>
      </c>
      <c r="G2264" s="3" t="s">
        <v>24986</v>
      </c>
      <c r="H2264" s="308">
        <v>0.65991902834008098</v>
      </c>
    </row>
    <row r="2265" spans="1:8" ht="15.75">
      <c r="A2265" s="530">
        <v>2263</v>
      </c>
      <c r="B2265" s="74" t="s">
        <v>24993</v>
      </c>
      <c r="C2265" s="17" t="str">
        <f t="shared" si="69"/>
        <v>Yes</v>
      </c>
      <c r="D2265" s="17">
        <f t="shared" si="68"/>
        <v>0.45000000000000062</v>
      </c>
      <c r="E2265" s="555">
        <f t="shared" si="67"/>
        <v>1238.8663967611353</v>
      </c>
      <c r="F2265" s="554">
        <v>42565</v>
      </c>
      <c r="G2265" s="3" t="s">
        <v>24986</v>
      </c>
      <c r="H2265" s="308">
        <v>0.18218623481781401</v>
      </c>
    </row>
    <row r="2266" spans="1:8" ht="15.75">
      <c r="A2266" s="530">
        <v>2264</v>
      </c>
      <c r="B2266" s="74" t="s">
        <v>24994</v>
      </c>
      <c r="C2266" s="17" t="str">
        <f t="shared" si="69"/>
        <v>Yes</v>
      </c>
      <c r="D2266" s="17">
        <f t="shared" si="68"/>
        <v>0.4000000000000008</v>
      </c>
      <c r="E2266" s="555">
        <f t="shared" si="67"/>
        <v>1101.2145748987875</v>
      </c>
      <c r="F2266" s="554">
        <v>42565</v>
      </c>
      <c r="G2266" s="3" t="s">
        <v>24986</v>
      </c>
      <c r="H2266" s="308">
        <v>0.16194331983805699</v>
      </c>
    </row>
    <row r="2267" spans="1:8" ht="15.75">
      <c r="A2267" s="530">
        <v>2265</v>
      </c>
      <c r="B2267" s="74" t="s">
        <v>24995</v>
      </c>
      <c r="C2267" s="17" t="str">
        <f t="shared" si="69"/>
        <v>Yes</v>
      </c>
      <c r="D2267" s="17">
        <f t="shared" si="68"/>
        <v>0.57999999999999952</v>
      </c>
      <c r="E2267" s="555">
        <f t="shared" si="67"/>
        <v>1596.7611336032376</v>
      </c>
      <c r="F2267" s="554">
        <v>42565</v>
      </c>
      <c r="G2267" s="3" t="s">
        <v>24986</v>
      </c>
      <c r="H2267" s="308">
        <v>0.23481781376518199</v>
      </c>
    </row>
    <row r="2268" spans="1:8" ht="15.75">
      <c r="A2268" s="526">
        <v>2266</v>
      </c>
      <c r="B2268" s="74" t="s">
        <v>24996</v>
      </c>
      <c r="C2268" s="17" t="str">
        <f t="shared" si="69"/>
        <v>Yes</v>
      </c>
      <c r="D2268" s="17">
        <f t="shared" si="68"/>
        <v>0.45000000000000062</v>
      </c>
      <c r="E2268" s="555">
        <f t="shared" si="67"/>
        <v>1238.8663967611353</v>
      </c>
      <c r="F2268" s="554">
        <v>42565</v>
      </c>
      <c r="G2268" s="3" t="s">
        <v>24986</v>
      </c>
      <c r="H2268" s="308">
        <v>0.18218623481781401</v>
      </c>
    </row>
    <row r="2269" spans="1:8" ht="15.75">
      <c r="A2269" s="530">
        <v>2267</v>
      </c>
      <c r="B2269" s="74" t="s">
        <v>24997</v>
      </c>
      <c r="C2269" s="17" t="str">
        <f t="shared" si="69"/>
        <v>Yes</v>
      </c>
      <c r="D2269" s="17">
        <f t="shared" si="68"/>
        <v>0.57999999999999952</v>
      </c>
      <c r="E2269" s="555">
        <f t="shared" si="67"/>
        <v>1596.7611336032376</v>
      </c>
      <c r="F2269" s="554">
        <v>42565</v>
      </c>
      <c r="G2269" s="3" t="s">
        <v>24986</v>
      </c>
      <c r="H2269" s="308">
        <v>0.23481781376518199</v>
      </c>
    </row>
    <row r="2270" spans="1:8" ht="15.75">
      <c r="A2270" s="530">
        <v>2268</v>
      </c>
      <c r="B2270" s="74" t="s">
        <v>24998</v>
      </c>
      <c r="C2270" s="17" t="str">
        <f t="shared" si="69"/>
        <v>Yes</v>
      </c>
      <c r="D2270" s="17">
        <f t="shared" si="68"/>
        <v>0.4000000000000008</v>
      </c>
      <c r="E2270" s="555">
        <f t="shared" si="67"/>
        <v>1101.2145748987875</v>
      </c>
      <c r="F2270" s="554">
        <v>42565</v>
      </c>
      <c r="G2270" s="3" t="s">
        <v>24986</v>
      </c>
      <c r="H2270" s="308">
        <v>0.16194331983805699</v>
      </c>
    </row>
    <row r="2271" spans="1:8" ht="15.75">
      <c r="A2271" s="530">
        <v>2269</v>
      </c>
      <c r="B2271" s="74" t="s">
        <v>24999</v>
      </c>
      <c r="C2271" s="17" t="str">
        <f t="shared" si="69"/>
        <v>Yes</v>
      </c>
      <c r="D2271" s="17">
        <f t="shared" si="68"/>
        <v>0.4000000000000008</v>
      </c>
      <c r="E2271" s="555">
        <f t="shared" si="67"/>
        <v>1101.2145748987875</v>
      </c>
      <c r="F2271" s="554">
        <v>42565</v>
      </c>
      <c r="G2271" s="3" t="s">
        <v>24986</v>
      </c>
      <c r="H2271" s="308">
        <v>0.16194331983805699</v>
      </c>
    </row>
    <row r="2272" spans="1:8" ht="15.75">
      <c r="A2272" s="526">
        <v>2270</v>
      </c>
      <c r="B2272" s="74" t="s">
        <v>25000</v>
      </c>
      <c r="C2272" s="17" t="str">
        <f t="shared" si="69"/>
        <v>Yes</v>
      </c>
      <c r="D2272" s="17">
        <f t="shared" si="68"/>
        <v>0.4000000000000008</v>
      </c>
      <c r="E2272" s="555">
        <f t="shared" si="67"/>
        <v>1101.2145748987875</v>
      </c>
      <c r="F2272" s="554">
        <v>42565</v>
      </c>
      <c r="G2272" s="3" t="s">
        <v>24986</v>
      </c>
      <c r="H2272" s="308">
        <v>0.16194331983805699</v>
      </c>
    </row>
    <row r="2273" spans="1:8" ht="15.75">
      <c r="A2273" s="530">
        <v>2271</v>
      </c>
      <c r="B2273" s="74" t="s">
        <v>25001</v>
      </c>
      <c r="C2273" s="17" t="str">
        <f t="shared" si="69"/>
        <v>Yes</v>
      </c>
      <c r="D2273" s="17">
        <f t="shared" si="68"/>
        <v>1.7099999999999993</v>
      </c>
      <c r="E2273" s="555">
        <f t="shared" si="67"/>
        <v>4707.6923076923049</v>
      </c>
      <c r="F2273" s="554">
        <v>42565</v>
      </c>
      <c r="G2273" s="3" t="s">
        <v>24986</v>
      </c>
      <c r="H2273" s="308">
        <v>0.69230769230769196</v>
      </c>
    </row>
    <row r="2274" spans="1:8" ht="15.75">
      <c r="A2274" s="530">
        <v>2272</v>
      </c>
      <c r="B2274" s="74" t="s">
        <v>25002</v>
      </c>
      <c r="C2274" s="17" t="str">
        <f t="shared" si="69"/>
        <v>Yes</v>
      </c>
      <c r="D2274" s="17">
        <f t="shared" si="68"/>
        <v>0.57000000000000062</v>
      </c>
      <c r="E2274" s="555">
        <f t="shared" si="67"/>
        <v>1569.2307692307709</v>
      </c>
      <c r="F2274" s="554">
        <v>42613</v>
      </c>
      <c r="G2274" s="3" t="s">
        <v>24986</v>
      </c>
      <c r="H2274" s="308">
        <v>0.230769230769231</v>
      </c>
    </row>
    <row r="2275" spans="1:8" ht="15.75">
      <c r="A2275" s="530">
        <v>2273</v>
      </c>
      <c r="B2275" s="74" t="s">
        <v>25003</v>
      </c>
      <c r="C2275" s="17" t="str">
        <f t="shared" si="69"/>
        <v>Yes</v>
      </c>
      <c r="D2275" s="17">
        <f t="shared" si="68"/>
        <v>0.86000000000000032</v>
      </c>
      <c r="E2275" s="555">
        <f t="shared" si="67"/>
        <v>2367.6113360323893</v>
      </c>
      <c r="F2275" s="554">
        <v>42565</v>
      </c>
      <c r="G2275" s="3" t="s">
        <v>24986</v>
      </c>
      <c r="H2275" s="308">
        <v>0.34817813765182198</v>
      </c>
    </row>
    <row r="2276" spans="1:8" ht="15.75">
      <c r="A2276" s="526">
        <v>2274</v>
      </c>
      <c r="B2276" s="74" t="s">
        <v>13742</v>
      </c>
      <c r="C2276" s="17" t="str">
        <f t="shared" si="69"/>
        <v>Yes</v>
      </c>
      <c r="D2276" s="17">
        <f t="shared" si="68"/>
        <v>0.57000000000000062</v>
      </c>
      <c r="E2276" s="555">
        <f t="shared" si="67"/>
        <v>1569.2307692307709</v>
      </c>
      <c r="F2276" s="554">
        <v>42565</v>
      </c>
      <c r="G2276" s="3" t="s">
        <v>24986</v>
      </c>
      <c r="H2276" s="308">
        <v>0.230769230769231</v>
      </c>
    </row>
    <row r="2277" spans="1:8" ht="15.75">
      <c r="A2277" s="530">
        <v>2275</v>
      </c>
      <c r="B2277" s="74" t="s">
        <v>24492</v>
      </c>
      <c r="C2277" s="17" t="str">
        <f t="shared" si="69"/>
        <v>Yes</v>
      </c>
      <c r="D2277" s="17">
        <f t="shared" si="68"/>
        <v>3.0599999999999912</v>
      </c>
      <c r="E2277" s="555">
        <f t="shared" si="67"/>
        <v>8424.2914979756843</v>
      </c>
      <c r="F2277" s="554">
        <v>42565</v>
      </c>
      <c r="G2277" s="3" t="s">
        <v>24986</v>
      </c>
      <c r="H2277" s="308">
        <v>1.23886639676113</v>
      </c>
    </row>
    <row r="2278" spans="1:8" ht="15.75">
      <c r="A2278" s="530">
        <v>2276</v>
      </c>
      <c r="B2278" s="74" t="s">
        <v>25004</v>
      </c>
      <c r="C2278" s="17" t="str">
        <f t="shared" si="69"/>
        <v>Yes</v>
      </c>
      <c r="D2278" s="17">
        <f t="shared" si="68"/>
        <v>3.0599999999999912</v>
      </c>
      <c r="E2278" s="555">
        <f t="shared" si="67"/>
        <v>8424.2914979756843</v>
      </c>
      <c r="F2278" s="554">
        <v>42565</v>
      </c>
      <c r="G2278" s="3" t="s">
        <v>24986</v>
      </c>
      <c r="H2278" s="308">
        <v>1.23886639676113</v>
      </c>
    </row>
    <row r="2279" spans="1:8" ht="15.75">
      <c r="A2279" s="530">
        <v>2277</v>
      </c>
      <c r="B2279" s="74" t="s">
        <v>25005</v>
      </c>
      <c r="C2279" s="17" t="str">
        <f t="shared" si="69"/>
        <v>Yes</v>
      </c>
      <c r="D2279" s="17">
        <f t="shared" si="68"/>
        <v>3.0599999999999912</v>
      </c>
      <c r="E2279" s="555">
        <f t="shared" si="67"/>
        <v>8424.2914979756843</v>
      </c>
      <c r="F2279" s="554">
        <v>42565</v>
      </c>
      <c r="G2279" s="3" t="s">
        <v>24986</v>
      </c>
      <c r="H2279" s="308">
        <v>1.23886639676113</v>
      </c>
    </row>
    <row r="2280" spans="1:8" ht="15.75">
      <c r="A2280" s="526">
        <v>2278</v>
      </c>
      <c r="B2280" s="74" t="s">
        <v>23871</v>
      </c>
      <c r="C2280" s="17" t="str">
        <f t="shared" si="69"/>
        <v>Yes</v>
      </c>
      <c r="D2280" s="17">
        <f t="shared" si="68"/>
        <v>3.0599999999999912</v>
      </c>
      <c r="E2280" s="555">
        <f t="shared" si="67"/>
        <v>8424.2914979756843</v>
      </c>
      <c r="F2280" s="554">
        <v>42565</v>
      </c>
      <c r="G2280" s="3" t="s">
        <v>24986</v>
      </c>
      <c r="H2280" s="308">
        <v>1.23886639676113</v>
      </c>
    </row>
    <row r="2281" spans="1:8" ht="15.75">
      <c r="A2281" s="530">
        <v>2279</v>
      </c>
      <c r="B2281" s="74" t="s">
        <v>25006</v>
      </c>
      <c r="C2281" s="17" t="str">
        <f t="shared" si="69"/>
        <v>Yes</v>
      </c>
      <c r="D2281" s="17">
        <f t="shared" si="68"/>
        <v>3.1099999999999985</v>
      </c>
      <c r="E2281" s="555">
        <f t="shared" si="67"/>
        <v>8561.943319838052</v>
      </c>
      <c r="F2281" s="554">
        <v>42613</v>
      </c>
      <c r="G2281" s="3" t="s">
        <v>24986</v>
      </c>
      <c r="H2281" s="308">
        <v>1.25910931174089</v>
      </c>
    </row>
    <row r="2282" spans="1:8" ht="15.75">
      <c r="A2282" s="530">
        <v>2280</v>
      </c>
      <c r="B2282" s="74" t="s">
        <v>25007</v>
      </c>
      <c r="C2282" s="17" t="str">
        <f t="shared" si="69"/>
        <v>Yes</v>
      </c>
      <c r="D2282" s="17">
        <f t="shared" si="68"/>
        <v>2.2700000000000009</v>
      </c>
      <c r="E2282" s="555">
        <f t="shared" si="67"/>
        <v>6249.3927125506098</v>
      </c>
      <c r="F2282" s="554">
        <v>42565</v>
      </c>
      <c r="G2282" s="3" t="s">
        <v>24986</v>
      </c>
      <c r="H2282" s="308">
        <v>0.91902834008097201</v>
      </c>
    </row>
    <row r="2283" spans="1:8" ht="15.75">
      <c r="A2283" s="530">
        <v>2281</v>
      </c>
      <c r="B2283" s="74" t="s">
        <v>25008</v>
      </c>
      <c r="C2283" s="17" t="str">
        <f t="shared" si="69"/>
        <v>Yes</v>
      </c>
      <c r="D2283" s="17">
        <f t="shared" si="68"/>
        <v>2.2500000000000004</v>
      </c>
      <c r="E2283" s="555">
        <f t="shared" si="67"/>
        <v>6194.3319838056686</v>
      </c>
      <c r="F2283" s="554">
        <v>42565</v>
      </c>
      <c r="G2283" s="3" t="s">
        <v>24986</v>
      </c>
      <c r="H2283" s="308">
        <v>0.91093117408906898</v>
      </c>
    </row>
    <row r="2284" spans="1:8" ht="15.75">
      <c r="A2284" s="526">
        <v>2282</v>
      </c>
      <c r="B2284" s="74" t="s">
        <v>25009</v>
      </c>
      <c r="C2284" s="17" t="str">
        <f t="shared" si="69"/>
        <v>Yes</v>
      </c>
      <c r="D2284" s="17">
        <f t="shared" si="68"/>
        <v>2.2800000000000002</v>
      </c>
      <c r="E2284" s="555">
        <f t="shared" si="67"/>
        <v>6276.9230769230762</v>
      </c>
      <c r="F2284" s="554">
        <v>42613</v>
      </c>
      <c r="G2284" s="3" t="s">
        <v>24986</v>
      </c>
      <c r="H2284" s="308">
        <v>0.92307692307692302</v>
      </c>
    </row>
    <row r="2285" spans="1:8" ht="15.75">
      <c r="A2285" s="530">
        <v>2283</v>
      </c>
      <c r="B2285" s="74" t="s">
        <v>25010</v>
      </c>
      <c r="C2285" s="17" t="str">
        <f t="shared" si="69"/>
        <v>Yes</v>
      </c>
      <c r="D2285" s="17">
        <f t="shared" si="68"/>
        <v>2.35</v>
      </c>
      <c r="E2285" s="555">
        <f t="shared" si="67"/>
        <v>6469.6356275303642</v>
      </c>
      <c r="F2285" s="554">
        <v>42565</v>
      </c>
      <c r="G2285" s="3" t="s">
        <v>24986</v>
      </c>
      <c r="H2285" s="308">
        <v>0.95141700404858298</v>
      </c>
    </row>
    <row r="2286" spans="1:8" ht="15.75">
      <c r="A2286" s="530">
        <v>2284</v>
      </c>
      <c r="B2286" s="74" t="s">
        <v>25011</v>
      </c>
      <c r="C2286" s="17" t="str">
        <f t="shared" si="69"/>
        <v>Yes</v>
      </c>
      <c r="D2286" s="17">
        <f t="shared" si="68"/>
        <v>0.45000000000000062</v>
      </c>
      <c r="E2286" s="555">
        <f t="shared" ref="E2286:E2342" si="70">H2286*6800</f>
        <v>1238.8663967611353</v>
      </c>
      <c r="F2286" s="554">
        <v>42565</v>
      </c>
      <c r="G2286" s="3" t="s">
        <v>24986</v>
      </c>
      <c r="H2286" s="308">
        <v>0.18218623481781401</v>
      </c>
    </row>
    <row r="2287" spans="1:8" ht="15.75">
      <c r="A2287" s="530">
        <v>2285</v>
      </c>
      <c r="B2287" s="74" t="s">
        <v>25012</v>
      </c>
      <c r="C2287" s="17" t="str">
        <f t="shared" si="69"/>
        <v>Yes</v>
      </c>
      <c r="D2287" s="17">
        <f t="shared" si="68"/>
        <v>0.74000000000000044</v>
      </c>
      <c r="E2287" s="555">
        <f t="shared" si="70"/>
        <v>2037.2469635627542</v>
      </c>
      <c r="F2287" s="554">
        <v>42565</v>
      </c>
      <c r="G2287" s="3" t="s">
        <v>24986</v>
      </c>
      <c r="H2287" s="308">
        <v>0.29959514170040502</v>
      </c>
    </row>
    <row r="2288" spans="1:8" ht="15.75">
      <c r="A2288" s="526">
        <v>2286</v>
      </c>
      <c r="B2288" s="74" t="s">
        <v>25013</v>
      </c>
      <c r="C2288" s="17" t="str">
        <f t="shared" si="69"/>
        <v>Yes</v>
      </c>
      <c r="D2288" s="17">
        <f t="shared" si="68"/>
        <v>0.74000000000000044</v>
      </c>
      <c r="E2288" s="555">
        <f t="shared" si="70"/>
        <v>2037.2469635627542</v>
      </c>
      <c r="F2288" s="554">
        <v>42565</v>
      </c>
      <c r="G2288" s="3" t="s">
        <v>24986</v>
      </c>
      <c r="H2288" s="308">
        <v>0.29959514170040502</v>
      </c>
    </row>
    <row r="2289" spans="1:8" ht="15.75">
      <c r="A2289" s="530">
        <v>2287</v>
      </c>
      <c r="B2289" s="74" t="s">
        <v>25014</v>
      </c>
      <c r="C2289" s="17" t="str">
        <f t="shared" si="69"/>
        <v>Yes</v>
      </c>
      <c r="D2289" s="17">
        <f t="shared" si="68"/>
        <v>3.2900000000000098</v>
      </c>
      <c r="E2289" s="555">
        <f t="shared" si="70"/>
        <v>9057.4898785425357</v>
      </c>
      <c r="F2289" s="554">
        <v>42565</v>
      </c>
      <c r="G2289" s="3" t="s">
        <v>24986</v>
      </c>
      <c r="H2289" s="308">
        <v>1.33198380566802</v>
      </c>
    </row>
    <row r="2290" spans="1:8" ht="15.75">
      <c r="A2290" s="530">
        <v>2288</v>
      </c>
      <c r="B2290" s="74" t="s">
        <v>25015</v>
      </c>
      <c r="C2290" s="17" t="str">
        <f t="shared" si="69"/>
        <v>Yes</v>
      </c>
      <c r="D2290" s="17">
        <f t="shared" si="68"/>
        <v>4.9400000000000004</v>
      </c>
      <c r="E2290" s="555">
        <f t="shared" si="70"/>
        <v>13600</v>
      </c>
      <c r="F2290" s="554">
        <v>42565</v>
      </c>
      <c r="G2290" s="3" t="s">
        <v>24986</v>
      </c>
      <c r="H2290" s="308">
        <v>2</v>
      </c>
    </row>
    <row r="2291" spans="1:8" ht="15.75">
      <c r="A2291" s="530">
        <v>2289</v>
      </c>
      <c r="B2291" s="74" t="s">
        <v>25016</v>
      </c>
      <c r="C2291" s="17" t="str">
        <f t="shared" si="69"/>
        <v>No</v>
      </c>
      <c r="D2291" s="17">
        <f t="shared" si="68"/>
        <v>0.12</v>
      </c>
      <c r="E2291" s="555">
        <f t="shared" si="70"/>
        <v>330.36437246963561</v>
      </c>
      <c r="F2291" s="554">
        <v>42565</v>
      </c>
      <c r="G2291" s="3" t="s">
        <v>24986</v>
      </c>
      <c r="H2291" s="308">
        <v>4.8582995951416998E-2</v>
      </c>
    </row>
    <row r="2292" spans="1:8" ht="15.75">
      <c r="A2292" s="526">
        <v>2290</v>
      </c>
      <c r="B2292" s="74" t="s">
        <v>25017</v>
      </c>
      <c r="C2292" s="17" t="str">
        <f t="shared" si="69"/>
        <v>Yes</v>
      </c>
      <c r="D2292" s="17">
        <f t="shared" si="68"/>
        <v>0.10000000000000007</v>
      </c>
      <c r="E2292" s="555">
        <f t="shared" si="70"/>
        <v>275.30364372469654</v>
      </c>
      <c r="F2292" s="554">
        <v>42565</v>
      </c>
      <c r="G2292" s="3" t="s">
        <v>24986</v>
      </c>
      <c r="H2292" s="308">
        <v>4.0485829959514198E-2</v>
      </c>
    </row>
    <row r="2293" spans="1:8" ht="15.75">
      <c r="A2293" s="530">
        <v>2291</v>
      </c>
      <c r="B2293" s="74" t="s">
        <v>25018</v>
      </c>
      <c r="C2293" s="17" t="str">
        <f t="shared" si="69"/>
        <v>Yes</v>
      </c>
      <c r="D2293" s="17">
        <f t="shared" si="68"/>
        <v>0.57000000000000062</v>
      </c>
      <c r="E2293" s="555">
        <f t="shared" si="70"/>
        <v>1569.2307692307709</v>
      </c>
      <c r="F2293" s="554">
        <v>42565</v>
      </c>
      <c r="G2293" s="3" t="s">
        <v>24986</v>
      </c>
      <c r="H2293" s="308">
        <v>0.230769230769231</v>
      </c>
    </row>
    <row r="2294" spans="1:8" ht="15.75">
      <c r="A2294" s="530">
        <v>2292</v>
      </c>
      <c r="B2294" s="74" t="s">
        <v>25019</v>
      </c>
      <c r="C2294" s="17" t="str">
        <f t="shared" si="69"/>
        <v>Yes</v>
      </c>
      <c r="D2294" s="17">
        <f t="shared" si="68"/>
        <v>1.2700000000000002</v>
      </c>
      <c r="E2294" s="555">
        <f t="shared" si="70"/>
        <v>3496.3562753036445</v>
      </c>
      <c r="F2294" s="554">
        <v>42565</v>
      </c>
      <c r="G2294" s="3" t="s">
        <v>24986</v>
      </c>
      <c r="H2294" s="308">
        <v>0.51417004048583004</v>
      </c>
    </row>
    <row r="2295" spans="1:8" ht="15.75">
      <c r="A2295" s="530">
        <v>2293</v>
      </c>
      <c r="B2295" s="74" t="s">
        <v>18034</v>
      </c>
      <c r="C2295" s="17" t="str">
        <f t="shared" si="69"/>
        <v>Yes</v>
      </c>
      <c r="D2295" s="17">
        <f t="shared" si="68"/>
        <v>1.2700000000000002</v>
      </c>
      <c r="E2295" s="555">
        <f t="shared" si="70"/>
        <v>3496.3562753036445</v>
      </c>
      <c r="F2295" s="554">
        <v>42565</v>
      </c>
      <c r="G2295" s="3" t="s">
        <v>24986</v>
      </c>
      <c r="H2295" s="308">
        <v>0.51417004048583004</v>
      </c>
    </row>
    <row r="2296" spans="1:8" ht="15.75">
      <c r="A2296" s="526">
        <v>2294</v>
      </c>
      <c r="B2296" s="74" t="s">
        <v>25020</v>
      </c>
      <c r="C2296" s="17" t="str">
        <f t="shared" si="69"/>
        <v>Yes</v>
      </c>
      <c r="D2296" s="17">
        <f t="shared" si="68"/>
        <v>4.9400000000000004</v>
      </c>
      <c r="E2296" s="555">
        <f t="shared" si="70"/>
        <v>13600</v>
      </c>
      <c r="F2296" s="554">
        <v>42565</v>
      </c>
      <c r="G2296" s="3" t="s">
        <v>24986</v>
      </c>
      <c r="H2296" s="308">
        <v>2</v>
      </c>
    </row>
    <row r="2297" spans="1:8" ht="15.75">
      <c r="A2297" s="530">
        <v>2295</v>
      </c>
      <c r="B2297" s="74" t="s">
        <v>25021</v>
      </c>
      <c r="C2297" s="17" t="str">
        <f t="shared" si="69"/>
        <v>No</v>
      </c>
      <c r="D2297" s="17">
        <f t="shared" si="68"/>
        <v>4.7900000000000036</v>
      </c>
      <c r="E2297" s="555">
        <f t="shared" si="70"/>
        <v>13187.044534412964</v>
      </c>
      <c r="F2297" s="554">
        <v>42565</v>
      </c>
      <c r="G2297" s="3" t="s">
        <v>24986</v>
      </c>
      <c r="H2297" s="308">
        <v>1.9392712550607301</v>
      </c>
    </row>
    <row r="2298" spans="1:8" ht="15.75">
      <c r="A2298" s="530">
        <v>2296</v>
      </c>
      <c r="B2298" s="74" t="s">
        <v>24169</v>
      </c>
      <c r="C2298" s="17" t="str">
        <f t="shared" si="69"/>
        <v>Yes</v>
      </c>
      <c r="D2298" s="17">
        <f t="shared" si="68"/>
        <v>0.23000000000000004</v>
      </c>
      <c r="E2298" s="555">
        <f t="shared" si="70"/>
        <v>633.19838056680169</v>
      </c>
      <c r="F2298" s="554">
        <v>42565</v>
      </c>
      <c r="G2298" s="3" t="s">
        <v>24986</v>
      </c>
      <c r="H2298" s="308">
        <v>9.3117408906882596E-2</v>
      </c>
    </row>
    <row r="2299" spans="1:8" ht="15.75">
      <c r="A2299" s="530">
        <v>2297</v>
      </c>
      <c r="B2299" s="74" t="s">
        <v>25022</v>
      </c>
      <c r="C2299" s="17" t="str">
        <f t="shared" si="69"/>
        <v>Yes</v>
      </c>
      <c r="D2299" s="17">
        <f t="shared" si="68"/>
        <v>2.4999999999999898</v>
      </c>
      <c r="E2299" s="555">
        <f t="shared" si="70"/>
        <v>6882.5910931173803</v>
      </c>
      <c r="F2299" s="554">
        <v>42565</v>
      </c>
      <c r="G2299" s="3" t="s">
        <v>24986</v>
      </c>
      <c r="H2299" s="308">
        <v>1.01214574898785</v>
      </c>
    </row>
    <row r="2300" spans="1:8" ht="15.75">
      <c r="A2300" s="526">
        <v>2298</v>
      </c>
      <c r="B2300" s="74" t="s">
        <v>25023</v>
      </c>
      <c r="C2300" s="17" t="str">
        <f t="shared" si="69"/>
        <v>Yes</v>
      </c>
      <c r="D2300" s="17">
        <f t="shared" si="68"/>
        <v>1.1400000000000012</v>
      </c>
      <c r="E2300" s="555">
        <f t="shared" si="70"/>
        <v>3138.4615384615417</v>
      </c>
      <c r="F2300" s="554">
        <v>42565</v>
      </c>
      <c r="G2300" s="3" t="s">
        <v>24986</v>
      </c>
      <c r="H2300" s="308">
        <v>0.46153846153846201</v>
      </c>
    </row>
    <row r="2301" spans="1:8" ht="15.75">
      <c r="A2301" s="530">
        <v>2299</v>
      </c>
      <c r="B2301" s="74" t="s">
        <v>25024</v>
      </c>
      <c r="C2301" s="17" t="str">
        <f t="shared" si="69"/>
        <v>Yes</v>
      </c>
      <c r="D2301" s="17">
        <f t="shared" si="68"/>
        <v>1.7000000000000002</v>
      </c>
      <c r="E2301" s="555">
        <f t="shared" si="70"/>
        <v>4680.1619433198384</v>
      </c>
      <c r="F2301" s="554">
        <v>42565</v>
      </c>
      <c r="G2301" s="3" t="s">
        <v>24986</v>
      </c>
      <c r="H2301" s="308">
        <v>0.68825910931174095</v>
      </c>
    </row>
    <row r="2302" spans="1:8" ht="15.75">
      <c r="A2302" s="530">
        <v>2300</v>
      </c>
      <c r="B2302" s="74" t="s">
        <v>25025</v>
      </c>
      <c r="C2302" s="17" t="str">
        <f t="shared" si="69"/>
        <v>Yes</v>
      </c>
      <c r="D2302" s="17">
        <f t="shared" si="68"/>
        <v>2.4400000000000008</v>
      </c>
      <c r="E2302" s="555">
        <f t="shared" si="70"/>
        <v>6717.4089068825924</v>
      </c>
      <c r="F2302" s="554">
        <v>42565</v>
      </c>
      <c r="G2302" s="3" t="s">
        <v>24986</v>
      </c>
      <c r="H2302" s="308">
        <v>0.98785425101214597</v>
      </c>
    </row>
    <row r="2303" spans="1:8" ht="15.75">
      <c r="A2303" s="530">
        <v>2301</v>
      </c>
      <c r="B2303" s="74" t="s">
        <v>25026</v>
      </c>
      <c r="C2303" s="17" t="str">
        <f t="shared" si="69"/>
        <v>Yes</v>
      </c>
      <c r="D2303" s="17">
        <f t="shared" si="68"/>
        <v>2.2500000000000004</v>
      </c>
      <c r="E2303" s="555">
        <f t="shared" si="70"/>
        <v>6194.3319838056686</v>
      </c>
      <c r="F2303" s="554">
        <v>42613</v>
      </c>
      <c r="G2303" s="3" t="s">
        <v>24986</v>
      </c>
      <c r="H2303" s="308">
        <v>0.91093117408906898</v>
      </c>
    </row>
    <row r="2304" spans="1:8" ht="15.75">
      <c r="A2304" s="526">
        <v>2302</v>
      </c>
      <c r="B2304" s="74" t="s">
        <v>25027</v>
      </c>
      <c r="C2304" s="17" t="str">
        <f t="shared" si="69"/>
        <v>Yes</v>
      </c>
      <c r="D2304" s="17">
        <f t="shared" si="68"/>
        <v>1.6399999999999992</v>
      </c>
      <c r="E2304" s="555">
        <f t="shared" si="70"/>
        <v>4514.9797570850178</v>
      </c>
      <c r="F2304" s="554">
        <v>42565</v>
      </c>
      <c r="G2304" s="3" t="s">
        <v>24986</v>
      </c>
      <c r="H2304" s="308">
        <v>0.66396761133603199</v>
      </c>
    </row>
    <row r="2305" spans="1:8" ht="15.75">
      <c r="A2305" s="530">
        <v>2303</v>
      </c>
      <c r="B2305" s="74" t="s">
        <v>25028</v>
      </c>
      <c r="C2305" s="17" t="str">
        <f t="shared" si="69"/>
        <v>Yes</v>
      </c>
      <c r="D2305" s="17">
        <f t="shared" si="68"/>
        <v>2.7599999999999976</v>
      </c>
      <c r="E2305" s="555">
        <f t="shared" si="70"/>
        <v>7598.380566801613</v>
      </c>
      <c r="F2305" s="554">
        <v>42613</v>
      </c>
      <c r="G2305" s="3" t="s">
        <v>24986</v>
      </c>
      <c r="H2305" s="308">
        <v>1.1174089068825901</v>
      </c>
    </row>
    <row r="2306" spans="1:8" ht="15.75">
      <c r="A2306" s="530">
        <v>2304</v>
      </c>
      <c r="B2306" s="74" t="s">
        <v>25029</v>
      </c>
      <c r="C2306" s="17" t="str">
        <f t="shared" si="69"/>
        <v>Yes</v>
      </c>
      <c r="D2306" s="17">
        <f t="shared" si="68"/>
        <v>2.7500000000000013</v>
      </c>
      <c r="E2306" s="555">
        <f t="shared" si="70"/>
        <v>7570.8502024291529</v>
      </c>
      <c r="F2306" s="554">
        <v>42565</v>
      </c>
      <c r="G2306" s="3" t="s">
        <v>24986</v>
      </c>
      <c r="H2306" s="308">
        <v>1.1133603238866401</v>
      </c>
    </row>
    <row r="2307" spans="1:8" ht="15.75">
      <c r="A2307" s="530">
        <v>2305</v>
      </c>
      <c r="B2307" s="74" t="s">
        <v>24275</v>
      </c>
      <c r="C2307" s="17" t="str">
        <f t="shared" si="69"/>
        <v>Yes</v>
      </c>
      <c r="D2307" s="17">
        <f t="shared" si="68"/>
        <v>2.8000000000000078</v>
      </c>
      <c r="E2307" s="555">
        <f t="shared" si="70"/>
        <v>7708.5020242915198</v>
      </c>
      <c r="F2307" s="554">
        <v>42565</v>
      </c>
      <c r="G2307" s="3" t="s">
        <v>24986</v>
      </c>
      <c r="H2307" s="308">
        <v>1.1336032388663999</v>
      </c>
    </row>
    <row r="2308" spans="1:8" ht="15.75">
      <c r="A2308" s="526">
        <v>2306</v>
      </c>
      <c r="B2308" s="74" t="s">
        <v>25030</v>
      </c>
      <c r="C2308" s="17" t="str">
        <f t="shared" si="69"/>
        <v>Yes</v>
      </c>
      <c r="D2308" s="17">
        <f t="shared" si="68"/>
        <v>1.089999999999999</v>
      </c>
      <c r="E2308" s="555">
        <f t="shared" si="70"/>
        <v>3000.8097165991871</v>
      </c>
      <c r="F2308" s="554">
        <v>42565</v>
      </c>
      <c r="G2308" s="3" t="s">
        <v>24986</v>
      </c>
      <c r="H2308" s="308">
        <v>0.44129554655870401</v>
      </c>
    </row>
    <row r="2309" spans="1:8" ht="15.75">
      <c r="A2309" s="530">
        <v>2307</v>
      </c>
      <c r="B2309" s="74" t="s">
        <v>25031</v>
      </c>
      <c r="C2309" s="17" t="str">
        <f t="shared" si="69"/>
        <v>Yes</v>
      </c>
      <c r="D2309" s="17">
        <f t="shared" ref="D2309:D2372" si="71">H2309*2.47</f>
        <v>1.2299999999999993</v>
      </c>
      <c r="E2309" s="555">
        <f t="shared" si="70"/>
        <v>3386.2348178137631</v>
      </c>
      <c r="F2309" s="554">
        <v>42613</v>
      </c>
      <c r="G2309" s="3" t="s">
        <v>24986</v>
      </c>
      <c r="H2309" s="308">
        <v>0.49797570850202399</v>
      </c>
    </row>
    <row r="2310" spans="1:8" ht="15.75">
      <c r="A2310" s="530">
        <v>2308</v>
      </c>
      <c r="B2310" s="74" t="s">
        <v>25032</v>
      </c>
      <c r="C2310" s="17" t="str">
        <f t="shared" si="69"/>
        <v>Yes</v>
      </c>
      <c r="D2310" s="17">
        <f t="shared" si="71"/>
        <v>1.2799999999999994</v>
      </c>
      <c r="E2310" s="555">
        <f t="shared" si="70"/>
        <v>3523.8866396761109</v>
      </c>
      <c r="F2310" s="554">
        <v>42565</v>
      </c>
      <c r="G2310" s="3" t="s">
        <v>24986</v>
      </c>
      <c r="H2310" s="308">
        <v>0.51821862348178105</v>
      </c>
    </row>
    <row r="2311" spans="1:8" ht="15.75">
      <c r="A2311" s="530">
        <v>2309</v>
      </c>
      <c r="B2311" s="74" t="s">
        <v>25033</v>
      </c>
      <c r="C2311" s="17" t="str">
        <f t="shared" si="69"/>
        <v>Yes</v>
      </c>
      <c r="D2311" s="17">
        <f t="shared" si="71"/>
        <v>4.9400000000000004</v>
      </c>
      <c r="E2311" s="555">
        <f t="shared" si="70"/>
        <v>13600</v>
      </c>
      <c r="F2311" s="554">
        <v>42565</v>
      </c>
      <c r="G2311" s="3" t="s">
        <v>24986</v>
      </c>
      <c r="H2311" s="308">
        <v>2</v>
      </c>
    </row>
    <row r="2312" spans="1:8" ht="15.75">
      <c r="A2312" s="526">
        <v>2310</v>
      </c>
      <c r="B2312" s="74" t="s">
        <v>25034</v>
      </c>
      <c r="C2312" s="17" t="str">
        <f t="shared" si="69"/>
        <v>No</v>
      </c>
      <c r="D2312" s="17">
        <f t="shared" si="71"/>
        <v>4.9400000000000004</v>
      </c>
      <c r="E2312" s="555">
        <f t="shared" si="70"/>
        <v>13600</v>
      </c>
      <c r="F2312" s="554">
        <v>42565</v>
      </c>
      <c r="G2312" s="3" t="s">
        <v>24986</v>
      </c>
      <c r="H2312" s="308">
        <v>2</v>
      </c>
    </row>
    <row r="2313" spans="1:8" ht="15.75">
      <c r="A2313" s="530">
        <v>2311</v>
      </c>
      <c r="B2313" s="74" t="s">
        <v>25035</v>
      </c>
      <c r="C2313" s="17" t="str">
        <f t="shared" si="69"/>
        <v>No</v>
      </c>
      <c r="D2313" s="17">
        <f t="shared" si="71"/>
        <v>2.1199999999999992</v>
      </c>
      <c r="E2313" s="555">
        <f t="shared" si="70"/>
        <v>5836.43724696356</v>
      </c>
      <c r="F2313" s="554">
        <v>42565</v>
      </c>
      <c r="G2313" s="3" t="s">
        <v>24986</v>
      </c>
      <c r="H2313" s="308">
        <v>0.85829959514169996</v>
      </c>
    </row>
    <row r="2314" spans="1:8" ht="15.75">
      <c r="A2314" s="530">
        <v>2312</v>
      </c>
      <c r="B2314" s="74" t="s">
        <v>25036</v>
      </c>
      <c r="C2314" s="17" t="str">
        <f t="shared" si="69"/>
        <v>Yes</v>
      </c>
      <c r="D2314" s="17">
        <f t="shared" si="71"/>
        <v>2.1199999999999992</v>
      </c>
      <c r="E2314" s="555">
        <f t="shared" si="70"/>
        <v>5836.43724696356</v>
      </c>
      <c r="F2314" s="554">
        <v>42613</v>
      </c>
      <c r="G2314" s="3" t="s">
        <v>24986</v>
      </c>
      <c r="H2314" s="308">
        <v>0.85829959514169996</v>
      </c>
    </row>
    <row r="2315" spans="1:8" ht="15.75">
      <c r="A2315" s="530">
        <v>2313</v>
      </c>
      <c r="B2315" s="74" t="s">
        <v>25037</v>
      </c>
      <c r="C2315" s="17" t="str">
        <f t="shared" si="69"/>
        <v>Yes</v>
      </c>
      <c r="D2315" s="17">
        <f t="shared" si="71"/>
        <v>2.1199999999999992</v>
      </c>
      <c r="E2315" s="555">
        <f t="shared" si="70"/>
        <v>5836.43724696356</v>
      </c>
      <c r="F2315" s="554">
        <v>42613</v>
      </c>
      <c r="G2315" s="3" t="s">
        <v>24986</v>
      </c>
      <c r="H2315" s="308">
        <v>0.85829959514169996</v>
      </c>
    </row>
    <row r="2316" spans="1:8" ht="15.75">
      <c r="A2316" s="526">
        <v>2314</v>
      </c>
      <c r="B2316" s="74" t="s">
        <v>25038</v>
      </c>
      <c r="C2316" s="17" t="str">
        <f t="shared" si="69"/>
        <v>Yes</v>
      </c>
      <c r="D2316" s="17">
        <f t="shared" si="71"/>
        <v>0.6</v>
      </c>
      <c r="E2316" s="555">
        <f t="shared" si="70"/>
        <v>1651.821862348178</v>
      </c>
      <c r="F2316" s="554">
        <v>42565</v>
      </c>
      <c r="G2316" s="3" t="s">
        <v>24986</v>
      </c>
      <c r="H2316" s="308">
        <v>0.24291497975708501</v>
      </c>
    </row>
    <row r="2317" spans="1:8" ht="15.75">
      <c r="A2317" s="530">
        <v>2315</v>
      </c>
      <c r="B2317" s="74" t="s">
        <v>25039</v>
      </c>
      <c r="C2317" s="17" t="str">
        <f t="shared" si="69"/>
        <v>Yes</v>
      </c>
      <c r="D2317" s="17">
        <f t="shared" si="71"/>
        <v>2.2500000000000004</v>
      </c>
      <c r="E2317" s="555">
        <f t="shared" si="70"/>
        <v>6194.3319838056686</v>
      </c>
      <c r="F2317" s="554">
        <v>42565</v>
      </c>
      <c r="G2317" s="3" t="s">
        <v>24986</v>
      </c>
      <c r="H2317" s="308">
        <v>0.91093117408906898</v>
      </c>
    </row>
    <row r="2318" spans="1:8" ht="15.75">
      <c r="A2318" s="530">
        <v>2316</v>
      </c>
      <c r="B2318" s="74" t="s">
        <v>25040</v>
      </c>
      <c r="C2318" s="17" t="str">
        <f t="shared" si="69"/>
        <v>Yes</v>
      </c>
      <c r="D2318" s="17">
        <f t="shared" si="71"/>
        <v>1.2</v>
      </c>
      <c r="E2318" s="555">
        <f t="shared" si="70"/>
        <v>3303.643724696356</v>
      </c>
      <c r="F2318" s="554">
        <v>42565</v>
      </c>
      <c r="G2318" s="3" t="s">
        <v>24986</v>
      </c>
      <c r="H2318" s="308">
        <v>0.48582995951417002</v>
      </c>
    </row>
    <row r="2319" spans="1:8" ht="15.75">
      <c r="A2319" s="530">
        <v>2317</v>
      </c>
      <c r="B2319" s="74" t="s">
        <v>25041</v>
      </c>
      <c r="C2319" s="17" t="str">
        <f t="shared" ref="C2319:C2366" si="72">IF(H2319=2,"No","Yes")</f>
        <v>Yes</v>
      </c>
      <c r="D2319" s="17">
        <f t="shared" si="71"/>
        <v>0.55000000000000027</v>
      </c>
      <c r="E2319" s="555">
        <f t="shared" si="70"/>
        <v>1514.1700404858304</v>
      </c>
      <c r="F2319" s="558">
        <v>42565</v>
      </c>
      <c r="G2319" s="3" t="s">
        <v>25042</v>
      </c>
      <c r="H2319" s="310">
        <v>0.22267206477732801</v>
      </c>
    </row>
    <row r="2320" spans="1:8" ht="15.75">
      <c r="A2320" s="526">
        <v>2318</v>
      </c>
      <c r="B2320" s="74" t="s">
        <v>25043</v>
      </c>
      <c r="C2320" s="17" t="str">
        <f t="shared" si="72"/>
        <v>Yes</v>
      </c>
      <c r="D2320" s="17">
        <f t="shared" si="71"/>
        <v>3.5000000000000102</v>
      </c>
      <c r="E2320" s="555">
        <f t="shared" si="70"/>
        <v>9635.6275303643997</v>
      </c>
      <c r="F2320" s="558">
        <v>42565</v>
      </c>
      <c r="G2320" s="3" t="s">
        <v>25042</v>
      </c>
      <c r="H2320" s="310">
        <v>1.417004048583</v>
      </c>
    </row>
    <row r="2321" spans="1:8" ht="15.75">
      <c r="A2321" s="530">
        <v>2319</v>
      </c>
      <c r="B2321" s="74" t="s">
        <v>25044</v>
      </c>
      <c r="C2321" s="17" t="str">
        <f t="shared" si="72"/>
        <v>Yes</v>
      </c>
      <c r="D2321" s="17">
        <f t="shared" si="71"/>
        <v>0.6</v>
      </c>
      <c r="E2321" s="555">
        <f t="shared" si="70"/>
        <v>1651.821862348178</v>
      </c>
      <c r="F2321" s="558">
        <v>42613</v>
      </c>
      <c r="G2321" s="3" t="s">
        <v>25042</v>
      </c>
      <c r="H2321" s="310">
        <v>0.24291497975708501</v>
      </c>
    </row>
    <row r="2322" spans="1:8" ht="15.75">
      <c r="A2322" s="530">
        <v>2320</v>
      </c>
      <c r="B2322" s="74" t="s">
        <v>25045</v>
      </c>
      <c r="C2322" s="17" t="str">
        <f t="shared" si="72"/>
        <v>Yes</v>
      </c>
      <c r="D2322" s="17">
        <f t="shared" si="71"/>
        <v>2.9899999999999909</v>
      </c>
      <c r="E2322" s="555">
        <f t="shared" si="70"/>
        <v>8231.5789473683944</v>
      </c>
      <c r="F2322" s="558">
        <v>42565</v>
      </c>
      <c r="G2322" s="3" t="s">
        <v>25042</v>
      </c>
      <c r="H2322" s="310">
        <v>1.2105263157894699</v>
      </c>
    </row>
    <row r="2323" spans="1:8" ht="15.75">
      <c r="A2323" s="530">
        <v>2321</v>
      </c>
      <c r="B2323" s="74" t="s">
        <v>25046</v>
      </c>
      <c r="C2323" s="17" t="str">
        <f t="shared" si="72"/>
        <v>Yes</v>
      </c>
      <c r="D2323" s="17">
        <f t="shared" si="71"/>
        <v>3.3700000000000068</v>
      </c>
      <c r="E2323" s="555">
        <f t="shared" si="70"/>
        <v>9277.7327935222838</v>
      </c>
      <c r="F2323" s="558">
        <v>42565</v>
      </c>
      <c r="G2323" s="3" t="s">
        <v>25042</v>
      </c>
      <c r="H2323" s="310">
        <v>1.3643724696356301</v>
      </c>
    </row>
    <row r="2324" spans="1:8" ht="15.75">
      <c r="A2324" s="526">
        <v>2322</v>
      </c>
      <c r="B2324" s="74" t="s">
        <v>25047</v>
      </c>
      <c r="C2324" s="17" t="str">
        <f t="shared" si="72"/>
        <v>Yes</v>
      </c>
      <c r="D2324" s="17">
        <f t="shared" si="71"/>
        <v>3.3700000000000068</v>
      </c>
      <c r="E2324" s="555">
        <f t="shared" si="70"/>
        <v>9277.7327935222838</v>
      </c>
      <c r="F2324" s="558">
        <v>42565</v>
      </c>
      <c r="G2324" s="3" t="s">
        <v>25042</v>
      </c>
      <c r="H2324" s="310">
        <v>1.3643724696356301</v>
      </c>
    </row>
    <row r="2325" spans="1:8" ht="15.75">
      <c r="A2325" s="530">
        <v>2323</v>
      </c>
      <c r="B2325" s="74" t="s">
        <v>25048</v>
      </c>
      <c r="C2325" s="17" t="str">
        <f t="shared" si="72"/>
        <v>Yes</v>
      </c>
      <c r="D2325" s="17">
        <f t="shared" si="71"/>
        <v>1.8499999999999999</v>
      </c>
      <c r="E2325" s="555">
        <f t="shared" si="70"/>
        <v>5093.1174089068818</v>
      </c>
      <c r="F2325" s="558">
        <v>42565</v>
      </c>
      <c r="G2325" s="3" t="s">
        <v>25042</v>
      </c>
      <c r="H2325" s="310">
        <v>0.748987854251012</v>
      </c>
    </row>
    <row r="2326" spans="1:8" ht="15.75">
      <c r="A2326" s="530">
        <v>2324</v>
      </c>
      <c r="B2326" s="74" t="s">
        <v>25049</v>
      </c>
      <c r="C2326" s="17" t="str">
        <f t="shared" si="72"/>
        <v>Yes</v>
      </c>
      <c r="D2326" s="17">
        <f t="shared" si="71"/>
        <v>2.6000000000000041</v>
      </c>
      <c r="E2326" s="555">
        <f t="shared" si="70"/>
        <v>7157.8947368421159</v>
      </c>
      <c r="F2326" s="558">
        <v>42565</v>
      </c>
      <c r="G2326" s="3" t="s">
        <v>25042</v>
      </c>
      <c r="H2326" s="310">
        <v>1.0526315789473699</v>
      </c>
    </row>
    <row r="2327" spans="1:8" ht="15.75">
      <c r="A2327" s="530">
        <v>2325</v>
      </c>
      <c r="B2327" s="74" t="s">
        <v>25050</v>
      </c>
      <c r="C2327" s="17" t="str">
        <f t="shared" si="72"/>
        <v>Yes</v>
      </c>
      <c r="D2327" s="17">
        <f t="shared" si="71"/>
        <v>1.159999999999999</v>
      </c>
      <c r="E2327" s="555">
        <f t="shared" si="70"/>
        <v>3193.5222672064751</v>
      </c>
      <c r="F2327" s="558">
        <v>42565</v>
      </c>
      <c r="G2327" s="3" t="s">
        <v>25042</v>
      </c>
      <c r="H2327" s="310">
        <v>0.46963562753036397</v>
      </c>
    </row>
    <row r="2328" spans="1:8" ht="15.75">
      <c r="A2328" s="526">
        <v>2326</v>
      </c>
      <c r="B2328" s="74" t="s">
        <v>25051</v>
      </c>
      <c r="C2328" s="17" t="str">
        <f t="shared" si="72"/>
        <v>Yes</v>
      </c>
      <c r="D2328" s="17">
        <f t="shared" si="71"/>
        <v>3.300000000000006</v>
      </c>
      <c r="E2328" s="555">
        <f t="shared" si="70"/>
        <v>9085.0202429149958</v>
      </c>
      <c r="F2328" s="558">
        <v>42613</v>
      </c>
      <c r="G2328" s="3" t="s">
        <v>25042</v>
      </c>
      <c r="H2328" s="310">
        <v>1.33603238866397</v>
      </c>
    </row>
    <row r="2329" spans="1:8" ht="15.75">
      <c r="A2329" s="530">
        <v>2327</v>
      </c>
      <c r="B2329" s="74" t="s">
        <v>25052</v>
      </c>
      <c r="C2329" s="17" t="str">
        <f t="shared" si="72"/>
        <v>Yes</v>
      </c>
      <c r="D2329" s="17">
        <f t="shared" si="71"/>
        <v>0.67999999999999916</v>
      </c>
      <c r="E2329" s="555">
        <f t="shared" si="70"/>
        <v>1872.0647773279329</v>
      </c>
      <c r="F2329" s="558">
        <v>42565</v>
      </c>
      <c r="G2329" s="3" t="s">
        <v>25042</v>
      </c>
      <c r="H2329" s="310">
        <v>0.27530364372469601</v>
      </c>
    </row>
    <row r="2330" spans="1:8" ht="15.75">
      <c r="A2330" s="530">
        <v>2328</v>
      </c>
      <c r="B2330" s="74" t="s">
        <v>25053</v>
      </c>
      <c r="C2330" s="17" t="str">
        <f t="shared" si="72"/>
        <v>Yes</v>
      </c>
      <c r="D2330" s="17">
        <f t="shared" si="71"/>
        <v>0.67999999999999916</v>
      </c>
      <c r="E2330" s="555">
        <f t="shared" si="70"/>
        <v>1872.0647773279329</v>
      </c>
      <c r="F2330" s="558">
        <v>42565</v>
      </c>
      <c r="G2330" s="3" t="s">
        <v>25042</v>
      </c>
      <c r="H2330" s="310">
        <v>0.27530364372469601</v>
      </c>
    </row>
    <row r="2331" spans="1:8" ht="15.75">
      <c r="A2331" s="530">
        <v>2329</v>
      </c>
      <c r="B2331" s="74" t="s">
        <v>25054</v>
      </c>
      <c r="C2331" s="17" t="str">
        <f t="shared" si="72"/>
        <v>Yes</v>
      </c>
      <c r="D2331" s="17">
        <f t="shared" si="71"/>
        <v>0.67999999999999916</v>
      </c>
      <c r="E2331" s="555">
        <f t="shared" si="70"/>
        <v>1872.0647773279329</v>
      </c>
      <c r="F2331" s="558">
        <v>42565</v>
      </c>
      <c r="G2331" s="3" t="s">
        <v>25042</v>
      </c>
      <c r="H2331" s="310">
        <v>0.27530364372469601</v>
      </c>
    </row>
    <row r="2332" spans="1:8" ht="15.75">
      <c r="A2332" s="526">
        <v>2330</v>
      </c>
      <c r="B2332" s="74" t="s">
        <v>24624</v>
      </c>
      <c r="C2332" s="17" t="str">
        <f t="shared" si="72"/>
        <v>Yes</v>
      </c>
      <c r="D2332" s="17">
        <f t="shared" si="71"/>
        <v>3.6899999999999933</v>
      </c>
      <c r="E2332" s="555">
        <f t="shared" si="70"/>
        <v>10158.704453441276</v>
      </c>
      <c r="F2332" s="558">
        <v>42613</v>
      </c>
      <c r="G2332" s="3" t="s">
        <v>25042</v>
      </c>
      <c r="H2332" s="310">
        <v>1.49392712550607</v>
      </c>
    </row>
    <row r="2333" spans="1:8" ht="15.75">
      <c r="A2333" s="530">
        <v>2331</v>
      </c>
      <c r="B2333" s="74" t="s">
        <v>25055</v>
      </c>
      <c r="C2333" s="17" t="str">
        <f t="shared" si="72"/>
        <v>Yes</v>
      </c>
      <c r="D2333" s="17">
        <f t="shared" si="71"/>
        <v>3.6</v>
      </c>
      <c r="E2333" s="555">
        <f t="shared" si="70"/>
        <v>9910.931174089068</v>
      </c>
      <c r="F2333" s="558">
        <v>42565</v>
      </c>
      <c r="G2333" s="3" t="s">
        <v>25042</v>
      </c>
      <c r="H2333" s="310">
        <v>1.4574898785425101</v>
      </c>
    </row>
    <row r="2334" spans="1:8" ht="15.75">
      <c r="A2334" s="530">
        <v>2332</v>
      </c>
      <c r="B2334" s="74" t="s">
        <v>25056</v>
      </c>
      <c r="C2334" s="17" t="str">
        <f t="shared" si="72"/>
        <v>Yes</v>
      </c>
      <c r="D2334" s="17">
        <f t="shared" si="71"/>
        <v>0.59000000000000097</v>
      </c>
      <c r="E2334" s="555">
        <f t="shared" si="70"/>
        <v>1624.2914979757111</v>
      </c>
      <c r="F2334" s="558">
        <v>42565</v>
      </c>
      <c r="G2334" s="3" t="s">
        <v>25042</v>
      </c>
      <c r="H2334" s="310">
        <v>0.238866396761134</v>
      </c>
    </row>
    <row r="2335" spans="1:8" ht="15.75">
      <c r="A2335" s="530">
        <v>2333</v>
      </c>
      <c r="B2335" s="74" t="s">
        <v>25057</v>
      </c>
      <c r="C2335" s="17" t="str">
        <f t="shared" si="72"/>
        <v>Yes</v>
      </c>
      <c r="D2335" s="17">
        <f t="shared" si="71"/>
        <v>0.59000000000000097</v>
      </c>
      <c r="E2335" s="555">
        <f t="shared" si="70"/>
        <v>1624.2914979757111</v>
      </c>
      <c r="F2335" s="558">
        <v>42565</v>
      </c>
      <c r="G2335" s="3" t="s">
        <v>25042</v>
      </c>
      <c r="H2335" s="310">
        <v>0.238866396761134</v>
      </c>
    </row>
    <row r="2336" spans="1:8" ht="15.75">
      <c r="A2336" s="526">
        <v>2334</v>
      </c>
      <c r="B2336" s="74" t="s">
        <v>25058</v>
      </c>
      <c r="C2336" s="17" t="str">
        <f t="shared" si="72"/>
        <v>Yes</v>
      </c>
      <c r="D2336" s="17">
        <f t="shared" si="71"/>
        <v>1.1799999999999995</v>
      </c>
      <c r="E2336" s="555">
        <f t="shared" si="70"/>
        <v>3248.5829959514158</v>
      </c>
      <c r="F2336" s="558">
        <v>42565</v>
      </c>
      <c r="G2336" s="3" t="s">
        <v>25042</v>
      </c>
      <c r="H2336" s="310">
        <v>0.477732793522267</v>
      </c>
    </row>
    <row r="2337" spans="1:8" ht="15.75">
      <c r="A2337" s="530">
        <v>2335</v>
      </c>
      <c r="B2337" s="74" t="s">
        <v>25059</v>
      </c>
      <c r="C2337" s="17" t="str">
        <f t="shared" si="72"/>
        <v>Yes</v>
      </c>
      <c r="D2337" s="17">
        <f t="shared" si="71"/>
        <v>0.59000000000000097</v>
      </c>
      <c r="E2337" s="555">
        <f t="shared" si="70"/>
        <v>1624.2914979757111</v>
      </c>
      <c r="F2337" s="558">
        <v>42565</v>
      </c>
      <c r="G2337" s="3" t="s">
        <v>25042</v>
      </c>
      <c r="H2337" s="310">
        <v>0.238866396761134</v>
      </c>
    </row>
    <row r="2338" spans="1:8" ht="15.75">
      <c r="A2338" s="530">
        <v>2336</v>
      </c>
      <c r="B2338" s="74" t="s">
        <v>24973</v>
      </c>
      <c r="C2338" s="17" t="str">
        <f t="shared" si="72"/>
        <v>Yes</v>
      </c>
      <c r="D2338" s="17">
        <f t="shared" si="71"/>
        <v>0.59000000000000097</v>
      </c>
      <c r="E2338" s="555">
        <f t="shared" si="70"/>
        <v>1624.2914979757111</v>
      </c>
      <c r="F2338" s="558">
        <v>42565</v>
      </c>
      <c r="G2338" s="3" t="s">
        <v>25042</v>
      </c>
      <c r="H2338" s="310">
        <v>0.238866396761134</v>
      </c>
    </row>
    <row r="2339" spans="1:8" ht="15.75">
      <c r="A2339" s="530">
        <v>2337</v>
      </c>
      <c r="B2339" s="74" t="s">
        <v>25060</v>
      </c>
      <c r="C2339" s="17" t="str">
        <f t="shared" si="72"/>
        <v>Yes</v>
      </c>
      <c r="D2339" s="17">
        <f t="shared" si="71"/>
        <v>1.1799999999999995</v>
      </c>
      <c r="E2339" s="555">
        <f t="shared" si="70"/>
        <v>3248.5829959514158</v>
      </c>
      <c r="F2339" s="558">
        <v>42565</v>
      </c>
      <c r="G2339" s="3" t="s">
        <v>25042</v>
      </c>
      <c r="H2339" s="310">
        <v>0.477732793522267</v>
      </c>
    </row>
    <row r="2340" spans="1:8" ht="15.75">
      <c r="A2340" s="526">
        <v>2338</v>
      </c>
      <c r="B2340" s="74" t="s">
        <v>25061</v>
      </c>
      <c r="C2340" s="17" t="str">
        <f t="shared" si="72"/>
        <v>Yes</v>
      </c>
      <c r="D2340" s="17">
        <f t="shared" si="71"/>
        <v>0.62000000000000044</v>
      </c>
      <c r="E2340" s="555">
        <f t="shared" si="70"/>
        <v>1706.8825910931184</v>
      </c>
      <c r="F2340" s="558">
        <v>42565</v>
      </c>
      <c r="G2340" s="3" t="s">
        <v>25042</v>
      </c>
      <c r="H2340" s="310">
        <v>0.251012145748988</v>
      </c>
    </row>
    <row r="2341" spans="1:8" ht="15.75">
      <c r="A2341" s="530">
        <v>2339</v>
      </c>
      <c r="B2341" s="74" t="s">
        <v>25062</v>
      </c>
      <c r="C2341" s="17" t="str">
        <f t="shared" si="72"/>
        <v>Yes</v>
      </c>
      <c r="D2341" s="17">
        <f t="shared" si="71"/>
        <v>4.3500000000000094</v>
      </c>
      <c r="E2341" s="555">
        <f t="shared" si="70"/>
        <v>11975.708502024316</v>
      </c>
      <c r="F2341" s="558">
        <v>42613</v>
      </c>
      <c r="G2341" s="3" t="s">
        <v>25042</v>
      </c>
      <c r="H2341" s="310">
        <v>1.76113360323887</v>
      </c>
    </row>
    <row r="2342" spans="1:8" ht="15.75">
      <c r="A2342" s="530">
        <v>2340</v>
      </c>
      <c r="B2342" s="74" t="s">
        <v>25063</v>
      </c>
      <c r="C2342" s="17" t="str">
        <f t="shared" si="72"/>
        <v>Yes</v>
      </c>
      <c r="D2342" s="17">
        <f t="shared" si="71"/>
        <v>2.4999999999999898</v>
      </c>
      <c r="E2342" s="555">
        <f t="shared" si="70"/>
        <v>6882.5910931173803</v>
      </c>
      <c r="F2342" s="558">
        <v>42565</v>
      </c>
      <c r="G2342" s="3" t="s">
        <v>25042</v>
      </c>
      <c r="H2342" s="310">
        <v>1.01214574898785</v>
      </c>
    </row>
    <row r="2343" spans="1:8" ht="15.75">
      <c r="A2343" s="530">
        <v>2341</v>
      </c>
      <c r="B2343" s="559" t="s">
        <v>25064</v>
      </c>
      <c r="C2343" s="17" t="str">
        <f t="shared" si="72"/>
        <v>Yes</v>
      </c>
      <c r="D2343" s="17">
        <f t="shared" si="71"/>
        <v>2.4947000000000004</v>
      </c>
      <c r="E2343" s="555">
        <v>6883</v>
      </c>
      <c r="F2343" s="558">
        <v>42565</v>
      </c>
      <c r="G2343" s="3" t="s">
        <v>25042</v>
      </c>
      <c r="H2343" s="313">
        <v>1.01</v>
      </c>
    </row>
    <row r="2344" spans="1:8" ht="15.75">
      <c r="A2344" s="526">
        <v>2342</v>
      </c>
      <c r="B2344" s="74" t="s">
        <v>25065</v>
      </c>
      <c r="C2344" s="17" t="str">
        <f t="shared" si="72"/>
        <v>Yes</v>
      </c>
      <c r="D2344" s="17">
        <f t="shared" si="71"/>
        <v>3.3299999999999956</v>
      </c>
      <c r="E2344" s="555">
        <f t="shared" ref="E2344:E2390" si="73">H2344*6800</f>
        <v>9167.6113360323761</v>
      </c>
      <c r="F2344" s="558">
        <v>42565</v>
      </c>
      <c r="G2344" s="3" t="s">
        <v>25042</v>
      </c>
      <c r="H2344" s="310">
        <v>1.34817813765182</v>
      </c>
    </row>
    <row r="2345" spans="1:8" ht="15.75">
      <c r="A2345" s="530">
        <v>2343</v>
      </c>
      <c r="B2345" s="74" t="s">
        <v>25066</v>
      </c>
      <c r="C2345" s="17" t="str">
        <f t="shared" si="72"/>
        <v>Yes</v>
      </c>
      <c r="D2345" s="17">
        <f t="shared" si="71"/>
        <v>1.08</v>
      </c>
      <c r="E2345" s="555">
        <f t="shared" si="73"/>
        <v>2973.2793522267202</v>
      </c>
      <c r="F2345" s="558">
        <v>42565</v>
      </c>
      <c r="G2345" s="3" t="s">
        <v>25042</v>
      </c>
      <c r="H2345" s="310">
        <v>0.437246963562753</v>
      </c>
    </row>
    <row r="2346" spans="1:8" ht="15.75">
      <c r="A2346" s="530">
        <v>2344</v>
      </c>
      <c r="B2346" s="74" t="s">
        <v>25067</v>
      </c>
      <c r="C2346" s="17" t="str">
        <f t="shared" si="72"/>
        <v>Yes</v>
      </c>
      <c r="D2346" s="17">
        <f t="shared" si="71"/>
        <v>1.7000000000000002</v>
      </c>
      <c r="E2346" s="555">
        <f t="shared" si="73"/>
        <v>4680.1619433198384</v>
      </c>
      <c r="F2346" s="558">
        <v>42565</v>
      </c>
      <c r="G2346" s="3" t="s">
        <v>25042</v>
      </c>
      <c r="H2346" s="310">
        <v>0.68825910931174095</v>
      </c>
    </row>
    <row r="2347" spans="1:8" ht="15.75">
      <c r="A2347" s="530">
        <v>2345</v>
      </c>
      <c r="B2347" s="74" t="s">
        <v>25068</v>
      </c>
      <c r="C2347" s="17" t="str">
        <f t="shared" si="72"/>
        <v>Yes</v>
      </c>
      <c r="D2347" s="17">
        <f t="shared" si="71"/>
        <v>1.6599999999999997</v>
      </c>
      <c r="E2347" s="555">
        <f t="shared" si="73"/>
        <v>4570.040485829958</v>
      </c>
      <c r="F2347" s="558">
        <v>42565</v>
      </c>
      <c r="G2347" s="3" t="s">
        <v>25042</v>
      </c>
      <c r="H2347" s="310">
        <v>0.67206477732793501</v>
      </c>
    </row>
    <row r="2348" spans="1:8" ht="15.75">
      <c r="A2348" s="526">
        <v>2346</v>
      </c>
      <c r="B2348" s="74" t="s">
        <v>25069</v>
      </c>
      <c r="C2348" s="17" t="str">
        <f t="shared" si="72"/>
        <v>Yes</v>
      </c>
      <c r="D2348" s="17">
        <f t="shared" si="71"/>
        <v>1.399999999999999</v>
      </c>
      <c r="E2348" s="555">
        <f t="shared" si="73"/>
        <v>3854.2510121457462</v>
      </c>
      <c r="F2348" s="558">
        <v>42565</v>
      </c>
      <c r="G2348" s="3" t="s">
        <v>25042</v>
      </c>
      <c r="H2348" s="310">
        <v>0.56680161943319796</v>
      </c>
    </row>
    <row r="2349" spans="1:8" ht="15.75">
      <c r="A2349" s="530">
        <v>2347</v>
      </c>
      <c r="B2349" s="74" t="s">
        <v>25070</v>
      </c>
      <c r="C2349" s="17" t="str">
        <f t="shared" si="72"/>
        <v>Yes</v>
      </c>
      <c r="D2349" s="17">
        <f t="shared" si="71"/>
        <v>1.399999999999999</v>
      </c>
      <c r="E2349" s="555">
        <f t="shared" si="73"/>
        <v>3854.2510121457462</v>
      </c>
      <c r="F2349" s="558">
        <v>42565</v>
      </c>
      <c r="G2349" s="3" t="s">
        <v>25042</v>
      </c>
      <c r="H2349" s="310">
        <v>0.56680161943319796</v>
      </c>
    </row>
    <row r="2350" spans="1:8" ht="15.75">
      <c r="A2350" s="530">
        <v>2348</v>
      </c>
      <c r="B2350" s="74" t="s">
        <v>25071</v>
      </c>
      <c r="C2350" s="17" t="str">
        <f t="shared" si="72"/>
        <v>Yes</v>
      </c>
      <c r="D2350" s="17">
        <f t="shared" si="71"/>
        <v>1.399999999999999</v>
      </c>
      <c r="E2350" s="555">
        <f t="shared" si="73"/>
        <v>3854.2510121457462</v>
      </c>
      <c r="F2350" s="560">
        <v>42613</v>
      </c>
      <c r="G2350" s="3" t="s">
        <v>25042</v>
      </c>
      <c r="H2350" s="310">
        <v>0.56680161943319796</v>
      </c>
    </row>
    <row r="2351" spans="1:8" ht="15.75">
      <c r="A2351" s="530">
        <v>2349</v>
      </c>
      <c r="B2351" s="74" t="s">
        <v>25072</v>
      </c>
      <c r="C2351" s="17" t="str">
        <f t="shared" si="72"/>
        <v>Yes</v>
      </c>
      <c r="D2351" s="17">
        <f t="shared" si="71"/>
        <v>0.35000000000000098</v>
      </c>
      <c r="E2351" s="555">
        <f t="shared" si="73"/>
        <v>963.56275303643997</v>
      </c>
      <c r="F2351" s="558">
        <v>42565</v>
      </c>
      <c r="G2351" s="3" t="s">
        <v>25042</v>
      </c>
      <c r="H2351" s="310">
        <v>0.14170040485829999</v>
      </c>
    </row>
    <row r="2352" spans="1:8" ht="15.75">
      <c r="A2352" s="526">
        <v>2350</v>
      </c>
      <c r="B2352" s="74" t="s">
        <v>25073</v>
      </c>
      <c r="C2352" s="17" t="str">
        <f t="shared" si="72"/>
        <v>Yes</v>
      </c>
      <c r="D2352" s="17">
        <f t="shared" si="71"/>
        <v>0.35000000000000098</v>
      </c>
      <c r="E2352" s="555">
        <f t="shared" si="73"/>
        <v>963.56275303643997</v>
      </c>
      <c r="F2352" s="558">
        <v>42565</v>
      </c>
      <c r="G2352" s="3" t="s">
        <v>25042</v>
      </c>
      <c r="H2352" s="310">
        <v>0.14170040485829999</v>
      </c>
    </row>
    <row r="2353" spans="1:8" ht="15.75">
      <c r="A2353" s="530">
        <v>2351</v>
      </c>
      <c r="B2353" s="74" t="s">
        <v>19124</v>
      </c>
      <c r="C2353" s="17" t="str">
        <f t="shared" si="72"/>
        <v>Yes</v>
      </c>
      <c r="D2353" s="17">
        <f t="shared" si="71"/>
        <v>0.35000000000000098</v>
      </c>
      <c r="E2353" s="555">
        <f t="shared" si="73"/>
        <v>963.56275303643997</v>
      </c>
      <c r="F2353" s="558">
        <v>42565</v>
      </c>
      <c r="G2353" s="3" t="s">
        <v>25042</v>
      </c>
      <c r="H2353" s="310">
        <v>0.14170040485829999</v>
      </c>
    </row>
    <row r="2354" spans="1:8" ht="15.75">
      <c r="A2354" s="530">
        <v>2352</v>
      </c>
      <c r="B2354" s="74" t="s">
        <v>25074</v>
      </c>
      <c r="C2354" s="17" t="str">
        <f t="shared" si="72"/>
        <v>Yes</v>
      </c>
      <c r="D2354" s="17">
        <f t="shared" si="71"/>
        <v>2.169999999999999</v>
      </c>
      <c r="E2354" s="555">
        <f t="shared" si="73"/>
        <v>5974.0890688259078</v>
      </c>
      <c r="F2354" s="558">
        <v>42565</v>
      </c>
      <c r="G2354" s="3" t="s">
        <v>25042</v>
      </c>
      <c r="H2354" s="310">
        <v>0.87854251012145701</v>
      </c>
    </row>
    <row r="2355" spans="1:8" ht="15.75">
      <c r="A2355" s="530">
        <v>2353</v>
      </c>
      <c r="B2355" s="74" t="s">
        <v>25075</v>
      </c>
      <c r="C2355" s="17" t="str">
        <f t="shared" si="72"/>
        <v>Yes</v>
      </c>
      <c r="D2355" s="17">
        <f t="shared" si="71"/>
        <v>0.50000000000000044</v>
      </c>
      <c r="E2355" s="555">
        <f t="shared" si="73"/>
        <v>1376.5182186234829</v>
      </c>
      <c r="F2355" s="558">
        <v>42565</v>
      </c>
      <c r="G2355" s="3" t="s">
        <v>25042</v>
      </c>
      <c r="H2355" s="310">
        <v>0.20242914979757101</v>
      </c>
    </row>
    <row r="2356" spans="1:8" ht="15.75">
      <c r="A2356" s="526">
        <v>2354</v>
      </c>
      <c r="B2356" s="74" t="s">
        <v>25076</v>
      </c>
      <c r="C2356" s="17" t="str">
        <f t="shared" si="72"/>
        <v>Yes</v>
      </c>
      <c r="D2356" s="17">
        <f t="shared" si="71"/>
        <v>0.50000000000000044</v>
      </c>
      <c r="E2356" s="555">
        <f t="shared" si="73"/>
        <v>1376.5182186234829</v>
      </c>
      <c r="F2356" s="558">
        <v>42565</v>
      </c>
      <c r="G2356" s="3" t="s">
        <v>25042</v>
      </c>
      <c r="H2356" s="310">
        <v>0.20242914979757101</v>
      </c>
    </row>
    <row r="2357" spans="1:8" ht="15.75">
      <c r="A2357" s="530">
        <v>2355</v>
      </c>
      <c r="B2357" s="74" t="s">
        <v>25077</v>
      </c>
      <c r="C2357" s="17" t="str">
        <f t="shared" si="72"/>
        <v>Yes</v>
      </c>
      <c r="D2357" s="17">
        <f t="shared" si="71"/>
        <v>0.50000000000000044</v>
      </c>
      <c r="E2357" s="555">
        <f t="shared" si="73"/>
        <v>1376.5182186234829</v>
      </c>
      <c r="F2357" s="558">
        <v>42565</v>
      </c>
      <c r="G2357" s="3" t="s">
        <v>25042</v>
      </c>
      <c r="H2357" s="310">
        <v>0.20242914979757101</v>
      </c>
    </row>
    <row r="2358" spans="1:8" ht="15.75">
      <c r="A2358" s="530">
        <v>2356</v>
      </c>
      <c r="B2358" s="74" t="s">
        <v>25078</v>
      </c>
      <c r="C2358" s="17" t="str">
        <f t="shared" si="72"/>
        <v>Yes</v>
      </c>
      <c r="D2358" s="17">
        <f t="shared" si="71"/>
        <v>0.64999999999999969</v>
      </c>
      <c r="E2358" s="555">
        <f t="shared" si="73"/>
        <v>1789.4736842105256</v>
      </c>
      <c r="F2358" s="558">
        <v>42565</v>
      </c>
      <c r="G2358" s="3" t="s">
        <v>25042</v>
      </c>
      <c r="H2358" s="310">
        <v>0.26315789473684198</v>
      </c>
    </row>
    <row r="2359" spans="1:8" ht="15.75">
      <c r="A2359" s="530">
        <v>2357</v>
      </c>
      <c r="B2359" s="74" t="s">
        <v>25079</v>
      </c>
      <c r="C2359" s="17" t="str">
        <f t="shared" si="72"/>
        <v>Yes</v>
      </c>
      <c r="D2359" s="17">
        <f t="shared" si="71"/>
        <v>3.080000000000009</v>
      </c>
      <c r="E2359" s="555">
        <f t="shared" si="73"/>
        <v>8479.3522267206718</v>
      </c>
      <c r="F2359" s="558">
        <v>42565</v>
      </c>
      <c r="G2359" s="3" t="s">
        <v>25042</v>
      </c>
      <c r="H2359" s="310">
        <v>1.24696356275304</v>
      </c>
    </row>
    <row r="2360" spans="1:8" ht="15.75">
      <c r="A2360" s="526">
        <v>2358</v>
      </c>
      <c r="B2360" s="74" t="s">
        <v>25080</v>
      </c>
      <c r="C2360" s="17" t="str">
        <f t="shared" si="72"/>
        <v>Yes</v>
      </c>
      <c r="D2360" s="17">
        <f t="shared" si="71"/>
        <v>0.33999999999999958</v>
      </c>
      <c r="E2360" s="555">
        <f t="shared" si="73"/>
        <v>936.03238866396646</v>
      </c>
      <c r="F2360" s="558">
        <v>42565</v>
      </c>
      <c r="G2360" s="3" t="s">
        <v>25042</v>
      </c>
      <c r="H2360" s="310">
        <v>0.13765182186234801</v>
      </c>
    </row>
    <row r="2361" spans="1:8" ht="15.75">
      <c r="A2361" s="530">
        <v>2359</v>
      </c>
      <c r="B2361" s="74" t="s">
        <v>25081</v>
      </c>
      <c r="C2361" s="17" t="str">
        <f t="shared" si="72"/>
        <v>Yes</v>
      </c>
      <c r="D2361" s="17">
        <f t="shared" si="71"/>
        <v>0.3899999999999994</v>
      </c>
      <c r="E2361" s="555">
        <f t="shared" si="73"/>
        <v>1073.684210526314</v>
      </c>
      <c r="F2361" s="558">
        <v>42565</v>
      </c>
      <c r="G2361" s="3" t="s">
        <v>25042</v>
      </c>
      <c r="H2361" s="310">
        <v>0.157894736842105</v>
      </c>
    </row>
    <row r="2362" spans="1:8" ht="15.75">
      <c r="A2362" s="530">
        <v>2360</v>
      </c>
      <c r="B2362" s="74" t="s">
        <v>25082</v>
      </c>
      <c r="C2362" s="17" t="str">
        <f t="shared" si="72"/>
        <v>Yes</v>
      </c>
      <c r="D2362" s="17">
        <f t="shared" si="71"/>
        <v>1.3100000000000009</v>
      </c>
      <c r="E2362" s="555">
        <f t="shared" si="73"/>
        <v>3606.4777327935244</v>
      </c>
      <c r="F2362" s="558">
        <v>42565</v>
      </c>
      <c r="G2362" s="3" t="s">
        <v>25042</v>
      </c>
      <c r="H2362" s="310">
        <v>0.53036437246963597</v>
      </c>
    </row>
    <row r="2363" spans="1:8" ht="15.75">
      <c r="A2363" s="530">
        <v>2361</v>
      </c>
      <c r="B2363" s="74" t="s">
        <v>25083</v>
      </c>
      <c r="C2363" s="17" t="str">
        <f t="shared" si="72"/>
        <v>Yes</v>
      </c>
      <c r="D2363" s="17">
        <f t="shared" si="71"/>
        <v>0.59000000000000097</v>
      </c>
      <c r="E2363" s="555">
        <f t="shared" si="73"/>
        <v>1624.2914979757111</v>
      </c>
      <c r="F2363" s="558">
        <v>42565</v>
      </c>
      <c r="G2363" s="3" t="s">
        <v>25042</v>
      </c>
      <c r="H2363" s="310">
        <v>0.238866396761134</v>
      </c>
    </row>
    <row r="2364" spans="1:8" ht="15.75">
      <c r="A2364" s="526">
        <v>2362</v>
      </c>
      <c r="B2364" s="74" t="s">
        <v>25084</v>
      </c>
      <c r="C2364" s="17" t="str">
        <f t="shared" si="72"/>
        <v>Yes</v>
      </c>
      <c r="D2364" s="17">
        <f t="shared" si="71"/>
        <v>2.0000000000000018</v>
      </c>
      <c r="E2364" s="555">
        <f t="shared" si="73"/>
        <v>5506.0728744939315</v>
      </c>
      <c r="F2364" s="558">
        <v>42565</v>
      </c>
      <c r="G2364" s="3" t="s">
        <v>25042</v>
      </c>
      <c r="H2364" s="310">
        <v>0.80971659919028405</v>
      </c>
    </row>
    <row r="2365" spans="1:8" ht="15.75">
      <c r="A2365" s="530">
        <v>2363</v>
      </c>
      <c r="B2365" s="74" t="s">
        <v>25085</v>
      </c>
      <c r="C2365" s="17" t="str">
        <f t="shared" si="72"/>
        <v>Yes</v>
      </c>
      <c r="D2365" s="17">
        <f t="shared" si="71"/>
        <v>0.29999999999999877</v>
      </c>
      <c r="E2365" s="555">
        <f t="shared" si="73"/>
        <v>825.91093117408559</v>
      </c>
      <c r="F2365" s="558">
        <v>42565</v>
      </c>
      <c r="G2365" s="3" t="s">
        <v>25042</v>
      </c>
      <c r="H2365" s="310">
        <v>0.121457489878542</v>
      </c>
    </row>
    <row r="2366" spans="1:8" ht="15.75">
      <c r="A2366" s="530">
        <v>2364</v>
      </c>
      <c r="B2366" s="74" t="s">
        <v>17420</v>
      </c>
      <c r="C2366" s="17" t="str">
        <f t="shared" si="72"/>
        <v>Yes</v>
      </c>
      <c r="D2366" s="17">
        <f t="shared" si="71"/>
        <v>2.0000000000000018</v>
      </c>
      <c r="E2366" s="555">
        <f t="shared" si="73"/>
        <v>5506.0728744939315</v>
      </c>
      <c r="F2366" s="558">
        <v>42565</v>
      </c>
      <c r="G2366" s="3" t="s">
        <v>25042</v>
      </c>
      <c r="H2366" s="310">
        <v>0.80971659919028405</v>
      </c>
    </row>
    <row r="2367" spans="1:8" ht="15.75">
      <c r="A2367" s="530">
        <v>2365</v>
      </c>
      <c r="B2367" s="322" t="s">
        <v>25086</v>
      </c>
      <c r="C2367" s="17" t="s">
        <v>22996</v>
      </c>
      <c r="D2367" s="17">
        <f t="shared" si="71"/>
        <v>4.9400000000000004</v>
      </c>
      <c r="E2367" s="335">
        <f t="shared" si="73"/>
        <v>13600</v>
      </c>
      <c r="F2367" s="324">
        <v>42520</v>
      </c>
      <c r="G2367" s="3" t="s">
        <v>25087</v>
      </c>
      <c r="H2367" s="314">
        <v>2</v>
      </c>
    </row>
    <row r="2368" spans="1:8" ht="15.75">
      <c r="A2368" s="526">
        <v>2366</v>
      </c>
      <c r="B2368" s="322" t="s">
        <v>25088</v>
      </c>
      <c r="C2368" s="17" t="s">
        <v>3845</v>
      </c>
      <c r="D2368" s="17">
        <f t="shared" si="71"/>
        <v>1.8900000000000008</v>
      </c>
      <c r="E2368" s="335">
        <f t="shared" si="73"/>
        <v>5203.2388663967631</v>
      </c>
      <c r="F2368" s="324">
        <v>42520</v>
      </c>
      <c r="G2368" s="3" t="s">
        <v>25087</v>
      </c>
      <c r="H2368" s="314">
        <v>0.76518218623481804</v>
      </c>
    </row>
    <row r="2369" spans="1:8" ht="15.75">
      <c r="A2369" s="530">
        <v>2367</v>
      </c>
      <c r="B2369" s="322" t="s">
        <v>25089</v>
      </c>
      <c r="C2369" s="17" t="s">
        <v>3845</v>
      </c>
      <c r="D2369" s="17">
        <f t="shared" si="71"/>
        <v>1.8900000000000008</v>
      </c>
      <c r="E2369" s="335">
        <f t="shared" si="73"/>
        <v>5203.2388663967631</v>
      </c>
      <c r="F2369" s="324">
        <v>42520</v>
      </c>
      <c r="G2369" s="3" t="s">
        <v>25087</v>
      </c>
      <c r="H2369" s="314">
        <v>0.76518218623481804</v>
      </c>
    </row>
    <row r="2370" spans="1:8" ht="15.75">
      <c r="A2370" s="530">
        <v>2368</v>
      </c>
      <c r="B2370" s="328" t="s">
        <v>25090</v>
      </c>
      <c r="C2370" s="17" t="s">
        <v>3845</v>
      </c>
      <c r="D2370" s="17">
        <f t="shared" si="71"/>
        <v>1.8999999999999997</v>
      </c>
      <c r="E2370" s="335">
        <f t="shared" si="73"/>
        <v>5230.7692307692296</v>
      </c>
      <c r="F2370" s="324">
        <v>42520</v>
      </c>
      <c r="G2370" s="3" t="s">
        <v>25087</v>
      </c>
      <c r="H2370" s="314">
        <v>0.76923076923076905</v>
      </c>
    </row>
    <row r="2371" spans="1:8" ht="15.75">
      <c r="A2371" s="530">
        <v>2369</v>
      </c>
      <c r="B2371" s="322" t="s">
        <v>25091</v>
      </c>
      <c r="C2371" s="17" t="s">
        <v>3845</v>
      </c>
      <c r="D2371" s="17">
        <f t="shared" si="71"/>
        <v>1.0399999999999991</v>
      </c>
      <c r="E2371" s="335">
        <f t="shared" si="73"/>
        <v>2863.1578947368398</v>
      </c>
      <c r="F2371" s="324">
        <v>42520</v>
      </c>
      <c r="G2371" s="3" t="s">
        <v>25087</v>
      </c>
      <c r="H2371" s="314">
        <v>0.42105263157894701</v>
      </c>
    </row>
    <row r="2372" spans="1:8" ht="15.75">
      <c r="A2372" s="526">
        <v>2370</v>
      </c>
      <c r="B2372" s="322" t="s">
        <v>25092</v>
      </c>
      <c r="C2372" s="17" t="s">
        <v>3845</v>
      </c>
      <c r="D2372" s="17">
        <f t="shared" si="71"/>
        <v>1.0399999999999991</v>
      </c>
      <c r="E2372" s="335">
        <f t="shared" si="73"/>
        <v>2863.1578947368398</v>
      </c>
      <c r="F2372" s="324">
        <v>42520</v>
      </c>
      <c r="G2372" s="3" t="s">
        <v>25087</v>
      </c>
      <c r="H2372" s="314">
        <v>0.42105263157894701</v>
      </c>
    </row>
    <row r="2373" spans="1:8" ht="15.75">
      <c r="A2373" s="530">
        <v>2371</v>
      </c>
      <c r="B2373" s="322" t="s">
        <v>25093</v>
      </c>
      <c r="C2373" s="17" t="s">
        <v>3845</v>
      </c>
      <c r="D2373" s="17">
        <f t="shared" ref="D2373:D2436" si="74">H2373*2.47</f>
        <v>0.69000000000000072</v>
      </c>
      <c r="E2373" s="335">
        <f t="shared" si="73"/>
        <v>1899.5951417004067</v>
      </c>
      <c r="F2373" s="324">
        <v>42520</v>
      </c>
      <c r="G2373" s="3" t="s">
        <v>25087</v>
      </c>
      <c r="H2373" s="314">
        <v>0.27935222672064802</v>
      </c>
    </row>
    <row r="2374" spans="1:8" ht="15.75">
      <c r="A2374" s="530">
        <v>2372</v>
      </c>
      <c r="B2374" s="328" t="s">
        <v>25094</v>
      </c>
      <c r="C2374" s="17" t="s">
        <v>3845</v>
      </c>
      <c r="D2374" s="17">
        <f t="shared" si="74"/>
        <v>0.69999999999999951</v>
      </c>
      <c r="E2374" s="335">
        <f t="shared" si="73"/>
        <v>1927.1255060728731</v>
      </c>
      <c r="F2374" s="324">
        <v>42520</v>
      </c>
      <c r="G2374" s="3" t="s">
        <v>25087</v>
      </c>
      <c r="H2374" s="314">
        <v>0.28340080971659898</v>
      </c>
    </row>
    <row r="2375" spans="1:8" ht="15.75">
      <c r="A2375" s="530">
        <v>2373</v>
      </c>
      <c r="B2375" s="322" t="s">
        <v>25095</v>
      </c>
      <c r="C2375" s="17" t="s">
        <v>3845</v>
      </c>
      <c r="D2375" s="17">
        <f t="shared" si="74"/>
        <v>0.69999999999999951</v>
      </c>
      <c r="E2375" s="335">
        <f t="shared" si="73"/>
        <v>1927.1255060728731</v>
      </c>
      <c r="F2375" s="324">
        <v>42520</v>
      </c>
      <c r="G2375" s="3" t="s">
        <v>25087</v>
      </c>
      <c r="H2375" s="314">
        <v>0.28340080971659898</v>
      </c>
    </row>
    <row r="2376" spans="1:8" ht="15.75">
      <c r="A2376" s="526">
        <v>2374</v>
      </c>
      <c r="B2376" s="322" t="s">
        <v>25096</v>
      </c>
      <c r="C2376" s="17" t="s">
        <v>22996</v>
      </c>
      <c r="D2376" s="17">
        <f t="shared" si="74"/>
        <v>4.9400000000000004</v>
      </c>
      <c r="E2376" s="335">
        <f t="shared" si="73"/>
        <v>13600</v>
      </c>
      <c r="F2376" s="324">
        <v>42520</v>
      </c>
      <c r="G2376" s="3" t="s">
        <v>25087</v>
      </c>
      <c r="H2376" s="314">
        <v>2</v>
      </c>
    </row>
    <row r="2377" spans="1:8" ht="15.75">
      <c r="A2377" s="530">
        <v>2375</v>
      </c>
      <c r="B2377" s="322" t="s">
        <v>25095</v>
      </c>
      <c r="C2377" s="17" t="s">
        <v>3845</v>
      </c>
      <c r="D2377" s="17">
        <f t="shared" si="74"/>
        <v>0.16000000000000009</v>
      </c>
      <c r="E2377" s="335">
        <f t="shared" si="73"/>
        <v>440.48582995951438</v>
      </c>
      <c r="F2377" s="324">
        <v>42520</v>
      </c>
      <c r="G2377" s="3" t="s">
        <v>25087</v>
      </c>
      <c r="H2377" s="314">
        <v>6.47773279352227E-2</v>
      </c>
    </row>
    <row r="2378" spans="1:8" ht="15.75">
      <c r="A2378" s="530">
        <v>2376</v>
      </c>
      <c r="B2378" s="322" t="s">
        <v>25097</v>
      </c>
      <c r="C2378" s="17" t="s">
        <v>22996</v>
      </c>
      <c r="D2378" s="17">
        <f t="shared" si="74"/>
        <v>4.9400000000000004</v>
      </c>
      <c r="E2378" s="335">
        <f t="shared" si="73"/>
        <v>13600</v>
      </c>
      <c r="F2378" s="324">
        <v>42520</v>
      </c>
      <c r="G2378" s="3" t="s">
        <v>25087</v>
      </c>
      <c r="H2378" s="314">
        <v>2</v>
      </c>
    </row>
    <row r="2379" spans="1:8" ht="15.75">
      <c r="A2379" s="530">
        <v>2377</v>
      </c>
      <c r="B2379" s="328" t="s">
        <v>25098</v>
      </c>
      <c r="C2379" s="17" t="s">
        <v>3845</v>
      </c>
      <c r="D2379" s="17">
        <f t="shared" si="74"/>
        <v>3.7800000000000114</v>
      </c>
      <c r="E2379" s="335">
        <f t="shared" si="73"/>
        <v>10406.477732793552</v>
      </c>
      <c r="F2379" s="324">
        <v>42520</v>
      </c>
      <c r="G2379" s="3" t="s">
        <v>25087</v>
      </c>
      <c r="H2379" s="314">
        <v>1.5303643724696401</v>
      </c>
    </row>
    <row r="2380" spans="1:8" ht="15.75">
      <c r="A2380" s="526">
        <v>2378</v>
      </c>
      <c r="B2380" s="322" t="s">
        <v>25099</v>
      </c>
      <c r="C2380" s="17" t="s">
        <v>22996</v>
      </c>
      <c r="D2380" s="17">
        <f t="shared" si="74"/>
        <v>4.9400000000000004</v>
      </c>
      <c r="E2380" s="335">
        <f t="shared" si="73"/>
        <v>13600</v>
      </c>
      <c r="F2380" s="324">
        <v>42520</v>
      </c>
      <c r="G2380" s="3" t="s">
        <v>25087</v>
      </c>
      <c r="H2380" s="314">
        <v>2</v>
      </c>
    </row>
    <row r="2381" spans="1:8" ht="15.75">
      <c r="A2381" s="530">
        <v>2379</v>
      </c>
      <c r="B2381" s="322" t="s">
        <v>25100</v>
      </c>
      <c r="C2381" s="17" t="s">
        <v>3845</v>
      </c>
      <c r="D2381" s="17">
        <f t="shared" si="74"/>
        <v>0.91000000000000014</v>
      </c>
      <c r="E2381" s="561">
        <f t="shared" si="73"/>
        <v>2505.2631578947371</v>
      </c>
      <c r="F2381" s="324">
        <v>42520</v>
      </c>
      <c r="G2381" s="3" t="s">
        <v>25101</v>
      </c>
      <c r="H2381" s="315">
        <v>0.36842105263157898</v>
      </c>
    </row>
    <row r="2382" spans="1:8" ht="15.75">
      <c r="A2382" s="530">
        <v>2380</v>
      </c>
      <c r="B2382" s="322" t="s">
        <v>25102</v>
      </c>
      <c r="C2382" s="17" t="s">
        <v>22996</v>
      </c>
      <c r="D2382" s="17">
        <f t="shared" si="74"/>
        <v>4.9400000000000004</v>
      </c>
      <c r="E2382" s="561">
        <f t="shared" si="73"/>
        <v>13600</v>
      </c>
      <c r="F2382" s="324">
        <v>42520</v>
      </c>
      <c r="G2382" s="3" t="s">
        <v>25101</v>
      </c>
      <c r="H2382" s="315">
        <v>2</v>
      </c>
    </row>
    <row r="2383" spans="1:8" ht="15.75">
      <c r="A2383" s="530">
        <v>2381</v>
      </c>
      <c r="B2383" s="322" t="s">
        <v>25103</v>
      </c>
      <c r="C2383" s="17" t="s">
        <v>22996</v>
      </c>
      <c r="D2383" s="17">
        <f t="shared" si="74"/>
        <v>4.9400000000000004</v>
      </c>
      <c r="E2383" s="561">
        <f t="shared" si="73"/>
        <v>13600</v>
      </c>
      <c r="F2383" s="324">
        <v>42520</v>
      </c>
      <c r="G2383" s="3" t="s">
        <v>25101</v>
      </c>
      <c r="H2383" s="315">
        <v>2</v>
      </c>
    </row>
    <row r="2384" spans="1:8" ht="15.75">
      <c r="A2384" s="526">
        <v>2382</v>
      </c>
      <c r="B2384" s="322" t="s">
        <v>25104</v>
      </c>
      <c r="C2384" s="17" t="s">
        <v>3845</v>
      </c>
      <c r="D2384" s="17">
        <f t="shared" si="74"/>
        <v>4.0900000000000016</v>
      </c>
      <c r="E2384" s="561">
        <f t="shared" si="73"/>
        <v>11259.919028340084</v>
      </c>
      <c r="F2384" s="324">
        <v>42520</v>
      </c>
      <c r="G2384" s="3" t="s">
        <v>25101</v>
      </c>
      <c r="H2384" s="315">
        <v>1.65587044534413</v>
      </c>
    </row>
    <row r="2385" spans="1:8" ht="15.75">
      <c r="A2385" s="530">
        <v>2383</v>
      </c>
      <c r="B2385" s="322" t="s">
        <v>25105</v>
      </c>
      <c r="C2385" s="17" t="s">
        <v>3845</v>
      </c>
      <c r="D2385" s="17">
        <f t="shared" si="74"/>
        <v>1.360000000000001</v>
      </c>
      <c r="E2385" s="561">
        <f t="shared" si="73"/>
        <v>3744.1295546558727</v>
      </c>
      <c r="F2385" s="324">
        <v>42520</v>
      </c>
      <c r="G2385" s="3" t="s">
        <v>25101</v>
      </c>
      <c r="H2385" s="315">
        <v>0.55060728744939302</v>
      </c>
    </row>
    <row r="2386" spans="1:8" ht="15.75">
      <c r="A2386" s="530">
        <v>2384</v>
      </c>
      <c r="B2386" s="322" t="s">
        <v>25106</v>
      </c>
      <c r="C2386" s="17" t="s">
        <v>3845</v>
      </c>
      <c r="D2386" s="17">
        <f t="shared" si="74"/>
        <v>2.6429000000000005</v>
      </c>
      <c r="E2386" s="561">
        <f t="shared" si="73"/>
        <v>7276</v>
      </c>
      <c r="F2386" s="324">
        <v>42520</v>
      </c>
      <c r="G2386" s="3" t="s">
        <v>25101</v>
      </c>
      <c r="H2386" s="315">
        <v>1.07</v>
      </c>
    </row>
    <row r="2387" spans="1:8" ht="15.75">
      <c r="A2387" s="530">
        <v>2385</v>
      </c>
      <c r="B2387" s="322" t="s">
        <v>25107</v>
      </c>
      <c r="C2387" s="17" t="s">
        <v>3845</v>
      </c>
      <c r="D2387" s="17">
        <f t="shared" si="74"/>
        <v>1.159999999999999</v>
      </c>
      <c r="E2387" s="561">
        <f t="shared" si="73"/>
        <v>3193.5222672064751</v>
      </c>
      <c r="F2387" s="324">
        <v>42520</v>
      </c>
      <c r="G2387" s="3" t="s">
        <v>25101</v>
      </c>
      <c r="H2387" s="315">
        <v>0.46963562753036397</v>
      </c>
    </row>
    <row r="2388" spans="1:8" ht="15.75">
      <c r="A2388" s="526">
        <v>2386</v>
      </c>
      <c r="B2388" s="322" t="s">
        <v>25108</v>
      </c>
      <c r="C2388" s="17" t="s">
        <v>3845</v>
      </c>
      <c r="D2388" s="17">
        <f t="shared" si="74"/>
        <v>1.7599999999999991</v>
      </c>
      <c r="E2388" s="561">
        <f t="shared" si="73"/>
        <v>4845.3441295546536</v>
      </c>
      <c r="F2388" s="324">
        <v>42520</v>
      </c>
      <c r="G2388" s="3" t="s">
        <v>25101</v>
      </c>
      <c r="H2388" s="315">
        <v>0.71255060728744901</v>
      </c>
    </row>
    <row r="2389" spans="1:8" ht="15.75">
      <c r="A2389" s="530">
        <v>2387</v>
      </c>
      <c r="B2389" s="322" t="s">
        <v>25109</v>
      </c>
      <c r="C2389" s="17" t="s">
        <v>3845</v>
      </c>
      <c r="D2389" s="17">
        <f t="shared" si="74"/>
        <v>2.2971000000000004</v>
      </c>
      <c r="E2389" s="561">
        <f t="shared" si="73"/>
        <v>6324</v>
      </c>
      <c r="F2389" s="324">
        <v>42520</v>
      </c>
      <c r="G2389" s="3" t="s">
        <v>25101</v>
      </c>
      <c r="H2389" s="315">
        <v>0.93</v>
      </c>
    </row>
    <row r="2390" spans="1:8" ht="15.75">
      <c r="A2390" s="530">
        <v>2388</v>
      </c>
      <c r="B2390" s="322" t="s">
        <v>25110</v>
      </c>
      <c r="C2390" s="17" t="s">
        <v>3845</v>
      </c>
      <c r="D2390" s="17">
        <f t="shared" si="74"/>
        <v>0.79999999999999916</v>
      </c>
      <c r="E2390" s="561">
        <f t="shared" si="73"/>
        <v>2202.4291497975682</v>
      </c>
      <c r="F2390" s="324">
        <v>42520</v>
      </c>
      <c r="G2390" s="3" t="s">
        <v>25101</v>
      </c>
      <c r="H2390" s="315">
        <v>0.32388663967611298</v>
      </c>
    </row>
    <row r="2391" spans="1:8" ht="15.75">
      <c r="A2391" s="530">
        <v>2389</v>
      </c>
      <c r="B2391" s="316" t="s">
        <v>25111</v>
      </c>
      <c r="C2391" s="17" t="s">
        <v>25112</v>
      </c>
      <c r="D2391" s="17">
        <f t="shared" si="74"/>
        <v>1.1000000000000005</v>
      </c>
      <c r="E2391" s="555">
        <v>3028.3400809716609</v>
      </c>
      <c r="F2391" s="317">
        <v>42520</v>
      </c>
      <c r="G2391" s="3" t="s">
        <v>25113</v>
      </c>
      <c r="H2391" s="318">
        <v>0.44534412955465602</v>
      </c>
    </row>
    <row r="2392" spans="1:8" ht="15.75">
      <c r="A2392" s="526">
        <v>2390</v>
      </c>
      <c r="B2392" s="316" t="s">
        <v>25114</v>
      </c>
      <c r="C2392" s="17" t="s">
        <v>25112</v>
      </c>
      <c r="D2392" s="17">
        <f t="shared" si="74"/>
        <v>1.1000000000000005</v>
      </c>
      <c r="E2392" s="555">
        <v>3028.3400809716609</v>
      </c>
      <c r="F2392" s="317">
        <v>42520</v>
      </c>
      <c r="G2392" s="3" t="s">
        <v>25113</v>
      </c>
      <c r="H2392" s="318">
        <v>0.44534412955465602</v>
      </c>
    </row>
    <row r="2393" spans="1:8" ht="15.75">
      <c r="A2393" s="530">
        <v>2391</v>
      </c>
      <c r="B2393" s="316" t="s">
        <v>25115</v>
      </c>
      <c r="C2393" s="17" t="s">
        <v>25112</v>
      </c>
      <c r="D2393" s="17">
        <f t="shared" si="74"/>
        <v>2.650000000000011</v>
      </c>
      <c r="E2393" s="555">
        <v>7295.5465587044837</v>
      </c>
      <c r="F2393" s="317">
        <v>42520</v>
      </c>
      <c r="G2393" s="3" t="s">
        <v>25113</v>
      </c>
      <c r="H2393" s="318">
        <v>1.07287449392713</v>
      </c>
    </row>
    <row r="2394" spans="1:8" ht="15.75">
      <c r="A2394" s="530">
        <v>2392</v>
      </c>
      <c r="B2394" s="316" t="s">
        <v>25116</v>
      </c>
      <c r="C2394" s="17" t="s">
        <v>25112</v>
      </c>
      <c r="D2394" s="17">
        <f t="shared" si="74"/>
        <v>4.1899999999999915</v>
      </c>
      <c r="E2394" s="555">
        <v>11535.222672064752</v>
      </c>
      <c r="F2394" s="317">
        <v>42520</v>
      </c>
      <c r="G2394" s="3" t="s">
        <v>25113</v>
      </c>
      <c r="H2394" s="318">
        <v>1.6963562753036401</v>
      </c>
    </row>
    <row r="2395" spans="1:8" ht="15.75">
      <c r="A2395" s="530">
        <v>2393</v>
      </c>
      <c r="B2395" s="316" t="s">
        <v>25117</v>
      </c>
      <c r="C2395" s="17" t="s">
        <v>25112</v>
      </c>
      <c r="D2395" s="17">
        <f t="shared" si="74"/>
        <v>0.5299999999999998</v>
      </c>
      <c r="E2395" s="555">
        <v>1459.10931174089</v>
      </c>
      <c r="F2395" s="317">
        <v>42520</v>
      </c>
      <c r="G2395" s="3" t="s">
        <v>25113</v>
      </c>
      <c r="H2395" s="318">
        <v>0.21457489878542499</v>
      </c>
    </row>
    <row r="2396" spans="1:8" ht="15.75">
      <c r="A2396" s="526">
        <v>2394</v>
      </c>
      <c r="B2396" s="316" t="s">
        <v>25118</v>
      </c>
      <c r="C2396" s="17" t="s">
        <v>25112</v>
      </c>
      <c r="D2396" s="17">
        <f t="shared" si="74"/>
        <v>4.319999999999995</v>
      </c>
      <c r="E2396" s="555">
        <v>11893.117408906868</v>
      </c>
      <c r="F2396" s="317">
        <v>42520</v>
      </c>
      <c r="G2396" s="3" t="s">
        <v>25113</v>
      </c>
      <c r="H2396" s="318">
        <v>1.74898785425101</v>
      </c>
    </row>
    <row r="2397" spans="1:8" ht="15.75">
      <c r="A2397" s="530">
        <v>2395</v>
      </c>
      <c r="B2397" s="316" t="s">
        <v>25119</v>
      </c>
      <c r="C2397" s="17" t="s">
        <v>25112</v>
      </c>
      <c r="D2397" s="17">
        <f t="shared" si="74"/>
        <v>3.1099999999999985</v>
      </c>
      <c r="E2397" s="555">
        <v>8561.943319838052</v>
      </c>
      <c r="F2397" s="317">
        <v>42520</v>
      </c>
      <c r="G2397" s="3" t="s">
        <v>25113</v>
      </c>
      <c r="H2397" s="318">
        <v>1.25910931174089</v>
      </c>
    </row>
    <row r="2398" spans="1:8" ht="15.75">
      <c r="A2398" s="530">
        <v>2396</v>
      </c>
      <c r="B2398" s="316" t="s">
        <v>25120</v>
      </c>
      <c r="C2398" s="17" t="s">
        <v>25112</v>
      </c>
      <c r="D2398" s="17">
        <f t="shared" si="74"/>
        <v>0.95000000000000107</v>
      </c>
      <c r="E2398" s="555">
        <v>2615.384615384618</v>
      </c>
      <c r="F2398" s="317">
        <v>42520</v>
      </c>
      <c r="G2398" s="3" t="s">
        <v>25113</v>
      </c>
      <c r="H2398" s="318">
        <v>0.38461538461538503</v>
      </c>
    </row>
    <row r="2399" spans="1:8" ht="15.75">
      <c r="A2399" s="530">
        <v>2397</v>
      </c>
      <c r="B2399" s="316" t="s">
        <v>25121</v>
      </c>
      <c r="C2399" s="17" t="s">
        <v>25112</v>
      </c>
      <c r="D2399" s="17">
        <f t="shared" si="74"/>
        <v>2.8700000000000085</v>
      </c>
      <c r="E2399" s="555">
        <v>7901.2145748988078</v>
      </c>
      <c r="F2399" s="317">
        <v>42520</v>
      </c>
      <c r="G2399" s="3" t="s">
        <v>25113</v>
      </c>
      <c r="H2399" s="318">
        <v>1.16194331983806</v>
      </c>
    </row>
    <row r="2400" spans="1:8" ht="15.75">
      <c r="A2400" s="526">
        <v>2398</v>
      </c>
      <c r="B2400" s="316" t="s">
        <v>25122</v>
      </c>
      <c r="C2400" s="17" t="s">
        <v>22996</v>
      </c>
      <c r="D2400" s="17">
        <f t="shared" si="74"/>
        <v>4.9400000000000004</v>
      </c>
      <c r="E2400" s="555">
        <v>13600</v>
      </c>
      <c r="F2400" s="317">
        <v>42520</v>
      </c>
      <c r="G2400" s="3" t="s">
        <v>25113</v>
      </c>
      <c r="H2400" s="318">
        <v>2</v>
      </c>
    </row>
    <row r="2401" spans="1:8" ht="15.75">
      <c r="A2401" s="530">
        <v>2399</v>
      </c>
      <c r="B2401" s="316" t="s">
        <v>25123</v>
      </c>
      <c r="C2401" s="17" t="s">
        <v>25112</v>
      </c>
      <c r="D2401" s="17">
        <f t="shared" si="74"/>
        <v>3.2799999999999883</v>
      </c>
      <c r="E2401" s="555">
        <v>9029.9595141700083</v>
      </c>
      <c r="F2401" s="317">
        <v>42520</v>
      </c>
      <c r="G2401" s="3" t="s">
        <v>25113</v>
      </c>
      <c r="H2401" s="318">
        <v>1.32793522267206</v>
      </c>
    </row>
    <row r="2402" spans="1:8" ht="15.75">
      <c r="A2402" s="530">
        <v>2400</v>
      </c>
      <c r="B2402" s="316" t="s">
        <v>25118</v>
      </c>
      <c r="C2402" s="17" t="s">
        <v>25112</v>
      </c>
      <c r="D2402" s="17">
        <f t="shared" si="74"/>
        <v>0.24999999999999897</v>
      </c>
      <c r="E2402" s="555">
        <v>688.25910931173803</v>
      </c>
      <c r="F2402" s="317">
        <v>42520</v>
      </c>
      <c r="G2402" s="3" t="s">
        <v>25113</v>
      </c>
      <c r="H2402" s="318">
        <v>0.10121457489878501</v>
      </c>
    </row>
    <row r="2403" spans="1:8" ht="15.75">
      <c r="A2403" s="530">
        <v>2401</v>
      </c>
      <c r="B2403" s="316" t="s">
        <v>25124</v>
      </c>
      <c r="C2403" s="17" t="s">
        <v>25112</v>
      </c>
      <c r="D2403" s="17">
        <f t="shared" si="74"/>
        <v>2.4100000000000015</v>
      </c>
      <c r="E2403" s="555">
        <v>6634.8178137651857</v>
      </c>
      <c r="F2403" s="317">
        <v>42520</v>
      </c>
      <c r="G2403" s="3" t="s">
        <v>25113</v>
      </c>
      <c r="H2403" s="318">
        <v>0.97570850202429205</v>
      </c>
    </row>
    <row r="2404" spans="1:8" ht="15.75">
      <c r="A2404" s="526">
        <v>2402</v>
      </c>
      <c r="B2404" s="316" t="s">
        <v>25125</v>
      </c>
      <c r="C2404" s="17" t="s">
        <v>25112</v>
      </c>
      <c r="D2404" s="17">
        <f t="shared" si="74"/>
        <v>2.1489000000000003</v>
      </c>
      <c r="E2404" s="555">
        <v>5916</v>
      </c>
      <c r="F2404" s="317">
        <v>42520</v>
      </c>
      <c r="G2404" s="3" t="s">
        <v>25113</v>
      </c>
      <c r="H2404" s="318">
        <v>0.87</v>
      </c>
    </row>
    <row r="2405" spans="1:8" ht="15.75">
      <c r="A2405" s="530">
        <v>2403</v>
      </c>
      <c r="B2405" s="316" t="s">
        <v>25126</v>
      </c>
      <c r="C2405" s="17" t="s">
        <v>25112</v>
      </c>
      <c r="D2405" s="17">
        <f t="shared" si="74"/>
        <v>3.0599999999999912</v>
      </c>
      <c r="E2405" s="555">
        <v>8424.2914979756843</v>
      </c>
      <c r="F2405" s="317">
        <v>42520</v>
      </c>
      <c r="G2405" s="3" t="s">
        <v>25113</v>
      </c>
      <c r="H2405" s="318">
        <v>1.23886639676113</v>
      </c>
    </row>
    <row r="2406" spans="1:8" ht="15.75">
      <c r="A2406" s="530">
        <v>2404</v>
      </c>
      <c r="B2406" s="316" t="s">
        <v>25127</v>
      </c>
      <c r="C2406" s="17" t="s">
        <v>22996</v>
      </c>
      <c r="D2406" s="17">
        <f t="shared" si="74"/>
        <v>4.9400000000000004</v>
      </c>
      <c r="E2406" s="555">
        <v>13600</v>
      </c>
      <c r="F2406" s="317">
        <v>42520</v>
      </c>
      <c r="G2406" s="3" t="s">
        <v>25113</v>
      </c>
      <c r="H2406" s="318">
        <v>2</v>
      </c>
    </row>
    <row r="2407" spans="1:8" ht="15.75">
      <c r="A2407" s="530">
        <v>2405</v>
      </c>
      <c r="B2407" s="316" t="s">
        <v>25128</v>
      </c>
      <c r="C2407" s="17" t="s">
        <v>25112</v>
      </c>
      <c r="D2407" s="17">
        <f t="shared" si="74"/>
        <v>2.2724000000000002</v>
      </c>
      <c r="E2407" s="555">
        <v>6256</v>
      </c>
      <c r="F2407" s="317">
        <v>42520</v>
      </c>
      <c r="G2407" s="3" t="s">
        <v>25113</v>
      </c>
      <c r="H2407" s="318">
        <v>0.92</v>
      </c>
    </row>
    <row r="2408" spans="1:8" ht="15.75">
      <c r="A2408" s="526">
        <v>2406</v>
      </c>
      <c r="B2408" s="316" t="s">
        <v>25129</v>
      </c>
      <c r="C2408" s="17" t="s">
        <v>25112</v>
      </c>
      <c r="D2408" s="17">
        <f t="shared" si="74"/>
        <v>2.1899999999999995</v>
      </c>
      <c r="E2408" s="555">
        <v>6029.149797570848</v>
      </c>
      <c r="F2408" s="317">
        <v>42520</v>
      </c>
      <c r="G2408" s="3" t="s">
        <v>25113</v>
      </c>
      <c r="H2408" s="318">
        <v>0.88663967611336003</v>
      </c>
    </row>
    <row r="2409" spans="1:8" ht="15.75">
      <c r="A2409" s="530">
        <v>2407</v>
      </c>
      <c r="B2409" s="316" t="s">
        <v>25130</v>
      </c>
      <c r="C2409" s="17" t="s">
        <v>25112</v>
      </c>
      <c r="D2409" s="17">
        <f t="shared" si="74"/>
        <v>2.8999999999999981</v>
      </c>
      <c r="E2409" s="555">
        <v>7983.8056680161881</v>
      </c>
      <c r="F2409" s="317">
        <v>42520</v>
      </c>
      <c r="G2409" s="3" t="s">
        <v>25113</v>
      </c>
      <c r="H2409" s="318">
        <v>1.17408906882591</v>
      </c>
    </row>
    <row r="2410" spans="1:8" ht="15.75">
      <c r="A2410" s="530">
        <v>2408</v>
      </c>
      <c r="B2410" s="316" t="s">
        <v>25131</v>
      </c>
      <c r="C2410" s="17" t="s">
        <v>25112</v>
      </c>
      <c r="D2410" s="17">
        <f t="shared" si="74"/>
        <v>1.4699999999999995</v>
      </c>
      <c r="E2410" s="555">
        <v>4046.9635627530347</v>
      </c>
      <c r="F2410" s="317">
        <v>42520</v>
      </c>
      <c r="G2410" s="3" t="s">
        <v>25113</v>
      </c>
      <c r="H2410" s="318">
        <v>0.59514170040485803</v>
      </c>
    </row>
    <row r="2411" spans="1:8" ht="15.75">
      <c r="A2411" s="530">
        <v>2409</v>
      </c>
      <c r="B2411" s="316" t="s">
        <v>25132</v>
      </c>
      <c r="C2411" s="17" t="s">
        <v>25112</v>
      </c>
      <c r="D2411" s="17">
        <f t="shared" si="74"/>
        <v>3.9200000000000115</v>
      </c>
      <c r="E2411" s="555">
        <v>10791.902834008128</v>
      </c>
      <c r="F2411" s="317">
        <v>42520</v>
      </c>
      <c r="G2411" s="3" t="s">
        <v>25113</v>
      </c>
      <c r="H2411" s="318">
        <v>1.58704453441296</v>
      </c>
    </row>
    <row r="2412" spans="1:8" ht="15.75">
      <c r="A2412" s="526">
        <v>2410</v>
      </c>
      <c r="B2412" s="316" t="s">
        <v>25133</v>
      </c>
      <c r="C2412" s="17" t="s">
        <v>25112</v>
      </c>
      <c r="D2412" s="17">
        <f t="shared" si="74"/>
        <v>0.77999999999999881</v>
      </c>
      <c r="E2412" s="555">
        <v>2147.368421052628</v>
      </c>
      <c r="F2412" s="317">
        <v>42520</v>
      </c>
      <c r="G2412" s="3" t="s">
        <v>25113</v>
      </c>
      <c r="H2412" s="318">
        <v>0.31578947368421001</v>
      </c>
    </row>
    <row r="2413" spans="1:8" ht="15.75">
      <c r="A2413" s="530">
        <v>2411</v>
      </c>
      <c r="B2413" s="316" t="s">
        <v>25134</v>
      </c>
      <c r="C2413" s="17" t="s">
        <v>25112</v>
      </c>
      <c r="D2413" s="17">
        <f t="shared" si="74"/>
        <v>2.919999999999991</v>
      </c>
      <c r="E2413" s="555">
        <v>8038.8663967611083</v>
      </c>
      <c r="F2413" s="317">
        <v>42520</v>
      </c>
      <c r="G2413" s="3" t="s">
        <v>25113</v>
      </c>
      <c r="H2413" s="318">
        <v>1.18218623481781</v>
      </c>
    </row>
    <row r="2414" spans="1:8" ht="15.75">
      <c r="A2414" s="530">
        <v>2412</v>
      </c>
      <c r="B2414" s="316" t="s">
        <v>25135</v>
      </c>
      <c r="C2414" s="17" t="s">
        <v>25112</v>
      </c>
      <c r="D2414" s="17">
        <f t="shared" si="74"/>
        <v>0.5299999999999998</v>
      </c>
      <c r="E2414" s="555">
        <v>1459.10931174089</v>
      </c>
      <c r="F2414" s="317">
        <v>42520</v>
      </c>
      <c r="G2414" s="3" t="s">
        <v>25113</v>
      </c>
      <c r="H2414" s="318">
        <v>0.21457489878542499</v>
      </c>
    </row>
    <row r="2415" spans="1:8" ht="15.75">
      <c r="A2415" s="530">
        <v>2413</v>
      </c>
      <c r="B2415" s="319" t="s">
        <v>25136</v>
      </c>
      <c r="C2415" s="17" t="s">
        <v>22996</v>
      </c>
      <c r="D2415" s="17">
        <f t="shared" si="74"/>
        <v>4.9400000000000004</v>
      </c>
      <c r="E2415" s="555">
        <v>13600</v>
      </c>
      <c r="F2415" s="317">
        <v>42613</v>
      </c>
      <c r="G2415" s="3" t="s">
        <v>25113</v>
      </c>
      <c r="H2415" s="320">
        <v>2</v>
      </c>
    </row>
    <row r="2416" spans="1:8" ht="15.75">
      <c r="A2416" s="526">
        <v>2414</v>
      </c>
      <c r="B2416" s="316" t="s">
        <v>25137</v>
      </c>
      <c r="C2416" s="17" t="s">
        <v>22996</v>
      </c>
      <c r="D2416" s="17">
        <f t="shared" si="74"/>
        <v>4.9400000000000004</v>
      </c>
      <c r="E2416" s="555">
        <v>13600</v>
      </c>
      <c r="F2416" s="317">
        <v>42520</v>
      </c>
      <c r="G2416" s="3" t="s">
        <v>25113</v>
      </c>
      <c r="H2416" s="318">
        <v>2</v>
      </c>
    </row>
    <row r="2417" spans="1:8" ht="15.75">
      <c r="A2417" s="530">
        <v>2415</v>
      </c>
      <c r="B2417" s="316" t="s">
        <v>25138</v>
      </c>
      <c r="C2417" s="17" t="s">
        <v>25112</v>
      </c>
      <c r="D2417" s="17">
        <f t="shared" si="74"/>
        <v>0.31000000000000022</v>
      </c>
      <c r="E2417" s="555">
        <v>853.44129554655922</v>
      </c>
      <c r="F2417" s="317">
        <v>42520</v>
      </c>
      <c r="G2417" s="3" t="s">
        <v>25113</v>
      </c>
      <c r="H2417" s="318">
        <v>0.125506072874494</v>
      </c>
    </row>
    <row r="2418" spans="1:8" ht="15.75">
      <c r="A2418" s="530">
        <v>2416</v>
      </c>
      <c r="B2418" s="316" t="s">
        <v>25139</v>
      </c>
      <c r="C2418" s="17" t="s">
        <v>25112</v>
      </c>
      <c r="D2418" s="17">
        <f t="shared" si="74"/>
        <v>3.1099999999999985</v>
      </c>
      <c r="E2418" s="555">
        <v>8561.943319838052</v>
      </c>
      <c r="F2418" s="317">
        <v>42520</v>
      </c>
      <c r="G2418" s="3" t="s">
        <v>25113</v>
      </c>
      <c r="H2418" s="318">
        <v>1.25910931174089</v>
      </c>
    </row>
    <row r="2419" spans="1:8" ht="15.75">
      <c r="A2419" s="530">
        <v>2417</v>
      </c>
      <c r="B2419" s="316" t="s">
        <v>25140</v>
      </c>
      <c r="C2419" s="17" t="s">
        <v>25112</v>
      </c>
      <c r="D2419" s="17">
        <f t="shared" si="74"/>
        <v>3.1099999999999985</v>
      </c>
      <c r="E2419" s="555">
        <v>8561.943319838052</v>
      </c>
      <c r="F2419" s="317">
        <v>42520</v>
      </c>
      <c r="G2419" s="3" t="s">
        <v>25113</v>
      </c>
      <c r="H2419" s="318">
        <v>1.25910931174089</v>
      </c>
    </row>
    <row r="2420" spans="1:8" ht="15.75">
      <c r="A2420" s="526">
        <v>2418</v>
      </c>
      <c r="B2420" s="316" t="s">
        <v>25138</v>
      </c>
      <c r="C2420" s="17" t="s">
        <v>25112</v>
      </c>
      <c r="D2420" s="17">
        <f t="shared" si="74"/>
        <v>3.1199999999999952</v>
      </c>
      <c r="E2420" s="555">
        <v>8589.4736842105121</v>
      </c>
      <c r="F2420" s="317">
        <v>42520</v>
      </c>
      <c r="G2420" s="3" t="s">
        <v>25113</v>
      </c>
      <c r="H2420" s="318">
        <v>1.26315789473684</v>
      </c>
    </row>
    <row r="2421" spans="1:8" ht="15.75">
      <c r="A2421" s="530">
        <v>2419</v>
      </c>
      <c r="B2421" s="316" t="s">
        <v>25141</v>
      </c>
      <c r="C2421" s="17" t="s">
        <v>25112</v>
      </c>
      <c r="D2421" s="17">
        <f t="shared" si="74"/>
        <v>4.7900000000000036</v>
      </c>
      <c r="E2421" s="555">
        <v>13187.044534412964</v>
      </c>
      <c r="F2421" s="317">
        <v>42520</v>
      </c>
      <c r="G2421" s="3" t="s">
        <v>25113</v>
      </c>
      <c r="H2421" s="318">
        <v>1.9392712550607301</v>
      </c>
    </row>
    <row r="2422" spans="1:8" ht="15.75">
      <c r="A2422" s="530">
        <v>2420</v>
      </c>
      <c r="B2422" s="316" t="s">
        <v>25142</v>
      </c>
      <c r="C2422" s="17" t="s">
        <v>25112</v>
      </c>
      <c r="D2422" s="17">
        <f t="shared" si="74"/>
        <v>2.2000000000000011</v>
      </c>
      <c r="E2422" s="555">
        <v>6056.6801619433218</v>
      </c>
      <c r="F2422" s="317">
        <v>42520</v>
      </c>
      <c r="G2422" s="3" t="s">
        <v>25113</v>
      </c>
      <c r="H2422" s="318">
        <v>0.89068825910931204</v>
      </c>
    </row>
    <row r="2423" spans="1:8" ht="15.75">
      <c r="A2423" s="530">
        <v>2421</v>
      </c>
      <c r="B2423" s="316" t="s">
        <v>25143</v>
      </c>
      <c r="C2423" s="17" t="s">
        <v>25112</v>
      </c>
      <c r="D2423" s="17">
        <f t="shared" si="74"/>
        <v>1.5899999999999994</v>
      </c>
      <c r="E2423" s="555">
        <v>4377.32793522267</v>
      </c>
      <c r="F2423" s="317">
        <v>42520</v>
      </c>
      <c r="G2423" s="3" t="s">
        <v>25113</v>
      </c>
      <c r="H2423" s="318">
        <v>0.64372469635627505</v>
      </c>
    </row>
    <row r="2424" spans="1:8" ht="15.75">
      <c r="A2424" s="526">
        <v>2422</v>
      </c>
      <c r="B2424" s="316" t="s">
        <v>25144</v>
      </c>
      <c r="C2424" s="17" t="s">
        <v>25112</v>
      </c>
      <c r="D2424" s="17">
        <f t="shared" si="74"/>
        <v>1.5899999999999994</v>
      </c>
      <c r="E2424" s="555">
        <v>4377.32793522267</v>
      </c>
      <c r="F2424" s="317">
        <v>42520</v>
      </c>
      <c r="G2424" s="3" t="s">
        <v>25113</v>
      </c>
      <c r="H2424" s="318">
        <v>0.64372469635627505</v>
      </c>
    </row>
    <row r="2425" spans="1:8" ht="15.75">
      <c r="A2425" s="530">
        <v>2423</v>
      </c>
      <c r="B2425" s="316" t="s">
        <v>25145</v>
      </c>
      <c r="C2425" s="17" t="s">
        <v>25112</v>
      </c>
      <c r="D2425" s="17">
        <f t="shared" si="74"/>
        <v>1.5899999999999994</v>
      </c>
      <c r="E2425" s="555">
        <v>4377.32793522267</v>
      </c>
      <c r="F2425" s="317">
        <v>42520</v>
      </c>
      <c r="G2425" s="3" t="s">
        <v>25113</v>
      </c>
      <c r="H2425" s="318">
        <v>0.64372469635627505</v>
      </c>
    </row>
    <row r="2426" spans="1:8" ht="15.75">
      <c r="A2426" s="530">
        <v>2424</v>
      </c>
      <c r="B2426" s="316" t="s">
        <v>25146</v>
      </c>
      <c r="C2426" s="17" t="s">
        <v>25112</v>
      </c>
      <c r="D2426" s="17">
        <f t="shared" si="74"/>
        <v>1.5899999999999994</v>
      </c>
      <c r="E2426" s="555">
        <v>4377.32793522267</v>
      </c>
      <c r="F2426" s="317">
        <v>42520</v>
      </c>
      <c r="G2426" s="3" t="s">
        <v>25113</v>
      </c>
      <c r="H2426" s="318">
        <v>0.64372469635627505</v>
      </c>
    </row>
    <row r="2427" spans="1:8" ht="15.75">
      <c r="A2427" s="530">
        <v>2425</v>
      </c>
      <c r="B2427" s="316" t="s">
        <v>25147</v>
      </c>
      <c r="C2427" s="17" t="s">
        <v>25112</v>
      </c>
      <c r="D2427" s="17">
        <f t="shared" si="74"/>
        <v>1.6000000000000008</v>
      </c>
      <c r="E2427" s="555">
        <v>4404.8582995951429</v>
      </c>
      <c r="F2427" s="317">
        <v>42520</v>
      </c>
      <c r="G2427" s="3" t="s">
        <v>25113</v>
      </c>
      <c r="H2427" s="318">
        <v>0.64777327935222695</v>
      </c>
    </row>
    <row r="2428" spans="1:8" ht="15.75">
      <c r="A2428" s="526">
        <v>2426</v>
      </c>
      <c r="B2428" s="316" t="s">
        <v>25148</v>
      </c>
      <c r="C2428" s="17" t="s">
        <v>25112</v>
      </c>
      <c r="D2428" s="17">
        <f t="shared" si="74"/>
        <v>1.6000000000000008</v>
      </c>
      <c r="E2428" s="555">
        <v>4404.8582995951429</v>
      </c>
      <c r="F2428" s="317">
        <v>42520</v>
      </c>
      <c r="G2428" s="3" t="s">
        <v>25113</v>
      </c>
      <c r="H2428" s="318">
        <v>0.64777327935222695</v>
      </c>
    </row>
    <row r="2429" spans="1:8" ht="15.75">
      <c r="A2429" s="530">
        <v>2427</v>
      </c>
      <c r="B2429" s="316" t="s">
        <v>25149</v>
      </c>
      <c r="C2429" s="17" t="s">
        <v>25112</v>
      </c>
      <c r="D2429" s="17">
        <f t="shared" si="74"/>
        <v>3.0100000000000087</v>
      </c>
      <c r="E2429" s="555">
        <v>8286.6396761133838</v>
      </c>
      <c r="F2429" s="317">
        <v>42520</v>
      </c>
      <c r="G2429" s="3" t="s">
        <v>25113</v>
      </c>
      <c r="H2429" s="318">
        <v>1.2186234817813799</v>
      </c>
    </row>
    <row r="2430" spans="1:8" ht="15.75">
      <c r="A2430" s="530">
        <v>2428</v>
      </c>
      <c r="B2430" s="316" t="s">
        <v>25150</v>
      </c>
      <c r="C2430" s="17" t="s">
        <v>25112</v>
      </c>
      <c r="D2430" s="17">
        <f t="shared" si="74"/>
        <v>0.72999999999999898</v>
      </c>
      <c r="E2430" s="555">
        <v>2009.7165991902805</v>
      </c>
      <c r="F2430" s="317">
        <v>42520</v>
      </c>
      <c r="G2430" s="3" t="s">
        <v>25113</v>
      </c>
      <c r="H2430" s="318">
        <v>0.29554655870445301</v>
      </c>
    </row>
    <row r="2431" spans="1:8" ht="15.75">
      <c r="A2431" s="530">
        <v>2429</v>
      </c>
      <c r="B2431" s="316" t="s">
        <v>25151</v>
      </c>
      <c r="C2431" s="17" t="s">
        <v>25112</v>
      </c>
      <c r="D2431" s="17">
        <f t="shared" si="74"/>
        <v>2.4</v>
      </c>
      <c r="E2431" s="555">
        <v>6607.287449392712</v>
      </c>
      <c r="F2431" s="317">
        <v>42520</v>
      </c>
      <c r="G2431" s="3" t="s">
        <v>25113</v>
      </c>
      <c r="H2431" s="318">
        <v>0.97165991902834004</v>
      </c>
    </row>
    <row r="2432" spans="1:8" ht="15.75">
      <c r="A2432" s="526">
        <v>2430</v>
      </c>
      <c r="B2432" s="316" t="s">
        <v>25152</v>
      </c>
      <c r="C2432" s="17" t="s">
        <v>25112</v>
      </c>
      <c r="D2432" s="17">
        <f t="shared" si="74"/>
        <v>2.2599999999999998</v>
      </c>
      <c r="E2432" s="555">
        <v>6221.862348178136</v>
      </c>
      <c r="F2432" s="317">
        <v>42520</v>
      </c>
      <c r="G2432" s="3" t="s">
        <v>25113</v>
      </c>
      <c r="H2432" s="318">
        <v>0.91497975708502</v>
      </c>
    </row>
    <row r="2433" spans="1:8" ht="15.75">
      <c r="A2433" s="530">
        <v>2431</v>
      </c>
      <c r="B2433" s="316" t="s">
        <v>25153</v>
      </c>
      <c r="C2433" s="17" t="s">
        <v>22996</v>
      </c>
      <c r="D2433" s="17">
        <f t="shared" si="74"/>
        <v>4.9400000000000004</v>
      </c>
      <c r="E2433" s="555">
        <v>13600</v>
      </c>
      <c r="F2433" s="317">
        <v>42520</v>
      </c>
      <c r="G2433" s="3" t="s">
        <v>25113</v>
      </c>
      <c r="H2433" s="318">
        <v>2</v>
      </c>
    </row>
    <row r="2434" spans="1:8" ht="15.75">
      <c r="A2434" s="530">
        <v>2432</v>
      </c>
      <c r="B2434" s="316" t="s">
        <v>25154</v>
      </c>
      <c r="C2434" s="17" t="s">
        <v>25112</v>
      </c>
      <c r="D2434" s="17">
        <f t="shared" si="74"/>
        <v>1.8999999999999997</v>
      </c>
      <c r="E2434" s="555">
        <v>5230.7692307692296</v>
      </c>
      <c r="F2434" s="317">
        <v>42520</v>
      </c>
      <c r="G2434" s="3" t="s">
        <v>25113</v>
      </c>
      <c r="H2434" s="318">
        <v>0.76923076923076905</v>
      </c>
    </row>
    <row r="2435" spans="1:8" ht="15.75">
      <c r="A2435" s="530">
        <v>2433</v>
      </c>
      <c r="B2435" s="316" t="s">
        <v>25155</v>
      </c>
      <c r="C2435" s="17" t="s">
        <v>25112</v>
      </c>
      <c r="D2435" s="17">
        <f t="shared" si="74"/>
        <v>1.9099999999999984</v>
      </c>
      <c r="E2435" s="555">
        <v>5258.299595141696</v>
      </c>
      <c r="F2435" s="317">
        <v>42520</v>
      </c>
      <c r="G2435" s="3" t="s">
        <v>25113</v>
      </c>
      <c r="H2435" s="318">
        <v>0.77327935222671995</v>
      </c>
    </row>
    <row r="2436" spans="1:8" ht="15.75">
      <c r="A2436" s="526">
        <v>2434</v>
      </c>
      <c r="B2436" s="316" t="s">
        <v>25156</v>
      </c>
      <c r="C2436" s="17" t="s">
        <v>25112</v>
      </c>
      <c r="D2436" s="17">
        <f t="shared" si="74"/>
        <v>1.92</v>
      </c>
      <c r="E2436" s="555">
        <v>5285.8299595141698</v>
      </c>
      <c r="F2436" s="317">
        <v>42520</v>
      </c>
      <c r="G2436" s="3" t="s">
        <v>25113</v>
      </c>
      <c r="H2436" s="318">
        <v>0.77732793522267196</v>
      </c>
    </row>
    <row r="2437" spans="1:8" ht="15.75">
      <c r="A2437" s="530">
        <v>2435</v>
      </c>
      <c r="B2437" s="316" t="s">
        <v>25157</v>
      </c>
      <c r="C2437" s="17" t="s">
        <v>25112</v>
      </c>
      <c r="D2437" s="17">
        <f t="shared" ref="D2437:D2500" si="75">H2437*2.47</f>
        <v>0.71000000000000096</v>
      </c>
      <c r="E2437" s="555">
        <v>1954.6558704453466</v>
      </c>
      <c r="F2437" s="317">
        <v>42520</v>
      </c>
      <c r="G2437" s="3" t="s">
        <v>25113</v>
      </c>
      <c r="H2437" s="318">
        <v>0.28744939271255099</v>
      </c>
    </row>
    <row r="2438" spans="1:8" ht="15.75">
      <c r="A2438" s="530">
        <v>2436</v>
      </c>
      <c r="B2438" s="316" t="s">
        <v>25158</v>
      </c>
      <c r="C2438" s="17" t="s">
        <v>25112</v>
      </c>
      <c r="D2438" s="17">
        <f t="shared" si="75"/>
        <v>0.72</v>
      </c>
      <c r="E2438" s="555">
        <v>1982.1862348178136</v>
      </c>
      <c r="F2438" s="317">
        <v>42520</v>
      </c>
      <c r="G2438" s="3" t="s">
        <v>25113</v>
      </c>
      <c r="H2438" s="318">
        <v>0.291497975708502</v>
      </c>
    </row>
    <row r="2439" spans="1:8" ht="15.75">
      <c r="A2439" s="530">
        <v>2437</v>
      </c>
      <c r="B2439" s="316" t="s">
        <v>25159</v>
      </c>
      <c r="C2439" s="17" t="s">
        <v>25112</v>
      </c>
      <c r="D2439" s="17">
        <f t="shared" si="75"/>
        <v>2.9799999999999951</v>
      </c>
      <c r="E2439" s="555">
        <v>8204.0485829959362</v>
      </c>
      <c r="F2439" s="317">
        <v>42520</v>
      </c>
      <c r="G2439" s="3" t="s">
        <v>25113</v>
      </c>
      <c r="H2439" s="318">
        <v>1.2064777327935201</v>
      </c>
    </row>
    <row r="2440" spans="1:8" ht="15.75">
      <c r="A2440" s="526">
        <v>2438</v>
      </c>
      <c r="B2440" s="316" t="s">
        <v>25160</v>
      </c>
      <c r="C2440" s="17" t="s">
        <v>25112</v>
      </c>
      <c r="D2440" s="17">
        <f t="shared" si="75"/>
        <v>1.7399999999999987</v>
      </c>
      <c r="E2440" s="555">
        <v>4790.2834008097125</v>
      </c>
      <c r="F2440" s="317">
        <v>42520</v>
      </c>
      <c r="G2440" s="3" t="s">
        <v>25113</v>
      </c>
      <c r="H2440" s="318">
        <v>0.70445344129554599</v>
      </c>
    </row>
    <row r="2441" spans="1:8" ht="15.75">
      <c r="A2441" s="530">
        <v>2439</v>
      </c>
      <c r="B2441" s="319" t="s">
        <v>25161</v>
      </c>
      <c r="C2441" s="17" t="s">
        <v>25112</v>
      </c>
      <c r="D2441" s="17">
        <f t="shared" si="75"/>
        <v>3.6803000000000003</v>
      </c>
      <c r="E2441" s="555">
        <v>10132</v>
      </c>
      <c r="F2441" s="317">
        <v>42613</v>
      </c>
      <c r="G2441" s="3" t="s">
        <v>25113</v>
      </c>
      <c r="H2441" s="320">
        <v>1.49</v>
      </c>
    </row>
    <row r="2442" spans="1:8" ht="15.75">
      <c r="A2442" s="530">
        <v>2440</v>
      </c>
      <c r="B2442" s="316" t="s">
        <v>25162</v>
      </c>
      <c r="C2442" s="17" t="s">
        <v>22996</v>
      </c>
      <c r="D2442" s="17">
        <f t="shared" si="75"/>
        <v>4.9400000000000004</v>
      </c>
      <c r="E2442" s="555">
        <v>13600</v>
      </c>
      <c r="F2442" s="317">
        <v>42520</v>
      </c>
      <c r="G2442" s="3" t="s">
        <v>25113</v>
      </c>
      <c r="H2442" s="318">
        <v>2</v>
      </c>
    </row>
    <row r="2443" spans="1:8" ht="15.75">
      <c r="A2443" s="530">
        <v>2441</v>
      </c>
      <c r="B2443" s="316" t="s">
        <v>25163</v>
      </c>
      <c r="C2443" s="17" t="s">
        <v>22996</v>
      </c>
      <c r="D2443" s="17">
        <f t="shared" si="75"/>
        <v>4.9400000000000004</v>
      </c>
      <c r="E2443" s="555">
        <v>13600</v>
      </c>
      <c r="F2443" s="317">
        <v>42520</v>
      </c>
      <c r="G2443" s="3" t="s">
        <v>25113</v>
      </c>
      <c r="H2443" s="318">
        <v>2</v>
      </c>
    </row>
    <row r="2444" spans="1:8" ht="15.75">
      <c r="A2444" s="526">
        <v>2442</v>
      </c>
      <c r="B2444" s="316" t="s">
        <v>25164</v>
      </c>
      <c r="C2444" s="17" t="s">
        <v>22996</v>
      </c>
      <c r="D2444" s="17">
        <f t="shared" si="75"/>
        <v>4.9400000000000004</v>
      </c>
      <c r="E2444" s="555">
        <v>13600</v>
      </c>
      <c r="F2444" s="317">
        <v>42520</v>
      </c>
      <c r="G2444" s="3" t="s">
        <v>25113</v>
      </c>
      <c r="H2444" s="318">
        <v>2</v>
      </c>
    </row>
    <row r="2445" spans="1:8" ht="15.75">
      <c r="A2445" s="530">
        <v>2443</v>
      </c>
      <c r="B2445" s="316" t="s">
        <v>25165</v>
      </c>
      <c r="C2445" s="17" t="s">
        <v>22996</v>
      </c>
      <c r="D2445" s="17">
        <f t="shared" si="75"/>
        <v>4.9400000000000004</v>
      </c>
      <c r="E2445" s="555">
        <v>13600</v>
      </c>
      <c r="F2445" s="317">
        <v>42520</v>
      </c>
      <c r="G2445" s="3" t="s">
        <v>25113</v>
      </c>
      <c r="H2445" s="318">
        <v>2</v>
      </c>
    </row>
    <row r="2446" spans="1:8" ht="15.75">
      <c r="A2446" s="530">
        <v>2444</v>
      </c>
      <c r="B2446" s="316" t="s">
        <v>14707</v>
      </c>
      <c r="C2446" s="17" t="s">
        <v>22996</v>
      </c>
      <c r="D2446" s="17">
        <f t="shared" si="75"/>
        <v>4.9400000000000004</v>
      </c>
      <c r="E2446" s="555">
        <v>13600</v>
      </c>
      <c r="F2446" s="317">
        <v>42520</v>
      </c>
      <c r="G2446" s="3" t="s">
        <v>25113</v>
      </c>
      <c r="H2446" s="318">
        <v>2</v>
      </c>
    </row>
    <row r="2447" spans="1:8" ht="15.75">
      <c r="A2447" s="530">
        <v>2445</v>
      </c>
      <c r="B2447" s="316" t="s">
        <v>25166</v>
      </c>
      <c r="C2447" s="17" t="s">
        <v>22996</v>
      </c>
      <c r="D2447" s="17">
        <f t="shared" si="75"/>
        <v>4.9400000000000004</v>
      </c>
      <c r="E2447" s="555">
        <v>13600</v>
      </c>
      <c r="F2447" s="317">
        <v>42520</v>
      </c>
      <c r="G2447" s="3" t="s">
        <v>25113</v>
      </c>
      <c r="H2447" s="318">
        <v>2</v>
      </c>
    </row>
    <row r="2448" spans="1:8" ht="15.75">
      <c r="A2448" s="526">
        <v>2446</v>
      </c>
      <c r="B2448" s="316" t="s">
        <v>25167</v>
      </c>
      <c r="C2448" s="17" t="s">
        <v>22996</v>
      </c>
      <c r="D2448" s="17">
        <f t="shared" si="75"/>
        <v>4.9400000000000004</v>
      </c>
      <c r="E2448" s="555">
        <v>13600</v>
      </c>
      <c r="F2448" s="317">
        <v>42520</v>
      </c>
      <c r="G2448" s="3" t="s">
        <v>25113</v>
      </c>
      <c r="H2448" s="318">
        <v>2</v>
      </c>
    </row>
    <row r="2449" spans="1:8" ht="15.75">
      <c r="A2449" s="530">
        <v>2447</v>
      </c>
      <c r="B2449" s="316" t="s">
        <v>25168</v>
      </c>
      <c r="C2449" s="17" t="s">
        <v>25112</v>
      </c>
      <c r="D2449" s="17">
        <f t="shared" si="75"/>
        <v>0.5299999999999998</v>
      </c>
      <c r="E2449" s="555">
        <v>1459.10931174089</v>
      </c>
      <c r="F2449" s="317">
        <v>42520</v>
      </c>
      <c r="G2449" s="3" t="s">
        <v>25113</v>
      </c>
      <c r="H2449" s="318">
        <v>0.21457489878542499</v>
      </c>
    </row>
    <row r="2450" spans="1:8" ht="15.75">
      <c r="A2450" s="530">
        <v>2448</v>
      </c>
      <c r="B2450" s="316" t="s">
        <v>16202</v>
      </c>
      <c r="C2450" s="17" t="s">
        <v>22996</v>
      </c>
      <c r="D2450" s="17">
        <f t="shared" si="75"/>
        <v>4.9400000000000004</v>
      </c>
      <c r="E2450" s="555">
        <v>13600</v>
      </c>
      <c r="F2450" s="317">
        <v>42520</v>
      </c>
      <c r="G2450" s="3" t="s">
        <v>25113</v>
      </c>
      <c r="H2450" s="318">
        <v>2</v>
      </c>
    </row>
    <row r="2451" spans="1:8" ht="15.75">
      <c r="A2451" s="530">
        <v>2449</v>
      </c>
      <c r="B2451" s="316" t="s">
        <v>25169</v>
      </c>
      <c r="C2451" s="17" t="s">
        <v>22996</v>
      </c>
      <c r="D2451" s="17">
        <f t="shared" si="75"/>
        <v>4.9400000000000004</v>
      </c>
      <c r="E2451" s="555">
        <v>13600</v>
      </c>
      <c r="F2451" s="317">
        <v>42520</v>
      </c>
      <c r="G2451" s="3" t="s">
        <v>25113</v>
      </c>
      <c r="H2451" s="318">
        <v>2</v>
      </c>
    </row>
    <row r="2452" spans="1:8" ht="15.75">
      <c r="A2452" s="526">
        <v>2450</v>
      </c>
      <c r="B2452" s="316" t="s">
        <v>25170</v>
      </c>
      <c r="C2452" s="17" t="s">
        <v>25112</v>
      </c>
      <c r="D2452" s="17">
        <f t="shared" si="75"/>
        <v>4.3000000000000016</v>
      </c>
      <c r="E2452" s="555">
        <v>11838.056680161948</v>
      </c>
      <c r="F2452" s="317">
        <v>42520</v>
      </c>
      <c r="G2452" s="3" t="s">
        <v>25113</v>
      </c>
      <c r="H2452" s="318">
        <v>1.74089068825911</v>
      </c>
    </row>
    <row r="2453" spans="1:8" ht="15.75">
      <c r="A2453" s="530">
        <v>2451</v>
      </c>
      <c r="B2453" s="316" t="s">
        <v>25171</v>
      </c>
      <c r="C2453" s="17" t="s">
        <v>25112</v>
      </c>
      <c r="D2453" s="17">
        <f t="shared" si="75"/>
        <v>4.3000000000000016</v>
      </c>
      <c r="E2453" s="555">
        <v>11838.056680161948</v>
      </c>
      <c r="F2453" s="317">
        <v>42520</v>
      </c>
      <c r="G2453" s="3" t="s">
        <v>25113</v>
      </c>
      <c r="H2453" s="318">
        <v>1.74089068825911</v>
      </c>
    </row>
    <row r="2454" spans="1:8" ht="15.75">
      <c r="A2454" s="530">
        <v>2452</v>
      </c>
      <c r="B2454" s="316" t="s">
        <v>25172</v>
      </c>
      <c r="C2454" s="17" t="s">
        <v>25112</v>
      </c>
      <c r="D2454" s="17">
        <f t="shared" si="75"/>
        <v>2.5499999999999972</v>
      </c>
      <c r="E2454" s="555">
        <v>7020.242914979749</v>
      </c>
      <c r="F2454" s="317">
        <v>42520</v>
      </c>
      <c r="G2454" s="3" t="s">
        <v>25113</v>
      </c>
      <c r="H2454" s="318">
        <v>1.0323886639676101</v>
      </c>
    </row>
    <row r="2455" spans="1:8" ht="15.75">
      <c r="A2455" s="530">
        <v>2453</v>
      </c>
      <c r="B2455" s="316" t="s">
        <v>25173</v>
      </c>
      <c r="C2455" s="17" t="s">
        <v>25112</v>
      </c>
      <c r="D2455" s="17">
        <f t="shared" si="75"/>
        <v>2.5499999999999972</v>
      </c>
      <c r="E2455" s="555">
        <v>7020.242914979749</v>
      </c>
      <c r="F2455" s="317">
        <v>42520</v>
      </c>
      <c r="G2455" s="3" t="s">
        <v>25113</v>
      </c>
      <c r="H2455" s="318">
        <v>1.0323886639676101</v>
      </c>
    </row>
    <row r="2456" spans="1:8" ht="15.75">
      <c r="A2456" s="526">
        <v>2454</v>
      </c>
      <c r="B2456" s="319" t="s">
        <v>25174</v>
      </c>
      <c r="C2456" s="17" t="s">
        <v>22996</v>
      </c>
      <c r="D2456" s="17">
        <f t="shared" si="75"/>
        <v>4.9400000000000004</v>
      </c>
      <c r="E2456" s="555">
        <v>13600</v>
      </c>
      <c r="F2456" s="317">
        <v>42613</v>
      </c>
      <c r="G2456" s="3" t="s">
        <v>25113</v>
      </c>
      <c r="H2456" s="320">
        <v>2</v>
      </c>
    </row>
    <row r="2457" spans="1:8" ht="15.75">
      <c r="A2457" s="530">
        <v>2455</v>
      </c>
      <c r="B2457" s="316" t="s">
        <v>14316</v>
      </c>
      <c r="C2457" s="17" t="s">
        <v>22996</v>
      </c>
      <c r="D2457" s="17">
        <f t="shared" si="75"/>
        <v>4.9400000000000004</v>
      </c>
      <c r="E2457" s="555">
        <v>13600</v>
      </c>
      <c r="F2457" s="317">
        <v>42520</v>
      </c>
      <c r="G2457" s="3" t="s">
        <v>25113</v>
      </c>
      <c r="H2457" s="318">
        <v>2</v>
      </c>
    </row>
    <row r="2458" spans="1:8" ht="15.75">
      <c r="A2458" s="530">
        <v>2456</v>
      </c>
      <c r="B2458" s="319" t="s">
        <v>25175</v>
      </c>
      <c r="C2458" s="17" t="s">
        <v>25112</v>
      </c>
      <c r="D2458" s="17">
        <f t="shared" si="75"/>
        <v>0.6599999999999987</v>
      </c>
      <c r="E2458" s="555">
        <v>1817.0040485829923</v>
      </c>
      <c r="F2458" s="317">
        <v>42613</v>
      </c>
      <c r="G2458" s="3" t="s">
        <v>25113</v>
      </c>
      <c r="H2458" s="320">
        <v>0.26720647773279299</v>
      </c>
    </row>
    <row r="2459" spans="1:8" ht="15.75">
      <c r="A2459" s="530">
        <v>2457</v>
      </c>
      <c r="B2459" s="316" t="s">
        <v>25176</v>
      </c>
      <c r="C2459" s="17" t="s">
        <v>22996</v>
      </c>
      <c r="D2459" s="17">
        <f t="shared" si="75"/>
        <v>4.9400000000000004</v>
      </c>
      <c r="E2459" s="555">
        <v>13600</v>
      </c>
      <c r="F2459" s="317">
        <v>42520</v>
      </c>
      <c r="G2459" s="3" t="s">
        <v>25113</v>
      </c>
      <c r="H2459" s="318">
        <v>2</v>
      </c>
    </row>
    <row r="2460" spans="1:8" ht="15.75">
      <c r="A2460" s="526">
        <v>2458</v>
      </c>
      <c r="B2460" s="316" t="s">
        <v>25177</v>
      </c>
      <c r="C2460" s="17" t="s">
        <v>25112</v>
      </c>
      <c r="D2460" s="17">
        <f t="shared" si="75"/>
        <v>0.74999999999999933</v>
      </c>
      <c r="E2460" s="555">
        <v>2064.7773279352205</v>
      </c>
      <c r="F2460" s="317">
        <v>42520</v>
      </c>
      <c r="G2460" s="3" t="s">
        <v>25113</v>
      </c>
      <c r="H2460" s="318">
        <v>0.30364372469635598</v>
      </c>
    </row>
    <row r="2461" spans="1:8" ht="15.75">
      <c r="A2461" s="530">
        <v>2459</v>
      </c>
      <c r="B2461" s="316" t="s">
        <v>25178</v>
      </c>
      <c r="C2461" s="17" t="s">
        <v>25112</v>
      </c>
      <c r="D2461" s="17">
        <f t="shared" si="75"/>
        <v>3.0700000000000123</v>
      </c>
      <c r="E2461" s="555">
        <v>8451.8218623482117</v>
      </c>
      <c r="F2461" s="317">
        <v>42520</v>
      </c>
      <c r="G2461" s="3" t="s">
        <v>25113</v>
      </c>
      <c r="H2461" s="318">
        <v>1.24291497975709</v>
      </c>
    </row>
    <row r="2462" spans="1:8" ht="15.75">
      <c r="A2462" s="530">
        <v>2460</v>
      </c>
      <c r="B2462" s="316" t="s">
        <v>25179</v>
      </c>
      <c r="C2462" s="17" t="s">
        <v>25112</v>
      </c>
      <c r="D2462" s="17">
        <f t="shared" si="75"/>
        <v>3.080000000000009</v>
      </c>
      <c r="E2462" s="555">
        <v>8479.3522267206718</v>
      </c>
      <c r="F2462" s="317">
        <v>42520</v>
      </c>
      <c r="G2462" s="3" t="s">
        <v>25113</v>
      </c>
      <c r="H2462" s="318">
        <v>1.24696356275304</v>
      </c>
    </row>
    <row r="2463" spans="1:8" ht="15.75">
      <c r="A2463" s="530">
        <v>2461</v>
      </c>
      <c r="B2463" s="316" t="s">
        <v>25180</v>
      </c>
      <c r="C2463" s="17" t="s">
        <v>25112</v>
      </c>
      <c r="D2463" s="17">
        <f t="shared" si="75"/>
        <v>3.5074000000000001</v>
      </c>
      <c r="E2463" s="555">
        <v>9656</v>
      </c>
      <c r="F2463" s="317">
        <v>42520</v>
      </c>
      <c r="G2463" s="3" t="s">
        <v>25113</v>
      </c>
      <c r="H2463" s="318">
        <v>1.42</v>
      </c>
    </row>
    <row r="2464" spans="1:8" ht="15.75">
      <c r="A2464" s="526">
        <v>2462</v>
      </c>
      <c r="B2464" s="316" t="s">
        <v>25181</v>
      </c>
      <c r="C2464" s="17" t="s">
        <v>25112</v>
      </c>
      <c r="D2464" s="17">
        <f t="shared" si="75"/>
        <v>0.55999999999999917</v>
      </c>
      <c r="E2464" s="555">
        <v>1541.7004048582971</v>
      </c>
      <c r="F2464" s="317">
        <v>42520</v>
      </c>
      <c r="G2464" s="3" t="s">
        <v>25113</v>
      </c>
      <c r="H2464" s="318">
        <v>0.22672064777327899</v>
      </c>
    </row>
    <row r="2465" spans="1:8" ht="15.75">
      <c r="A2465" s="530">
        <v>2463</v>
      </c>
      <c r="B2465" s="316" t="s">
        <v>16537</v>
      </c>
      <c r="C2465" s="17" t="s">
        <v>25112</v>
      </c>
      <c r="D2465" s="17">
        <f t="shared" si="75"/>
        <v>2.0300000000000011</v>
      </c>
      <c r="E2465" s="555">
        <v>5588.6639676113382</v>
      </c>
      <c r="F2465" s="317">
        <v>42520</v>
      </c>
      <c r="G2465" s="3" t="s">
        <v>25113</v>
      </c>
      <c r="H2465" s="318">
        <v>0.82186234817813797</v>
      </c>
    </row>
    <row r="2466" spans="1:8" ht="15.75">
      <c r="A2466" s="530">
        <v>2464</v>
      </c>
      <c r="B2466" s="316" t="s">
        <v>25182</v>
      </c>
      <c r="C2466" s="17" t="s">
        <v>25112</v>
      </c>
      <c r="D2466" s="17">
        <f t="shared" si="75"/>
        <v>2.0300000000000011</v>
      </c>
      <c r="E2466" s="555">
        <v>5588.6639676113382</v>
      </c>
      <c r="F2466" s="317">
        <v>42520</v>
      </c>
      <c r="G2466" s="3" t="s">
        <v>25113</v>
      </c>
      <c r="H2466" s="318">
        <v>0.82186234817813797</v>
      </c>
    </row>
    <row r="2467" spans="1:8" ht="15.75">
      <c r="A2467" s="530">
        <v>2465</v>
      </c>
      <c r="B2467" s="316" t="s">
        <v>25183</v>
      </c>
      <c r="C2467" s="17" t="s">
        <v>25112</v>
      </c>
      <c r="D2467" s="17">
        <f t="shared" si="75"/>
        <v>2.0000000000000018</v>
      </c>
      <c r="E2467" s="555">
        <v>5506.0728744939315</v>
      </c>
      <c r="F2467" s="317">
        <v>42520</v>
      </c>
      <c r="G2467" s="3" t="s">
        <v>25113</v>
      </c>
      <c r="H2467" s="318">
        <v>0.80971659919028405</v>
      </c>
    </row>
    <row r="2468" spans="1:8" ht="15.75">
      <c r="A2468" s="526">
        <v>2466</v>
      </c>
      <c r="B2468" s="316" t="s">
        <v>25184</v>
      </c>
      <c r="C2468" s="17" t="s">
        <v>22996</v>
      </c>
      <c r="D2468" s="17">
        <f t="shared" si="75"/>
        <v>4.9400000000000004</v>
      </c>
      <c r="E2468" s="555">
        <v>13600</v>
      </c>
      <c r="F2468" s="317">
        <v>42520</v>
      </c>
      <c r="G2468" s="3" t="s">
        <v>25113</v>
      </c>
      <c r="H2468" s="318">
        <v>2</v>
      </c>
    </row>
    <row r="2469" spans="1:8" ht="15.75">
      <c r="A2469" s="530">
        <v>2467</v>
      </c>
      <c r="B2469" s="316" t="s">
        <v>25185</v>
      </c>
      <c r="C2469" s="17" t="s">
        <v>25112</v>
      </c>
      <c r="D2469" s="17">
        <f t="shared" si="75"/>
        <v>4.8899999999999935</v>
      </c>
      <c r="E2469" s="555">
        <v>13462.348178137632</v>
      </c>
      <c r="F2469" s="317">
        <v>42520</v>
      </c>
      <c r="G2469" s="3" t="s">
        <v>25113</v>
      </c>
      <c r="H2469" s="318">
        <v>1.9797570850202399</v>
      </c>
    </row>
    <row r="2470" spans="1:8" ht="15.75">
      <c r="A2470" s="530">
        <v>2468</v>
      </c>
      <c r="B2470" s="316" t="s">
        <v>25186</v>
      </c>
      <c r="C2470" s="17" t="s">
        <v>22996</v>
      </c>
      <c r="D2470" s="17">
        <f t="shared" si="75"/>
        <v>4.9400000000000004</v>
      </c>
      <c r="E2470" s="555">
        <v>13600</v>
      </c>
      <c r="F2470" s="317">
        <v>42520</v>
      </c>
      <c r="G2470" s="3" t="s">
        <v>25113</v>
      </c>
      <c r="H2470" s="318">
        <v>2</v>
      </c>
    </row>
    <row r="2471" spans="1:8" ht="15.75">
      <c r="A2471" s="530">
        <v>2469</v>
      </c>
      <c r="B2471" s="316" t="s">
        <v>12991</v>
      </c>
      <c r="C2471" s="17" t="s">
        <v>25112</v>
      </c>
      <c r="D2471" s="17">
        <f t="shared" si="75"/>
        <v>2.7500000000000013</v>
      </c>
      <c r="E2471" s="555">
        <v>7570.8502024291529</v>
      </c>
      <c r="F2471" s="317">
        <v>42520</v>
      </c>
      <c r="G2471" s="3" t="s">
        <v>25113</v>
      </c>
      <c r="H2471" s="318">
        <v>1.1133603238866401</v>
      </c>
    </row>
    <row r="2472" spans="1:8" ht="15.75">
      <c r="A2472" s="526">
        <v>2470</v>
      </c>
      <c r="B2472" s="316" t="s">
        <v>25187</v>
      </c>
      <c r="C2472" s="17" t="s">
        <v>25112</v>
      </c>
      <c r="D2472" s="17">
        <f t="shared" si="75"/>
        <v>2.6923000000000004</v>
      </c>
      <c r="E2472" s="555">
        <v>7412.0000000000009</v>
      </c>
      <c r="F2472" s="317">
        <v>42520</v>
      </c>
      <c r="G2472" s="3" t="s">
        <v>25113</v>
      </c>
      <c r="H2472" s="318">
        <v>1.0900000000000001</v>
      </c>
    </row>
    <row r="2473" spans="1:8" ht="15.75">
      <c r="A2473" s="530">
        <v>2471</v>
      </c>
      <c r="B2473" s="316" t="s">
        <v>25188</v>
      </c>
      <c r="C2473" s="17" t="s">
        <v>25112</v>
      </c>
      <c r="D2473" s="17">
        <f t="shared" si="75"/>
        <v>1.1099999999999992</v>
      </c>
      <c r="E2473" s="555">
        <v>3055.8704453441273</v>
      </c>
      <c r="F2473" s="317">
        <v>42520</v>
      </c>
      <c r="G2473" s="3" t="s">
        <v>25113</v>
      </c>
      <c r="H2473" s="318">
        <v>0.44939271255060698</v>
      </c>
    </row>
    <row r="2474" spans="1:8" ht="15.75">
      <c r="A2474" s="530">
        <v>2472</v>
      </c>
      <c r="B2474" s="316" t="s">
        <v>25189</v>
      </c>
      <c r="C2474" s="17" t="s">
        <v>25112</v>
      </c>
      <c r="D2474" s="17">
        <f t="shared" si="75"/>
        <v>2.9887000000000001</v>
      </c>
      <c r="E2474" s="555">
        <v>8228</v>
      </c>
      <c r="F2474" s="317">
        <v>42520</v>
      </c>
      <c r="G2474" s="3" t="s">
        <v>25113</v>
      </c>
      <c r="H2474" s="318">
        <v>1.21</v>
      </c>
    </row>
    <row r="2475" spans="1:8" ht="15.75">
      <c r="A2475" s="530">
        <v>2473</v>
      </c>
      <c r="B2475" s="316" t="s">
        <v>25190</v>
      </c>
      <c r="C2475" s="17" t="s">
        <v>25112</v>
      </c>
      <c r="D2475" s="17">
        <f t="shared" si="75"/>
        <v>2.8100000000000045</v>
      </c>
      <c r="E2475" s="555">
        <v>7736.0323886639799</v>
      </c>
      <c r="F2475" s="317">
        <v>42520</v>
      </c>
      <c r="G2475" s="3" t="s">
        <v>25113</v>
      </c>
      <c r="H2475" s="318">
        <v>1.1376518218623499</v>
      </c>
    </row>
    <row r="2476" spans="1:8" ht="15.75">
      <c r="A2476" s="526">
        <v>2474</v>
      </c>
      <c r="B2476" s="316" t="s">
        <v>25191</v>
      </c>
      <c r="C2476" s="17" t="s">
        <v>25112</v>
      </c>
      <c r="D2476" s="17">
        <f t="shared" si="75"/>
        <v>0.6599999999999987</v>
      </c>
      <c r="E2476" s="555">
        <v>1817.0040485829923</v>
      </c>
      <c r="F2476" s="317">
        <v>42520</v>
      </c>
      <c r="G2476" s="3" t="s">
        <v>25113</v>
      </c>
      <c r="H2476" s="318">
        <v>0.26720647773279299</v>
      </c>
    </row>
    <row r="2477" spans="1:8" ht="15.75">
      <c r="A2477" s="530">
        <v>2475</v>
      </c>
      <c r="B2477" s="316" t="s">
        <v>25192</v>
      </c>
      <c r="C2477" s="17" t="s">
        <v>25112</v>
      </c>
      <c r="D2477" s="17">
        <f t="shared" si="75"/>
        <v>0.77999999999999881</v>
      </c>
      <c r="E2477" s="555">
        <v>2147.368421052628</v>
      </c>
      <c r="F2477" s="317">
        <v>42520</v>
      </c>
      <c r="G2477" s="3" t="s">
        <v>25113</v>
      </c>
      <c r="H2477" s="318">
        <v>0.31578947368421001</v>
      </c>
    </row>
    <row r="2478" spans="1:8" ht="15.75">
      <c r="A2478" s="530">
        <v>2476</v>
      </c>
      <c r="B2478" s="316" t="s">
        <v>25193</v>
      </c>
      <c r="C2478" s="17" t="s">
        <v>25112</v>
      </c>
      <c r="D2478" s="17">
        <f t="shared" si="75"/>
        <v>0.79999999999999916</v>
      </c>
      <c r="E2478" s="555">
        <v>2202.4291497975682</v>
      </c>
      <c r="F2478" s="317">
        <v>42520</v>
      </c>
      <c r="G2478" s="3" t="s">
        <v>25113</v>
      </c>
      <c r="H2478" s="318">
        <v>0.32388663967611298</v>
      </c>
    </row>
    <row r="2479" spans="1:8" ht="15.75">
      <c r="A2479" s="530">
        <v>2477</v>
      </c>
      <c r="B2479" s="319" t="s">
        <v>25194</v>
      </c>
      <c r="C2479" s="17" t="s">
        <v>25112</v>
      </c>
      <c r="D2479" s="17">
        <f t="shared" si="75"/>
        <v>0.81000000000000061</v>
      </c>
      <c r="E2479" s="555">
        <v>2229.959514170042</v>
      </c>
      <c r="F2479" s="317">
        <v>42613</v>
      </c>
      <c r="G2479" s="3" t="s">
        <v>25113</v>
      </c>
      <c r="H2479" s="320">
        <v>0.32793522267206499</v>
      </c>
    </row>
    <row r="2480" spans="1:8" ht="15.75">
      <c r="A2480" s="526">
        <v>2478</v>
      </c>
      <c r="B2480" s="316" t="s">
        <v>25195</v>
      </c>
      <c r="C2480" s="17" t="s">
        <v>22996</v>
      </c>
      <c r="D2480" s="17">
        <f t="shared" si="75"/>
        <v>4.9400000000000004</v>
      </c>
      <c r="E2480" s="555">
        <v>13600</v>
      </c>
      <c r="F2480" s="317">
        <v>42520</v>
      </c>
      <c r="G2480" s="3" t="s">
        <v>25113</v>
      </c>
      <c r="H2480" s="318">
        <v>2</v>
      </c>
    </row>
    <row r="2481" spans="1:8" ht="15.75">
      <c r="A2481" s="530">
        <v>2479</v>
      </c>
      <c r="B2481" s="316" t="s">
        <v>25196</v>
      </c>
      <c r="C2481" s="17" t="s">
        <v>25112</v>
      </c>
      <c r="D2481" s="17">
        <f t="shared" si="75"/>
        <v>4.2800000000000091</v>
      </c>
      <c r="E2481" s="555">
        <v>11782.995951417028</v>
      </c>
      <c r="F2481" s="317">
        <v>42520</v>
      </c>
      <c r="G2481" s="3" t="s">
        <v>25113</v>
      </c>
      <c r="H2481" s="318">
        <v>1.73279352226721</v>
      </c>
    </row>
    <row r="2482" spans="1:8" ht="15.75">
      <c r="A2482" s="530">
        <v>2480</v>
      </c>
      <c r="B2482" s="316" t="s">
        <v>25197</v>
      </c>
      <c r="C2482" s="17" t="s">
        <v>25112</v>
      </c>
      <c r="D2482" s="17">
        <f t="shared" si="75"/>
        <v>4.2800000000000091</v>
      </c>
      <c r="E2482" s="555">
        <v>11782.995951417028</v>
      </c>
      <c r="F2482" s="317">
        <v>42520</v>
      </c>
      <c r="G2482" s="3" t="s">
        <v>25113</v>
      </c>
      <c r="H2482" s="318">
        <v>1.73279352226721</v>
      </c>
    </row>
    <row r="2483" spans="1:8" ht="15.75">
      <c r="A2483" s="530">
        <v>2481</v>
      </c>
      <c r="B2483" s="316" t="s">
        <v>25198</v>
      </c>
      <c r="C2483" s="17" t="s">
        <v>25112</v>
      </c>
      <c r="D2483" s="17">
        <f t="shared" si="75"/>
        <v>4.2900000000000054</v>
      </c>
      <c r="E2483" s="555">
        <v>11810.526315789488</v>
      </c>
      <c r="F2483" s="317">
        <v>42520</v>
      </c>
      <c r="G2483" s="3" t="s">
        <v>25113</v>
      </c>
      <c r="H2483" s="318">
        <v>1.73684210526316</v>
      </c>
    </row>
    <row r="2484" spans="1:8" ht="15.75">
      <c r="A2484" s="526">
        <v>2482</v>
      </c>
      <c r="B2484" s="316" t="s">
        <v>25199</v>
      </c>
      <c r="C2484" s="17" t="s">
        <v>25112</v>
      </c>
      <c r="D2484" s="17">
        <f t="shared" si="75"/>
        <v>0.96999999999999897</v>
      </c>
      <c r="E2484" s="555">
        <v>2670.4453441295514</v>
      </c>
      <c r="F2484" s="317">
        <v>42520</v>
      </c>
      <c r="G2484" s="3" t="s">
        <v>25113</v>
      </c>
      <c r="H2484" s="318">
        <v>0.39271255060728699</v>
      </c>
    </row>
    <row r="2485" spans="1:8" ht="15.75">
      <c r="A2485" s="530">
        <v>2483</v>
      </c>
      <c r="B2485" s="316" t="s">
        <v>25200</v>
      </c>
      <c r="C2485" s="17" t="s">
        <v>25112</v>
      </c>
      <c r="D2485" s="17">
        <f t="shared" si="75"/>
        <v>0.98000000000000043</v>
      </c>
      <c r="E2485" s="555">
        <v>2697.9757085020251</v>
      </c>
      <c r="F2485" s="317">
        <v>42520</v>
      </c>
      <c r="G2485" s="3" t="s">
        <v>25113</v>
      </c>
      <c r="H2485" s="318">
        <v>0.396761133603239</v>
      </c>
    </row>
    <row r="2486" spans="1:8" ht="15.75">
      <c r="A2486" s="530">
        <v>2484</v>
      </c>
      <c r="B2486" s="316" t="s">
        <v>25201</v>
      </c>
      <c r="C2486" s="17" t="s">
        <v>25112</v>
      </c>
      <c r="D2486" s="17">
        <f t="shared" si="75"/>
        <v>0.98000000000000043</v>
      </c>
      <c r="E2486" s="555">
        <v>2697.9757085020251</v>
      </c>
      <c r="F2486" s="317">
        <v>42520</v>
      </c>
      <c r="G2486" s="3" t="s">
        <v>25113</v>
      </c>
      <c r="H2486" s="318">
        <v>0.396761133603239</v>
      </c>
    </row>
    <row r="2487" spans="1:8" ht="15.75">
      <c r="A2487" s="530">
        <v>2485</v>
      </c>
      <c r="B2487" s="316" t="s">
        <v>25202</v>
      </c>
      <c r="C2487" s="17" t="s">
        <v>25112</v>
      </c>
      <c r="D2487" s="17">
        <f t="shared" si="75"/>
        <v>0.98000000000000043</v>
      </c>
      <c r="E2487" s="555">
        <v>2697.9757085020251</v>
      </c>
      <c r="F2487" s="317">
        <v>42520</v>
      </c>
      <c r="G2487" s="3" t="s">
        <v>25113</v>
      </c>
      <c r="H2487" s="318">
        <v>0.396761133603239</v>
      </c>
    </row>
    <row r="2488" spans="1:8" ht="15.75">
      <c r="A2488" s="526">
        <v>2486</v>
      </c>
      <c r="B2488" s="316" t="s">
        <v>25203</v>
      </c>
      <c r="C2488" s="17" t="s">
        <v>25112</v>
      </c>
      <c r="D2488" s="17">
        <f t="shared" si="75"/>
        <v>0.96999999999999897</v>
      </c>
      <c r="E2488" s="555">
        <v>2670.4453441295514</v>
      </c>
      <c r="F2488" s="317">
        <v>42520</v>
      </c>
      <c r="G2488" s="3" t="s">
        <v>25113</v>
      </c>
      <c r="H2488" s="318">
        <v>0.39271255060728699</v>
      </c>
    </row>
    <row r="2489" spans="1:8" ht="15.75">
      <c r="A2489" s="530">
        <v>2487</v>
      </c>
      <c r="B2489" s="316" t="s">
        <v>14977</v>
      </c>
      <c r="C2489" s="17" t="s">
        <v>25112</v>
      </c>
      <c r="D2489" s="17">
        <f t="shared" si="75"/>
        <v>2.5400000000000005</v>
      </c>
      <c r="E2489" s="555">
        <v>6992.7125506072889</v>
      </c>
      <c r="F2489" s="317">
        <v>42520</v>
      </c>
      <c r="G2489" s="3" t="s">
        <v>25113</v>
      </c>
      <c r="H2489" s="318">
        <v>1.0283400809716601</v>
      </c>
    </row>
    <row r="2490" spans="1:8" ht="15.75">
      <c r="A2490" s="530">
        <v>2488</v>
      </c>
      <c r="B2490" s="316" t="s">
        <v>25204</v>
      </c>
      <c r="C2490" s="17" t="s">
        <v>25112</v>
      </c>
      <c r="D2490" s="17">
        <f t="shared" si="75"/>
        <v>4.2237</v>
      </c>
      <c r="E2490" s="555">
        <v>11628</v>
      </c>
      <c r="F2490" s="317">
        <v>42520</v>
      </c>
      <c r="G2490" s="3" t="s">
        <v>25113</v>
      </c>
      <c r="H2490" s="318">
        <v>1.71</v>
      </c>
    </row>
    <row r="2491" spans="1:8" ht="15.75">
      <c r="A2491" s="530">
        <v>2489</v>
      </c>
      <c r="B2491" s="316" t="s">
        <v>25205</v>
      </c>
      <c r="C2491" s="17" t="s">
        <v>25112</v>
      </c>
      <c r="D2491" s="17">
        <f t="shared" si="75"/>
        <v>2.5599999999999938</v>
      </c>
      <c r="E2491" s="555">
        <v>7047.7732793522091</v>
      </c>
      <c r="F2491" s="317">
        <v>42520</v>
      </c>
      <c r="G2491" s="3" t="s">
        <v>25113</v>
      </c>
      <c r="H2491" s="318">
        <v>1.0364372469635601</v>
      </c>
    </row>
    <row r="2492" spans="1:8" ht="15.75">
      <c r="A2492" s="526">
        <v>2490</v>
      </c>
      <c r="B2492" s="316" t="s">
        <v>25206</v>
      </c>
      <c r="C2492" s="17" t="s">
        <v>25112</v>
      </c>
      <c r="D2492" s="17">
        <f t="shared" si="75"/>
        <v>1.5300000000000005</v>
      </c>
      <c r="E2492" s="555">
        <v>4212.1457489878558</v>
      </c>
      <c r="F2492" s="317">
        <v>42520</v>
      </c>
      <c r="G2492" s="3" t="s">
        <v>25113</v>
      </c>
      <c r="H2492" s="318">
        <v>0.61943319838056699</v>
      </c>
    </row>
    <row r="2493" spans="1:8" ht="15.75">
      <c r="A2493" s="530">
        <v>2491</v>
      </c>
      <c r="B2493" s="316" t="s">
        <v>25207</v>
      </c>
      <c r="C2493" s="17" t="s">
        <v>25112</v>
      </c>
      <c r="D2493" s="17">
        <f t="shared" si="75"/>
        <v>2.7500000000000013</v>
      </c>
      <c r="E2493" s="555">
        <v>7570.8502024291529</v>
      </c>
      <c r="F2493" s="317">
        <v>42520</v>
      </c>
      <c r="G2493" s="3" t="s">
        <v>25113</v>
      </c>
      <c r="H2493" s="318">
        <v>1.1133603238866401</v>
      </c>
    </row>
    <row r="2494" spans="1:8" ht="15.75">
      <c r="A2494" s="530">
        <v>2492</v>
      </c>
      <c r="B2494" s="316" t="s">
        <v>25208</v>
      </c>
      <c r="C2494" s="17" t="s">
        <v>25112</v>
      </c>
      <c r="D2494" s="17">
        <f t="shared" si="75"/>
        <v>1.3699999999999999</v>
      </c>
      <c r="E2494" s="555">
        <v>3771.6599190283396</v>
      </c>
      <c r="F2494" s="317">
        <v>42520</v>
      </c>
      <c r="G2494" s="3" t="s">
        <v>25113</v>
      </c>
      <c r="H2494" s="318">
        <v>0.55465587044534403</v>
      </c>
    </row>
    <row r="2495" spans="1:8" ht="15.75">
      <c r="A2495" s="530">
        <v>2493</v>
      </c>
      <c r="B2495" s="316" t="s">
        <v>25209</v>
      </c>
      <c r="C2495" s="17" t="s">
        <v>25112</v>
      </c>
      <c r="D2495" s="17">
        <f t="shared" si="75"/>
        <v>1.3799999999999988</v>
      </c>
      <c r="E2495" s="555">
        <v>3799.1902834008065</v>
      </c>
      <c r="F2495" s="317">
        <v>42520</v>
      </c>
      <c r="G2495" s="3" t="s">
        <v>25113</v>
      </c>
      <c r="H2495" s="318">
        <v>0.55870445344129505</v>
      </c>
    </row>
    <row r="2496" spans="1:8" ht="15.75">
      <c r="A2496" s="526">
        <v>2494</v>
      </c>
      <c r="B2496" s="316" t="s">
        <v>25210</v>
      </c>
      <c r="C2496" s="17" t="s">
        <v>25112</v>
      </c>
      <c r="D2496" s="17">
        <f t="shared" si="75"/>
        <v>1.8099999999999989</v>
      </c>
      <c r="E2496" s="555">
        <v>4982.9959514170005</v>
      </c>
      <c r="F2496" s="317">
        <v>42520</v>
      </c>
      <c r="G2496" s="3" t="s">
        <v>25113</v>
      </c>
      <c r="H2496" s="318">
        <v>0.73279352226720595</v>
      </c>
    </row>
    <row r="2497" spans="1:8" ht="15.75">
      <c r="A2497" s="530">
        <v>2495</v>
      </c>
      <c r="B2497" s="319" t="s">
        <v>25211</v>
      </c>
      <c r="C2497" s="17" t="s">
        <v>25112</v>
      </c>
      <c r="D2497" s="17">
        <f t="shared" si="75"/>
        <v>1.0500000000000007</v>
      </c>
      <c r="E2497" s="555">
        <v>2890.6882591093135</v>
      </c>
      <c r="F2497" s="317">
        <v>42613</v>
      </c>
      <c r="G2497" s="3" t="s">
        <v>25113</v>
      </c>
      <c r="H2497" s="320">
        <v>0.42510121457489902</v>
      </c>
    </row>
    <row r="2498" spans="1:8" ht="15.75">
      <c r="A2498" s="530">
        <v>2496</v>
      </c>
      <c r="B2498" s="316" t="s">
        <v>25212</v>
      </c>
      <c r="C2498" s="17" t="s">
        <v>25112</v>
      </c>
      <c r="D2498" s="17">
        <f t="shared" si="75"/>
        <v>3.8800000000000008</v>
      </c>
      <c r="E2498" s="555">
        <v>10681.78137651822</v>
      </c>
      <c r="F2498" s="317">
        <v>42520</v>
      </c>
      <c r="G2498" s="3" t="s">
        <v>25113</v>
      </c>
      <c r="H2498" s="318">
        <v>1.57085020242915</v>
      </c>
    </row>
    <row r="2499" spans="1:8" ht="15.75">
      <c r="A2499" s="530">
        <v>2497</v>
      </c>
      <c r="B2499" s="316" t="s">
        <v>25213</v>
      </c>
      <c r="C2499" s="17" t="s">
        <v>25112</v>
      </c>
      <c r="D2499" s="17">
        <f t="shared" si="75"/>
        <v>2.5599999999999938</v>
      </c>
      <c r="E2499" s="555">
        <v>7047.7732793522091</v>
      </c>
      <c r="F2499" s="317">
        <v>42520</v>
      </c>
      <c r="G2499" s="3" t="s">
        <v>25113</v>
      </c>
      <c r="H2499" s="318">
        <v>1.0364372469635601</v>
      </c>
    </row>
    <row r="2500" spans="1:8" ht="15.75">
      <c r="A2500" s="526">
        <v>2498</v>
      </c>
      <c r="B2500" s="316" t="s">
        <v>25214</v>
      </c>
      <c r="C2500" s="17" t="s">
        <v>25112</v>
      </c>
      <c r="D2500" s="17">
        <f t="shared" si="75"/>
        <v>4.5600000000000103</v>
      </c>
      <c r="E2500" s="555">
        <v>12553.84615384618</v>
      </c>
      <c r="F2500" s="317">
        <v>42520</v>
      </c>
      <c r="G2500" s="3" t="s">
        <v>25113</v>
      </c>
      <c r="H2500" s="318">
        <v>1.84615384615385</v>
      </c>
    </row>
    <row r="2501" spans="1:8" ht="15.75">
      <c r="A2501" s="530">
        <v>2499</v>
      </c>
      <c r="B2501" s="316" t="s">
        <v>15663</v>
      </c>
      <c r="C2501" s="17" t="s">
        <v>25112</v>
      </c>
      <c r="D2501" s="17">
        <f t="shared" ref="D2501:D2564" si="76">H2501*2.47</f>
        <v>4.5700000000000065</v>
      </c>
      <c r="E2501" s="555">
        <v>12581.37651821864</v>
      </c>
      <c r="F2501" s="317">
        <v>42520</v>
      </c>
      <c r="G2501" s="3" t="s">
        <v>25113</v>
      </c>
      <c r="H2501" s="318">
        <v>1.8502024291498</v>
      </c>
    </row>
    <row r="2502" spans="1:8" ht="15.75">
      <c r="A2502" s="530">
        <v>2500</v>
      </c>
      <c r="B2502" s="316" t="s">
        <v>23604</v>
      </c>
      <c r="C2502" s="17" t="s">
        <v>25112</v>
      </c>
      <c r="D2502" s="17">
        <f t="shared" si="76"/>
        <v>4.0700000000000083</v>
      </c>
      <c r="E2502" s="555">
        <v>11204.858299595164</v>
      </c>
      <c r="F2502" s="317">
        <v>42520</v>
      </c>
      <c r="G2502" s="3" t="s">
        <v>25113</v>
      </c>
      <c r="H2502" s="318">
        <v>1.6477732793522299</v>
      </c>
    </row>
    <row r="2503" spans="1:8" ht="15.75">
      <c r="A2503" s="530">
        <v>2501</v>
      </c>
      <c r="B2503" s="316" t="s">
        <v>25215</v>
      </c>
      <c r="C2503" s="17" t="s">
        <v>25112</v>
      </c>
      <c r="D2503" s="17">
        <f t="shared" si="76"/>
        <v>2.8900000000000015</v>
      </c>
      <c r="E2503" s="555">
        <v>7956.275303643728</v>
      </c>
      <c r="F2503" s="317">
        <v>42520</v>
      </c>
      <c r="G2503" s="3" t="s">
        <v>25113</v>
      </c>
      <c r="H2503" s="318">
        <v>1.17004048582996</v>
      </c>
    </row>
    <row r="2504" spans="1:8" ht="15.75">
      <c r="A2504" s="526">
        <v>2502</v>
      </c>
      <c r="B2504" s="316" t="s">
        <v>25216</v>
      </c>
      <c r="C2504" s="17" t="s">
        <v>22996</v>
      </c>
      <c r="D2504" s="17">
        <f t="shared" si="76"/>
        <v>4.9400000000000004</v>
      </c>
      <c r="E2504" s="555">
        <v>13600</v>
      </c>
      <c r="F2504" s="317">
        <v>42520</v>
      </c>
      <c r="G2504" s="3" t="s">
        <v>25113</v>
      </c>
      <c r="H2504" s="318">
        <v>2</v>
      </c>
    </row>
    <row r="2505" spans="1:8" ht="15.75">
      <c r="A2505" s="530">
        <v>2503</v>
      </c>
      <c r="B2505" s="316" t="s">
        <v>25217</v>
      </c>
      <c r="C2505" s="17" t="s">
        <v>25112</v>
      </c>
      <c r="D2505" s="17">
        <f t="shared" si="76"/>
        <v>3.2300000000000058</v>
      </c>
      <c r="E2505" s="555">
        <v>8892.3076923077078</v>
      </c>
      <c r="F2505" s="317">
        <v>42520</v>
      </c>
      <c r="G2505" s="3" t="s">
        <v>25113</v>
      </c>
      <c r="H2505" s="318">
        <v>1.3076923076923099</v>
      </c>
    </row>
    <row r="2506" spans="1:8" ht="15.75">
      <c r="A2506" s="530">
        <v>2504</v>
      </c>
      <c r="B2506" s="316" t="s">
        <v>25218</v>
      </c>
      <c r="C2506" s="17" t="s">
        <v>25112</v>
      </c>
      <c r="D2506" s="17">
        <f t="shared" si="76"/>
        <v>2.3000000000000007</v>
      </c>
      <c r="E2506" s="555">
        <v>6331.9838056680173</v>
      </c>
      <c r="F2506" s="317">
        <v>42520</v>
      </c>
      <c r="G2506" s="3" t="s">
        <v>25113</v>
      </c>
      <c r="H2506" s="318">
        <v>0.93117408906882604</v>
      </c>
    </row>
    <row r="2507" spans="1:8" ht="15.75">
      <c r="A2507" s="530">
        <v>2505</v>
      </c>
      <c r="B2507" s="316" t="s">
        <v>15794</v>
      </c>
      <c r="C2507" s="17" t="s">
        <v>25112</v>
      </c>
      <c r="D2507" s="17">
        <f t="shared" si="76"/>
        <v>2.3200000000000007</v>
      </c>
      <c r="E2507" s="555">
        <v>6387.0445344129566</v>
      </c>
      <c r="F2507" s="317">
        <v>42520</v>
      </c>
      <c r="G2507" s="3" t="s">
        <v>25113</v>
      </c>
      <c r="H2507" s="318">
        <v>0.93927125506072895</v>
      </c>
    </row>
    <row r="2508" spans="1:8" ht="15.75">
      <c r="A2508" s="526">
        <v>2506</v>
      </c>
      <c r="B2508" s="316" t="s">
        <v>25219</v>
      </c>
      <c r="C2508" s="17" t="s">
        <v>25112</v>
      </c>
      <c r="D2508" s="17">
        <f t="shared" si="76"/>
        <v>2.3099999999999996</v>
      </c>
      <c r="E2508" s="555">
        <v>6359.5141700404838</v>
      </c>
      <c r="F2508" s="317">
        <v>42520</v>
      </c>
      <c r="G2508" s="3" t="s">
        <v>25113</v>
      </c>
      <c r="H2508" s="318">
        <v>0.93522267206477705</v>
      </c>
    </row>
    <row r="2509" spans="1:8" ht="15.75">
      <c r="A2509" s="530">
        <v>2507</v>
      </c>
      <c r="B2509" s="316" t="s">
        <v>25220</v>
      </c>
      <c r="C2509" s="17" t="s">
        <v>22996</v>
      </c>
      <c r="D2509" s="17">
        <f t="shared" si="76"/>
        <v>4.9400000000000004</v>
      </c>
      <c r="E2509" s="555">
        <v>13600</v>
      </c>
      <c r="F2509" s="317">
        <v>42520</v>
      </c>
      <c r="G2509" s="3" t="s">
        <v>25113</v>
      </c>
      <c r="H2509" s="318">
        <v>2</v>
      </c>
    </row>
    <row r="2510" spans="1:8" ht="15.75">
      <c r="A2510" s="530">
        <v>2508</v>
      </c>
      <c r="B2510" s="316" t="s">
        <v>25221</v>
      </c>
      <c r="C2510" s="17" t="s">
        <v>22996</v>
      </c>
      <c r="D2510" s="17">
        <f t="shared" si="76"/>
        <v>4.9400000000000004</v>
      </c>
      <c r="E2510" s="555">
        <v>13600</v>
      </c>
      <c r="F2510" s="317">
        <v>42520</v>
      </c>
      <c r="G2510" s="3" t="s">
        <v>25113</v>
      </c>
      <c r="H2510" s="318">
        <v>2</v>
      </c>
    </row>
    <row r="2511" spans="1:8" ht="15.75">
      <c r="A2511" s="530">
        <v>2509</v>
      </c>
      <c r="B2511" s="316" t="s">
        <v>25222</v>
      </c>
      <c r="C2511" s="17" t="s">
        <v>25112</v>
      </c>
      <c r="D2511" s="17">
        <f t="shared" si="76"/>
        <v>3.1863000000000001</v>
      </c>
      <c r="E2511" s="555">
        <v>8772</v>
      </c>
      <c r="F2511" s="317">
        <v>42520</v>
      </c>
      <c r="G2511" s="3" t="s">
        <v>25113</v>
      </c>
      <c r="H2511" s="318">
        <v>1.29</v>
      </c>
    </row>
    <row r="2512" spans="1:8" ht="15.75">
      <c r="A2512" s="526">
        <v>2510</v>
      </c>
      <c r="B2512" s="316" t="s">
        <v>14922</v>
      </c>
      <c r="C2512" s="17" t="s">
        <v>25112</v>
      </c>
      <c r="D2512" s="17">
        <f t="shared" si="76"/>
        <v>3.2110000000000003</v>
      </c>
      <c r="E2512" s="555">
        <v>8840</v>
      </c>
      <c r="F2512" s="317">
        <v>42520</v>
      </c>
      <c r="G2512" s="3" t="s">
        <v>25113</v>
      </c>
      <c r="H2512" s="318">
        <v>1.3</v>
      </c>
    </row>
    <row r="2513" spans="1:8" ht="15.75">
      <c r="A2513" s="530">
        <v>2511</v>
      </c>
      <c r="B2513" s="316" t="s">
        <v>25223</v>
      </c>
      <c r="C2513" s="17" t="s">
        <v>25112</v>
      </c>
      <c r="D2513" s="17">
        <f t="shared" si="76"/>
        <v>3.2110000000000003</v>
      </c>
      <c r="E2513" s="555">
        <v>8840</v>
      </c>
      <c r="F2513" s="317">
        <v>42520</v>
      </c>
      <c r="G2513" s="3" t="s">
        <v>25113</v>
      </c>
      <c r="H2513" s="318">
        <v>1.3</v>
      </c>
    </row>
    <row r="2514" spans="1:8" ht="15.75">
      <c r="A2514" s="530">
        <v>2512</v>
      </c>
      <c r="B2514" s="316" t="s">
        <v>14717</v>
      </c>
      <c r="C2514" s="17" t="s">
        <v>25112</v>
      </c>
      <c r="D2514" s="17">
        <f t="shared" si="76"/>
        <v>3.2110000000000003</v>
      </c>
      <c r="E2514" s="555">
        <v>8840</v>
      </c>
      <c r="F2514" s="317">
        <v>42520</v>
      </c>
      <c r="G2514" s="3" t="s">
        <v>25113</v>
      </c>
      <c r="H2514" s="318">
        <v>1.3</v>
      </c>
    </row>
    <row r="2515" spans="1:8" ht="15.75">
      <c r="A2515" s="530">
        <v>2513</v>
      </c>
      <c r="B2515" s="316" t="s">
        <v>25118</v>
      </c>
      <c r="C2515" s="17" t="s">
        <v>25112</v>
      </c>
      <c r="D2515" s="17">
        <f t="shared" si="76"/>
        <v>0.1399999999999999</v>
      </c>
      <c r="E2515" s="555">
        <v>385.42510121457462</v>
      </c>
      <c r="F2515" s="317">
        <v>42520</v>
      </c>
      <c r="G2515" s="3" t="s">
        <v>25113</v>
      </c>
      <c r="H2515" s="318">
        <v>5.6680161943319797E-2</v>
      </c>
    </row>
    <row r="2516" spans="1:8" ht="15.75">
      <c r="A2516" s="526">
        <v>2514</v>
      </c>
      <c r="B2516" s="316" t="s">
        <v>25224</v>
      </c>
      <c r="C2516" s="17" t="s">
        <v>25112</v>
      </c>
      <c r="D2516" s="17">
        <f t="shared" si="76"/>
        <v>0.72</v>
      </c>
      <c r="E2516" s="555">
        <v>1982.1862348178136</v>
      </c>
      <c r="F2516" s="317">
        <v>42520</v>
      </c>
      <c r="G2516" s="3" t="s">
        <v>25113</v>
      </c>
      <c r="H2516" s="318">
        <v>0.291497975708502</v>
      </c>
    </row>
    <row r="2517" spans="1:8" ht="15.75">
      <c r="A2517" s="530">
        <v>2515</v>
      </c>
      <c r="B2517" s="316" t="s">
        <v>25225</v>
      </c>
      <c r="C2517" s="17" t="s">
        <v>25112</v>
      </c>
      <c r="D2517" s="17">
        <f t="shared" si="76"/>
        <v>2.8299999999999974</v>
      </c>
      <c r="E2517" s="555">
        <v>7791.0931174089001</v>
      </c>
      <c r="F2517" s="317">
        <v>42520</v>
      </c>
      <c r="G2517" s="3" t="s">
        <v>25113</v>
      </c>
      <c r="H2517" s="318">
        <v>1.1457489878542499</v>
      </c>
    </row>
    <row r="2518" spans="1:8" ht="15.75">
      <c r="A2518" s="530">
        <v>2516</v>
      </c>
      <c r="B2518" s="316" t="s">
        <v>25226</v>
      </c>
      <c r="C2518" s="17" t="s">
        <v>25112</v>
      </c>
      <c r="D2518" s="17">
        <f t="shared" si="76"/>
        <v>2.359999999999999</v>
      </c>
      <c r="E2518" s="555">
        <v>6497.1659919028316</v>
      </c>
      <c r="F2518" s="317">
        <v>42520</v>
      </c>
      <c r="G2518" s="3" t="s">
        <v>25113</v>
      </c>
      <c r="H2518" s="318">
        <v>0.95546558704453399</v>
      </c>
    </row>
    <row r="2519" spans="1:8" ht="15.75">
      <c r="A2519" s="530">
        <v>2517</v>
      </c>
      <c r="B2519" s="316" t="s">
        <v>14558</v>
      </c>
      <c r="C2519" s="17" t="s">
        <v>25112</v>
      </c>
      <c r="D2519" s="17">
        <f t="shared" si="76"/>
        <v>1.1799999999999995</v>
      </c>
      <c r="E2519" s="555">
        <v>3248.5829959514158</v>
      </c>
      <c r="F2519" s="317">
        <v>42520</v>
      </c>
      <c r="G2519" s="3" t="s">
        <v>25113</v>
      </c>
      <c r="H2519" s="318">
        <v>0.477732793522267</v>
      </c>
    </row>
    <row r="2520" spans="1:8" ht="15.75">
      <c r="A2520" s="526">
        <v>2518</v>
      </c>
      <c r="B2520" s="316" t="s">
        <v>25227</v>
      </c>
      <c r="C2520" s="17" t="s">
        <v>25112</v>
      </c>
      <c r="D2520" s="17">
        <f t="shared" si="76"/>
        <v>1.1900000000000011</v>
      </c>
      <c r="E2520" s="555">
        <v>3276.1133603238891</v>
      </c>
      <c r="F2520" s="317">
        <v>42520</v>
      </c>
      <c r="G2520" s="3" t="s">
        <v>25113</v>
      </c>
      <c r="H2520" s="318">
        <v>0.48178137651821901</v>
      </c>
    </row>
    <row r="2521" spans="1:8" ht="15.75">
      <c r="A2521" s="530">
        <v>2519</v>
      </c>
      <c r="B2521" s="316" t="s">
        <v>25228</v>
      </c>
      <c r="C2521" s="17" t="s">
        <v>25112</v>
      </c>
      <c r="D2521" s="17">
        <f t="shared" si="76"/>
        <v>3.4400000000000066</v>
      </c>
      <c r="E2521" s="555">
        <v>9470.4453441295718</v>
      </c>
      <c r="F2521" s="317">
        <v>42520</v>
      </c>
      <c r="G2521" s="3" t="s">
        <v>25113</v>
      </c>
      <c r="H2521" s="318">
        <v>1.3927125506072899</v>
      </c>
    </row>
    <row r="2522" spans="1:8" ht="15.75">
      <c r="A2522" s="530">
        <v>2520</v>
      </c>
      <c r="B2522" s="316" t="s">
        <v>25229</v>
      </c>
      <c r="C2522" s="17" t="s">
        <v>25112</v>
      </c>
      <c r="D2522" s="17">
        <f t="shared" si="76"/>
        <v>3.4500000000000028</v>
      </c>
      <c r="E2522" s="555">
        <v>9497.9757085020319</v>
      </c>
      <c r="F2522" s="317">
        <v>42520</v>
      </c>
      <c r="G2522" s="3" t="s">
        <v>25113</v>
      </c>
      <c r="H2522" s="318">
        <v>1.3967611336032399</v>
      </c>
    </row>
    <row r="2523" spans="1:8" ht="15.75">
      <c r="A2523" s="530">
        <v>2521</v>
      </c>
      <c r="B2523" s="316" t="s">
        <v>25230</v>
      </c>
      <c r="C2523" s="17" t="s">
        <v>25112</v>
      </c>
      <c r="D2523" s="17">
        <f t="shared" si="76"/>
        <v>2.9500000000000055</v>
      </c>
      <c r="E2523" s="555">
        <v>8121.4574898785568</v>
      </c>
      <c r="F2523" s="317">
        <v>42520</v>
      </c>
      <c r="G2523" s="3" t="s">
        <v>25113</v>
      </c>
      <c r="H2523" s="318">
        <v>1.1943319838056701</v>
      </c>
    </row>
    <row r="2524" spans="1:8" ht="15.75">
      <c r="A2524" s="526">
        <v>2522</v>
      </c>
      <c r="B2524" s="316" t="s">
        <v>12939</v>
      </c>
      <c r="C2524" s="17" t="s">
        <v>25112</v>
      </c>
      <c r="D2524" s="17">
        <f t="shared" si="76"/>
        <v>0.53999999999999881</v>
      </c>
      <c r="E2524" s="555">
        <v>1486.6396761133567</v>
      </c>
      <c r="F2524" s="317">
        <v>42520</v>
      </c>
      <c r="G2524" s="3" t="s">
        <v>25113</v>
      </c>
      <c r="H2524" s="318">
        <v>0.218623481781376</v>
      </c>
    </row>
    <row r="2525" spans="1:8" ht="15.75">
      <c r="A2525" s="530">
        <v>2523</v>
      </c>
      <c r="B2525" s="316" t="s">
        <v>25231</v>
      </c>
      <c r="C2525" s="17" t="s">
        <v>25112</v>
      </c>
      <c r="D2525" s="17">
        <f t="shared" si="76"/>
        <v>2.0300000000000011</v>
      </c>
      <c r="E2525" s="555">
        <v>5588.6639676113382</v>
      </c>
      <c r="F2525" s="317">
        <v>42520</v>
      </c>
      <c r="G2525" s="3" t="s">
        <v>25113</v>
      </c>
      <c r="H2525" s="318">
        <v>0.82186234817813797</v>
      </c>
    </row>
    <row r="2526" spans="1:8" ht="15.75">
      <c r="A2526" s="530">
        <v>2524</v>
      </c>
      <c r="B2526" s="316" t="s">
        <v>25232</v>
      </c>
      <c r="C2526" s="17" t="s">
        <v>25112</v>
      </c>
      <c r="D2526" s="17">
        <f t="shared" si="76"/>
        <v>2.0300000000000011</v>
      </c>
      <c r="E2526" s="555">
        <v>5588.6639676113382</v>
      </c>
      <c r="F2526" s="317">
        <v>42520</v>
      </c>
      <c r="G2526" s="3" t="s">
        <v>25113</v>
      </c>
      <c r="H2526" s="318">
        <v>0.82186234817813797</v>
      </c>
    </row>
    <row r="2527" spans="1:8" ht="15.75">
      <c r="A2527" s="530">
        <v>2525</v>
      </c>
      <c r="B2527" s="316" t="s">
        <v>25233</v>
      </c>
      <c r="C2527" s="17" t="s">
        <v>22996</v>
      </c>
      <c r="D2527" s="17">
        <f t="shared" si="76"/>
        <v>4.9400000000000004</v>
      </c>
      <c r="E2527" s="555">
        <v>13600</v>
      </c>
      <c r="F2527" s="317">
        <v>42520</v>
      </c>
      <c r="G2527" s="3" t="s">
        <v>25113</v>
      </c>
      <c r="H2527" s="318">
        <v>2</v>
      </c>
    </row>
    <row r="2528" spans="1:8" ht="15.75">
      <c r="A2528" s="526">
        <v>2526</v>
      </c>
      <c r="B2528" s="316" t="s">
        <v>14844</v>
      </c>
      <c r="C2528" s="17" t="s">
        <v>22996</v>
      </c>
      <c r="D2528" s="17">
        <f t="shared" si="76"/>
        <v>4.9400000000000004</v>
      </c>
      <c r="E2528" s="555">
        <v>13600</v>
      </c>
      <c r="F2528" s="317">
        <v>42520</v>
      </c>
      <c r="G2528" s="3" t="s">
        <v>25113</v>
      </c>
      <c r="H2528" s="318">
        <v>2</v>
      </c>
    </row>
    <row r="2529" spans="1:8" ht="15.75">
      <c r="A2529" s="530">
        <v>2527</v>
      </c>
      <c r="B2529" s="316" t="s">
        <v>25234</v>
      </c>
      <c r="C2529" s="17" t="s">
        <v>22996</v>
      </c>
      <c r="D2529" s="17">
        <f t="shared" si="76"/>
        <v>4.9400000000000004</v>
      </c>
      <c r="E2529" s="555">
        <v>13600</v>
      </c>
      <c r="F2529" s="317">
        <v>42520</v>
      </c>
      <c r="G2529" s="3" t="s">
        <v>25113</v>
      </c>
      <c r="H2529" s="318">
        <v>2</v>
      </c>
    </row>
    <row r="2530" spans="1:8" ht="15.75">
      <c r="A2530" s="530">
        <v>2528</v>
      </c>
      <c r="B2530" s="316" t="s">
        <v>25235</v>
      </c>
      <c r="C2530" s="17" t="s">
        <v>22996</v>
      </c>
      <c r="D2530" s="17">
        <f t="shared" si="76"/>
        <v>4.9400000000000004</v>
      </c>
      <c r="E2530" s="555">
        <v>13600</v>
      </c>
      <c r="F2530" s="317">
        <v>42520</v>
      </c>
      <c r="G2530" s="3" t="s">
        <v>25113</v>
      </c>
      <c r="H2530" s="318">
        <v>2</v>
      </c>
    </row>
    <row r="2531" spans="1:8" ht="15.75">
      <c r="A2531" s="530">
        <v>2529</v>
      </c>
      <c r="B2531" s="316" t="s">
        <v>25236</v>
      </c>
      <c r="C2531" s="17" t="s">
        <v>25112</v>
      </c>
      <c r="D2531" s="17">
        <f t="shared" si="76"/>
        <v>2.9393000000000002</v>
      </c>
      <c r="E2531" s="555">
        <v>8092</v>
      </c>
      <c r="F2531" s="317">
        <v>42520</v>
      </c>
      <c r="G2531" s="3" t="s">
        <v>25113</v>
      </c>
      <c r="H2531" s="318">
        <v>1.19</v>
      </c>
    </row>
    <row r="2532" spans="1:8" ht="15.75">
      <c r="A2532" s="526">
        <v>2530</v>
      </c>
      <c r="B2532" s="316" t="s">
        <v>25237</v>
      </c>
      <c r="C2532" s="17" t="s">
        <v>25112</v>
      </c>
      <c r="D2532" s="17">
        <f t="shared" si="76"/>
        <v>2.9393000000000002</v>
      </c>
      <c r="E2532" s="555">
        <v>8092</v>
      </c>
      <c r="F2532" s="317">
        <v>42520</v>
      </c>
      <c r="G2532" s="3" t="s">
        <v>25113</v>
      </c>
      <c r="H2532" s="318">
        <v>1.19</v>
      </c>
    </row>
    <row r="2533" spans="1:8" ht="15.75">
      <c r="A2533" s="530">
        <v>2531</v>
      </c>
      <c r="B2533" s="316" t="s">
        <v>25238</v>
      </c>
      <c r="C2533" s="17" t="s">
        <v>25112</v>
      </c>
      <c r="D2533" s="17">
        <f t="shared" si="76"/>
        <v>2.9393000000000002</v>
      </c>
      <c r="E2533" s="555">
        <v>8092</v>
      </c>
      <c r="F2533" s="317">
        <v>42520</v>
      </c>
      <c r="G2533" s="3" t="s">
        <v>25113</v>
      </c>
      <c r="H2533" s="318">
        <v>1.19</v>
      </c>
    </row>
    <row r="2534" spans="1:8" ht="15.75">
      <c r="A2534" s="530">
        <v>2532</v>
      </c>
      <c r="B2534" s="316" t="s">
        <v>15720</v>
      </c>
      <c r="C2534" s="17" t="s">
        <v>25112</v>
      </c>
      <c r="D2534" s="17">
        <f t="shared" si="76"/>
        <v>3.6309</v>
      </c>
      <c r="E2534" s="555">
        <v>9996</v>
      </c>
      <c r="F2534" s="317">
        <v>42520</v>
      </c>
      <c r="G2534" s="3" t="s">
        <v>25113</v>
      </c>
      <c r="H2534" s="318">
        <v>1.47</v>
      </c>
    </row>
    <row r="2535" spans="1:8" ht="15.75">
      <c r="A2535" s="530">
        <v>2533</v>
      </c>
      <c r="B2535" s="316" t="s">
        <v>25239</v>
      </c>
      <c r="C2535" s="17" t="s">
        <v>25112</v>
      </c>
      <c r="D2535" s="17">
        <f t="shared" si="76"/>
        <v>0.76000000000000079</v>
      </c>
      <c r="E2535" s="555">
        <v>2092.3076923076942</v>
      </c>
      <c r="F2535" s="317">
        <v>42520</v>
      </c>
      <c r="G2535" s="3" t="s">
        <v>25113</v>
      </c>
      <c r="H2535" s="318">
        <v>0.30769230769230799</v>
      </c>
    </row>
    <row r="2536" spans="1:8" ht="15.75">
      <c r="A2536" s="526">
        <v>2534</v>
      </c>
      <c r="B2536" s="316" t="s">
        <v>25240</v>
      </c>
      <c r="C2536" s="17" t="s">
        <v>25112</v>
      </c>
      <c r="D2536" s="17">
        <f t="shared" si="76"/>
        <v>0.76000000000000079</v>
      </c>
      <c r="E2536" s="555">
        <v>2092.3076923076942</v>
      </c>
      <c r="F2536" s="317">
        <v>42520</v>
      </c>
      <c r="G2536" s="3" t="s">
        <v>25113</v>
      </c>
      <c r="H2536" s="318">
        <v>0.30769230769230799</v>
      </c>
    </row>
    <row r="2537" spans="1:8" ht="15.75">
      <c r="A2537" s="530">
        <v>2535</v>
      </c>
      <c r="B2537" s="316" t="s">
        <v>25241</v>
      </c>
      <c r="C2537" s="17" t="s">
        <v>22996</v>
      </c>
      <c r="D2537" s="17">
        <f t="shared" si="76"/>
        <v>4.9400000000000004</v>
      </c>
      <c r="E2537" s="555">
        <v>13600</v>
      </c>
      <c r="F2537" s="317">
        <v>42520</v>
      </c>
      <c r="G2537" s="3" t="s">
        <v>25113</v>
      </c>
      <c r="H2537" s="318">
        <v>2</v>
      </c>
    </row>
    <row r="2538" spans="1:8" ht="15.75">
      <c r="A2538" s="530">
        <v>2536</v>
      </c>
      <c r="B2538" s="316" t="s">
        <v>25242</v>
      </c>
      <c r="C2538" s="17" t="s">
        <v>25112</v>
      </c>
      <c r="D2538" s="17">
        <f t="shared" si="76"/>
        <v>3.2604000000000006</v>
      </c>
      <c r="E2538" s="555">
        <v>8976</v>
      </c>
      <c r="F2538" s="317">
        <v>42520</v>
      </c>
      <c r="G2538" s="3" t="s">
        <v>25113</v>
      </c>
      <c r="H2538" s="318">
        <v>1.32</v>
      </c>
    </row>
    <row r="2539" spans="1:8" ht="15.75">
      <c r="A2539" s="530">
        <v>2537</v>
      </c>
      <c r="B2539" s="316" t="s">
        <v>25243</v>
      </c>
      <c r="C2539" s="17" t="s">
        <v>25112</v>
      </c>
      <c r="D2539" s="17">
        <f t="shared" si="76"/>
        <v>3.2604000000000006</v>
      </c>
      <c r="E2539" s="555">
        <v>8976</v>
      </c>
      <c r="F2539" s="317">
        <v>42520</v>
      </c>
      <c r="G2539" s="3" t="s">
        <v>25113</v>
      </c>
      <c r="H2539" s="318">
        <v>1.32</v>
      </c>
    </row>
    <row r="2540" spans="1:8" ht="15.75">
      <c r="A2540" s="526">
        <v>2538</v>
      </c>
      <c r="B2540" s="316" t="s">
        <v>25244</v>
      </c>
      <c r="C2540" s="17" t="s">
        <v>25112</v>
      </c>
      <c r="D2540" s="17">
        <f t="shared" si="76"/>
        <v>3.2604000000000006</v>
      </c>
      <c r="E2540" s="555">
        <v>8976</v>
      </c>
      <c r="F2540" s="317">
        <v>42520</v>
      </c>
      <c r="G2540" s="3" t="s">
        <v>25113</v>
      </c>
      <c r="H2540" s="318">
        <v>1.32</v>
      </c>
    </row>
    <row r="2541" spans="1:8" ht="15.75">
      <c r="A2541" s="530">
        <v>2539</v>
      </c>
      <c r="B2541" s="316" t="s">
        <v>25245</v>
      </c>
      <c r="C2541" s="17" t="s">
        <v>25112</v>
      </c>
      <c r="D2541" s="17">
        <f t="shared" si="76"/>
        <v>1.3799999999999988</v>
      </c>
      <c r="E2541" s="555">
        <v>3799.1902834008065</v>
      </c>
      <c r="F2541" s="317">
        <v>42520</v>
      </c>
      <c r="G2541" s="3" t="s">
        <v>25113</v>
      </c>
      <c r="H2541" s="318">
        <v>0.55870445344129505</v>
      </c>
    </row>
    <row r="2542" spans="1:8" ht="15.75">
      <c r="A2542" s="530">
        <v>2540</v>
      </c>
      <c r="B2542" s="316" t="s">
        <v>25246</v>
      </c>
      <c r="C2542" s="17" t="s">
        <v>25112</v>
      </c>
      <c r="D2542" s="17">
        <f t="shared" si="76"/>
        <v>1.3100000000000009</v>
      </c>
      <c r="E2542" s="555">
        <v>3606.4777327935244</v>
      </c>
      <c r="F2542" s="317">
        <v>42520</v>
      </c>
      <c r="G2542" s="3" t="s">
        <v>25113</v>
      </c>
      <c r="H2542" s="318">
        <v>0.53036437246963597</v>
      </c>
    </row>
    <row r="2543" spans="1:8" ht="15.75">
      <c r="A2543" s="530">
        <v>2541</v>
      </c>
      <c r="B2543" s="316" t="s">
        <v>25247</v>
      </c>
      <c r="C2543" s="17" t="s">
        <v>25112</v>
      </c>
      <c r="D2543" s="17">
        <f t="shared" si="76"/>
        <v>2.9699999999999984</v>
      </c>
      <c r="E2543" s="555">
        <v>8176.518218623477</v>
      </c>
      <c r="F2543" s="317">
        <v>42520</v>
      </c>
      <c r="G2543" s="3" t="s">
        <v>25113</v>
      </c>
      <c r="H2543" s="318">
        <v>1.2024291497975701</v>
      </c>
    </row>
    <row r="2544" spans="1:8" ht="15.75">
      <c r="A2544" s="526">
        <v>2542</v>
      </c>
      <c r="B2544" s="316" t="s">
        <v>25248</v>
      </c>
      <c r="C2544" s="17" t="s">
        <v>25112</v>
      </c>
      <c r="D2544" s="17">
        <f t="shared" si="76"/>
        <v>1.2999999999999994</v>
      </c>
      <c r="E2544" s="555">
        <v>3578.9473684210511</v>
      </c>
      <c r="F2544" s="317">
        <v>42520</v>
      </c>
      <c r="G2544" s="3" t="s">
        <v>25113</v>
      </c>
      <c r="H2544" s="318">
        <v>0.52631578947368396</v>
      </c>
    </row>
    <row r="2545" spans="1:8" ht="15.75">
      <c r="A2545" s="530">
        <v>2543</v>
      </c>
      <c r="B2545" s="316" t="s">
        <v>25249</v>
      </c>
      <c r="C2545" s="17" t="s">
        <v>25112</v>
      </c>
      <c r="D2545" s="17">
        <f t="shared" si="76"/>
        <v>1.3199999999999998</v>
      </c>
      <c r="E2545" s="555">
        <v>3634.0080971659913</v>
      </c>
      <c r="F2545" s="317">
        <v>42520</v>
      </c>
      <c r="G2545" s="3" t="s">
        <v>25113</v>
      </c>
      <c r="H2545" s="318">
        <v>0.53441295546558698</v>
      </c>
    </row>
    <row r="2546" spans="1:8" ht="15.75">
      <c r="A2546" s="530">
        <v>2544</v>
      </c>
      <c r="B2546" s="319" t="s">
        <v>25250</v>
      </c>
      <c r="C2546" s="17" t="s">
        <v>22996</v>
      </c>
      <c r="D2546" s="17">
        <f t="shared" si="76"/>
        <v>4.9400000000000004</v>
      </c>
      <c r="E2546" s="555">
        <v>13600</v>
      </c>
      <c r="F2546" s="317">
        <v>42613</v>
      </c>
      <c r="G2546" s="3" t="s">
        <v>25113</v>
      </c>
      <c r="H2546" s="320">
        <v>2</v>
      </c>
    </row>
    <row r="2547" spans="1:8" ht="15.75">
      <c r="A2547" s="530">
        <v>2545</v>
      </c>
      <c r="B2547" s="316" t="s">
        <v>25128</v>
      </c>
      <c r="C2547" s="17" t="s">
        <v>25112</v>
      </c>
      <c r="D2547" s="17">
        <f t="shared" si="76"/>
        <v>0.36</v>
      </c>
      <c r="E2547" s="555">
        <v>991.09311740890678</v>
      </c>
      <c r="F2547" s="317">
        <v>42520</v>
      </c>
      <c r="G2547" s="3" t="s">
        <v>25113</v>
      </c>
      <c r="H2547" s="318">
        <v>0.145748987854251</v>
      </c>
    </row>
    <row r="2548" spans="1:8" ht="15.75">
      <c r="A2548" s="526">
        <v>2546</v>
      </c>
      <c r="B2548" s="316" t="s">
        <v>25128</v>
      </c>
      <c r="C2548" s="17" t="s">
        <v>25112</v>
      </c>
      <c r="D2548" s="17">
        <f t="shared" si="76"/>
        <v>2.5400000000000005</v>
      </c>
      <c r="E2548" s="555">
        <v>6992.7125506072889</v>
      </c>
      <c r="F2548" s="317">
        <v>42520</v>
      </c>
      <c r="G2548" s="3" t="s">
        <v>25113</v>
      </c>
      <c r="H2548" s="318">
        <v>1.0283400809716601</v>
      </c>
    </row>
    <row r="2549" spans="1:8" ht="15.75">
      <c r="A2549" s="530">
        <v>2547</v>
      </c>
      <c r="B2549" s="316" t="s">
        <v>25251</v>
      </c>
      <c r="C2549" s="17" t="s">
        <v>25112</v>
      </c>
      <c r="D2549" s="17">
        <f t="shared" si="76"/>
        <v>1.2999999999999994</v>
      </c>
      <c r="E2549" s="555">
        <v>3578.9473684210511</v>
      </c>
      <c r="F2549" s="317">
        <v>42520</v>
      </c>
      <c r="G2549" s="3" t="s">
        <v>25113</v>
      </c>
      <c r="H2549" s="318">
        <v>0.52631578947368396</v>
      </c>
    </row>
    <row r="2550" spans="1:8" ht="15.75">
      <c r="A2550" s="530">
        <v>2548</v>
      </c>
      <c r="B2550" s="316" t="s">
        <v>25252</v>
      </c>
      <c r="C2550" s="17" t="s">
        <v>25112</v>
      </c>
      <c r="D2550" s="17">
        <f t="shared" si="76"/>
        <v>1.3100000000000009</v>
      </c>
      <c r="E2550" s="555">
        <v>3606.4777327935244</v>
      </c>
      <c r="F2550" s="317">
        <v>42520</v>
      </c>
      <c r="G2550" s="3" t="s">
        <v>25113</v>
      </c>
      <c r="H2550" s="318">
        <v>0.53036437246963597</v>
      </c>
    </row>
    <row r="2551" spans="1:8" ht="15.75">
      <c r="A2551" s="530">
        <v>2549</v>
      </c>
      <c r="B2551" s="316" t="s">
        <v>16163</v>
      </c>
      <c r="C2551" s="17" t="s">
        <v>25112</v>
      </c>
      <c r="D2551" s="17">
        <f t="shared" si="76"/>
        <v>1.3100000000000009</v>
      </c>
      <c r="E2551" s="555">
        <v>3606.4777327935244</v>
      </c>
      <c r="F2551" s="317">
        <v>42520</v>
      </c>
      <c r="G2551" s="3" t="s">
        <v>25113</v>
      </c>
      <c r="H2551" s="318">
        <v>0.53036437246963597</v>
      </c>
    </row>
    <row r="2552" spans="1:8" ht="15.75">
      <c r="A2552" s="526">
        <v>2550</v>
      </c>
      <c r="B2552" s="316" t="s">
        <v>25253</v>
      </c>
      <c r="C2552" s="17" t="s">
        <v>25112</v>
      </c>
      <c r="D2552" s="17">
        <f t="shared" si="76"/>
        <v>2.7699999999999942</v>
      </c>
      <c r="E2552" s="555">
        <v>7625.9109311740731</v>
      </c>
      <c r="F2552" s="317">
        <v>42520</v>
      </c>
      <c r="G2552" s="3" t="s">
        <v>25113</v>
      </c>
      <c r="H2552" s="318">
        <v>1.1214574898785401</v>
      </c>
    </row>
    <row r="2553" spans="1:8" ht="15.75">
      <c r="A2553" s="530">
        <v>2551</v>
      </c>
      <c r="B2553" s="316" t="s">
        <v>25254</v>
      </c>
      <c r="C2553" s="17" t="s">
        <v>25112</v>
      </c>
      <c r="D2553" s="17">
        <f t="shared" si="76"/>
        <v>3.5800000000000072</v>
      </c>
      <c r="E2553" s="555">
        <v>9855.8704453441478</v>
      </c>
      <c r="F2553" s="317">
        <v>42520</v>
      </c>
      <c r="G2553" s="3" t="s">
        <v>25113</v>
      </c>
      <c r="H2553" s="318">
        <v>1.4493927125506101</v>
      </c>
    </row>
    <row r="2554" spans="1:8" ht="15.75">
      <c r="A2554" s="530">
        <v>2552</v>
      </c>
      <c r="B2554" s="316" t="s">
        <v>25255</v>
      </c>
      <c r="C2554" s="17" t="s">
        <v>25112</v>
      </c>
      <c r="D2554" s="17">
        <f t="shared" si="76"/>
        <v>3.6</v>
      </c>
      <c r="E2554" s="555">
        <v>9910.931174089068</v>
      </c>
      <c r="F2554" s="317">
        <v>42520</v>
      </c>
      <c r="G2554" s="3" t="s">
        <v>25113</v>
      </c>
      <c r="H2554" s="318">
        <v>1.4574898785425101</v>
      </c>
    </row>
    <row r="2555" spans="1:8" ht="15.75">
      <c r="A2555" s="530">
        <v>2553</v>
      </c>
      <c r="B2555" s="316" t="s">
        <v>25256</v>
      </c>
      <c r="C2555" s="17" t="s">
        <v>25112</v>
      </c>
      <c r="D2555" s="17">
        <f t="shared" si="76"/>
        <v>0.8999999999999988</v>
      </c>
      <c r="E2555" s="555">
        <v>2477.7327935222638</v>
      </c>
      <c r="F2555" s="317">
        <v>42520</v>
      </c>
      <c r="G2555" s="3" t="s">
        <v>25113</v>
      </c>
      <c r="H2555" s="318">
        <v>0.36437246963562703</v>
      </c>
    </row>
    <row r="2556" spans="1:8" ht="15.75">
      <c r="A2556" s="526">
        <v>2554</v>
      </c>
      <c r="B2556" s="316" t="s">
        <v>25257</v>
      </c>
      <c r="C2556" s="17" t="s">
        <v>25112</v>
      </c>
      <c r="D2556" s="17">
        <f t="shared" si="76"/>
        <v>0.91000000000000014</v>
      </c>
      <c r="E2556" s="555">
        <v>2505.2631578947371</v>
      </c>
      <c r="F2556" s="317">
        <v>42520</v>
      </c>
      <c r="G2556" s="3" t="s">
        <v>25113</v>
      </c>
      <c r="H2556" s="318">
        <v>0.36842105263157898</v>
      </c>
    </row>
    <row r="2557" spans="1:8" ht="15.75">
      <c r="A2557" s="530">
        <v>2555</v>
      </c>
      <c r="B2557" s="316" t="s">
        <v>25258</v>
      </c>
      <c r="C2557" s="17" t="s">
        <v>25112</v>
      </c>
      <c r="D2557" s="17">
        <f t="shared" si="76"/>
        <v>0.91000000000000014</v>
      </c>
      <c r="E2557" s="555">
        <v>2505.2631578947371</v>
      </c>
      <c r="F2557" s="317">
        <v>42520</v>
      </c>
      <c r="G2557" s="3" t="s">
        <v>25113</v>
      </c>
      <c r="H2557" s="318">
        <v>0.36842105263157898</v>
      </c>
    </row>
    <row r="2558" spans="1:8" ht="15.75">
      <c r="A2558" s="530">
        <v>2556</v>
      </c>
      <c r="B2558" s="316" t="s">
        <v>25190</v>
      </c>
      <c r="C2558" s="17" t="s">
        <v>25112</v>
      </c>
      <c r="D2558" s="17">
        <f t="shared" si="76"/>
        <v>1.4199999999999995</v>
      </c>
      <c r="E2558" s="555">
        <v>3909.3117408906865</v>
      </c>
      <c r="F2558" s="317">
        <v>42520</v>
      </c>
      <c r="G2558" s="3" t="s">
        <v>25113</v>
      </c>
      <c r="H2558" s="318">
        <v>0.57489878542510098</v>
      </c>
    </row>
    <row r="2559" spans="1:8" ht="15.75">
      <c r="A2559" s="530">
        <v>2557</v>
      </c>
      <c r="B2559" s="316" t="s">
        <v>25259</v>
      </c>
      <c r="C2559" s="17" t="s">
        <v>25112</v>
      </c>
      <c r="D2559" s="17">
        <f t="shared" si="76"/>
        <v>3.5900000000000039</v>
      </c>
      <c r="E2559" s="555">
        <v>9883.4008097166079</v>
      </c>
      <c r="F2559" s="317">
        <v>42520</v>
      </c>
      <c r="G2559" s="3" t="s">
        <v>25113</v>
      </c>
      <c r="H2559" s="318">
        <v>1.4534412955465601</v>
      </c>
    </row>
    <row r="2560" spans="1:8" ht="15.75">
      <c r="A2560" s="526">
        <v>2558</v>
      </c>
      <c r="B2560" s="316" t="s">
        <v>16655</v>
      </c>
      <c r="C2560" s="17" t="s">
        <v>25112</v>
      </c>
      <c r="D2560" s="17">
        <f t="shared" si="76"/>
        <v>2.3200000000000007</v>
      </c>
      <c r="E2560" s="555">
        <v>6387.0445344129566</v>
      </c>
      <c r="F2560" s="317">
        <v>42520</v>
      </c>
      <c r="G2560" s="3" t="s">
        <v>25113</v>
      </c>
      <c r="H2560" s="318">
        <v>0.93927125506072895</v>
      </c>
    </row>
    <row r="2561" spans="1:8" ht="15.75">
      <c r="A2561" s="530">
        <v>2559</v>
      </c>
      <c r="B2561" s="316" t="s">
        <v>25260</v>
      </c>
      <c r="C2561" s="17" t="s">
        <v>22996</v>
      </c>
      <c r="D2561" s="17">
        <f t="shared" si="76"/>
        <v>4.9400000000000004</v>
      </c>
      <c r="E2561" s="555">
        <v>13600</v>
      </c>
      <c r="F2561" s="317">
        <v>42520</v>
      </c>
      <c r="G2561" s="3" t="s">
        <v>25113</v>
      </c>
      <c r="H2561" s="318">
        <v>2</v>
      </c>
    </row>
    <row r="2562" spans="1:8" ht="15.75">
      <c r="A2562" s="530">
        <v>2560</v>
      </c>
      <c r="B2562" s="316" t="s">
        <v>25261</v>
      </c>
      <c r="C2562" s="17" t="s">
        <v>22996</v>
      </c>
      <c r="D2562" s="17">
        <f t="shared" si="76"/>
        <v>4.9400000000000004</v>
      </c>
      <c r="E2562" s="555">
        <v>13600</v>
      </c>
      <c r="F2562" s="317">
        <v>42520</v>
      </c>
      <c r="G2562" s="3" t="s">
        <v>25113</v>
      </c>
      <c r="H2562" s="318">
        <v>2</v>
      </c>
    </row>
    <row r="2563" spans="1:8" ht="15.75">
      <c r="A2563" s="530">
        <v>2561</v>
      </c>
      <c r="B2563" s="316" t="s">
        <v>25262</v>
      </c>
      <c r="C2563" s="17" t="s">
        <v>22996</v>
      </c>
      <c r="D2563" s="17">
        <f t="shared" si="76"/>
        <v>4.9400000000000004</v>
      </c>
      <c r="E2563" s="555">
        <v>13600</v>
      </c>
      <c r="F2563" s="317">
        <v>42520</v>
      </c>
      <c r="G2563" s="3" t="s">
        <v>25113</v>
      </c>
      <c r="H2563" s="318">
        <v>2</v>
      </c>
    </row>
    <row r="2564" spans="1:8" ht="15.75">
      <c r="A2564" s="526">
        <v>2562</v>
      </c>
      <c r="B2564" s="316" t="s">
        <v>25263</v>
      </c>
      <c r="C2564" s="17" t="s">
        <v>22996</v>
      </c>
      <c r="D2564" s="17">
        <f t="shared" si="76"/>
        <v>4.9400000000000004</v>
      </c>
      <c r="E2564" s="555">
        <v>13600</v>
      </c>
      <c r="F2564" s="317">
        <v>42520</v>
      </c>
      <c r="G2564" s="3" t="s">
        <v>25113</v>
      </c>
      <c r="H2564" s="318">
        <v>2</v>
      </c>
    </row>
    <row r="2565" spans="1:8" ht="15.75">
      <c r="A2565" s="530">
        <v>2563</v>
      </c>
      <c r="B2565" s="316" t="s">
        <v>25264</v>
      </c>
      <c r="C2565" s="17" t="s">
        <v>25112</v>
      </c>
      <c r="D2565" s="17">
        <f t="shared" ref="D2565:D2628" si="77">H2565*2.47</f>
        <v>2.8100000000000045</v>
      </c>
      <c r="E2565" s="555">
        <v>7736.0323886639799</v>
      </c>
      <c r="F2565" s="317">
        <v>42520</v>
      </c>
      <c r="G2565" s="3" t="s">
        <v>25113</v>
      </c>
      <c r="H2565" s="318">
        <v>1.1376518218623499</v>
      </c>
    </row>
    <row r="2566" spans="1:8" ht="15.75">
      <c r="A2566" s="530">
        <v>2564</v>
      </c>
      <c r="B2566" s="316" t="s">
        <v>25265</v>
      </c>
      <c r="C2566" s="17" t="s">
        <v>25112</v>
      </c>
      <c r="D2566" s="17">
        <f t="shared" si="77"/>
        <v>1.2999999999999994</v>
      </c>
      <c r="E2566" s="555">
        <v>3578.9473684210511</v>
      </c>
      <c r="F2566" s="317">
        <v>42520</v>
      </c>
      <c r="G2566" s="3" t="s">
        <v>25113</v>
      </c>
      <c r="H2566" s="318">
        <v>0.52631578947368396</v>
      </c>
    </row>
    <row r="2567" spans="1:8" ht="15.75">
      <c r="A2567" s="530">
        <v>2565</v>
      </c>
      <c r="B2567" s="316" t="s">
        <v>25266</v>
      </c>
      <c r="C2567" s="17" t="s">
        <v>25112</v>
      </c>
      <c r="D2567" s="17">
        <f t="shared" si="77"/>
        <v>0.6599999999999987</v>
      </c>
      <c r="E2567" s="555">
        <v>1817.0040485829923</v>
      </c>
      <c r="F2567" s="317">
        <v>42520</v>
      </c>
      <c r="G2567" s="3" t="s">
        <v>25113</v>
      </c>
      <c r="H2567" s="318">
        <v>0.26720647773279299</v>
      </c>
    </row>
    <row r="2568" spans="1:8" ht="15.75">
      <c r="A2568" s="526">
        <v>2566</v>
      </c>
      <c r="B2568" s="316" t="s">
        <v>25267</v>
      </c>
      <c r="C2568" s="17" t="s">
        <v>25112</v>
      </c>
      <c r="D2568" s="17">
        <f t="shared" si="77"/>
        <v>2.4200000000000004</v>
      </c>
      <c r="E2568" s="555">
        <v>6662.3481781376522</v>
      </c>
      <c r="F2568" s="317">
        <v>42520</v>
      </c>
      <c r="G2568" s="3" t="s">
        <v>25113</v>
      </c>
      <c r="H2568" s="318">
        <v>0.97975708502024295</v>
      </c>
    </row>
    <row r="2569" spans="1:8" ht="15.75">
      <c r="A2569" s="530">
        <v>2567</v>
      </c>
      <c r="B2569" s="316" t="s">
        <v>25268</v>
      </c>
      <c r="C2569" s="17" t="s">
        <v>25112</v>
      </c>
      <c r="D2569" s="17">
        <f t="shared" si="77"/>
        <v>1.8400000000000007</v>
      </c>
      <c r="E2569" s="555">
        <v>5065.5870445344144</v>
      </c>
      <c r="F2569" s="317">
        <v>42520</v>
      </c>
      <c r="G2569" s="3" t="s">
        <v>25113</v>
      </c>
      <c r="H2569" s="318">
        <v>0.74493927125506099</v>
      </c>
    </row>
    <row r="2570" spans="1:8" ht="15.75">
      <c r="A2570" s="530">
        <v>2568</v>
      </c>
      <c r="B2570" s="316" t="s">
        <v>25269</v>
      </c>
      <c r="C2570" s="17" t="s">
        <v>25112</v>
      </c>
      <c r="D2570" s="17">
        <f t="shared" si="77"/>
        <v>4.4599999999999955</v>
      </c>
      <c r="E2570" s="555">
        <v>12278.542510121444</v>
      </c>
      <c r="F2570" s="317">
        <v>42520</v>
      </c>
      <c r="G2570" s="3" t="s">
        <v>25113</v>
      </c>
      <c r="H2570" s="318">
        <v>1.8056680161943299</v>
      </c>
    </row>
    <row r="2571" spans="1:8" ht="15.75">
      <c r="A2571" s="530">
        <v>2569</v>
      </c>
      <c r="B2571" s="316" t="s">
        <v>25270</v>
      </c>
      <c r="C2571" s="17" t="s">
        <v>25112</v>
      </c>
      <c r="D2571" s="17">
        <f t="shared" si="77"/>
        <v>4.4699999999999918</v>
      </c>
      <c r="E2571" s="555">
        <v>12306.072874493904</v>
      </c>
      <c r="F2571" s="317">
        <v>42520</v>
      </c>
      <c r="G2571" s="3" t="s">
        <v>25113</v>
      </c>
      <c r="H2571" s="318">
        <v>1.8097165991902799</v>
      </c>
    </row>
    <row r="2572" spans="1:8" ht="15.75">
      <c r="A2572" s="526">
        <v>2570</v>
      </c>
      <c r="B2572" s="316" t="s">
        <v>25271</v>
      </c>
      <c r="C2572" s="17" t="s">
        <v>25112</v>
      </c>
      <c r="D2572" s="17">
        <f t="shared" si="77"/>
        <v>0.26999999999999941</v>
      </c>
      <c r="E2572" s="555">
        <v>743.31983805667835</v>
      </c>
      <c r="F2572" s="317">
        <v>42520</v>
      </c>
      <c r="G2572" s="3" t="s">
        <v>25113</v>
      </c>
      <c r="H2572" s="318">
        <v>0.109311740890688</v>
      </c>
    </row>
    <row r="2573" spans="1:8" ht="15.75">
      <c r="A2573" s="530">
        <v>2571</v>
      </c>
      <c r="B2573" s="316" t="s">
        <v>25272</v>
      </c>
      <c r="C2573" s="17" t="s">
        <v>22996</v>
      </c>
      <c r="D2573" s="17">
        <f t="shared" si="77"/>
        <v>4.9400000000000004</v>
      </c>
      <c r="E2573" s="555">
        <v>13600</v>
      </c>
      <c r="F2573" s="317">
        <v>42520</v>
      </c>
      <c r="G2573" s="3" t="s">
        <v>25113</v>
      </c>
      <c r="H2573" s="318">
        <v>2</v>
      </c>
    </row>
    <row r="2574" spans="1:8" ht="15.75">
      <c r="A2574" s="530">
        <v>2572</v>
      </c>
      <c r="B2574" s="316" t="s">
        <v>25273</v>
      </c>
      <c r="C2574" s="17" t="s">
        <v>25112</v>
      </c>
      <c r="D2574" s="17">
        <f t="shared" si="77"/>
        <v>1.92</v>
      </c>
      <c r="E2574" s="555">
        <v>5285.8299595141698</v>
      </c>
      <c r="F2574" s="317">
        <v>42520</v>
      </c>
      <c r="G2574" s="3" t="s">
        <v>25113</v>
      </c>
      <c r="H2574" s="318">
        <v>0.77732793522267196</v>
      </c>
    </row>
    <row r="2575" spans="1:8" ht="15.75">
      <c r="A2575" s="530">
        <v>2573</v>
      </c>
      <c r="B2575" s="316" t="s">
        <v>25246</v>
      </c>
      <c r="C2575" s="17" t="s">
        <v>25112</v>
      </c>
      <c r="D2575" s="17">
        <f t="shared" si="77"/>
        <v>0.60999999999999899</v>
      </c>
      <c r="E2575" s="555">
        <v>1679.3522267206447</v>
      </c>
      <c r="F2575" s="317">
        <v>42520</v>
      </c>
      <c r="G2575" s="3" t="s">
        <v>25113</v>
      </c>
      <c r="H2575" s="318">
        <v>0.24696356275303599</v>
      </c>
    </row>
    <row r="2576" spans="1:8" ht="15.75">
      <c r="A2576" s="526">
        <v>2574</v>
      </c>
      <c r="B2576" s="316" t="s">
        <v>25274</v>
      </c>
      <c r="C2576" s="17" t="s">
        <v>25112</v>
      </c>
      <c r="D2576" s="17">
        <f t="shared" si="77"/>
        <v>3.0900000000000056</v>
      </c>
      <c r="E2576" s="555">
        <v>8506.8825910931319</v>
      </c>
      <c r="F2576" s="317">
        <v>42520</v>
      </c>
      <c r="G2576" s="3" t="s">
        <v>25113</v>
      </c>
      <c r="H2576" s="318">
        <v>1.25101214574899</v>
      </c>
    </row>
    <row r="2577" spans="1:8" ht="15.75">
      <c r="A2577" s="530">
        <v>2575</v>
      </c>
      <c r="B2577" s="316" t="s">
        <v>25275</v>
      </c>
      <c r="C2577" s="17" t="s">
        <v>22996</v>
      </c>
      <c r="D2577" s="17">
        <f t="shared" si="77"/>
        <v>4.9400000000000004</v>
      </c>
      <c r="E2577" s="555">
        <v>13600</v>
      </c>
      <c r="F2577" s="317">
        <v>42520</v>
      </c>
      <c r="G2577" s="3" t="s">
        <v>25113</v>
      </c>
      <c r="H2577" s="318">
        <v>2</v>
      </c>
    </row>
    <row r="2578" spans="1:8" ht="15.75">
      <c r="A2578" s="530">
        <v>2576</v>
      </c>
      <c r="B2578" s="316" t="s">
        <v>25276</v>
      </c>
      <c r="C2578" s="17" t="s">
        <v>25112</v>
      </c>
      <c r="D2578" s="17">
        <f t="shared" si="77"/>
        <v>1.2499999999999998</v>
      </c>
      <c r="E2578" s="555">
        <v>3441.2955465587038</v>
      </c>
      <c r="F2578" s="317">
        <v>42520</v>
      </c>
      <c r="G2578" s="3" t="s">
        <v>25113</v>
      </c>
      <c r="H2578" s="318">
        <v>0.50607287449392702</v>
      </c>
    </row>
    <row r="2579" spans="1:8" ht="15.75">
      <c r="A2579" s="530">
        <v>2577</v>
      </c>
      <c r="B2579" s="316" t="s">
        <v>23641</v>
      </c>
      <c r="C2579" s="17" t="s">
        <v>25112</v>
      </c>
      <c r="D2579" s="17">
        <f t="shared" si="77"/>
        <v>1.6300000000000001</v>
      </c>
      <c r="E2579" s="555">
        <v>4487.4493927125504</v>
      </c>
      <c r="F2579" s="317">
        <v>42520</v>
      </c>
      <c r="G2579" s="3" t="s">
        <v>25113</v>
      </c>
      <c r="H2579" s="318">
        <v>0.65991902834008098</v>
      </c>
    </row>
    <row r="2580" spans="1:8" ht="15.75">
      <c r="A2580" s="526">
        <v>2578</v>
      </c>
      <c r="B2580" s="316" t="s">
        <v>25277</v>
      </c>
      <c r="C2580" s="17" t="s">
        <v>25112</v>
      </c>
      <c r="D2580" s="17">
        <f t="shared" si="77"/>
        <v>1.6300000000000001</v>
      </c>
      <c r="E2580" s="555">
        <v>4487.4493927125504</v>
      </c>
      <c r="F2580" s="317">
        <v>42520</v>
      </c>
      <c r="G2580" s="3" t="s">
        <v>25113</v>
      </c>
      <c r="H2580" s="318">
        <v>0.65991902834008098</v>
      </c>
    </row>
    <row r="2581" spans="1:8" ht="15.75">
      <c r="A2581" s="530">
        <v>2579</v>
      </c>
      <c r="B2581" s="316" t="s">
        <v>25278</v>
      </c>
      <c r="C2581" s="17" t="s">
        <v>25112</v>
      </c>
      <c r="D2581" s="17">
        <f t="shared" si="77"/>
        <v>3.730000000000004</v>
      </c>
      <c r="E2581" s="555">
        <v>10268.825910931184</v>
      </c>
      <c r="F2581" s="317">
        <v>42520</v>
      </c>
      <c r="G2581" s="3" t="s">
        <v>25113</v>
      </c>
      <c r="H2581" s="318">
        <v>1.51012145748988</v>
      </c>
    </row>
    <row r="2582" spans="1:8" ht="15.75">
      <c r="A2582" s="530">
        <v>2580</v>
      </c>
      <c r="B2582" s="316" t="s">
        <v>22216</v>
      </c>
      <c r="C2582" s="17" t="s">
        <v>25112</v>
      </c>
      <c r="D2582" s="17">
        <f t="shared" si="77"/>
        <v>2.4700000000000002</v>
      </c>
      <c r="E2582" s="555">
        <v>6800</v>
      </c>
      <c r="F2582" s="317">
        <v>42520</v>
      </c>
      <c r="G2582" s="3" t="s">
        <v>25113</v>
      </c>
      <c r="H2582" s="318">
        <v>1</v>
      </c>
    </row>
    <row r="2583" spans="1:8" ht="15.75">
      <c r="A2583" s="530">
        <v>2581</v>
      </c>
      <c r="B2583" s="316" t="s">
        <v>25279</v>
      </c>
      <c r="C2583" s="17" t="s">
        <v>22996</v>
      </c>
      <c r="D2583" s="17">
        <f t="shared" si="77"/>
        <v>4.9400000000000004</v>
      </c>
      <c r="E2583" s="555">
        <v>13600</v>
      </c>
      <c r="F2583" s="317">
        <v>42520</v>
      </c>
      <c r="G2583" s="3" t="s">
        <v>25113</v>
      </c>
      <c r="H2583" s="318">
        <v>2</v>
      </c>
    </row>
    <row r="2584" spans="1:8" ht="15.75">
      <c r="A2584" s="526">
        <v>2582</v>
      </c>
      <c r="B2584" s="316" t="s">
        <v>25190</v>
      </c>
      <c r="C2584" s="17" t="s">
        <v>25112</v>
      </c>
      <c r="D2584" s="17">
        <f t="shared" si="77"/>
        <v>4.0299999999999976</v>
      </c>
      <c r="E2584" s="555">
        <v>11094.736842105256</v>
      </c>
      <c r="F2584" s="317">
        <v>42520</v>
      </c>
      <c r="G2584" s="3" t="s">
        <v>25113</v>
      </c>
      <c r="H2584" s="318">
        <v>1.6315789473684199</v>
      </c>
    </row>
    <row r="2585" spans="1:8" ht="15.75">
      <c r="A2585" s="530">
        <v>2583</v>
      </c>
      <c r="B2585" s="316" t="s">
        <v>25280</v>
      </c>
      <c r="C2585" s="17" t="s">
        <v>25112</v>
      </c>
      <c r="D2585" s="17">
        <f t="shared" si="77"/>
        <v>1.08</v>
      </c>
      <c r="E2585" s="555">
        <v>2973.2793522267202</v>
      </c>
      <c r="F2585" s="317">
        <v>42520</v>
      </c>
      <c r="G2585" s="3" t="s">
        <v>25113</v>
      </c>
      <c r="H2585" s="318">
        <v>0.437246963562753</v>
      </c>
    </row>
    <row r="2586" spans="1:8" ht="15.75">
      <c r="A2586" s="530">
        <v>2584</v>
      </c>
      <c r="B2586" s="316" t="s">
        <v>25281</v>
      </c>
      <c r="C2586" s="17" t="s">
        <v>25112</v>
      </c>
      <c r="D2586" s="17">
        <f t="shared" si="77"/>
        <v>0.81999999999999962</v>
      </c>
      <c r="E2586" s="555">
        <v>2257.4898785425089</v>
      </c>
      <c r="F2586" s="317">
        <v>42520</v>
      </c>
      <c r="G2586" s="3" t="s">
        <v>25113</v>
      </c>
      <c r="H2586" s="318">
        <v>0.331983805668016</v>
      </c>
    </row>
    <row r="2587" spans="1:8" ht="15.75">
      <c r="A2587" s="530">
        <v>2585</v>
      </c>
      <c r="B2587" s="316" t="s">
        <v>25282</v>
      </c>
      <c r="C2587" s="17" t="s">
        <v>25112</v>
      </c>
      <c r="D2587" s="17">
        <f t="shared" si="77"/>
        <v>1.8400000000000007</v>
      </c>
      <c r="E2587" s="555">
        <v>5065.5870445344144</v>
      </c>
      <c r="F2587" s="317">
        <v>42520</v>
      </c>
      <c r="G2587" s="3" t="s">
        <v>25113</v>
      </c>
      <c r="H2587" s="318">
        <v>0.74493927125506099</v>
      </c>
    </row>
    <row r="2588" spans="1:8" ht="15.75">
      <c r="A2588" s="526">
        <v>2586</v>
      </c>
      <c r="B2588" s="316" t="s">
        <v>15791</v>
      </c>
      <c r="C2588" s="17" t="s">
        <v>25112</v>
      </c>
      <c r="D2588" s="17">
        <f t="shared" si="77"/>
        <v>2.8100000000000045</v>
      </c>
      <c r="E2588" s="555">
        <v>7736.0323886639799</v>
      </c>
      <c r="F2588" s="317">
        <v>42520</v>
      </c>
      <c r="G2588" s="3" t="s">
        <v>25113</v>
      </c>
      <c r="H2588" s="318">
        <v>1.1376518218623499</v>
      </c>
    </row>
    <row r="2589" spans="1:8" ht="15.75">
      <c r="A2589" s="530">
        <v>2587</v>
      </c>
      <c r="B2589" s="316" t="s">
        <v>15791</v>
      </c>
      <c r="C2589" s="17" t="s">
        <v>25112</v>
      </c>
      <c r="D2589" s="17">
        <f t="shared" si="77"/>
        <v>2.919999999999991</v>
      </c>
      <c r="E2589" s="555">
        <v>8038.8663967611083</v>
      </c>
      <c r="F2589" s="317">
        <v>42520</v>
      </c>
      <c r="G2589" s="3" t="s">
        <v>25113</v>
      </c>
      <c r="H2589" s="318">
        <v>1.18218623481781</v>
      </c>
    </row>
    <row r="2590" spans="1:8" ht="15.75">
      <c r="A2590" s="530">
        <v>2588</v>
      </c>
      <c r="B2590" s="316" t="s">
        <v>25283</v>
      </c>
      <c r="C2590" s="17" t="s">
        <v>25112</v>
      </c>
      <c r="D2590" s="17">
        <f t="shared" si="77"/>
        <v>8.9999999999999886E-2</v>
      </c>
      <c r="E2590" s="555">
        <v>247.77327935222638</v>
      </c>
      <c r="F2590" s="317">
        <v>42520</v>
      </c>
      <c r="G2590" s="3" t="s">
        <v>25113</v>
      </c>
      <c r="H2590" s="318">
        <v>3.6437246963562701E-2</v>
      </c>
    </row>
    <row r="2591" spans="1:8" ht="15.75">
      <c r="A2591" s="530">
        <v>2589</v>
      </c>
      <c r="B2591" s="316" t="s">
        <v>25284</v>
      </c>
      <c r="C2591" s="17" t="s">
        <v>25112</v>
      </c>
      <c r="D2591" s="17">
        <f t="shared" si="77"/>
        <v>8.9999999999999886E-2</v>
      </c>
      <c r="E2591" s="555">
        <v>247.77327935222638</v>
      </c>
      <c r="F2591" s="317">
        <v>42520</v>
      </c>
      <c r="G2591" s="3" t="s">
        <v>25113</v>
      </c>
      <c r="H2591" s="318">
        <v>3.6437246963562701E-2</v>
      </c>
    </row>
    <row r="2592" spans="1:8" ht="15.75">
      <c r="A2592" s="526">
        <v>2590</v>
      </c>
      <c r="B2592" s="316" t="s">
        <v>25285</v>
      </c>
      <c r="C2592" s="17" t="s">
        <v>25112</v>
      </c>
      <c r="D2592" s="17">
        <f t="shared" si="77"/>
        <v>2.9099999999999944</v>
      </c>
      <c r="E2592" s="555">
        <v>8011.3360323886482</v>
      </c>
      <c r="F2592" s="317">
        <v>42520</v>
      </c>
      <c r="G2592" s="3" t="s">
        <v>25113</v>
      </c>
      <c r="H2592" s="318">
        <v>1.17813765182186</v>
      </c>
    </row>
    <row r="2593" spans="1:8" ht="15.75">
      <c r="A2593" s="530">
        <v>2591</v>
      </c>
      <c r="B2593" s="319" t="s">
        <v>25286</v>
      </c>
      <c r="C2593" s="17" t="s">
        <v>25112</v>
      </c>
      <c r="D2593" s="17">
        <f t="shared" si="77"/>
        <v>1.9799999999999989</v>
      </c>
      <c r="E2593" s="555">
        <v>5451.012145748984</v>
      </c>
      <c r="F2593" s="317">
        <v>42613</v>
      </c>
      <c r="G2593" s="3" t="s">
        <v>25113</v>
      </c>
      <c r="H2593" s="320">
        <v>0.80161943319838003</v>
      </c>
    </row>
    <row r="2594" spans="1:8" ht="15.75">
      <c r="A2594" s="530">
        <v>2592</v>
      </c>
      <c r="B2594" s="316" t="s">
        <v>25287</v>
      </c>
      <c r="C2594" s="17" t="s">
        <v>25112</v>
      </c>
      <c r="D2594" s="17">
        <f t="shared" si="77"/>
        <v>2.4100000000000015</v>
      </c>
      <c r="E2594" s="555">
        <v>6634.8178137651857</v>
      </c>
      <c r="F2594" s="317">
        <v>42520</v>
      </c>
      <c r="G2594" s="3" t="s">
        <v>25113</v>
      </c>
      <c r="H2594" s="318">
        <v>0.97570850202429205</v>
      </c>
    </row>
    <row r="2595" spans="1:8" ht="15.75">
      <c r="A2595" s="530">
        <v>2593</v>
      </c>
      <c r="B2595" s="316" t="s">
        <v>25288</v>
      </c>
      <c r="C2595" s="17" t="s">
        <v>25112</v>
      </c>
      <c r="D2595" s="17">
        <f t="shared" si="77"/>
        <v>1.5500000000000009</v>
      </c>
      <c r="E2595" s="555">
        <v>4267.206477732796</v>
      </c>
      <c r="F2595" s="317">
        <v>42520</v>
      </c>
      <c r="G2595" s="3" t="s">
        <v>25113</v>
      </c>
      <c r="H2595" s="318">
        <v>0.62753036437247001</v>
      </c>
    </row>
    <row r="2596" spans="1:8" ht="15.75">
      <c r="A2596" s="526">
        <v>2594</v>
      </c>
      <c r="B2596" s="316" t="s">
        <v>25289</v>
      </c>
      <c r="C2596" s="17" t="s">
        <v>25112</v>
      </c>
      <c r="D2596" s="17">
        <f t="shared" si="77"/>
        <v>0.77999999999999881</v>
      </c>
      <c r="E2596" s="555">
        <v>2147.368421052628</v>
      </c>
      <c r="F2596" s="317">
        <v>42520</v>
      </c>
      <c r="G2596" s="3" t="s">
        <v>25113</v>
      </c>
      <c r="H2596" s="318">
        <v>0.31578947368421001</v>
      </c>
    </row>
    <row r="2597" spans="1:8" ht="15.75">
      <c r="A2597" s="530">
        <v>2595</v>
      </c>
      <c r="B2597" s="316" t="s">
        <v>25284</v>
      </c>
      <c r="C2597" s="17" t="s">
        <v>25112</v>
      </c>
      <c r="D2597" s="17">
        <f t="shared" si="77"/>
        <v>0.18999999999999995</v>
      </c>
      <c r="E2597" s="555">
        <v>523.07692307692287</v>
      </c>
      <c r="F2597" s="317">
        <v>42520</v>
      </c>
      <c r="G2597" s="3" t="s">
        <v>25113</v>
      </c>
      <c r="H2597" s="318">
        <v>7.69230769230769E-2</v>
      </c>
    </row>
    <row r="2598" spans="1:8" ht="15.75">
      <c r="A2598" s="530">
        <v>2596</v>
      </c>
      <c r="B2598" s="316" t="s">
        <v>25290</v>
      </c>
      <c r="C2598" s="17" t="s">
        <v>25112</v>
      </c>
      <c r="D2598" s="17">
        <f t="shared" si="77"/>
        <v>3.0699999999999878</v>
      </c>
      <c r="E2598" s="555">
        <v>8451.8218623481444</v>
      </c>
      <c r="F2598" s="317">
        <v>42520</v>
      </c>
      <c r="G2598" s="3" t="s">
        <v>25113</v>
      </c>
      <c r="H2598" s="318">
        <v>1.24291497975708</v>
      </c>
    </row>
    <row r="2599" spans="1:8" ht="25.5">
      <c r="A2599" s="530">
        <v>2597</v>
      </c>
      <c r="B2599" s="316" t="s">
        <v>25291</v>
      </c>
      <c r="C2599" s="17" t="s">
        <v>25112</v>
      </c>
      <c r="D2599" s="17">
        <f t="shared" si="77"/>
        <v>3.1399999999999881</v>
      </c>
      <c r="E2599" s="555">
        <v>8644.5344129554323</v>
      </c>
      <c r="F2599" s="317">
        <v>42520</v>
      </c>
      <c r="G2599" s="3" t="s">
        <v>25113</v>
      </c>
      <c r="H2599" s="318">
        <v>1.2712550607287401</v>
      </c>
    </row>
    <row r="2600" spans="1:8" ht="15.75">
      <c r="A2600" s="526">
        <v>2598</v>
      </c>
      <c r="B2600" s="316" t="s">
        <v>25157</v>
      </c>
      <c r="C2600" s="17" t="s">
        <v>25112</v>
      </c>
      <c r="D2600" s="17">
        <f t="shared" si="77"/>
        <v>1.44</v>
      </c>
      <c r="E2600" s="555">
        <v>3964.3724696356271</v>
      </c>
      <c r="F2600" s="317">
        <v>42520</v>
      </c>
      <c r="G2600" s="3" t="s">
        <v>25113</v>
      </c>
      <c r="H2600" s="318">
        <v>0.582995951417004</v>
      </c>
    </row>
    <row r="2601" spans="1:8" ht="15.75">
      <c r="A2601" s="530">
        <v>2599</v>
      </c>
      <c r="B2601" s="316" t="s">
        <v>25292</v>
      </c>
      <c r="C2601" s="17" t="s">
        <v>25112</v>
      </c>
      <c r="D2601" s="17">
        <f t="shared" si="77"/>
        <v>1.44</v>
      </c>
      <c r="E2601" s="555">
        <v>3964.3724696356271</v>
      </c>
      <c r="F2601" s="317">
        <v>42520</v>
      </c>
      <c r="G2601" s="3" t="s">
        <v>25113</v>
      </c>
      <c r="H2601" s="318">
        <v>0.582995951417004</v>
      </c>
    </row>
    <row r="2602" spans="1:8" ht="15.75">
      <c r="A2602" s="530">
        <v>2600</v>
      </c>
      <c r="B2602" s="316" t="s">
        <v>25293</v>
      </c>
      <c r="C2602" s="17" t="s">
        <v>25112</v>
      </c>
      <c r="D2602" s="17">
        <f t="shared" si="77"/>
        <v>1.92</v>
      </c>
      <c r="E2602" s="555">
        <v>5285.8299595141698</v>
      </c>
      <c r="F2602" s="317">
        <v>42520</v>
      </c>
      <c r="G2602" s="3" t="s">
        <v>25113</v>
      </c>
      <c r="H2602" s="318">
        <v>0.77732793522267196</v>
      </c>
    </row>
    <row r="2603" spans="1:8" ht="15.75">
      <c r="A2603" s="530">
        <v>2601</v>
      </c>
      <c r="B2603" s="316" t="s">
        <v>25294</v>
      </c>
      <c r="C2603" s="17" t="s">
        <v>25112</v>
      </c>
      <c r="D2603" s="17">
        <f t="shared" si="77"/>
        <v>2.3000000000000007</v>
      </c>
      <c r="E2603" s="555">
        <v>6331.9838056680173</v>
      </c>
      <c r="F2603" s="317">
        <v>42520</v>
      </c>
      <c r="G2603" s="3" t="s">
        <v>25113</v>
      </c>
      <c r="H2603" s="318">
        <v>0.93117408906882604</v>
      </c>
    </row>
    <row r="2604" spans="1:8" ht="15.75">
      <c r="A2604" s="526">
        <v>2602</v>
      </c>
      <c r="B2604" s="316" t="s">
        <v>25294</v>
      </c>
      <c r="C2604" s="17" t="s">
        <v>25112</v>
      </c>
      <c r="D2604" s="17">
        <f t="shared" si="77"/>
        <v>0.43999999999999917</v>
      </c>
      <c r="E2604" s="555">
        <v>1211.3360323886616</v>
      </c>
      <c r="F2604" s="317">
        <v>42520</v>
      </c>
      <c r="G2604" s="3" t="s">
        <v>25113</v>
      </c>
      <c r="H2604" s="318">
        <v>0.178137651821862</v>
      </c>
    </row>
    <row r="2605" spans="1:8" ht="15.75">
      <c r="A2605" s="530">
        <v>2603</v>
      </c>
      <c r="B2605" s="316" t="s">
        <v>25295</v>
      </c>
      <c r="C2605" s="17" t="s">
        <v>25112</v>
      </c>
      <c r="D2605" s="17">
        <f t="shared" si="77"/>
        <v>0.6</v>
      </c>
      <c r="E2605" s="555">
        <v>1651.821862348178</v>
      </c>
      <c r="F2605" s="317">
        <v>42520</v>
      </c>
      <c r="G2605" s="3" t="s">
        <v>25113</v>
      </c>
      <c r="H2605" s="318">
        <v>0.24291497975708501</v>
      </c>
    </row>
    <row r="2606" spans="1:8" ht="15.75">
      <c r="A2606" s="530">
        <v>2604</v>
      </c>
      <c r="B2606" s="316" t="s">
        <v>25296</v>
      </c>
      <c r="C2606" s="17" t="s">
        <v>25112</v>
      </c>
      <c r="D2606" s="17">
        <f t="shared" si="77"/>
        <v>1.6400000000000017</v>
      </c>
      <c r="E2606" s="555">
        <v>4514.9797570850242</v>
      </c>
      <c r="F2606" s="317">
        <v>42520</v>
      </c>
      <c r="G2606" s="3" t="s">
        <v>25113</v>
      </c>
      <c r="H2606" s="318">
        <v>0.66396761133603299</v>
      </c>
    </row>
    <row r="2607" spans="1:8" ht="15.75">
      <c r="A2607" s="530">
        <v>2605</v>
      </c>
      <c r="B2607" s="316" t="s">
        <v>25284</v>
      </c>
      <c r="C2607" s="17" t="s">
        <v>25112</v>
      </c>
      <c r="D2607" s="17">
        <f t="shared" si="77"/>
        <v>2.04</v>
      </c>
      <c r="E2607" s="555">
        <v>5616.1943319838047</v>
      </c>
      <c r="F2607" s="317">
        <v>42520</v>
      </c>
      <c r="G2607" s="3" t="s">
        <v>25113</v>
      </c>
      <c r="H2607" s="318">
        <v>0.82591093117408898</v>
      </c>
    </row>
    <row r="2608" spans="1:8" ht="15.75">
      <c r="A2608" s="526">
        <v>2606</v>
      </c>
      <c r="B2608" s="316" t="s">
        <v>25297</v>
      </c>
      <c r="C2608" s="17" t="s">
        <v>25112</v>
      </c>
      <c r="D2608" s="17">
        <f t="shared" si="77"/>
        <v>2.1800000000000006</v>
      </c>
      <c r="E2608" s="555">
        <v>6001.6194331983816</v>
      </c>
      <c r="F2608" s="317">
        <v>42520</v>
      </c>
      <c r="G2608" s="3" t="s">
        <v>25113</v>
      </c>
      <c r="H2608" s="318">
        <v>0.88259109311740902</v>
      </c>
    </row>
    <row r="2609" spans="1:8" ht="15.75">
      <c r="A2609" s="530">
        <v>2607</v>
      </c>
      <c r="B2609" s="316" t="s">
        <v>12920</v>
      </c>
      <c r="C2609" s="17" t="s">
        <v>25112</v>
      </c>
      <c r="D2609" s="17">
        <f t="shared" si="77"/>
        <v>1.2</v>
      </c>
      <c r="E2609" s="555">
        <v>3303.643724696356</v>
      </c>
      <c r="F2609" s="317">
        <v>42520</v>
      </c>
      <c r="G2609" s="3" t="s">
        <v>25113</v>
      </c>
      <c r="H2609" s="318">
        <v>0.48582995951417002</v>
      </c>
    </row>
    <row r="2610" spans="1:8" ht="15.75">
      <c r="A2610" s="530">
        <v>2608</v>
      </c>
      <c r="B2610" s="316" t="s">
        <v>25298</v>
      </c>
      <c r="C2610" s="17" t="s">
        <v>25112</v>
      </c>
      <c r="D2610" s="17">
        <f t="shared" si="77"/>
        <v>0.69999999999999951</v>
      </c>
      <c r="E2610" s="555">
        <v>1927.1255060728731</v>
      </c>
      <c r="F2610" s="317">
        <v>42520</v>
      </c>
      <c r="G2610" s="3" t="s">
        <v>25113</v>
      </c>
      <c r="H2610" s="318">
        <v>0.28340080971659898</v>
      </c>
    </row>
    <row r="2611" spans="1:8" ht="15.75">
      <c r="A2611" s="530">
        <v>2609</v>
      </c>
      <c r="B2611" s="316" t="s">
        <v>14964</v>
      </c>
      <c r="C2611" s="17" t="s">
        <v>25112</v>
      </c>
      <c r="D2611" s="17">
        <f t="shared" si="77"/>
        <v>0.91000000000000014</v>
      </c>
      <c r="E2611" s="555">
        <v>2505.2631578947371</v>
      </c>
      <c r="F2611" s="317">
        <v>42520</v>
      </c>
      <c r="G2611" s="3" t="s">
        <v>25113</v>
      </c>
      <c r="H2611" s="318">
        <v>0.36842105263157898</v>
      </c>
    </row>
    <row r="2612" spans="1:8" ht="15.75">
      <c r="A2612" s="526">
        <v>2610</v>
      </c>
      <c r="B2612" s="316" t="s">
        <v>25299</v>
      </c>
      <c r="C2612" s="17" t="s">
        <v>22996</v>
      </c>
      <c r="D2612" s="17">
        <f t="shared" si="77"/>
        <v>4.9400000000000004</v>
      </c>
      <c r="E2612" s="555">
        <v>13600</v>
      </c>
      <c r="F2612" s="317">
        <v>42520</v>
      </c>
      <c r="G2612" s="3" t="s">
        <v>25113</v>
      </c>
      <c r="H2612" s="318">
        <v>2</v>
      </c>
    </row>
    <row r="2613" spans="1:8" ht="15.75">
      <c r="A2613" s="530">
        <v>2611</v>
      </c>
      <c r="B2613" s="316" t="s">
        <v>25300</v>
      </c>
      <c r="C2613" s="17" t="s">
        <v>25112</v>
      </c>
      <c r="D2613" s="17">
        <f t="shared" si="77"/>
        <v>1.8278000000000001</v>
      </c>
      <c r="E2613" s="555">
        <v>5032</v>
      </c>
      <c r="F2613" s="317">
        <v>42520</v>
      </c>
      <c r="G2613" s="3" t="s">
        <v>25113</v>
      </c>
      <c r="H2613" s="318">
        <v>0.74</v>
      </c>
    </row>
    <row r="2614" spans="1:8" ht="15.75">
      <c r="A2614" s="530">
        <v>2612</v>
      </c>
      <c r="B2614" s="562" t="s">
        <v>25301</v>
      </c>
      <c r="C2614" s="17" t="s">
        <v>22996</v>
      </c>
      <c r="D2614" s="17">
        <f t="shared" si="77"/>
        <v>4.9400000000000004</v>
      </c>
      <c r="E2614" s="561">
        <f t="shared" ref="E2614:E2677" si="78">H2614*6800</f>
        <v>13600</v>
      </c>
      <c r="F2614" s="324">
        <v>42520</v>
      </c>
      <c r="G2614" s="3" t="s">
        <v>25302</v>
      </c>
      <c r="H2614" s="321">
        <v>2</v>
      </c>
    </row>
    <row r="2615" spans="1:8" ht="15.75">
      <c r="A2615" s="530">
        <v>2613</v>
      </c>
      <c r="B2615" s="562" t="s">
        <v>25303</v>
      </c>
      <c r="C2615" s="17" t="s">
        <v>22996</v>
      </c>
      <c r="D2615" s="17">
        <f t="shared" si="77"/>
        <v>4.9400000000000004</v>
      </c>
      <c r="E2615" s="561">
        <f t="shared" si="78"/>
        <v>13600</v>
      </c>
      <c r="F2615" s="324">
        <v>42520</v>
      </c>
      <c r="G2615" s="3" t="s">
        <v>25302</v>
      </c>
      <c r="H2615" s="321">
        <v>2</v>
      </c>
    </row>
    <row r="2616" spans="1:8" ht="15.75">
      <c r="A2616" s="526">
        <v>2614</v>
      </c>
      <c r="B2616" s="562" t="s">
        <v>25304</v>
      </c>
      <c r="C2616" s="17" t="s">
        <v>25112</v>
      </c>
      <c r="D2616" s="17">
        <f t="shared" si="77"/>
        <v>2.23</v>
      </c>
      <c r="E2616" s="561">
        <f t="shared" si="78"/>
        <v>6139.2712550607284</v>
      </c>
      <c r="F2616" s="324">
        <v>42520</v>
      </c>
      <c r="G2616" s="3" t="s">
        <v>25302</v>
      </c>
      <c r="H2616" s="321">
        <v>0.90283400809716596</v>
      </c>
    </row>
    <row r="2617" spans="1:8" ht="15.75">
      <c r="A2617" s="530">
        <v>2615</v>
      </c>
      <c r="B2617" s="562" t="s">
        <v>25305</v>
      </c>
      <c r="C2617" s="17" t="s">
        <v>25112</v>
      </c>
      <c r="D2617" s="17">
        <f t="shared" si="77"/>
        <v>2.23</v>
      </c>
      <c r="E2617" s="561">
        <f t="shared" si="78"/>
        <v>6139.2712550607284</v>
      </c>
      <c r="F2617" s="324">
        <v>42520</v>
      </c>
      <c r="G2617" s="3" t="s">
        <v>25302</v>
      </c>
      <c r="H2617" s="321">
        <v>0.90283400809716596</v>
      </c>
    </row>
    <row r="2618" spans="1:8" ht="15.75">
      <c r="A2618" s="530">
        <v>2616</v>
      </c>
      <c r="B2618" s="562" t="s">
        <v>22846</v>
      </c>
      <c r="C2618" s="17" t="s">
        <v>25112</v>
      </c>
      <c r="D2618" s="17">
        <f t="shared" si="77"/>
        <v>2.23</v>
      </c>
      <c r="E2618" s="561">
        <f t="shared" si="78"/>
        <v>6139.2712550607284</v>
      </c>
      <c r="F2618" s="324">
        <v>42520</v>
      </c>
      <c r="G2618" s="3" t="s">
        <v>25302</v>
      </c>
      <c r="H2618" s="321">
        <v>0.90283400809716596</v>
      </c>
    </row>
    <row r="2619" spans="1:8" ht="15.75">
      <c r="A2619" s="530">
        <v>2617</v>
      </c>
      <c r="B2619" s="562" t="s">
        <v>25306</v>
      </c>
      <c r="C2619" s="17" t="s">
        <v>25112</v>
      </c>
      <c r="D2619" s="17">
        <f t="shared" si="77"/>
        <v>2.23</v>
      </c>
      <c r="E2619" s="561">
        <f t="shared" si="78"/>
        <v>6139.2712550607284</v>
      </c>
      <c r="F2619" s="324">
        <v>42520</v>
      </c>
      <c r="G2619" s="3" t="s">
        <v>25302</v>
      </c>
      <c r="H2619" s="321">
        <v>0.90283400809716596</v>
      </c>
    </row>
    <row r="2620" spans="1:8" ht="15.75">
      <c r="A2620" s="526">
        <v>2618</v>
      </c>
      <c r="B2620" s="562" t="s">
        <v>25307</v>
      </c>
      <c r="C2620" s="17" t="s">
        <v>25112</v>
      </c>
      <c r="D2620" s="17">
        <f t="shared" si="77"/>
        <v>1.7290000000000001</v>
      </c>
      <c r="E2620" s="561">
        <f t="shared" si="78"/>
        <v>4760</v>
      </c>
      <c r="F2620" s="324">
        <v>42520</v>
      </c>
      <c r="G2620" s="3" t="s">
        <v>25302</v>
      </c>
      <c r="H2620" s="321">
        <v>0.7</v>
      </c>
    </row>
    <row r="2621" spans="1:8" ht="15.75">
      <c r="A2621" s="530">
        <v>2619</v>
      </c>
      <c r="B2621" s="562" t="s">
        <v>25308</v>
      </c>
      <c r="C2621" s="17" t="s">
        <v>25112</v>
      </c>
      <c r="D2621" s="17">
        <f t="shared" si="77"/>
        <v>2.3465000000000003</v>
      </c>
      <c r="E2621" s="561">
        <f t="shared" si="78"/>
        <v>6460</v>
      </c>
      <c r="F2621" s="324">
        <v>42520</v>
      </c>
      <c r="G2621" s="3" t="s">
        <v>25302</v>
      </c>
      <c r="H2621" s="321">
        <v>0.95</v>
      </c>
    </row>
    <row r="2622" spans="1:8" ht="15.75">
      <c r="A2622" s="530">
        <v>2620</v>
      </c>
      <c r="B2622" s="562" t="s">
        <v>25309</v>
      </c>
      <c r="C2622" s="17" t="s">
        <v>25112</v>
      </c>
      <c r="D2622" s="17">
        <f t="shared" si="77"/>
        <v>2.964</v>
      </c>
      <c r="E2622" s="561">
        <f t="shared" si="78"/>
        <v>8160</v>
      </c>
      <c r="F2622" s="324">
        <v>42520</v>
      </c>
      <c r="G2622" s="3" t="s">
        <v>25302</v>
      </c>
      <c r="H2622" s="321">
        <v>1.2</v>
      </c>
    </row>
    <row r="2623" spans="1:8" ht="15.75">
      <c r="A2623" s="530">
        <v>2621</v>
      </c>
      <c r="B2623" s="562" t="s">
        <v>25310</v>
      </c>
      <c r="C2623" s="17" t="s">
        <v>25112</v>
      </c>
      <c r="D2623" s="17">
        <f t="shared" si="77"/>
        <v>4.1249000000000002</v>
      </c>
      <c r="E2623" s="561">
        <f t="shared" si="78"/>
        <v>11356</v>
      </c>
      <c r="F2623" s="324">
        <v>42520</v>
      </c>
      <c r="G2623" s="3" t="s">
        <v>25302</v>
      </c>
      <c r="H2623" s="321">
        <v>1.67</v>
      </c>
    </row>
    <row r="2624" spans="1:8" ht="15.75">
      <c r="A2624" s="526">
        <v>2622</v>
      </c>
      <c r="B2624" s="562" t="s">
        <v>25311</v>
      </c>
      <c r="C2624" s="17" t="s">
        <v>25112</v>
      </c>
      <c r="D2624" s="17">
        <f t="shared" si="77"/>
        <v>3.7699999999999902</v>
      </c>
      <c r="E2624" s="561">
        <f t="shared" si="78"/>
        <v>10378.947368421024</v>
      </c>
      <c r="F2624" s="324">
        <v>42520</v>
      </c>
      <c r="G2624" s="3" t="s">
        <v>25302</v>
      </c>
      <c r="H2624" s="321">
        <v>1.5263157894736801</v>
      </c>
    </row>
    <row r="2625" spans="1:8" ht="15.75">
      <c r="A2625" s="530">
        <v>2623</v>
      </c>
      <c r="B2625" s="562" t="s">
        <v>25312</v>
      </c>
      <c r="C2625" s="17" t="s">
        <v>22996</v>
      </c>
      <c r="D2625" s="17">
        <f t="shared" si="77"/>
        <v>4.9400000000000004</v>
      </c>
      <c r="E2625" s="561">
        <f t="shared" si="78"/>
        <v>13600</v>
      </c>
      <c r="F2625" s="324">
        <v>42520</v>
      </c>
      <c r="G2625" s="3" t="s">
        <v>25302</v>
      </c>
      <c r="H2625" s="321">
        <v>2</v>
      </c>
    </row>
    <row r="2626" spans="1:8" ht="15.75">
      <c r="A2626" s="530">
        <v>2624</v>
      </c>
      <c r="B2626" s="562" t="s">
        <v>25313</v>
      </c>
      <c r="C2626" s="17" t="s">
        <v>22996</v>
      </c>
      <c r="D2626" s="17">
        <f t="shared" si="77"/>
        <v>4.9400000000000004</v>
      </c>
      <c r="E2626" s="561">
        <f t="shared" si="78"/>
        <v>13600</v>
      </c>
      <c r="F2626" s="324">
        <v>42520</v>
      </c>
      <c r="G2626" s="3" t="s">
        <v>25302</v>
      </c>
      <c r="H2626" s="321">
        <v>2</v>
      </c>
    </row>
    <row r="2627" spans="1:8" ht="15.75">
      <c r="A2627" s="530">
        <v>2625</v>
      </c>
      <c r="B2627" s="562" t="s">
        <v>25314</v>
      </c>
      <c r="C2627" s="17" t="s">
        <v>22996</v>
      </c>
      <c r="D2627" s="17">
        <f t="shared" si="77"/>
        <v>4.9400000000000004</v>
      </c>
      <c r="E2627" s="561">
        <f t="shared" si="78"/>
        <v>13600</v>
      </c>
      <c r="F2627" s="324">
        <v>42520</v>
      </c>
      <c r="G2627" s="3" t="s">
        <v>25302</v>
      </c>
      <c r="H2627" s="321">
        <v>2</v>
      </c>
    </row>
    <row r="2628" spans="1:8" ht="15.75">
      <c r="A2628" s="526">
        <v>2626</v>
      </c>
      <c r="B2628" s="562" t="s">
        <v>14246</v>
      </c>
      <c r="C2628" s="17" t="s">
        <v>22996</v>
      </c>
      <c r="D2628" s="17">
        <f t="shared" si="77"/>
        <v>4.9400000000000004</v>
      </c>
      <c r="E2628" s="561">
        <f t="shared" si="78"/>
        <v>13600</v>
      </c>
      <c r="F2628" s="324">
        <v>42520</v>
      </c>
      <c r="G2628" s="3" t="s">
        <v>25302</v>
      </c>
      <c r="H2628" s="321">
        <v>2</v>
      </c>
    </row>
    <row r="2629" spans="1:8" ht="15.75">
      <c r="A2629" s="530">
        <v>2627</v>
      </c>
      <c r="B2629" s="562" t="s">
        <v>25315</v>
      </c>
      <c r="C2629" s="17" t="s">
        <v>22996</v>
      </c>
      <c r="D2629" s="17">
        <f t="shared" ref="D2629:D2692" si="79">H2629*2.47</f>
        <v>4.9400000000000004</v>
      </c>
      <c r="E2629" s="561">
        <f t="shared" si="78"/>
        <v>13600</v>
      </c>
      <c r="F2629" s="324">
        <v>42520</v>
      </c>
      <c r="G2629" s="3" t="s">
        <v>25302</v>
      </c>
      <c r="H2629" s="321">
        <v>2</v>
      </c>
    </row>
    <row r="2630" spans="1:8" ht="15.75">
      <c r="A2630" s="530">
        <v>2628</v>
      </c>
      <c r="B2630" s="562" t="s">
        <v>23018</v>
      </c>
      <c r="C2630" s="17" t="s">
        <v>25112</v>
      </c>
      <c r="D2630" s="17">
        <f t="shared" si="79"/>
        <v>0.91999999999999915</v>
      </c>
      <c r="E2630" s="561">
        <f t="shared" si="78"/>
        <v>2532.793522267204</v>
      </c>
      <c r="F2630" s="324">
        <v>42520</v>
      </c>
      <c r="G2630" s="3" t="s">
        <v>25302</v>
      </c>
      <c r="H2630" s="321">
        <v>0.37246963562752999</v>
      </c>
    </row>
    <row r="2631" spans="1:8" ht="15.75">
      <c r="A2631" s="530">
        <v>2629</v>
      </c>
      <c r="B2631" s="562" t="s">
        <v>25316</v>
      </c>
      <c r="C2631" s="17" t="s">
        <v>22996</v>
      </c>
      <c r="D2631" s="17">
        <f t="shared" si="79"/>
        <v>4.9400000000000004</v>
      </c>
      <c r="E2631" s="561">
        <f t="shared" si="78"/>
        <v>13600</v>
      </c>
      <c r="F2631" s="324">
        <v>42520</v>
      </c>
      <c r="G2631" s="3" t="s">
        <v>25302</v>
      </c>
      <c r="H2631" s="321">
        <v>2</v>
      </c>
    </row>
    <row r="2632" spans="1:8" ht="15.75">
      <c r="A2632" s="526">
        <v>2630</v>
      </c>
      <c r="B2632" s="562" t="s">
        <v>25317</v>
      </c>
      <c r="C2632" s="17" t="s">
        <v>25112</v>
      </c>
      <c r="D2632" s="17">
        <f t="shared" si="79"/>
        <v>3.209999999999988</v>
      </c>
      <c r="E2632" s="561">
        <f t="shared" si="78"/>
        <v>8837.2469635627185</v>
      </c>
      <c r="F2632" s="324">
        <v>42520</v>
      </c>
      <c r="G2632" s="3" t="s">
        <v>25302</v>
      </c>
      <c r="H2632" s="321">
        <v>1.2995951417003999</v>
      </c>
    </row>
    <row r="2633" spans="1:8" ht="15.75">
      <c r="A2633" s="530">
        <v>2631</v>
      </c>
      <c r="B2633" s="562" t="s">
        <v>23230</v>
      </c>
      <c r="C2633" s="17" t="s">
        <v>25112</v>
      </c>
      <c r="D2633" s="17">
        <f t="shared" si="79"/>
        <v>0.79999999999999916</v>
      </c>
      <c r="E2633" s="561">
        <f t="shared" si="78"/>
        <v>2202.4291497975682</v>
      </c>
      <c r="F2633" s="324">
        <v>42520</v>
      </c>
      <c r="G2633" s="3" t="s">
        <v>25302</v>
      </c>
      <c r="H2633" s="321">
        <v>0.32388663967611298</v>
      </c>
    </row>
    <row r="2634" spans="1:8" ht="15.75">
      <c r="A2634" s="530">
        <v>2632</v>
      </c>
      <c r="B2634" s="562" t="s">
        <v>25318</v>
      </c>
      <c r="C2634" s="17" t="s">
        <v>25112</v>
      </c>
      <c r="D2634" s="17">
        <f t="shared" si="79"/>
        <v>2.8600000000000119</v>
      </c>
      <c r="E2634" s="561">
        <f t="shared" si="78"/>
        <v>7873.6842105263477</v>
      </c>
      <c r="F2634" s="324">
        <v>42520</v>
      </c>
      <c r="G2634" s="3" t="s">
        <v>25302</v>
      </c>
      <c r="H2634" s="321">
        <v>1.15789473684211</v>
      </c>
    </row>
    <row r="2635" spans="1:8" ht="15.75">
      <c r="A2635" s="530">
        <v>2633</v>
      </c>
      <c r="B2635" s="562" t="s">
        <v>25319</v>
      </c>
      <c r="C2635" s="17" t="s">
        <v>25112</v>
      </c>
      <c r="D2635" s="17">
        <f t="shared" si="79"/>
        <v>2.8600000000000119</v>
      </c>
      <c r="E2635" s="561">
        <f t="shared" si="78"/>
        <v>7873.6842105263477</v>
      </c>
      <c r="F2635" s="324">
        <v>42520</v>
      </c>
      <c r="G2635" s="3" t="s">
        <v>25302</v>
      </c>
      <c r="H2635" s="321">
        <v>1.15789473684211</v>
      </c>
    </row>
    <row r="2636" spans="1:8" ht="15.75">
      <c r="A2636" s="526">
        <v>2634</v>
      </c>
      <c r="B2636" s="562" t="s">
        <v>25320</v>
      </c>
      <c r="C2636" s="17" t="s">
        <v>25112</v>
      </c>
      <c r="D2636" s="17">
        <f t="shared" si="79"/>
        <v>2.8600000000000119</v>
      </c>
      <c r="E2636" s="561">
        <f t="shared" si="78"/>
        <v>7873.6842105263477</v>
      </c>
      <c r="F2636" s="324">
        <v>42520</v>
      </c>
      <c r="G2636" s="3" t="s">
        <v>25302</v>
      </c>
      <c r="H2636" s="321">
        <v>1.15789473684211</v>
      </c>
    </row>
    <row r="2637" spans="1:8" ht="15.75">
      <c r="A2637" s="530">
        <v>2635</v>
      </c>
      <c r="B2637" s="562" t="s">
        <v>25321</v>
      </c>
      <c r="C2637" s="17" t="s">
        <v>25112</v>
      </c>
      <c r="D2637" s="17">
        <f t="shared" si="79"/>
        <v>2.8600000000000119</v>
      </c>
      <c r="E2637" s="561">
        <f t="shared" si="78"/>
        <v>7873.6842105263477</v>
      </c>
      <c r="F2637" s="324">
        <v>42520</v>
      </c>
      <c r="G2637" s="3" t="s">
        <v>25302</v>
      </c>
      <c r="H2637" s="321">
        <v>1.15789473684211</v>
      </c>
    </row>
    <row r="2638" spans="1:8" ht="15.75">
      <c r="A2638" s="530">
        <v>2636</v>
      </c>
      <c r="B2638" s="562" t="s">
        <v>25322</v>
      </c>
      <c r="C2638" s="17" t="s">
        <v>25112</v>
      </c>
      <c r="D2638" s="17">
        <f t="shared" si="79"/>
        <v>2.8600000000000119</v>
      </c>
      <c r="E2638" s="561">
        <f t="shared" si="78"/>
        <v>7873.6842105263477</v>
      </c>
      <c r="F2638" s="324">
        <v>42520</v>
      </c>
      <c r="G2638" s="3" t="s">
        <v>25302</v>
      </c>
      <c r="H2638" s="321">
        <v>1.15789473684211</v>
      </c>
    </row>
    <row r="2639" spans="1:8" ht="15.75">
      <c r="A2639" s="530">
        <v>2637</v>
      </c>
      <c r="B2639" s="562" t="s">
        <v>25323</v>
      </c>
      <c r="C2639" s="17" t="s">
        <v>25112</v>
      </c>
      <c r="D2639" s="17">
        <f t="shared" si="79"/>
        <v>2.8600000000000119</v>
      </c>
      <c r="E2639" s="561">
        <f t="shared" si="78"/>
        <v>7873.6842105263477</v>
      </c>
      <c r="F2639" s="324">
        <v>42520</v>
      </c>
      <c r="G2639" s="3" t="s">
        <v>25302</v>
      </c>
      <c r="H2639" s="321">
        <v>1.15789473684211</v>
      </c>
    </row>
    <row r="2640" spans="1:8" ht="15.75">
      <c r="A2640" s="526">
        <v>2638</v>
      </c>
      <c r="B2640" s="562" t="s">
        <v>25324</v>
      </c>
      <c r="C2640" s="17" t="s">
        <v>25112</v>
      </c>
      <c r="D2640" s="17">
        <f t="shared" si="79"/>
        <v>2.8600000000000119</v>
      </c>
      <c r="E2640" s="561">
        <f t="shared" si="78"/>
        <v>7873.6842105263477</v>
      </c>
      <c r="F2640" s="324">
        <v>42520</v>
      </c>
      <c r="G2640" s="3" t="s">
        <v>25302</v>
      </c>
      <c r="H2640" s="321">
        <v>1.15789473684211</v>
      </c>
    </row>
    <row r="2641" spans="1:8" ht="15.75">
      <c r="A2641" s="530">
        <v>2639</v>
      </c>
      <c r="B2641" s="562" t="s">
        <v>25325</v>
      </c>
      <c r="C2641" s="17" t="s">
        <v>25112</v>
      </c>
      <c r="D2641" s="17">
        <f t="shared" si="79"/>
        <v>0.43999999999999917</v>
      </c>
      <c r="E2641" s="561">
        <f t="shared" si="78"/>
        <v>1211.3360323886616</v>
      </c>
      <c r="F2641" s="324">
        <v>42520</v>
      </c>
      <c r="G2641" s="3" t="s">
        <v>25302</v>
      </c>
      <c r="H2641" s="321">
        <v>0.178137651821862</v>
      </c>
    </row>
    <row r="2642" spans="1:8" ht="15.75">
      <c r="A2642" s="530">
        <v>2640</v>
      </c>
      <c r="B2642" s="562" t="s">
        <v>25326</v>
      </c>
      <c r="C2642" s="17" t="s">
        <v>25112</v>
      </c>
      <c r="D2642" s="17">
        <f t="shared" si="79"/>
        <v>1.329999999999999</v>
      </c>
      <c r="E2642" s="561">
        <f t="shared" si="78"/>
        <v>3661.5384615384583</v>
      </c>
      <c r="F2642" s="324">
        <v>42520</v>
      </c>
      <c r="G2642" s="3" t="s">
        <v>25302</v>
      </c>
      <c r="H2642" s="321">
        <v>0.53846153846153799</v>
      </c>
    </row>
    <row r="2643" spans="1:8" ht="15.75">
      <c r="A2643" s="530">
        <v>2641</v>
      </c>
      <c r="B2643" s="562" t="s">
        <v>25327</v>
      </c>
      <c r="C2643" s="17" t="s">
        <v>25112</v>
      </c>
      <c r="D2643" s="17">
        <f t="shared" si="79"/>
        <v>1.329999999999999</v>
      </c>
      <c r="E2643" s="561">
        <f t="shared" si="78"/>
        <v>3661.5384615384583</v>
      </c>
      <c r="F2643" s="324">
        <v>42520</v>
      </c>
      <c r="G2643" s="3" t="s">
        <v>25302</v>
      </c>
      <c r="H2643" s="321">
        <v>0.53846153846153799</v>
      </c>
    </row>
    <row r="2644" spans="1:8" ht="15.75">
      <c r="A2644" s="526">
        <v>2642</v>
      </c>
      <c r="B2644" s="562" t="s">
        <v>25328</v>
      </c>
      <c r="C2644" s="17" t="s">
        <v>25112</v>
      </c>
      <c r="D2644" s="17">
        <f t="shared" si="79"/>
        <v>1.329999999999999</v>
      </c>
      <c r="E2644" s="561">
        <f t="shared" si="78"/>
        <v>3661.5384615384583</v>
      </c>
      <c r="F2644" s="324">
        <v>42520</v>
      </c>
      <c r="G2644" s="3" t="s">
        <v>25302</v>
      </c>
      <c r="H2644" s="321">
        <v>0.53846153846153799</v>
      </c>
    </row>
    <row r="2645" spans="1:8" ht="15.75">
      <c r="A2645" s="530">
        <v>2643</v>
      </c>
      <c r="B2645" s="562" t="s">
        <v>25329</v>
      </c>
      <c r="C2645" s="17" t="s">
        <v>22996</v>
      </c>
      <c r="D2645" s="17">
        <f t="shared" si="79"/>
        <v>4.9400000000000004</v>
      </c>
      <c r="E2645" s="561">
        <f t="shared" si="78"/>
        <v>13600</v>
      </c>
      <c r="F2645" s="324">
        <v>42520</v>
      </c>
      <c r="G2645" s="3" t="s">
        <v>25302</v>
      </c>
      <c r="H2645" s="321">
        <v>2</v>
      </c>
    </row>
    <row r="2646" spans="1:8" ht="15.75">
      <c r="A2646" s="530">
        <v>2644</v>
      </c>
      <c r="B2646" s="562" t="s">
        <v>25330</v>
      </c>
      <c r="C2646" s="17" t="s">
        <v>22996</v>
      </c>
      <c r="D2646" s="17">
        <f t="shared" si="79"/>
        <v>4.9400000000000004</v>
      </c>
      <c r="E2646" s="561">
        <f t="shared" si="78"/>
        <v>13600</v>
      </c>
      <c r="F2646" s="324">
        <v>42520</v>
      </c>
      <c r="G2646" s="3" t="s">
        <v>25302</v>
      </c>
      <c r="H2646" s="321">
        <v>2</v>
      </c>
    </row>
    <row r="2647" spans="1:8" ht="15.75">
      <c r="A2647" s="530">
        <v>2645</v>
      </c>
      <c r="B2647" s="562" t="s">
        <v>25325</v>
      </c>
      <c r="C2647" s="17" t="s">
        <v>25112</v>
      </c>
      <c r="D2647" s="17">
        <f t="shared" si="79"/>
        <v>2.16</v>
      </c>
      <c r="E2647" s="561">
        <f t="shared" si="78"/>
        <v>5946.5587044534404</v>
      </c>
      <c r="F2647" s="324">
        <v>42520</v>
      </c>
      <c r="G2647" s="3" t="s">
        <v>25302</v>
      </c>
      <c r="H2647" s="321">
        <v>0.874493927125506</v>
      </c>
    </row>
    <row r="2648" spans="1:8" ht="15.75">
      <c r="A2648" s="526">
        <v>2646</v>
      </c>
      <c r="B2648" s="562" t="s">
        <v>25331</v>
      </c>
      <c r="C2648" s="17" t="s">
        <v>25112</v>
      </c>
      <c r="D2648" s="17">
        <f t="shared" si="79"/>
        <v>0.79999999999999916</v>
      </c>
      <c r="E2648" s="561">
        <f t="shared" si="78"/>
        <v>2202.4291497975682</v>
      </c>
      <c r="F2648" s="324">
        <v>42520</v>
      </c>
      <c r="G2648" s="3" t="s">
        <v>25302</v>
      </c>
      <c r="H2648" s="321">
        <v>0.32388663967611298</v>
      </c>
    </row>
    <row r="2649" spans="1:8" ht="15.75">
      <c r="A2649" s="530">
        <v>2647</v>
      </c>
      <c r="B2649" s="562" t="s">
        <v>25332</v>
      </c>
      <c r="C2649" s="17" t="s">
        <v>25112</v>
      </c>
      <c r="D2649" s="17">
        <f t="shared" si="79"/>
        <v>0.33999999999999958</v>
      </c>
      <c r="E2649" s="561">
        <f t="shared" si="78"/>
        <v>936.03238866396646</v>
      </c>
      <c r="F2649" s="324">
        <v>42520</v>
      </c>
      <c r="G2649" s="3" t="s">
        <v>25302</v>
      </c>
      <c r="H2649" s="321">
        <v>0.13765182186234801</v>
      </c>
    </row>
    <row r="2650" spans="1:8" ht="15.75">
      <c r="A2650" s="530">
        <v>2648</v>
      </c>
      <c r="B2650" s="562" t="s">
        <v>25333</v>
      </c>
      <c r="C2650" s="17" t="s">
        <v>25112</v>
      </c>
      <c r="D2650" s="17">
        <f t="shared" si="79"/>
        <v>0.33999999999999958</v>
      </c>
      <c r="E2650" s="561">
        <f t="shared" si="78"/>
        <v>936.03238866396646</v>
      </c>
      <c r="F2650" s="324">
        <v>42520</v>
      </c>
      <c r="G2650" s="3" t="s">
        <v>25302</v>
      </c>
      <c r="H2650" s="321">
        <v>0.13765182186234801</v>
      </c>
    </row>
    <row r="2651" spans="1:8" ht="15.75">
      <c r="A2651" s="530">
        <v>2649</v>
      </c>
      <c r="B2651" s="562" t="s">
        <v>25334</v>
      </c>
      <c r="C2651" s="17" t="s">
        <v>25112</v>
      </c>
      <c r="D2651" s="17">
        <f t="shared" si="79"/>
        <v>0.33999999999999958</v>
      </c>
      <c r="E2651" s="561">
        <f t="shared" si="78"/>
        <v>936.03238866396646</v>
      </c>
      <c r="F2651" s="324">
        <v>42520</v>
      </c>
      <c r="G2651" s="3" t="s">
        <v>25302</v>
      </c>
      <c r="H2651" s="321">
        <v>0.13765182186234801</v>
      </c>
    </row>
    <row r="2652" spans="1:8" ht="15.75">
      <c r="A2652" s="526">
        <v>2650</v>
      </c>
      <c r="B2652" s="562" t="s">
        <v>25335</v>
      </c>
      <c r="C2652" s="17" t="s">
        <v>25112</v>
      </c>
      <c r="D2652" s="17">
        <f t="shared" si="79"/>
        <v>3.4400000000000066</v>
      </c>
      <c r="E2652" s="561">
        <f t="shared" si="78"/>
        <v>9470.4453441295718</v>
      </c>
      <c r="F2652" s="324">
        <v>42520</v>
      </c>
      <c r="G2652" s="3" t="s">
        <v>25302</v>
      </c>
      <c r="H2652" s="321">
        <v>1.3927125506072899</v>
      </c>
    </row>
    <row r="2653" spans="1:8" ht="15.75">
      <c r="A2653" s="530">
        <v>2651</v>
      </c>
      <c r="B2653" s="562" t="s">
        <v>25332</v>
      </c>
      <c r="C2653" s="17" t="s">
        <v>25112</v>
      </c>
      <c r="D2653" s="17">
        <f t="shared" si="79"/>
        <v>3.4400000000000066</v>
      </c>
      <c r="E2653" s="561">
        <f t="shared" si="78"/>
        <v>9470.4453441295718</v>
      </c>
      <c r="F2653" s="324">
        <v>42520</v>
      </c>
      <c r="G2653" s="3" t="s">
        <v>25302</v>
      </c>
      <c r="H2653" s="321">
        <v>1.3927125506072899</v>
      </c>
    </row>
    <row r="2654" spans="1:8" ht="15.75">
      <c r="A2654" s="530">
        <v>2652</v>
      </c>
      <c r="B2654" s="562" t="s">
        <v>25333</v>
      </c>
      <c r="C2654" s="17" t="s">
        <v>25112</v>
      </c>
      <c r="D2654" s="17">
        <f t="shared" si="79"/>
        <v>3.4400000000000066</v>
      </c>
      <c r="E2654" s="561">
        <f t="shared" si="78"/>
        <v>9470.4453441295718</v>
      </c>
      <c r="F2654" s="324">
        <v>42520</v>
      </c>
      <c r="G2654" s="3" t="s">
        <v>25302</v>
      </c>
      <c r="H2654" s="321">
        <v>1.3927125506072899</v>
      </c>
    </row>
    <row r="2655" spans="1:8" ht="15.75">
      <c r="A2655" s="530">
        <v>2653</v>
      </c>
      <c r="B2655" s="562" t="s">
        <v>25334</v>
      </c>
      <c r="C2655" s="17" t="s">
        <v>25112</v>
      </c>
      <c r="D2655" s="17">
        <f t="shared" si="79"/>
        <v>3.4400000000000066</v>
      </c>
      <c r="E2655" s="561">
        <f t="shared" si="78"/>
        <v>9470.4453441295718</v>
      </c>
      <c r="F2655" s="324">
        <v>42520</v>
      </c>
      <c r="G2655" s="3" t="s">
        <v>25302</v>
      </c>
      <c r="H2655" s="321">
        <v>1.3927125506072899</v>
      </c>
    </row>
    <row r="2656" spans="1:8" ht="15.75">
      <c r="A2656" s="526">
        <v>2654</v>
      </c>
      <c r="B2656" s="562" t="s">
        <v>25336</v>
      </c>
      <c r="C2656" s="17" t="s">
        <v>22996</v>
      </c>
      <c r="D2656" s="17">
        <f t="shared" si="79"/>
        <v>4.9400000000000004</v>
      </c>
      <c r="E2656" s="561">
        <f t="shared" si="78"/>
        <v>13600</v>
      </c>
      <c r="F2656" s="324">
        <v>42520</v>
      </c>
      <c r="G2656" s="3" t="s">
        <v>25302</v>
      </c>
      <c r="H2656" s="321">
        <v>2</v>
      </c>
    </row>
    <row r="2657" spans="1:8" ht="15.75">
      <c r="A2657" s="530">
        <v>2655</v>
      </c>
      <c r="B2657" s="562" t="s">
        <v>25337</v>
      </c>
      <c r="C2657" s="17" t="s">
        <v>25112</v>
      </c>
      <c r="D2657" s="17">
        <f t="shared" si="79"/>
        <v>3.1399999999999881</v>
      </c>
      <c r="E2657" s="561">
        <f t="shared" si="78"/>
        <v>8644.5344129554323</v>
      </c>
      <c r="F2657" s="324">
        <v>42520</v>
      </c>
      <c r="G2657" s="3" t="s">
        <v>25302</v>
      </c>
      <c r="H2657" s="321">
        <v>1.2712550607287401</v>
      </c>
    </row>
    <row r="2658" spans="1:8" ht="15.75">
      <c r="A2658" s="530">
        <v>2656</v>
      </c>
      <c r="B2658" s="562" t="s">
        <v>23823</v>
      </c>
      <c r="C2658" s="17" t="s">
        <v>25112</v>
      </c>
      <c r="D2658" s="17">
        <f t="shared" si="79"/>
        <v>0.22000000000000008</v>
      </c>
      <c r="E2658" s="561">
        <f t="shared" si="78"/>
        <v>605.66801619433215</v>
      </c>
      <c r="F2658" s="324">
        <v>42520</v>
      </c>
      <c r="G2658" s="3" t="s">
        <v>25302</v>
      </c>
      <c r="H2658" s="321">
        <v>8.9068825910931196E-2</v>
      </c>
    </row>
    <row r="2659" spans="1:8" ht="15.75">
      <c r="A2659" s="530">
        <v>2657</v>
      </c>
      <c r="B2659" s="562" t="s">
        <v>25338</v>
      </c>
      <c r="C2659" s="17" t="s">
        <v>25112</v>
      </c>
      <c r="D2659" s="17">
        <f t="shared" si="79"/>
        <v>0.98999999999999944</v>
      </c>
      <c r="E2659" s="561">
        <f t="shared" si="78"/>
        <v>2725.506072874492</v>
      </c>
      <c r="F2659" s="324">
        <v>42520</v>
      </c>
      <c r="G2659" s="3" t="s">
        <v>25302</v>
      </c>
      <c r="H2659" s="321">
        <v>0.40080971659919001</v>
      </c>
    </row>
    <row r="2660" spans="1:8" ht="15.75">
      <c r="A2660" s="526">
        <v>2658</v>
      </c>
      <c r="B2660" s="562" t="s">
        <v>25339</v>
      </c>
      <c r="C2660" s="17" t="s">
        <v>25112</v>
      </c>
      <c r="D2660" s="17">
        <f t="shared" si="79"/>
        <v>3.0000000000000124E-2</v>
      </c>
      <c r="E2660" s="561">
        <f t="shared" si="78"/>
        <v>82.591093117409244</v>
      </c>
      <c r="F2660" s="324">
        <v>42520</v>
      </c>
      <c r="G2660" s="3" t="s">
        <v>25302</v>
      </c>
      <c r="H2660" s="321">
        <v>1.21457489878543E-2</v>
      </c>
    </row>
    <row r="2661" spans="1:8" ht="15.75">
      <c r="A2661" s="530">
        <v>2659</v>
      </c>
      <c r="B2661" s="562" t="s">
        <v>13639</v>
      </c>
      <c r="C2661" s="17" t="s">
        <v>25112</v>
      </c>
      <c r="D2661" s="17">
        <f t="shared" si="79"/>
        <v>4.0000000000000084E-2</v>
      </c>
      <c r="E2661" s="561">
        <f t="shared" si="78"/>
        <v>110.12145748987875</v>
      </c>
      <c r="F2661" s="324">
        <v>42520</v>
      </c>
      <c r="G2661" s="3" t="s">
        <v>25302</v>
      </c>
      <c r="H2661" s="321">
        <v>1.6194331983805699E-2</v>
      </c>
    </row>
    <row r="2662" spans="1:8" ht="15.75">
      <c r="A2662" s="530">
        <v>2660</v>
      </c>
      <c r="B2662" s="562" t="s">
        <v>23976</v>
      </c>
      <c r="C2662" s="17" t="s">
        <v>25112</v>
      </c>
      <c r="D2662" s="17">
        <f t="shared" si="79"/>
        <v>4.0000000000000084E-2</v>
      </c>
      <c r="E2662" s="561">
        <f t="shared" si="78"/>
        <v>110.12145748987875</v>
      </c>
      <c r="F2662" s="324">
        <v>42520</v>
      </c>
      <c r="G2662" s="3" t="s">
        <v>25302</v>
      </c>
      <c r="H2662" s="321">
        <v>1.6194331983805699E-2</v>
      </c>
    </row>
    <row r="2663" spans="1:8" ht="15.75">
      <c r="A2663" s="530">
        <v>2661</v>
      </c>
      <c r="B2663" s="562" t="s">
        <v>25340</v>
      </c>
      <c r="C2663" s="17" t="s">
        <v>25112</v>
      </c>
      <c r="D2663" s="17">
        <f t="shared" si="79"/>
        <v>2.1199999999999992</v>
      </c>
      <c r="E2663" s="561">
        <f t="shared" si="78"/>
        <v>5836.43724696356</v>
      </c>
      <c r="F2663" s="324">
        <v>42520</v>
      </c>
      <c r="G2663" s="3" t="s">
        <v>25302</v>
      </c>
      <c r="H2663" s="321">
        <v>0.85829959514169996</v>
      </c>
    </row>
    <row r="2664" spans="1:8" ht="15.75">
      <c r="A2664" s="526">
        <v>2662</v>
      </c>
      <c r="B2664" s="562" t="s">
        <v>25341</v>
      </c>
      <c r="C2664" s="17" t="s">
        <v>25112</v>
      </c>
      <c r="D2664" s="17">
        <f t="shared" si="79"/>
        <v>2.7200000000000117</v>
      </c>
      <c r="E2664" s="561">
        <f t="shared" si="78"/>
        <v>7488.2591093117726</v>
      </c>
      <c r="F2664" s="324">
        <v>42520</v>
      </c>
      <c r="G2664" s="3" t="s">
        <v>25302</v>
      </c>
      <c r="H2664" s="321">
        <v>1.10121457489879</v>
      </c>
    </row>
    <row r="2665" spans="1:8" ht="15.75">
      <c r="A2665" s="530">
        <v>2663</v>
      </c>
      <c r="B2665" s="562" t="s">
        <v>25342</v>
      </c>
      <c r="C2665" s="17" t="s">
        <v>25112</v>
      </c>
      <c r="D2665" s="17">
        <f t="shared" si="79"/>
        <v>2.7200000000000117</v>
      </c>
      <c r="E2665" s="561">
        <f t="shared" si="78"/>
        <v>7488.2591093117726</v>
      </c>
      <c r="F2665" s="324">
        <v>42520</v>
      </c>
      <c r="G2665" s="3" t="s">
        <v>25302</v>
      </c>
      <c r="H2665" s="321">
        <v>1.10121457489879</v>
      </c>
    </row>
    <row r="2666" spans="1:8" ht="15.75">
      <c r="A2666" s="530">
        <v>2664</v>
      </c>
      <c r="B2666" s="562" t="s">
        <v>25343</v>
      </c>
      <c r="C2666" s="17" t="s">
        <v>25112</v>
      </c>
      <c r="D2666" s="17">
        <f t="shared" si="79"/>
        <v>2.7200000000000117</v>
      </c>
      <c r="E2666" s="561">
        <f t="shared" si="78"/>
        <v>7488.2591093117726</v>
      </c>
      <c r="F2666" s="324">
        <v>42520</v>
      </c>
      <c r="G2666" s="3" t="s">
        <v>25302</v>
      </c>
      <c r="H2666" s="321">
        <v>1.10121457489879</v>
      </c>
    </row>
    <row r="2667" spans="1:8" ht="15.75">
      <c r="A2667" s="530">
        <v>2665</v>
      </c>
      <c r="B2667" s="562" t="s">
        <v>25344</v>
      </c>
      <c r="C2667" s="17" t="s">
        <v>22996</v>
      </c>
      <c r="D2667" s="17">
        <f t="shared" si="79"/>
        <v>4.9400000000000004</v>
      </c>
      <c r="E2667" s="561">
        <f t="shared" si="78"/>
        <v>13600</v>
      </c>
      <c r="F2667" s="324">
        <v>42520</v>
      </c>
      <c r="G2667" s="3" t="s">
        <v>25302</v>
      </c>
      <c r="H2667" s="321">
        <v>2</v>
      </c>
    </row>
    <row r="2668" spans="1:8" ht="15.75">
      <c r="A2668" s="526">
        <v>2666</v>
      </c>
      <c r="B2668" s="562" t="s">
        <v>22637</v>
      </c>
      <c r="C2668" s="17" t="s">
        <v>25112</v>
      </c>
      <c r="D2668" s="17">
        <f t="shared" si="79"/>
        <v>1.8</v>
      </c>
      <c r="E2668" s="561">
        <f t="shared" si="78"/>
        <v>4955.465587044534</v>
      </c>
      <c r="F2668" s="324">
        <v>42520</v>
      </c>
      <c r="G2668" s="3" t="s">
        <v>25302</v>
      </c>
      <c r="H2668" s="321">
        <v>0.72874493927125505</v>
      </c>
    </row>
    <row r="2669" spans="1:8" ht="15.75">
      <c r="A2669" s="530">
        <v>2667</v>
      </c>
      <c r="B2669" s="562" t="s">
        <v>23875</v>
      </c>
      <c r="C2669" s="17" t="s">
        <v>25112</v>
      </c>
      <c r="D2669" s="17">
        <f t="shared" si="79"/>
        <v>4.6099999999999923</v>
      </c>
      <c r="E2669" s="561">
        <f t="shared" si="78"/>
        <v>12691.49797570848</v>
      </c>
      <c r="F2669" s="324">
        <v>42520</v>
      </c>
      <c r="G2669" s="3" t="s">
        <v>25302</v>
      </c>
      <c r="H2669" s="321">
        <v>1.8663967611336001</v>
      </c>
    </row>
    <row r="2670" spans="1:8" ht="15.75">
      <c r="A2670" s="530">
        <v>2668</v>
      </c>
      <c r="B2670" s="562" t="s">
        <v>25345</v>
      </c>
      <c r="C2670" s="17" t="s">
        <v>25112</v>
      </c>
      <c r="D2670" s="17">
        <f t="shared" si="79"/>
        <v>3.1299999999999915</v>
      </c>
      <c r="E2670" s="561">
        <f t="shared" si="78"/>
        <v>8617.0040485829722</v>
      </c>
      <c r="F2670" s="324">
        <v>42520</v>
      </c>
      <c r="G2670" s="3" t="s">
        <v>25302</v>
      </c>
      <c r="H2670" s="321">
        <v>1.26720647773279</v>
      </c>
    </row>
    <row r="2671" spans="1:8" ht="15.75">
      <c r="A2671" s="530">
        <v>2669</v>
      </c>
      <c r="B2671" s="562" t="s">
        <v>25346</v>
      </c>
      <c r="C2671" s="17" t="s">
        <v>25112</v>
      </c>
      <c r="D2671" s="17">
        <f t="shared" si="79"/>
        <v>3.0599999999999912</v>
      </c>
      <c r="E2671" s="561">
        <f t="shared" si="78"/>
        <v>8424.2914979756843</v>
      </c>
      <c r="F2671" s="324">
        <v>42520</v>
      </c>
      <c r="G2671" s="3" t="s">
        <v>25302</v>
      </c>
      <c r="H2671" s="321">
        <v>1.23886639676113</v>
      </c>
    </row>
    <row r="2672" spans="1:8" ht="15.75">
      <c r="A2672" s="526">
        <v>2670</v>
      </c>
      <c r="B2672" s="562" t="s">
        <v>25347</v>
      </c>
      <c r="C2672" s="17" t="s">
        <v>25112</v>
      </c>
      <c r="D2672" s="17">
        <f t="shared" si="79"/>
        <v>0.79999999999999916</v>
      </c>
      <c r="E2672" s="561">
        <f t="shared" si="78"/>
        <v>2202.4291497975682</v>
      </c>
      <c r="F2672" s="324">
        <v>42520</v>
      </c>
      <c r="G2672" s="3" t="s">
        <v>25302</v>
      </c>
      <c r="H2672" s="321">
        <v>0.32388663967611298</v>
      </c>
    </row>
    <row r="2673" spans="1:8" ht="15.75">
      <c r="A2673" s="530">
        <v>2671</v>
      </c>
      <c r="B2673" s="562" t="s">
        <v>25348</v>
      </c>
      <c r="C2673" s="17" t="s">
        <v>25112</v>
      </c>
      <c r="D2673" s="17">
        <f t="shared" si="79"/>
        <v>2.4999999999999898</v>
      </c>
      <c r="E2673" s="561">
        <f t="shared" si="78"/>
        <v>6882.5910931173803</v>
      </c>
      <c r="F2673" s="324">
        <v>42520</v>
      </c>
      <c r="G2673" s="3" t="s">
        <v>25302</v>
      </c>
      <c r="H2673" s="321">
        <v>1.01214574898785</v>
      </c>
    </row>
    <row r="2674" spans="1:8" ht="15.75">
      <c r="A2674" s="530">
        <v>2672</v>
      </c>
      <c r="B2674" s="562" t="s">
        <v>25349</v>
      </c>
      <c r="C2674" s="17" t="s">
        <v>25112</v>
      </c>
      <c r="D2674" s="17">
        <f t="shared" si="79"/>
        <v>3.3345000000000007</v>
      </c>
      <c r="E2674" s="561">
        <f t="shared" si="78"/>
        <v>9180</v>
      </c>
      <c r="F2674" s="324">
        <v>42520</v>
      </c>
      <c r="G2674" s="3" t="s">
        <v>25302</v>
      </c>
      <c r="H2674" s="321">
        <v>1.35</v>
      </c>
    </row>
    <row r="2675" spans="1:8" ht="15.75">
      <c r="A2675" s="530">
        <v>2673</v>
      </c>
      <c r="B2675" s="562" t="s">
        <v>25350</v>
      </c>
      <c r="C2675" s="17" t="s">
        <v>25112</v>
      </c>
      <c r="D2675" s="17">
        <f t="shared" si="79"/>
        <v>1.8900000000000008</v>
      </c>
      <c r="E2675" s="561">
        <f t="shared" si="78"/>
        <v>5203.2388663967631</v>
      </c>
      <c r="F2675" s="324">
        <v>42520</v>
      </c>
      <c r="G2675" s="3" t="s">
        <v>25302</v>
      </c>
      <c r="H2675" s="321">
        <v>0.76518218623481804</v>
      </c>
    </row>
    <row r="2676" spans="1:8" ht="15.75">
      <c r="A2676" s="526">
        <v>2674</v>
      </c>
      <c r="B2676" s="562" t="s">
        <v>13992</v>
      </c>
      <c r="C2676" s="17" t="s">
        <v>22996</v>
      </c>
      <c r="D2676" s="17">
        <f t="shared" si="79"/>
        <v>4.9400000000000004</v>
      </c>
      <c r="E2676" s="561">
        <f t="shared" si="78"/>
        <v>13600</v>
      </c>
      <c r="F2676" s="324">
        <v>42520</v>
      </c>
      <c r="G2676" s="3" t="s">
        <v>25302</v>
      </c>
      <c r="H2676" s="321">
        <v>2</v>
      </c>
    </row>
    <row r="2677" spans="1:8" ht="15.75">
      <c r="A2677" s="530">
        <v>2675</v>
      </c>
      <c r="B2677" s="562" t="s">
        <v>24339</v>
      </c>
      <c r="C2677" s="17" t="s">
        <v>22996</v>
      </c>
      <c r="D2677" s="17">
        <f t="shared" si="79"/>
        <v>4.9400000000000004</v>
      </c>
      <c r="E2677" s="561">
        <f t="shared" si="78"/>
        <v>13600</v>
      </c>
      <c r="F2677" s="324">
        <v>42520</v>
      </c>
      <c r="G2677" s="3" t="s">
        <v>25302</v>
      </c>
      <c r="H2677" s="321">
        <v>2</v>
      </c>
    </row>
    <row r="2678" spans="1:8" ht="15.75">
      <c r="A2678" s="530">
        <v>2676</v>
      </c>
      <c r="B2678" s="562" t="s">
        <v>25351</v>
      </c>
      <c r="C2678" s="17" t="s">
        <v>22996</v>
      </c>
      <c r="D2678" s="17">
        <f t="shared" si="79"/>
        <v>4.9400000000000004</v>
      </c>
      <c r="E2678" s="561">
        <f t="shared" ref="E2678:E2741" si="80">H2678*6800</f>
        <v>13600</v>
      </c>
      <c r="F2678" s="324">
        <v>42520</v>
      </c>
      <c r="G2678" s="3" t="s">
        <v>25302</v>
      </c>
      <c r="H2678" s="321">
        <v>2</v>
      </c>
    </row>
    <row r="2679" spans="1:8" ht="15.75">
      <c r="A2679" s="530">
        <v>2677</v>
      </c>
      <c r="B2679" s="562" t="s">
        <v>25352</v>
      </c>
      <c r="C2679" s="17" t="s">
        <v>25112</v>
      </c>
      <c r="D2679" s="17">
        <f t="shared" si="79"/>
        <v>1.6500000000000006</v>
      </c>
      <c r="E2679" s="561">
        <f t="shared" si="80"/>
        <v>4542.5101214574916</v>
      </c>
      <c r="F2679" s="324">
        <v>42520</v>
      </c>
      <c r="G2679" s="3" t="s">
        <v>25302</v>
      </c>
      <c r="H2679" s="321">
        <v>0.668016194331984</v>
      </c>
    </row>
    <row r="2680" spans="1:8" ht="15.75">
      <c r="A2680" s="526">
        <v>2678</v>
      </c>
      <c r="B2680" s="562" t="s">
        <v>25353</v>
      </c>
      <c r="C2680" s="17" t="s">
        <v>22996</v>
      </c>
      <c r="D2680" s="17">
        <f t="shared" si="79"/>
        <v>4.9400000000000004</v>
      </c>
      <c r="E2680" s="561">
        <f t="shared" si="80"/>
        <v>13600</v>
      </c>
      <c r="F2680" s="324">
        <v>42520</v>
      </c>
      <c r="G2680" s="3" t="s">
        <v>25302</v>
      </c>
      <c r="H2680" s="321">
        <v>2</v>
      </c>
    </row>
    <row r="2681" spans="1:8" ht="15.75">
      <c r="A2681" s="530">
        <v>2679</v>
      </c>
      <c r="B2681" s="562" t="s">
        <v>25354</v>
      </c>
      <c r="C2681" s="17" t="s">
        <v>25112</v>
      </c>
      <c r="D2681" s="17">
        <f t="shared" si="79"/>
        <v>2.3799999999999994</v>
      </c>
      <c r="E2681" s="561">
        <f t="shared" si="80"/>
        <v>6552.2267206477718</v>
      </c>
      <c r="F2681" s="324">
        <v>42520</v>
      </c>
      <c r="G2681" s="3" t="s">
        <v>25302</v>
      </c>
      <c r="H2681" s="321">
        <v>0.96356275303643701</v>
      </c>
    </row>
    <row r="2682" spans="1:8" ht="15.75">
      <c r="A2682" s="530">
        <v>2680</v>
      </c>
      <c r="B2682" s="562" t="s">
        <v>25355</v>
      </c>
      <c r="C2682" s="17" t="s">
        <v>22996</v>
      </c>
      <c r="D2682" s="17">
        <f t="shared" si="79"/>
        <v>4.9400000000000004</v>
      </c>
      <c r="E2682" s="561">
        <f t="shared" si="80"/>
        <v>13600</v>
      </c>
      <c r="F2682" s="324">
        <v>42520</v>
      </c>
      <c r="G2682" s="3" t="s">
        <v>25302</v>
      </c>
      <c r="H2682" s="321">
        <v>2</v>
      </c>
    </row>
    <row r="2683" spans="1:8" ht="15.75">
      <c r="A2683" s="530">
        <v>2681</v>
      </c>
      <c r="B2683" s="562" t="s">
        <v>25356</v>
      </c>
      <c r="C2683" s="17" t="s">
        <v>25112</v>
      </c>
      <c r="D2683" s="17">
        <f t="shared" si="79"/>
        <v>3.0200000000000053</v>
      </c>
      <c r="E2683" s="561">
        <f t="shared" si="80"/>
        <v>8314.1700404858439</v>
      </c>
      <c r="F2683" s="324">
        <v>42520</v>
      </c>
      <c r="G2683" s="3" t="s">
        <v>25302</v>
      </c>
      <c r="H2683" s="321">
        <v>1.2226720647773299</v>
      </c>
    </row>
    <row r="2684" spans="1:8" ht="15.75">
      <c r="A2684" s="526">
        <v>2682</v>
      </c>
      <c r="B2684" s="562" t="s">
        <v>25357</v>
      </c>
      <c r="C2684" s="17" t="s">
        <v>25112</v>
      </c>
      <c r="D2684" s="17">
        <f t="shared" si="79"/>
        <v>3.0200000000000053</v>
      </c>
      <c r="E2684" s="561">
        <f t="shared" si="80"/>
        <v>8314.1700404858439</v>
      </c>
      <c r="F2684" s="324">
        <v>42520</v>
      </c>
      <c r="G2684" s="3" t="s">
        <v>25302</v>
      </c>
      <c r="H2684" s="321">
        <v>1.2226720647773299</v>
      </c>
    </row>
    <row r="2685" spans="1:8" ht="15.75">
      <c r="A2685" s="530">
        <v>2683</v>
      </c>
      <c r="B2685" s="562" t="s">
        <v>24041</v>
      </c>
      <c r="C2685" s="17" t="s">
        <v>25112</v>
      </c>
      <c r="D2685" s="17">
        <f t="shared" si="79"/>
        <v>3.7100000000000111</v>
      </c>
      <c r="E2685" s="561">
        <f t="shared" si="80"/>
        <v>10213.765182186264</v>
      </c>
      <c r="F2685" s="324">
        <v>42520</v>
      </c>
      <c r="G2685" s="3" t="s">
        <v>25302</v>
      </c>
      <c r="H2685" s="321">
        <v>1.50202429149798</v>
      </c>
    </row>
    <row r="2686" spans="1:8" ht="15.75">
      <c r="A2686" s="530">
        <v>2684</v>
      </c>
      <c r="B2686" s="562" t="s">
        <v>25358</v>
      </c>
      <c r="C2686" s="17" t="s">
        <v>22996</v>
      </c>
      <c r="D2686" s="17">
        <f t="shared" si="79"/>
        <v>4.9400000000000004</v>
      </c>
      <c r="E2686" s="561">
        <f t="shared" si="80"/>
        <v>13600</v>
      </c>
      <c r="F2686" s="324">
        <v>42520</v>
      </c>
      <c r="G2686" s="3" t="s">
        <v>25302</v>
      </c>
      <c r="H2686" s="321">
        <v>2</v>
      </c>
    </row>
    <row r="2687" spans="1:8" ht="15.75">
      <c r="A2687" s="530">
        <v>2685</v>
      </c>
      <c r="B2687" s="562" t="s">
        <v>25359</v>
      </c>
      <c r="C2687" s="17" t="s">
        <v>25112</v>
      </c>
      <c r="D2687" s="17">
        <f t="shared" si="79"/>
        <v>3.8299999999999934</v>
      </c>
      <c r="E2687" s="561">
        <f t="shared" si="80"/>
        <v>10544.129554655852</v>
      </c>
      <c r="F2687" s="324">
        <v>42520</v>
      </c>
      <c r="G2687" s="3" t="s">
        <v>25302</v>
      </c>
      <c r="H2687" s="321">
        <v>1.5506072874493899</v>
      </c>
    </row>
    <row r="2688" spans="1:8" ht="15.75">
      <c r="A2688" s="526">
        <v>2686</v>
      </c>
      <c r="B2688" s="562" t="s">
        <v>25360</v>
      </c>
      <c r="C2688" s="17" t="s">
        <v>25112</v>
      </c>
      <c r="D2688" s="17">
        <f t="shared" si="79"/>
        <v>3.8299999999999934</v>
      </c>
      <c r="E2688" s="561">
        <f t="shared" si="80"/>
        <v>10544.129554655852</v>
      </c>
      <c r="F2688" s="324">
        <v>42520</v>
      </c>
      <c r="G2688" s="3" t="s">
        <v>25302</v>
      </c>
      <c r="H2688" s="321">
        <v>1.5506072874493899</v>
      </c>
    </row>
    <row r="2689" spans="1:8" ht="15.75">
      <c r="A2689" s="530">
        <v>2687</v>
      </c>
      <c r="B2689" s="562" t="s">
        <v>25321</v>
      </c>
      <c r="C2689" s="17" t="s">
        <v>25112</v>
      </c>
      <c r="D2689" s="17">
        <f t="shared" si="79"/>
        <v>3.8299999999999934</v>
      </c>
      <c r="E2689" s="561">
        <f t="shared" si="80"/>
        <v>10544.129554655852</v>
      </c>
      <c r="F2689" s="324">
        <v>42520</v>
      </c>
      <c r="G2689" s="3" t="s">
        <v>25302</v>
      </c>
      <c r="H2689" s="321">
        <v>1.5506072874493899</v>
      </c>
    </row>
    <row r="2690" spans="1:8" ht="15.75">
      <c r="A2690" s="530">
        <v>2688</v>
      </c>
      <c r="B2690" s="562" t="s">
        <v>25361</v>
      </c>
      <c r="C2690" s="17" t="s">
        <v>22996</v>
      </c>
      <c r="D2690" s="17">
        <f t="shared" si="79"/>
        <v>4.9400000000000004</v>
      </c>
      <c r="E2690" s="561">
        <f t="shared" si="80"/>
        <v>13600</v>
      </c>
      <c r="F2690" s="324">
        <v>42520</v>
      </c>
      <c r="G2690" s="3" t="s">
        <v>25302</v>
      </c>
      <c r="H2690" s="321">
        <v>2</v>
      </c>
    </row>
    <row r="2691" spans="1:8" ht="15.75">
      <c r="A2691" s="530">
        <v>2689</v>
      </c>
      <c r="B2691" s="562" t="s">
        <v>25362</v>
      </c>
      <c r="C2691" s="17" t="s">
        <v>22996</v>
      </c>
      <c r="D2691" s="17">
        <f t="shared" si="79"/>
        <v>4.9400000000000004</v>
      </c>
      <c r="E2691" s="561">
        <f t="shared" si="80"/>
        <v>13600</v>
      </c>
      <c r="F2691" s="324">
        <v>42520</v>
      </c>
      <c r="G2691" s="3" t="s">
        <v>25302</v>
      </c>
      <c r="H2691" s="321">
        <v>2</v>
      </c>
    </row>
    <row r="2692" spans="1:8" ht="15.75">
      <c r="A2692" s="526">
        <v>2690</v>
      </c>
      <c r="B2692" s="562" t="s">
        <v>25363</v>
      </c>
      <c r="C2692" s="17" t="s">
        <v>25112</v>
      </c>
      <c r="D2692" s="17">
        <f t="shared" si="79"/>
        <v>2.7799999999999905</v>
      </c>
      <c r="E2692" s="561">
        <f t="shared" si="80"/>
        <v>7653.4412955465314</v>
      </c>
      <c r="F2692" s="324">
        <v>42520</v>
      </c>
      <c r="G2692" s="3" t="s">
        <v>25302</v>
      </c>
      <c r="H2692" s="321">
        <v>1.1255060728744899</v>
      </c>
    </row>
    <row r="2693" spans="1:8" ht="15.75">
      <c r="A2693" s="530">
        <v>2691</v>
      </c>
      <c r="B2693" s="562" t="s">
        <v>25364</v>
      </c>
      <c r="C2693" s="17" t="s">
        <v>25112</v>
      </c>
      <c r="D2693" s="17">
        <f t="shared" ref="D2693:D2756" si="81">H2693*2.47</f>
        <v>1.1400000000000012</v>
      </c>
      <c r="E2693" s="561">
        <f t="shared" si="80"/>
        <v>3138.4615384615417</v>
      </c>
      <c r="F2693" s="324">
        <v>42520</v>
      </c>
      <c r="G2693" s="3" t="s">
        <v>25302</v>
      </c>
      <c r="H2693" s="321">
        <v>0.46153846153846201</v>
      </c>
    </row>
    <row r="2694" spans="1:8" ht="15.75">
      <c r="A2694" s="530">
        <v>2692</v>
      </c>
      <c r="B2694" s="562" t="s">
        <v>25365</v>
      </c>
      <c r="C2694" s="17" t="s">
        <v>25112</v>
      </c>
      <c r="D2694" s="17">
        <f t="shared" si="81"/>
        <v>2.0199999999999996</v>
      </c>
      <c r="E2694" s="561">
        <f t="shared" si="80"/>
        <v>5561.1336032388645</v>
      </c>
      <c r="F2694" s="324">
        <v>42520</v>
      </c>
      <c r="G2694" s="3" t="s">
        <v>25302</v>
      </c>
      <c r="H2694" s="321">
        <v>0.81781376518218596</v>
      </c>
    </row>
    <row r="2695" spans="1:8" ht="15.75">
      <c r="A2695" s="530">
        <v>2693</v>
      </c>
      <c r="B2695" s="562" t="s">
        <v>25366</v>
      </c>
      <c r="C2695" s="17" t="s">
        <v>25112</v>
      </c>
      <c r="D2695" s="17">
        <f t="shared" si="81"/>
        <v>2.0199999999999996</v>
      </c>
      <c r="E2695" s="561">
        <f t="shared" si="80"/>
        <v>5561.1336032388645</v>
      </c>
      <c r="F2695" s="324">
        <v>42520</v>
      </c>
      <c r="G2695" s="3" t="s">
        <v>25302</v>
      </c>
      <c r="H2695" s="321">
        <v>0.81781376518218596</v>
      </c>
    </row>
    <row r="2696" spans="1:8" ht="15.75">
      <c r="A2696" s="526">
        <v>2694</v>
      </c>
      <c r="B2696" s="562" t="s">
        <v>25367</v>
      </c>
      <c r="C2696" s="17" t="s">
        <v>25112</v>
      </c>
      <c r="D2696" s="17">
        <f t="shared" si="81"/>
        <v>3.3199999999999994</v>
      </c>
      <c r="E2696" s="561">
        <f t="shared" si="80"/>
        <v>9140.080971659916</v>
      </c>
      <c r="F2696" s="324">
        <v>42520</v>
      </c>
      <c r="G2696" s="3" t="s">
        <v>25302</v>
      </c>
      <c r="H2696" s="321">
        <v>1.34412955465587</v>
      </c>
    </row>
    <row r="2697" spans="1:8" ht="15.75">
      <c r="A2697" s="530">
        <v>2695</v>
      </c>
      <c r="B2697" s="562" t="s">
        <v>17062</v>
      </c>
      <c r="C2697" s="17" t="s">
        <v>25112</v>
      </c>
      <c r="D2697" s="17">
        <f t="shared" si="81"/>
        <v>3.3199999999999994</v>
      </c>
      <c r="E2697" s="561">
        <f t="shared" si="80"/>
        <v>9140.080971659916</v>
      </c>
      <c r="F2697" s="324">
        <v>42520</v>
      </c>
      <c r="G2697" s="3" t="s">
        <v>25302</v>
      </c>
      <c r="H2697" s="321">
        <v>1.34412955465587</v>
      </c>
    </row>
    <row r="2698" spans="1:8" ht="15.75">
      <c r="A2698" s="530">
        <v>2696</v>
      </c>
      <c r="B2698" s="562" t="s">
        <v>25368</v>
      </c>
      <c r="C2698" s="17" t="s">
        <v>25112</v>
      </c>
      <c r="D2698" s="17">
        <f t="shared" si="81"/>
        <v>1.2</v>
      </c>
      <c r="E2698" s="561">
        <f t="shared" si="80"/>
        <v>3303.643724696356</v>
      </c>
      <c r="F2698" s="324">
        <v>42520</v>
      </c>
      <c r="G2698" s="3" t="s">
        <v>25302</v>
      </c>
      <c r="H2698" s="321">
        <v>0.48582995951417002</v>
      </c>
    </row>
    <row r="2699" spans="1:8" ht="15.75">
      <c r="A2699" s="530">
        <v>2697</v>
      </c>
      <c r="B2699" s="562" t="s">
        <v>25369</v>
      </c>
      <c r="C2699" s="17" t="s">
        <v>25112</v>
      </c>
      <c r="D2699" s="17">
        <f t="shared" si="81"/>
        <v>1.2100000000000013</v>
      </c>
      <c r="E2699" s="561">
        <f t="shared" si="80"/>
        <v>3331.1740890688293</v>
      </c>
      <c r="F2699" s="324">
        <v>42520</v>
      </c>
      <c r="G2699" s="3" t="s">
        <v>25302</v>
      </c>
      <c r="H2699" s="321">
        <v>0.48987854251012197</v>
      </c>
    </row>
    <row r="2700" spans="1:8" ht="15.75">
      <c r="A2700" s="526">
        <v>2698</v>
      </c>
      <c r="B2700" s="562" t="s">
        <v>24554</v>
      </c>
      <c r="C2700" s="17" t="s">
        <v>22996</v>
      </c>
      <c r="D2700" s="17">
        <f t="shared" si="81"/>
        <v>4.9400000000000004</v>
      </c>
      <c r="E2700" s="561">
        <f t="shared" si="80"/>
        <v>13600</v>
      </c>
      <c r="F2700" s="324">
        <v>42520</v>
      </c>
      <c r="G2700" s="3" t="s">
        <v>25302</v>
      </c>
      <c r="H2700" s="321">
        <v>2</v>
      </c>
    </row>
    <row r="2701" spans="1:8" ht="15.75">
      <c r="A2701" s="530">
        <v>2699</v>
      </c>
      <c r="B2701" s="562" t="s">
        <v>25370</v>
      </c>
      <c r="C2701" s="17" t="s">
        <v>22996</v>
      </c>
      <c r="D2701" s="17">
        <f t="shared" si="81"/>
        <v>4.9400000000000004</v>
      </c>
      <c r="E2701" s="561">
        <f t="shared" si="80"/>
        <v>13600</v>
      </c>
      <c r="F2701" s="324">
        <v>42520</v>
      </c>
      <c r="G2701" s="3" t="s">
        <v>25302</v>
      </c>
      <c r="H2701" s="321">
        <v>2</v>
      </c>
    </row>
    <row r="2702" spans="1:8" ht="15.75">
      <c r="A2702" s="530">
        <v>2700</v>
      </c>
      <c r="B2702" s="562" t="s">
        <v>25371</v>
      </c>
      <c r="C2702" s="17" t="s">
        <v>25112</v>
      </c>
      <c r="D2702" s="17">
        <f t="shared" si="81"/>
        <v>2.09</v>
      </c>
      <c r="E2702" s="561">
        <f t="shared" si="80"/>
        <v>5753.8461538461534</v>
      </c>
      <c r="F2702" s="324">
        <v>42520</v>
      </c>
      <c r="G2702" s="3" t="s">
        <v>25302</v>
      </c>
      <c r="H2702" s="321">
        <v>0.84615384615384603</v>
      </c>
    </row>
    <row r="2703" spans="1:8" ht="15.75">
      <c r="A2703" s="530">
        <v>2701</v>
      </c>
      <c r="B2703" s="562" t="s">
        <v>25372</v>
      </c>
      <c r="C2703" s="17" t="s">
        <v>25112</v>
      </c>
      <c r="D2703" s="17">
        <f t="shared" si="81"/>
        <v>1.6500000000000006</v>
      </c>
      <c r="E2703" s="561">
        <f t="shared" si="80"/>
        <v>4542.5101214574916</v>
      </c>
      <c r="F2703" s="324">
        <v>42520</v>
      </c>
      <c r="G2703" s="3" t="s">
        <v>25302</v>
      </c>
      <c r="H2703" s="321">
        <v>0.668016194331984</v>
      </c>
    </row>
    <row r="2704" spans="1:8" ht="15.75">
      <c r="A2704" s="526">
        <v>2702</v>
      </c>
      <c r="B2704" s="562" t="s">
        <v>23875</v>
      </c>
      <c r="C2704" s="17" t="s">
        <v>25112</v>
      </c>
      <c r="D2704" s="17">
        <f t="shared" si="81"/>
        <v>1.56</v>
      </c>
      <c r="E2704" s="561">
        <f t="shared" si="80"/>
        <v>4294.7368421052633</v>
      </c>
      <c r="F2704" s="324">
        <v>42520</v>
      </c>
      <c r="G2704" s="3" t="s">
        <v>25302</v>
      </c>
      <c r="H2704" s="321">
        <v>0.63157894736842102</v>
      </c>
    </row>
    <row r="2705" spans="1:8" ht="15.75">
      <c r="A2705" s="530">
        <v>2703</v>
      </c>
      <c r="B2705" s="562" t="s">
        <v>25373</v>
      </c>
      <c r="C2705" s="17" t="s">
        <v>25112</v>
      </c>
      <c r="D2705" s="17">
        <f t="shared" si="81"/>
        <v>4.0100000000000051</v>
      </c>
      <c r="E2705" s="561">
        <f t="shared" si="80"/>
        <v>11039.676113360336</v>
      </c>
      <c r="F2705" s="324">
        <v>42520</v>
      </c>
      <c r="G2705" s="3" t="s">
        <v>25302</v>
      </c>
      <c r="H2705" s="321">
        <v>1.6234817813765201</v>
      </c>
    </row>
    <row r="2706" spans="1:8" ht="15.75">
      <c r="A2706" s="530">
        <v>2704</v>
      </c>
      <c r="B2706" s="562" t="s">
        <v>25374</v>
      </c>
      <c r="C2706" s="17" t="s">
        <v>25112</v>
      </c>
      <c r="D2706" s="17">
        <f t="shared" si="81"/>
        <v>1.3199999999999998</v>
      </c>
      <c r="E2706" s="561">
        <f t="shared" si="80"/>
        <v>3634.0080971659913</v>
      </c>
      <c r="F2706" s="324">
        <v>42520</v>
      </c>
      <c r="G2706" s="3" t="s">
        <v>25302</v>
      </c>
      <c r="H2706" s="321">
        <v>0.53441295546558698</v>
      </c>
    </row>
    <row r="2707" spans="1:8" ht="15.75">
      <c r="A2707" s="530">
        <v>2705</v>
      </c>
      <c r="B2707" s="562" t="s">
        <v>25339</v>
      </c>
      <c r="C2707" s="17" t="s">
        <v>22996</v>
      </c>
      <c r="D2707" s="17">
        <f t="shared" si="81"/>
        <v>4.9400000000000004</v>
      </c>
      <c r="E2707" s="561">
        <f t="shared" si="80"/>
        <v>13600</v>
      </c>
      <c r="F2707" s="324">
        <v>42520</v>
      </c>
      <c r="G2707" s="3" t="s">
        <v>25302</v>
      </c>
      <c r="H2707" s="321">
        <v>2</v>
      </c>
    </row>
    <row r="2708" spans="1:8" ht="15.75">
      <c r="A2708" s="526">
        <v>2706</v>
      </c>
      <c r="B2708" s="562" t="s">
        <v>25375</v>
      </c>
      <c r="C2708" s="17" t="s">
        <v>25112</v>
      </c>
      <c r="D2708" s="17">
        <f t="shared" si="81"/>
        <v>3.080000000000009</v>
      </c>
      <c r="E2708" s="561">
        <f t="shared" si="80"/>
        <v>8479.3522267206718</v>
      </c>
      <c r="F2708" s="324">
        <v>42520</v>
      </c>
      <c r="G2708" s="3" t="s">
        <v>25302</v>
      </c>
      <c r="H2708" s="321">
        <v>1.24696356275304</v>
      </c>
    </row>
    <row r="2709" spans="1:8" ht="15.75">
      <c r="A2709" s="530">
        <v>2707</v>
      </c>
      <c r="B2709" s="562" t="s">
        <v>25376</v>
      </c>
      <c r="C2709" s="17" t="s">
        <v>25112</v>
      </c>
      <c r="D2709" s="17">
        <f t="shared" si="81"/>
        <v>3.080000000000009</v>
      </c>
      <c r="E2709" s="561">
        <f t="shared" si="80"/>
        <v>8479.3522267206718</v>
      </c>
      <c r="F2709" s="324">
        <v>42520</v>
      </c>
      <c r="G2709" s="3" t="s">
        <v>25302</v>
      </c>
      <c r="H2709" s="321">
        <v>1.24696356275304</v>
      </c>
    </row>
    <row r="2710" spans="1:8" ht="15.75">
      <c r="A2710" s="530">
        <v>2708</v>
      </c>
      <c r="B2710" s="562" t="s">
        <v>25335</v>
      </c>
      <c r="C2710" s="17" t="s">
        <v>25112</v>
      </c>
      <c r="D2710" s="17">
        <f t="shared" si="81"/>
        <v>3.1600000000000059</v>
      </c>
      <c r="E2710" s="561">
        <f t="shared" si="80"/>
        <v>8699.5951417004198</v>
      </c>
      <c r="F2710" s="324">
        <v>42520</v>
      </c>
      <c r="G2710" s="3" t="s">
        <v>25302</v>
      </c>
      <c r="H2710" s="321">
        <v>1.2793522267206501</v>
      </c>
    </row>
    <row r="2711" spans="1:8" ht="15.75">
      <c r="A2711" s="530">
        <v>2709</v>
      </c>
      <c r="B2711" s="562" t="s">
        <v>25377</v>
      </c>
      <c r="C2711" s="17" t="s">
        <v>25112</v>
      </c>
      <c r="D2711" s="17">
        <f t="shared" si="81"/>
        <v>2.8900000000000015</v>
      </c>
      <c r="E2711" s="561">
        <f t="shared" si="80"/>
        <v>7956.275303643728</v>
      </c>
      <c r="F2711" s="324">
        <v>42520</v>
      </c>
      <c r="G2711" s="3" t="s">
        <v>25302</v>
      </c>
      <c r="H2711" s="321">
        <v>1.17004048582996</v>
      </c>
    </row>
    <row r="2712" spans="1:8" ht="15.75">
      <c r="A2712" s="526">
        <v>2710</v>
      </c>
      <c r="B2712" s="562" t="s">
        <v>25378</v>
      </c>
      <c r="C2712" s="17" t="s">
        <v>25112</v>
      </c>
      <c r="D2712" s="17">
        <f t="shared" si="81"/>
        <v>2.8900000000000015</v>
      </c>
      <c r="E2712" s="561">
        <f t="shared" si="80"/>
        <v>7956.275303643728</v>
      </c>
      <c r="F2712" s="324">
        <v>42520</v>
      </c>
      <c r="G2712" s="3" t="s">
        <v>25302</v>
      </c>
      <c r="H2712" s="321">
        <v>1.17004048582996</v>
      </c>
    </row>
    <row r="2713" spans="1:8" ht="15.75">
      <c r="A2713" s="530">
        <v>2711</v>
      </c>
      <c r="B2713" s="562" t="s">
        <v>25379</v>
      </c>
      <c r="C2713" s="17" t="s">
        <v>25112</v>
      </c>
      <c r="D2713" s="17">
        <f t="shared" si="81"/>
        <v>2.8900000000000015</v>
      </c>
      <c r="E2713" s="561">
        <f t="shared" si="80"/>
        <v>7956.275303643728</v>
      </c>
      <c r="F2713" s="324">
        <v>42520</v>
      </c>
      <c r="G2713" s="3" t="s">
        <v>25302</v>
      </c>
      <c r="H2713" s="321">
        <v>1.17004048582996</v>
      </c>
    </row>
    <row r="2714" spans="1:8" ht="15.75">
      <c r="A2714" s="530">
        <v>2712</v>
      </c>
      <c r="B2714" s="562" t="s">
        <v>25380</v>
      </c>
      <c r="C2714" s="17" t="s">
        <v>25112</v>
      </c>
      <c r="D2714" s="17">
        <f t="shared" si="81"/>
        <v>2.8800000000000048</v>
      </c>
      <c r="E2714" s="561">
        <f t="shared" si="80"/>
        <v>7928.7449392712679</v>
      </c>
      <c r="F2714" s="324">
        <v>42520</v>
      </c>
      <c r="G2714" s="3" t="s">
        <v>25302</v>
      </c>
      <c r="H2714" s="321">
        <v>1.16599190283401</v>
      </c>
    </row>
    <row r="2715" spans="1:8" ht="15.75">
      <c r="A2715" s="530">
        <v>2713</v>
      </c>
      <c r="B2715" s="562" t="s">
        <v>13639</v>
      </c>
      <c r="C2715" s="17" t="s">
        <v>25112</v>
      </c>
      <c r="D2715" s="17">
        <f t="shared" si="81"/>
        <v>1.1799999999999995</v>
      </c>
      <c r="E2715" s="561">
        <f t="shared" si="80"/>
        <v>3248.5829959514158</v>
      </c>
      <c r="F2715" s="324">
        <v>42520</v>
      </c>
      <c r="G2715" s="3" t="s">
        <v>25302</v>
      </c>
      <c r="H2715" s="321">
        <v>0.477732793522267</v>
      </c>
    </row>
    <row r="2716" spans="1:8" ht="15.75">
      <c r="A2716" s="526">
        <v>2714</v>
      </c>
      <c r="B2716" s="562" t="s">
        <v>25381</v>
      </c>
      <c r="C2716" s="17" t="s">
        <v>25112</v>
      </c>
      <c r="D2716" s="17">
        <f t="shared" si="81"/>
        <v>2.8898999999999999</v>
      </c>
      <c r="E2716" s="561">
        <f t="shared" si="80"/>
        <v>7955.9999999999991</v>
      </c>
      <c r="F2716" s="324">
        <v>42520</v>
      </c>
      <c r="G2716" s="3" t="s">
        <v>25302</v>
      </c>
      <c r="H2716" s="321">
        <v>1.17</v>
      </c>
    </row>
    <row r="2717" spans="1:8" ht="15.75">
      <c r="A2717" s="530">
        <v>2715</v>
      </c>
      <c r="B2717" s="562" t="s">
        <v>3535</v>
      </c>
      <c r="C2717" s="17" t="s">
        <v>25112</v>
      </c>
      <c r="D2717" s="17">
        <f t="shared" si="81"/>
        <v>0.24999999999999897</v>
      </c>
      <c r="E2717" s="561">
        <f t="shared" si="80"/>
        <v>688.25910931173803</v>
      </c>
      <c r="F2717" s="324">
        <v>42520</v>
      </c>
      <c r="G2717" s="3" t="s">
        <v>25302</v>
      </c>
      <c r="H2717" s="321">
        <v>0.10121457489878501</v>
      </c>
    </row>
    <row r="2718" spans="1:8" ht="15.75">
      <c r="A2718" s="530">
        <v>2716</v>
      </c>
      <c r="B2718" s="562" t="s">
        <v>25382</v>
      </c>
      <c r="C2718" s="17" t="s">
        <v>25112</v>
      </c>
      <c r="D2718" s="17">
        <f t="shared" si="81"/>
        <v>0.4000000000000008</v>
      </c>
      <c r="E2718" s="561">
        <f t="shared" si="80"/>
        <v>1101.2145748987875</v>
      </c>
      <c r="F2718" s="324">
        <v>42520</v>
      </c>
      <c r="G2718" s="3" t="s">
        <v>25302</v>
      </c>
      <c r="H2718" s="321">
        <v>0.16194331983805699</v>
      </c>
    </row>
    <row r="2719" spans="1:8" ht="15.75">
      <c r="A2719" s="530">
        <v>2717</v>
      </c>
      <c r="B2719" s="562" t="s">
        <v>25383</v>
      </c>
      <c r="C2719" s="17" t="s">
        <v>22996</v>
      </c>
      <c r="D2719" s="17">
        <f t="shared" si="81"/>
        <v>4.9400000000000004</v>
      </c>
      <c r="E2719" s="561">
        <f t="shared" si="80"/>
        <v>13600</v>
      </c>
      <c r="F2719" s="324">
        <v>42520</v>
      </c>
      <c r="G2719" s="3" t="s">
        <v>25302</v>
      </c>
      <c r="H2719" s="321">
        <v>2</v>
      </c>
    </row>
    <row r="2720" spans="1:8" ht="15.75">
      <c r="A2720" s="526">
        <v>2718</v>
      </c>
      <c r="B2720" s="562" t="s">
        <v>25384</v>
      </c>
      <c r="C2720" s="17" t="s">
        <v>25112</v>
      </c>
      <c r="D2720" s="17">
        <f t="shared" si="81"/>
        <v>0.86999999999999933</v>
      </c>
      <c r="E2720" s="561">
        <f t="shared" si="80"/>
        <v>2395.1417004048562</v>
      </c>
      <c r="F2720" s="324">
        <v>42520</v>
      </c>
      <c r="G2720" s="3" t="s">
        <v>25302</v>
      </c>
      <c r="H2720" s="321">
        <v>0.352226720647773</v>
      </c>
    </row>
    <row r="2721" spans="1:8" ht="15.75">
      <c r="A2721" s="530">
        <v>2719</v>
      </c>
      <c r="B2721" s="562" t="s">
        <v>25385</v>
      </c>
      <c r="C2721" s="17" t="s">
        <v>25112</v>
      </c>
      <c r="D2721" s="17">
        <f t="shared" si="81"/>
        <v>0.57999999999999952</v>
      </c>
      <c r="E2721" s="561">
        <f t="shared" si="80"/>
        <v>1596.7611336032376</v>
      </c>
      <c r="F2721" s="324">
        <v>42520</v>
      </c>
      <c r="G2721" s="3" t="s">
        <v>25302</v>
      </c>
      <c r="H2721" s="321">
        <v>0.23481781376518199</v>
      </c>
    </row>
    <row r="2722" spans="1:8" ht="15.75">
      <c r="A2722" s="530">
        <v>2720</v>
      </c>
      <c r="B2722" s="562" t="s">
        <v>25346</v>
      </c>
      <c r="C2722" s="17" t="s">
        <v>25112</v>
      </c>
      <c r="D2722" s="17">
        <f t="shared" si="81"/>
        <v>3.0300000000000016</v>
      </c>
      <c r="E2722" s="561">
        <f t="shared" si="80"/>
        <v>8341.700404858304</v>
      </c>
      <c r="F2722" s="324">
        <v>42520</v>
      </c>
      <c r="G2722" s="3" t="s">
        <v>25302</v>
      </c>
      <c r="H2722" s="321">
        <v>1.2267206477732799</v>
      </c>
    </row>
    <row r="2723" spans="1:8" ht="15.75">
      <c r="A2723" s="530">
        <v>2721</v>
      </c>
      <c r="B2723" s="562" t="s">
        <v>25386</v>
      </c>
      <c r="C2723" s="17" t="s">
        <v>25112</v>
      </c>
      <c r="D2723" s="17">
        <f t="shared" si="81"/>
        <v>1.1500000000000004</v>
      </c>
      <c r="E2723" s="561">
        <f t="shared" si="80"/>
        <v>3165.9919028340087</v>
      </c>
      <c r="F2723" s="324">
        <v>42520</v>
      </c>
      <c r="G2723" s="3" t="s">
        <v>25302</v>
      </c>
      <c r="H2723" s="321">
        <v>0.46558704453441302</v>
      </c>
    </row>
    <row r="2724" spans="1:8" ht="15.75">
      <c r="A2724" s="526">
        <v>2722</v>
      </c>
      <c r="B2724" s="562" t="s">
        <v>25387</v>
      </c>
      <c r="C2724" s="17" t="s">
        <v>25112</v>
      </c>
      <c r="D2724" s="17">
        <f t="shared" si="81"/>
        <v>1.1500000000000004</v>
      </c>
      <c r="E2724" s="561">
        <f t="shared" si="80"/>
        <v>3165.9919028340087</v>
      </c>
      <c r="F2724" s="324">
        <v>42520</v>
      </c>
      <c r="G2724" s="3" t="s">
        <v>25302</v>
      </c>
      <c r="H2724" s="321">
        <v>0.46558704453441302</v>
      </c>
    </row>
    <row r="2725" spans="1:8" ht="15.75">
      <c r="A2725" s="530">
        <v>2723</v>
      </c>
      <c r="B2725" s="562" t="s">
        <v>17243</v>
      </c>
      <c r="C2725" s="17" t="s">
        <v>25112</v>
      </c>
      <c r="D2725" s="17">
        <f t="shared" si="81"/>
        <v>0.2600000000000004</v>
      </c>
      <c r="E2725" s="561">
        <f t="shared" si="80"/>
        <v>715.78947368421166</v>
      </c>
      <c r="F2725" s="324">
        <v>42520</v>
      </c>
      <c r="G2725" s="3" t="s">
        <v>25302</v>
      </c>
      <c r="H2725" s="321">
        <v>0.105263157894737</v>
      </c>
    </row>
    <row r="2726" spans="1:8" ht="15.75">
      <c r="A2726" s="530">
        <v>2724</v>
      </c>
      <c r="B2726" s="562" t="s">
        <v>17243</v>
      </c>
      <c r="C2726" s="17" t="s">
        <v>25112</v>
      </c>
      <c r="D2726" s="17">
        <f t="shared" si="81"/>
        <v>0.24</v>
      </c>
      <c r="E2726" s="561">
        <f t="shared" si="80"/>
        <v>660.72874493927122</v>
      </c>
      <c r="F2726" s="324">
        <v>42520</v>
      </c>
      <c r="G2726" s="3" t="s">
        <v>25302</v>
      </c>
      <c r="H2726" s="321">
        <v>9.7165991902833995E-2</v>
      </c>
    </row>
    <row r="2727" spans="1:8" ht="15.75">
      <c r="A2727" s="530">
        <v>2725</v>
      </c>
      <c r="B2727" s="562" t="s">
        <v>25388</v>
      </c>
      <c r="C2727" s="17" t="s">
        <v>25112</v>
      </c>
      <c r="D2727" s="17">
        <f t="shared" si="81"/>
        <v>0.3899999999999994</v>
      </c>
      <c r="E2727" s="561">
        <f t="shared" si="80"/>
        <v>1073.684210526314</v>
      </c>
      <c r="F2727" s="554">
        <v>42520</v>
      </c>
      <c r="G2727" s="3" t="s">
        <v>25302</v>
      </c>
      <c r="H2727" s="321">
        <v>0.157894736842105</v>
      </c>
    </row>
    <row r="2728" spans="1:8" ht="15.75">
      <c r="A2728" s="526">
        <v>2726</v>
      </c>
      <c r="B2728" s="562" t="s">
        <v>25345</v>
      </c>
      <c r="C2728" s="17" t="s">
        <v>25112</v>
      </c>
      <c r="D2728" s="17">
        <f t="shared" si="81"/>
        <v>0.62000000000000044</v>
      </c>
      <c r="E2728" s="561">
        <f t="shared" si="80"/>
        <v>1706.8825910931184</v>
      </c>
      <c r="F2728" s="554">
        <v>42520</v>
      </c>
      <c r="G2728" s="3" t="s">
        <v>25302</v>
      </c>
      <c r="H2728" s="321">
        <v>0.251012145748988</v>
      </c>
    </row>
    <row r="2729" spans="1:8" ht="15.75">
      <c r="A2729" s="530">
        <v>2727</v>
      </c>
      <c r="B2729" s="562" t="s">
        <v>25389</v>
      </c>
      <c r="C2729" s="17" t="s">
        <v>25112</v>
      </c>
      <c r="D2729" s="17">
        <f t="shared" si="81"/>
        <v>0.29999999999999877</v>
      </c>
      <c r="E2729" s="561">
        <f t="shared" si="80"/>
        <v>825.91093117408559</v>
      </c>
      <c r="F2729" s="554">
        <v>42520</v>
      </c>
      <c r="G2729" s="3" t="s">
        <v>25302</v>
      </c>
      <c r="H2729" s="321">
        <v>0.121457489878542</v>
      </c>
    </row>
    <row r="2730" spans="1:8" ht="15.75">
      <c r="A2730" s="530">
        <v>2728</v>
      </c>
      <c r="B2730" s="562" t="s">
        <v>25382</v>
      </c>
      <c r="C2730" s="17" t="s">
        <v>25112</v>
      </c>
      <c r="D2730" s="17">
        <f t="shared" si="81"/>
        <v>0.35000000000000098</v>
      </c>
      <c r="E2730" s="561">
        <f t="shared" si="80"/>
        <v>963.56275303643997</v>
      </c>
      <c r="F2730" s="554">
        <v>42520</v>
      </c>
      <c r="G2730" s="3" t="s">
        <v>25302</v>
      </c>
      <c r="H2730" s="321">
        <v>0.14170040485829999</v>
      </c>
    </row>
    <row r="2731" spans="1:8" ht="15.75">
      <c r="A2731" s="530">
        <v>2729</v>
      </c>
      <c r="B2731" s="562" t="s">
        <v>25315</v>
      </c>
      <c r="C2731" s="17" t="s">
        <v>25112</v>
      </c>
      <c r="D2731" s="17">
        <f t="shared" si="81"/>
        <v>1.1400000000000012</v>
      </c>
      <c r="E2731" s="561">
        <f t="shared" si="80"/>
        <v>3138.4615384615417</v>
      </c>
      <c r="F2731" s="554">
        <v>42520</v>
      </c>
      <c r="G2731" s="3" t="s">
        <v>25302</v>
      </c>
      <c r="H2731" s="321">
        <v>0.46153846153846201</v>
      </c>
    </row>
    <row r="2732" spans="1:8" ht="15.75">
      <c r="A2732" s="526">
        <v>2730</v>
      </c>
      <c r="B2732" s="562" t="s">
        <v>14246</v>
      </c>
      <c r="C2732" s="17" t="s">
        <v>25112</v>
      </c>
      <c r="D2732" s="17">
        <f t="shared" si="81"/>
        <v>1.0200000000000011</v>
      </c>
      <c r="E2732" s="561">
        <f t="shared" si="80"/>
        <v>2808.097165991906</v>
      </c>
      <c r="F2732" s="554">
        <v>42520</v>
      </c>
      <c r="G2732" s="3" t="s">
        <v>25302</v>
      </c>
      <c r="H2732" s="321">
        <v>0.41295546558704499</v>
      </c>
    </row>
    <row r="2733" spans="1:8" ht="15.75">
      <c r="A2733" s="530">
        <v>2731</v>
      </c>
      <c r="B2733" s="562" t="s">
        <v>24514</v>
      </c>
      <c r="C2733" s="17" t="s">
        <v>25112</v>
      </c>
      <c r="D2733" s="17">
        <f t="shared" si="81"/>
        <v>0.40999999999999981</v>
      </c>
      <c r="E2733" s="561">
        <f t="shared" si="80"/>
        <v>1128.7449392712545</v>
      </c>
      <c r="F2733" s="554">
        <v>42520</v>
      </c>
      <c r="G2733" s="3" t="s">
        <v>25302</v>
      </c>
      <c r="H2733" s="321">
        <v>0.165991902834008</v>
      </c>
    </row>
    <row r="2734" spans="1:8" ht="15.75">
      <c r="A2734" s="530">
        <v>2732</v>
      </c>
      <c r="B2734" s="562" t="s">
        <v>17243</v>
      </c>
      <c r="C2734" s="17" t="s">
        <v>25112</v>
      </c>
      <c r="D2734" s="17">
        <f t="shared" si="81"/>
        <v>0.33999999999999958</v>
      </c>
      <c r="E2734" s="561">
        <f t="shared" si="80"/>
        <v>936.03238866396646</v>
      </c>
      <c r="F2734" s="554">
        <v>42520</v>
      </c>
      <c r="G2734" s="3" t="s">
        <v>25302</v>
      </c>
      <c r="H2734" s="321">
        <v>0.13765182186234801</v>
      </c>
    </row>
    <row r="2735" spans="1:8" ht="15.75">
      <c r="A2735" s="530">
        <v>2733</v>
      </c>
      <c r="B2735" s="562" t="s">
        <v>25387</v>
      </c>
      <c r="C2735" s="17" t="s">
        <v>25112</v>
      </c>
      <c r="D2735" s="17">
        <f t="shared" si="81"/>
        <v>0.4000000000000008</v>
      </c>
      <c r="E2735" s="561">
        <f t="shared" si="80"/>
        <v>1101.2145748987875</v>
      </c>
      <c r="F2735" s="554">
        <v>42520</v>
      </c>
      <c r="G2735" s="3" t="s">
        <v>25302</v>
      </c>
      <c r="H2735" s="321">
        <v>0.16194331983805699</v>
      </c>
    </row>
    <row r="2736" spans="1:8" ht="15.75">
      <c r="A2736" s="526">
        <v>2734</v>
      </c>
      <c r="B2736" s="562" t="s">
        <v>13639</v>
      </c>
      <c r="C2736" s="17" t="s">
        <v>25112</v>
      </c>
      <c r="D2736" s="17">
        <f t="shared" si="81"/>
        <v>0.60999999999999899</v>
      </c>
      <c r="E2736" s="561">
        <f t="shared" si="80"/>
        <v>1679.3522267206447</v>
      </c>
      <c r="F2736" s="554">
        <v>42520</v>
      </c>
      <c r="G2736" s="3" t="s">
        <v>25302</v>
      </c>
      <c r="H2736" s="321">
        <v>0.24696356275303599</v>
      </c>
    </row>
    <row r="2737" spans="1:8" ht="15.75">
      <c r="A2737" s="530">
        <v>2735</v>
      </c>
      <c r="B2737" s="562" t="s">
        <v>25390</v>
      </c>
      <c r="C2737" s="17" t="s">
        <v>25112</v>
      </c>
      <c r="D2737" s="17">
        <f t="shared" si="81"/>
        <v>3.5700000000000105</v>
      </c>
      <c r="E2737" s="561">
        <f t="shared" si="80"/>
        <v>9828.3400809716877</v>
      </c>
      <c r="F2737" s="554">
        <v>42520</v>
      </c>
      <c r="G2737" s="3" t="s">
        <v>25302</v>
      </c>
      <c r="H2737" s="321">
        <v>1.4453441295546601</v>
      </c>
    </row>
    <row r="2738" spans="1:8" ht="15.75">
      <c r="A2738" s="530">
        <v>2736</v>
      </c>
      <c r="B2738" s="562" t="s">
        <v>17833</v>
      </c>
      <c r="C2738" s="17" t="s">
        <v>25112</v>
      </c>
      <c r="D2738" s="17">
        <f t="shared" si="81"/>
        <v>0.29999999999999877</v>
      </c>
      <c r="E2738" s="561">
        <f t="shared" si="80"/>
        <v>825.91093117408559</v>
      </c>
      <c r="F2738" s="554">
        <v>42520</v>
      </c>
      <c r="G2738" s="3" t="s">
        <v>25302</v>
      </c>
      <c r="H2738" s="321">
        <v>0.121457489878542</v>
      </c>
    </row>
    <row r="2739" spans="1:8" ht="15.75">
      <c r="A2739" s="530">
        <v>2737</v>
      </c>
      <c r="B2739" s="562" t="s">
        <v>24339</v>
      </c>
      <c r="C2739" s="17" t="s">
        <v>25112</v>
      </c>
      <c r="D2739" s="17">
        <f t="shared" si="81"/>
        <v>0.24999999999999897</v>
      </c>
      <c r="E2739" s="561">
        <f t="shared" si="80"/>
        <v>688.25910931173803</v>
      </c>
      <c r="F2739" s="554">
        <v>42520</v>
      </c>
      <c r="G2739" s="3" t="s">
        <v>25302</v>
      </c>
      <c r="H2739" s="321">
        <v>0.10121457489878501</v>
      </c>
    </row>
    <row r="2740" spans="1:8" ht="15.75">
      <c r="A2740" s="526">
        <v>2738</v>
      </c>
      <c r="B2740" s="562" t="s">
        <v>25384</v>
      </c>
      <c r="C2740" s="17" t="s">
        <v>25112</v>
      </c>
      <c r="D2740" s="17">
        <f t="shared" si="81"/>
        <v>0.88000000000000078</v>
      </c>
      <c r="E2740" s="561">
        <f t="shared" si="80"/>
        <v>2422.67206477733</v>
      </c>
      <c r="F2740" s="554">
        <v>42520</v>
      </c>
      <c r="G2740" s="3" t="s">
        <v>25302</v>
      </c>
      <c r="H2740" s="321">
        <v>0.35627530364372501</v>
      </c>
    </row>
    <row r="2741" spans="1:8" ht="15.75">
      <c r="A2741" s="530">
        <v>2739</v>
      </c>
      <c r="B2741" s="562" t="s">
        <v>25391</v>
      </c>
      <c r="C2741" s="17" t="s">
        <v>25112</v>
      </c>
      <c r="D2741" s="17">
        <f t="shared" si="81"/>
        <v>0.31999999999999923</v>
      </c>
      <c r="E2741" s="561">
        <f t="shared" si="80"/>
        <v>880.97165991902614</v>
      </c>
      <c r="F2741" s="554">
        <v>42520</v>
      </c>
      <c r="G2741" s="3" t="s">
        <v>25302</v>
      </c>
      <c r="H2741" s="321">
        <v>0.12955465587044501</v>
      </c>
    </row>
    <row r="2742" spans="1:8" ht="15.75">
      <c r="A2742" s="530">
        <v>2740</v>
      </c>
      <c r="B2742" s="562" t="s">
        <v>25343</v>
      </c>
      <c r="C2742" s="17" t="s">
        <v>25112</v>
      </c>
      <c r="D2742" s="17">
        <f t="shared" si="81"/>
        <v>1.5808000000000002</v>
      </c>
      <c r="E2742" s="561">
        <f t="shared" ref="E2742:E2805" si="82">H2742*6800</f>
        <v>4352</v>
      </c>
      <c r="F2742" s="554">
        <v>42520</v>
      </c>
      <c r="G2742" s="3" t="s">
        <v>25302</v>
      </c>
      <c r="H2742" s="321">
        <v>0.64</v>
      </c>
    </row>
    <row r="2743" spans="1:8" ht="15.75">
      <c r="A2743" s="530">
        <v>2741</v>
      </c>
      <c r="B2743" s="562" t="s">
        <v>25392</v>
      </c>
      <c r="C2743" s="17" t="s">
        <v>25112</v>
      </c>
      <c r="D2743" s="17">
        <f t="shared" si="81"/>
        <v>2.1000000000000014</v>
      </c>
      <c r="E2743" s="561">
        <f t="shared" si="82"/>
        <v>5781.3765182186271</v>
      </c>
      <c r="F2743" s="554">
        <v>42520</v>
      </c>
      <c r="G2743" s="3" t="s">
        <v>25302</v>
      </c>
      <c r="H2743" s="321">
        <v>0.85020242914979804</v>
      </c>
    </row>
    <row r="2744" spans="1:8" ht="15.75">
      <c r="A2744" s="526">
        <v>2742</v>
      </c>
      <c r="B2744" s="562" t="s">
        <v>25393</v>
      </c>
      <c r="C2744" s="17" t="s">
        <v>25112</v>
      </c>
      <c r="D2744" s="17">
        <f t="shared" si="81"/>
        <v>0.43999999999999917</v>
      </c>
      <c r="E2744" s="561">
        <f t="shared" si="82"/>
        <v>1211.3360323886616</v>
      </c>
      <c r="F2744" s="554">
        <v>42520</v>
      </c>
      <c r="G2744" s="3" t="s">
        <v>25302</v>
      </c>
      <c r="H2744" s="321">
        <v>0.178137651821862</v>
      </c>
    </row>
    <row r="2745" spans="1:8" ht="15.75">
      <c r="A2745" s="530">
        <v>2743</v>
      </c>
      <c r="B2745" s="562" t="s">
        <v>25331</v>
      </c>
      <c r="C2745" s="17" t="s">
        <v>25112</v>
      </c>
      <c r="D2745" s="17">
        <f t="shared" si="81"/>
        <v>1.9400000000000004</v>
      </c>
      <c r="E2745" s="561">
        <f t="shared" si="82"/>
        <v>5340.89068825911</v>
      </c>
      <c r="F2745" s="554">
        <v>42520</v>
      </c>
      <c r="G2745" s="3" t="s">
        <v>25302</v>
      </c>
      <c r="H2745" s="321">
        <v>0.78542510121457498</v>
      </c>
    </row>
    <row r="2746" spans="1:8" ht="15.75">
      <c r="A2746" s="530">
        <v>2744</v>
      </c>
      <c r="B2746" s="322" t="s">
        <v>25394</v>
      </c>
      <c r="C2746" s="17" t="s">
        <v>3845</v>
      </c>
      <c r="D2746" s="17">
        <f t="shared" si="81"/>
        <v>2.3799999999999994</v>
      </c>
      <c r="E2746" s="323">
        <f t="shared" si="82"/>
        <v>6552.2267206477718</v>
      </c>
      <c r="F2746" s="324">
        <v>42520</v>
      </c>
      <c r="G2746" s="3" t="s">
        <v>25395</v>
      </c>
      <c r="H2746" s="325">
        <v>0.96356275303643701</v>
      </c>
    </row>
    <row r="2747" spans="1:8" ht="15.75">
      <c r="A2747" s="530">
        <v>2745</v>
      </c>
      <c r="B2747" s="322" t="s">
        <v>25396</v>
      </c>
      <c r="C2747" s="17" t="s">
        <v>3845</v>
      </c>
      <c r="D2747" s="17">
        <f t="shared" si="81"/>
        <v>2.8900000000000015</v>
      </c>
      <c r="E2747" s="323">
        <f t="shared" si="82"/>
        <v>7956.275303643728</v>
      </c>
      <c r="F2747" s="324">
        <v>42520</v>
      </c>
      <c r="G2747" s="3" t="s">
        <v>25395</v>
      </c>
      <c r="H2747" s="325">
        <v>1.17004048582996</v>
      </c>
    </row>
    <row r="2748" spans="1:8" ht="15.75">
      <c r="A2748" s="526">
        <v>2746</v>
      </c>
      <c r="B2748" s="322" t="s">
        <v>25397</v>
      </c>
      <c r="C2748" s="17" t="s">
        <v>3845</v>
      </c>
      <c r="D2748" s="17">
        <f t="shared" si="81"/>
        <v>0.91999999999999915</v>
      </c>
      <c r="E2748" s="323">
        <f t="shared" si="82"/>
        <v>2532.793522267204</v>
      </c>
      <c r="F2748" s="324">
        <v>42520</v>
      </c>
      <c r="G2748" s="3" t="s">
        <v>25395</v>
      </c>
      <c r="H2748" s="325">
        <v>0.37246963562752999</v>
      </c>
    </row>
    <row r="2749" spans="1:8" ht="15.75">
      <c r="A2749" s="530">
        <v>2747</v>
      </c>
      <c r="B2749" s="322" t="s">
        <v>25398</v>
      </c>
      <c r="C2749" s="17" t="s">
        <v>3845</v>
      </c>
      <c r="D2749" s="17">
        <f t="shared" si="81"/>
        <v>2.3700000000000006</v>
      </c>
      <c r="E2749" s="323">
        <f t="shared" si="82"/>
        <v>6524.6963562753044</v>
      </c>
      <c r="F2749" s="324">
        <v>42520</v>
      </c>
      <c r="G2749" s="3" t="s">
        <v>25395</v>
      </c>
      <c r="H2749" s="325">
        <v>0.959514170040486</v>
      </c>
    </row>
    <row r="2750" spans="1:8" ht="15.75">
      <c r="A2750" s="530">
        <v>2748</v>
      </c>
      <c r="B2750" s="322" t="s">
        <v>25399</v>
      </c>
      <c r="C2750" s="17" t="s">
        <v>3845</v>
      </c>
      <c r="D2750" s="17">
        <f t="shared" si="81"/>
        <v>2.3799999999999994</v>
      </c>
      <c r="E2750" s="323">
        <f t="shared" si="82"/>
        <v>6552.2267206477718</v>
      </c>
      <c r="F2750" s="324">
        <v>42520</v>
      </c>
      <c r="G2750" s="3" t="s">
        <v>25395</v>
      </c>
      <c r="H2750" s="325">
        <v>0.96356275303643701</v>
      </c>
    </row>
    <row r="2751" spans="1:8" ht="15.75">
      <c r="A2751" s="530">
        <v>2749</v>
      </c>
      <c r="B2751" s="322" t="s">
        <v>25400</v>
      </c>
      <c r="C2751" s="17" t="s">
        <v>3845</v>
      </c>
      <c r="D2751" s="17">
        <f t="shared" si="81"/>
        <v>2.5800000000000107</v>
      </c>
      <c r="E2751" s="323">
        <f t="shared" si="82"/>
        <v>7102.8340080971957</v>
      </c>
      <c r="F2751" s="324">
        <v>42520</v>
      </c>
      <c r="G2751" s="3" t="s">
        <v>25395</v>
      </c>
      <c r="H2751" s="325">
        <v>1.0445344129554699</v>
      </c>
    </row>
    <row r="2752" spans="1:8" ht="15.75">
      <c r="A2752" s="526">
        <v>2750</v>
      </c>
      <c r="B2752" s="322" t="s">
        <v>25401</v>
      </c>
      <c r="C2752" s="17" t="s">
        <v>22996</v>
      </c>
      <c r="D2752" s="17">
        <f t="shared" si="81"/>
        <v>4.9400000000000004</v>
      </c>
      <c r="E2752" s="323">
        <f t="shared" si="82"/>
        <v>13600</v>
      </c>
      <c r="F2752" s="324">
        <v>42520</v>
      </c>
      <c r="G2752" s="3" t="s">
        <v>25395</v>
      </c>
      <c r="H2752" s="325">
        <v>2</v>
      </c>
    </row>
    <row r="2753" spans="1:8" ht="15.75">
      <c r="A2753" s="530">
        <v>2751</v>
      </c>
      <c r="B2753" s="322" t="s">
        <v>25402</v>
      </c>
      <c r="C2753" s="17" t="s">
        <v>3845</v>
      </c>
      <c r="D2753" s="17">
        <f t="shared" si="81"/>
        <v>0.12999999999999995</v>
      </c>
      <c r="E2753" s="323">
        <f t="shared" si="82"/>
        <v>357.89473684210509</v>
      </c>
      <c r="F2753" s="324">
        <v>42520</v>
      </c>
      <c r="G2753" s="3" t="s">
        <v>25395</v>
      </c>
      <c r="H2753" s="325">
        <v>5.2631578947368397E-2</v>
      </c>
    </row>
    <row r="2754" spans="1:8" ht="15.75">
      <c r="A2754" s="530">
        <v>2752</v>
      </c>
      <c r="B2754" s="322" t="s">
        <v>25403</v>
      </c>
      <c r="C2754" s="17" t="s">
        <v>3845</v>
      </c>
      <c r="D2754" s="17">
        <f t="shared" si="81"/>
        <v>3.1600000000000059</v>
      </c>
      <c r="E2754" s="323">
        <f t="shared" si="82"/>
        <v>8699.5951417004198</v>
      </c>
      <c r="F2754" s="324">
        <v>42520</v>
      </c>
      <c r="G2754" s="3" t="s">
        <v>25395</v>
      </c>
      <c r="H2754" s="325">
        <v>1.2793522267206501</v>
      </c>
    </row>
    <row r="2755" spans="1:8" ht="15.75">
      <c r="A2755" s="530">
        <v>2753</v>
      </c>
      <c r="B2755" s="322" t="s">
        <v>25404</v>
      </c>
      <c r="C2755" s="17" t="s">
        <v>3845</v>
      </c>
      <c r="D2755" s="17">
        <f t="shared" si="81"/>
        <v>1.1400000000000012</v>
      </c>
      <c r="E2755" s="323">
        <f t="shared" si="82"/>
        <v>3138.4615384615417</v>
      </c>
      <c r="F2755" s="324">
        <v>42520</v>
      </c>
      <c r="G2755" s="3" t="s">
        <v>25395</v>
      </c>
      <c r="H2755" s="325">
        <v>0.46153846153846201</v>
      </c>
    </row>
    <row r="2756" spans="1:8" ht="15.75">
      <c r="A2756" s="526">
        <v>2754</v>
      </c>
      <c r="B2756" s="322" t="s">
        <v>25405</v>
      </c>
      <c r="C2756" s="17" t="s">
        <v>3845</v>
      </c>
      <c r="D2756" s="17">
        <f t="shared" si="81"/>
        <v>1.2499999999999998</v>
      </c>
      <c r="E2756" s="323">
        <f t="shared" si="82"/>
        <v>3441.2955465587038</v>
      </c>
      <c r="F2756" s="324">
        <v>42520</v>
      </c>
      <c r="G2756" s="3" t="s">
        <v>25395</v>
      </c>
      <c r="H2756" s="325">
        <v>0.50607287449392702</v>
      </c>
    </row>
    <row r="2757" spans="1:8" ht="15.75">
      <c r="A2757" s="530">
        <v>2755</v>
      </c>
      <c r="B2757" s="322" t="s">
        <v>25406</v>
      </c>
      <c r="C2757" s="17" t="s">
        <v>3845</v>
      </c>
      <c r="D2757" s="17">
        <f t="shared" ref="D2757:D2820" si="83">H2757*2.47</f>
        <v>2.21</v>
      </c>
      <c r="E2757" s="323">
        <f t="shared" si="82"/>
        <v>6084.2105263157891</v>
      </c>
      <c r="F2757" s="324">
        <v>42520</v>
      </c>
      <c r="G2757" s="3" t="s">
        <v>25395</v>
      </c>
      <c r="H2757" s="325">
        <v>0.89473684210526305</v>
      </c>
    </row>
    <row r="2758" spans="1:8" ht="15.75">
      <c r="A2758" s="530">
        <v>2756</v>
      </c>
      <c r="B2758" s="322" t="s">
        <v>25407</v>
      </c>
      <c r="C2758" s="17" t="s">
        <v>3845</v>
      </c>
      <c r="D2758" s="17">
        <f t="shared" si="83"/>
        <v>0.91000000000000014</v>
      </c>
      <c r="E2758" s="323">
        <f t="shared" si="82"/>
        <v>2505.2631578947371</v>
      </c>
      <c r="F2758" s="324">
        <v>42520</v>
      </c>
      <c r="G2758" s="3" t="s">
        <v>25395</v>
      </c>
      <c r="H2758" s="325">
        <v>0.36842105263157898</v>
      </c>
    </row>
    <row r="2759" spans="1:8" ht="15.75">
      <c r="A2759" s="530">
        <v>2757</v>
      </c>
      <c r="B2759" s="322" t="s">
        <v>25408</v>
      </c>
      <c r="C2759" s="17" t="s">
        <v>3845</v>
      </c>
      <c r="D2759" s="17">
        <f t="shared" si="83"/>
        <v>1.9299999999999988</v>
      </c>
      <c r="E2759" s="323">
        <f t="shared" si="82"/>
        <v>5313.3603238866363</v>
      </c>
      <c r="F2759" s="324">
        <v>42520</v>
      </c>
      <c r="G2759" s="3" t="s">
        <v>25395</v>
      </c>
      <c r="H2759" s="325">
        <v>0.78137651821862297</v>
      </c>
    </row>
    <row r="2760" spans="1:8" ht="15.75">
      <c r="A2760" s="526">
        <v>2758</v>
      </c>
      <c r="B2760" s="322" t="s">
        <v>25409</v>
      </c>
      <c r="C2760" s="17" t="s">
        <v>22996</v>
      </c>
      <c r="D2760" s="17">
        <f t="shared" si="83"/>
        <v>4.9400000000000004</v>
      </c>
      <c r="E2760" s="323">
        <f t="shared" si="82"/>
        <v>13600</v>
      </c>
      <c r="F2760" s="324">
        <v>42520</v>
      </c>
      <c r="G2760" s="3" t="s">
        <v>25395</v>
      </c>
      <c r="H2760" s="325">
        <v>2</v>
      </c>
    </row>
    <row r="2761" spans="1:8" ht="15.75">
      <c r="A2761" s="530">
        <v>2759</v>
      </c>
      <c r="B2761" s="322" t="s">
        <v>25190</v>
      </c>
      <c r="C2761" s="17" t="s">
        <v>3845</v>
      </c>
      <c r="D2761" s="17">
        <f t="shared" si="83"/>
        <v>0.43999999999999917</v>
      </c>
      <c r="E2761" s="323">
        <f t="shared" si="82"/>
        <v>1211.3360323886616</v>
      </c>
      <c r="F2761" s="324">
        <v>42520</v>
      </c>
      <c r="G2761" s="3" t="s">
        <v>25395</v>
      </c>
      <c r="H2761" s="325">
        <v>0.178137651821862</v>
      </c>
    </row>
    <row r="2762" spans="1:8" ht="15.75">
      <c r="A2762" s="530">
        <v>2760</v>
      </c>
      <c r="B2762" s="322" t="s">
        <v>25410</v>
      </c>
      <c r="C2762" s="17" t="s">
        <v>3845</v>
      </c>
      <c r="D2762" s="17">
        <f t="shared" si="83"/>
        <v>0.43999999999999917</v>
      </c>
      <c r="E2762" s="323">
        <f t="shared" si="82"/>
        <v>1211.3360323886616</v>
      </c>
      <c r="F2762" s="324">
        <v>42520</v>
      </c>
      <c r="G2762" s="3" t="s">
        <v>25395</v>
      </c>
      <c r="H2762" s="325">
        <v>0.178137651821862</v>
      </c>
    </row>
    <row r="2763" spans="1:8" ht="15.75">
      <c r="A2763" s="530">
        <v>2761</v>
      </c>
      <c r="B2763" s="322" t="s">
        <v>25411</v>
      </c>
      <c r="C2763" s="17" t="s">
        <v>3845</v>
      </c>
      <c r="D2763" s="17">
        <f t="shared" si="83"/>
        <v>0.74999999999999933</v>
      </c>
      <c r="E2763" s="323">
        <f t="shared" si="82"/>
        <v>2064.7773279352205</v>
      </c>
      <c r="F2763" s="324">
        <v>42520</v>
      </c>
      <c r="G2763" s="3" t="s">
        <v>25395</v>
      </c>
      <c r="H2763" s="325">
        <v>0.30364372469635598</v>
      </c>
    </row>
    <row r="2764" spans="1:8" ht="15.75">
      <c r="A2764" s="526">
        <v>2762</v>
      </c>
      <c r="B2764" s="322" t="s">
        <v>25412</v>
      </c>
      <c r="C2764" s="17" t="s">
        <v>22996</v>
      </c>
      <c r="D2764" s="17">
        <f t="shared" si="83"/>
        <v>4.9400000000000004</v>
      </c>
      <c r="E2764" s="323">
        <f t="shared" si="82"/>
        <v>13600</v>
      </c>
      <c r="F2764" s="324">
        <v>42520</v>
      </c>
      <c r="G2764" s="3" t="s">
        <v>25395</v>
      </c>
      <c r="H2764" s="325">
        <v>2</v>
      </c>
    </row>
    <row r="2765" spans="1:8" ht="15.75">
      <c r="A2765" s="530">
        <v>2763</v>
      </c>
      <c r="B2765" s="322" t="s">
        <v>25413</v>
      </c>
      <c r="C2765" s="17" t="s">
        <v>22996</v>
      </c>
      <c r="D2765" s="17">
        <f t="shared" si="83"/>
        <v>4.9400000000000004</v>
      </c>
      <c r="E2765" s="323">
        <f t="shared" si="82"/>
        <v>13600</v>
      </c>
      <c r="F2765" s="324">
        <v>42520</v>
      </c>
      <c r="G2765" s="3" t="s">
        <v>25395</v>
      </c>
      <c r="H2765" s="325">
        <v>2</v>
      </c>
    </row>
    <row r="2766" spans="1:8" ht="15.75">
      <c r="A2766" s="530">
        <v>2764</v>
      </c>
      <c r="B2766" s="322" t="s">
        <v>25414</v>
      </c>
      <c r="C2766" s="17" t="s">
        <v>22996</v>
      </c>
      <c r="D2766" s="17">
        <f t="shared" si="83"/>
        <v>4.9400000000000004</v>
      </c>
      <c r="E2766" s="323">
        <f t="shared" si="82"/>
        <v>13600</v>
      </c>
      <c r="F2766" s="324">
        <v>42520</v>
      </c>
      <c r="G2766" s="3" t="s">
        <v>25395</v>
      </c>
      <c r="H2766" s="325">
        <v>2</v>
      </c>
    </row>
    <row r="2767" spans="1:8" ht="15.75">
      <c r="A2767" s="530">
        <v>2765</v>
      </c>
      <c r="B2767" s="322" t="s">
        <v>25245</v>
      </c>
      <c r="C2767" s="17" t="s">
        <v>3845</v>
      </c>
      <c r="D2767" s="17">
        <f t="shared" si="83"/>
        <v>1.8600000000000012</v>
      </c>
      <c r="E2767" s="323">
        <f t="shared" si="82"/>
        <v>5120.6477732793555</v>
      </c>
      <c r="F2767" s="324">
        <v>42520</v>
      </c>
      <c r="G2767" s="3" t="s">
        <v>25395</v>
      </c>
      <c r="H2767" s="325">
        <v>0.75303643724696401</v>
      </c>
    </row>
    <row r="2768" spans="1:8" ht="15.75">
      <c r="A2768" s="526">
        <v>2766</v>
      </c>
      <c r="B2768" s="326" t="s">
        <v>25415</v>
      </c>
      <c r="C2768" s="17" t="s">
        <v>3845</v>
      </c>
      <c r="D2768" s="17">
        <f t="shared" si="83"/>
        <v>1.6800000000000002</v>
      </c>
      <c r="E2768" s="327">
        <f t="shared" si="82"/>
        <v>4625.1012145748982</v>
      </c>
      <c r="F2768" s="324">
        <v>42613</v>
      </c>
      <c r="G2768" s="3" t="s">
        <v>25395</v>
      </c>
      <c r="H2768" s="325">
        <v>0.68016194331983804</v>
      </c>
    </row>
    <row r="2769" spans="1:8" ht="15.75">
      <c r="A2769" s="530">
        <v>2767</v>
      </c>
      <c r="B2769" s="322" t="s">
        <v>25416</v>
      </c>
      <c r="C2769" s="17" t="s">
        <v>22996</v>
      </c>
      <c r="D2769" s="17">
        <f t="shared" si="83"/>
        <v>4.9400000000000004</v>
      </c>
      <c r="E2769" s="323">
        <f t="shared" si="82"/>
        <v>13600</v>
      </c>
      <c r="F2769" s="324">
        <v>42520</v>
      </c>
      <c r="G2769" s="3" t="s">
        <v>25395</v>
      </c>
      <c r="H2769" s="325">
        <v>2</v>
      </c>
    </row>
    <row r="2770" spans="1:8" ht="15.75">
      <c r="A2770" s="530">
        <v>2768</v>
      </c>
      <c r="B2770" s="322" t="s">
        <v>25417</v>
      </c>
      <c r="C2770" s="17" t="s">
        <v>22996</v>
      </c>
      <c r="D2770" s="17">
        <f t="shared" si="83"/>
        <v>4.9400000000000004</v>
      </c>
      <c r="E2770" s="323">
        <f t="shared" si="82"/>
        <v>13600</v>
      </c>
      <c r="F2770" s="324">
        <v>42520</v>
      </c>
      <c r="G2770" s="3" t="s">
        <v>25395</v>
      </c>
      <c r="H2770" s="325">
        <v>2</v>
      </c>
    </row>
    <row r="2771" spans="1:8" ht="15.75">
      <c r="A2771" s="530">
        <v>2769</v>
      </c>
      <c r="B2771" s="326" t="s">
        <v>25418</v>
      </c>
      <c r="C2771" s="17" t="s">
        <v>22996</v>
      </c>
      <c r="D2771" s="17">
        <f t="shared" si="83"/>
        <v>4.9400000000000004</v>
      </c>
      <c r="E2771" s="327">
        <f t="shared" si="82"/>
        <v>13600</v>
      </c>
      <c r="F2771" s="324">
        <v>42613</v>
      </c>
      <c r="G2771" s="3" t="s">
        <v>25395</v>
      </c>
      <c r="H2771" s="325">
        <v>2</v>
      </c>
    </row>
    <row r="2772" spans="1:8" ht="15.75">
      <c r="A2772" s="526">
        <v>2770</v>
      </c>
      <c r="B2772" s="326" t="s">
        <v>25419</v>
      </c>
      <c r="C2772" s="17" t="s">
        <v>22996</v>
      </c>
      <c r="D2772" s="17">
        <f t="shared" si="83"/>
        <v>4.9400000000000004</v>
      </c>
      <c r="E2772" s="327">
        <f t="shared" si="82"/>
        <v>13600</v>
      </c>
      <c r="F2772" s="324">
        <v>42613</v>
      </c>
      <c r="G2772" s="3" t="s">
        <v>25395</v>
      </c>
      <c r="H2772" s="325">
        <v>2</v>
      </c>
    </row>
    <row r="2773" spans="1:8" ht="15.75">
      <c r="A2773" s="530">
        <v>2771</v>
      </c>
      <c r="B2773" s="326" t="s">
        <v>25420</v>
      </c>
      <c r="C2773" s="17" t="s">
        <v>3845</v>
      </c>
      <c r="D2773" s="17">
        <f t="shared" si="83"/>
        <v>1.9900000000000002</v>
      </c>
      <c r="E2773" s="327">
        <f t="shared" si="82"/>
        <v>5478.5425101214578</v>
      </c>
      <c r="F2773" s="324">
        <v>42613</v>
      </c>
      <c r="G2773" s="3" t="s">
        <v>25395</v>
      </c>
      <c r="H2773" s="325">
        <v>0.80566801619433204</v>
      </c>
    </row>
    <row r="2774" spans="1:8" ht="15.75">
      <c r="A2774" s="530">
        <v>2772</v>
      </c>
      <c r="B2774" s="322" t="s">
        <v>25421</v>
      </c>
      <c r="C2774" s="17" t="s">
        <v>3845</v>
      </c>
      <c r="D2774" s="17">
        <f t="shared" si="83"/>
        <v>0.6</v>
      </c>
      <c r="E2774" s="323">
        <f t="shared" si="82"/>
        <v>1651.821862348178</v>
      </c>
      <c r="F2774" s="324">
        <v>42520</v>
      </c>
      <c r="G2774" s="3" t="s">
        <v>25395</v>
      </c>
      <c r="H2774" s="325">
        <v>0.24291497975708501</v>
      </c>
    </row>
    <row r="2775" spans="1:8" ht="15.75">
      <c r="A2775" s="530">
        <v>2773</v>
      </c>
      <c r="B2775" s="322" t="s">
        <v>25422</v>
      </c>
      <c r="C2775" s="17" t="s">
        <v>3845</v>
      </c>
      <c r="D2775" s="17">
        <f t="shared" si="83"/>
        <v>2.5900000000000074</v>
      </c>
      <c r="E2775" s="323">
        <f t="shared" si="82"/>
        <v>7130.3643724696558</v>
      </c>
      <c r="F2775" s="324">
        <v>42520</v>
      </c>
      <c r="G2775" s="3" t="s">
        <v>25395</v>
      </c>
      <c r="H2775" s="325">
        <v>1.0485829959514199</v>
      </c>
    </row>
    <row r="2776" spans="1:8" ht="15.75">
      <c r="A2776" s="526">
        <v>2774</v>
      </c>
      <c r="B2776" s="322" t="s">
        <v>25423</v>
      </c>
      <c r="C2776" s="17" t="s">
        <v>3845</v>
      </c>
      <c r="D2776" s="17">
        <f t="shared" si="83"/>
        <v>0.64999999999999969</v>
      </c>
      <c r="E2776" s="323">
        <f t="shared" si="82"/>
        <v>1789.4736842105256</v>
      </c>
      <c r="F2776" s="324">
        <v>42520</v>
      </c>
      <c r="G2776" s="3" t="s">
        <v>25395</v>
      </c>
      <c r="H2776" s="325">
        <v>0.26315789473684198</v>
      </c>
    </row>
    <row r="2777" spans="1:8" ht="15.75">
      <c r="A2777" s="530">
        <v>2775</v>
      </c>
      <c r="B2777" s="322" t="s">
        <v>25424</v>
      </c>
      <c r="C2777" s="17" t="s">
        <v>3845</v>
      </c>
      <c r="D2777" s="17">
        <f t="shared" si="83"/>
        <v>4.0399999999999938</v>
      </c>
      <c r="E2777" s="323">
        <f t="shared" si="82"/>
        <v>11122.267206477716</v>
      </c>
      <c r="F2777" s="324">
        <v>42520</v>
      </c>
      <c r="G2777" s="3" t="s">
        <v>25395</v>
      </c>
      <c r="H2777" s="325">
        <v>1.6356275303643699</v>
      </c>
    </row>
    <row r="2778" spans="1:8" ht="15.75">
      <c r="A2778" s="530">
        <v>2776</v>
      </c>
      <c r="B2778" s="322" t="s">
        <v>25425</v>
      </c>
      <c r="C2778" s="17" t="s">
        <v>3845</v>
      </c>
      <c r="D2778" s="17">
        <f t="shared" si="83"/>
        <v>4.1500000000000048</v>
      </c>
      <c r="E2778" s="323">
        <f t="shared" si="82"/>
        <v>11425.101214574912</v>
      </c>
      <c r="F2778" s="324">
        <v>42520</v>
      </c>
      <c r="G2778" s="3" t="s">
        <v>25395</v>
      </c>
      <c r="H2778" s="325">
        <v>1.68016194331984</v>
      </c>
    </row>
    <row r="2779" spans="1:8" ht="15.75">
      <c r="A2779" s="530">
        <v>2777</v>
      </c>
      <c r="B2779" s="322" t="s">
        <v>25426</v>
      </c>
      <c r="C2779" s="17" t="s">
        <v>22996</v>
      </c>
      <c r="D2779" s="17">
        <f t="shared" si="83"/>
        <v>4.9400000000000004</v>
      </c>
      <c r="E2779" s="323">
        <f t="shared" si="82"/>
        <v>13600</v>
      </c>
      <c r="F2779" s="324">
        <v>42520</v>
      </c>
      <c r="G2779" s="3" t="s">
        <v>25395</v>
      </c>
      <c r="H2779" s="325">
        <v>2</v>
      </c>
    </row>
    <row r="2780" spans="1:8" ht="15.75">
      <c r="A2780" s="526">
        <v>2778</v>
      </c>
      <c r="B2780" s="322" t="s">
        <v>25427</v>
      </c>
      <c r="C2780" s="17" t="s">
        <v>3845</v>
      </c>
      <c r="D2780" s="17">
        <f t="shared" si="83"/>
        <v>2.11</v>
      </c>
      <c r="E2780" s="323">
        <f t="shared" si="82"/>
        <v>5808.9068825910927</v>
      </c>
      <c r="F2780" s="324">
        <v>42520</v>
      </c>
      <c r="G2780" s="3" t="s">
        <v>25395</v>
      </c>
      <c r="H2780" s="325">
        <v>0.85425101214574894</v>
      </c>
    </row>
    <row r="2781" spans="1:8" ht="15.75">
      <c r="A2781" s="530">
        <v>2779</v>
      </c>
      <c r="B2781" s="322" t="s">
        <v>25428</v>
      </c>
      <c r="C2781" s="17" t="s">
        <v>22996</v>
      </c>
      <c r="D2781" s="17">
        <f t="shared" si="83"/>
        <v>4.9400000000000004</v>
      </c>
      <c r="E2781" s="323">
        <f t="shared" si="82"/>
        <v>13600</v>
      </c>
      <c r="F2781" s="324">
        <v>42520</v>
      </c>
      <c r="G2781" s="3" t="s">
        <v>25395</v>
      </c>
      <c r="H2781" s="325">
        <v>2</v>
      </c>
    </row>
    <row r="2782" spans="1:8" ht="15.75">
      <c r="A2782" s="530">
        <v>2780</v>
      </c>
      <c r="B2782" s="322" t="s">
        <v>25429</v>
      </c>
      <c r="C2782" s="17" t="s">
        <v>22996</v>
      </c>
      <c r="D2782" s="17">
        <f t="shared" si="83"/>
        <v>4.9400000000000004</v>
      </c>
      <c r="E2782" s="323">
        <f t="shared" si="82"/>
        <v>13600</v>
      </c>
      <c r="F2782" s="324">
        <v>42520</v>
      </c>
      <c r="G2782" s="3" t="s">
        <v>25395</v>
      </c>
      <c r="H2782" s="325">
        <v>2</v>
      </c>
    </row>
    <row r="2783" spans="1:8" ht="15.75">
      <c r="A2783" s="530">
        <v>2781</v>
      </c>
      <c r="B2783" s="322" t="s">
        <v>15278</v>
      </c>
      <c r="C2783" s="17" t="s">
        <v>3845</v>
      </c>
      <c r="D2783" s="17">
        <f t="shared" si="83"/>
        <v>4.220000000000006</v>
      </c>
      <c r="E2783" s="323">
        <f t="shared" si="82"/>
        <v>11617.8137651822</v>
      </c>
      <c r="F2783" s="324">
        <v>42520</v>
      </c>
      <c r="G2783" s="3" t="s">
        <v>25395</v>
      </c>
      <c r="H2783" s="325">
        <v>1.7085020242915001</v>
      </c>
    </row>
    <row r="2784" spans="1:8" ht="15.75">
      <c r="A2784" s="526">
        <v>2782</v>
      </c>
      <c r="B2784" s="322" t="s">
        <v>25430</v>
      </c>
      <c r="C2784" s="17" t="s">
        <v>3845</v>
      </c>
      <c r="D2784" s="17">
        <f t="shared" si="83"/>
        <v>0.91999999999999915</v>
      </c>
      <c r="E2784" s="323">
        <f t="shared" si="82"/>
        <v>2532.793522267204</v>
      </c>
      <c r="F2784" s="324">
        <v>42520</v>
      </c>
      <c r="G2784" s="3" t="s">
        <v>25395</v>
      </c>
      <c r="H2784" s="325">
        <v>0.37246963562752999</v>
      </c>
    </row>
    <row r="2785" spans="1:8" ht="15.75">
      <c r="A2785" s="530">
        <v>2783</v>
      </c>
      <c r="B2785" s="322" t="s">
        <v>25431</v>
      </c>
      <c r="C2785" s="17" t="s">
        <v>3845</v>
      </c>
      <c r="D2785" s="17">
        <f t="shared" si="83"/>
        <v>0.48</v>
      </c>
      <c r="E2785" s="323">
        <f t="shared" si="82"/>
        <v>1321.4574898785424</v>
      </c>
      <c r="F2785" s="324">
        <v>42520</v>
      </c>
      <c r="G2785" s="3" t="s">
        <v>25395</v>
      </c>
      <c r="H2785" s="325">
        <v>0.19433198380566799</v>
      </c>
    </row>
    <row r="2786" spans="1:8" ht="15.75">
      <c r="A2786" s="530">
        <v>2784</v>
      </c>
      <c r="B2786" s="326" t="s">
        <v>25432</v>
      </c>
      <c r="C2786" s="17" t="s">
        <v>3845</v>
      </c>
      <c r="D2786" s="17">
        <f t="shared" si="83"/>
        <v>0.48</v>
      </c>
      <c r="E2786" s="327">
        <f t="shared" si="82"/>
        <v>1321.4574898785424</v>
      </c>
      <c r="F2786" s="324">
        <v>42613</v>
      </c>
      <c r="G2786" s="3" t="s">
        <v>25395</v>
      </c>
      <c r="H2786" s="325">
        <v>0.19433198380566799</v>
      </c>
    </row>
    <row r="2787" spans="1:8" ht="15.75">
      <c r="A2787" s="530">
        <v>2785</v>
      </c>
      <c r="B2787" s="322" t="s">
        <v>25433</v>
      </c>
      <c r="C2787" s="17" t="s">
        <v>3845</v>
      </c>
      <c r="D2787" s="17">
        <f t="shared" si="83"/>
        <v>0.45999999999999958</v>
      </c>
      <c r="E2787" s="323">
        <f t="shared" si="82"/>
        <v>1266.396761133602</v>
      </c>
      <c r="F2787" s="324">
        <v>42520</v>
      </c>
      <c r="G2787" s="3" t="s">
        <v>25395</v>
      </c>
      <c r="H2787" s="325">
        <v>0.186234817813765</v>
      </c>
    </row>
    <row r="2788" spans="1:8" ht="15.75">
      <c r="A2788" s="526">
        <v>2786</v>
      </c>
      <c r="B2788" s="328" t="s">
        <v>25434</v>
      </c>
      <c r="C2788" s="17" t="s">
        <v>3845</v>
      </c>
      <c r="D2788" s="17">
        <f t="shared" si="83"/>
        <v>1.7200000000000006</v>
      </c>
      <c r="E2788" s="323">
        <f t="shared" si="82"/>
        <v>4735.2226720647786</v>
      </c>
      <c r="F2788" s="324">
        <v>42520</v>
      </c>
      <c r="G2788" s="3" t="s">
        <v>25395</v>
      </c>
      <c r="H2788" s="325">
        <v>0.69635627530364397</v>
      </c>
    </row>
    <row r="2789" spans="1:8" ht="15.75">
      <c r="A2789" s="530">
        <v>2787</v>
      </c>
      <c r="B2789" s="322" t="s">
        <v>25435</v>
      </c>
      <c r="C2789" s="17" t="s">
        <v>3845</v>
      </c>
      <c r="D2789" s="17">
        <f t="shared" si="83"/>
        <v>2.1500000000000008</v>
      </c>
      <c r="E2789" s="323">
        <f t="shared" si="82"/>
        <v>5919.028340080974</v>
      </c>
      <c r="F2789" s="324">
        <v>42520</v>
      </c>
      <c r="G2789" s="3" t="s">
        <v>25395</v>
      </c>
      <c r="H2789" s="325">
        <v>0.87044534412955499</v>
      </c>
    </row>
    <row r="2790" spans="1:8" ht="15.75">
      <c r="A2790" s="530">
        <v>2788</v>
      </c>
      <c r="B2790" s="322" t="s">
        <v>25436</v>
      </c>
      <c r="C2790" s="17" t="s">
        <v>3845</v>
      </c>
      <c r="D2790" s="17">
        <f t="shared" si="83"/>
        <v>2.1399999999999997</v>
      </c>
      <c r="E2790" s="323">
        <f t="shared" si="82"/>
        <v>5891.4979757085002</v>
      </c>
      <c r="F2790" s="324">
        <v>42520</v>
      </c>
      <c r="G2790" s="3" t="s">
        <v>25395</v>
      </c>
      <c r="H2790" s="325">
        <v>0.86639676113360298</v>
      </c>
    </row>
    <row r="2791" spans="1:8" ht="15.75">
      <c r="A2791" s="530">
        <v>2789</v>
      </c>
      <c r="B2791" s="322" t="s">
        <v>25437</v>
      </c>
      <c r="C2791" s="17" t="s">
        <v>3845</v>
      </c>
      <c r="D2791" s="17">
        <f t="shared" si="83"/>
        <v>0.53999999999999881</v>
      </c>
      <c r="E2791" s="323">
        <f t="shared" si="82"/>
        <v>1486.6396761133567</v>
      </c>
      <c r="F2791" s="324">
        <v>42520</v>
      </c>
      <c r="G2791" s="3" t="s">
        <v>25395</v>
      </c>
      <c r="H2791" s="325">
        <v>0.218623481781376</v>
      </c>
    </row>
    <row r="2792" spans="1:8" ht="15.75">
      <c r="A2792" s="526">
        <v>2790</v>
      </c>
      <c r="B2792" s="322" t="s">
        <v>25438</v>
      </c>
      <c r="C2792" s="17" t="s">
        <v>3845</v>
      </c>
      <c r="D2792" s="17">
        <f t="shared" si="83"/>
        <v>0.53999999999999881</v>
      </c>
      <c r="E2792" s="323">
        <f t="shared" si="82"/>
        <v>1486.6396761133567</v>
      </c>
      <c r="F2792" s="324">
        <v>42520</v>
      </c>
      <c r="G2792" s="3" t="s">
        <v>25395</v>
      </c>
      <c r="H2792" s="325">
        <v>0.218623481781376</v>
      </c>
    </row>
    <row r="2793" spans="1:8" ht="15.75">
      <c r="A2793" s="530">
        <v>2791</v>
      </c>
      <c r="B2793" s="322" t="s">
        <v>25439</v>
      </c>
      <c r="C2793" s="17" t="s">
        <v>3845</v>
      </c>
      <c r="D2793" s="17">
        <f t="shared" si="83"/>
        <v>2.8600000000000119</v>
      </c>
      <c r="E2793" s="323">
        <f t="shared" si="82"/>
        <v>7873.6842105263477</v>
      </c>
      <c r="F2793" s="324">
        <v>42520</v>
      </c>
      <c r="G2793" s="3" t="s">
        <v>25395</v>
      </c>
      <c r="H2793" s="325">
        <v>1.15789473684211</v>
      </c>
    </row>
    <row r="2794" spans="1:8" ht="15.75">
      <c r="A2794" s="530">
        <v>2792</v>
      </c>
      <c r="B2794" s="322" t="s">
        <v>25411</v>
      </c>
      <c r="C2794" s="17" t="s">
        <v>22996</v>
      </c>
      <c r="D2794" s="17">
        <f t="shared" si="83"/>
        <v>4.9400000000000004</v>
      </c>
      <c r="E2794" s="323">
        <f t="shared" si="82"/>
        <v>13600</v>
      </c>
      <c r="F2794" s="324">
        <v>42520</v>
      </c>
      <c r="G2794" s="3" t="s">
        <v>25395</v>
      </c>
      <c r="H2794" s="325">
        <v>2</v>
      </c>
    </row>
    <row r="2795" spans="1:8" ht="15.75">
      <c r="A2795" s="530">
        <v>2793</v>
      </c>
      <c r="B2795" s="322" t="s">
        <v>25440</v>
      </c>
      <c r="C2795" s="17" t="s">
        <v>3845</v>
      </c>
      <c r="D2795" s="17">
        <f t="shared" si="83"/>
        <v>1.7399999999999987</v>
      </c>
      <c r="E2795" s="323">
        <f t="shared" si="82"/>
        <v>4790.2834008097125</v>
      </c>
      <c r="F2795" s="324">
        <v>42520</v>
      </c>
      <c r="G2795" s="3" t="s">
        <v>25395</v>
      </c>
      <c r="H2795" s="325">
        <v>0.70445344129554599</v>
      </c>
    </row>
    <row r="2796" spans="1:8" ht="15.75">
      <c r="A2796" s="526">
        <v>2794</v>
      </c>
      <c r="B2796" s="322" t="s">
        <v>25441</v>
      </c>
      <c r="C2796" s="17" t="s">
        <v>22996</v>
      </c>
      <c r="D2796" s="17">
        <f t="shared" si="83"/>
        <v>4.9400000000000004</v>
      </c>
      <c r="E2796" s="323">
        <f t="shared" si="82"/>
        <v>13600</v>
      </c>
      <c r="F2796" s="324">
        <v>42520</v>
      </c>
      <c r="G2796" s="3" t="s">
        <v>25395</v>
      </c>
      <c r="H2796" s="325">
        <v>2</v>
      </c>
    </row>
    <row r="2797" spans="1:8" ht="15.75">
      <c r="A2797" s="530">
        <v>2795</v>
      </c>
      <c r="B2797" s="322" t="s">
        <v>25442</v>
      </c>
      <c r="C2797" s="17" t="s">
        <v>22996</v>
      </c>
      <c r="D2797" s="17">
        <f t="shared" si="83"/>
        <v>4.9400000000000004</v>
      </c>
      <c r="E2797" s="323">
        <f t="shared" si="82"/>
        <v>13600</v>
      </c>
      <c r="F2797" s="324">
        <v>42520</v>
      </c>
      <c r="G2797" s="3" t="s">
        <v>25395</v>
      </c>
      <c r="H2797" s="325">
        <v>2</v>
      </c>
    </row>
    <row r="2798" spans="1:8" ht="15.75">
      <c r="A2798" s="530">
        <v>2796</v>
      </c>
      <c r="B2798" s="322" t="s">
        <v>25443</v>
      </c>
      <c r="C2798" s="17" t="s">
        <v>3845</v>
      </c>
      <c r="D2798" s="17">
        <f t="shared" si="83"/>
        <v>1.9699999999999998</v>
      </c>
      <c r="E2798" s="323">
        <f t="shared" si="82"/>
        <v>5423.4817813765176</v>
      </c>
      <c r="F2798" s="324">
        <v>42520</v>
      </c>
      <c r="G2798" s="3" t="s">
        <v>25395</v>
      </c>
      <c r="H2798" s="325">
        <v>0.79757085020242902</v>
      </c>
    </row>
    <row r="2799" spans="1:8" ht="15.75">
      <c r="A2799" s="530">
        <v>2797</v>
      </c>
      <c r="B2799" s="322" t="s">
        <v>25444</v>
      </c>
      <c r="C2799" s="17" t="s">
        <v>3845</v>
      </c>
      <c r="D2799" s="17">
        <f t="shared" si="83"/>
        <v>2.0000000000000018</v>
      </c>
      <c r="E2799" s="323">
        <f t="shared" si="82"/>
        <v>5506.0728744939315</v>
      </c>
      <c r="F2799" s="324">
        <v>42520</v>
      </c>
      <c r="G2799" s="3" t="s">
        <v>25395</v>
      </c>
      <c r="H2799" s="325">
        <v>0.80971659919028405</v>
      </c>
    </row>
    <row r="2800" spans="1:8" ht="15.75">
      <c r="A2800" s="526">
        <v>2798</v>
      </c>
      <c r="B2800" s="322" t="s">
        <v>25445</v>
      </c>
      <c r="C2800" s="17" t="s">
        <v>3845</v>
      </c>
      <c r="D2800" s="17">
        <f t="shared" si="83"/>
        <v>1.4600000000000004</v>
      </c>
      <c r="E2800" s="323">
        <f t="shared" si="82"/>
        <v>4019.4331983805678</v>
      </c>
      <c r="F2800" s="324">
        <v>42520</v>
      </c>
      <c r="G2800" s="3" t="s">
        <v>25395</v>
      </c>
      <c r="H2800" s="325">
        <v>0.59109311740890702</v>
      </c>
    </row>
    <row r="2801" spans="1:8" ht="15.75">
      <c r="A2801" s="530">
        <v>2799</v>
      </c>
      <c r="B2801" s="322" t="s">
        <v>25446</v>
      </c>
      <c r="C2801" s="17" t="s">
        <v>22996</v>
      </c>
      <c r="D2801" s="17">
        <f t="shared" si="83"/>
        <v>4.9400000000000004</v>
      </c>
      <c r="E2801" s="323">
        <f t="shared" si="82"/>
        <v>13600</v>
      </c>
      <c r="F2801" s="324">
        <v>42520</v>
      </c>
      <c r="G2801" s="3" t="s">
        <v>25395</v>
      </c>
      <c r="H2801" s="325">
        <v>2</v>
      </c>
    </row>
    <row r="2802" spans="1:8" ht="15.75">
      <c r="A2802" s="530">
        <v>2800</v>
      </c>
      <c r="B2802" s="322" t="s">
        <v>25447</v>
      </c>
      <c r="C2802" s="17" t="s">
        <v>3845</v>
      </c>
      <c r="D2802" s="17">
        <f t="shared" si="83"/>
        <v>3.1899999999999951</v>
      </c>
      <c r="E2802" s="323">
        <f t="shared" si="82"/>
        <v>8782.1862348178001</v>
      </c>
      <c r="F2802" s="324">
        <v>42520</v>
      </c>
      <c r="G2802" s="3" t="s">
        <v>25395</v>
      </c>
      <c r="H2802" s="325">
        <v>1.2914979757084999</v>
      </c>
    </row>
    <row r="2803" spans="1:8" ht="15.75">
      <c r="A2803" s="530">
        <v>2801</v>
      </c>
      <c r="B2803" s="322" t="s">
        <v>25448</v>
      </c>
      <c r="C2803" s="17" t="s">
        <v>3845</v>
      </c>
      <c r="D2803" s="17">
        <f t="shared" si="83"/>
        <v>1.7000000000000002</v>
      </c>
      <c r="E2803" s="323">
        <f t="shared" si="82"/>
        <v>4680.1619433198384</v>
      </c>
      <c r="F2803" s="324">
        <v>42520</v>
      </c>
      <c r="G2803" s="3" t="s">
        <v>25395</v>
      </c>
      <c r="H2803" s="325">
        <v>0.68825910931174095</v>
      </c>
    </row>
    <row r="2804" spans="1:8" ht="15.75">
      <c r="A2804" s="526">
        <v>2802</v>
      </c>
      <c r="B2804" s="322" t="s">
        <v>25449</v>
      </c>
      <c r="C2804" s="17" t="s">
        <v>3845</v>
      </c>
      <c r="D2804" s="17">
        <f t="shared" si="83"/>
        <v>0.50000000000000044</v>
      </c>
      <c r="E2804" s="323">
        <f t="shared" si="82"/>
        <v>1376.5182186234829</v>
      </c>
      <c r="F2804" s="324">
        <v>42520</v>
      </c>
      <c r="G2804" s="3" t="s">
        <v>25395</v>
      </c>
      <c r="H2804" s="325">
        <v>0.20242914979757101</v>
      </c>
    </row>
    <row r="2805" spans="1:8" ht="15.75">
      <c r="A2805" s="530">
        <v>2803</v>
      </c>
      <c r="B2805" s="322" t="s">
        <v>25450</v>
      </c>
      <c r="C2805" s="17" t="s">
        <v>3845</v>
      </c>
      <c r="D2805" s="17">
        <f t="shared" si="83"/>
        <v>4.59</v>
      </c>
      <c r="E2805" s="323">
        <f t="shared" si="82"/>
        <v>12636.43724696356</v>
      </c>
      <c r="F2805" s="324">
        <v>42520</v>
      </c>
      <c r="G2805" s="3" t="s">
        <v>25395</v>
      </c>
      <c r="H2805" s="325">
        <v>1.8582995951417001</v>
      </c>
    </row>
    <row r="2806" spans="1:8" ht="15.75">
      <c r="A2806" s="530">
        <v>2804</v>
      </c>
      <c r="B2806" s="322" t="s">
        <v>25451</v>
      </c>
      <c r="C2806" s="17" t="s">
        <v>3845</v>
      </c>
      <c r="D2806" s="17">
        <f t="shared" si="83"/>
        <v>0.12</v>
      </c>
      <c r="E2806" s="323">
        <f t="shared" ref="E2806:E2869" si="84">H2806*6800</f>
        <v>330.36437246963561</v>
      </c>
      <c r="F2806" s="324">
        <v>42520</v>
      </c>
      <c r="G2806" s="3" t="s">
        <v>25395</v>
      </c>
      <c r="H2806" s="325">
        <v>4.8582995951416998E-2</v>
      </c>
    </row>
    <row r="2807" spans="1:8" ht="15.75">
      <c r="A2807" s="530">
        <v>2805</v>
      </c>
      <c r="B2807" s="322" t="s">
        <v>25452</v>
      </c>
      <c r="C2807" s="17" t="s">
        <v>3845</v>
      </c>
      <c r="D2807" s="17">
        <f t="shared" si="83"/>
        <v>1.56</v>
      </c>
      <c r="E2807" s="323">
        <f t="shared" si="84"/>
        <v>4294.7368421052633</v>
      </c>
      <c r="F2807" s="324">
        <v>42520</v>
      </c>
      <c r="G2807" s="3" t="s">
        <v>25395</v>
      </c>
      <c r="H2807" s="325">
        <v>0.63157894736842102</v>
      </c>
    </row>
    <row r="2808" spans="1:8" ht="15.75">
      <c r="A2808" s="526">
        <v>2806</v>
      </c>
      <c r="B2808" s="322" t="s">
        <v>25453</v>
      </c>
      <c r="C2808" s="17" t="s">
        <v>22996</v>
      </c>
      <c r="D2808" s="17">
        <f t="shared" si="83"/>
        <v>4.9400000000000004</v>
      </c>
      <c r="E2808" s="323">
        <f t="shared" si="84"/>
        <v>13600</v>
      </c>
      <c r="F2808" s="324">
        <v>42520</v>
      </c>
      <c r="G2808" s="3" t="s">
        <v>25395</v>
      </c>
      <c r="H2808" s="325">
        <v>2</v>
      </c>
    </row>
    <row r="2809" spans="1:8" ht="15.75">
      <c r="A2809" s="530">
        <v>2807</v>
      </c>
      <c r="B2809" s="322" t="s">
        <v>25411</v>
      </c>
      <c r="C2809" s="17" t="s">
        <v>3845</v>
      </c>
      <c r="D2809" s="17">
        <f t="shared" si="83"/>
        <v>3.2110000000000003</v>
      </c>
      <c r="E2809" s="323">
        <f t="shared" si="84"/>
        <v>8840</v>
      </c>
      <c r="F2809" s="324">
        <v>42520</v>
      </c>
      <c r="G2809" s="3" t="s">
        <v>25395</v>
      </c>
      <c r="H2809" s="325">
        <v>1.3</v>
      </c>
    </row>
    <row r="2810" spans="1:8" ht="15.75">
      <c r="A2810" s="530">
        <v>2808</v>
      </c>
      <c r="B2810" s="322" t="s">
        <v>25454</v>
      </c>
      <c r="C2810" s="17" t="s">
        <v>3845</v>
      </c>
      <c r="D2810" s="17">
        <f t="shared" si="83"/>
        <v>1.6300000000000001</v>
      </c>
      <c r="E2810" s="323">
        <f t="shared" si="84"/>
        <v>4487.4493927125504</v>
      </c>
      <c r="F2810" s="324">
        <v>42520</v>
      </c>
      <c r="G2810" s="3" t="s">
        <v>25395</v>
      </c>
      <c r="H2810" s="325">
        <v>0.65991902834008098</v>
      </c>
    </row>
    <row r="2811" spans="1:8" ht="15.75">
      <c r="A2811" s="530">
        <v>2809</v>
      </c>
      <c r="B2811" s="322" t="s">
        <v>25455</v>
      </c>
      <c r="C2811" s="17" t="s">
        <v>3845</v>
      </c>
      <c r="D2811" s="17">
        <f t="shared" si="83"/>
        <v>0.88999999999999979</v>
      </c>
      <c r="E2811" s="323">
        <f t="shared" si="84"/>
        <v>2450.2024291497969</v>
      </c>
      <c r="F2811" s="324">
        <v>42520</v>
      </c>
      <c r="G2811" s="3" t="s">
        <v>25395</v>
      </c>
      <c r="H2811" s="325">
        <v>0.36032388663967602</v>
      </c>
    </row>
    <row r="2812" spans="1:8" ht="15.75">
      <c r="A2812" s="526">
        <v>2810</v>
      </c>
      <c r="B2812" s="322" t="s">
        <v>25456</v>
      </c>
      <c r="C2812" s="17" t="s">
        <v>3845</v>
      </c>
      <c r="D2812" s="17">
        <f t="shared" si="83"/>
        <v>0.22000000000000008</v>
      </c>
      <c r="E2812" s="323">
        <f t="shared" si="84"/>
        <v>605.66801619433215</v>
      </c>
      <c r="F2812" s="324">
        <v>42520</v>
      </c>
      <c r="G2812" s="3" t="s">
        <v>25395</v>
      </c>
      <c r="H2812" s="325">
        <v>8.9068825910931196E-2</v>
      </c>
    </row>
    <row r="2813" spans="1:8" ht="15.75">
      <c r="A2813" s="530">
        <v>2811</v>
      </c>
      <c r="B2813" s="322" t="s">
        <v>25456</v>
      </c>
      <c r="C2813" s="17" t="s">
        <v>3845</v>
      </c>
      <c r="D2813" s="17">
        <f t="shared" si="83"/>
        <v>3.730000000000004</v>
      </c>
      <c r="E2813" s="323">
        <f t="shared" si="84"/>
        <v>10268.825910931184</v>
      </c>
      <c r="F2813" s="324">
        <v>42520</v>
      </c>
      <c r="G2813" s="3" t="s">
        <v>25395</v>
      </c>
      <c r="H2813" s="325">
        <v>1.51012145748988</v>
      </c>
    </row>
    <row r="2814" spans="1:8" ht="15.75">
      <c r="A2814" s="530">
        <v>2812</v>
      </c>
      <c r="B2814" s="322" t="s">
        <v>25457</v>
      </c>
      <c r="C2814" s="17" t="s">
        <v>3845</v>
      </c>
      <c r="D2814" s="17">
        <f t="shared" si="83"/>
        <v>4.8600000000000039</v>
      </c>
      <c r="E2814" s="323">
        <f t="shared" si="84"/>
        <v>13379.757085020252</v>
      </c>
      <c r="F2814" s="324">
        <v>42520</v>
      </c>
      <c r="G2814" s="3" t="s">
        <v>25395</v>
      </c>
      <c r="H2814" s="325">
        <v>1.9676113360323899</v>
      </c>
    </row>
    <row r="2815" spans="1:8" ht="15.75">
      <c r="A2815" s="530">
        <v>2813</v>
      </c>
      <c r="B2815" s="322" t="s">
        <v>25458</v>
      </c>
      <c r="C2815" s="17" t="s">
        <v>3845</v>
      </c>
      <c r="D2815" s="17">
        <f t="shared" si="83"/>
        <v>3.1999999999999913</v>
      </c>
      <c r="E2815" s="323">
        <f t="shared" si="84"/>
        <v>8809.7165991902602</v>
      </c>
      <c r="F2815" s="324">
        <v>42520</v>
      </c>
      <c r="G2815" s="3" t="s">
        <v>25395</v>
      </c>
      <c r="H2815" s="325">
        <v>1.2955465587044499</v>
      </c>
    </row>
    <row r="2816" spans="1:8" ht="15.75">
      <c r="A2816" s="526">
        <v>2814</v>
      </c>
      <c r="B2816" s="322" t="s">
        <v>25459</v>
      </c>
      <c r="C2816" s="17" t="s">
        <v>3845</v>
      </c>
      <c r="D2816" s="17">
        <f t="shared" si="83"/>
        <v>3.5815000000000001</v>
      </c>
      <c r="E2816" s="323">
        <f t="shared" si="84"/>
        <v>9860</v>
      </c>
      <c r="F2816" s="324">
        <v>42520</v>
      </c>
      <c r="G2816" s="3" t="s">
        <v>25395</v>
      </c>
      <c r="H2816" s="325">
        <v>1.45</v>
      </c>
    </row>
    <row r="2817" spans="1:8" ht="15.75">
      <c r="A2817" s="530">
        <v>2815</v>
      </c>
      <c r="B2817" s="322" t="s">
        <v>25460</v>
      </c>
      <c r="C2817" s="17" t="s">
        <v>3845</v>
      </c>
      <c r="D2817" s="17">
        <f t="shared" si="83"/>
        <v>2.2500000000000004</v>
      </c>
      <c r="E2817" s="323">
        <f t="shared" si="84"/>
        <v>6194.3319838056686</v>
      </c>
      <c r="F2817" s="324">
        <v>42520</v>
      </c>
      <c r="G2817" s="3" t="s">
        <v>25395</v>
      </c>
      <c r="H2817" s="325">
        <v>0.91093117408906898</v>
      </c>
    </row>
    <row r="2818" spans="1:8" ht="15.75">
      <c r="A2818" s="530">
        <v>2816</v>
      </c>
      <c r="B2818" s="322" t="s">
        <v>25461</v>
      </c>
      <c r="C2818" s="17" t="s">
        <v>3845</v>
      </c>
      <c r="D2818" s="17">
        <f t="shared" si="83"/>
        <v>0.24999999999999897</v>
      </c>
      <c r="E2818" s="323">
        <f t="shared" si="84"/>
        <v>688.25910931173803</v>
      </c>
      <c r="F2818" s="324">
        <v>42520</v>
      </c>
      <c r="G2818" s="3" t="s">
        <v>25395</v>
      </c>
      <c r="H2818" s="325">
        <v>0.10121457489878501</v>
      </c>
    </row>
    <row r="2819" spans="1:8" ht="15.75">
      <c r="A2819" s="530">
        <v>2817</v>
      </c>
      <c r="B2819" s="322" t="s">
        <v>25462</v>
      </c>
      <c r="C2819" s="17" t="s">
        <v>3845</v>
      </c>
      <c r="D2819" s="17">
        <f t="shared" si="83"/>
        <v>3.8399999999999901</v>
      </c>
      <c r="E2819" s="323">
        <f t="shared" si="84"/>
        <v>10571.659919028312</v>
      </c>
      <c r="F2819" s="324">
        <v>42520</v>
      </c>
      <c r="G2819" s="3" t="s">
        <v>25395</v>
      </c>
      <c r="H2819" s="325">
        <v>1.5546558704453399</v>
      </c>
    </row>
    <row r="2820" spans="1:8" ht="15.75">
      <c r="A2820" s="526">
        <v>2818</v>
      </c>
      <c r="B2820" s="322" t="s">
        <v>25463</v>
      </c>
      <c r="C2820" s="17" t="s">
        <v>3845</v>
      </c>
      <c r="D2820" s="17">
        <f t="shared" si="83"/>
        <v>1.3099999999999985</v>
      </c>
      <c r="E2820" s="323">
        <f t="shared" si="84"/>
        <v>3606.4777327935176</v>
      </c>
      <c r="F2820" s="324">
        <v>42520</v>
      </c>
      <c r="G2820" s="3" t="s">
        <v>25395</v>
      </c>
      <c r="H2820" s="325">
        <v>0.53036437246963497</v>
      </c>
    </row>
    <row r="2821" spans="1:8" ht="15.75">
      <c r="A2821" s="530">
        <v>2819</v>
      </c>
      <c r="B2821" s="322" t="s">
        <v>25464</v>
      </c>
      <c r="C2821" s="17" t="s">
        <v>3845</v>
      </c>
      <c r="D2821" s="17">
        <f t="shared" ref="D2821:D2884" si="85">H2821*2.47</f>
        <v>1.6899999999999991</v>
      </c>
      <c r="E2821" s="323">
        <f t="shared" si="84"/>
        <v>4652.6315789473656</v>
      </c>
      <c r="F2821" s="324">
        <v>42520</v>
      </c>
      <c r="G2821" s="3" t="s">
        <v>25395</v>
      </c>
      <c r="H2821" s="325">
        <v>0.68421052631578905</v>
      </c>
    </row>
    <row r="2822" spans="1:8" ht="15.75">
      <c r="A2822" s="530">
        <v>2820</v>
      </c>
      <c r="B2822" s="322" t="s">
        <v>25465</v>
      </c>
      <c r="C2822" s="17" t="s">
        <v>22996</v>
      </c>
      <c r="D2822" s="17">
        <f t="shared" si="85"/>
        <v>4.9400000000000004</v>
      </c>
      <c r="E2822" s="323">
        <f t="shared" si="84"/>
        <v>13600</v>
      </c>
      <c r="F2822" s="324">
        <v>42520</v>
      </c>
      <c r="G2822" s="3" t="s">
        <v>25395</v>
      </c>
      <c r="H2822" s="325">
        <v>2</v>
      </c>
    </row>
    <row r="2823" spans="1:8" ht="15.75">
      <c r="A2823" s="530">
        <v>2821</v>
      </c>
      <c r="B2823" s="322" t="s">
        <v>25466</v>
      </c>
      <c r="C2823" s="17" t="s">
        <v>22996</v>
      </c>
      <c r="D2823" s="17">
        <f t="shared" si="85"/>
        <v>4.9400000000000004</v>
      </c>
      <c r="E2823" s="323">
        <f t="shared" si="84"/>
        <v>13600</v>
      </c>
      <c r="F2823" s="324">
        <v>42520</v>
      </c>
      <c r="G2823" s="3" t="s">
        <v>25395</v>
      </c>
      <c r="H2823" s="325">
        <v>2</v>
      </c>
    </row>
    <row r="2824" spans="1:8" ht="15.75">
      <c r="A2824" s="526">
        <v>2822</v>
      </c>
      <c r="B2824" s="322" t="s">
        <v>25467</v>
      </c>
      <c r="C2824" s="17" t="s">
        <v>22996</v>
      </c>
      <c r="D2824" s="17">
        <f t="shared" si="85"/>
        <v>4.9400000000000004</v>
      </c>
      <c r="E2824" s="323">
        <f t="shared" si="84"/>
        <v>13600</v>
      </c>
      <c r="F2824" s="324">
        <v>42520</v>
      </c>
      <c r="G2824" s="3" t="s">
        <v>25395</v>
      </c>
      <c r="H2824" s="325">
        <v>2</v>
      </c>
    </row>
    <row r="2825" spans="1:8" ht="15.75">
      <c r="A2825" s="530">
        <v>2823</v>
      </c>
      <c r="B2825" s="322" t="s">
        <v>25468</v>
      </c>
      <c r="C2825" s="17" t="s">
        <v>3845</v>
      </c>
      <c r="D2825" s="17">
        <f t="shared" si="85"/>
        <v>1.1099999999999992</v>
      </c>
      <c r="E2825" s="323">
        <f t="shared" si="84"/>
        <v>3055.8704453441273</v>
      </c>
      <c r="F2825" s="324">
        <v>42520</v>
      </c>
      <c r="G2825" s="3" t="s">
        <v>25395</v>
      </c>
      <c r="H2825" s="325">
        <v>0.44939271255060698</v>
      </c>
    </row>
    <row r="2826" spans="1:8" ht="15.75">
      <c r="A2826" s="530">
        <v>2824</v>
      </c>
      <c r="B2826" s="322" t="s">
        <v>25469</v>
      </c>
      <c r="C2826" s="17" t="s">
        <v>3845</v>
      </c>
      <c r="D2826" s="17">
        <f t="shared" si="85"/>
        <v>0.64999999999999969</v>
      </c>
      <c r="E2826" s="323">
        <f t="shared" si="84"/>
        <v>1789.4736842105256</v>
      </c>
      <c r="F2826" s="324">
        <v>42520</v>
      </c>
      <c r="G2826" s="3" t="s">
        <v>25395</v>
      </c>
      <c r="H2826" s="325">
        <v>0.26315789473684198</v>
      </c>
    </row>
    <row r="2827" spans="1:8" ht="15.75">
      <c r="A2827" s="530">
        <v>2825</v>
      </c>
      <c r="B2827" s="322" t="s">
        <v>25470</v>
      </c>
      <c r="C2827" s="17" t="s">
        <v>3845</v>
      </c>
      <c r="D2827" s="17">
        <f t="shared" si="85"/>
        <v>0.81000000000000061</v>
      </c>
      <c r="E2827" s="323">
        <f t="shared" si="84"/>
        <v>2229.959514170042</v>
      </c>
      <c r="F2827" s="324">
        <v>42520</v>
      </c>
      <c r="G2827" s="3" t="s">
        <v>25395</v>
      </c>
      <c r="H2827" s="325">
        <v>0.32793522267206499</v>
      </c>
    </row>
    <row r="2828" spans="1:8" ht="15.75">
      <c r="A2828" s="526">
        <v>2826</v>
      </c>
      <c r="B2828" s="322" t="s">
        <v>25471</v>
      </c>
      <c r="C2828" s="17" t="s">
        <v>3845</v>
      </c>
      <c r="D2828" s="17">
        <f t="shared" si="85"/>
        <v>1.4100000000000006</v>
      </c>
      <c r="E2828" s="323">
        <f t="shared" si="84"/>
        <v>3881.78137651822</v>
      </c>
      <c r="F2828" s="324">
        <v>42520</v>
      </c>
      <c r="G2828" s="3" t="s">
        <v>25395</v>
      </c>
      <c r="H2828" s="325">
        <v>0.57085020242914997</v>
      </c>
    </row>
    <row r="2829" spans="1:8" ht="15.75">
      <c r="A2829" s="530">
        <v>2827</v>
      </c>
      <c r="B2829" s="322" t="s">
        <v>25472</v>
      </c>
      <c r="C2829" s="17" t="s">
        <v>3845</v>
      </c>
      <c r="D2829" s="17">
        <f t="shared" si="85"/>
        <v>0.52000000000000079</v>
      </c>
      <c r="E2829" s="323">
        <f t="shared" si="84"/>
        <v>1431.5789473684233</v>
      </c>
      <c r="F2829" s="324">
        <v>42520</v>
      </c>
      <c r="G2829" s="3" t="s">
        <v>25395</v>
      </c>
      <c r="H2829" s="325">
        <v>0.21052631578947401</v>
      </c>
    </row>
    <row r="2830" spans="1:8" ht="15.75">
      <c r="A2830" s="530">
        <v>2828</v>
      </c>
      <c r="B2830" s="322" t="s">
        <v>25473</v>
      </c>
      <c r="C2830" s="17" t="s">
        <v>3845</v>
      </c>
      <c r="D2830" s="17">
        <f t="shared" si="85"/>
        <v>1.0200000000000011</v>
      </c>
      <c r="E2830" s="323">
        <f t="shared" si="84"/>
        <v>2808.097165991906</v>
      </c>
      <c r="F2830" s="324">
        <v>42520</v>
      </c>
      <c r="G2830" s="3" t="s">
        <v>25395</v>
      </c>
      <c r="H2830" s="325">
        <v>0.41295546558704499</v>
      </c>
    </row>
    <row r="2831" spans="1:8" ht="15.75">
      <c r="A2831" s="530">
        <v>2829</v>
      </c>
      <c r="B2831" s="322" t="s">
        <v>25474</v>
      </c>
      <c r="C2831" s="17" t="s">
        <v>3845</v>
      </c>
      <c r="D2831" s="17">
        <f t="shared" si="85"/>
        <v>0.2100000000000001</v>
      </c>
      <c r="E2831" s="323">
        <f t="shared" si="84"/>
        <v>578.13765182186262</v>
      </c>
      <c r="F2831" s="324">
        <v>42520</v>
      </c>
      <c r="G2831" s="3" t="s">
        <v>25395</v>
      </c>
      <c r="H2831" s="325">
        <v>8.5020242914979796E-2</v>
      </c>
    </row>
    <row r="2832" spans="1:8" ht="15.75">
      <c r="A2832" s="526">
        <v>2830</v>
      </c>
      <c r="B2832" s="322" t="s">
        <v>25245</v>
      </c>
      <c r="C2832" s="17" t="s">
        <v>3845</v>
      </c>
      <c r="D2832" s="17">
        <f t="shared" si="85"/>
        <v>1.7700000000000007</v>
      </c>
      <c r="E2832" s="323">
        <f t="shared" si="84"/>
        <v>4872.8744939271273</v>
      </c>
      <c r="F2832" s="324">
        <v>42520</v>
      </c>
      <c r="G2832" s="3" t="s">
        <v>25395</v>
      </c>
      <c r="H2832" s="325">
        <v>0.71659919028340102</v>
      </c>
    </row>
    <row r="2833" spans="1:8" ht="15.75">
      <c r="A2833" s="530">
        <v>2831</v>
      </c>
      <c r="B2833" s="322" t="s">
        <v>25475</v>
      </c>
      <c r="C2833" s="17" t="s">
        <v>3845</v>
      </c>
      <c r="D2833" s="17">
        <f t="shared" si="85"/>
        <v>0.2800000000000008</v>
      </c>
      <c r="E2833" s="323">
        <f t="shared" si="84"/>
        <v>770.85020242915198</v>
      </c>
      <c r="F2833" s="324">
        <v>42520</v>
      </c>
      <c r="G2833" s="3" t="s">
        <v>25395</v>
      </c>
      <c r="H2833" s="325">
        <v>0.11336032388664</v>
      </c>
    </row>
    <row r="2834" spans="1:8" ht="15.75">
      <c r="A2834" s="530">
        <v>2832</v>
      </c>
      <c r="B2834" s="322" t="s">
        <v>25475</v>
      </c>
      <c r="C2834" s="17" t="s">
        <v>3845</v>
      </c>
      <c r="D2834" s="17">
        <f t="shared" si="85"/>
        <v>4.6599999999999993</v>
      </c>
      <c r="E2834" s="323">
        <f t="shared" si="84"/>
        <v>12829.149797570848</v>
      </c>
      <c r="F2834" s="324">
        <v>42520</v>
      </c>
      <c r="G2834" s="3" t="s">
        <v>25395</v>
      </c>
      <c r="H2834" s="325">
        <v>1.8866396761133599</v>
      </c>
    </row>
    <row r="2835" spans="1:8" ht="15.75">
      <c r="A2835" s="530">
        <v>2833</v>
      </c>
      <c r="B2835" s="322" t="s">
        <v>25284</v>
      </c>
      <c r="C2835" s="17" t="s">
        <v>3845</v>
      </c>
      <c r="D2835" s="17">
        <f t="shared" si="85"/>
        <v>0.57999999999999952</v>
      </c>
      <c r="E2835" s="323">
        <f t="shared" si="84"/>
        <v>1596.7611336032376</v>
      </c>
      <c r="F2835" s="324">
        <v>42520</v>
      </c>
      <c r="G2835" s="3" t="s">
        <v>25395</v>
      </c>
      <c r="H2835" s="325">
        <v>0.23481781376518199</v>
      </c>
    </row>
    <row r="2836" spans="1:8" ht="15.75">
      <c r="A2836" s="526">
        <v>2834</v>
      </c>
      <c r="B2836" s="322" t="s">
        <v>25283</v>
      </c>
      <c r="C2836" s="17" t="s">
        <v>3845</v>
      </c>
      <c r="D2836" s="17">
        <f t="shared" si="85"/>
        <v>0.57000000000000062</v>
      </c>
      <c r="E2836" s="323">
        <f t="shared" si="84"/>
        <v>1569.2307692307709</v>
      </c>
      <c r="F2836" s="324">
        <v>42520</v>
      </c>
      <c r="G2836" s="3" t="s">
        <v>25395</v>
      </c>
      <c r="H2836" s="325">
        <v>0.230769230769231</v>
      </c>
    </row>
    <row r="2837" spans="1:8" ht="15.75">
      <c r="A2837" s="530">
        <v>2835</v>
      </c>
      <c r="B2837" s="322" t="s">
        <v>25283</v>
      </c>
      <c r="C2837" s="17" t="s">
        <v>3845</v>
      </c>
      <c r="D2837" s="17">
        <f t="shared" si="85"/>
        <v>0.26999999999999941</v>
      </c>
      <c r="E2837" s="323">
        <f t="shared" si="84"/>
        <v>743.31983805667835</v>
      </c>
      <c r="F2837" s="324">
        <v>42520</v>
      </c>
      <c r="G2837" s="3" t="s">
        <v>25395</v>
      </c>
      <c r="H2837" s="325">
        <v>0.109311740890688</v>
      </c>
    </row>
    <row r="2838" spans="1:8" ht="15.75">
      <c r="A2838" s="530">
        <v>2836</v>
      </c>
      <c r="B2838" s="322" t="s">
        <v>25284</v>
      </c>
      <c r="C2838" s="17" t="s">
        <v>3845</v>
      </c>
      <c r="D2838" s="17">
        <f t="shared" si="85"/>
        <v>5.0000000000000037E-2</v>
      </c>
      <c r="E2838" s="323">
        <f t="shared" si="84"/>
        <v>137.65182186234827</v>
      </c>
      <c r="F2838" s="324">
        <v>42520</v>
      </c>
      <c r="G2838" s="3" t="s">
        <v>25395</v>
      </c>
      <c r="H2838" s="325">
        <v>2.0242914979757099E-2</v>
      </c>
    </row>
    <row r="2839" spans="1:8" ht="15.75">
      <c r="A2839" s="530">
        <v>2837</v>
      </c>
      <c r="B2839" s="326" t="s">
        <v>25287</v>
      </c>
      <c r="C2839" s="17" t="s">
        <v>3845</v>
      </c>
      <c r="D2839" s="17">
        <f t="shared" si="85"/>
        <v>0.26999999999999941</v>
      </c>
      <c r="E2839" s="327">
        <f t="shared" si="84"/>
        <v>743.31983805667835</v>
      </c>
      <c r="F2839" s="324">
        <v>42613</v>
      </c>
      <c r="G2839" s="3" t="s">
        <v>25395</v>
      </c>
      <c r="H2839" s="325">
        <v>0.109311740890688</v>
      </c>
    </row>
    <row r="2840" spans="1:8" ht="15.75">
      <c r="A2840" s="526">
        <v>2838</v>
      </c>
      <c r="B2840" s="322" t="s">
        <v>25476</v>
      </c>
      <c r="C2840" s="17" t="s">
        <v>22996</v>
      </c>
      <c r="D2840" s="17">
        <f t="shared" si="85"/>
        <v>4.9400000000000004</v>
      </c>
      <c r="E2840" s="323">
        <f t="shared" si="84"/>
        <v>13600</v>
      </c>
      <c r="F2840" s="324">
        <v>42520</v>
      </c>
      <c r="G2840" s="3" t="s">
        <v>25395</v>
      </c>
      <c r="H2840" s="325">
        <v>2</v>
      </c>
    </row>
    <row r="2841" spans="1:8" ht="15.75">
      <c r="A2841" s="530">
        <v>2839</v>
      </c>
      <c r="B2841" s="322" t="s">
        <v>25477</v>
      </c>
      <c r="C2841" s="17" t="s">
        <v>3845</v>
      </c>
      <c r="D2841" s="17">
        <f t="shared" si="85"/>
        <v>3.0699999999999878</v>
      </c>
      <c r="E2841" s="323">
        <f t="shared" si="84"/>
        <v>8451.8218623481444</v>
      </c>
      <c r="F2841" s="324">
        <v>42520</v>
      </c>
      <c r="G2841" s="3" t="s">
        <v>25395</v>
      </c>
      <c r="H2841" s="325">
        <v>1.24291497975708</v>
      </c>
    </row>
    <row r="2842" spans="1:8" ht="15.75">
      <c r="A2842" s="530">
        <v>2840</v>
      </c>
      <c r="B2842" s="322" t="s">
        <v>25478</v>
      </c>
      <c r="C2842" s="17" t="s">
        <v>3845</v>
      </c>
      <c r="D2842" s="17">
        <f t="shared" si="85"/>
        <v>1.2599999999999989</v>
      </c>
      <c r="E2842" s="323">
        <f t="shared" si="84"/>
        <v>3468.8259109311707</v>
      </c>
      <c r="F2842" s="324">
        <v>42520</v>
      </c>
      <c r="G2842" s="3" t="s">
        <v>25395</v>
      </c>
      <c r="H2842" s="325">
        <v>0.51012145748987803</v>
      </c>
    </row>
    <row r="2843" spans="1:8" ht="15.75">
      <c r="A2843" s="530">
        <v>2841</v>
      </c>
      <c r="B2843" s="322" t="s">
        <v>25479</v>
      </c>
      <c r="C2843" s="17" t="s">
        <v>3845</v>
      </c>
      <c r="D2843" s="17">
        <f t="shared" si="85"/>
        <v>0.41999999999999876</v>
      </c>
      <c r="E2843" s="323">
        <f t="shared" si="84"/>
        <v>1156.2753036437214</v>
      </c>
      <c r="F2843" s="324">
        <v>42520</v>
      </c>
      <c r="G2843" s="3" t="s">
        <v>25395</v>
      </c>
      <c r="H2843" s="325">
        <v>0.17004048582995901</v>
      </c>
    </row>
    <row r="2844" spans="1:8" ht="15.75">
      <c r="A2844" s="526">
        <v>2842</v>
      </c>
      <c r="B2844" s="322" t="s">
        <v>25480</v>
      </c>
      <c r="C2844" s="17" t="s">
        <v>3845</v>
      </c>
      <c r="D2844" s="17">
        <f t="shared" si="85"/>
        <v>4.87</v>
      </c>
      <c r="E2844" s="323">
        <f t="shared" si="84"/>
        <v>13407.287449392712</v>
      </c>
      <c r="F2844" s="324">
        <v>42520</v>
      </c>
      <c r="G2844" s="3" t="s">
        <v>25395</v>
      </c>
      <c r="H2844" s="325">
        <v>1.9716599190283399</v>
      </c>
    </row>
    <row r="2845" spans="1:8" ht="15.75">
      <c r="A2845" s="530">
        <v>2843</v>
      </c>
      <c r="B2845" s="322" t="s">
        <v>25481</v>
      </c>
      <c r="C2845" s="17" t="s">
        <v>3845</v>
      </c>
      <c r="D2845" s="17">
        <f t="shared" si="85"/>
        <v>1.8999999999999997</v>
      </c>
      <c r="E2845" s="323">
        <f t="shared" si="84"/>
        <v>5230.7692307692296</v>
      </c>
      <c r="F2845" s="324">
        <v>42520</v>
      </c>
      <c r="G2845" s="3" t="s">
        <v>25395</v>
      </c>
      <c r="H2845" s="325">
        <v>0.76923076923076905</v>
      </c>
    </row>
    <row r="2846" spans="1:8" ht="15.75">
      <c r="A2846" s="530">
        <v>2844</v>
      </c>
      <c r="B2846" s="326" t="s">
        <v>25482</v>
      </c>
      <c r="C2846" s="17" t="s">
        <v>3845</v>
      </c>
      <c r="D2846" s="17">
        <f t="shared" si="85"/>
        <v>1.51</v>
      </c>
      <c r="E2846" s="327">
        <f t="shared" si="84"/>
        <v>4157.0850202429147</v>
      </c>
      <c r="F2846" s="324">
        <v>42613</v>
      </c>
      <c r="G2846" s="3" t="s">
        <v>25395</v>
      </c>
      <c r="H2846" s="325">
        <v>0.61133603238866396</v>
      </c>
    </row>
    <row r="2847" spans="1:8" ht="15.75">
      <c r="A2847" s="530">
        <v>2845</v>
      </c>
      <c r="B2847" s="322" t="s">
        <v>25483</v>
      </c>
      <c r="C2847" s="17" t="s">
        <v>3845</v>
      </c>
      <c r="D2847" s="17">
        <f t="shared" si="85"/>
        <v>1.4999999999999987</v>
      </c>
      <c r="E2847" s="323">
        <f t="shared" si="84"/>
        <v>4129.5546558704409</v>
      </c>
      <c r="F2847" s="324">
        <v>42520</v>
      </c>
      <c r="G2847" s="3" t="s">
        <v>25395</v>
      </c>
      <c r="H2847" s="325">
        <v>0.60728744939271195</v>
      </c>
    </row>
    <row r="2848" spans="1:8" ht="15.75">
      <c r="A2848" s="526">
        <v>2846</v>
      </c>
      <c r="B2848" s="322" t="s">
        <v>25426</v>
      </c>
      <c r="C2848" s="17" t="s">
        <v>3845</v>
      </c>
      <c r="D2848" s="17">
        <f t="shared" si="85"/>
        <v>1.3400000000000003</v>
      </c>
      <c r="E2848" s="323">
        <f t="shared" si="84"/>
        <v>3689.068825910932</v>
      </c>
      <c r="F2848" s="324">
        <v>42520</v>
      </c>
      <c r="G2848" s="3" t="s">
        <v>25395</v>
      </c>
      <c r="H2848" s="325">
        <v>0.54251012145749</v>
      </c>
    </row>
    <row r="2849" spans="1:8" ht="15.75">
      <c r="A2849" s="530">
        <v>2847</v>
      </c>
      <c r="B2849" s="322" t="s">
        <v>25484</v>
      </c>
      <c r="C2849" s="17" t="s">
        <v>3845</v>
      </c>
      <c r="D2849" s="17">
        <f t="shared" si="85"/>
        <v>2.730000000000008</v>
      </c>
      <c r="E2849" s="323">
        <f t="shared" si="84"/>
        <v>7515.7894736842327</v>
      </c>
      <c r="F2849" s="324">
        <v>42520</v>
      </c>
      <c r="G2849" s="3" t="s">
        <v>25395</v>
      </c>
      <c r="H2849" s="325">
        <v>1.1052631578947401</v>
      </c>
    </row>
    <row r="2850" spans="1:8" ht="15.75">
      <c r="A2850" s="530">
        <v>2848</v>
      </c>
      <c r="B2850" s="322" t="s">
        <v>25485</v>
      </c>
      <c r="C2850" s="17" t="s">
        <v>3845</v>
      </c>
      <c r="D2850" s="17">
        <f t="shared" si="85"/>
        <v>3.2200000000000091</v>
      </c>
      <c r="E2850" s="323">
        <f t="shared" si="84"/>
        <v>8864.7773279352477</v>
      </c>
      <c r="F2850" s="324">
        <v>42520</v>
      </c>
      <c r="G2850" s="3" t="s">
        <v>25395</v>
      </c>
      <c r="H2850" s="325">
        <v>1.3036437246963599</v>
      </c>
    </row>
    <row r="2851" spans="1:8" ht="15.75">
      <c r="A2851" s="530">
        <v>2849</v>
      </c>
      <c r="B2851" s="322" t="s">
        <v>16163</v>
      </c>
      <c r="C2851" s="17" t="s">
        <v>22996</v>
      </c>
      <c r="D2851" s="17">
        <f t="shared" si="85"/>
        <v>4.9400000000000004</v>
      </c>
      <c r="E2851" s="323">
        <f t="shared" si="84"/>
        <v>13600</v>
      </c>
      <c r="F2851" s="324">
        <v>42520</v>
      </c>
      <c r="G2851" s="3" t="s">
        <v>25395</v>
      </c>
      <c r="H2851" s="325">
        <v>2</v>
      </c>
    </row>
    <row r="2852" spans="1:8" ht="15.75">
      <c r="A2852" s="526">
        <v>2850</v>
      </c>
      <c r="B2852" s="322" t="s">
        <v>25486</v>
      </c>
      <c r="C2852" s="17" t="s">
        <v>22996</v>
      </c>
      <c r="D2852" s="17">
        <f t="shared" si="85"/>
        <v>4.9400000000000004</v>
      </c>
      <c r="E2852" s="323">
        <f t="shared" si="84"/>
        <v>13600</v>
      </c>
      <c r="F2852" s="324">
        <v>42520</v>
      </c>
      <c r="G2852" s="3" t="s">
        <v>25395</v>
      </c>
      <c r="H2852" s="325">
        <v>2</v>
      </c>
    </row>
    <row r="2853" spans="1:8" ht="15.75">
      <c r="A2853" s="530">
        <v>2851</v>
      </c>
      <c r="B2853" s="322" t="s">
        <v>25487</v>
      </c>
      <c r="C2853" s="17" t="s">
        <v>3845</v>
      </c>
      <c r="D2853" s="17">
        <f t="shared" si="85"/>
        <v>0.67999999999999916</v>
      </c>
      <c r="E2853" s="323">
        <f t="shared" si="84"/>
        <v>1872.0647773279329</v>
      </c>
      <c r="F2853" s="324">
        <v>42520</v>
      </c>
      <c r="G2853" s="3" t="s">
        <v>25395</v>
      </c>
      <c r="H2853" s="325">
        <v>0.27530364372469601</v>
      </c>
    </row>
    <row r="2854" spans="1:8" ht="15.75">
      <c r="A2854" s="530">
        <v>2852</v>
      </c>
      <c r="B2854" s="322" t="s">
        <v>25437</v>
      </c>
      <c r="C2854" s="17" t="s">
        <v>3845</v>
      </c>
      <c r="D2854" s="17">
        <f t="shared" si="85"/>
        <v>0.74000000000000044</v>
      </c>
      <c r="E2854" s="323">
        <f t="shared" si="84"/>
        <v>2037.2469635627542</v>
      </c>
      <c r="F2854" s="324">
        <v>42520</v>
      </c>
      <c r="G2854" s="3" t="s">
        <v>25395</v>
      </c>
      <c r="H2854" s="325">
        <v>0.29959514170040502</v>
      </c>
    </row>
    <row r="2855" spans="1:8" ht="15.75">
      <c r="A2855" s="530">
        <v>2853</v>
      </c>
      <c r="B2855" s="322" t="s">
        <v>25488</v>
      </c>
      <c r="C2855" s="17" t="s">
        <v>3845</v>
      </c>
      <c r="D2855" s="17">
        <f t="shared" si="85"/>
        <v>2.8200000000000012</v>
      </c>
      <c r="E2855" s="323">
        <f t="shared" si="84"/>
        <v>7763.56275303644</v>
      </c>
      <c r="F2855" s="324">
        <v>42520</v>
      </c>
      <c r="G2855" s="3" t="s">
        <v>25395</v>
      </c>
      <c r="H2855" s="325">
        <v>1.1417004048582999</v>
      </c>
    </row>
    <row r="2856" spans="1:8" ht="15.75">
      <c r="A2856" s="526">
        <v>2854</v>
      </c>
      <c r="B2856" s="322" t="s">
        <v>25489</v>
      </c>
      <c r="C2856" s="17" t="s">
        <v>3845</v>
      </c>
      <c r="D2856" s="17">
        <f t="shared" si="85"/>
        <v>0.31000000000000022</v>
      </c>
      <c r="E2856" s="323">
        <f t="shared" si="84"/>
        <v>853.44129554655922</v>
      </c>
      <c r="F2856" s="324">
        <v>42520</v>
      </c>
      <c r="G2856" s="3" t="s">
        <v>25395</v>
      </c>
      <c r="H2856" s="325">
        <v>0.125506072874494</v>
      </c>
    </row>
    <row r="2857" spans="1:8" ht="15.75">
      <c r="A2857" s="530">
        <v>2855</v>
      </c>
      <c r="B2857" s="322" t="s">
        <v>25490</v>
      </c>
      <c r="C2857" s="17" t="s">
        <v>3845</v>
      </c>
      <c r="D2857" s="17">
        <f t="shared" si="85"/>
        <v>0.45000000000000062</v>
      </c>
      <c r="E2857" s="323">
        <f t="shared" si="84"/>
        <v>1238.8663967611353</v>
      </c>
      <c r="F2857" s="324">
        <v>42520</v>
      </c>
      <c r="G2857" s="3" t="s">
        <v>25395</v>
      </c>
      <c r="H2857" s="325">
        <v>0.18218623481781401</v>
      </c>
    </row>
    <row r="2858" spans="1:8" ht="15.75">
      <c r="A2858" s="530">
        <v>2856</v>
      </c>
      <c r="B2858" s="322" t="s">
        <v>25491</v>
      </c>
      <c r="C2858" s="17" t="s">
        <v>3845</v>
      </c>
      <c r="D2858" s="17">
        <f t="shared" si="85"/>
        <v>1.6549000000000003</v>
      </c>
      <c r="E2858" s="323">
        <f t="shared" si="84"/>
        <v>4556</v>
      </c>
      <c r="F2858" s="324">
        <v>42520</v>
      </c>
      <c r="G2858" s="3" t="s">
        <v>25492</v>
      </c>
      <c r="H2858" s="329">
        <v>0.67</v>
      </c>
    </row>
    <row r="2859" spans="1:8" ht="15.75">
      <c r="A2859" s="530">
        <v>2857</v>
      </c>
      <c r="B2859" s="322" t="s">
        <v>25493</v>
      </c>
      <c r="C2859" s="17" t="s">
        <v>3845</v>
      </c>
      <c r="D2859" s="17">
        <f t="shared" si="85"/>
        <v>1.4499999999999991</v>
      </c>
      <c r="E2859" s="323">
        <f t="shared" si="84"/>
        <v>3991.902834008094</v>
      </c>
      <c r="F2859" s="324">
        <v>42520</v>
      </c>
      <c r="G2859" s="3" t="s">
        <v>25492</v>
      </c>
      <c r="H2859" s="329">
        <v>0.58704453441295501</v>
      </c>
    </row>
    <row r="2860" spans="1:8" ht="15.75">
      <c r="A2860" s="526">
        <v>2858</v>
      </c>
      <c r="B2860" s="322" t="s">
        <v>25494</v>
      </c>
      <c r="C2860" s="17" t="s">
        <v>3845</v>
      </c>
      <c r="D2860" s="17">
        <f t="shared" si="85"/>
        <v>1.2700000000000002</v>
      </c>
      <c r="E2860" s="323">
        <f t="shared" si="84"/>
        <v>3496.3562753036445</v>
      </c>
      <c r="F2860" s="324">
        <v>42520</v>
      </c>
      <c r="G2860" s="3" t="s">
        <v>25492</v>
      </c>
      <c r="H2860" s="329">
        <v>0.51417004048583004</v>
      </c>
    </row>
    <row r="2861" spans="1:8" ht="15.75">
      <c r="A2861" s="530">
        <v>2859</v>
      </c>
      <c r="B2861" s="322" t="s">
        <v>25495</v>
      </c>
      <c r="C2861" s="17" t="s">
        <v>22996</v>
      </c>
      <c r="D2861" s="17">
        <f t="shared" si="85"/>
        <v>4.9400000000000004</v>
      </c>
      <c r="E2861" s="323">
        <f t="shared" si="84"/>
        <v>13600</v>
      </c>
      <c r="F2861" s="324">
        <v>42520</v>
      </c>
      <c r="G2861" s="3" t="s">
        <v>25492</v>
      </c>
      <c r="H2861" s="329">
        <v>2</v>
      </c>
    </row>
    <row r="2862" spans="1:8" ht="15.75">
      <c r="A2862" s="530">
        <v>2860</v>
      </c>
      <c r="B2862" s="322" t="s">
        <v>25496</v>
      </c>
      <c r="C2862" s="17" t="s">
        <v>3845</v>
      </c>
      <c r="D2862" s="17">
        <f t="shared" si="85"/>
        <v>1.5800000000000005</v>
      </c>
      <c r="E2862" s="323">
        <f t="shared" si="84"/>
        <v>4349.7975708502036</v>
      </c>
      <c r="F2862" s="324">
        <v>42520</v>
      </c>
      <c r="G2862" s="3" t="s">
        <v>25492</v>
      </c>
      <c r="H2862" s="329">
        <v>0.63967611336032404</v>
      </c>
    </row>
    <row r="2863" spans="1:8" ht="15.75">
      <c r="A2863" s="530">
        <v>2861</v>
      </c>
      <c r="B2863" s="322" t="s">
        <v>25497</v>
      </c>
      <c r="C2863" s="17" t="s">
        <v>3845</v>
      </c>
      <c r="D2863" s="17">
        <f t="shared" si="85"/>
        <v>1.5800000000000005</v>
      </c>
      <c r="E2863" s="323">
        <f t="shared" si="84"/>
        <v>4349.7975708502036</v>
      </c>
      <c r="F2863" s="324">
        <v>42520</v>
      </c>
      <c r="G2863" s="3" t="s">
        <v>25492</v>
      </c>
      <c r="H2863" s="329">
        <v>0.63967611336032404</v>
      </c>
    </row>
    <row r="2864" spans="1:8" ht="15.75">
      <c r="A2864" s="526">
        <v>2862</v>
      </c>
      <c r="B2864" s="322" t="s">
        <v>25498</v>
      </c>
      <c r="C2864" s="17" t="s">
        <v>3845</v>
      </c>
      <c r="D2864" s="17">
        <f t="shared" si="85"/>
        <v>1.159999999999999</v>
      </c>
      <c r="E2864" s="323">
        <f t="shared" si="84"/>
        <v>3193.5222672064751</v>
      </c>
      <c r="F2864" s="324">
        <v>42520</v>
      </c>
      <c r="G2864" s="3" t="s">
        <v>25492</v>
      </c>
      <c r="H2864" s="329">
        <v>0.46963562753036397</v>
      </c>
    </row>
    <row r="2865" spans="1:8" ht="15.75">
      <c r="A2865" s="530">
        <v>2863</v>
      </c>
      <c r="B2865" s="322" t="s">
        <v>25499</v>
      </c>
      <c r="C2865" s="17" t="s">
        <v>22996</v>
      </c>
      <c r="D2865" s="17">
        <f t="shared" si="85"/>
        <v>4.9400000000000004</v>
      </c>
      <c r="E2865" s="323">
        <f t="shared" si="84"/>
        <v>13600</v>
      </c>
      <c r="F2865" s="324">
        <v>42520</v>
      </c>
      <c r="G2865" s="3" t="s">
        <v>25492</v>
      </c>
      <c r="H2865" s="329">
        <v>2</v>
      </c>
    </row>
    <row r="2866" spans="1:8" ht="15.75">
      <c r="A2866" s="530">
        <v>2864</v>
      </c>
      <c r="B2866" s="322" t="s">
        <v>25500</v>
      </c>
      <c r="C2866" s="17" t="s">
        <v>22996</v>
      </c>
      <c r="D2866" s="17">
        <f t="shared" si="85"/>
        <v>4.9400000000000004</v>
      </c>
      <c r="E2866" s="323">
        <f t="shared" si="84"/>
        <v>13600</v>
      </c>
      <c r="F2866" s="324">
        <v>42520</v>
      </c>
      <c r="G2866" s="3" t="s">
        <v>25492</v>
      </c>
      <c r="H2866" s="329">
        <v>2</v>
      </c>
    </row>
    <row r="2867" spans="1:8" ht="15.75">
      <c r="A2867" s="530">
        <v>2865</v>
      </c>
      <c r="B2867" s="322" t="s">
        <v>25501</v>
      </c>
      <c r="C2867" s="17" t="s">
        <v>3845</v>
      </c>
      <c r="D2867" s="17">
        <f t="shared" si="85"/>
        <v>1.4100000000000006</v>
      </c>
      <c r="E2867" s="323">
        <f t="shared" si="84"/>
        <v>3881.78137651822</v>
      </c>
      <c r="F2867" s="324">
        <v>42520</v>
      </c>
      <c r="G2867" s="3" t="s">
        <v>25492</v>
      </c>
      <c r="H2867" s="329">
        <v>0.57085020242914997</v>
      </c>
    </row>
    <row r="2868" spans="1:8" ht="15.75">
      <c r="A2868" s="526">
        <v>2866</v>
      </c>
      <c r="B2868" s="322" t="s">
        <v>25502</v>
      </c>
      <c r="C2868" s="17" t="s">
        <v>3845</v>
      </c>
      <c r="D2868" s="17">
        <f t="shared" si="85"/>
        <v>0.47000000000000103</v>
      </c>
      <c r="E2868" s="323">
        <f t="shared" si="84"/>
        <v>1293.9271255060758</v>
      </c>
      <c r="F2868" s="324">
        <v>42520</v>
      </c>
      <c r="G2868" s="3" t="s">
        <v>25492</v>
      </c>
      <c r="H2868" s="329">
        <v>0.19028340080971701</v>
      </c>
    </row>
    <row r="2869" spans="1:8" ht="15.75">
      <c r="A2869" s="530">
        <v>2867</v>
      </c>
      <c r="B2869" s="563" t="s">
        <v>25503</v>
      </c>
      <c r="C2869" s="17" t="s">
        <v>3845</v>
      </c>
      <c r="D2869" s="17">
        <f t="shared" si="85"/>
        <v>3.0200000000000053</v>
      </c>
      <c r="E2869" s="323">
        <f t="shared" si="84"/>
        <v>8314.1700404858439</v>
      </c>
      <c r="F2869" s="324">
        <v>42520</v>
      </c>
      <c r="G2869" s="3" t="s">
        <v>25492</v>
      </c>
      <c r="H2869" s="329">
        <v>1.2226720647773299</v>
      </c>
    </row>
    <row r="2870" spans="1:8" ht="15.75">
      <c r="A2870" s="530">
        <v>2868</v>
      </c>
      <c r="B2870" s="322" t="s">
        <v>25504</v>
      </c>
      <c r="C2870" s="17" t="s">
        <v>3845</v>
      </c>
      <c r="D2870" s="17">
        <f t="shared" si="85"/>
        <v>2.0000000000000018</v>
      </c>
      <c r="E2870" s="323">
        <f t="shared" ref="E2870:E2933" si="86">H2870*6800</f>
        <v>5506.0728744939315</v>
      </c>
      <c r="F2870" s="324">
        <v>42520</v>
      </c>
      <c r="G2870" s="3" t="s">
        <v>25492</v>
      </c>
      <c r="H2870" s="329">
        <v>0.80971659919028405</v>
      </c>
    </row>
    <row r="2871" spans="1:8" ht="15.75">
      <c r="A2871" s="530">
        <v>2869</v>
      </c>
      <c r="B2871" s="322" t="s">
        <v>25505</v>
      </c>
      <c r="C2871" s="17" t="s">
        <v>3845</v>
      </c>
      <c r="D2871" s="17">
        <f t="shared" si="85"/>
        <v>2.6399999999999899</v>
      </c>
      <c r="E2871" s="323">
        <f t="shared" si="86"/>
        <v>7268.0161943319554</v>
      </c>
      <c r="F2871" s="324">
        <v>42520</v>
      </c>
      <c r="G2871" s="3" t="s">
        <v>25492</v>
      </c>
      <c r="H2871" s="329">
        <v>1.06882591093117</v>
      </c>
    </row>
    <row r="2872" spans="1:8" ht="15.75">
      <c r="A2872" s="526">
        <v>2870</v>
      </c>
      <c r="B2872" s="322" t="s">
        <v>25506</v>
      </c>
      <c r="C2872" s="17" t="s">
        <v>3845</v>
      </c>
      <c r="D2872" s="17">
        <f t="shared" si="85"/>
        <v>1.2999999999999994</v>
      </c>
      <c r="E2872" s="323">
        <f t="shared" si="86"/>
        <v>3578.9473684210511</v>
      </c>
      <c r="F2872" s="324">
        <v>42520</v>
      </c>
      <c r="G2872" s="3" t="s">
        <v>25492</v>
      </c>
      <c r="H2872" s="329">
        <v>0.52631578947368396</v>
      </c>
    </row>
    <row r="2873" spans="1:8" ht="15.75">
      <c r="A2873" s="530">
        <v>2871</v>
      </c>
      <c r="B2873" s="322" t="s">
        <v>25507</v>
      </c>
      <c r="C2873" s="17" t="s">
        <v>3845</v>
      </c>
      <c r="D2873" s="17">
        <f t="shared" si="85"/>
        <v>0.88000000000000078</v>
      </c>
      <c r="E2873" s="323">
        <f t="shared" si="86"/>
        <v>2422.67206477733</v>
      </c>
      <c r="F2873" s="324">
        <v>42520</v>
      </c>
      <c r="G2873" s="3" t="s">
        <v>25492</v>
      </c>
      <c r="H2873" s="329">
        <v>0.35627530364372501</v>
      </c>
    </row>
    <row r="2874" spans="1:8" ht="15.75">
      <c r="A2874" s="530">
        <v>2872</v>
      </c>
      <c r="B2874" s="322" t="s">
        <v>25508</v>
      </c>
      <c r="C2874" s="17" t="s">
        <v>22996</v>
      </c>
      <c r="D2874" s="17">
        <f t="shared" si="85"/>
        <v>4.9400000000000004</v>
      </c>
      <c r="E2874" s="323">
        <f t="shared" si="86"/>
        <v>13600</v>
      </c>
      <c r="F2874" s="324">
        <v>42520</v>
      </c>
      <c r="G2874" s="3" t="s">
        <v>25492</v>
      </c>
      <c r="H2874" s="329">
        <v>2</v>
      </c>
    </row>
    <row r="2875" spans="1:8" ht="15.75">
      <c r="A2875" s="530">
        <v>2873</v>
      </c>
      <c r="B2875" s="322" t="s">
        <v>25509</v>
      </c>
      <c r="C2875" s="17" t="s">
        <v>3845</v>
      </c>
      <c r="D2875" s="17">
        <f t="shared" si="85"/>
        <v>3.3600000000000101</v>
      </c>
      <c r="E2875" s="323">
        <f t="shared" si="86"/>
        <v>9250.2024291498237</v>
      </c>
      <c r="F2875" s="324">
        <v>42520</v>
      </c>
      <c r="G2875" s="3" t="s">
        <v>25492</v>
      </c>
      <c r="H2875" s="329">
        <v>1.3603238866396801</v>
      </c>
    </row>
    <row r="2876" spans="1:8" ht="15.75">
      <c r="A2876" s="526">
        <v>2874</v>
      </c>
      <c r="B2876" s="322" t="s">
        <v>25510</v>
      </c>
      <c r="C2876" s="17" t="s">
        <v>3845</v>
      </c>
      <c r="D2876" s="17">
        <f t="shared" si="85"/>
        <v>1.9699999999999998</v>
      </c>
      <c r="E2876" s="323">
        <f t="shared" si="86"/>
        <v>5423.4817813765176</v>
      </c>
      <c r="F2876" s="324">
        <v>42520</v>
      </c>
      <c r="G2876" s="3" t="s">
        <v>25492</v>
      </c>
      <c r="H2876" s="329">
        <v>0.79757085020242902</v>
      </c>
    </row>
    <row r="2877" spans="1:8" ht="15.75">
      <c r="A2877" s="530">
        <v>2875</v>
      </c>
      <c r="B2877" s="322" t="s">
        <v>25511</v>
      </c>
      <c r="C2877" s="17" t="s">
        <v>22996</v>
      </c>
      <c r="D2877" s="17">
        <f t="shared" si="85"/>
        <v>4.9400000000000004</v>
      </c>
      <c r="E2877" s="323">
        <f t="shared" si="86"/>
        <v>13600</v>
      </c>
      <c r="F2877" s="324">
        <v>42520</v>
      </c>
      <c r="G2877" s="3" t="s">
        <v>25492</v>
      </c>
      <c r="H2877" s="329">
        <v>2</v>
      </c>
    </row>
    <row r="2878" spans="1:8" ht="15.75">
      <c r="A2878" s="530">
        <v>2876</v>
      </c>
      <c r="B2878" s="322" t="s">
        <v>25494</v>
      </c>
      <c r="C2878" s="17" t="s">
        <v>3845</v>
      </c>
      <c r="D2878" s="17">
        <f t="shared" si="85"/>
        <v>1.7000000000000002</v>
      </c>
      <c r="E2878" s="323">
        <f t="shared" si="86"/>
        <v>4680.1619433198384</v>
      </c>
      <c r="F2878" s="324">
        <v>42520</v>
      </c>
      <c r="G2878" s="3" t="s">
        <v>25492</v>
      </c>
      <c r="H2878" s="329">
        <v>0.68825910931174095</v>
      </c>
    </row>
    <row r="2879" spans="1:8" ht="15.75">
      <c r="A2879" s="530">
        <v>2877</v>
      </c>
      <c r="B2879" s="322" t="s">
        <v>25512</v>
      </c>
      <c r="C2879" s="17" t="s">
        <v>3845</v>
      </c>
      <c r="D2879" s="17">
        <f t="shared" si="85"/>
        <v>1.4499999999999991</v>
      </c>
      <c r="E2879" s="323">
        <f t="shared" si="86"/>
        <v>3991.902834008094</v>
      </c>
      <c r="F2879" s="324">
        <v>42520</v>
      </c>
      <c r="G2879" s="3" t="s">
        <v>25492</v>
      </c>
      <c r="H2879" s="329">
        <v>0.58704453441295501</v>
      </c>
    </row>
    <row r="2880" spans="1:8" ht="15.75">
      <c r="A2880" s="526">
        <v>2878</v>
      </c>
      <c r="B2880" s="322" t="s">
        <v>25513</v>
      </c>
      <c r="C2880" s="17" t="s">
        <v>3845</v>
      </c>
      <c r="D2880" s="17">
        <f t="shared" si="85"/>
        <v>2.6100000000000003</v>
      </c>
      <c r="E2880" s="323">
        <f t="shared" si="86"/>
        <v>7185.4251012145751</v>
      </c>
      <c r="F2880" s="324">
        <v>42520</v>
      </c>
      <c r="G2880" s="3" t="s">
        <v>25492</v>
      </c>
      <c r="H2880" s="329">
        <v>1.0566801619433199</v>
      </c>
    </row>
    <row r="2881" spans="1:8" ht="15.75">
      <c r="A2881" s="530">
        <v>2879</v>
      </c>
      <c r="B2881" s="322" t="s">
        <v>25514</v>
      </c>
      <c r="C2881" s="17" t="s">
        <v>3845</v>
      </c>
      <c r="D2881" s="17">
        <f t="shared" si="85"/>
        <v>0.69000000000000072</v>
      </c>
      <c r="E2881" s="323">
        <f t="shared" si="86"/>
        <v>1899.5951417004067</v>
      </c>
      <c r="F2881" s="324">
        <v>42520</v>
      </c>
      <c r="G2881" s="3" t="s">
        <v>25492</v>
      </c>
      <c r="H2881" s="329">
        <v>0.27935222672064802</v>
      </c>
    </row>
    <row r="2882" spans="1:8" ht="15.75">
      <c r="A2882" s="530">
        <v>2880</v>
      </c>
      <c r="B2882" s="322" t="s">
        <v>25515</v>
      </c>
      <c r="C2882" s="17" t="s">
        <v>3845</v>
      </c>
      <c r="D2882" s="17">
        <f t="shared" si="85"/>
        <v>3.0875000000000004</v>
      </c>
      <c r="E2882" s="323">
        <f t="shared" si="86"/>
        <v>8500</v>
      </c>
      <c r="F2882" s="324">
        <v>42520</v>
      </c>
      <c r="G2882" s="3" t="s">
        <v>25492</v>
      </c>
      <c r="H2882" s="329">
        <v>1.25</v>
      </c>
    </row>
    <row r="2883" spans="1:8" ht="15.75">
      <c r="A2883" s="530">
        <v>2881</v>
      </c>
      <c r="B2883" s="322" t="s">
        <v>25516</v>
      </c>
      <c r="C2883" s="17" t="s">
        <v>3845</v>
      </c>
      <c r="D2883" s="17">
        <f t="shared" si="85"/>
        <v>0.88000000000000078</v>
      </c>
      <c r="E2883" s="323">
        <f t="shared" si="86"/>
        <v>2422.67206477733</v>
      </c>
      <c r="F2883" s="324">
        <v>42520</v>
      </c>
      <c r="G2883" s="3" t="s">
        <v>25492</v>
      </c>
      <c r="H2883" s="329">
        <v>0.35627530364372501</v>
      </c>
    </row>
    <row r="2884" spans="1:8" ht="15.75">
      <c r="A2884" s="526">
        <v>2882</v>
      </c>
      <c r="B2884" s="322" t="s">
        <v>25517</v>
      </c>
      <c r="C2884" s="17" t="s">
        <v>3845</v>
      </c>
      <c r="D2884" s="17">
        <f t="shared" si="85"/>
        <v>2.1500000000000008</v>
      </c>
      <c r="E2884" s="323">
        <f t="shared" si="86"/>
        <v>5919.028340080974</v>
      </c>
      <c r="F2884" s="324">
        <v>42520</v>
      </c>
      <c r="G2884" s="3" t="s">
        <v>25492</v>
      </c>
      <c r="H2884" s="329">
        <v>0.87044534412955499</v>
      </c>
    </row>
    <row r="2885" spans="1:8" ht="15.75">
      <c r="A2885" s="530">
        <v>2883</v>
      </c>
      <c r="B2885" s="563" t="s">
        <v>25518</v>
      </c>
      <c r="C2885" s="17" t="s">
        <v>3845</v>
      </c>
      <c r="D2885" s="17">
        <f t="shared" ref="D2885:D2948" si="87">H2885*2.47</f>
        <v>2.6182000000000003</v>
      </c>
      <c r="E2885" s="323">
        <f t="shared" si="86"/>
        <v>7208</v>
      </c>
      <c r="F2885" s="324">
        <v>42520</v>
      </c>
      <c r="G2885" s="3" t="s">
        <v>25492</v>
      </c>
      <c r="H2885" s="329">
        <v>1.06</v>
      </c>
    </row>
    <row r="2886" spans="1:8" ht="15.75">
      <c r="A2886" s="530">
        <v>2884</v>
      </c>
      <c r="B2886" s="322" t="s">
        <v>25519</v>
      </c>
      <c r="C2886" s="17" t="s">
        <v>3845</v>
      </c>
      <c r="D2886" s="17">
        <f t="shared" si="87"/>
        <v>2.2599999999999998</v>
      </c>
      <c r="E2886" s="323">
        <f t="shared" si="86"/>
        <v>6221.862348178136</v>
      </c>
      <c r="F2886" s="324">
        <v>42520</v>
      </c>
      <c r="G2886" s="3" t="s">
        <v>25492</v>
      </c>
      <c r="H2886" s="329">
        <v>0.91497975708502</v>
      </c>
    </row>
    <row r="2887" spans="1:8" ht="15.75">
      <c r="A2887" s="530">
        <v>2885</v>
      </c>
      <c r="B2887" s="563" t="s">
        <v>25520</v>
      </c>
      <c r="C2887" s="17" t="s">
        <v>3845</v>
      </c>
      <c r="D2887" s="17">
        <f t="shared" si="87"/>
        <v>4.1743000000000006</v>
      </c>
      <c r="E2887" s="323">
        <f t="shared" si="86"/>
        <v>11492</v>
      </c>
      <c r="F2887" s="324">
        <v>42520</v>
      </c>
      <c r="G2887" s="3" t="s">
        <v>25492</v>
      </c>
      <c r="H2887" s="329">
        <v>1.69</v>
      </c>
    </row>
    <row r="2888" spans="1:8" ht="15.75">
      <c r="A2888" s="526">
        <v>2886</v>
      </c>
      <c r="B2888" s="322" t="s">
        <v>25521</v>
      </c>
      <c r="C2888" s="17" t="s">
        <v>3845</v>
      </c>
      <c r="D2888" s="17">
        <f t="shared" si="87"/>
        <v>1.1700000000000006</v>
      </c>
      <c r="E2888" s="323">
        <f t="shared" si="86"/>
        <v>3221.0526315789489</v>
      </c>
      <c r="F2888" s="324">
        <v>42520</v>
      </c>
      <c r="G2888" s="3" t="s">
        <v>25492</v>
      </c>
      <c r="H2888" s="329">
        <v>0.47368421052631599</v>
      </c>
    </row>
    <row r="2889" spans="1:8" ht="15.75">
      <c r="A2889" s="530">
        <v>2887</v>
      </c>
      <c r="B2889" s="322" t="s">
        <v>25522</v>
      </c>
      <c r="C2889" s="17" t="s">
        <v>3845</v>
      </c>
      <c r="D2889" s="17">
        <f t="shared" si="87"/>
        <v>1.4499999999999991</v>
      </c>
      <c r="E2889" s="323">
        <f t="shared" si="86"/>
        <v>3991.902834008094</v>
      </c>
      <c r="F2889" s="324">
        <v>42520</v>
      </c>
      <c r="G2889" s="3" t="s">
        <v>25492</v>
      </c>
      <c r="H2889" s="329">
        <v>0.58704453441295501</v>
      </c>
    </row>
    <row r="2890" spans="1:8" ht="15.75">
      <c r="A2890" s="530">
        <v>2888</v>
      </c>
      <c r="B2890" s="322" t="s">
        <v>25523</v>
      </c>
      <c r="C2890" s="17" t="s">
        <v>3845</v>
      </c>
      <c r="D2890" s="17">
        <f t="shared" si="87"/>
        <v>0.18</v>
      </c>
      <c r="E2890" s="323">
        <f t="shared" si="86"/>
        <v>495.54655870445339</v>
      </c>
      <c r="F2890" s="324">
        <v>42520</v>
      </c>
      <c r="G2890" s="3" t="s">
        <v>25492</v>
      </c>
      <c r="H2890" s="329">
        <v>7.28744939271255E-2</v>
      </c>
    </row>
    <row r="2891" spans="1:8" ht="15.75">
      <c r="A2891" s="530">
        <v>2889</v>
      </c>
      <c r="B2891" s="322" t="s">
        <v>25285</v>
      </c>
      <c r="C2891" s="17" t="s">
        <v>3845</v>
      </c>
      <c r="D2891" s="17">
        <f t="shared" si="87"/>
        <v>0.31000000000000022</v>
      </c>
      <c r="E2891" s="323">
        <f t="shared" si="86"/>
        <v>853.44129554655922</v>
      </c>
      <c r="F2891" s="324">
        <v>42520</v>
      </c>
      <c r="G2891" s="3" t="s">
        <v>25492</v>
      </c>
      <c r="H2891" s="329">
        <v>0.125506072874494</v>
      </c>
    </row>
    <row r="2892" spans="1:8" ht="15.75">
      <c r="A2892" s="526">
        <v>2890</v>
      </c>
      <c r="B2892" s="322" t="s">
        <v>18705</v>
      </c>
      <c r="C2892" s="17" t="s">
        <v>22996</v>
      </c>
      <c r="D2892" s="17">
        <f t="shared" si="87"/>
        <v>4.9400000000000004</v>
      </c>
      <c r="E2892" s="323">
        <f t="shared" si="86"/>
        <v>13600</v>
      </c>
      <c r="F2892" s="324">
        <v>42520</v>
      </c>
      <c r="G2892" s="3" t="s">
        <v>25492</v>
      </c>
      <c r="H2892" s="329">
        <v>2</v>
      </c>
    </row>
    <row r="2893" spans="1:8" ht="15.75">
      <c r="A2893" s="530">
        <v>2891</v>
      </c>
      <c r="B2893" s="322" t="s">
        <v>25524</v>
      </c>
      <c r="C2893" s="17" t="s">
        <v>3845</v>
      </c>
      <c r="D2893" s="17">
        <f t="shared" si="87"/>
        <v>0.45000000000000062</v>
      </c>
      <c r="E2893" s="323">
        <f t="shared" si="86"/>
        <v>1238.8663967611353</v>
      </c>
      <c r="F2893" s="324">
        <v>42520</v>
      </c>
      <c r="G2893" s="3" t="s">
        <v>25492</v>
      </c>
      <c r="H2893" s="329">
        <v>0.18218623481781401</v>
      </c>
    </row>
    <row r="2894" spans="1:8" ht="15.75">
      <c r="A2894" s="530">
        <v>2892</v>
      </c>
      <c r="B2894" s="322" t="s">
        <v>25525</v>
      </c>
      <c r="C2894" s="17" t="s">
        <v>3845</v>
      </c>
      <c r="D2894" s="17">
        <f t="shared" si="87"/>
        <v>2.35</v>
      </c>
      <c r="E2894" s="323">
        <f t="shared" si="86"/>
        <v>6469.6356275303642</v>
      </c>
      <c r="F2894" s="324">
        <v>42520</v>
      </c>
      <c r="G2894" s="3" t="s">
        <v>25492</v>
      </c>
      <c r="H2894" s="329">
        <v>0.95141700404858298</v>
      </c>
    </row>
    <row r="2895" spans="1:8" ht="15.75">
      <c r="A2895" s="530">
        <v>2893</v>
      </c>
      <c r="B2895" s="322" t="s">
        <v>25289</v>
      </c>
      <c r="C2895" s="17" t="s">
        <v>3845</v>
      </c>
      <c r="D2895" s="17">
        <f t="shared" si="87"/>
        <v>2.3099999999999996</v>
      </c>
      <c r="E2895" s="323">
        <f t="shared" si="86"/>
        <v>6359.5141700404838</v>
      </c>
      <c r="F2895" s="324">
        <v>42520</v>
      </c>
      <c r="G2895" s="3" t="s">
        <v>25492</v>
      </c>
      <c r="H2895" s="329">
        <v>0.93522267206477705</v>
      </c>
    </row>
    <row r="2896" spans="1:8" ht="15.75">
      <c r="A2896" s="526">
        <v>2894</v>
      </c>
      <c r="B2896" s="322" t="s">
        <v>25421</v>
      </c>
      <c r="C2896" s="17" t="s">
        <v>3845</v>
      </c>
      <c r="D2896" s="17">
        <f t="shared" si="87"/>
        <v>0.50000000000000044</v>
      </c>
      <c r="E2896" s="323">
        <f t="shared" si="86"/>
        <v>1376.5182186234829</v>
      </c>
      <c r="F2896" s="324">
        <v>42520</v>
      </c>
      <c r="G2896" s="3" t="s">
        <v>25492</v>
      </c>
      <c r="H2896" s="329">
        <v>0.20242914979757101</v>
      </c>
    </row>
    <row r="2897" spans="1:8" ht="15.75">
      <c r="A2897" s="530">
        <v>2895</v>
      </c>
      <c r="B2897" s="322" t="s">
        <v>25526</v>
      </c>
      <c r="C2897" s="17" t="s">
        <v>3845</v>
      </c>
      <c r="D2897" s="17">
        <f t="shared" si="87"/>
        <v>1.1900000000000011</v>
      </c>
      <c r="E2897" s="323">
        <f t="shared" si="86"/>
        <v>3276.1133603238891</v>
      </c>
      <c r="F2897" s="324">
        <v>42520</v>
      </c>
      <c r="G2897" s="3" t="s">
        <v>25492</v>
      </c>
      <c r="H2897" s="329">
        <v>0.48178137651821901</v>
      </c>
    </row>
    <row r="2898" spans="1:8" ht="15.75">
      <c r="A2898" s="530">
        <v>2896</v>
      </c>
      <c r="B2898" s="322" t="s">
        <v>25527</v>
      </c>
      <c r="C2898" s="17" t="s">
        <v>22996</v>
      </c>
      <c r="D2898" s="17">
        <f t="shared" si="87"/>
        <v>4.9400000000000004</v>
      </c>
      <c r="E2898" s="335">
        <f t="shared" si="86"/>
        <v>13600</v>
      </c>
      <c r="F2898" s="324">
        <v>42520</v>
      </c>
      <c r="G2898" s="3" t="s">
        <v>25528</v>
      </c>
      <c r="H2898" s="314">
        <v>2</v>
      </c>
    </row>
    <row r="2899" spans="1:8" ht="15.75">
      <c r="A2899" s="530">
        <v>2897</v>
      </c>
      <c r="B2899" s="322" t="s">
        <v>25529</v>
      </c>
      <c r="C2899" s="17" t="s">
        <v>3845</v>
      </c>
      <c r="D2899" s="17">
        <f t="shared" si="87"/>
        <v>3.4199999999999888</v>
      </c>
      <c r="E2899" s="335">
        <f t="shared" si="86"/>
        <v>9415.3846153845843</v>
      </c>
      <c r="F2899" s="324">
        <v>42520</v>
      </c>
      <c r="G2899" s="3" t="s">
        <v>25528</v>
      </c>
      <c r="H2899" s="314">
        <v>1.3846153846153799</v>
      </c>
    </row>
    <row r="2900" spans="1:8" ht="15.75">
      <c r="A2900" s="526">
        <v>2898</v>
      </c>
      <c r="B2900" s="328" t="s">
        <v>25530</v>
      </c>
      <c r="C2900" s="17" t="s">
        <v>3845</v>
      </c>
      <c r="D2900" s="17">
        <f t="shared" si="87"/>
        <v>1.9799999999999989</v>
      </c>
      <c r="E2900" s="335">
        <f t="shared" si="86"/>
        <v>5451.012145748984</v>
      </c>
      <c r="F2900" s="324">
        <v>42520</v>
      </c>
      <c r="G2900" s="3" t="s">
        <v>25528</v>
      </c>
      <c r="H2900" s="314">
        <v>0.80161943319838003</v>
      </c>
    </row>
    <row r="2901" spans="1:8" ht="15.75">
      <c r="A2901" s="530">
        <v>2899</v>
      </c>
      <c r="B2901" s="322" t="s">
        <v>25531</v>
      </c>
      <c r="C2901" s="17" t="s">
        <v>22996</v>
      </c>
      <c r="D2901" s="17">
        <f t="shared" si="87"/>
        <v>4.9400000000000004</v>
      </c>
      <c r="E2901" s="335">
        <f t="shared" si="86"/>
        <v>13600</v>
      </c>
      <c r="F2901" s="324">
        <v>42520</v>
      </c>
      <c r="G2901" s="3" t="s">
        <v>25528</v>
      </c>
      <c r="H2901" s="314">
        <v>2</v>
      </c>
    </row>
    <row r="2902" spans="1:8" ht="15.75">
      <c r="A2902" s="530">
        <v>2900</v>
      </c>
      <c r="B2902" s="322" t="s">
        <v>25532</v>
      </c>
      <c r="C2902" s="17" t="s">
        <v>3845</v>
      </c>
      <c r="D2902" s="17">
        <f t="shared" si="87"/>
        <v>2.1242000000000001</v>
      </c>
      <c r="E2902" s="335">
        <f t="shared" si="86"/>
        <v>5848</v>
      </c>
      <c r="F2902" s="324">
        <v>42520</v>
      </c>
      <c r="G2902" s="3" t="s">
        <v>25528</v>
      </c>
      <c r="H2902" s="314">
        <v>0.86</v>
      </c>
    </row>
    <row r="2903" spans="1:8" ht="15.75">
      <c r="A2903" s="530">
        <v>2901</v>
      </c>
      <c r="B2903" s="328" t="s">
        <v>25533</v>
      </c>
      <c r="C2903" s="17" t="s">
        <v>3845</v>
      </c>
      <c r="D2903" s="17">
        <f t="shared" si="87"/>
        <v>0.74999999999999933</v>
      </c>
      <c r="E2903" s="335">
        <f t="shared" si="86"/>
        <v>2064.7773279352205</v>
      </c>
      <c r="F2903" s="324">
        <v>42520</v>
      </c>
      <c r="G2903" s="3" t="s">
        <v>25528</v>
      </c>
      <c r="H2903" s="314">
        <v>0.30364372469635598</v>
      </c>
    </row>
    <row r="2904" spans="1:8" ht="15.75">
      <c r="A2904" s="526">
        <v>2902</v>
      </c>
      <c r="B2904" s="322" t="s">
        <v>25534</v>
      </c>
      <c r="C2904" s="17" t="s">
        <v>3845</v>
      </c>
      <c r="D2904" s="17">
        <f t="shared" si="87"/>
        <v>3.1999999999999913</v>
      </c>
      <c r="E2904" s="335">
        <f t="shared" si="86"/>
        <v>8809.7165991902602</v>
      </c>
      <c r="F2904" s="324">
        <v>42520</v>
      </c>
      <c r="G2904" s="3" t="s">
        <v>25528</v>
      </c>
      <c r="H2904" s="314">
        <v>1.2955465587044499</v>
      </c>
    </row>
    <row r="2905" spans="1:8" ht="15.75">
      <c r="A2905" s="530">
        <v>2903</v>
      </c>
      <c r="B2905" s="322" t="s">
        <v>25535</v>
      </c>
      <c r="C2905" s="17" t="s">
        <v>3845</v>
      </c>
      <c r="D2905" s="17">
        <f t="shared" si="87"/>
        <v>3.1999999999999913</v>
      </c>
      <c r="E2905" s="335">
        <f t="shared" si="86"/>
        <v>8809.7165991902602</v>
      </c>
      <c r="F2905" s="324">
        <v>42520</v>
      </c>
      <c r="G2905" s="3" t="s">
        <v>25528</v>
      </c>
      <c r="H2905" s="314">
        <v>1.2955465587044499</v>
      </c>
    </row>
    <row r="2906" spans="1:8" ht="15.75">
      <c r="A2906" s="530">
        <v>2904</v>
      </c>
      <c r="B2906" s="322" t="s">
        <v>25536</v>
      </c>
      <c r="C2906" s="17" t="s">
        <v>22996</v>
      </c>
      <c r="D2906" s="17">
        <f t="shared" si="87"/>
        <v>4.9400000000000004</v>
      </c>
      <c r="E2906" s="335">
        <f t="shared" si="86"/>
        <v>13600</v>
      </c>
      <c r="F2906" s="324">
        <v>42520</v>
      </c>
      <c r="G2906" s="3" t="s">
        <v>25528</v>
      </c>
      <c r="H2906" s="314">
        <v>2</v>
      </c>
    </row>
    <row r="2907" spans="1:8" ht="15.75">
      <c r="A2907" s="530">
        <v>2905</v>
      </c>
      <c r="B2907" s="322" t="s">
        <v>25537</v>
      </c>
      <c r="C2907" s="17" t="s">
        <v>3845</v>
      </c>
      <c r="D2907" s="17">
        <f t="shared" si="87"/>
        <v>2.7900000000000116</v>
      </c>
      <c r="E2907" s="335">
        <f t="shared" si="86"/>
        <v>7680.9716599190597</v>
      </c>
      <c r="F2907" s="324">
        <v>42520</v>
      </c>
      <c r="G2907" s="3" t="s">
        <v>25528</v>
      </c>
      <c r="H2907" s="314">
        <v>1.1295546558704499</v>
      </c>
    </row>
    <row r="2908" spans="1:8" ht="15.75">
      <c r="A2908" s="526">
        <v>2906</v>
      </c>
      <c r="B2908" s="322" t="s">
        <v>25538</v>
      </c>
      <c r="C2908" s="17" t="s">
        <v>3845</v>
      </c>
      <c r="D2908" s="17">
        <f t="shared" si="87"/>
        <v>3.4500000000000028</v>
      </c>
      <c r="E2908" s="335">
        <f t="shared" si="86"/>
        <v>9497.9757085020319</v>
      </c>
      <c r="F2908" s="324">
        <v>42520</v>
      </c>
      <c r="G2908" s="3" t="s">
        <v>25528</v>
      </c>
      <c r="H2908" s="314">
        <v>1.3967611336032399</v>
      </c>
    </row>
    <row r="2909" spans="1:8" ht="15.75">
      <c r="A2909" s="530">
        <v>2907</v>
      </c>
      <c r="B2909" s="322" t="s">
        <v>25539</v>
      </c>
      <c r="C2909" s="17" t="s">
        <v>3845</v>
      </c>
      <c r="D2909" s="17">
        <f t="shared" si="87"/>
        <v>3.2799999999999883</v>
      </c>
      <c r="E2909" s="335">
        <f t="shared" si="86"/>
        <v>9029.9595141700083</v>
      </c>
      <c r="F2909" s="324">
        <v>42520</v>
      </c>
      <c r="G2909" s="3" t="s">
        <v>25528</v>
      </c>
      <c r="H2909" s="314">
        <v>1.32793522267206</v>
      </c>
    </row>
    <row r="2910" spans="1:8" ht="15.75">
      <c r="A2910" s="530">
        <v>2908</v>
      </c>
      <c r="B2910" s="322" t="s">
        <v>25134</v>
      </c>
      <c r="C2910" s="17" t="s">
        <v>3845</v>
      </c>
      <c r="D2910" s="17">
        <f t="shared" si="87"/>
        <v>3.4799999999999924</v>
      </c>
      <c r="E2910" s="335">
        <f t="shared" si="86"/>
        <v>9580.5668016194122</v>
      </c>
      <c r="F2910" s="324">
        <v>42520</v>
      </c>
      <c r="G2910" s="3" t="s">
        <v>25528</v>
      </c>
      <c r="H2910" s="314">
        <v>1.40890688259109</v>
      </c>
    </row>
    <row r="2911" spans="1:8" ht="15.75">
      <c r="A2911" s="530">
        <v>2909</v>
      </c>
      <c r="B2911" s="328" t="s">
        <v>25540</v>
      </c>
      <c r="C2911" s="17" t="s">
        <v>22996</v>
      </c>
      <c r="D2911" s="17">
        <f t="shared" si="87"/>
        <v>4.9400000000000004</v>
      </c>
      <c r="E2911" s="335">
        <f t="shared" si="86"/>
        <v>13600</v>
      </c>
      <c r="F2911" s="324">
        <v>42520</v>
      </c>
      <c r="G2911" s="3" t="s">
        <v>25528</v>
      </c>
      <c r="H2911" s="314">
        <v>2</v>
      </c>
    </row>
    <row r="2912" spans="1:8" ht="15.75">
      <c r="A2912" s="526">
        <v>2910</v>
      </c>
      <c r="B2912" s="322" t="s">
        <v>25541</v>
      </c>
      <c r="C2912" s="17" t="s">
        <v>3845</v>
      </c>
      <c r="D2912" s="17">
        <f t="shared" si="87"/>
        <v>4.8299999999999894</v>
      </c>
      <c r="E2912" s="335">
        <f t="shared" si="86"/>
        <v>13297.165991902804</v>
      </c>
      <c r="F2912" s="324">
        <v>42520</v>
      </c>
      <c r="G2912" s="3" t="s">
        <v>25528</v>
      </c>
      <c r="H2912" s="314">
        <v>1.9554655870445301</v>
      </c>
    </row>
    <row r="2913" spans="1:8" ht="15.75">
      <c r="A2913" s="530">
        <v>2911</v>
      </c>
      <c r="B2913" s="322" t="s">
        <v>25542</v>
      </c>
      <c r="C2913" s="17" t="s">
        <v>3845</v>
      </c>
      <c r="D2913" s="17">
        <f t="shared" si="87"/>
        <v>1.4800000000000009</v>
      </c>
      <c r="E2913" s="335">
        <f t="shared" si="86"/>
        <v>4074.4939271255084</v>
      </c>
      <c r="F2913" s="324">
        <v>42520</v>
      </c>
      <c r="G2913" s="3" t="s">
        <v>25528</v>
      </c>
      <c r="H2913" s="314">
        <v>0.59919028340081004</v>
      </c>
    </row>
    <row r="2914" spans="1:8" ht="15.75">
      <c r="A2914" s="530">
        <v>2912</v>
      </c>
      <c r="B2914" s="322" t="s">
        <v>25543</v>
      </c>
      <c r="C2914" s="17" t="s">
        <v>3845</v>
      </c>
      <c r="D2914" s="17">
        <f t="shared" si="87"/>
        <v>1.4999999999999987</v>
      </c>
      <c r="E2914" s="335">
        <f t="shared" si="86"/>
        <v>4129.5546558704409</v>
      </c>
      <c r="F2914" s="324">
        <v>42520</v>
      </c>
      <c r="G2914" s="3" t="s">
        <v>25528</v>
      </c>
      <c r="H2914" s="314">
        <v>0.60728744939271195</v>
      </c>
    </row>
    <row r="2915" spans="1:8" ht="15.75">
      <c r="A2915" s="530">
        <v>2913</v>
      </c>
      <c r="B2915" s="322" t="s">
        <v>25544</v>
      </c>
      <c r="C2915" s="17" t="s">
        <v>3845</v>
      </c>
      <c r="D2915" s="17">
        <f t="shared" si="87"/>
        <v>4.0200000000000014</v>
      </c>
      <c r="E2915" s="335">
        <f t="shared" si="86"/>
        <v>11067.206477732796</v>
      </c>
      <c r="F2915" s="324">
        <v>42520</v>
      </c>
      <c r="G2915" s="3" t="s">
        <v>25528</v>
      </c>
      <c r="H2915" s="314">
        <v>1.6275303643724699</v>
      </c>
    </row>
    <row r="2916" spans="1:8" ht="15.75">
      <c r="A2916" s="526">
        <v>2914</v>
      </c>
      <c r="B2916" s="322" t="s">
        <v>25545</v>
      </c>
      <c r="C2916" s="17" t="s">
        <v>3845</v>
      </c>
      <c r="D2916" s="17">
        <f t="shared" si="87"/>
        <v>1.6200000000000012</v>
      </c>
      <c r="E2916" s="335">
        <f t="shared" si="86"/>
        <v>4459.919028340084</v>
      </c>
      <c r="F2916" s="324">
        <v>42520</v>
      </c>
      <c r="G2916" s="3" t="s">
        <v>25528</v>
      </c>
      <c r="H2916" s="314">
        <v>0.65587044534412997</v>
      </c>
    </row>
    <row r="2917" spans="1:8" ht="15.75">
      <c r="A2917" s="530">
        <v>2915</v>
      </c>
      <c r="B2917" s="322" t="s">
        <v>25546</v>
      </c>
      <c r="C2917" s="17" t="s">
        <v>3845</v>
      </c>
      <c r="D2917" s="17">
        <f t="shared" si="87"/>
        <v>0.86000000000000032</v>
      </c>
      <c r="E2917" s="335">
        <f t="shared" si="86"/>
        <v>2367.6113360323893</v>
      </c>
      <c r="F2917" s="324">
        <v>42520</v>
      </c>
      <c r="G2917" s="3" t="s">
        <v>25528</v>
      </c>
      <c r="H2917" s="314">
        <v>0.34817813765182198</v>
      </c>
    </row>
    <row r="2918" spans="1:8" ht="15.75">
      <c r="A2918" s="530">
        <v>2916</v>
      </c>
      <c r="B2918" s="322" t="s">
        <v>25547</v>
      </c>
      <c r="C2918" s="17" t="s">
        <v>3845</v>
      </c>
      <c r="D2918" s="17">
        <f t="shared" si="87"/>
        <v>3.000000000000012</v>
      </c>
      <c r="E2918" s="335">
        <f t="shared" si="86"/>
        <v>8259.1093117409237</v>
      </c>
      <c r="F2918" s="324">
        <v>42520</v>
      </c>
      <c r="G2918" s="3" t="s">
        <v>25528</v>
      </c>
      <c r="H2918" s="314">
        <v>1.2145748987854299</v>
      </c>
    </row>
    <row r="2919" spans="1:8" ht="15.75">
      <c r="A2919" s="530">
        <v>2917</v>
      </c>
      <c r="B2919" s="322" t="s">
        <v>25548</v>
      </c>
      <c r="C2919" s="17" t="s">
        <v>3845</v>
      </c>
      <c r="D2919" s="17">
        <f t="shared" si="87"/>
        <v>4.6899999999999888</v>
      </c>
      <c r="E2919" s="335">
        <f t="shared" si="86"/>
        <v>12911.740890688228</v>
      </c>
      <c r="F2919" s="324">
        <v>42520</v>
      </c>
      <c r="G2919" s="3" t="s">
        <v>25528</v>
      </c>
      <c r="H2919" s="314">
        <v>1.89878542510121</v>
      </c>
    </row>
    <row r="2920" spans="1:8" ht="15.75">
      <c r="A2920" s="526">
        <v>2918</v>
      </c>
      <c r="B2920" s="322" t="s">
        <v>25549</v>
      </c>
      <c r="C2920" s="17" t="s">
        <v>3845</v>
      </c>
      <c r="D2920" s="17">
        <f t="shared" si="87"/>
        <v>0.33000000000000063</v>
      </c>
      <c r="E2920" s="335">
        <f t="shared" si="86"/>
        <v>908.50202429149954</v>
      </c>
      <c r="F2920" s="324">
        <v>42520</v>
      </c>
      <c r="G2920" s="3" t="s">
        <v>25528</v>
      </c>
      <c r="H2920" s="314">
        <v>0.13360323886639699</v>
      </c>
    </row>
    <row r="2921" spans="1:8" ht="15.75">
      <c r="A2921" s="530">
        <v>2919</v>
      </c>
      <c r="B2921" s="322" t="s">
        <v>25550</v>
      </c>
      <c r="C2921" s="17" t="s">
        <v>3845</v>
      </c>
      <c r="D2921" s="17">
        <f t="shared" si="87"/>
        <v>3.7499999999999969</v>
      </c>
      <c r="E2921" s="335">
        <f t="shared" si="86"/>
        <v>10323.886639676104</v>
      </c>
      <c r="F2921" s="324">
        <v>42520</v>
      </c>
      <c r="G2921" s="3" t="s">
        <v>25528</v>
      </c>
      <c r="H2921" s="314">
        <v>1.51821862348178</v>
      </c>
    </row>
    <row r="2922" spans="1:8" ht="15.75">
      <c r="A2922" s="530">
        <v>2920</v>
      </c>
      <c r="B2922" s="330" t="s">
        <v>25551</v>
      </c>
      <c r="C2922" s="17" t="s">
        <v>3845</v>
      </c>
      <c r="D2922" s="17">
        <f t="shared" si="87"/>
        <v>2.0199999999999996</v>
      </c>
      <c r="E2922" s="593">
        <f t="shared" si="86"/>
        <v>5561.1336032388645</v>
      </c>
      <c r="F2922" s="324">
        <v>42520</v>
      </c>
      <c r="G2922" s="3" t="s">
        <v>25552</v>
      </c>
      <c r="H2922" s="331">
        <v>0.81781376518218596</v>
      </c>
    </row>
    <row r="2923" spans="1:8" ht="15.75">
      <c r="A2923" s="530">
        <v>2921</v>
      </c>
      <c r="B2923" s="330" t="s">
        <v>25553</v>
      </c>
      <c r="C2923" s="17" t="s">
        <v>3845</v>
      </c>
      <c r="D2923" s="17">
        <f t="shared" si="87"/>
        <v>2.0199999999999996</v>
      </c>
      <c r="E2923" s="593">
        <f t="shared" si="86"/>
        <v>5561.1336032388645</v>
      </c>
      <c r="F2923" s="324">
        <v>42520</v>
      </c>
      <c r="G2923" s="3" t="s">
        <v>25552</v>
      </c>
      <c r="H2923" s="331">
        <v>0.81781376518218596</v>
      </c>
    </row>
    <row r="2924" spans="1:8" ht="15.75">
      <c r="A2924" s="526">
        <v>2922</v>
      </c>
      <c r="B2924" s="330" t="s">
        <v>25554</v>
      </c>
      <c r="C2924" s="17" t="s">
        <v>3845</v>
      </c>
      <c r="D2924" s="17">
        <f t="shared" si="87"/>
        <v>2.0199999999999996</v>
      </c>
      <c r="E2924" s="593">
        <f t="shared" si="86"/>
        <v>5561.1336032388645</v>
      </c>
      <c r="F2924" s="324">
        <v>42520</v>
      </c>
      <c r="G2924" s="3" t="s">
        <v>25552</v>
      </c>
      <c r="H2924" s="331">
        <v>0.81781376518218596</v>
      </c>
    </row>
    <row r="2925" spans="1:8" ht="15.75">
      <c r="A2925" s="530">
        <v>2923</v>
      </c>
      <c r="B2925" s="330" t="s">
        <v>14037</v>
      </c>
      <c r="C2925" s="17" t="s">
        <v>3845</v>
      </c>
      <c r="D2925" s="17">
        <f t="shared" si="87"/>
        <v>4.2300000000000013</v>
      </c>
      <c r="E2925" s="593">
        <f t="shared" si="86"/>
        <v>11645.34412955466</v>
      </c>
      <c r="F2925" s="324">
        <v>42520</v>
      </c>
      <c r="G2925" s="3" t="s">
        <v>25552</v>
      </c>
      <c r="H2925" s="331">
        <v>1.7125506072874499</v>
      </c>
    </row>
    <row r="2926" spans="1:8" ht="15.75">
      <c r="A2926" s="530">
        <v>2924</v>
      </c>
      <c r="B2926" s="330" t="s">
        <v>25555</v>
      </c>
      <c r="C2926" s="17" t="s">
        <v>3845</v>
      </c>
      <c r="D2926" s="17">
        <f t="shared" si="87"/>
        <v>2.8000000000000078</v>
      </c>
      <c r="E2926" s="593">
        <f t="shared" si="86"/>
        <v>7708.5020242915198</v>
      </c>
      <c r="F2926" s="324">
        <v>42520</v>
      </c>
      <c r="G2926" s="3" t="s">
        <v>25552</v>
      </c>
      <c r="H2926" s="331">
        <v>1.1336032388663999</v>
      </c>
    </row>
    <row r="2927" spans="1:8" ht="15.75">
      <c r="A2927" s="530">
        <v>2925</v>
      </c>
      <c r="B2927" s="332" t="s">
        <v>25556</v>
      </c>
      <c r="C2927" s="17" t="s">
        <v>3845</v>
      </c>
      <c r="D2927" s="17">
        <f t="shared" si="87"/>
        <v>1.8999999999999997</v>
      </c>
      <c r="E2927" s="593">
        <f t="shared" si="86"/>
        <v>5230.7692307692296</v>
      </c>
      <c r="F2927" s="324">
        <v>42520</v>
      </c>
      <c r="G2927" s="3" t="s">
        <v>25552</v>
      </c>
      <c r="H2927" s="331">
        <v>0.76923076923076905</v>
      </c>
    </row>
    <row r="2928" spans="1:8" ht="15.75">
      <c r="A2928" s="526">
        <v>2926</v>
      </c>
      <c r="B2928" s="330" t="s">
        <v>25557</v>
      </c>
      <c r="C2928" s="17" t="s">
        <v>3845</v>
      </c>
      <c r="D2928" s="17">
        <f t="shared" si="87"/>
        <v>4.4599999999999955</v>
      </c>
      <c r="E2928" s="593">
        <f t="shared" si="86"/>
        <v>12278.542510121444</v>
      </c>
      <c r="F2928" s="324">
        <v>42520</v>
      </c>
      <c r="G2928" s="3" t="s">
        <v>25552</v>
      </c>
      <c r="H2928" s="331">
        <v>1.8056680161943299</v>
      </c>
    </row>
    <row r="2929" spans="1:8" ht="15.75">
      <c r="A2929" s="530">
        <v>2927</v>
      </c>
      <c r="B2929" s="330" t="s">
        <v>25551</v>
      </c>
      <c r="C2929" s="17" t="s">
        <v>3845</v>
      </c>
      <c r="D2929" s="17">
        <f t="shared" si="87"/>
        <v>1.9999999999999993E-2</v>
      </c>
      <c r="E2929" s="593">
        <f t="shared" si="86"/>
        <v>55.060728744939247</v>
      </c>
      <c r="F2929" s="324">
        <v>42520</v>
      </c>
      <c r="G2929" s="3" t="s">
        <v>25552</v>
      </c>
      <c r="H2929" s="331">
        <v>8.0971659919028306E-3</v>
      </c>
    </row>
    <row r="2930" spans="1:8" ht="15.75">
      <c r="A2930" s="530">
        <v>2928</v>
      </c>
      <c r="B2930" s="330" t="s">
        <v>25558</v>
      </c>
      <c r="C2930" s="17" t="s">
        <v>3845</v>
      </c>
      <c r="D2930" s="17">
        <f t="shared" si="87"/>
        <v>0.53999999999999881</v>
      </c>
      <c r="E2930" s="593">
        <f t="shared" si="86"/>
        <v>1486.6396761133567</v>
      </c>
      <c r="F2930" s="324">
        <v>42520</v>
      </c>
      <c r="G2930" s="3" t="s">
        <v>25552</v>
      </c>
      <c r="H2930" s="331">
        <v>0.218623481781376</v>
      </c>
    </row>
    <row r="2931" spans="1:8" ht="15.75">
      <c r="A2931" s="530">
        <v>2929</v>
      </c>
      <c r="B2931" s="330" t="s">
        <v>25559</v>
      </c>
      <c r="C2931" s="17" t="s">
        <v>3845</v>
      </c>
      <c r="D2931" s="17">
        <f t="shared" si="87"/>
        <v>0.53999999999999881</v>
      </c>
      <c r="E2931" s="593">
        <f t="shared" si="86"/>
        <v>1486.6396761133567</v>
      </c>
      <c r="F2931" s="324">
        <v>42520</v>
      </c>
      <c r="G2931" s="3" t="s">
        <v>25552</v>
      </c>
      <c r="H2931" s="331">
        <v>0.218623481781376</v>
      </c>
    </row>
    <row r="2932" spans="1:8" ht="15.75">
      <c r="A2932" s="526">
        <v>2930</v>
      </c>
      <c r="B2932" s="332" t="s">
        <v>22171</v>
      </c>
      <c r="C2932" s="17" t="s">
        <v>3845</v>
      </c>
      <c r="D2932" s="17">
        <f t="shared" si="87"/>
        <v>2.8499999999999908</v>
      </c>
      <c r="E2932" s="593">
        <f t="shared" si="86"/>
        <v>7846.1538461538194</v>
      </c>
      <c r="F2932" s="324">
        <v>42520</v>
      </c>
      <c r="G2932" s="3" t="s">
        <v>25552</v>
      </c>
      <c r="H2932" s="331">
        <v>1.15384615384615</v>
      </c>
    </row>
    <row r="2933" spans="1:8" ht="15.75">
      <c r="A2933" s="530">
        <v>2931</v>
      </c>
      <c r="B2933" s="332" t="s">
        <v>25560</v>
      </c>
      <c r="C2933" s="17" t="s">
        <v>3845</v>
      </c>
      <c r="D2933" s="17">
        <f t="shared" si="87"/>
        <v>2.8499999999999908</v>
      </c>
      <c r="E2933" s="593">
        <f t="shared" si="86"/>
        <v>7846.1538461538194</v>
      </c>
      <c r="F2933" s="324">
        <v>42520</v>
      </c>
      <c r="G2933" s="3" t="s">
        <v>25552</v>
      </c>
      <c r="H2933" s="331">
        <v>1.15384615384615</v>
      </c>
    </row>
    <row r="2934" spans="1:8" ht="15.75">
      <c r="A2934" s="530">
        <v>2932</v>
      </c>
      <c r="B2934" s="332" t="s">
        <v>25561</v>
      </c>
      <c r="C2934" s="17" t="s">
        <v>3845</v>
      </c>
      <c r="D2934" s="17">
        <f t="shared" si="87"/>
        <v>2.8499999999999908</v>
      </c>
      <c r="E2934" s="593">
        <f t="shared" ref="E2934:E2972" si="88">H2934*6800</f>
        <v>7846.1538461538194</v>
      </c>
      <c r="F2934" s="324">
        <v>42520</v>
      </c>
      <c r="G2934" s="3" t="s">
        <v>25552</v>
      </c>
      <c r="H2934" s="331">
        <v>1.15384615384615</v>
      </c>
    </row>
    <row r="2935" spans="1:8" ht="15.75">
      <c r="A2935" s="530">
        <v>2933</v>
      </c>
      <c r="B2935" s="330" t="s">
        <v>25562</v>
      </c>
      <c r="C2935" s="17" t="s">
        <v>3845</v>
      </c>
      <c r="D2935" s="17">
        <f t="shared" si="87"/>
        <v>0.26999999999999941</v>
      </c>
      <c r="E2935" s="593">
        <f t="shared" si="88"/>
        <v>743.31983805667835</v>
      </c>
      <c r="F2935" s="324">
        <v>42520</v>
      </c>
      <c r="G2935" s="3" t="s">
        <v>25552</v>
      </c>
      <c r="H2935" s="331">
        <v>0.109311740890688</v>
      </c>
    </row>
    <row r="2936" spans="1:8" ht="15.75">
      <c r="A2936" s="526">
        <v>2934</v>
      </c>
      <c r="B2936" s="330" t="s">
        <v>25563</v>
      </c>
      <c r="C2936" s="17" t="s">
        <v>22996</v>
      </c>
      <c r="D2936" s="17">
        <f t="shared" si="87"/>
        <v>4.9400000000000004</v>
      </c>
      <c r="E2936" s="593">
        <f t="shared" si="88"/>
        <v>13600</v>
      </c>
      <c r="F2936" s="324">
        <v>42520</v>
      </c>
      <c r="G2936" s="3" t="s">
        <v>25552</v>
      </c>
      <c r="H2936" s="331">
        <v>2</v>
      </c>
    </row>
    <row r="2937" spans="1:8" ht="15.75">
      <c r="A2937" s="530">
        <v>2935</v>
      </c>
      <c r="B2937" s="330" t="s">
        <v>25564</v>
      </c>
      <c r="C2937" s="17" t="s">
        <v>3845</v>
      </c>
      <c r="D2937" s="17">
        <f t="shared" si="87"/>
        <v>2.7599999999999976</v>
      </c>
      <c r="E2937" s="593">
        <f t="shared" si="88"/>
        <v>7598.380566801613</v>
      </c>
      <c r="F2937" s="324">
        <v>42520</v>
      </c>
      <c r="G2937" s="3" t="s">
        <v>25552</v>
      </c>
      <c r="H2937" s="331">
        <v>1.1174089068825901</v>
      </c>
    </row>
    <row r="2938" spans="1:8" ht="15.75">
      <c r="A2938" s="530">
        <v>2936</v>
      </c>
      <c r="B2938" s="330" t="s">
        <v>25565</v>
      </c>
      <c r="C2938" s="17" t="s">
        <v>3845</v>
      </c>
      <c r="D2938" s="17">
        <f t="shared" si="87"/>
        <v>2.7599999999999976</v>
      </c>
      <c r="E2938" s="593">
        <f t="shared" si="88"/>
        <v>7598.380566801613</v>
      </c>
      <c r="F2938" s="324">
        <v>42520</v>
      </c>
      <c r="G2938" s="3" t="s">
        <v>25552</v>
      </c>
      <c r="H2938" s="331">
        <v>1.1174089068825901</v>
      </c>
    </row>
    <row r="2939" spans="1:8" ht="15.75">
      <c r="A2939" s="530">
        <v>2937</v>
      </c>
      <c r="B2939" s="330" t="s">
        <v>25566</v>
      </c>
      <c r="C2939" s="17" t="s">
        <v>3845</v>
      </c>
      <c r="D2939" s="17">
        <f t="shared" si="87"/>
        <v>1.2400000000000009</v>
      </c>
      <c r="E2939" s="593">
        <f t="shared" si="88"/>
        <v>3413.7651821862369</v>
      </c>
      <c r="F2939" s="324">
        <v>42520</v>
      </c>
      <c r="G2939" s="3" t="s">
        <v>25552</v>
      </c>
      <c r="H2939" s="331">
        <v>0.50202429149797601</v>
      </c>
    </row>
    <row r="2940" spans="1:8" ht="15.75">
      <c r="A2940" s="526">
        <v>2938</v>
      </c>
      <c r="B2940" s="330" t="s">
        <v>25567</v>
      </c>
      <c r="C2940" s="17" t="s">
        <v>3845</v>
      </c>
      <c r="D2940" s="17">
        <f t="shared" si="87"/>
        <v>2.080000000000001</v>
      </c>
      <c r="E2940" s="593">
        <f t="shared" si="88"/>
        <v>5726.315789473686</v>
      </c>
      <c r="F2940" s="324">
        <v>42520</v>
      </c>
      <c r="G2940" s="3" t="s">
        <v>25552</v>
      </c>
      <c r="H2940" s="331">
        <v>0.84210526315789502</v>
      </c>
    </row>
    <row r="2941" spans="1:8" ht="15.75">
      <c r="A2941" s="530">
        <v>2939</v>
      </c>
      <c r="B2941" s="330" t="s">
        <v>25568</v>
      </c>
      <c r="C2941" s="17" t="s">
        <v>22996</v>
      </c>
      <c r="D2941" s="17">
        <f t="shared" si="87"/>
        <v>4.9400000000000004</v>
      </c>
      <c r="E2941" s="593">
        <f t="shared" si="88"/>
        <v>13600</v>
      </c>
      <c r="F2941" s="324">
        <v>42520</v>
      </c>
      <c r="G2941" s="3" t="s">
        <v>25552</v>
      </c>
      <c r="H2941" s="331">
        <v>2</v>
      </c>
    </row>
    <row r="2942" spans="1:8" ht="15.75">
      <c r="A2942" s="530">
        <v>2940</v>
      </c>
      <c r="B2942" s="332" t="s">
        <v>25569</v>
      </c>
      <c r="C2942" s="17" t="s">
        <v>3845</v>
      </c>
      <c r="D2942" s="17">
        <f t="shared" si="87"/>
        <v>4.7000000000000099</v>
      </c>
      <c r="E2942" s="593">
        <f t="shared" si="88"/>
        <v>12939.271255060756</v>
      </c>
      <c r="F2942" s="324">
        <v>42520</v>
      </c>
      <c r="G2942" s="3" t="s">
        <v>25552</v>
      </c>
      <c r="H2942" s="331">
        <v>1.90283400809717</v>
      </c>
    </row>
    <row r="2943" spans="1:8" ht="15.75">
      <c r="A2943" s="530">
        <v>2941</v>
      </c>
      <c r="B2943" s="332" t="s">
        <v>25570</v>
      </c>
      <c r="C2943" s="17" t="s">
        <v>3845</v>
      </c>
      <c r="D2943" s="17">
        <f t="shared" si="87"/>
        <v>1.8400000000000007</v>
      </c>
      <c r="E2943" s="593">
        <f t="shared" si="88"/>
        <v>5065.5870445344144</v>
      </c>
      <c r="F2943" s="324">
        <v>42520</v>
      </c>
      <c r="G2943" s="3" t="s">
        <v>25552</v>
      </c>
      <c r="H2943" s="331">
        <v>0.74493927125506099</v>
      </c>
    </row>
    <row r="2944" spans="1:8" ht="15.75">
      <c r="A2944" s="526">
        <v>2942</v>
      </c>
      <c r="B2944" s="332" t="s">
        <v>25562</v>
      </c>
      <c r="C2944" s="17" t="s">
        <v>3845</v>
      </c>
      <c r="D2944" s="17">
        <f t="shared" si="87"/>
        <v>0.43000000000000016</v>
      </c>
      <c r="E2944" s="593">
        <f t="shared" si="88"/>
        <v>1183.8056680161947</v>
      </c>
      <c r="F2944" s="324">
        <v>42520</v>
      </c>
      <c r="G2944" s="3" t="s">
        <v>25552</v>
      </c>
      <c r="H2944" s="331">
        <v>0.17408906882591099</v>
      </c>
    </row>
    <row r="2945" spans="1:8" ht="15.75">
      <c r="A2945" s="530">
        <v>2943</v>
      </c>
      <c r="B2945" s="330" t="s">
        <v>25571</v>
      </c>
      <c r="C2945" s="17" t="s">
        <v>3845</v>
      </c>
      <c r="D2945" s="17">
        <f t="shared" si="87"/>
        <v>2.7799999999999905</v>
      </c>
      <c r="E2945" s="593">
        <f t="shared" si="88"/>
        <v>7653.4412955465314</v>
      </c>
      <c r="F2945" s="324">
        <v>42520</v>
      </c>
      <c r="G2945" s="3" t="s">
        <v>25552</v>
      </c>
      <c r="H2945" s="331">
        <v>1.1255060728744899</v>
      </c>
    </row>
    <row r="2946" spans="1:8" ht="15.75">
      <c r="A2946" s="530">
        <v>2944</v>
      </c>
      <c r="B2946" s="330" t="s">
        <v>25572</v>
      </c>
      <c r="C2946" s="17" t="s">
        <v>3845</v>
      </c>
      <c r="D2946" s="17">
        <f t="shared" si="87"/>
        <v>1.7200000000000006</v>
      </c>
      <c r="E2946" s="593">
        <f t="shared" si="88"/>
        <v>4735.2226720647786</v>
      </c>
      <c r="F2946" s="324">
        <v>42520</v>
      </c>
      <c r="G2946" s="3" t="s">
        <v>25552</v>
      </c>
      <c r="H2946" s="331">
        <v>0.69635627530364397</v>
      </c>
    </row>
    <row r="2947" spans="1:8" ht="15.75">
      <c r="A2947" s="530">
        <v>2945</v>
      </c>
      <c r="B2947" s="330" t="s">
        <v>25573</v>
      </c>
      <c r="C2947" s="17" t="s">
        <v>3845</v>
      </c>
      <c r="D2947" s="17">
        <f t="shared" si="87"/>
        <v>0.77999999999999881</v>
      </c>
      <c r="E2947" s="593">
        <f t="shared" si="88"/>
        <v>2147.368421052628</v>
      </c>
      <c r="F2947" s="324">
        <v>42520</v>
      </c>
      <c r="G2947" s="3" t="s">
        <v>25552</v>
      </c>
      <c r="H2947" s="331">
        <v>0.31578947368421001</v>
      </c>
    </row>
    <row r="2948" spans="1:8" ht="15.75">
      <c r="A2948" s="526">
        <v>2946</v>
      </c>
      <c r="B2948" s="330" t="s">
        <v>25574</v>
      </c>
      <c r="C2948" s="17" t="s">
        <v>3845</v>
      </c>
      <c r="D2948" s="17">
        <f t="shared" si="87"/>
        <v>4.379999999999999</v>
      </c>
      <c r="E2948" s="593">
        <f t="shared" si="88"/>
        <v>12058.299595141696</v>
      </c>
      <c r="F2948" s="324">
        <v>42520</v>
      </c>
      <c r="G2948" s="3" t="s">
        <v>25552</v>
      </c>
      <c r="H2948" s="331">
        <v>1.7732793522267201</v>
      </c>
    </row>
    <row r="2949" spans="1:8" ht="15.75">
      <c r="A2949" s="530">
        <v>2947</v>
      </c>
      <c r="B2949" s="330" t="s">
        <v>25575</v>
      </c>
      <c r="C2949" s="17" t="s">
        <v>3845</v>
      </c>
      <c r="D2949" s="17">
        <f t="shared" ref="D2949:D3012" si="89">H2949*2.47</f>
        <v>4.2300000000000013</v>
      </c>
      <c r="E2949" s="593">
        <f t="shared" si="88"/>
        <v>11645.34412955466</v>
      </c>
      <c r="F2949" s="324">
        <v>42520</v>
      </c>
      <c r="G2949" s="3" t="s">
        <v>25552</v>
      </c>
      <c r="H2949" s="331">
        <v>1.7125506072874499</v>
      </c>
    </row>
    <row r="2950" spans="1:8" ht="15.75">
      <c r="A2950" s="530">
        <v>2948</v>
      </c>
      <c r="B2950" s="330" t="s">
        <v>25576</v>
      </c>
      <c r="C2950" s="17" t="s">
        <v>3845</v>
      </c>
      <c r="D2950" s="17">
        <f t="shared" si="89"/>
        <v>4.2300000000000013</v>
      </c>
      <c r="E2950" s="593">
        <f t="shared" si="88"/>
        <v>11645.34412955466</v>
      </c>
      <c r="F2950" s="324">
        <v>42520</v>
      </c>
      <c r="G2950" s="3" t="s">
        <v>25552</v>
      </c>
      <c r="H2950" s="331">
        <v>1.7125506072874499</v>
      </c>
    </row>
    <row r="2951" spans="1:8" ht="15.75">
      <c r="A2951" s="530">
        <v>2949</v>
      </c>
      <c r="B2951" s="330" t="s">
        <v>25577</v>
      </c>
      <c r="C2951" s="17" t="s">
        <v>3845</v>
      </c>
      <c r="D2951" s="17">
        <f t="shared" si="89"/>
        <v>4.2300000000000013</v>
      </c>
      <c r="E2951" s="593">
        <f t="shared" si="88"/>
        <v>11645.34412955466</v>
      </c>
      <c r="F2951" s="324">
        <v>42520</v>
      </c>
      <c r="G2951" s="3" t="s">
        <v>25552</v>
      </c>
      <c r="H2951" s="331">
        <v>1.7125506072874499</v>
      </c>
    </row>
    <row r="2952" spans="1:8" ht="15.75">
      <c r="A2952" s="526">
        <v>2950</v>
      </c>
      <c r="B2952" s="330" t="s">
        <v>25578</v>
      </c>
      <c r="C2952" s="17" t="s">
        <v>3845</v>
      </c>
      <c r="D2952" s="17">
        <f t="shared" si="89"/>
        <v>4.2300000000000013</v>
      </c>
      <c r="E2952" s="593">
        <f t="shared" si="88"/>
        <v>11645.34412955466</v>
      </c>
      <c r="F2952" s="324">
        <v>42520</v>
      </c>
      <c r="G2952" s="3" t="s">
        <v>25552</v>
      </c>
      <c r="H2952" s="331">
        <v>1.7125506072874499</v>
      </c>
    </row>
    <row r="2953" spans="1:8" ht="15.75">
      <c r="A2953" s="530">
        <v>2951</v>
      </c>
      <c r="B2953" s="330" t="s">
        <v>25579</v>
      </c>
      <c r="C2953" s="17" t="s">
        <v>3845</v>
      </c>
      <c r="D2953" s="17">
        <f t="shared" si="89"/>
        <v>2.2599999999999998</v>
      </c>
      <c r="E2953" s="593">
        <f t="shared" si="88"/>
        <v>6221.862348178136</v>
      </c>
      <c r="F2953" s="324">
        <v>42520</v>
      </c>
      <c r="G2953" s="3" t="s">
        <v>25552</v>
      </c>
      <c r="H2953" s="331">
        <v>0.91497975708502</v>
      </c>
    </row>
    <row r="2954" spans="1:8" ht="15.75">
      <c r="A2954" s="530">
        <v>2952</v>
      </c>
      <c r="B2954" s="333" t="s">
        <v>25580</v>
      </c>
      <c r="C2954" s="17" t="s">
        <v>3845</v>
      </c>
      <c r="D2954" s="17">
        <f t="shared" si="89"/>
        <v>1.3699999999999999</v>
      </c>
      <c r="E2954" s="594">
        <f t="shared" si="88"/>
        <v>3771.6599190283396</v>
      </c>
      <c r="F2954" s="324">
        <v>42613</v>
      </c>
      <c r="G2954" s="3" t="s">
        <v>25552</v>
      </c>
      <c r="H2954" s="334">
        <v>0.55465587044534403</v>
      </c>
    </row>
    <row r="2955" spans="1:8" ht="15.75">
      <c r="A2955" s="530">
        <v>2953</v>
      </c>
      <c r="B2955" s="330" t="s">
        <v>25581</v>
      </c>
      <c r="C2955" s="17" t="s">
        <v>3845</v>
      </c>
      <c r="D2955" s="17">
        <f t="shared" si="89"/>
        <v>1.2200000000000004</v>
      </c>
      <c r="E2955" s="593">
        <f t="shared" si="88"/>
        <v>3358.7044534412962</v>
      </c>
      <c r="F2955" s="324">
        <v>42520</v>
      </c>
      <c r="G2955" s="3" t="s">
        <v>25552</v>
      </c>
      <c r="H2955" s="331">
        <v>0.49392712550607298</v>
      </c>
    </row>
    <row r="2956" spans="1:8" ht="15.75">
      <c r="A2956" s="526">
        <v>2954</v>
      </c>
      <c r="B2956" s="330" t="s">
        <v>25582</v>
      </c>
      <c r="C2956" s="17" t="s">
        <v>3845</v>
      </c>
      <c r="D2956" s="17">
        <f t="shared" si="89"/>
        <v>1.2200000000000004</v>
      </c>
      <c r="E2956" s="593">
        <f t="shared" si="88"/>
        <v>3358.7044534412962</v>
      </c>
      <c r="F2956" s="324">
        <v>42520</v>
      </c>
      <c r="G2956" s="3" t="s">
        <v>25552</v>
      </c>
      <c r="H2956" s="331">
        <v>0.49392712550607298</v>
      </c>
    </row>
    <row r="2957" spans="1:8" ht="15.75">
      <c r="A2957" s="530">
        <v>2955</v>
      </c>
      <c r="B2957" s="330" t="s">
        <v>25583</v>
      </c>
      <c r="C2957" s="17" t="s">
        <v>3845</v>
      </c>
      <c r="D2957" s="17">
        <f t="shared" si="89"/>
        <v>1.2200000000000004</v>
      </c>
      <c r="E2957" s="593">
        <f t="shared" si="88"/>
        <v>3358.7044534412962</v>
      </c>
      <c r="F2957" s="324">
        <v>42520</v>
      </c>
      <c r="G2957" s="3" t="s">
        <v>25552</v>
      </c>
      <c r="H2957" s="331">
        <v>0.49392712550607298</v>
      </c>
    </row>
    <row r="2958" spans="1:8" ht="15.75">
      <c r="A2958" s="530">
        <v>2956</v>
      </c>
      <c r="B2958" s="330" t="s">
        <v>25584</v>
      </c>
      <c r="C2958" s="17" t="s">
        <v>3845</v>
      </c>
      <c r="D2958" s="17">
        <f t="shared" si="89"/>
        <v>1.2200000000000004</v>
      </c>
      <c r="E2958" s="593">
        <f t="shared" si="88"/>
        <v>3358.7044534412962</v>
      </c>
      <c r="F2958" s="324">
        <v>42520</v>
      </c>
      <c r="G2958" s="3" t="s">
        <v>25552</v>
      </c>
      <c r="H2958" s="331">
        <v>0.49392712550607298</v>
      </c>
    </row>
    <row r="2959" spans="1:8" ht="15.75">
      <c r="A2959" s="530">
        <v>2957</v>
      </c>
      <c r="B2959" s="330" t="s">
        <v>25585</v>
      </c>
      <c r="C2959" s="17" t="s">
        <v>3845</v>
      </c>
      <c r="D2959" s="17">
        <f t="shared" si="89"/>
        <v>1.2200000000000004</v>
      </c>
      <c r="E2959" s="593">
        <f t="shared" si="88"/>
        <v>3358.7044534412962</v>
      </c>
      <c r="F2959" s="324">
        <v>42520</v>
      </c>
      <c r="G2959" s="3" t="s">
        <v>25552</v>
      </c>
      <c r="H2959" s="331">
        <v>0.49392712550607298</v>
      </c>
    </row>
    <row r="2960" spans="1:8" ht="15.75">
      <c r="A2960" s="526">
        <v>2958</v>
      </c>
      <c r="B2960" s="330" t="s">
        <v>25586</v>
      </c>
      <c r="C2960" s="17" t="s">
        <v>3845</v>
      </c>
      <c r="D2960" s="17">
        <f t="shared" si="89"/>
        <v>1.8700000000000003</v>
      </c>
      <c r="E2960" s="593">
        <f t="shared" si="88"/>
        <v>5148.178137651822</v>
      </c>
      <c r="F2960" s="324">
        <v>42520</v>
      </c>
      <c r="G2960" s="3" t="s">
        <v>25552</v>
      </c>
      <c r="H2960" s="331">
        <v>0.75708502024291502</v>
      </c>
    </row>
    <row r="2961" spans="1:8" ht="15.75">
      <c r="A2961" s="530">
        <v>2959</v>
      </c>
      <c r="B2961" s="330" t="s">
        <v>25587</v>
      </c>
      <c r="C2961" s="17" t="s">
        <v>3845</v>
      </c>
      <c r="D2961" s="17">
        <f t="shared" si="89"/>
        <v>1.1099999999999992</v>
      </c>
      <c r="E2961" s="593">
        <f t="shared" si="88"/>
        <v>3055.8704453441273</v>
      </c>
      <c r="F2961" s="324">
        <v>42520</v>
      </c>
      <c r="G2961" s="3" t="s">
        <v>25552</v>
      </c>
      <c r="H2961" s="331">
        <v>0.44939271255060698</v>
      </c>
    </row>
    <row r="2962" spans="1:8" ht="15.75">
      <c r="A2962" s="530">
        <v>2960</v>
      </c>
      <c r="B2962" s="322" t="s">
        <v>25588</v>
      </c>
      <c r="C2962" s="17" t="str">
        <f t="shared" ref="C2962:C2972" si="90">IF(H2962&lt;2,"Yes","No")</f>
        <v>Yes</v>
      </c>
      <c r="D2962" s="17">
        <f t="shared" si="89"/>
        <v>2.1399999999999997</v>
      </c>
      <c r="E2962" s="335">
        <f t="shared" si="88"/>
        <v>5891.4979757085002</v>
      </c>
      <c r="F2962" s="324">
        <v>42520</v>
      </c>
      <c r="G2962" s="3" t="s">
        <v>25589</v>
      </c>
      <c r="H2962" s="325">
        <v>0.86639676113360298</v>
      </c>
    </row>
    <row r="2963" spans="1:8" ht="15.75">
      <c r="A2963" s="530">
        <v>2961</v>
      </c>
      <c r="B2963" s="322" t="s">
        <v>25506</v>
      </c>
      <c r="C2963" s="17" t="str">
        <f t="shared" si="90"/>
        <v>Yes</v>
      </c>
      <c r="D2963" s="17">
        <f t="shared" si="89"/>
        <v>2.4599999999999986</v>
      </c>
      <c r="E2963" s="335">
        <f t="shared" si="88"/>
        <v>6772.4696356275263</v>
      </c>
      <c r="F2963" s="324">
        <v>42520</v>
      </c>
      <c r="G2963" s="3" t="s">
        <v>25589</v>
      </c>
      <c r="H2963" s="325">
        <v>0.99595141700404799</v>
      </c>
    </row>
    <row r="2964" spans="1:8" ht="15.75">
      <c r="A2964" s="526">
        <v>2962</v>
      </c>
      <c r="B2964" s="326" t="s">
        <v>18728</v>
      </c>
      <c r="C2964" s="17" t="str">
        <f t="shared" si="90"/>
        <v>Yes</v>
      </c>
      <c r="D2964" s="17">
        <f t="shared" si="89"/>
        <v>0.43999999999999917</v>
      </c>
      <c r="E2964" s="336">
        <f t="shared" si="88"/>
        <v>1211.3360323886616</v>
      </c>
      <c r="F2964" s="324">
        <v>42613</v>
      </c>
      <c r="G2964" s="3" t="s">
        <v>25589</v>
      </c>
      <c r="H2964" s="325">
        <v>0.178137651821862</v>
      </c>
    </row>
    <row r="2965" spans="1:8" ht="15.75">
      <c r="A2965" s="530">
        <v>2963</v>
      </c>
      <c r="B2965" s="322" t="s">
        <v>25590</v>
      </c>
      <c r="C2965" s="17" t="str">
        <f t="shared" si="90"/>
        <v>Yes</v>
      </c>
      <c r="D2965" s="17">
        <f t="shared" si="89"/>
        <v>0.88999999999999979</v>
      </c>
      <c r="E2965" s="335">
        <f t="shared" si="88"/>
        <v>2450.2024291497969</v>
      </c>
      <c r="F2965" s="324">
        <v>42520</v>
      </c>
      <c r="G2965" s="3" t="s">
        <v>25589</v>
      </c>
      <c r="H2965" s="325">
        <v>0.36032388663967602</v>
      </c>
    </row>
    <row r="2966" spans="1:8" ht="15.75">
      <c r="A2966" s="530">
        <v>2964</v>
      </c>
      <c r="B2966" s="322" t="s">
        <v>25591</v>
      </c>
      <c r="C2966" s="17" t="str">
        <f t="shared" si="90"/>
        <v>Yes</v>
      </c>
      <c r="D2966" s="17">
        <f t="shared" si="89"/>
        <v>4.8899999999999935</v>
      </c>
      <c r="E2966" s="335">
        <f t="shared" si="88"/>
        <v>13462.348178137632</v>
      </c>
      <c r="F2966" s="324">
        <v>42520</v>
      </c>
      <c r="G2966" s="3" t="s">
        <v>25589</v>
      </c>
      <c r="H2966" s="325">
        <v>1.9797570850202399</v>
      </c>
    </row>
    <row r="2967" spans="1:8" ht="15.75">
      <c r="A2967" s="530">
        <v>2965</v>
      </c>
      <c r="B2967" s="322" t="s">
        <v>25592</v>
      </c>
      <c r="C2967" s="17" t="str">
        <f t="shared" si="90"/>
        <v>Yes</v>
      </c>
      <c r="D2967" s="17">
        <f t="shared" si="89"/>
        <v>2.5300000000000042</v>
      </c>
      <c r="E2967" s="335">
        <f t="shared" si="88"/>
        <v>6965.1821862348288</v>
      </c>
      <c r="F2967" s="324">
        <v>42520</v>
      </c>
      <c r="G2967" s="3" t="s">
        <v>25589</v>
      </c>
      <c r="H2967" s="325">
        <v>1.0242914979757101</v>
      </c>
    </row>
    <row r="2968" spans="1:8" ht="15.75">
      <c r="A2968" s="526">
        <v>2966</v>
      </c>
      <c r="B2968" s="322" t="s">
        <v>25593</v>
      </c>
      <c r="C2968" s="17" t="str">
        <f t="shared" si="90"/>
        <v>Yes</v>
      </c>
      <c r="D2968" s="17">
        <f t="shared" si="89"/>
        <v>1.56</v>
      </c>
      <c r="E2968" s="335">
        <f t="shared" si="88"/>
        <v>4294.7368421052633</v>
      </c>
      <c r="F2968" s="324">
        <v>42520</v>
      </c>
      <c r="G2968" s="3" t="s">
        <v>25589</v>
      </c>
      <c r="H2968" s="325">
        <v>0.63157894736842102</v>
      </c>
    </row>
    <row r="2969" spans="1:8" ht="15.75">
      <c r="A2969" s="530">
        <v>2967</v>
      </c>
      <c r="B2969" s="322" t="s">
        <v>25594</v>
      </c>
      <c r="C2969" s="17" t="str">
        <f t="shared" si="90"/>
        <v>Yes</v>
      </c>
      <c r="D2969" s="17">
        <f t="shared" si="89"/>
        <v>0.48</v>
      </c>
      <c r="E2969" s="335">
        <f t="shared" si="88"/>
        <v>1321.4574898785424</v>
      </c>
      <c r="F2969" s="324">
        <v>42520</v>
      </c>
      <c r="G2969" s="3" t="s">
        <v>25589</v>
      </c>
      <c r="H2969" s="325">
        <v>0.19433198380566799</v>
      </c>
    </row>
    <row r="2970" spans="1:8" ht="15.75">
      <c r="A2970" s="530">
        <v>2968</v>
      </c>
      <c r="B2970" s="322" t="s">
        <v>25595</v>
      </c>
      <c r="C2970" s="17" t="str">
        <f t="shared" si="90"/>
        <v>Yes</v>
      </c>
      <c r="D2970" s="17">
        <f t="shared" si="89"/>
        <v>0.5299999999999998</v>
      </c>
      <c r="E2970" s="335">
        <f t="shared" si="88"/>
        <v>1459.10931174089</v>
      </c>
      <c r="F2970" s="324">
        <v>42520</v>
      </c>
      <c r="G2970" s="3" t="s">
        <v>25589</v>
      </c>
      <c r="H2970" s="325">
        <v>0.21457489878542499</v>
      </c>
    </row>
    <row r="2971" spans="1:8" ht="15.75">
      <c r="A2971" s="530">
        <v>2969</v>
      </c>
      <c r="B2971" s="322" t="s">
        <v>25596</v>
      </c>
      <c r="C2971" s="17" t="str">
        <f t="shared" si="90"/>
        <v>Yes</v>
      </c>
      <c r="D2971" s="17">
        <f t="shared" si="89"/>
        <v>0.62999999999999945</v>
      </c>
      <c r="E2971" s="335">
        <f t="shared" si="88"/>
        <v>1734.4129554655854</v>
      </c>
      <c r="F2971" s="324">
        <v>42520</v>
      </c>
      <c r="G2971" s="3" t="s">
        <v>25589</v>
      </c>
      <c r="H2971" s="325">
        <v>0.25506072874493901</v>
      </c>
    </row>
    <row r="2972" spans="1:8" ht="15.75">
      <c r="A2972" s="526">
        <v>2970</v>
      </c>
      <c r="B2972" s="322" t="s">
        <v>25597</v>
      </c>
      <c r="C2972" s="17" t="str">
        <f t="shared" si="90"/>
        <v>Yes</v>
      </c>
      <c r="D2972" s="17">
        <f t="shared" si="89"/>
        <v>2.9899999999999909</v>
      </c>
      <c r="E2972" s="335">
        <f t="shared" si="88"/>
        <v>8231.5789473683944</v>
      </c>
      <c r="F2972" s="324">
        <v>42520</v>
      </c>
      <c r="G2972" s="3" t="s">
        <v>25589</v>
      </c>
      <c r="H2972" s="325">
        <v>1.2105263157894699</v>
      </c>
    </row>
    <row r="2973" spans="1:8" ht="15.75">
      <c r="A2973" s="530">
        <v>2971</v>
      </c>
      <c r="B2973" s="564" t="s">
        <v>25598</v>
      </c>
      <c r="C2973" s="17" t="s">
        <v>3845</v>
      </c>
      <c r="D2973" s="17">
        <f t="shared" si="89"/>
        <v>3.380000000000003</v>
      </c>
      <c r="E2973" s="335">
        <v>9305.2631578947403</v>
      </c>
      <c r="F2973" s="554" t="s">
        <v>25599</v>
      </c>
      <c r="G2973" s="3" t="s">
        <v>25600</v>
      </c>
      <c r="H2973" s="337">
        <v>1.3684210526315801</v>
      </c>
    </row>
    <row r="2974" spans="1:8" ht="15.75">
      <c r="A2974" s="530">
        <v>2972</v>
      </c>
      <c r="B2974" s="565" t="s">
        <v>25601</v>
      </c>
      <c r="C2974" s="17" t="s">
        <v>3845</v>
      </c>
      <c r="D2974" s="17">
        <f t="shared" si="89"/>
        <v>0.4000000000000008</v>
      </c>
      <c r="E2974" s="561">
        <v>1101.21457489879</v>
      </c>
      <c r="F2974" s="554" t="s">
        <v>25602</v>
      </c>
      <c r="G2974" s="3" t="s">
        <v>25600</v>
      </c>
      <c r="H2974" s="338">
        <v>0.16194331983805699</v>
      </c>
    </row>
    <row r="2975" spans="1:8" ht="15.75">
      <c r="A2975" s="530">
        <v>2973</v>
      </c>
      <c r="B2975" s="566" t="s">
        <v>25603</v>
      </c>
      <c r="C2975" s="17" t="s">
        <v>3845</v>
      </c>
      <c r="D2975" s="17">
        <f t="shared" si="89"/>
        <v>1.7700000000000007</v>
      </c>
      <c r="E2975" s="561">
        <v>4872.8744939271301</v>
      </c>
      <c r="F2975" s="554" t="s">
        <v>25604</v>
      </c>
      <c r="G2975" s="3" t="s">
        <v>25600</v>
      </c>
      <c r="H2975" s="338">
        <v>0.71659919028340102</v>
      </c>
    </row>
    <row r="2976" spans="1:8" ht="15.75">
      <c r="A2976" s="526">
        <v>2974</v>
      </c>
      <c r="B2976" s="566" t="s">
        <v>25605</v>
      </c>
      <c r="C2976" s="17" t="s">
        <v>3845</v>
      </c>
      <c r="D2976" s="17">
        <f t="shared" si="89"/>
        <v>1.8400000000000007</v>
      </c>
      <c r="E2976" s="561">
        <v>5065.5870445344099</v>
      </c>
      <c r="F2976" s="554" t="s">
        <v>25606</v>
      </c>
      <c r="G2976" s="3" t="s">
        <v>25600</v>
      </c>
      <c r="H2976" s="338">
        <v>0.74493927125506099</v>
      </c>
    </row>
    <row r="2977" spans="1:8" ht="15.75">
      <c r="A2977" s="530">
        <v>2975</v>
      </c>
      <c r="B2977" s="564" t="s">
        <v>25607</v>
      </c>
      <c r="C2977" s="17" t="s">
        <v>3845</v>
      </c>
      <c r="D2977" s="17">
        <f t="shared" si="89"/>
        <v>3.2499999999999987</v>
      </c>
      <c r="E2977" s="335">
        <v>8947.3684210526299</v>
      </c>
      <c r="F2977" s="554" t="s">
        <v>25608</v>
      </c>
      <c r="G2977" s="3" t="s">
        <v>25600</v>
      </c>
      <c r="H2977" s="337">
        <v>1.31578947368421</v>
      </c>
    </row>
    <row r="2978" spans="1:8" ht="15.75">
      <c r="A2978" s="530">
        <v>2976</v>
      </c>
      <c r="B2978" s="566" t="s">
        <v>25609</v>
      </c>
      <c r="C2978" s="17" t="s">
        <v>3845</v>
      </c>
      <c r="D2978" s="17">
        <f t="shared" si="89"/>
        <v>0.98999999999999944</v>
      </c>
      <c r="E2978" s="561">
        <v>2725.5060728744902</v>
      </c>
      <c r="F2978" s="554" t="s">
        <v>25610</v>
      </c>
      <c r="G2978" s="3" t="s">
        <v>25600</v>
      </c>
      <c r="H2978" s="338">
        <v>0.40080971659919001</v>
      </c>
    </row>
    <row r="2979" spans="1:8" ht="15.75">
      <c r="A2979" s="530">
        <v>2977</v>
      </c>
      <c r="B2979" s="339" t="s">
        <v>25611</v>
      </c>
      <c r="C2979" s="17" t="s">
        <v>3845</v>
      </c>
      <c r="D2979" s="17">
        <f t="shared" si="89"/>
        <v>2.9799999999999951</v>
      </c>
      <c r="E2979" s="340">
        <v>8204.0485829959507</v>
      </c>
      <c r="F2979" s="554" t="s">
        <v>23394</v>
      </c>
      <c r="G2979" s="3" t="s">
        <v>25600</v>
      </c>
      <c r="H2979" s="341">
        <v>1.2064777327935201</v>
      </c>
    </row>
    <row r="2980" spans="1:8" ht="15.75">
      <c r="A2980" s="526">
        <v>2978</v>
      </c>
      <c r="B2980" s="566" t="s">
        <v>25612</v>
      </c>
      <c r="C2980" s="17" t="s">
        <v>3845</v>
      </c>
      <c r="D2980" s="17">
        <f t="shared" si="89"/>
        <v>0.98999999999999944</v>
      </c>
      <c r="E2980" s="561">
        <v>2725.5060728744902</v>
      </c>
      <c r="F2980" s="554" t="s">
        <v>25613</v>
      </c>
      <c r="G2980" s="3" t="s">
        <v>25600</v>
      </c>
      <c r="H2980" s="338">
        <v>0.40080971659919001</v>
      </c>
    </row>
    <row r="2981" spans="1:8" ht="15.75">
      <c r="A2981" s="530">
        <v>2979</v>
      </c>
      <c r="B2981" s="566" t="s">
        <v>25614</v>
      </c>
      <c r="C2981" s="17" t="s">
        <v>3845</v>
      </c>
      <c r="D2981" s="17">
        <f t="shared" si="89"/>
        <v>0.57999999999999952</v>
      </c>
      <c r="E2981" s="561">
        <v>1596.7611336032401</v>
      </c>
      <c r="F2981" s="554" t="s">
        <v>25615</v>
      </c>
      <c r="G2981" s="3" t="s">
        <v>25600</v>
      </c>
      <c r="H2981" s="338">
        <v>0.23481781376518199</v>
      </c>
    </row>
    <row r="2982" spans="1:8" ht="15.75">
      <c r="A2982" s="530">
        <v>2980</v>
      </c>
      <c r="B2982" s="566" t="s">
        <v>25616</v>
      </c>
      <c r="C2982" s="17" t="s">
        <v>3845</v>
      </c>
      <c r="D2982" s="17">
        <f t="shared" si="89"/>
        <v>0.84999999999999887</v>
      </c>
      <c r="E2982" s="561">
        <v>2340.0809716599201</v>
      </c>
      <c r="F2982" s="554" t="s">
        <v>25617</v>
      </c>
      <c r="G2982" s="3" t="s">
        <v>25600</v>
      </c>
      <c r="H2982" s="338">
        <v>0.34412955465586997</v>
      </c>
    </row>
    <row r="2983" spans="1:8" ht="15.75">
      <c r="A2983" s="530">
        <v>2981</v>
      </c>
      <c r="B2983" s="566" t="s">
        <v>25618</v>
      </c>
      <c r="C2983" s="17" t="s">
        <v>3845</v>
      </c>
      <c r="D2983" s="17">
        <f t="shared" si="89"/>
        <v>0.96330000000000016</v>
      </c>
      <c r="E2983" s="561">
        <v>2652</v>
      </c>
      <c r="F2983" s="554" t="s">
        <v>25619</v>
      </c>
      <c r="G2983" s="3" t="s">
        <v>25600</v>
      </c>
      <c r="H2983" s="338">
        <v>0.39</v>
      </c>
    </row>
    <row r="2984" spans="1:8" ht="15.75">
      <c r="A2984" s="526">
        <v>2982</v>
      </c>
      <c r="B2984" s="566" t="s">
        <v>25620</v>
      </c>
      <c r="C2984" s="17" t="s">
        <v>3845</v>
      </c>
      <c r="D2984" s="17">
        <f t="shared" si="89"/>
        <v>2.359999999999999</v>
      </c>
      <c r="E2984" s="561">
        <v>6497.1659919028298</v>
      </c>
      <c r="F2984" s="554" t="s">
        <v>25621</v>
      </c>
      <c r="G2984" s="3" t="s">
        <v>25600</v>
      </c>
      <c r="H2984" s="338">
        <v>0.95546558704453399</v>
      </c>
    </row>
    <row r="2985" spans="1:8" ht="15.75">
      <c r="A2985" s="530">
        <v>2983</v>
      </c>
      <c r="B2985" s="566" t="s">
        <v>25622</v>
      </c>
      <c r="C2985" s="17" t="s">
        <v>3845</v>
      </c>
      <c r="D2985" s="17">
        <f t="shared" si="89"/>
        <v>1.8400000000000007</v>
      </c>
      <c r="E2985" s="561">
        <v>5065.5870445344099</v>
      </c>
      <c r="F2985" s="554" t="s">
        <v>25623</v>
      </c>
      <c r="G2985" s="3" t="s">
        <v>25600</v>
      </c>
      <c r="H2985" s="338">
        <v>0.74493927125506099</v>
      </c>
    </row>
    <row r="2986" spans="1:8" ht="15.75">
      <c r="A2986" s="530">
        <v>2984</v>
      </c>
      <c r="B2986" s="566" t="s">
        <v>25624</v>
      </c>
      <c r="C2986" s="17" t="s">
        <v>3845</v>
      </c>
      <c r="D2986" s="17">
        <f t="shared" si="89"/>
        <v>0.98999999999999944</v>
      </c>
      <c r="E2986" s="561">
        <v>2725.5060728744902</v>
      </c>
      <c r="F2986" s="554" t="s">
        <v>25625</v>
      </c>
      <c r="G2986" s="3" t="s">
        <v>25600</v>
      </c>
      <c r="H2986" s="338">
        <v>0.40080971659919001</v>
      </c>
    </row>
    <row r="2987" spans="1:8" ht="15.75">
      <c r="A2987" s="530">
        <v>2985</v>
      </c>
      <c r="B2987" s="566" t="s">
        <v>25626</v>
      </c>
      <c r="C2987" s="17" t="s">
        <v>3845</v>
      </c>
      <c r="D2987" s="17">
        <f t="shared" si="89"/>
        <v>0.88000000000000078</v>
      </c>
      <c r="E2987" s="561">
        <v>2422.67206477733</v>
      </c>
      <c r="F2987" s="554" t="s">
        <v>25627</v>
      </c>
      <c r="G2987" s="3" t="s">
        <v>25600</v>
      </c>
      <c r="H2987" s="338">
        <v>0.35627530364372501</v>
      </c>
    </row>
    <row r="2988" spans="1:8" ht="15.75">
      <c r="A2988" s="526">
        <v>2986</v>
      </c>
      <c r="B2988" s="566" t="s">
        <v>25628</v>
      </c>
      <c r="C2988" s="17" t="s">
        <v>3845</v>
      </c>
      <c r="D2988" s="17">
        <f t="shared" si="89"/>
        <v>1.7290000000000001</v>
      </c>
      <c r="E2988" s="561">
        <v>4760</v>
      </c>
      <c r="F2988" s="554" t="s">
        <v>25629</v>
      </c>
      <c r="G2988" s="3" t="s">
        <v>25600</v>
      </c>
      <c r="H2988" s="338">
        <v>0.7</v>
      </c>
    </row>
    <row r="2989" spans="1:8" ht="15.75">
      <c r="A2989" s="530">
        <v>2987</v>
      </c>
      <c r="B2989" s="564" t="s">
        <v>25630</v>
      </c>
      <c r="C2989" s="17" t="s">
        <v>3845</v>
      </c>
      <c r="D2989" s="17">
        <f t="shared" si="89"/>
        <v>3.4099999999999921</v>
      </c>
      <c r="E2989" s="335">
        <v>9387.8542510121497</v>
      </c>
      <c r="F2989" s="554" t="s">
        <v>25631</v>
      </c>
      <c r="G2989" s="3" t="s">
        <v>25600</v>
      </c>
      <c r="H2989" s="337">
        <v>1.3805668016194299</v>
      </c>
    </row>
    <row r="2990" spans="1:8" ht="15.75">
      <c r="A2990" s="530">
        <v>2988</v>
      </c>
      <c r="B2990" s="566" t="s">
        <v>25632</v>
      </c>
      <c r="C2990" s="17" t="s">
        <v>3845</v>
      </c>
      <c r="D2990" s="17">
        <f t="shared" si="89"/>
        <v>0.55000000000000027</v>
      </c>
      <c r="E2990" s="561">
        <v>1514.17004048583</v>
      </c>
      <c r="F2990" s="554" t="s">
        <v>25633</v>
      </c>
      <c r="G2990" s="3" t="s">
        <v>25600</v>
      </c>
      <c r="H2990" s="338">
        <v>0.22267206477732801</v>
      </c>
    </row>
    <row r="2991" spans="1:8" ht="15.75">
      <c r="A2991" s="530">
        <v>2989</v>
      </c>
      <c r="B2991" s="566" t="s">
        <v>25634</v>
      </c>
      <c r="C2991" s="17" t="s">
        <v>3845</v>
      </c>
      <c r="D2991" s="17">
        <f t="shared" si="89"/>
        <v>2.6000000000000041</v>
      </c>
      <c r="E2991" s="561">
        <f>H2991*6800</f>
        <v>7157.8947368421159</v>
      </c>
      <c r="F2991" s="554" t="s">
        <v>25599</v>
      </c>
      <c r="G2991" s="3" t="s">
        <v>25635</v>
      </c>
      <c r="H2991" s="321">
        <v>1.0526315789473699</v>
      </c>
    </row>
    <row r="2992" spans="1:8" ht="15.75">
      <c r="A2992" s="526">
        <v>2990</v>
      </c>
      <c r="B2992" s="566" t="s">
        <v>25636</v>
      </c>
      <c r="C2992" s="17" t="s">
        <v>3845</v>
      </c>
      <c r="D2992" s="17">
        <f t="shared" si="89"/>
        <v>3.8399999999999901</v>
      </c>
      <c r="E2992" s="561">
        <f>H2992*6800</f>
        <v>10571.659919028312</v>
      </c>
      <c r="F2992" s="554" t="s">
        <v>25602</v>
      </c>
      <c r="G2992" s="3" t="s">
        <v>25635</v>
      </c>
      <c r="H2992" s="321">
        <v>1.5546558704453399</v>
      </c>
    </row>
    <row r="2993" spans="1:8" ht="15.75">
      <c r="A2993" s="530">
        <v>2991</v>
      </c>
      <c r="B2993" s="566" t="s">
        <v>25637</v>
      </c>
      <c r="C2993" s="17" t="s">
        <v>3845</v>
      </c>
      <c r="D2993" s="17">
        <f t="shared" si="89"/>
        <v>3.5340000000000007</v>
      </c>
      <c r="E2993" s="561">
        <v>9729.2307692307713</v>
      </c>
      <c r="F2993" s="554" t="s">
        <v>25604</v>
      </c>
      <c r="G2993" s="3" t="s">
        <v>25635</v>
      </c>
      <c r="H2993" s="321">
        <v>1.430769230769231</v>
      </c>
    </row>
    <row r="2994" spans="1:8" ht="15.75">
      <c r="A2994" s="530">
        <v>2992</v>
      </c>
      <c r="B2994" s="566" t="s">
        <v>25638</v>
      </c>
      <c r="C2994" s="17" t="s">
        <v>3845</v>
      </c>
      <c r="D2994" s="17">
        <f t="shared" si="89"/>
        <v>0.84000000000000008</v>
      </c>
      <c r="E2994" s="561">
        <v>2312.5506072874491</v>
      </c>
      <c r="F2994" s="554" t="s">
        <v>25606</v>
      </c>
      <c r="G2994" s="3" t="s">
        <v>25635</v>
      </c>
      <c r="H2994" s="321">
        <v>0.34008097165991902</v>
      </c>
    </row>
    <row r="2995" spans="1:8" ht="15.75">
      <c r="A2995" s="530">
        <v>2993</v>
      </c>
      <c r="B2995" s="566" t="s">
        <v>25639</v>
      </c>
      <c r="C2995" s="17" t="s">
        <v>3845</v>
      </c>
      <c r="D2995" s="17">
        <f t="shared" si="89"/>
        <v>2.2700000000000009</v>
      </c>
      <c r="E2995" s="561">
        <v>6249.3927125506098</v>
      </c>
      <c r="F2995" s="554" t="s">
        <v>25608</v>
      </c>
      <c r="G2995" s="3" t="s">
        <v>25635</v>
      </c>
      <c r="H2995" s="321">
        <v>0.91902834008097201</v>
      </c>
    </row>
    <row r="2996" spans="1:8" ht="15.75">
      <c r="A2996" s="526">
        <v>2994</v>
      </c>
      <c r="B2996" s="566" t="s">
        <v>25640</v>
      </c>
      <c r="C2996" s="17" t="s">
        <v>3845</v>
      </c>
      <c r="D2996" s="17">
        <f t="shared" si="89"/>
        <v>3.8399999999999901</v>
      </c>
      <c r="E2996" s="561">
        <v>10571.659919028312</v>
      </c>
      <c r="F2996" s="554" t="s">
        <v>25610</v>
      </c>
      <c r="G2996" s="3" t="s">
        <v>25635</v>
      </c>
      <c r="H2996" s="321">
        <v>1.5546558704453399</v>
      </c>
    </row>
    <row r="2997" spans="1:8" ht="15.75">
      <c r="A2997" s="530">
        <v>2995</v>
      </c>
      <c r="B2997" s="566" t="s">
        <v>12066</v>
      </c>
      <c r="C2997" s="17" t="s">
        <v>3845</v>
      </c>
      <c r="D2997" s="17">
        <f t="shared" si="89"/>
        <v>1.92</v>
      </c>
      <c r="E2997" s="561">
        <v>5285.8299595141698</v>
      </c>
      <c r="F2997" s="554" t="s">
        <v>25641</v>
      </c>
      <c r="G2997" s="3" t="s">
        <v>25635</v>
      </c>
      <c r="H2997" s="321">
        <v>0.77732793522267196</v>
      </c>
    </row>
    <row r="2998" spans="1:8" ht="15.75">
      <c r="A2998" s="530">
        <v>2996</v>
      </c>
      <c r="B2998" s="566" t="s">
        <v>25642</v>
      </c>
      <c r="C2998" s="17" t="s">
        <v>3845</v>
      </c>
      <c r="D2998" s="17">
        <f t="shared" si="89"/>
        <v>3.730000000000004</v>
      </c>
      <c r="E2998" s="561">
        <v>10268.825910931184</v>
      </c>
      <c r="F2998" s="554" t="s">
        <v>25643</v>
      </c>
      <c r="G2998" s="3" t="s">
        <v>25635</v>
      </c>
      <c r="H2998" s="321">
        <v>1.51012145748988</v>
      </c>
    </row>
    <row r="2999" spans="1:8" ht="15.75">
      <c r="A2999" s="530">
        <v>2997</v>
      </c>
      <c r="B2999" s="564" t="s">
        <v>16963</v>
      </c>
      <c r="C2999" s="17" t="s">
        <v>3845</v>
      </c>
      <c r="D2999" s="17">
        <f t="shared" si="89"/>
        <v>1.2200000000000004</v>
      </c>
      <c r="E2999" s="561">
        <v>3358.7044534412962</v>
      </c>
      <c r="F2999" s="554" t="s">
        <v>25644</v>
      </c>
      <c r="G2999" s="3" t="s">
        <v>25635</v>
      </c>
      <c r="H2999" s="321">
        <v>0.49392712550607298</v>
      </c>
    </row>
    <row r="3000" spans="1:8" ht="15.75">
      <c r="A3000" s="526">
        <v>2998</v>
      </c>
      <c r="B3000" s="566" t="s">
        <v>25645</v>
      </c>
      <c r="C3000" s="17" t="s">
        <v>3845</v>
      </c>
      <c r="D3000" s="17">
        <f t="shared" si="89"/>
        <v>1.2799999999999994</v>
      </c>
      <c r="E3000" s="561">
        <v>3523.8866396761109</v>
      </c>
      <c r="F3000" s="554" t="s">
        <v>25646</v>
      </c>
      <c r="G3000" s="3" t="s">
        <v>25635</v>
      </c>
      <c r="H3000" s="321">
        <v>0.51821862348178105</v>
      </c>
    </row>
    <row r="3001" spans="1:8" ht="15.75">
      <c r="A3001" s="530">
        <v>2999</v>
      </c>
      <c r="B3001" s="566" t="s">
        <v>25647</v>
      </c>
      <c r="C3001" s="17" t="s">
        <v>3845</v>
      </c>
      <c r="D3001" s="17">
        <f t="shared" si="89"/>
        <v>0.71000000000000096</v>
      </c>
      <c r="E3001" s="561">
        <v>1954.6558704453466</v>
      </c>
      <c r="F3001" s="554" t="s">
        <v>25648</v>
      </c>
      <c r="G3001" s="3" t="s">
        <v>25635</v>
      </c>
      <c r="H3001" s="321">
        <v>0.28744939271255099</v>
      </c>
    </row>
    <row r="3002" spans="1:8" ht="15.75">
      <c r="A3002" s="530">
        <v>3000</v>
      </c>
      <c r="B3002" s="566" t="s">
        <v>25649</v>
      </c>
      <c r="C3002" s="17" t="s">
        <v>3845</v>
      </c>
      <c r="D3002" s="17">
        <f t="shared" si="89"/>
        <v>3.6600000000000037</v>
      </c>
      <c r="E3002" s="561">
        <v>10076.113360323896</v>
      </c>
      <c r="F3002" s="554" t="s">
        <v>25650</v>
      </c>
      <c r="G3002" s="3" t="s">
        <v>25635</v>
      </c>
      <c r="H3002" s="321">
        <v>1.48178137651822</v>
      </c>
    </row>
    <row r="3003" spans="1:8" ht="15.75">
      <c r="A3003" s="530">
        <v>3001</v>
      </c>
      <c r="B3003" s="342" t="s">
        <v>25651</v>
      </c>
      <c r="C3003" s="17" t="s">
        <v>3845</v>
      </c>
      <c r="D3003" s="17">
        <f t="shared" si="89"/>
        <v>2.390000000000001</v>
      </c>
      <c r="E3003" s="561">
        <v>6579.7570850202455</v>
      </c>
      <c r="F3003" s="554" t="s">
        <v>25652</v>
      </c>
      <c r="G3003" s="3" t="s">
        <v>25635</v>
      </c>
      <c r="H3003" s="321">
        <v>0.96761133603238902</v>
      </c>
    </row>
    <row r="3004" spans="1:8" ht="15.75">
      <c r="A3004" s="526">
        <v>3002</v>
      </c>
      <c r="B3004" s="339" t="s">
        <v>25653</v>
      </c>
      <c r="C3004" s="17" t="s">
        <v>3845</v>
      </c>
      <c r="D3004" s="17">
        <f t="shared" si="89"/>
        <v>2.9099999999999944</v>
      </c>
      <c r="E3004" s="561">
        <v>8011.3360323886482</v>
      </c>
      <c r="F3004" s="554" t="s">
        <v>25654</v>
      </c>
      <c r="G3004" s="3" t="s">
        <v>25635</v>
      </c>
      <c r="H3004" s="321">
        <v>1.17813765182186</v>
      </c>
    </row>
    <row r="3005" spans="1:8" ht="15.75">
      <c r="A3005" s="530">
        <v>3003</v>
      </c>
      <c r="B3005" s="339" t="s">
        <v>25655</v>
      </c>
      <c r="C3005" s="17" t="s">
        <v>3845</v>
      </c>
      <c r="D3005" s="17">
        <f t="shared" si="89"/>
        <v>3.6756999999999946</v>
      </c>
      <c r="E3005" s="561">
        <v>10119.336032388648</v>
      </c>
      <c r="F3005" s="554" t="s">
        <v>25656</v>
      </c>
      <c r="G3005" s="3" t="s">
        <v>25635</v>
      </c>
      <c r="H3005" s="321">
        <v>1.4881376518218601</v>
      </c>
    </row>
    <row r="3006" spans="1:8" ht="15.75">
      <c r="A3006" s="530">
        <v>3004</v>
      </c>
      <c r="B3006" s="339" t="s">
        <v>25657</v>
      </c>
      <c r="C3006" s="17" t="s">
        <v>3845</v>
      </c>
      <c r="D3006" s="17">
        <f t="shared" si="89"/>
        <v>1.2799999999999994</v>
      </c>
      <c r="E3006" s="561">
        <v>3523.8866396761109</v>
      </c>
      <c r="F3006" s="554" t="s">
        <v>23394</v>
      </c>
      <c r="G3006" s="3" t="s">
        <v>25635</v>
      </c>
      <c r="H3006" s="321">
        <v>0.51821862348178105</v>
      </c>
    </row>
    <row r="3007" spans="1:8" ht="15.75">
      <c r="A3007" s="530">
        <v>3005</v>
      </c>
      <c r="B3007" s="564" t="s">
        <v>25658</v>
      </c>
      <c r="C3007" s="17" t="s">
        <v>3845</v>
      </c>
      <c r="D3007" s="17">
        <f t="shared" si="89"/>
        <v>0.2800000000000008</v>
      </c>
      <c r="E3007" s="561">
        <v>770.85020242915198</v>
      </c>
      <c r="F3007" s="554" t="s">
        <v>25659</v>
      </c>
      <c r="G3007" s="3" t="s">
        <v>25635</v>
      </c>
      <c r="H3007" s="321">
        <v>0.11336032388664</v>
      </c>
    </row>
    <row r="3008" spans="1:8" ht="15.75">
      <c r="A3008" s="526">
        <v>3006</v>
      </c>
      <c r="B3008" s="339" t="s">
        <v>25660</v>
      </c>
      <c r="C3008" s="17" t="s">
        <v>3845</v>
      </c>
      <c r="D3008" s="17">
        <f t="shared" si="89"/>
        <v>3.2300000000000058</v>
      </c>
      <c r="E3008" s="561">
        <v>8892.3076923077078</v>
      </c>
      <c r="F3008" s="554" t="s">
        <v>25661</v>
      </c>
      <c r="G3008" s="3" t="s">
        <v>25635</v>
      </c>
      <c r="H3008" s="321">
        <v>1.3076923076923099</v>
      </c>
    </row>
    <row r="3009" spans="1:8" ht="15.75">
      <c r="A3009" s="530">
        <v>3007</v>
      </c>
      <c r="B3009" s="566" t="s">
        <v>25662</v>
      </c>
      <c r="C3009" s="17" t="s">
        <v>3845</v>
      </c>
      <c r="D3009" s="17">
        <f t="shared" si="89"/>
        <v>0.31999999999999923</v>
      </c>
      <c r="E3009" s="561">
        <v>880.97165991902614</v>
      </c>
      <c r="F3009" s="554" t="s">
        <v>25663</v>
      </c>
      <c r="G3009" s="3" t="s">
        <v>25635</v>
      </c>
      <c r="H3009" s="321">
        <v>0.12955465587044501</v>
      </c>
    </row>
    <row r="3010" spans="1:8" ht="15.75">
      <c r="A3010" s="530">
        <v>3008</v>
      </c>
      <c r="B3010" s="567" t="s">
        <v>25664</v>
      </c>
      <c r="C3010" s="17" t="s">
        <v>3845</v>
      </c>
      <c r="D3010" s="17">
        <f t="shared" si="89"/>
        <v>0.28999999999999976</v>
      </c>
      <c r="E3010" s="561">
        <v>798.38056680161878</v>
      </c>
      <c r="F3010" s="554" t="s">
        <v>25665</v>
      </c>
      <c r="G3010" s="3" t="s">
        <v>25635</v>
      </c>
      <c r="H3010" s="321">
        <v>0.11740890688259099</v>
      </c>
    </row>
    <row r="3011" spans="1:8" ht="15.75">
      <c r="A3011" s="530">
        <v>3009</v>
      </c>
      <c r="B3011" s="566" t="s">
        <v>25666</v>
      </c>
      <c r="C3011" s="17" t="s">
        <v>3845</v>
      </c>
      <c r="D3011" s="17">
        <f t="shared" si="89"/>
        <v>1.9400000000000004</v>
      </c>
      <c r="E3011" s="561">
        <v>5340.89068825911</v>
      </c>
      <c r="F3011" s="554" t="s">
        <v>25667</v>
      </c>
      <c r="G3011" s="3" t="s">
        <v>25635</v>
      </c>
      <c r="H3011" s="321">
        <v>0.78542510121457498</v>
      </c>
    </row>
    <row r="3012" spans="1:8" ht="15.75">
      <c r="A3012" s="526">
        <v>3010</v>
      </c>
      <c r="B3012" s="339" t="s">
        <v>11815</v>
      </c>
      <c r="C3012" s="17" t="s">
        <v>3845</v>
      </c>
      <c r="D3012" s="17">
        <f t="shared" si="89"/>
        <v>1.6500000000000006</v>
      </c>
      <c r="E3012" s="561">
        <v>4542.5101214574916</v>
      </c>
      <c r="F3012" s="554" t="s">
        <v>23394</v>
      </c>
      <c r="G3012" s="3" t="s">
        <v>25635</v>
      </c>
      <c r="H3012" s="321">
        <v>0.668016194331984</v>
      </c>
    </row>
    <row r="3013" spans="1:8" ht="15.75">
      <c r="A3013" s="530">
        <v>3011</v>
      </c>
      <c r="B3013" s="564" t="s">
        <v>25668</v>
      </c>
      <c r="C3013" s="17" t="s">
        <v>22996</v>
      </c>
      <c r="D3013" s="17">
        <f t="shared" ref="D3013:D3076" si="91">H3013*2.47</f>
        <v>4.9400000000000004</v>
      </c>
      <c r="E3013" s="561">
        <v>13600</v>
      </c>
      <c r="F3013" s="554" t="s">
        <v>25669</v>
      </c>
      <c r="G3013" s="3" t="s">
        <v>25635</v>
      </c>
      <c r="H3013" s="321">
        <v>2</v>
      </c>
    </row>
    <row r="3014" spans="1:8" ht="15.75">
      <c r="A3014" s="530">
        <v>3012</v>
      </c>
      <c r="B3014" s="564" t="s">
        <v>25670</v>
      </c>
      <c r="C3014" s="17" t="s">
        <v>3845</v>
      </c>
      <c r="D3014" s="17">
        <f t="shared" si="91"/>
        <v>0.79999999999999916</v>
      </c>
      <c r="E3014" s="561">
        <v>2202.4291497975682</v>
      </c>
      <c r="F3014" s="554" t="s">
        <v>25671</v>
      </c>
      <c r="G3014" s="3" t="s">
        <v>25635</v>
      </c>
      <c r="H3014" s="321">
        <v>0.32388663967611298</v>
      </c>
    </row>
    <row r="3015" spans="1:8" ht="15.75">
      <c r="A3015" s="530">
        <v>3013</v>
      </c>
      <c r="B3015" s="564" t="s">
        <v>25672</v>
      </c>
      <c r="C3015" s="17" t="s">
        <v>3845</v>
      </c>
      <c r="D3015" s="17">
        <f t="shared" si="91"/>
        <v>0.74999999999999933</v>
      </c>
      <c r="E3015" s="561">
        <v>2064.7773279352205</v>
      </c>
      <c r="F3015" s="554" t="s">
        <v>25673</v>
      </c>
      <c r="G3015" s="3" t="s">
        <v>25635</v>
      </c>
      <c r="H3015" s="321">
        <v>0.30364372469635598</v>
      </c>
    </row>
    <row r="3016" spans="1:8" ht="15.75">
      <c r="A3016" s="526">
        <v>3014</v>
      </c>
      <c r="B3016" s="339" t="s">
        <v>25674</v>
      </c>
      <c r="C3016" s="17" t="s">
        <v>3845</v>
      </c>
      <c r="D3016" s="17">
        <f t="shared" si="91"/>
        <v>1.9299999999999988</v>
      </c>
      <c r="E3016" s="561">
        <v>5313.3603238866363</v>
      </c>
      <c r="F3016" s="554" t="s">
        <v>23394</v>
      </c>
      <c r="G3016" s="3" t="s">
        <v>25635</v>
      </c>
      <c r="H3016" s="321">
        <v>0.78137651821862297</v>
      </c>
    </row>
    <row r="3017" spans="1:8" ht="15.75">
      <c r="A3017" s="530">
        <v>3015</v>
      </c>
      <c r="B3017" s="566" t="s">
        <v>25675</v>
      </c>
      <c r="C3017" s="17" t="s">
        <v>3845</v>
      </c>
      <c r="D3017" s="17">
        <f t="shared" si="91"/>
        <v>1.2999999999999994</v>
      </c>
      <c r="E3017" s="561">
        <v>3578.9473684210511</v>
      </c>
      <c r="F3017" s="554" t="s">
        <v>25676</v>
      </c>
      <c r="G3017" s="3" t="s">
        <v>25635</v>
      </c>
      <c r="H3017" s="321">
        <v>0.52631578947368396</v>
      </c>
    </row>
    <row r="3018" spans="1:8" ht="15.75">
      <c r="A3018" s="530">
        <v>3016</v>
      </c>
      <c r="B3018" s="566" t="s">
        <v>17701</v>
      </c>
      <c r="C3018" s="17" t="s">
        <v>3845</v>
      </c>
      <c r="D3018" s="17">
        <f t="shared" si="91"/>
        <v>3.0100000000000087</v>
      </c>
      <c r="E3018" s="561">
        <v>8286.6396761133838</v>
      </c>
      <c r="F3018" s="554" t="s">
        <v>25677</v>
      </c>
      <c r="G3018" s="3" t="s">
        <v>25635</v>
      </c>
      <c r="H3018" s="321">
        <v>1.2186234817813799</v>
      </c>
    </row>
    <row r="3019" spans="1:8" ht="15.75">
      <c r="A3019" s="530">
        <v>3017</v>
      </c>
      <c r="B3019" s="566" t="s">
        <v>25678</v>
      </c>
      <c r="C3019" s="17" t="s">
        <v>3845</v>
      </c>
      <c r="D3019" s="17">
        <f t="shared" si="91"/>
        <v>3.1999999999999913</v>
      </c>
      <c r="E3019" s="561">
        <v>8809.7165991902602</v>
      </c>
      <c r="F3019" s="554" t="s">
        <v>25679</v>
      </c>
      <c r="G3019" s="3" t="s">
        <v>25635</v>
      </c>
      <c r="H3019" s="321">
        <v>1.2955465587044499</v>
      </c>
    </row>
    <row r="3020" spans="1:8" ht="15.75">
      <c r="A3020" s="526">
        <v>3018</v>
      </c>
      <c r="B3020" s="342" t="s">
        <v>13499</v>
      </c>
      <c r="C3020" s="17" t="s">
        <v>3845</v>
      </c>
      <c r="D3020" s="17">
        <f t="shared" si="91"/>
        <v>1.8200000000000003</v>
      </c>
      <c r="E3020" s="561">
        <v>5010.5263157894742</v>
      </c>
      <c r="F3020" s="554" t="s">
        <v>23394</v>
      </c>
      <c r="G3020" s="3" t="s">
        <v>25635</v>
      </c>
      <c r="H3020" s="321">
        <v>0.73684210526315796</v>
      </c>
    </row>
    <row r="3021" spans="1:8" ht="15.75">
      <c r="A3021" s="530">
        <v>3019</v>
      </c>
      <c r="B3021" s="566" t="s">
        <v>25680</v>
      </c>
      <c r="C3021" s="17" t="s">
        <v>3845</v>
      </c>
      <c r="D3021" s="17">
        <f t="shared" si="91"/>
        <v>1.9400000000000004</v>
      </c>
      <c r="E3021" s="561">
        <v>5340.89068825911</v>
      </c>
      <c r="F3021" s="554" t="s">
        <v>25681</v>
      </c>
      <c r="G3021" s="3" t="s">
        <v>25635</v>
      </c>
      <c r="H3021" s="321">
        <v>0.78542510121457498</v>
      </c>
    </row>
    <row r="3022" spans="1:8" ht="15.75">
      <c r="A3022" s="530">
        <v>3020</v>
      </c>
      <c r="B3022" s="566" t="s">
        <v>25682</v>
      </c>
      <c r="C3022" s="17" t="s">
        <v>3845</v>
      </c>
      <c r="D3022" s="17">
        <f t="shared" si="91"/>
        <v>1.2799999999999994</v>
      </c>
      <c r="E3022" s="561">
        <v>3523.8866396761109</v>
      </c>
      <c r="F3022" s="554" t="s">
        <v>25683</v>
      </c>
      <c r="G3022" s="3" t="s">
        <v>25635</v>
      </c>
      <c r="H3022" s="321">
        <v>0.51821862348178105</v>
      </c>
    </row>
    <row r="3023" spans="1:8" ht="15.75">
      <c r="A3023" s="530">
        <v>3021</v>
      </c>
      <c r="B3023" s="566" t="s">
        <v>25684</v>
      </c>
      <c r="C3023" s="17" t="s">
        <v>3845</v>
      </c>
      <c r="D3023" s="17">
        <f t="shared" si="91"/>
        <v>2.2000000000000011</v>
      </c>
      <c r="E3023" s="561">
        <v>6056.6801619433218</v>
      </c>
      <c r="F3023" s="554" t="s">
        <v>25685</v>
      </c>
      <c r="G3023" s="3" t="s">
        <v>25635</v>
      </c>
      <c r="H3023" s="321">
        <v>0.89068825910931204</v>
      </c>
    </row>
    <row r="3024" spans="1:8" ht="15.75">
      <c r="A3024" s="526">
        <v>3022</v>
      </c>
      <c r="B3024" s="564" t="s">
        <v>25686</v>
      </c>
      <c r="C3024" s="17" t="s">
        <v>3845</v>
      </c>
      <c r="D3024" s="17">
        <f t="shared" si="91"/>
        <v>3.349999999999989</v>
      </c>
      <c r="E3024" s="561">
        <v>9222.6720647772963</v>
      </c>
      <c r="F3024" s="554" t="s">
        <v>25687</v>
      </c>
      <c r="G3024" s="3" t="s">
        <v>25635</v>
      </c>
      <c r="H3024" s="321">
        <v>1.3562753036437201</v>
      </c>
    </row>
    <row r="3025" spans="1:8" ht="15.75">
      <c r="A3025" s="530">
        <v>3023</v>
      </c>
      <c r="B3025" s="339" t="s">
        <v>13656</v>
      </c>
      <c r="C3025" s="17" t="s">
        <v>3845</v>
      </c>
      <c r="D3025" s="17">
        <f t="shared" si="91"/>
        <v>2.9099999999999944</v>
      </c>
      <c r="E3025" s="561">
        <v>8011.3360323886482</v>
      </c>
      <c r="F3025" s="554" t="s">
        <v>25688</v>
      </c>
      <c r="G3025" s="3" t="s">
        <v>25635</v>
      </c>
      <c r="H3025" s="321">
        <v>1.17813765182186</v>
      </c>
    </row>
    <row r="3026" spans="1:8" ht="15.75">
      <c r="A3026" s="530">
        <v>3024</v>
      </c>
      <c r="B3026" s="566" t="s">
        <v>25689</v>
      </c>
      <c r="C3026" s="17" t="s">
        <v>3845</v>
      </c>
      <c r="D3026" s="17">
        <f t="shared" si="91"/>
        <v>1.3400000000000003</v>
      </c>
      <c r="E3026" s="561">
        <v>3689.068825910932</v>
      </c>
      <c r="F3026" s="554" t="s">
        <v>25690</v>
      </c>
      <c r="G3026" s="3" t="s">
        <v>25635</v>
      </c>
      <c r="H3026" s="321">
        <v>0.54251012145749</v>
      </c>
    </row>
    <row r="3027" spans="1:8" ht="15.75">
      <c r="A3027" s="530">
        <v>3025</v>
      </c>
      <c r="B3027" s="342" t="s">
        <v>25691</v>
      </c>
      <c r="C3027" s="17" t="s">
        <v>3845</v>
      </c>
      <c r="D3027" s="17">
        <f t="shared" si="91"/>
        <v>1.329999999999999</v>
      </c>
      <c r="E3027" s="561">
        <v>3661.5384615384583</v>
      </c>
      <c r="F3027" s="554" t="s">
        <v>23394</v>
      </c>
      <c r="G3027" s="3" t="s">
        <v>25635</v>
      </c>
      <c r="H3027" s="321">
        <v>0.53846153846153799</v>
      </c>
    </row>
    <row r="3028" spans="1:8" ht="15.75">
      <c r="A3028" s="526">
        <v>3026</v>
      </c>
      <c r="B3028" s="566" t="s">
        <v>25692</v>
      </c>
      <c r="C3028" s="17" t="s">
        <v>3845</v>
      </c>
      <c r="D3028" s="17">
        <f t="shared" si="91"/>
        <v>0.6599999999999987</v>
      </c>
      <c r="E3028" s="561">
        <v>1817.0040485829923</v>
      </c>
      <c r="F3028" s="554" t="s">
        <v>25693</v>
      </c>
      <c r="G3028" s="3" t="s">
        <v>25635</v>
      </c>
      <c r="H3028" s="321">
        <v>0.26720647773279299</v>
      </c>
    </row>
    <row r="3029" spans="1:8" ht="15.75">
      <c r="A3029" s="530">
        <v>3027</v>
      </c>
      <c r="B3029" s="566" t="s">
        <v>25694</v>
      </c>
      <c r="C3029" s="17" t="s">
        <v>3845</v>
      </c>
      <c r="D3029" s="17">
        <f t="shared" si="91"/>
        <v>2.9799999999999951</v>
      </c>
      <c r="E3029" s="561">
        <v>8204.0485829959362</v>
      </c>
      <c r="F3029" s="554" t="s">
        <v>25695</v>
      </c>
      <c r="G3029" s="3" t="s">
        <v>25635</v>
      </c>
      <c r="H3029" s="321">
        <v>1.2064777327935201</v>
      </c>
    </row>
    <row r="3030" spans="1:8" ht="15.75">
      <c r="A3030" s="530">
        <v>3028</v>
      </c>
      <c r="B3030" s="339" t="s">
        <v>16852</v>
      </c>
      <c r="C3030" s="17" t="s">
        <v>3845</v>
      </c>
      <c r="D3030" s="17">
        <f t="shared" si="91"/>
        <v>1.92</v>
      </c>
      <c r="E3030" s="561">
        <v>5285.8299595141698</v>
      </c>
      <c r="F3030" s="554" t="s">
        <v>23394</v>
      </c>
      <c r="G3030" s="3" t="s">
        <v>25635</v>
      </c>
      <c r="H3030" s="321">
        <v>0.77732793522267196</v>
      </c>
    </row>
    <row r="3031" spans="1:8" ht="15.75">
      <c r="A3031" s="530">
        <v>3029</v>
      </c>
      <c r="B3031" s="566" t="s">
        <v>25696</v>
      </c>
      <c r="C3031" s="17" t="s">
        <v>3845</v>
      </c>
      <c r="D3031" s="17">
        <f t="shared" si="91"/>
        <v>2.080000000000001</v>
      </c>
      <c r="E3031" s="561">
        <v>5726.315789473686</v>
      </c>
      <c r="F3031" s="554" t="s">
        <v>25697</v>
      </c>
      <c r="G3031" s="3" t="s">
        <v>25635</v>
      </c>
      <c r="H3031" s="321">
        <v>0.84210526315789502</v>
      </c>
    </row>
    <row r="3032" spans="1:8" ht="15.75">
      <c r="A3032" s="526">
        <v>3030</v>
      </c>
      <c r="B3032" s="566" t="s">
        <v>25698</v>
      </c>
      <c r="C3032" s="17" t="s">
        <v>3845</v>
      </c>
      <c r="D3032" s="17">
        <f t="shared" si="91"/>
        <v>3.3999999999999955</v>
      </c>
      <c r="E3032" s="561">
        <v>9360.3238866396641</v>
      </c>
      <c r="F3032" s="554" t="s">
        <v>25699</v>
      </c>
      <c r="G3032" s="3" t="s">
        <v>25635</v>
      </c>
      <c r="H3032" s="321">
        <v>1.3765182186234799</v>
      </c>
    </row>
    <row r="3033" spans="1:8" ht="15.75">
      <c r="A3033" s="530">
        <v>3031</v>
      </c>
      <c r="B3033" s="566" t="s">
        <v>25700</v>
      </c>
      <c r="C3033" s="17" t="s">
        <v>3845</v>
      </c>
      <c r="D3033" s="17">
        <f t="shared" si="91"/>
        <v>1.2100000000000013</v>
      </c>
      <c r="E3033" s="561">
        <v>3331.1740890688293</v>
      </c>
      <c r="F3033" s="554" t="s">
        <v>25701</v>
      </c>
      <c r="G3033" s="3" t="s">
        <v>25635</v>
      </c>
      <c r="H3033" s="321">
        <v>0.48987854251012197</v>
      </c>
    </row>
    <row r="3034" spans="1:8" ht="15.75">
      <c r="A3034" s="530">
        <v>3032</v>
      </c>
      <c r="B3034" s="339" t="s">
        <v>25702</v>
      </c>
      <c r="C3034" s="17" t="s">
        <v>3845</v>
      </c>
      <c r="D3034" s="17">
        <f t="shared" si="91"/>
        <v>2.5699999999999896</v>
      </c>
      <c r="E3034" s="561">
        <v>7075.3036437246674</v>
      </c>
      <c r="F3034" s="554" t="s">
        <v>25703</v>
      </c>
      <c r="G3034" s="3" t="s">
        <v>25635</v>
      </c>
      <c r="H3034" s="321">
        <v>1.0404858299595099</v>
      </c>
    </row>
    <row r="3035" spans="1:8" ht="15.75">
      <c r="A3035" s="530">
        <v>3033</v>
      </c>
      <c r="B3035" s="566" t="s">
        <v>25704</v>
      </c>
      <c r="C3035" s="17" t="s">
        <v>3845</v>
      </c>
      <c r="D3035" s="17">
        <f t="shared" si="91"/>
        <v>8.9999999999999886E-2</v>
      </c>
      <c r="E3035" s="561">
        <v>247.77327935222638</v>
      </c>
      <c r="F3035" s="554" t="s">
        <v>25705</v>
      </c>
      <c r="G3035" s="3" t="s">
        <v>25635</v>
      </c>
      <c r="H3035" s="321">
        <v>3.6437246963562701E-2</v>
      </c>
    </row>
    <row r="3036" spans="1:8" ht="15.75">
      <c r="A3036" s="526">
        <v>3034</v>
      </c>
      <c r="B3036" s="567" t="s">
        <v>25706</v>
      </c>
      <c r="C3036" s="17" t="s">
        <v>3845</v>
      </c>
      <c r="D3036" s="17">
        <f t="shared" si="91"/>
        <v>0.28999999999999976</v>
      </c>
      <c r="E3036" s="561">
        <v>798.38056680161878</v>
      </c>
      <c r="F3036" s="554" t="s">
        <v>25707</v>
      </c>
      <c r="G3036" s="3" t="s">
        <v>25635</v>
      </c>
      <c r="H3036" s="321">
        <v>0.11740890688259099</v>
      </c>
    </row>
    <row r="3037" spans="1:8" ht="15.75">
      <c r="A3037" s="530">
        <v>3035</v>
      </c>
      <c r="B3037" s="566" t="s">
        <v>25708</v>
      </c>
      <c r="C3037" s="17" t="s">
        <v>3845</v>
      </c>
      <c r="D3037" s="17">
        <f t="shared" si="91"/>
        <v>1.7500000000000002</v>
      </c>
      <c r="E3037" s="561">
        <v>4817.8137651821862</v>
      </c>
      <c r="F3037" s="554" t="s">
        <v>25709</v>
      </c>
      <c r="G3037" s="3" t="s">
        <v>25635</v>
      </c>
      <c r="H3037" s="321">
        <v>0.708502024291498</v>
      </c>
    </row>
    <row r="3038" spans="1:8" ht="15.75">
      <c r="A3038" s="530">
        <v>3036</v>
      </c>
      <c r="B3038" s="566" t="s">
        <v>25710</v>
      </c>
      <c r="C3038" s="17" t="s">
        <v>3845</v>
      </c>
      <c r="D3038" s="17">
        <f t="shared" si="91"/>
        <v>3.8500000000000112</v>
      </c>
      <c r="E3038" s="561">
        <v>10599.19028340084</v>
      </c>
      <c r="F3038" s="554" t="s">
        <v>25711</v>
      </c>
      <c r="G3038" s="3" t="s">
        <v>25635</v>
      </c>
      <c r="H3038" s="321">
        <v>1.5587044534412999</v>
      </c>
    </row>
    <row r="3039" spans="1:8" ht="15.75">
      <c r="A3039" s="530">
        <v>3037</v>
      </c>
      <c r="B3039" s="566" t="s">
        <v>25712</v>
      </c>
      <c r="C3039" s="17" t="s">
        <v>3845</v>
      </c>
      <c r="D3039" s="17">
        <f t="shared" si="91"/>
        <v>1.6200000000000012</v>
      </c>
      <c r="E3039" s="561">
        <v>4459.919028340084</v>
      </c>
      <c r="F3039" s="554" t="s">
        <v>25713</v>
      </c>
      <c r="G3039" s="3" t="s">
        <v>25635</v>
      </c>
      <c r="H3039" s="321">
        <v>0.65587044534412997</v>
      </c>
    </row>
    <row r="3040" spans="1:8" ht="15.75">
      <c r="A3040" s="526">
        <v>3038</v>
      </c>
      <c r="B3040" s="339" t="s">
        <v>25714</v>
      </c>
      <c r="C3040" s="17" t="s">
        <v>3845</v>
      </c>
      <c r="D3040" s="17">
        <f t="shared" si="91"/>
        <v>2.9799999999999951</v>
      </c>
      <c r="E3040" s="561">
        <v>8204.0485829959362</v>
      </c>
      <c r="F3040" s="554" t="s">
        <v>25715</v>
      </c>
      <c r="G3040" s="3" t="s">
        <v>25635</v>
      </c>
      <c r="H3040" s="321">
        <v>1.2064777327935201</v>
      </c>
    </row>
    <row r="3041" spans="1:8" ht="15.75">
      <c r="A3041" s="530">
        <v>3039</v>
      </c>
      <c r="B3041" s="566" t="s">
        <v>25716</v>
      </c>
      <c r="C3041" s="17" t="s">
        <v>3845</v>
      </c>
      <c r="D3041" s="17">
        <f t="shared" si="91"/>
        <v>2.9799999999999951</v>
      </c>
      <c r="E3041" s="561">
        <v>8204.0485829959362</v>
      </c>
      <c r="F3041" s="554" t="s">
        <v>25717</v>
      </c>
      <c r="G3041" s="3" t="s">
        <v>25635</v>
      </c>
      <c r="H3041" s="321">
        <v>1.2064777327935201</v>
      </c>
    </row>
    <row r="3042" spans="1:8" ht="15.75">
      <c r="A3042" s="530">
        <v>3040</v>
      </c>
      <c r="B3042" s="566" t="s">
        <v>25718</v>
      </c>
      <c r="C3042" s="17" t="s">
        <v>3845</v>
      </c>
      <c r="D3042" s="17">
        <f t="shared" si="91"/>
        <v>1.6899999999999991</v>
      </c>
      <c r="E3042" s="561">
        <v>4652.6315789473656</v>
      </c>
      <c r="F3042" s="554" t="s">
        <v>25719</v>
      </c>
      <c r="G3042" s="3" t="s">
        <v>25635</v>
      </c>
      <c r="H3042" s="321">
        <v>0.68421052631578905</v>
      </c>
    </row>
    <row r="3043" spans="1:8" ht="15.75">
      <c r="A3043" s="530">
        <v>3041</v>
      </c>
      <c r="B3043" s="564" t="s">
        <v>25720</v>
      </c>
      <c r="C3043" s="17" t="s">
        <v>3845</v>
      </c>
      <c r="D3043" s="17">
        <f t="shared" si="91"/>
        <v>1.430000000000001</v>
      </c>
      <c r="E3043" s="561">
        <v>3936.8421052631602</v>
      </c>
      <c r="F3043" s="554" t="s">
        <v>25721</v>
      </c>
      <c r="G3043" s="3" t="s">
        <v>25635</v>
      </c>
      <c r="H3043" s="321">
        <v>0.57894736842105299</v>
      </c>
    </row>
    <row r="3044" spans="1:8" ht="15.75">
      <c r="A3044" s="526">
        <v>3042</v>
      </c>
      <c r="B3044" s="566" t="s">
        <v>25722</v>
      </c>
      <c r="C3044" s="17" t="s">
        <v>3845</v>
      </c>
      <c r="D3044" s="17">
        <f t="shared" si="91"/>
        <v>1.8799999999999992</v>
      </c>
      <c r="E3044" s="561">
        <v>5175.7085020242894</v>
      </c>
      <c r="F3044" s="554" t="s">
        <v>25723</v>
      </c>
      <c r="G3044" s="3" t="s">
        <v>25635</v>
      </c>
      <c r="H3044" s="321">
        <v>0.76113360323886603</v>
      </c>
    </row>
    <row r="3045" spans="1:8" ht="15.75">
      <c r="A3045" s="530">
        <v>3043</v>
      </c>
      <c r="B3045" s="566" t="s">
        <v>25724</v>
      </c>
      <c r="C3045" s="17" t="s">
        <v>3845</v>
      </c>
      <c r="D3045" s="17">
        <f t="shared" si="91"/>
        <v>1.3400000000000003</v>
      </c>
      <c r="E3045" s="561">
        <v>3689.068825910932</v>
      </c>
      <c r="F3045" s="554" t="s">
        <v>25725</v>
      </c>
      <c r="G3045" s="3" t="s">
        <v>25635</v>
      </c>
      <c r="H3045" s="321">
        <v>0.54251012145749</v>
      </c>
    </row>
    <row r="3046" spans="1:8" ht="15.75">
      <c r="A3046" s="530">
        <v>3044</v>
      </c>
      <c r="B3046" s="566" t="s">
        <v>25726</v>
      </c>
      <c r="C3046" s="17" t="s">
        <v>3845</v>
      </c>
      <c r="D3046" s="17">
        <f t="shared" si="91"/>
        <v>3.2300000000000058</v>
      </c>
      <c r="E3046" s="561">
        <v>8892.3076923077078</v>
      </c>
      <c r="F3046" s="554" t="s">
        <v>25727</v>
      </c>
      <c r="G3046" s="3" t="s">
        <v>25635</v>
      </c>
      <c r="H3046" s="321">
        <v>1.3076923076923099</v>
      </c>
    </row>
    <row r="3047" spans="1:8" ht="15.75">
      <c r="A3047" s="530">
        <v>3045</v>
      </c>
      <c r="B3047" s="566" t="s">
        <v>25728</v>
      </c>
      <c r="C3047" s="17" t="s">
        <v>3845</v>
      </c>
      <c r="D3047" s="17">
        <f t="shared" si="91"/>
        <v>2.9799999999999951</v>
      </c>
      <c r="E3047" s="561">
        <v>8204.0485829959362</v>
      </c>
      <c r="F3047" s="554" t="s">
        <v>25729</v>
      </c>
      <c r="G3047" s="3" t="s">
        <v>25635</v>
      </c>
      <c r="H3047" s="321">
        <v>1.2064777327935201</v>
      </c>
    </row>
    <row r="3048" spans="1:8" ht="15.75">
      <c r="A3048" s="526">
        <v>3046</v>
      </c>
      <c r="B3048" s="564" t="s">
        <v>25730</v>
      </c>
      <c r="C3048" s="17" t="s">
        <v>3845</v>
      </c>
      <c r="D3048" s="17">
        <f t="shared" si="91"/>
        <v>2.390000000000001</v>
      </c>
      <c r="E3048" s="561">
        <v>6579.7570850202455</v>
      </c>
      <c r="F3048" s="554" t="s">
        <v>25731</v>
      </c>
      <c r="G3048" s="3" t="s">
        <v>25635</v>
      </c>
      <c r="H3048" s="321">
        <v>0.96761133603238902</v>
      </c>
    </row>
    <row r="3049" spans="1:8" ht="15.75">
      <c r="A3049" s="530">
        <v>3047</v>
      </c>
      <c r="B3049" s="566" t="s">
        <v>25732</v>
      </c>
      <c r="C3049" s="17" t="s">
        <v>3845</v>
      </c>
      <c r="D3049" s="17">
        <f t="shared" si="91"/>
        <v>3.2300000000000058</v>
      </c>
      <c r="E3049" s="561">
        <v>8892.3076923077078</v>
      </c>
      <c r="F3049" s="554" t="s">
        <v>25733</v>
      </c>
      <c r="G3049" s="3" t="s">
        <v>25635</v>
      </c>
      <c r="H3049" s="321">
        <v>1.3076923076923099</v>
      </c>
    </row>
    <row r="3050" spans="1:8" ht="15.75">
      <c r="A3050" s="530">
        <v>3048</v>
      </c>
      <c r="B3050" s="564" t="s">
        <v>25734</v>
      </c>
      <c r="C3050" s="17" t="s">
        <v>3845</v>
      </c>
      <c r="D3050" s="17">
        <f t="shared" si="91"/>
        <v>1.2499999999999998</v>
      </c>
      <c r="E3050" s="561">
        <v>3441.2955465587038</v>
      </c>
      <c r="F3050" s="554" t="s">
        <v>25735</v>
      </c>
      <c r="G3050" s="3" t="s">
        <v>25635</v>
      </c>
      <c r="H3050" s="321">
        <v>0.50607287449392702</v>
      </c>
    </row>
    <row r="3051" spans="1:8" ht="15.75">
      <c r="A3051" s="530">
        <v>3049</v>
      </c>
      <c r="B3051" s="566" t="s">
        <v>25736</v>
      </c>
      <c r="C3051" s="17" t="s">
        <v>3845</v>
      </c>
      <c r="D3051" s="17">
        <f t="shared" si="91"/>
        <v>0.40999999999999981</v>
      </c>
      <c r="E3051" s="561">
        <v>1128.7449392712545</v>
      </c>
      <c r="F3051" s="554" t="s">
        <v>25737</v>
      </c>
      <c r="G3051" s="3" t="s">
        <v>25635</v>
      </c>
      <c r="H3051" s="321">
        <v>0.165991902834008</v>
      </c>
    </row>
    <row r="3052" spans="1:8" ht="15.75">
      <c r="A3052" s="526">
        <v>3050</v>
      </c>
      <c r="B3052" s="566" t="s">
        <v>25738</v>
      </c>
      <c r="C3052" s="17" t="s">
        <v>3845</v>
      </c>
      <c r="D3052" s="17">
        <f t="shared" si="91"/>
        <v>0.79000000000000026</v>
      </c>
      <c r="E3052" s="561">
        <v>2174.8987854251018</v>
      </c>
      <c r="F3052" s="554" t="s">
        <v>25739</v>
      </c>
      <c r="G3052" s="3" t="s">
        <v>25635</v>
      </c>
      <c r="H3052" s="321">
        <v>0.31983805668016202</v>
      </c>
    </row>
    <row r="3053" spans="1:8" ht="15.75">
      <c r="A3053" s="530">
        <v>3051</v>
      </c>
      <c r="B3053" s="566" t="s">
        <v>25740</v>
      </c>
      <c r="C3053" s="17" t="s">
        <v>3845</v>
      </c>
      <c r="D3053" s="17">
        <f t="shared" si="91"/>
        <v>4.1899999999999915</v>
      </c>
      <c r="E3053" s="561">
        <v>11535.222672064752</v>
      </c>
      <c r="F3053" s="554" t="s">
        <v>25741</v>
      </c>
      <c r="G3053" s="3" t="s">
        <v>25635</v>
      </c>
      <c r="H3053" s="321">
        <v>1.6963562753036401</v>
      </c>
    </row>
    <row r="3054" spans="1:8" ht="15.75">
      <c r="A3054" s="530">
        <v>3052</v>
      </c>
      <c r="B3054" s="564" t="s">
        <v>25742</v>
      </c>
      <c r="C3054" s="17" t="s">
        <v>22996</v>
      </c>
      <c r="D3054" s="17">
        <f t="shared" si="91"/>
        <v>4.9400000000000004</v>
      </c>
      <c r="E3054" s="561">
        <v>13600</v>
      </c>
      <c r="F3054" s="554" t="s">
        <v>25743</v>
      </c>
      <c r="G3054" s="3" t="s">
        <v>25635</v>
      </c>
      <c r="H3054" s="321">
        <v>2</v>
      </c>
    </row>
    <row r="3055" spans="1:8" ht="15.75">
      <c r="A3055" s="530">
        <v>3053</v>
      </c>
      <c r="B3055" s="564" t="s">
        <v>25744</v>
      </c>
      <c r="C3055" s="17" t="s">
        <v>3845</v>
      </c>
      <c r="D3055" s="17">
        <f t="shared" si="91"/>
        <v>2.9600000000000017</v>
      </c>
      <c r="E3055" s="561">
        <v>8148.9878542510169</v>
      </c>
      <c r="F3055" s="554" t="s">
        <v>25745</v>
      </c>
      <c r="G3055" s="3" t="s">
        <v>25635</v>
      </c>
      <c r="H3055" s="321">
        <v>1.1983805668016201</v>
      </c>
    </row>
    <row r="3056" spans="1:8" ht="15.75">
      <c r="A3056" s="526">
        <v>3054</v>
      </c>
      <c r="B3056" s="566" t="s">
        <v>25746</v>
      </c>
      <c r="C3056" s="17" t="s">
        <v>3845</v>
      </c>
      <c r="D3056" s="17">
        <f t="shared" si="91"/>
        <v>1.44</v>
      </c>
      <c r="E3056" s="561">
        <v>3964.3724696356271</v>
      </c>
      <c r="F3056" s="554" t="s">
        <v>25747</v>
      </c>
      <c r="G3056" s="3" t="s">
        <v>25635</v>
      </c>
      <c r="H3056" s="321">
        <v>0.582995951417004</v>
      </c>
    </row>
    <row r="3057" spans="1:8" ht="15.75">
      <c r="A3057" s="530">
        <v>3055</v>
      </c>
      <c r="B3057" s="566" t="s">
        <v>25748</v>
      </c>
      <c r="C3057" s="17" t="s">
        <v>3845</v>
      </c>
      <c r="D3057" s="17">
        <f t="shared" si="91"/>
        <v>1.3199999999999998</v>
      </c>
      <c r="E3057" s="561">
        <v>3634.0080971659913</v>
      </c>
      <c r="F3057" s="554" t="s">
        <v>25749</v>
      </c>
      <c r="G3057" s="3" t="s">
        <v>25635</v>
      </c>
      <c r="H3057" s="321">
        <v>0.53441295546558698</v>
      </c>
    </row>
    <row r="3058" spans="1:8" ht="15.75">
      <c r="A3058" s="530">
        <v>3056</v>
      </c>
      <c r="B3058" s="566" t="s">
        <v>25750</v>
      </c>
      <c r="C3058" s="17" t="s">
        <v>3845</v>
      </c>
      <c r="D3058" s="17">
        <f t="shared" si="91"/>
        <v>1.3400000000000003</v>
      </c>
      <c r="E3058" s="561">
        <v>3689.068825910932</v>
      </c>
      <c r="F3058" s="554" t="s">
        <v>25751</v>
      </c>
      <c r="G3058" s="3" t="s">
        <v>25635</v>
      </c>
      <c r="H3058" s="321">
        <v>0.54251012145749</v>
      </c>
    </row>
    <row r="3059" spans="1:8" ht="15.75">
      <c r="A3059" s="530">
        <v>3057</v>
      </c>
      <c r="B3059" s="566" t="s">
        <v>25752</v>
      </c>
      <c r="C3059" s="17" t="s">
        <v>3845</v>
      </c>
      <c r="D3059" s="17">
        <f t="shared" si="91"/>
        <v>4.0900000000000016</v>
      </c>
      <c r="E3059" s="561">
        <v>11259.919028340084</v>
      </c>
      <c r="F3059" s="554" t="s">
        <v>25753</v>
      </c>
      <c r="G3059" s="3" t="s">
        <v>25635</v>
      </c>
      <c r="H3059" s="321">
        <v>1.65587044534413</v>
      </c>
    </row>
    <row r="3060" spans="1:8" ht="15.75">
      <c r="A3060" s="526">
        <v>3058</v>
      </c>
      <c r="B3060" s="566" t="s">
        <v>25754</v>
      </c>
      <c r="C3060" s="17" t="s">
        <v>3845</v>
      </c>
      <c r="D3060" s="17">
        <f t="shared" si="91"/>
        <v>2.1500000000000008</v>
      </c>
      <c r="E3060" s="561">
        <v>5919.028340080974</v>
      </c>
      <c r="F3060" s="554" t="s">
        <v>25755</v>
      </c>
      <c r="G3060" s="3" t="s">
        <v>25635</v>
      </c>
      <c r="H3060" s="321">
        <v>0.87044534412955499</v>
      </c>
    </row>
    <row r="3061" spans="1:8" ht="15.75">
      <c r="A3061" s="530">
        <v>3059</v>
      </c>
      <c r="B3061" s="339" t="s">
        <v>11943</v>
      </c>
      <c r="C3061" s="17" t="s">
        <v>3845</v>
      </c>
      <c r="D3061" s="17">
        <f t="shared" si="91"/>
        <v>2.21</v>
      </c>
      <c r="E3061" s="561">
        <v>6084.2105263157891</v>
      </c>
      <c r="F3061" s="554" t="s">
        <v>23394</v>
      </c>
      <c r="G3061" s="3" t="s">
        <v>25635</v>
      </c>
      <c r="H3061" s="321">
        <v>0.89473684210526305</v>
      </c>
    </row>
    <row r="3062" spans="1:8" ht="15.75">
      <c r="A3062" s="530">
        <v>3060</v>
      </c>
      <c r="B3062" s="566" t="s">
        <v>25756</v>
      </c>
      <c r="C3062" s="17" t="s">
        <v>3845</v>
      </c>
      <c r="D3062" s="17">
        <f t="shared" si="91"/>
        <v>0.24</v>
      </c>
      <c r="E3062" s="561">
        <v>660.72874493927122</v>
      </c>
      <c r="F3062" s="554" t="s">
        <v>25757</v>
      </c>
      <c r="G3062" s="3" t="s">
        <v>25635</v>
      </c>
      <c r="H3062" s="321">
        <v>9.7165991902833995E-2</v>
      </c>
    </row>
    <row r="3063" spans="1:8" ht="15.75">
      <c r="A3063" s="530">
        <v>3061</v>
      </c>
      <c r="B3063" s="564" t="s">
        <v>25758</v>
      </c>
      <c r="C3063" s="17" t="s">
        <v>3845</v>
      </c>
      <c r="D3063" s="17">
        <f t="shared" si="91"/>
        <v>2.9600000000000017</v>
      </c>
      <c r="E3063" s="561">
        <v>8148.9878542510169</v>
      </c>
      <c r="F3063" s="554" t="s">
        <v>25759</v>
      </c>
      <c r="G3063" s="3" t="s">
        <v>25635</v>
      </c>
      <c r="H3063" s="321">
        <v>1.1983805668016201</v>
      </c>
    </row>
    <row r="3064" spans="1:8" ht="15.75">
      <c r="A3064" s="526">
        <v>3062</v>
      </c>
      <c r="B3064" s="566" t="s">
        <v>25760</v>
      </c>
      <c r="C3064" s="17" t="s">
        <v>22996</v>
      </c>
      <c r="D3064" s="17">
        <f t="shared" si="91"/>
        <v>4.9400000000000004</v>
      </c>
      <c r="E3064" s="561">
        <v>13600</v>
      </c>
      <c r="F3064" s="554" t="s">
        <v>25761</v>
      </c>
      <c r="G3064" s="3" t="s">
        <v>25635</v>
      </c>
      <c r="H3064" s="321">
        <v>2</v>
      </c>
    </row>
    <row r="3065" spans="1:8" ht="15.75">
      <c r="A3065" s="530">
        <v>3063</v>
      </c>
      <c r="B3065" s="566" t="s">
        <v>25762</v>
      </c>
      <c r="C3065" s="17" t="s">
        <v>3845</v>
      </c>
      <c r="D3065" s="17">
        <f t="shared" si="91"/>
        <v>2.2000000000000011</v>
      </c>
      <c r="E3065" s="561">
        <v>6056.6801619433218</v>
      </c>
      <c r="F3065" s="554" t="s">
        <v>25763</v>
      </c>
      <c r="G3065" s="3" t="s">
        <v>25635</v>
      </c>
      <c r="H3065" s="321">
        <v>0.89068825910931204</v>
      </c>
    </row>
    <row r="3066" spans="1:8" ht="15.75">
      <c r="A3066" s="530">
        <v>3064</v>
      </c>
      <c r="B3066" s="566" t="s">
        <v>11956</v>
      </c>
      <c r="C3066" s="17" t="s">
        <v>3845</v>
      </c>
      <c r="D3066" s="17">
        <f t="shared" si="91"/>
        <v>1.92</v>
      </c>
      <c r="E3066" s="561">
        <v>5285.8299595141698</v>
      </c>
      <c r="F3066" s="554" t="s">
        <v>25764</v>
      </c>
      <c r="G3066" s="3" t="s">
        <v>25635</v>
      </c>
      <c r="H3066" s="321">
        <v>0.77732793522267196</v>
      </c>
    </row>
    <row r="3067" spans="1:8" ht="15.75">
      <c r="A3067" s="530">
        <v>3065</v>
      </c>
      <c r="B3067" s="566" t="s">
        <v>25765</v>
      </c>
      <c r="C3067" s="17" t="s">
        <v>3845</v>
      </c>
      <c r="D3067" s="17">
        <f t="shared" si="91"/>
        <v>0.57000000000000062</v>
      </c>
      <c r="E3067" s="561">
        <v>1569.2307692307709</v>
      </c>
      <c r="F3067" s="554" t="s">
        <v>25766</v>
      </c>
      <c r="G3067" s="3" t="s">
        <v>25635</v>
      </c>
      <c r="H3067" s="321">
        <v>0.230769230769231</v>
      </c>
    </row>
    <row r="3068" spans="1:8" ht="15.75">
      <c r="A3068" s="526">
        <v>3066</v>
      </c>
      <c r="B3068" s="566" t="s">
        <v>25767</v>
      </c>
      <c r="C3068" s="17" t="s">
        <v>3845</v>
      </c>
      <c r="D3068" s="17">
        <f t="shared" si="91"/>
        <v>1.6099999999999997</v>
      </c>
      <c r="E3068" s="561">
        <v>4432.3886639676102</v>
      </c>
      <c r="F3068" s="554" t="s">
        <v>25768</v>
      </c>
      <c r="G3068" s="3" t="s">
        <v>25635</v>
      </c>
      <c r="H3068" s="321">
        <v>0.65182186234817796</v>
      </c>
    </row>
    <row r="3069" spans="1:8" ht="15.75">
      <c r="A3069" s="530">
        <v>3067</v>
      </c>
      <c r="B3069" s="339" t="s">
        <v>25769</v>
      </c>
      <c r="C3069" s="17" t="s">
        <v>3845</v>
      </c>
      <c r="D3069" s="17">
        <f t="shared" si="91"/>
        <v>3.1999999999999913</v>
      </c>
      <c r="E3069" s="561">
        <v>8809.7165991902602</v>
      </c>
      <c r="F3069" s="554" t="s">
        <v>23394</v>
      </c>
      <c r="G3069" s="3" t="s">
        <v>25635</v>
      </c>
      <c r="H3069" s="321">
        <v>1.2955465587044499</v>
      </c>
    </row>
    <row r="3070" spans="1:8" ht="15.75">
      <c r="A3070" s="530">
        <v>3068</v>
      </c>
      <c r="B3070" s="566" t="s">
        <v>25770</v>
      </c>
      <c r="C3070" s="17" t="s">
        <v>3845</v>
      </c>
      <c r="D3070" s="17">
        <f t="shared" si="91"/>
        <v>2.4299999999999993</v>
      </c>
      <c r="E3070" s="561">
        <v>6689.8785425101187</v>
      </c>
      <c r="F3070" s="554" t="s">
        <v>25771</v>
      </c>
      <c r="G3070" s="3" t="s">
        <v>25635</v>
      </c>
      <c r="H3070" s="321">
        <v>0.98380566801619396</v>
      </c>
    </row>
    <row r="3071" spans="1:8" ht="15.75">
      <c r="A3071" s="530">
        <v>3069</v>
      </c>
      <c r="B3071" s="566" t="s">
        <v>25772</v>
      </c>
      <c r="C3071" s="17" t="s">
        <v>3845</v>
      </c>
      <c r="D3071" s="17">
        <f t="shared" si="91"/>
        <v>0.72</v>
      </c>
      <c r="E3071" s="561" t="s">
        <v>25773</v>
      </c>
      <c r="F3071" s="554" t="s">
        <v>25774</v>
      </c>
      <c r="G3071" s="3" t="s">
        <v>25635</v>
      </c>
      <c r="H3071" s="321">
        <v>0.291497975708502</v>
      </c>
    </row>
    <row r="3072" spans="1:8" ht="15.75">
      <c r="A3072" s="526">
        <v>3070</v>
      </c>
      <c r="B3072" s="566" t="s">
        <v>25775</v>
      </c>
      <c r="C3072" s="17" t="s">
        <v>3845</v>
      </c>
      <c r="D3072" s="17">
        <f t="shared" si="91"/>
        <v>1.6500000000000006</v>
      </c>
      <c r="E3072" s="561">
        <v>4542.5101214574916</v>
      </c>
      <c r="F3072" s="554" t="s">
        <v>25776</v>
      </c>
      <c r="G3072" s="3" t="s">
        <v>25635</v>
      </c>
      <c r="H3072" s="321">
        <v>0.668016194331984</v>
      </c>
    </row>
    <row r="3073" spans="1:8" ht="15.75">
      <c r="A3073" s="530">
        <v>3071</v>
      </c>
      <c r="B3073" s="339" t="s">
        <v>25777</v>
      </c>
      <c r="C3073" s="17" t="s">
        <v>3845</v>
      </c>
      <c r="D3073" s="17">
        <f t="shared" si="91"/>
        <v>2.9099999999999944</v>
      </c>
      <c r="E3073" s="561">
        <v>8011.3360323886482</v>
      </c>
      <c r="F3073" s="554" t="s">
        <v>25778</v>
      </c>
      <c r="G3073" s="3" t="s">
        <v>25635</v>
      </c>
      <c r="H3073" s="321">
        <v>1.17813765182186</v>
      </c>
    </row>
    <row r="3074" spans="1:8" ht="15.75">
      <c r="A3074" s="530">
        <v>3072</v>
      </c>
      <c r="B3074" s="564" t="s">
        <v>25779</v>
      </c>
      <c r="C3074" s="17" t="s">
        <v>3845</v>
      </c>
      <c r="D3074" s="17">
        <f t="shared" si="91"/>
        <v>3.1000000000000019</v>
      </c>
      <c r="E3074" s="561">
        <v>8534.4129554655919</v>
      </c>
      <c r="F3074" s="554" t="s">
        <v>25780</v>
      </c>
      <c r="G3074" s="3" t="s">
        <v>25635</v>
      </c>
      <c r="H3074" s="321">
        <v>1.25506072874494</v>
      </c>
    </row>
    <row r="3075" spans="1:8" ht="15.75">
      <c r="A3075" s="530">
        <v>3073</v>
      </c>
      <c r="B3075" s="339" t="s">
        <v>25781</v>
      </c>
      <c r="C3075" s="17" t="s">
        <v>3845</v>
      </c>
      <c r="D3075" s="17">
        <f t="shared" si="91"/>
        <v>4.1899999999999915</v>
      </c>
      <c r="E3075" s="561">
        <v>11535.222672064752</v>
      </c>
      <c r="F3075" s="554" t="s">
        <v>23394</v>
      </c>
      <c r="G3075" s="3" t="s">
        <v>25635</v>
      </c>
      <c r="H3075" s="321">
        <v>1.6963562753036401</v>
      </c>
    </row>
    <row r="3076" spans="1:8" ht="15.75">
      <c r="A3076" s="526">
        <v>3074</v>
      </c>
      <c r="B3076" s="566" t="s">
        <v>25782</v>
      </c>
      <c r="C3076" s="17" t="s">
        <v>3845</v>
      </c>
      <c r="D3076" s="17">
        <f t="shared" si="91"/>
        <v>0.64999999999999969</v>
      </c>
      <c r="E3076" s="561">
        <v>1789.4736842105256</v>
      </c>
      <c r="F3076" s="554" t="s">
        <v>25783</v>
      </c>
      <c r="G3076" s="3" t="s">
        <v>25635</v>
      </c>
      <c r="H3076" s="321">
        <v>0.26315789473684198</v>
      </c>
    </row>
    <row r="3077" spans="1:8" ht="15.75">
      <c r="A3077" s="530">
        <v>3075</v>
      </c>
      <c r="B3077" s="566" t="s">
        <v>25784</v>
      </c>
      <c r="C3077" s="17" t="s">
        <v>3845</v>
      </c>
      <c r="D3077" s="17">
        <f t="shared" ref="D3077:D3140" si="92">H3077*2.47</f>
        <v>3.9099999999999904</v>
      </c>
      <c r="E3077" s="561">
        <v>10764.3724696356</v>
      </c>
      <c r="F3077" s="554" t="s">
        <v>25785</v>
      </c>
      <c r="G3077" s="3" t="s">
        <v>25635</v>
      </c>
      <c r="H3077" s="321">
        <v>1.582995951417</v>
      </c>
    </row>
    <row r="3078" spans="1:8" ht="15.75">
      <c r="A3078" s="530">
        <v>3076</v>
      </c>
      <c r="B3078" s="566" t="s">
        <v>25786</v>
      </c>
      <c r="C3078" s="17" t="s">
        <v>3845</v>
      </c>
      <c r="D3078" s="17">
        <f t="shared" si="92"/>
        <v>3.730000000000004</v>
      </c>
      <c r="E3078" s="561">
        <v>10268.825910931184</v>
      </c>
      <c r="F3078" s="554" t="s">
        <v>25787</v>
      </c>
      <c r="G3078" s="3" t="s">
        <v>25635</v>
      </c>
      <c r="H3078" s="321">
        <v>1.51012145748988</v>
      </c>
    </row>
    <row r="3079" spans="1:8" ht="15.75">
      <c r="A3079" s="530">
        <v>3077</v>
      </c>
      <c r="B3079" s="566" t="s">
        <v>25788</v>
      </c>
      <c r="C3079" s="17" t="s">
        <v>3845</v>
      </c>
      <c r="D3079" s="17">
        <f t="shared" si="92"/>
        <v>2.6000000000000041</v>
      </c>
      <c r="E3079" s="561">
        <v>7157.8947368421159</v>
      </c>
      <c r="F3079" s="554" t="s">
        <v>25789</v>
      </c>
      <c r="G3079" s="3" t="s">
        <v>25635</v>
      </c>
      <c r="H3079" s="321">
        <v>1.0526315789473699</v>
      </c>
    </row>
    <row r="3080" spans="1:8" ht="15.75">
      <c r="A3080" s="526">
        <v>3078</v>
      </c>
      <c r="B3080" s="566" t="s">
        <v>25790</v>
      </c>
      <c r="C3080" s="17" t="s">
        <v>3845</v>
      </c>
      <c r="D3080" s="17">
        <f t="shared" si="92"/>
        <v>2.2599999999999998</v>
      </c>
      <c r="E3080" s="561">
        <v>6221.862348178136</v>
      </c>
      <c r="F3080" s="554" t="s">
        <v>25791</v>
      </c>
      <c r="G3080" s="3" t="s">
        <v>25635</v>
      </c>
      <c r="H3080" s="321">
        <v>0.91497975708502</v>
      </c>
    </row>
    <row r="3081" spans="1:8" ht="15.75">
      <c r="A3081" s="530">
        <v>3079</v>
      </c>
      <c r="B3081" s="566" t="s">
        <v>25792</v>
      </c>
      <c r="C3081" s="17" t="s">
        <v>3845</v>
      </c>
      <c r="D3081" s="17">
        <f t="shared" si="92"/>
        <v>3.8500000000000112</v>
      </c>
      <c r="E3081" s="561">
        <v>10599.19028340084</v>
      </c>
      <c r="F3081" s="554" t="s">
        <v>25793</v>
      </c>
      <c r="G3081" s="3" t="s">
        <v>25635</v>
      </c>
      <c r="H3081" s="321">
        <v>1.5587044534412999</v>
      </c>
    </row>
    <row r="3082" spans="1:8" ht="15.75">
      <c r="A3082" s="530">
        <v>3080</v>
      </c>
      <c r="B3082" s="566" t="s">
        <v>25794</v>
      </c>
      <c r="C3082" s="17" t="s">
        <v>3845</v>
      </c>
      <c r="D3082" s="17">
        <f t="shared" si="92"/>
        <v>1.2999999999999994</v>
      </c>
      <c r="E3082" s="561">
        <v>3578.9473684210511</v>
      </c>
      <c r="F3082" s="554" t="s">
        <v>25795</v>
      </c>
      <c r="G3082" s="3" t="s">
        <v>25635</v>
      </c>
      <c r="H3082" s="321">
        <v>0.52631578947368396</v>
      </c>
    </row>
    <row r="3083" spans="1:8" ht="15.75">
      <c r="A3083" s="530">
        <v>3081</v>
      </c>
      <c r="B3083" s="566" t="s">
        <v>25796</v>
      </c>
      <c r="C3083" s="17" t="s">
        <v>3845</v>
      </c>
      <c r="D3083" s="17">
        <f t="shared" si="92"/>
        <v>1.9400000000000004</v>
      </c>
      <c r="E3083" s="561">
        <v>5340.89068825911</v>
      </c>
      <c r="F3083" s="554" t="s">
        <v>25797</v>
      </c>
      <c r="G3083" s="3" t="s">
        <v>25635</v>
      </c>
      <c r="H3083" s="321">
        <v>0.78542510121457498</v>
      </c>
    </row>
    <row r="3084" spans="1:8" ht="15.75">
      <c r="A3084" s="526">
        <v>3082</v>
      </c>
      <c r="B3084" s="564" t="s">
        <v>25798</v>
      </c>
      <c r="C3084" s="17" t="s">
        <v>3845</v>
      </c>
      <c r="D3084" s="17">
        <f t="shared" si="92"/>
        <v>1.2499999999999998</v>
      </c>
      <c r="E3084" s="561">
        <v>3441.2955465587038</v>
      </c>
      <c r="F3084" s="554" t="s">
        <v>25799</v>
      </c>
      <c r="G3084" s="3" t="s">
        <v>25635</v>
      </c>
      <c r="H3084" s="321">
        <v>0.50607287449392702</v>
      </c>
    </row>
    <row r="3085" spans="1:8" ht="15.75">
      <c r="A3085" s="530">
        <v>3083</v>
      </c>
      <c r="B3085" s="564" t="s">
        <v>3395</v>
      </c>
      <c r="C3085" s="17" t="s">
        <v>3845</v>
      </c>
      <c r="D3085" s="17">
        <f t="shared" si="92"/>
        <v>1.8299999999999994</v>
      </c>
      <c r="E3085" s="561">
        <v>5038.0566801619407</v>
      </c>
      <c r="F3085" s="554" t="s">
        <v>25800</v>
      </c>
      <c r="G3085" s="3" t="s">
        <v>25635</v>
      </c>
      <c r="H3085" s="321">
        <v>0.74089068825910898</v>
      </c>
    </row>
    <row r="3086" spans="1:8" ht="15.75">
      <c r="A3086" s="530">
        <v>3084</v>
      </c>
      <c r="B3086" s="567" t="s">
        <v>25801</v>
      </c>
      <c r="C3086" s="17" t="s">
        <v>3845</v>
      </c>
      <c r="D3086" s="17">
        <f t="shared" si="92"/>
        <v>0.28999999999999976</v>
      </c>
      <c r="E3086" s="561">
        <v>798.38056680161878</v>
      </c>
      <c r="F3086" s="554" t="s">
        <v>25802</v>
      </c>
      <c r="G3086" s="3" t="s">
        <v>25635</v>
      </c>
      <c r="H3086" s="321">
        <v>0.11740890688259099</v>
      </c>
    </row>
    <row r="3087" spans="1:8" ht="15.75">
      <c r="A3087" s="530">
        <v>3085</v>
      </c>
      <c r="B3087" s="566" t="s">
        <v>25803</v>
      </c>
      <c r="C3087" s="17" t="s">
        <v>3845</v>
      </c>
      <c r="D3087" s="17">
        <f t="shared" si="92"/>
        <v>2.0699999999999994</v>
      </c>
      <c r="E3087" s="561">
        <v>5698.7854251012122</v>
      </c>
      <c r="F3087" s="554" t="s">
        <v>25804</v>
      </c>
      <c r="G3087" s="3" t="s">
        <v>25635</v>
      </c>
      <c r="H3087" s="321">
        <v>0.83805668016194301</v>
      </c>
    </row>
    <row r="3088" spans="1:8" ht="15.75">
      <c r="A3088" s="526">
        <v>3086</v>
      </c>
      <c r="B3088" s="566" t="s">
        <v>25805</v>
      </c>
      <c r="C3088" s="17" t="s">
        <v>3845</v>
      </c>
      <c r="D3088" s="17">
        <f t="shared" si="92"/>
        <v>0.91000000000000014</v>
      </c>
      <c r="E3088" s="561">
        <v>2505.2631578947371</v>
      </c>
      <c r="F3088" s="554" t="s">
        <v>25806</v>
      </c>
      <c r="G3088" s="3" t="s">
        <v>25635</v>
      </c>
      <c r="H3088" s="321">
        <v>0.36842105263157898</v>
      </c>
    </row>
    <row r="3089" spans="1:8" ht="15.75">
      <c r="A3089" s="530">
        <v>3087</v>
      </c>
      <c r="B3089" s="566" t="s">
        <v>16922</v>
      </c>
      <c r="C3089" s="17" t="s">
        <v>3845</v>
      </c>
      <c r="D3089" s="17">
        <f t="shared" si="92"/>
        <v>1.92</v>
      </c>
      <c r="E3089" s="561">
        <v>5285.8299595141698</v>
      </c>
      <c r="F3089" s="554" t="s">
        <v>25807</v>
      </c>
      <c r="G3089" s="3" t="s">
        <v>25635</v>
      </c>
      <c r="H3089" s="321">
        <v>0.77732793522267196</v>
      </c>
    </row>
    <row r="3090" spans="1:8" ht="15.75">
      <c r="A3090" s="530">
        <v>3088</v>
      </c>
      <c r="B3090" s="566" t="s">
        <v>25808</v>
      </c>
      <c r="C3090" s="17" t="s">
        <v>3845</v>
      </c>
      <c r="D3090" s="17">
        <f t="shared" si="92"/>
        <v>1.2100000000000013</v>
      </c>
      <c r="E3090" s="561">
        <v>3331.1740890688293</v>
      </c>
      <c r="F3090" s="554" t="s">
        <v>25809</v>
      </c>
      <c r="G3090" s="3" t="s">
        <v>25635</v>
      </c>
      <c r="H3090" s="321">
        <v>0.48987854251012197</v>
      </c>
    </row>
    <row r="3091" spans="1:8" ht="15.75">
      <c r="A3091" s="530">
        <v>3089</v>
      </c>
      <c r="B3091" s="566" t="s">
        <v>25810</v>
      </c>
      <c r="C3091" s="17" t="s">
        <v>3845</v>
      </c>
      <c r="D3091" s="17">
        <f t="shared" si="92"/>
        <v>2.6000000000000041</v>
      </c>
      <c r="E3091" s="561">
        <v>7157.8947368421159</v>
      </c>
      <c r="F3091" s="554" t="s">
        <v>25811</v>
      </c>
      <c r="G3091" s="3" t="s">
        <v>25635</v>
      </c>
      <c r="H3091" s="321">
        <v>1.0526315789473699</v>
      </c>
    </row>
    <row r="3092" spans="1:8" ht="15.75">
      <c r="A3092" s="526">
        <v>3090</v>
      </c>
      <c r="B3092" s="566" t="s">
        <v>25812</v>
      </c>
      <c r="C3092" s="17" t="s">
        <v>3845</v>
      </c>
      <c r="D3092" s="17">
        <f t="shared" si="92"/>
        <v>7.9999999999999918E-2</v>
      </c>
      <c r="E3092" s="561">
        <v>220.24291497975685</v>
      </c>
      <c r="F3092" s="554" t="s">
        <v>25813</v>
      </c>
      <c r="G3092" s="3" t="s">
        <v>25635</v>
      </c>
      <c r="H3092" s="321">
        <v>3.2388663967611302E-2</v>
      </c>
    </row>
    <row r="3093" spans="1:8" ht="15.75">
      <c r="A3093" s="530">
        <v>3091</v>
      </c>
      <c r="B3093" s="566" t="s">
        <v>16302</v>
      </c>
      <c r="C3093" s="17" t="s">
        <v>3845</v>
      </c>
      <c r="D3093" s="17">
        <f t="shared" si="92"/>
        <v>1.5800000000000005</v>
      </c>
      <c r="E3093" s="561">
        <v>4349.7975708502036</v>
      </c>
      <c r="F3093" s="554" t="s">
        <v>25814</v>
      </c>
      <c r="G3093" s="3" t="s">
        <v>25635</v>
      </c>
      <c r="H3093" s="321">
        <v>0.63967611336032404</v>
      </c>
    </row>
    <row r="3094" spans="1:8" ht="15.75">
      <c r="A3094" s="530">
        <v>3092</v>
      </c>
      <c r="B3094" s="566" t="s">
        <v>25815</v>
      </c>
      <c r="C3094" s="17" t="s">
        <v>3845</v>
      </c>
      <c r="D3094" s="17">
        <f t="shared" si="92"/>
        <v>2.6000000000000041</v>
      </c>
      <c r="E3094" s="561">
        <v>7157.8947368421159</v>
      </c>
      <c r="F3094" s="554" t="s">
        <v>25816</v>
      </c>
      <c r="G3094" s="3" t="s">
        <v>25635</v>
      </c>
      <c r="H3094" s="321">
        <v>1.0526315789473699</v>
      </c>
    </row>
    <row r="3095" spans="1:8" ht="15.75">
      <c r="A3095" s="530">
        <v>3093</v>
      </c>
      <c r="B3095" s="564" t="s">
        <v>25817</v>
      </c>
      <c r="C3095" s="17" t="s">
        <v>3845</v>
      </c>
      <c r="D3095" s="17">
        <f t="shared" si="92"/>
        <v>3.1000000000000019</v>
      </c>
      <c r="E3095" s="561">
        <v>8534.4129554655919</v>
      </c>
      <c r="F3095" s="554" t="s">
        <v>25818</v>
      </c>
      <c r="G3095" s="3" t="s">
        <v>25635</v>
      </c>
      <c r="H3095" s="321">
        <v>1.25506072874494</v>
      </c>
    </row>
    <row r="3096" spans="1:8" ht="15.75">
      <c r="A3096" s="526">
        <v>3094</v>
      </c>
      <c r="B3096" s="564" t="s">
        <v>24104</v>
      </c>
      <c r="C3096" s="17" t="s">
        <v>3845</v>
      </c>
      <c r="D3096" s="17">
        <f t="shared" si="92"/>
        <v>1.6200000000000012</v>
      </c>
      <c r="E3096" s="561">
        <v>4459.919028340084</v>
      </c>
      <c r="F3096" s="554" t="s">
        <v>25819</v>
      </c>
      <c r="G3096" s="3" t="s">
        <v>25635</v>
      </c>
      <c r="H3096" s="321">
        <v>0.65587044534412997</v>
      </c>
    </row>
    <row r="3097" spans="1:8" ht="15.75">
      <c r="A3097" s="530">
        <v>3095</v>
      </c>
      <c r="B3097" s="566" t="s">
        <v>25820</v>
      </c>
      <c r="C3097" s="17" t="s">
        <v>3845</v>
      </c>
      <c r="D3097" s="17">
        <f t="shared" si="92"/>
        <v>2.6000000000000041</v>
      </c>
      <c r="E3097" s="561">
        <v>7157.8947368421159</v>
      </c>
      <c r="F3097" s="554" t="s">
        <v>25821</v>
      </c>
      <c r="G3097" s="3" t="s">
        <v>25635</v>
      </c>
      <c r="H3097" s="321">
        <v>1.0526315789473699</v>
      </c>
    </row>
    <row r="3098" spans="1:8" ht="15.75">
      <c r="A3098" s="530">
        <v>3096</v>
      </c>
      <c r="B3098" s="566" t="s">
        <v>25822</v>
      </c>
      <c r="C3098" s="17" t="s">
        <v>3845</v>
      </c>
      <c r="D3098" s="17">
        <f t="shared" si="92"/>
        <v>1.8200000000000003</v>
      </c>
      <c r="E3098" s="561">
        <v>5010.5263157894742</v>
      </c>
      <c r="F3098" s="554" t="s">
        <v>25823</v>
      </c>
      <c r="G3098" s="3" t="s">
        <v>25635</v>
      </c>
      <c r="H3098" s="321">
        <v>0.73684210526315796</v>
      </c>
    </row>
    <row r="3099" spans="1:8" ht="15.75">
      <c r="A3099" s="530">
        <v>3097</v>
      </c>
      <c r="B3099" s="564" t="s">
        <v>25824</v>
      </c>
      <c r="C3099" s="17" t="s">
        <v>3845</v>
      </c>
      <c r="D3099" s="17">
        <f t="shared" si="92"/>
        <v>0.24</v>
      </c>
      <c r="E3099" s="561">
        <v>660.72874493927122</v>
      </c>
      <c r="F3099" s="554" t="s">
        <v>25825</v>
      </c>
      <c r="G3099" s="3" t="s">
        <v>25635</v>
      </c>
      <c r="H3099" s="321">
        <v>9.7165991902833995E-2</v>
      </c>
    </row>
    <row r="3100" spans="1:8" ht="15.75">
      <c r="A3100" s="526">
        <v>3098</v>
      </c>
      <c r="B3100" s="564" t="s">
        <v>25826</v>
      </c>
      <c r="C3100" s="17" t="s">
        <v>3845</v>
      </c>
      <c r="D3100" s="17">
        <f t="shared" si="92"/>
        <v>3.349999999999989</v>
      </c>
      <c r="E3100" s="561">
        <v>9222.6720647772963</v>
      </c>
      <c r="F3100" s="554" t="s">
        <v>25827</v>
      </c>
      <c r="G3100" s="3" t="s">
        <v>25635</v>
      </c>
      <c r="H3100" s="321">
        <v>1.3562753036437201</v>
      </c>
    </row>
    <row r="3101" spans="1:8" ht="15.75">
      <c r="A3101" s="530">
        <v>3099</v>
      </c>
      <c r="B3101" s="566" t="s">
        <v>25828</v>
      </c>
      <c r="C3101" s="17" t="s">
        <v>3845</v>
      </c>
      <c r="D3101" s="17">
        <f t="shared" si="92"/>
        <v>1.2799999999999994</v>
      </c>
      <c r="E3101" s="561">
        <v>3523.8866396761109</v>
      </c>
      <c r="F3101" s="554" t="s">
        <v>25829</v>
      </c>
      <c r="G3101" s="3" t="s">
        <v>25635</v>
      </c>
      <c r="H3101" s="321">
        <v>0.51821862348178105</v>
      </c>
    </row>
    <row r="3102" spans="1:8" ht="15.75">
      <c r="A3102" s="530">
        <v>3100</v>
      </c>
      <c r="B3102" s="566" t="s">
        <v>24058</v>
      </c>
      <c r="C3102" s="17" t="s">
        <v>3845</v>
      </c>
      <c r="D3102" s="17">
        <f t="shared" si="92"/>
        <v>0.10000000000000007</v>
      </c>
      <c r="E3102" s="561">
        <v>275.30364372469654</v>
      </c>
      <c r="F3102" s="554" t="s">
        <v>25830</v>
      </c>
      <c r="G3102" s="3" t="s">
        <v>25635</v>
      </c>
      <c r="H3102" s="321">
        <v>4.0485829959514198E-2</v>
      </c>
    </row>
    <row r="3103" spans="1:8" ht="15.75">
      <c r="A3103" s="530">
        <v>3101</v>
      </c>
      <c r="B3103" s="566" t="s">
        <v>25831</v>
      </c>
      <c r="C3103" s="17" t="s">
        <v>3845</v>
      </c>
      <c r="D3103" s="17">
        <f t="shared" si="92"/>
        <v>0.74000000000000044</v>
      </c>
      <c r="E3103" s="561">
        <v>2037.2469635627542</v>
      </c>
      <c r="F3103" s="554" t="s">
        <v>25832</v>
      </c>
      <c r="G3103" s="3" t="s">
        <v>25635</v>
      </c>
      <c r="H3103" s="321">
        <v>0.29959514170040502</v>
      </c>
    </row>
    <row r="3104" spans="1:8" ht="15.75">
      <c r="A3104" s="526">
        <v>3102</v>
      </c>
      <c r="B3104" s="342" t="s">
        <v>25833</v>
      </c>
      <c r="C3104" s="17" t="s">
        <v>3845</v>
      </c>
      <c r="D3104" s="17">
        <f t="shared" si="92"/>
        <v>2.390000000000001</v>
      </c>
      <c r="E3104" s="561">
        <v>6579.7570850202455</v>
      </c>
      <c r="F3104" s="554" t="s">
        <v>25834</v>
      </c>
      <c r="G3104" s="3" t="s">
        <v>25635</v>
      </c>
      <c r="H3104" s="321">
        <v>0.96761133603238902</v>
      </c>
    </row>
    <row r="3105" spans="1:8" ht="15.75">
      <c r="A3105" s="530">
        <v>3103</v>
      </c>
      <c r="B3105" s="566" t="s">
        <v>14057</v>
      </c>
      <c r="C3105" s="17" t="s">
        <v>3845</v>
      </c>
      <c r="D3105" s="17">
        <f t="shared" si="92"/>
        <v>1.2999999999999994</v>
      </c>
      <c r="E3105" s="561">
        <v>3578.9473684210511</v>
      </c>
      <c r="F3105" s="554" t="s">
        <v>25835</v>
      </c>
      <c r="G3105" s="3" t="s">
        <v>25635</v>
      </c>
      <c r="H3105" s="321">
        <v>0.52631578947368396</v>
      </c>
    </row>
    <row r="3106" spans="1:8" ht="15.75">
      <c r="A3106" s="530">
        <v>3104</v>
      </c>
      <c r="B3106" s="566" t="s">
        <v>25836</v>
      </c>
      <c r="C3106" s="17" t="s">
        <v>3845</v>
      </c>
      <c r="D3106" s="17">
        <f t="shared" si="92"/>
        <v>2.6000000000000041</v>
      </c>
      <c r="E3106" s="561">
        <v>7157.8947368421159</v>
      </c>
      <c r="F3106" s="554" t="s">
        <v>25837</v>
      </c>
      <c r="G3106" s="3" t="s">
        <v>25635</v>
      </c>
      <c r="H3106" s="321">
        <v>1.0526315789473699</v>
      </c>
    </row>
    <row r="3107" spans="1:8" ht="15.75">
      <c r="A3107" s="530">
        <v>3105</v>
      </c>
      <c r="B3107" s="566" t="s">
        <v>25838</v>
      </c>
      <c r="C3107" s="17" t="s">
        <v>3845</v>
      </c>
      <c r="D3107" s="17">
        <f t="shared" si="92"/>
        <v>0.45999999999999958</v>
      </c>
      <c r="E3107" s="561">
        <v>1266.396761133602</v>
      </c>
      <c r="F3107" s="554" t="s">
        <v>25839</v>
      </c>
      <c r="G3107" s="3" t="s">
        <v>25635</v>
      </c>
      <c r="H3107" s="321">
        <v>0.186234817813765</v>
      </c>
    </row>
    <row r="3108" spans="1:8" ht="15.75">
      <c r="A3108" s="526">
        <v>3106</v>
      </c>
      <c r="B3108" s="566" t="s">
        <v>25840</v>
      </c>
      <c r="C3108" s="17" t="s">
        <v>3845</v>
      </c>
      <c r="D3108" s="17">
        <f t="shared" si="92"/>
        <v>7.9999999999999918E-2</v>
      </c>
      <c r="E3108" s="561">
        <v>220.24291497975685</v>
      </c>
      <c r="F3108" s="554" t="s">
        <v>25841</v>
      </c>
      <c r="G3108" s="3" t="s">
        <v>25635</v>
      </c>
      <c r="H3108" s="321">
        <v>3.2388663967611302E-2</v>
      </c>
    </row>
    <row r="3109" spans="1:8" ht="15.75">
      <c r="A3109" s="530">
        <v>3107</v>
      </c>
      <c r="B3109" s="564" t="s">
        <v>25842</v>
      </c>
      <c r="C3109" s="17" t="s">
        <v>3845</v>
      </c>
      <c r="D3109" s="17">
        <f t="shared" si="92"/>
        <v>1.1799999999999995</v>
      </c>
      <c r="E3109" s="561">
        <v>3248.5829959514158</v>
      </c>
      <c r="F3109" s="554" t="s">
        <v>25843</v>
      </c>
      <c r="G3109" s="3" t="s">
        <v>25635</v>
      </c>
      <c r="H3109" s="321">
        <v>0.477732793522267</v>
      </c>
    </row>
    <row r="3110" spans="1:8" ht="15.75">
      <c r="A3110" s="530">
        <v>3108</v>
      </c>
      <c r="B3110" s="566" t="s">
        <v>3157</v>
      </c>
      <c r="C3110" s="17" t="s">
        <v>3845</v>
      </c>
      <c r="D3110" s="17">
        <f t="shared" si="92"/>
        <v>2.4799999999999969</v>
      </c>
      <c r="E3110" s="561">
        <f t="shared" ref="E3110:E3173" si="93">H3110*6800</f>
        <v>6827.5303643724601</v>
      </c>
      <c r="F3110" s="554" t="s">
        <v>25599</v>
      </c>
      <c r="G3110" s="3" t="s">
        <v>25844</v>
      </c>
      <c r="H3110" s="338">
        <v>1.00404858299595</v>
      </c>
    </row>
    <row r="3111" spans="1:8" ht="15.75">
      <c r="A3111" s="530">
        <v>3109</v>
      </c>
      <c r="B3111" s="566" t="s">
        <v>25845</v>
      </c>
      <c r="C3111" s="17" t="s">
        <v>3845</v>
      </c>
      <c r="D3111" s="17">
        <f t="shared" si="92"/>
        <v>4.2399999999999984</v>
      </c>
      <c r="E3111" s="561">
        <f t="shared" si="93"/>
        <v>11672.87449392712</v>
      </c>
      <c r="F3111" s="554" t="s">
        <v>25602</v>
      </c>
      <c r="G3111" s="3" t="s">
        <v>25844</v>
      </c>
      <c r="H3111" s="338">
        <v>1.7165991902833999</v>
      </c>
    </row>
    <row r="3112" spans="1:8" ht="15.75">
      <c r="A3112" s="526">
        <v>3110</v>
      </c>
      <c r="B3112" s="566" t="s">
        <v>25846</v>
      </c>
      <c r="C3112" s="17" t="s">
        <v>3845</v>
      </c>
      <c r="D3112" s="17">
        <f t="shared" si="92"/>
        <v>1.6899999999999991</v>
      </c>
      <c r="E3112" s="561">
        <f t="shared" si="93"/>
        <v>4652.6315789473656</v>
      </c>
      <c r="F3112" s="554" t="s">
        <v>25604</v>
      </c>
      <c r="G3112" s="3" t="s">
        <v>25844</v>
      </c>
      <c r="H3112" s="338">
        <v>0.68421052631578905</v>
      </c>
    </row>
    <row r="3113" spans="1:8" ht="15.75">
      <c r="A3113" s="530">
        <v>3111</v>
      </c>
      <c r="B3113" s="339" t="s">
        <v>25847</v>
      </c>
      <c r="C3113" s="17" t="s">
        <v>3845</v>
      </c>
      <c r="D3113" s="17">
        <f t="shared" si="92"/>
        <v>4.6799999999999926</v>
      </c>
      <c r="E3113" s="561">
        <f t="shared" si="93"/>
        <v>12884.210526315768</v>
      </c>
      <c r="F3113" s="554" t="s">
        <v>25606</v>
      </c>
      <c r="G3113" s="3" t="s">
        <v>25844</v>
      </c>
      <c r="H3113" s="338">
        <v>1.8947368421052599</v>
      </c>
    </row>
    <row r="3114" spans="1:8" ht="15.75">
      <c r="A3114" s="530">
        <v>3112</v>
      </c>
      <c r="B3114" s="566" t="s">
        <v>25848</v>
      </c>
      <c r="C3114" s="17" t="s">
        <v>3845</v>
      </c>
      <c r="D3114" s="17">
        <f t="shared" si="92"/>
        <v>1.92</v>
      </c>
      <c r="E3114" s="561">
        <f t="shared" si="93"/>
        <v>5285.8299595141698</v>
      </c>
      <c r="F3114" s="554" t="s">
        <v>25608</v>
      </c>
      <c r="G3114" s="3" t="s">
        <v>25844</v>
      </c>
      <c r="H3114" s="338">
        <v>0.77732793522267196</v>
      </c>
    </row>
    <row r="3115" spans="1:8" ht="15.75">
      <c r="A3115" s="530">
        <v>3113</v>
      </c>
      <c r="B3115" s="566" t="s">
        <v>7120</v>
      </c>
      <c r="C3115" s="17" t="s">
        <v>3845</v>
      </c>
      <c r="D3115" s="17">
        <f t="shared" si="92"/>
        <v>1.92</v>
      </c>
      <c r="E3115" s="561">
        <f t="shared" si="93"/>
        <v>5285.8299595141698</v>
      </c>
      <c r="F3115" s="554" t="s">
        <v>25610</v>
      </c>
      <c r="G3115" s="3" t="s">
        <v>25844</v>
      </c>
      <c r="H3115" s="338">
        <v>0.77732793522267196</v>
      </c>
    </row>
    <row r="3116" spans="1:8" ht="15.75">
      <c r="A3116" s="526">
        <v>3114</v>
      </c>
      <c r="B3116" s="339" t="s">
        <v>25849</v>
      </c>
      <c r="C3116" s="17" t="s">
        <v>3845</v>
      </c>
      <c r="D3116" s="17">
        <f t="shared" si="92"/>
        <v>1.92</v>
      </c>
      <c r="E3116" s="561">
        <f t="shared" si="93"/>
        <v>5285.8299595141698</v>
      </c>
      <c r="F3116" s="554" t="s">
        <v>25641</v>
      </c>
      <c r="G3116" s="3" t="s">
        <v>25844</v>
      </c>
      <c r="H3116" s="338">
        <v>0.77732793522267196</v>
      </c>
    </row>
    <row r="3117" spans="1:8" ht="15.75">
      <c r="A3117" s="530">
        <v>3115</v>
      </c>
      <c r="B3117" s="566" t="s">
        <v>25850</v>
      </c>
      <c r="C3117" s="17" t="s">
        <v>3845</v>
      </c>
      <c r="D3117" s="17">
        <f t="shared" si="92"/>
        <v>3.8500000000000112</v>
      </c>
      <c r="E3117" s="561">
        <f t="shared" si="93"/>
        <v>10599.19028340084</v>
      </c>
      <c r="F3117" s="554" t="s">
        <v>25643</v>
      </c>
      <c r="G3117" s="3" t="s">
        <v>25844</v>
      </c>
      <c r="H3117" s="338">
        <v>1.5587044534412999</v>
      </c>
    </row>
    <row r="3118" spans="1:8" ht="15.75">
      <c r="A3118" s="530">
        <v>3116</v>
      </c>
      <c r="B3118" s="566" t="s">
        <v>25754</v>
      </c>
      <c r="C3118" s="17" t="s">
        <v>3845</v>
      </c>
      <c r="D3118" s="17">
        <f t="shared" si="92"/>
        <v>4.3299999999999912</v>
      </c>
      <c r="E3118" s="561">
        <f t="shared" si="93"/>
        <v>11920.647773279328</v>
      </c>
      <c r="F3118" s="554" t="s">
        <v>25644</v>
      </c>
      <c r="G3118" s="3" t="s">
        <v>25844</v>
      </c>
      <c r="H3118" s="338">
        <v>1.75303643724696</v>
      </c>
    </row>
    <row r="3119" spans="1:8" ht="15.75">
      <c r="A3119" s="530">
        <v>3117</v>
      </c>
      <c r="B3119" s="566" t="s">
        <v>8098</v>
      </c>
      <c r="C3119" s="17" t="s">
        <v>3845</v>
      </c>
      <c r="D3119" s="17">
        <f t="shared" si="92"/>
        <v>4.2399999999999984</v>
      </c>
      <c r="E3119" s="561">
        <f t="shared" si="93"/>
        <v>11672.87449392712</v>
      </c>
      <c r="F3119" s="554" t="s">
        <v>25646</v>
      </c>
      <c r="G3119" s="3" t="s">
        <v>25844</v>
      </c>
      <c r="H3119" s="338">
        <v>1.7165991902833999</v>
      </c>
    </row>
    <row r="3120" spans="1:8" ht="15.75">
      <c r="A3120" s="526">
        <v>3118</v>
      </c>
      <c r="B3120" s="566" t="s">
        <v>25851</v>
      </c>
      <c r="C3120" s="17" t="s">
        <v>3845</v>
      </c>
      <c r="D3120" s="17">
        <f t="shared" si="92"/>
        <v>4.6799999999999926</v>
      </c>
      <c r="E3120" s="561">
        <f t="shared" si="93"/>
        <v>12884.210526315768</v>
      </c>
      <c r="F3120" s="554" t="s">
        <v>25648</v>
      </c>
      <c r="G3120" s="3" t="s">
        <v>25844</v>
      </c>
      <c r="H3120" s="338">
        <v>1.8947368421052599</v>
      </c>
    </row>
    <row r="3121" spans="1:8" ht="15.75">
      <c r="A3121" s="530">
        <v>3119</v>
      </c>
      <c r="B3121" s="339" t="s">
        <v>17773</v>
      </c>
      <c r="C3121" s="17" t="s">
        <v>3845</v>
      </c>
      <c r="D3121" s="17">
        <f t="shared" si="92"/>
        <v>4.3299999999999912</v>
      </c>
      <c r="E3121" s="340">
        <f t="shared" si="93"/>
        <v>11920.647773279328</v>
      </c>
      <c r="F3121" s="554" t="s">
        <v>23394</v>
      </c>
      <c r="G3121" s="3" t="s">
        <v>25844</v>
      </c>
      <c r="H3121" s="341">
        <v>1.75303643724696</v>
      </c>
    </row>
    <row r="3122" spans="1:8" ht="15.75">
      <c r="A3122" s="530">
        <v>3120</v>
      </c>
      <c r="B3122" s="566" t="s">
        <v>25852</v>
      </c>
      <c r="C3122" s="17" t="s">
        <v>3845</v>
      </c>
      <c r="D3122" s="17">
        <f t="shared" si="92"/>
        <v>2.4799999999999969</v>
      </c>
      <c r="E3122" s="561">
        <f t="shared" si="93"/>
        <v>6827.5303643724601</v>
      </c>
      <c r="F3122" s="554" t="s">
        <v>25652</v>
      </c>
      <c r="G3122" s="3" t="s">
        <v>25844</v>
      </c>
      <c r="H3122" s="338">
        <v>1.00404858299595</v>
      </c>
    </row>
    <row r="3123" spans="1:8" ht="15.75">
      <c r="A3123" s="530">
        <v>3121</v>
      </c>
      <c r="B3123" s="566" t="s">
        <v>25853</v>
      </c>
      <c r="C3123" s="17" t="s">
        <v>3845</v>
      </c>
      <c r="D3123" s="17">
        <f t="shared" si="92"/>
        <v>1.7599999999999991</v>
      </c>
      <c r="E3123" s="561">
        <f t="shared" si="93"/>
        <v>4845.3441295546536</v>
      </c>
      <c r="F3123" s="554" t="s">
        <v>25654</v>
      </c>
      <c r="G3123" s="3" t="s">
        <v>25844</v>
      </c>
      <c r="H3123" s="338">
        <v>0.71255060728744901</v>
      </c>
    </row>
    <row r="3124" spans="1:8" ht="15.75">
      <c r="A3124" s="526">
        <v>3122</v>
      </c>
      <c r="B3124" s="566" t="s">
        <v>25772</v>
      </c>
      <c r="C3124" s="17" t="s">
        <v>3845</v>
      </c>
      <c r="D3124" s="17">
        <f t="shared" si="92"/>
        <v>2.7500000000000013</v>
      </c>
      <c r="E3124" s="561">
        <f t="shared" si="93"/>
        <v>7570.8502024291529</v>
      </c>
      <c r="F3124" s="554" t="s">
        <v>25656</v>
      </c>
      <c r="G3124" s="3" t="s">
        <v>25844</v>
      </c>
      <c r="H3124" s="338">
        <v>1.1133603238866401</v>
      </c>
    </row>
    <row r="3125" spans="1:8" ht="15.75">
      <c r="A3125" s="530">
        <v>3123</v>
      </c>
      <c r="B3125" s="566" t="s">
        <v>12357</v>
      </c>
      <c r="C3125" s="17" t="s">
        <v>3845</v>
      </c>
      <c r="D3125" s="17">
        <f t="shared" si="92"/>
        <v>4.3299999999999912</v>
      </c>
      <c r="E3125" s="561">
        <f t="shared" si="93"/>
        <v>11920.647773279328</v>
      </c>
      <c r="F3125" s="554" t="s">
        <v>25854</v>
      </c>
      <c r="G3125" s="3" t="s">
        <v>25844</v>
      </c>
      <c r="H3125" s="338">
        <v>1.75303643724696</v>
      </c>
    </row>
    <row r="3126" spans="1:8" ht="15.75">
      <c r="A3126" s="530">
        <v>3124</v>
      </c>
      <c r="B3126" s="566" t="s">
        <v>25855</v>
      </c>
      <c r="C3126" s="17" t="s">
        <v>3845</v>
      </c>
      <c r="D3126" s="17">
        <f t="shared" si="92"/>
        <v>4.4400000000000022</v>
      </c>
      <c r="E3126" s="561">
        <f t="shared" si="93"/>
        <v>12223.481781376524</v>
      </c>
      <c r="F3126" s="554" t="s">
        <v>25659</v>
      </c>
      <c r="G3126" s="3" t="s">
        <v>25844</v>
      </c>
      <c r="H3126" s="338">
        <v>1.7975708502024299</v>
      </c>
    </row>
    <row r="3127" spans="1:8" ht="15.75">
      <c r="A3127" s="530">
        <v>3125</v>
      </c>
      <c r="B3127" s="566" t="s">
        <v>25856</v>
      </c>
      <c r="C3127" s="17" t="s">
        <v>3845</v>
      </c>
      <c r="D3127" s="17">
        <f t="shared" si="92"/>
        <v>4.4499999999999984</v>
      </c>
      <c r="E3127" s="561">
        <f t="shared" si="93"/>
        <v>12251.012145748984</v>
      </c>
      <c r="F3127" s="554" t="s">
        <v>25661</v>
      </c>
      <c r="G3127" s="3" t="s">
        <v>25844</v>
      </c>
      <c r="H3127" s="338">
        <v>1.8016194331983799</v>
      </c>
    </row>
    <row r="3128" spans="1:8" ht="15.75">
      <c r="A3128" s="526">
        <v>3126</v>
      </c>
      <c r="B3128" s="566" t="s">
        <v>24750</v>
      </c>
      <c r="C3128" s="17" t="s">
        <v>3845</v>
      </c>
      <c r="D3128" s="17">
        <f t="shared" si="92"/>
        <v>1.92</v>
      </c>
      <c r="E3128" s="561">
        <f t="shared" si="93"/>
        <v>5285.8299595141698</v>
      </c>
      <c r="F3128" s="554" t="s">
        <v>25663</v>
      </c>
      <c r="G3128" s="3" t="s">
        <v>25844</v>
      </c>
      <c r="H3128" s="338">
        <v>0.77732793522267196</v>
      </c>
    </row>
    <row r="3129" spans="1:8" ht="15.75">
      <c r="A3129" s="530">
        <v>3127</v>
      </c>
      <c r="B3129" s="566" t="s">
        <v>17420</v>
      </c>
      <c r="C3129" s="17" t="s">
        <v>3845</v>
      </c>
      <c r="D3129" s="17">
        <f t="shared" si="92"/>
        <v>1.92</v>
      </c>
      <c r="E3129" s="561">
        <f t="shared" si="93"/>
        <v>5285.8299595141698</v>
      </c>
      <c r="F3129" s="554" t="s">
        <v>25665</v>
      </c>
      <c r="G3129" s="3" t="s">
        <v>25844</v>
      </c>
      <c r="H3129" s="338">
        <v>0.77732793522267196</v>
      </c>
    </row>
    <row r="3130" spans="1:8" ht="15.75">
      <c r="A3130" s="530">
        <v>3128</v>
      </c>
      <c r="B3130" s="339" t="s">
        <v>25857</v>
      </c>
      <c r="C3130" s="17" t="s">
        <v>22996</v>
      </c>
      <c r="D3130" s="17">
        <f t="shared" si="92"/>
        <v>4.9400000000000004</v>
      </c>
      <c r="E3130" s="340">
        <f t="shared" si="93"/>
        <v>13600</v>
      </c>
      <c r="F3130" s="554" t="s">
        <v>23394</v>
      </c>
      <c r="G3130" s="3" t="s">
        <v>25844</v>
      </c>
      <c r="H3130" s="341">
        <v>2</v>
      </c>
    </row>
    <row r="3131" spans="1:8" ht="15.75">
      <c r="A3131" s="530">
        <v>3129</v>
      </c>
      <c r="B3131" s="566" t="s">
        <v>25858</v>
      </c>
      <c r="C3131" s="17" t="s">
        <v>3845</v>
      </c>
      <c r="D3131" s="17">
        <f t="shared" si="92"/>
        <v>1.2999999999999994</v>
      </c>
      <c r="E3131" s="561">
        <f t="shared" si="93"/>
        <v>3578.9473684210511</v>
      </c>
      <c r="F3131" s="554" t="s">
        <v>25859</v>
      </c>
      <c r="G3131" s="3" t="s">
        <v>25844</v>
      </c>
      <c r="H3131" s="338">
        <v>0.52631578947368396</v>
      </c>
    </row>
    <row r="3132" spans="1:8" ht="15.75">
      <c r="A3132" s="526">
        <v>3130</v>
      </c>
      <c r="B3132" s="566" t="s">
        <v>25860</v>
      </c>
      <c r="C3132" s="17" t="s">
        <v>3845</v>
      </c>
      <c r="D3132" s="17">
        <f t="shared" si="92"/>
        <v>1.2999999999999994</v>
      </c>
      <c r="E3132" s="561">
        <f t="shared" si="93"/>
        <v>3578.9473684210511</v>
      </c>
      <c r="F3132" s="554" t="s">
        <v>25669</v>
      </c>
      <c r="G3132" s="3" t="s">
        <v>25844</v>
      </c>
      <c r="H3132" s="338">
        <v>0.52631578947368396</v>
      </c>
    </row>
    <row r="3133" spans="1:8" ht="15.75">
      <c r="A3133" s="530">
        <v>3131</v>
      </c>
      <c r="B3133" s="339" t="s">
        <v>25861</v>
      </c>
      <c r="C3133" s="17" t="s">
        <v>3845</v>
      </c>
      <c r="D3133" s="17">
        <f t="shared" si="92"/>
        <v>4.6799999999999926</v>
      </c>
      <c r="E3133" s="340">
        <f t="shared" si="93"/>
        <v>12884.210526315768</v>
      </c>
      <c r="F3133" s="554" t="s">
        <v>23394</v>
      </c>
      <c r="G3133" s="3" t="s">
        <v>25844</v>
      </c>
      <c r="H3133" s="341">
        <v>1.8947368421052599</v>
      </c>
    </row>
    <row r="3134" spans="1:8" ht="15.75">
      <c r="A3134" s="530">
        <v>3132</v>
      </c>
      <c r="B3134" s="566" t="s">
        <v>19235</v>
      </c>
      <c r="C3134" s="17" t="s">
        <v>3845</v>
      </c>
      <c r="D3134" s="17">
        <f t="shared" si="92"/>
        <v>4.4300000000000059</v>
      </c>
      <c r="E3134" s="561">
        <f t="shared" si="93"/>
        <v>12195.951417004064</v>
      </c>
      <c r="F3134" s="554" t="s">
        <v>25673</v>
      </c>
      <c r="G3134" s="3" t="s">
        <v>25844</v>
      </c>
      <c r="H3134" s="338">
        <v>1.7935222672064799</v>
      </c>
    </row>
    <row r="3135" spans="1:8" ht="15.75">
      <c r="A3135" s="530">
        <v>3133</v>
      </c>
      <c r="B3135" s="566" t="s">
        <v>25862</v>
      </c>
      <c r="C3135" s="17" t="s">
        <v>22996</v>
      </c>
      <c r="D3135" s="17">
        <f t="shared" si="92"/>
        <v>4.9400000000000004</v>
      </c>
      <c r="E3135" s="561">
        <f t="shared" si="93"/>
        <v>13600</v>
      </c>
      <c r="F3135" s="554" t="s">
        <v>25863</v>
      </c>
      <c r="G3135" s="3" t="s">
        <v>25844</v>
      </c>
      <c r="H3135" s="338">
        <v>2</v>
      </c>
    </row>
    <row r="3136" spans="1:8" ht="15.75">
      <c r="A3136" s="526">
        <v>3134</v>
      </c>
      <c r="B3136" s="566" t="s">
        <v>25864</v>
      </c>
      <c r="C3136" s="17" t="s">
        <v>3845</v>
      </c>
      <c r="D3136" s="17">
        <f t="shared" si="92"/>
        <v>4.4400000000000022</v>
      </c>
      <c r="E3136" s="561">
        <f t="shared" si="93"/>
        <v>12223.481781376524</v>
      </c>
      <c r="F3136" s="554" t="s">
        <v>25676</v>
      </c>
      <c r="G3136" s="3" t="s">
        <v>25844</v>
      </c>
      <c r="H3136" s="338">
        <v>1.7975708502024299</v>
      </c>
    </row>
    <row r="3137" spans="1:8" ht="15.75">
      <c r="A3137" s="530">
        <v>3135</v>
      </c>
      <c r="B3137" s="566" t="s">
        <v>25865</v>
      </c>
      <c r="C3137" s="17" t="s">
        <v>3845</v>
      </c>
      <c r="D3137" s="17">
        <f t="shared" si="92"/>
        <v>3.8500000000000112</v>
      </c>
      <c r="E3137" s="561">
        <f t="shared" si="93"/>
        <v>10599.19028340084</v>
      </c>
      <c r="F3137" s="554" t="s">
        <v>25677</v>
      </c>
      <c r="G3137" s="3" t="s">
        <v>25844</v>
      </c>
      <c r="H3137" s="338">
        <v>1.5587044534412999</v>
      </c>
    </row>
    <row r="3138" spans="1:8" ht="15.75">
      <c r="A3138" s="530">
        <v>3136</v>
      </c>
      <c r="B3138" s="566" t="s">
        <v>7901</v>
      </c>
      <c r="C3138" s="17" t="s">
        <v>3845</v>
      </c>
      <c r="D3138" s="17">
        <f t="shared" si="92"/>
        <v>4.4400000000000022</v>
      </c>
      <c r="E3138" s="561">
        <f t="shared" si="93"/>
        <v>12223.481781376524</v>
      </c>
      <c r="F3138" s="554" t="s">
        <v>25679</v>
      </c>
      <c r="G3138" s="3" t="s">
        <v>25844</v>
      </c>
      <c r="H3138" s="338">
        <v>1.7975708502024299</v>
      </c>
    </row>
    <row r="3139" spans="1:8" ht="15.75">
      <c r="A3139" s="530">
        <v>3137</v>
      </c>
      <c r="B3139" s="568" t="s">
        <v>25637</v>
      </c>
      <c r="C3139" s="17" t="s">
        <v>3845</v>
      </c>
      <c r="D3139" s="17">
        <f t="shared" si="92"/>
        <v>1.1200000000000008</v>
      </c>
      <c r="E3139" s="569">
        <f t="shared" si="93"/>
        <v>3083.4008097166011</v>
      </c>
      <c r="F3139" s="554" t="s">
        <v>25599</v>
      </c>
      <c r="G3139" s="3" t="s">
        <v>25866</v>
      </c>
      <c r="H3139" s="321">
        <v>0.45344129554655899</v>
      </c>
    </row>
    <row r="3140" spans="1:8" ht="15.75">
      <c r="A3140" s="526">
        <v>3138</v>
      </c>
      <c r="B3140" s="568" t="s">
        <v>13809</v>
      </c>
      <c r="C3140" s="17" t="s">
        <v>22996</v>
      </c>
      <c r="D3140" s="17">
        <f t="shared" si="92"/>
        <v>4.9400000000000004</v>
      </c>
      <c r="E3140" s="569">
        <f t="shared" si="93"/>
        <v>13600</v>
      </c>
      <c r="F3140" s="554" t="s">
        <v>25602</v>
      </c>
      <c r="G3140" s="3" t="s">
        <v>25866</v>
      </c>
      <c r="H3140" s="321">
        <v>2</v>
      </c>
    </row>
    <row r="3141" spans="1:8" ht="15.75">
      <c r="A3141" s="530">
        <v>3139</v>
      </c>
      <c r="B3141" s="568" t="s">
        <v>25867</v>
      </c>
      <c r="C3141" s="17" t="s">
        <v>3845</v>
      </c>
      <c r="D3141" s="17">
        <f t="shared" ref="D3141:D3204" si="94">H3141*2.47</f>
        <v>1.8</v>
      </c>
      <c r="E3141" s="569">
        <f t="shared" si="93"/>
        <v>4955.465587044534</v>
      </c>
      <c r="F3141" s="554" t="s">
        <v>25604</v>
      </c>
      <c r="G3141" s="3" t="s">
        <v>25866</v>
      </c>
      <c r="H3141" s="321">
        <v>0.72874493927125505</v>
      </c>
    </row>
    <row r="3142" spans="1:8" ht="15.75">
      <c r="A3142" s="530">
        <v>3140</v>
      </c>
      <c r="B3142" s="568" t="s">
        <v>25868</v>
      </c>
      <c r="C3142" s="17" t="s">
        <v>3845</v>
      </c>
      <c r="D3142" s="17">
        <f t="shared" si="94"/>
        <v>0.91000000000000014</v>
      </c>
      <c r="E3142" s="569">
        <f t="shared" si="93"/>
        <v>2505.2631578947371</v>
      </c>
      <c r="F3142" s="554" t="s">
        <v>25606</v>
      </c>
      <c r="G3142" s="3" t="s">
        <v>25866</v>
      </c>
      <c r="H3142" s="321">
        <v>0.36842105263157898</v>
      </c>
    </row>
    <row r="3143" spans="1:8" ht="15.75">
      <c r="A3143" s="530">
        <v>3141</v>
      </c>
      <c r="B3143" s="568" t="s">
        <v>25869</v>
      </c>
      <c r="C3143" s="17" t="s">
        <v>3845</v>
      </c>
      <c r="D3143" s="17">
        <f t="shared" si="94"/>
        <v>0.76000000000000079</v>
      </c>
      <c r="E3143" s="569">
        <f t="shared" si="93"/>
        <v>2092.3076923076942</v>
      </c>
      <c r="F3143" s="554" t="s">
        <v>25608</v>
      </c>
      <c r="G3143" s="3" t="s">
        <v>25866</v>
      </c>
      <c r="H3143" s="321">
        <v>0.30769230769230799</v>
      </c>
    </row>
    <row r="3144" spans="1:8" ht="15.75">
      <c r="A3144" s="526">
        <v>3142</v>
      </c>
      <c r="B3144" s="568" t="s">
        <v>25870</v>
      </c>
      <c r="C3144" s="17" t="s">
        <v>3845</v>
      </c>
      <c r="D3144" s="17">
        <f t="shared" si="94"/>
        <v>1.1500000000000004</v>
      </c>
      <c r="E3144" s="569">
        <f t="shared" si="93"/>
        <v>3165.9919028340087</v>
      </c>
      <c r="F3144" s="554" t="s">
        <v>25610</v>
      </c>
      <c r="G3144" s="3" t="s">
        <v>25866</v>
      </c>
      <c r="H3144" s="321">
        <v>0.46558704453441302</v>
      </c>
    </row>
    <row r="3145" spans="1:8" ht="15.75">
      <c r="A3145" s="530">
        <v>3143</v>
      </c>
      <c r="B3145" s="568" t="s">
        <v>25871</v>
      </c>
      <c r="C3145" s="17" t="s">
        <v>3845</v>
      </c>
      <c r="D3145" s="17">
        <f t="shared" si="94"/>
        <v>1.8400000000000007</v>
      </c>
      <c r="E3145" s="569">
        <f t="shared" si="93"/>
        <v>5065.5870445344144</v>
      </c>
      <c r="F3145" s="554" t="s">
        <v>25641</v>
      </c>
      <c r="G3145" s="3" t="s">
        <v>25866</v>
      </c>
      <c r="H3145" s="321">
        <v>0.74493927125506099</v>
      </c>
    </row>
    <row r="3146" spans="1:8" ht="15.75">
      <c r="A3146" s="530">
        <v>3144</v>
      </c>
      <c r="B3146" s="568" t="s">
        <v>25872</v>
      </c>
      <c r="C3146" s="17" t="s">
        <v>3845</v>
      </c>
      <c r="D3146" s="17">
        <f t="shared" si="94"/>
        <v>1.1200000000000008</v>
      </c>
      <c r="E3146" s="569">
        <f t="shared" si="93"/>
        <v>3083.4008097166011</v>
      </c>
      <c r="F3146" s="554" t="s">
        <v>25643</v>
      </c>
      <c r="G3146" s="3" t="s">
        <v>25866</v>
      </c>
      <c r="H3146" s="321">
        <v>0.45344129554655899</v>
      </c>
    </row>
    <row r="3147" spans="1:8" ht="15.75">
      <c r="A3147" s="530">
        <v>3145</v>
      </c>
      <c r="B3147" s="568" t="s">
        <v>25873</v>
      </c>
      <c r="C3147" s="17" t="s">
        <v>3845</v>
      </c>
      <c r="D3147" s="17">
        <f t="shared" si="94"/>
        <v>2.4299999999999993</v>
      </c>
      <c r="E3147" s="569">
        <f t="shared" si="93"/>
        <v>6689.8785425101187</v>
      </c>
      <c r="F3147" s="554" t="s">
        <v>25644</v>
      </c>
      <c r="G3147" s="3" t="s">
        <v>25866</v>
      </c>
      <c r="H3147" s="321">
        <v>0.98380566801619396</v>
      </c>
    </row>
    <row r="3148" spans="1:8" ht="15.75">
      <c r="A3148" s="526">
        <v>3146</v>
      </c>
      <c r="B3148" s="568" t="s">
        <v>25874</v>
      </c>
      <c r="C3148" s="17" t="s">
        <v>3845</v>
      </c>
      <c r="D3148" s="17">
        <f t="shared" si="94"/>
        <v>1.7500000000000002</v>
      </c>
      <c r="E3148" s="569">
        <f t="shared" si="93"/>
        <v>4817.8137651821862</v>
      </c>
      <c r="F3148" s="554" t="s">
        <v>25646</v>
      </c>
      <c r="G3148" s="3" t="s">
        <v>25866</v>
      </c>
      <c r="H3148" s="321">
        <v>0.708502024291498</v>
      </c>
    </row>
    <row r="3149" spans="1:8" ht="15.75">
      <c r="A3149" s="530">
        <v>3147</v>
      </c>
      <c r="B3149" s="568" t="s">
        <v>25875</v>
      </c>
      <c r="C3149" s="17" t="s">
        <v>3845</v>
      </c>
      <c r="D3149" s="17">
        <f t="shared" si="94"/>
        <v>1.6200000000000012</v>
      </c>
      <c r="E3149" s="569">
        <f t="shared" si="93"/>
        <v>4459.919028340084</v>
      </c>
      <c r="F3149" s="554" t="s">
        <v>25648</v>
      </c>
      <c r="G3149" s="3" t="s">
        <v>25866</v>
      </c>
      <c r="H3149" s="321">
        <v>0.65587044534412997</v>
      </c>
    </row>
    <row r="3150" spans="1:8" ht="15.75">
      <c r="A3150" s="530">
        <v>3148</v>
      </c>
      <c r="B3150" s="343" t="s">
        <v>25876</v>
      </c>
      <c r="C3150" s="17" t="s">
        <v>3845</v>
      </c>
      <c r="D3150" s="17">
        <f t="shared" si="94"/>
        <v>2.4299999999999993</v>
      </c>
      <c r="E3150" s="344">
        <f t="shared" si="93"/>
        <v>6689.8785425101187</v>
      </c>
      <c r="F3150" s="554" t="s">
        <v>23394</v>
      </c>
      <c r="G3150" s="3" t="s">
        <v>25866</v>
      </c>
      <c r="H3150" s="325">
        <v>0.98380566801619396</v>
      </c>
    </row>
    <row r="3151" spans="1:8" ht="15.75">
      <c r="A3151" s="530">
        <v>3149</v>
      </c>
      <c r="B3151" s="568" t="s">
        <v>25877</v>
      </c>
      <c r="C3151" s="17" t="s">
        <v>3845</v>
      </c>
      <c r="D3151" s="17">
        <f t="shared" si="94"/>
        <v>2.3799999999999994</v>
      </c>
      <c r="E3151" s="569">
        <f t="shared" si="93"/>
        <v>6552.2267206477718</v>
      </c>
      <c r="F3151" s="554" t="s">
        <v>25652</v>
      </c>
      <c r="G3151" s="3" t="s">
        <v>25866</v>
      </c>
      <c r="H3151" s="321">
        <v>0.96356275303643701</v>
      </c>
    </row>
    <row r="3152" spans="1:8" ht="15.75">
      <c r="A3152" s="526">
        <v>3150</v>
      </c>
      <c r="B3152" s="568" t="s">
        <v>25878</v>
      </c>
      <c r="C3152" s="17" t="s">
        <v>3845</v>
      </c>
      <c r="D3152" s="17">
        <f t="shared" si="94"/>
        <v>1.44</v>
      </c>
      <c r="E3152" s="569">
        <f t="shared" si="93"/>
        <v>3964.3724696356271</v>
      </c>
      <c r="F3152" s="554" t="s">
        <v>25654</v>
      </c>
      <c r="G3152" s="3" t="s">
        <v>25866</v>
      </c>
      <c r="H3152" s="321">
        <v>0.582995951417004</v>
      </c>
    </row>
    <row r="3153" spans="1:8" ht="15.75">
      <c r="A3153" s="530">
        <v>3151</v>
      </c>
      <c r="B3153" s="568" t="s">
        <v>25879</v>
      </c>
      <c r="C3153" s="17" t="s">
        <v>3845</v>
      </c>
      <c r="D3153" s="17">
        <f t="shared" si="94"/>
        <v>0.91000000000000014</v>
      </c>
      <c r="E3153" s="569">
        <f t="shared" si="93"/>
        <v>2505.2631578947371</v>
      </c>
      <c r="F3153" s="554" t="s">
        <v>25656</v>
      </c>
      <c r="G3153" s="3" t="s">
        <v>25866</v>
      </c>
      <c r="H3153" s="321">
        <v>0.36842105263157898</v>
      </c>
    </row>
    <row r="3154" spans="1:8" ht="15.75">
      <c r="A3154" s="530">
        <v>3152</v>
      </c>
      <c r="B3154" s="568" t="s">
        <v>25880</v>
      </c>
      <c r="C3154" s="17" t="s">
        <v>3845</v>
      </c>
      <c r="D3154" s="17">
        <f t="shared" si="94"/>
        <v>0.6400000000000009</v>
      </c>
      <c r="E3154" s="569">
        <f t="shared" si="93"/>
        <v>1761.9433198380589</v>
      </c>
      <c r="F3154" s="554" t="s">
        <v>25854</v>
      </c>
      <c r="G3154" s="3" t="s">
        <v>25866</v>
      </c>
      <c r="H3154" s="321">
        <v>0.25910931174089102</v>
      </c>
    </row>
    <row r="3155" spans="1:8" ht="15.75">
      <c r="A3155" s="530">
        <v>3153</v>
      </c>
      <c r="B3155" s="568" t="s">
        <v>25881</v>
      </c>
      <c r="C3155" s="17" t="s">
        <v>3845</v>
      </c>
      <c r="D3155" s="17">
        <f t="shared" si="94"/>
        <v>0.3899999999999994</v>
      </c>
      <c r="E3155" s="569">
        <f t="shared" si="93"/>
        <v>1073.684210526314</v>
      </c>
      <c r="F3155" s="554" t="s">
        <v>25659</v>
      </c>
      <c r="G3155" s="3" t="s">
        <v>25866</v>
      </c>
      <c r="H3155" s="321">
        <v>0.157894736842105</v>
      </c>
    </row>
    <row r="3156" spans="1:8" ht="15.75">
      <c r="A3156" s="526">
        <v>3154</v>
      </c>
      <c r="B3156" s="568" t="s">
        <v>25882</v>
      </c>
      <c r="C3156" s="17" t="s">
        <v>3845</v>
      </c>
      <c r="D3156" s="17">
        <f t="shared" si="94"/>
        <v>0.67999999999999916</v>
      </c>
      <c r="E3156" s="569">
        <f t="shared" si="93"/>
        <v>1872.0647773279329</v>
      </c>
      <c r="F3156" s="554" t="s">
        <v>25661</v>
      </c>
      <c r="G3156" s="3" t="s">
        <v>25866</v>
      </c>
      <c r="H3156" s="321">
        <v>0.27530364372469601</v>
      </c>
    </row>
    <row r="3157" spans="1:8" ht="15.75">
      <c r="A3157" s="530">
        <v>3155</v>
      </c>
      <c r="B3157" s="343" t="s">
        <v>25883</v>
      </c>
      <c r="C3157" s="17" t="s">
        <v>3845</v>
      </c>
      <c r="D3157" s="17">
        <f t="shared" si="94"/>
        <v>0.3899999999999994</v>
      </c>
      <c r="E3157" s="344">
        <f t="shared" si="93"/>
        <v>1073.684210526314</v>
      </c>
      <c r="F3157" s="554" t="s">
        <v>23394</v>
      </c>
      <c r="G3157" s="3" t="s">
        <v>25866</v>
      </c>
      <c r="H3157" s="325">
        <v>0.157894736842105</v>
      </c>
    </row>
    <row r="3158" spans="1:8" ht="15.75">
      <c r="A3158" s="530">
        <v>3156</v>
      </c>
      <c r="B3158" s="568" t="s">
        <v>25884</v>
      </c>
      <c r="C3158" s="17" t="s">
        <v>3845</v>
      </c>
      <c r="D3158" s="17">
        <f t="shared" si="94"/>
        <v>1.5300000000000005</v>
      </c>
      <c r="E3158" s="569">
        <f t="shared" si="93"/>
        <v>4212.1457489878558</v>
      </c>
      <c r="F3158" s="554" t="s">
        <v>25665</v>
      </c>
      <c r="G3158" s="3" t="s">
        <v>25866</v>
      </c>
      <c r="H3158" s="321">
        <v>0.61943319838056699</v>
      </c>
    </row>
    <row r="3159" spans="1:8" ht="15.75">
      <c r="A3159" s="530">
        <v>3157</v>
      </c>
      <c r="B3159" s="568" t="s">
        <v>25885</v>
      </c>
      <c r="C3159" s="17" t="s">
        <v>3845</v>
      </c>
      <c r="D3159" s="17">
        <f t="shared" si="94"/>
        <v>1.1299999999999999</v>
      </c>
      <c r="E3159" s="569">
        <f t="shared" si="93"/>
        <v>3110.931174089068</v>
      </c>
      <c r="F3159" s="554" t="s">
        <v>25667</v>
      </c>
      <c r="G3159" s="3" t="s">
        <v>25866</v>
      </c>
      <c r="H3159" s="321">
        <v>0.45748987854251</v>
      </c>
    </row>
    <row r="3160" spans="1:8" ht="15.75">
      <c r="A3160" s="526">
        <v>3158</v>
      </c>
      <c r="B3160" s="568" t="s">
        <v>25886</v>
      </c>
      <c r="C3160" s="17" t="s">
        <v>3845</v>
      </c>
      <c r="D3160" s="17">
        <f t="shared" si="94"/>
        <v>4.1400000000000086</v>
      </c>
      <c r="E3160" s="569">
        <f t="shared" si="93"/>
        <v>11397.570850202452</v>
      </c>
      <c r="F3160" s="554" t="s">
        <v>25859</v>
      </c>
      <c r="G3160" s="3" t="s">
        <v>25866</v>
      </c>
      <c r="H3160" s="321">
        <v>1.67611336032389</v>
      </c>
    </row>
    <row r="3161" spans="1:8" ht="15.75">
      <c r="A3161" s="530">
        <v>3159</v>
      </c>
      <c r="B3161" s="568" t="s">
        <v>25887</v>
      </c>
      <c r="C3161" s="17" t="s">
        <v>3845</v>
      </c>
      <c r="D3161" s="17">
        <f t="shared" si="94"/>
        <v>3.0900000000000056</v>
      </c>
      <c r="E3161" s="569">
        <f t="shared" si="93"/>
        <v>8506.8825910931319</v>
      </c>
      <c r="F3161" s="554" t="s">
        <v>25669</v>
      </c>
      <c r="G3161" s="3" t="s">
        <v>25866</v>
      </c>
      <c r="H3161" s="321">
        <v>1.25101214574899</v>
      </c>
    </row>
    <row r="3162" spans="1:8" ht="15.75">
      <c r="A3162" s="530">
        <v>3160</v>
      </c>
      <c r="B3162" s="568" t="s">
        <v>25888</v>
      </c>
      <c r="C3162" s="17" t="s">
        <v>3845</v>
      </c>
      <c r="D3162" s="17">
        <f t="shared" si="94"/>
        <v>3.969999999999994</v>
      </c>
      <c r="E3162" s="569">
        <f t="shared" si="93"/>
        <v>10929.554655870428</v>
      </c>
      <c r="F3162" s="554" t="s">
        <v>25671</v>
      </c>
      <c r="G3162" s="3" t="s">
        <v>25866</v>
      </c>
      <c r="H3162" s="321">
        <v>1.6072874493927101</v>
      </c>
    </row>
    <row r="3163" spans="1:8" ht="15.75">
      <c r="A3163" s="530">
        <v>3161</v>
      </c>
      <c r="B3163" s="568" t="s">
        <v>25704</v>
      </c>
      <c r="C3163" s="17" t="s">
        <v>3845</v>
      </c>
      <c r="D3163" s="17">
        <f t="shared" si="94"/>
        <v>0.6</v>
      </c>
      <c r="E3163" s="569">
        <f t="shared" si="93"/>
        <v>1651.821862348178</v>
      </c>
      <c r="F3163" s="554" t="s">
        <v>25673</v>
      </c>
      <c r="G3163" s="3" t="s">
        <v>25866</v>
      </c>
      <c r="H3163" s="321">
        <v>0.24291497975708501</v>
      </c>
    </row>
    <row r="3164" spans="1:8" ht="15.75">
      <c r="A3164" s="526">
        <v>3162</v>
      </c>
      <c r="B3164" s="568" t="s">
        <v>21895</v>
      </c>
      <c r="C3164" s="17" t="s">
        <v>3845</v>
      </c>
      <c r="D3164" s="17">
        <f t="shared" si="94"/>
        <v>3.349999999999989</v>
      </c>
      <c r="E3164" s="569">
        <f t="shared" si="93"/>
        <v>9222.6720647772963</v>
      </c>
      <c r="F3164" s="554" t="s">
        <v>25863</v>
      </c>
      <c r="G3164" s="3" t="s">
        <v>25866</v>
      </c>
      <c r="H3164" s="321">
        <v>1.3562753036437201</v>
      </c>
    </row>
    <row r="3165" spans="1:8" ht="15.75">
      <c r="A3165" s="530">
        <v>3163</v>
      </c>
      <c r="B3165" s="568" t="s">
        <v>25889</v>
      </c>
      <c r="C3165" s="17" t="s">
        <v>3845</v>
      </c>
      <c r="D3165" s="17">
        <f t="shared" si="94"/>
        <v>2.6399999999999899</v>
      </c>
      <c r="E3165" s="569">
        <f t="shared" si="93"/>
        <v>7268.0161943319554</v>
      </c>
      <c r="F3165" s="554" t="s">
        <v>25676</v>
      </c>
      <c r="G3165" s="3" t="s">
        <v>25866</v>
      </c>
      <c r="H3165" s="321">
        <v>1.06882591093117</v>
      </c>
    </row>
    <row r="3166" spans="1:8" ht="15.75">
      <c r="A3166" s="530">
        <v>3164</v>
      </c>
      <c r="B3166" s="568" t="s">
        <v>25890</v>
      </c>
      <c r="C3166" s="17" t="s">
        <v>3845</v>
      </c>
      <c r="D3166" s="17">
        <f t="shared" si="94"/>
        <v>2.5100000000000109</v>
      </c>
      <c r="E3166" s="569">
        <f t="shared" si="93"/>
        <v>6910.1214574899086</v>
      </c>
      <c r="F3166" s="554" t="s">
        <v>25677</v>
      </c>
      <c r="G3166" s="3" t="s">
        <v>25866</v>
      </c>
      <c r="H3166" s="321">
        <v>1.01619433198381</v>
      </c>
    </row>
    <row r="3167" spans="1:8" ht="15.75">
      <c r="A3167" s="530">
        <v>3165</v>
      </c>
      <c r="B3167" s="568" t="s">
        <v>25891</v>
      </c>
      <c r="C3167" s="17" t="s">
        <v>3845</v>
      </c>
      <c r="D3167" s="17">
        <f t="shared" si="94"/>
        <v>2.2900000000000014</v>
      </c>
      <c r="E3167" s="569">
        <f t="shared" si="93"/>
        <v>6304.45344129555</v>
      </c>
      <c r="F3167" s="554" t="s">
        <v>25679</v>
      </c>
      <c r="G3167" s="3" t="s">
        <v>25866</v>
      </c>
      <c r="H3167" s="321">
        <v>0.92712550607287503</v>
      </c>
    </row>
    <row r="3168" spans="1:8" ht="15.75">
      <c r="A3168" s="526">
        <v>3166</v>
      </c>
      <c r="B3168" s="568" t="s">
        <v>25892</v>
      </c>
      <c r="C3168" s="17" t="s">
        <v>3845</v>
      </c>
      <c r="D3168" s="17">
        <f t="shared" si="94"/>
        <v>1.2799999999999994</v>
      </c>
      <c r="E3168" s="569">
        <f t="shared" si="93"/>
        <v>3523.8866396761109</v>
      </c>
      <c r="F3168" s="554" t="s">
        <v>25893</v>
      </c>
      <c r="G3168" s="3" t="s">
        <v>25866</v>
      </c>
      <c r="H3168" s="321">
        <v>0.51821862348178105</v>
      </c>
    </row>
    <row r="3169" spans="1:8" ht="15.75">
      <c r="A3169" s="530">
        <v>3167</v>
      </c>
      <c r="B3169" s="568" t="s">
        <v>25894</v>
      </c>
      <c r="C3169" s="17" t="s">
        <v>3845</v>
      </c>
      <c r="D3169" s="17">
        <f t="shared" si="94"/>
        <v>2.5100000000000109</v>
      </c>
      <c r="E3169" s="569">
        <f t="shared" si="93"/>
        <v>6910.1214574899086</v>
      </c>
      <c r="F3169" s="554" t="s">
        <v>25681</v>
      </c>
      <c r="G3169" s="3" t="s">
        <v>25866</v>
      </c>
      <c r="H3169" s="321">
        <v>1.01619433198381</v>
      </c>
    </row>
    <row r="3170" spans="1:8" ht="15.75">
      <c r="A3170" s="530">
        <v>3168</v>
      </c>
      <c r="B3170" s="568" t="s">
        <v>25895</v>
      </c>
      <c r="C3170" s="17" t="s">
        <v>3845</v>
      </c>
      <c r="D3170" s="17">
        <f t="shared" si="94"/>
        <v>3.1700000000000026</v>
      </c>
      <c r="E3170" s="569">
        <f t="shared" si="93"/>
        <v>8727.1255060728799</v>
      </c>
      <c r="F3170" s="554" t="s">
        <v>25683</v>
      </c>
      <c r="G3170" s="3" t="s">
        <v>25866</v>
      </c>
      <c r="H3170" s="321">
        <v>1.2834008097166001</v>
      </c>
    </row>
    <row r="3171" spans="1:8" ht="15.75">
      <c r="A3171" s="530">
        <v>3169</v>
      </c>
      <c r="B3171" s="568" t="s">
        <v>25896</v>
      </c>
      <c r="C3171" s="17" t="s">
        <v>3845</v>
      </c>
      <c r="D3171" s="17">
        <f t="shared" si="94"/>
        <v>1.1500000000000004</v>
      </c>
      <c r="E3171" s="569">
        <f t="shared" si="93"/>
        <v>3165.9919028340087</v>
      </c>
      <c r="F3171" s="554" t="s">
        <v>25685</v>
      </c>
      <c r="G3171" s="3" t="s">
        <v>25866</v>
      </c>
      <c r="H3171" s="321">
        <v>0.46558704453441302</v>
      </c>
    </row>
    <row r="3172" spans="1:8" ht="15.75">
      <c r="A3172" s="526">
        <v>3170</v>
      </c>
      <c r="B3172" s="568" t="s">
        <v>25897</v>
      </c>
      <c r="C3172" s="17" t="s">
        <v>3845</v>
      </c>
      <c r="D3172" s="17">
        <f t="shared" si="94"/>
        <v>1.8900000000000008</v>
      </c>
      <c r="E3172" s="569">
        <f t="shared" si="93"/>
        <v>5203.2388663967631</v>
      </c>
      <c r="F3172" s="554" t="s">
        <v>25687</v>
      </c>
      <c r="G3172" s="3" t="s">
        <v>25866</v>
      </c>
      <c r="H3172" s="321">
        <v>0.76518218623481804</v>
      </c>
    </row>
    <row r="3173" spans="1:8" ht="15.75">
      <c r="A3173" s="530">
        <v>3171</v>
      </c>
      <c r="B3173" s="568" t="s">
        <v>25898</v>
      </c>
      <c r="C3173" s="17" t="s">
        <v>3845</v>
      </c>
      <c r="D3173" s="17">
        <f t="shared" si="94"/>
        <v>4.0000000000000089</v>
      </c>
      <c r="E3173" s="569">
        <f t="shared" si="93"/>
        <v>11012.145748987876</v>
      </c>
      <c r="F3173" s="554" t="s">
        <v>25688</v>
      </c>
      <c r="G3173" s="3" t="s">
        <v>25866</v>
      </c>
      <c r="H3173" s="321">
        <v>1.6194331983805701</v>
      </c>
    </row>
    <row r="3174" spans="1:8" ht="15.75">
      <c r="A3174" s="530">
        <v>3172</v>
      </c>
      <c r="B3174" s="568" t="s">
        <v>25899</v>
      </c>
      <c r="C3174" s="17" t="s">
        <v>3845</v>
      </c>
      <c r="D3174" s="17">
        <f t="shared" si="94"/>
        <v>2.3299999999999996</v>
      </c>
      <c r="E3174" s="569">
        <f t="shared" ref="E3174:E3237" si="95">H3174*6800</f>
        <v>6414.574898785424</v>
      </c>
      <c r="F3174" s="554" t="s">
        <v>25690</v>
      </c>
      <c r="G3174" s="3" t="s">
        <v>25866</v>
      </c>
      <c r="H3174" s="321">
        <v>0.94331983805667996</v>
      </c>
    </row>
    <row r="3175" spans="1:8" ht="15.75">
      <c r="A3175" s="530">
        <v>3173</v>
      </c>
      <c r="B3175" s="568" t="s">
        <v>25900</v>
      </c>
      <c r="C3175" s="17" t="s">
        <v>3845</v>
      </c>
      <c r="D3175" s="17">
        <f t="shared" si="94"/>
        <v>2.1300000000000003</v>
      </c>
      <c r="E3175" s="569">
        <f t="shared" si="95"/>
        <v>5863.9676113360338</v>
      </c>
      <c r="F3175" s="554" t="s">
        <v>25901</v>
      </c>
      <c r="G3175" s="3" t="s">
        <v>25866</v>
      </c>
      <c r="H3175" s="321">
        <v>0.86234817813765197</v>
      </c>
    </row>
    <row r="3176" spans="1:8" ht="15.75">
      <c r="A3176" s="526">
        <v>3174</v>
      </c>
      <c r="B3176" s="568" t="s">
        <v>25902</v>
      </c>
      <c r="C3176" s="17" t="s">
        <v>3845</v>
      </c>
      <c r="D3176" s="17">
        <f t="shared" si="94"/>
        <v>0.6400000000000009</v>
      </c>
      <c r="E3176" s="569">
        <f t="shared" si="95"/>
        <v>1761.9433198380589</v>
      </c>
      <c r="F3176" s="554" t="s">
        <v>25693</v>
      </c>
      <c r="G3176" s="3" t="s">
        <v>25866</v>
      </c>
      <c r="H3176" s="321">
        <v>0.25910931174089102</v>
      </c>
    </row>
    <row r="3177" spans="1:8" ht="15.75">
      <c r="A3177" s="530">
        <v>3175</v>
      </c>
      <c r="B3177" s="568" t="s">
        <v>25765</v>
      </c>
      <c r="C3177" s="17" t="s">
        <v>3845</v>
      </c>
      <c r="D3177" s="17">
        <f t="shared" si="94"/>
        <v>1.1200000000000008</v>
      </c>
      <c r="E3177" s="569">
        <f t="shared" si="95"/>
        <v>3083.4008097166011</v>
      </c>
      <c r="F3177" s="554" t="s">
        <v>25695</v>
      </c>
      <c r="G3177" s="3" t="s">
        <v>25866</v>
      </c>
      <c r="H3177" s="321">
        <v>0.45344129554655899</v>
      </c>
    </row>
    <row r="3178" spans="1:8" ht="15.75">
      <c r="A3178" s="530">
        <v>3176</v>
      </c>
      <c r="B3178" s="568" t="s">
        <v>25903</v>
      </c>
      <c r="C3178" s="17" t="s">
        <v>3845</v>
      </c>
      <c r="D3178" s="17">
        <f t="shared" si="94"/>
        <v>3.7400000000000007</v>
      </c>
      <c r="E3178" s="569">
        <f t="shared" si="95"/>
        <v>10296.356275303644</v>
      </c>
      <c r="F3178" s="554" t="s">
        <v>25904</v>
      </c>
      <c r="G3178" s="3" t="s">
        <v>25866</v>
      </c>
      <c r="H3178" s="321">
        <v>1.51417004048583</v>
      </c>
    </row>
    <row r="3179" spans="1:8" ht="15.75">
      <c r="A3179" s="530">
        <v>3177</v>
      </c>
      <c r="B3179" s="568" t="s">
        <v>25905</v>
      </c>
      <c r="C3179" s="17" t="s">
        <v>3845</v>
      </c>
      <c r="D3179" s="17">
        <f t="shared" si="94"/>
        <v>1.5800000000000005</v>
      </c>
      <c r="E3179" s="569">
        <f t="shared" si="95"/>
        <v>4349.7975708502036</v>
      </c>
      <c r="F3179" s="554" t="s">
        <v>25697</v>
      </c>
      <c r="G3179" s="3" t="s">
        <v>25866</v>
      </c>
      <c r="H3179" s="321">
        <v>0.63967611336032404</v>
      </c>
    </row>
    <row r="3180" spans="1:8" ht="15.75">
      <c r="A3180" s="526">
        <v>3178</v>
      </c>
      <c r="B3180" s="568" t="s">
        <v>25906</v>
      </c>
      <c r="C3180" s="17" t="s">
        <v>3845</v>
      </c>
      <c r="D3180" s="17">
        <f t="shared" si="94"/>
        <v>1.1299999999999999</v>
      </c>
      <c r="E3180" s="569">
        <f t="shared" si="95"/>
        <v>3110.931174089068</v>
      </c>
      <c r="F3180" s="554" t="s">
        <v>25699</v>
      </c>
      <c r="G3180" s="3" t="s">
        <v>25866</v>
      </c>
      <c r="H3180" s="321">
        <v>0.45748987854251</v>
      </c>
    </row>
    <row r="3181" spans="1:8" ht="15.75">
      <c r="A3181" s="530">
        <v>3179</v>
      </c>
      <c r="B3181" s="568" t="s">
        <v>25907</v>
      </c>
      <c r="C3181" s="17" t="s">
        <v>3845</v>
      </c>
      <c r="D3181" s="17">
        <f t="shared" si="94"/>
        <v>1.9799999999999989</v>
      </c>
      <c r="E3181" s="569">
        <f t="shared" si="95"/>
        <v>5451.012145748984</v>
      </c>
      <c r="F3181" s="554" t="s">
        <v>25701</v>
      </c>
      <c r="G3181" s="3" t="s">
        <v>25866</v>
      </c>
      <c r="H3181" s="321">
        <v>0.80161943319838003</v>
      </c>
    </row>
    <row r="3182" spans="1:8" ht="15.75">
      <c r="A3182" s="530">
        <v>3180</v>
      </c>
      <c r="B3182" s="568" t="s">
        <v>25908</v>
      </c>
      <c r="C3182" s="17" t="s">
        <v>3845</v>
      </c>
      <c r="D3182" s="17">
        <f t="shared" si="94"/>
        <v>0.1399999999999999</v>
      </c>
      <c r="E3182" s="569">
        <f t="shared" si="95"/>
        <v>385.42510121457462</v>
      </c>
      <c r="F3182" s="554" t="s">
        <v>25703</v>
      </c>
      <c r="G3182" s="3" t="s">
        <v>25866</v>
      </c>
      <c r="H3182" s="321">
        <v>5.6680161943319797E-2</v>
      </c>
    </row>
    <row r="3183" spans="1:8" ht="15.75">
      <c r="A3183" s="530">
        <v>3181</v>
      </c>
      <c r="B3183" s="568" t="s">
        <v>25909</v>
      </c>
      <c r="C3183" s="17" t="s">
        <v>3845</v>
      </c>
      <c r="D3183" s="17">
        <f t="shared" si="94"/>
        <v>1.9400000000000004</v>
      </c>
      <c r="E3183" s="569">
        <f t="shared" si="95"/>
        <v>5340.89068825911</v>
      </c>
      <c r="F3183" s="554" t="s">
        <v>25705</v>
      </c>
      <c r="G3183" s="3" t="s">
        <v>25866</v>
      </c>
      <c r="H3183" s="321">
        <v>0.78542510121457498</v>
      </c>
    </row>
    <row r="3184" spans="1:8" ht="15.75">
      <c r="A3184" s="526">
        <v>3182</v>
      </c>
      <c r="B3184" s="568" t="s">
        <v>25910</v>
      </c>
      <c r="C3184" s="17" t="s">
        <v>3845</v>
      </c>
      <c r="D3184" s="17">
        <f t="shared" si="94"/>
        <v>4.59</v>
      </c>
      <c r="E3184" s="569">
        <f t="shared" si="95"/>
        <v>12636.43724696356</v>
      </c>
      <c r="F3184" s="554" t="s">
        <v>25707</v>
      </c>
      <c r="G3184" s="3" t="s">
        <v>25866</v>
      </c>
      <c r="H3184" s="321">
        <v>1.8582995951417001</v>
      </c>
    </row>
    <row r="3185" spans="1:8" ht="15.75">
      <c r="A3185" s="530">
        <v>3183</v>
      </c>
      <c r="B3185" s="568" t="s">
        <v>12357</v>
      </c>
      <c r="C3185" s="17" t="s">
        <v>3845</v>
      </c>
      <c r="D3185" s="17">
        <f t="shared" si="94"/>
        <v>1.6800000000000002</v>
      </c>
      <c r="E3185" s="569">
        <f t="shared" si="95"/>
        <v>4625.1012145748982</v>
      </c>
      <c r="F3185" s="554" t="s">
        <v>25709</v>
      </c>
      <c r="G3185" s="3" t="s">
        <v>25866</v>
      </c>
      <c r="H3185" s="321">
        <v>0.68016194331983804</v>
      </c>
    </row>
    <row r="3186" spans="1:8" ht="15.75">
      <c r="A3186" s="530">
        <v>3184</v>
      </c>
      <c r="B3186" s="568" t="s">
        <v>25911</v>
      </c>
      <c r="C3186" s="17" t="s">
        <v>3845</v>
      </c>
      <c r="D3186" s="17">
        <f t="shared" si="94"/>
        <v>3.1099999999999985</v>
      </c>
      <c r="E3186" s="569">
        <f t="shared" si="95"/>
        <v>8561.943319838052</v>
      </c>
      <c r="F3186" s="554" t="s">
        <v>25711</v>
      </c>
      <c r="G3186" s="3" t="s">
        <v>25866</v>
      </c>
      <c r="H3186" s="321">
        <v>1.25910931174089</v>
      </c>
    </row>
    <row r="3187" spans="1:8" ht="15.75">
      <c r="A3187" s="530">
        <v>3185</v>
      </c>
      <c r="B3187" s="568" t="s">
        <v>25912</v>
      </c>
      <c r="C3187" s="17" t="s">
        <v>3845</v>
      </c>
      <c r="D3187" s="17">
        <f t="shared" si="94"/>
        <v>0.06</v>
      </c>
      <c r="E3187" s="569">
        <f t="shared" si="95"/>
        <v>165.18218623481781</v>
      </c>
      <c r="F3187" s="554" t="s">
        <v>25713</v>
      </c>
      <c r="G3187" s="3" t="s">
        <v>25866</v>
      </c>
      <c r="H3187" s="321">
        <v>2.4291497975708499E-2</v>
      </c>
    </row>
    <row r="3188" spans="1:8" ht="15.75">
      <c r="A3188" s="526">
        <v>3186</v>
      </c>
      <c r="B3188" s="568" t="s">
        <v>25913</v>
      </c>
      <c r="C3188" s="17" t="s">
        <v>3845</v>
      </c>
      <c r="D3188" s="17">
        <f t="shared" si="94"/>
        <v>3.1000000000000019</v>
      </c>
      <c r="E3188" s="569">
        <f t="shared" si="95"/>
        <v>8534.4129554655919</v>
      </c>
      <c r="F3188" s="554" t="s">
        <v>25715</v>
      </c>
      <c r="G3188" s="3" t="s">
        <v>25866</v>
      </c>
      <c r="H3188" s="321">
        <v>1.25506072874494</v>
      </c>
    </row>
    <row r="3189" spans="1:8" ht="15.75">
      <c r="A3189" s="530">
        <v>3187</v>
      </c>
      <c r="B3189" s="568" t="s">
        <v>25914</v>
      </c>
      <c r="C3189" s="17" t="s">
        <v>3845</v>
      </c>
      <c r="D3189" s="17">
        <f t="shared" si="94"/>
        <v>0.91000000000000014</v>
      </c>
      <c r="E3189" s="569">
        <f t="shared" si="95"/>
        <v>2505.2631578947371</v>
      </c>
      <c r="F3189" s="554" t="s">
        <v>25717</v>
      </c>
      <c r="G3189" s="3" t="s">
        <v>25866</v>
      </c>
      <c r="H3189" s="321">
        <v>0.36842105263157898</v>
      </c>
    </row>
    <row r="3190" spans="1:8" ht="15.75">
      <c r="A3190" s="530">
        <v>3188</v>
      </c>
      <c r="B3190" s="568" t="s">
        <v>25915</v>
      </c>
      <c r="C3190" s="17" t="s">
        <v>3845</v>
      </c>
      <c r="D3190" s="17">
        <f t="shared" si="94"/>
        <v>1.5399999999999996</v>
      </c>
      <c r="E3190" s="569">
        <f t="shared" si="95"/>
        <v>4239.6761133603222</v>
      </c>
      <c r="F3190" s="554" t="s">
        <v>25719</v>
      </c>
      <c r="G3190" s="3" t="s">
        <v>25866</v>
      </c>
      <c r="H3190" s="321">
        <v>0.623481781376518</v>
      </c>
    </row>
    <row r="3191" spans="1:8" ht="15.75">
      <c r="A3191" s="530">
        <v>3189</v>
      </c>
      <c r="B3191" s="568" t="s">
        <v>25916</v>
      </c>
      <c r="C3191" s="17" t="s">
        <v>3845</v>
      </c>
      <c r="D3191" s="17">
        <f t="shared" si="94"/>
        <v>3.0900000000000056</v>
      </c>
      <c r="E3191" s="569">
        <f t="shared" si="95"/>
        <v>8506.8825910931319</v>
      </c>
      <c r="F3191" s="554" t="s">
        <v>25721</v>
      </c>
      <c r="G3191" s="3" t="s">
        <v>25866</v>
      </c>
      <c r="H3191" s="321">
        <v>1.25101214574899</v>
      </c>
    </row>
    <row r="3192" spans="1:8" ht="15.75">
      <c r="A3192" s="526">
        <v>3190</v>
      </c>
      <c r="B3192" s="568" t="s">
        <v>14667</v>
      </c>
      <c r="C3192" s="17" t="s">
        <v>3845</v>
      </c>
      <c r="D3192" s="17">
        <f t="shared" si="94"/>
        <v>3.0900000000000056</v>
      </c>
      <c r="E3192" s="569">
        <f t="shared" si="95"/>
        <v>8506.8825910931319</v>
      </c>
      <c r="F3192" s="554" t="s">
        <v>25723</v>
      </c>
      <c r="G3192" s="3" t="s">
        <v>25866</v>
      </c>
      <c r="H3192" s="321">
        <v>1.25101214574899</v>
      </c>
    </row>
    <row r="3193" spans="1:8" ht="15.75">
      <c r="A3193" s="530">
        <v>3191</v>
      </c>
      <c r="B3193" s="568" t="s">
        <v>25917</v>
      </c>
      <c r="C3193" s="17" t="s">
        <v>3845</v>
      </c>
      <c r="D3193" s="17">
        <f t="shared" si="94"/>
        <v>1.1700000000000006</v>
      </c>
      <c r="E3193" s="569">
        <f t="shared" si="95"/>
        <v>3221.0526315789489</v>
      </c>
      <c r="F3193" s="554" t="s">
        <v>25725</v>
      </c>
      <c r="G3193" s="3" t="s">
        <v>25866</v>
      </c>
      <c r="H3193" s="321">
        <v>0.47368421052631599</v>
      </c>
    </row>
    <row r="3194" spans="1:8" ht="15.75">
      <c r="A3194" s="530">
        <v>3192</v>
      </c>
      <c r="B3194" s="568" t="s">
        <v>25918</v>
      </c>
      <c r="C3194" s="17" t="s">
        <v>3845</v>
      </c>
      <c r="D3194" s="17">
        <f t="shared" si="94"/>
        <v>0.91000000000000014</v>
      </c>
      <c r="E3194" s="569">
        <f t="shared" si="95"/>
        <v>2505.2631578947371</v>
      </c>
      <c r="F3194" s="554" t="s">
        <v>25727</v>
      </c>
      <c r="G3194" s="3" t="s">
        <v>25866</v>
      </c>
      <c r="H3194" s="321">
        <v>0.36842105263157898</v>
      </c>
    </row>
    <row r="3195" spans="1:8" ht="15.75">
      <c r="A3195" s="530">
        <v>3193</v>
      </c>
      <c r="B3195" s="568" t="s">
        <v>23239</v>
      </c>
      <c r="C3195" s="17" t="s">
        <v>3845</v>
      </c>
      <c r="D3195" s="17">
        <f t="shared" si="94"/>
        <v>0.48</v>
      </c>
      <c r="E3195" s="569">
        <f t="shared" si="95"/>
        <v>1321.4574898785424</v>
      </c>
      <c r="F3195" s="554" t="s">
        <v>25729</v>
      </c>
      <c r="G3195" s="3" t="s">
        <v>25866</v>
      </c>
      <c r="H3195" s="321">
        <v>0.19433198380566799</v>
      </c>
    </row>
    <row r="3196" spans="1:8" ht="15.75">
      <c r="A3196" s="526">
        <v>3194</v>
      </c>
      <c r="B3196" s="568" t="s">
        <v>25628</v>
      </c>
      <c r="C3196" s="17" t="s">
        <v>3845</v>
      </c>
      <c r="D3196" s="17">
        <f t="shared" si="94"/>
        <v>1.4999999999999987</v>
      </c>
      <c r="E3196" s="569">
        <f t="shared" si="95"/>
        <v>4129.5546558704409</v>
      </c>
      <c r="F3196" s="554" t="s">
        <v>25731</v>
      </c>
      <c r="G3196" s="3" t="s">
        <v>25866</v>
      </c>
      <c r="H3196" s="321">
        <v>0.60728744939271195</v>
      </c>
    </row>
    <row r="3197" spans="1:8" ht="15.75">
      <c r="A3197" s="530">
        <v>3195</v>
      </c>
      <c r="B3197" s="568" t="s">
        <v>25919</v>
      </c>
      <c r="C3197" s="17" t="s">
        <v>3845</v>
      </c>
      <c r="D3197" s="17">
        <f t="shared" si="94"/>
        <v>3.1000000000000019</v>
      </c>
      <c r="E3197" s="569">
        <f t="shared" si="95"/>
        <v>8534.4129554655919</v>
      </c>
      <c r="F3197" s="554" t="s">
        <v>25733</v>
      </c>
      <c r="G3197" s="3" t="s">
        <v>25866</v>
      </c>
      <c r="H3197" s="321">
        <v>1.25506072874494</v>
      </c>
    </row>
    <row r="3198" spans="1:8" ht="15.75">
      <c r="A3198" s="530">
        <v>3196</v>
      </c>
      <c r="B3198" s="568" t="s">
        <v>25632</v>
      </c>
      <c r="C3198" s="17" t="s">
        <v>3845</v>
      </c>
      <c r="D3198" s="17">
        <f t="shared" si="94"/>
        <v>0.52000000000000079</v>
      </c>
      <c r="E3198" s="569">
        <f t="shared" si="95"/>
        <v>1431.5789473684233</v>
      </c>
      <c r="F3198" s="554" t="s">
        <v>25735</v>
      </c>
      <c r="G3198" s="3" t="s">
        <v>25866</v>
      </c>
      <c r="H3198" s="321">
        <v>0.21052631578947401</v>
      </c>
    </row>
    <row r="3199" spans="1:8" ht="15.75">
      <c r="A3199" s="530">
        <v>3197</v>
      </c>
      <c r="B3199" s="568" t="s">
        <v>25920</v>
      </c>
      <c r="C3199" s="17" t="s">
        <v>3845</v>
      </c>
      <c r="D3199" s="17">
        <f t="shared" si="94"/>
        <v>1.7500000000000002</v>
      </c>
      <c r="E3199" s="569">
        <f t="shared" si="95"/>
        <v>4817.8137651821862</v>
      </c>
      <c r="F3199" s="554" t="s">
        <v>25737</v>
      </c>
      <c r="G3199" s="3" t="s">
        <v>25866</v>
      </c>
      <c r="H3199" s="321">
        <v>0.708502024291498</v>
      </c>
    </row>
    <row r="3200" spans="1:8" ht="15.75">
      <c r="A3200" s="526">
        <v>3198</v>
      </c>
      <c r="B3200" s="568" t="s">
        <v>25921</v>
      </c>
      <c r="C3200" s="17" t="s">
        <v>3845</v>
      </c>
      <c r="D3200" s="17">
        <f t="shared" si="94"/>
        <v>0.3899999999999994</v>
      </c>
      <c r="E3200" s="569">
        <f t="shared" si="95"/>
        <v>1073.684210526314</v>
      </c>
      <c r="F3200" s="554" t="s">
        <v>25739</v>
      </c>
      <c r="G3200" s="3" t="s">
        <v>25866</v>
      </c>
      <c r="H3200" s="321">
        <v>0.157894736842105</v>
      </c>
    </row>
    <row r="3201" spans="1:8" ht="15.75">
      <c r="A3201" s="530">
        <v>3199</v>
      </c>
      <c r="B3201" s="570" t="s">
        <v>25922</v>
      </c>
      <c r="C3201" s="17" t="s">
        <v>3845</v>
      </c>
      <c r="D3201" s="17">
        <f t="shared" si="94"/>
        <v>0.38000000000000039</v>
      </c>
      <c r="E3201" s="569">
        <f t="shared" si="95"/>
        <v>1046.1538461538471</v>
      </c>
      <c r="F3201" s="554" t="s">
        <v>25923</v>
      </c>
      <c r="G3201" s="3" t="s">
        <v>25924</v>
      </c>
      <c r="H3201" s="321">
        <v>0.15384615384615399</v>
      </c>
    </row>
    <row r="3202" spans="1:8" ht="15.75">
      <c r="A3202" s="530">
        <v>3200</v>
      </c>
      <c r="B3202" s="570" t="s">
        <v>25925</v>
      </c>
      <c r="C3202" s="17" t="s">
        <v>3845</v>
      </c>
      <c r="D3202" s="17">
        <f t="shared" si="94"/>
        <v>2.4</v>
      </c>
      <c r="E3202" s="569">
        <f t="shared" si="95"/>
        <v>6607.287449392712</v>
      </c>
      <c r="F3202" s="554" t="s">
        <v>25926</v>
      </c>
      <c r="G3202" s="3" t="s">
        <v>25924</v>
      </c>
      <c r="H3202" s="321">
        <v>0.97165991902834004</v>
      </c>
    </row>
    <row r="3203" spans="1:8" ht="15.75">
      <c r="A3203" s="530">
        <v>3201</v>
      </c>
      <c r="B3203" s="570" t="s">
        <v>25927</v>
      </c>
      <c r="C3203" s="17" t="s">
        <v>3845</v>
      </c>
      <c r="D3203" s="17">
        <f t="shared" si="94"/>
        <v>1.9099999999999984</v>
      </c>
      <c r="E3203" s="569">
        <f t="shared" si="95"/>
        <v>5258.299595141696</v>
      </c>
      <c r="F3203" s="554" t="s">
        <v>25928</v>
      </c>
      <c r="G3203" s="3" t="s">
        <v>25924</v>
      </c>
      <c r="H3203" s="321">
        <v>0.77327935222671995</v>
      </c>
    </row>
    <row r="3204" spans="1:8" ht="15.75">
      <c r="A3204" s="526">
        <v>3202</v>
      </c>
      <c r="B3204" s="570" t="s">
        <v>25929</v>
      </c>
      <c r="C3204" s="17" t="s">
        <v>3845</v>
      </c>
      <c r="D3204" s="17">
        <f t="shared" si="94"/>
        <v>0.67000000000000015</v>
      </c>
      <c r="E3204" s="569">
        <f t="shared" si="95"/>
        <v>1844.534412955466</v>
      </c>
      <c r="F3204" s="554" t="s">
        <v>25930</v>
      </c>
      <c r="G3204" s="3" t="s">
        <v>25924</v>
      </c>
      <c r="H3204" s="321">
        <v>0.271255060728745</v>
      </c>
    </row>
    <row r="3205" spans="1:8" ht="15.75">
      <c r="A3205" s="530">
        <v>3203</v>
      </c>
      <c r="B3205" s="570" t="s">
        <v>24499</v>
      </c>
      <c r="C3205" s="17" t="s">
        <v>3845</v>
      </c>
      <c r="D3205" s="17">
        <f t="shared" ref="D3205:D3268" si="96">H3205*2.47</f>
        <v>2.169999999999999</v>
      </c>
      <c r="E3205" s="569">
        <f t="shared" si="95"/>
        <v>5974.0890688259078</v>
      </c>
      <c r="F3205" s="554" t="s">
        <v>25931</v>
      </c>
      <c r="G3205" s="3" t="s">
        <v>25924</v>
      </c>
      <c r="H3205" s="321">
        <v>0.87854251012145701</v>
      </c>
    </row>
    <row r="3206" spans="1:8" ht="15.75">
      <c r="A3206" s="530">
        <v>3204</v>
      </c>
      <c r="B3206" s="570" t="s">
        <v>25932</v>
      </c>
      <c r="C3206" s="17" t="s">
        <v>22996</v>
      </c>
      <c r="D3206" s="17">
        <f t="shared" si="96"/>
        <v>4.9400000000000004</v>
      </c>
      <c r="E3206" s="569">
        <f t="shared" si="95"/>
        <v>13600</v>
      </c>
      <c r="F3206" s="554" t="s">
        <v>25933</v>
      </c>
      <c r="G3206" s="3" t="s">
        <v>25924</v>
      </c>
      <c r="H3206" s="321">
        <v>2</v>
      </c>
    </row>
    <row r="3207" spans="1:8" ht="15.75">
      <c r="A3207" s="530">
        <v>3205</v>
      </c>
      <c r="B3207" s="570" t="s">
        <v>25934</v>
      </c>
      <c r="C3207" s="17" t="s">
        <v>3845</v>
      </c>
      <c r="D3207" s="17">
        <f t="shared" si="96"/>
        <v>3.2400000000000024</v>
      </c>
      <c r="E3207" s="569">
        <f t="shared" si="95"/>
        <v>8919.8380566801679</v>
      </c>
      <c r="F3207" s="554" t="s">
        <v>25935</v>
      </c>
      <c r="G3207" s="3" t="s">
        <v>25924</v>
      </c>
      <c r="H3207" s="321">
        <v>1.3117408906882599</v>
      </c>
    </row>
    <row r="3208" spans="1:8" ht="15.75">
      <c r="A3208" s="526">
        <v>3206</v>
      </c>
      <c r="B3208" s="570" t="s">
        <v>25936</v>
      </c>
      <c r="C3208" s="17" t="s">
        <v>3845</v>
      </c>
      <c r="D3208" s="17">
        <f t="shared" si="96"/>
        <v>2.0600000000000005</v>
      </c>
      <c r="E3208" s="569">
        <f t="shared" si="95"/>
        <v>5671.2550607287458</v>
      </c>
      <c r="F3208" s="554" t="s">
        <v>25937</v>
      </c>
      <c r="G3208" s="3" t="s">
        <v>25924</v>
      </c>
      <c r="H3208" s="321">
        <v>0.834008097165992</v>
      </c>
    </row>
    <row r="3209" spans="1:8" ht="15.75">
      <c r="A3209" s="530">
        <v>3207</v>
      </c>
      <c r="B3209" s="570" t="s">
        <v>5401</v>
      </c>
      <c r="C3209" s="17" t="s">
        <v>3845</v>
      </c>
      <c r="D3209" s="17">
        <f t="shared" si="96"/>
        <v>1.9099999999999984</v>
      </c>
      <c r="E3209" s="569">
        <f t="shared" si="95"/>
        <v>5258.299595141696</v>
      </c>
      <c r="F3209" s="554" t="s">
        <v>25938</v>
      </c>
      <c r="G3209" s="3" t="s">
        <v>25924</v>
      </c>
      <c r="H3209" s="321">
        <v>0.77327935222671995</v>
      </c>
    </row>
    <row r="3210" spans="1:8" ht="15.75">
      <c r="A3210" s="530">
        <v>3208</v>
      </c>
      <c r="B3210" s="570" t="s">
        <v>25939</v>
      </c>
      <c r="C3210" s="17" t="s">
        <v>22996</v>
      </c>
      <c r="D3210" s="17">
        <f t="shared" si="96"/>
        <v>4.9400000000000004</v>
      </c>
      <c r="E3210" s="569">
        <f t="shared" si="95"/>
        <v>13600</v>
      </c>
      <c r="F3210" s="554" t="s">
        <v>25940</v>
      </c>
      <c r="G3210" s="3" t="s">
        <v>25924</v>
      </c>
      <c r="H3210" s="321">
        <v>2</v>
      </c>
    </row>
    <row r="3211" spans="1:8" ht="15.75">
      <c r="A3211" s="530">
        <v>3209</v>
      </c>
      <c r="B3211" s="570" t="s">
        <v>25941</v>
      </c>
      <c r="C3211" s="17" t="s">
        <v>3845</v>
      </c>
      <c r="D3211" s="17">
        <f t="shared" si="96"/>
        <v>3.9799999999999907</v>
      </c>
      <c r="E3211" s="569">
        <f t="shared" si="95"/>
        <v>10957.085020242888</v>
      </c>
      <c r="F3211" s="554" t="s">
        <v>25942</v>
      </c>
      <c r="G3211" s="3" t="s">
        <v>25924</v>
      </c>
      <c r="H3211" s="321">
        <v>1.6113360323886601</v>
      </c>
    </row>
    <row r="3212" spans="1:8" ht="15.75">
      <c r="A3212" s="526">
        <v>3210</v>
      </c>
      <c r="B3212" s="570" t="s">
        <v>25943</v>
      </c>
      <c r="C3212" s="17" t="s">
        <v>3845</v>
      </c>
      <c r="D3212" s="17">
        <f t="shared" si="96"/>
        <v>1.7599999999999991</v>
      </c>
      <c r="E3212" s="569">
        <f t="shared" si="95"/>
        <v>4845.3441295546536</v>
      </c>
      <c r="F3212" s="554" t="s">
        <v>25944</v>
      </c>
      <c r="G3212" s="3" t="s">
        <v>25924</v>
      </c>
      <c r="H3212" s="321">
        <v>0.71255060728744901</v>
      </c>
    </row>
    <row r="3213" spans="1:8" ht="15.75">
      <c r="A3213" s="530">
        <v>3211</v>
      </c>
      <c r="B3213" s="570" t="s">
        <v>25945</v>
      </c>
      <c r="C3213" s="17" t="s">
        <v>3845</v>
      </c>
      <c r="D3213" s="17">
        <f t="shared" si="96"/>
        <v>2.5699999999999896</v>
      </c>
      <c r="E3213" s="569">
        <f t="shared" si="95"/>
        <v>7075.3036437246674</v>
      </c>
      <c r="F3213" s="554" t="s">
        <v>25946</v>
      </c>
      <c r="G3213" s="3" t="s">
        <v>25924</v>
      </c>
      <c r="H3213" s="321">
        <v>1.0404858299595099</v>
      </c>
    </row>
    <row r="3214" spans="1:8" ht="15.75">
      <c r="A3214" s="530">
        <v>3212</v>
      </c>
      <c r="B3214" s="570" t="s">
        <v>25947</v>
      </c>
      <c r="C3214" s="17" t="s">
        <v>3845</v>
      </c>
      <c r="D3214" s="17">
        <f t="shared" si="96"/>
        <v>0.31000000000000022</v>
      </c>
      <c r="E3214" s="569">
        <f t="shared" si="95"/>
        <v>853.44129554655922</v>
      </c>
      <c r="F3214" s="554" t="s">
        <v>25948</v>
      </c>
      <c r="G3214" s="3" t="s">
        <v>25924</v>
      </c>
      <c r="H3214" s="321">
        <v>0.125506072874494</v>
      </c>
    </row>
    <row r="3215" spans="1:8" ht="15.75">
      <c r="A3215" s="530">
        <v>3213</v>
      </c>
      <c r="B3215" s="570" t="s">
        <v>25949</v>
      </c>
      <c r="C3215" s="17" t="s">
        <v>3845</v>
      </c>
      <c r="D3215" s="17">
        <f t="shared" si="96"/>
        <v>2.1300000000000003</v>
      </c>
      <c r="E3215" s="569">
        <f t="shared" si="95"/>
        <v>5863.9676113360338</v>
      </c>
      <c r="F3215" s="554" t="s">
        <v>25950</v>
      </c>
      <c r="G3215" s="3" t="s">
        <v>25924</v>
      </c>
      <c r="H3215" s="321">
        <v>0.86234817813765197</v>
      </c>
    </row>
    <row r="3216" spans="1:8" ht="15.75">
      <c r="A3216" s="526">
        <v>3214</v>
      </c>
      <c r="B3216" s="570" t="s">
        <v>25951</v>
      </c>
      <c r="C3216" s="17" t="s">
        <v>22996</v>
      </c>
      <c r="D3216" s="17">
        <f t="shared" si="96"/>
        <v>4.9400000000000004</v>
      </c>
      <c r="E3216" s="569">
        <f t="shared" si="95"/>
        <v>13600</v>
      </c>
      <c r="F3216" s="554" t="s">
        <v>25952</v>
      </c>
      <c r="G3216" s="3" t="s">
        <v>25924</v>
      </c>
      <c r="H3216" s="321">
        <v>2</v>
      </c>
    </row>
    <row r="3217" spans="1:8" ht="15.75">
      <c r="A3217" s="530">
        <v>3215</v>
      </c>
      <c r="B3217" s="570" t="s">
        <v>23682</v>
      </c>
      <c r="C3217" s="17" t="s">
        <v>3845</v>
      </c>
      <c r="D3217" s="17">
        <f t="shared" si="96"/>
        <v>1.3199999999999998</v>
      </c>
      <c r="E3217" s="569">
        <f t="shared" si="95"/>
        <v>3634.0080971659913</v>
      </c>
      <c r="F3217" s="554" t="s">
        <v>25953</v>
      </c>
      <c r="G3217" s="3" t="s">
        <v>25924</v>
      </c>
      <c r="H3217" s="321">
        <v>0.53441295546558698</v>
      </c>
    </row>
    <row r="3218" spans="1:8" ht="15.75">
      <c r="A3218" s="530">
        <v>3216</v>
      </c>
      <c r="B3218" s="570" t="s">
        <v>25954</v>
      </c>
      <c r="C3218" s="17" t="s">
        <v>3845</v>
      </c>
      <c r="D3218" s="17">
        <f t="shared" si="96"/>
        <v>3.3399999999999923</v>
      </c>
      <c r="E3218" s="569">
        <f t="shared" si="95"/>
        <v>9195.1417004048362</v>
      </c>
      <c r="F3218" s="554" t="s">
        <v>25955</v>
      </c>
      <c r="G3218" s="3" t="s">
        <v>25924</v>
      </c>
      <c r="H3218" s="321">
        <v>1.3522267206477701</v>
      </c>
    </row>
    <row r="3219" spans="1:8" ht="15.75">
      <c r="A3219" s="530">
        <v>3217</v>
      </c>
      <c r="B3219" s="570" t="s">
        <v>25956</v>
      </c>
      <c r="C3219" s="17" t="s">
        <v>3845</v>
      </c>
      <c r="D3219" s="17">
        <f t="shared" si="96"/>
        <v>3.811900000000001</v>
      </c>
      <c r="E3219" s="569">
        <f t="shared" si="95"/>
        <v>10494.299595141703</v>
      </c>
      <c r="F3219" s="554" t="s">
        <v>25957</v>
      </c>
      <c r="G3219" s="3" t="s">
        <v>25924</v>
      </c>
      <c r="H3219" s="321">
        <v>1.543279352226721</v>
      </c>
    </row>
    <row r="3220" spans="1:8" ht="15.75">
      <c r="A3220" s="526">
        <v>3218</v>
      </c>
      <c r="B3220" s="348" t="s">
        <v>25958</v>
      </c>
      <c r="C3220" s="17" t="s">
        <v>3845</v>
      </c>
      <c r="D3220" s="17">
        <f t="shared" si="96"/>
        <v>0.38000000000000039</v>
      </c>
      <c r="E3220" s="569">
        <f t="shared" si="95"/>
        <v>1046.1538461538471</v>
      </c>
      <c r="F3220" s="554" t="s">
        <v>25959</v>
      </c>
      <c r="G3220" s="3" t="s">
        <v>25924</v>
      </c>
      <c r="H3220" s="321">
        <v>0.15384615384615399</v>
      </c>
    </row>
    <row r="3221" spans="1:8" ht="15.75">
      <c r="A3221" s="530">
        <v>3219</v>
      </c>
      <c r="B3221" s="570" t="s">
        <v>25960</v>
      </c>
      <c r="C3221" s="17" t="s">
        <v>3845</v>
      </c>
      <c r="D3221" s="17">
        <f t="shared" si="96"/>
        <v>3.969999999999994</v>
      </c>
      <c r="E3221" s="569">
        <f t="shared" si="95"/>
        <v>10929.554655870428</v>
      </c>
      <c r="F3221" s="554" t="s">
        <v>25961</v>
      </c>
      <c r="G3221" s="3" t="s">
        <v>25924</v>
      </c>
      <c r="H3221" s="321">
        <v>1.6072874493927101</v>
      </c>
    </row>
    <row r="3222" spans="1:8" ht="15.75">
      <c r="A3222" s="530">
        <v>3220</v>
      </c>
      <c r="B3222" s="570" t="s">
        <v>21990</v>
      </c>
      <c r="C3222" s="17" t="s">
        <v>3845</v>
      </c>
      <c r="D3222" s="17">
        <f t="shared" si="96"/>
        <v>0.59000000000000097</v>
      </c>
      <c r="E3222" s="569">
        <f t="shared" si="95"/>
        <v>1624.2914979757111</v>
      </c>
      <c r="F3222" s="554" t="s">
        <v>25962</v>
      </c>
      <c r="G3222" s="3" t="s">
        <v>25924</v>
      </c>
      <c r="H3222" s="321">
        <v>0.238866396761134</v>
      </c>
    </row>
    <row r="3223" spans="1:8" ht="15.75">
      <c r="A3223" s="530">
        <v>3221</v>
      </c>
      <c r="B3223" s="348" t="s">
        <v>25963</v>
      </c>
      <c r="C3223" s="17" t="s">
        <v>3845</v>
      </c>
      <c r="D3223" s="17">
        <f t="shared" si="96"/>
        <v>0.62999999999999945</v>
      </c>
      <c r="E3223" s="569">
        <f t="shared" si="95"/>
        <v>1734.4129554655854</v>
      </c>
      <c r="F3223" s="554" t="s">
        <v>25964</v>
      </c>
      <c r="G3223" s="3" t="s">
        <v>25924</v>
      </c>
      <c r="H3223" s="321">
        <v>0.25506072874493901</v>
      </c>
    </row>
    <row r="3224" spans="1:8" ht="15.75">
      <c r="A3224" s="526">
        <v>3222</v>
      </c>
      <c r="B3224" s="570" t="s">
        <v>25965</v>
      </c>
      <c r="C3224" s="17" t="s">
        <v>3845</v>
      </c>
      <c r="D3224" s="17">
        <f t="shared" si="96"/>
        <v>2.3000000000000007</v>
      </c>
      <c r="E3224" s="569">
        <f t="shared" si="95"/>
        <v>6331.9838056680173</v>
      </c>
      <c r="F3224" s="554" t="s">
        <v>25966</v>
      </c>
      <c r="G3224" s="3" t="s">
        <v>25924</v>
      </c>
      <c r="H3224" s="321">
        <v>0.93117408906882604</v>
      </c>
    </row>
    <row r="3225" spans="1:8" ht="15.75">
      <c r="A3225" s="530">
        <v>3223</v>
      </c>
      <c r="B3225" s="348" t="s">
        <v>25967</v>
      </c>
      <c r="C3225" s="17" t="s">
        <v>3845</v>
      </c>
      <c r="D3225" s="17">
        <f t="shared" si="96"/>
        <v>0.72999999999999898</v>
      </c>
      <c r="E3225" s="569">
        <f t="shared" si="95"/>
        <v>2009.7165991902805</v>
      </c>
      <c r="F3225" s="554" t="s">
        <v>25968</v>
      </c>
      <c r="G3225" s="3" t="s">
        <v>25924</v>
      </c>
      <c r="H3225" s="321">
        <v>0.29554655870445301</v>
      </c>
    </row>
    <row r="3226" spans="1:8" ht="15.75">
      <c r="A3226" s="530">
        <v>3224</v>
      </c>
      <c r="B3226" s="570" t="s">
        <v>25969</v>
      </c>
      <c r="C3226" s="17" t="s">
        <v>3845</v>
      </c>
      <c r="D3226" s="17">
        <f t="shared" si="96"/>
        <v>2.04</v>
      </c>
      <c r="E3226" s="569">
        <f t="shared" si="95"/>
        <v>5616.1943319838047</v>
      </c>
      <c r="F3226" s="554" t="s">
        <v>25970</v>
      </c>
      <c r="G3226" s="3" t="s">
        <v>25924</v>
      </c>
      <c r="H3226" s="321">
        <v>0.82591093117408898</v>
      </c>
    </row>
    <row r="3227" spans="1:8" ht="15.75">
      <c r="A3227" s="530">
        <v>3225</v>
      </c>
      <c r="B3227" s="570" t="s">
        <v>25971</v>
      </c>
      <c r="C3227" s="17" t="s">
        <v>3845</v>
      </c>
      <c r="D3227" s="17">
        <f t="shared" si="96"/>
        <v>2.5499999999999972</v>
      </c>
      <c r="E3227" s="569">
        <f t="shared" si="95"/>
        <v>7020.242914979749</v>
      </c>
      <c r="F3227" s="554" t="s">
        <v>25972</v>
      </c>
      <c r="G3227" s="3" t="s">
        <v>25924</v>
      </c>
      <c r="H3227" s="321">
        <v>1.0323886639676101</v>
      </c>
    </row>
    <row r="3228" spans="1:8" ht="15.75">
      <c r="A3228" s="526">
        <v>3226</v>
      </c>
      <c r="B3228" s="570" t="s">
        <v>25973</v>
      </c>
      <c r="C3228" s="17" t="s">
        <v>3845</v>
      </c>
      <c r="D3228" s="17">
        <f t="shared" si="96"/>
        <v>1.670000000000001</v>
      </c>
      <c r="E3228" s="569">
        <f t="shared" si="95"/>
        <v>4597.5708502024318</v>
      </c>
      <c r="F3228" s="554" t="s">
        <v>25974</v>
      </c>
      <c r="G3228" s="3" t="s">
        <v>25924</v>
      </c>
      <c r="H3228" s="321">
        <v>0.67611336032388702</v>
      </c>
    </row>
    <row r="3229" spans="1:8" ht="15.75">
      <c r="A3229" s="530">
        <v>3227</v>
      </c>
      <c r="B3229" s="570" t="s">
        <v>25975</v>
      </c>
      <c r="C3229" s="17" t="s">
        <v>22996</v>
      </c>
      <c r="D3229" s="17">
        <f t="shared" si="96"/>
        <v>4.9400000000000004</v>
      </c>
      <c r="E3229" s="569">
        <f t="shared" si="95"/>
        <v>13600</v>
      </c>
      <c r="F3229" s="554" t="s">
        <v>25976</v>
      </c>
      <c r="G3229" s="3" t="s">
        <v>25924</v>
      </c>
      <c r="H3229" s="321">
        <v>2</v>
      </c>
    </row>
    <row r="3230" spans="1:8" ht="15.75">
      <c r="A3230" s="530">
        <v>3228</v>
      </c>
      <c r="B3230" s="570" t="s">
        <v>25977</v>
      </c>
      <c r="C3230" s="17" t="s">
        <v>3845</v>
      </c>
      <c r="D3230" s="17">
        <f t="shared" si="96"/>
        <v>2.5699999999999896</v>
      </c>
      <c r="E3230" s="569">
        <f t="shared" si="95"/>
        <v>7075.3036437246674</v>
      </c>
      <c r="F3230" s="554" t="s">
        <v>25978</v>
      </c>
      <c r="G3230" s="3" t="s">
        <v>25924</v>
      </c>
      <c r="H3230" s="321">
        <v>1.0404858299595099</v>
      </c>
    </row>
    <row r="3231" spans="1:8" ht="15.75">
      <c r="A3231" s="530">
        <v>3229</v>
      </c>
      <c r="B3231" s="570" t="s">
        <v>25979</v>
      </c>
      <c r="C3231" s="17" t="s">
        <v>22996</v>
      </c>
      <c r="D3231" s="17">
        <f t="shared" si="96"/>
        <v>4.9400000000000004</v>
      </c>
      <c r="E3231" s="569">
        <f t="shared" si="95"/>
        <v>13600</v>
      </c>
      <c r="F3231" s="554" t="s">
        <v>25980</v>
      </c>
      <c r="G3231" s="3" t="s">
        <v>25924</v>
      </c>
      <c r="H3231" s="321">
        <v>2</v>
      </c>
    </row>
    <row r="3232" spans="1:8" ht="15.75">
      <c r="A3232" s="526">
        <v>3230</v>
      </c>
      <c r="B3232" s="570" t="s">
        <v>25981</v>
      </c>
      <c r="C3232" s="17" t="s">
        <v>3845</v>
      </c>
      <c r="D3232" s="17">
        <f t="shared" si="96"/>
        <v>0.98000000000000043</v>
      </c>
      <c r="E3232" s="569">
        <f t="shared" si="95"/>
        <v>2697.9757085020251</v>
      </c>
      <c r="F3232" s="554" t="s">
        <v>25982</v>
      </c>
      <c r="G3232" s="3" t="s">
        <v>25924</v>
      </c>
      <c r="H3232" s="321">
        <v>0.396761133603239</v>
      </c>
    </row>
    <row r="3233" spans="1:8" ht="15.75">
      <c r="A3233" s="530">
        <v>3231</v>
      </c>
      <c r="B3233" s="570" t="s">
        <v>25983</v>
      </c>
      <c r="C3233" s="17" t="s">
        <v>3845</v>
      </c>
      <c r="D3233" s="17">
        <f t="shared" si="96"/>
        <v>2.1300000000000003</v>
      </c>
      <c r="E3233" s="569">
        <f t="shared" si="95"/>
        <v>5863.9676113360338</v>
      </c>
      <c r="F3233" s="554" t="s">
        <v>25984</v>
      </c>
      <c r="G3233" s="3" t="s">
        <v>25924</v>
      </c>
      <c r="H3233" s="321">
        <v>0.86234817813765197</v>
      </c>
    </row>
    <row r="3234" spans="1:8" ht="15.75">
      <c r="A3234" s="530">
        <v>3232</v>
      </c>
      <c r="B3234" s="570" t="s">
        <v>25985</v>
      </c>
      <c r="C3234" s="17" t="s">
        <v>3845</v>
      </c>
      <c r="D3234" s="17">
        <f t="shared" si="96"/>
        <v>2.3000000000000007</v>
      </c>
      <c r="E3234" s="569">
        <f t="shared" si="95"/>
        <v>6331.9838056680173</v>
      </c>
      <c r="F3234" s="554" t="s">
        <v>25986</v>
      </c>
      <c r="G3234" s="3" t="s">
        <v>25924</v>
      </c>
      <c r="H3234" s="321">
        <v>0.93117408906882604</v>
      </c>
    </row>
    <row r="3235" spans="1:8" ht="15.75">
      <c r="A3235" s="530">
        <v>3233</v>
      </c>
      <c r="B3235" s="570" t="s">
        <v>25987</v>
      </c>
      <c r="C3235" s="17" t="s">
        <v>3845</v>
      </c>
      <c r="D3235" s="17">
        <f t="shared" si="96"/>
        <v>0.31999999999999923</v>
      </c>
      <c r="E3235" s="569">
        <f t="shared" si="95"/>
        <v>880.97165991902614</v>
      </c>
      <c r="F3235" s="554" t="s">
        <v>25988</v>
      </c>
      <c r="G3235" s="3" t="s">
        <v>25924</v>
      </c>
      <c r="H3235" s="321">
        <v>0.12955465587044501</v>
      </c>
    </row>
    <row r="3236" spans="1:8" ht="15.75">
      <c r="A3236" s="526">
        <v>3234</v>
      </c>
      <c r="B3236" s="570" t="s">
        <v>25989</v>
      </c>
      <c r="C3236" s="17" t="s">
        <v>22996</v>
      </c>
      <c r="D3236" s="17">
        <f t="shared" si="96"/>
        <v>4.9400000000000004</v>
      </c>
      <c r="E3236" s="569">
        <f t="shared" si="95"/>
        <v>13600</v>
      </c>
      <c r="F3236" s="554" t="s">
        <v>25990</v>
      </c>
      <c r="G3236" s="3" t="s">
        <v>25924</v>
      </c>
      <c r="H3236" s="321">
        <v>2</v>
      </c>
    </row>
    <row r="3237" spans="1:8" ht="15.75">
      <c r="A3237" s="530">
        <v>3235</v>
      </c>
      <c r="B3237" s="570" t="s">
        <v>25991</v>
      </c>
      <c r="C3237" s="17" t="s">
        <v>3845</v>
      </c>
      <c r="D3237" s="17">
        <f t="shared" si="96"/>
        <v>0.45000000000000062</v>
      </c>
      <c r="E3237" s="569">
        <f t="shared" si="95"/>
        <v>1238.8663967611353</v>
      </c>
      <c r="F3237" s="554" t="s">
        <v>25992</v>
      </c>
      <c r="G3237" s="3" t="s">
        <v>25924</v>
      </c>
      <c r="H3237" s="321">
        <v>0.18218623481781401</v>
      </c>
    </row>
    <row r="3238" spans="1:8" ht="15.75">
      <c r="A3238" s="530">
        <v>3236</v>
      </c>
      <c r="B3238" s="570" t="s">
        <v>25993</v>
      </c>
      <c r="C3238" s="17" t="s">
        <v>3845</v>
      </c>
      <c r="D3238" s="17">
        <f t="shared" si="96"/>
        <v>3.5800000000000072</v>
      </c>
      <c r="E3238" s="569">
        <f t="shared" ref="E3238:E3301" si="97">H3238*6800</f>
        <v>9855.8704453441478</v>
      </c>
      <c r="F3238" s="554" t="s">
        <v>25994</v>
      </c>
      <c r="G3238" s="3" t="s">
        <v>25924</v>
      </c>
      <c r="H3238" s="321">
        <v>1.4493927125506101</v>
      </c>
    </row>
    <row r="3239" spans="1:8" ht="15.75">
      <c r="A3239" s="530">
        <v>3237</v>
      </c>
      <c r="B3239" s="570" t="s">
        <v>25882</v>
      </c>
      <c r="C3239" s="17" t="s">
        <v>3845</v>
      </c>
      <c r="D3239" s="17">
        <f t="shared" si="96"/>
        <v>3.1099999999999985</v>
      </c>
      <c r="E3239" s="569">
        <f t="shared" si="97"/>
        <v>8561.943319838052</v>
      </c>
      <c r="F3239" s="554" t="s">
        <v>25995</v>
      </c>
      <c r="G3239" s="3" t="s">
        <v>25924</v>
      </c>
      <c r="H3239" s="321">
        <v>1.25910931174089</v>
      </c>
    </row>
    <row r="3240" spans="1:8" ht="15.75">
      <c r="A3240" s="526">
        <v>3238</v>
      </c>
      <c r="B3240" s="570" t="s">
        <v>25996</v>
      </c>
      <c r="C3240" s="17" t="s">
        <v>22996</v>
      </c>
      <c r="D3240" s="17">
        <f t="shared" si="96"/>
        <v>4.9400000000000004</v>
      </c>
      <c r="E3240" s="569">
        <f t="shared" si="97"/>
        <v>13600</v>
      </c>
      <c r="F3240" s="554" t="s">
        <v>25997</v>
      </c>
      <c r="G3240" s="3" t="s">
        <v>25924</v>
      </c>
      <c r="H3240" s="321">
        <v>2</v>
      </c>
    </row>
    <row r="3241" spans="1:8" ht="15.75">
      <c r="A3241" s="530">
        <v>3239</v>
      </c>
      <c r="B3241" s="570" t="s">
        <v>25998</v>
      </c>
      <c r="C3241" s="17" t="s">
        <v>3845</v>
      </c>
      <c r="D3241" s="17">
        <f t="shared" si="96"/>
        <v>2.4</v>
      </c>
      <c r="E3241" s="569">
        <f t="shared" si="97"/>
        <v>6607.287449392712</v>
      </c>
      <c r="F3241" s="554" t="s">
        <v>25999</v>
      </c>
      <c r="G3241" s="3" t="s">
        <v>25924</v>
      </c>
      <c r="H3241" s="321">
        <v>0.97165991902834004</v>
      </c>
    </row>
    <row r="3242" spans="1:8" ht="15.75">
      <c r="A3242" s="530">
        <v>3240</v>
      </c>
      <c r="B3242" s="570" t="s">
        <v>26000</v>
      </c>
      <c r="C3242" s="17" t="s">
        <v>3845</v>
      </c>
      <c r="D3242" s="17">
        <f t="shared" si="96"/>
        <v>2.5900000000000074</v>
      </c>
      <c r="E3242" s="569">
        <f t="shared" si="97"/>
        <v>7130.3643724696558</v>
      </c>
      <c r="F3242" s="554" t="s">
        <v>26001</v>
      </c>
      <c r="G3242" s="3" t="s">
        <v>25924</v>
      </c>
      <c r="H3242" s="321">
        <v>1.0485829959514199</v>
      </c>
    </row>
    <row r="3243" spans="1:8" ht="15.75">
      <c r="A3243" s="530">
        <v>3241</v>
      </c>
      <c r="B3243" s="570" t="s">
        <v>26002</v>
      </c>
      <c r="C3243" s="17" t="s">
        <v>22996</v>
      </c>
      <c r="D3243" s="17">
        <f t="shared" si="96"/>
        <v>4.9400000000000004</v>
      </c>
      <c r="E3243" s="569">
        <f t="shared" si="97"/>
        <v>13600</v>
      </c>
      <c r="F3243" s="554" t="s">
        <v>26003</v>
      </c>
      <c r="G3243" s="3" t="s">
        <v>25924</v>
      </c>
      <c r="H3243" s="321">
        <v>2</v>
      </c>
    </row>
    <row r="3244" spans="1:8" ht="15.75">
      <c r="A3244" s="526">
        <v>3242</v>
      </c>
      <c r="B3244" s="570" t="s">
        <v>26004</v>
      </c>
      <c r="C3244" s="17" t="s">
        <v>3845</v>
      </c>
      <c r="D3244" s="17">
        <f t="shared" si="96"/>
        <v>2.1000000000000014</v>
      </c>
      <c r="E3244" s="569">
        <f t="shared" si="97"/>
        <v>5781.3765182186271</v>
      </c>
      <c r="F3244" s="554" t="s">
        <v>26005</v>
      </c>
      <c r="G3244" s="3" t="s">
        <v>25924</v>
      </c>
      <c r="H3244" s="321">
        <v>0.85020242914979804</v>
      </c>
    </row>
    <row r="3245" spans="1:8" ht="15.75">
      <c r="A3245" s="530">
        <v>3243</v>
      </c>
      <c r="B3245" s="346" t="s">
        <v>22641</v>
      </c>
      <c r="C3245" s="17" t="s">
        <v>22996</v>
      </c>
      <c r="D3245" s="17">
        <f t="shared" si="96"/>
        <v>4.9400000000000004</v>
      </c>
      <c r="E3245" s="569">
        <f t="shared" si="97"/>
        <v>13600</v>
      </c>
      <c r="F3245" s="554" t="s">
        <v>26006</v>
      </c>
      <c r="G3245" s="3" t="s">
        <v>25924</v>
      </c>
      <c r="H3245" s="321">
        <v>2</v>
      </c>
    </row>
    <row r="3246" spans="1:8" ht="15.75">
      <c r="A3246" s="530">
        <v>3244</v>
      </c>
      <c r="B3246" s="570" t="s">
        <v>26007</v>
      </c>
      <c r="C3246" s="17" t="s">
        <v>3845</v>
      </c>
      <c r="D3246" s="17">
        <f t="shared" si="96"/>
        <v>0.6</v>
      </c>
      <c r="E3246" s="569">
        <f t="shared" si="97"/>
        <v>1651.821862348178</v>
      </c>
      <c r="F3246" s="554" t="s">
        <v>26008</v>
      </c>
      <c r="G3246" s="3" t="s">
        <v>25924</v>
      </c>
      <c r="H3246" s="321">
        <v>0.24291497975708501</v>
      </c>
    </row>
    <row r="3247" spans="1:8" ht="15.75">
      <c r="A3247" s="530">
        <v>3245</v>
      </c>
      <c r="B3247" s="570" t="s">
        <v>26009</v>
      </c>
      <c r="C3247" s="17" t="s">
        <v>3845</v>
      </c>
      <c r="D3247" s="17">
        <f t="shared" si="96"/>
        <v>0.59000000000000097</v>
      </c>
      <c r="E3247" s="569">
        <f t="shared" si="97"/>
        <v>1624.2914979757111</v>
      </c>
      <c r="F3247" s="554" t="s">
        <v>26010</v>
      </c>
      <c r="G3247" s="3" t="s">
        <v>25924</v>
      </c>
      <c r="H3247" s="321">
        <v>0.238866396761134</v>
      </c>
    </row>
    <row r="3248" spans="1:8" ht="15.75">
      <c r="A3248" s="526">
        <v>3246</v>
      </c>
      <c r="B3248" s="570" t="s">
        <v>26011</v>
      </c>
      <c r="C3248" s="17" t="s">
        <v>3845</v>
      </c>
      <c r="D3248" s="17">
        <f t="shared" si="96"/>
        <v>1.9099999999999984</v>
      </c>
      <c r="E3248" s="569">
        <f t="shared" si="97"/>
        <v>5258.299595141696</v>
      </c>
      <c r="F3248" s="554" t="s">
        <v>26012</v>
      </c>
      <c r="G3248" s="3" t="s">
        <v>25924</v>
      </c>
      <c r="H3248" s="321">
        <v>0.77327935222671995</v>
      </c>
    </row>
    <row r="3249" spans="1:8" ht="15.75">
      <c r="A3249" s="530">
        <v>3247</v>
      </c>
      <c r="B3249" s="570" t="s">
        <v>26013</v>
      </c>
      <c r="C3249" s="17" t="s">
        <v>3845</v>
      </c>
      <c r="D3249" s="17">
        <f t="shared" si="96"/>
        <v>1.9099999999999984</v>
      </c>
      <c r="E3249" s="569">
        <f t="shared" si="97"/>
        <v>5258.299595141696</v>
      </c>
      <c r="F3249" s="554" t="s">
        <v>26014</v>
      </c>
      <c r="G3249" s="3" t="s">
        <v>25924</v>
      </c>
      <c r="H3249" s="321">
        <v>0.77327935222671995</v>
      </c>
    </row>
    <row r="3250" spans="1:8" ht="15.75">
      <c r="A3250" s="530">
        <v>3248</v>
      </c>
      <c r="B3250" s="570" t="s">
        <v>26015</v>
      </c>
      <c r="C3250" s="17" t="s">
        <v>3845</v>
      </c>
      <c r="D3250" s="17">
        <f t="shared" si="96"/>
        <v>1.8900000000000008</v>
      </c>
      <c r="E3250" s="569">
        <f t="shared" si="97"/>
        <v>5203.2388663967631</v>
      </c>
      <c r="F3250" s="554" t="s">
        <v>26016</v>
      </c>
      <c r="G3250" s="3" t="s">
        <v>25924</v>
      </c>
      <c r="H3250" s="321">
        <v>0.76518218623481804</v>
      </c>
    </row>
    <row r="3251" spans="1:8" ht="15.75">
      <c r="A3251" s="530">
        <v>3249</v>
      </c>
      <c r="B3251" s="570" t="s">
        <v>26017</v>
      </c>
      <c r="C3251" s="17" t="s">
        <v>3845</v>
      </c>
      <c r="D3251" s="17">
        <f t="shared" si="96"/>
        <v>2.169999999999999</v>
      </c>
      <c r="E3251" s="569">
        <f t="shared" si="97"/>
        <v>5974.0890688259078</v>
      </c>
      <c r="F3251" s="554" t="s">
        <v>26018</v>
      </c>
      <c r="G3251" s="3" t="s">
        <v>25924</v>
      </c>
      <c r="H3251" s="321">
        <v>0.87854251012145701</v>
      </c>
    </row>
    <row r="3252" spans="1:8" ht="15.75">
      <c r="A3252" s="526">
        <v>3250</v>
      </c>
      <c r="B3252" s="570" t="s">
        <v>26019</v>
      </c>
      <c r="C3252" s="17" t="s">
        <v>3845</v>
      </c>
      <c r="D3252" s="17">
        <f t="shared" si="96"/>
        <v>3.2499999999999987</v>
      </c>
      <c r="E3252" s="569">
        <f t="shared" si="97"/>
        <v>8947.368421052628</v>
      </c>
      <c r="F3252" s="554" t="s">
        <v>26020</v>
      </c>
      <c r="G3252" s="3" t="s">
        <v>25924</v>
      </c>
      <c r="H3252" s="321">
        <v>1.31578947368421</v>
      </c>
    </row>
    <row r="3253" spans="1:8" ht="15.75">
      <c r="A3253" s="530">
        <v>3251</v>
      </c>
      <c r="B3253" s="348" t="s">
        <v>26021</v>
      </c>
      <c r="C3253" s="17" t="s">
        <v>3845</v>
      </c>
      <c r="D3253" s="17">
        <f t="shared" si="96"/>
        <v>1.3199999999999998</v>
      </c>
      <c r="E3253" s="569">
        <f t="shared" si="97"/>
        <v>3634.0080971659913</v>
      </c>
      <c r="F3253" s="554" t="s">
        <v>26022</v>
      </c>
      <c r="G3253" s="3" t="s">
        <v>25924</v>
      </c>
      <c r="H3253" s="321">
        <v>0.53441295546558698</v>
      </c>
    </row>
    <row r="3254" spans="1:8" ht="15.75">
      <c r="A3254" s="530">
        <v>3252</v>
      </c>
      <c r="B3254" s="346" t="s">
        <v>26023</v>
      </c>
      <c r="C3254" s="17" t="s">
        <v>3845</v>
      </c>
      <c r="D3254" s="17">
        <f t="shared" si="96"/>
        <v>0.50999999999999934</v>
      </c>
      <c r="E3254" s="569">
        <f t="shared" si="97"/>
        <v>1404.0485829959496</v>
      </c>
      <c r="F3254" s="554" t="s">
        <v>26024</v>
      </c>
      <c r="G3254" s="3" t="s">
        <v>25924</v>
      </c>
      <c r="H3254" s="321">
        <v>0.206477732793522</v>
      </c>
    </row>
    <row r="3255" spans="1:8" ht="15.75">
      <c r="A3255" s="530">
        <v>3253</v>
      </c>
      <c r="B3255" s="570" t="s">
        <v>26025</v>
      </c>
      <c r="C3255" s="17" t="s">
        <v>3845</v>
      </c>
      <c r="D3255" s="17">
        <f t="shared" si="96"/>
        <v>1.6099999999999997</v>
      </c>
      <c r="E3255" s="569">
        <f t="shared" si="97"/>
        <v>4432.3886639676102</v>
      </c>
      <c r="F3255" s="554" t="s">
        <v>26026</v>
      </c>
      <c r="G3255" s="3" t="s">
        <v>25924</v>
      </c>
      <c r="H3255" s="321">
        <v>0.65182186234817796</v>
      </c>
    </row>
    <row r="3256" spans="1:8" ht="15.75">
      <c r="A3256" s="526">
        <v>3254</v>
      </c>
      <c r="B3256" s="570" t="s">
        <v>26027</v>
      </c>
      <c r="C3256" s="17" t="s">
        <v>3845</v>
      </c>
      <c r="D3256" s="17">
        <f t="shared" si="96"/>
        <v>3.6600000000000037</v>
      </c>
      <c r="E3256" s="569">
        <f t="shared" si="97"/>
        <v>10076.113360323896</v>
      </c>
      <c r="F3256" s="554" t="s">
        <v>26028</v>
      </c>
      <c r="G3256" s="3" t="s">
        <v>25924</v>
      </c>
      <c r="H3256" s="321">
        <v>1.48178137651822</v>
      </c>
    </row>
    <row r="3257" spans="1:8" ht="15.75">
      <c r="A3257" s="530">
        <v>3255</v>
      </c>
      <c r="B3257" s="570" t="s">
        <v>26029</v>
      </c>
      <c r="C3257" s="17" t="s">
        <v>3845</v>
      </c>
      <c r="D3257" s="17">
        <f t="shared" si="96"/>
        <v>4.1699999999999982</v>
      </c>
      <c r="E3257" s="569">
        <f t="shared" si="97"/>
        <v>11480.161943319832</v>
      </c>
      <c r="F3257" s="554" t="s">
        <v>26030</v>
      </c>
      <c r="G3257" s="3" t="s">
        <v>25924</v>
      </c>
      <c r="H3257" s="321">
        <v>1.6882591093117401</v>
      </c>
    </row>
    <row r="3258" spans="1:8" ht="15.75">
      <c r="A3258" s="530">
        <v>3256</v>
      </c>
      <c r="B3258" s="346" t="s">
        <v>26031</v>
      </c>
      <c r="C3258" s="17" t="s">
        <v>22996</v>
      </c>
      <c r="D3258" s="17">
        <f t="shared" si="96"/>
        <v>4.9400000000000004</v>
      </c>
      <c r="E3258" s="569">
        <f t="shared" si="97"/>
        <v>13600</v>
      </c>
      <c r="F3258" s="554" t="s">
        <v>26032</v>
      </c>
      <c r="G3258" s="3" t="s">
        <v>25924</v>
      </c>
      <c r="H3258" s="321">
        <v>2</v>
      </c>
    </row>
    <row r="3259" spans="1:8" ht="15.75">
      <c r="A3259" s="530">
        <v>3257</v>
      </c>
      <c r="B3259" s="570" t="s">
        <v>26033</v>
      </c>
      <c r="C3259" s="17" t="s">
        <v>3845</v>
      </c>
      <c r="D3259" s="17">
        <f t="shared" si="96"/>
        <v>4.1699999999999982</v>
      </c>
      <c r="E3259" s="569">
        <f t="shared" si="97"/>
        <v>11480.161943319832</v>
      </c>
      <c r="F3259" s="554" t="s">
        <v>26034</v>
      </c>
      <c r="G3259" s="3" t="s">
        <v>25924</v>
      </c>
      <c r="H3259" s="321">
        <v>1.6882591093117401</v>
      </c>
    </row>
    <row r="3260" spans="1:8" ht="15.75">
      <c r="A3260" s="526">
        <v>3258</v>
      </c>
      <c r="B3260" s="570" t="s">
        <v>26035</v>
      </c>
      <c r="C3260" s="17" t="s">
        <v>3845</v>
      </c>
      <c r="D3260" s="17">
        <f t="shared" si="96"/>
        <v>1.6099999999999997</v>
      </c>
      <c r="E3260" s="569">
        <f t="shared" si="97"/>
        <v>4432.3886639676102</v>
      </c>
      <c r="F3260" s="554" t="s">
        <v>26036</v>
      </c>
      <c r="G3260" s="3" t="s">
        <v>25924</v>
      </c>
      <c r="H3260" s="321">
        <v>0.65182186234817796</v>
      </c>
    </row>
    <row r="3261" spans="1:8" ht="15.75">
      <c r="A3261" s="530">
        <v>3259</v>
      </c>
      <c r="B3261" s="570" t="s">
        <v>26037</v>
      </c>
      <c r="C3261" s="17" t="s">
        <v>3845</v>
      </c>
      <c r="D3261" s="17">
        <f t="shared" si="96"/>
        <v>1.6099999999999997</v>
      </c>
      <c r="E3261" s="569">
        <f t="shared" si="97"/>
        <v>4432.3886639676102</v>
      </c>
      <c r="F3261" s="554" t="s">
        <v>26038</v>
      </c>
      <c r="G3261" s="3" t="s">
        <v>25924</v>
      </c>
      <c r="H3261" s="321">
        <v>0.65182186234817796</v>
      </c>
    </row>
    <row r="3262" spans="1:8" ht="15.75">
      <c r="A3262" s="530">
        <v>3260</v>
      </c>
      <c r="B3262" s="570" t="s">
        <v>26039</v>
      </c>
      <c r="C3262" s="17" t="s">
        <v>22996</v>
      </c>
      <c r="D3262" s="17">
        <f t="shared" si="96"/>
        <v>4.9400000000000004</v>
      </c>
      <c r="E3262" s="569">
        <f t="shared" si="97"/>
        <v>13600</v>
      </c>
      <c r="F3262" s="554" t="s">
        <v>26040</v>
      </c>
      <c r="G3262" s="3" t="s">
        <v>25924</v>
      </c>
      <c r="H3262" s="321">
        <v>2</v>
      </c>
    </row>
    <row r="3263" spans="1:8" ht="15.75">
      <c r="A3263" s="530">
        <v>3261</v>
      </c>
      <c r="B3263" s="570" t="s">
        <v>26041</v>
      </c>
      <c r="C3263" s="17" t="s">
        <v>22996</v>
      </c>
      <c r="D3263" s="17">
        <f t="shared" si="96"/>
        <v>4.9400000000000004</v>
      </c>
      <c r="E3263" s="569">
        <f t="shared" si="97"/>
        <v>13600</v>
      </c>
      <c r="F3263" s="554" t="s">
        <v>26042</v>
      </c>
      <c r="G3263" s="3" t="s">
        <v>25924</v>
      </c>
      <c r="H3263" s="321">
        <v>2</v>
      </c>
    </row>
    <row r="3264" spans="1:8" ht="15.75">
      <c r="A3264" s="526">
        <v>3262</v>
      </c>
      <c r="B3264" s="570" t="s">
        <v>26043</v>
      </c>
      <c r="C3264" s="17" t="s">
        <v>3845</v>
      </c>
      <c r="D3264" s="17">
        <f t="shared" si="96"/>
        <v>1.670000000000001</v>
      </c>
      <c r="E3264" s="569">
        <f t="shared" si="97"/>
        <v>4597.5708502024318</v>
      </c>
      <c r="F3264" s="554" t="s">
        <v>26044</v>
      </c>
      <c r="G3264" s="3" t="s">
        <v>25924</v>
      </c>
      <c r="H3264" s="321">
        <v>0.67611336032388702</v>
      </c>
    </row>
    <row r="3265" spans="1:8" ht="15.75">
      <c r="A3265" s="530">
        <v>3263</v>
      </c>
      <c r="B3265" s="570" t="s">
        <v>14628</v>
      </c>
      <c r="C3265" s="17" t="s">
        <v>22996</v>
      </c>
      <c r="D3265" s="17">
        <f t="shared" si="96"/>
        <v>4.9400000000000004</v>
      </c>
      <c r="E3265" s="569">
        <f t="shared" si="97"/>
        <v>13600</v>
      </c>
      <c r="F3265" s="554" t="s">
        <v>26045</v>
      </c>
      <c r="G3265" s="3" t="s">
        <v>25924</v>
      </c>
      <c r="H3265" s="321">
        <v>2</v>
      </c>
    </row>
    <row r="3266" spans="1:8" ht="15.75">
      <c r="A3266" s="530">
        <v>3264</v>
      </c>
      <c r="B3266" s="570" t="s">
        <v>26046</v>
      </c>
      <c r="C3266" s="17" t="s">
        <v>22996</v>
      </c>
      <c r="D3266" s="17">
        <f t="shared" si="96"/>
        <v>4.9400000000000004</v>
      </c>
      <c r="E3266" s="569">
        <f t="shared" si="97"/>
        <v>13600</v>
      </c>
      <c r="F3266" s="554" t="s">
        <v>26047</v>
      </c>
      <c r="G3266" s="3" t="s">
        <v>25924</v>
      </c>
      <c r="H3266" s="321">
        <v>2</v>
      </c>
    </row>
    <row r="3267" spans="1:8" ht="15.75">
      <c r="A3267" s="530">
        <v>3265</v>
      </c>
      <c r="B3267" s="570" t="s">
        <v>26048</v>
      </c>
      <c r="C3267" s="17" t="s">
        <v>22996</v>
      </c>
      <c r="D3267" s="17">
        <f t="shared" si="96"/>
        <v>4.9400000000000004</v>
      </c>
      <c r="E3267" s="569">
        <f t="shared" si="97"/>
        <v>13600</v>
      </c>
      <c r="F3267" s="554" t="s">
        <v>26049</v>
      </c>
      <c r="G3267" s="3" t="s">
        <v>25924</v>
      </c>
      <c r="H3267" s="321">
        <v>2</v>
      </c>
    </row>
    <row r="3268" spans="1:8" ht="15.75">
      <c r="A3268" s="526">
        <v>3266</v>
      </c>
      <c r="B3268" s="570" t="s">
        <v>26050</v>
      </c>
      <c r="C3268" s="17" t="s">
        <v>3845</v>
      </c>
      <c r="D3268" s="17">
        <f t="shared" si="96"/>
        <v>2.5699999999999896</v>
      </c>
      <c r="E3268" s="569">
        <f t="shared" si="97"/>
        <v>7075.3036437246674</v>
      </c>
      <c r="F3268" s="554" t="s">
        <v>26051</v>
      </c>
      <c r="G3268" s="3" t="s">
        <v>25924</v>
      </c>
      <c r="H3268" s="321">
        <v>1.0404858299595099</v>
      </c>
    </row>
    <row r="3269" spans="1:8" ht="15.75">
      <c r="A3269" s="530">
        <v>3267</v>
      </c>
      <c r="B3269" s="570" t="s">
        <v>26052</v>
      </c>
      <c r="C3269" s="17" t="s">
        <v>3845</v>
      </c>
      <c r="D3269" s="17">
        <f t="shared" ref="D3269:D3332" si="98">H3269*2.47</f>
        <v>4.1899999999999915</v>
      </c>
      <c r="E3269" s="569">
        <f t="shared" si="97"/>
        <v>11535.222672064752</v>
      </c>
      <c r="F3269" s="554" t="s">
        <v>26053</v>
      </c>
      <c r="G3269" s="3" t="s">
        <v>25924</v>
      </c>
      <c r="H3269" s="321">
        <v>1.6963562753036401</v>
      </c>
    </row>
    <row r="3270" spans="1:8" ht="15.75">
      <c r="A3270" s="530">
        <v>3268</v>
      </c>
      <c r="B3270" s="570" t="s">
        <v>26054</v>
      </c>
      <c r="C3270" s="17" t="s">
        <v>3845</v>
      </c>
      <c r="D3270" s="17">
        <f t="shared" si="98"/>
        <v>1.9099999999999984</v>
      </c>
      <c r="E3270" s="569">
        <f t="shared" si="97"/>
        <v>5258.299595141696</v>
      </c>
      <c r="F3270" s="554" t="s">
        <v>26055</v>
      </c>
      <c r="G3270" s="3" t="s">
        <v>25924</v>
      </c>
      <c r="H3270" s="321">
        <v>0.77327935222671995</v>
      </c>
    </row>
    <row r="3271" spans="1:8" ht="15.75">
      <c r="A3271" s="530">
        <v>3269</v>
      </c>
      <c r="B3271" s="570" t="s">
        <v>26056</v>
      </c>
      <c r="C3271" s="17" t="s">
        <v>3845</v>
      </c>
      <c r="D3271" s="17">
        <f t="shared" si="98"/>
        <v>1.1299999999999999</v>
      </c>
      <c r="E3271" s="569">
        <f t="shared" si="97"/>
        <v>3110.931174089068</v>
      </c>
      <c r="F3271" s="554" t="s">
        <v>26057</v>
      </c>
      <c r="G3271" s="3" t="s">
        <v>25924</v>
      </c>
      <c r="H3271" s="321">
        <v>0.45748987854251</v>
      </c>
    </row>
    <row r="3272" spans="1:8" ht="15.75">
      <c r="A3272" s="526">
        <v>3270</v>
      </c>
      <c r="B3272" s="570" t="s">
        <v>26058</v>
      </c>
      <c r="C3272" s="17" t="s">
        <v>3845</v>
      </c>
      <c r="D3272" s="17">
        <f t="shared" si="98"/>
        <v>1.4999999999999987</v>
      </c>
      <c r="E3272" s="569">
        <f t="shared" si="97"/>
        <v>4129.5546558704409</v>
      </c>
      <c r="F3272" s="554" t="s">
        <v>26059</v>
      </c>
      <c r="G3272" s="3" t="s">
        <v>25924</v>
      </c>
      <c r="H3272" s="321">
        <v>0.60728744939271195</v>
      </c>
    </row>
    <row r="3273" spans="1:8" ht="15.75">
      <c r="A3273" s="530">
        <v>3271</v>
      </c>
      <c r="B3273" s="570" t="s">
        <v>26060</v>
      </c>
      <c r="C3273" s="17" t="s">
        <v>22996</v>
      </c>
      <c r="D3273" s="17">
        <f t="shared" si="98"/>
        <v>4.9400000000000004</v>
      </c>
      <c r="E3273" s="569">
        <f t="shared" si="97"/>
        <v>13600</v>
      </c>
      <c r="F3273" s="554" t="s">
        <v>26061</v>
      </c>
      <c r="G3273" s="3" t="s">
        <v>25924</v>
      </c>
      <c r="H3273" s="321">
        <v>2</v>
      </c>
    </row>
    <row r="3274" spans="1:8" ht="15.75">
      <c r="A3274" s="530">
        <v>3272</v>
      </c>
      <c r="B3274" s="570" t="s">
        <v>26062</v>
      </c>
      <c r="C3274" s="17" t="s">
        <v>3845</v>
      </c>
      <c r="D3274" s="17">
        <f t="shared" si="98"/>
        <v>0.86999999999999933</v>
      </c>
      <c r="E3274" s="569">
        <f t="shared" si="97"/>
        <v>2395.1417004048562</v>
      </c>
      <c r="F3274" s="554" t="s">
        <v>26063</v>
      </c>
      <c r="G3274" s="3" t="s">
        <v>25924</v>
      </c>
      <c r="H3274" s="321">
        <v>0.352226720647773</v>
      </c>
    </row>
    <row r="3275" spans="1:8" ht="15.75">
      <c r="A3275" s="530">
        <v>3273</v>
      </c>
      <c r="B3275" s="570" t="s">
        <v>26064</v>
      </c>
      <c r="C3275" s="17" t="s">
        <v>3845</v>
      </c>
      <c r="D3275" s="17">
        <f t="shared" si="98"/>
        <v>2.169999999999999</v>
      </c>
      <c r="E3275" s="569">
        <f t="shared" si="97"/>
        <v>5974.0890688259078</v>
      </c>
      <c r="F3275" s="554" t="s">
        <v>26065</v>
      </c>
      <c r="G3275" s="3" t="s">
        <v>25924</v>
      </c>
      <c r="H3275" s="321">
        <v>0.87854251012145701</v>
      </c>
    </row>
    <row r="3276" spans="1:8" ht="15.75">
      <c r="A3276" s="526">
        <v>3274</v>
      </c>
      <c r="B3276" s="571" t="s">
        <v>26066</v>
      </c>
      <c r="C3276" s="17" t="s">
        <v>3845</v>
      </c>
      <c r="D3276" s="17">
        <f t="shared" si="98"/>
        <v>3.969999999999994</v>
      </c>
      <c r="E3276" s="569">
        <f t="shared" si="97"/>
        <v>10929.554655870428</v>
      </c>
      <c r="F3276" s="554" t="s">
        <v>26067</v>
      </c>
      <c r="G3276" s="3" t="s">
        <v>25924</v>
      </c>
      <c r="H3276" s="321">
        <v>1.6072874493927101</v>
      </c>
    </row>
    <row r="3277" spans="1:8" ht="15.75">
      <c r="A3277" s="530">
        <v>3275</v>
      </c>
      <c r="B3277" s="570" t="s">
        <v>26068</v>
      </c>
      <c r="C3277" s="17" t="s">
        <v>3845</v>
      </c>
      <c r="D3277" s="17">
        <f t="shared" si="98"/>
        <v>2.3000000000000007</v>
      </c>
      <c r="E3277" s="569">
        <f t="shared" si="97"/>
        <v>6331.9838056680173</v>
      </c>
      <c r="F3277" s="554" t="s">
        <v>26069</v>
      </c>
      <c r="G3277" s="3" t="s">
        <v>25924</v>
      </c>
      <c r="H3277" s="321">
        <v>0.93117408906882604</v>
      </c>
    </row>
    <row r="3278" spans="1:8" ht="15.75">
      <c r="A3278" s="530">
        <v>3276</v>
      </c>
      <c r="B3278" s="570" t="s">
        <v>26070</v>
      </c>
      <c r="C3278" s="17" t="s">
        <v>3845</v>
      </c>
      <c r="D3278" s="17">
        <f t="shared" si="98"/>
        <v>1.5500000000000009</v>
      </c>
      <c r="E3278" s="569">
        <f t="shared" si="97"/>
        <v>4267.206477732796</v>
      </c>
      <c r="F3278" s="554" t="s">
        <v>26071</v>
      </c>
      <c r="G3278" s="3" t="s">
        <v>25924</v>
      </c>
      <c r="H3278" s="321">
        <v>0.62753036437247001</v>
      </c>
    </row>
    <row r="3279" spans="1:8" ht="15.75">
      <c r="A3279" s="530">
        <v>3277</v>
      </c>
      <c r="B3279" s="570" t="s">
        <v>26072</v>
      </c>
      <c r="C3279" s="17" t="s">
        <v>3845</v>
      </c>
      <c r="D3279" s="17">
        <f t="shared" si="98"/>
        <v>1.9099999999999984</v>
      </c>
      <c r="E3279" s="569">
        <f t="shared" si="97"/>
        <v>5258.299595141696</v>
      </c>
      <c r="F3279" s="554" t="s">
        <v>26073</v>
      </c>
      <c r="G3279" s="3" t="s">
        <v>25924</v>
      </c>
      <c r="H3279" s="321">
        <v>0.77327935222671995</v>
      </c>
    </row>
    <row r="3280" spans="1:8" ht="15.75">
      <c r="A3280" s="526">
        <v>3278</v>
      </c>
      <c r="B3280" s="570" t="s">
        <v>26074</v>
      </c>
      <c r="C3280" s="17" t="s">
        <v>3845</v>
      </c>
      <c r="D3280" s="17">
        <f t="shared" si="98"/>
        <v>0.77999999999999881</v>
      </c>
      <c r="E3280" s="569">
        <f t="shared" si="97"/>
        <v>2147.368421052628</v>
      </c>
      <c r="F3280" s="554" t="s">
        <v>26075</v>
      </c>
      <c r="G3280" s="3" t="s">
        <v>25924</v>
      </c>
      <c r="H3280" s="321">
        <v>0.31578947368421001</v>
      </c>
    </row>
    <row r="3281" spans="1:8" ht="15.75">
      <c r="A3281" s="530">
        <v>3279</v>
      </c>
      <c r="B3281" s="570" t="s">
        <v>26076</v>
      </c>
      <c r="C3281" s="17" t="s">
        <v>3845</v>
      </c>
      <c r="D3281" s="17">
        <f t="shared" si="98"/>
        <v>3.0300000000000016</v>
      </c>
      <c r="E3281" s="569">
        <f t="shared" si="97"/>
        <v>8341.700404858304</v>
      </c>
      <c r="F3281" s="554" t="s">
        <v>26077</v>
      </c>
      <c r="G3281" s="3" t="s">
        <v>25924</v>
      </c>
      <c r="H3281" s="321">
        <v>1.2267206477732799</v>
      </c>
    </row>
    <row r="3282" spans="1:8" ht="15.75">
      <c r="A3282" s="530">
        <v>3280</v>
      </c>
      <c r="B3282" s="570" t="s">
        <v>26078</v>
      </c>
      <c r="C3282" s="17" t="s">
        <v>3845</v>
      </c>
      <c r="D3282" s="17">
        <f t="shared" si="98"/>
        <v>2.1300000000000003</v>
      </c>
      <c r="E3282" s="569">
        <f t="shared" si="97"/>
        <v>5863.9676113360338</v>
      </c>
      <c r="F3282" s="554" t="s">
        <v>26079</v>
      </c>
      <c r="G3282" s="3" t="s">
        <v>25924</v>
      </c>
      <c r="H3282" s="321">
        <v>0.86234817813765197</v>
      </c>
    </row>
    <row r="3283" spans="1:8" ht="15.75">
      <c r="A3283" s="530">
        <v>3281</v>
      </c>
      <c r="B3283" s="570" t="s">
        <v>25616</v>
      </c>
      <c r="C3283" s="17" t="s">
        <v>3845</v>
      </c>
      <c r="D3283" s="17">
        <f t="shared" si="98"/>
        <v>2.0300000000000011</v>
      </c>
      <c r="E3283" s="569">
        <f t="shared" si="97"/>
        <v>5588.6639676113382</v>
      </c>
      <c r="F3283" s="554" t="s">
        <v>26080</v>
      </c>
      <c r="G3283" s="3" t="s">
        <v>25924</v>
      </c>
      <c r="H3283" s="321">
        <v>0.82186234817813797</v>
      </c>
    </row>
    <row r="3284" spans="1:8" ht="15.75">
      <c r="A3284" s="526">
        <v>3282</v>
      </c>
      <c r="B3284" s="570" t="s">
        <v>26081</v>
      </c>
      <c r="C3284" s="17" t="s">
        <v>3845</v>
      </c>
      <c r="D3284" s="17">
        <f t="shared" si="98"/>
        <v>2.1300000000000003</v>
      </c>
      <c r="E3284" s="569">
        <f t="shared" si="97"/>
        <v>5863.9676113360338</v>
      </c>
      <c r="F3284" s="554" t="s">
        <v>26082</v>
      </c>
      <c r="G3284" s="3" t="s">
        <v>25924</v>
      </c>
      <c r="H3284" s="321">
        <v>0.86234817813765197</v>
      </c>
    </row>
    <row r="3285" spans="1:8" ht="15.75">
      <c r="A3285" s="530">
        <v>3283</v>
      </c>
      <c r="B3285" s="570" t="s">
        <v>26083</v>
      </c>
      <c r="C3285" s="17" t="s">
        <v>3845</v>
      </c>
      <c r="D3285" s="17">
        <f t="shared" si="98"/>
        <v>0.95000000000000107</v>
      </c>
      <c r="E3285" s="569">
        <f t="shared" si="97"/>
        <v>2615.384615384618</v>
      </c>
      <c r="F3285" s="554" t="s">
        <v>26084</v>
      </c>
      <c r="G3285" s="3" t="s">
        <v>25924</v>
      </c>
      <c r="H3285" s="321">
        <v>0.38461538461538503</v>
      </c>
    </row>
    <row r="3286" spans="1:8" ht="15.75">
      <c r="A3286" s="530">
        <v>3284</v>
      </c>
      <c r="B3286" s="570" t="s">
        <v>26085</v>
      </c>
      <c r="C3286" s="17" t="s">
        <v>3845</v>
      </c>
      <c r="D3286" s="17">
        <f t="shared" si="98"/>
        <v>1.6099999999999997</v>
      </c>
      <c r="E3286" s="569">
        <f t="shared" si="97"/>
        <v>4432.3886639676102</v>
      </c>
      <c r="F3286" s="554" t="s">
        <v>26086</v>
      </c>
      <c r="G3286" s="3" t="s">
        <v>25924</v>
      </c>
      <c r="H3286" s="321">
        <v>0.65182186234817796</v>
      </c>
    </row>
    <row r="3287" spans="1:8" ht="15.75">
      <c r="A3287" s="530">
        <v>3285</v>
      </c>
      <c r="B3287" s="570" t="s">
        <v>26087</v>
      </c>
      <c r="C3287" s="17" t="s">
        <v>3845</v>
      </c>
      <c r="D3287" s="17">
        <f t="shared" si="98"/>
        <v>4.3600000000000056</v>
      </c>
      <c r="E3287" s="569">
        <f t="shared" si="97"/>
        <v>12003.238866396776</v>
      </c>
      <c r="F3287" s="554" t="s">
        <v>26088</v>
      </c>
      <c r="G3287" s="3" t="s">
        <v>25924</v>
      </c>
      <c r="H3287" s="321">
        <v>1.76518218623482</v>
      </c>
    </row>
    <row r="3288" spans="1:8" ht="15.75">
      <c r="A3288" s="526">
        <v>3286</v>
      </c>
      <c r="B3288" s="570" t="s">
        <v>26089</v>
      </c>
      <c r="C3288" s="17" t="s">
        <v>3845</v>
      </c>
      <c r="D3288" s="17">
        <f t="shared" si="98"/>
        <v>2.1300000000000003</v>
      </c>
      <c r="E3288" s="569">
        <f t="shared" si="97"/>
        <v>5863.9676113360338</v>
      </c>
      <c r="F3288" s="554" t="s">
        <v>26090</v>
      </c>
      <c r="G3288" s="3" t="s">
        <v>25924</v>
      </c>
      <c r="H3288" s="321">
        <v>0.86234817813765197</v>
      </c>
    </row>
    <row r="3289" spans="1:8" ht="15.75">
      <c r="A3289" s="530">
        <v>3287</v>
      </c>
      <c r="B3289" s="570" t="s">
        <v>13965</v>
      </c>
      <c r="C3289" s="17" t="s">
        <v>3845</v>
      </c>
      <c r="D3289" s="17">
        <f t="shared" si="98"/>
        <v>2.4</v>
      </c>
      <c r="E3289" s="569">
        <f t="shared" si="97"/>
        <v>6607.287449392712</v>
      </c>
      <c r="F3289" s="554" t="s">
        <v>26091</v>
      </c>
      <c r="G3289" s="3" t="s">
        <v>25924</v>
      </c>
      <c r="H3289" s="321">
        <v>0.97165991902834004</v>
      </c>
    </row>
    <row r="3290" spans="1:8" ht="15.75">
      <c r="A3290" s="530">
        <v>3288</v>
      </c>
      <c r="B3290" s="570" t="s">
        <v>26092</v>
      </c>
      <c r="C3290" s="17" t="s">
        <v>3845</v>
      </c>
      <c r="D3290" s="17">
        <f t="shared" si="98"/>
        <v>0.38000000000000039</v>
      </c>
      <c r="E3290" s="569">
        <f t="shared" si="97"/>
        <v>1046.1538461538471</v>
      </c>
      <c r="F3290" s="554" t="s">
        <v>26093</v>
      </c>
      <c r="G3290" s="3" t="s">
        <v>25924</v>
      </c>
      <c r="H3290" s="321">
        <v>0.15384615384615399</v>
      </c>
    </row>
    <row r="3291" spans="1:8" ht="15.75">
      <c r="A3291" s="530">
        <v>3289</v>
      </c>
      <c r="B3291" s="570" t="s">
        <v>22607</v>
      </c>
      <c r="C3291" s="17" t="s">
        <v>3845</v>
      </c>
      <c r="D3291" s="17">
        <f t="shared" si="98"/>
        <v>2.5699999999999896</v>
      </c>
      <c r="E3291" s="569">
        <f t="shared" si="97"/>
        <v>7075.3036437246674</v>
      </c>
      <c r="F3291" s="554" t="s">
        <v>26094</v>
      </c>
      <c r="G3291" s="3" t="s">
        <v>25924</v>
      </c>
      <c r="H3291" s="321">
        <v>1.0404858299595099</v>
      </c>
    </row>
    <row r="3292" spans="1:8" ht="15.75">
      <c r="A3292" s="526">
        <v>3290</v>
      </c>
      <c r="B3292" s="570" t="s">
        <v>26095</v>
      </c>
      <c r="C3292" s="17" t="s">
        <v>3845</v>
      </c>
      <c r="D3292" s="17">
        <f t="shared" si="98"/>
        <v>2.0994999999999999</v>
      </c>
      <c r="E3292" s="569">
        <f t="shared" si="97"/>
        <v>5780</v>
      </c>
      <c r="F3292" s="554" t="s">
        <v>26096</v>
      </c>
      <c r="G3292" s="3" t="s">
        <v>25924</v>
      </c>
      <c r="H3292" s="321">
        <v>0.85</v>
      </c>
    </row>
    <row r="3293" spans="1:8" ht="15.75">
      <c r="A3293" s="530">
        <v>3291</v>
      </c>
      <c r="B3293" s="570" t="s">
        <v>26097</v>
      </c>
      <c r="C3293" s="17" t="s">
        <v>3845</v>
      </c>
      <c r="D3293" s="17">
        <f t="shared" si="98"/>
        <v>1.4999999999999987</v>
      </c>
      <c r="E3293" s="569">
        <f t="shared" si="97"/>
        <v>4129.5546558704409</v>
      </c>
      <c r="F3293" s="554" t="s">
        <v>26098</v>
      </c>
      <c r="G3293" s="3" t="s">
        <v>25924</v>
      </c>
      <c r="H3293" s="321">
        <v>0.60728744939271195</v>
      </c>
    </row>
    <row r="3294" spans="1:8" ht="15.75">
      <c r="A3294" s="530">
        <v>3292</v>
      </c>
      <c r="B3294" s="570" t="s">
        <v>26099</v>
      </c>
      <c r="C3294" s="17" t="s">
        <v>3845</v>
      </c>
      <c r="D3294" s="17">
        <f t="shared" si="98"/>
        <v>2.169999999999999</v>
      </c>
      <c r="E3294" s="569">
        <f t="shared" si="97"/>
        <v>5974.0890688259078</v>
      </c>
      <c r="F3294" s="554" t="s">
        <v>26100</v>
      </c>
      <c r="G3294" s="3" t="s">
        <v>25924</v>
      </c>
      <c r="H3294" s="321">
        <v>0.87854251012145701</v>
      </c>
    </row>
    <row r="3295" spans="1:8" ht="15.75">
      <c r="A3295" s="530">
        <v>3293</v>
      </c>
      <c r="B3295" s="348" t="s">
        <v>19779</v>
      </c>
      <c r="C3295" s="17" t="s">
        <v>3845</v>
      </c>
      <c r="D3295" s="17">
        <f t="shared" si="98"/>
        <v>1.2799999999999994</v>
      </c>
      <c r="E3295" s="569">
        <f t="shared" si="97"/>
        <v>3523.8866396761109</v>
      </c>
      <c r="F3295" s="554" t="s">
        <v>26101</v>
      </c>
      <c r="G3295" s="3" t="s">
        <v>25924</v>
      </c>
      <c r="H3295" s="321">
        <v>0.51821862348178105</v>
      </c>
    </row>
    <row r="3296" spans="1:8" ht="15.75">
      <c r="A3296" s="526">
        <v>3294</v>
      </c>
      <c r="B3296" s="570" t="s">
        <v>26102</v>
      </c>
      <c r="C3296" s="17" t="s">
        <v>22996</v>
      </c>
      <c r="D3296" s="17">
        <f t="shared" si="98"/>
        <v>4.9400000000000004</v>
      </c>
      <c r="E3296" s="569">
        <f t="shared" si="97"/>
        <v>13600</v>
      </c>
      <c r="F3296" s="554" t="s">
        <v>26103</v>
      </c>
      <c r="G3296" s="3" t="s">
        <v>25924</v>
      </c>
      <c r="H3296" s="321">
        <v>2</v>
      </c>
    </row>
    <row r="3297" spans="1:8" ht="15.75">
      <c r="A3297" s="530">
        <v>3295</v>
      </c>
      <c r="B3297" s="570" t="s">
        <v>26104</v>
      </c>
      <c r="C3297" s="17" t="s">
        <v>3845</v>
      </c>
      <c r="D3297" s="17">
        <f t="shared" si="98"/>
        <v>1.4600000000000004</v>
      </c>
      <c r="E3297" s="569">
        <f t="shared" si="97"/>
        <v>4019.4331983805678</v>
      </c>
      <c r="F3297" s="554" t="s">
        <v>26105</v>
      </c>
      <c r="G3297" s="3" t="s">
        <v>25924</v>
      </c>
      <c r="H3297" s="321">
        <v>0.59109311740890702</v>
      </c>
    </row>
    <row r="3298" spans="1:8" ht="15.75">
      <c r="A3298" s="530">
        <v>3296</v>
      </c>
      <c r="B3298" s="570" t="s">
        <v>26106</v>
      </c>
      <c r="C3298" s="17" t="s">
        <v>3845</v>
      </c>
      <c r="D3298" s="17">
        <f t="shared" si="98"/>
        <v>1.8700000000000003</v>
      </c>
      <c r="E3298" s="569">
        <f t="shared" si="97"/>
        <v>5148.178137651822</v>
      </c>
      <c r="F3298" s="554" t="s">
        <v>26107</v>
      </c>
      <c r="G3298" s="3" t="s">
        <v>25924</v>
      </c>
      <c r="H3298" s="321">
        <v>0.75708502024291502</v>
      </c>
    </row>
    <row r="3299" spans="1:8" ht="15.75">
      <c r="A3299" s="530">
        <v>3297</v>
      </c>
      <c r="B3299" s="570" t="s">
        <v>26108</v>
      </c>
      <c r="C3299" s="17" t="s">
        <v>3845</v>
      </c>
      <c r="D3299" s="17">
        <f t="shared" si="98"/>
        <v>3.6600000000000037</v>
      </c>
      <c r="E3299" s="569">
        <f t="shared" si="97"/>
        <v>10076.113360323896</v>
      </c>
      <c r="F3299" s="554" t="s">
        <v>26109</v>
      </c>
      <c r="G3299" s="3" t="s">
        <v>25924</v>
      </c>
      <c r="H3299" s="321">
        <v>1.48178137651822</v>
      </c>
    </row>
    <row r="3300" spans="1:8" ht="15.75">
      <c r="A3300" s="526">
        <v>3298</v>
      </c>
      <c r="B3300" s="570" t="s">
        <v>26110</v>
      </c>
      <c r="C3300" s="17" t="s">
        <v>22996</v>
      </c>
      <c r="D3300" s="17">
        <f t="shared" si="98"/>
        <v>4.9400000000000004</v>
      </c>
      <c r="E3300" s="569">
        <f t="shared" si="97"/>
        <v>13600</v>
      </c>
      <c r="F3300" s="554" t="s">
        <v>26111</v>
      </c>
      <c r="G3300" s="3" t="s">
        <v>25924</v>
      </c>
      <c r="H3300" s="321">
        <v>2</v>
      </c>
    </row>
    <row r="3301" spans="1:8" ht="15.75">
      <c r="A3301" s="530">
        <v>3299</v>
      </c>
      <c r="B3301" s="570" t="s">
        <v>26112</v>
      </c>
      <c r="C3301" s="17" t="s">
        <v>3845</v>
      </c>
      <c r="D3301" s="17">
        <f t="shared" si="98"/>
        <v>2.6299999999999937</v>
      </c>
      <c r="E3301" s="569">
        <f t="shared" si="97"/>
        <v>7240.4858299594953</v>
      </c>
      <c r="F3301" s="554" t="s">
        <v>26113</v>
      </c>
      <c r="G3301" s="3" t="s">
        <v>25924</v>
      </c>
      <c r="H3301" s="321">
        <v>1.06477732793522</v>
      </c>
    </row>
    <row r="3302" spans="1:8" ht="15.75">
      <c r="A3302" s="530">
        <v>3300</v>
      </c>
      <c r="B3302" s="348" t="s">
        <v>26114</v>
      </c>
      <c r="C3302" s="17" t="s">
        <v>3845</v>
      </c>
      <c r="D3302" s="17">
        <f t="shared" si="98"/>
        <v>1.7799999999999996</v>
      </c>
      <c r="E3302" s="569">
        <f t="shared" ref="E3302:E3365" si="99">H3302*6800</f>
        <v>4900.4048582995938</v>
      </c>
      <c r="F3302" s="554" t="s">
        <v>26115</v>
      </c>
      <c r="G3302" s="3" t="s">
        <v>25924</v>
      </c>
      <c r="H3302" s="321">
        <v>0.72064777327935203</v>
      </c>
    </row>
    <row r="3303" spans="1:8" ht="15.75">
      <c r="A3303" s="530">
        <v>3301</v>
      </c>
      <c r="B3303" s="570" t="s">
        <v>26116</v>
      </c>
      <c r="C3303" s="17" t="s">
        <v>3845</v>
      </c>
      <c r="D3303" s="17">
        <f t="shared" si="98"/>
        <v>2.5688000000000004</v>
      </c>
      <c r="E3303" s="569">
        <f t="shared" si="99"/>
        <v>7072</v>
      </c>
      <c r="F3303" s="554" t="s">
        <v>26117</v>
      </c>
      <c r="G3303" s="3" t="s">
        <v>25924</v>
      </c>
      <c r="H3303" s="321">
        <v>1.04</v>
      </c>
    </row>
    <row r="3304" spans="1:8" ht="15.75">
      <c r="A3304" s="526">
        <v>3302</v>
      </c>
      <c r="B3304" s="570" t="s">
        <v>26118</v>
      </c>
      <c r="C3304" s="17" t="s">
        <v>3845</v>
      </c>
      <c r="D3304" s="17">
        <f t="shared" si="98"/>
        <v>3.6999999999999895</v>
      </c>
      <c r="E3304" s="569">
        <f t="shared" si="99"/>
        <v>10186.234817813736</v>
      </c>
      <c r="F3304" s="554" t="s">
        <v>26119</v>
      </c>
      <c r="G3304" s="3" t="s">
        <v>25924</v>
      </c>
      <c r="H3304" s="321">
        <v>1.49797570850202</v>
      </c>
    </row>
    <row r="3305" spans="1:8" ht="15.75">
      <c r="A3305" s="530">
        <v>3303</v>
      </c>
      <c r="B3305" s="570" t="s">
        <v>26120</v>
      </c>
      <c r="C3305" s="17" t="s">
        <v>3845</v>
      </c>
      <c r="D3305" s="17">
        <f t="shared" si="98"/>
        <v>2.9099999999999944</v>
      </c>
      <c r="E3305" s="569">
        <f t="shared" si="99"/>
        <v>8011.3360323886482</v>
      </c>
      <c r="F3305" s="554" t="s">
        <v>26121</v>
      </c>
      <c r="G3305" s="3" t="s">
        <v>25924</v>
      </c>
      <c r="H3305" s="321">
        <v>1.17813765182186</v>
      </c>
    </row>
    <row r="3306" spans="1:8" ht="15.75">
      <c r="A3306" s="530">
        <v>3304</v>
      </c>
      <c r="B3306" s="570" t="s">
        <v>26122</v>
      </c>
      <c r="C3306" s="17" t="s">
        <v>3845</v>
      </c>
      <c r="D3306" s="17">
        <f t="shared" si="98"/>
        <v>1.9099999999999984</v>
      </c>
      <c r="E3306" s="569">
        <f t="shared" si="99"/>
        <v>5258.299595141696</v>
      </c>
      <c r="F3306" s="554" t="s">
        <v>26123</v>
      </c>
      <c r="G3306" s="3" t="s">
        <v>25924</v>
      </c>
      <c r="H3306" s="321">
        <v>0.77327935222671995</v>
      </c>
    </row>
    <row r="3307" spans="1:8" ht="15.75">
      <c r="A3307" s="530">
        <v>3305</v>
      </c>
      <c r="B3307" s="570" t="s">
        <v>26124</v>
      </c>
      <c r="C3307" s="17" t="s">
        <v>3845</v>
      </c>
      <c r="D3307" s="17">
        <f t="shared" si="98"/>
        <v>3.969999999999994</v>
      </c>
      <c r="E3307" s="569">
        <f t="shared" si="99"/>
        <v>10929.554655870428</v>
      </c>
      <c r="F3307" s="554" t="s">
        <v>26125</v>
      </c>
      <c r="G3307" s="3" t="s">
        <v>25924</v>
      </c>
      <c r="H3307" s="321">
        <v>1.6072874493927101</v>
      </c>
    </row>
    <row r="3308" spans="1:8" ht="15.75">
      <c r="A3308" s="526">
        <v>3306</v>
      </c>
      <c r="B3308" s="570" t="s">
        <v>26126</v>
      </c>
      <c r="C3308" s="17" t="s">
        <v>3845</v>
      </c>
      <c r="D3308" s="17">
        <f t="shared" si="98"/>
        <v>1.9099999999999984</v>
      </c>
      <c r="E3308" s="569">
        <f t="shared" si="99"/>
        <v>5258.299595141696</v>
      </c>
      <c r="F3308" s="554" t="s">
        <v>26127</v>
      </c>
      <c r="G3308" s="3" t="s">
        <v>25924</v>
      </c>
      <c r="H3308" s="321">
        <v>0.77327935222671995</v>
      </c>
    </row>
    <row r="3309" spans="1:8" ht="15.75">
      <c r="A3309" s="530">
        <v>3307</v>
      </c>
      <c r="B3309" s="570" t="s">
        <v>26128</v>
      </c>
      <c r="C3309" s="17" t="s">
        <v>3845</v>
      </c>
      <c r="D3309" s="17">
        <f t="shared" si="98"/>
        <v>1.670000000000001</v>
      </c>
      <c r="E3309" s="569">
        <f t="shared" si="99"/>
        <v>4597.5708502024318</v>
      </c>
      <c r="F3309" s="554" t="s">
        <v>26129</v>
      </c>
      <c r="G3309" s="3" t="s">
        <v>25924</v>
      </c>
      <c r="H3309" s="321">
        <v>0.67611336032388702</v>
      </c>
    </row>
    <row r="3310" spans="1:8" ht="15.75">
      <c r="A3310" s="530">
        <v>3308</v>
      </c>
      <c r="B3310" s="570" t="s">
        <v>26130</v>
      </c>
      <c r="C3310" s="17" t="s">
        <v>3845</v>
      </c>
      <c r="D3310" s="17">
        <f t="shared" si="98"/>
        <v>1.4199999999999995</v>
      </c>
      <c r="E3310" s="569">
        <f t="shared" si="99"/>
        <v>3909.3117408906865</v>
      </c>
      <c r="F3310" s="554" t="s">
        <v>26131</v>
      </c>
      <c r="G3310" s="3" t="s">
        <v>25924</v>
      </c>
      <c r="H3310" s="321">
        <v>0.57489878542510098</v>
      </c>
    </row>
    <row r="3311" spans="1:8" ht="15.75">
      <c r="A3311" s="530">
        <v>3309</v>
      </c>
      <c r="B3311" s="570" t="s">
        <v>6075</v>
      </c>
      <c r="C3311" s="17" t="s">
        <v>3845</v>
      </c>
      <c r="D3311" s="17">
        <f t="shared" si="98"/>
        <v>3.0300000000000016</v>
      </c>
      <c r="E3311" s="569">
        <f t="shared" si="99"/>
        <v>8341.700404858304</v>
      </c>
      <c r="F3311" s="554" t="s">
        <v>26132</v>
      </c>
      <c r="G3311" s="3" t="s">
        <v>25924</v>
      </c>
      <c r="H3311" s="321">
        <v>1.2267206477732799</v>
      </c>
    </row>
    <row r="3312" spans="1:8" ht="15.75">
      <c r="A3312" s="526">
        <v>3310</v>
      </c>
      <c r="B3312" s="570" t="s">
        <v>14142</v>
      </c>
      <c r="C3312" s="17" t="s">
        <v>3845</v>
      </c>
      <c r="D3312" s="17">
        <f t="shared" si="98"/>
        <v>2.7900000000000116</v>
      </c>
      <c r="E3312" s="569">
        <f t="shared" si="99"/>
        <v>7680.9716599190597</v>
      </c>
      <c r="F3312" s="554" t="s">
        <v>26133</v>
      </c>
      <c r="G3312" s="3" t="s">
        <v>25924</v>
      </c>
      <c r="H3312" s="321">
        <v>1.1295546558704499</v>
      </c>
    </row>
    <row r="3313" spans="1:8" ht="15.75">
      <c r="A3313" s="530">
        <v>3311</v>
      </c>
      <c r="B3313" s="570" t="s">
        <v>26134</v>
      </c>
      <c r="C3313" s="17" t="s">
        <v>3845</v>
      </c>
      <c r="D3313" s="17">
        <f t="shared" si="98"/>
        <v>3.1099999999999985</v>
      </c>
      <c r="E3313" s="569">
        <f t="shared" si="99"/>
        <v>8561.943319838052</v>
      </c>
      <c r="F3313" s="554" t="s">
        <v>26135</v>
      </c>
      <c r="G3313" s="3" t="s">
        <v>25924</v>
      </c>
      <c r="H3313" s="321">
        <v>1.25910931174089</v>
      </c>
    </row>
    <row r="3314" spans="1:8" ht="15.75">
      <c r="A3314" s="530">
        <v>3312</v>
      </c>
      <c r="B3314" s="570" t="s">
        <v>26136</v>
      </c>
      <c r="C3314" s="17" t="s">
        <v>3845</v>
      </c>
      <c r="D3314" s="17">
        <f t="shared" si="98"/>
        <v>0.81000000000000061</v>
      </c>
      <c r="E3314" s="569">
        <f t="shared" si="99"/>
        <v>2229.959514170042</v>
      </c>
      <c r="F3314" s="554" t="s">
        <v>26137</v>
      </c>
      <c r="G3314" s="3" t="s">
        <v>25924</v>
      </c>
      <c r="H3314" s="321">
        <v>0.32793522267206499</v>
      </c>
    </row>
    <row r="3315" spans="1:8" ht="15.75">
      <c r="A3315" s="530">
        <v>3313</v>
      </c>
      <c r="B3315" s="570" t="s">
        <v>26138</v>
      </c>
      <c r="C3315" s="17" t="s">
        <v>3845</v>
      </c>
      <c r="D3315" s="17">
        <f t="shared" si="98"/>
        <v>1.8400000000000007</v>
      </c>
      <c r="E3315" s="569">
        <f t="shared" si="99"/>
        <v>5065.5870445344144</v>
      </c>
      <c r="F3315" s="554" t="s">
        <v>26139</v>
      </c>
      <c r="G3315" s="3" t="s">
        <v>25924</v>
      </c>
      <c r="H3315" s="321">
        <v>0.74493927125506099</v>
      </c>
    </row>
    <row r="3316" spans="1:8" ht="15.75">
      <c r="A3316" s="526">
        <v>3314</v>
      </c>
      <c r="B3316" s="348" t="s">
        <v>26140</v>
      </c>
      <c r="C3316" s="17" t="s">
        <v>3845</v>
      </c>
      <c r="D3316" s="17">
        <f t="shared" si="98"/>
        <v>1.7599999999999991</v>
      </c>
      <c r="E3316" s="569">
        <f t="shared" si="99"/>
        <v>4845.3441295546536</v>
      </c>
      <c r="F3316" s="554" t="s">
        <v>26141</v>
      </c>
      <c r="G3316" s="3" t="s">
        <v>25924</v>
      </c>
      <c r="H3316" s="321">
        <v>0.71255060728744901</v>
      </c>
    </row>
    <row r="3317" spans="1:8" ht="15.75">
      <c r="A3317" s="530">
        <v>3315</v>
      </c>
      <c r="B3317" s="570" t="s">
        <v>26142</v>
      </c>
      <c r="C3317" s="17" t="s">
        <v>3845</v>
      </c>
      <c r="D3317" s="17">
        <f t="shared" si="98"/>
        <v>0.96</v>
      </c>
      <c r="E3317" s="569">
        <f t="shared" si="99"/>
        <v>2642.9149797570849</v>
      </c>
      <c r="F3317" s="554" t="s">
        <v>26143</v>
      </c>
      <c r="G3317" s="3" t="s">
        <v>25924</v>
      </c>
      <c r="H3317" s="321">
        <v>0.38866396761133598</v>
      </c>
    </row>
    <row r="3318" spans="1:8" ht="15.75">
      <c r="A3318" s="530">
        <v>3316</v>
      </c>
      <c r="B3318" s="570" t="s">
        <v>12194</v>
      </c>
      <c r="C3318" s="17" t="s">
        <v>3845</v>
      </c>
      <c r="D3318" s="17">
        <f t="shared" si="98"/>
        <v>0.10000000000000007</v>
      </c>
      <c r="E3318" s="569">
        <f t="shared" si="99"/>
        <v>275.30364372469654</v>
      </c>
      <c r="F3318" s="554" t="s">
        <v>26144</v>
      </c>
      <c r="G3318" s="3" t="s">
        <v>25924</v>
      </c>
      <c r="H3318" s="321">
        <v>4.0485829959514198E-2</v>
      </c>
    </row>
    <row r="3319" spans="1:8" ht="15.75">
      <c r="A3319" s="530">
        <v>3317</v>
      </c>
      <c r="B3319" s="570" t="s">
        <v>25308</v>
      </c>
      <c r="C3319" s="17" t="s">
        <v>3845</v>
      </c>
      <c r="D3319" s="17">
        <f t="shared" si="98"/>
        <v>1.6099999999999997</v>
      </c>
      <c r="E3319" s="569">
        <f t="shared" si="99"/>
        <v>4432.3886639676102</v>
      </c>
      <c r="F3319" s="554" t="s">
        <v>26145</v>
      </c>
      <c r="G3319" s="3" t="s">
        <v>25924</v>
      </c>
      <c r="H3319" s="321">
        <v>0.65182186234817796</v>
      </c>
    </row>
    <row r="3320" spans="1:8" ht="15.75">
      <c r="A3320" s="526">
        <v>3318</v>
      </c>
      <c r="B3320" s="570" t="s">
        <v>26146</v>
      </c>
      <c r="C3320" s="17" t="s">
        <v>3845</v>
      </c>
      <c r="D3320" s="17">
        <f t="shared" si="98"/>
        <v>0.95000000000000107</v>
      </c>
      <c r="E3320" s="569">
        <f t="shared" si="99"/>
        <v>2615.384615384618</v>
      </c>
      <c r="F3320" s="554" t="s">
        <v>26147</v>
      </c>
      <c r="G3320" s="3" t="s">
        <v>25924</v>
      </c>
      <c r="H3320" s="321">
        <v>0.38461538461538503</v>
      </c>
    </row>
    <row r="3321" spans="1:8" ht="15.75">
      <c r="A3321" s="530">
        <v>3319</v>
      </c>
      <c r="B3321" s="570" t="s">
        <v>26148</v>
      </c>
      <c r="C3321" s="17" t="s">
        <v>22996</v>
      </c>
      <c r="D3321" s="17">
        <f t="shared" si="98"/>
        <v>4.9400000000000004</v>
      </c>
      <c r="E3321" s="569">
        <f t="shared" si="99"/>
        <v>13600</v>
      </c>
      <c r="F3321" s="554" t="s">
        <v>26149</v>
      </c>
      <c r="G3321" s="3" t="s">
        <v>25924</v>
      </c>
      <c r="H3321" s="321">
        <v>2</v>
      </c>
    </row>
    <row r="3322" spans="1:8" ht="15.75">
      <c r="A3322" s="530">
        <v>3320</v>
      </c>
      <c r="B3322" s="570" t="s">
        <v>26150</v>
      </c>
      <c r="C3322" s="17" t="s">
        <v>3845</v>
      </c>
      <c r="D3322" s="17">
        <f t="shared" si="98"/>
        <v>2.5699999999999896</v>
      </c>
      <c r="E3322" s="569">
        <f t="shared" si="99"/>
        <v>7075.3036437246674</v>
      </c>
      <c r="F3322" s="554" t="s">
        <v>26151</v>
      </c>
      <c r="G3322" s="3" t="s">
        <v>25924</v>
      </c>
      <c r="H3322" s="321">
        <v>1.0404858299595099</v>
      </c>
    </row>
    <row r="3323" spans="1:8" ht="15.75">
      <c r="A3323" s="530">
        <v>3321</v>
      </c>
      <c r="B3323" s="570" t="s">
        <v>13496</v>
      </c>
      <c r="C3323" s="17" t="s">
        <v>3845</v>
      </c>
      <c r="D3323" s="17">
        <f t="shared" si="98"/>
        <v>1.8400000000000007</v>
      </c>
      <c r="E3323" s="569">
        <f t="shared" si="99"/>
        <v>5065.5870445344144</v>
      </c>
      <c r="F3323" s="554" t="s">
        <v>26152</v>
      </c>
      <c r="G3323" s="3" t="s">
        <v>25924</v>
      </c>
      <c r="H3323" s="321">
        <v>0.74493927125506099</v>
      </c>
    </row>
    <row r="3324" spans="1:8" ht="15.75">
      <c r="A3324" s="526">
        <v>3322</v>
      </c>
      <c r="B3324" s="570" t="s">
        <v>26153</v>
      </c>
      <c r="C3324" s="17" t="s">
        <v>3845</v>
      </c>
      <c r="D3324" s="17">
        <f t="shared" si="98"/>
        <v>1.9099999999999984</v>
      </c>
      <c r="E3324" s="569">
        <f t="shared" si="99"/>
        <v>5258.299595141696</v>
      </c>
      <c r="F3324" s="554" t="s">
        <v>26154</v>
      </c>
      <c r="G3324" s="3" t="s">
        <v>25924</v>
      </c>
      <c r="H3324" s="321">
        <v>0.77327935222671995</v>
      </c>
    </row>
    <row r="3325" spans="1:8" ht="15.75">
      <c r="A3325" s="530">
        <v>3323</v>
      </c>
      <c r="B3325" s="570" t="s">
        <v>26155</v>
      </c>
      <c r="C3325" s="17" t="s">
        <v>3845</v>
      </c>
      <c r="D3325" s="17">
        <f t="shared" si="98"/>
        <v>3.969999999999994</v>
      </c>
      <c r="E3325" s="569">
        <f t="shared" si="99"/>
        <v>10929.554655870428</v>
      </c>
      <c r="F3325" s="554" t="s">
        <v>26156</v>
      </c>
      <c r="G3325" s="3" t="s">
        <v>25924</v>
      </c>
      <c r="H3325" s="321">
        <v>1.6072874493927101</v>
      </c>
    </row>
    <row r="3326" spans="1:8" ht="15.75">
      <c r="A3326" s="530">
        <v>3324</v>
      </c>
      <c r="B3326" s="570" t="s">
        <v>26157</v>
      </c>
      <c r="C3326" s="17" t="s">
        <v>3845</v>
      </c>
      <c r="D3326" s="17">
        <f t="shared" si="98"/>
        <v>3.6600000000000037</v>
      </c>
      <c r="E3326" s="569">
        <f t="shared" si="99"/>
        <v>10076.113360323896</v>
      </c>
      <c r="F3326" s="554" t="s">
        <v>26158</v>
      </c>
      <c r="G3326" s="3" t="s">
        <v>25924</v>
      </c>
      <c r="H3326" s="321">
        <v>1.48178137651822</v>
      </c>
    </row>
    <row r="3327" spans="1:8" ht="15.75">
      <c r="A3327" s="530">
        <v>3325</v>
      </c>
      <c r="B3327" s="570" t="s">
        <v>26159</v>
      </c>
      <c r="C3327" s="17" t="s">
        <v>3845</v>
      </c>
      <c r="D3327" s="17">
        <f t="shared" si="98"/>
        <v>0.96999999999999897</v>
      </c>
      <c r="E3327" s="569">
        <f t="shared" si="99"/>
        <v>2670.4453441295514</v>
      </c>
      <c r="F3327" s="554" t="s">
        <v>26160</v>
      </c>
      <c r="G3327" s="3" t="s">
        <v>25924</v>
      </c>
      <c r="H3327" s="321">
        <v>0.39271255060728699</v>
      </c>
    </row>
    <row r="3328" spans="1:8" ht="15.75">
      <c r="A3328" s="526">
        <v>3326</v>
      </c>
      <c r="B3328" s="570" t="s">
        <v>17279</v>
      </c>
      <c r="C3328" s="17" t="s">
        <v>3845</v>
      </c>
      <c r="D3328" s="17">
        <f t="shared" si="98"/>
        <v>0.31000000000000022</v>
      </c>
      <c r="E3328" s="569">
        <f t="shared" si="99"/>
        <v>853.44129554655922</v>
      </c>
      <c r="F3328" s="554" t="s">
        <v>26161</v>
      </c>
      <c r="G3328" s="3" t="s">
        <v>25924</v>
      </c>
      <c r="H3328" s="321">
        <v>0.125506072874494</v>
      </c>
    </row>
    <row r="3329" spans="1:8" ht="15.75">
      <c r="A3329" s="530">
        <v>3327</v>
      </c>
      <c r="B3329" s="570" t="s">
        <v>26162</v>
      </c>
      <c r="C3329" s="17" t="s">
        <v>3845</v>
      </c>
      <c r="D3329" s="17">
        <f t="shared" si="98"/>
        <v>1.8700000000000003</v>
      </c>
      <c r="E3329" s="569">
        <f t="shared" si="99"/>
        <v>5148.178137651822</v>
      </c>
      <c r="F3329" s="554" t="s">
        <v>26163</v>
      </c>
      <c r="G3329" s="3" t="s">
        <v>25924</v>
      </c>
      <c r="H3329" s="321">
        <v>0.75708502024291502</v>
      </c>
    </row>
    <row r="3330" spans="1:8" ht="15.75">
      <c r="A3330" s="530">
        <v>3328</v>
      </c>
      <c r="B3330" s="570" t="s">
        <v>26164</v>
      </c>
      <c r="C3330" s="17" t="s">
        <v>3845</v>
      </c>
      <c r="D3330" s="17">
        <f t="shared" si="98"/>
        <v>1.7099999999999993</v>
      </c>
      <c r="E3330" s="569">
        <f t="shared" si="99"/>
        <v>4707.6923076923049</v>
      </c>
      <c r="F3330" s="554" t="s">
        <v>26165</v>
      </c>
      <c r="G3330" s="3" t="s">
        <v>25924</v>
      </c>
      <c r="H3330" s="321">
        <v>0.69230769230769196</v>
      </c>
    </row>
    <row r="3331" spans="1:8" ht="15.75">
      <c r="A3331" s="530">
        <v>3329</v>
      </c>
      <c r="B3331" s="570" t="s">
        <v>26166</v>
      </c>
      <c r="C3331" s="17" t="s">
        <v>3845</v>
      </c>
      <c r="D3331" s="17">
        <f t="shared" si="98"/>
        <v>1.9099999999999984</v>
      </c>
      <c r="E3331" s="569">
        <f t="shared" si="99"/>
        <v>5258.299595141696</v>
      </c>
      <c r="F3331" s="554" t="s">
        <v>26167</v>
      </c>
      <c r="G3331" s="3" t="s">
        <v>25924</v>
      </c>
      <c r="H3331" s="321">
        <v>0.77327935222671995</v>
      </c>
    </row>
    <row r="3332" spans="1:8" ht="15.75">
      <c r="A3332" s="526">
        <v>3330</v>
      </c>
      <c r="B3332" s="346" t="s">
        <v>13512</v>
      </c>
      <c r="C3332" s="17" t="s">
        <v>3845</v>
      </c>
      <c r="D3332" s="17">
        <f t="shared" si="98"/>
        <v>4.1400000000000086</v>
      </c>
      <c r="E3332" s="569">
        <f t="shared" si="99"/>
        <v>11397.570850202452</v>
      </c>
      <c r="F3332" s="17" t="s">
        <v>25599</v>
      </c>
      <c r="G3332" s="3" t="s">
        <v>26168</v>
      </c>
      <c r="H3332" s="321">
        <v>1.67611336032389</v>
      </c>
    </row>
    <row r="3333" spans="1:8" ht="15.75">
      <c r="A3333" s="530">
        <v>3331</v>
      </c>
      <c r="B3333" s="570" t="s">
        <v>22400</v>
      </c>
      <c r="C3333" s="17" t="s">
        <v>3845</v>
      </c>
      <c r="D3333" s="17">
        <f t="shared" ref="D3333:D3396" si="100">H3333*2.47</f>
        <v>1.670000000000001</v>
      </c>
      <c r="E3333" s="569">
        <f t="shared" si="99"/>
        <v>4597.5708502024318</v>
      </c>
      <c r="F3333" s="17" t="s">
        <v>25602</v>
      </c>
      <c r="G3333" s="3" t="s">
        <v>26168</v>
      </c>
      <c r="H3333" s="321">
        <v>0.67611336032388702</v>
      </c>
    </row>
    <row r="3334" spans="1:8" ht="15.75">
      <c r="A3334" s="530">
        <v>3332</v>
      </c>
      <c r="B3334" s="570" t="s">
        <v>26169</v>
      </c>
      <c r="C3334" s="17" t="s">
        <v>3845</v>
      </c>
      <c r="D3334" s="17">
        <f t="shared" si="100"/>
        <v>0.369999999999999</v>
      </c>
      <c r="E3334" s="569">
        <f t="shared" si="99"/>
        <v>1018.6234817813737</v>
      </c>
      <c r="F3334" s="17" t="s">
        <v>25604</v>
      </c>
      <c r="G3334" s="3" t="s">
        <v>26168</v>
      </c>
      <c r="H3334" s="321">
        <v>0.14979757085020201</v>
      </c>
    </row>
    <row r="3335" spans="1:8" ht="15.75">
      <c r="A3335" s="530">
        <v>3333</v>
      </c>
      <c r="B3335" s="346" t="s">
        <v>26170</v>
      </c>
      <c r="C3335" s="17" t="s">
        <v>3845</v>
      </c>
      <c r="D3335" s="17">
        <f t="shared" si="100"/>
        <v>0.71000000000000096</v>
      </c>
      <c r="E3335" s="569">
        <f t="shared" si="99"/>
        <v>1954.6558704453466</v>
      </c>
      <c r="F3335" s="17" t="s">
        <v>25606</v>
      </c>
      <c r="G3335" s="3" t="s">
        <v>26168</v>
      </c>
      <c r="H3335" s="321">
        <v>0.28744939271255099</v>
      </c>
    </row>
    <row r="3336" spans="1:8" ht="15.75">
      <c r="A3336" s="526">
        <v>3334</v>
      </c>
      <c r="B3336" s="570" t="s">
        <v>26171</v>
      </c>
      <c r="C3336" s="17" t="s">
        <v>22996</v>
      </c>
      <c r="D3336" s="17">
        <f t="shared" si="100"/>
        <v>4.9400000000000004</v>
      </c>
      <c r="E3336" s="569">
        <f t="shared" si="99"/>
        <v>13600</v>
      </c>
      <c r="F3336" s="17" t="s">
        <v>25608</v>
      </c>
      <c r="G3336" s="3" t="s">
        <v>26168</v>
      </c>
      <c r="H3336" s="321">
        <v>2</v>
      </c>
    </row>
    <row r="3337" spans="1:8" ht="15.75">
      <c r="A3337" s="530">
        <v>3335</v>
      </c>
      <c r="B3337" s="570" t="s">
        <v>26172</v>
      </c>
      <c r="C3337" s="17" t="s">
        <v>22996</v>
      </c>
      <c r="D3337" s="17">
        <f t="shared" si="100"/>
        <v>4.9400000000000004</v>
      </c>
      <c r="E3337" s="569">
        <f t="shared" si="99"/>
        <v>13600</v>
      </c>
      <c r="F3337" s="17" t="s">
        <v>25610</v>
      </c>
      <c r="G3337" s="3" t="s">
        <v>26168</v>
      </c>
      <c r="H3337" s="321">
        <v>2</v>
      </c>
    </row>
    <row r="3338" spans="1:8" ht="15.75">
      <c r="A3338" s="530">
        <v>3336</v>
      </c>
      <c r="B3338" s="570" t="s">
        <v>26173</v>
      </c>
      <c r="C3338" s="17" t="s">
        <v>3845</v>
      </c>
      <c r="D3338" s="17">
        <f t="shared" si="100"/>
        <v>3.3700000000000068</v>
      </c>
      <c r="E3338" s="569">
        <f t="shared" si="99"/>
        <v>9277.7327935222838</v>
      </c>
      <c r="F3338" s="17" t="s">
        <v>25641</v>
      </c>
      <c r="G3338" s="3" t="s">
        <v>26168</v>
      </c>
      <c r="H3338" s="321">
        <v>1.3643724696356301</v>
      </c>
    </row>
    <row r="3339" spans="1:8" ht="15.75">
      <c r="A3339" s="530">
        <v>3337</v>
      </c>
      <c r="B3339" s="346" t="s">
        <v>26174</v>
      </c>
      <c r="C3339" s="17" t="s">
        <v>3845</v>
      </c>
      <c r="D3339" s="17">
        <f t="shared" si="100"/>
        <v>4.4099999999999886</v>
      </c>
      <c r="E3339" s="569">
        <f t="shared" si="99"/>
        <v>12140.890688259076</v>
      </c>
      <c r="F3339" s="17" t="s">
        <v>25643</v>
      </c>
      <c r="G3339" s="3" t="s">
        <v>26168</v>
      </c>
      <c r="H3339" s="321">
        <v>1.7854251012145701</v>
      </c>
    </row>
    <row r="3340" spans="1:8" ht="15.75">
      <c r="A3340" s="526">
        <v>3338</v>
      </c>
      <c r="B3340" s="346" t="s">
        <v>26175</v>
      </c>
      <c r="C3340" s="17" t="s">
        <v>3845</v>
      </c>
      <c r="D3340" s="17">
        <f t="shared" si="100"/>
        <v>3.3700000000000068</v>
      </c>
      <c r="E3340" s="569">
        <f t="shared" si="99"/>
        <v>9277.7327935222838</v>
      </c>
      <c r="F3340" s="17" t="s">
        <v>25644</v>
      </c>
      <c r="G3340" s="3" t="s">
        <v>26168</v>
      </c>
      <c r="H3340" s="321">
        <v>1.3643724696356301</v>
      </c>
    </row>
    <row r="3341" spans="1:8" ht="15.75">
      <c r="A3341" s="530">
        <v>3339</v>
      </c>
      <c r="B3341" s="570" t="s">
        <v>13820</v>
      </c>
      <c r="C3341" s="17" t="s">
        <v>3845</v>
      </c>
      <c r="D3341" s="17">
        <f t="shared" si="100"/>
        <v>2.1300000000000003</v>
      </c>
      <c r="E3341" s="569">
        <f t="shared" si="99"/>
        <v>5863.9676113360338</v>
      </c>
      <c r="F3341" s="17" t="s">
        <v>25646</v>
      </c>
      <c r="G3341" s="3" t="s">
        <v>26168</v>
      </c>
      <c r="H3341" s="321">
        <v>0.86234817813765197</v>
      </c>
    </row>
    <row r="3342" spans="1:8" ht="15.75">
      <c r="A3342" s="530">
        <v>3340</v>
      </c>
      <c r="B3342" s="346" t="s">
        <v>26176</v>
      </c>
      <c r="C3342" s="17" t="s">
        <v>3845</v>
      </c>
      <c r="D3342" s="17">
        <f t="shared" si="100"/>
        <v>1.1900000000000011</v>
      </c>
      <c r="E3342" s="344">
        <f t="shared" si="99"/>
        <v>3276.1133603238891</v>
      </c>
      <c r="F3342" s="17" t="s">
        <v>23394</v>
      </c>
      <c r="G3342" s="3" t="s">
        <v>26168</v>
      </c>
      <c r="H3342" s="325">
        <v>0.48178137651821901</v>
      </c>
    </row>
    <row r="3343" spans="1:8" ht="15.75">
      <c r="A3343" s="530">
        <v>3341</v>
      </c>
      <c r="B3343" s="346" t="s">
        <v>26177</v>
      </c>
      <c r="C3343" s="17" t="s">
        <v>3845</v>
      </c>
      <c r="D3343" s="17">
        <f t="shared" si="100"/>
        <v>1.9799999999999989</v>
      </c>
      <c r="E3343" s="569">
        <f t="shared" si="99"/>
        <v>5451.012145748984</v>
      </c>
      <c r="F3343" s="17" t="s">
        <v>25650</v>
      </c>
      <c r="G3343" s="3" t="s">
        <v>26168</v>
      </c>
      <c r="H3343" s="321">
        <v>0.80161943319838003</v>
      </c>
    </row>
    <row r="3344" spans="1:8" ht="15.75">
      <c r="A3344" s="526">
        <v>3342</v>
      </c>
      <c r="B3344" s="570" t="s">
        <v>26178</v>
      </c>
      <c r="C3344" s="17" t="s">
        <v>3845</v>
      </c>
      <c r="D3344" s="17">
        <f t="shared" si="100"/>
        <v>1.9100000000000008</v>
      </c>
      <c r="E3344" s="569">
        <f t="shared" si="99"/>
        <v>5258.2995951417024</v>
      </c>
      <c r="F3344" s="17" t="s">
        <v>25652</v>
      </c>
      <c r="G3344" s="3" t="s">
        <v>26168</v>
      </c>
      <c r="H3344" s="321">
        <v>0.77327935222672095</v>
      </c>
    </row>
    <row r="3345" spans="1:8" ht="15.75">
      <c r="A3345" s="530">
        <v>3343</v>
      </c>
      <c r="B3345" s="346" t="s">
        <v>26179</v>
      </c>
      <c r="C3345" s="17" t="s">
        <v>3845</v>
      </c>
      <c r="D3345" s="17">
        <f t="shared" si="100"/>
        <v>1.1099999999999992</v>
      </c>
      <c r="E3345" s="569">
        <f t="shared" si="99"/>
        <v>3055.8704453441273</v>
      </c>
      <c r="F3345" s="17" t="s">
        <v>25654</v>
      </c>
      <c r="G3345" s="3" t="s">
        <v>26168</v>
      </c>
      <c r="H3345" s="321">
        <v>0.44939271255060698</v>
      </c>
    </row>
    <row r="3346" spans="1:8" ht="15.75">
      <c r="A3346" s="530">
        <v>3344</v>
      </c>
      <c r="B3346" s="346" t="s">
        <v>26180</v>
      </c>
      <c r="C3346" s="17" t="s">
        <v>22996</v>
      </c>
      <c r="D3346" s="17">
        <f t="shared" si="100"/>
        <v>4.9400000000000004</v>
      </c>
      <c r="E3346" s="569">
        <f t="shared" si="99"/>
        <v>13600</v>
      </c>
      <c r="F3346" s="17" t="s">
        <v>25656</v>
      </c>
      <c r="G3346" s="3" t="s">
        <v>26168</v>
      </c>
      <c r="H3346" s="321">
        <v>2</v>
      </c>
    </row>
    <row r="3347" spans="1:8" ht="15.75">
      <c r="A3347" s="530">
        <v>3345</v>
      </c>
      <c r="B3347" s="346" t="s">
        <v>26181</v>
      </c>
      <c r="C3347" s="17" t="s">
        <v>3845</v>
      </c>
      <c r="D3347" s="17">
        <f t="shared" si="100"/>
        <v>3.3700000000000068</v>
      </c>
      <c r="E3347" s="569">
        <f t="shared" si="99"/>
        <v>9277.7327935222838</v>
      </c>
      <c r="F3347" s="17" t="s">
        <v>25854</v>
      </c>
      <c r="G3347" s="3" t="s">
        <v>26168</v>
      </c>
      <c r="H3347" s="321">
        <v>1.3643724696356301</v>
      </c>
    </row>
    <row r="3348" spans="1:8" ht="15.75">
      <c r="A3348" s="526">
        <v>3346</v>
      </c>
      <c r="B3348" s="346" t="s">
        <v>26182</v>
      </c>
      <c r="C3348" s="17" t="s">
        <v>3845</v>
      </c>
      <c r="D3348" s="17">
        <f t="shared" si="100"/>
        <v>2.0300000000000011</v>
      </c>
      <c r="E3348" s="569">
        <f t="shared" si="99"/>
        <v>5588.6639676113382</v>
      </c>
      <c r="F3348" s="17" t="s">
        <v>25659</v>
      </c>
      <c r="G3348" s="3" t="s">
        <v>26168</v>
      </c>
      <c r="H3348" s="321">
        <v>0.82186234817813797</v>
      </c>
    </row>
    <row r="3349" spans="1:8" ht="15.75">
      <c r="A3349" s="530">
        <v>3347</v>
      </c>
      <c r="B3349" s="346" t="s">
        <v>26183</v>
      </c>
      <c r="C3349" s="17" t="s">
        <v>3845</v>
      </c>
      <c r="D3349" s="17">
        <f t="shared" si="100"/>
        <v>1.92</v>
      </c>
      <c r="E3349" s="569">
        <f t="shared" si="99"/>
        <v>5285.8299595141698</v>
      </c>
      <c r="F3349" s="17" t="s">
        <v>25661</v>
      </c>
      <c r="G3349" s="3" t="s">
        <v>26168</v>
      </c>
      <c r="H3349" s="321">
        <v>0.77732793522267196</v>
      </c>
    </row>
    <row r="3350" spans="1:8" ht="15.75">
      <c r="A3350" s="530">
        <v>3348</v>
      </c>
      <c r="B3350" s="570" t="s">
        <v>26184</v>
      </c>
      <c r="C3350" s="17" t="s">
        <v>3845</v>
      </c>
      <c r="D3350" s="17">
        <f t="shared" si="100"/>
        <v>2.1199999999999992</v>
      </c>
      <c r="E3350" s="569">
        <f t="shared" si="99"/>
        <v>5836.43724696356</v>
      </c>
      <c r="F3350" s="17" t="s">
        <v>25663</v>
      </c>
      <c r="G3350" s="3" t="s">
        <v>26168</v>
      </c>
      <c r="H3350" s="321">
        <v>0.85829959514169996</v>
      </c>
    </row>
    <row r="3351" spans="1:8" ht="15.75">
      <c r="A3351" s="530">
        <v>3349</v>
      </c>
      <c r="B3351" s="570" t="s">
        <v>26185</v>
      </c>
      <c r="C3351" s="17" t="s">
        <v>3845</v>
      </c>
      <c r="D3351" s="17">
        <f t="shared" si="100"/>
        <v>1.9799999999999989</v>
      </c>
      <c r="E3351" s="569">
        <f t="shared" si="99"/>
        <v>5451.012145748984</v>
      </c>
      <c r="F3351" s="17" t="s">
        <v>25665</v>
      </c>
      <c r="G3351" s="3" t="s">
        <v>26168</v>
      </c>
      <c r="H3351" s="321">
        <v>0.80161943319838003</v>
      </c>
    </row>
    <row r="3352" spans="1:8" ht="15.75">
      <c r="A3352" s="526">
        <v>3350</v>
      </c>
      <c r="B3352" s="570" t="s">
        <v>26186</v>
      </c>
      <c r="C3352" s="17" t="s">
        <v>3845</v>
      </c>
      <c r="D3352" s="17">
        <f t="shared" si="100"/>
        <v>4.9400000000000004</v>
      </c>
      <c r="E3352" s="569">
        <f t="shared" si="99"/>
        <v>13600</v>
      </c>
      <c r="F3352" s="17" t="s">
        <v>25667</v>
      </c>
      <c r="G3352" s="3" t="s">
        <v>26168</v>
      </c>
      <c r="H3352" s="321">
        <v>2</v>
      </c>
    </row>
    <row r="3353" spans="1:8" ht="15.75">
      <c r="A3353" s="530">
        <v>3351</v>
      </c>
      <c r="B3353" s="570" t="s">
        <v>26187</v>
      </c>
      <c r="C3353" s="17" t="s">
        <v>3845</v>
      </c>
      <c r="D3353" s="17">
        <f t="shared" si="100"/>
        <v>0.76000000000000079</v>
      </c>
      <c r="E3353" s="569">
        <f t="shared" si="99"/>
        <v>2092.3076923076942</v>
      </c>
      <c r="F3353" s="17" t="s">
        <v>25859</v>
      </c>
      <c r="G3353" s="3" t="s">
        <v>26168</v>
      </c>
      <c r="H3353" s="321">
        <v>0.30769230769230799</v>
      </c>
    </row>
    <row r="3354" spans="1:8" ht="15.75">
      <c r="A3354" s="530">
        <v>3352</v>
      </c>
      <c r="B3354" s="570" t="s">
        <v>26188</v>
      </c>
      <c r="C3354" s="17" t="s">
        <v>3845</v>
      </c>
      <c r="D3354" s="17">
        <f t="shared" si="100"/>
        <v>2.1399999999999997</v>
      </c>
      <c r="E3354" s="569">
        <f t="shared" si="99"/>
        <v>5891.4979757085002</v>
      </c>
      <c r="F3354" s="17" t="s">
        <v>25669</v>
      </c>
      <c r="G3354" s="3" t="s">
        <v>26168</v>
      </c>
      <c r="H3354" s="321">
        <v>0.86639676113360298</v>
      </c>
    </row>
    <row r="3355" spans="1:8" ht="15.75">
      <c r="A3355" s="530">
        <v>3353</v>
      </c>
      <c r="B3355" s="346" t="s">
        <v>26189</v>
      </c>
      <c r="C3355" s="17" t="s">
        <v>3845</v>
      </c>
      <c r="D3355" s="17">
        <f t="shared" si="100"/>
        <v>2.0300000000000011</v>
      </c>
      <c r="E3355" s="569">
        <f t="shared" si="99"/>
        <v>5588.6639676113382</v>
      </c>
      <c r="F3355" s="17" t="s">
        <v>25671</v>
      </c>
      <c r="G3355" s="3" t="s">
        <v>26168</v>
      </c>
      <c r="H3355" s="321">
        <v>0.82186234817813797</v>
      </c>
    </row>
    <row r="3356" spans="1:8" ht="15.75">
      <c r="A3356" s="526">
        <v>3354</v>
      </c>
      <c r="B3356" s="570" t="s">
        <v>3469</v>
      </c>
      <c r="C3356" s="17" t="s">
        <v>3845</v>
      </c>
      <c r="D3356" s="17">
        <f t="shared" si="100"/>
        <v>2.1300000000000003</v>
      </c>
      <c r="E3356" s="569">
        <f t="shared" si="99"/>
        <v>5863.9676113360338</v>
      </c>
      <c r="F3356" s="17" t="s">
        <v>25673</v>
      </c>
      <c r="G3356" s="3" t="s">
        <v>26168</v>
      </c>
      <c r="H3356" s="321">
        <v>0.86234817813765197</v>
      </c>
    </row>
    <row r="3357" spans="1:8" ht="15.75">
      <c r="A3357" s="530">
        <v>3355</v>
      </c>
      <c r="B3357" s="570" t="s">
        <v>26190</v>
      </c>
      <c r="C3357" s="17" t="s">
        <v>3845</v>
      </c>
      <c r="D3357" s="17">
        <f t="shared" si="100"/>
        <v>2.1300000000000003</v>
      </c>
      <c r="E3357" s="569">
        <f t="shared" si="99"/>
        <v>5863.9676113360338</v>
      </c>
      <c r="F3357" s="17" t="s">
        <v>25863</v>
      </c>
      <c r="G3357" s="3" t="s">
        <v>26168</v>
      </c>
      <c r="H3357" s="321">
        <v>0.86234817813765197</v>
      </c>
    </row>
    <row r="3358" spans="1:8" ht="15.75">
      <c r="A3358" s="530">
        <v>3356</v>
      </c>
      <c r="B3358" s="570" t="s">
        <v>26191</v>
      </c>
      <c r="C3358" s="17" t="s">
        <v>3845</v>
      </c>
      <c r="D3358" s="17">
        <f t="shared" si="100"/>
        <v>1.9799999999999989</v>
      </c>
      <c r="E3358" s="569">
        <f t="shared" si="99"/>
        <v>5451.012145748984</v>
      </c>
      <c r="F3358" s="17" t="s">
        <v>25676</v>
      </c>
      <c r="G3358" s="3" t="s">
        <v>26168</v>
      </c>
      <c r="H3358" s="321">
        <v>0.80161943319838003</v>
      </c>
    </row>
    <row r="3359" spans="1:8" ht="15.75">
      <c r="A3359" s="530">
        <v>3357</v>
      </c>
      <c r="B3359" s="346" t="s">
        <v>12102</v>
      </c>
      <c r="C3359" s="17" t="s">
        <v>3845</v>
      </c>
      <c r="D3359" s="17">
        <f t="shared" si="100"/>
        <v>2.7799999999999905</v>
      </c>
      <c r="E3359" s="344">
        <f t="shared" si="99"/>
        <v>7653.4412955465314</v>
      </c>
      <c r="F3359" s="17" t="s">
        <v>23394</v>
      </c>
      <c r="G3359" s="3" t="s">
        <v>26168</v>
      </c>
      <c r="H3359" s="325">
        <v>1.1255060728744899</v>
      </c>
    </row>
    <row r="3360" spans="1:8" ht="15.75">
      <c r="A3360" s="526">
        <v>3358</v>
      </c>
      <c r="B3360" s="570" t="s">
        <v>26192</v>
      </c>
      <c r="C3360" s="17" t="s">
        <v>3845</v>
      </c>
      <c r="D3360" s="17">
        <f t="shared" si="100"/>
        <v>1.6899999999999991</v>
      </c>
      <c r="E3360" s="569">
        <f t="shared" si="99"/>
        <v>4652.6315789473656</v>
      </c>
      <c r="F3360" s="17" t="s">
        <v>25679</v>
      </c>
      <c r="G3360" s="3" t="s">
        <v>26168</v>
      </c>
      <c r="H3360" s="321">
        <v>0.68421052631578905</v>
      </c>
    </row>
    <row r="3361" spans="1:8" ht="15.75">
      <c r="A3361" s="530">
        <v>3359</v>
      </c>
      <c r="B3361" s="570" t="s">
        <v>26193</v>
      </c>
      <c r="C3361" s="17" t="s">
        <v>3845</v>
      </c>
      <c r="D3361" s="17">
        <f t="shared" si="100"/>
        <v>2.2000000000000011</v>
      </c>
      <c r="E3361" s="569">
        <f t="shared" si="99"/>
        <v>6056.6801619433218</v>
      </c>
      <c r="F3361" s="17" t="s">
        <v>25893</v>
      </c>
      <c r="G3361" s="3" t="s">
        <v>26168</v>
      </c>
      <c r="H3361" s="321">
        <v>0.89068825910931204</v>
      </c>
    </row>
    <row r="3362" spans="1:8" ht="15.75">
      <c r="A3362" s="530">
        <v>3360</v>
      </c>
      <c r="B3362" s="570" t="s">
        <v>26194</v>
      </c>
      <c r="C3362" s="17" t="s">
        <v>3845</v>
      </c>
      <c r="D3362" s="17">
        <f t="shared" si="100"/>
        <v>2.2000000000000011</v>
      </c>
      <c r="E3362" s="569">
        <f t="shared" si="99"/>
        <v>6056.6801619433218</v>
      </c>
      <c r="F3362" s="17" t="s">
        <v>25681</v>
      </c>
      <c r="G3362" s="3" t="s">
        <v>26168</v>
      </c>
      <c r="H3362" s="321">
        <v>0.89068825910931204</v>
      </c>
    </row>
    <row r="3363" spans="1:8" ht="15.75">
      <c r="A3363" s="530">
        <v>3361</v>
      </c>
      <c r="B3363" s="346" t="s">
        <v>24927</v>
      </c>
      <c r="C3363" s="17" t="s">
        <v>3845</v>
      </c>
      <c r="D3363" s="17">
        <f t="shared" si="100"/>
        <v>4.4099999999999886</v>
      </c>
      <c r="E3363" s="569">
        <f t="shared" si="99"/>
        <v>12140.890688259076</v>
      </c>
      <c r="F3363" s="17" t="s">
        <v>25683</v>
      </c>
      <c r="G3363" s="3" t="s">
        <v>26168</v>
      </c>
      <c r="H3363" s="321">
        <v>1.7854251012145701</v>
      </c>
    </row>
    <row r="3364" spans="1:8" ht="15.75">
      <c r="A3364" s="526">
        <v>3362</v>
      </c>
      <c r="B3364" s="570" t="s">
        <v>26195</v>
      </c>
      <c r="C3364" s="17" t="s">
        <v>3845</v>
      </c>
      <c r="D3364" s="17">
        <f t="shared" si="100"/>
        <v>1.7799999999999996</v>
      </c>
      <c r="E3364" s="569">
        <f t="shared" si="99"/>
        <v>4900.4048582995938</v>
      </c>
      <c r="F3364" s="17" t="s">
        <v>25685</v>
      </c>
      <c r="G3364" s="3" t="s">
        <v>26168</v>
      </c>
      <c r="H3364" s="321">
        <v>0.72064777327935203</v>
      </c>
    </row>
    <row r="3365" spans="1:8" ht="15.75">
      <c r="A3365" s="530">
        <v>3363</v>
      </c>
      <c r="B3365" s="346" t="s">
        <v>26196</v>
      </c>
      <c r="C3365" s="17" t="s">
        <v>3845</v>
      </c>
      <c r="D3365" s="17">
        <f t="shared" si="100"/>
        <v>4.4099999999999886</v>
      </c>
      <c r="E3365" s="569">
        <f t="shared" si="99"/>
        <v>12140.890688259076</v>
      </c>
      <c r="F3365" s="17" t="s">
        <v>25687</v>
      </c>
      <c r="G3365" s="3" t="s">
        <v>26168</v>
      </c>
      <c r="H3365" s="321">
        <v>1.7854251012145701</v>
      </c>
    </row>
    <row r="3366" spans="1:8" ht="15.75">
      <c r="A3366" s="530">
        <v>3364</v>
      </c>
      <c r="B3366" s="346" t="s">
        <v>26197</v>
      </c>
      <c r="C3366" s="17" t="s">
        <v>3845</v>
      </c>
      <c r="D3366" s="17">
        <f t="shared" si="100"/>
        <v>2.0199999999999996</v>
      </c>
      <c r="E3366" s="569">
        <f t="shared" ref="E3366:E3429" si="101">H3366*6800</f>
        <v>5561.1336032388645</v>
      </c>
      <c r="F3366" s="17" t="s">
        <v>25688</v>
      </c>
      <c r="G3366" s="3" t="s">
        <v>26168</v>
      </c>
      <c r="H3366" s="321">
        <v>0.81781376518218596</v>
      </c>
    </row>
    <row r="3367" spans="1:8" ht="15.75">
      <c r="A3367" s="530">
        <v>3365</v>
      </c>
      <c r="B3367" s="570" t="s">
        <v>26198</v>
      </c>
      <c r="C3367" s="17" t="s">
        <v>3845</v>
      </c>
      <c r="D3367" s="17">
        <f t="shared" si="100"/>
        <v>2.1300000000000003</v>
      </c>
      <c r="E3367" s="569">
        <f t="shared" si="101"/>
        <v>5863.9676113360338</v>
      </c>
      <c r="F3367" s="17" t="s">
        <v>25690</v>
      </c>
      <c r="G3367" s="3" t="s">
        <v>26168</v>
      </c>
      <c r="H3367" s="321">
        <v>0.86234817813765197</v>
      </c>
    </row>
    <row r="3368" spans="1:8" ht="15.75">
      <c r="A3368" s="526">
        <v>3366</v>
      </c>
      <c r="B3368" s="570" t="s">
        <v>26199</v>
      </c>
      <c r="C3368" s="17" t="s">
        <v>3845</v>
      </c>
      <c r="D3368" s="17">
        <f t="shared" si="100"/>
        <v>0.16000000000000009</v>
      </c>
      <c r="E3368" s="569">
        <f t="shared" si="101"/>
        <v>440.48582995951438</v>
      </c>
      <c r="F3368" s="17" t="s">
        <v>25901</v>
      </c>
      <c r="G3368" s="3" t="s">
        <v>26168</v>
      </c>
      <c r="H3368" s="321">
        <v>6.47773279352227E-2</v>
      </c>
    </row>
    <row r="3369" spans="1:8" ht="15.75">
      <c r="A3369" s="530">
        <v>3367</v>
      </c>
      <c r="B3369" s="570" t="s">
        <v>12132</v>
      </c>
      <c r="C3369" s="17" t="s">
        <v>3845</v>
      </c>
      <c r="D3369" s="17">
        <f t="shared" si="100"/>
        <v>2.09</v>
      </c>
      <c r="E3369" s="569">
        <f t="shared" si="101"/>
        <v>5753.8461538461534</v>
      </c>
      <c r="F3369" s="17" t="s">
        <v>25693</v>
      </c>
      <c r="G3369" s="3" t="s">
        <v>26168</v>
      </c>
      <c r="H3369" s="321">
        <v>0.84615384615384603</v>
      </c>
    </row>
    <row r="3370" spans="1:8" ht="15.75">
      <c r="A3370" s="530">
        <v>3368</v>
      </c>
      <c r="B3370" s="346" t="s">
        <v>26200</v>
      </c>
      <c r="C3370" s="17" t="s">
        <v>3845</v>
      </c>
      <c r="D3370" s="17">
        <f t="shared" si="100"/>
        <v>2.2000000000000011</v>
      </c>
      <c r="E3370" s="569">
        <f t="shared" si="101"/>
        <v>6056.6801619433218</v>
      </c>
      <c r="F3370" s="17" t="s">
        <v>25695</v>
      </c>
      <c r="G3370" s="3" t="s">
        <v>26168</v>
      </c>
      <c r="H3370" s="321">
        <v>0.89068825910931204</v>
      </c>
    </row>
    <row r="3371" spans="1:8" ht="15.75">
      <c r="A3371" s="530">
        <v>3369</v>
      </c>
      <c r="B3371" s="346" t="s">
        <v>26201</v>
      </c>
      <c r="C3371" s="17" t="s">
        <v>3845</v>
      </c>
      <c r="D3371" s="17">
        <f t="shared" si="100"/>
        <v>1.5199999999999991</v>
      </c>
      <c r="E3371" s="569">
        <f t="shared" si="101"/>
        <v>4184.615384615382</v>
      </c>
      <c r="F3371" s="17" t="s">
        <v>25904</v>
      </c>
      <c r="G3371" s="3" t="s">
        <v>26168</v>
      </c>
      <c r="H3371" s="321">
        <v>0.61538461538461497</v>
      </c>
    </row>
    <row r="3372" spans="1:8" ht="15.75">
      <c r="A3372" s="526">
        <v>3370</v>
      </c>
      <c r="B3372" s="570" t="s">
        <v>26202</v>
      </c>
      <c r="C3372" s="17" t="s">
        <v>3845</v>
      </c>
      <c r="D3372" s="17">
        <f t="shared" si="100"/>
        <v>1.1900000000000011</v>
      </c>
      <c r="E3372" s="569">
        <f t="shared" si="101"/>
        <v>3276.1133603238891</v>
      </c>
      <c r="F3372" s="17" t="s">
        <v>25697</v>
      </c>
      <c r="G3372" s="3" t="s">
        <v>26168</v>
      </c>
      <c r="H3372" s="321">
        <v>0.48178137651821901</v>
      </c>
    </row>
    <row r="3373" spans="1:8" ht="15.75">
      <c r="A3373" s="530">
        <v>3371</v>
      </c>
      <c r="B3373" s="570" t="s">
        <v>26203</v>
      </c>
      <c r="C3373" s="17" t="s">
        <v>3845</v>
      </c>
      <c r="D3373" s="17">
        <f t="shared" si="100"/>
        <v>1.2900000000000005</v>
      </c>
      <c r="E3373" s="569">
        <f t="shared" si="101"/>
        <v>3551.4170040485842</v>
      </c>
      <c r="F3373" s="17" t="s">
        <v>25699</v>
      </c>
      <c r="G3373" s="3" t="s">
        <v>26168</v>
      </c>
      <c r="H3373" s="321">
        <v>0.52226720647773295</v>
      </c>
    </row>
    <row r="3374" spans="1:8" ht="15.75">
      <c r="A3374" s="530">
        <v>3372</v>
      </c>
      <c r="B3374" s="570" t="s">
        <v>26204</v>
      </c>
      <c r="C3374" s="17" t="s">
        <v>3845</v>
      </c>
      <c r="D3374" s="17">
        <f t="shared" si="100"/>
        <v>1.0099999999999998</v>
      </c>
      <c r="E3374" s="569">
        <f t="shared" si="101"/>
        <v>2780.5668016194322</v>
      </c>
      <c r="F3374" s="17" t="s">
        <v>25701</v>
      </c>
      <c r="G3374" s="3" t="s">
        <v>26168</v>
      </c>
      <c r="H3374" s="321">
        <v>0.40890688259109298</v>
      </c>
    </row>
    <row r="3375" spans="1:8" ht="15.75">
      <c r="A3375" s="530">
        <v>3373</v>
      </c>
      <c r="B3375" s="570" t="s">
        <v>26205</v>
      </c>
      <c r="C3375" s="17" t="s">
        <v>3845</v>
      </c>
      <c r="D3375" s="17">
        <f t="shared" si="100"/>
        <v>1.670000000000001</v>
      </c>
      <c r="E3375" s="569">
        <f t="shared" si="101"/>
        <v>4597.5708502024318</v>
      </c>
      <c r="F3375" s="17" t="s">
        <v>25703</v>
      </c>
      <c r="G3375" s="3" t="s">
        <v>26168</v>
      </c>
      <c r="H3375" s="321">
        <v>0.67611336032388702</v>
      </c>
    </row>
    <row r="3376" spans="1:8" ht="15.75">
      <c r="A3376" s="526">
        <v>3374</v>
      </c>
      <c r="B3376" s="570" t="s">
        <v>26206</v>
      </c>
      <c r="C3376" s="17" t="s">
        <v>3845</v>
      </c>
      <c r="D3376" s="17">
        <f t="shared" si="100"/>
        <v>1.7799999999999996</v>
      </c>
      <c r="E3376" s="569">
        <f t="shared" si="101"/>
        <v>4900.4048582995938</v>
      </c>
      <c r="F3376" s="17" t="s">
        <v>25705</v>
      </c>
      <c r="G3376" s="3" t="s">
        <v>26168</v>
      </c>
      <c r="H3376" s="321">
        <v>0.72064777327935203</v>
      </c>
    </row>
    <row r="3377" spans="1:8" ht="15.75">
      <c r="A3377" s="530">
        <v>3375</v>
      </c>
      <c r="B3377" s="570" t="s">
        <v>26207</v>
      </c>
      <c r="C3377" s="17" t="s">
        <v>3845</v>
      </c>
      <c r="D3377" s="17">
        <f t="shared" si="100"/>
        <v>2.730000000000008</v>
      </c>
      <c r="E3377" s="569">
        <f t="shared" si="101"/>
        <v>7515.7894736842327</v>
      </c>
      <c r="F3377" s="17" t="s">
        <v>25707</v>
      </c>
      <c r="G3377" s="3" t="s">
        <v>26168</v>
      </c>
      <c r="H3377" s="321">
        <v>1.1052631578947401</v>
      </c>
    </row>
    <row r="3378" spans="1:8" ht="15.75">
      <c r="A3378" s="530">
        <v>3376</v>
      </c>
      <c r="B3378" s="570" t="s">
        <v>26208</v>
      </c>
      <c r="C3378" s="17" t="s">
        <v>3845</v>
      </c>
      <c r="D3378" s="17">
        <f t="shared" si="100"/>
        <v>1.7000000000000002</v>
      </c>
      <c r="E3378" s="569">
        <f t="shared" si="101"/>
        <v>4680.1619433198384</v>
      </c>
      <c r="F3378" s="17" t="s">
        <v>25709</v>
      </c>
      <c r="G3378" s="3" t="s">
        <v>26168</v>
      </c>
      <c r="H3378" s="321">
        <v>0.68825910931174095</v>
      </c>
    </row>
    <row r="3379" spans="1:8" ht="15.75">
      <c r="A3379" s="530">
        <v>3377</v>
      </c>
      <c r="B3379" s="570" t="s">
        <v>18599</v>
      </c>
      <c r="C3379" s="17" t="s">
        <v>3845</v>
      </c>
      <c r="D3379" s="17">
        <f t="shared" si="100"/>
        <v>1.7000000000000002</v>
      </c>
      <c r="E3379" s="569">
        <f t="shared" si="101"/>
        <v>4680.1619433198384</v>
      </c>
      <c r="F3379" s="17" t="s">
        <v>25711</v>
      </c>
      <c r="G3379" s="3" t="s">
        <v>26168</v>
      </c>
      <c r="H3379" s="321">
        <v>0.68825910931174095</v>
      </c>
    </row>
    <row r="3380" spans="1:8" ht="15.75">
      <c r="A3380" s="526">
        <v>3378</v>
      </c>
      <c r="B3380" s="570" t="s">
        <v>26209</v>
      </c>
      <c r="C3380" s="17" t="s">
        <v>3845</v>
      </c>
      <c r="D3380" s="17">
        <f t="shared" si="100"/>
        <v>2.4453</v>
      </c>
      <c r="E3380" s="569">
        <f t="shared" si="101"/>
        <v>6732</v>
      </c>
      <c r="F3380" s="17" t="s">
        <v>25713</v>
      </c>
      <c r="G3380" s="3" t="s">
        <v>26168</v>
      </c>
      <c r="H3380" s="321">
        <v>0.99</v>
      </c>
    </row>
    <row r="3381" spans="1:8" ht="15.75">
      <c r="A3381" s="530">
        <v>3379</v>
      </c>
      <c r="B3381" s="570" t="s">
        <v>26210</v>
      </c>
      <c r="C3381" s="17" t="s">
        <v>22996</v>
      </c>
      <c r="D3381" s="17">
        <f t="shared" si="100"/>
        <v>4.9400000000000004</v>
      </c>
      <c r="E3381" s="569">
        <f t="shared" si="101"/>
        <v>13600</v>
      </c>
      <c r="F3381" s="17" t="s">
        <v>25715</v>
      </c>
      <c r="G3381" s="3" t="s">
        <v>26168</v>
      </c>
      <c r="H3381" s="321">
        <v>2</v>
      </c>
    </row>
    <row r="3382" spans="1:8" ht="15.75">
      <c r="A3382" s="530">
        <v>3380</v>
      </c>
      <c r="B3382" s="570" t="s">
        <v>26211</v>
      </c>
      <c r="C3382" s="17" t="s">
        <v>3845</v>
      </c>
      <c r="D3382" s="17">
        <f t="shared" si="100"/>
        <v>0.71000000000000096</v>
      </c>
      <c r="E3382" s="569">
        <f t="shared" si="101"/>
        <v>1954.6558704453466</v>
      </c>
      <c r="F3382" s="17" t="s">
        <v>25717</v>
      </c>
      <c r="G3382" s="3" t="s">
        <v>26168</v>
      </c>
      <c r="H3382" s="321">
        <v>0.28744939271255099</v>
      </c>
    </row>
    <row r="3383" spans="1:8" ht="15.75">
      <c r="A3383" s="530">
        <v>3381</v>
      </c>
      <c r="B3383" s="570" t="s">
        <v>26212</v>
      </c>
      <c r="C3383" s="17" t="s">
        <v>3845</v>
      </c>
      <c r="D3383" s="17">
        <f t="shared" si="100"/>
        <v>1.1900000000000011</v>
      </c>
      <c r="E3383" s="569">
        <f t="shared" si="101"/>
        <v>3276.1133603238891</v>
      </c>
      <c r="F3383" s="17" t="s">
        <v>25719</v>
      </c>
      <c r="G3383" s="3" t="s">
        <v>26168</v>
      </c>
      <c r="H3383" s="321">
        <v>0.48178137651821901</v>
      </c>
    </row>
    <row r="3384" spans="1:8" ht="15.75">
      <c r="A3384" s="526">
        <v>3382</v>
      </c>
      <c r="B3384" s="346" t="s">
        <v>26213</v>
      </c>
      <c r="C3384" s="17" t="s">
        <v>3845</v>
      </c>
      <c r="D3384" s="17">
        <f t="shared" si="100"/>
        <v>1.3400000000000003</v>
      </c>
      <c r="E3384" s="569">
        <f t="shared" si="101"/>
        <v>3689.068825910932</v>
      </c>
      <c r="F3384" s="17" t="s">
        <v>25721</v>
      </c>
      <c r="G3384" s="3" t="s">
        <v>26168</v>
      </c>
      <c r="H3384" s="321">
        <v>0.54251012145749</v>
      </c>
    </row>
    <row r="3385" spans="1:8" ht="15.75">
      <c r="A3385" s="530">
        <v>3383</v>
      </c>
      <c r="B3385" s="570" t="s">
        <v>12153</v>
      </c>
      <c r="C3385" s="17" t="s">
        <v>3845</v>
      </c>
      <c r="D3385" s="17">
        <f t="shared" si="100"/>
        <v>2.5200000000000076</v>
      </c>
      <c r="E3385" s="569">
        <f t="shared" si="101"/>
        <v>6937.6518218623687</v>
      </c>
      <c r="F3385" s="17" t="s">
        <v>25723</v>
      </c>
      <c r="G3385" s="3" t="s">
        <v>26168</v>
      </c>
      <c r="H3385" s="321">
        <v>1.0202429149797601</v>
      </c>
    </row>
    <row r="3386" spans="1:8" ht="15.75">
      <c r="A3386" s="530">
        <v>3384</v>
      </c>
      <c r="B3386" s="570" t="s">
        <v>26214</v>
      </c>
      <c r="C3386" s="17" t="s">
        <v>3845</v>
      </c>
      <c r="D3386" s="17">
        <f t="shared" si="100"/>
        <v>1.1900000000000011</v>
      </c>
      <c r="E3386" s="569">
        <f t="shared" si="101"/>
        <v>3276.1133603238891</v>
      </c>
      <c r="F3386" s="17" t="s">
        <v>25725</v>
      </c>
      <c r="G3386" s="3" t="s">
        <v>26168</v>
      </c>
      <c r="H3386" s="321">
        <v>0.48178137651821901</v>
      </c>
    </row>
    <row r="3387" spans="1:8" ht="15.75">
      <c r="A3387" s="530">
        <v>3385</v>
      </c>
      <c r="B3387" s="570" t="s">
        <v>26215</v>
      </c>
      <c r="C3387" s="17" t="s">
        <v>3845</v>
      </c>
      <c r="D3387" s="17">
        <f t="shared" si="100"/>
        <v>2.8600000000000119</v>
      </c>
      <c r="E3387" s="569">
        <f t="shared" si="101"/>
        <v>7873.6842105263477</v>
      </c>
      <c r="F3387" s="17" t="s">
        <v>25727</v>
      </c>
      <c r="G3387" s="3" t="s">
        <v>26168</v>
      </c>
      <c r="H3387" s="321">
        <v>1.15789473684211</v>
      </c>
    </row>
    <row r="3388" spans="1:8" ht="15.75">
      <c r="A3388" s="526">
        <v>3386</v>
      </c>
      <c r="B3388" s="570" t="s">
        <v>26216</v>
      </c>
      <c r="C3388" s="17" t="s">
        <v>3845</v>
      </c>
      <c r="D3388" s="17">
        <f t="shared" si="100"/>
        <v>1.9799999999999989</v>
      </c>
      <c r="E3388" s="569">
        <f t="shared" si="101"/>
        <v>5451.012145748984</v>
      </c>
      <c r="F3388" s="17" t="s">
        <v>25729</v>
      </c>
      <c r="G3388" s="3" t="s">
        <v>26168</v>
      </c>
      <c r="H3388" s="321">
        <v>0.80161943319838003</v>
      </c>
    </row>
    <row r="3389" spans="1:8" ht="15.75">
      <c r="A3389" s="530">
        <v>3387</v>
      </c>
      <c r="B3389" s="570" t="s">
        <v>26217</v>
      </c>
      <c r="C3389" s="17" t="s">
        <v>3845</v>
      </c>
      <c r="D3389" s="17">
        <f t="shared" si="100"/>
        <v>2.4499999999999997</v>
      </c>
      <c r="E3389" s="569">
        <f t="shared" si="101"/>
        <v>6744.9392712550598</v>
      </c>
      <c r="F3389" s="17" t="s">
        <v>25731</v>
      </c>
      <c r="G3389" s="3" t="s">
        <v>26168</v>
      </c>
      <c r="H3389" s="321">
        <v>0.99190283400809698</v>
      </c>
    </row>
    <row r="3390" spans="1:8" ht="15.75">
      <c r="A3390" s="530">
        <v>3388</v>
      </c>
      <c r="B3390" s="570" t="s">
        <v>19146</v>
      </c>
      <c r="C3390" s="17" t="s">
        <v>3845</v>
      </c>
      <c r="D3390" s="17">
        <f t="shared" si="100"/>
        <v>2.2000000000000011</v>
      </c>
      <c r="E3390" s="569">
        <f t="shared" si="101"/>
        <v>6056.6801619433218</v>
      </c>
      <c r="F3390" s="17" t="s">
        <v>25733</v>
      </c>
      <c r="G3390" s="3" t="s">
        <v>26168</v>
      </c>
      <c r="H3390" s="321">
        <v>0.89068825910931204</v>
      </c>
    </row>
    <row r="3391" spans="1:8" ht="15.75">
      <c r="A3391" s="530">
        <v>3389</v>
      </c>
      <c r="B3391" s="570" t="s">
        <v>26218</v>
      </c>
      <c r="C3391" s="17" t="s">
        <v>3845</v>
      </c>
      <c r="D3391" s="17">
        <f t="shared" si="100"/>
        <v>1.3900000000000001</v>
      </c>
      <c r="E3391" s="569">
        <f t="shared" si="101"/>
        <v>3826.7206477732793</v>
      </c>
      <c r="F3391" s="17" t="s">
        <v>25735</v>
      </c>
      <c r="G3391" s="3" t="s">
        <v>26168</v>
      </c>
      <c r="H3391" s="321">
        <v>0.56275303643724695</v>
      </c>
    </row>
    <row r="3392" spans="1:8" ht="15.75">
      <c r="A3392" s="526">
        <v>3390</v>
      </c>
      <c r="B3392" s="570" t="s">
        <v>26219</v>
      </c>
      <c r="C3392" s="17" t="s">
        <v>3845</v>
      </c>
      <c r="D3392" s="17">
        <f t="shared" si="100"/>
        <v>1.9799999999999989</v>
      </c>
      <c r="E3392" s="569">
        <f t="shared" si="101"/>
        <v>5451.012145748984</v>
      </c>
      <c r="F3392" s="17" t="s">
        <v>25737</v>
      </c>
      <c r="G3392" s="3" t="s">
        <v>26168</v>
      </c>
      <c r="H3392" s="321">
        <v>0.80161943319838003</v>
      </c>
    </row>
    <row r="3393" spans="1:8" ht="15.75">
      <c r="A3393" s="530">
        <v>3391</v>
      </c>
      <c r="B3393" s="570" t="s">
        <v>26220</v>
      </c>
      <c r="C3393" s="17" t="s">
        <v>3845</v>
      </c>
      <c r="D3393" s="17">
        <f t="shared" si="100"/>
        <v>2.9099999999999944</v>
      </c>
      <c r="E3393" s="569">
        <f t="shared" si="101"/>
        <v>8011.3360323886482</v>
      </c>
      <c r="F3393" s="17" t="s">
        <v>25739</v>
      </c>
      <c r="G3393" s="3" t="s">
        <v>26168</v>
      </c>
      <c r="H3393" s="321">
        <v>1.17813765182186</v>
      </c>
    </row>
    <row r="3394" spans="1:8" ht="15.75">
      <c r="A3394" s="530">
        <v>3392</v>
      </c>
      <c r="B3394" s="570" t="s">
        <v>26221</v>
      </c>
      <c r="C3394" s="17" t="s">
        <v>3845</v>
      </c>
      <c r="D3394" s="17">
        <f t="shared" si="100"/>
        <v>2.2000000000000011</v>
      </c>
      <c r="E3394" s="569">
        <f t="shared" si="101"/>
        <v>6056.6801619433218</v>
      </c>
      <c r="F3394" s="17" t="s">
        <v>25741</v>
      </c>
      <c r="G3394" s="3" t="s">
        <v>26168</v>
      </c>
      <c r="H3394" s="321">
        <v>0.89068825910931204</v>
      </c>
    </row>
    <row r="3395" spans="1:8" ht="15.75">
      <c r="A3395" s="530">
        <v>3393</v>
      </c>
      <c r="B3395" s="570" t="s">
        <v>26222</v>
      </c>
      <c r="C3395" s="17" t="s">
        <v>3845</v>
      </c>
      <c r="D3395" s="17">
        <f t="shared" si="100"/>
        <v>0.76000000000000079</v>
      </c>
      <c r="E3395" s="569">
        <f t="shared" si="101"/>
        <v>2092.3076923076942</v>
      </c>
      <c r="F3395" s="17" t="s">
        <v>25743</v>
      </c>
      <c r="G3395" s="3" t="s">
        <v>26168</v>
      </c>
      <c r="H3395" s="321">
        <v>0.30769230769230799</v>
      </c>
    </row>
    <row r="3396" spans="1:8" ht="15.75">
      <c r="A3396" s="526">
        <v>3394</v>
      </c>
      <c r="B3396" s="570" t="s">
        <v>26223</v>
      </c>
      <c r="C3396" s="17" t="s">
        <v>3845</v>
      </c>
      <c r="D3396" s="17">
        <f t="shared" si="100"/>
        <v>1.9900000000000002</v>
      </c>
      <c r="E3396" s="569">
        <f t="shared" si="101"/>
        <v>5478.5425101214578</v>
      </c>
      <c r="F3396" s="17" t="s">
        <v>25745</v>
      </c>
      <c r="G3396" s="3" t="s">
        <v>26168</v>
      </c>
      <c r="H3396" s="321">
        <v>0.80566801619433204</v>
      </c>
    </row>
    <row r="3397" spans="1:8" ht="15.75">
      <c r="A3397" s="530">
        <v>3395</v>
      </c>
      <c r="B3397" s="346" t="s">
        <v>26224</v>
      </c>
      <c r="C3397" s="17" t="s">
        <v>3845</v>
      </c>
      <c r="D3397" s="17">
        <f t="shared" ref="D3397:D3460" si="102">H3397*2.47</f>
        <v>4.4099999999999886</v>
      </c>
      <c r="E3397" s="569">
        <f t="shared" si="101"/>
        <v>12140.890688259076</v>
      </c>
      <c r="F3397" s="17" t="s">
        <v>25747</v>
      </c>
      <c r="G3397" s="3" t="s">
        <v>26168</v>
      </c>
      <c r="H3397" s="321">
        <v>1.7854251012145701</v>
      </c>
    </row>
    <row r="3398" spans="1:8" ht="15.75">
      <c r="A3398" s="530">
        <v>3396</v>
      </c>
      <c r="B3398" s="570" t="s">
        <v>26225</v>
      </c>
      <c r="C3398" s="17" t="s">
        <v>3845</v>
      </c>
      <c r="D3398" s="17">
        <f t="shared" si="102"/>
        <v>1.5199999999999991</v>
      </c>
      <c r="E3398" s="569">
        <f t="shared" si="101"/>
        <v>4184.615384615382</v>
      </c>
      <c r="F3398" s="17" t="s">
        <v>25749</v>
      </c>
      <c r="G3398" s="3" t="s">
        <v>26168</v>
      </c>
      <c r="H3398" s="321">
        <v>0.61538461538461497</v>
      </c>
    </row>
    <row r="3399" spans="1:8" ht="15.75">
      <c r="A3399" s="530">
        <v>3397</v>
      </c>
      <c r="B3399" s="570" t="s">
        <v>26226</v>
      </c>
      <c r="C3399" s="17" t="s">
        <v>3845</v>
      </c>
      <c r="D3399" s="17">
        <f t="shared" si="102"/>
        <v>2.6700000000000044</v>
      </c>
      <c r="E3399" s="569">
        <f t="shared" si="101"/>
        <v>7350.6072874494039</v>
      </c>
      <c r="F3399" s="17" t="s">
        <v>25751</v>
      </c>
      <c r="G3399" s="3" t="s">
        <v>26168</v>
      </c>
      <c r="H3399" s="321">
        <v>1.08097165991903</v>
      </c>
    </row>
    <row r="3400" spans="1:8" ht="15.75">
      <c r="A3400" s="526">
        <v>3398</v>
      </c>
      <c r="B3400" s="570" t="s">
        <v>26227</v>
      </c>
      <c r="C3400" s="17" t="s">
        <v>3845</v>
      </c>
      <c r="D3400" s="17">
        <f t="shared" si="102"/>
        <v>1.2400000000000009</v>
      </c>
      <c r="E3400" s="569">
        <f t="shared" si="101"/>
        <v>3413.7651821862369</v>
      </c>
      <c r="F3400" s="17" t="s">
        <v>25753</v>
      </c>
      <c r="G3400" s="3" t="s">
        <v>26168</v>
      </c>
      <c r="H3400" s="321">
        <v>0.50202429149797601</v>
      </c>
    </row>
    <row r="3401" spans="1:8" ht="15.75">
      <c r="A3401" s="530">
        <v>3399</v>
      </c>
      <c r="B3401" s="346" t="s">
        <v>26228</v>
      </c>
      <c r="C3401" s="17" t="s">
        <v>3845</v>
      </c>
      <c r="D3401" s="17">
        <f t="shared" si="102"/>
        <v>1.7000000000000002</v>
      </c>
      <c r="E3401" s="569">
        <f t="shared" si="101"/>
        <v>4680.1619433198384</v>
      </c>
      <c r="F3401" s="17" t="s">
        <v>25755</v>
      </c>
      <c r="G3401" s="3" t="s">
        <v>26168</v>
      </c>
      <c r="H3401" s="321">
        <v>0.68825910931174095</v>
      </c>
    </row>
    <row r="3402" spans="1:8" ht="15.75">
      <c r="A3402" s="530">
        <v>3400</v>
      </c>
      <c r="B3402" s="570" t="s">
        <v>26229</v>
      </c>
      <c r="C3402" s="17" t="s">
        <v>3845</v>
      </c>
      <c r="D3402" s="17">
        <f t="shared" si="102"/>
        <v>3.9300000000000082</v>
      </c>
      <c r="E3402" s="569">
        <f t="shared" si="101"/>
        <v>10819.433198380588</v>
      </c>
      <c r="F3402" s="17" t="s">
        <v>26230</v>
      </c>
      <c r="G3402" s="3" t="s">
        <v>26168</v>
      </c>
      <c r="H3402" s="321">
        <v>1.59109311740891</v>
      </c>
    </row>
    <row r="3403" spans="1:8" ht="15.75">
      <c r="A3403" s="530">
        <v>3401</v>
      </c>
      <c r="B3403" s="570" t="s">
        <v>26231</v>
      </c>
      <c r="C3403" s="17" t="s">
        <v>3845</v>
      </c>
      <c r="D3403" s="17">
        <f t="shared" si="102"/>
        <v>2.0199999999999996</v>
      </c>
      <c r="E3403" s="569">
        <f t="shared" si="101"/>
        <v>5561.1336032388645</v>
      </c>
      <c r="F3403" s="17" t="s">
        <v>25757</v>
      </c>
      <c r="G3403" s="3" t="s">
        <v>26168</v>
      </c>
      <c r="H3403" s="321">
        <v>0.81781376518218596</v>
      </c>
    </row>
    <row r="3404" spans="1:8" ht="15.75">
      <c r="A3404" s="526">
        <v>3402</v>
      </c>
      <c r="B3404" s="570" t="s">
        <v>26232</v>
      </c>
      <c r="C3404" s="17" t="s">
        <v>3845</v>
      </c>
      <c r="D3404" s="17">
        <f t="shared" si="102"/>
        <v>1.4100000000000006</v>
      </c>
      <c r="E3404" s="569">
        <f t="shared" si="101"/>
        <v>3881.78137651822</v>
      </c>
      <c r="F3404" s="17" t="s">
        <v>25759</v>
      </c>
      <c r="G3404" s="3" t="s">
        <v>26168</v>
      </c>
      <c r="H3404" s="321">
        <v>0.57085020242914997</v>
      </c>
    </row>
    <row r="3405" spans="1:8" ht="15.75">
      <c r="A3405" s="530">
        <v>3403</v>
      </c>
      <c r="B3405" s="570" t="s">
        <v>26233</v>
      </c>
      <c r="C3405" s="17" t="s">
        <v>3845</v>
      </c>
      <c r="D3405" s="17">
        <f t="shared" si="102"/>
        <v>0.76000000000000079</v>
      </c>
      <c r="E3405" s="569">
        <f t="shared" si="101"/>
        <v>2092.3076923076942</v>
      </c>
      <c r="F3405" s="17" t="s">
        <v>25761</v>
      </c>
      <c r="G3405" s="3" t="s">
        <v>26168</v>
      </c>
      <c r="H3405" s="321">
        <v>0.30769230769230799</v>
      </c>
    </row>
    <row r="3406" spans="1:8" ht="15.75">
      <c r="A3406" s="530">
        <v>3404</v>
      </c>
      <c r="B3406" s="570" t="s">
        <v>26234</v>
      </c>
      <c r="C3406" s="17" t="s">
        <v>3845</v>
      </c>
      <c r="D3406" s="17">
        <f t="shared" si="102"/>
        <v>2.2000000000000011</v>
      </c>
      <c r="E3406" s="569">
        <f t="shared" si="101"/>
        <v>6056.6801619433218</v>
      </c>
      <c r="F3406" s="17" t="s">
        <v>25763</v>
      </c>
      <c r="G3406" s="3" t="s">
        <v>26168</v>
      </c>
      <c r="H3406" s="321">
        <v>0.89068825910931204</v>
      </c>
    </row>
    <row r="3407" spans="1:8" ht="15.75">
      <c r="A3407" s="530">
        <v>3405</v>
      </c>
      <c r="B3407" s="570" t="s">
        <v>26235</v>
      </c>
      <c r="C3407" s="17" t="s">
        <v>3845</v>
      </c>
      <c r="D3407" s="17">
        <f t="shared" si="102"/>
        <v>1.0399999999999991</v>
      </c>
      <c r="E3407" s="569">
        <f t="shared" si="101"/>
        <v>2863.1578947368398</v>
      </c>
      <c r="F3407" s="17" t="s">
        <v>25764</v>
      </c>
      <c r="G3407" s="3" t="s">
        <v>26168</v>
      </c>
      <c r="H3407" s="321">
        <v>0.42105263157894701</v>
      </c>
    </row>
    <row r="3408" spans="1:8" ht="15.75">
      <c r="A3408" s="526">
        <v>3406</v>
      </c>
      <c r="B3408" s="570" t="s">
        <v>26236</v>
      </c>
      <c r="C3408" s="17" t="s">
        <v>3845</v>
      </c>
      <c r="D3408" s="17">
        <f t="shared" si="102"/>
        <v>1.9799999999999989</v>
      </c>
      <c r="E3408" s="569">
        <f t="shared" si="101"/>
        <v>5451.012145748984</v>
      </c>
      <c r="F3408" s="17" t="s">
        <v>25766</v>
      </c>
      <c r="G3408" s="3" t="s">
        <v>26168</v>
      </c>
      <c r="H3408" s="321">
        <v>0.80161943319838003</v>
      </c>
    </row>
    <row r="3409" spans="1:8" ht="15.75">
      <c r="A3409" s="530">
        <v>3407</v>
      </c>
      <c r="B3409" s="570" t="s">
        <v>26237</v>
      </c>
      <c r="C3409" s="17" t="s">
        <v>3845</v>
      </c>
      <c r="D3409" s="17">
        <f t="shared" si="102"/>
        <v>0.71000000000000096</v>
      </c>
      <c r="E3409" s="569">
        <f t="shared" si="101"/>
        <v>1954.6558704453466</v>
      </c>
      <c r="F3409" s="17" t="s">
        <v>25768</v>
      </c>
      <c r="G3409" s="3" t="s">
        <v>26168</v>
      </c>
      <c r="H3409" s="321">
        <v>0.28744939271255099</v>
      </c>
    </row>
    <row r="3410" spans="1:8" ht="15.75">
      <c r="A3410" s="530">
        <v>3408</v>
      </c>
      <c r="B3410" s="570" t="s">
        <v>26238</v>
      </c>
      <c r="C3410" s="17" t="s">
        <v>3845</v>
      </c>
      <c r="D3410" s="17">
        <f t="shared" si="102"/>
        <v>1.5199999999999991</v>
      </c>
      <c r="E3410" s="569">
        <f t="shared" si="101"/>
        <v>4184.615384615382</v>
      </c>
      <c r="F3410" s="17" t="s">
        <v>26239</v>
      </c>
      <c r="G3410" s="3" t="s">
        <v>26168</v>
      </c>
      <c r="H3410" s="321">
        <v>0.61538461538461497</v>
      </c>
    </row>
    <row r="3411" spans="1:8" ht="15.75">
      <c r="A3411" s="530">
        <v>3409</v>
      </c>
      <c r="B3411" s="570" t="s">
        <v>19204</v>
      </c>
      <c r="C3411" s="17" t="s">
        <v>3845</v>
      </c>
      <c r="D3411" s="17">
        <f t="shared" si="102"/>
        <v>2.5200000000000076</v>
      </c>
      <c r="E3411" s="569">
        <f t="shared" si="101"/>
        <v>6937.6518218623687</v>
      </c>
      <c r="F3411" s="17" t="s">
        <v>25771</v>
      </c>
      <c r="G3411" s="3" t="s">
        <v>26168</v>
      </c>
      <c r="H3411" s="321">
        <v>1.0202429149797601</v>
      </c>
    </row>
    <row r="3412" spans="1:8" ht="15.75">
      <c r="A3412" s="526">
        <v>3410</v>
      </c>
      <c r="B3412" s="570" t="s">
        <v>26240</v>
      </c>
      <c r="C3412" s="17" t="s">
        <v>3845</v>
      </c>
      <c r="D3412" s="17">
        <f t="shared" si="102"/>
        <v>1.5199999999999991</v>
      </c>
      <c r="E3412" s="569">
        <f t="shared" si="101"/>
        <v>4184.615384615382</v>
      </c>
      <c r="F3412" s="17" t="s">
        <v>25774</v>
      </c>
      <c r="G3412" s="3" t="s">
        <v>26168</v>
      </c>
      <c r="H3412" s="321">
        <v>0.61538461538461497</v>
      </c>
    </row>
    <row r="3413" spans="1:8" ht="15.75">
      <c r="A3413" s="530">
        <v>3411</v>
      </c>
      <c r="B3413" s="346" t="s">
        <v>26241</v>
      </c>
      <c r="C3413" s="17" t="s">
        <v>22996</v>
      </c>
      <c r="D3413" s="17">
        <f t="shared" si="102"/>
        <v>4.9400000000000004</v>
      </c>
      <c r="E3413" s="569">
        <f t="shared" si="101"/>
        <v>13600</v>
      </c>
      <c r="F3413" s="17" t="s">
        <v>25776</v>
      </c>
      <c r="G3413" s="3" t="s">
        <v>26168</v>
      </c>
      <c r="H3413" s="321">
        <v>2</v>
      </c>
    </row>
    <row r="3414" spans="1:8" ht="15.75">
      <c r="A3414" s="530">
        <v>3412</v>
      </c>
      <c r="B3414" s="570" t="s">
        <v>26242</v>
      </c>
      <c r="C3414" s="17" t="s">
        <v>22996</v>
      </c>
      <c r="D3414" s="17">
        <f t="shared" si="102"/>
        <v>4.9400000000000004</v>
      </c>
      <c r="E3414" s="569">
        <f t="shared" si="101"/>
        <v>13600</v>
      </c>
      <c r="F3414" s="17" t="s">
        <v>25778</v>
      </c>
      <c r="G3414" s="3" t="s">
        <v>26168</v>
      </c>
      <c r="H3414" s="321">
        <v>2</v>
      </c>
    </row>
    <row r="3415" spans="1:8" ht="15.75">
      <c r="A3415" s="530">
        <v>3413</v>
      </c>
      <c r="B3415" s="570" t="s">
        <v>26243</v>
      </c>
      <c r="C3415" s="17" t="s">
        <v>3845</v>
      </c>
      <c r="D3415" s="17">
        <f t="shared" si="102"/>
        <v>3.3700000000000068</v>
      </c>
      <c r="E3415" s="569">
        <f t="shared" si="101"/>
        <v>9277.7327935222838</v>
      </c>
      <c r="F3415" s="17" t="s">
        <v>25780</v>
      </c>
      <c r="G3415" s="3" t="s">
        <v>26168</v>
      </c>
      <c r="H3415" s="321">
        <v>1.3643724696356301</v>
      </c>
    </row>
    <row r="3416" spans="1:8" ht="15.75">
      <c r="A3416" s="526">
        <v>3414</v>
      </c>
      <c r="B3416" s="570" t="s">
        <v>26244</v>
      </c>
      <c r="C3416" s="17" t="s">
        <v>3845</v>
      </c>
      <c r="D3416" s="17">
        <f t="shared" si="102"/>
        <v>3.3999999999999955</v>
      </c>
      <c r="E3416" s="569">
        <f t="shared" si="101"/>
        <v>9360.3238866396641</v>
      </c>
      <c r="F3416" s="17" t="s">
        <v>26245</v>
      </c>
      <c r="G3416" s="3" t="s">
        <v>26168</v>
      </c>
      <c r="H3416" s="321">
        <v>1.3765182186234799</v>
      </c>
    </row>
    <row r="3417" spans="1:8" ht="15.75">
      <c r="A3417" s="530">
        <v>3415</v>
      </c>
      <c r="B3417" s="570" t="s">
        <v>26246</v>
      </c>
      <c r="C3417" s="17" t="s">
        <v>3845</v>
      </c>
      <c r="D3417" s="17">
        <f t="shared" si="102"/>
        <v>0.76000000000000079</v>
      </c>
      <c r="E3417" s="569">
        <f t="shared" si="101"/>
        <v>2092.3076923076942</v>
      </c>
      <c r="F3417" s="17" t="s">
        <v>25783</v>
      </c>
      <c r="G3417" s="3" t="s">
        <v>26168</v>
      </c>
      <c r="H3417" s="321">
        <v>0.30769230769230799</v>
      </c>
    </row>
    <row r="3418" spans="1:8" ht="15.75">
      <c r="A3418" s="530">
        <v>3416</v>
      </c>
      <c r="B3418" s="570" t="s">
        <v>26247</v>
      </c>
      <c r="C3418" s="17" t="s">
        <v>3845</v>
      </c>
      <c r="D3418" s="17">
        <f t="shared" si="102"/>
        <v>2.4499999999999997</v>
      </c>
      <c r="E3418" s="569">
        <f t="shared" si="101"/>
        <v>6744.9392712550598</v>
      </c>
      <c r="F3418" s="17" t="s">
        <v>25785</v>
      </c>
      <c r="G3418" s="3" t="s">
        <v>26168</v>
      </c>
      <c r="H3418" s="321">
        <v>0.99190283400809698</v>
      </c>
    </row>
    <row r="3419" spans="1:8" ht="15.75">
      <c r="A3419" s="530">
        <v>3417</v>
      </c>
      <c r="B3419" s="570" t="s">
        <v>26248</v>
      </c>
      <c r="C3419" s="17" t="s">
        <v>3845</v>
      </c>
      <c r="D3419" s="17">
        <f t="shared" si="102"/>
        <v>1.0399999999999991</v>
      </c>
      <c r="E3419" s="569">
        <f t="shared" si="101"/>
        <v>2863.1578947368398</v>
      </c>
      <c r="F3419" s="17" t="s">
        <v>25787</v>
      </c>
      <c r="G3419" s="3" t="s">
        <v>26168</v>
      </c>
      <c r="H3419" s="321">
        <v>0.42105263157894701</v>
      </c>
    </row>
    <row r="3420" spans="1:8" ht="15.75">
      <c r="A3420" s="526">
        <v>3418</v>
      </c>
      <c r="B3420" s="346" t="s">
        <v>26249</v>
      </c>
      <c r="C3420" s="17" t="s">
        <v>3845</v>
      </c>
      <c r="D3420" s="17">
        <f t="shared" si="102"/>
        <v>0.64999999999999969</v>
      </c>
      <c r="E3420" s="569">
        <f t="shared" si="101"/>
        <v>1789.4736842105256</v>
      </c>
      <c r="F3420" s="17" t="s">
        <v>25789</v>
      </c>
      <c r="G3420" s="3" t="s">
        <v>26168</v>
      </c>
      <c r="H3420" s="321">
        <v>0.26315789473684198</v>
      </c>
    </row>
    <row r="3421" spans="1:8" ht="15.75">
      <c r="A3421" s="530">
        <v>3419</v>
      </c>
      <c r="B3421" s="570" t="s">
        <v>26250</v>
      </c>
      <c r="C3421" s="17" t="s">
        <v>22996</v>
      </c>
      <c r="D3421" s="17">
        <f t="shared" si="102"/>
        <v>4.9400000000000004</v>
      </c>
      <c r="E3421" s="569">
        <f t="shared" si="101"/>
        <v>13600</v>
      </c>
      <c r="F3421" s="17" t="s">
        <v>25791</v>
      </c>
      <c r="G3421" s="3" t="s">
        <v>26168</v>
      </c>
      <c r="H3421" s="321">
        <v>2</v>
      </c>
    </row>
    <row r="3422" spans="1:8" ht="15.75">
      <c r="A3422" s="530">
        <v>3420</v>
      </c>
      <c r="B3422" s="570" t="s">
        <v>26251</v>
      </c>
      <c r="C3422" s="17" t="s">
        <v>3845</v>
      </c>
      <c r="D3422" s="17">
        <f t="shared" si="102"/>
        <v>2.1528</v>
      </c>
      <c r="E3422" s="569">
        <f t="shared" si="101"/>
        <v>5926.7368421052624</v>
      </c>
      <c r="F3422" s="17" t="s">
        <v>25599</v>
      </c>
      <c r="G3422" s="3" t="s">
        <v>26252</v>
      </c>
      <c r="H3422" s="321">
        <v>0.87157894736842101</v>
      </c>
    </row>
    <row r="3423" spans="1:8" ht="15.75">
      <c r="A3423" s="530">
        <v>3421</v>
      </c>
      <c r="B3423" s="346" t="s">
        <v>26253</v>
      </c>
      <c r="C3423" s="17" t="s">
        <v>3845</v>
      </c>
      <c r="D3423" s="17">
        <f t="shared" si="102"/>
        <v>2.1399999999999997</v>
      </c>
      <c r="E3423" s="569">
        <f t="shared" si="101"/>
        <v>5891.4979757085002</v>
      </c>
      <c r="F3423" s="17" t="s">
        <v>25602</v>
      </c>
      <c r="G3423" s="3" t="s">
        <v>26252</v>
      </c>
      <c r="H3423" s="321">
        <v>0.86639676113360298</v>
      </c>
    </row>
    <row r="3424" spans="1:8" ht="15.75">
      <c r="A3424" s="526">
        <v>3422</v>
      </c>
      <c r="B3424" s="570" t="s">
        <v>26254</v>
      </c>
      <c r="C3424" s="17" t="s">
        <v>3845</v>
      </c>
      <c r="D3424" s="17">
        <f t="shared" si="102"/>
        <v>1.4499999999999991</v>
      </c>
      <c r="E3424" s="569">
        <f t="shared" si="101"/>
        <v>3991.902834008094</v>
      </c>
      <c r="F3424" s="17" t="s">
        <v>25604</v>
      </c>
      <c r="G3424" s="3" t="s">
        <v>26252</v>
      </c>
      <c r="H3424" s="321">
        <v>0.58704453441295501</v>
      </c>
    </row>
    <row r="3425" spans="1:8" ht="24.75">
      <c r="A3425" s="530">
        <v>3423</v>
      </c>
      <c r="B3425" s="570" t="s">
        <v>26255</v>
      </c>
      <c r="C3425" s="17" t="s">
        <v>22996</v>
      </c>
      <c r="D3425" s="17">
        <f t="shared" si="102"/>
        <v>4.9400000000000004</v>
      </c>
      <c r="E3425" s="569">
        <f t="shared" si="101"/>
        <v>13600</v>
      </c>
      <c r="F3425" s="17" t="s">
        <v>25606</v>
      </c>
      <c r="G3425" s="3" t="s">
        <v>26252</v>
      </c>
      <c r="H3425" s="321">
        <v>2</v>
      </c>
    </row>
    <row r="3426" spans="1:8" ht="15.75">
      <c r="A3426" s="530">
        <v>3424</v>
      </c>
      <c r="B3426" s="570" t="s">
        <v>25657</v>
      </c>
      <c r="C3426" s="17" t="s">
        <v>3845</v>
      </c>
      <c r="D3426" s="17">
        <f t="shared" si="102"/>
        <v>4.5600000000000103</v>
      </c>
      <c r="E3426" s="569">
        <f t="shared" si="101"/>
        <v>12553.84615384618</v>
      </c>
      <c r="F3426" s="17" t="s">
        <v>25608</v>
      </c>
      <c r="G3426" s="3" t="s">
        <v>26252</v>
      </c>
      <c r="H3426" s="321">
        <v>1.84615384615385</v>
      </c>
    </row>
    <row r="3427" spans="1:8" ht="15.75">
      <c r="A3427" s="530">
        <v>3425</v>
      </c>
      <c r="B3427" s="570" t="s">
        <v>26256</v>
      </c>
      <c r="C3427" s="17" t="s">
        <v>3845</v>
      </c>
      <c r="D3427" s="17">
        <f t="shared" si="102"/>
        <v>1.08</v>
      </c>
      <c r="E3427" s="569">
        <f t="shared" si="101"/>
        <v>2973.2793522267202</v>
      </c>
      <c r="F3427" s="17" t="s">
        <v>25610</v>
      </c>
      <c r="G3427" s="3" t="s">
        <v>26252</v>
      </c>
      <c r="H3427" s="321">
        <v>0.437246963562753</v>
      </c>
    </row>
    <row r="3428" spans="1:8" ht="15.75">
      <c r="A3428" s="526">
        <v>3426</v>
      </c>
      <c r="B3428" s="570" t="s">
        <v>26257</v>
      </c>
      <c r="C3428" s="17" t="s">
        <v>3845</v>
      </c>
      <c r="D3428" s="17">
        <f t="shared" si="102"/>
        <v>0.72</v>
      </c>
      <c r="E3428" s="569">
        <f t="shared" si="101"/>
        <v>1982.1862348178136</v>
      </c>
      <c r="F3428" s="17" t="s">
        <v>25641</v>
      </c>
      <c r="G3428" s="3" t="s">
        <v>26252</v>
      </c>
      <c r="H3428" s="321">
        <v>0.291497975708502</v>
      </c>
    </row>
    <row r="3429" spans="1:8" ht="15.75">
      <c r="A3429" s="530">
        <v>3427</v>
      </c>
      <c r="B3429" s="570" t="s">
        <v>25325</v>
      </c>
      <c r="C3429" s="17" t="s">
        <v>3845</v>
      </c>
      <c r="D3429" s="17">
        <f t="shared" si="102"/>
        <v>4.4099999999999886</v>
      </c>
      <c r="E3429" s="569">
        <f t="shared" si="101"/>
        <v>12140.890688259076</v>
      </c>
      <c r="F3429" s="17" t="s">
        <v>25643</v>
      </c>
      <c r="G3429" s="3" t="s">
        <v>26252</v>
      </c>
      <c r="H3429" s="321">
        <v>1.7854251012145701</v>
      </c>
    </row>
    <row r="3430" spans="1:8" ht="15.75">
      <c r="A3430" s="530">
        <v>3428</v>
      </c>
      <c r="B3430" s="570" t="s">
        <v>26258</v>
      </c>
      <c r="C3430" s="17" t="s">
        <v>3845</v>
      </c>
      <c r="D3430" s="17">
        <f t="shared" si="102"/>
        <v>1.0500000000000007</v>
      </c>
      <c r="E3430" s="569">
        <v>2890</v>
      </c>
      <c r="F3430" s="17" t="s">
        <v>25644</v>
      </c>
      <c r="G3430" s="3" t="s">
        <v>26252</v>
      </c>
      <c r="H3430" s="321">
        <v>0.42510121457489902</v>
      </c>
    </row>
    <row r="3431" spans="1:8" ht="15.75">
      <c r="A3431" s="530">
        <v>3429</v>
      </c>
      <c r="B3431" s="570" t="s">
        <v>17242</v>
      </c>
      <c r="C3431" s="17" t="s">
        <v>3845</v>
      </c>
      <c r="D3431" s="17">
        <f t="shared" si="102"/>
        <v>2.7500000000000013</v>
      </c>
      <c r="E3431" s="569">
        <v>7570</v>
      </c>
      <c r="F3431" s="17" t="s">
        <v>25646</v>
      </c>
      <c r="G3431" s="3" t="s">
        <v>26252</v>
      </c>
      <c r="H3431" s="321">
        <v>1.1133603238866401</v>
      </c>
    </row>
    <row r="3432" spans="1:8" ht="15.75">
      <c r="A3432" s="526">
        <v>3430</v>
      </c>
      <c r="B3432" s="570" t="s">
        <v>3675</v>
      </c>
      <c r="C3432" s="17" t="s">
        <v>3845</v>
      </c>
      <c r="D3432" s="17">
        <f t="shared" si="102"/>
        <v>1.2900000000000005</v>
      </c>
      <c r="E3432" s="569">
        <f t="shared" ref="E3432:E3495" si="103">H3432*6800</f>
        <v>3551.4170040485842</v>
      </c>
      <c r="F3432" s="17" t="s">
        <v>25648</v>
      </c>
      <c r="G3432" s="3" t="s">
        <v>26252</v>
      </c>
      <c r="H3432" s="321">
        <v>0.52226720647773295</v>
      </c>
    </row>
    <row r="3433" spans="1:8" ht="15.75">
      <c r="A3433" s="530">
        <v>3431</v>
      </c>
      <c r="B3433" s="570" t="s">
        <v>26259</v>
      </c>
      <c r="C3433" s="17" t="s">
        <v>3845</v>
      </c>
      <c r="D3433" s="17">
        <f t="shared" si="102"/>
        <v>0.86000000000000032</v>
      </c>
      <c r="E3433" s="569">
        <f t="shared" si="103"/>
        <v>2367.6113360323893</v>
      </c>
      <c r="F3433" s="17" t="s">
        <v>25650</v>
      </c>
      <c r="G3433" s="3" t="s">
        <v>26252</v>
      </c>
      <c r="H3433" s="321">
        <v>0.34817813765182198</v>
      </c>
    </row>
    <row r="3434" spans="1:8" ht="15.75">
      <c r="A3434" s="530">
        <v>3432</v>
      </c>
      <c r="B3434" s="346" t="s">
        <v>26260</v>
      </c>
      <c r="C3434" s="17" t="s">
        <v>3845</v>
      </c>
      <c r="D3434" s="17">
        <f t="shared" si="102"/>
        <v>0.79000000000000026</v>
      </c>
      <c r="E3434" s="569">
        <f t="shared" si="103"/>
        <v>2174.8987854251018</v>
      </c>
      <c r="F3434" s="17" t="s">
        <v>25652</v>
      </c>
      <c r="G3434" s="3" t="s">
        <v>26252</v>
      </c>
      <c r="H3434" s="321">
        <v>0.31983805668016202</v>
      </c>
    </row>
    <row r="3435" spans="1:8" ht="15.75">
      <c r="A3435" s="530">
        <v>3433</v>
      </c>
      <c r="B3435" s="570" t="s">
        <v>26261</v>
      </c>
      <c r="C3435" s="17" t="s">
        <v>3845</v>
      </c>
      <c r="D3435" s="17">
        <f t="shared" si="102"/>
        <v>1.4499999999999991</v>
      </c>
      <c r="E3435" s="569">
        <f t="shared" si="103"/>
        <v>3991.902834008094</v>
      </c>
      <c r="F3435" s="17" t="s">
        <v>25654</v>
      </c>
      <c r="G3435" s="3" t="s">
        <v>26252</v>
      </c>
      <c r="H3435" s="321">
        <v>0.58704453441295501</v>
      </c>
    </row>
    <row r="3436" spans="1:8" ht="15.75">
      <c r="A3436" s="526">
        <v>3434</v>
      </c>
      <c r="B3436" s="346" t="s">
        <v>26262</v>
      </c>
      <c r="C3436" s="17" t="s">
        <v>3845</v>
      </c>
      <c r="D3436" s="17">
        <f t="shared" si="102"/>
        <v>1.08</v>
      </c>
      <c r="E3436" s="344">
        <f t="shared" si="103"/>
        <v>2973.2793522267202</v>
      </c>
      <c r="F3436" s="17" t="s">
        <v>23394</v>
      </c>
      <c r="G3436" s="3" t="s">
        <v>26252</v>
      </c>
      <c r="H3436" s="325">
        <v>0.437246963562753</v>
      </c>
    </row>
    <row r="3437" spans="1:8" ht="15.75">
      <c r="A3437" s="530">
        <v>3435</v>
      </c>
      <c r="B3437" s="570" t="s">
        <v>26184</v>
      </c>
      <c r="C3437" s="17" t="s">
        <v>3845</v>
      </c>
      <c r="D3437" s="17">
        <f t="shared" si="102"/>
        <v>2.7900000000000116</v>
      </c>
      <c r="E3437" s="569">
        <f t="shared" si="103"/>
        <v>7680.9716599190597</v>
      </c>
      <c r="F3437" s="17" t="s">
        <v>25854</v>
      </c>
      <c r="G3437" s="3" t="s">
        <v>26252</v>
      </c>
      <c r="H3437" s="321">
        <v>1.1295546558704499</v>
      </c>
    </row>
    <row r="3438" spans="1:8" ht="15.75">
      <c r="A3438" s="530">
        <v>3436</v>
      </c>
      <c r="B3438" s="570" t="s">
        <v>22825</v>
      </c>
      <c r="C3438" s="17" t="s">
        <v>3845</v>
      </c>
      <c r="D3438" s="17">
        <f t="shared" si="102"/>
        <v>2.8200000000000012</v>
      </c>
      <c r="E3438" s="569">
        <f t="shared" si="103"/>
        <v>7763.56275303644</v>
      </c>
      <c r="F3438" s="17" t="s">
        <v>25659</v>
      </c>
      <c r="G3438" s="3" t="s">
        <v>26252</v>
      </c>
      <c r="H3438" s="321">
        <v>1.1417004048582999</v>
      </c>
    </row>
    <row r="3439" spans="1:8" ht="15.75">
      <c r="A3439" s="530">
        <v>3437</v>
      </c>
      <c r="B3439" s="570" t="s">
        <v>26263</v>
      </c>
      <c r="C3439" s="17" t="s">
        <v>3845</v>
      </c>
      <c r="D3439" s="17">
        <f t="shared" si="102"/>
        <v>4.6341000000000099</v>
      </c>
      <c r="E3439" s="569">
        <f t="shared" si="103"/>
        <v>12757.84615384618</v>
      </c>
      <c r="F3439" s="17" t="s">
        <v>25661</v>
      </c>
      <c r="G3439" s="3" t="s">
        <v>26252</v>
      </c>
      <c r="H3439" s="321">
        <v>1.8761538461538501</v>
      </c>
    </row>
    <row r="3440" spans="1:8" ht="15.75">
      <c r="A3440" s="526">
        <v>3438</v>
      </c>
      <c r="B3440" s="570" t="s">
        <v>24073</v>
      </c>
      <c r="C3440" s="17" t="s">
        <v>3845</v>
      </c>
      <c r="D3440" s="17">
        <f t="shared" si="102"/>
        <v>1.4600000000000004</v>
      </c>
      <c r="E3440" s="569">
        <f t="shared" si="103"/>
        <v>4019.4331983805678</v>
      </c>
      <c r="F3440" s="17" t="s">
        <v>25663</v>
      </c>
      <c r="G3440" s="3" t="s">
        <v>26252</v>
      </c>
      <c r="H3440" s="321">
        <v>0.59109311740890702</v>
      </c>
    </row>
    <row r="3441" spans="1:8" ht="15.75">
      <c r="A3441" s="530">
        <v>3439</v>
      </c>
      <c r="B3441" s="570" t="s">
        <v>26264</v>
      </c>
      <c r="C3441" s="17" t="s">
        <v>3845</v>
      </c>
      <c r="D3441" s="17">
        <f t="shared" si="102"/>
        <v>2.169999999999999</v>
      </c>
      <c r="E3441" s="569">
        <f t="shared" si="103"/>
        <v>5974.0890688259078</v>
      </c>
      <c r="F3441" s="17" t="s">
        <v>25665</v>
      </c>
      <c r="G3441" s="3" t="s">
        <v>26252</v>
      </c>
      <c r="H3441" s="321">
        <v>0.87854251012145701</v>
      </c>
    </row>
    <row r="3442" spans="1:8" ht="15.75">
      <c r="A3442" s="530">
        <v>3440</v>
      </c>
      <c r="B3442" s="570" t="s">
        <v>26265</v>
      </c>
      <c r="C3442" s="17" t="s">
        <v>3845</v>
      </c>
      <c r="D3442" s="17">
        <f t="shared" si="102"/>
        <v>0.72</v>
      </c>
      <c r="E3442" s="569">
        <f t="shared" si="103"/>
        <v>1982.1862348178136</v>
      </c>
      <c r="F3442" s="17" t="s">
        <v>25667</v>
      </c>
      <c r="G3442" s="3" t="s">
        <v>26252</v>
      </c>
      <c r="H3442" s="321">
        <v>0.291497975708502</v>
      </c>
    </row>
    <row r="3443" spans="1:8" ht="15.75">
      <c r="A3443" s="530">
        <v>3441</v>
      </c>
      <c r="B3443" s="346" t="s">
        <v>26266</v>
      </c>
      <c r="C3443" s="17" t="s">
        <v>3845</v>
      </c>
      <c r="D3443" s="17">
        <f t="shared" si="102"/>
        <v>0.2600000000000004</v>
      </c>
      <c r="E3443" s="569">
        <f t="shared" si="103"/>
        <v>715.78947368421166</v>
      </c>
      <c r="F3443" s="17" t="s">
        <v>25859</v>
      </c>
      <c r="G3443" s="3" t="s">
        <v>26252</v>
      </c>
      <c r="H3443" s="321">
        <v>0.105263157894737</v>
      </c>
    </row>
    <row r="3444" spans="1:8" ht="15.75">
      <c r="A3444" s="526">
        <v>3442</v>
      </c>
      <c r="B3444" s="570" t="s">
        <v>26267</v>
      </c>
      <c r="C3444" s="17" t="s">
        <v>3845</v>
      </c>
      <c r="D3444" s="17">
        <f t="shared" si="102"/>
        <v>2.1899999999999995</v>
      </c>
      <c r="E3444" s="569">
        <f t="shared" si="103"/>
        <v>6029.149797570848</v>
      </c>
      <c r="F3444" s="17" t="s">
        <v>25669</v>
      </c>
      <c r="G3444" s="3" t="s">
        <v>26252</v>
      </c>
      <c r="H3444" s="321">
        <v>0.88663967611336003</v>
      </c>
    </row>
    <row r="3445" spans="1:8" ht="15.75">
      <c r="A3445" s="530">
        <v>3443</v>
      </c>
      <c r="B3445" s="570" t="s">
        <v>26268</v>
      </c>
      <c r="C3445" s="17" t="s">
        <v>3845</v>
      </c>
      <c r="D3445" s="17">
        <f t="shared" si="102"/>
        <v>0.2800000000000008</v>
      </c>
      <c r="E3445" s="569">
        <f t="shared" si="103"/>
        <v>770.85020242915198</v>
      </c>
      <c r="F3445" s="17" t="s">
        <v>25671</v>
      </c>
      <c r="G3445" s="3" t="s">
        <v>26252</v>
      </c>
      <c r="H3445" s="321">
        <v>0.11336032388664</v>
      </c>
    </row>
    <row r="3446" spans="1:8" ht="15.75">
      <c r="A3446" s="530">
        <v>3444</v>
      </c>
      <c r="B3446" s="570" t="s">
        <v>26269</v>
      </c>
      <c r="C3446" s="17" t="s">
        <v>3845</v>
      </c>
      <c r="D3446" s="17">
        <f t="shared" si="102"/>
        <v>1.9499999999999993</v>
      </c>
      <c r="E3446" s="569">
        <f t="shared" si="103"/>
        <v>5368.4210526315765</v>
      </c>
      <c r="F3446" s="17" t="s">
        <v>25673</v>
      </c>
      <c r="G3446" s="3" t="s">
        <v>26252</v>
      </c>
      <c r="H3446" s="321">
        <v>0.78947368421052599</v>
      </c>
    </row>
    <row r="3447" spans="1:8" ht="15.75">
      <c r="A3447" s="530">
        <v>3445</v>
      </c>
      <c r="B3447" s="570" t="s">
        <v>26270</v>
      </c>
      <c r="C3447" s="17" t="s">
        <v>3845</v>
      </c>
      <c r="D3447" s="17">
        <f t="shared" si="102"/>
        <v>1.7400000000000011</v>
      </c>
      <c r="E3447" s="569">
        <f t="shared" si="103"/>
        <v>4790.2834008097198</v>
      </c>
      <c r="F3447" s="17" t="s">
        <v>25863</v>
      </c>
      <c r="G3447" s="3" t="s">
        <v>26252</v>
      </c>
      <c r="H3447" s="321">
        <v>0.70445344129554699</v>
      </c>
    </row>
    <row r="3448" spans="1:8" ht="15.75">
      <c r="A3448" s="526">
        <v>3446</v>
      </c>
      <c r="B3448" s="570" t="s">
        <v>26271</v>
      </c>
      <c r="C3448" s="17" t="s">
        <v>3845</v>
      </c>
      <c r="D3448" s="17">
        <f t="shared" si="102"/>
        <v>2.7500000000000013</v>
      </c>
      <c r="E3448" s="569">
        <f t="shared" si="103"/>
        <v>7570.8502024291529</v>
      </c>
      <c r="F3448" s="17" t="s">
        <v>25676</v>
      </c>
      <c r="G3448" s="3" t="s">
        <v>26252</v>
      </c>
      <c r="H3448" s="321">
        <v>1.1133603238866401</v>
      </c>
    </row>
    <row r="3449" spans="1:8" ht="15.75">
      <c r="A3449" s="530">
        <v>3447</v>
      </c>
      <c r="B3449" s="570" t="s">
        <v>26272</v>
      </c>
      <c r="C3449" s="17" t="s">
        <v>3845</v>
      </c>
      <c r="D3449" s="17">
        <f t="shared" si="102"/>
        <v>3.7413000000000016</v>
      </c>
      <c r="E3449" s="569">
        <f t="shared" si="103"/>
        <v>10299.935222672069</v>
      </c>
      <c r="F3449" s="17" t="s">
        <v>25677</v>
      </c>
      <c r="G3449" s="3" t="s">
        <v>26252</v>
      </c>
      <c r="H3449" s="321">
        <v>1.5146963562753042</v>
      </c>
    </row>
    <row r="3450" spans="1:8" ht="15.75">
      <c r="A3450" s="530">
        <v>3448</v>
      </c>
      <c r="B3450" s="570" t="s">
        <v>26273</v>
      </c>
      <c r="C3450" s="17" t="s">
        <v>3845</v>
      </c>
      <c r="D3450" s="17">
        <f t="shared" si="102"/>
        <v>0.74000000000000044</v>
      </c>
      <c r="E3450" s="569">
        <f t="shared" si="103"/>
        <v>2037.2469635627542</v>
      </c>
      <c r="F3450" s="17" t="s">
        <v>25679</v>
      </c>
      <c r="G3450" s="3" t="s">
        <v>26252</v>
      </c>
      <c r="H3450" s="321">
        <v>0.29959514170040502</v>
      </c>
    </row>
    <row r="3451" spans="1:8" ht="15.75">
      <c r="A3451" s="530">
        <v>3449</v>
      </c>
      <c r="B3451" s="570" t="s">
        <v>26274</v>
      </c>
      <c r="C3451" s="17" t="s">
        <v>3845</v>
      </c>
      <c r="D3451" s="17">
        <f t="shared" si="102"/>
        <v>2.169999999999999</v>
      </c>
      <c r="E3451" s="569">
        <f t="shared" si="103"/>
        <v>5974.0890688259078</v>
      </c>
      <c r="F3451" s="17" t="s">
        <v>25893</v>
      </c>
      <c r="G3451" s="3" t="s">
        <v>26252</v>
      </c>
      <c r="H3451" s="321">
        <v>0.87854251012145701</v>
      </c>
    </row>
    <row r="3452" spans="1:8" ht="15.75">
      <c r="A3452" s="526">
        <v>3450</v>
      </c>
      <c r="B3452" s="570" t="s">
        <v>26275</v>
      </c>
      <c r="C3452" s="17" t="s">
        <v>3845</v>
      </c>
      <c r="D3452" s="17">
        <f t="shared" si="102"/>
        <v>2.1399999999999997</v>
      </c>
      <c r="E3452" s="569">
        <f t="shared" si="103"/>
        <v>5891.4979757085002</v>
      </c>
      <c r="F3452" s="17" t="s">
        <v>25681</v>
      </c>
      <c r="G3452" s="3" t="s">
        <v>26252</v>
      </c>
      <c r="H3452" s="321">
        <v>0.86639676113360298</v>
      </c>
    </row>
    <row r="3453" spans="1:8" ht="15.75">
      <c r="A3453" s="530">
        <v>3451</v>
      </c>
      <c r="B3453" s="570" t="s">
        <v>26276</v>
      </c>
      <c r="C3453" s="17" t="s">
        <v>3845</v>
      </c>
      <c r="D3453" s="17">
        <f t="shared" si="102"/>
        <v>1.2900000000000005</v>
      </c>
      <c r="E3453" s="569">
        <f t="shared" si="103"/>
        <v>3551.4170040485842</v>
      </c>
      <c r="F3453" s="17" t="s">
        <v>25683</v>
      </c>
      <c r="G3453" s="3" t="s">
        <v>26252</v>
      </c>
      <c r="H3453" s="321">
        <v>0.52226720647773295</v>
      </c>
    </row>
    <row r="3454" spans="1:8" ht="15.75">
      <c r="A3454" s="530">
        <v>3452</v>
      </c>
      <c r="B3454" s="570" t="s">
        <v>26277</v>
      </c>
      <c r="C3454" s="17" t="s">
        <v>3845</v>
      </c>
      <c r="D3454" s="17">
        <f t="shared" si="102"/>
        <v>4.0499999999999909</v>
      </c>
      <c r="E3454" s="569">
        <f t="shared" si="103"/>
        <v>11149.797570850176</v>
      </c>
      <c r="F3454" s="17" t="s">
        <v>25685</v>
      </c>
      <c r="G3454" s="3" t="s">
        <v>26252</v>
      </c>
      <c r="H3454" s="321">
        <v>1.6396761133603199</v>
      </c>
    </row>
    <row r="3455" spans="1:8" ht="15.75">
      <c r="A3455" s="530">
        <v>3453</v>
      </c>
      <c r="B3455" s="570" t="s">
        <v>26278</v>
      </c>
      <c r="C3455" s="17" t="s">
        <v>3845</v>
      </c>
      <c r="D3455" s="17">
        <f t="shared" si="102"/>
        <v>1.7299999999999998</v>
      </c>
      <c r="E3455" s="569">
        <f t="shared" si="103"/>
        <v>4762.753036437246</v>
      </c>
      <c r="F3455" s="17" t="s">
        <v>25687</v>
      </c>
      <c r="G3455" s="3" t="s">
        <v>26252</v>
      </c>
      <c r="H3455" s="321">
        <v>0.70040485829959498</v>
      </c>
    </row>
    <row r="3456" spans="1:8" ht="15.75">
      <c r="A3456" s="526">
        <v>3454</v>
      </c>
      <c r="B3456" s="570" t="s">
        <v>26279</v>
      </c>
      <c r="C3456" s="17" t="s">
        <v>3845</v>
      </c>
      <c r="D3456" s="17">
        <f t="shared" si="102"/>
        <v>1.7400000000000011</v>
      </c>
      <c r="E3456" s="569">
        <f t="shared" si="103"/>
        <v>4790.2834008097198</v>
      </c>
      <c r="F3456" s="17" t="s">
        <v>25688</v>
      </c>
      <c r="G3456" s="3" t="s">
        <v>26252</v>
      </c>
      <c r="H3456" s="321">
        <v>0.70445344129554699</v>
      </c>
    </row>
    <row r="3457" spans="1:8" ht="15.75">
      <c r="A3457" s="530">
        <v>3455</v>
      </c>
      <c r="B3457" s="570" t="s">
        <v>26280</v>
      </c>
      <c r="C3457" s="17" t="s">
        <v>3845</v>
      </c>
      <c r="D3457" s="17">
        <f t="shared" si="102"/>
        <v>0.74000000000000044</v>
      </c>
      <c r="E3457" s="569">
        <f t="shared" si="103"/>
        <v>2037.2469635627542</v>
      </c>
      <c r="F3457" s="17" t="s">
        <v>25690</v>
      </c>
      <c r="G3457" s="3" t="s">
        <v>26252</v>
      </c>
      <c r="H3457" s="321">
        <v>0.29959514170040502</v>
      </c>
    </row>
    <row r="3458" spans="1:8" ht="15.75">
      <c r="A3458" s="530">
        <v>3456</v>
      </c>
      <c r="B3458" s="570" t="s">
        <v>26281</v>
      </c>
      <c r="C3458" s="17" t="s">
        <v>3845</v>
      </c>
      <c r="D3458" s="17">
        <f t="shared" si="102"/>
        <v>0.86000000000000032</v>
      </c>
      <c r="E3458" s="569">
        <f t="shared" si="103"/>
        <v>2367.6113360323893</v>
      </c>
      <c r="F3458" s="17" t="s">
        <v>25901</v>
      </c>
      <c r="G3458" s="3" t="s">
        <v>26252</v>
      </c>
      <c r="H3458" s="321">
        <v>0.34817813765182198</v>
      </c>
    </row>
    <row r="3459" spans="1:8" ht="15.75">
      <c r="A3459" s="530">
        <v>3457</v>
      </c>
      <c r="B3459" s="570" t="s">
        <v>26282</v>
      </c>
      <c r="C3459" s="17" t="s">
        <v>22996</v>
      </c>
      <c r="D3459" s="17">
        <f t="shared" si="102"/>
        <v>4.9400000000000004</v>
      </c>
      <c r="E3459" s="569">
        <f t="shared" si="103"/>
        <v>13600</v>
      </c>
      <c r="F3459" s="17" t="s">
        <v>25693</v>
      </c>
      <c r="G3459" s="3" t="s">
        <v>26252</v>
      </c>
      <c r="H3459" s="321">
        <v>2</v>
      </c>
    </row>
    <row r="3460" spans="1:8" ht="15.75">
      <c r="A3460" s="526">
        <v>3458</v>
      </c>
      <c r="B3460" s="570" t="s">
        <v>26283</v>
      </c>
      <c r="C3460" s="17" t="s">
        <v>3845</v>
      </c>
      <c r="D3460" s="17">
        <f t="shared" si="102"/>
        <v>2.7400000000000047</v>
      </c>
      <c r="E3460" s="569">
        <f t="shared" si="103"/>
        <v>7543.3198380566928</v>
      </c>
      <c r="F3460" s="17" t="s">
        <v>25695</v>
      </c>
      <c r="G3460" s="3" t="s">
        <v>26252</v>
      </c>
      <c r="H3460" s="321">
        <v>1.1093117408906901</v>
      </c>
    </row>
    <row r="3461" spans="1:8" ht="15.75">
      <c r="A3461" s="530">
        <v>3459</v>
      </c>
      <c r="B3461" s="570" t="s">
        <v>26284</v>
      </c>
      <c r="C3461" s="17" t="s">
        <v>3845</v>
      </c>
      <c r="D3461" s="17">
        <f t="shared" ref="D3461:D3524" si="104">H3461*2.47</f>
        <v>3.5399999999999965</v>
      </c>
      <c r="E3461" s="569">
        <f t="shared" si="103"/>
        <v>9745.7489878542401</v>
      </c>
      <c r="F3461" s="17" t="s">
        <v>25904</v>
      </c>
      <c r="G3461" s="3" t="s">
        <v>26252</v>
      </c>
      <c r="H3461" s="321">
        <v>1.4331983805668</v>
      </c>
    </row>
    <row r="3462" spans="1:8" ht="15.75">
      <c r="A3462" s="530">
        <v>3460</v>
      </c>
      <c r="B3462" s="570" t="s">
        <v>26285</v>
      </c>
      <c r="C3462" s="17" t="s">
        <v>3845</v>
      </c>
      <c r="D3462" s="17">
        <f t="shared" si="104"/>
        <v>0.72</v>
      </c>
      <c r="E3462" s="569">
        <f t="shared" si="103"/>
        <v>1982.1862348178136</v>
      </c>
      <c r="F3462" s="17" t="s">
        <v>25697</v>
      </c>
      <c r="G3462" s="3" t="s">
        <v>26252</v>
      </c>
      <c r="H3462" s="321">
        <v>0.291497975708502</v>
      </c>
    </row>
    <row r="3463" spans="1:8" ht="15.75">
      <c r="A3463" s="530">
        <v>3461</v>
      </c>
      <c r="B3463" s="570" t="s">
        <v>26286</v>
      </c>
      <c r="C3463" s="17" t="s">
        <v>3845</v>
      </c>
      <c r="D3463" s="17">
        <f t="shared" si="104"/>
        <v>0.60999999999999899</v>
      </c>
      <c r="E3463" s="569">
        <f t="shared" si="103"/>
        <v>1679.3522267206447</v>
      </c>
      <c r="F3463" s="17" t="s">
        <v>25699</v>
      </c>
      <c r="G3463" s="3" t="s">
        <v>26252</v>
      </c>
      <c r="H3463" s="321">
        <v>0.24696356275303599</v>
      </c>
    </row>
    <row r="3464" spans="1:8" ht="15.75">
      <c r="A3464" s="526">
        <v>3462</v>
      </c>
      <c r="B3464" s="570" t="s">
        <v>3535</v>
      </c>
      <c r="C3464" s="17" t="s">
        <v>3845</v>
      </c>
      <c r="D3464" s="17">
        <f t="shared" si="104"/>
        <v>3.8100000000000005</v>
      </c>
      <c r="E3464" s="569">
        <f t="shared" si="103"/>
        <v>10489.068825910932</v>
      </c>
      <c r="F3464" s="17" t="s">
        <v>25701</v>
      </c>
      <c r="G3464" s="3" t="s">
        <v>26252</v>
      </c>
      <c r="H3464" s="321">
        <v>1.5425101214574899</v>
      </c>
    </row>
    <row r="3465" spans="1:8" ht="15.75">
      <c r="A3465" s="530">
        <v>3463</v>
      </c>
      <c r="B3465" s="570" t="s">
        <v>26287</v>
      </c>
      <c r="C3465" s="17" t="s">
        <v>3845</v>
      </c>
      <c r="D3465" s="17">
        <f t="shared" si="104"/>
        <v>4.3600000000000056</v>
      </c>
      <c r="E3465" s="569">
        <f t="shared" si="103"/>
        <v>12003.238866396776</v>
      </c>
      <c r="F3465" s="17" t="s">
        <v>25703</v>
      </c>
      <c r="G3465" s="3" t="s">
        <v>26252</v>
      </c>
      <c r="H3465" s="321">
        <v>1.76518218623482</v>
      </c>
    </row>
    <row r="3466" spans="1:8" ht="15.75">
      <c r="A3466" s="530">
        <v>3464</v>
      </c>
      <c r="B3466" s="570" t="s">
        <v>26288</v>
      </c>
      <c r="C3466" s="17" t="s">
        <v>3845</v>
      </c>
      <c r="D3466" s="17">
        <f t="shared" si="104"/>
        <v>4.0999999999999979</v>
      </c>
      <c r="E3466" s="569">
        <f t="shared" si="103"/>
        <v>11287.449392712544</v>
      </c>
      <c r="F3466" s="17" t="s">
        <v>25705</v>
      </c>
      <c r="G3466" s="3" t="s">
        <v>26252</v>
      </c>
      <c r="H3466" s="321">
        <v>1.65991902834008</v>
      </c>
    </row>
    <row r="3467" spans="1:8" ht="15.75">
      <c r="A3467" s="530">
        <v>3465</v>
      </c>
      <c r="B3467" s="570" t="s">
        <v>26289</v>
      </c>
      <c r="C3467" s="17" t="s">
        <v>3845</v>
      </c>
      <c r="D3467" s="17">
        <f t="shared" si="104"/>
        <v>1.070000000000001</v>
      </c>
      <c r="E3467" s="569">
        <f t="shared" si="103"/>
        <v>2945.7489878542533</v>
      </c>
      <c r="F3467" s="17" t="s">
        <v>25707</v>
      </c>
      <c r="G3467" s="3" t="s">
        <v>26252</v>
      </c>
      <c r="H3467" s="321">
        <v>0.43319838056680199</v>
      </c>
    </row>
    <row r="3468" spans="1:8" ht="15.75">
      <c r="A3468" s="526">
        <v>3466</v>
      </c>
      <c r="B3468" s="570" t="s">
        <v>26290</v>
      </c>
      <c r="C3468" s="17" t="s">
        <v>3845</v>
      </c>
      <c r="D3468" s="17">
        <f t="shared" si="104"/>
        <v>1.9499999999999993</v>
      </c>
      <c r="E3468" s="569">
        <f t="shared" si="103"/>
        <v>5368.4210526315765</v>
      </c>
      <c r="F3468" s="17" t="s">
        <v>25709</v>
      </c>
      <c r="G3468" s="3" t="s">
        <v>26252</v>
      </c>
      <c r="H3468" s="321">
        <v>0.78947368421052599</v>
      </c>
    </row>
    <row r="3469" spans="1:8" ht="15.75">
      <c r="A3469" s="530">
        <v>3467</v>
      </c>
      <c r="B3469" s="570" t="s">
        <v>26291</v>
      </c>
      <c r="C3469" s="17" t="s">
        <v>3845</v>
      </c>
      <c r="D3469" s="17">
        <f t="shared" si="104"/>
        <v>1.2900000000000005</v>
      </c>
      <c r="E3469" s="569">
        <f t="shared" si="103"/>
        <v>3551.4170040485842</v>
      </c>
      <c r="F3469" s="17" t="s">
        <v>25711</v>
      </c>
      <c r="G3469" s="3" t="s">
        <v>26252</v>
      </c>
      <c r="H3469" s="321">
        <v>0.52226720647773295</v>
      </c>
    </row>
    <row r="3470" spans="1:8" ht="15.75">
      <c r="A3470" s="530">
        <v>3468</v>
      </c>
      <c r="B3470" s="570" t="s">
        <v>26292</v>
      </c>
      <c r="C3470" s="17" t="s">
        <v>3845</v>
      </c>
      <c r="D3470" s="17">
        <f t="shared" si="104"/>
        <v>0.74000000000000044</v>
      </c>
      <c r="E3470" s="569">
        <f t="shared" si="103"/>
        <v>2037.2469635627542</v>
      </c>
      <c r="F3470" s="17" t="s">
        <v>25713</v>
      </c>
      <c r="G3470" s="3" t="s">
        <v>26252</v>
      </c>
      <c r="H3470" s="321">
        <v>0.29959514170040502</v>
      </c>
    </row>
    <row r="3471" spans="1:8" ht="15.75">
      <c r="A3471" s="530">
        <v>3469</v>
      </c>
      <c r="B3471" s="570" t="s">
        <v>26293</v>
      </c>
      <c r="C3471" s="17" t="s">
        <v>3845</v>
      </c>
      <c r="D3471" s="17">
        <f t="shared" si="104"/>
        <v>2.169999999999999</v>
      </c>
      <c r="E3471" s="569">
        <f t="shared" si="103"/>
        <v>5974.0890688259078</v>
      </c>
      <c r="F3471" s="17" t="s">
        <v>25715</v>
      </c>
      <c r="G3471" s="3" t="s">
        <v>26252</v>
      </c>
      <c r="H3471" s="321">
        <v>0.87854251012145701</v>
      </c>
    </row>
    <row r="3472" spans="1:8" ht="15.75">
      <c r="A3472" s="526">
        <v>3470</v>
      </c>
      <c r="B3472" s="570" t="s">
        <v>26294</v>
      </c>
      <c r="C3472" s="17" t="s">
        <v>3845</v>
      </c>
      <c r="D3472" s="17">
        <f t="shared" si="104"/>
        <v>3.479099999999999</v>
      </c>
      <c r="E3472" s="569">
        <f t="shared" si="103"/>
        <v>9578.0890688259078</v>
      </c>
      <c r="F3472" s="17" t="s">
        <v>25717</v>
      </c>
      <c r="G3472" s="3" t="s">
        <v>26252</v>
      </c>
      <c r="H3472" s="321">
        <v>1.408542510121457</v>
      </c>
    </row>
    <row r="3473" spans="1:8" ht="15.75">
      <c r="A3473" s="530">
        <v>3471</v>
      </c>
      <c r="B3473" s="570" t="s">
        <v>24827</v>
      </c>
      <c r="C3473" s="17" t="s">
        <v>3845</v>
      </c>
      <c r="D3473" s="17">
        <f t="shared" si="104"/>
        <v>1.4499999999999991</v>
      </c>
      <c r="E3473" s="569">
        <f t="shared" si="103"/>
        <v>3991.902834008094</v>
      </c>
      <c r="F3473" s="17" t="s">
        <v>25719</v>
      </c>
      <c r="G3473" s="3" t="s">
        <v>26252</v>
      </c>
      <c r="H3473" s="321">
        <v>0.58704453441295501</v>
      </c>
    </row>
    <row r="3474" spans="1:8" ht="15.75">
      <c r="A3474" s="530">
        <v>3472</v>
      </c>
      <c r="B3474" s="570" t="s">
        <v>26295</v>
      </c>
      <c r="C3474" s="17" t="s">
        <v>3845</v>
      </c>
      <c r="D3474" s="17">
        <f t="shared" si="104"/>
        <v>2.169999999999999</v>
      </c>
      <c r="E3474" s="569">
        <f t="shared" si="103"/>
        <v>5974.0890688259078</v>
      </c>
      <c r="F3474" s="17" t="s">
        <v>25721</v>
      </c>
      <c r="G3474" s="3" t="s">
        <v>26252</v>
      </c>
      <c r="H3474" s="321">
        <v>0.87854251012145701</v>
      </c>
    </row>
    <row r="3475" spans="1:8" ht="15.75">
      <c r="A3475" s="530">
        <v>3473</v>
      </c>
      <c r="B3475" s="570" t="s">
        <v>26296</v>
      </c>
      <c r="C3475" s="17" t="s">
        <v>3845</v>
      </c>
      <c r="D3475" s="17">
        <f t="shared" si="104"/>
        <v>4.4213000000000005</v>
      </c>
      <c r="E3475" s="569">
        <f t="shared" si="103"/>
        <v>12172</v>
      </c>
      <c r="F3475" s="17" t="s">
        <v>25723</v>
      </c>
      <c r="G3475" s="3" t="s">
        <v>26252</v>
      </c>
      <c r="H3475" s="321">
        <v>1.79</v>
      </c>
    </row>
    <row r="3476" spans="1:8" ht="15.75">
      <c r="A3476" s="526">
        <v>3474</v>
      </c>
      <c r="B3476" s="346" t="s">
        <v>13959</v>
      </c>
      <c r="C3476" s="17" t="s">
        <v>3845</v>
      </c>
      <c r="D3476" s="17">
        <f t="shared" si="104"/>
        <v>0.72</v>
      </c>
      <c r="E3476" s="344">
        <f t="shared" si="103"/>
        <v>1982.1862348178136</v>
      </c>
      <c r="F3476" s="17" t="s">
        <v>23394</v>
      </c>
      <c r="G3476" s="3" t="s">
        <v>26252</v>
      </c>
      <c r="H3476" s="325">
        <v>0.291497975708502</v>
      </c>
    </row>
    <row r="3477" spans="1:8" ht="15.75">
      <c r="A3477" s="530">
        <v>3475</v>
      </c>
      <c r="B3477" s="570" t="s">
        <v>26297</v>
      </c>
      <c r="C3477" s="17" t="s">
        <v>3845</v>
      </c>
      <c r="D3477" s="17">
        <f t="shared" si="104"/>
        <v>6.9999999999999951E-2</v>
      </c>
      <c r="E3477" s="569">
        <f t="shared" si="103"/>
        <v>192.71255060728731</v>
      </c>
      <c r="F3477" s="17" t="s">
        <v>25727</v>
      </c>
      <c r="G3477" s="3" t="s">
        <v>26252</v>
      </c>
      <c r="H3477" s="321">
        <v>2.8340080971659899E-2</v>
      </c>
    </row>
    <row r="3478" spans="1:8" ht="15.75">
      <c r="A3478" s="530">
        <v>3476</v>
      </c>
      <c r="B3478" s="570" t="s">
        <v>26298</v>
      </c>
      <c r="C3478" s="17" t="s">
        <v>3845</v>
      </c>
      <c r="D3478" s="17">
        <f t="shared" si="104"/>
        <v>2.4947000000000004</v>
      </c>
      <c r="E3478" s="569">
        <f t="shared" si="103"/>
        <v>6868</v>
      </c>
      <c r="F3478" s="17" t="s">
        <v>25729</v>
      </c>
      <c r="G3478" s="3" t="s">
        <v>26252</v>
      </c>
      <c r="H3478" s="321">
        <v>1.01</v>
      </c>
    </row>
    <row r="3479" spans="1:8" ht="15.75">
      <c r="A3479" s="530">
        <v>3477</v>
      </c>
      <c r="B3479" s="570" t="s">
        <v>26299</v>
      </c>
      <c r="C3479" s="17" t="s">
        <v>3845</v>
      </c>
      <c r="D3479" s="17">
        <f t="shared" si="104"/>
        <v>1.7400000000000011</v>
      </c>
      <c r="E3479" s="569">
        <f t="shared" si="103"/>
        <v>4790.2834008097198</v>
      </c>
      <c r="F3479" s="17" t="s">
        <v>25731</v>
      </c>
      <c r="G3479" s="3" t="s">
        <v>26252</v>
      </c>
      <c r="H3479" s="321">
        <v>0.70445344129554699</v>
      </c>
    </row>
    <row r="3480" spans="1:8" ht="15.75">
      <c r="A3480" s="526">
        <v>3478</v>
      </c>
      <c r="B3480" s="346" t="s">
        <v>26300</v>
      </c>
      <c r="C3480" s="17" t="s">
        <v>3845</v>
      </c>
      <c r="D3480" s="17">
        <f t="shared" si="104"/>
        <v>1.7299999999999998</v>
      </c>
      <c r="E3480" s="344">
        <f t="shared" si="103"/>
        <v>4762.753036437246</v>
      </c>
      <c r="F3480" s="17" t="s">
        <v>23394</v>
      </c>
      <c r="G3480" s="3" t="s">
        <v>26252</v>
      </c>
      <c r="H3480" s="325">
        <v>0.70040485829959498</v>
      </c>
    </row>
    <row r="3481" spans="1:8" ht="15.75">
      <c r="A3481" s="530">
        <v>3479</v>
      </c>
      <c r="B3481" s="570" t="s">
        <v>26301</v>
      </c>
      <c r="C3481" s="17" t="s">
        <v>3845</v>
      </c>
      <c r="D3481" s="17">
        <f t="shared" si="104"/>
        <v>2.1399999999999997</v>
      </c>
      <c r="E3481" s="569">
        <f t="shared" si="103"/>
        <v>5891.4979757085002</v>
      </c>
      <c r="F3481" s="17" t="s">
        <v>25735</v>
      </c>
      <c r="G3481" s="3" t="s">
        <v>26252</v>
      </c>
      <c r="H3481" s="321">
        <v>0.86639676113360298</v>
      </c>
    </row>
    <row r="3482" spans="1:8" ht="15.75">
      <c r="A3482" s="530">
        <v>3480</v>
      </c>
      <c r="B3482" s="570" t="s">
        <v>26302</v>
      </c>
      <c r="C3482" s="17" t="s">
        <v>3845</v>
      </c>
      <c r="D3482" s="17">
        <f t="shared" si="104"/>
        <v>1.3900000000000001</v>
      </c>
      <c r="E3482" s="569">
        <f t="shared" si="103"/>
        <v>3826.7206477732793</v>
      </c>
      <c r="F3482" s="17" t="s">
        <v>25737</v>
      </c>
      <c r="G3482" s="3" t="s">
        <v>26252</v>
      </c>
      <c r="H3482" s="321">
        <v>0.56275303643724695</v>
      </c>
    </row>
    <row r="3483" spans="1:8" ht="15.75">
      <c r="A3483" s="530">
        <v>3481</v>
      </c>
      <c r="B3483" s="570" t="s">
        <v>17109</v>
      </c>
      <c r="C3483" s="17" t="s">
        <v>3845</v>
      </c>
      <c r="D3483" s="17">
        <f t="shared" si="104"/>
        <v>0.72</v>
      </c>
      <c r="E3483" s="569">
        <f t="shared" si="103"/>
        <v>1982.1862348178136</v>
      </c>
      <c r="F3483" s="17" t="s">
        <v>25739</v>
      </c>
      <c r="G3483" s="3" t="s">
        <v>26252</v>
      </c>
      <c r="H3483" s="321">
        <v>0.291497975708502</v>
      </c>
    </row>
    <row r="3484" spans="1:8" ht="15.75">
      <c r="A3484" s="526">
        <v>3482</v>
      </c>
      <c r="B3484" s="570" t="s">
        <v>26303</v>
      </c>
      <c r="C3484" s="17" t="s">
        <v>3845</v>
      </c>
      <c r="D3484" s="17">
        <f t="shared" si="104"/>
        <v>0.3899999999999994</v>
      </c>
      <c r="E3484" s="569">
        <f t="shared" si="103"/>
        <v>1073.684210526314</v>
      </c>
      <c r="F3484" s="17" t="s">
        <v>25741</v>
      </c>
      <c r="G3484" s="3" t="s">
        <v>26252</v>
      </c>
      <c r="H3484" s="321">
        <v>0.157894736842105</v>
      </c>
    </row>
    <row r="3485" spans="1:8" ht="15.75">
      <c r="A3485" s="530">
        <v>3483</v>
      </c>
      <c r="B3485" s="570" t="s">
        <v>26304</v>
      </c>
      <c r="C3485" s="17" t="s">
        <v>22996</v>
      </c>
      <c r="D3485" s="17">
        <f t="shared" si="104"/>
        <v>4.9400000000000004</v>
      </c>
      <c r="E3485" s="569">
        <f t="shared" si="103"/>
        <v>13600</v>
      </c>
      <c r="F3485" s="17" t="s">
        <v>25743</v>
      </c>
      <c r="G3485" s="3" t="s">
        <v>26252</v>
      </c>
      <c r="H3485" s="321">
        <v>2</v>
      </c>
    </row>
    <row r="3486" spans="1:8" ht="15.75">
      <c r="A3486" s="530">
        <v>3484</v>
      </c>
      <c r="B3486" s="570" t="s">
        <v>26305</v>
      </c>
      <c r="C3486" s="17" t="s">
        <v>3845</v>
      </c>
      <c r="D3486" s="17">
        <f t="shared" si="104"/>
        <v>1.4499999999999991</v>
      </c>
      <c r="E3486" s="569">
        <f t="shared" si="103"/>
        <v>3991.902834008094</v>
      </c>
      <c r="F3486" s="17" t="s">
        <v>25745</v>
      </c>
      <c r="G3486" s="3" t="s">
        <v>26252</v>
      </c>
      <c r="H3486" s="321">
        <v>0.58704453441295501</v>
      </c>
    </row>
    <row r="3487" spans="1:8" ht="15.75">
      <c r="A3487" s="530">
        <v>3485</v>
      </c>
      <c r="B3487" s="570" t="s">
        <v>26306</v>
      </c>
      <c r="C3487" s="17" t="s">
        <v>3845</v>
      </c>
      <c r="D3487" s="17">
        <f t="shared" si="104"/>
        <v>0.2800000000000008</v>
      </c>
      <c r="E3487" s="569">
        <f t="shared" si="103"/>
        <v>770.85020242915198</v>
      </c>
      <c r="F3487" s="17" t="s">
        <v>25747</v>
      </c>
      <c r="G3487" s="3" t="s">
        <v>26252</v>
      </c>
      <c r="H3487" s="321">
        <v>0.11336032388664</v>
      </c>
    </row>
    <row r="3488" spans="1:8" ht="15.75">
      <c r="A3488" s="526">
        <v>3486</v>
      </c>
      <c r="B3488" s="346" t="s">
        <v>25392</v>
      </c>
      <c r="C3488" s="17" t="s">
        <v>3845</v>
      </c>
      <c r="D3488" s="17">
        <f t="shared" si="104"/>
        <v>1.3900000000000001</v>
      </c>
      <c r="E3488" s="569">
        <f t="shared" si="103"/>
        <v>3826.7206477732793</v>
      </c>
      <c r="F3488" s="17" t="s">
        <v>25749</v>
      </c>
      <c r="G3488" s="3" t="s">
        <v>26252</v>
      </c>
      <c r="H3488" s="321">
        <v>0.56275303643724695</v>
      </c>
    </row>
    <row r="3489" spans="1:8" ht="24.75">
      <c r="A3489" s="530">
        <v>3487</v>
      </c>
      <c r="B3489" s="570" t="s">
        <v>26307</v>
      </c>
      <c r="C3489" s="17" t="s">
        <v>3845</v>
      </c>
      <c r="D3489" s="17">
        <f t="shared" si="104"/>
        <v>2.3799999999999994</v>
      </c>
      <c r="E3489" s="569">
        <f t="shared" si="103"/>
        <v>6552.2267206477718</v>
      </c>
      <c r="F3489" s="17" t="s">
        <v>25751</v>
      </c>
      <c r="G3489" s="3" t="s">
        <v>26252</v>
      </c>
      <c r="H3489" s="321">
        <v>0.96356275303643701</v>
      </c>
    </row>
    <row r="3490" spans="1:8" ht="15.75">
      <c r="A3490" s="530">
        <v>3488</v>
      </c>
      <c r="B3490" s="570" t="s">
        <v>6075</v>
      </c>
      <c r="C3490" s="17" t="s">
        <v>3845</v>
      </c>
      <c r="D3490" s="17">
        <f t="shared" si="104"/>
        <v>0.47000000000000103</v>
      </c>
      <c r="E3490" s="569">
        <f t="shared" si="103"/>
        <v>1293.9271255060758</v>
      </c>
      <c r="F3490" s="17" t="s">
        <v>25753</v>
      </c>
      <c r="G3490" s="3" t="s">
        <v>26252</v>
      </c>
      <c r="H3490" s="321">
        <v>0.19028340080971701</v>
      </c>
    </row>
    <row r="3491" spans="1:8" ht="15.75">
      <c r="A3491" s="530">
        <v>3489</v>
      </c>
      <c r="B3491" s="570" t="s">
        <v>26308</v>
      </c>
      <c r="C3491" s="17" t="s">
        <v>3845</v>
      </c>
      <c r="D3491" s="17">
        <f t="shared" si="104"/>
        <v>2.4999999999999898</v>
      </c>
      <c r="E3491" s="569">
        <f t="shared" si="103"/>
        <v>6882.5910931173803</v>
      </c>
      <c r="F3491" s="17" t="s">
        <v>25755</v>
      </c>
      <c r="G3491" s="3" t="s">
        <v>26252</v>
      </c>
      <c r="H3491" s="321">
        <v>1.01214574898785</v>
      </c>
    </row>
    <row r="3492" spans="1:8" ht="15.75">
      <c r="A3492" s="526">
        <v>3490</v>
      </c>
      <c r="B3492" s="570" t="s">
        <v>26309</v>
      </c>
      <c r="C3492" s="17" t="s">
        <v>3845</v>
      </c>
      <c r="D3492" s="17">
        <f t="shared" si="104"/>
        <v>1.0500000000000007</v>
      </c>
      <c r="E3492" s="569">
        <f t="shared" si="103"/>
        <v>2890.6882591093135</v>
      </c>
      <c r="F3492" s="17" t="s">
        <v>26230</v>
      </c>
      <c r="G3492" s="3" t="s">
        <v>26252</v>
      </c>
      <c r="H3492" s="321">
        <v>0.42510121457489902</v>
      </c>
    </row>
    <row r="3493" spans="1:8" ht="15.75">
      <c r="A3493" s="530">
        <v>3491</v>
      </c>
      <c r="B3493" s="570" t="s">
        <v>26310</v>
      </c>
      <c r="C3493" s="17" t="s">
        <v>3845</v>
      </c>
      <c r="D3493" s="17">
        <f t="shared" si="104"/>
        <v>2.169999999999999</v>
      </c>
      <c r="E3493" s="569">
        <f t="shared" si="103"/>
        <v>5974.0890688259078</v>
      </c>
      <c r="F3493" s="17" t="s">
        <v>25757</v>
      </c>
      <c r="G3493" s="3" t="s">
        <v>26252</v>
      </c>
      <c r="H3493" s="321">
        <v>0.87854251012145701</v>
      </c>
    </row>
    <row r="3494" spans="1:8" ht="15.75">
      <c r="A3494" s="530">
        <v>3492</v>
      </c>
      <c r="B3494" s="570" t="s">
        <v>26311</v>
      </c>
      <c r="C3494" s="17" t="s">
        <v>3845</v>
      </c>
      <c r="D3494" s="17">
        <f t="shared" si="104"/>
        <v>1.2900000000000005</v>
      </c>
      <c r="E3494" s="569">
        <f t="shared" si="103"/>
        <v>3551.4170040485842</v>
      </c>
      <c r="F3494" s="17" t="s">
        <v>25759</v>
      </c>
      <c r="G3494" s="3" t="s">
        <v>26252</v>
      </c>
      <c r="H3494" s="321">
        <v>0.52226720647773295</v>
      </c>
    </row>
    <row r="3495" spans="1:8" ht="15.75">
      <c r="A3495" s="530">
        <v>3493</v>
      </c>
      <c r="B3495" s="570" t="s">
        <v>26312</v>
      </c>
      <c r="C3495" s="17" t="s">
        <v>3845</v>
      </c>
      <c r="D3495" s="17">
        <f t="shared" si="104"/>
        <v>1.2900000000000005</v>
      </c>
      <c r="E3495" s="569">
        <f t="shared" si="103"/>
        <v>3551.4170040485842</v>
      </c>
      <c r="F3495" s="17" t="s">
        <v>25761</v>
      </c>
      <c r="G3495" s="3" t="s">
        <v>26252</v>
      </c>
      <c r="H3495" s="321">
        <v>0.52226720647773295</v>
      </c>
    </row>
    <row r="3496" spans="1:8" ht="15.75">
      <c r="A3496" s="526">
        <v>3494</v>
      </c>
      <c r="B3496" s="570" t="s">
        <v>26313</v>
      </c>
      <c r="C3496" s="17" t="s">
        <v>3845</v>
      </c>
      <c r="D3496" s="17">
        <f t="shared" si="104"/>
        <v>0.67000000000000015</v>
      </c>
      <c r="E3496" s="569">
        <f t="shared" ref="E3496:E3559" si="105">H3496*6800</f>
        <v>1844.534412955466</v>
      </c>
      <c r="F3496" s="17" t="s">
        <v>25763</v>
      </c>
      <c r="G3496" s="3" t="s">
        <v>26252</v>
      </c>
      <c r="H3496" s="321">
        <v>0.271255060728745</v>
      </c>
    </row>
    <row r="3497" spans="1:8" ht="15.75">
      <c r="A3497" s="530">
        <v>3495</v>
      </c>
      <c r="B3497" s="570" t="s">
        <v>26314</v>
      </c>
      <c r="C3497" s="17" t="s">
        <v>3845</v>
      </c>
      <c r="D3497" s="17">
        <f t="shared" si="104"/>
        <v>1.2900000000000005</v>
      </c>
      <c r="E3497" s="569">
        <f t="shared" si="105"/>
        <v>3551.4170040485842</v>
      </c>
      <c r="F3497" s="17" t="s">
        <v>25764</v>
      </c>
      <c r="G3497" s="3" t="s">
        <v>26252</v>
      </c>
      <c r="H3497" s="321">
        <v>0.52226720647773295</v>
      </c>
    </row>
    <row r="3498" spans="1:8" ht="15.75">
      <c r="A3498" s="530">
        <v>3496</v>
      </c>
      <c r="B3498" s="570" t="s">
        <v>26315</v>
      </c>
      <c r="C3498" s="17" t="s">
        <v>3845</v>
      </c>
      <c r="D3498" s="17">
        <f t="shared" si="104"/>
        <v>1.5800000000000005</v>
      </c>
      <c r="E3498" s="569">
        <f t="shared" si="105"/>
        <v>4349.7975708502036</v>
      </c>
      <c r="F3498" s="17" t="s">
        <v>25766</v>
      </c>
      <c r="G3498" s="3" t="s">
        <v>26252</v>
      </c>
      <c r="H3498" s="321">
        <v>0.63967611336032404</v>
      </c>
    </row>
    <row r="3499" spans="1:8" ht="15.75">
      <c r="A3499" s="530">
        <v>3497</v>
      </c>
      <c r="B3499" s="570" t="s">
        <v>26316</v>
      </c>
      <c r="C3499" s="17" t="s">
        <v>3845</v>
      </c>
      <c r="D3499" s="17">
        <f t="shared" si="104"/>
        <v>2.8200000000000012</v>
      </c>
      <c r="E3499" s="569">
        <f t="shared" si="105"/>
        <v>7763.56275303644</v>
      </c>
      <c r="F3499" s="17" t="s">
        <v>25768</v>
      </c>
      <c r="G3499" s="3" t="s">
        <v>26252</v>
      </c>
      <c r="H3499" s="321">
        <v>1.1417004048582999</v>
      </c>
    </row>
    <row r="3500" spans="1:8" ht="15.75">
      <c r="A3500" s="526">
        <v>3498</v>
      </c>
      <c r="B3500" s="570" t="s">
        <v>26317</v>
      </c>
      <c r="C3500" s="17" t="s">
        <v>3845</v>
      </c>
      <c r="D3500" s="17">
        <f t="shared" si="104"/>
        <v>1.0500000000000007</v>
      </c>
      <c r="E3500" s="569">
        <f t="shared" si="105"/>
        <v>2890.6882591093135</v>
      </c>
      <c r="F3500" s="17" t="s">
        <v>26239</v>
      </c>
      <c r="G3500" s="3" t="s">
        <v>26252</v>
      </c>
      <c r="H3500" s="321">
        <v>0.42510121457489902</v>
      </c>
    </row>
    <row r="3501" spans="1:8" ht="15.75">
      <c r="A3501" s="530">
        <v>3499</v>
      </c>
      <c r="B3501" s="570" t="s">
        <v>26318</v>
      </c>
      <c r="C3501" s="17" t="s">
        <v>3845</v>
      </c>
      <c r="D3501" s="17">
        <f t="shared" si="104"/>
        <v>1.7500000000000002</v>
      </c>
      <c r="E3501" s="569">
        <f t="shared" si="105"/>
        <v>4817.8137651821862</v>
      </c>
      <c r="F3501" s="17" t="s">
        <v>25771</v>
      </c>
      <c r="G3501" s="3" t="s">
        <v>26252</v>
      </c>
      <c r="H3501" s="321">
        <v>0.708502024291498</v>
      </c>
    </row>
    <row r="3502" spans="1:8" ht="15.75">
      <c r="A3502" s="530">
        <v>3500</v>
      </c>
      <c r="B3502" s="570" t="s">
        <v>26319</v>
      </c>
      <c r="C3502" s="17" t="s">
        <v>3845</v>
      </c>
      <c r="D3502" s="17">
        <f t="shared" si="104"/>
        <v>1.4600000000000004</v>
      </c>
      <c r="E3502" s="569">
        <f t="shared" si="105"/>
        <v>4019.4331983805678</v>
      </c>
      <c r="F3502" s="17" t="s">
        <v>25774</v>
      </c>
      <c r="G3502" s="3" t="s">
        <v>26252</v>
      </c>
      <c r="H3502" s="321">
        <v>0.59109311740890702</v>
      </c>
    </row>
    <row r="3503" spans="1:8" ht="15.75">
      <c r="A3503" s="530">
        <v>3501</v>
      </c>
      <c r="B3503" s="570" t="s">
        <v>23808</v>
      </c>
      <c r="C3503" s="17" t="s">
        <v>3845</v>
      </c>
      <c r="D3503" s="17">
        <f t="shared" si="104"/>
        <v>1.2900000000000005</v>
      </c>
      <c r="E3503" s="569">
        <f t="shared" si="105"/>
        <v>3551.4170040485842</v>
      </c>
      <c r="F3503" s="17" t="s">
        <v>25776</v>
      </c>
      <c r="G3503" s="3" t="s">
        <v>26252</v>
      </c>
      <c r="H3503" s="321">
        <v>0.52226720647773295</v>
      </c>
    </row>
    <row r="3504" spans="1:8" ht="15.75">
      <c r="A3504" s="526">
        <v>3502</v>
      </c>
      <c r="B3504" s="570" t="s">
        <v>26320</v>
      </c>
      <c r="C3504" s="17" t="s">
        <v>3845</v>
      </c>
      <c r="D3504" s="17">
        <f t="shared" si="104"/>
        <v>0.86000000000000032</v>
      </c>
      <c r="E3504" s="569">
        <f t="shared" si="105"/>
        <v>2367.6113360323893</v>
      </c>
      <c r="F3504" s="17" t="s">
        <v>25778</v>
      </c>
      <c r="G3504" s="3" t="s">
        <v>26252</v>
      </c>
      <c r="H3504" s="321">
        <v>0.34817813765182198</v>
      </c>
    </row>
    <row r="3505" spans="1:8" ht="15.75">
      <c r="A3505" s="530">
        <v>3503</v>
      </c>
      <c r="B3505" s="570" t="s">
        <v>26321</v>
      </c>
      <c r="C3505" s="17" t="s">
        <v>3845</v>
      </c>
      <c r="D3505" s="17">
        <f t="shared" si="104"/>
        <v>1.4499999999999991</v>
      </c>
      <c r="E3505" s="569">
        <f t="shared" si="105"/>
        <v>3991.902834008094</v>
      </c>
      <c r="F3505" s="17" t="s">
        <v>25780</v>
      </c>
      <c r="G3505" s="3" t="s">
        <v>26252</v>
      </c>
      <c r="H3505" s="321">
        <v>0.58704453441295501</v>
      </c>
    </row>
    <row r="3506" spans="1:8" ht="15.75">
      <c r="A3506" s="530">
        <v>3504</v>
      </c>
      <c r="B3506" s="570" t="s">
        <v>26322</v>
      </c>
      <c r="C3506" s="17" t="s">
        <v>22996</v>
      </c>
      <c r="D3506" s="17">
        <f t="shared" si="104"/>
        <v>4.9400000000000004</v>
      </c>
      <c r="E3506" s="569">
        <f t="shared" si="105"/>
        <v>13600</v>
      </c>
      <c r="F3506" s="17" t="s">
        <v>26245</v>
      </c>
      <c r="G3506" s="3" t="s">
        <v>26252</v>
      </c>
      <c r="H3506" s="321">
        <v>2</v>
      </c>
    </row>
    <row r="3507" spans="1:8" ht="15.75">
      <c r="A3507" s="530">
        <v>3505</v>
      </c>
      <c r="B3507" s="570" t="s">
        <v>17006</v>
      </c>
      <c r="C3507" s="17" t="s">
        <v>3845</v>
      </c>
      <c r="D3507" s="17">
        <f t="shared" si="104"/>
        <v>0.72</v>
      </c>
      <c r="E3507" s="569">
        <f t="shared" si="105"/>
        <v>1982.1862348178136</v>
      </c>
      <c r="F3507" s="17" t="s">
        <v>25783</v>
      </c>
      <c r="G3507" s="3" t="s">
        <v>26252</v>
      </c>
      <c r="H3507" s="321">
        <v>0.291497975708502</v>
      </c>
    </row>
    <row r="3508" spans="1:8" ht="15.75">
      <c r="A3508" s="526">
        <v>3506</v>
      </c>
      <c r="B3508" s="348" t="s">
        <v>26323</v>
      </c>
      <c r="C3508" s="17" t="s">
        <v>3845</v>
      </c>
      <c r="D3508" s="17">
        <f t="shared" si="104"/>
        <v>4.0000000000000089</v>
      </c>
      <c r="E3508" s="349">
        <f t="shared" si="105"/>
        <v>11012.145748987876</v>
      </c>
      <c r="F3508" s="17" t="s">
        <v>25599</v>
      </c>
      <c r="G3508" s="3" t="s">
        <v>26324</v>
      </c>
      <c r="H3508" s="321">
        <v>1.6194331983805701</v>
      </c>
    </row>
    <row r="3509" spans="1:8" ht="15.75">
      <c r="A3509" s="530">
        <v>3507</v>
      </c>
      <c r="B3509" s="348" t="s">
        <v>26325</v>
      </c>
      <c r="C3509" s="17" t="s">
        <v>3845</v>
      </c>
      <c r="D3509" s="17">
        <f t="shared" si="104"/>
        <v>3.4400000000000066</v>
      </c>
      <c r="E3509" s="349">
        <f t="shared" si="105"/>
        <v>9470.4453441295718</v>
      </c>
      <c r="F3509" s="17" t="s">
        <v>23394</v>
      </c>
      <c r="G3509" s="3" t="s">
        <v>26324</v>
      </c>
      <c r="H3509" s="325">
        <v>1.3927125506072899</v>
      </c>
    </row>
    <row r="3510" spans="1:8" ht="15.75">
      <c r="A3510" s="530">
        <v>3508</v>
      </c>
      <c r="B3510" s="348" t="s">
        <v>26326</v>
      </c>
      <c r="C3510" s="17" t="s">
        <v>3845</v>
      </c>
      <c r="D3510" s="17">
        <f t="shared" si="104"/>
        <v>2.1199999999999992</v>
      </c>
      <c r="E3510" s="349">
        <f t="shared" si="105"/>
        <v>5836.43724696356</v>
      </c>
      <c r="F3510" s="17" t="s">
        <v>25604</v>
      </c>
      <c r="G3510" s="3" t="s">
        <v>26324</v>
      </c>
      <c r="H3510" s="321">
        <v>0.85829959514169996</v>
      </c>
    </row>
    <row r="3511" spans="1:8" ht="15.75">
      <c r="A3511" s="530">
        <v>3509</v>
      </c>
      <c r="B3511" s="348" t="s">
        <v>26327</v>
      </c>
      <c r="C3511" s="17" t="s">
        <v>3845</v>
      </c>
      <c r="D3511" s="17">
        <f t="shared" si="104"/>
        <v>1.6710000000000005</v>
      </c>
      <c r="E3511" s="349">
        <f t="shared" si="105"/>
        <v>4600.3238866396769</v>
      </c>
      <c r="F3511" s="17" t="s">
        <v>25606</v>
      </c>
      <c r="G3511" s="3" t="s">
        <v>26324</v>
      </c>
      <c r="H3511" s="321">
        <v>0.67651821862348194</v>
      </c>
    </row>
    <row r="3512" spans="1:8" ht="15.75">
      <c r="A3512" s="526">
        <v>3510</v>
      </c>
      <c r="B3512" s="348" t="s">
        <v>25605</v>
      </c>
      <c r="C3512" s="17" t="s">
        <v>3845</v>
      </c>
      <c r="D3512" s="17">
        <f t="shared" si="104"/>
        <v>1.7599999999999991</v>
      </c>
      <c r="E3512" s="349">
        <f t="shared" si="105"/>
        <v>4845.3441295546536</v>
      </c>
      <c r="F3512" s="17" t="s">
        <v>25608</v>
      </c>
      <c r="G3512" s="3" t="s">
        <v>26324</v>
      </c>
      <c r="H3512" s="321">
        <v>0.71255060728744901</v>
      </c>
    </row>
    <row r="3513" spans="1:8" ht="15.75">
      <c r="A3513" s="530">
        <v>3511</v>
      </c>
      <c r="B3513" s="348" t="s">
        <v>26328</v>
      </c>
      <c r="C3513" s="17" t="s">
        <v>3845</v>
      </c>
      <c r="D3513" s="17">
        <f t="shared" si="104"/>
        <v>2.020999999999999</v>
      </c>
      <c r="E3513" s="349">
        <f t="shared" si="105"/>
        <v>5563.8866396761105</v>
      </c>
      <c r="F3513" s="17" t="s">
        <v>25610</v>
      </c>
      <c r="G3513" s="3" t="s">
        <v>26324</v>
      </c>
      <c r="H3513" s="321">
        <v>0.81821862348178098</v>
      </c>
    </row>
    <row r="3514" spans="1:8" ht="15.75">
      <c r="A3514" s="530">
        <v>3512</v>
      </c>
      <c r="B3514" s="348" t="s">
        <v>26329</v>
      </c>
      <c r="C3514" s="17" t="s">
        <v>3845</v>
      </c>
      <c r="D3514" s="17">
        <f t="shared" si="104"/>
        <v>2.16</v>
      </c>
      <c r="E3514" s="349">
        <f t="shared" si="105"/>
        <v>5946.5587044534404</v>
      </c>
      <c r="F3514" s="17" t="s">
        <v>25641</v>
      </c>
      <c r="G3514" s="3" t="s">
        <v>26324</v>
      </c>
      <c r="H3514" s="321">
        <v>0.874493927125506</v>
      </c>
    </row>
    <row r="3515" spans="1:8" ht="15.75">
      <c r="A3515" s="530">
        <v>3513</v>
      </c>
      <c r="B3515" s="348" t="s">
        <v>25664</v>
      </c>
      <c r="C3515" s="17" t="s">
        <v>3845</v>
      </c>
      <c r="D3515" s="17">
        <f t="shared" si="104"/>
        <v>4.4099999999999886</v>
      </c>
      <c r="E3515" s="349">
        <f t="shared" si="105"/>
        <v>12140.890688259076</v>
      </c>
      <c r="F3515" s="17" t="s">
        <v>25643</v>
      </c>
      <c r="G3515" s="3" t="s">
        <v>26324</v>
      </c>
      <c r="H3515" s="321">
        <v>1.7854251012145701</v>
      </c>
    </row>
    <row r="3516" spans="1:8" ht="15.75">
      <c r="A3516" s="526">
        <v>3514</v>
      </c>
      <c r="B3516" s="348" t="s">
        <v>25943</v>
      </c>
      <c r="C3516" s="17" t="s">
        <v>3845</v>
      </c>
      <c r="D3516" s="17">
        <f t="shared" si="104"/>
        <v>1.8900000000000008</v>
      </c>
      <c r="E3516" s="349">
        <f t="shared" si="105"/>
        <v>5203.2388663967631</v>
      </c>
      <c r="F3516" s="17" t="s">
        <v>25644</v>
      </c>
      <c r="G3516" s="3" t="s">
        <v>26324</v>
      </c>
      <c r="H3516" s="321">
        <v>0.76518218623481804</v>
      </c>
    </row>
    <row r="3517" spans="1:8" ht="15.75">
      <c r="A3517" s="530">
        <v>3515</v>
      </c>
      <c r="B3517" s="348" t="s">
        <v>26330</v>
      </c>
      <c r="C3517" s="17" t="s">
        <v>22996</v>
      </c>
      <c r="D3517" s="17">
        <f t="shared" si="104"/>
        <v>4.9400000000000004</v>
      </c>
      <c r="E3517" s="349">
        <f t="shared" si="105"/>
        <v>13600</v>
      </c>
      <c r="F3517" s="17" t="s">
        <v>25646</v>
      </c>
      <c r="G3517" s="3" t="s">
        <v>26324</v>
      </c>
      <c r="H3517" s="321">
        <v>2</v>
      </c>
    </row>
    <row r="3518" spans="1:8" ht="15.75">
      <c r="A3518" s="530">
        <v>3516</v>
      </c>
      <c r="B3518" s="348" t="s">
        <v>26331</v>
      </c>
      <c r="C3518" s="17" t="s">
        <v>3845</v>
      </c>
      <c r="D3518" s="17">
        <f t="shared" si="104"/>
        <v>2.1309999999999998</v>
      </c>
      <c r="E3518" s="349">
        <f t="shared" si="105"/>
        <v>5866.7206477732789</v>
      </c>
      <c r="F3518" s="17" t="s">
        <v>25648</v>
      </c>
      <c r="G3518" s="3" t="s">
        <v>26324</v>
      </c>
      <c r="H3518" s="321">
        <v>0.86275303643724688</v>
      </c>
    </row>
    <row r="3519" spans="1:8" ht="15.75">
      <c r="A3519" s="530">
        <v>3517</v>
      </c>
      <c r="B3519" s="348" t="s">
        <v>26332</v>
      </c>
      <c r="C3519" s="17" t="s">
        <v>22996</v>
      </c>
      <c r="D3519" s="17">
        <f t="shared" si="104"/>
        <v>4.9400000000000004</v>
      </c>
      <c r="E3519" s="349">
        <f t="shared" si="105"/>
        <v>13600</v>
      </c>
      <c r="F3519" s="17" t="s">
        <v>25650</v>
      </c>
      <c r="G3519" s="3" t="s">
        <v>26324</v>
      </c>
      <c r="H3519" s="321">
        <v>2</v>
      </c>
    </row>
    <row r="3520" spans="1:8" ht="15.75">
      <c r="A3520" s="526">
        <v>3518</v>
      </c>
      <c r="B3520" s="348" t="s">
        <v>25958</v>
      </c>
      <c r="C3520" s="17" t="s">
        <v>3845</v>
      </c>
      <c r="D3520" s="17">
        <f t="shared" si="104"/>
        <v>1.9600000000000009</v>
      </c>
      <c r="E3520" s="349">
        <f t="shared" si="105"/>
        <v>5395.9514170040502</v>
      </c>
      <c r="F3520" s="17" t="s">
        <v>25652</v>
      </c>
      <c r="G3520" s="3" t="s">
        <v>26324</v>
      </c>
      <c r="H3520" s="321">
        <v>0.793522267206478</v>
      </c>
    </row>
    <row r="3521" spans="1:8" ht="15.75">
      <c r="A3521" s="530">
        <v>3519</v>
      </c>
      <c r="B3521" s="348" t="s">
        <v>25963</v>
      </c>
      <c r="C3521" s="17" t="s">
        <v>3845</v>
      </c>
      <c r="D3521" s="17">
        <f t="shared" si="104"/>
        <v>1.2200000000000004</v>
      </c>
      <c r="E3521" s="349">
        <f t="shared" si="105"/>
        <v>3358.7044534412962</v>
      </c>
      <c r="F3521" s="17" t="s">
        <v>25654</v>
      </c>
      <c r="G3521" s="3" t="s">
        <v>26324</v>
      </c>
      <c r="H3521" s="321">
        <v>0.49392712550607298</v>
      </c>
    </row>
    <row r="3522" spans="1:8" ht="15.75">
      <c r="A3522" s="530">
        <v>3520</v>
      </c>
      <c r="B3522" s="348" t="s">
        <v>25965</v>
      </c>
      <c r="C3522" s="17" t="s">
        <v>3845</v>
      </c>
      <c r="D3522" s="17">
        <f t="shared" si="104"/>
        <v>0.18999999999999995</v>
      </c>
      <c r="E3522" s="349">
        <f t="shared" si="105"/>
        <v>523.07692307692287</v>
      </c>
      <c r="F3522" s="17" t="s">
        <v>25656</v>
      </c>
      <c r="G3522" s="3" t="s">
        <v>26324</v>
      </c>
      <c r="H3522" s="321">
        <v>7.69230769230769E-2</v>
      </c>
    </row>
    <row r="3523" spans="1:8" ht="15.75">
      <c r="A3523" s="530">
        <v>3521</v>
      </c>
      <c r="B3523" s="348" t="s">
        <v>25967</v>
      </c>
      <c r="C3523" s="17" t="s">
        <v>3845</v>
      </c>
      <c r="D3523" s="17">
        <f t="shared" si="104"/>
        <v>0.11000000000000004</v>
      </c>
      <c r="E3523" s="349">
        <f t="shared" si="105"/>
        <v>302.83400809716608</v>
      </c>
      <c r="F3523" s="17" t="s">
        <v>25854</v>
      </c>
      <c r="G3523" s="3" t="s">
        <v>26324</v>
      </c>
      <c r="H3523" s="321">
        <v>4.4534412955465598E-2</v>
      </c>
    </row>
    <row r="3524" spans="1:8" ht="15.75">
      <c r="A3524" s="526">
        <v>3522</v>
      </c>
      <c r="B3524" s="348" t="s">
        <v>26333</v>
      </c>
      <c r="C3524" s="17" t="s">
        <v>3845</v>
      </c>
      <c r="D3524" s="17">
        <f t="shared" si="104"/>
        <v>1.7799999999999996</v>
      </c>
      <c r="E3524" s="349">
        <f t="shared" si="105"/>
        <v>4900.4048582995938</v>
      </c>
      <c r="F3524" s="17" t="s">
        <v>25659</v>
      </c>
      <c r="G3524" s="3" t="s">
        <v>26324</v>
      </c>
      <c r="H3524" s="321">
        <v>0.72064777327935203</v>
      </c>
    </row>
    <row r="3525" spans="1:8" ht="15.75">
      <c r="A3525" s="530">
        <v>3523</v>
      </c>
      <c r="B3525" s="348" t="s">
        <v>26334</v>
      </c>
      <c r="C3525" s="17" t="s">
        <v>3845</v>
      </c>
      <c r="D3525" s="17">
        <f t="shared" ref="D3525:D3588" si="106">H3525*2.47</f>
        <v>2.7531000000000012</v>
      </c>
      <c r="E3525" s="349">
        <f t="shared" si="105"/>
        <v>7579.384615384618</v>
      </c>
      <c r="F3525" s="17" t="s">
        <v>25661</v>
      </c>
      <c r="G3525" s="3" t="s">
        <v>26324</v>
      </c>
      <c r="H3525" s="321">
        <v>1.114615384615385</v>
      </c>
    </row>
    <row r="3526" spans="1:8" ht="15.75">
      <c r="A3526" s="530">
        <v>3524</v>
      </c>
      <c r="B3526" s="348" t="s">
        <v>26335</v>
      </c>
      <c r="C3526" s="17" t="s">
        <v>3845</v>
      </c>
      <c r="D3526" s="17">
        <f t="shared" si="106"/>
        <v>2.3700000000000006</v>
      </c>
      <c r="E3526" s="349">
        <f t="shared" si="105"/>
        <v>6524.6963562753044</v>
      </c>
      <c r="F3526" s="17" t="s">
        <v>25663</v>
      </c>
      <c r="G3526" s="3" t="s">
        <v>26324</v>
      </c>
      <c r="H3526" s="321">
        <v>0.959514170040486</v>
      </c>
    </row>
    <row r="3527" spans="1:8" ht="15.75">
      <c r="A3527" s="530">
        <v>3525</v>
      </c>
      <c r="B3527" s="348" t="s">
        <v>25985</v>
      </c>
      <c r="C3527" s="17" t="s">
        <v>3845</v>
      </c>
      <c r="D3527" s="17">
        <f t="shared" si="106"/>
        <v>0.18999999999999995</v>
      </c>
      <c r="E3527" s="349">
        <f t="shared" si="105"/>
        <v>523.07692307692287</v>
      </c>
      <c r="F3527" s="17" t="s">
        <v>25665</v>
      </c>
      <c r="G3527" s="3" t="s">
        <v>26324</v>
      </c>
      <c r="H3527" s="321">
        <v>7.69230769230769E-2</v>
      </c>
    </row>
    <row r="3528" spans="1:8" ht="15.75">
      <c r="A3528" s="526">
        <v>3526</v>
      </c>
      <c r="B3528" s="348" t="s">
        <v>25993</v>
      </c>
      <c r="C3528" s="17" t="s">
        <v>3845</v>
      </c>
      <c r="D3528" s="17">
        <f t="shared" si="106"/>
        <v>2.0699999999999994</v>
      </c>
      <c r="E3528" s="349">
        <f t="shared" si="105"/>
        <v>5698.7854251012122</v>
      </c>
      <c r="F3528" s="17" t="s">
        <v>25667</v>
      </c>
      <c r="G3528" s="3" t="s">
        <v>26324</v>
      </c>
      <c r="H3528" s="321">
        <v>0.83805668016194301</v>
      </c>
    </row>
    <row r="3529" spans="1:8" ht="15.75">
      <c r="A3529" s="530">
        <v>3527</v>
      </c>
      <c r="B3529" s="348" t="s">
        <v>26336</v>
      </c>
      <c r="C3529" s="17" t="s">
        <v>3845</v>
      </c>
      <c r="D3529" s="17">
        <f t="shared" si="106"/>
        <v>1.2499999999999998</v>
      </c>
      <c r="E3529" s="349">
        <f t="shared" si="105"/>
        <v>3441.2955465587038</v>
      </c>
      <c r="F3529" s="17" t="s">
        <v>25859</v>
      </c>
      <c r="G3529" s="3" t="s">
        <v>26324</v>
      </c>
      <c r="H3529" s="321">
        <v>0.50607287449392702</v>
      </c>
    </row>
    <row r="3530" spans="1:8" ht="15.75">
      <c r="A3530" s="530">
        <v>3528</v>
      </c>
      <c r="B3530" s="348" t="s">
        <v>26337</v>
      </c>
      <c r="C3530" s="17" t="s">
        <v>3845</v>
      </c>
      <c r="D3530" s="17">
        <f t="shared" si="106"/>
        <v>3.8700000000000041</v>
      </c>
      <c r="E3530" s="349">
        <f t="shared" si="105"/>
        <v>10654.25101214576</v>
      </c>
      <c r="F3530" s="17" t="s">
        <v>25669</v>
      </c>
      <c r="G3530" s="3" t="s">
        <v>26324</v>
      </c>
      <c r="H3530" s="321">
        <v>1.5668016194332</v>
      </c>
    </row>
    <row r="3531" spans="1:8" ht="15.75">
      <c r="A3531" s="530">
        <v>3529</v>
      </c>
      <c r="B3531" s="348" t="s">
        <v>26338</v>
      </c>
      <c r="C3531" s="17" t="s">
        <v>3845</v>
      </c>
      <c r="D3531" s="17">
        <f t="shared" si="106"/>
        <v>2.2599999999999998</v>
      </c>
      <c r="E3531" s="349">
        <f t="shared" si="105"/>
        <v>6221.862348178136</v>
      </c>
      <c r="F3531" s="17" t="s">
        <v>23394</v>
      </c>
      <c r="G3531" s="3" t="s">
        <v>26324</v>
      </c>
      <c r="H3531" s="325">
        <v>0.91497975708502</v>
      </c>
    </row>
    <row r="3532" spans="1:8" ht="15.75">
      <c r="A3532" s="526">
        <v>3530</v>
      </c>
      <c r="B3532" s="348" t="s">
        <v>24849</v>
      </c>
      <c r="C3532" s="17" t="s">
        <v>3845</v>
      </c>
      <c r="D3532" s="17">
        <f t="shared" si="106"/>
        <v>0.98000000000000043</v>
      </c>
      <c r="E3532" s="349">
        <f t="shared" si="105"/>
        <v>2697.9757085020251</v>
      </c>
      <c r="F3532" s="17" t="s">
        <v>25673</v>
      </c>
      <c r="G3532" s="3" t="s">
        <v>26324</v>
      </c>
      <c r="H3532" s="321">
        <v>0.396761133603239</v>
      </c>
    </row>
    <row r="3533" spans="1:8" ht="15.75">
      <c r="A3533" s="530">
        <v>3531</v>
      </c>
      <c r="B3533" s="348" t="s">
        <v>26339</v>
      </c>
      <c r="C3533" s="17" t="s">
        <v>3845</v>
      </c>
      <c r="D3533" s="17">
        <f t="shared" si="106"/>
        <v>3.3399999999999923</v>
      </c>
      <c r="E3533" s="349">
        <f t="shared" si="105"/>
        <v>9195.1417004048362</v>
      </c>
      <c r="F3533" s="17" t="s">
        <v>25863</v>
      </c>
      <c r="G3533" s="3" t="s">
        <v>26324</v>
      </c>
      <c r="H3533" s="321">
        <v>1.3522267206477701</v>
      </c>
    </row>
    <row r="3534" spans="1:8" ht="15.75">
      <c r="A3534" s="530">
        <v>3532</v>
      </c>
      <c r="B3534" s="348" t="s">
        <v>26340</v>
      </c>
      <c r="C3534" s="17" t="s">
        <v>3845</v>
      </c>
      <c r="D3534" s="17">
        <f t="shared" si="106"/>
        <v>4.0000000000000089</v>
      </c>
      <c r="E3534" s="349">
        <f t="shared" si="105"/>
        <v>11012.145748987876</v>
      </c>
      <c r="F3534" s="17" t="s">
        <v>25676</v>
      </c>
      <c r="G3534" s="3" t="s">
        <v>26324</v>
      </c>
      <c r="H3534" s="321">
        <v>1.6194331983805701</v>
      </c>
    </row>
    <row r="3535" spans="1:8" ht="15.75">
      <c r="A3535" s="530">
        <v>3533</v>
      </c>
      <c r="B3535" s="348" t="s">
        <v>26341</v>
      </c>
      <c r="C3535" s="17" t="s">
        <v>3845</v>
      </c>
      <c r="D3535" s="17">
        <f t="shared" si="106"/>
        <v>4.2000000000000126</v>
      </c>
      <c r="E3535" s="349">
        <f t="shared" si="105"/>
        <v>11562.753036437281</v>
      </c>
      <c r="F3535" s="17" t="s">
        <v>25677</v>
      </c>
      <c r="G3535" s="3" t="s">
        <v>26324</v>
      </c>
      <c r="H3535" s="321">
        <v>1.7004048582996001</v>
      </c>
    </row>
    <row r="3536" spans="1:8" ht="15.75">
      <c r="A3536" s="526">
        <v>3534</v>
      </c>
      <c r="B3536" s="348" t="s">
        <v>26342</v>
      </c>
      <c r="C3536" s="17" t="s">
        <v>22996</v>
      </c>
      <c r="D3536" s="17">
        <f t="shared" si="106"/>
        <v>4.9400000000000004</v>
      </c>
      <c r="E3536" s="349">
        <f t="shared" si="105"/>
        <v>13600</v>
      </c>
      <c r="F3536" s="17" t="s">
        <v>25679</v>
      </c>
      <c r="G3536" s="3" t="s">
        <v>26324</v>
      </c>
      <c r="H3536" s="321">
        <v>2</v>
      </c>
    </row>
    <row r="3537" spans="1:8" ht="15.75">
      <c r="A3537" s="530">
        <v>3535</v>
      </c>
      <c r="B3537" s="348" t="s">
        <v>26343</v>
      </c>
      <c r="C3537" s="17" t="s">
        <v>22996</v>
      </c>
      <c r="D3537" s="17">
        <f t="shared" si="106"/>
        <v>4.9400000000000004</v>
      </c>
      <c r="E3537" s="349">
        <f t="shared" si="105"/>
        <v>13600</v>
      </c>
      <c r="F3537" s="17" t="s">
        <v>25893</v>
      </c>
      <c r="G3537" s="3" t="s">
        <v>26324</v>
      </c>
      <c r="H3537" s="321">
        <v>2</v>
      </c>
    </row>
    <row r="3538" spans="1:8" ht="15.75">
      <c r="A3538" s="530">
        <v>3536</v>
      </c>
      <c r="B3538" s="571" t="s">
        <v>26015</v>
      </c>
      <c r="C3538" s="17" t="s">
        <v>3845</v>
      </c>
      <c r="D3538" s="17">
        <f t="shared" si="106"/>
        <v>1.7599999999999991</v>
      </c>
      <c r="E3538" s="349">
        <f t="shared" si="105"/>
        <v>4845.3441295546536</v>
      </c>
      <c r="F3538" s="17" t="s">
        <v>25681</v>
      </c>
      <c r="G3538" s="3" t="s">
        <v>26324</v>
      </c>
      <c r="H3538" s="321">
        <v>0.71255060728744901</v>
      </c>
    </row>
    <row r="3539" spans="1:8" ht="15.75">
      <c r="A3539" s="530">
        <v>3537</v>
      </c>
      <c r="B3539" s="348" t="s">
        <v>21899</v>
      </c>
      <c r="C3539" s="17" t="s">
        <v>22996</v>
      </c>
      <c r="D3539" s="17">
        <f t="shared" si="106"/>
        <v>4.9400000000000004</v>
      </c>
      <c r="E3539" s="349">
        <f t="shared" si="105"/>
        <v>13600</v>
      </c>
      <c r="F3539" s="17" t="s">
        <v>25683</v>
      </c>
      <c r="G3539" s="3" t="s">
        <v>26324</v>
      </c>
      <c r="H3539" s="321">
        <v>2</v>
      </c>
    </row>
    <row r="3540" spans="1:8" ht="15.75">
      <c r="A3540" s="526">
        <v>3538</v>
      </c>
      <c r="B3540" s="348" t="s">
        <v>25706</v>
      </c>
      <c r="C3540" s="17" t="s">
        <v>3845</v>
      </c>
      <c r="D3540" s="17">
        <f t="shared" si="106"/>
        <v>4.4099999999999886</v>
      </c>
      <c r="E3540" s="349">
        <f t="shared" si="105"/>
        <v>12140.890688259076</v>
      </c>
      <c r="F3540" s="17" t="s">
        <v>23394</v>
      </c>
      <c r="G3540" s="3" t="s">
        <v>26324</v>
      </c>
      <c r="H3540" s="325">
        <v>1.7854251012145701</v>
      </c>
    </row>
    <row r="3541" spans="1:8" ht="15.75">
      <c r="A3541" s="530">
        <v>3539</v>
      </c>
      <c r="B3541" s="348" t="s">
        <v>26021</v>
      </c>
      <c r="C3541" s="17" t="s">
        <v>3845</v>
      </c>
      <c r="D3541" s="17">
        <f t="shared" si="106"/>
        <v>0.45999999999999958</v>
      </c>
      <c r="E3541" s="349">
        <f t="shared" si="105"/>
        <v>1266.396761133602</v>
      </c>
      <c r="F3541" s="17" t="s">
        <v>25687</v>
      </c>
      <c r="G3541" s="3" t="s">
        <v>26324</v>
      </c>
      <c r="H3541" s="321">
        <v>0.186234817813765</v>
      </c>
    </row>
    <row r="3542" spans="1:8" ht="15.75">
      <c r="A3542" s="530">
        <v>3540</v>
      </c>
      <c r="B3542" s="348" t="s">
        <v>26344</v>
      </c>
      <c r="C3542" s="17" t="s">
        <v>3845</v>
      </c>
      <c r="D3542" s="17">
        <f t="shared" si="106"/>
        <v>3.209999999999988</v>
      </c>
      <c r="E3542" s="349">
        <f t="shared" si="105"/>
        <v>8837.2469635627185</v>
      </c>
      <c r="F3542" s="17" t="s">
        <v>25688</v>
      </c>
      <c r="G3542" s="3" t="s">
        <v>26324</v>
      </c>
      <c r="H3542" s="321">
        <v>1.2995951417003999</v>
      </c>
    </row>
    <row r="3543" spans="1:8" ht="15.75">
      <c r="A3543" s="530">
        <v>3541</v>
      </c>
      <c r="B3543" s="348" t="s">
        <v>11901</v>
      </c>
      <c r="C3543" s="17" t="s">
        <v>22996</v>
      </c>
      <c r="D3543" s="17">
        <f t="shared" si="106"/>
        <v>4.9400000000000004</v>
      </c>
      <c r="E3543" s="349">
        <f t="shared" si="105"/>
        <v>13600</v>
      </c>
      <c r="F3543" s="17" t="s">
        <v>25690</v>
      </c>
      <c r="G3543" s="3" t="s">
        <v>26324</v>
      </c>
      <c r="H3543" s="321">
        <v>2</v>
      </c>
    </row>
    <row r="3544" spans="1:8" ht="15.75">
      <c r="A3544" s="526">
        <v>3542</v>
      </c>
      <c r="B3544" s="348" t="s">
        <v>26345</v>
      </c>
      <c r="C3544" s="17" t="s">
        <v>3845</v>
      </c>
      <c r="D3544" s="17">
        <f t="shared" si="106"/>
        <v>2.6000000000000041</v>
      </c>
      <c r="E3544" s="349">
        <f t="shared" si="105"/>
        <v>7157.8947368421159</v>
      </c>
      <c r="F3544" s="17" t="s">
        <v>25901</v>
      </c>
      <c r="G3544" s="3" t="s">
        <v>26324</v>
      </c>
      <c r="H3544" s="321">
        <v>1.0526315789473699</v>
      </c>
    </row>
    <row r="3545" spans="1:8" ht="15.75">
      <c r="A3545" s="530">
        <v>3543</v>
      </c>
      <c r="B3545" s="348" t="s">
        <v>26346</v>
      </c>
      <c r="C3545" s="17" t="s">
        <v>3845</v>
      </c>
      <c r="D3545" s="17">
        <f t="shared" si="106"/>
        <v>0.81999999999999962</v>
      </c>
      <c r="E3545" s="349">
        <f t="shared" si="105"/>
        <v>2257.4898785425089</v>
      </c>
      <c r="F3545" s="17" t="s">
        <v>25693</v>
      </c>
      <c r="G3545" s="3" t="s">
        <v>26324</v>
      </c>
      <c r="H3545" s="321">
        <v>0.331983805668016</v>
      </c>
    </row>
    <row r="3546" spans="1:8" ht="15.75">
      <c r="A3546" s="530">
        <v>3544</v>
      </c>
      <c r="B3546" s="348" t="s">
        <v>26347</v>
      </c>
      <c r="C3546" s="17" t="s">
        <v>3845</v>
      </c>
      <c r="D3546" s="17">
        <f t="shared" si="106"/>
        <v>1.7700000000000007</v>
      </c>
      <c r="E3546" s="349">
        <f t="shared" si="105"/>
        <v>4872.8744939271273</v>
      </c>
      <c r="F3546" s="17" t="s">
        <v>25695</v>
      </c>
      <c r="G3546" s="3" t="s">
        <v>26324</v>
      </c>
      <c r="H3546" s="321">
        <v>0.71659919028340102</v>
      </c>
    </row>
    <row r="3547" spans="1:8" ht="15.75">
      <c r="A3547" s="530">
        <v>3545</v>
      </c>
      <c r="B3547" s="348" t="s">
        <v>26348</v>
      </c>
      <c r="C3547" s="17" t="s">
        <v>3845</v>
      </c>
      <c r="D3547" s="17">
        <f t="shared" si="106"/>
        <v>1.9600000000000009</v>
      </c>
      <c r="E3547" s="349">
        <f t="shared" si="105"/>
        <v>5395.9514170040502</v>
      </c>
      <c r="F3547" s="17" t="s">
        <v>25904</v>
      </c>
      <c r="G3547" s="3" t="s">
        <v>26324</v>
      </c>
      <c r="H3547" s="321">
        <v>0.793522267206478</v>
      </c>
    </row>
    <row r="3548" spans="1:8" ht="15.75">
      <c r="A3548" s="526">
        <v>3546</v>
      </c>
      <c r="B3548" s="348" t="s">
        <v>26349</v>
      </c>
      <c r="C3548" s="17" t="s">
        <v>3845</v>
      </c>
      <c r="D3548" s="17">
        <f t="shared" si="106"/>
        <v>1.6500000000000006</v>
      </c>
      <c r="E3548" s="349">
        <f t="shared" si="105"/>
        <v>4542.5101214574916</v>
      </c>
      <c r="F3548" s="17" t="s">
        <v>25697</v>
      </c>
      <c r="G3548" s="3" t="s">
        <v>26324</v>
      </c>
      <c r="H3548" s="321">
        <v>0.668016194331984</v>
      </c>
    </row>
    <row r="3549" spans="1:8" ht="15.75">
      <c r="A3549" s="530">
        <v>3547</v>
      </c>
      <c r="B3549" s="348" t="s">
        <v>26350</v>
      </c>
      <c r="C3549" s="17" t="s">
        <v>3845</v>
      </c>
      <c r="D3549" s="17">
        <f t="shared" si="106"/>
        <v>4.0000000000000089</v>
      </c>
      <c r="E3549" s="349">
        <f t="shared" si="105"/>
        <v>11012.145748987876</v>
      </c>
      <c r="F3549" s="17" t="s">
        <v>25699</v>
      </c>
      <c r="G3549" s="3" t="s">
        <v>26324</v>
      </c>
      <c r="H3549" s="321">
        <v>1.6194331983805701</v>
      </c>
    </row>
    <row r="3550" spans="1:8" ht="15.75">
      <c r="A3550" s="530">
        <v>3548</v>
      </c>
      <c r="B3550" s="348" t="s">
        <v>26351</v>
      </c>
      <c r="C3550" s="17" t="s">
        <v>3845</v>
      </c>
      <c r="D3550" s="17">
        <f t="shared" si="106"/>
        <v>1.6500000000000006</v>
      </c>
      <c r="E3550" s="349">
        <f t="shared" si="105"/>
        <v>4542.5101214574916</v>
      </c>
      <c r="F3550" s="17" t="s">
        <v>25701</v>
      </c>
      <c r="G3550" s="3" t="s">
        <v>26324</v>
      </c>
      <c r="H3550" s="321">
        <v>0.668016194331984</v>
      </c>
    </row>
    <row r="3551" spans="1:8" ht="15.75">
      <c r="A3551" s="530">
        <v>3549</v>
      </c>
      <c r="B3551" s="348" t="s">
        <v>26352</v>
      </c>
      <c r="C3551" s="17" t="s">
        <v>3845</v>
      </c>
      <c r="D3551" s="17">
        <f t="shared" si="106"/>
        <v>0.79999999999999916</v>
      </c>
      <c r="E3551" s="349">
        <f t="shared" si="105"/>
        <v>2202.4291497975682</v>
      </c>
      <c r="F3551" s="17" t="s">
        <v>25703</v>
      </c>
      <c r="G3551" s="3" t="s">
        <v>26324</v>
      </c>
      <c r="H3551" s="321">
        <v>0.32388663967611298</v>
      </c>
    </row>
    <row r="3552" spans="1:8" ht="15.75">
      <c r="A3552" s="526">
        <v>3550</v>
      </c>
      <c r="B3552" s="348" t="s">
        <v>26353</v>
      </c>
      <c r="C3552" s="17" t="s">
        <v>3845</v>
      </c>
      <c r="D3552" s="17">
        <f t="shared" si="106"/>
        <v>1.2</v>
      </c>
      <c r="E3552" s="349">
        <f t="shared" si="105"/>
        <v>3303.643724696356</v>
      </c>
      <c r="F3552" s="17" t="s">
        <v>25705</v>
      </c>
      <c r="G3552" s="3" t="s">
        <v>26324</v>
      </c>
      <c r="H3552" s="321">
        <v>0.48582995951417002</v>
      </c>
    </row>
    <row r="3553" spans="1:8" ht="15.75">
      <c r="A3553" s="530">
        <v>3551</v>
      </c>
      <c r="B3553" s="348" t="s">
        <v>26354</v>
      </c>
      <c r="C3553" s="17" t="s">
        <v>3845</v>
      </c>
      <c r="D3553" s="17">
        <f t="shared" si="106"/>
        <v>1.2900000000000005</v>
      </c>
      <c r="E3553" s="349">
        <f t="shared" si="105"/>
        <v>3551.4170040485842</v>
      </c>
      <c r="F3553" s="17" t="s">
        <v>25707</v>
      </c>
      <c r="G3553" s="3" t="s">
        <v>26324</v>
      </c>
      <c r="H3553" s="321">
        <v>0.52226720647773295</v>
      </c>
    </row>
    <row r="3554" spans="1:8" ht="15.75">
      <c r="A3554" s="530">
        <v>3552</v>
      </c>
      <c r="B3554" s="348" t="s">
        <v>26355</v>
      </c>
      <c r="C3554" s="17" t="s">
        <v>3845</v>
      </c>
      <c r="D3554" s="17">
        <f t="shared" si="106"/>
        <v>3.5499999999999927</v>
      </c>
      <c r="E3554" s="349">
        <f t="shared" si="105"/>
        <v>9773.2793522267002</v>
      </c>
      <c r="F3554" s="17" t="s">
        <v>25709</v>
      </c>
      <c r="G3554" s="3" t="s">
        <v>26324</v>
      </c>
      <c r="H3554" s="321">
        <v>1.4372469635627501</v>
      </c>
    </row>
    <row r="3555" spans="1:8" ht="15.75">
      <c r="A3555" s="530">
        <v>3553</v>
      </c>
      <c r="B3555" s="348" t="s">
        <v>26356</v>
      </c>
      <c r="C3555" s="17" t="s">
        <v>3845</v>
      </c>
      <c r="D3555" s="17">
        <f t="shared" si="106"/>
        <v>1.2499999999999998</v>
      </c>
      <c r="E3555" s="349">
        <f t="shared" si="105"/>
        <v>3441.2955465587038</v>
      </c>
      <c r="F3555" s="17" t="s">
        <v>25711</v>
      </c>
      <c r="G3555" s="3" t="s">
        <v>26324</v>
      </c>
      <c r="H3555" s="321">
        <v>0.50607287449392702</v>
      </c>
    </row>
    <row r="3556" spans="1:8" ht="15.75">
      <c r="A3556" s="526">
        <v>3554</v>
      </c>
      <c r="B3556" s="348" t="s">
        <v>26357</v>
      </c>
      <c r="C3556" s="17" t="s">
        <v>3845</v>
      </c>
      <c r="D3556" s="17">
        <f t="shared" si="106"/>
        <v>1.7700000000000007</v>
      </c>
      <c r="E3556" s="349">
        <f t="shared" si="105"/>
        <v>4872.8744939271273</v>
      </c>
      <c r="F3556" s="17" t="s">
        <v>25713</v>
      </c>
      <c r="G3556" s="3" t="s">
        <v>26324</v>
      </c>
      <c r="H3556" s="321">
        <v>0.71659919028340102</v>
      </c>
    </row>
    <row r="3557" spans="1:8" ht="15.75">
      <c r="A3557" s="530">
        <v>3555</v>
      </c>
      <c r="B3557" s="348" t="s">
        <v>26358</v>
      </c>
      <c r="C3557" s="17" t="s">
        <v>3845</v>
      </c>
      <c r="D3557" s="17">
        <f t="shared" si="106"/>
        <v>1.9600000000000009</v>
      </c>
      <c r="E3557" s="349">
        <f t="shared" si="105"/>
        <v>5395.9514170040502</v>
      </c>
      <c r="F3557" s="17" t="s">
        <v>25715</v>
      </c>
      <c r="G3557" s="3" t="s">
        <v>26324</v>
      </c>
      <c r="H3557" s="321">
        <v>0.793522267206478</v>
      </c>
    </row>
    <row r="3558" spans="1:8" ht="15.75">
      <c r="A3558" s="530">
        <v>3556</v>
      </c>
      <c r="B3558" s="348" t="s">
        <v>24537</v>
      </c>
      <c r="C3558" s="17" t="s">
        <v>3845</v>
      </c>
      <c r="D3558" s="17">
        <f t="shared" si="106"/>
        <v>0.81999999999999962</v>
      </c>
      <c r="E3558" s="349">
        <f t="shared" si="105"/>
        <v>2257.4898785425089</v>
      </c>
      <c r="F3558" s="17" t="s">
        <v>25717</v>
      </c>
      <c r="G3558" s="3" t="s">
        <v>26324</v>
      </c>
      <c r="H3558" s="321">
        <v>0.331983805668016</v>
      </c>
    </row>
    <row r="3559" spans="1:8" ht="15.75">
      <c r="A3559" s="530">
        <v>3557</v>
      </c>
      <c r="B3559" s="348" t="s">
        <v>26359</v>
      </c>
      <c r="C3559" s="17" t="s">
        <v>3845</v>
      </c>
      <c r="D3559" s="17">
        <f t="shared" si="106"/>
        <v>0.95000000000000107</v>
      </c>
      <c r="E3559" s="349">
        <f t="shared" si="105"/>
        <v>2615.384615384618</v>
      </c>
      <c r="F3559" s="17" t="s">
        <v>25719</v>
      </c>
      <c r="G3559" s="3" t="s">
        <v>26324</v>
      </c>
      <c r="H3559" s="321">
        <v>0.38461538461538503</v>
      </c>
    </row>
    <row r="3560" spans="1:8" ht="15.75">
      <c r="A3560" s="526">
        <v>3558</v>
      </c>
      <c r="B3560" s="348" t="s">
        <v>26360</v>
      </c>
      <c r="C3560" s="17" t="s">
        <v>3845</v>
      </c>
      <c r="D3560" s="17">
        <f t="shared" si="106"/>
        <v>0.93999999999999961</v>
      </c>
      <c r="E3560" s="349">
        <f t="shared" ref="E3560:E3623" si="107">H3560*6800</f>
        <v>2587.8542510121447</v>
      </c>
      <c r="F3560" s="17" t="s">
        <v>25721</v>
      </c>
      <c r="G3560" s="3" t="s">
        <v>26324</v>
      </c>
      <c r="H3560" s="321">
        <v>0.38056680161943301</v>
      </c>
    </row>
    <row r="3561" spans="1:8" ht="15.75">
      <c r="A3561" s="530">
        <v>3559</v>
      </c>
      <c r="B3561" s="348" t="s">
        <v>26361</v>
      </c>
      <c r="C3561" s="17" t="s">
        <v>3845</v>
      </c>
      <c r="D3561" s="17">
        <f t="shared" si="106"/>
        <v>0.3899999999999994</v>
      </c>
      <c r="E3561" s="349">
        <f t="shared" si="107"/>
        <v>1073.684210526314</v>
      </c>
      <c r="F3561" s="17" t="s">
        <v>25723</v>
      </c>
      <c r="G3561" s="3" t="s">
        <v>26324</v>
      </c>
      <c r="H3561" s="321">
        <v>0.157894736842105</v>
      </c>
    </row>
    <row r="3562" spans="1:8" ht="15.75">
      <c r="A3562" s="530">
        <v>3560</v>
      </c>
      <c r="B3562" s="348" t="s">
        <v>26362</v>
      </c>
      <c r="C3562" s="17" t="s">
        <v>3845</v>
      </c>
      <c r="D3562" s="17">
        <f t="shared" si="106"/>
        <v>0.3899999999999994</v>
      </c>
      <c r="E3562" s="349">
        <f t="shared" si="107"/>
        <v>1073.684210526314</v>
      </c>
      <c r="F3562" s="17" t="s">
        <v>25725</v>
      </c>
      <c r="G3562" s="3" t="s">
        <v>26324</v>
      </c>
      <c r="H3562" s="321">
        <v>0.157894736842105</v>
      </c>
    </row>
    <row r="3563" spans="1:8" ht="15.75">
      <c r="A3563" s="530">
        <v>3561</v>
      </c>
      <c r="B3563" s="348" t="s">
        <v>25620</v>
      </c>
      <c r="C3563" s="17" t="s">
        <v>3845</v>
      </c>
      <c r="D3563" s="17">
        <f t="shared" si="106"/>
        <v>0.31000000000000022</v>
      </c>
      <c r="E3563" s="349">
        <f t="shared" si="107"/>
        <v>853.44129554655922</v>
      </c>
      <c r="F3563" s="17" t="s">
        <v>25727</v>
      </c>
      <c r="G3563" s="3" t="s">
        <v>26324</v>
      </c>
      <c r="H3563" s="321">
        <v>0.125506072874494</v>
      </c>
    </row>
    <row r="3564" spans="1:8" ht="15.75">
      <c r="A3564" s="526">
        <v>3562</v>
      </c>
      <c r="B3564" s="348" t="s">
        <v>26363</v>
      </c>
      <c r="C3564" s="17" t="s">
        <v>3845</v>
      </c>
      <c r="D3564" s="17">
        <f t="shared" si="106"/>
        <v>4.0000000000000089</v>
      </c>
      <c r="E3564" s="349">
        <f t="shared" si="107"/>
        <v>11012.145748987876</v>
      </c>
      <c r="F3564" s="17" t="s">
        <v>25729</v>
      </c>
      <c r="G3564" s="3" t="s">
        <v>26324</v>
      </c>
      <c r="H3564" s="321">
        <v>1.6194331983805701</v>
      </c>
    </row>
    <row r="3565" spans="1:8" ht="15.75">
      <c r="A3565" s="530">
        <v>3563</v>
      </c>
      <c r="B3565" s="348" t="s">
        <v>19779</v>
      </c>
      <c r="C3565" s="17" t="s">
        <v>3845</v>
      </c>
      <c r="D3565" s="17">
        <f t="shared" si="106"/>
        <v>0.45999999999999958</v>
      </c>
      <c r="E3565" s="349">
        <f t="shared" si="107"/>
        <v>1266.396761133602</v>
      </c>
      <c r="F3565" s="17" t="s">
        <v>25731</v>
      </c>
      <c r="G3565" s="3" t="s">
        <v>26324</v>
      </c>
      <c r="H3565" s="321">
        <v>0.186234817813765</v>
      </c>
    </row>
    <row r="3566" spans="1:8" ht="15.75">
      <c r="A3566" s="530">
        <v>3564</v>
      </c>
      <c r="B3566" s="348" t="s">
        <v>26364</v>
      </c>
      <c r="C3566" s="17" t="s">
        <v>3845</v>
      </c>
      <c r="D3566" s="17">
        <f t="shared" si="106"/>
        <v>2.5599999999999938</v>
      </c>
      <c r="E3566" s="349">
        <f t="shared" si="107"/>
        <v>7047.7732793522091</v>
      </c>
      <c r="F3566" s="17" t="s">
        <v>25733</v>
      </c>
      <c r="G3566" s="3" t="s">
        <v>26324</v>
      </c>
      <c r="H3566" s="321">
        <v>1.0364372469635601</v>
      </c>
    </row>
    <row r="3567" spans="1:8" ht="15.75">
      <c r="A3567" s="530">
        <v>3565</v>
      </c>
      <c r="B3567" s="348" t="s">
        <v>25801</v>
      </c>
      <c r="C3567" s="17" t="s">
        <v>3845</v>
      </c>
      <c r="D3567" s="17">
        <f t="shared" si="106"/>
        <v>4.4099999999999886</v>
      </c>
      <c r="E3567" s="349">
        <f t="shared" si="107"/>
        <v>12140.890688259076</v>
      </c>
      <c r="F3567" s="17" t="s">
        <v>25735</v>
      </c>
      <c r="G3567" s="3" t="s">
        <v>26324</v>
      </c>
      <c r="H3567" s="321">
        <v>1.7854251012145701</v>
      </c>
    </row>
    <row r="3568" spans="1:8" ht="15.75">
      <c r="A3568" s="526">
        <v>3566</v>
      </c>
      <c r="B3568" s="348" t="s">
        <v>26365</v>
      </c>
      <c r="C3568" s="17" t="s">
        <v>3845</v>
      </c>
      <c r="D3568" s="17">
        <f t="shared" si="106"/>
        <v>0.81999999999999962</v>
      </c>
      <c r="E3568" s="349">
        <f t="shared" si="107"/>
        <v>2257.4898785425089</v>
      </c>
      <c r="F3568" s="17" t="s">
        <v>25737</v>
      </c>
      <c r="G3568" s="3" t="s">
        <v>26324</v>
      </c>
      <c r="H3568" s="321">
        <v>0.331983805668016</v>
      </c>
    </row>
    <row r="3569" spans="1:8" ht="15.75">
      <c r="A3569" s="530">
        <v>3567</v>
      </c>
      <c r="B3569" s="348" t="s">
        <v>26114</v>
      </c>
      <c r="C3569" s="17" t="s">
        <v>3845</v>
      </c>
      <c r="D3569" s="17">
        <f t="shared" si="106"/>
        <v>3.0900000000000056</v>
      </c>
      <c r="E3569" s="349">
        <f t="shared" si="107"/>
        <v>8506.8825910931319</v>
      </c>
      <c r="F3569" s="17" t="s">
        <v>25739</v>
      </c>
      <c r="G3569" s="3" t="s">
        <v>26324</v>
      </c>
      <c r="H3569" s="321">
        <v>1.25101214574899</v>
      </c>
    </row>
    <row r="3570" spans="1:8" ht="15.75">
      <c r="A3570" s="530">
        <v>3568</v>
      </c>
      <c r="B3570" s="348" t="s">
        <v>23217</v>
      </c>
      <c r="C3570" s="17" t="s">
        <v>3845</v>
      </c>
      <c r="D3570" s="17">
        <f t="shared" si="106"/>
        <v>1.9600000000000009</v>
      </c>
      <c r="E3570" s="349">
        <f t="shared" si="107"/>
        <v>5395.9514170040502</v>
      </c>
      <c r="F3570" s="17" t="s">
        <v>25741</v>
      </c>
      <c r="G3570" s="3" t="s">
        <v>26324</v>
      </c>
      <c r="H3570" s="321">
        <v>0.793522267206478</v>
      </c>
    </row>
    <row r="3571" spans="1:8" ht="15.75">
      <c r="A3571" s="530">
        <v>3569</v>
      </c>
      <c r="B3571" s="348" t="s">
        <v>26366</v>
      </c>
      <c r="C3571" s="17" t="s">
        <v>22996</v>
      </c>
      <c r="D3571" s="17">
        <f t="shared" si="106"/>
        <v>4.9400000000000004</v>
      </c>
      <c r="E3571" s="349">
        <f t="shared" si="107"/>
        <v>13600</v>
      </c>
      <c r="F3571" s="17" t="s">
        <v>25743</v>
      </c>
      <c r="G3571" s="3" t="s">
        <v>26324</v>
      </c>
      <c r="H3571" s="321">
        <v>2</v>
      </c>
    </row>
    <row r="3572" spans="1:8" ht="15.75">
      <c r="A3572" s="526">
        <v>3570</v>
      </c>
      <c r="B3572" s="348" t="s">
        <v>26367</v>
      </c>
      <c r="C3572" s="17" t="s">
        <v>3845</v>
      </c>
      <c r="D3572" s="17">
        <f t="shared" si="106"/>
        <v>0.50999999999999934</v>
      </c>
      <c r="E3572" s="349">
        <f t="shared" si="107"/>
        <v>1404.0485829959496</v>
      </c>
      <c r="F3572" s="17" t="s">
        <v>25745</v>
      </c>
      <c r="G3572" s="3" t="s">
        <v>26324</v>
      </c>
      <c r="H3572" s="321">
        <v>0.206477732793522</v>
      </c>
    </row>
    <row r="3573" spans="1:8" ht="15.75">
      <c r="A3573" s="530">
        <v>3571</v>
      </c>
      <c r="B3573" s="348" t="s">
        <v>26368</v>
      </c>
      <c r="C3573" s="17" t="s">
        <v>22996</v>
      </c>
      <c r="D3573" s="17">
        <f t="shared" si="106"/>
        <v>4.9400000000000004</v>
      </c>
      <c r="E3573" s="349">
        <f t="shared" si="107"/>
        <v>13600</v>
      </c>
      <c r="F3573" s="17" t="s">
        <v>25747</v>
      </c>
      <c r="G3573" s="3" t="s">
        <v>26324</v>
      </c>
      <c r="H3573" s="321">
        <v>2</v>
      </c>
    </row>
    <row r="3574" spans="1:8" ht="15.75">
      <c r="A3574" s="530">
        <v>3572</v>
      </c>
      <c r="B3574" s="348" t="s">
        <v>3187</v>
      </c>
      <c r="C3574" s="17" t="s">
        <v>3845</v>
      </c>
      <c r="D3574" s="17">
        <f t="shared" si="106"/>
        <v>4.0000000000000089</v>
      </c>
      <c r="E3574" s="349">
        <f t="shared" si="107"/>
        <v>11012.145748987876</v>
      </c>
      <c r="F3574" s="17" t="s">
        <v>25749</v>
      </c>
      <c r="G3574" s="3" t="s">
        <v>26324</v>
      </c>
      <c r="H3574" s="321">
        <v>1.6194331983805701</v>
      </c>
    </row>
    <row r="3575" spans="1:8" ht="15.75">
      <c r="A3575" s="530">
        <v>3573</v>
      </c>
      <c r="B3575" s="348" t="s">
        <v>26369</v>
      </c>
      <c r="C3575" s="17" t="s">
        <v>3845</v>
      </c>
      <c r="D3575" s="17">
        <f t="shared" si="106"/>
        <v>1.8600000000000012</v>
      </c>
      <c r="E3575" s="349">
        <f t="shared" si="107"/>
        <v>5120.6477732793555</v>
      </c>
      <c r="F3575" s="17" t="s">
        <v>25751</v>
      </c>
      <c r="G3575" s="3" t="s">
        <v>26324</v>
      </c>
      <c r="H3575" s="321">
        <v>0.75303643724696401</v>
      </c>
    </row>
    <row r="3576" spans="1:8" ht="15.75">
      <c r="A3576" s="526">
        <v>3574</v>
      </c>
      <c r="B3576" s="348" t="s">
        <v>26370</v>
      </c>
      <c r="C3576" s="17" t="s">
        <v>3845</v>
      </c>
      <c r="D3576" s="17">
        <f t="shared" si="106"/>
        <v>2.7099999999999902</v>
      </c>
      <c r="E3576" s="349">
        <f t="shared" si="107"/>
        <v>7460.7287449392443</v>
      </c>
      <c r="F3576" s="17" t="s">
        <v>25753</v>
      </c>
      <c r="G3576" s="3" t="s">
        <v>26324</v>
      </c>
      <c r="H3576" s="321">
        <v>1.09716599190283</v>
      </c>
    </row>
    <row r="3577" spans="1:8" ht="15.75">
      <c r="A3577" s="530">
        <v>3575</v>
      </c>
      <c r="B3577" s="348" t="s">
        <v>26371</v>
      </c>
      <c r="C3577" s="17" t="s">
        <v>3845</v>
      </c>
      <c r="D3577" s="17">
        <f t="shared" si="106"/>
        <v>3.4400000000000066</v>
      </c>
      <c r="E3577" s="349">
        <f t="shared" si="107"/>
        <v>9470.4453441295718</v>
      </c>
      <c r="F3577" s="17" t="s">
        <v>25755</v>
      </c>
      <c r="G3577" s="3" t="s">
        <v>26324</v>
      </c>
      <c r="H3577" s="321">
        <v>1.3927125506072899</v>
      </c>
    </row>
    <row r="3578" spans="1:8" ht="15.75">
      <c r="A3578" s="530">
        <v>3576</v>
      </c>
      <c r="B3578" s="348" t="s">
        <v>23799</v>
      </c>
      <c r="C3578" s="17" t="s">
        <v>3845</v>
      </c>
      <c r="D3578" s="17">
        <f t="shared" si="106"/>
        <v>2.2599999999999998</v>
      </c>
      <c r="E3578" s="349">
        <f t="shared" si="107"/>
        <v>6221.862348178136</v>
      </c>
      <c r="F3578" s="17" t="s">
        <v>23394</v>
      </c>
      <c r="G3578" s="3" t="s">
        <v>26324</v>
      </c>
      <c r="H3578" s="325">
        <v>0.91497975708502</v>
      </c>
    </row>
    <row r="3579" spans="1:8" ht="15.75">
      <c r="A3579" s="530">
        <v>3577</v>
      </c>
      <c r="B3579" s="348" t="s">
        <v>26372</v>
      </c>
      <c r="C3579" s="17" t="s">
        <v>3845</v>
      </c>
      <c r="D3579" s="17">
        <f t="shared" si="106"/>
        <v>1.8900000000000008</v>
      </c>
      <c r="E3579" s="349">
        <f t="shared" si="107"/>
        <v>5203.2388663967631</v>
      </c>
      <c r="F3579" s="17" t="s">
        <v>25757</v>
      </c>
      <c r="G3579" s="3" t="s">
        <v>26324</v>
      </c>
      <c r="H3579" s="321">
        <v>0.76518218623481804</v>
      </c>
    </row>
    <row r="3580" spans="1:8" ht="15.75">
      <c r="A3580" s="526">
        <v>3578</v>
      </c>
      <c r="B3580" s="348" t="s">
        <v>26373</v>
      </c>
      <c r="C3580" s="17" t="s">
        <v>22996</v>
      </c>
      <c r="D3580" s="17">
        <f t="shared" si="106"/>
        <v>4.9400000000000004</v>
      </c>
      <c r="E3580" s="349">
        <f t="shared" si="107"/>
        <v>13600</v>
      </c>
      <c r="F3580" s="17" t="s">
        <v>25759</v>
      </c>
      <c r="G3580" s="3" t="s">
        <v>26324</v>
      </c>
      <c r="H3580" s="321">
        <v>2</v>
      </c>
    </row>
    <row r="3581" spans="1:8" ht="15.75">
      <c r="A3581" s="530">
        <v>3579</v>
      </c>
      <c r="B3581" s="348" t="s">
        <v>26374</v>
      </c>
      <c r="C3581" s="17" t="s">
        <v>3845</v>
      </c>
      <c r="D3581" s="17">
        <f t="shared" si="106"/>
        <v>4.0700000000000083</v>
      </c>
      <c r="E3581" s="349">
        <f t="shared" si="107"/>
        <v>11204.858299595164</v>
      </c>
      <c r="F3581" s="17" t="s">
        <v>25761</v>
      </c>
      <c r="G3581" s="3" t="s">
        <v>26324</v>
      </c>
      <c r="H3581" s="321">
        <v>1.6477732793522299</v>
      </c>
    </row>
    <row r="3582" spans="1:8" ht="15.75">
      <c r="A3582" s="530">
        <v>3580</v>
      </c>
      <c r="B3582" s="348" t="s">
        <v>26375</v>
      </c>
      <c r="C3582" s="17" t="s">
        <v>3845</v>
      </c>
      <c r="D3582" s="17">
        <f t="shared" si="106"/>
        <v>2.3665999999999996</v>
      </c>
      <c r="E3582" s="349">
        <f t="shared" si="107"/>
        <v>6515.3360323886618</v>
      </c>
      <c r="F3582" s="17" t="s">
        <v>25763</v>
      </c>
      <c r="G3582" s="3" t="s">
        <v>26324</v>
      </c>
      <c r="H3582" s="321">
        <v>0.95813765182186206</v>
      </c>
    </row>
    <row r="3583" spans="1:8" ht="15.75">
      <c r="A3583" s="530">
        <v>3581</v>
      </c>
      <c r="B3583" s="348" t="s">
        <v>26376</v>
      </c>
      <c r="C3583" s="17" t="s">
        <v>22996</v>
      </c>
      <c r="D3583" s="17">
        <f t="shared" si="106"/>
        <v>4.9400000000000004</v>
      </c>
      <c r="E3583" s="349">
        <f t="shared" si="107"/>
        <v>13600</v>
      </c>
      <c r="F3583" s="17" t="s">
        <v>25764</v>
      </c>
      <c r="G3583" s="3" t="s">
        <v>26324</v>
      </c>
      <c r="H3583" s="321">
        <v>2</v>
      </c>
    </row>
    <row r="3584" spans="1:8" ht="15.75">
      <c r="A3584" s="526">
        <v>3582</v>
      </c>
      <c r="B3584" s="348" t="s">
        <v>26377</v>
      </c>
      <c r="C3584" s="17" t="s">
        <v>22996</v>
      </c>
      <c r="D3584" s="17">
        <f t="shared" si="106"/>
        <v>4.9400000000000004</v>
      </c>
      <c r="E3584" s="349">
        <f t="shared" si="107"/>
        <v>13600</v>
      </c>
      <c r="F3584" s="17" t="s">
        <v>25766</v>
      </c>
      <c r="G3584" s="3" t="s">
        <v>26324</v>
      </c>
      <c r="H3584" s="321">
        <v>2</v>
      </c>
    </row>
    <row r="3585" spans="1:8" ht="15.75">
      <c r="A3585" s="530">
        <v>3583</v>
      </c>
      <c r="B3585" s="348" t="s">
        <v>12047</v>
      </c>
      <c r="C3585" s="17" t="s">
        <v>3845</v>
      </c>
      <c r="D3585" s="17">
        <f t="shared" si="106"/>
        <v>1.5800000000000005</v>
      </c>
      <c r="E3585" s="349">
        <f t="shared" si="107"/>
        <v>4349.7975708502036</v>
      </c>
      <c r="F3585" s="17" t="s">
        <v>25768</v>
      </c>
      <c r="G3585" s="3" t="s">
        <v>26324</v>
      </c>
      <c r="H3585" s="321">
        <v>0.63967611336032404</v>
      </c>
    </row>
    <row r="3586" spans="1:8" ht="15.75">
      <c r="A3586" s="530">
        <v>3584</v>
      </c>
      <c r="B3586" s="348" t="s">
        <v>26378</v>
      </c>
      <c r="C3586" s="17" t="s">
        <v>3845</v>
      </c>
      <c r="D3586" s="17">
        <f t="shared" si="106"/>
        <v>4.4499999999999984</v>
      </c>
      <c r="E3586" s="349">
        <f t="shared" si="107"/>
        <v>12251.012145748984</v>
      </c>
      <c r="F3586" s="17" t="s">
        <v>25599</v>
      </c>
      <c r="G3586" s="3" t="s">
        <v>26379</v>
      </c>
      <c r="H3586" s="321">
        <v>1.8016194331983799</v>
      </c>
    </row>
    <row r="3587" spans="1:8" ht="15.75">
      <c r="A3587" s="530">
        <v>3585</v>
      </c>
      <c r="B3587" s="348" t="s">
        <v>26380</v>
      </c>
      <c r="C3587" s="17" t="s">
        <v>3845</v>
      </c>
      <c r="D3587" s="17">
        <f t="shared" si="106"/>
        <v>3.5800000000000072</v>
      </c>
      <c r="E3587" s="349">
        <f t="shared" si="107"/>
        <v>9855.8704453441478</v>
      </c>
      <c r="F3587" s="17" t="s">
        <v>25602</v>
      </c>
      <c r="G3587" s="3" t="s">
        <v>26379</v>
      </c>
      <c r="H3587" s="321">
        <v>1.4493927125506101</v>
      </c>
    </row>
    <row r="3588" spans="1:8" ht="15.75">
      <c r="A3588" s="526">
        <v>3586</v>
      </c>
      <c r="B3588" s="348" t="s">
        <v>26381</v>
      </c>
      <c r="C3588" s="17" t="s">
        <v>3845</v>
      </c>
      <c r="D3588" s="17">
        <f t="shared" si="106"/>
        <v>1.3699999999999999</v>
      </c>
      <c r="E3588" s="349">
        <f t="shared" si="107"/>
        <v>3771.6599190283396</v>
      </c>
      <c r="F3588" s="17" t="s">
        <v>25604</v>
      </c>
      <c r="G3588" s="3" t="s">
        <v>26379</v>
      </c>
      <c r="H3588" s="321">
        <v>0.55465587044534403</v>
      </c>
    </row>
    <row r="3589" spans="1:8" ht="15.75">
      <c r="A3589" s="530">
        <v>3587</v>
      </c>
      <c r="B3589" s="348" t="s">
        <v>26382</v>
      </c>
      <c r="C3589" s="17" t="s">
        <v>3845</v>
      </c>
      <c r="D3589" s="17">
        <f t="shared" ref="D3589:D3652" si="108">H3589*2.47</f>
        <v>3.5399999999999965</v>
      </c>
      <c r="E3589" s="349">
        <f t="shared" si="107"/>
        <v>9745.7489878542401</v>
      </c>
      <c r="F3589" s="17" t="s">
        <v>25606</v>
      </c>
      <c r="G3589" s="3" t="s">
        <v>26379</v>
      </c>
      <c r="H3589" s="321">
        <v>1.4331983805668</v>
      </c>
    </row>
    <row r="3590" spans="1:8" ht="15.75">
      <c r="A3590" s="530">
        <v>3588</v>
      </c>
      <c r="B3590" s="348" t="s">
        <v>26383</v>
      </c>
      <c r="C3590" s="17" t="s">
        <v>22996</v>
      </c>
      <c r="D3590" s="17">
        <f t="shared" si="108"/>
        <v>4.9400000000000004</v>
      </c>
      <c r="E3590" s="349">
        <f t="shared" si="107"/>
        <v>13600</v>
      </c>
      <c r="F3590" s="17" t="s">
        <v>25608</v>
      </c>
      <c r="G3590" s="3" t="s">
        <v>26379</v>
      </c>
      <c r="H3590" s="321">
        <v>2</v>
      </c>
    </row>
    <row r="3591" spans="1:8" ht="15.75">
      <c r="A3591" s="530">
        <v>3589</v>
      </c>
      <c r="B3591" s="348" t="s">
        <v>26384</v>
      </c>
      <c r="C3591" s="17" t="s">
        <v>22996</v>
      </c>
      <c r="D3591" s="17">
        <f t="shared" si="108"/>
        <v>4.9400000000000004</v>
      </c>
      <c r="E3591" s="349">
        <f t="shared" si="107"/>
        <v>13600</v>
      </c>
      <c r="F3591" s="17" t="s">
        <v>25610</v>
      </c>
      <c r="G3591" s="3" t="s">
        <v>26379</v>
      </c>
      <c r="H3591" s="321">
        <v>2</v>
      </c>
    </row>
    <row r="3592" spans="1:8" ht="15.75">
      <c r="A3592" s="526">
        <v>3590</v>
      </c>
      <c r="B3592" s="348" t="s">
        <v>26385</v>
      </c>
      <c r="C3592" s="17" t="s">
        <v>3845</v>
      </c>
      <c r="D3592" s="17">
        <f t="shared" si="108"/>
        <v>3.9300000000000082</v>
      </c>
      <c r="E3592" s="349">
        <f t="shared" si="107"/>
        <v>10819.433198380588</v>
      </c>
      <c r="F3592" s="17" t="s">
        <v>25641</v>
      </c>
      <c r="G3592" s="3" t="s">
        <v>26379</v>
      </c>
      <c r="H3592" s="321">
        <v>1.59109311740891</v>
      </c>
    </row>
    <row r="3593" spans="1:8" ht="15.75">
      <c r="A3593" s="530">
        <v>3591</v>
      </c>
      <c r="B3593" s="348" t="s">
        <v>26386</v>
      </c>
      <c r="C3593" s="17" t="s">
        <v>3845</v>
      </c>
      <c r="D3593" s="17">
        <f t="shared" si="108"/>
        <v>0.31999999999999923</v>
      </c>
      <c r="E3593" s="349">
        <f t="shared" si="107"/>
        <v>880.97165991902614</v>
      </c>
      <c r="F3593" s="17" t="s">
        <v>25643</v>
      </c>
      <c r="G3593" s="3" t="s">
        <v>26379</v>
      </c>
      <c r="H3593" s="321">
        <v>0.12955465587044501</v>
      </c>
    </row>
    <row r="3594" spans="1:8" ht="15.75">
      <c r="A3594" s="530">
        <v>3592</v>
      </c>
      <c r="B3594" s="348" t="s">
        <v>26387</v>
      </c>
      <c r="C3594" s="17" t="s">
        <v>3845</v>
      </c>
      <c r="D3594" s="17">
        <f t="shared" si="108"/>
        <v>1.2200000000000004</v>
      </c>
      <c r="E3594" s="349">
        <f t="shared" si="107"/>
        <v>3358.7044534412962</v>
      </c>
      <c r="F3594" s="17" t="s">
        <v>25644</v>
      </c>
      <c r="G3594" s="3" t="s">
        <v>26379</v>
      </c>
      <c r="H3594" s="321">
        <v>0.49392712550607298</v>
      </c>
    </row>
    <row r="3595" spans="1:8" ht="15.75">
      <c r="A3595" s="530">
        <v>3593</v>
      </c>
      <c r="B3595" s="348" t="s">
        <v>15882</v>
      </c>
      <c r="C3595" s="17" t="s">
        <v>3845</v>
      </c>
      <c r="D3595" s="17">
        <f t="shared" si="108"/>
        <v>3.000000000000012</v>
      </c>
      <c r="E3595" s="349">
        <f t="shared" si="107"/>
        <v>8259.1093117409237</v>
      </c>
      <c r="F3595" s="17" t="s">
        <v>25646</v>
      </c>
      <c r="G3595" s="3" t="s">
        <v>26379</v>
      </c>
      <c r="H3595" s="321">
        <v>1.2145748987854299</v>
      </c>
    </row>
    <row r="3596" spans="1:8" ht="15.75">
      <c r="A3596" s="526">
        <v>3594</v>
      </c>
      <c r="B3596" s="348" t="s">
        <v>26388</v>
      </c>
      <c r="C3596" s="17" t="s">
        <v>3845</v>
      </c>
      <c r="D3596" s="17">
        <f t="shared" si="108"/>
        <v>4.8600000000000039</v>
      </c>
      <c r="E3596" s="349">
        <f t="shared" si="107"/>
        <v>13379.757085020252</v>
      </c>
      <c r="F3596" s="17" t="s">
        <v>25648</v>
      </c>
      <c r="G3596" s="3" t="s">
        <v>26379</v>
      </c>
      <c r="H3596" s="321">
        <v>1.9676113360323899</v>
      </c>
    </row>
    <row r="3597" spans="1:8" ht="15.75">
      <c r="A3597" s="530">
        <v>3595</v>
      </c>
      <c r="B3597" s="348" t="s">
        <v>26389</v>
      </c>
      <c r="C3597" s="17" t="s">
        <v>3845</v>
      </c>
      <c r="D3597" s="17">
        <f t="shared" si="108"/>
        <v>2.6399999999999899</v>
      </c>
      <c r="E3597" s="349">
        <f t="shared" si="107"/>
        <v>7268.0161943319554</v>
      </c>
      <c r="F3597" s="17" t="s">
        <v>25650</v>
      </c>
      <c r="G3597" s="3" t="s">
        <v>26379</v>
      </c>
      <c r="H3597" s="321">
        <v>1.06882591093117</v>
      </c>
    </row>
    <row r="3598" spans="1:8" ht="15.75">
      <c r="A3598" s="530">
        <v>3596</v>
      </c>
      <c r="B3598" s="348" t="s">
        <v>26390</v>
      </c>
      <c r="C3598" s="17" t="s">
        <v>3845</v>
      </c>
      <c r="D3598" s="17">
        <f t="shared" si="108"/>
        <v>3.9500000000000011</v>
      </c>
      <c r="E3598" s="349">
        <f t="shared" si="107"/>
        <v>10874.493927125508</v>
      </c>
      <c r="F3598" s="17" t="s">
        <v>25652</v>
      </c>
      <c r="G3598" s="3" t="s">
        <v>26379</v>
      </c>
      <c r="H3598" s="321">
        <v>1.59919028340081</v>
      </c>
    </row>
    <row r="3599" spans="1:8" ht="15.75">
      <c r="A3599" s="530">
        <v>3597</v>
      </c>
      <c r="B3599" s="348" t="s">
        <v>26391</v>
      </c>
      <c r="C3599" s="17" t="s">
        <v>3845</v>
      </c>
      <c r="D3599" s="17">
        <f t="shared" si="108"/>
        <v>2.4700000000000002</v>
      </c>
      <c r="E3599" s="349">
        <f t="shared" si="107"/>
        <v>6800</v>
      </c>
      <c r="F3599" s="17" t="s">
        <v>25654</v>
      </c>
      <c r="G3599" s="3" t="s">
        <v>26379</v>
      </c>
      <c r="H3599" s="321">
        <v>1</v>
      </c>
    </row>
    <row r="3600" spans="1:8" ht="15.75">
      <c r="A3600" s="526">
        <v>3598</v>
      </c>
      <c r="B3600" s="348" t="s">
        <v>26392</v>
      </c>
      <c r="C3600" s="17" t="s">
        <v>3845</v>
      </c>
      <c r="D3600" s="17">
        <f t="shared" si="108"/>
        <v>1.9300000000000013</v>
      </c>
      <c r="E3600" s="349">
        <f t="shared" si="107"/>
        <v>5313.3603238866426</v>
      </c>
      <c r="F3600" s="17" t="s">
        <v>25656</v>
      </c>
      <c r="G3600" s="3" t="s">
        <v>26379</v>
      </c>
      <c r="H3600" s="321">
        <v>0.78137651821862397</v>
      </c>
    </row>
    <row r="3601" spans="1:8" ht="15.75">
      <c r="A3601" s="530">
        <v>3599</v>
      </c>
      <c r="B3601" s="348" t="s">
        <v>26393</v>
      </c>
      <c r="C3601" s="17" t="s">
        <v>3845</v>
      </c>
      <c r="D3601" s="17">
        <f t="shared" si="108"/>
        <v>2.5599999999999938</v>
      </c>
      <c r="E3601" s="349">
        <f t="shared" si="107"/>
        <v>7047.7732793522091</v>
      </c>
      <c r="F3601" s="17" t="s">
        <v>25854</v>
      </c>
      <c r="G3601" s="3" t="s">
        <v>26379</v>
      </c>
      <c r="H3601" s="321">
        <v>1.0364372469635601</v>
      </c>
    </row>
    <row r="3602" spans="1:8" ht="15.75">
      <c r="A3602" s="530">
        <v>3600</v>
      </c>
      <c r="B3602" s="348" t="s">
        <v>26394</v>
      </c>
      <c r="C3602" s="17" t="s">
        <v>3845</v>
      </c>
      <c r="D3602" s="17">
        <f t="shared" si="108"/>
        <v>0.35000000000000098</v>
      </c>
      <c r="E3602" s="349">
        <f t="shared" si="107"/>
        <v>963.56275303643997</v>
      </c>
      <c r="F3602" s="17" t="s">
        <v>25659</v>
      </c>
      <c r="G3602" s="3" t="s">
        <v>26379</v>
      </c>
      <c r="H3602" s="321">
        <v>0.14170040485829999</v>
      </c>
    </row>
    <row r="3603" spans="1:8" ht="15.75">
      <c r="A3603" s="530">
        <v>3601</v>
      </c>
      <c r="B3603" s="348" t="s">
        <v>26394</v>
      </c>
      <c r="C3603" s="17" t="s">
        <v>3845</v>
      </c>
      <c r="D3603" s="17">
        <f t="shared" si="108"/>
        <v>0.48</v>
      </c>
      <c r="E3603" s="349">
        <f t="shared" si="107"/>
        <v>1321.4574898785424</v>
      </c>
      <c r="F3603" s="17" t="s">
        <v>25661</v>
      </c>
      <c r="G3603" s="3" t="s">
        <v>26379</v>
      </c>
      <c r="H3603" s="321">
        <v>0.19433198380566799</v>
      </c>
    </row>
    <row r="3604" spans="1:8" ht="15.75">
      <c r="A3604" s="526">
        <v>3602</v>
      </c>
      <c r="B3604" s="348" t="s">
        <v>26395</v>
      </c>
      <c r="C3604" s="17" t="s">
        <v>3845</v>
      </c>
      <c r="D3604" s="17">
        <f t="shared" si="108"/>
        <v>4.6199999999999894</v>
      </c>
      <c r="E3604" s="349">
        <f t="shared" si="107"/>
        <v>12719.02834008094</v>
      </c>
      <c r="F3604" s="17" t="s">
        <v>25663</v>
      </c>
      <c r="G3604" s="3" t="s">
        <v>26379</v>
      </c>
      <c r="H3604" s="321">
        <v>1.8704453441295501</v>
      </c>
    </row>
    <row r="3605" spans="1:8" ht="15.75">
      <c r="A3605" s="530">
        <v>3603</v>
      </c>
      <c r="B3605" s="348" t="s">
        <v>26396</v>
      </c>
      <c r="C3605" s="17" t="s">
        <v>3845</v>
      </c>
      <c r="D3605" s="17">
        <f t="shared" si="108"/>
        <v>2.4100000000000015</v>
      </c>
      <c r="E3605" s="349">
        <f t="shared" si="107"/>
        <v>6634.8178137651857</v>
      </c>
      <c r="F3605" s="17" t="s">
        <v>25665</v>
      </c>
      <c r="G3605" s="3" t="s">
        <v>26379</v>
      </c>
      <c r="H3605" s="321">
        <v>0.97570850202429205</v>
      </c>
    </row>
    <row r="3606" spans="1:8" ht="15.75">
      <c r="A3606" s="530">
        <v>3604</v>
      </c>
      <c r="B3606" s="348" t="s">
        <v>26397</v>
      </c>
      <c r="C3606" s="17" t="s">
        <v>3845</v>
      </c>
      <c r="D3606" s="17">
        <f t="shared" si="108"/>
        <v>2.0199999999999996</v>
      </c>
      <c r="E3606" s="349">
        <f t="shared" si="107"/>
        <v>5561.1336032388645</v>
      </c>
      <c r="F3606" s="17" t="s">
        <v>25667</v>
      </c>
      <c r="G3606" s="3" t="s">
        <v>26379</v>
      </c>
      <c r="H3606" s="321">
        <v>0.81781376518218596</v>
      </c>
    </row>
    <row r="3607" spans="1:8" ht="15.75">
      <c r="A3607" s="530">
        <v>3605</v>
      </c>
      <c r="B3607" s="348" t="s">
        <v>26398</v>
      </c>
      <c r="C3607" s="17" t="s">
        <v>22996</v>
      </c>
      <c r="D3607" s="17">
        <f t="shared" si="108"/>
        <v>4.9400000000000004</v>
      </c>
      <c r="E3607" s="349">
        <f t="shared" si="107"/>
        <v>13600</v>
      </c>
      <c r="F3607" s="17" t="s">
        <v>25859</v>
      </c>
      <c r="G3607" s="3" t="s">
        <v>26379</v>
      </c>
      <c r="H3607" s="321">
        <v>2</v>
      </c>
    </row>
    <row r="3608" spans="1:8" ht="15.75">
      <c r="A3608" s="526">
        <v>3606</v>
      </c>
      <c r="B3608" s="348" t="s">
        <v>26399</v>
      </c>
      <c r="C3608" s="17" t="s">
        <v>3845</v>
      </c>
      <c r="D3608" s="17">
        <f t="shared" si="108"/>
        <v>1.9299999999999988</v>
      </c>
      <c r="E3608" s="349">
        <f t="shared" si="107"/>
        <v>5313.3603238866363</v>
      </c>
      <c r="F3608" s="17" t="s">
        <v>25669</v>
      </c>
      <c r="G3608" s="3" t="s">
        <v>26379</v>
      </c>
      <c r="H3608" s="321">
        <v>0.78137651821862297</v>
      </c>
    </row>
    <row r="3609" spans="1:8" ht="15.75">
      <c r="A3609" s="530">
        <v>3607</v>
      </c>
      <c r="B3609" s="348" t="s">
        <v>26400</v>
      </c>
      <c r="C3609" s="17" t="s">
        <v>22996</v>
      </c>
      <c r="D3609" s="17">
        <f t="shared" si="108"/>
        <v>4.9400000000000004</v>
      </c>
      <c r="E3609" s="349">
        <f t="shared" si="107"/>
        <v>13600</v>
      </c>
      <c r="F3609" s="17" t="s">
        <v>25671</v>
      </c>
      <c r="G3609" s="3" t="s">
        <v>26379</v>
      </c>
      <c r="H3609" s="321">
        <v>2</v>
      </c>
    </row>
    <row r="3610" spans="1:8" ht="15.75">
      <c r="A3610" s="530">
        <v>3608</v>
      </c>
      <c r="B3610" s="348" t="s">
        <v>23681</v>
      </c>
      <c r="C3610" s="17" t="s">
        <v>3845</v>
      </c>
      <c r="D3610" s="17">
        <f t="shared" si="108"/>
        <v>4.4499999999999984</v>
      </c>
      <c r="E3610" s="349">
        <f t="shared" si="107"/>
        <v>12251.012145748984</v>
      </c>
      <c r="F3610" s="17" t="s">
        <v>23394</v>
      </c>
      <c r="G3610" s="3" t="s">
        <v>26379</v>
      </c>
      <c r="H3610" s="325">
        <v>1.8016194331983799</v>
      </c>
    </row>
    <row r="3611" spans="1:8" ht="15.75">
      <c r="A3611" s="530">
        <v>3609</v>
      </c>
      <c r="B3611" s="348" t="s">
        <v>26401</v>
      </c>
      <c r="C3611" s="17" t="s">
        <v>3845</v>
      </c>
      <c r="D3611" s="17">
        <f t="shared" si="108"/>
        <v>3.9500000000000011</v>
      </c>
      <c r="E3611" s="349">
        <f t="shared" si="107"/>
        <v>10874.493927125508</v>
      </c>
      <c r="F3611" s="17" t="s">
        <v>25863</v>
      </c>
      <c r="G3611" s="3" t="s">
        <v>26379</v>
      </c>
      <c r="H3611" s="321">
        <v>1.59919028340081</v>
      </c>
    </row>
    <row r="3612" spans="1:8" ht="15.75">
      <c r="A3612" s="526">
        <v>3610</v>
      </c>
      <c r="B3612" s="348" t="s">
        <v>26402</v>
      </c>
      <c r="C3612" s="17" t="s">
        <v>3845</v>
      </c>
      <c r="D3612" s="17">
        <f t="shared" si="108"/>
        <v>4.7200000000000033</v>
      </c>
      <c r="E3612" s="349">
        <f t="shared" si="107"/>
        <v>12994.331983805676</v>
      </c>
      <c r="F3612" s="17" t="s">
        <v>25676</v>
      </c>
      <c r="G3612" s="3" t="s">
        <v>26379</v>
      </c>
      <c r="H3612" s="321">
        <v>1.91093117408907</v>
      </c>
    </row>
    <row r="3613" spans="1:8" ht="15.75">
      <c r="A3613" s="530">
        <v>3611</v>
      </c>
      <c r="B3613" s="348" t="s">
        <v>26403</v>
      </c>
      <c r="C3613" s="17" t="s">
        <v>3845</v>
      </c>
      <c r="D3613" s="17">
        <f t="shared" si="108"/>
        <v>0.2600000000000004</v>
      </c>
      <c r="E3613" s="349">
        <f t="shared" si="107"/>
        <v>715.78947368421166</v>
      </c>
      <c r="F3613" s="17" t="s">
        <v>25677</v>
      </c>
      <c r="G3613" s="3" t="s">
        <v>26379</v>
      </c>
      <c r="H3613" s="321">
        <v>0.105263157894737</v>
      </c>
    </row>
    <row r="3614" spans="1:8" ht="15.75">
      <c r="A3614" s="530">
        <v>3612</v>
      </c>
      <c r="B3614" s="348" t="s">
        <v>26404</v>
      </c>
      <c r="C3614" s="17" t="s">
        <v>3845</v>
      </c>
      <c r="D3614" s="17">
        <f t="shared" si="108"/>
        <v>2.8299999999999974</v>
      </c>
      <c r="E3614" s="349">
        <f t="shared" si="107"/>
        <v>7791.0931174089001</v>
      </c>
      <c r="F3614" s="17" t="s">
        <v>25679</v>
      </c>
      <c r="G3614" s="3" t="s">
        <v>26379</v>
      </c>
      <c r="H3614" s="321">
        <v>1.1457489878542499</v>
      </c>
    </row>
    <row r="3615" spans="1:8" ht="15.75">
      <c r="A3615" s="530">
        <v>3613</v>
      </c>
      <c r="B3615" s="348" t="s">
        <v>26405</v>
      </c>
      <c r="C3615" s="17" t="s">
        <v>22996</v>
      </c>
      <c r="D3615" s="17">
        <f t="shared" si="108"/>
        <v>4.9400000000000004</v>
      </c>
      <c r="E3615" s="349">
        <f t="shared" si="107"/>
        <v>13600</v>
      </c>
      <c r="F3615" s="17" t="s">
        <v>25893</v>
      </c>
      <c r="G3615" s="3" t="s">
        <v>26379</v>
      </c>
      <c r="H3615" s="321">
        <v>2</v>
      </c>
    </row>
    <row r="3616" spans="1:8" ht="15.75">
      <c r="A3616" s="526">
        <v>3614</v>
      </c>
      <c r="B3616" s="348" t="s">
        <v>26406</v>
      </c>
      <c r="C3616" s="17" t="s">
        <v>3845</v>
      </c>
      <c r="D3616" s="17">
        <f t="shared" si="108"/>
        <v>0.31999999999999923</v>
      </c>
      <c r="E3616" s="349">
        <f t="shared" si="107"/>
        <v>880.97165991902614</v>
      </c>
      <c r="F3616" s="17" t="s">
        <v>25681</v>
      </c>
      <c r="G3616" s="3" t="s">
        <v>26379</v>
      </c>
      <c r="H3616" s="321">
        <v>0.12955465587044501</v>
      </c>
    </row>
    <row r="3617" spans="1:8" ht="15.75">
      <c r="A3617" s="530">
        <v>3615</v>
      </c>
      <c r="B3617" s="348" t="s">
        <v>26407</v>
      </c>
      <c r="C3617" s="17" t="s">
        <v>3845</v>
      </c>
      <c r="D3617" s="17">
        <f t="shared" si="108"/>
        <v>1.2900000000000005</v>
      </c>
      <c r="E3617" s="349">
        <f t="shared" si="107"/>
        <v>3551.4170040485842</v>
      </c>
      <c r="F3617" s="17" t="s">
        <v>25683</v>
      </c>
      <c r="G3617" s="3" t="s">
        <v>26379</v>
      </c>
      <c r="H3617" s="321">
        <v>0.52226720647773295</v>
      </c>
    </row>
    <row r="3618" spans="1:8" ht="15.75">
      <c r="A3618" s="530">
        <v>3616</v>
      </c>
      <c r="B3618" s="348" t="s">
        <v>26408</v>
      </c>
      <c r="C3618" s="17" t="s">
        <v>3845</v>
      </c>
      <c r="D3618" s="17">
        <f t="shared" si="108"/>
        <v>0.88000000000000078</v>
      </c>
      <c r="E3618" s="349">
        <f t="shared" si="107"/>
        <v>2422.67206477733</v>
      </c>
      <c r="F3618" s="17" t="s">
        <v>25685</v>
      </c>
      <c r="G3618" s="3" t="s">
        <v>26379</v>
      </c>
      <c r="H3618" s="321">
        <v>0.35627530364372501</v>
      </c>
    </row>
    <row r="3619" spans="1:8" ht="15.75">
      <c r="A3619" s="530">
        <v>3617</v>
      </c>
      <c r="B3619" s="348" t="s">
        <v>26409</v>
      </c>
      <c r="C3619" s="17" t="s">
        <v>3845</v>
      </c>
      <c r="D3619" s="17">
        <f t="shared" si="108"/>
        <v>2.5200000000000076</v>
      </c>
      <c r="E3619" s="349">
        <f t="shared" si="107"/>
        <v>6937.6518218623687</v>
      </c>
      <c r="F3619" s="17" t="s">
        <v>25687</v>
      </c>
      <c r="G3619" s="3" t="s">
        <v>26379</v>
      </c>
      <c r="H3619" s="321">
        <v>1.0202429149797601</v>
      </c>
    </row>
    <row r="3620" spans="1:8" ht="15.75">
      <c r="A3620" s="526">
        <v>3618</v>
      </c>
      <c r="B3620" s="348" t="s">
        <v>26410</v>
      </c>
      <c r="C3620" s="17" t="s">
        <v>3845</v>
      </c>
      <c r="D3620" s="17">
        <f t="shared" si="108"/>
        <v>2.9600000000000017</v>
      </c>
      <c r="E3620" s="349">
        <f t="shared" si="107"/>
        <v>8148.9878542510169</v>
      </c>
      <c r="F3620" s="17" t="s">
        <v>25688</v>
      </c>
      <c r="G3620" s="3" t="s">
        <v>26379</v>
      </c>
      <c r="H3620" s="321">
        <v>1.1983805668016201</v>
      </c>
    </row>
    <row r="3621" spans="1:8" ht="15.75">
      <c r="A3621" s="530">
        <v>3619</v>
      </c>
      <c r="B3621" s="348" t="s">
        <v>26411</v>
      </c>
      <c r="C3621" s="17" t="s">
        <v>3845</v>
      </c>
      <c r="D3621" s="17">
        <f t="shared" si="108"/>
        <v>1.51</v>
      </c>
      <c r="E3621" s="349">
        <f t="shared" si="107"/>
        <v>4157.0850202429147</v>
      </c>
      <c r="F3621" s="17" t="s">
        <v>25690</v>
      </c>
      <c r="G3621" s="3" t="s">
        <v>26379</v>
      </c>
      <c r="H3621" s="321">
        <v>0.61133603238866396</v>
      </c>
    </row>
    <row r="3622" spans="1:8" ht="15.75">
      <c r="A3622" s="530">
        <v>3620</v>
      </c>
      <c r="B3622" s="348" t="s">
        <v>26412</v>
      </c>
      <c r="C3622" s="17" t="s">
        <v>3845</v>
      </c>
      <c r="D3622" s="17">
        <f t="shared" si="108"/>
        <v>1.2200000000000004</v>
      </c>
      <c r="E3622" s="349">
        <f t="shared" si="107"/>
        <v>3358.7044534412962</v>
      </c>
      <c r="F3622" s="17" t="s">
        <v>25901</v>
      </c>
      <c r="G3622" s="3" t="s">
        <v>26379</v>
      </c>
      <c r="H3622" s="321">
        <v>0.49392712550607298</v>
      </c>
    </row>
    <row r="3623" spans="1:8" ht="15.75">
      <c r="A3623" s="530">
        <v>3621</v>
      </c>
      <c r="B3623" s="348" t="s">
        <v>26413</v>
      </c>
      <c r="C3623" s="17" t="s">
        <v>22996</v>
      </c>
      <c r="D3623" s="17">
        <f t="shared" si="108"/>
        <v>4.9400000000000004</v>
      </c>
      <c r="E3623" s="349">
        <f t="shared" si="107"/>
        <v>13600</v>
      </c>
      <c r="F3623" s="17" t="s">
        <v>25693</v>
      </c>
      <c r="G3623" s="3" t="s">
        <v>26379</v>
      </c>
      <c r="H3623" s="321">
        <v>2</v>
      </c>
    </row>
    <row r="3624" spans="1:8" ht="15.75">
      <c r="A3624" s="526">
        <v>3622</v>
      </c>
      <c r="B3624" s="348" t="s">
        <v>24002</v>
      </c>
      <c r="C3624" s="17" t="s">
        <v>3845</v>
      </c>
      <c r="D3624" s="17">
        <f t="shared" si="108"/>
        <v>2.3799999999999994</v>
      </c>
      <c r="E3624" s="349">
        <f t="shared" ref="E3624:E3687" si="109">H3624*6800</f>
        <v>6552.2267206477718</v>
      </c>
      <c r="F3624" s="17" t="s">
        <v>25695</v>
      </c>
      <c r="G3624" s="3" t="s">
        <v>26379</v>
      </c>
      <c r="H3624" s="321">
        <v>0.96356275303643701</v>
      </c>
    </row>
    <row r="3625" spans="1:8" ht="15.75">
      <c r="A3625" s="530">
        <v>3623</v>
      </c>
      <c r="B3625" s="348" t="s">
        <v>26414</v>
      </c>
      <c r="C3625" s="17" t="s">
        <v>3845</v>
      </c>
      <c r="D3625" s="17">
        <f t="shared" si="108"/>
        <v>4.4099999999999886</v>
      </c>
      <c r="E3625" s="349">
        <f t="shared" si="109"/>
        <v>12140.890688259076</v>
      </c>
      <c r="F3625" s="17" t="s">
        <v>23394</v>
      </c>
      <c r="G3625" s="3" t="s">
        <v>26379</v>
      </c>
      <c r="H3625" s="325">
        <v>1.7854251012145701</v>
      </c>
    </row>
    <row r="3626" spans="1:8" ht="15.75">
      <c r="A3626" s="530">
        <v>3624</v>
      </c>
      <c r="B3626" s="348" t="s">
        <v>26415</v>
      </c>
      <c r="C3626" s="17" t="s">
        <v>3845</v>
      </c>
      <c r="D3626" s="17">
        <f t="shared" si="108"/>
        <v>1.7200000000000006</v>
      </c>
      <c r="E3626" s="349">
        <f t="shared" si="109"/>
        <v>4735.2226720647786</v>
      </c>
      <c r="F3626" s="17" t="s">
        <v>25697</v>
      </c>
      <c r="G3626" s="3" t="s">
        <v>26379</v>
      </c>
      <c r="H3626" s="321">
        <v>0.69635627530364397</v>
      </c>
    </row>
    <row r="3627" spans="1:8" ht="15.75">
      <c r="A3627" s="530">
        <v>3625</v>
      </c>
      <c r="B3627" s="348" t="s">
        <v>26416</v>
      </c>
      <c r="C3627" s="17" t="s">
        <v>3845</v>
      </c>
      <c r="D3627" s="17">
        <f t="shared" si="108"/>
        <v>3.5700000000000105</v>
      </c>
      <c r="E3627" s="349">
        <f t="shared" si="109"/>
        <v>9828.3400809716877</v>
      </c>
      <c r="F3627" s="17" t="s">
        <v>25699</v>
      </c>
      <c r="G3627" s="3" t="s">
        <v>26379</v>
      </c>
      <c r="H3627" s="321">
        <v>1.4453441295546601</v>
      </c>
    </row>
    <row r="3628" spans="1:8" ht="15.75">
      <c r="A3628" s="526">
        <v>3626</v>
      </c>
      <c r="B3628" s="348" t="s">
        <v>26417</v>
      </c>
      <c r="C3628" s="17" t="s">
        <v>3845</v>
      </c>
      <c r="D3628" s="17">
        <f t="shared" si="108"/>
        <v>3.0599999999999912</v>
      </c>
      <c r="E3628" s="349">
        <f t="shared" si="109"/>
        <v>8424.2914979756843</v>
      </c>
      <c r="F3628" s="17" t="s">
        <v>25701</v>
      </c>
      <c r="G3628" s="3" t="s">
        <v>26379</v>
      </c>
      <c r="H3628" s="321">
        <v>1.23886639676113</v>
      </c>
    </row>
    <row r="3629" spans="1:8" ht="15.75">
      <c r="A3629" s="530">
        <v>3627</v>
      </c>
      <c r="B3629" s="348" t="s">
        <v>26418</v>
      </c>
      <c r="C3629" s="17" t="s">
        <v>3845</v>
      </c>
      <c r="D3629" s="17">
        <f t="shared" si="108"/>
        <v>2.7400000000000047</v>
      </c>
      <c r="E3629" s="349">
        <f t="shared" si="109"/>
        <v>7543.3198380566928</v>
      </c>
      <c r="F3629" s="17" t="s">
        <v>25703</v>
      </c>
      <c r="G3629" s="3" t="s">
        <v>26379</v>
      </c>
      <c r="H3629" s="321">
        <v>1.1093117408906901</v>
      </c>
    </row>
    <row r="3630" spans="1:8" ht="15.75">
      <c r="A3630" s="530">
        <v>3628</v>
      </c>
      <c r="B3630" s="348" t="s">
        <v>26419</v>
      </c>
      <c r="C3630" s="17" t="s">
        <v>3845</v>
      </c>
      <c r="D3630" s="17">
        <f t="shared" si="108"/>
        <v>2.4700000000000002</v>
      </c>
      <c r="E3630" s="349">
        <f t="shared" si="109"/>
        <v>6800</v>
      </c>
      <c r="F3630" s="17" t="s">
        <v>25705</v>
      </c>
      <c r="G3630" s="3" t="s">
        <v>26379</v>
      </c>
      <c r="H3630" s="321">
        <v>1</v>
      </c>
    </row>
    <row r="3631" spans="1:8" ht="15.75">
      <c r="A3631" s="530">
        <v>3629</v>
      </c>
      <c r="B3631" s="348" t="s">
        <v>26420</v>
      </c>
      <c r="C3631" s="17" t="s">
        <v>3845</v>
      </c>
      <c r="D3631" s="17">
        <f t="shared" si="108"/>
        <v>2.0100000000000007</v>
      </c>
      <c r="E3631" s="349">
        <f t="shared" si="109"/>
        <v>5533.603238866398</v>
      </c>
      <c r="F3631" s="17" t="s">
        <v>25707</v>
      </c>
      <c r="G3631" s="3" t="s">
        <v>26379</v>
      </c>
      <c r="H3631" s="321">
        <v>0.81376518218623495</v>
      </c>
    </row>
    <row r="3632" spans="1:8" ht="15.75">
      <c r="A3632" s="526">
        <v>3630</v>
      </c>
      <c r="B3632" s="348" t="s">
        <v>26421</v>
      </c>
      <c r="C3632" s="17" t="s">
        <v>3845</v>
      </c>
      <c r="D3632" s="17">
        <f t="shared" si="108"/>
        <v>2.080000000000001</v>
      </c>
      <c r="E3632" s="349">
        <f t="shared" si="109"/>
        <v>5726.315789473686</v>
      </c>
      <c r="F3632" s="17" t="s">
        <v>25709</v>
      </c>
      <c r="G3632" s="3" t="s">
        <v>26379</v>
      </c>
      <c r="H3632" s="321">
        <v>0.84210526315789502</v>
      </c>
    </row>
    <row r="3633" spans="1:8" ht="15.75">
      <c r="A3633" s="530">
        <v>3631</v>
      </c>
      <c r="B3633" s="348" t="s">
        <v>16243</v>
      </c>
      <c r="C3633" s="17" t="s">
        <v>3845</v>
      </c>
      <c r="D3633" s="17">
        <f t="shared" si="108"/>
        <v>1.7200000000000006</v>
      </c>
      <c r="E3633" s="349">
        <f t="shared" si="109"/>
        <v>4735.2226720647786</v>
      </c>
      <c r="F3633" s="17" t="s">
        <v>25711</v>
      </c>
      <c r="G3633" s="3" t="s">
        <v>26379</v>
      </c>
      <c r="H3633" s="321">
        <v>0.69635627530364397</v>
      </c>
    </row>
    <row r="3634" spans="1:8" ht="15.75">
      <c r="A3634" s="530">
        <v>3632</v>
      </c>
      <c r="B3634" s="348" t="s">
        <v>26422</v>
      </c>
      <c r="C3634" s="17" t="s">
        <v>22996</v>
      </c>
      <c r="D3634" s="17">
        <f t="shared" si="108"/>
        <v>4.9400000000000004</v>
      </c>
      <c r="E3634" s="349">
        <f t="shared" si="109"/>
        <v>13600</v>
      </c>
      <c r="F3634" s="17" t="s">
        <v>25713</v>
      </c>
      <c r="G3634" s="3" t="s">
        <v>26379</v>
      </c>
      <c r="H3634" s="321">
        <v>2</v>
      </c>
    </row>
    <row r="3635" spans="1:8" ht="15.75">
      <c r="A3635" s="530">
        <v>3633</v>
      </c>
      <c r="B3635" s="348" t="s">
        <v>26423</v>
      </c>
      <c r="C3635" s="17" t="s">
        <v>3845</v>
      </c>
      <c r="D3635" s="17">
        <f t="shared" si="108"/>
        <v>2.4700000000000002</v>
      </c>
      <c r="E3635" s="349">
        <f t="shared" si="109"/>
        <v>6800</v>
      </c>
      <c r="F3635" s="17" t="s">
        <v>25715</v>
      </c>
      <c r="G3635" s="3" t="s">
        <v>26379</v>
      </c>
      <c r="H3635" s="321">
        <v>1</v>
      </c>
    </row>
    <row r="3636" spans="1:8" ht="15.75">
      <c r="A3636" s="526">
        <v>3634</v>
      </c>
      <c r="B3636" s="348" t="s">
        <v>26424</v>
      </c>
      <c r="C3636" s="17" t="s">
        <v>3845</v>
      </c>
      <c r="D3636" s="17">
        <f t="shared" si="108"/>
        <v>0.96999999999999897</v>
      </c>
      <c r="E3636" s="349">
        <f t="shared" si="109"/>
        <v>2670.4453441295514</v>
      </c>
      <c r="F3636" s="17" t="s">
        <v>25717</v>
      </c>
      <c r="G3636" s="3" t="s">
        <v>26379</v>
      </c>
      <c r="H3636" s="321">
        <v>0.39271255060728699</v>
      </c>
    </row>
    <row r="3637" spans="1:8" ht="15.75">
      <c r="A3637" s="530">
        <v>3635</v>
      </c>
      <c r="B3637" s="348" t="s">
        <v>26425</v>
      </c>
      <c r="C3637" s="17" t="s">
        <v>22996</v>
      </c>
      <c r="D3637" s="17">
        <f t="shared" si="108"/>
        <v>4.9400000000000004</v>
      </c>
      <c r="E3637" s="349">
        <f t="shared" si="109"/>
        <v>13600</v>
      </c>
      <c r="F3637" s="17" t="s">
        <v>25719</v>
      </c>
      <c r="G3637" s="3" t="s">
        <v>26379</v>
      </c>
      <c r="H3637" s="321">
        <v>2</v>
      </c>
    </row>
    <row r="3638" spans="1:8" ht="15.75">
      <c r="A3638" s="530">
        <v>3636</v>
      </c>
      <c r="B3638" s="348" t="s">
        <v>26426</v>
      </c>
      <c r="C3638" s="17" t="s">
        <v>3845</v>
      </c>
      <c r="D3638" s="17">
        <f t="shared" si="108"/>
        <v>3.6299999999999892</v>
      </c>
      <c r="E3638" s="349">
        <f t="shared" si="109"/>
        <v>9993.5222672064483</v>
      </c>
      <c r="F3638" s="17" t="s">
        <v>25721</v>
      </c>
      <c r="G3638" s="3" t="s">
        <v>26379</v>
      </c>
      <c r="H3638" s="321">
        <v>1.4696356275303599</v>
      </c>
    </row>
    <row r="3639" spans="1:8" ht="15.75">
      <c r="A3639" s="530">
        <v>3637</v>
      </c>
      <c r="B3639" s="348" t="s">
        <v>21978</v>
      </c>
      <c r="C3639" s="17" t="s">
        <v>3845</v>
      </c>
      <c r="D3639" s="17">
        <f t="shared" si="108"/>
        <v>3.5800000000000072</v>
      </c>
      <c r="E3639" s="349">
        <f t="shared" si="109"/>
        <v>9855.8704453441478</v>
      </c>
      <c r="F3639" s="17" t="s">
        <v>25723</v>
      </c>
      <c r="G3639" s="3" t="s">
        <v>26379</v>
      </c>
      <c r="H3639" s="321">
        <v>1.4493927125506101</v>
      </c>
    </row>
    <row r="3640" spans="1:8" ht="15.75">
      <c r="A3640" s="526">
        <v>3638</v>
      </c>
      <c r="B3640" s="348" t="s">
        <v>26427</v>
      </c>
      <c r="C3640" s="17" t="s">
        <v>3845</v>
      </c>
      <c r="D3640" s="17">
        <f t="shared" si="108"/>
        <v>3.6799999999999966</v>
      </c>
      <c r="E3640" s="349">
        <f t="shared" si="109"/>
        <v>10131.174089068816</v>
      </c>
      <c r="F3640" s="17" t="s">
        <v>25725</v>
      </c>
      <c r="G3640" s="3" t="s">
        <v>26379</v>
      </c>
      <c r="H3640" s="321">
        <v>1.48987854251012</v>
      </c>
    </row>
    <row r="3641" spans="1:8" ht="15.75">
      <c r="A3641" s="530">
        <v>3639</v>
      </c>
      <c r="B3641" s="348" t="s">
        <v>24462</v>
      </c>
      <c r="C3641" s="17" t="s">
        <v>3845</v>
      </c>
      <c r="D3641" s="17">
        <f t="shared" si="108"/>
        <v>2.8299999999999974</v>
      </c>
      <c r="E3641" s="349">
        <f t="shared" si="109"/>
        <v>7791.0931174089001</v>
      </c>
      <c r="F3641" s="17" t="s">
        <v>25727</v>
      </c>
      <c r="G3641" s="3" t="s">
        <v>26379</v>
      </c>
      <c r="H3641" s="321">
        <v>1.1457489878542499</v>
      </c>
    </row>
    <row r="3642" spans="1:8" ht="15.75">
      <c r="A3642" s="530">
        <v>3640</v>
      </c>
      <c r="B3642" s="348" t="s">
        <v>26009</v>
      </c>
      <c r="C3642" s="17" t="s">
        <v>3845</v>
      </c>
      <c r="D3642" s="17">
        <f t="shared" si="108"/>
        <v>0.84000000000000008</v>
      </c>
      <c r="E3642" s="349">
        <f t="shared" si="109"/>
        <v>2312.5506072874491</v>
      </c>
      <c r="F3642" s="17" t="s">
        <v>25729</v>
      </c>
      <c r="G3642" s="3" t="s">
        <v>26379</v>
      </c>
      <c r="H3642" s="321">
        <v>0.34008097165991902</v>
      </c>
    </row>
    <row r="3643" spans="1:8" ht="15.75">
      <c r="A3643" s="530">
        <v>3641</v>
      </c>
      <c r="B3643" s="348" t="s">
        <v>26428</v>
      </c>
      <c r="C3643" s="17" t="s">
        <v>3845</v>
      </c>
      <c r="D3643" s="17">
        <f t="shared" si="108"/>
        <v>1.1000000000000005</v>
      </c>
      <c r="E3643" s="349">
        <f t="shared" si="109"/>
        <v>3028.3400809716609</v>
      </c>
      <c r="F3643" s="17" t="s">
        <v>25731</v>
      </c>
      <c r="G3643" s="3" t="s">
        <v>26379</v>
      </c>
      <c r="H3643" s="321">
        <v>0.44534412955465602</v>
      </c>
    </row>
    <row r="3644" spans="1:8" ht="15.75">
      <c r="A3644" s="526">
        <v>3642</v>
      </c>
      <c r="B3644" s="348" t="s">
        <v>26429</v>
      </c>
      <c r="C3644" s="17" t="s">
        <v>3845</v>
      </c>
      <c r="D3644" s="17">
        <f t="shared" si="108"/>
        <v>2.0199999999999996</v>
      </c>
      <c r="E3644" s="349">
        <f t="shared" si="109"/>
        <v>5561.1336032388645</v>
      </c>
      <c r="F3644" s="17" t="s">
        <v>25733</v>
      </c>
      <c r="G3644" s="3" t="s">
        <v>26379</v>
      </c>
      <c r="H3644" s="321">
        <v>0.81781376518218596</v>
      </c>
    </row>
    <row r="3645" spans="1:8" ht="15.75">
      <c r="A3645" s="530">
        <v>3643</v>
      </c>
      <c r="B3645" s="348" t="s">
        <v>26430</v>
      </c>
      <c r="C3645" s="17" t="s">
        <v>3845</v>
      </c>
      <c r="D3645" s="17">
        <f t="shared" si="108"/>
        <v>0.98999999999999944</v>
      </c>
      <c r="E3645" s="349">
        <f t="shared" si="109"/>
        <v>2725.506072874492</v>
      </c>
      <c r="F3645" s="17" t="s">
        <v>25735</v>
      </c>
      <c r="G3645" s="3" t="s">
        <v>26379</v>
      </c>
      <c r="H3645" s="321">
        <v>0.40080971659919001</v>
      </c>
    </row>
    <row r="3646" spans="1:8" ht="15.75">
      <c r="A3646" s="530">
        <v>3644</v>
      </c>
      <c r="B3646" s="348" t="s">
        <v>26431</v>
      </c>
      <c r="C3646" s="17" t="s">
        <v>22996</v>
      </c>
      <c r="D3646" s="17">
        <f t="shared" si="108"/>
        <v>4.9400000000000004</v>
      </c>
      <c r="E3646" s="349">
        <f t="shared" si="109"/>
        <v>13600</v>
      </c>
      <c r="F3646" s="17" t="s">
        <v>25737</v>
      </c>
      <c r="G3646" s="3" t="s">
        <v>26379</v>
      </c>
      <c r="H3646" s="321">
        <v>2</v>
      </c>
    </row>
    <row r="3647" spans="1:8" ht="15.75">
      <c r="A3647" s="530">
        <v>3645</v>
      </c>
      <c r="B3647" s="348" t="s">
        <v>26432</v>
      </c>
      <c r="C3647" s="17" t="s">
        <v>3845</v>
      </c>
      <c r="D3647" s="17">
        <f t="shared" si="108"/>
        <v>1.2200000000000004</v>
      </c>
      <c r="E3647" s="349">
        <f t="shared" si="109"/>
        <v>3358.7044534412962</v>
      </c>
      <c r="F3647" s="17" t="s">
        <v>23394</v>
      </c>
      <c r="G3647" s="3" t="s">
        <v>26379</v>
      </c>
      <c r="H3647" s="325">
        <v>0.49392712550607298</v>
      </c>
    </row>
    <row r="3648" spans="1:8" ht="15.75">
      <c r="A3648" s="526">
        <v>3646</v>
      </c>
      <c r="B3648" s="348" t="s">
        <v>26433</v>
      </c>
      <c r="C3648" s="17" t="s">
        <v>22996</v>
      </c>
      <c r="D3648" s="17">
        <f t="shared" si="108"/>
        <v>4.9400000000000004</v>
      </c>
      <c r="E3648" s="349">
        <f t="shared" si="109"/>
        <v>13600</v>
      </c>
      <c r="F3648" s="17" t="s">
        <v>25741</v>
      </c>
      <c r="G3648" s="3" t="s">
        <v>26379</v>
      </c>
      <c r="H3648" s="321">
        <v>2</v>
      </c>
    </row>
    <row r="3649" spans="1:8" ht="15.75">
      <c r="A3649" s="530">
        <v>3647</v>
      </c>
      <c r="B3649" s="348" t="s">
        <v>26434</v>
      </c>
      <c r="C3649" s="17" t="s">
        <v>3845</v>
      </c>
      <c r="D3649" s="17">
        <f t="shared" si="108"/>
        <v>1.7799999999999996</v>
      </c>
      <c r="E3649" s="349">
        <f t="shared" si="109"/>
        <v>4900.4048582995938</v>
      </c>
      <c r="F3649" s="17" t="s">
        <v>25743</v>
      </c>
      <c r="G3649" s="3" t="s">
        <v>26379</v>
      </c>
      <c r="H3649" s="321">
        <v>0.72064777327935203</v>
      </c>
    </row>
    <row r="3650" spans="1:8" ht="15.75">
      <c r="A3650" s="530">
        <v>3648</v>
      </c>
      <c r="B3650" s="348" t="s">
        <v>26435</v>
      </c>
      <c r="C3650" s="17" t="s">
        <v>3845</v>
      </c>
      <c r="D3650" s="17">
        <f t="shared" si="108"/>
        <v>1.9300000000000013</v>
      </c>
      <c r="E3650" s="349">
        <f t="shared" si="109"/>
        <v>5313.3603238866426</v>
      </c>
      <c r="F3650" s="17" t="s">
        <v>25745</v>
      </c>
      <c r="G3650" s="3" t="s">
        <v>26379</v>
      </c>
      <c r="H3650" s="321">
        <v>0.78137651821862397</v>
      </c>
    </row>
    <row r="3651" spans="1:8" ht="15.75">
      <c r="A3651" s="530">
        <v>3649</v>
      </c>
      <c r="B3651" s="348" t="s">
        <v>26436</v>
      </c>
      <c r="C3651" s="17" t="s">
        <v>3845</v>
      </c>
      <c r="D3651" s="17">
        <f t="shared" si="108"/>
        <v>3.5100000000000069</v>
      </c>
      <c r="E3651" s="349">
        <f t="shared" si="109"/>
        <v>9663.1578947368598</v>
      </c>
      <c r="F3651" s="17" t="s">
        <v>25747</v>
      </c>
      <c r="G3651" s="3" t="s">
        <v>26379</v>
      </c>
      <c r="H3651" s="321">
        <v>1.42105263157895</v>
      </c>
    </row>
    <row r="3652" spans="1:8" ht="15.75">
      <c r="A3652" s="526">
        <v>3650</v>
      </c>
      <c r="B3652" s="348" t="s">
        <v>26437</v>
      </c>
      <c r="C3652" s="17" t="s">
        <v>3845</v>
      </c>
      <c r="D3652" s="17">
        <f t="shared" si="108"/>
        <v>1.2999999999999994</v>
      </c>
      <c r="E3652" s="349">
        <f t="shared" si="109"/>
        <v>3578.9473684210511</v>
      </c>
      <c r="F3652" s="17" t="s">
        <v>25749</v>
      </c>
      <c r="G3652" s="3" t="s">
        <v>26379</v>
      </c>
      <c r="H3652" s="321">
        <v>0.52631578947368396</v>
      </c>
    </row>
    <row r="3653" spans="1:8" ht="15.75">
      <c r="A3653" s="530">
        <v>3651</v>
      </c>
      <c r="B3653" s="348" t="s">
        <v>26399</v>
      </c>
      <c r="C3653" s="17" t="s">
        <v>3845</v>
      </c>
      <c r="D3653" s="17">
        <f t="shared" ref="D3653:D3716" si="110">H3653*2.47</f>
        <v>2.16</v>
      </c>
      <c r="E3653" s="349">
        <f t="shared" si="109"/>
        <v>5946.5587044534404</v>
      </c>
      <c r="F3653" s="17" t="s">
        <v>25751</v>
      </c>
      <c r="G3653" s="3" t="s">
        <v>26379</v>
      </c>
      <c r="H3653" s="321">
        <v>0.874493927125506</v>
      </c>
    </row>
    <row r="3654" spans="1:8" ht="15.75">
      <c r="A3654" s="530">
        <v>3652</v>
      </c>
      <c r="B3654" s="348" t="s">
        <v>26438</v>
      </c>
      <c r="C3654" s="17" t="s">
        <v>22996</v>
      </c>
      <c r="D3654" s="17">
        <f t="shared" si="110"/>
        <v>4.9400000000000004</v>
      </c>
      <c r="E3654" s="349">
        <f t="shared" si="109"/>
        <v>13600</v>
      </c>
      <c r="F3654" s="17" t="s">
        <v>25753</v>
      </c>
      <c r="G3654" s="3" t="s">
        <v>26379</v>
      </c>
      <c r="H3654" s="321">
        <v>2</v>
      </c>
    </row>
    <row r="3655" spans="1:8" ht="15.75">
      <c r="A3655" s="530">
        <v>3653</v>
      </c>
      <c r="B3655" s="348" t="s">
        <v>26439</v>
      </c>
      <c r="C3655" s="17" t="s">
        <v>3845</v>
      </c>
      <c r="D3655" s="17">
        <f t="shared" si="110"/>
        <v>3.5399999999999965</v>
      </c>
      <c r="E3655" s="349">
        <f t="shared" si="109"/>
        <v>9745.7489878542401</v>
      </c>
      <c r="F3655" s="17" t="s">
        <v>25755</v>
      </c>
      <c r="G3655" s="3" t="s">
        <v>26379</v>
      </c>
      <c r="H3655" s="321">
        <v>1.4331983805668</v>
      </c>
    </row>
    <row r="3656" spans="1:8" ht="15.75">
      <c r="A3656" s="526">
        <v>3654</v>
      </c>
      <c r="B3656" s="348" t="s">
        <v>26440</v>
      </c>
      <c r="C3656" s="17" t="s">
        <v>3845</v>
      </c>
      <c r="D3656" s="17">
        <f t="shared" si="110"/>
        <v>3.0599999999999912</v>
      </c>
      <c r="E3656" s="349">
        <f t="shared" si="109"/>
        <v>8424.2914979756843</v>
      </c>
      <c r="F3656" s="17" t="s">
        <v>26230</v>
      </c>
      <c r="G3656" s="3" t="s">
        <v>26379</v>
      </c>
      <c r="H3656" s="321">
        <v>1.23886639676113</v>
      </c>
    </row>
    <row r="3657" spans="1:8" ht="15.75">
      <c r="A3657" s="530">
        <v>3655</v>
      </c>
      <c r="B3657" s="348" t="s">
        <v>26441</v>
      </c>
      <c r="C3657" s="17" t="s">
        <v>3845</v>
      </c>
      <c r="D3657" s="17">
        <f t="shared" si="110"/>
        <v>2.3200000000000007</v>
      </c>
      <c r="E3657" s="349">
        <f t="shared" si="109"/>
        <v>6387.0445344129566</v>
      </c>
      <c r="F3657" s="17" t="s">
        <v>25757</v>
      </c>
      <c r="G3657" s="3" t="s">
        <v>26379</v>
      </c>
      <c r="H3657" s="321">
        <v>0.93927125506072895</v>
      </c>
    </row>
    <row r="3658" spans="1:8" ht="15.75">
      <c r="A3658" s="530">
        <v>3656</v>
      </c>
      <c r="B3658" s="348" t="s">
        <v>26442</v>
      </c>
      <c r="C3658" s="17" t="s">
        <v>22996</v>
      </c>
      <c r="D3658" s="17">
        <f t="shared" si="110"/>
        <v>4.9400000000000004</v>
      </c>
      <c r="E3658" s="349">
        <f t="shared" si="109"/>
        <v>13600</v>
      </c>
      <c r="F3658" s="17" t="s">
        <v>25759</v>
      </c>
      <c r="G3658" s="3" t="s">
        <v>26379</v>
      </c>
      <c r="H3658" s="321">
        <v>2</v>
      </c>
    </row>
    <row r="3659" spans="1:8" ht="15.75">
      <c r="A3659" s="530">
        <v>3657</v>
      </c>
      <c r="B3659" s="348" t="s">
        <v>26443</v>
      </c>
      <c r="C3659" s="17" t="s">
        <v>3845</v>
      </c>
      <c r="D3659" s="17">
        <f t="shared" si="110"/>
        <v>1.51</v>
      </c>
      <c r="E3659" s="349">
        <f t="shared" si="109"/>
        <v>4157.0850202429147</v>
      </c>
      <c r="F3659" s="17" t="s">
        <v>25761</v>
      </c>
      <c r="G3659" s="3" t="s">
        <v>26379</v>
      </c>
      <c r="H3659" s="321">
        <v>0.61133603238866396</v>
      </c>
    </row>
    <row r="3660" spans="1:8" ht="15.75">
      <c r="A3660" s="526">
        <v>3658</v>
      </c>
      <c r="B3660" s="348" t="s">
        <v>26444</v>
      </c>
      <c r="C3660" s="17" t="s">
        <v>3845</v>
      </c>
      <c r="D3660" s="17">
        <f t="shared" si="110"/>
        <v>1.159999999999999</v>
      </c>
      <c r="E3660" s="349">
        <f t="shared" si="109"/>
        <v>3193.5222672064751</v>
      </c>
      <c r="F3660" s="17" t="s">
        <v>25763</v>
      </c>
      <c r="G3660" s="3" t="s">
        <v>26379</v>
      </c>
      <c r="H3660" s="321">
        <v>0.46963562753036397</v>
      </c>
    </row>
    <row r="3661" spans="1:8" ht="15.75">
      <c r="A3661" s="530">
        <v>3659</v>
      </c>
      <c r="B3661" s="348" t="s">
        <v>26445</v>
      </c>
      <c r="C3661" s="17" t="s">
        <v>22996</v>
      </c>
      <c r="D3661" s="17">
        <f t="shared" si="110"/>
        <v>4.9400000000000004</v>
      </c>
      <c r="E3661" s="349">
        <f t="shared" si="109"/>
        <v>13600</v>
      </c>
      <c r="F3661" s="17" t="s">
        <v>25764</v>
      </c>
      <c r="G3661" s="3" t="s">
        <v>26379</v>
      </c>
      <c r="H3661" s="321">
        <v>2</v>
      </c>
    </row>
    <row r="3662" spans="1:8" ht="15.75">
      <c r="A3662" s="530">
        <v>3660</v>
      </c>
      <c r="B3662" s="572" t="s">
        <v>26446</v>
      </c>
      <c r="C3662" s="17" t="s">
        <v>22996</v>
      </c>
      <c r="D3662" s="17">
        <f t="shared" si="110"/>
        <v>4.9400000000000004</v>
      </c>
      <c r="E3662" s="350">
        <f t="shared" si="109"/>
        <v>13600</v>
      </c>
      <c r="F3662" s="17" t="s">
        <v>25766</v>
      </c>
      <c r="G3662" s="3" t="s">
        <v>26379</v>
      </c>
      <c r="H3662" s="321">
        <v>2</v>
      </c>
    </row>
    <row r="3663" spans="1:8" ht="15.75">
      <c r="A3663" s="530">
        <v>3661</v>
      </c>
      <c r="B3663" s="348" t="s">
        <v>26447</v>
      </c>
      <c r="C3663" s="17" t="s">
        <v>3845</v>
      </c>
      <c r="D3663" s="17">
        <f t="shared" si="110"/>
        <v>3.5700000000000105</v>
      </c>
      <c r="E3663" s="349">
        <f t="shared" si="109"/>
        <v>9828.3400809716877</v>
      </c>
      <c r="F3663" s="17" t="s">
        <v>25768</v>
      </c>
      <c r="G3663" s="3" t="s">
        <v>26379</v>
      </c>
      <c r="H3663" s="321">
        <v>1.4453441295546601</v>
      </c>
    </row>
    <row r="3664" spans="1:8" ht="15.75">
      <c r="A3664" s="526">
        <v>3662</v>
      </c>
      <c r="B3664" s="348" t="s">
        <v>26448</v>
      </c>
      <c r="C3664" s="17" t="s">
        <v>3845</v>
      </c>
      <c r="D3664" s="17">
        <f t="shared" si="110"/>
        <v>3.8100000000000005</v>
      </c>
      <c r="E3664" s="349">
        <f t="shared" si="109"/>
        <v>10489.068825910932</v>
      </c>
      <c r="F3664" s="17" t="s">
        <v>26239</v>
      </c>
      <c r="G3664" s="3" t="s">
        <v>26379</v>
      </c>
      <c r="H3664" s="321">
        <v>1.5425101214574899</v>
      </c>
    </row>
    <row r="3665" spans="1:8" ht="15.75">
      <c r="A3665" s="530">
        <v>3663</v>
      </c>
      <c r="B3665" s="348" t="s">
        <v>12343</v>
      </c>
      <c r="C3665" s="17" t="s">
        <v>3845</v>
      </c>
      <c r="D3665" s="17">
        <f t="shared" si="110"/>
        <v>3.8899999999999975</v>
      </c>
      <c r="E3665" s="349">
        <f t="shared" si="109"/>
        <v>10709.31174089068</v>
      </c>
      <c r="F3665" s="17" t="s">
        <v>25771</v>
      </c>
      <c r="G3665" s="3" t="s">
        <v>26379</v>
      </c>
      <c r="H3665" s="321">
        <v>1.5748987854251</v>
      </c>
    </row>
    <row r="3666" spans="1:8" ht="15.75">
      <c r="A3666" s="530">
        <v>3664</v>
      </c>
      <c r="B3666" s="348" t="s">
        <v>17778</v>
      </c>
      <c r="C3666" s="17" t="s">
        <v>22996</v>
      </c>
      <c r="D3666" s="17">
        <f t="shared" si="110"/>
        <v>4.9400000000000004</v>
      </c>
      <c r="E3666" s="349">
        <f t="shared" si="109"/>
        <v>13600</v>
      </c>
      <c r="F3666" s="17" t="s">
        <v>25774</v>
      </c>
      <c r="G3666" s="3" t="s">
        <v>26379</v>
      </c>
      <c r="H3666" s="321">
        <v>2</v>
      </c>
    </row>
    <row r="3667" spans="1:8" ht="15.75">
      <c r="A3667" s="530">
        <v>3665</v>
      </c>
      <c r="B3667" s="348" t="s">
        <v>26449</v>
      </c>
      <c r="C3667" s="17" t="s">
        <v>3845</v>
      </c>
      <c r="D3667" s="17">
        <f t="shared" si="110"/>
        <v>2.4799999999999969</v>
      </c>
      <c r="E3667" s="349">
        <f t="shared" si="109"/>
        <v>6827.5303643724601</v>
      </c>
      <c r="F3667" s="17" t="s">
        <v>25776</v>
      </c>
      <c r="G3667" s="3" t="s">
        <v>26379</v>
      </c>
      <c r="H3667" s="321">
        <v>1.00404858299595</v>
      </c>
    </row>
    <row r="3668" spans="1:8" ht="15.75">
      <c r="A3668" s="526">
        <v>3666</v>
      </c>
      <c r="B3668" s="348" t="s">
        <v>23163</v>
      </c>
      <c r="C3668" s="17" t="s">
        <v>3845</v>
      </c>
      <c r="D3668" s="17">
        <f t="shared" si="110"/>
        <v>2.2700000000000009</v>
      </c>
      <c r="E3668" s="349">
        <f t="shared" si="109"/>
        <v>6249.3927125506098</v>
      </c>
      <c r="F3668" s="17" t="s">
        <v>25778</v>
      </c>
      <c r="G3668" s="3" t="s">
        <v>26379</v>
      </c>
      <c r="H3668" s="321">
        <v>0.91902834008097201</v>
      </c>
    </row>
    <row r="3669" spans="1:8" ht="15.75">
      <c r="A3669" s="530">
        <v>3667</v>
      </c>
      <c r="B3669" s="348" t="s">
        <v>26450</v>
      </c>
      <c r="C3669" s="17" t="s">
        <v>3845</v>
      </c>
      <c r="D3669" s="17">
        <f t="shared" si="110"/>
        <v>3.2799999999999883</v>
      </c>
      <c r="E3669" s="349">
        <f t="shared" si="109"/>
        <v>9029.9595141700083</v>
      </c>
      <c r="F3669" s="17" t="s">
        <v>25780</v>
      </c>
      <c r="G3669" s="3" t="s">
        <v>26379</v>
      </c>
      <c r="H3669" s="321">
        <v>1.32793522267206</v>
      </c>
    </row>
    <row r="3670" spans="1:8" ht="15.75">
      <c r="A3670" s="530">
        <v>3668</v>
      </c>
      <c r="B3670" s="348" t="s">
        <v>23165</v>
      </c>
      <c r="C3670" s="17" t="s">
        <v>22996</v>
      </c>
      <c r="D3670" s="17">
        <f t="shared" si="110"/>
        <v>4.9400000000000004</v>
      </c>
      <c r="E3670" s="349">
        <f t="shared" si="109"/>
        <v>13600</v>
      </c>
      <c r="F3670" s="17" t="s">
        <v>26245</v>
      </c>
      <c r="G3670" s="3" t="s">
        <v>26379</v>
      </c>
      <c r="H3670" s="321">
        <v>2</v>
      </c>
    </row>
    <row r="3671" spans="1:8" ht="15.75">
      <c r="A3671" s="530">
        <v>3669</v>
      </c>
      <c r="B3671" s="348" t="s">
        <v>26451</v>
      </c>
      <c r="C3671" s="17" t="s">
        <v>22996</v>
      </c>
      <c r="D3671" s="17">
        <f t="shared" si="110"/>
        <v>4.9400000000000004</v>
      </c>
      <c r="E3671" s="349">
        <f t="shared" si="109"/>
        <v>13600</v>
      </c>
      <c r="F3671" s="17" t="s">
        <v>25783</v>
      </c>
      <c r="G3671" s="3" t="s">
        <v>26379</v>
      </c>
      <c r="H3671" s="321">
        <v>2</v>
      </c>
    </row>
    <row r="3672" spans="1:8" ht="15.75">
      <c r="A3672" s="526">
        <v>3670</v>
      </c>
      <c r="B3672" s="348" t="s">
        <v>26452</v>
      </c>
      <c r="C3672" s="17" t="s">
        <v>3845</v>
      </c>
      <c r="D3672" s="17">
        <f t="shared" si="110"/>
        <v>2.0199999999999996</v>
      </c>
      <c r="E3672" s="349">
        <f t="shared" si="109"/>
        <v>5561.1336032388645</v>
      </c>
      <c r="F3672" s="17" t="s">
        <v>25785</v>
      </c>
      <c r="G3672" s="3" t="s">
        <v>26379</v>
      </c>
      <c r="H3672" s="321">
        <v>0.81781376518218596</v>
      </c>
    </row>
    <row r="3673" spans="1:8" ht="15.75">
      <c r="A3673" s="530">
        <v>3671</v>
      </c>
      <c r="B3673" s="348" t="s">
        <v>26453</v>
      </c>
      <c r="C3673" s="17" t="s">
        <v>3845</v>
      </c>
      <c r="D3673" s="17">
        <f t="shared" si="110"/>
        <v>4.7200000000000033</v>
      </c>
      <c r="E3673" s="349">
        <f t="shared" si="109"/>
        <v>12994.331983805676</v>
      </c>
      <c r="F3673" s="17" t="s">
        <v>25787</v>
      </c>
      <c r="G3673" s="3" t="s">
        <v>26379</v>
      </c>
      <c r="H3673" s="321">
        <v>1.91093117408907</v>
      </c>
    </row>
    <row r="3674" spans="1:8" ht="15.75">
      <c r="A3674" s="530">
        <v>3672</v>
      </c>
      <c r="B3674" s="348" t="s">
        <v>26454</v>
      </c>
      <c r="C3674" s="17" t="s">
        <v>22996</v>
      </c>
      <c r="D3674" s="17">
        <f t="shared" si="110"/>
        <v>4.9400000000000004</v>
      </c>
      <c r="E3674" s="349">
        <f t="shared" si="109"/>
        <v>13600</v>
      </c>
      <c r="F3674" s="17" t="s">
        <v>25789</v>
      </c>
      <c r="G3674" s="3" t="s">
        <v>26379</v>
      </c>
      <c r="H3674" s="321">
        <v>2</v>
      </c>
    </row>
    <row r="3675" spans="1:8" ht="15.75">
      <c r="A3675" s="530">
        <v>3673</v>
      </c>
      <c r="B3675" s="348" t="s">
        <v>26455</v>
      </c>
      <c r="C3675" s="17" t="s">
        <v>3845</v>
      </c>
      <c r="D3675" s="17">
        <f t="shared" si="110"/>
        <v>2.0600000000000005</v>
      </c>
      <c r="E3675" s="349">
        <f t="shared" si="109"/>
        <v>5671.2550607287458</v>
      </c>
      <c r="F3675" s="17" t="s">
        <v>25791</v>
      </c>
      <c r="G3675" s="3" t="s">
        <v>26379</v>
      </c>
      <c r="H3675" s="321">
        <v>0.834008097165992</v>
      </c>
    </row>
    <row r="3676" spans="1:8" ht="15.75">
      <c r="A3676" s="526">
        <v>3674</v>
      </c>
      <c r="B3676" s="348" t="s">
        <v>26456</v>
      </c>
      <c r="C3676" s="17" t="s">
        <v>3845</v>
      </c>
      <c r="D3676" s="17">
        <f t="shared" si="110"/>
        <v>4.3999999999999924</v>
      </c>
      <c r="E3676" s="349">
        <f t="shared" si="109"/>
        <v>12113.360323886616</v>
      </c>
      <c r="F3676" s="17" t="s">
        <v>25793</v>
      </c>
      <c r="G3676" s="3" t="s">
        <v>26379</v>
      </c>
      <c r="H3676" s="321">
        <v>1.7813765182186201</v>
      </c>
    </row>
    <row r="3677" spans="1:8" ht="15.75">
      <c r="A3677" s="530">
        <v>3675</v>
      </c>
      <c r="B3677" s="348" t="s">
        <v>26457</v>
      </c>
      <c r="C3677" s="17" t="s">
        <v>3845</v>
      </c>
      <c r="D3677" s="17">
        <f t="shared" si="110"/>
        <v>1.7799999999999996</v>
      </c>
      <c r="E3677" s="349">
        <f t="shared" si="109"/>
        <v>4900.4048582995938</v>
      </c>
      <c r="F3677" s="17" t="s">
        <v>25795</v>
      </c>
      <c r="G3677" s="3" t="s">
        <v>26379</v>
      </c>
      <c r="H3677" s="321">
        <v>0.72064777327935203</v>
      </c>
    </row>
    <row r="3678" spans="1:8" ht="15.75">
      <c r="A3678" s="530">
        <v>3676</v>
      </c>
      <c r="B3678" s="348" t="s">
        <v>26458</v>
      </c>
      <c r="C3678" s="17" t="s">
        <v>22996</v>
      </c>
      <c r="D3678" s="17">
        <f t="shared" si="110"/>
        <v>4.9400000000000004</v>
      </c>
      <c r="E3678" s="349">
        <f t="shared" si="109"/>
        <v>13600</v>
      </c>
      <c r="F3678" s="17" t="s">
        <v>25797</v>
      </c>
      <c r="G3678" s="3" t="s">
        <v>26379</v>
      </c>
      <c r="H3678" s="321">
        <v>2</v>
      </c>
    </row>
    <row r="3679" spans="1:8" ht="15.75">
      <c r="A3679" s="530">
        <v>3677</v>
      </c>
      <c r="B3679" s="348" t="s">
        <v>26459</v>
      </c>
      <c r="C3679" s="17" t="s">
        <v>3845</v>
      </c>
      <c r="D3679" s="17">
        <f t="shared" si="110"/>
        <v>3.6799999999999966</v>
      </c>
      <c r="E3679" s="349">
        <f t="shared" si="109"/>
        <v>10131.174089068816</v>
      </c>
      <c r="F3679" s="17" t="s">
        <v>25799</v>
      </c>
      <c r="G3679" s="3" t="s">
        <v>26379</v>
      </c>
      <c r="H3679" s="321">
        <v>1.48987854251012</v>
      </c>
    </row>
    <row r="3680" spans="1:8" ht="15.75">
      <c r="A3680" s="526">
        <v>3678</v>
      </c>
      <c r="B3680" s="348" t="s">
        <v>26460</v>
      </c>
      <c r="C3680" s="17" t="s">
        <v>22996</v>
      </c>
      <c r="D3680" s="17">
        <f t="shared" si="110"/>
        <v>4.9400000000000004</v>
      </c>
      <c r="E3680" s="349">
        <f t="shared" si="109"/>
        <v>13600</v>
      </c>
      <c r="F3680" s="17" t="s">
        <v>25800</v>
      </c>
      <c r="G3680" s="3" t="s">
        <v>26379</v>
      </c>
      <c r="H3680" s="321">
        <v>2</v>
      </c>
    </row>
    <row r="3681" spans="1:8" ht="15.75">
      <c r="A3681" s="530">
        <v>3679</v>
      </c>
      <c r="B3681" s="348" t="s">
        <v>26461</v>
      </c>
      <c r="C3681" s="17" t="s">
        <v>22996</v>
      </c>
      <c r="D3681" s="17">
        <f t="shared" si="110"/>
        <v>4.9400000000000004</v>
      </c>
      <c r="E3681" s="349">
        <f t="shared" si="109"/>
        <v>13600</v>
      </c>
      <c r="F3681" s="17" t="s">
        <v>25802</v>
      </c>
      <c r="G3681" s="3" t="s">
        <v>26379</v>
      </c>
      <c r="H3681" s="321">
        <v>2</v>
      </c>
    </row>
    <row r="3682" spans="1:8" ht="15.75">
      <c r="A3682" s="530">
        <v>3680</v>
      </c>
      <c r="B3682" s="348" t="s">
        <v>26462</v>
      </c>
      <c r="C3682" s="17" t="s">
        <v>3845</v>
      </c>
      <c r="D3682" s="17">
        <f t="shared" si="110"/>
        <v>2.3799999999999994</v>
      </c>
      <c r="E3682" s="349">
        <f t="shared" si="109"/>
        <v>6552.2267206477718</v>
      </c>
      <c r="F3682" s="17" t="s">
        <v>25804</v>
      </c>
      <c r="G3682" s="3" t="s">
        <v>26379</v>
      </c>
      <c r="H3682" s="321">
        <v>0.96356275303643701</v>
      </c>
    </row>
    <row r="3683" spans="1:8" ht="15.75">
      <c r="A3683" s="530">
        <v>3681</v>
      </c>
      <c r="B3683" s="348" t="s">
        <v>26463</v>
      </c>
      <c r="C3683" s="17" t="s">
        <v>3845</v>
      </c>
      <c r="D3683" s="17">
        <f t="shared" si="110"/>
        <v>0.72999999999999898</v>
      </c>
      <c r="E3683" s="349">
        <f t="shared" si="109"/>
        <v>2009.7165991902805</v>
      </c>
      <c r="F3683" s="17" t="s">
        <v>25806</v>
      </c>
      <c r="G3683" s="3" t="s">
        <v>26379</v>
      </c>
      <c r="H3683" s="321">
        <v>0.29554655870445301</v>
      </c>
    </row>
    <row r="3684" spans="1:8" ht="15.75">
      <c r="A3684" s="526">
        <v>3682</v>
      </c>
      <c r="B3684" s="348" t="s">
        <v>26464</v>
      </c>
      <c r="C3684" s="17" t="s">
        <v>3845</v>
      </c>
      <c r="D3684" s="17">
        <f t="shared" si="110"/>
        <v>0.19999999999999993</v>
      </c>
      <c r="E3684" s="349">
        <f t="shared" si="109"/>
        <v>550.6072874493924</v>
      </c>
      <c r="F3684" s="17" t="s">
        <v>25807</v>
      </c>
      <c r="G3684" s="3" t="s">
        <v>26379</v>
      </c>
      <c r="H3684" s="321">
        <v>8.0971659919028299E-2</v>
      </c>
    </row>
    <row r="3685" spans="1:8" ht="15.75">
      <c r="A3685" s="530">
        <v>3683</v>
      </c>
      <c r="B3685" s="348" t="s">
        <v>26465</v>
      </c>
      <c r="C3685" s="17" t="s">
        <v>3845</v>
      </c>
      <c r="D3685" s="17">
        <f t="shared" si="110"/>
        <v>2.5599999999999938</v>
      </c>
      <c r="E3685" s="349">
        <f t="shared" si="109"/>
        <v>7047.7732793522091</v>
      </c>
      <c r="F3685" s="17" t="s">
        <v>25809</v>
      </c>
      <c r="G3685" s="3" t="s">
        <v>26379</v>
      </c>
      <c r="H3685" s="321">
        <v>1.0364372469635601</v>
      </c>
    </row>
    <row r="3686" spans="1:8" ht="15.75">
      <c r="A3686" s="530">
        <v>3684</v>
      </c>
      <c r="B3686" s="348" t="s">
        <v>26466</v>
      </c>
      <c r="C3686" s="17" t="s">
        <v>22996</v>
      </c>
      <c r="D3686" s="17">
        <f t="shared" si="110"/>
        <v>4.9400000000000004</v>
      </c>
      <c r="E3686" s="349">
        <f t="shared" si="109"/>
        <v>13600</v>
      </c>
      <c r="F3686" s="17" t="s">
        <v>25811</v>
      </c>
      <c r="G3686" s="3" t="s">
        <v>26379</v>
      </c>
      <c r="H3686" s="321">
        <v>2</v>
      </c>
    </row>
    <row r="3687" spans="1:8" ht="15.75">
      <c r="A3687" s="530">
        <v>3685</v>
      </c>
      <c r="B3687" s="348" t="s">
        <v>21892</v>
      </c>
      <c r="C3687" s="17" t="s">
        <v>3845</v>
      </c>
      <c r="D3687" s="17">
        <f t="shared" si="110"/>
        <v>1.1900000000000011</v>
      </c>
      <c r="E3687" s="349">
        <f t="shared" si="109"/>
        <v>3276.1133603238891</v>
      </c>
      <c r="F3687" s="17" t="s">
        <v>25813</v>
      </c>
      <c r="G3687" s="3" t="s">
        <v>26379</v>
      </c>
      <c r="H3687" s="321">
        <v>0.48178137651821901</v>
      </c>
    </row>
    <row r="3688" spans="1:8" ht="15.75">
      <c r="A3688" s="526">
        <v>3686</v>
      </c>
      <c r="B3688" s="348" t="s">
        <v>26467</v>
      </c>
      <c r="C3688" s="17" t="s">
        <v>3845</v>
      </c>
      <c r="D3688" s="17">
        <f t="shared" si="110"/>
        <v>3.7599999999999936</v>
      </c>
      <c r="E3688" s="349">
        <f t="shared" ref="E3688:E3751" si="111">H3688*6800</f>
        <v>10351.417004048564</v>
      </c>
      <c r="F3688" s="17" t="s">
        <v>25814</v>
      </c>
      <c r="G3688" s="3" t="s">
        <v>26379</v>
      </c>
      <c r="H3688" s="321">
        <v>1.5222672064777301</v>
      </c>
    </row>
    <row r="3689" spans="1:8" ht="15.75">
      <c r="A3689" s="530">
        <v>3687</v>
      </c>
      <c r="B3689" s="348" t="s">
        <v>21830</v>
      </c>
      <c r="C3689" s="17" t="s">
        <v>3845</v>
      </c>
      <c r="D3689" s="17">
        <f t="shared" si="110"/>
        <v>3.4333</v>
      </c>
      <c r="E3689" s="349">
        <f t="shared" si="111"/>
        <v>9452</v>
      </c>
      <c r="F3689" s="17" t="s">
        <v>25816</v>
      </c>
      <c r="G3689" s="3" t="s">
        <v>26379</v>
      </c>
      <c r="H3689" s="321">
        <v>1.39</v>
      </c>
    </row>
    <row r="3690" spans="1:8" ht="15.75">
      <c r="A3690" s="530">
        <v>3688</v>
      </c>
      <c r="B3690" s="348" t="s">
        <v>26468</v>
      </c>
      <c r="C3690" s="17" t="s">
        <v>3845</v>
      </c>
      <c r="D3690" s="17">
        <f t="shared" si="110"/>
        <v>1.3699999999999999</v>
      </c>
      <c r="E3690" s="349">
        <f t="shared" si="111"/>
        <v>3771.6599190283396</v>
      </c>
      <c r="F3690" s="17" t="s">
        <v>25818</v>
      </c>
      <c r="G3690" s="3" t="s">
        <v>26379</v>
      </c>
      <c r="H3690" s="321">
        <v>0.55465587044534403</v>
      </c>
    </row>
    <row r="3691" spans="1:8" ht="15.75">
      <c r="A3691" s="530">
        <v>3689</v>
      </c>
      <c r="B3691" s="348" t="s">
        <v>26469</v>
      </c>
      <c r="C3691" s="17" t="s">
        <v>3845</v>
      </c>
      <c r="D3691" s="17">
        <f t="shared" si="110"/>
        <v>4.7200000000000033</v>
      </c>
      <c r="E3691" s="349">
        <f t="shared" si="111"/>
        <v>12994.331983805676</v>
      </c>
      <c r="F3691" s="17" t="s">
        <v>25819</v>
      </c>
      <c r="G3691" s="3" t="s">
        <v>26379</v>
      </c>
      <c r="H3691" s="321">
        <v>1.91093117408907</v>
      </c>
    </row>
    <row r="3692" spans="1:8" ht="15.75">
      <c r="A3692" s="526">
        <v>3690</v>
      </c>
      <c r="B3692" s="348" t="s">
        <v>26470</v>
      </c>
      <c r="C3692" s="17" t="s">
        <v>3845</v>
      </c>
      <c r="D3692" s="17">
        <f t="shared" si="110"/>
        <v>4.7200000000000033</v>
      </c>
      <c r="E3692" s="349">
        <f t="shared" si="111"/>
        <v>12994.331983805676</v>
      </c>
      <c r="F3692" s="17" t="s">
        <v>25821</v>
      </c>
      <c r="G3692" s="3" t="s">
        <v>26379</v>
      </c>
      <c r="H3692" s="321">
        <v>1.91093117408907</v>
      </c>
    </row>
    <row r="3693" spans="1:8" ht="15.75">
      <c r="A3693" s="530">
        <v>3691</v>
      </c>
      <c r="B3693" s="348" t="s">
        <v>26471</v>
      </c>
      <c r="C3693" s="17" t="s">
        <v>3845</v>
      </c>
      <c r="D3693" s="17">
        <f t="shared" si="110"/>
        <v>3.5100000000000069</v>
      </c>
      <c r="E3693" s="349">
        <f t="shared" si="111"/>
        <v>9663.1578947368598</v>
      </c>
      <c r="F3693" s="17" t="s">
        <v>25823</v>
      </c>
      <c r="G3693" s="3" t="s">
        <v>26379</v>
      </c>
      <c r="H3693" s="321">
        <v>1.42105263157895</v>
      </c>
    </row>
    <row r="3694" spans="1:8" ht="15.75">
      <c r="A3694" s="530">
        <v>3692</v>
      </c>
      <c r="B3694" s="348" t="s">
        <v>26472</v>
      </c>
      <c r="C3694" s="17" t="s">
        <v>3845</v>
      </c>
      <c r="D3694" s="17">
        <f t="shared" si="110"/>
        <v>0.76000000000000079</v>
      </c>
      <c r="E3694" s="349">
        <f t="shared" si="111"/>
        <v>2092.3076923076942</v>
      </c>
      <c r="F3694" s="17" t="s">
        <v>25825</v>
      </c>
      <c r="G3694" s="3" t="s">
        <v>26379</v>
      </c>
      <c r="H3694" s="321">
        <v>0.30769230769230799</v>
      </c>
    </row>
    <row r="3695" spans="1:8" ht="15.75">
      <c r="A3695" s="530">
        <v>3693</v>
      </c>
      <c r="B3695" s="348" t="s">
        <v>12009</v>
      </c>
      <c r="C3695" s="17" t="s">
        <v>3845</v>
      </c>
      <c r="D3695" s="17">
        <f t="shared" si="110"/>
        <v>0.62000000000000044</v>
      </c>
      <c r="E3695" s="349">
        <f t="shared" si="111"/>
        <v>1706.8825910931184</v>
      </c>
      <c r="F3695" s="17" t="s">
        <v>25827</v>
      </c>
      <c r="G3695" s="3" t="s">
        <v>26379</v>
      </c>
      <c r="H3695" s="321">
        <v>0.251012145748988</v>
      </c>
    </row>
    <row r="3696" spans="1:8" ht="15.75">
      <c r="A3696" s="526">
        <v>3694</v>
      </c>
      <c r="B3696" s="348" t="s">
        <v>26473</v>
      </c>
      <c r="C3696" s="17" t="s">
        <v>3845</v>
      </c>
      <c r="D3696" s="17">
        <f t="shared" si="110"/>
        <v>0.47000000000000103</v>
      </c>
      <c r="E3696" s="349">
        <f t="shared" si="111"/>
        <v>1293.9271255060758</v>
      </c>
      <c r="F3696" s="17" t="s">
        <v>25829</v>
      </c>
      <c r="G3696" s="3" t="s">
        <v>26379</v>
      </c>
      <c r="H3696" s="321">
        <v>0.19028340080971701</v>
      </c>
    </row>
    <row r="3697" spans="1:8" ht="15.75">
      <c r="A3697" s="530">
        <v>3695</v>
      </c>
      <c r="B3697" s="348" t="s">
        <v>26474</v>
      </c>
      <c r="C3697" s="17" t="s">
        <v>3845</v>
      </c>
      <c r="D3697" s="17">
        <f t="shared" si="110"/>
        <v>4.4499999999999984</v>
      </c>
      <c r="E3697" s="349">
        <f t="shared" si="111"/>
        <v>12251.012145748984</v>
      </c>
      <c r="F3697" s="17" t="s">
        <v>25830</v>
      </c>
      <c r="G3697" s="3" t="s">
        <v>26379</v>
      </c>
      <c r="H3697" s="321">
        <v>1.8016194331983799</v>
      </c>
    </row>
    <row r="3698" spans="1:8" ht="15.75">
      <c r="A3698" s="530">
        <v>3696</v>
      </c>
      <c r="B3698" s="348" t="s">
        <v>26475</v>
      </c>
      <c r="C3698" s="17" t="s">
        <v>22996</v>
      </c>
      <c r="D3698" s="17">
        <f t="shared" si="110"/>
        <v>4.9400000000000004</v>
      </c>
      <c r="E3698" s="349">
        <f t="shared" si="111"/>
        <v>13600</v>
      </c>
      <c r="F3698" s="17" t="s">
        <v>25832</v>
      </c>
      <c r="G3698" s="3" t="s">
        <v>26379</v>
      </c>
      <c r="H3698" s="321">
        <v>2</v>
      </c>
    </row>
    <row r="3699" spans="1:8" ht="15.75">
      <c r="A3699" s="530">
        <v>3697</v>
      </c>
      <c r="B3699" s="348" t="s">
        <v>26476</v>
      </c>
      <c r="C3699" s="17" t="s">
        <v>3845</v>
      </c>
      <c r="D3699" s="17">
        <f t="shared" si="110"/>
        <v>4.4099999999999886</v>
      </c>
      <c r="E3699" s="349">
        <f t="shared" si="111"/>
        <v>12140.890688259076</v>
      </c>
      <c r="F3699" s="17" t="s">
        <v>25834</v>
      </c>
      <c r="G3699" s="3" t="s">
        <v>26379</v>
      </c>
      <c r="H3699" s="321">
        <v>1.7854251012145701</v>
      </c>
    </row>
    <row r="3700" spans="1:8" ht="15.75">
      <c r="A3700" s="526">
        <v>3698</v>
      </c>
      <c r="B3700" s="348" t="s">
        <v>26477</v>
      </c>
      <c r="C3700" s="17" t="s">
        <v>3845</v>
      </c>
      <c r="D3700" s="17">
        <f t="shared" si="110"/>
        <v>3.6999999999999895</v>
      </c>
      <c r="E3700" s="350">
        <f t="shared" si="111"/>
        <v>10186.234817813736</v>
      </c>
      <c r="F3700" s="17" t="s">
        <v>23394</v>
      </c>
      <c r="G3700" s="3" t="s">
        <v>26379</v>
      </c>
      <c r="H3700" s="325">
        <v>1.49797570850202</v>
      </c>
    </row>
    <row r="3701" spans="1:8" ht="15.75">
      <c r="A3701" s="530">
        <v>3699</v>
      </c>
      <c r="B3701" s="348" t="s">
        <v>16924</v>
      </c>
      <c r="C3701" s="17" t="s">
        <v>3845</v>
      </c>
      <c r="D3701" s="17">
        <f t="shared" si="110"/>
        <v>1.8999999999999997</v>
      </c>
      <c r="E3701" s="349">
        <f t="shared" si="111"/>
        <v>5230.7692307692296</v>
      </c>
      <c r="F3701" s="17" t="s">
        <v>25837</v>
      </c>
      <c r="G3701" s="3" t="s">
        <v>26379</v>
      </c>
      <c r="H3701" s="321">
        <v>0.76923076923076905</v>
      </c>
    </row>
    <row r="3702" spans="1:8" ht="15.75">
      <c r="A3702" s="530">
        <v>3700</v>
      </c>
      <c r="B3702" s="348" t="s">
        <v>26478</v>
      </c>
      <c r="C3702" s="17" t="s">
        <v>22996</v>
      </c>
      <c r="D3702" s="17">
        <f t="shared" si="110"/>
        <v>4.9400000000000004</v>
      </c>
      <c r="E3702" s="349">
        <f t="shared" si="111"/>
        <v>13600</v>
      </c>
      <c r="F3702" s="17" t="s">
        <v>25839</v>
      </c>
      <c r="G3702" s="3" t="s">
        <v>26379</v>
      </c>
      <c r="H3702" s="321">
        <v>2</v>
      </c>
    </row>
    <row r="3703" spans="1:8" ht="15.75">
      <c r="A3703" s="530">
        <v>3701</v>
      </c>
      <c r="B3703" s="348" t="s">
        <v>26479</v>
      </c>
      <c r="C3703" s="17" t="s">
        <v>3845</v>
      </c>
      <c r="D3703" s="17">
        <f t="shared" si="110"/>
        <v>3.1199999999999952</v>
      </c>
      <c r="E3703" s="349">
        <f t="shared" si="111"/>
        <v>8589.4736842105121</v>
      </c>
      <c r="F3703" s="17" t="s">
        <v>25841</v>
      </c>
      <c r="G3703" s="3" t="s">
        <v>26379</v>
      </c>
      <c r="H3703" s="321">
        <v>1.26315789473684</v>
      </c>
    </row>
    <row r="3704" spans="1:8" ht="15.75">
      <c r="A3704" s="526">
        <v>3702</v>
      </c>
      <c r="B3704" s="348" t="s">
        <v>26480</v>
      </c>
      <c r="C3704" s="17" t="s">
        <v>3845</v>
      </c>
      <c r="D3704" s="17">
        <f t="shared" si="110"/>
        <v>3.3899999999999997</v>
      </c>
      <c r="E3704" s="349">
        <f t="shared" si="111"/>
        <v>9332.793522267204</v>
      </c>
      <c r="F3704" s="17" t="s">
        <v>25843</v>
      </c>
      <c r="G3704" s="3" t="s">
        <v>26379</v>
      </c>
      <c r="H3704" s="321">
        <v>1.3724696356275301</v>
      </c>
    </row>
    <row r="3705" spans="1:8" ht="15.75">
      <c r="A3705" s="530">
        <v>3703</v>
      </c>
      <c r="B3705" s="348" t="s">
        <v>26481</v>
      </c>
      <c r="C3705" s="17" t="s">
        <v>3845</v>
      </c>
      <c r="D3705" s="17">
        <f t="shared" si="110"/>
        <v>1.56</v>
      </c>
      <c r="E3705" s="349">
        <f t="shared" si="111"/>
        <v>4294.7368421052633</v>
      </c>
      <c r="F3705" s="17" t="s">
        <v>26482</v>
      </c>
      <c r="G3705" s="3" t="s">
        <v>26379</v>
      </c>
      <c r="H3705" s="321">
        <v>0.63157894736842102</v>
      </c>
    </row>
    <row r="3706" spans="1:8" ht="15.75">
      <c r="A3706" s="530">
        <v>3704</v>
      </c>
      <c r="B3706" s="348" t="s">
        <v>26483</v>
      </c>
      <c r="C3706" s="17" t="s">
        <v>22996</v>
      </c>
      <c r="D3706" s="17">
        <f t="shared" si="110"/>
        <v>4.9400000000000004</v>
      </c>
      <c r="E3706" s="349">
        <f t="shared" si="111"/>
        <v>13600</v>
      </c>
      <c r="F3706" s="17" t="s">
        <v>26484</v>
      </c>
      <c r="G3706" s="3" t="s">
        <v>26379</v>
      </c>
      <c r="H3706" s="321">
        <v>2</v>
      </c>
    </row>
    <row r="3707" spans="1:8" ht="15.75">
      <c r="A3707" s="530">
        <v>3705</v>
      </c>
      <c r="B3707" s="348" t="s">
        <v>26485</v>
      </c>
      <c r="C3707" s="17" t="s">
        <v>3845</v>
      </c>
      <c r="D3707" s="17">
        <f t="shared" si="110"/>
        <v>0.77999999999999881</v>
      </c>
      <c r="E3707" s="349">
        <f t="shared" si="111"/>
        <v>2147.368421052628</v>
      </c>
      <c r="F3707" s="17" t="s">
        <v>26486</v>
      </c>
      <c r="G3707" s="3" t="s">
        <v>26379</v>
      </c>
      <c r="H3707" s="321">
        <v>0.31578947368421001</v>
      </c>
    </row>
    <row r="3708" spans="1:8" ht="15.75">
      <c r="A3708" s="526">
        <v>3706</v>
      </c>
      <c r="B3708" s="348" t="s">
        <v>26487</v>
      </c>
      <c r="C3708" s="17" t="s">
        <v>3845</v>
      </c>
      <c r="D3708" s="17">
        <f t="shared" si="110"/>
        <v>3.1999999999999913</v>
      </c>
      <c r="E3708" s="349">
        <f t="shared" si="111"/>
        <v>8809.7165991902602</v>
      </c>
      <c r="F3708" s="17" t="s">
        <v>26488</v>
      </c>
      <c r="G3708" s="3" t="s">
        <v>26379</v>
      </c>
      <c r="H3708" s="321">
        <v>1.2955465587044499</v>
      </c>
    </row>
    <row r="3709" spans="1:8" ht="15.75">
      <c r="A3709" s="530">
        <v>3707</v>
      </c>
      <c r="B3709" s="348" t="s">
        <v>26489</v>
      </c>
      <c r="C3709" s="17" t="s">
        <v>3845</v>
      </c>
      <c r="D3709" s="17">
        <f t="shared" si="110"/>
        <v>2.4499999999999997</v>
      </c>
      <c r="E3709" s="349">
        <f t="shared" si="111"/>
        <v>6744.9392712550598</v>
      </c>
      <c r="F3709" s="17" t="s">
        <v>26490</v>
      </c>
      <c r="G3709" s="3" t="s">
        <v>26379</v>
      </c>
      <c r="H3709" s="321">
        <v>0.99190283400809698</v>
      </c>
    </row>
    <row r="3710" spans="1:8" ht="15.75">
      <c r="A3710" s="530">
        <v>3708</v>
      </c>
      <c r="B3710" s="348" t="s">
        <v>26491</v>
      </c>
      <c r="C3710" s="17" t="s">
        <v>3845</v>
      </c>
      <c r="D3710" s="17">
        <f t="shared" si="110"/>
        <v>3.9500000000000011</v>
      </c>
      <c r="E3710" s="349">
        <f t="shared" si="111"/>
        <v>10874.493927125508</v>
      </c>
      <c r="F3710" s="17" t="s">
        <v>26492</v>
      </c>
      <c r="G3710" s="3" t="s">
        <v>26379</v>
      </c>
      <c r="H3710" s="321">
        <v>1.59919028340081</v>
      </c>
    </row>
    <row r="3711" spans="1:8" ht="15.75">
      <c r="A3711" s="530">
        <v>3709</v>
      </c>
      <c r="B3711" s="348" t="s">
        <v>26493</v>
      </c>
      <c r="C3711" s="17" t="s">
        <v>3845</v>
      </c>
      <c r="D3711" s="17">
        <f t="shared" si="110"/>
        <v>3.8899999999999975</v>
      </c>
      <c r="E3711" s="349">
        <f t="shared" si="111"/>
        <v>10709.31174089068</v>
      </c>
      <c r="F3711" s="17" t="s">
        <v>26494</v>
      </c>
      <c r="G3711" s="3" t="s">
        <v>26379</v>
      </c>
      <c r="H3711" s="321">
        <v>1.5748987854251</v>
      </c>
    </row>
    <row r="3712" spans="1:8" ht="15.75">
      <c r="A3712" s="526">
        <v>3710</v>
      </c>
      <c r="B3712" s="348" t="s">
        <v>26495</v>
      </c>
      <c r="C3712" s="17" t="s">
        <v>3845</v>
      </c>
      <c r="D3712" s="17">
        <f t="shared" si="110"/>
        <v>2.4799999999999969</v>
      </c>
      <c r="E3712" s="349">
        <f t="shared" si="111"/>
        <v>6827.5303643724601</v>
      </c>
      <c r="F3712" s="17" t="s">
        <v>26496</v>
      </c>
      <c r="G3712" s="3" t="s">
        <v>26379</v>
      </c>
      <c r="H3712" s="321">
        <v>1.00404858299595</v>
      </c>
    </row>
    <row r="3713" spans="1:8" ht="15.75">
      <c r="A3713" s="530">
        <v>3711</v>
      </c>
      <c r="B3713" s="348" t="s">
        <v>26497</v>
      </c>
      <c r="C3713" s="17" t="s">
        <v>3845</v>
      </c>
      <c r="D3713" s="17">
        <f t="shared" si="110"/>
        <v>3.2900000000000098</v>
      </c>
      <c r="E3713" s="349">
        <f t="shared" si="111"/>
        <v>9057.4898785425357</v>
      </c>
      <c r="F3713" s="17" t="s">
        <v>26498</v>
      </c>
      <c r="G3713" s="3" t="s">
        <v>26379</v>
      </c>
      <c r="H3713" s="321">
        <v>1.33198380566802</v>
      </c>
    </row>
    <row r="3714" spans="1:8" ht="15.75">
      <c r="A3714" s="530">
        <v>3712</v>
      </c>
      <c r="B3714" s="348" t="s">
        <v>24182</v>
      </c>
      <c r="C3714" s="17" t="s">
        <v>3845</v>
      </c>
      <c r="D3714" s="17">
        <f t="shared" si="110"/>
        <v>3.5700000000000105</v>
      </c>
      <c r="E3714" s="349">
        <f t="shared" si="111"/>
        <v>9828.3400809716877</v>
      </c>
      <c r="F3714" s="17" t="s">
        <v>26499</v>
      </c>
      <c r="G3714" s="3" t="s">
        <v>26379</v>
      </c>
      <c r="H3714" s="321">
        <v>1.4453441295546601</v>
      </c>
    </row>
    <row r="3715" spans="1:8" ht="15.75">
      <c r="A3715" s="530">
        <v>3713</v>
      </c>
      <c r="B3715" s="348" t="s">
        <v>26500</v>
      </c>
      <c r="C3715" s="17" t="s">
        <v>3845</v>
      </c>
      <c r="D3715" s="17">
        <f t="shared" si="110"/>
        <v>2.9500000000000055</v>
      </c>
      <c r="E3715" s="349">
        <f t="shared" si="111"/>
        <v>8121.4574898785568</v>
      </c>
      <c r="F3715" s="17" t="s">
        <v>26501</v>
      </c>
      <c r="G3715" s="3" t="s">
        <v>26379</v>
      </c>
      <c r="H3715" s="321">
        <v>1.1943319838056701</v>
      </c>
    </row>
    <row r="3716" spans="1:8" ht="15.75">
      <c r="A3716" s="526">
        <v>3714</v>
      </c>
      <c r="B3716" s="348" t="s">
        <v>26502</v>
      </c>
      <c r="C3716" s="17" t="s">
        <v>22996</v>
      </c>
      <c r="D3716" s="17">
        <f t="shared" si="110"/>
        <v>4.9400000000000004</v>
      </c>
      <c r="E3716" s="349">
        <f t="shared" si="111"/>
        <v>13600</v>
      </c>
      <c r="F3716" s="17" t="s">
        <v>26503</v>
      </c>
      <c r="G3716" s="3" t="s">
        <v>26379</v>
      </c>
      <c r="H3716" s="321">
        <v>2</v>
      </c>
    </row>
    <row r="3717" spans="1:8" ht="15.75">
      <c r="A3717" s="530">
        <v>3715</v>
      </c>
      <c r="B3717" s="348" t="s">
        <v>26504</v>
      </c>
      <c r="C3717" s="17" t="s">
        <v>3845</v>
      </c>
      <c r="D3717" s="17">
        <f t="shared" ref="D3717:D3780" si="112">H3717*2.47</f>
        <v>2.730000000000008</v>
      </c>
      <c r="E3717" s="349">
        <f t="shared" si="111"/>
        <v>7515.7894736842327</v>
      </c>
      <c r="F3717" s="17" t="s">
        <v>26505</v>
      </c>
      <c r="G3717" s="3" t="s">
        <v>26379</v>
      </c>
      <c r="H3717" s="321">
        <v>1.1052631578947401</v>
      </c>
    </row>
    <row r="3718" spans="1:8" ht="15.75">
      <c r="A3718" s="530">
        <v>3716</v>
      </c>
      <c r="B3718" s="348" t="s">
        <v>26506</v>
      </c>
      <c r="C3718" s="17" t="s">
        <v>3845</v>
      </c>
      <c r="D3718" s="17">
        <f t="shared" si="112"/>
        <v>1.6300000000000001</v>
      </c>
      <c r="E3718" s="349">
        <f t="shared" si="111"/>
        <v>4487.4493927125504</v>
      </c>
      <c r="F3718" s="17" t="s">
        <v>26507</v>
      </c>
      <c r="G3718" s="3" t="s">
        <v>26379</v>
      </c>
      <c r="H3718" s="321">
        <v>0.65991902834008098</v>
      </c>
    </row>
    <row r="3719" spans="1:8" ht="15.75">
      <c r="A3719" s="530">
        <v>3717</v>
      </c>
      <c r="B3719" s="348" t="s">
        <v>26508</v>
      </c>
      <c r="C3719" s="17" t="s">
        <v>3845</v>
      </c>
      <c r="D3719" s="17">
        <f t="shared" si="112"/>
        <v>1.7799999999999996</v>
      </c>
      <c r="E3719" s="349">
        <f t="shared" si="111"/>
        <v>4900.4048582995938</v>
      </c>
      <c r="F3719" s="17" t="s">
        <v>26509</v>
      </c>
      <c r="G3719" s="3" t="s">
        <v>26379</v>
      </c>
      <c r="H3719" s="321">
        <v>0.72064777327935203</v>
      </c>
    </row>
    <row r="3720" spans="1:8" ht="15.75">
      <c r="A3720" s="526">
        <v>3718</v>
      </c>
      <c r="B3720" s="348" t="s">
        <v>26510</v>
      </c>
      <c r="C3720" s="17" t="s">
        <v>3845</v>
      </c>
      <c r="D3720" s="17">
        <f t="shared" si="112"/>
        <v>0.81000000000000061</v>
      </c>
      <c r="E3720" s="349">
        <f t="shared" si="111"/>
        <v>2229.959514170042</v>
      </c>
      <c r="F3720" s="17" t="s">
        <v>26511</v>
      </c>
      <c r="G3720" s="3" t="s">
        <v>26379</v>
      </c>
      <c r="H3720" s="321">
        <v>0.32793522267206499</v>
      </c>
    </row>
    <row r="3721" spans="1:8" ht="15.75">
      <c r="A3721" s="530">
        <v>3719</v>
      </c>
      <c r="B3721" s="348" t="s">
        <v>26512</v>
      </c>
      <c r="C3721" s="17" t="s">
        <v>3845</v>
      </c>
      <c r="D3721" s="17">
        <f t="shared" si="112"/>
        <v>2.7500000000000013</v>
      </c>
      <c r="E3721" s="349">
        <f t="shared" si="111"/>
        <v>7570.8502024291529</v>
      </c>
      <c r="F3721" s="17" t="s">
        <v>26513</v>
      </c>
      <c r="G3721" s="3" t="s">
        <v>26379</v>
      </c>
      <c r="H3721" s="321">
        <v>1.1133603238866401</v>
      </c>
    </row>
    <row r="3722" spans="1:8" ht="15.75">
      <c r="A3722" s="530">
        <v>3720</v>
      </c>
      <c r="B3722" s="348" t="s">
        <v>26514</v>
      </c>
      <c r="C3722" s="17" t="s">
        <v>3845</v>
      </c>
      <c r="D3722" s="17">
        <f t="shared" si="112"/>
        <v>3.5100000000000069</v>
      </c>
      <c r="E3722" s="349">
        <f t="shared" si="111"/>
        <v>9663.1578947368598</v>
      </c>
      <c r="F3722" s="17" t="s">
        <v>26515</v>
      </c>
      <c r="G3722" s="3" t="s">
        <v>26379</v>
      </c>
      <c r="H3722" s="321">
        <v>1.42105263157895</v>
      </c>
    </row>
    <row r="3723" spans="1:8" ht="15.75">
      <c r="A3723" s="530">
        <v>3721</v>
      </c>
      <c r="B3723" s="348" t="s">
        <v>26516</v>
      </c>
      <c r="C3723" s="17" t="s">
        <v>3845</v>
      </c>
      <c r="D3723" s="17">
        <f t="shared" si="112"/>
        <v>1.9900000000000002</v>
      </c>
      <c r="E3723" s="349">
        <f t="shared" si="111"/>
        <v>5478.5425101214578</v>
      </c>
      <c r="F3723" s="17" t="s">
        <v>26517</v>
      </c>
      <c r="G3723" s="3" t="s">
        <v>26379</v>
      </c>
      <c r="H3723" s="321">
        <v>0.80566801619433204</v>
      </c>
    </row>
    <row r="3724" spans="1:8" ht="15.75">
      <c r="A3724" s="526">
        <v>3722</v>
      </c>
      <c r="B3724" s="348" t="s">
        <v>26518</v>
      </c>
      <c r="C3724" s="17" t="s">
        <v>3845</v>
      </c>
      <c r="D3724" s="17">
        <f t="shared" si="112"/>
        <v>1.7799999999999996</v>
      </c>
      <c r="E3724" s="349">
        <f t="shared" si="111"/>
        <v>4900.4048582995938</v>
      </c>
      <c r="F3724" s="17" t="s">
        <v>26519</v>
      </c>
      <c r="G3724" s="3" t="s">
        <v>26379</v>
      </c>
      <c r="H3724" s="321">
        <v>0.72064777327935203</v>
      </c>
    </row>
    <row r="3725" spans="1:8" ht="15.75">
      <c r="A3725" s="530">
        <v>3723</v>
      </c>
      <c r="B3725" s="348" t="s">
        <v>26520</v>
      </c>
      <c r="C3725" s="17" t="s">
        <v>3845</v>
      </c>
      <c r="D3725" s="17">
        <f t="shared" si="112"/>
        <v>3.5800000000000072</v>
      </c>
      <c r="E3725" s="349">
        <f t="shared" si="111"/>
        <v>9855.8704453441478</v>
      </c>
      <c r="F3725" s="17" t="s">
        <v>26521</v>
      </c>
      <c r="G3725" s="3" t="s">
        <v>26379</v>
      </c>
      <c r="H3725" s="321">
        <v>1.4493927125506101</v>
      </c>
    </row>
    <row r="3726" spans="1:8" ht="15.75">
      <c r="A3726" s="530">
        <v>3724</v>
      </c>
      <c r="B3726" s="348" t="s">
        <v>26522</v>
      </c>
      <c r="C3726" s="17" t="s">
        <v>3845</v>
      </c>
      <c r="D3726" s="17">
        <f t="shared" si="112"/>
        <v>4.8600000000000039</v>
      </c>
      <c r="E3726" s="349">
        <f t="shared" si="111"/>
        <v>13379.757085020252</v>
      </c>
      <c r="F3726" s="17" t="s">
        <v>26523</v>
      </c>
      <c r="G3726" s="3" t="s">
        <v>26379</v>
      </c>
      <c r="H3726" s="321">
        <v>1.9676113360323899</v>
      </c>
    </row>
    <row r="3727" spans="1:8" ht="15.75">
      <c r="A3727" s="530">
        <v>3725</v>
      </c>
      <c r="B3727" s="348" t="s">
        <v>26524</v>
      </c>
      <c r="C3727" s="17" t="s">
        <v>22996</v>
      </c>
      <c r="D3727" s="17">
        <f t="shared" si="112"/>
        <v>4.9400000000000004</v>
      </c>
      <c r="E3727" s="349">
        <f t="shared" si="111"/>
        <v>13600</v>
      </c>
      <c r="F3727" s="17" t="s">
        <v>26525</v>
      </c>
      <c r="G3727" s="3" t="s">
        <v>26379</v>
      </c>
      <c r="H3727" s="321">
        <v>2</v>
      </c>
    </row>
    <row r="3728" spans="1:8" ht="15.75">
      <c r="A3728" s="526">
        <v>3726</v>
      </c>
      <c r="B3728" s="348" t="s">
        <v>26526</v>
      </c>
      <c r="C3728" s="17" t="s">
        <v>3845</v>
      </c>
      <c r="D3728" s="17">
        <f t="shared" si="112"/>
        <v>1.1000000000000005</v>
      </c>
      <c r="E3728" s="349">
        <f t="shared" si="111"/>
        <v>3028.3400809716609</v>
      </c>
      <c r="F3728" s="17" t="s">
        <v>26527</v>
      </c>
      <c r="G3728" s="3" t="s">
        <v>26379</v>
      </c>
      <c r="H3728" s="321">
        <v>0.44534412955465602</v>
      </c>
    </row>
    <row r="3729" spans="1:8" ht="15.75">
      <c r="A3729" s="530">
        <v>3727</v>
      </c>
      <c r="B3729" s="573" t="s">
        <v>26528</v>
      </c>
      <c r="C3729" s="17" t="s">
        <v>3845</v>
      </c>
      <c r="D3729" s="17">
        <f t="shared" si="112"/>
        <v>1.6899999999999991</v>
      </c>
      <c r="E3729" s="574">
        <f t="shared" si="111"/>
        <v>4652.6315789473656</v>
      </c>
      <c r="F3729" s="17" t="s">
        <v>25599</v>
      </c>
      <c r="G3729" s="3" t="s">
        <v>26529</v>
      </c>
      <c r="H3729" s="321">
        <v>0.68421052631578905</v>
      </c>
    </row>
    <row r="3730" spans="1:8" ht="15.75">
      <c r="A3730" s="530">
        <v>3728</v>
      </c>
      <c r="B3730" s="573" t="s">
        <v>26530</v>
      </c>
      <c r="C3730" s="17" t="s">
        <v>3845</v>
      </c>
      <c r="D3730" s="17">
        <f t="shared" si="112"/>
        <v>3.3600000000000101</v>
      </c>
      <c r="E3730" s="574">
        <f t="shared" si="111"/>
        <v>9250.2024291498237</v>
      </c>
      <c r="F3730" s="17" t="s">
        <v>25602</v>
      </c>
      <c r="G3730" s="3" t="s">
        <v>26529</v>
      </c>
      <c r="H3730" s="321">
        <v>1.3603238866396801</v>
      </c>
    </row>
    <row r="3731" spans="1:8" ht="15.75">
      <c r="A3731" s="530">
        <v>3729</v>
      </c>
      <c r="B3731" s="573" t="s">
        <v>13043</v>
      </c>
      <c r="C3731" s="17" t="s">
        <v>3845</v>
      </c>
      <c r="D3731" s="17">
        <f t="shared" si="112"/>
        <v>4.5199999999999996</v>
      </c>
      <c r="E3731" s="574">
        <f t="shared" si="111"/>
        <v>12443.724696356272</v>
      </c>
      <c r="F3731" s="17" t="s">
        <v>25604</v>
      </c>
      <c r="G3731" s="3" t="s">
        <v>26529</v>
      </c>
      <c r="H3731" s="321">
        <v>1.82995951417004</v>
      </c>
    </row>
    <row r="3732" spans="1:8" ht="15.75">
      <c r="A3732" s="526">
        <v>3730</v>
      </c>
      <c r="B3732" s="573" t="s">
        <v>26531</v>
      </c>
      <c r="C3732" s="17" t="s">
        <v>3845</v>
      </c>
      <c r="D3732" s="17">
        <f t="shared" si="112"/>
        <v>3.380000000000003</v>
      </c>
      <c r="E3732" s="574">
        <f t="shared" si="111"/>
        <v>9305.2631578947439</v>
      </c>
      <c r="F3732" s="17" t="s">
        <v>25606</v>
      </c>
      <c r="G3732" s="3" t="s">
        <v>26529</v>
      </c>
      <c r="H3732" s="321">
        <v>1.3684210526315801</v>
      </c>
    </row>
    <row r="3733" spans="1:8" ht="15.75">
      <c r="A3733" s="530">
        <v>3731</v>
      </c>
      <c r="B3733" s="573" t="s">
        <v>26532</v>
      </c>
      <c r="C3733" s="17" t="s">
        <v>3845</v>
      </c>
      <c r="D3733" s="17">
        <f t="shared" si="112"/>
        <v>4.3980999999999932</v>
      </c>
      <c r="E3733" s="574">
        <f t="shared" si="111"/>
        <v>12108.129554655852</v>
      </c>
      <c r="F3733" s="17" t="s">
        <v>25608</v>
      </c>
      <c r="G3733" s="3" t="s">
        <v>26529</v>
      </c>
      <c r="H3733" s="321">
        <v>1.7806072874493899</v>
      </c>
    </row>
    <row r="3734" spans="1:8" ht="15.75">
      <c r="A3734" s="530">
        <v>3732</v>
      </c>
      <c r="B3734" s="573" t="s">
        <v>26533</v>
      </c>
      <c r="C3734" s="17" t="s">
        <v>22996</v>
      </c>
      <c r="D3734" s="17">
        <f t="shared" si="112"/>
        <v>4.9400000000000004</v>
      </c>
      <c r="E3734" s="574">
        <f t="shared" si="111"/>
        <v>13600</v>
      </c>
      <c r="F3734" s="17" t="s">
        <v>25610</v>
      </c>
      <c r="G3734" s="3" t="s">
        <v>26529</v>
      </c>
      <c r="H3734" s="321">
        <v>2</v>
      </c>
    </row>
    <row r="3735" spans="1:8" ht="15.75">
      <c r="A3735" s="530">
        <v>3733</v>
      </c>
      <c r="B3735" s="573" t="s">
        <v>26534</v>
      </c>
      <c r="C3735" s="17" t="s">
        <v>3845</v>
      </c>
      <c r="D3735" s="17">
        <f t="shared" si="112"/>
        <v>0.86999999999999933</v>
      </c>
      <c r="E3735" s="574">
        <f t="shared" si="111"/>
        <v>2395.1417004048562</v>
      </c>
      <c r="F3735" s="17" t="s">
        <v>25641</v>
      </c>
      <c r="G3735" s="3" t="s">
        <v>26529</v>
      </c>
      <c r="H3735" s="321">
        <v>0.352226720647773</v>
      </c>
    </row>
    <row r="3736" spans="1:8" ht="15.75">
      <c r="A3736" s="526">
        <v>3734</v>
      </c>
      <c r="B3736" s="573" t="s">
        <v>26535</v>
      </c>
      <c r="C3736" s="17" t="s">
        <v>3845</v>
      </c>
      <c r="D3736" s="17">
        <f t="shared" si="112"/>
        <v>2.6899999999999973</v>
      </c>
      <c r="E3736" s="574">
        <f t="shared" si="111"/>
        <v>7405.6680161943241</v>
      </c>
      <c r="F3736" s="17" t="s">
        <v>25643</v>
      </c>
      <c r="G3736" s="3" t="s">
        <v>26529</v>
      </c>
      <c r="H3736" s="321">
        <v>1.08906882591093</v>
      </c>
    </row>
    <row r="3737" spans="1:8" ht="15.75">
      <c r="A3737" s="530">
        <v>3735</v>
      </c>
      <c r="B3737" s="573" t="s">
        <v>26536</v>
      </c>
      <c r="C3737" s="17" t="s">
        <v>3845</v>
      </c>
      <c r="D3737" s="17">
        <f t="shared" si="112"/>
        <v>0.52000000000000079</v>
      </c>
      <c r="E3737" s="574">
        <f t="shared" si="111"/>
        <v>1431.5789473684233</v>
      </c>
      <c r="F3737" s="17" t="s">
        <v>25644</v>
      </c>
      <c r="G3737" s="3" t="s">
        <v>26529</v>
      </c>
      <c r="H3737" s="321">
        <v>0.21052631578947401</v>
      </c>
    </row>
    <row r="3738" spans="1:8" ht="15.75">
      <c r="A3738" s="530">
        <v>3736</v>
      </c>
      <c r="B3738" s="573" t="s">
        <v>26537</v>
      </c>
      <c r="C3738" s="17" t="s">
        <v>3845</v>
      </c>
      <c r="D3738" s="17">
        <f t="shared" si="112"/>
        <v>3.0300000000000016</v>
      </c>
      <c r="E3738" s="574">
        <f t="shared" si="111"/>
        <v>8341.700404858304</v>
      </c>
      <c r="F3738" s="17" t="s">
        <v>25646</v>
      </c>
      <c r="G3738" s="3" t="s">
        <v>26529</v>
      </c>
      <c r="H3738" s="321">
        <v>1.2267206477732799</v>
      </c>
    </row>
    <row r="3739" spans="1:8" ht="15.75">
      <c r="A3739" s="530">
        <v>3737</v>
      </c>
      <c r="B3739" s="573" t="s">
        <v>26173</v>
      </c>
      <c r="C3739" s="17" t="s">
        <v>22996</v>
      </c>
      <c r="D3739" s="17">
        <f t="shared" si="112"/>
        <v>4.9400000000000004</v>
      </c>
      <c r="E3739" s="574">
        <f t="shared" si="111"/>
        <v>13600</v>
      </c>
      <c r="F3739" s="17" t="s">
        <v>25648</v>
      </c>
      <c r="G3739" s="3" t="s">
        <v>26529</v>
      </c>
      <c r="H3739" s="321">
        <v>2</v>
      </c>
    </row>
    <row r="3740" spans="1:8" ht="15.75">
      <c r="A3740" s="526">
        <v>3738</v>
      </c>
      <c r="B3740" s="573" t="s">
        <v>26173</v>
      </c>
      <c r="C3740" s="17" t="s">
        <v>3845</v>
      </c>
      <c r="D3740" s="17">
        <f t="shared" si="112"/>
        <v>1.9322999999999992</v>
      </c>
      <c r="E3740" s="574">
        <f t="shared" si="111"/>
        <v>5319.6923076923049</v>
      </c>
      <c r="F3740" s="17" t="s">
        <v>25650</v>
      </c>
      <c r="G3740" s="3" t="s">
        <v>26529</v>
      </c>
      <c r="H3740" s="321">
        <v>0.78230769230769193</v>
      </c>
    </row>
    <row r="3741" spans="1:8" ht="15.75">
      <c r="A3741" s="530">
        <v>3739</v>
      </c>
      <c r="B3741" s="573" t="s">
        <v>12645</v>
      </c>
      <c r="C3741" s="17" t="s">
        <v>3845</v>
      </c>
      <c r="D3741" s="17">
        <f t="shared" si="112"/>
        <v>2.5699999999999896</v>
      </c>
      <c r="E3741" s="574">
        <f t="shared" si="111"/>
        <v>7075.3036437246674</v>
      </c>
      <c r="F3741" s="17" t="s">
        <v>25652</v>
      </c>
      <c r="G3741" s="3" t="s">
        <v>26529</v>
      </c>
      <c r="H3741" s="321">
        <v>1.0404858299595099</v>
      </c>
    </row>
    <row r="3742" spans="1:8" ht="15.75">
      <c r="A3742" s="530">
        <v>3740</v>
      </c>
      <c r="B3742" s="573" t="s">
        <v>26538</v>
      </c>
      <c r="C3742" s="17" t="s">
        <v>3845</v>
      </c>
      <c r="D3742" s="17">
        <f t="shared" si="112"/>
        <v>3.3899999999999997</v>
      </c>
      <c r="E3742" s="574">
        <f t="shared" si="111"/>
        <v>9332.793522267204</v>
      </c>
      <c r="F3742" s="17" t="s">
        <v>25654</v>
      </c>
      <c r="G3742" s="3" t="s">
        <v>26529</v>
      </c>
      <c r="H3742" s="321">
        <v>1.3724696356275301</v>
      </c>
    </row>
    <row r="3743" spans="1:8" ht="15.75">
      <c r="A3743" s="530">
        <v>3741</v>
      </c>
      <c r="B3743" s="573" t="s">
        <v>26539</v>
      </c>
      <c r="C3743" s="17" t="s">
        <v>3845</v>
      </c>
      <c r="D3743" s="17">
        <f t="shared" si="112"/>
        <v>2.7799999999999905</v>
      </c>
      <c r="E3743" s="574">
        <f t="shared" si="111"/>
        <v>7653.4412955465314</v>
      </c>
      <c r="F3743" s="17" t="s">
        <v>25656</v>
      </c>
      <c r="G3743" s="3" t="s">
        <v>26529</v>
      </c>
      <c r="H3743" s="321">
        <v>1.1255060728744899</v>
      </c>
    </row>
    <row r="3744" spans="1:8" ht="15.75">
      <c r="A3744" s="526">
        <v>3742</v>
      </c>
      <c r="B3744" s="573" t="s">
        <v>26540</v>
      </c>
      <c r="C3744" s="17" t="s">
        <v>3845</v>
      </c>
      <c r="D3744" s="17">
        <f t="shared" si="112"/>
        <v>0.369999999999999</v>
      </c>
      <c r="E3744" s="574">
        <f t="shared" si="111"/>
        <v>1018.6234817813737</v>
      </c>
      <c r="F3744" s="17" t="s">
        <v>25854</v>
      </c>
      <c r="G3744" s="3" t="s">
        <v>26529</v>
      </c>
      <c r="H3744" s="321">
        <v>0.14979757085020201</v>
      </c>
    </row>
    <row r="3745" spans="1:8" ht="15.75">
      <c r="A3745" s="530">
        <v>3743</v>
      </c>
      <c r="B3745" s="573" t="s">
        <v>26541</v>
      </c>
      <c r="C3745" s="17" t="s">
        <v>3845</v>
      </c>
      <c r="D3745" s="17">
        <f t="shared" si="112"/>
        <v>1.6899999999999991</v>
      </c>
      <c r="E3745" s="574">
        <f t="shared" si="111"/>
        <v>4652.6315789473656</v>
      </c>
      <c r="F3745" s="17" t="s">
        <v>25659</v>
      </c>
      <c r="G3745" s="3" t="s">
        <v>26529</v>
      </c>
      <c r="H3745" s="321">
        <v>0.68421052631578905</v>
      </c>
    </row>
    <row r="3746" spans="1:8" ht="15.75">
      <c r="A3746" s="530">
        <v>3744</v>
      </c>
      <c r="B3746" s="573" t="s">
        <v>26542</v>
      </c>
      <c r="C3746" s="17" t="s">
        <v>3845</v>
      </c>
      <c r="D3746" s="17">
        <f t="shared" si="112"/>
        <v>2.7900000000000116</v>
      </c>
      <c r="E3746" s="574">
        <f t="shared" si="111"/>
        <v>7680.9716599190597</v>
      </c>
      <c r="F3746" s="17" t="s">
        <v>25661</v>
      </c>
      <c r="G3746" s="3" t="s">
        <v>26529</v>
      </c>
      <c r="H3746" s="321">
        <v>1.1295546558704499</v>
      </c>
    </row>
    <row r="3747" spans="1:8" ht="15.75">
      <c r="A3747" s="530">
        <v>3745</v>
      </c>
      <c r="B3747" s="573" t="s">
        <v>26543</v>
      </c>
      <c r="C3747" s="17" t="s">
        <v>3845</v>
      </c>
      <c r="D3747" s="17">
        <f t="shared" si="112"/>
        <v>3.8500000000000112</v>
      </c>
      <c r="E3747" s="574">
        <f t="shared" si="111"/>
        <v>10599.19028340084</v>
      </c>
      <c r="F3747" s="17" t="s">
        <v>25663</v>
      </c>
      <c r="G3747" s="3" t="s">
        <v>26529</v>
      </c>
      <c r="H3747" s="321">
        <v>1.5587044534412999</v>
      </c>
    </row>
    <row r="3748" spans="1:8" ht="15.75">
      <c r="A3748" s="526">
        <v>3746</v>
      </c>
      <c r="B3748" s="573" t="s">
        <v>26544</v>
      </c>
      <c r="C3748" s="17" t="s">
        <v>3845</v>
      </c>
      <c r="D3748" s="17">
        <f t="shared" si="112"/>
        <v>1.7799999999999996</v>
      </c>
      <c r="E3748" s="574">
        <f t="shared" si="111"/>
        <v>4900.4048582995938</v>
      </c>
      <c r="F3748" s="17" t="s">
        <v>25665</v>
      </c>
      <c r="G3748" s="3" t="s">
        <v>26529</v>
      </c>
      <c r="H3748" s="321">
        <v>0.72064777327935203</v>
      </c>
    </row>
    <row r="3749" spans="1:8" ht="15.75">
      <c r="A3749" s="530">
        <v>3747</v>
      </c>
      <c r="B3749" s="573" t="s">
        <v>26545</v>
      </c>
      <c r="C3749" s="17" t="s">
        <v>3845</v>
      </c>
      <c r="D3749" s="17">
        <f t="shared" si="112"/>
        <v>4.7100000000000071</v>
      </c>
      <c r="E3749" s="574">
        <f t="shared" si="111"/>
        <v>12966.801619433216</v>
      </c>
      <c r="F3749" s="17" t="s">
        <v>25667</v>
      </c>
      <c r="G3749" s="3" t="s">
        <v>26529</v>
      </c>
      <c r="H3749" s="321">
        <v>1.90688259109312</v>
      </c>
    </row>
    <row r="3750" spans="1:8" ht="15.75">
      <c r="A3750" s="530">
        <v>3748</v>
      </c>
      <c r="B3750" s="573" t="s">
        <v>26546</v>
      </c>
      <c r="C3750" s="17" t="s">
        <v>3845</v>
      </c>
      <c r="D3750" s="17">
        <f t="shared" si="112"/>
        <v>1.5800000000000005</v>
      </c>
      <c r="E3750" s="574">
        <f t="shared" si="111"/>
        <v>4349.7975708502036</v>
      </c>
      <c r="F3750" s="17" t="s">
        <v>25859</v>
      </c>
      <c r="G3750" s="3" t="s">
        <v>26529</v>
      </c>
      <c r="H3750" s="321">
        <v>0.63967611336032404</v>
      </c>
    </row>
    <row r="3751" spans="1:8" ht="15.75">
      <c r="A3751" s="530">
        <v>3749</v>
      </c>
      <c r="B3751" s="573" t="s">
        <v>17136</v>
      </c>
      <c r="C3751" s="17" t="s">
        <v>3845</v>
      </c>
      <c r="D3751" s="17">
        <f t="shared" si="112"/>
        <v>0.62999999999999945</v>
      </c>
      <c r="E3751" s="574">
        <f t="shared" si="111"/>
        <v>1734.4129554655854</v>
      </c>
      <c r="F3751" s="17" t="s">
        <v>25669</v>
      </c>
      <c r="G3751" s="3" t="s">
        <v>26529</v>
      </c>
      <c r="H3751" s="321">
        <v>0.25506072874493901</v>
      </c>
    </row>
    <row r="3752" spans="1:8" ht="15.75">
      <c r="A3752" s="526">
        <v>3750</v>
      </c>
      <c r="B3752" s="573" t="s">
        <v>26547</v>
      </c>
      <c r="C3752" s="17" t="s">
        <v>22996</v>
      </c>
      <c r="D3752" s="17">
        <f t="shared" si="112"/>
        <v>4.9400000000000004</v>
      </c>
      <c r="E3752" s="574">
        <f t="shared" ref="E3752:E3815" si="113">H3752*6800</f>
        <v>13600</v>
      </c>
      <c r="F3752" s="17" t="s">
        <v>25671</v>
      </c>
      <c r="G3752" s="3" t="s">
        <v>26529</v>
      </c>
      <c r="H3752" s="321">
        <v>2</v>
      </c>
    </row>
    <row r="3753" spans="1:8" ht="15.75">
      <c r="A3753" s="530">
        <v>3751</v>
      </c>
      <c r="B3753" s="575" t="s">
        <v>25664</v>
      </c>
      <c r="C3753" s="17" t="s">
        <v>3845</v>
      </c>
      <c r="D3753" s="17">
        <f t="shared" si="112"/>
        <v>0.12</v>
      </c>
      <c r="E3753" s="574">
        <f t="shared" si="113"/>
        <v>330.36437246963561</v>
      </c>
      <c r="F3753" s="17" t="s">
        <v>25673</v>
      </c>
      <c r="G3753" s="3" t="s">
        <v>26529</v>
      </c>
      <c r="H3753" s="321">
        <v>4.8582995951416998E-2</v>
      </c>
    </row>
    <row r="3754" spans="1:8" ht="15.75">
      <c r="A3754" s="530">
        <v>3752</v>
      </c>
      <c r="B3754" s="573" t="s">
        <v>26548</v>
      </c>
      <c r="C3754" s="17" t="s">
        <v>22996</v>
      </c>
      <c r="D3754" s="17">
        <f t="shared" si="112"/>
        <v>4.9400000000000004</v>
      </c>
      <c r="E3754" s="574">
        <f t="shared" si="113"/>
        <v>13600</v>
      </c>
      <c r="F3754" s="17" t="s">
        <v>25863</v>
      </c>
      <c r="G3754" s="3" t="s">
        <v>26529</v>
      </c>
      <c r="H3754" s="321">
        <v>2</v>
      </c>
    </row>
    <row r="3755" spans="1:8" ht="15.75">
      <c r="A3755" s="530">
        <v>3753</v>
      </c>
      <c r="B3755" s="573" t="s">
        <v>26549</v>
      </c>
      <c r="C3755" s="17" t="s">
        <v>3845</v>
      </c>
      <c r="D3755" s="17">
        <f t="shared" si="112"/>
        <v>2.619999999999997</v>
      </c>
      <c r="E3755" s="574">
        <f t="shared" si="113"/>
        <v>7212.9554655870352</v>
      </c>
      <c r="F3755" s="17" t="s">
        <v>25676</v>
      </c>
      <c r="G3755" s="3" t="s">
        <v>26529</v>
      </c>
      <c r="H3755" s="321">
        <v>1.0607287449392699</v>
      </c>
    </row>
    <row r="3756" spans="1:8" ht="15.75">
      <c r="A3756" s="526">
        <v>3754</v>
      </c>
      <c r="B3756" s="573" t="s">
        <v>26550</v>
      </c>
      <c r="C3756" s="17" t="s">
        <v>3845</v>
      </c>
      <c r="D3756" s="17">
        <f t="shared" si="112"/>
        <v>2.4700000000000002</v>
      </c>
      <c r="E3756" s="574">
        <f t="shared" si="113"/>
        <v>6800</v>
      </c>
      <c r="F3756" s="17" t="s">
        <v>25677</v>
      </c>
      <c r="G3756" s="3" t="s">
        <v>26529</v>
      </c>
      <c r="H3756" s="321">
        <v>1</v>
      </c>
    </row>
    <row r="3757" spans="1:8" ht="15.75">
      <c r="A3757" s="530">
        <v>3755</v>
      </c>
      <c r="B3757" s="573" t="s">
        <v>26551</v>
      </c>
      <c r="C3757" s="17" t="s">
        <v>3845</v>
      </c>
      <c r="D3757" s="17">
        <f t="shared" si="112"/>
        <v>1.7799999999999996</v>
      </c>
      <c r="E3757" s="574">
        <f t="shared" si="113"/>
        <v>4900.4048582995938</v>
      </c>
      <c r="F3757" s="17" t="s">
        <v>25679</v>
      </c>
      <c r="G3757" s="3" t="s">
        <v>26529</v>
      </c>
      <c r="H3757" s="321">
        <v>0.72064777327935203</v>
      </c>
    </row>
    <row r="3758" spans="1:8" ht="15.75">
      <c r="A3758" s="530">
        <v>3756</v>
      </c>
      <c r="B3758" s="573" t="s">
        <v>26552</v>
      </c>
      <c r="C3758" s="17" t="s">
        <v>3845</v>
      </c>
      <c r="D3758" s="17">
        <f t="shared" si="112"/>
        <v>3.5599999999999894</v>
      </c>
      <c r="E3758" s="574">
        <f t="shared" si="113"/>
        <v>9800.8097165991603</v>
      </c>
      <c r="F3758" s="17" t="s">
        <v>25893</v>
      </c>
      <c r="G3758" s="3" t="s">
        <v>26529</v>
      </c>
      <c r="H3758" s="321">
        <v>1.4412955465587001</v>
      </c>
    </row>
    <row r="3759" spans="1:8" ht="15.75">
      <c r="A3759" s="530">
        <v>3757</v>
      </c>
      <c r="B3759" s="573" t="s">
        <v>26553</v>
      </c>
      <c r="C3759" s="17" t="s">
        <v>3845</v>
      </c>
      <c r="D3759" s="17">
        <f t="shared" si="112"/>
        <v>3.3199999999999994</v>
      </c>
      <c r="E3759" s="574">
        <f t="shared" si="113"/>
        <v>9140.080971659916</v>
      </c>
      <c r="F3759" s="17" t="s">
        <v>25681</v>
      </c>
      <c r="G3759" s="3" t="s">
        <v>26529</v>
      </c>
      <c r="H3759" s="321">
        <v>1.34412955465587</v>
      </c>
    </row>
    <row r="3760" spans="1:8" ht="15.75">
      <c r="A3760" s="526">
        <v>3758</v>
      </c>
      <c r="B3760" s="573" t="s">
        <v>26554</v>
      </c>
      <c r="C3760" s="17" t="s">
        <v>3845</v>
      </c>
      <c r="D3760" s="17">
        <f t="shared" si="112"/>
        <v>3.53</v>
      </c>
      <c r="E3760" s="574">
        <f t="shared" si="113"/>
        <v>9718.21862348178</v>
      </c>
      <c r="F3760" s="17" t="s">
        <v>25683</v>
      </c>
      <c r="G3760" s="3" t="s">
        <v>26529</v>
      </c>
      <c r="H3760" s="321">
        <v>1.42914979757085</v>
      </c>
    </row>
    <row r="3761" spans="1:8" ht="15.75">
      <c r="A3761" s="530">
        <v>3759</v>
      </c>
      <c r="B3761" s="573" t="s">
        <v>26555</v>
      </c>
      <c r="C3761" s="17" t="s">
        <v>22996</v>
      </c>
      <c r="D3761" s="17">
        <f t="shared" si="112"/>
        <v>4.9400000000000004</v>
      </c>
      <c r="E3761" s="574">
        <f t="shared" si="113"/>
        <v>13600</v>
      </c>
      <c r="F3761" s="17" t="s">
        <v>25685</v>
      </c>
      <c r="G3761" s="3" t="s">
        <v>26529</v>
      </c>
      <c r="H3761" s="321">
        <v>2</v>
      </c>
    </row>
    <row r="3762" spans="1:8" ht="15.75">
      <c r="A3762" s="530">
        <v>3760</v>
      </c>
      <c r="B3762" s="573" t="s">
        <v>26556</v>
      </c>
      <c r="C3762" s="17" t="s">
        <v>3845</v>
      </c>
      <c r="D3762" s="17">
        <f t="shared" si="112"/>
        <v>3.3399999999999923</v>
      </c>
      <c r="E3762" s="574">
        <f t="shared" si="113"/>
        <v>9195.1417004048362</v>
      </c>
      <c r="F3762" s="17" t="s">
        <v>25687</v>
      </c>
      <c r="G3762" s="3" t="s">
        <v>26529</v>
      </c>
      <c r="H3762" s="321">
        <v>1.3522267206477701</v>
      </c>
    </row>
    <row r="3763" spans="1:8" ht="15.75">
      <c r="A3763" s="530">
        <v>3761</v>
      </c>
      <c r="B3763" s="573" t="s">
        <v>26557</v>
      </c>
      <c r="C3763" s="17" t="s">
        <v>3845</v>
      </c>
      <c r="D3763" s="17">
        <f t="shared" si="112"/>
        <v>3.3399999999999923</v>
      </c>
      <c r="E3763" s="574">
        <f t="shared" si="113"/>
        <v>9195.1417004048362</v>
      </c>
      <c r="F3763" s="17" t="s">
        <v>25688</v>
      </c>
      <c r="G3763" s="3" t="s">
        <v>26529</v>
      </c>
      <c r="H3763" s="321">
        <v>1.3522267206477701</v>
      </c>
    </row>
    <row r="3764" spans="1:8" ht="15.75">
      <c r="A3764" s="526">
        <v>3762</v>
      </c>
      <c r="B3764" s="573" t="s">
        <v>26558</v>
      </c>
      <c r="C3764" s="17" t="s">
        <v>3845</v>
      </c>
      <c r="D3764" s="17">
        <f t="shared" si="112"/>
        <v>2.9699999999999984</v>
      </c>
      <c r="E3764" s="574">
        <f t="shared" si="113"/>
        <v>8176.518218623477</v>
      </c>
      <c r="F3764" s="17" t="s">
        <v>25690</v>
      </c>
      <c r="G3764" s="3" t="s">
        <v>26529</v>
      </c>
      <c r="H3764" s="321">
        <v>1.2024291497975701</v>
      </c>
    </row>
    <row r="3765" spans="1:8" ht="15.75">
      <c r="A3765" s="530">
        <v>3763</v>
      </c>
      <c r="B3765" s="576" t="s">
        <v>26559</v>
      </c>
      <c r="C3765" s="17" t="s">
        <v>3845</v>
      </c>
      <c r="D3765" s="17">
        <f t="shared" si="112"/>
        <v>3.1122000000000001</v>
      </c>
      <c r="E3765" s="574">
        <f t="shared" si="113"/>
        <v>8568</v>
      </c>
      <c r="F3765" s="17" t="s">
        <v>25901</v>
      </c>
      <c r="G3765" s="3" t="s">
        <v>26529</v>
      </c>
      <c r="H3765" s="321">
        <v>1.26</v>
      </c>
    </row>
    <row r="3766" spans="1:8" ht="15.75">
      <c r="A3766" s="530">
        <v>3764</v>
      </c>
      <c r="B3766" s="573" t="s">
        <v>26560</v>
      </c>
      <c r="C3766" s="17" t="s">
        <v>3845</v>
      </c>
      <c r="D3766" s="17">
        <f t="shared" si="112"/>
        <v>3.7100000000000111</v>
      </c>
      <c r="E3766" s="574">
        <f t="shared" si="113"/>
        <v>10213.765182186264</v>
      </c>
      <c r="F3766" s="17" t="s">
        <v>25693</v>
      </c>
      <c r="G3766" s="3" t="s">
        <v>26529</v>
      </c>
      <c r="H3766" s="321">
        <v>1.50202429149798</v>
      </c>
    </row>
    <row r="3767" spans="1:8" ht="15.75">
      <c r="A3767" s="530">
        <v>3765</v>
      </c>
      <c r="B3767" s="573" t="s">
        <v>26561</v>
      </c>
      <c r="C3767" s="17" t="s">
        <v>3845</v>
      </c>
      <c r="D3767" s="17">
        <f t="shared" si="112"/>
        <v>0.17000000000000004</v>
      </c>
      <c r="E3767" s="574">
        <f t="shared" si="113"/>
        <v>468.01619433198385</v>
      </c>
      <c r="F3767" s="17" t="s">
        <v>25695</v>
      </c>
      <c r="G3767" s="3" t="s">
        <v>26529</v>
      </c>
      <c r="H3767" s="321">
        <v>6.88259109311741E-2</v>
      </c>
    </row>
    <row r="3768" spans="1:8" ht="15.75">
      <c r="A3768" s="526">
        <v>3766</v>
      </c>
      <c r="B3768" s="573" t="s">
        <v>26562</v>
      </c>
      <c r="C3768" s="17" t="s">
        <v>3845</v>
      </c>
      <c r="D3768" s="17">
        <f t="shared" si="112"/>
        <v>1.7799999999999996</v>
      </c>
      <c r="E3768" s="574">
        <f t="shared" si="113"/>
        <v>4900.4048582995938</v>
      </c>
      <c r="F3768" s="17" t="s">
        <v>25904</v>
      </c>
      <c r="G3768" s="3" t="s">
        <v>26529</v>
      </c>
      <c r="H3768" s="321">
        <v>0.72064777327935203</v>
      </c>
    </row>
    <row r="3769" spans="1:8" ht="15.75">
      <c r="A3769" s="530">
        <v>3767</v>
      </c>
      <c r="B3769" s="573" t="s">
        <v>26563</v>
      </c>
      <c r="C3769" s="17" t="s">
        <v>3845</v>
      </c>
      <c r="D3769" s="17">
        <f t="shared" si="112"/>
        <v>1.4199999999999995</v>
      </c>
      <c r="E3769" s="574">
        <f t="shared" si="113"/>
        <v>3909.3117408906865</v>
      </c>
      <c r="F3769" s="17" t="s">
        <v>25697</v>
      </c>
      <c r="G3769" s="3" t="s">
        <v>26529</v>
      </c>
      <c r="H3769" s="321">
        <v>0.57489878542510098</v>
      </c>
    </row>
    <row r="3770" spans="1:8" ht="15.75">
      <c r="A3770" s="530">
        <v>3768</v>
      </c>
      <c r="B3770" s="351" t="s">
        <v>26564</v>
      </c>
      <c r="C3770" s="17" t="s">
        <v>3845</v>
      </c>
      <c r="D3770" s="17">
        <f t="shared" si="112"/>
        <v>1.6399999999999992</v>
      </c>
      <c r="E3770" s="574">
        <f t="shared" si="113"/>
        <v>4514.9797570850178</v>
      </c>
      <c r="F3770" s="17" t="s">
        <v>25699</v>
      </c>
      <c r="G3770" s="3" t="s">
        <v>26529</v>
      </c>
      <c r="H3770" s="321">
        <v>0.66396761133603199</v>
      </c>
    </row>
    <row r="3771" spans="1:8" ht="15.75">
      <c r="A3771" s="530">
        <v>3769</v>
      </c>
      <c r="B3771" s="573" t="s">
        <v>26565</v>
      </c>
      <c r="C3771" s="17" t="s">
        <v>3845</v>
      </c>
      <c r="D3771" s="17">
        <f t="shared" si="112"/>
        <v>3.3600000000000101</v>
      </c>
      <c r="E3771" s="574">
        <f t="shared" si="113"/>
        <v>9250.2024291498237</v>
      </c>
      <c r="F3771" s="17" t="s">
        <v>25701</v>
      </c>
      <c r="G3771" s="3" t="s">
        <v>26529</v>
      </c>
      <c r="H3771" s="321">
        <v>1.3603238866396801</v>
      </c>
    </row>
    <row r="3772" spans="1:8" ht="15.75">
      <c r="A3772" s="526">
        <v>3770</v>
      </c>
      <c r="B3772" s="573" t="s">
        <v>26566</v>
      </c>
      <c r="C3772" s="17" t="s">
        <v>3845</v>
      </c>
      <c r="D3772" s="17">
        <f t="shared" si="112"/>
        <v>0.79000000000000026</v>
      </c>
      <c r="E3772" s="574">
        <f t="shared" si="113"/>
        <v>2174.8987854251018</v>
      </c>
      <c r="F3772" s="17" t="s">
        <v>25703</v>
      </c>
      <c r="G3772" s="3" t="s">
        <v>26529</v>
      </c>
      <c r="H3772" s="321">
        <v>0.31983805668016202</v>
      </c>
    </row>
    <row r="3773" spans="1:8" ht="15.75">
      <c r="A3773" s="530">
        <v>3771</v>
      </c>
      <c r="B3773" s="573" t="s">
        <v>26567</v>
      </c>
      <c r="C3773" s="17" t="s">
        <v>3845</v>
      </c>
      <c r="D3773" s="17">
        <f t="shared" si="112"/>
        <v>2.4200000000000004</v>
      </c>
      <c r="E3773" s="574">
        <f t="shared" si="113"/>
        <v>6662.3481781376522</v>
      </c>
      <c r="F3773" s="17" t="s">
        <v>25705</v>
      </c>
      <c r="G3773" s="3" t="s">
        <v>26529</v>
      </c>
      <c r="H3773" s="321">
        <v>0.97975708502024295</v>
      </c>
    </row>
    <row r="3774" spans="1:8" ht="15.75">
      <c r="A3774" s="530">
        <v>3772</v>
      </c>
      <c r="B3774" s="573" t="s">
        <v>18250</v>
      </c>
      <c r="C3774" s="17" t="s">
        <v>3845</v>
      </c>
      <c r="D3774" s="17">
        <f t="shared" si="112"/>
        <v>2.9099999999999944</v>
      </c>
      <c r="E3774" s="574">
        <f t="shared" si="113"/>
        <v>8011.3360323886482</v>
      </c>
      <c r="F3774" s="17" t="s">
        <v>25707</v>
      </c>
      <c r="G3774" s="3" t="s">
        <v>26529</v>
      </c>
      <c r="H3774" s="321">
        <v>1.17813765182186</v>
      </c>
    </row>
    <row r="3775" spans="1:8" ht="15.75">
      <c r="A3775" s="530">
        <v>3773</v>
      </c>
      <c r="B3775" s="573" t="s">
        <v>26568</v>
      </c>
      <c r="C3775" s="17" t="s">
        <v>3845</v>
      </c>
      <c r="D3775" s="17">
        <f t="shared" si="112"/>
        <v>1.7200000000000006</v>
      </c>
      <c r="E3775" s="574">
        <f t="shared" si="113"/>
        <v>4735.2226720647786</v>
      </c>
      <c r="F3775" s="17" t="s">
        <v>25709</v>
      </c>
      <c r="G3775" s="3" t="s">
        <v>26529</v>
      </c>
      <c r="H3775" s="321">
        <v>0.69635627530364397</v>
      </c>
    </row>
    <row r="3776" spans="1:8" ht="15.75">
      <c r="A3776" s="526">
        <v>3774</v>
      </c>
      <c r="B3776" s="573" t="s">
        <v>26569</v>
      </c>
      <c r="C3776" s="17" t="s">
        <v>3845</v>
      </c>
      <c r="D3776" s="17">
        <f t="shared" si="112"/>
        <v>3.53</v>
      </c>
      <c r="E3776" s="574">
        <f t="shared" si="113"/>
        <v>9718.21862348178</v>
      </c>
      <c r="F3776" s="17" t="s">
        <v>25711</v>
      </c>
      <c r="G3776" s="3" t="s">
        <v>26529</v>
      </c>
      <c r="H3776" s="321">
        <v>1.42914979757085</v>
      </c>
    </row>
    <row r="3777" spans="1:8" ht="15.75">
      <c r="A3777" s="530">
        <v>3775</v>
      </c>
      <c r="B3777" s="573" t="s">
        <v>26570</v>
      </c>
      <c r="C3777" s="17" t="s">
        <v>3845</v>
      </c>
      <c r="D3777" s="17">
        <f t="shared" si="112"/>
        <v>3.53</v>
      </c>
      <c r="E3777" s="574">
        <f t="shared" si="113"/>
        <v>9718.21862348178</v>
      </c>
      <c r="F3777" s="17" t="s">
        <v>25713</v>
      </c>
      <c r="G3777" s="3" t="s">
        <v>26529</v>
      </c>
      <c r="H3777" s="321">
        <v>1.42914979757085</v>
      </c>
    </row>
    <row r="3778" spans="1:8" ht="15.75">
      <c r="A3778" s="530">
        <v>3776</v>
      </c>
      <c r="B3778" s="573" t="s">
        <v>26571</v>
      </c>
      <c r="C3778" s="17" t="s">
        <v>22996</v>
      </c>
      <c r="D3778" s="17">
        <f t="shared" si="112"/>
        <v>4.9400000000000004</v>
      </c>
      <c r="E3778" s="574">
        <f t="shared" si="113"/>
        <v>13600</v>
      </c>
      <c r="F3778" s="17" t="s">
        <v>25715</v>
      </c>
      <c r="G3778" s="3" t="s">
        <v>26529</v>
      </c>
      <c r="H3778" s="321">
        <v>2</v>
      </c>
    </row>
    <row r="3779" spans="1:8" ht="15.75">
      <c r="A3779" s="530">
        <v>3777</v>
      </c>
      <c r="B3779" s="573" t="s">
        <v>26572</v>
      </c>
      <c r="C3779" s="17" t="s">
        <v>22996</v>
      </c>
      <c r="D3779" s="17">
        <f t="shared" si="112"/>
        <v>4.9400000000000004</v>
      </c>
      <c r="E3779" s="574">
        <f t="shared" si="113"/>
        <v>13600</v>
      </c>
      <c r="F3779" s="17" t="s">
        <v>25717</v>
      </c>
      <c r="G3779" s="3" t="s">
        <v>26529</v>
      </c>
      <c r="H3779" s="321">
        <v>2</v>
      </c>
    </row>
    <row r="3780" spans="1:8" ht="15.75">
      <c r="A3780" s="526">
        <v>3778</v>
      </c>
      <c r="B3780" s="351" t="s">
        <v>26573</v>
      </c>
      <c r="C3780" s="17" t="s">
        <v>3845</v>
      </c>
      <c r="D3780" s="17">
        <f t="shared" si="112"/>
        <v>0.29999999999999877</v>
      </c>
      <c r="E3780" s="352">
        <f t="shared" si="113"/>
        <v>825.91093117408559</v>
      </c>
      <c r="F3780" s="17" t="s">
        <v>23394</v>
      </c>
      <c r="G3780" s="3" t="s">
        <v>26529</v>
      </c>
      <c r="H3780" s="325">
        <v>0.121457489878542</v>
      </c>
    </row>
    <row r="3781" spans="1:8" ht="15.75">
      <c r="A3781" s="530">
        <v>3779</v>
      </c>
      <c r="B3781" s="573" t="s">
        <v>26574</v>
      </c>
      <c r="C3781" s="17" t="s">
        <v>3845</v>
      </c>
      <c r="D3781" s="17">
        <f t="shared" ref="D3781:D3844" si="114">H3781*2.47</f>
        <v>3.6799999999999966</v>
      </c>
      <c r="E3781" s="574">
        <f t="shared" si="113"/>
        <v>10131.174089068816</v>
      </c>
      <c r="F3781" s="17" t="s">
        <v>25721</v>
      </c>
      <c r="G3781" s="3" t="s">
        <v>26529</v>
      </c>
      <c r="H3781" s="321">
        <v>1.48987854251012</v>
      </c>
    </row>
    <row r="3782" spans="1:8" ht="15.75">
      <c r="A3782" s="530">
        <v>3780</v>
      </c>
      <c r="B3782" s="573" t="s">
        <v>26575</v>
      </c>
      <c r="C3782" s="17" t="s">
        <v>3845</v>
      </c>
      <c r="D3782" s="17">
        <f t="shared" si="114"/>
        <v>3.7800000000000114</v>
      </c>
      <c r="E3782" s="574">
        <f t="shared" si="113"/>
        <v>10406.477732793552</v>
      </c>
      <c r="F3782" s="17" t="s">
        <v>25723</v>
      </c>
      <c r="G3782" s="3" t="s">
        <v>26529</v>
      </c>
      <c r="H3782" s="321">
        <v>1.5303643724696401</v>
      </c>
    </row>
    <row r="3783" spans="1:8" ht="15.75">
      <c r="A3783" s="530">
        <v>3781</v>
      </c>
      <c r="B3783" s="573" t="s">
        <v>26576</v>
      </c>
      <c r="C3783" s="17" t="s">
        <v>3845</v>
      </c>
      <c r="D3783" s="17">
        <f t="shared" si="114"/>
        <v>1.49</v>
      </c>
      <c r="E3783" s="574">
        <f t="shared" si="113"/>
        <v>4102.0242914979754</v>
      </c>
      <c r="F3783" s="17" t="s">
        <v>25725</v>
      </c>
      <c r="G3783" s="3" t="s">
        <v>26529</v>
      </c>
      <c r="H3783" s="321">
        <v>0.60323886639676105</v>
      </c>
    </row>
    <row r="3784" spans="1:8" ht="15.75">
      <c r="A3784" s="526">
        <v>3782</v>
      </c>
      <c r="B3784" s="573" t="s">
        <v>26577</v>
      </c>
      <c r="C3784" s="17" t="s">
        <v>3845</v>
      </c>
      <c r="D3784" s="17">
        <f t="shared" si="114"/>
        <v>2.0199999999999996</v>
      </c>
      <c r="E3784" s="574">
        <f t="shared" si="113"/>
        <v>5561.1336032388645</v>
      </c>
      <c r="F3784" s="17" t="s">
        <v>25727</v>
      </c>
      <c r="G3784" s="3" t="s">
        <v>26529</v>
      </c>
      <c r="H3784" s="321">
        <v>0.81781376518218596</v>
      </c>
    </row>
    <row r="3785" spans="1:8" ht="15.75">
      <c r="A3785" s="530">
        <v>3783</v>
      </c>
      <c r="B3785" s="573" t="s">
        <v>26578</v>
      </c>
      <c r="C3785" s="17" t="s">
        <v>3845</v>
      </c>
      <c r="D3785" s="17">
        <f t="shared" si="114"/>
        <v>4.49000000000001</v>
      </c>
      <c r="E3785" s="574">
        <f t="shared" si="113"/>
        <v>12361.133603238892</v>
      </c>
      <c r="F3785" s="17" t="s">
        <v>25729</v>
      </c>
      <c r="G3785" s="3" t="s">
        <v>26529</v>
      </c>
      <c r="H3785" s="321">
        <v>1.81781376518219</v>
      </c>
    </row>
    <row r="3786" spans="1:8" ht="15.75">
      <c r="A3786" s="530">
        <v>3784</v>
      </c>
      <c r="B3786" s="573" t="s">
        <v>26579</v>
      </c>
      <c r="C3786" s="17" t="s">
        <v>3845</v>
      </c>
      <c r="D3786" s="17">
        <f t="shared" si="114"/>
        <v>3.1000000000000019</v>
      </c>
      <c r="E3786" s="574">
        <f t="shared" si="113"/>
        <v>8534.4129554655919</v>
      </c>
      <c r="F3786" s="17" t="s">
        <v>25731</v>
      </c>
      <c r="G3786" s="3" t="s">
        <v>26529</v>
      </c>
      <c r="H3786" s="321">
        <v>1.25506072874494</v>
      </c>
    </row>
    <row r="3787" spans="1:8" ht="15.75">
      <c r="A3787" s="530">
        <v>3785</v>
      </c>
      <c r="B3787" s="573" t="s">
        <v>26580</v>
      </c>
      <c r="C3787" s="17" t="s">
        <v>3845</v>
      </c>
      <c r="D3787" s="17">
        <f t="shared" si="114"/>
        <v>3.8500000000000112</v>
      </c>
      <c r="E3787" s="574">
        <f t="shared" si="113"/>
        <v>10599.19028340084</v>
      </c>
      <c r="F3787" s="17" t="s">
        <v>25733</v>
      </c>
      <c r="G3787" s="3" t="s">
        <v>26529</v>
      </c>
      <c r="H3787" s="321">
        <v>1.5587044534412999</v>
      </c>
    </row>
    <row r="3788" spans="1:8" ht="15.75">
      <c r="A3788" s="526">
        <v>3786</v>
      </c>
      <c r="B3788" s="573" t="s">
        <v>26581</v>
      </c>
      <c r="C3788" s="17" t="s">
        <v>3845</v>
      </c>
      <c r="D3788" s="17">
        <f t="shared" si="114"/>
        <v>1.7799999999999996</v>
      </c>
      <c r="E3788" s="574">
        <f t="shared" si="113"/>
        <v>4900.4048582995938</v>
      </c>
      <c r="F3788" s="17" t="s">
        <v>25735</v>
      </c>
      <c r="G3788" s="3" t="s">
        <v>26529</v>
      </c>
      <c r="H3788" s="321">
        <v>0.72064777327935203</v>
      </c>
    </row>
    <row r="3789" spans="1:8" ht="15.75">
      <c r="A3789" s="530">
        <v>3787</v>
      </c>
      <c r="B3789" s="573" t="s">
        <v>26582</v>
      </c>
      <c r="C3789" s="17" t="s">
        <v>3845</v>
      </c>
      <c r="D3789" s="17">
        <f t="shared" si="114"/>
        <v>0.84999999999999887</v>
      </c>
      <c r="E3789" s="574">
        <f t="shared" si="113"/>
        <v>2340.080971659916</v>
      </c>
      <c r="F3789" s="17" t="s">
        <v>25737</v>
      </c>
      <c r="G3789" s="3" t="s">
        <v>26529</v>
      </c>
      <c r="H3789" s="321">
        <v>0.34412955465586997</v>
      </c>
    </row>
    <row r="3790" spans="1:8" ht="15.75">
      <c r="A3790" s="530">
        <v>3788</v>
      </c>
      <c r="B3790" s="573" t="s">
        <v>26583</v>
      </c>
      <c r="C3790" s="17" t="s">
        <v>3845</v>
      </c>
      <c r="D3790" s="17">
        <f t="shared" si="114"/>
        <v>2.9699999999999984</v>
      </c>
      <c r="E3790" s="574">
        <f t="shared" si="113"/>
        <v>8176.518218623477</v>
      </c>
      <c r="F3790" s="17" t="s">
        <v>25739</v>
      </c>
      <c r="G3790" s="3" t="s">
        <v>26529</v>
      </c>
      <c r="H3790" s="321">
        <v>1.2024291497975701</v>
      </c>
    </row>
    <row r="3791" spans="1:8" ht="15.75">
      <c r="A3791" s="530">
        <v>3789</v>
      </c>
      <c r="B3791" s="573" t="s">
        <v>26584</v>
      </c>
      <c r="C3791" s="17" t="s">
        <v>3845</v>
      </c>
      <c r="D3791" s="17">
        <f t="shared" si="114"/>
        <v>0.77999999999999881</v>
      </c>
      <c r="E3791" s="574">
        <f t="shared" si="113"/>
        <v>2147.368421052628</v>
      </c>
      <c r="F3791" s="17" t="s">
        <v>25741</v>
      </c>
      <c r="G3791" s="3" t="s">
        <v>26529</v>
      </c>
      <c r="H3791" s="321">
        <v>0.31578947368421001</v>
      </c>
    </row>
    <row r="3792" spans="1:8" ht="15.75">
      <c r="A3792" s="526">
        <v>3790</v>
      </c>
      <c r="B3792" s="573" t="s">
        <v>26585</v>
      </c>
      <c r="C3792" s="17" t="s">
        <v>3845</v>
      </c>
      <c r="D3792" s="17">
        <f t="shared" si="114"/>
        <v>1.4199999999999995</v>
      </c>
      <c r="E3792" s="574">
        <f t="shared" si="113"/>
        <v>3909.3117408906865</v>
      </c>
      <c r="F3792" s="17" t="s">
        <v>25743</v>
      </c>
      <c r="G3792" s="3" t="s">
        <v>26529</v>
      </c>
      <c r="H3792" s="321">
        <v>0.57489878542510098</v>
      </c>
    </row>
    <row r="3793" spans="1:8" ht="15.75">
      <c r="A3793" s="530">
        <v>3791</v>
      </c>
      <c r="B3793" s="573" t="s">
        <v>26586</v>
      </c>
      <c r="C3793" s="17" t="s">
        <v>3845</v>
      </c>
      <c r="D3793" s="17">
        <f t="shared" si="114"/>
        <v>0.81000000000000061</v>
      </c>
      <c r="E3793" s="574">
        <f t="shared" si="113"/>
        <v>2229.959514170042</v>
      </c>
      <c r="F3793" s="17" t="s">
        <v>25745</v>
      </c>
      <c r="G3793" s="3" t="s">
        <v>26529</v>
      </c>
      <c r="H3793" s="321">
        <v>0.32793522267206499</v>
      </c>
    </row>
    <row r="3794" spans="1:8" ht="15.75">
      <c r="A3794" s="530">
        <v>3792</v>
      </c>
      <c r="B3794" s="573" t="s">
        <v>26587</v>
      </c>
      <c r="C3794" s="17" t="s">
        <v>3845</v>
      </c>
      <c r="D3794" s="17">
        <f t="shared" si="114"/>
        <v>1.1400000000000012</v>
      </c>
      <c r="E3794" s="574">
        <f t="shared" si="113"/>
        <v>3138.4615384615417</v>
      </c>
      <c r="F3794" s="17" t="s">
        <v>25747</v>
      </c>
      <c r="G3794" s="3" t="s">
        <v>26529</v>
      </c>
      <c r="H3794" s="321">
        <v>0.46153846153846201</v>
      </c>
    </row>
    <row r="3795" spans="1:8" ht="15.75">
      <c r="A3795" s="530">
        <v>3793</v>
      </c>
      <c r="B3795" s="573" t="s">
        <v>26588</v>
      </c>
      <c r="C3795" s="17" t="s">
        <v>3845</v>
      </c>
      <c r="D3795" s="17">
        <f t="shared" si="114"/>
        <v>2.4700000000000002</v>
      </c>
      <c r="E3795" s="574">
        <f t="shared" si="113"/>
        <v>6800</v>
      </c>
      <c r="F3795" s="17" t="s">
        <v>25749</v>
      </c>
      <c r="G3795" s="3" t="s">
        <v>26529</v>
      </c>
      <c r="H3795" s="321">
        <v>1</v>
      </c>
    </row>
    <row r="3796" spans="1:8" ht="15.75">
      <c r="A3796" s="526">
        <v>3794</v>
      </c>
      <c r="B3796" s="573" t="s">
        <v>26589</v>
      </c>
      <c r="C3796" s="17" t="s">
        <v>3845</v>
      </c>
      <c r="D3796" s="17">
        <f t="shared" si="114"/>
        <v>1.7200000000000006</v>
      </c>
      <c r="E3796" s="574">
        <f t="shared" si="113"/>
        <v>4735.2226720647786</v>
      </c>
      <c r="F3796" s="17" t="s">
        <v>25751</v>
      </c>
      <c r="G3796" s="3" t="s">
        <v>26529</v>
      </c>
      <c r="H3796" s="321">
        <v>0.69635627530364397</v>
      </c>
    </row>
    <row r="3797" spans="1:8" ht="15.75">
      <c r="A3797" s="530">
        <v>3795</v>
      </c>
      <c r="B3797" s="573" t="s">
        <v>26590</v>
      </c>
      <c r="C3797" s="17" t="s">
        <v>3845</v>
      </c>
      <c r="D3797" s="17">
        <f t="shared" si="114"/>
        <v>2.4700000000000002</v>
      </c>
      <c r="E3797" s="574">
        <f t="shared" si="113"/>
        <v>6800</v>
      </c>
      <c r="F3797" s="17" t="s">
        <v>25753</v>
      </c>
      <c r="G3797" s="3" t="s">
        <v>26529</v>
      </c>
      <c r="H3797" s="321">
        <v>1</v>
      </c>
    </row>
    <row r="3798" spans="1:8" ht="15.75">
      <c r="A3798" s="530">
        <v>3796</v>
      </c>
      <c r="B3798" s="351" t="s">
        <v>26591</v>
      </c>
      <c r="C3798" s="17" t="s">
        <v>3845</v>
      </c>
      <c r="D3798" s="17">
        <f t="shared" si="114"/>
        <v>1.7784</v>
      </c>
      <c r="E3798" s="352">
        <f t="shared" si="113"/>
        <v>4896</v>
      </c>
      <c r="F3798" s="17" t="s">
        <v>23394</v>
      </c>
      <c r="G3798" s="3" t="s">
        <v>26529</v>
      </c>
      <c r="H3798" s="325">
        <v>0.72</v>
      </c>
    </row>
    <row r="3799" spans="1:8" ht="15.75">
      <c r="A3799" s="530">
        <v>3797</v>
      </c>
      <c r="B3799" s="573" t="s">
        <v>26592</v>
      </c>
      <c r="C3799" s="17" t="s">
        <v>3845</v>
      </c>
      <c r="D3799" s="17">
        <f t="shared" si="114"/>
        <v>1.5800000000000005</v>
      </c>
      <c r="E3799" s="574">
        <f t="shared" si="113"/>
        <v>4349.7975708502036</v>
      </c>
      <c r="F3799" s="17" t="s">
        <v>26230</v>
      </c>
      <c r="G3799" s="3" t="s">
        <v>26529</v>
      </c>
      <c r="H3799" s="321">
        <v>0.63967611336032404</v>
      </c>
    </row>
    <row r="3800" spans="1:8" ht="15.75">
      <c r="A3800" s="526">
        <v>3798</v>
      </c>
      <c r="B3800" s="573" t="s">
        <v>26593</v>
      </c>
      <c r="C3800" s="17" t="s">
        <v>3845</v>
      </c>
      <c r="D3800" s="17">
        <f t="shared" si="114"/>
        <v>1.7799999999999996</v>
      </c>
      <c r="E3800" s="574">
        <f t="shared" si="113"/>
        <v>4900.4048582995938</v>
      </c>
      <c r="F3800" s="17" t="s">
        <v>25757</v>
      </c>
      <c r="G3800" s="3" t="s">
        <v>26529</v>
      </c>
      <c r="H3800" s="321">
        <v>0.72064777327935203</v>
      </c>
    </row>
    <row r="3801" spans="1:8" ht="15.75">
      <c r="A3801" s="530">
        <v>3799</v>
      </c>
      <c r="B3801" s="573" t="s">
        <v>26594</v>
      </c>
      <c r="C3801" s="17" t="s">
        <v>3845</v>
      </c>
      <c r="D3801" s="17">
        <f t="shared" si="114"/>
        <v>1.5800000000000005</v>
      </c>
      <c r="E3801" s="574">
        <f t="shared" si="113"/>
        <v>4349.7975708502036</v>
      </c>
      <c r="F3801" s="17" t="s">
        <v>25759</v>
      </c>
      <c r="G3801" s="3" t="s">
        <v>26529</v>
      </c>
      <c r="H3801" s="321">
        <v>0.63967611336032404</v>
      </c>
    </row>
    <row r="3802" spans="1:8" ht="15.75">
      <c r="A3802" s="530">
        <v>3800</v>
      </c>
      <c r="B3802" s="573" t="s">
        <v>26595</v>
      </c>
      <c r="C3802" s="17" t="s">
        <v>22996</v>
      </c>
      <c r="D3802" s="17">
        <f t="shared" si="114"/>
        <v>4.9400000000000004</v>
      </c>
      <c r="E3802" s="574">
        <f t="shared" si="113"/>
        <v>13600</v>
      </c>
      <c r="F3802" s="17" t="s">
        <v>25761</v>
      </c>
      <c r="G3802" s="3" t="s">
        <v>26529</v>
      </c>
      <c r="H3802" s="321">
        <v>2</v>
      </c>
    </row>
    <row r="3803" spans="1:8" ht="15.75">
      <c r="A3803" s="530">
        <v>3801</v>
      </c>
      <c r="B3803" s="573" t="s">
        <v>26596</v>
      </c>
      <c r="C3803" s="17" t="s">
        <v>22996</v>
      </c>
      <c r="D3803" s="17">
        <f t="shared" si="114"/>
        <v>4.9400000000000004</v>
      </c>
      <c r="E3803" s="574">
        <f t="shared" si="113"/>
        <v>13600</v>
      </c>
      <c r="F3803" s="17" t="s">
        <v>25763</v>
      </c>
      <c r="G3803" s="3" t="s">
        <v>26529</v>
      </c>
      <c r="H3803" s="321">
        <v>2</v>
      </c>
    </row>
    <row r="3804" spans="1:8" ht="15.75">
      <c r="A3804" s="526">
        <v>3802</v>
      </c>
      <c r="B3804" s="573" t="s">
        <v>26597</v>
      </c>
      <c r="C3804" s="17" t="s">
        <v>22996</v>
      </c>
      <c r="D3804" s="17">
        <f t="shared" si="114"/>
        <v>4.9400000000000004</v>
      </c>
      <c r="E3804" s="574">
        <f t="shared" si="113"/>
        <v>13600</v>
      </c>
      <c r="F3804" s="17" t="s">
        <v>25764</v>
      </c>
      <c r="G3804" s="3" t="s">
        <v>26529</v>
      </c>
      <c r="H3804" s="321">
        <v>2</v>
      </c>
    </row>
    <row r="3805" spans="1:8" ht="15.75">
      <c r="A3805" s="530">
        <v>3803</v>
      </c>
      <c r="B3805" s="575" t="s">
        <v>25706</v>
      </c>
      <c r="C3805" s="17" t="s">
        <v>3845</v>
      </c>
      <c r="D3805" s="17">
        <f t="shared" si="114"/>
        <v>0.12</v>
      </c>
      <c r="E3805" s="574">
        <f t="shared" si="113"/>
        <v>330.36437246963561</v>
      </c>
      <c r="F3805" s="17" t="s">
        <v>25766</v>
      </c>
      <c r="G3805" s="3" t="s">
        <v>26529</v>
      </c>
      <c r="H3805" s="321">
        <v>4.8582995951416998E-2</v>
      </c>
    </row>
    <row r="3806" spans="1:8" ht="15.75">
      <c r="A3806" s="530">
        <v>3804</v>
      </c>
      <c r="B3806" s="573" t="s">
        <v>26598</v>
      </c>
      <c r="C3806" s="17" t="s">
        <v>3845</v>
      </c>
      <c r="D3806" s="17">
        <f t="shared" si="114"/>
        <v>4.2800000000000091</v>
      </c>
      <c r="E3806" s="574">
        <f t="shared" si="113"/>
        <v>11782.995951417028</v>
      </c>
      <c r="F3806" s="17" t="s">
        <v>25768</v>
      </c>
      <c r="G3806" s="3" t="s">
        <v>26529</v>
      </c>
      <c r="H3806" s="321">
        <v>1.73279352226721</v>
      </c>
    </row>
    <row r="3807" spans="1:8" ht="15.75">
      <c r="A3807" s="530">
        <v>3805</v>
      </c>
      <c r="B3807" s="573" t="s">
        <v>26599</v>
      </c>
      <c r="C3807" s="17" t="s">
        <v>3845</v>
      </c>
      <c r="D3807" s="17">
        <f t="shared" si="114"/>
        <v>0.98999999999999944</v>
      </c>
      <c r="E3807" s="574">
        <f t="shared" si="113"/>
        <v>2725.506072874492</v>
      </c>
      <c r="F3807" s="17" t="s">
        <v>26239</v>
      </c>
      <c r="G3807" s="3" t="s">
        <v>26529</v>
      </c>
      <c r="H3807" s="321">
        <v>0.40080971659919001</v>
      </c>
    </row>
    <row r="3808" spans="1:8" ht="15.75">
      <c r="A3808" s="526">
        <v>3806</v>
      </c>
      <c r="B3808" s="573" t="s">
        <v>26600</v>
      </c>
      <c r="C3808" s="17" t="s">
        <v>3845</v>
      </c>
      <c r="D3808" s="17">
        <f t="shared" si="114"/>
        <v>0.50000000000000044</v>
      </c>
      <c r="E3808" s="574">
        <f t="shared" si="113"/>
        <v>1376.5182186234829</v>
      </c>
      <c r="F3808" s="17" t="s">
        <v>25771</v>
      </c>
      <c r="G3808" s="3" t="s">
        <v>26529</v>
      </c>
      <c r="H3808" s="321">
        <v>0.20242914979757101</v>
      </c>
    </row>
    <row r="3809" spans="1:8" ht="15.75">
      <c r="A3809" s="530">
        <v>3807</v>
      </c>
      <c r="B3809" s="573" t="s">
        <v>26601</v>
      </c>
      <c r="C3809" s="17" t="s">
        <v>3845</v>
      </c>
      <c r="D3809" s="17">
        <f t="shared" si="114"/>
        <v>0.23000000000000004</v>
      </c>
      <c r="E3809" s="574">
        <f t="shared" si="113"/>
        <v>633.19838056680169</v>
      </c>
      <c r="F3809" s="17" t="s">
        <v>25774</v>
      </c>
      <c r="G3809" s="3" t="s">
        <v>26529</v>
      </c>
      <c r="H3809" s="321">
        <v>9.3117408906882596E-2</v>
      </c>
    </row>
    <row r="3810" spans="1:8" ht="15.75">
      <c r="A3810" s="530">
        <v>3808</v>
      </c>
      <c r="B3810" s="573" t="s">
        <v>26602</v>
      </c>
      <c r="C3810" s="17" t="s">
        <v>22996</v>
      </c>
      <c r="D3810" s="17">
        <f t="shared" si="114"/>
        <v>4.9400000000000004</v>
      </c>
      <c r="E3810" s="574">
        <f t="shared" si="113"/>
        <v>13600</v>
      </c>
      <c r="F3810" s="17" t="s">
        <v>25776</v>
      </c>
      <c r="G3810" s="3" t="s">
        <v>26529</v>
      </c>
      <c r="H3810" s="321">
        <v>2</v>
      </c>
    </row>
    <row r="3811" spans="1:8" ht="15.75">
      <c r="A3811" s="530">
        <v>3809</v>
      </c>
      <c r="B3811" s="573" t="s">
        <v>26603</v>
      </c>
      <c r="C3811" s="17" t="s">
        <v>3845</v>
      </c>
      <c r="D3811" s="17">
        <f t="shared" si="114"/>
        <v>1.7400000000000011</v>
      </c>
      <c r="E3811" s="574">
        <f t="shared" si="113"/>
        <v>4790.2834008097198</v>
      </c>
      <c r="F3811" s="17" t="s">
        <v>25778</v>
      </c>
      <c r="G3811" s="3" t="s">
        <v>26529</v>
      </c>
      <c r="H3811" s="321">
        <v>0.70445344129554699</v>
      </c>
    </row>
    <row r="3812" spans="1:8" ht="15.75">
      <c r="A3812" s="526">
        <v>3810</v>
      </c>
      <c r="B3812" s="573" t="s">
        <v>12692</v>
      </c>
      <c r="C3812" s="17" t="s">
        <v>3845</v>
      </c>
      <c r="D3812" s="17">
        <f t="shared" si="114"/>
        <v>2.2000000000000011</v>
      </c>
      <c r="E3812" s="574">
        <f t="shared" si="113"/>
        <v>6056.6801619433218</v>
      </c>
      <c r="F3812" s="17" t="s">
        <v>25780</v>
      </c>
      <c r="G3812" s="3" t="s">
        <v>26529</v>
      </c>
      <c r="H3812" s="321">
        <v>0.89068825910931204</v>
      </c>
    </row>
    <row r="3813" spans="1:8" ht="15.75">
      <c r="A3813" s="530">
        <v>3811</v>
      </c>
      <c r="B3813" s="351" t="s">
        <v>25718</v>
      </c>
      <c r="C3813" s="17" t="s">
        <v>3845</v>
      </c>
      <c r="D3813" s="17">
        <f t="shared" si="114"/>
        <v>0.1399999999999999</v>
      </c>
      <c r="E3813" s="574">
        <f t="shared" si="113"/>
        <v>385.42510121457462</v>
      </c>
      <c r="F3813" s="17" t="s">
        <v>26245</v>
      </c>
      <c r="G3813" s="3" t="s">
        <v>26529</v>
      </c>
      <c r="H3813" s="321">
        <v>5.6680161943319797E-2</v>
      </c>
    </row>
    <row r="3814" spans="1:8" ht="15.75">
      <c r="A3814" s="530">
        <v>3812</v>
      </c>
      <c r="B3814" s="573" t="s">
        <v>16276</v>
      </c>
      <c r="C3814" s="17" t="s">
        <v>3845</v>
      </c>
      <c r="D3814" s="17">
        <f t="shared" si="114"/>
        <v>3.0300000000000016</v>
      </c>
      <c r="E3814" s="574">
        <f t="shared" si="113"/>
        <v>8341.700404858304</v>
      </c>
      <c r="F3814" s="17" t="s">
        <v>25783</v>
      </c>
      <c r="G3814" s="3" t="s">
        <v>26529</v>
      </c>
      <c r="H3814" s="321">
        <v>1.2267206477732799</v>
      </c>
    </row>
    <row r="3815" spans="1:8" ht="15.75">
      <c r="A3815" s="530">
        <v>3813</v>
      </c>
      <c r="B3815" s="573" t="s">
        <v>26604</v>
      </c>
      <c r="C3815" s="17" t="s">
        <v>22996</v>
      </c>
      <c r="D3815" s="17">
        <f t="shared" si="114"/>
        <v>4.9400000000000004</v>
      </c>
      <c r="E3815" s="574">
        <f t="shared" si="113"/>
        <v>13600</v>
      </c>
      <c r="F3815" s="17" t="s">
        <v>25785</v>
      </c>
      <c r="G3815" s="3" t="s">
        <v>26529</v>
      </c>
      <c r="H3815" s="321">
        <v>2</v>
      </c>
    </row>
    <row r="3816" spans="1:8" ht="15.75">
      <c r="A3816" s="526">
        <v>3814</v>
      </c>
      <c r="B3816" s="351" t="s">
        <v>26605</v>
      </c>
      <c r="C3816" s="17" t="s">
        <v>3845</v>
      </c>
      <c r="D3816" s="17">
        <f t="shared" si="114"/>
        <v>1.1700000000000006</v>
      </c>
      <c r="E3816" s="574">
        <f t="shared" ref="E3816:E3879" si="115">H3816*6800</f>
        <v>3221.0526315789489</v>
      </c>
      <c r="F3816" s="17" t="s">
        <v>25787</v>
      </c>
      <c r="G3816" s="3" t="s">
        <v>26529</v>
      </c>
      <c r="H3816" s="321">
        <v>0.47368421052631599</v>
      </c>
    </row>
    <row r="3817" spans="1:8" ht="15.75">
      <c r="A3817" s="530">
        <v>3815</v>
      </c>
      <c r="B3817" s="573" t="s">
        <v>26606</v>
      </c>
      <c r="C3817" s="17" t="s">
        <v>3845</v>
      </c>
      <c r="D3817" s="17">
        <f t="shared" si="114"/>
        <v>0.29999999999999877</v>
      </c>
      <c r="E3817" s="574">
        <f t="shared" si="115"/>
        <v>825.91093117408559</v>
      </c>
      <c r="F3817" s="17" t="s">
        <v>25789</v>
      </c>
      <c r="G3817" s="3" t="s">
        <v>26529</v>
      </c>
      <c r="H3817" s="321">
        <v>0.121457489878542</v>
      </c>
    </row>
    <row r="3818" spans="1:8" ht="15.75">
      <c r="A3818" s="530">
        <v>3816</v>
      </c>
      <c r="B3818" s="573" t="s">
        <v>26607</v>
      </c>
      <c r="C3818" s="17" t="s">
        <v>3845</v>
      </c>
      <c r="D3818" s="17">
        <f t="shared" si="114"/>
        <v>0.72</v>
      </c>
      <c r="E3818" s="574">
        <f t="shared" si="115"/>
        <v>1982.1862348178136</v>
      </c>
      <c r="F3818" s="17" t="s">
        <v>25791</v>
      </c>
      <c r="G3818" s="3" t="s">
        <v>26529</v>
      </c>
      <c r="H3818" s="321">
        <v>0.291497975708502</v>
      </c>
    </row>
    <row r="3819" spans="1:8" ht="15.75">
      <c r="A3819" s="530">
        <v>3817</v>
      </c>
      <c r="B3819" s="351" t="s">
        <v>25898</v>
      </c>
      <c r="C3819" s="17" t="s">
        <v>3845</v>
      </c>
      <c r="D3819" s="17">
        <f t="shared" si="114"/>
        <v>2.4799999999999969</v>
      </c>
      <c r="E3819" s="574">
        <f t="shared" si="115"/>
        <v>6827.5303643724601</v>
      </c>
      <c r="F3819" s="17" t="s">
        <v>25793</v>
      </c>
      <c r="G3819" s="3" t="s">
        <v>26529</v>
      </c>
      <c r="H3819" s="321">
        <v>1.00404858299595</v>
      </c>
    </row>
    <row r="3820" spans="1:8" ht="15.75">
      <c r="A3820" s="526">
        <v>3818</v>
      </c>
      <c r="B3820" s="573" t="s">
        <v>26608</v>
      </c>
      <c r="C3820" s="17" t="s">
        <v>3845</v>
      </c>
      <c r="D3820" s="17">
        <f t="shared" si="114"/>
        <v>2.619999999999997</v>
      </c>
      <c r="E3820" s="574">
        <f t="shared" si="115"/>
        <v>7212.9554655870352</v>
      </c>
      <c r="F3820" s="17" t="s">
        <v>25795</v>
      </c>
      <c r="G3820" s="3" t="s">
        <v>26529</v>
      </c>
      <c r="H3820" s="321">
        <v>1.0607287449392699</v>
      </c>
    </row>
    <row r="3821" spans="1:8" ht="15.75">
      <c r="A3821" s="530">
        <v>3819</v>
      </c>
      <c r="B3821" s="573" t="s">
        <v>26609</v>
      </c>
      <c r="C3821" s="17" t="s">
        <v>3845</v>
      </c>
      <c r="D3821" s="17">
        <f t="shared" si="114"/>
        <v>2.2399999999999993</v>
      </c>
      <c r="E3821" s="574">
        <f t="shared" si="115"/>
        <v>6166.8016194331958</v>
      </c>
      <c r="F3821" s="17" t="s">
        <v>25797</v>
      </c>
      <c r="G3821" s="3" t="s">
        <v>26529</v>
      </c>
      <c r="H3821" s="321">
        <v>0.90688259109311697</v>
      </c>
    </row>
    <row r="3822" spans="1:8" ht="15.75">
      <c r="A3822" s="530">
        <v>3820</v>
      </c>
      <c r="B3822" s="573" t="s">
        <v>26610</v>
      </c>
      <c r="C3822" s="17" t="s">
        <v>3845</v>
      </c>
      <c r="D3822" s="17">
        <f t="shared" si="114"/>
        <v>3.3199999999999994</v>
      </c>
      <c r="E3822" s="574">
        <f t="shared" si="115"/>
        <v>9140.080971659916</v>
      </c>
      <c r="F3822" s="17" t="s">
        <v>25799</v>
      </c>
      <c r="G3822" s="3" t="s">
        <v>26529</v>
      </c>
      <c r="H3822" s="321">
        <v>1.34412955465587</v>
      </c>
    </row>
    <row r="3823" spans="1:8" ht="15.75">
      <c r="A3823" s="530">
        <v>3821</v>
      </c>
      <c r="B3823" s="573" t="s">
        <v>26611</v>
      </c>
      <c r="C3823" s="17" t="s">
        <v>22996</v>
      </c>
      <c r="D3823" s="17">
        <f t="shared" si="114"/>
        <v>4.9400000000000004</v>
      </c>
      <c r="E3823" s="574">
        <f t="shared" si="115"/>
        <v>13600</v>
      </c>
      <c r="F3823" s="17" t="s">
        <v>25800</v>
      </c>
      <c r="G3823" s="3" t="s">
        <v>26529</v>
      </c>
      <c r="H3823" s="321">
        <v>2</v>
      </c>
    </row>
    <row r="3824" spans="1:8" ht="15.75">
      <c r="A3824" s="526">
        <v>3822</v>
      </c>
      <c r="B3824" s="573" t="s">
        <v>26612</v>
      </c>
      <c r="C3824" s="17" t="s">
        <v>3845</v>
      </c>
      <c r="D3824" s="17">
        <f t="shared" si="114"/>
        <v>2.8999999999999981</v>
      </c>
      <c r="E3824" s="574">
        <f t="shared" si="115"/>
        <v>7983.8056680161881</v>
      </c>
      <c r="F3824" s="17" t="s">
        <v>25802</v>
      </c>
      <c r="G3824" s="3" t="s">
        <v>26529</v>
      </c>
      <c r="H3824" s="321">
        <v>1.17408906882591</v>
      </c>
    </row>
    <row r="3825" spans="1:8" ht="15.75">
      <c r="A3825" s="530">
        <v>3823</v>
      </c>
      <c r="B3825" s="573" t="s">
        <v>26613</v>
      </c>
      <c r="C3825" s="17" t="s">
        <v>22996</v>
      </c>
      <c r="D3825" s="17">
        <f t="shared" si="114"/>
        <v>4.9400000000000004</v>
      </c>
      <c r="E3825" s="574">
        <f t="shared" si="115"/>
        <v>13600</v>
      </c>
      <c r="F3825" s="17" t="s">
        <v>25804</v>
      </c>
      <c r="G3825" s="3" t="s">
        <v>26529</v>
      </c>
      <c r="H3825" s="321">
        <v>2</v>
      </c>
    </row>
    <row r="3826" spans="1:8" ht="15.75">
      <c r="A3826" s="530">
        <v>3824</v>
      </c>
      <c r="B3826" s="573" t="s">
        <v>26614</v>
      </c>
      <c r="C3826" s="17" t="s">
        <v>3845</v>
      </c>
      <c r="D3826" s="17">
        <f t="shared" si="114"/>
        <v>0.43000000000000016</v>
      </c>
      <c r="E3826" s="574">
        <f t="shared" si="115"/>
        <v>1183.8056680161947</v>
      </c>
      <c r="F3826" s="17" t="s">
        <v>25806</v>
      </c>
      <c r="G3826" s="3" t="s">
        <v>26529</v>
      </c>
      <c r="H3826" s="321">
        <v>0.17408906882591099</v>
      </c>
    </row>
    <row r="3827" spans="1:8" ht="15.75">
      <c r="A3827" s="530">
        <v>3825</v>
      </c>
      <c r="B3827" s="573" t="s">
        <v>26615</v>
      </c>
      <c r="C3827" s="17" t="s">
        <v>3845</v>
      </c>
      <c r="D3827" s="17">
        <f t="shared" si="114"/>
        <v>3.0300000000000016</v>
      </c>
      <c r="E3827" s="574">
        <f t="shared" si="115"/>
        <v>8341.700404858304</v>
      </c>
      <c r="F3827" s="17" t="s">
        <v>25807</v>
      </c>
      <c r="G3827" s="3" t="s">
        <v>26529</v>
      </c>
      <c r="H3827" s="321">
        <v>1.2267206477732799</v>
      </c>
    </row>
    <row r="3828" spans="1:8" ht="15.75">
      <c r="A3828" s="526">
        <v>3826</v>
      </c>
      <c r="B3828" s="573" t="s">
        <v>26616</v>
      </c>
      <c r="C3828" s="17" t="s">
        <v>3845</v>
      </c>
      <c r="D3828" s="17">
        <f t="shared" si="114"/>
        <v>0.72</v>
      </c>
      <c r="E3828" s="574">
        <f t="shared" si="115"/>
        <v>1982.1862348178136</v>
      </c>
      <c r="F3828" s="17" t="s">
        <v>25809</v>
      </c>
      <c r="G3828" s="3" t="s">
        <v>26529</v>
      </c>
      <c r="H3828" s="321">
        <v>0.291497975708502</v>
      </c>
    </row>
    <row r="3829" spans="1:8" ht="15.75">
      <c r="A3829" s="530">
        <v>3827</v>
      </c>
      <c r="B3829" s="573" t="s">
        <v>26617</v>
      </c>
      <c r="C3829" s="17" t="s">
        <v>3845</v>
      </c>
      <c r="D3829" s="17">
        <f t="shared" si="114"/>
        <v>0.84000000000000008</v>
      </c>
      <c r="E3829" s="574">
        <f t="shared" si="115"/>
        <v>2312.5506072874491</v>
      </c>
      <c r="F3829" s="17" t="s">
        <v>25811</v>
      </c>
      <c r="G3829" s="3" t="s">
        <v>26529</v>
      </c>
      <c r="H3829" s="321">
        <v>0.34008097165991902</v>
      </c>
    </row>
    <row r="3830" spans="1:8" ht="15.75">
      <c r="A3830" s="530">
        <v>3828</v>
      </c>
      <c r="B3830" s="573" t="s">
        <v>12712</v>
      </c>
      <c r="C3830" s="17" t="s">
        <v>3845</v>
      </c>
      <c r="D3830" s="17">
        <f t="shared" si="114"/>
        <v>3.3199999999999994</v>
      </c>
      <c r="E3830" s="574">
        <f t="shared" si="115"/>
        <v>9140.080971659916</v>
      </c>
      <c r="F3830" s="17" t="s">
        <v>25813</v>
      </c>
      <c r="G3830" s="3" t="s">
        <v>26529</v>
      </c>
      <c r="H3830" s="321">
        <v>1.34412955465587</v>
      </c>
    </row>
    <row r="3831" spans="1:8" ht="15.75">
      <c r="A3831" s="530">
        <v>3829</v>
      </c>
      <c r="B3831" s="573" t="s">
        <v>18118</v>
      </c>
      <c r="C3831" s="17" t="s">
        <v>3845</v>
      </c>
      <c r="D3831" s="17">
        <f t="shared" si="114"/>
        <v>4.1899999999999915</v>
      </c>
      <c r="E3831" s="574">
        <f t="shared" si="115"/>
        <v>11535.222672064752</v>
      </c>
      <c r="F3831" s="17" t="s">
        <v>25814</v>
      </c>
      <c r="G3831" s="3" t="s">
        <v>26529</v>
      </c>
      <c r="H3831" s="321">
        <v>1.6963562753036401</v>
      </c>
    </row>
    <row r="3832" spans="1:8" ht="15.75">
      <c r="A3832" s="526">
        <v>3830</v>
      </c>
      <c r="B3832" s="573" t="s">
        <v>26618</v>
      </c>
      <c r="C3832" s="17" t="s">
        <v>22996</v>
      </c>
      <c r="D3832" s="17">
        <f t="shared" si="114"/>
        <v>4.9400000000000004</v>
      </c>
      <c r="E3832" s="574">
        <f t="shared" si="115"/>
        <v>13600</v>
      </c>
      <c r="F3832" s="17" t="s">
        <v>25816</v>
      </c>
      <c r="G3832" s="3" t="s">
        <v>26529</v>
      </c>
      <c r="H3832" s="321">
        <v>2</v>
      </c>
    </row>
    <row r="3833" spans="1:8" ht="15.75">
      <c r="A3833" s="530">
        <v>3831</v>
      </c>
      <c r="B3833" s="573" t="s">
        <v>26619</v>
      </c>
      <c r="C3833" s="17" t="s">
        <v>3845</v>
      </c>
      <c r="D3833" s="17">
        <f t="shared" si="114"/>
        <v>2.9699999999999984</v>
      </c>
      <c r="E3833" s="574">
        <f t="shared" si="115"/>
        <v>8176.518218623477</v>
      </c>
      <c r="F3833" s="17" t="s">
        <v>25818</v>
      </c>
      <c r="G3833" s="3" t="s">
        <v>26529</v>
      </c>
      <c r="H3833" s="321">
        <v>1.2024291497975701</v>
      </c>
    </row>
    <row r="3834" spans="1:8" ht="15.75">
      <c r="A3834" s="530">
        <v>3832</v>
      </c>
      <c r="B3834" s="573" t="s">
        <v>26620</v>
      </c>
      <c r="C3834" s="17" t="s">
        <v>22996</v>
      </c>
      <c r="D3834" s="17">
        <f t="shared" si="114"/>
        <v>4.9400000000000004</v>
      </c>
      <c r="E3834" s="574">
        <f t="shared" si="115"/>
        <v>13600</v>
      </c>
      <c r="F3834" s="17" t="s">
        <v>25819</v>
      </c>
      <c r="G3834" s="3" t="s">
        <v>26529</v>
      </c>
      <c r="H3834" s="321">
        <v>2</v>
      </c>
    </row>
    <row r="3835" spans="1:8" ht="15.75">
      <c r="A3835" s="530">
        <v>3833</v>
      </c>
      <c r="B3835" s="573" t="s">
        <v>26621</v>
      </c>
      <c r="C3835" s="17" t="s">
        <v>3845</v>
      </c>
      <c r="D3835" s="17">
        <f t="shared" si="114"/>
        <v>1.7799999999999996</v>
      </c>
      <c r="E3835" s="574">
        <f t="shared" si="115"/>
        <v>4900.4048582995938</v>
      </c>
      <c r="F3835" s="17" t="s">
        <v>25821</v>
      </c>
      <c r="G3835" s="3" t="s">
        <v>26529</v>
      </c>
      <c r="H3835" s="321">
        <v>0.72064777327935203</v>
      </c>
    </row>
    <row r="3836" spans="1:8" ht="15.75">
      <c r="A3836" s="526">
        <v>3834</v>
      </c>
      <c r="B3836" s="573" t="s">
        <v>26622</v>
      </c>
      <c r="C3836" s="17" t="s">
        <v>3845</v>
      </c>
      <c r="D3836" s="17">
        <f t="shared" si="114"/>
        <v>0.60999999999999899</v>
      </c>
      <c r="E3836" s="574">
        <f t="shared" si="115"/>
        <v>1679.3522267206447</v>
      </c>
      <c r="F3836" s="17" t="s">
        <v>25823</v>
      </c>
      <c r="G3836" s="3" t="s">
        <v>26529</v>
      </c>
      <c r="H3836" s="321">
        <v>0.24696356275303599</v>
      </c>
    </row>
    <row r="3837" spans="1:8" ht="15.75">
      <c r="A3837" s="530">
        <v>3835</v>
      </c>
      <c r="B3837" s="573" t="s">
        <v>26623</v>
      </c>
      <c r="C3837" s="17" t="s">
        <v>3845</v>
      </c>
      <c r="D3837" s="17">
        <f t="shared" si="114"/>
        <v>0.84999999999999887</v>
      </c>
      <c r="E3837" s="574">
        <f t="shared" si="115"/>
        <v>2340.080971659916</v>
      </c>
      <c r="F3837" s="17" t="s">
        <v>25825</v>
      </c>
      <c r="G3837" s="3" t="s">
        <v>26529</v>
      </c>
      <c r="H3837" s="321">
        <v>0.34412955465586997</v>
      </c>
    </row>
    <row r="3838" spans="1:8" ht="15.75">
      <c r="A3838" s="530">
        <v>3836</v>
      </c>
      <c r="B3838" s="573" t="s">
        <v>26624</v>
      </c>
      <c r="C3838" s="17" t="s">
        <v>3845</v>
      </c>
      <c r="D3838" s="17">
        <f t="shared" si="114"/>
        <v>2.7799999999999905</v>
      </c>
      <c r="E3838" s="574">
        <f t="shared" si="115"/>
        <v>7653.4412955465314</v>
      </c>
      <c r="F3838" s="17" t="s">
        <v>25827</v>
      </c>
      <c r="G3838" s="3" t="s">
        <v>26529</v>
      </c>
      <c r="H3838" s="321">
        <v>1.1255060728744899</v>
      </c>
    </row>
    <row r="3839" spans="1:8" ht="15.75">
      <c r="A3839" s="530">
        <v>3837</v>
      </c>
      <c r="B3839" s="573" t="s">
        <v>26625</v>
      </c>
      <c r="C3839" s="17" t="s">
        <v>3845</v>
      </c>
      <c r="D3839" s="17">
        <f t="shared" si="114"/>
        <v>0.81999999999999962</v>
      </c>
      <c r="E3839" s="574">
        <f t="shared" si="115"/>
        <v>2257.4898785425089</v>
      </c>
      <c r="F3839" s="17" t="s">
        <v>25829</v>
      </c>
      <c r="G3839" s="3" t="s">
        <v>26529</v>
      </c>
      <c r="H3839" s="321">
        <v>0.331983805668016</v>
      </c>
    </row>
    <row r="3840" spans="1:8" ht="15.75">
      <c r="A3840" s="526">
        <v>3838</v>
      </c>
      <c r="B3840" s="573" t="s">
        <v>26626</v>
      </c>
      <c r="C3840" s="17" t="s">
        <v>22996</v>
      </c>
      <c r="D3840" s="17">
        <f t="shared" si="114"/>
        <v>4.9400000000000004</v>
      </c>
      <c r="E3840" s="574">
        <f t="shared" si="115"/>
        <v>13600</v>
      </c>
      <c r="F3840" s="17" t="s">
        <v>25830</v>
      </c>
      <c r="G3840" s="3" t="s">
        <v>26529</v>
      </c>
      <c r="H3840" s="321">
        <v>2</v>
      </c>
    </row>
    <row r="3841" spans="1:8" ht="15.75">
      <c r="A3841" s="530">
        <v>3839</v>
      </c>
      <c r="B3841" s="351" t="s">
        <v>26627</v>
      </c>
      <c r="C3841" s="17" t="s">
        <v>3845</v>
      </c>
      <c r="D3841" s="17">
        <f t="shared" si="114"/>
        <v>3.0300000000000016</v>
      </c>
      <c r="E3841" s="352">
        <f t="shared" si="115"/>
        <v>8341.700404858304</v>
      </c>
      <c r="F3841" s="17" t="s">
        <v>23394</v>
      </c>
      <c r="G3841" s="3" t="s">
        <v>26529</v>
      </c>
      <c r="H3841" s="325">
        <v>1.2267206477732799</v>
      </c>
    </row>
    <row r="3842" spans="1:8" ht="15.75">
      <c r="A3842" s="530">
        <v>3840</v>
      </c>
      <c r="B3842" s="573" t="s">
        <v>26628</v>
      </c>
      <c r="C3842" s="17" t="s">
        <v>3845</v>
      </c>
      <c r="D3842" s="17">
        <f t="shared" si="114"/>
        <v>1.3199999999999998</v>
      </c>
      <c r="E3842" s="574">
        <f t="shared" si="115"/>
        <v>3634.0080971659913</v>
      </c>
      <c r="F3842" s="17" t="s">
        <v>25834</v>
      </c>
      <c r="G3842" s="3" t="s">
        <v>26529</v>
      </c>
      <c r="H3842" s="321">
        <v>0.53441295546558698</v>
      </c>
    </row>
    <row r="3843" spans="1:8" ht="15.75">
      <c r="A3843" s="530">
        <v>3841</v>
      </c>
      <c r="B3843" s="573" t="s">
        <v>26629</v>
      </c>
      <c r="C3843" s="17" t="s">
        <v>3845</v>
      </c>
      <c r="D3843" s="17">
        <f t="shared" si="114"/>
        <v>0.86000000000000032</v>
      </c>
      <c r="E3843" s="574">
        <f t="shared" si="115"/>
        <v>2367.6113360323893</v>
      </c>
      <c r="F3843" s="17" t="s">
        <v>25835</v>
      </c>
      <c r="G3843" s="3" t="s">
        <v>26529</v>
      </c>
      <c r="H3843" s="321">
        <v>0.34817813765182198</v>
      </c>
    </row>
    <row r="3844" spans="1:8" ht="15.75">
      <c r="A3844" s="526">
        <v>3842</v>
      </c>
      <c r="B3844" s="573" t="s">
        <v>26630</v>
      </c>
      <c r="C3844" s="17" t="s">
        <v>3845</v>
      </c>
      <c r="D3844" s="17">
        <f t="shared" si="114"/>
        <v>4.0999999999999979</v>
      </c>
      <c r="E3844" s="574">
        <f t="shared" si="115"/>
        <v>11287.449392712544</v>
      </c>
      <c r="F3844" s="17" t="s">
        <v>25837</v>
      </c>
      <c r="G3844" s="3" t="s">
        <v>26529</v>
      </c>
      <c r="H3844" s="321">
        <v>1.65991902834008</v>
      </c>
    </row>
    <row r="3845" spans="1:8" ht="15.75">
      <c r="A3845" s="530">
        <v>3843</v>
      </c>
      <c r="B3845" s="573" t="s">
        <v>26631</v>
      </c>
      <c r="C3845" s="17" t="s">
        <v>3845</v>
      </c>
      <c r="D3845" s="17">
        <f t="shared" ref="D3845:D3908" si="116">H3845*2.47</f>
        <v>2.7900000000000116</v>
      </c>
      <c r="E3845" s="574">
        <f t="shared" si="115"/>
        <v>7680.9716599190597</v>
      </c>
      <c r="F3845" s="17" t="s">
        <v>25839</v>
      </c>
      <c r="G3845" s="3" t="s">
        <v>26529</v>
      </c>
      <c r="H3845" s="321">
        <v>1.1295546558704499</v>
      </c>
    </row>
    <row r="3846" spans="1:8" ht="15.75">
      <c r="A3846" s="530">
        <v>3844</v>
      </c>
      <c r="B3846" s="573" t="s">
        <v>26632</v>
      </c>
      <c r="C3846" s="17" t="s">
        <v>3845</v>
      </c>
      <c r="D3846" s="17">
        <f t="shared" si="116"/>
        <v>3.140000000000013</v>
      </c>
      <c r="E3846" s="574">
        <f t="shared" si="115"/>
        <v>8644.5344129554996</v>
      </c>
      <c r="F3846" s="17" t="s">
        <v>25841</v>
      </c>
      <c r="G3846" s="3" t="s">
        <v>26529</v>
      </c>
      <c r="H3846" s="321">
        <v>1.2712550607287501</v>
      </c>
    </row>
    <row r="3847" spans="1:8" ht="15.75">
      <c r="A3847" s="530">
        <v>3845</v>
      </c>
      <c r="B3847" s="573" t="s">
        <v>26633</v>
      </c>
      <c r="C3847" s="17" t="s">
        <v>3845</v>
      </c>
      <c r="D3847" s="17">
        <f t="shared" si="116"/>
        <v>2.4200000000000004</v>
      </c>
      <c r="E3847" s="574">
        <f t="shared" si="115"/>
        <v>6662.3481781376522</v>
      </c>
      <c r="F3847" s="17" t="s">
        <v>25843</v>
      </c>
      <c r="G3847" s="3" t="s">
        <v>26529</v>
      </c>
      <c r="H3847" s="321">
        <v>0.97975708502024295</v>
      </c>
    </row>
    <row r="3848" spans="1:8" ht="15.75">
      <c r="A3848" s="526">
        <v>3846</v>
      </c>
      <c r="B3848" s="573" t="s">
        <v>26634</v>
      </c>
      <c r="C3848" s="17" t="s">
        <v>3845</v>
      </c>
      <c r="D3848" s="17">
        <f t="shared" si="116"/>
        <v>1.7799999999999996</v>
      </c>
      <c r="E3848" s="574">
        <f t="shared" si="115"/>
        <v>4900.4048582995938</v>
      </c>
      <c r="F3848" s="17" t="s">
        <v>26482</v>
      </c>
      <c r="G3848" s="3" t="s">
        <v>26529</v>
      </c>
      <c r="H3848" s="321">
        <v>0.72064777327935203</v>
      </c>
    </row>
    <row r="3849" spans="1:8" ht="15.75">
      <c r="A3849" s="530">
        <v>3847</v>
      </c>
      <c r="B3849" s="573" t="s">
        <v>26635</v>
      </c>
      <c r="C3849" s="17" t="s">
        <v>3845</v>
      </c>
      <c r="D3849" s="17">
        <f t="shared" si="116"/>
        <v>0.17000000000000004</v>
      </c>
      <c r="E3849" s="574">
        <f t="shared" si="115"/>
        <v>468.01619433198385</v>
      </c>
      <c r="F3849" s="17" t="s">
        <v>26484</v>
      </c>
      <c r="G3849" s="3" t="s">
        <v>26529</v>
      </c>
      <c r="H3849" s="321">
        <v>6.88259109311741E-2</v>
      </c>
    </row>
    <row r="3850" spans="1:8" ht="15.75">
      <c r="A3850" s="530">
        <v>3848</v>
      </c>
      <c r="B3850" s="573" t="s">
        <v>26636</v>
      </c>
      <c r="C3850" s="17" t="s">
        <v>3845</v>
      </c>
      <c r="D3850" s="17">
        <f t="shared" si="116"/>
        <v>1.6500000000000006</v>
      </c>
      <c r="E3850" s="574">
        <f t="shared" si="115"/>
        <v>4542.5101214574916</v>
      </c>
      <c r="F3850" s="17" t="s">
        <v>26486</v>
      </c>
      <c r="G3850" s="3" t="s">
        <v>26529</v>
      </c>
      <c r="H3850" s="321">
        <v>0.668016194331984</v>
      </c>
    </row>
    <row r="3851" spans="1:8" ht="15.75">
      <c r="A3851" s="530">
        <v>3849</v>
      </c>
      <c r="B3851" s="573" t="s">
        <v>26637</v>
      </c>
      <c r="C3851" s="17" t="s">
        <v>3845</v>
      </c>
      <c r="D3851" s="17">
        <f t="shared" si="116"/>
        <v>0.45000000000000062</v>
      </c>
      <c r="E3851" s="574">
        <f t="shared" si="115"/>
        <v>1238.8663967611353</v>
      </c>
      <c r="F3851" s="17" t="s">
        <v>26488</v>
      </c>
      <c r="G3851" s="3" t="s">
        <v>26529</v>
      </c>
      <c r="H3851" s="321">
        <v>0.18218623481781401</v>
      </c>
    </row>
    <row r="3852" spans="1:8" ht="15.75">
      <c r="A3852" s="526">
        <v>3850</v>
      </c>
      <c r="B3852" s="573" t="s">
        <v>26638</v>
      </c>
      <c r="C3852" s="17" t="s">
        <v>22996</v>
      </c>
      <c r="D3852" s="17">
        <f t="shared" si="116"/>
        <v>4.9400000000000004</v>
      </c>
      <c r="E3852" s="574">
        <f t="shared" si="115"/>
        <v>13600</v>
      </c>
      <c r="F3852" s="17" t="s">
        <v>26490</v>
      </c>
      <c r="G3852" s="3" t="s">
        <v>26529</v>
      </c>
      <c r="H3852" s="321">
        <v>2</v>
      </c>
    </row>
    <row r="3853" spans="1:8" ht="15.75">
      <c r="A3853" s="530">
        <v>3851</v>
      </c>
      <c r="B3853" s="573" t="s">
        <v>26639</v>
      </c>
      <c r="C3853" s="17" t="s">
        <v>3845</v>
      </c>
      <c r="D3853" s="17">
        <f t="shared" si="116"/>
        <v>0.77999999999999881</v>
      </c>
      <c r="E3853" s="574">
        <f t="shared" si="115"/>
        <v>2147.368421052628</v>
      </c>
      <c r="F3853" s="17" t="s">
        <v>26492</v>
      </c>
      <c r="G3853" s="3" t="s">
        <v>26529</v>
      </c>
      <c r="H3853" s="321">
        <v>0.31578947368421001</v>
      </c>
    </row>
    <row r="3854" spans="1:8" ht="15.75">
      <c r="A3854" s="530">
        <v>3852</v>
      </c>
      <c r="B3854" s="573" t="s">
        <v>26640</v>
      </c>
      <c r="C3854" s="17" t="s">
        <v>22996</v>
      </c>
      <c r="D3854" s="17">
        <f t="shared" si="116"/>
        <v>4.9400000000000004</v>
      </c>
      <c r="E3854" s="574">
        <f t="shared" si="115"/>
        <v>13600</v>
      </c>
      <c r="F3854" s="17" t="s">
        <v>26494</v>
      </c>
      <c r="G3854" s="3" t="s">
        <v>26529</v>
      </c>
      <c r="H3854" s="321">
        <v>2</v>
      </c>
    </row>
    <row r="3855" spans="1:8" ht="15.75">
      <c r="A3855" s="530">
        <v>3853</v>
      </c>
      <c r="B3855" s="573" t="s">
        <v>26641</v>
      </c>
      <c r="C3855" s="17" t="s">
        <v>3845</v>
      </c>
      <c r="D3855" s="17">
        <f t="shared" si="116"/>
        <v>2.4700000000000002</v>
      </c>
      <c r="E3855" s="574">
        <f t="shared" si="115"/>
        <v>6800</v>
      </c>
      <c r="F3855" s="17" t="s">
        <v>26496</v>
      </c>
      <c r="G3855" s="3" t="s">
        <v>26529</v>
      </c>
      <c r="H3855" s="321">
        <v>1</v>
      </c>
    </row>
    <row r="3856" spans="1:8" ht="15.75">
      <c r="A3856" s="526">
        <v>3854</v>
      </c>
      <c r="B3856" s="573" t="s">
        <v>26642</v>
      </c>
      <c r="C3856" s="17" t="s">
        <v>3845</v>
      </c>
      <c r="D3856" s="17">
        <f t="shared" si="116"/>
        <v>3.6999999999999895</v>
      </c>
      <c r="E3856" s="574">
        <f t="shared" si="115"/>
        <v>10186.234817813736</v>
      </c>
      <c r="F3856" s="17" t="s">
        <v>26498</v>
      </c>
      <c r="G3856" s="3" t="s">
        <v>26529</v>
      </c>
      <c r="H3856" s="321">
        <v>1.49797570850202</v>
      </c>
    </row>
    <row r="3857" spans="1:8" ht="15.75">
      <c r="A3857" s="530">
        <v>3855</v>
      </c>
      <c r="B3857" s="573" t="s">
        <v>26643</v>
      </c>
      <c r="C3857" s="17" t="s">
        <v>3845</v>
      </c>
      <c r="D3857" s="17">
        <f t="shared" si="116"/>
        <v>0.1399999999999999</v>
      </c>
      <c r="E3857" s="574">
        <f t="shared" si="115"/>
        <v>385.42510121457462</v>
      </c>
      <c r="F3857" s="17" t="s">
        <v>26499</v>
      </c>
      <c r="G3857" s="3" t="s">
        <v>26529</v>
      </c>
      <c r="H3857" s="321">
        <v>5.6680161943319797E-2</v>
      </c>
    </row>
    <row r="3858" spans="1:8" ht="15.75">
      <c r="A3858" s="530">
        <v>3856</v>
      </c>
      <c r="B3858" s="573" t="s">
        <v>26644</v>
      </c>
      <c r="C3858" s="17" t="s">
        <v>22996</v>
      </c>
      <c r="D3858" s="17">
        <f t="shared" si="116"/>
        <v>4.9400000000000004</v>
      </c>
      <c r="E3858" s="574">
        <f t="shared" si="115"/>
        <v>13600</v>
      </c>
      <c r="F3858" s="17" t="s">
        <v>26501</v>
      </c>
      <c r="G3858" s="3" t="s">
        <v>26529</v>
      </c>
      <c r="H3858" s="321">
        <v>2</v>
      </c>
    </row>
    <row r="3859" spans="1:8" ht="15.75">
      <c r="A3859" s="530">
        <v>3857</v>
      </c>
      <c r="B3859" s="573" t="s">
        <v>26645</v>
      </c>
      <c r="C3859" s="17" t="s">
        <v>3845</v>
      </c>
      <c r="D3859" s="17">
        <f t="shared" si="116"/>
        <v>2.2599999999999998</v>
      </c>
      <c r="E3859" s="574">
        <f t="shared" si="115"/>
        <v>6221.862348178136</v>
      </c>
      <c r="F3859" s="17" t="s">
        <v>26503</v>
      </c>
      <c r="G3859" s="3" t="s">
        <v>26529</v>
      </c>
      <c r="H3859" s="321">
        <v>0.91497975708502</v>
      </c>
    </row>
    <row r="3860" spans="1:8" ht="15.75">
      <c r="A3860" s="526">
        <v>3858</v>
      </c>
      <c r="B3860" s="573" t="s">
        <v>26646</v>
      </c>
      <c r="C3860" s="17" t="s">
        <v>22996</v>
      </c>
      <c r="D3860" s="17">
        <f t="shared" si="116"/>
        <v>4.9400000000000004</v>
      </c>
      <c r="E3860" s="574">
        <f t="shared" si="115"/>
        <v>13600</v>
      </c>
      <c r="F3860" s="17" t="s">
        <v>26505</v>
      </c>
      <c r="G3860" s="3" t="s">
        <v>26529</v>
      </c>
      <c r="H3860" s="321">
        <v>2</v>
      </c>
    </row>
    <row r="3861" spans="1:8" ht="15.75">
      <c r="A3861" s="530">
        <v>3859</v>
      </c>
      <c r="B3861" s="573" t="s">
        <v>26647</v>
      </c>
      <c r="C3861" s="17" t="s">
        <v>3845</v>
      </c>
      <c r="D3861" s="17">
        <f t="shared" si="116"/>
        <v>2.2900000000000014</v>
      </c>
      <c r="E3861" s="574">
        <f t="shared" si="115"/>
        <v>6304.45344129555</v>
      </c>
      <c r="F3861" s="17" t="s">
        <v>26507</v>
      </c>
      <c r="G3861" s="3" t="s">
        <v>26529</v>
      </c>
      <c r="H3861" s="321">
        <v>0.92712550607287503</v>
      </c>
    </row>
    <row r="3862" spans="1:8" ht="15.75">
      <c r="A3862" s="530">
        <v>3860</v>
      </c>
      <c r="B3862" s="351" t="s">
        <v>26648</v>
      </c>
      <c r="C3862" s="17" t="s">
        <v>3845</v>
      </c>
      <c r="D3862" s="17">
        <f t="shared" si="116"/>
        <v>4.8500000000000068</v>
      </c>
      <c r="E3862" s="574">
        <f t="shared" si="115"/>
        <v>13352.226720647792</v>
      </c>
      <c r="F3862" s="17" t="s">
        <v>26509</v>
      </c>
      <c r="G3862" s="3" t="s">
        <v>26529</v>
      </c>
      <c r="H3862" s="321">
        <v>1.9635627530364399</v>
      </c>
    </row>
    <row r="3863" spans="1:8" ht="15.75">
      <c r="A3863" s="530">
        <v>3861</v>
      </c>
      <c r="B3863" s="573" t="s">
        <v>26649</v>
      </c>
      <c r="C3863" s="17" t="s">
        <v>3845</v>
      </c>
      <c r="D3863" s="17">
        <f t="shared" si="116"/>
        <v>1.2799999999999994</v>
      </c>
      <c r="E3863" s="574">
        <f t="shared" si="115"/>
        <v>3523.8866396761109</v>
      </c>
      <c r="F3863" s="17" t="s">
        <v>26511</v>
      </c>
      <c r="G3863" s="3" t="s">
        <v>26529</v>
      </c>
      <c r="H3863" s="321">
        <v>0.51821862348178105</v>
      </c>
    </row>
    <row r="3864" spans="1:8" ht="15.75">
      <c r="A3864" s="526">
        <v>3862</v>
      </c>
      <c r="B3864" s="573" t="s">
        <v>26650</v>
      </c>
      <c r="C3864" s="17" t="s">
        <v>3845</v>
      </c>
      <c r="D3864" s="17">
        <f t="shared" si="116"/>
        <v>3.5200000000000031</v>
      </c>
      <c r="E3864" s="574">
        <f t="shared" si="115"/>
        <v>9690.6882591093199</v>
      </c>
      <c r="F3864" s="17" t="s">
        <v>26513</v>
      </c>
      <c r="G3864" s="3" t="s">
        <v>26529</v>
      </c>
      <c r="H3864" s="321">
        <v>1.4251012145749</v>
      </c>
    </row>
    <row r="3865" spans="1:8" ht="15.75">
      <c r="A3865" s="530">
        <v>3863</v>
      </c>
      <c r="B3865" s="573" t="s">
        <v>26651</v>
      </c>
      <c r="C3865" s="17" t="s">
        <v>3845</v>
      </c>
      <c r="D3865" s="17">
        <f t="shared" si="116"/>
        <v>2.2399999999999993</v>
      </c>
      <c r="E3865" s="574">
        <f t="shared" si="115"/>
        <v>6166.8016194331958</v>
      </c>
      <c r="F3865" s="17" t="s">
        <v>26515</v>
      </c>
      <c r="G3865" s="3" t="s">
        <v>26529</v>
      </c>
      <c r="H3865" s="321">
        <v>0.90688259109311697</v>
      </c>
    </row>
    <row r="3866" spans="1:8" ht="15.75">
      <c r="A3866" s="530">
        <v>3864</v>
      </c>
      <c r="B3866" s="573" t="s">
        <v>26652</v>
      </c>
      <c r="C3866" s="17" t="s">
        <v>3845</v>
      </c>
      <c r="D3866" s="17">
        <f t="shared" si="116"/>
        <v>1.7799999999999996</v>
      </c>
      <c r="E3866" s="574">
        <f t="shared" si="115"/>
        <v>4900.4048582995938</v>
      </c>
      <c r="F3866" s="17" t="s">
        <v>26517</v>
      </c>
      <c r="G3866" s="3" t="s">
        <v>26529</v>
      </c>
      <c r="H3866" s="321">
        <v>0.72064777327935203</v>
      </c>
    </row>
    <row r="3867" spans="1:8" ht="15.75">
      <c r="A3867" s="530">
        <v>3865</v>
      </c>
      <c r="B3867" s="573" t="s">
        <v>26653</v>
      </c>
      <c r="C3867" s="17" t="s">
        <v>3845</v>
      </c>
      <c r="D3867" s="17">
        <f t="shared" si="116"/>
        <v>1.7200000000000006</v>
      </c>
      <c r="E3867" s="574">
        <f t="shared" si="115"/>
        <v>4735.2226720647786</v>
      </c>
      <c r="F3867" s="17" t="s">
        <v>26519</v>
      </c>
      <c r="G3867" s="3" t="s">
        <v>26529</v>
      </c>
      <c r="H3867" s="321">
        <v>0.69635627530364397</v>
      </c>
    </row>
    <row r="3868" spans="1:8" ht="15.75">
      <c r="A3868" s="526">
        <v>3866</v>
      </c>
      <c r="B3868" s="351" t="s">
        <v>26654</v>
      </c>
      <c r="C3868" s="17" t="s">
        <v>3845</v>
      </c>
      <c r="D3868" s="17">
        <f t="shared" si="116"/>
        <v>3.1600000000000059</v>
      </c>
      <c r="E3868" s="352">
        <f t="shared" si="115"/>
        <v>8699.5951417004198</v>
      </c>
      <c r="F3868" s="17" t="s">
        <v>23394</v>
      </c>
      <c r="G3868" s="3" t="s">
        <v>26529</v>
      </c>
      <c r="H3868" s="325">
        <v>1.2793522267206501</v>
      </c>
    </row>
    <row r="3869" spans="1:8" ht="15.75">
      <c r="A3869" s="530">
        <v>3867</v>
      </c>
      <c r="B3869" s="573" t="s">
        <v>26655</v>
      </c>
      <c r="C3869" s="17" t="s">
        <v>22996</v>
      </c>
      <c r="D3869" s="17">
        <f t="shared" si="116"/>
        <v>4.9400000000000004</v>
      </c>
      <c r="E3869" s="574">
        <f t="shared" si="115"/>
        <v>13600</v>
      </c>
      <c r="F3869" s="17" t="s">
        <v>26523</v>
      </c>
      <c r="G3869" s="3" t="s">
        <v>26529</v>
      </c>
      <c r="H3869" s="321">
        <v>2</v>
      </c>
    </row>
    <row r="3870" spans="1:8" ht="15.75">
      <c r="A3870" s="530">
        <v>3868</v>
      </c>
      <c r="B3870" s="573" t="s">
        <v>26656</v>
      </c>
      <c r="C3870" s="17" t="s">
        <v>3845</v>
      </c>
      <c r="D3870" s="17">
        <f t="shared" si="116"/>
        <v>4.8500000000000068</v>
      </c>
      <c r="E3870" s="574">
        <f t="shared" si="115"/>
        <v>13352.226720647792</v>
      </c>
      <c r="F3870" s="17" t="s">
        <v>26525</v>
      </c>
      <c r="G3870" s="3" t="s">
        <v>26529</v>
      </c>
      <c r="H3870" s="321">
        <v>1.9635627530364399</v>
      </c>
    </row>
    <row r="3871" spans="1:8" ht="15.75">
      <c r="A3871" s="530">
        <v>3869</v>
      </c>
      <c r="B3871" s="573" t="s">
        <v>26657</v>
      </c>
      <c r="C3871" s="17" t="s">
        <v>22996</v>
      </c>
      <c r="D3871" s="17">
        <f t="shared" si="116"/>
        <v>4.9400000000000004</v>
      </c>
      <c r="E3871" s="574">
        <f t="shared" si="115"/>
        <v>13600</v>
      </c>
      <c r="F3871" s="17" t="s">
        <v>26527</v>
      </c>
      <c r="G3871" s="3" t="s">
        <v>26529</v>
      </c>
      <c r="H3871" s="321">
        <v>2</v>
      </c>
    </row>
    <row r="3872" spans="1:8" ht="15.75">
      <c r="A3872" s="526">
        <v>3870</v>
      </c>
      <c r="B3872" s="573" t="s">
        <v>26658</v>
      </c>
      <c r="C3872" s="17" t="s">
        <v>22996</v>
      </c>
      <c r="D3872" s="17">
        <f t="shared" si="116"/>
        <v>4.9400000000000004</v>
      </c>
      <c r="E3872" s="574">
        <f t="shared" si="115"/>
        <v>13600</v>
      </c>
      <c r="F3872" s="17" t="s">
        <v>26659</v>
      </c>
      <c r="G3872" s="3" t="s">
        <v>26529</v>
      </c>
      <c r="H3872" s="321">
        <v>2</v>
      </c>
    </row>
    <row r="3873" spans="1:8" ht="15.75">
      <c r="A3873" s="530">
        <v>3871</v>
      </c>
      <c r="B3873" s="573" t="s">
        <v>26660</v>
      </c>
      <c r="C3873" s="17" t="s">
        <v>3845</v>
      </c>
      <c r="D3873" s="17">
        <f t="shared" si="116"/>
        <v>1.7099999999999993</v>
      </c>
      <c r="E3873" s="574">
        <f t="shared" si="115"/>
        <v>4707.6923076923049</v>
      </c>
      <c r="F3873" s="17" t="s">
        <v>26661</v>
      </c>
      <c r="G3873" s="3" t="s">
        <v>26529</v>
      </c>
      <c r="H3873" s="321">
        <v>0.69230769230769196</v>
      </c>
    </row>
    <row r="3874" spans="1:8" ht="15.75">
      <c r="A3874" s="530">
        <v>3872</v>
      </c>
      <c r="B3874" s="573" t="s">
        <v>26662</v>
      </c>
      <c r="C3874" s="17" t="s">
        <v>3845</v>
      </c>
      <c r="D3874" s="17">
        <f t="shared" si="116"/>
        <v>1.7799999999999996</v>
      </c>
      <c r="E3874" s="574">
        <f t="shared" si="115"/>
        <v>4900.4048582995938</v>
      </c>
      <c r="F3874" s="17" t="s">
        <v>26663</v>
      </c>
      <c r="G3874" s="3" t="s">
        <v>26529</v>
      </c>
      <c r="H3874" s="321">
        <v>0.72064777327935203</v>
      </c>
    </row>
    <row r="3875" spans="1:8" ht="15.75">
      <c r="A3875" s="530">
        <v>3873</v>
      </c>
      <c r="B3875" s="573" t="s">
        <v>26664</v>
      </c>
      <c r="C3875" s="17" t="s">
        <v>3845</v>
      </c>
      <c r="D3875" s="17">
        <f t="shared" si="116"/>
        <v>3.1000000000000019</v>
      </c>
      <c r="E3875" s="574">
        <f t="shared" si="115"/>
        <v>8534.4129554655919</v>
      </c>
      <c r="F3875" s="17" t="s">
        <v>26665</v>
      </c>
      <c r="G3875" s="3" t="s">
        <v>26529</v>
      </c>
      <c r="H3875" s="321">
        <v>1.25506072874494</v>
      </c>
    </row>
    <row r="3876" spans="1:8" ht="15.75">
      <c r="A3876" s="526">
        <v>3874</v>
      </c>
      <c r="B3876" s="573" t="s">
        <v>26666</v>
      </c>
      <c r="C3876" s="17" t="s">
        <v>3845</v>
      </c>
      <c r="D3876" s="17">
        <f t="shared" si="116"/>
        <v>3.53</v>
      </c>
      <c r="E3876" s="574">
        <f t="shared" si="115"/>
        <v>9718.21862348178</v>
      </c>
      <c r="F3876" s="17" t="s">
        <v>26667</v>
      </c>
      <c r="G3876" s="3" t="s">
        <v>26529</v>
      </c>
      <c r="H3876" s="321">
        <v>1.42914979757085</v>
      </c>
    </row>
    <row r="3877" spans="1:8" ht="15.75">
      <c r="A3877" s="530">
        <v>3875</v>
      </c>
      <c r="B3877" s="573" t="s">
        <v>26668</v>
      </c>
      <c r="C3877" s="17" t="s">
        <v>3845</v>
      </c>
      <c r="D3877" s="17">
        <f t="shared" si="116"/>
        <v>1.8200000000000003</v>
      </c>
      <c r="E3877" s="574">
        <f t="shared" si="115"/>
        <v>5010.5263157894742</v>
      </c>
      <c r="F3877" s="17" t="s">
        <v>26669</v>
      </c>
      <c r="G3877" s="3" t="s">
        <v>26529</v>
      </c>
      <c r="H3877" s="321">
        <v>0.73684210526315796</v>
      </c>
    </row>
    <row r="3878" spans="1:8" ht="15.75">
      <c r="A3878" s="530">
        <v>3876</v>
      </c>
      <c r="B3878" s="573" t="s">
        <v>26670</v>
      </c>
      <c r="C3878" s="17" t="s">
        <v>3845</v>
      </c>
      <c r="D3878" s="17">
        <f t="shared" si="116"/>
        <v>1.7099999999999993</v>
      </c>
      <c r="E3878" s="574">
        <f t="shared" si="115"/>
        <v>4707.6923076923049</v>
      </c>
      <c r="F3878" s="17" t="s">
        <v>26671</v>
      </c>
      <c r="G3878" s="3" t="s">
        <v>26529</v>
      </c>
      <c r="H3878" s="321">
        <v>0.69230769230769196</v>
      </c>
    </row>
    <row r="3879" spans="1:8" ht="15.75">
      <c r="A3879" s="530">
        <v>3877</v>
      </c>
      <c r="B3879" s="573" t="s">
        <v>26672</v>
      </c>
      <c r="C3879" s="17" t="s">
        <v>3845</v>
      </c>
      <c r="D3879" s="17">
        <f t="shared" si="116"/>
        <v>4.0000000000000089</v>
      </c>
      <c r="E3879" s="574">
        <f t="shared" si="115"/>
        <v>11012.145748987876</v>
      </c>
      <c r="F3879" s="17" t="s">
        <v>26673</v>
      </c>
      <c r="G3879" s="3" t="s">
        <v>26529</v>
      </c>
      <c r="H3879" s="321">
        <v>1.6194331983805701</v>
      </c>
    </row>
    <row r="3880" spans="1:8" ht="15.75">
      <c r="A3880" s="526">
        <v>3878</v>
      </c>
      <c r="B3880" s="573" t="s">
        <v>26674</v>
      </c>
      <c r="C3880" s="17" t="s">
        <v>3845</v>
      </c>
      <c r="D3880" s="17">
        <f t="shared" si="116"/>
        <v>4.0999999999999979</v>
      </c>
      <c r="E3880" s="574">
        <f t="shared" ref="E3880:E3943" si="117">H3880*6800</f>
        <v>11287.449392712544</v>
      </c>
      <c r="F3880" s="17" t="s">
        <v>26675</v>
      </c>
      <c r="G3880" s="3" t="s">
        <v>26529</v>
      </c>
      <c r="H3880" s="321">
        <v>1.65991902834008</v>
      </c>
    </row>
    <row r="3881" spans="1:8" ht="15.75">
      <c r="A3881" s="530">
        <v>3879</v>
      </c>
      <c r="B3881" s="573" t="s">
        <v>17116</v>
      </c>
      <c r="C3881" s="17" t="s">
        <v>3845</v>
      </c>
      <c r="D3881" s="17">
        <f t="shared" si="116"/>
        <v>2.0199999999999996</v>
      </c>
      <c r="E3881" s="574">
        <f t="shared" si="117"/>
        <v>5561.1336032388645</v>
      </c>
      <c r="F3881" s="17" t="s">
        <v>26676</v>
      </c>
      <c r="G3881" s="3" t="s">
        <v>26529</v>
      </c>
      <c r="H3881" s="321">
        <v>0.81781376518218596</v>
      </c>
    </row>
    <row r="3882" spans="1:8" ht="15.75">
      <c r="A3882" s="530">
        <v>3880</v>
      </c>
      <c r="B3882" s="573" t="s">
        <v>26677</v>
      </c>
      <c r="C3882" s="17" t="s">
        <v>3845</v>
      </c>
      <c r="D3882" s="17">
        <f t="shared" si="116"/>
        <v>3.6799999999999966</v>
      </c>
      <c r="E3882" s="574">
        <f t="shared" si="117"/>
        <v>10131.174089068816</v>
      </c>
      <c r="F3882" s="17" t="s">
        <v>26678</v>
      </c>
      <c r="G3882" s="3" t="s">
        <v>26529</v>
      </c>
      <c r="H3882" s="321">
        <v>1.48987854251012</v>
      </c>
    </row>
    <row r="3883" spans="1:8" ht="15.75">
      <c r="A3883" s="530">
        <v>3881</v>
      </c>
      <c r="B3883" s="351" t="s">
        <v>25812</v>
      </c>
      <c r="C3883" s="17" t="s">
        <v>3845</v>
      </c>
      <c r="D3883" s="17">
        <f t="shared" si="116"/>
        <v>0.33999999999999958</v>
      </c>
      <c r="E3883" s="574">
        <f t="shared" si="117"/>
        <v>936.03238866396646</v>
      </c>
      <c r="F3883" s="17" t="s">
        <v>26679</v>
      </c>
      <c r="G3883" s="3" t="s">
        <v>26529</v>
      </c>
      <c r="H3883" s="321">
        <v>0.13765182186234801</v>
      </c>
    </row>
    <row r="3884" spans="1:8" ht="15.75">
      <c r="A3884" s="526">
        <v>3882</v>
      </c>
      <c r="B3884" s="573" t="s">
        <v>26308</v>
      </c>
      <c r="C3884" s="17" t="s">
        <v>3845</v>
      </c>
      <c r="D3884" s="17">
        <f t="shared" si="116"/>
        <v>1.7099999999999993</v>
      </c>
      <c r="E3884" s="574">
        <f t="shared" si="117"/>
        <v>4707.6923076923049</v>
      </c>
      <c r="F3884" s="17" t="s">
        <v>26680</v>
      </c>
      <c r="G3884" s="3" t="s">
        <v>26529</v>
      </c>
      <c r="H3884" s="321">
        <v>0.69230769230769196</v>
      </c>
    </row>
    <row r="3885" spans="1:8" ht="15.75">
      <c r="A3885" s="530">
        <v>3883</v>
      </c>
      <c r="B3885" s="573" t="s">
        <v>26681</v>
      </c>
      <c r="C3885" s="17" t="s">
        <v>3845</v>
      </c>
      <c r="D3885" s="17">
        <f t="shared" si="116"/>
        <v>3.7800000000000114</v>
      </c>
      <c r="E3885" s="574">
        <f t="shared" si="117"/>
        <v>10406.477732793552</v>
      </c>
      <c r="F3885" s="17" t="s">
        <v>26682</v>
      </c>
      <c r="G3885" s="3" t="s">
        <v>26529</v>
      </c>
      <c r="H3885" s="321">
        <v>1.5303643724696401</v>
      </c>
    </row>
    <row r="3886" spans="1:8" ht="15.75">
      <c r="A3886" s="530">
        <v>3884</v>
      </c>
      <c r="B3886" s="573" t="s">
        <v>16302</v>
      </c>
      <c r="C3886" s="17" t="s">
        <v>3845</v>
      </c>
      <c r="D3886" s="17">
        <f t="shared" si="116"/>
        <v>2.5200000000000076</v>
      </c>
      <c r="E3886" s="574">
        <f t="shared" si="117"/>
        <v>6937.6518218623687</v>
      </c>
      <c r="F3886" s="17" t="s">
        <v>26683</v>
      </c>
      <c r="G3886" s="3" t="s">
        <v>26529</v>
      </c>
      <c r="H3886" s="321">
        <v>1.0202429149797601</v>
      </c>
    </row>
    <row r="3887" spans="1:8" ht="15.75">
      <c r="A3887" s="530">
        <v>3885</v>
      </c>
      <c r="B3887" s="573" t="s">
        <v>26684</v>
      </c>
      <c r="C3887" s="17" t="s">
        <v>3845</v>
      </c>
      <c r="D3887" s="17">
        <f t="shared" si="116"/>
        <v>4.0999999999999979</v>
      </c>
      <c r="E3887" s="574">
        <f t="shared" si="117"/>
        <v>11287.449392712544</v>
      </c>
      <c r="F3887" s="17" t="s">
        <v>26685</v>
      </c>
      <c r="G3887" s="3" t="s">
        <v>26529</v>
      </c>
      <c r="H3887" s="321">
        <v>1.65991902834008</v>
      </c>
    </row>
    <row r="3888" spans="1:8" ht="15.75">
      <c r="A3888" s="526">
        <v>3886</v>
      </c>
      <c r="B3888" s="573" t="s">
        <v>26686</v>
      </c>
      <c r="C3888" s="17" t="s">
        <v>3845</v>
      </c>
      <c r="D3888" s="17">
        <f t="shared" si="116"/>
        <v>2.7500000000000013</v>
      </c>
      <c r="E3888" s="574">
        <f t="shared" si="117"/>
        <v>7570.8502024291529</v>
      </c>
      <c r="F3888" s="17" t="s">
        <v>26687</v>
      </c>
      <c r="G3888" s="3" t="s">
        <v>26529</v>
      </c>
      <c r="H3888" s="321">
        <v>1.1133603238866401</v>
      </c>
    </row>
    <row r="3889" spans="1:8" ht="15.75">
      <c r="A3889" s="530">
        <v>3887</v>
      </c>
      <c r="B3889" s="573" t="s">
        <v>17117</v>
      </c>
      <c r="C3889" s="17" t="s">
        <v>3845</v>
      </c>
      <c r="D3889" s="17">
        <f t="shared" si="116"/>
        <v>0.67000000000000015</v>
      </c>
      <c r="E3889" s="574">
        <f t="shared" si="117"/>
        <v>1844.534412955466</v>
      </c>
      <c r="F3889" s="17" t="s">
        <v>26688</v>
      </c>
      <c r="G3889" s="3" t="s">
        <v>26529</v>
      </c>
      <c r="H3889" s="321">
        <v>0.271255060728745</v>
      </c>
    </row>
    <row r="3890" spans="1:8" ht="15.75">
      <c r="A3890" s="530">
        <v>3888</v>
      </c>
      <c r="B3890" s="351" t="s">
        <v>26689</v>
      </c>
      <c r="C3890" s="17" t="s">
        <v>22996</v>
      </c>
      <c r="D3890" s="17">
        <f t="shared" si="116"/>
        <v>4.9400000000000004</v>
      </c>
      <c r="E3890" s="352">
        <f t="shared" si="117"/>
        <v>13600</v>
      </c>
      <c r="F3890" s="17" t="s">
        <v>23394</v>
      </c>
      <c r="G3890" s="3" t="s">
        <v>26529</v>
      </c>
      <c r="H3890" s="325">
        <v>2</v>
      </c>
    </row>
    <row r="3891" spans="1:8" ht="15.75">
      <c r="A3891" s="530">
        <v>3889</v>
      </c>
      <c r="B3891" s="573" t="s">
        <v>26690</v>
      </c>
      <c r="C3891" s="17" t="s">
        <v>3845</v>
      </c>
      <c r="D3891" s="17">
        <f t="shared" si="116"/>
        <v>3.5599999999999894</v>
      </c>
      <c r="E3891" s="574">
        <f t="shared" si="117"/>
        <v>9800.8097165991603</v>
      </c>
      <c r="F3891" s="17" t="s">
        <v>26691</v>
      </c>
      <c r="G3891" s="3" t="s">
        <v>26529</v>
      </c>
      <c r="H3891" s="321">
        <v>1.4412955465587001</v>
      </c>
    </row>
    <row r="3892" spans="1:8" ht="15.75">
      <c r="A3892" s="526">
        <v>3890</v>
      </c>
      <c r="B3892" s="573" t="s">
        <v>26692</v>
      </c>
      <c r="C3892" s="17" t="s">
        <v>22996</v>
      </c>
      <c r="D3892" s="17">
        <f t="shared" si="116"/>
        <v>4.9400000000000004</v>
      </c>
      <c r="E3892" s="574">
        <f t="shared" si="117"/>
        <v>13600</v>
      </c>
      <c r="F3892" s="17" t="s">
        <v>26693</v>
      </c>
      <c r="G3892" s="3" t="s">
        <v>26529</v>
      </c>
      <c r="H3892" s="321">
        <v>2</v>
      </c>
    </row>
    <row r="3893" spans="1:8" ht="15.75">
      <c r="A3893" s="530">
        <v>3891</v>
      </c>
      <c r="B3893" s="573" t="s">
        <v>26694</v>
      </c>
      <c r="C3893" s="17" t="s">
        <v>3845</v>
      </c>
      <c r="D3893" s="17">
        <f t="shared" si="116"/>
        <v>3.6999999999999895</v>
      </c>
      <c r="E3893" s="574">
        <f t="shared" si="117"/>
        <v>10186.234817813736</v>
      </c>
      <c r="F3893" s="17" t="s">
        <v>26695</v>
      </c>
      <c r="G3893" s="3" t="s">
        <v>26529</v>
      </c>
      <c r="H3893" s="321">
        <v>1.49797570850202</v>
      </c>
    </row>
    <row r="3894" spans="1:8" ht="15.75">
      <c r="A3894" s="530">
        <v>3892</v>
      </c>
      <c r="B3894" s="573" t="s">
        <v>26696</v>
      </c>
      <c r="C3894" s="17" t="s">
        <v>3845</v>
      </c>
      <c r="D3894" s="17">
        <f t="shared" si="116"/>
        <v>2.6700000000000044</v>
      </c>
      <c r="E3894" s="574">
        <f t="shared" si="117"/>
        <v>7350.6072874494039</v>
      </c>
      <c r="F3894" s="17" t="s">
        <v>26697</v>
      </c>
      <c r="G3894" s="3" t="s">
        <v>26529</v>
      </c>
      <c r="H3894" s="321">
        <v>1.08097165991903</v>
      </c>
    </row>
    <row r="3895" spans="1:8" ht="15.75">
      <c r="A3895" s="530">
        <v>3893</v>
      </c>
      <c r="B3895" s="573" t="s">
        <v>26698</v>
      </c>
      <c r="C3895" s="17" t="s">
        <v>3845</v>
      </c>
      <c r="D3895" s="17">
        <f t="shared" si="116"/>
        <v>0.62000000000000044</v>
      </c>
      <c r="E3895" s="574">
        <f t="shared" si="117"/>
        <v>1706.8825910931184</v>
      </c>
      <c r="F3895" s="17" t="s">
        <v>26699</v>
      </c>
      <c r="G3895" s="3" t="s">
        <v>26529</v>
      </c>
      <c r="H3895" s="321">
        <v>0.251012145748988</v>
      </c>
    </row>
    <row r="3896" spans="1:8" ht="15.75">
      <c r="A3896" s="526">
        <v>3894</v>
      </c>
      <c r="B3896" s="573" t="s">
        <v>26700</v>
      </c>
      <c r="C3896" s="17" t="s">
        <v>3845</v>
      </c>
      <c r="D3896" s="17">
        <f t="shared" si="116"/>
        <v>1.4800000000000009</v>
      </c>
      <c r="E3896" s="574">
        <f t="shared" si="117"/>
        <v>4074.4939271255084</v>
      </c>
      <c r="F3896" s="17" t="s">
        <v>26701</v>
      </c>
      <c r="G3896" s="3" t="s">
        <v>26529</v>
      </c>
      <c r="H3896" s="321">
        <v>0.59919028340081004</v>
      </c>
    </row>
    <row r="3897" spans="1:8" ht="15.75">
      <c r="A3897" s="530">
        <v>3895</v>
      </c>
      <c r="B3897" s="573" t="s">
        <v>26702</v>
      </c>
      <c r="C3897" s="17" t="s">
        <v>3845</v>
      </c>
      <c r="D3897" s="17">
        <f t="shared" si="116"/>
        <v>0.29999999999999877</v>
      </c>
      <c r="E3897" s="574">
        <f t="shared" si="117"/>
        <v>825.91093117408559</v>
      </c>
      <c r="F3897" s="17" t="s">
        <v>26703</v>
      </c>
      <c r="G3897" s="3" t="s">
        <v>26529</v>
      </c>
      <c r="H3897" s="321">
        <v>0.121457489878542</v>
      </c>
    </row>
    <row r="3898" spans="1:8" ht="15.75">
      <c r="A3898" s="530">
        <v>3896</v>
      </c>
      <c r="B3898" s="573" t="s">
        <v>26704</v>
      </c>
      <c r="C3898" s="17" t="s">
        <v>3845</v>
      </c>
      <c r="D3898" s="17">
        <f t="shared" si="116"/>
        <v>2.4700000000000002</v>
      </c>
      <c r="E3898" s="574">
        <f t="shared" si="117"/>
        <v>6800</v>
      </c>
      <c r="F3898" s="17" t="s">
        <v>26705</v>
      </c>
      <c r="G3898" s="3" t="s">
        <v>26529</v>
      </c>
      <c r="H3898" s="321">
        <v>1</v>
      </c>
    </row>
    <row r="3899" spans="1:8" ht="15.75">
      <c r="A3899" s="530">
        <v>3897</v>
      </c>
      <c r="B3899" s="573" t="s">
        <v>26706</v>
      </c>
      <c r="C3899" s="17" t="s">
        <v>3845</v>
      </c>
      <c r="D3899" s="17">
        <f t="shared" si="116"/>
        <v>0.53999999999999881</v>
      </c>
      <c r="E3899" s="574">
        <f t="shared" si="117"/>
        <v>1486.6396761133567</v>
      </c>
      <c r="F3899" s="17" t="s">
        <v>26707</v>
      </c>
      <c r="G3899" s="3" t="s">
        <v>26529</v>
      </c>
      <c r="H3899" s="321">
        <v>0.218623481781376</v>
      </c>
    </row>
    <row r="3900" spans="1:8" ht="15.75">
      <c r="A3900" s="526">
        <v>3898</v>
      </c>
      <c r="B3900" s="571" t="s">
        <v>26708</v>
      </c>
      <c r="C3900" s="17" t="s">
        <v>3845</v>
      </c>
      <c r="D3900" s="17">
        <f t="shared" si="116"/>
        <v>4.8899999999999935</v>
      </c>
      <c r="E3900" s="574">
        <f t="shared" si="117"/>
        <v>13462.348178137632</v>
      </c>
      <c r="F3900" s="17" t="s">
        <v>26709</v>
      </c>
      <c r="G3900" s="3" t="s">
        <v>26529</v>
      </c>
      <c r="H3900" s="321">
        <v>1.9797570850202399</v>
      </c>
    </row>
    <row r="3901" spans="1:8" ht="15.75">
      <c r="A3901" s="530">
        <v>3899</v>
      </c>
      <c r="B3901" s="573" t="s">
        <v>26710</v>
      </c>
      <c r="C3901" s="17" t="s">
        <v>3845</v>
      </c>
      <c r="D3901" s="17">
        <f t="shared" si="116"/>
        <v>1.7099999999999993</v>
      </c>
      <c r="E3901" s="574">
        <f t="shared" si="117"/>
        <v>4707.6923076923049</v>
      </c>
      <c r="F3901" s="17" t="s">
        <v>26711</v>
      </c>
      <c r="G3901" s="3" t="s">
        <v>26529</v>
      </c>
      <c r="H3901" s="321">
        <v>0.69230769230769196</v>
      </c>
    </row>
    <row r="3902" spans="1:8" ht="15.75">
      <c r="A3902" s="530">
        <v>3900</v>
      </c>
      <c r="B3902" s="573" t="s">
        <v>26712</v>
      </c>
      <c r="C3902" s="17" t="s">
        <v>3845</v>
      </c>
      <c r="D3902" s="17">
        <f t="shared" si="116"/>
        <v>2.9099999999999944</v>
      </c>
      <c r="E3902" s="574">
        <f t="shared" si="117"/>
        <v>8011.3360323886482</v>
      </c>
      <c r="F3902" s="17" t="s">
        <v>26713</v>
      </c>
      <c r="G3902" s="3" t="s">
        <v>26529</v>
      </c>
      <c r="H3902" s="321">
        <v>1.17813765182186</v>
      </c>
    </row>
    <row r="3903" spans="1:8" ht="15.75">
      <c r="A3903" s="530">
        <v>3901</v>
      </c>
      <c r="B3903" s="573" t="s">
        <v>24706</v>
      </c>
      <c r="C3903" s="17" t="s">
        <v>3845</v>
      </c>
      <c r="D3903" s="17">
        <f t="shared" si="116"/>
        <v>1.1400000000000012</v>
      </c>
      <c r="E3903" s="574">
        <f t="shared" si="117"/>
        <v>3138.4615384615417</v>
      </c>
      <c r="F3903" s="17" t="s">
        <v>26714</v>
      </c>
      <c r="G3903" s="3" t="s">
        <v>26529</v>
      </c>
      <c r="H3903" s="321">
        <v>0.46153846153846201</v>
      </c>
    </row>
    <row r="3904" spans="1:8" ht="15.75">
      <c r="A3904" s="526">
        <v>3902</v>
      </c>
      <c r="B3904" s="351" t="s">
        <v>12611</v>
      </c>
      <c r="C3904" s="17" t="s">
        <v>3845</v>
      </c>
      <c r="D3904" s="17">
        <f t="shared" si="116"/>
        <v>2.9099999999999944</v>
      </c>
      <c r="E3904" s="574">
        <f t="shared" si="117"/>
        <v>8011.3360323886482</v>
      </c>
      <c r="F3904" s="17" t="s">
        <v>26715</v>
      </c>
      <c r="G3904" s="3" t="s">
        <v>26529</v>
      </c>
      <c r="H3904" s="321">
        <v>1.17813765182186</v>
      </c>
    </row>
    <row r="3905" spans="1:8" ht="15.75">
      <c r="A3905" s="530">
        <v>3903</v>
      </c>
      <c r="B3905" s="573" t="s">
        <v>26716</v>
      </c>
      <c r="C3905" s="17" t="s">
        <v>3845</v>
      </c>
      <c r="D3905" s="17">
        <f t="shared" si="116"/>
        <v>2.7799999999999905</v>
      </c>
      <c r="E3905" s="574">
        <f t="shared" si="117"/>
        <v>7653.4412955465314</v>
      </c>
      <c r="F3905" s="17" t="s">
        <v>26717</v>
      </c>
      <c r="G3905" s="3" t="s">
        <v>26529</v>
      </c>
      <c r="H3905" s="321">
        <v>1.1255060728744899</v>
      </c>
    </row>
    <row r="3906" spans="1:8" ht="15.75">
      <c r="A3906" s="530">
        <v>3904</v>
      </c>
      <c r="B3906" s="573" t="s">
        <v>26718</v>
      </c>
      <c r="C3906" s="17" t="s">
        <v>3845</v>
      </c>
      <c r="D3906" s="17">
        <f t="shared" si="116"/>
        <v>4.8899999999999935</v>
      </c>
      <c r="E3906" s="574">
        <f t="shared" si="117"/>
        <v>13462.348178137632</v>
      </c>
      <c r="F3906" s="17" t="s">
        <v>26719</v>
      </c>
      <c r="G3906" s="3" t="s">
        <v>26529</v>
      </c>
      <c r="H3906" s="321">
        <v>1.9797570850202399</v>
      </c>
    </row>
    <row r="3907" spans="1:8" ht="15.75">
      <c r="A3907" s="530">
        <v>3905</v>
      </c>
      <c r="B3907" s="351" t="s">
        <v>13099</v>
      </c>
      <c r="C3907" s="17" t="s">
        <v>3845</v>
      </c>
      <c r="D3907" s="17">
        <f t="shared" si="116"/>
        <v>2.9699999999999984</v>
      </c>
      <c r="E3907" s="352">
        <f t="shared" si="117"/>
        <v>8176.518218623477</v>
      </c>
      <c r="F3907" s="17" t="s">
        <v>23394</v>
      </c>
      <c r="G3907" s="3" t="s">
        <v>26529</v>
      </c>
      <c r="H3907" s="325">
        <v>1.2024291497975701</v>
      </c>
    </row>
    <row r="3908" spans="1:8" ht="15.75">
      <c r="A3908" s="526">
        <v>3906</v>
      </c>
      <c r="B3908" s="351" t="s">
        <v>26720</v>
      </c>
      <c r="C3908" s="17" t="s">
        <v>3845</v>
      </c>
      <c r="D3908" s="17">
        <f t="shared" si="116"/>
        <v>0.91999999999999915</v>
      </c>
      <c r="E3908" s="352">
        <f t="shared" si="117"/>
        <v>2532.793522267204</v>
      </c>
      <c r="F3908" s="17" t="s">
        <v>23394</v>
      </c>
      <c r="G3908" s="3" t="s">
        <v>26529</v>
      </c>
      <c r="H3908" s="325">
        <v>0.37246963562752999</v>
      </c>
    </row>
    <row r="3909" spans="1:8" ht="15.75">
      <c r="A3909" s="530">
        <v>3907</v>
      </c>
      <c r="B3909" s="573" t="s">
        <v>26721</v>
      </c>
      <c r="C3909" s="17" t="s">
        <v>3845</v>
      </c>
      <c r="D3909" s="17">
        <f t="shared" ref="D3909:D3972" si="118">H3909*2.47</f>
        <v>3.969999999999994</v>
      </c>
      <c r="E3909" s="574">
        <f t="shared" si="117"/>
        <v>10929.554655870428</v>
      </c>
      <c r="F3909" s="17" t="s">
        <v>26722</v>
      </c>
      <c r="G3909" s="3" t="s">
        <v>26529</v>
      </c>
      <c r="H3909" s="321">
        <v>1.6072874493927101</v>
      </c>
    </row>
    <row r="3910" spans="1:8" ht="15.75">
      <c r="A3910" s="530">
        <v>3908</v>
      </c>
      <c r="B3910" s="573" t="s">
        <v>26723</v>
      </c>
      <c r="C3910" s="17" t="s">
        <v>3845</v>
      </c>
      <c r="D3910" s="17">
        <f t="shared" si="118"/>
        <v>1.92</v>
      </c>
      <c r="E3910" s="574">
        <f t="shared" si="117"/>
        <v>5285.8299595141698</v>
      </c>
      <c r="F3910" s="17" t="s">
        <v>26724</v>
      </c>
      <c r="G3910" s="3" t="s">
        <v>26529</v>
      </c>
      <c r="H3910" s="321">
        <v>0.77732793522267196</v>
      </c>
    </row>
    <row r="3911" spans="1:8" ht="15.75">
      <c r="A3911" s="530">
        <v>3909</v>
      </c>
      <c r="B3911" s="573" t="s">
        <v>26725</v>
      </c>
      <c r="C3911" s="17" t="s">
        <v>3845</v>
      </c>
      <c r="D3911" s="17">
        <f t="shared" si="118"/>
        <v>3.8299999999999934</v>
      </c>
      <c r="E3911" s="574">
        <f t="shared" si="117"/>
        <v>10544.129554655852</v>
      </c>
      <c r="F3911" s="17" t="s">
        <v>26726</v>
      </c>
      <c r="G3911" s="3" t="s">
        <v>26529</v>
      </c>
      <c r="H3911" s="321">
        <v>1.5506072874493899</v>
      </c>
    </row>
    <row r="3912" spans="1:8" ht="15.75">
      <c r="A3912" s="526">
        <v>3910</v>
      </c>
      <c r="B3912" s="573" t="s">
        <v>26727</v>
      </c>
      <c r="C3912" s="17" t="s">
        <v>3845</v>
      </c>
      <c r="D3912" s="17">
        <f t="shared" si="118"/>
        <v>4.3980999999999932</v>
      </c>
      <c r="E3912" s="574">
        <f t="shared" si="117"/>
        <v>12108.129554655852</v>
      </c>
      <c r="F3912" s="17" t="s">
        <v>26728</v>
      </c>
      <c r="G3912" s="3" t="s">
        <v>26529</v>
      </c>
      <c r="H3912" s="321">
        <v>1.7806072874493899</v>
      </c>
    </row>
    <row r="3913" spans="1:8" ht="15.75">
      <c r="A3913" s="530">
        <v>3911</v>
      </c>
      <c r="B3913" s="573" t="s">
        <v>26729</v>
      </c>
      <c r="C3913" s="17" t="s">
        <v>3845</v>
      </c>
      <c r="D3913" s="17">
        <f t="shared" si="118"/>
        <v>3.3899999999999997</v>
      </c>
      <c r="E3913" s="574">
        <f t="shared" si="117"/>
        <v>9332.793522267204</v>
      </c>
      <c r="F3913" s="17" t="s">
        <v>26730</v>
      </c>
      <c r="G3913" s="3" t="s">
        <v>26529</v>
      </c>
      <c r="H3913" s="321">
        <v>1.3724696356275301</v>
      </c>
    </row>
    <row r="3914" spans="1:8" ht="15.75">
      <c r="A3914" s="530">
        <v>3912</v>
      </c>
      <c r="B3914" s="573" t="s">
        <v>26731</v>
      </c>
      <c r="C3914" s="17" t="s">
        <v>3845</v>
      </c>
      <c r="D3914" s="17">
        <f t="shared" si="118"/>
        <v>3.6299999999999892</v>
      </c>
      <c r="E3914" s="574">
        <f t="shared" si="117"/>
        <v>9993.5222672064483</v>
      </c>
      <c r="F3914" s="17" t="s">
        <v>26732</v>
      </c>
      <c r="G3914" s="3" t="s">
        <v>26529</v>
      </c>
      <c r="H3914" s="321">
        <v>1.4696356275303599</v>
      </c>
    </row>
    <row r="3915" spans="1:8" ht="15.75">
      <c r="A3915" s="530">
        <v>3913</v>
      </c>
      <c r="B3915" s="573" t="s">
        <v>26733</v>
      </c>
      <c r="C3915" s="17" t="s">
        <v>3845</v>
      </c>
      <c r="D3915" s="17">
        <f t="shared" si="118"/>
        <v>3.3100000000000027</v>
      </c>
      <c r="E3915" s="574">
        <f t="shared" si="117"/>
        <v>9112.5506072874559</v>
      </c>
      <c r="F3915" s="17" t="s">
        <v>26734</v>
      </c>
      <c r="G3915" s="3" t="s">
        <v>26529</v>
      </c>
      <c r="H3915" s="321">
        <v>1.34008097165992</v>
      </c>
    </row>
    <row r="3916" spans="1:8" ht="15.75">
      <c r="A3916" s="526">
        <v>3914</v>
      </c>
      <c r="B3916" s="351" t="s">
        <v>26735</v>
      </c>
      <c r="C3916" s="17" t="s">
        <v>22996</v>
      </c>
      <c r="D3916" s="17">
        <f t="shared" si="118"/>
        <v>4.9400000000000004</v>
      </c>
      <c r="E3916" s="352">
        <f t="shared" si="117"/>
        <v>13600</v>
      </c>
      <c r="F3916" s="17" t="s">
        <v>23394</v>
      </c>
      <c r="G3916" s="3" t="s">
        <v>26529</v>
      </c>
      <c r="H3916" s="325">
        <v>2</v>
      </c>
    </row>
    <row r="3917" spans="1:8" ht="15.75">
      <c r="A3917" s="530">
        <v>3915</v>
      </c>
      <c r="B3917" s="348" t="s">
        <v>26736</v>
      </c>
      <c r="C3917" s="17" t="s">
        <v>3845</v>
      </c>
      <c r="D3917" s="17">
        <f t="shared" si="118"/>
        <v>2.2700000000000009</v>
      </c>
      <c r="E3917" s="349">
        <f t="shared" si="117"/>
        <v>6249.3927125506098</v>
      </c>
      <c r="F3917" s="17" t="s">
        <v>25599</v>
      </c>
      <c r="G3917" s="3" t="s">
        <v>26737</v>
      </c>
      <c r="H3917" s="321">
        <v>0.91902834008097201</v>
      </c>
    </row>
    <row r="3918" spans="1:8" ht="15.75">
      <c r="A3918" s="530">
        <v>3916</v>
      </c>
      <c r="B3918" s="348" t="s">
        <v>26738</v>
      </c>
      <c r="C3918" s="17" t="s">
        <v>3845</v>
      </c>
      <c r="D3918" s="17">
        <f t="shared" si="118"/>
        <v>3.0599999999999912</v>
      </c>
      <c r="E3918" s="349">
        <f t="shared" si="117"/>
        <v>8424.2914979756843</v>
      </c>
      <c r="F3918" s="17" t="s">
        <v>25602</v>
      </c>
      <c r="G3918" s="3" t="s">
        <v>26737</v>
      </c>
      <c r="H3918" s="321">
        <v>1.23886639676113</v>
      </c>
    </row>
    <row r="3919" spans="1:8" ht="15.75">
      <c r="A3919" s="530">
        <v>3917</v>
      </c>
      <c r="B3919" s="348" t="s">
        <v>26739</v>
      </c>
      <c r="C3919" s="17" t="s">
        <v>3845</v>
      </c>
      <c r="D3919" s="17">
        <f t="shared" si="118"/>
        <v>1.8999999999999997</v>
      </c>
      <c r="E3919" s="349">
        <f t="shared" si="117"/>
        <v>5230.7692307692296</v>
      </c>
      <c r="F3919" s="17" t="s">
        <v>25604</v>
      </c>
      <c r="G3919" s="3" t="s">
        <v>26737</v>
      </c>
      <c r="H3919" s="321">
        <v>0.76923076923076905</v>
      </c>
    </row>
    <row r="3920" spans="1:8" ht="15.75">
      <c r="A3920" s="526">
        <v>3918</v>
      </c>
      <c r="B3920" s="348" t="s">
        <v>26740</v>
      </c>
      <c r="C3920" s="17" t="s">
        <v>3845</v>
      </c>
      <c r="D3920" s="17">
        <f t="shared" si="118"/>
        <v>1.8999999999999997</v>
      </c>
      <c r="E3920" s="349">
        <f t="shared" si="117"/>
        <v>5230.7692307692296</v>
      </c>
      <c r="F3920" s="17" t="s">
        <v>25606</v>
      </c>
      <c r="G3920" s="3" t="s">
        <v>26737</v>
      </c>
      <c r="H3920" s="321">
        <v>0.76923076923076905</v>
      </c>
    </row>
    <row r="3921" spans="1:8" ht="15.75">
      <c r="A3921" s="530">
        <v>3919</v>
      </c>
      <c r="B3921" s="348" t="s">
        <v>26741</v>
      </c>
      <c r="C3921" s="17" t="s">
        <v>3845</v>
      </c>
      <c r="D3921" s="17">
        <f t="shared" si="118"/>
        <v>2.8700000000000085</v>
      </c>
      <c r="E3921" s="349">
        <f t="shared" si="117"/>
        <v>7901.2145748988078</v>
      </c>
      <c r="F3921" s="17" t="s">
        <v>23394</v>
      </c>
      <c r="G3921" s="3" t="s">
        <v>26737</v>
      </c>
      <c r="H3921" s="325">
        <v>1.16194331983806</v>
      </c>
    </row>
    <row r="3922" spans="1:8" ht="15.75">
      <c r="A3922" s="530">
        <v>3920</v>
      </c>
      <c r="B3922" s="348" t="s">
        <v>26742</v>
      </c>
      <c r="C3922" s="17" t="s">
        <v>3845</v>
      </c>
      <c r="D3922" s="17">
        <f t="shared" si="118"/>
        <v>2.0600000000000005</v>
      </c>
      <c r="E3922" s="349">
        <f t="shared" si="117"/>
        <v>5671.2550607287458</v>
      </c>
      <c r="F3922" s="17" t="s">
        <v>25610</v>
      </c>
      <c r="G3922" s="3" t="s">
        <v>26737</v>
      </c>
      <c r="H3922" s="321">
        <v>0.834008097165992</v>
      </c>
    </row>
    <row r="3923" spans="1:8" ht="15.75">
      <c r="A3923" s="530">
        <v>3921</v>
      </c>
      <c r="B3923" s="348" t="s">
        <v>26743</v>
      </c>
      <c r="C3923" s="17" t="s">
        <v>3845</v>
      </c>
      <c r="D3923" s="17">
        <f t="shared" si="118"/>
        <v>3.0599999999999912</v>
      </c>
      <c r="E3923" s="349">
        <f t="shared" si="117"/>
        <v>8424.2914979756843</v>
      </c>
      <c r="F3923" s="17" t="s">
        <v>25641</v>
      </c>
      <c r="G3923" s="3" t="s">
        <v>26737</v>
      </c>
      <c r="H3923" s="321">
        <v>1.23886639676113</v>
      </c>
    </row>
    <row r="3924" spans="1:8" ht="15.75">
      <c r="A3924" s="526">
        <v>3922</v>
      </c>
      <c r="B3924" s="348" t="s">
        <v>26744</v>
      </c>
      <c r="C3924" s="17" t="s">
        <v>3845</v>
      </c>
      <c r="D3924" s="17">
        <f t="shared" si="118"/>
        <v>0.53999999999999881</v>
      </c>
      <c r="E3924" s="349">
        <f t="shared" si="117"/>
        <v>1486.6396761133567</v>
      </c>
      <c r="F3924" s="17" t="s">
        <v>25643</v>
      </c>
      <c r="G3924" s="3" t="s">
        <v>26737</v>
      </c>
      <c r="H3924" s="321">
        <v>0.218623481781376</v>
      </c>
    </row>
    <row r="3925" spans="1:8" ht="15.75">
      <c r="A3925" s="530">
        <v>3923</v>
      </c>
      <c r="B3925" s="348" t="s">
        <v>26745</v>
      </c>
      <c r="C3925" s="17" t="s">
        <v>3845</v>
      </c>
      <c r="D3925" s="17">
        <f t="shared" si="118"/>
        <v>3.0599999999999912</v>
      </c>
      <c r="E3925" s="349">
        <f t="shared" si="117"/>
        <v>8424.2914979756843</v>
      </c>
      <c r="F3925" s="17" t="s">
        <v>25644</v>
      </c>
      <c r="G3925" s="3" t="s">
        <v>26737</v>
      </c>
      <c r="H3925" s="321">
        <v>1.23886639676113</v>
      </c>
    </row>
    <row r="3926" spans="1:8" ht="15.75">
      <c r="A3926" s="530">
        <v>3924</v>
      </c>
      <c r="B3926" s="348" t="s">
        <v>26174</v>
      </c>
      <c r="C3926" s="17" t="s">
        <v>3845</v>
      </c>
      <c r="D3926" s="17">
        <f t="shared" si="118"/>
        <v>4.8899999999999935</v>
      </c>
      <c r="E3926" s="349">
        <f t="shared" si="117"/>
        <v>13462.348178137632</v>
      </c>
      <c r="F3926" s="17" t="s">
        <v>25646</v>
      </c>
      <c r="G3926" s="3" t="s">
        <v>26737</v>
      </c>
      <c r="H3926" s="321">
        <v>1.9797570850202399</v>
      </c>
    </row>
    <row r="3927" spans="1:8" ht="15.75">
      <c r="A3927" s="530">
        <v>3925</v>
      </c>
      <c r="B3927" s="348" t="s">
        <v>26746</v>
      </c>
      <c r="C3927" s="17" t="s">
        <v>3845</v>
      </c>
      <c r="D3927" s="17">
        <f t="shared" si="118"/>
        <v>1.6099999999999997</v>
      </c>
      <c r="E3927" s="349">
        <f t="shared" si="117"/>
        <v>4432.3886639676102</v>
      </c>
      <c r="F3927" s="17" t="s">
        <v>25648</v>
      </c>
      <c r="G3927" s="3" t="s">
        <v>26737</v>
      </c>
      <c r="H3927" s="321">
        <v>0.65182186234817796</v>
      </c>
    </row>
    <row r="3928" spans="1:8" ht="15.75">
      <c r="A3928" s="526">
        <v>3926</v>
      </c>
      <c r="B3928" s="348" t="s">
        <v>26747</v>
      </c>
      <c r="C3928" s="17" t="s">
        <v>3845</v>
      </c>
      <c r="D3928" s="17">
        <f t="shared" si="118"/>
        <v>0.64999999999999969</v>
      </c>
      <c r="E3928" s="349">
        <f t="shared" si="117"/>
        <v>1789.4736842105256</v>
      </c>
      <c r="F3928" s="17" t="s">
        <v>23394</v>
      </c>
      <c r="G3928" s="3" t="s">
        <v>26737</v>
      </c>
      <c r="H3928" s="325">
        <v>0.26315789473684198</v>
      </c>
    </row>
    <row r="3929" spans="1:8" ht="15.75">
      <c r="A3929" s="530">
        <v>3927</v>
      </c>
      <c r="B3929" s="348" t="s">
        <v>26748</v>
      </c>
      <c r="C3929" s="17" t="s">
        <v>22996</v>
      </c>
      <c r="D3929" s="17">
        <f t="shared" si="118"/>
        <v>4.9400000000000004</v>
      </c>
      <c r="E3929" s="349">
        <f t="shared" si="117"/>
        <v>13600</v>
      </c>
      <c r="F3929" s="17" t="s">
        <v>25652</v>
      </c>
      <c r="G3929" s="3" t="s">
        <v>26737</v>
      </c>
      <c r="H3929" s="321">
        <v>2</v>
      </c>
    </row>
    <row r="3930" spans="1:8" ht="15.75">
      <c r="A3930" s="530">
        <v>3928</v>
      </c>
      <c r="B3930" s="348" t="s">
        <v>26749</v>
      </c>
      <c r="C3930" s="17" t="s">
        <v>3845</v>
      </c>
      <c r="D3930" s="17">
        <f t="shared" si="118"/>
        <v>1.6099999999999997</v>
      </c>
      <c r="E3930" s="349">
        <f t="shared" si="117"/>
        <v>4432.3886639676102</v>
      </c>
      <c r="F3930" s="17" t="s">
        <v>25654</v>
      </c>
      <c r="G3930" s="3" t="s">
        <v>26737</v>
      </c>
      <c r="H3930" s="321">
        <v>0.65182186234817796</v>
      </c>
    </row>
    <row r="3931" spans="1:8" ht="15.75">
      <c r="A3931" s="530">
        <v>3929</v>
      </c>
      <c r="B3931" s="348" t="s">
        <v>26750</v>
      </c>
      <c r="C3931" s="17" t="s">
        <v>22996</v>
      </c>
      <c r="D3931" s="17">
        <f t="shared" si="118"/>
        <v>4.9400000000000004</v>
      </c>
      <c r="E3931" s="349">
        <f t="shared" si="117"/>
        <v>13600</v>
      </c>
      <c r="F3931" s="17" t="s">
        <v>25656</v>
      </c>
      <c r="G3931" s="3" t="s">
        <v>26737</v>
      </c>
      <c r="H3931" s="321">
        <v>2</v>
      </c>
    </row>
    <row r="3932" spans="1:8" ht="15.75">
      <c r="A3932" s="526">
        <v>3930</v>
      </c>
      <c r="B3932" s="348" t="s">
        <v>26751</v>
      </c>
      <c r="C3932" s="17" t="s">
        <v>3845</v>
      </c>
      <c r="D3932" s="17">
        <f t="shared" si="118"/>
        <v>1.8999999999999997</v>
      </c>
      <c r="E3932" s="349">
        <f t="shared" si="117"/>
        <v>5230.7692307692296</v>
      </c>
      <c r="F3932" s="17" t="s">
        <v>25854</v>
      </c>
      <c r="G3932" s="3" t="s">
        <v>26737</v>
      </c>
      <c r="H3932" s="321">
        <v>0.76923076923076905</v>
      </c>
    </row>
    <row r="3933" spans="1:8" ht="15.75">
      <c r="A3933" s="530">
        <v>3931</v>
      </c>
      <c r="B3933" s="348" t="s">
        <v>26752</v>
      </c>
      <c r="C3933" s="17" t="s">
        <v>3845</v>
      </c>
      <c r="D3933" s="17">
        <f t="shared" si="118"/>
        <v>2.9099999999999944</v>
      </c>
      <c r="E3933" s="349">
        <f t="shared" si="117"/>
        <v>8011.3360323886482</v>
      </c>
      <c r="F3933" s="17" t="s">
        <v>25659</v>
      </c>
      <c r="G3933" s="3" t="s">
        <v>26737</v>
      </c>
      <c r="H3933" s="321">
        <v>1.17813765182186</v>
      </c>
    </row>
    <row r="3934" spans="1:8" ht="15.75">
      <c r="A3934" s="530">
        <v>3932</v>
      </c>
      <c r="B3934" s="348" t="s">
        <v>26753</v>
      </c>
      <c r="C3934" s="17" t="s">
        <v>22996</v>
      </c>
      <c r="D3934" s="17">
        <f t="shared" si="118"/>
        <v>4.9400000000000004</v>
      </c>
      <c r="E3934" s="349">
        <f t="shared" si="117"/>
        <v>13600</v>
      </c>
      <c r="F3934" s="17" t="s">
        <v>25661</v>
      </c>
      <c r="G3934" s="3" t="s">
        <v>26737</v>
      </c>
      <c r="H3934" s="321">
        <v>2</v>
      </c>
    </row>
    <row r="3935" spans="1:8" ht="15.75">
      <c r="A3935" s="530">
        <v>3933</v>
      </c>
      <c r="B3935" s="348" t="s">
        <v>26754</v>
      </c>
      <c r="C3935" s="17" t="s">
        <v>3845</v>
      </c>
      <c r="D3935" s="17">
        <f t="shared" si="118"/>
        <v>2.9099999999999944</v>
      </c>
      <c r="E3935" s="349">
        <f t="shared" si="117"/>
        <v>8011.3360323886482</v>
      </c>
      <c r="F3935" s="17" t="s">
        <v>25663</v>
      </c>
      <c r="G3935" s="3" t="s">
        <v>26737</v>
      </c>
      <c r="H3935" s="321">
        <v>1.17813765182186</v>
      </c>
    </row>
    <row r="3936" spans="1:8" ht="15.75">
      <c r="A3936" s="526">
        <v>3934</v>
      </c>
      <c r="B3936" s="348" t="s">
        <v>12795</v>
      </c>
      <c r="C3936" s="17" t="s">
        <v>3845</v>
      </c>
      <c r="D3936" s="17">
        <f t="shared" si="118"/>
        <v>3.8399999999999901</v>
      </c>
      <c r="E3936" s="349">
        <f t="shared" si="117"/>
        <v>10571.659919028312</v>
      </c>
      <c r="F3936" s="17" t="s">
        <v>23394</v>
      </c>
      <c r="G3936" s="3" t="s">
        <v>26737</v>
      </c>
      <c r="H3936" s="325">
        <v>1.5546558704453399</v>
      </c>
    </row>
    <row r="3937" spans="1:8" ht="15.75">
      <c r="A3937" s="530">
        <v>3935</v>
      </c>
      <c r="B3937" s="348" t="s">
        <v>26755</v>
      </c>
      <c r="C3937" s="17" t="s">
        <v>3845</v>
      </c>
      <c r="D3937" s="17">
        <f t="shared" si="118"/>
        <v>2.0300000000000011</v>
      </c>
      <c r="E3937" s="349">
        <f t="shared" si="117"/>
        <v>5588.6639676113382</v>
      </c>
      <c r="F3937" s="17" t="s">
        <v>23394</v>
      </c>
      <c r="G3937" s="3" t="s">
        <v>26737</v>
      </c>
      <c r="H3937" s="325">
        <v>0.82186234817813797</v>
      </c>
    </row>
    <row r="3938" spans="1:8" ht="15.75">
      <c r="A3938" s="530">
        <v>3936</v>
      </c>
      <c r="B3938" s="348" t="s">
        <v>26756</v>
      </c>
      <c r="C3938" s="17" t="s">
        <v>3845</v>
      </c>
      <c r="D3938" s="17">
        <f t="shared" si="118"/>
        <v>1.8999999999999997</v>
      </c>
      <c r="E3938" s="349">
        <f t="shared" si="117"/>
        <v>5230.7692307692296</v>
      </c>
      <c r="F3938" s="17" t="s">
        <v>23394</v>
      </c>
      <c r="G3938" s="3" t="s">
        <v>26737</v>
      </c>
      <c r="H3938" s="325">
        <v>0.76923076923076905</v>
      </c>
    </row>
    <row r="3939" spans="1:8" ht="15.75">
      <c r="A3939" s="530">
        <v>3937</v>
      </c>
      <c r="B3939" s="348" t="s">
        <v>26757</v>
      </c>
      <c r="C3939" s="17" t="s">
        <v>3845</v>
      </c>
      <c r="D3939" s="17">
        <f t="shared" si="118"/>
        <v>1.44</v>
      </c>
      <c r="E3939" s="349">
        <f t="shared" si="117"/>
        <v>3964.3724696356271</v>
      </c>
      <c r="F3939" s="17" t="s">
        <v>25669</v>
      </c>
      <c r="G3939" s="3" t="s">
        <v>26737</v>
      </c>
      <c r="H3939" s="325">
        <v>0.582995951417004</v>
      </c>
    </row>
    <row r="3940" spans="1:8" ht="15.75">
      <c r="A3940" s="526">
        <v>3938</v>
      </c>
      <c r="B3940" s="348" t="s">
        <v>26758</v>
      </c>
      <c r="C3940" s="17" t="s">
        <v>3845</v>
      </c>
      <c r="D3940" s="17">
        <f t="shared" si="118"/>
        <v>2.5900000000000074</v>
      </c>
      <c r="E3940" s="349">
        <f t="shared" si="117"/>
        <v>7130.3643724696558</v>
      </c>
      <c r="F3940" s="17" t="s">
        <v>23394</v>
      </c>
      <c r="G3940" s="3" t="s">
        <v>26737</v>
      </c>
      <c r="H3940" s="325">
        <v>1.0485829959514199</v>
      </c>
    </row>
    <row r="3941" spans="1:8" ht="15.75">
      <c r="A3941" s="530">
        <v>3939</v>
      </c>
      <c r="B3941" s="348" t="s">
        <v>26759</v>
      </c>
      <c r="C3941" s="17" t="s">
        <v>3845</v>
      </c>
      <c r="D3941" s="17">
        <f t="shared" si="118"/>
        <v>1.8700000000000003</v>
      </c>
      <c r="E3941" s="349">
        <f t="shared" si="117"/>
        <v>5148.178137651822</v>
      </c>
      <c r="F3941" s="17" t="s">
        <v>25673</v>
      </c>
      <c r="G3941" s="3" t="s">
        <v>26737</v>
      </c>
      <c r="H3941" s="321">
        <v>0.75708502024291502</v>
      </c>
    </row>
    <row r="3942" spans="1:8" ht="15.75">
      <c r="A3942" s="530">
        <v>3940</v>
      </c>
      <c r="B3942" s="348" t="s">
        <v>26760</v>
      </c>
      <c r="C3942" s="17" t="s">
        <v>3845</v>
      </c>
      <c r="D3942" s="17">
        <f t="shared" si="118"/>
        <v>1.3799999999999988</v>
      </c>
      <c r="E3942" s="349">
        <f t="shared" si="117"/>
        <v>3799.1902834008065</v>
      </c>
      <c r="F3942" s="17" t="s">
        <v>25863</v>
      </c>
      <c r="G3942" s="3" t="s">
        <v>26737</v>
      </c>
      <c r="H3942" s="321">
        <v>0.55870445344129505</v>
      </c>
    </row>
    <row r="3943" spans="1:8" ht="15.75">
      <c r="A3943" s="530">
        <v>3941</v>
      </c>
      <c r="B3943" s="348" t="s">
        <v>26761</v>
      </c>
      <c r="C3943" s="17" t="s">
        <v>3845</v>
      </c>
      <c r="D3943" s="17">
        <f t="shared" si="118"/>
        <v>2.5900000000000074</v>
      </c>
      <c r="E3943" s="349">
        <f t="shared" si="117"/>
        <v>7130.3643724696558</v>
      </c>
      <c r="F3943" s="17" t="s">
        <v>25676</v>
      </c>
      <c r="G3943" s="3" t="s">
        <v>26737</v>
      </c>
      <c r="H3943" s="321">
        <v>1.0485829959514199</v>
      </c>
    </row>
    <row r="3944" spans="1:8" ht="15.75">
      <c r="A3944" s="526">
        <v>3942</v>
      </c>
      <c r="B3944" s="348" t="s">
        <v>26762</v>
      </c>
      <c r="C3944" s="17" t="s">
        <v>22996</v>
      </c>
      <c r="D3944" s="17">
        <f t="shared" si="118"/>
        <v>4.9400000000000004</v>
      </c>
      <c r="E3944" s="349">
        <f t="shared" ref="E3944:E4007" si="119">H3944*6800</f>
        <v>13600</v>
      </c>
      <c r="F3944" s="17" t="s">
        <v>25677</v>
      </c>
      <c r="G3944" s="3" t="s">
        <v>26737</v>
      </c>
      <c r="H3944" s="321">
        <v>2</v>
      </c>
    </row>
    <row r="3945" spans="1:8" ht="15.75">
      <c r="A3945" s="530">
        <v>3943</v>
      </c>
      <c r="B3945" s="348" t="s">
        <v>26763</v>
      </c>
      <c r="C3945" s="17" t="s">
        <v>3845</v>
      </c>
      <c r="D3945" s="17">
        <f t="shared" si="118"/>
        <v>1.8499999999999999</v>
      </c>
      <c r="E3945" s="349">
        <f t="shared" si="119"/>
        <v>5093.1174089068818</v>
      </c>
      <c r="F3945" s="17" t="s">
        <v>25679</v>
      </c>
      <c r="G3945" s="3" t="s">
        <v>26737</v>
      </c>
      <c r="H3945" s="321">
        <v>0.748987854251012</v>
      </c>
    </row>
    <row r="3946" spans="1:8" ht="15.75">
      <c r="A3946" s="530">
        <v>3944</v>
      </c>
      <c r="B3946" s="348" t="s">
        <v>26764</v>
      </c>
      <c r="C3946" s="17" t="s">
        <v>3845</v>
      </c>
      <c r="D3946" s="17">
        <f t="shared" si="118"/>
        <v>2.9300000000000122</v>
      </c>
      <c r="E3946" s="349">
        <f t="shared" si="119"/>
        <v>8066.3967611336366</v>
      </c>
      <c r="F3946" s="17" t="s">
        <v>25893</v>
      </c>
      <c r="G3946" s="3" t="s">
        <v>26737</v>
      </c>
      <c r="H3946" s="321">
        <v>1.18623481781377</v>
      </c>
    </row>
    <row r="3947" spans="1:8" ht="15.75">
      <c r="A3947" s="530">
        <v>3945</v>
      </c>
      <c r="B3947" s="348" t="s">
        <v>26765</v>
      </c>
      <c r="C3947" s="17" t="s">
        <v>3845</v>
      </c>
      <c r="D3947" s="17">
        <f t="shared" si="118"/>
        <v>2.7699999999999942</v>
      </c>
      <c r="E3947" s="349">
        <f t="shared" si="119"/>
        <v>7625.9109311740731</v>
      </c>
      <c r="F3947" s="17" t="s">
        <v>25681</v>
      </c>
      <c r="G3947" s="3" t="s">
        <v>26737</v>
      </c>
      <c r="H3947" s="321">
        <v>1.1214574898785401</v>
      </c>
    </row>
    <row r="3948" spans="1:8" ht="15.75">
      <c r="A3948" s="526">
        <v>3946</v>
      </c>
      <c r="B3948" s="348" t="s">
        <v>26766</v>
      </c>
      <c r="C3948" s="17" t="s">
        <v>3845</v>
      </c>
      <c r="D3948" s="17">
        <f t="shared" si="118"/>
        <v>4.0000000000000089</v>
      </c>
      <c r="E3948" s="349">
        <f t="shared" si="119"/>
        <v>11012.145748987876</v>
      </c>
      <c r="F3948" s="17" t="s">
        <v>25683</v>
      </c>
      <c r="G3948" s="3" t="s">
        <v>26737</v>
      </c>
      <c r="H3948" s="321">
        <v>1.6194331983805701</v>
      </c>
    </row>
    <row r="3949" spans="1:8" ht="15.75">
      <c r="A3949" s="530">
        <v>3947</v>
      </c>
      <c r="B3949" s="348" t="s">
        <v>26767</v>
      </c>
      <c r="C3949" s="17" t="s">
        <v>3845</v>
      </c>
      <c r="D3949" s="17">
        <f t="shared" si="118"/>
        <v>1.2299999999999993</v>
      </c>
      <c r="E3949" s="349">
        <f t="shared" si="119"/>
        <v>3386.2348178137631</v>
      </c>
      <c r="F3949" s="17" t="s">
        <v>25685</v>
      </c>
      <c r="G3949" s="3" t="s">
        <v>26737</v>
      </c>
      <c r="H3949" s="321">
        <v>0.49797570850202399</v>
      </c>
    </row>
    <row r="3950" spans="1:8" ht="15.75">
      <c r="A3950" s="530">
        <v>3948</v>
      </c>
      <c r="B3950" s="348" t="s">
        <v>26768</v>
      </c>
      <c r="C3950" s="17" t="s">
        <v>3845</v>
      </c>
      <c r="D3950" s="17">
        <f t="shared" si="118"/>
        <v>1.3400000000000003</v>
      </c>
      <c r="E3950" s="349">
        <f t="shared" si="119"/>
        <v>3689.068825910932</v>
      </c>
      <c r="F3950" s="17" t="s">
        <v>25687</v>
      </c>
      <c r="G3950" s="3" t="s">
        <v>26737</v>
      </c>
      <c r="H3950" s="321">
        <v>0.54251012145749</v>
      </c>
    </row>
    <row r="3951" spans="1:8" ht="15.75">
      <c r="A3951" s="530">
        <v>3949</v>
      </c>
      <c r="B3951" s="348" t="s">
        <v>26769</v>
      </c>
      <c r="C3951" s="17" t="s">
        <v>3845</v>
      </c>
      <c r="D3951" s="17">
        <f t="shared" si="118"/>
        <v>1.6099999999999997</v>
      </c>
      <c r="E3951" s="349">
        <f t="shared" si="119"/>
        <v>4432.3886639676102</v>
      </c>
      <c r="F3951" s="17" t="s">
        <v>23394</v>
      </c>
      <c r="G3951" s="3" t="s">
        <v>26737</v>
      </c>
      <c r="H3951" s="325">
        <v>0.65182186234817796</v>
      </c>
    </row>
    <row r="3952" spans="1:8" ht="15.75">
      <c r="A3952" s="526">
        <v>3950</v>
      </c>
      <c r="B3952" s="348" t="s">
        <v>13837</v>
      </c>
      <c r="C3952" s="17" t="s">
        <v>22996</v>
      </c>
      <c r="D3952" s="17">
        <f t="shared" si="118"/>
        <v>4.9400000000000004</v>
      </c>
      <c r="E3952" s="349">
        <f t="shared" si="119"/>
        <v>13600</v>
      </c>
      <c r="F3952" s="17" t="s">
        <v>25690</v>
      </c>
      <c r="G3952" s="3" t="s">
        <v>26737</v>
      </c>
      <c r="H3952" s="321">
        <v>2</v>
      </c>
    </row>
    <row r="3953" spans="1:8" ht="15.75">
      <c r="A3953" s="530">
        <v>3951</v>
      </c>
      <c r="B3953" s="348" t="s">
        <v>26770</v>
      </c>
      <c r="C3953" s="17" t="s">
        <v>3845</v>
      </c>
      <c r="D3953" s="17">
        <f t="shared" si="118"/>
        <v>2.5699999999999896</v>
      </c>
      <c r="E3953" s="349">
        <f t="shared" si="119"/>
        <v>7075.3036437246674</v>
      </c>
      <c r="F3953" s="17" t="s">
        <v>25901</v>
      </c>
      <c r="G3953" s="3" t="s">
        <v>26737</v>
      </c>
      <c r="H3953" s="321">
        <v>1.0404858299595099</v>
      </c>
    </row>
    <row r="3954" spans="1:8" ht="15.75">
      <c r="A3954" s="530">
        <v>3952</v>
      </c>
      <c r="B3954" s="348" t="s">
        <v>26771</v>
      </c>
      <c r="C3954" s="17" t="s">
        <v>3845</v>
      </c>
      <c r="D3954" s="17">
        <f t="shared" si="118"/>
        <v>1.44</v>
      </c>
      <c r="E3954" s="349">
        <f t="shared" si="119"/>
        <v>3964.3724696356271</v>
      </c>
      <c r="F3954" s="17" t="s">
        <v>25693</v>
      </c>
      <c r="G3954" s="3" t="s">
        <v>26737</v>
      </c>
      <c r="H3954" s="321">
        <v>0.582995951417004</v>
      </c>
    </row>
    <row r="3955" spans="1:8" ht="15.75">
      <c r="A3955" s="530">
        <v>3953</v>
      </c>
      <c r="B3955" s="348" t="s">
        <v>26772</v>
      </c>
      <c r="C3955" s="17" t="s">
        <v>3845</v>
      </c>
      <c r="D3955" s="17">
        <f t="shared" si="118"/>
        <v>1.44</v>
      </c>
      <c r="E3955" s="349">
        <f t="shared" si="119"/>
        <v>3964.3724696356271</v>
      </c>
      <c r="F3955" s="17" t="s">
        <v>25695</v>
      </c>
      <c r="G3955" s="3" t="s">
        <v>26737</v>
      </c>
      <c r="H3955" s="321">
        <v>0.582995951417004</v>
      </c>
    </row>
    <row r="3956" spans="1:8" ht="15.75">
      <c r="A3956" s="526">
        <v>3954</v>
      </c>
      <c r="B3956" s="348" t="s">
        <v>26773</v>
      </c>
      <c r="C3956" s="17" t="s">
        <v>3845</v>
      </c>
      <c r="D3956" s="17">
        <f t="shared" si="118"/>
        <v>1.8</v>
      </c>
      <c r="E3956" s="349">
        <f t="shared" si="119"/>
        <v>4955.465587044534</v>
      </c>
      <c r="F3956" s="17" t="s">
        <v>25904</v>
      </c>
      <c r="G3956" s="3" t="s">
        <v>26737</v>
      </c>
      <c r="H3956" s="321">
        <v>0.72874493927125505</v>
      </c>
    </row>
    <row r="3957" spans="1:8" ht="15.75">
      <c r="A3957" s="530">
        <v>3955</v>
      </c>
      <c r="B3957" s="348" t="s">
        <v>26774</v>
      </c>
      <c r="C3957" s="17" t="s">
        <v>3845</v>
      </c>
      <c r="D3957" s="17">
        <f t="shared" si="118"/>
        <v>1.6099999999999997</v>
      </c>
      <c r="E3957" s="349">
        <f t="shared" si="119"/>
        <v>4432.3886639676102</v>
      </c>
      <c r="F3957" s="17" t="s">
        <v>25697</v>
      </c>
      <c r="G3957" s="3" t="s">
        <v>26737</v>
      </c>
      <c r="H3957" s="321">
        <v>0.65182186234817796</v>
      </c>
    </row>
    <row r="3958" spans="1:8" ht="15.75">
      <c r="A3958" s="530">
        <v>3956</v>
      </c>
      <c r="B3958" s="348" t="s">
        <v>26775</v>
      </c>
      <c r="C3958" s="17" t="s">
        <v>3845</v>
      </c>
      <c r="D3958" s="17">
        <f t="shared" si="118"/>
        <v>3.4500000000000028</v>
      </c>
      <c r="E3958" s="349">
        <f t="shared" si="119"/>
        <v>9497.9757085020319</v>
      </c>
      <c r="F3958" s="17" t="s">
        <v>25699</v>
      </c>
      <c r="G3958" s="3" t="s">
        <v>26737</v>
      </c>
      <c r="H3958" s="321">
        <v>1.3967611336032399</v>
      </c>
    </row>
    <row r="3959" spans="1:8" ht="15.75">
      <c r="A3959" s="530">
        <v>3957</v>
      </c>
      <c r="B3959" s="348" t="s">
        <v>26776</v>
      </c>
      <c r="C3959" s="17" t="s">
        <v>3845</v>
      </c>
      <c r="D3959" s="17">
        <f t="shared" si="118"/>
        <v>0.77999999999999881</v>
      </c>
      <c r="E3959" s="349">
        <f t="shared" si="119"/>
        <v>2147.368421052628</v>
      </c>
      <c r="F3959" s="17" t="s">
        <v>25701</v>
      </c>
      <c r="G3959" s="3" t="s">
        <v>26737</v>
      </c>
      <c r="H3959" s="321">
        <v>0.31578947368421001</v>
      </c>
    </row>
    <row r="3960" spans="1:8" ht="15.75">
      <c r="A3960" s="526">
        <v>3958</v>
      </c>
      <c r="B3960" s="348" t="s">
        <v>26777</v>
      </c>
      <c r="C3960" s="17" t="s">
        <v>3845</v>
      </c>
      <c r="D3960" s="17">
        <f t="shared" si="118"/>
        <v>1.44</v>
      </c>
      <c r="E3960" s="349">
        <f t="shared" si="119"/>
        <v>3964.3724696356271</v>
      </c>
      <c r="F3960" s="17" t="s">
        <v>25703</v>
      </c>
      <c r="G3960" s="3" t="s">
        <v>26737</v>
      </c>
      <c r="H3960" s="321">
        <v>0.582995951417004</v>
      </c>
    </row>
    <row r="3961" spans="1:8" ht="15.75">
      <c r="A3961" s="530">
        <v>3959</v>
      </c>
      <c r="B3961" s="348" t="s">
        <v>26778</v>
      </c>
      <c r="C3961" s="17" t="s">
        <v>3845</v>
      </c>
      <c r="D3961" s="17">
        <f t="shared" si="118"/>
        <v>3.4899999999999891</v>
      </c>
      <c r="E3961" s="349">
        <f t="shared" si="119"/>
        <v>9608.0971659918723</v>
      </c>
      <c r="F3961" s="17" t="s">
        <v>25705</v>
      </c>
      <c r="G3961" s="3" t="s">
        <v>26737</v>
      </c>
      <c r="H3961" s="321">
        <v>1.41295546558704</v>
      </c>
    </row>
    <row r="3962" spans="1:8" ht="15.75">
      <c r="A3962" s="530">
        <v>3960</v>
      </c>
      <c r="B3962" s="348" t="s">
        <v>26779</v>
      </c>
      <c r="C3962" s="17" t="s">
        <v>3845</v>
      </c>
      <c r="D3962" s="17">
        <f t="shared" si="118"/>
        <v>2.359999999999999</v>
      </c>
      <c r="E3962" s="349">
        <f t="shared" si="119"/>
        <v>6497.1659919028316</v>
      </c>
      <c r="F3962" s="17" t="s">
        <v>25707</v>
      </c>
      <c r="G3962" s="3" t="s">
        <v>26737</v>
      </c>
      <c r="H3962" s="321">
        <v>0.95546558704453399</v>
      </c>
    </row>
    <row r="3963" spans="1:8" ht="15.75">
      <c r="A3963" s="530">
        <v>3961</v>
      </c>
      <c r="B3963" s="348" t="s">
        <v>26780</v>
      </c>
      <c r="C3963" s="17" t="s">
        <v>3845</v>
      </c>
      <c r="D3963" s="17">
        <f t="shared" si="118"/>
        <v>1.6099999999999997</v>
      </c>
      <c r="E3963" s="349">
        <f t="shared" si="119"/>
        <v>4432.3886639676102</v>
      </c>
      <c r="F3963" s="17" t="s">
        <v>25709</v>
      </c>
      <c r="G3963" s="3" t="s">
        <v>26737</v>
      </c>
      <c r="H3963" s="321">
        <v>0.65182186234817796</v>
      </c>
    </row>
    <row r="3964" spans="1:8" ht="15.75">
      <c r="A3964" s="526">
        <v>3962</v>
      </c>
      <c r="B3964" s="348" t="s">
        <v>26781</v>
      </c>
      <c r="C3964" s="17" t="s">
        <v>3845</v>
      </c>
      <c r="D3964" s="17">
        <f t="shared" si="118"/>
        <v>1.2</v>
      </c>
      <c r="E3964" s="349">
        <f t="shared" si="119"/>
        <v>3303.643724696356</v>
      </c>
      <c r="F3964" s="17" t="s">
        <v>25711</v>
      </c>
      <c r="G3964" s="3" t="s">
        <v>26737</v>
      </c>
      <c r="H3964" s="321">
        <v>0.48582995951417002</v>
      </c>
    </row>
    <row r="3965" spans="1:8" ht="15.75">
      <c r="A3965" s="530">
        <v>3963</v>
      </c>
      <c r="B3965" s="348" t="s">
        <v>26782</v>
      </c>
      <c r="C3965" s="17" t="s">
        <v>3845</v>
      </c>
      <c r="D3965" s="17">
        <f t="shared" si="118"/>
        <v>3.4599999999999995</v>
      </c>
      <c r="E3965" s="349">
        <f t="shared" si="119"/>
        <v>9525.506072874492</v>
      </c>
      <c r="F3965" s="17" t="s">
        <v>25713</v>
      </c>
      <c r="G3965" s="3" t="s">
        <v>26737</v>
      </c>
      <c r="H3965" s="321">
        <v>1.40080971659919</v>
      </c>
    </row>
    <row r="3966" spans="1:8" ht="15.75">
      <c r="A3966" s="530">
        <v>3964</v>
      </c>
      <c r="B3966" s="348" t="s">
        <v>26783</v>
      </c>
      <c r="C3966" s="17" t="s">
        <v>3845</v>
      </c>
      <c r="D3966" s="17">
        <f t="shared" si="118"/>
        <v>0.55999999999999917</v>
      </c>
      <c r="E3966" s="349">
        <f t="shared" si="119"/>
        <v>1541.7004048582971</v>
      </c>
      <c r="F3966" s="17" t="s">
        <v>25715</v>
      </c>
      <c r="G3966" s="3" t="s">
        <v>26737</v>
      </c>
      <c r="H3966" s="321">
        <v>0.22672064777327899</v>
      </c>
    </row>
    <row r="3967" spans="1:8" ht="15.75">
      <c r="A3967" s="530">
        <v>3965</v>
      </c>
      <c r="B3967" s="348" t="s">
        <v>26784</v>
      </c>
      <c r="C3967" s="17" t="s">
        <v>3845</v>
      </c>
      <c r="D3967" s="17">
        <f t="shared" si="118"/>
        <v>2.9099999999999944</v>
      </c>
      <c r="E3967" s="349">
        <f t="shared" si="119"/>
        <v>8011.3360323886482</v>
      </c>
      <c r="F3967" s="17" t="s">
        <v>25717</v>
      </c>
      <c r="G3967" s="3" t="s">
        <v>26737</v>
      </c>
      <c r="H3967" s="321">
        <v>1.17813765182186</v>
      </c>
    </row>
    <row r="3968" spans="1:8" ht="15.75">
      <c r="A3968" s="526">
        <v>3966</v>
      </c>
      <c r="B3968" s="348" t="s">
        <v>26785</v>
      </c>
      <c r="C3968" s="17" t="s">
        <v>3845</v>
      </c>
      <c r="D3968" s="17">
        <f t="shared" si="118"/>
        <v>2.3399999999999985</v>
      </c>
      <c r="E3968" s="349">
        <f t="shared" si="119"/>
        <v>6442.1052631578905</v>
      </c>
      <c r="F3968" s="17" t="s">
        <v>25719</v>
      </c>
      <c r="G3968" s="3" t="s">
        <v>26737</v>
      </c>
      <c r="H3968" s="321">
        <v>0.94736842105263097</v>
      </c>
    </row>
    <row r="3969" spans="1:8" ht="15.75">
      <c r="A3969" s="530">
        <v>3967</v>
      </c>
      <c r="B3969" s="348" t="s">
        <v>26786</v>
      </c>
      <c r="C3969" s="17" t="s">
        <v>22996</v>
      </c>
      <c r="D3969" s="17">
        <f t="shared" si="118"/>
        <v>4.9400000000000004</v>
      </c>
      <c r="E3969" s="349">
        <f t="shared" si="119"/>
        <v>13600</v>
      </c>
      <c r="F3969" s="17" t="s">
        <v>25721</v>
      </c>
      <c r="G3969" s="3" t="s">
        <v>26737</v>
      </c>
      <c r="H3969" s="321">
        <v>2</v>
      </c>
    </row>
    <row r="3970" spans="1:8" ht="15.75">
      <c r="A3970" s="530">
        <v>3968</v>
      </c>
      <c r="B3970" s="348" t="s">
        <v>26787</v>
      </c>
      <c r="C3970" s="17" t="s">
        <v>3845</v>
      </c>
      <c r="D3970" s="17">
        <f t="shared" si="118"/>
        <v>3.2900000000000098</v>
      </c>
      <c r="E3970" s="349">
        <f t="shared" si="119"/>
        <v>9057.4898785425357</v>
      </c>
      <c r="F3970" s="17" t="s">
        <v>25723</v>
      </c>
      <c r="G3970" s="3" t="s">
        <v>26737</v>
      </c>
      <c r="H3970" s="321">
        <v>1.33198380566802</v>
      </c>
    </row>
    <row r="3971" spans="1:8" ht="15.75">
      <c r="A3971" s="530">
        <v>3969</v>
      </c>
      <c r="B3971" s="348" t="s">
        <v>26788</v>
      </c>
      <c r="C3971" s="17" t="s">
        <v>3845</v>
      </c>
      <c r="D3971" s="17">
        <f t="shared" si="118"/>
        <v>2.8700000000000085</v>
      </c>
      <c r="E3971" s="349">
        <f t="shared" si="119"/>
        <v>7901.2145748988078</v>
      </c>
      <c r="F3971" s="17" t="s">
        <v>25725</v>
      </c>
      <c r="G3971" s="3" t="s">
        <v>26737</v>
      </c>
      <c r="H3971" s="321">
        <v>1.16194331983806</v>
      </c>
    </row>
    <row r="3972" spans="1:8" ht="15.75">
      <c r="A3972" s="526">
        <v>3970</v>
      </c>
      <c r="B3972" s="348" t="s">
        <v>26789</v>
      </c>
      <c r="C3972" s="17" t="s">
        <v>3845</v>
      </c>
      <c r="D3972" s="17">
        <f t="shared" si="118"/>
        <v>1.5800000000000005</v>
      </c>
      <c r="E3972" s="349">
        <f t="shared" si="119"/>
        <v>4349.7975708502036</v>
      </c>
      <c r="F3972" s="17" t="s">
        <v>25727</v>
      </c>
      <c r="G3972" s="3" t="s">
        <v>26737</v>
      </c>
      <c r="H3972" s="321">
        <v>0.63967611336032404</v>
      </c>
    </row>
    <row r="3973" spans="1:8" ht="15.75">
      <c r="A3973" s="530">
        <v>3971</v>
      </c>
      <c r="B3973" s="348" t="s">
        <v>26790</v>
      </c>
      <c r="C3973" s="17" t="s">
        <v>3845</v>
      </c>
      <c r="D3973" s="17">
        <f t="shared" ref="D3973:D4036" si="120">H3973*2.47</f>
        <v>3.7499999999999969</v>
      </c>
      <c r="E3973" s="349">
        <f t="shared" si="119"/>
        <v>10323.886639676104</v>
      </c>
      <c r="F3973" s="17" t="s">
        <v>25729</v>
      </c>
      <c r="G3973" s="3" t="s">
        <v>26737</v>
      </c>
      <c r="H3973" s="321">
        <v>1.51821862348178</v>
      </c>
    </row>
    <row r="3974" spans="1:8" ht="15.75">
      <c r="A3974" s="530">
        <v>3972</v>
      </c>
      <c r="B3974" s="348" t="s">
        <v>26791</v>
      </c>
      <c r="C3974" s="17" t="s">
        <v>3845</v>
      </c>
      <c r="D3974" s="17">
        <f t="shared" si="120"/>
        <v>2.0300000000000011</v>
      </c>
      <c r="E3974" s="349">
        <f t="shared" si="119"/>
        <v>5588.6639676113382</v>
      </c>
      <c r="F3974" s="17" t="s">
        <v>25731</v>
      </c>
      <c r="G3974" s="3" t="s">
        <v>26737</v>
      </c>
      <c r="H3974" s="321">
        <v>0.82186234817813797</v>
      </c>
    </row>
    <row r="3975" spans="1:8" ht="15.75">
      <c r="A3975" s="530">
        <v>3973</v>
      </c>
      <c r="B3975" s="348" t="s">
        <v>26792</v>
      </c>
      <c r="C3975" s="17" t="s">
        <v>3845</v>
      </c>
      <c r="D3975" s="17">
        <f t="shared" si="120"/>
        <v>1.5500000000000009</v>
      </c>
      <c r="E3975" s="349">
        <f t="shared" si="119"/>
        <v>4267.206477732796</v>
      </c>
      <c r="F3975" s="17" t="s">
        <v>25733</v>
      </c>
      <c r="G3975" s="3" t="s">
        <v>26737</v>
      </c>
      <c r="H3975" s="321">
        <v>0.62753036437247001</v>
      </c>
    </row>
    <row r="3976" spans="1:8" ht="15.75">
      <c r="A3976" s="526">
        <v>3974</v>
      </c>
      <c r="B3976" s="348" t="s">
        <v>26793</v>
      </c>
      <c r="C3976" s="17" t="s">
        <v>3845</v>
      </c>
      <c r="D3976" s="17">
        <f t="shared" si="120"/>
        <v>2.0300000000000011</v>
      </c>
      <c r="E3976" s="349">
        <f t="shared" si="119"/>
        <v>5588.6639676113382</v>
      </c>
      <c r="F3976" s="17" t="s">
        <v>25735</v>
      </c>
      <c r="G3976" s="3" t="s">
        <v>26737</v>
      </c>
      <c r="H3976" s="321">
        <v>0.82186234817813797</v>
      </c>
    </row>
    <row r="3977" spans="1:8" ht="15.75">
      <c r="A3977" s="530">
        <v>3975</v>
      </c>
      <c r="B3977" s="348" t="s">
        <v>21751</v>
      </c>
      <c r="C3977" s="17" t="s">
        <v>3845</v>
      </c>
      <c r="D3977" s="17">
        <f t="shared" si="120"/>
        <v>3.0599999999999912</v>
      </c>
      <c r="E3977" s="349">
        <f t="shared" si="119"/>
        <v>8424.2914979756843</v>
      </c>
      <c r="F3977" s="17" t="s">
        <v>25737</v>
      </c>
      <c r="G3977" s="3" t="s">
        <v>26737</v>
      </c>
      <c r="H3977" s="321">
        <v>1.23886639676113</v>
      </c>
    </row>
    <row r="3978" spans="1:8" ht="15.75">
      <c r="A3978" s="530">
        <v>3976</v>
      </c>
      <c r="B3978" s="348" t="s">
        <v>14263</v>
      </c>
      <c r="C3978" s="17" t="s">
        <v>22996</v>
      </c>
      <c r="D3978" s="17">
        <f t="shared" si="120"/>
        <v>4.9400000000000004</v>
      </c>
      <c r="E3978" s="349">
        <f t="shared" si="119"/>
        <v>13600</v>
      </c>
      <c r="F3978" s="17" t="s">
        <v>25739</v>
      </c>
      <c r="G3978" s="3" t="s">
        <v>26737</v>
      </c>
      <c r="H3978" s="321">
        <v>2</v>
      </c>
    </row>
    <row r="3979" spans="1:8" ht="15.75">
      <c r="A3979" s="530">
        <v>3977</v>
      </c>
      <c r="B3979" s="348" t="s">
        <v>26794</v>
      </c>
      <c r="C3979" s="17" t="s">
        <v>3845</v>
      </c>
      <c r="D3979" s="17">
        <f t="shared" si="120"/>
        <v>1.2900000000000005</v>
      </c>
      <c r="E3979" s="349">
        <f t="shared" si="119"/>
        <v>3551.4170040485842</v>
      </c>
      <c r="F3979" s="17" t="s">
        <v>25741</v>
      </c>
      <c r="G3979" s="3" t="s">
        <v>26737</v>
      </c>
      <c r="H3979" s="321">
        <v>0.52226720647773295</v>
      </c>
    </row>
    <row r="3980" spans="1:8" ht="15.75">
      <c r="A3980" s="526">
        <v>3978</v>
      </c>
      <c r="B3980" s="348" t="s">
        <v>26795</v>
      </c>
      <c r="C3980" s="17" t="s">
        <v>3845</v>
      </c>
      <c r="D3980" s="17">
        <f t="shared" si="120"/>
        <v>1.0200000000000011</v>
      </c>
      <c r="E3980" s="349">
        <f t="shared" si="119"/>
        <v>2808.097165991906</v>
      </c>
      <c r="F3980" s="17" t="s">
        <v>25743</v>
      </c>
      <c r="G3980" s="3" t="s">
        <v>26737</v>
      </c>
      <c r="H3980" s="321">
        <v>0.41295546558704499</v>
      </c>
    </row>
    <row r="3981" spans="1:8" ht="15.75">
      <c r="A3981" s="530">
        <v>3979</v>
      </c>
      <c r="B3981" s="348" t="s">
        <v>26796</v>
      </c>
      <c r="C3981" s="17" t="s">
        <v>3845</v>
      </c>
      <c r="D3981" s="17">
        <f t="shared" si="120"/>
        <v>2.1300000000000003</v>
      </c>
      <c r="E3981" s="349">
        <f t="shared" si="119"/>
        <v>5863.9676113360338</v>
      </c>
      <c r="F3981" s="17" t="s">
        <v>25745</v>
      </c>
      <c r="G3981" s="3" t="s">
        <v>26737</v>
      </c>
      <c r="H3981" s="321">
        <v>0.86234817813765197</v>
      </c>
    </row>
    <row r="3982" spans="1:8" ht="15.75">
      <c r="A3982" s="530">
        <v>3980</v>
      </c>
      <c r="B3982" s="348" t="s">
        <v>26797</v>
      </c>
      <c r="C3982" s="17" t="s">
        <v>3845</v>
      </c>
      <c r="D3982" s="17">
        <f t="shared" si="120"/>
        <v>1.7000000000000002</v>
      </c>
      <c r="E3982" s="349">
        <f t="shared" si="119"/>
        <v>4680.1619433198384</v>
      </c>
      <c r="F3982" s="17" t="s">
        <v>25747</v>
      </c>
      <c r="G3982" s="3" t="s">
        <v>26737</v>
      </c>
      <c r="H3982" s="321">
        <v>0.68825910931174095</v>
      </c>
    </row>
    <row r="3983" spans="1:8" ht="15.75">
      <c r="A3983" s="530">
        <v>3981</v>
      </c>
      <c r="B3983" s="348" t="s">
        <v>26798</v>
      </c>
      <c r="C3983" s="17" t="s">
        <v>3845</v>
      </c>
      <c r="D3983" s="17">
        <f t="shared" si="120"/>
        <v>2.11</v>
      </c>
      <c r="E3983" s="349">
        <f t="shared" si="119"/>
        <v>5808.9068825910927</v>
      </c>
      <c r="F3983" s="17" t="s">
        <v>25749</v>
      </c>
      <c r="G3983" s="3" t="s">
        <v>26737</v>
      </c>
      <c r="H3983" s="321">
        <v>0.85425101214574894</v>
      </c>
    </row>
    <row r="3984" spans="1:8" ht="15.75">
      <c r="A3984" s="526">
        <v>3982</v>
      </c>
      <c r="B3984" s="348" t="s">
        <v>26799</v>
      </c>
      <c r="C3984" s="17" t="s">
        <v>3845</v>
      </c>
      <c r="D3984" s="17">
        <f t="shared" si="120"/>
        <v>3.0599999999999912</v>
      </c>
      <c r="E3984" s="349">
        <f t="shared" si="119"/>
        <v>8424.2914979756843</v>
      </c>
      <c r="F3984" s="17" t="s">
        <v>25751</v>
      </c>
      <c r="G3984" s="3" t="s">
        <v>26737</v>
      </c>
      <c r="H3984" s="321">
        <v>1.23886639676113</v>
      </c>
    </row>
    <row r="3985" spans="1:8" ht="15.75">
      <c r="A3985" s="530">
        <v>3983</v>
      </c>
      <c r="B3985" s="348" t="s">
        <v>26800</v>
      </c>
      <c r="C3985" s="17" t="s">
        <v>3845</v>
      </c>
      <c r="D3985" s="17">
        <f t="shared" si="120"/>
        <v>0.31999999999999923</v>
      </c>
      <c r="E3985" s="349">
        <f t="shared" si="119"/>
        <v>880.97165991902614</v>
      </c>
      <c r="F3985" s="17" t="s">
        <v>25753</v>
      </c>
      <c r="G3985" s="3" t="s">
        <v>26737</v>
      </c>
      <c r="H3985" s="321">
        <v>0.12955465587044501</v>
      </c>
    </row>
    <row r="3986" spans="1:8" ht="15.75">
      <c r="A3986" s="530">
        <v>3984</v>
      </c>
      <c r="B3986" s="348" t="s">
        <v>26801</v>
      </c>
      <c r="C3986" s="17" t="s">
        <v>3845</v>
      </c>
      <c r="D3986" s="17">
        <f t="shared" si="120"/>
        <v>1.8999999999999997</v>
      </c>
      <c r="E3986" s="349">
        <f t="shared" si="119"/>
        <v>5230.7692307692296</v>
      </c>
      <c r="F3986" s="17" t="s">
        <v>25755</v>
      </c>
      <c r="G3986" s="3" t="s">
        <v>26737</v>
      </c>
      <c r="H3986" s="321">
        <v>0.76923076923076905</v>
      </c>
    </row>
    <row r="3987" spans="1:8" ht="15.75">
      <c r="A3987" s="530">
        <v>3985</v>
      </c>
      <c r="B3987" s="348" t="s">
        <v>13884</v>
      </c>
      <c r="C3987" s="17" t="s">
        <v>3845</v>
      </c>
      <c r="D3987" s="17">
        <f t="shared" si="120"/>
        <v>3.0599999999999912</v>
      </c>
      <c r="E3987" s="349">
        <f t="shared" si="119"/>
        <v>8424.2914979756843</v>
      </c>
      <c r="F3987" s="17" t="s">
        <v>26230</v>
      </c>
      <c r="G3987" s="3" t="s">
        <v>26737</v>
      </c>
      <c r="H3987" s="321">
        <v>1.23886639676113</v>
      </c>
    </row>
    <row r="3988" spans="1:8" ht="15.75">
      <c r="A3988" s="526">
        <v>3986</v>
      </c>
      <c r="B3988" s="348" t="s">
        <v>26802</v>
      </c>
      <c r="C3988" s="17" t="s">
        <v>3845</v>
      </c>
      <c r="D3988" s="17">
        <f t="shared" si="120"/>
        <v>3.080000000000009</v>
      </c>
      <c r="E3988" s="349">
        <f t="shared" si="119"/>
        <v>8479.3522267206718</v>
      </c>
      <c r="F3988" s="17" t="s">
        <v>25757</v>
      </c>
      <c r="G3988" s="3" t="s">
        <v>26737</v>
      </c>
      <c r="H3988" s="321">
        <v>1.24696356275304</v>
      </c>
    </row>
    <row r="3989" spans="1:8" ht="15.75">
      <c r="A3989" s="530">
        <v>3987</v>
      </c>
      <c r="B3989" s="348" t="s">
        <v>26803</v>
      </c>
      <c r="C3989" s="17" t="s">
        <v>22996</v>
      </c>
      <c r="D3989" s="17">
        <f t="shared" si="120"/>
        <v>4.9400000000000004</v>
      </c>
      <c r="E3989" s="349">
        <f t="shared" si="119"/>
        <v>13600</v>
      </c>
      <c r="F3989" s="17" t="s">
        <v>25759</v>
      </c>
      <c r="G3989" s="3" t="s">
        <v>26737</v>
      </c>
      <c r="H3989" s="321">
        <v>2</v>
      </c>
    </row>
    <row r="3990" spans="1:8" ht="15.75">
      <c r="A3990" s="530">
        <v>3988</v>
      </c>
      <c r="B3990" s="348" t="s">
        <v>26804</v>
      </c>
      <c r="C3990" s="17" t="s">
        <v>3845</v>
      </c>
      <c r="D3990" s="17">
        <f t="shared" si="120"/>
        <v>0.6</v>
      </c>
      <c r="E3990" s="349">
        <f t="shared" si="119"/>
        <v>1651.821862348178</v>
      </c>
      <c r="F3990" s="17" t="s">
        <v>25761</v>
      </c>
      <c r="G3990" s="3" t="s">
        <v>26737</v>
      </c>
      <c r="H3990" s="321">
        <v>0.24291497975708501</v>
      </c>
    </row>
    <row r="3991" spans="1:8" ht="15.75">
      <c r="A3991" s="530">
        <v>3989</v>
      </c>
      <c r="B3991" s="348" t="s">
        <v>26805</v>
      </c>
      <c r="C3991" s="17" t="s">
        <v>22996</v>
      </c>
      <c r="D3991" s="17">
        <f t="shared" si="120"/>
        <v>4.9400000000000004</v>
      </c>
      <c r="E3991" s="349">
        <f t="shared" si="119"/>
        <v>13600</v>
      </c>
      <c r="F3991" s="17" t="s">
        <v>25763</v>
      </c>
      <c r="G3991" s="3" t="s">
        <v>26737</v>
      </c>
      <c r="H3991" s="321">
        <v>2</v>
      </c>
    </row>
    <row r="3992" spans="1:8" ht="15.75">
      <c r="A3992" s="526">
        <v>3990</v>
      </c>
      <c r="B3992" s="348" t="s">
        <v>26806</v>
      </c>
      <c r="C3992" s="17" t="s">
        <v>3845</v>
      </c>
      <c r="D3992" s="17">
        <f t="shared" si="120"/>
        <v>2.1000000000000014</v>
      </c>
      <c r="E3992" s="349">
        <f t="shared" si="119"/>
        <v>5781.3765182186271</v>
      </c>
      <c r="F3992" s="17" t="s">
        <v>25764</v>
      </c>
      <c r="G3992" s="3" t="s">
        <v>26737</v>
      </c>
      <c r="H3992" s="321">
        <v>0.85020242914979804</v>
      </c>
    </row>
    <row r="3993" spans="1:8" ht="15.75">
      <c r="A3993" s="530">
        <v>3991</v>
      </c>
      <c r="B3993" s="348" t="s">
        <v>26279</v>
      </c>
      <c r="C3993" s="17" t="s">
        <v>3845</v>
      </c>
      <c r="D3993" s="17">
        <f t="shared" si="120"/>
        <v>1.8999999999999997</v>
      </c>
      <c r="E3993" s="349">
        <f t="shared" si="119"/>
        <v>5230.7692307692296</v>
      </c>
      <c r="F3993" s="17" t="s">
        <v>25766</v>
      </c>
      <c r="G3993" s="3" t="s">
        <v>26737</v>
      </c>
      <c r="H3993" s="321">
        <v>0.76923076923076905</v>
      </c>
    </row>
    <row r="3994" spans="1:8" ht="15.75">
      <c r="A3994" s="530">
        <v>3992</v>
      </c>
      <c r="B3994" s="348" t="s">
        <v>26807</v>
      </c>
      <c r="C3994" s="17" t="s">
        <v>3845</v>
      </c>
      <c r="D3994" s="17">
        <f t="shared" si="120"/>
        <v>2.6100000000000003</v>
      </c>
      <c r="E3994" s="349">
        <f t="shared" si="119"/>
        <v>7185.4251012145751</v>
      </c>
      <c r="F3994" s="17" t="s">
        <v>25768</v>
      </c>
      <c r="G3994" s="3" t="s">
        <v>26737</v>
      </c>
      <c r="H3994" s="321">
        <v>1.0566801619433199</v>
      </c>
    </row>
    <row r="3995" spans="1:8" ht="15.75">
      <c r="A3995" s="530">
        <v>3993</v>
      </c>
      <c r="B3995" s="348" t="s">
        <v>26808</v>
      </c>
      <c r="C3995" s="17" t="s">
        <v>3845</v>
      </c>
      <c r="D3995" s="17">
        <f t="shared" si="120"/>
        <v>1.8999999999999997</v>
      </c>
      <c r="E3995" s="349">
        <f t="shared" si="119"/>
        <v>5230.7692307692296</v>
      </c>
      <c r="F3995" s="17" t="s">
        <v>26239</v>
      </c>
      <c r="G3995" s="3" t="s">
        <v>26737</v>
      </c>
      <c r="H3995" s="321">
        <v>0.76923076923076905</v>
      </c>
    </row>
    <row r="3996" spans="1:8" ht="15.75">
      <c r="A3996" s="526">
        <v>3994</v>
      </c>
      <c r="B3996" s="348" t="s">
        <v>26809</v>
      </c>
      <c r="C3996" s="17" t="s">
        <v>3845</v>
      </c>
      <c r="D3996" s="17">
        <f t="shared" si="120"/>
        <v>1.6099999999999997</v>
      </c>
      <c r="E3996" s="349">
        <f t="shared" si="119"/>
        <v>4432.3886639676102</v>
      </c>
      <c r="F3996" s="17" t="s">
        <v>23394</v>
      </c>
      <c r="G3996" s="3" t="s">
        <v>26737</v>
      </c>
      <c r="H3996" s="325">
        <v>0.65182186234817796</v>
      </c>
    </row>
    <row r="3997" spans="1:8" ht="15.75">
      <c r="A3997" s="530">
        <v>3995</v>
      </c>
      <c r="B3997" s="348" t="s">
        <v>26810</v>
      </c>
      <c r="C3997" s="17" t="s">
        <v>3845</v>
      </c>
      <c r="D3997" s="17">
        <f t="shared" si="120"/>
        <v>2.6100000000000003</v>
      </c>
      <c r="E3997" s="349">
        <f t="shared" si="119"/>
        <v>7185.4251012145751</v>
      </c>
      <c r="F3997" s="17" t="s">
        <v>25774</v>
      </c>
      <c r="G3997" s="3" t="s">
        <v>26737</v>
      </c>
      <c r="H3997" s="321">
        <v>1.0566801619433199</v>
      </c>
    </row>
    <row r="3998" spans="1:8" ht="15.75">
      <c r="A3998" s="530">
        <v>3996</v>
      </c>
      <c r="B3998" s="348" t="s">
        <v>26811</v>
      </c>
      <c r="C3998" s="17" t="s">
        <v>3845</v>
      </c>
      <c r="D3998" s="17">
        <f t="shared" si="120"/>
        <v>2.3299999999999996</v>
      </c>
      <c r="E3998" s="349">
        <f t="shared" si="119"/>
        <v>6414.574898785424</v>
      </c>
      <c r="F3998" s="17" t="s">
        <v>25776</v>
      </c>
      <c r="G3998" s="3" t="s">
        <v>26737</v>
      </c>
      <c r="H3998" s="321">
        <v>0.94331983805667996</v>
      </c>
    </row>
    <row r="3999" spans="1:8" ht="15.75">
      <c r="A3999" s="530">
        <v>3997</v>
      </c>
      <c r="B3999" s="348" t="s">
        <v>26812</v>
      </c>
      <c r="C3999" s="17" t="s">
        <v>3845</v>
      </c>
      <c r="D3999" s="17">
        <f t="shared" si="120"/>
        <v>1.6099999999999997</v>
      </c>
      <c r="E3999" s="349">
        <f t="shared" si="119"/>
        <v>4432.3886639676102</v>
      </c>
      <c r="F3999" s="17" t="s">
        <v>25778</v>
      </c>
      <c r="G3999" s="3" t="s">
        <v>26737</v>
      </c>
      <c r="H3999" s="321">
        <v>0.65182186234817796</v>
      </c>
    </row>
    <row r="4000" spans="1:8" ht="15.75">
      <c r="A4000" s="526">
        <v>3998</v>
      </c>
      <c r="B4000" s="348" t="s">
        <v>26813</v>
      </c>
      <c r="C4000" s="17" t="s">
        <v>3845</v>
      </c>
      <c r="D4000" s="17">
        <f t="shared" si="120"/>
        <v>2.5900000000000074</v>
      </c>
      <c r="E4000" s="349">
        <f t="shared" si="119"/>
        <v>7130.3643724696558</v>
      </c>
      <c r="F4000" s="17" t="s">
        <v>25780</v>
      </c>
      <c r="G4000" s="3" t="s">
        <v>26737</v>
      </c>
      <c r="H4000" s="321">
        <v>1.0485829959514199</v>
      </c>
    </row>
    <row r="4001" spans="1:8" ht="15.75">
      <c r="A4001" s="530">
        <v>3999</v>
      </c>
      <c r="B4001" s="348" t="s">
        <v>26814</v>
      </c>
      <c r="C4001" s="17" t="s">
        <v>3845</v>
      </c>
      <c r="D4001" s="17">
        <f t="shared" si="120"/>
        <v>2.5800000000000107</v>
      </c>
      <c r="E4001" s="349">
        <f t="shared" si="119"/>
        <v>7102.8340080971957</v>
      </c>
      <c r="F4001" s="17" t="s">
        <v>26245</v>
      </c>
      <c r="G4001" s="3" t="s">
        <v>26737</v>
      </c>
      <c r="H4001" s="321">
        <v>1.0445344129554699</v>
      </c>
    </row>
    <row r="4002" spans="1:8" ht="15.75">
      <c r="A4002" s="530">
        <v>4000</v>
      </c>
      <c r="B4002" s="348" t="s">
        <v>26815</v>
      </c>
      <c r="C4002" s="17" t="s">
        <v>3845</v>
      </c>
      <c r="D4002" s="17">
        <f t="shared" si="120"/>
        <v>1.9499999999999993</v>
      </c>
      <c r="E4002" s="349">
        <f t="shared" si="119"/>
        <v>5368.4210526315765</v>
      </c>
      <c r="F4002" s="17" t="s">
        <v>25783</v>
      </c>
      <c r="G4002" s="3" t="s">
        <v>26737</v>
      </c>
      <c r="H4002" s="321">
        <v>0.78947368421052599</v>
      </c>
    </row>
    <row r="4003" spans="1:8" ht="15.75">
      <c r="A4003" s="530">
        <v>4001</v>
      </c>
      <c r="B4003" s="348" t="s">
        <v>26816</v>
      </c>
      <c r="C4003" s="17" t="s">
        <v>3845</v>
      </c>
      <c r="D4003" s="17">
        <f t="shared" si="120"/>
        <v>3.8800000000000008</v>
      </c>
      <c r="E4003" s="349">
        <f t="shared" si="119"/>
        <v>10681.78137651822</v>
      </c>
      <c r="F4003" s="17" t="s">
        <v>25785</v>
      </c>
      <c r="G4003" s="3" t="s">
        <v>26737</v>
      </c>
      <c r="H4003" s="321">
        <v>1.57085020242915</v>
      </c>
    </row>
    <row r="4004" spans="1:8" ht="15.75">
      <c r="A4004" s="526">
        <v>4002</v>
      </c>
      <c r="B4004" s="348" t="s">
        <v>26817</v>
      </c>
      <c r="C4004" s="17" t="s">
        <v>3845</v>
      </c>
      <c r="D4004" s="17">
        <f t="shared" si="120"/>
        <v>1.8999999999999997</v>
      </c>
      <c r="E4004" s="349">
        <f t="shared" si="119"/>
        <v>5230.7692307692296</v>
      </c>
      <c r="F4004" s="17" t="s">
        <v>25787</v>
      </c>
      <c r="G4004" s="3" t="s">
        <v>26737</v>
      </c>
      <c r="H4004" s="321">
        <v>0.76923076923076905</v>
      </c>
    </row>
    <row r="4005" spans="1:8" ht="15.75">
      <c r="A4005" s="530">
        <v>4003</v>
      </c>
      <c r="B4005" s="348" t="s">
        <v>26818</v>
      </c>
      <c r="C4005" s="17" t="s">
        <v>3845</v>
      </c>
      <c r="D4005" s="17">
        <f t="shared" si="120"/>
        <v>4.7299999999999995</v>
      </c>
      <c r="E4005" s="349">
        <f t="shared" si="119"/>
        <v>13021.862348178136</v>
      </c>
      <c r="F4005" s="17" t="s">
        <v>25789</v>
      </c>
      <c r="G4005" s="3" t="s">
        <v>26737</v>
      </c>
      <c r="H4005" s="321">
        <v>1.91497975708502</v>
      </c>
    </row>
    <row r="4006" spans="1:8" ht="15.75">
      <c r="A4006" s="530">
        <v>4004</v>
      </c>
      <c r="B4006" s="348" t="s">
        <v>26819</v>
      </c>
      <c r="C4006" s="17" t="s">
        <v>3845</v>
      </c>
      <c r="D4006" s="17">
        <f t="shared" si="120"/>
        <v>2.4700000000000002</v>
      </c>
      <c r="E4006" s="349">
        <f t="shared" si="119"/>
        <v>6800</v>
      </c>
      <c r="F4006" s="17" t="s">
        <v>25791</v>
      </c>
      <c r="G4006" s="3" t="s">
        <v>26737</v>
      </c>
      <c r="H4006" s="321">
        <v>1</v>
      </c>
    </row>
    <row r="4007" spans="1:8" ht="15.75">
      <c r="A4007" s="530">
        <v>4005</v>
      </c>
      <c r="B4007" s="348" t="s">
        <v>26820</v>
      </c>
      <c r="C4007" s="17" t="s">
        <v>3845</v>
      </c>
      <c r="D4007" s="17">
        <f t="shared" si="120"/>
        <v>3.1899999999999951</v>
      </c>
      <c r="E4007" s="349">
        <f t="shared" si="119"/>
        <v>8782.1862348178001</v>
      </c>
      <c r="F4007" s="17" t="s">
        <v>25793</v>
      </c>
      <c r="G4007" s="3" t="s">
        <v>26737</v>
      </c>
      <c r="H4007" s="321">
        <v>1.2914979757084999</v>
      </c>
    </row>
    <row r="4008" spans="1:8" ht="15.75">
      <c r="A4008" s="526">
        <v>4006</v>
      </c>
      <c r="B4008" s="348" t="s">
        <v>26821</v>
      </c>
      <c r="C4008" s="17" t="s">
        <v>3845</v>
      </c>
      <c r="D4008" s="17">
        <f t="shared" si="120"/>
        <v>1.44</v>
      </c>
      <c r="E4008" s="349">
        <f t="shared" ref="E4008:E4071" si="121">H4008*6800</f>
        <v>3964.3724696356271</v>
      </c>
      <c r="F4008" s="17" t="s">
        <v>25795</v>
      </c>
      <c r="G4008" s="3" t="s">
        <v>26737</v>
      </c>
      <c r="H4008" s="321">
        <v>0.582995951417004</v>
      </c>
    </row>
    <row r="4009" spans="1:8" ht="15.75">
      <c r="A4009" s="530">
        <v>4007</v>
      </c>
      <c r="B4009" s="348" t="s">
        <v>26822</v>
      </c>
      <c r="C4009" s="17" t="s">
        <v>3845</v>
      </c>
      <c r="D4009" s="17">
        <f t="shared" si="120"/>
        <v>1.3400000000000003</v>
      </c>
      <c r="E4009" s="349">
        <f t="shared" si="121"/>
        <v>3689.068825910932</v>
      </c>
      <c r="F4009" s="17" t="s">
        <v>25797</v>
      </c>
      <c r="G4009" s="3" t="s">
        <v>26737</v>
      </c>
      <c r="H4009" s="321">
        <v>0.54251012145749</v>
      </c>
    </row>
    <row r="4010" spans="1:8" ht="15.75">
      <c r="A4010" s="530">
        <v>4008</v>
      </c>
      <c r="B4010" s="348" t="s">
        <v>26823</v>
      </c>
      <c r="C4010" s="17" t="s">
        <v>3845</v>
      </c>
      <c r="D4010" s="17">
        <f t="shared" si="120"/>
        <v>3.6</v>
      </c>
      <c r="E4010" s="349">
        <f t="shared" si="121"/>
        <v>9910.931174089068</v>
      </c>
      <c r="F4010" s="17" t="s">
        <v>25799</v>
      </c>
      <c r="G4010" s="3" t="s">
        <v>26737</v>
      </c>
      <c r="H4010" s="321">
        <v>1.4574898785425101</v>
      </c>
    </row>
    <row r="4011" spans="1:8" ht="15.75">
      <c r="A4011" s="530">
        <v>4009</v>
      </c>
      <c r="B4011" s="348" t="s">
        <v>26824</v>
      </c>
      <c r="C4011" s="17" t="s">
        <v>3845</v>
      </c>
      <c r="D4011" s="17">
        <f t="shared" si="120"/>
        <v>1.44</v>
      </c>
      <c r="E4011" s="349">
        <f t="shared" si="121"/>
        <v>3964.3724696356271</v>
      </c>
      <c r="F4011" s="17" t="s">
        <v>25800</v>
      </c>
      <c r="G4011" s="3" t="s">
        <v>26737</v>
      </c>
      <c r="H4011" s="321">
        <v>0.582995951417004</v>
      </c>
    </row>
    <row r="4012" spans="1:8" ht="15.75">
      <c r="A4012" s="526">
        <v>4010</v>
      </c>
      <c r="B4012" s="348" t="s">
        <v>13707</v>
      </c>
      <c r="C4012" s="17" t="s">
        <v>3845</v>
      </c>
      <c r="D4012" s="17">
        <f t="shared" si="120"/>
        <v>3.0599999999999912</v>
      </c>
      <c r="E4012" s="349">
        <f t="shared" si="121"/>
        <v>8424.2914979756843</v>
      </c>
      <c r="F4012" s="17" t="s">
        <v>25802</v>
      </c>
      <c r="G4012" s="3" t="s">
        <v>26737</v>
      </c>
      <c r="H4012" s="321">
        <v>1.23886639676113</v>
      </c>
    </row>
    <row r="4013" spans="1:8" ht="15.75">
      <c r="A4013" s="530">
        <v>4011</v>
      </c>
      <c r="B4013" s="348" t="s">
        <v>26825</v>
      </c>
      <c r="C4013" s="17" t="s">
        <v>3845</v>
      </c>
      <c r="D4013" s="17">
        <f t="shared" si="120"/>
        <v>3.7499999999999969</v>
      </c>
      <c r="E4013" s="349">
        <f t="shared" si="121"/>
        <v>10323.886639676104</v>
      </c>
      <c r="F4013" s="17" t="s">
        <v>25804</v>
      </c>
      <c r="G4013" s="3" t="s">
        <v>26737</v>
      </c>
      <c r="H4013" s="321">
        <v>1.51821862348178</v>
      </c>
    </row>
    <row r="4014" spans="1:8" ht="15.75">
      <c r="A4014" s="530">
        <v>4012</v>
      </c>
      <c r="B4014" s="348" t="s">
        <v>26826</v>
      </c>
      <c r="C4014" s="17" t="s">
        <v>3845</v>
      </c>
      <c r="D4014" s="17">
        <f t="shared" si="120"/>
        <v>1.2299999999999993</v>
      </c>
      <c r="E4014" s="349">
        <f t="shared" si="121"/>
        <v>3386.2348178137631</v>
      </c>
      <c r="F4014" s="17" t="s">
        <v>25806</v>
      </c>
      <c r="G4014" s="3" t="s">
        <v>26737</v>
      </c>
      <c r="H4014" s="321">
        <v>0.49797570850202399</v>
      </c>
    </row>
    <row r="4015" spans="1:8" ht="15.75">
      <c r="A4015" s="530">
        <v>4013</v>
      </c>
      <c r="B4015" s="348" t="s">
        <v>26827</v>
      </c>
      <c r="C4015" s="17" t="s">
        <v>3845</v>
      </c>
      <c r="D4015" s="17">
        <f t="shared" si="120"/>
        <v>2.9099999999999944</v>
      </c>
      <c r="E4015" s="349">
        <f t="shared" si="121"/>
        <v>8011.3360323886482</v>
      </c>
      <c r="F4015" s="17" t="s">
        <v>25807</v>
      </c>
      <c r="G4015" s="3" t="s">
        <v>26737</v>
      </c>
      <c r="H4015" s="321">
        <v>1.17813765182186</v>
      </c>
    </row>
    <row r="4016" spans="1:8" ht="15.75">
      <c r="A4016" s="526">
        <v>4014</v>
      </c>
      <c r="B4016" s="348" t="s">
        <v>26828</v>
      </c>
      <c r="C4016" s="17" t="s">
        <v>3845</v>
      </c>
      <c r="D4016" s="17">
        <f t="shared" si="120"/>
        <v>1.2</v>
      </c>
      <c r="E4016" s="349">
        <f t="shared" si="121"/>
        <v>3303.643724696356</v>
      </c>
      <c r="F4016" s="17" t="s">
        <v>25809</v>
      </c>
      <c r="G4016" s="3" t="s">
        <v>26737</v>
      </c>
      <c r="H4016" s="321">
        <v>0.48582995951417002</v>
      </c>
    </row>
    <row r="4017" spans="1:8" ht="15.75">
      <c r="A4017" s="530">
        <v>4015</v>
      </c>
      <c r="B4017" s="348" t="s">
        <v>26829</v>
      </c>
      <c r="C4017" s="17" t="s">
        <v>3845</v>
      </c>
      <c r="D4017" s="17">
        <f t="shared" si="120"/>
        <v>0.71000000000000096</v>
      </c>
      <c r="E4017" s="349">
        <f t="shared" si="121"/>
        <v>1954.6558704453466</v>
      </c>
      <c r="F4017" s="17" t="s">
        <v>25811</v>
      </c>
      <c r="G4017" s="3" t="s">
        <v>26737</v>
      </c>
      <c r="H4017" s="321">
        <v>0.28744939271255099</v>
      </c>
    </row>
    <row r="4018" spans="1:8" ht="15.75">
      <c r="A4018" s="530">
        <v>4016</v>
      </c>
      <c r="B4018" s="348" t="s">
        <v>26830</v>
      </c>
      <c r="C4018" s="17" t="s">
        <v>3845</v>
      </c>
      <c r="D4018" s="17">
        <f t="shared" si="120"/>
        <v>2.8700000000000085</v>
      </c>
      <c r="E4018" s="349">
        <f t="shared" si="121"/>
        <v>7901.2145748988078</v>
      </c>
      <c r="F4018" s="17" t="s">
        <v>25813</v>
      </c>
      <c r="G4018" s="3" t="s">
        <v>26737</v>
      </c>
      <c r="H4018" s="321">
        <v>1.16194331983806</v>
      </c>
    </row>
    <row r="4019" spans="1:8" ht="15.75">
      <c r="A4019" s="530">
        <v>4017</v>
      </c>
      <c r="B4019" s="348" t="s">
        <v>26831</v>
      </c>
      <c r="C4019" s="17" t="s">
        <v>3845</v>
      </c>
      <c r="D4019" s="17">
        <f t="shared" si="120"/>
        <v>3.8800000000000008</v>
      </c>
      <c r="E4019" s="349">
        <f t="shared" si="121"/>
        <v>10681.78137651822</v>
      </c>
      <c r="F4019" s="17" t="s">
        <v>25814</v>
      </c>
      <c r="G4019" s="3" t="s">
        <v>26737</v>
      </c>
      <c r="H4019" s="321">
        <v>1.57085020242915</v>
      </c>
    </row>
    <row r="4020" spans="1:8" ht="15.75">
      <c r="A4020" s="526">
        <v>4018</v>
      </c>
      <c r="B4020" s="348" t="s">
        <v>26832</v>
      </c>
      <c r="C4020" s="17" t="s">
        <v>3845</v>
      </c>
      <c r="D4020" s="17">
        <f t="shared" si="120"/>
        <v>1.44</v>
      </c>
      <c r="E4020" s="349">
        <f t="shared" si="121"/>
        <v>3964.3724696356271</v>
      </c>
      <c r="F4020" s="17" t="s">
        <v>25816</v>
      </c>
      <c r="G4020" s="3" t="s">
        <v>26737</v>
      </c>
      <c r="H4020" s="321">
        <v>0.582995951417004</v>
      </c>
    </row>
    <row r="4021" spans="1:8" ht="15.75">
      <c r="A4021" s="530">
        <v>4019</v>
      </c>
      <c r="B4021" s="348" t="s">
        <v>26833</v>
      </c>
      <c r="C4021" s="17" t="s">
        <v>3845</v>
      </c>
      <c r="D4021" s="17">
        <f t="shared" si="120"/>
        <v>2.919999999999991</v>
      </c>
      <c r="E4021" s="349">
        <f t="shared" si="121"/>
        <v>8038.8663967611083</v>
      </c>
      <c r="F4021" s="17" t="s">
        <v>25818</v>
      </c>
      <c r="G4021" s="3" t="s">
        <v>26737</v>
      </c>
      <c r="H4021" s="321">
        <v>1.18218623481781</v>
      </c>
    </row>
    <row r="4022" spans="1:8" ht="15.75">
      <c r="A4022" s="530">
        <v>4020</v>
      </c>
      <c r="B4022" s="348" t="s">
        <v>26834</v>
      </c>
      <c r="C4022" s="17" t="s">
        <v>22996</v>
      </c>
      <c r="D4022" s="17">
        <f t="shared" si="120"/>
        <v>4.9400000000000004</v>
      </c>
      <c r="E4022" s="349">
        <f t="shared" si="121"/>
        <v>13600</v>
      </c>
      <c r="F4022" s="17" t="s">
        <v>25819</v>
      </c>
      <c r="G4022" s="3" t="s">
        <v>26737</v>
      </c>
      <c r="H4022" s="321">
        <v>2</v>
      </c>
    </row>
    <row r="4023" spans="1:8" ht="15.75">
      <c r="A4023" s="530">
        <v>4021</v>
      </c>
      <c r="B4023" s="348" t="s">
        <v>26835</v>
      </c>
      <c r="C4023" s="17" t="s">
        <v>3845</v>
      </c>
      <c r="D4023" s="17">
        <f t="shared" si="120"/>
        <v>0.91999999999999915</v>
      </c>
      <c r="E4023" s="349">
        <f t="shared" si="121"/>
        <v>2532.793522267204</v>
      </c>
      <c r="F4023" s="17" t="s">
        <v>25821</v>
      </c>
      <c r="G4023" s="3" t="s">
        <v>26737</v>
      </c>
      <c r="H4023" s="321">
        <v>0.37246963562752999</v>
      </c>
    </row>
    <row r="4024" spans="1:8" ht="15.75">
      <c r="A4024" s="526">
        <v>4022</v>
      </c>
      <c r="B4024" s="348" t="s">
        <v>26836</v>
      </c>
      <c r="C4024" s="17" t="s">
        <v>3845</v>
      </c>
      <c r="D4024" s="17">
        <f t="shared" si="120"/>
        <v>0.12</v>
      </c>
      <c r="E4024" s="349">
        <f t="shared" si="121"/>
        <v>330.36437246963561</v>
      </c>
      <c r="F4024" s="17" t="s">
        <v>25823</v>
      </c>
      <c r="G4024" s="3" t="s">
        <v>26737</v>
      </c>
      <c r="H4024" s="321">
        <v>4.8582995951416998E-2</v>
      </c>
    </row>
    <row r="4025" spans="1:8" ht="15.75">
      <c r="A4025" s="530">
        <v>4023</v>
      </c>
      <c r="B4025" s="348" t="s">
        <v>26837</v>
      </c>
      <c r="C4025" s="17" t="s">
        <v>3845</v>
      </c>
      <c r="D4025" s="17">
        <f t="shared" si="120"/>
        <v>1.44</v>
      </c>
      <c r="E4025" s="349">
        <f t="shared" si="121"/>
        <v>3964.3724696356271</v>
      </c>
      <c r="F4025" s="17" t="s">
        <v>25825</v>
      </c>
      <c r="G4025" s="3" t="s">
        <v>26737</v>
      </c>
      <c r="H4025" s="321">
        <v>0.582995951417004</v>
      </c>
    </row>
    <row r="4026" spans="1:8" ht="15.75">
      <c r="A4026" s="530">
        <v>4024</v>
      </c>
      <c r="B4026" s="348" t="s">
        <v>26838</v>
      </c>
      <c r="C4026" s="17" t="s">
        <v>3845</v>
      </c>
      <c r="D4026" s="17">
        <f t="shared" si="120"/>
        <v>2.3000000000000007</v>
      </c>
      <c r="E4026" s="349">
        <f t="shared" si="121"/>
        <v>6331.9838056680173</v>
      </c>
      <c r="F4026" s="17" t="s">
        <v>25827</v>
      </c>
      <c r="G4026" s="3" t="s">
        <v>26737</v>
      </c>
      <c r="H4026" s="321">
        <v>0.93117408906882604</v>
      </c>
    </row>
    <row r="4027" spans="1:8" ht="15.75">
      <c r="A4027" s="530">
        <v>4025</v>
      </c>
      <c r="B4027" s="348" t="s">
        <v>26839</v>
      </c>
      <c r="C4027" s="17" t="s">
        <v>3845</v>
      </c>
      <c r="D4027" s="17">
        <f t="shared" si="120"/>
        <v>1.8999999999999997</v>
      </c>
      <c r="E4027" s="349">
        <f t="shared" si="121"/>
        <v>5230.7692307692296</v>
      </c>
      <c r="F4027" s="17" t="s">
        <v>25829</v>
      </c>
      <c r="G4027" s="3" t="s">
        <v>26737</v>
      </c>
      <c r="H4027" s="321">
        <v>0.76923076923076905</v>
      </c>
    </row>
    <row r="4028" spans="1:8" ht="15.75">
      <c r="A4028" s="526">
        <v>4026</v>
      </c>
      <c r="B4028" s="348" t="s">
        <v>4230</v>
      </c>
      <c r="C4028" s="17" t="s">
        <v>3845</v>
      </c>
      <c r="D4028" s="17">
        <f t="shared" si="120"/>
        <v>1.0000000000000007E-2</v>
      </c>
      <c r="E4028" s="349">
        <f t="shared" si="121"/>
        <v>27.530364372469652</v>
      </c>
      <c r="F4028" s="17" t="s">
        <v>25830</v>
      </c>
      <c r="G4028" s="3" t="s">
        <v>26737</v>
      </c>
      <c r="H4028" s="321">
        <v>4.0485829959514196E-3</v>
      </c>
    </row>
    <row r="4029" spans="1:8" ht="15.75">
      <c r="A4029" s="530">
        <v>4027</v>
      </c>
      <c r="B4029" s="348" t="s">
        <v>26840</v>
      </c>
      <c r="C4029" s="17" t="s">
        <v>3845</v>
      </c>
      <c r="D4029" s="17">
        <f t="shared" si="120"/>
        <v>4.7299999999999995</v>
      </c>
      <c r="E4029" s="349">
        <f t="shared" si="121"/>
        <v>13021.862348178136</v>
      </c>
      <c r="F4029" s="17" t="s">
        <v>25832</v>
      </c>
      <c r="G4029" s="3" t="s">
        <v>26737</v>
      </c>
      <c r="H4029" s="321">
        <v>1.91497975708502</v>
      </c>
    </row>
    <row r="4030" spans="1:8" ht="15.75">
      <c r="A4030" s="530">
        <v>4028</v>
      </c>
      <c r="B4030" s="348" t="s">
        <v>26841</v>
      </c>
      <c r="C4030" s="17" t="s">
        <v>3845</v>
      </c>
      <c r="D4030" s="17">
        <f t="shared" si="120"/>
        <v>1.92</v>
      </c>
      <c r="E4030" s="349">
        <f t="shared" si="121"/>
        <v>5285.8299595141698</v>
      </c>
      <c r="F4030" s="17" t="s">
        <v>25834</v>
      </c>
      <c r="G4030" s="3" t="s">
        <v>26737</v>
      </c>
      <c r="H4030" s="321">
        <v>0.77732793522267196</v>
      </c>
    </row>
    <row r="4031" spans="1:8" ht="15.75">
      <c r="A4031" s="530">
        <v>4029</v>
      </c>
      <c r="B4031" s="348" t="s">
        <v>13965</v>
      </c>
      <c r="C4031" s="17" t="s">
        <v>3845</v>
      </c>
      <c r="D4031" s="17">
        <f t="shared" si="120"/>
        <v>3.6</v>
      </c>
      <c r="E4031" s="349">
        <f t="shared" si="121"/>
        <v>9910.931174089068</v>
      </c>
      <c r="F4031" s="17" t="s">
        <v>25835</v>
      </c>
      <c r="G4031" s="3" t="s">
        <v>26737</v>
      </c>
      <c r="H4031" s="321">
        <v>1.4574898785425101</v>
      </c>
    </row>
    <row r="4032" spans="1:8" ht="15.75">
      <c r="A4032" s="526">
        <v>4030</v>
      </c>
      <c r="B4032" s="348" t="s">
        <v>16991</v>
      </c>
      <c r="C4032" s="17" t="s">
        <v>22996</v>
      </c>
      <c r="D4032" s="17">
        <f t="shared" si="120"/>
        <v>4.9400000000000004</v>
      </c>
      <c r="E4032" s="349">
        <f t="shared" si="121"/>
        <v>13600</v>
      </c>
      <c r="F4032" s="17" t="s">
        <v>25837</v>
      </c>
      <c r="G4032" s="3" t="s">
        <v>26737</v>
      </c>
      <c r="H4032" s="321">
        <v>2</v>
      </c>
    </row>
    <row r="4033" spans="1:8" ht="15.75">
      <c r="A4033" s="530">
        <v>4031</v>
      </c>
      <c r="B4033" s="348" t="s">
        <v>26842</v>
      </c>
      <c r="C4033" s="17" t="s">
        <v>3845</v>
      </c>
      <c r="D4033" s="17">
        <f t="shared" si="120"/>
        <v>2.6399999999999899</v>
      </c>
      <c r="E4033" s="349">
        <f t="shared" si="121"/>
        <v>7268.0161943319554</v>
      </c>
      <c r="F4033" s="17" t="s">
        <v>25839</v>
      </c>
      <c r="G4033" s="3" t="s">
        <v>26737</v>
      </c>
      <c r="H4033" s="321">
        <v>1.06882591093117</v>
      </c>
    </row>
    <row r="4034" spans="1:8" ht="15.75">
      <c r="A4034" s="530">
        <v>4032</v>
      </c>
      <c r="B4034" s="348" t="s">
        <v>26843</v>
      </c>
      <c r="C4034" s="17" t="s">
        <v>3845</v>
      </c>
      <c r="D4034" s="17">
        <f t="shared" si="120"/>
        <v>1.2</v>
      </c>
      <c r="E4034" s="349">
        <f t="shared" si="121"/>
        <v>3303.643724696356</v>
      </c>
      <c r="F4034" s="17" t="s">
        <v>25841</v>
      </c>
      <c r="G4034" s="3" t="s">
        <v>26737</v>
      </c>
      <c r="H4034" s="321">
        <v>0.48582995951417002</v>
      </c>
    </row>
    <row r="4035" spans="1:8" ht="15.75">
      <c r="A4035" s="530">
        <v>4033</v>
      </c>
      <c r="B4035" s="348" t="s">
        <v>26844</v>
      </c>
      <c r="C4035" s="17" t="s">
        <v>3845</v>
      </c>
      <c r="D4035" s="17">
        <f t="shared" si="120"/>
        <v>3.0599999999999912</v>
      </c>
      <c r="E4035" s="349">
        <f t="shared" si="121"/>
        <v>8424.2914979756843</v>
      </c>
      <c r="F4035" s="17" t="s">
        <v>25843</v>
      </c>
      <c r="G4035" s="3" t="s">
        <v>26737</v>
      </c>
      <c r="H4035" s="321">
        <v>1.23886639676113</v>
      </c>
    </row>
    <row r="4036" spans="1:8" ht="15.75">
      <c r="A4036" s="526">
        <v>4034</v>
      </c>
      <c r="B4036" s="348" t="s">
        <v>26845</v>
      </c>
      <c r="C4036" s="17" t="s">
        <v>3845</v>
      </c>
      <c r="D4036" s="17">
        <f t="shared" si="120"/>
        <v>1.8999999999999997</v>
      </c>
      <c r="E4036" s="349">
        <f t="shared" si="121"/>
        <v>5230.7692307692296</v>
      </c>
      <c r="F4036" s="17" t="s">
        <v>26482</v>
      </c>
      <c r="G4036" s="3" t="s">
        <v>26737</v>
      </c>
      <c r="H4036" s="321">
        <v>0.76923076923076905</v>
      </c>
    </row>
    <row r="4037" spans="1:8" ht="15.75">
      <c r="A4037" s="530">
        <v>4035</v>
      </c>
      <c r="B4037" s="348" t="s">
        <v>26299</v>
      </c>
      <c r="C4037" s="17" t="s">
        <v>3845</v>
      </c>
      <c r="D4037" s="17">
        <f t="shared" ref="D4037:D4100" si="122">H4037*2.47</f>
        <v>2.730000000000008</v>
      </c>
      <c r="E4037" s="349">
        <f t="shared" si="121"/>
        <v>7515.7894736842327</v>
      </c>
      <c r="F4037" s="17" t="s">
        <v>26484</v>
      </c>
      <c r="G4037" s="3" t="s">
        <v>26737</v>
      </c>
      <c r="H4037" s="321">
        <v>1.1052631578947401</v>
      </c>
    </row>
    <row r="4038" spans="1:8" ht="15.75">
      <c r="A4038" s="530">
        <v>4036</v>
      </c>
      <c r="B4038" s="348" t="s">
        <v>26846</v>
      </c>
      <c r="C4038" s="17" t="s">
        <v>3845</v>
      </c>
      <c r="D4038" s="17">
        <f t="shared" si="122"/>
        <v>1.0599999999999996</v>
      </c>
      <c r="E4038" s="349">
        <f t="shared" si="121"/>
        <v>2918.21862348178</v>
      </c>
      <c r="F4038" s="17" t="s">
        <v>26486</v>
      </c>
      <c r="G4038" s="3" t="s">
        <v>26737</v>
      </c>
      <c r="H4038" s="321">
        <v>0.42914979757084998</v>
      </c>
    </row>
    <row r="4039" spans="1:8" ht="15.75">
      <c r="A4039" s="530">
        <v>4037</v>
      </c>
      <c r="B4039" s="348" t="s">
        <v>26847</v>
      </c>
      <c r="C4039" s="17" t="s">
        <v>3845</v>
      </c>
      <c r="D4039" s="17">
        <f t="shared" si="122"/>
        <v>3.0599999999999912</v>
      </c>
      <c r="E4039" s="349">
        <f t="shared" si="121"/>
        <v>8424.2914979756843</v>
      </c>
      <c r="F4039" s="17" t="s">
        <v>26488</v>
      </c>
      <c r="G4039" s="3" t="s">
        <v>26737</v>
      </c>
      <c r="H4039" s="321">
        <v>1.23886639676113</v>
      </c>
    </row>
    <row r="4040" spans="1:8" ht="15.75">
      <c r="A4040" s="526">
        <v>4038</v>
      </c>
      <c r="B4040" s="348" t="s">
        <v>26848</v>
      </c>
      <c r="C4040" s="17" t="s">
        <v>3845</v>
      </c>
      <c r="D4040" s="17">
        <f t="shared" si="122"/>
        <v>1.5800000000000005</v>
      </c>
      <c r="E4040" s="349">
        <f t="shared" si="121"/>
        <v>4349.7975708502036</v>
      </c>
      <c r="F4040" s="17" t="s">
        <v>26490</v>
      </c>
      <c r="G4040" s="3" t="s">
        <v>26737</v>
      </c>
      <c r="H4040" s="321">
        <v>0.63967611336032404</v>
      </c>
    </row>
    <row r="4041" spans="1:8" ht="15.75">
      <c r="A4041" s="530">
        <v>4039</v>
      </c>
      <c r="B4041" s="348" t="s">
        <v>26849</v>
      </c>
      <c r="C4041" s="17" t="s">
        <v>3845</v>
      </c>
      <c r="D4041" s="17">
        <f t="shared" si="122"/>
        <v>2.730000000000008</v>
      </c>
      <c r="E4041" s="349">
        <f t="shared" si="121"/>
        <v>7515.7894736842327</v>
      </c>
      <c r="F4041" s="17" t="s">
        <v>26492</v>
      </c>
      <c r="G4041" s="3" t="s">
        <v>26737</v>
      </c>
      <c r="H4041" s="321">
        <v>1.1052631578947401</v>
      </c>
    </row>
    <row r="4042" spans="1:8" ht="15.75">
      <c r="A4042" s="530">
        <v>4040</v>
      </c>
      <c r="B4042" s="348" t="s">
        <v>22107</v>
      </c>
      <c r="C4042" s="17" t="s">
        <v>3845</v>
      </c>
      <c r="D4042" s="17">
        <f t="shared" si="122"/>
        <v>0.9300000000000006</v>
      </c>
      <c r="E4042" s="349">
        <f t="shared" si="121"/>
        <v>2560.3238866396778</v>
      </c>
      <c r="F4042" s="17" t="s">
        <v>26494</v>
      </c>
      <c r="G4042" s="3" t="s">
        <v>26737</v>
      </c>
      <c r="H4042" s="321">
        <v>0.376518218623482</v>
      </c>
    </row>
    <row r="4043" spans="1:8" ht="15.75">
      <c r="A4043" s="530">
        <v>4041</v>
      </c>
      <c r="B4043" s="348" t="s">
        <v>26850</v>
      </c>
      <c r="C4043" s="17" t="s">
        <v>3845</v>
      </c>
      <c r="D4043" s="17">
        <f t="shared" si="122"/>
        <v>1.0200000000000011</v>
      </c>
      <c r="E4043" s="349">
        <f t="shared" si="121"/>
        <v>2808.097165991906</v>
      </c>
      <c r="F4043" s="17" t="s">
        <v>26496</v>
      </c>
      <c r="G4043" s="3" t="s">
        <v>26737</v>
      </c>
      <c r="H4043" s="321">
        <v>0.41295546558704499</v>
      </c>
    </row>
    <row r="4044" spans="1:8" ht="15.75">
      <c r="A4044" s="526">
        <v>4042</v>
      </c>
      <c r="B4044" s="348" t="s">
        <v>26851</v>
      </c>
      <c r="C4044" s="17" t="s">
        <v>22996</v>
      </c>
      <c r="D4044" s="17">
        <f t="shared" si="122"/>
        <v>4.9400000000000004</v>
      </c>
      <c r="E4044" s="349">
        <f t="shared" si="121"/>
        <v>13600</v>
      </c>
      <c r="F4044" s="17" t="s">
        <v>26498</v>
      </c>
      <c r="G4044" s="3" t="s">
        <v>26737</v>
      </c>
      <c r="H4044" s="321">
        <v>2</v>
      </c>
    </row>
    <row r="4045" spans="1:8" ht="15.75">
      <c r="A4045" s="530">
        <v>4043</v>
      </c>
      <c r="B4045" s="348" t="s">
        <v>26852</v>
      </c>
      <c r="C4045" s="17" t="s">
        <v>3845</v>
      </c>
      <c r="D4045" s="17">
        <f t="shared" si="122"/>
        <v>0.69999999999999951</v>
      </c>
      <c r="E4045" s="349">
        <f t="shared" si="121"/>
        <v>1927.1255060728731</v>
      </c>
      <c r="F4045" s="17" t="s">
        <v>26499</v>
      </c>
      <c r="G4045" s="3" t="s">
        <v>26737</v>
      </c>
      <c r="H4045" s="321">
        <v>0.28340080971659898</v>
      </c>
    </row>
    <row r="4046" spans="1:8" ht="15.75">
      <c r="A4046" s="530">
        <v>4044</v>
      </c>
      <c r="B4046" s="348" t="s">
        <v>26853</v>
      </c>
      <c r="C4046" s="17" t="s">
        <v>3845</v>
      </c>
      <c r="D4046" s="17">
        <f t="shared" si="122"/>
        <v>1.8200000000000003</v>
      </c>
      <c r="E4046" s="349">
        <f t="shared" si="121"/>
        <v>5010.5263157894742</v>
      </c>
      <c r="F4046" s="17" t="s">
        <v>26501</v>
      </c>
      <c r="G4046" s="3" t="s">
        <v>26737</v>
      </c>
      <c r="H4046" s="321">
        <v>0.73684210526315796</v>
      </c>
    </row>
    <row r="4047" spans="1:8" ht="15.75">
      <c r="A4047" s="530">
        <v>4045</v>
      </c>
      <c r="B4047" s="348" t="s">
        <v>3217</v>
      </c>
      <c r="C4047" s="17" t="s">
        <v>3845</v>
      </c>
      <c r="D4047" s="17">
        <f t="shared" si="122"/>
        <v>3.0599999999999912</v>
      </c>
      <c r="E4047" s="349">
        <f t="shared" si="121"/>
        <v>8424.2914979756843</v>
      </c>
      <c r="F4047" s="17" t="s">
        <v>26503</v>
      </c>
      <c r="G4047" s="3" t="s">
        <v>26737</v>
      </c>
      <c r="H4047" s="321">
        <v>1.23886639676113</v>
      </c>
    </row>
    <row r="4048" spans="1:8" ht="15.75">
      <c r="A4048" s="526">
        <v>4046</v>
      </c>
      <c r="B4048" s="348" t="s">
        <v>26854</v>
      </c>
      <c r="C4048" s="17" t="s">
        <v>3845</v>
      </c>
      <c r="D4048" s="17">
        <f t="shared" si="122"/>
        <v>1.0000000000000007E-2</v>
      </c>
      <c r="E4048" s="349">
        <f t="shared" si="121"/>
        <v>27.530364372469652</v>
      </c>
      <c r="F4048" s="17" t="s">
        <v>26505</v>
      </c>
      <c r="G4048" s="3" t="s">
        <v>26737</v>
      </c>
      <c r="H4048" s="321">
        <v>4.0485829959514196E-3</v>
      </c>
    </row>
    <row r="4049" spans="1:8" ht="15.75">
      <c r="A4049" s="530">
        <v>4047</v>
      </c>
      <c r="B4049" s="348" t="s">
        <v>26855</v>
      </c>
      <c r="C4049" s="17" t="s">
        <v>22996</v>
      </c>
      <c r="D4049" s="17">
        <f t="shared" si="122"/>
        <v>4.9400000000000004</v>
      </c>
      <c r="E4049" s="349">
        <f t="shared" si="121"/>
        <v>13600</v>
      </c>
      <c r="F4049" s="17" t="s">
        <v>26507</v>
      </c>
      <c r="G4049" s="3" t="s">
        <v>26737</v>
      </c>
      <c r="H4049" s="321">
        <v>2</v>
      </c>
    </row>
    <row r="4050" spans="1:8" ht="15.75">
      <c r="A4050" s="530">
        <v>4048</v>
      </c>
      <c r="B4050" s="348" t="s">
        <v>26856</v>
      </c>
      <c r="C4050" s="17" t="s">
        <v>3845</v>
      </c>
      <c r="D4050" s="17">
        <f t="shared" si="122"/>
        <v>1.6099999999999997</v>
      </c>
      <c r="E4050" s="349">
        <f t="shared" si="121"/>
        <v>4432.3886639676102</v>
      </c>
      <c r="F4050" s="17" t="s">
        <v>26509</v>
      </c>
      <c r="G4050" s="3" t="s">
        <v>26737</v>
      </c>
      <c r="H4050" s="321">
        <v>0.65182186234817796</v>
      </c>
    </row>
    <row r="4051" spans="1:8" ht="15.75">
      <c r="A4051" s="530">
        <v>4049</v>
      </c>
      <c r="B4051" s="348" t="s">
        <v>26857</v>
      </c>
      <c r="C4051" s="17" t="s">
        <v>22996</v>
      </c>
      <c r="D4051" s="17">
        <f t="shared" si="122"/>
        <v>4.9400000000000004</v>
      </c>
      <c r="E4051" s="349">
        <f t="shared" si="121"/>
        <v>13600</v>
      </c>
      <c r="F4051" s="17" t="s">
        <v>26511</v>
      </c>
      <c r="G4051" s="3" t="s">
        <v>26737</v>
      </c>
      <c r="H4051" s="321">
        <v>2</v>
      </c>
    </row>
    <row r="4052" spans="1:8" ht="15.75">
      <c r="A4052" s="526">
        <v>4050</v>
      </c>
      <c r="B4052" s="348" t="s">
        <v>26858</v>
      </c>
      <c r="C4052" s="17" t="s">
        <v>3845</v>
      </c>
      <c r="D4052" s="17">
        <f t="shared" si="122"/>
        <v>1.8999999999999997</v>
      </c>
      <c r="E4052" s="349">
        <f t="shared" si="121"/>
        <v>5230.7692307692296</v>
      </c>
      <c r="F4052" s="17" t="s">
        <v>26513</v>
      </c>
      <c r="G4052" s="3" t="s">
        <v>26737</v>
      </c>
      <c r="H4052" s="321">
        <v>0.76923076923076905</v>
      </c>
    </row>
    <row r="4053" spans="1:8" ht="15.75">
      <c r="A4053" s="530">
        <v>4051</v>
      </c>
      <c r="B4053" s="348" t="s">
        <v>26859</v>
      </c>
      <c r="C4053" s="17" t="s">
        <v>3845</v>
      </c>
      <c r="D4053" s="17">
        <f t="shared" si="122"/>
        <v>2.619999999999997</v>
      </c>
      <c r="E4053" s="349">
        <f t="shared" si="121"/>
        <v>7212.9554655870352</v>
      </c>
      <c r="F4053" s="17" t="s">
        <v>23394</v>
      </c>
      <c r="G4053" s="3" t="s">
        <v>26737</v>
      </c>
      <c r="H4053" s="325">
        <v>1.0607287449392699</v>
      </c>
    </row>
    <row r="4054" spans="1:8" ht="15.75">
      <c r="A4054" s="530">
        <v>4052</v>
      </c>
      <c r="B4054" s="348" t="s">
        <v>26860</v>
      </c>
      <c r="C4054" s="17" t="s">
        <v>3845</v>
      </c>
      <c r="D4054" s="17">
        <f t="shared" si="122"/>
        <v>1.8</v>
      </c>
      <c r="E4054" s="349">
        <f t="shared" si="121"/>
        <v>4955.465587044534</v>
      </c>
      <c r="F4054" s="17" t="s">
        <v>26517</v>
      </c>
      <c r="G4054" s="3" t="s">
        <v>26737</v>
      </c>
      <c r="H4054" s="321">
        <v>0.72874493927125505</v>
      </c>
    </row>
    <row r="4055" spans="1:8" ht="15.75">
      <c r="A4055" s="530">
        <v>4053</v>
      </c>
      <c r="B4055" s="348" t="s">
        <v>23973</v>
      </c>
      <c r="C4055" s="17" t="s">
        <v>3845</v>
      </c>
      <c r="D4055" s="17">
        <f t="shared" si="122"/>
        <v>2.0300000000000011</v>
      </c>
      <c r="E4055" s="349">
        <f t="shared" si="121"/>
        <v>5588.6639676113382</v>
      </c>
      <c r="F4055" s="17" t="s">
        <v>26519</v>
      </c>
      <c r="G4055" s="3" t="s">
        <v>26737</v>
      </c>
      <c r="H4055" s="321">
        <v>0.82186234817813797</v>
      </c>
    </row>
    <row r="4056" spans="1:8" ht="15.75">
      <c r="A4056" s="526">
        <v>4054</v>
      </c>
      <c r="B4056" s="348" t="s">
        <v>26861</v>
      </c>
      <c r="C4056" s="17" t="s">
        <v>3845</v>
      </c>
      <c r="D4056" s="17">
        <f t="shared" si="122"/>
        <v>0.57000000000000062</v>
      </c>
      <c r="E4056" s="349">
        <f t="shared" si="121"/>
        <v>1569.2307692307709</v>
      </c>
      <c r="F4056" s="17" t="s">
        <v>26521</v>
      </c>
      <c r="G4056" s="3" t="s">
        <v>26737</v>
      </c>
      <c r="H4056" s="321">
        <v>0.230769230769231</v>
      </c>
    </row>
    <row r="4057" spans="1:8" ht="15.75">
      <c r="A4057" s="530">
        <v>4055</v>
      </c>
      <c r="B4057" s="348" t="s">
        <v>26862</v>
      </c>
      <c r="C4057" s="17" t="s">
        <v>3845</v>
      </c>
      <c r="D4057" s="17">
        <f t="shared" si="122"/>
        <v>0.6</v>
      </c>
      <c r="E4057" s="349">
        <f t="shared" si="121"/>
        <v>1651.821862348178</v>
      </c>
      <c r="F4057" s="17" t="s">
        <v>26523</v>
      </c>
      <c r="G4057" s="3" t="s">
        <v>26737</v>
      </c>
      <c r="H4057" s="321">
        <v>0.24291497975708501</v>
      </c>
    </row>
    <row r="4058" spans="1:8" ht="15.75">
      <c r="A4058" s="530">
        <v>4056</v>
      </c>
      <c r="B4058" s="348" t="s">
        <v>26863</v>
      </c>
      <c r="C4058" s="17" t="s">
        <v>3845</v>
      </c>
      <c r="D4058" s="17">
        <f t="shared" si="122"/>
        <v>2.9099999999999944</v>
      </c>
      <c r="E4058" s="349">
        <f t="shared" si="121"/>
        <v>8011.3360323886482</v>
      </c>
      <c r="F4058" s="17" t="s">
        <v>26525</v>
      </c>
      <c r="G4058" s="3" t="s">
        <v>26737</v>
      </c>
      <c r="H4058" s="321">
        <v>1.17813765182186</v>
      </c>
    </row>
    <row r="4059" spans="1:8" ht="15.75">
      <c r="A4059" s="530">
        <v>4057</v>
      </c>
      <c r="B4059" s="348" t="s">
        <v>26864</v>
      </c>
      <c r="C4059" s="17" t="s">
        <v>3845</v>
      </c>
      <c r="D4059" s="17">
        <f t="shared" si="122"/>
        <v>2.5900000000000074</v>
      </c>
      <c r="E4059" s="349">
        <f t="shared" si="121"/>
        <v>7130.3643724696558</v>
      </c>
      <c r="F4059" s="17" t="s">
        <v>26527</v>
      </c>
      <c r="G4059" s="3" t="s">
        <v>26737</v>
      </c>
      <c r="H4059" s="321">
        <v>1.0485829959514199</v>
      </c>
    </row>
    <row r="4060" spans="1:8" ht="15.75">
      <c r="A4060" s="526">
        <v>4058</v>
      </c>
      <c r="B4060" s="348" t="s">
        <v>24605</v>
      </c>
      <c r="C4060" s="17" t="s">
        <v>3845</v>
      </c>
      <c r="D4060" s="17">
        <f t="shared" si="122"/>
        <v>4.0000000000000089</v>
      </c>
      <c r="E4060" s="349">
        <f t="shared" si="121"/>
        <v>11012.145748987876</v>
      </c>
      <c r="F4060" s="17" t="s">
        <v>26659</v>
      </c>
      <c r="G4060" s="3" t="s">
        <v>26737</v>
      </c>
      <c r="H4060" s="321">
        <v>1.6194331983805701</v>
      </c>
    </row>
    <row r="4061" spans="1:8" ht="15.75">
      <c r="A4061" s="530">
        <v>4059</v>
      </c>
      <c r="B4061" s="348" t="s">
        <v>26865</v>
      </c>
      <c r="C4061" s="17" t="s">
        <v>3845</v>
      </c>
      <c r="D4061" s="17">
        <f t="shared" si="122"/>
        <v>2.0199999999999996</v>
      </c>
      <c r="E4061" s="349">
        <f t="shared" si="121"/>
        <v>5561.1336032388645</v>
      </c>
      <c r="F4061" s="17" t="s">
        <v>26661</v>
      </c>
      <c r="G4061" s="3" t="s">
        <v>26737</v>
      </c>
      <c r="H4061" s="321">
        <v>0.81781376518218596</v>
      </c>
    </row>
    <row r="4062" spans="1:8" ht="15.75">
      <c r="A4062" s="530">
        <v>4060</v>
      </c>
      <c r="B4062" s="348" t="s">
        <v>26866</v>
      </c>
      <c r="C4062" s="17" t="s">
        <v>3845</v>
      </c>
      <c r="D4062" s="17">
        <f t="shared" si="122"/>
        <v>1.8999999999999997</v>
      </c>
      <c r="E4062" s="349">
        <f t="shared" si="121"/>
        <v>5230.7692307692296</v>
      </c>
      <c r="F4062" s="17" t="s">
        <v>23394</v>
      </c>
      <c r="G4062" s="3" t="s">
        <v>26737</v>
      </c>
      <c r="H4062" s="325">
        <v>0.76923076923076905</v>
      </c>
    </row>
    <row r="4063" spans="1:8" ht="15.75">
      <c r="A4063" s="530">
        <v>4061</v>
      </c>
      <c r="B4063" s="348" t="s">
        <v>17058</v>
      </c>
      <c r="C4063" s="17" t="s">
        <v>3845</v>
      </c>
      <c r="D4063" s="17">
        <f t="shared" si="122"/>
        <v>3.1500000000000092</v>
      </c>
      <c r="E4063" s="349">
        <f t="shared" si="121"/>
        <v>8672.0647773279597</v>
      </c>
      <c r="F4063" s="17" t="s">
        <v>26665</v>
      </c>
      <c r="G4063" s="3" t="s">
        <v>26737</v>
      </c>
      <c r="H4063" s="321">
        <v>1.2753036437247001</v>
      </c>
    </row>
    <row r="4064" spans="1:8" ht="15.75">
      <c r="A4064" s="526">
        <v>4062</v>
      </c>
      <c r="B4064" s="348" t="s">
        <v>26867</v>
      </c>
      <c r="C4064" s="17" t="s">
        <v>3845</v>
      </c>
      <c r="D4064" s="17">
        <f t="shared" si="122"/>
        <v>4.2800000000000091</v>
      </c>
      <c r="E4064" s="349">
        <f t="shared" si="121"/>
        <v>11782.995951417028</v>
      </c>
      <c r="F4064" s="17" t="s">
        <v>26667</v>
      </c>
      <c r="G4064" s="3" t="s">
        <v>26737</v>
      </c>
      <c r="H4064" s="321">
        <v>1.73279352226721</v>
      </c>
    </row>
    <row r="4065" spans="1:8" ht="15.75">
      <c r="A4065" s="530">
        <v>4063</v>
      </c>
      <c r="B4065" s="348" t="s">
        <v>26868</v>
      </c>
      <c r="C4065" s="17" t="s">
        <v>3845</v>
      </c>
      <c r="D4065" s="17">
        <f t="shared" si="122"/>
        <v>2.919999999999991</v>
      </c>
      <c r="E4065" s="349">
        <f t="shared" si="121"/>
        <v>8038.8663967611083</v>
      </c>
      <c r="F4065" s="17" t="s">
        <v>26669</v>
      </c>
      <c r="G4065" s="3" t="s">
        <v>26737</v>
      </c>
      <c r="H4065" s="321">
        <v>1.18218623481781</v>
      </c>
    </row>
    <row r="4066" spans="1:8" ht="15.75">
      <c r="A4066" s="530">
        <v>4064</v>
      </c>
      <c r="B4066" s="348" t="s">
        <v>26869</v>
      </c>
      <c r="C4066" s="17" t="s">
        <v>3845</v>
      </c>
      <c r="D4066" s="17">
        <f t="shared" si="122"/>
        <v>0.77999999999999881</v>
      </c>
      <c r="E4066" s="349">
        <f t="shared" si="121"/>
        <v>2147.368421052628</v>
      </c>
      <c r="F4066" s="17" t="s">
        <v>26671</v>
      </c>
      <c r="G4066" s="3" t="s">
        <v>26737</v>
      </c>
      <c r="H4066" s="321">
        <v>0.31578947368421001</v>
      </c>
    </row>
    <row r="4067" spans="1:8" ht="15.75">
      <c r="A4067" s="530">
        <v>4065</v>
      </c>
      <c r="B4067" s="348" t="s">
        <v>26870</v>
      </c>
      <c r="C4067" s="17" t="s">
        <v>3845</v>
      </c>
      <c r="D4067" s="17">
        <f t="shared" si="122"/>
        <v>2.9300000000000122</v>
      </c>
      <c r="E4067" s="349">
        <f t="shared" si="121"/>
        <v>8066.3967611336366</v>
      </c>
      <c r="F4067" s="17" t="s">
        <v>26673</v>
      </c>
      <c r="G4067" s="3" t="s">
        <v>26737</v>
      </c>
      <c r="H4067" s="325">
        <v>1.18623481781377</v>
      </c>
    </row>
    <row r="4068" spans="1:8" ht="15.75">
      <c r="A4068" s="526">
        <v>4066</v>
      </c>
      <c r="B4068" s="348" t="s">
        <v>26871</v>
      </c>
      <c r="C4068" s="17" t="s">
        <v>3845</v>
      </c>
      <c r="D4068" s="17">
        <f t="shared" si="122"/>
        <v>2.8700000000000085</v>
      </c>
      <c r="E4068" s="349">
        <f t="shared" si="121"/>
        <v>7901.2145748988078</v>
      </c>
      <c r="F4068" s="17" t="s">
        <v>23394</v>
      </c>
      <c r="G4068" s="3" t="s">
        <v>26737</v>
      </c>
      <c r="H4068" s="325">
        <v>1.16194331983806</v>
      </c>
    </row>
    <row r="4069" spans="1:8" ht="15.75">
      <c r="A4069" s="530">
        <v>4067</v>
      </c>
      <c r="B4069" s="348" t="s">
        <v>26872</v>
      </c>
      <c r="C4069" s="17" t="s">
        <v>3845</v>
      </c>
      <c r="D4069" s="17">
        <f t="shared" si="122"/>
        <v>1.8099999999999989</v>
      </c>
      <c r="E4069" s="349">
        <f t="shared" si="121"/>
        <v>4982.9959514170005</v>
      </c>
      <c r="F4069" s="17" t="s">
        <v>26676</v>
      </c>
      <c r="G4069" s="3" t="s">
        <v>26737</v>
      </c>
      <c r="H4069" s="321">
        <v>0.73279352226720595</v>
      </c>
    </row>
    <row r="4070" spans="1:8" ht="15.75">
      <c r="A4070" s="530">
        <v>4068</v>
      </c>
      <c r="B4070" s="348" t="s">
        <v>26873</v>
      </c>
      <c r="C4070" s="17" t="s">
        <v>3845</v>
      </c>
      <c r="D4070" s="17">
        <f t="shared" si="122"/>
        <v>1.44</v>
      </c>
      <c r="E4070" s="349">
        <f t="shared" si="121"/>
        <v>3964.3724696356271</v>
      </c>
      <c r="F4070" s="17" t="s">
        <v>26678</v>
      </c>
      <c r="G4070" s="3" t="s">
        <v>26737</v>
      </c>
      <c r="H4070" s="321">
        <v>0.582995951417004</v>
      </c>
    </row>
    <row r="4071" spans="1:8" ht="15.75">
      <c r="A4071" s="530">
        <v>4069</v>
      </c>
      <c r="B4071" s="348" t="s">
        <v>7029</v>
      </c>
      <c r="C4071" s="17" t="s">
        <v>22996</v>
      </c>
      <c r="D4071" s="17">
        <f t="shared" si="122"/>
        <v>4.9400000000000004</v>
      </c>
      <c r="E4071" s="349">
        <f t="shared" si="121"/>
        <v>13600</v>
      </c>
      <c r="F4071" s="17" t="s">
        <v>26679</v>
      </c>
      <c r="G4071" s="3" t="s">
        <v>26737</v>
      </c>
      <c r="H4071" s="321">
        <v>2</v>
      </c>
    </row>
    <row r="4072" spans="1:8" ht="15.75">
      <c r="A4072" s="526">
        <v>4070</v>
      </c>
      <c r="B4072" s="348" t="s">
        <v>26874</v>
      </c>
      <c r="C4072" s="17" t="s">
        <v>22996</v>
      </c>
      <c r="D4072" s="17">
        <f t="shared" si="122"/>
        <v>4.9400000000000004</v>
      </c>
      <c r="E4072" s="349">
        <f t="shared" ref="E4072:E4106" si="123">H4072*6800</f>
        <v>13600</v>
      </c>
      <c r="F4072" s="17" t="s">
        <v>26680</v>
      </c>
      <c r="G4072" s="3" t="s">
        <v>26737</v>
      </c>
      <c r="H4072" s="321">
        <v>2</v>
      </c>
    </row>
    <row r="4073" spans="1:8" ht="15.75">
      <c r="A4073" s="530">
        <v>4071</v>
      </c>
      <c r="B4073" s="348" t="s">
        <v>26875</v>
      </c>
      <c r="C4073" s="17" t="s">
        <v>3845</v>
      </c>
      <c r="D4073" s="17">
        <f t="shared" si="122"/>
        <v>1.0500000000000007</v>
      </c>
      <c r="E4073" s="349">
        <f t="shared" si="123"/>
        <v>2890.6882591093135</v>
      </c>
      <c r="F4073" s="17" t="s">
        <v>26682</v>
      </c>
      <c r="G4073" s="3" t="s">
        <v>26737</v>
      </c>
      <c r="H4073" s="321">
        <v>0.42510121457489902</v>
      </c>
    </row>
    <row r="4074" spans="1:8" ht="15.75">
      <c r="A4074" s="530">
        <v>4072</v>
      </c>
      <c r="B4074" s="348" t="s">
        <v>26876</v>
      </c>
      <c r="C4074" s="17" t="s">
        <v>3845</v>
      </c>
      <c r="D4074" s="17">
        <f t="shared" si="122"/>
        <v>2.8900000000000015</v>
      </c>
      <c r="E4074" s="349">
        <f t="shared" si="123"/>
        <v>7956.275303643728</v>
      </c>
      <c r="F4074" s="17" t="s">
        <v>26683</v>
      </c>
      <c r="G4074" s="3" t="s">
        <v>26737</v>
      </c>
      <c r="H4074" s="321">
        <v>1.17004048582996</v>
      </c>
    </row>
    <row r="4075" spans="1:8" ht="15.75">
      <c r="A4075" s="530">
        <v>4073</v>
      </c>
      <c r="B4075" s="348" t="s">
        <v>26877</v>
      </c>
      <c r="C4075" s="17" t="s">
        <v>22996</v>
      </c>
      <c r="D4075" s="17">
        <f t="shared" si="122"/>
        <v>4.9400000000000004</v>
      </c>
      <c r="E4075" s="349">
        <f t="shared" si="123"/>
        <v>13600</v>
      </c>
      <c r="F4075" s="17" t="s">
        <v>26685</v>
      </c>
      <c r="G4075" s="3" t="s">
        <v>26737</v>
      </c>
      <c r="H4075" s="321">
        <v>2</v>
      </c>
    </row>
    <row r="4076" spans="1:8" ht="15.75">
      <c r="A4076" s="526">
        <v>4074</v>
      </c>
      <c r="B4076" s="348" t="s">
        <v>26878</v>
      </c>
      <c r="C4076" s="17" t="s">
        <v>3845</v>
      </c>
      <c r="D4076" s="17">
        <f t="shared" si="122"/>
        <v>1.089999999999999</v>
      </c>
      <c r="E4076" s="349">
        <f t="shared" si="123"/>
        <v>3000.8097165991871</v>
      </c>
      <c r="F4076" s="17" t="s">
        <v>26687</v>
      </c>
      <c r="G4076" s="3" t="s">
        <v>26737</v>
      </c>
      <c r="H4076" s="321">
        <v>0.44129554655870401</v>
      </c>
    </row>
    <row r="4077" spans="1:8" ht="15.75">
      <c r="A4077" s="530">
        <v>4075</v>
      </c>
      <c r="B4077" s="348" t="s">
        <v>26879</v>
      </c>
      <c r="C4077" s="17" t="s">
        <v>3845</v>
      </c>
      <c r="D4077" s="17">
        <f t="shared" si="122"/>
        <v>0.28999999999999976</v>
      </c>
      <c r="E4077" s="349">
        <f t="shared" si="123"/>
        <v>798.38056680161878</v>
      </c>
      <c r="F4077" s="17" t="s">
        <v>23394</v>
      </c>
      <c r="G4077" s="3" t="s">
        <v>26737</v>
      </c>
      <c r="H4077" s="325">
        <v>0.11740890688259099</v>
      </c>
    </row>
    <row r="4078" spans="1:8" ht="15.75">
      <c r="A4078" s="530">
        <v>4076</v>
      </c>
      <c r="B4078" s="348" t="s">
        <v>26880</v>
      </c>
      <c r="C4078" s="17" t="s">
        <v>22996</v>
      </c>
      <c r="D4078" s="17">
        <f t="shared" si="122"/>
        <v>4.9400000000000004</v>
      </c>
      <c r="E4078" s="349">
        <f t="shared" si="123"/>
        <v>13600</v>
      </c>
      <c r="F4078" s="17" t="s">
        <v>26881</v>
      </c>
      <c r="G4078" s="3" t="s">
        <v>26737</v>
      </c>
      <c r="H4078" s="321">
        <v>2</v>
      </c>
    </row>
    <row r="4079" spans="1:8" ht="15.75">
      <c r="A4079" s="530">
        <v>4077</v>
      </c>
      <c r="B4079" s="348" t="s">
        <v>26882</v>
      </c>
      <c r="C4079" s="17" t="s">
        <v>3845</v>
      </c>
      <c r="D4079" s="17">
        <f t="shared" si="122"/>
        <v>3.0599999999999912</v>
      </c>
      <c r="E4079" s="349">
        <f t="shared" si="123"/>
        <v>8424.2914979756843</v>
      </c>
      <c r="F4079" s="17" t="s">
        <v>26691</v>
      </c>
      <c r="G4079" s="3" t="s">
        <v>26737</v>
      </c>
      <c r="H4079" s="321">
        <v>1.23886639676113</v>
      </c>
    </row>
    <row r="4080" spans="1:8" ht="15.75">
      <c r="A4080" s="526">
        <v>4078</v>
      </c>
      <c r="B4080" s="348" t="s">
        <v>26883</v>
      </c>
      <c r="C4080" s="17" t="s">
        <v>3845</v>
      </c>
      <c r="D4080" s="17">
        <f t="shared" si="122"/>
        <v>3.1899999999999951</v>
      </c>
      <c r="E4080" s="349">
        <f t="shared" si="123"/>
        <v>8782.1862348178001</v>
      </c>
      <c r="F4080" s="17" t="s">
        <v>26693</v>
      </c>
      <c r="G4080" s="3" t="s">
        <v>26737</v>
      </c>
      <c r="H4080" s="321">
        <v>1.2914979757084999</v>
      </c>
    </row>
    <row r="4081" spans="1:8" ht="15.75">
      <c r="A4081" s="530">
        <v>4079</v>
      </c>
      <c r="B4081" s="348" t="s">
        <v>26884</v>
      </c>
      <c r="C4081" s="17" t="s">
        <v>3845</v>
      </c>
      <c r="D4081" s="17">
        <f t="shared" si="122"/>
        <v>2.6100000000000003</v>
      </c>
      <c r="E4081" s="349">
        <f t="shared" si="123"/>
        <v>7185.4251012145751</v>
      </c>
      <c r="F4081" s="17" t="s">
        <v>26695</v>
      </c>
      <c r="G4081" s="3" t="s">
        <v>26737</v>
      </c>
      <c r="H4081" s="321">
        <v>1.0566801619433199</v>
      </c>
    </row>
    <row r="4082" spans="1:8" ht="15.75">
      <c r="A4082" s="530">
        <v>4080</v>
      </c>
      <c r="B4082" s="348" t="s">
        <v>26885</v>
      </c>
      <c r="C4082" s="17" t="s">
        <v>3845</v>
      </c>
      <c r="D4082" s="17">
        <f t="shared" si="122"/>
        <v>2.2700000000000009</v>
      </c>
      <c r="E4082" s="349">
        <f t="shared" si="123"/>
        <v>6249.3927125506098</v>
      </c>
      <c r="F4082" s="17" t="s">
        <v>26697</v>
      </c>
      <c r="G4082" s="3" t="s">
        <v>26737</v>
      </c>
      <c r="H4082" s="321">
        <v>0.91902834008097201</v>
      </c>
    </row>
    <row r="4083" spans="1:8" ht="15.75">
      <c r="A4083" s="530">
        <v>4081</v>
      </c>
      <c r="B4083" s="348" t="s">
        <v>26886</v>
      </c>
      <c r="C4083" s="17" t="s">
        <v>3845</v>
      </c>
      <c r="D4083" s="17">
        <f t="shared" si="122"/>
        <v>2.0300000000000011</v>
      </c>
      <c r="E4083" s="349">
        <f t="shared" si="123"/>
        <v>5588.6639676113382</v>
      </c>
      <c r="F4083" s="17" t="s">
        <v>26699</v>
      </c>
      <c r="G4083" s="3" t="s">
        <v>26737</v>
      </c>
      <c r="H4083" s="321">
        <v>0.82186234817813797</v>
      </c>
    </row>
    <row r="4084" spans="1:8" ht="15.75">
      <c r="A4084" s="526">
        <v>4082</v>
      </c>
      <c r="B4084" s="348" t="s">
        <v>26887</v>
      </c>
      <c r="C4084" s="17" t="s">
        <v>3845</v>
      </c>
      <c r="D4084" s="17">
        <f t="shared" si="122"/>
        <v>2.0300000000000011</v>
      </c>
      <c r="E4084" s="349">
        <f t="shared" si="123"/>
        <v>5588.6639676113382</v>
      </c>
      <c r="F4084" s="17" t="s">
        <v>26701</v>
      </c>
      <c r="G4084" s="3" t="s">
        <v>26737</v>
      </c>
      <c r="H4084" s="321">
        <v>0.82186234817813797</v>
      </c>
    </row>
    <row r="4085" spans="1:8" ht="15.75">
      <c r="A4085" s="530">
        <v>4083</v>
      </c>
      <c r="B4085" s="570" t="s">
        <v>26318</v>
      </c>
      <c r="C4085" s="17" t="s">
        <v>3845</v>
      </c>
      <c r="D4085" s="17">
        <f t="shared" si="122"/>
        <v>1.6899999999999991</v>
      </c>
      <c r="E4085" s="349">
        <f t="shared" si="123"/>
        <v>4652.6315789473656</v>
      </c>
      <c r="F4085" s="17" t="s">
        <v>26703</v>
      </c>
      <c r="G4085" s="3" t="s">
        <v>26737</v>
      </c>
      <c r="H4085" s="321">
        <v>0.68421052631578905</v>
      </c>
    </row>
    <row r="4086" spans="1:8" ht="15.75">
      <c r="A4086" s="530">
        <v>4084</v>
      </c>
      <c r="B4086" s="348" t="s">
        <v>26888</v>
      </c>
      <c r="C4086" s="17" t="s">
        <v>3845</v>
      </c>
      <c r="D4086" s="17">
        <f t="shared" si="122"/>
        <v>1.44</v>
      </c>
      <c r="E4086" s="349">
        <f t="shared" si="123"/>
        <v>3964.3724696356271</v>
      </c>
      <c r="F4086" s="17" t="s">
        <v>26705</v>
      </c>
      <c r="G4086" s="3" t="s">
        <v>26737</v>
      </c>
      <c r="H4086" s="321">
        <v>0.582995951417004</v>
      </c>
    </row>
    <row r="4087" spans="1:8" ht="15.75">
      <c r="A4087" s="530">
        <v>4085</v>
      </c>
      <c r="B4087" s="348" t="s">
        <v>26889</v>
      </c>
      <c r="C4087" s="17" t="s">
        <v>3845</v>
      </c>
      <c r="D4087" s="17">
        <f t="shared" si="122"/>
        <v>2.7900000000000116</v>
      </c>
      <c r="E4087" s="349">
        <f t="shared" si="123"/>
        <v>7680.9716599190597</v>
      </c>
      <c r="F4087" s="17" t="s">
        <v>23394</v>
      </c>
      <c r="G4087" s="3" t="s">
        <v>26737</v>
      </c>
      <c r="H4087" s="325">
        <v>1.1295546558704499</v>
      </c>
    </row>
    <row r="4088" spans="1:8" ht="15.75">
      <c r="A4088" s="526">
        <v>4086</v>
      </c>
      <c r="B4088" s="348" t="s">
        <v>23808</v>
      </c>
      <c r="C4088" s="17" t="s">
        <v>3845</v>
      </c>
      <c r="D4088" s="17">
        <f t="shared" si="122"/>
        <v>2.8900000000000015</v>
      </c>
      <c r="E4088" s="349">
        <f t="shared" si="123"/>
        <v>7956.275303643728</v>
      </c>
      <c r="F4088" s="17" t="s">
        <v>26709</v>
      </c>
      <c r="G4088" s="3" t="s">
        <v>26737</v>
      </c>
      <c r="H4088" s="321">
        <v>1.17004048582996</v>
      </c>
    </row>
    <row r="4089" spans="1:8" ht="15.75">
      <c r="A4089" s="530">
        <v>4087</v>
      </c>
      <c r="B4089" s="348" t="s">
        <v>26890</v>
      </c>
      <c r="C4089" s="17" t="s">
        <v>3845</v>
      </c>
      <c r="D4089" s="17">
        <f t="shared" si="122"/>
        <v>2.5900000000000074</v>
      </c>
      <c r="E4089" s="349">
        <f t="shared" si="123"/>
        <v>7130.3643724696558</v>
      </c>
      <c r="F4089" s="17" t="s">
        <v>26711</v>
      </c>
      <c r="G4089" s="3" t="s">
        <v>26737</v>
      </c>
      <c r="H4089" s="321">
        <v>1.0485829959514199</v>
      </c>
    </row>
    <row r="4090" spans="1:8" ht="15.75">
      <c r="A4090" s="530">
        <v>4088</v>
      </c>
      <c r="B4090" s="348" t="s">
        <v>26891</v>
      </c>
      <c r="C4090" s="17" t="s">
        <v>3845</v>
      </c>
      <c r="D4090" s="17">
        <f t="shared" si="122"/>
        <v>1.2100000000000013</v>
      </c>
      <c r="E4090" s="349">
        <f t="shared" si="123"/>
        <v>3331.1740890688293</v>
      </c>
      <c r="F4090" s="17" t="s">
        <v>26713</v>
      </c>
      <c r="G4090" s="3" t="s">
        <v>26737</v>
      </c>
      <c r="H4090" s="321">
        <v>0.48987854251012197</v>
      </c>
    </row>
    <row r="4091" spans="1:8" ht="15.75">
      <c r="A4091" s="530">
        <v>4089</v>
      </c>
      <c r="B4091" s="348" t="s">
        <v>26892</v>
      </c>
      <c r="C4091" s="17" t="s">
        <v>3845</v>
      </c>
      <c r="D4091" s="17">
        <f t="shared" si="122"/>
        <v>0.55000000000000027</v>
      </c>
      <c r="E4091" s="349">
        <f t="shared" si="123"/>
        <v>1514.1700404858304</v>
      </c>
      <c r="F4091" s="17" t="s">
        <v>26714</v>
      </c>
      <c r="G4091" s="3" t="s">
        <v>26737</v>
      </c>
      <c r="H4091" s="321">
        <v>0.22267206477732801</v>
      </c>
    </row>
    <row r="4092" spans="1:8" ht="15.75">
      <c r="A4092" s="526">
        <v>4090</v>
      </c>
      <c r="B4092" s="348" t="s">
        <v>26893</v>
      </c>
      <c r="C4092" s="17" t="s">
        <v>3845</v>
      </c>
      <c r="D4092" s="17">
        <f t="shared" si="122"/>
        <v>0.98999999999999944</v>
      </c>
      <c r="E4092" s="349">
        <f t="shared" si="123"/>
        <v>2725.506072874492</v>
      </c>
      <c r="F4092" s="17" t="s">
        <v>26715</v>
      </c>
      <c r="G4092" s="3" t="s">
        <v>26737</v>
      </c>
      <c r="H4092" s="321">
        <v>0.40080971659919001</v>
      </c>
    </row>
    <row r="4093" spans="1:8" ht="15.75">
      <c r="A4093" s="530">
        <v>4091</v>
      </c>
      <c r="B4093" s="348" t="s">
        <v>22689</v>
      </c>
      <c r="C4093" s="17" t="s">
        <v>3845</v>
      </c>
      <c r="D4093" s="17">
        <f t="shared" si="122"/>
        <v>1.8999999999999997</v>
      </c>
      <c r="E4093" s="349">
        <f t="shared" si="123"/>
        <v>5230.7692307692296</v>
      </c>
      <c r="F4093" s="17" t="s">
        <v>23394</v>
      </c>
      <c r="G4093" s="3" t="s">
        <v>26737</v>
      </c>
      <c r="H4093" s="325">
        <v>0.76923076923076905</v>
      </c>
    </row>
    <row r="4094" spans="1:8" ht="15.75">
      <c r="A4094" s="530">
        <v>4092</v>
      </c>
      <c r="B4094" s="348" t="s">
        <v>26894</v>
      </c>
      <c r="C4094" s="17" t="s">
        <v>22996</v>
      </c>
      <c r="D4094" s="17">
        <f t="shared" si="122"/>
        <v>4.9400000000000004</v>
      </c>
      <c r="E4094" s="349">
        <f t="shared" si="123"/>
        <v>13600</v>
      </c>
      <c r="F4094" s="17" t="s">
        <v>26719</v>
      </c>
      <c r="G4094" s="3" t="s">
        <v>26737</v>
      </c>
      <c r="H4094" s="321">
        <v>2</v>
      </c>
    </row>
    <row r="4095" spans="1:8" ht="15.75">
      <c r="A4095" s="530">
        <v>4093</v>
      </c>
      <c r="B4095" s="348" t="s">
        <v>12042</v>
      </c>
      <c r="C4095" s="17" t="s">
        <v>3845</v>
      </c>
      <c r="D4095" s="17">
        <f t="shared" si="122"/>
        <v>3.0599999999999912</v>
      </c>
      <c r="E4095" s="349">
        <f t="shared" si="123"/>
        <v>8424.2914979756843</v>
      </c>
      <c r="F4095" s="17" t="s">
        <v>26895</v>
      </c>
      <c r="G4095" s="3" t="s">
        <v>26737</v>
      </c>
      <c r="H4095" s="321">
        <v>1.23886639676113</v>
      </c>
    </row>
    <row r="4096" spans="1:8" ht="15.75">
      <c r="A4096" s="526">
        <v>4094</v>
      </c>
      <c r="B4096" s="348" t="s">
        <v>26896</v>
      </c>
      <c r="C4096" s="17" t="s">
        <v>3845</v>
      </c>
      <c r="D4096" s="17">
        <f t="shared" si="122"/>
        <v>1.2799999999999994</v>
      </c>
      <c r="E4096" s="349">
        <f t="shared" si="123"/>
        <v>3523.8866396761109</v>
      </c>
      <c r="F4096" s="17" t="s">
        <v>26897</v>
      </c>
      <c r="G4096" s="3" t="s">
        <v>26737</v>
      </c>
      <c r="H4096" s="321">
        <v>0.51821862348178105</v>
      </c>
    </row>
    <row r="4097" spans="1:8" ht="15.75">
      <c r="A4097" s="530">
        <v>4095</v>
      </c>
      <c r="B4097" s="348" t="s">
        <v>23280</v>
      </c>
      <c r="C4097" s="17" t="s">
        <v>3845</v>
      </c>
      <c r="D4097" s="17">
        <f t="shared" si="122"/>
        <v>0.72999999999999898</v>
      </c>
      <c r="E4097" s="349">
        <f t="shared" si="123"/>
        <v>2009.7165991902805</v>
      </c>
      <c r="F4097" s="17" t="s">
        <v>26722</v>
      </c>
      <c r="G4097" s="3" t="s">
        <v>26737</v>
      </c>
      <c r="H4097" s="321">
        <v>0.29554655870445301</v>
      </c>
    </row>
    <row r="4098" spans="1:8" ht="15.75">
      <c r="A4098" s="530">
        <v>4096</v>
      </c>
      <c r="B4098" s="348" t="s">
        <v>26898</v>
      </c>
      <c r="C4098" s="17" t="s">
        <v>3845</v>
      </c>
      <c r="D4098" s="17">
        <f t="shared" si="122"/>
        <v>1.0200000000000011</v>
      </c>
      <c r="E4098" s="349">
        <f t="shared" si="123"/>
        <v>2808.097165991906</v>
      </c>
      <c r="F4098" s="17" t="s">
        <v>26724</v>
      </c>
      <c r="G4098" s="3" t="s">
        <v>26737</v>
      </c>
      <c r="H4098" s="321">
        <v>0.41295546558704499</v>
      </c>
    </row>
    <row r="4099" spans="1:8" ht="15.75">
      <c r="A4099" s="530">
        <v>4097</v>
      </c>
      <c r="B4099" s="348" t="s">
        <v>26899</v>
      </c>
      <c r="C4099" s="17" t="s">
        <v>3845</v>
      </c>
      <c r="D4099" s="17">
        <f t="shared" si="122"/>
        <v>1.0200000000000011</v>
      </c>
      <c r="E4099" s="349">
        <f t="shared" si="123"/>
        <v>2808.097165991906</v>
      </c>
      <c r="F4099" s="17" t="s">
        <v>26726</v>
      </c>
      <c r="G4099" s="3" t="s">
        <v>26737</v>
      </c>
      <c r="H4099" s="321">
        <v>0.41295546558704499</v>
      </c>
    </row>
    <row r="4100" spans="1:8" ht="15.75">
      <c r="A4100" s="526">
        <v>4098</v>
      </c>
      <c r="B4100" s="348" t="s">
        <v>26900</v>
      </c>
      <c r="C4100" s="17" t="s">
        <v>22996</v>
      </c>
      <c r="D4100" s="17">
        <f t="shared" si="122"/>
        <v>4.9400000000000004</v>
      </c>
      <c r="E4100" s="349">
        <f t="shared" si="123"/>
        <v>13600</v>
      </c>
      <c r="F4100" s="17" t="s">
        <v>26728</v>
      </c>
      <c r="G4100" s="3" t="s">
        <v>26737</v>
      </c>
      <c r="H4100" s="321">
        <v>2</v>
      </c>
    </row>
    <row r="4101" spans="1:8" ht="15.75">
      <c r="A4101" s="530">
        <v>4099</v>
      </c>
      <c r="B4101" s="348" t="s">
        <v>26901</v>
      </c>
      <c r="C4101" s="17" t="s">
        <v>3845</v>
      </c>
      <c r="D4101" s="17">
        <f t="shared" ref="D4101:D4106" si="124">H4101*2.47</f>
        <v>4.1199999999999912</v>
      </c>
      <c r="E4101" s="349">
        <f t="shared" si="123"/>
        <v>11342.510121457464</v>
      </c>
      <c r="F4101" s="17" t="s">
        <v>26730</v>
      </c>
      <c r="G4101" s="3" t="s">
        <v>26737</v>
      </c>
      <c r="H4101" s="321">
        <v>1.66801619433198</v>
      </c>
    </row>
    <row r="4102" spans="1:8" ht="15.75">
      <c r="A4102" s="530">
        <v>4100</v>
      </c>
      <c r="B4102" s="348" t="s">
        <v>26902</v>
      </c>
      <c r="C4102" s="17" t="s">
        <v>3845</v>
      </c>
      <c r="D4102" s="17">
        <f t="shared" si="124"/>
        <v>1.0200000000000011</v>
      </c>
      <c r="E4102" s="349">
        <f t="shared" si="123"/>
        <v>2808.097165991906</v>
      </c>
      <c r="F4102" s="17" t="s">
        <v>26732</v>
      </c>
      <c r="G4102" s="3" t="s">
        <v>26737</v>
      </c>
      <c r="H4102" s="321">
        <v>0.41295546558704499</v>
      </c>
    </row>
    <row r="4103" spans="1:8" ht="15.75">
      <c r="A4103" s="530">
        <v>4101</v>
      </c>
      <c r="B4103" s="348" t="s">
        <v>26903</v>
      </c>
      <c r="C4103" s="17" t="s">
        <v>3845</v>
      </c>
      <c r="D4103" s="17">
        <f t="shared" si="124"/>
        <v>2.9099999999999944</v>
      </c>
      <c r="E4103" s="349">
        <f t="shared" si="123"/>
        <v>8011.3360323886482</v>
      </c>
      <c r="F4103" s="17" t="s">
        <v>26734</v>
      </c>
      <c r="G4103" s="3" t="s">
        <v>26737</v>
      </c>
      <c r="H4103" s="321">
        <v>1.17813765182186</v>
      </c>
    </row>
    <row r="4104" spans="1:8" ht="15.75">
      <c r="A4104" s="526">
        <v>4102</v>
      </c>
      <c r="B4104" s="348" t="s">
        <v>26904</v>
      </c>
      <c r="C4104" s="17" t="s">
        <v>3845</v>
      </c>
      <c r="D4104" s="17">
        <f t="shared" si="124"/>
        <v>1.44</v>
      </c>
      <c r="E4104" s="349">
        <f t="shared" si="123"/>
        <v>3964.3724696356271</v>
      </c>
      <c r="F4104" s="17" t="s">
        <v>26905</v>
      </c>
      <c r="G4104" s="3" t="s">
        <v>26737</v>
      </c>
      <c r="H4104" s="321">
        <v>0.582995951417004</v>
      </c>
    </row>
    <row r="4105" spans="1:8" ht="15.75">
      <c r="A4105" s="530">
        <v>4103</v>
      </c>
      <c r="B4105" s="348" t="s">
        <v>26906</v>
      </c>
      <c r="C4105" s="17" t="s">
        <v>22996</v>
      </c>
      <c r="D4105" s="17">
        <f t="shared" si="124"/>
        <v>4.9400000000000004</v>
      </c>
      <c r="E4105" s="349">
        <f t="shared" si="123"/>
        <v>13600</v>
      </c>
      <c r="F4105" s="17" t="s">
        <v>26907</v>
      </c>
      <c r="G4105" s="3" t="s">
        <v>26737</v>
      </c>
      <c r="H4105" s="321">
        <v>2</v>
      </c>
    </row>
    <row r="4106" spans="1:8" ht="15.75">
      <c r="A4106" s="278">
        <v>4104</v>
      </c>
      <c r="B4106" s="345" t="s">
        <v>26908</v>
      </c>
      <c r="C4106" s="62" t="s">
        <v>3845</v>
      </c>
      <c r="D4106" s="62">
        <f t="shared" si="124"/>
        <v>3.0599999999999912</v>
      </c>
      <c r="E4106" s="347">
        <f t="shared" si="123"/>
        <v>8424.2914979756843</v>
      </c>
      <c r="F4106" s="62" t="s">
        <v>26909</v>
      </c>
      <c r="G4106" s="3" t="s">
        <v>26737</v>
      </c>
      <c r="H4106" s="321">
        <v>1.23886639676113</v>
      </c>
    </row>
    <row r="4107" spans="1:8" s="356" customFormat="1">
      <c r="A4107" s="353"/>
      <c r="B4107" s="354"/>
      <c r="C4107" s="595"/>
      <c r="D4107" s="62">
        <f>SUM(D3:D4106)</f>
        <v>9469.4407999999785</v>
      </c>
      <c r="E4107" s="596">
        <f>SUM(E3:E4106)</f>
        <v>26068003.48582989</v>
      </c>
      <c r="F4107" s="354"/>
      <c r="G4107" s="354"/>
      <c r="H4107" s="355">
        <f>SUM(H3:H4106)</f>
        <v>3833.7817004048625</v>
      </c>
    </row>
    <row r="4108" spans="1:8" s="358" customFormat="1">
      <c r="A4108" s="357"/>
      <c r="C4108" s="357"/>
      <c r="D4108" s="357"/>
      <c r="E4108" s="597"/>
    </row>
    <row r="4109" spans="1:8" s="358" customFormat="1">
      <c r="A4109" s="357"/>
      <c r="C4109" s="357"/>
      <c r="D4109" s="357"/>
      <c r="E4109" s="597"/>
    </row>
    <row r="4110" spans="1:8" s="358" customFormat="1">
      <c r="A4110" s="357"/>
      <c r="C4110" s="357"/>
      <c r="D4110" s="357"/>
      <c r="E4110" s="597"/>
    </row>
    <row r="4111" spans="1:8" s="358" customFormat="1">
      <c r="A4111" s="357"/>
      <c r="C4111" s="357"/>
      <c r="D4111" s="357"/>
      <c r="E4111" s="597"/>
    </row>
    <row r="4112" spans="1:8" s="358" customFormat="1">
      <c r="A4112" s="357"/>
      <c r="C4112" s="357"/>
      <c r="D4112" s="357"/>
      <c r="E4112" s="597"/>
    </row>
    <row r="4113" spans="1:7" s="358" customFormat="1">
      <c r="A4113" s="357"/>
      <c r="C4113" s="357"/>
      <c r="D4113" s="357"/>
      <c r="E4113" s="597"/>
    </row>
    <row r="4114" spans="1:7" s="358" customFormat="1">
      <c r="A4114" s="357"/>
      <c r="C4114" s="357"/>
      <c r="D4114" s="357"/>
      <c r="E4114" s="597"/>
      <c r="F4114" s="522"/>
      <c r="G4114" s="522"/>
    </row>
    <row r="4115" spans="1:7" s="358" customFormat="1">
      <c r="A4115" s="357"/>
      <c r="C4115" s="357"/>
      <c r="D4115" s="357"/>
      <c r="E4115" s="597"/>
      <c r="F4115" s="522"/>
      <c r="G4115" s="522"/>
    </row>
    <row r="4116" spans="1:7" s="358" customFormat="1">
      <c r="A4116" s="357"/>
      <c r="C4116" s="357"/>
      <c r="D4116" s="357"/>
      <c r="E4116" s="597"/>
    </row>
  </sheetData>
  <mergeCells count="1">
    <mergeCell ref="F4114:G4115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O3420"/>
  <sheetViews>
    <sheetView topLeftCell="A3400" workbookViewId="0">
      <selection activeCell="J3415" sqref="J3415"/>
    </sheetView>
  </sheetViews>
  <sheetFormatPr defaultRowHeight="15"/>
  <cols>
    <col min="1" max="1" width="8.140625" customWidth="1"/>
    <col min="2" max="2" width="15.85546875" hidden="1" customWidth="1"/>
    <col min="3" max="3" width="24.140625" hidden="1" customWidth="1"/>
    <col min="4" max="4" width="18.5703125" style="168" customWidth="1"/>
    <col min="5" max="5" width="12.42578125" style="169" customWidth="1"/>
    <col min="6" max="6" width="12.5703125" style="168" customWidth="1"/>
    <col min="7" max="7" width="0" style="168" hidden="1" customWidth="1"/>
    <col min="8" max="8" width="13.42578125" style="168" hidden="1" customWidth="1"/>
    <col min="9" max="9" width="12.85546875" style="168" hidden="1" customWidth="1"/>
    <col min="10" max="10" width="14.7109375" style="360" customWidth="1"/>
    <col min="11" max="11" width="18.42578125" style="169" customWidth="1"/>
    <col min="12" max="12" width="20.85546875" style="169" customWidth="1"/>
    <col min="15" max="15" width="12.140625" bestFit="1" customWidth="1"/>
  </cols>
  <sheetData>
    <row r="1" spans="1:12" s="5" customFormat="1" ht="15.75">
      <c r="A1" s="5" t="s">
        <v>37005</v>
      </c>
      <c r="C1" s="172"/>
      <c r="D1" s="172"/>
      <c r="E1" s="172"/>
      <c r="K1" s="172" t="s">
        <v>37009</v>
      </c>
    </row>
    <row r="2" spans="1:12" ht="45">
      <c r="A2" s="519" t="s">
        <v>0</v>
      </c>
      <c r="B2" s="520" t="s">
        <v>26910</v>
      </c>
      <c r="C2" s="520" t="s">
        <v>26911</v>
      </c>
      <c r="D2" s="519" t="s">
        <v>26912</v>
      </c>
      <c r="E2" s="520" t="s">
        <v>26913</v>
      </c>
      <c r="F2" s="519" t="s">
        <v>26914</v>
      </c>
      <c r="G2" s="361"/>
      <c r="H2" s="361" t="s">
        <v>26915</v>
      </c>
      <c r="I2" s="513" t="s">
        <v>26916</v>
      </c>
      <c r="J2" s="514" t="s">
        <v>5</v>
      </c>
      <c r="K2" s="516" t="s">
        <v>26917</v>
      </c>
      <c r="L2" s="517" t="s">
        <v>11761</v>
      </c>
    </row>
    <row r="3" spans="1:12" ht="29.25" customHeight="1">
      <c r="A3" s="519"/>
      <c r="B3" s="521"/>
      <c r="C3" s="521"/>
      <c r="D3" s="519"/>
      <c r="E3" s="521"/>
      <c r="F3" s="519"/>
      <c r="G3" s="361" t="s">
        <v>26918</v>
      </c>
      <c r="H3" s="361" t="s">
        <v>26919</v>
      </c>
      <c r="I3" s="513"/>
      <c r="J3" s="515"/>
      <c r="K3" s="516"/>
      <c r="L3" s="518"/>
    </row>
    <row r="4" spans="1:12" ht="17.100000000000001" customHeight="1">
      <c r="A4" s="196">
        <v>1</v>
      </c>
      <c r="B4" s="196">
        <v>121</v>
      </c>
      <c r="C4" s="51" t="s">
        <v>26920</v>
      </c>
      <c r="D4" s="51" t="s">
        <v>26921</v>
      </c>
      <c r="E4" s="121" t="s">
        <v>25112</v>
      </c>
      <c r="F4" s="196">
        <v>0.8</v>
      </c>
      <c r="G4" s="196">
        <v>0.32388663967611336</v>
      </c>
      <c r="H4" s="121" t="s">
        <v>26922</v>
      </c>
      <c r="I4" s="3"/>
      <c r="J4" s="30">
        <v>2202</v>
      </c>
      <c r="K4" s="109">
        <v>42513</v>
      </c>
      <c r="L4" s="62" t="s">
        <v>26923</v>
      </c>
    </row>
    <row r="5" spans="1:12" ht="17.100000000000001" customHeight="1">
      <c r="A5" s="196">
        <v>2</v>
      </c>
      <c r="B5" s="121" t="s">
        <v>26924</v>
      </c>
      <c r="C5" s="51" t="s">
        <v>26925</v>
      </c>
      <c r="D5" s="51" t="s">
        <v>26926</v>
      </c>
      <c r="E5" s="121" t="s">
        <v>25112</v>
      </c>
      <c r="F5" s="196">
        <v>1.58</v>
      </c>
      <c r="G5" s="196">
        <v>0.63967611336032382</v>
      </c>
      <c r="H5" s="121" t="s">
        <v>26927</v>
      </c>
      <c r="I5" s="3"/>
      <c r="J5" s="30">
        <v>4350</v>
      </c>
      <c r="K5" s="109">
        <v>42513</v>
      </c>
      <c r="L5" s="62" t="s">
        <v>26923</v>
      </c>
    </row>
    <row r="6" spans="1:12" ht="17.100000000000001" customHeight="1">
      <c r="A6" s="196">
        <v>3</v>
      </c>
      <c r="B6" s="196">
        <v>124</v>
      </c>
      <c r="C6" s="51" t="s">
        <v>26928</v>
      </c>
      <c r="D6" s="51" t="s">
        <v>26929</v>
      </c>
      <c r="E6" s="121" t="s">
        <v>25112</v>
      </c>
      <c r="F6" s="196">
        <v>0.64</v>
      </c>
      <c r="G6" s="196">
        <v>0.25910931174089069</v>
      </c>
      <c r="H6" s="121">
        <v>32161776561</v>
      </c>
      <c r="I6" s="3"/>
      <c r="J6" s="30">
        <v>1762</v>
      </c>
      <c r="K6" s="109">
        <v>42513</v>
      </c>
      <c r="L6" s="62" t="s">
        <v>26923</v>
      </c>
    </row>
    <row r="7" spans="1:12" ht="17.100000000000001" customHeight="1">
      <c r="A7" s="196">
        <v>4</v>
      </c>
      <c r="B7" s="196">
        <v>71</v>
      </c>
      <c r="C7" s="51" t="s">
        <v>26930</v>
      </c>
      <c r="D7" s="51" t="s">
        <v>26931</v>
      </c>
      <c r="E7" s="121" t="s">
        <v>25112</v>
      </c>
      <c r="F7" s="196">
        <v>0.52</v>
      </c>
      <c r="G7" s="196">
        <v>0.21052631578947367</v>
      </c>
      <c r="H7" s="121" t="s">
        <v>26932</v>
      </c>
      <c r="I7" s="3"/>
      <c r="J7" s="30">
        <v>1432</v>
      </c>
      <c r="K7" s="109">
        <v>42513</v>
      </c>
      <c r="L7" s="62" t="s">
        <v>26923</v>
      </c>
    </row>
    <row r="8" spans="1:12" ht="17.100000000000001" customHeight="1">
      <c r="A8" s="196">
        <v>5</v>
      </c>
      <c r="B8" s="196">
        <v>71</v>
      </c>
      <c r="C8" s="51" t="s">
        <v>26930</v>
      </c>
      <c r="D8" s="51" t="s">
        <v>26933</v>
      </c>
      <c r="E8" s="121" t="s">
        <v>25112</v>
      </c>
      <c r="F8" s="196">
        <v>0.52</v>
      </c>
      <c r="G8" s="196">
        <v>0.21052631578947367</v>
      </c>
      <c r="H8" s="121" t="s">
        <v>26934</v>
      </c>
      <c r="I8" s="3" t="s">
        <v>26935</v>
      </c>
      <c r="J8" s="30">
        <v>1432</v>
      </c>
      <c r="K8" s="109">
        <v>42513</v>
      </c>
      <c r="L8" s="62" t="s">
        <v>26923</v>
      </c>
    </row>
    <row r="9" spans="1:12" ht="17.100000000000001" customHeight="1">
      <c r="A9" s="196">
        <v>6</v>
      </c>
      <c r="B9" s="196">
        <v>65</v>
      </c>
      <c r="C9" s="51" t="s">
        <v>26936</v>
      </c>
      <c r="D9" s="51" t="s">
        <v>26937</v>
      </c>
      <c r="E9" s="121" t="s">
        <v>25112</v>
      </c>
      <c r="F9" s="196">
        <v>0.4</v>
      </c>
      <c r="G9" s="196">
        <v>0.16194331983805668</v>
      </c>
      <c r="H9" s="121" t="s">
        <v>26938</v>
      </c>
      <c r="I9" s="3"/>
      <c r="J9" s="30">
        <v>1101</v>
      </c>
      <c r="K9" s="109">
        <v>42513</v>
      </c>
      <c r="L9" s="62" t="s">
        <v>26923</v>
      </c>
    </row>
    <row r="10" spans="1:12" ht="17.100000000000001" customHeight="1">
      <c r="A10" s="196">
        <v>7</v>
      </c>
      <c r="B10" s="196">
        <v>103</v>
      </c>
      <c r="C10" s="51" t="s">
        <v>26939</v>
      </c>
      <c r="D10" s="51" t="s">
        <v>26940</v>
      </c>
      <c r="E10" s="121" t="s">
        <v>22996</v>
      </c>
      <c r="F10" s="196">
        <v>3.88</v>
      </c>
      <c r="G10" s="196">
        <v>1.5708502024291495</v>
      </c>
      <c r="H10" s="121" t="s">
        <v>26941</v>
      </c>
      <c r="I10" s="3" t="s">
        <v>26935</v>
      </c>
      <c r="J10" s="30">
        <v>10682</v>
      </c>
      <c r="K10" s="109">
        <v>42513</v>
      </c>
      <c r="L10" s="62" t="s">
        <v>26923</v>
      </c>
    </row>
    <row r="11" spans="1:12" ht="17.100000000000001" customHeight="1">
      <c r="A11" s="196">
        <v>8</v>
      </c>
      <c r="B11" s="196">
        <v>103</v>
      </c>
      <c r="C11" s="51" t="s">
        <v>26939</v>
      </c>
      <c r="D11" s="51" t="s">
        <v>26942</v>
      </c>
      <c r="E11" s="121" t="s">
        <v>22996</v>
      </c>
      <c r="F11" s="196">
        <v>3.78</v>
      </c>
      <c r="G11" s="196">
        <v>1.5303643724696354</v>
      </c>
      <c r="H11" s="121" t="s">
        <v>26943</v>
      </c>
      <c r="I11" s="3"/>
      <c r="J11" s="30">
        <v>10406</v>
      </c>
      <c r="K11" s="109">
        <v>42513</v>
      </c>
      <c r="L11" s="62" t="s">
        <v>26923</v>
      </c>
    </row>
    <row r="12" spans="1:12" ht="17.100000000000001" customHeight="1">
      <c r="A12" s="196">
        <v>9</v>
      </c>
      <c r="B12" s="196">
        <v>119</v>
      </c>
      <c r="C12" s="51" t="s">
        <v>26944</v>
      </c>
      <c r="D12" s="51" t="s">
        <v>26945</v>
      </c>
      <c r="E12" s="121" t="s">
        <v>25112</v>
      </c>
      <c r="F12" s="196">
        <v>0.1</v>
      </c>
      <c r="G12" s="196">
        <v>4.048582995951417E-2</v>
      </c>
      <c r="H12" s="121" t="s">
        <v>26946</v>
      </c>
      <c r="I12" s="3"/>
      <c r="J12" s="30">
        <v>275</v>
      </c>
      <c r="K12" s="109">
        <v>42513</v>
      </c>
      <c r="L12" s="62" t="s">
        <v>26923</v>
      </c>
    </row>
    <row r="13" spans="1:12" ht="17.100000000000001" customHeight="1">
      <c r="A13" s="196">
        <v>10</v>
      </c>
      <c r="B13" s="121" t="s">
        <v>26947</v>
      </c>
      <c r="C13" s="51" t="s">
        <v>26948</v>
      </c>
      <c r="D13" s="32" t="s">
        <v>26949</v>
      </c>
      <c r="E13" s="121" t="s">
        <v>25112</v>
      </c>
      <c r="F13" s="48">
        <v>1.41</v>
      </c>
      <c r="G13" s="196">
        <v>0.57085020242914974</v>
      </c>
      <c r="H13" s="121" t="s">
        <v>26950</v>
      </c>
      <c r="I13" s="3"/>
      <c r="J13" s="30">
        <v>3882</v>
      </c>
      <c r="K13" s="109">
        <v>42513</v>
      </c>
      <c r="L13" s="62" t="s">
        <v>26923</v>
      </c>
    </row>
    <row r="14" spans="1:12" ht="17.100000000000001" customHeight="1">
      <c r="A14" s="196">
        <v>11</v>
      </c>
      <c r="B14" s="196">
        <v>119</v>
      </c>
      <c r="C14" s="51" t="s">
        <v>26944</v>
      </c>
      <c r="D14" s="51" t="s">
        <v>26951</v>
      </c>
      <c r="E14" s="121" t="s">
        <v>25112</v>
      </c>
      <c r="F14" s="48">
        <v>0.1</v>
      </c>
      <c r="G14" s="196">
        <v>4.048582995951417E-2</v>
      </c>
      <c r="H14" s="121" t="s">
        <v>26952</v>
      </c>
      <c r="I14" s="3"/>
      <c r="J14" s="30">
        <v>275</v>
      </c>
      <c r="K14" s="109">
        <v>42513</v>
      </c>
      <c r="L14" s="62" t="s">
        <v>26923</v>
      </c>
    </row>
    <row r="15" spans="1:12" ht="17.100000000000001" customHeight="1">
      <c r="A15" s="196">
        <v>12</v>
      </c>
      <c r="B15" s="196">
        <v>119</v>
      </c>
      <c r="C15" s="51" t="s">
        <v>26944</v>
      </c>
      <c r="D15" s="51" t="s">
        <v>26953</v>
      </c>
      <c r="E15" s="121" t="s">
        <v>25112</v>
      </c>
      <c r="F15" s="48">
        <v>0.1</v>
      </c>
      <c r="G15" s="196">
        <v>4.048582995951417E-2</v>
      </c>
      <c r="H15" s="121" t="s">
        <v>26954</v>
      </c>
      <c r="I15" s="3"/>
      <c r="J15" s="30">
        <v>275</v>
      </c>
      <c r="K15" s="109">
        <v>42513</v>
      </c>
      <c r="L15" s="62" t="s">
        <v>26923</v>
      </c>
    </row>
    <row r="16" spans="1:12" ht="17.100000000000001" customHeight="1">
      <c r="A16" s="196">
        <v>13</v>
      </c>
      <c r="B16" s="362">
        <v>24</v>
      </c>
      <c r="C16" s="51" t="s">
        <v>26955</v>
      </c>
      <c r="D16" s="51" t="s">
        <v>26956</v>
      </c>
      <c r="E16" s="121" t="s">
        <v>25112</v>
      </c>
      <c r="F16" s="48">
        <v>0.15</v>
      </c>
      <c r="G16" s="196">
        <v>6.0728744939271245E-2</v>
      </c>
      <c r="H16" s="121" t="s">
        <v>26957</v>
      </c>
      <c r="I16" s="3" t="s">
        <v>26958</v>
      </c>
      <c r="J16" s="30">
        <v>413</v>
      </c>
      <c r="K16" s="109">
        <v>42513</v>
      </c>
      <c r="L16" s="62" t="s">
        <v>26923</v>
      </c>
    </row>
    <row r="17" spans="1:12" ht="17.100000000000001" customHeight="1">
      <c r="A17" s="196">
        <v>14</v>
      </c>
      <c r="B17" s="196" t="s">
        <v>26959</v>
      </c>
      <c r="C17" s="51" t="s">
        <v>26960</v>
      </c>
      <c r="D17" s="51" t="s">
        <v>26961</v>
      </c>
      <c r="E17" s="121" t="s">
        <v>25112</v>
      </c>
      <c r="F17" s="48">
        <v>0.28000000000000003</v>
      </c>
      <c r="G17" s="196">
        <v>0.11336032388663968</v>
      </c>
      <c r="H17" s="121" t="s">
        <v>26962</v>
      </c>
      <c r="I17" s="3"/>
      <c r="J17" s="30">
        <v>771</v>
      </c>
      <c r="K17" s="109">
        <v>42513</v>
      </c>
      <c r="L17" s="62" t="s">
        <v>26923</v>
      </c>
    </row>
    <row r="18" spans="1:12" ht="17.100000000000001" customHeight="1">
      <c r="A18" s="196">
        <v>15</v>
      </c>
      <c r="B18" s="121" t="s">
        <v>26963</v>
      </c>
      <c r="C18" s="51" t="s">
        <v>26964</v>
      </c>
      <c r="D18" s="51" t="s">
        <v>26965</v>
      </c>
      <c r="E18" s="121" t="s">
        <v>25112</v>
      </c>
      <c r="F18" s="48">
        <v>1.6500000000000001</v>
      </c>
      <c r="G18" s="196">
        <v>0.66801619433198378</v>
      </c>
      <c r="H18" s="121" t="s">
        <v>26966</v>
      </c>
      <c r="I18" s="3"/>
      <c r="J18" s="30">
        <v>4542</v>
      </c>
      <c r="K18" s="109">
        <v>42513</v>
      </c>
      <c r="L18" s="62" t="s">
        <v>26923</v>
      </c>
    </row>
    <row r="19" spans="1:12" ht="17.100000000000001" customHeight="1">
      <c r="A19" s="196">
        <v>16</v>
      </c>
      <c r="B19" s="121" t="s">
        <v>26967</v>
      </c>
      <c r="C19" s="51" t="s">
        <v>26968</v>
      </c>
      <c r="D19" s="51" t="s">
        <v>26969</v>
      </c>
      <c r="E19" s="121" t="s">
        <v>25112</v>
      </c>
      <c r="F19" s="48">
        <v>1.29</v>
      </c>
      <c r="G19" s="196">
        <v>0.52226720647773273</v>
      </c>
      <c r="H19" s="121" t="s">
        <v>26970</v>
      </c>
      <c r="I19" s="3"/>
      <c r="J19" s="30">
        <v>3551</v>
      </c>
      <c r="K19" s="109">
        <v>42513</v>
      </c>
      <c r="L19" s="62" t="s">
        <v>26923</v>
      </c>
    </row>
    <row r="20" spans="1:12" ht="17.100000000000001" customHeight="1">
      <c r="A20" s="196">
        <v>17</v>
      </c>
      <c r="B20" s="362">
        <v>46</v>
      </c>
      <c r="C20" s="51" t="s">
        <v>26971</v>
      </c>
      <c r="D20" s="51" t="s">
        <v>26972</v>
      </c>
      <c r="E20" s="121" t="s">
        <v>25112</v>
      </c>
      <c r="F20" s="48">
        <v>1.48</v>
      </c>
      <c r="G20" s="196">
        <v>0.59919028340080971</v>
      </c>
      <c r="H20" s="121" t="s">
        <v>26973</v>
      </c>
      <c r="I20" s="3"/>
      <c r="J20" s="30">
        <v>4074</v>
      </c>
      <c r="K20" s="109">
        <v>42513</v>
      </c>
      <c r="L20" s="62" t="s">
        <v>26923</v>
      </c>
    </row>
    <row r="21" spans="1:12" ht="17.100000000000001" customHeight="1">
      <c r="A21" s="196">
        <v>18</v>
      </c>
      <c r="B21" s="362">
        <v>223</v>
      </c>
      <c r="C21" s="51" t="s">
        <v>26974</v>
      </c>
      <c r="D21" s="51" t="s">
        <v>26975</v>
      </c>
      <c r="E21" s="121" t="s">
        <v>22996</v>
      </c>
      <c r="F21" s="48">
        <v>2.5299999999999998</v>
      </c>
      <c r="G21" s="196">
        <v>1.0242914979757083</v>
      </c>
      <c r="H21" s="121" t="s">
        <v>26976</v>
      </c>
      <c r="I21" s="3"/>
      <c r="J21" s="30">
        <v>6965</v>
      </c>
      <c r="K21" s="109">
        <v>42513</v>
      </c>
      <c r="L21" s="62" t="s">
        <v>26923</v>
      </c>
    </row>
    <row r="22" spans="1:12" ht="17.100000000000001" customHeight="1">
      <c r="A22" s="196">
        <v>19</v>
      </c>
      <c r="B22" s="362">
        <v>36</v>
      </c>
      <c r="C22" s="51" t="s">
        <v>26977</v>
      </c>
      <c r="D22" s="51" t="s">
        <v>26978</v>
      </c>
      <c r="E22" s="121" t="s">
        <v>22996</v>
      </c>
      <c r="F22" s="48">
        <v>3.55</v>
      </c>
      <c r="G22" s="196">
        <v>1.4372469635627529</v>
      </c>
      <c r="H22" s="29" t="s">
        <v>26979</v>
      </c>
      <c r="I22" s="3" t="s">
        <v>26980</v>
      </c>
      <c r="J22" s="30">
        <v>9773</v>
      </c>
      <c r="K22" s="109">
        <v>42513</v>
      </c>
      <c r="L22" s="62" t="s">
        <v>26923</v>
      </c>
    </row>
    <row r="23" spans="1:12" ht="17.100000000000001" customHeight="1">
      <c r="A23" s="196">
        <v>20</v>
      </c>
      <c r="B23" s="196">
        <v>39</v>
      </c>
      <c r="C23" s="51" t="s">
        <v>26981</v>
      </c>
      <c r="D23" s="51" t="s">
        <v>26982</v>
      </c>
      <c r="E23" s="121" t="s">
        <v>25112</v>
      </c>
      <c r="F23" s="48">
        <v>0.52</v>
      </c>
      <c r="G23" s="196">
        <v>0.21052631578947367</v>
      </c>
      <c r="H23" s="121" t="s">
        <v>26983</v>
      </c>
      <c r="I23" s="3"/>
      <c r="J23" s="30">
        <v>1432</v>
      </c>
      <c r="K23" s="109">
        <v>42513</v>
      </c>
      <c r="L23" s="62" t="s">
        <v>26923</v>
      </c>
    </row>
    <row r="24" spans="1:12" ht="17.100000000000001" customHeight="1">
      <c r="A24" s="196">
        <v>21</v>
      </c>
      <c r="B24" s="362">
        <v>100</v>
      </c>
      <c r="C24" s="51" t="s">
        <v>26984</v>
      </c>
      <c r="D24" s="51" t="s">
        <v>26985</v>
      </c>
      <c r="E24" s="121" t="s">
        <v>22996</v>
      </c>
      <c r="F24" s="48">
        <v>3.85</v>
      </c>
      <c r="G24" s="196">
        <v>1.5587044534412955</v>
      </c>
      <c r="H24" s="121" t="s">
        <v>26986</v>
      </c>
      <c r="I24" s="3" t="s">
        <v>26935</v>
      </c>
      <c r="J24" s="30">
        <v>10599</v>
      </c>
      <c r="K24" s="109">
        <v>42513</v>
      </c>
      <c r="L24" s="62" t="s">
        <v>26923</v>
      </c>
    </row>
    <row r="25" spans="1:12" ht="17.100000000000001" customHeight="1">
      <c r="A25" s="196">
        <v>22</v>
      </c>
      <c r="B25" s="196">
        <v>26</v>
      </c>
      <c r="C25" s="51" t="s">
        <v>26987</v>
      </c>
      <c r="D25" s="51" t="s">
        <v>26988</v>
      </c>
      <c r="E25" s="121" t="s">
        <v>22996</v>
      </c>
      <c r="F25" s="48">
        <v>3.21</v>
      </c>
      <c r="G25" s="196">
        <v>1.2995951417004048</v>
      </c>
      <c r="H25" s="29" t="s">
        <v>26989</v>
      </c>
      <c r="I25" s="3"/>
      <c r="J25" s="30">
        <v>8837</v>
      </c>
      <c r="K25" s="109">
        <v>42513</v>
      </c>
      <c r="L25" s="62" t="s">
        <v>26923</v>
      </c>
    </row>
    <row r="26" spans="1:12" ht="17.100000000000001" customHeight="1">
      <c r="A26" s="196">
        <v>23</v>
      </c>
      <c r="B26" s="362">
        <v>125</v>
      </c>
      <c r="C26" s="32" t="s">
        <v>26990</v>
      </c>
      <c r="D26" s="51" t="s">
        <v>26991</v>
      </c>
      <c r="E26" s="121" t="s">
        <v>25112</v>
      </c>
      <c r="F26" s="48">
        <v>1.25</v>
      </c>
      <c r="G26" s="196">
        <v>0.50607287449392713</v>
      </c>
      <c r="H26" s="29" t="s">
        <v>26992</v>
      </c>
      <c r="I26" s="3"/>
      <c r="J26" s="30">
        <v>3441</v>
      </c>
      <c r="K26" s="109">
        <v>42513</v>
      </c>
      <c r="L26" s="62" t="s">
        <v>26923</v>
      </c>
    </row>
    <row r="27" spans="1:12" ht="17.100000000000001" customHeight="1">
      <c r="A27" s="196">
        <v>24</v>
      </c>
      <c r="B27" s="362">
        <v>46</v>
      </c>
      <c r="C27" s="51" t="s">
        <v>26993</v>
      </c>
      <c r="D27" s="51" t="s">
        <v>26994</v>
      </c>
      <c r="E27" s="121" t="s">
        <v>25112</v>
      </c>
      <c r="F27" s="48">
        <v>0.53</v>
      </c>
      <c r="G27" s="196">
        <v>0.2145748987854251</v>
      </c>
      <c r="H27" s="29" t="s">
        <v>26995</v>
      </c>
      <c r="I27" s="3"/>
      <c r="J27" s="30">
        <v>1459</v>
      </c>
      <c r="K27" s="109">
        <v>42513</v>
      </c>
      <c r="L27" s="62" t="s">
        <v>26923</v>
      </c>
    </row>
    <row r="28" spans="1:12" ht="17.100000000000001" customHeight="1">
      <c r="A28" s="196">
        <v>25</v>
      </c>
      <c r="B28" s="196">
        <v>222</v>
      </c>
      <c r="C28" s="51" t="s">
        <v>26996</v>
      </c>
      <c r="D28" s="51" t="s">
        <v>26997</v>
      </c>
      <c r="E28" s="121" t="s">
        <v>25112</v>
      </c>
      <c r="F28" s="48">
        <v>1.23</v>
      </c>
      <c r="G28" s="196">
        <v>0.49797570850202427</v>
      </c>
      <c r="H28" s="29" t="s">
        <v>26998</v>
      </c>
      <c r="I28" s="3"/>
      <c r="J28" s="30">
        <v>3386</v>
      </c>
      <c r="K28" s="109">
        <v>42513</v>
      </c>
      <c r="L28" s="62" t="s">
        <v>26923</v>
      </c>
    </row>
    <row r="29" spans="1:12" ht="17.100000000000001" customHeight="1">
      <c r="A29" s="196">
        <v>26</v>
      </c>
      <c r="B29" s="362">
        <v>203</v>
      </c>
      <c r="C29" s="51" t="s">
        <v>26999</v>
      </c>
      <c r="D29" s="51" t="s">
        <v>27000</v>
      </c>
      <c r="E29" s="121" t="s">
        <v>25112</v>
      </c>
      <c r="F29" s="196">
        <v>2.0700000000000003</v>
      </c>
      <c r="G29" s="196">
        <v>0.83805668016194335</v>
      </c>
      <c r="H29" s="29" t="s">
        <v>27001</v>
      </c>
      <c r="I29" s="3"/>
      <c r="J29" s="30">
        <v>5699</v>
      </c>
      <c r="K29" s="109">
        <v>42513</v>
      </c>
      <c r="L29" s="62" t="s">
        <v>26923</v>
      </c>
    </row>
    <row r="30" spans="1:12" ht="17.100000000000001" customHeight="1">
      <c r="A30" s="196">
        <v>27</v>
      </c>
      <c r="B30" s="29" t="s">
        <v>27002</v>
      </c>
      <c r="C30" s="51" t="s">
        <v>27003</v>
      </c>
      <c r="D30" s="51" t="s">
        <v>27004</v>
      </c>
      <c r="E30" s="121" t="s">
        <v>22996</v>
      </c>
      <c r="F30" s="196">
        <v>3.7</v>
      </c>
      <c r="G30" s="196">
        <v>1.4979757085020242</v>
      </c>
      <c r="H30" s="29" t="s">
        <v>27005</v>
      </c>
      <c r="I30" s="3" t="s">
        <v>27006</v>
      </c>
      <c r="J30" s="30">
        <v>10186</v>
      </c>
      <c r="K30" s="109">
        <v>42513</v>
      </c>
      <c r="L30" s="62" t="s">
        <v>26923</v>
      </c>
    </row>
    <row r="31" spans="1:12" ht="17.100000000000001" customHeight="1">
      <c r="A31" s="196">
        <v>28</v>
      </c>
      <c r="B31" s="121" t="s">
        <v>27007</v>
      </c>
      <c r="C31" s="32" t="s">
        <v>27008</v>
      </c>
      <c r="D31" s="51" t="s">
        <v>27009</v>
      </c>
      <c r="E31" s="121" t="s">
        <v>22996</v>
      </c>
      <c r="F31" s="196">
        <v>4.3</v>
      </c>
      <c r="G31" s="196">
        <v>1.7408906882591091</v>
      </c>
      <c r="H31" s="121" t="s">
        <v>27010</v>
      </c>
      <c r="I31" s="3"/>
      <c r="J31" s="30">
        <v>11838</v>
      </c>
      <c r="K31" s="109">
        <v>42513</v>
      </c>
      <c r="L31" s="62" t="s">
        <v>26923</v>
      </c>
    </row>
    <row r="32" spans="1:12" ht="17.100000000000001" customHeight="1">
      <c r="A32" s="196">
        <v>29</v>
      </c>
      <c r="B32" s="121" t="s">
        <v>27011</v>
      </c>
      <c r="C32" s="51" t="s">
        <v>27012</v>
      </c>
      <c r="D32" s="51" t="s">
        <v>27013</v>
      </c>
      <c r="E32" s="121" t="s">
        <v>25112</v>
      </c>
      <c r="F32" s="196">
        <v>1.1399999999999999</v>
      </c>
      <c r="G32" s="196">
        <v>0.46153846153846145</v>
      </c>
      <c r="H32" s="121" t="s">
        <v>27014</v>
      </c>
      <c r="I32" s="3"/>
      <c r="J32" s="30">
        <v>3138</v>
      </c>
      <c r="K32" s="109">
        <v>42513</v>
      </c>
      <c r="L32" s="62" t="s">
        <v>26923</v>
      </c>
    </row>
    <row r="33" spans="1:12" ht="17.100000000000001" customHeight="1">
      <c r="A33" s="196">
        <v>30</v>
      </c>
      <c r="B33" s="121" t="s">
        <v>27015</v>
      </c>
      <c r="C33" s="51" t="s">
        <v>27016</v>
      </c>
      <c r="D33" s="51" t="s">
        <v>27017</v>
      </c>
      <c r="E33" s="121" t="s">
        <v>25112</v>
      </c>
      <c r="F33" s="196">
        <v>1.25</v>
      </c>
      <c r="G33" s="196">
        <v>0.50607287449392713</v>
      </c>
      <c r="H33" s="121" t="s">
        <v>27018</v>
      </c>
      <c r="I33" s="3"/>
      <c r="J33" s="30">
        <v>3441</v>
      </c>
      <c r="K33" s="109">
        <v>42513</v>
      </c>
      <c r="L33" s="62" t="s">
        <v>26923</v>
      </c>
    </row>
    <row r="34" spans="1:12" ht="17.100000000000001" customHeight="1">
      <c r="A34" s="196">
        <v>31</v>
      </c>
      <c r="B34" s="196">
        <v>19</v>
      </c>
      <c r="C34" s="51" t="s">
        <v>27019</v>
      </c>
      <c r="D34" s="51" t="s">
        <v>27020</v>
      </c>
      <c r="E34" s="121" t="s">
        <v>25112</v>
      </c>
      <c r="F34" s="196">
        <v>0.27</v>
      </c>
      <c r="G34" s="196">
        <v>0.10931174089068826</v>
      </c>
      <c r="H34" s="121" t="s">
        <v>27021</v>
      </c>
      <c r="I34" s="3"/>
      <c r="J34" s="30">
        <v>743</v>
      </c>
      <c r="K34" s="109">
        <v>42513</v>
      </c>
      <c r="L34" s="62" t="s">
        <v>26923</v>
      </c>
    </row>
    <row r="35" spans="1:12" ht="17.100000000000001" customHeight="1">
      <c r="A35" s="196">
        <v>32</v>
      </c>
      <c r="B35" s="196">
        <v>190</v>
      </c>
      <c r="C35" s="121" t="s">
        <v>27022</v>
      </c>
      <c r="D35" s="51" t="s">
        <v>27023</v>
      </c>
      <c r="E35" s="121" t="s">
        <v>22996</v>
      </c>
      <c r="F35" s="196">
        <v>5</v>
      </c>
      <c r="G35" s="196">
        <v>2.0242914979757085</v>
      </c>
      <c r="H35" s="121" t="s">
        <v>27024</v>
      </c>
      <c r="I35" s="121" t="s">
        <v>27025</v>
      </c>
      <c r="J35" s="164">
        <v>13600</v>
      </c>
      <c r="K35" s="109">
        <v>42513</v>
      </c>
      <c r="L35" s="62" t="s">
        <v>26923</v>
      </c>
    </row>
    <row r="36" spans="1:12" ht="17.100000000000001" customHeight="1">
      <c r="A36" s="196">
        <v>33</v>
      </c>
      <c r="B36" s="363">
        <v>178</v>
      </c>
      <c r="C36" s="364" t="s">
        <v>27026</v>
      </c>
      <c r="D36" s="364" t="s">
        <v>27027</v>
      </c>
      <c r="E36" s="121" t="s">
        <v>25112</v>
      </c>
      <c r="F36" s="363">
        <v>0.87</v>
      </c>
      <c r="G36" s="196">
        <v>0.35222672064777327</v>
      </c>
      <c r="H36" s="365" t="s">
        <v>27028</v>
      </c>
      <c r="I36" s="199" t="s">
        <v>26980</v>
      </c>
      <c r="J36" s="11">
        <v>2395</v>
      </c>
      <c r="K36" s="109">
        <v>42513</v>
      </c>
      <c r="L36" s="62" t="s">
        <v>26923</v>
      </c>
    </row>
    <row r="37" spans="1:12" ht="17.100000000000001" customHeight="1">
      <c r="A37" s="196">
        <v>34</v>
      </c>
      <c r="B37" s="196">
        <v>178</v>
      </c>
      <c r="C37" s="51" t="s">
        <v>27026</v>
      </c>
      <c r="D37" s="51" t="s">
        <v>27029</v>
      </c>
      <c r="E37" s="121" t="s">
        <v>25112</v>
      </c>
      <c r="F37" s="196">
        <v>0.84</v>
      </c>
      <c r="G37" s="196">
        <v>0.34008097165991896</v>
      </c>
      <c r="H37" s="121" t="s">
        <v>27030</v>
      </c>
      <c r="I37" s="3" t="s">
        <v>26980</v>
      </c>
      <c r="J37" s="30">
        <v>2313</v>
      </c>
      <c r="K37" s="109">
        <v>42513</v>
      </c>
      <c r="L37" s="62" t="s">
        <v>26923</v>
      </c>
    </row>
    <row r="38" spans="1:12" ht="17.100000000000001" customHeight="1">
      <c r="A38" s="196">
        <v>35</v>
      </c>
      <c r="B38" s="196">
        <v>19</v>
      </c>
      <c r="C38" s="51" t="s">
        <v>27031</v>
      </c>
      <c r="D38" s="51" t="s">
        <v>27032</v>
      </c>
      <c r="E38" s="121" t="s">
        <v>25112</v>
      </c>
      <c r="F38" s="196">
        <v>0.63</v>
      </c>
      <c r="G38" s="196">
        <v>0.25506072874493924</v>
      </c>
      <c r="H38" s="121" t="s">
        <v>27033</v>
      </c>
      <c r="I38" s="3" t="s">
        <v>26935</v>
      </c>
      <c r="J38" s="30">
        <v>1734</v>
      </c>
      <c r="K38" s="109">
        <v>42513</v>
      </c>
      <c r="L38" s="62" t="s">
        <v>26923</v>
      </c>
    </row>
    <row r="39" spans="1:12" ht="17.100000000000001" customHeight="1">
      <c r="A39" s="196">
        <v>36</v>
      </c>
      <c r="B39" s="196" t="s">
        <v>26959</v>
      </c>
      <c r="C39" s="51" t="s">
        <v>26960</v>
      </c>
      <c r="D39" s="51" t="s">
        <v>27034</v>
      </c>
      <c r="E39" s="121" t="s">
        <v>25112</v>
      </c>
      <c r="F39" s="196">
        <v>0.27</v>
      </c>
      <c r="G39" s="196">
        <v>0.10931174089068826</v>
      </c>
      <c r="H39" s="121" t="s">
        <v>27035</v>
      </c>
      <c r="I39" s="3"/>
      <c r="J39" s="30">
        <v>743</v>
      </c>
      <c r="K39" s="109">
        <v>42513</v>
      </c>
      <c r="L39" s="62" t="s">
        <v>26923</v>
      </c>
    </row>
    <row r="40" spans="1:12" ht="17.100000000000001" customHeight="1">
      <c r="A40" s="196">
        <v>37</v>
      </c>
      <c r="B40" s="121" t="s">
        <v>27036</v>
      </c>
      <c r="C40" s="51" t="s">
        <v>27037</v>
      </c>
      <c r="D40" s="51" t="s">
        <v>27038</v>
      </c>
      <c r="E40" s="121" t="s">
        <v>22996</v>
      </c>
      <c r="F40" s="196">
        <v>4.97</v>
      </c>
      <c r="G40" s="196">
        <v>2.0121457489878538</v>
      </c>
      <c r="H40" s="121" t="s">
        <v>27039</v>
      </c>
      <c r="I40" s="121" t="s">
        <v>27025</v>
      </c>
      <c r="J40" s="164">
        <v>13600</v>
      </c>
      <c r="K40" s="109">
        <v>42513</v>
      </c>
      <c r="L40" s="62" t="s">
        <v>26923</v>
      </c>
    </row>
    <row r="41" spans="1:12" ht="17.100000000000001" customHeight="1">
      <c r="A41" s="196">
        <v>38</v>
      </c>
      <c r="B41" s="196">
        <v>174</v>
      </c>
      <c r="C41" s="51" t="s">
        <v>27040</v>
      </c>
      <c r="D41" s="51" t="s">
        <v>27041</v>
      </c>
      <c r="E41" s="121" t="s">
        <v>25112</v>
      </c>
      <c r="F41" s="196">
        <v>1.86</v>
      </c>
      <c r="G41" s="196">
        <v>0.75303643724696356</v>
      </c>
      <c r="H41" s="121" t="s">
        <v>27042</v>
      </c>
      <c r="I41" s="3" t="s">
        <v>26980</v>
      </c>
      <c r="J41" s="30">
        <v>5121</v>
      </c>
      <c r="K41" s="109">
        <v>42513</v>
      </c>
      <c r="L41" s="62" t="s">
        <v>26923</v>
      </c>
    </row>
    <row r="42" spans="1:12" ht="17.100000000000001" customHeight="1">
      <c r="A42" s="196">
        <v>39</v>
      </c>
      <c r="B42" s="121" t="s">
        <v>27043</v>
      </c>
      <c r="C42" s="51" t="s">
        <v>27044</v>
      </c>
      <c r="D42" s="51" t="s">
        <v>27045</v>
      </c>
      <c r="E42" s="121" t="s">
        <v>25112</v>
      </c>
      <c r="F42" s="196">
        <v>1.1100000000000001</v>
      </c>
      <c r="G42" s="196">
        <v>0.44939271255060731</v>
      </c>
      <c r="H42" s="121" t="s">
        <v>27046</v>
      </c>
      <c r="I42" s="3"/>
      <c r="J42" s="30">
        <v>3056</v>
      </c>
      <c r="K42" s="109">
        <v>42513</v>
      </c>
      <c r="L42" s="62" t="s">
        <v>26923</v>
      </c>
    </row>
    <row r="43" spans="1:12" ht="17.100000000000001" customHeight="1">
      <c r="A43" s="196">
        <v>40</v>
      </c>
      <c r="B43" s="196">
        <v>57</v>
      </c>
      <c r="C43" s="51" t="s">
        <v>22664</v>
      </c>
      <c r="D43" s="51" t="s">
        <v>27047</v>
      </c>
      <c r="E43" s="121" t="s">
        <v>25112</v>
      </c>
      <c r="F43" s="196">
        <v>1.03</v>
      </c>
      <c r="G43" s="196">
        <v>0.41700404858299595</v>
      </c>
      <c r="H43" s="121" t="s">
        <v>27048</v>
      </c>
      <c r="I43" s="3"/>
      <c r="J43" s="30">
        <v>2836</v>
      </c>
      <c r="K43" s="109">
        <v>42513</v>
      </c>
      <c r="L43" s="62" t="s">
        <v>26923</v>
      </c>
    </row>
    <row r="44" spans="1:12" ht="17.100000000000001" customHeight="1">
      <c r="A44" s="196">
        <v>41</v>
      </c>
      <c r="B44" s="196">
        <v>213</v>
      </c>
      <c r="C44" s="51" t="s">
        <v>27049</v>
      </c>
      <c r="D44" s="51" t="s">
        <v>27050</v>
      </c>
      <c r="E44" s="121" t="s">
        <v>25112</v>
      </c>
      <c r="F44" s="196">
        <v>0.82</v>
      </c>
      <c r="G44" s="196">
        <v>0.33198380566801616</v>
      </c>
      <c r="H44" s="121" t="s">
        <v>27051</v>
      </c>
      <c r="I44" s="3"/>
      <c r="J44" s="30">
        <v>2257</v>
      </c>
      <c r="K44" s="109">
        <v>42513</v>
      </c>
      <c r="L44" s="62" t="s">
        <v>26923</v>
      </c>
    </row>
    <row r="45" spans="1:12" ht="17.100000000000001" customHeight="1">
      <c r="A45" s="196">
        <v>42</v>
      </c>
      <c r="B45" s="196">
        <v>174</v>
      </c>
      <c r="C45" s="51" t="s">
        <v>27040</v>
      </c>
      <c r="D45" s="51" t="s">
        <v>27052</v>
      </c>
      <c r="E45" s="121" t="s">
        <v>25112</v>
      </c>
      <c r="F45" s="196">
        <v>1.68</v>
      </c>
      <c r="G45" s="196">
        <v>0.68016194331983792</v>
      </c>
      <c r="H45" s="121" t="s">
        <v>27053</v>
      </c>
      <c r="I45" s="3" t="s">
        <v>26980</v>
      </c>
      <c r="J45" s="30">
        <v>4625</v>
      </c>
      <c r="K45" s="109">
        <v>42513</v>
      </c>
      <c r="L45" s="62" t="s">
        <v>26923</v>
      </c>
    </row>
    <row r="46" spans="1:12" ht="17.100000000000001" customHeight="1">
      <c r="A46" s="196">
        <v>43</v>
      </c>
      <c r="B46" s="196">
        <v>57</v>
      </c>
      <c r="C46" s="51" t="s">
        <v>22664</v>
      </c>
      <c r="D46" s="51" t="s">
        <v>4036</v>
      </c>
      <c r="E46" s="121" t="s">
        <v>25112</v>
      </c>
      <c r="F46" s="196">
        <v>2.13</v>
      </c>
      <c r="G46" s="196">
        <v>0.86234817813765174</v>
      </c>
      <c r="H46" s="121" t="s">
        <v>27054</v>
      </c>
      <c r="I46" s="3"/>
      <c r="J46" s="30">
        <v>5864</v>
      </c>
      <c r="K46" s="109">
        <v>42513</v>
      </c>
      <c r="L46" s="62" t="s">
        <v>26923</v>
      </c>
    </row>
    <row r="47" spans="1:12" ht="17.100000000000001" customHeight="1">
      <c r="A47" s="196">
        <v>44</v>
      </c>
      <c r="B47" s="196">
        <v>49</v>
      </c>
      <c r="C47" s="51" t="s">
        <v>27055</v>
      </c>
      <c r="D47" s="51" t="s">
        <v>27056</v>
      </c>
      <c r="E47" s="121" t="s">
        <v>25112</v>
      </c>
      <c r="F47" s="196">
        <v>1.01</v>
      </c>
      <c r="G47" s="196">
        <v>0.40890688259109309</v>
      </c>
      <c r="H47" s="121" t="s">
        <v>27057</v>
      </c>
      <c r="I47" s="3" t="s">
        <v>26980</v>
      </c>
      <c r="J47" s="30">
        <v>2781</v>
      </c>
      <c r="K47" s="109">
        <v>42513</v>
      </c>
      <c r="L47" s="62" t="s">
        <v>26923</v>
      </c>
    </row>
    <row r="48" spans="1:12" ht="17.100000000000001" customHeight="1">
      <c r="A48" s="196">
        <v>45</v>
      </c>
      <c r="B48" s="196" t="s">
        <v>27058</v>
      </c>
      <c r="C48" s="51" t="s">
        <v>27059</v>
      </c>
      <c r="D48" s="51" t="s">
        <v>27060</v>
      </c>
      <c r="E48" s="121" t="s">
        <v>25112</v>
      </c>
      <c r="F48" s="196">
        <v>0.96</v>
      </c>
      <c r="G48" s="196">
        <v>0.38866396761133598</v>
      </c>
      <c r="H48" s="121" t="s">
        <v>27061</v>
      </c>
      <c r="I48" s="3"/>
      <c r="J48" s="30">
        <v>2643</v>
      </c>
      <c r="K48" s="109">
        <v>42513</v>
      </c>
      <c r="L48" s="62" t="s">
        <v>26923</v>
      </c>
    </row>
    <row r="49" spans="1:12" ht="17.100000000000001" customHeight="1">
      <c r="A49" s="196">
        <v>46</v>
      </c>
      <c r="B49" s="196">
        <v>56</v>
      </c>
      <c r="C49" s="51" t="s">
        <v>27062</v>
      </c>
      <c r="D49" s="51" t="s">
        <v>27063</v>
      </c>
      <c r="E49" s="121" t="s">
        <v>25112</v>
      </c>
      <c r="F49" s="196">
        <v>0.95</v>
      </c>
      <c r="G49" s="196">
        <v>0.38461538461538458</v>
      </c>
      <c r="H49" s="121" t="s">
        <v>27064</v>
      </c>
      <c r="I49" s="3"/>
      <c r="J49" s="30">
        <v>2615</v>
      </c>
      <c r="K49" s="109">
        <v>42513</v>
      </c>
      <c r="L49" s="62" t="s">
        <v>26923</v>
      </c>
    </row>
    <row r="50" spans="1:12" ht="17.100000000000001" customHeight="1">
      <c r="A50" s="196">
        <v>47</v>
      </c>
      <c r="B50" s="196">
        <v>56</v>
      </c>
      <c r="C50" s="51" t="s">
        <v>27062</v>
      </c>
      <c r="D50" s="51" t="s">
        <v>27065</v>
      </c>
      <c r="E50" s="121" t="s">
        <v>25112</v>
      </c>
      <c r="F50" s="196">
        <v>1.03</v>
      </c>
      <c r="G50" s="196">
        <v>0.41700404858299595</v>
      </c>
      <c r="H50" s="121" t="s">
        <v>27066</v>
      </c>
      <c r="I50" s="3"/>
      <c r="J50" s="30">
        <v>2836</v>
      </c>
      <c r="K50" s="109">
        <v>42513</v>
      </c>
      <c r="L50" s="62" t="s">
        <v>26923</v>
      </c>
    </row>
    <row r="51" spans="1:12" ht="17.100000000000001" customHeight="1">
      <c r="A51" s="196">
        <v>48</v>
      </c>
      <c r="B51" s="196">
        <v>25</v>
      </c>
      <c r="C51" s="51" t="s">
        <v>27067</v>
      </c>
      <c r="D51" s="51" t="s">
        <v>27068</v>
      </c>
      <c r="E51" s="121" t="s">
        <v>25112</v>
      </c>
      <c r="F51" s="196">
        <v>1.23</v>
      </c>
      <c r="G51" s="196">
        <v>0.49797570850202427</v>
      </c>
      <c r="H51" s="121" t="s">
        <v>27069</v>
      </c>
      <c r="I51" s="3"/>
      <c r="J51" s="30">
        <v>3386</v>
      </c>
      <c r="K51" s="109">
        <v>42513</v>
      </c>
      <c r="L51" s="62" t="s">
        <v>26923</v>
      </c>
    </row>
    <row r="52" spans="1:12" ht="17.100000000000001" customHeight="1">
      <c r="A52" s="196">
        <v>49</v>
      </c>
      <c r="B52" s="196">
        <v>118</v>
      </c>
      <c r="C52" s="51" t="s">
        <v>27070</v>
      </c>
      <c r="D52" s="51" t="s">
        <v>27071</v>
      </c>
      <c r="E52" s="121" t="s">
        <v>25112</v>
      </c>
      <c r="F52" s="196">
        <v>1.75</v>
      </c>
      <c r="G52" s="196">
        <v>0.70850202429149789</v>
      </c>
      <c r="H52" s="121" t="s">
        <v>27072</v>
      </c>
      <c r="I52" s="3" t="s">
        <v>27073</v>
      </c>
      <c r="J52" s="30">
        <v>4818</v>
      </c>
      <c r="K52" s="109">
        <v>42513</v>
      </c>
      <c r="L52" s="62" t="s">
        <v>26923</v>
      </c>
    </row>
    <row r="53" spans="1:12" ht="17.100000000000001" customHeight="1">
      <c r="A53" s="196">
        <v>50</v>
      </c>
      <c r="B53" s="196">
        <v>174</v>
      </c>
      <c r="C53" s="51" t="s">
        <v>27040</v>
      </c>
      <c r="D53" s="51" t="s">
        <v>27074</v>
      </c>
      <c r="E53" s="121" t="s">
        <v>25112</v>
      </c>
      <c r="F53" s="196">
        <v>1.21</v>
      </c>
      <c r="G53" s="196">
        <v>0.48987854251012142</v>
      </c>
      <c r="H53" s="121" t="s">
        <v>27075</v>
      </c>
      <c r="I53" s="3" t="s">
        <v>26980</v>
      </c>
      <c r="J53" s="30">
        <v>3331</v>
      </c>
      <c r="K53" s="109">
        <v>42513</v>
      </c>
      <c r="L53" s="62" t="s">
        <v>26923</v>
      </c>
    </row>
    <row r="54" spans="1:12" ht="17.100000000000001" customHeight="1">
      <c r="A54" s="196">
        <v>51</v>
      </c>
      <c r="B54" s="196">
        <v>12</v>
      </c>
      <c r="C54" s="51" t="s">
        <v>27076</v>
      </c>
      <c r="D54" s="51" t="s">
        <v>27077</v>
      </c>
      <c r="E54" s="121" t="s">
        <v>25112</v>
      </c>
      <c r="F54" s="196">
        <v>0.68</v>
      </c>
      <c r="G54" s="196">
        <v>0.27530364372469635</v>
      </c>
      <c r="H54" s="121" t="s">
        <v>27078</v>
      </c>
      <c r="I54" s="3"/>
      <c r="J54" s="30">
        <v>1872</v>
      </c>
      <c r="K54" s="109">
        <v>42513</v>
      </c>
      <c r="L54" s="62" t="s">
        <v>26923</v>
      </c>
    </row>
    <row r="55" spans="1:12" ht="17.100000000000001" customHeight="1">
      <c r="A55" s="196">
        <v>52</v>
      </c>
      <c r="B55" s="196">
        <v>12</v>
      </c>
      <c r="C55" s="51" t="s">
        <v>27076</v>
      </c>
      <c r="D55" s="51" t="s">
        <v>27079</v>
      </c>
      <c r="E55" s="121" t="s">
        <v>25112</v>
      </c>
      <c r="F55" s="196">
        <v>0.36</v>
      </c>
      <c r="G55" s="196">
        <v>0.145748987854251</v>
      </c>
      <c r="H55" s="121" t="s">
        <v>27080</v>
      </c>
      <c r="I55" s="3"/>
      <c r="J55" s="30">
        <v>991</v>
      </c>
      <c r="K55" s="109">
        <v>42513</v>
      </c>
      <c r="L55" s="62" t="s">
        <v>26923</v>
      </c>
    </row>
    <row r="56" spans="1:12" ht="17.100000000000001" customHeight="1">
      <c r="A56" s="196">
        <v>53</v>
      </c>
      <c r="B56" s="196">
        <v>12</v>
      </c>
      <c r="C56" s="51" t="s">
        <v>27076</v>
      </c>
      <c r="D56" s="51" t="s">
        <v>27081</v>
      </c>
      <c r="E56" s="121" t="s">
        <v>25112</v>
      </c>
      <c r="F56" s="196">
        <v>0.33</v>
      </c>
      <c r="G56" s="196">
        <v>0.13360323886639675</v>
      </c>
      <c r="H56" s="121" t="s">
        <v>27082</v>
      </c>
      <c r="I56" s="3"/>
      <c r="J56" s="30">
        <v>908</v>
      </c>
      <c r="K56" s="109">
        <v>42513</v>
      </c>
      <c r="L56" s="62" t="s">
        <v>26923</v>
      </c>
    </row>
    <row r="57" spans="1:12" ht="17.100000000000001" customHeight="1">
      <c r="A57" s="196">
        <v>54</v>
      </c>
      <c r="B57" s="196">
        <v>117</v>
      </c>
      <c r="C57" s="51" t="s">
        <v>27083</v>
      </c>
      <c r="D57" s="51" t="s">
        <v>27084</v>
      </c>
      <c r="E57" s="121" t="s">
        <v>25112</v>
      </c>
      <c r="F57" s="196">
        <v>1.68</v>
      </c>
      <c r="G57" s="196">
        <v>0.68016194331983792</v>
      </c>
      <c r="H57" s="121" t="s">
        <v>27085</v>
      </c>
      <c r="I57" s="3" t="s">
        <v>27006</v>
      </c>
      <c r="J57" s="30">
        <v>4625</v>
      </c>
      <c r="K57" s="109">
        <v>42513</v>
      </c>
      <c r="L57" s="62" t="s">
        <v>26923</v>
      </c>
    </row>
    <row r="58" spans="1:12" ht="17.100000000000001" customHeight="1">
      <c r="A58" s="196">
        <v>55</v>
      </c>
      <c r="B58" s="121" t="s">
        <v>27086</v>
      </c>
      <c r="C58" s="51" t="s">
        <v>27087</v>
      </c>
      <c r="D58" s="51" t="s">
        <v>27088</v>
      </c>
      <c r="E58" s="121" t="s">
        <v>22996</v>
      </c>
      <c r="F58" s="196">
        <v>2.7600000000000002</v>
      </c>
      <c r="G58" s="196">
        <v>1.1174089068825912</v>
      </c>
      <c r="H58" s="121" t="s">
        <v>27089</v>
      </c>
      <c r="I58" s="3"/>
      <c r="J58" s="30">
        <v>7598</v>
      </c>
      <c r="K58" s="109">
        <v>42513</v>
      </c>
      <c r="L58" s="62" t="s">
        <v>26923</v>
      </c>
    </row>
    <row r="59" spans="1:12" ht="17.100000000000001" customHeight="1">
      <c r="A59" s="196">
        <v>56</v>
      </c>
      <c r="B59" s="196">
        <v>11</v>
      </c>
      <c r="C59" s="51" t="s">
        <v>27090</v>
      </c>
      <c r="D59" s="51" t="s">
        <v>27091</v>
      </c>
      <c r="E59" s="121" t="s">
        <v>22996</v>
      </c>
      <c r="F59" s="196">
        <v>3.73</v>
      </c>
      <c r="G59" s="196">
        <v>1.5101214574898785</v>
      </c>
      <c r="H59" s="121" t="s">
        <v>27092</v>
      </c>
      <c r="I59" s="3" t="s">
        <v>27093</v>
      </c>
      <c r="J59" s="30">
        <v>10269</v>
      </c>
      <c r="K59" s="109">
        <v>42513</v>
      </c>
      <c r="L59" s="62" t="s">
        <v>26923</v>
      </c>
    </row>
    <row r="60" spans="1:12" ht="17.100000000000001" customHeight="1">
      <c r="A60" s="196">
        <v>57</v>
      </c>
      <c r="B60" s="196">
        <v>88</v>
      </c>
      <c r="C60" s="51" t="s">
        <v>27094</v>
      </c>
      <c r="D60" s="51" t="s">
        <v>27095</v>
      </c>
      <c r="E60" s="121" t="s">
        <v>25112</v>
      </c>
      <c r="F60" s="196">
        <v>0.21</v>
      </c>
      <c r="G60" s="196">
        <v>8.5020242914979741E-2</v>
      </c>
      <c r="H60" s="121" t="s">
        <v>27096</v>
      </c>
      <c r="I60" s="3" t="s">
        <v>27097</v>
      </c>
      <c r="J60" s="30">
        <v>578</v>
      </c>
      <c r="K60" s="109">
        <v>42513</v>
      </c>
      <c r="L60" s="62" t="s">
        <v>26923</v>
      </c>
    </row>
    <row r="61" spans="1:12" ht="17.100000000000001" customHeight="1">
      <c r="A61" s="196">
        <v>58</v>
      </c>
      <c r="B61" s="121" t="s">
        <v>27098</v>
      </c>
      <c r="C61" s="51" t="s">
        <v>27099</v>
      </c>
      <c r="D61" s="51" t="s">
        <v>27100</v>
      </c>
      <c r="E61" s="121" t="s">
        <v>25112</v>
      </c>
      <c r="F61" s="196">
        <v>2.2400000000000002</v>
      </c>
      <c r="G61" s="196">
        <v>0.90688259109311742</v>
      </c>
      <c r="H61" s="121" t="s">
        <v>27101</v>
      </c>
      <c r="I61" s="3"/>
      <c r="J61" s="30">
        <v>6167</v>
      </c>
      <c r="K61" s="109">
        <v>42513</v>
      </c>
      <c r="L61" s="62" t="s">
        <v>26923</v>
      </c>
    </row>
    <row r="62" spans="1:12" ht="17.100000000000001" customHeight="1">
      <c r="A62" s="196">
        <v>59</v>
      </c>
      <c r="B62" s="196">
        <v>78</v>
      </c>
      <c r="C62" s="51" t="s">
        <v>27102</v>
      </c>
      <c r="D62" s="51" t="s">
        <v>27103</v>
      </c>
      <c r="E62" s="121" t="s">
        <v>25112</v>
      </c>
      <c r="F62" s="196">
        <v>1.21</v>
      </c>
      <c r="G62" s="196">
        <v>0.48987854251012142</v>
      </c>
      <c r="H62" s="121" t="s">
        <v>27104</v>
      </c>
      <c r="I62" s="3" t="s">
        <v>27006</v>
      </c>
      <c r="J62" s="30">
        <v>3331</v>
      </c>
      <c r="K62" s="109">
        <v>42513</v>
      </c>
      <c r="L62" s="62" t="s">
        <v>26923</v>
      </c>
    </row>
    <row r="63" spans="1:12" ht="17.100000000000001" customHeight="1">
      <c r="A63" s="196">
        <v>60</v>
      </c>
      <c r="B63" s="196">
        <v>183</v>
      </c>
      <c r="C63" s="51" t="s">
        <v>27105</v>
      </c>
      <c r="D63" s="51" t="s">
        <v>27106</v>
      </c>
      <c r="E63" s="121" t="s">
        <v>25112</v>
      </c>
      <c r="F63" s="196">
        <v>0.86</v>
      </c>
      <c r="G63" s="196">
        <v>0.34817813765182182</v>
      </c>
      <c r="H63" s="121" t="s">
        <v>27107</v>
      </c>
      <c r="I63" s="3" t="s">
        <v>26935</v>
      </c>
      <c r="J63" s="30">
        <v>2368</v>
      </c>
      <c r="K63" s="109">
        <v>42513</v>
      </c>
      <c r="L63" s="62" t="s">
        <v>26923</v>
      </c>
    </row>
    <row r="64" spans="1:12" ht="17.100000000000001" customHeight="1">
      <c r="A64" s="196">
        <v>61</v>
      </c>
      <c r="B64" s="196">
        <v>205</v>
      </c>
      <c r="C64" s="51" t="s">
        <v>27108</v>
      </c>
      <c r="D64" s="51" t="s">
        <v>27109</v>
      </c>
      <c r="E64" s="121" t="s">
        <v>25112</v>
      </c>
      <c r="F64" s="196">
        <v>0.74</v>
      </c>
      <c r="G64" s="196">
        <v>0.29959514170040485</v>
      </c>
      <c r="H64" s="121" t="s">
        <v>27110</v>
      </c>
      <c r="I64" s="3"/>
      <c r="J64" s="30">
        <v>2037</v>
      </c>
      <c r="K64" s="109">
        <v>42513</v>
      </c>
      <c r="L64" s="62" t="s">
        <v>26923</v>
      </c>
    </row>
    <row r="65" spans="1:12" ht="17.100000000000001" customHeight="1">
      <c r="A65" s="196">
        <v>62</v>
      </c>
      <c r="B65" s="196">
        <v>178</v>
      </c>
      <c r="C65" s="51" t="s">
        <v>27026</v>
      </c>
      <c r="D65" s="51" t="s">
        <v>27111</v>
      </c>
      <c r="E65" s="121" t="s">
        <v>25112</v>
      </c>
      <c r="F65" s="196">
        <v>0.53</v>
      </c>
      <c r="G65" s="196">
        <v>0.2145748987854251</v>
      </c>
      <c r="H65" s="121" t="s">
        <v>27112</v>
      </c>
      <c r="I65" s="3"/>
      <c r="J65" s="30">
        <v>1459</v>
      </c>
      <c r="K65" s="109">
        <v>42513</v>
      </c>
      <c r="L65" s="62" t="s">
        <v>26923</v>
      </c>
    </row>
    <row r="66" spans="1:12" ht="17.100000000000001" customHeight="1">
      <c r="A66" s="196">
        <v>63</v>
      </c>
      <c r="B66" s="196">
        <v>233</v>
      </c>
      <c r="C66" s="51" t="s">
        <v>27113</v>
      </c>
      <c r="D66" s="51" t="s">
        <v>27114</v>
      </c>
      <c r="E66" s="121" t="s">
        <v>22996</v>
      </c>
      <c r="F66" s="196">
        <v>4.3099999999999996</v>
      </c>
      <c r="G66" s="196">
        <v>1.7449392712550604</v>
      </c>
      <c r="H66" s="121" t="s">
        <v>27115</v>
      </c>
      <c r="I66" s="3" t="s">
        <v>26980</v>
      </c>
      <c r="J66" s="30">
        <v>11865</v>
      </c>
      <c r="K66" s="109">
        <v>42513</v>
      </c>
      <c r="L66" s="62" t="s">
        <v>26923</v>
      </c>
    </row>
    <row r="67" spans="1:12" ht="17.100000000000001" customHeight="1">
      <c r="A67" s="196">
        <v>64</v>
      </c>
      <c r="B67" s="196">
        <v>183</v>
      </c>
      <c r="C67" s="51" t="s">
        <v>27116</v>
      </c>
      <c r="D67" s="51" t="s">
        <v>27117</v>
      </c>
      <c r="E67" s="121" t="s">
        <v>25112</v>
      </c>
      <c r="F67" s="196">
        <v>0.64</v>
      </c>
      <c r="G67" s="196">
        <v>0.25910931174089069</v>
      </c>
      <c r="H67" s="121" t="s">
        <v>27118</v>
      </c>
      <c r="I67" s="3" t="s">
        <v>26935</v>
      </c>
      <c r="J67" s="30">
        <v>1762</v>
      </c>
      <c r="K67" s="109">
        <v>42513</v>
      </c>
      <c r="L67" s="62" t="s">
        <v>26923</v>
      </c>
    </row>
    <row r="68" spans="1:12" ht="17.100000000000001" customHeight="1">
      <c r="A68" s="196">
        <v>65</v>
      </c>
      <c r="B68" s="196">
        <v>46</v>
      </c>
      <c r="C68" s="51" t="s">
        <v>26993</v>
      </c>
      <c r="D68" s="51" t="s">
        <v>27119</v>
      </c>
      <c r="E68" s="121" t="s">
        <v>25112</v>
      </c>
      <c r="F68" s="196">
        <v>0.74</v>
      </c>
      <c r="G68" s="196">
        <v>0.29959514170040485</v>
      </c>
      <c r="H68" s="121" t="s">
        <v>27120</v>
      </c>
      <c r="I68" s="3" t="s">
        <v>27121</v>
      </c>
      <c r="J68" s="30">
        <v>2037</v>
      </c>
      <c r="K68" s="109">
        <v>42513</v>
      </c>
      <c r="L68" s="62" t="s">
        <v>26923</v>
      </c>
    </row>
    <row r="69" spans="1:12" ht="17.100000000000001" customHeight="1">
      <c r="A69" s="196">
        <v>66</v>
      </c>
      <c r="B69" s="196">
        <v>46</v>
      </c>
      <c r="C69" s="51" t="s">
        <v>26993</v>
      </c>
      <c r="D69" s="51" t="s">
        <v>27122</v>
      </c>
      <c r="E69" s="121" t="s">
        <v>25112</v>
      </c>
      <c r="F69" s="196">
        <v>0.37</v>
      </c>
      <c r="G69" s="196">
        <v>0.14979757085020243</v>
      </c>
      <c r="H69" s="121" t="s">
        <v>27123</v>
      </c>
      <c r="I69" s="3"/>
      <c r="J69" s="30">
        <v>1019</v>
      </c>
      <c r="K69" s="109">
        <v>42513</v>
      </c>
      <c r="L69" s="62" t="s">
        <v>26923</v>
      </c>
    </row>
    <row r="70" spans="1:12" ht="17.100000000000001" customHeight="1">
      <c r="A70" s="196">
        <v>67</v>
      </c>
      <c r="B70" s="196">
        <v>46</v>
      </c>
      <c r="C70" s="51" t="s">
        <v>26993</v>
      </c>
      <c r="D70" s="51" t="s">
        <v>27124</v>
      </c>
      <c r="E70" s="121" t="s">
        <v>25112</v>
      </c>
      <c r="F70" s="196">
        <v>0.37</v>
      </c>
      <c r="G70" s="196">
        <v>0.14979757085020243</v>
      </c>
      <c r="H70" s="121" t="s">
        <v>27125</v>
      </c>
      <c r="I70" s="3" t="s">
        <v>27126</v>
      </c>
      <c r="J70" s="30">
        <v>1019</v>
      </c>
      <c r="K70" s="109">
        <v>42513</v>
      </c>
      <c r="L70" s="62" t="s">
        <v>26923</v>
      </c>
    </row>
    <row r="71" spans="1:12" ht="17.100000000000001" customHeight="1">
      <c r="A71" s="196">
        <v>68</v>
      </c>
      <c r="B71" s="196">
        <v>73</v>
      </c>
      <c r="C71" s="51" t="s">
        <v>27127</v>
      </c>
      <c r="D71" s="51" t="s">
        <v>27128</v>
      </c>
      <c r="E71" s="121" t="s">
        <v>22996</v>
      </c>
      <c r="F71" s="196">
        <v>3.95</v>
      </c>
      <c r="G71" s="196">
        <v>1.5991902834008096</v>
      </c>
      <c r="H71" s="121" t="s">
        <v>27129</v>
      </c>
      <c r="I71" s="3"/>
      <c r="J71" s="30">
        <v>10874</v>
      </c>
      <c r="K71" s="109">
        <v>42513</v>
      </c>
      <c r="L71" s="62" t="s">
        <v>26923</v>
      </c>
    </row>
    <row r="72" spans="1:12" ht="17.100000000000001" customHeight="1">
      <c r="A72" s="196">
        <v>69</v>
      </c>
      <c r="B72" s="196">
        <v>19</v>
      </c>
      <c r="C72" s="51" t="s">
        <v>27031</v>
      </c>
      <c r="D72" s="51" t="s">
        <v>27130</v>
      </c>
      <c r="E72" s="121" t="s">
        <v>25112</v>
      </c>
      <c r="F72" s="196">
        <v>0.28999999999999998</v>
      </c>
      <c r="G72" s="196">
        <v>0.11740890688259108</v>
      </c>
      <c r="H72" s="121" t="s">
        <v>27131</v>
      </c>
      <c r="I72" s="3"/>
      <c r="J72" s="30">
        <v>798</v>
      </c>
      <c r="K72" s="109">
        <v>42513</v>
      </c>
      <c r="L72" s="62" t="s">
        <v>26923</v>
      </c>
    </row>
    <row r="73" spans="1:12" ht="17.100000000000001" customHeight="1">
      <c r="A73" s="196">
        <v>70</v>
      </c>
      <c r="B73" s="196">
        <v>19</v>
      </c>
      <c r="C73" s="51" t="s">
        <v>27031</v>
      </c>
      <c r="D73" s="51" t="s">
        <v>27132</v>
      </c>
      <c r="E73" s="121" t="s">
        <v>25112</v>
      </c>
      <c r="F73" s="196">
        <v>0.33</v>
      </c>
      <c r="G73" s="196">
        <v>0.13360323886639675</v>
      </c>
      <c r="H73" s="121" t="s">
        <v>27133</v>
      </c>
      <c r="I73" s="3"/>
      <c r="J73" s="30">
        <v>908</v>
      </c>
      <c r="K73" s="109">
        <v>42513</v>
      </c>
      <c r="L73" s="62" t="s">
        <v>26923</v>
      </c>
    </row>
    <row r="74" spans="1:12" ht="17.100000000000001" customHeight="1">
      <c r="A74" s="196">
        <v>71</v>
      </c>
      <c r="B74" s="196">
        <v>19</v>
      </c>
      <c r="C74" s="51" t="s">
        <v>27134</v>
      </c>
      <c r="D74" s="51" t="s">
        <v>27135</v>
      </c>
      <c r="E74" s="121" t="s">
        <v>25112</v>
      </c>
      <c r="F74" s="196">
        <v>2.06</v>
      </c>
      <c r="G74" s="196">
        <v>0.83400809716599189</v>
      </c>
      <c r="H74" s="121" t="s">
        <v>27136</v>
      </c>
      <c r="I74" s="3"/>
      <c r="J74" s="30">
        <v>5671</v>
      </c>
      <c r="K74" s="109">
        <v>42513</v>
      </c>
      <c r="L74" s="62" t="s">
        <v>26923</v>
      </c>
    </row>
    <row r="75" spans="1:12" ht="17.100000000000001" customHeight="1">
      <c r="A75" s="196">
        <v>72</v>
      </c>
      <c r="B75" s="196">
        <v>178</v>
      </c>
      <c r="C75" s="51" t="s">
        <v>27026</v>
      </c>
      <c r="D75" s="51" t="s">
        <v>27137</v>
      </c>
      <c r="E75" s="121" t="s">
        <v>25112</v>
      </c>
      <c r="F75" s="196">
        <v>0.54</v>
      </c>
      <c r="G75" s="196">
        <v>0.21862348178137653</v>
      </c>
      <c r="H75" s="121" t="s">
        <v>27138</v>
      </c>
      <c r="I75" s="3"/>
      <c r="J75" s="30">
        <v>1487</v>
      </c>
      <c r="K75" s="109">
        <v>42513</v>
      </c>
      <c r="L75" s="62" t="s">
        <v>26923</v>
      </c>
    </row>
    <row r="76" spans="1:12" ht="17.100000000000001" customHeight="1">
      <c r="A76" s="196">
        <v>73</v>
      </c>
      <c r="B76" s="196">
        <v>116</v>
      </c>
      <c r="C76" s="51" t="s">
        <v>27139</v>
      </c>
      <c r="D76" s="51" t="s">
        <v>27140</v>
      </c>
      <c r="E76" s="121" t="s">
        <v>25112</v>
      </c>
      <c r="F76" s="196">
        <v>0.76</v>
      </c>
      <c r="G76" s="196">
        <v>0.30769230769230765</v>
      </c>
      <c r="H76" s="121" t="s">
        <v>27141</v>
      </c>
      <c r="I76" s="3"/>
      <c r="J76" s="30">
        <v>2092</v>
      </c>
      <c r="K76" s="109">
        <v>42513</v>
      </c>
      <c r="L76" s="62" t="s">
        <v>26923</v>
      </c>
    </row>
    <row r="77" spans="1:12" ht="17.100000000000001" customHeight="1">
      <c r="A77" s="196">
        <v>74</v>
      </c>
      <c r="B77" s="196" t="s">
        <v>27142</v>
      </c>
      <c r="C77" s="51" t="s">
        <v>27143</v>
      </c>
      <c r="D77" s="51" t="s">
        <v>27144</v>
      </c>
      <c r="E77" s="121" t="s">
        <v>25112</v>
      </c>
      <c r="F77" s="196">
        <v>0.12</v>
      </c>
      <c r="G77" s="196">
        <v>4.8582995951416998E-2</v>
      </c>
      <c r="H77" s="121" t="s">
        <v>27145</v>
      </c>
      <c r="I77" s="3" t="s">
        <v>26935</v>
      </c>
      <c r="J77" s="30">
        <v>330</v>
      </c>
      <c r="K77" s="109">
        <v>42513</v>
      </c>
      <c r="L77" s="62" t="s">
        <v>26923</v>
      </c>
    </row>
    <row r="78" spans="1:12" ht="17.100000000000001" customHeight="1">
      <c r="A78" s="196">
        <v>75</v>
      </c>
      <c r="B78" s="196">
        <v>105</v>
      </c>
      <c r="C78" s="51" t="s">
        <v>27146</v>
      </c>
      <c r="D78" s="51" t="s">
        <v>27147</v>
      </c>
      <c r="E78" s="121" t="s">
        <v>25112</v>
      </c>
      <c r="F78" s="196">
        <v>0.56000000000000005</v>
      </c>
      <c r="G78" s="196">
        <v>0.22672064777327935</v>
      </c>
      <c r="H78" s="121" t="s">
        <v>27148</v>
      </c>
      <c r="I78" s="3"/>
      <c r="J78" s="30">
        <v>1542</v>
      </c>
      <c r="K78" s="109">
        <v>42513</v>
      </c>
      <c r="L78" s="62" t="s">
        <v>26923</v>
      </c>
    </row>
    <row r="79" spans="1:12" ht="17.100000000000001" customHeight="1">
      <c r="A79" s="196">
        <v>76</v>
      </c>
      <c r="B79" s="196" t="s">
        <v>27149</v>
      </c>
      <c r="C79" s="51" t="s">
        <v>27150</v>
      </c>
      <c r="D79" s="51" t="s">
        <v>27151</v>
      </c>
      <c r="E79" s="121" t="s">
        <v>25112</v>
      </c>
      <c r="F79" s="196">
        <v>1</v>
      </c>
      <c r="G79" s="196">
        <v>0.40485829959514169</v>
      </c>
      <c r="H79" s="121" t="s">
        <v>27152</v>
      </c>
      <c r="I79" s="3"/>
      <c r="J79" s="30">
        <v>2753</v>
      </c>
      <c r="K79" s="109">
        <v>42513</v>
      </c>
      <c r="L79" s="62" t="s">
        <v>26923</v>
      </c>
    </row>
    <row r="80" spans="1:12" ht="17.100000000000001" customHeight="1">
      <c r="A80" s="196">
        <v>77</v>
      </c>
      <c r="B80" s="196">
        <v>116</v>
      </c>
      <c r="C80" s="51" t="s">
        <v>27139</v>
      </c>
      <c r="D80" s="51" t="s">
        <v>27153</v>
      </c>
      <c r="E80" s="121" t="s">
        <v>25112</v>
      </c>
      <c r="F80" s="196">
        <v>0.48</v>
      </c>
      <c r="G80" s="196">
        <v>0.19433198380566799</v>
      </c>
      <c r="H80" s="121" t="s">
        <v>27154</v>
      </c>
      <c r="I80" s="3"/>
      <c r="J80" s="30">
        <v>1321</v>
      </c>
      <c r="K80" s="109">
        <v>42513</v>
      </c>
      <c r="L80" s="62" t="s">
        <v>26923</v>
      </c>
    </row>
    <row r="81" spans="1:12" ht="17.100000000000001" customHeight="1">
      <c r="A81" s="196">
        <v>78</v>
      </c>
      <c r="B81" s="196">
        <v>52</v>
      </c>
      <c r="C81" s="51" t="s">
        <v>27155</v>
      </c>
      <c r="D81" s="51" t="s">
        <v>27156</v>
      </c>
      <c r="E81" s="121" t="s">
        <v>25112</v>
      </c>
      <c r="F81" s="196">
        <v>1.17</v>
      </c>
      <c r="G81" s="196">
        <v>0.47368421052631571</v>
      </c>
      <c r="H81" s="121" t="s">
        <v>27157</v>
      </c>
      <c r="I81" s="3" t="s">
        <v>27158</v>
      </c>
      <c r="J81" s="30">
        <v>3221</v>
      </c>
      <c r="K81" s="109">
        <v>42513</v>
      </c>
      <c r="L81" s="62" t="s">
        <v>26923</v>
      </c>
    </row>
    <row r="82" spans="1:12" ht="17.100000000000001" customHeight="1">
      <c r="A82" s="196">
        <v>79</v>
      </c>
      <c r="B82" s="196">
        <v>53</v>
      </c>
      <c r="C82" s="51" t="s">
        <v>27159</v>
      </c>
      <c r="D82" s="51" t="s">
        <v>27160</v>
      </c>
      <c r="E82" s="121" t="s">
        <v>25112</v>
      </c>
      <c r="F82" s="196">
        <v>1.23</v>
      </c>
      <c r="G82" s="196">
        <v>0.49797570850202427</v>
      </c>
      <c r="H82" s="121" t="s">
        <v>27161</v>
      </c>
      <c r="I82" s="3"/>
      <c r="J82" s="30">
        <v>3386</v>
      </c>
      <c r="K82" s="109">
        <v>42513</v>
      </c>
      <c r="L82" s="62" t="s">
        <v>26923</v>
      </c>
    </row>
    <row r="83" spans="1:12" ht="17.100000000000001" customHeight="1">
      <c r="A83" s="196">
        <v>80</v>
      </c>
      <c r="B83" s="196">
        <v>96</v>
      </c>
      <c r="C83" s="51" t="s">
        <v>27162</v>
      </c>
      <c r="D83" s="51" t="s">
        <v>27163</v>
      </c>
      <c r="E83" s="121" t="s">
        <v>25112</v>
      </c>
      <c r="F83" s="196">
        <v>0.97</v>
      </c>
      <c r="G83" s="196">
        <v>0.39271255060728738</v>
      </c>
      <c r="H83" s="121" t="s">
        <v>27164</v>
      </c>
      <c r="I83" s="3"/>
      <c r="J83" s="30">
        <v>2670</v>
      </c>
      <c r="K83" s="109">
        <v>42513</v>
      </c>
      <c r="L83" s="62" t="s">
        <v>26923</v>
      </c>
    </row>
    <row r="84" spans="1:12" ht="17.100000000000001" customHeight="1">
      <c r="A84" s="196">
        <v>81</v>
      </c>
      <c r="B84" s="121" t="s">
        <v>27165</v>
      </c>
      <c r="C84" s="51" t="s">
        <v>27166</v>
      </c>
      <c r="D84" s="51" t="s">
        <v>27167</v>
      </c>
      <c r="E84" s="121" t="s">
        <v>25112</v>
      </c>
      <c r="F84" s="196">
        <v>1.4600000000000002</v>
      </c>
      <c r="G84" s="196">
        <v>0.59109311740890691</v>
      </c>
      <c r="H84" s="121" t="s">
        <v>27168</v>
      </c>
      <c r="I84" s="3" t="s">
        <v>27006</v>
      </c>
      <c r="J84" s="30">
        <v>4019</v>
      </c>
      <c r="K84" s="109">
        <v>42513</v>
      </c>
      <c r="L84" s="62" t="s">
        <v>26923</v>
      </c>
    </row>
    <row r="85" spans="1:12" ht="17.100000000000001" customHeight="1">
      <c r="A85" s="196">
        <v>82</v>
      </c>
      <c r="B85" s="121" t="s">
        <v>27169</v>
      </c>
      <c r="C85" s="51" t="s">
        <v>27170</v>
      </c>
      <c r="D85" s="51" t="s">
        <v>27171</v>
      </c>
      <c r="E85" s="121" t="s">
        <v>22996</v>
      </c>
      <c r="F85" s="196">
        <v>2.6399999999999997</v>
      </c>
      <c r="G85" s="196">
        <v>1.068825910931174</v>
      </c>
      <c r="H85" s="121" t="s">
        <v>27172</v>
      </c>
      <c r="I85" s="3" t="s">
        <v>27173</v>
      </c>
      <c r="J85" s="30">
        <v>7268</v>
      </c>
      <c r="K85" s="109">
        <v>42513</v>
      </c>
      <c r="L85" s="62" t="s">
        <v>26923</v>
      </c>
    </row>
    <row r="86" spans="1:12" ht="17.100000000000001" customHeight="1">
      <c r="A86" s="196">
        <v>83</v>
      </c>
      <c r="B86" s="196" t="s">
        <v>27174</v>
      </c>
      <c r="C86" s="198" t="s">
        <v>27175</v>
      </c>
      <c r="D86" s="51" t="s">
        <v>27176</v>
      </c>
      <c r="E86" s="121" t="s">
        <v>25112</v>
      </c>
      <c r="F86" s="196">
        <v>0.78</v>
      </c>
      <c r="G86" s="196">
        <v>0.31578947368421051</v>
      </c>
      <c r="H86" s="121" t="s">
        <v>27177</v>
      </c>
      <c r="I86" s="3" t="s">
        <v>27126</v>
      </c>
      <c r="J86" s="30">
        <v>2147</v>
      </c>
      <c r="K86" s="109">
        <v>42513</v>
      </c>
      <c r="L86" s="62" t="s">
        <v>26923</v>
      </c>
    </row>
    <row r="87" spans="1:12" ht="17.100000000000001" customHeight="1">
      <c r="A87" s="196">
        <v>84</v>
      </c>
      <c r="B87" s="196" t="s">
        <v>27178</v>
      </c>
      <c r="C87" s="198" t="s">
        <v>27179</v>
      </c>
      <c r="D87" s="51" t="s">
        <v>27180</v>
      </c>
      <c r="E87" s="121" t="s">
        <v>25112</v>
      </c>
      <c r="F87" s="196">
        <v>0.61</v>
      </c>
      <c r="G87" s="196">
        <v>0.24696356275303641</v>
      </c>
      <c r="H87" s="121" t="s">
        <v>27181</v>
      </c>
      <c r="I87" s="3"/>
      <c r="J87" s="30">
        <v>1679</v>
      </c>
      <c r="K87" s="109">
        <v>42513</v>
      </c>
      <c r="L87" s="62" t="s">
        <v>26923</v>
      </c>
    </row>
    <row r="88" spans="1:12" ht="17.100000000000001" customHeight="1">
      <c r="A88" s="196">
        <v>85</v>
      </c>
      <c r="B88" s="196" t="s">
        <v>27182</v>
      </c>
      <c r="C88" s="198" t="s">
        <v>27183</v>
      </c>
      <c r="D88" s="51" t="s">
        <v>27184</v>
      </c>
      <c r="E88" s="121" t="s">
        <v>25112</v>
      </c>
      <c r="F88" s="196">
        <v>1</v>
      </c>
      <c r="G88" s="196">
        <v>0.40485829959514169</v>
      </c>
      <c r="H88" s="121" t="s">
        <v>27185</v>
      </c>
      <c r="I88" s="3" t="s">
        <v>27121</v>
      </c>
      <c r="J88" s="30">
        <v>2753</v>
      </c>
      <c r="K88" s="109">
        <v>42513</v>
      </c>
      <c r="L88" s="62" t="s">
        <v>26923</v>
      </c>
    </row>
    <row r="89" spans="1:12" ht="17.100000000000001" customHeight="1">
      <c r="A89" s="196">
        <v>86</v>
      </c>
      <c r="B89" s="196">
        <v>219</v>
      </c>
      <c r="C89" s="198" t="s">
        <v>27186</v>
      </c>
      <c r="D89" s="51" t="s">
        <v>27187</v>
      </c>
      <c r="E89" s="121" t="s">
        <v>25112</v>
      </c>
      <c r="F89" s="196">
        <v>1.37</v>
      </c>
      <c r="G89" s="196">
        <v>0.55465587044534415</v>
      </c>
      <c r="H89" s="121" t="s">
        <v>27188</v>
      </c>
      <c r="I89" s="3" t="s">
        <v>26980</v>
      </c>
      <c r="J89" s="30">
        <v>3772</v>
      </c>
      <c r="K89" s="109">
        <v>42513</v>
      </c>
      <c r="L89" s="62" t="s">
        <v>26923</v>
      </c>
    </row>
    <row r="90" spans="1:12" ht="17.100000000000001" customHeight="1">
      <c r="A90" s="196">
        <v>87</v>
      </c>
      <c r="B90" s="121" t="s">
        <v>27189</v>
      </c>
      <c r="C90" s="51" t="s">
        <v>27190</v>
      </c>
      <c r="D90" s="51" t="s">
        <v>27191</v>
      </c>
      <c r="E90" s="121" t="s">
        <v>25112</v>
      </c>
      <c r="F90" s="196">
        <v>2.2799999999999998</v>
      </c>
      <c r="G90" s="196">
        <v>0.92307692307692291</v>
      </c>
      <c r="H90" s="121" t="s">
        <v>27192</v>
      </c>
      <c r="I90" s="3"/>
      <c r="J90" s="30">
        <v>6277</v>
      </c>
      <c r="K90" s="109">
        <v>42513</v>
      </c>
      <c r="L90" s="62" t="s">
        <v>26923</v>
      </c>
    </row>
    <row r="91" spans="1:12" ht="17.100000000000001" customHeight="1">
      <c r="A91" s="196">
        <v>88</v>
      </c>
      <c r="B91" s="196">
        <v>69</v>
      </c>
      <c r="C91" s="198" t="s">
        <v>27193</v>
      </c>
      <c r="D91" s="51" t="s">
        <v>27194</v>
      </c>
      <c r="E91" s="121" t="s">
        <v>25112</v>
      </c>
      <c r="F91" s="196">
        <v>0.25</v>
      </c>
      <c r="G91" s="196">
        <v>0.10121457489878542</v>
      </c>
      <c r="H91" s="121" t="s">
        <v>27195</v>
      </c>
      <c r="I91" s="3" t="s">
        <v>27006</v>
      </c>
      <c r="J91" s="30">
        <v>688</v>
      </c>
      <c r="K91" s="109">
        <v>42513</v>
      </c>
      <c r="L91" s="62" t="s">
        <v>26923</v>
      </c>
    </row>
    <row r="92" spans="1:12" ht="17.100000000000001" customHeight="1">
      <c r="A92" s="196">
        <v>89</v>
      </c>
      <c r="B92" s="196">
        <v>163</v>
      </c>
      <c r="C92" s="51" t="s">
        <v>27196</v>
      </c>
      <c r="D92" s="51" t="s">
        <v>27197</v>
      </c>
      <c r="E92" s="121" t="s">
        <v>25112</v>
      </c>
      <c r="F92" s="196">
        <v>0.15</v>
      </c>
      <c r="G92" s="196">
        <v>6.0728744939271245E-2</v>
      </c>
      <c r="H92" s="121" t="s">
        <v>27198</v>
      </c>
      <c r="I92" s="3" t="s">
        <v>26980</v>
      </c>
      <c r="J92" s="30">
        <v>413</v>
      </c>
      <c r="K92" s="109">
        <v>42513</v>
      </c>
      <c r="L92" s="62" t="s">
        <v>26923</v>
      </c>
    </row>
    <row r="93" spans="1:12" ht="17.100000000000001" customHeight="1">
      <c r="A93" s="196">
        <v>90</v>
      </c>
      <c r="B93" s="196">
        <v>163</v>
      </c>
      <c r="C93" s="51" t="s">
        <v>27196</v>
      </c>
      <c r="D93" s="51" t="s">
        <v>27199</v>
      </c>
      <c r="E93" s="121" t="s">
        <v>25112</v>
      </c>
      <c r="F93" s="196">
        <v>0.15</v>
      </c>
      <c r="G93" s="196">
        <v>6.0728744939271245E-2</v>
      </c>
      <c r="H93" s="121" t="s">
        <v>27200</v>
      </c>
      <c r="I93" s="3" t="s">
        <v>26980</v>
      </c>
      <c r="J93" s="30">
        <v>413</v>
      </c>
      <c r="K93" s="109">
        <v>42513</v>
      </c>
      <c r="L93" s="62" t="s">
        <v>26923</v>
      </c>
    </row>
    <row r="94" spans="1:12" ht="17.100000000000001" customHeight="1">
      <c r="A94" s="196">
        <v>91</v>
      </c>
      <c r="B94" s="196">
        <v>24</v>
      </c>
      <c r="C94" s="51" t="s">
        <v>27196</v>
      </c>
      <c r="D94" s="198" t="s">
        <v>27201</v>
      </c>
      <c r="E94" s="121" t="s">
        <v>25112</v>
      </c>
      <c r="F94" s="196">
        <v>0.88</v>
      </c>
      <c r="G94" s="196">
        <v>0.35627530364372467</v>
      </c>
      <c r="H94" s="121" t="s">
        <v>27202</v>
      </c>
      <c r="I94" s="3" t="s">
        <v>27006</v>
      </c>
      <c r="J94" s="30">
        <v>2423</v>
      </c>
      <c r="K94" s="109">
        <v>42513</v>
      </c>
      <c r="L94" s="62" t="s">
        <v>26923</v>
      </c>
    </row>
    <row r="95" spans="1:12" ht="17.100000000000001" customHeight="1">
      <c r="A95" s="196">
        <v>92</v>
      </c>
      <c r="B95" s="121" t="s">
        <v>27203</v>
      </c>
      <c r="C95" s="51" t="s">
        <v>27204</v>
      </c>
      <c r="D95" s="51" t="s">
        <v>27205</v>
      </c>
      <c r="E95" s="121" t="s">
        <v>22996</v>
      </c>
      <c r="F95" s="196">
        <v>2.56</v>
      </c>
      <c r="G95" s="196">
        <v>1.0364372469635628</v>
      </c>
      <c r="H95" s="121" t="s">
        <v>27206</v>
      </c>
      <c r="I95" s="3" t="s">
        <v>27158</v>
      </c>
      <c r="J95" s="30">
        <v>7048</v>
      </c>
      <c r="K95" s="109">
        <v>42513</v>
      </c>
      <c r="L95" s="62" t="s">
        <v>26923</v>
      </c>
    </row>
    <row r="96" spans="1:12" ht="17.100000000000001" customHeight="1">
      <c r="A96" s="196">
        <v>93</v>
      </c>
      <c r="B96" s="196">
        <v>213</v>
      </c>
      <c r="C96" s="198" t="s">
        <v>27049</v>
      </c>
      <c r="D96" s="198" t="s">
        <v>27207</v>
      </c>
      <c r="E96" s="121" t="s">
        <v>25112</v>
      </c>
      <c r="F96" s="196">
        <v>0.57999999999999996</v>
      </c>
      <c r="G96" s="196">
        <v>0.23481781376518215</v>
      </c>
      <c r="H96" s="121" t="s">
        <v>27208</v>
      </c>
      <c r="I96" s="3"/>
      <c r="J96" s="30">
        <v>1597</v>
      </c>
      <c r="K96" s="109">
        <v>42513</v>
      </c>
      <c r="L96" s="62" t="s">
        <v>26923</v>
      </c>
    </row>
    <row r="97" spans="1:12" ht="17.100000000000001" customHeight="1">
      <c r="A97" s="196">
        <v>94</v>
      </c>
      <c r="B97" s="196" t="s">
        <v>27209</v>
      </c>
      <c r="C97" s="198" t="s">
        <v>27210</v>
      </c>
      <c r="D97" s="51" t="s">
        <v>27211</v>
      </c>
      <c r="E97" s="121" t="s">
        <v>25112</v>
      </c>
      <c r="F97" s="196">
        <v>0.56999999999999995</v>
      </c>
      <c r="G97" s="196">
        <v>0.23076923076923073</v>
      </c>
      <c r="H97" s="121" t="s">
        <v>27212</v>
      </c>
      <c r="I97" s="3" t="s">
        <v>26935</v>
      </c>
      <c r="J97" s="30">
        <v>1569</v>
      </c>
      <c r="K97" s="109">
        <v>42513</v>
      </c>
      <c r="L97" s="62" t="s">
        <v>26923</v>
      </c>
    </row>
    <row r="98" spans="1:12" ht="17.100000000000001" customHeight="1">
      <c r="A98" s="196">
        <v>95</v>
      </c>
      <c r="B98" s="196" t="s">
        <v>27213</v>
      </c>
      <c r="C98" s="198" t="s">
        <v>27214</v>
      </c>
      <c r="D98" s="51" t="s">
        <v>27215</v>
      </c>
      <c r="E98" s="121" t="s">
        <v>25112</v>
      </c>
      <c r="F98" s="196">
        <v>1.97</v>
      </c>
      <c r="G98" s="196">
        <v>0.79757085020242913</v>
      </c>
      <c r="H98" s="121" t="s">
        <v>27216</v>
      </c>
      <c r="I98" s="3" t="s">
        <v>26935</v>
      </c>
      <c r="J98" s="30">
        <v>5423</v>
      </c>
      <c r="K98" s="109">
        <v>42513</v>
      </c>
      <c r="L98" s="62" t="s">
        <v>26923</v>
      </c>
    </row>
    <row r="99" spans="1:12" ht="17.100000000000001" customHeight="1">
      <c r="A99" s="196">
        <v>96</v>
      </c>
      <c r="B99" s="121" t="s">
        <v>27217</v>
      </c>
      <c r="C99" s="51" t="s">
        <v>27218</v>
      </c>
      <c r="D99" s="51" t="s">
        <v>27219</v>
      </c>
      <c r="E99" s="121" t="s">
        <v>22996</v>
      </c>
      <c r="F99" s="196">
        <v>2.48</v>
      </c>
      <c r="G99" s="196">
        <v>1.0040485829959513</v>
      </c>
      <c r="H99" s="121" t="s">
        <v>27220</v>
      </c>
      <c r="I99" s="3"/>
      <c r="J99" s="30">
        <v>6827</v>
      </c>
      <c r="K99" s="109">
        <v>42513</v>
      </c>
      <c r="L99" s="62" t="s">
        <v>26923</v>
      </c>
    </row>
    <row r="100" spans="1:12" ht="17.100000000000001" customHeight="1">
      <c r="A100" s="196">
        <v>97</v>
      </c>
      <c r="B100" s="196" t="s">
        <v>27221</v>
      </c>
      <c r="C100" s="51" t="s">
        <v>27222</v>
      </c>
      <c r="D100" s="51" t="s">
        <v>27223</v>
      </c>
      <c r="E100" s="121" t="s">
        <v>25112</v>
      </c>
      <c r="F100" s="196">
        <v>1.56</v>
      </c>
      <c r="G100" s="196">
        <v>0.63157894736842102</v>
      </c>
      <c r="H100" s="121" t="s">
        <v>27224</v>
      </c>
      <c r="I100" s="3" t="s">
        <v>26958</v>
      </c>
      <c r="J100" s="30">
        <v>4295</v>
      </c>
      <c r="K100" s="109">
        <v>42513</v>
      </c>
      <c r="L100" s="62" t="s">
        <v>26923</v>
      </c>
    </row>
    <row r="101" spans="1:12" ht="17.100000000000001" customHeight="1">
      <c r="A101" s="196">
        <v>98</v>
      </c>
      <c r="B101" s="196">
        <v>104</v>
      </c>
      <c r="C101" s="51" t="s">
        <v>27225</v>
      </c>
      <c r="D101" s="51" t="s">
        <v>27226</v>
      </c>
      <c r="E101" s="121" t="s">
        <v>25112</v>
      </c>
      <c r="F101" s="196">
        <v>1.74</v>
      </c>
      <c r="G101" s="196">
        <v>0.70445344129554655</v>
      </c>
      <c r="H101" s="121" t="s">
        <v>27227</v>
      </c>
      <c r="I101" s="3" t="s">
        <v>27228</v>
      </c>
      <c r="J101" s="30">
        <v>4790</v>
      </c>
      <c r="K101" s="109">
        <v>42513</v>
      </c>
      <c r="L101" s="62" t="s">
        <v>26923</v>
      </c>
    </row>
    <row r="102" spans="1:12" ht="17.100000000000001" customHeight="1">
      <c r="A102" s="196">
        <v>99</v>
      </c>
      <c r="B102" s="196" t="s">
        <v>27229</v>
      </c>
      <c r="C102" s="51" t="s">
        <v>27230</v>
      </c>
      <c r="D102" s="198" t="s">
        <v>27231</v>
      </c>
      <c r="E102" s="121" t="s">
        <v>25112</v>
      </c>
      <c r="F102" s="196">
        <v>1.04</v>
      </c>
      <c r="G102" s="196">
        <v>0.42105263157894735</v>
      </c>
      <c r="H102" s="121" t="s">
        <v>27232</v>
      </c>
      <c r="I102" s="3" t="s">
        <v>27158</v>
      </c>
      <c r="J102" s="30">
        <v>2863</v>
      </c>
      <c r="K102" s="109">
        <v>42513</v>
      </c>
      <c r="L102" s="62" t="s">
        <v>26923</v>
      </c>
    </row>
    <row r="103" spans="1:12" ht="17.100000000000001" customHeight="1">
      <c r="A103" s="196">
        <v>100</v>
      </c>
      <c r="B103" s="366" t="s">
        <v>27233</v>
      </c>
      <c r="C103" s="367" t="s">
        <v>27234</v>
      </c>
      <c r="D103" s="51" t="s">
        <v>27235</v>
      </c>
      <c r="E103" s="121" t="s">
        <v>3845</v>
      </c>
      <c r="F103" s="196">
        <v>0.78</v>
      </c>
      <c r="G103" s="196">
        <v>0.31578947368421051</v>
      </c>
      <c r="H103" s="368">
        <v>2147</v>
      </c>
      <c r="I103" s="121" t="s">
        <v>27236</v>
      </c>
      <c r="J103" s="164">
        <v>2147</v>
      </c>
      <c r="K103" s="109">
        <v>42513</v>
      </c>
      <c r="L103" s="62" t="s">
        <v>27237</v>
      </c>
    </row>
    <row r="104" spans="1:12" ht="17.100000000000001" customHeight="1">
      <c r="A104" s="196">
        <v>101</v>
      </c>
      <c r="B104" s="369" t="s">
        <v>27238</v>
      </c>
      <c r="C104" s="367" t="s">
        <v>27239</v>
      </c>
      <c r="D104" s="51" t="s">
        <v>27240</v>
      </c>
      <c r="E104" s="121" t="s">
        <v>3845</v>
      </c>
      <c r="F104" s="196">
        <v>0.41</v>
      </c>
      <c r="G104" s="196">
        <v>0.16599190283400808</v>
      </c>
      <c r="H104" s="368">
        <v>1129</v>
      </c>
      <c r="I104" s="121" t="s">
        <v>27241</v>
      </c>
      <c r="J104" s="164">
        <v>1129</v>
      </c>
      <c r="K104" s="109">
        <v>42513</v>
      </c>
      <c r="L104" s="62" t="s">
        <v>27237</v>
      </c>
    </row>
    <row r="105" spans="1:12" ht="17.100000000000001" customHeight="1">
      <c r="A105" s="196">
        <v>102</v>
      </c>
      <c r="B105" s="369">
        <v>92</v>
      </c>
      <c r="C105" s="367" t="s">
        <v>27242</v>
      </c>
      <c r="D105" s="51" t="s">
        <v>27243</v>
      </c>
      <c r="E105" s="121" t="s">
        <v>3845</v>
      </c>
      <c r="F105" s="196">
        <v>0.82</v>
      </c>
      <c r="G105" s="196">
        <v>0.33198380566801616</v>
      </c>
      <c r="H105" s="368">
        <v>2257</v>
      </c>
      <c r="I105" s="121" t="s">
        <v>27244</v>
      </c>
      <c r="J105" s="164">
        <v>2257</v>
      </c>
      <c r="K105" s="109">
        <v>42513</v>
      </c>
      <c r="L105" s="62" t="s">
        <v>27237</v>
      </c>
    </row>
    <row r="106" spans="1:12" ht="17.100000000000001" customHeight="1">
      <c r="A106" s="196">
        <v>103</v>
      </c>
      <c r="B106" s="369">
        <v>65</v>
      </c>
      <c r="C106" s="367" t="s">
        <v>27245</v>
      </c>
      <c r="D106" s="51" t="s">
        <v>27246</v>
      </c>
      <c r="E106" s="121" t="s">
        <v>3845</v>
      </c>
      <c r="F106" s="196">
        <v>0.2</v>
      </c>
      <c r="G106" s="196">
        <v>8.0971659919028341E-2</v>
      </c>
      <c r="H106" s="368">
        <v>551</v>
      </c>
      <c r="I106" s="121" t="s">
        <v>27247</v>
      </c>
      <c r="J106" s="164">
        <v>551</v>
      </c>
      <c r="K106" s="109">
        <v>42513</v>
      </c>
      <c r="L106" s="62" t="s">
        <v>27237</v>
      </c>
    </row>
    <row r="107" spans="1:12" ht="17.100000000000001" customHeight="1">
      <c r="A107" s="196">
        <v>104</v>
      </c>
      <c r="B107" s="369">
        <v>92</v>
      </c>
      <c r="C107" s="367" t="s">
        <v>27242</v>
      </c>
      <c r="D107" s="51" t="s">
        <v>27248</v>
      </c>
      <c r="E107" s="121" t="s">
        <v>3845</v>
      </c>
      <c r="F107" s="196">
        <v>0.82</v>
      </c>
      <c r="G107" s="196">
        <v>0.33198380566801616</v>
      </c>
      <c r="H107" s="368">
        <v>2257</v>
      </c>
      <c r="I107" s="121" t="s">
        <v>27249</v>
      </c>
      <c r="J107" s="164">
        <v>2257</v>
      </c>
      <c r="K107" s="109">
        <v>42513</v>
      </c>
      <c r="L107" s="62" t="s">
        <v>27237</v>
      </c>
    </row>
    <row r="108" spans="1:12" ht="17.100000000000001" customHeight="1">
      <c r="A108" s="196">
        <v>105</v>
      </c>
      <c r="B108" s="366" t="s">
        <v>27250</v>
      </c>
      <c r="C108" s="367" t="s">
        <v>27251</v>
      </c>
      <c r="D108" s="51" t="s">
        <v>27252</v>
      </c>
      <c r="E108" s="121" t="s">
        <v>3845</v>
      </c>
      <c r="F108" s="196">
        <v>0.83000000000000007</v>
      </c>
      <c r="G108" s="196">
        <v>0.33603238866396762</v>
      </c>
      <c r="H108" s="368">
        <v>2285</v>
      </c>
      <c r="I108" s="121" t="s">
        <v>27253</v>
      </c>
      <c r="J108" s="164">
        <v>2285</v>
      </c>
      <c r="K108" s="109">
        <v>42513</v>
      </c>
      <c r="L108" s="62" t="s">
        <v>27237</v>
      </c>
    </row>
    <row r="109" spans="1:12" ht="17.100000000000001" customHeight="1">
      <c r="A109" s="196">
        <v>106</v>
      </c>
      <c r="B109" s="369">
        <v>92</v>
      </c>
      <c r="C109" s="367" t="s">
        <v>27242</v>
      </c>
      <c r="D109" s="51" t="s">
        <v>27254</v>
      </c>
      <c r="E109" s="121" t="s">
        <v>3845</v>
      </c>
      <c r="F109" s="196">
        <v>0.83</v>
      </c>
      <c r="G109" s="196">
        <v>0.33603238866396756</v>
      </c>
      <c r="H109" s="368">
        <v>2285</v>
      </c>
      <c r="I109" s="121" t="s">
        <v>27255</v>
      </c>
      <c r="J109" s="164">
        <v>2285</v>
      </c>
      <c r="K109" s="109">
        <v>42513</v>
      </c>
      <c r="L109" s="62" t="s">
        <v>27237</v>
      </c>
    </row>
    <row r="110" spans="1:12" ht="17.100000000000001" customHeight="1">
      <c r="A110" s="196">
        <v>107</v>
      </c>
      <c r="B110" s="366" t="s">
        <v>27256</v>
      </c>
      <c r="C110" s="367" t="s">
        <v>27257</v>
      </c>
      <c r="D110" s="51" t="s">
        <v>27258</v>
      </c>
      <c r="E110" s="121" t="s">
        <v>3845</v>
      </c>
      <c r="F110" s="196">
        <v>0.56000000000000005</v>
      </c>
      <c r="G110" s="196">
        <v>0.22672064777327935</v>
      </c>
      <c r="H110" s="368">
        <v>1542</v>
      </c>
      <c r="I110" s="121" t="s">
        <v>27259</v>
      </c>
      <c r="J110" s="164">
        <v>1542</v>
      </c>
      <c r="K110" s="109">
        <v>42513</v>
      </c>
      <c r="L110" s="62" t="s">
        <v>27237</v>
      </c>
    </row>
    <row r="111" spans="1:12" ht="17.100000000000001" customHeight="1">
      <c r="A111" s="196">
        <v>108</v>
      </c>
      <c r="B111" s="369" t="s">
        <v>27260</v>
      </c>
      <c r="C111" s="370" t="s">
        <v>27261</v>
      </c>
      <c r="D111" s="32" t="s">
        <v>27262</v>
      </c>
      <c r="E111" s="121" t="s">
        <v>3845</v>
      </c>
      <c r="F111" s="48">
        <v>0.49</v>
      </c>
      <c r="G111" s="196">
        <v>0.19838056680161942</v>
      </c>
      <c r="H111" s="368">
        <v>1349</v>
      </c>
      <c r="I111" s="121" t="s">
        <v>27263</v>
      </c>
      <c r="J111" s="164">
        <v>1349</v>
      </c>
      <c r="K111" s="109">
        <v>42513</v>
      </c>
      <c r="L111" s="62" t="s">
        <v>27237</v>
      </c>
    </row>
    <row r="112" spans="1:12" ht="17.100000000000001" customHeight="1">
      <c r="A112" s="196">
        <v>109</v>
      </c>
      <c r="B112" s="369">
        <v>56</v>
      </c>
      <c r="C112" s="370" t="s">
        <v>27264</v>
      </c>
      <c r="D112" s="32" t="s">
        <v>27265</v>
      </c>
      <c r="E112" s="121" t="s">
        <v>3845</v>
      </c>
      <c r="F112" s="48">
        <v>0.28000000000000003</v>
      </c>
      <c r="G112" s="196">
        <v>0.11336032388663968</v>
      </c>
      <c r="H112" s="368">
        <v>771</v>
      </c>
      <c r="I112" s="29" t="s">
        <v>27266</v>
      </c>
      <c r="J112" s="85">
        <v>771</v>
      </c>
      <c r="K112" s="109">
        <v>42513</v>
      </c>
      <c r="L112" s="62" t="s">
        <v>27237</v>
      </c>
    </row>
    <row r="113" spans="1:12" ht="17.100000000000001" customHeight="1">
      <c r="A113" s="196">
        <v>110</v>
      </c>
      <c r="B113" s="371">
        <v>56</v>
      </c>
      <c r="C113" s="370" t="s">
        <v>27264</v>
      </c>
      <c r="D113" s="32" t="s">
        <v>27267</v>
      </c>
      <c r="E113" s="121" t="s">
        <v>3845</v>
      </c>
      <c r="F113" s="48">
        <v>0.28000000000000003</v>
      </c>
      <c r="G113" s="196">
        <v>0.11336032388663968</v>
      </c>
      <c r="H113" s="368">
        <v>771</v>
      </c>
      <c r="I113" s="29" t="s">
        <v>27268</v>
      </c>
      <c r="J113" s="85">
        <v>771</v>
      </c>
      <c r="K113" s="109">
        <v>42513</v>
      </c>
      <c r="L113" s="62" t="s">
        <v>27237</v>
      </c>
    </row>
    <row r="114" spans="1:12" ht="17.100000000000001" customHeight="1">
      <c r="A114" s="196">
        <v>111</v>
      </c>
      <c r="B114" s="369">
        <v>19</v>
      </c>
      <c r="C114" s="370" t="s">
        <v>27269</v>
      </c>
      <c r="D114" s="32" t="s">
        <v>27270</v>
      </c>
      <c r="E114" s="121" t="s">
        <v>3845</v>
      </c>
      <c r="F114" s="48">
        <v>0.6</v>
      </c>
      <c r="G114" s="196">
        <v>0.24291497975708498</v>
      </c>
      <c r="H114" s="368">
        <v>1652</v>
      </c>
      <c r="I114" s="121" t="s">
        <v>27271</v>
      </c>
      <c r="J114" s="164">
        <v>1652</v>
      </c>
      <c r="K114" s="109">
        <v>42513</v>
      </c>
      <c r="L114" s="62" t="s">
        <v>27237</v>
      </c>
    </row>
    <row r="115" spans="1:12" ht="17.100000000000001" customHeight="1">
      <c r="A115" s="196">
        <v>112</v>
      </c>
      <c r="B115" s="366" t="s">
        <v>27256</v>
      </c>
      <c r="C115" s="370" t="s">
        <v>27257</v>
      </c>
      <c r="D115" s="32" t="s">
        <v>27272</v>
      </c>
      <c r="E115" s="121" t="s">
        <v>3845</v>
      </c>
      <c r="F115" s="48">
        <v>0.55000000000000004</v>
      </c>
      <c r="G115" s="196">
        <v>0.22267206477732793</v>
      </c>
      <c r="H115" s="368">
        <v>1514</v>
      </c>
      <c r="I115" s="29" t="s">
        <v>27273</v>
      </c>
      <c r="J115" s="85">
        <v>1514</v>
      </c>
      <c r="K115" s="109">
        <v>42513</v>
      </c>
      <c r="L115" s="62" t="s">
        <v>27237</v>
      </c>
    </row>
    <row r="116" spans="1:12" ht="17.100000000000001" customHeight="1">
      <c r="A116" s="196">
        <v>113</v>
      </c>
      <c r="B116" s="369">
        <v>80</v>
      </c>
      <c r="C116" s="370" t="s">
        <v>27274</v>
      </c>
      <c r="D116" s="32" t="s">
        <v>27275</v>
      </c>
      <c r="E116" s="121" t="s">
        <v>3845</v>
      </c>
      <c r="F116" s="48">
        <v>0.9</v>
      </c>
      <c r="G116" s="196">
        <v>0.36437246963562753</v>
      </c>
      <c r="H116" s="368">
        <v>2478</v>
      </c>
      <c r="I116" s="29" t="s">
        <v>27276</v>
      </c>
      <c r="J116" s="85">
        <v>2478</v>
      </c>
      <c r="K116" s="109">
        <v>42513</v>
      </c>
      <c r="L116" s="62" t="s">
        <v>27237</v>
      </c>
    </row>
    <row r="117" spans="1:12" ht="17.100000000000001" customHeight="1">
      <c r="A117" s="196">
        <v>114</v>
      </c>
      <c r="B117" s="369">
        <v>100</v>
      </c>
      <c r="C117" s="370" t="s">
        <v>27277</v>
      </c>
      <c r="D117" s="32" t="s">
        <v>27278</v>
      </c>
      <c r="E117" s="121" t="s">
        <v>3845</v>
      </c>
      <c r="F117" s="48">
        <v>0.71</v>
      </c>
      <c r="G117" s="196">
        <v>0.28744939271255054</v>
      </c>
      <c r="H117" s="368">
        <v>1955</v>
      </c>
      <c r="I117" s="29" t="s">
        <v>27279</v>
      </c>
      <c r="J117" s="85">
        <v>1955</v>
      </c>
      <c r="K117" s="109">
        <v>42513</v>
      </c>
      <c r="L117" s="62" t="s">
        <v>27237</v>
      </c>
    </row>
    <row r="118" spans="1:12" ht="17.100000000000001" customHeight="1">
      <c r="A118" s="196">
        <v>115</v>
      </c>
      <c r="B118" s="371">
        <v>100</v>
      </c>
      <c r="C118" s="370" t="s">
        <v>27277</v>
      </c>
      <c r="D118" s="32" t="s">
        <v>27280</v>
      </c>
      <c r="E118" s="121" t="s">
        <v>3845</v>
      </c>
      <c r="F118" s="48">
        <v>0.69</v>
      </c>
      <c r="G118" s="196">
        <v>0.27935222672064774</v>
      </c>
      <c r="H118" s="368">
        <v>1900</v>
      </c>
      <c r="I118" s="29" t="s">
        <v>27281</v>
      </c>
      <c r="J118" s="85">
        <v>1900</v>
      </c>
      <c r="K118" s="109">
        <v>42513</v>
      </c>
      <c r="L118" s="62" t="s">
        <v>27237</v>
      </c>
    </row>
    <row r="119" spans="1:12" ht="17.100000000000001" customHeight="1">
      <c r="A119" s="196">
        <v>116</v>
      </c>
      <c r="B119" s="371">
        <v>104</v>
      </c>
      <c r="C119" s="370" t="s">
        <v>27282</v>
      </c>
      <c r="D119" s="32" t="s">
        <v>27283</v>
      </c>
      <c r="E119" s="121" t="s">
        <v>3845</v>
      </c>
      <c r="F119" s="48">
        <v>0.34</v>
      </c>
      <c r="G119" s="196">
        <v>0.13765182186234817</v>
      </c>
      <c r="H119" s="368">
        <v>936</v>
      </c>
      <c r="I119" s="29" t="s">
        <v>27284</v>
      </c>
      <c r="J119" s="85">
        <v>936</v>
      </c>
      <c r="K119" s="109">
        <v>42513</v>
      </c>
      <c r="L119" s="62" t="s">
        <v>27237</v>
      </c>
    </row>
    <row r="120" spans="1:12" ht="17.100000000000001" customHeight="1">
      <c r="A120" s="196">
        <v>117</v>
      </c>
      <c r="B120" s="371">
        <v>65</v>
      </c>
      <c r="C120" s="370" t="s">
        <v>27285</v>
      </c>
      <c r="D120" s="32" t="s">
        <v>27286</v>
      </c>
      <c r="E120" s="121" t="s">
        <v>3845</v>
      </c>
      <c r="F120" s="48">
        <v>0.15</v>
      </c>
      <c r="G120" s="196">
        <v>6.0728744939271245E-2</v>
      </c>
      <c r="H120" s="368">
        <v>413</v>
      </c>
      <c r="I120" s="29" t="s">
        <v>27287</v>
      </c>
      <c r="J120" s="85">
        <v>413</v>
      </c>
      <c r="K120" s="109">
        <v>42513</v>
      </c>
      <c r="L120" s="62" t="s">
        <v>27237</v>
      </c>
    </row>
    <row r="121" spans="1:12" ht="17.100000000000001" customHeight="1">
      <c r="A121" s="196">
        <v>118</v>
      </c>
      <c r="B121" s="369">
        <v>64</v>
      </c>
      <c r="C121" s="370" t="s">
        <v>27288</v>
      </c>
      <c r="D121" s="32" t="s">
        <v>27289</v>
      </c>
      <c r="E121" s="121" t="s">
        <v>3845</v>
      </c>
      <c r="F121" s="48">
        <v>0.36</v>
      </c>
      <c r="G121" s="196">
        <v>0.145748987854251</v>
      </c>
      <c r="H121" s="368">
        <v>991</v>
      </c>
      <c r="I121" s="121" t="s">
        <v>27290</v>
      </c>
      <c r="J121" s="164">
        <v>991</v>
      </c>
      <c r="K121" s="109">
        <v>42513</v>
      </c>
      <c r="L121" s="62" t="s">
        <v>27237</v>
      </c>
    </row>
    <row r="122" spans="1:12" ht="17.100000000000001" customHeight="1">
      <c r="A122" s="196">
        <v>119</v>
      </c>
      <c r="B122" s="371" t="s">
        <v>27291</v>
      </c>
      <c r="C122" s="370" t="s">
        <v>27292</v>
      </c>
      <c r="D122" s="32" t="s">
        <v>27293</v>
      </c>
      <c r="E122" s="121" t="s">
        <v>3845</v>
      </c>
      <c r="F122" s="48">
        <v>0.45</v>
      </c>
      <c r="G122" s="196">
        <v>0.18218623481781376</v>
      </c>
      <c r="H122" s="368">
        <v>1239</v>
      </c>
      <c r="I122" s="121" t="s">
        <v>27294</v>
      </c>
      <c r="J122" s="164">
        <v>1239</v>
      </c>
      <c r="K122" s="109">
        <v>42513</v>
      </c>
      <c r="L122" s="62" t="s">
        <v>27237</v>
      </c>
    </row>
    <row r="123" spans="1:12" ht="17.100000000000001" customHeight="1">
      <c r="A123" s="196">
        <v>120</v>
      </c>
      <c r="B123" s="369" t="s">
        <v>27295</v>
      </c>
      <c r="C123" s="370" t="s">
        <v>27296</v>
      </c>
      <c r="D123" s="32" t="s">
        <v>27297</v>
      </c>
      <c r="E123" s="121" t="s">
        <v>3845</v>
      </c>
      <c r="F123" s="48">
        <v>0.6</v>
      </c>
      <c r="G123" s="196">
        <v>0.24291497975708498</v>
      </c>
      <c r="H123" s="368">
        <v>1652</v>
      </c>
      <c r="I123" s="29" t="s">
        <v>27298</v>
      </c>
      <c r="J123" s="85">
        <v>1652</v>
      </c>
      <c r="K123" s="109">
        <v>42513</v>
      </c>
      <c r="L123" s="62" t="s">
        <v>27237</v>
      </c>
    </row>
    <row r="124" spans="1:12" ht="17.100000000000001" customHeight="1">
      <c r="A124" s="196">
        <v>121</v>
      </c>
      <c r="B124" s="371" t="s">
        <v>27299</v>
      </c>
      <c r="C124" s="370" t="s">
        <v>27300</v>
      </c>
      <c r="D124" s="32" t="s">
        <v>27301</v>
      </c>
      <c r="E124" s="121" t="s">
        <v>3845</v>
      </c>
      <c r="F124" s="48">
        <v>0.26</v>
      </c>
      <c r="G124" s="196">
        <v>0.10526315789473684</v>
      </c>
      <c r="H124" s="368">
        <v>716</v>
      </c>
      <c r="I124" s="29" t="s">
        <v>27302</v>
      </c>
      <c r="J124" s="85">
        <v>716</v>
      </c>
      <c r="K124" s="109">
        <v>42513</v>
      </c>
      <c r="L124" s="62" t="s">
        <v>27237</v>
      </c>
    </row>
    <row r="125" spans="1:12" ht="17.100000000000001" customHeight="1">
      <c r="A125" s="196">
        <v>122</v>
      </c>
      <c r="B125" s="371" t="s">
        <v>27303</v>
      </c>
      <c r="C125" s="370" t="s">
        <v>27304</v>
      </c>
      <c r="D125" s="32" t="s">
        <v>27305</v>
      </c>
      <c r="E125" s="121" t="s">
        <v>3845</v>
      </c>
      <c r="F125" s="48">
        <v>0.21</v>
      </c>
      <c r="G125" s="196">
        <v>8.5020242914979741E-2</v>
      </c>
      <c r="H125" s="368">
        <v>578</v>
      </c>
      <c r="I125" s="29" t="s">
        <v>27306</v>
      </c>
      <c r="J125" s="85">
        <v>578</v>
      </c>
      <c r="K125" s="109">
        <v>42513</v>
      </c>
      <c r="L125" s="62" t="s">
        <v>27237</v>
      </c>
    </row>
    <row r="126" spans="1:12" ht="17.100000000000001" customHeight="1">
      <c r="A126" s="196">
        <v>123</v>
      </c>
      <c r="B126" s="369" t="s">
        <v>27307</v>
      </c>
      <c r="C126" s="370" t="s">
        <v>27308</v>
      </c>
      <c r="D126" s="32" t="s">
        <v>27309</v>
      </c>
      <c r="E126" s="121" t="s">
        <v>3845</v>
      </c>
      <c r="F126" s="48">
        <v>1.22</v>
      </c>
      <c r="G126" s="196">
        <v>0.49392712550607282</v>
      </c>
      <c r="H126" s="368">
        <v>3359</v>
      </c>
      <c r="I126" s="29" t="s">
        <v>27310</v>
      </c>
      <c r="J126" s="85">
        <v>3359</v>
      </c>
      <c r="K126" s="109">
        <v>42513</v>
      </c>
      <c r="L126" s="62" t="s">
        <v>27237</v>
      </c>
    </row>
    <row r="127" spans="1:12" ht="17.100000000000001" customHeight="1">
      <c r="A127" s="196">
        <v>124</v>
      </c>
      <c r="B127" s="371">
        <v>94</v>
      </c>
      <c r="C127" s="370" t="s">
        <v>27311</v>
      </c>
      <c r="D127" s="32" t="s">
        <v>27312</v>
      </c>
      <c r="E127" s="121" t="s">
        <v>3845</v>
      </c>
      <c r="F127" s="196">
        <v>1.39</v>
      </c>
      <c r="G127" s="196">
        <v>0.56275303643724683</v>
      </c>
      <c r="H127" s="368">
        <v>3827</v>
      </c>
      <c r="I127" s="29" t="s">
        <v>27313</v>
      </c>
      <c r="J127" s="85">
        <v>3827</v>
      </c>
      <c r="K127" s="109">
        <v>42513</v>
      </c>
      <c r="L127" s="62" t="s">
        <v>27237</v>
      </c>
    </row>
    <row r="128" spans="1:12" ht="17.100000000000001" customHeight="1">
      <c r="A128" s="196">
        <v>125</v>
      </c>
      <c r="B128" s="372" t="s">
        <v>27314</v>
      </c>
      <c r="C128" s="373" t="s">
        <v>27315</v>
      </c>
      <c r="D128" s="51" t="s">
        <v>27316</v>
      </c>
      <c r="E128" s="121" t="s">
        <v>3845</v>
      </c>
      <c r="F128" s="196">
        <v>0.96</v>
      </c>
      <c r="G128" s="196">
        <v>0.38866396761133598</v>
      </c>
      <c r="H128" s="368">
        <v>2643</v>
      </c>
      <c r="I128" s="121" t="s">
        <v>27317</v>
      </c>
      <c r="J128" s="164">
        <v>2643</v>
      </c>
      <c r="K128" s="109">
        <v>42513</v>
      </c>
      <c r="L128" s="62" t="s">
        <v>22540</v>
      </c>
    </row>
    <row r="129" spans="1:12" ht="17.100000000000001" customHeight="1">
      <c r="A129" s="196">
        <v>126</v>
      </c>
      <c r="B129" s="374">
        <v>27</v>
      </c>
      <c r="C129" s="373" t="s">
        <v>27318</v>
      </c>
      <c r="D129" s="51" t="s">
        <v>27319</v>
      </c>
      <c r="E129" s="121" t="s">
        <v>22996</v>
      </c>
      <c r="F129" s="196">
        <v>3.85</v>
      </c>
      <c r="G129" s="196">
        <v>1.5587044534412955</v>
      </c>
      <c r="H129" s="368">
        <v>10599</v>
      </c>
      <c r="I129" s="121" t="s">
        <v>27320</v>
      </c>
      <c r="J129" s="164">
        <v>10599</v>
      </c>
      <c r="K129" s="109">
        <v>42513</v>
      </c>
      <c r="L129" s="62" t="s">
        <v>22540</v>
      </c>
    </row>
    <row r="130" spans="1:12" ht="17.100000000000001" customHeight="1">
      <c r="A130" s="196">
        <v>127</v>
      </c>
      <c r="B130" s="372" t="s">
        <v>27321</v>
      </c>
      <c r="C130" s="373" t="s">
        <v>27322</v>
      </c>
      <c r="D130" s="51" t="s">
        <v>27323</v>
      </c>
      <c r="E130" s="121" t="s">
        <v>3845</v>
      </c>
      <c r="F130" s="196">
        <v>1.04</v>
      </c>
      <c r="G130" s="196">
        <v>0.42105263157894735</v>
      </c>
      <c r="H130" s="368">
        <v>2863</v>
      </c>
      <c r="I130" s="121" t="s">
        <v>27324</v>
      </c>
      <c r="J130" s="164">
        <v>2863</v>
      </c>
      <c r="K130" s="109">
        <v>42513</v>
      </c>
      <c r="L130" s="62" t="s">
        <v>22540</v>
      </c>
    </row>
    <row r="131" spans="1:12" ht="17.100000000000001" customHeight="1">
      <c r="A131" s="196">
        <v>128</v>
      </c>
      <c r="B131" s="374">
        <v>9</v>
      </c>
      <c r="C131" s="373" t="s">
        <v>27325</v>
      </c>
      <c r="D131" s="51" t="s">
        <v>27326</v>
      </c>
      <c r="E131" s="121" t="s">
        <v>3845</v>
      </c>
      <c r="F131" s="196">
        <v>0.2</v>
      </c>
      <c r="G131" s="196">
        <v>8.0971659919028341E-2</v>
      </c>
      <c r="H131" s="368">
        <v>551</v>
      </c>
      <c r="I131" s="121" t="s">
        <v>27327</v>
      </c>
      <c r="J131" s="164">
        <v>551</v>
      </c>
      <c r="K131" s="109">
        <v>42513</v>
      </c>
      <c r="L131" s="62" t="s">
        <v>22540</v>
      </c>
    </row>
    <row r="132" spans="1:12" ht="17.100000000000001" customHeight="1">
      <c r="A132" s="196">
        <v>129</v>
      </c>
      <c r="B132" s="374">
        <v>45</v>
      </c>
      <c r="C132" s="373" t="s">
        <v>27328</v>
      </c>
      <c r="D132" s="51" t="s">
        <v>27329</v>
      </c>
      <c r="E132" s="121" t="s">
        <v>22996</v>
      </c>
      <c r="F132" s="196">
        <v>3.58</v>
      </c>
      <c r="G132" s="196">
        <v>1.4493927125506072</v>
      </c>
      <c r="H132" s="368">
        <v>9856</v>
      </c>
      <c r="I132" s="121" t="s">
        <v>27330</v>
      </c>
      <c r="J132" s="164">
        <v>9856</v>
      </c>
      <c r="K132" s="109">
        <v>42513</v>
      </c>
      <c r="L132" s="62" t="s">
        <v>22540</v>
      </c>
    </row>
    <row r="133" spans="1:12" ht="17.100000000000001" customHeight="1">
      <c r="A133" s="196">
        <v>130</v>
      </c>
      <c r="B133" s="374" t="s">
        <v>27331</v>
      </c>
      <c r="C133" s="373" t="s">
        <v>27332</v>
      </c>
      <c r="D133" s="51" t="s">
        <v>27333</v>
      </c>
      <c r="E133" s="121" t="s">
        <v>3845</v>
      </c>
      <c r="F133" s="196">
        <v>1.1000000000000001</v>
      </c>
      <c r="G133" s="196">
        <v>0.44534412955465585</v>
      </c>
      <c r="H133" s="368">
        <v>3028</v>
      </c>
      <c r="I133" s="121" t="s">
        <v>27334</v>
      </c>
      <c r="J133" s="164">
        <v>3028</v>
      </c>
      <c r="K133" s="109">
        <v>42513</v>
      </c>
      <c r="L133" s="62" t="s">
        <v>22540</v>
      </c>
    </row>
    <row r="134" spans="1:12" ht="17.100000000000001" customHeight="1">
      <c r="A134" s="196">
        <v>131</v>
      </c>
      <c r="B134" s="372" t="s">
        <v>27335</v>
      </c>
      <c r="C134" s="373" t="s">
        <v>27336</v>
      </c>
      <c r="D134" s="51" t="s">
        <v>27337</v>
      </c>
      <c r="E134" s="121" t="s">
        <v>22996</v>
      </c>
      <c r="F134" s="196">
        <v>2.66</v>
      </c>
      <c r="G134" s="196">
        <v>1.0769230769230769</v>
      </c>
      <c r="H134" s="368">
        <v>7323</v>
      </c>
      <c r="I134" s="121" t="s">
        <v>27338</v>
      </c>
      <c r="J134" s="164">
        <v>7323</v>
      </c>
      <c r="K134" s="109">
        <v>42513</v>
      </c>
      <c r="L134" s="62" t="s">
        <v>22540</v>
      </c>
    </row>
    <row r="135" spans="1:12" ht="17.100000000000001" customHeight="1">
      <c r="A135" s="196">
        <v>132</v>
      </c>
      <c r="B135" s="372" t="s">
        <v>27339</v>
      </c>
      <c r="C135" s="370" t="s">
        <v>27340</v>
      </c>
      <c r="D135" s="32" t="s">
        <v>27341</v>
      </c>
      <c r="E135" s="121" t="s">
        <v>3845</v>
      </c>
      <c r="F135" s="48">
        <v>0.89999999999999991</v>
      </c>
      <c r="G135" s="196">
        <v>0.36437246963562747</v>
      </c>
      <c r="H135" s="368">
        <v>2478</v>
      </c>
      <c r="I135" s="29" t="s">
        <v>27342</v>
      </c>
      <c r="J135" s="85">
        <v>2478</v>
      </c>
      <c r="K135" s="109">
        <v>42513</v>
      </c>
      <c r="L135" s="62" t="s">
        <v>22540</v>
      </c>
    </row>
    <row r="136" spans="1:12" ht="17.100000000000001" customHeight="1">
      <c r="A136" s="196">
        <v>133</v>
      </c>
      <c r="B136" s="374">
        <v>6</v>
      </c>
      <c r="C136" s="370" t="s">
        <v>27343</v>
      </c>
      <c r="D136" s="32" t="s">
        <v>27344</v>
      </c>
      <c r="E136" s="121" t="s">
        <v>3845</v>
      </c>
      <c r="F136" s="48">
        <v>2.21</v>
      </c>
      <c r="G136" s="196">
        <v>0.89473684210526305</v>
      </c>
      <c r="H136" s="368">
        <v>6084</v>
      </c>
      <c r="I136" s="121" t="s">
        <v>27345</v>
      </c>
      <c r="J136" s="164">
        <v>6084</v>
      </c>
      <c r="K136" s="109">
        <v>42513</v>
      </c>
      <c r="L136" s="62" t="s">
        <v>22540</v>
      </c>
    </row>
    <row r="137" spans="1:12" ht="17.100000000000001" customHeight="1">
      <c r="A137" s="196">
        <v>134</v>
      </c>
      <c r="B137" s="374" t="s">
        <v>27331</v>
      </c>
      <c r="C137" s="370" t="s">
        <v>27332</v>
      </c>
      <c r="D137" s="32" t="s">
        <v>27346</v>
      </c>
      <c r="E137" s="121" t="s">
        <v>3845</v>
      </c>
      <c r="F137" s="48">
        <v>2.2000000000000002</v>
      </c>
      <c r="G137" s="196">
        <v>0.89068825910931171</v>
      </c>
      <c r="H137" s="368">
        <v>6057</v>
      </c>
      <c r="I137" s="29" t="s">
        <v>27347</v>
      </c>
      <c r="J137" s="85">
        <v>6057</v>
      </c>
      <c r="K137" s="109">
        <v>42513</v>
      </c>
      <c r="L137" s="62" t="s">
        <v>22540</v>
      </c>
    </row>
    <row r="138" spans="1:12" ht="17.100000000000001" customHeight="1">
      <c r="A138" s="196">
        <v>135</v>
      </c>
      <c r="B138" s="371" t="s">
        <v>27331</v>
      </c>
      <c r="C138" s="370" t="s">
        <v>27332</v>
      </c>
      <c r="D138" s="32" t="s">
        <v>27348</v>
      </c>
      <c r="E138" s="121" t="s">
        <v>3845</v>
      </c>
      <c r="F138" s="48">
        <v>2.25</v>
      </c>
      <c r="G138" s="196">
        <v>0.91093117408906876</v>
      </c>
      <c r="H138" s="368">
        <v>6194</v>
      </c>
      <c r="I138" s="29" t="s">
        <v>27349</v>
      </c>
      <c r="J138" s="85">
        <v>6194</v>
      </c>
      <c r="K138" s="109">
        <v>42513</v>
      </c>
      <c r="L138" s="62" t="s">
        <v>22540</v>
      </c>
    </row>
    <row r="139" spans="1:12" ht="17.100000000000001" customHeight="1">
      <c r="A139" s="196">
        <v>136</v>
      </c>
      <c r="B139" s="374" t="s">
        <v>27331</v>
      </c>
      <c r="C139" s="370" t="s">
        <v>27332</v>
      </c>
      <c r="D139" s="32" t="s">
        <v>27350</v>
      </c>
      <c r="E139" s="121" t="s">
        <v>3845</v>
      </c>
      <c r="F139" s="48">
        <v>2.2000000000000002</v>
      </c>
      <c r="G139" s="196">
        <v>0.89068825910931171</v>
      </c>
      <c r="H139" s="368">
        <v>6057</v>
      </c>
      <c r="I139" s="121" t="s">
        <v>27351</v>
      </c>
      <c r="J139" s="164">
        <v>6057</v>
      </c>
      <c r="K139" s="109">
        <v>42513</v>
      </c>
      <c r="L139" s="62" t="s">
        <v>22540</v>
      </c>
    </row>
    <row r="140" spans="1:12" ht="17.100000000000001" customHeight="1">
      <c r="A140" s="196">
        <v>137</v>
      </c>
      <c r="B140" s="374">
        <v>36</v>
      </c>
      <c r="C140" s="370" t="s">
        <v>27352</v>
      </c>
      <c r="D140" s="32" t="s">
        <v>27353</v>
      </c>
      <c r="E140" s="121" t="s">
        <v>3845</v>
      </c>
      <c r="F140" s="48">
        <v>1.6</v>
      </c>
      <c r="G140" s="196">
        <v>0.64777327935222673</v>
      </c>
      <c r="H140" s="368">
        <v>4405</v>
      </c>
      <c r="I140" s="29" t="s">
        <v>27354</v>
      </c>
      <c r="J140" s="85">
        <v>4405</v>
      </c>
      <c r="K140" s="109">
        <v>42513</v>
      </c>
      <c r="L140" s="62" t="s">
        <v>22540</v>
      </c>
    </row>
    <row r="141" spans="1:12" ht="17.100000000000001" customHeight="1">
      <c r="A141" s="196">
        <v>138</v>
      </c>
      <c r="B141" s="374">
        <v>20</v>
      </c>
      <c r="C141" s="370" t="s">
        <v>27355</v>
      </c>
      <c r="D141" s="32" t="s">
        <v>27356</v>
      </c>
      <c r="E141" s="121" t="s">
        <v>3845</v>
      </c>
      <c r="F141" s="48">
        <v>1.31</v>
      </c>
      <c r="G141" s="196">
        <v>0.53036437246963564</v>
      </c>
      <c r="H141" s="368">
        <v>3606</v>
      </c>
      <c r="I141" s="29" t="s">
        <v>27357</v>
      </c>
      <c r="J141" s="85">
        <v>3606</v>
      </c>
      <c r="K141" s="109">
        <v>42513</v>
      </c>
      <c r="L141" s="62" t="s">
        <v>22540</v>
      </c>
    </row>
    <row r="142" spans="1:12" ht="17.100000000000001" customHeight="1">
      <c r="A142" s="196">
        <v>139</v>
      </c>
      <c r="B142" s="374" t="s">
        <v>27358</v>
      </c>
      <c r="C142" s="370" t="s">
        <v>27359</v>
      </c>
      <c r="D142" s="32" t="s">
        <v>27360</v>
      </c>
      <c r="E142" s="121" t="s">
        <v>3845</v>
      </c>
      <c r="F142" s="48">
        <v>0.59</v>
      </c>
      <c r="G142" s="196">
        <v>0.23886639676113358</v>
      </c>
      <c r="H142" s="368">
        <v>1624</v>
      </c>
      <c r="I142" s="29" t="s">
        <v>27361</v>
      </c>
      <c r="J142" s="85">
        <v>1624</v>
      </c>
      <c r="K142" s="109">
        <v>42513</v>
      </c>
      <c r="L142" s="62" t="s">
        <v>22540</v>
      </c>
    </row>
    <row r="143" spans="1:12" ht="17.100000000000001" customHeight="1">
      <c r="A143" s="196">
        <v>140</v>
      </c>
      <c r="B143" s="371">
        <v>6</v>
      </c>
      <c r="C143" s="370" t="s">
        <v>27343</v>
      </c>
      <c r="D143" s="32" t="s">
        <v>27362</v>
      </c>
      <c r="E143" s="121" t="s">
        <v>3845</v>
      </c>
      <c r="F143" s="48">
        <v>1.1299999999999999</v>
      </c>
      <c r="G143" s="196">
        <v>0.45748987854251005</v>
      </c>
      <c r="H143" s="368">
        <v>3111</v>
      </c>
      <c r="I143" s="29" t="s">
        <v>27363</v>
      </c>
      <c r="J143" s="85">
        <v>3111</v>
      </c>
      <c r="K143" s="109">
        <v>42513</v>
      </c>
      <c r="L143" s="62" t="s">
        <v>22540</v>
      </c>
    </row>
    <row r="144" spans="1:12" ht="17.100000000000001" customHeight="1">
      <c r="A144" s="196">
        <v>141</v>
      </c>
      <c r="B144" s="371">
        <v>25</v>
      </c>
      <c r="C144" s="370" t="s">
        <v>27364</v>
      </c>
      <c r="D144" s="32" t="s">
        <v>27365</v>
      </c>
      <c r="E144" s="121" t="s">
        <v>3845</v>
      </c>
      <c r="F144" s="48">
        <v>2.1</v>
      </c>
      <c r="G144" s="196">
        <v>0.85020242914979749</v>
      </c>
      <c r="H144" s="368">
        <v>5781</v>
      </c>
      <c r="I144" s="29" t="s">
        <v>27366</v>
      </c>
      <c r="J144" s="85">
        <v>5781</v>
      </c>
      <c r="K144" s="109">
        <v>42513</v>
      </c>
      <c r="L144" s="62" t="s">
        <v>22540</v>
      </c>
    </row>
    <row r="145" spans="1:12" ht="17.100000000000001" customHeight="1">
      <c r="A145" s="196">
        <v>142</v>
      </c>
      <c r="B145" s="371">
        <v>25</v>
      </c>
      <c r="C145" s="370" t="s">
        <v>27367</v>
      </c>
      <c r="D145" s="32" t="s">
        <v>27368</v>
      </c>
      <c r="E145" s="121" t="s">
        <v>3845</v>
      </c>
      <c r="F145" s="48">
        <v>1.05</v>
      </c>
      <c r="G145" s="196">
        <v>0.42510121457489874</v>
      </c>
      <c r="H145" s="368">
        <v>2891</v>
      </c>
      <c r="I145" s="29" t="s">
        <v>27369</v>
      </c>
      <c r="J145" s="85">
        <v>2891</v>
      </c>
      <c r="K145" s="109">
        <v>42513</v>
      </c>
      <c r="L145" s="62" t="s">
        <v>22540</v>
      </c>
    </row>
    <row r="146" spans="1:12" ht="17.100000000000001" customHeight="1">
      <c r="A146" s="196">
        <v>143</v>
      </c>
      <c r="B146" s="374">
        <v>25</v>
      </c>
      <c r="C146" s="370" t="s">
        <v>27367</v>
      </c>
      <c r="D146" s="32" t="s">
        <v>27370</v>
      </c>
      <c r="E146" s="121" t="s">
        <v>3845</v>
      </c>
      <c r="F146" s="48">
        <v>2.1</v>
      </c>
      <c r="G146" s="196">
        <v>0.85020242914979749</v>
      </c>
      <c r="H146" s="368">
        <v>5781</v>
      </c>
      <c r="I146" s="121" t="s">
        <v>27371</v>
      </c>
      <c r="J146" s="164">
        <v>5781</v>
      </c>
      <c r="K146" s="109">
        <v>42513</v>
      </c>
      <c r="L146" s="62" t="s">
        <v>22540</v>
      </c>
    </row>
    <row r="147" spans="1:12" ht="17.100000000000001" customHeight="1">
      <c r="A147" s="196">
        <v>144</v>
      </c>
      <c r="B147" s="371">
        <v>25</v>
      </c>
      <c r="C147" s="370" t="s">
        <v>27364</v>
      </c>
      <c r="D147" s="32" t="s">
        <v>27372</v>
      </c>
      <c r="E147" s="121" t="s">
        <v>3845</v>
      </c>
      <c r="F147" s="48">
        <v>2.0699999999999998</v>
      </c>
      <c r="G147" s="196">
        <v>0.83805668016194323</v>
      </c>
      <c r="H147" s="368">
        <v>5699</v>
      </c>
      <c r="I147" s="121" t="s">
        <v>27373</v>
      </c>
      <c r="J147" s="164">
        <v>5699</v>
      </c>
      <c r="K147" s="109">
        <v>42513</v>
      </c>
      <c r="L147" s="62" t="s">
        <v>22540</v>
      </c>
    </row>
    <row r="148" spans="1:12" ht="17.100000000000001" customHeight="1">
      <c r="A148" s="196">
        <v>145</v>
      </c>
      <c r="B148" s="374">
        <v>25</v>
      </c>
      <c r="C148" s="370" t="s">
        <v>27374</v>
      </c>
      <c r="D148" s="32" t="s">
        <v>27375</v>
      </c>
      <c r="E148" s="121" t="s">
        <v>3845</v>
      </c>
      <c r="F148" s="48">
        <v>2.1</v>
      </c>
      <c r="G148" s="196">
        <v>0.85020242914979749</v>
      </c>
      <c r="H148" s="368">
        <v>5781</v>
      </c>
      <c r="I148" s="29" t="s">
        <v>27376</v>
      </c>
      <c r="J148" s="85">
        <v>5781</v>
      </c>
      <c r="K148" s="109">
        <v>42513</v>
      </c>
      <c r="L148" s="62" t="s">
        <v>22540</v>
      </c>
    </row>
    <row r="149" spans="1:12" ht="17.100000000000001" customHeight="1">
      <c r="A149" s="196">
        <v>146</v>
      </c>
      <c r="B149" s="371">
        <v>25</v>
      </c>
      <c r="C149" s="370" t="s">
        <v>27374</v>
      </c>
      <c r="D149" s="32" t="s">
        <v>27377</v>
      </c>
      <c r="E149" s="121" t="s">
        <v>3845</v>
      </c>
      <c r="F149" s="48">
        <v>1.5</v>
      </c>
      <c r="G149" s="196">
        <v>0.60728744939271251</v>
      </c>
      <c r="H149" s="368">
        <v>4130</v>
      </c>
      <c r="I149" s="29" t="s">
        <v>27378</v>
      </c>
      <c r="J149" s="85">
        <v>4130</v>
      </c>
      <c r="K149" s="109">
        <v>42513</v>
      </c>
      <c r="L149" s="62" t="s">
        <v>22540</v>
      </c>
    </row>
    <row r="150" spans="1:12" ht="17.100000000000001" customHeight="1">
      <c r="A150" s="196">
        <v>147</v>
      </c>
      <c r="B150" s="371">
        <v>25</v>
      </c>
      <c r="C150" s="370" t="s">
        <v>27374</v>
      </c>
      <c r="D150" s="32" t="s">
        <v>27379</v>
      </c>
      <c r="E150" s="121" t="s">
        <v>3845</v>
      </c>
      <c r="F150" s="48">
        <v>1.0900000000000001</v>
      </c>
      <c r="G150" s="196">
        <v>0.44129554655870445</v>
      </c>
      <c r="H150" s="368">
        <v>3001</v>
      </c>
      <c r="I150" s="29" t="s">
        <v>27380</v>
      </c>
      <c r="J150" s="85">
        <v>3001</v>
      </c>
      <c r="K150" s="109">
        <v>42513</v>
      </c>
      <c r="L150" s="62" t="s">
        <v>22540</v>
      </c>
    </row>
    <row r="151" spans="1:12" ht="17.100000000000001" customHeight="1">
      <c r="A151" s="196">
        <v>148</v>
      </c>
      <c r="B151" s="374">
        <v>40</v>
      </c>
      <c r="C151" s="370" t="s">
        <v>27381</v>
      </c>
      <c r="D151" s="32" t="s">
        <v>27382</v>
      </c>
      <c r="E151" s="121" t="s">
        <v>22996</v>
      </c>
      <c r="F151" s="48">
        <v>3.82</v>
      </c>
      <c r="G151" s="196">
        <v>1.546558704453441</v>
      </c>
      <c r="H151" s="368">
        <v>10516</v>
      </c>
      <c r="I151" s="29" t="s">
        <v>27383</v>
      </c>
      <c r="J151" s="85">
        <v>10516</v>
      </c>
      <c r="K151" s="109">
        <v>42513</v>
      </c>
      <c r="L151" s="62" t="s">
        <v>22540</v>
      </c>
    </row>
    <row r="152" spans="1:12" ht="17.100000000000001" customHeight="1">
      <c r="A152" s="196">
        <v>149</v>
      </c>
      <c r="B152" s="371">
        <v>15</v>
      </c>
      <c r="C152" s="370" t="s">
        <v>27384</v>
      </c>
      <c r="D152" s="32" t="s">
        <v>27385</v>
      </c>
      <c r="E152" s="121" t="s">
        <v>3845</v>
      </c>
      <c r="F152" s="196">
        <v>0.74</v>
      </c>
      <c r="G152" s="196">
        <v>0.29959514170040485</v>
      </c>
      <c r="H152" s="368">
        <v>2037</v>
      </c>
      <c r="I152" s="29" t="s">
        <v>27386</v>
      </c>
      <c r="J152" s="85">
        <v>2037</v>
      </c>
      <c r="K152" s="109">
        <v>42513</v>
      </c>
      <c r="L152" s="62" t="s">
        <v>22540</v>
      </c>
    </row>
    <row r="153" spans="1:12" ht="17.100000000000001" customHeight="1">
      <c r="A153" s="196">
        <v>150</v>
      </c>
      <c r="B153" s="371">
        <v>36</v>
      </c>
      <c r="C153" s="370" t="s">
        <v>27352</v>
      </c>
      <c r="D153" s="32" t="s">
        <v>27387</v>
      </c>
      <c r="E153" s="121" t="s">
        <v>3845</v>
      </c>
      <c r="F153" s="196">
        <v>0.3</v>
      </c>
      <c r="G153" s="196">
        <v>0.12145748987854249</v>
      </c>
      <c r="H153" s="368">
        <v>826</v>
      </c>
      <c r="I153" s="29" t="s">
        <v>27388</v>
      </c>
      <c r="J153" s="85">
        <v>826</v>
      </c>
      <c r="K153" s="109">
        <v>42513</v>
      </c>
      <c r="L153" s="62" t="s">
        <v>22540</v>
      </c>
    </row>
    <row r="154" spans="1:12" ht="17.100000000000001" customHeight="1">
      <c r="A154" s="196">
        <v>151</v>
      </c>
      <c r="B154" s="371">
        <v>24</v>
      </c>
      <c r="C154" s="370" t="s">
        <v>27389</v>
      </c>
      <c r="D154" s="32" t="s">
        <v>27390</v>
      </c>
      <c r="E154" s="121" t="s">
        <v>3845</v>
      </c>
      <c r="F154" s="196">
        <v>2.16</v>
      </c>
      <c r="G154" s="196">
        <v>0.87449392712550611</v>
      </c>
      <c r="H154" s="368">
        <v>5946</v>
      </c>
      <c r="I154" s="29" t="s">
        <v>27391</v>
      </c>
      <c r="J154" s="85">
        <v>5946</v>
      </c>
      <c r="K154" s="109">
        <v>42513</v>
      </c>
      <c r="L154" s="62" t="s">
        <v>22540</v>
      </c>
    </row>
    <row r="155" spans="1:12" ht="17.100000000000001" customHeight="1">
      <c r="A155" s="196">
        <v>152</v>
      </c>
      <c r="B155" s="371">
        <v>40</v>
      </c>
      <c r="C155" s="370" t="s">
        <v>27392</v>
      </c>
      <c r="D155" s="32" t="s">
        <v>27393</v>
      </c>
      <c r="E155" s="121" t="s">
        <v>3845</v>
      </c>
      <c r="F155" s="196">
        <v>1.91</v>
      </c>
      <c r="G155" s="196">
        <v>0.77327935222672051</v>
      </c>
      <c r="H155" s="368">
        <v>5258</v>
      </c>
      <c r="I155" s="29" t="s">
        <v>27394</v>
      </c>
      <c r="J155" s="85">
        <v>5258</v>
      </c>
      <c r="K155" s="109">
        <v>42513</v>
      </c>
      <c r="L155" s="62" t="s">
        <v>22540</v>
      </c>
    </row>
    <row r="156" spans="1:12" ht="17.100000000000001" customHeight="1">
      <c r="A156" s="196">
        <v>153</v>
      </c>
      <c r="B156" s="374">
        <v>6</v>
      </c>
      <c r="C156" s="370" t="s">
        <v>27343</v>
      </c>
      <c r="D156" s="32" t="s">
        <v>27395</v>
      </c>
      <c r="E156" s="121" t="s">
        <v>3845</v>
      </c>
      <c r="F156" s="196">
        <v>1.1299999999999999</v>
      </c>
      <c r="G156" s="196">
        <v>0.45748987854251005</v>
      </c>
      <c r="H156" s="368">
        <v>3111</v>
      </c>
      <c r="I156" s="121" t="s">
        <v>27396</v>
      </c>
      <c r="J156" s="164">
        <v>3111</v>
      </c>
      <c r="K156" s="109">
        <v>42513</v>
      </c>
      <c r="L156" s="62" t="s">
        <v>22540</v>
      </c>
    </row>
    <row r="157" spans="1:12" ht="17.100000000000001" customHeight="1">
      <c r="A157" s="196">
        <v>154</v>
      </c>
      <c r="B157" s="371">
        <v>27</v>
      </c>
      <c r="C157" s="370" t="s">
        <v>27318</v>
      </c>
      <c r="D157" s="32" t="s">
        <v>27397</v>
      </c>
      <c r="E157" s="121" t="s">
        <v>3845</v>
      </c>
      <c r="F157" s="196">
        <v>1.94</v>
      </c>
      <c r="G157" s="196">
        <v>0.78542510121457476</v>
      </c>
      <c r="H157" s="368">
        <v>5341</v>
      </c>
      <c r="I157" s="121" t="s">
        <v>27398</v>
      </c>
      <c r="J157" s="164">
        <v>5341</v>
      </c>
      <c r="K157" s="109">
        <v>42513</v>
      </c>
      <c r="L157" s="62" t="s">
        <v>22540</v>
      </c>
    </row>
    <row r="158" spans="1:12" ht="17.100000000000001" customHeight="1">
      <c r="A158" s="196">
        <v>155</v>
      </c>
      <c r="B158" s="374">
        <v>27</v>
      </c>
      <c r="C158" s="373" t="s">
        <v>27318</v>
      </c>
      <c r="D158" s="51" t="s">
        <v>27399</v>
      </c>
      <c r="E158" s="121" t="s">
        <v>3845</v>
      </c>
      <c r="F158" s="196">
        <v>1.78</v>
      </c>
      <c r="G158" s="196">
        <v>0.72064777327935214</v>
      </c>
      <c r="H158" s="368">
        <v>4900</v>
      </c>
      <c r="I158" s="121" t="s">
        <v>27400</v>
      </c>
      <c r="J158" s="164">
        <v>4900</v>
      </c>
      <c r="K158" s="109">
        <v>42513</v>
      </c>
      <c r="L158" s="62" t="s">
        <v>22540</v>
      </c>
    </row>
    <row r="159" spans="1:12" ht="17.100000000000001" customHeight="1">
      <c r="A159" s="196">
        <v>156</v>
      </c>
      <c r="B159" s="372" t="s">
        <v>27401</v>
      </c>
      <c r="C159" s="373" t="s">
        <v>27402</v>
      </c>
      <c r="D159" s="51" t="s">
        <v>27403</v>
      </c>
      <c r="E159" s="121" t="s">
        <v>22996</v>
      </c>
      <c r="F159" s="196">
        <v>5</v>
      </c>
      <c r="G159" s="196">
        <v>2.0242914979757085</v>
      </c>
      <c r="H159" s="368">
        <v>13600</v>
      </c>
      <c r="I159" s="121" t="s">
        <v>27404</v>
      </c>
      <c r="J159" s="164">
        <v>13600</v>
      </c>
      <c r="K159" s="109">
        <v>42513</v>
      </c>
      <c r="L159" s="62" t="s">
        <v>22540</v>
      </c>
    </row>
    <row r="160" spans="1:12" ht="17.100000000000001" customHeight="1">
      <c r="A160" s="196">
        <v>157</v>
      </c>
      <c r="B160" s="374">
        <v>12</v>
      </c>
      <c r="C160" s="373" t="s">
        <v>27405</v>
      </c>
      <c r="D160" s="51" t="s">
        <v>27406</v>
      </c>
      <c r="E160" s="121" t="s">
        <v>3845</v>
      </c>
      <c r="F160" s="196">
        <v>0.27</v>
      </c>
      <c r="G160" s="196">
        <v>0.10931174089068826</v>
      </c>
      <c r="H160" s="368">
        <v>743</v>
      </c>
      <c r="I160" s="121" t="s">
        <v>27407</v>
      </c>
      <c r="J160" s="164">
        <v>743</v>
      </c>
      <c r="K160" s="109">
        <v>42513</v>
      </c>
      <c r="L160" s="62" t="s">
        <v>22540</v>
      </c>
    </row>
    <row r="161" spans="1:12" ht="17.100000000000001" customHeight="1">
      <c r="A161" s="196">
        <v>158</v>
      </c>
      <c r="B161" s="374">
        <v>10</v>
      </c>
      <c r="C161" s="373" t="s">
        <v>27408</v>
      </c>
      <c r="D161" s="51" t="s">
        <v>27409</v>
      </c>
      <c r="E161" s="121" t="s">
        <v>3845</v>
      </c>
      <c r="F161" s="196">
        <v>1.91</v>
      </c>
      <c r="G161" s="196">
        <v>0.77327935222672051</v>
      </c>
      <c r="H161" s="368">
        <v>5258</v>
      </c>
      <c r="I161" s="121">
        <v>84002725690</v>
      </c>
      <c r="J161" s="164">
        <v>5258</v>
      </c>
      <c r="K161" s="109">
        <v>42513</v>
      </c>
      <c r="L161" s="62" t="s">
        <v>22540</v>
      </c>
    </row>
    <row r="162" spans="1:12" ht="17.100000000000001" customHeight="1">
      <c r="A162" s="196">
        <v>159</v>
      </c>
      <c r="B162" s="374" t="s">
        <v>27331</v>
      </c>
      <c r="C162" s="373" t="s">
        <v>27332</v>
      </c>
      <c r="D162" s="51" t="s">
        <v>27410</v>
      </c>
      <c r="E162" s="121" t="s">
        <v>22996</v>
      </c>
      <c r="F162" s="196">
        <v>4.3899999999999997</v>
      </c>
      <c r="G162" s="196">
        <v>1.7773279352226719</v>
      </c>
      <c r="H162" s="368">
        <v>12086</v>
      </c>
      <c r="I162" s="121" t="s">
        <v>27411</v>
      </c>
      <c r="J162" s="164">
        <v>12086</v>
      </c>
      <c r="K162" s="109">
        <v>42513</v>
      </c>
      <c r="L162" s="62" t="s">
        <v>22540</v>
      </c>
    </row>
    <row r="163" spans="1:12" ht="17.100000000000001" customHeight="1">
      <c r="A163" s="196">
        <v>160</v>
      </c>
      <c r="B163" s="372" t="s">
        <v>27412</v>
      </c>
      <c r="C163" s="373" t="s">
        <v>27413</v>
      </c>
      <c r="D163" s="51" t="s">
        <v>27413</v>
      </c>
      <c r="E163" s="121" t="s">
        <v>3845</v>
      </c>
      <c r="F163" s="196">
        <v>0.3</v>
      </c>
      <c r="G163" s="196">
        <v>0.12145748987854249</v>
      </c>
      <c r="H163" s="368">
        <v>826</v>
      </c>
      <c r="I163" s="121" t="s">
        <v>27414</v>
      </c>
      <c r="J163" s="164">
        <v>826</v>
      </c>
      <c r="K163" s="109">
        <v>42513</v>
      </c>
      <c r="L163" s="62" t="s">
        <v>22540</v>
      </c>
    </row>
    <row r="164" spans="1:12" ht="17.100000000000001" customHeight="1">
      <c r="A164" s="196">
        <v>161</v>
      </c>
      <c r="B164" s="374" t="s">
        <v>27331</v>
      </c>
      <c r="C164" s="373" t="s">
        <v>27332</v>
      </c>
      <c r="D164" s="51" t="s">
        <v>27415</v>
      </c>
      <c r="E164" s="121" t="s">
        <v>22996</v>
      </c>
      <c r="F164" s="196">
        <v>3.45</v>
      </c>
      <c r="G164" s="196">
        <v>1.3967611336032388</v>
      </c>
      <c r="H164" s="368">
        <v>9498</v>
      </c>
      <c r="I164" s="121" t="s">
        <v>27416</v>
      </c>
      <c r="J164" s="164">
        <v>9498</v>
      </c>
      <c r="K164" s="109">
        <v>42513</v>
      </c>
      <c r="L164" s="62" t="s">
        <v>22540</v>
      </c>
    </row>
    <row r="165" spans="1:12" ht="17.100000000000001" customHeight="1">
      <c r="A165" s="196">
        <v>162</v>
      </c>
      <c r="B165" s="374">
        <v>27</v>
      </c>
      <c r="C165" s="373" t="s">
        <v>27318</v>
      </c>
      <c r="D165" s="51" t="s">
        <v>27417</v>
      </c>
      <c r="E165" s="121" t="s">
        <v>22996</v>
      </c>
      <c r="F165" s="196">
        <v>3.85</v>
      </c>
      <c r="G165" s="196">
        <v>1.5587044534412955</v>
      </c>
      <c r="H165" s="368">
        <v>10599</v>
      </c>
      <c r="I165" s="121" t="s">
        <v>27418</v>
      </c>
      <c r="J165" s="164">
        <v>10599</v>
      </c>
      <c r="K165" s="109">
        <v>42513</v>
      </c>
      <c r="L165" s="62" t="s">
        <v>22540</v>
      </c>
    </row>
    <row r="166" spans="1:12" ht="17.100000000000001" customHeight="1">
      <c r="A166" s="196">
        <v>163</v>
      </c>
      <c r="B166" s="374" t="s">
        <v>27331</v>
      </c>
      <c r="C166" s="373" t="s">
        <v>27332</v>
      </c>
      <c r="D166" s="51" t="s">
        <v>27419</v>
      </c>
      <c r="E166" s="121" t="s">
        <v>22996</v>
      </c>
      <c r="F166" s="196">
        <v>4.99</v>
      </c>
      <c r="G166" s="196">
        <v>2.0202429149797569</v>
      </c>
      <c r="H166" s="368">
        <v>13600</v>
      </c>
      <c r="I166" s="121" t="s">
        <v>27420</v>
      </c>
      <c r="J166" s="164">
        <v>13600</v>
      </c>
      <c r="K166" s="109">
        <v>42513</v>
      </c>
      <c r="L166" s="62" t="s">
        <v>22540</v>
      </c>
    </row>
    <row r="167" spans="1:12" ht="17.100000000000001" customHeight="1">
      <c r="A167" s="196">
        <v>164</v>
      </c>
      <c r="B167" s="366">
        <v>142</v>
      </c>
      <c r="C167" s="367" t="s">
        <v>27421</v>
      </c>
      <c r="D167" s="51" t="s">
        <v>27422</v>
      </c>
      <c r="E167" s="121" t="s">
        <v>3845</v>
      </c>
      <c r="F167" s="196">
        <v>1.74</v>
      </c>
      <c r="G167" s="196">
        <v>0.70445344129554655</v>
      </c>
      <c r="H167" s="368">
        <v>4790</v>
      </c>
      <c r="I167" s="121" t="s">
        <v>27423</v>
      </c>
      <c r="J167" s="164">
        <v>4790</v>
      </c>
      <c r="K167" s="109">
        <v>42513</v>
      </c>
      <c r="L167" s="62" t="s">
        <v>4561</v>
      </c>
    </row>
    <row r="168" spans="1:12" ht="17.100000000000001" customHeight="1">
      <c r="A168" s="196">
        <v>165</v>
      </c>
      <c r="B168" s="369">
        <v>142</v>
      </c>
      <c r="C168" s="367" t="s">
        <v>27421</v>
      </c>
      <c r="D168" s="51" t="s">
        <v>27424</v>
      </c>
      <c r="E168" s="121" t="s">
        <v>3845</v>
      </c>
      <c r="F168" s="196">
        <v>1.05</v>
      </c>
      <c r="G168" s="196">
        <v>0.42510121457489874</v>
      </c>
      <c r="H168" s="368">
        <v>2891</v>
      </c>
      <c r="I168" s="121" t="s">
        <v>27425</v>
      </c>
      <c r="J168" s="164">
        <v>2891</v>
      </c>
      <c r="K168" s="109">
        <v>42513</v>
      </c>
      <c r="L168" s="62" t="s">
        <v>4561</v>
      </c>
    </row>
    <row r="169" spans="1:12" ht="17.100000000000001" customHeight="1">
      <c r="A169" s="196">
        <v>166</v>
      </c>
      <c r="B169" s="366" t="s">
        <v>27426</v>
      </c>
      <c r="C169" s="367" t="s">
        <v>27427</v>
      </c>
      <c r="D169" s="51" t="s">
        <v>27428</v>
      </c>
      <c r="E169" s="121" t="s">
        <v>3845</v>
      </c>
      <c r="F169" s="196">
        <v>2.06</v>
      </c>
      <c r="G169" s="196">
        <v>0.83400809716599189</v>
      </c>
      <c r="H169" s="368">
        <v>5671</v>
      </c>
      <c r="I169" s="121" t="s">
        <v>27429</v>
      </c>
      <c r="J169" s="164">
        <v>5671</v>
      </c>
      <c r="K169" s="109">
        <v>42513</v>
      </c>
      <c r="L169" s="62" t="s">
        <v>4561</v>
      </c>
    </row>
    <row r="170" spans="1:12" ht="17.100000000000001" customHeight="1">
      <c r="A170" s="196">
        <v>167</v>
      </c>
      <c r="B170" s="369">
        <v>142</v>
      </c>
      <c r="C170" s="367" t="s">
        <v>27430</v>
      </c>
      <c r="D170" s="51" t="s">
        <v>27431</v>
      </c>
      <c r="E170" s="121" t="s">
        <v>3845</v>
      </c>
      <c r="F170" s="196">
        <v>1.1000000000000001</v>
      </c>
      <c r="G170" s="196">
        <v>0.44534412955465585</v>
      </c>
      <c r="H170" s="368">
        <v>3028</v>
      </c>
      <c r="I170" s="121" t="s">
        <v>27432</v>
      </c>
      <c r="J170" s="164">
        <v>3028</v>
      </c>
      <c r="K170" s="109">
        <v>42513</v>
      </c>
      <c r="L170" s="62" t="s">
        <v>4561</v>
      </c>
    </row>
    <row r="171" spans="1:12" ht="17.100000000000001" customHeight="1">
      <c r="A171" s="196">
        <v>168</v>
      </c>
      <c r="B171" s="369">
        <v>142</v>
      </c>
      <c r="C171" s="367" t="s">
        <v>27433</v>
      </c>
      <c r="D171" s="51" t="s">
        <v>27434</v>
      </c>
      <c r="E171" s="121" t="s">
        <v>3845</v>
      </c>
      <c r="F171" s="196">
        <v>1.65</v>
      </c>
      <c r="G171" s="196">
        <v>0.66801619433198367</v>
      </c>
      <c r="H171" s="368">
        <v>4542</v>
      </c>
      <c r="I171" s="121" t="s">
        <v>27435</v>
      </c>
      <c r="J171" s="164">
        <v>4542</v>
      </c>
      <c r="K171" s="109">
        <v>42513</v>
      </c>
      <c r="L171" s="62" t="s">
        <v>4561</v>
      </c>
    </row>
    <row r="172" spans="1:12" ht="17.100000000000001" customHeight="1">
      <c r="A172" s="196">
        <v>169</v>
      </c>
      <c r="B172" s="366" t="s">
        <v>27436</v>
      </c>
      <c r="C172" s="367" t="s">
        <v>27437</v>
      </c>
      <c r="D172" s="51" t="s">
        <v>27438</v>
      </c>
      <c r="E172" s="121" t="s">
        <v>3845</v>
      </c>
      <c r="F172" s="196">
        <v>1.7200000000000002</v>
      </c>
      <c r="G172" s="196">
        <v>0.69635627530364375</v>
      </c>
      <c r="H172" s="368">
        <v>4735</v>
      </c>
      <c r="I172" s="121" t="s">
        <v>27439</v>
      </c>
      <c r="J172" s="164">
        <v>4735</v>
      </c>
      <c r="K172" s="109">
        <v>42513</v>
      </c>
      <c r="L172" s="62" t="s">
        <v>4561</v>
      </c>
    </row>
    <row r="173" spans="1:12" ht="17.100000000000001" customHeight="1">
      <c r="A173" s="196">
        <v>170</v>
      </c>
      <c r="B173" s="369">
        <v>14</v>
      </c>
      <c r="C173" s="367" t="s">
        <v>27440</v>
      </c>
      <c r="D173" s="51" t="s">
        <v>27441</v>
      </c>
      <c r="E173" s="121" t="s">
        <v>3845</v>
      </c>
      <c r="F173" s="196">
        <v>1.77</v>
      </c>
      <c r="G173" s="196">
        <v>0.7165991902834008</v>
      </c>
      <c r="H173" s="368">
        <v>4873</v>
      </c>
      <c r="I173" s="121" t="s">
        <v>27442</v>
      </c>
      <c r="J173" s="164">
        <v>4873</v>
      </c>
      <c r="K173" s="109">
        <v>42513</v>
      </c>
      <c r="L173" s="62" t="s">
        <v>4561</v>
      </c>
    </row>
    <row r="174" spans="1:12" ht="17.100000000000001" customHeight="1">
      <c r="A174" s="196">
        <v>171</v>
      </c>
      <c r="B174" s="369">
        <v>14</v>
      </c>
      <c r="C174" s="367" t="s">
        <v>27440</v>
      </c>
      <c r="D174" s="51" t="s">
        <v>27443</v>
      </c>
      <c r="E174" s="121" t="s">
        <v>3845</v>
      </c>
      <c r="F174" s="196">
        <v>1.67</v>
      </c>
      <c r="G174" s="196">
        <v>0.67611336032388658</v>
      </c>
      <c r="H174" s="368">
        <v>4598</v>
      </c>
      <c r="I174" s="121" t="s">
        <v>27444</v>
      </c>
      <c r="J174" s="164">
        <v>4598</v>
      </c>
      <c r="K174" s="109">
        <v>42513</v>
      </c>
      <c r="L174" s="62" t="s">
        <v>4561</v>
      </c>
    </row>
    <row r="175" spans="1:12" ht="17.100000000000001" customHeight="1">
      <c r="A175" s="196">
        <v>172</v>
      </c>
      <c r="B175" s="369">
        <v>64</v>
      </c>
      <c r="C175" s="370" t="s">
        <v>27445</v>
      </c>
      <c r="D175" s="32" t="s">
        <v>27446</v>
      </c>
      <c r="E175" s="121" t="s">
        <v>22996</v>
      </c>
      <c r="F175" s="48">
        <v>4.51</v>
      </c>
      <c r="G175" s="196">
        <v>1.8259109311740889</v>
      </c>
      <c r="H175" s="368">
        <v>12416</v>
      </c>
      <c r="I175" s="29" t="s">
        <v>27447</v>
      </c>
      <c r="J175" s="85">
        <v>12416</v>
      </c>
      <c r="K175" s="109">
        <v>42513</v>
      </c>
      <c r="L175" s="62" t="s">
        <v>4561</v>
      </c>
    </row>
    <row r="176" spans="1:12" ht="17.100000000000001" customHeight="1">
      <c r="A176" s="196">
        <v>173</v>
      </c>
      <c r="B176" s="371">
        <v>28</v>
      </c>
      <c r="C176" s="370" t="s">
        <v>27448</v>
      </c>
      <c r="D176" s="32" t="s">
        <v>27449</v>
      </c>
      <c r="E176" s="121" t="s">
        <v>3845</v>
      </c>
      <c r="F176" s="48">
        <v>1.0900000000000001</v>
      </c>
      <c r="G176" s="196">
        <v>0.44129554655870445</v>
      </c>
      <c r="H176" s="368">
        <v>3001</v>
      </c>
      <c r="I176" s="29" t="s">
        <v>27450</v>
      </c>
      <c r="J176" s="85">
        <v>3001</v>
      </c>
      <c r="K176" s="109">
        <v>42513</v>
      </c>
      <c r="L176" s="62" t="s">
        <v>4561</v>
      </c>
    </row>
    <row r="177" spans="1:12" ht="17.100000000000001" customHeight="1">
      <c r="A177" s="196">
        <v>174</v>
      </c>
      <c r="B177" s="369">
        <v>28</v>
      </c>
      <c r="C177" s="370" t="s">
        <v>27448</v>
      </c>
      <c r="D177" s="32" t="s">
        <v>27451</v>
      </c>
      <c r="E177" s="121" t="s">
        <v>3845</v>
      </c>
      <c r="F177" s="48">
        <v>1.1299999999999999</v>
      </c>
      <c r="G177" s="196">
        <v>0.45748987854251005</v>
      </c>
      <c r="H177" s="368">
        <v>3111</v>
      </c>
      <c r="I177" s="121" t="s">
        <v>27452</v>
      </c>
      <c r="J177" s="164">
        <v>3111</v>
      </c>
      <c r="K177" s="109">
        <v>42513</v>
      </c>
      <c r="L177" s="62" t="s">
        <v>4561</v>
      </c>
    </row>
    <row r="178" spans="1:12" ht="17.100000000000001" customHeight="1">
      <c r="A178" s="196">
        <v>175</v>
      </c>
      <c r="B178" s="369">
        <v>28</v>
      </c>
      <c r="C178" s="370" t="s">
        <v>27448</v>
      </c>
      <c r="D178" s="32" t="s">
        <v>27453</v>
      </c>
      <c r="E178" s="121" t="s">
        <v>3845</v>
      </c>
      <c r="F178" s="48">
        <v>1.06</v>
      </c>
      <c r="G178" s="196">
        <v>0.4291497975708502</v>
      </c>
      <c r="H178" s="368">
        <v>2918</v>
      </c>
      <c r="I178" s="29" t="s">
        <v>27454</v>
      </c>
      <c r="J178" s="164">
        <v>2918</v>
      </c>
      <c r="K178" s="109">
        <v>42513</v>
      </c>
      <c r="L178" s="62" t="s">
        <v>4561</v>
      </c>
    </row>
    <row r="179" spans="1:12" ht="17.100000000000001" customHeight="1">
      <c r="A179" s="196">
        <v>176</v>
      </c>
      <c r="B179" s="369">
        <v>30</v>
      </c>
      <c r="C179" s="370" t="s">
        <v>27455</v>
      </c>
      <c r="D179" s="32" t="s">
        <v>27456</v>
      </c>
      <c r="E179" s="121" t="s">
        <v>3845</v>
      </c>
      <c r="F179" s="48">
        <v>1.78</v>
      </c>
      <c r="G179" s="196">
        <v>0.72064777327935214</v>
      </c>
      <c r="H179" s="368">
        <v>4900</v>
      </c>
      <c r="I179" s="29" t="s">
        <v>27457</v>
      </c>
      <c r="J179" s="85">
        <v>4900</v>
      </c>
      <c r="K179" s="109">
        <v>42513</v>
      </c>
      <c r="L179" s="62" t="s">
        <v>4561</v>
      </c>
    </row>
    <row r="180" spans="1:12" ht="17.100000000000001" customHeight="1">
      <c r="A180" s="196">
        <v>177</v>
      </c>
      <c r="B180" s="369">
        <v>30</v>
      </c>
      <c r="C180" s="370" t="s">
        <v>27455</v>
      </c>
      <c r="D180" s="32" t="s">
        <v>27458</v>
      </c>
      <c r="E180" s="121" t="s">
        <v>3845</v>
      </c>
      <c r="F180" s="48">
        <v>1.79</v>
      </c>
      <c r="G180" s="196">
        <v>0.7246963562753036</v>
      </c>
      <c r="H180" s="368">
        <v>4928</v>
      </c>
      <c r="I180" s="29" t="s">
        <v>27459</v>
      </c>
      <c r="J180" s="85">
        <v>4928</v>
      </c>
      <c r="K180" s="109">
        <v>42513</v>
      </c>
      <c r="L180" s="62" t="s">
        <v>4561</v>
      </c>
    </row>
    <row r="181" spans="1:12" ht="17.100000000000001" customHeight="1">
      <c r="A181" s="196">
        <v>178</v>
      </c>
      <c r="B181" s="369">
        <v>54</v>
      </c>
      <c r="C181" s="370" t="s">
        <v>27460</v>
      </c>
      <c r="D181" s="32" t="s">
        <v>27461</v>
      </c>
      <c r="E181" s="121" t="s">
        <v>3845</v>
      </c>
      <c r="F181" s="48">
        <v>0.9</v>
      </c>
      <c r="G181" s="196">
        <v>0.36437246963562753</v>
      </c>
      <c r="H181" s="368">
        <v>2478</v>
      </c>
      <c r="I181" s="29" t="s">
        <v>27462</v>
      </c>
      <c r="J181" s="85">
        <v>2478</v>
      </c>
      <c r="K181" s="109">
        <v>42513</v>
      </c>
      <c r="L181" s="62" t="s">
        <v>4561</v>
      </c>
    </row>
    <row r="182" spans="1:12" ht="17.100000000000001" customHeight="1">
      <c r="A182" s="196">
        <v>179</v>
      </c>
      <c r="B182" s="371">
        <v>54</v>
      </c>
      <c r="C182" s="370" t="s">
        <v>27460</v>
      </c>
      <c r="D182" s="32" t="s">
        <v>27463</v>
      </c>
      <c r="E182" s="121" t="s">
        <v>3845</v>
      </c>
      <c r="F182" s="48">
        <v>1.8900000000000001</v>
      </c>
      <c r="G182" s="196">
        <v>0.76518218623481782</v>
      </c>
      <c r="H182" s="368">
        <v>5203</v>
      </c>
      <c r="I182" s="29" t="s">
        <v>27464</v>
      </c>
      <c r="J182" s="85">
        <v>5203</v>
      </c>
      <c r="K182" s="109">
        <v>42513</v>
      </c>
      <c r="L182" s="62" t="s">
        <v>4561</v>
      </c>
    </row>
    <row r="183" spans="1:12" ht="17.100000000000001" customHeight="1">
      <c r="A183" s="196">
        <v>180</v>
      </c>
      <c r="B183" s="371">
        <v>143</v>
      </c>
      <c r="C183" s="370" t="s">
        <v>27465</v>
      </c>
      <c r="D183" s="32" t="s">
        <v>27466</v>
      </c>
      <c r="E183" s="121" t="s">
        <v>22996</v>
      </c>
      <c r="F183" s="48">
        <v>3.16</v>
      </c>
      <c r="G183" s="196">
        <v>1.2793522267206476</v>
      </c>
      <c r="H183" s="368">
        <v>8699</v>
      </c>
      <c r="I183" s="29" t="s">
        <v>27467</v>
      </c>
      <c r="J183" s="85">
        <v>8699</v>
      </c>
      <c r="K183" s="109">
        <v>42513</v>
      </c>
      <c r="L183" s="62" t="s">
        <v>4561</v>
      </c>
    </row>
    <row r="184" spans="1:12" ht="17.100000000000001" customHeight="1">
      <c r="A184" s="196">
        <v>181</v>
      </c>
      <c r="B184" s="369">
        <v>12</v>
      </c>
      <c r="C184" s="370" t="s">
        <v>27468</v>
      </c>
      <c r="D184" s="32" t="s">
        <v>27469</v>
      </c>
      <c r="E184" s="121" t="s">
        <v>3845</v>
      </c>
      <c r="F184" s="48">
        <v>1.61</v>
      </c>
      <c r="G184" s="196">
        <v>0.65182186234817807</v>
      </c>
      <c r="H184" s="368">
        <v>4432</v>
      </c>
      <c r="I184" s="121" t="s">
        <v>27470</v>
      </c>
      <c r="J184" s="85">
        <v>4432</v>
      </c>
      <c r="K184" s="109">
        <v>42513</v>
      </c>
      <c r="L184" s="62" t="s">
        <v>4561</v>
      </c>
    </row>
    <row r="185" spans="1:12" ht="17.100000000000001" customHeight="1">
      <c r="A185" s="196">
        <v>182</v>
      </c>
      <c r="B185" s="371">
        <v>21</v>
      </c>
      <c r="C185" s="370" t="s">
        <v>27471</v>
      </c>
      <c r="D185" s="32" t="s">
        <v>27472</v>
      </c>
      <c r="E185" s="121" t="s">
        <v>22996</v>
      </c>
      <c r="F185" s="48">
        <v>4.99</v>
      </c>
      <c r="G185" s="196">
        <v>2.0202429149797569</v>
      </c>
      <c r="H185" s="368">
        <v>13600</v>
      </c>
      <c r="I185" s="121" t="s">
        <v>27473</v>
      </c>
      <c r="J185" s="85">
        <v>13600</v>
      </c>
      <c r="K185" s="109">
        <v>42513</v>
      </c>
      <c r="L185" s="62" t="s">
        <v>4561</v>
      </c>
    </row>
    <row r="186" spans="1:12" ht="17.100000000000001" customHeight="1">
      <c r="A186" s="196">
        <v>183</v>
      </c>
      <c r="B186" s="369">
        <v>21</v>
      </c>
      <c r="C186" s="370" t="s">
        <v>27471</v>
      </c>
      <c r="D186" s="32" t="s">
        <v>27474</v>
      </c>
      <c r="E186" s="121" t="s">
        <v>3845</v>
      </c>
      <c r="F186" s="48">
        <v>2.46</v>
      </c>
      <c r="G186" s="196">
        <v>0.99595141700404854</v>
      </c>
      <c r="H186" s="368">
        <v>6772</v>
      </c>
      <c r="I186" s="29" t="s">
        <v>27475</v>
      </c>
      <c r="J186" s="85">
        <v>6772</v>
      </c>
      <c r="K186" s="109">
        <v>42513</v>
      </c>
      <c r="L186" s="62" t="s">
        <v>4561</v>
      </c>
    </row>
    <row r="187" spans="1:12" ht="17.100000000000001" customHeight="1">
      <c r="A187" s="196">
        <v>184</v>
      </c>
      <c r="B187" s="371">
        <v>21</v>
      </c>
      <c r="C187" s="370" t="s">
        <v>27471</v>
      </c>
      <c r="D187" s="32" t="s">
        <v>27476</v>
      </c>
      <c r="E187" s="121" t="s">
        <v>22996</v>
      </c>
      <c r="F187" s="48">
        <v>2.5499999999999998</v>
      </c>
      <c r="G187" s="196">
        <v>1.0323886639676112</v>
      </c>
      <c r="H187" s="368">
        <v>7020</v>
      </c>
      <c r="I187" s="29" t="s">
        <v>27477</v>
      </c>
      <c r="J187" s="85">
        <v>7020</v>
      </c>
      <c r="K187" s="109">
        <v>42513</v>
      </c>
      <c r="L187" s="62" t="s">
        <v>4561</v>
      </c>
    </row>
    <row r="188" spans="1:12" ht="17.100000000000001" customHeight="1">
      <c r="A188" s="196">
        <v>185</v>
      </c>
      <c r="B188" s="371">
        <v>153</v>
      </c>
      <c r="C188" s="370" t="s">
        <v>27478</v>
      </c>
      <c r="D188" s="32" t="s">
        <v>27479</v>
      </c>
      <c r="E188" s="121" t="s">
        <v>3845</v>
      </c>
      <c r="F188" s="48">
        <v>1.61</v>
      </c>
      <c r="G188" s="196">
        <v>0.65182186234817807</v>
      </c>
      <c r="H188" s="368">
        <v>4432</v>
      </c>
      <c r="I188" s="29" t="s">
        <v>27480</v>
      </c>
      <c r="J188" s="85">
        <v>4432</v>
      </c>
      <c r="K188" s="109">
        <v>42513</v>
      </c>
      <c r="L188" s="62" t="s">
        <v>4561</v>
      </c>
    </row>
    <row r="189" spans="1:12" ht="17.100000000000001" customHeight="1">
      <c r="A189" s="196">
        <v>186</v>
      </c>
      <c r="B189" s="369">
        <v>111</v>
      </c>
      <c r="C189" s="370" t="s">
        <v>27481</v>
      </c>
      <c r="D189" s="32" t="s">
        <v>27482</v>
      </c>
      <c r="E189" s="121" t="s">
        <v>3845</v>
      </c>
      <c r="F189" s="48">
        <v>0.88</v>
      </c>
      <c r="G189" s="196">
        <v>0.35627530364372467</v>
      </c>
      <c r="H189" s="368">
        <v>2423</v>
      </c>
      <c r="I189" s="29" t="s">
        <v>27483</v>
      </c>
      <c r="J189" s="85">
        <v>2423</v>
      </c>
      <c r="K189" s="109">
        <v>42513</v>
      </c>
      <c r="L189" s="62" t="s">
        <v>4561</v>
      </c>
    </row>
    <row r="190" spans="1:12" ht="17.100000000000001" customHeight="1">
      <c r="A190" s="196">
        <v>187</v>
      </c>
      <c r="B190" s="375" t="s">
        <v>27484</v>
      </c>
      <c r="C190" s="370" t="s">
        <v>27485</v>
      </c>
      <c r="D190" s="32" t="s">
        <v>27486</v>
      </c>
      <c r="E190" s="121" t="s">
        <v>22996</v>
      </c>
      <c r="F190" s="196">
        <v>3.55</v>
      </c>
      <c r="G190" s="196">
        <v>1.4372469635627529</v>
      </c>
      <c r="H190" s="368">
        <v>9773</v>
      </c>
      <c r="I190" s="29" t="s">
        <v>27487</v>
      </c>
      <c r="J190" s="85">
        <v>9773</v>
      </c>
      <c r="K190" s="109">
        <v>42513</v>
      </c>
      <c r="L190" s="62" t="s">
        <v>4561</v>
      </c>
    </row>
    <row r="191" spans="1:12" ht="17.100000000000001" customHeight="1">
      <c r="A191" s="196">
        <v>188</v>
      </c>
      <c r="B191" s="371">
        <v>100</v>
      </c>
      <c r="C191" s="370" t="s">
        <v>27488</v>
      </c>
      <c r="D191" s="32" t="s">
        <v>27489</v>
      </c>
      <c r="E191" s="121" t="s">
        <v>22996</v>
      </c>
      <c r="F191" s="196">
        <v>3.46</v>
      </c>
      <c r="G191" s="196">
        <v>1.4008097165991902</v>
      </c>
      <c r="H191" s="368">
        <v>9525</v>
      </c>
      <c r="I191" s="29" t="s">
        <v>27490</v>
      </c>
      <c r="J191" s="85">
        <v>9525</v>
      </c>
      <c r="K191" s="109">
        <v>42513</v>
      </c>
      <c r="L191" s="62" t="s">
        <v>4561</v>
      </c>
    </row>
    <row r="192" spans="1:12" ht="17.100000000000001" customHeight="1">
      <c r="A192" s="196">
        <v>189</v>
      </c>
      <c r="B192" s="371">
        <v>94</v>
      </c>
      <c r="C192" s="370" t="s">
        <v>27491</v>
      </c>
      <c r="D192" s="32" t="s">
        <v>27492</v>
      </c>
      <c r="E192" s="121" t="s">
        <v>22996</v>
      </c>
      <c r="F192" s="196">
        <v>2.5499999999999998</v>
      </c>
      <c r="G192" s="196">
        <v>1.0323886639676112</v>
      </c>
      <c r="H192" s="368">
        <v>7020</v>
      </c>
      <c r="I192" s="29" t="s">
        <v>27493</v>
      </c>
      <c r="J192" s="85">
        <v>7020</v>
      </c>
      <c r="K192" s="109">
        <v>42513</v>
      </c>
      <c r="L192" s="62" t="s">
        <v>4561</v>
      </c>
    </row>
    <row r="193" spans="1:12" ht="17.100000000000001" customHeight="1">
      <c r="A193" s="196">
        <v>190</v>
      </c>
      <c r="B193" s="369">
        <v>58</v>
      </c>
      <c r="C193" s="370" t="s">
        <v>27494</v>
      </c>
      <c r="D193" s="32" t="s">
        <v>27495</v>
      </c>
      <c r="E193" s="121" t="s">
        <v>22996</v>
      </c>
      <c r="F193" s="196">
        <v>2.48</v>
      </c>
      <c r="G193" s="196">
        <v>1.0040485829959513</v>
      </c>
      <c r="H193" s="368">
        <v>6827</v>
      </c>
      <c r="I193" s="121" t="s">
        <v>27496</v>
      </c>
      <c r="J193" s="164">
        <v>6827</v>
      </c>
      <c r="K193" s="109">
        <v>42513</v>
      </c>
      <c r="L193" s="62" t="s">
        <v>4561</v>
      </c>
    </row>
    <row r="194" spans="1:12" ht="17.100000000000001" customHeight="1">
      <c r="A194" s="196">
        <v>191</v>
      </c>
      <c r="B194" s="375" t="s">
        <v>27497</v>
      </c>
      <c r="C194" s="370" t="s">
        <v>27498</v>
      </c>
      <c r="D194" s="32" t="s">
        <v>27499</v>
      </c>
      <c r="E194" s="121" t="s">
        <v>22996</v>
      </c>
      <c r="F194" s="196">
        <v>4.16</v>
      </c>
      <c r="G194" s="196">
        <v>1.6842105263157894</v>
      </c>
      <c r="H194" s="368">
        <v>11452</v>
      </c>
      <c r="I194" s="121" t="s">
        <v>27500</v>
      </c>
      <c r="J194" s="164">
        <v>11452</v>
      </c>
      <c r="K194" s="109">
        <v>42513</v>
      </c>
      <c r="L194" s="62" t="s">
        <v>4561</v>
      </c>
    </row>
    <row r="195" spans="1:12" ht="17.100000000000001" customHeight="1">
      <c r="A195" s="196">
        <v>192</v>
      </c>
      <c r="B195" s="366" t="s">
        <v>27501</v>
      </c>
      <c r="C195" s="367" t="s">
        <v>27502</v>
      </c>
      <c r="D195" s="51" t="s">
        <v>27503</v>
      </c>
      <c r="E195" s="121" t="s">
        <v>22996</v>
      </c>
      <c r="F195" s="196">
        <v>3.72</v>
      </c>
      <c r="G195" s="196">
        <v>1.5060728744939271</v>
      </c>
      <c r="H195" s="368">
        <v>10241</v>
      </c>
      <c r="I195" s="121" t="s">
        <v>27504</v>
      </c>
      <c r="J195" s="164">
        <v>10241</v>
      </c>
      <c r="K195" s="109">
        <v>42513</v>
      </c>
      <c r="L195" s="62" t="s">
        <v>4561</v>
      </c>
    </row>
    <row r="196" spans="1:12" ht="17.100000000000001" customHeight="1">
      <c r="A196" s="196">
        <v>193</v>
      </c>
      <c r="B196" s="369">
        <v>21</v>
      </c>
      <c r="C196" s="367" t="s">
        <v>27471</v>
      </c>
      <c r="D196" s="51" t="s">
        <v>27505</v>
      </c>
      <c r="E196" s="121" t="s">
        <v>22996</v>
      </c>
      <c r="F196" s="196">
        <v>2.5</v>
      </c>
      <c r="G196" s="196">
        <v>1.0121457489878543</v>
      </c>
      <c r="H196" s="368">
        <v>6883</v>
      </c>
      <c r="I196" s="121" t="s">
        <v>27506</v>
      </c>
      <c r="J196" s="164">
        <v>6883</v>
      </c>
      <c r="K196" s="109">
        <v>42513</v>
      </c>
      <c r="L196" s="62" t="s">
        <v>4561</v>
      </c>
    </row>
    <row r="197" spans="1:12" ht="17.100000000000001" customHeight="1">
      <c r="A197" s="196">
        <v>194</v>
      </c>
      <c r="B197" s="369">
        <v>21</v>
      </c>
      <c r="C197" s="367" t="s">
        <v>27471</v>
      </c>
      <c r="D197" s="51" t="s">
        <v>27507</v>
      </c>
      <c r="E197" s="121" t="s">
        <v>22996</v>
      </c>
      <c r="F197" s="196">
        <v>2.54</v>
      </c>
      <c r="G197" s="196">
        <v>1.0283400809716599</v>
      </c>
      <c r="H197" s="368">
        <v>6993</v>
      </c>
      <c r="I197" s="121" t="s">
        <v>27508</v>
      </c>
      <c r="J197" s="164">
        <v>6993</v>
      </c>
      <c r="K197" s="109">
        <v>42513</v>
      </c>
      <c r="L197" s="62" t="s">
        <v>4561</v>
      </c>
    </row>
    <row r="198" spans="1:12" ht="17.100000000000001" customHeight="1">
      <c r="A198" s="196">
        <v>195</v>
      </c>
      <c r="B198" s="366" t="s">
        <v>27509</v>
      </c>
      <c r="C198" s="367" t="s">
        <v>27510</v>
      </c>
      <c r="D198" s="51" t="s">
        <v>27511</v>
      </c>
      <c r="E198" s="121" t="s">
        <v>22996</v>
      </c>
      <c r="F198" s="196">
        <v>2.4700000000000002</v>
      </c>
      <c r="G198" s="196">
        <v>1</v>
      </c>
      <c r="H198" s="368">
        <v>6800</v>
      </c>
      <c r="I198" s="121" t="s">
        <v>27512</v>
      </c>
      <c r="J198" s="164">
        <v>6800</v>
      </c>
      <c r="K198" s="109">
        <v>42513</v>
      </c>
      <c r="L198" s="62" t="s">
        <v>4561</v>
      </c>
    </row>
    <row r="199" spans="1:12" ht="17.100000000000001" customHeight="1">
      <c r="A199" s="196">
        <v>196</v>
      </c>
      <c r="B199" s="366" t="s">
        <v>27513</v>
      </c>
      <c r="C199" s="367" t="s">
        <v>27514</v>
      </c>
      <c r="D199" s="51" t="s">
        <v>27515</v>
      </c>
      <c r="E199" s="121" t="s">
        <v>3845</v>
      </c>
      <c r="F199" s="196">
        <v>2.46</v>
      </c>
      <c r="G199" s="196">
        <v>0.99595141700404854</v>
      </c>
      <c r="H199" s="368">
        <v>6772</v>
      </c>
      <c r="I199" s="121" t="s">
        <v>27516</v>
      </c>
      <c r="J199" s="164">
        <v>6772</v>
      </c>
      <c r="K199" s="109">
        <v>42513</v>
      </c>
      <c r="L199" s="62" t="s">
        <v>4561</v>
      </c>
    </row>
    <row r="200" spans="1:12" ht="17.100000000000001" customHeight="1">
      <c r="A200" s="196">
        <v>197</v>
      </c>
      <c r="B200" s="369">
        <v>57</v>
      </c>
      <c r="C200" s="367" t="s">
        <v>27517</v>
      </c>
      <c r="D200" s="51" t="s">
        <v>27518</v>
      </c>
      <c r="E200" s="121" t="s">
        <v>3845</v>
      </c>
      <c r="F200" s="196">
        <v>0.82</v>
      </c>
      <c r="G200" s="196">
        <v>0.33198380566801616</v>
      </c>
      <c r="H200" s="368">
        <v>2257</v>
      </c>
      <c r="I200" s="121" t="s">
        <v>27519</v>
      </c>
      <c r="J200" s="164">
        <v>2257</v>
      </c>
      <c r="K200" s="109">
        <v>42513</v>
      </c>
      <c r="L200" s="62" t="s">
        <v>4561</v>
      </c>
    </row>
    <row r="201" spans="1:12" ht="17.100000000000001" customHeight="1">
      <c r="A201" s="196">
        <v>198</v>
      </c>
      <c r="B201" s="366" t="s">
        <v>27520</v>
      </c>
      <c r="C201" s="367" t="s">
        <v>27521</v>
      </c>
      <c r="D201" s="51" t="s">
        <v>27522</v>
      </c>
      <c r="E201" s="121" t="s">
        <v>3845</v>
      </c>
      <c r="F201" s="196">
        <v>0.75</v>
      </c>
      <c r="G201" s="196">
        <v>0.30364372469635625</v>
      </c>
      <c r="H201" s="368">
        <v>2065</v>
      </c>
      <c r="I201" s="121" t="s">
        <v>27523</v>
      </c>
      <c r="J201" s="164">
        <v>2065</v>
      </c>
      <c r="K201" s="109">
        <v>42513</v>
      </c>
      <c r="L201" s="62" t="s">
        <v>4561</v>
      </c>
    </row>
    <row r="202" spans="1:12" ht="17.100000000000001" customHeight="1">
      <c r="A202" s="196">
        <v>199</v>
      </c>
      <c r="B202" s="366" t="s">
        <v>27524</v>
      </c>
      <c r="C202" s="367" t="s">
        <v>27525</v>
      </c>
      <c r="D202" s="51" t="s">
        <v>27526</v>
      </c>
      <c r="E202" s="121" t="s">
        <v>3845</v>
      </c>
      <c r="F202" s="196">
        <v>1.6</v>
      </c>
      <c r="G202" s="196">
        <v>0.64777327935222673</v>
      </c>
      <c r="H202" s="368">
        <v>4405</v>
      </c>
      <c r="I202" s="121" t="s">
        <v>27527</v>
      </c>
      <c r="J202" s="164">
        <v>4405</v>
      </c>
      <c r="K202" s="109">
        <v>42513</v>
      </c>
      <c r="L202" s="62" t="s">
        <v>4561</v>
      </c>
    </row>
    <row r="203" spans="1:12" ht="17.100000000000001" customHeight="1">
      <c r="A203" s="196">
        <v>200</v>
      </c>
      <c r="B203" s="366" t="s">
        <v>27528</v>
      </c>
      <c r="C203" s="367" t="s">
        <v>27529</v>
      </c>
      <c r="D203" s="51" t="s">
        <v>27530</v>
      </c>
      <c r="E203" s="121" t="s">
        <v>22996</v>
      </c>
      <c r="F203" s="196">
        <v>2.96</v>
      </c>
      <c r="G203" s="196">
        <v>1.1983805668016194</v>
      </c>
      <c r="H203" s="368">
        <v>8149</v>
      </c>
      <c r="I203" s="121" t="s">
        <v>27531</v>
      </c>
      <c r="J203" s="164">
        <v>8149</v>
      </c>
      <c r="K203" s="109">
        <v>42513</v>
      </c>
      <c r="L203" s="62" t="s">
        <v>4561</v>
      </c>
    </row>
    <row r="204" spans="1:12" ht="17.100000000000001" customHeight="1">
      <c r="A204" s="196">
        <v>201</v>
      </c>
      <c r="B204" s="366" t="s">
        <v>27532</v>
      </c>
      <c r="C204" s="367" t="s">
        <v>27533</v>
      </c>
      <c r="D204" s="51" t="s">
        <v>27534</v>
      </c>
      <c r="E204" s="121" t="s">
        <v>22996</v>
      </c>
      <c r="F204" s="196">
        <v>4.83</v>
      </c>
      <c r="G204" s="196">
        <v>1.9554655870445343</v>
      </c>
      <c r="H204" s="368">
        <v>13297</v>
      </c>
      <c r="I204" s="121" t="s">
        <v>27535</v>
      </c>
      <c r="J204" s="164">
        <v>13297</v>
      </c>
      <c r="K204" s="109">
        <v>42513</v>
      </c>
      <c r="L204" s="62" t="s">
        <v>4561</v>
      </c>
    </row>
    <row r="205" spans="1:12" ht="17.100000000000001" customHeight="1">
      <c r="A205" s="196">
        <v>202</v>
      </c>
      <c r="B205" s="366" t="s">
        <v>27524</v>
      </c>
      <c r="C205" s="367" t="s">
        <v>27536</v>
      </c>
      <c r="D205" s="51" t="s">
        <v>27537</v>
      </c>
      <c r="E205" s="121" t="s">
        <v>3845</v>
      </c>
      <c r="F205" s="196">
        <v>1.76</v>
      </c>
      <c r="G205" s="196">
        <v>0.71255060728744934</v>
      </c>
      <c r="H205" s="368">
        <v>4845</v>
      </c>
      <c r="I205" s="121" t="s">
        <v>27538</v>
      </c>
      <c r="J205" s="164">
        <v>4845</v>
      </c>
      <c r="K205" s="109">
        <v>42513</v>
      </c>
      <c r="L205" s="62" t="s">
        <v>4561</v>
      </c>
    </row>
    <row r="206" spans="1:12" ht="17.100000000000001" customHeight="1">
      <c r="A206" s="196">
        <v>203</v>
      </c>
      <c r="B206" s="366" t="s">
        <v>27539</v>
      </c>
      <c r="C206" s="367" t="s">
        <v>27540</v>
      </c>
      <c r="D206" s="51" t="s">
        <v>27541</v>
      </c>
      <c r="E206" s="121" t="s">
        <v>22996</v>
      </c>
      <c r="F206" s="196">
        <v>3</v>
      </c>
      <c r="G206" s="196">
        <v>1.214574898785425</v>
      </c>
      <c r="H206" s="368">
        <v>8259</v>
      </c>
      <c r="I206" s="121" t="s">
        <v>27542</v>
      </c>
      <c r="J206" s="164">
        <v>8259</v>
      </c>
      <c r="K206" s="109">
        <v>42513</v>
      </c>
      <c r="L206" s="62" t="s">
        <v>4561</v>
      </c>
    </row>
    <row r="207" spans="1:12" ht="17.100000000000001" customHeight="1">
      <c r="A207" s="196">
        <v>204</v>
      </c>
      <c r="B207" s="366" t="s">
        <v>27543</v>
      </c>
      <c r="C207" s="367" t="s">
        <v>27544</v>
      </c>
      <c r="D207" s="51" t="s">
        <v>27545</v>
      </c>
      <c r="E207" s="121" t="s">
        <v>22996</v>
      </c>
      <c r="F207" s="196">
        <v>3.81</v>
      </c>
      <c r="G207" s="196">
        <v>1.5425101214574897</v>
      </c>
      <c r="H207" s="368">
        <v>10489</v>
      </c>
      <c r="I207" s="121" t="s">
        <v>27546</v>
      </c>
      <c r="J207" s="164">
        <v>10489</v>
      </c>
      <c r="K207" s="109">
        <v>42513</v>
      </c>
      <c r="L207" s="62" t="s">
        <v>4561</v>
      </c>
    </row>
    <row r="208" spans="1:12" ht="17.100000000000001" customHeight="1">
      <c r="A208" s="196">
        <v>205</v>
      </c>
      <c r="B208" s="366" t="s">
        <v>27547</v>
      </c>
      <c r="C208" s="367" t="s">
        <v>27548</v>
      </c>
      <c r="D208" s="51" t="s">
        <v>27549</v>
      </c>
      <c r="E208" s="121" t="s">
        <v>22996</v>
      </c>
      <c r="F208" s="196">
        <v>3.0700000000000003</v>
      </c>
      <c r="G208" s="196">
        <v>1.2429149797570851</v>
      </c>
      <c r="H208" s="368">
        <v>8452</v>
      </c>
      <c r="I208" s="121" t="s">
        <v>27550</v>
      </c>
      <c r="J208" s="164">
        <v>8452</v>
      </c>
      <c r="K208" s="109">
        <v>42513</v>
      </c>
      <c r="L208" s="62" t="s">
        <v>4561</v>
      </c>
    </row>
    <row r="209" spans="1:12" ht="17.100000000000001" customHeight="1">
      <c r="A209" s="196">
        <v>206</v>
      </c>
      <c r="B209" s="366" t="s">
        <v>27551</v>
      </c>
      <c r="C209" s="367" t="s">
        <v>27552</v>
      </c>
      <c r="D209" s="51" t="s">
        <v>27553</v>
      </c>
      <c r="E209" s="121" t="s">
        <v>22996</v>
      </c>
      <c r="F209" s="196">
        <v>3.62</v>
      </c>
      <c r="G209" s="196">
        <v>1.4655870445344128</v>
      </c>
      <c r="H209" s="368">
        <v>9966</v>
      </c>
      <c r="I209" s="121" t="s">
        <v>27554</v>
      </c>
      <c r="J209" s="164">
        <v>9966</v>
      </c>
      <c r="K209" s="109">
        <v>42513</v>
      </c>
      <c r="L209" s="62" t="s">
        <v>4561</v>
      </c>
    </row>
    <row r="210" spans="1:12" ht="17.100000000000001" customHeight="1">
      <c r="A210" s="196">
        <v>207</v>
      </c>
      <c r="B210" s="366" t="s">
        <v>27555</v>
      </c>
      <c r="C210" s="367" t="s">
        <v>27556</v>
      </c>
      <c r="D210" s="51" t="s">
        <v>27557</v>
      </c>
      <c r="E210" s="121" t="s">
        <v>22996</v>
      </c>
      <c r="F210" s="196">
        <v>3.2300000000000004</v>
      </c>
      <c r="G210" s="196">
        <v>1.3076923076923077</v>
      </c>
      <c r="H210" s="368">
        <v>8892</v>
      </c>
      <c r="I210" s="121" t="s">
        <v>27558</v>
      </c>
      <c r="J210" s="164">
        <v>8892</v>
      </c>
      <c r="K210" s="109">
        <v>42513</v>
      </c>
      <c r="L210" s="62" t="s">
        <v>4561</v>
      </c>
    </row>
    <row r="211" spans="1:12" ht="17.100000000000001" customHeight="1">
      <c r="A211" s="196">
        <v>208</v>
      </c>
      <c r="B211" s="369">
        <v>130</v>
      </c>
      <c r="C211" s="367" t="s">
        <v>27559</v>
      </c>
      <c r="D211" s="51" t="s">
        <v>27560</v>
      </c>
      <c r="E211" s="121" t="s">
        <v>3845</v>
      </c>
      <c r="F211" s="196">
        <v>2.34</v>
      </c>
      <c r="G211" s="196">
        <v>0.94736842105263142</v>
      </c>
      <c r="H211" s="368">
        <v>6442</v>
      </c>
      <c r="I211" s="121" t="s">
        <v>27561</v>
      </c>
      <c r="J211" s="164">
        <v>6442</v>
      </c>
      <c r="K211" s="109">
        <v>42513</v>
      </c>
      <c r="L211" s="62" t="s">
        <v>4561</v>
      </c>
    </row>
    <row r="212" spans="1:12" ht="17.100000000000001" customHeight="1">
      <c r="A212" s="196">
        <v>209</v>
      </c>
      <c r="B212" s="369">
        <v>142</v>
      </c>
      <c r="C212" s="367" t="s">
        <v>27562</v>
      </c>
      <c r="D212" s="51" t="s">
        <v>27563</v>
      </c>
      <c r="E212" s="121" t="s">
        <v>3845</v>
      </c>
      <c r="F212" s="196">
        <v>1.67</v>
      </c>
      <c r="G212" s="196">
        <v>0.67611336032388658</v>
      </c>
      <c r="H212" s="368">
        <v>4598</v>
      </c>
      <c r="I212" s="121" t="s">
        <v>27564</v>
      </c>
      <c r="J212" s="164">
        <v>4598</v>
      </c>
      <c r="K212" s="109">
        <v>42513</v>
      </c>
      <c r="L212" s="62" t="s">
        <v>4561</v>
      </c>
    </row>
    <row r="213" spans="1:12" ht="17.100000000000001" customHeight="1">
      <c r="A213" s="196">
        <v>210</v>
      </c>
      <c r="B213" s="369">
        <v>142</v>
      </c>
      <c r="C213" s="367" t="s">
        <v>27565</v>
      </c>
      <c r="D213" s="51" t="s">
        <v>16993</v>
      </c>
      <c r="E213" s="121" t="s">
        <v>3845</v>
      </c>
      <c r="F213" s="196">
        <v>0.67</v>
      </c>
      <c r="G213" s="196">
        <v>0.27125506072874495</v>
      </c>
      <c r="H213" s="368">
        <v>1845</v>
      </c>
      <c r="I213" s="121" t="s">
        <v>27566</v>
      </c>
      <c r="J213" s="164">
        <v>1845</v>
      </c>
      <c r="K213" s="109">
        <v>42513</v>
      </c>
      <c r="L213" s="62" t="s">
        <v>4561</v>
      </c>
    </row>
    <row r="214" spans="1:12" ht="17.100000000000001" customHeight="1">
      <c r="A214" s="196">
        <v>211</v>
      </c>
      <c r="B214" s="369">
        <v>118</v>
      </c>
      <c r="C214" s="367" t="s">
        <v>27567</v>
      </c>
      <c r="D214" s="51" t="s">
        <v>27568</v>
      </c>
      <c r="E214" s="121" t="s">
        <v>3845</v>
      </c>
      <c r="F214" s="196">
        <v>0.43</v>
      </c>
      <c r="G214" s="196">
        <v>0.17408906882591091</v>
      </c>
      <c r="H214" s="368">
        <v>1184</v>
      </c>
      <c r="I214" s="121" t="s">
        <v>27569</v>
      </c>
      <c r="J214" s="164">
        <v>1184</v>
      </c>
      <c r="K214" s="109">
        <v>42513</v>
      </c>
      <c r="L214" s="62" t="s">
        <v>4561</v>
      </c>
    </row>
    <row r="215" spans="1:12" ht="17.100000000000001" customHeight="1">
      <c r="A215" s="196">
        <v>212</v>
      </c>
      <c r="B215" s="369">
        <v>38</v>
      </c>
      <c r="C215" s="367" t="s">
        <v>27570</v>
      </c>
      <c r="D215" s="51" t="s">
        <v>27571</v>
      </c>
      <c r="E215" s="121" t="s">
        <v>3845</v>
      </c>
      <c r="F215" s="196">
        <v>1.23</v>
      </c>
      <c r="G215" s="196">
        <v>0.49797570850202427</v>
      </c>
      <c r="H215" s="368">
        <v>3386</v>
      </c>
      <c r="I215" s="121" t="s">
        <v>27572</v>
      </c>
      <c r="J215" s="164">
        <v>3386</v>
      </c>
      <c r="K215" s="109">
        <v>42513</v>
      </c>
      <c r="L215" s="62" t="s">
        <v>4561</v>
      </c>
    </row>
    <row r="216" spans="1:12" ht="17.100000000000001" customHeight="1">
      <c r="A216" s="196">
        <v>213</v>
      </c>
      <c r="B216" s="369">
        <v>38</v>
      </c>
      <c r="C216" s="367" t="s">
        <v>27570</v>
      </c>
      <c r="D216" s="51" t="s">
        <v>27573</v>
      </c>
      <c r="E216" s="121" t="s">
        <v>3845</v>
      </c>
      <c r="F216" s="196">
        <v>1.23</v>
      </c>
      <c r="G216" s="196">
        <v>0.49797570850202427</v>
      </c>
      <c r="H216" s="368">
        <v>3386</v>
      </c>
      <c r="I216" s="121" t="s">
        <v>27574</v>
      </c>
      <c r="J216" s="164">
        <v>3386</v>
      </c>
      <c r="K216" s="109">
        <v>42513</v>
      </c>
      <c r="L216" s="62" t="s">
        <v>4561</v>
      </c>
    </row>
    <row r="217" spans="1:12" ht="17.100000000000001" customHeight="1">
      <c r="A217" s="196">
        <v>214</v>
      </c>
      <c r="B217" s="369">
        <v>32</v>
      </c>
      <c r="C217" s="367" t="s">
        <v>27575</v>
      </c>
      <c r="D217" s="51" t="s">
        <v>27576</v>
      </c>
      <c r="E217" s="121" t="s">
        <v>22996</v>
      </c>
      <c r="F217" s="196">
        <v>3.99</v>
      </c>
      <c r="G217" s="196">
        <v>1.6153846153846154</v>
      </c>
      <c r="H217" s="368">
        <v>10984</v>
      </c>
      <c r="I217" s="121" t="s">
        <v>27577</v>
      </c>
      <c r="J217" s="164">
        <v>10984</v>
      </c>
      <c r="K217" s="109">
        <v>42513</v>
      </c>
      <c r="L217" s="62" t="s">
        <v>4561</v>
      </c>
    </row>
    <row r="218" spans="1:12" ht="17.100000000000001" customHeight="1">
      <c r="A218" s="196">
        <v>215</v>
      </c>
      <c r="B218" s="369">
        <v>12</v>
      </c>
      <c r="C218" s="367" t="s">
        <v>27578</v>
      </c>
      <c r="D218" s="51" t="s">
        <v>27579</v>
      </c>
      <c r="E218" s="121" t="s">
        <v>3845</v>
      </c>
      <c r="F218" s="196">
        <v>1.69</v>
      </c>
      <c r="G218" s="196">
        <v>0.68421052631578938</v>
      </c>
      <c r="H218" s="368">
        <v>4653</v>
      </c>
      <c r="I218" s="121" t="s">
        <v>27580</v>
      </c>
      <c r="J218" s="164">
        <v>4653</v>
      </c>
      <c r="K218" s="109">
        <v>42513</v>
      </c>
      <c r="L218" s="62" t="s">
        <v>4561</v>
      </c>
    </row>
    <row r="219" spans="1:12" ht="17.100000000000001" customHeight="1">
      <c r="A219" s="196">
        <v>216</v>
      </c>
      <c r="B219" s="369">
        <v>32</v>
      </c>
      <c r="C219" s="367" t="s">
        <v>27581</v>
      </c>
      <c r="D219" s="51" t="s">
        <v>27582</v>
      </c>
      <c r="E219" s="121" t="s">
        <v>22996</v>
      </c>
      <c r="F219" s="196">
        <v>4.0999999999999996</v>
      </c>
      <c r="G219" s="196">
        <v>1.6599190283400806</v>
      </c>
      <c r="H219" s="368">
        <v>11287</v>
      </c>
      <c r="I219" s="121" t="s">
        <v>27583</v>
      </c>
      <c r="J219" s="164">
        <v>11287</v>
      </c>
      <c r="K219" s="109">
        <v>42513</v>
      </c>
      <c r="L219" s="62" t="s">
        <v>4561</v>
      </c>
    </row>
    <row r="220" spans="1:12" ht="17.100000000000001" customHeight="1">
      <c r="A220" s="196">
        <v>217</v>
      </c>
      <c r="B220" s="369">
        <v>141</v>
      </c>
      <c r="C220" s="367" t="s">
        <v>27584</v>
      </c>
      <c r="D220" s="51" t="s">
        <v>27585</v>
      </c>
      <c r="E220" s="121" t="s">
        <v>3845</v>
      </c>
      <c r="F220" s="196">
        <v>0.34</v>
      </c>
      <c r="G220" s="196">
        <v>0.13765182186234817</v>
      </c>
      <c r="H220" s="368">
        <v>936</v>
      </c>
      <c r="I220" s="121" t="s">
        <v>27586</v>
      </c>
      <c r="J220" s="164">
        <v>936</v>
      </c>
      <c r="K220" s="109">
        <v>42513</v>
      </c>
      <c r="L220" s="62" t="s">
        <v>4561</v>
      </c>
    </row>
    <row r="221" spans="1:12" ht="17.100000000000001" customHeight="1">
      <c r="A221" s="196">
        <v>218</v>
      </c>
      <c r="B221" s="369">
        <v>24</v>
      </c>
      <c r="C221" s="367" t="s">
        <v>27587</v>
      </c>
      <c r="D221" s="51" t="s">
        <v>27588</v>
      </c>
      <c r="E221" s="121" t="s">
        <v>3845</v>
      </c>
      <c r="F221" s="196">
        <v>2.02</v>
      </c>
      <c r="G221" s="196">
        <v>0.81781376518218618</v>
      </c>
      <c r="H221" s="368">
        <v>5561</v>
      </c>
      <c r="I221" s="121" t="s">
        <v>27589</v>
      </c>
      <c r="J221" s="164">
        <v>5561</v>
      </c>
      <c r="K221" s="109">
        <v>42513</v>
      </c>
      <c r="L221" s="62" t="s">
        <v>4561</v>
      </c>
    </row>
    <row r="222" spans="1:12" ht="17.100000000000001" customHeight="1">
      <c r="A222" s="196">
        <v>219</v>
      </c>
      <c r="B222" s="369">
        <v>153</v>
      </c>
      <c r="C222" s="367" t="s">
        <v>27590</v>
      </c>
      <c r="D222" s="51" t="s">
        <v>27591</v>
      </c>
      <c r="E222" s="121" t="s">
        <v>3845</v>
      </c>
      <c r="F222" s="196">
        <v>0.84</v>
      </c>
      <c r="G222" s="196">
        <v>0.34008097165991896</v>
      </c>
      <c r="H222" s="368">
        <v>2313</v>
      </c>
      <c r="I222" s="121" t="s">
        <v>27592</v>
      </c>
      <c r="J222" s="164">
        <v>2313</v>
      </c>
      <c r="K222" s="109">
        <v>42513</v>
      </c>
      <c r="L222" s="62" t="s">
        <v>4561</v>
      </c>
    </row>
    <row r="223" spans="1:12" ht="17.100000000000001" customHeight="1">
      <c r="A223" s="196">
        <v>220</v>
      </c>
      <c r="B223" s="369">
        <v>156</v>
      </c>
      <c r="C223" s="367" t="s">
        <v>27593</v>
      </c>
      <c r="D223" s="51" t="s">
        <v>27594</v>
      </c>
      <c r="E223" s="121" t="s">
        <v>3845</v>
      </c>
      <c r="F223" s="196">
        <v>1.77</v>
      </c>
      <c r="G223" s="196">
        <v>0.7165991902834008</v>
      </c>
      <c r="H223" s="368">
        <v>4873</v>
      </c>
      <c r="I223" s="121" t="s">
        <v>27595</v>
      </c>
      <c r="J223" s="164">
        <v>4873</v>
      </c>
      <c r="K223" s="109">
        <v>42513</v>
      </c>
      <c r="L223" s="62" t="s">
        <v>4561</v>
      </c>
    </row>
    <row r="224" spans="1:12" ht="17.100000000000001" customHeight="1">
      <c r="A224" s="196">
        <v>221</v>
      </c>
      <c r="B224" s="369" t="s">
        <v>27596</v>
      </c>
      <c r="C224" s="367" t="s">
        <v>27597</v>
      </c>
      <c r="D224" s="51" t="s">
        <v>27598</v>
      </c>
      <c r="E224" s="121" t="s">
        <v>3845</v>
      </c>
      <c r="F224" s="196">
        <v>0.5</v>
      </c>
      <c r="G224" s="196">
        <v>0.20242914979757085</v>
      </c>
      <c r="H224" s="368">
        <v>1377</v>
      </c>
      <c r="I224" s="121" t="s">
        <v>27599</v>
      </c>
      <c r="J224" s="164">
        <v>1377</v>
      </c>
      <c r="K224" s="109">
        <v>42513</v>
      </c>
      <c r="L224" s="62" t="s">
        <v>4561</v>
      </c>
    </row>
    <row r="225" spans="1:12" ht="17.100000000000001" customHeight="1">
      <c r="A225" s="196">
        <v>222</v>
      </c>
      <c r="B225" s="366" t="s">
        <v>27600</v>
      </c>
      <c r="C225" s="367" t="s">
        <v>27601</v>
      </c>
      <c r="D225" s="51" t="s">
        <v>27602</v>
      </c>
      <c r="E225" s="121" t="s">
        <v>3845</v>
      </c>
      <c r="F225" s="196">
        <v>1.4</v>
      </c>
      <c r="G225" s="196">
        <v>0.56680161943319829</v>
      </c>
      <c r="H225" s="368">
        <v>3854</v>
      </c>
      <c r="I225" s="121" t="s">
        <v>27603</v>
      </c>
      <c r="J225" s="164">
        <v>3854</v>
      </c>
      <c r="K225" s="109">
        <v>42513</v>
      </c>
      <c r="L225" s="62" t="s">
        <v>4561</v>
      </c>
    </row>
    <row r="226" spans="1:12" ht="17.100000000000001" customHeight="1">
      <c r="A226" s="196">
        <v>223</v>
      </c>
      <c r="B226" s="369">
        <v>154</v>
      </c>
      <c r="C226" s="367" t="s">
        <v>27604</v>
      </c>
      <c r="D226" s="51" t="s">
        <v>27605</v>
      </c>
      <c r="E226" s="121" t="s">
        <v>22996</v>
      </c>
      <c r="F226" s="196">
        <v>2.63</v>
      </c>
      <c r="G226" s="196">
        <v>1.0647773279352226</v>
      </c>
      <c r="H226" s="368">
        <v>7240</v>
      </c>
      <c r="I226" s="121" t="s">
        <v>27606</v>
      </c>
      <c r="J226" s="164">
        <v>7240</v>
      </c>
      <c r="K226" s="109">
        <v>42513</v>
      </c>
      <c r="L226" s="62" t="s">
        <v>4561</v>
      </c>
    </row>
    <row r="227" spans="1:12" ht="17.100000000000001" customHeight="1">
      <c r="A227" s="196">
        <v>224</v>
      </c>
      <c r="B227" s="369" t="s">
        <v>27607</v>
      </c>
      <c r="C227" s="367" t="s">
        <v>27608</v>
      </c>
      <c r="D227" s="51" t="s">
        <v>27609</v>
      </c>
      <c r="E227" s="121" t="s">
        <v>3845</v>
      </c>
      <c r="F227" s="196">
        <v>1.4</v>
      </c>
      <c r="G227" s="196">
        <v>0.56680161943319829</v>
      </c>
      <c r="H227" s="368">
        <v>3854</v>
      </c>
      <c r="I227" s="121" t="s">
        <v>27610</v>
      </c>
      <c r="J227" s="164">
        <v>3854</v>
      </c>
      <c r="K227" s="109">
        <v>42513</v>
      </c>
      <c r="L227" s="62" t="s">
        <v>4561</v>
      </c>
    </row>
    <row r="228" spans="1:12" ht="17.100000000000001" customHeight="1">
      <c r="A228" s="196">
        <v>225</v>
      </c>
      <c r="B228" s="369">
        <v>116</v>
      </c>
      <c r="C228" s="367" t="s">
        <v>27611</v>
      </c>
      <c r="D228" s="51" t="s">
        <v>27612</v>
      </c>
      <c r="E228" s="121" t="s">
        <v>3845</v>
      </c>
      <c r="F228" s="196">
        <v>1.76</v>
      </c>
      <c r="G228" s="196">
        <v>0.71255060728744934</v>
      </c>
      <c r="H228" s="368">
        <v>4845</v>
      </c>
      <c r="I228" s="121" t="s">
        <v>27613</v>
      </c>
      <c r="J228" s="164">
        <v>4845</v>
      </c>
      <c r="K228" s="109">
        <v>42513</v>
      </c>
      <c r="L228" s="62" t="s">
        <v>4561</v>
      </c>
    </row>
    <row r="229" spans="1:12" ht="17.100000000000001" customHeight="1">
      <c r="A229" s="196">
        <v>226</v>
      </c>
      <c r="B229" s="369">
        <v>81</v>
      </c>
      <c r="C229" s="367" t="s">
        <v>27614</v>
      </c>
      <c r="D229" s="51" t="s">
        <v>27615</v>
      </c>
      <c r="E229" s="121" t="s">
        <v>3845</v>
      </c>
      <c r="F229" s="196">
        <v>0.45</v>
      </c>
      <c r="G229" s="196">
        <v>0.18218623481781376</v>
      </c>
      <c r="H229" s="368">
        <v>1239</v>
      </c>
      <c r="I229" s="121" t="s">
        <v>27616</v>
      </c>
      <c r="J229" s="164">
        <v>1239</v>
      </c>
      <c r="K229" s="109">
        <v>42513</v>
      </c>
      <c r="L229" s="62" t="s">
        <v>4561</v>
      </c>
    </row>
    <row r="230" spans="1:12" ht="17.100000000000001" customHeight="1">
      <c r="A230" s="196">
        <v>227</v>
      </c>
      <c r="B230" s="369">
        <v>23</v>
      </c>
      <c r="C230" s="367" t="s">
        <v>27617</v>
      </c>
      <c r="D230" s="51" t="s">
        <v>27618</v>
      </c>
      <c r="E230" s="121" t="s">
        <v>3845</v>
      </c>
      <c r="F230" s="196">
        <v>1.26</v>
      </c>
      <c r="G230" s="196">
        <v>0.51012145748987847</v>
      </c>
      <c r="H230" s="368">
        <v>3469</v>
      </c>
      <c r="I230" s="121" t="s">
        <v>27619</v>
      </c>
      <c r="J230" s="164">
        <v>3469</v>
      </c>
      <c r="K230" s="109">
        <v>42513</v>
      </c>
      <c r="L230" s="62" t="s">
        <v>4561</v>
      </c>
    </row>
    <row r="231" spans="1:12" ht="17.100000000000001" customHeight="1">
      <c r="A231" s="196">
        <v>228</v>
      </c>
      <c r="B231" s="369">
        <v>23</v>
      </c>
      <c r="C231" s="367" t="s">
        <v>27617</v>
      </c>
      <c r="D231" s="51" t="s">
        <v>27620</v>
      </c>
      <c r="E231" s="121" t="s">
        <v>3845</v>
      </c>
      <c r="F231" s="196">
        <v>1.19</v>
      </c>
      <c r="G231" s="196">
        <v>0.48178137651821856</v>
      </c>
      <c r="H231" s="368">
        <v>3276</v>
      </c>
      <c r="I231" s="121" t="s">
        <v>27621</v>
      </c>
      <c r="J231" s="164">
        <v>3276</v>
      </c>
      <c r="K231" s="109">
        <v>42513</v>
      </c>
      <c r="L231" s="62" t="s">
        <v>4561</v>
      </c>
    </row>
    <row r="232" spans="1:12" ht="17.100000000000001" customHeight="1">
      <c r="A232" s="196">
        <v>229</v>
      </c>
      <c r="B232" s="369" t="s">
        <v>27622</v>
      </c>
      <c r="C232" s="367" t="s">
        <v>27623</v>
      </c>
      <c r="D232" s="51" t="s">
        <v>27624</v>
      </c>
      <c r="E232" s="121" t="s">
        <v>3845</v>
      </c>
      <c r="F232" s="196">
        <v>0.5</v>
      </c>
      <c r="G232" s="196">
        <v>0.20242914979757085</v>
      </c>
      <c r="H232" s="368">
        <v>1377</v>
      </c>
      <c r="I232" s="121" t="s">
        <v>27625</v>
      </c>
      <c r="J232" s="164">
        <v>1377</v>
      </c>
      <c r="K232" s="109">
        <v>42513</v>
      </c>
      <c r="L232" s="62" t="s">
        <v>4561</v>
      </c>
    </row>
    <row r="233" spans="1:12" ht="17.100000000000001" customHeight="1">
      <c r="A233" s="196">
        <v>230</v>
      </c>
      <c r="B233" s="369">
        <v>91</v>
      </c>
      <c r="C233" s="367" t="s">
        <v>27626</v>
      </c>
      <c r="D233" s="51" t="s">
        <v>27627</v>
      </c>
      <c r="E233" s="121" t="s">
        <v>3845</v>
      </c>
      <c r="F233" s="196">
        <v>1.45</v>
      </c>
      <c r="G233" s="196">
        <v>0.58704453441295545</v>
      </c>
      <c r="H233" s="368">
        <v>3992</v>
      </c>
      <c r="I233" s="121" t="s">
        <v>27628</v>
      </c>
      <c r="J233" s="164">
        <v>3992</v>
      </c>
      <c r="K233" s="109">
        <v>42513</v>
      </c>
      <c r="L233" s="62" t="s">
        <v>4561</v>
      </c>
    </row>
    <row r="234" spans="1:12" ht="17.100000000000001" customHeight="1">
      <c r="A234" s="196">
        <v>231</v>
      </c>
      <c r="B234" s="369">
        <v>102</v>
      </c>
      <c r="C234" s="367" t="s">
        <v>27629</v>
      </c>
      <c r="D234" s="51" t="s">
        <v>27630</v>
      </c>
      <c r="E234" s="121" t="s">
        <v>3845</v>
      </c>
      <c r="F234" s="196">
        <v>1.08</v>
      </c>
      <c r="G234" s="196">
        <v>0.43724696356275305</v>
      </c>
      <c r="H234" s="368">
        <v>2973</v>
      </c>
      <c r="I234" s="121" t="s">
        <v>27631</v>
      </c>
      <c r="J234" s="164">
        <v>2973</v>
      </c>
      <c r="K234" s="109">
        <v>42513</v>
      </c>
      <c r="L234" s="62" t="s">
        <v>4561</v>
      </c>
    </row>
    <row r="235" spans="1:12" ht="17.100000000000001" customHeight="1">
      <c r="A235" s="196">
        <v>232</v>
      </c>
      <c r="B235" s="369" t="s">
        <v>27632</v>
      </c>
      <c r="C235" s="367" t="s">
        <v>27633</v>
      </c>
      <c r="D235" s="51" t="s">
        <v>27634</v>
      </c>
      <c r="E235" s="121" t="s">
        <v>3845</v>
      </c>
      <c r="F235" s="196">
        <v>1.76</v>
      </c>
      <c r="G235" s="196">
        <v>0.71255060728744934</v>
      </c>
      <c r="H235" s="368">
        <v>4845</v>
      </c>
      <c r="I235" s="121" t="s">
        <v>27635</v>
      </c>
      <c r="J235" s="164">
        <v>4845</v>
      </c>
      <c r="K235" s="109">
        <v>42513</v>
      </c>
      <c r="L235" s="62" t="s">
        <v>4561</v>
      </c>
    </row>
    <row r="236" spans="1:12" ht="17.100000000000001" customHeight="1">
      <c r="A236" s="196">
        <v>233</v>
      </c>
      <c r="B236" s="369">
        <v>55</v>
      </c>
      <c r="C236" s="376" t="s">
        <v>27636</v>
      </c>
      <c r="D236" s="51" t="s">
        <v>27637</v>
      </c>
      <c r="E236" s="121" t="s">
        <v>3845</v>
      </c>
      <c r="F236" s="196">
        <v>0.28000000000000003</v>
      </c>
      <c r="G236" s="196">
        <v>0.11336032388663968</v>
      </c>
      <c r="H236" s="368">
        <v>771</v>
      </c>
      <c r="I236" s="121" t="s">
        <v>27638</v>
      </c>
      <c r="J236" s="164">
        <v>771</v>
      </c>
      <c r="K236" s="109">
        <v>42513</v>
      </c>
      <c r="L236" s="62" t="s">
        <v>4561</v>
      </c>
    </row>
    <row r="237" spans="1:12" ht="17.100000000000001" customHeight="1">
      <c r="A237" s="196">
        <v>234</v>
      </c>
      <c r="B237" s="369">
        <v>24</v>
      </c>
      <c r="C237" s="367" t="s">
        <v>27587</v>
      </c>
      <c r="D237" s="51" t="s">
        <v>27639</v>
      </c>
      <c r="E237" s="121" t="s">
        <v>3845</v>
      </c>
      <c r="F237" s="196">
        <v>1.0900000000000001</v>
      </c>
      <c r="G237" s="196">
        <v>0.44129554655870445</v>
      </c>
      <c r="H237" s="368">
        <v>3001</v>
      </c>
      <c r="I237" s="121" t="s">
        <v>27640</v>
      </c>
      <c r="J237" s="164">
        <v>3001</v>
      </c>
      <c r="K237" s="109">
        <v>42513</v>
      </c>
      <c r="L237" s="62" t="s">
        <v>4561</v>
      </c>
    </row>
    <row r="238" spans="1:12" ht="17.100000000000001" customHeight="1">
      <c r="A238" s="196">
        <v>235</v>
      </c>
      <c r="B238" s="366" t="s">
        <v>27641</v>
      </c>
      <c r="C238" s="367" t="s">
        <v>27642</v>
      </c>
      <c r="D238" s="51" t="s">
        <v>27643</v>
      </c>
      <c r="E238" s="121" t="s">
        <v>3845</v>
      </c>
      <c r="F238" s="196">
        <v>1.72</v>
      </c>
      <c r="G238" s="196">
        <v>0.69635627530364363</v>
      </c>
      <c r="H238" s="368">
        <v>4735</v>
      </c>
      <c r="I238" s="121" t="s">
        <v>27644</v>
      </c>
      <c r="J238" s="164">
        <v>4735</v>
      </c>
      <c r="K238" s="109">
        <v>42513</v>
      </c>
      <c r="L238" s="62" t="s">
        <v>4561</v>
      </c>
    </row>
    <row r="239" spans="1:12" ht="17.100000000000001" customHeight="1">
      <c r="A239" s="196">
        <v>236</v>
      </c>
      <c r="B239" s="369">
        <v>122</v>
      </c>
      <c r="C239" s="367" t="s">
        <v>27645</v>
      </c>
      <c r="D239" s="51" t="s">
        <v>27646</v>
      </c>
      <c r="E239" s="121" t="s">
        <v>3845</v>
      </c>
      <c r="F239" s="196">
        <v>0.5</v>
      </c>
      <c r="G239" s="196">
        <v>0.20242914979757085</v>
      </c>
      <c r="H239" s="368">
        <v>1377</v>
      </c>
      <c r="I239" s="121" t="s">
        <v>27647</v>
      </c>
      <c r="J239" s="164">
        <v>1377</v>
      </c>
      <c r="K239" s="109">
        <v>42513</v>
      </c>
      <c r="L239" s="62" t="s">
        <v>4561</v>
      </c>
    </row>
    <row r="240" spans="1:12" ht="17.100000000000001" customHeight="1">
      <c r="A240" s="196">
        <v>237</v>
      </c>
      <c r="B240" s="369">
        <v>122</v>
      </c>
      <c r="C240" s="367" t="s">
        <v>27645</v>
      </c>
      <c r="D240" s="51" t="s">
        <v>27648</v>
      </c>
      <c r="E240" s="121" t="s">
        <v>3845</v>
      </c>
      <c r="F240" s="196">
        <v>0.45</v>
      </c>
      <c r="G240" s="196">
        <v>0.18218623481781376</v>
      </c>
      <c r="H240" s="368">
        <v>1239</v>
      </c>
      <c r="I240" s="121" t="s">
        <v>27649</v>
      </c>
      <c r="J240" s="164">
        <v>1239</v>
      </c>
      <c r="K240" s="109">
        <v>42513</v>
      </c>
      <c r="L240" s="62" t="s">
        <v>4561</v>
      </c>
    </row>
    <row r="241" spans="1:12" ht="17.100000000000001" customHeight="1">
      <c r="A241" s="196">
        <v>238</v>
      </c>
      <c r="B241" s="369">
        <v>123</v>
      </c>
      <c r="C241" s="367" t="s">
        <v>27645</v>
      </c>
      <c r="D241" s="51" t="s">
        <v>27650</v>
      </c>
      <c r="E241" s="121" t="s">
        <v>3845</v>
      </c>
      <c r="F241" s="196">
        <v>0.53</v>
      </c>
      <c r="G241" s="196">
        <v>0.2145748987854251</v>
      </c>
      <c r="H241" s="368">
        <v>1459</v>
      </c>
      <c r="I241" s="121" t="s">
        <v>27651</v>
      </c>
      <c r="J241" s="164">
        <v>1459</v>
      </c>
      <c r="K241" s="109">
        <v>42513</v>
      </c>
      <c r="L241" s="62" t="s">
        <v>4561</v>
      </c>
    </row>
    <row r="242" spans="1:12" ht="17.100000000000001" customHeight="1">
      <c r="A242" s="196">
        <v>239</v>
      </c>
      <c r="B242" s="369">
        <v>93</v>
      </c>
      <c r="C242" s="367" t="s">
        <v>27652</v>
      </c>
      <c r="D242" s="51" t="s">
        <v>27653</v>
      </c>
      <c r="E242" s="121" t="s">
        <v>3845</v>
      </c>
      <c r="F242" s="196">
        <v>1.71</v>
      </c>
      <c r="G242" s="196">
        <v>0.69230769230769229</v>
      </c>
      <c r="H242" s="368">
        <v>4708</v>
      </c>
      <c r="I242" s="121" t="s">
        <v>27654</v>
      </c>
      <c r="J242" s="164">
        <v>4708</v>
      </c>
      <c r="K242" s="109">
        <v>42513</v>
      </c>
      <c r="L242" s="62" t="s">
        <v>4561</v>
      </c>
    </row>
    <row r="243" spans="1:12" ht="17.100000000000001" customHeight="1">
      <c r="A243" s="196">
        <v>240</v>
      </c>
      <c r="B243" s="369">
        <v>140</v>
      </c>
      <c r="C243" s="376" t="s">
        <v>27655</v>
      </c>
      <c r="D243" s="51" t="s">
        <v>27656</v>
      </c>
      <c r="E243" s="121" t="s">
        <v>3845</v>
      </c>
      <c r="F243" s="196">
        <v>1.18</v>
      </c>
      <c r="G243" s="196">
        <v>0.47773279352226716</v>
      </c>
      <c r="H243" s="368">
        <v>3249</v>
      </c>
      <c r="I243" s="121" t="s">
        <v>27657</v>
      </c>
      <c r="J243" s="164">
        <v>3249</v>
      </c>
      <c r="K243" s="109">
        <v>42513</v>
      </c>
      <c r="L243" s="62" t="s">
        <v>4561</v>
      </c>
    </row>
    <row r="244" spans="1:12" ht="17.100000000000001" customHeight="1">
      <c r="A244" s="196">
        <v>241</v>
      </c>
      <c r="B244" s="369">
        <v>129</v>
      </c>
      <c r="C244" s="367" t="s">
        <v>27658</v>
      </c>
      <c r="D244" s="51" t="s">
        <v>27659</v>
      </c>
      <c r="E244" s="121" t="s">
        <v>3845</v>
      </c>
      <c r="F244" s="196">
        <v>1.2</v>
      </c>
      <c r="G244" s="196">
        <v>0.48582995951416996</v>
      </c>
      <c r="H244" s="368">
        <v>3304</v>
      </c>
      <c r="I244" s="121" t="s">
        <v>27660</v>
      </c>
      <c r="J244" s="164">
        <v>3304</v>
      </c>
      <c r="K244" s="109">
        <v>42513</v>
      </c>
      <c r="L244" s="62" t="s">
        <v>4561</v>
      </c>
    </row>
    <row r="245" spans="1:12" ht="17.100000000000001" customHeight="1">
      <c r="A245" s="196">
        <v>242</v>
      </c>
      <c r="B245" s="369">
        <v>90</v>
      </c>
      <c r="C245" s="367" t="s">
        <v>27661</v>
      </c>
      <c r="D245" s="51" t="s">
        <v>27662</v>
      </c>
      <c r="E245" s="121" t="s">
        <v>3845</v>
      </c>
      <c r="F245" s="196">
        <v>1.53</v>
      </c>
      <c r="G245" s="196">
        <v>0.61943319838056676</v>
      </c>
      <c r="H245" s="368">
        <v>4212</v>
      </c>
      <c r="I245" s="121" t="s">
        <v>27663</v>
      </c>
      <c r="J245" s="164">
        <v>4212</v>
      </c>
      <c r="K245" s="109">
        <v>42513</v>
      </c>
      <c r="L245" s="62" t="s">
        <v>4561</v>
      </c>
    </row>
    <row r="246" spans="1:12" ht="17.100000000000001" customHeight="1">
      <c r="A246" s="196">
        <v>243</v>
      </c>
      <c r="B246" s="366" t="s">
        <v>27664</v>
      </c>
      <c r="C246" s="367" t="s">
        <v>27665</v>
      </c>
      <c r="D246" s="51" t="s">
        <v>27666</v>
      </c>
      <c r="E246" s="121" t="s">
        <v>3845</v>
      </c>
      <c r="F246" s="196">
        <v>1.4000000000000001</v>
      </c>
      <c r="G246" s="196">
        <v>0.5668016194331984</v>
      </c>
      <c r="H246" s="368">
        <v>3854</v>
      </c>
      <c r="I246" s="121" t="s">
        <v>27667</v>
      </c>
      <c r="J246" s="164">
        <v>3854</v>
      </c>
      <c r="K246" s="109">
        <v>42513</v>
      </c>
      <c r="L246" s="62" t="s">
        <v>4561</v>
      </c>
    </row>
    <row r="247" spans="1:12" ht="17.100000000000001" customHeight="1">
      <c r="A247" s="196">
        <v>244</v>
      </c>
      <c r="B247" s="369">
        <v>101</v>
      </c>
      <c r="C247" s="367" t="s">
        <v>27668</v>
      </c>
      <c r="D247" s="51" t="s">
        <v>27669</v>
      </c>
      <c r="E247" s="121" t="s">
        <v>3845</v>
      </c>
      <c r="F247" s="196">
        <v>1.3</v>
      </c>
      <c r="G247" s="196">
        <v>0.52631578947368418</v>
      </c>
      <c r="H247" s="368">
        <v>3579</v>
      </c>
      <c r="I247" s="121" t="s">
        <v>27670</v>
      </c>
      <c r="J247" s="164">
        <v>3579</v>
      </c>
      <c r="K247" s="109">
        <v>42513</v>
      </c>
      <c r="L247" s="62" t="s">
        <v>4561</v>
      </c>
    </row>
    <row r="248" spans="1:12" ht="17.100000000000001" customHeight="1">
      <c r="A248" s="196">
        <v>245</v>
      </c>
      <c r="B248" s="369">
        <v>83</v>
      </c>
      <c r="C248" s="367" t="s">
        <v>27671</v>
      </c>
      <c r="D248" s="51" t="s">
        <v>27672</v>
      </c>
      <c r="E248" s="121" t="s">
        <v>3845</v>
      </c>
      <c r="F248" s="196">
        <v>0.45</v>
      </c>
      <c r="G248" s="196">
        <v>0.18218623481781376</v>
      </c>
      <c r="H248" s="368">
        <v>1239</v>
      </c>
      <c r="I248" s="121" t="s">
        <v>27673</v>
      </c>
      <c r="J248" s="164">
        <v>1239</v>
      </c>
      <c r="K248" s="109">
        <v>42513</v>
      </c>
      <c r="L248" s="62" t="s">
        <v>4561</v>
      </c>
    </row>
    <row r="249" spans="1:12" ht="17.100000000000001" customHeight="1">
      <c r="A249" s="196">
        <v>246</v>
      </c>
      <c r="B249" s="369">
        <v>83</v>
      </c>
      <c r="C249" s="367" t="s">
        <v>27674</v>
      </c>
      <c r="D249" s="51" t="s">
        <v>27675</v>
      </c>
      <c r="E249" s="121" t="s">
        <v>3845</v>
      </c>
      <c r="F249" s="196">
        <v>0.45</v>
      </c>
      <c r="G249" s="196">
        <v>0.18218623481781376</v>
      </c>
      <c r="H249" s="368">
        <v>1239</v>
      </c>
      <c r="I249" s="121" t="s">
        <v>27676</v>
      </c>
      <c r="J249" s="164">
        <v>1239</v>
      </c>
      <c r="K249" s="109">
        <v>42513</v>
      </c>
      <c r="L249" s="62" t="s">
        <v>4561</v>
      </c>
    </row>
    <row r="250" spans="1:12" ht="17.100000000000001" customHeight="1">
      <c r="A250" s="196">
        <v>247</v>
      </c>
      <c r="B250" s="366" t="s">
        <v>27677</v>
      </c>
      <c r="C250" s="367" t="s">
        <v>27678</v>
      </c>
      <c r="D250" s="51" t="s">
        <v>27679</v>
      </c>
      <c r="E250" s="121" t="s">
        <v>3845</v>
      </c>
      <c r="F250" s="196">
        <v>1.25</v>
      </c>
      <c r="G250" s="196">
        <v>0.50607287449392713</v>
      </c>
      <c r="H250" s="368">
        <v>3441</v>
      </c>
      <c r="I250" s="121" t="s">
        <v>27680</v>
      </c>
      <c r="J250" s="164">
        <v>3441</v>
      </c>
      <c r="K250" s="109">
        <v>42513</v>
      </c>
      <c r="L250" s="62" t="s">
        <v>4561</v>
      </c>
    </row>
    <row r="251" spans="1:12" ht="17.100000000000001" customHeight="1">
      <c r="A251" s="196">
        <v>248</v>
      </c>
      <c r="B251" s="369">
        <v>47</v>
      </c>
      <c r="C251" s="367" t="s">
        <v>27681</v>
      </c>
      <c r="D251" s="51" t="s">
        <v>27682</v>
      </c>
      <c r="E251" s="121" t="s">
        <v>3845</v>
      </c>
      <c r="F251" s="196">
        <v>1.92</v>
      </c>
      <c r="G251" s="196">
        <v>0.77732793522267196</v>
      </c>
      <c r="H251" s="368">
        <v>5286</v>
      </c>
      <c r="I251" s="121" t="s">
        <v>27683</v>
      </c>
      <c r="J251" s="164">
        <v>5286</v>
      </c>
      <c r="K251" s="109">
        <v>42513</v>
      </c>
      <c r="L251" s="62" t="s">
        <v>4561</v>
      </c>
    </row>
    <row r="252" spans="1:12" ht="17.100000000000001" customHeight="1">
      <c r="A252" s="196">
        <v>249</v>
      </c>
      <c r="B252" s="369" t="s">
        <v>27684</v>
      </c>
      <c r="C252" s="367" t="s">
        <v>27685</v>
      </c>
      <c r="D252" s="51" t="s">
        <v>27686</v>
      </c>
      <c r="E252" s="121" t="s">
        <v>3845</v>
      </c>
      <c r="F252" s="196">
        <v>0.51</v>
      </c>
      <c r="G252" s="196">
        <v>0.20647773279352225</v>
      </c>
      <c r="H252" s="368">
        <v>1404</v>
      </c>
      <c r="I252" s="121" t="s">
        <v>27687</v>
      </c>
      <c r="J252" s="164">
        <v>1404</v>
      </c>
      <c r="K252" s="109">
        <v>42513</v>
      </c>
      <c r="L252" s="62" t="s">
        <v>4561</v>
      </c>
    </row>
    <row r="253" spans="1:12" ht="17.100000000000001" customHeight="1">
      <c r="A253" s="196">
        <v>250</v>
      </c>
      <c r="B253" s="369">
        <v>152</v>
      </c>
      <c r="C253" s="367" t="s">
        <v>27688</v>
      </c>
      <c r="D253" s="51" t="s">
        <v>27689</v>
      </c>
      <c r="E253" s="121" t="s">
        <v>3845</v>
      </c>
      <c r="F253" s="196">
        <v>0.35</v>
      </c>
      <c r="G253" s="196">
        <v>0.14170040485829957</v>
      </c>
      <c r="H253" s="368">
        <v>964</v>
      </c>
      <c r="I253" s="121" t="s">
        <v>27690</v>
      </c>
      <c r="J253" s="164">
        <v>964</v>
      </c>
      <c r="K253" s="109">
        <v>42513</v>
      </c>
      <c r="L253" s="62" t="s">
        <v>4561</v>
      </c>
    </row>
    <row r="254" spans="1:12" ht="17.100000000000001" customHeight="1">
      <c r="A254" s="196">
        <v>251</v>
      </c>
      <c r="B254" s="369">
        <v>152</v>
      </c>
      <c r="C254" s="367" t="s">
        <v>27688</v>
      </c>
      <c r="D254" s="51" t="s">
        <v>27691</v>
      </c>
      <c r="E254" s="121" t="s">
        <v>3845</v>
      </c>
      <c r="F254" s="196">
        <v>0.37</v>
      </c>
      <c r="G254" s="196">
        <v>0.14979757085020243</v>
      </c>
      <c r="H254" s="368">
        <v>1019</v>
      </c>
      <c r="I254" s="121" t="s">
        <v>27692</v>
      </c>
      <c r="J254" s="164">
        <v>1019</v>
      </c>
      <c r="K254" s="109">
        <v>42513</v>
      </c>
      <c r="L254" s="62" t="s">
        <v>4561</v>
      </c>
    </row>
    <row r="255" spans="1:12" ht="17.100000000000001" customHeight="1">
      <c r="A255" s="196">
        <v>252</v>
      </c>
      <c r="B255" s="366" t="s">
        <v>27693</v>
      </c>
      <c r="C255" s="367" t="s">
        <v>27694</v>
      </c>
      <c r="D255" s="51" t="s">
        <v>27695</v>
      </c>
      <c r="E255" s="121" t="s">
        <v>3845</v>
      </c>
      <c r="F255" s="196">
        <v>1.84</v>
      </c>
      <c r="G255" s="196">
        <v>0.74493927125506065</v>
      </c>
      <c r="H255" s="368">
        <v>5066</v>
      </c>
      <c r="I255" s="121" t="s">
        <v>27696</v>
      </c>
      <c r="J255" s="164">
        <v>5066</v>
      </c>
      <c r="K255" s="109">
        <v>42513</v>
      </c>
      <c r="L255" s="62" t="s">
        <v>4561</v>
      </c>
    </row>
    <row r="256" spans="1:12" ht="17.100000000000001" customHeight="1">
      <c r="A256" s="196">
        <v>253</v>
      </c>
      <c r="B256" s="369" t="s">
        <v>27697</v>
      </c>
      <c r="C256" s="376" t="s">
        <v>27698</v>
      </c>
      <c r="D256" s="51" t="s">
        <v>27699</v>
      </c>
      <c r="E256" s="121" t="s">
        <v>3845</v>
      </c>
      <c r="F256" s="196">
        <v>0.49</v>
      </c>
      <c r="G256" s="196">
        <v>0.19838056680161942</v>
      </c>
      <c r="H256" s="368">
        <v>1349</v>
      </c>
      <c r="I256" s="121" t="s">
        <v>27700</v>
      </c>
      <c r="J256" s="164">
        <v>1349</v>
      </c>
      <c r="K256" s="109">
        <v>42513</v>
      </c>
      <c r="L256" s="62" t="s">
        <v>4561</v>
      </c>
    </row>
    <row r="257" spans="1:12" ht="17.100000000000001" customHeight="1">
      <c r="A257" s="196">
        <v>254</v>
      </c>
      <c r="B257" s="369">
        <v>93</v>
      </c>
      <c r="C257" s="367" t="s">
        <v>27652</v>
      </c>
      <c r="D257" s="51" t="s">
        <v>27701</v>
      </c>
      <c r="E257" s="121" t="s">
        <v>3845</v>
      </c>
      <c r="F257" s="196">
        <v>1.7</v>
      </c>
      <c r="G257" s="196">
        <v>0.68825910931174084</v>
      </c>
      <c r="H257" s="368">
        <v>4680</v>
      </c>
      <c r="I257" s="121" t="s">
        <v>27702</v>
      </c>
      <c r="J257" s="164">
        <v>4680</v>
      </c>
      <c r="K257" s="109">
        <v>42513</v>
      </c>
      <c r="L257" s="62" t="s">
        <v>4561</v>
      </c>
    </row>
    <row r="258" spans="1:12" ht="17.100000000000001" customHeight="1">
      <c r="A258" s="196">
        <v>255</v>
      </c>
      <c r="B258" s="369">
        <v>6</v>
      </c>
      <c r="C258" s="367" t="s">
        <v>27703</v>
      </c>
      <c r="D258" s="51" t="s">
        <v>27704</v>
      </c>
      <c r="E258" s="121" t="s">
        <v>3845</v>
      </c>
      <c r="F258" s="196">
        <v>0.37</v>
      </c>
      <c r="G258" s="196">
        <v>0.14979757085020243</v>
      </c>
      <c r="H258" s="368">
        <v>1019</v>
      </c>
      <c r="I258" s="121" t="s">
        <v>27705</v>
      </c>
      <c r="J258" s="164">
        <v>1019</v>
      </c>
      <c r="K258" s="109">
        <v>42513</v>
      </c>
      <c r="L258" s="62" t="s">
        <v>4561</v>
      </c>
    </row>
    <row r="259" spans="1:12" ht="17.100000000000001" customHeight="1">
      <c r="A259" s="196">
        <v>256</v>
      </c>
      <c r="B259" s="369">
        <v>17</v>
      </c>
      <c r="C259" s="376" t="s">
        <v>27706</v>
      </c>
      <c r="D259" s="51" t="s">
        <v>27707</v>
      </c>
      <c r="E259" s="121" t="s">
        <v>3845</v>
      </c>
      <c r="F259" s="196">
        <v>0.23</v>
      </c>
      <c r="G259" s="196">
        <v>9.3117408906882582E-2</v>
      </c>
      <c r="H259" s="368">
        <v>633</v>
      </c>
      <c r="I259" s="121" t="s">
        <v>27708</v>
      </c>
      <c r="J259" s="164">
        <v>633</v>
      </c>
      <c r="K259" s="109">
        <v>42513</v>
      </c>
      <c r="L259" s="62" t="s">
        <v>4561</v>
      </c>
    </row>
    <row r="260" spans="1:12" ht="17.100000000000001" customHeight="1">
      <c r="A260" s="196">
        <v>257</v>
      </c>
      <c r="B260" s="369">
        <v>96</v>
      </c>
      <c r="C260" s="376" t="s">
        <v>27709</v>
      </c>
      <c r="D260" s="51" t="s">
        <v>27710</v>
      </c>
      <c r="E260" s="121" t="s">
        <v>22996</v>
      </c>
      <c r="F260" s="196">
        <v>4.97</v>
      </c>
      <c r="G260" s="196">
        <v>2.0121457489878538</v>
      </c>
      <c r="H260" s="368">
        <v>13600</v>
      </c>
      <c r="I260" s="121" t="s">
        <v>27711</v>
      </c>
      <c r="J260" s="164">
        <v>13600</v>
      </c>
      <c r="K260" s="109">
        <v>42513</v>
      </c>
      <c r="L260" s="62" t="s">
        <v>4561</v>
      </c>
    </row>
    <row r="261" spans="1:12" ht="17.100000000000001" customHeight="1">
      <c r="A261" s="196">
        <v>258</v>
      </c>
      <c r="B261" s="369">
        <v>104</v>
      </c>
      <c r="C261" s="376" t="s">
        <v>27712</v>
      </c>
      <c r="D261" s="51" t="s">
        <v>27713</v>
      </c>
      <c r="E261" s="121" t="s">
        <v>22996</v>
      </c>
      <c r="F261" s="196">
        <v>3.06</v>
      </c>
      <c r="G261" s="196">
        <v>1.2388663967611335</v>
      </c>
      <c r="H261" s="368">
        <v>8424</v>
      </c>
      <c r="I261" s="121" t="s">
        <v>27714</v>
      </c>
      <c r="J261" s="164">
        <v>8424</v>
      </c>
      <c r="K261" s="109">
        <v>42513</v>
      </c>
      <c r="L261" s="62" t="s">
        <v>4561</v>
      </c>
    </row>
    <row r="262" spans="1:12" ht="17.100000000000001" customHeight="1">
      <c r="A262" s="196">
        <v>259</v>
      </c>
      <c r="B262" s="366" t="s">
        <v>27715</v>
      </c>
      <c r="C262" s="367" t="s">
        <v>27716</v>
      </c>
      <c r="D262" s="51" t="s">
        <v>27717</v>
      </c>
      <c r="E262" s="121" t="s">
        <v>22996</v>
      </c>
      <c r="F262" s="196">
        <v>4.38</v>
      </c>
      <c r="G262" s="196">
        <v>1.7732793522267205</v>
      </c>
      <c r="H262" s="368">
        <v>12058</v>
      </c>
      <c r="I262" s="121" t="s">
        <v>27718</v>
      </c>
      <c r="J262" s="164">
        <v>12058</v>
      </c>
      <c r="K262" s="109">
        <v>42513</v>
      </c>
      <c r="L262" s="62" t="s">
        <v>4561</v>
      </c>
    </row>
    <row r="263" spans="1:12" ht="17.100000000000001" customHeight="1">
      <c r="A263" s="196">
        <v>260</v>
      </c>
      <c r="B263" s="369">
        <v>60</v>
      </c>
      <c r="C263" s="367" t="s">
        <v>27719</v>
      </c>
      <c r="D263" s="51" t="s">
        <v>27720</v>
      </c>
      <c r="E263" s="121" t="s">
        <v>3845</v>
      </c>
      <c r="F263" s="196">
        <v>1.1100000000000001</v>
      </c>
      <c r="G263" s="196">
        <v>0.44939271255060731</v>
      </c>
      <c r="H263" s="368">
        <v>3056</v>
      </c>
      <c r="I263" s="121" t="s">
        <v>27721</v>
      </c>
      <c r="J263" s="164">
        <v>3056</v>
      </c>
      <c r="K263" s="109">
        <v>42513</v>
      </c>
      <c r="L263" s="62" t="s">
        <v>4561</v>
      </c>
    </row>
    <row r="264" spans="1:12" ht="17.100000000000001" customHeight="1">
      <c r="A264" s="196">
        <v>261</v>
      </c>
      <c r="B264" s="369">
        <v>56</v>
      </c>
      <c r="C264" s="376" t="s">
        <v>27722</v>
      </c>
      <c r="D264" s="51" t="s">
        <v>27723</v>
      </c>
      <c r="E264" s="121" t="s">
        <v>3845</v>
      </c>
      <c r="F264" s="196">
        <v>0.83</v>
      </c>
      <c r="G264" s="196">
        <v>0.33603238866396756</v>
      </c>
      <c r="H264" s="368">
        <v>2285</v>
      </c>
      <c r="I264" s="121" t="s">
        <v>27724</v>
      </c>
      <c r="J264" s="164">
        <v>2285</v>
      </c>
      <c r="K264" s="109">
        <v>42513</v>
      </c>
      <c r="L264" s="62" t="s">
        <v>4561</v>
      </c>
    </row>
    <row r="265" spans="1:12" ht="17.100000000000001" customHeight="1">
      <c r="A265" s="196">
        <v>262</v>
      </c>
      <c r="B265" s="369">
        <v>107</v>
      </c>
      <c r="C265" s="376" t="s">
        <v>27725</v>
      </c>
      <c r="D265" s="51" t="s">
        <v>27726</v>
      </c>
      <c r="E265" s="121" t="s">
        <v>3845</v>
      </c>
      <c r="F265" s="196">
        <v>2</v>
      </c>
      <c r="G265" s="196">
        <v>0.80971659919028338</v>
      </c>
      <c r="H265" s="368">
        <v>5506</v>
      </c>
      <c r="I265" s="121" t="s">
        <v>27727</v>
      </c>
      <c r="J265" s="164">
        <v>5506</v>
      </c>
      <c r="K265" s="109">
        <v>42513</v>
      </c>
      <c r="L265" s="62" t="s">
        <v>4561</v>
      </c>
    </row>
    <row r="266" spans="1:12" ht="17.100000000000001" customHeight="1">
      <c r="A266" s="196">
        <v>263</v>
      </c>
      <c r="B266" s="369">
        <v>137</v>
      </c>
      <c r="C266" s="376" t="s">
        <v>27728</v>
      </c>
      <c r="D266" s="51" t="s">
        <v>27729</v>
      </c>
      <c r="E266" s="121" t="s">
        <v>3845</v>
      </c>
      <c r="F266" s="196">
        <v>0.36</v>
      </c>
      <c r="G266" s="196">
        <v>0.145748987854251</v>
      </c>
      <c r="H266" s="368">
        <v>991</v>
      </c>
      <c r="I266" s="121" t="s">
        <v>27730</v>
      </c>
      <c r="J266" s="164">
        <v>991</v>
      </c>
      <c r="K266" s="109">
        <v>42513</v>
      </c>
      <c r="L266" s="62" t="s">
        <v>4561</v>
      </c>
    </row>
    <row r="267" spans="1:12" ht="17.100000000000001" customHeight="1">
      <c r="A267" s="196">
        <v>264</v>
      </c>
      <c r="B267" s="362">
        <v>157</v>
      </c>
      <c r="C267" s="32" t="s">
        <v>27731</v>
      </c>
      <c r="D267" s="32" t="s">
        <v>27732</v>
      </c>
      <c r="E267" s="121" t="s">
        <v>22996</v>
      </c>
      <c r="F267" s="362">
        <v>5.88</v>
      </c>
      <c r="G267" s="196">
        <v>2.380566801619433</v>
      </c>
      <c r="H267" s="377">
        <v>13600</v>
      </c>
      <c r="I267" s="29" t="s">
        <v>27733</v>
      </c>
      <c r="J267" s="85">
        <v>13600</v>
      </c>
      <c r="K267" s="109">
        <v>42513</v>
      </c>
      <c r="L267" s="62" t="s">
        <v>4561</v>
      </c>
    </row>
    <row r="268" spans="1:12" ht="17.100000000000001" customHeight="1">
      <c r="A268" s="196">
        <v>265</v>
      </c>
      <c r="B268" s="369">
        <v>145</v>
      </c>
      <c r="C268" s="376" t="s">
        <v>27734</v>
      </c>
      <c r="D268" s="51" t="s">
        <v>27735</v>
      </c>
      <c r="E268" s="121" t="s">
        <v>22996</v>
      </c>
      <c r="F268" s="196">
        <v>4.5</v>
      </c>
      <c r="G268" s="196">
        <v>1.8218623481781375</v>
      </c>
      <c r="H268" s="368">
        <v>12389</v>
      </c>
      <c r="I268" s="121" t="s">
        <v>27736</v>
      </c>
      <c r="J268" s="164">
        <v>12389</v>
      </c>
      <c r="K268" s="109">
        <v>42513</v>
      </c>
      <c r="L268" s="62" t="s">
        <v>4561</v>
      </c>
    </row>
    <row r="269" spans="1:12" ht="17.100000000000001" customHeight="1">
      <c r="A269" s="196">
        <v>266</v>
      </c>
      <c r="B269" s="369">
        <v>42</v>
      </c>
      <c r="C269" s="376" t="s">
        <v>27737</v>
      </c>
      <c r="D269" s="51" t="s">
        <v>27738</v>
      </c>
      <c r="E269" s="121" t="s">
        <v>3845</v>
      </c>
      <c r="F269" s="196">
        <v>0.09</v>
      </c>
      <c r="G269" s="196">
        <v>3.643724696356275E-2</v>
      </c>
      <c r="H269" s="368">
        <v>248</v>
      </c>
      <c r="I269" s="121" t="s">
        <v>27739</v>
      </c>
      <c r="J269" s="164">
        <v>248</v>
      </c>
      <c r="K269" s="109">
        <v>42513</v>
      </c>
      <c r="L269" s="62" t="s">
        <v>4561</v>
      </c>
    </row>
    <row r="270" spans="1:12" ht="17.100000000000001" customHeight="1">
      <c r="A270" s="196">
        <v>267</v>
      </c>
      <c r="B270" s="369">
        <v>55</v>
      </c>
      <c r="C270" s="376" t="s">
        <v>27740</v>
      </c>
      <c r="D270" s="51" t="s">
        <v>27741</v>
      </c>
      <c r="E270" s="121" t="s">
        <v>3845</v>
      </c>
      <c r="F270" s="196">
        <v>1.04</v>
      </c>
      <c r="G270" s="196">
        <v>0.42105263157894735</v>
      </c>
      <c r="H270" s="368">
        <v>2863</v>
      </c>
      <c r="I270" s="121" t="s">
        <v>27742</v>
      </c>
      <c r="J270" s="164">
        <v>2863</v>
      </c>
      <c r="K270" s="109">
        <v>42513</v>
      </c>
      <c r="L270" s="62" t="s">
        <v>4561</v>
      </c>
    </row>
    <row r="271" spans="1:12" ht="17.100000000000001" customHeight="1">
      <c r="A271" s="196">
        <v>268</v>
      </c>
      <c r="B271" s="369">
        <v>132</v>
      </c>
      <c r="C271" s="367" t="s">
        <v>27743</v>
      </c>
      <c r="D271" s="51" t="s">
        <v>27744</v>
      </c>
      <c r="E271" s="121" t="s">
        <v>3845</v>
      </c>
      <c r="F271" s="196">
        <v>1.73</v>
      </c>
      <c r="G271" s="196">
        <v>0.70040485829959509</v>
      </c>
      <c r="H271" s="368">
        <v>4763</v>
      </c>
      <c r="I271" s="121" t="s">
        <v>27745</v>
      </c>
      <c r="J271" s="164">
        <v>4763</v>
      </c>
      <c r="K271" s="109">
        <v>42513</v>
      </c>
      <c r="L271" s="62" t="s">
        <v>4561</v>
      </c>
    </row>
    <row r="272" spans="1:12" ht="17.100000000000001" customHeight="1">
      <c r="A272" s="196">
        <v>269</v>
      </c>
      <c r="B272" s="369" t="s">
        <v>27746</v>
      </c>
      <c r="C272" s="376" t="s">
        <v>27747</v>
      </c>
      <c r="D272" s="51" t="s">
        <v>27748</v>
      </c>
      <c r="E272" s="121" t="s">
        <v>3845</v>
      </c>
      <c r="F272" s="196">
        <v>0.52</v>
      </c>
      <c r="G272" s="196">
        <v>0.21052631578947367</v>
      </c>
      <c r="H272" s="368">
        <v>1432</v>
      </c>
      <c r="I272" s="121" t="s">
        <v>27749</v>
      </c>
      <c r="J272" s="164">
        <v>1432</v>
      </c>
      <c r="K272" s="109">
        <v>42513</v>
      </c>
      <c r="L272" s="62" t="s">
        <v>4561</v>
      </c>
    </row>
    <row r="273" spans="1:12" ht="17.100000000000001" customHeight="1">
      <c r="A273" s="196">
        <v>270</v>
      </c>
      <c r="B273" s="369">
        <v>132</v>
      </c>
      <c r="C273" s="367" t="s">
        <v>27743</v>
      </c>
      <c r="D273" s="198" t="s">
        <v>27750</v>
      </c>
      <c r="E273" s="121" t="s">
        <v>3845</v>
      </c>
      <c r="F273" s="196">
        <v>1.4</v>
      </c>
      <c r="G273" s="196">
        <v>0.56680161943319829</v>
      </c>
      <c r="H273" s="368">
        <v>3854</v>
      </c>
      <c r="I273" s="121" t="s">
        <v>27751</v>
      </c>
      <c r="J273" s="164">
        <v>3854</v>
      </c>
      <c r="K273" s="109">
        <v>42513</v>
      </c>
      <c r="L273" s="62" t="s">
        <v>4561</v>
      </c>
    </row>
    <row r="274" spans="1:12" ht="17.100000000000001" customHeight="1">
      <c r="A274" s="196">
        <v>271</v>
      </c>
      <c r="B274" s="369" t="s">
        <v>27752</v>
      </c>
      <c r="C274" s="367" t="s">
        <v>27753</v>
      </c>
      <c r="D274" s="51" t="s">
        <v>27754</v>
      </c>
      <c r="E274" s="121" t="s">
        <v>3845</v>
      </c>
      <c r="F274" s="196">
        <v>0.5</v>
      </c>
      <c r="G274" s="196">
        <v>0.20242914979757085</v>
      </c>
      <c r="H274" s="368">
        <v>1377</v>
      </c>
      <c r="I274" s="121" t="s">
        <v>27755</v>
      </c>
      <c r="J274" s="164">
        <v>1377</v>
      </c>
      <c r="K274" s="109">
        <v>42513</v>
      </c>
      <c r="L274" s="62" t="s">
        <v>4561</v>
      </c>
    </row>
    <row r="275" spans="1:12" ht="17.100000000000001" customHeight="1">
      <c r="A275" s="196">
        <v>272</v>
      </c>
      <c r="B275" s="369">
        <v>106</v>
      </c>
      <c r="C275" s="367" t="s">
        <v>27756</v>
      </c>
      <c r="D275" s="51" t="s">
        <v>27757</v>
      </c>
      <c r="E275" s="121" t="s">
        <v>3845</v>
      </c>
      <c r="F275" s="196">
        <v>0.8</v>
      </c>
      <c r="G275" s="196">
        <v>0.32388663967611336</v>
      </c>
      <c r="H275" s="368">
        <v>2202</v>
      </c>
      <c r="I275" s="121" t="s">
        <v>27758</v>
      </c>
      <c r="J275" s="164">
        <v>2202</v>
      </c>
      <c r="K275" s="109">
        <v>42513</v>
      </c>
      <c r="L275" s="62" t="s">
        <v>4561</v>
      </c>
    </row>
    <row r="276" spans="1:12" ht="17.100000000000001" customHeight="1">
      <c r="A276" s="196">
        <v>273</v>
      </c>
      <c r="B276" s="366" t="s">
        <v>27759</v>
      </c>
      <c r="C276" s="367" t="s">
        <v>27760</v>
      </c>
      <c r="D276" s="51" t="s">
        <v>27761</v>
      </c>
      <c r="E276" s="121" t="s">
        <v>3845</v>
      </c>
      <c r="F276" s="196">
        <v>2.35</v>
      </c>
      <c r="G276" s="196">
        <v>0.95141700404858298</v>
      </c>
      <c r="H276" s="368">
        <v>6470</v>
      </c>
      <c r="I276" s="121" t="s">
        <v>27762</v>
      </c>
      <c r="J276" s="164">
        <v>6470</v>
      </c>
      <c r="K276" s="109">
        <v>42513</v>
      </c>
      <c r="L276" s="62" t="s">
        <v>4561</v>
      </c>
    </row>
    <row r="277" spans="1:12" ht="17.100000000000001" customHeight="1">
      <c r="A277" s="196">
        <v>274</v>
      </c>
      <c r="B277" s="366" t="s">
        <v>27763</v>
      </c>
      <c r="C277" s="367" t="s">
        <v>27764</v>
      </c>
      <c r="D277" s="51" t="s">
        <v>27765</v>
      </c>
      <c r="E277" s="121" t="s">
        <v>3845</v>
      </c>
      <c r="F277" s="196">
        <v>1.55</v>
      </c>
      <c r="G277" s="196">
        <v>0.62753036437246956</v>
      </c>
      <c r="H277" s="368">
        <v>4267</v>
      </c>
      <c r="I277" s="121" t="s">
        <v>27766</v>
      </c>
      <c r="J277" s="164">
        <v>4267</v>
      </c>
      <c r="K277" s="109">
        <v>42513</v>
      </c>
      <c r="L277" s="62" t="s">
        <v>4561</v>
      </c>
    </row>
    <row r="278" spans="1:12" ht="17.100000000000001" customHeight="1">
      <c r="A278" s="196">
        <v>275</v>
      </c>
      <c r="B278" s="369" t="s">
        <v>27767</v>
      </c>
      <c r="C278" s="367" t="s">
        <v>27768</v>
      </c>
      <c r="D278" s="51" t="s">
        <v>27769</v>
      </c>
      <c r="E278" s="121" t="s">
        <v>3845</v>
      </c>
      <c r="F278" s="196">
        <v>0.31</v>
      </c>
      <c r="G278" s="196">
        <v>0.12550607287449392</v>
      </c>
      <c r="H278" s="368">
        <v>853</v>
      </c>
      <c r="I278" s="121" t="s">
        <v>27770</v>
      </c>
      <c r="J278" s="164">
        <v>853</v>
      </c>
      <c r="K278" s="109">
        <v>42513</v>
      </c>
      <c r="L278" s="62" t="s">
        <v>4561</v>
      </c>
    </row>
    <row r="279" spans="1:12" ht="17.100000000000001" customHeight="1">
      <c r="A279" s="196">
        <v>276</v>
      </c>
      <c r="B279" s="369">
        <v>72</v>
      </c>
      <c r="C279" s="376" t="s">
        <v>27771</v>
      </c>
      <c r="D279" s="51" t="s">
        <v>27772</v>
      </c>
      <c r="E279" s="121" t="s">
        <v>3845</v>
      </c>
      <c r="F279" s="196">
        <v>1.08</v>
      </c>
      <c r="G279" s="196">
        <v>0.43724696356275305</v>
      </c>
      <c r="H279" s="368">
        <v>2973</v>
      </c>
      <c r="I279" s="121" t="s">
        <v>27773</v>
      </c>
      <c r="J279" s="164">
        <v>2973</v>
      </c>
      <c r="K279" s="109">
        <v>42513</v>
      </c>
      <c r="L279" s="62" t="s">
        <v>4561</v>
      </c>
    </row>
    <row r="280" spans="1:12" ht="17.100000000000001" customHeight="1">
      <c r="A280" s="196">
        <v>277</v>
      </c>
      <c r="B280" s="366" t="s">
        <v>27774</v>
      </c>
      <c r="C280" s="367" t="s">
        <v>27775</v>
      </c>
      <c r="D280" s="51" t="s">
        <v>27776</v>
      </c>
      <c r="E280" s="121" t="s">
        <v>3845</v>
      </c>
      <c r="F280" s="196">
        <v>1.02</v>
      </c>
      <c r="G280" s="196">
        <v>0.41295546558704449</v>
      </c>
      <c r="H280" s="368">
        <v>2808</v>
      </c>
      <c r="I280" s="121" t="s">
        <v>27777</v>
      </c>
      <c r="J280" s="164">
        <v>2808</v>
      </c>
      <c r="K280" s="109">
        <v>42513</v>
      </c>
      <c r="L280" s="62" t="s">
        <v>4561</v>
      </c>
    </row>
    <row r="281" spans="1:12" ht="17.100000000000001" customHeight="1">
      <c r="A281" s="196">
        <v>278</v>
      </c>
      <c r="B281" s="369" t="s">
        <v>27778</v>
      </c>
      <c r="C281" s="376" t="s">
        <v>16990</v>
      </c>
      <c r="D281" s="51" t="s">
        <v>27779</v>
      </c>
      <c r="E281" s="121" t="s">
        <v>3845</v>
      </c>
      <c r="F281" s="196">
        <v>0.08</v>
      </c>
      <c r="G281" s="196">
        <v>3.2388663967611336E-2</v>
      </c>
      <c r="H281" s="368">
        <v>220</v>
      </c>
      <c r="I281" s="121" t="s">
        <v>27780</v>
      </c>
      <c r="J281" s="164">
        <v>220</v>
      </c>
      <c r="K281" s="109">
        <v>42513</v>
      </c>
      <c r="L281" s="62" t="s">
        <v>4561</v>
      </c>
    </row>
    <row r="282" spans="1:12" ht="17.100000000000001" customHeight="1">
      <c r="A282" s="196">
        <v>279</v>
      </c>
      <c r="B282" s="369">
        <v>34</v>
      </c>
      <c r="C282" s="376" t="s">
        <v>27781</v>
      </c>
      <c r="D282" s="51" t="s">
        <v>27782</v>
      </c>
      <c r="E282" s="121" t="s">
        <v>3845</v>
      </c>
      <c r="F282" s="196">
        <v>1.9</v>
      </c>
      <c r="G282" s="196">
        <v>0.76923076923076916</v>
      </c>
      <c r="H282" s="368">
        <v>5231</v>
      </c>
      <c r="I282" s="121" t="s">
        <v>27783</v>
      </c>
      <c r="J282" s="164">
        <v>5231</v>
      </c>
      <c r="K282" s="109">
        <v>42513</v>
      </c>
      <c r="L282" s="62" t="s">
        <v>4561</v>
      </c>
    </row>
    <row r="283" spans="1:12" ht="17.100000000000001" customHeight="1">
      <c r="A283" s="196">
        <v>280</v>
      </c>
      <c r="B283" s="369">
        <v>34</v>
      </c>
      <c r="C283" s="376" t="s">
        <v>27781</v>
      </c>
      <c r="D283" s="51" t="s">
        <v>27784</v>
      </c>
      <c r="E283" s="121" t="s">
        <v>3845</v>
      </c>
      <c r="F283" s="196">
        <v>1.92</v>
      </c>
      <c r="G283" s="196">
        <v>0.77732793522267196</v>
      </c>
      <c r="H283" s="368">
        <v>5286</v>
      </c>
      <c r="I283" s="121" t="s">
        <v>27785</v>
      </c>
      <c r="J283" s="164">
        <v>5286</v>
      </c>
      <c r="K283" s="109">
        <v>42513</v>
      </c>
      <c r="L283" s="62" t="s">
        <v>4561</v>
      </c>
    </row>
    <row r="284" spans="1:12" ht="17.100000000000001" customHeight="1">
      <c r="A284" s="196">
        <v>281</v>
      </c>
      <c r="B284" s="369">
        <v>129</v>
      </c>
      <c r="C284" s="367" t="s">
        <v>27786</v>
      </c>
      <c r="D284" s="51" t="s">
        <v>27787</v>
      </c>
      <c r="E284" s="121" t="s">
        <v>3845</v>
      </c>
      <c r="F284" s="196">
        <v>1.29</v>
      </c>
      <c r="G284" s="196">
        <v>0.52226720647773273</v>
      </c>
      <c r="H284" s="368">
        <v>3551</v>
      </c>
      <c r="I284" s="121" t="s">
        <v>27788</v>
      </c>
      <c r="J284" s="164">
        <v>3551</v>
      </c>
      <c r="K284" s="109">
        <v>42513</v>
      </c>
      <c r="L284" s="62" t="s">
        <v>4561</v>
      </c>
    </row>
    <row r="285" spans="1:12" ht="17.100000000000001" customHeight="1">
      <c r="A285" s="196">
        <v>282</v>
      </c>
      <c r="B285" s="378" t="s">
        <v>27789</v>
      </c>
      <c r="C285" s="367" t="s">
        <v>27790</v>
      </c>
      <c r="D285" s="51" t="s">
        <v>27791</v>
      </c>
      <c r="E285" s="62" t="s">
        <v>22996</v>
      </c>
      <c r="F285" s="196">
        <v>2.95</v>
      </c>
      <c r="G285" s="51">
        <v>1.1943319838056681</v>
      </c>
      <c r="H285" s="368">
        <v>8121</v>
      </c>
      <c r="I285" s="121" t="s">
        <v>27792</v>
      </c>
      <c r="J285" s="164">
        <v>8121</v>
      </c>
      <c r="K285" s="109">
        <v>42513</v>
      </c>
      <c r="L285" s="62" t="s">
        <v>27793</v>
      </c>
    </row>
    <row r="286" spans="1:12" ht="17.100000000000001" customHeight="1">
      <c r="A286" s="196">
        <v>283</v>
      </c>
      <c r="B286" s="379" t="s">
        <v>27789</v>
      </c>
      <c r="C286" s="367" t="s">
        <v>27790</v>
      </c>
      <c r="D286" s="51" t="s">
        <v>27794</v>
      </c>
      <c r="E286" s="121" t="s">
        <v>22996</v>
      </c>
      <c r="F286" s="196">
        <v>2.94</v>
      </c>
      <c r="G286" s="51">
        <v>1.1902834008097165</v>
      </c>
      <c r="H286" s="368">
        <v>8094</v>
      </c>
      <c r="I286" s="121" t="s">
        <v>27795</v>
      </c>
      <c r="J286" s="164">
        <v>8094</v>
      </c>
      <c r="K286" s="109">
        <v>42513</v>
      </c>
      <c r="L286" s="62" t="s">
        <v>27793</v>
      </c>
    </row>
    <row r="287" spans="1:12" ht="17.100000000000001" customHeight="1">
      <c r="A287" s="196">
        <v>284</v>
      </c>
      <c r="B287" s="372">
        <v>49</v>
      </c>
      <c r="C287" s="373" t="s">
        <v>27796</v>
      </c>
      <c r="D287" s="51" t="s">
        <v>27797</v>
      </c>
      <c r="E287" s="121" t="s">
        <v>3845</v>
      </c>
      <c r="F287" s="196">
        <v>1.1299999999999999</v>
      </c>
      <c r="G287" s="196">
        <v>0.45748987854251005</v>
      </c>
      <c r="H287" s="368">
        <v>3111</v>
      </c>
      <c r="I287" s="121" t="s">
        <v>27798</v>
      </c>
      <c r="J287" s="164">
        <v>3111</v>
      </c>
      <c r="K287" s="109">
        <v>42513</v>
      </c>
      <c r="L287" s="62" t="s">
        <v>27799</v>
      </c>
    </row>
    <row r="288" spans="1:12" ht="17.100000000000001" customHeight="1">
      <c r="A288" s="196">
        <v>285</v>
      </c>
      <c r="B288" s="374">
        <v>77</v>
      </c>
      <c r="C288" s="373" t="s">
        <v>27800</v>
      </c>
      <c r="D288" s="51" t="s">
        <v>27801</v>
      </c>
      <c r="E288" s="121" t="s">
        <v>3845</v>
      </c>
      <c r="F288" s="196">
        <v>0.81</v>
      </c>
      <c r="G288" s="196">
        <v>0.32793522267206476</v>
      </c>
      <c r="H288" s="368">
        <v>2230</v>
      </c>
      <c r="I288" s="121" t="s">
        <v>27802</v>
      </c>
      <c r="J288" s="164">
        <v>2230</v>
      </c>
      <c r="K288" s="109">
        <v>42513</v>
      </c>
      <c r="L288" s="62" t="s">
        <v>27799</v>
      </c>
    </row>
    <row r="289" spans="1:12" ht="17.100000000000001" customHeight="1">
      <c r="A289" s="196">
        <v>286</v>
      </c>
      <c r="B289" s="374">
        <v>42</v>
      </c>
      <c r="C289" s="373" t="s">
        <v>27803</v>
      </c>
      <c r="D289" s="51" t="s">
        <v>27804</v>
      </c>
      <c r="E289" s="121" t="s">
        <v>3845</v>
      </c>
      <c r="F289" s="196">
        <v>0.87</v>
      </c>
      <c r="G289" s="196">
        <v>0.35222672064777327</v>
      </c>
      <c r="H289" s="368">
        <v>2395</v>
      </c>
      <c r="I289" s="121" t="s">
        <v>27805</v>
      </c>
      <c r="J289" s="164">
        <v>2395</v>
      </c>
      <c r="K289" s="109">
        <v>42513</v>
      </c>
      <c r="L289" s="62" t="s">
        <v>27799</v>
      </c>
    </row>
    <row r="290" spans="1:12" ht="17.100000000000001" customHeight="1">
      <c r="A290" s="196">
        <v>287</v>
      </c>
      <c r="B290" s="374">
        <v>13</v>
      </c>
      <c r="C290" s="373" t="s">
        <v>27806</v>
      </c>
      <c r="D290" s="51" t="s">
        <v>27807</v>
      </c>
      <c r="E290" s="121" t="s">
        <v>3845</v>
      </c>
      <c r="F290" s="196">
        <v>1.37</v>
      </c>
      <c r="G290" s="196">
        <v>0.55465587044534415</v>
      </c>
      <c r="H290" s="368">
        <v>3772</v>
      </c>
      <c r="I290" s="121" t="s">
        <v>27808</v>
      </c>
      <c r="J290" s="164">
        <v>3772</v>
      </c>
      <c r="K290" s="109">
        <v>42513</v>
      </c>
      <c r="L290" s="62" t="s">
        <v>27799</v>
      </c>
    </row>
    <row r="291" spans="1:12" ht="17.100000000000001" customHeight="1">
      <c r="A291" s="196">
        <v>288</v>
      </c>
      <c r="B291" s="372" t="s">
        <v>27809</v>
      </c>
      <c r="C291" s="373" t="s">
        <v>27810</v>
      </c>
      <c r="D291" s="51" t="s">
        <v>27811</v>
      </c>
      <c r="E291" s="121" t="s">
        <v>3845</v>
      </c>
      <c r="F291" s="196">
        <v>2.3699999999999997</v>
      </c>
      <c r="G291" s="196">
        <v>0.95951417004048567</v>
      </c>
      <c r="H291" s="368">
        <v>6525</v>
      </c>
      <c r="I291" s="121" t="s">
        <v>27812</v>
      </c>
      <c r="J291" s="164">
        <v>6525</v>
      </c>
      <c r="K291" s="109">
        <v>42513</v>
      </c>
      <c r="L291" s="62" t="s">
        <v>27799</v>
      </c>
    </row>
    <row r="292" spans="1:12" ht="17.100000000000001" customHeight="1">
      <c r="A292" s="196">
        <v>289</v>
      </c>
      <c r="B292" s="374" t="s">
        <v>27813</v>
      </c>
      <c r="C292" s="373" t="s">
        <v>27814</v>
      </c>
      <c r="D292" s="51" t="s">
        <v>27815</v>
      </c>
      <c r="E292" s="121" t="s">
        <v>3845</v>
      </c>
      <c r="F292" s="196">
        <v>1.06</v>
      </c>
      <c r="G292" s="196">
        <v>0.4291497975708502</v>
      </c>
      <c r="H292" s="368">
        <v>2918</v>
      </c>
      <c r="I292" s="121" t="s">
        <v>27816</v>
      </c>
      <c r="J292" s="164">
        <v>2918</v>
      </c>
      <c r="K292" s="109">
        <v>42513</v>
      </c>
      <c r="L292" s="62" t="s">
        <v>27799</v>
      </c>
    </row>
    <row r="293" spans="1:12" ht="17.100000000000001" customHeight="1">
      <c r="A293" s="196">
        <v>290</v>
      </c>
      <c r="B293" s="374">
        <v>34</v>
      </c>
      <c r="C293" s="373" t="s">
        <v>27817</v>
      </c>
      <c r="D293" s="51" t="s">
        <v>27818</v>
      </c>
      <c r="E293" s="121" t="s">
        <v>22996</v>
      </c>
      <c r="F293" s="196">
        <v>3</v>
      </c>
      <c r="G293" s="196">
        <v>1.214574898785425</v>
      </c>
      <c r="H293" s="368">
        <v>8259</v>
      </c>
      <c r="I293" s="121" t="s">
        <v>27819</v>
      </c>
      <c r="J293" s="164">
        <v>8259</v>
      </c>
      <c r="K293" s="109">
        <v>42513</v>
      </c>
      <c r="L293" s="62" t="s">
        <v>27799</v>
      </c>
    </row>
    <row r="294" spans="1:12" ht="17.100000000000001" customHeight="1">
      <c r="A294" s="196">
        <v>291</v>
      </c>
      <c r="B294" s="374">
        <v>70</v>
      </c>
      <c r="C294" s="373" t="s">
        <v>27820</v>
      </c>
      <c r="D294" s="51" t="s">
        <v>27821</v>
      </c>
      <c r="E294" s="121" t="s">
        <v>3845</v>
      </c>
      <c r="F294" s="196">
        <v>1.22</v>
      </c>
      <c r="G294" s="196">
        <v>0.49392712550607282</v>
      </c>
      <c r="H294" s="368">
        <v>3359</v>
      </c>
      <c r="I294" s="121" t="s">
        <v>27730</v>
      </c>
      <c r="J294" s="164">
        <v>3359</v>
      </c>
      <c r="K294" s="109">
        <v>42513</v>
      </c>
      <c r="L294" s="62" t="s">
        <v>27799</v>
      </c>
    </row>
    <row r="295" spans="1:12" ht="17.100000000000001" customHeight="1">
      <c r="A295" s="196">
        <v>292</v>
      </c>
      <c r="B295" s="374">
        <v>14</v>
      </c>
      <c r="C295" s="370" t="s">
        <v>27822</v>
      </c>
      <c r="D295" s="32" t="s">
        <v>27823</v>
      </c>
      <c r="E295" s="121" t="s">
        <v>3845</v>
      </c>
      <c r="F295" s="48">
        <v>0.79</v>
      </c>
      <c r="G295" s="196">
        <v>0.31983805668016191</v>
      </c>
      <c r="H295" s="368">
        <v>2175</v>
      </c>
      <c r="I295" s="29" t="s">
        <v>27824</v>
      </c>
      <c r="J295" s="85">
        <v>2175</v>
      </c>
      <c r="K295" s="109">
        <v>42513</v>
      </c>
      <c r="L295" s="62" t="s">
        <v>27799</v>
      </c>
    </row>
    <row r="296" spans="1:12" ht="17.100000000000001" customHeight="1">
      <c r="A296" s="196">
        <v>293</v>
      </c>
      <c r="B296" s="374" t="s">
        <v>27825</v>
      </c>
      <c r="C296" s="370" t="s">
        <v>27826</v>
      </c>
      <c r="D296" s="32" t="s">
        <v>27827</v>
      </c>
      <c r="E296" s="121" t="s">
        <v>3845</v>
      </c>
      <c r="F296" s="48">
        <v>1.1499999999999999</v>
      </c>
      <c r="G296" s="196">
        <v>0.46558704453441291</v>
      </c>
      <c r="H296" s="368">
        <v>3166</v>
      </c>
      <c r="I296" s="121" t="s">
        <v>27828</v>
      </c>
      <c r="J296" s="164">
        <v>3166</v>
      </c>
      <c r="K296" s="109">
        <v>42513</v>
      </c>
      <c r="L296" s="62" t="s">
        <v>27799</v>
      </c>
    </row>
    <row r="297" spans="1:12" ht="17.100000000000001" customHeight="1">
      <c r="A297" s="196">
        <v>294</v>
      </c>
      <c r="B297" s="374">
        <v>62</v>
      </c>
      <c r="C297" s="370" t="s">
        <v>27829</v>
      </c>
      <c r="D297" s="32" t="s">
        <v>27830</v>
      </c>
      <c r="E297" s="121" t="s">
        <v>3845</v>
      </c>
      <c r="F297" s="48">
        <v>1.42</v>
      </c>
      <c r="G297" s="196">
        <v>0.57489878542510109</v>
      </c>
      <c r="H297" s="368">
        <v>3909</v>
      </c>
      <c r="I297" s="29" t="s">
        <v>27831</v>
      </c>
      <c r="J297" s="85">
        <v>3909</v>
      </c>
      <c r="K297" s="109">
        <v>42513</v>
      </c>
      <c r="L297" s="62" t="s">
        <v>27799</v>
      </c>
    </row>
    <row r="298" spans="1:12" ht="17.100000000000001" customHeight="1">
      <c r="A298" s="196">
        <v>295</v>
      </c>
      <c r="B298" s="371">
        <v>32</v>
      </c>
      <c r="C298" s="370" t="s">
        <v>27832</v>
      </c>
      <c r="D298" s="32" t="s">
        <v>27833</v>
      </c>
      <c r="E298" s="121" t="s">
        <v>3845</v>
      </c>
      <c r="F298" s="48">
        <v>1.1599999999999999</v>
      </c>
      <c r="G298" s="196">
        <v>0.46963562753036431</v>
      </c>
      <c r="H298" s="368">
        <v>3193</v>
      </c>
      <c r="I298" s="29" t="s">
        <v>27834</v>
      </c>
      <c r="J298" s="85">
        <v>3193</v>
      </c>
      <c r="K298" s="109">
        <v>42513</v>
      </c>
      <c r="L298" s="62" t="s">
        <v>27799</v>
      </c>
    </row>
    <row r="299" spans="1:12" ht="17.100000000000001" customHeight="1">
      <c r="A299" s="196">
        <v>296</v>
      </c>
      <c r="B299" s="374">
        <v>4</v>
      </c>
      <c r="C299" s="370" t="s">
        <v>27835</v>
      </c>
      <c r="D299" s="32" t="s">
        <v>27836</v>
      </c>
      <c r="E299" s="121" t="s">
        <v>22996</v>
      </c>
      <c r="F299" s="48">
        <v>3.45</v>
      </c>
      <c r="G299" s="196">
        <v>1.3967611336032388</v>
      </c>
      <c r="H299" s="368">
        <v>9498</v>
      </c>
      <c r="I299" s="121" t="s">
        <v>27837</v>
      </c>
      <c r="J299" s="164">
        <v>9498</v>
      </c>
      <c r="K299" s="109">
        <v>42513</v>
      </c>
      <c r="L299" s="62" t="s">
        <v>27799</v>
      </c>
    </row>
    <row r="300" spans="1:12" ht="17.100000000000001" customHeight="1">
      <c r="A300" s="196">
        <v>297</v>
      </c>
      <c r="B300" s="372" t="s">
        <v>27838</v>
      </c>
      <c r="C300" s="370" t="s">
        <v>27839</v>
      </c>
      <c r="D300" s="32" t="s">
        <v>27840</v>
      </c>
      <c r="E300" s="121" t="s">
        <v>3845</v>
      </c>
      <c r="F300" s="48">
        <v>0.70000000000000007</v>
      </c>
      <c r="G300" s="196">
        <v>0.2834008097165992</v>
      </c>
      <c r="H300" s="368">
        <v>1927</v>
      </c>
      <c r="I300" s="29" t="s">
        <v>27841</v>
      </c>
      <c r="J300" s="85">
        <v>1927</v>
      </c>
      <c r="K300" s="109">
        <v>42513</v>
      </c>
      <c r="L300" s="62" t="s">
        <v>27799</v>
      </c>
    </row>
    <row r="301" spans="1:12" ht="17.100000000000001" customHeight="1">
      <c r="A301" s="196">
        <v>298</v>
      </c>
      <c r="B301" s="374" t="s">
        <v>27842</v>
      </c>
      <c r="C301" s="370" t="s">
        <v>27843</v>
      </c>
      <c r="D301" s="32" t="s">
        <v>27844</v>
      </c>
      <c r="E301" s="121" t="s">
        <v>3845</v>
      </c>
      <c r="F301" s="48">
        <v>1.68</v>
      </c>
      <c r="G301" s="196">
        <v>0.68016194331983792</v>
      </c>
      <c r="H301" s="368">
        <v>4625</v>
      </c>
      <c r="I301" s="29" t="s">
        <v>27845</v>
      </c>
      <c r="J301" s="85">
        <v>4625</v>
      </c>
      <c r="K301" s="109">
        <v>42513</v>
      </c>
      <c r="L301" s="62" t="s">
        <v>27799</v>
      </c>
    </row>
    <row r="302" spans="1:12" ht="17.100000000000001" customHeight="1">
      <c r="A302" s="196">
        <v>299</v>
      </c>
      <c r="B302" s="375" t="s">
        <v>27846</v>
      </c>
      <c r="C302" s="370" t="s">
        <v>27847</v>
      </c>
      <c r="D302" s="32" t="s">
        <v>27848</v>
      </c>
      <c r="E302" s="121" t="s">
        <v>22996</v>
      </c>
      <c r="F302" s="48">
        <v>3.44</v>
      </c>
      <c r="G302" s="196">
        <v>1.3927125506072873</v>
      </c>
      <c r="H302" s="368">
        <v>9470</v>
      </c>
      <c r="I302" s="29" t="s">
        <v>27849</v>
      </c>
      <c r="J302" s="85">
        <v>9470</v>
      </c>
      <c r="K302" s="109">
        <v>42513</v>
      </c>
      <c r="L302" s="62" t="s">
        <v>27799</v>
      </c>
    </row>
    <row r="303" spans="1:12" ht="17.100000000000001" customHeight="1">
      <c r="A303" s="196">
        <v>300</v>
      </c>
      <c r="B303" s="371">
        <v>6</v>
      </c>
      <c r="C303" s="370" t="s">
        <v>27850</v>
      </c>
      <c r="D303" s="32" t="s">
        <v>27769</v>
      </c>
      <c r="E303" s="121" t="s">
        <v>3845</v>
      </c>
      <c r="F303" s="48">
        <v>0.91</v>
      </c>
      <c r="G303" s="196">
        <v>0.36842105263157893</v>
      </c>
      <c r="H303" s="368">
        <v>2505</v>
      </c>
      <c r="I303" s="29" t="s">
        <v>27770</v>
      </c>
      <c r="J303" s="85">
        <v>2505</v>
      </c>
      <c r="K303" s="109">
        <v>42513</v>
      </c>
      <c r="L303" s="62" t="s">
        <v>27799</v>
      </c>
    </row>
    <row r="304" spans="1:12" ht="17.100000000000001" customHeight="1">
      <c r="A304" s="196">
        <v>301</v>
      </c>
      <c r="B304" s="374">
        <v>79</v>
      </c>
      <c r="C304" s="370" t="s">
        <v>27851</v>
      </c>
      <c r="D304" s="32" t="s">
        <v>27852</v>
      </c>
      <c r="E304" s="121" t="s">
        <v>3845</v>
      </c>
      <c r="F304" s="48">
        <v>0.47</v>
      </c>
      <c r="G304" s="196">
        <v>0.19028340080971656</v>
      </c>
      <c r="H304" s="368">
        <v>1294</v>
      </c>
      <c r="I304" s="121" t="s">
        <v>27853</v>
      </c>
      <c r="J304" s="164">
        <v>1294</v>
      </c>
      <c r="K304" s="109">
        <v>42513</v>
      </c>
      <c r="L304" s="62" t="s">
        <v>27799</v>
      </c>
    </row>
    <row r="305" spans="1:12" ht="17.100000000000001" customHeight="1">
      <c r="A305" s="196">
        <v>302</v>
      </c>
      <c r="B305" s="375" t="s">
        <v>27854</v>
      </c>
      <c r="C305" s="370" t="s">
        <v>27855</v>
      </c>
      <c r="D305" s="32" t="s">
        <v>27856</v>
      </c>
      <c r="E305" s="121" t="s">
        <v>3845</v>
      </c>
      <c r="F305" s="48">
        <v>1.5499999999999998</v>
      </c>
      <c r="G305" s="196">
        <v>0.62753036437246956</v>
      </c>
      <c r="H305" s="368">
        <v>4267</v>
      </c>
      <c r="I305" s="121" t="s">
        <v>27857</v>
      </c>
      <c r="J305" s="164">
        <v>4267</v>
      </c>
      <c r="K305" s="109">
        <v>42513</v>
      </c>
      <c r="L305" s="62" t="s">
        <v>27799</v>
      </c>
    </row>
    <row r="306" spans="1:12" ht="17.100000000000001" customHeight="1">
      <c r="A306" s="196">
        <v>303</v>
      </c>
      <c r="B306" s="375" t="s">
        <v>27858</v>
      </c>
      <c r="C306" s="370" t="s">
        <v>27859</v>
      </c>
      <c r="D306" s="32" t="s">
        <v>27860</v>
      </c>
      <c r="E306" s="121" t="s">
        <v>22996</v>
      </c>
      <c r="F306" s="48">
        <v>3.25</v>
      </c>
      <c r="G306" s="196">
        <v>1.3157894736842104</v>
      </c>
      <c r="H306" s="368">
        <v>8947</v>
      </c>
      <c r="I306" s="29" t="s">
        <v>27777</v>
      </c>
      <c r="J306" s="85">
        <v>8947</v>
      </c>
      <c r="K306" s="109">
        <v>42513</v>
      </c>
      <c r="L306" s="62" t="s">
        <v>27799</v>
      </c>
    </row>
    <row r="307" spans="1:12" ht="17.100000000000001" customHeight="1">
      <c r="A307" s="196">
        <v>304</v>
      </c>
      <c r="B307" s="372" t="s">
        <v>27861</v>
      </c>
      <c r="C307" s="370" t="s">
        <v>27862</v>
      </c>
      <c r="D307" s="32" t="s">
        <v>27863</v>
      </c>
      <c r="E307" s="121" t="s">
        <v>22996</v>
      </c>
      <c r="F307" s="48">
        <v>3.0999999999999996</v>
      </c>
      <c r="G307" s="196">
        <v>1.2550607287449391</v>
      </c>
      <c r="H307" s="368">
        <v>8534</v>
      </c>
      <c r="I307" s="29" t="s">
        <v>27864</v>
      </c>
      <c r="J307" s="85">
        <v>8534</v>
      </c>
      <c r="K307" s="109">
        <v>42513</v>
      </c>
      <c r="L307" s="62" t="s">
        <v>27799</v>
      </c>
    </row>
    <row r="308" spans="1:12" ht="17.100000000000001" customHeight="1">
      <c r="A308" s="196">
        <v>305</v>
      </c>
      <c r="B308" s="371">
        <v>81</v>
      </c>
      <c r="C308" s="370" t="s">
        <v>27865</v>
      </c>
      <c r="D308" s="32" t="s">
        <v>27866</v>
      </c>
      <c r="E308" s="121" t="s">
        <v>3845</v>
      </c>
      <c r="F308" s="196">
        <v>0.74</v>
      </c>
      <c r="G308" s="196">
        <v>0.29959514170040485</v>
      </c>
      <c r="H308" s="368">
        <v>2037</v>
      </c>
      <c r="I308" s="29" t="s">
        <v>27867</v>
      </c>
      <c r="J308" s="85">
        <v>2037</v>
      </c>
      <c r="K308" s="109">
        <v>42513</v>
      </c>
      <c r="L308" s="62" t="s">
        <v>27799</v>
      </c>
    </row>
    <row r="309" spans="1:12" ht="17.100000000000001" customHeight="1">
      <c r="A309" s="196">
        <v>306</v>
      </c>
      <c r="B309" s="371">
        <v>72</v>
      </c>
      <c r="C309" s="370" t="s">
        <v>27868</v>
      </c>
      <c r="D309" s="32" t="s">
        <v>27869</v>
      </c>
      <c r="E309" s="121" t="s">
        <v>3845</v>
      </c>
      <c r="F309" s="196">
        <v>0.24</v>
      </c>
      <c r="G309" s="196">
        <v>9.7165991902833995E-2</v>
      </c>
      <c r="H309" s="368">
        <v>661</v>
      </c>
      <c r="I309" s="29" t="s">
        <v>27870</v>
      </c>
      <c r="J309" s="85">
        <v>661</v>
      </c>
      <c r="K309" s="109">
        <v>42513</v>
      </c>
      <c r="L309" s="62" t="s">
        <v>27799</v>
      </c>
    </row>
    <row r="310" spans="1:12" ht="17.100000000000001" customHeight="1">
      <c r="A310" s="196">
        <v>307</v>
      </c>
      <c r="B310" s="366">
        <v>48</v>
      </c>
      <c r="C310" s="367" t="s">
        <v>27871</v>
      </c>
      <c r="D310" s="51" t="s">
        <v>27872</v>
      </c>
      <c r="E310" s="121" t="s">
        <v>22996</v>
      </c>
      <c r="F310" s="196">
        <v>3.13</v>
      </c>
      <c r="G310" s="196">
        <v>1.2672064777327934</v>
      </c>
      <c r="H310" s="368">
        <v>8617</v>
      </c>
      <c r="I310" s="121" t="s">
        <v>27873</v>
      </c>
      <c r="J310" s="164">
        <v>8617</v>
      </c>
      <c r="K310" s="109">
        <v>42513</v>
      </c>
      <c r="L310" s="62" t="s">
        <v>27874</v>
      </c>
    </row>
    <row r="311" spans="1:12" ht="17.100000000000001" customHeight="1">
      <c r="A311" s="196">
        <v>308</v>
      </c>
      <c r="B311" s="369">
        <v>48</v>
      </c>
      <c r="C311" s="367" t="s">
        <v>27871</v>
      </c>
      <c r="D311" s="51" t="s">
        <v>27875</v>
      </c>
      <c r="E311" s="121" t="s">
        <v>3845</v>
      </c>
      <c r="F311" s="196">
        <v>0.78</v>
      </c>
      <c r="G311" s="196">
        <v>0.31578947368421051</v>
      </c>
      <c r="H311" s="368">
        <v>2147</v>
      </c>
      <c r="I311" s="121" t="s">
        <v>27876</v>
      </c>
      <c r="J311" s="164">
        <v>2147</v>
      </c>
      <c r="K311" s="109">
        <v>42513</v>
      </c>
      <c r="L311" s="62" t="s">
        <v>27874</v>
      </c>
    </row>
    <row r="312" spans="1:12" ht="17.100000000000001" customHeight="1">
      <c r="A312" s="196">
        <v>309</v>
      </c>
      <c r="B312" s="369">
        <v>133</v>
      </c>
      <c r="C312" s="367" t="s">
        <v>27877</v>
      </c>
      <c r="D312" s="51" t="s">
        <v>27878</v>
      </c>
      <c r="E312" s="121" t="s">
        <v>3845</v>
      </c>
      <c r="F312" s="196">
        <v>0.42</v>
      </c>
      <c r="G312" s="196">
        <v>0.17004048582995948</v>
      </c>
      <c r="H312" s="368">
        <v>1156</v>
      </c>
      <c r="I312" s="121" t="s">
        <v>27879</v>
      </c>
      <c r="J312" s="164">
        <v>1156</v>
      </c>
      <c r="K312" s="109">
        <v>42513</v>
      </c>
      <c r="L312" s="62" t="s">
        <v>27874</v>
      </c>
    </row>
    <row r="313" spans="1:12" ht="17.100000000000001" customHeight="1">
      <c r="A313" s="196">
        <v>310</v>
      </c>
      <c r="B313" s="366" t="s">
        <v>27880</v>
      </c>
      <c r="C313" s="367" t="s">
        <v>27881</v>
      </c>
      <c r="D313" s="51" t="s">
        <v>27882</v>
      </c>
      <c r="E313" s="121" t="s">
        <v>3845</v>
      </c>
      <c r="F313" s="196">
        <v>0.92</v>
      </c>
      <c r="G313" s="196">
        <v>0.37246963562753033</v>
      </c>
      <c r="H313" s="368">
        <v>2533</v>
      </c>
      <c r="I313" s="121" t="s">
        <v>27883</v>
      </c>
      <c r="J313" s="164">
        <v>2533</v>
      </c>
      <c r="K313" s="109">
        <v>42513</v>
      </c>
      <c r="L313" s="62" t="s">
        <v>27874</v>
      </c>
    </row>
    <row r="314" spans="1:12" ht="17.100000000000001" customHeight="1">
      <c r="A314" s="196">
        <v>311</v>
      </c>
      <c r="B314" s="369" t="s">
        <v>27884</v>
      </c>
      <c r="C314" s="367" t="s">
        <v>27885</v>
      </c>
      <c r="D314" s="51" t="s">
        <v>27886</v>
      </c>
      <c r="E314" s="121" t="s">
        <v>3845</v>
      </c>
      <c r="F314" s="196">
        <v>0.72</v>
      </c>
      <c r="G314" s="196">
        <v>0.291497975708502</v>
      </c>
      <c r="H314" s="368">
        <v>1982</v>
      </c>
      <c r="I314" s="121" t="s">
        <v>27887</v>
      </c>
      <c r="J314" s="164">
        <v>1982</v>
      </c>
      <c r="K314" s="109">
        <v>42513</v>
      </c>
      <c r="L314" s="62" t="s">
        <v>27874</v>
      </c>
    </row>
    <row r="315" spans="1:12" ht="17.100000000000001" customHeight="1">
      <c r="A315" s="196">
        <v>312</v>
      </c>
      <c r="B315" s="366" t="s">
        <v>27880</v>
      </c>
      <c r="C315" s="367" t="s">
        <v>27881</v>
      </c>
      <c r="D315" s="51" t="s">
        <v>27888</v>
      </c>
      <c r="E315" s="121" t="s">
        <v>3845</v>
      </c>
      <c r="F315" s="196">
        <v>0.82</v>
      </c>
      <c r="G315" s="196">
        <v>0.33198380566801616</v>
      </c>
      <c r="H315" s="368">
        <v>2257</v>
      </c>
      <c r="I315" s="121" t="s">
        <v>27889</v>
      </c>
      <c r="J315" s="164">
        <v>2257</v>
      </c>
      <c r="K315" s="109">
        <v>42513</v>
      </c>
      <c r="L315" s="62" t="s">
        <v>27874</v>
      </c>
    </row>
    <row r="316" spans="1:12" ht="17.100000000000001" customHeight="1">
      <c r="A316" s="196">
        <v>313</v>
      </c>
      <c r="B316" s="369">
        <v>92</v>
      </c>
      <c r="C316" s="367" t="s">
        <v>27890</v>
      </c>
      <c r="D316" s="51" t="s">
        <v>27891</v>
      </c>
      <c r="E316" s="121" t="s">
        <v>3845</v>
      </c>
      <c r="F316" s="196">
        <v>1.21</v>
      </c>
      <c r="G316" s="196">
        <v>0.48987854251012142</v>
      </c>
      <c r="H316" s="368">
        <v>3331</v>
      </c>
      <c r="I316" s="121" t="s">
        <v>27892</v>
      </c>
      <c r="J316" s="164">
        <v>3331</v>
      </c>
      <c r="K316" s="109">
        <v>42513</v>
      </c>
      <c r="L316" s="62" t="s">
        <v>27874</v>
      </c>
    </row>
    <row r="317" spans="1:12" ht="17.100000000000001" customHeight="1">
      <c r="A317" s="196">
        <v>314</v>
      </c>
      <c r="B317" s="369" t="s">
        <v>27893</v>
      </c>
      <c r="C317" s="370" t="s">
        <v>27894</v>
      </c>
      <c r="D317" s="32" t="s">
        <v>27895</v>
      </c>
      <c r="E317" s="121" t="s">
        <v>3845</v>
      </c>
      <c r="F317" s="48">
        <v>0.64</v>
      </c>
      <c r="G317" s="196">
        <v>0.25910931174089069</v>
      </c>
      <c r="H317" s="368">
        <v>1762</v>
      </c>
      <c r="I317" s="29" t="s">
        <v>27896</v>
      </c>
      <c r="J317" s="85">
        <v>1762</v>
      </c>
      <c r="K317" s="109">
        <v>42513</v>
      </c>
      <c r="L317" s="62" t="s">
        <v>27874</v>
      </c>
    </row>
    <row r="318" spans="1:12" ht="17.100000000000001" customHeight="1">
      <c r="A318" s="196">
        <v>315</v>
      </c>
      <c r="B318" s="369">
        <v>10</v>
      </c>
      <c r="C318" s="370" t="s">
        <v>27897</v>
      </c>
      <c r="D318" s="32" t="s">
        <v>27898</v>
      </c>
      <c r="E318" s="121" t="s">
        <v>3845</v>
      </c>
      <c r="F318" s="48">
        <v>1.87</v>
      </c>
      <c r="G318" s="196">
        <v>0.75708502024291491</v>
      </c>
      <c r="H318" s="368">
        <v>5148</v>
      </c>
      <c r="I318" s="121" t="s">
        <v>27899</v>
      </c>
      <c r="J318" s="164">
        <v>5148</v>
      </c>
      <c r="K318" s="109">
        <v>42513</v>
      </c>
      <c r="L318" s="62" t="s">
        <v>27874</v>
      </c>
    </row>
    <row r="319" spans="1:12" ht="17.100000000000001" customHeight="1">
      <c r="A319" s="196">
        <v>316</v>
      </c>
      <c r="B319" s="369">
        <v>10</v>
      </c>
      <c r="C319" s="370" t="s">
        <v>27897</v>
      </c>
      <c r="D319" s="32" t="s">
        <v>27900</v>
      </c>
      <c r="E319" s="121" t="s">
        <v>3845</v>
      </c>
      <c r="F319" s="48">
        <v>2.09</v>
      </c>
      <c r="G319" s="196">
        <v>0.84615384615384603</v>
      </c>
      <c r="H319" s="368">
        <v>5754</v>
      </c>
      <c r="I319" s="29" t="s">
        <v>27901</v>
      </c>
      <c r="J319" s="85">
        <v>5754</v>
      </c>
      <c r="K319" s="109">
        <v>42513</v>
      </c>
      <c r="L319" s="62" t="s">
        <v>27874</v>
      </c>
    </row>
    <row r="320" spans="1:12" ht="17.100000000000001" customHeight="1">
      <c r="A320" s="196">
        <v>317</v>
      </c>
      <c r="B320" s="375" t="s">
        <v>27902</v>
      </c>
      <c r="C320" s="370" t="s">
        <v>27903</v>
      </c>
      <c r="D320" s="32" t="s">
        <v>27904</v>
      </c>
      <c r="E320" s="121" t="s">
        <v>3845</v>
      </c>
      <c r="F320" s="48">
        <v>2.3199999999999998</v>
      </c>
      <c r="G320" s="196">
        <v>0.93927125506072862</v>
      </c>
      <c r="H320" s="368">
        <v>6387</v>
      </c>
      <c r="I320" s="29" t="s">
        <v>27905</v>
      </c>
      <c r="J320" s="85">
        <v>6387</v>
      </c>
      <c r="K320" s="109">
        <v>42513</v>
      </c>
      <c r="L320" s="62" t="s">
        <v>27874</v>
      </c>
    </row>
    <row r="321" spans="1:12" ht="17.100000000000001" customHeight="1">
      <c r="A321" s="196">
        <v>318</v>
      </c>
      <c r="B321" s="369">
        <v>76</v>
      </c>
      <c r="C321" s="370" t="s">
        <v>27906</v>
      </c>
      <c r="D321" s="32" t="s">
        <v>27907</v>
      </c>
      <c r="E321" s="121" t="s">
        <v>3845</v>
      </c>
      <c r="F321" s="48">
        <v>0.3</v>
      </c>
      <c r="G321" s="196">
        <v>0.12145748987854249</v>
      </c>
      <c r="H321" s="368">
        <v>826</v>
      </c>
      <c r="I321" s="29" t="s">
        <v>27908</v>
      </c>
      <c r="J321" s="85">
        <v>826</v>
      </c>
      <c r="K321" s="109">
        <v>42513</v>
      </c>
      <c r="L321" s="62" t="s">
        <v>27874</v>
      </c>
    </row>
    <row r="322" spans="1:12" ht="17.100000000000001" customHeight="1">
      <c r="A322" s="196">
        <v>319</v>
      </c>
      <c r="B322" s="366" t="s">
        <v>27909</v>
      </c>
      <c r="C322" s="370" t="s">
        <v>27910</v>
      </c>
      <c r="D322" s="32" t="s">
        <v>27911</v>
      </c>
      <c r="E322" s="121" t="s">
        <v>3845</v>
      </c>
      <c r="F322" s="48">
        <v>1.87</v>
      </c>
      <c r="G322" s="196">
        <v>0.75708502024291491</v>
      </c>
      <c r="H322" s="368">
        <v>5148</v>
      </c>
      <c r="I322" s="29" t="s">
        <v>27912</v>
      </c>
      <c r="J322" s="85">
        <v>5148</v>
      </c>
      <c r="K322" s="109">
        <v>42513</v>
      </c>
      <c r="L322" s="62" t="s">
        <v>27874</v>
      </c>
    </row>
    <row r="323" spans="1:12" ht="17.100000000000001" customHeight="1">
      <c r="A323" s="196">
        <v>320</v>
      </c>
      <c r="B323" s="375" t="s">
        <v>27913</v>
      </c>
      <c r="C323" s="370" t="s">
        <v>27914</v>
      </c>
      <c r="D323" s="32" t="s">
        <v>27915</v>
      </c>
      <c r="E323" s="121" t="s">
        <v>3845</v>
      </c>
      <c r="F323" s="48">
        <v>1.4700000000000002</v>
      </c>
      <c r="G323" s="196">
        <v>0.59514170040485836</v>
      </c>
      <c r="H323" s="368">
        <v>4047</v>
      </c>
      <c r="I323" s="29" t="s">
        <v>27916</v>
      </c>
      <c r="J323" s="85">
        <v>4047</v>
      </c>
      <c r="K323" s="109">
        <v>42513</v>
      </c>
      <c r="L323" s="62" t="s">
        <v>27874</v>
      </c>
    </row>
    <row r="324" spans="1:12" ht="17.100000000000001" customHeight="1">
      <c r="A324" s="196">
        <v>321</v>
      </c>
      <c r="B324" s="371">
        <v>137</v>
      </c>
      <c r="C324" s="370" t="s">
        <v>27917</v>
      </c>
      <c r="D324" s="32" t="s">
        <v>27918</v>
      </c>
      <c r="E324" s="121" t="s">
        <v>3845</v>
      </c>
      <c r="F324" s="48">
        <v>0.82</v>
      </c>
      <c r="G324" s="196">
        <v>0.33198380566801616</v>
      </c>
      <c r="H324" s="368">
        <v>2257</v>
      </c>
      <c r="I324" s="29" t="s">
        <v>27919</v>
      </c>
      <c r="J324" s="85">
        <v>2257</v>
      </c>
      <c r="K324" s="109">
        <v>42513</v>
      </c>
      <c r="L324" s="62" t="s">
        <v>27874</v>
      </c>
    </row>
    <row r="325" spans="1:12" ht="17.100000000000001" customHeight="1">
      <c r="A325" s="196">
        <v>322</v>
      </c>
      <c r="B325" s="369">
        <v>137</v>
      </c>
      <c r="C325" s="370" t="s">
        <v>27917</v>
      </c>
      <c r="D325" s="32" t="s">
        <v>27920</v>
      </c>
      <c r="E325" s="121" t="s">
        <v>3845</v>
      </c>
      <c r="F325" s="48">
        <v>0.82</v>
      </c>
      <c r="G325" s="196">
        <v>0.33198380566801616</v>
      </c>
      <c r="H325" s="368">
        <v>2257</v>
      </c>
      <c r="I325" s="121" t="s">
        <v>27921</v>
      </c>
      <c r="J325" s="164">
        <v>2257</v>
      </c>
      <c r="K325" s="109">
        <v>42513</v>
      </c>
      <c r="L325" s="62" t="s">
        <v>27874</v>
      </c>
    </row>
    <row r="326" spans="1:12" ht="17.100000000000001" customHeight="1">
      <c r="A326" s="196">
        <v>323</v>
      </c>
      <c r="B326" s="371">
        <v>137</v>
      </c>
      <c r="C326" s="370" t="s">
        <v>27917</v>
      </c>
      <c r="D326" s="32" t="s">
        <v>27922</v>
      </c>
      <c r="E326" s="121" t="s">
        <v>3845</v>
      </c>
      <c r="F326" s="48">
        <v>0.82</v>
      </c>
      <c r="G326" s="196">
        <v>0.33198380566801616</v>
      </c>
      <c r="H326" s="368">
        <v>2257</v>
      </c>
      <c r="I326" s="121" t="s">
        <v>27923</v>
      </c>
      <c r="J326" s="164">
        <v>2257</v>
      </c>
      <c r="K326" s="109">
        <v>42513</v>
      </c>
      <c r="L326" s="62" t="s">
        <v>27874</v>
      </c>
    </row>
    <row r="327" spans="1:12" ht="17.100000000000001" customHeight="1">
      <c r="A327" s="196">
        <v>324</v>
      </c>
      <c r="B327" s="369">
        <v>70</v>
      </c>
      <c r="C327" s="370" t="s">
        <v>27924</v>
      </c>
      <c r="D327" s="32" t="s">
        <v>27925</v>
      </c>
      <c r="E327" s="121" t="s">
        <v>3845</v>
      </c>
      <c r="F327" s="48">
        <v>1.31</v>
      </c>
      <c r="G327" s="196">
        <v>0.53036437246963564</v>
      </c>
      <c r="H327" s="368">
        <v>3606</v>
      </c>
      <c r="I327" s="29" t="s">
        <v>27926</v>
      </c>
      <c r="J327" s="85">
        <v>3606</v>
      </c>
      <c r="K327" s="109">
        <v>42513</v>
      </c>
      <c r="L327" s="62" t="s">
        <v>27874</v>
      </c>
    </row>
    <row r="328" spans="1:12" ht="17.100000000000001" customHeight="1">
      <c r="A328" s="196">
        <v>325</v>
      </c>
      <c r="B328" s="371">
        <v>123</v>
      </c>
      <c r="C328" s="370" t="s">
        <v>27927</v>
      </c>
      <c r="D328" s="32" t="s">
        <v>27928</v>
      </c>
      <c r="E328" s="121" t="s">
        <v>3845</v>
      </c>
      <c r="F328" s="48">
        <v>1.57</v>
      </c>
      <c r="G328" s="196">
        <v>0.63562753036437247</v>
      </c>
      <c r="H328" s="368">
        <v>4322</v>
      </c>
      <c r="I328" s="29" t="s">
        <v>27929</v>
      </c>
      <c r="J328" s="85">
        <v>4322</v>
      </c>
      <c r="K328" s="109">
        <v>42513</v>
      </c>
      <c r="L328" s="62" t="s">
        <v>27874</v>
      </c>
    </row>
    <row r="329" spans="1:12" ht="17.100000000000001" customHeight="1">
      <c r="A329" s="196">
        <v>326</v>
      </c>
      <c r="B329" s="375" t="s">
        <v>27930</v>
      </c>
      <c r="C329" s="370" t="s">
        <v>27931</v>
      </c>
      <c r="D329" s="32" t="s">
        <v>27932</v>
      </c>
      <c r="E329" s="121" t="s">
        <v>3845</v>
      </c>
      <c r="F329" s="48">
        <v>1.49</v>
      </c>
      <c r="G329" s="196">
        <v>0.60323886639676105</v>
      </c>
      <c r="H329" s="368">
        <v>4102</v>
      </c>
      <c r="I329" s="29" t="s">
        <v>27933</v>
      </c>
      <c r="J329" s="85">
        <v>4102</v>
      </c>
      <c r="K329" s="109">
        <v>42513</v>
      </c>
      <c r="L329" s="62" t="s">
        <v>27874</v>
      </c>
    </row>
    <row r="330" spans="1:12" ht="17.100000000000001" customHeight="1">
      <c r="A330" s="196">
        <v>327</v>
      </c>
      <c r="B330" s="371">
        <v>137</v>
      </c>
      <c r="C330" s="370" t="s">
        <v>27934</v>
      </c>
      <c r="D330" s="32" t="s">
        <v>27935</v>
      </c>
      <c r="E330" s="121" t="s">
        <v>3845</v>
      </c>
      <c r="F330" s="196">
        <v>0.66</v>
      </c>
      <c r="G330" s="196">
        <v>0.26720647773279349</v>
      </c>
      <c r="H330" s="368">
        <v>1817</v>
      </c>
      <c r="I330" s="29" t="s">
        <v>27936</v>
      </c>
      <c r="J330" s="85">
        <v>1817</v>
      </c>
      <c r="K330" s="109">
        <v>42513</v>
      </c>
      <c r="L330" s="62" t="s">
        <v>27874</v>
      </c>
    </row>
    <row r="331" spans="1:12" ht="17.100000000000001" customHeight="1">
      <c r="A331" s="196">
        <v>328</v>
      </c>
      <c r="B331" s="375" t="s">
        <v>27930</v>
      </c>
      <c r="C331" s="370" t="s">
        <v>27931</v>
      </c>
      <c r="D331" s="32" t="s">
        <v>27937</v>
      </c>
      <c r="E331" s="121" t="s">
        <v>3845</v>
      </c>
      <c r="F331" s="196">
        <v>1.47</v>
      </c>
      <c r="G331" s="196">
        <v>0.59514170040485825</v>
      </c>
      <c r="H331" s="368">
        <v>4047</v>
      </c>
      <c r="I331" s="29" t="s">
        <v>27938</v>
      </c>
      <c r="J331" s="85">
        <v>4047</v>
      </c>
      <c r="K331" s="109">
        <v>42513</v>
      </c>
      <c r="L331" s="62" t="s">
        <v>27874</v>
      </c>
    </row>
    <row r="332" spans="1:12" ht="17.100000000000001" customHeight="1">
      <c r="A332" s="196">
        <v>329</v>
      </c>
      <c r="B332" s="375" t="s">
        <v>27930</v>
      </c>
      <c r="C332" s="370" t="s">
        <v>27931</v>
      </c>
      <c r="D332" s="32" t="s">
        <v>27939</v>
      </c>
      <c r="E332" s="121" t="s">
        <v>3845</v>
      </c>
      <c r="F332" s="196">
        <v>1.47</v>
      </c>
      <c r="G332" s="196">
        <v>0.59514170040485825</v>
      </c>
      <c r="H332" s="368">
        <v>4047</v>
      </c>
      <c r="I332" s="29" t="s">
        <v>27940</v>
      </c>
      <c r="J332" s="85">
        <v>4047</v>
      </c>
      <c r="K332" s="109">
        <v>42513</v>
      </c>
      <c r="L332" s="62" t="s">
        <v>27874</v>
      </c>
    </row>
    <row r="333" spans="1:12" ht="17.100000000000001" customHeight="1">
      <c r="A333" s="196">
        <v>330</v>
      </c>
      <c r="B333" s="375" t="s">
        <v>27941</v>
      </c>
      <c r="C333" s="370" t="s">
        <v>27942</v>
      </c>
      <c r="D333" s="32" t="s">
        <v>27943</v>
      </c>
      <c r="E333" s="121" t="s">
        <v>3845</v>
      </c>
      <c r="F333" s="196">
        <v>2.08</v>
      </c>
      <c r="G333" s="196">
        <v>0.84210526315789469</v>
      </c>
      <c r="H333" s="368">
        <v>5726</v>
      </c>
      <c r="I333" s="121" t="s">
        <v>27944</v>
      </c>
      <c r="J333" s="164">
        <v>5726</v>
      </c>
      <c r="K333" s="109">
        <v>42513</v>
      </c>
      <c r="L333" s="62" t="s">
        <v>27874</v>
      </c>
    </row>
    <row r="334" spans="1:12" ht="17.100000000000001" customHeight="1">
      <c r="A334" s="196">
        <v>331</v>
      </c>
      <c r="B334" s="375" t="s">
        <v>27930</v>
      </c>
      <c r="C334" s="370" t="s">
        <v>27931</v>
      </c>
      <c r="D334" s="51" t="s">
        <v>27945</v>
      </c>
      <c r="E334" s="121" t="s">
        <v>3845</v>
      </c>
      <c r="F334" s="196">
        <v>1.48</v>
      </c>
      <c r="G334" s="196">
        <v>0.59919028340080971</v>
      </c>
      <c r="H334" s="368">
        <v>4074</v>
      </c>
      <c r="I334" s="121" t="s">
        <v>27946</v>
      </c>
      <c r="J334" s="164">
        <v>4074</v>
      </c>
      <c r="K334" s="109">
        <v>42513</v>
      </c>
      <c r="L334" s="62" t="s">
        <v>27874</v>
      </c>
    </row>
    <row r="335" spans="1:12" ht="17.100000000000001" customHeight="1">
      <c r="A335" s="196">
        <v>332</v>
      </c>
      <c r="B335" s="366" t="s">
        <v>27947</v>
      </c>
      <c r="C335" s="367" t="s">
        <v>27948</v>
      </c>
      <c r="D335" s="51" t="s">
        <v>27949</v>
      </c>
      <c r="E335" s="121" t="s">
        <v>22996</v>
      </c>
      <c r="F335" s="196">
        <v>3.04</v>
      </c>
      <c r="G335" s="196">
        <v>1.2307692307692306</v>
      </c>
      <c r="H335" s="368">
        <v>8369</v>
      </c>
      <c r="I335" s="121" t="s">
        <v>27950</v>
      </c>
      <c r="J335" s="164">
        <v>8369</v>
      </c>
      <c r="K335" s="109">
        <v>42513</v>
      </c>
      <c r="L335" s="62" t="s">
        <v>27874</v>
      </c>
    </row>
    <row r="336" spans="1:12" ht="17.100000000000001" customHeight="1">
      <c r="A336" s="196">
        <v>333</v>
      </c>
      <c r="B336" s="366" t="s">
        <v>27951</v>
      </c>
      <c r="C336" s="367" t="s">
        <v>27952</v>
      </c>
      <c r="D336" s="51" t="s">
        <v>27953</v>
      </c>
      <c r="E336" s="121" t="s">
        <v>22996</v>
      </c>
      <c r="F336" s="196">
        <v>4.88</v>
      </c>
      <c r="G336" s="196">
        <v>1.9757085020242913</v>
      </c>
      <c r="H336" s="368">
        <v>13435</v>
      </c>
      <c r="I336" s="121" t="s">
        <v>27954</v>
      </c>
      <c r="J336" s="164">
        <v>13435</v>
      </c>
      <c r="K336" s="109">
        <v>42513</v>
      </c>
      <c r="L336" s="62" t="s">
        <v>27874</v>
      </c>
    </row>
    <row r="337" spans="1:12" ht="17.100000000000001" customHeight="1">
      <c r="A337" s="196">
        <v>334</v>
      </c>
      <c r="B337" s="369">
        <v>125</v>
      </c>
      <c r="C337" s="367" t="s">
        <v>27955</v>
      </c>
      <c r="D337" s="51" t="s">
        <v>27956</v>
      </c>
      <c r="E337" s="121" t="s">
        <v>3845</v>
      </c>
      <c r="F337" s="196">
        <v>0.48</v>
      </c>
      <c r="G337" s="196">
        <v>0.19433198380566799</v>
      </c>
      <c r="H337" s="368">
        <v>1321</v>
      </c>
      <c r="I337" s="121" t="s">
        <v>27957</v>
      </c>
      <c r="J337" s="164">
        <v>1321</v>
      </c>
      <c r="K337" s="109">
        <v>42513</v>
      </c>
      <c r="L337" s="62" t="s">
        <v>27874</v>
      </c>
    </row>
    <row r="338" spans="1:12" ht="17.100000000000001" customHeight="1">
      <c r="A338" s="196">
        <v>335</v>
      </c>
      <c r="B338" s="366" t="s">
        <v>27958</v>
      </c>
      <c r="C338" s="367" t="s">
        <v>27959</v>
      </c>
      <c r="D338" s="51" t="s">
        <v>27960</v>
      </c>
      <c r="E338" s="121" t="s">
        <v>22996</v>
      </c>
      <c r="F338" s="196">
        <v>3.12</v>
      </c>
      <c r="G338" s="196">
        <v>1.263157894736842</v>
      </c>
      <c r="H338" s="368">
        <v>8589</v>
      </c>
      <c r="I338" s="121" t="s">
        <v>27961</v>
      </c>
      <c r="J338" s="164">
        <v>8589</v>
      </c>
      <c r="K338" s="109">
        <v>42513</v>
      </c>
      <c r="L338" s="62" t="s">
        <v>27874</v>
      </c>
    </row>
    <row r="339" spans="1:12" ht="17.100000000000001" customHeight="1">
      <c r="A339" s="196">
        <v>336</v>
      </c>
      <c r="B339" s="369">
        <v>96</v>
      </c>
      <c r="C339" s="367" t="s">
        <v>27962</v>
      </c>
      <c r="D339" s="51" t="s">
        <v>27963</v>
      </c>
      <c r="E339" s="121" t="s">
        <v>22996</v>
      </c>
      <c r="F339" s="196">
        <v>4.62</v>
      </c>
      <c r="G339" s="196">
        <v>1.8704453441295545</v>
      </c>
      <c r="H339" s="368">
        <v>12719</v>
      </c>
      <c r="I339" s="121" t="s">
        <v>27964</v>
      </c>
      <c r="J339" s="164">
        <v>12719</v>
      </c>
      <c r="K339" s="109">
        <v>42513</v>
      </c>
      <c r="L339" s="62" t="s">
        <v>27874</v>
      </c>
    </row>
    <row r="340" spans="1:12" ht="17.100000000000001" customHeight="1">
      <c r="A340" s="196">
        <v>337</v>
      </c>
      <c r="B340" s="369">
        <v>28</v>
      </c>
      <c r="C340" s="367" t="s">
        <v>27965</v>
      </c>
      <c r="D340" s="51" t="s">
        <v>27966</v>
      </c>
      <c r="E340" s="121" t="s">
        <v>22996</v>
      </c>
      <c r="F340" s="196">
        <v>4.92</v>
      </c>
      <c r="G340" s="196">
        <v>1.9919028340080971</v>
      </c>
      <c r="H340" s="368">
        <v>13545</v>
      </c>
      <c r="I340" s="121" t="s">
        <v>27967</v>
      </c>
      <c r="J340" s="164">
        <v>13545</v>
      </c>
      <c r="K340" s="109">
        <v>42513</v>
      </c>
      <c r="L340" s="62" t="s">
        <v>27874</v>
      </c>
    </row>
    <row r="341" spans="1:12" ht="17.100000000000001" customHeight="1">
      <c r="A341" s="196">
        <v>338</v>
      </c>
      <c r="B341" s="369" t="s">
        <v>27968</v>
      </c>
      <c r="C341" s="367" t="s">
        <v>27969</v>
      </c>
      <c r="D341" s="51" t="s">
        <v>27970</v>
      </c>
      <c r="E341" s="121" t="s">
        <v>3845</v>
      </c>
      <c r="F341" s="196">
        <v>0.62</v>
      </c>
      <c r="G341" s="196">
        <v>0.25101214574898784</v>
      </c>
      <c r="H341" s="368">
        <v>1707</v>
      </c>
      <c r="I341" s="121" t="s">
        <v>27971</v>
      </c>
      <c r="J341" s="164">
        <v>1707</v>
      </c>
      <c r="K341" s="109">
        <v>42513</v>
      </c>
      <c r="L341" s="62" t="s">
        <v>27874</v>
      </c>
    </row>
    <row r="342" spans="1:12" ht="17.100000000000001" customHeight="1">
      <c r="A342" s="196">
        <v>339</v>
      </c>
      <c r="B342" s="369">
        <v>51</v>
      </c>
      <c r="C342" s="367" t="s">
        <v>27972</v>
      </c>
      <c r="D342" s="51" t="s">
        <v>27973</v>
      </c>
      <c r="E342" s="121" t="s">
        <v>3845</v>
      </c>
      <c r="F342" s="196">
        <v>0.77</v>
      </c>
      <c r="G342" s="196">
        <v>0.31174089068825911</v>
      </c>
      <c r="H342" s="368">
        <v>2120</v>
      </c>
      <c r="I342" s="121" t="s">
        <v>27974</v>
      </c>
      <c r="J342" s="164">
        <v>2120</v>
      </c>
      <c r="K342" s="109">
        <v>42513</v>
      </c>
      <c r="L342" s="62" t="s">
        <v>27874</v>
      </c>
    </row>
    <row r="343" spans="1:12" ht="17.100000000000001" customHeight="1">
      <c r="A343" s="196">
        <v>340</v>
      </c>
      <c r="B343" s="369">
        <v>10</v>
      </c>
      <c r="C343" s="367" t="s">
        <v>27897</v>
      </c>
      <c r="D343" s="51" t="s">
        <v>27975</v>
      </c>
      <c r="E343" s="121" t="s">
        <v>3845</v>
      </c>
      <c r="F343" s="196">
        <v>1.04</v>
      </c>
      <c r="G343" s="196">
        <v>0.42105263157894735</v>
      </c>
      <c r="H343" s="368">
        <v>2863</v>
      </c>
      <c r="I343" s="121" t="s">
        <v>27976</v>
      </c>
      <c r="J343" s="164">
        <v>2863</v>
      </c>
      <c r="K343" s="109">
        <v>42513</v>
      </c>
      <c r="L343" s="62" t="s">
        <v>27874</v>
      </c>
    </row>
    <row r="344" spans="1:12" ht="17.100000000000001" customHeight="1">
      <c r="A344" s="196">
        <v>341</v>
      </c>
      <c r="B344" s="366" t="s">
        <v>27321</v>
      </c>
      <c r="C344" s="367" t="s">
        <v>27977</v>
      </c>
      <c r="D344" s="51" t="s">
        <v>27978</v>
      </c>
      <c r="E344" s="121" t="s">
        <v>3845</v>
      </c>
      <c r="F344" s="196">
        <v>0.74</v>
      </c>
      <c r="G344" s="196">
        <v>0.29959514170040485</v>
      </c>
      <c r="H344" s="368">
        <v>2037</v>
      </c>
      <c r="I344" s="121" t="s">
        <v>27979</v>
      </c>
      <c r="J344" s="164">
        <v>2037</v>
      </c>
      <c r="K344" s="109">
        <v>42513</v>
      </c>
      <c r="L344" s="62" t="s">
        <v>27874</v>
      </c>
    </row>
    <row r="345" spans="1:12" ht="17.100000000000001" customHeight="1">
      <c r="A345" s="196">
        <v>342</v>
      </c>
      <c r="B345" s="369">
        <v>13</v>
      </c>
      <c r="C345" s="367" t="s">
        <v>27980</v>
      </c>
      <c r="D345" s="51" t="s">
        <v>27981</v>
      </c>
      <c r="E345" s="121" t="s">
        <v>3845</v>
      </c>
      <c r="F345" s="196">
        <v>0.62</v>
      </c>
      <c r="G345" s="196">
        <v>0.25101214574898784</v>
      </c>
      <c r="H345" s="368">
        <v>1707</v>
      </c>
      <c r="I345" s="121" t="s">
        <v>27982</v>
      </c>
      <c r="J345" s="164">
        <v>1707</v>
      </c>
      <c r="K345" s="109">
        <v>42513</v>
      </c>
      <c r="L345" s="62" t="s">
        <v>27874</v>
      </c>
    </row>
    <row r="346" spans="1:12" ht="17.100000000000001" customHeight="1">
      <c r="A346" s="196">
        <v>343</v>
      </c>
      <c r="B346" s="369" t="s">
        <v>27983</v>
      </c>
      <c r="C346" s="367" t="s">
        <v>27984</v>
      </c>
      <c r="D346" s="51" t="s">
        <v>27985</v>
      </c>
      <c r="E346" s="121" t="s">
        <v>3845</v>
      </c>
      <c r="F346" s="196">
        <v>0.37</v>
      </c>
      <c r="G346" s="196">
        <v>0.14979757085020243</v>
      </c>
      <c r="H346" s="368">
        <v>1019</v>
      </c>
      <c r="I346" s="121" t="s">
        <v>27986</v>
      </c>
      <c r="J346" s="164">
        <v>1019</v>
      </c>
      <c r="K346" s="109">
        <v>42513</v>
      </c>
      <c r="L346" s="62" t="s">
        <v>27874</v>
      </c>
    </row>
    <row r="347" spans="1:12" ht="17.100000000000001" customHeight="1">
      <c r="A347" s="196">
        <v>344</v>
      </c>
      <c r="B347" s="369">
        <v>123</v>
      </c>
      <c r="C347" s="367" t="s">
        <v>27927</v>
      </c>
      <c r="D347" s="51" t="s">
        <v>27987</v>
      </c>
      <c r="E347" s="121" t="s">
        <v>3845</v>
      </c>
      <c r="F347" s="196">
        <v>1.0900000000000001</v>
      </c>
      <c r="G347" s="196">
        <v>0.44129554655870445</v>
      </c>
      <c r="H347" s="368">
        <v>3001</v>
      </c>
      <c r="I347" s="121" t="s">
        <v>27988</v>
      </c>
      <c r="J347" s="164">
        <v>3001</v>
      </c>
      <c r="K347" s="109">
        <v>42513</v>
      </c>
      <c r="L347" s="62" t="s">
        <v>27874</v>
      </c>
    </row>
    <row r="348" spans="1:12" ht="17.100000000000001" customHeight="1">
      <c r="A348" s="196">
        <v>345</v>
      </c>
      <c r="B348" s="369">
        <v>133</v>
      </c>
      <c r="C348" s="367" t="s">
        <v>27877</v>
      </c>
      <c r="D348" s="51" t="s">
        <v>27989</v>
      </c>
      <c r="E348" s="121" t="s">
        <v>3845</v>
      </c>
      <c r="F348" s="196">
        <v>0.36</v>
      </c>
      <c r="G348" s="196">
        <v>0.145748987854251</v>
      </c>
      <c r="H348" s="368">
        <v>991</v>
      </c>
      <c r="I348" s="121" t="s">
        <v>27990</v>
      </c>
      <c r="J348" s="164">
        <v>991</v>
      </c>
      <c r="K348" s="109">
        <v>42513</v>
      </c>
      <c r="L348" s="62" t="s">
        <v>27874</v>
      </c>
    </row>
    <row r="349" spans="1:12" ht="17.100000000000001" customHeight="1">
      <c r="A349" s="196">
        <v>346</v>
      </c>
      <c r="B349" s="369">
        <v>133</v>
      </c>
      <c r="C349" s="367" t="s">
        <v>27877</v>
      </c>
      <c r="D349" s="51" t="s">
        <v>27991</v>
      </c>
      <c r="E349" s="121" t="s">
        <v>3845</v>
      </c>
      <c r="F349" s="196">
        <v>0.31</v>
      </c>
      <c r="G349" s="196">
        <v>0.12550607287449392</v>
      </c>
      <c r="H349" s="368">
        <v>853</v>
      </c>
      <c r="I349" s="121" t="s">
        <v>27992</v>
      </c>
      <c r="J349" s="164">
        <v>853</v>
      </c>
      <c r="K349" s="109">
        <v>42513</v>
      </c>
      <c r="L349" s="62" t="s">
        <v>27874</v>
      </c>
    </row>
    <row r="350" spans="1:12" ht="17.100000000000001" customHeight="1">
      <c r="A350" s="196">
        <v>347</v>
      </c>
      <c r="B350" s="369">
        <v>48</v>
      </c>
      <c r="C350" s="367" t="s">
        <v>27871</v>
      </c>
      <c r="D350" s="51" t="s">
        <v>27993</v>
      </c>
      <c r="E350" s="121" t="s">
        <v>3845</v>
      </c>
      <c r="F350" s="196">
        <v>1.34</v>
      </c>
      <c r="G350" s="196">
        <v>0.54251012145748989</v>
      </c>
      <c r="H350" s="368">
        <v>3689</v>
      </c>
      <c r="I350" s="121" t="s">
        <v>27994</v>
      </c>
      <c r="J350" s="164">
        <v>3689</v>
      </c>
      <c r="K350" s="109">
        <v>42513</v>
      </c>
      <c r="L350" s="62" t="s">
        <v>27874</v>
      </c>
    </row>
    <row r="351" spans="1:12" ht="17.100000000000001" customHeight="1">
      <c r="A351" s="196">
        <v>348</v>
      </c>
      <c r="B351" s="369">
        <v>114</v>
      </c>
      <c r="C351" s="367" t="s">
        <v>27995</v>
      </c>
      <c r="D351" s="51" t="s">
        <v>27996</v>
      </c>
      <c r="E351" s="121" t="s">
        <v>22996</v>
      </c>
      <c r="F351" s="196">
        <v>4.6100000000000003</v>
      </c>
      <c r="G351" s="196">
        <v>1.8663967611336032</v>
      </c>
      <c r="H351" s="368">
        <v>12691</v>
      </c>
      <c r="I351" s="121" t="s">
        <v>27997</v>
      </c>
      <c r="J351" s="164">
        <v>12691</v>
      </c>
      <c r="K351" s="109">
        <v>42513</v>
      </c>
      <c r="L351" s="62" t="s">
        <v>27874</v>
      </c>
    </row>
    <row r="352" spans="1:12" ht="17.100000000000001" customHeight="1">
      <c r="A352" s="196">
        <v>349</v>
      </c>
      <c r="B352" s="369">
        <v>61</v>
      </c>
      <c r="C352" s="367" t="s">
        <v>27998</v>
      </c>
      <c r="D352" s="51" t="s">
        <v>27999</v>
      </c>
      <c r="E352" s="121" t="s">
        <v>22996</v>
      </c>
      <c r="F352" s="196">
        <v>2.81</v>
      </c>
      <c r="G352" s="196">
        <v>1.1376518218623481</v>
      </c>
      <c r="H352" s="368">
        <v>7736</v>
      </c>
      <c r="I352" s="121" t="s">
        <v>28000</v>
      </c>
      <c r="J352" s="164">
        <v>7736</v>
      </c>
      <c r="K352" s="109">
        <v>42513</v>
      </c>
      <c r="L352" s="62" t="s">
        <v>27874</v>
      </c>
    </row>
    <row r="353" spans="1:12" ht="17.100000000000001" customHeight="1">
      <c r="A353" s="196">
        <v>350</v>
      </c>
      <c r="B353" s="369">
        <v>165</v>
      </c>
      <c r="C353" s="367" t="s">
        <v>28001</v>
      </c>
      <c r="D353" s="51" t="s">
        <v>28002</v>
      </c>
      <c r="E353" s="121" t="s">
        <v>3845</v>
      </c>
      <c r="F353" s="196">
        <v>0.15</v>
      </c>
      <c r="G353" s="196">
        <v>6.0728744939271245E-2</v>
      </c>
      <c r="H353" s="368">
        <v>413</v>
      </c>
      <c r="I353" s="121" t="s">
        <v>28003</v>
      </c>
      <c r="J353" s="164">
        <v>413</v>
      </c>
      <c r="K353" s="109">
        <v>42513</v>
      </c>
      <c r="L353" s="62" t="s">
        <v>27874</v>
      </c>
    </row>
    <row r="354" spans="1:12" ht="17.100000000000001" customHeight="1">
      <c r="A354" s="196">
        <v>351</v>
      </c>
      <c r="B354" s="366" t="s">
        <v>28004</v>
      </c>
      <c r="C354" s="367" t="s">
        <v>28005</v>
      </c>
      <c r="D354" s="51" t="s">
        <v>28006</v>
      </c>
      <c r="E354" s="121" t="s">
        <v>3845</v>
      </c>
      <c r="F354" s="196">
        <v>0.33999999999999997</v>
      </c>
      <c r="G354" s="196">
        <v>0.13765182186234814</v>
      </c>
      <c r="H354" s="368">
        <v>936</v>
      </c>
      <c r="I354" s="121" t="s">
        <v>28007</v>
      </c>
      <c r="J354" s="164">
        <v>936</v>
      </c>
      <c r="K354" s="109">
        <v>42513</v>
      </c>
      <c r="L354" s="62" t="s">
        <v>27874</v>
      </c>
    </row>
    <row r="355" spans="1:12" ht="17.100000000000001" customHeight="1">
      <c r="A355" s="196">
        <v>352</v>
      </c>
      <c r="B355" s="369">
        <v>61</v>
      </c>
      <c r="C355" s="367" t="s">
        <v>27998</v>
      </c>
      <c r="D355" s="51" t="s">
        <v>28008</v>
      </c>
      <c r="E355" s="121" t="s">
        <v>22996</v>
      </c>
      <c r="F355" s="196">
        <v>2.58</v>
      </c>
      <c r="G355" s="196">
        <v>1.0445344129554655</v>
      </c>
      <c r="H355" s="368">
        <v>7103</v>
      </c>
      <c r="I355" s="121" t="s">
        <v>28009</v>
      </c>
      <c r="J355" s="164">
        <v>7103</v>
      </c>
      <c r="K355" s="109">
        <v>42513</v>
      </c>
      <c r="L355" s="62" t="s">
        <v>27874</v>
      </c>
    </row>
    <row r="356" spans="1:12" ht="17.100000000000001" customHeight="1">
      <c r="A356" s="196">
        <v>353</v>
      </c>
      <c r="B356" s="369">
        <v>82</v>
      </c>
      <c r="C356" s="367" t="s">
        <v>28010</v>
      </c>
      <c r="D356" s="51" t="s">
        <v>28011</v>
      </c>
      <c r="E356" s="121" t="s">
        <v>3845</v>
      </c>
      <c r="F356" s="196">
        <v>1.17</v>
      </c>
      <c r="G356" s="196">
        <v>0.47368421052631571</v>
      </c>
      <c r="H356" s="368">
        <v>3221</v>
      </c>
      <c r="I356" s="121" t="s">
        <v>28012</v>
      </c>
      <c r="J356" s="164">
        <v>3221</v>
      </c>
      <c r="K356" s="109">
        <v>42513</v>
      </c>
      <c r="L356" s="62" t="s">
        <v>27874</v>
      </c>
    </row>
    <row r="357" spans="1:12" ht="17.100000000000001" customHeight="1">
      <c r="A357" s="196">
        <v>354</v>
      </c>
      <c r="B357" s="369">
        <v>48</v>
      </c>
      <c r="C357" s="367" t="s">
        <v>27871</v>
      </c>
      <c r="D357" s="51" t="s">
        <v>28013</v>
      </c>
      <c r="E357" s="121" t="s">
        <v>3845</v>
      </c>
      <c r="F357" s="196">
        <v>1.41</v>
      </c>
      <c r="G357" s="196">
        <v>0.57085020242914974</v>
      </c>
      <c r="H357" s="368">
        <v>3882</v>
      </c>
      <c r="I357" s="121" t="s">
        <v>28014</v>
      </c>
      <c r="J357" s="164">
        <v>3882</v>
      </c>
      <c r="K357" s="109">
        <v>42513</v>
      </c>
      <c r="L357" s="62" t="s">
        <v>27874</v>
      </c>
    </row>
    <row r="358" spans="1:12" ht="17.100000000000001" customHeight="1">
      <c r="A358" s="196">
        <v>355</v>
      </c>
      <c r="B358" s="369">
        <v>48</v>
      </c>
      <c r="C358" s="367" t="s">
        <v>27871</v>
      </c>
      <c r="D358" s="51" t="s">
        <v>28015</v>
      </c>
      <c r="E358" s="121" t="s">
        <v>3845</v>
      </c>
      <c r="F358" s="196">
        <v>0.75</v>
      </c>
      <c r="G358" s="196">
        <v>0.30364372469635625</v>
      </c>
      <c r="H358" s="368">
        <v>2065</v>
      </c>
      <c r="I358" s="121" t="s">
        <v>28016</v>
      </c>
      <c r="J358" s="164">
        <v>2065</v>
      </c>
      <c r="K358" s="109">
        <v>42513</v>
      </c>
      <c r="L358" s="62" t="s">
        <v>27874</v>
      </c>
    </row>
    <row r="359" spans="1:12" ht="17.100000000000001" customHeight="1">
      <c r="A359" s="196">
        <v>356</v>
      </c>
      <c r="B359" s="369" t="s">
        <v>28017</v>
      </c>
      <c r="C359" s="367" t="s">
        <v>28018</v>
      </c>
      <c r="D359" s="51" t="s">
        <v>28019</v>
      </c>
      <c r="E359" s="121" t="s">
        <v>3845</v>
      </c>
      <c r="F359" s="196">
        <v>1.24</v>
      </c>
      <c r="G359" s="196">
        <v>0.50202429149797567</v>
      </c>
      <c r="H359" s="368">
        <v>3414</v>
      </c>
      <c r="I359" s="121" t="s">
        <v>28020</v>
      </c>
      <c r="J359" s="164">
        <v>3414</v>
      </c>
      <c r="K359" s="109">
        <v>42513</v>
      </c>
      <c r="L359" s="62" t="s">
        <v>27874</v>
      </c>
    </row>
    <row r="360" spans="1:12" ht="17.100000000000001" customHeight="1">
      <c r="A360" s="196">
        <v>357</v>
      </c>
      <c r="B360" s="369">
        <v>98</v>
      </c>
      <c r="C360" s="367" t="s">
        <v>28021</v>
      </c>
      <c r="D360" s="51" t="s">
        <v>28022</v>
      </c>
      <c r="E360" s="121" t="s">
        <v>3845</v>
      </c>
      <c r="F360" s="196">
        <v>1.8</v>
      </c>
      <c r="G360" s="196">
        <v>0.72874493927125505</v>
      </c>
      <c r="H360" s="368">
        <v>4955</v>
      </c>
      <c r="I360" s="121" t="s">
        <v>28023</v>
      </c>
      <c r="J360" s="164">
        <v>4955</v>
      </c>
      <c r="K360" s="109">
        <v>42513</v>
      </c>
      <c r="L360" s="62" t="s">
        <v>27874</v>
      </c>
    </row>
    <row r="361" spans="1:12" ht="17.100000000000001" customHeight="1">
      <c r="A361" s="196">
        <v>358</v>
      </c>
      <c r="B361" s="369">
        <v>98</v>
      </c>
      <c r="C361" s="367" t="s">
        <v>28021</v>
      </c>
      <c r="D361" s="51" t="s">
        <v>28024</v>
      </c>
      <c r="E361" s="121" t="s">
        <v>3845</v>
      </c>
      <c r="F361" s="196">
        <v>0.88</v>
      </c>
      <c r="G361" s="196">
        <v>0.35627530364372467</v>
      </c>
      <c r="H361" s="368">
        <v>2423</v>
      </c>
      <c r="I361" s="121" t="s">
        <v>28025</v>
      </c>
      <c r="J361" s="164">
        <v>2423</v>
      </c>
      <c r="K361" s="109">
        <v>42513</v>
      </c>
      <c r="L361" s="62" t="s">
        <v>27874</v>
      </c>
    </row>
    <row r="362" spans="1:12" ht="17.100000000000001" customHeight="1">
      <c r="A362" s="196">
        <v>359</v>
      </c>
      <c r="B362" s="369">
        <v>98</v>
      </c>
      <c r="C362" s="367" t="s">
        <v>28021</v>
      </c>
      <c r="D362" s="51" t="s">
        <v>28026</v>
      </c>
      <c r="E362" s="121" t="s">
        <v>3845</v>
      </c>
      <c r="F362" s="196">
        <v>0.78</v>
      </c>
      <c r="G362" s="196">
        <v>0.31578947368421051</v>
      </c>
      <c r="H362" s="368">
        <v>2147</v>
      </c>
      <c r="I362" s="121" t="s">
        <v>28027</v>
      </c>
      <c r="J362" s="164">
        <v>2147</v>
      </c>
      <c r="K362" s="109">
        <v>42513</v>
      </c>
      <c r="L362" s="62" t="s">
        <v>27874</v>
      </c>
    </row>
    <row r="363" spans="1:12" ht="17.100000000000001" customHeight="1">
      <c r="A363" s="196">
        <v>360</v>
      </c>
      <c r="B363" s="366" t="s">
        <v>28028</v>
      </c>
      <c r="C363" s="367" t="s">
        <v>28029</v>
      </c>
      <c r="D363" s="51" t="s">
        <v>28030</v>
      </c>
      <c r="E363" s="121" t="s">
        <v>3845</v>
      </c>
      <c r="F363" s="196">
        <v>1.48</v>
      </c>
      <c r="G363" s="196">
        <v>0.59919028340080971</v>
      </c>
      <c r="H363" s="368">
        <v>4074</v>
      </c>
      <c r="I363" s="121" t="s">
        <v>28031</v>
      </c>
      <c r="J363" s="164">
        <v>4074</v>
      </c>
      <c r="K363" s="109">
        <v>42513</v>
      </c>
      <c r="L363" s="62" t="s">
        <v>27874</v>
      </c>
    </row>
    <row r="364" spans="1:12" ht="17.100000000000001" customHeight="1">
      <c r="A364" s="196">
        <v>361</v>
      </c>
      <c r="B364" s="369">
        <v>48</v>
      </c>
      <c r="C364" s="367" t="s">
        <v>27871</v>
      </c>
      <c r="D364" s="51" t="s">
        <v>28032</v>
      </c>
      <c r="E364" s="121" t="s">
        <v>3845</v>
      </c>
      <c r="F364" s="196">
        <v>1.5</v>
      </c>
      <c r="G364" s="196">
        <v>0.60728744939271251</v>
      </c>
      <c r="H364" s="368">
        <v>4130</v>
      </c>
      <c r="I364" s="121" t="s">
        <v>28033</v>
      </c>
      <c r="J364" s="164">
        <v>4130</v>
      </c>
      <c r="K364" s="109">
        <v>42513</v>
      </c>
      <c r="L364" s="62" t="s">
        <v>27874</v>
      </c>
    </row>
    <row r="365" spans="1:12" ht="17.100000000000001" customHeight="1">
      <c r="A365" s="196">
        <v>362</v>
      </c>
      <c r="B365" s="369">
        <v>48</v>
      </c>
      <c r="C365" s="367" t="s">
        <v>27871</v>
      </c>
      <c r="D365" s="51" t="s">
        <v>28034</v>
      </c>
      <c r="E365" s="121" t="s">
        <v>3845</v>
      </c>
      <c r="F365" s="196">
        <v>1.45</v>
      </c>
      <c r="G365" s="196">
        <v>0.58704453441295545</v>
      </c>
      <c r="H365" s="368">
        <v>3992</v>
      </c>
      <c r="I365" s="121" t="s">
        <v>28035</v>
      </c>
      <c r="J365" s="164">
        <v>3992</v>
      </c>
      <c r="K365" s="109">
        <v>42513</v>
      </c>
      <c r="L365" s="62" t="s">
        <v>27874</v>
      </c>
    </row>
    <row r="366" spans="1:12" ht="17.100000000000001" customHeight="1">
      <c r="A366" s="196">
        <v>363</v>
      </c>
      <c r="B366" s="366" t="s">
        <v>28036</v>
      </c>
      <c r="C366" s="367" t="s">
        <v>28037</v>
      </c>
      <c r="D366" s="51" t="s">
        <v>28038</v>
      </c>
      <c r="E366" s="121" t="s">
        <v>3845</v>
      </c>
      <c r="F366" s="196">
        <v>0.73</v>
      </c>
      <c r="G366" s="196">
        <v>0.2955465587044534</v>
      </c>
      <c r="H366" s="368">
        <v>2010</v>
      </c>
      <c r="I366" s="121" t="s">
        <v>28039</v>
      </c>
      <c r="J366" s="164">
        <v>2010</v>
      </c>
      <c r="K366" s="109">
        <v>42513</v>
      </c>
      <c r="L366" s="62" t="s">
        <v>27874</v>
      </c>
    </row>
    <row r="367" spans="1:12" ht="17.100000000000001" customHeight="1">
      <c r="A367" s="196">
        <v>364</v>
      </c>
      <c r="B367" s="369">
        <v>109</v>
      </c>
      <c r="C367" s="367" t="s">
        <v>28040</v>
      </c>
      <c r="D367" s="51" t="s">
        <v>28041</v>
      </c>
      <c r="E367" s="121" t="s">
        <v>3845</v>
      </c>
      <c r="F367" s="196">
        <v>0.87</v>
      </c>
      <c r="G367" s="196">
        <v>0.35222672064777327</v>
      </c>
      <c r="H367" s="368">
        <v>2395</v>
      </c>
      <c r="I367" s="121" t="s">
        <v>28042</v>
      </c>
      <c r="J367" s="164">
        <v>2395</v>
      </c>
      <c r="K367" s="109">
        <v>42513</v>
      </c>
      <c r="L367" s="62" t="s">
        <v>27874</v>
      </c>
    </row>
    <row r="368" spans="1:12" ht="17.100000000000001" customHeight="1">
      <c r="A368" s="196">
        <v>365</v>
      </c>
      <c r="B368" s="369" t="s">
        <v>28043</v>
      </c>
      <c r="C368" s="367" t="s">
        <v>28044</v>
      </c>
      <c r="D368" s="51" t="s">
        <v>28045</v>
      </c>
      <c r="E368" s="121" t="s">
        <v>3845</v>
      </c>
      <c r="F368" s="196">
        <v>1.44</v>
      </c>
      <c r="G368" s="196">
        <v>0.582995951417004</v>
      </c>
      <c r="H368" s="368">
        <v>3964</v>
      </c>
      <c r="I368" s="121" t="s">
        <v>28046</v>
      </c>
      <c r="J368" s="164">
        <v>3964</v>
      </c>
      <c r="K368" s="109">
        <v>42513</v>
      </c>
      <c r="L368" s="62" t="s">
        <v>27874</v>
      </c>
    </row>
    <row r="369" spans="1:12" ht="17.100000000000001" customHeight="1">
      <c r="A369" s="196">
        <v>366</v>
      </c>
      <c r="B369" s="369">
        <v>97</v>
      </c>
      <c r="C369" s="367" t="s">
        <v>28047</v>
      </c>
      <c r="D369" s="51" t="s">
        <v>28048</v>
      </c>
      <c r="E369" s="121" t="s">
        <v>3845</v>
      </c>
      <c r="F369" s="196">
        <v>2.2999999999999998</v>
      </c>
      <c r="G369" s="196">
        <v>0.93117408906882582</v>
      </c>
      <c r="H369" s="368">
        <v>6332</v>
      </c>
      <c r="I369" s="121" t="s">
        <v>28049</v>
      </c>
      <c r="J369" s="164">
        <v>6332</v>
      </c>
      <c r="K369" s="109">
        <v>42513</v>
      </c>
      <c r="L369" s="62" t="s">
        <v>27874</v>
      </c>
    </row>
    <row r="370" spans="1:12" ht="17.100000000000001" customHeight="1">
      <c r="A370" s="196">
        <v>367</v>
      </c>
      <c r="B370" s="369">
        <v>73</v>
      </c>
      <c r="C370" s="367" t="s">
        <v>28050</v>
      </c>
      <c r="D370" s="51" t="s">
        <v>28051</v>
      </c>
      <c r="E370" s="121" t="s">
        <v>22996</v>
      </c>
      <c r="F370" s="196">
        <v>3.8</v>
      </c>
      <c r="G370" s="196">
        <v>1.5384615384615383</v>
      </c>
      <c r="H370" s="368">
        <v>10461</v>
      </c>
      <c r="I370" s="121" t="s">
        <v>28052</v>
      </c>
      <c r="J370" s="164">
        <v>10461</v>
      </c>
      <c r="K370" s="109">
        <v>42513</v>
      </c>
      <c r="L370" s="62" t="s">
        <v>27874</v>
      </c>
    </row>
    <row r="371" spans="1:12" ht="17.100000000000001" customHeight="1">
      <c r="A371" s="196">
        <v>368</v>
      </c>
      <c r="B371" s="366" t="s">
        <v>28053</v>
      </c>
      <c r="C371" s="367" t="s">
        <v>28054</v>
      </c>
      <c r="D371" s="51" t="s">
        <v>28055</v>
      </c>
      <c r="E371" s="121" t="s">
        <v>3845</v>
      </c>
      <c r="F371" s="196">
        <v>1.8399999999999999</v>
      </c>
      <c r="G371" s="196">
        <v>0.74493927125506065</v>
      </c>
      <c r="H371" s="368">
        <v>5066</v>
      </c>
      <c r="I371" s="121" t="s">
        <v>28056</v>
      </c>
      <c r="J371" s="164">
        <v>5066</v>
      </c>
      <c r="K371" s="109">
        <v>42513</v>
      </c>
      <c r="L371" s="62" t="s">
        <v>27874</v>
      </c>
    </row>
    <row r="372" spans="1:12" ht="17.100000000000001" customHeight="1">
      <c r="A372" s="196">
        <v>369</v>
      </c>
      <c r="B372" s="369">
        <v>10</v>
      </c>
      <c r="C372" s="367" t="s">
        <v>27897</v>
      </c>
      <c r="D372" s="51" t="s">
        <v>28057</v>
      </c>
      <c r="E372" s="121" t="s">
        <v>3845</v>
      </c>
      <c r="F372" s="196">
        <v>1.49</v>
      </c>
      <c r="G372" s="196">
        <v>0.60323886639676105</v>
      </c>
      <c r="H372" s="368">
        <v>4102</v>
      </c>
      <c r="I372" s="121" t="s">
        <v>28058</v>
      </c>
      <c r="J372" s="164">
        <v>4102</v>
      </c>
      <c r="K372" s="109">
        <v>42513</v>
      </c>
      <c r="L372" s="62" t="s">
        <v>27874</v>
      </c>
    </row>
    <row r="373" spans="1:12" ht="17.100000000000001" customHeight="1">
      <c r="A373" s="196">
        <v>370</v>
      </c>
      <c r="B373" s="369">
        <v>98</v>
      </c>
      <c r="C373" s="367" t="s">
        <v>28059</v>
      </c>
      <c r="D373" s="51" t="s">
        <v>28060</v>
      </c>
      <c r="E373" s="121" t="s">
        <v>3845</v>
      </c>
      <c r="F373" s="196">
        <v>0.85</v>
      </c>
      <c r="G373" s="196">
        <v>0.34412955465587042</v>
      </c>
      <c r="H373" s="368">
        <v>2340</v>
      </c>
      <c r="I373" s="121" t="s">
        <v>28061</v>
      </c>
      <c r="J373" s="164">
        <v>2340</v>
      </c>
      <c r="K373" s="109">
        <v>42513</v>
      </c>
      <c r="L373" s="62" t="s">
        <v>27874</v>
      </c>
    </row>
    <row r="374" spans="1:12" ht="17.100000000000001" customHeight="1">
      <c r="A374" s="196">
        <v>371</v>
      </c>
      <c r="B374" s="369">
        <v>112</v>
      </c>
      <c r="C374" s="367" t="s">
        <v>28062</v>
      </c>
      <c r="D374" s="51" t="s">
        <v>28063</v>
      </c>
      <c r="E374" s="121" t="s">
        <v>3845</v>
      </c>
      <c r="F374" s="196">
        <v>1.44</v>
      </c>
      <c r="G374" s="196">
        <v>0.582995951417004</v>
      </c>
      <c r="H374" s="368">
        <v>3964</v>
      </c>
      <c r="I374" s="121" t="s">
        <v>28064</v>
      </c>
      <c r="J374" s="164">
        <v>3964</v>
      </c>
      <c r="K374" s="109">
        <v>42513</v>
      </c>
      <c r="L374" s="62" t="s">
        <v>27874</v>
      </c>
    </row>
    <row r="375" spans="1:12" ht="17.100000000000001" customHeight="1">
      <c r="A375" s="196">
        <v>372</v>
      </c>
      <c r="B375" s="369">
        <v>3</v>
      </c>
      <c r="C375" s="367" t="s">
        <v>28065</v>
      </c>
      <c r="D375" s="51" t="s">
        <v>28066</v>
      </c>
      <c r="E375" s="121" t="s">
        <v>3845</v>
      </c>
      <c r="F375" s="196">
        <v>0.57999999999999996</v>
      </c>
      <c r="G375" s="196">
        <v>0.23481781376518215</v>
      </c>
      <c r="H375" s="368">
        <v>1597</v>
      </c>
      <c r="I375" s="121" t="s">
        <v>28067</v>
      </c>
      <c r="J375" s="164">
        <v>1597</v>
      </c>
      <c r="K375" s="109">
        <v>42513</v>
      </c>
      <c r="L375" s="62" t="s">
        <v>27874</v>
      </c>
    </row>
    <row r="376" spans="1:12" ht="17.100000000000001" customHeight="1">
      <c r="A376" s="196">
        <v>373</v>
      </c>
      <c r="B376" s="369" t="s">
        <v>28068</v>
      </c>
      <c r="C376" s="367" t="s">
        <v>28069</v>
      </c>
      <c r="D376" s="51" t="s">
        <v>28070</v>
      </c>
      <c r="E376" s="121" t="s">
        <v>3845</v>
      </c>
      <c r="F376" s="196">
        <v>0.85</v>
      </c>
      <c r="G376" s="196">
        <v>0.34412955465587042</v>
      </c>
      <c r="H376" s="368">
        <v>2340</v>
      </c>
      <c r="I376" s="121" t="s">
        <v>28071</v>
      </c>
      <c r="J376" s="164">
        <v>2340</v>
      </c>
      <c r="K376" s="109">
        <v>42513</v>
      </c>
      <c r="L376" s="62" t="s">
        <v>27874</v>
      </c>
    </row>
    <row r="377" spans="1:12" ht="17.100000000000001" customHeight="1">
      <c r="A377" s="196">
        <v>374</v>
      </c>
      <c r="B377" s="369" t="s">
        <v>28072</v>
      </c>
      <c r="C377" s="367" t="s">
        <v>28073</v>
      </c>
      <c r="D377" s="51" t="s">
        <v>28074</v>
      </c>
      <c r="E377" s="121" t="s">
        <v>3845</v>
      </c>
      <c r="F377" s="196">
        <v>0.72</v>
      </c>
      <c r="G377" s="196">
        <v>0.291497975708502</v>
      </c>
      <c r="H377" s="368">
        <v>1982</v>
      </c>
      <c r="I377" s="121" t="s">
        <v>28075</v>
      </c>
      <c r="J377" s="164">
        <v>1982</v>
      </c>
      <c r="K377" s="109">
        <v>42513</v>
      </c>
      <c r="L377" s="62" t="s">
        <v>27874</v>
      </c>
    </row>
    <row r="378" spans="1:12" ht="17.100000000000001" customHeight="1">
      <c r="A378" s="196">
        <v>375</v>
      </c>
      <c r="B378" s="366" t="s">
        <v>28076</v>
      </c>
      <c r="C378" s="367" t="s">
        <v>28077</v>
      </c>
      <c r="D378" s="51" t="s">
        <v>28078</v>
      </c>
      <c r="E378" s="121" t="s">
        <v>3845</v>
      </c>
      <c r="F378" s="196">
        <v>1.0900000000000001</v>
      </c>
      <c r="G378" s="196">
        <v>0.44129554655870445</v>
      </c>
      <c r="H378" s="368">
        <v>3001</v>
      </c>
      <c r="I378" s="121" t="s">
        <v>28079</v>
      </c>
      <c r="J378" s="164">
        <v>3001</v>
      </c>
      <c r="K378" s="109">
        <v>42513</v>
      </c>
      <c r="L378" s="62" t="s">
        <v>27874</v>
      </c>
    </row>
    <row r="379" spans="1:12" ht="17.100000000000001" customHeight="1">
      <c r="A379" s="196">
        <v>376</v>
      </c>
      <c r="B379" s="369" t="s">
        <v>28080</v>
      </c>
      <c r="C379" s="367" t="s">
        <v>28081</v>
      </c>
      <c r="D379" s="51" t="s">
        <v>28082</v>
      </c>
      <c r="E379" s="121" t="s">
        <v>3845</v>
      </c>
      <c r="F379" s="196">
        <v>0.4</v>
      </c>
      <c r="G379" s="196">
        <v>0.16194331983805668</v>
      </c>
      <c r="H379" s="368">
        <v>1101</v>
      </c>
      <c r="I379" s="121" t="s">
        <v>28083</v>
      </c>
      <c r="J379" s="164">
        <v>1101</v>
      </c>
      <c r="K379" s="109">
        <v>42513</v>
      </c>
      <c r="L379" s="62" t="s">
        <v>27874</v>
      </c>
    </row>
    <row r="380" spans="1:12" ht="17.100000000000001" customHeight="1">
      <c r="A380" s="196">
        <v>377</v>
      </c>
      <c r="B380" s="366" t="s">
        <v>28084</v>
      </c>
      <c r="C380" s="367" t="s">
        <v>28085</v>
      </c>
      <c r="D380" s="51" t="s">
        <v>28086</v>
      </c>
      <c r="E380" s="121" t="s">
        <v>3845</v>
      </c>
      <c r="F380" s="196">
        <v>0.9</v>
      </c>
      <c r="G380" s="196">
        <v>0.36437246963562753</v>
      </c>
      <c r="H380" s="368">
        <v>2478</v>
      </c>
      <c r="I380" s="121" t="s">
        <v>28087</v>
      </c>
      <c r="J380" s="164">
        <v>2478</v>
      </c>
      <c r="K380" s="109">
        <v>42513</v>
      </c>
      <c r="L380" s="62" t="s">
        <v>27874</v>
      </c>
    </row>
    <row r="381" spans="1:12" ht="17.100000000000001" customHeight="1">
      <c r="A381" s="196">
        <v>378</v>
      </c>
      <c r="B381" s="369">
        <v>70</v>
      </c>
      <c r="C381" s="367" t="s">
        <v>28088</v>
      </c>
      <c r="D381" s="51" t="s">
        <v>28089</v>
      </c>
      <c r="E381" s="121" t="s">
        <v>3845</v>
      </c>
      <c r="F381" s="196">
        <v>1.33</v>
      </c>
      <c r="G381" s="196">
        <v>0.53846153846153844</v>
      </c>
      <c r="H381" s="368">
        <v>3661</v>
      </c>
      <c r="I381" s="121" t="s">
        <v>28090</v>
      </c>
      <c r="J381" s="164">
        <v>3661</v>
      </c>
      <c r="K381" s="109">
        <v>42513</v>
      </c>
      <c r="L381" s="62" t="s">
        <v>27874</v>
      </c>
    </row>
    <row r="382" spans="1:12" ht="17.100000000000001" customHeight="1">
      <c r="A382" s="196">
        <v>379</v>
      </c>
      <c r="B382" s="369" t="s">
        <v>28091</v>
      </c>
      <c r="C382" s="367" t="s">
        <v>28092</v>
      </c>
      <c r="D382" s="51" t="s">
        <v>28093</v>
      </c>
      <c r="E382" s="121" t="s">
        <v>3845</v>
      </c>
      <c r="F382" s="196">
        <v>0.62</v>
      </c>
      <c r="G382" s="196">
        <v>0.25101214574898784</v>
      </c>
      <c r="H382" s="368">
        <v>1707</v>
      </c>
      <c r="I382" s="121" t="s">
        <v>28094</v>
      </c>
      <c r="J382" s="164">
        <v>1707</v>
      </c>
      <c r="K382" s="109">
        <v>42513</v>
      </c>
      <c r="L382" s="62" t="s">
        <v>27874</v>
      </c>
    </row>
    <row r="383" spans="1:12" ht="17.100000000000001" customHeight="1">
      <c r="A383" s="196">
        <v>380</v>
      </c>
      <c r="B383" s="366" t="s">
        <v>28095</v>
      </c>
      <c r="C383" s="367" t="s">
        <v>28096</v>
      </c>
      <c r="D383" s="51" t="s">
        <v>28097</v>
      </c>
      <c r="E383" s="121" t="s">
        <v>22996</v>
      </c>
      <c r="F383" s="196">
        <v>2.66</v>
      </c>
      <c r="G383" s="196">
        <v>1.0769230769230769</v>
      </c>
      <c r="H383" s="368">
        <v>7323</v>
      </c>
      <c r="I383" s="121" t="s">
        <v>28098</v>
      </c>
      <c r="J383" s="164">
        <v>7323</v>
      </c>
      <c r="K383" s="109">
        <v>42513</v>
      </c>
      <c r="L383" s="62" t="s">
        <v>27874</v>
      </c>
    </row>
    <row r="384" spans="1:12" ht="17.100000000000001" customHeight="1">
      <c r="A384" s="196">
        <v>381</v>
      </c>
      <c r="B384" s="369">
        <v>115</v>
      </c>
      <c r="C384" s="367" t="s">
        <v>28099</v>
      </c>
      <c r="D384" s="51" t="s">
        <v>28100</v>
      </c>
      <c r="E384" s="121" t="s">
        <v>3845</v>
      </c>
      <c r="F384" s="196">
        <v>2.06</v>
      </c>
      <c r="G384" s="196">
        <v>0.83400809716599189</v>
      </c>
      <c r="H384" s="368">
        <v>5671</v>
      </c>
      <c r="I384" s="121" t="s">
        <v>28101</v>
      </c>
      <c r="J384" s="164">
        <v>5671</v>
      </c>
      <c r="K384" s="109">
        <v>42513</v>
      </c>
      <c r="L384" s="62" t="s">
        <v>27874</v>
      </c>
    </row>
    <row r="385" spans="1:12" ht="17.100000000000001" customHeight="1">
      <c r="A385" s="196">
        <v>382</v>
      </c>
      <c r="B385" s="369" t="s">
        <v>28102</v>
      </c>
      <c r="C385" s="376" t="s">
        <v>28103</v>
      </c>
      <c r="D385" s="51" t="s">
        <v>28104</v>
      </c>
      <c r="E385" s="121" t="s">
        <v>3845</v>
      </c>
      <c r="F385" s="196">
        <v>0.74</v>
      </c>
      <c r="G385" s="196">
        <v>0.29959514170040485</v>
      </c>
      <c r="H385" s="368">
        <v>2037</v>
      </c>
      <c r="I385" s="121" t="s">
        <v>28105</v>
      </c>
      <c r="J385" s="164">
        <v>2037</v>
      </c>
      <c r="K385" s="109">
        <v>42513</v>
      </c>
      <c r="L385" s="62" t="s">
        <v>27874</v>
      </c>
    </row>
    <row r="386" spans="1:12" ht="17.100000000000001" customHeight="1">
      <c r="A386" s="196">
        <v>383</v>
      </c>
      <c r="B386" s="369" t="s">
        <v>28106</v>
      </c>
      <c r="C386" s="367" t="s">
        <v>28107</v>
      </c>
      <c r="D386" s="51" t="s">
        <v>28108</v>
      </c>
      <c r="E386" s="121" t="s">
        <v>3845</v>
      </c>
      <c r="F386" s="196">
        <v>0.7</v>
      </c>
      <c r="G386" s="196">
        <v>0.28340080971659914</v>
      </c>
      <c r="H386" s="368">
        <v>1927</v>
      </c>
      <c r="I386" s="121" t="s">
        <v>28109</v>
      </c>
      <c r="J386" s="164">
        <v>1927</v>
      </c>
      <c r="K386" s="109">
        <v>42513</v>
      </c>
      <c r="L386" s="62" t="s">
        <v>27874</v>
      </c>
    </row>
    <row r="387" spans="1:12" ht="17.100000000000001" customHeight="1">
      <c r="A387" s="196">
        <v>384</v>
      </c>
      <c r="B387" s="369">
        <v>57</v>
      </c>
      <c r="C387" s="367" t="s">
        <v>28110</v>
      </c>
      <c r="D387" s="51" t="s">
        <v>28111</v>
      </c>
      <c r="E387" s="121" t="s">
        <v>22996</v>
      </c>
      <c r="F387" s="196">
        <v>2.77</v>
      </c>
      <c r="G387" s="196">
        <v>1.1214574898785423</v>
      </c>
      <c r="H387" s="368">
        <v>7626</v>
      </c>
      <c r="I387" s="121" t="s">
        <v>28112</v>
      </c>
      <c r="J387" s="164">
        <v>7626</v>
      </c>
      <c r="K387" s="109">
        <v>42513</v>
      </c>
      <c r="L387" s="62" t="s">
        <v>27874</v>
      </c>
    </row>
    <row r="388" spans="1:12" ht="17.100000000000001" customHeight="1">
      <c r="A388" s="196">
        <v>385</v>
      </c>
      <c r="B388" s="369">
        <v>110</v>
      </c>
      <c r="C388" s="367" t="s">
        <v>28113</v>
      </c>
      <c r="D388" s="51" t="s">
        <v>28114</v>
      </c>
      <c r="E388" s="121" t="s">
        <v>3845</v>
      </c>
      <c r="F388" s="196">
        <v>1.1399999999999999</v>
      </c>
      <c r="G388" s="196">
        <v>0.46153846153846145</v>
      </c>
      <c r="H388" s="368">
        <v>3138</v>
      </c>
      <c r="I388" s="121" t="s">
        <v>28115</v>
      </c>
      <c r="J388" s="164">
        <v>3138</v>
      </c>
      <c r="K388" s="109">
        <v>42513</v>
      </c>
      <c r="L388" s="62" t="s">
        <v>27874</v>
      </c>
    </row>
    <row r="389" spans="1:12" ht="17.100000000000001" customHeight="1">
      <c r="A389" s="196">
        <v>386</v>
      </c>
      <c r="B389" s="369">
        <v>25</v>
      </c>
      <c r="C389" s="367" t="s">
        <v>28116</v>
      </c>
      <c r="D389" s="51" t="s">
        <v>28117</v>
      </c>
      <c r="E389" s="121" t="s">
        <v>3845</v>
      </c>
      <c r="F389" s="196">
        <v>0.78</v>
      </c>
      <c r="G389" s="196">
        <v>0.31578947368421051</v>
      </c>
      <c r="H389" s="368">
        <v>2147</v>
      </c>
      <c r="I389" s="121" t="s">
        <v>28118</v>
      </c>
      <c r="J389" s="164">
        <v>2147</v>
      </c>
      <c r="K389" s="109">
        <v>42513</v>
      </c>
      <c r="L389" s="62" t="s">
        <v>27874</v>
      </c>
    </row>
    <row r="390" spans="1:12" ht="17.100000000000001" customHeight="1">
      <c r="A390" s="196">
        <v>387</v>
      </c>
      <c r="B390" s="369">
        <v>106</v>
      </c>
      <c r="C390" s="367" t="s">
        <v>28119</v>
      </c>
      <c r="D390" s="51" t="s">
        <v>28120</v>
      </c>
      <c r="E390" s="121" t="s">
        <v>3845</v>
      </c>
      <c r="F390" s="196">
        <v>0.37</v>
      </c>
      <c r="G390" s="196">
        <v>0.14979757085020243</v>
      </c>
      <c r="H390" s="368">
        <v>1019</v>
      </c>
      <c r="I390" s="121" t="s">
        <v>28121</v>
      </c>
      <c r="J390" s="164">
        <v>1019</v>
      </c>
      <c r="K390" s="109">
        <v>42513</v>
      </c>
      <c r="L390" s="62" t="s">
        <v>27874</v>
      </c>
    </row>
    <row r="391" spans="1:12" ht="17.100000000000001" customHeight="1">
      <c r="A391" s="196">
        <v>388</v>
      </c>
      <c r="B391" s="369">
        <v>29</v>
      </c>
      <c r="C391" s="367" t="s">
        <v>13540</v>
      </c>
      <c r="D391" s="51" t="s">
        <v>28122</v>
      </c>
      <c r="E391" s="121" t="s">
        <v>3845</v>
      </c>
      <c r="F391" s="196">
        <v>0.45</v>
      </c>
      <c r="G391" s="196">
        <v>0.18218623481781376</v>
      </c>
      <c r="H391" s="368">
        <v>1239</v>
      </c>
      <c r="I391" s="121" t="s">
        <v>28123</v>
      </c>
      <c r="J391" s="164">
        <v>1239</v>
      </c>
      <c r="K391" s="109">
        <v>42513</v>
      </c>
      <c r="L391" s="62" t="s">
        <v>27874</v>
      </c>
    </row>
    <row r="392" spans="1:12" ht="17.100000000000001" customHeight="1">
      <c r="A392" s="196">
        <v>389</v>
      </c>
      <c r="B392" s="369" t="s">
        <v>28124</v>
      </c>
      <c r="C392" s="367" t="s">
        <v>28125</v>
      </c>
      <c r="D392" s="51" t="s">
        <v>28126</v>
      </c>
      <c r="E392" s="121" t="s">
        <v>3845</v>
      </c>
      <c r="F392" s="196">
        <v>0.85</v>
      </c>
      <c r="G392" s="196">
        <v>0.34412955465587042</v>
      </c>
      <c r="H392" s="368">
        <v>2340</v>
      </c>
      <c r="I392" s="121" t="s">
        <v>28127</v>
      </c>
      <c r="J392" s="164">
        <v>2340</v>
      </c>
      <c r="K392" s="109">
        <v>42513</v>
      </c>
      <c r="L392" s="62" t="s">
        <v>27874</v>
      </c>
    </row>
    <row r="393" spans="1:12" ht="17.100000000000001" customHeight="1">
      <c r="A393" s="196">
        <v>390</v>
      </c>
      <c r="B393" s="369" t="s">
        <v>28128</v>
      </c>
      <c r="C393" s="376" t="s">
        <v>28129</v>
      </c>
      <c r="D393" s="51" t="s">
        <v>28130</v>
      </c>
      <c r="E393" s="121" t="s">
        <v>3845</v>
      </c>
      <c r="F393" s="196">
        <v>1.71</v>
      </c>
      <c r="G393" s="196">
        <v>0.69230769230769229</v>
      </c>
      <c r="H393" s="368">
        <v>4708</v>
      </c>
      <c r="I393" s="121" t="s">
        <v>28131</v>
      </c>
      <c r="J393" s="164">
        <v>4708</v>
      </c>
      <c r="K393" s="109">
        <v>42513</v>
      </c>
      <c r="L393" s="62" t="s">
        <v>27874</v>
      </c>
    </row>
    <row r="394" spans="1:12" ht="17.100000000000001" customHeight="1">
      <c r="A394" s="196">
        <v>391</v>
      </c>
      <c r="B394" s="366" t="s">
        <v>28132</v>
      </c>
      <c r="C394" s="367" t="s">
        <v>28133</v>
      </c>
      <c r="D394" s="51" t="s">
        <v>28134</v>
      </c>
      <c r="E394" s="121" t="s">
        <v>3845</v>
      </c>
      <c r="F394" s="196">
        <v>1.8</v>
      </c>
      <c r="G394" s="196">
        <v>0.72874493927125505</v>
      </c>
      <c r="H394" s="368">
        <v>4955</v>
      </c>
      <c r="I394" s="121" t="s">
        <v>28135</v>
      </c>
      <c r="J394" s="164">
        <v>4955</v>
      </c>
      <c r="K394" s="109">
        <v>42513</v>
      </c>
      <c r="L394" s="62" t="s">
        <v>27874</v>
      </c>
    </row>
    <row r="395" spans="1:12" ht="17.100000000000001" customHeight="1">
      <c r="A395" s="196">
        <v>392</v>
      </c>
      <c r="B395" s="369">
        <v>70</v>
      </c>
      <c r="C395" s="367" t="s">
        <v>27924</v>
      </c>
      <c r="D395" s="51" t="s">
        <v>28136</v>
      </c>
      <c r="E395" s="121" t="s">
        <v>3845</v>
      </c>
      <c r="F395" s="196">
        <v>1.64</v>
      </c>
      <c r="G395" s="196">
        <v>0.66396761133603233</v>
      </c>
      <c r="H395" s="368">
        <v>4515</v>
      </c>
      <c r="I395" s="121" t="s">
        <v>28137</v>
      </c>
      <c r="J395" s="164">
        <v>4515</v>
      </c>
      <c r="K395" s="109">
        <v>42513</v>
      </c>
      <c r="L395" s="62" t="s">
        <v>27874</v>
      </c>
    </row>
    <row r="396" spans="1:12" ht="17.100000000000001" customHeight="1">
      <c r="A396" s="196">
        <v>393</v>
      </c>
      <c r="B396" s="366" t="s">
        <v>28138</v>
      </c>
      <c r="C396" s="367" t="s">
        <v>28139</v>
      </c>
      <c r="D396" s="51" t="s">
        <v>28140</v>
      </c>
      <c r="E396" s="121" t="s">
        <v>3845</v>
      </c>
      <c r="F396" s="196">
        <v>0.39</v>
      </c>
      <c r="G396" s="196">
        <v>0.15789473684210525</v>
      </c>
      <c r="H396" s="368">
        <v>1074</v>
      </c>
      <c r="I396" s="121" t="s">
        <v>28141</v>
      </c>
      <c r="J396" s="164">
        <v>1074</v>
      </c>
      <c r="K396" s="109">
        <v>42513</v>
      </c>
      <c r="L396" s="62" t="s">
        <v>27874</v>
      </c>
    </row>
    <row r="397" spans="1:12" ht="17.100000000000001" customHeight="1">
      <c r="A397" s="196">
        <v>394</v>
      </c>
      <c r="B397" s="369">
        <v>46</v>
      </c>
      <c r="C397" s="367" t="s">
        <v>28142</v>
      </c>
      <c r="D397" s="51" t="s">
        <v>28143</v>
      </c>
      <c r="E397" s="121" t="s">
        <v>3845</v>
      </c>
      <c r="F397" s="196">
        <v>0.5</v>
      </c>
      <c r="G397" s="196">
        <v>0.20242914979757085</v>
      </c>
      <c r="H397" s="368">
        <v>1377</v>
      </c>
      <c r="I397" s="121" t="s">
        <v>28144</v>
      </c>
      <c r="J397" s="164">
        <v>1377</v>
      </c>
      <c r="K397" s="109">
        <v>42513</v>
      </c>
      <c r="L397" s="62" t="s">
        <v>27874</v>
      </c>
    </row>
    <row r="398" spans="1:12" ht="17.100000000000001" customHeight="1">
      <c r="A398" s="196">
        <v>395</v>
      </c>
      <c r="B398" s="369">
        <v>155</v>
      </c>
      <c r="C398" s="367" t="s">
        <v>28145</v>
      </c>
      <c r="D398" s="51" t="s">
        <v>28146</v>
      </c>
      <c r="E398" s="121" t="s">
        <v>3845</v>
      </c>
      <c r="F398" s="196">
        <v>1.27</v>
      </c>
      <c r="G398" s="196">
        <v>0.51417004048582993</v>
      </c>
      <c r="H398" s="368">
        <v>3496</v>
      </c>
      <c r="I398" s="121" t="s">
        <v>28147</v>
      </c>
      <c r="J398" s="164">
        <v>3496</v>
      </c>
      <c r="K398" s="109">
        <v>42513</v>
      </c>
      <c r="L398" s="62" t="s">
        <v>27874</v>
      </c>
    </row>
    <row r="399" spans="1:12" ht="17.100000000000001" customHeight="1">
      <c r="A399" s="196">
        <v>396</v>
      </c>
      <c r="B399" s="366" t="s">
        <v>27846</v>
      </c>
      <c r="C399" s="367" t="s">
        <v>28148</v>
      </c>
      <c r="D399" s="51" t="s">
        <v>28149</v>
      </c>
      <c r="E399" s="121" t="s">
        <v>3845</v>
      </c>
      <c r="F399" s="196">
        <v>1.08</v>
      </c>
      <c r="G399" s="196">
        <v>0.43724696356275305</v>
      </c>
      <c r="H399" s="368">
        <v>2973</v>
      </c>
      <c r="I399" s="121" t="s">
        <v>28150</v>
      </c>
      <c r="J399" s="164">
        <v>2973</v>
      </c>
      <c r="K399" s="109">
        <v>42513</v>
      </c>
      <c r="L399" s="62" t="s">
        <v>28151</v>
      </c>
    </row>
    <row r="400" spans="1:12" ht="17.100000000000001" customHeight="1">
      <c r="A400" s="196">
        <v>397</v>
      </c>
      <c r="B400" s="369">
        <v>15</v>
      </c>
      <c r="C400" s="367" t="s">
        <v>28152</v>
      </c>
      <c r="D400" s="51" t="s">
        <v>28153</v>
      </c>
      <c r="E400" s="121" t="s">
        <v>22996</v>
      </c>
      <c r="F400" s="196">
        <v>4.3499999999999996</v>
      </c>
      <c r="G400" s="196">
        <v>1.761133603238866</v>
      </c>
      <c r="H400" s="368">
        <v>11976</v>
      </c>
      <c r="I400" s="121" t="s">
        <v>28154</v>
      </c>
      <c r="J400" s="30">
        <v>11976</v>
      </c>
      <c r="K400" s="109">
        <v>42513</v>
      </c>
      <c r="L400" s="62" t="s">
        <v>28151</v>
      </c>
    </row>
    <row r="401" spans="1:12" ht="17.100000000000001" customHeight="1">
      <c r="A401" s="196">
        <v>398</v>
      </c>
      <c r="B401" s="369">
        <v>35</v>
      </c>
      <c r="C401" s="367" t="s">
        <v>28155</v>
      </c>
      <c r="D401" s="51" t="s">
        <v>28156</v>
      </c>
      <c r="E401" s="121" t="s">
        <v>3845</v>
      </c>
      <c r="F401" s="196">
        <v>2.08</v>
      </c>
      <c r="G401" s="196">
        <v>0.84210526315789469</v>
      </c>
      <c r="H401" s="368">
        <v>5726</v>
      </c>
      <c r="I401" s="121" t="s">
        <v>28157</v>
      </c>
      <c r="J401" s="30">
        <v>5726</v>
      </c>
      <c r="K401" s="109">
        <v>42513</v>
      </c>
      <c r="L401" s="62" t="s">
        <v>28151</v>
      </c>
    </row>
    <row r="402" spans="1:12" ht="17.100000000000001" customHeight="1">
      <c r="A402" s="196">
        <v>399</v>
      </c>
      <c r="B402" s="369">
        <v>47</v>
      </c>
      <c r="C402" s="367" t="s">
        <v>28158</v>
      </c>
      <c r="D402" s="51" t="s">
        <v>28159</v>
      </c>
      <c r="E402" s="121" t="s">
        <v>3845</v>
      </c>
      <c r="F402" s="196">
        <v>2.21</v>
      </c>
      <c r="G402" s="196">
        <v>0.89473684210526305</v>
      </c>
      <c r="H402" s="368">
        <v>6084</v>
      </c>
      <c r="I402" s="121" t="s">
        <v>28160</v>
      </c>
      <c r="J402" s="30">
        <v>6084</v>
      </c>
      <c r="K402" s="109">
        <v>42513</v>
      </c>
      <c r="L402" s="62" t="s">
        <v>28151</v>
      </c>
    </row>
    <row r="403" spans="1:12" ht="17.100000000000001" customHeight="1">
      <c r="A403" s="196">
        <v>400</v>
      </c>
      <c r="B403" s="369">
        <v>27</v>
      </c>
      <c r="C403" s="367" t="s">
        <v>28161</v>
      </c>
      <c r="D403" s="51" t="s">
        <v>28162</v>
      </c>
      <c r="E403" s="121" t="s">
        <v>3845</v>
      </c>
      <c r="F403" s="196">
        <v>1.85</v>
      </c>
      <c r="G403" s="196">
        <v>0.74898785425101211</v>
      </c>
      <c r="H403" s="368">
        <v>5093</v>
      </c>
      <c r="I403" s="121" t="s">
        <v>28163</v>
      </c>
      <c r="J403" s="30">
        <v>5093</v>
      </c>
      <c r="K403" s="109">
        <v>42513</v>
      </c>
      <c r="L403" s="62" t="s">
        <v>28151</v>
      </c>
    </row>
    <row r="404" spans="1:12" ht="17.100000000000001" customHeight="1">
      <c r="A404" s="196">
        <v>401</v>
      </c>
      <c r="B404" s="369">
        <v>61</v>
      </c>
      <c r="C404" s="367" t="s">
        <v>28164</v>
      </c>
      <c r="D404" s="51" t="s">
        <v>28165</v>
      </c>
      <c r="E404" s="121" t="s">
        <v>3845</v>
      </c>
      <c r="F404" s="196">
        <v>1.08</v>
      </c>
      <c r="G404" s="196">
        <v>0.43724696356275305</v>
      </c>
      <c r="H404" s="368">
        <v>2973</v>
      </c>
      <c r="I404" s="121" t="s">
        <v>28166</v>
      </c>
      <c r="J404" s="30">
        <v>2973</v>
      </c>
      <c r="K404" s="109">
        <v>42513</v>
      </c>
      <c r="L404" s="62" t="s">
        <v>28151</v>
      </c>
    </row>
    <row r="405" spans="1:12" ht="17.100000000000001" customHeight="1">
      <c r="A405" s="196">
        <v>402</v>
      </c>
      <c r="B405" s="369" t="s">
        <v>28167</v>
      </c>
      <c r="C405" s="367" t="s">
        <v>28168</v>
      </c>
      <c r="D405" s="51" t="s">
        <v>28169</v>
      </c>
      <c r="E405" s="121" t="s">
        <v>3845</v>
      </c>
      <c r="F405" s="196">
        <v>1.01</v>
      </c>
      <c r="G405" s="196">
        <v>0.40890688259109309</v>
      </c>
      <c r="H405" s="368">
        <v>2781</v>
      </c>
      <c r="I405" s="121" t="s">
        <v>28170</v>
      </c>
      <c r="J405" s="30">
        <v>2781</v>
      </c>
      <c r="K405" s="109">
        <v>42513</v>
      </c>
      <c r="L405" s="62" t="s">
        <v>28151</v>
      </c>
    </row>
    <row r="406" spans="1:12" ht="17.100000000000001" customHeight="1">
      <c r="A406" s="196">
        <v>403</v>
      </c>
      <c r="B406" s="369">
        <v>7</v>
      </c>
      <c r="C406" s="367" t="s">
        <v>28171</v>
      </c>
      <c r="D406" s="51" t="s">
        <v>28172</v>
      </c>
      <c r="E406" s="121" t="s">
        <v>3845</v>
      </c>
      <c r="F406" s="196">
        <v>0.7</v>
      </c>
      <c r="G406" s="196">
        <v>0.28340080971659914</v>
      </c>
      <c r="H406" s="368">
        <v>1927</v>
      </c>
      <c r="I406" s="121" t="s">
        <v>28173</v>
      </c>
      <c r="J406" s="30">
        <v>1927</v>
      </c>
      <c r="K406" s="109">
        <v>42513</v>
      </c>
      <c r="L406" s="62" t="s">
        <v>28151</v>
      </c>
    </row>
    <row r="407" spans="1:12" ht="17.100000000000001" customHeight="1">
      <c r="A407" s="196">
        <v>404</v>
      </c>
      <c r="B407" s="369" t="s">
        <v>28174</v>
      </c>
      <c r="C407" s="370" t="s">
        <v>28175</v>
      </c>
      <c r="D407" s="32" t="s">
        <v>28176</v>
      </c>
      <c r="E407" s="121" t="s">
        <v>3845</v>
      </c>
      <c r="F407" s="48">
        <v>1.1299999999999999</v>
      </c>
      <c r="G407" s="196">
        <v>0.45748987854251005</v>
      </c>
      <c r="H407" s="368">
        <v>3111</v>
      </c>
      <c r="I407" s="121" t="s">
        <v>28177</v>
      </c>
      <c r="J407" s="30">
        <v>3111</v>
      </c>
      <c r="K407" s="109">
        <v>42513</v>
      </c>
      <c r="L407" s="62" t="s">
        <v>28151</v>
      </c>
    </row>
    <row r="408" spans="1:12" ht="17.100000000000001" customHeight="1">
      <c r="A408" s="196">
        <v>405</v>
      </c>
      <c r="B408" s="366" t="s">
        <v>28178</v>
      </c>
      <c r="C408" s="370" t="s">
        <v>28179</v>
      </c>
      <c r="D408" s="32" t="s">
        <v>28180</v>
      </c>
      <c r="E408" s="121" t="s">
        <v>3845</v>
      </c>
      <c r="F408" s="48">
        <v>1.23</v>
      </c>
      <c r="G408" s="196">
        <v>0.49797570850202427</v>
      </c>
      <c r="H408" s="368">
        <v>3386</v>
      </c>
      <c r="I408" s="29" t="s">
        <v>28181</v>
      </c>
      <c r="J408" s="30">
        <v>3386</v>
      </c>
      <c r="K408" s="109">
        <v>42513</v>
      </c>
      <c r="L408" s="62" t="s">
        <v>28151</v>
      </c>
    </row>
    <row r="409" spans="1:12" ht="17.100000000000001" customHeight="1">
      <c r="A409" s="196">
        <v>406</v>
      </c>
      <c r="B409" s="369">
        <v>17</v>
      </c>
      <c r="C409" s="370" t="s">
        <v>28182</v>
      </c>
      <c r="D409" s="32" t="s">
        <v>28183</v>
      </c>
      <c r="E409" s="121" t="s">
        <v>3845</v>
      </c>
      <c r="F409" s="48">
        <v>0.95</v>
      </c>
      <c r="G409" s="196">
        <v>0.38461538461538458</v>
      </c>
      <c r="H409" s="368">
        <v>2615</v>
      </c>
      <c r="I409" s="121" t="s">
        <v>28184</v>
      </c>
      <c r="J409" s="30">
        <v>2615</v>
      </c>
      <c r="K409" s="109">
        <v>42513</v>
      </c>
      <c r="L409" s="62" t="s">
        <v>28151</v>
      </c>
    </row>
    <row r="410" spans="1:12" ht="17.100000000000001" customHeight="1">
      <c r="A410" s="196">
        <v>407</v>
      </c>
      <c r="B410" s="369">
        <v>26</v>
      </c>
      <c r="C410" s="370" t="s">
        <v>28185</v>
      </c>
      <c r="D410" s="32" t="s">
        <v>28186</v>
      </c>
      <c r="E410" s="121" t="s">
        <v>3845</v>
      </c>
      <c r="F410" s="48">
        <v>1.22</v>
      </c>
      <c r="G410" s="196">
        <v>0.49392712550607282</v>
      </c>
      <c r="H410" s="368">
        <v>3359</v>
      </c>
      <c r="I410" s="29" t="s">
        <v>28187</v>
      </c>
      <c r="J410" s="30">
        <v>3359</v>
      </c>
      <c r="K410" s="109">
        <v>42513</v>
      </c>
      <c r="L410" s="62" t="s">
        <v>28151</v>
      </c>
    </row>
    <row r="411" spans="1:12" ht="17.100000000000001" customHeight="1">
      <c r="A411" s="196">
        <v>408</v>
      </c>
      <c r="B411" s="369">
        <v>3</v>
      </c>
      <c r="C411" s="370" t="s">
        <v>28188</v>
      </c>
      <c r="D411" s="32" t="s">
        <v>28189</v>
      </c>
      <c r="E411" s="121" t="s">
        <v>3845</v>
      </c>
      <c r="F411" s="48">
        <v>1.1000000000000001</v>
      </c>
      <c r="G411" s="196">
        <v>0.44534412955465585</v>
      </c>
      <c r="H411" s="368">
        <v>3028</v>
      </c>
      <c r="I411" s="29" t="s">
        <v>28190</v>
      </c>
      <c r="J411" s="30">
        <v>3028</v>
      </c>
      <c r="K411" s="109">
        <v>42513</v>
      </c>
      <c r="L411" s="62" t="s">
        <v>28151</v>
      </c>
    </row>
    <row r="412" spans="1:12" ht="17.100000000000001" customHeight="1">
      <c r="A412" s="196">
        <v>409</v>
      </c>
      <c r="B412" s="369">
        <v>58</v>
      </c>
      <c r="C412" s="370" t="s">
        <v>28191</v>
      </c>
      <c r="D412" s="32" t="s">
        <v>28192</v>
      </c>
      <c r="E412" s="121" t="s">
        <v>3845</v>
      </c>
      <c r="F412" s="48">
        <v>1.46</v>
      </c>
      <c r="G412" s="196">
        <v>0.5910931174089068</v>
      </c>
      <c r="H412" s="368">
        <v>4019</v>
      </c>
      <c r="I412" s="29" t="s">
        <v>28193</v>
      </c>
      <c r="J412" s="30">
        <v>4019</v>
      </c>
      <c r="K412" s="109">
        <v>42513</v>
      </c>
      <c r="L412" s="62" t="s">
        <v>28151</v>
      </c>
    </row>
    <row r="413" spans="1:12" ht="17.100000000000001" customHeight="1">
      <c r="A413" s="196">
        <v>410</v>
      </c>
      <c r="B413" s="366" t="s">
        <v>28194</v>
      </c>
      <c r="C413" s="370" t="s">
        <v>28195</v>
      </c>
      <c r="D413" s="32" t="s">
        <v>28196</v>
      </c>
      <c r="E413" s="121" t="s">
        <v>22996</v>
      </c>
      <c r="F413" s="48">
        <v>3.08</v>
      </c>
      <c r="G413" s="196">
        <v>1.2469635627530364</v>
      </c>
      <c r="H413" s="368">
        <v>8479</v>
      </c>
      <c r="I413" s="29" t="s">
        <v>28197</v>
      </c>
      <c r="J413" s="30">
        <v>8479</v>
      </c>
      <c r="K413" s="109">
        <v>42513</v>
      </c>
      <c r="L413" s="62" t="s">
        <v>28151</v>
      </c>
    </row>
    <row r="414" spans="1:12" ht="17.100000000000001" customHeight="1">
      <c r="A414" s="196">
        <v>411</v>
      </c>
      <c r="B414" s="371">
        <v>14</v>
      </c>
      <c r="C414" s="370" t="s">
        <v>28198</v>
      </c>
      <c r="D414" s="32" t="s">
        <v>28199</v>
      </c>
      <c r="E414" s="121" t="s">
        <v>3845</v>
      </c>
      <c r="F414" s="48">
        <v>1.69</v>
      </c>
      <c r="G414" s="196">
        <v>0.68421052631578938</v>
      </c>
      <c r="H414" s="368">
        <v>4653</v>
      </c>
      <c r="I414" s="29" t="s">
        <v>28200</v>
      </c>
      <c r="J414" s="30">
        <v>4653</v>
      </c>
      <c r="K414" s="109">
        <v>42513</v>
      </c>
      <c r="L414" s="62" t="s">
        <v>28151</v>
      </c>
    </row>
    <row r="415" spans="1:12" ht="17.100000000000001" customHeight="1">
      <c r="A415" s="196">
        <v>412</v>
      </c>
      <c r="B415" s="366" t="s">
        <v>27846</v>
      </c>
      <c r="C415" s="367" t="s">
        <v>28148</v>
      </c>
      <c r="D415" s="32" t="s">
        <v>28201</v>
      </c>
      <c r="E415" s="121" t="s">
        <v>3845</v>
      </c>
      <c r="F415" s="48">
        <v>1.1400000000000001</v>
      </c>
      <c r="G415" s="196">
        <v>0.46153846153846156</v>
      </c>
      <c r="H415" s="368">
        <v>3138</v>
      </c>
      <c r="I415" s="29" t="s">
        <v>28202</v>
      </c>
      <c r="J415" s="30">
        <v>3138</v>
      </c>
      <c r="K415" s="109">
        <v>42513</v>
      </c>
      <c r="L415" s="62" t="s">
        <v>28151</v>
      </c>
    </row>
    <row r="416" spans="1:12" ht="17.100000000000001" customHeight="1">
      <c r="A416" s="196">
        <v>413</v>
      </c>
      <c r="B416" s="366" t="s">
        <v>27846</v>
      </c>
      <c r="C416" s="367" t="s">
        <v>28148</v>
      </c>
      <c r="D416" s="32" t="s">
        <v>28203</v>
      </c>
      <c r="E416" s="121" t="s">
        <v>3845</v>
      </c>
      <c r="F416" s="48">
        <v>1.07</v>
      </c>
      <c r="G416" s="196">
        <v>0.4331983805668016</v>
      </c>
      <c r="H416" s="368">
        <v>2946</v>
      </c>
      <c r="I416" s="121" t="s">
        <v>28204</v>
      </c>
      <c r="J416" s="30">
        <v>2946</v>
      </c>
      <c r="K416" s="109">
        <v>42513</v>
      </c>
      <c r="L416" s="62" t="s">
        <v>28151</v>
      </c>
    </row>
    <row r="417" spans="1:12" ht="17.100000000000001" customHeight="1">
      <c r="A417" s="196">
        <v>414</v>
      </c>
      <c r="B417" s="371">
        <v>52</v>
      </c>
      <c r="C417" s="370" t="s">
        <v>17777</v>
      </c>
      <c r="D417" s="32" t="s">
        <v>28205</v>
      </c>
      <c r="E417" s="121" t="s">
        <v>3845</v>
      </c>
      <c r="F417" s="48">
        <v>1.31</v>
      </c>
      <c r="G417" s="196">
        <v>0.53036437246963564</v>
      </c>
      <c r="H417" s="368">
        <v>3606</v>
      </c>
      <c r="I417" s="29" t="s">
        <v>28206</v>
      </c>
      <c r="J417" s="30">
        <v>3606</v>
      </c>
      <c r="K417" s="109">
        <v>42513</v>
      </c>
      <c r="L417" s="62" t="s">
        <v>28151</v>
      </c>
    </row>
    <row r="418" spans="1:12" ht="17.100000000000001" customHeight="1">
      <c r="A418" s="196">
        <v>415</v>
      </c>
      <c r="B418" s="371" t="s">
        <v>28207</v>
      </c>
      <c r="C418" s="370" t="s">
        <v>28208</v>
      </c>
      <c r="D418" s="32" t="s">
        <v>28209</v>
      </c>
      <c r="E418" s="121" t="s">
        <v>3845</v>
      </c>
      <c r="F418" s="48">
        <v>0.72</v>
      </c>
      <c r="G418" s="196">
        <v>0.291497975708502</v>
      </c>
      <c r="H418" s="368">
        <v>1982</v>
      </c>
      <c r="I418" s="29" t="s">
        <v>28210</v>
      </c>
      <c r="J418" s="30">
        <v>1982</v>
      </c>
      <c r="K418" s="109">
        <v>42513</v>
      </c>
      <c r="L418" s="62" t="s">
        <v>28151</v>
      </c>
    </row>
    <row r="419" spans="1:12" ht="17.100000000000001" customHeight="1">
      <c r="A419" s="196">
        <v>416</v>
      </c>
      <c r="B419" s="366" t="s">
        <v>28211</v>
      </c>
      <c r="C419" s="370" t="s">
        <v>28212</v>
      </c>
      <c r="D419" s="32" t="s">
        <v>28213</v>
      </c>
      <c r="E419" s="121" t="s">
        <v>22996</v>
      </c>
      <c r="F419" s="48">
        <v>2.58</v>
      </c>
      <c r="G419" s="196">
        <v>1.0445344129554655</v>
      </c>
      <c r="H419" s="368">
        <v>7103</v>
      </c>
      <c r="I419" s="29" t="s">
        <v>28214</v>
      </c>
      <c r="J419" s="30">
        <v>7103</v>
      </c>
      <c r="K419" s="109">
        <v>42513</v>
      </c>
      <c r="L419" s="62" t="s">
        <v>28151</v>
      </c>
    </row>
    <row r="420" spans="1:12" ht="17.100000000000001" customHeight="1">
      <c r="A420" s="196">
        <v>417</v>
      </c>
      <c r="B420" s="371">
        <v>9</v>
      </c>
      <c r="C420" s="370" t="s">
        <v>28215</v>
      </c>
      <c r="D420" s="32" t="s">
        <v>28216</v>
      </c>
      <c r="E420" s="121" t="s">
        <v>22996</v>
      </c>
      <c r="F420" s="196">
        <v>2.84</v>
      </c>
      <c r="G420" s="196">
        <v>1.1497975708502022</v>
      </c>
      <c r="H420" s="368">
        <v>7819</v>
      </c>
      <c r="I420" s="29" t="s">
        <v>28217</v>
      </c>
      <c r="J420" s="30">
        <v>7819</v>
      </c>
      <c r="K420" s="109">
        <v>42513</v>
      </c>
      <c r="L420" s="62" t="s">
        <v>28151</v>
      </c>
    </row>
    <row r="421" spans="1:12" ht="17.100000000000001" customHeight="1">
      <c r="A421" s="196">
        <v>418</v>
      </c>
      <c r="B421" s="371">
        <v>36</v>
      </c>
      <c r="C421" s="370" t="s">
        <v>28218</v>
      </c>
      <c r="D421" s="32" t="s">
        <v>28219</v>
      </c>
      <c r="E421" s="121" t="s">
        <v>22996</v>
      </c>
      <c r="F421" s="196">
        <v>3.8</v>
      </c>
      <c r="G421" s="196">
        <v>1.5384615384615383</v>
      </c>
      <c r="H421" s="368">
        <v>10461</v>
      </c>
      <c r="I421" s="29" t="s">
        <v>28220</v>
      </c>
      <c r="J421" s="30">
        <v>10461</v>
      </c>
      <c r="K421" s="109">
        <v>42513</v>
      </c>
      <c r="L421" s="62" t="s">
        <v>28151</v>
      </c>
    </row>
    <row r="422" spans="1:12" ht="17.100000000000001" customHeight="1">
      <c r="A422" s="196">
        <v>419</v>
      </c>
      <c r="B422" s="369">
        <v>21</v>
      </c>
      <c r="C422" s="370" t="s">
        <v>28221</v>
      </c>
      <c r="D422" s="32" t="s">
        <v>28222</v>
      </c>
      <c r="E422" s="121" t="s">
        <v>22996</v>
      </c>
      <c r="F422" s="196">
        <v>4.13</v>
      </c>
      <c r="G422" s="196">
        <v>1.6720647773279351</v>
      </c>
      <c r="H422" s="368">
        <v>11370</v>
      </c>
      <c r="I422" s="121" t="s">
        <v>28223</v>
      </c>
      <c r="J422" s="30">
        <v>11370</v>
      </c>
      <c r="K422" s="109">
        <v>42513</v>
      </c>
      <c r="L422" s="62" t="s">
        <v>28151</v>
      </c>
    </row>
    <row r="423" spans="1:12" ht="17.100000000000001" customHeight="1">
      <c r="A423" s="196">
        <v>420</v>
      </c>
      <c r="B423" s="371">
        <v>57</v>
      </c>
      <c r="C423" s="370" t="s">
        <v>28224</v>
      </c>
      <c r="D423" s="32" t="s">
        <v>28225</v>
      </c>
      <c r="E423" s="121" t="s">
        <v>3845</v>
      </c>
      <c r="F423" s="196">
        <v>0.4</v>
      </c>
      <c r="G423" s="196">
        <v>0.16194331983805668</v>
      </c>
      <c r="H423" s="368">
        <v>1101</v>
      </c>
      <c r="I423" s="121" t="s">
        <v>28226</v>
      </c>
      <c r="J423" s="30">
        <v>1101</v>
      </c>
      <c r="K423" s="109">
        <v>42513</v>
      </c>
      <c r="L423" s="62" t="s">
        <v>28151</v>
      </c>
    </row>
    <row r="424" spans="1:12" ht="17.100000000000001" customHeight="1">
      <c r="A424" s="196">
        <v>421</v>
      </c>
      <c r="B424" s="369">
        <v>36</v>
      </c>
      <c r="C424" s="367" t="s">
        <v>28218</v>
      </c>
      <c r="D424" s="51" t="s">
        <v>28227</v>
      </c>
      <c r="E424" s="121" t="s">
        <v>22996</v>
      </c>
      <c r="F424" s="196">
        <v>3.49</v>
      </c>
      <c r="G424" s="196">
        <v>1.4129554655870444</v>
      </c>
      <c r="H424" s="368">
        <v>9608</v>
      </c>
      <c r="I424" s="121" t="s">
        <v>28228</v>
      </c>
      <c r="J424" s="30">
        <v>9608</v>
      </c>
      <c r="K424" s="109">
        <v>42513</v>
      </c>
      <c r="L424" s="62" t="s">
        <v>28151</v>
      </c>
    </row>
    <row r="425" spans="1:12" ht="17.100000000000001" customHeight="1">
      <c r="A425" s="196">
        <v>422</v>
      </c>
      <c r="B425" s="366" t="s">
        <v>28229</v>
      </c>
      <c r="C425" s="367" t="s">
        <v>28230</v>
      </c>
      <c r="D425" s="51" t="s">
        <v>28231</v>
      </c>
      <c r="E425" s="121" t="s">
        <v>3845</v>
      </c>
      <c r="F425" s="196">
        <v>0.67999999999999994</v>
      </c>
      <c r="G425" s="196">
        <v>0.27530364372469629</v>
      </c>
      <c r="H425" s="368">
        <v>1872</v>
      </c>
      <c r="I425" s="121" t="s">
        <v>28232</v>
      </c>
      <c r="J425" s="30">
        <v>1872</v>
      </c>
      <c r="K425" s="109">
        <v>42513</v>
      </c>
      <c r="L425" s="62" t="s">
        <v>28151</v>
      </c>
    </row>
    <row r="426" spans="1:12" ht="17.100000000000001" customHeight="1">
      <c r="A426" s="196">
        <v>423</v>
      </c>
      <c r="B426" s="369" t="s">
        <v>28233</v>
      </c>
      <c r="C426" s="367" t="s">
        <v>17777</v>
      </c>
      <c r="D426" s="51" t="s">
        <v>27840</v>
      </c>
      <c r="E426" s="121" t="s">
        <v>3845</v>
      </c>
      <c r="F426" s="196">
        <v>0.36</v>
      </c>
      <c r="G426" s="196">
        <v>0.145748987854251</v>
      </c>
      <c r="H426" s="368">
        <v>991</v>
      </c>
      <c r="I426" s="121" t="s">
        <v>27841</v>
      </c>
      <c r="J426" s="30">
        <v>991</v>
      </c>
      <c r="K426" s="109">
        <v>42513</v>
      </c>
      <c r="L426" s="62" t="s">
        <v>28151</v>
      </c>
    </row>
    <row r="427" spans="1:12" ht="17.100000000000001" customHeight="1">
      <c r="A427" s="196">
        <v>424</v>
      </c>
      <c r="B427" s="369">
        <v>12</v>
      </c>
      <c r="C427" s="367" t="s">
        <v>28234</v>
      </c>
      <c r="D427" s="51" t="s">
        <v>28235</v>
      </c>
      <c r="E427" s="121" t="s">
        <v>3845</v>
      </c>
      <c r="F427" s="196">
        <v>0.53</v>
      </c>
      <c r="G427" s="196">
        <v>0.2145748987854251</v>
      </c>
      <c r="H427" s="368">
        <v>1459</v>
      </c>
      <c r="I427" s="121" t="s">
        <v>28236</v>
      </c>
      <c r="J427" s="30">
        <v>1459</v>
      </c>
      <c r="K427" s="109">
        <v>42513</v>
      </c>
      <c r="L427" s="62" t="s">
        <v>28151</v>
      </c>
    </row>
    <row r="428" spans="1:12" ht="17.100000000000001" customHeight="1">
      <c r="A428" s="196">
        <v>425</v>
      </c>
      <c r="B428" s="366" t="s">
        <v>28237</v>
      </c>
      <c r="C428" s="367" t="s">
        <v>28238</v>
      </c>
      <c r="D428" s="51" t="s">
        <v>28239</v>
      </c>
      <c r="E428" s="121" t="s">
        <v>3845</v>
      </c>
      <c r="F428" s="196">
        <v>0.71000000000000008</v>
      </c>
      <c r="G428" s="196">
        <v>0.2874493927125506</v>
      </c>
      <c r="H428" s="368">
        <v>1955</v>
      </c>
      <c r="I428" s="121" t="s">
        <v>28240</v>
      </c>
      <c r="J428" s="11">
        <v>1955</v>
      </c>
      <c r="K428" s="109">
        <v>42513</v>
      </c>
      <c r="L428" s="62" t="s">
        <v>28151</v>
      </c>
    </row>
    <row r="429" spans="1:12" ht="17.100000000000001" customHeight="1">
      <c r="A429" s="196">
        <v>426</v>
      </c>
      <c r="B429" s="369">
        <v>71</v>
      </c>
      <c r="C429" s="367" t="s">
        <v>28241</v>
      </c>
      <c r="D429" s="51" t="s">
        <v>28242</v>
      </c>
      <c r="E429" s="121" t="s">
        <v>3845</v>
      </c>
      <c r="F429" s="196">
        <v>0.71</v>
      </c>
      <c r="G429" s="196">
        <v>0.28744939271255054</v>
      </c>
      <c r="H429" s="368">
        <v>1955</v>
      </c>
      <c r="I429" s="121" t="s">
        <v>28243</v>
      </c>
      <c r="J429" s="11">
        <v>1955</v>
      </c>
      <c r="K429" s="109">
        <v>42513</v>
      </c>
      <c r="L429" s="62" t="s">
        <v>28151</v>
      </c>
    </row>
    <row r="430" spans="1:12" ht="17.100000000000001" customHeight="1">
      <c r="A430" s="196">
        <v>427</v>
      </c>
      <c r="B430" s="369" t="s">
        <v>28244</v>
      </c>
      <c r="C430" s="366" t="s">
        <v>28245</v>
      </c>
      <c r="D430" s="51" t="s">
        <v>28246</v>
      </c>
      <c r="E430" s="121" t="s">
        <v>3845</v>
      </c>
      <c r="F430" s="196">
        <v>1.2</v>
      </c>
      <c r="G430" s="196">
        <v>0.48582995951416996</v>
      </c>
      <c r="H430" s="368">
        <v>3304</v>
      </c>
      <c r="I430" s="121" t="s">
        <v>28247</v>
      </c>
      <c r="J430" s="30">
        <v>3304</v>
      </c>
      <c r="K430" s="109">
        <v>42513</v>
      </c>
      <c r="L430" s="62" t="s">
        <v>28151</v>
      </c>
    </row>
    <row r="431" spans="1:12" ht="17.100000000000001" customHeight="1">
      <c r="A431" s="196">
        <v>428</v>
      </c>
      <c r="B431" s="369" t="s">
        <v>28248</v>
      </c>
      <c r="C431" s="367" t="s">
        <v>28249</v>
      </c>
      <c r="D431" s="51" t="s">
        <v>28250</v>
      </c>
      <c r="E431" s="121" t="s">
        <v>3845</v>
      </c>
      <c r="F431" s="196">
        <v>0.32</v>
      </c>
      <c r="G431" s="196">
        <v>0.12955465587044535</v>
      </c>
      <c r="H431" s="368">
        <v>881</v>
      </c>
      <c r="I431" s="121" t="s">
        <v>28251</v>
      </c>
      <c r="J431" s="30">
        <v>881</v>
      </c>
      <c r="K431" s="109">
        <v>42513</v>
      </c>
      <c r="L431" s="62" t="s">
        <v>28151</v>
      </c>
    </row>
    <row r="432" spans="1:12" ht="17.100000000000001" customHeight="1">
      <c r="A432" s="196">
        <v>429</v>
      </c>
      <c r="B432" s="369">
        <v>58</v>
      </c>
      <c r="C432" s="367" t="s">
        <v>28252</v>
      </c>
      <c r="D432" s="51" t="s">
        <v>28253</v>
      </c>
      <c r="E432" s="121" t="s">
        <v>3845</v>
      </c>
      <c r="F432" s="196">
        <v>1.59</v>
      </c>
      <c r="G432" s="196">
        <v>0.64372469635627527</v>
      </c>
      <c r="H432" s="368">
        <v>4377</v>
      </c>
      <c r="I432" s="121" t="s">
        <v>28254</v>
      </c>
      <c r="J432" s="30">
        <v>4377</v>
      </c>
      <c r="K432" s="109">
        <v>42513</v>
      </c>
      <c r="L432" s="62" t="s">
        <v>28151</v>
      </c>
    </row>
    <row r="433" spans="1:12" ht="17.100000000000001" customHeight="1">
      <c r="A433" s="196">
        <v>430</v>
      </c>
      <c r="B433" s="369">
        <v>29</v>
      </c>
      <c r="C433" s="367" t="s">
        <v>28255</v>
      </c>
      <c r="D433" s="51" t="s">
        <v>28256</v>
      </c>
      <c r="E433" s="121" t="s">
        <v>3845</v>
      </c>
      <c r="F433" s="196">
        <v>1.76</v>
      </c>
      <c r="G433" s="196">
        <v>0.71255060728744934</v>
      </c>
      <c r="H433" s="368">
        <v>4845</v>
      </c>
      <c r="I433" s="121" t="s">
        <v>28257</v>
      </c>
      <c r="J433" s="30">
        <v>4845</v>
      </c>
      <c r="K433" s="109">
        <v>42513</v>
      </c>
      <c r="L433" s="62" t="s">
        <v>28151</v>
      </c>
    </row>
    <row r="434" spans="1:12" ht="17.100000000000001" customHeight="1">
      <c r="A434" s="196">
        <v>431</v>
      </c>
      <c r="B434" s="369">
        <v>29</v>
      </c>
      <c r="C434" s="367" t="s">
        <v>28255</v>
      </c>
      <c r="D434" s="51" t="s">
        <v>28258</v>
      </c>
      <c r="E434" s="121" t="s">
        <v>3845</v>
      </c>
      <c r="F434" s="196">
        <v>1.71</v>
      </c>
      <c r="G434" s="196">
        <v>0.69230769230769229</v>
      </c>
      <c r="H434" s="368">
        <v>4708</v>
      </c>
      <c r="I434" s="121" t="s">
        <v>28259</v>
      </c>
      <c r="J434" s="30">
        <v>4708</v>
      </c>
      <c r="K434" s="109">
        <v>42513</v>
      </c>
      <c r="L434" s="62" t="s">
        <v>28151</v>
      </c>
    </row>
    <row r="435" spans="1:12" ht="17.100000000000001" customHeight="1">
      <c r="A435" s="196">
        <v>432</v>
      </c>
      <c r="B435" s="369" t="s">
        <v>28260</v>
      </c>
      <c r="C435" s="367" t="s">
        <v>28255</v>
      </c>
      <c r="D435" s="51" t="s">
        <v>28261</v>
      </c>
      <c r="E435" s="121" t="s">
        <v>3845</v>
      </c>
      <c r="F435" s="196">
        <v>2.06</v>
      </c>
      <c r="G435" s="196">
        <v>0.83400809716599189</v>
      </c>
      <c r="H435" s="368">
        <v>5671</v>
      </c>
      <c r="I435" s="121" t="s">
        <v>28262</v>
      </c>
      <c r="J435" s="30">
        <v>5671</v>
      </c>
      <c r="K435" s="109">
        <v>42513</v>
      </c>
      <c r="L435" s="62" t="s">
        <v>28151</v>
      </c>
    </row>
    <row r="436" spans="1:12" ht="17.100000000000001" customHeight="1">
      <c r="A436" s="196">
        <v>433</v>
      </c>
      <c r="B436" s="369">
        <v>38</v>
      </c>
      <c r="C436" s="367" t="s">
        <v>28263</v>
      </c>
      <c r="D436" s="51" t="s">
        <v>28264</v>
      </c>
      <c r="E436" s="121" t="s">
        <v>22996</v>
      </c>
      <c r="F436" s="196">
        <v>3.5</v>
      </c>
      <c r="G436" s="196">
        <v>1.4170040485829958</v>
      </c>
      <c r="H436" s="368">
        <v>9636</v>
      </c>
      <c r="I436" s="121" t="s">
        <v>28265</v>
      </c>
      <c r="J436" s="30">
        <v>9636</v>
      </c>
      <c r="K436" s="109">
        <v>42513</v>
      </c>
      <c r="L436" s="62" t="s">
        <v>28151</v>
      </c>
    </row>
    <row r="437" spans="1:12" ht="17.100000000000001" customHeight="1">
      <c r="A437" s="196">
        <v>434</v>
      </c>
      <c r="B437" s="369" t="s">
        <v>28266</v>
      </c>
      <c r="C437" s="367" t="s">
        <v>28267</v>
      </c>
      <c r="D437" s="51" t="s">
        <v>28268</v>
      </c>
      <c r="E437" s="121" t="s">
        <v>3845</v>
      </c>
      <c r="F437" s="196">
        <v>0.91</v>
      </c>
      <c r="G437" s="196">
        <v>0.36842105263157893</v>
      </c>
      <c r="H437" s="368">
        <v>2505</v>
      </c>
      <c r="I437" s="121" t="s">
        <v>28269</v>
      </c>
      <c r="J437" s="30">
        <v>2505</v>
      </c>
      <c r="K437" s="109">
        <v>42513</v>
      </c>
      <c r="L437" s="62" t="s">
        <v>28151</v>
      </c>
    </row>
    <row r="438" spans="1:12" ht="17.100000000000001" customHeight="1">
      <c r="A438" s="196">
        <v>435</v>
      </c>
      <c r="B438" s="366" t="s">
        <v>28270</v>
      </c>
      <c r="C438" s="367" t="s">
        <v>28271</v>
      </c>
      <c r="D438" s="51" t="s">
        <v>28272</v>
      </c>
      <c r="E438" s="121" t="s">
        <v>3845</v>
      </c>
      <c r="F438" s="196">
        <v>1.05</v>
      </c>
      <c r="G438" s="196">
        <v>0.42510121457489874</v>
      </c>
      <c r="H438" s="368">
        <v>2891</v>
      </c>
      <c r="I438" s="121" t="s">
        <v>28273</v>
      </c>
      <c r="J438" s="30">
        <v>2891</v>
      </c>
      <c r="K438" s="109">
        <v>42513</v>
      </c>
      <c r="L438" s="62" t="s">
        <v>28151</v>
      </c>
    </row>
    <row r="439" spans="1:12" ht="17.100000000000001" customHeight="1">
      <c r="A439" s="196">
        <v>436</v>
      </c>
      <c r="B439" s="369">
        <v>43</v>
      </c>
      <c r="C439" s="367" t="s">
        <v>28274</v>
      </c>
      <c r="D439" s="51" t="s">
        <v>28275</v>
      </c>
      <c r="E439" s="121" t="s">
        <v>3845</v>
      </c>
      <c r="F439" s="196">
        <v>0.61</v>
      </c>
      <c r="G439" s="196">
        <v>0.24696356275303641</v>
      </c>
      <c r="H439" s="368">
        <v>1679</v>
      </c>
      <c r="I439" s="121" t="s">
        <v>28276</v>
      </c>
      <c r="J439" s="30">
        <v>1679</v>
      </c>
      <c r="K439" s="109">
        <v>42513</v>
      </c>
      <c r="L439" s="62" t="s">
        <v>28151</v>
      </c>
    </row>
    <row r="440" spans="1:12" ht="17.100000000000001" customHeight="1">
      <c r="A440" s="196">
        <v>437</v>
      </c>
      <c r="B440" s="369" t="s">
        <v>28277</v>
      </c>
      <c r="C440" s="367" t="s">
        <v>28278</v>
      </c>
      <c r="D440" s="51" t="s">
        <v>28279</v>
      </c>
      <c r="E440" s="121" t="s">
        <v>3845</v>
      </c>
      <c r="F440" s="196">
        <v>1.1000000000000001</v>
      </c>
      <c r="G440" s="196">
        <v>0.44534412955465585</v>
      </c>
      <c r="H440" s="368">
        <v>3028</v>
      </c>
      <c r="I440" s="121" t="s">
        <v>28280</v>
      </c>
      <c r="J440" s="30">
        <v>3028</v>
      </c>
      <c r="K440" s="109">
        <v>42513</v>
      </c>
      <c r="L440" s="62" t="s">
        <v>28151</v>
      </c>
    </row>
    <row r="441" spans="1:12" ht="17.100000000000001" customHeight="1">
      <c r="A441" s="196">
        <v>438</v>
      </c>
      <c r="B441" s="366" t="s">
        <v>28281</v>
      </c>
      <c r="C441" s="367" t="s">
        <v>28282</v>
      </c>
      <c r="D441" s="51" t="s">
        <v>28283</v>
      </c>
      <c r="E441" s="121" t="s">
        <v>3845</v>
      </c>
      <c r="F441" s="196">
        <v>0.67</v>
      </c>
      <c r="G441" s="196">
        <v>0.27125506072874495</v>
      </c>
      <c r="H441" s="368">
        <v>1845</v>
      </c>
      <c r="I441" s="121" t="s">
        <v>28284</v>
      </c>
      <c r="J441" s="30">
        <v>1845</v>
      </c>
      <c r="K441" s="109">
        <v>42513</v>
      </c>
      <c r="L441" s="62" t="s">
        <v>28151</v>
      </c>
    </row>
    <row r="442" spans="1:12" ht="17.100000000000001" customHeight="1">
      <c r="A442" s="196">
        <v>439</v>
      </c>
      <c r="B442" s="366" t="s">
        <v>28285</v>
      </c>
      <c r="C442" s="367" t="s">
        <v>28286</v>
      </c>
      <c r="D442" s="51" t="s">
        <v>28287</v>
      </c>
      <c r="E442" s="121" t="s">
        <v>22996</v>
      </c>
      <c r="F442" s="196">
        <v>4.8600000000000003</v>
      </c>
      <c r="G442" s="196">
        <v>1.9676113360323886</v>
      </c>
      <c r="H442" s="368">
        <v>13380</v>
      </c>
      <c r="I442" s="121" t="s">
        <v>28288</v>
      </c>
      <c r="J442" s="30">
        <v>13380</v>
      </c>
      <c r="K442" s="109">
        <v>42513</v>
      </c>
      <c r="L442" s="62" t="s">
        <v>28151</v>
      </c>
    </row>
    <row r="443" spans="1:12" ht="17.100000000000001" customHeight="1">
      <c r="A443" s="196">
        <v>440</v>
      </c>
      <c r="B443" s="369">
        <v>33</v>
      </c>
      <c r="C443" s="367" t="s">
        <v>28289</v>
      </c>
      <c r="D443" s="51" t="s">
        <v>28290</v>
      </c>
      <c r="E443" s="121" t="s">
        <v>3845</v>
      </c>
      <c r="F443" s="196">
        <v>0.39</v>
      </c>
      <c r="G443" s="196">
        <v>0.15789473684210525</v>
      </c>
      <c r="H443" s="368">
        <v>1074</v>
      </c>
      <c r="I443" s="121" t="s">
        <v>28291</v>
      </c>
      <c r="J443" s="30">
        <v>1074</v>
      </c>
      <c r="K443" s="109">
        <v>42513</v>
      </c>
      <c r="L443" s="62" t="s">
        <v>28151</v>
      </c>
    </row>
    <row r="444" spans="1:12" ht="17.100000000000001" customHeight="1">
      <c r="A444" s="196">
        <v>441</v>
      </c>
      <c r="B444" s="369">
        <v>53</v>
      </c>
      <c r="C444" s="367" t="s">
        <v>28292</v>
      </c>
      <c r="D444" s="51" t="s">
        <v>28293</v>
      </c>
      <c r="E444" s="121" t="s">
        <v>22996</v>
      </c>
      <c r="F444" s="196">
        <v>3.65</v>
      </c>
      <c r="G444" s="196">
        <v>1.4777327935222671</v>
      </c>
      <c r="H444" s="368">
        <v>10048</v>
      </c>
      <c r="I444" s="121" t="s">
        <v>28294</v>
      </c>
      <c r="J444" s="30">
        <v>10048</v>
      </c>
      <c r="K444" s="109">
        <v>42513</v>
      </c>
      <c r="L444" s="62" t="s">
        <v>28151</v>
      </c>
    </row>
    <row r="445" spans="1:12" ht="17.100000000000001" customHeight="1">
      <c r="A445" s="196">
        <v>442</v>
      </c>
      <c r="B445" s="369">
        <v>53</v>
      </c>
      <c r="C445" s="367" t="s">
        <v>28295</v>
      </c>
      <c r="D445" s="51" t="s">
        <v>28296</v>
      </c>
      <c r="E445" s="121" t="s">
        <v>22996</v>
      </c>
      <c r="F445" s="196">
        <v>3.65</v>
      </c>
      <c r="G445" s="196">
        <v>1.4777327935222671</v>
      </c>
      <c r="H445" s="368">
        <v>10048</v>
      </c>
      <c r="I445" s="121" t="s">
        <v>28297</v>
      </c>
      <c r="J445" s="30">
        <v>10048</v>
      </c>
      <c r="K445" s="109">
        <v>42513</v>
      </c>
      <c r="L445" s="62" t="s">
        <v>28151</v>
      </c>
    </row>
    <row r="446" spans="1:12" ht="17.100000000000001" customHeight="1">
      <c r="A446" s="196">
        <v>443</v>
      </c>
      <c r="B446" s="366" t="s">
        <v>28298</v>
      </c>
      <c r="C446" s="367" t="s">
        <v>28299</v>
      </c>
      <c r="D446" s="51" t="s">
        <v>28300</v>
      </c>
      <c r="E446" s="121" t="s">
        <v>3845</v>
      </c>
      <c r="F446" s="196">
        <v>1.02</v>
      </c>
      <c r="G446" s="196">
        <v>0.41295546558704449</v>
      </c>
      <c r="H446" s="368">
        <v>2808</v>
      </c>
      <c r="I446" s="121" t="s">
        <v>28301</v>
      </c>
      <c r="J446" s="30">
        <v>2808</v>
      </c>
      <c r="K446" s="109">
        <v>42513</v>
      </c>
      <c r="L446" s="62" t="s">
        <v>28151</v>
      </c>
    </row>
    <row r="447" spans="1:12" ht="17.100000000000001" customHeight="1">
      <c r="A447" s="196">
        <v>444</v>
      </c>
      <c r="B447" s="369">
        <v>44</v>
      </c>
      <c r="C447" s="367" t="s">
        <v>28302</v>
      </c>
      <c r="D447" s="51" t="s">
        <v>28303</v>
      </c>
      <c r="E447" s="121" t="s">
        <v>3845</v>
      </c>
      <c r="F447" s="196">
        <v>1.39</v>
      </c>
      <c r="G447" s="196">
        <v>0.56275303643724683</v>
      </c>
      <c r="H447" s="368">
        <v>3827</v>
      </c>
      <c r="I447" s="121" t="s">
        <v>28304</v>
      </c>
      <c r="J447" s="30">
        <v>3827</v>
      </c>
      <c r="K447" s="109">
        <v>42513</v>
      </c>
      <c r="L447" s="62" t="s">
        <v>28151</v>
      </c>
    </row>
    <row r="448" spans="1:12" ht="17.100000000000001" customHeight="1">
      <c r="A448" s="196">
        <v>445</v>
      </c>
      <c r="B448" s="369">
        <v>3</v>
      </c>
      <c r="C448" s="367" t="s">
        <v>28188</v>
      </c>
      <c r="D448" s="51" t="s">
        <v>28305</v>
      </c>
      <c r="E448" s="121" t="s">
        <v>22996</v>
      </c>
      <c r="F448" s="196">
        <v>3.58</v>
      </c>
      <c r="G448" s="196">
        <v>1.4493927125506072</v>
      </c>
      <c r="H448" s="368">
        <v>9856</v>
      </c>
      <c r="I448" s="121" t="s">
        <v>28306</v>
      </c>
      <c r="J448" s="30">
        <v>9856</v>
      </c>
      <c r="K448" s="109">
        <v>42513</v>
      </c>
      <c r="L448" s="62" t="s">
        <v>28151</v>
      </c>
    </row>
    <row r="449" spans="1:12" ht="17.100000000000001" customHeight="1">
      <c r="A449" s="196">
        <v>446</v>
      </c>
      <c r="B449" s="369" t="s">
        <v>28307</v>
      </c>
      <c r="C449" s="367" t="s">
        <v>28302</v>
      </c>
      <c r="D449" s="51" t="s">
        <v>28308</v>
      </c>
      <c r="E449" s="121" t="s">
        <v>3845</v>
      </c>
      <c r="F449" s="196">
        <v>1.62</v>
      </c>
      <c r="G449" s="196">
        <v>0.65587044534412953</v>
      </c>
      <c r="H449" s="368">
        <v>4460</v>
      </c>
      <c r="I449" s="121" t="s">
        <v>28304</v>
      </c>
      <c r="J449" s="30">
        <v>4460</v>
      </c>
      <c r="K449" s="109">
        <v>42513</v>
      </c>
      <c r="L449" s="62" t="s">
        <v>28151</v>
      </c>
    </row>
    <row r="450" spans="1:12" ht="17.100000000000001" customHeight="1">
      <c r="A450" s="196">
        <v>447</v>
      </c>
      <c r="B450" s="369" t="s">
        <v>28309</v>
      </c>
      <c r="C450" s="367" t="s">
        <v>28310</v>
      </c>
      <c r="D450" s="51" t="s">
        <v>27852</v>
      </c>
      <c r="E450" s="121" t="s">
        <v>3845</v>
      </c>
      <c r="F450" s="196">
        <v>0.72</v>
      </c>
      <c r="G450" s="196">
        <v>0.291497975708502</v>
      </c>
      <c r="H450" s="368">
        <v>1982</v>
      </c>
      <c r="I450" s="121" t="s">
        <v>27853</v>
      </c>
      <c r="J450" s="30">
        <v>1982</v>
      </c>
      <c r="K450" s="109">
        <v>42513</v>
      </c>
      <c r="L450" s="62" t="s">
        <v>28151</v>
      </c>
    </row>
    <row r="451" spans="1:12" ht="17.100000000000001" customHeight="1">
      <c r="A451" s="196">
        <v>448</v>
      </c>
      <c r="B451" s="369">
        <v>7</v>
      </c>
      <c r="C451" s="370" t="s">
        <v>28311</v>
      </c>
      <c r="D451" s="32" t="s">
        <v>28312</v>
      </c>
      <c r="E451" s="121" t="s">
        <v>3845</v>
      </c>
      <c r="F451" s="48">
        <v>0.34</v>
      </c>
      <c r="G451" s="196">
        <v>0.13765182186234817</v>
      </c>
      <c r="H451" s="368">
        <v>936</v>
      </c>
      <c r="I451" s="29" t="s">
        <v>28313</v>
      </c>
      <c r="J451" s="30">
        <v>936</v>
      </c>
      <c r="K451" s="109">
        <v>42513</v>
      </c>
      <c r="L451" s="62" t="s">
        <v>28151</v>
      </c>
    </row>
    <row r="452" spans="1:12" ht="17.100000000000001" customHeight="1">
      <c r="A452" s="196">
        <v>449</v>
      </c>
      <c r="B452" s="366" t="s">
        <v>28314</v>
      </c>
      <c r="C452" s="367" t="s">
        <v>28315</v>
      </c>
      <c r="D452" s="51" t="s">
        <v>28316</v>
      </c>
      <c r="E452" s="121" t="s">
        <v>3845</v>
      </c>
      <c r="F452" s="196">
        <v>2.4500000000000002</v>
      </c>
      <c r="G452" s="196">
        <v>0.9919028340080972</v>
      </c>
      <c r="H452" s="368">
        <v>6745</v>
      </c>
      <c r="I452" s="121" t="s">
        <v>28317</v>
      </c>
      <c r="J452" s="164">
        <v>6745</v>
      </c>
      <c r="K452" s="109">
        <v>42513</v>
      </c>
      <c r="L452" s="62" t="s">
        <v>28318</v>
      </c>
    </row>
    <row r="453" spans="1:12" ht="17.100000000000001" customHeight="1">
      <c r="A453" s="196">
        <v>450</v>
      </c>
      <c r="B453" s="369">
        <v>75</v>
      </c>
      <c r="C453" s="367" t="s">
        <v>28319</v>
      </c>
      <c r="D453" s="51" t="s">
        <v>28320</v>
      </c>
      <c r="E453" s="121" t="s">
        <v>3845</v>
      </c>
      <c r="F453" s="196">
        <v>1.24</v>
      </c>
      <c r="G453" s="196">
        <v>0.50202429149797567</v>
      </c>
      <c r="H453" s="368">
        <v>3414</v>
      </c>
      <c r="I453" s="121" t="s">
        <v>28321</v>
      </c>
      <c r="J453" s="164">
        <v>3414</v>
      </c>
      <c r="K453" s="109">
        <v>42513</v>
      </c>
      <c r="L453" s="62" t="s">
        <v>28318</v>
      </c>
    </row>
    <row r="454" spans="1:12" ht="17.100000000000001" customHeight="1">
      <c r="A454" s="196">
        <v>451</v>
      </c>
      <c r="B454" s="369">
        <v>23</v>
      </c>
      <c r="C454" s="367" t="s">
        <v>28322</v>
      </c>
      <c r="D454" s="51" t="s">
        <v>28323</v>
      </c>
      <c r="E454" s="121" t="s">
        <v>3845</v>
      </c>
      <c r="F454" s="196">
        <v>1.02</v>
      </c>
      <c r="G454" s="196">
        <v>0.41295546558704449</v>
      </c>
      <c r="H454" s="368">
        <v>2808</v>
      </c>
      <c r="I454" s="121" t="s">
        <v>28324</v>
      </c>
      <c r="J454" s="164">
        <v>2808</v>
      </c>
      <c r="K454" s="109">
        <v>42513</v>
      </c>
      <c r="L454" s="62" t="s">
        <v>28318</v>
      </c>
    </row>
    <row r="455" spans="1:12" ht="17.100000000000001" customHeight="1">
      <c r="A455" s="196">
        <v>452</v>
      </c>
      <c r="B455" s="369">
        <v>23</v>
      </c>
      <c r="C455" s="367" t="s">
        <v>28322</v>
      </c>
      <c r="D455" s="51" t="s">
        <v>28325</v>
      </c>
      <c r="E455" s="121" t="s">
        <v>3845</v>
      </c>
      <c r="F455" s="196">
        <v>1.02</v>
      </c>
      <c r="G455" s="196">
        <v>0.41295546558704449</v>
      </c>
      <c r="H455" s="368">
        <v>2808</v>
      </c>
      <c r="I455" s="121" t="s">
        <v>28326</v>
      </c>
      <c r="J455" s="164">
        <v>2808</v>
      </c>
      <c r="K455" s="109">
        <v>42513</v>
      </c>
      <c r="L455" s="62" t="s">
        <v>28318</v>
      </c>
    </row>
    <row r="456" spans="1:12" ht="17.100000000000001" customHeight="1">
      <c r="A456" s="196">
        <v>453</v>
      </c>
      <c r="B456" s="369">
        <v>14</v>
      </c>
      <c r="C456" s="367" t="s">
        <v>28327</v>
      </c>
      <c r="D456" s="51" t="s">
        <v>28328</v>
      </c>
      <c r="E456" s="121" t="s">
        <v>3845</v>
      </c>
      <c r="F456" s="196">
        <v>0.15</v>
      </c>
      <c r="G456" s="196">
        <v>6.0728744939271245E-2</v>
      </c>
      <c r="H456" s="368">
        <v>413</v>
      </c>
      <c r="I456" s="121" t="s">
        <v>28329</v>
      </c>
      <c r="J456" s="164">
        <v>413</v>
      </c>
      <c r="K456" s="109">
        <v>42513</v>
      </c>
      <c r="L456" s="62" t="s">
        <v>28318</v>
      </c>
    </row>
    <row r="457" spans="1:12" ht="17.100000000000001" customHeight="1">
      <c r="A457" s="196">
        <v>454</v>
      </c>
      <c r="B457" s="369" t="s">
        <v>28330</v>
      </c>
      <c r="C457" s="370" t="s">
        <v>28331</v>
      </c>
      <c r="D457" s="32" t="s">
        <v>28332</v>
      </c>
      <c r="E457" s="121" t="s">
        <v>3845</v>
      </c>
      <c r="F457" s="48">
        <v>0.96</v>
      </c>
      <c r="G457" s="196">
        <v>0.38866396761133598</v>
      </c>
      <c r="H457" s="368">
        <v>2643</v>
      </c>
      <c r="I457" s="29" t="s">
        <v>28333</v>
      </c>
      <c r="J457" s="85">
        <v>2643</v>
      </c>
      <c r="K457" s="109">
        <v>42513</v>
      </c>
      <c r="L457" s="62" t="s">
        <v>28318</v>
      </c>
    </row>
    <row r="458" spans="1:12" ht="17.100000000000001" customHeight="1">
      <c r="A458" s="196">
        <v>455</v>
      </c>
      <c r="B458" s="369">
        <v>47</v>
      </c>
      <c r="C458" s="370" t="s">
        <v>28334</v>
      </c>
      <c r="D458" s="32" t="s">
        <v>28335</v>
      </c>
      <c r="E458" s="121" t="s">
        <v>3845</v>
      </c>
      <c r="F458" s="48">
        <v>0.26</v>
      </c>
      <c r="G458" s="196">
        <v>0.10526315789473684</v>
      </c>
      <c r="H458" s="368">
        <v>716</v>
      </c>
      <c r="I458" s="121" t="s">
        <v>28336</v>
      </c>
      <c r="J458" s="164">
        <v>716</v>
      </c>
      <c r="K458" s="109">
        <v>42513</v>
      </c>
      <c r="L458" s="62" t="s">
        <v>28318</v>
      </c>
    </row>
    <row r="459" spans="1:12" ht="17.100000000000001" customHeight="1">
      <c r="A459" s="196">
        <v>456</v>
      </c>
      <c r="B459" s="366" t="s">
        <v>28337</v>
      </c>
      <c r="C459" s="370" t="s">
        <v>28338</v>
      </c>
      <c r="D459" s="32" t="s">
        <v>28339</v>
      </c>
      <c r="E459" s="121" t="s">
        <v>3845</v>
      </c>
      <c r="F459" s="48">
        <v>1.4300000000000002</v>
      </c>
      <c r="G459" s="196">
        <v>0.57894736842105265</v>
      </c>
      <c r="H459" s="368">
        <v>3937</v>
      </c>
      <c r="I459" s="29" t="s">
        <v>28340</v>
      </c>
      <c r="J459" s="85">
        <v>3937</v>
      </c>
      <c r="K459" s="109">
        <v>42513</v>
      </c>
      <c r="L459" s="62" t="s">
        <v>28318</v>
      </c>
    </row>
    <row r="460" spans="1:12" ht="17.100000000000001" customHeight="1">
      <c r="A460" s="196">
        <v>457</v>
      </c>
      <c r="B460" s="369" t="s">
        <v>28341</v>
      </c>
      <c r="C460" s="370" t="s">
        <v>28342</v>
      </c>
      <c r="D460" s="32" t="s">
        <v>28343</v>
      </c>
      <c r="E460" s="121" t="s">
        <v>3845</v>
      </c>
      <c r="F460" s="48">
        <v>1.0900000000000001</v>
      </c>
      <c r="G460" s="196">
        <v>0.44129554655870445</v>
      </c>
      <c r="H460" s="368">
        <v>3001</v>
      </c>
      <c r="I460" s="29" t="s">
        <v>28344</v>
      </c>
      <c r="J460" s="85">
        <v>3001</v>
      </c>
      <c r="K460" s="109">
        <v>42513</v>
      </c>
      <c r="L460" s="62" t="s">
        <v>28318</v>
      </c>
    </row>
    <row r="461" spans="1:12" ht="17.100000000000001" customHeight="1">
      <c r="A461" s="196">
        <v>458</v>
      </c>
      <c r="B461" s="369">
        <v>55</v>
      </c>
      <c r="C461" s="370" t="s">
        <v>28345</v>
      </c>
      <c r="D461" s="32" t="s">
        <v>28346</v>
      </c>
      <c r="E461" s="121" t="s">
        <v>3845</v>
      </c>
      <c r="F461" s="48">
        <v>0.9</v>
      </c>
      <c r="G461" s="196">
        <v>0.36437246963562753</v>
      </c>
      <c r="H461" s="368">
        <v>2478</v>
      </c>
      <c r="I461" s="29" t="s">
        <v>28347</v>
      </c>
      <c r="J461" s="85">
        <v>2478</v>
      </c>
      <c r="K461" s="109">
        <v>42513</v>
      </c>
      <c r="L461" s="62" t="s">
        <v>28318</v>
      </c>
    </row>
    <row r="462" spans="1:12" ht="17.100000000000001" customHeight="1">
      <c r="A462" s="196">
        <v>459</v>
      </c>
      <c r="B462" s="369">
        <v>55</v>
      </c>
      <c r="C462" s="370" t="s">
        <v>28345</v>
      </c>
      <c r="D462" s="32" t="s">
        <v>28348</v>
      </c>
      <c r="E462" s="121" t="s">
        <v>3845</v>
      </c>
      <c r="F462" s="48">
        <v>0.45</v>
      </c>
      <c r="G462" s="196">
        <v>0.18218623481781376</v>
      </c>
      <c r="H462" s="368">
        <v>1239</v>
      </c>
      <c r="I462" s="29" t="s">
        <v>28349</v>
      </c>
      <c r="J462" s="85">
        <v>1239</v>
      </c>
      <c r="K462" s="109">
        <v>42513</v>
      </c>
      <c r="L462" s="62" t="s">
        <v>28318</v>
      </c>
    </row>
    <row r="463" spans="1:12" ht="17.100000000000001" customHeight="1">
      <c r="A463" s="196">
        <v>460</v>
      </c>
      <c r="B463" s="371">
        <v>66</v>
      </c>
      <c r="C463" s="370" t="s">
        <v>13554</v>
      </c>
      <c r="D463" s="32" t="s">
        <v>28350</v>
      </c>
      <c r="E463" s="121" t="s">
        <v>3845</v>
      </c>
      <c r="F463" s="48">
        <v>0.36</v>
      </c>
      <c r="G463" s="196">
        <v>0.145748987854251</v>
      </c>
      <c r="H463" s="368">
        <v>991</v>
      </c>
      <c r="I463" s="29" t="s">
        <v>28351</v>
      </c>
      <c r="J463" s="85">
        <v>991</v>
      </c>
      <c r="K463" s="109">
        <v>42513</v>
      </c>
      <c r="L463" s="62" t="s">
        <v>28318</v>
      </c>
    </row>
    <row r="464" spans="1:12" ht="17.100000000000001" customHeight="1">
      <c r="A464" s="196">
        <v>461</v>
      </c>
      <c r="B464" s="371">
        <v>22</v>
      </c>
      <c r="C464" s="370" t="s">
        <v>28352</v>
      </c>
      <c r="D464" s="32" t="s">
        <v>28353</v>
      </c>
      <c r="E464" s="121" t="s">
        <v>3845</v>
      </c>
      <c r="F464" s="48">
        <v>0.8</v>
      </c>
      <c r="G464" s="196">
        <v>0.32388663967611336</v>
      </c>
      <c r="H464" s="368">
        <v>2202</v>
      </c>
      <c r="I464" s="29" t="s">
        <v>28354</v>
      </c>
      <c r="J464" s="85">
        <v>2202</v>
      </c>
      <c r="K464" s="109">
        <v>42513</v>
      </c>
      <c r="L464" s="62" t="s">
        <v>28318</v>
      </c>
    </row>
    <row r="465" spans="1:12" ht="17.100000000000001" customHeight="1">
      <c r="A465" s="196">
        <v>462</v>
      </c>
      <c r="B465" s="371">
        <v>22</v>
      </c>
      <c r="C465" s="370" t="s">
        <v>28355</v>
      </c>
      <c r="D465" s="32" t="s">
        <v>28356</v>
      </c>
      <c r="E465" s="121" t="s">
        <v>3845</v>
      </c>
      <c r="F465" s="48">
        <v>0.77</v>
      </c>
      <c r="G465" s="196">
        <v>0.31174089068825911</v>
      </c>
      <c r="H465" s="368">
        <v>2120</v>
      </c>
      <c r="I465" s="29" t="s">
        <v>28357</v>
      </c>
      <c r="J465" s="85">
        <v>2120</v>
      </c>
      <c r="K465" s="109">
        <v>42513</v>
      </c>
      <c r="L465" s="62" t="s">
        <v>28318</v>
      </c>
    </row>
    <row r="466" spans="1:12" ht="17.100000000000001" customHeight="1">
      <c r="A466" s="196">
        <v>463</v>
      </c>
      <c r="B466" s="366" t="s">
        <v>28358</v>
      </c>
      <c r="C466" s="370" t="s">
        <v>28359</v>
      </c>
      <c r="D466" s="32" t="s">
        <v>28360</v>
      </c>
      <c r="E466" s="121" t="s">
        <v>3845</v>
      </c>
      <c r="F466" s="48">
        <v>0.42000000000000004</v>
      </c>
      <c r="G466" s="196">
        <v>0.17004048582995951</v>
      </c>
      <c r="H466" s="368">
        <v>1156</v>
      </c>
      <c r="I466" s="121" t="s">
        <v>28361</v>
      </c>
      <c r="J466" s="164">
        <v>1156</v>
      </c>
      <c r="K466" s="109">
        <v>42513</v>
      </c>
      <c r="L466" s="62" t="s">
        <v>28318</v>
      </c>
    </row>
    <row r="467" spans="1:12" ht="17.100000000000001" customHeight="1">
      <c r="A467" s="196">
        <v>464</v>
      </c>
      <c r="B467" s="369" t="s">
        <v>28362</v>
      </c>
      <c r="C467" s="370" t="s">
        <v>28363</v>
      </c>
      <c r="D467" s="32" t="s">
        <v>28363</v>
      </c>
      <c r="E467" s="121" t="s">
        <v>3845</v>
      </c>
      <c r="F467" s="48">
        <v>0.28999999999999998</v>
      </c>
      <c r="G467" s="196">
        <v>0.11740890688259108</v>
      </c>
      <c r="H467" s="368">
        <v>798</v>
      </c>
      <c r="I467" s="29" t="s">
        <v>28364</v>
      </c>
      <c r="J467" s="85">
        <v>798</v>
      </c>
      <c r="K467" s="109">
        <v>42513</v>
      </c>
      <c r="L467" s="62" t="s">
        <v>28318</v>
      </c>
    </row>
    <row r="468" spans="1:12" ht="17.100000000000001" customHeight="1">
      <c r="A468" s="196">
        <v>465</v>
      </c>
      <c r="B468" s="375" t="s">
        <v>28365</v>
      </c>
      <c r="C468" s="370" t="s">
        <v>28366</v>
      </c>
      <c r="D468" s="32" t="s">
        <v>28367</v>
      </c>
      <c r="E468" s="121" t="s">
        <v>3845</v>
      </c>
      <c r="F468" s="48">
        <v>0.69</v>
      </c>
      <c r="G468" s="196">
        <v>0.27935222672064774</v>
      </c>
      <c r="H468" s="368">
        <v>1900</v>
      </c>
      <c r="I468" s="29" t="s">
        <v>28368</v>
      </c>
      <c r="J468" s="85">
        <v>1900</v>
      </c>
      <c r="K468" s="109">
        <v>42513</v>
      </c>
      <c r="L468" s="62" t="s">
        <v>28318</v>
      </c>
    </row>
    <row r="469" spans="1:12" ht="17.100000000000001" customHeight="1">
      <c r="A469" s="196">
        <v>466</v>
      </c>
      <c r="B469" s="369">
        <v>63</v>
      </c>
      <c r="C469" s="370" t="s">
        <v>28369</v>
      </c>
      <c r="D469" s="32" t="s">
        <v>28370</v>
      </c>
      <c r="E469" s="121" t="s">
        <v>3845</v>
      </c>
      <c r="F469" s="48">
        <v>0.25</v>
      </c>
      <c r="G469" s="196">
        <v>0.10121457489878542</v>
      </c>
      <c r="H469" s="368">
        <v>688</v>
      </c>
      <c r="I469" s="29" t="s">
        <v>28371</v>
      </c>
      <c r="J469" s="85">
        <v>688</v>
      </c>
      <c r="K469" s="109">
        <v>42513</v>
      </c>
      <c r="L469" s="62" t="s">
        <v>28318</v>
      </c>
    </row>
    <row r="470" spans="1:12" ht="17.100000000000001" customHeight="1">
      <c r="A470" s="196">
        <v>467</v>
      </c>
      <c r="B470" s="371">
        <v>63</v>
      </c>
      <c r="C470" s="370" t="s">
        <v>28369</v>
      </c>
      <c r="D470" s="32" t="s">
        <v>27620</v>
      </c>
      <c r="E470" s="121" t="s">
        <v>3845</v>
      </c>
      <c r="F470" s="196">
        <v>0.54</v>
      </c>
      <c r="G470" s="196">
        <v>0.21862348178137653</v>
      </c>
      <c r="H470" s="368">
        <v>1487</v>
      </c>
      <c r="I470" s="29" t="s">
        <v>27621</v>
      </c>
      <c r="J470" s="85">
        <v>1487</v>
      </c>
      <c r="K470" s="109">
        <v>42513</v>
      </c>
      <c r="L470" s="62" t="s">
        <v>28318</v>
      </c>
    </row>
    <row r="471" spans="1:12" ht="17.100000000000001" customHeight="1">
      <c r="A471" s="196">
        <v>468</v>
      </c>
      <c r="B471" s="371">
        <v>47</v>
      </c>
      <c r="C471" s="370" t="s">
        <v>28334</v>
      </c>
      <c r="D471" s="32" t="s">
        <v>28372</v>
      </c>
      <c r="E471" s="121" t="s">
        <v>3845</v>
      </c>
      <c r="F471" s="196">
        <v>0.47</v>
      </c>
      <c r="G471" s="196">
        <v>0.19028340080971656</v>
      </c>
      <c r="H471" s="368">
        <v>1294</v>
      </c>
      <c r="I471" s="29" t="s">
        <v>28373</v>
      </c>
      <c r="J471" s="85">
        <v>1294</v>
      </c>
      <c r="K471" s="109">
        <v>42513</v>
      </c>
      <c r="L471" s="62" t="s">
        <v>28318</v>
      </c>
    </row>
    <row r="472" spans="1:12" ht="17.100000000000001" customHeight="1">
      <c r="A472" s="196">
        <v>469</v>
      </c>
      <c r="B472" s="371">
        <v>47</v>
      </c>
      <c r="C472" s="370" t="s">
        <v>28334</v>
      </c>
      <c r="D472" s="32" t="s">
        <v>28374</v>
      </c>
      <c r="E472" s="121" t="s">
        <v>3845</v>
      </c>
      <c r="F472" s="196">
        <v>0.25</v>
      </c>
      <c r="G472" s="196">
        <v>0.10121457489878542</v>
      </c>
      <c r="H472" s="368">
        <v>688</v>
      </c>
      <c r="I472" s="29" t="s">
        <v>28375</v>
      </c>
      <c r="J472" s="85">
        <v>688</v>
      </c>
      <c r="K472" s="109">
        <v>42513</v>
      </c>
      <c r="L472" s="62" t="s">
        <v>28318</v>
      </c>
    </row>
    <row r="473" spans="1:12" ht="17.100000000000001" customHeight="1">
      <c r="A473" s="196">
        <v>470</v>
      </c>
      <c r="B473" s="375" t="s">
        <v>28376</v>
      </c>
      <c r="C473" s="370" t="s">
        <v>28377</v>
      </c>
      <c r="D473" s="32" t="s">
        <v>28378</v>
      </c>
      <c r="E473" s="121" t="s">
        <v>3845</v>
      </c>
      <c r="F473" s="196">
        <v>1.22</v>
      </c>
      <c r="G473" s="196">
        <v>0.49392712550607282</v>
      </c>
      <c r="H473" s="368">
        <v>3359</v>
      </c>
      <c r="I473" s="29" t="s">
        <v>28379</v>
      </c>
      <c r="J473" s="85">
        <v>3359</v>
      </c>
      <c r="K473" s="109">
        <v>42513</v>
      </c>
      <c r="L473" s="62" t="s">
        <v>28318</v>
      </c>
    </row>
    <row r="474" spans="1:12" ht="17.100000000000001" customHeight="1">
      <c r="A474" s="196">
        <v>471</v>
      </c>
      <c r="B474" s="371">
        <v>70</v>
      </c>
      <c r="C474" s="370" t="s">
        <v>28380</v>
      </c>
      <c r="D474" s="32" t="s">
        <v>28381</v>
      </c>
      <c r="E474" s="121" t="s">
        <v>3845</v>
      </c>
      <c r="F474" s="196">
        <v>1.28</v>
      </c>
      <c r="G474" s="196">
        <v>0.51821862348178138</v>
      </c>
      <c r="H474" s="368">
        <v>3524</v>
      </c>
      <c r="I474" s="121" t="s">
        <v>28382</v>
      </c>
      <c r="J474" s="164">
        <v>3524</v>
      </c>
      <c r="K474" s="109">
        <v>42513</v>
      </c>
      <c r="L474" s="62" t="s">
        <v>28318</v>
      </c>
    </row>
    <row r="475" spans="1:12" ht="17.100000000000001" customHeight="1">
      <c r="A475" s="196">
        <v>472</v>
      </c>
      <c r="B475" s="369">
        <v>67</v>
      </c>
      <c r="C475" s="367" t="s">
        <v>28383</v>
      </c>
      <c r="D475" s="51" t="s">
        <v>28384</v>
      </c>
      <c r="E475" s="121" t="s">
        <v>3845</v>
      </c>
      <c r="F475" s="196">
        <v>1.98</v>
      </c>
      <c r="G475" s="196">
        <v>0.80161943319838047</v>
      </c>
      <c r="H475" s="368">
        <v>5451</v>
      </c>
      <c r="I475" s="121" t="s">
        <v>28385</v>
      </c>
      <c r="J475" s="164">
        <v>5451</v>
      </c>
      <c r="K475" s="109">
        <v>42513</v>
      </c>
      <c r="L475" s="62" t="s">
        <v>28318</v>
      </c>
    </row>
    <row r="476" spans="1:12" ht="17.100000000000001" customHeight="1">
      <c r="A476" s="196">
        <v>473</v>
      </c>
      <c r="B476" s="369">
        <v>17</v>
      </c>
      <c r="C476" s="367" t="s">
        <v>28386</v>
      </c>
      <c r="D476" s="51" t="s">
        <v>28387</v>
      </c>
      <c r="E476" s="121" t="s">
        <v>3845</v>
      </c>
      <c r="F476" s="196">
        <v>0.62</v>
      </c>
      <c r="G476" s="196">
        <v>0.25101214574898784</v>
      </c>
      <c r="H476" s="368">
        <v>1707</v>
      </c>
      <c r="I476" s="121" t="s">
        <v>28388</v>
      </c>
      <c r="J476" s="164">
        <v>1707</v>
      </c>
      <c r="K476" s="109">
        <v>42513</v>
      </c>
      <c r="L476" s="62" t="s">
        <v>28318</v>
      </c>
    </row>
    <row r="477" spans="1:12" ht="17.100000000000001" customHeight="1">
      <c r="A477" s="196">
        <v>474</v>
      </c>
      <c r="B477" s="369">
        <v>65</v>
      </c>
      <c r="C477" s="367" t="s">
        <v>28389</v>
      </c>
      <c r="D477" s="51" t="s">
        <v>28390</v>
      </c>
      <c r="E477" s="121" t="s">
        <v>3845</v>
      </c>
      <c r="F477" s="196">
        <v>0.5</v>
      </c>
      <c r="G477" s="196">
        <v>0.20242914979757085</v>
      </c>
      <c r="H477" s="368">
        <v>1377</v>
      </c>
      <c r="I477" s="121" t="s">
        <v>28391</v>
      </c>
      <c r="J477" s="164">
        <v>1377</v>
      </c>
      <c r="K477" s="109">
        <v>42513</v>
      </c>
      <c r="L477" s="62" t="s">
        <v>28318</v>
      </c>
    </row>
    <row r="478" spans="1:12" ht="17.100000000000001" customHeight="1">
      <c r="A478" s="196">
        <v>475</v>
      </c>
      <c r="B478" s="369">
        <v>51</v>
      </c>
      <c r="C478" s="367" t="s">
        <v>28392</v>
      </c>
      <c r="D478" s="51" t="s">
        <v>28393</v>
      </c>
      <c r="E478" s="121" t="s">
        <v>3845</v>
      </c>
      <c r="F478" s="196">
        <v>1.29</v>
      </c>
      <c r="G478" s="196">
        <v>0.52226720647773273</v>
      </c>
      <c r="H478" s="368">
        <v>3551</v>
      </c>
      <c r="I478" s="121" t="s">
        <v>28394</v>
      </c>
      <c r="J478" s="164">
        <v>3551</v>
      </c>
      <c r="K478" s="109">
        <v>42513</v>
      </c>
      <c r="L478" s="62" t="s">
        <v>28318</v>
      </c>
    </row>
    <row r="479" spans="1:12" ht="17.100000000000001" customHeight="1">
      <c r="A479" s="196">
        <v>476</v>
      </c>
      <c r="B479" s="369">
        <v>57</v>
      </c>
      <c r="C479" s="367" t="s">
        <v>28395</v>
      </c>
      <c r="D479" s="51" t="s">
        <v>28396</v>
      </c>
      <c r="E479" s="121" t="s">
        <v>3845</v>
      </c>
      <c r="F479" s="196">
        <v>0.28000000000000003</v>
      </c>
      <c r="G479" s="196">
        <v>0.11336032388663968</v>
      </c>
      <c r="H479" s="368">
        <v>771</v>
      </c>
      <c r="I479" s="121" t="s">
        <v>28397</v>
      </c>
      <c r="J479" s="164">
        <v>771</v>
      </c>
      <c r="K479" s="109">
        <v>42513</v>
      </c>
      <c r="L479" s="62" t="s">
        <v>28318</v>
      </c>
    </row>
    <row r="480" spans="1:12" ht="17.100000000000001" customHeight="1">
      <c r="A480" s="196">
        <v>477</v>
      </c>
      <c r="B480" s="369">
        <v>44</v>
      </c>
      <c r="C480" s="367" t="s">
        <v>28398</v>
      </c>
      <c r="D480" s="51" t="s">
        <v>28399</v>
      </c>
      <c r="E480" s="121" t="s">
        <v>3845</v>
      </c>
      <c r="F480" s="196">
        <v>0.56000000000000005</v>
      </c>
      <c r="G480" s="196">
        <v>0.22672064777327935</v>
      </c>
      <c r="H480" s="368">
        <v>1542</v>
      </c>
      <c r="I480" s="121" t="s">
        <v>28400</v>
      </c>
      <c r="J480" s="164">
        <v>1542</v>
      </c>
      <c r="K480" s="109">
        <v>42513</v>
      </c>
      <c r="L480" s="62" t="s">
        <v>28318</v>
      </c>
    </row>
    <row r="481" spans="1:12" ht="17.100000000000001" customHeight="1">
      <c r="A481" s="196">
        <v>478</v>
      </c>
      <c r="B481" s="369">
        <v>40</v>
      </c>
      <c r="C481" s="367" t="s">
        <v>28401</v>
      </c>
      <c r="D481" s="51" t="s">
        <v>28402</v>
      </c>
      <c r="E481" s="121" t="s">
        <v>3845</v>
      </c>
      <c r="F481" s="196">
        <v>1.55</v>
      </c>
      <c r="G481" s="196">
        <v>0.62753036437246956</v>
      </c>
      <c r="H481" s="368">
        <v>4267</v>
      </c>
      <c r="I481" s="121" t="s">
        <v>28403</v>
      </c>
      <c r="J481" s="164">
        <v>4267</v>
      </c>
      <c r="K481" s="109">
        <v>42513</v>
      </c>
      <c r="L481" s="62" t="s">
        <v>28318</v>
      </c>
    </row>
    <row r="482" spans="1:12" ht="17.100000000000001" customHeight="1">
      <c r="A482" s="196">
        <v>479</v>
      </c>
      <c r="B482" s="366" t="s">
        <v>28404</v>
      </c>
      <c r="C482" s="367" t="s">
        <v>28405</v>
      </c>
      <c r="D482" s="51" t="s">
        <v>28406</v>
      </c>
      <c r="E482" s="121" t="s">
        <v>3845</v>
      </c>
      <c r="F482" s="196">
        <v>1.6400000000000001</v>
      </c>
      <c r="G482" s="196">
        <v>0.66396761133603244</v>
      </c>
      <c r="H482" s="368">
        <v>4515</v>
      </c>
      <c r="I482" s="121" t="s">
        <v>28407</v>
      </c>
      <c r="J482" s="164">
        <v>4515</v>
      </c>
      <c r="K482" s="109">
        <v>42513</v>
      </c>
      <c r="L482" s="62" t="s">
        <v>28318</v>
      </c>
    </row>
    <row r="483" spans="1:12" ht="17.100000000000001" customHeight="1">
      <c r="A483" s="196">
        <v>480</v>
      </c>
      <c r="B483" s="366" t="s">
        <v>28404</v>
      </c>
      <c r="C483" s="367" t="s">
        <v>28405</v>
      </c>
      <c r="D483" s="51" t="s">
        <v>28408</v>
      </c>
      <c r="E483" s="121" t="s">
        <v>3845</v>
      </c>
      <c r="F483" s="196">
        <v>0.9</v>
      </c>
      <c r="G483" s="196">
        <v>0.36437246963562753</v>
      </c>
      <c r="H483" s="368">
        <v>2478</v>
      </c>
      <c r="I483" s="121" t="s">
        <v>28409</v>
      </c>
      <c r="J483" s="164">
        <v>2478</v>
      </c>
      <c r="K483" s="109">
        <v>42513</v>
      </c>
      <c r="L483" s="62" t="s">
        <v>28318</v>
      </c>
    </row>
    <row r="484" spans="1:12" ht="17.100000000000001" customHeight="1">
      <c r="A484" s="196">
        <v>481</v>
      </c>
      <c r="B484" s="366" t="s">
        <v>28404</v>
      </c>
      <c r="C484" s="367" t="s">
        <v>28405</v>
      </c>
      <c r="D484" s="51" t="s">
        <v>28410</v>
      </c>
      <c r="E484" s="121" t="s">
        <v>3845</v>
      </c>
      <c r="F484" s="196">
        <v>0.91</v>
      </c>
      <c r="G484" s="196">
        <v>0.36842105263157893</v>
      </c>
      <c r="H484" s="368">
        <v>2505</v>
      </c>
      <c r="I484" s="121" t="s">
        <v>28411</v>
      </c>
      <c r="J484" s="164">
        <v>2505</v>
      </c>
      <c r="K484" s="109">
        <v>42513</v>
      </c>
      <c r="L484" s="62" t="s">
        <v>28318</v>
      </c>
    </row>
    <row r="485" spans="1:12" ht="17.100000000000001" customHeight="1">
      <c r="A485" s="196">
        <v>482</v>
      </c>
      <c r="B485" s="369">
        <v>53</v>
      </c>
      <c r="C485" s="367" t="s">
        <v>28412</v>
      </c>
      <c r="D485" s="51" t="s">
        <v>28413</v>
      </c>
      <c r="E485" s="121" t="s">
        <v>3845</v>
      </c>
      <c r="F485" s="196">
        <v>0.56000000000000005</v>
      </c>
      <c r="G485" s="196">
        <v>0.22672064777327935</v>
      </c>
      <c r="H485" s="368">
        <v>1542</v>
      </c>
      <c r="I485" s="121" t="s">
        <v>28414</v>
      </c>
      <c r="J485" s="164">
        <v>1542</v>
      </c>
      <c r="K485" s="109">
        <v>42513</v>
      </c>
      <c r="L485" s="62" t="s">
        <v>28318</v>
      </c>
    </row>
    <row r="486" spans="1:12" ht="17.100000000000001" customHeight="1">
      <c r="A486" s="196">
        <v>483</v>
      </c>
      <c r="B486" s="369" t="s">
        <v>28415</v>
      </c>
      <c r="C486" s="367" t="s">
        <v>28416</v>
      </c>
      <c r="D486" s="51" t="s">
        <v>28417</v>
      </c>
      <c r="E486" s="121" t="s">
        <v>22996</v>
      </c>
      <c r="F486" s="196">
        <v>3.2</v>
      </c>
      <c r="G486" s="196">
        <v>1.2955465587044535</v>
      </c>
      <c r="H486" s="368">
        <v>8810</v>
      </c>
      <c r="I486" s="121" t="s">
        <v>28418</v>
      </c>
      <c r="J486" s="164">
        <v>8810</v>
      </c>
      <c r="K486" s="109">
        <v>42513</v>
      </c>
      <c r="L486" s="62" t="s">
        <v>28318</v>
      </c>
    </row>
    <row r="487" spans="1:12" ht="17.100000000000001" customHeight="1">
      <c r="A487" s="196">
        <v>484</v>
      </c>
      <c r="B487" s="366" t="s">
        <v>28419</v>
      </c>
      <c r="C487" s="367" t="s">
        <v>28420</v>
      </c>
      <c r="D487" s="51" t="s">
        <v>28421</v>
      </c>
      <c r="E487" s="121" t="s">
        <v>3845</v>
      </c>
      <c r="F487" s="196">
        <v>1.3900000000000001</v>
      </c>
      <c r="G487" s="196">
        <v>0.56275303643724695</v>
      </c>
      <c r="H487" s="368">
        <v>3827</v>
      </c>
      <c r="I487" s="121" t="s">
        <v>28422</v>
      </c>
      <c r="J487" s="164">
        <v>3827</v>
      </c>
      <c r="K487" s="109">
        <v>42513</v>
      </c>
      <c r="L487" s="62" t="s">
        <v>28318</v>
      </c>
    </row>
    <row r="488" spans="1:12" ht="17.100000000000001" customHeight="1">
      <c r="A488" s="196">
        <v>485</v>
      </c>
      <c r="B488" s="369" t="s">
        <v>28423</v>
      </c>
      <c r="C488" s="367" t="s">
        <v>28424</v>
      </c>
      <c r="D488" s="51" t="s">
        <v>28425</v>
      </c>
      <c r="E488" s="121" t="s">
        <v>3845</v>
      </c>
      <c r="F488" s="196">
        <v>0.1</v>
      </c>
      <c r="G488" s="196">
        <v>4.048582995951417E-2</v>
      </c>
      <c r="H488" s="368">
        <v>275</v>
      </c>
      <c r="I488" s="121" t="s">
        <v>28426</v>
      </c>
      <c r="J488" s="164">
        <v>275</v>
      </c>
      <c r="K488" s="109">
        <v>42513</v>
      </c>
      <c r="L488" s="62" t="s">
        <v>28318</v>
      </c>
    </row>
    <row r="489" spans="1:12" ht="17.100000000000001" customHeight="1">
      <c r="A489" s="196">
        <v>486</v>
      </c>
      <c r="B489" s="369">
        <v>80</v>
      </c>
      <c r="C489" s="367" t="s">
        <v>28427</v>
      </c>
      <c r="D489" s="51" t="s">
        <v>28428</v>
      </c>
      <c r="E489" s="121" t="s">
        <v>3845</v>
      </c>
      <c r="F489" s="196">
        <v>0.5</v>
      </c>
      <c r="G489" s="196">
        <v>0.20242914979757085</v>
      </c>
      <c r="H489" s="368">
        <v>1377</v>
      </c>
      <c r="I489" s="121" t="s">
        <v>28429</v>
      </c>
      <c r="J489" s="164">
        <v>1377</v>
      </c>
      <c r="K489" s="109">
        <v>42513</v>
      </c>
      <c r="L489" s="62" t="s">
        <v>28318</v>
      </c>
    </row>
    <row r="490" spans="1:12" ht="17.100000000000001" customHeight="1">
      <c r="A490" s="196">
        <v>487</v>
      </c>
      <c r="B490" s="369" t="s">
        <v>28430</v>
      </c>
      <c r="C490" s="367" t="s">
        <v>28431</v>
      </c>
      <c r="D490" s="51" t="s">
        <v>28432</v>
      </c>
      <c r="E490" s="121" t="s">
        <v>3845</v>
      </c>
      <c r="F490" s="196">
        <v>0.22</v>
      </c>
      <c r="G490" s="196">
        <v>8.9068825910931168E-2</v>
      </c>
      <c r="H490" s="368">
        <v>606</v>
      </c>
      <c r="I490" s="121" t="s">
        <v>28433</v>
      </c>
      <c r="J490" s="164">
        <v>606</v>
      </c>
      <c r="K490" s="109">
        <v>42513</v>
      </c>
      <c r="L490" s="62" t="s">
        <v>28318</v>
      </c>
    </row>
    <row r="491" spans="1:12" ht="17.100000000000001" customHeight="1">
      <c r="A491" s="196">
        <v>488</v>
      </c>
      <c r="B491" s="366" t="s">
        <v>28434</v>
      </c>
      <c r="C491" s="367" t="s">
        <v>28435</v>
      </c>
      <c r="D491" s="51" t="s">
        <v>28436</v>
      </c>
      <c r="E491" s="121" t="s">
        <v>22996</v>
      </c>
      <c r="F491" s="196">
        <v>6.6099999999999994</v>
      </c>
      <c r="G491" s="196">
        <v>2.6761133603238862</v>
      </c>
      <c r="H491" s="368">
        <v>13600</v>
      </c>
      <c r="I491" s="121" t="s">
        <v>28437</v>
      </c>
      <c r="J491" s="164">
        <v>13600</v>
      </c>
      <c r="K491" s="109">
        <v>42513</v>
      </c>
      <c r="L491" s="62" t="s">
        <v>28318</v>
      </c>
    </row>
    <row r="492" spans="1:12" ht="17.100000000000001" customHeight="1">
      <c r="A492" s="196">
        <v>489</v>
      </c>
      <c r="B492" s="369" t="s">
        <v>28438</v>
      </c>
      <c r="C492" s="367" t="s">
        <v>28439</v>
      </c>
      <c r="D492" s="51" t="s">
        <v>28440</v>
      </c>
      <c r="E492" s="121" t="s">
        <v>3845</v>
      </c>
      <c r="F492" s="196">
        <v>0.11</v>
      </c>
      <c r="G492" s="196">
        <v>4.4534412955465584E-2</v>
      </c>
      <c r="H492" s="368">
        <v>303</v>
      </c>
      <c r="I492" s="121" t="s">
        <v>28441</v>
      </c>
      <c r="J492" s="164">
        <v>303</v>
      </c>
      <c r="K492" s="109">
        <v>42513</v>
      </c>
      <c r="L492" s="62" t="s">
        <v>28318</v>
      </c>
    </row>
    <row r="493" spans="1:12" ht="17.100000000000001" customHeight="1">
      <c r="A493" s="196">
        <v>490</v>
      </c>
      <c r="B493" s="366" t="s">
        <v>28442</v>
      </c>
      <c r="C493" s="367" t="s">
        <v>28443</v>
      </c>
      <c r="D493" s="51" t="s">
        <v>28444</v>
      </c>
      <c r="E493" s="121" t="s">
        <v>3845</v>
      </c>
      <c r="F493" s="196">
        <v>2.23</v>
      </c>
      <c r="G493" s="196">
        <v>0.90283400809716596</v>
      </c>
      <c r="H493" s="368">
        <v>6139</v>
      </c>
      <c r="I493" s="121" t="s">
        <v>28445</v>
      </c>
      <c r="J493" s="164">
        <v>6139</v>
      </c>
      <c r="K493" s="109">
        <v>42513</v>
      </c>
      <c r="L493" s="62" t="s">
        <v>28318</v>
      </c>
    </row>
    <row r="494" spans="1:12" ht="17.100000000000001" customHeight="1">
      <c r="A494" s="196">
        <v>491</v>
      </c>
      <c r="B494" s="369">
        <v>60</v>
      </c>
      <c r="C494" s="367" t="s">
        <v>28446</v>
      </c>
      <c r="D494" s="51" t="s">
        <v>28447</v>
      </c>
      <c r="E494" s="121" t="s">
        <v>3845</v>
      </c>
      <c r="F494" s="196">
        <v>0.23</v>
      </c>
      <c r="G494" s="196">
        <v>9.3117408906882582E-2</v>
      </c>
      <c r="H494" s="368">
        <v>633</v>
      </c>
      <c r="I494" s="121" t="s">
        <v>28448</v>
      </c>
      <c r="J494" s="164">
        <v>633</v>
      </c>
      <c r="K494" s="109">
        <v>42513</v>
      </c>
      <c r="L494" s="62" t="s">
        <v>28318</v>
      </c>
    </row>
    <row r="495" spans="1:12" ht="17.100000000000001" customHeight="1">
      <c r="A495" s="196">
        <v>492</v>
      </c>
      <c r="B495" s="369">
        <v>47</v>
      </c>
      <c r="C495" s="367" t="s">
        <v>28334</v>
      </c>
      <c r="D495" s="51" t="s">
        <v>28449</v>
      </c>
      <c r="E495" s="121" t="s">
        <v>3845</v>
      </c>
      <c r="F495" s="196">
        <v>0.35</v>
      </c>
      <c r="G495" s="196">
        <v>0.14170040485829957</v>
      </c>
      <c r="H495" s="368">
        <v>964</v>
      </c>
      <c r="I495" s="121" t="s">
        <v>28450</v>
      </c>
      <c r="J495" s="164">
        <v>964</v>
      </c>
      <c r="K495" s="109">
        <v>42513</v>
      </c>
      <c r="L495" s="62" t="s">
        <v>28318</v>
      </c>
    </row>
    <row r="496" spans="1:12" ht="17.100000000000001" customHeight="1">
      <c r="A496" s="196">
        <v>493</v>
      </c>
      <c r="B496" s="369">
        <v>51</v>
      </c>
      <c r="C496" s="367" t="s">
        <v>28392</v>
      </c>
      <c r="D496" s="51" t="s">
        <v>28451</v>
      </c>
      <c r="E496" s="121" t="s">
        <v>3845</v>
      </c>
      <c r="F496" s="196">
        <v>0.7</v>
      </c>
      <c r="G496" s="196">
        <v>0.28340080971659914</v>
      </c>
      <c r="H496" s="368">
        <v>1927</v>
      </c>
      <c r="I496" s="121" t="s">
        <v>28452</v>
      </c>
      <c r="J496" s="164">
        <v>1927</v>
      </c>
      <c r="K496" s="109">
        <v>42513</v>
      </c>
      <c r="L496" s="62" t="s">
        <v>28318</v>
      </c>
    </row>
    <row r="497" spans="1:12" ht="17.100000000000001" customHeight="1">
      <c r="A497" s="196">
        <v>494</v>
      </c>
      <c r="B497" s="369">
        <v>49</v>
      </c>
      <c r="C497" s="367" t="s">
        <v>28453</v>
      </c>
      <c r="D497" s="51" t="s">
        <v>28454</v>
      </c>
      <c r="E497" s="121" t="s">
        <v>3845</v>
      </c>
      <c r="F497" s="196">
        <v>0.11</v>
      </c>
      <c r="G497" s="196">
        <v>4.4534412955465584E-2</v>
      </c>
      <c r="H497" s="368">
        <v>303</v>
      </c>
      <c r="I497" s="121" t="s">
        <v>28455</v>
      </c>
      <c r="J497" s="164">
        <v>303</v>
      </c>
      <c r="K497" s="109">
        <v>42513</v>
      </c>
      <c r="L497" s="62" t="s">
        <v>28318</v>
      </c>
    </row>
    <row r="498" spans="1:12" ht="17.100000000000001" customHeight="1">
      <c r="A498" s="196">
        <v>495</v>
      </c>
      <c r="B498" s="369">
        <v>57</v>
      </c>
      <c r="C498" s="367" t="s">
        <v>28395</v>
      </c>
      <c r="D498" s="51" t="s">
        <v>28456</v>
      </c>
      <c r="E498" s="121" t="s">
        <v>3845</v>
      </c>
      <c r="F498" s="196">
        <v>0.6</v>
      </c>
      <c r="G498" s="196">
        <v>0.24291497975708498</v>
      </c>
      <c r="H498" s="368">
        <v>1652</v>
      </c>
      <c r="I498" s="121" t="s">
        <v>28457</v>
      </c>
      <c r="J498" s="164">
        <v>1652</v>
      </c>
      <c r="K498" s="109">
        <v>42513</v>
      </c>
      <c r="L498" s="62" t="s">
        <v>28318</v>
      </c>
    </row>
    <row r="499" spans="1:12" ht="17.100000000000001" customHeight="1">
      <c r="A499" s="196">
        <v>496</v>
      </c>
      <c r="B499" s="369">
        <v>80</v>
      </c>
      <c r="C499" s="367" t="s">
        <v>28427</v>
      </c>
      <c r="D499" s="51" t="s">
        <v>28458</v>
      </c>
      <c r="E499" s="121" t="s">
        <v>3845</v>
      </c>
      <c r="F499" s="196">
        <v>0.38</v>
      </c>
      <c r="G499" s="196">
        <v>0.15384615384615383</v>
      </c>
      <c r="H499" s="368">
        <v>1046</v>
      </c>
      <c r="I499" s="121" t="s">
        <v>28459</v>
      </c>
      <c r="J499" s="164">
        <v>1046</v>
      </c>
      <c r="K499" s="109">
        <v>42513</v>
      </c>
      <c r="L499" s="62" t="s">
        <v>28318</v>
      </c>
    </row>
    <row r="500" spans="1:12" ht="17.100000000000001" customHeight="1">
      <c r="A500" s="196">
        <v>497</v>
      </c>
      <c r="B500" s="369">
        <v>61</v>
      </c>
      <c r="C500" s="380" t="s">
        <v>28460</v>
      </c>
      <c r="D500" s="51" t="s">
        <v>28461</v>
      </c>
      <c r="E500" s="121" t="s">
        <v>3845</v>
      </c>
      <c r="F500" s="196">
        <v>0.66</v>
      </c>
      <c r="G500" s="196">
        <v>0.26720647773279349</v>
      </c>
      <c r="H500" s="368">
        <v>1817</v>
      </c>
      <c r="I500" s="121" t="s">
        <v>28462</v>
      </c>
      <c r="J500" s="164">
        <v>1817</v>
      </c>
      <c r="K500" s="109">
        <v>42513</v>
      </c>
      <c r="L500" s="62" t="s">
        <v>28318</v>
      </c>
    </row>
    <row r="501" spans="1:12" ht="17.100000000000001" customHeight="1">
      <c r="A501" s="196">
        <v>498</v>
      </c>
      <c r="B501" s="369">
        <v>47</v>
      </c>
      <c r="C501" s="367" t="s">
        <v>28334</v>
      </c>
      <c r="D501" s="51" t="s">
        <v>28463</v>
      </c>
      <c r="E501" s="121" t="s">
        <v>3845</v>
      </c>
      <c r="F501" s="196">
        <v>0.5</v>
      </c>
      <c r="G501" s="196">
        <v>0.20242914979757085</v>
      </c>
      <c r="H501" s="368">
        <v>1377</v>
      </c>
      <c r="I501" s="121" t="s">
        <v>28464</v>
      </c>
      <c r="J501" s="164">
        <v>1377</v>
      </c>
      <c r="K501" s="109">
        <v>42513</v>
      </c>
      <c r="L501" s="62" t="s">
        <v>28318</v>
      </c>
    </row>
    <row r="502" spans="1:12" ht="17.100000000000001" customHeight="1">
      <c r="A502" s="196">
        <v>499</v>
      </c>
      <c r="B502" s="366" t="s">
        <v>28465</v>
      </c>
      <c r="C502" s="367" t="s">
        <v>28466</v>
      </c>
      <c r="D502" s="51" t="s">
        <v>28467</v>
      </c>
      <c r="E502" s="121" t="s">
        <v>22996</v>
      </c>
      <c r="F502" s="196">
        <v>4.51</v>
      </c>
      <c r="G502" s="196">
        <v>1.8259109311740889</v>
      </c>
      <c r="H502" s="368">
        <v>12416</v>
      </c>
      <c r="I502" s="121" t="s">
        <v>28468</v>
      </c>
      <c r="J502" s="164">
        <v>12416</v>
      </c>
      <c r="K502" s="109">
        <v>42513</v>
      </c>
      <c r="L502" s="62" t="s">
        <v>28318</v>
      </c>
    </row>
    <row r="503" spans="1:12" ht="17.100000000000001" customHeight="1">
      <c r="A503" s="196">
        <v>500</v>
      </c>
      <c r="B503" s="366" t="s">
        <v>28469</v>
      </c>
      <c r="C503" s="367" t="s">
        <v>28470</v>
      </c>
      <c r="D503" s="51" t="s">
        <v>28471</v>
      </c>
      <c r="E503" s="121" t="s">
        <v>3845</v>
      </c>
      <c r="F503" s="196">
        <v>1.88</v>
      </c>
      <c r="G503" s="196">
        <v>0.76113360323886625</v>
      </c>
      <c r="H503" s="368">
        <v>5176</v>
      </c>
      <c r="I503" s="121" t="s">
        <v>28472</v>
      </c>
      <c r="J503" s="164">
        <v>5176</v>
      </c>
      <c r="K503" s="109">
        <v>42513</v>
      </c>
      <c r="L503" s="62" t="s">
        <v>28318</v>
      </c>
    </row>
    <row r="504" spans="1:12" ht="17.100000000000001" customHeight="1">
      <c r="A504" s="196">
        <v>501</v>
      </c>
      <c r="B504" s="369" t="s">
        <v>28473</v>
      </c>
      <c r="C504" s="367" t="s">
        <v>28474</v>
      </c>
      <c r="D504" s="51" t="s">
        <v>28475</v>
      </c>
      <c r="E504" s="121" t="s">
        <v>3845</v>
      </c>
      <c r="F504" s="196">
        <v>0.3</v>
      </c>
      <c r="G504" s="196">
        <v>0.12145748987854249</v>
      </c>
      <c r="H504" s="368">
        <v>826</v>
      </c>
      <c r="I504" s="121" t="s">
        <v>28476</v>
      </c>
      <c r="J504" s="164">
        <v>826</v>
      </c>
      <c r="K504" s="109">
        <v>42513</v>
      </c>
      <c r="L504" s="62" t="s">
        <v>28318</v>
      </c>
    </row>
    <row r="505" spans="1:12" ht="17.100000000000001" customHeight="1">
      <c r="A505" s="196">
        <v>502</v>
      </c>
      <c r="B505" s="369">
        <v>105</v>
      </c>
      <c r="C505" s="367" t="s">
        <v>28477</v>
      </c>
      <c r="D505" s="51" t="s">
        <v>28478</v>
      </c>
      <c r="E505" s="121" t="s">
        <v>3845</v>
      </c>
      <c r="F505" s="196">
        <v>0.54</v>
      </c>
      <c r="G505" s="196">
        <v>0.21862348178137653</v>
      </c>
      <c r="H505" s="368">
        <v>1487</v>
      </c>
      <c r="I505" s="121" t="s">
        <v>28479</v>
      </c>
      <c r="J505" s="164">
        <v>1487</v>
      </c>
      <c r="K505" s="109">
        <v>42513</v>
      </c>
      <c r="L505" s="62" t="s">
        <v>28318</v>
      </c>
    </row>
    <row r="506" spans="1:12" ht="17.100000000000001" customHeight="1">
      <c r="A506" s="196">
        <v>503</v>
      </c>
      <c r="B506" s="366" t="s">
        <v>28465</v>
      </c>
      <c r="C506" s="367" t="s">
        <v>28466</v>
      </c>
      <c r="D506" s="51" t="s">
        <v>28480</v>
      </c>
      <c r="E506" s="121" t="s">
        <v>3845</v>
      </c>
      <c r="F506" s="196">
        <v>1.67</v>
      </c>
      <c r="G506" s="196">
        <v>0.67611336032388658</v>
      </c>
      <c r="H506" s="368">
        <v>4598</v>
      </c>
      <c r="I506" s="121" t="s">
        <v>28481</v>
      </c>
      <c r="J506" s="164">
        <v>4598</v>
      </c>
      <c r="K506" s="109">
        <v>42513</v>
      </c>
      <c r="L506" s="62" t="s">
        <v>28318</v>
      </c>
    </row>
    <row r="507" spans="1:12" ht="17.100000000000001" customHeight="1">
      <c r="A507" s="196">
        <v>504</v>
      </c>
      <c r="B507" s="381" t="s">
        <v>28482</v>
      </c>
      <c r="C507" s="382" t="s">
        <v>28483</v>
      </c>
      <c r="D507" s="35" t="s">
        <v>28484</v>
      </c>
      <c r="E507" s="36" t="s">
        <v>3845</v>
      </c>
      <c r="F507" s="383">
        <v>1.04</v>
      </c>
      <c r="G507" s="383">
        <v>0.42105263157894735</v>
      </c>
      <c r="H507" s="384">
        <v>2863</v>
      </c>
      <c r="I507" s="385" t="s">
        <v>28485</v>
      </c>
      <c r="J507" s="114">
        <v>2863</v>
      </c>
      <c r="K507" s="305">
        <v>42513</v>
      </c>
      <c r="L507" s="62" t="s">
        <v>28486</v>
      </c>
    </row>
    <row r="508" spans="1:12" ht="17.100000000000001" customHeight="1">
      <c r="A508" s="196">
        <v>505</v>
      </c>
      <c r="B508" s="375" t="s">
        <v>28487</v>
      </c>
      <c r="C508" s="370" t="s">
        <v>28488</v>
      </c>
      <c r="D508" s="51" t="s">
        <v>28489</v>
      </c>
      <c r="E508" s="121" t="s">
        <v>22996</v>
      </c>
      <c r="F508" s="386">
        <v>4.96</v>
      </c>
      <c r="G508" s="386">
        <v>2.0080971659919027</v>
      </c>
      <c r="H508" s="368">
        <v>13600</v>
      </c>
      <c r="I508" s="387" t="s">
        <v>28490</v>
      </c>
      <c r="J508" s="85">
        <v>13600</v>
      </c>
      <c r="K508" s="305">
        <v>42513</v>
      </c>
      <c r="L508" s="62" t="s">
        <v>28486</v>
      </c>
    </row>
    <row r="509" spans="1:12" ht="17.100000000000001" customHeight="1">
      <c r="A509" s="196">
        <v>506</v>
      </c>
      <c r="B509" s="375">
        <v>14</v>
      </c>
      <c r="C509" s="370" t="s">
        <v>28491</v>
      </c>
      <c r="D509" s="32" t="s">
        <v>28492</v>
      </c>
      <c r="E509" s="36" t="s">
        <v>3845</v>
      </c>
      <c r="F509" s="388">
        <v>0.11</v>
      </c>
      <c r="G509" s="383">
        <v>4.4534412955465584E-2</v>
      </c>
      <c r="H509" s="368">
        <v>303</v>
      </c>
      <c r="I509" s="387" t="s">
        <v>28493</v>
      </c>
      <c r="J509" s="85">
        <v>303</v>
      </c>
      <c r="K509" s="305">
        <v>42513</v>
      </c>
      <c r="L509" s="62" t="s">
        <v>28486</v>
      </c>
    </row>
    <row r="510" spans="1:12" ht="17.100000000000001" customHeight="1">
      <c r="A510" s="196">
        <v>507</v>
      </c>
      <c r="B510" s="366">
        <v>43</v>
      </c>
      <c r="C510" s="370" t="s">
        <v>28494</v>
      </c>
      <c r="D510" s="32" t="s">
        <v>28495</v>
      </c>
      <c r="E510" s="121" t="s">
        <v>3845</v>
      </c>
      <c r="F510" s="386">
        <v>0.42</v>
      </c>
      <c r="G510" s="386">
        <v>8.4677419354838704E-2</v>
      </c>
      <c r="H510" s="368">
        <v>1156</v>
      </c>
      <c r="I510" s="387" t="s">
        <v>28496</v>
      </c>
      <c r="J510" s="85">
        <v>1156</v>
      </c>
      <c r="K510" s="305">
        <v>42513</v>
      </c>
      <c r="L510" s="62" t="s">
        <v>28486</v>
      </c>
    </row>
    <row r="511" spans="1:12" ht="17.100000000000001" customHeight="1">
      <c r="A511" s="196">
        <v>508</v>
      </c>
      <c r="B511" s="366">
        <v>73</v>
      </c>
      <c r="C511" s="370" t="s">
        <v>28497</v>
      </c>
      <c r="D511" s="32" t="s">
        <v>28498</v>
      </c>
      <c r="E511" s="36" t="s">
        <v>22996</v>
      </c>
      <c r="F511" s="386">
        <v>2.84</v>
      </c>
      <c r="G511" s="383">
        <v>1.1497975708502022</v>
      </c>
      <c r="H511" s="368">
        <v>7819</v>
      </c>
      <c r="I511" s="387" t="s">
        <v>28499</v>
      </c>
      <c r="J511" s="85">
        <v>7819</v>
      </c>
      <c r="K511" s="305">
        <v>42513</v>
      </c>
      <c r="L511" s="62" t="s">
        <v>28486</v>
      </c>
    </row>
    <row r="512" spans="1:12" ht="17.100000000000001" customHeight="1">
      <c r="A512" s="196">
        <v>509</v>
      </c>
      <c r="B512" s="366" t="s">
        <v>28500</v>
      </c>
      <c r="C512" s="370" t="s">
        <v>28501</v>
      </c>
      <c r="D512" s="32" t="s">
        <v>28502</v>
      </c>
      <c r="E512" s="121" t="s">
        <v>22996</v>
      </c>
      <c r="F512" s="386">
        <v>2.48</v>
      </c>
      <c r="G512" s="386">
        <v>1.0040485829959513</v>
      </c>
      <c r="H512" s="368">
        <v>6827</v>
      </c>
      <c r="I512" s="387" t="s">
        <v>28503</v>
      </c>
      <c r="J512" s="85">
        <v>6827</v>
      </c>
      <c r="K512" s="305">
        <v>42513</v>
      </c>
      <c r="L512" s="62" t="s">
        <v>28486</v>
      </c>
    </row>
    <row r="513" spans="1:12" ht="17.100000000000001" customHeight="1">
      <c r="A513" s="196">
        <v>510</v>
      </c>
      <c r="B513" s="366">
        <v>23</v>
      </c>
      <c r="C513" s="370" t="s">
        <v>28504</v>
      </c>
      <c r="D513" s="32" t="s">
        <v>28505</v>
      </c>
      <c r="E513" s="36" t="s">
        <v>3845</v>
      </c>
      <c r="F513" s="386">
        <v>0.26</v>
      </c>
      <c r="G513" s="383">
        <v>0.10526315789473684</v>
      </c>
      <c r="H513" s="368">
        <v>716</v>
      </c>
      <c r="I513" s="387" t="s">
        <v>28506</v>
      </c>
      <c r="J513" s="85">
        <v>716</v>
      </c>
      <c r="K513" s="305">
        <v>42513</v>
      </c>
      <c r="L513" s="62" t="s">
        <v>28486</v>
      </c>
    </row>
    <row r="514" spans="1:12" ht="17.100000000000001" customHeight="1">
      <c r="A514" s="196">
        <v>511</v>
      </c>
      <c r="B514" s="366">
        <v>5</v>
      </c>
      <c r="C514" s="370" t="s">
        <v>28507</v>
      </c>
      <c r="D514" s="32" t="s">
        <v>28508</v>
      </c>
      <c r="E514" s="121" t="s">
        <v>22996</v>
      </c>
      <c r="F514" s="386">
        <v>3.7</v>
      </c>
      <c r="G514" s="386">
        <v>1.4979757085020242</v>
      </c>
      <c r="H514" s="368">
        <v>10186</v>
      </c>
      <c r="I514" s="387" t="s">
        <v>28509</v>
      </c>
      <c r="J514" s="85">
        <v>10186</v>
      </c>
      <c r="K514" s="305">
        <v>42513</v>
      </c>
      <c r="L514" s="62" t="s">
        <v>28486</v>
      </c>
    </row>
    <row r="515" spans="1:12" ht="17.100000000000001" customHeight="1">
      <c r="A515" s="196">
        <v>512</v>
      </c>
      <c r="B515" s="375">
        <v>40</v>
      </c>
      <c r="C515" s="370" t="s">
        <v>28510</v>
      </c>
      <c r="D515" s="32" t="s">
        <v>28511</v>
      </c>
      <c r="E515" s="36" t="s">
        <v>3845</v>
      </c>
      <c r="F515" s="386">
        <v>0.35</v>
      </c>
      <c r="G515" s="383">
        <v>0.14170040485829957</v>
      </c>
      <c r="H515" s="368">
        <v>964</v>
      </c>
      <c r="I515" s="387" t="s">
        <v>28512</v>
      </c>
      <c r="J515" s="85">
        <v>964</v>
      </c>
      <c r="K515" s="305">
        <v>42513</v>
      </c>
      <c r="L515" s="62" t="s">
        <v>28486</v>
      </c>
    </row>
    <row r="516" spans="1:12" ht="17.100000000000001" customHeight="1">
      <c r="A516" s="196">
        <v>513</v>
      </c>
      <c r="B516" s="366" t="s">
        <v>28513</v>
      </c>
      <c r="C516" s="370" t="s">
        <v>28514</v>
      </c>
      <c r="D516" s="32" t="s">
        <v>23215</v>
      </c>
      <c r="E516" s="121" t="s">
        <v>3845</v>
      </c>
      <c r="F516" s="386">
        <v>0.19</v>
      </c>
      <c r="G516" s="386">
        <v>7.6923076923076913E-2</v>
      </c>
      <c r="H516" s="368">
        <v>523</v>
      </c>
      <c r="I516" s="387" t="s">
        <v>28515</v>
      </c>
      <c r="J516" s="85">
        <v>523</v>
      </c>
      <c r="K516" s="305">
        <v>42513</v>
      </c>
      <c r="L516" s="62" t="s">
        <v>28486</v>
      </c>
    </row>
    <row r="517" spans="1:12" ht="17.100000000000001" customHeight="1">
      <c r="A517" s="196">
        <v>514</v>
      </c>
      <c r="B517" s="366" t="s">
        <v>28516</v>
      </c>
      <c r="C517" s="370" t="s">
        <v>28517</v>
      </c>
      <c r="D517" s="32" t="s">
        <v>28518</v>
      </c>
      <c r="E517" s="36" t="s">
        <v>3845</v>
      </c>
      <c r="F517" s="386">
        <v>2.0299999999999998</v>
      </c>
      <c r="G517" s="383">
        <v>0.82186234817813753</v>
      </c>
      <c r="H517" s="368">
        <v>5589</v>
      </c>
      <c r="I517" s="387" t="s">
        <v>28519</v>
      </c>
      <c r="J517" s="85">
        <v>5589</v>
      </c>
      <c r="K517" s="305">
        <v>42513</v>
      </c>
      <c r="L517" s="62" t="s">
        <v>28486</v>
      </c>
    </row>
    <row r="518" spans="1:12" ht="17.100000000000001" customHeight="1">
      <c r="A518" s="196">
        <v>515</v>
      </c>
      <c r="B518" s="366">
        <v>84</v>
      </c>
      <c r="C518" s="370" t="s">
        <v>28520</v>
      </c>
      <c r="D518" s="32" t="s">
        <v>28521</v>
      </c>
      <c r="E518" s="121" t="s">
        <v>3845</v>
      </c>
      <c r="F518" s="386">
        <v>0.46</v>
      </c>
      <c r="G518" s="386">
        <v>0.18623481781376516</v>
      </c>
      <c r="H518" s="368">
        <v>1266</v>
      </c>
      <c r="I518" s="387" t="s">
        <v>28522</v>
      </c>
      <c r="J518" s="85">
        <v>1266</v>
      </c>
      <c r="K518" s="305">
        <v>42513</v>
      </c>
      <c r="L518" s="62" t="s">
        <v>28486</v>
      </c>
    </row>
    <row r="519" spans="1:12" ht="17.100000000000001" customHeight="1">
      <c r="A519" s="196">
        <v>516</v>
      </c>
      <c r="B519" s="366">
        <v>84</v>
      </c>
      <c r="C519" s="370" t="s">
        <v>28520</v>
      </c>
      <c r="D519" s="32" t="s">
        <v>28523</v>
      </c>
      <c r="E519" s="36" t="s">
        <v>3845</v>
      </c>
      <c r="F519" s="386">
        <v>0.24</v>
      </c>
      <c r="G519" s="383">
        <v>9.7165991902833995E-2</v>
      </c>
      <c r="H519" s="368">
        <v>661</v>
      </c>
      <c r="I519" s="389" t="s">
        <v>28524</v>
      </c>
      <c r="J519" s="164">
        <v>661</v>
      </c>
      <c r="K519" s="305">
        <v>42513</v>
      </c>
      <c r="L519" s="62" t="s">
        <v>28486</v>
      </c>
    </row>
    <row r="520" spans="1:12" ht="17.100000000000001" customHeight="1">
      <c r="A520" s="196">
        <v>517</v>
      </c>
      <c r="B520" s="366">
        <v>10</v>
      </c>
      <c r="C520" s="370" t="s">
        <v>28525</v>
      </c>
      <c r="D520" s="32" t="s">
        <v>28526</v>
      </c>
      <c r="E520" s="121" t="s">
        <v>3845</v>
      </c>
      <c r="F520" s="386">
        <v>1.18</v>
      </c>
      <c r="G520" s="386">
        <v>0.47773279352226716</v>
      </c>
      <c r="H520" s="368">
        <v>3249</v>
      </c>
      <c r="I520" s="389" t="s">
        <v>28527</v>
      </c>
      <c r="J520" s="164">
        <v>3249</v>
      </c>
      <c r="K520" s="305">
        <v>42513</v>
      </c>
      <c r="L520" s="62" t="s">
        <v>28486</v>
      </c>
    </row>
    <row r="521" spans="1:12" ht="17.100000000000001" customHeight="1">
      <c r="A521" s="196">
        <v>518</v>
      </c>
      <c r="B521" s="366" t="s">
        <v>28528</v>
      </c>
      <c r="C521" s="367" t="s">
        <v>28529</v>
      </c>
      <c r="D521" s="51" t="s">
        <v>28530</v>
      </c>
      <c r="E521" s="36" t="s">
        <v>3845</v>
      </c>
      <c r="F521" s="386">
        <v>0.43</v>
      </c>
      <c r="G521" s="383">
        <v>0.17408906882591091</v>
      </c>
      <c r="H521" s="368">
        <v>1184</v>
      </c>
      <c r="I521" s="389" t="s">
        <v>28531</v>
      </c>
      <c r="J521" s="164">
        <v>1184</v>
      </c>
      <c r="K521" s="305">
        <v>42513</v>
      </c>
      <c r="L521" s="62" t="s">
        <v>28486</v>
      </c>
    </row>
    <row r="522" spans="1:12" ht="17.100000000000001" customHeight="1">
      <c r="A522" s="196">
        <v>519</v>
      </c>
      <c r="B522" s="366">
        <v>6</v>
      </c>
      <c r="C522" s="367" t="s">
        <v>28532</v>
      </c>
      <c r="D522" s="51" t="s">
        <v>28533</v>
      </c>
      <c r="E522" s="121" t="s">
        <v>3845</v>
      </c>
      <c r="F522" s="386">
        <v>0.68</v>
      </c>
      <c r="G522" s="386">
        <v>0.27530364372469635</v>
      </c>
      <c r="H522" s="368">
        <v>1872</v>
      </c>
      <c r="I522" s="389" t="s">
        <v>28534</v>
      </c>
      <c r="J522" s="164">
        <v>1872</v>
      </c>
      <c r="K522" s="305">
        <v>42513</v>
      </c>
      <c r="L522" s="62" t="s">
        <v>28486</v>
      </c>
    </row>
    <row r="523" spans="1:12" ht="17.100000000000001" customHeight="1">
      <c r="A523" s="196">
        <v>520</v>
      </c>
      <c r="B523" s="366">
        <v>19</v>
      </c>
      <c r="C523" s="367" t="s">
        <v>28535</v>
      </c>
      <c r="D523" s="51" t="s">
        <v>28536</v>
      </c>
      <c r="E523" s="36" t="s">
        <v>3845</v>
      </c>
      <c r="F523" s="386">
        <v>1.42</v>
      </c>
      <c r="G523" s="383">
        <v>0.57489878542510109</v>
      </c>
      <c r="H523" s="368">
        <v>3909</v>
      </c>
      <c r="I523" s="389" t="s">
        <v>28537</v>
      </c>
      <c r="J523" s="164">
        <v>3909</v>
      </c>
      <c r="K523" s="305">
        <v>42513</v>
      </c>
      <c r="L523" s="62" t="s">
        <v>28486</v>
      </c>
    </row>
    <row r="524" spans="1:12" ht="17.100000000000001" customHeight="1">
      <c r="A524" s="196">
        <v>521</v>
      </c>
      <c r="B524" s="366" t="s">
        <v>28538</v>
      </c>
      <c r="C524" s="367" t="s">
        <v>28539</v>
      </c>
      <c r="D524" s="51" t="s">
        <v>28540</v>
      </c>
      <c r="E524" s="121" t="s">
        <v>3845</v>
      </c>
      <c r="F524" s="386">
        <v>0.03</v>
      </c>
      <c r="G524" s="386">
        <v>1.2145748987854249E-2</v>
      </c>
      <c r="H524" s="368">
        <v>83</v>
      </c>
      <c r="I524" s="389" t="s">
        <v>28541</v>
      </c>
      <c r="J524" s="164">
        <v>83</v>
      </c>
      <c r="K524" s="305">
        <v>42513</v>
      </c>
      <c r="L524" s="62" t="s">
        <v>28486</v>
      </c>
    </row>
    <row r="525" spans="1:12" ht="17.100000000000001" customHeight="1">
      <c r="A525" s="196">
        <v>522</v>
      </c>
      <c r="B525" s="366" t="s">
        <v>28542</v>
      </c>
      <c r="C525" s="367" t="s">
        <v>28543</v>
      </c>
      <c r="D525" s="51" t="s">
        <v>28543</v>
      </c>
      <c r="E525" s="36" t="s">
        <v>3845</v>
      </c>
      <c r="F525" s="386">
        <v>0.13</v>
      </c>
      <c r="G525" s="383">
        <v>5.2631578947368418E-2</v>
      </c>
      <c r="H525" s="368">
        <v>358</v>
      </c>
      <c r="I525" s="389" t="s">
        <v>28544</v>
      </c>
      <c r="J525" s="164">
        <v>358</v>
      </c>
      <c r="K525" s="305">
        <v>42513</v>
      </c>
      <c r="L525" s="62" t="s">
        <v>28486</v>
      </c>
    </row>
    <row r="526" spans="1:12" ht="17.100000000000001" customHeight="1">
      <c r="A526" s="196">
        <v>523</v>
      </c>
      <c r="B526" s="366">
        <v>18</v>
      </c>
      <c r="C526" s="367" t="s">
        <v>28545</v>
      </c>
      <c r="D526" s="51" t="s">
        <v>28546</v>
      </c>
      <c r="E526" s="121" t="s">
        <v>3845</v>
      </c>
      <c r="F526" s="386">
        <v>0.11</v>
      </c>
      <c r="G526" s="386">
        <v>4.4534412955465584E-2</v>
      </c>
      <c r="H526" s="368">
        <v>303</v>
      </c>
      <c r="I526" s="389" t="s">
        <v>28547</v>
      </c>
      <c r="J526" s="164">
        <v>303</v>
      </c>
      <c r="K526" s="305">
        <v>42513</v>
      </c>
      <c r="L526" s="62" t="s">
        <v>28486</v>
      </c>
    </row>
    <row r="527" spans="1:12" ht="17.100000000000001" customHeight="1">
      <c r="A527" s="196">
        <v>524</v>
      </c>
      <c r="B527" s="366">
        <v>26</v>
      </c>
      <c r="C527" s="367" t="s">
        <v>28548</v>
      </c>
      <c r="D527" s="51" t="s">
        <v>28549</v>
      </c>
      <c r="E527" s="36" t="s">
        <v>3845</v>
      </c>
      <c r="F527" s="386">
        <v>1.1599999999999999</v>
      </c>
      <c r="G527" s="383">
        <v>0.46963562753036431</v>
      </c>
      <c r="H527" s="368">
        <v>3193</v>
      </c>
      <c r="I527" s="389" t="s">
        <v>28550</v>
      </c>
      <c r="J527" s="164">
        <v>3193</v>
      </c>
      <c r="K527" s="305">
        <v>42513</v>
      </c>
      <c r="L527" s="62" t="s">
        <v>28486</v>
      </c>
    </row>
    <row r="528" spans="1:12" ht="17.100000000000001" customHeight="1">
      <c r="A528" s="196">
        <v>525</v>
      </c>
      <c r="B528" s="366">
        <v>27</v>
      </c>
      <c r="C528" s="367" t="s">
        <v>28551</v>
      </c>
      <c r="D528" s="51" t="s">
        <v>28552</v>
      </c>
      <c r="E528" s="121" t="s">
        <v>3845</v>
      </c>
      <c r="F528" s="386">
        <v>0.63</v>
      </c>
      <c r="G528" s="386">
        <v>0.25506072874493924</v>
      </c>
      <c r="H528" s="368">
        <v>1734</v>
      </c>
      <c r="I528" s="389" t="s">
        <v>28553</v>
      </c>
      <c r="J528" s="164">
        <v>1734</v>
      </c>
      <c r="K528" s="305">
        <v>42513</v>
      </c>
      <c r="L528" s="62" t="s">
        <v>28486</v>
      </c>
    </row>
    <row r="529" spans="1:12" ht="17.100000000000001" customHeight="1">
      <c r="A529" s="196">
        <v>526</v>
      </c>
      <c r="B529" s="366">
        <v>75</v>
      </c>
      <c r="C529" s="367" t="s">
        <v>28554</v>
      </c>
      <c r="D529" s="51" t="s">
        <v>28555</v>
      </c>
      <c r="E529" s="36" t="s">
        <v>3845</v>
      </c>
      <c r="F529" s="386">
        <v>0.26</v>
      </c>
      <c r="G529" s="383">
        <v>0.10526315789473684</v>
      </c>
      <c r="H529" s="368">
        <v>716</v>
      </c>
      <c r="I529" s="121" t="s">
        <v>28556</v>
      </c>
      <c r="J529" s="164">
        <v>716</v>
      </c>
      <c r="K529" s="305">
        <v>42513</v>
      </c>
      <c r="L529" s="62" t="s">
        <v>28486</v>
      </c>
    </row>
    <row r="530" spans="1:12" ht="17.100000000000001" customHeight="1">
      <c r="A530" s="196">
        <v>527</v>
      </c>
      <c r="B530" s="366">
        <v>45</v>
      </c>
      <c r="C530" s="367" t="s">
        <v>28557</v>
      </c>
      <c r="D530" s="51" t="s">
        <v>28558</v>
      </c>
      <c r="E530" s="121" t="s">
        <v>3845</v>
      </c>
      <c r="F530" s="386">
        <v>0.81</v>
      </c>
      <c r="G530" s="386">
        <v>0.32793522267206476</v>
      </c>
      <c r="H530" s="368">
        <v>2230</v>
      </c>
      <c r="I530" s="389" t="s">
        <v>28559</v>
      </c>
      <c r="J530" s="164">
        <v>2230</v>
      </c>
      <c r="K530" s="305">
        <v>42513</v>
      </c>
      <c r="L530" s="62" t="s">
        <v>28486</v>
      </c>
    </row>
    <row r="531" spans="1:12" ht="17.100000000000001" customHeight="1">
      <c r="A531" s="196">
        <v>528</v>
      </c>
      <c r="B531" s="366">
        <v>82</v>
      </c>
      <c r="C531" s="367" t="s">
        <v>28560</v>
      </c>
      <c r="D531" s="51" t="s">
        <v>28561</v>
      </c>
      <c r="E531" s="36" t="s">
        <v>3845</v>
      </c>
      <c r="F531" s="386">
        <v>1.44</v>
      </c>
      <c r="G531" s="383">
        <v>0.582995951417004</v>
      </c>
      <c r="H531" s="368">
        <v>3964</v>
      </c>
      <c r="I531" s="389" t="s">
        <v>28562</v>
      </c>
      <c r="J531" s="164">
        <v>3964</v>
      </c>
      <c r="K531" s="305">
        <v>42513</v>
      </c>
      <c r="L531" s="62" t="s">
        <v>28486</v>
      </c>
    </row>
    <row r="532" spans="1:12" ht="17.100000000000001" customHeight="1">
      <c r="A532" s="196">
        <v>529</v>
      </c>
      <c r="B532" s="366">
        <v>68</v>
      </c>
      <c r="C532" s="367" t="s">
        <v>28563</v>
      </c>
      <c r="D532" s="51" t="s">
        <v>28564</v>
      </c>
      <c r="E532" s="121" t="s">
        <v>3845</v>
      </c>
      <c r="F532" s="386">
        <v>0.5</v>
      </c>
      <c r="G532" s="386">
        <v>0.20242914979757085</v>
      </c>
      <c r="H532" s="368">
        <v>1377</v>
      </c>
      <c r="I532" s="389" t="s">
        <v>28565</v>
      </c>
      <c r="J532" s="164">
        <v>1377</v>
      </c>
      <c r="K532" s="305">
        <v>42513</v>
      </c>
      <c r="L532" s="62" t="s">
        <v>28486</v>
      </c>
    </row>
    <row r="533" spans="1:12" ht="17.100000000000001" customHeight="1">
      <c r="A533" s="196">
        <v>530</v>
      </c>
      <c r="B533" s="366" t="s">
        <v>28566</v>
      </c>
      <c r="C533" s="367" t="s">
        <v>28567</v>
      </c>
      <c r="D533" s="51" t="s">
        <v>28568</v>
      </c>
      <c r="E533" s="36" t="s">
        <v>3845</v>
      </c>
      <c r="F533" s="386">
        <v>0.34</v>
      </c>
      <c r="G533" s="383">
        <v>0.13765182186234817</v>
      </c>
      <c r="H533" s="368">
        <v>936</v>
      </c>
      <c r="I533" s="389" t="s">
        <v>28569</v>
      </c>
      <c r="J533" s="164">
        <v>936</v>
      </c>
      <c r="K533" s="305">
        <v>42513</v>
      </c>
      <c r="L533" s="62" t="s">
        <v>28486</v>
      </c>
    </row>
    <row r="534" spans="1:12" ht="17.100000000000001" customHeight="1">
      <c r="A534" s="196">
        <v>531</v>
      </c>
      <c r="B534" s="366">
        <v>58</v>
      </c>
      <c r="C534" s="367" t="s">
        <v>28570</v>
      </c>
      <c r="D534" s="51" t="s">
        <v>28571</v>
      </c>
      <c r="E534" s="121" t="s">
        <v>3845</v>
      </c>
      <c r="F534" s="386">
        <v>0.23</v>
      </c>
      <c r="G534" s="386">
        <v>9.3117408906882582E-2</v>
      </c>
      <c r="H534" s="368">
        <v>633</v>
      </c>
      <c r="I534" s="389" t="s">
        <v>28572</v>
      </c>
      <c r="J534" s="164">
        <v>633</v>
      </c>
      <c r="K534" s="305">
        <v>42513</v>
      </c>
      <c r="L534" s="62" t="s">
        <v>28486</v>
      </c>
    </row>
    <row r="535" spans="1:12" ht="17.100000000000001" customHeight="1">
      <c r="A535" s="196">
        <v>532</v>
      </c>
      <c r="B535" s="366">
        <v>11</v>
      </c>
      <c r="C535" s="367" t="s">
        <v>28573</v>
      </c>
      <c r="D535" s="51" t="s">
        <v>28574</v>
      </c>
      <c r="E535" s="36" t="s">
        <v>3845</v>
      </c>
      <c r="F535" s="386">
        <v>0.38</v>
      </c>
      <c r="G535" s="383">
        <v>0.15384615384615383</v>
      </c>
      <c r="H535" s="368">
        <v>1046</v>
      </c>
      <c r="I535" s="389" t="s">
        <v>28575</v>
      </c>
      <c r="J535" s="164">
        <v>1046</v>
      </c>
      <c r="K535" s="305">
        <v>42513</v>
      </c>
      <c r="L535" s="62" t="s">
        <v>28486</v>
      </c>
    </row>
    <row r="536" spans="1:12" ht="17.100000000000001" customHeight="1">
      <c r="A536" s="196">
        <v>533</v>
      </c>
      <c r="B536" s="366">
        <v>17</v>
      </c>
      <c r="C536" s="367" t="s">
        <v>28576</v>
      </c>
      <c r="D536" s="51" t="s">
        <v>28577</v>
      </c>
      <c r="E536" s="121" t="s">
        <v>3845</v>
      </c>
      <c r="F536" s="386">
        <v>0.1</v>
      </c>
      <c r="G536" s="386">
        <v>4.048582995951417E-2</v>
      </c>
      <c r="H536" s="368">
        <v>275</v>
      </c>
      <c r="I536" s="389" t="s">
        <v>28578</v>
      </c>
      <c r="J536" s="164">
        <v>275</v>
      </c>
      <c r="K536" s="305">
        <v>42513</v>
      </c>
      <c r="L536" s="62" t="s">
        <v>28486</v>
      </c>
    </row>
    <row r="537" spans="1:12" ht="17.100000000000001" customHeight="1">
      <c r="A537" s="196">
        <v>534</v>
      </c>
      <c r="B537" s="366">
        <v>17</v>
      </c>
      <c r="C537" s="367" t="s">
        <v>28576</v>
      </c>
      <c r="D537" s="51" t="s">
        <v>28579</v>
      </c>
      <c r="E537" s="36" t="s">
        <v>3845</v>
      </c>
      <c r="F537" s="386">
        <v>0.09</v>
      </c>
      <c r="G537" s="383">
        <v>3.643724696356275E-2</v>
      </c>
      <c r="H537" s="368">
        <v>248</v>
      </c>
      <c r="I537" s="389" t="s">
        <v>28580</v>
      </c>
      <c r="J537" s="164">
        <v>248</v>
      </c>
      <c r="K537" s="305">
        <v>42513</v>
      </c>
      <c r="L537" s="62" t="s">
        <v>28486</v>
      </c>
    </row>
    <row r="538" spans="1:12" ht="17.100000000000001" customHeight="1">
      <c r="A538" s="196">
        <v>535</v>
      </c>
      <c r="B538" s="366" t="s">
        <v>28581</v>
      </c>
      <c r="C538" s="367" t="s">
        <v>28582</v>
      </c>
      <c r="D538" s="51" t="s">
        <v>28583</v>
      </c>
      <c r="E538" s="121" t="s">
        <v>22996</v>
      </c>
      <c r="F538" s="386">
        <v>5.75</v>
      </c>
      <c r="G538" s="386">
        <v>2.3279352226720644</v>
      </c>
      <c r="H538" s="368">
        <v>13600</v>
      </c>
      <c r="I538" s="389" t="s">
        <v>28584</v>
      </c>
      <c r="J538" s="164">
        <v>13600</v>
      </c>
      <c r="K538" s="305">
        <v>42513</v>
      </c>
      <c r="L538" s="62" t="s">
        <v>28486</v>
      </c>
    </row>
    <row r="539" spans="1:12" ht="17.100000000000001" customHeight="1">
      <c r="A539" s="196">
        <v>536</v>
      </c>
      <c r="B539" s="366">
        <v>62</v>
      </c>
      <c r="C539" s="367" t="s">
        <v>28585</v>
      </c>
      <c r="D539" s="51" t="s">
        <v>28586</v>
      </c>
      <c r="E539" s="36" t="s">
        <v>22996</v>
      </c>
      <c r="F539" s="386">
        <v>2.71</v>
      </c>
      <c r="G539" s="383">
        <v>1.0971659919028338</v>
      </c>
      <c r="H539" s="368">
        <v>7461</v>
      </c>
      <c r="I539" s="389" t="s">
        <v>28587</v>
      </c>
      <c r="J539" s="164">
        <v>7461</v>
      </c>
      <c r="K539" s="305">
        <v>42513</v>
      </c>
      <c r="L539" s="62" t="s">
        <v>28486</v>
      </c>
    </row>
    <row r="540" spans="1:12" ht="17.100000000000001" customHeight="1">
      <c r="A540" s="196">
        <v>537</v>
      </c>
      <c r="B540" s="366" t="s">
        <v>28588</v>
      </c>
      <c r="C540" s="367" t="s">
        <v>28589</v>
      </c>
      <c r="D540" s="51" t="s">
        <v>28589</v>
      </c>
      <c r="E540" s="121" t="s">
        <v>3845</v>
      </c>
      <c r="F540" s="386">
        <v>0.41</v>
      </c>
      <c r="G540" s="386">
        <v>0.16599190283400808</v>
      </c>
      <c r="H540" s="368">
        <v>1129</v>
      </c>
      <c r="I540" s="389" t="s">
        <v>28590</v>
      </c>
      <c r="J540" s="164">
        <v>1129</v>
      </c>
      <c r="K540" s="305">
        <v>42513</v>
      </c>
      <c r="L540" s="62" t="s">
        <v>28486</v>
      </c>
    </row>
    <row r="541" spans="1:12" ht="17.100000000000001" customHeight="1">
      <c r="A541" s="196">
        <v>538</v>
      </c>
      <c r="B541" s="366">
        <v>7</v>
      </c>
      <c r="C541" s="367" t="s">
        <v>28591</v>
      </c>
      <c r="D541" s="51" t="s">
        <v>3377</v>
      </c>
      <c r="E541" s="36" t="s">
        <v>3845</v>
      </c>
      <c r="F541" s="386">
        <v>0.11</v>
      </c>
      <c r="G541" s="383">
        <v>4.4534412955465584E-2</v>
      </c>
      <c r="H541" s="368">
        <v>303</v>
      </c>
      <c r="I541" s="389" t="s">
        <v>28592</v>
      </c>
      <c r="J541" s="164">
        <v>303</v>
      </c>
      <c r="K541" s="305">
        <v>42513</v>
      </c>
      <c r="L541" s="62" t="s">
        <v>28486</v>
      </c>
    </row>
    <row r="542" spans="1:12" ht="17.100000000000001" customHeight="1">
      <c r="A542" s="196">
        <v>539</v>
      </c>
      <c r="B542" s="366" t="s">
        <v>28593</v>
      </c>
      <c r="C542" s="367" t="s">
        <v>28594</v>
      </c>
      <c r="D542" s="51" t="s">
        <v>28594</v>
      </c>
      <c r="E542" s="121" t="s">
        <v>22996</v>
      </c>
      <c r="F542" s="386">
        <v>3.99</v>
      </c>
      <c r="G542" s="386">
        <v>1.6153846153846154</v>
      </c>
      <c r="H542" s="368">
        <v>10984</v>
      </c>
      <c r="I542" s="389" t="s">
        <v>28595</v>
      </c>
      <c r="J542" s="164">
        <v>10984</v>
      </c>
      <c r="K542" s="305">
        <v>42513</v>
      </c>
      <c r="L542" s="62" t="s">
        <v>28486</v>
      </c>
    </row>
    <row r="543" spans="1:12" ht="17.100000000000001" customHeight="1">
      <c r="A543" s="196">
        <v>540</v>
      </c>
      <c r="B543" s="366">
        <v>71</v>
      </c>
      <c r="C543" s="367" t="s">
        <v>28596</v>
      </c>
      <c r="D543" s="51" t="s">
        <v>28597</v>
      </c>
      <c r="E543" s="36" t="s">
        <v>3845</v>
      </c>
      <c r="F543" s="386">
        <v>0.15</v>
      </c>
      <c r="G543" s="383">
        <v>6.0728744939271245E-2</v>
      </c>
      <c r="H543" s="368">
        <v>413</v>
      </c>
      <c r="I543" s="389" t="s">
        <v>28598</v>
      </c>
      <c r="J543" s="164">
        <v>413</v>
      </c>
      <c r="K543" s="305">
        <v>42513</v>
      </c>
      <c r="L543" s="62" t="s">
        <v>28486</v>
      </c>
    </row>
    <row r="544" spans="1:12" ht="17.100000000000001" customHeight="1">
      <c r="A544" s="196">
        <v>541</v>
      </c>
      <c r="B544" s="366" t="s">
        <v>28599</v>
      </c>
      <c r="C544" s="367" t="s">
        <v>28600</v>
      </c>
      <c r="D544" s="51" t="s">
        <v>28600</v>
      </c>
      <c r="E544" s="121" t="s">
        <v>3845</v>
      </c>
      <c r="F544" s="386">
        <v>0.5</v>
      </c>
      <c r="G544" s="386">
        <v>0.20242914979757085</v>
      </c>
      <c r="H544" s="368">
        <v>1377</v>
      </c>
      <c r="I544" s="389" t="s">
        <v>28601</v>
      </c>
      <c r="J544" s="164">
        <v>1377</v>
      </c>
      <c r="K544" s="305">
        <v>42513</v>
      </c>
      <c r="L544" s="62" t="s">
        <v>28486</v>
      </c>
    </row>
    <row r="545" spans="1:12" ht="17.100000000000001" customHeight="1">
      <c r="A545" s="196">
        <v>542</v>
      </c>
      <c r="B545" s="366">
        <v>61</v>
      </c>
      <c r="C545" s="367" t="s">
        <v>28602</v>
      </c>
      <c r="D545" s="51" t="s">
        <v>28603</v>
      </c>
      <c r="E545" s="36" t="s">
        <v>3845</v>
      </c>
      <c r="F545" s="386">
        <v>2.0699999999999998</v>
      </c>
      <c r="G545" s="383">
        <v>0.83805668016194323</v>
      </c>
      <c r="H545" s="368">
        <v>5699</v>
      </c>
      <c r="I545" s="389" t="s">
        <v>27042</v>
      </c>
      <c r="J545" s="164">
        <v>5699</v>
      </c>
      <c r="K545" s="305">
        <v>42513</v>
      </c>
      <c r="L545" s="62" t="s">
        <v>28486</v>
      </c>
    </row>
    <row r="546" spans="1:12" ht="17.100000000000001" customHeight="1">
      <c r="A546" s="196">
        <v>543</v>
      </c>
      <c r="B546" s="370" t="s">
        <v>28604</v>
      </c>
      <c r="C546" s="390">
        <v>2.34</v>
      </c>
      <c r="D546" s="386">
        <v>0.94736842105263142</v>
      </c>
      <c r="E546" s="386" t="s">
        <v>3845</v>
      </c>
      <c r="F546" s="386">
        <v>2.34</v>
      </c>
      <c r="G546" s="31">
        <v>42513</v>
      </c>
      <c r="H546" s="3" t="s">
        <v>28605</v>
      </c>
      <c r="I546" s="3"/>
      <c r="J546" s="30">
        <v>6442</v>
      </c>
      <c r="K546" s="305">
        <v>42513</v>
      </c>
      <c r="L546" s="62" t="s">
        <v>28606</v>
      </c>
    </row>
    <row r="547" spans="1:12" ht="17.100000000000001" customHeight="1">
      <c r="A547" s="196">
        <v>544</v>
      </c>
      <c r="B547" s="391" t="s">
        <v>28607</v>
      </c>
      <c r="C547" s="392">
        <v>2.4300000000000002</v>
      </c>
      <c r="D547" s="386">
        <v>0.98380566801619429</v>
      </c>
      <c r="E547" s="386" t="s">
        <v>3845</v>
      </c>
      <c r="F547" s="393">
        <v>2.4300000000000002</v>
      </c>
      <c r="G547" s="31">
        <v>42513</v>
      </c>
      <c r="H547" s="3" t="s">
        <v>28605</v>
      </c>
      <c r="I547" s="3"/>
      <c r="J547" s="30">
        <v>6690</v>
      </c>
      <c r="K547" s="305">
        <v>42513</v>
      </c>
      <c r="L547" s="62" t="s">
        <v>28606</v>
      </c>
    </row>
    <row r="548" spans="1:12" ht="17.100000000000001" customHeight="1">
      <c r="A548" s="196">
        <v>545</v>
      </c>
      <c r="B548" s="382" t="s">
        <v>28608</v>
      </c>
      <c r="C548" s="394">
        <v>1.06</v>
      </c>
      <c r="D548" s="386">
        <v>0.4291497975708502</v>
      </c>
      <c r="E548" s="386" t="s">
        <v>3845</v>
      </c>
      <c r="F548" s="383">
        <v>1.06</v>
      </c>
      <c r="G548" s="31">
        <v>42513</v>
      </c>
      <c r="H548" s="3" t="s">
        <v>28605</v>
      </c>
      <c r="I548" s="3"/>
      <c r="J548" s="30">
        <v>2918</v>
      </c>
      <c r="K548" s="305">
        <v>42513</v>
      </c>
      <c r="L548" s="62" t="s">
        <v>28606</v>
      </c>
    </row>
    <row r="549" spans="1:12" ht="17.100000000000001" customHeight="1">
      <c r="A549" s="196">
        <v>546</v>
      </c>
      <c r="B549" s="382" t="s">
        <v>28609</v>
      </c>
      <c r="C549" s="392">
        <v>4.3499999999999996</v>
      </c>
      <c r="D549" s="386">
        <v>1.761133603238866</v>
      </c>
      <c r="E549" s="386" t="s">
        <v>22996</v>
      </c>
      <c r="F549" s="393">
        <v>4.3499999999999996</v>
      </c>
      <c r="G549" s="31">
        <v>42513</v>
      </c>
      <c r="H549" s="3" t="s">
        <v>28605</v>
      </c>
      <c r="I549" s="3"/>
      <c r="J549" s="30">
        <v>11976</v>
      </c>
      <c r="K549" s="305">
        <v>42513</v>
      </c>
      <c r="L549" s="62" t="s">
        <v>28606</v>
      </c>
    </row>
    <row r="550" spans="1:12" ht="17.100000000000001" customHeight="1">
      <c r="A550" s="196">
        <v>547</v>
      </c>
      <c r="B550" s="382" t="s">
        <v>3687</v>
      </c>
      <c r="C550" s="394">
        <v>3.68</v>
      </c>
      <c r="D550" s="386">
        <v>1.4898785425101213</v>
      </c>
      <c r="E550" s="386" t="s">
        <v>22996</v>
      </c>
      <c r="F550" s="383">
        <v>3.68</v>
      </c>
      <c r="G550" s="31">
        <v>42513</v>
      </c>
      <c r="H550" s="3" t="s">
        <v>28605</v>
      </c>
      <c r="I550" s="3"/>
      <c r="J550" s="30">
        <v>10131</v>
      </c>
      <c r="K550" s="305">
        <v>42513</v>
      </c>
      <c r="L550" s="62" t="s">
        <v>28606</v>
      </c>
    </row>
    <row r="551" spans="1:12" ht="17.100000000000001" customHeight="1">
      <c r="A551" s="196">
        <v>548</v>
      </c>
      <c r="B551" s="382" t="s">
        <v>28610</v>
      </c>
      <c r="C551" s="394">
        <v>1.55</v>
      </c>
      <c r="D551" s="386">
        <v>0.62753036437246956</v>
      </c>
      <c r="E551" s="386" t="s">
        <v>3845</v>
      </c>
      <c r="F551" s="383">
        <v>1.55</v>
      </c>
      <c r="G551" s="31">
        <v>42513</v>
      </c>
      <c r="H551" s="3" t="s">
        <v>28605</v>
      </c>
      <c r="I551" s="3"/>
      <c r="J551" s="30">
        <v>4267</v>
      </c>
      <c r="K551" s="305">
        <v>42513</v>
      </c>
      <c r="L551" s="62" t="s">
        <v>28606</v>
      </c>
    </row>
    <row r="552" spans="1:12" ht="17.100000000000001" customHeight="1">
      <c r="A552" s="196">
        <v>549</v>
      </c>
      <c r="B552" s="391" t="s">
        <v>28611</v>
      </c>
      <c r="C552" s="394">
        <v>1.97</v>
      </c>
      <c r="D552" s="386">
        <v>0.79757085020242913</v>
      </c>
      <c r="E552" s="386" t="s">
        <v>3845</v>
      </c>
      <c r="F552" s="383">
        <v>1.97</v>
      </c>
      <c r="G552" s="31">
        <v>42513</v>
      </c>
      <c r="H552" s="3" t="s">
        <v>28605</v>
      </c>
      <c r="I552" s="3"/>
      <c r="J552" s="30">
        <v>5423</v>
      </c>
      <c r="K552" s="305">
        <v>42513</v>
      </c>
      <c r="L552" s="62" t="s">
        <v>28606</v>
      </c>
    </row>
    <row r="553" spans="1:12" ht="17.100000000000001" customHeight="1">
      <c r="A553" s="196">
        <v>550</v>
      </c>
      <c r="B553" s="370" t="s">
        <v>26452</v>
      </c>
      <c r="C553" s="390">
        <v>0.61</v>
      </c>
      <c r="D553" s="386">
        <v>0.24696356275303641</v>
      </c>
      <c r="E553" s="386" t="s">
        <v>3845</v>
      </c>
      <c r="F553" s="386">
        <v>0.61</v>
      </c>
      <c r="G553" s="31">
        <v>42513</v>
      </c>
      <c r="H553" s="3" t="s">
        <v>28605</v>
      </c>
      <c r="I553" s="3"/>
      <c r="J553" s="30">
        <v>1679</v>
      </c>
      <c r="K553" s="305">
        <v>42513</v>
      </c>
      <c r="L553" s="62" t="s">
        <v>28606</v>
      </c>
    </row>
    <row r="554" spans="1:12" ht="17.100000000000001" customHeight="1">
      <c r="A554" s="196">
        <v>551</v>
      </c>
      <c r="B554" s="367" t="s">
        <v>28612</v>
      </c>
      <c r="C554" s="390">
        <v>1.2</v>
      </c>
      <c r="D554" s="386">
        <v>0.48582995951416996</v>
      </c>
      <c r="E554" s="386" t="s">
        <v>3845</v>
      </c>
      <c r="F554" s="386">
        <v>1.2</v>
      </c>
      <c r="G554" s="31">
        <v>42513</v>
      </c>
      <c r="H554" s="3" t="s">
        <v>28605</v>
      </c>
      <c r="I554" s="3"/>
      <c r="J554" s="30">
        <v>3304</v>
      </c>
      <c r="K554" s="305">
        <v>42513</v>
      </c>
      <c r="L554" s="62" t="s">
        <v>28606</v>
      </c>
    </row>
    <row r="555" spans="1:12" ht="17.100000000000001" customHeight="1">
      <c r="A555" s="196">
        <v>552</v>
      </c>
      <c r="B555" s="370" t="s">
        <v>28613</v>
      </c>
      <c r="C555" s="390">
        <v>0.59</v>
      </c>
      <c r="D555" s="386">
        <v>0.23886639676113358</v>
      </c>
      <c r="E555" s="386" t="s">
        <v>3845</v>
      </c>
      <c r="F555" s="386">
        <v>0.59</v>
      </c>
      <c r="G555" s="31">
        <v>42513</v>
      </c>
      <c r="H555" s="3" t="s">
        <v>28605</v>
      </c>
      <c r="I555" s="3"/>
      <c r="J555" s="30">
        <v>1624</v>
      </c>
      <c r="K555" s="305">
        <v>42513</v>
      </c>
      <c r="L555" s="62" t="s">
        <v>28606</v>
      </c>
    </row>
    <row r="556" spans="1:12" ht="17.100000000000001" customHeight="1">
      <c r="A556" s="196">
        <v>553</v>
      </c>
      <c r="B556" s="370" t="s">
        <v>5354</v>
      </c>
      <c r="C556" s="390">
        <v>1.74</v>
      </c>
      <c r="D556" s="386">
        <v>0.70445344129554655</v>
      </c>
      <c r="E556" s="386" t="s">
        <v>3845</v>
      </c>
      <c r="F556" s="386">
        <v>1.74</v>
      </c>
      <c r="G556" s="31">
        <v>42513</v>
      </c>
      <c r="H556" s="3" t="s">
        <v>28605</v>
      </c>
      <c r="I556" s="3"/>
      <c r="J556" s="30">
        <v>4790</v>
      </c>
      <c r="K556" s="305">
        <v>42513</v>
      </c>
      <c r="L556" s="62" t="s">
        <v>28606</v>
      </c>
    </row>
    <row r="557" spans="1:12" ht="17.100000000000001" customHeight="1">
      <c r="A557" s="196">
        <v>554</v>
      </c>
      <c r="B557" s="370" t="s">
        <v>28614</v>
      </c>
      <c r="C557" s="390">
        <v>0.92</v>
      </c>
      <c r="D557" s="386">
        <v>0.37246963562753033</v>
      </c>
      <c r="E557" s="386" t="s">
        <v>3845</v>
      </c>
      <c r="F557" s="386">
        <v>0.92</v>
      </c>
      <c r="G557" s="31">
        <v>42513</v>
      </c>
      <c r="H557" s="3" t="s">
        <v>28605</v>
      </c>
      <c r="I557" s="3"/>
      <c r="J557" s="30">
        <v>2533</v>
      </c>
      <c r="K557" s="305">
        <v>42513</v>
      </c>
      <c r="L557" s="62" t="s">
        <v>28606</v>
      </c>
    </row>
    <row r="558" spans="1:12" ht="17.100000000000001" customHeight="1">
      <c r="A558" s="196">
        <v>555</v>
      </c>
      <c r="B558" s="370" t="s">
        <v>28615</v>
      </c>
      <c r="C558" s="390">
        <v>0.7</v>
      </c>
      <c r="D558" s="386">
        <v>0.28340080971659914</v>
      </c>
      <c r="E558" s="386" t="s">
        <v>3845</v>
      </c>
      <c r="F558" s="386">
        <v>0.7</v>
      </c>
      <c r="G558" s="31">
        <v>42513</v>
      </c>
      <c r="H558" s="3" t="s">
        <v>28605</v>
      </c>
      <c r="I558" s="3"/>
      <c r="J558" s="30">
        <v>1927</v>
      </c>
      <c r="K558" s="305">
        <v>42513</v>
      </c>
      <c r="L558" s="62" t="s">
        <v>28606</v>
      </c>
    </row>
    <row r="559" spans="1:12" ht="17.100000000000001" customHeight="1">
      <c r="A559" s="196">
        <v>556</v>
      </c>
      <c r="B559" s="370" t="s">
        <v>22938</v>
      </c>
      <c r="C559" s="390">
        <v>0.35</v>
      </c>
      <c r="D559" s="386">
        <v>0.14170040485829957</v>
      </c>
      <c r="E559" s="386" t="s">
        <v>3845</v>
      </c>
      <c r="F559" s="386">
        <v>0.35</v>
      </c>
      <c r="G559" s="31">
        <v>42513</v>
      </c>
      <c r="H559" s="3" t="s">
        <v>28605</v>
      </c>
      <c r="I559" s="3"/>
      <c r="J559" s="30">
        <v>964</v>
      </c>
      <c r="K559" s="305">
        <v>42513</v>
      </c>
      <c r="L559" s="62" t="s">
        <v>28606</v>
      </c>
    </row>
    <row r="560" spans="1:12" ht="17.100000000000001" customHeight="1">
      <c r="A560" s="196">
        <v>557</v>
      </c>
      <c r="B560" s="370" t="s">
        <v>11931</v>
      </c>
      <c r="C560" s="390">
        <v>1.63</v>
      </c>
      <c r="D560" s="386">
        <v>0.65991902834008087</v>
      </c>
      <c r="E560" s="386" t="s">
        <v>3845</v>
      </c>
      <c r="F560" s="386">
        <v>1.63</v>
      </c>
      <c r="G560" s="31">
        <v>42513</v>
      </c>
      <c r="H560" s="3" t="s">
        <v>28605</v>
      </c>
      <c r="I560" s="3"/>
      <c r="J560" s="30">
        <v>4487</v>
      </c>
      <c r="K560" s="305">
        <v>42513</v>
      </c>
      <c r="L560" s="62" t="s">
        <v>28606</v>
      </c>
    </row>
    <row r="561" spans="1:12" ht="17.100000000000001" customHeight="1">
      <c r="A561" s="196">
        <v>558</v>
      </c>
      <c r="B561" s="370" t="s">
        <v>28616</v>
      </c>
      <c r="C561" s="390">
        <v>0.71</v>
      </c>
      <c r="D561" s="386">
        <v>0.28744939271255054</v>
      </c>
      <c r="E561" s="386" t="s">
        <v>3845</v>
      </c>
      <c r="F561" s="386">
        <v>0.71</v>
      </c>
      <c r="G561" s="31">
        <v>42513</v>
      </c>
      <c r="H561" s="3" t="s">
        <v>28605</v>
      </c>
      <c r="I561" s="3"/>
      <c r="J561" s="30">
        <v>1955</v>
      </c>
      <c r="K561" s="305">
        <v>42513</v>
      </c>
      <c r="L561" s="62" t="s">
        <v>28606</v>
      </c>
    </row>
    <row r="562" spans="1:12" ht="17.100000000000001" customHeight="1">
      <c r="A562" s="196">
        <v>559</v>
      </c>
      <c r="B562" s="367" t="s">
        <v>28617</v>
      </c>
      <c r="C562" s="390">
        <v>1.54</v>
      </c>
      <c r="D562" s="386">
        <v>0.62348178137651822</v>
      </c>
      <c r="E562" s="386" t="s">
        <v>3845</v>
      </c>
      <c r="F562" s="386">
        <v>1.54</v>
      </c>
      <c r="G562" s="31">
        <v>42513</v>
      </c>
      <c r="H562" s="3" t="s">
        <v>28605</v>
      </c>
      <c r="I562" s="3"/>
      <c r="J562" s="30">
        <v>4240</v>
      </c>
      <c r="K562" s="305">
        <v>42513</v>
      </c>
      <c r="L562" s="62" t="s">
        <v>28606</v>
      </c>
    </row>
    <row r="563" spans="1:12" ht="17.100000000000001" customHeight="1">
      <c r="A563" s="196">
        <v>560</v>
      </c>
      <c r="B563" s="367" t="s">
        <v>11897</v>
      </c>
      <c r="C563" s="390">
        <v>1.42</v>
      </c>
      <c r="D563" s="386">
        <v>0.57489878542510109</v>
      </c>
      <c r="E563" s="386" t="s">
        <v>3845</v>
      </c>
      <c r="F563" s="386">
        <v>1.42</v>
      </c>
      <c r="G563" s="31">
        <v>42513</v>
      </c>
      <c r="H563" s="3" t="s">
        <v>28605</v>
      </c>
      <c r="I563" s="3"/>
      <c r="J563" s="30">
        <v>3909</v>
      </c>
      <c r="K563" s="305">
        <v>42513</v>
      </c>
      <c r="L563" s="62" t="s">
        <v>28606</v>
      </c>
    </row>
    <row r="564" spans="1:12" ht="17.100000000000001" customHeight="1">
      <c r="A564" s="196">
        <v>561</v>
      </c>
      <c r="B564" s="367" t="s">
        <v>28618</v>
      </c>
      <c r="C564" s="390">
        <v>1.67</v>
      </c>
      <c r="D564" s="386">
        <v>0.67611336032388658</v>
      </c>
      <c r="E564" s="386" t="s">
        <v>3845</v>
      </c>
      <c r="F564" s="386">
        <v>1.67</v>
      </c>
      <c r="G564" s="31">
        <v>42513</v>
      </c>
      <c r="H564" s="3" t="s">
        <v>28605</v>
      </c>
      <c r="I564" s="3"/>
      <c r="J564" s="30">
        <v>4598</v>
      </c>
      <c r="K564" s="305">
        <v>42513</v>
      </c>
      <c r="L564" s="62" t="s">
        <v>28606</v>
      </c>
    </row>
    <row r="565" spans="1:12" ht="17.100000000000001" customHeight="1">
      <c r="A565" s="196">
        <v>562</v>
      </c>
      <c r="B565" s="367" t="s">
        <v>28619</v>
      </c>
      <c r="C565" s="390">
        <v>3.61</v>
      </c>
      <c r="D565" s="386">
        <v>1.4615384615384615</v>
      </c>
      <c r="E565" s="386" t="s">
        <v>22996</v>
      </c>
      <c r="F565" s="386">
        <v>3.61</v>
      </c>
      <c r="G565" s="31">
        <v>42513</v>
      </c>
      <c r="H565" s="3" t="s">
        <v>28605</v>
      </c>
      <c r="I565" s="3"/>
      <c r="J565" s="30">
        <v>9938</v>
      </c>
      <c r="K565" s="305">
        <v>42513</v>
      </c>
      <c r="L565" s="62" t="s">
        <v>28606</v>
      </c>
    </row>
    <row r="566" spans="1:12" ht="17.100000000000001" customHeight="1">
      <c r="A566" s="196">
        <v>563</v>
      </c>
      <c r="B566" s="367" t="s">
        <v>11829</v>
      </c>
      <c r="C566" s="390">
        <v>0.63</v>
      </c>
      <c r="D566" s="386">
        <v>0.25506072874493924</v>
      </c>
      <c r="E566" s="386" t="s">
        <v>3845</v>
      </c>
      <c r="F566" s="386">
        <v>0.63</v>
      </c>
      <c r="G566" s="31">
        <v>42513</v>
      </c>
      <c r="H566" s="3" t="s">
        <v>28605</v>
      </c>
      <c r="I566" s="3"/>
      <c r="J566" s="30">
        <v>1734</v>
      </c>
      <c r="K566" s="305">
        <v>42513</v>
      </c>
      <c r="L566" s="62" t="s">
        <v>28606</v>
      </c>
    </row>
    <row r="567" spans="1:12" ht="17.100000000000001" customHeight="1">
      <c r="A567" s="196">
        <v>564</v>
      </c>
      <c r="B567" s="367" t="s">
        <v>28620</v>
      </c>
      <c r="C567" s="390">
        <v>0.98</v>
      </c>
      <c r="D567" s="386">
        <v>0.39676113360323884</v>
      </c>
      <c r="E567" s="386" t="s">
        <v>3845</v>
      </c>
      <c r="F567" s="386">
        <v>0.98</v>
      </c>
      <c r="G567" s="31">
        <v>42513</v>
      </c>
      <c r="H567" s="3" t="s">
        <v>28605</v>
      </c>
      <c r="I567" s="3"/>
      <c r="J567" s="30">
        <v>2698</v>
      </c>
      <c r="K567" s="305">
        <v>42513</v>
      </c>
      <c r="L567" s="62" t="s">
        <v>28606</v>
      </c>
    </row>
    <row r="568" spans="1:12" ht="17.100000000000001" customHeight="1">
      <c r="A568" s="196">
        <v>565</v>
      </c>
      <c r="B568" s="367" t="s">
        <v>28621</v>
      </c>
      <c r="C568" s="390">
        <v>0.66</v>
      </c>
      <c r="D568" s="386">
        <v>0.26720647773279349</v>
      </c>
      <c r="E568" s="386" t="s">
        <v>3845</v>
      </c>
      <c r="F568" s="386">
        <v>0.66</v>
      </c>
      <c r="G568" s="31">
        <v>42513</v>
      </c>
      <c r="H568" s="3" t="s">
        <v>28605</v>
      </c>
      <c r="I568" s="3"/>
      <c r="J568" s="30">
        <v>1817</v>
      </c>
      <c r="K568" s="305">
        <v>42513</v>
      </c>
      <c r="L568" s="62" t="s">
        <v>28606</v>
      </c>
    </row>
    <row r="569" spans="1:12" ht="17.100000000000001" customHeight="1">
      <c r="A569" s="196">
        <v>566</v>
      </c>
      <c r="B569" s="367" t="s">
        <v>28622</v>
      </c>
      <c r="C569" s="390">
        <v>2.39</v>
      </c>
      <c r="D569" s="386">
        <v>0.96761133603238869</v>
      </c>
      <c r="E569" s="386" t="s">
        <v>3845</v>
      </c>
      <c r="F569" s="386">
        <v>2.39</v>
      </c>
      <c r="G569" s="31">
        <v>42513</v>
      </c>
      <c r="H569" s="3" t="s">
        <v>28605</v>
      </c>
      <c r="I569" s="3"/>
      <c r="J569" s="30">
        <v>6580</v>
      </c>
      <c r="K569" s="305">
        <v>42513</v>
      </c>
      <c r="L569" s="62" t="s">
        <v>28606</v>
      </c>
    </row>
    <row r="570" spans="1:12" ht="17.100000000000001" customHeight="1">
      <c r="A570" s="196">
        <v>567</v>
      </c>
      <c r="B570" s="367" t="s">
        <v>28623</v>
      </c>
      <c r="C570" s="390">
        <v>0.84</v>
      </c>
      <c r="D570" s="386">
        <v>0.34008097165991896</v>
      </c>
      <c r="E570" s="386" t="s">
        <v>3845</v>
      </c>
      <c r="F570" s="386">
        <v>0.84</v>
      </c>
      <c r="G570" s="31">
        <v>42513</v>
      </c>
      <c r="H570" s="3" t="s">
        <v>28605</v>
      </c>
      <c r="I570" s="3"/>
      <c r="J570" s="30">
        <v>2313</v>
      </c>
      <c r="K570" s="305">
        <v>42513</v>
      </c>
      <c r="L570" s="62" t="s">
        <v>28606</v>
      </c>
    </row>
    <row r="571" spans="1:12" ht="17.100000000000001" customHeight="1">
      <c r="A571" s="196">
        <v>568</v>
      </c>
      <c r="B571" s="367" t="s">
        <v>28624</v>
      </c>
      <c r="C571" s="390">
        <v>0.85</v>
      </c>
      <c r="D571" s="386">
        <v>0.34412955465587042</v>
      </c>
      <c r="E571" s="386" t="s">
        <v>3845</v>
      </c>
      <c r="F571" s="386">
        <v>0.85</v>
      </c>
      <c r="G571" s="31">
        <v>42513</v>
      </c>
      <c r="H571" s="3" t="s">
        <v>28605</v>
      </c>
      <c r="I571" s="3"/>
      <c r="J571" s="30">
        <v>2340</v>
      </c>
      <c r="K571" s="305">
        <v>42513</v>
      </c>
      <c r="L571" s="62" t="s">
        <v>28606</v>
      </c>
    </row>
    <row r="572" spans="1:12" ht="17.100000000000001" customHeight="1">
      <c r="A572" s="196">
        <v>569</v>
      </c>
      <c r="B572" s="367" t="s">
        <v>28625</v>
      </c>
      <c r="C572" s="390">
        <v>0.38</v>
      </c>
      <c r="D572" s="386">
        <v>0.15384615384615383</v>
      </c>
      <c r="E572" s="386" t="s">
        <v>3845</v>
      </c>
      <c r="F572" s="386">
        <v>0.38</v>
      </c>
      <c r="G572" s="31">
        <v>42513</v>
      </c>
      <c r="H572" s="3" t="s">
        <v>28605</v>
      </c>
      <c r="I572" s="3"/>
      <c r="J572" s="30">
        <v>1046</v>
      </c>
      <c r="K572" s="305">
        <v>42513</v>
      </c>
      <c r="L572" s="62" t="s">
        <v>28606</v>
      </c>
    </row>
    <row r="573" spans="1:12" ht="17.100000000000001" customHeight="1">
      <c r="A573" s="196">
        <v>570</v>
      </c>
      <c r="B573" s="367" t="s">
        <v>28626</v>
      </c>
      <c r="C573" s="390">
        <v>1.87</v>
      </c>
      <c r="D573" s="386">
        <v>0.75708502024291491</v>
      </c>
      <c r="E573" s="386" t="s">
        <v>3845</v>
      </c>
      <c r="F573" s="386">
        <v>1.87</v>
      </c>
      <c r="G573" s="31">
        <v>42513</v>
      </c>
      <c r="H573" s="3" t="s">
        <v>28605</v>
      </c>
      <c r="I573" s="3"/>
      <c r="J573" s="30">
        <v>5148</v>
      </c>
      <c r="K573" s="305">
        <v>42513</v>
      </c>
      <c r="L573" s="62" t="s">
        <v>28606</v>
      </c>
    </row>
    <row r="574" spans="1:12" ht="17.100000000000001" customHeight="1">
      <c r="A574" s="196">
        <v>571</v>
      </c>
      <c r="B574" s="367" t="s">
        <v>28627</v>
      </c>
      <c r="C574" s="390">
        <v>3.84</v>
      </c>
      <c r="D574" s="386">
        <v>1.5546558704453439</v>
      </c>
      <c r="E574" s="386" t="s">
        <v>22996</v>
      </c>
      <c r="F574" s="386">
        <v>3.84</v>
      </c>
      <c r="G574" s="31">
        <v>42513</v>
      </c>
      <c r="H574" s="3" t="s">
        <v>28605</v>
      </c>
      <c r="I574" s="3"/>
      <c r="J574" s="30">
        <v>10572</v>
      </c>
      <c r="K574" s="305">
        <v>42513</v>
      </c>
      <c r="L574" s="62" t="s">
        <v>28606</v>
      </c>
    </row>
    <row r="575" spans="1:12" ht="17.100000000000001" customHeight="1">
      <c r="A575" s="196">
        <v>572</v>
      </c>
      <c r="B575" s="367" t="s">
        <v>12014</v>
      </c>
      <c r="C575" s="390">
        <v>0.12</v>
      </c>
      <c r="D575" s="386">
        <v>4.8582995951416998E-2</v>
      </c>
      <c r="E575" s="386" t="s">
        <v>3845</v>
      </c>
      <c r="F575" s="386">
        <v>0.12</v>
      </c>
      <c r="G575" s="31">
        <v>42513</v>
      </c>
      <c r="H575" s="3" t="s">
        <v>28605</v>
      </c>
      <c r="I575" s="3"/>
      <c r="J575" s="30">
        <v>330</v>
      </c>
      <c r="K575" s="305">
        <v>42513</v>
      </c>
      <c r="L575" s="62" t="s">
        <v>28606</v>
      </c>
    </row>
    <row r="576" spans="1:12" ht="17.100000000000001" customHeight="1">
      <c r="A576" s="196">
        <v>573</v>
      </c>
      <c r="B576" s="367" t="s">
        <v>17861</v>
      </c>
      <c r="C576" s="390">
        <v>0.39</v>
      </c>
      <c r="D576" s="386">
        <v>0.15789473684210525</v>
      </c>
      <c r="E576" s="386" t="s">
        <v>3845</v>
      </c>
      <c r="F576" s="386">
        <v>0.39</v>
      </c>
      <c r="G576" s="31">
        <v>42513</v>
      </c>
      <c r="H576" s="3" t="s">
        <v>28605</v>
      </c>
      <c r="I576" s="3"/>
      <c r="J576" s="30">
        <v>1074</v>
      </c>
      <c r="K576" s="305">
        <v>42513</v>
      </c>
      <c r="L576" s="62" t="s">
        <v>28606</v>
      </c>
    </row>
    <row r="577" spans="1:12" ht="17.100000000000001" customHeight="1">
      <c r="A577" s="196">
        <v>574</v>
      </c>
      <c r="B577" s="367" t="s">
        <v>28628</v>
      </c>
      <c r="C577" s="390">
        <v>0.46</v>
      </c>
      <c r="D577" s="386">
        <v>0.18623481781376516</v>
      </c>
      <c r="E577" s="386" t="s">
        <v>3845</v>
      </c>
      <c r="F577" s="386">
        <v>0.46</v>
      </c>
      <c r="G577" s="31">
        <v>42513</v>
      </c>
      <c r="H577" s="3" t="s">
        <v>28605</v>
      </c>
      <c r="I577" s="3"/>
      <c r="J577" s="30">
        <v>1266</v>
      </c>
      <c r="K577" s="305">
        <v>42513</v>
      </c>
      <c r="L577" s="62" t="s">
        <v>28606</v>
      </c>
    </row>
    <row r="578" spans="1:12" ht="17.100000000000001" customHeight="1">
      <c r="A578" s="196">
        <v>575</v>
      </c>
      <c r="B578" s="367" t="s">
        <v>28629</v>
      </c>
      <c r="C578" s="390">
        <v>0.95</v>
      </c>
      <c r="D578" s="386">
        <v>0.38461538461538458</v>
      </c>
      <c r="E578" s="386" t="s">
        <v>3845</v>
      </c>
      <c r="F578" s="386">
        <v>0.95</v>
      </c>
      <c r="G578" s="31">
        <v>42513</v>
      </c>
      <c r="H578" s="3" t="s">
        <v>28605</v>
      </c>
      <c r="I578" s="3"/>
      <c r="J578" s="30">
        <v>2615</v>
      </c>
      <c r="K578" s="305">
        <v>42513</v>
      </c>
      <c r="L578" s="62" t="s">
        <v>28606</v>
      </c>
    </row>
    <row r="579" spans="1:12" ht="17.100000000000001" customHeight="1">
      <c r="A579" s="196">
        <v>576</v>
      </c>
      <c r="B579" s="367" t="s">
        <v>1597</v>
      </c>
      <c r="C579" s="390">
        <v>1.95</v>
      </c>
      <c r="D579" s="386">
        <v>0.78947368421052622</v>
      </c>
      <c r="E579" s="386" t="s">
        <v>3845</v>
      </c>
      <c r="F579" s="386">
        <v>1.95</v>
      </c>
      <c r="G579" s="31">
        <v>42513</v>
      </c>
      <c r="H579" s="3" t="s">
        <v>28605</v>
      </c>
      <c r="I579" s="3"/>
      <c r="J579" s="30">
        <v>5368</v>
      </c>
      <c r="K579" s="305">
        <v>42513</v>
      </c>
      <c r="L579" s="62" t="s">
        <v>28606</v>
      </c>
    </row>
    <row r="580" spans="1:12" ht="17.100000000000001" customHeight="1">
      <c r="A580" s="196">
        <v>577</v>
      </c>
      <c r="B580" s="367" t="s">
        <v>28630</v>
      </c>
      <c r="C580" s="390">
        <v>2.04</v>
      </c>
      <c r="D580" s="386">
        <v>0.82591093117408898</v>
      </c>
      <c r="E580" s="386" t="s">
        <v>3845</v>
      </c>
      <c r="F580" s="386">
        <v>2.04</v>
      </c>
      <c r="G580" s="31">
        <v>42513</v>
      </c>
      <c r="H580" s="3" t="s">
        <v>28605</v>
      </c>
      <c r="I580" s="3"/>
      <c r="J580" s="30">
        <v>5616</v>
      </c>
      <c r="K580" s="305">
        <v>42513</v>
      </c>
      <c r="L580" s="62" t="s">
        <v>28606</v>
      </c>
    </row>
    <row r="581" spans="1:12" ht="17.100000000000001" customHeight="1">
      <c r="A581" s="196">
        <v>578</v>
      </c>
      <c r="B581" s="367" t="s">
        <v>28631</v>
      </c>
      <c r="C581" s="390">
        <v>2.96</v>
      </c>
      <c r="D581" s="386">
        <v>1.1983805668016194</v>
      </c>
      <c r="E581" s="386" t="s">
        <v>22996</v>
      </c>
      <c r="F581" s="386">
        <v>2.96</v>
      </c>
      <c r="G581" s="31">
        <v>42513</v>
      </c>
      <c r="H581" s="3" t="s">
        <v>28605</v>
      </c>
      <c r="I581" s="3"/>
      <c r="J581" s="30">
        <v>8149</v>
      </c>
      <c r="K581" s="305">
        <v>42513</v>
      </c>
      <c r="L581" s="62" t="s">
        <v>28606</v>
      </c>
    </row>
    <row r="582" spans="1:12" ht="17.100000000000001" customHeight="1">
      <c r="A582" s="196">
        <v>579</v>
      </c>
      <c r="B582" s="367" t="s">
        <v>28632</v>
      </c>
      <c r="C582" s="390">
        <v>1.48</v>
      </c>
      <c r="D582" s="386">
        <v>0.59919028340080971</v>
      </c>
      <c r="E582" s="386" t="s">
        <v>3845</v>
      </c>
      <c r="F582" s="386">
        <v>1.48</v>
      </c>
      <c r="G582" s="31">
        <v>42513</v>
      </c>
      <c r="H582" s="3" t="s">
        <v>28605</v>
      </c>
      <c r="I582" s="3"/>
      <c r="J582" s="30">
        <v>4074</v>
      </c>
      <c r="K582" s="305">
        <v>42513</v>
      </c>
      <c r="L582" s="62" t="s">
        <v>28606</v>
      </c>
    </row>
    <row r="583" spans="1:12" ht="17.100000000000001" customHeight="1">
      <c r="A583" s="196">
        <v>580</v>
      </c>
      <c r="B583" s="367" t="s">
        <v>28633</v>
      </c>
      <c r="C583" s="390">
        <v>1.84</v>
      </c>
      <c r="D583" s="386">
        <v>0.74493927125506065</v>
      </c>
      <c r="E583" s="386" t="s">
        <v>3845</v>
      </c>
      <c r="F583" s="386">
        <v>1.84</v>
      </c>
      <c r="G583" s="31">
        <v>42513</v>
      </c>
      <c r="H583" s="3" t="s">
        <v>28605</v>
      </c>
      <c r="I583" s="3"/>
      <c r="J583" s="30">
        <v>5066</v>
      </c>
      <c r="K583" s="305">
        <v>42513</v>
      </c>
      <c r="L583" s="62" t="s">
        <v>28606</v>
      </c>
    </row>
    <row r="584" spans="1:12" ht="17.100000000000001" customHeight="1">
      <c r="A584" s="196">
        <v>581</v>
      </c>
      <c r="B584" s="391" t="s">
        <v>28634</v>
      </c>
      <c r="C584" s="394">
        <v>2.08</v>
      </c>
      <c r="D584" s="386">
        <v>0.84210526315789469</v>
      </c>
      <c r="E584" s="386" t="s">
        <v>3845</v>
      </c>
      <c r="F584" s="383">
        <v>2.08</v>
      </c>
      <c r="G584" s="31">
        <v>42513</v>
      </c>
      <c r="H584" s="3" t="s">
        <v>28605</v>
      </c>
      <c r="I584" s="3"/>
      <c r="J584" s="30">
        <v>5726</v>
      </c>
      <c r="K584" s="305">
        <v>42513</v>
      </c>
      <c r="L584" s="62" t="s">
        <v>28606</v>
      </c>
    </row>
    <row r="585" spans="1:12" ht="17.100000000000001" customHeight="1">
      <c r="A585" s="196">
        <v>582</v>
      </c>
      <c r="B585" s="391" t="s">
        <v>28635</v>
      </c>
      <c r="C585" s="394">
        <v>0.51</v>
      </c>
      <c r="D585" s="386">
        <v>0.20647773279352225</v>
      </c>
      <c r="E585" s="386" t="s">
        <v>3845</v>
      </c>
      <c r="F585" s="383">
        <v>0.51</v>
      </c>
      <c r="G585" s="31">
        <v>42513</v>
      </c>
      <c r="H585" s="3" t="s">
        <v>28605</v>
      </c>
      <c r="I585" s="3"/>
      <c r="J585" s="30">
        <v>1404</v>
      </c>
      <c r="K585" s="305">
        <v>42513</v>
      </c>
      <c r="L585" s="62" t="s">
        <v>28606</v>
      </c>
    </row>
    <row r="586" spans="1:12" ht="17.100000000000001" customHeight="1">
      <c r="A586" s="196">
        <v>583</v>
      </c>
      <c r="B586" s="391" t="s">
        <v>28636</v>
      </c>
      <c r="C586" s="394">
        <v>2.59</v>
      </c>
      <c r="D586" s="386">
        <v>1.0485829959514168</v>
      </c>
      <c r="E586" s="386" t="s">
        <v>22996</v>
      </c>
      <c r="F586" s="383">
        <v>2.59</v>
      </c>
      <c r="G586" s="31">
        <v>42513</v>
      </c>
      <c r="H586" s="3" t="s">
        <v>28605</v>
      </c>
      <c r="I586" s="3"/>
      <c r="J586" s="30">
        <v>7130</v>
      </c>
      <c r="K586" s="305">
        <v>42513</v>
      </c>
      <c r="L586" s="62" t="s">
        <v>28606</v>
      </c>
    </row>
    <row r="587" spans="1:12" ht="17.100000000000001" customHeight="1">
      <c r="A587" s="196">
        <v>584</v>
      </c>
      <c r="B587" s="367" t="s">
        <v>28637</v>
      </c>
      <c r="C587" s="390">
        <v>1.37</v>
      </c>
      <c r="D587" s="386">
        <v>0.55465587044534415</v>
      </c>
      <c r="E587" s="386" t="s">
        <v>3845</v>
      </c>
      <c r="F587" s="386">
        <v>1.37</v>
      </c>
      <c r="G587" s="31">
        <v>42513</v>
      </c>
      <c r="H587" s="3" t="s">
        <v>28605</v>
      </c>
      <c r="I587" s="3"/>
      <c r="J587" s="30">
        <v>3772</v>
      </c>
      <c r="K587" s="305">
        <v>42513</v>
      </c>
      <c r="L587" s="62" t="s">
        <v>28606</v>
      </c>
    </row>
    <row r="588" spans="1:12" ht="17.100000000000001" customHeight="1">
      <c r="A588" s="196">
        <v>585</v>
      </c>
      <c r="B588" s="367" t="s">
        <v>28638</v>
      </c>
      <c r="C588" s="390">
        <v>2.5499999999999998</v>
      </c>
      <c r="D588" s="386">
        <v>1.0323886639676112</v>
      </c>
      <c r="E588" s="386" t="s">
        <v>22996</v>
      </c>
      <c r="F588" s="386">
        <v>2.5499999999999998</v>
      </c>
      <c r="G588" s="31">
        <v>42513</v>
      </c>
      <c r="H588" s="3" t="s">
        <v>28605</v>
      </c>
      <c r="I588" s="3"/>
      <c r="J588" s="30">
        <v>7020</v>
      </c>
      <c r="K588" s="305">
        <v>42513</v>
      </c>
      <c r="L588" s="62" t="s">
        <v>28606</v>
      </c>
    </row>
    <row r="589" spans="1:12" ht="17.100000000000001" customHeight="1">
      <c r="A589" s="196">
        <v>586</v>
      </c>
      <c r="B589" s="367" t="s">
        <v>28639</v>
      </c>
      <c r="C589" s="395">
        <v>1.44</v>
      </c>
      <c r="D589" s="386">
        <v>0.582995951417004</v>
      </c>
      <c r="E589" s="386" t="s">
        <v>3845</v>
      </c>
      <c r="F589" s="395">
        <v>1.44</v>
      </c>
      <c r="G589" s="31">
        <v>42513</v>
      </c>
      <c r="H589" s="3" t="s">
        <v>28605</v>
      </c>
      <c r="I589" s="3"/>
      <c r="J589" s="30">
        <v>3964</v>
      </c>
      <c r="K589" s="305">
        <v>42513</v>
      </c>
      <c r="L589" s="62" t="s">
        <v>28606</v>
      </c>
    </row>
    <row r="590" spans="1:12" ht="17.100000000000001" customHeight="1">
      <c r="A590" s="196">
        <v>587</v>
      </c>
      <c r="B590" s="367" t="s">
        <v>28640</v>
      </c>
      <c r="C590" s="390">
        <v>1.72</v>
      </c>
      <c r="D590" s="386">
        <v>0.69635627530364363</v>
      </c>
      <c r="E590" s="386" t="s">
        <v>3845</v>
      </c>
      <c r="F590" s="386">
        <v>1.72</v>
      </c>
      <c r="G590" s="31">
        <v>42513</v>
      </c>
      <c r="H590" s="3" t="s">
        <v>28605</v>
      </c>
      <c r="I590" s="3"/>
      <c r="J590" s="30">
        <v>4735</v>
      </c>
      <c r="K590" s="305">
        <v>42513</v>
      </c>
      <c r="L590" s="62" t="s">
        <v>28606</v>
      </c>
    </row>
    <row r="591" spans="1:12" ht="17.100000000000001" customHeight="1">
      <c r="A591" s="196">
        <v>588</v>
      </c>
      <c r="B591" s="367" t="s">
        <v>28641</v>
      </c>
      <c r="C591" s="390">
        <v>0.85</v>
      </c>
      <c r="D591" s="386">
        <v>0.34412955465587042</v>
      </c>
      <c r="E591" s="386" t="s">
        <v>3845</v>
      </c>
      <c r="F591" s="386">
        <v>0.85</v>
      </c>
      <c r="G591" s="31">
        <v>42513</v>
      </c>
      <c r="H591" s="3" t="s">
        <v>28605</v>
      </c>
      <c r="I591" s="3"/>
      <c r="J591" s="30">
        <v>2340</v>
      </c>
      <c r="K591" s="305">
        <v>42513</v>
      </c>
      <c r="L591" s="62" t="s">
        <v>28606</v>
      </c>
    </row>
    <row r="592" spans="1:12" ht="17.100000000000001" customHeight="1">
      <c r="A592" s="196">
        <v>589</v>
      </c>
      <c r="B592" s="367" t="s">
        <v>28642</v>
      </c>
      <c r="C592" s="390">
        <v>0.65</v>
      </c>
      <c r="D592" s="386">
        <v>0.26315789473684209</v>
      </c>
      <c r="E592" s="386" t="s">
        <v>3845</v>
      </c>
      <c r="F592" s="386">
        <v>0.65</v>
      </c>
      <c r="G592" s="31">
        <v>42513</v>
      </c>
      <c r="H592" s="3" t="s">
        <v>28605</v>
      </c>
      <c r="I592" s="3"/>
      <c r="J592" s="30">
        <v>1789</v>
      </c>
      <c r="K592" s="305">
        <v>42513</v>
      </c>
      <c r="L592" s="62" t="s">
        <v>28606</v>
      </c>
    </row>
    <row r="593" spans="1:12" ht="17.100000000000001" customHeight="1">
      <c r="A593" s="196">
        <v>590</v>
      </c>
      <c r="B593" s="367" t="s">
        <v>28643</v>
      </c>
      <c r="C593" s="390">
        <v>1.17</v>
      </c>
      <c r="D593" s="386">
        <v>0.47368421052631571</v>
      </c>
      <c r="E593" s="386" t="s">
        <v>3845</v>
      </c>
      <c r="F593" s="386">
        <v>1.17</v>
      </c>
      <c r="G593" s="31">
        <v>42513</v>
      </c>
      <c r="H593" s="3" t="s">
        <v>28605</v>
      </c>
      <c r="I593" s="3"/>
      <c r="J593" s="30">
        <v>3221</v>
      </c>
      <c r="K593" s="305">
        <v>42513</v>
      </c>
      <c r="L593" s="62" t="s">
        <v>28606</v>
      </c>
    </row>
    <row r="594" spans="1:12" ht="17.100000000000001" customHeight="1">
      <c r="A594" s="196">
        <v>591</v>
      </c>
      <c r="B594" s="367" t="s">
        <v>28644</v>
      </c>
      <c r="C594" s="390">
        <v>0.42</v>
      </c>
      <c r="D594" s="386">
        <v>0.17004048582995948</v>
      </c>
      <c r="E594" s="386" t="s">
        <v>3845</v>
      </c>
      <c r="F594" s="386">
        <v>0.42</v>
      </c>
      <c r="G594" s="31">
        <v>42513</v>
      </c>
      <c r="H594" s="3" t="s">
        <v>28605</v>
      </c>
      <c r="I594" s="3"/>
      <c r="J594" s="30">
        <v>1156</v>
      </c>
      <c r="K594" s="305">
        <v>42513</v>
      </c>
      <c r="L594" s="62" t="s">
        <v>28606</v>
      </c>
    </row>
    <row r="595" spans="1:12" ht="17.100000000000001" customHeight="1">
      <c r="A595" s="196">
        <v>592</v>
      </c>
      <c r="B595" s="367" t="s">
        <v>24239</v>
      </c>
      <c r="C595" s="390">
        <v>0.1</v>
      </c>
      <c r="D595" s="386">
        <v>4.048582995951417E-2</v>
      </c>
      <c r="E595" s="386" t="s">
        <v>3845</v>
      </c>
      <c r="F595" s="386">
        <v>0.1</v>
      </c>
      <c r="G595" s="31">
        <v>42513</v>
      </c>
      <c r="H595" s="3" t="s">
        <v>28605</v>
      </c>
      <c r="I595" s="3"/>
      <c r="J595" s="30">
        <v>275</v>
      </c>
      <c r="K595" s="305">
        <v>42513</v>
      </c>
      <c r="L595" s="62" t="s">
        <v>28606</v>
      </c>
    </row>
    <row r="596" spans="1:12" ht="17.100000000000001" customHeight="1">
      <c r="A596" s="196">
        <v>593</v>
      </c>
      <c r="B596" s="367" t="s">
        <v>28645</v>
      </c>
      <c r="C596" s="390">
        <v>0.45</v>
      </c>
      <c r="D596" s="386">
        <v>0.18218623481781376</v>
      </c>
      <c r="E596" s="386" t="s">
        <v>3845</v>
      </c>
      <c r="F596" s="386">
        <v>0.45</v>
      </c>
      <c r="G596" s="31">
        <v>42513</v>
      </c>
      <c r="H596" s="3" t="s">
        <v>28605</v>
      </c>
      <c r="I596" s="3"/>
      <c r="J596" s="30">
        <v>1239</v>
      </c>
      <c r="K596" s="305">
        <v>42513</v>
      </c>
      <c r="L596" s="62" t="s">
        <v>28606</v>
      </c>
    </row>
    <row r="597" spans="1:12" ht="17.100000000000001" customHeight="1">
      <c r="A597" s="196">
        <v>594</v>
      </c>
      <c r="B597" s="367" t="s">
        <v>28646</v>
      </c>
      <c r="C597" s="390">
        <v>1.07</v>
      </c>
      <c r="D597" s="386">
        <v>0.4331983805668016</v>
      </c>
      <c r="E597" s="386" t="s">
        <v>3845</v>
      </c>
      <c r="F597" s="386">
        <v>1.07</v>
      </c>
      <c r="G597" s="31">
        <v>42513</v>
      </c>
      <c r="H597" s="3" t="s">
        <v>28605</v>
      </c>
      <c r="I597" s="3"/>
      <c r="J597" s="30">
        <v>2946</v>
      </c>
      <c r="K597" s="305">
        <v>42513</v>
      </c>
      <c r="L597" s="62" t="s">
        <v>28606</v>
      </c>
    </row>
    <row r="598" spans="1:12" ht="17.100000000000001" customHeight="1">
      <c r="A598" s="196">
        <v>595</v>
      </c>
      <c r="B598" s="367" t="s">
        <v>28647</v>
      </c>
      <c r="C598" s="390">
        <v>0.97</v>
      </c>
      <c r="D598" s="386">
        <v>0.39271255060728738</v>
      </c>
      <c r="E598" s="386" t="s">
        <v>3845</v>
      </c>
      <c r="F598" s="386">
        <v>0.97</v>
      </c>
      <c r="G598" s="31">
        <v>42513</v>
      </c>
      <c r="H598" s="3" t="s">
        <v>28605</v>
      </c>
      <c r="I598" s="3"/>
      <c r="J598" s="30">
        <v>2670</v>
      </c>
      <c r="K598" s="305">
        <v>42513</v>
      </c>
      <c r="L598" s="62" t="s">
        <v>28606</v>
      </c>
    </row>
    <row r="599" spans="1:12" ht="17.100000000000001" customHeight="1">
      <c r="A599" s="196">
        <v>596</v>
      </c>
      <c r="B599" s="367" t="s">
        <v>28648</v>
      </c>
      <c r="C599" s="390">
        <v>0.99</v>
      </c>
      <c r="D599" s="386">
        <v>0.40080971659919024</v>
      </c>
      <c r="E599" s="386" t="s">
        <v>3845</v>
      </c>
      <c r="F599" s="386">
        <v>0.99</v>
      </c>
      <c r="G599" s="31">
        <v>42513</v>
      </c>
      <c r="H599" s="3" t="s">
        <v>28605</v>
      </c>
      <c r="I599" s="3"/>
      <c r="J599" s="30">
        <v>2725</v>
      </c>
      <c r="K599" s="305">
        <v>42513</v>
      </c>
      <c r="L599" s="62" t="s">
        <v>28606</v>
      </c>
    </row>
    <row r="600" spans="1:12" ht="17.100000000000001" customHeight="1">
      <c r="A600" s="196">
        <v>597</v>
      </c>
      <c r="B600" s="367" t="s">
        <v>28649</v>
      </c>
      <c r="C600" s="390">
        <v>2.99</v>
      </c>
      <c r="D600" s="386">
        <v>1.2105263157894737</v>
      </c>
      <c r="E600" s="386" t="s">
        <v>22996</v>
      </c>
      <c r="F600" s="386">
        <v>2.99</v>
      </c>
      <c r="G600" s="31">
        <v>42513</v>
      </c>
      <c r="H600" s="3" t="s">
        <v>28605</v>
      </c>
      <c r="I600" s="3"/>
      <c r="J600" s="30">
        <v>8231</v>
      </c>
      <c r="K600" s="305">
        <v>42513</v>
      </c>
      <c r="L600" s="62" t="s">
        <v>28606</v>
      </c>
    </row>
    <row r="601" spans="1:12" ht="17.100000000000001" customHeight="1">
      <c r="A601" s="196">
        <v>598</v>
      </c>
      <c r="B601" s="367" t="s">
        <v>28650</v>
      </c>
      <c r="C601" s="390">
        <v>0.38</v>
      </c>
      <c r="D601" s="386">
        <v>0.15384615384615383</v>
      </c>
      <c r="E601" s="386" t="s">
        <v>3845</v>
      </c>
      <c r="F601" s="386">
        <v>0.38</v>
      </c>
      <c r="G601" s="31">
        <v>42513</v>
      </c>
      <c r="H601" s="3" t="s">
        <v>28605</v>
      </c>
      <c r="I601" s="3"/>
      <c r="J601" s="30">
        <v>1046</v>
      </c>
      <c r="K601" s="305">
        <v>42513</v>
      </c>
      <c r="L601" s="62" t="s">
        <v>28606</v>
      </c>
    </row>
    <row r="602" spans="1:12" ht="17.100000000000001" customHeight="1">
      <c r="A602" s="196">
        <v>599</v>
      </c>
      <c r="B602" s="367" t="s">
        <v>28651</v>
      </c>
      <c r="C602" s="390">
        <v>1.51</v>
      </c>
      <c r="D602" s="386">
        <v>0.61133603238866396</v>
      </c>
      <c r="E602" s="386" t="s">
        <v>3845</v>
      </c>
      <c r="F602" s="386">
        <v>1.51</v>
      </c>
      <c r="G602" s="31">
        <v>42513</v>
      </c>
      <c r="H602" s="3" t="s">
        <v>28605</v>
      </c>
      <c r="I602" s="3"/>
      <c r="J602" s="30">
        <v>4157</v>
      </c>
      <c r="K602" s="305">
        <v>42513</v>
      </c>
      <c r="L602" s="62" t="s">
        <v>28606</v>
      </c>
    </row>
    <row r="603" spans="1:12" ht="17.100000000000001" customHeight="1">
      <c r="A603" s="196">
        <v>600</v>
      </c>
      <c r="B603" s="367" t="s">
        <v>28652</v>
      </c>
      <c r="C603" s="390">
        <v>0.8</v>
      </c>
      <c r="D603" s="386">
        <v>0.32388663967611336</v>
      </c>
      <c r="E603" s="386" t="s">
        <v>3845</v>
      </c>
      <c r="F603" s="386">
        <v>0.8</v>
      </c>
      <c r="G603" s="31">
        <v>42513</v>
      </c>
      <c r="H603" s="3" t="s">
        <v>28605</v>
      </c>
      <c r="I603" s="3"/>
      <c r="J603" s="30">
        <v>2202</v>
      </c>
      <c r="K603" s="305">
        <v>42513</v>
      </c>
      <c r="L603" s="62" t="s">
        <v>28606</v>
      </c>
    </row>
    <row r="604" spans="1:12" ht="17.100000000000001" customHeight="1">
      <c r="A604" s="196">
        <v>601</v>
      </c>
      <c r="B604" s="367" t="s">
        <v>28653</v>
      </c>
      <c r="C604" s="390">
        <v>1.2</v>
      </c>
      <c r="D604" s="386">
        <v>0.48582995951416996</v>
      </c>
      <c r="E604" s="386" t="s">
        <v>3845</v>
      </c>
      <c r="F604" s="386">
        <v>1.2</v>
      </c>
      <c r="G604" s="31">
        <v>42513</v>
      </c>
      <c r="H604" s="3" t="s">
        <v>28605</v>
      </c>
      <c r="I604" s="3"/>
      <c r="J604" s="30">
        <v>3304</v>
      </c>
      <c r="K604" s="305">
        <v>42513</v>
      </c>
      <c r="L604" s="62" t="s">
        <v>28606</v>
      </c>
    </row>
    <row r="605" spans="1:12" ht="17.100000000000001" customHeight="1">
      <c r="A605" s="196">
        <v>602</v>
      </c>
      <c r="B605" s="367" t="s">
        <v>28654</v>
      </c>
      <c r="C605" s="390">
        <v>1.33</v>
      </c>
      <c r="D605" s="386">
        <v>0.53846153846153844</v>
      </c>
      <c r="E605" s="386" t="s">
        <v>3845</v>
      </c>
      <c r="F605" s="386">
        <v>1.33</v>
      </c>
      <c r="G605" s="31">
        <v>42513</v>
      </c>
      <c r="H605" s="3" t="s">
        <v>28605</v>
      </c>
      <c r="I605" s="3"/>
      <c r="J605" s="30">
        <v>3661</v>
      </c>
      <c r="K605" s="305">
        <v>42513</v>
      </c>
      <c r="L605" s="62" t="s">
        <v>28606</v>
      </c>
    </row>
    <row r="606" spans="1:12" ht="17.100000000000001" customHeight="1">
      <c r="A606" s="196">
        <v>603</v>
      </c>
      <c r="B606" s="367" t="s">
        <v>28655</v>
      </c>
      <c r="C606" s="390">
        <v>0.96</v>
      </c>
      <c r="D606" s="386">
        <v>0.38866396761133598</v>
      </c>
      <c r="E606" s="386" t="s">
        <v>3845</v>
      </c>
      <c r="F606" s="386">
        <v>0.96</v>
      </c>
      <c r="G606" s="31">
        <v>42513</v>
      </c>
      <c r="H606" s="3" t="s">
        <v>28605</v>
      </c>
      <c r="I606" s="3"/>
      <c r="J606" s="30">
        <v>2643</v>
      </c>
      <c r="K606" s="305">
        <v>42513</v>
      </c>
      <c r="L606" s="62" t="s">
        <v>28606</v>
      </c>
    </row>
    <row r="607" spans="1:12" ht="17.100000000000001" customHeight="1">
      <c r="A607" s="196">
        <v>604</v>
      </c>
      <c r="B607" s="367" t="s">
        <v>28638</v>
      </c>
      <c r="C607" s="390">
        <v>0.9</v>
      </c>
      <c r="D607" s="386">
        <v>0.36437246963562753</v>
      </c>
      <c r="E607" s="386" t="s">
        <v>3845</v>
      </c>
      <c r="F607" s="386">
        <v>0.9</v>
      </c>
      <c r="G607" s="31">
        <v>42513</v>
      </c>
      <c r="H607" s="3" t="s">
        <v>28605</v>
      </c>
      <c r="I607" s="3"/>
      <c r="J607" s="30">
        <v>2478</v>
      </c>
      <c r="K607" s="305">
        <v>42513</v>
      </c>
      <c r="L607" s="62" t="s">
        <v>28606</v>
      </c>
    </row>
    <row r="608" spans="1:12" ht="17.100000000000001" customHeight="1">
      <c r="A608" s="196">
        <v>605</v>
      </c>
      <c r="B608" s="367" t="s">
        <v>28656</v>
      </c>
      <c r="C608" s="390">
        <v>0.82</v>
      </c>
      <c r="D608" s="386">
        <v>0.33198380566801616</v>
      </c>
      <c r="E608" s="386" t="s">
        <v>3845</v>
      </c>
      <c r="F608" s="386">
        <v>0.82</v>
      </c>
      <c r="G608" s="31">
        <v>42513</v>
      </c>
      <c r="H608" s="3" t="s">
        <v>28605</v>
      </c>
      <c r="I608" s="3"/>
      <c r="J608" s="30">
        <v>2257</v>
      </c>
      <c r="K608" s="305">
        <v>42513</v>
      </c>
      <c r="L608" s="62" t="s">
        <v>28606</v>
      </c>
    </row>
    <row r="609" spans="1:12" ht="17.100000000000001" customHeight="1">
      <c r="A609" s="196">
        <v>606</v>
      </c>
      <c r="B609" s="367" t="s">
        <v>28657</v>
      </c>
      <c r="C609" s="390">
        <v>0.61</v>
      </c>
      <c r="D609" s="386">
        <v>0.24696356275303641</v>
      </c>
      <c r="E609" s="386" t="s">
        <v>3845</v>
      </c>
      <c r="F609" s="386">
        <v>0.61</v>
      </c>
      <c r="G609" s="31">
        <v>42513</v>
      </c>
      <c r="H609" s="3" t="s">
        <v>28605</v>
      </c>
      <c r="I609" s="3"/>
      <c r="J609" s="30">
        <v>1679</v>
      </c>
      <c r="K609" s="305">
        <v>42513</v>
      </c>
      <c r="L609" s="62" t="s">
        <v>28606</v>
      </c>
    </row>
    <row r="610" spans="1:12" ht="17.100000000000001" customHeight="1">
      <c r="A610" s="196">
        <v>607</v>
      </c>
      <c r="B610" s="367" t="s">
        <v>28658</v>
      </c>
      <c r="C610" s="390">
        <v>1.1599999999999999</v>
      </c>
      <c r="D610" s="386">
        <v>0.46963562753036431</v>
      </c>
      <c r="E610" s="386" t="s">
        <v>3845</v>
      </c>
      <c r="F610" s="386">
        <v>1.1599999999999999</v>
      </c>
      <c r="G610" s="31">
        <v>42513</v>
      </c>
      <c r="H610" s="3" t="s">
        <v>28605</v>
      </c>
      <c r="I610" s="3"/>
      <c r="J610" s="30">
        <v>3193</v>
      </c>
      <c r="K610" s="305">
        <v>42513</v>
      </c>
      <c r="L610" s="62" t="s">
        <v>28606</v>
      </c>
    </row>
    <row r="611" spans="1:12" ht="17.100000000000001" customHeight="1">
      <c r="A611" s="196">
        <v>608</v>
      </c>
      <c r="B611" s="367" t="s">
        <v>28659</v>
      </c>
      <c r="C611" s="390">
        <v>2.14</v>
      </c>
      <c r="D611" s="386">
        <v>0.8663967611336032</v>
      </c>
      <c r="E611" s="386" t="s">
        <v>3845</v>
      </c>
      <c r="F611" s="386">
        <v>2.14</v>
      </c>
      <c r="G611" s="31">
        <v>42513</v>
      </c>
      <c r="H611" s="3" t="s">
        <v>28605</v>
      </c>
      <c r="I611" s="3"/>
      <c r="J611" s="30">
        <v>5891</v>
      </c>
      <c r="K611" s="305">
        <v>42513</v>
      </c>
      <c r="L611" s="62" t="s">
        <v>28606</v>
      </c>
    </row>
    <row r="612" spans="1:12" ht="17.100000000000001" customHeight="1">
      <c r="A612" s="196">
        <v>609</v>
      </c>
      <c r="B612" s="367" t="s">
        <v>28660</v>
      </c>
      <c r="C612" s="390">
        <v>3.58</v>
      </c>
      <c r="D612" s="386">
        <v>1.4493927125506072</v>
      </c>
      <c r="E612" s="386" t="s">
        <v>22996</v>
      </c>
      <c r="F612" s="386">
        <v>3.58</v>
      </c>
      <c r="G612" s="31">
        <v>42513</v>
      </c>
      <c r="H612" s="3" t="s">
        <v>28605</v>
      </c>
      <c r="I612" s="3"/>
      <c r="J612" s="30">
        <v>9856</v>
      </c>
      <c r="K612" s="305">
        <v>42513</v>
      </c>
      <c r="L612" s="62" t="s">
        <v>28606</v>
      </c>
    </row>
    <row r="613" spans="1:12" ht="17.100000000000001" customHeight="1">
      <c r="A613" s="196">
        <v>610</v>
      </c>
      <c r="B613" s="367" t="s">
        <v>28661</v>
      </c>
      <c r="C613" s="390">
        <v>2.52</v>
      </c>
      <c r="D613" s="386">
        <v>1.0202429149797569</v>
      </c>
      <c r="E613" s="386" t="s">
        <v>22996</v>
      </c>
      <c r="F613" s="386">
        <v>2.52</v>
      </c>
      <c r="G613" s="31">
        <v>42513</v>
      </c>
      <c r="H613" s="3" t="s">
        <v>28605</v>
      </c>
      <c r="I613" s="3"/>
      <c r="J613" s="30">
        <v>6938</v>
      </c>
      <c r="K613" s="305">
        <v>42513</v>
      </c>
      <c r="L613" s="62" t="s">
        <v>28606</v>
      </c>
    </row>
    <row r="614" spans="1:12" ht="17.100000000000001" customHeight="1">
      <c r="A614" s="196">
        <v>611</v>
      </c>
      <c r="B614" s="375">
        <v>85</v>
      </c>
      <c r="C614" s="370" t="s">
        <v>28662</v>
      </c>
      <c r="D614" s="32" t="s">
        <v>28663</v>
      </c>
      <c r="E614" s="29" t="s">
        <v>3845</v>
      </c>
      <c r="F614" s="386">
        <v>0.59</v>
      </c>
      <c r="G614" s="386">
        <v>0.23886639676113358</v>
      </c>
      <c r="H614" s="368">
        <v>1624</v>
      </c>
      <c r="I614" s="387" t="s">
        <v>28664</v>
      </c>
      <c r="J614" s="30">
        <v>1624</v>
      </c>
      <c r="K614" s="109">
        <v>42513</v>
      </c>
      <c r="L614" s="62" t="s">
        <v>28665</v>
      </c>
    </row>
    <row r="615" spans="1:12" ht="17.100000000000001" customHeight="1">
      <c r="A615" s="196">
        <v>612</v>
      </c>
      <c r="B615" s="375" t="s">
        <v>28666</v>
      </c>
      <c r="C615" s="396" t="s">
        <v>28667</v>
      </c>
      <c r="D615" s="28" t="s">
        <v>28668</v>
      </c>
      <c r="E615" s="29" t="s">
        <v>3845</v>
      </c>
      <c r="F615" s="196">
        <v>0.96</v>
      </c>
      <c r="G615" s="386">
        <v>0.38866396761133598</v>
      </c>
      <c r="H615" s="368">
        <v>2643</v>
      </c>
      <c r="I615" s="29" t="s">
        <v>28669</v>
      </c>
      <c r="J615" s="30">
        <v>2643</v>
      </c>
      <c r="K615" s="109">
        <v>42513</v>
      </c>
      <c r="L615" s="62" t="s">
        <v>28665</v>
      </c>
    </row>
    <row r="616" spans="1:12" ht="17.100000000000001" customHeight="1">
      <c r="A616" s="196">
        <v>613</v>
      </c>
      <c r="B616" s="369">
        <v>89</v>
      </c>
      <c r="C616" s="397" t="s">
        <v>28670</v>
      </c>
      <c r="D616" s="28" t="s">
        <v>28671</v>
      </c>
      <c r="E616" s="29" t="s">
        <v>3845</v>
      </c>
      <c r="F616" s="196">
        <v>1.45</v>
      </c>
      <c r="G616" s="386">
        <v>0.58704453441295545</v>
      </c>
      <c r="H616" s="368">
        <v>3992</v>
      </c>
      <c r="I616" s="29" t="s">
        <v>28672</v>
      </c>
      <c r="J616" s="30">
        <v>3992</v>
      </c>
      <c r="K616" s="109">
        <v>42513</v>
      </c>
      <c r="L616" s="62" t="s">
        <v>28665</v>
      </c>
    </row>
    <row r="617" spans="1:12" ht="17.100000000000001" customHeight="1">
      <c r="A617" s="196">
        <v>614</v>
      </c>
      <c r="B617" s="369">
        <v>122</v>
      </c>
      <c r="C617" s="397" t="s">
        <v>28673</v>
      </c>
      <c r="D617" s="28" t="s">
        <v>28674</v>
      </c>
      <c r="E617" s="29" t="s">
        <v>3845</v>
      </c>
      <c r="F617" s="196">
        <v>0.96</v>
      </c>
      <c r="G617" s="386">
        <v>0.38866396761133598</v>
      </c>
      <c r="H617" s="368">
        <v>2643</v>
      </c>
      <c r="I617" s="29" t="s">
        <v>28675</v>
      </c>
      <c r="J617" s="30">
        <v>2643</v>
      </c>
      <c r="K617" s="109">
        <v>42513</v>
      </c>
      <c r="L617" s="62" t="s">
        <v>28665</v>
      </c>
    </row>
    <row r="618" spans="1:12" ht="17.100000000000001" customHeight="1">
      <c r="A618" s="196">
        <v>615</v>
      </c>
      <c r="B618" s="369">
        <v>20</v>
      </c>
      <c r="C618" s="397" t="s">
        <v>28676</v>
      </c>
      <c r="D618" s="28" t="s">
        <v>28677</v>
      </c>
      <c r="E618" s="29" t="s">
        <v>3845</v>
      </c>
      <c r="F618" s="196">
        <v>0.47</v>
      </c>
      <c r="G618" s="386">
        <v>0.19028340080971656</v>
      </c>
      <c r="H618" s="368">
        <v>1294</v>
      </c>
      <c r="I618" s="29" t="s">
        <v>28678</v>
      </c>
      <c r="J618" s="30">
        <v>1294</v>
      </c>
      <c r="K618" s="109">
        <v>42513</v>
      </c>
      <c r="L618" s="62" t="s">
        <v>28665</v>
      </c>
    </row>
    <row r="619" spans="1:12" ht="17.100000000000001" customHeight="1">
      <c r="A619" s="196">
        <v>616</v>
      </c>
      <c r="B619" s="369">
        <v>13</v>
      </c>
      <c r="C619" s="397" t="s">
        <v>28679</v>
      </c>
      <c r="D619" s="28" t="s">
        <v>28680</v>
      </c>
      <c r="E619" s="29" t="s">
        <v>3845</v>
      </c>
      <c r="F619" s="196">
        <v>0.87</v>
      </c>
      <c r="G619" s="386">
        <v>0.35222672064777327</v>
      </c>
      <c r="H619" s="368">
        <v>2395</v>
      </c>
      <c r="I619" s="29" t="s">
        <v>28681</v>
      </c>
      <c r="J619" s="30">
        <v>2395</v>
      </c>
      <c r="K619" s="109">
        <v>42513</v>
      </c>
      <c r="L619" s="62" t="s">
        <v>28665</v>
      </c>
    </row>
    <row r="620" spans="1:12" ht="17.100000000000001" customHeight="1">
      <c r="A620" s="196">
        <v>617</v>
      </c>
      <c r="B620" s="369">
        <v>91</v>
      </c>
      <c r="C620" s="397" t="s">
        <v>28682</v>
      </c>
      <c r="D620" s="28" t="s">
        <v>28683</v>
      </c>
      <c r="E620" s="29" t="s">
        <v>3845</v>
      </c>
      <c r="F620" s="196">
        <v>0.36</v>
      </c>
      <c r="G620" s="386">
        <v>0.145748987854251</v>
      </c>
      <c r="H620" s="368">
        <v>991</v>
      </c>
      <c r="I620" s="29" t="s">
        <v>28684</v>
      </c>
      <c r="J620" s="30">
        <v>991</v>
      </c>
      <c r="K620" s="109">
        <v>42513</v>
      </c>
      <c r="L620" s="62" t="s">
        <v>28665</v>
      </c>
    </row>
    <row r="621" spans="1:12" ht="17.100000000000001" customHeight="1">
      <c r="A621" s="196">
        <v>618</v>
      </c>
      <c r="B621" s="375" t="s">
        <v>28685</v>
      </c>
      <c r="C621" s="397" t="s">
        <v>28686</v>
      </c>
      <c r="D621" s="28" t="s">
        <v>28687</v>
      </c>
      <c r="E621" s="29" t="s">
        <v>3845</v>
      </c>
      <c r="F621" s="196">
        <v>1.99</v>
      </c>
      <c r="G621" s="386">
        <v>0.80566801619433193</v>
      </c>
      <c r="H621" s="368">
        <v>5478</v>
      </c>
      <c r="I621" s="29" t="s">
        <v>28688</v>
      </c>
      <c r="J621" s="30">
        <v>5478</v>
      </c>
      <c r="K621" s="109">
        <v>42513</v>
      </c>
      <c r="L621" s="62" t="s">
        <v>28665</v>
      </c>
    </row>
    <row r="622" spans="1:12" ht="17.100000000000001" customHeight="1">
      <c r="A622" s="196">
        <v>619</v>
      </c>
      <c r="B622" s="369">
        <v>76</v>
      </c>
      <c r="C622" s="397" t="s">
        <v>28689</v>
      </c>
      <c r="D622" s="28" t="s">
        <v>28690</v>
      </c>
      <c r="E622" s="29" t="s">
        <v>3845</v>
      </c>
      <c r="F622" s="196">
        <v>0.28000000000000003</v>
      </c>
      <c r="G622" s="386">
        <v>0.11336032388663968</v>
      </c>
      <c r="H622" s="368">
        <v>771</v>
      </c>
      <c r="I622" s="29" t="s">
        <v>28691</v>
      </c>
      <c r="J622" s="30">
        <v>771</v>
      </c>
      <c r="K622" s="109">
        <v>42513</v>
      </c>
      <c r="L622" s="62" t="s">
        <v>28665</v>
      </c>
    </row>
    <row r="623" spans="1:12" ht="17.100000000000001" customHeight="1">
      <c r="A623" s="196">
        <v>620</v>
      </c>
      <c r="B623" s="369">
        <v>122</v>
      </c>
      <c r="C623" s="397" t="s">
        <v>28673</v>
      </c>
      <c r="D623" s="28" t="s">
        <v>28692</v>
      </c>
      <c r="E623" s="29" t="s">
        <v>3845</v>
      </c>
      <c r="F623" s="196">
        <v>0.95</v>
      </c>
      <c r="G623" s="386">
        <v>0.38461538461538458</v>
      </c>
      <c r="H623" s="368">
        <v>2615</v>
      </c>
      <c r="I623" s="29" t="s">
        <v>28693</v>
      </c>
      <c r="J623" s="30">
        <v>2615</v>
      </c>
      <c r="K623" s="109">
        <v>42513</v>
      </c>
      <c r="L623" s="62" t="s">
        <v>28665</v>
      </c>
    </row>
    <row r="624" spans="1:12" ht="17.100000000000001" customHeight="1">
      <c r="A624" s="196">
        <v>621</v>
      </c>
      <c r="B624" s="369">
        <v>85</v>
      </c>
      <c r="C624" s="397" t="s">
        <v>28694</v>
      </c>
      <c r="D624" s="189" t="s">
        <v>28695</v>
      </c>
      <c r="E624" s="29" t="s">
        <v>3845</v>
      </c>
      <c r="F624" s="196">
        <v>0.67</v>
      </c>
      <c r="G624" s="386">
        <v>0.27125506072874495</v>
      </c>
      <c r="H624" s="368">
        <v>1845</v>
      </c>
      <c r="I624" s="29" t="s">
        <v>28696</v>
      </c>
      <c r="J624" s="30">
        <v>1845</v>
      </c>
      <c r="K624" s="109">
        <v>42513</v>
      </c>
      <c r="L624" s="62" t="s">
        <v>28665</v>
      </c>
    </row>
    <row r="625" spans="1:12" ht="17.100000000000001" customHeight="1">
      <c r="A625" s="196">
        <v>622</v>
      </c>
      <c r="B625" s="375" t="s">
        <v>28697</v>
      </c>
      <c r="C625" s="396" t="s">
        <v>28698</v>
      </c>
      <c r="D625" s="28" t="s">
        <v>28699</v>
      </c>
      <c r="E625" s="29" t="s">
        <v>3845</v>
      </c>
      <c r="F625" s="196">
        <v>0.62</v>
      </c>
      <c r="G625" s="386">
        <v>0.25101214574898784</v>
      </c>
      <c r="H625" s="368">
        <v>1707</v>
      </c>
      <c r="I625" s="29" t="s">
        <v>28700</v>
      </c>
      <c r="J625" s="30">
        <v>1707</v>
      </c>
      <c r="K625" s="109">
        <v>42513</v>
      </c>
      <c r="L625" s="62" t="s">
        <v>28665</v>
      </c>
    </row>
    <row r="626" spans="1:12" ht="17.100000000000001" customHeight="1">
      <c r="A626" s="196">
        <v>623</v>
      </c>
      <c r="B626" s="369">
        <v>85</v>
      </c>
      <c r="C626" s="397" t="s">
        <v>28701</v>
      </c>
      <c r="D626" s="28" t="s">
        <v>28702</v>
      </c>
      <c r="E626" s="29" t="s">
        <v>3845</v>
      </c>
      <c r="F626" s="196">
        <v>0.61</v>
      </c>
      <c r="G626" s="386">
        <v>0.24696356275303641</v>
      </c>
      <c r="H626" s="368">
        <v>1679</v>
      </c>
      <c r="I626" s="29" t="s">
        <v>28703</v>
      </c>
      <c r="J626" s="30">
        <v>1679</v>
      </c>
      <c r="K626" s="109">
        <v>42513</v>
      </c>
      <c r="L626" s="62" t="s">
        <v>28665</v>
      </c>
    </row>
    <row r="627" spans="1:12" ht="17.100000000000001" customHeight="1">
      <c r="A627" s="196">
        <v>624</v>
      </c>
      <c r="B627" s="375" t="s">
        <v>28697</v>
      </c>
      <c r="C627" s="396" t="s">
        <v>28704</v>
      </c>
      <c r="D627" s="28" t="s">
        <v>28705</v>
      </c>
      <c r="E627" s="29" t="s">
        <v>3845</v>
      </c>
      <c r="F627" s="196">
        <v>0.82</v>
      </c>
      <c r="G627" s="386">
        <v>0.33198380566801616</v>
      </c>
      <c r="H627" s="368">
        <v>2257</v>
      </c>
      <c r="I627" s="29" t="s">
        <v>28706</v>
      </c>
      <c r="J627" s="30">
        <v>2257</v>
      </c>
      <c r="K627" s="109">
        <v>42513</v>
      </c>
      <c r="L627" s="62" t="s">
        <v>28665</v>
      </c>
    </row>
    <row r="628" spans="1:12" ht="17.100000000000001" customHeight="1">
      <c r="A628" s="196">
        <v>625</v>
      </c>
      <c r="B628" s="369">
        <v>75</v>
      </c>
      <c r="C628" s="397" t="s">
        <v>28707</v>
      </c>
      <c r="D628" s="28" t="s">
        <v>28708</v>
      </c>
      <c r="E628" s="29" t="s">
        <v>3845</v>
      </c>
      <c r="F628" s="196">
        <v>0.74</v>
      </c>
      <c r="G628" s="386">
        <v>0.29959514170040485</v>
      </c>
      <c r="H628" s="368">
        <v>2037</v>
      </c>
      <c r="I628" s="29" t="s">
        <v>28709</v>
      </c>
      <c r="J628" s="30">
        <v>2037</v>
      </c>
      <c r="K628" s="109">
        <v>42513</v>
      </c>
      <c r="L628" s="62" t="s">
        <v>28665</v>
      </c>
    </row>
    <row r="629" spans="1:12" ht="17.100000000000001" customHeight="1">
      <c r="A629" s="196">
        <v>626</v>
      </c>
      <c r="B629" s="369">
        <v>75</v>
      </c>
      <c r="C629" s="397" t="s">
        <v>28707</v>
      </c>
      <c r="D629" s="28" t="s">
        <v>28710</v>
      </c>
      <c r="E629" s="29" t="s">
        <v>3845</v>
      </c>
      <c r="F629" s="196">
        <v>0.76</v>
      </c>
      <c r="G629" s="386">
        <v>0.30769230769230765</v>
      </c>
      <c r="H629" s="368">
        <v>2092</v>
      </c>
      <c r="I629" s="29" t="s">
        <v>28711</v>
      </c>
      <c r="J629" s="30">
        <v>2092</v>
      </c>
      <c r="K629" s="109">
        <v>42513</v>
      </c>
      <c r="L629" s="62" t="s">
        <v>28665</v>
      </c>
    </row>
    <row r="630" spans="1:12" ht="17.100000000000001" customHeight="1">
      <c r="A630" s="196">
        <v>627</v>
      </c>
      <c r="B630" s="369">
        <v>75</v>
      </c>
      <c r="C630" s="397" t="s">
        <v>28712</v>
      </c>
      <c r="D630" s="28" t="s">
        <v>28713</v>
      </c>
      <c r="E630" s="29" t="s">
        <v>3845</v>
      </c>
      <c r="F630" s="196">
        <v>0.74</v>
      </c>
      <c r="G630" s="386">
        <v>0.29959514170040485</v>
      </c>
      <c r="H630" s="368">
        <v>2037</v>
      </c>
      <c r="I630" s="29" t="s">
        <v>28714</v>
      </c>
      <c r="J630" s="30">
        <v>2037</v>
      </c>
      <c r="K630" s="109">
        <v>42513</v>
      </c>
      <c r="L630" s="62" t="s">
        <v>28665</v>
      </c>
    </row>
    <row r="631" spans="1:12" ht="17.100000000000001" customHeight="1">
      <c r="A631" s="196">
        <v>628</v>
      </c>
      <c r="B631" s="369">
        <v>75</v>
      </c>
      <c r="C631" s="397" t="s">
        <v>28712</v>
      </c>
      <c r="D631" s="28" t="s">
        <v>28715</v>
      </c>
      <c r="E631" s="29" t="s">
        <v>3845</v>
      </c>
      <c r="F631" s="196">
        <v>0.73</v>
      </c>
      <c r="G631" s="386">
        <v>0.2955465587044534</v>
      </c>
      <c r="H631" s="368">
        <v>2010</v>
      </c>
      <c r="I631" s="29" t="s">
        <v>28716</v>
      </c>
      <c r="J631" s="30">
        <v>2010</v>
      </c>
      <c r="K631" s="109">
        <v>42513</v>
      </c>
      <c r="L631" s="62" t="s">
        <v>28665</v>
      </c>
    </row>
    <row r="632" spans="1:12" ht="17.100000000000001" customHeight="1">
      <c r="A632" s="196">
        <v>629</v>
      </c>
      <c r="B632" s="375" t="s">
        <v>28717</v>
      </c>
      <c r="C632" s="397" t="s">
        <v>28718</v>
      </c>
      <c r="D632" s="28" t="s">
        <v>28719</v>
      </c>
      <c r="E632" s="29" t="s">
        <v>22996</v>
      </c>
      <c r="F632" s="196">
        <v>2.5099999999999998</v>
      </c>
      <c r="G632" s="386">
        <v>1.0161943319838056</v>
      </c>
      <c r="H632" s="368">
        <v>6910</v>
      </c>
      <c r="I632" s="29" t="s">
        <v>28720</v>
      </c>
      <c r="J632" s="30">
        <v>6910</v>
      </c>
      <c r="K632" s="109">
        <v>42513</v>
      </c>
      <c r="L632" s="62" t="s">
        <v>28665</v>
      </c>
    </row>
    <row r="633" spans="1:12" ht="17.100000000000001" customHeight="1">
      <c r="A633" s="196">
        <v>630</v>
      </c>
      <c r="B633" s="369">
        <v>76</v>
      </c>
      <c r="C633" s="397" t="s">
        <v>28689</v>
      </c>
      <c r="D633" s="189" t="s">
        <v>28721</v>
      </c>
      <c r="E633" s="29" t="s">
        <v>3845</v>
      </c>
      <c r="F633" s="196">
        <v>0.17</v>
      </c>
      <c r="G633" s="386">
        <v>6.8825910931174086E-2</v>
      </c>
      <c r="H633" s="368">
        <v>468</v>
      </c>
      <c r="I633" s="29" t="s">
        <v>28722</v>
      </c>
      <c r="J633" s="30">
        <v>468</v>
      </c>
      <c r="K633" s="109">
        <v>42513</v>
      </c>
      <c r="L633" s="62" t="s">
        <v>28665</v>
      </c>
    </row>
    <row r="634" spans="1:12" ht="17.100000000000001" customHeight="1">
      <c r="A634" s="196">
        <v>631</v>
      </c>
      <c r="B634" s="375">
        <v>68</v>
      </c>
      <c r="C634" s="370" t="s">
        <v>28723</v>
      </c>
      <c r="D634" s="32" t="s">
        <v>28724</v>
      </c>
      <c r="E634" s="29" t="s">
        <v>3845</v>
      </c>
      <c r="F634" s="386">
        <v>0.72</v>
      </c>
      <c r="G634" s="386">
        <v>0.291497975708502</v>
      </c>
      <c r="H634" s="368">
        <v>1982</v>
      </c>
      <c r="I634" s="387" t="s">
        <v>28725</v>
      </c>
      <c r="J634" s="85">
        <v>1982</v>
      </c>
      <c r="K634" s="109">
        <v>42513</v>
      </c>
      <c r="L634" s="62" t="s">
        <v>28726</v>
      </c>
    </row>
    <row r="635" spans="1:12" ht="17.100000000000001" customHeight="1">
      <c r="A635" s="196">
        <v>632</v>
      </c>
      <c r="B635" s="375" t="s">
        <v>28727</v>
      </c>
      <c r="C635" s="396" t="s">
        <v>28728</v>
      </c>
      <c r="D635" s="28" t="s">
        <v>28729</v>
      </c>
      <c r="E635" s="29" t="s">
        <v>3845</v>
      </c>
      <c r="F635" s="196">
        <v>0.12</v>
      </c>
      <c r="G635" s="386">
        <v>4.8582995951416998E-2</v>
      </c>
      <c r="H635" s="368">
        <v>330</v>
      </c>
      <c r="I635" s="29" t="s">
        <v>28730</v>
      </c>
      <c r="J635" s="85">
        <v>330</v>
      </c>
      <c r="K635" s="109">
        <v>42513</v>
      </c>
      <c r="L635" s="62" t="s">
        <v>28726</v>
      </c>
    </row>
    <row r="636" spans="1:12" ht="17.100000000000001" customHeight="1">
      <c r="A636" s="196">
        <v>633</v>
      </c>
      <c r="B636" s="369">
        <v>98</v>
      </c>
      <c r="C636" s="396" t="s">
        <v>28731</v>
      </c>
      <c r="D636" s="28" t="s">
        <v>28732</v>
      </c>
      <c r="E636" s="29" t="s">
        <v>3845</v>
      </c>
      <c r="F636" s="196">
        <v>0.64</v>
      </c>
      <c r="G636" s="386">
        <v>0.25910931174089069</v>
      </c>
      <c r="H636" s="368">
        <v>1762</v>
      </c>
      <c r="I636" s="29" t="s">
        <v>28733</v>
      </c>
      <c r="J636" s="85">
        <v>1762</v>
      </c>
      <c r="K636" s="109">
        <v>42513</v>
      </c>
      <c r="L636" s="62" t="s">
        <v>28726</v>
      </c>
    </row>
    <row r="637" spans="1:12" ht="17.100000000000001" customHeight="1">
      <c r="A637" s="196">
        <v>634</v>
      </c>
      <c r="B637" s="371" t="s">
        <v>28734</v>
      </c>
      <c r="C637" s="396" t="s">
        <v>28735</v>
      </c>
      <c r="D637" s="28" t="s">
        <v>28736</v>
      </c>
      <c r="E637" s="29" t="s">
        <v>3845</v>
      </c>
      <c r="F637" s="196">
        <v>0.18</v>
      </c>
      <c r="G637" s="386">
        <v>7.28744939271255E-2</v>
      </c>
      <c r="H637" s="368">
        <v>496</v>
      </c>
      <c r="I637" s="29" t="s">
        <v>28737</v>
      </c>
      <c r="J637" s="85">
        <v>496</v>
      </c>
      <c r="K637" s="109">
        <v>42513</v>
      </c>
      <c r="L637" s="62" t="s">
        <v>28726</v>
      </c>
    </row>
    <row r="638" spans="1:12" ht="17.100000000000001" customHeight="1">
      <c r="A638" s="196">
        <v>635</v>
      </c>
      <c r="B638" s="369">
        <v>68</v>
      </c>
      <c r="C638" s="396" t="s">
        <v>28723</v>
      </c>
      <c r="D638" s="28" t="s">
        <v>28738</v>
      </c>
      <c r="E638" s="29" t="s">
        <v>3845</v>
      </c>
      <c r="F638" s="196">
        <v>0.7</v>
      </c>
      <c r="G638" s="386">
        <v>0.28340080971659914</v>
      </c>
      <c r="H638" s="368">
        <v>1927</v>
      </c>
      <c r="I638" s="29" t="s">
        <v>28739</v>
      </c>
      <c r="J638" s="85">
        <v>1927</v>
      </c>
      <c r="K638" s="109">
        <v>42513</v>
      </c>
      <c r="L638" s="62" t="s">
        <v>28726</v>
      </c>
    </row>
    <row r="639" spans="1:12" ht="17.100000000000001" customHeight="1">
      <c r="A639" s="196">
        <v>636</v>
      </c>
      <c r="B639" s="369">
        <v>59</v>
      </c>
      <c r="C639" s="396" t="s">
        <v>28740</v>
      </c>
      <c r="D639" s="28" t="s">
        <v>28741</v>
      </c>
      <c r="E639" s="29" t="s">
        <v>3845</v>
      </c>
      <c r="F639" s="196">
        <v>0.15</v>
      </c>
      <c r="G639" s="386">
        <v>6.0728744939271245E-2</v>
      </c>
      <c r="H639" s="368">
        <v>413</v>
      </c>
      <c r="I639" s="29" t="s">
        <v>28742</v>
      </c>
      <c r="J639" s="85">
        <v>413</v>
      </c>
      <c r="K639" s="109">
        <v>42513</v>
      </c>
      <c r="L639" s="62" t="s">
        <v>28726</v>
      </c>
    </row>
    <row r="640" spans="1:12" ht="17.100000000000001" customHeight="1">
      <c r="A640" s="196">
        <v>637</v>
      </c>
      <c r="B640" s="369">
        <v>67</v>
      </c>
      <c r="C640" s="396" t="s">
        <v>28743</v>
      </c>
      <c r="D640" s="28" t="s">
        <v>28744</v>
      </c>
      <c r="E640" s="29" t="s">
        <v>3845</v>
      </c>
      <c r="F640" s="363">
        <v>0.15</v>
      </c>
      <c r="G640" s="386">
        <v>6.0728744939271245E-2</v>
      </c>
      <c r="H640" s="368">
        <v>413</v>
      </c>
      <c r="I640" s="29" t="s">
        <v>28745</v>
      </c>
      <c r="J640" s="85">
        <v>413</v>
      </c>
      <c r="K640" s="109">
        <v>42513</v>
      </c>
      <c r="L640" s="62" t="s">
        <v>28726</v>
      </c>
    </row>
    <row r="641" spans="1:12" ht="17.100000000000001" customHeight="1">
      <c r="A641" s="196">
        <v>638</v>
      </c>
      <c r="B641" s="375">
        <v>100</v>
      </c>
      <c r="C641" s="396" t="s">
        <v>1619</v>
      </c>
      <c r="D641" s="28" t="s">
        <v>28746</v>
      </c>
      <c r="E641" s="29" t="s">
        <v>3845</v>
      </c>
      <c r="F641" s="196">
        <v>0.7</v>
      </c>
      <c r="G641" s="386">
        <v>0.28340080971659914</v>
      </c>
      <c r="H641" s="368">
        <v>1927</v>
      </c>
      <c r="I641" s="29" t="s">
        <v>28747</v>
      </c>
      <c r="J641" s="85">
        <v>1927</v>
      </c>
      <c r="K641" s="109">
        <v>42513</v>
      </c>
      <c r="L641" s="62" t="s">
        <v>28726</v>
      </c>
    </row>
    <row r="642" spans="1:12" ht="17.100000000000001" customHeight="1">
      <c r="A642" s="196">
        <v>639</v>
      </c>
      <c r="B642" s="369">
        <v>78</v>
      </c>
      <c r="C642" s="396" t="s">
        <v>28748</v>
      </c>
      <c r="D642" s="28" t="s">
        <v>28749</v>
      </c>
      <c r="E642" s="29" t="s">
        <v>3845</v>
      </c>
      <c r="F642" s="196">
        <v>0.23</v>
      </c>
      <c r="G642" s="386">
        <v>9.3117408906882582E-2</v>
      </c>
      <c r="H642" s="368">
        <v>633</v>
      </c>
      <c r="I642" s="29" t="s">
        <v>28750</v>
      </c>
      <c r="J642" s="85">
        <v>633</v>
      </c>
      <c r="K642" s="109">
        <v>42513</v>
      </c>
      <c r="L642" s="62" t="s">
        <v>28726</v>
      </c>
    </row>
    <row r="643" spans="1:12" ht="17.100000000000001" customHeight="1">
      <c r="A643" s="196">
        <v>640</v>
      </c>
      <c r="B643" s="369">
        <v>16</v>
      </c>
      <c r="C643" s="396" t="s">
        <v>28751</v>
      </c>
      <c r="D643" s="28" t="s">
        <v>28752</v>
      </c>
      <c r="E643" s="29" t="s">
        <v>3845</v>
      </c>
      <c r="F643" s="196">
        <v>1.4</v>
      </c>
      <c r="G643" s="386">
        <v>0.56680161943319829</v>
      </c>
      <c r="H643" s="368">
        <v>3854</v>
      </c>
      <c r="I643" s="29" t="s">
        <v>28753</v>
      </c>
      <c r="J643" s="85">
        <v>3854</v>
      </c>
      <c r="K643" s="109">
        <v>42513</v>
      </c>
      <c r="L643" s="62" t="s">
        <v>28726</v>
      </c>
    </row>
    <row r="644" spans="1:12" ht="17.100000000000001" customHeight="1">
      <c r="A644" s="196">
        <v>641</v>
      </c>
      <c r="B644" s="375" t="s">
        <v>28754</v>
      </c>
      <c r="C644" s="396" t="s">
        <v>28755</v>
      </c>
      <c r="D644" s="189" t="s">
        <v>28756</v>
      </c>
      <c r="E644" s="29" t="s">
        <v>3845</v>
      </c>
      <c r="F644" s="196">
        <v>0.41</v>
      </c>
      <c r="G644" s="386">
        <v>0.16599190283400808</v>
      </c>
      <c r="H644" s="368">
        <v>1129</v>
      </c>
      <c r="I644" s="29" t="s">
        <v>28757</v>
      </c>
      <c r="J644" s="85">
        <v>1129</v>
      </c>
      <c r="K644" s="109">
        <v>42513</v>
      </c>
      <c r="L644" s="62" t="s">
        <v>28726</v>
      </c>
    </row>
    <row r="645" spans="1:12" ht="17.100000000000001" customHeight="1">
      <c r="A645" s="196">
        <v>642</v>
      </c>
      <c r="B645" s="375" t="s">
        <v>28758</v>
      </c>
      <c r="C645" s="396" t="s">
        <v>28759</v>
      </c>
      <c r="D645" s="28" t="s">
        <v>28760</v>
      </c>
      <c r="E645" s="29" t="s">
        <v>3845</v>
      </c>
      <c r="F645" s="196">
        <v>1.38</v>
      </c>
      <c r="G645" s="386">
        <v>0.55870445344129549</v>
      </c>
      <c r="H645" s="368">
        <v>3799</v>
      </c>
      <c r="I645" s="29" t="s">
        <v>28761</v>
      </c>
      <c r="J645" s="85">
        <v>3799</v>
      </c>
      <c r="K645" s="109">
        <v>42513</v>
      </c>
      <c r="L645" s="62" t="s">
        <v>28726</v>
      </c>
    </row>
    <row r="646" spans="1:12" ht="17.100000000000001" customHeight="1">
      <c r="A646" s="196">
        <v>643</v>
      </c>
      <c r="B646" s="375" t="s">
        <v>28762</v>
      </c>
      <c r="C646" s="396" t="s">
        <v>28763</v>
      </c>
      <c r="D646" s="28" t="s">
        <v>28764</v>
      </c>
      <c r="E646" s="29" t="s">
        <v>3845</v>
      </c>
      <c r="F646" s="196">
        <v>0.77</v>
      </c>
      <c r="G646" s="386">
        <v>0.31174089068825911</v>
      </c>
      <c r="H646" s="368">
        <v>2120</v>
      </c>
      <c r="I646" s="29" t="s">
        <v>28765</v>
      </c>
      <c r="J646" s="85">
        <v>2120</v>
      </c>
      <c r="K646" s="109">
        <v>42513</v>
      </c>
      <c r="L646" s="62" t="s">
        <v>28726</v>
      </c>
    </row>
    <row r="647" spans="1:12" ht="17.100000000000001" customHeight="1">
      <c r="A647" s="196">
        <v>644</v>
      </c>
      <c r="B647" s="375" t="s">
        <v>28766</v>
      </c>
      <c r="C647" s="396" t="s">
        <v>28767</v>
      </c>
      <c r="D647" s="28" t="s">
        <v>28768</v>
      </c>
      <c r="E647" s="29" t="s">
        <v>3845</v>
      </c>
      <c r="F647" s="196">
        <v>1</v>
      </c>
      <c r="G647" s="386">
        <v>0.40485829959514169</v>
      </c>
      <c r="H647" s="368">
        <v>2753</v>
      </c>
      <c r="I647" s="29" t="s">
        <v>28769</v>
      </c>
      <c r="J647" s="85">
        <v>2753</v>
      </c>
      <c r="K647" s="109">
        <v>42513</v>
      </c>
      <c r="L647" s="62" t="s">
        <v>28726</v>
      </c>
    </row>
    <row r="648" spans="1:12" ht="17.100000000000001" customHeight="1">
      <c r="A648" s="196">
        <v>645</v>
      </c>
      <c r="B648" s="369">
        <v>23</v>
      </c>
      <c r="C648" s="396" t="s">
        <v>28770</v>
      </c>
      <c r="D648" s="28" t="s">
        <v>28771</v>
      </c>
      <c r="E648" s="29" t="s">
        <v>3845</v>
      </c>
      <c r="F648" s="196">
        <v>0.36</v>
      </c>
      <c r="G648" s="386">
        <v>0.145748987854251</v>
      </c>
      <c r="H648" s="368">
        <v>991</v>
      </c>
      <c r="I648" s="29" t="s">
        <v>28772</v>
      </c>
      <c r="J648" s="85">
        <v>991</v>
      </c>
      <c r="K648" s="109">
        <v>42513</v>
      </c>
      <c r="L648" s="62" t="s">
        <v>28726</v>
      </c>
    </row>
    <row r="649" spans="1:12" ht="17.100000000000001" customHeight="1">
      <c r="A649" s="196">
        <v>646</v>
      </c>
      <c r="B649" s="369">
        <v>50</v>
      </c>
      <c r="C649" s="396" t="s">
        <v>28773</v>
      </c>
      <c r="D649" s="28" t="s">
        <v>28774</v>
      </c>
      <c r="E649" s="29" t="s">
        <v>3845</v>
      </c>
      <c r="F649" s="196">
        <v>0.41</v>
      </c>
      <c r="G649" s="386">
        <v>0.16599190283400808</v>
      </c>
      <c r="H649" s="368">
        <v>1129</v>
      </c>
      <c r="I649" s="29" t="s">
        <v>28775</v>
      </c>
      <c r="J649" s="85">
        <v>1129</v>
      </c>
      <c r="K649" s="109">
        <v>42513</v>
      </c>
      <c r="L649" s="62" t="s">
        <v>28726</v>
      </c>
    </row>
    <row r="650" spans="1:12" ht="17.100000000000001" customHeight="1">
      <c r="A650" s="196">
        <v>647</v>
      </c>
      <c r="B650" s="369">
        <v>50</v>
      </c>
      <c r="C650" s="396" t="s">
        <v>28773</v>
      </c>
      <c r="D650" s="28" t="s">
        <v>28776</v>
      </c>
      <c r="E650" s="29" t="s">
        <v>3845</v>
      </c>
      <c r="F650" s="196">
        <v>0.4</v>
      </c>
      <c r="G650" s="386">
        <v>0.16194331983805668</v>
      </c>
      <c r="H650" s="368">
        <v>1101</v>
      </c>
      <c r="I650" s="29" t="s">
        <v>28777</v>
      </c>
      <c r="J650" s="85">
        <v>1101</v>
      </c>
      <c r="K650" s="109">
        <v>42513</v>
      </c>
      <c r="L650" s="62" t="s">
        <v>28726</v>
      </c>
    </row>
    <row r="651" spans="1:12" ht="17.100000000000001" customHeight="1">
      <c r="A651" s="196">
        <v>648</v>
      </c>
      <c r="B651" s="369">
        <v>4</v>
      </c>
      <c r="C651" s="396" t="s">
        <v>28778</v>
      </c>
      <c r="D651" s="28" t="s">
        <v>28779</v>
      </c>
      <c r="E651" s="29" t="s">
        <v>3845</v>
      </c>
      <c r="F651" s="196">
        <v>0.55000000000000004</v>
      </c>
      <c r="G651" s="386">
        <v>0.22267206477732793</v>
      </c>
      <c r="H651" s="368">
        <v>1514</v>
      </c>
      <c r="I651" s="29" t="s">
        <v>28780</v>
      </c>
      <c r="J651" s="85">
        <v>1514</v>
      </c>
      <c r="K651" s="109">
        <v>42513</v>
      </c>
      <c r="L651" s="62" t="s">
        <v>28726</v>
      </c>
    </row>
    <row r="652" spans="1:12" ht="17.100000000000001" customHeight="1">
      <c r="A652" s="196">
        <v>649</v>
      </c>
      <c r="B652" s="375" t="s">
        <v>28781</v>
      </c>
      <c r="C652" s="396" t="s">
        <v>28782</v>
      </c>
      <c r="D652" s="28" t="s">
        <v>28783</v>
      </c>
      <c r="E652" s="29" t="s">
        <v>3845</v>
      </c>
      <c r="F652" s="196">
        <v>1.75</v>
      </c>
      <c r="G652" s="386">
        <v>0.70850202429149789</v>
      </c>
      <c r="H652" s="368">
        <v>4818</v>
      </c>
      <c r="I652" s="29" t="s">
        <v>28784</v>
      </c>
      <c r="J652" s="85">
        <v>4818</v>
      </c>
      <c r="K652" s="109">
        <v>42513</v>
      </c>
      <c r="L652" s="62" t="s">
        <v>28726</v>
      </c>
    </row>
    <row r="653" spans="1:12" ht="17.100000000000001" customHeight="1">
      <c r="A653" s="196">
        <v>650</v>
      </c>
      <c r="B653" s="369">
        <v>84</v>
      </c>
      <c r="C653" s="396" t="s">
        <v>28785</v>
      </c>
      <c r="D653" s="189" t="s">
        <v>28786</v>
      </c>
      <c r="E653" s="29" t="s">
        <v>3845</v>
      </c>
      <c r="F653" s="196">
        <v>0.15</v>
      </c>
      <c r="G653" s="386">
        <v>6.0728744939271245E-2</v>
      </c>
      <c r="H653" s="368">
        <v>413</v>
      </c>
      <c r="I653" s="29" t="s">
        <v>28787</v>
      </c>
      <c r="J653" s="85">
        <v>413</v>
      </c>
      <c r="K653" s="109">
        <v>42513</v>
      </c>
      <c r="L653" s="62" t="s">
        <v>28726</v>
      </c>
    </row>
    <row r="654" spans="1:12" ht="17.100000000000001" customHeight="1">
      <c r="A654" s="196">
        <v>651</v>
      </c>
      <c r="B654" s="371" t="s">
        <v>28788</v>
      </c>
      <c r="C654" s="396" t="s">
        <v>28789</v>
      </c>
      <c r="D654" s="189" t="s">
        <v>28790</v>
      </c>
      <c r="E654" s="29" t="s">
        <v>3845</v>
      </c>
      <c r="F654" s="196">
        <v>0.43</v>
      </c>
      <c r="G654" s="386">
        <v>0.17408906882591091</v>
      </c>
      <c r="H654" s="368">
        <v>1184</v>
      </c>
      <c r="I654" s="29" t="s">
        <v>28791</v>
      </c>
      <c r="J654" s="85">
        <v>1184</v>
      </c>
      <c r="K654" s="109">
        <v>42513</v>
      </c>
      <c r="L654" s="62" t="s">
        <v>28726</v>
      </c>
    </row>
    <row r="655" spans="1:12" ht="17.100000000000001" customHeight="1">
      <c r="A655" s="196">
        <v>652</v>
      </c>
      <c r="B655" s="369">
        <v>49</v>
      </c>
      <c r="C655" s="396" t="s">
        <v>28792</v>
      </c>
      <c r="D655" s="28" t="s">
        <v>28793</v>
      </c>
      <c r="E655" s="29" t="s">
        <v>3845</v>
      </c>
      <c r="F655" s="196">
        <v>0.91</v>
      </c>
      <c r="G655" s="386">
        <v>0.36842105263157893</v>
      </c>
      <c r="H655" s="368">
        <v>2505</v>
      </c>
      <c r="I655" s="29" t="s">
        <v>28794</v>
      </c>
      <c r="J655" s="85">
        <v>2505</v>
      </c>
      <c r="K655" s="109">
        <v>42513</v>
      </c>
      <c r="L655" s="62" t="s">
        <v>28726</v>
      </c>
    </row>
    <row r="656" spans="1:12" ht="17.100000000000001" customHeight="1">
      <c r="A656" s="196">
        <v>653</v>
      </c>
      <c r="B656" s="369">
        <v>45</v>
      </c>
      <c r="C656" s="396" t="s">
        <v>28795</v>
      </c>
      <c r="D656" s="28" t="s">
        <v>28796</v>
      </c>
      <c r="E656" s="29" t="s">
        <v>3845</v>
      </c>
      <c r="F656" s="196">
        <v>0.09</v>
      </c>
      <c r="G656" s="386">
        <v>3.643724696356275E-2</v>
      </c>
      <c r="H656" s="368">
        <v>248</v>
      </c>
      <c r="I656" s="29" t="s">
        <v>28797</v>
      </c>
      <c r="J656" s="85">
        <v>248</v>
      </c>
      <c r="K656" s="109">
        <v>42513</v>
      </c>
      <c r="L656" s="62" t="s">
        <v>28726</v>
      </c>
    </row>
    <row r="657" spans="1:12" ht="17.100000000000001" customHeight="1">
      <c r="A657" s="196">
        <v>654</v>
      </c>
      <c r="B657" s="375">
        <v>1</v>
      </c>
      <c r="C657" s="370" t="s">
        <v>28798</v>
      </c>
      <c r="D657" s="32" t="s">
        <v>28799</v>
      </c>
      <c r="E657" s="29" t="s">
        <v>3845</v>
      </c>
      <c r="F657" s="386">
        <v>0.3</v>
      </c>
      <c r="G657" s="386">
        <v>0.12145748987854249</v>
      </c>
      <c r="H657" s="368">
        <v>826</v>
      </c>
      <c r="I657" s="387" t="s">
        <v>28800</v>
      </c>
      <c r="J657" s="85">
        <v>826</v>
      </c>
      <c r="K657" s="109">
        <v>42513</v>
      </c>
      <c r="L657" s="62" t="s">
        <v>28801</v>
      </c>
    </row>
    <row r="658" spans="1:12" ht="17.100000000000001" customHeight="1">
      <c r="A658" s="196">
        <v>655</v>
      </c>
      <c r="B658" s="375">
        <v>39</v>
      </c>
      <c r="C658" s="370" t="s">
        <v>28802</v>
      </c>
      <c r="D658" s="51" t="s">
        <v>28803</v>
      </c>
      <c r="E658" s="29" t="s">
        <v>3845</v>
      </c>
      <c r="F658" s="388">
        <v>0.31</v>
      </c>
      <c r="G658" s="386">
        <v>0.12550607287449392</v>
      </c>
      <c r="H658" s="368">
        <v>853</v>
      </c>
      <c r="I658" s="387" t="s">
        <v>28804</v>
      </c>
      <c r="J658" s="85">
        <v>853</v>
      </c>
      <c r="K658" s="109">
        <v>42513</v>
      </c>
      <c r="L658" s="62" t="s">
        <v>28801</v>
      </c>
    </row>
    <row r="659" spans="1:12" ht="17.100000000000001" customHeight="1">
      <c r="A659" s="196">
        <v>656</v>
      </c>
      <c r="B659" s="375">
        <v>39</v>
      </c>
      <c r="C659" s="370" t="s">
        <v>28802</v>
      </c>
      <c r="D659" s="32" t="s">
        <v>28805</v>
      </c>
      <c r="E659" s="29" t="s">
        <v>3845</v>
      </c>
      <c r="F659" s="386">
        <v>0.3</v>
      </c>
      <c r="G659" s="386">
        <v>0.12145748987854249</v>
      </c>
      <c r="H659" s="368">
        <v>826</v>
      </c>
      <c r="I659" s="387" t="s">
        <v>28806</v>
      </c>
      <c r="J659" s="85">
        <v>826</v>
      </c>
      <c r="K659" s="109">
        <v>42513</v>
      </c>
      <c r="L659" s="62" t="s">
        <v>28801</v>
      </c>
    </row>
    <row r="660" spans="1:12" ht="17.100000000000001" customHeight="1">
      <c r="A660" s="196">
        <v>657</v>
      </c>
      <c r="B660" s="375" t="s">
        <v>28807</v>
      </c>
      <c r="C660" s="370" t="s">
        <v>28808</v>
      </c>
      <c r="D660" s="32" t="s">
        <v>28809</v>
      </c>
      <c r="E660" s="29" t="s">
        <v>3845</v>
      </c>
      <c r="F660" s="388">
        <v>1.71</v>
      </c>
      <c r="G660" s="386">
        <v>0.69230769230769229</v>
      </c>
      <c r="H660" s="368">
        <v>4708</v>
      </c>
      <c r="I660" s="387" t="s">
        <v>28810</v>
      </c>
      <c r="J660" s="85">
        <v>4708</v>
      </c>
      <c r="K660" s="109">
        <v>42513</v>
      </c>
      <c r="L660" s="62" t="s">
        <v>28801</v>
      </c>
    </row>
    <row r="661" spans="1:12" ht="17.100000000000001" customHeight="1">
      <c r="A661" s="196">
        <v>658</v>
      </c>
      <c r="B661" s="366">
        <v>1</v>
      </c>
      <c r="C661" s="370" t="s">
        <v>28798</v>
      </c>
      <c r="D661" s="32" t="s">
        <v>28811</v>
      </c>
      <c r="E661" s="29" t="s">
        <v>3845</v>
      </c>
      <c r="F661" s="386">
        <v>0.3</v>
      </c>
      <c r="G661" s="386">
        <v>0.12145748987854249</v>
      </c>
      <c r="H661" s="368">
        <v>826</v>
      </c>
      <c r="I661" s="387" t="s">
        <v>28812</v>
      </c>
      <c r="J661" s="85">
        <v>826</v>
      </c>
      <c r="K661" s="109">
        <v>42513</v>
      </c>
      <c r="L661" s="62" t="s">
        <v>28801</v>
      </c>
    </row>
    <row r="662" spans="1:12" ht="17.100000000000001" customHeight="1">
      <c r="A662" s="196">
        <v>659</v>
      </c>
      <c r="B662" s="366">
        <v>98</v>
      </c>
      <c r="C662" s="370" t="s">
        <v>28813</v>
      </c>
      <c r="D662" s="32" t="s">
        <v>28813</v>
      </c>
      <c r="E662" s="29" t="s">
        <v>22996</v>
      </c>
      <c r="F662" s="386">
        <v>2.4900000000000002</v>
      </c>
      <c r="G662" s="386">
        <v>1.0080971659919029</v>
      </c>
      <c r="H662" s="368">
        <v>6855</v>
      </c>
      <c r="I662" s="387" t="s">
        <v>28814</v>
      </c>
      <c r="J662" s="85">
        <v>6855</v>
      </c>
      <c r="K662" s="109">
        <v>42513</v>
      </c>
      <c r="L662" s="62" t="s">
        <v>28801</v>
      </c>
    </row>
    <row r="663" spans="1:12" ht="17.100000000000001" customHeight="1">
      <c r="A663" s="196">
        <v>660</v>
      </c>
      <c r="B663" s="366">
        <v>99</v>
      </c>
      <c r="C663" s="367" t="s">
        <v>28815</v>
      </c>
      <c r="D663" s="51" t="s">
        <v>28816</v>
      </c>
      <c r="E663" s="29" t="s">
        <v>3845</v>
      </c>
      <c r="F663" s="386">
        <v>2.1800000000000002</v>
      </c>
      <c r="G663" s="386">
        <v>0.88259109311740891</v>
      </c>
      <c r="H663" s="368">
        <v>6002</v>
      </c>
      <c r="I663" s="387" t="s">
        <v>28817</v>
      </c>
      <c r="J663" s="85">
        <v>6002</v>
      </c>
      <c r="K663" s="109">
        <v>42513</v>
      </c>
      <c r="L663" s="62" t="s">
        <v>28801</v>
      </c>
    </row>
    <row r="664" spans="1:12" ht="17.100000000000001" customHeight="1">
      <c r="A664" s="196">
        <v>661</v>
      </c>
      <c r="B664" s="366">
        <v>103</v>
      </c>
      <c r="C664" s="370" t="s">
        <v>28818</v>
      </c>
      <c r="D664" s="32" t="s">
        <v>28819</v>
      </c>
      <c r="E664" s="29" t="s">
        <v>3845</v>
      </c>
      <c r="F664" s="386">
        <v>2.2000000000000002</v>
      </c>
      <c r="G664" s="386">
        <v>0.89068825910931171</v>
      </c>
      <c r="H664" s="368">
        <v>6057</v>
      </c>
      <c r="I664" s="387" t="s">
        <v>28820</v>
      </c>
      <c r="J664" s="85">
        <v>6057</v>
      </c>
      <c r="K664" s="109">
        <v>42513</v>
      </c>
      <c r="L664" s="62" t="s">
        <v>28801</v>
      </c>
    </row>
    <row r="665" spans="1:12" ht="17.100000000000001" customHeight="1">
      <c r="A665" s="196">
        <v>662</v>
      </c>
      <c r="B665" s="366">
        <v>103</v>
      </c>
      <c r="C665" s="370" t="s">
        <v>28818</v>
      </c>
      <c r="D665" s="32" t="s">
        <v>28821</v>
      </c>
      <c r="E665" s="29" t="s">
        <v>3845</v>
      </c>
      <c r="F665" s="386">
        <v>1.08</v>
      </c>
      <c r="G665" s="386">
        <v>0.43724696356275305</v>
      </c>
      <c r="H665" s="368">
        <v>2973</v>
      </c>
      <c r="I665" s="368" t="s">
        <v>28822</v>
      </c>
      <c r="J665" s="398">
        <v>2973</v>
      </c>
      <c r="K665" s="109">
        <v>42513</v>
      </c>
      <c r="L665" s="62" t="s">
        <v>28801</v>
      </c>
    </row>
    <row r="666" spans="1:12" ht="17.100000000000001" customHeight="1">
      <c r="A666" s="196">
        <v>663</v>
      </c>
      <c r="B666" s="366" t="s">
        <v>28823</v>
      </c>
      <c r="C666" s="370" t="s">
        <v>28824</v>
      </c>
      <c r="D666" s="32" t="s">
        <v>28825</v>
      </c>
      <c r="E666" s="29" t="s">
        <v>3845</v>
      </c>
      <c r="F666" s="386">
        <v>1.25</v>
      </c>
      <c r="G666" s="386">
        <v>0.50607287449392713</v>
      </c>
      <c r="H666" s="368">
        <v>3441</v>
      </c>
      <c r="I666" s="387" t="s">
        <v>28826</v>
      </c>
      <c r="J666" s="85">
        <v>3441</v>
      </c>
      <c r="K666" s="109">
        <v>42513</v>
      </c>
      <c r="L666" s="62" t="s">
        <v>28801</v>
      </c>
    </row>
    <row r="667" spans="1:12" ht="17.100000000000001" customHeight="1">
      <c r="A667" s="196">
        <v>664</v>
      </c>
      <c r="B667" s="375" t="s">
        <v>28827</v>
      </c>
      <c r="C667" s="370" t="s">
        <v>22333</v>
      </c>
      <c r="D667" s="32" t="s">
        <v>28828</v>
      </c>
      <c r="E667" s="29" t="s">
        <v>3845</v>
      </c>
      <c r="F667" s="386">
        <v>0.7</v>
      </c>
      <c r="G667" s="386">
        <v>0.28340080971659914</v>
      </c>
      <c r="H667" s="368">
        <v>1927</v>
      </c>
      <c r="I667" s="387" t="s">
        <v>28829</v>
      </c>
      <c r="J667" s="85">
        <v>1927</v>
      </c>
      <c r="K667" s="109">
        <v>42513</v>
      </c>
      <c r="L667" s="62" t="s">
        <v>28801</v>
      </c>
    </row>
    <row r="668" spans="1:12" ht="17.100000000000001" customHeight="1">
      <c r="A668" s="196">
        <v>665</v>
      </c>
      <c r="B668" s="366" t="s">
        <v>28830</v>
      </c>
      <c r="C668" s="370" t="s">
        <v>28831</v>
      </c>
      <c r="D668" s="32" t="s">
        <v>28832</v>
      </c>
      <c r="E668" s="29" t="s">
        <v>22996</v>
      </c>
      <c r="F668" s="386">
        <v>4.72</v>
      </c>
      <c r="G668" s="386">
        <v>1.9109311740890687</v>
      </c>
      <c r="H668" s="368">
        <v>12994</v>
      </c>
      <c r="I668" s="387" t="s">
        <v>28833</v>
      </c>
      <c r="J668" s="85">
        <v>12994</v>
      </c>
      <c r="K668" s="109">
        <v>42513</v>
      </c>
      <c r="L668" s="62" t="s">
        <v>28801</v>
      </c>
    </row>
    <row r="669" spans="1:12" ht="17.100000000000001" customHeight="1">
      <c r="A669" s="196">
        <v>666</v>
      </c>
      <c r="B669" s="366" t="s">
        <v>28834</v>
      </c>
      <c r="C669" s="370" t="s">
        <v>28802</v>
      </c>
      <c r="D669" s="32" t="s">
        <v>28835</v>
      </c>
      <c r="E669" s="29" t="s">
        <v>3845</v>
      </c>
      <c r="F669" s="386">
        <v>0.3</v>
      </c>
      <c r="G669" s="386">
        <v>0.12145748987854249</v>
      </c>
      <c r="H669" s="368">
        <v>826</v>
      </c>
      <c r="I669" s="387" t="s">
        <v>28836</v>
      </c>
      <c r="J669" s="85">
        <v>826</v>
      </c>
      <c r="K669" s="109">
        <v>42513</v>
      </c>
      <c r="L669" s="62" t="s">
        <v>28801</v>
      </c>
    </row>
    <row r="670" spans="1:12" ht="17.100000000000001" customHeight="1">
      <c r="A670" s="196">
        <v>667</v>
      </c>
      <c r="B670" s="366" t="s">
        <v>28837</v>
      </c>
      <c r="C670" s="370" t="s">
        <v>28838</v>
      </c>
      <c r="D670" s="32" t="s">
        <v>28839</v>
      </c>
      <c r="E670" s="29" t="s">
        <v>3845</v>
      </c>
      <c r="F670" s="386">
        <v>1.93</v>
      </c>
      <c r="G670" s="386">
        <v>0.78137651821862342</v>
      </c>
      <c r="H670" s="368">
        <v>5313</v>
      </c>
      <c r="I670" s="389" t="s">
        <v>28840</v>
      </c>
      <c r="J670" s="164">
        <v>5313</v>
      </c>
      <c r="K670" s="109">
        <v>42513</v>
      </c>
      <c r="L670" s="62" t="s">
        <v>28801</v>
      </c>
    </row>
    <row r="671" spans="1:12" ht="17.100000000000001" customHeight="1">
      <c r="A671" s="196">
        <v>668</v>
      </c>
      <c r="B671" s="366" t="s">
        <v>28841</v>
      </c>
      <c r="C671" s="370" t="s">
        <v>28842</v>
      </c>
      <c r="D671" s="32" t="s">
        <v>28843</v>
      </c>
      <c r="E671" s="29" t="s">
        <v>3845</v>
      </c>
      <c r="F671" s="386">
        <v>1.1299999999999999</v>
      </c>
      <c r="G671" s="386">
        <v>0.45748987854251005</v>
      </c>
      <c r="H671" s="368">
        <v>3111</v>
      </c>
      <c r="I671" s="389" t="s">
        <v>28844</v>
      </c>
      <c r="J671" s="164">
        <v>3111</v>
      </c>
      <c r="K671" s="109">
        <v>42513</v>
      </c>
      <c r="L671" s="62" t="s">
        <v>28801</v>
      </c>
    </row>
    <row r="672" spans="1:12" ht="17.100000000000001" customHeight="1">
      <c r="A672" s="196">
        <v>669</v>
      </c>
      <c r="B672" s="366">
        <v>72</v>
      </c>
      <c r="C672" s="367" t="s">
        <v>28845</v>
      </c>
      <c r="D672" s="51" t="s">
        <v>28846</v>
      </c>
      <c r="E672" s="29" t="s">
        <v>3845</v>
      </c>
      <c r="F672" s="386">
        <v>0.33</v>
      </c>
      <c r="G672" s="386">
        <v>0.13360323886639675</v>
      </c>
      <c r="H672" s="368">
        <v>908</v>
      </c>
      <c r="I672" s="389" t="s">
        <v>28847</v>
      </c>
      <c r="J672" s="164">
        <v>908</v>
      </c>
      <c r="K672" s="109">
        <v>42513</v>
      </c>
      <c r="L672" s="62" t="s">
        <v>28801</v>
      </c>
    </row>
    <row r="673" spans="1:12" ht="17.100000000000001" customHeight="1">
      <c r="A673" s="196">
        <v>670</v>
      </c>
      <c r="B673" s="366" t="s">
        <v>28848</v>
      </c>
      <c r="C673" s="367" t="s">
        <v>26392</v>
      </c>
      <c r="D673" s="51" t="s">
        <v>28849</v>
      </c>
      <c r="E673" s="29" t="s">
        <v>3845</v>
      </c>
      <c r="F673" s="386">
        <v>0.39</v>
      </c>
      <c r="G673" s="386">
        <v>0.15789473684210525</v>
      </c>
      <c r="H673" s="368">
        <v>1074</v>
      </c>
      <c r="I673" s="389" t="s">
        <v>28850</v>
      </c>
      <c r="J673" s="164">
        <v>1074</v>
      </c>
      <c r="K673" s="109">
        <v>42513</v>
      </c>
      <c r="L673" s="62" t="s">
        <v>28801</v>
      </c>
    </row>
    <row r="674" spans="1:12" ht="17.100000000000001" customHeight="1">
      <c r="A674" s="196">
        <v>671</v>
      </c>
      <c r="B674" s="366" t="s">
        <v>28851</v>
      </c>
      <c r="C674" s="367" t="s">
        <v>28852</v>
      </c>
      <c r="D674" s="51" t="s">
        <v>28853</v>
      </c>
      <c r="E674" s="29" t="s">
        <v>3845</v>
      </c>
      <c r="F674" s="386">
        <v>0.6</v>
      </c>
      <c r="G674" s="386">
        <v>0.24291497975708498</v>
      </c>
      <c r="H674" s="368">
        <v>1652</v>
      </c>
      <c r="I674" s="389" t="s">
        <v>28854</v>
      </c>
      <c r="J674" s="164">
        <v>1652</v>
      </c>
      <c r="K674" s="109">
        <v>42513</v>
      </c>
      <c r="L674" s="62" t="s">
        <v>28801</v>
      </c>
    </row>
    <row r="675" spans="1:12" ht="17.100000000000001" customHeight="1">
      <c r="A675" s="196">
        <v>672</v>
      </c>
      <c r="B675" s="366" t="s">
        <v>28851</v>
      </c>
      <c r="C675" s="367" t="s">
        <v>28852</v>
      </c>
      <c r="D675" s="51" t="s">
        <v>28855</v>
      </c>
      <c r="E675" s="29" t="s">
        <v>3845</v>
      </c>
      <c r="F675" s="386">
        <v>0.35</v>
      </c>
      <c r="G675" s="386">
        <v>0.14170040485829957</v>
      </c>
      <c r="H675" s="368">
        <v>964</v>
      </c>
      <c r="I675" s="389" t="s">
        <v>28856</v>
      </c>
      <c r="J675" s="164">
        <v>964</v>
      </c>
      <c r="K675" s="109">
        <v>42513</v>
      </c>
      <c r="L675" s="62" t="s">
        <v>28801</v>
      </c>
    </row>
    <row r="676" spans="1:12" ht="17.100000000000001" customHeight="1">
      <c r="A676" s="196">
        <v>673</v>
      </c>
      <c r="B676" s="366">
        <v>41</v>
      </c>
      <c r="C676" s="367" t="s">
        <v>28852</v>
      </c>
      <c r="D676" s="51" t="s">
        <v>23830</v>
      </c>
      <c r="E676" s="29" t="s">
        <v>3845</v>
      </c>
      <c r="F676" s="386">
        <v>0.25</v>
      </c>
      <c r="G676" s="386">
        <v>0.10121457489878542</v>
      </c>
      <c r="H676" s="368">
        <v>688</v>
      </c>
      <c r="I676" s="389" t="s">
        <v>28857</v>
      </c>
      <c r="J676" s="164">
        <v>688</v>
      </c>
      <c r="K676" s="109">
        <v>42513</v>
      </c>
      <c r="L676" s="62" t="s">
        <v>28801</v>
      </c>
    </row>
    <row r="677" spans="1:12" ht="17.100000000000001" customHeight="1">
      <c r="A677" s="196">
        <v>674</v>
      </c>
      <c r="B677" s="366">
        <v>34</v>
      </c>
      <c r="C677" s="367" t="s">
        <v>28858</v>
      </c>
      <c r="D677" s="51" t="s">
        <v>28859</v>
      </c>
      <c r="E677" s="29" t="s">
        <v>22996</v>
      </c>
      <c r="F677" s="386">
        <v>2.61</v>
      </c>
      <c r="G677" s="386">
        <v>1.0566801619433197</v>
      </c>
      <c r="H677" s="368">
        <v>7185</v>
      </c>
      <c r="I677" s="389" t="s">
        <v>28860</v>
      </c>
      <c r="J677" s="164">
        <v>7185</v>
      </c>
      <c r="K677" s="109">
        <v>42513</v>
      </c>
      <c r="L677" s="62" t="s">
        <v>28801</v>
      </c>
    </row>
    <row r="678" spans="1:12" ht="17.100000000000001" customHeight="1">
      <c r="A678" s="196">
        <v>675</v>
      </c>
      <c r="B678" s="366">
        <v>94</v>
      </c>
      <c r="C678" s="367" t="s">
        <v>28861</v>
      </c>
      <c r="D678" s="51" t="s">
        <v>28862</v>
      </c>
      <c r="E678" s="29" t="s">
        <v>3845</v>
      </c>
      <c r="F678" s="386">
        <v>0.98</v>
      </c>
      <c r="G678" s="386">
        <v>0.39676113360323884</v>
      </c>
      <c r="H678" s="368">
        <v>2698</v>
      </c>
      <c r="I678" s="389" t="s">
        <v>28863</v>
      </c>
      <c r="J678" s="164">
        <v>2698</v>
      </c>
      <c r="K678" s="109">
        <v>42513</v>
      </c>
      <c r="L678" s="62" t="s">
        <v>28801</v>
      </c>
    </row>
    <row r="679" spans="1:12" ht="17.100000000000001" customHeight="1">
      <c r="A679" s="196">
        <v>676</v>
      </c>
      <c r="B679" s="366">
        <v>103</v>
      </c>
      <c r="C679" s="367" t="s">
        <v>28818</v>
      </c>
      <c r="D679" s="51" t="s">
        <v>28864</v>
      </c>
      <c r="E679" s="29" t="s">
        <v>3845</v>
      </c>
      <c r="F679" s="386">
        <v>2.06</v>
      </c>
      <c r="G679" s="386">
        <v>0.83400809716599189</v>
      </c>
      <c r="H679" s="368">
        <v>5671</v>
      </c>
      <c r="I679" s="389" t="s">
        <v>28865</v>
      </c>
      <c r="J679" s="164">
        <v>5671</v>
      </c>
      <c r="K679" s="109">
        <v>42513</v>
      </c>
      <c r="L679" s="62" t="s">
        <v>28801</v>
      </c>
    </row>
    <row r="680" spans="1:12" ht="17.100000000000001" customHeight="1">
      <c r="A680" s="196">
        <v>677</v>
      </c>
      <c r="B680" s="366">
        <v>1</v>
      </c>
      <c r="C680" s="367" t="s">
        <v>28798</v>
      </c>
      <c r="D680" s="51" t="s">
        <v>28866</v>
      </c>
      <c r="E680" s="29" t="s">
        <v>3845</v>
      </c>
      <c r="F680" s="386">
        <v>0.59</v>
      </c>
      <c r="G680" s="386">
        <v>0.23886639676113358</v>
      </c>
      <c r="H680" s="368">
        <v>1624</v>
      </c>
      <c r="I680" s="389" t="s">
        <v>28867</v>
      </c>
      <c r="J680" s="164">
        <v>1624</v>
      </c>
      <c r="K680" s="109">
        <v>42513</v>
      </c>
      <c r="L680" s="62" t="s">
        <v>28801</v>
      </c>
    </row>
    <row r="681" spans="1:12" ht="17.100000000000001" customHeight="1">
      <c r="A681" s="196">
        <v>678</v>
      </c>
      <c r="B681" s="366" t="s">
        <v>28868</v>
      </c>
      <c r="C681" s="367" t="s">
        <v>28869</v>
      </c>
      <c r="D681" s="51" t="s">
        <v>16810</v>
      </c>
      <c r="E681" s="29" t="s">
        <v>3845</v>
      </c>
      <c r="F681" s="386">
        <v>0.94</v>
      </c>
      <c r="G681" s="386">
        <v>0.38056680161943313</v>
      </c>
      <c r="H681" s="368">
        <v>2588</v>
      </c>
      <c r="I681" s="389" t="s">
        <v>28870</v>
      </c>
      <c r="J681" s="164">
        <v>2588</v>
      </c>
      <c r="K681" s="109">
        <v>42513</v>
      </c>
      <c r="L681" s="62" t="s">
        <v>28801</v>
      </c>
    </row>
    <row r="682" spans="1:12" ht="17.100000000000001" customHeight="1">
      <c r="A682" s="196">
        <v>679</v>
      </c>
      <c r="B682" s="366" t="s">
        <v>28871</v>
      </c>
      <c r="C682" s="367" t="s">
        <v>28872</v>
      </c>
      <c r="D682" s="51" t="s">
        <v>28873</v>
      </c>
      <c r="E682" s="29" t="s">
        <v>3845</v>
      </c>
      <c r="F682" s="386">
        <v>0.61</v>
      </c>
      <c r="G682" s="386">
        <v>0.24696356275303641</v>
      </c>
      <c r="H682" s="368">
        <v>1679</v>
      </c>
      <c r="I682" s="389" t="s">
        <v>28874</v>
      </c>
      <c r="J682" s="164">
        <v>1679</v>
      </c>
      <c r="K682" s="109">
        <v>42513</v>
      </c>
      <c r="L682" s="62" t="s">
        <v>28801</v>
      </c>
    </row>
    <row r="683" spans="1:12" ht="17.100000000000001" customHeight="1">
      <c r="A683" s="196">
        <v>680</v>
      </c>
      <c r="B683" s="366" t="s">
        <v>28875</v>
      </c>
      <c r="C683" s="367" t="s">
        <v>28876</v>
      </c>
      <c r="D683" s="51" t="s">
        <v>28877</v>
      </c>
      <c r="E683" s="29" t="s">
        <v>3845</v>
      </c>
      <c r="F683" s="386">
        <v>0.23</v>
      </c>
      <c r="G683" s="386">
        <v>9.3117408906882582E-2</v>
      </c>
      <c r="H683" s="368">
        <v>633</v>
      </c>
      <c r="I683" s="389" t="s">
        <v>28878</v>
      </c>
      <c r="J683" s="164">
        <v>633</v>
      </c>
      <c r="K683" s="109">
        <v>42513</v>
      </c>
      <c r="L683" s="62" t="s">
        <v>28801</v>
      </c>
    </row>
    <row r="684" spans="1:12" ht="17.100000000000001" customHeight="1">
      <c r="A684" s="196">
        <v>681</v>
      </c>
      <c r="B684" s="366" t="s">
        <v>28879</v>
      </c>
      <c r="C684" s="367" t="s">
        <v>28880</v>
      </c>
      <c r="D684" s="51" t="s">
        <v>28881</v>
      </c>
      <c r="E684" s="29" t="s">
        <v>22996</v>
      </c>
      <c r="F684" s="386">
        <v>2.54</v>
      </c>
      <c r="G684" s="386">
        <v>1.0283400809716599</v>
      </c>
      <c r="H684" s="368">
        <v>6993</v>
      </c>
      <c r="I684" s="389" t="s">
        <v>28882</v>
      </c>
      <c r="J684" s="164">
        <v>6993</v>
      </c>
      <c r="K684" s="109">
        <v>42513</v>
      </c>
      <c r="L684" s="62" t="s">
        <v>28801</v>
      </c>
    </row>
    <row r="685" spans="1:12" ht="17.100000000000001" customHeight="1">
      <c r="A685" s="196">
        <v>682</v>
      </c>
      <c r="B685" s="366" t="s">
        <v>28883</v>
      </c>
      <c r="C685" s="367" t="s">
        <v>28884</v>
      </c>
      <c r="D685" s="51" t="s">
        <v>28885</v>
      </c>
      <c r="E685" s="29" t="s">
        <v>3845</v>
      </c>
      <c r="F685" s="386">
        <v>0.7</v>
      </c>
      <c r="G685" s="386">
        <v>0.28340080971659914</v>
      </c>
      <c r="H685" s="368">
        <v>1927</v>
      </c>
      <c r="I685" s="389" t="s">
        <v>28886</v>
      </c>
      <c r="J685" s="164">
        <v>1927</v>
      </c>
      <c r="K685" s="109">
        <v>42513</v>
      </c>
      <c r="L685" s="62" t="s">
        <v>28801</v>
      </c>
    </row>
    <row r="686" spans="1:12" ht="17.100000000000001" customHeight="1">
      <c r="A686" s="196">
        <v>683</v>
      </c>
      <c r="B686" s="366" t="s">
        <v>28887</v>
      </c>
      <c r="C686" s="367" t="s">
        <v>28888</v>
      </c>
      <c r="D686" s="51" t="s">
        <v>28889</v>
      </c>
      <c r="E686" s="29" t="s">
        <v>22996</v>
      </c>
      <c r="F686" s="386">
        <v>4.41</v>
      </c>
      <c r="G686" s="386">
        <v>1.7854251012145748</v>
      </c>
      <c r="H686" s="368">
        <v>12141</v>
      </c>
      <c r="I686" s="389" t="s">
        <v>28890</v>
      </c>
      <c r="J686" s="164">
        <v>12141</v>
      </c>
      <c r="K686" s="109">
        <v>42513</v>
      </c>
      <c r="L686" s="62" t="s">
        <v>28801</v>
      </c>
    </row>
    <row r="687" spans="1:12" ht="17.100000000000001" customHeight="1">
      <c r="A687" s="196">
        <v>684</v>
      </c>
      <c r="B687" s="366">
        <v>117</v>
      </c>
      <c r="C687" s="367" t="s">
        <v>28891</v>
      </c>
      <c r="D687" s="51" t="s">
        <v>28892</v>
      </c>
      <c r="E687" s="29" t="s">
        <v>3845</v>
      </c>
      <c r="F687" s="386">
        <v>1.04</v>
      </c>
      <c r="G687" s="386">
        <v>0.42105263157894735</v>
      </c>
      <c r="H687" s="368">
        <v>2863</v>
      </c>
      <c r="I687" s="389" t="s">
        <v>28893</v>
      </c>
      <c r="J687" s="164">
        <v>2863</v>
      </c>
      <c r="K687" s="109">
        <v>42513</v>
      </c>
      <c r="L687" s="62" t="s">
        <v>28801</v>
      </c>
    </row>
    <row r="688" spans="1:12" ht="17.100000000000001" customHeight="1">
      <c r="A688" s="196">
        <v>685</v>
      </c>
      <c r="B688" s="366" t="s">
        <v>28894</v>
      </c>
      <c r="C688" s="367" t="s">
        <v>28895</v>
      </c>
      <c r="D688" s="51" t="s">
        <v>28896</v>
      </c>
      <c r="E688" s="29" t="s">
        <v>22996</v>
      </c>
      <c r="F688" s="386">
        <v>4.3099999999999996</v>
      </c>
      <c r="G688" s="386">
        <v>1.7449392712550604</v>
      </c>
      <c r="H688" s="368">
        <v>11865</v>
      </c>
      <c r="I688" s="389" t="s">
        <v>28897</v>
      </c>
      <c r="J688" s="164">
        <v>11865</v>
      </c>
      <c r="K688" s="109">
        <v>42513</v>
      </c>
      <c r="L688" s="62" t="s">
        <v>28801</v>
      </c>
    </row>
    <row r="689" spans="1:12" ht="17.100000000000001" customHeight="1">
      <c r="A689" s="196">
        <v>686</v>
      </c>
      <c r="B689" s="366" t="s">
        <v>28898</v>
      </c>
      <c r="C689" s="367" t="s">
        <v>28899</v>
      </c>
      <c r="D689" s="51" t="s">
        <v>28900</v>
      </c>
      <c r="E689" s="29" t="s">
        <v>3845</v>
      </c>
      <c r="F689" s="386">
        <v>1.93</v>
      </c>
      <c r="G689" s="386">
        <v>0.78137651821862342</v>
      </c>
      <c r="H689" s="368">
        <v>5313</v>
      </c>
      <c r="I689" s="389" t="s">
        <v>28901</v>
      </c>
      <c r="J689" s="164">
        <v>5313</v>
      </c>
      <c r="K689" s="109">
        <v>42513</v>
      </c>
      <c r="L689" s="62" t="s">
        <v>28801</v>
      </c>
    </row>
    <row r="690" spans="1:12" ht="17.100000000000001" customHeight="1">
      <c r="A690" s="196">
        <v>687</v>
      </c>
      <c r="B690" s="366">
        <v>19</v>
      </c>
      <c r="C690" s="367" t="s">
        <v>28902</v>
      </c>
      <c r="D690" s="51" t="s">
        <v>28903</v>
      </c>
      <c r="E690" s="29" t="s">
        <v>3845</v>
      </c>
      <c r="F690" s="386">
        <v>1.1000000000000001</v>
      </c>
      <c r="G690" s="386">
        <v>0.44534412955465585</v>
      </c>
      <c r="H690" s="368">
        <v>3028</v>
      </c>
      <c r="I690" s="389" t="s">
        <v>28904</v>
      </c>
      <c r="J690" s="164">
        <v>3028</v>
      </c>
      <c r="K690" s="109">
        <v>42513</v>
      </c>
      <c r="L690" s="62" t="s">
        <v>28801</v>
      </c>
    </row>
    <row r="691" spans="1:12" ht="17.100000000000001" customHeight="1">
      <c r="A691" s="196">
        <v>688</v>
      </c>
      <c r="B691" s="366">
        <v>105</v>
      </c>
      <c r="C691" s="367" t="s">
        <v>28905</v>
      </c>
      <c r="D691" s="51" t="s">
        <v>28906</v>
      </c>
      <c r="E691" s="29" t="s">
        <v>3845</v>
      </c>
      <c r="F691" s="386">
        <v>0.54</v>
      </c>
      <c r="G691" s="386">
        <v>0.21862348178137653</v>
      </c>
      <c r="H691" s="368">
        <v>1487</v>
      </c>
      <c r="I691" s="389" t="s">
        <v>28907</v>
      </c>
      <c r="J691" s="164">
        <v>1487</v>
      </c>
      <c r="K691" s="109">
        <v>42513</v>
      </c>
      <c r="L691" s="62" t="s">
        <v>28801</v>
      </c>
    </row>
    <row r="692" spans="1:12" ht="17.100000000000001" customHeight="1">
      <c r="A692" s="196">
        <v>689</v>
      </c>
      <c r="B692" s="366">
        <v>31</v>
      </c>
      <c r="C692" s="367" t="s">
        <v>28908</v>
      </c>
      <c r="D692" s="51" t="s">
        <v>28909</v>
      </c>
      <c r="E692" s="29" t="s">
        <v>3845</v>
      </c>
      <c r="F692" s="386">
        <v>1.07</v>
      </c>
      <c r="G692" s="386">
        <v>0.4331983805668016</v>
      </c>
      <c r="H692" s="368">
        <v>2946</v>
      </c>
      <c r="I692" s="389" t="s">
        <v>28910</v>
      </c>
      <c r="J692" s="164">
        <v>2946</v>
      </c>
      <c r="K692" s="109">
        <v>42513</v>
      </c>
      <c r="L692" s="62" t="s">
        <v>28801</v>
      </c>
    </row>
    <row r="693" spans="1:12" ht="17.100000000000001" customHeight="1">
      <c r="A693" s="196">
        <v>690</v>
      </c>
      <c r="B693" s="366">
        <v>30</v>
      </c>
      <c r="C693" s="367" t="s">
        <v>28911</v>
      </c>
      <c r="D693" s="51" t="s">
        <v>28912</v>
      </c>
      <c r="E693" s="29" t="s">
        <v>3845</v>
      </c>
      <c r="F693" s="386">
        <v>1.1399999999999999</v>
      </c>
      <c r="G693" s="386">
        <v>0.46153846153846145</v>
      </c>
      <c r="H693" s="368">
        <v>3138</v>
      </c>
      <c r="I693" s="389" t="s">
        <v>28913</v>
      </c>
      <c r="J693" s="164">
        <v>3138</v>
      </c>
      <c r="K693" s="109">
        <v>42513</v>
      </c>
      <c r="L693" s="62" t="s">
        <v>28801</v>
      </c>
    </row>
    <row r="694" spans="1:12" ht="17.100000000000001" customHeight="1">
      <c r="A694" s="196">
        <v>691</v>
      </c>
      <c r="B694" s="366" t="s">
        <v>28914</v>
      </c>
      <c r="C694" s="367" t="s">
        <v>28915</v>
      </c>
      <c r="D694" s="51" t="s">
        <v>28916</v>
      </c>
      <c r="E694" s="29" t="s">
        <v>3845</v>
      </c>
      <c r="F694" s="386">
        <v>0.56000000000000005</v>
      </c>
      <c r="G694" s="386">
        <v>0.22672064777327935</v>
      </c>
      <c r="H694" s="368">
        <v>1542</v>
      </c>
      <c r="I694" s="389" t="s">
        <v>28917</v>
      </c>
      <c r="J694" s="164">
        <v>1542</v>
      </c>
      <c r="K694" s="109">
        <v>42513</v>
      </c>
      <c r="L694" s="62" t="s">
        <v>28801</v>
      </c>
    </row>
    <row r="695" spans="1:12" ht="17.100000000000001" customHeight="1">
      <c r="A695" s="196">
        <v>692</v>
      </c>
      <c r="B695" s="366" t="s">
        <v>28918</v>
      </c>
      <c r="C695" s="367" t="s">
        <v>28919</v>
      </c>
      <c r="D695" s="51" t="s">
        <v>28920</v>
      </c>
      <c r="E695" s="29" t="s">
        <v>3845</v>
      </c>
      <c r="F695" s="386">
        <v>1.19</v>
      </c>
      <c r="G695" s="386">
        <v>0.48178137651821856</v>
      </c>
      <c r="H695" s="368">
        <v>3276</v>
      </c>
      <c r="I695" s="389" t="s">
        <v>28921</v>
      </c>
      <c r="J695" s="164">
        <v>3276</v>
      </c>
      <c r="K695" s="109">
        <v>42513</v>
      </c>
      <c r="L695" s="62" t="s">
        <v>28801</v>
      </c>
    </row>
    <row r="696" spans="1:12" ht="17.100000000000001" customHeight="1">
      <c r="A696" s="196">
        <v>693</v>
      </c>
      <c r="B696" s="366" t="s">
        <v>28922</v>
      </c>
      <c r="C696" s="367" t="s">
        <v>28637</v>
      </c>
      <c r="D696" s="51" t="s">
        <v>28923</v>
      </c>
      <c r="E696" s="29" t="s">
        <v>3845</v>
      </c>
      <c r="F696" s="386">
        <v>0.96</v>
      </c>
      <c r="G696" s="386">
        <v>0.38866396761133598</v>
      </c>
      <c r="H696" s="368">
        <v>2643</v>
      </c>
      <c r="I696" s="389" t="s">
        <v>28924</v>
      </c>
      <c r="J696" s="164">
        <v>2643</v>
      </c>
      <c r="K696" s="109">
        <v>42513</v>
      </c>
      <c r="L696" s="62" t="s">
        <v>28801</v>
      </c>
    </row>
    <row r="697" spans="1:12" ht="17.100000000000001" customHeight="1">
      <c r="A697" s="196">
        <v>694</v>
      </c>
      <c r="B697" s="366" t="s">
        <v>28925</v>
      </c>
      <c r="C697" s="367" t="s">
        <v>28926</v>
      </c>
      <c r="D697" s="51" t="s">
        <v>28927</v>
      </c>
      <c r="E697" s="29" t="s">
        <v>3845</v>
      </c>
      <c r="F697" s="386">
        <v>1.29</v>
      </c>
      <c r="G697" s="386">
        <v>0.52226720647773273</v>
      </c>
      <c r="H697" s="368">
        <v>3551</v>
      </c>
      <c r="I697" s="389" t="s">
        <v>28928</v>
      </c>
      <c r="J697" s="164">
        <v>3551</v>
      </c>
      <c r="K697" s="109">
        <v>42513</v>
      </c>
      <c r="L697" s="62" t="s">
        <v>28801</v>
      </c>
    </row>
    <row r="698" spans="1:12" ht="17.100000000000001" customHeight="1">
      <c r="A698" s="196">
        <v>695</v>
      </c>
      <c r="B698" s="366" t="s">
        <v>28929</v>
      </c>
      <c r="C698" s="367" t="s">
        <v>28930</v>
      </c>
      <c r="D698" s="51" t="s">
        <v>28931</v>
      </c>
      <c r="E698" s="29" t="s">
        <v>3845</v>
      </c>
      <c r="F698" s="386">
        <v>1.02</v>
      </c>
      <c r="G698" s="386">
        <v>0.41295546558704449</v>
      </c>
      <c r="H698" s="368">
        <v>2808</v>
      </c>
      <c r="I698" s="389" t="s">
        <v>28932</v>
      </c>
      <c r="J698" s="164">
        <v>2808</v>
      </c>
      <c r="K698" s="109">
        <v>42513</v>
      </c>
      <c r="L698" s="62" t="s">
        <v>28801</v>
      </c>
    </row>
    <row r="699" spans="1:12" ht="17.100000000000001" customHeight="1">
      <c r="A699" s="196">
        <v>696</v>
      </c>
      <c r="B699" s="366" t="s">
        <v>28933</v>
      </c>
      <c r="C699" s="367" t="s">
        <v>28934</v>
      </c>
      <c r="D699" s="51" t="s">
        <v>28935</v>
      </c>
      <c r="E699" s="29" t="s">
        <v>3845</v>
      </c>
      <c r="F699" s="386">
        <v>0.8</v>
      </c>
      <c r="G699" s="386">
        <v>0.32388663967611336</v>
      </c>
      <c r="H699" s="368">
        <v>2202</v>
      </c>
      <c r="I699" s="389" t="s">
        <v>28936</v>
      </c>
      <c r="J699" s="164">
        <v>2202</v>
      </c>
      <c r="K699" s="109">
        <v>42513</v>
      </c>
      <c r="L699" s="62" t="s">
        <v>28801</v>
      </c>
    </row>
    <row r="700" spans="1:12" ht="17.100000000000001" customHeight="1">
      <c r="A700" s="196">
        <v>697</v>
      </c>
      <c r="B700" s="375">
        <v>5</v>
      </c>
      <c r="C700" s="370" t="s">
        <v>28937</v>
      </c>
      <c r="D700" s="32" t="s">
        <v>28938</v>
      </c>
      <c r="E700" s="29" t="s">
        <v>3845</v>
      </c>
      <c r="F700" s="386">
        <v>0.84</v>
      </c>
      <c r="G700" s="386">
        <v>0.34008097165991896</v>
      </c>
      <c r="H700" s="368">
        <v>2313</v>
      </c>
      <c r="I700" s="387" t="s">
        <v>28939</v>
      </c>
      <c r="J700" s="85">
        <v>2313</v>
      </c>
      <c r="K700" s="109">
        <v>42513</v>
      </c>
      <c r="L700" s="62" t="s">
        <v>28940</v>
      </c>
    </row>
    <row r="701" spans="1:12" ht="17.100000000000001" customHeight="1">
      <c r="A701" s="196">
        <v>698</v>
      </c>
      <c r="B701" s="375" t="s">
        <v>28941</v>
      </c>
      <c r="C701" s="370" t="s">
        <v>28942</v>
      </c>
      <c r="D701" s="51" t="s">
        <v>28943</v>
      </c>
      <c r="E701" s="29" t="s">
        <v>3845</v>
      </c>
      <c r="F701" s="388">
        <v>0.39</v>
      </c>
      <c r="G701" s="386">
        <v>0.15789473684210525</v>
      </c>
      <c r="H701" s="368">
        <v>1074</v>
      </c>
      <c r="I701" s="387" t="s">
        <v>28944</v>
      </c>
      <c r="J701" s="85">
        <v>1074</v>
      </c>
      <c r="K701" s="109">
        <v>42513</v>
      </c>
      <c r="L701" s="62" t="s">
        <v>28940</v>
      </c>
    </row>
    <row r="702" spans="1:12" ht="17.100000000000001" customHeight="1">
      <c r="A702" s="196">
        <v>699</v>
      </c>
      <c r="B702" s="375">
        <v>29</v>
      </c>
      <c r="C702" s="370" t="s">
        <v>28945</v>
      </c>
      <c r="D702" s="32" t="s">
        <v>7230</v>
      </c>
      <c r="E702" s="29" t="s">
        <v>3845</v>
      </c>
      <c r="F702" s="386">
        <v>0.19</v>
      </c>
      <c r="G702" s="386">
        <v>7.6923076923076913E-2</v>
      </c>
      <c r="H702" s="368">
        <v>523</v>
      </c>
      <c r="I702" s="387" t="s">
        <v>28946</v>
      </c>
      <c r="J702" s="85">
        <v>523</v>
      </c>
      <c r="K702" s="109">
        <v>42513</v>
      </c>
      <c r="L702" s="62" t="s">
        <v>28940</v>
      </c>
    </row>
    <row r="703" spans="1:12" ht="17.100000000000001" customHeight="1">
      <c r="A703" s="196">
        <v>700</v>
      </c>
      <c r="B703" s="375" t="s">
        <v>28947</v>
      </c>
      <c r="C703" s="370" t="s">
        <v>28948</v>
      </c>
      <c r="D703" s="32" t="s">
        <v>28948</v>
      </c>
      <c r="E703" s="29" t="s">
        <v>3845</v>
      </c>
      <c r="F703" s="388">
        <v>0.75</v>
      </c>
      <c r="G703" s="386">
        <v>0.30364372469635625</v>
      </c>
      <c r="H703" s="368">
        <v>2065</v>
      </c>
      <c r="I703" s="387" t="s">
        <v>28949</v>
      </c>
      <c r="J703" s="85">
        <v>2065</v>
      </c>
      <c r="K703" s="109">
        <v>42513</v>
      </c>
      <c r="L703" s="62" t="s">
        <v>28940</v>
      </c>
    </row>
    <row r="704" spans="1:12" ht="17.100000000000001" customHeight="1">
      <c r="A704" s="196">
        <v>701</v>
      </c>
      <c r="B704" s="366" t="s">
        <v>28950</v>
      </c>
      <c r="C704" s="370" t="s">
        <v>28637</v>
      </c>
      <c r="D704" s="32" t="s">
        <v>28923</v>
      </c>
      <c r="E704" s="29" t="s">
        <v>3845</v>
      </c>
      <c r="F704" s="386">
        <v>0.1</v>
      </c>
      <c r="G704" s="386">
        <v>4.048582995951417E-2</v>
      </c>
      <c r="H704" s="368">
        <v>275</v>
      </c>
      <c r="I704" s="387" t="s">
        <v>28951</v>
      </c>
      <c r="J704" s="85">
        <v>275</v>
      </c>
      <c r="K704" s="109">
        <v>42513</v>
      </c>
      <c r="L704" s="62" t="s">
        <v>28940</v>
      </c>
    </row>
    <row r="705" spans="1:12" ht="17.100000000000001" customHeight="1">
      <c r="A705" s="196">
        <v>702</v>
      </c>
      <c r="B705" s="366">
        <v>8</v>
      </c>
      <c r="C705" s="370" t="s">
        <v>28952</v>
      </c>
      <c r="D705" s="32" t="s">
        <v>28953</v>
      </c>
      <c r="E705" s="29" t="s">
        <v>3845</v>
      </c>
      <c r="F705" s="386">
        <v>1.24</v>
      </c>
      <c r="G705" s="386">
        <v>0.50202429149797567</v>
      </c>
      <c r="H705" s="368">
        <v>3414</v>
      </c>
      <c r="I705" s="387" t="s">
        <v>28954</v>
      </c>
      <c r="J705" s="85">
        <v>3414</v>
      </c>
      <c r="K705" s="109">
        <v>42513</v>
      </c>
      <c r="L705" s="62" t="s">
        <v>28940</v>
      </c>
    </row>
    <row r="706" spans="1:12" ht="17.100000000000001" customHeight="1">
      <c r="A706" s="196">
        <v>703</v>
      </c>
      <c r="B706" s="366" t="s">
        <v>28955</v>
      </c>
      <c r="C706" s="367" t="s">
        <v>28956</v>
      </c>
      <c r="D706" s="51" t="s">
        <v>28957</v>
      </c>
      <c r="E706" s="29" t="s">
        <v>3845</v>
      </c>
      <c r="F706" s="386">
        <v>0.91</v>
      </c>
      <c r="G706" s="386">
        <v>0.36842105263157893</v>
      </c>
      <c r="H706" s="368">
        <v>2505</v>
      </c>
      <c r="I706" s="387" t="s">
        <v>28958</v>
      </c>
      <c r="J706" s="85">
        <v>2505</v>
      </c>
      <c r="K706" s="109">
        <v>42513</v>
      </c>
      <c r="L706" s="62" t="s">
        <v>28940</v>
      </c>
    </row>
    <row r="707" spans="1:12" ht="17.100000000000001" customHeight="1">
      <c r="A707" s="196">
        <v>704</v>
      </c>
      <c r="B707" s="366" t="s">
        <v>28959</v>
      </c>
      <c r="C707" s="370" t="s">
        <v>28634</v>
      </c>
      <c r="D707" s="32" t="s">
        <v>28634</v>
      </c>
      <c r="E707" s="29" t="s">
        <v>3845</v>
      </c>
      <c r="F707" s="386">
        <v>0.8</v>
      </c>
      <c r="G707" s="386">
        <v>0.32388663967611336</v>
      </c>
      <c r="H707" s="368">
        <v>2202</v>
      </c>
      <c r="I707" s="387" t="s">
        <v>28960</v>
      </c>
      <c r="J707" s="85">
        <v>2202</v>
      </c>
      <c r="K707" s="109">
        <v>42513</v>
      </c>
      <c r="L707" s="62" t="s">
        <v>28940</v>
      </c>
    </row>
    <row r="708" spans="1:12" ht="17.100000000000001" customHeight="1">
      <c r="A708" s="196">
        <v>705</v>
      </c>
      <c r="B708" s="366">
        <v>63</v>
      </c>
      <c r="C708" s="370" t="s">
        <v>28961</v>
      </c>
      <c r="D708" s="32" t="s">
        <v>28962</v>
      </c>
      <c r="E708" s="29" t="s">
        <v>3845</v>
      </c>
      <c r="F708" s="386">
        <v>0.34</v>
      </c>
      <c r="G708" s="386">
        <v>0.13765182186234817</v>
      </c>
      <c r="H708" s="368">
        <v>936</v>
      </c>
      <c r="I708" s="387" t="s">
        <v>28963</v>
      </c>
      <c r="J708" s="85">
        <v>936</v>
      </c>
      <c r="K708" s="109">
        <v>42513</v>
      </c>
      <c r="L708" s="62" t="s">
        <v>28940</v>
      </c>
    </row>
    <row r="709" spans="1:12" ht="17.100000000000001" customHeight="1">
      <c r="A709" s="196">
        <v>706</v>
      </c>
      <c r="B709" s="366" t="s">
        <v>28964</v>
      </c>
      <c r="C709" s="370" t="s">
        <v>28965</v>
      </c>
      <c r="D709" s="32" t="s">
        <v>5433</v>
      </c>
      <c r="E709" s="29" t="s">
        <v>3845</v>
      </c>
      <c r="F709" s="386">
        <v>0.68</v>
      </c>
      <c r="G709" s="386">
        <v>0.27530364372469635</v>
      </c>
      <c r="H709" s="368">
        <v>1872</v>
      </c>
      <c r="I709" s="387" t="s">
        <v>28966</v>
      </c>
      <c r="J709" s="85">
        <v>1872</v>
      </c>
      <c r="K709" s="109">
        <v>42513</v>
      </c>
      <c r="L709" s="62" t="s">
        <v>28940</v>
      </c>
    </row>
    <row r="710" spans="1:12" ht="17.100000000000001" customHeight="1">
      <c r="A710" s="196">
        <v>707</v>
      </c>
      <c r="B710" s="375">
        <v>14</v>
      </c>
      <c r="C710" s="370" t="s">
        <v>27781</v>
      </c>
      <c r="D710" s="32" t="s">
        <v>28967</v>
      </c>
      <c r="E710" s="29" t="s">
        <v>3845</v>
      </c>
      <c r="F710" s="386">
        <v>0.78</v>
      </c>
      <c r="G710" s="386">
        <v>0.31578947368421051</v>
      </c>
      <c r="H710" s="368">
        <v>2147</v>
      </c>
      <c r="I710" s="387" t="s">
        <v>28968</v>
      </c>
      <c r="J710" s="85">
        <v>2147</v>
      </c>
      <c r="K710" s="109">
        <v>42513</v>
      </c>
      <c r="L710" s="62" t="s">
        <v>28940</v>
      </c>
    </row>
    <row r="711" spans="1:12" ht="17.100000000000001" customHeight="1">
      <c r="A711" s="196">
        <v>708</v>
      </c>
      <c r="B711" s="366" t="s">
        <v>28969</v>
      </c>
      <c r="C711" s="370" t="s">
        <v>28970</v>
      </c>
      <c r="D711" s="32" t="s">
        <v>28971</v>
      </c>
      <c r="E711" s="29" t="s">
        <v>3845</v>
      </c>
      <c r="F711" s="386">
        <v>0.15</v>
      </c>
      <c r="G711" s="386">
        <v>6.0728744939271245E-2</v>
      </c>
      <c r="H711" s="368">
        <v>413</v>
      </c>
      <c r="I711" s="387" t="s">
        <v>28972</v>
      </c>
      <c r="J711" s="85">
        <v>413</v>
      </c>
      <c r="K711" s="109">
        <v>42513</v>
      </c>
      <c r="L711" s="62" t="s">
        <v>28940</v>
      </c>
    </row>
    <row r="712" spans="1:12" ht="17.100000000000001" customHeight="1">
      <c r="A712" s="196">
        <v>709</v>
      </c>
      <c r="B712" s="366" t="s">
        <v>28973</v>
      </c>
      <c r="C712" s="370" t="s">
        <v>28974</v>
      </c>
      <c r="D712" s="32" t="s">
        <v>28975</v>
      </c>
      <c r="E712" s="29" t="s">
        <v>3845</v>
      </c>
      <c r="F712" s="386">
        <v>0.19</v>
      </c>
      <c r="G712" s="386">
        <v>7.6923076923076913E-2</v>
      </c>
      <c r="H712" s="368">
        <v>523</v>
      </c>
      <c r="I712" s="387" t="s">
        <v>28976</v>
      </c>
      <c r="J712" s="85">
        <v>523</v>
      </c>
      <c r="K712" s="109">
        <v>42513</v>
      </c>
      <c r="L712" s="62" t="s">
        <v>28940</v>
      </c>
    </row>
    <row r="713" spans="1:12" ht="17.100000000000001" customHeight="1">
      <c r="A713" s="196">
        <v>710</v>
      </c>
      <c r="B713" s="366" t="s">
        <v>28977</v>
      </c>
      <c r="C713" s="370" t="s">
        <v>28978</v>
      </c>
      <c r="D713" s="32" t="s">
        <v>28978</v>
      </c>
      <c r="E713" s="29" t="s">
        <v>3845</v>
      </c>
      <c r="F713" s="386">
        <v>0.36</v>
      </c>
      <c r="G713" s="386">
        <v>0.145748987854251</v>
      </c>
      <c r="H713" s="368">
        <v>991</v>
      </c>
      <c r="I713" s="387" t="s">
        <v>28979</v>
      </c>
      <c r="J713" s="85">
        <v>991</v>
      </c>
      <c r="K713" s="109">
        <v>42513</v>
      </c>
      <c r="L713" s="62" t="s">
        <v>28940</v>
      </c>
    </row>
    <row r="714" spans="1:12" ht="17.100000000000001" customHeight="1">
      <c r="A714" s="196">
        <v>711</v>
      </c>
      <c r="B714" s="366" t="s">
        <v>28980</v>
      </c>
      <c r="C714" s="370" t="s">
        <v>28981</v>
      </c>
      <c r="D714" s="32" t="s">
        <v>28982</v>
      </c>
      <c r="E714" s="29" t="s">
        <v>3845</v>
      </c>
      <c r="F714" s="386">
        <v>0.35</v>
      </c>
      <c r="G714" s="386">
        <v>0.14170040485829957</v>
      </c>
      <c r="H714" s="368">
        <v>964</v>
      </c>
      <c r="I714" s="389" t="s">
        <v>28983</v>
      </c>
      <c r="J714" s="164">
        <v>964</v>
      </c>
      <c r="K714" s="109">
        <v>42513</v>
      </c>
      <c r="L714" s="62" t="s">
        <v>28940</v>
      </c>
    </row>
    <row r="715" spans="1:12" ht="17.100000000000001" customHeight="1">
      <c r="A715" s="196">
        <v>712</v>
      </c>
      <c r="B715" s="366" t="s">
        <v>28984</v>
      </c>
      <c r="C715" s="370" t="s">
        <v>28985</v>
      </c>
      <c r="D715" s="32" t="s">
        <v>28985</v>
      </c>
      <c r="E715" s="29" t="s">
        <v>3845</v>
      </c>
      <c r="F715" s="386">
        <v>0.85</v>
      </c>
      <c r="G715" s="386">
        <v>0.34412955465587042</v>
      </c>
      <c r="H715" s="368">
        <v>2340</v>
      </c>
      <c r="I715" s="389" t="s">
        <v>28986</v>
      </c>
      <c r="J715" s="164">
        <v>2340</v>
      </c>
      <c r="K715" s="109">
        <v>42513</v>
      </c>
      <c r="L715" s="62" t="s">
        <v>28940</v>
      </c>
    </row>
    <row r="716" spans="1:12" ht="17.100000000000001" customHeight="1">
      <c r="A716" s="196">
        <v>713</v>
      </c>
      <c r="B716" s="366">
        <v>66</v>
      </c>
      <c r="C716" s="367" t="s">
        <v>28987</v>
      </c>
      <c r="D716" s="51" t="s">
        <v>28988</v>
      </c>
      <c r="E716" s="29" t="s">
        <v>3845</v>
      </c>
      <c r="F716" s="386">
        <v>1.46</v>
      </c>
      <c r="G716" s="386">
        <v>0.5910931174089068</v>
      </c>
      <c r="H716" s="368">
        <v>4019</v>
      </c>
      <c r="I716" s="389" t="s">
        <v>28989</v>
      </c>
      <c r="J716" s="164">
        <v>4019</v>
      </c>
      <c r="K716" s="109">
        <v>42513</v>
      </c>
      <c r="L716" s="62" t="s">
        <v>28940</v>
      </c>
    </row>
    <row r="717" spans="1:12" ht="17.100000000000001" customHeight="1">
      <c r="A717" s="196">
        <v>714</v>
      </c>
      <c r="B717" s="366" t="s">
        <v>28990</v>
      </c>
      <c r="C717" s="367" t="s">
        <v>28991</v>
      </c>
      <c r="D717" s="51" t="s">
        <v>28991</v>
      </c>
      <c r="E717" s="29" t="s">
        <v>3845</v>
      </c>
      <c r="F717" s="386">
        <v>0.1</v>
      </c>
      <c r="G717" s="386">
        <v>4.048582995951417E-2</v>
      </c>
      <c r="H717" s="368">
        <v>275</v>
      </c>
      <c r="I717" s="389" t="s">
        <v>28992</v>
      </c>
      <c r="J717" s="164">
        <v>275</v>
      </c>
      <c r="K717" s="109">
        <v>42513</v>
      </c>
      <c r="L717" s="62" t="s">
        <v>28940</v>
      </c>
    </row>
    <row r="718" spans="1:12" ht="17.100000000000001" customHeight="1">
      <c r="A718" s="196">
        <v>715</v>
      </c>
      <c r="B718" s="366">
        <v>11</v>
      </c>
      <c r="C718" s="367" t="s">
        <v>28993</v>
      </c>
      <c r="D718" s="51" t="s">
        <v>28994</v>
      </c>
      <c r="E718" s="29" t="s">
        <v>3845</v>
      </c>
      <c r="F718" s="386">
        <v>0.3</v>
      </c>
      <c r="G718" s="386">
        <v>0.12145748987854249</v>
      </c>
      <c r="H718" s="368">
        <v>826</v>
      </c>
      <c r="I718" s="389" t="s">
        <v>28995</v>
      </c>
      <c r="J718" s="164">
        <v>826</v>
      </c>
      <c r="K718" s="109">
        <v>42513</v>
      </c>
      <c r="L718" s="62" t="s">
        <v>28940</v>
      </c>
    </row>
    <row r="719" spans="1:12" ht="17.100000000000001" customHeight="1">
      <c r="A719" s="196">
        <v>716</v>
      </c>
      <c r="B719" s="366" t="s">
        <v>28996</v>
      </c>
      <c r="C719" s="367" t="s">
        <v>28997</v>
      </c>
      <c r="D719" s="51" t="s">
        <v>28998</v>
      </c>
      <c r="E719" s="29" t="s">
        <v>22996</v>
      </c>
      <c r="F719" s="386">
        <v>3.3</v>
      </c>
      <c r="G719" s="386">
        <v>1.3360323886639673</v>
      </c>
      <c r="H719" s="368">
        <v>9085</v>
      </c>
      <c r="I719" s="389" t="s">
        <v>28999</v>
      </c>
      <c r="J719" s="164">
        <v>9085</v>
      </c>
      <c r="K719" s="109">
        <v>42513</v>
      </c>
      <c r="L719" s="62" t="s">
        <v>28940</v>
      </c>
    </row>
    <row r="720" spans="1:12" ht="17.100000000000001" customHeight="1">
      <c r="A720" s="196">
        <v>717</v>
      </c>
      <c r="B720" s="366" t="s">
        <v>29000</v>
      </c>
      <c r="C720" s="367" t="s">
        <v>29001</v>
      </c>
      <c r="D720" s="51" t="s">
        <v>29002</v>
      </c>
      <c r="E720" s="29" t="s">
        <v>3845</v>
      </c>
      <c r="F720" s="386">
        <v>1.5</v>
      </c>
      <c r="G720" s="386">
        <v>0.60728744939271251</v>
      </c>
      <c r="H720" s="368">
        <v>4130</v>
      </c>
      <c r="I720" s="389" t="s">
        <v>29003</v>
      </c>
      <c r="J720" s="164">
        <v>4130</v>
      </c>
      <c r="K720" s="109">
        <v>42513</v>
      </c>
      <c r="L720" s="62" t="s">
        <v>28940</v>
      </c>
    </row>
    <row r="721" spans="1:12" ht="17.100000000000001" customHeight="1">
      <c r="A721" s="196">
        <v>718</v>
      </c>
      <c r="B721" s="366" t="s">
        <v>29004</v>
      </c>
      <c r="C721" s="367" t="s">
        <v>29005</v>
      </c>
      <c r="D721" s="51" t="s">
        <v>29006</v>
      </c>
      <c r="E721" s="29" t="s">
        <v>3845</v>
      </c>
      <c r="F721" s="386">
        <v>1.51</v>
      </c>
      <c r="G721" s="386">
        <v>0.61133603238866396</v>
      </c>
      <c r="H721" s="368">
        <v>4157</v>
      </c>
      <c r="I721" s="389" t="s">
        <v>29007</v>
      </c>
      <c r="J721" s="164">
        <v>4157</v>
      </c>
      <c r="K721" s="109">
        <v>42513</v>
      </c>
      <c r="L721" s="62" t="s">
        <v>28940</v>
      </c>
    </row>
    <row r="722" spans="1:12" ht="17.100000000000001" customHeight="1">
      <c r="A722" s="196">
        <v>719</v>
      </c>
      <c r="B722" s="366" t="s">
        <v>29008</v>
      </c>
      <c r="C722" s="367" t="s">
        <v>29009</v>
      </c>
      <c r="D722" s="51" t="s">
        <v>29010</v>
      </c>
      <c r="E722" s="29" t="s">
        <v>3845</v>
      </c>
      <c r="F722" s="386">
        <v>0.22</v>
      </c>
      <c r="G722" s="386">
        <v>8.9068825910931168E-2</v>
      </c>
      <c r="H722" s="368">
        <v>606</v>
      </c>
      <c r="I722" s="389" t="s">
        <v>29011</v>
      </c>
      <c r="J722" s="164">
        <v>606</v>
      </c>
      <c r="K722" s="109">
        <v>42513</v>
      </c>
      <c r="L722" s="62" t="s">
        <v>28940</v>
      </c>
    </row>
    <row r="723" spans="1:12" ht="17.100000000000001" customHeight="1">
      <c r="A723" s="196">
        <v>720</v>
      </c>
      <c r="B723" s="366">
        <v>44</v>
      </c>
      <c r="C723" s="367" t="s">
        <v>29012</v>
      </c>
      <c r="D723" s="51" t="s">
        <v>29013</v>
      </c>
      <c r="E723" s="29" t="s">
        <v>22996</v>
      </c>
      <c r="F723" s="386">
        <v>5.0199999999999996</v>
      </c>
      <c r="G723" s="386">
        <v>2.0323886639676112</v>
      </c>
      <c r="H723" s="368">
        <v>13600</v>
      </c>
      <c r="I723" s="389" t="s">
        <v>29014</v>
      </c>
      <c r="J723" s="164">
        <v>13600</v>
      </c>
      <c r="K723" s="109">
        <v>42513</v>
      </c>
      <c r="L723" s="62" t="s">
        <v>28940</v>
      </c>
    </row>
    <row r="724" spans="1:12" ht="17.100000000000001" customHeight="1">
      <c r="A724" s="196">
        <v>721</v>
      </c>
      <c r="B724" s="366">
        <v>182</v>
      </c>
      <c r="C724" s="367" t="s">
        <v>3416</v>
      </c>
      <c r="D724" s="51" t="s">
        <v>29015</v>
      </c>
      <c r="E724" s="121" t="str">
        <f>IF(G724&lt;1,"Yes","No")</f>
        <v>Yes</v>
      </c>
      <c r="F724" s="196">
        <v>0.03</v>
      </c>
      <c r="G724" s="196">
        <f>F724/2.47</f>
        <v>1.2145748987854249E-2</v>
      </c>
      <c r="H724" s="368">
        <f>ROUND(F724*2753,0)</f>
        <v>83</v>
      </c>
      <c r="I724" s="121" t="s">
        <v>29016</v>
      </c>
      <c r="J724" s="164">
        <v>83</v>
      </c>
      <c r="K724" s="109">
        <v>42513</v>
      </c>
      <c r="L724" s="62" t="s">
        <v>29017</v>
      </c>
    </row>
    <row r="725" spans="1:12" ht="17.100000000000001" customHeight="1">
      <c r="A725" s="196">
        <v>722</v>
      </c>
      <c r="B725" s="399" t="s">
        <v>29018</v>
      </c>
      <c r="C725" s="400" t="s">
        <v>29019</v>
      </c>
      <c r="D725" s="86" t="s">
        <v>29020</v>
      </c>
      <c r="E725" s="108" t="str">
        <f>IF(G725&lt;1,"Yes","No")</f>
        <v>No</v>
      </c>
      <c r="F725" s="388">
        <v>2.7610000000000001</v>
      </c>
      <c r="G725" s="388">
        <f>F725/2.47</f>
        <v>1.1178137651821862</v>
      </c>
      <c r="H725" s="401">
        <f>ROUND(F725*2753,0)</f>
        <v>7601</v>
      </c>
      <c r="I725" s="387" t="s">
        <v>29021</v>
      </c>
      <c r="J725" s="48">
        <v>7601</v>
      </c>
      <c r="K725" s="109">
        <v>42513</v>
      </c>
      <c r="L725" s="62" t="s">
        <v>29022</v>
      </c>
    </row>
    <row r="726" spans="1:12" ht="17.100000000000001" customHeight="1">
      <c r="A726" s="196">
        <v>723</v>
      </c>
      <c r="B726" s="399" t="s">
        <v>29023</v>
      </c>
      <c r="C726" s="400" t="s">
        <v>29024</v>
      </c>
      <c r="D726" s="86" t="s">
        <v>29025</v>
      </c>
      <c r="E726" s="108" t="str">
        <f t="shared" ref="E726:E789" si="0">IF(G726&lt;1,"Yes","No")</f>
        <v>No</v>
      </c>
      <c r="F726" s="388">
        <v>3.0179999999999998</v>
      </c>
      <c r="G726" s="388">
        <f>F726/2.47</f>
        <v>1.2218623481781374</v>
      </c>
      <c r="H726" s="401">
        <f t="shared" ref="H726:H789" si="1">ROUND(F726*2753,0)</f>
        <v>8309</v>
      </c>
      <c r="I726" s="387" t="s">
        <v>29026</v>
      </c>
      <c r="J726" s="48">
        <v>8309</v>
      </c>
      <c r="K726" s="109">
        <v>42513</v>
      </c>
      <c r="L726" s="62" t="s">
        <v>29022</v>
      </c>
    </row>
    <row r="727" spans="1:12" ht="17.100000000000001" customHeight="1">
      <c r="A727" s="196">
        <v>724</v>
      </c>
      <c r="B727" s="399" t="s">
        <v>29027</v>
      </c>
      <c r="C727" s="400" t="s">
        <v>29028</v>
      </c>
      <c r="D727" s="86" t="s">
        <v>29029</v>
      </c>
      <c r="E727" s="108" t="str">
        <f t="shared" si="0"/>
        <v>No</v>
      </c>
      <c r="F727" s="388">
        <v>3.4529999999999998</v>
      </c>
      <c r="G727" s="388">
        <f t="shared" ref="G727:G790" si="2">F727/2.47</f>
        <v>1.3979757085020241</v>
      </c>
      <c r="H727" s="401">
        <f t="shared" si="1"/>
        <v>9506</v>
      </c>
      <c r="I727" s="387" t="s">
        <v>29030</v>
      </c>
      <c r="J727" s="48">
        <v>9506</v>
      </c>
      <c r="K727" s="109">
        <v>42513</v>
      </c>
      <c r="L727" s="62" t="s">
        <v>29022</v>
      </c>
    </row>
    <row r="728" spans="1:12" ht="17.100000000000001" customHeight="1">
      <c r="A728" s="196">
        <v>725</v>
      </c>
      <c r="B728" s="399" t="s">
        <v>29031</v>
      </c>
      <c r="C728" s="400" t="s">
        <v>29032</v>
      </c>
      <c r="D728" s="86" t="s">
        <v>29033</v>
      </c>
      <c r="E728" s="108" t="str">
        <f t="shared" si="0"/>
        <v>Yes</v>
      </c>
      <c r="F728" s="388">
        <v>0.32500000000000001</v>
      </c>
      <c r="G728" s="388">
        <f t="shared" si="2"/>
        <v>0.13157894736842105</v>
      </c>
      <c r="H728" s="401">
        <f t="shared" si="1"/>
        <v>895</v>
      </c>
      <c r="I728" s="387" t="s">
        <v>29034</v>
      </c>
      <c r="J728" s="48">
        <v>895</v>
      </c>
      <c r="K728" s="109">
        <v>42513</v>
      </c>
      <c r="L728" s="62" t="s">
        <v>29022</v>
      </c>
    </row>
    <row r="729" spans="1:12" ht="17.100000000000001" customHeight="1">
      <c r="A729" s="196">
        <v>726</v>
      </c>
      <c r="B729" s="399" t="s">
        <v>29035</v>
      </c>
      <c r="C729" s="400" t="s">
        <v>29036</v>
      </c>
      <c r="D729" s="86" t="s">
        <v>29037</v>
      </c>
      <c r="E729" s="108" t="str">
        <f t="shared" si="0"/>
        <v>Yes</v>
      </c>
      <c r="F729" s="388">
        <v>0.54200000000000004</v>
      </c>
      <c r="G729" s="388">
        <f t="shared" si="2"/>
        <v>0.2194331983805668</v>
      </c>
      <c r="H729" s="401">
        <f t="shared" si="1"/>
        <v>1492</v>
      </c>
      <c r="I729" s="387" t="s">
        <v>29038</v>
      </c>
      <c r="J729" s="48">
        <v>1492</v>
      </c>
      <c r="K729" s="109">
        <v>42513</v>
      </c>
      <c r="L729" s="62" t="s">
        <v>29022</v>
      </c>
    </row>
    <row r="730" spans="1:12" ht="17.100000000000001" customHeight="1">
      <c r="A730" s="196">
        <v>727</v>
      </c>
      <c r="B730" s="399" t="s">
        <v>29039</v>
      </c>
      <c r="C730" s="400" t="s">
        <v>29036</v>
      </c>
      <c r="D730" s="86" t="s">
        <v>29040</v>
      </c>
      <c r="E730" s="108" t="str">
        <f t="shared" si="0"/>
        <v>Yes</v>
      </c>
      <c r="F730" s="388">
        <v>1.3919999999999999</v>
      </c>
      <c r="G730" s="388">
        <f t="shared" si="2"/>
        <v>0.56356275303643721</v>
      </c>
      <c r="H730" s="401">
        <f t="shared" si="1"/>
        <v>3832</v>
      </c>
      <c r="I730" s="387" t="s">
        <v>29041</v>
      </c>
      <c r="J730" s="48">
        <v>3832</v>
      </c>
      <c r="K730" s="109">
        <v>42513</v>
      </c>
      <c r="L730" s="62" t="s">
        <v>29022</v>
      </c>
    </row>
    <row r="731" spans="1:12" ht="17.100000000000001" customHeight="1">
      <c r="A731" s="196">
        <v>728</v>
      </c>
      <c r="B731" s="366" t="s">
        <v>29042</v>
      </c>
      <c r="C731" s="402" t="s">
        <v>29043</v>
      </c>
      <c r="D731" s="165" t="s">
        <v>29044</v>
      </c>
      <c r="E731" s="108" t="str">
        <f t="shared" si="0"/>
        <v>Yes</v>
      </c>
      <c r="F731" s="386">
        <v>0.91400000000000003</v>
      </c>
      <c r="G731" s="388">
        <f t="shared" si="2"/>
        <v>0.37004048582995952</v>
      </c>
      <c r="H731" s="401">
        <f t="shared" si="1"/>
        <v>2516</v>
      </c>
      <c r="I731" s="121" t="s">
        <v>29045</v>
      </c>
      <c r="J731" s="48">
        <v>2516</v>
      </c>
      <c r="K731" s="109">
        <v>42513</v>
      </c>
      <c r="L731" s="62" t="s">
        <v>29022</v>
      </c>
    </row>
    <row r="732" spans="1:12" ht="17.100000000000001" customHeight="1">
      <c r="A732" s="196">
        <v>729</v>
      </c>
      <c r="B732" s="366" t="s">
        <v>29046</v>
      </c>
      <c r="C732" s="402" t="s">
        <v>29047</v>
      </c>
      <c r="D732" s="165" t="s">
        <v>29048</v>
      </c>
      <c r="E732" s="108" t="str">
        <f t="shared" si="0"/>
        <v>Yes</v>
      </c>
      <c r="F732" s="386">
        <v>0.18</v>
      </c>
      <c r="G732" s="388">
        <f t="shared" si="2"/>
        <v>7.28744939271255E-2</v>
      </c>
      <c r="H732" s="401">
        <f t="shared" si="1"/>
        <v>496</v>
      </c>
      <c r="I732" s="121" t="s">
        <v>29049</v>
      </c>
      <c r="J732" s="48">
        <v>496</v>
      </c>
      <c r="K732" s="109">
        <v>42513</v>
      </c>
      <c r="L732" s="62" t="s">
        <v>29022</v>
      </c>
    </row>
    <row r="733" spans="1:12" ht="17.100000000000001" customHeight="1">
      <c r="A733" s="196">
        <v>730</v>
      </c>
      <c r="B733" s="366" t="s">
        <v>29050</v>
      </c>
      <c r="C733" s="402" t="s">
        <v>29051</v>
      </c>
      <c r="D733" s="165" t="s">
        <v>29052</v>
      </c>
      <c r="E733" s="108" t="str">
        <f t="shared" si="0"/>
        <v>No</v>
      </c>
      <c r="F733" s="386">
        <v>3.867</v>
      </c>
      <c r="G733" s="388">
        <f t="shared" si="2"/>
        <v>1.5655870445344129</v>
      </c>
      <c r="H733" s="401">
        <f t="shared" si="1"/>
        <v>10646</v>
      </c>
      <c r="I733" s="121" t="s">
        <v>29053</v>
      </c>
      <c r="J733" s="48">
        <v>10646</v>
      </c>
      <c r="K733" s="109">
        <v>42513</v>
      </c>
      <c r="L733" s="62" t="s">
        <v>29022</v>
      </c>
    </row>
    <row r="734" spans="1:12" ht="17.100000000000001" customHeight="1">
      <c r="A734" s="196">
        <v>731</v>
      </c>
      <c r="B734" s="366" t="s">
        <v>29054</v>
      </c>
      <c r="C734" s="402" t="s">
        <v>29055</v>
      </c>
      <c r="D734" s="165" t="s">
        <v>29056</v>
      </c>
      <c r="E734" s="108" t="str">
        <f t="shared" si="0"/>
        <v>Yes</v>
      </c>
      <c r="F734" s="386">
        <v>0.23699999999999999</v>
      </c>
      <c r="G734" s="388">
        <f t="shared" si="2"/>
        <v>9.5951417004048564E-2</v>
      </c>
      <c r="H734" s="401">
        <f t="shared" si="1"/>
        <v>652</v>
      </c>
      <c r="I734" s="121" t="s">
        <v>29057</v>
      </c>
      <c r="J734" s="48">
        <v>652</v>
      </c>
      <c r="K734" s="109">
        <v>42513</v>
      </c>
      <c r="L734" s="62" t="s">
        <v>29022</v>
      </c>
    </row>
    <row r="735" spans="1:12" ht="17.100000000000001" customHeight="1">
      <c r="A735" s="196">
        <v>732</v>
      </c>
      <c r="B735" s="366" t="s">
        <v>29058</v>
      </c>
      <c r="C735" s="402" t="s">
        <v>29059</v>
      </c>
      <c r="D735" s="165" t="s">
        <v>29060</v>
      </c>
      <c r="E735" s="108" t="str">
        <f t="shared" si="0"/>
        <v>Yes</v>
      </c>
      <c r="F735" s="386">
        <v>2.4550000000000001</v>
      </c>
      <c r="G735" s="388">
        <f t="shared" si="2"/>
        <v>0.99392712550607287</v>
      </c>
      <c r="H735" s="401">
        <f t="shared" si="1"/>
        <v>6759</v>
      </c>
      <c r="I735" s="121" t="s">
        <v>29061</v>
      </c>
      <c r="J735" s="48">
        <v>6759</v>
      </c>
      <c r="K735" s="109">
        <v>42513</v>
      </c>
      <c r="L735" s="62" t="s">
        <v>29022</v>
      </c>
    </row>
    <row r="736" spans="1:12" ht="17.100000000000001" customHeight="1">
      <c r="A736" s="196">
        <v>733</v>
      </c>
      <c r="B736" s="366" t="s">
        <v>29062</v>
      </c>
      <c r="C736" s="402" t="s">
        <v>29063</v>
      </c>
      <c r="D736" s="165" t="s">
        <v>29064</v>
      </c>
      <c r="E736" s="108" t="str">
        <f t="shared" si="0"/>
        <v>Yes</v>
      </c>
      <c r="F736" s="386">
        <v>1.8440000000000001</v>
      </c>
      <c r="G736" s="388">
        <f t="shared" si="2"/>
        <v>0.7465587044534413</v>
      </c>
      <c r="H736" s="401">
        <f t="shared" si="1"/>
        <v>5077</v>
      </c>
      <c r="I736" s="121" t="s">
        <v>29065</v>
      </c>
      <c r="J736" s="48">
        <v>5077</v>
      </c>
      <c r="K736" s="109">
        <v>42513</v>
      </c>
      <c r="L736" s="62" t="s">
        <v>29022</v>
      </c>
    </row>
    <row r="737" spans="1:12" ht="17.100000000000001" customHeight="1">
      <c r="A737" s="196">
        <v>734</v>
      </c>
      <c r="B737" s="366">
        <v>830</v>
      </c>
      <c r="C737" s="403" t="s">
        <v>29066</v>
      </c>
      <c r="D737" s="404" t="s">
        <v>29067</v>
      </c>
      <c r="E737" s="108" t="str">
        <f t="shared" si="0"/>
        <v>Yes</v>
      </c>
      <c r="F737" s="383">
        <v>0.16300000000000001</v>
      </c>
      <c r="G737" s="388">
        <f t="shared" si="2"/>
        <v>6.599190283400809E-2</v>
      </c>
      <c r="H737" s="405">
        <f t="shared" si="1"/>
        <v>449</v>
      </c>
      <c r="I737" s="365" t="s">
        <v>29068</v>
      </c>
      <c r="J737" s="48">
        <v>449</v>
      </c>
      <c r="K737" s="109">
        <v>42513</v>
      </c>
      <c r="L737" s="62" t="s">
        <v>29022</v>
      </c>
    </row>
    <row r="738" spans="1:12" ht="17.100000000000001" customHeight="1">
      <c r="A738" s="196">
        <v>735</v>
      </c>
      <c r="B738" s="366">
        <v>258</v>
      </c>
      <c r="C738" s="403" t="s">
        <v>29069</v>
      </c>
      <c r="D738" s="404" t="s">
        <v>29070</v>
      </c>
      <c r="E738" s="108" t="str">
        <f t="shared" si="0"/>
        <v>Yes</v>
      </c>
      <c r="F738" s="383">
        <v>0.44500000000000001</v>
      </c>
      <c r="G738" s="388">
        <f t="shared" si="2"/>
        <v>0.18016194331983804</v>
      </c>
      <c r="H738" s="405">
        <f t="shared" si="1"/>
        <v>1225</v>
      </c>
      <c r="I738" s="365" t="s">
        <v>29071</v>
      </c>
      <c r="J738" s="48">
        <v>1225</v>
      </c>
      <c r="K738" s="109">
        <v>42513</v>
      </c>
      <c r="L738" s="62" t="s">
        <v>29022</v>
      </c>
    </row>
    <row r="739" spans="1:12" ht="17.100000000000001" customHeight="1">
      <c r="A739" s="196">
        <v>736</v>
      </c>
      <c r="B739" s="366">
        <v>159</v>
      </c>
      <c r="C739" s="402" t="s">
        <v>29072</v>
      </c>
      <c r="D739" s="165" t="s">
        <v>29073</v>
      </c>
      <c r="E739" s="108" t="str">
        <f t="shared" si="0"/>
        <v>Yes</v>
      </c>
      <c r="F739" s="386">
        <v>1.0209999999999999</v>
      </c>
      <c r="G739" s="388">
        <f t="shared" si="2"/>
        <v>0.41336032388663962</v>
      </c>
      <c r="H739" s="401">
        <f t="shared" si="1"/>
        <v>2811</v>
      </c>
      <c r="I739" s="121" t="s">
        <v>29074</v>
      </c>
      <c r="J739" s="48">
        <v>2811</v>
      </c>
      <c r="K739" s="109">
        <v>42513</v>
      </c>
      <c r="L739" s="62" t="s">
        <v>29022</v>
      </c>
    </row>
    <row r="740" spans="1:12" ht="17.100000000000001" customHeight="1">
      <c r="A740" s="196">
        <v>737</v>
      </c>
      <c r="B740" s="366">
        <v>120</v>
      </c>
      <c r="C740" s="402" t="s">
        <v>29075</v>
      </c>
      <c r="D740" s="165" t="s">
        <v>29076</v>
      </c>
      <c r="E740" s="108" t="str">
        <f t="shared" si="0"/>
        <v>Yes</v>
      </c>
      <c r="F740" s="386">
        <v>0.21</v>
      </c>
      <c r="G740" s="388">
        <f t="shared" si="2"/>
        <v>8.5020242914979741E-2</v>
      </c>
      <c r="H740" s="401">
        <f t="shared" si="1"/>
        <v>578</v>
      </c>
      <c r="I740" s="121" t="s">
        <v>29077</v>
      </c>
      <c r="J740" s="48">
        <v>578</v>
      </c>
      <c r="K740" s="109">
        <v>42513</v>
      </c>
      <c r="L740" s="62" t="s">
        <v>29022</v>
      </c>
    </row>
    <row r="741" spans="1:12" ht="17.100000000000001" customHeight="1">
      <c r="A741" s="196">
        <v>738</v>
      </c>
      <c r="B741" s="366">
        <v>349</v>
      </c>
      <c r="C741" s="402" t="s">
        <v>29078</v>
      </c>
      <c r="D741" s="165" t="s">
        <v>29079</v>
      </c>
      <c r="E741" s="108" t="str">
        <f t="shared" si="0"/>
        <v>Yes</v>
      </c>
      <c r="F741" s="386">
        <v>2.2559999999999998</v>
      </c>
      <c r="G741" s="388">
        <f t="shared" si="2"/>
        <v>0.91336032388663957</v>
      </c>
      <c r="H741" s="401">
        <f t="shared" si="1"/>
        <v>6211</v>
      </c>
      <c r="I741" s="121" t="s">
        <v>29080</v>
      </c>
      <c r="J741" s="48">
        <v>6211</v>
      </c>
      <c r="K741" s="109">
        <v>42513</v>
      </c>
      <c r="L741" s="62" t="s">
        <v>29022</v>
      </c>
    </row>
    <row r="742" spans="1:12" ht="17.100000000000001" customHeight="1">
      <c r="A742" s="196">
        <v>739</v>
      </c>
      <c r="B742" s="366">
        <v>228</v>
      </c>
      <c r="C742" s="402" t="s">
        <v>29081</v>
      </c>
      <c r="D742" s="165" t="s">
        <v>29082</v>
      </c>
      <c r="E742" s="108" t="str">
        <f t="shared" si="0"/>
        <v>Yes</v>
      </c>
      <c r="F742" s="386">
        <v>0.19900000000000001</v>
      </c>
      <c r="G742" s="388">
        <f t="shared" si="2"/>
        <v>8.0566801619433193E-2</v>
      </c>
      <c r="H742" s="401">
        <f t="shared" si="1"/>
        <v>548</v>
      </c>
      <c r="I742" s="121" t="s">
        <v>29083</v>
      </c>
      <c r="J742" s="48">
        <v>548</v>
      </c>
      <c r="K742" s="109">
        <v>42513</v>
      </c>
      <c r="L742" s="62" t="s">
        <v>29022</v>
      </c>
    </row>
    <row r="743" spans="1:12" ht="17.100000000000001" customHeight="1">
      <c r="A743" s="196">
        <v>740</v>
      </c>
      <c r="B743" s="366">
        <v>113</v>
      </c>
      <c r="C743" s="402" t="s">
        <v>29084</v>
      </c>
      <c r="D743" s="165" t="s">
        <v>29085</v>
      </c>
      <c r="E743" s="108" t="str">
        <f t="shared" si="0"/>
        <v>Yes</v>
      </c>
      <c r="F743" s="386">
        <v>1.5329999999999999</v>
      </c>
      <c r="G743" s="388">
        <f t="shared" si="2"/>
        <v>0.62064777327935217</v>
      </c>
      <c r="H743" s="401">
        <f t="shared" si="1"/>
        <v>4220</v>
      </c>
      <c r="I743" s="121" t="s">
        <v>29086</v>
      </c>
      <c r="J743" s="48">
        <v>4220</v>
      </c>
      <c r="K743" s="109">
        <v>42513</v>
      </c>
      <c r="L743" s="62" t="s">
        <v>29022</v>
      </c>
    </row>
    <row r="744" spans="1:12" ht="17.100000000000001" customHeight="1">
      <c r="A744" s="196">
        <v>741</v>
      </c>
      <c r="B744" s="366">
        <v>219</v>
      </c>
      <c r="C744" s="402" t="s">
        <v>29087</v>
      </c>
      <c r="D744" s="165" t="s">
        <v>29088</v>
      </c>
      <c r="E744" s="108" t="str">
        <f t="shared" si="0"/>
        <v>Yes</v>
      </c>
      <c r="F744" s="386">
        <v>2.2839999999999998</v>
      </c>
      <c r="G744" s="388">
        <f t="shared" si="2"/>
        <v>0.92469635627530344</v>
      </c>
      <c r="H744" s="401">
        <f t="shared" si="1"/>
        <v>6288</v>
      </c>
      <c r="I744" s="121" t="s">
        <v>29089</v>
      </c>
      <c r="J744" s="48">
        <v>6288</v>
      </c>
      <c r="K744" s="109">
        <v>42513</v>
      </c>
      <c r="L744" s="62" t="s">
        <v>29022</v>
      </c>
    </row>
    <row r="745" spans="1:12" ht="17.100000000000001" customHeight="1">
      <c r="A745" s="196">
        <v>742</v>
      </c>
      <c r="B745" s="366">
        <v>18</v>
      </c>
      <c r="C745" s="402" t="s">
        <v>29090</v>
      </c>
      <c r="D745" s="165" t="s">
        <v>29091</v>
      </c>
      <c r="E745" s="108" t="str">
        <f t="shared" si="0"/>
        <v>Yes</v>
      </c>
      <c r="F745" s="386">
        <v>2.0609999999999999</v>
      </c>
      <c r="G745" s="388">
        <f t="shared" si="2"/>
        <v>0.83441295546558691</v>
      </c>
      <c r="H745" s="401">
        <f t="shared" si="1"/>
        <v>5674</v>
      </c>
      <c r="I745" s="121" t="s">
        <v>29092</v>
      </c>
      <c r="J745" s="48">
        <v>5674</v>
      </c>
      <c r="K745" s="109">
        <v>42513</v>
      </c>
      <c r="L745" s="62" t="s">
        <v>29022</v>
      </c>
    </row>
    <row r="746" spans="1:12" ht="17.100000000000001" customHeight="1">
      <c r="A746" s="196">
        <v>743</v>
      </c>
      <c r="B746" s="366" t="s">
        <v>29093</v>
      </c>
      <c r="C746" s="402" t="s">
        <v>29094</v>
      </c>
      <c r="D746" s="165" t="s">
        <v>29095</v>
      </c>
      <c r="E746" s="108" t="str">
        <f t="shared" si="0"/>
        <v>No</v>
      </c>
      <c r="F746" s="386">
        <v>4.3410000000000002</v>
      </c>
      <c r="G746" s="388">
        <f t="shared" si="2"/>
        <v>1.7574898785425102</v>
      </c>
      <c r="H746" s="401">
        <f t="shared" si="1"/>
        <v>11951</v>
      </c>
      <c r="I746" s="121" t="s">
        <v>29096</v>
      </c>
      <c r="J746" s="48">
        <v>11951</v>
      </c>
      <c r="K746" s="109">
        <v>42513</v>
      </c>
      <c r="L746" s="62" t="s">
        <v>29022</v>
      </c>
    </row>
    <row r="747" spans="1:12" ht="17.100000000000001" customHeight="1">
      <c r="A747" s="196">
        <v>744</v>
      </c>
      <c r="B747" s="366">
        <v>187</v>
      </c>
      <c r="C747" s="402" t="s">
        <v>29097</v>
      </c>
      <c r="D747" s="165" t="s">
        <v>29098</v>
      </c>
      <c r="E747" s="108" t="str">
        <f t="shared" si="0"/>
        <v>Yes</v>
      </c>
      <c r="F747" s="386">
        <v>0.51100000000000001</v>
      </c>
      <c r="G747" s="388">
        <f t="shared" si="2"/>
        <v>0.20688259109311741</v>
      </c>
      <c r="H747" s="401">
        <f t="shared" si="1"/>
        <v>1407</v>
      </c>
      <c r="I747" s="121" t="s">
        <v>29099</v>
      </c>
      <c r="J747" s="48">
        <v>1407</v>
      </c>
      <c r="K747" s="109">
        <v>42513</v>
      </c>
      <c r="L747" s="62" t="s">
        <v>29022</v>
      </c>
    </row>
    <row r="748" spans="1:12" ht="17.100000000000001" customHeight="1">
      <c r="A748" s="196">
        <v>745</v>
      </c>
      <c r="B748" s="366" t="s">
        <v>29100</v>
      </c>
      <c r="C748" s="402" t="s">
        <v>29101</v>
      </c>
      <c r="D748" s="165" t="s">
        <v>29102</v>
      </c>
      <c r="E748" s="108" t="str">
        <f t="shared" si="0"/>
        <v>Yes</v>
      </c>
      <c r="F748" s="386">
        <v>0.442</v>
      </c>
      <c r="G748" s="388">
        <f t="shared" si="2"/>
        <v>0.17894736842105263</v>
      </c>
      <c r="H748" s="401">
        <f t="shared" si="1"/>
        <v>1217</v>
      </c>
      <c r="I748" s="121" t="s">
        <v>29103</v>
      </c>
      <c r="J748" s="48">
        <v>1217</v>
      </c>
      <c r="K748" s="109">
        <v>42513</v>
      </c>
      <c r="L748" s="62" t="s">
        <v>29022</v>
      </c>
    </row>
    <row r="749" spans="1:12" ht="17.100000000000001" customHeight="1">
      <c r="A749" s="196">
        <v>746</v>
      </c>
      <c r="B749" s="366" t="s">
        <v>29104</v>
      </c>
      <c r="C749" s="402" t="s">
        <v>29105</v>
      </c>
      <c r="D749" s="165" t="s">
        <v>29106</v>
      </c>
      <c r="E749" s="108" t="str">
        <f t="shared" si="0"/>
        <v>Yes</v>
      </c>
      <c r="F749" s="386">
        <v>1.502</v>
      </c>
      <c r="G749" s="388">
        <f t="shared" si="2"/>
        <v>0.60809716599190278</v>
      </c>
      <c r="H749" s="401">
        <f t="shared" si="1"/>
        <v>4135</v>
      </c>
      <c r="I749" s="121" t="s">
        <v>29107</v>
      </c>
      <c r="J749" s="48">
        <v>4135</v>
      </c>
      <c r="K749" s="109">
        <v>42513</v>
      </c>
      <c r="L749" s="62" t="s">
        <v>29022</v>
      </c>
    </row>
    <row r="750" spans="1:12" ht="17.100000000000001" customHeight="1">
      <c r="A750" s="196">
        <v>747</v>
      </c>
      <c r="B750" s="366" t="s">
        <v>29108</v>
      </c>
      <c r="C750" s="402" t="s">
        <v>29109</v>
      </c>
      <c r="D750" s="165" t="s">
        <v>29110</v>
      </c>
      <c r="E750" s="108" t="str">
        <f t="shared" si="0"/>
        <v>Yes</v>
      </c>
      <c r="F750" s="386">
        <f>0.26+0.803</f>
        <v>1.0630000000000002</v>
      </c>
      <c r="G750" s="388">
        <f t="shared" si="2"/>
        <v>0.43036437246963566</v>
      </c>
      <c r="H750" s="401">
        <f t="shared" si="1"/>
        <v>2926</v>
      </c>
      <c r="I750" s="121" t="s">
        <v>29111</v>
      </c>
      <c r="J750" s="48">
        <v>2926</v>
      </c>
      <c r="K750" s="109">
        <v>42513</v>
      </c>
      <c r="L750" s="62" t="s">
        <v>29022</v>
      </c>
    </row>
    <row r="751" spans="1:12" ht="17.100000000000001" customHeight="1">
      <c r="A751" s="196">
        <v>748</v>
      </c>
      <c r="B751" s="366">
        <v>118</v>
      </c>
      <c r="C751" s="402" t="s">
        <v>29112</v>
      </c>
      <c r="D751" s="165" t="s">
        <v>29113</v>
      </c>
      <c r="E751" s="108" t="str">
        <f t="shared" si="0"/>
        <v>Yes</v>
      </c>
      <c r="F751" s="386">
        <v>0.79100000000000004</v>
      </c>
      <c r="G751" s="388">
        <f t="shared" si="2"/>
        <v>0.3202429149797571</v>
      </c>
      <c r="H751" s="401">
        <f t="shared" si="1"/>
        <v>2178</v>
      </c>
      <c r="I751" s="121" t="s">
        <v>29114</v>
      </c>
      <c r="J751" s="48">
        <v>2178</v>
      </c>
      <c r="K751" s="109">
        <v>42513</v>
      </c>
      <c r="L751" s="62" t="s">
        <v>29022</v>
      </c>
    </row>
    <row r="752" spans="1:12" ht="17.100000000000001" customHeight="1">
      <c r="A752" s="196">
        <v>749</v>
      </c>
      <c r="B752" s="366">
        <v>292</v>
      </c>
      <c r="C752" s="402" t="s">
        <v>29115</v>
      </c>
      <c r="D752" s="165" t="s">
        <v>29116</v>
      </c>
      <c r="E752" s="108" t="str">
        <f t="shared" si="0"/>
        <v>Yes</v>
      </c>
      <c r="F752" s="386">
        <v>1.6359999999999999</v>
      </c>
      <c r="G752" s="388">
        <f t="shared" si="2"/>
        <v>0.66234817813765168</v>
      </c>
      <c r="H752" s="401">
        <f t="shared" si="1"/>
        <v>4504</v>
      </c>
      <c r="I752" s="121" t="s">
        <v>29117</v>
      </c>
      <c r="J752" s="48">
        <v>4504</v>
      </c>
      <c r="K752" s="109">
        <v>42513</v>
      </c>
      <c r="L752" s="62" t="s">
        <v>29022</v>
      </c>
    </row>
    <row r="753" spans="1:12" ht="17.100000000000001" customHeight="1">
      <c r="A753" s="196">
        <v>750</v>
      </c>
      <c r="B753" s="366">
        <v>322</v>
      </c>
      <c r="C753" s="402" t="s">
        <v>29118</v>
      </c>
      <c r="D753" s="165" t="s">
        <v>29119</v>
      </c>
      <c r="E753" s="108" t="str">
        <f t="shared" si="0"/>
        <v>No</v>
      </c>
      <c r="F753" s="386">
        <v>5.7770000000000001</v>
      </c>
      <c r="G753" s="388">
        <f t="shared" si="2"/>
        <v>2.3388663967611336</v>
      </c>
      <c r="H753" s="401">
        <v>13600</v>
      </c>
      <c r="I753" s="121" t="s">
        <v>29120</v>
      </c>
      <c r="J753" s="48">
        <v>13600</v>
      </c>
      <c r="K753" s="109">
        <v>42513</v>
      </c>
      <c r="L753" s="62" t="s">
        <v>29022</v>
      </c>
    </row>
    <row r="754" spans="1:12" ht="17.100000000000001" customHeight="1">
      <c r="A754" s="196">
        <v>751</v>
      </c>
      <c r="B754" s="366">
        <v>152</v>
      </c>
      <c r="C754" s="402" t="s">
        <v>29121</v>
      </c>
      <c r="D754" s="165" t="s">
        <v>29122</v>
      </c>
      <c r="E754" s="108" t="str">
        <f t="shared" si="0"/>
        <v>Yes</v>
      </c>
      <c r="F754" s="386">
        <v>0.44500000000000001</v>
      </c>
      <c r="G754" s="388">
        <f t="shared" si="2"/>
        <v>0.18016194331983804</v>
      </c>
      <c r="H754" s="401">
        <f t="shared" si="1"/>
        <v>1225</v>
      </c>
      <c r="I754" s="121" t="s">
        <v>29123</v>
      </c>
      <c r="J754" s="48">
        <v>1225</v>
      </c>
      <c r="K754" s="109">
        <v>42513</v>
      </c>
      <c r="L754" s="62" t="s">
        <v>29022</v>
      </c>
    </row>
    <row r="755" spans="1:12" ht="17.100000000000001" customHeight="1">
      <c r="A755" s="196">
        <v>752</v>
      </c>
      <c r="B755" s="366">
        <v>228</v>
      </c>
      <c r="C755" s="402" t="s">
        <v>29081</v>
      </c>
      <c r="D755" s="165" t="s">
        <v>29124</v>
      </c>
      <c r="E755" s="108" t="str">
        <f t="shared" si="0"/>
        <v>Yes</v>
      </c>
      <c r="F755" s="386">
        <v>1.3720000000000001</v>
      </c>
      <c r="G755" s="388">
        <f t="shared" si="2"/>
        <v>0.55546558704453441</v>
      </c>
      <c r="H755" s="401">
        <f t="shared" si="1"/>
        <v>3777</v>
      </c>
      <c r="I755" s="121" t="s">
        <v>29125</v>
      </c>
      <c r="J755" s="48">
        <v>3777</v>
      </c>
      <c r="K755" s="109">
        <v>42513</v>
      </c>
      <c r="L755" s="62" t="s">
        <v>29022</v>
      </c>
    </row>
    <row r="756" spans="1:12" ht="17.100000000000001" customHeight="1">
      <c r="A756" s="196">
        <v>753</v>
      </c>
      <c r="B756" s="366">
        <v>121</v>
      </c>
      <c r="C756" s="402" t="s">
        <v>29126</v>
      </c>
      <c r="D756" s="165" t="s">
        <v>29127</v>
      </c>
      <c r="E756" s="108" t="str">
        <f t="shared" si="0"/>
        <v>No</v>
      </c>
      <c r="F756" s="386">
        <v>3.871</v>
      </c>
      <c r="G756" s="388">
        <f t="shared" si="2"/>
        <v>1.5672064777327934</v>
      </c>
      <c r="H756" s="401">
        <f t="shared" si="1"/>
        <v>10657</v>
      </c>
      <c r="I756" s="121" t="s">
        <v>29128</v>
      </c>
      <c r="J756" s="48">
        <v>10657</v>
      </c>
      <c r="K756" s="109">
        <v>42513</v>
      </c>
      <c r="L756" s="62" t="s">
        <v>29022</v>
      </c>
    </row>
    <row r="757" spans="1:12" ht="17.100000000000001" customHeight="1">
      <c r="A757" s="196">
        <v>754</v>
      </c>
      <c r="B757" s="366" t="s">
        <v>29129</v>
      </c>
      <c r="C757" s="402" t="s">
        <v>29130</v>
      </c>
      <c r="D757" s="165" t="s">
        <v>29131</v>
      </c>
      <c r="E757" s="108" t="str">
        <f t="shared" si="0"/>
        <v>Yes</v>
      </c>
      <c r="F757" s="386">
        <v>0.04</v>
      </c>
      <c r="G757" s="388">
        <f t="shared" si="2"/>
        <v>1.6194331983805668E-2</v>
      </c>
      <c r="H757" s="401">
        <f t="shared" si="1"/>
        <v>110</v>
      </c>
      <c r="I757" s="121" t="s">
        <v>29132</v>
      </c>
      <c r="J757" s="48">
        <v>110</v>
      </c>
      <c r="K757" s="109">
        <v>42513</v>
      </c>
      <c r="L757" s="62" t="s">
        <v>29022</v>
      </c>
    </row>
    <row r="758" spans="1:12" ht="17.100000000000001" customHeight="1">
      <c r="A758" s="196">
        <v>755</v>
      </c>
      <c r="B758" s="366">
        <v>147</v>
      </c>
      <c r="C758" s="402" t="s">
        <v>29133</v>
      </c>
      <c r="D758" s="165" t="s">
        <v>29134</v>
      </c>
      <c r="E758" s="108" t="str">
        <f t="shared" si="0"/>
        <v>Yes</v>
      </c>
      <c r="F758" s="386">
        <v>1.1719999999999999</v>
      </c>
      <c r="G758" s="388">
        <f t="shared" si="2"/>
        <v>0.47449392712550603</v>
      </c>
      <c r="H758" s="401">
        <f t="shared" si="1"/>
        <v>3227</v>
      </c>
      <c r="I758" s="121" t="s">
        <v>29135</v>
      </c>
      <c r="J758" s="48">
        <v>3227</v>
      </c>
      <c r="K758" s="109">
        <v>42513</v>
      </c>
      <c r="L758" s="62" t="s">
        <v>29022</v>
      </c>
    </row>
    <row r="759" spans="1:12" ht="17.100000000000001" customHeight="1">
      <c r="A759" s="196">
        <v>756</v>
      </c>
      <c r="B759" s="366">
        <v>338</v>
      </c>
      <c r="C759" s="402" t="s">
        <v>29136</v>
      </c>
      <c r="D759" s="165" t="s">
        <v>29137</v>
      </c>
      <c r="E759" s="108" t="str">
        <f t="shared" si="0"/>
        <v>No</v>
      </c>
      <c r="F759" s="386">
        <v>4.3789999999999996</v>
      </c>
      <c r="G759" s="388">
        <f t="shared" si="2"/>
        <v>1.7728744939271253</v>
      </c>
      <c r="H759" s="401">
        <f t="shared" si="1"/>
        <v>12055</v>
      </c>
      <c r="I759" s="121" t="s">
        <v>29138</v>
      </c>
      <c r="J759" s="48">
        <v>12055</v>
      </c>
      <c r="K759" s="109">
        <v>42513</v>
      </c>
      <c r="L759" s="62" t="s">
        <v>29022</v>
      </c>
    </row>
    <row r="760" spans="1:12" ht="17.100000000000001" customHeight="1">
      <c r="A760" s="196">
        <v>757</v>
      </c>
      <c r="B760" s="366" t="s">
        <v>29139</v>
      </c>
      <c r="C760" s="402" t="s">
        <v>29097</v>
      </c>
      <c r="D760" s="165" t="s">
        <v>29140</v>
      </c>
      <c r="E760" s="108" t="str">
        <f t="shared" si="0"/>
        <v>No</v>
      </c>
      <c r="F760" s="386">
        <f>2.36+2.416</f>
        <v>4.7759999999999998</v>
      </c>
      <c r="G760" s="388">
        <f t="shared" si="2"/>
        <v>1.9336032388663966</v>
      </c>
      <c r="H760" s="401">
        <f t="shared" si="1"/>
        <v>13148</v>
      </c>
      <c r="I760" s="121" t="s">
        <v>29141</v>
      </c>
      <c r="J760" s="48">
        <v>13148</v>
      </c>
      <c r="K760" s="109">
        <v>42513</v>
      </c>
      <c r="L760" s="62" t="s">
        <v>29022</v>
      </c>
    </row>
    <row r="761" spans="1:12" ht="17.100000000000001" customHeight="1">
      <c r="A761" s="196">
        <v>758</v>
      </c>
      <c r="B761" s="366" t="s">
        <v>29142</v>
      </c>
      <c r="C761" s="402" t="s">
        <v>29143</v>
      </c>
      <c r="D761" s="165" t="s">
        <v>29144</v>
      </c>
      <c r="E761" s="108" t="str">
        <f t="shared" si="0"/>
        <v>Yes</v>
      </c>
      <c r="F761" s="386">
        <v>1.486</v>
      </c>
      <c r="G761" s="388">
        <f t="shared" si="2"/>
        <v>0.60161943319838052</v>
      </c>
      <c r="H761" s="401">
        <f t="shared" si="1"/>
        <v>4091</v>
      </c>
      <c r="I761" s="121" t="s">
        <v>29145</v>
      </c>
      <c r="J761" s="48">
        <v>4091</v>
      </c>
      <c r="K761" s="109">
        <v>42513</v>
      </c>
      <c r="L761" s="62" t="s">
        <v>29022</v>
      </c>
    </row>
    <row r="762" spans="1:12" ht="17.100000000000001" customHeight="1">
      <c r="A762" s="196">
        <v>759</v>
      </c>
      <c r="B762" s="366" t="s">
        <v>29146</v>
      </c>
      <c r="C762" s="402" t="s">
        <v>29147</v>
      </c>
      <c r="D762" s="165" t="s">
        <v>29148</v>
      </c>
      <c r="E762" s="108" t="str">
        <f t="shared" si="0"/>
        <v>Yes</v>
      </c>
      <c r="F762" s="386">
        <v>0.15</v>
      </c>
      <c r="G762" s="388">
        <f t="shared" si="2"/>
        <v>6.0728744939271245E-2</v>
      </c>
      <c r="H762" s="401">
        <f t="shared" si="1"/>
        <v>413</v>
      </c>
      <c r="I762" s="121" t="s">
        <v>29149</v>
      </c>
      <c r="J762" s="48">
        <v>413</v>
      </c>
      <c r="K762" s="109">
        <v>42513</v>
      </c>
      <c r="L762" s="62" t="s">
        <v>29022</v>
      </c>
    </row>
    <row r="763" spans="1:12" ht="17.100000000000001" customHeight="1">
      <c r="A763" s="196">
        <v>760</v>
      </c>
      <c r="B763" s="366" t="s">
        <v>29150</v>
      </c>
      <c r="C763" s="402" t="s">
        <v>29151</v>
      </c>
      <c r="D763" s="165" t="s">
        <v>29152</v>
      </c>
      <c r="E763" s="108" t="str">
        <f t="shared" si="0"/>
        <v>Yes</v>
      </c>
      <c r="F763" s="386">
        <v>0.89200000000000002</v>
      </c>
      <c r="G763" s="388">
        <f t="shared" si="2"/>
        <v>0.3611336032388664</v>
      </c>
      <c r="H763" s="401">
        <f t="shared" si="1"/>
        <v>2456</v>
      </c>
      <c r="I763" s="121" t="s">
        <v>29153</v>
      </c>
      <c r="J763" s="48">
        <v>2456</v>
      </c>
      <c r="K763" s="109">
        <v>42513</v>
      </c>
      <c r="L763" s="62" t="s">
        <v>29022</v>
      </c>
    </row>
    <row r="764" spans="1:12" ht="17.100000000000001" customHeight="1">
      <c r="A764" s="196">
        <v>761</v>
      </c>
      <c r="B764" s="366" t="s">
        <v>29154</v>
      </c>
      <c r="C764" s="402" t="s">
        <v>29155</v>
      </c>
      <c r="D764" s="165" t="s">
        <v>29156</v>
      </c>
      <c r="E764" s="108" t="str">
        <f t="shared" si="0"/>
        <v>No</v>
      </c>
      <c r="F764" s="386">
        <f>1.846+1.23</f>
        <v>3.0760000000000001</v>
      </c>
      <c r="G764" s="388">
        <f t="shared" si="2"/>
        <v>1.2453441295546559</v>
      </c>
      <c r="H764" s="401">
        <f t="shared" si="1"/>
        <v>8468</v>
      </c>
      <c r="I764" s="121" t="s">
        <v>29157</v>
      </c>
      <c r="J764" s="48">
        <v>8468</v>
      </c>
      <c r="K764" s="109">
        <v>42513</v>
      </c>
      <c r="L764" s="62" t="s">
        <v>29022</v>
      </c>
    </row>
    <row r="765" spans="1:12" ht="17.100000000000001" customHeight="1">
      <c r="A765" s="196">
        <v>762</v>
      </c>
      <c r="B765" s="366">
        <v>287</v>
      </c>
      <c r="C765" s="402" t="s">
        <v>29158</v>
      </c>
      <c r="D765" s="165" t="s">
        <v>29159</v>
      </c>
      <c r="E765" s="108" t="str">
        <f t="shared" si="0"/>
        <v>No</v>
      </c>
      <c r="F765" s="386">
        <v>2.7280000000000002</v>
      </c>
      <c r="G765" s="388">
        <f t="shared" si="2"/>
        <v>1.1044534412955465</v>
      </c>
      <c r="H765" s="401">
        <f t="shared" si="1"/>
        <v>7510</v>
      </c>
      <c r="I765" s="121" t="s">
        <v>29160</v>
      </c>
      <c r="J765" s="48">
        <v>7510</v>
      </c>
      <c r="K765" s="109">
        <v>42513</v>
      </c>
      <c r="L765" s="62" t="s">
        <v>29022</v>
      </c>
    </row>
    <row r="766" spans="1:12" ht="17.100000000000001" customHeight="1">
      <c r="A766" s="196">
        <v>763</v>
      </c>
      <c r="B766" s="366" t="s">
        <v>29161</v>
      </c>
      <c r="C766" s="402" t="s">
        <v>29162</v>
      </c>
      <c r="D766" s="165" t="s">
        <v>29163</v>
      </c>
      <c r="E766" s="108" t="str">
        <f t="shared" si="0"/>
        <v>Yes</v>
      </c>
      <c r="F766" s="386">
        <v>1.3660000000000001</v>
      </c>
      <c r="G766" s="388">
        <f t="shared" si="2"/>
        <v>0.55303643724696361</v>
      </c>
      <c r="H766" s="401">
        <f t="shared" si="1"/>
        <v>3761</v>
      </c>
      <c r="I766" s="121" t="s">
        <v>29164</v>
      </c>
      <c r="J766" s="48">
        <v>3761</v>
      </c>
      <c r="K766" s="109">
        <v>42513</v>
      </c>
      <c r="L766" s="62" t="s">
        <v>29022</v>
      </c>
    </row>
    <row r="767" spans="1:12" ht="17.100000000000001" customHeight="1">
      <c r="A767" s="196">
        <v>764</v>
      </c>
      <c r="B767" s="366">
        <v>228</v>
      </c>
      <c r="C767" s="402" t="s">
        <v>29081</v>
      </c>
      <c r="D767" s="165" t="s">
        <v>29165</v>
      </c>
      <c r="E767" s="108" t="str">
        <f t="shared" si="0"/>
        <v>Yes</v>
      </c>
      <c r="F767" s="386">
        <v>0.28100000000000003</v>
      </c>
      <c r="G767" s="388">
        <f t="shared" si="2"/>
        <v>0.11376518218623483</v>
      </c>
      <c r="H767" s="401">
        <f t="shared" si="1"/>
        <v>774</v>
      </c>
      <c r="I767" s="121" t="s">
        <v>29166</v>
      </c>
      <c r="J767" s="48">
        <v>774</v>
      </c>
      <c r="K767" s="109">
        <v>42513</v>
      </c>
      <c r="L767" s="62" t="s">
        <v>29022</v>
      </c>
    </row>
    <row r="768" spans="1:12" ht="17.100000000000001" customHeight="1">
      <c r="A768" s="196">
        <v>765</v>
      </c>
      <c r="B768" s="366">
        <v>228</v>
      </c>
      <c r="C768" s="402" t="s">
        <v>29081</v>
      </c>
      <c r="D768" s="165" t="s">
        <v>29167</v>
      </c>
      <c r="E768" s="108" t="str">
        <f t="shared" si="0"/>
        <v>Yes</v>
      </c>
      <c r="F768" s="386">
        <v>0.375</v>
      </c>
      <c r="G768" s="388">
        <f t="shared" si="2"/>
        <v>0.15182186234817813</v>
      </c>
      <c r="H768" s="401">
        <f t="shared" si="1"/>
        <v>1032</v>
      </c>
      <c r="I768" s="121" t="s">
        <v>29168</v>
      </c>
      <c r="J768" s="48">
        <v>1032</v>
      </c>
      <c r="K768" s="109">
        <v>42513</v>
      </c>
      <c r="L768" s="62" t="s">
        <v>29022</v>
      </c>
    </row>
    <row r="769" spans="1:12" ht="17.100000000000001" customHeight="1">
      <c r="A769" s="196">
        <v>766</v>
      </c>
      <c r="B769" s="366">
        <v>20</v>
      </c>
      <c r="C769" s="402" t="s">
        <v>29169</v>
      </c>
      <c r="D769" s="165" t="s">
        <v>29170</v>
      </c>
      <c r="E769" s="108" t="str">
        <f t="shared" si="0"/>
        <v>Yes</v>
      </c>
      <c r="F769" s="386">
        <v>0.95399999999999996</v>
      </c>
      <c r="G769" s="388">
        <f t="shared" si="2"/>
        <v>0.38623481781376512</v>
      </c>
      <c r="H769" s="401">
        <f t="shared" si="1"/>
        <v>2626</v>
      </c>
      <c r="I769" s="121" t="s">
        <v>29171</v>
      </c>
      <c r="J769" s="48">
        <v>2626</v>
      </c>
      <c r="K769" s="109">
        <v>42513</v>
      </c>
      <c r="L769" s="62" t="s">
        <v>29022</v>
      </c>
    </row>
    <row r="770" spans="1:12" ht="17.100000000000001" customHeight="1">
      <c r="A770" s="196">
        <v>767</v>
      </c>
      <c r="B770" s="366">
        <v>351</v>
      </c>
      <c r="C770" s="402" t="s">
        <v>29172</v>
      </c>
      <c r="D770" s="165" t="s">
        <v>29173</v>
      </c>
      <c r="E770" s="108" t="str">
        <f t="shared" si="0"/>
        <v>Yes</v>
      </c>
      <c r="F770" s="386">
        <v>2.1720000000000002</v>
      </c>
      <c r="G770" s="388">
        <f t="shared" si="2"/>
        <v>0.87935222672064772</v>
      </c>
      <c r="H770" s="401">
        <f t="shared" si="1"/>
        <v>5980</v>
      </c>
      <c r="I770" s="121" t="s">
        <v>29174</v>
      </c>
      <c r="J770" s="48">
        <v>5980</v>
      </c>
      <c r="K770" s="109">
        <v>42513</v>
      </c>
      <c r="L770" s="62" t="s">
        <v>29022</v>
      </c>
    </row>
    <row r="771" spans="1:12" ht="17.100000000000001" customHeight="1">
      <c r="A771" s="196">
        <v>768</v>
      </c>
      <c r="B771" s="366">
        <v>352</v>
      </c>
      <c r="C771" s="402" t="s">
        <v>29172</v>
      </c>
      <c r="D771" s="165" t="s">
        <v>29175</v>
      </c>
      <c r="E771" s="108" t="str">
        <f t="shared" si="0"/>
        <v>Yes</v>
      </c>
      <c r="F771" s="386">
        <v>0.59299999999999997</v>
      </c>
      <c r="G771" s="388">
        <f t="shared" si="2"/>
        <v>0.24008097165991898</v>
      </c>
      <c r="H771" s="401">
        <f t="shared" si="1"/>
        <v>1633</v>
      </c>
      <c r="I771" s="121" t="s">
        <v>29176</v>
      </c>
      <c r="J771" s="48">
        <v>1633</v>
      </c>
      <c r="K771" s="109">
        <v>42513</v>
      </c>
      <c r="L771" s="62" t="s">
        <v>29022</v>
      </c>
    </row>
    <row r="772" spans="1:12" ht="17.100000000000001" customHeight="1">
      <c r="A772" s="196">
        <v>769</v>
      </c>
      <c r="B772" s="366">
        <v>294</v>
      </c>
      <c r="C772" s="402" t="s">
        <v>29177</v>
      </c>
      <c r="D772" s="165" t="s">
        <v>29178</v>
      </c>
      <c r="E772" s="108" t="str">
        <f t="shared" si="0"/>
        <v>Yes</v>
      </c>
      <c r="F772" s="386">
        <v>1.7909999999999999</v>
      </c>
      <c r="G772" s="388">
        <f t="shared" si="2"/>
        <v>0.72510121457489873</v>
      </c>
      <c r="H772" s="401">
        <f t="shared" si="1"/>
        <v>4931</v>
      </c>
      <c r="I772" s="121" t="s">
        <v>29179</v>
      </c>
      <c r="J772" s="48">
        <v>4931</v>
      </c>
      <c r="K772" s="109">
        <v>42513</v>
      </c>
      <c r="L772" s="62" t="s">
        <v>29022</v>
      </c>
    </row>
    <row r="773" spans="1:12" ht="17.100000000000001" customHeight="1">
      <c r="A773" s="196">
        <v>770</v>
      </c>
      <c r="B773" s="366" t="s">
        <v>29180</v>
      </c>
      <c r="C773" s="402" t="s">
        <v>29181</v>
      </c>
      <c r="D773" s="165" t="s">
        <v>29182</v>
      </c>
      <c r="E773" s="108" t="str">
        <f t="shared" si="0"/>
        <v>No</v>
      </c>
      <c r="F773" s="386">
        <f>1.393+1.086</f>
        <v>2.4790000000000001</v>
      </c>
      <c r="G773" s="388">
        <f t="shared" si="2"/>
        <v>1.0036437246963563</v>
      </c>
      <c r="H773" s="401">
        <f t="shared" si="1"/>
        <v>6825</v>
      </c>
      <c r="I773" s="121" t="s">
        <v>29183</v>
      </c>
      <c r="J773" s="48">
        <v>6825</v>
      </c>
      <c r="K773" s="109">
        <v>42513</v>
      </c>
      <c r="L773" s="62" t="s">
        <v>29022</v>
      </c>
    </row>
    <row r="774" spans="1:12" ht="17.100000000000001" customHeight="1">
      <c r="A774" s="196">
        <v>771</v>
      </c>
      <c r="B774" s="366">
        <v>118</v>
      </c>
      <c r="C774" s="402" t="s">
        <v>29112</v>
      </c>
      <c r="D774" s="165" t="s">
        <v>29184</v>
      </c>
      <c r="E774" s="108" t="str">
        <f t="shared" si="0"/>
        <v>Yes</v>
      </c>
      <c r="F774" s="386">
        <v>0.77200000000000002</v>
      </c>
      <c r="G774" s="388">
        <f t="shared" si="2"/>
        <v>0.31255060728744938</v>
      </c>
      <c r="H774" s="401">
        <f t="shared" si="1"/>
        <v>2125</v>
      </c>
      <c r="I774" s="121" t="s">
        <v>29185</v>
      </c>
      <c r="J774" s="48">
        <v>2125</v>
      </c>
      <c r="K774" s="109">
        <v>42513</v>
      </c>
      <c r="L774" s="62" t="s">
        <v>29022</v>
      </c>
    </row>
    <row r="775" spans="1:12" ht="17.100000000000001" customHeight="1">
      <c r="A775" s="196">
        <v>772</v>
      </c>
      <c r="B775" s="366">
        <v>228</v>
      </c>
      <c r="C775" s="402" t="s">
        <v>29081</v>
      </c>
      <c r="D775" s="165" t="s">
        <v>29186</v>
      </c>
      <c r="E775" s="108" t="str">
        <f t="shared" si="0"/>
        <v>Yes</v>
      </c>
      <c r="F775" s="386">
        <v>0.61</v>
      </c>
      <c r="G775" s="388">
        <f t="shared" si="2"/>
        <v>0.24696356275303641</v>
      </c>
      <c r="H775" s="401">
        <f t="shared" si="1"/>
        <v>1679</v>
      </c>
      <c r="I775" s="121" t="s">
        <v>29187</v>
      </c>
      <c r="J775" s="48">
        <v>1679</v>
      </c>
      <c r="K775" s="109">
        <v>42513</v>
      </c>
      <c r="L775" s="62" t="s">
        <v>29022</v>
      </c>
    </row>
    <row r="776" spans="1:12" ht="17.100000000000001" customHeight="1">
      <c r="A776" s="196">
        <v>773</v>
      </c>
      <c r="B776" s="366">
        <v>188</v>
      </c>
      <c r="C776" s="402" t="s">
        <v>29097</v>
      </c>
      <c r="D776" s="165" t="s">
        <v>29188</v>
      </c>
      <c r="E776" s="108" t="str">
        <f t="shared" si="0"/>
        <v>Yes</v>
      </c>
      <c r="F776" s="386">
        <v>1.7929999999999999</v>
      </c>
      <c r="G776" s="388">
        <f t="shared" si="2"/>
        <v>0.725910931174089</v>
      </c>
      <c r="H776" s="401">
        <f t="shared" si="1"/>
        <v>4936</v>
      </c>
      <c r="I776" s="121" t="s">
        <v>29189</v>
      </c>
      <c r="J776" s="48">
        <v>4936</v>
      </c>
      <c r="K776" s="109">
        <v>42513</v>
      </c>
      <c r="L776" s="62" t="s">
        <v>29022</v>
      </c>
    </row>
    <row r="777" spans="1:12" ht="17.100000000000001" customHeight="1">
      <c r="A777" s="196">
        <v>774</v>
      </c>
      <c r="B777" s="366" t="s">
        <v>29190</v>
      </c>
      <c r="C777" s="402" t="s">
        <v>29097</v>
      </c>
      <c r="D777" s="165" t="s">
        <v>29191</v>
      </c>
      <c r="E777" s="108" t="str">
        <f t="shared" si="0"/>
        <v>Yes</v>
      </c>
      <c r="F777" s="386">
        <v>1.77</v>
      </c>
      <c r="G777" s="388">
        <f t="shared" si="2"/>
        <v>0.7165991902834008</v>
      </c>
      <c r="H777" s="401">
        <f t="shared" si="1"/>
        <v>4873</v>
      </c>
      <c r="I777" s="121" t="s">
        <v>29192</v>
      </c>
      <c r="J777" s="48">
        <v>4873</v>
      </c>
      <c r="K777" s="109">
        <v>42513</v>
      </c>
      <c r="L777" s="62" t="s">
        <v>29022</v>
      </c>
    </row>
    <row r="778" spans="1:12" ht="17.100000000000001" customHeight="1">
      <c r="A778" s="196">
        <v>775</v>
      </c>
      <c r="B778" s="366">
        <v>118</v>
      </c>
      <c r="C778" s="402" t="s">
        <v>29097</v>
      </c>
      <c r="D778" s="165" t="s">
        <v>29193</v>
      </c>
      <c r="E778" s="108" t="str">
        <f t="shared" si="0"/>
        <v>Yes</v>
      </c>
      <c r="F778" s="386">
        <v>1.38</v>
      </c>
      <c r="G778" s="388">
        <f t="shared" si="2"/>
        <v>0.55870445344129549</v>
      </c>
      <c r="H778" s="401">
        <f t="shared" si="1"/>
        <v>3799</v>
      </c>
      <c r="I778" s="121" t="s">
        <v>29194</v>
      </c>
      <c r="J778" s="48">
        <v>3799</v>
      </c>
      <c r="K778" s="109">
        <v>42513</v>
      </c>
      <c r="L778" s="62" t="s">
        <v>29022</v>
      </c>
    </row>
    <row r="779" spans="1:12" ht="17.100000000000001" customHeight="1">
      <c r="A779" s="196">
        <v>776</v>
      </c>
      <c r="B779" s="366">
        <v>306</v>
      </c>
      <c r="C779" s="402" t="s">
        <v>29195</v>
      </c>
      <c r="D779" s="165" t="s">
        <v>29196</v>
      </c>
      <c r="E779" s="108" t="str">
        <f t="shared" si="0"/>
        <v>Yes</v>
      </c>
      <c r="F779" s="386">
        <v>0.22</v>
      </c>
      <c r="G779" s="388">
        <f t="shared" si="2"/>
        <v>8.9068825910931168E-2</v>
      </c>
      <c r="H779" s="401">
        <f t="shared" si="1"/>
        <v>606</v>
      </c>
      <c r="I779" s="389" t="s">
        <v>29197</v>
      </c>
      <c r="J779" s="48">
        <v>606</v>
      </c>
      <c r="K779" s="109">
        <v>42513</v>
      </c>
      <c r="L779" s="62" t="s">
        <v>29022</v>
      </c>
    </row>
    <row r="780" spans="1:12" ht="17.100000000000001" customHeight="1">
      <c r="A780" s="196">
        <v>777</v>
      </c>
      <c r="B780" s="366" t="s">
        <v>29198</v>
      </c>
      <c r="C780" s="402" t="s">
        <v>29199</v>
      </c>
      <c r="D780" s="165" t="s">
        <v>29200</v>
      </c>
      <c r="E780" s="108" t="str">
        <f t="shared" si="0"/>
        <v>Yes</v>
      </c>
      <c r="F780" s="386">
        <v>0.2</v>
      </c>
      <c r="G780" s="388">
        <f t="shared" si="2"/>
        <v>8.0971659919028341E-2</v>
      </c>
      <c r="H780" s="401">
        <f t="shared" si="1"/>
        <v>551</v>
      </c>
      <c r="I780" s="121" t="s">
        <v>29201</v>
      </c>
      <c r="J780" s="48">
        <v>551</v>
      </c>
      <c r="K780" s="109">
        <v>42513</v>
      </c>
      <c r="L780" s="62" t="s">
        <v>29022</v>
      </c>
    </row>
    <row r="781" spans="1:12" ht="17.100000000000001" customHeight="1">
      <c r="A781" s="196">
        <v>778</v>
      </c>
      <c r="B781" s="366" t="s">
        <v>29202</v>
      </c>
      <c r="C781" s="402" t="s">
        <v>29203</v>
      </c>
      <c r="D781" s="165" t="s">
        <v>29204</v>
      </c>
      <c r="E781" s="108" t="str">
        <f t="shared" si="0"/>
        <v>Yes</v>
      </c>
      <c r="F781" s="386">
        <f>1.45+0.669</f>
        <v>2.1189999999999998</v>
      </c>
      <c r="G781" s="388">
        <f t="shared" si="2"/>
        <v>0.85789473684210515</v>
      </c>
      <c r="H781" s="401">
        <f t="shared" si="1"/>
        <v>5834</v>
      </c>
      <c r="I781" s="121" t="s">
        <v>29205</v>
      </c>
      <c r="J781" s="48">
        <v>5834</v>
      </c>
      <c r="K781" s="109">
        <v>42513</v>
      </c>
      <c r="L781" s="62" t="s">
        <v>29022</v>
      </c>
    </row>
    <row r="782" spans="1:12" ht="17.100000000000001" customHeight="1">
      <c r="A782" s="196">
        <v>779</v>
      </c>
      <c r="B782" s="366" t="s">
        <v>29206</v>
      </c>
      <c r="C782" s="402" t="s">
        <v>29207</v>
      </c>
      <c r="D782" s="165" t="s">
        <v>29208</v>
      </c>
      <c r="E782" s="108" t="str">
        <f t="shared" si="0"/>
        <v>Yes</v>
      </c>
      <c r="F782" s="386">
        <f>0.22+1.021</f>
        <v>1.2409999999999999</v>
      </c>
      <c r="G782" s="388">
        <f t="shared" si="2"/>
        <v>0.50242914979757081</v>
      </c>
      <c r="H782" s="401">
        <f t="shared" si="1"/>
        <v>3416</v>
      </c>
      <c r="I782" s="121" t="s">
        <v>29209</v>
      </c>
      <c r="J782" s="48">
        <v>3416</v>
      </c>
      <c r="K782" s="109">
        <v>42513</v>
      </c>
      <c r="L782" s="62" t="s">
        <v>29022</v>
      </c>
    </row>
    <row r="783" spans="1:12" ht="17.100000000000001" customHeight="1">
      <c r="A783" s="196">
        <v>780</v>
      </c>
      <c r="B783" s="378">
        <v>107</v>
      </c>
      <c r="C783" s="406" t="s">
        <v>29210</v>
      </c>
      <c r="D783" s="163" t="s">
        <v>29211</v>
      </c>
      <c r="E783" s="108" t="str">
        <f t="shared" si="0"/>
        <v>Yes</v>
      </c>
      <c r="F783" s="386">
        <v>0.95699999999999996</v>
      </c>
      <c r="G783" s="388">
        <f t="shared" si="2"/>
        <v>0.38744939271255058</v>
      </c>
      <c r="H783" s="401">
        <f t="shared" si="1"/>
        <v>2635</v>
      </c>
      <c r="I783" s="389" t="s">
        <v>29212</v>
      </c>
      <c r="J783" s="48">
        <v>2635</v>
      </c>
      <c r="K783" s="109">
        <v>42513</v>
      </c>
      <c r="L783" s="62" t="s">
        <v>29022</v>
      </c>
    </row>
    <row r="784" spans="1:12" ht="17.100000000000001" customHeight="1">
      <c r="A784" s="196">
        <v>781</v>
      </c>
      <c r="B784" s="378">
        <v>307</v>
      </c>
      <c r="C784" s="406" t="s">
        <v>29213</v>
      </c>
      <c r="D784" s="163" t="s">
        <v>29214</v>
      </c>
      <c r="E784" s="108" t="str">
        <f t="shared" si="0"/>
        <v>Yes</v>
      </c>
      <c r="F784" s="386">
        <v>0.215</v>
      </c>
      <c r="G784" s="388">
        <f t="shared" si="2"/>
        <v>8.7044534412955454E-2</v>
      </c>
      <c r="H784" s="401">
        <f t="shared" si="1"/>
        <v>592</v>
      </c>
      <c r="I784" s="389" t="s">
        <v>29215</v>
      </c>
      <c r="J784" s="48">
        <v>592</v>
      </c>
      <c r="K784" s="109">
        <v>42513</v>
      </c>
      <c r="L784" s="62" t="s">
        <v>29022</v>
      </c>
    </row>
    <row r="785" spans="1:12" ht="17.100000000000001" customHeight="1">
      <c r="A785" s="196">
        <v>782</v>
      </c>
      <c r="B785" s="378">
        <v>194</v>
      </c>
      <c r="C785" s="406" t="s">
        <v>29216</v>
      </c>
      <c r="D785" s="163" t="s">
        <v>29217</v>
      </c>
      <c r="E785" s="108" t="str">
        <f t="shared" si="0"/>
        <v>Yes</v>
      </c>
      <c r="F785" s="386">
        <v>0.247</v>
      </c>
      <c r="G785" s="388">
        <f t="shared" si="2"/>
        <v>9.9999999999999992E-2</v>
      </c>
      <c r="H785" s="401">
        <f t="shared" si="1"/>
        <v>680</v>
      </c>
      <c r="I785" s="389" t="s">
        <v>29218</v>
      </c>
      <c r="J785" s="48">
        <v>680</v>
      </c>
      <c r="K785" s="109">
        <v>42513</v>
      </c>
      <c r="L785" s="62" t="s">
        <v>29022</v>
      </c>
    </row>
    <row r="786" spans="1:12" ht="17.100000000000001" customHeight="1">
      <c r="A786" s="196">
        <v>783</v>
      </c>
      <c r="B786" s="378" t="s">
        <v>29219</v>
      </c>
      <c r="C786" s="406" t="s">
        <v>29220</v>
      </c>
      <c r="D786" s="163" t="s">
        <v>29221</v>
      </c>
      <c r="E786" s="108" t="str">
        <f t="shared" si="0"/>
        <v>Yes</v>
      </c>
      <c r="F786" s="386">
        <v>0.84399999999999997</v>
      </c>
      <c r="G786" s="388">
        <f t="shared" si="2"/>
        <v>0.34170040485829956</v>
      </c>
      <c r="H786" s="401">
        <f t="shared" si="1"/>
        <v>2324</v>
      </c>
      <c r="I786" s="389" t="s">
        <v>29222</v>
      </c>
      <c r="J786" s="48">
        <v>2324</v>
      </c>
      <c r="K786" s="109">
        <v>42513</v>
      </c>
      <c r="L786" s="62" t="s">
        <v>29022</v>
      </c>
    </row>
    <row r="787" spans="1:12" ht="17.100000000000001" customHeight="1">
      <c r="A787" s="196">
        <v>784</v>
      </c>
      <c r="B787" s="378">
        <v>60</v>
      </c>
      <c r="C787" s="406" t="s">
        <v>29223</v>
      </c>
      <c r="D787" s="163" t="s">
        <v>29224</v>
      </c>
      <c r="E787" s="108" t="str">
        <f t="shared" si="0"/>
        <v>Yes</v>
      </c>
      <c r="F787" s="386">
        <v>0.91</v>
      </c>
      <c r="G787" s="388">
        <f t="shared" si="2"/>
        <v>0.36842105263157893</v>
      </c>
      <c r="H787" s="401">
        <f t="shared" si="1"/>
        <v>2505</v>
      </c>
      <c r="I787" s="389" t="s">
        <v>29225</v>
      </c>
      <c r="J787" s="48">
        <v>2505</v>
      </c>
      <c r="K787" s="109">
        <v>42513</v>
      </c>
      <c r="L787" s="62" t="s">
        <v>29022</v>
      </c>
    </row>
    <row r="788" spans="1:12" ht="17.100000000000001" customHeight="1">
      <c r="A788" s="196">
        <v>785</v>
      </c>
      <c r="B788" s="378" t="s">
        <v>29226</v>
      </c>
      <c r="C788" s="406" t="s">
        <v>29227</v>
      </c>
      <c r="D788" s="163" t="s">
        <v>29228</v>
      </c>
      <c r="E788" s="108" t="str">
        <f t="shared" si="0"/>
        <v>No</v>
      </c>
      <c r="F788" s="386">
        <v>2.8479999999999999</v>
      </c>
      <c r="G788" s="388">
        <f t="shared" si="2"/>
        <v>1.1530364372469635</v>
      </c>
      <c r="H788" s="401">
        <f t="shared" si="1"/>
        <v>7841</v>
      </c>
      <c r="I788" s="389" t="s">
        <v>29229</v>
      </c>
      <c r="J788" s="48">
        <v>7841</v>
      </c>
      <c r="K788" s="109">
        <v>42513</v>
      </c>
      <c r="L788" s="62" t="s">
        <v>29022</v>
      </c>
    </row>
    <row r="789" spans="1:12" ht="17.100000000000001" customHeight="1">
      <c r="A789" s="196">
        <v>786</v>
      </c>
      <c r="B789" s="378" t="s">
        <v>29230</v>
      </c>
      <c r="C789" s="406" t="s">
        <v>29231</v>
      </c>
      <c r="D789" s="163" t="s">
        <v>29232</v>
      </c>
      <c r="E789" s="108" t="str">
        <f t="shared" si="0"/>
        <v>Yes</v>
      </c>
      <c r="F789" s="386">
        <v>1.25</v>
      </c>
      <c r="G789" s="388">
        <f t="shared" si="2"/>
        <v>0.50607287449392713</v>
      </c>
      <c r="H789" s="401">
        <f t="shared" si="1"/>
        <v>3441</v>
      </c>
      <c r="I789" s="389" t="s">
        <v>29233</v>
      </c>
      <c r="J789" s="48">
        <v>3441</v>
      </c>
      <c r="K789" s="109">
        <v>42513</v>
      </c>
      <c r="L789" s="62" t="s">
        <v>29022</v>
      </c>
    </row>
    <row r="790" spans="1:12" ht="17.100000000000001" customHeight="1">
      <c r="A790" s="196">
        <v>787</v>
      </c>
      <c r="B790" s="378" t="s">
        <v>29234</v>
      </c>
      <c r="C790" s="406" t="s">
        <v>29235</v>
      </c>
      <c r="D790" s="209" t="s">
        <v>29236</v>
      </c>
      <c r="E790" s="108" t="str">
        <f t="shared" ref="E790:E831" si="3">IF(G790&lt;1,"Yes","No")</f>
        <v>No</v>
      </c>
      <c r="F790" s="386">
        <v>3.3439999999999999</v>
      </c>
      <c r="G790" s="388">
        <f t="shared" si="2"/>
        <v>1.3538461538461537</v>
      </c>
      <c r="H790" s="401">
        <f t="shared" ref="H790:H831" si="4">ROUND(F790*2753,0)</f>
        <v>9206</v>
      </c>
      <c r="I790" s="389" t="s">
        <v>29237</v>
      </c>
      <c r="J790" s="48">
        <v>9206</v>
      </c>
      <c r="K790" s="109">
        <v>42513</v>
      </c>
      <c r="L790" s="62" t="s">
        <v>29022</v>
      </c>
    </row>
    <row r="791" spans="1:12" ht="17.100000000000001" customHeight="1">
      <c r="A791" s="196">
        <v>788</v>
      </c>
      <c r="B791" s="378" t="s">
        <v>29230</v>
      </c>
      <c r="C791" s="406" t="s">
        <v>29231</v>
      </c>
      <c r="D791" s="163" t="s">
        <v>29238</v>
      </c>
      <c r="E791" s="108" t="str">
        <f t="shared" si="3"/>
        <v>Yes</v>
      </c>
      <c r="F791" s="386">
        <v>1.444</v>
      </c>
      <c r="G791" s="388">
        <f t="shared" ref="G791:G831" si="5">F791/2.47</f>
        <v>0.58461538461538454</v>
      </c>
      <c r="H791" s="401">
        <f t="shared" si="4"/>
        <v>3975</v>
      </c>
      <c r="I791" s="389" t="s">
        <v>29239</v>
      </c>
      <c r="J791" s="48">
        <v>3975</v>
      </c>
      <c r="K791" s="109">
        <v>42513</v>
      </c>
      <c r="L791" s="62" t="s">
        <v>29022</v>
      </c>
    </row>
    <row r="792" spans="1:12" ht="17.100000000000001" customHeight="1">
      <c r="A792" s="196">
        <v>789</v>
      </c>
      <c r="B792" s="378" t="s">
        <v>29240</v>
      </c>
      <c r="C792" s="406" t="s">
        <v>29241</v>
      </c>
      <c r="D792" s="163" t="s">
        <v>29242</v>
      </c>
      <c r="E792" s="108" t="str">
        <f t="shared" si="3"/>
        <v>Yes</v>
      </c>
      <c r="F792" s="386">
        <v>1.956</v>
      </c>
      <c r="G792" s="388">
        <f t="shared" si="5"/>
        <v>0.79190283400809713</v>
      </c>
      <c r="H792" s="401">
        <f t="shared" si="4"/>
        <v>5385</v>
      </c>
      <c r="I792" s="389" t="s">
        <v>29243</v>
      </c>
      <c r="J792" s="164">
        <v>5385</v>
      </c>
      <c r="K792" s="109">
        <v>42513</v>
      </c>
      <c r="L792" s="62" t="s">
        <v>29022</v>
      </c>
    </row>
    <row r="793" spans="1:12" ht="17.100000000000001" customHeight="1">
      <c r="A793" s="196">
        <v>790</v>
      </c>
      <c r="B793" s="378" t="s">
        <v>29244</v>
      </c>
      <c r="C793" s="406" t="s">
        <v>22177</v>
      </c>
      <c r="D793" s="163" t="s">
        <v>29245</v>
      </c>
      <c r="E793" s="108" t="str">
        <f t="shared" si="3"/>
        <v>Yes</v>
      </c>
      <c r="F793" s="386">
        <v>1.5669999999999999</v>
      </c>
      <c r="G793" s="388">
        <f t="shared" si="5"/>
        <v>0.63441295546558696</v>
      </c>
      <c r="H793" s="401">
        <f t="shared" si="4"/>
        <v>4314</v>
      </c>
      <c r="I793" s="389" t="s">
        <v>29246</v>
      </c>
      <c r="J793" s="48">
        <v>4314</v>
      </c>
      <c r="K793" s="109">
        <v>42513</v>
      </c>
      <c r="L793" s="62" t="s">
        <v>29022</v>
      </c>
    </row>
    <row r="794" spans="1:12" ht="17.100000000000001" customHeight="1">
      <c r="A794" s="196">
        <v>791</v>
      </c>
      <c r="B794" s="378" t="s">
        <v>29230</v>
      </c>
      <c r="C794" s="406" t="s">
        <v>29231</v>
      </c>
      <c r="D794" s="163" t="s">
        <v>29247</v>
      </c>
      <c r="E794" s="108" t="str">
        <f t="shared" si="3"/>
        <v>Yes</v>
      </c>
      <c r="F794" s="386">
        <v>1.3380000000000001</v>
      </c>
      <c r="G794" s="388">
        <f t="shared" si="5"/>
        <v>0.54170040485829962</v>
      </c>
      <c r="H794" s="401">
        <f t="shared" si="4"/>
        <v>3684</v>
      </c>
      <c r="I794" s="389" t="s">
        <v>29248</v>
      </c>
      <c r="J794" s="48">
        <v>3684</v>
      </c>
      <c r="K794" s="109">
        <v>42513</v>
      </c>
      <c r="L794" s="62" t="s">
        <v>29022</v>
      </c>
    </row>
    <row r="795" spans="1:12" ht="17.100000000000001" customHeight="1">
      <c r="A795" s="196">
        <v>792</v>
      </c>
      <c r="B795" s="378" t="s">
        <v>29249</v>
      </c>
      <c r="C795" s="406" t="s">
        <v>29227</v>
      </c>
      <c r="D795" s="163" t="s">
        <v>29250</v>
      </c>
      <c r="E795" s="108" t="str">
        <f t="shared" si="3"/>
        <v>Yes</v>
      </c>
      <c r="F795" s="386">
        <v>0.70699999999999996</v>
      </c>
      <c r="G795" s="388">
        <f t="shared" si="5"/>
        <v>0.28623481781376514</v>
      </c>
      <c r="H795" s="401">
        <f t="shared" si="4"/>
        <v>1946</v>
      </c>
      <c r="I795" s="389" t="s">
        <v>29251</v>
      </c>
      <c r="J795" s="48">
        <v>1946</v>
      </c>
      <c r="K795" s="109">
        <v>42513</v>
      </c>
      <c r="L795" s="62" t="s">
        <v>29022</v>
      </c>
    </row>
    <row r="796" spans="1:12" ht="17.100000000000001" customHeight="1">
      <c r="A796" s="196">
        <v>793</v>
      </c>
      <c r="B796" s="378" t="s">
        <v>29249</v>
      </c>
      <c r="C796" s="406" t="s">
        <v>29227</v>
      </c>
      <c r="D796" s="163" t="s">
        <v>29252</v>
      </c>
      <c r="E796" s="108" t="str">
        <f t="shared" si="3"/>
        <v>Yes</v>
      </c>
      <c r="F796" s="386">
        <v>0.70599999999999996</v>
      </c>
      <c r="G796" s="388">
        <f t="shared" si="5"/>
        <v>0.28582995951417001</v>
      </c>
      <c r="H796" s="401">
        <f t="shared" si="4"/>
        <v>1944</v>
      </c>
      <c r="I796" s="389" t="s">
        <v>29253</v>
      </c>
      <c r="J796" s="48">
        <v>1944</v>
      </c>
      <c r="K796" s="109">
        <v>42513</v>
      </c>
      <c r="L796" s="62" t="s">
        <v>29022</v>
      </c>
    </row>
    <row r="797" spans="1:12" ht="17.100000000000001" customHeight="1">
      <c r="A797" s="196">
        <v>794</v>
      </c>
      <c r="B797" s="378" t="s">
        <v>29254</v>
      </c>
      <c r="C797" s="406" t="s">
        <v>29255</v>
      </c>
      <c r="D797" s="163" t="s">
        <v>29256</v>
      </c>
      <c r="E797" s="108" t="str">
        <f t="shared" si="3"/>
        <v>Yes</v>
      </c>
      <c r="F797" s="386">
        <v>0.46800000000000003</v>
      </c>
      <c r="G797" s="388">
        <f t="shared" si="5"/>
        <v>0.18947368421052632</v>
      </c>
      <c r="H797" s="401">
        <f t="shared" si="4"/>
        <v>1288</v>
      </c>
      <c r="I797" s="389" t="s">
        <v>29257</v>
      </c>
      <c r="J797" s="48">
        <v>1288</v>
      </c>
      <c r="K797" s="109">
        <v>42513</v>
      </c>
      <c r="L797" s="62" t="s">
        <v>29022</v>
      </c>
    </row>
    <row r="798" spans="1:12" ht="17.100000000000001" customHeight="1">
      <c r="A798" s="196">
        <v>795</v>
      </c>
      <c r="B798" s="378" t="s">
        <v>29249</v>
      </c>
      <c r="C798" s="406" t="s">
        <v>29227</v>
      </c>
      <c r="D798" s="163" t="s">
        <v>29258</v>
      </c>
      <c r="E798" s="108" t="str">
        <f t="shared" si="3"/>
        <v>Yes</v>
      </c>
      <c r="F798" s="386">
        <v>1.393</v>
      </c>
      <c r="G798" s="388">
        <f t="shared" si="5"/>
        <v>0.56396761133603235</v>
      </c>
      <c r="H798" s="401">
        <f t="shared" si="4"/>
        <v>3835</v>
      </c>
      <c r="I798" s="389" t="s">
        <v>29259</v>
      </c>
      <c r="J798" s="48">
        <v>3835</v>
      </c>
      <c r="K798" s="109">
        <v>42513</v>
      </c>
      <c r="L798" s="62" t="s">
        <v>29022</v>
      </c>
    </row>
    <row r="799" spans="1:12" ht="17.100000000000001" customHeight="1">
      <c r="A799" s="196">
        <v>796</v>
      </c>
      <c r="B799" s="378" t="s">
        <v>29260</v>
      </c>
      <c r="C799" s="406" t="s">
        <v>29261</v>
      </c>
      <c r="D799" s="163" t="s">
        <v>29262</v>
      </c>
      <c r="E799" s="108" t="str">
        <f t="shared" si="3"/>
        <v>Yes</v>
      </c>
      <c r="F799" s="386">
        <v>0.22</v>
      </c>
      <c r="G799" s="388">
        <f t="shared" si="5"/>
        <v>8.9068825910931168E-2</v>
      </c>
      <c r="H799" s="401">
        <f t="shared" si="4"/>
        <v>606</v>
      </c>
      <c r="I799" s="389" t="s">
        <v>29263</v>
      </c>
      <c r="J799" s="48">
        <v>606</v>
      </c>
      <c r="K799" s="109">
        <v>42513</v>
      </c>
      <c r="L799" s="62" t="s">
        <v>29022</v>
      </c>
    </row>
    <row r="800" spans="1:12" ht="17.100000000000001" customHeight="1">
      <c r="A800" s="196">
        <v>797</v>
      </c>
      <c r="B800" s="378" t="s">
        <v>29264</v>
      </c>
      <c r="C800" s="406" t="s">
        <v>29265</v>
      </c>
      <c r="D800" s="163" t="s">
        <v>29266</v>
      </c>
      <c r="E800" s="108" t="str">
        <f t="shared" si="3"/>
        <v>Yes</v>
      </c>
      <c r="F800" s="386">
        <v>2.0960000000000001</v>
      </c>
      <c r="G800" s="388">
        <f t="shared" si="5"/>
        <v>0.84858299595141695</v>
      </c>
      <c r="H800" s="401">
        <f t="shared" si="4"/>
        <v>5770</v>
      </c>
      <c r="I800" s="389" t="s">
        <v>29267</v>
      </c>
      <c r="J800" s="48">
        <v>5770</v>
      </c>
      <c r="K800" s="109">
        <v>42513</v>
      </c>
      <c r="L800" s="62" t="s">
        <v>29022</v>
      </c>
    </row>
    <row r="801" spans="1:12" ht="17.100000000000001" customHeight="1">
      <c r="A801" s="196">
        <v>798</v>
      </c>
      <c r="B801" s="389" t="s">
        <v>29264</v>
      </c>
      <c r="C801" s="163" t="s">
        <v>29265</v>
      </c>
      <c r="D801" s="163" t="s">
        <v>29268</v>
      </c>
      <c r="E801" s="108" t="str">
        <f t="shared" si="3"/>
        <v>No</v>
      </c>
      <c r="F801" s="386">
        <v>4.3</v>
      </c>
      <c r="G801" s="388">
        <f t="shared" si="5"/>
        <v>1.7408906882591091</v>
      </c>
      <c r="H801" s="401">
        <f t="shared" si="4"/>
        <v>11838</v>
      </c>
      <c r="I801" s="389" t="s">
        <v>29269</v>
      </c>
      <c r="J801" s="48">
        <v>11838</v>
      </c>
      <c r="K801" s="109">
        <v>42513</v>
      </c>
      <c r="L801" s="62" t="s">
        <v>29022</v>
      </c>
    </row>
    <row r="802" spans="1:12" ht="17.100000000000001" customHeight="1">
      <c r="A802" s="196">
        <v>799</v>
      </c>
      <c r="B802" s="378" t="s">
        <v>29270</v>
      </c>
      <c r="C802" s="406" t="s">
        <v>29271</v>
      </c>
      <c r="D802" s="163" t="s">
        <v>29272</v>
      </c>
      <c r="E802" s="108" t="str">
        <f t="shared" si="3"/>
        <v>Yes</v>
      </c>
      <c r="F802" s="386">
        <v>0.34599999999999997</v>
      </c>
      <c r="G802" s="388">
        <f t="shared" si="5"/>
        <v>0.14008097165991901</v>
      </c>
      <c r="H802" s="401">
        <f t="shared" si="4"/>
        <v>953</v>
      </c>
      <c r="I802" s="389" t="s">
        <v>29273</v>
      </c>
      <c r="J802" s="48">
        <v>953</v>
      </c>
      <c r="K802" s="109">
        <v>42513</v>
      </c>
      <c r="L802" s="62" t="s">
        <v>29022</v>
      </c>
    </row>
    <row r="803" spans="1:12" ht="17.100000000000001" customHeight="1">
      <c r="A803" s="196">
        <v>800</v>
      </c>
      <c r="B803" s="378" t="s">
        <v>29274</v>
      </c>
      <c r="C803" s="406" t="s">
        <v>29275</v>
      </c>
      <c r="D803" s="163" t="s">
        <v>29276</v>
      </c>
      <c r="E803" s="108" t="str">
        <f t="shared" si="3"/>
        <v>No</v>
      </c>
      <c r="F803" s="386">
        <v>4.0830000000000002</v>
      </c>
      <c r="G803" s="388">
        <f t="shared" si="5"/>
        <v>1.6530364372469635</v>
      </c>
      <c r="H803" s="401">
        <f t="shared" si="4"/>
        <v>11240</v>
      </c>
      <c r="I803" s="389" t="s">
        <v>29277</v>
      </c>
      <c r="J803" s="48">
        <v>11240</v>
      </c>
      <c r="K803" s="109">
        <v>42513</v>
      </c>
      <c r="L803" s="62" t="s">
        <v>29022</v>
      </c>
    </row>
    <row r="804" spans="1:12" ht="17.100000000000001" customHeight="1">
      <c r="A804" s="196">
        <v>801</v>
      </c>
      <c r="B804" s="378" t="s">
        <v>29278</v>
      </c>
      <c r="C804" s="406" t="s">
        <v>29279</v>
      </c>
      <c r="D804" s="163" t="s">
        <v>29280</v>
      </c>
      <c r="E804" s="108" t="str">
        <f t="shared" si="3"/>
        <v>Yes</v>
      </c>
      <c r="F804" s="386">
        <v>2.278</v>
      </c>
      <c r="G804" s="388">
        <f t="shared" si="5"/>
        <v>0.92226720647773275</v>
      </c>
      <c r="H804" s="401">
        <f t="shared" si="4"/>
        <v>6271</v>
      </c>
      <c r="I804" s="389" t="s">
        <v>29281</v>
      </c>
      <c r="J804" s="48">
        <v>6271</v>
      </c>
      <c r="K804" s="109">
        <v>42513</v>
      </c>
      <c r="L804" s="62" t="s">
        <v>29022</v>
      </c>
    </row>
    <row r="805" spans="1:12" ht="17.100000000000001" customHeight="1">
      <c r="A805" s="196">
        <v>802</v>
      </c>
      <c r="B805" s="378" t="s">
        <v>29282</v>
      </c>
      <c r="C805" s="406" t="s">
        <v>29213</v>
      </c>
      <c r="D805" s="163" t="s">
        <v>29283</v>
      </c>
      <c r="E805" s="108" t="str">
        <f t="shared" si="3"/>
        <v>Yes</v>
      </c>
      <c r="F805" s="386">
        <v>1.87</v>
      </c>
      <c r="G805" s="388">
        <f t="shared" si="5"/>
        <v>0.75708502024291491</v>
      </c>
      <c r="H805" s="401">
        <f t="shared" si="4"/>
        <v>5148</v>
      </c>
      <c r="I805" s="389" t="s">
        <v>29284</v>
      </c>
      <c r="J805" s="48">
        <v>5148</v>
      </c>
      <c r="K805" s="109">
        <v>42513</v>
      </c>
      <c r="L805" s="62" t="s">
        <v>29022</v>
      </c>
    </row>
    <row r="806" spans="1:12" ht="17.100000000000001" customHeight="1">
      <c r="A806" s="196">
        <v>803</v>
      </c>
      <c r="B806" s="378" t="s">
        <v>29226</v>
      </c>
      <c r="C806" s="406" t="s">
        <v>29227</v>
      </c>
      <c r="D806" s="163" t="s">
        <v>29285</v>
      </c>
      <c r="E806" s="108" t="str">
        <f t="shared" si="3"/>
        <v>No</v>
      </c>
      <c r="F806" s="386">
        <v>2.859</v>
      </c>
      <c r="G806" s="388">
        <f t="shared" si="5"/>
        <v>1.1574898785425101</v>
      </c>
      <c r="H806" s="401">
        <f t="shared" si="4"/>
        <v>7871</v>
      </c>
      <c r="I806" s="389" t="s">
        <v>29286</v>
      </c>
      <c r="J806" s="48">
        <v>7871</v>
      </c>
      <c r="K806" s="109">
        <v>42513</v>
      </c>
      <c r="L806" s="62" t="s">
        <v>29022</v>
      </c>
    </row>
    <row r="807" spans="1:12" ht="17.100000000000001" customHeight="1">
      <c r="A807" s="196">
        <v>804</v>
      </c>
      <c r="B807" s="378" t="s">
        <v>29249</v>
      </c>
      <c r="C807" s="406" t="s">
        <v>29227</v>
      </c>
      <c r="D807" s="163" t="s">
        <v>29287</v>
      </c>
      <c r="E807" s="108" t="str">
        <f t="shared" si="3"/>
        <v>Yes</v>
      </c>
      <c r="F807" s="386">
        <v>1.345</v>
      </c>
      <c r="G807" s="388">
        <f t="shared" si="5"/>
        <v>0.54453441295546556</v>
      </c>
      <c r="H807" s="401">
        <f t="shared" si="4"/>
        <v>3703</v>
      </c>
      <c r="I807" s="389" t="s">
        <v>29288</v>
      </c>
      <c r="J807" s="48">
        <v>3703</v>
      </c>
      <c r="K807" s="109">
        <v>42513</v>
      </c>
      <c r="L807" s="62" t="s">
        <v>29022</v>
      </c>
    </row>
    <row r="808" spans="1:12" ht="17.100000000000001" customHeight="1">
      <c r="A808" s="196">
        <v>805</v>
      </c>
      <c r="B808" s="378" t="s">
        <v>29289</v>
      </c>
      <c r="C808" s="406" t="s">
        <v>29290</v>
      </c>
      <c r="D808" s="163" t="s">
        <v>29291</v>
      </c>
      <c r="E808" s="108" t="str">
        <f t="shared" si="3"/>
        <v>Yes</v>
      </c>
      <c r="F808" s="386">
        <v>1.2809999999999999</v>
      </c>
      <c r="G808" s="388">
        <f t="shared" si="5"/>
        <v>0.51862348178137641</v>
      </c>
      <c r="H808" s="401">
        <f t="shared" si="4"/>
        <v>3527</v>
      </c>
      <c r="I808" s="389" t="s">
        <v>29292</v>
      </c>
      <c r="J808" s="48">
        <v>3527</v>
      </c>
      <c r="K808" s="109">
        <v>42513</v>
      </c>
      <c r="L808" s="62" t="s">
        <v>29022</v>
      </c>
    </row>
    <row r="809" spans="1:12" ht="17.100000000000001" customHeight="1">
      <c r="A809" s="196">
        <v>806</v>
      </c>
      <c r="B809" s="378" t="s">
        <v>29293</v>
      </c>
      <c r="C809" s="406" t="s">
        <v>29294</v>
      </c>
      <c r="D809" s="163" t="s">
        <v>29295</v>
      </c>
      <c r="E809" s="108" t="str">
        <f t="shared" si="3"/>
        <v>Yes</v>
      </c>
      <c r="F809" s="386">
        <v>1.5549999999999999</v>
      </c>
      <c r="G809" s="388">
        <f t="shared" si="5"/>
        <v>0.62955465587044523</v>
      </c>
      <c r="H809" s="401">
        <f t="shared" si="4"/>
        <v>4281</v>
      </c>
      <c r="I809" s="389" t="s">
        <v>29296</v>
      </c>
      <c r="J809" s="48">
        <v>4281</v>
      </c>
      <c r="K809" s="109">
        <v>42513</v>
      </c>
      <c r="L809" s="62" t="s">
        <v>29022</v>
      </c>
    </row>
    <row r="810" spans="1:12" ht="17.100000000000001" customHeight="1">
      <c r="A810" s="196">
        <v>807</v>
      </c>
      <c r="B810" s="378" t="s">
        <v>29297</v>
      </c>
      <c r="C810" s="406" t="s">
        <v>29298</v>
      </c>
      <c r="D810" s="163" t="s">
        <v>29299</v>
      </c>
      <c r="E810" s="108" t="str">
        <f t="shared" si="3"/>
        <v>Yes</v>
      </c>
      <c r="F810" s="386">
        <v>1.946</v>
      </c>
      <c r="G810" s="388">
        <f t="shared" si="5"/>
        <v>0.78785425101214568</v>
      </c>
      <c r="H810" s="401">
        <f t="shared" si="4"/>
        <v>5357</v>
      </c>
      <c r="I810" s="389" t="s">
        <v>29300</v>
      </c>
      <c r="J810" s="48">
        <v>5357</v>
      </c>
      <c r="K810" s="109">
        <v>42513</v>
      </c>
      <c r="L810" s="62" t="s">
        <v>29022</v>
      </c>
    </row>
    <row r="811" spans="1:12" ht="17.100000000000001" customHeight="1">
      <c r="A811" s="196">
        <v>808</v>
      </c>
      <c r="B811" s="378" t="s">
        <v>29301</v>
      </c>
      <c r="C811" s="406" t="s">
        <v>29302</v>
      </c>
      <c r="D811" s="163" t="s">
        <v>29303</v>
      </c>
      <c r="E811" s="108" t="str">
        <f t="shared" si="3"/>
        <v>Yes</v>
      </c>
      <c r="F811" s="386">
        <v>0.40899999999999997</v>
      </c>
      <c r="G811" s="388">
        <f t="shared" si="5"/>
        <v>0.16558704453441292</v>
      </c>
      <c r="H811" s="401">
        <f t="shared" si="4"/>
        <v>1126</v>
      </c>
      <c r="I811" s="389" t="s">
        <v>29304</v>
      </c>
      <c r="J811" s="48">
        <v>1126</v>
      </c>
      <c r="K811" s="109">
        <v>42513</v>
      </c>
      <c r="L811" s="62" t="s">
        <v>29022</v>
      </c>
    </row>
    <row r="812" spans="1:12" ht="17.100000000000001" customHeight="1">
      <c r="A812" s="196">
        <v>809</v>
      </c>
      <c r="B812" s="389" t="s">
        <v>29305</v>
      </c>
      <c r="C812" s="163" t="s">
        <v>29306</v>
      </c>
      <c r="D812" s="163" t="s">
        <v>29307</v>
      </c>
      <c r="E812" s="108" t="str">
        <f t="shared" si="3"/>
        <v>No</v>
      </c>
      <c r="F812" s="386">
        <v>8.891</v>
      </c>
      <c r="G812" s="388">
        <f t="shared" si="5"/>
        <v>3.5995951417004046</v>
      </c>
      <c r="H812" s="401">
        <v>13600</v>
      </c>
      <c r="I812" s="389" t="s">
        <v>29308</v>
      </c>
      <c r="J812" s="48">
        <v>13600</v>
      </c>
      <c r="K812" s="109">
        <v>42513</v>
      </c>
      <c r="L812" s="62" t="s">
        <v>29022</v>
      </c>
    </row>
    <row r="813" spans="1:12" ht="17.100000000000001" customHeight="1">
      <c r="A813" s="196">
        <v>810</v>
      </c>
      <c r="B813" s="378" t="s">
        <v>29309</v>
      </c>
      <c r="C813" s="406" t="s">
        <v>29310</v>
      </c>
      <c r="D813" s="163" t="s">
        <v>29311</v>
      </c>
      <c r="E813" s="108" t="str">
        <f t="shared" si="3"/>
        <v>No</v>
      </c>
      <c r="F813" s="386">
        <v>3.895</v>
      </c>
      <c r="G813" s="388">
        <f t="shared" si="5"/>
        <v>1.5769230769230769</v>
      </c>
      <c r="H813" s="401">
        <f t="shared" si="4"/>
        <v>10723</v>
      </c>
      <c r="I813" s="389" t="s">
        <v>29312</v>
      </c>
      <c r="J813" s="48">
        <v>10723</v>
      </c>
      <c r="K813" s="109">
        <v>42513</v>
      </c>
      <c r="L813" s="62" t="s">
        <v>29022</v>
      </c>
    </row>
    <row r="814" spans="1:12" ht="17.100000000000001" customHeight="1">
      <c r="A814" s="196">
        <v>811</v>
      </c>
      <c r="B814" s="407" t="s">
        <v>29313</v>
      </c>
      <c r="C814" s="407" t="s">
        <v>29314</v>
      </c>
      <c r="D814" s="163" t="s">
        <v>29315</v>
      </c>
      <c r="E814" s="108" t="str">
        <f t="shared" si="3"/>
        <v>No</v>
      </c>
      <c r="F814" s="386">
        <v>3.3180000000000001</v>
      </c>
      <c r="G814" s="388">
        <f t="shared" si="5"/>
        <v>1.34331983805668</v>
      </c>
      <c r="H814" s="401">
        <f t="shared" si="4"/>
        <v>9134</v>
      </c>
      <c r="I814" s="389" t="s">
        <v>29316</v>
      </c>
      <c r="J814" s="48">
        <v>9134</v>
      </c>
      <c r="K814" s="109">
        <v>42513</v>
      </c>
      <c r="L814" s="62" t="s">
        <v>29022</v>
      </c>
    </row>
    <row r="815" spans="1:12" ht="17.100000000000001" customHeight="1">
      <c r="A815" s="196">
        <v>812</v>
      </c>
      <c r="B815" s="408"/>
      <c r="C815" s="408"/>
      <c r="D815" s="163" t="s">
        <v>29317</v>
      </c>
      <c r="E815" s="108" t="str">
        <f t="shared" si="3"/>
        <v>No</v>
      </c>
      <c r="F815" s="386">
        <v>3.286</v>
      </c>
      <c r="G815" s="388">
        <f t="shared" si="5"/>
        <v>1.3303643724696355</v>
      </c>
      <c r="H815" s="401">
        <f t="shared" si="4"/>
        <v>9046</v>
      </c>
      <c r="I815" s="389" t="s">
        <v>29318</v>
      </c>
      <c r="J815" s="48">
        <v>9046</v>
      </c>
      <c r="K815" s="109">
        <v>42513</v>
      </c>
      <c r="L815" s="62" t="s">
        <v>29022</v>
      </c>
    </row>
    <row r="816" spans="1:12" ht="17.100000000000001" customHeight="1">
      <c r="A816" s="196">
        <v>813</v>
      </c>
      <c r="B816" s="378" t="s">
        <v>29319</v>
      </c>
      <c r="C816" s="406" t="s">
        <v>29320</v>
      </c>
      <c r="D816" s="163" t="s">
        <v>29321</v>
      </c>
      <c r="E816" s="108" t="str">
        <f t="shared" si="3"/>
        <v>Yes</v>
      </c>
      <c r="F816" s="386">
        <v>1.4870000000000001</v>
      </c>
      <c r="G816" s="388">
        <f t="shared" si="5"/>
        <v>0.60202429149797565</v>
      </c>
      <c r="H816" s="401">
        <f t="shared" si="4"/>
        <v>4094</v>
      </c>
      <c r="I816" s="389" t="s">
        <v>29322</v>
      </c>
      <c r="J816" s="48">
        <v>4094</v>
      </c>
      <c r="K816" s="109">
        <v>42513</v>
      </c>
      <c r="L816" s="62" t="s">
        <v>29022</v>
      </c>
    </row>
    <row r="817" spans="1:12" ht="17.100000000000001" customHeight="1">
      <c r="A817" s="196">
        <v>814</v>
      </c>
      <c r="B817" s="407" t="s">
        <v>29323</v>
      </c>
      <c r="C817" s="407" t="s">
        <v>29324</v>
      </c>
      <c r="D817" s="163" t="s">
        <v>29325</v>
      </c>
      <c r="E817" s="108" t="str">
        <f t="shared" si="3"/>
        <v>Yes</v>
      </c>
      <c r="F817" s="386">
        <v>0.46500000000000002</v>
      </c>
      <c r="G817" s="388">
        <f t="shared" si="5"/>
        <v>0.18825910931174089</v>
      </c>
      <c r="H817" s="401">
        <f t="shared" si="4"/>
        <v>1280</v>
      </c>
      <c r="I817" s="389" t="s">
        <v>29326</v>
      </c>
      <c r="J817" s="48">
        <v>1280</v>
      </c>
      <c r="K817" s="109">
        <v>42513</v>
      </c>
      <c r="L817" s="62" t="s">
        <v>29022</v>
      </c>
    </row>
    <row r="818" spans="1:12" ht="17.100000000000001" customHeight="1">
      <c r="A818" s="196">
        <v>815</v>
      </c>
      <c r="B818" s="408"/>
      <c r="C818" s="408"/>
      <c r="D818" s="163" t="s">
        <v>29327</v>
      </c>
      <c r="E818" s="108" t="str">
        <f t="shared" si="3"/>
        <v>Yes</v>
      </c>
      <c r="F818" s="386">
        <v>0.498</v>
      </c>
      <c r="G818" s="388">
        <f t="shared" si="5"/>
        <v>0.20161943319838055</v>
      </c>
      <c r="H818" s="401">
        <f t="shared" si="4"/>
        <v>1371</v>
      </c>
      <c r="I818" s="389" t="s">
        <v>29328</v>
      </c>
      <c r="J818" s="48">
        <v>1371</v>
      </c>
      <c r="K818" s="109">
        <v>42513</v>
      </c>
      <c r="L818" s="62" t="s">
        <v>29022</v>
      </c>
    </row>
    <row r="819" spans="1:12" ht="17.100000000000001" customHeight="1">
      <c r="A819" s="196">
        <v>816</v>
      </c>
      <c r="B819" s="378" t="s">
        <v>29329</v>
      </c>
      <c r="C819" s="406" t="s">
        <v>29330</v>
      </c>
      <c r="D819" s="163" t="s">
        <v>29331</v>
      </c>
      <c r="E819" s="108" t="str">
        <f t="shared" si="3"/>
        <v>Yes</v>
      </c>
      <c r="F819" s="386">
        <v>1.2909999999999999</v>
      </c>
      <c r="G819" s="388">
        <f t="shared" si="5"/>
        <v>0.52267206477732786</v>
      </c>
      <c r="H819" s="401">
        <f t="shared" si="4"/>
        <v>3554</v>
      </c>
      <c r="I819" s="389" t="s">
        <v>29332</v>
      </c>
      <c r="J819" s="48">
        <v>3554</v>
      </c>
      <c r="K819" s="109">
        <v>42513</v>
      </c>
      <c r="L819" s="62" t="s">
        <v>29022</v>
      </c>
    </row>
    <row r="820" spans="1:12" ht="17.100000000000001" customHeight="1">
      <c r="A820" s="196">
        <v>817</v>
      </c>
      <c r="B820" s="378" t="s">
        <v>29333</v>
      </c>
      <c r="C820" s="406" t="s">
        <v>29334</v>
      </c>
      <c r="D820" s="163" t="s">
        <v>29335</v>
      </c>
      <c r="E820" s="108" t="str">
        <f t="shared" si="3"/>
        <v>Yes</v>
      </c>
      <c r="F820" s="386">
        <v>0.58199999999999996</v>
      </c>
      <c r="G820" s="388">
        <f t="shared" si="5"/>
        <v>0.23562753036437242</v>
      </c>
      <c r="H820" s="401">
        <f t="shared" si="4"/>
        <v>1602</v>
      </c>
      <c r="I820" s="389" t="s">
        <v>29336</v>
      </c>
      <c r="J820" s="48">
        <v>1602</v>
      </c>
      <c r="K820" s="109">
        <v>42513</v>
      </c>
      <c r="L820" s="62" t="s">
        <v>29022</v>
      </c>
    </row>
    <row r="821" spans="1:12" ht="17.100000000000001" customHeight="1">
      <c r="A821" s="196">
        <v>818</v>
      </c>
      <c r="B821" s="378" t="s">
        <v>29226</v>
      </c>
      <c r="C821" s="406" t="s">
        <v>29227</v>
      </c>
      <c r="D821" s="163" t="s">
        <v>29337</v>
      </c>
      <c r="E821" s="108" t="str">
        <f t="shared" si="3"/>
        <v>No</v>
      </c>
      <c r="F821" s="386">
        <v>2.8849999999999998</v>
      </c>
      <c r="G821" s="388">
        <f t="shared" si="5"/>
        <v>1.1680161943319836</v>
      </c>
      <c r="H821" s="401">
        <f t="shared" si="4"/>
        <v>7942</v>
      </c>
      <c r="I821" s="389" t="s">
        <v>29338</v>
      </c>
      <c r="J821" s="48">
        <v>7942</v>
      </c>
      <c r="K821" s="109">
        <v>42513</v>
      </c>
      <c r="L821" s="62" t="s">
        <v>29022</v>
      </c>
    </row>
    <row r="822" spans="1:12" ht="17.100000000000001" customHeight="1">
      <c r="A822" s="196">
        <v>819</v>
      </c>
      <c r="B822" s="378" t="s">
        <v>29339</v>
      </c>
      <c r="C822" s="406" t="s">
        <v>29340</v>
      </c>
      <c r="D822" s="163" t="s">
        <v>29341</v>
      </c>
      <c r="E822" s="108" t="str">
        <f t="shared" si="3"/>
        <v>Yes</v>
      </c>
      <c r="F822" s="386">
        <v>1.02</v>
      </c>
      <c r="G822" s="388">
        <f t="shared" si="5"/>
        <v>0.41295546558704449</v>
      </c>
      <c r="H822" s="401">
        <f t="shared" si="4"/>
        <v>2808</v>
      </c>
      <c r="I822" s="389" t="s">
        <v>29342</v>
      </c>
      <c r="J822" s="48">
        <v>2808</v>
      </c>
      <c r="K822" s="109">
        <v>42513</v>
      </c>
      <c r="L822" s="62" t="s">
        <v>29022</v>
      </c>
    </row>
    <row r="823" spans="1:12" ht="17.100000000000001" customHeight="1">
      <c r="A823" s="196">
        <v>820</v>
      </c>
      <c r="B823" s="378" t="s">
        <v>29313</v>
      </c>
      <c r="C823" s="406" t="s">
        <v>29314</v>
      </c>
      <c r="D823" s="163" t="s">
        <v>29343</v>
      </c>
      <c r="E823" s="108" t="str">
        <f t="shared" si="3"/>
        <v>Yes</v>
      </c>
      <c r="F823" s="386">
        <v>2.2650000000000001</v>
      </c>
      <c r="G823" s="388">
        <f t="shared" si="5"/>
        <v>0.91700404858299589</v>
      </c>
      <c r="H823" s="401">
        <f t="shared" si="4"/>
        <v>6236</v>
      </c>
      <c r="I823" s="389" t="s">
        <v>29344</v>
      </c>
      <c r="J823" s="48">
        <v>6236</v>
      </c>
      <c r="K823" s="109">
        <v>42513</v>
      </c>
      <c r="L823" s="62" t="s">
        <v>29022</v>
      </c>
    </row>
    <row r="824" spans="1:12" ht="17.100000000000001" customHeight="1">
      <c r="A824" s="196">
        <v>821</v>
      </c>
      <c r="B824" s="378" t="s">
        <v>29345</v>
      </c>
      <c r="C824" s="406" t="s">
        <v>29346</v>
      </c>
      <c r="D824" s="163" t="s">
        <v>29347</v>
      </c>
      <c r="E824" s="108" t="str">
        <f t="shared" si="3"/>
        <v>Yes</v>
      </c>
      <c r="F824" s="386">
        <v>1.464</v>
      </c>
      <c r="G824" s="388">
        <f t="shared" si="5"/>
        <v>0.59271255060728734</v>
      </c>
      <c r="H824" s="401">
        <f t="shared" si="4"/>
        <v>4030</v>
      </c>
      <c r="I824" s="389" t="s">
        <v>29348</v>
      </c>
      <c r="J824" s="48">
        <v>4030</v>
      </c>
      <c r="K824" s="109">
        <v>42513</v>
      </c>
      <c r="L824" s="62" t="s">
        <v>29022</v>
      </c>
    </row>
    <row r="825" spans="1:12" ht="17.100000000000001" customHeight="1">
      <c r="A825" s="196">
        <v>822</v>
      </c>
      <c r="B825" s="378" t="s">
        <v>29349</v>
      </c>
      <c r="C825" s="406" t="s">
        <v>29350</v>
      </c>
      <c r="D825" s="163" t="s">
        <v>29351</v>
      </c>
      <c r="E825" s="108" t="str">
        <f t="shared" si="3"/>
        <v>Yes</v>
      </c>
      <c r="F825" s="386">
        <v>0.24299999999999999</v>
      </c>
      <c r="G825" s="388">
        <f t="shared" si="5"/>
        <v>9.8380566801619426E-2</v>
      </c>
      <c r="H825" s="401">
        <f t="shared" si="4"/>
        <v>669</v>
      </c>
      <c r="I825" s="389" t="s">
        <v>29352</v>
      </c>
      <c r="J825" s="48">
        <v>669</v>
      </c>
      <c r="K825" s="109">
        <v>42513</v>
      </c>
      <c r="L825" s="62" t="s">
        <v>29022</v>
      </c>
    </row>
    <row r="826" spans="1:12" ht="17.100000000000001" customHeight="1">
      <c r="A826" s="196">
        <v>823</v>
      </c>
      <c r="B826" s="407" t="s">
        <v>29353</v>
      </c>
      <c r="C826" s="409" t="s">
        <v>29354</v>
      </c>
      <c r="D826" s="410" t="s">
        <v>29355</v>
      </c>
      <c r="E826" s="108" t="str">
        <f t="shared" si="3"/>
        <v>Yes</v>
      </c>
      <c r="F826" s="383">
        <v>0.31</v>
      </c>
      <c r="G826" s="388">
        <f t="shared" si="5"/>
        <v>0.12550607287449392</v>
      </c>
      <c r="H826" s="401">
        <f t="shared" si="4"/>
        <v>853</v>
      </c>
      <c r="I826" s="411" t="s">
        <v>29356</v>
      </c>
      <c r="J826" s="48">
        <v>853</v>
      </c>
      <c r="K826" s="109">
        <v>42513</v>
      </c>
      <c r="L826" s="62" t="s">
        <v>29022</v>
      </c>
    </row>
    <row r="827" spans="1:12" ht="17.100000000000001" customHeight="1">
      <c r="A827" s="196">
        <v>824</v>
      </c>
      <c r="B827" s="408"/>
      <c r="C827" s="412"/>
      <c r="D827" s="410"/>
      <c r="E827" s="108" t="str">
        <f t="shared" si="3"/>
        <v>Yes</v>
      </c>
      <c r="F827" s="383"/>
      <c r="G827" s="388">
        <f t="shared" si="5"/>
        <v>0</v>
      </c>
      <c r="H827" s="401">
        <f t="shared" si="4"/>
        <v>0</v>
      </c>
      <c r="I827" s="411"/>
      <c r="J827" s="48">
        <v>0</v>
      </c>
      <c r="K827" s="109">
        <v>42513</v>
      </c>
      <c r="L827" s="62" t="s">
        <v>29022</v>
      </c>
    </row>
    <row r="828" spans="1:12" ht="17.100000000000001" customHeight="1">
      <c r="A828" s="196">
        <v>825</v>
      </c>
      <c r="B828" s="378" t="s">
        <v>29357</v>
      </c>
      <c r="C828" s="406" t="s">
        <v>29358</v>
      </c>
      <c r="D828" s="163" t="s">
        <v>29359</v>
      </c>
      <c r="E828" s="108" t="str">
        <f t="shared" si="3"/>
        <v>Yes</v>
      </c>
      <c r="F828" s="386">
        <v>0.85299999999999998</v>
      </c>
      <c r="G828" s="388">
        <f t="shared" si="5"/>
        <v>0.34534412955465582</v>
      </c>
      <c r="H828" s="401">
        <f t="shared" si="4"/>
        <v>2348</v>
      </c>
      <c r="I828" s="389" t="s">
        <v>29360</v>
      </c>
      <c r="J828" s="48">
        <v>2348</v>
      </c>
      <c r="K828" s="109">
        <v>42513</v>
      </c>
      <c r="L828" s="62" t="s">
        <v>29022</v>
      </c>
    </row>
    <row r="829" spans="1:12" ht="17.100000000000001" customHeight="1">
      <c r="A829" s="196">
        <v>826</v>
      </c>
      <c r="B829" s="378" t="s">
        <v>29260</v>
      </c>
      <c r="C829" s="406" t="s">
        <v>29075</v>
      </c>
      <c r="D829" s="163" t="s">
        <v>29361</v>
      </c>
      <c r="E829" s="108" t="str">
        <f t="shared" si="3"/>
        <v>Yes</v>
      </c>
      <c r="F829" s="386">
        <v>0.16</v>
      </c>
      <c r="G829" s="388">
        <f t="shared" si="5"/>
        <v>6.4777327935222673E-2</v>
      </c>
      <c r="H829" s="401">
        <f t="shared" si="4"/>
        <v>440</v>
      </c>
      <c r="I829" s="389" t="s">
        <v>29362</v>
      </c>
      <c r="J829" s="48">
        <v>440</v>
      </c>
      <c r="K829" s="109">
        <v>42513</v>
      </c>
      <c r="L829" s="62" t="s">
        <v>29022</v>
      </c>
    </row>
    <row r="830" spans="1:12" ht="17.100000000000001" customHeight="1">
      <c r="A830" s="196">
        <v>827</v>
      </c>
      <c r="B830" s="378" t="s">
        <v>29345</v>
      </c>
      <c r="C830" s="406" t="s">
        <v>29346</v>
      </c>
      <c r="D830" s="163" t="s">
        <v>29363</v>
      </c>
      <c r="E830" s="108" t="str">
        <f t="shared" si="3"/>
        <v>Yes</v>
      </c>
      <c r="F830" s="386">
        <v>0.96899999999999997</v>
      </c>
      <c r="G830" s="388">
        <f t="shared" si="5"/>
        <v>0.39230769230769225</v>
      </c>
      <c r="H830" s="401">
        <f t="shared" si="4"/>
        <v>2668</v>
      </c>
      <c r="I830" s="389" t="s">
        <v>29364</v>
      </c>
      <c r="J830" s="48">
        <v>2668</v>
      </c>
      <c r="K830" s="109">
        <v>42513</v>
      </c>
      <c r="L830" s="62" t="s">
        <v>29022</v>
      </c>
    </row>
    <row r="831" spans="1:12" ht="17.100000000000001" customHeight="1">
      <c r="A831" s="196">
        <v>828</v>
      </c>
      <c r="B831" s="378" t="s">
        <v>29365</v>
      </c>
      <c r="C831" s="406" t="s">
        <v>29366</v>
      </c>
      <c r="D831" s="163" t="s">
        <v>29367</v>
      </c>
      <c r="E831" s="108" t="str">
        <f t="shared" si="3"/>
        <v>Yes</v>
      </c>
      <c r="F831" s="386">
        <v>1.05</v>
      </c>
      <c r="G831" s="388">
        <f t="shared" si="5"/>
        <v>0.42510121457489874</v>
      </c>
      <c r="H831" s="401">
        <f t="shared" si="4"/>
        <v>2891</v>
      </c>
      <c r="I831" s="389" t="s">
        <v>29368</v>
      </c>
      <c r="J831" s="48">
        <v>2891</v>
      </c>
      <c r="K831" s="109">
        <v>42513</v>
      </c>
      <c r="L831" s="62" t="s">
        <v>29022</v>
      </c>
    </row>
    <row r="832" spans="1:12" ht="17.100000000000001" customHeight="1">
      <c r="A832" s="196">
        <v>829</v>
      </c>
      <c r="B832" s="366" t="s">
        <v>29369</v>
      </c>
      <c r="C832" s="367" t="s">
        <v>3416</v>
      </c>
      <c r="D832" s="51" t="s">
        <v>29370</v>
      </c>
      <c r="E832" s="121" t="str">
        <f>IF(G832&lt;1,"Yes","No")</f>
        <v>Yes</v>
      </c>
      <c r="F832" s="196">
        <v>1.2030000000000001</v>
      </c>
      <c r="G832" s="196">
        <f>F832/2.47</f>
        <v>0.48704453441295548</v>
      </c>
      <c r="H832" s="368">
        <f>ROUND(F832*2753,0)</f>
        <v>3312</v>
      </c>
      <c r="I832" s="121" t="s">
        <v>29371</v>
      </c>
      <c r="J832" s="164">
        <v>3312</v>
      </c>
      <c r="K832" s="109">
        <v>42513</v>
      </c>
      <c r="L832" s="62" t="s">
        <v>29372</v>
      </c>
    </row>
    <row r="833" spans="1:12" ht="17.100000000000001" customHeight="1">
      <c r="A833" s="196">
        <v>830</v>
      </c>
      <c r="B833" s="369" t="s">
        <v>29373</v>
      </c>
      <c r="C833" s="367" t="s">
        <v>29374</v>
      </c>
      <c r="D833" s="51" t="s">
        <v>29375</v>
      </c>
      <c r="E833" s="121" t="str">
        <f t="shared" ref="E833:E844" si="6">IF(G833&lt;1,"Yes","No")</f>
        <v>Yes</v>
      </c>
      <c r="F833" s="196">
        <v>0.92300000000000004</v>
      </c>
      <c r="G833" s="196">
        <f t="shared" ref="G833:G844" si="7">F833/2.47</f>
        <v>0.37368421052631579</v>
      </c>
      <c r="H833" s="368">
        <f t="shared" ref="H833:H844" si="8">ROUND(F833*2753,0)</f>
        <v>2541</v>
      </c>
      <c r="I833" s="121" t="s">
        <v>29376</v>
      </c>
      <c r="J833" s="164">
        <v>2541</v>
      </c>
      <c r="K833" s="109">
        <v>42513</v>
      </c>
      <c r="L833" s="62" t="s">
        <v>29372</v>
      </c>
    </row>
    <row r="834" spans="1:12" ht="17.100000000000001" customHeight="1">
      <c r="A834" s="196">
        <v>831</v>
      </c>
      <c r="B834" s="369">
        <v>46</v>
      </c>
      <c r="C834" s="367" t="s">
        <v>29377</v>
      </c>
      <c r="D834" s="51" t="s">
        <v>29378</v>
      </c>
      <c r="E834" s="121" t="str">
        <f t="shared" si="6"/>
        <v>No</v>
      </c>
      <c r="F834" s="196">
        <v>3.2450000000000001</v>
      </c>
      <c r="G834" s="196">
        <f t="shared" si="7"/>
        <v>1.3137651821862348</v>
      </c>
      <c r="H834" s="368">
        <f t="shared" si="8"/>
        <v>8933</v>
      </c>
      <c r="I834" s="121" t="s">
        <v>29379</v>
      </c>
      <c r="J834" s="164">
        <v>8933</v>
      </c>
      <c r="K834" s="109">
        <v>42513</v>
      </c>
      <c r="L834" s="62" t="s">
        <v>29372</v>
      </c>
    </row>
    <row r="835" spans="1:12" ht="17.100000000000001" customHeight="1">
      <c r="A835" s="196">
        <v>832</v>
      </c>
      <c r="B835" s="369">
        <v>47</v>
      </c>
      <c r="C835" s="367" t="s">
        <v>29377</v>
      </c>
      <c r="D835" s="51" t="s">
        <v>29380</v>
      </c>
      <c r="E835" s="121" t="str">
        <f t="shared" si="6"/>
        <v>No</v>
      </c>
      <c r="F835" s="196">
        <v>4.9450000000000003</v>
      </c>
      <c r="G835" s="196">
        <f t="shared" si="7"/>
        <v>2.0020242914979756</v>
      </c>
      <c r="H835" s="368">
        <v>13600</v>
      </c>
      <c r="I835" s="121">
        <v>11324719595</v>
      </c>
      <c r="J835" s="164">
        <v>13600</v>
      </c>
      <c r="K835" s="109">
        <v>42513</v>
      </c>
      <c r="L835" s="62" t="s">
        <v>29372</v>
      </c>
    </row>
    <row r="836" spans="1:12" ht="17.100000000000001" customHeight="1">
      <c r="A836" s="196">
        <v>833</v>
      </c>
      <c r="B836" s="369">
        <v>288</v>
      </c>
      <c r="C836" s="367" t="s">
        <v>29381</v>
      </c>
      <c r="D836" s="51" t="s">
        <v>29382</v>
      </c>
      <c r="E836" s="121" t="str">
        <f t="shared" si="6"/>
        <v>Yes</v>
      </c>
      <c r="F836" s="196">
        <v>0.46300000000000002</v>
      </c>
      <c r="G836" s="196">
        <f t="shared" si="7"/>
        <v>0.18744939271255059</v>
      </c>
      <c r="H836" s="368">
        <f t="shared" si="8"/>
        <v>1275</v>
      </c>
      <c r="I836" s="121">
        <v>30252615640</v>
      </c>
      <c r="J836" s="164">
        <v>1275</v>
      </c>
      <c r="K836" s="109">
        <v>42513</v>
      </c>
      <c r="L836" s="62" t="s">
        <v>29372</v>
      </c>
    </row>
    <row r="837" spans="1:12" ht="17.100000000000001" customHeight="1">
      <c r="A837" s="196">
        <v>834</v>
      </c>
      <c r="B837" s="369">
        <v>288</v>
      </c>
      <c r="C837" s="367" t="s">
        <v>29381</v>
      </c>
      <c r="D837" s="51" t="s">
        <v>29383</v>
      </c>
      <c r="E837" s="121" t="str">
        <f t="shared" si="6"/>
        <v>Yes</v>
      </c>
      <c r="F837" s="196">
        <v>0.33</v>
      </c>
      <c r="G837" s="196">
        <f t="shared" si="7"/>
        <v>0.13360323886639675</v>
      </c>
      <c r="H837" s="368">
        <f t="shared" si="8"/>
        <v>908</v>
      </c>
      <c r="I837" s="121" t="s">
        <v>29384</v>
      </c>
      <c r="J837" s="164">
        <v>908</v>
      </c>
      <c r="K837" s="109">
        <v>42513</v>
      </c>
      <c r="L837" s="62" t="s">
        <v>29372</v>
      </c>
    </row>
    <row r="838" spans="1:12" ht="17.100000000000001" customHeight="1">
      <c r="A838" s="196">
        <v>835</v>
      </c>
      <c r="B838" s="369">
        <v>168</v>
      </c>
      <c r="C838" s="367" t="s">
        <v>29385</v>
      </c>
      <c r="D838" s="51" t="s">
        <v>29386</v>
      </c>
      <c r="E838" s="121" t="str">
        <f t="shared" si="6"/>
        <v>Yes</v>
      </c>
      <c r="F838" s="196">
        <v>1.5</v>
      </c>
      <c r="G838" s="196">
        <f t="shared" si="7"/>
        <v>0.60728744939271251</v>
      </c>
      <c r="H838" s="368">
        <f t="shared" si="8"/>
        <v>4130</v>
      </c>
      <c r="I838" s="121" t="s">
        <v>29387</v>
      </c>
      <c r="J838" s="164">
        <v>4130</v>
      </c>
      <c r="K838" s="109">
        <v>42513</v>
      </c>
      <c r="L838" s="62" t="s">
        <v>29372</v>
      </c>
    </row>
    <row r="839" spans="1:12" ht="17.100000000000001" customHeight="1">
      <c r="A839" s="196">
        <v>836</v>
      </c>
      <c r="B839" s="369">
        <v>72</v>
      </c>
      <c r="C839" s="367" t="s">
        <v>29388</v>
      </c>
      <c r="D839" s="51" t="s">
        <v>29389</v>
      </c>
      <c r="E839" s="121" t="str">
        <f t="shared" si="6"/>
        <v>Yes</v>
      </c>
      <c r="F839" s="196">
        <v>1.42</v>
      </c>
      <c r="G839" s="196">
        <f t="shared" si="7"/>
        <v>0.57489878542510109</v>
      </c>
      <c r="H839" s="368">
        <f t="shared" si="8"/>
        <v>3909</v>
      </c>
      <c r="I839" s="121" t="s">
        <v>29390</v>
      </c>
      <c r="J839" s="164">
        <v>3909</v>
      </c>
      <c r="K839" s="109">
        <v>42513</v>
      </c>
      <c r="L839" s="62" t="s">
        <v>29372</v>
      </c>
    </row>
    <row r="840" spans="1:12" ht="17.100000000000001" customHeight="1">
      <c r="A840" s="196">
        <v>837</v>
      </c>
      <c r="B840" s="366" t="s">
        <v>29391</v>
      </c>
      <c r="C840" s="367" t="s">
        <v>29388</v>
      </c>
      <c r="D840" s="51" t="s">
        <v>29392</v>
      </c>
      <c r="E840" s="121" t="str">
        <f t="shared" si="6"/>
        <v>Yes</v>
      </c>
      <c r="F840" s="196">
        <v>0.98099999999999998</v>
      </c>
      <c r="G840" s="196">
        <f t="shared" si="7"/>
        <v>0.39716599190283397</v>
      </c>
      <c r="H840" s="368">
        <f t="shared" si="8"/>
        <v>2701</v>
      </c>
      <c r="I840" s="121" t="s">
        <v>29393</v>
      </c>
      <c r="J840" s="164">
        <v>2701</v>
      </c>
      <c r="K840" s="109">
        <v>42513</v>
      </c>
      <c r="L840" s="62" t="s">
        <v>29372</v>
      </c>
    </row>
    <row r="841" spans="1:12" ht="17.100000000000001" customHeight="1">
      <c r="A841" s="196">
        <v>838</v>
      </c>
      <c r="B841" s="29" t="s">
        <v>29391</v>
      </c>
      <c r="C841" s="370" t="s">
        <v>29394</v>
      </c>
      <c r="D841" s="32" t="s">
        <v>29395</v>
      </c>
      <c r="E841" s="121" t="str">
        <f t="shared" si="6"/>
        <v>Yes</v>
      </c>
      <c r="F841" s="166">
        <v>1.98</v>
      </c>
      <c r="G841" s="196">
        <f t="shared" si="7"/>
        <v>0.80161943319838047</v>
      </c>
      <c r="H841" s="377">
        <v>1762</v>
      </c>
      <c r="I841" s="29" t="s">
        <v>29396</v>
      </c>
      <c r="J841" s="85">
        <v>1762</v>
      </c>
      <c r="K841" s="109">
        <v>42513</v>
      </c>
      <c r="L841" s="62" t="s">
        <v>29372</v>
      </c>
    </row>
    <row r="842" spans="1:12" ht="17.100000000000001" customHeight="1">
      <c r="A842" s="196">
        <v>839</v>
      </c>
      <c r="B842" s="371">
        <v>192</v>
      </c>
      <c r="C842" s="370" t="s">
        <v>29397</v>
      </c>
      <c r="D842" s="32" t="s">
        <v>29398</v>
      </c>
      <c r="E842" s="121" t="str">
        <f t="shared" si="6"/>
        <v>Yes</v>
      </c>
      <c r="F842" s="48">
        <v>1.38</v>
      </c>
      <c r="G842" s="196">
        <f t="shared" si="7"/>
        <v>0.55870445344129549</v>
      </c>
      <c r="H842" s="368">
        <f t="shared" si="8"/>
        <v>3799</v>
      </c>
      <c r="I842" s="29" t="s">
        <v>29399</v>
      </c>
      <c r="J842" s="85">
        <v>3799</v>
      </c>
      <c r="K842" s="109">
        <v>42513</v>
      </c>
      <c r="L842" s="62" t="s">
        <v>29372</v>
      </c>
    </row>
    <row r="843" spans="1:12" ht="17.100000000000001" customHeight="1">
      <c r="A843" s="196">
        <v>840</v>
      </c>
      <c r="B843" s="366" t="s">
        <v>29391</v>
      </c>
      <c r="C843" s="370" t="s">
        <v>29388</v>
      </c>
      <c r="D843" s="32" t="s">
        <v>29400</v>
      </c>
      <c r="E843" s="121" t="str">
        <f t="shared" si="6"/>
        <v>Yes</v>
      </c>
      <c r="F843" s="48">
        <f>0.59+1.4</f>
        <v>1.9899999999999998</v>
      </c>
      <c r="G843" s="196">
        <f t="shared" si="7"/>
        <v>0.80566801619433182</v>
      </c>
      <c r="H843" s="368">
        <f t="shared" si="8"/>
        <v>5478</v>
      </c>
      <c r="I843" s="121" t="s">
        <v>29401</v>
      </c>
      <c r="J843" s="164">
        <v>5478</v>
      </c>
      <c r="K843" s="109">
        <v>42513</v>
      </c>
      <c r="L843" s="62" t="s">
        <v>29372</v>
      </c>
    </row>
    <row r="844" spans="1:12" ht="17.100000000000001" customHeight="1">
      <c r="A844" s="196">
        <v>841</v>
      </c>
      <c r="B844" s="369">
        <v>55</v>
      </c>
      <c r="C844" s="370" t="s">
        <v>29402</v>
      </c>
      <c r="D844" s="32" t="s">
        <v>29403</v>
      </c>
      <c r="E844" s="121" t="str">
        <f t="shared" si="6"/>
        <v>Yes</v>
      </c>
      <c r="F844" s="48">
        <v>1.258</v>
      </c>
      <c r="G844" s="196">
        <f t="shared" si="7"/>
        <v>0.5093117408906882</v>
      </c>
      <c r="H844" s="368">
        <f t="shared" si="8"/>
        <v>3463</v>
      </c>
      <c r="I844" s="29" t="s">
        <v>29404</v>
      </c>
      <c r="J844" s="85">
        <v>3463</v>
      </c>
      <c r="K844" s="109">
        <v>42513</v>
      </c>
      <c r="L844" s="62" t="s">
        <v>29372</v>
      </c>
    </row>
    <row r="845" spans="1:12" ht="17.100000000000001" customHeight="1">
      <c r="A845" s="196">
        <v>842</v>
      </c>
      <c r="B845" s="366">
        <v>62</v>
      </c>
      <c r="C845" s="367" t="s">
        <v>29405</v>
      </c>
      <c r="D845" s="51" t="s">
        <v>29406</v>
      </c>
      <c r="E845" s="121" t="str">
        <f>IF(G845&lt;1,"Yes","No")</f>
        <v>Yes</v>
      </c>
      <c r="F845" s="196">
        <v>0.39</v>
      </c>
      <c r="G845" s="196">
        <f>F845/2.47</f>
        <v>0.15789473684210525</v>
      </c>
      <c r="H845" s="413"/>
      <c r="I845" s="12">
        <v>42513</v>
      </c>
      <c r="J845" s="164">
        <v>1074</v>
      </c>
      <c r="K845" s="414">
        <v>42513</v>
      </c>
      <c r="L845" s="109" t="s">
        <v>29407</v>
      </c>
    </row>
    <row r="846" spans="1:12" ht="17.100000000000001" customHeight="1">
      <c r="A846" s="196">
        <v>843</v>
      </c>
      <c r="B846" s="366">
        <v>62</v>
      </c>
      <c r="C846" s="367" t="s">
        <v>29405</v>
      </c>
      <c r="D846" s="51" t="s">
        <v>29408</v>
      </c>
      <c r="E846" s="121" t="str">
        <f>IF(G846&lt;1,"Yes","No")</f>
        <v>Yes</v>
      </c>
      <c r="F846" s="196">
        <v>0.39</v>
      </c>
      <c r="G846" s="196">
        <f t="shared" ref="G846" si="9">F846/2.47</f>
        <v>0.15789473684210525</v>
      </c>
      <c r="H846" s="368" t="e">
        <f>ROUND(E846*2753,0)</f>
        <v>#VALUE!</v>
      </c>
      <c r="I846" s="12">
        <v>42513</v>
      </c>
      <c r="J846" s="164">
        <v>1074</v>
      </c>
      <c r="K846" s="414">
        <v>42513</v>
      </c>
      <c r="L846" s="109" t="s">
        <v>29407</v>
      </c>
    </row>
    <row r="847" spans="1:12" ht="17.100000000000001" customHeight="1">
      <c r="A847" s="196">
        <v>844</v>
      </c>
      <c r="B847" s="366" t="s">
        <v>29409</v>
      </c>
      <c r="C847" s="367" t="s">
        <v>12104</v>
      </c>
      <c r="D847" s="51" t="s">
        <v>29410</v>
      </c>
      <c r="E847" s="121" t="str">
        <f>IF(G847&lt;1,"Yes","No")</f>
        <v>No</v>
      </c>
      <c r="F847" s="196">
        <v>3.59</v>
      </c>
      <c r="G847" s="196">
        <f>F847/2.47</f>
        <v>1.4534412955465585</v>
      </c>
      <c r="H847" s="415">
        <f>ROUND(F847*2753,0)</f>
        <v>9883</v>
      </c>
      <c r="I847" s="121" t="s">
        <v>29411</v>
      </c>
      <c r="J847" s="48">
        <v>9883</v>
      </c>
      <c r="K847" s="109">
        <v>42513</v>
      </c>
      <c r="L847" s="62" t="s">
        <v>29412</v>
      </c>
    </row>
    <row r="848" spans="1:12" ht="17.100000000000001" customHeight="1">
      <c r="A848" s="196">
        <v>845</v>
      </c>
      <c r="B848" s="366" t="s">
        <v>29413</v>
      </c>
      <c r="C848" s="367" t="s">
        <v>29414</v>
      </c>
      <c r="D848" s="51" t="s">
        <v>29415</v>
      </c>
      <c r="E848" s="121" t="str">
        <f t="shared" ref="E848:E862" si="10">IF(G848&lt;1,"Yes","No")</f>
        <v>Yes</v>
      </c>
      <c r="F848" s="196">
        <f>0.72+0.18+0.57</f>
        <v>1.4699999999999998</v>
      </c>
      <c r="G848" s="196">
        <f t="shared" ref="G848:G861" si="11">F848/2.47</f>
        <v>0.59514170040485814</v>
      </c>
      <c r="H848" s="415">
        <f t="shared" ref="H848:H862" si="12">ROUND(F848*2753,0)</f>
        <v>4047</v>
      </c>
      <c r="I848" s="121" t="s">
        <v>29416</v>
      </c>
      <c r="J848" s="48">
        <v>4047</v>
      </c>
      <c r="K848" s="109">
        <v>42513</v>
      </c>
      <c r="L848" s="62" t="s">
        <v>29412</v>
      </c>
    </row>
    <row r="849" spans="1:12" ht="17.100000000000001" customHeight="1">
      <c r="A849" s="196">
        <v>846</v>
      </c>
      <c r="B849" s="366" t="s">
        <v>29417</v>
      </c>
      <c r="C849" s="367" t="s">
        <v>29418</v>
      </c>
      <c r="D849" s="51" t="s">
        <v>29419</v>
      </c>
      <c r="E849" s="121" t="str">
        <f t="shared" si="10"/>
        <v>Yes</v>
      </c>
      <c r="F849" s="196">
        <v>0.94</v>
      </c>
      <c r="G849" s="196">
        <f t="shared" si="11"/>
        <v>0.38056680161943313</v>
      </c>
      <c r="H849" s="415">
        <f t="shared" si="12"/>
        <v>2588</v>
      </c>
      <c r="I849" s="389" t="s">
        <v>29420</v>
      </c>
      <c r="J849" s="48">
        <v>2588</v>
      </c>
      <c r="K849" s="109">
        <v>42513</v>
      </c>
      <c r="L849" s="62" t="s">
        <v>29412</v>
      </c>
    </row>
    <row r="850" spans="1:12" ht="17.100000000000001" customHeight="1">
      <c r="A850" s="196">
        <v>847</v>
      </c>
      <c r="B850" s="366">
        <v>11</v>
      </c>
      <c r="C850" s="367" t="s">
        <v>29421</v>
      </c>
      <c r="D850" s="51" t="s">
        <v>29422</v>
      </c>
      <c r="E850" s="121" t="str">
        <f t="shared" si="10"/>
        <v>Yes</v>
      </c>
      <c r="F850" s="121">
        <v>0.75</v>
      </c>
      <c r="G850" s="196">
        <f t="shared" si="11"/>
        <v>0.30364372469635625</v>
      </c>
      <c r="H850" s="415">
        <f t="shared" si="12"/>
        <v>2065</v>
      </c>
      <c r="I850" s="389" t="s">
        <v>29423</v>
      </c>
      <c r="J850" s="48">
        <v>2065</v>
      </c>
      <c r="K850" s="109">
        <v>42513</v>
      </c>
      <c r="L850" s="62" t="s">
        <v>29412</v>
      </c>
    </row>
    <row r="851" spans="1:12" ht="17.100000000000001" customHeight="1">
      <c r="A851" s="196">
        <v>848</v>
      </c>
      <c r="B851" s="366">
        <v>16</v>
      </c>
      <c r="C851" s="367" t="s">
        <v>29424</v>
      </c>
      <c r="D851" s="51" t="s">
        <v>29425</v>
      </c>
      <c r="E851" s="121" t="str">
        <f t="shared" si="10"/>
        <v>Yes</v>
      </c>
      <c r="F851" s="196">
        <v>0.83</v>
      </c>
      <c r="G851" s="196">
        <f t="shared" si="11"/>
        <v>0.33603238866396756</v>
      </c>
      <c r="H851" s="415">
        <f t="shared" si="12"/>
        <v>2285</v>
      </c>
      <c r="I851" s="389" t="s">
        <v>29426</v>
      </c>
      <c r="J851" s="48">
        <v>2285</v>
      </c>
      <c r="K851" s="109">
        <v>42513</v>
      </c>
      <c r="L851" s="62" t="s">
        <v>29412</v>
      </c>
    </row>
    <row r="852" spans="1:12" ht="17.100000000000001" customHeight="1">
      <c r="A852" s="196">
        <v>849</v>
      </c>
      <c r="B852" s="366" t="s">
        <v>29427</v>
      </c>
      <c r="C852" s="367" t="s">
        <v>29428</v>
      </c>
      <c r="D852" s="51" t="s">
        <v>29429</v>
      </c>
      <c r="E852" s="121" t="str">
        <f t="shared" si="10"/>
        <v>No</v>
      </c>
      <c r="F852" s="196">
        <f>2.56+0.6</f>
        <v>3.16</v>
      </c>
      <c r="G852" s="196">
        <f t="shared" si="11"/>
        <v>1.2793522267206476</v>
      </c>
      <c r="H852" s="415">
        <f t="shared" si="12"/>
        <v>8699</v>
      </c>
      <c r="I852" s="389" t="s">
        <v>29430</v>
      </c>
      <c r="J852" s="48">
        <v>8699</v>
      </c>
      <c r="K852" s="109">
        <v>42513</v>
      </c>
      <c r="L852" s="62" t="s">
        <v>29412</v>
      </c>
    </row>
    <row r="853" spans="1:12" ht="17.100000000000001" customHeight="1">
      <c r="A853" s="196">
        <v>850</v>
      </c>
      <c r="B853" s="366" t="s">
        <v>29431</v>
      </c>
      <c r="C853" s="367" t="s">
        <v>29432</v>
      </c>
      <c r="D853" s="51" t="s">
        <v>29433</v>
      </c>
      <c r="E853" s="121" t="str">
        <f t="shared" si="10"/>
        <v>Yes</v>
      </c>
      <c r="F853" s="196">
        <f>0.16+0.05</f>
        <v>0.21000000000000002</v>
      </c>
      <c r="G853" s="196">
        <f t="shared" si="11"/>
        <v>8.5020242914979755E-2</v>
      </c>
      <c r="H853" s="415">
        <f t="shared" si="12"/>
        <v>578</v>
      </c>
      <c r="I853" s="121" t="s">
        <v>29434</v>
      </c>
      <c r="J853" s="48">
        <v>578</v>
      </c>
      <c r="K853" s="109">
        <v>42513</v>
      </c>
      <c r="L853" s="62" t="s">
        <v>29412</v>
      </c>
    </row>
    <row r="854" spans="1:12" ht="17.100000000000001" customHeight="1">
      <c r="A854" s="196">
        <v>851</v>
      </c>
      <c r="B854" s="366">
        <v>23</v>
      </c>
      <c r="C854" s="367" t="s">
        <v>29435</v>
      </c>
      <c r="D854" s="51" t="s">
        <v>29436</v>
      </c>
      <c r="E854" s="121" t="str">
        <f t="shared" si="10"/>
        <v>Yes</v>
      </c>
      <c r="F854" s="48">
        <v>1</v>
      </c>
      <c r="G854" s="196">
        <f t="shared" si="11"/>
        <v>0.40485829959514169</v>
      </c>
      <c r="H854" s="415">
        <f t="shared" si="12"/>
        <v>2753</v>
      </c>
      <c r="I854" s="121" t="s">
        <v>29437</v>
      </c>
      <c r="J854" s="48">
        <v>2753</v>
      </c>
      <c r="K854" s="109">
        <v>42513</v>
      </c>
      <c r="L854" s="62" t="s">
        <v>29412</v>
      </c>
    </row>
    <row r="855" spans="1:12" ht="17.100000000000001" customHeight="1">
      <c r="A855" s="196">
        <v>852</v>
      </c>
      <c r="B855" s="366">
        <v>23</v>
      </c>
      <c r="C855" s="367" t="s">
        <v>29435</v>
      </c>
      <c r="D855" s="51" t="s">
        <v>29438</v>
      </c>
      <c r="E855" s="121" t="str">
        <f t="shared" si="10"/>
        <v>Yes</v>
      </c>
      <c r="F855" s="48">
        <v>0.72</v>
      </c>
      <c r="G855" s="196">
        <f t="shared" si="11"/>
        <v>0.291497975708502</v>
      </c>
      <c r="H855" s="415">
        <f t="shared" si="12"/>
        <v>1982</v>
      </c>
      <c r="I855" s="121" t="s">
        <v>29439</v>
      </c>
      <c r="J855" s="48">
        <v>1982</v>
      </c>
      <c r="K855" s="109">
        <v>42513</v>
      </c>
      <c r="L855" s="62" t="s">
        <v>29412</v>
      </c>
    </row>
    <row r="856" spans="1:12" ht="17.100000000000001" customHeight="1">
      <c r="A856" s="196">
        <v>853</v>
      </c>
      <c r="B856" s="369">
        <v>25</v>
      </c>
      <c r="C856" s="29" t="s">
        <v>29440</v>
      </c>
      <c r="D856" s="32" t="s">
        <v>29441</v>
      </c>
      <c r="E856" s="121" t="str">
        <f t="shared" si="10"/>
        <v>No</v>
      </c>
      <c r="F856" s="48">
        <v>5.07</v>
      </c>
      <c r="G856" s="196">
        <f t="shared" si="11"/>
        <v>2.0526315789473686</v>
      </c>
      <c r="H856" s="415">
        <v>13600</v>
      </c>
      <c r="I856" s="29" t="s">
        <v>29442</v>
      </c>
      <c r="J856" s="48">
        <v>13600</v>
      </c>
      <c r="K856" s="109">
        <v>42513</v>
      </c>
      <c r="L856" s="62" t="s">
        <v>29412</v>
      </c>
    </row>
    <row r="857" spans="1:12" ht="17.100000000000001" customHeight="1">
      <c r="A857" s="196">
        <v>854</v>
      </c>
      <c r="B857" s="366" t="s">
        <v>29443</v>
      </c>
      <c r="C857" s="367" t="s">
        <v>29444</v>
      </c>
      <c r="D857" s="51" t="s">
        <v>29445</v>
      </c>
      <c r="E857" s="121" t="str">
        <f t="shared" si="10"/>
        <v>No</v>
      </c>
      <c r="F857" s="121">
        <f>0.43+3.32</f>
        <v>3.75</v>
      </c>
      <c r="G857" s="196">
        <f t="shared" si="11"/>
        <v>1.5182186234817812</v>
      </c>
      <c r="H857" s="415">
        <f t="shared" si="12"/>
        <v>10324</v>
      </c>
      <c r="I857" s="29" t="s">
        <v>29446</v>
      </c>
      <c r="J857" s="48">
        <v>10324</v>
      </c>
      <c r="K857" s="109">
        <v>42513</v>
      </c>
      <c r="L857" s="62" t="s">
        <v>29412</v>
      </c>
    </row>
    <row r="858" spans="1:12" ht="17.100000000000001" customHeight="1">
      <c r="A858" s="196">
        <v>855</v>
      </c>
      <c r="B858" s="369" t="s">
        <v>29447</v>
      </c>
      <c r="C858" s="32" t="s">
        <v>29448</v>
      </c>
      <c r="D858" s="32" t="s">
        <v>29449</v>
      </c>
      <c r="E858" s="121" t="str">
        <f t="shared" si="10"/>
        <v>Yes</v>
      </c>
      <c r="F858" s="48">
        <v>0.73</v>
      </c>
      <c r="G858" s="196">
        <f t="shared" si="11"/>
        <v>0.2955465587044534</v>
      </c>
      <c r="H858" s="415">
        <f t="shared" si="12"/>
        <v>2010</v>
      </c>
      <c r="I858" s="29" t="s">
        <v>29450</v>
      </c>
      <c r="J858" s="48">
        <v>2010</v>
      </c>
      <c r="K858" s="109">
        <v>42513</v>
      </c>
      <c r="L858" s="62" t="s">
        <v>29412</v>
      </c>
    </row>
    <row r="859" spans="1:12" ht="17.100000000000001" customHeight="1">
      <c r="A859" s="196">
        <v>856</v>
      </c>
      <c r="B859" s="366" t="s">
        <v>29451</v>
      </c>
      <c r="C859" s="32" t="s">
        <v>29452</v>
      </c>
      <c r="D859" s="32" t="s">
        <v>29453</v>
      </c>
      <c r="E859" s="121" t="str">
        <f t="shared" si="10"/>
        <v>Yes</v>
      </c>
      <c r="F859" s="48">
        <v>1.03</v>
      </c>
      <c r="G859" s="196">
        <f t="shared" si="11"/>
        <v>0.41700404858299595</v>
      </c>
      <c r="H859" s="415">
        <f t="shared" si="12"/>
        <v>2836</v>
      </c>
      <c r="I859" s="29" t="s">
        <v>29454</v>
      </c>
      <c r="J859" s="48">
        <v>2836</v>
      </c>
      <c r="K859" s="109">
        <v>42513</v>
      </c>
      <c r="L859" s="62" t="s">
        <v>29412</v>
      </c>
    </row>
    <row r="860" spans="1:12" ht="17.100000000000001" customHeight="1">
      <c r="A860" s="196">
        <v>857</v>
      </c>
      <c r="B860" s="371" t="s">
        <v>29455</v>
      </c>
      <c r="C860" s="32" t="s">
        <v>29456</v>
      </c>
      <c r="D860" s="32" t="s">
        <v>29457</v>
      </c>
      <c r="E860" s="121" t="str">
        <f t="shared" si="10"/>
        <v>Yes</v>
      </c>
      <c r="F860" s="48">
        <v>2.13</v>
      </c>
      <c r="G860" s="196">
        <f t="shared" si="11"/>
        <v>0.86234817813765174</v>
      </c>
      <c r="H860" s="415">
        <f t="shared" si="12"/>
        <v>5864</v>
      </c>
      <c r="I860" s="29" t="s">
        <v>29458</v>
      </c>
      <c r="J860" s="48">
        <v>5864</v>
      </c>
      <c r="K860" s="109">
        <v>42513</v>
      </c>
      <c r="L860" s="62" t="s">
        <v>29412</v>
      </c>
    </row>
    <row r="861" spans="1:12" ht="17.100000000000001" customHeight="1">
      <c r="A861" s="196">
        <v>858</v>
      </c>
      <c r="B861" s="371" t="s">
        <v>29459</v>
      </c>
      <c r="C861" s="32" t="s">
        <v>22700</v>
      </c>
      <c r="D861" s="32" t="s">
        <v>29460</v>
      </c>
      <c r="E861" s="121" t="str">
        <f t="shared" si="10"/>
        <v>Yes</v>
      </c>
      <c r="F861" s="48">
        <v>1.7</v>
      </c>
      <c r="G861" s="196">
        <f t="shared" si="11"/>
        <v>0.68825910931174084</v>
      </c>
      <c r="H861" s="415">
        <f t="shared" si="12"/>
        <v>4680</v>
      </c>
      <c r="I861" s="29" t="s">
        <v>29461</v>
      </c>
      <c r="J861" s="48">
        <v>4680</v>
      </c>
      <c r="K861" s="109">
        <v>42513</v>
      </c>
      <c r="L861" s="62" t="s">
        <v>29412</v>
      </c>
    </row>
    <row r="862" spans="1:12" ht="17.100000000000001" customHeight="1">
      <c r="A862" s="196">
        <v>859</v>
      </c>
      <c r="B862" s="366" t="s">
        <v>29462</v>
      </c>
      <c r="C862" s="32" t="s">
        <v>29463</v>
      </c>
      <c r="D862" s="32" t="s">
        <v>29464</v>
      </c>
      <c r="E862" s="121" t="str">
        <f t="shared" si="10"/>
        <v>Yes</v>
      </c>
      <c r="F862" s="48">
        <v>0.82</v>
      </c>
      <c r="G862" s="196">
        <f>F862/2.47</f>
        <v>0.33198380566801616</v>
      </c>
      <c r="H862" s="415">
        <f t="shared" si="12"/>
        <v>2257</v>
      </c>
      <c r="I862" s="121" t="s">
        <v>29465</v>
      </c>
      <c r="J862" s="48">
        <v>2257</v>
      </c>
      <c r="K862" s="109">
        <v>42513</v>
      </c>
      <c r="L862" s="62" t="s">
        <v>29412</v>
      </c>
    </row>
    <row r="863" spans="1:12" ht="17.100000000000001" customHeight="1">
      <c r="A863" s="196">
        <v>860</v>
      </c>
      <c r="B863" s="366">
        <v>4</v>
      </c>
      <c r="C863" s="367" t="s">
        <v>29466</v>
      </c>
      <c r="D863" s="51" t="s">
        <v>29467</v>
      </c>
      <c r="E863" s="121" t="str">
        <f>IF(G863&lt;1,"Yes","No")</f>
        <v>Yes</v>
      </c>
      <c r="F863" s="48">
        <v>1.07</v>
      </c>
      <c r="G863" s="48">
        <f>F863/2.47</f>
        <v>0.4331983805668016</v>
      </c>
      <c r="H863" s="415">
        <f>ROUND(F863*2753,0)</f>
        <v>2946</v>
      </c>
      <c r="I863" s="121" t="s">
        <v>29468</v>
      </c>
      <c r="J863" s="48">
        <v>2946</v>
      </c>
      <c r="K863" s="109">
        <v>42513</v>
      </c>
      <c r="L863" s="62" t="s">
        <v>29469</v>
      </c>
    </row>
    <row r="864" spans="1:12" ht="17.100000000000001" customHeight="1">
      <c r="A864" s="196">
        <v>861</v>
      </c>
      <c r="B864" s="366" t="s">
        <v>29470</v>
      </c>
      <c r="C864" s="367" t="s">
        <v>29471</v>
      </c>
      <c r="D864" s="51" t="s">
        <v>29472</v>
      </c>
      <c r="E864" s="121" t="str">
        <f t="shared" ref="E864:E879" si="13">IF(G864&lt;1,"Yes","No")</f>
        <v>Yes</v>
      </c>
      <c r="F864" s="164">
        <f>0.85+0.04+0.75</f>
        <v>1.6400000000000001</v>
      </c>
      <c r="G864" s="48">
        <f t="shared" ref="G864:G879" si="14">F864/2.47</f>
        <v>0.66396761133603244</v>
      </c>
      <c r="H864" s="415">
        <f t="shared" ref="H864:H879" si="15">ROUND(F864*2753,0)</f>
        <v>4515</v>
      </c>
      <c r="I864" s="389" t="s">
        <v>29473</v>
      </c>
      <c r="J864" s="48">
        <v>4515</v>
      </c>
      <c r="K864" s="109">
        <v>42513</v>
      </c>
      <c r="L864" s="62" t="s">
        <v>29469</v>
      </c>
    </row>
    <row r="865" spans="1:12" ht="17.100000000000001" customHeight="1">
      <c r="A865" s="196">
        <v>862</v>
      </c>
      <c r="B865" s="366">
        <v>18</v>
      </c>
      <c r="C865" s="367" t="s">
        <v>29474</v>
      </c>
      <c r="D865" s="51" t="s">
        <v>29475</v>
      </c>
      <c r="E865" s="121" t="str">
        <f t="shared" si="13"/>
        <v>Yes</v>
      </c>
      <c r="F865" s="48">
        <v>1.49</v>
      </c>
      <c r="G865" s="48">
        <f t="shared" si="14"/>
        <v>0.60323886639676105</v>
      </c>
      <c r="H865" s="415">
        <f t="shared" si="15"/>
        <v>4102</v>
      </c>
      <c r="I865" s="389" t="s">
        <v>29476</v>
      </c>
      <c r="J865" s="48">
        <v>4102</v>
      </c>
      <c r="K865" s="109">
        <v>42513</v>
      </c>
      <c r="L865" s="62" t="s">
        <v>29469</v>
      </c>
    </row>
    <row r="866" spans="1:12" ht="17.100000000000001" customHeight="1">
      <c r="A866" s="196">
        <v>863</v>
      </c>
      <c r="B866" s="366">
        <v>20</v>
      </c>
      <c r="C866" s="367" t="s">
        <v>29477</v>
      </c>
      <c r="D866" s="51" t="s">
        <v>29478</v>
      </c>
      <c r="E866" s="121" t="str">
        <f t="shared" si="13"/>
        <v>No</v>
      </c>
      <c r="F866" s="48">
        <v>3.57</v>
      </c>
      <c r="G866" s="48">
        <f t="shared" si="14"/>
        <v>1.4453441295546556</v>
      </c>
      <c r="H866" s="415">
        <f t="shared" si="15"/>
        <v>9828</v>
      </c>
      <c r="I866" s="121" t="s">
        <v>29479</v>
      </c>
      <c r="J866" s="48">
        <v>9828</v>
      </c>
      <c r="K866" s="109">
        <v>42513</v>
      </c>
      <c r="L866" s="62" t="s">
        <v>29469</v>
      </c>
    </row>
    <row r="867" spans="1:12" ht="17.100000000000001" customHeight="1">
      <c r="A867" s="196">
        <v>864</v>
      </c>
      <c r="B867" s="366">
        <v>21</v>
      </c>
      <c r="C867" s="367" t="s">
        <v>29480</v>
      </c>
      <c r="D867" s="51" t="s">
        <v>29481</v>
      </c>
      <c r="E867" s="121" t="str">
        <f t="shared" si="13"/>
        <v>Yes</v>
      </c>
      <c r="F867" s="48">
        <v>0.81</v>
      </c>
      <c r="G867" s="48">
        <f t="shared" si="14"/>
        <v>0.32793522267206476</v>
      </c>
      <c r="H867" s="415">
        <f t="shared" si="15"/>
        <v>2230</v>
      </c>
      <c r="I867" s="121" t="s">
        <v>29482</v>
      </c>
      <c r="J867" s="48">
        <v>2230</v>
      </c>
      <c r="K867" s="109">
        <v>42513</v>
      </c>
      <c r="L867" s="62" t="s">
        <v>29469</v>
      </c>
    </row>
    <row r="868" spans="1:12" ht="17.100000000000001" customHeight="1">
      <c r="A868" s="196">
        <v>865</v>
      </c>
      <c r="B868" s="371">
        <v>27</v>
      </c>
      <c r="C868" s="370" t="s">
        <v>29483</v>
      </c>
      <c r="D868" s="32" t="s">
        <v>29484</v>
      </c>
      <c r="E868" s="121" t="str">
        <f t="shared" si="13"/>
        <v>Yes</v>
      </c>
      <c r="F868" s="48">
        <v>0.59</v>
      </c>
      <c r="G868" s="48">
        <f t="shared" si="14"/>
        <v>0.23886639676113358</v>
      </c>
      <c r="H868" s="415">
        <f t="shared" si="15"/>
        <v>1624</v>
      </c>
      <c r="I868" s="29" t="s">
        <v>29485</v>
      </c>
      <c r="J868" s="48">
        <v>1624</v>
      </c>
      <c r="K868" s="109">
        <v>42513</v>
      </c>
      <c r="L868" s="62" t="s">
        <v>29469</v>
      </c>
    </row>
    <row r="869" spans="1:12" ht="17.100000000000001" customHeight="1">
      <c r="A869" s="196">
        <v>866</v>
      </c>
      <c r="B869" s="369">
        <v>30</v>
      </c>
      <c r="C869" s="370" t="s">
        <v>29486</v>
      </c>
      <c r="D869" s="32" t="s">
        <v>29487</v>
      </c>
      <c r="E869" s="121" t="str">
        <f t="shared" si="13"/>
        <v>Yes</v>
      </c>
      <c r="F869" s="48">
        <v>1.82</v>
      </c>
      <c r="G869" s="48">
        <f t="shared" si="14"/>
        <v>0.73684210526315785</v>
      </c>
      <c r="H869" s="415">
        <f t="shared" si="15"/>
        <v>5010</v>
      </c>
      <c r="I869" s="29" t="s">
        <v>29488</v>
      </c>
      <c r="J869" s="48">
        <v>5010</v>
      </c>
      <c r="K869" s="109">
        <v>42513</v>
      </c>
      <c r="L869" s="62" t="s">
        <v>29469</v>
      </c>
    </row>
    <row r="870" spans="1:12" ht="17.100000000000001" customHeight="1">
      <c r="A870" s="196">
        <v>867</v>
      </c>
      <c r="B870" s="366" t="s">
        <v>29489</v>
      </c>
      <c r="C870" s="370" t="s">
        <v>29490</v>
      </c>
      <c r="D870" s="32" t="s">
        <v>29491</v>
      </c>
      <c r="E870" s="121" t="str">
        <f t="shared" si="13"/>
        <v>No</v>
      </c>
      <c r="F870" s="48">
        <f>0.05+2.87+0.33</f>
        <v>3.25</v>
      </c>
      <c r="G870" s="48">
        <f t="shared" si="14"/>
        <v>1.3157894736842104</v>
      </c>
      <c r="H870" s="415">
        <f t="shared" si="15"/>
        <v>8947</v>
      </c>
      <c r="I870" s="29" t="s">
        <v>29492</v>
      </c>
      <c r="J870" s="48">
        <v>8947</v>
      </c>
      <c r="K870" s="109">
        <v>42513</v>
      </c>
      <c r="L870" s="62" t="s">
        <v>29469</v>
      </c>
    </row>
    <row r="871" spans="1:12" ht="17.100000000000001" customHeight="1">
      <c r="A871" s="196">
        <v>868</v>
      </c>
      <c r="B871" s="366" t="s">
        <v>29493</v>
      </c>
      <c r="C871" s="370" t="s">
        <v>29494</v>
      </c>
      <c r="D871" s="32" t="s">
        <v>29495</v>
      </c>
      <c r="E871" s="121" t="str">
        <f t="shared" si="13"/>
        <v>Yes</v>
      </c>
      <c r="F871" s="48">
        <v>1.1499999999999999</v>
      </c>
      <c r="G871" s="48">
        <f t="shared" si="14"/>
        <v>0.46558704453441291</v>
      </c>
      <c r="H871" s="415">
        <f t="shared" si="15"/>
        <v>3166</v>
      </c>
      <c r="I871" s="29" t="s">
        <v>29496</v>
      </c>
      <c r="J871" s="48">
        <v>3166</v>
      </c>
      <c r="K871" s="109">
        <v>42513</v>
      </c>
      <c r="L871" s="62" t="s">
        <v>29469</v>
      </c>
    </row>
    <row r="872" spans="1:12" ht="17.100000000000001" customHeight="1">
      <c r="A872" s="196">
        <v>869</v>
      </c>
      <c r="B872" s="371" t="s">
        <v>29497</v>
      </c>
      <c r="C872" s="370" t="s">
        <v>29498</v>
      </c>
      <c r="D872" s="32" t="s">
        <v>29499</v>
      </c>
      <c r="E872" s="121" t="str">
        <f t="shared" si="13"/>
        <v>Yes</v>
      </c>
      <c r="F872" s="48">
        <v>0.34</v>
      </c>
      <c r="G872" s="48">
        <f t="shared" si="14"/>
        <v>0.13765182186234817</v>
      </c>
      <c r="H872" s="415">
        <f t="shared" si="15"/>
        <v>936</v>
      </c>
      <c r="I872" s="29" t="s">
        <v>29500</v>
      </c>
      <c r="J872" s="48">
        <v>936</v>
      </c>
      <c r="K872" s="109">
        <v>42513</v>
      </c>
      <c r="L872" s="62" t="s">
        <v>29469</v>
      </c>
    </row>
    <row r="873" spans="1:12" ht="17.100000000000001" customHeight="1">
      <c r="A873" s="196">
        <v>870</v>
      </c>
      <c r="B873" s="371" t="s">
        <v>29501</v>
      </c>
      <c r="C873" s="370" t="s">
        <v>29502</v>
      </c>
      <c r="D873" s="32" t="s">
        <v>29503</v>
      </c>
      <c r="E873" s="121" t="str">
        <f t="shared" si="13"/>
        <v>Yes</v>
      </c>
      <c r="F873" s="48">
        <f>0.2+1.19</f>
        <v>1.39</v>
      </c>
      <c r="G873" s="48">
        <f t="shared" si="14"/>
        <v>0.56275303643724683</v>
      </c>
      <c r="H873" s="415">
        <f t="shared" si="15"/>
        <v>3827</v>
      </c>
      <c r="I873" s="29" t="s">
        <v>29504</v>
      </c>
      <c r="J873" s="48">
        <v>3827</v>
      </c>
      <c r="K873" s="109">
        <v>42513</v>
      </c>
      <c r="L873" s="62" t="s">
        <v>29469</v>
      </c>
    </row>
    <row r="874" spans="1:12" ht="17.100000000000001" customHeight="1">
      <c r="A874" s="196">
        <v>871</v>
      </c>
      <c r="B874" s="366" t="s">
        <v>29505</v>
      </c>
      <c r="C874" s="370" t="s">
        <v>29506</v>
      </c>
      <c r="D874" s="32" t="s">
        <v>29507</v>
      </c>
      <c r="E874" s="121" t="str">
        <f t="shared" si="13"/>
        <v>Yes</v>
      </c>
      <c r="F874" s="48">
        <v>0.39</v>
      </c>
      <c r="G874" s="48">
        <f t="shared" si="14"/>
        <v>0.15789473684210525</v>
      </c>
      <c r="H874" s="415">
        <f t="shared" si="15"/>
        <v>1074</v>
      </c>
      <c r="I874" s="121" t="s">
        <v>29508</v>
      </c>
      <c r="J874" s="48">
        <v>1074</v>
      </c>
      <c r="K874" s="109">
        <v>42513</v>
      </c>
      <c r="L874" s="62" t="s">
        <v>29469</v>
      </c>
    </row>
    <row r="875" spans="1:12" ht="17.100000000000001" customHeight="1">
      <c r="A875" s="196">
        <v>872</v>
      </c>
      <c r="B875" s="416" t="s">
        <v>29509</v>
      </c>
      <c r="C875" s="370" t="s">
        <v>29510</v>
      </c>
      <c r="D875" s="32" t="s">
        <v>29511</v>
      </c>
      <c r="E875" s="121" t="str">
        <f t="shared" si="13"/>
        <v>Yes</v>
      </c>
      <c r="F875" s="48">
        <v>1.31</v>
      </c>
      <c r="G875" s="48">
        <f t="shared" si="14"/>
        <v>0.53036437246963564</v>
      </c>
      <c r="H875" s="415">
        <f t="shared" si="15"/>
        <v>3606</v>
      </c>
      <c r="I875" s="29" t="s">
        <v>29512</v>
      </c>
      <c r="J875" s="48">
        <v>3606</v>
      </c>
      <c r="K875" s="109">
        <v>42513</v>
      </c>
      <c r="L875" s="62" t="s">
        <v>29469</v>
      </c>
    </row>
    <row r="876" spans="1:12" ht="17.100000000000001" customHeight="1">
      <c r="A876" s="196">
        <v>873</v>
      </c>
      <c r="B876" s="371" t="s">
        <v>29513</v>
      </c>
      <c r="C876" s="370" t="s">
        <v>22478</v>
      </c>
      <c r="D876" s="32" t="s">
        <v>29514</v>
      </c>
      <c r="E876" s="121" t="str">
        <f t="shared" si="13"/>
        <v>Yes</v>
      </c>
      <c r="F876" s="48">
        <v>0.31</v>
      </c>
      <c r="G876" s="48">
        <f t="shared" si="14"/>
        <v>0.12550607287449392</v>
      </c>
      <c r="H876" s="415">
        <f t="shared" si="15"/>
        <v>853</v>
      </c>
      <c r="I876" s="29" t="s">
        <v>29515</v>
      </c>
      <c r="J876" s="48">
        <v>853</v>
      </c>
      <c r="K876" s="109">
        <v>42513</v>
      </c>
      <c r="L876" s="62" t="s">
        <v>29469</v>
      </c>
    </row>
    <row r="877" spans="1:12" ht="17.100000000000001" customHeight="1">
      <c r="A877" s="196">
        <v>874</v>
      </c>
      <c r="B877" s="375" t="s">
        <v>29516</v>
      </c>
      <c r="C877" s="370" t="s">
        <v>29517</v>
      </c>
      <c r="D877" s="32" t="s">
        <v>29518</v>
      </c>
      <c r="E877" s="121" t="str">
        <f t="shared" si="13"/>
        <v>Yes</v>
      </c>
      <c r="F877" s="48">
        <v>0.79</v>
      </c>
      <c r="G877" s="48">
        <f t="shared" si="14"/>
        <v>0.31983805668016191</v>
      </c>
      <c r="H877" s="415">
        <f t="shared" si="15"/>
        <v>2175</v>
      </c>
      <c r="I877" s="29" t="s">
        <v>29519</v>
      </c>
      <c r="J877" s="48">
        <v>2175</v>
      </c>
      <c r="K877" s="109">
        <v>42513</v>
      </c>
      <c r="L877" s="62" t="s">
        <v>29469</v>
      </c>
    </row>
    <row r="878" spans="1:12" ht="17.100000000000001" customHeight="1">
      <c r="A878" s="196">
        <v>875</v>
      </c>
      <c r="B878" s="375" t="s">
        <v>29520</v>
      </c>
      <c r="C878" s="370" t="s">
        <v>12361</v>
      </c>
      <c r="D878" s="32" t="s">
        <v>29521</v>
      </c>
      <c r="E878" s="121" t="str">
        <f t="shared" si="13"/>
        <v>Yes</v>
      </c>
      <c r="F878" s="48">
        <v>0.28999999999999998</v>
      </c>
      <c r="G878" s="48">
        <f t="shared" si="14"/>
        <v>0.11740890688259108</v>
      </c>
      <c r="H878" s="415">
        <f t="shared" si="15"/>
        <v>798</v>
      </c>
      <c r="I878" s="29" t="s">
        <v>29522</v>
      </c>
      <c r="J878" s="48">
        <v>798</v>
      </c>
      <c r="K878" s="109">
        <v>42513</v>
      </c>
      <c r="L878" s="62" t="s">
        <v>29469</v>
      </c>
    </row>
    <row r="879" spans="1:12" ht="17.100000000000001" customHeight="1">
      <c r="A879" s="196">
        <v>876</v>
      </c>
      <c r="B879" s="375" t="s">
        <v>29523</v>
      </c>
      <c r="C879" s="370" t="s">
        <v>29524</v>
      </c>
      <c r="D879" s="32" t="s">
        <v>29525</v>
      </c>
      <c r="E879" s="121" t="str">
        <f t="shared" si="13"/>
        <v>Yes</v>
      </c>
      <c r="F879" s="48">
        <f>1.71+0.35</f>
        <v>2.06</v>
      </c>
      <c r="G879" s="48">
        <f t="shared" si="14"/>
        <v>0.83400809716599189</v>
      </c>
      <c r="H879" s="415">
        <f t="shared" si="15"/>
        <v>5671</v>
      </c>
      <c r="I879" s="29" t="s">
        <v>29526</v>
      </c>
      <c r="J879" s="48">
        <v>5671</v>
      </c>
      <c r="K879" s="109">
        <v>42513</v>
      </c>
      <c r="L879" s="62" t="s">
        <v>29469</v>
      </c>
    </row>
    <row r="880" spans="1:12" ht="17.100000000000001" customHeight="1">
      <c r="A880" s="196">
        <v>877</v>
      </c>
      <c r="B880" s="366">
        <v>8</v>
      </c>
      <c r="C880" s="367" t="s">
        <v>3260</v>
      </c>
      <c r="D880" s="51" t="s">
        <v>29527</v>
      </c>
      <c r="E880" s="121" t="str">
        <f>IF(G880&lt;1,"Yes","No")</f>
        <v>Yes</v>
      </c>
      <c r="F880" s="196">
        <v>0.02</v>
      </c>
      <c r="G880" s="196">
        <f>F880/2.47</f>
        <v>8.0971659919028341E-3</v>
      </c>
      <c r="H880" s="415">
        <f>ROUND(F880*2753,0)</f>
        <v>55</v>
      </c>
      <c r="I880" s="121" t="s">
        <v>29528</v>
      </c>
      <c r="J880" s="164">
        <v>55</v>
      </c>
      <c r="K880" s="109">
        <v>42513</v>
      </c>
      <c r="L880" s="62" t="s">
        <v>29529</v>
      </c>
    </row>
    <row r="881" spans="1:12" ht="17.100000000000001" customHeight="1">
      <c r="A881" s="196">
        <v>878</v>
      </c>
      <c r="B881" s="366" t="s">
        <v>29530</v>
      </c>
      <c r="C881" s="367" t="s">
        <v>29531</v>
      </c>
      <c r="D881" s="51" t="s">
        <v>29532</v>
      </c>
      <c r="E881" s="121" t="str">
        <f>IF(G881&lt;1,"Yes","No")</f>
        <v>No</v>
      </c>
      <c r="F881" s="196">
        <f>3.37+0.22+2.95</f>
        <v>6.5400000000000009</v>
      </c>
      <c r="G881" s="196">
        <f>F881/2.47</f>
        <v>2.6477732793522271</v>
      </c>
      <c r="H881" s="415">
        <v>13600</v>
      </c>
      <c r="I881" s="121" t="s">
        <v>29533</v>
      </c>
      <c r="J881" s="164">
        <v>13600</v>
      </c>
      <c r="K881" s="109">
        <v>42513</v>
      </c>
      <c r="L881" s="62" t="s">
        <v>29529</v>
      </c>
    </row>
    <row r="882" spans="1:12" ht="17.100000000000001" customHeight="1">
      <c r="A882" s="196">
        <v>879</v>
      </c>
      <c r="B882" s="366" t="s">
        <v>29534</v>
      </c>
      <c r="C882" s="367" t="s">
        <v>29535</v>
      </c>
      <c r="D882" s="51" t="s">
        <v>29536</v>
      </c>
      <c r="E882" s="121" t="str">
        <f t="shared" ref="E882:E889" si="16">IF(G882&lt;1,"Yes","No")</f>
        <v>Yes</v>
      </c>
      <c r="F882" s="196">
        <f>1.44+0.29</f>
        <v>1.73</v>
      </c>
      <c r="G882" s="196">
        <f t="shared" ref="G882:G889" si="17">F882/2.47</f>
        <v>0.70040485829959509</v>
      </c>
      <c r="H882" s="415">
        <f t="shared" ref="H882:H889" si="18">ROUND(F882*2753,0)</f>
        <v>4763</v>
      </c>
      <c r="I882" s="121" t="s">
        <v>29537</v>
      </c>
      <c r="J882" s="164">
        <v>4763</v>
      </c>
      <c r="K882" s="109">
        <v>42513</v>
      </c>
      <c r="L882" s="62" t="s">
        <v>29529</v>
      </c>
    </row>
    <row r="883" spans="1:12" ht="17.100000000000001" customHeight="1">
      <c r="A883" s="196">
        <v>880</v>
      </c>
      <c r="B883" s="369">
        <v>62</v>
      </c>
      <c r="C883" s="367" t="s">
        <v>29538</v>
      </c>
      <c r="D883" s="51" t="s">
        <v>29539</v>
      </c>
      <c r="E883" s="121" t="str">
        <f t="shared" si="16"/>
        <v>Yes</v>
      </c>
      <c r="F883" s="196">
        <v>0.32</v>
      </c>
      <c r="G883" s="196">
        <f t="shared" si="17"/>
        <v>0.12955465587044535</v>
      </c>
      <c r="H883" s="415">
        <f t="shared" si="18"/>
        <v>881</v>
      </c>
      <c r="I883" s="389" t="s">
        <v>29540</v>
      </c>
      <c r="J883" s="164">
        <v>881</v>
      </c>
      <c r="K883" s="109">
        <v>42513</v>
      </c>
      <c r="L883" s="62" t="s">
        <v>29529</v>
      </c>
    </row>
    <row r="884" spans="1:12" ht="17.100000000000001" customHeight="1">
      <c r="A884" s="196">
        <v>881</v>
      </c>
      <c r="B884" s="366">
        <v>65</v>
      </c>
      <c r="C884" s="367" t="s">
        <v>29541</v>
      </c>
      <c r="D884" s="51" t="s">
        <v>29542</v>
      </c>
      <c r="E884" s="121" t="str">
        <f t="shared" si="16"/>
        <v>Yes</v>
      </c>
      <c r="F884" s="121">
        <v>1.07</v>
      </c>
      <c r="G884" s="196">
        <f t="shared" si="17"/>
        <v>0.4331983805668016</v>
      </c>
      <c r="H884" s="415">
        <f t="shared" si="18"/>
        <v>2946</v>
      </c>
      <c r="I884" s="389" t="s">
        <v>29543</v>
      </c>
      <c r="J884" s="164">
        <v>2946</v>
      </c>
      <c r="K884" s="109">
        <v>42513</v>
      </c>
      <c r="L884" s="62" t="s">
        <v>29529</v>
      </c>
    </row>
    <row r="885" spans="1:12" ht="17.100000000000001" customHeight="1">
      <c r="A885" s="196">
        <v>882</v>
      </c>
      <c r="B885" s="369">
        <v>65</v>
      </c>
      <c r="C885" s="370" t="s">
        <v>29541</v>
      </c>
      <c r="D885" s="32" t="s">
        <v>29544</v>
      </c>
      <c r="E885" s="121" t="str">
        <f t="shared" si="16"/>
        <v>Yes</v>
      </c>
      <c r="F885" s="48">
        <v>0.25</v>
      </c>
      <c r="G885" s="196">
        <f t="shared" si="17"/>
        <v>0.10121457489878542</v>
      </c>
      <c r="H885" s="415">
        <f t="shared" si="18"/>
        <v>688</v>
      </c>
      <c r="I885" s="121" t="s">
        <v>29545</v>
      </c>
      <c r="J885" s="164">
        <v>688</v>
      </c>
      <c r="K885" s="109">
        <v>42513</v>
      </c>
      <c r="L885" s="62" t="s">
        <v>29529</v>
      </c>
    </row>
    <row r="886" spans="1:12" ht="17.100000000000001" customHeight="1">
      <c r="A886" s="196">
        <v>883</v>
      </c>
      <c r="B886" s="366" t="s">
        <v>29546</v>
      </c>
      <c r="C886" s="370" t="s">
        <v>7901</v>
      </c>
      <c r="D886" s="32" t="s">
        <v>29547</v>
      </c>
      <c r="E886" s="121" t="str">
        <f t="shared" si="16"/>
        <v>Yes</v>
      </c>
      <c r="F886" s="48">
        <v>0.69</v>
      </c>
      <c r="G886" s="196">
        <f t="shared" si="17"/>
        <v>0.27935222672064774</v>
      </c>
      <c r="H886" s="415">
        <f t="shared" si="18"/>
        <v>1900</v>
      </c>
      <c r="I886" s="29" t="s">
        <v>29548</v>
      </c>
      <c r="J886" s="164">
        <v>1900</v>
      </c>
      <c r="K886" s="109">
        <v>42513</v>
      </c>
      <c r="L886" s="62" t="s">
        <v>29529</v>
      </c>
    </row>
    <row r="887" spans="1:12" ht="17.100000000000001" customHeight="1">
      <c r="A887" s="196">
        <v>884</v>
      </c>
      <c r="B887" s="366">
        <v>31</v>
      </c>
      <c r="C887" s="370" t="s">
        <v>29549</v>
      </c>
      <c r="D887" s="32" t="s">
        <v>29550</v>
      </c>
      <c r="E887" s="121" t="str">
        <f t="shared" si="16"/>
        <v>Yes</v>
      </c>
      <c r="F887" s="48">
        <v>1.2</v>
      </c>
      <c r="G887" s="196">
        <f t="shared" si="17"/>
        <v>0.48582995951416996</v>
      </c>
      <c r="H887" s="415">
        <f t="shared" si="18"/>
        <v>3304</v>
      </c>
      <c r="I887" s="29" t="s">
        <v>29551</v>
      </c>
      <c r="J887" s="164">
        <v>3304</v>
      </c>
      <c r="K887" s="109">
        <v>42513</v>
      </c>
      <c r="L887" s="62" t="s">
        <v>29529</v>
      </c>
    </row>
    <row r="888" spans="1:12" ht="17.100000000000001" customHeight="1">
      <c r="A888" s="196">
        <v>885</v>
      </c>
      <c r="B888" s="366" t="s">
        <v>29552</v>
      </c>
      <c r="C888" s="370" t="s">
        <v>29553</v>
      </c>
      <c r="D888" s="32" t="s">
        <v>29554</v>
      </c>
      <c r="E888" s="121" t="str">
        <f t="shared" si="16"/>
        <v>No</v>
      </c>
      <c r="F888" s="48">
        <f>0.08+2.92</f>
        <v>3</v>
      </c>
      <c r="G888" s="196">
        <f t="shared" si="17"/>
        <v>1.214574898785425</v>
      </c>
      <c r="H888" s="415">
        <f t="shared" si="18"/>
        <v>8259</v>
      </c>
      <c r="I888" s="29" t="s">
        <v>29555</v>
      </c>
      <c r="J888" s="164">
        <v>8259</v>
      </c>
      <c r="K888" s="109">
        <v>42513</v>
      </c>
      <c r="L888" s="62" t="s">
        <v>29529</v>
      </c>
    </row>
    <row r="889" spans="1:12" ht="17.100000000000001" customHeight="1">
      <c r="A889" s="196">
        <v>886</v>
      </c>
      <c r="B889" s="366">
        <v>29</v>
      </c>
      <c r="C889" s="370" t="s">
        <v>29556</v>
      </c>
      <c r="D889" s="32" t="s">
        <v>29557</v>
      </c>
      <c r="E889" s="121" t="str">
        <f t="shared" si="16"/>
        <v>Yes</v>
      </c>
      <c r="F889" s="48">
        <v>1.43</v>
      </c>
      <c r="G889" s="196">
        <f t="shared" si="17"/>
        <v>0.57894736842105254</v>
      </c>
      <c r="H889" s="415">
        <f t="shared" si="18"/>
        <v>3937</v>
      </c>
      <c r="I889" s="29" t="s">
        <v>29558</v>
      </c>
      <c r="J889" s="164">
        <v>3937</v>
      </c>
      <c r="K889" s="109">
        <v>42513</v>
      </c>
      <c r="L889" s="62" t="s">
        <v>29529</v>
      </c>
    </row>
    <row r="890" spans="1:12" ht="17.100000000000001" customHeight="1">
      <c r="A890" s="196">
        <v>887</v>
      </c>
      <c r="B890" s="375">
        <v>3</v>
      </c>
      <c r="C890" s="370" t="s">
        <v>29559</v>
      </c>
      <c r="D890" s="28" t="s">
        <v>29560</v>
      </c>
      <c r="E890" s="29" t="str">
        <f>IF(G890&lt;1,"Yes","No")</f>
        <v>Yes</v>
      </c>
      <c r="F890" s="164">
        <v>1.36</v>
      </c>
      <c r="G890" s="164">
        <f>F890/2.47</f>
        <v>0.55060728744939269</v>
      </c>
      <c r="H890" s="368">
        <f>ROUND(F890*2753,0)</f>
        <v>3744</v>
      </c>
      <c r="I890" s="387" t="s">
        <v>29561</v>
      </c>
      <c r="J890" s="85">
        <v>3744</v>
      </c>
      <c r="K890" s="109">
        <v>42551</v>
      </c>
      <c r="L890" s="62" t="s">
        <v>7388</v>
      </c>
    </row>
    <row r="891" spans="1:12" ht="17.100000000000001" customHeight="1">
      <c r="A891" s="196">
        <v>888</v>
      </c>
      <c r="B891" s="375">
        <v>9</v>
      </c>
      <c r="C891" s="370" t="s">
        <v>29562</v>
      </c>
      <c r="D891" s="165" t="s">
        <v>29563</v>
      </c>
      <c r="E891" s="29" t="str">
        <f t="shared" ref="E891:E938" si="19">IF(G891&lt;1,"Yes","No")</f>
        <v>Yes</v>
      </c>
      <c r="F891" s="85">
        <v>2.2200000000000002</v>
      </c>
      <c r="G891" s="164">
        <f t="shared" ref="G891:G938" si="20">F891/2.47</f>
        <v>0.89878542510121462</v>
      </c>
      <c r="H891" s="368">
        <f t="shared" ref="H891:H938" si="21">ROUND(F891*2753,0)</f>
        <v>6112</v>
      </c>
      <c r="I891" s="387" t="s">
        <v>29564</v>
      </c>
      <c r="J891" s="85">
        <v>6112</v>
      </c>
      <c r="K891" s="109">
        <v>42551</v>
      </c>
      <c r="L891" s="62" t="s">
        <v>7388</v>
      </c>
    </row>
    <row r="892" spans="1:12" ht="17.100000000000001" customHeight="1">
      <c r="A892" s="196">
        <v>889</v>
      </c>
      <c r="B892" s="375">
        <v>10</v>
      </c>
      <c r="C892" s="370" t="s">
        <v>29565</v>
      </c>
      <c r="D892" s="28" t="s">
        <v>29566</v>
      </c>
      <c r="E892" s="29" t="str">
        <f t="shared" si="19"/>
        <v>No</v>
      </c>
      <c r="F892" s="164">
        <v>5.43</v>
      </c>
      <c r="G892" s="164">
        <f t="shared" si="20"/>
        <v>2.1983805668016192</v>
      </c>
      <c r="H892" s="368">
        <v>13600</v>
      </c>
      <c r="I892" s="387" t="s">
        <v>29567</v>
      </c>
      <c r="J892" s="85">
        <v>13600</v>
      </c>
      <c r="K892" s="109">
        <v>42551</v>
      </c>
      <c r="L892" s="62" t="s">
        <v>7388</v>
      </c>
    </row>
    <row r="893" spans="1:12" ht="17.100000000000001" customHeight="1">
      <c r="A893" s="196">
        <v>890</v>
      </c>
      <c r="B893" s="375">
        <v>10</v>
      </c>
      <c r="C893" s="370" t="s">
        <v>29565</v>
      </c>
      <c r="D893" s="28" t="s">
        <v>29568</v>
      </c>
      <c r="E893" s="29" t="str">
        <f t="shared" si="19"/>
        <v>No</v>
      </c>
      <c r="F893" s="164">
        <v>5.43</v>
      </c>
      <c r="G893" s="164">
        <f t="shared" si="20"/>
        <v>2.1983805668016192</v>
      </c>
      <c r="H893" s="368">
        <v>13600</v>
      </c>
      <c r="I893" s="387" t="s">
        <v>29569</v>
      </c>
      <c r="J893" s="85">
        <v>13600</v>
      </c>
      <c r="K893" s="109">
        <v>42551</v>
      </c>
      <c r="L893" s="62" t="s">
        <v>7388</v>
      </c>
    </row>
    <row r="894" spans="1:12" ht="17.100000000000001" customHeight="1">
      <c r="A894" s="196">
        <v>891</v>
      </c>
      <c r="B894" s="366">
        <v>10</v>
      </c>
      <c r="C894" s="370" t="s">
        <v>29565</v>
      </c>
      <c r="D894" s="28" t="s">
        <v>29570</v>
      </c>
      <c r="E894" s="29" t="str">
        <f t="shared" si="19"/>
        <v>No</v>
      </c>
      <c r="F894" s="164">
        <v>5.43</v>
      </c>
      <c r="G894" s="164">
        <f t="shared" si="20"/>
        <v>2.1983805668016192</v>
      </c>
      <c r="H894" s="368">
        <v>13600</v>
      </c>
      <c r="I894" s="387" t="s">
        <v>29571</v>
      </c>
      <c r="J894" s="85">
        <v>13600</v>
      </c>
      <c r="K894" s="109">
        <v>42551</v>
      </c>
      <c r="L894" s="62" t="s">
        <v>7388</v>
      </c>
    </row>
    <row r="895" spans="1:12" ht="17.100000000000001" customHeight="1">
      <c r="A895" s="196">
        <v>892</v>
      </c>
      <c r="B895" s="366" t="s">
        <v>29572</v>
      </c>
      <c r="C895" s="370" t="s">
        <v>29573</v>
      </c>
      <c r="D895" s="28" t="s">
        <v>29574</v>
      </c>
      <c r="E895" s="29" t="str">
        <f t="shared" si="19"/>
        <v>No</v>
      </c>
      <c r="F895" s="164">
        <v>3.01</v>
      </c>
      <c r="G895" s="164">
        <f t="shared" si="20"/>
        <v>1.2186234817813764</v>
      </c>
      <c r="H895" s="368">
        <v>13600</v>
      </c>
      <c r="I895" s="387" t="s">
        <v>29575</v>
      </c>
      <c r="J895" s="85">
        <v>13600</v>
      </c>
      <c r="K895" s="109">
        <v>42551</v>
      </c>
      <c r="L895" s="62" t="s">
        <v>7388</v>
      </c>
    </row>
    <row r="896" spans="1:12" ht="17.100000000000001" customHeight="1">
      <c r="A896" s="196">
        <v>893</v>
      </c>
      <c r="B896" s="366">
        <v>14</v>
      </c>
      <c r="C896" s="370" t="s">
        <v>29576</v>
      </c>
      <c r="D896" s="28" t="s">
        <v>29577</v>
      </c>
      <c r="E896" s="29" t="str">
        <f t="shared" si="19"/>
        <v>Yes</v>
      </c>
      <c r="F896" s="164">
        <v>0.74</v>
      </c>
      <c r="G896" s="164">
        <f t="shared" si="20"/>
        <v>0.29959514170040485</v>
      </c>
      <c r="H896" s="368">
        <f t="shared" si="21"/>
        <v>2037</v>
      </c>
      <c r="I896" s="387" t="s">
        <v>29578</v>
      </c>
      <c r="J896" s="85">
        <v>2037</v>
      </c>
      <c r="K896" s="109">
        <v>42551</v>
      </c>
      <c r="L896" s="62" t="s">
        <v>7388</v>
      </c>
    </row>
    <row r="897" spans="1:12" ht="17.100000000000001" customHeight="1">
      <c r="A897" s="196">
        <v>894</v>
      </c>
      <c r="B897" s="366">
        <v>15</v>
      </c>
      <c r="C897" s="370" t="s">
        <v>29579</v>
      </c>
      <c r="D897" s="28" t="s">
        <v>29580</v>
      </c>
      <c r="E897" s="29" t="str">
        <f t="shared" si="19"/>
        <v>Yes</v>
      </c>
      <c r="F897" s="164">
        <v>1.54</v>
      </c>
      <c r="G897" s="164">
        <f t="shared" si="20"/>
        <v>0.62348178137651822</v>
      </c>
      <c r="H897" s="368">
        <f t="shared" si="21"/>
        <v>4240</v>
      </c>
      <c r="I897" s="387" t="s">
        <v>29581</v>
      </c>
      <c r="J897" s="85">
        <v>4240</v>
      </c>
      <c r="K897" s="109">
        <v>42551</v>
      </c>
      <c r="L897" s="62" t="s">
        <v>7388</v>
      </c>
    </row>
    <row r="898" spans="1:12" ht="17.100000000000001" customHeight="1">
      <c r="A898" s="196">
        <v>895</v>
      </c>
      <c r="B898" s="366">
        <v>17</v>
      </c>
      <c r="C898" s="370" t="s">
        <v>29582</v>
      </c>
      <c r="D898" s="28" t="s">
        <v>29583</v>
      </c>
      <c r="E898" s="29" t="str">
        <f t="shared" si="19"/>
        <v>No</v>
      </c>
      <c r="F898" s="164">
        <v>4.4000000000000004</v>
      </c>
      <c r="G898" s="164">
        <f t="shared" si="20"/>
        <v>1.7813765182186234</v>
      </c>
      <c r="H898" s="368">
        <f t="shared" si="21"/>
        <v>12113</v>
      </c>
      <c r="I898" s="387" t="s">
        <v>29584</v>
      </c>
      <c r="J898" s="85">
        <v>12113</v>
      </c>
      <c r="K898" s="109">
        <v>42551</v>
      </c>
      <c r="L898" s="62" t="s">
        <v>7388</v>
      </c>
    </row>
    <row r="899" spans="1:12" ht="17.100000000000001" customHeight="1">
      <c r="A899" s="196">
        <v>896</v>
      </c>
      <c r="B899" s="375" t="s">
        <v>29585</v>
      </c>
      <c r="C899" s="370" t="s">
        <v>29586</v>
      </c>
      <c r="D899" s="28" t="s">
        <v>29587</v>
      </c>
      <c r="E899" s="29" t="str">
        <f t="shared" si="19"/>
        <v>Yes</v>
      </c>
      <c r="F899" s="164">
        <v>0.82</v>
      </c>
      <c r="G899" s="164">
        <f t="shared" si="20"/>
        <v>0.33198380566801616</v>
      </c>
      <c r="H899" s="368">
        <f t="shared" si="21"/>
        <v>2257</v>
      </c>
      <c r="I899" s="387" t="s">
        <v>29588</v>
      </c>
      <c r="J899" s="85">
        <v>2257</v>
      </c>
      <c r="K899" s="109">
        <v>42551</v>
      </c>
      <c r="L899" s="62" t="s">
        <v>7388</v>
      </c>
    </row>
    <row r="900" spans="1:12" ht="17.100000000000001" customHeight="1">
      <c r="A900" s="196">
        <v>897</v>
      </c>
      <c r="B900" s="366" t="s">
        <v>29589</v>
      </c>
      <c r="C900" s="370" t="s">
        <v>29586</v>
      </c>
      <c r="D900" s="28" t="s">
        <v>29590</v>
      </c>
      <c r="E900" s="29" t="str">
        <f t="shared" si="19"/>
        <v>Yes</v>
      </c>
      <c r="F900" s="164">
        <v>0.89</v>
      </c>
      <c r="G900" s="164">
        <f t="shared" si="20"/>
        <v>0.36032388663967607</v>
      </c>
      <c r="H900" s="368">
        <f t="shared" si="21"/>
        <v>2450</v>
      </c>
      <c r="I900" s="387" t="s">
        <v>29591</v>
      </c>
      <c r="J900" s="85">
        <v>2450</v>
      </c>
      <c r="K900" s="109">
        <v>42551</v>
      </c>
      <c r="L900" s="62" t="s">
        <v>7388</v>
      </c>
    </row>
    <row r="901" spans="1:12" ht="17.100000000000001" customHeight="1">
      <c r="A901" s="196">
        <v>898</v>
      </c>
      <c r="B901" s="366" t="s">
        <v>29589</v>
      </c>
      <c r="C901" s="370" t="s">
        <v>29586</v>
      </c>
      <c r="D901" s="28" t="s">
        <v>29592</v>
      </c>
      <c r="E901" s="29" t="str">
        <f t="shared" si="19"/>
        <v>Yes</v>
      </c>
      <c r="F901" s="164">
        <v>0.94</v>
      </c>
      <c r="G901" s="164">
        <f t="shared" si="20"/>
        <v>0.38056680161943313</v>
      </c>
      <c r="H901" s="368">
        <f t="shared" si="21"/>
        <v>2588</v>
      </c>
      <c r="I901" s="389" t="s">
        <v>29593</v>
      </c>
      <c r="J901" s="164">
        <v>2588</v>
      </c>
      <c r="K901" s="109">
        <v>42551</v>
      </c>
      <c r="L901" s="62" t="s">
        <v>7388</v>
      </c>
    </row>
    <row r="902" spans="1:12" ht="17.100000000000001" customHeight="1">
      <c r="A902" s="196">
        <v>899</v>
      </c>
      <c r="B902" s="366">
        <v>30</v>
      </c>
      <c r="C902" s="367" t="s">
        <v>29594</v>
      </c>
      <c r="D902" s="165" t="s">
        <v>29595</v>
      </c>
      <c r="E902" s="29" t="str">
        <f t="shared" si="19"/>
        <v>Yes</v>
      </c>
      <c r="F902" s="164">
        <v>0.41</v>
      </c>
      <c r="G902" s="164">
        <f t="shared" si="20"/>
        <v>0.16599190283400808</v>
      </c>
      <c r="H902" s="368">
        <f t="shared" si="21"/>
        <v>1129</v>
      </c>
      <c r="I902" s="389" t="s">
        <v>29596</v>
      </c>
      <c r="J902" s="164">
        <v>1129</v>
      </c>
      <c r="K902" s="109">
        <v>42551</v>
      </c>
      <c r="L902" s="62" t="s">
        <v>7388</v>
      </c>
    </row>
    <row r="903" spans="1:12" ht="17.100000000000001" customHeight="1">
      <c r="A903" s="196">
        <v>900</v>
      </c>
      <c r="B903" s="366">
        <v>30</v>
      </c>
      <c r="C903" s="367" t="s">
        <v>29594</v>
      </c>
      <c r="D903" s="165" t="s">
        <v>29597</v>
      </c>
      <c r="E903" s="29" t="str">
        <f t="shared" si="19"/>
        <v>Yes</v>
      </c>
      <c r="F903" s="164">
        <v>0.92</v>
      </c>
      <c r="G903" s="164">
        <f t="shared" si="20"/>
        <v>0.37246963562753033</v>
      </c>
      <c r="H903" s="368">
        <f t="shared" si="21"/>
        <v>2533</v>
      </c>
      <c r="I903" s="389" t="s">
        <v>29598</v>
      </c>
      <c r="J903" s="164">
        <v>2533</v>
      </c>
      <c r="K903" s="109">
        <v>42551</v>
      </c>
      <c r="L903" s="62" t="s">
        <v>7388</v>
      </c>
    </row>
    <row r="904" spans="1:12" ht="17.100000000000001" customHeight="1">
      <c r="A904" s="196">
        <v>901</v>
      </c>
      <c r="B904" s="366" t="s">
        <v>29599</v>
      </c>
      <c r="C904" s="367" t="s">
        <v>29600</v>
      </c>
      <c r="D904" s="165" t="s">
        <v>29601</v>
      </c>
      <c r="E904" s="29" t="str">
        <f t="shared" si="19"/>
        <v>Yes</v>
      </c>
      <c r="F904" s="164">
        <f>1.55+0.73</f>
        <v>2.2800000000000002</v>
      </c>
      <c r="G904" s="164">
        <f t="shared" si="20"/>
        <v>0.92307692307692313</v>
      </c>
      <c r="H904" s="368">
        <f t="shared" si="21"/>
        <v>6277</v>
      </c>
      <c r="I904" s="389" t="s">
        <v>29602</v>
      </c>
      <c r="J904" s="164">
        <v>6277</v>
      </c>
      <c r="K904" s="109">
        <v>42551</v>
      </c>
      <c r="L904" s="62" t="s">
        <v>7388</v>
      </c>
    </row>
    <row r="905" spans="1:12" ht="17.100000000000001" customHeight="1">
      <c r="A905" s="196">
        <v>902</v>
      </c>
      <c r="B905" s="366">
        <v>41</v>
      </c>
      <c r="C905" s="367" t="s">
        <v>29603</v>
      </c>
      <c r="D905" s="165" t="s">
        <v>29604</v>
      </c>
      <c r="E905" s="29" t="str">
        <f t="shared" si="19"/>
        <v>Yes</v>
      </c>
      <c r="F905" s="164">
        <v>0.52</v>
      </c>
      <c r="G905" s="164">
        <f t="shared" si="20"/>
        <v>0.21052631578947367</v>
      </c>
      <c r="H905" s="368">
        <f t="shared" si="21"/>
        <v>1432</v>
      </c>
      <c r="I905" s="389" t="s">
        <v>29605</v>
      </c>
      <c r="J905" s="164">
        <v>1432</v>
      </c>
      <c r="K905" s="109">
        <v>42551</v>
      </c>
      <c r="L905" s="62" t="s">
        <v>7388</v>
      </c>
    </row>
    <row r="906" spans="1:12" ht="17.100000000000001" customHeight="1">
      <c r="A906" s="196">
        <v>903</v>
      </c>
      <c r="B906" s="366" t="s">
        <v>29606</v>
      </c>
      <c r="C906" s="367" t="s">
        <v>29607</v>
      </c>
      <c r="D906" s="165" t="s">
        <v>29608</v>
      </c>
      <c r="E906" s="29" t="str">
        <f t="shared" si="19"/>
        <v>Yes</v>
      </c>
      <c r="F906" s="164">
        <v>0.64</v>
      </c>
      <c r="G906" s="164">
        <f t="shared" si="20"/>
        <v>0.25910931174089069</v>
      </c>
      <c r="H906" s="368">
        <f t="shared" si="21"/>
        <v>1762</v>
      </c>
      <c r="I906" s="389" t="s">
        <v>29609</v>
      </c>
      <c r="J906" s="164">
        <v>1762</v>
      </c>
      <c r="K906" s="109">
        <v>42551</v>
      </c>
      <c r="L906" s="62" t="s">
        <v>7388</v>
      </c>
    </row>
    <row r="907" spans="1:12" ht="17.100000000000001" customHeight="1">
      <c r="A907" s="196">
        <v>904</v>
      </c>
      <c r="B907" s="366" t="s">
        <v>29606</v>
      </c>
      <c r="C907" s="367" t="s">
        <v>29607</v>
      </c>
      <c r="D907" s="165" t="s">
        <v>29610</v>
      </c>
      <c r="E907" s="29" t="str">
        <f t="shared" si="19"/>
        <v>Yes</v>
      </c>
      <c r="F907" s="164">
        <v>0.69</v>
      </c>
      <c r="G907" s="164">
        <f t="shared" si="20"/>
        <v>0.27935222672064774</v>
      </c>
      <c r="H907" s="368">
        <f t="shared" si="21"/>
        <v>1900</v>
      </c>
      <c r="I907" s="389" t="s">
        <v>29611</v>
      </c>
      <c r="J907" s="164">
        <v>1900</v>
      </c>
      <c r="K907" s="109">
        <v>42551</v>
      </c>
      <c r="L907" s="62" t="s">
        <v>7388</v>
      </c>
    </row>
    <row r="908" spans="1:12" ht="17.100000000000001" customHeight="1">
      <c r="A908" s="196">
        <v>905</v>
      </c>
      <c r="B908" s="366">
        <v>51</v>
      </c>
      <c r="C908" s="367" t="s">
        <v>29612</v>
      </c>
      <c r="D908" s="165" t="s">
        <v>29613</v>
      </c>
      <c r="E908" s="29" t="str">
        <f t="shared" si="19"/>
        <v>Yes</v>
      </c>
      <c r="F908" s="164">
        <v>2.29</v>
      </c>
      <c r="G908" s="164">
        <f t="shared" si="20"/>
        <v>0.92712550607287447</v>
      </c>
      <c r="H908" s="368">
        <f t="shared" si="21"/>
        <v>6304</v>
      </c>
      <c r="I908" s="389" t="s">
        <v>29614</v>
      </c>
      <c r="J908" s="164">
        <v>6304</v>
      </c>
      <c r="K908" s="109">
        <v>42551</v>
      </c>
      <c r="L908" s="62" t="s">
        <v>7388</v>
      </c>
    </row>
    <row r="909" spans="1:12" ht="17.100000000000001" customHeight="1">
      <c r="A909" s="196">
        <v>906</v>
      </c>
      <c r="B909" s="366">
        <v>52</v>
      </c>
      <c r="C909" s="367" t="s">
        <v>29615</v>
      </c>
      <c r="D909" s="165" t="s">
        <v>29616</v>
      </c>
      <c r="E909" s="29" t="str">
        <f t="shared" si="19"/>
        <v>Yes</v>
      </c>
      <c r="F909" s="164">
        <v>0.86</v>
      </c>
      <c r="G909" s="164">
        <f t="shared" si="20"/>
        <v>0.34817813765182182</v>
      </c>
      <c r="H909" s="368">
        <f t="shared" si="21"/>
        <v>2368</v>
      </c>
      <c r="I909" s="389" t="s">
        <v>29617</v>
      </c>
      <c r="J909" s="164">
        <v>2368</v>
      </c>
      <c r="K909" s="109">
        <v>42551</v>
      </c>
      <c r="L909" s="62" t="s">
        <v>7388</v>
      </c>
    </row>
    <row r="910" spans="1:12" ht="17.100000000000001" customHeight="1">
      <c r="A910" s="196">
        <v>907</v>
      </c>
      <c r="B910" s="366" t="s">
        <v>29618</v>
      </c>
      <c r="C910" s="367" t="s">
        <v>29619</v>
      </c>
      <c r="D910" s="417" t="s">
        <v>29620</v>
      </c>
      <c r="E910" s="29" t="str">
        <f t="shared" si="19"/>
        <v>Yes</v>
      </c>
      <c r="F910" s="164">
        <v>1.1599999999999999</v>
      </c>
      <c r="G910" s="164">
        <f t="shared" si="20"/>
        <v>0.46963562753036431</v>
      </c>
      <c r="H910" s="368">
        <f t="shared" si="21"/>
        <v>3193</v>
      </c>
      <c r="I910" s="389" t="s">
        <v>29621</v>
      </c>
      <c r="J910" s="164">
        <v>3193</v>
      </c>
      <c r="K910" s="109">
        <v>42551</v>
      </c>
      <c r="L910" s="62" t="s">
        <v>7388</v>
      </c>
    </row>
    <row r="911" spans="1:12" ht="17.100000000000001" customHeight="1">
      <c r="A911" s="196">
        <v>908</v>
      </c>
      <c r="B911" s="366">
        <v>55</v>
      </c>
      <c r="C911" s="367" t="s">
        <v>29622</v>
      </c>
      <c r="D911" s="165" t="s">
        <v>29623</v>
      </c>
      <c r="E911" s="29" t="str">
        <f t="shared" si="19"/>
        <v>No</v>
      </c>
      <c r="F911" s="164">
        <v>5.1100000000000003</v>
      </c>
      <c r="G911" s="164">
        <f t="shared" si="20"/>
        <v>2.068825910931174</v>
      </c>
      <c r="H911" s="368">
        <v>13600</v>
      </c>
      <c r="I911" s="389" t="s">
        <v>29624</v>
      </c>
      <c r="J911" s="164">
        <v>13600</v>
      </c>
      <c r="K911" s="109">
        <v>42551</v>
      </c>
      <c r="L911" s="62" t="s">
        <v>7388</v>
      </c>
    </row>
    <row r="912" spans="1:12" ht="17.100000000000001" customHeight="1">
      <c r="A912" s="196">
        <v>909</v>
      </c>
      <c r="B912" s="366">
        <v>55</v>
      </c>
      <c r="C912" s="367" t="s">
        <v>29622</v>
      </c>
      <c r="D912" s="165" t="s">
        <v>29625</v>
      </c>
      <c r="E912" s="29" t="str">
        <f t="shared" si="19"/>
        <v>No</v>
      </c>
      <c r="F912" s="164">
        <v>5.03</v>
      </c>
      <c r="G912" s="164">
        <f t="shared" si="20"/>
        <v>2.0364372469635628</v>
      </c>
      <c r="H912" s="368">
        <v>13600</v>
      </c>
      <c r="I912" s="389" t="s">
        <v>29626</v>
      </c>
      <c r="J912" s="164">
        <v>13600</v>
      </c>
      <c r="K912" s="109">
        <v>42551</v>
      </c>
      <c r="L912" s="62" t="s">
        <v>7388</v>
      </c>
    </row>
    <row r="913" spans="1:12" ht="17.100000000000001" customHeight="1">
      <c r="A913" s="196">
        <v>910</v>
      </c>
      <c r="B913" s="366" t="s">
        <v>29627</v>
      </c>
      <c r="C913" s="367" t="s">
        <v>29628</v>
      </c>
      <c r="D913" s="165" t="s">
        <v>29629</v>
      </c>
      <c r="E913" s="29" t="str">
        <f t="shared" si="19"/>
        <v>Yes</v>
      </c>
      <c r="F913" s="164">
        <v>1.7</v>
      </c>
      <c r="G913" s="164">
        <f t="shared" si="20"/>
        <v>0.68825910931174084</v>
      </c>
      <c r="H913" s="368">
        <f t="shared" si="21"/>
        <v>4680</v>
      </c>
      <c r="I913" s="389" t="s">
        <v>29630</v>
      </c>
      <c r="J913" s="164">
        <v>4680</v>
      </c>
      <c r="K913" s="109">
        <v>42551</v>
      </c>
      <c r="L913" s="62" t="s">
        <v>7388</v>
      </c>
    </row>
    <row r="914" spans="1:12" ht="17.100000000000001" customHeight="1">
      <c r="A914" s="196">
        <v>911</v>
      </c>
      <c r="B914" s="366">
        <v>60</v>
      </c>
      <c r="C914" s="367" t="s">
        <v>29631</v>
      </c>
      <c r="D914" s="165" t="s">
        <v>29632</v>
      </c>
      <c r="E914" s="29" t="str">
        <f t="shared" si="19"/>
        <v>Yes</v>
      </c>
      <c r="F914" s="164">
        <v>0.78</v>
      </c>
      <c r="G914" s="164">
        <f t="shared" si="20"/>
        <v>0.31578947368421051</v>
      </c>
      <c r="H914" s="368">
        <f t="shared" si="21"/>
        <v>2147</v>
      </c>
      <c r="I914" s="389" t="s">
        <v>29633</v>
      </c>
      <c r="J914" s="164">
        <v>2147</v>
      </c>
      <c r="K914" s="109">
        <v>42551</v>
      </c>
      <c r="L914" s="62" t="s">
        <v>7388</v>
      </c>
    </row>
    <row r="915" spans="1:12" ht="17.100000000000001" customHeight="1">
      <c r="A915" s="196">
        <v>912</v>
      </c>
      <c r="B915" s="366" t="s">
        <v>29634</v>
      </c>
      <c r="C915" s="367" t="s">
        <v>29635</v>
      </c>
      <c r="D915" s="165" t="s">
        <v>29636</v>
      </c>
      <c r="E915" s="29" t="str">
        <f t="shared" si="19"/>
        <v>Yes</v>
      </c>
      <c r="F915" s="164">
        <v>1.94</v>
      </c>
      <c r="G915" s="164">
        <f t="shared" si="20"/>
        <v>0.78542510121457476</v>
      </c>
      <c r="H915" s="368">
        <f t="shared" si="21"/>
        <v>5341</v>
      </c>
      <c r="I915" s="389" t="s">
        <v>29637</v>
      </c>
      <c r="J915" s="164">
        <v>5341</v>
      </c>
      <c r="K915" s="109">
        <v>42551</v>
      </c>
      <c r="L915" s="62" t="s">
        <v>7388</v>
      </c>
    </row>
    <row r="916" spans="1:12" ht="17.100000000000001" customHeight="1">
      <c r="A916" s="196">
        <v>913</v>
      </c>
      <c r="B916" s="366" t="s">
        <v>29634</v>
      </c>
      <c r="C916" s="367" t="s">
        <v>29635</v>
      </c>
      <c r="D916" s="165" t="s">
        <v>29638</v>
      </c>
      <c r="E916" s="29" t="str">
        <f t="shared" si="19"/>
        <v>Yes</v>
      </c>
      <c r="F916" s="164">
        <v>2</v>
      </c>
      <c r="G916" s="164">
        <f t="shared" si="20"/>
        <v>0.80971659919028338</v>
      </c>
      <c r="H916" s="368">
        <f t="shared" si="21"/>
        <v>5506</v>
      </c>
      <c r="I916" s="389" t="s">
        <v>29639</v>
      </c>
      <c r="J916" s="164">
        <v>5506</v>
      </c>
      <c r="K916" s="109">
        <v>42551</v>
      </c>
      <c r="L916" s="62" t="s">
        <v>7388</v>
      </c>
    </row>
    <row r="917" spans="1:12" ht="17.100000000000001" customHeight="1">
      <c r="A917" s="196">
        <v>914</v>
      </c>
      <c r="B917" s="366" t="s">
        <v>29640</v>
      </c>
      <c r="C917" s="367" t="s">
        <v>29641</v>
      </c>
      <c r="D917" s="165" t="s">
        <v>29642</v>
      </c>
      <c r="E917" s="29" t="str">
        <f t="shared" si="19"/>
        <v>No</v>
      </c>
      <c r="F917" s="164">
        <v>4.08</v>
      </c>
      <c r="G917" s="164">
        <f t="shared" si="20"/>
        <v>1.651821862348178</v>
      </c>
      <c r="H917" s="368">
        <f t="shared" si="21"/>
        <v>11232</v>
      </c>
      <c r="I917" s="389" t="s">
        <v>29643</v>
      </c>
      <c r="J917" s="164">
        <v>11232</v>
      </c>
      <c r="K917" s="109">
        <v>42551</v>
      </c>
      <c r="L917" s="62" t="s">
        <v>7388</v>
      </c>
    </row>
    <row r="918" spans="1:12" ht="17.100000000000001" customHeight="1">
      <c r="A918" s="196">
        <v>915</v>
      </c>
      <c r="B918" s="366">
        <v>76</v>
      </c>
      <c r="C918" s="367" t="s">
        <v>29644</v>
      </c>
      <c r="D918" s="165" t="s">
        <v>29645</v>
      </c>
      <c r="E918" s="29" t="str">
        <f t="shared" si="19"/>
        <v>No</v>
      </c>
      <c r="F918" s="164">
        <v>3.92</v>
      </c>
      <c r="G918" s="164">
        <f t="shared" si="20"/>
        <v>1.5870445344129553</v>
      </c>
      <c r="H918" s="368">
        <f t="shared" si="21"/>
        <v>10792</v>
      </c>
      <c r="I918" s="389" t="s">
        <v>29646</v>
      </c>
      <c r="J918" s="164">
        <v>10792</v>
      </c>
      <c r="K918" s="109">
        <v>42551</v>
      </c>
      <c r="L918" s="62" t="s">
        <v>7388</v>
      </c>
    </row>
    <row r="919" spans="1:12" ht="17.100000000000001" customHeight="1">
      <c r="A919" s="196">
        <v>916</v>
      </c>
      <c r="B919" s="366">
        <v>76</v>
      </c>
      <c r="C919" s="367" t="s">
        <v>29644</v>
      </c>
      <c r="D919" s="165" t="s">
        <v>29647</v>
      </c>
      <c r="E919" s="29" t="str">
        <f t="shared" si="19"/>
        <v>Yes</v>
      </c>
      <c r="F919" s="164">
        <v>1</v>
      </c>
      <c r="G919" s="164">
        <f t="shared" si="20"/>
        <v>0.40485829959514169</v>
      </c>
      <c r="H919" s="368">
        <f t="shared" si="21"/>
        <v>2753</v>
      </c>
      <c r="I919" s="389" t="s">
        <v>29648</v>
      </c>
      <c r="J919" s="164">
        <v>2753</v>
      </c>
      <c r="K919" s="109">
        <v>42551</v>
      </c>
      <c r="L919" s="62" t="s">
        <v>7388</v>
      </c>
    </row>
    <row r="920" spans="1:12" ht="17.100000000000001" customHeight="1">
      <c r="A920" s="196">
        <v>917</v>
      </c>
      <c r="B920" s="366" t="s">
        <v>29649</v>
      </c>
      <c r="C920" s="367" t="s">
        <v>29650</v>
      </c>
      <c r="D920" s="165" t="s">
        <v>29651</v>
      </c>
      <c r="E920" s="29" t="str">
        <f t="shared" si="19"/>
        <v>Yes</v>
      </c>
      <c r="F920" s="164">
        <v>1.77</v>
      </c>
      <c r="G920" s="164">
        <f t="shared" si="20"/>
        <v>0.7165991902834008</v>
      </c>
      <c r="H920" s="368">
        <f t="shared" si="21"/>
        <v>4873</v>
      </c>
      <c r="I920" s="389" t="s">
        <v>29652</v>
      </c>
      <c r="J920" s="164">
        <v>4873</v>
      </c>
      <c r="K920" s="109">
        <v>42551</v>
      </c>
      <c r="L920" s="62" t="s">
        <v>7388</v>
      </c>
    </row>
    <row r="921" spans="1:12" ht="17.100000000000001" customHeight="1">
      <c r="A921" s="196">
        <v>918</v>
      </c>
      <c r="B921" s="366">
        <v>76</v>
      </c>
      <c r="C921" s="367" t="s">
        <v>29644</v>
      </c>
      <c r="D921" s="165" t="s">
        <v>29653</v>
      </c>
      <c r="E921" s="29" t="str">
        <f t="shared" si="19"/>
        <v>No</v>
      </c>
      <c r="F921" s="164">
        <v>3.59</v>
      </c>
      <c r="G921" s="164">
        <f t="shared" si="20"/>
        <v>1.4534412955465585</v>
      </c>
      <c r="H921" s="368">
        <f t="shared" si="21"/>
        <v>9883</v>
      </c>
      <c r="I921" s="389" t="s">
        <v>29654</v>
      </c>
      <c r="J921" s="164">
        <v>9883</v>
      </c>
      <c r="K921" s="109">
        <v>42551</v>
      </c>
      <c r="L921" s="62" t="s">
        <v>7388</v>
      </c>
    </row>
    <row r="922" spans="1:12" ht="17.100000000000001" customHeight="1">
      <c r="A922" s="196">
        <v>919</v>
      </c>
      <c r="B922" s="366" t="s">
        <v>29655</v>
      </c>
      <c r="C922" s="367" t="s">
        <v>29656</v>
      </c>
      <c r="D922" s="165" t="s">
        <v>29657</v>
      </c>
      <c r="E922" s="29" t="str">
        <f t="shared" si="19"/>
        <v>No</v>
      </c>
      <c r="F922" s="164">
        <v>3.96</v>
      </c>
      <c r="G922" s="164">
        <f t="shared" si="20"/>
        <v>1.6032388663967609</v>
      </c>
      <c r="H922" s="368">
        <f t="shared" si="21"/>
        <v>10902</v>
      </c>
      <c r="I922" s="389" t="s">
        <v>29658</v>
      </c>
      <c r="J922" s="164">
        <v>10902</v>
      </c>
      <c r="K922" s="109">
        <v>42551</v>
      </c>
      <c r="L922" s="62" t="s">
        <v>7388</v>
      </c>
    </row>
    <row r="923" spans="1:12" ht="17.100000000000001" customHeight="1">
      <c r="A923" s="196">
        <v>920</v>
      </c>
      <c r="B923" s="366" t="s">
        <v>29659</v>
      </c>
      <c r="C923" s="367" t="s">
        <v>29660</v>
      </c>
      <c r="D923" s="165" t="s">
        <v>29661</v>
      </c>
      <c r="E923" s="29" t="str">
        <f t="shared" si="19"/>
        <v>No</v>
      </c>
      <c r="F923" s="164">
        <v>2.89</v>
      </c>
      <c r="G923" s="164">
        <f t="shared" si="20"/>
        <v>1.1700404858299596</v>
      </c>
      <c r="H923" s="368">
        <f t="shared" si="21"/>
        <v>7956</v>
      </c>
      <c r="I923" s="389" t="s">
        <v>29662</v>
      </c>
      <c r="J923" s="164">
        <v>7956</v>
      </c>
      <c r="K923" s="109">
        <v>42551</v>
      </c>
      <c r="L923" s="62" t="s">
        <v>7388</v>
      </c>
    </row>
    <row r="924" spans="1:12" ht="17.100000000000001" customHeight="1">
      <c r="A924" s="196">
        <v>921</v>
      </c>
      <c r="B924" s="366" t="s">
        <v>29663</v>
      </c>
      <c r="C924" s="367" t="s">
        <v>29664</v>
      </c>
      <c r="D924" s="165" t="s">
        <v>29664</v>
      </c>
      <c r="E924" s="29" t="str">
        <f t="shared" si="19"/>
        <v>Yes</v>
      </c>
      <c r="F924" s="164">
        <v>0.23</v>
      </c>
      <c r="G924" s="164">
        <f t="shared" si="20"/>
        <v>9.3117408906882582E-2</v>
      </c>
      <c r="H924" s="368">
        <f t="shared" si="21"/>
        <v>633</v>
      </c>
      <c r="I924" s="389" t="s">
        <v>29665</v>
      </c>
      <c r="J924" s="164">
        <v>633</v>
      </c>
      <c r="K924" s="109">
        <v>42551</v>
      </c>
      <c r="L924" s="62" t="s">
        <v>7388</v>
      </c>
    </row>
    <row r="925" spans="1:12" ht="17.100000000000001" customHeight="1">
      <c r="A925" s="196">
        <v>922</v>
      </c>
      <c r="B925" s="366">
        <v>84</v>
      </c>
      <c r="C925" s="367" t="s">
        <v>29666</v>
      </c>
      <c r="D925" s="165" t="s">
        <v>29667</v>
      </c>
      <c r="E925" s="29" t="str">
        <f t="shared" si="19"/>
        <v>Yes</v>
      </c>
      <c r="F925" s="164">
        <v>0.87</v>
      </c>
      <c r="G925" s="164">
        <f t="shared" si="20"/>
        <v>0.35222672064777327</v>
      </c>
      <c r="H925" s="368">
        <f t="shared" si="21"/>
        <v>2395</v>
      </c>
      <c r="I925" s="389" t="s">
        <v>29668</v>
      </c>
      <c r="J925" s="164">
        <v>2395</v>
      </c>
      <c r="K925" s="109">
        <v>42551</v>
      </c>
      <c r="L925" s="62" t="s">
        <v>7388</v>
      </c>
    </row>
    <row r="926" spans="1:12" ht="17.100000000000001" customHeight="1">
      <c r="A926" s="196">
        <v>923</v>
      </c>
      <c r="B926" s="366" t="s">
        <v>29669</v>
      </c>
      <c r="C926" s="367" t="s">
        <v>29670</v>
      </c>
      <c r="D926" s="165" t="s">
        <v>29671</v>
      </c>
      <c r="E926" s="29" t="str">
        <f t="shared" si="19"/>
        <v>No</v>
      </c>
      <c r="F926" s="164">
        <v>5.07</v>
      </c>
      <c r="G926" s="164">
        <f t="shared" si="20"/>
        <v>2.0526315789473686</v>
      </c>
      <c r="H926" s="368">
        <v>13600</v>
      </c>
      <c r="I926" s="389" t="s">
        <v>29672</v>
      </c>
      <c r="J926" s="164">
        <v>13600</v>
      </c>
      <c r="K926" s="109">
        <v>42551</v>
      </c>
      <c r="L926" s="62" t="s">
        <v>7388</v>
      </c>
    </row>
    <row r="927" spans="1:12" ht="17.100000000000001" customHeight="1">
      <c r="A927" s="196">
        <v>924</v>
      </c>
      <c r="B927" s="366">
        <v>88</v>
      </c>
      <c r="C927" s="367" t="s">
        <v>29673</v>
      </c>
      <c r="D927" s="165" t="s">
        <v>29674</v>
      </c>
      <c r="E927" s="29" t="str">
        <f t="shared" si="19"/>
        <v>No</v>
      </c>
      <c r="F927" s="164">
        <v>3.15</v>
      </c>
      <c r="G927" s="164">
        <f t="shared" si="20"/>
        <v>1.2753036437246963</v>
      </c>
      <c r="H927" s="368">
        <f t="shared" si="21"/>
        <v>8672</v>
      </c>
      <c r="I927" s="389" t="s">
        <v>29675</v>
      </c>
      <c r="J927" s="164">
        <v>8672</v>
      </c>
      <c r="K927" s="109">
        <v>42551</v>
      </c>
      <c r="L927" s="62" t="s">
        <v>7388</v>
      </c>
    </row>
    <row r="928" spans="1:12" ht="17.100000000000001" customHeight="1">
      <c r="A928" s="196">
        <v>925</v>
      </c>
      <c r="B928" s="366" t="s">
        <v>29676</v>
      </c>
      <c r="C928" s="367" t="s">
        <v>29677</v>
      </c>
      <c r="D928" s="165" t="s">
        <v>29678</v>
      </c>
      <c r="E928" s="29" t="str">
        <f t="shared" si="19"/>
        <v>Yes</v>
      </c>
      <c r="F928" s="164">
        <v>2.23</v>
      </c>
      <c r="G928" s="164">
        <f t="shared" si="20"/>
        <v>0.90283400809716596</v>
      </c>
      <c r="H928" s="368">
        <f t="shared" si="21"/>
        <v>6139</v>
      </c>
      <c r="I928" s="389" t="s">
        <v>29679</v>
      </c>
      <c r="J928" s="164">
        <v>6139</v>
      </c>
      <c r="K928" s="109">
        <v>42551</v>
      </c>
      <c r="L928" s="62" t="s">
        <v>7388</v>
      </c>
    </row>
    <row r="929" spans="1:12" ht="17.100000000000001" customHeight="1">
      <c r="A929" s="196">
        <v>926</v>
      </c>
      <c r="B929" s="366" t="s">
        <v>29680</v>
      </c>
      <c r="C929" s="367" t="s">
        <v>29681</v>
      </c>
      <c r="D929" s="165" t="s">
        <v>29682</v>
      </c>
      <c r="E929" s="29" t="str">
        <f t="shared" si="19"/>
        <v>Yes</v>
      </c>
      <c r="F929" s="164">
        <v>0.69</v>
      </c>
      <c r="G929" s="164">
        <f t="shared" si="20"/>
        <v>0.27935222672064774</v>
      </c>
      <c r="H929" s="368">
        <f t="shared" si="21"/>
        <v>1900</v>
      </c>
      <c r="I929" s="389" t="s">
        <v>29683</v>
      </c>
      <c r="J929" s="164">
        <v>1900</v>
      </c>
      <c r="K929" s="109">
        <v>42551</v>
      </c>
      <c r="L929" s="62" t="s">
        <v>7388</v>
      </c>
    </row>
    <row r="930" spans="1:12" ht="17.100000000000001" customHeight="1">
      <c r="A930" s="196">
        <v>927</v>
      </c>
      <c r="B930" s="366" t="s">
        <v>29680</v>
      </c>
      <c r="C930" s="367" t="s">
        <v>29684</v>
      </c>
      <c r="D930" s="165" t="s">
        <v>29685</v>
      </c>
      <c r="E930" s="29" t="str">
        <f t="shared" si="19"/>
        <v>Yes</v>
      </c>
      <c r="F930" s="164">
        <v>0.69</v>
      </c>
      <c r="G930" s="164">
        <f t="shared" si="20"/>
        <v>0.27935222672064774</v>
      </c>
      <c r="H930" s="368">
        <f t="shared" si="21"/>
        <v>1900</v>
      </c>
      <c r="I930" s="389" t="s">
        <v>29686</v>
      </c>
      <c r="J930" s="164">
        <v>1900</v>
      </c>
      <c r="K930" s="109">
        <v>42551</v>
      </c>
      <c r="L930" s="62" t="s">
        <v>7388</v>
      </c>
    </row>
    <row r="931" spans="1:12" ht="17.100000000000001" customHeight="1">
      <c r="A931" s="196">
        <v>928</v>
      </c>
      <c r="B931" s="366" t="s">
        <v>29687</v>
      </c>
      <c r="C931" s="367" t="s">
        <v>29688</v>
      </c>
      <c r="D931" s="165" t="s">
        <v>29689</v>
      </c>
      <c r="E931" s="29" t="str">
        <f t="shared" si="19"/>
        <v>Yes</v>
      </c>
      <c r="F931" s="164">
        <v>1.59</v>
      </c>
      <c r="G931" s="164">
        <f t="shared" si="20"/>
        <v>0.64372469635627527</v>
      </c>
      <c r="H931" s="368">
        <f t="shared" si="21"/>
        <v>4377</v>
      </c>
      <c r="I931" s="389" t="s">
        <v>29690</v>
      </c>
      <c r="J931" s="164">
        <v>4377</v>
      </c>
      <c r="K931" s="109">
        <v>42551</v>
      </c>
      <c r="L931" s="62" t="s">
        <v>7388</v>
      </c>
    </row>
    <row r="932" spans="1:12" ht="17.100000000000001" customHeight="1">
      <c r="A932" s="196">
        <v>929</v>
      </c>
      <c r="B932" s="366">
        <v>49</v>
      </c>
      <c r="C932" s="366" t="s">
        <v>29691</v>
      </c>
      <c r="D932" s="165" t="s">
        <v>29691</v>
      </c>
      <c r="E932" s="29" t="str">
        <f t="shared" si="19"/>
        <v>Yes</v>
      </c>
      <c r="F932" s="164">
        <v>0.74</v>
      </c>
      <c r="G932" s="164">
        <f t="shared" si="20"/>
        <v>0.29959514170040485</v>
      </c>
      <c r="H932" s="368">
        <f t="shared" si="21"/>
        <v>2037</v>
      </c>
      <c r="I932" s="389" t="s">
        <v>29692</v>
      </c>
      <c r="J932" s="164">
        <v>2037</v>
      </c>
      <c r="K932" s="109">
        <v>42551</v>
      </c>
      <c r="L932" s="62" t="s">
        <v>7388</v>
      </c>
    </row>
    <row r="933" spans="1:12" ht="17.100000000000001" customHeight="1">
      <c r="A933" s="196">
        <v>930</v>
      </c>
      <c r="B933" s="366" t="s">
        <v>29693</v>
      </c>
      <c r="C933" s="367" t="s">
        <v>29694</v>
      </c>
      <c r="D933" s="165" t="s">
        <v>29695</v>
      </c>
      <c r="E933" s="29" t="str">
        <f t="shared" si="19"/>
        <v>Yes</v>
      </c>
      <c r="F933" s="164">
        <v>0.98</v>
      </c>
      <c r="G933" s="164">
        <f t="shared" si="20"/>
        <v>0.39676113360323884</v>
      </c>
      <c r="H933" s="368">
        <f t="shared" si="21"/>
        <v>2698</v>
      </c>
      <c r="I933" s="389" t="s">
        <v>29696</v>
      </c>
      <c r="J933" s="164">
        <v>2698</v>
      </c>
      <c r="K933" s="109">
        <v>42551</v>
      </c>
      <c r="L933" s="62" t="s">
        <v>7388</v>
      </c>
    </row>
    <row r="934" spans="1:12" ht="17.100000000000001" customHeight="1">
      <c r="A934" s="196">
        <v>931</v>
      </c>
      <c r="B934" s="366" t="s">
        <v>29697</v>
      </c>
      <c r="C934" s="367" t="s">
        <v>29698</v>
      </c>
      <c r="D934" s="165" t="s">
        <v>29699</v>
      </c>
      <c r="E934" s="29" t="str">
        <f t="shared" si="19"/>
        <v>Yes</v>
      </c>
      <c r="F934" s="164">
        <v>0.88</v>
      </c>
      <c r="G934" s="164">
        <f t="shared" si="20"/>
        <v>0.35627530364372467</v>
      </c>
      <c r="H934" s="368">
        <f t="shared" si="21"/>
        <v>2423</v>
      </c>
      <c r="I934" s="389" t="s">
        <v>29700</v>
      </c>
      <c r="J934" s="164">
        <v>2423</v>
      </c>
      <c r="K934" s="109">
        <v>42551</v>
      </c>
      <c r="L934" s="62" t="s">
        <v>7388</v>
      </c>
    </row>
    <row r="935" spans="1:12" ht="17.100000000000001" customHeight="1">
      <c r="A935" s="196">
        <v>932</v>
      </c>
      <c r="B935" s="366" t="s">
        <v>29701</v>
      </c>
      <c r="C935" s="367" t="s">
        <v>29702</v>
      </c>
      <c r="D935" s="165" t="s">
        <v>29703</v>
      </c>
      <c r="E935" s="29" t="str">
        <f t="shared" si="19"/>
        <v>Yes</v>
      </c>
      <c r="F935" s="164">
        <v>1.48</v>
      </c>
      <c r="G935" s="164">
        <f t="shared" si="20"/>
        <v>0.59919028340080971</v>
      </c>
      <c r="H935" s="368">
        <f t="shared" si="21"/>
        <v>4074</v>
      </c>
      <c r="I935" s="389" t="s">
        <v>29704</v>
      </c>
      <c r="J935" s="164">
        <v>4074</v>
      </c>
      <c r="K935" s="109">
        <v>42551</v>
      </c>
      <c r="L935" s="62" t="s">
        <v>7388</v>
      </c>
    </row>
    <row r="936" spans="1:12" ht="17.100000000000001" customHeight="1">
      <c r="A936" s="196">
        <v>933</v>
      </c>
      <c r="B936" s="366">
        <v>54</v>
      </c>
      <c r="C936" s="367" t="s">
        <v>29705</v>
      </c>
      <c r="D936" s="165" t="s">
        <v>29706</v>
      </c>
      <c r="E936" s="29" t="str">
        <f t="shared" si="19"/>
        <v>No</v>
      </c>
      <c r="F936" s="164">
        <v>4.5</v>
      </c>
      <c r="G936" s="164">
        <f t="shared" si="20"/>
        <v>1.8218623481781375</v>
      </c>
      <c r="H936" s="368">
        <f t="shared" si="21"/>
        <v>12389</v>
      </c>
      <c r="I936" s="389" t="s">
        <v>29707</v>
      </c>
      <c r="J936" s="164">
        <v>12389</v>
      </c>
      <c r="K936" s="109">
        <v>42551</v>
      </c>
      <c r="L936" s="62" t="s">
        <v>7388</v>
      </c>
    </row>
    <row r="937" spans="1:12" ht="17.100000000000001" customHeight="1">
      <c r="A937" s="196">
        <v>934</v>
      </c>
      <c r="B937" s="29">
        <v>64</v>
      </c>
      <c r="C937" s="32" t="s">
        <v>29708</v>
      </c>
      <c r="D937" s="28" t="s">
        <v>29709</v>
      </c>
      <c r="E937" s="29" t="str">
        <f t="shared" si="19"/>
        <v>No</v>
      </c>
      <c r="F937" s="85">
        <v>9.6300000000000008</v>
      </c>
      <c r="G937" s="164">
        <f t="shared" si="20"/>
        <v>3.8987854251012144</v>
      </c>
      <c r="H937" s="368">
        <v>13600</v>
      </c>
      <c r="I937" s="387" t="s">
        <v>29710</v>
      </c>
      <c r="J937" s="85">
        <v>13600</v>
      </c>
      <c r="K937" s="109">
        <v>42551</v>
      </c>
      <c r="L937" s="62" t="s">
        <v>7388</v>
      </c>
    </row>
    <row r="938" spans="1:12" ht="17.100000000000001" customHeight="1">
      <c r="A938" s="196">
        <v>935</v>
      </c>
      <c r="B938" s="366">
        <v>42</v>
      </c>
      <c r="C938" s="367" t="s">
        <v>29711</v>
      </c>
      <c r="D938" s="165" t="s">
        <v>29712</v>
      </c>
      <c r="E938" s="29" t="str">
        <f t="shared" si="19"/>
        <v>Yes</v>
      </c>
      <c r="F938" s="164">
        <v>0.55000000000000004</v>
      </c>
      <c r="G938" s="164">
        <f t="shared" si="20"/>
        <v>0.22267206477732793</v>
      </c>
      <c r="H938" s="368">
        <f t="shared" si="21"/>
        <v>1514</v>
      </c>
      <c r="I938" s="389" t="s">
        <v>29713</v>
      </c>
      <c r="J938" s="164">
        <v>1514</v>
      </c>
      <c r="K938" s="109">
        <v>42551</v>
      </c>
      <c r="L938" s="62" t="s">
        <v>7388</v>
      </c>
    </row>
    <row r="939" spans="1:12" ht="17.100000000000001" customHeight="1">
      <c r="A939" s="196">
        <v>936</v>
      </c>
      <c r="B939" s="121">
        <v>45</v>
      </c>
      <c r="C939" s="51" t="s">
        <v>29714</v>
      </c>
      <c r="D939" s="51" t="s">
        <v>29715</v>
      </c>
      <c r="E939" s="121" t="str">
        <f>IF(G939&lt;1,"Yes","No")</f>
        <v>Yes</v>
      </c>
      <c r="F939" s="164">
        <v>0.7</v>
      </c>
      <c r="G939" s="164">
        <f>F939/2.47</f>
        <v>0.28340080971659914</v>
      </c>
      <c r="H939" s="368">
        <f>ROUND(F939*2753,0)</f>
        <v>1927</v>
      </c>
      <c r="I939" s="389" t="s">
        <v>29716</v>
      </c>
      <c r="J939" s="30">
        <v>1927</v>
      </c>
      <c r="K939" s="109">
        <v>42551</v>
      </c>
      <c r="L939" s="62" t="s">
        <v>29717</v>
      </c>
    </row>
    <row r="940" spans="1:12" ht="17.100000000000001" customHeight="1">
      <c r="A940" s="196">
        <v>937</v>
      </c>
      <c r="B940" s="121">
        <v>45</v>
      </c>
      <c r="C940" s="51" t="s">
        <v>29714</v>
      </c>
      <c r="D940" s="51" t="s">
        <v>29718</v>
      </c>
      <c r="E940" s="121" t="str">
        <f t="shared" ref="E940:E952" si="22">IF(G940&lt;1,"Yes","No")</f>
        <v>Yes</v>
      </c>
      <c r="F940" s="164">
        <v>0.43</v>
      </c>
      <c r="G940" s="164">
        <f t="shared" ref="G940:G952" si="23">F940/2.47</f>
        <v>0.17408906882591091</v>
      </c>
      <c r="H940" s="368">
        <f t="shared" ref="H940:H952" si="24">ROUND(F940*2753,0)</f>
        <v>1184</v>
      </c>
      <c r="I940" s="389" t="s">
        <v>29719</v>
      </c>
      <c r="J940" s="30">
        <v>1184</v>
      </c>
      <c r="K940" s="109">
        <v>42551</v>
      </c>
      <c r="L940" s="62" t="s">
        <v>29717</v>
      </c>
    </row>
    <row r="941" spans="1:12" ht="17.100000000000001" customHeight="1">
      <c r="A941" s="196">
        <v>938</v>
      </c>
      <c r="B941" s="121">
        <v>60</v>
      </c>
      <c r="C941" s="51" t="s">
        <v>29720</v>
      </c>
      <c r="D941" s="51" t="s">
        <v>29721</v>
      </c>
      <c r="E941" s="121" t="str">
        <f t="shared" si="22"/>
        <v>Yes</v>
      </c>
      <c r="F941" s="164">
        <v>0.62</v>
      </c>
      <c r="G941" s="164">
        <f t="shared" si="23"/>
        <v>0.25101214574898784</v>
      </c>
      <c r="H941" s="368">
        <f t="shared" si="24"/>
        <v>1707</v>
      </c>
      <c r="I941" s="389" t="s">
        <v>29722</v>
      </c>
      <c r="J941" s="30">
        <v>1707</v>
      </c>
      <c r="K941" s="109">
        <v>42551</v>
      </c>
      <c r="L941" s="62" t="s">
        <v>29717</v>
      </c>
    </row>
    <row r="942" spans="1:12" ht="17.100000000000001" customHeight="1">
      <c r="A942" s="196">
        <v>939</v>
      </c>
      <c r="B942" s="121" t="s">
        <v>29723</v>
      </c>
      <c r="C942" s="51" t="s">
        <v>29724</v>
      </c>
      <c r="D942" s="51" t="s">
        <v>29725</v>
      </c>
      <c r="E942" s="121" t="str">
        <f t="shared" si="22"/>
        <v>Yes</v>
      </c>
      <c r="F942" s="164">
        <v>2.04</v>
      </c>
      <c r="G942" s="164">
        <f t="shared" si="23"/>
        <v>0.82591093117408898</v>
      </c>
      <c r="H942" s="368">
        <f t="shared" si="24"/>
        <v>5616</v>
      </c>
      <c r="I942" s="389" t="s">
        <v>29726</v>
      </c>
      <c r="J942" s="30">
        <v>5616</v>
      </c>
      <c r="K942" s="109">
        <v>42551</v>
      </c>
      <c r="L942" s="62" t="s">
        <v>29717</v>
      </c>
    </row>
    <row r="943" spans="1:12" ht="17.100000000000001" customHeight="1">
      <c r="A943" s="196">
        <v>940</v>
      </c>
      <c r="B943" s="121" t="s">
        <v>29727</v>
      </c>
      <c r="C943" s="51" t="s">
        <v>29728</v>
      </c>
      <c r="D943" s="51" t="s">
        <v>29729</v>
      </c>
      <c r="E943" s="121" t="str">
        <f t="shared" si="22"/>
        <v>Yes</v>
      </c>
      <c r="F943" s="164">
        <v>1.1499999999999999</v>
      </c>
      <c r="G943" s="164">
        <f t="shared" si="23"/>
        <v>0.46558704453441291</v>
      </c>
      <c r="H943" s="368">
        <f t="shared" si="24"/>
        <v>3166</v>
      </c>
      <c r="I943" s="389" t="s">
        <v>29730</v>
      </c>
      <c r="J943" s="30">
        <v>3166</v>
      </c>
      <c r="K943" s="109">
        <v>42551</v>
      </c>
      <c r="L943" s="62" t="s">
        <v>29717</v>
      </c>
    </row>
    <row r="944" spans="1:12" ht="17.100000000000001" customHeight="1">
      <c r="A944" s="196">
        <v>941</v>
      </c>
      <c r="B944" s="121" t="s">
        <v>29731</v>
      </c>
      <c r="C944" s="51" t="s">
        <v>29732</v>
      </c>
      <c r="D944" s="51" t="s">
        <v>29733</v>
      </c>
      <c r="E944" s="121" t="str">
        <f t="shared" si="22"/>
        <v>Yes</v>
      </c>
      <c r="F944" s="164">
        <v>1.92</v>
      </c>
      <c r="G944" s="164">
        <f t="shared" si="23"/>
        <v>0.77732793522267196</v>
      </c>
      <c r="H944" s="368">
        <f t="shared" si="24"/>
        <v>5286</v>
      </c>
      <c r="I944" s="389" t="s">
        <v>29734</v>
      </c>
      <c r="J944" s="30">
        <v>5286</v>
      </c>
      <c r="K944" s="109">
        <v>42551</v>
      </c>
      <c r="L944" s="62" t="s">
        <v>29717</v>
      </c>
    </row>
    <row r="945" spans="1:12" ht="17.100000000000001" customHeight="1">
      <c r="A945" s="196">
        <v>942</v>
      </c>
      <c r="B945" s="121" t="s">
        <v>29735</v>
      </c>
      <c r="C945" s="51" t="s">
        <v>29736</v>
      </c>
      <c r="D945" s="51" t="s">
        <v>29737</v>
      </c>
      <c r="E945" s="121" t="str">
        <f t="shared" si="22"/>
        <v>Yes</v>
      </c>
      <c r="F945" s="164">
        <v>1.28</v>
      </c>
      <c r="G945" s="164">
        <f t="shared" si="23"/>
        <v>0.51821862348178138</v>
      </c>
      <c r="H945" s="368">
        <f t="shared" si="24"/>
        <v>3524</v>
      </c>
      <c r="I945" s="389" t="s">
        <v>29738</v>
      </c>
      <c r="J945" s="30">
        <v>3524</v>
      </c>
      <c r="K945" s="109">
        <v>42551</v>
      </c>
      <c r="L945" s="62" t="s">
        <v>29717</v>
      </c>
    </row>
    <row r="946" spans="1:12" ht="17.100000000000001" customHeight="1">
      <c r="A946" s="196">
        <v>943</v>
      </c>
      <c r="B946" s="29">
        <v>35</v>
      </c>
      <c r="C946" s="32" t="s">
        <v>29739</v>
      </c>
      <c r="D946" s="32" t="s">
        <v>29740</v>
      </c>
      <c r="E946" s="121" t="str">
        <f t="shared" si="22"/>
        <v>No</v>
      </c>
      <c r="F946" s="85">
        <v>9.34</v>
      </c>
      <c r="G946" s="164">
        <f t="shared" si="23"/>
        <v>3.781376518218623</v>
      </c>
      <c r="H946" s="377">
        <v>13600</v>
      </c>
      <c r="I946" s="387" t="s">
        <v>29741</v>
      </c>
      <c r="J946" s="167">
        <v>13600</v>
      </c>
      <c r="K946" s="109">
        <v>42551</v>
      </c>
      <c r="L946" s="62" t="s">
        <v>29717</v>
      </c>
    </row>
    <row r="947" spans="1:12" ht="17.100000000000001" customHeight="1">
      <c r="A947" s="196">
        <v>944</v>
      </c>
      <c r="B947" s="121">
        <v>12</v>
      </c>
      <c r="C947" s="51" t="s">
        <v>29742</v>
      </c>
      <c r="D947" s="51" t="s">
        <v>29743</v>
      </c>
      <c r="E947" s="121" t="str">
        <f t="shared" si="22"/>
        <v>Yes</v>
      </c>
      <c r="F947" s="164">
        <v>1.78</v>
      </c>
      <c r="G947" s="164">
        <f t="shared" si="23"/>
        <v>0.72064777327935214</v>
      </c>
      <c r="H947" s="368">
        <f t="shared" si="24"/>
        <v>4900</v>
      </c>
      <c r="I947" s="389" t="s">
        <v>29744</v>
      </c>
      <c r="J947" s="30">
        <v>4900</v>
      </c>
      <c r="K947" s="109">
        <v>42551</v>
      </c>
      <c r="L947" s="62" t="s">
        <v>29717</v>
      </c>
    </row>
    <row r="948" spans="1:12" ht="17.100000000000001" customHeight="1">
      <c r="A948" s="196">
        <v>945</v>
      </c>
      <c r="B948" s="121">
        <v>70</v>
      </c>
      <c r="C948" s="51" t="s">
        <v>29745</v>
      </c>
      <c r="D948" s="51" t="s">
        <v>29746</v>
      </c>
      <c r="E948" s="121" t="str">
        <f t="shared" si="22"/>
        <v>Yes</v>
      </c>
      <c r="F948" s="164">
        <v>1.1399999999999999</v>
      </c>
      <c r="G948" s="164">
        <f t="shared" si="23"/>
        <v>0.46153846153846145</v>
      </c>
      <c r="H948" s="368">
        <f t="shared" si="24"/>
        <v>3138</v>
      </c>
      <c r="I948" s="389" t="s">
        <v>29747</v>
      </c>
      <c r="J948" s="30">
        <v>3138</v>
      </c>
      <c r="K948" s="109">
        <v>42551</v>
      </c>
      <c r="L948" s="62" t="s">
        <v>29717</v>
      </c>
    </row>
    <row r="949" spans="1:12" ht="17.100000000000001" customHeight="1">
      <c r="A949" s="196">
        <v>946</v>
      </c>
      <c r="B949" s="121">
        <v>29</v>
      </c>
      <c r="C949" s="51" t="s">
        <v>29748</v>
      </c>
      <c r="D949" s="51" t="s">
        <v>29749</v>
      </c>
      <c r="E949" s="121" t="str">
        <f t="shared" si="22"/>
        <v>No</v>
      </c>
      <c r="F949" s="164">
        <v>2.57</v>
      </c>
      <c r="G949" s="164">
        <f t="shared" si="23"/>
        <v>1.0404858299595141</v>
      </c>
      <c r="H949" s="368">
        <f t="shared" si="24"/>
        <v>7075</v>
      </c>
      <c r="I949" s="389" t="s">
        <v>29750</v>
      </c>
      <c r="J949" s="30">
        <v>7075</v>
      </c>
      <c r="K949" s="109">
        <v>42551</v>
      </c>
      <c r="L949" s="62" t="s">
        <v>29717</v>
      </c>
    </row>
    <row r="950" spans="1:12" ht="17.100000000000001" customHeight="1">
      <c r="A950" s="196">
        <v>947</v>
      </c>
      <c r="B950" s="121" t="s">
        <v>29751</v>
      </c>
      <c r="C950" s="51" t="s">
        <v>29752</v>
      </c>
      <c r="D950" s="51" t="s">
        <v>29752</v>
      </c>
      <c r="E950" s="121" t="str">
        <f t="shared" si="22"/>
        <v>Yes</v>
      </c>
      <c r="F950" s="164">
        <v>0.32</v>
      </c>
      <c r="G950" s="164">
        <f t="shared" si="23"/>
        <v>0.12955465587044535</v>
      </c>
      <c r="H950" s="368">
        <f t="shared" si="24"/>
        <v>881</v>
      </c>
      <c r="I950" s="389" t="s">
        <v>29753</v>
      </c>
      <c r="J950" s="30">
        <v>881</v>
      </c>
      <c r="K950" s="109">
        <v>42551</v>
      </c>
      <c r="L950" s="62" t="s">
        <v>29717</v>
      </c>
    </row>
    <row r="951" spans="1:12" ht="17.100000000000001" customHeight="1">
      <c r="A951" s="196">
        <v>948</v>
      </c>
      <c r="B951" s="121">
        <v>42</v>
      </c>
      <c r="C951" s="51" t="s">
        <v>29754</v>
      </c>
      <c r="D951" s="51" t="s">
        <v>29755</v>
      </c>
      <c r="E951" s="121" t="str">
        <f t="shared" si="22"/>
        <v>Yes</v>
      </c>
      <c r="F951" s="164">
        <v>1.48</v>
      </c>
      <c r="G951" s="164">
        <f t="shared" si="23"/>
        <v>0.59919028340080971</v>
      </c>
      <c r="H951" s="368">
        <f t="shared" si="24"/>
        <v>4074</v>
      </c>
      <c r="I951" s="389" t="s">
        <v>29756</v>
      </c>
      <c r="J951" s="30">
        <v>4074</v>
      </c>
      <c r="K951" s="109">
        <v>42551</v>
      </c>
      <c r="L951" s="62" t="s">
        <v>29717</v>
      </c>
    </row>
    <row r="952" spans="1:12" ht="17.100000000000001" customHeight="1">
      <c r="A952" s="196">
        <v>949</v>
      </c>
      <c r="B952" s="121" t="s">
        <v>29757</v>
      </c>
      <c r="C952" s="51" t="s">
        <v>29758</v>
      </c>
      <c r="D952" s="51" t="s">
        <v>29759</v>
      </c>
      <c r="E952" s="121" t="str">
        <f t="shared" si="22"/>
        <v>Yes</v>
      </c>
      <c r="F952" s="164">
        <v>1</v>
      </c>
      <c r="G952" s="164">
        <f t="shared" si="23"/>
        <v>0.40485829959514169</v>
      </c>
      <c r="H952" s="368">
        <f t="shared" si="24"/>
        <v>2753</v>
      </c>
      <c r="I952" s="389" t="s">
        <v>29760</v>
      </c>
      <c r="J952" s="30">
        <v>2753</v>
      </c>
      <c r="K952" s="109">
        <v>42551</v>
      </c>
      <c r="L952" s="62" t="s">
        <v>29717</v>
      </c>
    </row>
    <row r="953" spans="1:12" ht="17.100000000000001" customHeight="1">
      <c r="A953" s="196">
        <v>950</v>
      </c>
      <c r="B953" s="366">
        <v>5</v>
      </c>
      <c r="C953" s="367" t="s">
        <v>29761</v>
      </c>
      <c r="D953" s="51" t="s">
        <v>29762</v>
      </c>
      <c r="E953" s="121" t="str">
        <f>IF(G953&lt;1,"Yes","No")</f>
        <v>Yes</v>
      </c>
      <c r="F953" s="164">
        <v>1.1299999999999999</v>
      </c>
      <c r="G953" s="164">
        <f>F953/2.47</f>
        <v>0.45748987854251005</v>
      </c>
      <c r="H953" s="368">
        <f>ROUND(F953*2753,0)</f>
        <v>3111</v>
      </c>
      <c r="I953" s="389" t="s">
        <v>29763</v>
      </c>
      <c r="J953" s="164">
        <v>3111</v>
      </c>
      <c r="K953" s="109">
        <v>42551</v>
      </c>
      <c r="L953" s="62" t="s">
        <v>29764</v>
      </c>
    </row>
    <row r="954" spans="1:12" ht="17.100000000000001" customHeight="1">
      <c r="A954" s="196">
        <v>951</v>
      </c>
      <c r="B954" s="366">
        <v>5</v>
      </c>
      <c r="C954" s="367" t="s">
        <v>29761</v>
      </c>
      <c r="D954" s="51" t="s">
        <v>29765</v>
      </c>
      <c r="E954" s="121" t="str">
        <f t="shared" ref="E954:E979" si="25">IF(G954&lt;1,"Yes","No")</f>
        <v>Yes</v>
      </c>
      <c r="F954" s="164">
        <v>1.02</v>
      </c>
      <c r="G954" s="164">
        <f t="shared" ref="G954:G979" si="26">F954/2.47</f>
        <v>0.41295546558704449</v>
      </c>
      <c r="H954" s="368">
        <f t="shared" ref="H954:H979" si="27">ROUND(F954*2753,0)</f>
        <v>2808</v>
      </c>
      <c r="I954" s="389" t="s">
        <v>29766</v>
      </c>
      <c r="J954" s="164">
        <v>2808</v>
      </c>
      <c r="K954" s="109">
        <v>42551</v>
      </c>
      <c r="L954" s="62" t="s">
        <v>29764</v>
      </c>
    </row>
    <row r="955" spans="1:12" ht="17.100000000000001" customHeight="1">
      <c r="A955" s="196">
        <v>952</v>
      </c>
      <c r="B955" s="366">
        <v>20</v>
      </c>
      <c r="C955" s="367" t="s">
        <v>29767</v>
      </c>
      <c r="D955" s="51" t="s">
        <v>29768</v>
      </c>
      <c r="E955" s="121" t="str">
        <f t="shared" si="25"/>
        <v>Yes</v>
      </c>
      <c r="F955" s="164">
        <v>0.87</v>
      </c>
      <c r="G955" s="164">
        <f t="shared" si="26"/>
        <v>0.35222672064777327</v>
      </c>
      <c r="H955" s="368">
        <f t="shared" si="27"/>
        <v>2395</v>
      </c>
      <c r="I955" s="389" t="s">
        <v>29769</v>
      </c>
      <c r="J955" s="164">
        <v>2395</v>
      </c>
      <c r="K955" s="109">
        <v>42551</v>
      </c>
      <c r="L955" s="62" t="s">
        <v>29764</v>
      </c>
    </row>
    <row r="956" spans="1:12" ht="17.100000000000001" customHeight="1">
      <c r="A956" s="196">
        <v>953</v>
      </c>
      <c r="B956" s="366">
        <v>24</v>
      </c>
      <c r="C956" s="367" t="s">
        <v>29770</v>
      </c>
      <c r="D956" s="51" t="s">
        <v>29771</v>
      </c>
      <c r="E956" s="121" t="str">
        <f t="shared" si="25"/>
        <v>Yes</v>
      </c>
      <c r="F956" s="164">
        <v>1.1100000000000001</v>
      </c>
      <c r="G956" s="164">
        <f t="shared" si="26"/>
        <v>0.44939271255060731</v>
      </c>
      <c r="H956" s="368">
        <f t="shared" si="27"/>
        <v>3056</v>
      </c>
      <c r="I956" s="389" t="s">
        <v>29772</v>
      </c>
      <c r="J956" s="164">
        <v>3056</v>
      </c>
      <c r="K956" s="109">
        <v>42551</v>
      </c>
      <c r="L956" s="62" t="s">
        <v>29764</v>
      </c>
    </row>
    <row r="957" spans="1:12" ht="17.100000000000001" customHeight="1">
      <c r="A957" s="196">
        <v>954</v>
      </c>
      <c r="B957" s="366">
        <v>37</v>
      </c>
      <c r="C957" s="367" t="s">
        <v>29773</v>
      </c>
      <c r="D957" s="51" t="s">
        <v>29774</v>
      </c>
      <c r="E957" s="121" t="str">
        <f t="shared" si="25"/>
        <v>Yes</v>
      </c>
      <c r="F957" s="164">
        <v>0.45</v>
      </c>
      <c r="G957" s="164">
        <f t="shared" si="26"/>
        <v>0.18218623481781376</v>
      </c>
      <c r="H957" s="368">
        <f t="shared" si="27"/>
        <v>1239</v>
      </c>
      <c r="I957" s="389" t="s">
        <v>29775</v>
      </c>
      <c r="J957" s="164">
        <v>1239</v>
      </c>
      <c r="K957" s="109">
        <v>42551</v>
      </c>
      <c r="L957" s="62" t="s">
        <v>29764</v>
      </c>
    </row>
    <row r="958" spans="1:12" ht="17.100000000000001" customHeight="1">
      <c r="A958" s="196">
        <v>955</v>
      </c>
      <c r="B958" s="366">
        <v>38</v>
      </c>
      <c r="C958" s="367" t="s">
        <v>29776</v>
      </c>
      <c r="D958" s="51" t="s">
        <v>29777</v>
      </c>
      <c r="E958" s="121" t="str">
        <f t="shared" si="25"/>
        <v>Yes</v>
      </c>
      <c r="F958" s="164">
        <v>0.28999999999999998</v>
      </c>
      <c r="G958" s="164">
        <f t="shared" si="26"/>
        <v>0.11740890688259108</v>
      </c>
      <c r="H958" s="368">
        <f t="shared" si="27"/>
        <v>798</v>
      </c>
      <c r="I958" s="389" t="s">
        <v>29778</v>
      </c>
      <c r="J958" s="164">
        <v>798</v>
      </c>
      <c r="K958" s="109">
        <v>42551</v>
      </c>
      <c r="L958" s="62" t="s">
        <v>29764</v>
      </c>
    </row>
    <row r="959" spans="1:12" ht="17.100000000000001" customHeight="1">
      <c r="A959" s="196">
        <v>956</v>
      </c>
      <c r="B959" s="366">
        <v>39</v>
      </c>
      <c r="C959" s="367" t="s">
        <v>29779</v>
      </c>
      <c r="D959" s="51" t="s">
        <v>29780</v>
      </c>
      <c r="E959" s="121" t="str">
        <f t="shared" si="25"/>
        <v>Yes</v>
      </c>
      <c r="F959" s="164">
        <v>1.05</v>
      </c>
      <c r="G959" s="164">
        <f t="shared" si="26"/>
        <v>0.42510121457489874</v>
      </c>
      <c r="H959" s="368">
        <f t="shared" si="27"/>
        <v>2891</v>
      </c>
      <c r="I959" s="389" t="s">
        <v>29781</v>
      </c>
      <c r="J959" s="164">
        <v>2891</v>
      </c>
      <c r="K959" s="109">
        <v>42551</v>
      </c>
      <c r="L959" s="62" t="s">
        <v>29764</v>
      </c>
    </row>
    <row r="960" spans="1:12" ht="17.100000000000001" customHeight="1">
      <c r="A960" s="196">
        <v>957</v>
      </c>
      <c r="B960" s="366">
        <v>47</v>
      </c>
      <c r="C960" s="367" t="s">
        <v>29782</v>
      </c>
      <c r="D960" s="51" t="s">
        <v>29783</v>
      </c>
      <c r="E960" s="121" t="str">
        <f t="shared" si="25"/>
        <v>Yes</v>
      </c>
      <c r="F960" s="164">
        <v>0.3</v>
      </c>
      <c r="G960" s="164">
        <f t="shared" si="26"/>
        <v>0.12145748987854249</v>
      </c>
      <c r="H960" s="368">
        <f t="shared" si="27"/>
        <v>826</v>
      </c>
      <c r="I960" s="389" t="s">
        <v>29784</v>
      </c>
      <c r="J960" s="164">
        <v>826</v>
      </c>
      <c r="K960" s="109">
        <v>42551</v>
      </c>
      <c r="L960" s="62" t="s">
        <v>29764</v>
      </c>
    </row>
    <row r="961" spans="1:12" ht="17.100000000000001" customHeight="1">
      <c r="A961" s="196">
        <v>958</v>
      </c>
      <c r="B961" s="366" t="s">
        <v>29785</v>
      </c>
      <c r="C961" s="367" t="s">
        <v>29786</v>
      </c>
      <c r="D961" s="51" t="s">
        <v>29787</v>
      </c>
      <c r="E961" s="121" t="str">
        <f t="shared" si="25"/>
        <v>Yes</v>
      </c>
      <c r="F961" s="164">
        <v>1.18</v>
      </c>
      <c r="G961" s="164">
        <f t="shared" si="26"/>
        <v>0.47773279352226716</v>
      </c>
      <c r="H961" s="368">
        <f t="shared" si="27"/>
        <v>3249</v>
      </c>
      <c r="I961" s="389" t="s">
        <v>29788</v>
      </c>
      <c r="J961" s="164">
        <v>3249</v>
      </c>
      <c r="K961" s="109">
        <v>42551</v>
      </c>
      <c r="L961" s="62" t="s">
        <v>29764</v>
      </c>
    </row>
    <row r="962" spans="1:12" ht="17.100000000000001" customHeight="1">
      <c r="A962" s="196">
        <v>959</v>
      </c>
      <c r="B962" s="366" t="s">
        <v>29789</v>
      </c>
      <c r="C962" s="367" t="s">
        <v>29790</v>
      </c>
      <c r="D962" s="51" t="s">
        <v>29791</v>
      </c>
      <c r="E962" s="121" t="str">
        <f t="shared" si="25"/>
        <v>Yes</v>
      </c>
      <c r="F962" s="164">
        <v>0.7</v>
      </c>
      <c r="G962" s="164">
        <f t="shared" si="26"/>
        <v>0.28340080971659914</v>
      </c>
      <c r="H962" s="368">
        <f t="shared" si="27"/>
        <v>1927</v>
      </c>
      <c r="I962" s="389" t="s">
        <v>29792</v>
      </c>
      <c r="J962" s="164">
        <v>1927</v>
      </c>
      <c r="K962" s="109">
        <v>42551</v>
      </c>
      <c r="L962" s="62" t="s">
        <v>29764</v>
      </c>
    </row>
    <row r="963" spans="1:12" ht="17.100000000000001" customHeight="1">
      <c r="A963" s="196">
        <v>960</v>
      </c>
      <c r="B963" s="366" t="s">
        <v>29793</v>
      </c>
      <c r="C963" s="367" t="s">
        <v>29794</v>
      </c>
      <c r="D963" s="51" t="s">
        <v>29795</v>
      </c>
      <c r="E963" s="121" t="str">
        <f t="shared" si="25"/>
        <v>Yes</v>
      </c>
      <c r="F963" s="164">
        <f>0.25+1.42</f>
        <v>1.67</v>
      </c>
      <c r="G963" s="164">
        <f t="shared" si="26"/>
        <v>0.67611336032388658</v>
      </c>
      <c r="H963" s="368">
        <f t="shared" si="27"/>
        <v>4598</v>
      </c>
      <c r="I963" s="389" t="s">
        <v>29796</v>
      </c>
      <c r="J963" s="164">
        <v>4598</v>
      </c>
      <c r="K963" s="109">
        <v>42551</v>
      </c>
      <c r="L963" s="62" t="s">
        <v>29764</v>
      </c>
    </row>
    <row r="964" spans="1:12" ht="17.100000000000001" customHeight="1">
      <c r="A964" s="196">
        <v>961</v>
      </c>
      <c r="B964" s="366" t="s">
        <v>29797</v>
      </c>
      <c r="C964" s="367" t="s">
        <v>29798</v>
      </c>
      <c r="D964" s="51" t="s">
        <v>29798</v>
      </c>
      <c r="E964" s="121" t="str">
        <f t="shared" si="25"/>
        <v>Yes</v>
      </c>
      <c r="F964" s="164">
        <v>0.1</v>
      </c>
      <c r="G964" s="164">
        <f t="shared" si="26"/>
        <v>4.048582995951417E-2</v>
      </c>
      <c r="H964" s="368">
        <f t="shared" si="27"/>
        <v>275</v>
      </c>
      <c r="I964" s="389" t="s">
        <v>29799</v>
      </c>
      <c r="J964" s="164">
        <v>275</v>
      </c>
      <c r="K964" s="109">
        <v>42551</v>
      </c>
      <c r="L964" s="62" t="s">
        <v>29764</v>
      </c>
    </row>
    <row r="965" spans="1:12" ht="17.100000000000001" customHeight="1">
      <c r="A965" s="196">
        <v>962</v>
      </c>
      <c r="B965" s="366" t="s">
        <v>29800</v>
      </c>
      <c r="C965" s="367" t="s">
        <v>29801</v>
      </c>
      <c r="D965" s="51" t="s">
        <v>29802</v>
      </c>
      <c r="E965" s="121" t="str">
        <f t="shared" si="25"/>
        <v>No</v>
      </c>
      <c r="F965" s="164">
        <v>3.36</v>
      </c>
      <c r="G965" s="164">
        <f t="shared" si="26"/>
        <v>1.3603238866396758</v>
      </c>
      <c r="H965" s="368">
        <f t="shared" si="27"/>
        <v>9250</v>
      </c>
      <c r="I965" s="389" t="s">
        <v>29803</v>
      </c>
      <c r="J965" s="164">
        <v>9250</v>
      </c>
      <c r="K965" s="109">
        <v>42551</v>
      </c>
      <c r="L965" s="62" t="s">
        <v>29764</v>
      </c>
    </row>
    <row r="966" spans="1:12" ht="17.100000000000001" customHeight="1">
      <c r="A966" s="196">
        <v>963</v>
      </c>
      <c r="B966" s="366" t="s">
        <v>29804</v>
      </c>
      <c r="C966" s="367" t="s">
        <v>29805</v>
      </c>
      <c r="D966" s="51" t="s">
        <v>29806</v>
      </c>
      <c r="E966" s="121" t="str">
        <f t="shared" si="25"/>
        <v>Yes</v>
      </c>
      <c r="F966" s="164">
        <v>2.2799999999999998</v>
      </c>
      <c r="G966" s="164">
        <f t="shared" si="26"/>
        <v>0.92307692307692291</v>
      </c>
      <c r="H966" s="368">
        <f t="shared" si="27"/>
        <v>6277</v>
      </c>
      <c r="I966" s="389" t="s">
        <v>29807</v>
      </c>
      <c r="J966" s="164">
        <v>6277</v>
      </c>
      <c r="K966" s="109">
        <v>42551</v>
      </c>
      <c r="L966" s="62" t="s">
        <v>29764</v>
      </c>
    </row>
    <row r="967" spans="1:12" ht="17.100000000000001" customHeight="1">
      <c r="A967" s="196">
        <v>964</v>
      </c>
      <c r="B967" s="366" t="s">
        <v>29808</v>
      </c>
      <c r="C967" s="367" t="s">
        <v>29809</v>
      </c>
      <c r="D967" s="51" t="s">
        <v>29809</v>
      </c>
      <c r="E967" s="121" t="str">
        <f t="shared" si="25"/>
        <v>Yes</v>
      </c>
      <c r="F967" s="164">
        <v>0.31</v>
      </c>
      <c r="G967" s="164">
        <f t="shared" si="26"/>
        <v>0.12550607287449392</v>
      </c>
      <c r="H967" s="368">
        <f t="shared" si="27"/>
        <v>853</v>
      </c>
      <c r="I967" s="389" t="s">
        <v>29810</v>
      </c>
      <c r="J967" s="164">
        <v>853</v>
      </c>
      <c r="K967" s="109">
        <v>42551</v>
      </c>
      <c r="L967" s="62" t="s">
        <v>29764</v>
      </c>
    </row>
    <row r="968" spans="1:12" ht="17.100000000000001" customHeight="1">
      <c r="A968" s="196">
        <v>965</v>
      </c>
      <c r="B968" s="366" t="s">
        <v>29811</v>
      </c>
      <c r="C968" s="367" t="s">
        <v>29812</v>
      </c>
      <c r="D968" s="51" t="s">
        <v>29813</v>
      </c>
      <c r="E968" s="121" t="str">
        <f t="shared" si="25"/>
        <v>Yes</v>
      </c>
      <c r="F968" s="164">
        <v>0.47</v>
      </c>
      <c r="G968" s="164">
        <f t="shared" si="26"/>
        <v>0.19028340080971656</v>
      </c>
      <c r="H968" s="368">
        <f t="shared" si="27"/>
        <v>1294</v>
      </c>
      <c r="I968" s="389" t="s">
        <v>29814</v>
      </c>
      <c r="J968" s="164">
        <v>1294</v>
      </c>
      <c r="K968" s="109">
        <v>42551</v>
      </c>
      <c r="L968" s="62" t="s">
        <v>29764</v>
      </c>
    </row>
    <row r="969" spans="1:12" ht="17.100000000000001" customHeight="1">
      <c r="A969" s="196">
        <v>966</v>
      </c>
      <c r="B969" s="366" t="s">
        <v>29815</v>
      </c>
      <c r="C969" s="367" t="s">
        <v>29816</v>
      </c>
      <c r="D969" s="51" t="s">
        <v>29817</v>
      </c>
      <c r="E969" s="121" t="str">
        <f t="shared" si="25"/>
        <v>Yes</v>
      </c>
      <c r="F969" s="164">
        <v>1.71</v>
      </c>
      <c r="G969" s="164">
        <f t="shared" si="26"/>
        <v>0.69230769230769229</v>
      </c>
      <c r="H969" s="368">
        <f t="shared" si="27"/>
        <v>4708</v>
      </c>
      <c r="I969" s="389" t="s">
        <v>29818</v>
      </c>
      <c r="J969" s="164">
        <v>4708</v>
      </c>
      <c r="K969" s="109">
        <v>42551</v>
      </c>
      <c r="L969" s="62" t="s">
        <v>29764</v>
      </c>
    </row>
    <row r="970" spans="1:12" ht="17.100000000000001" customHeight="1">
      <c r="A970" s="196">
        <v>967</v>
      </c>
      <c r="B970" s="366">
        <v>44</v>
      </c>
      <c r="C970" s="367" t="s">
        <v>29819</v>
      </c>
      <c r="D970" s="51" t="s">
        <v>29820</v>
      </c>
      <c r="E970" s="121" t="str">
        <f t="shared" si="25"/>
        <v>Yes</v>
      </c>
      <c r="F970" s="164">
        <v>0.47</v>
      </c>
      <c r="G970" s="164">
        <f t="shared" si="26"/>
        <v>0.19028340080971656</v>
      </c>
      <c r="H970" s="368">
        <f t="shared" si="27"/>
        <v>1294</v>
      </c>
      <c r="I970" s="389" t="s">
        <v>29821</v>
      </c>
      <c r="J970" s="164">
        <v>1294</v>
      </c>
      <c r="K970" s="109">
        <v>42551</v>
      </c>
      <c r="L970" s="62" t="s">
        <v>29764</v>
      </c>
    </row>
    <row r="971" spans="1:12" ht="17.100000000000001" customHeight="1">
      <c r="A971" s="196">
        <v>968</v>
      </c>
      <c r="B971" s="366">
        <v>33</v>
      </c>
      <c r="C971" s="367" t="s">
        <v>29822</v>
      </c>
      <c r="D971" s="51" t="s">
        <v>29823</v>
      </c>
      <c r="E971" s="121" t="str">
        <f t="shared" si="25"/>
        <v>No</v>
      </c>
      <c r="F971" s="164">
        <v>3.48</v>
      </c>
      <c r="G971" s="164">
        <f t="shared" si="26"/>
        <v>1.4089068825910931</v>
      </c>
      <c r="H971" s="368">
        <f t="shared" si="27"/>
        <v>9580</v>
      </c>
      <c r="I971" s="389" t="s">
        <v>29824</v>
      </c>
      <c r="J971" s="164">
        <v>9580</v>
      </c>
      <c r="K971" s="109">
        <v>42551</v>
      </c>
      <c r="L971" s="62" t="s">
        <v>29764</v>
      </c>
    </row>
    <row r="972" spans="1:12" ht="17.100000000000001" customHeight="1">
      <c r="A972" s="196">
        <v>969</v>
      </c>
      <c r="B972" s="366">
        <v>29</v>
      </c>
      <c r="C972" s="367" t="s">
        <v>29825</v>
      </c>
      <c r="D972" s="51" t="s">
        <v>29826</v>
      </c>
      <c r="E972" s="121" t="str">
        <f t="shared" si="25"/>
        <v>Yes</v>
      </c>
      <c r="F972" s="164">
        <v>0.94</v>
      </c>
      <c r="G972" s="164">
        <f t="shared" si="26"/>
        <v>0.38056680161943313</v>
      </c>
      <c r="H972" s="368">
        <f t="shared" si="27"/>
        <v>2588</v>
      </c>
      <c r="I972" s="389" t="s">
        <v>29827</v>
      </c>
      <c r="J972" s="164">
        <v>2588</v>
      </c>
      <c r="K972" s="109">
        <v>42551</v>
      </c>
      <c r="L972" s="62" t="s">
        <v>29764</v>
      </c>
    </row>
    <row r="973" spans="1:12" ht="17.100000000000001" customHeight="1">
      <c r="A973" s="196">
        <v>970</v>
      </c>
      <c r="B973" s="366" t="s">
        <v>29828</v>
      </c>
      <c r="C973" s="367" t="s">
        <v>29829</v>
      </c>
      <c r="D973" s="51" t="s">
        <v>29830</v>
      </c>
      <c r="E973" s="121" t="str">
        <f t="shared" si="25"/>
        <v>Yes</v>
      </c>
      <c r="F973" s="164">
        <v>0.36</v>
      </c>
      <c r="G973" s="164">
        <f t="shared" si="26"/>
        <v>0.145748987854251</v>
      </c>
      <c r="H973" s="368">
        <f t="shared" si="27"/>
        <v>991</v>
      </c>
      <c r="I973" s="389" t="s">
        <v>29831</v>
      </c>
      <c r="J973" s="164">
        <v>991</v>
      </c>
      <c r="K973" s="109">
        <v>42551</v>
      </c>
      <c r="L973" s="62" t="s">
        <v>29764</v>
      </c>
    </row>
    <row r="974" spans="1:12" ht="17.100000000000001" customHeight="1">
      <c r="A974" s="196">
        <v>971</v>
      </c>
      <c r="B974" s="366" t="s">
        <v>29832</v>
      </c>
      <c r="C974" s="367" t="s">
        <v>29833</v>
      </c>
      <c r="D974" s="51" t="s">
        <v>29834</v>
      </c>
      <c r="E974" s="121" t="str">
        <f t="shared" si="25"/>
        <v>Yes</v>
      </c>
      <c r="F974" s="164">
        <v>0.31</v>
      </c>
      <c r="G974" s="164">
        <f t="shared" si="26"/>
        <v>0.12550607287449392</v>
      </c>
      <c r="H974" s="368">
        <f t="shared" si="27"/>
        <v>853</v>
      </c>
      <c r="I974" s="389" t="s">
        <v>29835</v>
      </c>
      <c r="J974" s="164">
        <v>853</v>
      </c>
      <c r="K974" s="109">
        <v>42551</v>
      </c>
      <c r="L974" s="62" t="s">
        <v>29764</v>
      </c>
    </row>
    <row r="975" spans="1:12" ht="17.100000000000001" customHeight="1">
      <c r="A975" s="196">
        <v>972</v>
      </c>
      <c r="B975" s="366" t="s">
        <v>29836</v>
      </c>
      <c r="C975" s="367" t="s">
        <v>29837</v>
      </c>
      <c r="D975" s="51" t="s">
        <v>29838</v>
      </c>
      <c r="E975" s="121" t="str">
        <f t="shared" si="25"/>
        <v>Yes</v>
      </c>
      <c r="F975" s="164">
        <v>1.51</v>
      </c>
      <c r="G975" s="164">
        <f t="shared" si="26"/>
        <v>0.61133603238866396</v>
      </c>
      <c r="H975" s="368">
        <f t="shared" si="27"/>
        <v>4157</v>
      </c>
      <c r="I975" s="389" t="s">
        <v>29839</v>
      </c>
      <c r="J975" s="164">
        <v>4157</v>
      </c>
      <c r="K975" s="109">
        <v>42551</v>
      </c>
      <c r="L975" s="62" t="s">
        <v>29764</v>
      </c>
    </row>
    <row r="976" spans="1:12" ht="17.100000000000001" customHeight="1">
      <c r="A976" s="196">
        <v>973</v>
      </c>
      <c r="B976" s="366">
        <v>34</v>
      </c>
      <c r="C976" s="402" t="s">
        <v>29840</v>
      </c>
      <c r="D976" s="165" t="s">
        <v>29841</v>
      </c>
      <c r="E976" s="121" t="str">
        <f t="shared" si="25"/>
        <v>Yes</v>
      </c>
      <c r="F976" s="164">
        <v>0.98</v>
      </c>
      <c r="G976" s="164">
        <f t="shared" si="26"/>
        <v>0.39676113360323884</v>
      </c>
      <c r="H976" s="368">
        <f t="shared" si="27"/>
        <v>2698</v>
      </c>
      <c r="I976" s="389" t="s">
        <v>29842</v>
      </c>
      <c r="J976" s="164">
        <v>2698</v>
      </c>
      <c r="K976" s="109">
        <v>42551</v>
      </c>
      <c r="L976" s="62" t="s">
        <v>29764</v>
      </c>
    </row>
    <row r="977" spans="1:12" ht="17.100000000000001" customHeight="1">
      <c r="A977" s="196">
        <v>974</v>
      </c>
      <c r="B977" s="366">
        <v>42</v>
      </c>
      <c r="C977" s="367" t="s">
        <v>29843</v>
      </c>
      <c r="D977" s="51" t="s">
        <v>29843</v>
      </c>
      <c r="E977" s="121" t="str">
        <f t="shared" si="25"/>
        <v>Yes</v>
      </c>
      <c r="F977" s="164">
        <v>1.05</v>
      </c>
      <c r="G977" s="164">
        <f t="shared" si="26"/>
        <v>0.42510121457489874</v>
      </c>
      <c r="H977" s="368">
        <f t="shared" si="27"/>
        <v>2891</v>
      </c>
      <c r="I977" s="389" t="s">
        <v>29844</v>
      </c>
      <c r="J977" s="164">
        <v>2891</v>
      </c>
      <c r="K977" s="109">
        <v>42551</v>
      </c>
      <c r="L977" s="62" t="s">
        <v>29764</v>
      </c>
    </row>
    <row r="978" spans="1:12" ht="17.100000000000001" customHeight="1">
      <c r="A978" s="196">
        <v>975</v>
      </c>
      <c r="B978" s="366">
        <v>43</v>
      </c>
      <c r="C978" s="367" t="s">
        <v>29845</v>
      </c>
      <c r="D978" s="51" t="s">
        <v>29846</v>
      </c>
      <c r="E978" s="121" t="str">
        <f t="shared" si="25"/>
        <v>Yes</v>
      </c>
      <c r="F978" s="164">
        <v>0.65</v>
      </c>
      <c r="G978" s="164">
        <f t="shared" si="26"/>
        <v>0.26315789473684209</v>
      </c>
      <c r="H978" s="368">
        <f t="shared" si="27"/>
        <v>1789</v>
      </c>
      <c r="I978" s="389" t="s">
        <v>29847</v>
      </c>
      <c r="J978" s="164">
        <v>1789</v>
      </c>
      <c r="K978" s="109">
        <v>42551</v>
      </c>
      <c r="L978" s="62" t="s">
        <v>29764</v>
      </c>
    </row>
    <row r="979" spans="1:12" ht="17.100000000000001" customHeight="1">
      <c r="A979" s="196">
        <v>976</v>
      </c>
      <c r="B979" s="366" t="s">
        <v>29848</v>
      </c>
      <c r="C979" s="367" t="s">
        <v>29849</v>
      </c>
      <c r="D979" s="51" t="s">
        <v>29850</v>
      </c>
      <c r="E979" s="121" t="str">
        <f t="shared" si="25"/>
        <v>Yes</v>
      </c>
      <c r="F979" s="164">
        <v>0.69</v>
      </c>
      <c r="G979" s="164">
        <f t="shared" si="26"/>
        <v>0.27935222672064774</v>
      </c>
      <c r="H979" s="368">
        <f t="shared" si="27"/>
        <v>1900</v>
      </c>
      <c r="I979" s="389" t="s">
        <v>29851</v>
      </c>
      <c r="J979" s="164">
        <v>1900</v>
      </c>
      <c r="K979" s="109">
        <v>42551</v>
      </c>
      <c r="L979" s="62" t="s">
        <v>29764</v>
      </c>
    </row>
    <row r="980" spans="1:12" ht="17.100000000000001" customHeight="1">
      <c r="A980" s="196">
        <v>977</v>
      </c>
      <c r="B980" s="366" t="s">
        <v>29852</v>
      </c>
      <c r="C980" s="367" t="s">
        <v>29853</v>
      </c>
      <c r="D980" s="51" t="s">
        <v>29854</v>
      </c>
      <c r="E980" s="121" t="str">
        <f>IF(G980&lt;1,"Yes","No")</f>
        <v>Yes</v>
      </c>
      <c r="F980" s="164">
        <v>1.46</v>
      </c>
      <c r="G980" s="164">
        <f>F980/2.47</f>
        <v>0.5910931174089068</v>
      </c>
      <c r="H980" s="368">
        <f>ROUND(F980*2753,0)</f>
        <v>4019</v>
      </c>
      <c r="I980" s="389" t="s">
        <v>29855</v>
      </c>
      <c r="J980" s="164">
        <v>4019</v>
      </c>
      <c r="K980" s="109">
        <v>42551</v>
      </c>
      <c r="L980" s="62" t="s">
        <v>29856</v>
      </c>
    </row>
    <row r="981" spans="1:12" ht="17.100000000000001" customHeight="1">
      <c r="A981" s="196">
        <v>978</v>
      </c>
      <c r="B981" s="366">
        <v>2</v>
      </c>
      <c r="C981" s="367" t="s">
        <v>29857</v>
      </c>
      <c r="D981" s="51" t="s">
        <v>29858</v>
      </c>
      <c r="E981" s="121" t="str">
        <f t="shared" ref="E981:E995" si="28">IF(G981&lt;1,"Yes","No")</f>
        <v>Yes</v>
      </c>
      <c r="F981" s="164">
        <v>1.56</v>
      </c>
      <c r="G981" s="164">
        <f t="shared" ref="G981:G995" si="29">F981/2.47</f>
        <v>0.63157894736842102</v>
      </c>
      <c r="H981" s="368">
        <f t="shared" ref="H981:H995" si="30">ROUND(F981*2753,0)</f>
        <v>4295</v>
      </c>
      <c r="I981" s="389" t="s">
        <v>29859</v>
      </c>
      <c r="J981" s="164">
        <v>4295</v>
      </c>
      <c r="K981" s="109">
        <v>42551</v>
      </c>
      <c r="L981" s="62" t="s">
        <v>29856</v>
      </c>
    </row>
    <row r="982" spans="1:12" ht="17.100000000000001" customHeight="1">
      <c r="A982" s="196">
        <v>979</v>
      </c>
      <c r="B982" s="366">
        <v>2</v>
      </c>
      <c r="C982" s="367" t="s">
        <v>29857</v>
      </c>
      <c r="D982" s="51" t="s">
        <v>29860</v>
      </c>
      <c r="E982" s="121" t="str">
        <f t="shared" si="28"/>
        <v>Yes</v>
      </c>
      <c r="F982" s="164">
        <v>1.44</v>
      </c>
      <c r="G982" s="164">
        <f t="shared" si="29"/>
        <v>0.582995951417004</v>
      </c>
      <c r="H982" s="368">
        <f t="shared" si="30"/>
        <v>3964</v>
      </c>
      <c r="I982" s="389" t="s">
        <v>29861</v>
      </c>
      <c r="J982" s="164">
        <v>3964</v>
      </c>
      <c r="K982" s="109">
        <v>42551</v>
      </c>
      <c r="L982" s="62" t="s">
        <v>29856</v>
      </c>
    </row>
    <row r="983" spans="1:12" ht="17.100000000000001" customHeight="1">
      <c r="A983" s="196">
        <v>980</v>
      </c>
      <c r="B983" s="366">
        <v>4</v>
      </c>
      <c r="C983" s="367" t="s">
        <v>29862</v>
      </c>
      <c r="D983" s="51" t="s">
        <v>29863</v>
      </c>
      <c r="E983" s="121" t="str">
        <f t="shared" si="28"/>
        <v>Yes</v>
      </c>
      <c r="F983" s="164">
        <v>0.81</v>
      </c>
      <c r="G983" s="164">
        <f t="shared" si="29"/>
        <v>0.32793522267206476</v>
      </c>
      <c r="H983" s="368">
        <f t="shared" si="30"/>
        <v>2230</v>
      </c>
      <c r="I983" s="389" t="s">
        <v>29864</v>
      </c>
      <c r="J983" s="164">
        <v>2230</v>
      </c>
      <c r="K983" s="109">
        <v>42551</v>
      </c>
      <c r="L983" s="62" t="s">
        <v>29856</v>
      </c>
    </row>
    <row r="984" spans="1:12" ht="17.100000000000001" customHeight="1">
      <c r="A984" s="196">
        <v>981</v>
      </c>
      <c r="B984" s="366">
        <v>16</v>
      </c>
      <c r="C984" s="367" t="s">
        <v>29865</v>
      </c>
      <c r="D984" s="51" t="s">
        <v>29866</v>
      </c>
      <c r="E984" s="121" t="str">
        <f t="shared" si="28"/>
        <v>Yes</v>
      </c>
      <c r="F984" s="164">
        <v>1.0900000000000001</v>
      </c>
      <c r="G984" s="164">
        <f t="shared" si="29"/>
        <v>0.44129554655870445</v>
      </c>
      <c r="H984" s="368">
        <f t="shared" si="30"/>
        <v>3001</v>
      </c>
      <c r="I984" s="389" t="s">
        <v>29867</v>
      </c>
      <c r="J984" s="164">
        <v>3001</v>
      </c>
      <c r="K984" s="109">
        <v>42551</v>
      </c>
      <c r="L984" s="62" t="s">
        <v>29856</v>
      </c>
    </row>
    <row r="985" spans="1:12" ht="17.100000000000001" customHeight="1">
      <c r="A985" s="196">
        <v>982</v>
      </c>
      <c r="B985" s="366">
        <v>7</v>
      </c>
      <c r="C985" s="367" t="s">
        <v>29868</v>
      </c>
      <c r="D985" s="51" t="s">
        <v>29869</v>
      </c>
      <c r="E985" s="121" t="str">
        <f t="shared" si="28"/>
        <v>Yes</v>
      </c>
      <c r="F985" s="164">
        <v>1.1000000000000001</v>
      </c>
      <c r="G985" s="164">
        <f t="shared" si="29"/>
        <v>0.44534412955465585</v>
      </c>
      <c r="H985" s="368">
        <f t="shared" si="30"/>
        <v>3028</v>
      </c>
      <c r="I985" s="389" t="s">
        <v>29870</v>
      </c>
      <c r="J985" s="164">
        <v>3028</v>
      </c>
      <c r="K985" s="109">
        <v>42551</v>
      </c>
      <c r="L985" s="62" t="s">
        <v>29856</v>
      </c>
    </row>
    <row r="986" spans="1:12" ht="17.100000000000001" customHeight="1">
      <c r="A986" s="196">
        <v>983</v>
      </c>
      <c r="B986" s="366">
        <v>7</v>
      </c>
      <c r="C986" s="367" t="s">
        <v>29868</v>
      </c>
      <c r="D986" s="51" t="s">
        <v>29871</v>
      </c>
      <c r="E986" s="121" t="str">
        <f t="shared" si="28"/>
        <v>Yes</v>
      </c>
      <c r="F986" s="164">
        <v>1.1599999999999999</v>
      </c>
      <c r="G986" s="164">
        <f t="shared" si="29"/>
        <v>0.46963562753036431</v>
      </c>
      <c r="H986" s="368">
        <f t="shared" si="30"/>
        <v>3193</v>
      </c>
      <c r="I986" s="389" t="s">
        <v>29872</v>
      </c>
      <c r="J986" s="164">
        <v>3193</v>
      </c>
      <c r="K986" s="109">
        <v>42551</v>
      </c>
      <c r="L986" s="62" t="s">
        <v>29856</v>
      </c>
    </row>
    <row r="987" spans="1:12" ht="17.100000000000001" customHeight="1">
      <c r="A987" s="196">
        <v>984</v>
      </c>
      <c r="B987" s="366">
        <v>11</v>
      </c>
      <c r="C987" s="367" t="s">
        <v>29873</v>
      </c>
      <c r="D987" s="51" t="s">
        <v>29874</v>
      </c>
      <c r="E987" s="121" t="str">
        <f t="shared" si="28"/>
        <v>Yes</v>
      </c>
      <c r="F987" s="164">
        <v>1.26</v>
      </c>
      <c r="G987" s="164">
        <f t="shared" si="29"/>
        <v>0.51012145748987847</v>
      </c>
      <c r="H987" s="368">
        <f t="shared" si="30"/>
        <v>3469</v>
      </c>
      <c r="I987" s="389" t="s">
        <v>29875</v>
      </c>
      <c r="J987" s="164">
        <v>3469</v>
      </c>
      <c r="K987" s="109">
        <v>42551</v>
      </c>
      <c r="L987" s="62" t="s">
        <v>29856</v>
      </c>
    </row>
    <row r="988" spans="1:12" ht="17.100000000000001" customHeight="1">
      <c r="A988" s="196">
        <v>985</v>
      </c>
      <c r="B988" s="366">
        <v>11</v>
      </c>
      <c r="C988" s="367" t="s">
        <v>29873</v>
      </c>
      <c r="D988" s="51" t="s">
        <v>29876</v>
      </c>
      <c r="E988" s="121" t="str">
        <f t="shared" si="28"/>
        <v>Yes</v>
      </c>
      <c r="F988" s="164">
        <v>1.44</v>
      </c>
      <c r="G988" s="164">
        <f t="shared" si="29"/>
        <v>0.582995951417004</v>
      </c>
      <c r="H988" s="368">
        <f t="shared" si="30"/>
        <v>3964</v>
      </c>
      <c r="I988" s="389" t="s">
        <v>29877</v>
      </c>
      <c r="J988" s="164">
        <v>3964</v>
      </c>
      <c r="K988" s="109">
        <v>42551</v>
      </c>
      <c r="L988" s="62" t="s">
        <v>29856</v>
      </c>
    </row>
    <row r="989" spans="1:12" ht="17.100000000000001" customHeight="1">
      <c r="A989" s="196">
        <v>986</v>
      </c>
      <c r="B989" s="366">
        <v>14</v>
      </c>
      <c r="C989" s="367" t="s">
        <v>29878</v>
      </c>
      <c r="D989" s="51" t="s">
        <v>29879</v>
      </c>
      <c r="E989" s="121" t="str">
        <f t="shared" si="28"/>
        <v>Yes</v>
      </c>
      <c r="F989" s="164">
        <v>0.8</v>
      </c>
      <c r="G989" s="164">
        <f t="shared" si="29"/>
        <v>0.32388663967611336</v>
      </c>
      <c r="H989" s="368">
        <f t="shared" si="30"/>
        <v>2202</v>
      </c>
      <c r="I989" s="389" t="s">
        <v>29880</v>
      </c>
      <c r="J989" s="164">
        <v>2202</v>
      </c>
      <c r="K989" s="109">
        <v>42551</v>
      </c>
      <c r="L989" s="62" t="s">
        <v>29856</v>
      </c>
    </row>
    <row r="990" spans="1:12" ht="17.100000000000001" customHeight="1">
      <c r="A990" s="196">
        <v>987</v>
      </c>
      <c r="B990" s="366">
        <v>14</v>
      </c>
      <c r="C990" s="367" t="s">
        <v>29878</v>
      </c>
      <c r="D990" s="51" t="s">
        <v>29881</v>
      </c>
      <c r="E990" s="121" t="str">
        <f t="shared" si="28"/>
        <v>Yes</v>
      </c>
      <c r="F990" s="164">
        <v>0.76</v>
      </c>
      <c r="G990" s="164">
        <f t="shared" si="29"/>
        <v>0.30769230769230765</v>
      </c>
      <c r="H990" s="368">
        <f t="shared" si="30"/>
        <v>2092</v>
      </c>
      <c r="I990" s="389" t="s">
        <v>29882</v>
      </c>
      <c r="J990" s="164">
        <v>2092</v>
      </c>
      <c r="K990" s="109">
        <v>42551</v>
      </c>
      <c r="L990" s="62" t="s">
        <v>29856</v>
      </c>
    </row>
    <row r="991" spans="1:12" ht="17.100000000000001" customHeight="1">
      <c r="A991" s="196">
        <v>988</v>
      </c>
      <c r="B991" s="366">
        <v>14</v>
      </c>
      <c r="C991" s="367" t="s">
        <v>29878</v>
      </c>
      <c r="D991" s="51" t="s">
        <v>29883</v>
      </c>
      <c r="E991" s="121" t="str">
        <f t="shared" si="28"/>
        <v>Yes</v>
      </c>
      <c r="F991" s="164">
        <v>0.8</v>
      </c>
      <c r="G991" s="164">
        <f t="shared" si="29"/>
        <v>0.32388663967611336</v>
      </c>
      <c r="H991" s="368">
        <f t="shared" si="30"/>
        <v>2202</v>
      </c>
      <c r="I991" s="389" t="s">
        <v>29884</v>
      </c>
      <c r="J991" s="164">
        <v>2202</v>
      </c>
      <c r="K991" s="109">
        <v>42551</v>
      </c>
      <c r="L991" s="62" t="s">
        <v>29856</v>
      </c>
    </row>
    <row r="992" spans="1:12" ht="17.100000000000001" customHeight="1">
      <c r="A992" s="196">
        <v>989</v>
      </c>
      <c r="B992" s="366">
        <v>14</v>
      </c>
      <c r="C992" s="367" t="s">
        <v>29878</v>
      </c>
      <c r="D992" s="51" t="s">
        <v>29885</v>
      </c>
      <c r="E992" s="121" t="str">
        <f t="shared" si="28"/>
        <v>Yes</v>
      </c>
      <c r="F992" s="164">
        <v>0.85</v>
      </c>
      <c r="G992" s="164">
        <f t="shared" si="29"/>
        <v>0.34412955465587042</v>
      </c>
      <c r="H992" s="368">
        <f t="shared" si="30"/>
        <v>2340</v>
      </c>
      <c r="I992" s="389" t="s">
        <v>29886</v>
      </c>
      <c r="J992" s="164">
        <v>2340</v>
      </c>
      <c r="K992" s="109">
        <v>42551</v>
      </c>
      <c r="L992" s="62" t="s">
        <v>29856</v>
      </c>
    </row>
    <row r="993" spans="1:12" ht="17.100000000000001" customHeight="1">
      <c r="A993" s="196">
        <v>990</v>
      </c>
      <c r="B993" s="366">
        <v>14</v>
      </c>
      <c r="C993" s="367" t="s">
        <v>29878</v>
      </c>
      <c r="D993" s="51" t="s">
        <v>29887</v>
      </c>
      <c r="E993" s="121" t="str">
        <f t="shared" si="28"/>
        <v>Yes</v>
      </c>
      <c r="F993" s="164">
        <v>0.8</v>
      </c>
      <c r="G993" s="164">
        <f t="shared" si="29"/>
        <v>0.32388663967611336</v>
      </c>
      <c r="H993" s="368">
        <f t="shared" si="30"/>
        <v>2202</v>
      </c>
      <c r="I993" s="389" t="s">
        <v>29888</v>
      </c>
      <c r="J993" s="164">
        <v>2202</v>
      </c>
      <c r="K993" s="109">
        <v>42551</v>
      </c>
      <c r="L993" s="62" t="s">
        <v>29856</v>
      </c>
    </row>
    <row r="994" spans="1:12" ht="17.100000000000001" customHeight="1">
      <c r="A994" s="196">
        <v>991</v>
      </c>
      <c r="B994" s="366">
        <v>14</v>
      </c>
      <c r="C994" s="367" t="s">
        <v>29878</v>
      </c>
      <c r="D994" s="51" t="s">
        <v>29889</v>
      </c>
      <c r="E994" s="121" t="str">
        <f t="shared" si="28"/>
        <v>Yes</v>
      </c>
      <c r="F994" s="164">
        <v>0.76</v>
      </c>
      <c r="G994" s="164">
        <f t="shared" si="29"/>
        <v>0.30769230769230765</v>
      </c>
      <c r="H994" s="368">
        <f t="shared" si="30"/>
        <v>2092</v>
      </c>
      <c r="I994" s="389" t="s">
        <v>29890</v>
      </c>
      <c r="J994" s="164">
        <v>2092</v>
      </c>
      <c r="K994" s="109">
        <v>42551</v>
      </c>
      <c r="L994" s="62" t="s">
        <v>29856</v>
      </c>
    </row>
    <row r="995" spans="1:12" ht="17.100000000000001" customHeight="1">
      <c r="A995" s="196">
        <v>992</v>
      </c>
      <c r="B995" s="399" t="s">
        <v>29891</v>
      </c>
      <c r="C995" s="367" t="s">
        <v>29892</v>
      </c>
      <c r="D995" s="51" t="s">
        <v>29893</v>
      </c>
      <c r="E995" s="121" t="str">
        <f t="shared" si="28"/>
        <v>Yes</v>
      </c>
      <c r="F995" s="164">
        <v>2.17</v>
      </c>
      <c r="G995" s="164">
        <f t="shared" si="29"/>
        <v>0.87854251012145734</v>
      </c>
      <c r="H995" s="368">
        <f t="shared" si="30"/>
        <v>5974</v>
      </c>
      <c r="I995" s="389" t="s">
        <v>29894</v>
      </c>
      <c r="J995" s="164">
        <v>5974</v>
      </c>
      <c r="K995" s="109">
        <v>42551</v>
      </c>
      <c r="L995" s="62" t="s">
        <v>29856</v>
      </c>
    </row>
    <row r="996" spans="1:12" ht="17.100000000000001" customHeight="1">
      <c r="A996" s="196">
        <v>993</v>
      </c>
      <c r="B996" s="370" t="str">
        <f t="shared" ref="B996:B1059" si="31">IF(F996&lt;1,"Yes","No")</f>
        <v>No</v>
      </c>
      <c r="C996" s="418">
        <v>1.99</v>
      </c>
      <c r="D996" s="32" t="s">
        <v>29895</v>
      </c>
      <c r="E996" s="29" t="str">
        <f>IF(G996&lt;1,"Yes","No")</f>
        <v>No</v>
      </c>
      <c r="F996" s="164">
        <v>1.99</v>
      </c>
      <c r="G996" s="387" t="s">
        <v>26935</v>
      </c>
      <c r="H996" s="31">
        <v>42551</v>
      </c>
      <c r="I996" s="3" t="s">
        <v>29896</v>
      </c>
      <c r="J996" s="398">
        <f>ROUND(C996*2753,0)</f>
        <v>5478</v>
      </c>
      <c r="K996" s="109">
        <v>42551</v>
      </c>
      <c r="L996" s="62" t="s">
        <v>29896</v>
      </c>
    </row>
    <row r="997" spans="1:12" ht="17.100000000000001" customHeight="1">
      <c r="A997" s="196">
        <v>994</v>
      </c>
      <c r="B997" s="370" t="str">
        <f t="shared" si="31"/>
        <v>No</v>
      </c>
      <c r="C997" s="418">
        <v>2.38</v>
      </c>
      <c r="D997" s="32" t="s">
        <v>29897</v>
      </c>
      <c r="E997" s="29" t="str">
        <f t="shared" ref="E997:E1059" si="32">IF(G997&lt;1,"Yes","No")</f>
        <v>No</v>
      </c>
      <c r="F997" s="164">
        <v>2.38</v>
      </c>
      <c r="G997" s="387" t="s">
        <v>26935</v>
      </c>
      <c r="H997" s="31">
        <v>42551</v>
      </c>
      <c r="I997" s="3" t="s">
        <v>29896</v>
      </c>
      <c r="J997" s="398">
        <f>ROUND(C997*2753,0)</f>
        <v>6552</v>
      </c>
      <c r="K997" s="109">
        <v>42551</v>
      </c>
      <c r="L997" s="62" t="s">
        <v>29896</v>
      </c>
    </row>
    <row r="998" spans="1:12" ht="17.100000000000001" customHeight="1">
      <c r="A998" s="196">
        <v>995</v>
      </c>
      <c r="B998" s="370" t="str">
        <f t="shared" si="31"/>
        <v>No</v>
      </c>
      <c r="C998" s="418">
        <v>1.65</v>
      </c>
      <c r="D998" s="28" t="s">
        <v>29898</v>
      </c>
      <c r="E998" s="29" t="str">
        <f t="shared" si="32"/>
        <v>No</v>
      </c>
      <c r="F998" s="164">
        <v>1.65</v>
      </c>
      <c r="G998" s="387" t="s">
        <v>29899</v>
      </c>
      <c r="H998" s="31">
        <v>42551</v>
      </c>
      <c r="I998" s="3" t="s">
        <v>29896</v>
      </c>
      <c r="J998" s="398">
        <f>ROUND(C998*2753,0)</f>
        <v>4542</v>
      </c>
      <c r="K998" s="109">
        <v>42551</v>
      </c>
      <c r="L998" s="62" t="s">
        <v>29896</v>
      </c>
    </row>
    <row r="999" spans="1:12" ht="17.100000000000001" customHeight="1">
      <c r="A999" s="196">
        <v>996</v>
      </c>
      <c r="B999" s="370" t="str">
        <f t="shared" si="31"/>
        <v>No</v>
      </c>
      <c r="C999" s="418">
        <v>4.12</v>
      </c>
      <c r="D999" s="28" t="s">
        <v>29900</v>
      </c>
      <c r="E999" s="29" t="str">
        <f t="shared" si="32"/>
        <v>No</v>
      </c>
      <c r="F999" s="164">
        <v>4.12</v>
      </c>
      <c r="G999" s="387" t="s">
        <v>29901</v>
      </c>
      <c r="H999" s="31">
        <v>42551</v>
      </c>
      <c r="I999" s="3" t="s">
        <v>29896</v>
      </c>
      <c r="J999" s="398">
        <f>ROUND(C999*2753,0)</f>
        <v>11342</v>
      </c>
      <c r="K999" s="109">
        <v>42551</v>
      </c>
      <c r="L999" s="62" t="s">
        <v>29896</v>
      </c>
    </row>
    <row r="1000" spans="1:12" ht="17.100000000000001" customHeight="1">
      <c r="A1000" s="196">
        <v>997</v>
      </c>
      <c r="B1000" s="370" t="str">
        <f t="shared" si="31"/>
        <v>No</v>
      </c>
      <c r="C1000" s="418">
        <v>1.36</v>
      </c>
      <c r="D1000" s="32" t="s">
        <v>29902</v>
      </c>
      <c r="E1000" s="29" t="str">
        <f t="shared" si="32"/>
        <v>No</v>
      </c>
      <c r="F1000" s="164">
        <v>1.36</v>
      </c>
      <c r="G1000" s="387" t="s">
        <v>26935</v>
      </c>
      <c r="H1000" s="31">
        <v>42551</v>
      </c>
      <c r="I1000" s="3" t="s">
        <v>29896</v>
      </c>
      <c r="J1000" s="398">
        <f>ROUND(C1000*2753,0)</f>
        <v>3744</v>
      </c>
      <c r="K1000" s="109">
        <v>42551</v>
      </c>
      <c r="L1000" s="62" t="s">
        <v>29896</v>
      </c>
    </row>
    <row r="1001" spans="1:12" ht="17.100000000000001" customHeight="1">
      <c r="A1001" s="196">
        <v>998</v>
      </c>
      <c r="B1001" s="370" t="str">
        <f t="shared" si="31"/>
        <v>No</v>
      </c>
      <c r="C1001" s="418">
        <v>2.0699999999999998</v>
      </c>
      <c r="D1001" s="32" t="s">
        <v>29903</v>
      </c>
      <c r="E1001" s="29" t="str">
        <f t="shared" si="32"/>
        <v>No</v>
      </c>
      <c r="F1001" s="164">
        <v>2.0699999999999998</v>
      </c>
      <c r="G1001" s="385" t="s">
        <v>29904</v>
      </c>
      <c r="H1001" s="31">
        <v>42551</v>
      </c>
      <c r="I1001" s="3" t="s">
        <v>29896</v>
      </c>
      <c r="J1001" s="398">
        <f>ROUND(C1001*2753,0)</f>
        <v>5699</v>
      </c>
      <c r="K1001" s="109">
        <v>42551</v>
      </c>
      <c r="L1001" s="62" t="s">
        <v>29896</v>
      </c>
    </row>
    <row r="1002" spans="1:12" ht="17.100000000000001" customHeight="1">
      <c r="A1002" s="196">
        <v>999</v>
      </c>
      <c r="B1002" s="370" t="str">
        <f t="shared" si="31"/>
        <v>No</v>
      </c>
      <c r="C1002" s="418">
        <v>3.46</v>
      </c>
      <c r="D1002" s="32" t="s">
        <v>29905</v>
      </c>
      <c r="E1002" s="29" t="str">
        <f t="shared" si="32"/>
        <v>No</v>
      </c>
      <c r="F1002" s="164">
        <v>3.46</v>
      </c>
      <c r="G1002" s="387" t="s">
        <v>29906</v>
      </c>
      <c r="H1002" s="31">
        <v>42551</v>
      </c>
      <c r="I1002" s="3" t="s">
        <v>29896</v>
      </c>
      <c r="J1002" s="398">
        <f>ROUND(C1002*2753,0)</f>
        <v>9525</v>
      </c>
      <c r="K1002" s="109">
        <v>42551</v>
      </c>
      <c r="L1002" s="62" t="s">
        <v>29896</v>
      </c>
    </row>
    <row r="1003" spans="1:12" ht="17.100000000000001" customHeight="1">
      <c r="A1003" s="196">
        <v>1000</v>
      </c>
      <c r="B1003" s="370" t="str">
        <f t="shared" si="31"/>
        <v>No</v>
      </c>
      <c r="C1003" s="418">
        <v>3.01</v>
      </c>
      <c r="D1003" s="32" t="s">
        <v>29907</v>
      </c>
      <c r="E1003" s="29" t="str">
        <f t="shared" si="32"/>
        <v>No</v>
      </c>
      <c r="F1003" s="164">
        <v>3.01</v>
      </c>
      <c r="G1003" s="387" t="s">
        <v>29899</v>
      </c>
      <c r="H1003" s="31">
        <v>42551</v>
      </c>
      <c r="I1003" s="3" t="s">
        <v>29896</v>
      </c>
      <c r="J1003" s="398">
        <f>ROUND(C1003*2753,0)</f>
        <v>8287</v>
      </c>
      <c r="K1003" s="109">
        <v>42551</v>
      </c>
      <c r="L1003" s="62" t="s">
        <v>29896</v>
      </c>
    </row>
    <row r="1004" spans="1:12" ht="17.100000000000001" customHeight="1">
      <c r="A1004" s="196">
        <v>1001</v>
      </c>
      <c r="B1004" s="370" t="str">
        <f t="shared" si="31"/>
        <v>No</v>
      </c>
      <c r="C1004" s="418">
        <v>3.12</v>
      </c>
      <c r="D1004" s="32" t="s">
        <v>29908</v>
      </c>
      <c r="E1004" s="29" t="str">
        <f t="shared" si="32"/>
        <v>No</v>
      </c>
      <c r="F1004" s="164">
        <v>3.12</v>
      </c>
      <c r="G1004" s="385" t="s">
        <v>26935</v>
      </c>
      <c r="H1004" s="31">
        <v>42551</v>
      </c>
      <c r="I1004" s="3" t="s">
        <v>29896</v>
      </c>
      <c r="J1004" s="398">
        <f>ROUND(C1004*2753,0)</f>
        <v>8589</v>
      </c>
      <c r="K1004" s="109">
        <v>42551</v>
      </c>
      <c r="L1004" s="62" t="s">
        <v>29896</v>
      </c>
    </row>
    <row r="1005" spans="1:12" ht="17.100000000000001" customHeight="1">
      <c r="A1005" s="196">
        <v>1002</v>
      </c>
      <c r="B1005" s="370" t="str">
        <f t="shared" si="31"/>
        <v>No</v>
      </c>
      <c r="C1005" s="418">
        <v>4.03</v>
      </c>
      <c r="D1005" s="32" t="s">
        <v>29909</v>
      </c>
      <c r="E1005" s="29" t="str">
        <f t="shared" si="32"/>
        <v>No</v>
      </c>
      <c r="F1005" s="164">
        <v>4.03</v>
      </c>
      <c r="G1005" s="387" t="s">
        <v>26935</v>
      </c>
      <c r="H1005" s="31">
        <v>42551</v>
      </c>
      <c r="I1005" s="3" t="s">
        <v>29896</v>
      </c>
      <c r="J1005" s="398">
        <f>ROUND(C1005*2753,0)</f>
        <v>11095</v>
      </c>
      <c r="K1005" s="109">
        <v>42551</v>
      </c>
      <c r="L1005" s="62" t="s">
        <v>29896</v>
      </c>
    </row>
    <row r="1006" spans="1:12" ht="17.100000000000001" customHeight="1">
      <c r="A1006" s="196">
        <v>1003</v>
      </c>
      <c r="B1006" s="370" t="str">
        <f t="shared" si="31"/>
        <v>No</v>
      </c>
      <c r="C1006" s="418">
        <v>1</v>
      </c>
      <c r="D1006" s="32" t="s">
        <v>29910</v>
      </c>
      <c r="E1006" s="29" t="str">
        <f t="shared" si="32"/>
        <v>No</v>
      </c>
      <c r="F1006" s="164">
        <v>1</v>
      </c>
      <c r="G1006" s="62" t="s">
        <v>29899</v>
      </c>
      <c r="H1006" s="31">
        <v>42551</v>
      </c>
      <c r="I1006" s="3" t="s">
        <v>29896</v>
      </c>
      <c r="J1006" s="398">
        <f>ROUND(C1006*2753,0)</f>
        <v>2753</v>
      </c>
      <c r="K1006" s="109">
        <v>42551</v>
      </c>
      <c r="L1006" s="62" t="s">
        <v>29896</v>
      </c>
    </row>
    <row r="1007" spans="1:12" ht="17.100000000000001" customHeight="1">
      <c r="A1007" s="196">
        <v>1004</v>
      </c>
      <c r="B1007" s="370" t="str">
        <f t="shared" si="31"/>
        <v>No</v>
      </c>
      <c r="C1007" s="418">
        <v>2.17</v>
      </c>
      <c r="D1007" s="32" t="s">
        <v>29911</v>
      </c>
      <c r="E1007" s="29" t="str">
        <f t="shared" si="32"/>
        <v>No</v>
      </c>
      <c r="F1007" s="164">
        <v>2.17</v>
      </c>
      <c r="G1007" s="387" t="s">
        <v>29912</v>
      </c>
      <c r="H1007" s="31">
        <v>42551</v>
      </c>
      <c r="I1007" s="3" t="s">
        <v>29896</v>
      </c>
      <c r="J1007" s="398">
        <f>ROUND(C1007*2753,0)</f>
        <v>5974</v>
      </c>
      <c r="K1007" s="109">
        <v>42551</v>
      </c>
      <c r="L1007" s="62" t="s">
        <v>29896</v>
      </c>
    </row>
    <row r="1008" spans="1:12" ht="17.100000000000001" customHeight="1">
      <c r="A1008" s="196">
        <v>1005</v>
      </c>
      <c r="B1008" s="370" t="str">
        <f t="shared" si="31"/>
        <v>No</v>
      </c>
      <c r="C1008" s="418">
        <v>2.23</v>
      </c>
      <c r="D1008" s="32" t="s">
        <v>29913</v>
      </c>
      <c r="E1008" s="29" t="str">
        <f t="shared" si="32"/>
        <v>No</v>
      </c>
      <c r="F1008" s="164">
        <v>2.23</v>
      </c>
      <c r="G1008" s="387" t="s">
        <v>29906</v>
      </c>
      <c r="H1008" s="31">
        <v>42551</v>
      </c>
      <c r="I1008" s="3" t="s">
        <v>29896</v>
      </c>
      <c r="J1008" s="398">
        <f>ROUND(C1008*2753,0)</f>
        <v>6139</v>
      </c>
      <c r="K1008" s="109">
        <v>42551</v>
      </c>
      <c r="L1008" s="62" t="s">
        <v>29896</v>
      </c>
    </row>
    <row r="1009" spans="1:12" ht="17.100000000000001" customHeight="1">
      <c r="A1009" s="196">
        <v>1006</v>
      </c>
      <c r="B1009" s="370" t="str">
        <f t="shared" si="31"/>
        <v>No</v>
      </c>
      <c r="C1009" s="418">
        <v>2.37</v>
      </c>
      <c r="D1009" s="32" t="s">
        <v>29914</v>
      </c>
      <c r="E1009" s="29" t="str">
        <f t="shared" si="32"/>
        <v>No</v>
      </c>
      <c r="F1009" s="164">
        <v>2.37</v>
      </c>
      <c r="G1009" s="387" t="s">
        <v>29912</v>
      </c>
      <c r="H1009" s="31">
        <v>42551</v>
      </c>
      <c r="I1009" s="3" t="s">
        <v>29896</v>
      </c>
      <c r="J1009" s="398">
        <f>ROUND(C1009*2753,0)</f>
        <v>6525</v>
      </c>
      <c r="K1009" s="109">
        <v>42551</v>
      </c>
      <c r="L1009" s="62" t="s">
        <v>29896</v>
      </c>
    </row>
    <row r="1010" spans="1:12" ht="17.100000000000001" customHeight="1">
      <c r="A1010" s="196">
        <v>1007</v>
      </c>
      <c r="B1010" s="370" t="str">
        <f t="shared" si="31"/>
        <v>Yes</v>
      </c>
      <c r="C1010" s="418">
        <v>0.7</v>
      </c>
      <c r="D1010" s="32" t="s">
        <v>29915</v>
      </c>
      <c r="E1010" s="29" t="str">
        <f t="shared" si="32"/>
        <v>No</v>
      </c>
      <c r="F1010" s="164">
        <v>0.7</v>
      </c>
      <c r="G1010" s="387" t="s">
        <v>26935</v>
      </c>
      <c r="H1010" s="31">
        <v>42551</v>
      </c>
      <c r="I1010" s="3" t="s">
        <v>29896</v>
      </c>
      <c r="J1010" s="398">
        <f>ROUND(C1010*2753,0)</f>
        <v>1927</v>
      </c>
      <c r="K1010" s="109">
        <v>42551</v>
      </c>
      <c r="L1010" s="62" t="s">
        <v>29896</v>
      </c>
    </row>
    <row r="1011" spans="1:12" ht="17.100000000000001" customHeight="1">
      <c r="A1011" s="196">
        <v>1008</v>
      </c>
      <c r="B1011" s="370" t="str">
        <f t="shared" si="31"/>
        <v>Yes</v>
      </c>
      <c r="C1011" s="418">
        <v>0.8</v>
      </c>
      <c r="D1011" s="32" t="s">
        <v>29916</v>
      </c>
      <c r="E1011" s="29" t="str">
        <f t="shared" si="32"/>
        <v>No</v>
      </c>
      <c r="F1011" s="164">
        <v>0.8</v>
      </c>
      <c r="G1011" s="387" t="s">
        <v>29899</v>
      </c>
      <c r="H1011" s="31">
        <v>42551</v>
      </c>
      <c r="I1011" s="3" t="s">
        <v>29896</v>
      </c>
      <c r="J1011" s="398">
        <f>ROUND(C1011*2753,0)</f>
        <v>2202</v>
      </c>
      <c r="K1011" s="109">
        <v>42551</v>
      </c>
      <c r="L1011" s="62" t="s">
        <v>29896</v>
      </c>
    </row>
    <row r="1012" spans="1:12" ht="17.100000000000001" customHeight="1">
      <c r="A1012" s="196">
        <v>1009</v>
      </c>
      <c r="B1012" s="370" t="str">
        <f t="shared" si="31"/>
        <v>Yes</v>
      </c>
      <c r="C1012" s="418">
        <v>0.76</v>
      </c>
      <c r="D1012" s="32" t="s">
        <v>29917</v>
      </c>
      <c r="E1012" s="29" t="str">
        <f t="shared" si="32"/>
        <v>No</v>
      </c>
      <c r="F1012" s="164">
        <v>0.76</v>
      </c>
      <c r="G1012" s="387" t="s">
        <v>29899</v>
      </c>
      <c r="H1012" s="31">
        <v>42551</v>
      </c>
      <c r="I1012" s="3" t="s">
        <v>29896</v>
      </c>
      <c r="J1012" s="398">
        <f>ROUND(C1012*2753,0)</f>
        <v>2092</v>
      </c>
      <c r="K1012" s="109">
        <v>42551</v>
      </c>
      <c r="L1012" s="62" t="s">
        <v>29896</v>
      </c>
    </row>
    <row r="1013" spans="1:12" ht="17.100000000000001" customHeight="1">
      <c r="A1013" s="196">
        <v>1010</v>
      </c>
      <c r="B1013" s="370" t="str">
        <f t="shared" si="31"/>
        <v>No</v>
      </c>
      <c r="C1013" s="418">
        <v>1.28</v>
      </c>
      <c r="D1013" s="32" t="s">
        <v>29918</v>
      </c>
      <c r="E1013" s="29" t="str">
        <f t="shared" si="32"/>
        <v>No</v>
      </c>
      <c r="F1013" s="164">
        <v>1.28</v>
      </c>
      <c r="G1013" s="387" t="s">
        <v>29919</v>
      </c>
      <c r="H1013" s="31">
        <v>42551</v>
      </c>
      <c r="I1013" s="3" t="s">
        <v>29896</v>
      </c>
      <c r="J1013" s="398">
        <f>ROUND(C1013*2753,0)</f>
        <v>3524</v>
      </c>
      <c r="K1013" s="109">
        <v>42551</v>
      </c>
      <c r="L1013" s="62" t="s">
        <v>29896</v>
      </c>
    </row>
    <row r="1014" spans="1:12" ht="17.100000000000001" customHeight="1">
      <c r="A1014" s="196">
        <v>1011</v>
      </c>
      <c r="B1014" s="370" t="str">
        <f t="shared" si="31"/>
        <v>No</v>
      </c>
      <c r="C1014" s="85">
        <v>5.04</v>
      </c>
      <c r="D1014" s="32" t="s">
        <v>29920</v>
      </c>
      <c r="E1014" s="29" t="str">
        <f t="shared" si="32"/>
        <v>No</v>
      </c>
      <c r="F1014" s="85">
        <v>5.04</v>
      </c>
      <c r="G1014" s="387" t="s">
        <v>26935</v>
      </c>
      <c r="H1014" s="31">
        <v>42551</v>
      </c>
      <c r="I1014" s="3" t="s">
        <v>29896</v>
      </c>
      <c r="J1014" s="419">
        <v>13600</v>
      </c>
      <c r="K1014" s="109">
        <v>42551</v>
      </c>
      <c r="L1014" s="62" t="s">
        <v>29896</v>
      </c>
    </row>
    <row r="1015" spans="1:12" ht="17.100000000000001" customHeight="1">
      <c r="A1015" s="196">
        <v>1012</v>
      </c>
      <c r="B1015" s="370" t="str">
        <f t="shared" si="31"/>
        <v>No</v>
      </c>
      <c r="C1015" s="418">
        <v>2.23</v>
      </c>
      <c r="D1015" s="32" t="s">
        <v>29921</v>
      </c>
      <c r="E1015" s="29" t="str">
        <f t="shared" si="32"/>
        <v>No</v>
      </c>
      <c r="F1015" s="164">
        <v>2.23</v>
      </c>
      <c r="G1015" s="387" t="s">
        <v>26935</v>
      </c>
      <c r="H1015" s="31">
        <v>42551</v>
      </c>
      <c r="I1015" s="3" t="s">
        <v>29896</v>
      </c>
      <c r="J1015" s="398">
        <f>ROUND(C1015*2753,0)</f>
        <v>6139</v>
      </c>
      <c r="K1015" s="109">
        <v>42551</v>
      </c>
      <c r="L1015" s="62" t="s">
        <v>29896</v>
      </c>
    </row>
    <row r="1016" spans="1:12" ht="17.100000000000001" customHeight="1">
      <c r="A1016" s="196">
        <v>1013</v>
      </c>
      <c r="B1016" s="370" t="str">
        <f t="shared" si="31"/>
        <v>No</v>
      </c>
      <c r="C1016" s="418">
        <v>1.1499999999999999</v>
      </c>
      <c r="D1016" s="32" t="s">
        <v>29922</v>
      </c>
      <c r="E1016" s="29" t="str">
        <f t="shared" si="32"/>
        <v>No</v>
      </c>
      <c r="F1016" s="164">
        <v>1.1499999999999999</v>
      </c>
      <c r="G1016" s="387" t="s">
        <v>29901</v>
      </c>
      <c r="H1016" s="31">
        <v>42551</v>
      </c>
      <c r="I1016" s="3" t="s">
        <v>29896</v>
      </c>
      <c r="J1016" s="398">
        <f>ROUND(C1016*2753,0)</f>
        <v>3166</v>
      </c>
      <c r="K1016" s="109">
        <v>42551</v>
      </c>
      <c r="L1016" s="62" t="s">
        <v>29896</v>
      </c>
    </row>
    <row r="1017" spans="1:12" ht="17.100000000000001" customHeight="1">
      <c r="A1017" s="196">
        <v>1014</v>
      </c>
      <c r="B1017" s="370" t="str">
        <f t="shared" si="31"/>
        <v>No</v>
      </c>
      <c r="C1017" s="418">
        <v>3.67</v>
      </c>
      <c r="D1017" s="28" t="s">
        <v>29923</v>
      </c>
      <c r="E1017" s="29" t="str">
        <f t="shared" si="32"/>
        <v>No</v>
      </c>
      <c r="F1017" s="164">
        <v>3.67</v>
      </c>
      <c r="G1017" s="387" t="s">
        <v>29899</v>
      </c>
      <c r="H1017" s="31">
        <v>42551</v>
      </c>
      <c r="I1017" s="3" t="s">
        <v>29896</v>
      </c>
      <c r="J1017" s="398">
        <f>ROUND(C1017*2753,0)</f>
        <v>10104</v>
      </c>
      <c r="K1017" s="109">
        <v>42551</v>
      </c>
      <c r="L1017" s="62" t="s">
        <v>29896</v>
      </c>
    </row>
    <row r="1018" spans="1:12" ht="17.100000000000001" customHeight="1">
      <c r="A1018" s="196">
        <v>1015</v>
      </c>
      <c r="B1018" s="370" t="str">
        <f t="shared" si="31"/>
        <v>No</v>
      </c>
      <c r="C1018" s="418">
        <v>1.95</v>
      </c>
      <c r="D1018" s="32" t="s">
        <v>29924</v>
      </c>
      <c r="E1018" s="29" t="str">
        <f t="shared" si="32"/>
        <v>No</v>
      </c>
      <c r="F1018" s="164">
        <v>1.95</v>
      </c>
      <c r="G1018" s="387" t="s">
        <v>26935</v>
      </c>
      <c r="H1018" s="31">
        <v>42551</v>
      </c>
      <c r="I1018" s="3" t="s">
        <v>29896</v>
      </c>
      <c r="J1018" s="398">
        <f>ROUND(C1018*2753,0)</f>
        <v>5368</v>
      </c>
      <c r="K1018" s="109">
        <v>42551</v>
      </c>
      <c r="L1018" s="62" t="s">
        <v>29896</v>
      </c>
    </row>
    <row r="1019" spans="1:12" ht="17.100000000000001" customHeight="1">
      <c r="A1019" s="196">
        <v>1016</v>
      </c>
      <c r="B1019" s="370" t="str">
        <f t="shared" si="31"/>
        <v>No</v>
      </c>
      <c r="C1019" s="418">
        <v>1.98</v>
      </c>
      <c r="D1019" s="32" t="s">
        <v>29925</v>
      </c>
      <c r="E1019" s="29" t="str">
        <f t="shared" si="32"/>
        <v>No</v>
      </c>
      <c r="F1019" s="164">
        <v>1.98</v>
      </c>
      <c r="G1019" s="387" t="s">
        <v>29901</v>
      </c>
      <c r="H1019" s="31">
        <v>42551</v>
      </c>
      <c r="I1019" s="3" t="s">
        <v>29896</v>
      </c>
      <c r="J1019" s="398">
        <f>ROUND(C1019*2753,0)</f>
        <v>5451</v>
      </c>
      <c r="K1019" s="109">
        <v>42551</v>
      </c>
      <c r="L1019" s="62" t="s">
        <v>29896</v>
      </c>
    </row>
    <row r="1020" spans="1:12" ht="17.100000000000001" customHeight="1">
      <c r="A1020" s="196">
        <v>1017</v>
      </c>
      <c r="B1020" s="370" t="str">
        <f t="shared" si="31"/>
        <v>No</v>
      </c>
      <c r="C1020" s="418">
        <v>1.58</v>
      </c>
      <c r="D1020" s="32" t="s">
        <v>29926</v>
      </c>
      <c r="E1020" s="29" t="str">
        <f t="shared" si="32"/>
        <v>No</v>
      </c>
      <c r="F1020" s="164">
        <v>1.58</v>
      </c>
      <c r="G1020" s="387" t="s">
        <v>29927</v>
      </c>
      <c r="H1020" s="31">
        <v>42551</v>
      </c>
      <c r="I1020" s="3" t="s">
        <v>29896</v>
      </c>
      <c r="J1020" s="398">
        <f>ROUND(C1020*2753,0)</f>
        <v>4350</v>
      </c>
      <c r="K1020" s="109">
        <v>42551</v>
      </c>
      <c r="L1020" s="62" t="s">
        <v>29896</v>
      </c>
    </row>
    <row r="1021" spans="1:12" ht="17.100000000000001" customHeight="1">
      <c r="A1021" s="196">
        <v>1018</v>
      </c>
      <c r="B1021" s="370" t="str">
        <f t="shared" si="31"/>
        <v>No</v>
      </c>
      <c r="C1021" s="418">
        <v>1.38</v>
      </c>
      <c r="D1021" s="32" t="s">
        <v>29928</v>
      </c>
      <c r="E1021" s="29" t="str">
        <f t="shared" si="32"/>
        <v>No</v>
      </c>
      <c r="F1021" s="164">
        <v>1.38</v>
      </c>
      <c r="G1021" s="387" t="s">
        <v>26935</v>
      </c>
      <c r="H1021" s="31">
        <v>42551</v>
      </c>
      <c r="I1021" s="3" t="s">
        <v>29896</v>
      </c>
      <c r="J1021" s="398">
        <f>ROUND(C1021*2753,0)</f>
        <v>3799</v>
      </c>
      <c r="K1021" s="109">
        <v>42551</v>
      </c>
      <c r="L1021" s="62" t="s">
        <v>29896</v>
      </c>
    </row>
    <row r="1022" spans="1:12" ht="17.100000000000001" customHeight="1">
      <c r="A1022" s="196">
        <v>1019</v>
      </c>
      <c r="B1022" s="370" t="str">
        <f t="shared" si="31"/>
        <v>No</v>
      </c>
      <c r="C1022" s="420">
        <v>1.02</v>
      </c>
      <c r="D1022" s="32" t="s">
        <v>29929</v>
      </c>
      <c r="E1022" s="29" t="str">
        <f t="shared" si="32"/>
        <v>No</v>
      </c>
      <c r="F1022" s="421">
        <v>1.02</v>
      </c>
      <c r="G1022" s="387" t="s">
        <v>26935</v>
      </c>
      <c r="H1022" s="31">
        <v>42551</v>
      </c>
      <c r="I1022" s="3" t="s">
        <v>29896</v>
      </c>
      <c r="J1022" s="398">
        <f>ROUND(C1022*2753,0)</f>
        <v>2808</v>
      </c>
      <c r="K1022" s="109">
        <v>42551</v>
      </c>
      <c r="L1022" s="62" t="s">
        <v>29896</v>
      </c>
    </row>
    <row r="1023" spans="1:12" ht="17.100000000000001" customHeight="1">
      <c r="A1023" s="196">
        <v>1020</v>
      </c>
      <c r="B1023" s="370" t="str">
        <f t="shared" si="31"/>
        <v>No</v>
      </c>
      <c r="C1023" s="114">
        <f>2.09+6.49</f>
        <v>8.58</v>
      </c>
      <c r="D1023" s="35" t="s">
        <v>29930</v>
      </c>
      <c r="E1023" s="29" t="str">
        <f t="shared" si="32"/>
        <v>No</v>
      </c>
      <c r="F1023" s="114">
        <f>2.09+6.49</f>
        <v>8.58</v>
      </c>
      <c r="G1023" s="385" t="s">
        <v>27006</v>
      </c>
      <c r="H1023" s="31">
        <v>42551</v>
      </c>
      <c r="I1023" s="3" t="s">
        <v>29896</v>
      </c>
      <c r="J1023" s="422">
        <v>13600</v>
      </c>
      <c r="K1023" s="109">
        <v>42551</v>
      </c>
      <c r="L1023" s="62" t="s">
        <v>29896</v>
      </c>
    </row>
    <row r="1024" spans="1:12" ht="17.100000000000001" customHeight="1">
      <c r="A1024" s="196">
        <v>1021</v>
      </c>
      <c r="B1024" s="370" t="str">
        <f t="shared" si="31"/>
        <v>Yes</v>
      </c>
      <c r="C1024" s="418">
        <v>0.88</v>
      </c>
      <c r="D1024" s="32" t="s">
        <v>29931</v>
      </c>
      <c r="E1024" s="29" t="str">
        <f t="shared" si="32"/>
        <v>No</v>
      </c>
      <c r="F1024" s="164">
        <v>0.88</v>
      </c>
      <c r="G1024" s="387" t="s">
        <v>29899</v>
      </c>
      <c r="H1024" s="31">
        <v>42551</v>
      </c>
      <c r="I1024" s="3" t="s">
        <v>29896</v>
      </c>
      <c r="J1024" s="398">
        <f>ROUND(C1024*2753,0)</f>
        <v>2423</v>
      </c>
      <c r="K1024" s="109">
        <v>42551</v>
      </c>
      <c r="L1024" s="62" t="s">
        <v>29896</v>
      </c>
    </row>
    <row r="1025" spans="1:12" ht="17.100000000000001" customHeight="1">
      <c r="A1025" s="196">
        <v>1022</v>
      </c>
      <c r="B1025" s="370" t="str">
        <f t="shared" si="31"/>
        <v>Yes</v>
      </c>
      <c r="C1025" s="418">
        <v>0.5</v>
      </c>
      <c r="D1025" s="32" t="s">
        <v>29932</v>
      </c>
      <c r="E1025" s="29" t="str">
        <f t="shared" si="32"/>
        <v>No</v>
      </c>
      <c r="F1025" s="164">
        <v>0.5</v>
      </c>
      <c r="G1025" s="387" t="s">
        <v>26935</v>
      </c>
      <c r="H1025" s="31">
        <v>42551</v>
      </c>
      <c r="I1025" s="3" t="s">
        <v>29896</v>
      </c>
      <c r="J1025" s="398">
        <f>ROUND(C1025*2753,0)</f>
        <v>1377</v>
      </c>
      <c r="K1025" s="109">
        <v>42551</v>
      </c>
      <c r="L1025" s="62" t="s">
        <v>29896</v>
      </c>
    </row>
    <row r="1026" spans="1:12" ht="17.100000000000001" customHeight="1">
      <c r="A1026" s="196">
        <v>1023</v>
      </c>
      <c r="B1026" s="370" t="str">
        <f t="shared" si="31"/>
        <v>No</v>
      </c>
      <c r="C1026" s="418">
        <v>2.66</v>
      </c>
      <c r="D1026" s="32" t="s">
        <v>29933</v>
      </c>
      <c r="E1026" s="29" t="str">
        <f t="shared" si="32"/>
        <v>No</v>
      </c>
      <c r="F1026" s="164">
        <v>2.66</v>
      </c>
      <c r="G1026" s="387" t="s">
        <v>29927</v>
      </c>
      <c r="H1026" s="31">
        <v>42551</v>
      </c>
      <c r="I1026" s="3" t="s">
        <v>29896</v>
      </c>
      <c r="J1026" s="398">
        <f>ROUND(C1026*2753,0)</f>
        <v>7323</v>
      </c>
      <c r="K1026" s="109">
        <v>42551</v>
      </c>
      <c r="L1026" s="62" t="s">
        <v>29896</v>
      </c>
    </row>
    <row r="1027" spans="1:12" ht="17.100000000000001" customHeight="1">
      <c r="A1027" s="196">
        <v>1024</v>
      </c>
      <c r="B1027" s="370" t="str">
        <f t="shared" si="31"/>
        <v>Yes</v>
      </c>
      <c r="C1027" s="418">
        <v>0.48</v>
      </c>
      <c r="D1027" s="32" t="s">
        <v>29934</v>
      </c>
      <c r="E1027" s="29" t="str">
        <f t="shared" si="32"/>
        <v>No</v>
      </c>
      <c r="F1027" s="164">
        <v>0.48</v>
      </c>
      <c r="G1027" s="387" t="s">
        <v>29899</v>
      </c>
      <c r="H1027" s="31">
        <v>42551</v>
      </c>
      <c r="I1027" s="3" t="s">
        <v>29896</v>
      </c>
      <c r="J1027" s="398">
        <f>ROUND(C1027*2753,0)</f>
        <v>1321</v>
      </c>
      <c r="K1027" s="109">
        <v>42551</v>
      </c>
      <c r="L1027" s="62" t="s">
        <v>29896</v>
      </c>
    </row>
    <row r="1028" spans="1:12" ht="17.100000000000001" customHeight="1">
      <c r="A1028" s="196">
        <v>1025</v>
      </c>
      <c r="B1028" s="370" t="str">
        <f t="shared" si="31"/>
        <v>No</v>
      </c>
      <c r="C1028" s="418">
        <v>2.2799999999999998</v>
      </c>
      <c r="D1028" s="28" t="s">
        <v>29935</v>
      </c>
      <c r="E1028" s="29" t="str">
        <f t="shared" si="32"/>
        <v>No</v>
      </c>
      <c r="F1028" s="164">
        <v>2.2799999999999998</v>
      </c>
      <c r="G1028" s="387" t="s">
        <v>26935</v>
      </c>
      <c r="H1028" s="31">
        <v>42551</v>
      </c>
      <c r="I1028" s="3" t="s">
        <v>29896</v>
      </c>
      <c r="J1028" s="398">
        <f>ROUND(C1028*2753,0)</f>
        <v>6277</v>
      </c>
      <c r="K1028" s="109">
        <v>42551</v>
      </c>
      <c r="L1028" s="62" t="s">
        <v>29896</v>
      </c>
    </row>
    <row r="1029" spans="1:12" ht="17.100000000000001" customHeight="1">
      <c r="A1029" s="196">
        <v>1026</v>
      </c>
      <c r="B1029" s="370" t="str">
        <f t="shared" si="31"/>
        <v>No</v>
      </c>
      <c r="C1029" s="418">
        <v>1.97</v>
      </c>
      <c r="D1029" s="32" t="s">
        <v>29936</v>
      </c>
      <c r="E1029" s="29" t="str">
        <f t="shared" si="32"/>
        <v>No</v>
      </c>
      <c r="F1029" s="164">
        <v>1.97</v>
      </c>
      <c r="G1029" s="387" t="s">
        <v>29937</v>
      </c>
      <c r="H1029" s="31">
        <v>42551</v>
      </c>
      <c r="I1029" s="3" t="s">
        <v>29896</v>
      </c>
      <c r="J1029" s="398">
        <f>ROUND(C1029*2753,0)</f>
        <v>5423</v>
      </c>
      <c r="K1029" s="109">
        <v>42551</v>
      </c>
      <c r="L1029" s="62" t="s">
        <v>29896</v>
      </c>
    </row>
    <row r="1030" spans="1:12" ht="17.100000000000001" customHeight="1">
      <c r="A1030" s="196">
        <v>1027</v>
      </c>
      <c r="B1030" s="370" t="str">
        <f t="shared" si="31"/>
        <v>No</v>
      </c>
      <c r="C1030" s="418">
        <v>3.51</v>
      </c>
      <c r="D1030" s="32" t="s">
        <v>29938</v>
      </c>
      <c r="E1030" s="29" t="str">
        <f t="shared" si="32"/>
        <v>No</v>
      </c>
      <c r="F1030" s="164">
        <v>3.51</v>
      </c>
      <c r="G1030" s="387" t="s">
        <v>26935</v>
      </c>
      <c r="H1030" s="31">
        <v>42551</v>
      </c>
      <c r="I1030" s="3" t="s">
        <v>29896</v>
      </c>
      <c r="J1030" s="398">
        <f>ROUND(C1030*2753,0)</f>
        <v>9663</v>
      </c>
      <c r="K1030" s="109">
        <v>42551</v>
      </c>
      <c r="L1030" s="62" t="s">
        <v>29896</v>
      </c>
    </row>
    <row r="1031" spans="1:12" ht="17.100000000000001" customHeight="1">
      <c r="A1031" s="196">
        <v>1028</v>
      </c>
      <c r="B1031" s="370" t="str">
        <f t="shared" si="31"/>
        <v>No</v>
      </c>
      <c r="C1031" s="418">
        <v>2.74</v>
      </c>
      <c r="D1031" s="32" t="s">
        <v>29939</v>
      </c>
      <c r="E1031" s="29" t="str">
        <f t="shared" si="32"/>
        <v>No</v>
      </c>
      <c r="F1031" s="164">
        <v>2.74</v>
      </c>
      <c r="G1031" s="387" t="s">
        <v>26935</v>
      </c>
      <c r="H1031" s="31">
        <v>42551</v>
      </c>
      <c r="I1031" s="3" t="s">
        <v>29896</v>
      </c>
      <c r="J1031" s="398">
        <f>ROUND(C1031*2753,0)</f>
        <v>7543</v>
      </c>
      <c r="K1031" s="109">
        <v>42551</v>
      </c>
      <c r="L1031" s="62" t="s">
        <v>29896</v>
      </c>
    </row>
    <row r="1032" spans="1:12" ht="17.100000000000001" customHeight="1">
      <c r="A1032" s="196">
        <v>1029</v>
      </c>
      <c r="B1032" s="370" t="str">
        <f t="shared" si="31"/>
        <v>Yes</v>
      </c>
      <c r="C1032" s="418">
        <v>0.93</v>
      </c>
      <c r="D1032" s="32" t="s">
        <v>29940</v>
      </c>
      <c r="E1032" s="29" t="str">
        <f t="shared" si="32"/>
        <v>No</v>
      </c>
      <c r="F1032" s="164">
        <v>0.93</v>
      </c>
      <c r="G1032" s="387" t="s">
        <v>26935</v>
      </c>
      <c r="H1032" s="31">
        <v>42551</v>
      </c>
      <c r="I1032" s="3" t="s">
        <v>29896</v>
      </c>
      <c r="J1032" s="398">
        <f>ROUND(C1032*2753,0)</f>
        <v>2560</v>
      </c>
      <c r="K1032" s="109">
        <v>42551</v>
      </c>
      <c r="L1032" s="62" t="s">
        <v>29896</v>
      </c>
    </row>
    <row r="1033" spans="1:12" ht="17.100000000000001" customHeight="1">
      <c r="A1033" s="196">
        <v>1030</v>
      </c>
      <c r="B1033" s="370" t="str">
        <f t="shared" si="31"/>
        <v>No</v>
      </c>
      <c r="C1033" s="418">
        <v>2.39</v>
      </c>
      <c r="D1033" s="32" t="s">
        <v>29941</v>
      </c>
      <c r="E1033" s="29" t="str">
        <f t="shared" si="32"/>
        <v>No</v>
      </c>
      <c r="F1033" s="164">
        <v>2.39</v>
      </c>
      <c r="G1033" s="387" t="s">
        <v>29942</v>
      </c>
      <c r="H1033" s="31">
        <v>42551</v>
      </c>
      <c r="I1033" s="3" t="s">
        <v>29896</v>
      </c>
      <c r="J1033" s="398">
        <f>ROUND(C1033*2753,0)</f>
        <v>6580</v>
      </c>
      <c r="K1033" s="109">
        <v>42551</v>
      </c>
      <c r="L1033" s="62" t="s">
        <v>29896</v>
      </c>
    </row>
    <row r="1034" spans="1:12" ht="17.100000000000001" customHeight="1">
      <c r="A1034" s="196">
        <v>1031</v>
      </c>
      <c r="B1034" s="370" t="str">
        <f t="shared" si="31"/>
        <v>No</v>
      </c>
      <c r="C1034" s="418">
        <v>4.3600000000000003</v>
      </c>
      <c r="D1034" s="32" t="s">
        <v>29943</v>
      </c>
      <c r="E1034" s="29" t="str">
        <f t="shared" si="32"/>
        <v>No</v>
      </c>
      <c r="F1034" s="164">
        <v>4.3600000000000003</v>
      </c>
      <c r="G1034" s="387" t="s">
        <v>29912</v>
      </c>
      <c r="H1034" s="31">
        <v>42551</v>
      </c>
      <c r="I1034" s="3" t="s">
        <v>29896</v>
      </c>
      <c r="J1034" s="398">
        <f>ROUND(C1034*2753,0)</f>
        <v>12003</v>
      </c>
      <c r="K1034" s="109">
        <v>42551</v>
      </c>
      <c r="L1034" s="62" t="s">
        <v>29896</v>
      </c>
    </row>
    <row r="1035" spans="1:12" ht="17.100000000000001" customHeight="1">
      <c r="A1035" s="196">
        <v>1032</v>
      </c>
      <c r="B1035" s="370" t="str">
        <f t="shared" si="31"/>
        <v>No</v>
      </c>
      <c r="C1035" s="418">
        <v>1.69</v>
      </c>
      <c r="D1035" s="28" t="s">
        <v>29944</v>
      </c>
      <c r="E1035" s="29" t="str">
        <f t="shared" si="32"/>
        <v>No</v>
      </c>
      <c r="F1035" s="164">
        <v>1.69</v>
      </c>
      <c r="G1035" s="387" t="s">
        <v>29899</v>
      </c>
      <c r="H1035" s="31">
        <v>42551</v>
      </c>
      <c r="I1035" s="3" t="s">
        <v>29896</v>
      </c>
      <c r="J1035" s="398">
        <f>ROUND(C1035*2753,0)</f>
        <v>4653</v>
      </c>
      <c r="K1035" s="109">
        <v>42551</v>
      </c>
      <c r="L1035" s="62" t="s">
        <v>29896</v>
      </c>
    </row>
    <row r="1036" spans="1:12" ht="17.100000000000001" customHeight="1">
      <c r="A1036" s="196">
        <v>1033</v>
      </c>
      <c r="B1036" s="370" t="str">
        <f t="shared" si="31"/>
        <v>Yes</v>
      </c>
      <c r="C1036" s="418">
        <v>0.76</v>
      </c>
      <c r="D1036" s="32" t="s">
        <v>29945</v>
      </c>
      <c r="E1036" s="29" t="str">
        <f t="shared" si="32"/>
        <v>No</v>
      </c>
      <c r="F1036" s="164">
        <v>0.76</v>
      </c>
      <c r="G1036" s="387" t="s">
        <v>29927</v>
      </c>
      <c r="H1036" s="31">
        <v>42551</v>
      </c>
      <c r="I1036" s="3" t="s">
        <v>29896</v>
      </c>
      <c r="J1036" s="398">
        <f>ROUND(C1036*2753,0)</f>
        <v>2092</v>
      </c>
      <c r="K1036" s="109">
        <v>42551</v>
      </c>
      <c r="L1036" s="62" t="s">
        <v>29896</v>
      </c>
    </row>
    <row r="1037" spans="1:12" ht="17.100000000000001" customHeight="1">
      <c r="A1037" s="196">
        <v>1034</v>
      </c>
      <c r="B1037" s="370" t="str">
        <f t="shared" si="31"/>
        <v>No</v>
      </c>
      <c r="C1037" s="418">
        <v>4.82</v>
      </c>
      <c r="D1037" s="32" t="s">
        <v>29946</v>
      </c>
      <c r="E1037" s="29" t="str">
        <f t="shared" si="32"/>
        <v>No</v>
      </c>
      <c r="F1037" s="164">
        <v>4.82</v>
      </c>
      <c r="G1037" s="387" t="s">
        <v>26935</v>
      </c>
      <c r="H1037" s="31">
        <v>42551</v>
      </c>
      <c r="I1037" s="3" t="s">
        <v>29896</v>
      </c>
      <c r="J1037" s="398">
        <f>ROUND(C1037*2753,0)</f>
        <v>13269</v>
      </c>
      <c r="K1037" s="109">
        <v>42551</v>
      </c>
      <c r="L1037" s="62" t="s">
        <v>29896</v>
      </c>
    </row>
    <row r="1038" spans="1:12" ht="17.100000000000001" customHeight="1">
      <c r="A1038" s="196">
        <v>1035</v>
      </c>
      <c r="B1038" s="370" t="str">
        <f t="shared" si="31"/>
        <v>No</v>
      </c>
      <c r="C1038" s="85">
        <v>5.44</v>
      </c>
      <c r="D1038" s="32" t="s">
        <v>29947</v>
      </c>
      <c r="E1038" s="29" t="str">
        <f t="shared" si="32"/>
        <v>No</v>
      </c>
      <c r="F1038" s="85">
        <v>5.44</v>
      </c>
      <c r="G1038" s="387" t="s">
        <v>27228</v>
      </c>
      <c r="H1038" s="31">
        <v>42551</v>
      </c>
      <c r="I1038" s="3" t="s">
        <v>29896</v>
      </c>
      <c r="J1038" s="419">
        <v>13600</v>
      </c>
      <c r="K1038" s="109">
        <v>42551</v>
      </c>
      <c r="L1038" s="62" t="s">
        <v>29896</v>
      </c>
    </row>
    <row r="1039" spans="1:12" ht="17.100000000000001" customHeight="1">
      <c r="A1039" s="196">
        <v>1036</v>
      </c>
      <c r="B1039" s="370" t="str">
        <f t="shared" si="31"/>
        <v>No</v>
      </c>
      <c r="C1039" s="418">
        <v>1.7</v>
      </c>
      <c r="D1039" s="32" t="s">
        <v>29948</v>
      </c>
      <c r="E1039" s="29" t="str">
        <f t="shared" si="32"/>
        <v>No</v>
      </c>
      <c r="F1039" s="164">
        <v>1.7</v>
      </c>
      <c r="G1039" s="387" t="s">
        <v>29899</v>
      </c>
      <c r="H1039" s="31">
        <v>42551</v>
      </c>
      <c r="I1039" s="3" t="s">
        <v>29896</v>
      </c>
      <c r="J1039" s="398">
        <f>ROUND(C1039*2753,0)</f>
        <v>4680</v>
      </c>
      <c r="K1039" s="109">
        <v>42551</v>
      </c>
      <c r="L1039" s="62" t="s">
        <v>29896</v>
      </c>
    </row>
    <row r="1040" spans="1:12" ht="17.100000000000001" customHeight="1">
      <c r="A1040" s="196">
        <v>1037</v>
      </c>
      <c r="B1040" s="370" t="str">
        <f t="shared" si="31"/>
        <v>No</v>
      </c>
      <c r="C1040" s="418">
        <v>2.02</v>
      </c>
      <c r="D1040" s="32" t="s">
        <v>29949</v>
      </c>
      <c r="E1040" s="29" t="str">
        <f t="shared" si="32"/>
        <v>No</v>
      </c>
      <c r="F1040" s="164">
        <v>2.02</v>
      </c>
      <c r="G1040" s="387" t="s">
        <v>29927</v>
      </c>
      <c r="H1040" s="31">
        <v>42551</v>
      </c>
      <c r="I1040" s="3" t="s">
        <v>29896</v>
      </c>
      <c r="J1040" s="398">
        <f>ROUND(C1040*2753,0)</f>
        <v>5561</v>
      </c>
      <c r="K1040" s="109">
        <v>42551</v>
      </c>
      <c r="L1040" s="62" t="s">
        <v>29896</v>
      </c>
    </row>
    <row r="1041" spans="1:12" ht="17.100000000000001" customHeight="1">
      <c r="A1041" s="196">
        <v>1038</v>
      </c>
      <c r="B1041" s="370" t="str">
        <f t="shared" si="31"/>
        <v>Yes</v>
      </c>
      <c r="C1041" s="418">
        <v>0.1</v>
      </c>
      <c r="D1041" s="32" t="s">
        <v>29950</v>
      </c>
      <c r="E1041" s="29" t="str">
        <f t="shared" si="32"/>
        <v>No</v>
      </c>
      <c r="F1041" s="164">
        <v>0.1</v>
      </c>
      <c r="G1041" s="387" t="s">
        <v>26935</v>
      </c>
      <c r="H1041" s="31">
        <v>42551</v>
      </c>
      <c r="I1041" s="3" t="s">
        <v>29896</v>
      </c>
      <c r="J1041" s="398">
        <f>ROUND(C1041*2753,0)</f>
        <v>275</v>
      </c>
      <c r="K1041" s="109">
        <v>42551</v>
      </c>
      <c r="L1041" s="62" t="s">
        <v>29896</v>
      </c>
    </row>
    <row r="1042" spans="1:12" ht="17.100000000000001" customHeight="1">
      <c r="A1042" s="196">
        <v>1039</v>
      </c>
      <c r="B1042" s="370" t="str">
        <f t="shared" si="31"/>
        <v>Yes</v>
      </c>
      <c r="C1042" s="418">
        <v>0.93</v>
      </c>
      <c r="D1042" s="32" t="s">
        <v>29951</v>
      </c>
      <c r="E1042" s="29" t="str">
        <f t="shared" si="32"/>
        <v>No</v>
      </c>
      <c r="F1042" s="164">
        <v>0.93</v>
      </c>
      <c r="G1042" s="387" t="s">
        <v>29899</v>
      </c>
      <c r="H1042" s="31">
        <v>42551</v>
      </c>
      <c r="I1042" s="3" t="s">
        <v>29896</v>
      </c>
      <c r="J1042" s="398">
        <f>ROUND(C1042*2753,0)</f>
        <v>2560</v>
      </c>
      <c r="K1042" s="109">
        <v>42551</v>
      </c>
      <c r="L1042" s="62" t="s">
        <v>29896</v>
      </c>
    </row>
    <row r="1043" spans="1:12" ht="17.100000000000001" customHeight="1">
      <c r="A1043" s="196">
        <v>1040</v>
      </c>
      <c r="B1043" s="370" t="str">
        <f t="shared" si="31"/>
        <v>Yes</v>
      </c>
      <c r="C1043" s="418">
        <v>0.86</v>
      </c>
      <c r="D1043" s="32" t="s">
        <v>29952</v>
      </c>
      <c r="E1043" s="29" t="str">
        <f t="shared" si="32"/>
        <v>No</v>
      </c>
      <c r="F1043" s="164">
        <v>0.86</v>
      </c>
      <c r="G1043" s="387" t="s">
        <v>26935</v>
      </c>
      <c r="H1043" s="31">
        <v>42551</v>
      </c>
      <c r="I1043" s="3" t="s">
        <v>29896</v>
      </c>
      <c r="J1043" s="398">
        <f>ROUND(C1043*2753,0)</f>
        <v>2368</v>
      </c>
      <c r="K1043" s="109">
        <v>42551</v>
      </c>
      <c r="L1043" s="62" t="s">
        <v>29896</v>
      </c>
    </row>
    <row r="1044" spans="1:12" ht="17.100000000000001" customHeight="1">
      <c r="A1044" s="196">
        <v>1041</v>
      </c>
      <c r="B1044" s="370" t="str">
        <f t="shared" si="31"/>
        <v>Yes</v>
      </c>
      <c r="C1044" s="418">
        <v>0.19</v>
      </c>
      <c r="D1044" s="32" t="s">
        <v>29953</v>
      </c>
      <c r="E1044" s="29" t="str">
        <f t="shared" si="32"/>
        <v>No</v>
      </c>
      <c r="F1044" s="164">
        <v>0.19</v>
      </c>
      <c r="G1044" s="387" t="s">
        <v>26935</v>
      </c>
      <c r="H1044" s="31">
        <v>42551</v>
      </c>
      <c r="I1044" s="3" t="s">
        <v>29896</v>
      </c>
      <c r="J1044" s="398">
        <f>ROUND(C1044*2753,0)</f>
        <v>523</v>
      </c>
      <c r="K1044" s="109">
        <v>42551</v>
      </c>
      <c r="L1044" s="62" t="s">
        <v>29896</v>
      </c>
    </row>
    <row r="1045" spans="1:12" ht="17.100000000000001" customHeight="1">
      <c r="A1045" s="196">
        <v>1042</v>
      </c>
      <c r="B1045" s="370" t="str">
        <f t="shared" si="31"/>
        <v>No</v>
      </c>
      <c r="C1045" s="418">
        <v>2.73</v>
      </c>
      <c r="D1045" s="51" t="s">
        <v>29954</v>
      </c>
      <c r="E1045" s="29" t="str">
        <f t="shared" si="32"/>
        <v>No</v>
      </c>
      <c r="F1045" s="164">
        <v>2.73</v>
      </c>
      <c r="G1045" s="389" t="s">
        <v>26935</v>
      </c>
      <c r="H1045" s="31">
        <v>42551</v>
      </c>
      <c r="I1045" s="3" t="s">
        <v>29896</v>
      </c>
      <c r="J1045" s="398">
        <f>ROUND(C1045*2753,0)</f>
        <v>7516</v>
      </c>
      <c r="K1045" s="109">
        <v>42551</v>
      </c>
      <c r="L1045" s="62" t="s">
        <v>29896</v>
      </c>
    </row>
    <row r="1046" spans="1:12" ht="17.100000000000001" customHeight="1">
      <c r="A1046" s="196">
        <v>1043</v>
      </c>
      <c r="B1046" s="370" t="str">
        <f t="shared" si="31"/>
        <v>No</v>
      </c>
      <c r="C1046" s="85">
        <v>5.82</v>
      </c>
      <c r="D1046" s="32" t="s">
        <v>29955</v>
      </c>
      <c r="E1046" s="29" t="str">
        <f t="shared" si="32"/>
        <v>Yes</v>
      </c>
      <c r="F1046" s="85">
        <v>5.82</v>
      </c>
      <c r="G1046" s="387"/>
      <c r="H1046" s="31">
        <v>42551</v>
      </c>
      <c r="I1046" s="3" t="s">
        <v>29896</v>
      </c>
      <c r="J1046" s="419">
        <v>13600</v>
      </c>
      <c r="K1046" s="109">
        <v>42551</v>
      </c>
      <c r="L1046" s="62" t="s">
        <v>29896</v>
      </c>
    </row>
    <row r="1047" spans="1:12" ht="17.100000000000001" customHeight="1">
      <c r="A1047" s="196">
        <v>1044</v>
      </c>
      <c r="B1047" s="370" t="str">
        <f t="shared" si="31"/>
        <v>Yes</v>
      </c>
      <c r="C1047" s="418">
        <v>0.32</v>
      </c>
      <c r="D1047" s="51" t="s">
        <v>29956</v>
      </c>
      <c r="E1047" s="29" t="str">
        <f t="shared" si="32"/>
        <v>No</v>
      </c>
      <c r="F1047" s="164">
        <v>0.32</v>
      </c>
      <c r="G1047" s="389" t="s">
        <v>26935</v>
      </c>
      <c r="H1047" s="31">
        <v>42551</v>
      </c>
      <c r="I1047" s="3" t="s">
        <v>29896</v>
      </c>
      <c r="J1047" s="398">
        <f>ROUND(C1047*2753,0)</f>
        <v>881</v>
      </c>
      <c r="K1047" s="109">
        <v>42551</v>
      </c>
      <c r="L1047" s="62" t="s">
        <v>29896</v>
      </c>
    </row>
    <row r="1048" spans="1:12" ht="17.100000000000001" customHeight="1">
      <c r="A1048" s="196">
        <v>1045</v>
      </c>
      <c r="B1048" s="370" t="str">
        <f t="shared" si="31"/>
        <v>No</v>
      </c>
      <c r="C1048" s="420">
        <v>1.44</v>
      </c>
      <c r="D1048" s="364" t="s">
        <v>29957</v>
      </c>
      <c r="E1048" s="29" t="str">
        <f t="shared" si="32"/>
        <v>No</v>
      </c>
      <c r="F1048" s="421">
        <v>1.44</v>
      </c>
      <c r="G1048" s="389" t="s">
        <v>26935</v>
      </c>
      <c r="H1048" s="31">
        <v>42551</v>
      </c>
      <c r="I1048" s="3" t="s">
        <v>29896</v>
      </c>
      <c r="J1048" s="423">
        <f>ROUND(C1048*2753,0)</f>
        <v>3964</v>
      </c>
      <c r="K1048" s="109">
        <v>42551</v>
      </c>
      <c r="L1048" s="62" t="s">
        <v>29896</v>
      </c>
    </row>
    <row r="1049" spans="1:12" ht="17.100000000000001" customHeight="1">
      <c r="A1049" s="196">
        <v>1046</v>
      </c>
      <c r="B1049" s="370" t="str">
        <f t="shared" si="31"/>
        <v>No</v>
      </c>
      <c r="C1049" s="420">
        <v>1.45</v>
      </c>
      <c r="D1049" s="364" t="s">
        <v>29958</v>
      </c>
      <c r="E1049" s="29" t="str">
        <f t="shared" si="32"/>
        <v>No</v>
      </c>
      <c r="F1049" s="421">
        <v>1.45</v>
      </c>
      <c r="G1049" s="389" t="s">
        <v>29927</v>
      </c>
      <c r="H1049" s="31">
        <v>42551</v>
      </c>
      <c r="I1049" s="3" t="s">
        <v>29896</v>
      </c>
      <c r="J1049" s="423">
        <f>ROUND(C1049*2753,0)</f>
        <v>3992</v>
      </c>
      <c r="K1049" s="109">
        <v>42551</v>
      </c>
      <c r="L1049" s="62" t="s">
        <v>29896</v>
      </c>
    </row>
    <row r="1050" spans="1:12" ht="17.100000000000001" customHeight="1">
      <c r="A1050" s="196">
        <v>1047</v>
      </c>
      <c r="B1050" s="370" t="str">
        <f t="shared" si="31"/>
        <v>No</v>
      </c>
      <c r="C1050" s="420">
        <v>1.44</v>
      </c>
      <c r="D1050" s="364" t="s">
        <v>29959</v>
      </c>
      <c r="E1050" s="29" t="str">
        <f t="shared" si="32"/>
        <v>No</v>
      </c>
      <c r="F1050" s="421">
        <v>1.44</v>
      </c>
      <c r="G1050" s="389" t="s">
        <v>29927</v>
      </c>
      <c r="H1050" s="31">
        <v>42551</v>
      </c>
      <c r="I1050" s="3" t="s">
        <v>29896</v>
      </c>
      <c r="J1050" s="423">
        <f>ROUND(C1050*2753,0)</f>
        <v>3964</v>
      </c>
      <c r="K1050" s="109">
        <v>42551</v>
      </c>
      <c r="L1050" s="62" t="s">
        <v>29896</v>
      </c>
    </row>
    <row r="1051" spans="1:12" ht="17.100000000000001" customHeight="1">
      <c r="A1051" s="196">
        <v>1048</v>
      </c>
      <c r="B1051" s="370" t="str">
        <f t="shared" si="31"/>
        <v>Yes</v>
      </c>
      <c r="C1051" s="418">
        <v>0.48</v>
      </c>
      <c r="D1051" s="51" t="s">
        <v>29960</v>
      </c>
      <c r="E1051" s="29" t="str">
        <f t="shared" si="32"/>
        <v>No</v>
      </c>
      <c r="F1051" s="164">
        <v>0.48</v>
      </c>
      <c r="G1051" s="389" t="s">
        <v>26935</v>
      </c>
      <c r="H1051" s="31">
        <v>42551</v>
      </c>
      <c r="I1051" s="3" t="s">
        <v>29896</v>
      </c>
      <c r="J1051" s="398">
        <f>ROUND(C1051*2753,0)</f>
        <v>1321</v>
      </c>
      <c r="K1051" s="109">
        <v>42551</v>
      </c>
      <c r="L1051" s="62" t="s">
        <v>29896</v>
      </c>
    </row>
    <row r="1052" spans="1:12" ht="17.100000000000001" customHeight="1">
      <c r="A1052" s="196">
        <v>1049</v>
      </c>
      <c r="B1052" s="370" t="str">
        <f t="shared" si="31"/>
        <v>No</v>
      </c>
      <c r="C1052" s="418">
        <v>5.14</v>
      </c>
      <c r="D1052" s="51" t="s">
        <v>29961</v>
      </c>
      <c r="E1052" s="29" t="str">
        <f t="shared" si="32"/>
        <v>No</v>
      </c>
      <c r="F1052" s="164">
        <v>5.14</v>
      </c>
      <c r="G1052" s="389" t="s">
        <v>26935</v>
      </c>
      <c r="H1052" s="31">
        <v>42551</v>
      </c>
      <c r="I1052" s="3" t="s">
        <v>29896</v>
      </c>
      <c r="J1052" s="398">
        <v>13600</v>
      </c>
      <c r="K1052" s="109">
        <v>42551</v>
      </c>
      <c r="L1052" s="62" t="s">
        <v>29896</v>
      </c>
    </row>
    <row r="1053" spans="1:12" ht="17.100000000000001" customHeight="1">
      <c r="A1053" s="196">
        <v>1050</v>
      </c>
      <c r="B1053" s="370" t="str">
        <f t="shared" si="31"/>
        <v>No</v>
      </c>
      <c r="C1053" s="418">
        <v>2.11</v>
      </c>
      <c r="D1053" s="51" t="s">
        <v>29962</v>
      </c>
      <c r="E1053" s="29" t="str">
        <f t="shared" si="32"/>
        <v>No</v>
      </c>
      <c r="F1053" s="164">
        <v>2.11</v>
      </c>
      <c r="G1053" s="389" t="s">
        <v>29906</v>
      </c>
      <c r="H1053" s="31">
        <v>42551</v>
      </c>
      <c r="I1053" s="3" t="s">
        <v>29896</v>
      </c>
      <c r="J1053" s="398">
        <f>ROUND(C1053*2753,0)</f>
        <v>5809</v>
      </c>
      <c r="K1053" s="109">
        <v>42551</v>
      </c>
      <c r="L1053" s="62" t="s">
        <v>29896</v>
      </c>
    </row>
    <row r="1054" spans="1:12" ht="17.100000000000001" customHeight="1">
      <c r="A1054" s="196">
        <v>1051</v>
      </c>
      <c r="B1054" s="370" t="str">
        <f t="shared" si="31"/>
        <v>No</v>
      </c>
      <c r="C1054" s="85">
        <v>6.49</v>
      </c>
      <c r="D1054" s="32" t="s">
        <v>29963</v>
      </c>
      <c r="E1054" s="29" t="str">
        <f t="shared" si="32"/>
        <v>No</v>
      </c>
      <c r="F1054" s="85">
        <v>6.49</v>
      </c>
      <c r="G1054" s="387" t="s">
        <v>29901</v>
      </c>
      <c r="H1054" s="31">
        <v>42551</v>
      </c>
      <c r="I1054" s="3" t="s">
        <v>29896</v>
      </c>
      <c r="J1054" s="419">
        <v>13600</v>
      </c>
      <c r="K1054" s="109">
        <v>42551</v>
      </c>
      <c r="L1054" s="62" t="s">
        <v>29896</v>
      </c>
    </row>
    <row r="1055" spans="1:12" ht="17.100000000000001" customHeight="1">
      <c r="A1055" s="196">
        <v>1052</v>
      </c>
      <c r="B1055" s="370" t="str">
        <f t="shared" si="31"/>
        <v>No</v>
      </c>
      <c r="C1055" s="420">
        <v>1.76</v>
      </c>
      <c r="D1055" s="364" t="s">
        <v>29964</v>
      </c>
      <c r="E1055" s="29" t="str">
        <f t="shared" si="32"/>
        <v>No</v>
      </c>
      <c r="F1055" s="421">
        <v>1.76</v>
      </c>
      <c r="G1055" s="411" t="s">
        <v>29899</v>
      </c>
      <c r="H1055" s="31">
        <v>42551</v>
      </c>
      <c r="I1055" s="3" t="s">
        <v>29896</v>
      </c>
      <c r="J1055" s="423">
        <f>ROUND(C1055*2753,0)</f>
        <v>4845</v>
      </c>
      <c r="K1055" s="109">
        <v>42551</v>
      </c>
      <c r="L1055" s="62" t="s">
        <v>29896</v>
      </c>
    </row>
    <row r="1056" spans="1:12" ht="17.100000000000001" customHeight="1">
      <c r="A1056" s="196">
        <v>1053</v>
      </c>
      <c r="B1056" s="370" t="str">
        <f t="shared" si="31"/>
        <v>No</v>
      </c>
      <c r="C1056" s="418">
        <v>1.62</v>
      </c>
      <c r="D1056" s="51" t="s">
        <v>29965</v>
      </c>
      <c r="E1056" s="29" t="str">
        <f t="shared" si="32"/>
        <v>No</v>
      </c>
      <c r="F1056" s="164">
        <v>1.62</v>
      </c>
      <c r="G1056" s="389" t="s">
        <v>26935</v>
      </c>
      <c r="H1056" s="31">
        <v>42551</v>
      </c>
      <c r="I1056" s="3" t="s">
        <v>29896</v>
      </c>
      <c r="J1056" s="398">
        <f>ROUND(C1056*2753,0)</f>
        <v>4460</v>
      </c>
      <c r="K1056" s="109">
        <v>42551</v>
      </c>
      <c r="L1056" s="62" t="s">
        <v>29896</v>
      </c>
    </row>
    <row r="1057" spans="1:12" ht="17.100000000000001" customHeight="1">
      <c r="A1057" s="196">
        <v>1054</v>
      </c>
      <c r="B1057" s="370" t="str">
        <f t="shared" si="31"/>
        <v>No</v>
      </c>
      <c r="C1057" s="418">
        <v>4.1399999999999997</v>
      </c>
      <c r="D1057" s="51" t="s">
        <v>29966</v>
      </c>
      <c r="E1057" s="29" t="str">
        <f t="shared" si="32"/>
        <v>No</v>
      </c>
      <c r="F1057" s="164">
        <v>4.1399999999999997</v>
      </c>
      <c r="G1057" s="411" t="s">
        <v>29912</v>
      </c>
      <c r="H1057" s="31">
        <v>42551</v>
      </c>
      <c r="I1057" s="3" t="s">
        <v>29896</v>
      </c>
      <c r="J1057" s="398">
        <f>ROUND(C1057*2753,0)</f>
        <v>11397</v>
      </c>
      <c r="K1057" s="109">
        <v>42551</v>
      </c>
      <c r="L1057" s="62" t="s">
        <v>29896</v>
      </c>
    </row>
    <row r="1058" spans="1:12" ht="17.100000000000001" customHeight="1">
      <c r="A1058" s="196">
        <v>1055</v>
      </c>
      <c r="B1058" s="370" t="str">
        <f t="shared" si="31"/>
        <v>Yes</v>
      </c>
      <c r="C1058" s="418">
        <v>0.3</v>
      </c>
      <c r="D1058" s="51" t="s">
        <v>29967</v>
      </c>
      <c r="E1058" s="29" t="str">
        <f t="shared" si="32"/>
        <v>No</v>
      </c>
      <c r="F1058" s="164">
        <v>0.3</v>
      </c>
      <c r="G1058" s="389" t="s">
        <v>29899</v>
      </c>
      <c r="H1058" s="31">
        <v>42551</v>
      </c>
      <c r="I1058" s="3" t="s">
        <v>29896</v>
      </c>
      <c r="J1058" s="398">
        <f>ROUND(C1058*2753,0)</f>
        <v>826</v>
      </c>
      <c r="K1058" s="109">
        <v>42551</v>
      </c>
      <c r="L1058" s="62" t="s">
        <v>29896</v>
      </c>
    </row>
    <row r="1059" spans="1:12" ht="17.100000000000001" customHeight="1">
      <c r="A1059" s="196">
        <v>1056</v>
      </c>
      <c r="B1059" s="370" t="str">
        <f t="shared" si="31"/>
        <v>No</v>
      </c>
      <c r="C1059" s="418">
        <v>2.75</v>
      </c>
      <c r="D1059" s="51" t="s">
        <v>29968</v>
      </c>
      <c r="E1059" s="29" t="str">
        <f t="shared" si="32"/>
        <v>No</v>
      </c>
      <c r="F1059" s="164">
        <v>2.75</v>
      </c>
      <c r="G1059" s="411" t="s">
        <v>26935</v>
      </c>
      <c r="H1059" s="31">
        <v>42551</v>
      </c>
      <c r="I1059" s="3" t="s">
        <v>29896</v>
      </c>
      <c r="J1059" s="398">
        <f>ROUND(C1059*2753,0)</f>
        <v>7571</v>
      </c>
      <c r="K1059" s="109">
        <v>42551</v>
      </c>
      <c r="L1059" s="62" t="s">
        <v>29896</v>
      </c>
    </row>
    <row r="1060" spans="1:12" ht="17.100000000000001" customHeight="1">
      <c r="A1060" s="196">
        <v>1057</v>
      </c>
      <c r="B1060" s="36" t="s">
        <v>29969</v>
      </c>
      <c r="C1060" s="35" t="s">
        <v>29970</v>
      </c>
      <c r="D1060" s="35" t="s">
        <v>29971</v>
      </c>
      <c r="E1060" s="36" t="str">
        <f>IF(G1060&lt;1,"Yes","No")</f>
        <v>No</v>
      </c>
      <c r="F1060" s="114">
        <f>0.96+3.02+0.34</f>
        <v>4.32</v>
      </c>
      <c r="G1060" s="114">
        <f>F1060/2.47</f>
        <v>1.7489878542510122</v>
      </c>
      <c r="H1060" s="424">
        <f>ROUND(F1060*2753,0)</f>
        <v>11893</v>
      </c>
      <c r="I1060" s="385" t="s">
        <v>29972</v>
      </c>
      <c r="J1060" s="114">
        <v>11893</v>
      </c>
      <c r="K1060" s="425">
        <v>42551</v>
      </c>
      <c r="L1060" s="62" t="s">
        <v>29973</v>
      </c>
    </row>
    <row r="1061" spans="1:12" ht="17.100000000000001" customHeight="1">
      <c r="A1061" s="196">
        <v>1058</v>
      </c>
      <c r="B1061" s="36" t="s">
        <v>29974</v>
      </c>
      <c r="C1061" s="35" t="s">
        <v>29975</v>
      </c>
      <c r="D1061" s="35" t="s">
        <v>29976</v>
      </c>
      <c r="E1061" s="36" t="str">
        <f t="shared" ref="E1061:E1105" si="33">IF(G1061&lt;1,"Yes","No")</f>
        <v>No</v>
      </c>
      <c r="F1061" s="114">
        <v>2.57</v>
      </c>
      <c r="G1061" s="114">
        <f t="shared" ref="G1061:G1105" si="34">F1061/2.47</f>
        <v>1.0404858299595141</v>
      </c>
      <c r="H1061" s="424">
        <f t="shared" ref="H1061:H1104" si="35">ROUND(F1061*2753,0)</f>
        <v>7075</v>
      </c>
      <c r="I1061" s="385" t="s">
        <v>29977</v>
      </c>
      <c r="J1061" s="114">
        <v>7075</v>
      </c>
      <c r="K1061" s="425">
        <v>42551</v>
      </c>
      <c r="L1061" s="62" t="s">
        <v>29973</v>
      </c>
    </row>
    <row r="1062" spans="1:12" ht="17.100000000000001" customHeight="1">
      <c r="A1062" s="196">
        <v>1059</v>
      </c>
      <c r="B1062" s="36">
        <v>80</v>
      </c>
      <c r="C1062" s="35" t="s">
        <v>29978</v>
      </c>
      <c r="D1062" s="35" t="s">
        <v>29979</v>
      </c>
      <c r="E1062" s="36" t="str">
        <f t="shared" si="33"/>
        <v>Yes</v>
      </c>
      <c r="F1062" s="114">
        <v>1.47</v>
      </c>
      <c r="G1062" s="114">
        <f t="shared" si="34"/>
        <v>0.59514170040485825</v>
      </c>
      <c r="H1062" s="424">
        <f t="shared" si="35"/>
        <v>4047</v>
      </c>
      <c r="I1062" s="385" t="s">
        <v>29980</v>
      </c>
      <c r="J1062" s="114">
        <v>4047</v>
      </c>
      <c r="K1062" s="425">
        <v>42551</v>
      </c>
      <c r="L1062" s="62" t="s">
        <v>29973</v>
      </c>
    </row>
    <row r="1063" spans="1:12" ht="17.100000000000001" customHeight="1">
      <c r="A1063" s="196">
        <v>1060</v>
      </c>
      <c r="B1063" s="36">
        <v>39</v>
      </c>
      <c r="C1063" s="35" t="s">
        <v>29981</v>
      </c>
      <c r="D1063" s="35" t="s">
        <v>29982</v>
      </c>
      <c r="E1063" s="36" t="str">
        <f t="shared" si="33"/>
        <v>Yes</v>
      </c>
      <c r="F1063" s="114">
        <v>1.26</v>
      </c>
      <c r="G1063" s="114">
        <f t="shared" si="34"/>
        <v>0.51012145748987847</v>
      </c>
      <c r="H1063" s="424">
        <f t="shared" si="35"/>
        <v>3469</v>
      </c>
      <c r="I1063" s="385" t="s">
        <v>29983</v>
      </c>
      <c r="J1063" s="114">
        <v>3469</v>
      </c>
      <c r="K1063" s="425">
        <v>42551</v>
      </c>
      <c r="L1063" s="62" t="s">
        <v>29973</v>
      </c>
    </row>
    <row r="1064" spans="1:12" ht="17.100000000000001" customHeight="1">
      <c r="A1064" s="196">
        <v>1061</v>
      </c>
      <c r="B1064" s="36" t="s">
        <v>29984</v>
      </c>
      <c r="C1064" s="35" t="s">
        <v>29985</v>
      </c>
      <c r="D1064" s="35" t="s">
        <v>29986</v>
      </c>
      <c r="E1064" s="36" t="str">
        <f t="shared" si="33"/>
        <v>Yes</v>
      </c>
      <c r="F1064" s="114">
        <f>1.18+0.17</f>
        <v>1.3499999999999999</v>
      </c>
      <c r="G1064" s="114">
        <f t="shared" si="34"/>
        <v>0.54655870445344124</v>
      </c>
      <c r="H1064" s="424">
        <f t="shared" si="35"/>
        <v>3717</v>
      </c>
      <c r="I1064" s="385" t="s">
        <v>29987</v>
      </c>
      <c r="J1064" s="114">
        <v>3717</v>
      </c>
      <c r="K1064" s="425">
        <v>42551</v>
      </c>
      <c r="L1064" s="62" t="s">
        <v>29973</v>
      </c>
    </row>
    <row r="1065" spans="1:12" ht="17.100000000000001" customHeight="1">
      <c r="A1065" s="196">
        <v>1062</v>
      </c>
      <c r="B1065" s="36">
        <v>60</v>
      </c>
      <c r="C1065" s="35" t="s">
        <v>29988</v>
      </c>
      <c r="D1065" s="35" t="s">
        <v>29989</v>
      </c>
      <c r="E1065" s="36" t="str">
        <f t="shared" si="33"/>
        <v>Yes</v>
      </c>
      <c r="F1065" s="114">
        <v>0.91</v>
      </c>
      <c r="G1065" s="114">
        <f t="shared" si="34"/>
        <v>0.36842105263157893</v>
      </c>
      <c r="H1065" s="424">
        <f t="shared" si="35"/>
        <v>2505</v>
      </c>
      <c r="I1065" s="385" t="s">
        <v>29990</v>
      </c>
      <c r="J1065" s="114">
        <v>2505</v>
      </c>
      <c r="K1065" s="425">
        <v>42551</v>
      </c>
      <c r="L1065" s="62" t="s">
        <v>29973</v>
      </c>
    </row>
    <row r="1066" spans="1:12" ht="17.100000000000001" customHeight="1">
      <c r="A1066" s="196">
        <v>1063</v>
      </c>
      <c r="B1066" s="36">
        <v>37</v>
      </c>
      <c r="C1066" s="35" t="s">
        <v>29991</v>
      </c>
      <c r="D1066" s="35" t="s">
        <v>29992</v>
      </c>
      <c r="E1066" s="36" t="str">
        <f t="shared" si="33"/>
        <v>No</v>
      </c>
      <c r="F1066" s="114">
        <v>2.5</v>
      </c>
      <c r="G1066" s="114">
        <f t="shared" si="34"/>
        <v>1.0121457489878543</v>
      </c>
      <c r="H1066" s="424">
        <f t="shared" si="35"/>
        <v>6883</v>
      </c>
      <c r="I1066" s="385" t="s">
        <v>29993</v>
      </c>
      <c r="J1066" s="114">
        <v>6883</v>
      </c>
      <c r="K1066" s="425">
        <v>42551</v>
      </c>
      <c r="L1066" s="62" t="s">
        <v>29973</v>
      </c>
    </row>
    <row r="1067" spans="1:12" ht="17.100000000000001" customHeight="1">
      <c r="A1067" s="196">
        <v>1064</v>
      </c>
      <c r="B1067" s="36">
        <v>12</v>
      </c>
      <c r="C1067" s="35" t="s">
        <v>29994</v>
      </c>
      <c r="D1067" s="35" t="s">
        <v>29995</v>
      </c>
      <c r="E1067" s="36" t="str">
        <f t="shared" si="33"/>
        <v>No</v>
      </c>
      <c r="F1067" s="114">
        <v>6.24</v>
      </c>
      <c r="G1067" s="114">
        <f t="shared" si="34"/>
        <v>2.5263157894736841</v>
      </c>
      <c r="H1067" s="424">
        <v>13600</v>
      </c>
      <c r="I1067" s="385" t="s">
        <v>29996</v>
      </c>
      <c r="J1067" s="114">
        <v>13600</v>
      </c>
      <c r="K1067" s="425">
        <v>42551</v>
      </c>
      <c r="L1067" s="62" t="s">
        <v>29973</v>
      </c>
    </row>
    <row r="1068" spans="1:12" ht="17.100000000000001" customHeight="1">
      <c r="A1068" s="196">
        <v>1065</v>
      </c>
      <c r="B1068" s="36">
        <v>2</v>
      </c>
      <c r="C1068" s="35" t="s">
        <v>29997</v>
      </c>
      <c r="D1068" s="35" t="s">
        <v>29998</v>
      </c>
      <c r="E1068" s="36" t="str">
        <f t="shared" si="33"/>
        <v>Yes</v>
      </c>
      <c r="F1068" s="114">
        <v>0.36</v>
      </c>
      <c r="G1068" s="114">
        <f t="shared" si="34"/>
        <v>0.145748987854251</v>
      </c>
      <c r="H1068" s="424">
        <f t="shared" si="35"/>
        <v>991</v>
      </c>
      <c r="I1068" s="385" t="s">
        <v>29999</v>
      </c>
      <c r="J1068" s="114">
        <v>991</v>
      </c>
      <c r="K1068" s="425">
        <v>42551</v>
      </c>
      <c r="L1068" s="62" t="s">
        <v>29973</v>
      </c>
    </row>
    <row r="1069" spans="1:12" ht="17.100000000000001" customHeight="1">
      <c r="A1069" s="196">
        <v>1066</v>
      </c>
      <c r="B1069" s="36">
        <v>53</v>
      </c>
      <c r="C1069" s="35" t="s">
        <v>30000</v>
      </c>
      <c r="D1069" s="35" t="s">
        <v>30001</v>
      </c>
      <c r="E1069" s="36" t="str">
        <f t="shared" si="33"/>
        <v>Yes</v>
      </c>
      <c r="F1069" s="114">
        <v>0.97</v>
      </c>
      <c r="G1069" s="114">
        <f t="shared" si="34"/>
        <v>0.39271255060728738</v>
      </c>
      <c r="H1069" s="424">
        <f t="shared" si="35"/>
        <v>2670</v>
      </c>
      <c r="I1069" s="385" t="s">
        <v>30002</v>
      </c>
      <c r="J1069" s="114">
        <v>2670</v>
      </c>
      <c r="K1069" s="425">
        <v>42551</v>
      </c>
      <c r="L1069" s="62" t="s">
        <v>29973</v>
      </c>
    </row>
    <row r="1070" spans="1:12" ht="17.100000000000001" customHeight="1">
      <c r="A1070" s="196">
        <v>1067</v>
      </c>
      <c r="B1070" s="36">
        <v>97</v>
      </c>
      <c r="C1070" s="35" t="s">
        <v>30003</v>
      </c>
      <c r="D1070" s="35" t="s">
        <v>30004</v>
      </c>
      <c r="E1070" s="36" t="str">
        <f t="shared" si="33"/>
        <v>Yes</v>
      </c>
      <c r="F1070" s="114">
        <v>0.44</v>
      </c>
      <c r="G1070" s="114">
        <f t="shared" si="34"/>
        <v>0.17813765182186234</v>
      </c>
      <c r="H1070" s="424">
        <f t="shared" si="35"/>
        <v>1211</v>
      </c>
      <c r="I1070" s="385" t="s">
        <v>30005</v>
      </c>
      <c r="J1070" s="114">
        <v>1211</v>
      </c>
      <c r="K1070" s="425">
        <v>42551</v>
      </c>
      <c r="L1070" s="62" t="s">
        <v>29973</v>
      </c>
    </row>
    <row r="1071" spans="1:12" ht="17.100000000000001" customHeight="1">
      <c r="A1071" s="196">
        <v>1068</v>
      </c>
      <c r="B1071" s="36" t="s">
        <v>30006</v>
      </c>
      <c r="C1071" s="35" t="s">
        <v>30007</v>
      </c>
      <c r="D1071" s="35" t="s">
        <v>30008</v>
      </c>
      <c r="E1071" s="36" t="str">
        <f t="shared" si="33"/>
        <v>Yes</v>
      </c>
      <c r="F1071" s="114">
        <v>0.66</v>
      </c>
      <c r="G1071" s="114">
        <f t="shared" si="34"/>
        <v>0.26720647773279349</v>
      </c>
      <c r="H1071" s="424">
        <f t="shared" si="35"/>
        <v>1817</v>
      </c>
      <c r="I1071" s="385" t="s">
        <v>30009</v>
      </c>
      <c r="J1071" s="114">
        <v>1817</v>
      </c>
      <c r="K1071" s="425">
        <v>42551</v>
      </c>
      <c r="L1071" s="62" t="s">
        <v>29973</v>
      </c>
    </row>
    <row r="1072" spans="1:12" ht="17.100000000000001" customHeight="1">
      <c r="A1072" s="196">
        <v>1069</v>
      </c>
      <c r="B1072" s="36">
        <v>41</v>
      </c>
      <c r="C1072" s="35" t="s">
        <v>30010</v>
      </c>
      <c r="D1072" s="35" t="s">
        <v>30011</v>
      </c>
      <c r="E1072" s="36" t="str">
        <f t="shared" si="33"/>
        <v>Yes</v>
      </c>
      <c r="F1072" s="114">
        <v>2.4500000000000002</v>
      </c>
      <c r="G1072" s="114">
        <f t="shared" si="34"/>
        <v>0.9919028340080972</v>
      </c>
      <c r="H1072" s="424">
        <f t="shared" si="35"/>
        <v>6745</v>
      </c>
      <c r="I1072" s="385" t="s">
        <v>30012</v>
      </c>
      <c r="J1072" s="114">
        <v>6745</v>
      </c>
      <c r="K1072" s="425">
        <v>42551</v>
      </c>
      <c r="L1072" s="62" t="s">
        <v>29973</v>
      </c>
    </row>
    <row r="1073" spans="1:12" ht="17.100000000000001" customHeight="1">
      <c r="A1073" s="196">
        <v>1070</v>
      </c>
      <c r="B1073" s="36">
        <v>46</v>
      </c>
      <c r="C1073" s="35" t="s">
        <v>30013</v>
      </c>
      <c r="D1073" s="35" t="s">
        <v>30014</v>
      </c>
      <c r="E1073" s="36" t="str">
        <f t="shared" si="33"/>
        <v>No</v>
      </c>
      <c r="F1073" s="114">
        <v>4.45</v>
      </c>
      <c r="G1073" s="114">
        <f t="shared" si="34"/>
        <v>1.8016194331983806</v>
      </c>
      <c r="H1073" s="424">
        <f t="shared" si="35"/>
        <v>12251</v>
      </c>
      <c r="I1073" s="385" t="s">
        <v>30015</v>
      </c>
      <c r="J1073" s="114">
        <v>12251</v>
      </c>
      <c r="K1073" s="425">
        <v>42551</v>
      </c>
      <c r="L1073" s="62" t="s">
        <v>29973</v>
      </c>
    </row>
    <row r="1074" spans="1:12" ht="17.100000000000001" customHeight="1">
      <c r="A1074" s="196">
        <v>1071</v>
      </c>
      <c r="B1074" s="36" t="s">
        <v>30016</v>
      </c>
      <c r="C1074" s="35" t="s">
        <v>30017</v>
      </c>
      <c r="D1074" s="35" t="s">
        <v>30018</v>
      </c>
      <c r="E1074" s="36" t="str">
        <f t="shared" si="33"/>
        <v>No</v>
      </c>
      <c r="F1074" s="114">
        <v>5.22</v>
      </c>
      <c r="G1074" s="114">
        <f t="shared" si="34"/>
        <v>2.1133603238866394</v>
      </c>
      <c r="H1074" s="424">
        <v>13600</v>
      </c>
      <c r="I1074" s="385" t="s">
        <v>30019</v>
      </c>
      <c r="J1074" s="114">
        <v>13600</v>
      </c>
      <c r="K1074" s="425">
        <v>42551</v>
      </c>
      <c r="L1074" s="62" t="s">
        <v>29973</v>
      </c>
    </row>
    <row r="1075" spans="1:12" ht="17.100000000000001" customHeight="1">
      <c r="A1075" s="196">
        <v>1072</v>
      </c>
      <c r="B1075" s="36">
        <v>99</v>
      </c>
      <c r="C1075" s="35" t="s">
        <v>30020</v>
      </c>
      <c r="D1075" s="35" t="s">
        <v>30021</v>
      </c>
      <c r="E1075" s="36" t="str">
        <f t="shared" si="33"/>
        <v>No</v>
      </c>
      <c r="F1075" s="114">
        <v>4.51</v>
      </c>
      <c r="G1075" s="114">
        <f t="shared" si="34"/>
        <v>1.8259109311740889</v>
      </c>
      <c r="H1075" s="424">
        <f t="shared" si="35"/>
        <v>12416</v>
      </c>
      <c r="I1075" s="385" t="s">
        <v>30022</v>
      </c>
      <c r="J1075" s="114">
        <v>12416</v>
      </c>
      <c r="K1075" s="425">
        <v>42551</v>
      </c>
      <c r="L1075" s="62" t="s">
        <v>29973</v>
      </c>
    </row>
    <row r="1076" spans="1:12" ht="17.100000000000001" customHeight="1">
      <c r="A1076" s="196">
        <v>1073</v>
      </c>
      <c r="B1076" s="36">
        <v>24</v>
      </c>
      <c r="C1076" s="35" t="s">
        <v>30023</v>
      </c>
      <c r="D1076" s="35" t="s">
        <v>30024</v>
      </c>
      <c r="E1076" s="36" t="str">
        <f t="shared" si="33"/>
        <v>Yes</v>
      </c>
      <c r="F1076" s="114">
        <v>1.05</v>
      </c>
      <c r="G1076" s="114">
        <f t="shared" si="34"/>
        <v>0.42510121457489874</v>
      </c>
      <c r="H1076" s="424">
        <f t="shared" si="35"/>
        <v>2891</v>
      </c>
      <c r="I1076" s="385" t="s">
        <v>30025</v>
      </c>
      <c r="J1076" s="114">
        <v>2891</v>
      </c>
      <c r="K1076" s="425">
        <v>42551</v>
      </c>
      <c r="L1076" s="62" t="s">
        <v>29973</v>
      </c>
    </row>
    <row r="1077" spans="1:12" ht="17.100000000000001" customHeight="1">
      <c r="A1077" s="196">
        <v>1074</v>
      </c>
      <c r="B1077" s="36">
        <v>24</v>
      </c>
      <c r="C1077" s="35" t="s">
        <v>30023</v>
      </c>
      <c r="D1077" s="35" t="s">
        <v>30026</v>
      </c>
      <c r="E1077" s="36" t="str">
        <f t="shared" si="33"/>
        <v>Yes</v>
      </c>
      <c r="F1077" s="114">
        <v>1.04</v>
      </c>
      <c r="G1077" s="114">
        <f t="shared" si="34"/>
        <v>0.42105263157894735</v>
      </c>
      <c r="H1077" s="424">
        <f t="shared" si="35"/>
        <v>2863</v>
      </c>
      <c r="I1077" s="385" t="s">
        <v>30027</v>
      </c>
      <c r="J1077" s="114">
        <v>2863</v>
      </c>
      <c r="K1077" s="425">
        <v>42551</v>
      </c>
      <c r="L1077" s="62" t="s">
        <v>29973</v>
      </c>
    </row>
    <row r="1078" spans="1:12" ht="17.100000000000001" customHeight="1">
      <c r="A1078" s="196">
        <v>1075</v>
      </c>
      <c r="B1078" s="36">
        <v>24</v>
      </c>
      <c r="C1078" s="35" t="s">
        <v>30023</v>
      </c>
      <c r="D1078" s="35" t="s">
        <v>30028</v>
      </c>
      <c r="E1078" s="36" t="str">
        <f t="shared" si="33"/>
        <v>No</v>
      </c>
      <c r="F1078" s="114">
        <v>5</v>
      </c>
      <c r="G1078" s="114">
        <f t="shared" si="34"/>
        <v>2.0242914979757085</v>
      </c>
      <c r="H1078" s="424">
        <v>13600</v>
      </c>
      <c r="I1078" s="385" t="s">
        <v>30029</v>
      </c>
      <c r="J1078" s="114">
        <v>13600</v>
      </c>
      <c r="K1078" s="425">
        <v>42551</v>
      </c>
      <c r="L1078" s="62" t="s">
        <v>29973</v>
      </c>
    </row>
    <row r="1079" spans="1:12" ht="17.100000000000001" customHeight="1">
      <c r="A1079" s="196">
        <v>1076</v>
      </c>
      <c r="B1079" s="36">
        <v>24</v>
      </c>
      <c r="C1079" s="35" t="s">
        <v>30023</v>
      </c>
      <c r="D1079" s="35" t="s">
        <v>30030</v>
      </c>
      <c r="E1079" s="36" t="str">
        <f t="shared" si="33"/>
        <v>No</v>
      </c>
      <c r="F1079" s="114">
        <v>5</v>
      </c>
      <c r="G1079" s="114">
        <f t="shared" si="34"/>
        <v>2.0242914979757085</v>
      </c>
      <c r="H1079" s="424">
        <v>13600</v>
      </c>
      <c r="I1079" s="385" t="s">
        <v>30031</v>
      </c>
      <c r="J1079" s="114">
        <v>13600</v>
      </c>
      <c r="K1079" s="425">
        <v>42551</v>
      </c>
      <c r="L1079" s="62" t="s">
        <v>29973</v>
      </c>
    </row>
    <row r="1080" spans="1:12" ht="17.100000000000001" customHeight="1">
      <c r="A1080" s="196">
        <v>1077</v>
      </c>
      <c r="B1080" s="36">
        <v>24</v>
      </c>
      <c r="C1080" s="35" t="s">
        <v>30023</v>
      </c>
      <c r="D1080" s="35" t="s">
        <v>30032</v>
      </c>
      <c r="E1080" s="36" t="str">
        <f t="shared" si="33"/>
        <v>No</v>
      </c>
      <c r="F1080" s="114">
        <v>4.9000000000000004</v>
      </c>
      <c r="G1080" s="114">
        <f t="shared" si="34"/>
        <v>1.9838056680161944</v>
      </c>
      <c r="H1080" s="424">
        <f t="shared" si="35"/>
        <v>13490</v>
      </c>
      <c r="I1080" s="385" t="s">
        <v>30033</v>
      </c>
      <c r="J1080" s="114">
        <v>13490</v>
      </c>
      <c r="K1080" s="425">
        <v>42551</v>
      </c>
      <c r="L1080" s="62" t="s">
        <v>29973</v>
      </c>
    </row>
    <row r="1081" spans="1:12" ht="17.100000000000001" customHeight="1">
      <c r="A1081" s="196">
        <v>1078</v>
      </c>
      <c r="B1081" s="36">
        <v>23</v>
      </c>
      <c r="C1081" s="35" t="s">
        <v>30023</v>
      </c>
      <c r="D1081" s="35" t="s">
        <v>30034</v>
      </c>
      <c r="E1081" s="36" t="str">
        <f t="shared" si="33"/>
        <v>Yes</v>
      </c>
      <c r="F1081" s="114">
        <v>1.48</v>
      </c>
      <c r="G1081" s="114">
        <f t="shared" si="34"/>
        <v>0.59919028340080971</v>
      </c>
      <c r="H1081" s="424">
        <f t="shared" si="35"/>
        <v>4074</v>
      </c>
      <c r="I1081" s="385" t="s">
        <v>30035</v>
      </c>
      <c r="J1081" s="114">
        <v>4074</v>
      </c>
      <c r="K1081" s="425">
        <v>42551</v>
      </c>
      <c r="L1081" s="62" t="s">
        <v>29973</v>
      </c>
    </row>
    <row r="1082" spans="1:12" ht="17.100000000000001" customHeight="1">
      <c r="A1082" s="196">
        <v>1079</v>
      </c>
      <c r="B1082" s="36">
        <v>23</v>
      </c>
      <c r="C1082" s="35" t="s">
        <v>30023</v>
      </c>
      <c r="D1082" s="35" t="s">
        <v>30036</v>
      </c>
      <c r="E1082" s="36" t="str">
        <f t="shared" si="33"/>
        <v>Yes</v>
      </c>
      <c r="F1082" s="114">
        <v>1.25</v>
      </c>
      <c r="G1082" s="114">
        <f t="shared" si="34"/>
        <v>0.50607287449392713</v>
      </c>
      <c r="H1082" s="424">
        <f t="shared" si="35"/>
        <v>3441</v>
      </c>
      <c r="I1082" s="385" t="s">
        <v>30037</v>
      </c>
      <c r="J1082" s="114">
        <v>3441</v>
      </c>
      <c r="K1082" s="425">
        <v>42551</v>
      </c>
      <c r="L1082" s="62" t="s">
        <v>29973</v>
      </c>
    </row>
    <row r="1083" spans="1:12" ht="17.100000000000001" customHeight="1">
      <c r="A1083" s="196">
        <v>1080</v>
      </c>
      <c r="B1083" s="36">
        <v>24</v>
      </c>
      <c r="C1083" s="35" t="s">
        <v>30023</v>
      </c>
      <c r="D1083" s="35" t="s">
        <v>30038</v>
      </c>
      <c r="E1083" s="36" t="str">
        <f t="shared" si="33"/>
        <v>Yes</v>
      </c>
      <c r="F1083" s="114">
        <v>0.9</v>
      </c>
      <c r="G1083" s="114">
        <f t="shared" si="34"/>
        <v>0.36437246963562753</v>
      </c>
      <c r="H1083" s="424">
        <f t="shared" si="35"/>
        <v>2478</v>
      </c>
      <c r="I1083" s="385" t="s">
        <v>30039</v>
      </c>
      <c r="J1083" s="114">
        <v>2478</v>
      </c>
      <c r="K1083" s="425">
        <v>42551</v>
      </c>
      <c r="L1083" s="62" t="s">
        <v>29973</v>
      </c>
    </row>
    <row r="1084" spans="1:12" ht="17.100000000000001" customHeight="1">
      <c r="A1084" s="196">
        <v>1081</v>
      </c>
      <c r="B1084" s="36">
        <v>24</v>
      </c>
      <c r="C1084" s="35" t="s">
        <v>30023</v>
      </c>
      <c r="D1084" s="35" t="s">
        <v>30040</v>
      </c>
      <c r="E1084" s="36" t="str">
        <f t="shared" si="33"/>
        <v>Yes</v>
      </c>
      <c r="F1084" s="114">
        <v>1.33</v>
      </c>
      <c r="G1084" s="114">
        <f t="shared" si="34"/>
        <v>0.53846153846153844</v>
      </c>
      <c r="H1084" s="424">
        <f t="shared" si="35"/>
        <v>3661</v>
      </c>
      <c r="I1084" s="385" t="s">
        <v>30041</v>
      </c>
      <c r="J1084" s="114">
        <v>3661</v>
      </c>
      <c r="K1084" s="425">
        <v>42551</v>
      </c>
      <c r="L1084" s="62" t="s">
        <v>29973</v>
      </c>
    </row>
    <row r="1085" spans="1:12" ht="17.100000000000001" customHeight="1">
      <c r="A1085" s="196">
        <v>1082</v>
      </c>
      <c r="B1085" s="36" t="s">
        <v>30042</v>
      </c>
      <c r="C1085" s="35" t="s">
        <v>30043</v>
      </c>
      <c r="D1085" s="35" t="s">
        <v>30044</v>
      </c>
      <c r="E1085" s="36" t="str">
        <f t="shared" si="33"/>
        <v>No</v>
      </c>
      <c r="F1085" s="114">
        <v>4.0599999999999996</v>
      </c>
      <c r="G1085" s="114">
        <f t="shared" si="34"/>
        <v>1.6437246963562751</v>
      </c>
      <c r="H1085" s="424">
        <f t="shared" si="35"/>
        <v>11177</v>
      </c>
      <c r="I1085" s="91" t="s">
        <v>30045</v>
      </c>
      <c r="J1085" s="114">
        <v>11177</v>
      </c>
      <c r="K1085" s="425">
        <v>42551</v>
      </c>
      <c r="L1085" s="62" t="s">
        <v>29973</v>
      </c>
    </row>
    <row r="1086" spans="1:12" ht="17.100000000000001" customHeight="1">
      <c r="A1086" s="196">
        <v>1083</v>
      </c>
      <c r="B1086" s="36">
        <v>40</v>
      </c>
      <c r="C1086" s="35" t="s">
        <v>30046</v>
      </c>
      <c r="D1086" s="35" t="s">
        <v>30047</v>
      </c>
      <c r="E1086" s="36" t="str">
        <f t="shared" si="33"/>
        <v>Yes</v>
      </c>
      <c r="F1086" s="114">
        <v>0.83</v>
      </c>
      <c r="G1086" s="114">
        <f t="shared" si="34"/>
        <v>0.33603238866396756</v>
      </c>
      <c r="H1086" s="424">
        <f t="shared" si="35"/>
        <v>2285</v>
      </c>
      <c r="I1086" s="385" t="s">
        <v>30048</v>
      </c>
      <c r="J1086" s="114">
        <v>2285</v>
      </c>
      <c r="K1086" s="425">
        <v>42551</v>
      </c>
      <c r="L1086" s="62" t="s">
        <v>29973</v>
      </c>
    </row>
    <row r="1087" spans="1:12" ht="17.100000000000001" customHeight="1">
      <c r="A1087" s="196">
        <v>1084</v>
      </c>
      <c r="B1087" s="36">
        <v>93</v>
      </c>
      <c r="C1087" s="35" t="s">
        <v>30049</v>
      </c>
      <c r="D1087" s="35" t="s">
        <v>30050</v>
      </c>
      <c r="E1087" s="36" t="str">
        <f t="shared" si="33"/>
        <v>No</v>
      </c>
      <c r="F1087" s="114">
        <v>3.41</v>
      </c>
      <c r="G1087" s="114">
        <f t="shared" si="34"/>
        <v>1.3805668016194332</v>
      </c>
      <c r="H1087" s="424">
        <f t="shared" si="35"/>
        <v>9388</v>
      </c>
      <c r="I1087" s="385" t="s">
        <v>30051</v>
      </c>
      <c r="J1087" s="114">
        <v>9388</v>
      </c>
      <c r="K1087" s="425">
        <v>42551</v>
      </c>
      <c r="L1087" s="62" t="s">
        <v>29973</v>
      </c>
    </row>
    <row r="1088" spans="1:12" ht="17.100000000000001" customHeight="1">
      <c r="A1088" s="196">
        <v>1085</v>
      </c>
      <c r="B1088" s="36">
        <v>55</v>
      </c>
      <c r="C1088" s="35" t="s">
        <v>30052</v>
      </c>
      <c r="D1088" s="35" t="s">
        <v>30053</v>
      </c>
      <c r="E1088" s="36" t="str">
        <f t="shared" si="33"/>
        <v>No</v>
      </c>
      <c r="F1088" s="114">
        <v>5.64</v>
      </c>
      <c r="G1088" s="114">
        <f t="shared" si="34"/>
        <v>2.283400809716599</v>
      </c>
      <c r="H1088" s="424">
        <v>13600</v>
      </c>
      <c r="I1088" s="385" t="s">
        <v>30054</v>
      </c>
      <c r="J1088" s="114">
        <v>13600</v>
      </c>
      <c r="K1088" s="425">
        <v>42551</v>
      </c>
      <c r="L1088" s="62" t="s">
        <v>29973</v>
      </c>
    </row>
    <row r="1089" spans="1:12" ht="17.100000000000001" customHeight="1">
      <c r="A1089" s="196">
        <v>1086</v>
      </c>
      <c r="B1089" s="36">
        <v>55</v>
      </c>
      <c r="C1089" s="35" t="s">
        <v>30052</v>
      </c>
      <c r="D1089" s="35" t="s">
        <v>30055</v>
      </c>
      <c r="E1089" s="36" t="str">
        <f t="shared" si="33"/>
        <v>Yes</v>
      </c>
      <c r="F1089" s="114">
        <v>1.66</v>
      </c>
      <c r="G1089" s="114">
        <f t="shared" si="34"/>
        <v>0.67206477732793513</v>
      </c>
      <c r="H1089" s="424">
        <f t="shared" si="35"/>
        <v>4570</v>
      </c>
      <c r="I1089" s="385" t="s">
        <v>30056</v>
      </c>
      <c r="J1089" s="114">
        <v>4570</v>
      </c>
      <c r="K1089" s="425">
        <v>42551</v>
      </c>
      <c r="L1089" s="62" t="s">
        <v>29973</v>
      </c>
    </row>
    <row r="1090" spans="1:12" ht="17.100000000000001" customHeight="1">
      <c r="A1090" s="196">
        <v>1087</v>
      </c>
      <c r="B1090" s="36">
        <v>55</v>
      </c>
      <c r="C1090" s="35" t="s">
        <v>30057</v>
      </c>
      <c r="D1090" s="35" t="s">
        <v>30058</v>
      </c>
      <c r="E1090" s="36" t="str">
        <f t="shared" si="33"/>
        <v>Yes</v>
      </c>
      <c r="F1090" s="114">
        <v>1.57</v>
      </c>
      <c r="G1090" s="114">
        <f t="shared" si="34"/>
        <v>0.63562753036437247</v>
      </c>
      <c r="H1090" s="424">
        <f t="shared" si="35"/>
        <v>4322</v>
      </c>
      <c r="I1090" s="385" t="s">
        <v>30059</v>
      </c>
      <c r="J1090" s="114">
        <v>4322</v>
      </c>
      <c r="K1090" s="425">
        <v>42551</v>
      </c>
      <c r="L1090" s="62" t="s">
        <v>29973</v>
      </c>
    </row>
    <row r="1091" spans="1:12" ht="17.100000000000001" customHeight="1">
      <c r="A1091" s="196">
        <v>1088</v>
      </c>
      <c r="B1091" s="36">
        <v>99</v>
      </c>
      <c r="C1091" s="35" t="s">
        <v>30060</v>
      </c>
      <c r="D1091" s="35" t="s">
        <v>30061</v>
      </c>
      <c r="E1091" s="36" t="str">
        <f t="shared" si="33"/>
        <v>No</v>
      </c>
      <c r="F1091" s="114">
        <v>6.59</v>
      </c>
      <c r="G1091" s="114">
        <f t="shared" si="34"/>
        <v>2.6680161943319836</v>
      </c>
      <c r="H1091" s="424">
        <v>13600</v>
      </c>
      <c r="I1091" s="385" t="s">
        <v>30062</v>
      </c>
      <c r="J1091" s="114">
        <v>13600</v>
      </c>
      <c r="K1091" s="425">
        <v>42551</v>
      </c>
      <c r="L1091" s="62" t="s">
        <v>29973</v>
      </c>
    </row>
    <row r="1092" spans="1:12" ht="17.100000000000001" customHeight="1">
      <c r="A1092" s="196">
        <v>1089</v>
      </c>
      <c r="B1092" s="36">
        <v>55</v>
      </c>
      <c r="C1092" s="35" t="s">
        <v>30063</v>
      </c>
      <c r="D1092" s="35" t="s">
        <v>30064</v>
      </c>
      <c r="E1092" s="36" t="str">
        <f t="shared" si="33"/>
        <v>No</v>
      </c>
      <c r="F1092" s="114">
        <v>9.25</v>
      </c>
      <c r="G1092" s="114">
        <f t="shared" si="34"/>
        <v>3.7449392712550607</v>
      </c>
      <c r="H1092" s="424">
        <v>13600</v>
      </c>
      <c r="I1092" s="385" t="s">
        <v>30065</v>
      </c>
      <c r="J1092" s="114">
        <v>13600</v>
      </c>
      <c r="K1092" s="425">
        <v>42551</v>
      </c>
      <c r="L1092" s="62" t="s">
        <v>29973</v>
      </c>
    </row>
    <row r="1093" spans="1:12" ht="17.100000000000001" customHeight="1">
      <c r="A1093" s="196">
        <v>1090</v>
      </c>
      <c r="B1093" s="36">
        <v>12</v>
      </c>
      <c r="C1093" s="35" t="s">
        <v>30066</v>
      </c>
      <c r="D1093" s="35" t="s">
        <v>30067</v>
      </c>
      <c r="E1093" s="36" t="str">
        <f t="shared" si="33"/>
        <v>Yes</v>
      </c>
      <c r="F1093" s="114">
        <v>0.22</v>
      </c>
      <c r="G1093" s="114">
        <f t="shared" si="34"/>
        <v>8.9068825910931168E-2</v>
      </c>
      <c r="H1093" s="424">
        <f t="shared" si="35"/>
        <v>606</v>
      </c>
      <c r="I1093" s="385" t="s">
        <v>30068</v>
      </c>
      <c r="J1093" s="114">
        <v>606</v>
      </c>
      <c r="K1093" s="425">
        <v>42551</v>
      </c>
      <c r="L1093" s="62" t="s">
        <v>29973</v>
      </c>
    </row>
    <row r="1094" spans="1:12" ht="17.100000000000001" customHeight="1">
      <c r="A1094" s="196">
        <v>1091</v>
      </c>
      <c r="B1094" s="36">
        <v>88</v>
      </c>
      <c r="C1094" s="35" t="s">
        <v>30069</v>
      </c>
      <c r="D1094" s="35" t="s">
        <v>30070</v>
      </c>
      <c r="E1094" s="36" t="str">
        <f t="shared" si="33"/>
        <v>Yes</v>
      </c>
      <c r="F1094" s="114">
        <v>1.75</v>
      </c>
      <c r="G1094" s="114">
        <f t="shared" si="34"/>
        <v>0.70850202429149789</v>
      </c>
      <c r="H1094" s="424">
        <f t="shared" si="35"/>
        <v>4818</v>
      </c>
      <c r="I1094" s="385" t="s">
        <v>30071</v>
      </c>
      <c r="J1094" s="114">
        <v>4818</v>
      </c>
      <c r="K1094" s="425">
        <v>42551</v>
      </c>
      <c r="L1094" s="62" t="s">
        <v>29973</v>
      </c>
    </row>
    <row r="1095" spans="1:12" ht="17.100000000000001" customHeight="1">
      <c r="A1095" s="196">
        <v>1092</v>
      </c>
      <c r="B1095" s="36">
        <v>18</v>
      </c>
      <c r="C1095" s="35" t="s">
        <v>30072</v>
      </c>
      <c r="D1095" s="35" t="s">
        <v>30073</v>
      </c>
      <c r="E1095" s="36" t="str">
        <f t="shared" si="33"/>
        <v>No</v>
      </c>
      <c r="F1095" s="114">
        <v>4.72</v>
      </c>
      <c r="G1095" s="114">
        <f t="shared" si="34"/>
        <v>1.9109311740890687</v>
      </c>
      <c r="H1095" s="424">
        <f t="shared" si="35"/>
        <v>12994</v>
      </c>
      <c r="I1095" s="385" t="s">
        <v>30074</v>
      </c>
      <c r="J1095" s="114">
        <v>12994</v>
      </c>
      <c r="K1095" s="425">
        <v>42551</v>
      </c>
      <c r="L1095" s="62" t="s">
        <v>29973</v>
      </c>
    </row>
    <row r="1096" spans="1:12" ht="17.100000000000001" customHeight="1">
      <c r="A1096" s="196">
        <v>1093</v>
      </c>
      <c r="B1096" s="36" t="s">
        <v>30075</v>
      </c>
      <c r="C1096" s="35" t="s">
        <v>30076</v>
      </c>
      <c r="D1096" s="35" t="s">
        <v>30077</v>
      </c>
      <c r="E1096" s="36" t="str">
        <f t="shared" si="33"/>
        <v>Yes</v>
      </c>
      <c r="F1096" s="114">
        <f>0.83+0.95</f>
        <v>1.7799999999999998</v>
      </c>
      <c r="G1096" s="114">
        <f t="shared" si="34"/>
        <v>0.72064777327935214</v>
      </c>
      <c r="H1096" s="424">
        <f t="shared" si="35"/>
        <v>4900</v>
      </c>
      <c r="I1096" s="91" t="s">
        <v>30078</v>
      </c>
      <c r="J1096" s="114">
        <v>4900</v>
      </c>
      <c r="K1096" s="425">
        <v>42551</v>
      </c>
      <c r="L1096" s="62" t="s">
        <v>29973</v>
      </c>
    </row>
    <row r="1097" spans="1:12" ht="17.100000000000001" customHeight="1">
      <c r="A1097" s="196">
        <v>1094</v>
      </c>
      <c r="B1097" s="36">
        <v>54</v>
      </c>
      <c r="C1097" s="35" t="s">
        <v>30079</v>
      </c>
      <c r="D1097" s="35" t="s">
        <v>30080</v>
      </c>
      <c r="E1097" s="36" t="str">
        <f t="shared" si="33"/>
        <v>Yes</v>
      </c>
      <c r="F1097" s="114">
        <v>0.36</v>
      </c>
      <c r="G1097" s="114">
        <f t="shared" si="34"/>
        <v>0.145748987854251</v>
      </c>
      <c r="H1097" s="424">
        <f t="shared" si="35"/>
        <v>991</v>
      </c>
      <c r="I1097" s="385" t="s">
        <v>30081</v>
      </c>
      <c r="J1097" s="114">
        <v>991</v>
      </c>
      <c r="K1097" s="425">
        <v>42551</v>
      </c>
      <c r="L1097" s="62" t="s">
        <v>29973</v>
      </c>
    </row>
    <row r="1098" spans="1:12" ht="17.100000000000001" customHeight="1">
      <c r="A1098" s="196">
        <v>1095</v>
      </c>
      <c r="B1098" s="36" t="s">
        <v>30082</v>
      </c>
      <c r="C1098" s="35" t="s">
        <v>30083</v>
      </c>
      <c r="D1098" s="35" t="s">
        <v>30084</v>
      </c>
      <c r="E1098" s="36" t="str">
        <f t="shared" si="33"/>
        <v>No</v>
      </c>
      <c r="F1098" s="114">
        <v>4.1500000000000004</v>
      </c>
      <c r="G1098" s="114">
        <f t="shared" si="34"/>
        <v>1.680161943319838</v>
      </c>
      <c r="H1098" s="424">
        <f t="shared" si="35"/>
        <v>11425</v>
      </c>
      <c r="I1098" s="91" t="s">
        <v>30085</v>
      </c>
      <c r="J1098" s="114">
        <v>11425</v>
      </c>
      <c r="K1098" s="425">
        <v>42551</v>
      </c>
      <c r="L1098" s="62" t="s">
        <v>29973</v>
      </c>
    </row>
    <row r="1099" spans="1:12" ht="17.100000000000001" customHeight="1">
      <c r="A1099" s="196">
        <v>1096</v>
      </c>
      <c r="B1099" s="36">
        <v>78</v>
      </c>
      <c r="C1099" s="35" t="s">
        <v>30086</v>
      </c>
      <c r="D1099" s="35" t="s">
        <v>30087</v>
      </c>
      <c r="E1099" s="36" t="str">
        <f t="shared" si="33"/>
        <v>Yes</v>
      </c>
      <c r="F1099" s="114">
        <v>1.21</v>
      </c>
      <c r="G1099" s="114">
        <f t="shared" si="34"/>
        <v>0.48987854251012142</v>
      </c>
      <c r="H1099" s="424">
        <f t="shared" si="35"/>
        <v>3331</v>
      </c>
      <c r="I1099" s="385" t="s">
        <v>30088</v>
      </c>
      <c r="J1099" s="114">
        <v>3331</v>
      </c>
      <c r="K1099" s="425">
        <v>42551</v>
      </c>
      <c r="L1099" s="62" t="s">
        <v>29973</v>
      </c>
    </row>
    <row r="1100" spans="1:12" ht="17.100000000000001" customHeight="1">
      <c r="A1100" s="196">
        <v>1097</v>
      </c>
      <c r="B1100" s="36">
        <v>79</v>
      </c>
      <c r="C1100" s="35" t="s">
        <v>30086</v>
      </c>
      <c r="D1100" s="35" t="s">
        <v>30089</v>
      </c>
      <c r="E1100" s="36" t="str">
        <f t="shared" si="33"/>
        <v>Yes</v>
      </c>
      <c r="F1100" s="114">
        <v>1.04</v>
      </c>
      <c r="G1100" s="114">
        <f t="shared" si="34"/>
        <v>0.42105263157894735</v>
      </c>
      <c r="H1100" s="424">
        <f t="shared" si="35"/>
        <v>2863</v>
      </c>
      <c r="I1100" s="385" t="s">
        <v>30090</v>
      </c>
      <c r="J1100" s="114">
        <v>2863</v>
      </c>
      <c r="K1100" s="425">
        <v>42551</v>
      </c>
      <c r="L1100" s="62" t="s">
        <v>29973</v>
      </c>
    </row>
    <row r="1101" spans="1:12" ht="17.100000000000001" customHeight="1">
      <c r="A1101" s="196">
        <v>1098</v>
      </c>
      <c r="B1101" s="36">
        <v>40</v>
      </c>
      <c r="C1101" s="35" t="s">
        <v>30086</v>
      </c>
      <c r="D1101" s="35" t="s">
        <v>30091</v>
      </c>
      <c r="E1101" s="36" t="str">
        <f t="shared" si="33"/>
        <v>Yes</v>
      </c>
      <c r="F1101" s="114">
        <v>1.03</v>
      </c>
      <c r="G1101" s="114">
        <f t="shared" si="34"/>
        <v>0.41700404858299595</v>
      </c>
      <c r="H1101" s="424">
        <f t="shared" si="35"/>
        <v>2836</v>
      </c>
      <c r="I1101" s="385" t="s">
        <v>30092</v>
      </c>
      <c r="J1101" s="114">
        <v>2836</v>
      </c>
      <c r="K1101" s="425">
        <v>42551</v>
      </c>
      <c r="L1101" s="62" t="s">
        <v>29973</v>
      </c>
    </row>
    <row r="1102" spans="1:12" ht="17.100000000000001" customHeight="1">
      <c r="A1102" s="196">
        <v>1099</v>
      </c>
      <c r="B1102" s="36">
        <v>53</v>
      </c>
      <c r="C1102" s="35" t="s">
        <v>30093</v>
      </c>
      <c r="D1102" s="35" t="s">
        <v>30094</v>
      </c>
      <c r="E1102" s="36" t="str">
        <f t="shared" si="33"/>
        <v>No</v>
      </c>
      <c r="F1102" s="114">
        <v>2.78</v>
      </c>
      <c r="G1102" s="114">
        <f t="shared" si="34"/>
        <v>1.1255060728744937</v>
      </c>
      <c r="H1102" s="424">
        <f t="shared" si="35"/>
        <v>7653</v>
      </c>
      <c r="I1102" s="385" t="s">
        <v>30002</v>
      </c>
      <c r="J1102" s="114">
        <v>7653</v>
      </c>
      <c r="K1102" s="425">
        <v>42551</v>
      </c>
      <c r="L1102" s="62" t="s">
        <v>29973</v>
      </c>
    </row>
    <row r="1103" spans="1:12" ht="17.100000000000001" customHeight="1">
      <c r="A1103" s="196">
        <v>1100</v>
      </c>
      <c r="B1103" s="36">
        <v>83</v>
      </c>
      <c r="C1103" s="35" t="s">
        <v>30095</v>
      </c>
      <c r="D1103" s="35" t="s">
        <v>30096</v>
      </c>
      <c r="E1103" s="36" t="str">
        <f t="shared" si="33"/>
        <v>No</v>
      </c>
      <c r="F1103" s="114">
        <v>3.46</v>
      </c>
      <c r="G1103" s="114">
        <f t="shared" si="34"/>
        <v>1.4008097165991902</v>
      </c>
      <c r="H1103" s="424">
        <f t="shared" si="35"/>
        <v>9525</v>
      </c>
      <c r="I1103" s="385" t="s">
        <v>30097</v>
      </c>
      <c r="J1103" s="114">
        <v>9525</v>
      </c>
      <c r="K1103" s="425">
        <v>42551</v>
      </c>
      <c r="L1103" s="62" t="s">
        <v>29973</v>
      </c>
    </row>
    <row r="1104" spans="1:12" ht="17.100000000000001" customHeight="1">
      <c r="A1104" s="196">
        <v>1101</v>
      </c>
      <c r="B1104" s="36">
        <v>97</v>
      </c>
      <c r="C1104" s="35" t="s">
        <v>30098</v>
      </c>
      <c r="D1104" s="35" t="s">
        <v>30099</v>
      </c>
      <c r="E1104" s="36" t="str">
        <f t="shared" si="33"/>
        <v>Yes</v>
      </c>
      <c r="F1104" s="114">
        <v>0.6</v>
      </c>
      <c r="G1104" s="114">
        <f t="shared" si="34"/>
        <v>0.24291497975708498</v>
      </c>
      <c r="H1104" s="424">
        <f t="shared" si="35"/>
        <v>1652</v>
      </c>
      <c r="I1104" s="385" t="s">
        <v>30100</v>
      </c>
      <c r="J1104" s="114">
        <v>1652</v>
      </c>
      <c r="K1104" s="425">
        <v>42551</v>
      </c>
      <c r="L1104" s="62" t="s">
        <v>29973</v>
      </c>
    </row>
    <row r="1105" spans="1:12" ht="17.100000000000001" customHeight="1">
      <c r="A1105" s="196">
        <v>1102</v>
      </c>
      <c r="B1105" s="36">
        <v>24</v>
      </c>
      <c r="C1105" s="35" t="s">
        <v>30101</v>
      </c>
      <c r="D1105" s="35" t="s">
        <v>30102</v>
      </c>
      <c r="E1105" s="36" t="str">
        <f t="shared" si="33"/>
        <v>Yes</v>
      </c>
      <c r="F1105" s="114">
        <v>1.02</v>
      </c>
      <c r="G1105" s="114">
        <f t="shared" si="34"/>
        <v>0.41295546558704449</v>
      </c>
      <c r="H1105" s="424">
        <v>8843</v>
      </c>
      <c r="I1105" s="385" t="s">
        <v>30103</v>
      </c>
      <c r="J1105" s="114">
        <v>8843</v>
      </c>
      <c r="K1105" s="425">
        <v>42551</v>
      </c>
      <c r="L1105" s="62" t="s">
        <v>29973</v>
      </c>
    </row>
    <row r="1106" spans="1:12" ht="17.100000000000001" customHeight="1">
      <c r="A1106" s="196">
        <v>1103</v>
      </c>
      <c r="B1106" s="36" t="s">
        <v>30104</v>
      </c>
      <c r="C1106" s="426" t="s">
        <v>30105</v>
      </c>
      <c r="D1106" s="100" t="s">
        <v>30106</v>
      </c>
      <c r="E1106" s="36" t="str">
        <f>IF(G1106&lt;1,"Yes","No")</f>
        <v>No</v>
      </c>
      <c r="F1106" s="114">
        <v>5.41</v>
      </c>
      <c r="G1106" s="114">
        <f>F1106/2.47</f>
        <v>2.1902834008097165</v>
      </c>
      <c r="H1106" s="427">
        <v>13600</v>
      </c>
      <c r="I1106" s="428" t="s">
        <v>30107</v>
      </c>
      <c r="J1106" s="114">
        <v>13600</v>
      </c>
      <c r="K1106" s="429">
        <v>42551</v>
      </c>
      <c r="L1106" s="62" t="s">
        <v>30108</v>
      </c>
    </row>
    <row r="1107" spans="1:12" ht="17.100000000000001" customHeight="1">
      <c r="A1107" s="196">
        <v>1104</v>
      </c>
      <c r="B1107" s="381" t="s">
        <v>30109</v>
      </c>
      <c r="C1107" s="382" t="s">
        <v>30110</v>
      </c>
      <c r="D1107" s="35" t="s">
        <v>30111</v>
      </c>
      <c r="E1107" s="36" t="str">
        <f t="shared" ref="E1107:E1158" si="36">IF(G1107&lt;1,"Yes","No")</f>
        <v>No</v>
      </c>
      <c r="F1107" s="114">
        <v>3.5</v>
      </c>
      <c r="G1107" s="114">
        <f t="shared" ref="G1107:G1158" si="37">F1107/2.47</f>
        <v>1.4170040485829958</v>
      </c>
      <c r="H1107" s="427">
        <f t="shared" ref="H1107:H1156" si="38">ROUND(F1107*2753,0)</f>
        <v>9636</v>
      </c>
      <c r="I1107" s="428" t="s">
        <v>30112</v>
      </c>
      <c r="J1107" s="114">
        <v>9636</v>
      </c>
      <c r="K1107" s="429">
        <v>42551</v>
      </c>
      <c r="L1107" s="62" t="s">
        <v>30108</v>
      </c>
    </row>
    <row r="1108" spans="1:12" ht="17.100000000000001" customHeight="1">
      <c r="A1108" s="196">
        <v>1105</v>
      </c>
      <c r="B1108" s="381">
        <v>83</v>
      </c>
      <c r="C1108" s="382" t="s">
        <v>30113</v>
      </c>
      <c r="D1108" s="35" t="s">
        <v>30114</v>
      </c>
      <c r="E1108" s="36" t="str">
        <f t="shared" si="36"/>
        <v>Yes</v>
      </c>
      <c r="F1108" s="114">
        <v>1.1100000000000001</v>
      </c>
      <c r="G1108" s="114">
        <f t="shared" si="37"/>
        <v>0.44939271255060731</v>
      </c>
      <c r="H1108" s="427">
        <f t="shared" si="38"/>
        <v>3056</v>
      </c>
      <c r="I1108" s="428" t="s">
        <v>30115</v>
      </c>
      <c r="J1108" s="114">
        <v>3056</v>
      </c>
      <c r="K1108" s="429">
        <v>42551</v>
      </c>
      <c r="L1108" s="62" t="s">
        <v>30108</v>
      </c>
    </row>
    <row r="1109" spans="1:12" ht="17.100000000000001" customHeight="1">
      <c r="A1109" s="196">
        <v>1106</v>
      </c>
      <c r="B1109" s="381">
        <v>11</v>
      </c>
      <c r="C1109" s="382" t="s">
        <v>30116</v>
      </c>
      <c r="D1109" s="35" t="s">
        <v>30117</v>
      </c>
      <c r="E1109" s="36" t="str">
        <f t="shared" si="36"/>
        <v>No</v>
      </c>
      <c r="F1109" s="114">
        <v>3.87</v>
      </c>
      <c r="G1109" s="114">
        <f t="shared" si="37"/>
        <v>1.5668016194331984</v>
      </c>
      <c r="H1109" s="427">
        <f t="shared" si="38"/>
        <v>10654</v>
      </c>
      <c r="I1109" s="428" t="s">
        <v>30118</v>
      </c>
      <c r="J1109" s="114">
        <v>10654</v>
      </c>
      <c r="K1109" s="429">
        <v>42551</v>
      </c>
      <c r="L1109" s="62" t="s">
        <v>30108</v>
      </c>
    </row>
    <row r="1110" spans="1:12" ht="17.100000000000001" customHeight="1">
      <c r="A1110" s="196">
        <v>1107</v>
      </c>
      <c r="B1110" s="36" t="s">
        <v>30119</v>
      </c>
      <c r="C1110" s="382" t="s">
        <v>30120</v>
      </c>
      <c r="D1110" s="35" t="s">
        <v>30121</v>
      </c>
      <c r="E1110" s="36" t="str">
        <f t="shared" si="36"/>
        <v>Yes</v>
      </c>
      <c r="F1110" s="114">
        <f>0.39+1.51</f>
        <v>1.9</v>
      </c>
      <c r="G1110" s="114">
        <f t="shared" si="37"/>
        <v>0.76923076923076916</v>
      </c>
      <c r="H1110" s="427">
        <f t="shared" si="38"/>
        <v>5231</v>
      </c>
      <c r="I1110" s="428">
        <v>34805999005</v>
      </c>
      <c r="J1110" s="114">
        <v>5231</v>
      </c>
      <c r="K1110" s="429">
        <v>42551</v>
      </c>
      <c r="L1110" s="62" t="s">
        <v>30108</v>
      </c>
    </row>
    <row r="1111" spans="1:12" ht="17.100000000000001" customHeight="1">
      <c r="A1111" s="196">
        <v>1108</v>
      </c>
      <c r="B1111" s="36">
        <v>135</v>
      </c>
      <c r="C1111" s="382" t="s">
        <v>30122</v>
      </c>
      <c r="D1111" s="35" t="s">
        <v>30123</v>
      </c>
      <c r="E1111" s="36" t="str">
        <f t="shared" si="36"/>
        <v>Yes</v>
      </c>
      <c r="F1111" s="114">
        <v>0.53</v>
      </c>
      <c r="G1111" s="114">
        <f t="shared" si="37"/>
        <v>0.2145748987854251</v>
      </c>
      <c r="H1111" s="427">
        <f t="shared" si="38"/>
        <v>1459</v>
      </c>
      <c r="I1111" s="428" t="s">
        <v>30124</v>
      </c>
      <c r="J1111" s="114">
        <v>1459</v>
      </c>
      <c r="K1111" s="429">
        <v>42551</v>
      </c>
      <c r="L1111" s="62" t="s">
        <v>30108</v>
      </c>
    </row>
    <row r="1112" spans="1:12" ht="17.100000000000001" customHeight="1">
      <c r="A1112" s="196">
        <v>1109</v>
      </c>
      <c r="B1112" s="430">
        <v>153</v>
      </c>
      <c r="C1112" s="382" t="s">
        <v>30125</v>
      </c>
      <c r="D1112" s="35" t="s">
        <v>30126</v>
      </c>
      <c r="E1112" s="36" t="str">
        <f t="shared" si="36"/>
        <v>Yes</v>
      </c>
      <c r="F1112" s="114">
        <v>1.03</v>
      </c>
      <c r="G1112" s="114">
        <f t="shared" si="37"/>
        <v>0.41700404858299595</v>
      </c>
      <c r="H1112" s="427">
        <f t="shared" si="38"/>
        <v>2836</v>
      </c>
      <c r="I1112" s="36" t="s">
        <v>30127</v>
      </c>
      <c r="J1112" s="114">
        <v>2836</v>
      </c>
      <c r="K1112" s="429">
        <v>42551</v>
      </c>
      <c r="L1112" s="62" t="s">
        <v>30108</v>
      </c>
    </row>
    <row r="1113" spans="1:12" ht="17.100000000000001" customHeight="1">
      <c r="A1113" s="196">
        <v>1110</v>
      </c>
      <c r="B1113" s="381">
        <v>106</v>
      </c>
      <c r="C1113" s="382" t="s">
        <v>30128</v>
      </c>
      <c r="D1113" s="35" t="s">
        <v>30129</v>
      </c>
      <c r="E1113" s="36" t="str">
        <f t="shared" si="36"/>
        <v>Yes</v>
      </c>
      <c r="F1113" s="114">
        <v>2.33</v>
      </c>
      <c r="G1113" s="114">
        <f t="shared" si="37"/>
        <v>0.94331983805668007</v>
      </c>
      <c r="H1113" s="427">
        <f t="shared" si="38"/>
        <v>6414</v>
      </c>
      <c r="I1113" s="428" t="s">
        <v>30130</v>
      </c>
      <c r="J1113" s="114">
        <v>6414</v>
      </c>
      <c r="K1113" s="429">
        <v>42551</v>
      </c>
      <c r="L1113" s="62" t="s">
        <v>30108</v>
      </c>
    </row>
    <row r="1114" spans="1:12" ht="17.100000000000001" customHeight="1">
      <c r="A1114" s="196">
        <v>1111</v>
      </c>
      <c r="B1114" s="381" t="s">
        <v>30131</v>
      </c>
      <c r="C1114" s="382" t="s">
        <v>30132</v>
      </c>
      <c r="D1114" s="35" t="s">
        <v>30133</v>
      </c>
      <c r="E1114" s="36" t="str">
        <f t="shared" si="36"/>
        <v>Yes</v>
      </c>
      <c r="F1114" s="114">
        <v>1.27</v>
      </c>
      <c r="G1114" s="114">
        <f t="shared" si="37"/>
        <v>0.51417004048582993</v>
      </c>
      <c r="H1114" s="427">
        <f t="shared" si="38"/>
        <v>3496</v>
      </c>
      <c r="I1114" s="428" t="s">
        <v>30134</v>
      </c>
      <c r="J1114" s="114">
        <v>3496</v>
      </c>
      <c r="K1114" s="429">
        <v>42551</v>
      </c>
      <c r="L1114" s="62" t="s">
        <v>30108</v>
      </c>
    </row>
    <row r="1115" spans="1:12" ht="17.100000000000001" customHeight="1">
      <c r="A1115" s="196">
        <v>1112</v>
      </c>
      <c r="B1115" s="381" t="s">
        <v>30135</v>
      </c>
      <c r="C1115" s="382" t="s">
        <v>30136</v>
      </c>
      <c r="D1115" s="35" t="s">
        <v>30136</v>
      </c>
      <c r="E1115" s="36" t="str">
        <f t="shared" si="36"/>
        <v>Yes</v>
      </c>
      <c r="F1115" s="114">
        <v>0.61</v>
      </c>
      <c r="G1115" s="114">
        <f t="shared" si="37"/>
        <v>0.24696356275303641</v>
      </c>
      <c r="H1115" s="427">
        <f t="shared" si="38"/>
        <v>1679</v>
      </c>
      <c r="I1115" s="428" t="s">
        <v>30137</v>
      </c>
      <c r="J1115" s="114">
        <v>1679</v>
      </c>
      <c r="K1115" s="429">
        <v>42551</v>
      </c>
      <c r="L1115" s="62" t="s">
        <v>30108</v>
      </c>
    </row>
    <row r="1116" spans="1:12" ht="17.100000000000001" customHeight="1">
      <c r="A1116" s="196">
        <v>1113</v>
      </c>
      <c r="B1116" s="36">
        <v>77</v>
      </c>
      <c r="C1116" s="382" t="s">
        <v>30138</v>
      </c>
      <c r="D1116" s="35" t="s">
        <v>30139</v>
      </c>
      <c r="E1116" s="36" t="str">
        <f t="shared" si="36"/>
        <v>Yes</v>
      </c>
      <c r="F1116" s="114">
        <v>1.23</v>
      </c>
      <c r="G1116" s="114">
        <f t="shared" si="37"/>
        <v>0.49797570850202427</v>
      </c>
      <c r="H1116" s="427">
        <f t="shared" si="38"/>
        <v>3386</v>
      </c>
      <c r="I1116" s="428" t="s">
        <v>30140</v>
      </c>
      <c r="J1116" s="114">
        <v>3386</v>
      </c>
      <c r="K1116" s="429">
        <v>42551</v>
      </c>
      <c r="L1116" s="62" t="s">
        <v>30108</v>
      </c>
    </row>
    <row r="1117" spans="1:12" ht="17.100000000000001" customHeight="1">
      <c r="A1117" s="196">
        <v>1114</v>
      </c>
      <c r="B1117" s="36">
        <v>56</v>
      </c>
      <c r="C1117" s="382" t="s">
        <v>30141</v>
      </c>
      <c r="D1117" s="35" t="s">
        <v>30142</v>
      </c>
      <c r="E1117" s="36" t="str">
        <f t="shared" si="36"/>
        <v>Yes</v>
      </c>
      <c r="F1117" s="114">
        <v>1.17</v>
      </c>
      <c r="G1117" s="114">
        <f t="shared" si="37"/>
        <v>0.47368421052631571</v>
      </c>
      <c r="H1117" s="427">
        <f t="shared" si="38"/>
        <v>3221</v>
      </c>
      <c r="I1117" s="428" t="s">
        <v>30143</v>
      </c>
      <c r="J1117" s="114">
        <v>3221</v>
      </c>
      <c r="K1117" s="429">
        <v>42551</v>
      </c>
      <c r="L1117" s="62" t="s">
        <v>30108</v>
      </c>
    </row>
    <row r="1118" spans="1:12" ht="17.100000000000001" customHeight="1">
      <c r="A1118" s="196">
        <v>1115</v>
      </c>
      <c r="B1118" s="36">
        <v>143</v>
      </c>
      <c r="C1118" s="35" t="s">
        <v>30144</v>
      </c>
      <c r="D1118" s="35" t="s">
        <v>30145</v>
      </c>
      <c r="E1118" s="36" t="str">
        <f t="shared" si="36"/>
        <v>Yes</v>
      </c>
      <c r="F1118" s="114">
        <v>0.87</v>
      </c>
      <c r="G1118" s="114">
        <f t="shared" si="37"/>
        <v>0.35222672064777327</v>
      </c>
      <c r="H1118" s="427">
        <f t="shared" si="38"/>
        <v>2395</v>
      </c>
      <c r="I1118" s="428" t="s">
        <v>30146</v>
      </c>
      <c r="J1118" s="114">
        <v>2395</v>
      </c>
      <c r="K1118" s="429">
        <v>42551</v>
      </c>
      <c r="L1118" s="62" t="s">
        <v>30108</v>
      </c>
    </row>
    <row r="1119" spans="1:12" ht="17.100000000000001" customHeight="1">
      <c r="A1119" s="196">
        <v>1116</v>
      </c>
      <c r="B1119" s="36">
        <v>110</v>
      </c>
      <c r="C1119" s="35" t="s">
        <v>30147</v>
      </c>
      <c r="D1119" s="35" t="s">
        <v>30148</v>
      </c>
      <c r="E1119" s="36" t="str">
        <f t="shared" si="36"/>
        <v>No</v>
      </c>
      <c r="F1119" s="114">
        <v>6.84</v>
      </c>
      <c r="G1119" s="114">
        <f t="shared" si="37"/>
        <v>2.7692307692307692</v>
      </c>
      <c r="H1119" s="427">
        <v>13600</v>
      </c>
      <c r="I1119" s="428">
        <v>11346896251</v>
      </c>
      <c r="J1119" s="114">
        <v>13600</v>
      </c>
      <c r="K1119" s="429">
        <v>42551</v>
      </c>
      <c r="L1119" s="62" t="s">
        <v>30108</v>
      </c>
    </row>
    <row r="1120" spans="1:12" ht="17.100000000000001" customHeight="1">
      <c r="A1120" s="196">
        <v>1117</v>
      </c>
      <c r="B1120" s="36">
        <v>131</v>
      </c>
      <c r="C1120" s="35" t="s">
        <v>30149</v>
      </c>
      <c r="D1120" s="35" t="s">
        <v>30150</v>
      </c>
      <c r="E1120" s="36" t="str">
        <f t="shared" si="36"/>
        <v>Yes</v>
      </c>
      <c r="F1120" s="114">
        <v>0.71</v>
      </c>
      <c r="G1120" s="114">
        <f t="shared" si="37"/>
        <v>0.28744939271255054</v>
      </c>
      <c r="H1120" s="427">
        <f t="shared" si="38"/>
        <v>1955</v>
      </c>
      <c r="I1120" s="428" t="s">
        <v>30151</v>
      </c>
      <c r="J1120" s="114">
        <v>1955</v>
      </c>
      <c r="K1120" s="429">
        <v>42551</v>
      </c>
      <c r="L1120" s="62" t="s">
        <v>30108</v>
      </c>
    </row>
    <row r="1121" spans="1:12" ht="17.100000000000001" customHeight="1">
      <c r="A1121" s="196">
        <v>1118</v>
      </c>
      <c r="B1121" s="36" t="s">
        <v>30152</v>
      </c>
      <c r="C1121" s="35" t="s">
        <v>30153</v>
      </c>
      <c r="D1121" s="35" t="s">
        <v>30154</v>
      </c>
      <c r="E1121" s="36" t="str">
        <f t="shared" si="36"/>
        <v>No</v>
      </c>
      <c r="F1121" s="114">
        <f>3.15+3.94</f>
        <v>7.09</v>
      </c>
      <c r="G1121" s="114">
        <f t="shared" si="37"/>
        <v>2.8704453441295543</v>
      </c>
      <c r="H1121" s="427">
        <v>13600</v>
      </c>
      <c r="I1121" s="428" t="s">
        <v>30155</v>
      </c>
      <c r="J1121" s="114">
        <v>13600</v>
      </c>
      <c r="K1121" s="429">
        <v>42551</v>
      </c>
      <c r="L1121" s="62" t="s">
        <v>30108</v>
      </c>
    </row>
    <row r="1122" spans="1:12" ht="17.100000000000001" customHeight="1">
      <c r="A1122" s="196">
        <v>1119</v>
      </c>
      <c r="B1122" s="36" t="s">
        <v>30156</v>
      </c>
      <c r="C1122" s="35" t="s">
        <v>30157</v>
      </c>
      <c r="D1122" s="35" t="s">
        <v>30158</v>
      </c>
      <c r="E1122" s="36" t="str">
        <f t="shared" si="36"/>
        <v>No</v>
      </c>
      <c r="F1122" s="114">
        <v>8.33</v>
      </c>
      <c r="G1122" s="114">
        <f t="shared" si="37"/>
        <v>3.3724696356275303</v>
      </c>
      <c r="H1122" s="427">
        <v>13600</v>
      </c>
      <c r="I1122" s="428" t="s">
        <v>30159</v>
      </c>
      <c r="J1122" s="114">
        <v>13600</v>
      </c>
      <c r="K1122" s="429">
        <v>42551</v>
      </c>
      <c r="L1122" s="62" t="s">
        <v>30108</v>
      </c>
    </row>
    <row r="1123" spans="1:12" ht="17.100000000000001" customHeight="1">
      <c r="A1123" s="196">
        <v>1120</v>
      </c>
      <c r="B1123" s="36">
        <v>28</v>
      </c>
      <c r="C1123" s="35" t="s">
        <v>30157</v>
      </c>
      <c r="D1123" s="35" t="s">
        <v>30160</v>
      </c>
      <c r="E1123" s="36" t="str">
        <f t="shared" si="36"/>
        <v>No</v>
      </c>
      <c r="F1123" s="114">
        <v>5.61</v>
      </c>
      <c r="G1123" s="114">
        <f t="shared" si="37"/>
        <v>2.2712550607287447</v>
      </c>
      <c r="H1123" s="427">
        <v>13600</v>
      </c>
      <c r="I1123" s="428" t="s">
        <v>30161</v>
      </c>
      <c r="J1123" s="114">
        <v>13600</v>
      </c>
      <c r="K1123" s="429">
        <v>42551</v>
      </c>
      <c r="L1123" s="62" t="s">
        <v>30108</v>
      </c>
    </row>
    <row r="1124" spans="1:12" ht="17.100000000000001" customHeight="1">
      <c r="A1124" s="196">
        <v>1121</v>
      </c>
      <c r="B1124" s="36">
        <v>28</v>
      </c>
      <c r="C1124" s="35" t="s">
        <v>30157</v>
      </c>
      <c r="D1124" s="35" t="s">
        <v>30162</v>
      </c>
      <c r="E1124" s="36" t="str">
        <f t="shared" si="36"/>
        <v>No</v>
      </c>
      <c r="F1124" s="114">
        <v>7.11</v>
      </c>
      <c r="G1124" s="114">
        <f t="shared" si="37"/>
        <v>2.8785425101214575</v>
      </c>
      <c r="H1124" s="427">
        <v>13600</v>
      </c>
      <c r="I1124" s="428" t="s">
        <v>30163</v>
      </c>
      <c r="J1124" s="114">
        <v>13600</v>
      </c>
      <c r="K1124" s="429">
        <v>42551</v>
      </c>
      <c r="L1124" s="62" t="s">
        <v>30108</v>
      </c>
    </row>
    <row r="1125" spans="1:12" ht="17.100000000000001" customHeight="1">
      <c r="A1125" s="196">
        <v>1122</v>
      </c>
      <c r="B1125" s="430">
        <v>42498</v>
      </c>
      <c r="C1125" s="35" t="s">
        <v>30164</v>
      </c>
      <c r="D1125" s="35" t="s">
        <v>30165</v>
      </c>
      <c r="E1125" s="36" t="str">
        <f t="shared" si="36"/>
        <v>No</v>
      </c>
      <c r="F1125" s="114">
        <v>4.88</v>
      </c>
      <c r="G1125" s="114">
        <f t="shared" si="37"/>
        <v>1.9757085020242913</v>
      </c>
      <c r="H1125" s="427">
        <f t="shared" si="38"/>
        <v>13435</v>
      </c>
      <c r="I1125" s="428" t="s">
        <v>30166</v>
      </c>
      <c r="J1125" s="114">
        <v>13435</v>
      </c>
      <c r="K1125" s="429">
        <v>42551</v>
      </c>
      <c r="L1125" s="62" t="s">
        <v>30108</v>
      </c>
    </row>
    <row r="1126" spans="1:12" ht="17.100000000000001" customHeight="1">
      <c r="A1126" s="196">
        <v>1123</v>
      </c>
      <c r="B1126" s="36">
        <v>61</v>
      </c>
      <c r="C1126" s="35" t="s">
        <v>30167</v>
      </c>
      <c r="D1126" s="35" t="s">
        <v>30168</v>
      </c>
      <c r="E1126" s="36" t="str">
        <f t="shared" si="36"/>
        <v>No</v>
      </c>
      <c r="F1126" s="114">
        <v>3.61</v>
      </c>
      <c r="G1126" s="114">
        <f t="shared" si="37"/>
        <v>1.4615384615384615</v>
      </c>
      <c r="H1126" s="427">
        <f t="shared" si="38"/>
        <v>9938</v>
      </c>
      <c r="I1126" s="428" t="s">
        <v>30169</v>
      </c>
      <c r="J1126" s="114">
        <v>9938</v>
      </c>
      <c r="K1126" s="429">
        <v>42551</v>
      </c>
      <c r="L1126" s="62" t="s">
        <v>30108</v>
      </c>
    </row>
    <row r="1127" spans="1:12" ht="17.100000000000001" customHeight="1">
      <c r="A1127" s="196">
        <v>1124</v>
      </c>
      <c r="B1127" s="36">
        <v>60</v>
      </c>
      <c r="C1127" s="35" t="s">
        <v>30170</v>
      </c>
      <c r="D1127" s="35" t="s">
        <v>30171</v>
      </c>
      <c r="E1127" s="36" t="str">
        <f t="shared" si="36"/>
        <v>Yes</v>
      </c>
      <c r="F1127" s="114">
        <v>1.25</v>
      </c>
      <c r="G1127" s="114">
        <f t="shared" si="37"/>
        <v>0.50607287449392713</v>
      </c>
      <c r="H1127" s="427">
        <f t="shared" si="38"/>
        <v>3441</v>
      </c>
      <c r="I1127" s="428" t="s">
        <v>30172</v>
      </c>
      <c r="J1127" s="114">
        <v>3441</v>
      </c>
      <c r="K1127" s="429">
        <v>42551</v>
      </c>
      <c r="L1127" s="62" t="s">
        <v>30108</v>
      </c>
    </row>
    <row r="1128" spans="1:12" ht="17.100000000000001" customHeight="1">
      <c r="A1128" s="196">
        <v>1125</v>
      </c>
      <c r="B1128" s="36" t="s">
        <v>30173</v>
      </c>
      <c r="C1128" s="35" t="s">
        <v>30174</v>
      </c>
      <c r="D1128" s="35" t="s">
        <v>30175</v>
      </c>
      <c r="E1128" s="36" t="str">
        <f t="shared" si="36"/>
        <v>Yes</v>
      </c>
      <c r="F1128" s="114">
        <v>0.89</v>
      </c>
      <c r="G1128" s="114">
        <f t="shared" si="37"/>
        <v>0.36032388663967607</v>
      </c>
      <c r="H1128" s="427">
        <f t="shared" si="38"/>
        <v>2450</v>
      </c>
      <c r="I1128" s="428" t="s">
        <v>30176</v>
      </c>
      <c r="J1128" s="114">
        <v>2450</v>
      </c>
      <c r="K1128" s="429">
        <v>42551</v>
      </c>
      <c r="L1128" s="62" t="s">
        <v>30108</v>
      </c>
    </row>
    <row r="1129" spans="1:12" ht="17.100000000000001" customHeight="1">
      <c r="A1129" s="196">
        <v>1126</v>
      </c>
      <c r="B1129" s="36">
        <v>57</v>
      </c>
      <c r="C1129" s="35" t="s">
        <v>30177</v>
      </c>
      <c r="D1129" s="35" t="s">
        <v>30178</v>
      </c>
      <c r="E1129" s="36" t="str">
        <f t="shared" si="36"/>
        <v>Yes</v>
      </c>
      <c r="F1129" s="114">
        <v>1.53</v>
      </c>
      <c r="G1129" s="114">
        <f t="shared" si="37"/>
        <v>0.61943319838056676</v>
      </c>
      <c r="H1129" s="427">
        <f t="shared" si="38"/>
        <v>4212</v>
      </c>
      <c r="I1129" s="428" t="s">
        <v>30179</v>
      </c>
      <c r="J1129" s="114">
        <v>4212</v>
      </c>
      <c r="K1129" s="429">
        <v>42551</v>
      </c>
      <c r="L1129" s="62" t="s">
        <v>30108</v>
      </c>
    </row>
    <row r="1130" spans="1:12" ht="17.100000000000001" customHeight="1">
      <c r="A1130" s="196">
        <v>1127</v>
      </c>
      <c r="B1130" s="36">
        <v>69</v>
      </c>
      <c r="C1130" s="35" t="s">
        <v>30180</v>
      </c>
      <c r="D1130" s="35" t="s">
        <v>30181</v>
      </c>
      <c r="E1130" s="36" t="str">
        <f t="shared" si="36"/>
        <v>Yes</v>
      </c>
      <c r="F1130" s="114">
        <v>1.32</v>
      </c>
      <c r="G1130" s="114">
        <f t="shared" si="37"/>
        <v>0.53441295546558698</v>
      </c>
      <c r="H1130" s="427">
        <f t="shared" si="38"/>
        <v>3634</v>
      </c>
      <c r="I1130" s="428" t="s">
        <v>30182</v>
      </c>
      <c r="J1130" s="114">
        <v>3634</v>
      </c>
      <c r="K1130" s="429">
        <v>42551</v>
      </c>
      <c r="L1130" s="62" t="s">
        <v>30108</v>
      </c>
    </row>
    <row r="1131" spans="1:12" ht="17.100000000000001" customHeight="1">
      <c r="A1131" s="196">
        <v>1128</v>
      </c>
      <c r="B1131" s="36">
        <v>66</v>
      </c>
      <c r="C1131" s="35" t="s">
        <v>30183</v>
      </c>
      <c r="D1131" s="35" t="s">
        <v>30184</v>
      </c>
      <c r="E1131" s="36" t="str">
        <f t="shared" si="36"/>
        <v>Yes</v>
      </c>
      <c r="F1131" s="114">
        <v>1.07</v>
      </c>
      <c r="G1131" s="114">
        <f t="shared" si="37"/>
        <v>0.4331983805668016</v>
      </c>
      <c r="H1131" s="427">
        <f t="shared" si="38"/>
        <v>2946</v>
      </c>
      <c r="I1131" s="428" t="s">
        <v>30185</v>
      </c>
      <c r="J1131" s="114">
        <v>2946</v>
      </c>
      <c r="K1131" s="429">
        <v>42551</v>
      </c>
      <c r="L1131" s="62" t="s">
        <v>30108</v>
      </c>
    </row>
    <row r="1132" spans="1:12" ht="17.100000000000001" customHeight="1">
      <c r="A1132" s="196">
        <v>1129</v>
      </c>
      <c r="B1132" s="381" t="s">
        <v>30186</v>
      </c>
      <c r="C1132" s="35" t="s">
        <v>30187</v>
      </c>
      <c r="D1132" s="35" t="s">
        <v>30188</v>
      </c>
      <c r="E1132" s="36" t="str">
        <f t="shared" si="36"/>
        <v>Yes</v>
      </c>
      <c r="F1132" s="114">
        <v>0.72</v>
      </c>
      <c r="G1132" s="114">
        <f t="shared" si="37"/>
        <v>0.291497975708502</v>
      </c>
      <c r="H1132" s="427">
        <f t="shared" si="38"/>
        <v>1982</v>
      </c>
      <c r="I1132" s="36" t="s">
        <v>30189</v>
      </c>
      <c r="J1132" s="114">
        <v>1982</v>
      </c>
      <c r="K1132" s="429">
        <v>42551</v>
      </c>
      <c r="L1132" s="62" t="s">
        <v>30108</v>
      </c>
    </row>
    <row r="1133" spans="1:12" ht="17.100000000000001" customHeight="1">
      <c r="A1133" s="196">
        <v>1130</v>
      </c>
      <c r="B1133" s="36">
        <v>74</v>
      </c>
      <c r="C1133" s="35" t="s">
        <v>30190</v>
      </c>
      <c r="D1133" s="35" t="s">
        <v>30191</v>
      </c>
      <c r="E1133" s="36" t="str">
        <f t="shared" si="36"/>
        <v>Yes</v>
      </c>
      <c r="F1133" s="114">
        <v>0.57999999999999996</v>
      </c>
      <c r="G1133" s="114">
        <f t="shared" si="37"/>
        <v>0.23481781376518215</v>
      </c>
      <c r="H1133" s="427">
        <f t="shared" si="38"/>
        <v>1597</v>
      </c>
      <c r="I1133" s="428" t="s">
        <v>30192</v>
      </c>
      <c r="J1133" s="114">
        <v>1597</v>
      </c>
      <c r="K1133" s="429">
        <v>42551</v>
      </c>
      <c r="L1133" s="62" t="s">
        <v>30108</v>
      </c>
    </row>
    <row r="1134" spans="1:12" ht="17.100000000000001" customHeight="1">
      <c r="A1134" s="196">
        <v>1131</v>
      </c>
      <c r="B1134" s="36" t="s">
        <v>29669</v>
      </c>
      <c r="C1134" s="35" t="s">
        <v>30193</v>
      </c>
      <c r="D1134" s="35" t="s">
        <v>30194</v>
      </c>
      <c r="E1134" s="36" t="str">
        <f t="shared" si="36"/>
        <v>Yes</v>
      </c>
      <c r="F1134" s="114">
        <f>0.26+0.79</f>
        <v>1.05</v>
      </c>
      <c r="G1134" s="114">
        <f t="shared" si="37"/>
        <v>0.42510121457489874</v>
      </c>
      <c r="H1134" s="427">
        <f t="shared" si="38"/>
        <v>2891</v>
      </c>
      <c r="I1134" s="428" t="s">
        <v>30195</v>
      </c>
      <c r="J1134" s="114">
        <v>2891</v>
      </c>
      <c r="K1134" s="429">
        <v>42551</v>
      </c>
      <c r="L1134" s="62" t="s">
        <v>30108</v>
      </c>
    </row>
    <row r="1135" spans="1:12" ht="17.100000000000001" customHeight="1">
      <c r="A1135" s="196">
        <v>1132</v>
      </c>
      <c r="B1135" s="36">
        <v>91</v>
      </c>
      <c r="C1135" s="382" t="s">
        <v>30196</v>
      </c>
      <c r="D1135" s="35" t="s">
        <v>30197</v>
      </c>
      <c r="E1135" s="36" t="str">
        <f t="shared" si="36"/>
        <v>Yes</v>
      </c>
      <c r="F1135" s="114">
        <v>0.76</v>
      </c>
      <c r="G1135" s="114">
        <f t="shared" si="37"/>
        <v>0.30769230769230765</v>
      </c>
      <c r="H1135" s="427">
        <f t="shared" si="38"/>
        <v>2092</v>
      </c>
      <c r="I1135" s="428" t="s">
        <v>30198</v>
      </c>
      <c r="J1135" s="114">
        <v>2092</v>
      </c>
      <c r="K1135" s="429">
        <v>42551</v>
      </c>
      <c r="L1135" s="62" t="s">
        <v>30108</v>
      </c>
    </row>
    <row r="1136" spans="1:12" ht="17.100000000000001" customHeight="1">
      <c r="A1136" s="196">
        <v>1133</v>
      </c>
      <c r="B1136" s="36">
        <v>90</v>
      </c>
      <c r="C1136" s="382" t="s">
        <v>30199</v>
      </c>
      <c r="D1136" s="35" t="s">
        <v>30200</v>
      </c>
      <c r="E1136" s="36" t="str">
        <f t="shared" si="36"/>
        <v>Yes</v>
      </c>
      <c r="F1136" s="114">
        <v>0.5</v>
      </c>
      <c r="G1136" s="114">
        <f t="shared" si="37"/>
        <v>0.20242914979757085</v>
      </c>
      <c r="H1136" s="427">
        <f t="shared" si="38"/>
        <v>1377</v>
      </c>
      <c r="I1136" s="428" t="s">
        <v>30201</v>
      </c>
      <c r="J1136" s="114">
        <v>1377</v>
      </c>
      <c r="K1136" s="429">
        <v>42551</v>
      </c>
      <c r="L1136" s="62" t="s">
        <v>30108</v>
      </c>
    </row>
    <row r="1137" spans="1:12" ht="17.100000000000001" customHeight="1">
      <c r="A1137" s="196">
        <v>1134</v>
      </c>
      <c r="B1137" s="36">
        <v>63</v>
      </c>
      <c r="C1137" s="382" t="s">
        <v>30202</v>
      </c>
      <c r="D1137" s="35" t="s">
        <v>30203</v>
      </c>
      <c r="E1137" s="36" t="str">
        <f t="shared" si="36"/>
        <v>Yes</v>
      </c>
      <c r="F1137" s="114">
        <v>1.22</v>
      </c>
      <c r="G1137" s="114">
        <f t="shared" si="37"/>
        <v>0.49392712550607282</v>
      </c>
      <c r="H1137" s="427">
        <f t="shared" si="38"/>
        <v>3359</v>
      </c>
      <c r="I1137" s="428" t="s">
        <v>30204</v>
      </c>
      <c r="J1137" s="114">
        <v>3359</v>
      </c>
      <c r="K1137" s="429">
        <v>42551</v>
      </c>
      <c r="L1137" s="62" t="s">
        <v>30108</v>
      </c>
    </row>
    <row r="1138" spans="1:12" ht="17.100000000000001" customHeight="1">
      <c r="A1138" s="196">
        <v>1135</v>
      </c>
      <c r="B1138" s="381" t="s">
        <v>30205</v>
      </c>
      <c r="C1138" s="382" t="s">
        <v>30206</v>
      </c>
      <c r="D1138" s="35" t="s">
        <v>30207</v>
      </c>
      <c r="E1138" s="36" t="str">
        <f t="shared" si="36"/>
        <v>Yes</v>
      </c>
      <c r="F1138" s="114">
        <v>1.7</v>
      </c>
      <c r="G1138" s="114">
        <f t="shared" si="37"/>
        <v>0.68825910931174084</v>
      </c>
      <c r="H1138" s="427">
        <f t="shared" si="38"/>
        <v>4680</v>
      </c>
      <c r="I1138" s="428" t="s">
        <v>30208</v>
      </c>
      <c r="J1138" s="114">
        <v>4680</v>
      </c>
      <c r="K1138" s="429">
        <v>42551</v>
      </c>
      <c r="L1138" s="62" t="s">
        <v>30108</v>
      </c>
    </row>
    <row r="1139" spans="1:12" ht="17.100000000000001" customHeight="1">
      <c r="A1139" s="196">
        <v>1136</v>
      </c>
      <c r="B1139" s="381" t="s">
        <v>30209</v>
      </c>
      <c r="C1139" s="382" t="s">
        <v>30210</v>
      </c>
      <c r="D1139" s="35" t="s">
        <v>30211</v>
      </c>
      <c r="E1139" s="36" t="str">
        <f t="shared" si="36"/>
        <v>No</v>
      </c>
      <c r="F1139" s="114">
        <f>3.54+0.6</f>
        <v>4.1399999999999997</v>
      </c>
      <c r="G1139" s="114">
        <f t="shared" si="37"/>
        <v>1.6761133603238865</v>
      </c>
      <c r="H1139" s="427">
        <f t="shared" si="38"/>
        <v>11397</v>
      </c>
      <c r="I1139" s="428" t="s">
        <v>30212</v>
      </c>
      <c r="J1139" s="114">
        <v>11397</v>
      </c>
      <c r="K1139" s="429">
        <v>42551</v>
      </c>
      <c r="L1139" s="62" t="s">
        <v>30108</v>
      </c>
    </row>
    <row r="1140" spans="1:12" ht="17.100000000000001" customHeight="1">
      <c r="A1140" s="196">
        <v>1137</v>
      </c>
      <c r="B1140" s="381" t="s">
        <v>30213</v>
      </c>
      <c r="C1140" s="35" t="s">
        <v>30214</v>
      </c>
      <c r="D1140" s="35" t="s">
        <v>30215</v>
      </c>
      <c r="E1140" s="36" t="str">
        <f t="shared" si="36"/>
        <v>Yes</v>
      </c>
      <c r="F1140" s="114">
        <v>2.09</v>
      </c>
      <c r="G1140" s="114">
        <f t="shared" si="37"/>
        <v>0.84615384615384603</v>
      </c>
      <c r="H1140" s="427">
        <f t="shared" si="38"/>
        <v>5754</v>
      </c>
      <c r="I1140" s="428" t="s">
        <v>30216</v>
      </c>
      <c r="J1140" s="114">
        <v>5754</v>
      </c>
      <c r="K1140" s="429">
        <v>42551</v>
      </c>
      <c r="L1140" s="62" t="s">
        <v>30108</v>
      </c>
    </row>
    <row r="1141" spans="1:12" ht="17.100000000000001" customHeight="1">
      <c r="A1141" s="196">
        <v>1138</v>
      </c>
      <c r="B1141" s="430">
        <v>100158</v>
      </c>
      <c r="C1141" s="35" t="s">
        <v>30217</v>
      </c>
      <c r="D1141" s="35" t="s">
        <v>30218</v>
      </c>
      <c r="E1141" s="36" t="str">
        <f t="shared" si="36"/>
        <v>Yes</v>
      </c>
      <c r="F1141" s="114">
        <v>1.01</v>
      </c>
      <c r="G1141" s="114">
        <f t="shared" si="37"/>
        <v>0.40890688259109309</v>
      </c>
      <c r="H1141" s="427">
        <f t="shared" si="38"/>
        <v>2781</v>
      </c>
      <c r="I1141" s="428" t="s">
        <v>30219</v>
      </c>
      <c r="J1141" s="114">
        <v>2781</v>
      </c>
      <c r="K1141" s="429">
        <v>42551</v>
      </c>
      <c r="L1141" s="62" t="s">
        <v>30108</v>
      </c>
    </row>
    <row r="1142" spans="1:12" ht="17.100000000000001" customHeight="1">
      <c r="A1142" s="196">
        <v>1139</v>
      </c>
      <c r="B1142" s="381" t="s">
        <v>30220</v>
      </c>
      <c r="C1142" s="35" t="s">
        <v>30221</v>
      </c>
      <c r="D1142" s="35" t="s">
        <v>30222</v>
      </c>
      <c r="E1142" s="36" t="str">
        <f t="shared" si="36"/>
        <v>Yes</v>
      </c>
      <c r="F1142" s="114">
        <f>0.61+0.76</f>
        <v>1.37</v>
      </c>
      <c r="G1142" s="114">
        <f t="shared" si="37"/>
        <v>0.55465587044534415</v>
      </c>
      <c r="H1142" s="427">
        <f t="shared" si="38"/>
        <v>3772</v>
      </c>
      <c r="I1142" s="428" t="s">
        <v>30223</v>
      </c>
      <c r="J1142" s="114">
        <v>3772</v>
      </c>
      <c r="K1142" s="429">
        <v>42551</v>
      </c>
      <c r="L1142" s="62" t="s">
        <v>30108</v>
      </c>
    </row>
    <row r="1143" spans="1:12" ht="17.100000000000001" customHeight="1">
      <c r="A1143" s="196">
        <v>1140</v>
      </c>
      <c r="B1143" s="36">
        <v>108</v>
      </c>
      <c r="C1143" s="35" t="s">
        <v>30224</v>
      </c>
      <c r="D1143" s="35" t="s">
        <v>30225</v>
      </c>
      <c r="E1143" s="36" t="str">
        <f t="shared" si="36"/>
        <v>Yes</v>
      </c>
      <c r="F1143" s="114">
        <v>1.49</v>
      </c>
      <c r="G1143" s="114">
        <f t="shared" si="37"/>
        <v>0.60323886639676105</v>
      </c>
      <c r="H1143" s="427">
        <f t="shared" si="38"/>
        <v>4102</v>
      </c>
      <c r="I1143" s="428" t="s">
        <v>30226</v>
      </c>
      <c r="J1143" s="114">
        <v>4102</v>
      </c>
      <c r="K1143" s="429">
        <v>42551</v>
      </c>
      <c r="L1143" s="62" t="s">
        <v>30108</v>
      </c>
    </row>
    <row r="1144" spans="1:12" ht="17.100000000000001" customHeight="1">
      <c r="A1144" s="196">
        <v>1141</v>
      </c>
      <c r="B1144" s="36" t="s">
        <v>30227</v>
      </c>
      <c r="C1144" s="35" t="s">
        <v>30228</v>
      </c>
      <c r="D1144" s="35" t="s">
        <v>30229</v>
      </c>
      <c r="E1144" s="36" t="str">
        <f t="shared" si="36"/>
        <v>No</v>
      </c>
      <c r="F1144" s="114">
        <f>5.32+1.29</f>
        <v>6.61</v>
      </c>
      <c r="G1144" s="114">
        <f t="shared" si="37"/>
        <v>2.6761133603238867</v>
      </c>
      <c r="H1144" s="427">
        <v>13600</v>
      </c>
      <c r="I1144" s="428" t="s">
        <v>30230</v>
      </c>
      <c r="J1144" s="114">
        <v>13600</v>
      </c>
      <c r="K1144" s="429">
        <v>42551</v>
      </c>
      <c r="L1144" s="62" t="s">
        <v>30108</v>
      </c>
    </row>
    <row r="1145" spans="1:12" ht="17.100000000000001" customHeight="1">
      <c r="A1145" s="196">
        <v>1142</v>
      </c>
      <c r="B1145" s="36">
        <v>113</v>
      </c>
      <c r="C1145" s="35" t="s">
        <v>30231</v>
      </c>
      <c r="D1145" s="35" t="s">
        <v>30232</v>
      </c>
      <c r="E1145" s="36" t="str">
        <f t="shared" si="36"/>
        <v>No</v>
      </c>
      <c r="F1145" s="114">
        <v>4.29</v>
      </c>
      <c r="G1145" s="114">
        <f t="shared" si="37"/>
        <v>1.7368421052631577</v>
      </c>
      <c r="H1145" s="427">
        <f t="shared" si="38"/>
        <v>11810</v>
      </c>
      <c r="I1145" s="428" t="s">
        <v>30233</v>
      </c>
      <c r="J1145" s="114">
        <v>11810</v>
      </c>
      <c r="K1145" s="429">
        <v>42551</v>
      </c>
      <c r="L1145" s="62" t="s">
        <v>30108</v>
      </c>
    </row>
    <row r="1146" spans="1:12" ht="17.100000000000001" customHeight="1">
      <c r="A1146" s="196">
        <v>1143</v>
      </c>
      <c r="B1146" s="36">
        <v>118</v>
      </c>
      <c r="C1146" s="35" t="s">
        <v>30234</v>
      </c>
      <c r="D1146" s="35" t="s">
        <v>30235</v>
      </c>
      <c r="E1146" s="36" t="str">
        <f t="shared" si="36"/>
        <v>Yes</v>
      </c>
      <c r="F1146" s="114">
        <v>2.42</v>
      </c>
      <c r="G1146" s="114">
        <f t="shared" si="37"/>
        <v>0.97975708502024283</v>
      </c>
      <c r="H1146" s="427">
        <f t="shared" si="38"/>
        <v>6662</v>
      </c>
      <c r="I1146" s="428" t="s">
        <v>30236</v>
      </c>
      <c r="J1146" s="114">
        <v>6662</v>
      </c>
      <c r="K1146" s="429">
        <v>42551</v>
      </c>
      <c r="L1146" s="62" t="s">
        <v>30108</v>
      </c>
    </row>
    <row r="1147" spans="1:12" ht="17.100000000000001" customHeight="1">
      <c r="A1147" s="196">
        <v>1144</v>
      </c>
      <c r="B1147" s="36">
        <v>120</v>
      </c>
      <c r="C1147" s="35" t="s">
        <v>30237</v>
      </c>
      <c r="D1147" s="35" t="s">
        <v>30238</v>
      </c>
      <c r="E1147" s="36" t="str">
        <f t="shared" si="36"/>
        <v>Yes</v>
      </c>
      <c r="F1147" s="114">
        <v>0.35</v>
      </c>
      <c r="G1147" s="114">
        <f t="shared" si="37"/>
        <v>0.14170040485829957</v>
      </c>
      <c r="H1147" s="427">
        <f t="shared" si="38"/>
        <v>964</v>
      </c>
      <c r="I1147" s="428" t="s">
        <v>30239</v>
      </c>
      <c r="J1147" s="114">
        <v>964</v>
      </c>
      <c r="K1147" s="429">
        <v>42551</v>
      </c>
      <c r="L1147" s="62" t="s">
        <v>30108</v>
      </c>
    </row>
    <row r="1148" spans="1:12" ht="17.100000000000001" customHeight="1">
      <c r="A1148" s="196">
        <v>1145</v>
      </c>
      <c r="B1148" s="36">
        <v>139</v>
      </c>
      <c r="C1148" s="35" t="s">
        <v>30240</v>
      </c>
      <c r="D1148" s="35" t="s">
        <v>30241</v>
      </c>
      <c r="E1148" s="36" t="str">
        <f t="shared" si="36"/>
        <v>Yes</v>
      </c>
      <c r="F1148" s="114">
        <v>2.11</v>
      </c>
      <c r="G1148" s="114">
        <f t="shared" si="37"/>
        <v>0.85425101214574883</v>
      </c>
      <c r="H1148" s="427">
        <f t="shared" si="38"/>
        <v>5809</v>
      </c>
      <c r="I1148" s="428" t="s">
        <v>30242</v>
      </c>
      <c r="J1148" s="114">
        <v>5809</v>
      </c>
      <c r="K1148" s="429">
        <v>42551</v>
      </c>
      <c r="L1148" s="62" t="s">
        <v>30108</v>
      </c>
    </row>
    <row r="1149" spans="1:12" ht="17.100000000000001" customHeight="1">
      <c r="A1149" s="196">
        <v>1146</v>
      </c>
      <c r="B1149" s="36">
        <v>166</v>
      </c>
      <c r="C1149" s="35" t="s">
        <v>30243</v>
      </c>
      <c r="D1149" s="35" t="s">
        <v>30244</v>
      </c>
      <c r="E1149" s="36" t="str">
        <f t="shared" si="36"/>
        <v>Yes</v>
      </c>
      <c r="F1149" s="114">
        <v>0.22</v>
      </c>
      <c r="G1149" s="114">
        <f t="shared" si="37"/>
        <v>8.9068825910931168E-2</v>
      </c>
      <c r="H1149" s="427">
        <f t="shared" si="38"/>
        <v>606</v>
      </c>
      <c r="I1149" s="428" t="s">
        <v>30245</v>
      </c>
      <c r="J1149" s="114">
        <v>606</v>
      </c>
      <c r="K1149" s="429">
        <v>42551</v>
      </c>
      <c r="L1149" s="62" t="s">
        <v>30108</v>
      </c>
    </row>
    <row r="1150" spans="1:12" ht="17.100000000000001" customHeight="1">
      <c r="A1150" s="196">
        <v>1147</v>
      </c>
      <c r="B1150" s="36">
        <v>157</v>
      </c>
      <c r="C1150" s="35" t="s">
        <v>30246</v>
      </c>
      <c r="D1150" s="35" t="s">
        <v>30247</v>
      </c>
      <c r="E1150" s="36" t="str">
        <f t="shared" si="36"/>
        <v>No</v>
      </c>
      <c r="F1150" s="114">
        <v>4.21</v>
      </c>
      <c r="G1150" s="114">
        <f t="shared" si="37"/>
        <v>1.7044534412955463</v>
      </c>
      <c r="H1150" s="427">
        <f t="shared" si="38"/>
        <v>11590</v>
      </c>
      <c r="I1150" s="428" t="s">
        <v>30248</v>
      </c>
      <c r="J1150" s="114">
        <v>11590</v>
      </c>
      <c r="K1150" s="429">
        <v>42551</v>
      </c>
      <c r="L1150" s="62" t="s">
        <v>30108</v>
      </c>
    </row>
    <row r="1151" spans="1:12" ht="17.100000000000001" customHeight="1">
      <c r="A1151" s="196">
        <v>1148</v>
      </c>
      <c r="B1151" s="36">
        <v>165</v>
      </c>
      <c r="C1151" s="35" t="s">
        <v>30249</v>
      </c>
      <c r="D1151" s="35" t="s">
        <v>30250</v>
      </c>
      <c r="E1151" s="36" t="str">
        <f t="shared" si="36"/>
        <v>Yes</v>
      </c>
      <c r="F1151" s="114">
        <v>0.44</v>
      </c>
      <c r="G1151" s="114">
        <f t="shared" si="37"/>
        <v>0.17813765182186234</v>
      </c>
      <c r="H1151" s="427">
        <f t="shared" si="38"/>
        <v>1211</v>
      </c>
      <c r="I1151" s="36" t="s">
        <v>30251</v>
      </c>
      <c r="J1151" s="114">
        <v>1211</v>
      </c>
      <c r="K1151" s="429">
        <v>42551</v>
      </c>
      <c r="L1151" s="62" t="s">
        <v>30108</v>
      </c>
    </row>
    <row r="1152" spans="1:12" ht="17.100000000000001" customHeight="1">
      <c r="A1152" s="196">
        <v>1149</v>
      </c>
      <c r="B1152" s="36" t="s">
        <v>30252</v>
      </c>
      <c r="C1152" s="35" t="s">
        <v>30253</v>
      </c>
      <c r="D1152" s="35" t="s">
        <v>30253</v>
      </c>
      <c r="E1152" s="36" t="str">
        <f t="shared" si="36"/>
        <v>Yes</v>
      </c>
      <c r="F1152" s="114">
        <v>0.51</v>
      </c>
      <c r="G1152" s="114">
        <f t="shared" si="37"/>
        <v>0.20647773279352225</v>
      </c>
      <c r="H1152" s="427">
        <f t="shared" si="38"/>
        <v>1404</v>
      </c>
      <c r="I1152" s="428" t="s">
        <v>30254</v>
      </c>
      <c r="J1152" s="114">
        <v>1404</v>
      </c>
      <c r="K1152" s="429">
        <v>42551</v>
      </c>
      <c r="L1152" s="62" t="s">
        <v>30108</v>
      </c>
    </row>
    <row r="1153" spans="1:12" ht="17.100000000000001" customHeight="1">
      <c r="A1153" s="196">
        <v>1150</v>
      </c>
      <c r="B1153" s="36">
        <v>103</v>
      </c>
      <c r="C1153" s="35" t="s">
        <v>30255</v>
      </c>
      <c r="D1153" s="35" t="s">
        <v>30256</v>
      </c>
      <c r="E1153" s="36" t="str">
        <f t="shared" si="36"/>
        <v>Yes</v>
      </c>
      <c r="F1153" s="114">
        <v>0.26</v>
      </c>
      <c r="G1153" s="114">
        <f t="shared" si="37"/>
        <v>0.10526315789473684</v>
      </c>
      <c r="H1153" s="427">
        <f t="shared" si="38"/>
        <v>716</v>
      </c>
      <c r="I1153" s="428" t="s">
        <v>30257</v>
      </c>
      <c r="J1153" s="114">
        <v>716</v>
      </c>
      <c r="K1153" s="429">
        <v>42551</v>
      </c>
      <c r="L1153" s="62" t="s">
        <v>30108</v>
      </c>
    </row>
    <row r="1154" spans="1:12" ht="17.100000000000001" customHeight="1">
      <c r="A1154" s="196">
        <v>1151</v>
      </c>
      <c r="B1154" s="36" t="s">
        <v>30258</v>
      </c>
      <c r="C1154" s="35" t="s">
        <v>30259</v>
      </c>
      <c r="D1154" s="35" t="s">
        <v>30259</v>
      </c>
      <c r="E1154" s="36" t="str">
        <f t="shared" si="36"/>
        <v>Yes</v>
      </c>
      <c r="F1154" s="114">
        <v>1.1499999999999999</v>
      </c>
      <c r="G1154" s="114">
        <f t="shared" si="37"/>
        <v>0.46558704453441291</v>
      </c>
      <c r="H1154" s="427">
        <f t="shared" si="38"/>
        <v>3166</v>
      </c>
      <c r="I1154" s="36" t="s">
        <v>30260</v>
      </c>
      <c r="J1154" s="114">
        <v>3166</v>
      </c>
      <c r="K1154" s="429">
        <v>42551</v>
      </c>
      <c r="L1154" s="62" t="s">
        <v>30108</v>
      </c>
    </row>
    <row r="1155" spans="1:12" ht="17.100000000000001" customHeight="1">
      <c r="A1155" s="196">
        <v>1152</v>
      </c>
      <c r="B1155" s="36" t="s">
        <v>30261</v>
      </c>
      <c r="C1155" s="35" t="s">
        <v>30262</v>
      </c>
      <c r="D1155" s="35" t="s">
        <v>30262</v>
      </c>
      <c r="E1155" s="36" t="str">
        <f t="shared" si="36"/>
        <v>Yes</v>
      </c>
      <c r="F1155" s="114">
        <v>0.88</v>
      </c>
      <c r="G1155" s="114">
        <f t="shared" si="37"/>
        <v>0.35627530364372467</v>
      </c>
      <c r="H1155" s="427">
        <f t="shared" si="38"/>
        <v>2423</v>
      </c>
      <c r="I1155" s="36" t="s">
        <v>30263</v>
      </c>
      <c r="J1155" s="114">
        <v>2423</v>
      </c>
      <c r="K1155" s="429">
        <v>42551</v>
      </c>
      <c r="L1155" s="62" t="s">
        <v>30108</v>
      </c>
    </row>
    <row r="1156" spans="1:12" ht="17.100000000000001" customHeight="1">
      <c r="A1156" s="196">
        <v>1153</v>
      </c>
      <c r="B1156" s="36" t="s">
        <v>30264</v>
      </c>
      <c r="C1156" s="35" t="s">
        <v>30265</v>
      </c>
      <c r="D1156" s="35" t="s">
        <v>30266</v>
      </c>
      <c r="E1156" s="36" t="str">
        <f t="shared" si="36"/>
        <v>Yes</v>
      </c>
      <c r="F1156" s="114">
        <v>0.56000000000000005</v>
      </c>
      <c r="G1156" s="114">
        <f t="shared" si="37"/>
        <v>0.22672064777327935</v>
      </c>
      <c r="H1156" s="427">
        <f t="shared" si="38"/>
        <v>1542</v>
      </c>
      <c r="I1156" s="36" t="s">
        <v>30267</v>
      </c>
      <c r="J1156" s="114">
        <v>1542</v>
      </c>
      <c r="K1156" s="429">
        <v>42551</v>
      </c>
      <c r="L1156" s="62" t="s">
        <v>30108</v>
      </c>
    </row>
    <row r="1157" spans="1:12" ht="17.100000000000001" customHeight="1">
      <c r="A1157" s="196">
        <v>1154</v>
      </c>
      <c r="B1157" s="36">
        <v>61</v>
      </c>
      <c r="C1157" s="35" t="s">
        <v>30268</v>
      </c>
      <c r="D1157" s="35" t="s">
        <v>30269</v>
      </c>
      <c r="E1157" s="36" t="str">
        <f t="shared" si="36"/>
        <v>No</v>
      </c>
      <c r="F1157" s="114">
        <v>5</v>
      </c>
      <c r="G1157" s="114">
        <f t="shared" si="37"/>
        <v>2.0242914979757085</v>
      </c>
      <c r="H1157" s="427">
        <v>13600</v>
      </c>
      <c r="I1157" s="36" t="s">
        <v>30270</v>
      </c>
      <c r="J1157" s="114">
        <v>13600</v>
      </c>
      <c r="K1157" s="429">
        <v>42551</v>
      </c>
      <c r="L1157" s="62" t="s">
        <v>30108</v>
      </c>
    </row>
    <row r="1158" spans="1:12" ht="17.100000000000001" customHeight="1">
      <c r="A1158" s="196">
        <v>1155</v>
      </c>
      <c r="B1158" s="36">
        <v>113</v>
      </c>
      <c r="C1158" s="35" t="s">
        <v>30231</v>
      </c>
      <c r="D1158" s="35" t="s">
        <v>30271</v>
      </c>
      <c r="E1158" s="36" t="str">
        <f t="shared" si="36"/>
        <v>No</v>
      </c>
      <c r="F1158" s="114">
        <v>8.26</v>
      </c>
      <c r="G1158" s="114">
        <f t="shared" si="37"/>
        <v>3.3441295546558703</v>
      </c>
      <c r="H1158" s="427">
        <v>13600</v>
      </c>
      <c r="I1158" s="36" t="s">
        <v>30272</v>
      </c>
      <c r="J1158" s="114">
        <v>13600</v>
      </c>
      <c r="K1158" s="429">
        <v>42551</v>
      </c>
      <c r="L1158" s="62" t="s">
        <v>30108</v>
      </c>
    </row>
    <row r="1159" spans="1:12" ht="17.100000000000001" customHeight="1">
      <c r="A1159" s="196">
        <v>1156</v>
      </c>
      <c r="B1159" s="431">
        <v>6</v>
      </c>
      <c r="C1159" s="396" t="s">
        <v>30273</v>
      </c>
      <c r="D1159" s="28" t="s">
        <v>30274</v>
      </c>
      <c r="E1159" s="29" t="str">
        <f>IF(G1159&lt;1,"Yes","No")</f>
        <v>Yes</v>
      </c>
      <c r="F1159" s="121">
        <v>0.28000000000000003</v>
      </c>
      <c r="G1159" s="121">
        <f>F1159/2.47</f>
        <v>0.11336032388663968</v>
      </c>
      <c r="H1159" s="432">
        <f>ROUND(F1159*2753,0)</f>
        <v>771</v>
      </c>
      <c r="I1159" s="433" t="s">
        <v>30275</v>
      </c>
      <c r="J1159" s="30">
        <v>771</v>
      </c>
      <c r="K1159" s="109">
        <v>42551</v>
      </c>
      <c r="L1159" s="62" t="s">
        <v>30276</v>
      </c>
    </row>
    <row r="1160" spans="1:12" ht="17.100000000000001" customHeight="1">
      <c r="A1160" s="196">
        <v>1157</v>
      </c>
      <c r="B1160" s="434" t="s">
        <v>30277</v>
      </c>
      <c r="C1160" s="396" t="s">
        <v>30278</v>
      </c>
      <c r="D1160" s="28" t="s">
        <v>30279</v>
      </c>
      <c r="E1160" s="29" t="str">
        <f t="shared" ref="E1160:E1161" si="39">IF(G1160&lt;1,"Yes","No")</f>
        <v>Yes</v>
      </c>
      <c r="F1160" s="121">
        <v>1.07</v>
      </c>
      <c r="G1160" s="121">
        <f t="shared" ref="G1160:G1161" si="40">F1160/2.47</f>
        <v>0.4331983805668016</v>
      </c>
      <c r="H1160" s="432">
        <f t="shared" ref="H1160:H1161" si="41">ROUND(F1160*2753,0)</f>
        <v>2946</v>
      </c>
      <c r="I1160" s="433" t="s">
        <v>29792</v>
      </c>
      <c r="J1160" s="30">
        <v>2946</v>
      </c>
      <c r="K1160" s="109">
        <v>42551</v>
      </c>
      <c r="L1160" s="62" t="s">
        <v>30276</v>
      </c>
    </row>
    <row r="1161" spans="1:12" ht="17.100000000000001" customHeight="1">
      <c r="A1161" s="196">
        <v>1158</v>
      </c>
      <c r="B1161" s="435" t="s">
        <v>30280</v>
      </c>
      <c r="C1161" s="396" t="s">
        <v>30281</v>
      </c>
      <c r="D1161" s="28" t="s">
        <v>30281</v>
      </c>
      <c r="E1161" s="29" t="str">
        <f t="shared" si="39"/>
        <v>Yes</v>
      </c>
      <c r="F1161" s="121">
        <v>1.83</v>
      </c>
      <c r="G1161" s="121">
        <f t="shared" si="40"/>
        <v>0.74089068825910931</v>
      </c>
      <c r="H1161" s="432">
        <f t="shared" si="41"/>
        <v>5038</v>
      </c>
      <c r="I1161" s="433" t="s">
        <v>29796</v>
      </c>
      <c r="J1161" s="30">
        <v>5038</v>
      </c>
      <c r="K1161" s="109">
        <v>42551</v>
      </c>
      <c r="L1161" s="62" t="s">
        <v>30276</v>
      </c>
    </row>
    <row r="1162" spans="1:12" ht="17.100000000000001" customHeight="1">
      <c r="A1162" s="196">
        <v>1159</v>
      </c>
      <c r="B1162" s="375">
        <v>1</v>
      </c>
      <c r="C1162" s="396" t="s">
        <v>30282</v>
      </c>
      <c r="D1162" s="165" t="s">
        <v>30283</v>
      </c>
      <c r="E1162" s="121" t="str">
        <f>IF(G1162&lt;1,"Yes","No")</f>
        <v>No</v>
      </c>
      <c r="F1162" s="121">
        <v>3.26</v>
      </c>
      <c r="G1162" s="121">
        <f>F1162/2.47</f>
        <v>1.3198380566801617</v>
      </c>
      <c r="H1162" s="436">
        <f>ROUND(F1162*2753,0)</f>
        <v>8975</v>
      </c>
      <c r="I1162" s="387" t="s">
        <v>30284</v>
      </c>
      <c r="J1162" s="85">
        <v>8975</v>
      </c>
      <c r="K1162" s="109">
        <v>42551</v>
      </c>
      <c r="L1162" s="62" t="s">
        <v>30285</v>
      </c>
    </row>
    <row r="1163" spans="1:12" ht="17.100000000000001" customHeight="1">
      <c r="A1163" s="196">
        <v>1160</v>
      </c>
      <c r="B1163" s="369" t="s">
        <v>30286</v>
      </c>
      <c r="C1163" s="426" t="s">
        <v>30287</v>
      </c>
      <c r="D1163" s="165" t="s">
        <v>30288</v>
      </c>
      <c r="E1163" s="121" t="str">
        <f t="shared" ref="E1163:E1198" si="42">IF(G1163&lt;1,"Yes","No")</f>
        <v>Yes</v>
      </c>
      <c r="F1163" s="196">
        <v>1.51</v>
      </c>
      <c r="G1163" s="121">
        <f t="shared" ref="G1163:G1198" si="43">F1163/2.47</f>
        <v>0.61133603238866396</v>
      </c>
      <c r="H1163" s="436">
        <f t="shared" ref="H1163:H1220" si="44">ROUND(F1163*2753,0)</f>
        <v>4157</v>
      </c>
      <c r="I1163" s="121" t="s">
        <v>30289</v>
      </c>
      <c r="J1163" s="48">
        <v>4157</v>
      </c>
      <c r="K1163" s="109">
        <v>42551</v>
      </c>
      <c r="L1163" s="62" t="s">
        <v>30285</v>
      </c>
    </row>
    <row r="1164" spans="1:12" ht="17.100000000000001" customHeight="1">
      <c r="A1164" s="196">
        <v>1161</v>
      </c>
      <c r="B1164" s="369" t="s">
        <v>30286</v>
      </c>
      <c r="C1164" s="426" t="s">
        <v>30287</v>
      </c>
      <c r="D1164" s="165" t="s">
        <v>30290</v>
      </c>
      <c r="E1164" s="121" t="str">
        <f t="shared" si="42"/>
        <v>Yes</v>
      </c>
      <c r="F1164" s="196">
        <v>1.51</v>
      </c>
      <c r="G1164" s="121">
        <f t="shared" si="43"/>
        <v>0.61133603238866396</v>
      </c>
      <c r="H1164" s="436">
        <f t="shared" si="44"/>
        <v>4157</v>
      </c>
      <c r="I1164" s="121" t="s">
        <v>30291</v>
      </c>
      <c r="J1164" s="164">
        <v>4157</v>
      </c>
      <c r="K1164" s="109">
        <v>42551</v>
      </c>
      <c r="L1164" s="62" t="s">
        <v>30285</v>
      </c>
    </row>
    <row r="1165" spans="1:12" ht="17.100000000000001" customHeight="1">
      <c r="A1165" s="196">
        <v>1162</v>
      </c>
      <c r="B1165" s="270">
        <v>6</v>
      </c>
      <c r="C1165" s="437" t="s">
        <v>30292</v>
      </c>
      <c r="D1165" s="63" t="s">
        <v>30293</v>
      </c>
      <c r="E1165" s="121" t="str">
        <f t="shared" si="42"/>
        <v>No</v>
      </c>
      <c r="F1165" s="196">
        <v>2.89</v>
      </c>
      <c r="G1165" s="121">
        <f t="shared" si="43"/>
        <v>1.1700404858299596</v>
      </c>
      <c r="H1165" s="436">
        <f t="shared" si="44"/>
        <v>7956</v>
      </c>
      <c r="I1165" s="389" t="s">
        <v>30294</v>
      </c>
      <c r="J1165" s="164">
        <v>7956</v>
      </c>
      <c r="K1165" s="109">
        <v>42551</v>
      </c>
      <c r="L1165" s="62" t="s">
        <v>30285</v>
      </c>
    </row>
    <row r="1166" spans="1:12" ht="17.100000000000001" customHeight="1">
      <c r="A1166" s="196">
        <v>1163</v>
      </c>
      <c r="B1166" s="270">
        <v>7</v>
      </c>
      <c r="C1166" s="437" t="s">
        <v>30295</v>
      </c>
      <c r="D1166" s="63" t="s">
        <v>30296</v>
      </c>
      <c r="E1166" s="121" t="str">
        <f t="shared" si="42"/>
        <v>Yes</v>
      </c>
      <c r="F1166" s="62">
        <v>1.0900000000000001</v>
      </c>
      <c r="G1166" s="121">
        <f t="shared" si="43"/>
        <v>0.44129554655870445</v>
      </c>
      <c r="H1166" s="436">
        <f t="shared" si="44"/>
        <v>3001</v>
      </c>
      <c r="I1166" s="33" t="s">
        <v>30297</v>
      </c>
      <c r="J1166" s="438">
        <v>3001</v>
      </c>
      <c r="K1166" s="109">
        <v>42551</v>
      </c>
      <c r="L1166" s="62" t="s">
        <v>30285</v>
      </c>
    </row>
    <row r="1167" spans="1:12" ht="17.100000000000001" customHeight="1">
      <c r="A1167" s="196">
        <v>1164</v>
      </c>
      <c r="B1167" s="270">
        <v>7</v>
      </c>
      <c r="C1167" s="437" t="s">
        <v>30295</v>
      </c>
      <c r="D1167" s="28" t="s">
        <v>30298</v>
      </c>
      <c r="E1167" s="121" t="str">
        <f t="shared" si="42"/>
        <v>Yes</v>
      </c>
      <c r="F1167" s="164">
        <v>1.0900000000000001</v>
      </c>
      <c r="G1167" s="121">
        <f t="shared" si="43"/>
        <v>0.44129554655870445</v>
      </c>
      <c r="H1167" s="436">
        <f t="shared" si="44"/>
        <v>3001</v>
      </c>
      <c r="I1167" s="387" t="s">
        <v>30299</v>
      </c>
      <c r="J1167" s="85">
        <v>3001</v>
      </c>
      <c r="K1167" s="109">
        <v>42551</v>
      </c>
      <c r="L1167" s="62" t="s">
        <v>30285</v>
      </c>
    </row>
    <row r="1168" spans="1:12" ht="17.100000000000001" customHeight="1">
      <c r="A1168" s="196">
        <v>1165</v>
      </c>
      <c r="B1168" s="270">
        <v>7</v>
      </c>
      <c r="C1168" s="437" t="s">
        <v>30295</v>
      </c>
      <c r="D1168" s="13" t="s">
        <v>30300</v>
      </c>
      <c r="E1168" s="121" t="str">
        <f t="shared" si="42"/>
        <v>Yes</v>
      </c>
      <c r="F1168" s="164">
        <v>1.0900000000000001</v>
      </c>
      <c r="G1168" s="121">
        <f t="shared" si="43"/>
        <v>0.44129554655870445</v>
      </c>
      <c r="H1168" s="436">
        <f t="shared" si="44"/>
        <v>3001</v>
      </c>
      <c r="I1168" s="439" t="s">
        <v>30301</v>
      </c>
      <c r="J1168" s="160">
        <v>3001</v>
      </c>
      <c r="K1168" s="109">
        <v>42551</v>
      </c>
      <c r="L1168" s="62" t="s">
        <v>30285</v>
      </c>
    </row>
    <row r="1169" spans="1:12" ht="17.100000000000001" customHeight="1">
      <c r="A1169" s="196">
        <v>1166</v>
      </c>
      <c r="B1169" s="270">
        <v>15</v>
      </c>
      <c r="C1169" s="426" t="s">
        <v>30302</v>
      </c>
      <c r="D1169" s="13" t="s">
        <v>30303</v>
      </c>
      <c r="E1169" s="121" t="str">
        <f t="shared" si="42"/>
        <v>Yes</v>
      </c>
      <c r="F1169" s="62">
        <v>1.55</v>
      </c>
      <c r="G1169" s="121">
        <f t="shared" si="43"/>
        <v>0.62753036437246956</v>
      </c>
      <c r="H1169" s="436">
        <f t="shared" si="44"/>
        <v>4267</v>
      </c>
      <c r="I1169" s="33" t="s">
        <v>30304</v>
      </c>
      <c r="J1169" s="30">
        <v>4267</v>
      </c>
      <c r="K1169" s="109">
        <v>42551</v>
      </c>
      <c r="L1169" s="62" t="s">
        <v>30285</v>
      </c>
    </row>
    <row r="1170" spans="1:12" ht="17.100000000000001" customHeight="1">
      <c r="A1170" s="196">
        <v>1167</v>
      </c>
      <c r="B1170" s="270">
        <v>15</v>
      </c>
      <c r="C1170" s="426" t="s">
        <v>30302</v>
      </c>
      <c r="D1170" s="440" t="s">
        <v>30305</v>
      </c>
      <c r="E1170" s="121" t="str">
        <f t="shared" si="42"/>
        <v>Yes</v>
      </c>
      <c r="F1170" s="62">
        <v>1.56</v>
      </c>
      <c r="G1170" s="121">
        <f t="shared" si="43"/>
        <v>0.63157894736842102</v>
      </c>
      <c r="H1170" s="436">
        <f t="shared" si="44"/>
        <v>4295</v>
      </c>
      <c r="I1170" s="441" t="s">
        <v>30306</v>
      </c>
      <c r="J1170" s="155">
        <v>4295</v>
      </c>
      <c r="K1170" s="109">
        <v>42551</v>
      </c>
      <c r="L1170" s="62" t="s">
        <v>30285</v>
      </c>
    </row>
    <row r="1171" spans="1:12" ht="17.100000000000001" customHeight="1">
      <c r="A1171" s="196">
        <v>1168</v>
      </c>
      <c r="B1171" s="270">
        <v>16</v>
      </c>
      <c r="C1171" s="63" t="s">
        <v>30307</v>
      </c>
      <c r="D1171" s="13" t="s">
        <v>30308</v>
      </c>
      <c r="E1171" s="121" t="str">
        <f t="shared" si="42"/>
        <v>Yes</v>
      </c>
      <c r="F1171" s="62">
        <v>0.6</v>
      </c>
      <c r="G1171" s="121">
        <f t="shared" si="43"/>
        <v>0.24291497975708498</v>
      </c>
      <c r="H1171" s="436">
        <f t="shared" si="44"/>
        <v>1652</v>
      </c>
      <c r="I1171" s="442" t="s">
        <v>30309</v>
      </c>
      <c r="J1171" s="30">
        <v>1652</v>
      </c>
      <c r="K1171" s="109">
        <v>42551</v>
      </c>
      <c r="L1171" s="62" t="s">
        <v>30285</v>
      </c>
    </row>
    <row r="1172" spans="1:12" ht="17.100000000000001" customHeight="1">
      <c r="A1172" s="196">
        <v>1169</v>
      </c>
      <c r="B1172" s="270">
        <v>18</v>
      </c>
      <c r="C1172" s="63" t="s">
        <v>30310</v>
      </c>
      <c r="D1172" s="13" t="s">
        <v>30311</v>
      </c>
      <c r="E1172" s="121" t="str">
        <f t="shared" si="42"/>
        <v>Yes</v>
      </c>
      <c r="F1172" s="62">
        <v>0.73</v>
      </c>
      <c r="G1172" s="121">
        <f t="shared" si="43"/>
        <v>0.2955465587044534</v>
      </c>
      <c r="H1172" s="436">
        <f t="shared" si="44"/>
        <v>2010</v>
      </c>
      <c r="I1172" s="442" t="s">
        <v>30312</v>
      </c>
      <c r="J1172" s="30">
        <v>2010</v>
      </c>
      <c r="K1172" s="109">
        <v>42551</v>
      </c>
      <c r="L1172" s="62" t="s">
        <v>30285</v>
      </c>
    </row>
    <row r="1173" spans="1:12" ht="17.100000000000001" customHeight="1">
      <c r="A1173" s="196">
        <v>1170</v>
      </c>
      <c r="B1173" s="270">
        <v>18</v>
      </c>
      <c r="C1173" s="63" t="s">
        <v>30310</v>
      </c>
      <c r="D1173" s="13" t="s">
        <v>30313</v>
      </c>
      <c r="E1173" s="121" t="str">
        <f t="shared" si="42"/>
        <v>Yes</v>
      </c>
      <c r="F1173" s="62">
        <v>0.73</v>
      </c>
      <c r="G1173" s="121">
        <f t="shared" si="43"/>
        <v>0.2955465587044534</v>
      </c>
      <c r="H1173" s="436">
        <f t="shared" si="44"/>
        <v>2010</v>
      </c>
      <c r="I1173" s="33" t="s">
        <v>30314</v>
      </c>
      <c r="J1173" s="30">
        <v>2010</v>
      </c>
      <c r="K1173" s="109">
        <v>42551</v>
      </c>
      <c r="L1173" s="62" t="s">
        <v>30285</v>
      </c>
    </row>
    <row r="1174" spans="1:12" ht="17.100000000000001" customHeight="1">
      <c r="A1174" s="196">
        <v>1171</v>
      </c>
      <c r="B1174" s="270">
        <v>19</v>
      </c>
      <c r="C1174" s="437" t="s">
        <v>30315</v>
      </c>
      <c r="D1174" s="13" t="s">
        <v>30316</v>
      </c>
      <c r="E1174" s="121" t="str">
        <f t="shared" si="42"/>
        <v>No</v>
      </c>
      <c r="F1174" s="62">
        <v>3.49</v>
      </c>
      <c r="G1174" s="121">
        <f t="shared" si="43"/>
        <v>1.4129554655870444</v>
      </c>
      <c r="H1174" s="436">
        <f t="shared" si="44"/>
        <v>9608</v>
      </c>
      <c r="I1174" s="443" t="s">
        <v>30317</v>
      </c>
      <c r="J1174" s="30">
        <v>9608</v>
      </c>
      <c r="K1174" s="109">
        <v>42551</v>
      </c>
      <c r="L1174" s="62" t="s">
        <v>30285</v>
      </c>
    </row>
    <row r="1175" spans="1:12" ht="17.100000000000001" customHeight="1">
      <c r="A1175" s="196">
        <v>1172</v>
      </c>
      <c r="B1175" s="270">
        <v>19</v>
      </c>
      <c r="C1175" s="437" t="s">
        <v>30315</v>
      </c>
      <c r="D1175" s="13" t="s">
        <v>30318</v>
      </c>
      <c r="E1175" s="121" t="str">
        <f t="shared" si="42"/>
        <v>Yes</v>
      </c>
      <c r="F1175" s="62">
        <v>1.74</v>
      </c>
      <c r="G1175" s="121">
        <f t="shared" si="43"/>
        <v>0.70445344129554655</v>
      </c>
      <c r="H1175" s="436">
        <f t="shared" si="44"/>
        <v>4790</v>
      </c>
      <c r="I1175" s="443" t="s">
        <v>30319</v>
      </c>
      <c r="J1175" s="30">
        <v>4790</v>
      </c>
      <c r="K1175" s="109">
        <v>42551</v>
      </c>
      <c r="L1175" s="62" t="s">
        <v>30285</v>
      </c>
    </row>
    <row r="1176" spans="1:12" ht="17.100000000000001" customHeight="1">
      <c r="A1176" s="196">
        <v>1173</v>
      </c>
      <c r="B1176" s="371" t="s">
        <v>30320</v>
      </c>
      <c r="C1176" s="370" t="s">
        <v>30321</v>
      </c>
      <c r="D1176" s="32" t="s">
        <v>30322</v>
      </c>
      <c r="E1176" s="121" t="str">
        <f t="shared" si="42"/>
        <v>Yes</v>
      </c>
      <c r="F1176" s="196">
        <v>1.94</v>
      </c>
      <c r="G1176" s="121">
        <f t="shared" si="43"/>
        <v>0.78542510121457476</v>
      </c>
      <c r="H1176" s="436">
        <f t="shared" si="44"/>
        <v>5341</v>
      </c>
      <c r="I1176" s="433" t="s">
        <v>30323</v>
      </c>
      <c r="J1176" s="48">
        <v>5341</v>
      </c>
      <c r="K1176" s="109">
        <v>42551</v>
      </c>
      <c r="L1176" s="62" t="s">
        <v>30285</v>
      </c>
    </row>
    <row r="1177" spans="1:12" ht="17.100000000000001" customHeight="1">
      <c r="A1177" s="196">
        <v>1174</v>
      </c>
      <c r="B1177" s="369">
        <v>21</v>
      </c>
      <c r="C1177" s="396" t="s">
        <v>30324</v>
      </c>
      <c r="D1177" s="28" t="s">
        <v>30325</v>
      </c>
      <c r="E1177" s="121" t="str">
        <f t="shared" si="42"/>
        <v>Yes</v>
      </c>
      <c r="F1177" s="196">
        <v>1.56</v>
      </c>
      <c r="G1177" s="121">
        <f t="shared" si="43"/>
        <v>0.63157894736842102</v>
      </c>
      <c r="H1177" s="436">
        <f t="shared" si="44"/>
        <v>4295</v>
      </c>
      <c r="I1177" s="433" t="s">
        <v>30326</v>
      </c>
      <c r="J1177" s="48">
        <v>4295</v>
      </c>
      <c r="K1177" s="109">
        <v>42551</v>
      </c>
      <c r="L1177" s="62" t="s">
        <v>30285</v>
      </c>
    </row>
    <row r="1178" spans="1:12" ht="17.100000000000001" customHeight="1">
      <c r="A1178" s="196">
        <v>1175</v>
      </c>
      <c r="B1178" s="371" t="s">
        <v>30327</v>
      </c>
      <c r="C1178" s="396" t="s">
        <v>30328</v>
      </c>
      <c r="D1178" s="28" t="s">
        <v>30329</v>
      </c>
      <c r="E1178" s="121" t="str">
        <f t="shared" si="42"/>
        <v>Yes</v>
      </c>
      <c r="F1178" s="196">
        <v>1.91</v>
      </c>
      <c r="G1178" s="121">
        <f t="shared" si="43"/>
        <v>0.77327935222672051</v>
      </c>
      <c r="H1178" s="436">
        <f t="shared" si="44"/>
        <v>5258</v>
      </c>
      <c r="I1178" s="433" t="s">
        <v>30330</v>
      </c>
      <c r="J1178" s="48">
        <v>5258</v>
      </c>
      <c r="K1178" s="109">
        <v>42551</v>
      </c>
      <c r="L1178" s="62" t="s">
        <v>30285</v>
      </c>
    </row>
    <row r="1179" spans="1:12" ht="17.100000000000001" customHeight="1">
      <c r="A1179" s="196">
        <v>1176</v>
      </c>
      <c r="B1179" s="371" t="s">
        <v>30331</v>
      </c>
      <c r="C1179" s="396" t="s">
        <v>30328</v>
      </c>
      <c r="D1179" s="28" t="s">
        <v>30332</v>
      </c>
      <c r="E1179" s="121" t="str">
        <f t="shared" si="42"/>
        <v>Yes</v>
      </c>
      <c r="F1179" s="196">
        <v>1.35</v>
      </c>
      <c r="G1179" s="121">
        <f t="shared" si="43"/>
        <v>0.54655870445344124</v>
      </c>
      <c r="H1179" s="436">
        <f t="shared" si="44"/>
        <v>3717</v>
      </c>
      <c r="I1179" s="433" t="s">
        <v>30333</v>
      </c>
      <c r="J1179" s="48">
        <v>3717</v>
      </c>
      <c r="K1179" s="109">
        <v>42551</v>
      </c>
      <c r="L1179" s="62" t="s">
        <v>30285</v>
      </c>
    </row>
    <row r="1180" spans="1:12" ht="17.100000000000001" customHeight="1">
      <c r="A1180" s="196">
        <v>1177</v>
      </c>
      <c r="B1180" s="369">
        <v>24</v>
      </c>
      <c r="C1180" s="396" t="s">
        <v>30334</v>
      </c>
      <c r="D1180" s="28" t="s">
        <v>30335</v>
      </c>
      <c r="E1180" s="121" t="str">
        <f t="shared" si="42"/>
        <v>Yes</v>
      </c>
      <c r="F1180" s="196">
        <v>1.33</v>
      </c>
      <c r="G1180" s="121">
        <f t="shared" si="43"/>
        <v>0.53846153846153844</v>
      </c>
      <c r="H1180" s="436">
        <f t="shared" si="44"/>
        <v>3661</v>
      </c>
      <c r="I1180" s="29" t="s">
        <v>30336</v>
      </c>
      <c r="J1180" s="85">
        <v>3661</v>
      </c>
      <c r="K1180" s="109">
        <v>42551</v>
      </c>
      <c r="L1180" s="62" t="s">
        <v>30285</v>
      </c>
    </row>
    <row r="1181" spans="1:12" ht="17.100000000000001" customHeight="1">
      <c r="A1181" s="196">
        <v>1178</v>
      </c>
      <c r="B1181" s="369">
        <v>24</v>
      </c>
      <c r="C1181" s="396" t="s">
        <v>30334</v>
      </c>
      <c r="D1181" s="28" t="s">
        <v>30337</v>
      </c>
      <c r="E1181" s="121" t="str">
        <f t="shared" si="42"/>
        <v>Yes</v>
      </c>
      <c r="F1181" s="196">
        <v>1.34</v>
      </c>
      <c r="G1181" s="121">
        <f t="shared" si="43"/>
        <v>0.54251012145748989</v>
      </c>
      <c r="H1181" s="436">
        <f t="shared" si="44"/>
        <v>3689</v>
      </c>
      <c r="I1181" s="29" t="s">
        <v>30338</v>
      </c>
      <c r="J1181" s="85">
        <v>3689</v>
      </c>
      <c r="K1181" s="109">
        <v>42551</v>
      </c>
      <c r="L1181" s="62" t="s">
        <v>30285</v>
      </c>
    </row>
    <row r="1182" spans="1:12" ht="17.100000000000001" customHeight="1">
      <c r="A1182" s="196">
        <v>1179</v>
      </c>
      <c r="B1182" s="369">
        <v>25</v>
      </c>
      <c r="C1182" s="396" t="s">
        <v>30339</v>
      </c>
      <c r="D1182" s="28" t="s">
        <v>30340</v>
      </c>
      <c r="E1182" s="121" t="str">
        <f t="shared" si="42"/>
        <v>No</v>
      </c>
      <c r="F1182" s="196">
        <v>3.83</v>
      </c>
      <c r="G1182" s="121">
        <f t="shared" si="43"/>
        <v>1.5506072874493926</v>
      </c>
      <c r="H1182" s="436">
        <f t="shared" si="44"/>
        <v>10544</v>
      </c>
      <c r="I1182" s="29" t="s">
        <v>30341</v>
      </c>
      <c r="J1182" s="85">
        <v>10544</v>
      </c>
      <c r="K1182" s="109">
        <v>42551</v>
      </c>
      <c r="L1182" s="62" t="s">
        <v>30285</v>
      </c>
    </row>
    <row r="1183" spans="1:12" ht="17.100000000000001" customHeight="1">
      <c r="A1183" s="196">
        <v>1180</v>
      </c>
      <c r="B1183" s="369">
        <v>26</v>
      </c>
      <c r="C1183" s="396" t="s">
        <v>30342</v>
      </c>
      <c r="D1183" s="28" t="s">
        <v>30343</v>
      </c>
      <c r="E1183" s="121" t="str">
        <f t="shared" si="42"/>
        <v>No</v>
      </c>
      <c r="F1183" s="196">
        <v>3.78</v>
      </c>
      <c r="G1183" s="121">
        <f t="shared" si="43"/>
        <v>1.5303643724696354</v>
      </c>
      <c r="H1183" s="436">
        <f t="shared" si="44"/>
        <v>10406</v>
      </c>
      <c r="I1183" s="121" t="s">
        <v>30344</v>
      </c>
      <c r="J1183" s="48">
        <v>10406</v>
      </c>
      <c r="K1183" s="109">
        <v>42551</v>
      </c>
      <c r="L1183" s="62" t="s">
        <v>30285</v>
      </c>
    </row>
    <row r="1184" spans="1:12" ht="17.100000000000001" customHeight="1">
      <c r="A1184" s="196">
        <v>1181</v>
      </c>
      <c r="B1184" s="369">
        <v>29</v>
      </c>
      <c r="C1184" s="396" t="s">
        <v>30345</v>
      </c>
      <c r="D1184" s="28" t="s">
        <v>30346</v>
      </c>
      <c r="E1184" s="121" t="str">
        <f t="shared" si="42"/>
        <v>Yes</v>
      </c>
      <c r="F1184" s="196">
        <v>1.75</v>
      </c>
      <c r="G1184" s="121">
        <f t="shared" si="43"/>
        <v>0.70850202429149789</v>
      </c>
      <c r="H1184" s="436">
        <f t="shared" si="44"/>
        <v>4818</v>
      </c>
      <c r="I1184" s="121" t="s">
        <v>30347</v>
      </c>
      <c r="J1184" s="48">
        <v>4818</v>
      </c>
      <c r="K1184" s="109">
        <v>42551</v>
      </c>
      <c r="L1184" s="62" t="s">
        <v>30285</v>
      </c>
    </row>
    <row r="1185" spans="1:12" ht="17.100000000000001" customHeight="1">
      <c r="A1185" s="196">
        <v>1182</v>
      </c>
      <c r="B1185" s="369">
        <v>30</v>
      </c>
      <c r="C1185" s="396" t="s">
        <v>30348</v>
      </c>
      <c r="D1185" s="28" t="s">
        <v>30349</v>
      </c>
      <c r="E1185" s="121" t="str">
        <f t="shared" si="42"/>
        <v>Yes</v>
      </c>
      <c r="F1185" s="196">
        <v>1.54</v>
      </c>
      <c r="G1185" s="121">
        <f t="shared" si="43"/>
        <v>0.62348178137651822</v>
      </c>
      <c r="H1185" s="436">
        <f t="shared" si="44"/>
        <v>4240</v>
      </c>
      <c r="I1185" s="121" t="s">
        <v>30350</v>
      </c>
      <c r="J1185" s="48">
        <v>4240</v>
      </c>
      <c r="K1185" s="109">
        <v>42551</v>
      </c>
      <c r="L1185" s="62" t="s">
        <v>30285</v>
      </c>
    </row>
    <row r="1186" spans="1:12" ht="17.100000000000001" customHeight="1">
      <c r="A1186" s="196">
        <v>1183</v>
      </c>
      <c r="B1186" s="369">
        <v>30</v>
      </c>
      <c r="C1186" s="396" t="s">
        <v>30348</v>
      </c>
      <c r="D1186" s="28" t="s">
        <v>30351</v>
      </c>
      <c r="E1186" s="121" t="str">
        <f t="shared" si="42"/>
        <v>Yes</v>
      </c>
      <c r="F1186" s="196">
        <v>1.46</v>
      </c>
      <c r="G1186" s="121">
        <f t="shared" si="43"/>
        <v>0.5910931174089068</v>
      </c>
      <c r="H1186" s="436">
        <f t="shared" si="44"/>
        <v>4019</v>
      </c>
      <c r="I1186" s="433" t="s">
        <v>30352</v>
      </c>
      <c r="J1186" s="48">
        <v>4019</v>
      </c>
      <c r="K1186" s="109">
        <v>42551</v>
      </c>
      <c r="L1186" s="62" t="s">
        <v>30285</v>
      </c>
    </row>
    <row r="1187" spans="1:12" ht="17.100000000000001" customHeight="1">
      <c r="A1187" s="196">
        <v>1184</v>
      </c>
      <c r="B1187" s="369">
        <v>31</v>
      </c>
      <c r="C1187" s="396" t="s">
        <v>30353</v>
      </c>
      <c r="D1187" s="28" t="s">
        <v>30354</v>
      </c>
      <c r="E1187" s="121" t="str">
        <f t="shared" si="42"/>
        <v>Yes</v>
      </c>
      <c r="F1187" s="196">
        <v>2.37</v>
      </c>
      <c r="G1187" s="121">
        <f t="shared" si="43"/>
        <v>0.95951417004048578</v>
      </c>
      <c r="H1187" s="436">
        <f t="shared" si="44"/>
        <v>6525</v>
      </c>
      <c r="I1187" s="433" t="s">
        <v>30355</v>
      </c>
      <c r="J1187" s="48">
        <v>6525</v>
      </c>
      <c r="K1187" s="109">
        <v>42551</v>
      </c>
      <c r="L1187" s="62" t="s">
        <v>30285</v>
      </c>
    </row>
    <row r="1188" spans="1:12" ht="17.100000000000001" customHeight="1">
      <c r="A1188" s="196">
        <v>1185</v>
      </c>
      <c r="B1188" s="371" t="s">
        <v>30356</v>
      </c>
      <c r="C1188" s="396" t="s">
        <v>30357</v>
      </c>
      <c r="D1188" s="28" t="s">
        <v>30358</v>
      </c>
      <c r="E1188" s="121" t="str">
        <f t="shared" si="42"/>
        <v>Yes</v>
      </c>
      <c r="F1188" s="196">
        <v>1.05</v>
      </c>
      <c r="G1188" s="121">
        <f t="shared" si="43"/>
        <v>0.42510121457489874</v>
      </c>
      <c r="H1188" s="436">
        <f t="shared" si="44"/>
        <v>2891</v>
      </c>
      <c r="I1188" s="121" t="s">
        <v>30359</v>
      </c>
      <c r="J1188" s="48">
        <v>2891</v>
      </c>
      <c r="K1188" s="109">
        <v>42551</v>
      </c>
      <c r="L1188" s="62" t="s">
        <v>30285</v>
      </c>
    </row>
    <row r="1189" spans="1:12" ht="17.100000000000001" customHeight="1">
      <c r="A1189" s="196">
        <v>1186</v>
      </c>
      <c r="B1189" s="369">
        <v>37</v>
      </c>
      <c r="C1189" s="396" t="s">
        <v>30357</v>
      </c>
      <c r="D1189" s="28" t="s">
        <v>30360</v>
      </c>
      <c r="E1189" s="121" t="str">
        <f t="shared" si="42"/>
        <v>Yes</v>
      </c>
      <c r="F1189" s="196">
        <v>1.35</v>
      </c>
      <c r="G1189" s="121">
        <f t="shared" si="43"/>
        <v>0.54655870445344124</v>
      </c>
      <c r="H1189" s="436">
        <f t="shared" si="44"/>
        <v>3717</v>
      </c>
      <c r="I1189" s="29" t="s">
        <v>30361</v>
      </c>
      <c r="J1189" s="85">
        <v>3717</v>
      </c>
      <c r="K1189" s="109">
        <v>42551</v>
      </c>
      <c r="L1189" s="62" t="s">
        <v>30285</v>
      </c>
    </row>
    <row r="1190" spans="1:12" ht="17.100000000000001" customHeight="1">
      <c r="A1190" s="196">
        <v>1187</v>
      </c>
      <c r="B1190" s="369">
        <v>37</v>
      </c>
      <c r="C1190" s="396" t="s">
        <v>30357</v>
      </c>
      <c r="D1190" s="28" t="s">
        <v>30362</v>
      </c>
      <c r="E1190" s="121" t="str">
        <f t="shared" si="42"/>
        <v>Yes</v>
      </c>
      <c r="F1190" s="196">
        <v>1.35</v>
      </c>
      <c r="G1190" s="121">
        <f t="shared" si="43"/>
        <v>0.54655870445344124</v>
      </c>
      <c r="H1190" s="436">
        <f t="shared" si="44"/>
        <v>3717</v>
      </c>
      <c r="I1190" s="433" t="s">
        <v>30363</v>
      </c>
      <c r="J1190" s="48">
        <v>3717</v>
      </c>
      <c r="K1190" s="109">
        <v>42551</v>
      </c>
      <c r="L1190" s="62" t="s">
        <v>30285</v>
      </c>
    </row>
    <row r="1191" spans="1:12" ht="17.100000000000001" customHeight="1">
      <c r="A1191" s="196">
        <v>1188</v>
      </c>
      <c r="B1191" s="369">
        <v>37</v>
      </c>
      <c r="C1191" s="396" t="s">
        <v>30357</v>
      </c>
      <c r="D1191" s="28" t="s">
        <v>30364</v>
      </c>
      <c r="E1191" s="121" t="str">
        <f t="shared" si="42"/>
        <v>Yes</v>
      </c>
      <c r="F1191" s="196">
        <v>1.35</v>
      </c>
      <c r="G1191" s="121">
        <f t="shared" si="43"/>
        <v>0.54655870445344124</v>
      </c>
      <c r="H1191" s="436">
        <f t="shared" si="44"/>
        <v>3717</v>
      </c>
      <c r="I1191" s="433" t="s">
        <v>30365</v>
      </c>
      <c r="J1191" s="48">
        <v>3717</v>
      </c>
      <c r="K1191" s="109">
        <v>42551</v>
      </c>
      <c r="L1191" s="62" t="s">
        <v>30285</v>
      </c>
    </row>
    <row r="1192" spans="1:12" ht="17.100000000000001" customHeight="1">
      <c r="A1192" s="196">
        <v>1189</v>
      </c>
      <c r="B1192" s="369">
        <v>37</v>
      </c>
      <c r="C1192" s="396" t="s">
        <v>30357</v>
      </c>
      <c r="D1192" s="28" t="s">
        <v>30366</v>
      </c>
      <c r="E1192" s="121" t="str">
        <f t="shared" si="42"/>
        <v>Yes</v>
      </c>
      <c r="F1192" s="196">
        <v>1.35</v>
      </c>
      <c r="G1192" s="121">
        <f t="shared" si="43"/>
        <v>0.54655870445344124</v>
      </c>
      <c r="H1192" s="436">
        <f t="shared" si="44"/>
        <v>3717</v>
      </c>
      <c r="I1192" s="433" t="s">
        <v>30367</v>
      </c>
      <c r="J1192" s="48">
        <v>3717</v>
      </c>
      <c r="K1192" s="109">
        <v>42551</v>
      </c>
      <c r="L1192" s="62" t="s">
        <v>30285</v>
      </c>
    </row>
    <row r="1193" spans="1:12" ht="17.100000000000001" customHeight="1">
      <c r="A1193" s="196">
        <v>1190</v>
      </c>
      <c r="B1193" s="369">
        <v>37</v>
      </c>
      <c r="C1193" s="396" t="s">
        <v>30357</v>
      </c>
      <c r="D1193" s="28" t="s">
        <v>30368</v>
      </c>
      <c r="E1193" s="121" t="str">
        <f t="shared" si="42"/>
        <v>Yes</v>
      </c>
      <c r="F1193" s="196">
        <v>1.35</v>
      </c>
      <c r="G1193" s="121">
        <f t="shared" si="43"/>
        <v>0.54655870445344124</v>
      </c>
      <c r="H1193" s="436">
        <f t="shared" si="44"/>
        <v>3717</v>
      </c>
      <c r="I1193" s="121" t="s">
        <v>30369</v>
      </c>
      <c r="J1193" s="48">
        <v>3717</v>
      </c>
      <c r="K1193" s="109">
        <v>42551</v>
      </c>
      <c r="L1193" s="62" t="s">
        <v>30285</v>
      </c>
    </row>
    <row r="1194" spans="1:12" ht="17.100000000000001" customHeight="1">
      <c r="A1194" s="196">
        <v>1191</v>
      </c>
      <c r="B1194" s="369">
        <v>37</v>
      </c>
      <c r="C1194" s="396" t="s">
        <v>30357</v>
      </c>
      <c r="D1194" s="28" t="s">
        <v>30370</v>
      </c>
      <c r="E1194" s="121" t="str">
        <f t="shared" si="42"/>
        <v>Yes</v>
      </c>
      <c r="F1194" s="196">
        <v>1.35</v>
      </c>
      <c r="G1194" s="121">
        <f t="shared" si="43"/>
        <v>0.54655870445344124</v>
      </c>
      <c r="H1194" s="436">
        <f t="shared" si="44"/>
        <v>3717</v>
      </c>
      <c r="I1194" s="433" t="s">
        <v>30371</v>
      </c>
      <c r="J1194" s="48">
        <v>3717</v>
      </c>
      <c r="K1194" s="109">
        <v>42551</v>
      </c>
      <c r="L1194" s="62" t="s">
        <v>30285</v>
      </c>
    </row>
    <row r="1195" spans="1:12" ht="17.100000000000001" customHeight="1">
      <c r="A1195" s="196">
        <v>1192</v>
      </c>
      <c r="B1195" s="369">
        <v>37</v>
      </c>
      <c r="C1195" s="396" t="s">
        <v>30357</v>
      </c>
      <c r="D1195" s="28" t="s">
        <v>30372</v>
      </c>
      <c r="E1195" s="121" t="str">
        <f t="shared" si="42"/>
        <v>Yes</v>
      </c>
      <c r="F1195" s="196">
        <v>1.35</v>
      </c>
      <c r="G1195" s="121">
        <f t="shared" si="43"/>
        <v>0.54655870445344124</v>
      </c>
      <c r="H1195" s="436">
        <f t="shared" si="44"/>
        <v>3717</v>
      </c>
      <c r="I1195" s="433" t="s">
        <v>30373</v>
      </c>
      <c r="J1195" s="48">
        <v>3717</v>
      </c>
      <c r="K1195" s="109">
        <v>42551</v>
      </c>
      <c r="L1195" s="62" t="s">
        <v>30285</v>
      </c>
    </row>
    <row r="1196" spans="1:12" ht="17.100000000000001" customHeight="1">
      <c r="A1196" s="196">
        <v>1193</v>
      </c>
      <c r="B1196" s="369">
        <v>37</v>
      </c>
      <c r="C1196" s="396" t="s">
        <v>30357</v>
      </c>
      <c r="D1196" s="28" t="s">
        <v>30374</v>
      </c>
      <c r="E1196" s="121" t="str">
        <f t="shared" si="42"/>
        <v>Yes</v>
      </c>
      <c r="F1196" s="196">
        <v>0.86</v>
      </c>
      <c r="G1196" s="121">
        <f t="shared" si="43"/>
        <v>0.34817813765182182</v>
      </c>
      <c r="H1196" s="436">
        <f t="shared" si="44"/>
        <v>2368</v>
      </c>
      <c r="I1196" s="121" t="s">
        <v>30375</v>
      </c>
      <c r="J1196" s="48">
        <v>2368</v>
      </c>
      <c r="K1196" s="109">
        <v>42551</v>
      </c>
      <c r="L1196" s="62" t="s">
        <v>30285</v>
      </c>
    </row>
    <row r="1197" spans="1:12" ht="17.100000000000001" customHeight="1">
      <c r="A1197" s="196">
        <v>1194</v>
      </c>
      <c r="B1197" s="369">
        <v>35</v>
      </c>
      <c r="C1197" s="396" t="s">
        <v>30376</v>
      </c>
      <c r="D1197" s="28" t="s">
        <v>30377</v>
      </c>
      <c r="E1197" s="121" t="str">
        <f t="shared" si="42"/>
        <v>Yes</v>
      </c>
      <c r="F1197" s="196">
        <v>1.65</v>
      </c>
      <c r="G1197" s="121">
        <f t="shared" si="43"/>
        <v>0.66801619433198367</v>
      </c>
      <c r="H1197" s="436">
        <f t="shared" si="44"/>
        <v>4542</v>
      </c>
      <c r="I1197" s="121" t="s">
        <v>30378</v>
      </c>
      <c r="J1197" s="48">
        <v>4542</v>
      </c>
      <c r="K1197" s="109">
        <v>42551</v>
      </c>
      <c r="L1197" s="62" t="s">
        <v>30285</v>
      </c>
    </row>
    <row r="1198" spans="1:12" ht="17.100000000000001" customHeight="1">
      <c r="A1198" s="196">
        <v>1195</v>
      </c>
      <c r="B1198" s="369">
        <v>19</v>
      </c>
      <c r="C1198" s="396" t="s">
        <v>30315</v>
      </c>
      <c r="D1198" s="28" t="s">
        <v>30379</v>
      </c>
      <c r="E1198" s="121" t="str">
        <f t="shared" si="42"/>
        <v>Yes</v>
      </c>
      <c r="F1198" s="196">
        <v>1.65</v>
      </c>
      <c r="G1198" s="121">
        <f t="shared" si="43"/>
        <v>0.66801619433198367</v>
      </c>
      <c r="H1198" s="436">
        <f t="shared" si="44"/>
        <v>4542</v>
      </c>
      <c r="I1198" s="433" t="s">
        <v>30380</v>
      </c>
      <c r="J1198" s="48">
        <v>4542</v>
      </c>
      <c r="K1198" s="109">
        <v>42551</v>
      </c>
      <c r="L1198" s="62" t="s">
        <v>30285</v>
      </c>
    </row>
    <row r="1199" spans="1:12" ht="17.100000000000001" customHeight="1">
      <c r="A1199" s="196">
        <v>1196</v>
      </c>
      <c r="B1199" s="375" t="s">
        <v>30381</v>
      </c>
      <c r="C1199" s="370" t="s">
        <v>30382</v>
      </c>
      <c r="D1199" s="32" t="s">
        <v>30383</v>
      </c>
      <c r="E1199" s="29" t="str">
        <f>IF(G1199&lt;1,"Yes","No")</f>
        <v>Yes</v>
      </c>
      <c r="F1199" s="164">
        <v>0.77</v>
      </c>
      <c r="G1199" s="164">
        <f>F1199/2.47</f>
        <v>0.31174089068825911</v>
      </c>
      <c r="H1199" s="368">
        <f t="shared" si="44"/>
        <v>2120</v>
      </c>
      <c r="I1199" s="387" t="s">
        <v>30384</v>
      </c>
      <c r="J1199" s="85">
        <v>2120</v>
      </c>
      <c r="K1199" s="109">
        <v>42513</v>
      </c>
      <c r="L1199" s="62" t="s">
        <v>30385</v>
      </c>
    </row>
    <row r="1200" spans="1:12" ht="17.100000000000001" customHeight="1">
      <c r="A1200" s="196">
        <v>1197</v>
      </c>
      <c r="B1200" s="375" t="s">
        <v>30386</v>
      </c>
      <c r="C1200" s="370" t="s">
        <v>30387</v>
      </c>
      <c r="D1200" s="32" t="s">
        <v>30388</v>
      </c>
      <c r="E1200" s="29" t="str">
        <f t="shared" ref="E1200:E1263" si="45">IF(G1200&lt;1,"Yes","No")</f>
        <v>Yes</v>
      </c>
      <c r="F1200" s="164">
        <v>0.28999999999999998</v>
      </c>
      <c r="G1200" s="164">
        <f t="shared" ref="G1200:G1263" si="46">F1200/2.47</f>
        <v>0.11740890688259108</v>
      </c>
      <c r="H1200" s="368">
        <f t="shared" si="44"/>
        <v>798</v>
      </c>
      <c r="I1200" s="387" t="s">
        <v>30389</v>
      </c>
      <c r="J1200" s="85">
        <v>798</v>
      </c>
      <c r="K1200" s="109">
        <v>42513</v>
      </c>
      <c r="L1200" s="62" t="s">
        <v>30385</v>
      </c>
    </row>
    <row r="1201" spans="1:12" ht="17.100000000000001" customHeight="1">
      <c r="A1201" s="196">
        <v>1198</v>
      </c>
      <c r="B1201" s="375" t="s">
        <v>30390</v>
      </c>
      <c r="C1201" s="370" t="s">
        <v>30391</v>
      </c>
      <c r="D1201" s="32" t="s">
        <v>30392</v>
      </c>
      <c r="E1201" s="29" t="str">
        <f t="shared" si="45"/>
        <v>Yes</v>
      </c>
      <c r="F1201" s="85">
        <v>1.37</v>
      </c>
      <c r="G1201" s="164">
        <f t="shared" si="46"/>
        <v>0.55465587044534415</v>
      </c>
      <c r="H1201" s="368">
        <f t="shared" si="44"/>
        <v>3772</v>
      </c>
      <c r="I1201" s="387" t="s">
        <v>30393</v>
      </c>
      <c r="J1201" s="85">
        <v>3772</v>
      </c>
      <c r="K1201" s="109">
        <v>42513</v>
      </c>
      <c r="L1201" s="62" t="s">
        <v>30385</v>
      </c>
    </row>
    <row r="1202" spans="1:12" ht="17.100000000000001" customHeight="1">
      <c r="A1202" s="196">
        <v>1199</v>
      </c>
      <c r="B1202" s="366" t="s">
        <v>30394</v>
      </c>
      <c r="C1202" s="370" t="s">
        <v>30391</v>
      </c>
      <c r="D1202" s="32" t="s">
        <v>30395</v>
      </c>
      <c r="E1202" s="29" t="str">
        <f t="shared" si="45"/>
        <v>Yes</v>
      </c>
      <c r="F1202" s="164">
        <v>1.41</v>
      </c>
      <c r="G1202" s="164">
        <f t="shared" si="46"/>
        <v>0.57085020242914974</v>
      </c>
      <c r="H1202" s="368">
        <f t="shared" si="44"/>
        <v>3882</v>
      </c>
      <c r="I1202" s="387" t="s">
        <v>30396</v>
      </c>
      <c r="J1202" s="85">
        <v>3882</v>
      </c>
      <c r="K1202" s="109">
        <v>42513</v>
      </c>
      <c r="L1202" s="62" t="s">
        <v>30385</v>
      </c>
    </row>
    <row r="1203" spans="1:12" ht="17.100000000000001" customHeight="1">
      <c r="A1203" s="196">
        <v>1200</v>
      </c>
      <c r="B1203" s="366" t="s">
        <v>30397</v>
      </c>
      <c r="C1203" s="370" t="s">
        <v>30398</v>
      </c>
      <c r="D1203" s="32" t="s">
        <v>30399</v>
      </c>
      <c r="E1203" s="29" t="str">
        <f t="shared" si="45"/>
        <v>Yes</v>
      </c>
      <c r="F1203" s="164">
        <v>0.76</v>
      </c>
      <c r="G1203" s="164">
        <f t="shared" si="46"/>
        <v>0.30769230769230765</v>
      </c>
      <c r="H1203" s="368">
        <f t="shared" si="44"/>
        <v>2092</v>
      </c>
      <c r="I1203" s="387" t="s">
        <v>30400</v>
      </c>
      <c r="J1203" s="85">
        <v>2092</v>
      </c>
      <c r="K1203" s="109">
        <v>42513</v>
      </c>
      <c r="L1203" s="62" t="s">
        <v>30385</v>
      </c>
    </row>
    <row r="1204" spans="1:12" ht="17.100000000000001" customHeight="1">
      <c r="A1204" s="196">
        <v>1201</v>
      </c>
      <c r="B1204" s="366">
        <v>124</v>
      </c>
      <c r="C1204" s="367" t="s">
        <v>30401</v>
      </c>
      <c r="D1204" s="51" t="s">
        <v>30402</v>
      </c>
      <c r="E1204" s="29" t="str">
        <f t="shared" si="45"/>
        <v>Yes</v>
      </c>
      <c r="F1204" s="164">
        <v>1.1100000000000001</v>
      </c>
      <c r="G1204" s="164">
        <f t="shared" si="46"/>
        <v>0.44939271255060731</v>
      </c>
      <c r="H1204" s="368">
        <f t="shared" si="44"/>
        <v>3056</v>
      </c>
      <c r="I1204" s="387" t="s">
        <v>30403</v>
      </c>
      <c r="J1204" s="85">
        <v>3056</v>
      </c>
      <c r="K1204" s="109">
        <v>42513</v>
      </c>
      <c r="L1204" s="62" t="s">
        <v>30385</v>
      </c>
    </row>
    <row r="1205" spans="1:12" ht="17.100000000000001" customHeight="1">
      <c r="A1205" s="196">
        <v>1202</v>
      </c>
      <c r="B1205" s="366">
        <v>124</v>
      </c>
      <c r="C1205" s="367" t="s">
        <v>30401</v>
      </c>
      <c r="D1205" s="51" t="s">
        <v>30404</v>
      </c>
      <c r="E1205" s="29" t="str">
        <f t="shared" si="45"/>
        <v>Yes</v>
      </c>
      <c r="F1205" s="164">
        <v>1.1100000000000001</v>
      </c>
      <c r="G1205" s="164">
        <f t="shared" si="46"/>
        <v>0.44939271255060731</v>
      </c>
      <c r="H1205" s="368">
        <f t="shared" si="44"/>
        <v>3056</v>
      </c>
      <c r="I1205" s="387" t="s">
        <v>30405</v>
      </c>
      <c r="J1205" s="85">
        <v>3056</v>
      </c>
      <c r="K1205" s="109">
        <v>42513</v>
      </c>
      <c r="L1205" s="62" t="s">
        <v>30385</v>
      </c>
    </row>
    <row r="1206" spans="1:12" ht="17.100000000000001" customHeight="1">
      <c r="A1206" s="196">
        <v>1203</v>
      </c>
      <c r="B1206" s="366">
        <v>44</v>
      </c>
      <c r="C1206" s="370" t="s">
        <v>30406</v>
      </c>
      <c r="D1206" s="32" t="s">
        <v>30407</v>
      </c>
      <c r="E1206" s="29" t="str">
        <f t="shared" si="45"/>
        <v>No</v>
      </c>
      <c r="F1206" s="164">
        <v>2.77</v>
      </c>
      <c r="G1206" s="164">
        <f t="shared" si="46"/>
        <v>1.1214574898785423</v>
      </c>
      <c r="H1206" s="368">
        <f t="shared" si="44"/>
        <v>7626</v>
      </c>
      <c r="I1206" s="387" t="s">
        <v>30408</v>
      </c>
      <c r="J1206" s="85">
        <v>7626</v>
      </c>
      <c r="K1206" s="109">
        <v>42513</v>
      </c>
      <c r="L1206" s="62" t="s">
        <v>30385</v>
      </c>
    </row>
    <row r="1207" spans="1:12" ht="17.100000000000001" customHeight="1">
      <c r="A1207" s="196">
        <v>1204</v>
      </c>
      <c r="B1207" s="366">
        <v>46</v>
      </c>
      <c r="C1207" s="370" t="s">
        <v>30406</v>
      </c>
      <c r="D1207" s="32" t="s">
        <v>30409</v>
      </c>
      <c r="E1207" s="29" t="str">
        <f t="shared" si="45"/>
        <v>No</v>
      </c>
      <c r="F1207" s="164">
        <v>2.77</v>
      </c>
      <c r="G1207" s="164">
        <f t="shared" si="46"/>
        <v>1.1214574898785423</v>
      </c>
      <c r="H1207" s="368">
        <f t="shared" si="44"/>
        <v>7626</v>
      </c>
      <c r="I1207" s="387" t="s">
        <v>30410</v>
      </c>
      <c r="J1207" s="85">
        <v>7626</v>
      </c>
      <c r="K1207" s="109">
        <v>42513</v>
      </c>
      <c r="L1207" s="62" t="s">
        <v>30385</v>
      </c>
    </row>
    <row r="1208" spans="1:12" ht="17.100000000000001" customHeight="1">
      <c r="A1208" s="196">
        <v>1205</v>
      </c>
      <c r="B1208" s="366">
        <v>46</v>
      </c>
      <c r="C1208" s="370" t="s">
        <v>30406</v>
      </c>
      <c r="D1208" s="32" t="s">
        <v>30411</v>
      </c>
      <c r="E1208" s="29" t="str">
        <f t="shared" si="45"/>
        <v>No</v>
      </c>
      <c r="F1208" s="164">
        <v>2.77</v>
      </c>
      <c r="G1208" s="164">
        <f t="shared" si="46"/>
        <v>1.1214574898785423</v>
      </c>
      <c r="H1208" s="368">
        <f t="shared" si="44"/>
        <v>7626</v>
      </c>
      <c r="I1208" s="387" t="s">
        <v>30412</v>
      </c>
      <c r="J1208" s="85">
        <v>7626</v>
      </c>
      <c r="K1208" s="109">
        <v>42513</v>
      </c>
      <c r="L1208" s="62" t="s">
        <v>30385</v>
      </c>
    </row>
    <row r="1209" spans="1:12" ht="17.100000000000001" customHeight="1">
      <c r="A1209" s="196">
        <v>1206</v>
      </c>
      <c r="B1209" s="375" t="s">
        <v>30413</v>
      </c>
      <c r="C1209" s="370" t="s">
        <v>30414</v>
      </c>
      <c r="D1209" s="32" t="s">
        <v>17419</v>
      </c>
      <c r="E1209" s="29" t="str">
        <f t="shared" si="45"/>
        <v>No</v>
      </c>
      <c r="F1209" s="164">
        <v>2.77</v>
      </c>
      <c r="G1209" s="164">
        <f t="shared" si="46"/>
        <v>1.1214574898785423</v>
      </c>
      <c r="H1209" s="368">
        <f t="shared" si="44"/>
        <v>7626</v>
      </c>
      <c r="I1209" s="387" t="s">
        <v>30415</v>
      </c>
      <c r="J1209" s="85">
        <v>7626</v>
      </c>
      <c r="K1209" s="109">
        <v>42513</v>
      </c>
      <c r="L1209" s="62" t="s">
        <v>30385</v>
      </c>
    </row>
    <row r="1210" spans="1:12" ht="17.100000000000001" customHeight="1">
      <c r="A1210" s="196">
        <v>1207</v>
      </c>
      <c r="B1210" s="366">
        <v>149</v>
      </c>
      <c r="C1210" s="370" t="s">
        <v>30416</v>
      </c>
      <c r="D1210" s="32" t="s">
        <v>30417</v>
      </c>
      <c r="E1210" s="29" t="str">
        <f t="shared" si="45"/>
        <v>No</v>
      </c>
      <c r="F1210" s="164">
        <v>2.77</v>
      </c>
      <c r="G1210" s="164">
        <f t="shared" si="46"/>
        <v>1.1214574898785423</v>
      </c>
      <c r="H1210" s="368">
        <f t="shared" si="44"/>
        <v>7626</v>
      </c>
      <c r="I1210" s="387" t="s">
        <v>30418</v>
      </c>
      <c r="J1210" s="85">
        <v>7626</v>
      </c>
      <c r="K1210" s="109">
        <v>42513</v>
      </c>
      <c r="L1210" s="62" t="s">
        <v>30385</v>
      </c>
    </row>
    <row r="1211" spans="1:12" ht="17.100000000000001" customHeight="1">
      <c r="A1211" s="196">
        <v>1208</v>
      </c>
      <c r="B1211" s="366">
        <v>12</v>
      </c>
      <c r="C1211" s="370" t="s">
        <v>30419</v>
      </c>
      <c r="D1211" s="32" t="s">
        <v>30420</v>
      </c>
      <c r="E1211" s="29" t="str">
        <f t="shared" si="45"/>
        <v>Yes</v>
      </c>
      <c r="F1211" s="164">
        <v>0.88</v>
      </c>
      <c r="G1211" s="164">
        <f t="shared" si="46"/>
        <v>0.35627530364372467</v>
      </c>
      <c r="H1211" s="368">
        <f t="shared" si="44"/>
        <v>2423</v>
      </c>
      <c r="I1211" s="387" t="s">
        <v>30421</v>
      </c>
      <c r="J1211" s="85">
        <v>2423</v>
      </c>
      <c r="K1211" s="109">
        <v>42513</v>
      </c>
      <c r="L1211" s="62" t="s">
        <v>30385</v>
      </c>
    </row>
    <row r="1212" spans="1:12" ht="17.100000000000001" customHeight="1">
      <c r="A1212" s="196">
        <v>1209</v>
      </c>
      <c r="B1212" s="366">
        <v>12</v>
      </c>
      <c r="C1212" s="370" t="s">
        <v>30419</v>
      </c>
      <c r="D1212" s="32" t="s">
        <v>30422</v>
      </c>
      <c r="E1212" s="29" t="str">
        <f t="shared" si="45"/>
        <v>Yes</v>
      </c>
      <c r="F1212" s="164">
        <v>0.88</v>
      </c>
      <c r="G1212" s="164">
        <f t="shared" si="46"/>
        <v>0.35627530364372467</v>
      </c>
      <c r="H1212" s="368">
        <f t="shared" si="44"/>
        <v>2423</v>
      </c>
      <c r="I1212" s="389" t="s">
        <v>30423</v>
      </c>
      <c r="J1212" s="164">
        <v>2423</v>
      </c>
      <c r="K1212" s="109">
        <v>42513</v>
      </c>
      <c r="L1212" s="62" t="s">
        <v>30385</v>
      </c>
    </row>
    <row r="1213" spans="1:12" ht="17.100000000000001" customHeight="1">
      <c r="A1213" s="196">
        <v>1210</v>
      </c>
      <c r="B1213" s="366">
        <v>12</v>
      </c>
      <c r="C1213" s="370" t="s">
        <v>30419</v>
      </c>
      <c r="D1213" s="32" t="s">
        <v>30424</v>
      </c>
      <c r="E1213" s="29" t="str">
        <f t="shared" si="45"/>
        <v>No</v>
      </c>
      <c r="F1213" s="164">
        <v>2.65</v>
      </c>
      <c r="G1213" s="164">
        <f t="shared" si="46"/>
        <v>1.0728744939271253</v>
      </c>
      <c r="H1213" s="368">
        <f t="shared" si="44"/>
        <v>7295</v>
      </c>
      <c r="I1213" s="389" t="s">
        <v>30425</v>
      </c>
      <c r="J1213" s="164">
        <v>7295</v>
      </c>
      <c r="K1213" s="109">
        <v>42513</v>
      </c>
      <c r="L1213" s="62" t="s">
        <v>30385</v>
      </c>
    </row>
    <row r="1214" spans="1:12" ht="17.100000000000001" customHeight="1">
      <c r="A1214" s="196">
        <v>1211</v>
      </c>
      <c r="B1214" s="366">
        <v>11</v>
      </c>
      <c r="C1214" s="367" t="s">
        <v>30419</v>
      </c>
      <c r="D1214" s="51" t="s">
        <v>30426</v>
      </c>
      <c r="E1214" s="29" t="str">
        <f t="shared" si="45"/>
        <v>Yes</v>
      </c>
      <c r="F1214" s="164">
        <v>1.01</v>
      </c>
      <c r="G1214" s="164">
        <f t="shared" si="46"/>
        <v>0.40890688259109309</v>
      </c>
      <c r="H1214" s="368">
        <f t="shared" si="44"/>
        <v>2781</v>
      </c>
      <c r="I1214" s="389" t="s">
        <v>30427</v>
      </c>
      <c r="J1214" s="164">
        <v>2781</v>
      </c>
      <c r="K1214" s="109">
        <v>42513</v>
      </c>
      <c r="L1214" s="62" t="s">
        <v>30385</v>
      </c>
    </row>
    <row r="1215" spans="1:12" ht="17.100000000000001" customHeight="1">
      <c r="A1215" s="196">
        <v>1212</v>
      </c>
      <c r="B1215" s="366" t="s">
        <v>30428</v>
      </c>
      <c r="C1215" s="367" t="s">
        <v>30429</v>
      </c>
      <c r="D1215" s="51" t="s">
        <v>30429</v>
      </c>
      <c r="E1215" s="29" t="str">
        <f t="shared" si="45"/>
        <v>Yes</v>
      </c>
      <c r="F1215" s="164">
        <v>2.37</v>
      </c>
      <c r="G1215" s="164">
        <f t="shared" si="46"/>
        <v>0.95951417004048578</v>
      </c>
      <c r="H1215" s="368">
        <f t="shared" si="44"/>
        <v>6525</v>
      </c>
      <c r="I1215" s="389" t="s">
        <v>30430</v>
      </c>
      <c r="J1215" s="164">
        <v>6525</v>
      </c>
      <c r="K1215" s="109">
        <v>42513</v>
      </c>
      <c r="L1215" s="62" t="s">
        <v>30385</v>
      </c>
    </row>
    <row r="1216" spans="1:12" ht="17.100000000000001" customHeight="1">
      <c r="A1216" s="196">
        <v>1213</v>
      </c>
      <c r="B1216" s="366">
        <v>71</v>
      </c>
      <c r="C1216" s="367" t="s">
        <v>30431</v>
      </c>
      <c r="D1216" s="51" t="s">
        <v>30431</v>
      </c>
      <c r="E1216" s="29" t="str">
        <f t="shared" si="45"/>
        <v>Yes</v>
      </c>
      <c r="F1216" s="164">
        <v>1.53</v>
      </c>
      <c r="G1216" s="164">
        <f t="shared" si="46"/>
        <v>0.61943319838056676</v>
      </c>
      <c r="H1216" s="368">
        <f t="shared" si="44"/>
        <v>4212</v>
      </c>
      <c r="I1216" s="389" t="s">
        <v>30432</v>
      </c>
      <c r="J1216" s="164">
        <v>4212</v>
      </c>
      <c r="K1216" s="109">
        <v>42513</v>
      </c>
      <c r="L1216" s="62" t="s">
        <v>30385</v>
      </c>
    </row>
    <row r="1217" spans="1:12" ht="17.100000000000001" customHeight="1">
      <c r="A1217" s="196">
        <v>1214</v>
      </c>
      <c r="B1217" s="366" t="s">
        <v>30433</v>
      </c>
      <c r="C1217" s="367" t="s">
        <v>30434</v>
      </c>
      <c r="D1217" s="51" t="s">
        <v>30435</v>
      </c>
      <c r="E1217" s="29" t="str">
        <f t="shared" si="45"/>
        <v>Yes</v>
      </c>
      <c r="F1217" s="164">
        <f>0.25+0.76+1.13</f>
        <v>2.1399999999999997</v>
      </c>
      <c r="G1217" s="164">
        <f t="shared" si="46"/>
        <v>0.86639676113360309</v>
      </c>
      <c r="H1217" s="368">
        <f t="shared" si="44"/>
        <v>5891</v>
      </c>
      <c r="I1217" s="389" t="s">
        <v>30436</v>
      </c>
      <c r="J1217" s="164">
        <v>5891</v>
      </c>
      <c r="K1217" s="109">
        <v>42513</v>
      </c>
      <c r="L1217" s="62" t="s">
        <v>30385</v>
      </c>
    </row>
    <row r="1218" spans="1:12" ht="17.100000000000001" customHeight="1">
      <c r="A1218" s="196">
        <v>1215</v>
      </c>
      <c r="B1218" s="366">
        <v>263</v>
      </c>
      <c r="C1218" s="367" t="s">
        <v>30437</v>
      </c>
      <c r="D1218" s="51" t="s">
        <v>30438</v>
      </c>
      <c r="E1218" s="29" t="str">
        <f t="shared" si="45"/>
        <v>Yes</v>
      </c>
      <c r="F1218" s="164">
        <v>0.08</v>
      </c>
      <c r="G1218" s="164">
        <f t="shared" si="46"/>
        <v>3.2388663967611336E-2</v>
      </c>
      <c r="H1218" s="368">
        <f t="shared" si="44"/>
        <v>220</v>
      </c>
      <c r="I1218" s="389" t="s">
        <v>30439</v>
      </c>
      <c r="J1218" s="164">
        <v>220</v>
      </c>
      <c r="K1218" s="109">
        <v>42513</v>
      </c>
      <c r="L1218" s="62" t="s">
        <v>30385</v>
      </c>
    </row>
    <row r="1219" spans="1:12" ht="17.100000000000001" customHeight="1">
      <c r="A1219" s="196">
        <v>1216</v>
      </c>
      <c r="B1219" s="366" t="s">
        <v>30440</v>
      </c>
      <c r="C1219" s="367" t="s">
        <v>30441</v>
      </c>
      <c r="D1219" s="51" t="s">
        <v>30442</v>
      </c>
      <c r="E1219" s="29" t="str">
        <f t="shared" si="45"/>
        <v>Yes</v>
      </c>
      <c r="F1219" s="164">
        <v>1.34</v>
      </c>
      <c r="G1219" s="164">
        <f t="shared" si="46"/>
        <v>0.54251012145748989</v>
      </c>
      <c r="H1219" s="368">
        <f t="shared" si="44"/>
        <v>3689</v>
      </c>
      <c r="I1219" s="389" t="s">
        <v>30443</v>
      </c>
      <c r="J1219" s="164">
        <v>3689</v>
      </c>
      <c r="K1219" s="109">
        <v>42513</v>
      </c>
      <c r="L1219" s="62" t="s">
        <v>30385</v>
      </c>
    </row>
    <row r="1220" spans="1:12" ht="17.100000000000001" customHeight="1">
      <c r="A1220" s="196">
        <v>1217</v>
      </c>
      <c r="B1220" s="366">
        <v>33</v>
      </c>
      <c r="C1220" s="367" t="s">
        <v>30444</v>
      </c>
      <c r="D1220" s="51" t="s">
        <v>30445</v>
      </c>
      <c r="E1220" s="29" t="str">
        <f t="shared" si="45"/>
        <v>No</v>
      </c>
      <c r="F1220" s="164">
        <v>4.7</v>
      </c>
      <c r="G1220" s="164">
        <f t="shared" si="46"/>
        <v>1.902834008097166</v>
      </c>
      <c r="H1220" s="368">
        <f t="shared" si="44"/>
        <v>12939</v>
      </c>
      <c r="I1220" s="389" t="s">
        <v>30446</v>
      </c>
      <c r="J1220" s="164">
        <v>12939</v>
      </c>
      <c r="K1220" s="109">
        <v>42513</v>
      </c>
      <c r="L1220" s="62" t="s">
        <v>30385</v>
      </c>
    </row>
    <row r="1221" spans="1:12" ht="17.100000000000001" customHeight="1">
      <c r="A1221" s="196">
        <v>1218</v>
      </c>
      <c r="B1221" s="366">
        <v>156</v>
      </c>
      <c r="C1221" s="367" t="s">
        <v>30447</v>
      </c>
      <c r="D1221" s="51" t="s">
        <v>30448</v>
      </c>
      <c r="E1221" s="29" t="str">
        <f t="shared" si="45"/>
        <v>No</v>
      </c>
      <c r="F1221" s="164">
        <v>5</v>
      </c>
      <c r="G1221" s="164">
        <f t="shared" si="46"/>
        <v>2.0242914979757085</v>
      </c>
      <c r="H1221" s="368">
        <v>13600</v>
      </c>
      <c r="I1221" s="389" t="s">
        <v>30449</v>
      </c>
      <c r="J1221" s="164">
        <v>13600</v>
      </c>
      <c r="K1221" s="109">
        <v>42513</v>
      </c>
      <c r="L1221" s="62" t="s">
        <v>30385</v>
      </c>
    </row>
    <row r="1222" spans="1:12" ht="17.100000000000001" customHeight="1">
      <c r="A1222" s="196">
        <v>1219</v>
      </c>
      <c r="B1222" s="366" t="s">
        <v>30450</v>
      </c>
      <c r="C1222" s="367" t="s">
        <v>30451</v>
      </c>
      <c r="D1222" s="51" t="s">
        <v>30452</v>
      </c>
      <c r="E1222" s="29" t="str">
        <f t="shared" si="45"/>
        <v>Yes</v>
      </c>
      <c r="F1222" s="164">
        <f>1.09+0.46</f>
        <v>1.55</v>
      </c>
      <c r="G1222" s="164">
        <f t="shared" si="46"/>
        <v>0.62753036437246956</v>
      </c>
      <c r="H1222" s="368">
        <f t="shared" ref="H1222:H1237" si="47">ROUND(F1222*2753,0)</f>
        <v>4267</v>
      </c>
      <c r="I1222" s="389" t="s">
        <v>30453</v>
      </c>
      <c r="J1222" s="164">
        <v>4267</v>
      </c>
      <c r="K1222" s="109">
        <v>42513</v>
      </c>
      <c r="L1222" s="62" t="s">
        <v>30385</v>
      </c>
    </row>
    <row r="1223" spans="1:12" ht="17.100000000000001" customHeight="1">
      <c r="A1223" s="196">
        <v>1220</v>
      </c>
      <c r="B1223" s="366" t="s">
        <v>30454</v>
      </c>
      <c r="C1223" s="367" t="s">
        <v>30455</v>
      </c>
      <c r="D1223" s="51" t="s">
        <v>30456</v>
      </c>
      <c r="E1223" s="29" t="str">
        <f t="shared" si="45"/>
        <v>Yes</v>
      </c>
      <c r="F1223" s="164">
        <v>1.96</v>
      </c>
      <c r="G1223" s="164">
        <f t="shared" si="46"/>
        <v>0.79352226720647767</v>
      </c>
      <c r="H1223" s="368">
        <f t="shared" si="47"/>
        <v>5396</v>
      </c>
      <c r="I1223" s="389" t="s">
        <v>30457</v>
      </c>
      <c r="J1223" s="164">
        <v>5396</v>
      </c>
      <c r="K1223" s="109">
        <v>42513</v>
      </c>
      <c r="L1223" s="62" t="s">
        <v>30385</v>
      </c>
    </row>
    <row r="1224" spans="1:12" ht="17.100000000000001" customHeight="1">
      <c r="A1224" s="196">
        <v>1221</v>
      </c>
      <c r="B1224" s="366">
        <v>243</v>
      </c>
      <c r="C1224" s="367" t="s">
        <v>30458</v>
      </c>
      <c r="D1224" s="51" t="s">
        <v>30459</v>
      </c>
      <c r="E1224" s="29" t="str">
        <f t="shared" si="45"/>
        <v>Yes</v>
      </c>
      <c r="F1224" s="164">
        <v>1.29</v>
      </c>
      <c r="G1224" s="164">
        <f t="shared" si="46"/>
        <v>0.52226720647773273</v>
      </c>
      <c r="H1224" s="368">
        <f t="shared" si="47"/>
        <v>3551</v>
      </c>
      <c r="I1224" s="389" t="s">
        <v>30460</v>
      </c>
      <c r="J1224" s="164">
        <v>3551</v>
      </c>
      <c r="K1224" s="109">
        <v>42513</v>
      </c>
      <c r="L1224" s="62" t="s">
        <v>30385</v>
      </c>
    </row>
    <row r="1225" spans="1:12" ht="17.100000000000001" customHeight="1">
      <c r="A1225" s="196">
        <v>1222</v>
      </c>
      <c r="B1225" s="366" t="s">
        <v>30461</v>
      </c>
      <c r="C1225" s="367" t="s">
        <v>30462</v>
      </c>
      <c r="D1225" s="51" t="s">
        <v>30463</v>
      </c>
      <c r="E1225" s="29" t="str">
        <f t="shared" si="45"/>
        <v>Yes</v>
      </c>
      <c r="F1225" s="164">
        <v>0.6</v>
      </c>
      <c r="G1225" s="164">
        <f t="shared" si="46"/>
        <v>0.24291497975708498</v>
      </c>
      <c r="H1225" s="368">
        <f t="shared" si="47"/>
        <v>1652</v>
      </c>
      <c r="I1225" s="389" t="s">
        <v>30464</v>
      </c>
      <c r="J1225" s="164">
        <v>1652</v>
      </c>
      <c r="K1225" s="109">
        <v>42513</v>
      </c>
      <c r="L1225" s="62" t="s">
        <v>30385</v>
      </c>
    </row>
    <row r="1226" spans="1:12" ht="17.100000000000001" customHeight="1">
      <c r="A1226" s="196">
        <v>1223</v>
      </c>
      <c r="B1226" s="366">
        <v>240</v>
      </c>
      <c r="C1226" s="367" t="s">
        <v>30465</v>
      </c>
      <c r="D1226" s="51" t="s">
        <v>30466</v>
      </c>
      <c r="E1226" s="29" t="str">
        <f t="shared" si="45"/>
        <v>Yes</v>
      </c>
      <c r="F1226" s="164">
        <v>0.32</v>
      </c>
      <c r="G1226" s="164">
        <f t="shared" si="46"/>
        <v>0.12955465587044535</v>
      </c>
      <c r="H1226" s="368">
        <f t="shared" si="47"/>
        <v>881</v>
      </c>
      <c r="I1226" s="389" t="s">
        <v>30467</v>
      </c>
      <c r="J1226" s="164">
        <v>881</v>
      </c>
      <c r="K1226" s="109">
        <v>42513</v>
      </c>
      <c r="L1226" s="62" t="s">
        <v>30385</v>
      </c>
    </row>
    <row r="1227" spans="1:12" ht="17.100000000000001" customHeight="1">
      <c r="A1227" s="196">
        <v>1224</v>
      </c>
      <c r="B1227" s="366" t="s">
        <v>30468</v>
      </c>
      <c r="C1227" s="367" t="s">
        <v>30469</v>
      </c>
      <c r="D1227" s="51" t="s">
        <v>30470</v>
      </c>
      <c r="E1227" s="29" t="str">
        <f t="shared" si="45"/>
        <v>No</v>
      </c>
      <c r="F1227" s="164">
        <v>2.66</v>
      </c>
      <c r="G1227" s="164">
        <f t="shared" si="46"/>
        <v>1.0769230769230769</v>
      </c>
      <c r="H1227" s="368">
        <f t="shared" si="47"/>
        <v>7323</v>
      </c>
      <c r="I1227" s="389" t="s">
        <v>30471</v>
      </c>
      <c r="J1227" s="164">
        <v>7323</v>
      </c>
      <c r="K1227" s="109">
        <v>42513</v>
      </c>
      <c r="L1227" s="62" t="s">
        <v>30385</v>
      </c>
    </row>
    <row r="1228" spans="1:12" ht="17.100000000000001" customHeight="1">
      <c r="A1228" s="196">
        <v>1225</v>
      </c>
      <c r="B1228" s="366" t="s">
        <v>30472</v>
      </c>
      <c r="C1228" s="367" t="s">
        <v>30473</v>
      </c>
      <c r="D1228" s="51" t="s">
        <v>30474</v>
      </c>
      <c r="E1228" s="29" t="str">
        <f t="shared" si="45"/>
        <v>No</v>
      </c>
      <c r="F1228" s="164">
        <v>3.34</v>
      </c>
      <c r="G1228" s="164">
        <f t="shared" si="46"/>
        <v>1.3522267206477732</v>
      </c>
      <c r="H1228" s="368">
        <f t="shared" si="47"/>
        <v>9195</v>
      </c>
      <c r="I1228" s="389" t="s">
        <v>30475</v>
      </c>
      <c r="J1228" s="164">
        <v>9195</v>
      </c>
      <c r="K1228" s="109">
        <v>42513</v>
      </c>
      <c r="L1228" s="62" t="s">
        <v>30385</v>
      </c>
    </row>
    <row r="1229" spans="1:12" ht="17.100000000000001" customHeight="1">
      <c r="A1229" s="196">
        <v>1226</v>
      </c>
      <c r="B1229" s="366">
        <v>103</v>
      </c>
      <c r="C1229" s="367" t="s">
        <v>30476</v>
      </c>
      <c r="D1229" s="51" t="s">
        <v>30477</v>
      </c>
      <c r="E1229" s="29" t="str">
        <f t="shared" si="45"/>
        <v>Yes</v>
      </c>
      <c r="F1229" s="164">
        <v>0.65</v>
      </c>
      <c r="G1229" s="164">
        <f t="shared" si="46"/>
        <v>0.26315789473684209</v>
      </c>
      <c r="H1229" s="368">
        <f t="shared" si="47"/>
        <v>1789</v>
      </c>
      <c r="I1229" s="389" t="s">
        <v>30478</v>
      </c>
      <c r="J1229" s="164">
        <v>1789</v>
      </c>
      <c r="K1229" s="109">
        <v>42513</v>
      </c>
      <c r="L1229" s="62" t="s">
        <v>30385</v>
      </c>
    </row>
    <row r="1230" spans="1:12" ht="17.100000000000001" customHeight="1">
      <c r="A1230" s="196">
        <v>1227</v>
      </c>
      <c r="B1230" s="366">
        <v>248</v>
      </c>
      <c r="C1230" s="367" t="s">
        <v>30479</v>
      </c>
      <c r="D1230" s="51" t="s">
        <v>30480</v>
      </c>
      <c r="E1230" s="29" t="str">
        <f t="shared" si="45"/>
        <v>Yes</v>
      </c>
      <c r="F1230" s="164">
        <v>0.21</v>
      </c>
      <c r="G1230" s="164">
        <f t="shared" si="46"/>
        <v>8.5020242914979741E-2</v>
      </c>
      <c r="H1230" s="368">
        <f t="shared" si="47"/>
        <v>578</v>
      </c>
      <c r="I1230" s="389" t="s">
        <v>30481</v>
      </c>
      <c r="J1230" s="164">
        <v>578</v>
      </c>
      <c r="K1230" s="109">
        <v>42513</v>
      </c>
      <c r="L1230" s="62" t="s">
        <v>30385</v>
      </c>
    </row>
    <row r="1231" spans="1:12" ht="17.100000000000001" customHeight="1">
      <c r="A1231" s="196">
        <v>1228</v>
      </c>
      <c r="B1231" s="366">
        <v>248</v>
      </c>
      <c r="C1231" s="367" t="s">
        <v>30479</v>
      </c>
      <c r="D1231" s="51" t="s">
        <v>30482</v>
      </c>
      <c r="E1231" s="29" t="str">
        <f t="shared" si="45"/>
        <v>Yes</v>
      </c>
      <c r="F1231" s="164">
        <v>0.21</v>
      </c>
      <c r="G1231" s="164">
        <f t="shared" si="46"/>
        <v>8.5020242914979741E-2</v>
      </c>
      <c r="H1231" s="368">
        <f t="shared" si="47"/>
        <v>578</v>
      </c>
      <c r="I1231" s="389" t="s">
        <v>30483</v>
      </c>
      <c r="J1231" s="164">
        <v>578</v>
      </c>
      <c r="K1231" s="109">
        <v>42513</v>
      </c>
      <c r="L1231" s="62" t="s">
        <v>30385</v>
      </c>
    </row>
    <row r="1232" spans="1:12" ht="17.100000000000001" customHeight="1">
      <c r="A1232" s="196">
        <v>1229</v>
      </c>
      <c r="B1232" s="366">
        <v>34</v>
      </c>
      <c r="C1232" s="367" t="s">
        <v>30484</v>
      </c>
      <c r="D1232" s="51" t="s">
        <v>30485</v>
      </c>
      <c r="E1232" s="29" t="str">
        <f t="shared" si="45"/>
        <v>Yes</v>
      </c>
      <c r="F1232" s="164">
        <v>0.31</v>
      </c>
      <c r="G1232" s="164">
        <f t="shared" si="46"/>
        <v>0.12550607287449392</v>
      </c>
      <c r="H1232" s="368">
        <f t="shared" si="47"/>
        <v>853</v>
      </c>
      <c r="I1232" s="389" t="s">
        <v>30486</v>
      </c>
      <c r="J1232" s="164">
        <v>853</v>
      </c>
      <c r="K1232" s="109">
        <v>42513</v>
      </c>
      <c r="L1232" s="62" t="s">
        <v>30385</v>
      </c>
    </row>
    <row r="1233" spans="1:12" ht="17.100000000000001" customHeight="1">
      <c r="A1233" s="196">
        <v>1230</v>
      </c>
      <c r="B1233" s="366">
        <v>260</v>
      </c>
      <c r="C1233" s="367" t="s">
        <v>30487</v>
      </c>
      <c r="D1233" s="51" t="s">
        <v>30488</v>
      </c>
      <c r="E1233" s="29" t="str">
        <f t="shared" si="45"/>
        <v>Yes</v>
      </c>
      <c r="F1233" s="164">
        <v>0.62</v>
      </c>
      <c r="G1233" s="164">
        <f t="shared" si="46"/>
        <v>0.25101214574898784</v>
      </c>
      <c r="H1233" s="368">
        <f t="shared" si="47"/>
        <v>1707</v>
      </c>
      <c r="I1233" s="389" t="s">
        <v>30489</v>
      </c>
      <c r="J1233" s="164">
        <v>1707</v>
      </c>
      <c r="K1233" s="109">
        <v>42513</v>
      </c>
      <c r="L1233" s="62" t="s">
        <v>30385</v>
      </c>
    </row>
    <row r="1234" spans="1:12" ht="17.100000000000001" customHeight="1">
      <c r="A1234" s="196">
        <v>1231</v>
      </c>
      <c r="B1234" s="366">
        <v>158</v>
      </c>
      <c r="C1234" s="367" t="s">
        <v>30490</v>
      </c>
      <c r="D1234" s="51" t="s">
        <v>30491</v>
      </c>
      <c r="E1234" s="29" t="str">
        <f t="shared" si="45"/>
        <v>Yes</v>
      </c>
      <c r="F1234" s="164">
        <v>0.81</v>
      </c>
      <c r="G1234" s="164">
        <f t="shared" si="46"/>
        <v>0.32793522267206476</v>
      </c>
      <c r="H1234" s="368">
        <f t="shared" si="47"/>
        <v>2230</v>
      </c>
      <c r="I1234" s="389" t="s">
        <v>30492</v>
      </c>
      <c r="J1234" s="164">
        <v>2230</v>
      </c>
      <c r="K1234" s="109">
        <v>42513</v>
      </c>
      <c r="L1234" s="62" t="s">
        <v>30385</v>
      </c>
    </row>
    <row r="1235" spans="1:12" ht="17.100000000000001" customHeight="1">
      <c r="A1235" s="196">
        <v>1232</v>
      </c>
      <c r="B1235" s="366">
        <v>139</v>
      </c>
      <c r="C1235" s="367" t="s">
        <v>30493</v>
      </c>
      <c r="D1235" s="51" t="s">
        <v>30494</v>
      </c>
      <c r="E1235" s="29" t="str">
        <f t="shared" si="45"/>
        <v>Yes</v>
      </c>
      <c r="F1235" s="164">
        <v>1.93</v>
      </c>
      <c r="G1235" s="164">
        <f t="shared" si="46"/>
        <v>0.78137651821862342</v>
      </c>
      <c r="H1235" s="368">
        <f t="shared" si="47"/>
        <v>5313</v>
      </c>
      <c r="I1235" s="389" t="s">
        <v>30495</v>
      </c>
      <c r="J1235" s="164">
        <v>5313</v>
      </c>
      <c r="K1235" s="109">
        <v>42513</v>
      </c>
      <c r="L1235" s="62" t="s">
        <v>30385</v>
      </c>
    </row>
    <row r="1236" spans="1:12" ht="17.100000000000001" customHeight="1">
      <c r="A1236" s="196">
        <v>1233</v>
      </c>
      <c r="B1236" s="366">
        <v>122</v>
      </c>
      <c r="C1236" s="367" t="s">
        <v>30496</v>
      </c>
      <c r="D1236" s="51" t="s">
        <v>30497</v>
      </c>
      <c r="E1236" s="29" t="str">
        <f t="shared" si="45"/>
        <v>Yes</v>
      </c>
      <c r="F1236" s="164">
        <v>1.93</v>
      </c>
      <c r="G1236" s="164">
        <f t="shared" si="46"/>
        <v>0.78137651821862342</v>
      </c>
      <c r="H1236" s="368">
        <f t="shared" si="47"/>
        <v>5313</v>
      </c>
      <c r="I1236" s="389" t="s">
        <v>30498</v>
      </c>
      <c r="J1236" s="164">
        <v>5313</v>
      </c>
      <c r="K1236" s="109">
        <v>42513</v>
      </c>
      <c r="L1236" s="62" t="s">
        <v>30385</v>
      </c>
    </row>
    <row r="1237" spans="1:12" ht="17.100000000000001" customHeight="1">
      <c r="A1237" s="196">
        <v>1234</v>
      </c>
      <c r="B1237" s="366">
        <v>122</v>
      </c>
      <c r="C1237" s="367" t="s">
        <v>30496</v>
      </c>
      <c r="D1237" s="51" t="s">
        <v>30499</v>
      </c>
      <c r="E1237" s="29" t="str">
        <f t="shared" si="45"/>
        <v>Yes</v>
      </c>
      <c r="F1237" s="164">
        <v>1.93</v>
      </c>
      <c r="G1237" s="164">
        <f t="shared" si="46"/>
        <v>0.78137651821862342</v>
      </c>
      <c r="H1237" s="368">
        <f t="shared" si="47"/>
        <v>5313</v>
      </c>
      <c r="I1237" s="389" t="s">
        <v>30500</v>
      </c>
      <c r="J1237" s="164">
        <v>5313</v>
      </c>
      <c r="K1237" s="109">
        <v>42513</v>
      </c>
      <c r="L1237" s="62" t="s">
        <v>30385</v>
      </c>
    </row>
    <row r="1238" spans="1:12" ht="17.100000000000001" customHeight="1">
      <c r="A1238" s="196">
        <v>1235</v>
      </c>
      <c r="B1238" s="366">
        <v>173</v>
      </c>
      <c r="C1238" s="367" t="s">
        <v>30501</v>
      </c>
      <c r="D1238" s="51" t="s">
        <v>30502</v>
      </c>
      <c r="E1238" s="29" t="str">
        <f t="shared" si="45"/>
        <v>No</v>
      </c>
      <c r="F1238" s="164">
        <v>5</v>
      </c>
      <c r="G1238" s="164">
        <f t="shared" si="46"/>
        <v>2.0242914979757085</v>
      </c>
      <c r="H1238" s="368">
        <v>13600</v>
      </c>
      <c r="I1238" s="389" t="s">
        <v>30503</v>
      </c>
      <c r="J1238" s="164">
        <v>13600</v>
      </c>
      <c r="K1238" s="109">
        <v>42513</v>
      </c>
      <c r="L1238" s="62" t="s">
        <v>30385</v>
      </c>
    </row>
    <row r="1239" spans="1:12" ht="17.100000000000001" customHeight="1">
      <c r="A1239" s="196">
        <v>1236</v>
      </c>
      <c r="B1239" s="366">
        <v>173</v>
      </c>
      <c r="C1239" s="367" t="s">
        <v>30504</v>
      </c>
      <c r="D1239" s="51" t="s">
        <v>30505</v>
      </c>
      <c r="E1239" s="29" t="str">
        <f t="shared" si="45"/>
        <v>No</v>
      </c>
      <c r="F1239" s="164">
        <v>5</v>
      </c>
      <c r="G1239" s="164">
        <f t="shared" si="46"/>
        <v>2.0242914979757085</v>
      </c>
      <c r="H1239" s="368">
        <v>13600</v>
      </c>
      <c r="I1239" s="389" t="s">
        <v>30506</v>
      </c>
      <c r="J1239" s="164">
        <v>13600</v>
      </c>
      <c r="K1239" s="109">
        <v>42513</v>
      </c>
      <c r="L1239" s="62" t="s">
        <v>30385</v>
      </c>
    </row>
    <row r="1240" spans="1:12" ht="17.100000000000001" customHeight="1">
      <c r="A1240" s="196">
        <v>1237</v>
      </c>
      <c r="B1240" s="366" t="s">
        <v>30507</v>
      </c>
      <c r="C1240" s="367" t="s">
        <v>30508</v>
      </c>
      <c r="D1240" s="51" t="s">
        <v>30509</v>
      </c>
      <c r="E1240" s="29" t="str">
        <f t="shared" si="45"/>
        <v>Yes</v>
      </c>
      <c r="F1240" s="164">
        <f>0.61+0.42</f>
        <v>1.03</v>
      </c>
      <c r="G1240" s="164">
        <f t="shared" si="46"/>
        <v>0.41700404858299595</v>
      </c>
      <c r="H1240" s="368">
        <f>ROUND(F1240*2753,0)</f>
        <v>2836</v>
      </c>
      <c r="I1240" s="389" t="s">
        <v>30510</v>
      </c>
      <c r="J1240" s="164">
        <v>2836</v>
      </c>
      <c r="K1240" s="109">
        <v>42513</v>
      </c>
      <c r="L1240" s="62" t="s">
        <v>30385</v>
      </c>
    </row>
    <row r="1241" spans="1:12" ht="17.100000000000001" customHeight="1">
      <c r="A1241" s="196">
        <v>1238</v>
      </c>
      <c r="B1241" s="366">
        <v>30</v>
      </c>
      <c r="C1241" s="367" t="s">
        <v>30511</v>
      </c>
      <c r="D1241" s="51" t="s">
        <v>30512</v>
      </c>
      <c r="E1241" s="29" t="str">
        <f t="shared" si="45"/>
        <v>Yes</v>
      </c>
      <c r="F1241" s="164">
        <v>1.46</v>
      </c>
      <c r="G1241" s="164">
        <f t="shared" si="46"/>
        <v>0.5910931174089068</v>
      </c>
      <c r="H1241" s="368">
        <f>ROUND(F1241*2753,0)</f>
        <v>4019</v>
      </c>
      <c r="I1241" s="389" t="s">
        <v>30513</v>
      </c>
      <c r="J1241" s="164">
        <v>4019</v>
      </c>
      <c r="K1241" s="109">
        <v>42513</v>
      </c>
      <c r="L1241" s="62" t="s">
        <v>30385</v>
      </c>
    </row>
    <row r="1242" spans="1:12" ht="17.100000000000001" customHeight="1">
      <c r="A1242" s="196">
        <v>1239</v>
      </c>
      <c r="B1242" s="366">
        <v>173</v>
      </c>
      <c r="C1242" s="367" t="s">
        <v>30511</v>
      </c>
      <c r="D1242" s="51" t="s">
        <v>30514</v>
      </c>
      <c r="E1242" s="29" t="str">
        <f t="shared" si="45"/>
        <v>No</v>
      </c>
      <c r="F1242" s="164">
        <v>5</v>
      </c>
      <c r="G1242" s="164">
        <f t="shared" si="46"/>
        <v>2.0242914979757085</v>
      </c>
      <c r="H1242" s="368">
        <v>13600</v>
      </c>
      <c r="I1242" s="389" t="s">
        <v>30515</v>
      </c>
      <c r="J1242" s="164">
        <v>13600</v>
      </c>
      <c r="K1242" s="109">
        <v>42513</v>
      </c>
      <c r="L1242" s="62" t="s">
        <v>30385</v>
      </c>
    </row>
    <row r="1243" spans="1:12" ht="17.100000000000001" customHeight="1">
      <c r="A1243" s="196">
        <v>1240</v>
      </c>
      <c r="B1243" s="366" t="s">
        <v>30516</v>
      </c>
      <c r="C1243" s="367" t="s">
        <v>30517</v>
      </c>
      <c r="D1243" s="51" t="s">
        <v>30518</v>
      </c>
      <c r="E1243" s="29" t="str">
        <f t="shared" si="45"/>
        <v>No</v>
      </c>
      <c r="F1243" s="164">
        <f>2.08+1.18</f>
        <v>3.26</v>
      </c>
      <c r="G1243" s="164">
        <f t="shared" si="46"/>
        <v>1.3198380566801617</v>
      </c>
      <c r="H1243" s="368">
        <f>ROUND(F1243*2753,0)</f>
        <v>8975</v>
      </c>
      <c r="I1243" s="389" t="s">
        <v>30519</v>
      </c>
      <c r="J1243" s="164">
        <v>8975</v>
      </c>
      <c r="K1243" s="109">
        <v>42513</v>
      </c>
      <c r="L1243" s="62" t="s">
        <v>30385</v>
      </c>
    </row>
    <row r="1244" spans="1:12" ht="17.100000000000001" customHeight="1">
      <c r="A1244" s="196">
        <v>1241</v>
      </c>
      <c r="B1244" s="366">
        <v>173</v>
      </c>
      <c r="C1244" s="367" t="s">
        <v>30501</v>
      </c>
      <c r="D1244" s="51" t="s">
        <v>30520</v>
      </c>
      <c r="E1244" s="29" t="str">
        <f t="shared" si="45"/>
        <v>No</v>
      </c>
      <c r="F1244" s="164">
        <v>5</v>
      </c>
      <c r="G1244" s="164">
        <f t="shared" si="46"/>
        <v>2.0242914979757085</v>
      </c>
      <c r="H1244" s="368">
        <v>13600</v>
      </c>
      <c r="I1244" s="389" t="s">
        <v>30521</v>
      </c>
      <c r="J1244" s="164">
        <v>13600</v>
      </c>
      <c r="K1244" s="109">
        <v>42513</v>
      </c>
      <c r="L1244" s="62" t="s">
        <v>30385</v>
      </c>
    </row>
    <row r="1245" spans="1:12" ht="17.100000000000001" customHeight="1">
      <c r="A1245" s="196">
        <v>1242</v>
      </c>
      <c r="B1245" s="366">
        <v>173</v>
      </c>
      <c r="C1245" s="367" t="s">
        <v>30501</v>
      </c>
      <c r="D1245" s="51" t="s">
        <v>30522</v>
      </c>
      <c r="E1245" s="29" t="str">
        <f t="shared" si="45"/>
        <v>No</v>
      </c>
      <c r="F1245" s="164">
        <v>5</v>
      </c>
      <c r="G1245" s="164">
        <f t="shared" si="46"/>
        <v>2.0242914979757085</v>
      </c>
      <c r="H1245" s="368">
        <v>13600</v>
      </c>
      <c r="I1245" s="389" t="s">
        <v>30523</v>
      </c>
      <c r="J1245" s="164">
        <v>13600</v>
      </c>
      <c r="K1245" s="109">
        <v>42513</v>
      </c>
      <c r="L1245" s="62" t="s">
        <v>30385</v>
      </c>
    </row>
    <row r="1246" spans="1:12" ht="17.100000000000001" customHeight="1">
      <c r="A1246" s="196">
        <v>1243</v>
      </c>
      <c r="B1246" s="366" t="s">
        <v>30524</v>
      </c>
      <c r="C1246" s="367" t="s">
        <v>30525</v>
      </c>
      <c r="D1246" s="51" t="s">
        <v>30526</v>
      </c>
      <c r="E1246" s="29" t="str">
        <f t="shared" si="45"/>
        <v>Yes</v>
      </c>
      <c r="F1246" s="164">
        <v>0.65</v>
      </c>
      <c r="G1246" s="164">
        <f t="shared" si="46"/>
        <v>0.26315789473684209</v>
      </c>
      <c r="H1246" s="368">
        <f t="shared" ref="H1246:H1258" si="48">ROUND(F1246*2753,0)</f>
        <v>1789</v>
      </c>
      <c r="I1246" s="389" t="s">
        <v>30527</v>
      </c>
      <c r="J1246" s="164">
        <v>1789</v>
      </c>
      <c r="K1246" s="109">
        <v>42513</v>
      </c>
      <c r="L1246" s="62" t="s">
        <v>30385</v>
      </c>
    </row>
    <row r="1247" spans="1:12" ht="17.100000000000001" customHeight="1">
      <c r="A1247" s="196">
        <v>1244</v>
      </c>
      <c r="B1247" s="366" t="s">
        <v>30528</v>
      </c>
      <c r="C1247" s="367" t="s">
        <v>30529</v>
      </c>
      <c r="D1247" s="51" t="s">
        <v>30530</v>
      </c>
      <c r="E1247" s="29" t="str">
        <f t="shared" si="45"/>
        <v>Yes</v>
      </c>
      <c r="F1247" s="164">
        <f>0.2+1.33</f>
        <v>1.53</v>
      </c>
      <c r="G1247" s="164">
        <f t="shared" si="46"/>
        <v>0.61943319838056676</v>
      </c>
      <c r="H1247" s="368">
        <f t="shared" si="48"/>
        <v>4212</v>
      </c>
      <c r="I1247" s="389" t="s">
        <v>30531</v>
      </c>
      <c r="J1247" s="164">
        <v>4212</v>
      </c>
      <c r="K1247" s="109">
        <v>42513</v>
      </c>
      <c r="L1247" s="62" t="s">
        <v>30385</v>
      </c>
    </row>
    <row r="1248" spans="1:12" ht="17.100000000000001" customHeight="1">
      <c r="A1248" s="196">
        <v>1245</v>
      </c>
      <c r="B1248" s="366">
        <v>34</v>
      </c>
      <c r="C1248" s="367" t="s">
        <v>30532</v>
      </c>
      <c r="D1248" s="51" t="s">
        <v>30532</v>
      </c>
      <c r="E1248" s="29" t="str">
        <f t="shared" si="45"/>
        <v>Yes</v>
      </c>
      <c r="F1248" s="164">
        <v>0.46</v>
      </c>
      <c r="G1248" s="164">
        <f t="shared" si="46"/>
        <v>0.18623481781376516</v>
      </c>
      <c r="H1248" s="368">
        <f t="shared" si="48"/>
        <v>1266</v>
      </c>
      <c r="I1248" s="389" t="s">
        <v>30533</v>
      </c>
      <c r="J1248" s="164">
        <v>1266</v>
      </c>
      <c r="K1248" s="109">
        <v>42513</v>
      </c>
      <c r="L1248" s="62" t="s">
        <v>30385</v>
      </c>
    </row>
    <row r="1249" spans="1:12" ht="17.100000000000001" customHeight="1">
      <c r="A1249" s="196">
        <v>1246</v>
      </c>
      <c r="B1249" s="366">
        <v>184</v>
      </c>
      <c r="C1249" s="367" t="s">
        <v>30534</v>
      </c>
      <c r="D1249" s="51" t="s">
        <v>30535</v>
      </c>
      <c r="E1249" s="29" t="str">
        <f t="shared" si="45"/>
        <v>Yes</v>
      </c>
      <c r="F1249" s="164">
        <v>0.85</v>
      </c>
      <c r="G1249" s="164">
        <f t="shared" si="46"/>
        <v>0.34412955465587042</v>
      </c>
      <c r="H1249" s="368">
        <f t="shared" si="48"/>
        <v>2340</v>
      </c>
      <c r="I1249" s="389" t="s">
        <v>30536</v>
      </c>
      <c r="J1249" s="164">
        <v>2340</v>
      </c>
      <c r="K1249" s="109">
        <v>42513</v>
      </c>
      <c r="L1249" s="62" t="s">
        <v>30385</v>
      </c>
    </row>
    <row r="1250" spans="1:12" ht="17.100000000000001" customHeight="1">
      <c r="A1250" s="196">
        <v>1247</v>
      </c>
      <c r="B1250" s="366" t="s">
        <v>30537</v>
      </c>
      <c r="C1250" s="367" t="s">
        <v>12357</v>
      </c>
      <c r="D1250" s="51" t="s">
        <v>24527</v>
      </c>
      <c r="E1250" s="29" t="str">
        <f t="shared" si="45"/>
        <v>Yes</v>
      </c>
      <c r="F1250" s="164">
        <v>1.96</v>
      </c>
      <c r="G1250" s="164">
        <f t="shared" si="46"/>
        <v>0.79352226720647767</v>
      </c>
      <c r="H1250" s="368">
        <f t="shared" si="48"/>
        <v>5396</v>
      </c>
      <c r="I1250" s="389" t="s">
        <v>30538</v>
      </c>
      <c r="J1250" s="164">
        <v>5396</v>
      </c>
      <c r="K1250" s="109">
        <v>42513</v>
      </c>
      <c r="L1250" s="62" t="s">
        <v>30385</v>
      </c>
    </row>
    <row r="1251" spans="1:12" ht="17.100000000000001" customHeight="1">
      <c r="A1251" s="196">
        <v>1248</v>
      </c>
      <c r="B1251" s="366">
        <v>244</v>
      </c>
      <c r="C1251" s="367" t="s">
        <v>30539</v>
      </c>
      <c r="D1251" s="51" t="s">
        <v>30540</v>
      </c>
      <c r="E1251" s="29" t="str">
        <f t="shared" si="45"/>
        <v>Yes</v>
      </c>
      <c r="F1251" s="164">
        <v>1.88</v>
      </c>
      <c r="G1251" s="164">
        <f t="shared" si="46"/>
        <v>0.76113360323886625</v>
      </c>
      <c r="H1251" s="368">
        <f t="shared" si="48"/>
        <v>5176</v>
      </c>
      <c r="I1251" s="389" t="s">
        <v>30541</v>
      </c>
      <c r="J1251" s="164">
        <v>5176</v>
      </c>
      <c r="K1251" s="109">
        <v>42513</v>
      </c>
      <c r="L1251" s="62" t="s">
        <v>30385</v>
      </c>
    </row>
    <row r="1252" spans="1:12" ht="17.100000000000001" customHeight="1">
      <c r="A1252" s="196">
        <v>1249</v>
      </c>
      <c r="B1252" s="366">
        <v>244</v>
      </c>
      <c r="C1252" s="367" t="s">
        <v>30539</v>
      </c>
      <c r="D1252" s="51" t="s">
        <v>30542</v>
      </c>
      <c r="E1252" s="29" t="str">
        <f t="shared" si="45"/>
        <v>Yes</v>
      </c>
      <c r="F1252" s="164">
        <v>1.88</v>
      </c>
      <c r="G1252" s="164">
        <f t="shared" si="46"/>
        <v>0.76113360323886625</v>
      </c>
      <c r="H1252" s="368">
        <f t="shared" si="48"/>
        <v>5176</v>
      </c>
      <c r="I1252" s="389" t="s">
        <v>30543</v>
      </c>
      <c r="J1252" s="164">
        <v>5176</v>
      </c>
      <c r="K1252" s="109">
        <v>42513</v>
      </c>
      <c r="L1252" s="62" t="s">
        <v>30385</v>
      </c>
    </row>
    <row r="1253" spans="1:12" ht="17.100000000000001" customHeight="1">
      <c r="A1253" s="196">
        <v>1250</v>
      </c>
      <c r="B1253" s="366">
        <v>244</v>
      </c>
      <c r="C1253" s="367" t="s">
        <v>30539</v>
      </c>
      <c r="D1253" s="51" t="s">
        <v>30544</v>
      </c>
      <c r="E1253" s="29" t="str">
        <f t="shared" si="45"/>
        <v>Yes</v>
      </c>
      <c r="F1253" s="164">
        <v>1.88</v>
      </c>
      <c r="G1253" s="164">
        <f t="shared" si="46"/>
        <v>0.76113360323886625</v>
      </c>
      <c r="H1253" s="368">
        <f t="shared" si="48"/>
        <v>5176</v>
      </c>
      <c r="I1253" s="389" t="s">
        <v>30545</v>
      </c>
      <c r="J1253" s="164">
        <v>5176</v>
      </c>
      <c r="K1253" s="109">
        <v>42513</v>
      </c>
      <c r="L1253" s="62" t="s">
        <v>30385</v>
      </c>
    </row>
    <row r="1254" spans="1:12" ht="17.100000000000001" customHeight="1">
      <c r="A1254" s="196">
        <v>1251</v>
      </c>
      <c r="B1254" s="366">
        <v>143</v>
      </c>
      <c r="C1254" s="367" t="s">
        <v>30546</v>
      </c>
      <c r="D1254" s="51" t="s">
        <v>30547</v>
      </c>
      <c r="E1254" s="29" t="str">
        <f t="shared" si="45"/>
        <v>Yes</v>
      </c>
      <c r="F1254" s="164">
        <v>0.98</v>
      </c>
      <c r="G1254" s="164">
        <f t="shared" si="46"/>
        <v>0.39676113360323884</v>
      </c>
      <c r="H1254" s="368">
        <f t="shared" si="48"/>
        <v>2698</v>
      </c>
      <c r="I1254" s="389" t="s">
        <v>30548</v>
      </c>
      <c r="J1254" s="164">
        <v>2698</v>
      </c>
      <c r="K1254" s="109">
        <v>42513</v>
      </c>
      <c r="L1254" s="62" t="s">
        <v>30385</v>
      </c>
    </row>
    <row r="1255" spans="1:12" ht="17.100000000000001" customHeight="1">
      <c r="A1255" s="196">
        <v>1252</v>
      </c>
      <c r="B1255" s="366">
        <v>143</v>
      </c>
      <c r="C1255" s="367" t="s">
        <v>30546</v>
      </c>
      <c r="D1255" s="51" t="s">
        <v>30549</v>
      </c>
      <c r="E1255" s="29" t="str">
        <f t="shared" si="45"/>
        <v>Yes</v>
      </c>
      <c r="F1255" s="164">
        <v>0.98</v>
      </c>
      <c r="G1255" s="164">
        <f t="shared" si="46"/>
        <v>0.39676113360323884</v>
      </c>
      <c r="H1255" s="368">
        <f t="shared" si="48"/>
        <v>2698</v>
      </c>
      <c r="I1255" s="389" t="s">
        <v>30550</v>
      </c>
      <c r="J1255" s="164">
        <v>2698</v>
      </c>
      <c r="K1255" s="109">
        <v>42513</v>
      </c>
      <c r="L1255" s="62" t="s">
        <v>30385</v>
      </c>
    </row>
    <row r="1256" spans="1:12" ht="17.100000000000001" customHeight="1">
      <c r="A1256" s="196">
        <v>1253</v>
      </c>
      <c r="B1256" s="366">
        <v>143</v>
      </c>
      <c r="C1256" s="367" t="s">
        <v>30546</v>
      </c>
      <c r="D1256" s="51" t="s">
        <v>30551</v>
      </c>
      <c r="E1256" s="29" t="str">
        <f t="shared" si="45"/>
        <v>Yes</v>
      </c>
      <c r="F1256" s="164">
        <v>0.32</v>
      </c>
      <c r="G1256" s="164">
        <f t="shared" si="46"/>
        <v>0.12955465587044535</v>
      </c>
      <c r="H1256" s="368">
        <f t="shared" si="48"/>
        <v>881</v>
      </c>
      <c r="I1256" s="389" t="s">
        <v>30552</v>
      </c>
      <c r="J1256" s="164">
        <v>881</v>
      </c>
      <c r="K1256" s="109">
        <v>42513</v>
      </c>
      <c r="L1256" s="62" t="s">
        <v>30385</v>
      </c>
    </row>
    <row r="1257" spans="1:12" ht="17.100000000000001" customHeight="1">
      <c r="A1257" s="196">
        <v>1254</v>
      </c>
      <c r="B1257" s="366">
        <v>143</v>
      </c>
      <c r="C1257" s="367" t="s">
        <v>30546</v>
      </c>
      <c r="D1257" s="51" t="s">
        <v>30553</v>
      </c>
      <c r="E1257" s="29" t="str">
        <f t="shared" si="45"/>
        <v>Yes</v>
      </c>
      <c r="F1257" s="164">
        <v>0.32</v>
      </c>
      <c r="G1257" s="164">
        <f t="shared" si="46"/>
        <v>0.12955465587044535</v>
      </c>
      <c r="H1257" s="368">
        <f t="shared" si="48"/>
        <v>881</v>
      </c>
      <c r="I1257" s="389" t="s">
        <v>30554</v>
      </c>
      <c r="J1257" s="164">
        <v>881</v>
      </c>
      <c r="K1257" s="109">
        <v>42513</v>
      </c>
      <c r="L1257" s="62" t="s">
        <v>30385</v>
      </c>
    </row>
    <row r="1258" spans="1:12" ht="17.100000000000001" customHeight="1">
      <c r="A1258" s="196">
        <v>1255</v>
      </c>
      <c r="B1258" s="366" t="s">
        <v>30555</v>
      </c>
      <c r="C1258" s="367" t="s">
        <v>30556</v>
      </c>
      <c r="D1258" s="51" t="s">
        <v>30556</v>
      </c>
      <c r="E1258" s="29" t="str">
        <f t="shared" si="45"/>
        <v>Yes</v>
      </c>
      <c r="F1258" s="164">
        <v>0.99</v>
      </c>
      <c r="G1258" s="164">
        <f t="shared" si="46"/>
        <v>0.40080971659919024</v>
      </c>
      <c r="H1258" s="368">
        <f t="shared" si="48"/>
        <v>2725</v>
      </c>
      <c r="I1258" s="389" t="s">
        <v>30557</v>
      </c>
      <c r="J1258" s="164">
        <v>2725</v>
      </c>
      <c r="K1258" s="109">
        <v>42513</v>
      </c>
      <c r="L1258" s="62" t="s">
        <v>30385</v>
      </c>
    </row>
    <row r="1259" spans="1:12" ht="17.100000000000001" customHeight="1">
      <c r="A1259" s="196">
        <v>1256</v>
      </c>
      <c r="B1259" s="366">
        <v>203</v>
      </c>
      <c r="C1259" s="367" t="s">
        <v>30558</v>
      </c>
      <c r="D1259" s="51" t="s">
        <v>30559</v>
      </c>
      <c r="E1259" s="29" t="str">
        <f t="shared" si="45"/>
        <v>No</v>
      </c>
      <c r="F1259" s="164">
        <v>5</v>
      </c>
      <c r="G1259" s="164">
        <f t="shared" si="46"/>
        <v>2.0242914979757085</v>
      </c>
      <c r="H1259" s="368">
        <v>13600</v>
      </c>
      <c r="I1259" s="389" t="s">
        <v>30560</v>
      </c>
      <c r="J1259" s="164">
        <v>13600</v>
      </c>
      <c r="K1259" s="109">
        <v>42513</v>
      </c>
      <c r="L1259" s="62" t="s">
        <v>30385</v>
      </c>
    </row>
    <row r="1260" spans="1:12" ht="17.100000000000001" customHeight="1">
      <c r="A1260" s="196">
        <v>1257</v>
      </c>
      <c r="B1260" s="366" t="s">
        <v>30561</v>
      </c>
      <c r="C1260" s="367" t="s">
        <v>30562</v>
      </c>
      <c r="D1260" s="51" t="s">
        <v>30563</v>
      </c>
      <c r="E1260" s="29" t="str">
        <f t="shared" si="45"/>
        <v>No</v>
      </c>
      <c r="F1260" s="164">
        <f>0.69+0.54+0.55+0.91</f>
        <v>2.69</v>
      </c>
      <c r="G1260" s="164">
        <f t="shared" si="46"/>
        <v>1.0890688259109311</v>
      </c>
      <c r="H1260" s="368">
        <f>ROUND(F1260*2753,0)</f>
        <v>7406</v>
      </c>
      <c r="I1260" s="389" t="s">
        <v>30564</v>
      </c>
      <c r="J1260" s="164">
        <v>7406</v>
      </c>
      <c r="K1260" s="109">
        <v>42513</v>
      </c>
      <c r="L1260" s="62" t="s">
        <v>30385</v>
      </c>
    </row>
    <row r="1261" spans="1:12" ht="17.100000000000001" customHeight="1">
      <c r="A1261" s="196">
        <v>1258</v>
      </c>
      <c r="B1261" s="366">
        <v>29</v>
      </c>
      <c r="C1261" s="367" t="s">
        <v>30565</v>
      </c>
      <c r="D1261" s="51" t="s">
        <v>30566</v>
      </c>
      <c r="E1261" s="29" t="str">
        <f t="shared" si="45"/>
        <v>No</v>
      </c>
      <c r="F1261" s="164">
        <v>5</v>
      </c>
      <c r="G1261" s="164">
        <f t="shared" si="46"/>
        <v>2.0242914979757085</v>
      </c>
      <c r="H1261" s="368">
        <v>13600</v>
      </c>
      <c r="I1261" s="389" t="s">
        <v>30567</v>
      </c>
      <c r="J1261" s="164">
        <v>13600</v>
      </c>
      <c r="K1261" s="109">
        <v>42513</v>
      </c>
      <c r="L1261" s="62" t="s">
        <v>30385</v>
      </c>
    </row>
    <row r="1262" spans="1:12" ht="17.100000000000001" customHeight="1">
      <c r="A1262" s="196">
        <v>1259</v>
      </c>
      <c r="B1262" s="366">
        <v>203</v>
      </c>
      <c r="C1262" s="367" t="s">
        <v>30558</v>
      </c>
      <c r="D1262" s="51" t="s">
        <v>30568</v>
      </c>
      <c r="E1262" s="29" t="str">
        <f t="shared" si="45"/>
        <v>No</v>
      </c>
      <c r="F1262" s="164">
        <v>5</v>
      </c>
      <c r="G1262" s="164">
        <f t="shared" si="46"/>
        <v>2.0242914979757085</v>
      </c>
      <c r="H1262" s="368">
        <v>13600</v>
      </c>
      <c r="I1262" s="389" t="s">
        <v>30569</v>
      </c>
      <c r="J1262" s="164">
        <v>13600</v>
      </c>
      <c r="K1262" s="109">
        <v>42513</v>
      </c>
      <c r="L1262" s="62" t="s">
        <v>30385</v>
      </c>
    </row>
    <row r="1263" spans="1:12" ht="17.100000000000001" customHeight="1">
      <c r="A1263" s="196">
        <v>1260</v>
      </c>
      <c r="B1263" s="366">
        <v>26</v>
      </c>
      <c r="C1263" s="367" t="s">
        <v>30570</v>
      </c>
      <c r="D1263" s="51" t="s">
        <v>30571</v>
      </c>
      <c r="E1263" s="29" t="str">
        <f t="shared" si="45"/>
        <v>Yes</v>
      </c>
      <c r="F1263" s="164">
        <v>2.34</v>
      </c>
      <c r="G1263" s="164">
        <f t="shared" si="46"/>
        <v>0.94736842105263142</v>
      </c>
      <c r="H1263" s="368">
        <f>ROUND(F1263*2753,0)</f>
        <v>6442</v>
      </c>
      <c r="I1263" s="389" t="s">
        <v>30572</v>
      </c>
      <c r="J1263" s="164">
        <v>6442</v>
      </c>
      <c r="K1263" s="109">
        <v>42513</v>
      </c>
      <c r="L1263" s="62" t="s">
        <v>30385</v>
      </c>
    </row>
    <row r="1264" spans="1:12" ht="17.100000000000001" customHeight="1">
      <c r="A1264" s="196">
        <v>1261</v>
      </c>
      <c r="B1264" s="366">
        <v>26</v>
      </c>
      <c r="C1264" s="367" t="s">
        <v>30570</v>
      </c>
      <c r="D1264" s="51" t="s">
        <v>30573</v>
      </c>
      <c r="E1264" s="29" t="str">
        <f t="shared" ref="E1264:E1327" si="49">IF(G1264&lt;1,"Yes","No")</f>
        <v>Yes</v>
      </c>
      <c r="F1264" s="164">
        <v>2.34</v>
      </c>
      <c r="G1264" s="164">
        <f t="shared" ref="G1264:G1327" si="50">F1264/2.47</f>
        <v>0.94736842105263142</v>
      </c>
      <c r="H1264" s="368">
        <f>ROUND(F1264*2753,0)</f>
        <v>6442</v>
      </c>
      <c r="I1264" s="389" t="s">
        <v>30574</v>
      </c>
      <c r="J1264" s="164">
        <v>6442</v>
      </c>
      <c r="K1264" s="109">
        <v>42513</v>
      </c>
      <c r="L1264" s="62" t="s">
        <v>30385</v>
      </c>
    </row>
    <row r="1265" spans="1:12" ht="17.100000000000001" customHeight="1">
      <c r="A1265" s="196">
        <v>1262</v>
      </c>
      <c r="B1265" s="366">
        <v>213</v>
      </c>
      <c r="C1265" s="367" t="s">
        <v>30575</v>
      </c>
      <c r="D1265" s="51" t="s">
        <v>30576</v>
      </c>
      <c r="E1265" s="29" t="str">
        <f t="shared" si="49"/>
        <v>Yes</v>
      </c>
      <c r="F1265" s="164">
        <v>0.61</v>
      </c>
      <c r="G1265" s="164">
        <f t="shared" si="50"/>
        <v>0.24696356275303641</v>
      </c>
      <c r="H1265" s="368">
        <f>ROUND(F1265*2753,0)</f>
        <v>1679</v>
      </c>
      <c r="I1265" s="389" t="s">
        <v>30577</v>
      </c>
      <c r="J1265" s="164">
        <v>1679</v>
      </c>
      <c r="K1265" s="109">
        <v>42513</v>
      </c>
      <c r="L1265" s="62" t="s">
        <v>30385</v>
      </c>
    </row>
    <row r="1266" spans="1:12" ht="17.100000000000001" customHeight="1">
      <c r="A1266" s="196">
        <v>1263</v>
      </c>
      <c r="B1266" s="366">
        <v>213</v>
      </c>
      <c r="C1266" s="367" t="s">
        <v>30575</v>
      </c>
      <c r="D1266" s="51" t="s">
        <v>30578</v>
      </c>
      <c r="E1266" s="29" t="str">
        <f t="shared" si="49"/>
        <v>Yes</v>
      </c>
      <c r="F1266" s="164">
        <v>0.61</v>
      </c>
      <c r="G1266" s="164">
        <f t="shared" si="50"/>
        <v>0.24696356275303641</v>
      </c>
      <c r="H1266" s="368">
        <f>ROUND(F1266*2753,0)</f>
        <v>1679</v>
      </c>
      <c r="I1266" s="389" t="s">
        <v>30579</v>
      </c>
      <c r="J1266" s="164">
        <v>1679</v>
      </c>
      <c r="K1266" s="109">
        <v>42513</v>
      </c>
      <c r="L1266" s="62" t="s">
        <v>30385</v>
      </c>
    </row>
    <row r="1267" spans="1:12" ht="17.100000000000001" customHeight="1">
      <c r="A1267" s="196">
        <v>1264</v>
      </c>
      <c r="B1267" s="366">
        <v>219</v>
      </c>
      <c r="C1267" s="367" t="s">
        <v>30580</v>
      </c>
      <c r="D1267" s="51" t="s">
        <v>30581</v>
      </c>
      <c r="E1267" s="29" t="str">
        <f t="shared" si="49"/>
        <v>Yes</v>
      </c>
      <c r="F1267" s="164">
        <v>1.32</v>
      </c>
      <c r="G1267" s="164">
        <f t="shared" si="50"/>
        <v>0.53441295546558698</v>
      </c>
      <c r="H1267" s="368">
        <f>ROUND(F1267*2753,0)</f>
        <v>3634</v>
      </c>
      <c r="I1267" s="389" t="s">
        <v>30582</v>
      </c>
      <c r="J1267" s="164">
        <v>3634</v>
      </c>
      <c r="K1267" s="109">
        <v>42513</v>
      </c>
      <c r="L1267" s="62" t="s">
        <v>30385</v>
      </c>
    </row>
    <row r="1268" spans="1:12" ht="17.100000000000001" customHeight="1">
      <c r="A1268" s="196">
        <v>1265</v>
      </c>
      <c r="B1268" s="366" t="s">
        <v>30583</v>
      </c>
      <c r="C1268" s="367" t="s">
        <v>30584</v>
      </c>
      <c r="D1268" s="51" t="s">
        <v>30585</v>
      </c>
      <c r="E1268" s="29" t="str">
        <f t="shared" si="49"/>
        <v>No</v>
      </c>
      <c r="F1268" s="164">
        <v>5</v>
      </c>
      <c r="G1268" s="164">
        <f t="shared" si="50"/>
        <v>2.0242914979757085</v>
      </c>
      <c r="H1268" s="368">
        <v>13600</v>
      </c>
      <c r="I1268" s="389" t="s">
        <v>30586</v>
      </c>
      <c r="J1268" s="164">
        <v>13600</v>
      </c>
      <c r="K1268" s="109">
        <v>42513</v>
      </c>
      <c r="L1268" s="62" t="s">
        <v>30385</v>
      </c>
    </row>
    <row r="1269" spans="1:12" ht="17.100000000000001" customHeight="1">
      <c r="A1269" s="196">
        <v>1266</v>
      </c>
      <c r="B1269" s="366" t="s">
        <v>30583</v>
      </c>
      <c r="C1269" s="367" t="s">
        <v>30584</v>
      </c>
      <c r="D1269" s="51" t="s">
        <v>30587</v>
      </c>
      <c r="E1269" s="29" t="str">
        <f t="shared" si="49"/>
        <v>No</v>
      </c>
      <c r="F1269" s="164">
        <v>5</v>
      </c>
      <c r="G1269" s="164">
        <f t="shared" si="50"/>
        <v>2.0242914979757085</v>
      </c>
      <c r="H1269" s="368">
        <v>13600</v>
      </c>
      <c r="I1269" s="389" t="s">
        <v>30588</v>
      </c>
      <c r="J1269" s="164">
        <v>13600</v>
      </c>
      <c r="K1269" s="109">
        <v>42513</v>
      </c>
      <c r="L1269" s="62" t="s">
        <v>30385</v>
      </c>
    </row>
    <row r="1270" spans="1:12" ht="17.100000000000001" customHeight="1">
      <c r="A1270" s="196">
        <v>1267</v>
      </c>
      <c r="B1270" s="366" t="s">
        <v>30589</v>
      </c>
      <c r="C1270" s="367" t="s">
        <v>30590</v>
      </c>
      <c r="D1270" s="51" t="s">
        <v>30591</v>
      </c>
      <c r="E1270" s="29" t="str">
        <f t="shared" si="49"/>
        <v>No</v>
      </c>
      <c r="F1270" s="164">
        <v>5</v>
      </c>
      <c r="G1270" s="164">
        <f t="shared" si="50"/>
        <v>2.0242914979757085</v>
      </c>
      <c r="H1270" s="368">
        <v>13600</v>
      </c>
      <c r="I1270" s="389" t="s">
        <v>30592</v>
      </c>
      <c r="J1270" s="164">
        <v>13600</v>
      </c>
      <c r="K1270" s="109">
        <v>42513</v>
      </c>
      <c r="L1270" s="62" t="s">
        <v>30385</v>
      </c>
    </row>
    <row r="1271" spans="1:12" ht="17.100000000000001" customHeight="1">
      <c r="A1271" s="196">
        <v>1268</v>
      </c>
      <c r="B1271" s="366" t="s">
        <v>30589</v>
      </c>
      <c r="C1271" s="367" t="s">
        <v>30590</v>
      </c>
      <c r="D1271" s="51" t="s">
        <v>30593</v>
      </c>
      <c r="E1271" s="29" t="str">
        <f t="shared" si="49"/>
        <v>No</v>
      </c>
      <c r="F1271" s="164">
        <v>5</v>
      </c>
      <c r="G1271" s="164">
        <f t="shared" si="50"/>
        <v>2.0242914979757085</v>
      </c>
      <c r="H1271" s="368">
        <v>13600</v>
      </c>
      <c r="I1271" s="389" t="s">
        <v>30594</v>
      </c>
      <c r="J1271" s="164">
        <v>13600</v>
      </c>
      <c r="K1271" s="109">
        <v>42513</v>
      </c>
      <c r="L1271" s="62" t="s">
        <v>30385</v>
      </c>
    </row>
    <row r="1272" spans="1:12" ht="17.100000000000001" customHeight="1">
      <c r="A1272" s="196">
        <v>1269</v>
      </c>
      <c r="B1272" s="366">
        <v>109</v>
      </c>
      <c r="C1272" s="367" t="s">
        <v>30595</v>
      </c>
      <c r="D1272" s="51" t="s">
        <v>30596</v>
      </c>
      <c r="E1272" s="29" t="str">
        <f t="shared" si="49"/>
        <v>Yes</v>
      </c>
      <c r="F1272" s="164">
        <v>2.14</v>
      </c>
      <c r="G1272" s="164">
        <f t="shared" si="50"/>
        <v>0.8663967611336032</v>
      </c>
      <c r="H1272" s="368">
        <f t="shared" ref="H1272:H1312" si="51">ROUND(F1272*2753,0)</f>
        <v>5891</v>
      </c>
      <c r="I1272" s="389" t="s">
        <v>30597</v>
      </c>
      <c r="J1272" s="164">
        <v>5891</v>
      </c>
      <c r="K1272" s="109">
        <v>42513</v>
      </c>
      <c r="L1272" s="62" t="s">
        <v>30385</v>
      </c>
    </row>
    <row r="1273" spans="1:12" ht="17.100000000000001" customHeight="1">
      <c r="A1273" s="196">
        <v>1270</v>
      </c>
      <c r="B1273" s="366">
        <v>109</v>
      </c>
      <c r="C1273" s="367" t="s">
        <v>30595</v>
      </c>
      <c r="D1273" s="51" t="s">
        <v>24816</v>
      </c>
      <c r="E1273" s="29" t="str">
        <f t="shared" si="49"/>
        <v>Yes</v>
      </c>
      <c r="F1273" s="164">
        <v>2.14</v>
      </c>
      <c r="G1273" s="164">
        <f t="shared" si="50"/>
        <v>0.8663967611336032</v>
      </c>
      <c r="H1273" s="368">
        <f t="shared" si="51"/>
        <v>5891</v>
      </c>
      <c r="I1273" s="389" t="s">
        <v>30598</v>
      </c>
      <c r="J1273" s="164">
        <v>5891</v>
      </c>
      <c r="K1273" s="109">
        <v>42513</v>
      </c>
      <c r="L1273" s="62" t="s">
        <v>30385</v>
      </c>
    </row>
    <row r="1274" spans="1:12" ht="17.100000000000001" customHeight="1">
      <c r="A1274" s="196">
        <v>1271</v>
      </c>
      <c r="B1274" s="366">
        <v>109</v>
      </c>
      <c r="C1274" s="367" t="s">
        <v>30595</v>
      </c>
      <c r="D1274" s="51" t="s">
        <v>30599</v>
      </c>
      <c r="E1274" s="29" t="str">
        <f t="shared" si="49"/>
        <v>Yes</v>
      </c>
      <c r="F1274" s="164">
        <v>2</v>
      </c>
      <c r="G1274" s="164">
        <f t="shared" si="50"/>
        <v>0.80971659919028338</v>
      </c>
      <c r="H1274" s="368">
        <f t="shared" si="51"/>
        <v>5506</v>
      </c>
      <c r="I1274" s="389" t="s">
        <v>30600</v>
      </c>
      <c r="J1274" s="164">
        <v>5506</v>
      </c>
      <c r="K1274" s="109">
        <v>42513</v>
      </c>
      <c r="L1274" s="62" t="s">
        <v>30385</v>
      </c>
    </row>
    <row r="1275" spans="1:12" ht="17.100000000000001" customHeight="1">
      <c r="A1275" s="196">
        <v>1272</v>
      </c>
      <c r="B1275" s="366">
        <v>109</v>
      </c>
      <c r="C1275" s="367" t="s">
        <v>30595</v>
      </c>
      <c r="D1275" s="51" t="s">
        <v>30601</v>
      </c>
      <c r="E1275" s="29" t="str">
        <f t="shared" si="49"/>
        <v>Yes</v>
      </c>
      <c r="F1275" s="164">
        <v>0.28000000000000003</v>
      </c>
      <c r="G1275" s="164">
        <f t="shared" si="50"/>
        <v>0.11336032388663968</v>
      </c>
      <c r="H1275" s="368">
        <f t="shared" si="51"/>
        <v>771</v>
      </c>
      <c r="I1275" s="389" t="s">
        <v>30602</v>
      </c>
      <c r="J1275" s="164">
        <v>771</v>
      </c>
      <c r="K1275" s="109">
        <v>42513</v>
      </c>
      <c r="L1275" s="62" t="s">
        <v>30385</v>
      </c>
    </row>
    <row r="1276" spans="1:12" ht="17.100000000000001" customHeight="1">
      <c r="A1276" s="196">
        <v>1273</v>
      </c>
      <c r="B1276" s="366">
        <v>109</v>
      </c>
      <c r="C1276" s="367" t="s">
        <v>30595</v>
      </c>
      <c r="D1276" s="51" t="s">
        <v>30603</v>
      </c>
      <c r="E1276" s="29" t="str">
        <f t="shared" si="49"/>
        <v>Yes</v>
      </c>
      <c r="F1276" s="164">
        <v>0.28000000000000003</v>
      </c>
      <c r="G1276" s="164">
        <f t="shared" si="50"/>
        <v>0.11336032388663968</v>
      </c>
      <c r="H1276" s="368">
        <f t="shared" si="51"/>
        <v>771</v>
      </c>
      <c r="I1276" s="389" t="s">
        <v>30604</v>
      </c>
      <c r="J1276" s="164">
        <v>771</v>
      </c>
      <c r="K1276" s="109">
        <v>42513</v>
      </c>
      <c r="L1276" s="62" t="s">
        <v>30385</v>
      </c>
    </row>
    <row r="1277" spans="1:12" ht="17.100000000000001" customHeight="1">
      <c r="A1277" s="196">
        <v>1274</v>
      </c>
      <c r="B1277" s="366">
        <v>108</v>
      </c>
      <c r="C1277" s="367" t="s">
        <v>30595</v>
      </c>
      <c r="D1277" s="51" t="s">
        <v>30605</v>
      </c>
      <c r="E1277" s="29" t="str">
        <f t="shared" si="49"/>
        <v>No</v>
      </c>
      <c r="F1277" s="164">
        <v>2.73</v>
      </c>
      <c r="G1277" s="164">
        <f t="shared" si="50"/>
        <v>1.1052631578947367</v>
      </c>
      <c r="H1277" s="368">
        <f t="shared" si="51"/>
        <v>7516</v>
      </c>
      <c r="I1277" s="389" t="s">
        <v>30606</v>
      </c>
      <c r="J1277" s="164">
        <v>7516</v>
      </c>
      <c r="K1277" s="109">
        <v>42513</v>
      </c>
      <c r="L1277" s="62" t="s">
        <v>30385</v>
      </c>
    </row>
    <row r="1278" spans="1:12" ht="17.100000000000001" customHeight="1">
      <c r="A1278" s="196">
        <v>1275</v>
      </c>
      <c r="B1278" s="366">
        <v>149</v>
      </c>
      <c r="C1278" s="367" t="s">
        <v>30607</v>
      </c>
      <c r="D1278" s="51" t="s">
        <v>30608</v>
      </c>
      <c r="E1278" s="29" t="str">
        <f t="shared" si="49"/>
        <v>Yes</v>
      </c>
      <c r="F1278" s="164">
        <v>0.57999999999999996</v>
      </c>
      <c r="G1278" s="164">
        <f t="shared" si="50"/>
        <v>0.23481781376518215</v>
      </c>
      <c r="H1278" s="368">
        <f t="shared" si="51"/>
        <v>1597</v>
      </c>
      <c r="I1278" s="389" t="s">
        <v>30609</v>
      </c>
      <c r="J1278" s="164">
        <v>1597</v>
      </c>
      <c r="K1278" s="109">
        <v>42513</v>
      </c>
      <c r="L1278" s="62" t="s">
        <v>30385</v>
      </c>
    </row>
    <row r="1279" spans="1:12" ht="17.100000000000001" customHeight="1">
      <c r="A1279" s="196">
        <v>1276</v>
      </c>
      <c r="B1279" s="366">
        <v>149</v>
      </c>
      <c r="C1279" s="367" t="s">
        <v>30607</v>
      </c>
      <c r="D1279" s="51" t="s">
        <v>30610</v>
      </c>
      <c r="E1279" s="29" t="str">
        <f t="shared" si="49"/>
        <v>No</v>
      </c>
      <c r="F1279" s="164">
        <v>4</v>
      </c>
      <c r="G1279" s="164">
        <f t="shared" si="50"/>
        <v>1.6194331983805668</v>
      </c>
      <c r="H1279" s="368">
        <f t="shared" si="51"/>
        <v>11012</v>
      </c>
      <c r="I1279" s="389" t="s">
        <v>30611</v>
      </c>
      <c r="J1279" s="164">
        <v>11012</v>
      </c>
      <c r="K1279" s="109">
        <v>42513</v>
      </c>
      <c r="L1279" s="62" t="s">
        <v>30385</v>
      </c>
    </row>
    <row r="1280" spans="1:12" ht="17.100000000000001" customHeight="1">
      <c r="A1280" s="196">
        <v>1277</v>
      </c>
      <c r="B1280" s="366">
        <v>149</v>
      </c>
      <c r="C1280" s="367" t="s">
        <v>30607</v>
      </c>
      <c r="D1280" s="51" t="s">
        <v>12626</v>
      </c>
      <c r="E1280" s="29" t="str">
        <f t="shared" si="49"/>
        <v>Yes</v>
      </c>
      <c r="F1280" s="164">
        <v>1.41</v>
      </c>
      <c r="G1280" s="164">
        <f t="shared" si="50"/>
        <v>0.57085020242914974</v>
      </c>
      <c r="H1280" s="368">
        <f t="shared" si="51"/>
        <v>3882</v>
      </c>
      <c r="I1280" s="389" t="s">
        <v>30612</v>
      </c>
      <c r="J1280" s="164">
        <v>3882</v>
      </c>
      <c r="K1280" s="109">
        <v>42513</v>
      </c>
      <c r="L1280" s="62" t="s">
        <v>30385</v>
      </c>
    </row>
    <row r="1281" spans="1:12" ht="17.100000000000001" customHeight="1">
      <c r="A1281" s="196">
        <v>1278</v>
      </c>
      <c r="B1281" s="366">
        <v>149</v>
      </c>
      <c r="C1281" s="367" t="s">
        <v>30607</v>
      </c>
      <c r="D1281" s="51" t="s">
        <v>23760</v>
      </c>
      <c r="E1281" s="29" t="str">
        <f t="shared" si="49"/>
        <v>Yes</v>
      </c>
      <c r="F1281" s="164">
        <v>1.41</v>
      </c>
      <c r="G1281" s="164">
        <f t="shared" si="50"/>
        <v>0.57085020242914974</v>
      </c>
      <c r="H1281" s="368">
        <f t="shared" si="51"/>
        <v>3882</v>
      </c>
      <c r="I1281" s="389" t="s">
        <v>30613</v>
      </c>
      <c r="J1281" s="164">
        <v>3882</v>
      </c>
      <c r="K1281" s="109">
        <v>42513</v>
      </c>
      <c r="L1281" s="62" t="s">
        <v>30385</v>
      </c>
    </row>
    <row r="1282" spans="1:12" ht="17.100000000000001" customHeight="1">
      <c r="A1282" s="196">
        <v>1279</v>
      </c>
      <c r="B1282" s="366" t="s">
        <v>30614</v>
      </c>
      <c r="C1282" s="367" t="s">
        <v>30615</v>
      </c>
      <c r="D1282" s="51" t="s">
        <v>30616</v>
      </c>
      <c r="E1282" s="29" t="str">
        <f t="shared" si="49"/>
        <v>No</v>
      </c>
      <c r="F1282" s="164">
        <f>1.02+0.59+1.71+0.46</f>
        <v>3.78</v>
      </c>
      <c r="G1282" s="164">
        <f t="shared" si="50"/>
        <v>1.5303643724696354</v>
      </c>
      <c r="H1282" s="368">
        <f t="shared" si="51"/>
        <v>10406</v>
      </c>
      <c r="I1282" s="389" t="s">
        <v>30617</v>
      </c>
      <c r="J1282" s="164">
        <v>10406</v>
      </c>
      <c r="K1282" s="109">
        <v>42513</v>
      </c>
      <c r="L1282" s="62" t="s">
        <v>30385</v>
      </c>
    </row>
    <row r="1283" spans="1:12" ht="17.100000000000001" customHeight="1">
      <c r="A1283" s="196">
        <v>1280</v>
      </c>
      <c r="B1283" s="366">
        <v>53</v>
      </c>
      <c r="C1283" s="367" t="s">
        <v>30618</v>
      </c>
      <c r="D1283" s="51" t="s">
        <v>30619</v>
      </c>
      <c r="E1283" s="29" t="str">
        <f t="shared" si="49"/>
        <v>Yes</v>
      </c>
      <c r="F1283" s="164">
        <v>1.86</v>
      </c>
      <c r="G1283" s="164">
        <f t="shared" si="50"/>
        <v>0.75303643724696356</v>
      </c>
      <c r="H1283" s="368">
        <f t="shared" si="51"/>
        <v>5121</v>
      </c>
      <c r="I1283" s="389" t="s">
        <v>30620</v>
      </c>
      <c r="J1283" s="164">
        <v>5121</v>
      </c>
      <c r="K1283" s="109">
        <v>42513</v>
      </c>
      <c r="L1283" s="62" t="s">
        <v>30385</v>
      </c>
    </row>
    <row r="1284" spans="1:12" ht="17.100000000000001" customHeight="1">
      <c r="A1284" s="196">
        <v>1281</v>
      </c>
      <c r="B1284" s="366">
        <v>53</v>
      </c>
      <c r="C1284" s="367" t="s">
        <v>30618</v>
      </c>
      <c r="D1284" s="51" t="s">
        <v>30621</v>
      </c>
      <c r="E1284" s="29" t="str">
        <f t="shared" si="49"/>
        <v>Yes</v>
      </c>
      <c r="F1284" s="164">
        <v>1.86</v>
      </c>
      <c r="G1284" s="164">
        <f t="shared" si="50"/>
        <v>0.75303643724696356</v>
      </c>
      <c r="H1284" s="368">
        <f t="shared" si="51"/>
        <v>5121</v>
      </c>
      <c r="I1284" s="389" t="s">
        <v>30622</v>
      </c>
      <c r="J1284" s="164">
        <v>5121</v>
      </c>
      <c r="K1284" s="109">
        <v>42513</v>
      </c>
      <c r="L1284" s="62" t="s">
        <v>30385</v>
      </c>
    </row>
    <row r="1285" spans="1:12" ht="17.100000000000001" customHeight="1">
      <c r="A1285" s="196">
        <v>1282</v>
      </c>
      <c r="B1285" s="366">
        <v>53</v>
      </c>
      <c r="C1285" s="367" t="s">
        <v>30618</v>
      </c>
      <c r="D1285" s="51" t="s">
        <v>30623</v>
      </c>
      <c r="E1285" s="29" t="str">
        <f t="shared" si="49"/>
        <v>Yes</v>
      </c>
      <c r="F1285" s="164">
        <v>1.86</v>
      </c>
      <c r="G1285" s="164">
        <f t="shared" si="50"/>
        <v>0.75303643724696356</v>
      </c>
      <c r="H1285" s="368">
        <f t="shared" si="51"/>
        <v>5121</v>
      </c>
      <c r="I1285" s="389" t="s">
        <v>30624</v>
      </c>
      <c r="J1285" s="164">
        <v>5121</v>
      </c>
      <c r="K1285" s="109">
        <v>42513</v>
      </c>
      <c r="L1285" s="62" t="s">
        <v>30385</v>
      </c>
    </row>
    <row r="1286" spans="1:12" ht="17.100000000000001" customHeight="1">
      <c r="A1286" s="196">
        <v>1283</v>
      </c>
      <c r="B1286" s="366" t="s">
        <v>30625</v>
      </c>
      <c r="C1286" s="367" t="s">
        <v>30626</v>
      </c>
      <c r="D1286" s="51" t="s">
        <v>13542</v>
      </c>
      <c r="E1286" s="29" t="str">
        <f t="shared" si="49"/>
        <v>Yes</v>
      </c>
      <c r="F1286" s="164">
        <v>0.28999999999999998</v>
      </c>
      <c r="G1286" s="164">
        <f t="shared" si="50"/>
        <v>0.11740890688259108</v>
      </c>
      <c r="H1286" s="368">
        <f t="shared" si="51"/>
        <v>798</v>
      </c>
      <c r="I1286" s="389" t="s">
        <v>30627</v>
      </c>
      <c r="J1286" s="164">
        <v>798</v>
      </c>
      <c r="K1286" s="109">
        <v>42513</v>
      </c>
      <c r="L1286" s="62" t="s">
        <v>30385</v>
      </c>
    </row>
    <row r="1287" spans="1:12" ht="17.100000000000001" customHeight="1">
      <c r="A1287" s="196">
        <v>1284</v>
      </c>
      <c r="B1287" s="366" t="s">
        <v>30628</v>
      </c>
      <c r="C1287" s="367" t="s">
        <v>30629</v>
      </c>
      <c r="D1287" s="51" t="s">
        <v>30630</v>
      </c>
      <c r="E1287" s="29" t="str">
        <f t="shared" si="49"/>
        <v>Yes</v>
      </c>
      <c r="F1287" s="164">
        <v>1.19</v>
      </c>
      <c r="G1287" s="164">
        <f t="shared" si="50"/>
        <v>0.48178137651821856</v>
      </c>
      <c r="H1287" s="368">
        <f t="shared" si="51"/>
        <v>3276</v>
      </c>
      <c r="I1287" s="389" t="s">
        <v>30631</v>
      </c>
      <c r="J1287" s="164">
        <v>3276</v>
      </c>
      <c r="K1287" s="109">
        <v>42513</v>
      </c>
      <c r="L1287" s="62" t="s">
        <v>30385</v>
      </c>
    </row>
    <row r="1288" spans="1:12" ht="17.100000000000001" customHeight="1">
      <c r="A1288" s="196">
        <v>1285</v>
      </c>
      <c r="B1288" s="366">
        <v>86</v>
      </c>
      <c r="C1288" s="367" t="s">
        <v>30632</v>
      </c>
      <c r="D1288" s="51" t="s">
        <v>30633</v>
      </c>
      <c r="E1288" s="29" t="str">
        <f t="shared" si="49"/>
        <v>Yes</v>
      </c>
      <c r="F1288" s="164">
        <v>1.1100000000000001</v>
      </c>
      <c r="G1288" s="164">
        <f t="shared" si="50"/>
        <v>0.44939271255060731</v>
      </c>
      <c r="H1288" s="368">
        <f t="shared" si="51"/>
        <v>3056</v>
      </c>
      <c r="I1288" s="389" t="s">
        <v>30634</v>
      </c>
      <c r="J1288" s="164">
        <v>3056</v>
      </c>
      <c r="K1288" s="109">
        <v>42513</v>
      </c>
      <c r="L1288" s="62" t="s">
        <v>30385</v>
      </c>
    </row>
    <row r="1289" spans="1:12" ht="17.100000000000001" customHeight="1">
      <c r="A1289" s="196">
        <v>1286</v>
      </c>
      <c r="B1289" s="366">
        <v>86</v>
      </c>
      <c r="C1289" s="367" t="s">
        <v>30632</v>
      </c>
      <c r="D1289" s="51" t="s">
        <v>30635</v>
      </c>
      <c r="E1289" s="29" t="str">
        <f t="shared" si="49"/>
        <v>Yes</v>
      </c>
      <c r="F1289" s="164">
        <v>1.1100000000000001</v>
      </c>
      <c r="G1289" s="164">
        <f t="shared" si="50"/>
        <v>0.44939271255060731</v>
      </c>
      <c r="H1289" s="368">
        <f t="shared" si="51"/>
        <v>3056</v>
      </c>
      <c r="I1289" s="389" t="s">
        <v>30636</v>
      </c>
      <c r="J1289" s="164">
        <v>3056</v>
      </c>
      <c r="K1289" s="109">
        <v>42513</v>
      </c>
      <c r="L1289" s="62" t="s">
        <v>30385</v>
      </c>
    </row>
    <row r="1290" spans="1:12" ht="17.100000000000001" customHeight="1">
      <c r="A1290" s="196">
        <v>1287</v>
      </c>
      <c r="B1290" s="366">
        <v>86</v>
      </c>
      <c r="C1290" s="367" t="s">
        <v>30632</v>
      </c>
      <c r="D1290" s="51" t="s">
        <v>23002</v>
      </c>
      <c r="E1290" s="29" t="str">
        <f t="shared" si="49"/>
        <v>Yes</v>
      </c>
      <c r="F1290" s="164">
        <v>1.1100000000000001</v>
      </c>
      <c r="G1290" s="164">
        <f t="shared" si="50"/>
        <v>0.44939271255060731</v>
      </c>
      <c r="H1290" s="368">
        <f t="shared" si="51"/>
        <v>3056</v>
      </c>
      <c r="I1290" s="389" t="s">
        <v>30637</v>
      </c>
      <c r="J1290" s="164">
        <v>3056</v>
      </c>
      <c r="K1290" s="109">
        <v>42513</v>
      </c>
      <c r="L1290" s="62" t="s">
        <v>30385</v>
      </c>
    </row>
    <row r="1291" spans="1:12" ht="17.100000000000001" customHeight="1">
      <c r="A1291" s="196">
        <v>1288</v>
      </c>
      <c r="B1291" s="366">
        <v>85</v>
      </c>
      <c r="C1291" s="367" t="s">
        <v>30632</v>
      </c>
      <c r="D1291" s="51" t="s">
        <v>30638</v>
      </c>
      <c r="E1291" s="29" t="str">
        <f t="shared" si="49"/>
        <v>Yes</v>
      </c>
      <c r="F1291" s="164">
        <v>1.1100000000000001</v>
      </c>
      <c r="G1291" s="164">
        <f t="shared" si="50"/>
        <v>0.44939271255060731</v>
      </c>
      <c r="H1291" s="368">
        <f t="shared" si="51"/>
        <v>3056</v>
      </c>
      <c r="I1291" s="389" t="s">
        <v>30639</v>
      </c>
      <c r="J1291" s="164">
        <v>3056</v>
      </c>
      <c r="K1291" s="109">
        <v>42513</v>
      </c>
      <c r="L1291" s="62" t="s">
        <v>30385</v>
      </c>
    </row>
    <row r="1292" spans="1:12" ht="17.100000000000001" customHeight="1">
      <c r="A1292" s="196">
        <v>1289</v>
      </c>
      <c r="B1292" s="366">
        <v>85</v>
      </c>
      <c r="C1292" s="367" t="s">
        <v>30632</v>
      </c>
      <c r="D1292" s="51" t="s">
        <v>30640</v>
      </c>
      <c r="E1292" s="29" t="str">
        <f t="shared" si="49"/>
        <v>Yes</v>
      </c>
      <c r="F1292" s="164">
        <v>1.1100000000000001</v>
      </c>
      <c r="G1292" s="164">
        <f t="shared" si="50"/>
        <v>0.44939271255060731</v>
      </c>
      <c r="H1292" s="368">
        <f t="shared" si="51"/>
        <v>3056</v>
      </c>
      <c r="I1292" s="389" t="s">
        <v>30641</v>
      </c>
      <c r="J1292" s="164">
        <v>3056</v>
      </c>
      <c r="K1292" s="109">
        <v>42513</v>
      </c>
      <c r="L1292" s="62" t="s">
        <v>30385</v>
      </c>
    </row>
    <row r="1293" spans="1:12" ht="17.100000000000001" customHeight="1">
      <c r="A1293" s="196">
        <v>1290</v>
      </c>
      <c r="B1293" s="366" t="s">
        <v>30642</v>
      </c>
      <c r="C1293" s="367" t="s">
        <v>30643</v>
      </c>
      <c r="D1293" s="51" t="s">
        <v>30644</v>
      </c>
      <c r="E1293" s="29" t="str">
        <f t="shared" si="49"/>
        <v>Yes</v>
      </c>
      <c r="F1293" s="164">
        <f>0.82+0.17+0.87</f>
        <v>1.8599999999999999</v>
      </c>
      <c r="G1293" s="164">
        <f t="shared" si="50"/>
        <v>0.75303643724696345</v>
      </c>
      <c r="H1293" s="368">
        <f t="shared" si="51"/>
        <v>5121</v>
      </c>
      <c r="I1293" s="389" t="s">
        <v>30645</v>
      </c>
      <c r="J1293" s="360">
        <v>5121</v>
      </c>
      <c r="K1293" s="109">
        <v>42513</v>
      </c>
      <c r="L1293" s="62" t="s">
        <v>30385</v>
      </c>
    </row>
    <row r="1294" spans="1:12" ht="17.100000000000001" customHeight="1">
      <c r="A1294" s="196">
        <v>1291</v>
      </c>
      <c r="B1294" s="366" t="s">
        <v>30646</v>
      </c>
      <c r="C1294" s="367" t="s">
        <v>30647</v>
      </c>
      <c r="D1294" s="51" t="s">
        <v>30648</v>
      </c>
      <c r="E1294" s="29" t="str">
        <f t="shared" si="49"/>
        <v>Yes</v>
      </c>
      <c r="F1294" s="164">
        <f>1.15+0.69</f>
        <v>1.8399999999999999</v>
      </c>
      <c r="G1294" s="164">
        <f t="shared" si="50"/>
        <v>0.74493927125506065</v>
      </c>
      <c r="H1294" s="368">
        <f t="shared" si="51"/>
        <v>5066</v>
      </c>
      <c r="I1294" s="389" t="s">
        <v>30649</v>
      </c>
      <c r="J1294" s="360">
        <v>5066</v>
      </c>
      <c r="K1294" s="109">
        <v>42513</v>
      </c>
      <c r="L1294" s="62" t="s">
        <v>30385</v>
      </c>
    </row>
    <row r="1295" spans="1:12" ht="17.100000000000001" customHeight="1">
      <c r="A1295" s="196">
        <v>1292</v>
      </c>
      <c r="B1295" s="366">
        <v>83</v>
      </c>
      <c r="C1295" s="367" t="s">
        <v>30650</v>
      </c>
      <c r="D1295" s="51" t="s">
        <v>30651</v>
      </c>
      <c r="E1295" s="29" t="str">
        <f t="shared" si="49"/>
        <v>Yes</v>
      </c>
      <c r="F1295" s="164">
        <v>2.23</v>
      </c>
      <c r="G1295" s="164">
        <f t="shared" si="50"/>
        <v>0.90283400809716596</v>
      </c>
      <c r="H1295" s="368">
        <f t="shared" si="51"/>
        <v>6139</v>
      </c>
      <c r="I1295" s="389" t="s">
        <v>30652</v>
      </c>
      <c r="J1295" s="360">
        <v>6139</v>
      </c>
      <c r="K1295" s="109">
        <v>42513</v>
      </c>
      <c r="L1295" s="62" t="s">
        <v>30385</v>
      </c>
    </row>
    <row r="1296" spans="1:12" ht="17.100000000000001" customHeight="1">
      <c r="A1296" s="196">
        <v>1293</v>
      </c>
      <c r="B1296" s="366">
        <v>100</v>
      </c>
      <c r="C1296" s="367" t="s">
        <v>30653</v>
      </c>
      <c r="D1296" s="51" t="s">
        <v>30654</v>
      </c>
      <c r="E1296" s="29" t="str">
        <f t="shared" si="49"/>
        <v>Yes</v>
      </c>
      <c r="F1296" s="164">
        <v>1.92</v>
      </c>
      <c r="G1296" s="164">
        <f t="shared" si="50"/>
        <v>0.77732793522267196</v>
      </c>
      <c r="H1296" s="368">
        <f t="shared" si="51"/>
        <v>5286</v>
      </c>
      <c r="I1296" s="389" t="s">
        <v>30655</v>
      </c>
      <c r="J1296" s="360">
        <v>5286</v>
      </c>
      <c r="K1296" s="109">
        <v>42513</v>
      </c>
      <c r="L1296" s="62" t="s">
        <v>30385</v>
      </c>
    </row>
    <row r="1297" spans="1:12" ht="17.100000000000001" customHeight="1">
      <c r="A1297" s="196">
        <v>1294</v>
      </c>
      <c r="B1297" s="366">
        <v>119</v>
      </c>
      <c r="C1297" s="367" t="s">
        <v>30656</v>
      </c>
      <c r="D1297" s="51" t="s">
        <v>30657</v>
      </c>
      <c r="E1297" s="29" t="str">
        <f t="shared" si="49"/>
        <v>Yes</v>
      </c>
      <c r="F1297" s="164">
        <v>0.49</v>
      </c>
      <c r="G1297" s="164">
        <f t="shared" si="50"/>
        <v>0.19838056680161942</v>
      </c>
      <c r="H1297" s="368">
        <f t="shared" si="51"/>
        <v>1349</v>
      </c>
      <c r="I1297" s="389" t="s">
        <v>30658</v>
      </c>
      <c r="J1297" s="360">
        <v>1349</v>
      </c>
      <c r="K1297" s="109">
        <v>42513</v>
      </c>
      <c r="L1297" s="62" t="s">
        <v>30385</v>
      </c>
    </row>
    <row r="1298" spans="1:12" ht="17.100000000000001" customHeight="1">
      <c r="A1298" s="196">
        <v>1295</v>
      </c>
      <c r="B1298" s="366" t="s">
        <v>30659</v>
      </c>
      <c r="C1298" s="367" t="s">
        <v>30660</v>
      </c>
      <c r="D1298" s="51" t="s">
        <v>30661</v>
      </c>
      <c r="E1298" s="29" t="str">
        <f t="shared" si="49"/>
        <v>Yes</v>
      </c>
      <c r="F1298" s="164">
        <f>0.38+0.25</f>
        <v>0.63</v>
      </c>
      <c r="G1298" s="164">
        <f t="shared" si="50"/>
        <v>0.25506072874493924</v>
      </c>
      <c r="H1298" s="368">
        <f t="shared" si="51"/>
        <v>1734</v>
      </c>
      <c r="I1298" s="389" t="s">
        <v>30662</v>
      </c>
      <c r="J1298" s="360">
        <v>1734</v>
      </c>
      <c r="K1298" s="109">
        <v>42513</v>
      </c>
      <c r="L1298" s="62" t="s">
        <v>30385</v>
      </c>
    </row>
    <row r="1299" spans="1:12" ht="17.100000000000001" customHeight="1">
      <c r="A1299" s="196">
        <v>1296</v>
      </c>
      <c r="B1299" s="366">
        <v>126</v>
      </c>
      <c r="C1299" s="367" t="s">
        <v>30663</v>
      </c>
      <c r="D1299" s="51" t="s">
        <v>30664</v>
      </c>
      <c r="E1299" s="29" t="str">
        <f t="shared" si="49"/>
        <v>No</v>
      </c>
      <c r="F1299" s="164">
        <v>4.5999999999999996</v>
      </c>
      <c r="G1299" s="164">
        <f t="shared" si="50"/>
        <v>1.8623481781376516</v>
      </c>
      <c r="H1299" s="368">
        <f t="shared" si="51"/>
        <v>12664</v>
      </c>
      <c r="I1299" s="389" t="s">
        <v>30665</v>
      </c>
      <c r="J1299" s="360">
        <v>12664</v>
      </c>
      <c r="K1299" s="109">
        <v>42513</v>
      </c>
      <c r="L1299" s="62" t="s">
        <v>30385</v>
      </c>
    </row>
    <row r="1300" spans="1:12" ht="17.100000000000001" customHeight="1">
      <c r="A1300" s="196">
        <v>1297</v>
      </c>
      <c r="B1300" s="366" t="s">
        <v>30666</v>
      </c>
      <c r="C1300" s="367" t="s">
        <v>30667</v>
      </c>
      <c r="D1300" s="51" t="s">
        <v>30668</v>
      </c>
      <c r="E1300" s="29" t="str">
        <f t="shared" si="49"/>
        <v>Yes</v>
      </c>
      <c r="F1300" s="164">
        <f>0.4+0.96</f>
        <v>1.3599999999999999</v>
      </c>
      <c r="G1300" s="164">
        <f t="shared" si="50"/>
        <v>0.55060728744939258</v>
      </c>
      <c r="H1300" s="368">
        <f t="shared" si="51"/>
        <v>3744</v>
      </c>
      <c r="I1300" s="389" t="s">
        <v>30669</v>
      </c>
      <c r="J1300" s="360">
        <v>3744</v>
      </c>
      <c r="K1300" s="109">
        <v>42513</v>
      </c>
      <c r="L1300" s="62" t="s">
        <v>30385</v>
      </c>
    </row>
    <row r="1301" spans="1:12" ht="17.100000000000001" customHeight="1">
      <c r="A1301" s="196">
        <v>1298</v>
      </c>
      <c r="B1301" s="366" t="s">
        <v>30670</v>
      </c>
      <c r="C1301" s="367" t="s">
        <v>30671</v>
      </c>
      <c r="D1301" s="51" t="s">
        <v>30672</v>
      </c>
      <c r="E1301" s="29" t="str">
        <f t="shared" si="49"/>
        <v>Yes</v>
      </c>
      <c r="F1301" s="164">
        <v>1.72</v>
      </c>
      <c r="G1301" s="164">
        <f t="shared" si="50"/>
        <v>0.69635627530364363</v>
      </c>
      <c r="H1301" s="368">
        <f t="shared" si="51"/>
        <v>4735</v>
      </c>
      <c r="I1301" s="389" t="s">
        <v>30673</v>
      </c>
      <c r="J1301" s="360">
        <v>4735</v>
      </c>
      <c r="K1301" s="109">
        <v>42513</v>
      </c>
      <c r="L1301" s="62" t="s">
        <v>30385</v>
      </c>
    </row>
    <row r="1302" spans="1:12" ht="17.100000000000001" customHeight="1">
      <c r="A1302" s="196">
        <v>1299</v>
      </c>
      <c r="B1302" s="366" t="s">
        <v>30674</v>
      </c>
      <c r="C1302" s="367" t="s">
        <v>30675</v>
      </c>
      <c r="D1302" s="51" t="s">
        <v>30676</v>
      </c>
      <c r="E1302" s="29" t="str">
        <f t="shared" si="49"/>
        <v>Yes</v>
      </c>
      <c r="F1302" s="164">
        <v>1.79</v>
      </c>
      <c r="G1302" s="164">
        <f t="shared" si="50"/>
        <v>0.7246963562753036</v>
      </c>
      <c r="H1302" s="368">
        <f t="shared" si="51"/>
        <v>4928</v>
      </c>
      <c r="I1302" s="389" t="s">
        <v>30677</v>
      </c>
      <c r="J1302" s="360">
        <v>4928</v>
      </c>
      <c r="K1302" s="109">
        <v>42513</v>
      </c>
      <c r="L1302" s="62" t="s">
        <v>30385</v>
      </c>
    </row>
    <row r="1303" spans="1:12" ht="17.100000000000001" customHeight="1">
      <c r="A1303" s="196">
        <v>1300</v>
      </c>
      <c r="B1303" s="366">
        <v>258</v>
      </c>
      <c r="C1303" s="367" t="s">
        <v>30678</v>
      </c>
      <c r="D1303" s="51" t="s">
        <v>30679</v>
      </c>
      <c r="E1303" s="29" t="str">
        <f t="shared" si="49"/>
        <v>No</v>
      </c>
      <c r="F1303" s="164">
        <v>2.77</v>
      </c>
      <c r="G1303" s="164">
        <f t="shared" si="50"/>
        <v>1.1214574898785423</v>
      </c>
      <c r="H1303" s="368">
        <f t="shared" si="51"/>
        <v>7626</v>
      </c>
      <c r="I1303" s="389" t="s">
        <v>30680</v>
      </c>
      <c r="J1303" s="360">
        <v>7626</v>
      </c>
      <c r="K1303" s="109">
        <v>42513</v>
      </c>
      <c r="L1303" s="62" t="s">
        <v>30385</v>
      </c>
    </row>
    <row r="1304" spans="1:12" ht="17.100000000000001" customHeight="1">
      <c r="A1304" s="196">
        <v>1301</v>
      </c>
      <c r="B1304" s="366">
        <v>258</v>
      </c>
      <c r="C1304" s="367" t="s">
        <v>30678</v>
      </c>
      <c r="D1304" s="51" t="s">
        <v>30681</v>
      </c>
      <c r="E1304" s="29" t="str">
        <f t="shared" si="49"/>
        <v>No</v>
      </c>
      <c r="F1304" s="164">
        <v>2.77</v>
      </c>
      <c r="G1304" s="164">
        <f t="shared" si="50"/>
        <v>1.1214574898785423</v>
      </c>
      <c r="H1304" s="368">
        <f t="shared" si="51"/>
        <v>7626</v>
      </c>
      <c r="I1304" s="389" t="s">
        <v>30682</v>
      </c>
      <c r="J1304" s="360">
        <v>7626</v>
      </c>
      <c r="K1304" s="109">
        <v>42513</v>
      </c>
      <c r="L1304" s="62" t="s">
        <v>30385</v>
      </c>
    </row>
    <row r="1305" spans="1:12" ht="17.100000000000001" customHeight="1">
      <c r="A1305" s="196">
        <v>1302</v>
      </c>
      <c r="B1305" s="366">
        <v>258</v>
      </c>
      <c r="C1305" s="367" t="s">
        <v>30678</v>
      </c>
      <c r="D1305" s="51" t="s">
        <v>30683</v>
      </c>
      <c r="E1305" s="29" t="str">
        <f t="shared" si="49"/>
        <v>Yes</v>
      </c>
      <c r="F1305" s="164">
        <v>1</v>
      </c>
      <c r="G1305" s="164">
        <f t="shared" si="50"/>
        <v>0.40485829959514169</v>
      </c>
      <c r="H1305" s="368">
        <f t="shared" si="51"/>
        <v>2753</v>
      </c>
      <c r="I1305" s="389" t="s">
        <v>30684</v>
      </c>
      <c r="J1305" s="360">
        <v>2753</v>
      </c>
      <c r="K1305" s="109">
        <v>42513</v>
      </c>
      <c r="L1305" s="62" t="s">
        <v>30385</v>
      </c>
    </row>
    <row r="1306" spans="1:12" ht="17.100000000000001" customHeight="1">
      <c r="A1306" s="196">
        <v>1303</v>
      </c>
      <c r="B1306" s="366">
        <v>50</v>
      </c>
      <c r="C1306" s="367" t="s">
        <v>30685</v>
      </c>
      <c r="D1306" s="51" t="s">
        <v>30686</v>
      </c>
      <c r="E1306" s="29" t="str">
        <f t="shared" si="49"/>
        <v>No</v>
      </c>
      <c r="F1306" s="164">
        <v>2.48</v>
      </c>
      <c r="G1306" s="164">
        <f t="shared" si="50"/>
        <v>1.0040485829959513</v>
      </c>
      <c r="H1306" s="368">
        <f t="shared" si="51"/>
        <v>6827</v>
      </c>
      <c r="I1306" s="389" t="s">
        <v>30687</v>
      </c>
      <c r="J1306" s="360">
        <v>6827</v>
      </c>
      <c r="K1306" s="109">
        <v>42513</v>
      </c>
      <c r="L1306" s="62" t="s">
        <v>30385</v>
      </c>
    </row>
    <row r="1307" spans="1:12" ht="17.100000000000001" customHeight="1">
      <c r="A1307" s="196">
        <v>1304</v>
      </c>
      <c r="B1307" s="366">
        <v>50</v>
      </c>
      <c r="C1307" s="367" t="s">
        <v>30685</v>
      </c>
      <c r="D1307" s="51" t="s">
        <v>30688</v>
      </c>
      <c r="E1307" s="29" t="str">
        <f t="shared" si="49"/>
        <v>Yes</v>
      </c>
      <c r="F1307" s="164">
        <v>0.41</v>
      </c>
      <c r="G1307" s="164">
        <f t="shared" si="50"/>
        <v>0.16599190283400808</v>
      </c>
      <c r="H1307" s="368">
        <f t="shared" si="51"/>
        <v>1129</v>
      </c>
      <c r="I1307" s="389" t="s">
        <v>30689</v>
      </c>
      <c r="J1307" s="360">
        <v>1129</v>
      </c>
      <c r="K1307" s="109">
        <v>42513</v>
      </c>
      <c r="L1307" s="62" t="s">
        <v>30385</v>
      </c>
    </row>
    <row r="1308" spans="1:12" ht="17.100000000000001" customHeight="1">
      <c r="A1308" s="196">
        <v>1305</v>
      </c>
      <c r="B1308" s="366" t="s">
        <v>30690</v>
      </c>
      <c r="C1308" s="367" t="s">
        <v>30691</v>
      </c>
      <c r="D1308" s="51" t="s">
        <v>30692</v>
      </c>
      <c r="E1308" s="29" t="str">
        <f t="shared" si="49"/>
        <v>Yes</v>
      </c>
      <c r="F1308" s="164">
        <v>0.13</v>
      </c>
      <c r="G1308" s="164">
        <f t="shared" si="50"/>
        <v>5.2631578947368418E-2</v>
      </c>
      <c r="H1308" s="368">
        <f t="shared" si="51"/>
        <v>358</v>
      </c>
      <c r="I1308" s="389" t="s">
        <v>30693</v>
      </c>
      <c r="J1308" s="360">
        <v>358</v>
      </c>
      <c r="K1308" s="109">
        <v>42513</v>
      </c>
      <c r="L1308" s="62" t="s">
        <v>30385</v>
      </c>
    </row>
    <row r="1309" spans="1:12" ht="17.100000000000001" customHeight="1">
      <c r="A1309" s="196">
        <v>1306</v>
      </c>
      <c r="B1309" s="366">
        <v>184</v>
      </c>
      <c r="C1309" s="367" t="s">
        <v>30534</v>
      </c>
      <c r="D1309" s="51" t="s">
        <v>30694</v>
      </c>
      <c r="E1309" s="29" t="str">
        <f t="shared" si="49"/>
        <v>Yes</v>
      </c>
      <c r="F1309" s="164">
        <v>0.85</v>
      </c>
      <c r="G1309" s="164">
        <f t="shared" si="50"/>
        <v>0.34412955465587042</v>
      </c>
      <c r="H1309" s="368">
        <f t="shared" si="51"/>
        <v>2340</v>
      </c>
      <c r="I1309" s="389" t="s">
        <v>30695</v>
      </c>
      <c r="J1309" s="360">
        <v>2340</v>
      </c>
      <c r="K1309" s="109">
        <v>42513</v>
      </c>
      <c r="L1309" s="62" t="s">
        <v>30385</v>
      </c>
    </row>
    <row r="1310" spans="1:12" ht="17.100000000000001" customHeight="1">
      <c r="A1310" s="196">
        <v>1307</v>
      </c>
      <c r="B1310" s="366">
        <v>195</v>
      </c>
      <c r="C1310" s="367" t="s">
        <v>30696</v>
      </c>
      <c r="D1310" s="51" t="s">
        <v>30697</v>
      </c>
      <c r="E1310" s="29" t="str">
        <f t="shared" si="49"/>
        <v>Yes</v>
      </c>
      <c r="F1310" s="164">
        <v>0.64</v>
      </c>
      <c r="G1310" s="164">
        <f t="shared" si="50"/>
        <v>0.25910931174089069</v>
      </c>
      <c r="H1310" s="368">
        <f t="shared" si="51"/>
        <v>1762</v>
      </c>
      <c r="I1310" s="389" t="s">
        <v>30698</v>
      </c>
      <c r="J1310" s="360">
        <v>1762</v>
      </c>
      <c r="K1310" s="109">
        <v>42513</v>
      </c>
      <c r="L1310" s="62" t="s">
        <v>30385</v>
      </c>
    </row>
    <row r="1311" spans="1:12" ht="17.100000000000001" customHeight="1">
      <c r="A1311" s="196">
        <v>1308</v>
      </c>
      <c r="B1311" s="366" t="s">
        <v>30699</v>
      </c>
      <c r="C1311" s="367" t="s">
        <v>30700</v>
      </c>
      <c r="D1311" s="51" t="s">
        <v>30701</v>
      </c>
      <c r="E1311" s="29" t="str">
        <f t="shared" si="49"/>
        <v>No</v>
      </c>
      <c r="F1311" s="164">
        <f>0.26+1.26+0.96</f>
        <v>2.48</v>
      </c>
      <c r="G1311" s="164">
        <f t="shared" si="50"/>
        <v>1.0040485829959513</v>
      </c>
      <c r="H1311" s="368">
        <f t="shared" si="51"/>
        <v>6827</v>
      </c>
      <c r="I1311" s="389" t="s">
        <v>30702</v>
      </c>
      <c r="J1311" s="360">
        <v>6827</v>
      </c>
      <c r="K1311" s="109">
        <v>42513</v>
      </c>
      <c r="L1311" s="62" t="s">
        <v>30385</v>
      </c>
    </row>
    <row r="1312" spans="1:12" ht="17.100000000000001" customHeight="1">
      <c r="A1312" s="196">
        <v>1309</v>
      </c>
      <c r="B1312" s="366" t="s">
        <v>30703</v>
      </c>
      <c r="C1312" s="367" t="s">
        <v>30704</v>
      </c>
      <c r="D1312" s="51" t="s">
        <v>30704</v>
      </c>
      <c r="E1312" s="29" t="str">
        <f t="shared" si="49"/>
        <v>Yes</v>
      </c>
      <c r="F1312" s="164">
        <v>0.47</v>
      </c>
      <c r="G1312" s="164">
        <f t="shared" si="50"/>
        <v>0.19028340080971656</v>
      </c>
      <c r="H1312" s="368">
        <f t="shared" si="51"/>
        <v>1294</v>
      </c>
      <c r="I1312" s="389" t="s">
        <v>30705</v>
      </c>
      <c r="J1312" s="360">
        <v>1294</v>
      </c>
      <c r="K1312" s="109">
        <v>42513</v>
      </c>
      <c r="L1312" s="62" t="s">
        <v>30385</v>
      </c>
    </row>
    <row r="1313" spans="1:12" ht="17.100000000000001" customHeight="1">
      <c r="A1313" s="196">
        <v>1310</v>
      </c>
      <c r="B1313" s="366" t="s">
        <v>30706</v>
      </c>
      <c r="C1313" s="367" t="s">
        <v>30707</v>
      </c>
      <c r="D1313" s="51" t="s">
        <v>30708</v>
      </c>
      <c r="E1313" s="29" t="str">
        <f t="shared" si="49"/>
        <v>No</v>
      </c>
      <c r="F1313" s="164">
        <v>5</v>
      </c>
      <c r="G1313" s="164">
        <f t="shared" si="50"/>
        <v>2.0242914979757085</v>
      </c>
      <c r="H1313" s="368">
        <v>13600</v>
      </c>
      <c r="I1313" s="389" t="s">
        <v>30709</v>
      </c>
      <c r="J1313" s="360">
        <v>13600</v>
      </c>
      <c r="K1313" s="109">
        <v>42513</v>
      </c>
      <c r="L1313" s="62" t="s">
        <v>30385</v>
      </c>
    </row>
    <row r="1314" spans="1:12" ht="17.100000000000001" customHeight="1">
      <c r="A1314" s="196">
        <v>1311</v>
      </c>
      <c r="B1314" s="366">
        <v>132</v>
      </c>
      <c r="C1314" s="367" t="s">
        <v>30710</v>
      </c>
      <c r="D1314" s="51" t="s">
        <v>30711</v>
      </c>
      <c r="E1314" s="29" t="str">
        <f t="shared" si="49"/>
        <v>No</v>
      </c>
      <c r="F1314" s="164">
        <v>5</v>
      </c>
      <c r="G1314" s="164">
        <f t="shared" si="50"/>
        <v>2.0242914979757085</v>
      </c>
      <c r="H1314" s="368">
        <v>13600</v>
      </c>
      <c r="I1314" s="389" t="s">
        <v>30712</v>
      </c>
      <c r="J1314" s="360">
        <v>13600</v>
      </c>
      <c r="K1314" s="109">
        <v>42513</v>
      </c>
      <c r="L1314" s="62" t="s">
        <v>30385</v>
      </c>
    </row>
    <row r="1315" spans="1:12" ht="17.100000000000001" customHeight="1">
      <c r="A1315" s="196">
        <v>1312</v>
      </c>
      <c r="B1315" s="366">
        <v>132</v>
      </c>
      <c r="C1315" s="367" t="s">
        <v>30710</v>
      </c>
      <c r="D1315" s="51" t="s">
        <v>30713</v>
      </c>
      <c r="E1315" s="29" t="str">
        <f t="shared" si="49"/>
        <v>No</v>
      </c>
      <c r="F1315" s="164">
        <v>5</v>
      </c>
      <c r="G1315" s="164">
        <f t="shared" si="50"/>
        <v>2.0242914979757085</v>
      </c>
      <c r="H1315" s="368">
        <v>13600</v>
      </c>
      <c r="I1315" s="389" t="s">
        <v>30714</v>
      </c>
      <c r="J1315" s="360">
        <v>13600</v>
      </c>
      <c r="K1315" s="109">
        <v>42513</v>
      </c>
      <c r="L1315" s="62" t="s">
        <v>30385</v>
      </c>
    </row>
    <row r="1316" spans="1:12" ht="17.100000000000001" customHeight="1">
      <c r="A1316" s="196">
        <v>1313</v>
      </c>
      <c r="B1316" s="366">
        <v>220</v>
      </c>
      <c r="C1316" s="367" t="s">
        <v>30580</v>
      </c>
      <c r="D1316" s="51" t="s">
        <v>30715</v>
      </c>
      <c r="E1316" s="29" t="str">
        <f t="shared" si="49"/>
        <v>Yes</v>
      </c>
      <c r="F1316" s="164">
        <v>1.28</v>
      </c>
      <c r="G1316" s="164">
        <f t="shared" si="50"/>
        <v>0.51821862348178138</v>
      </c>
      <c r="H1316" s="368">
        <f>ROUND(F1316*2753,0)</f>
        <v>3524</v>
      </c>
      <c r="I1316" s="389" t="s">
        <v>30716</v>
      </c>
      <c r="J1316" s="360">
        <v>3524</v>
      </c>
      <c r="K1316" s="109">
        <v>42513</v>
      </c>
      <c r="L1316" s="62" t="s">
        <v>30385</v>
      </c>
    </row>
    <row r="1317" spans="1:12" ht="17.100000000000001" customHeight="1">
      <c r="A1317" s="196">
        <v>1314</v>
      </c>
      <c r="B1317" s="366" t="s">
        <v>30717</v>
      </c>
      <c r="C1317" s="367" t="s">
        <v>30718</v>
      </c>
      <c r="D1317" s="51" t="s">
        <v>30719</v>
      </c>
      <c r="E1317" s="29" t="str">
        <f t="shared" si="49"/>
        <v>No</v>
      </c>
      <c r="F1317" s="164">
        <v>5</v>
      </c>
      <c r="G1317" s="164">
        <f t="shared" si="50"/>
        <v>2.0242914979757085</v>
      </c>
      <c r="H1317" s="368">
        <v>13600</v>
      </c>
      <c r="I1317" s="389" t="s">
        <v>30720</v>
      </c>
      <c r="J1317" s="360">
        <v>13600</v>
      </c>
      <c r="K1317" s="109">
        <v>42513</v>
      </c>
      <c r="L1317" s="62" t="s">
        <v>30385</v>
      </c>
    </row>
    <row r="1318" spans="1:12" ht="17.100000000000001" customHeight="1">
      <c r="A1318" s="196">
        <v>1315</v>
      </c>
      <c r="B1318" s="366">
        <v>54</v>
      </c>
      <c r="C1318" s="367" t="s">
        <v>30721</v>
      </c>
      <c r="D1318" s="51" t="s">
        <v>30722</v>
      </c>
      <c r="E1318" s="29" t="str">
        <f t="shared" si="49"/>
        <v>No</v>
      </c>
      <c r="F1318" s="164">
        <v>3.17</v>
      </c>
      <c r="G1318" s="164">
        <f t="shared" si="50"/>
        <v>1.283400809716599</v>
      </c>
      <c r="H1318" s="368">
        <f>ROUND(F1318*2753,0)</f>
        <v>8727</v>
      </c>
      <c r="I1318" s="389" t="s">
        <v>30723</v>
      </c>
      <c r="J1318" s="360">
        <v>8727</v>
      </c>
      <c r="K1318" s="109">
        <v>42513</v>
      </c>
      <c r="L1318" s="62" t="s">
        <v>30385</v>
      </c>
    </row>
    <row r="1319" spans="1:12" ht="17.100000000000001" customHeight="1">
      <c r="A1319" s="196">
        <v>1316</v>
      </c>
      <c r="B1319" s="444">
        <v>115211212</v>
      </c>
      <c r="C1319" s="367" t="s">
        <v>30724</v>
      </c>
      <c r="D1319" s="51" t="s">
        <v>30725</v>
      </c>
      <c r="E1319" s="29" t="str">
        <f t="shared" si="49"/>
        <v>No</v>
      </c>
      <c r="F1319" s="164">
        <v>5</v>
      </c>
      <c r="G1319" s="164">
        <f t="shared" si="50"/>
        <v>2.0242914979757085</v>
      </c>
      <c r="H1319" s="368">
        <v>13600</v>
      </c>
      <c r="I1319" s="389" t="s">
        <v>30726</v>
      </c>
      <c r="J1319" s="360">
        <v>13600</v>
      </c>
      <c r="K1319" s="109">
        <v>42513</v>
      </c>
      <c r="L1319" s="62" t="s">
        <v>30385</v>
      </c>
    </row>
    <row r="1320" spans="1:12" ht="17.100000000000001" customHeight="1">
      <c r="A1320" s="196">
        <v>1317</v>
      </c>
      <c r="B1320" s="366">
        <v>91</v>
      </c>
      <c r="C1320" s="367" t="s">
        <v>30727</v>
      </c>
      <c r="D1320" s="51" t="s">
        <v>30728</v>
      </c>
      <c r="E1320" s="29" t="str">
        <f t="shared" si="49"/>
        <v>No</v>
      </c>
      <c r="F1320" s="164">
        <v>2.78</v>
      </c>
      <c r="G1320" s="164">
        <f t="shared" si="50"/>
        <v>1.1255060728744937</v>
      </c>
      <c r="H1320" s="368">
        <f t="shared" ref="H1320:H1331" si="52">ROUND(F1320*2753,0)</f>
        <v>7653</v>
      </c>
      <c r="I1320" s="389" t="s">
        <v>30729</v>
      </c>
      <c r="J1320" s="360">
        <v>7653</v>
      </c>
      <c r="K1320" s="109">
        <v>42513</v>
      </c>
      <c r="L1320" s="62" t="s">
        <v>30385</v>
      </c>
    </row>
    <row r="1321" spans="1:12" ht="17.100000000000001" customHeight="1">
      <c r="A1321" s="196">
        <v>1318</v>
      </c>
      <c r="B1321" s="366">
        <v>91</v>
      </c>
      <c r="C1321" s="367" t="s">
        <v>30727</v>
      </c>
      <c r="D1321" s="51" t="s">
        <v>30730</v>
      </c>
      <c r="E1321" s="29" t="str">
        <f t="shared" si="49"/>
        <v>No</v>
      </c>
      <c r="F1321" s="164">
        <v>2.78</v>
      </c>
      <c r="G1321" s="164">
        <f t="shared" si="50"/>
        <v>1.1255060728744937</v>
      </c>
      <c r="H1321" s="368">
        <f t="shared" si="52"/>
        <v>7653</v>
      </c>
      <c r="I1321" s="389" t="s">
        <v>30731</v>
      </c>
      <c r="J1321" s="360">
        <v>7653</v>
      </c>
      <c r="K1321" s="109">
        <v>42513</v>
      </c>
      <c r="L1321" s="62" t="s">
        <v>30385</v>
      </c>
    </row>
    <row r="1322" spans="1:12" ht="17.100000000000001" customHeight="1">
      <c r="A1322" s="196">
        <v>1319</v>
      </c>
      <c r="B1322" s="366">
        <v>91</v>
      </c>
      <c r="C1322" s="367" t="s">
        <v>30727</v>
      </c>
      <c r="D1322" s="51" t="s">
        <v>30732</v>
      </c>
      <c r="E1322" s="29" t="str">
        <f t="shared" si="49"/>
        <v>No</v>
      </c>
      <c r="F1322" s="164">
        <v>2.78</v>
      </c>
      <c r="G1322" s="164">
        <f t="shared" si="50"/>
        <v>1.1255060728744937</v>
      </c>
      <c r="H1322" s="368">
        <f t="shared" si="52"/>
        <v>7653</v>
      </c>
      <c r="I1322" s="389" t="s">
        <v>30733</v>
      </c>
      <c r="J1322" s="360">
        <v>7653</v>
      </c>
      <c r="K1322" s="109">
        <v>42513</v>
      </c>
      <c r="L1322" s="62" t="s">
        <v>30385</v>
      </c>
    </row>
    <row r="1323" spans="1:12" ht="17.100000000000001" customHeight="1">
      <c r="A1323" s="196">
        <v>1320</v>
      </c>
      <c r="B1323" s="366">
        <v>91</v>
      </c>
      <c r="C1323" s="367" t="s">
        <v>30727</v>
      </c>
      <c r="D1323" s="51" t="s">
        <v>30734</v>
      </c>
      <c r="E1323" s="29" t="str">
        <f t="shared" si="49"/>
        <v>No</v>
      </c>
      <c r="F1323" s="164">
        <v>2.78</v>
      </c>
      <c r="G1323" s="164">
        <f t="shared" si="50"/>
        <v>1.1255060728744937</v>
      </c>
      <c r="H1323" s="368">
        <f t="shared" si="52"/>
        <v>7653</v>
      </c>
      <c r="I1323" s="389" t="s">
        <v>30735</v>
      </c>
      <c r="J1323" s="360">
        <v>7653</v>
      </c>
      <c r="K1323" s="109">
        <v>42513</v>
      </c>
      <c r="L1323" s="62" t="s">
        <v>30385</v>
      </c>
    </row>
    <row r="1324" spans="1:12" ht="17.100000000000001" customHeight="1">
      <c r="A1324" s="196">
        <v>1321</v>
      </c>
      <c r="B1324" s="366">
        <v>194</v>
      </c>
      <c r="C1324" s="367" t="s">
        <v>30736</v>
      </c>
      <c r="D1324" s="51" t="s">
        <v>30737</v>
      </c>
      <c r="E1324" s="29" t="str">
        <f t="shared" si="49"/>
        <v>Yes</v>
      </c>
      <c r="F1324" s="164">
        <v>1.07</v>
      </c>
      <c r="G1324" s="164">
        <f t="shared" si="50"/>
        <v>0.4331983805668016</v>
      </c>
      <c r="H1324" s="368">
        <f t="shared" si="52"/>
        <v>2946</v>
      </c>
      <c r="I1324" s="389" t="s">
        <v>30738</v>
      </c>
      <c r="J1324" s="360">
        <v>2946</v>
      </c>
      <c r="K1324" s="109">
        <v>42513</v>
      </c>
      <c r="L1324" s="62" t="s">
        <v>30385</v>
      </c>
    </row>
    <row r="1325" spans="1:12" ht="17.100000000000001" customHeight="1">
      <c r="A1325" s="196">
        <v>1322</v>
      </c>
      <c r="B1325" s="366">
        <v>127</v>
      </c>
      <c r="C1325" s="367" t="s">
        <v>30739</v>
      </c>
      <c r="D1325" s="51" t="s">
        <v>30740</v>
      </c>
      <c r="E1325" s="29" t="str">
        <f t="shared" si="49"/>
        <v>Yes</v>
      </c>
      <c r="F1325" s="164">
        <v>1.48</v>
      </c>
      <c r="G1325" s="164">
        <f t="shared" si="50"/>
        <v>0.59919028340080971</v>
      </c>
      <c r="H1325" s="368">
        <f t="shared" si="52"/>
        <v>4074</v>
      </c>
      <c r="I1325" s="389" t="s">
        <v>30741</v>
      </c>
      <c r="J1325" s="360">
        <v>4074</v>
      </c>
      <c r="K1325" s="109">
        <v>42513</v>
      </c>
      <c r="L1325" s="62" t="s">
        <v>30385</v>
      </c>
    </row>
    <row r="1326" spans="1:12" ht="17.100000000000001" customHeight="1">
      <c r="A1326" s="196">
        <v>1323</v>
      </c>
      <c r="B1326" s="366">
        <v>127</v>
      </c>
      <c r="C1326" s="367" t="s">
        <v>30739</v>
      </c>
      <c r="D1326" s="51" t="s">
        <v>30742</v>
      </c>
      <c r="E1326" s="29" t="str">
        <f t="shared" si="49"/>
        <v>Yes</v>
      </c>
      <c r="F1326" s="164">
        <v>0.51</v>
      </c>
      <c r="G1326" s="164">
        <f t="shared" si="50"/>
        <v>0.20647773279352225</v>
      </c>
      <c r="H1326" s="368">
        <f t="shared" si="52"/>
        <v>1404</v>
      </c>
      <c r="I1326" s="389" t="s">
        <v>30743</v>
      </c>
      <c r="J1326" s="360">
        <v>1404</v>
      </c>
      <c r="K1326" s="109">
        <v>42513</v>
      </c>
      <c r="L1326" s="62" t="s">
        <v>30385</v>
      </c>
    </row>
    <row r="1327" spans="1:12" ht="17.100000000000001" customHeight="1">
      <c r="A1327" s="196">
        <v>1324</v>
      </c>
      <c r="B1327" s="366" t="s">
        <v>30744</v>
      </c>
      <c r="C1327" s="367" t="s">
        <v>30745</v>
      </c>
      <c r="D1327" s="51" t="s">
        <v>30746</v>
      </c>
      <c r="E1327" s="29" t="str">
        <f t="shared" si="49"/>
        <v>Yes</v>
      </c>
      <c r="F1327" s="164">
        <v>0.68</v>
      </c>
      <c r="G1327" s="164">
        <f t="shared" si="50"/>
        <v>0.27530364372469635</v>
      </c>
      <c r="H1327" s="368">
        <f t="shared" si="52"/>
        <v>1872</v>
      </c>
      <c r="I1327" s="389" t="s">
        <v>30747</v>
      </c>
      <c r="J1327" s="360">
        <v>1872</v>
      </c>
      <c r="K1327" s="109">
        <v>42513</v>
      </c>
      <c r="L1327" s="62" t="s">
        <v>30385</v>
      </c>
    </row>
    <row r="1328" spans="1:12" ht="17.100000000000001" customHeight="1">
      <c r="A1328" s="196">
        <v>1325</v>
      </c>
      <c r="B1328" s="366">
        <v>19</v>
      </c>
      <c r="C1328" s="367" t="s">
        <v>30748</v>
      </c>
      <c r="D1328" s="51" t="s">
        <v>30749</v>
      </c>
      <c r="E1328" s="29" t="str">
        <f t="shared" ref="E1328:E1331" si="53">IF(G1328&lt;1,"Yes","No")</f>
        <v>No</v>
      </c>
      <c r="F1328" s="164">
        <v>3.81</v>
      </c>
      <c r="G1328" s="164">
        <f t="shared" ref="G1328:G1331" si="54">F1328/2.47</f>
        <v>1.5425101214574897</v>
      </c>
      <c r="H1328" s="368">
        <f t="shared" si="52"/>
        <v>10489</v>
      </c>
      <c r="I1328" s="389" t="s">
        <v>30750</v>
      </c>
      <c r="J1328" s="360">
        <v>10489</v>
      </c>
      <c r="K1328" s="109">
        <v>42513</v>
      </c>
      <c r="L1328" s="62" t="s">
        <v>30385</v>
      </c>
    </row>
    <row r="1329" spans="1:15" ht="17.100000000000001" customHeight="1">
      <c r="A1329" s="196">
        <v>1326</v>
      </c>
      <c r="B1329" s="366">
        <v>206</v>
      </c>
      <c r="C1329" s="367" t="s">
        <v>23330</v>
      </c>
      <c r="D1329" s="51" t="s">
        <v>30751</v>
      </c>
      <c r="E1329" s="29" t="str">
        <f t="shared" si="53"/>
        <v>Yes</v>
      </c>
      <c r="F1329" s="164">
        <v>1.58</v>
      </c>
      <c r="G1329" s="164">
        <f t="shared" si="54"/>
        <v>0.63967611336032382</v>
      </c>
      <c r="H1329" s="368">
        <f t="shared" si="52"/>
        <v>4350</v>
      </c>
      <c r="I1329" s="389" t="s">
        <v>30752</v>
      </c>
      <c r="J1329" s="360">
        <v>4350</v>
      </c>
      <c r="K1329" s="109">
        <v>42513</v>
      </c>
      <c r="L1329" s="62" t="s">
        <v>30385</v>
      </c>
    </row>
    <row r="1330" spans="1:15" ht="17.100000000000001" customHeight="1">
      <c r="A1330" s="196">
        <v>1327</v>
      </c>
      <c r="B1330" s="444">
        <v>41216</v>
      </c>
      <c r="C1330" s="367" t="s">
        <v>30753</v>
      </c>
      <c r="D1330" s="51" t="s">
        <v>30754</v>
      </c>
      <c r="E1330" s="29" t="str">
        <f t="shared" si="53"/>
        <v>Yes</v>
      </c>
      <c r="F1330" s="164">
        <v>1.95</v>
      </c>
      <c r="G1330" s="164">
        <f t="shared" si="54"/>
        <v>0.78947368421052622</v>
      </c>
      <c r="H1330" s="368">
        <f t="shared" si="52"/>
        <v>5368</v>
      </c>
      <c r="I1330" s="389" t="s">
        <v>30755</v>
      </c>
      <c r="J1330" s="360">
        <v>5368</v>
      </c>
      <c r="K1330" s="109">
        <v>42513</v>
      </c>
      <c r="L1330" s="62" t="s">
        <v>30385</v>
      </c>
    </row>
    <row r="1331" spans="1:15" ht="17.100000000000001" customHeight="1">
      <c r="A1331" s="196">
        <v>1328</v>
      </c>
      <c r="B1331" s="444"/>
      <c r="C1331" s="367"/>
      <c r="D1331" s="51" t="s">
        <v>30756</v>
      </c>
      <c r="E1331" s="29" t="str">
        <f t="shared" si="53"/>
        <v>No</v>
      </c>
      <c r="F1331" s="164">
        <v>4.5999999999999996</v>
      </c>
      <c r="G1331" s="164">
        <f t="shared" si="54"/>
        <v>1.8623481781376516</v>
      </c>
      <c r="H1331" s="368">
        <f t="shared" si="52"/>
        <v>12664</v>
      </c>
      <c r="I1331" s="389"/>
      <c r="J1331" s="360">
        <v>12664</v>
      </c>
      <c r="K1331" s="109">
        <v>42513</v>
      </c>
      <c r="L1331" s="62" t="s">
        <v>30385</v>
      </c>
    </row>
    <row r="1332" spans="1:15" ht="17.100000000000001" customHeight="1">
      <c r="A1332" s="196">
        <v>1329</v>
      </c>
      <c r="B1332" s="366">
        <v>8</v>
      </c>
      <c r="C1332" s="367" t="s">
        <v>30757</v>
      </c>
      <c r="D1332" s="165" t="s">
        <v>30758</v>
      </c>
      <c r="E1332" s="121" t="str">
        <f>IF(G1332&lt;1,"Yes","No")</f>
        <v>Yes</v>
      </c>
      <c r="F1332" s="164">
        <v>2.39</v>
      </c>
      <c r="G1332" s="164">
        <f>F1332/2.47</f>
        <v>0.96761133603238869</v>
      </c>
      <c r="H1332" s="368">
        <f>ROUND(F1332*2753,0)</f>
        <v>6580</v>
      </c>
      <c r="I1332" s="387" t="s">
        <v>30759</v>
      </c>
      <c r="J1332" s="85">
        <v>6580</v>
      </c>
      <c r="K1332" s="109">
        <v>42513</v>
      </c>
      <c r="L1332" s="62" t="s">
        <v>30760</v>
      </c>
      <c r="O1332" s="445"/>
    </row>
    <row r="1333" spans="1:15" ht="17.100000000000001" customHeight="1">
      <c r="A1333" s="196">
        <v>1330</v>
      </c>
      <c r="B1333" s="665">
        <v>9</v>
      </c>
      <c r="C1333" s="663" t="s">
        <v>30761</v>
      </c>
      <c r="D1333" s="100" t="s">
        <v>3217</v>
      </c>
      <c r="E1333" s="121" t="str">
        <f t="shared" ref="E1333:E1396" si="55">IF(G1333&lt;1,"Yes","No")</f>
        <v>Yes</v>
      </c>
      <c r="F1333" s="421">
        <v>1.4</v>
      </c>
      <c r="G1333" s="164">
        <f t="shared" ref="G1333:G1396" si="56">F1333/2.47</f>
        <v>0.56680161943319829</v>
      </c>
      <c r="H1333" s="384">
        <f t="shared" ref="H1333:H1396" si="57">ROUND(F1333*2753,0)</f>
        <v>3854</v>
      </c>
      <c r="I1333" s="385" t="s">
        <v>30762</v>
      </c>
      <c r="J1333" s="114">
        <v>3854</v>
      </c>
      <c r="K1333" s="109">
        <v>42513</v>
      </c>
      <c r="L1333" s="62" t="s">
        <v>30760</v>
      </c>
      <c r="O1333" s="446"/>
    </row>
    <row r="1334" spans="1:15" ht="17.100000000000001" customHeight="1">
      <c r="A1334" s="196">
        <v>1331</v>
      </c>
      <c r="B1334" s="666"/>
      <c r="C1334" s="664"/>
      <c r="D1334" s="100" t="s">
        <v>30763</v>
      </c>
      <c r="E1334" s="121" t="str">
        <f t="shared" si="55"/>
        <v>Yes</v>
      </c>
      <c r="F1334" s="421">
        <v>1.4</v>
      </c>
      <c r="G1334" s="164">
        <f t="shared" si="56"/>
        <v>0.56680161943319829</v>
      </c>
      <c r="H1334" s="384">
        <f t="shared" si="57"/>
        <v>3854</v>
      </c>
      <c r="I1334" s="385" t="s">
        <v>30764</v>
      </c>
      <c r="J1334" s="114">
        <v>3854</v>
      </c>
      <c r="K1334" s="109">
        <v>42513</v>
      </c>
      <c r="L1334" s="62" t="s">
        <v>30760</v>
      </c>
    </row>
    <row r="1335" spans="1:15" ht="17.100000000000001" customHeight="1">
      <c r="A1335" s="196">
        <v>1332</v>
      </c>
      <c r="B1335" s="366">
        <v>13</v>
      </c>
      <c r="C1335" s="370" t="s">
        <v>30765</v>
      </c>
      <c r="D1335" s="28" t="s">
        <v>30766</v>
      </c>
      <c r="E1335" s="121" t="str">
        <f t="shared" si="55"/>
        <v>Yes</v>
      </c>
      <c r="F1335" s="164">
        <v>1.63</v>
      </c>
      <c r="G1335" s="164">
        <f t="shared" si="56"/>
        <v>0.65991902834008087</v>
      </c>
      <c r="H1335" s="368">
        <f t="shared" si="57"/>
        <v>4487</v>
      </c>
      <c r="I1335" s="387" t="s">
        <v>30767</v>
      </c>
      <c r="J1335" s="85">
        <v>4487</v>
      </c>
      <c r="K1335" s="109">
        <v>42513</v>
      </c>
      <c r="L1335" s="62" t="s">
        <v>30760</v>
      </c>
    </row>
    <row r="1336" spans="1:15" ht="17.100000000000001" customHeight="1">
      <c r="A1336" s="196">
        <v>1333</v>
      </c>
      <c r="B1336" s="366">
        <v>15</v>
      </c>
      <c r="C1336" s="370" t="s">
        <v>30768</v>
      </c>
      <c r="D1336" s="28" t="s">
        <v>30769</v>
      </c>
      <c r="E1336" s="121" t="str">
        <f t="shared" si="55"/>
        <v>Yes</v>
      </c>
      <c r="F1336" s="164">
        <v>0.45</v>
      </c>
      <c r="G1336" s="164">
        <f t="shared" si="56"/>
        <v>0.18218623481781376</v>
      </c>
      <c r="H1336" s="368">
        <f t="shared" si="57"/>
        <v>1239</v>
      </c>
      <c r="I1336" s="108">
        <v>6304232945</v>
      </c>
      <c r="J1336" s="85">
        <v>1239</v>
      </c>
      <c r="K1336" s="109">
        <v>42513</v>
      </c>
      <c r="L1336" s="62" t="s">
        <v>30760</v>
      </c>
    </row>
    <row r="1337" spans="1:15" ht="17.100000000000001" customHeight="1">
      <c r="A1337" s="196">
        <v>1334</v>
      </c>
      <c r="B1337" s="637">
        <v>20</v>
      </c>
      <c r="C1337" s="623" t="s">
        <v>30770</v>
      </c>
      <c r="D1337" s="28" t="s">
        <v>30771</v>
      </c>
      <c r="E1337" s="121" t="str">
        <f t="shared" si="55"/>
        <v>Yes</v>
      </c>
      <c r="F1337" s="164">
        <v>0.32</v>
      </c>
      <c r="G1337" s="164">
        <f t="shared" si="56"/>
        <v>0.12955465587044535</v>
      </c>
      <c r="H1337" s="368">
        <f t="shared" si="57"/>
        <v>881</v>
      </c>
      <c r="I1337" s="387" t="s">
        <v>30772</v>
      </c>
      <c r="J1337" s="85">
        <v>881</v>
      </c>
      <c r="K1337" s="109">
        <v>42513</v>
      </c>
      <c r="L1337" s="62" t="s">
        <v>30760</v>
      </c>
    </row>
    <row r="1338" spans="1:15" ht="17.100000000000001" customHeight="1">
      <c r="A1338" s="196">
        <v>1335</v>
      </c>
      <c r="B1338" s="640"/>
      <c r="C1338" s="639"/>
      <c r="D1338" s="28" t="s">
        <v>30773</v>
      </c>
      <c r="E1338" s="121" t="str">
        <f t="shared" si="55"/>
        <v>Yes</v>
      </c>
      <c r="F1338" s="164">
        <v>0.32</v>
      </c>
      <c r="G1338" s="164">
        <f t="shared" si="56"/>
        <v>0.12955465587044535</v>
      </c>
      <c r="H1338" s="368">
        <f t="shared" si="57"/>
        <v>881</v>
      </c>
      <c r="I1338" s="387" t="s">
        <v>30774</v>
      </c>
      <c r="J1338" s="85">
        <v>881</v>
      </c>
      <c r="K1338" s="109">
        <v>42513</v>
      </c>
      <c r="L1338" s="62" t="s">
        <v>30760</v>
      </c>
    </row>
    <row r="1339" spans="1:15" ht="17.100000000000001" customHeight="1">
      <c r="A1339" s="196">
        <v>1336</v>
      </c>
      <c r="B1339" s="638"/>
      <c r="C1339" s="624"/>
      <c r="D1339" s="28" t="s">
        <v>30775</v>
      </c>
      <c r="E1339" s="121" t="str">
        <f t="shared" si="55"/>
        <v>Yes</v>
      </c>
      <c r="F1339" s="164">
        <v>0.34</v>
      </c>
      <c r="G1339" s="164">
        <f t="shared" si="56"/>
        <v>0.13765182186234817</v>
      </c>
      <c r="H1339" s="368">
        <f t="shared" si="57"/>
        <v>936</v>
      </c>
      <c r="I1339" s="387" t="s">
        <v>30776</v>
      </c>
      <c r="J1339" s="85">
        <v>936</v>
      </c>
      <c r="K1339" s="109">
        <v>42513</v>
      </c>
      <c r="L1339" s="62" t="s">
        <v>30760</v>
      </c>
    </row>
    <row r="1340" spans="1:15" ht="17.100000000000001" customHeight="1">
      <c r="A1340" s="196">
        <v>1337</v>
      </c>
      <c r="B1340" s="637">
        <v>23</v>
      </c>
      <c r="C1340" s="623" t="s">
        <v>30777</v>
      </c>
      <c r="D1340" s="28" t="s">
        <v>30778</v>
      </c>
      <c r="E1340" s="121" t="str">
        <f t="shared" si="55"/>
        <v>No</v>
      </c>
      <c r="F1340" s="164">
        <v>2.81</v>
      </c>
      <c r="G1340" s="164">
        <f t="shared" si="56"/>
        <v>1.1376518218623481</v>
      </c>
      <c r="H1340" s="368">
        <f t="shared" si="57"/>
        <v>7736</v>
      </c>
      <c r="I1340" s="387" t="s">
        <v>30779</v>
      </c>
      <c r="J1340" s="85">
        <v>7736</v>
      </c>
      <c r="K1340" s="109">
        <v>42513</v>
      </c>
      <c r="L1340" s="62" t="s">
        <v>30760</v>
      </c>
    </row>
    <row r="1341" spans="1:15" ht="17.100000000000001" customHeight="1">
      <c r="A1341" s="196">
        <v>1338</v>
      </c>
      <c r="B1341" s="638"/>
      <c r="C1341" s="624"/>
      <c r="D1341" s="28" t="s">
        <v>30780</v>
      </c>
      <c r="E1341" s="121" t="str">
        <f t="shared" si="55"/>
        <v>No</v>
      </c>
      <c r="F1341" s="164">
        <v>2.81</v>
      </c>
      <c r="G1341" s="164">
        <f t="shared" si="56"/>
        <v>1.1376518218623481</v>
      </c>
      <c r="H1341" s="368">
        <f t="shared" si="57"/>
        <v>7736</v>
      </c>
      <c r="I1341" s="387" t="s">
        <v>30781</v>
      </c>
      <c r="J1341" s="85">
        <v>7736</v>
      </c>
      <c r="K1341" s="109">
        <v>42513</v>
      </c>
      <c r="L1341" s="62" t="s">
        <v>30760</v>
      </c>
    </row>
    <row r="1342" spans="1:15" ht="17.100000000000001" customHeight="1">
      <c r="A1342" s="196">
        <v>1339</v>
      </c>
      <c r="B1342" s="375" t="s">
        <v>30782</v>
      </c>
      <c r="C1342" s="370" t="s">
        <v>30783</v>
      </c>
      <c r="D1342" s="28" t="s">
        <v>30784</v>
      </c>
      <c r="E1342" s="121" t="str">
        <f t="shared" si="55"/>
        <v>Yes</v>
      </c>
      <c r="F1342" s="164">
        <v>1.26</v>
      </c>
      <c r="G1342" s="164">
        <f t="shared" si="56"/>
        <v>0.51012145748987847</v>
      </c>
      <c r="H1342" s="368">
        <f t="shared" si="57"/>
        <v>3469</v>
      </c>
      <c r="I1342" s="387" t="s">
        <v>30785</v>
      </c>
      <c r="J1342" s="85">
        <v>3469</v>
      </c>
      <c r="K1342" s="109">
        <v>42513</v>
      </c>
      <c r="L1342" s="62" t="s">
        <v>30760</v>
      </c>
    </row>
    <row r="1343" spans="1:15" ht="17.100000000000001" customHeight="1">
      <c r="A1343" s="196">
        <v>1340</v>
      </c>
      <c r="B1343" s="375" t="s">
        <v>30786</v>
      </c>
      <c r="C1343" s="370" t="s">
        <v>30787</v>
      </c>
      <c r="D1343" s="28" t="s">
        <v>30788</v>
      </c>
      <c r="E1343" s="121" t="str">
        <f t="shared" si="55"/>
        <v>Yes</v>
      </c>
      <c r="F1343" s="164">
        <v>1.1399999999999999</v>
      </c>
      <c r="G1343" s="164">
        <f t="shared" si="56"/>
        <v>0.46153846153846145</v>
      </c>
      <c r="H1343" s="368">
        <f t="shared" si="57"/>
        <v>3138</v>
      </c>
      <c r="I1343" s="387" t="s">
        <v>30789</v>
      </c>
      <c r="J1343" s="85">
        <v>3138</v>
      </c>
      <c r="K1343" s="109">
        <v>42513</v>
      </c>
      <c r="L1343" s="62" t="s">
        <v>30760</v>
      </c>
    </row>
    <row r="1344" spans="1:15" ht="17.100000000000001" customHeight="1">
      <c r="A1344" s="196">
        <v>1341</v>
      </c>
      <c r="B1344" s="637">
        <v>33</v>
      </c>
      <c r="C1344" s="661" t="s">
        <v>30790</v>
      </c>
      <c r="D1344" s="28" t="s">
        <v>30791</v>
      </c>
      <c r="E1344" s="121" t="str">
        <f t="shared" si="55"/>
        <v>Yes</v>
      </c>
      <c r="F1344" s="164">
        <v>1.75</v>
      </c>
      <c r="G1344" s="164">
        <f t="shared" si="56"/>
        <v>0.70850202429149789</v>
      </c>
      <c r="H1344" s="368">
        <f t="shared" si="57"/>
        <v>4818</v>
      </c>
      <c r="I1344" s="387" t="s">
        <v>30792</v>
      </c>
      <c r="J1344" s="85">
        <v>4818</v>
      </c>
      <c r="K1344" s="109">
        <v>42513</v>
      </c>
      <c r="L1344" s="62" t="s">
        <v>30760</v>
      </c>
    </row>
    <row r="1345" spans="1:12" ht="17.100000000000001" customHeight="1">
      <c r="A1345" s="196">
        <v>1342</v>
      </c>
      <c r="B1345" s="638"/>
      <c r="C1345" s="662"/>
      <c r="D1345" s="28" t="s">
        <v>30793</v>
      </c>
      <c r="E1345" s="121" t="str">
        <f t="shared" si="55"/>
        <v>Yes</v>
      </c>
      <c r="F1345" s="164">
        <v>0.87</v>
      </c>
      <c r="G1345" s="164">
        <f t="shared" si="56"/>
        <v>0.35222672064777327</v>
      </c>
      <c r="H1345" s="368">
        <f t="shared" si="57"/>
        <v>2395</v>
      </c>
      <c r="I1345" s="387" t="s">
        <v>30794</v>
      </c>
      <c r="J1345" s="85">
        <v>2395</v>
      </c>
      <c r="K1345" s="109">
        <v>42513</v>
      </c>
      <c r="L1345" s="62" t="s">
        <v>30760</v>
      </c>
    </row>
    <row r="1346" spans="1:12" ht="17.100000000000001" customHeight="1">
      <c r="A1346" s="196">
        <v>1343</v>
      </c>
      <c r="B1346" s="366">
        <v>34</v>
      </c>
      <c r="C1346" s="370" t="s">
        <v>30795</v>
      </c>
      <c r="D1346" s="28" t="s">
        <v>30796</v>
      </c>
      <c r="E1346" s="121" t="str">
        <f t="shared" si="55"/>
        <v>Yes</v>
      </c>
      <c r="F1346" s="164">
        <v>2.3199999999999998</v>
      </c>
      <c r="G1346" s="164">
        <f t="shared" si="56"/>
        <v>0.93927125506072862</v>
      </c>
      <c r="H1346" s="368">
        <f t="shared" si="57"/>
        <v>6387</v>
      </c>
      <c r="I1346" s="387" t="s">
        <v>30797</v>
      </c>
      <c r="J1346" s="85">
        <v>6387</v>
      </c>
      <c r="K1346" s="109">
        <v>42513</v>
      </c>
      <c r="L1346" s="62" t="s">
        <v>30760</v>
      </c>
    </row>
    <row r="1347" spans="1:12" ht="17.100000000000001" customHeight="1">
      <c r="A1347" s="196">
        <v>1344</v>
      </c>
      <c r="B1347" s="637" t="s">
        <v>30798</v>
      </c>
      <c r="C1347" s="623" t="s">
        <v>30799</v>
      </c>
      <c r="D1347" s="32" t="s">
        <v>30800</v>
      </c>
      <c r="E1347" s="121" t="str">
        <f t="shared" si="55"/>
        <v>Yes</v>
      </c>
      <c r="F1347" s="164">
        <v>1.33</v>
      </c>
      <c r="G1347" s="164">
        <f t="shared" si="56"/>
        <v>0.53846153846153844</v>
      </c>
      <c r="H1347" s="368">
        <f t="shared" si="57"/>
        <v>3661</v>
      </c>
      <c r="I1347" s="387" t="s">
        <v>30801</v>
      </c>
      <c r="J1347" s="85">
        <v>3661</v>
      </c>
      <c r="K1347" s="109">
        <v>42513</v>
      </c>
      <c r="L1347" s="62" t="s">
        <v>30760</v>
      </c>
    </row>
    <row r="1348" spans="1:12" ht="17.100000000000001" customHeight="1">
      <c r="A1348" s="196">
        <v>1345</v>
      </c>
      <c r="B1348" s="640"/>
      <c r="C1348" s="639"/>
      <c r="D1348" s="32" t="s">
        <v>30802</v>
      </c>
      <c r="E1348" s="121" t="str">
        <f t="shared" si="55"/>
        <v>Yes</v>
      </c>
      <c r="F1348" s="164">
        <f>1.33+0.39</f>
        <v>1.7200000000000002</v>
      </c>
      <c r="G1348" s="164">
        <f t="shared" si="56"/>
        <v>0.69635627530364375</v>
      </c>
      <c r="H1348" s="368">
        <f t="shared" si="57"/>
        <v>4735</v>
      </c>
      <c r="I1348" s="387" t="s">
        <v>30803</v>
      </c>
      <c r="J1348" s="85">
        <v>4735</v>
      </c>
      <c r="K1348" s="109">
        <v>42513</v>
      </c>
      <c r="L1348" s="62" t="s">
        <v>30760</v>
      </c>
    </row>
    <row r="1349" spans="1:12" ht="17.100000000000001" customHeight="1">
      <c r="A1349" s="196">
        <v>1346</v>
      </c>
      <c r="B1349" s="640"/>
      <c r="C1349" s="639"/>
      <c r="D1349" s="32" t="s">
        <v>30596</v>
      </c>
      <c r="E1349" s="121" t="str">
        <f t="shared" si="55"/>
        <v>Yes</v>
      </c>
      <c r="F1349" s="164">
        <f>1.33+0.2</f>
        <v>1.53</v>
      </c>
      <c r="G1349" s="164">
        <f t="shared" si="56"/>
        <v>0.61943319838056676</v>
      </c>
      <c r="H1349" s="368">
        <f t="shared" si="57"/>
        <v>4212</v>
      </c>
      <c r="I1349" s="387" t="s">
        <v>30804</v>
      </c>
      <c r="J1349" s="85">
        <v>4212</v>
      </c>
      <c r="K1349" s="109">
        <v>42513</v>
      </c>
      <c r="L1349" s="62" t="s">
        <v>30760</v>
      </c>
    </row>
    <row r="1350" spans="1:12" ht="17.100000000000001" customHeight="1">
      <c r="A1350" s="196">
        <v>1347</v>
      </c>
      <c r="B1350" s="640"/>
      <c r="C1350" s="639"/>
      <c r="D1350" s="32" t="s">
        <v>30805</v>
      </c>
      <c r="E1350" s="121" t="str">
        <f t="shared" si="55"/>
        <v>Yes</v>
      </c>
      <c r="F1350" s="164">
        <f>1.33+0.2</f>
        <v>1.53</v>
      </c>
      <c r="G1350" s="164">
        <f t="shared" si="56"/>
        <v>0.61943319838056676</v>
      </c>
      <c r="H1350" s="368">
        <f t="shared" si="57"/>
        <v>4212</v>
      </c>
      <c r="I1350" s="387" t="s">
        <v>30806</v>
      </c>
      <c r="J1350" s="85">
        <v>4212</v>
      </c>
      <c r="K1350" s="109">
        <v>42513</v>
      </c>
      <c r="L1350" s="62" t="s">
        <v>30760</v>
      </c>
    </row>
    <row r="1351" spans="1:12" ht="17.100000000000001" customHeight="1">
      <c r="A1351" s="196">
        <v>1348</v>
      </c>
      <c r="B1351" s="640"/>
      <c r="C1351" s="639"/>
      <c r="D1351" s="35" t="s">
        <v>30807</v>
      </c>
      <c r="E1351" s="121" t="str">
        <f t="shared" si="55"/>
        <v>Yes</v>
      </c>
      <c r="F1351" s="164">
        <v>1.33</v>
      </c>
      <c r="G1351" s="164">
        <f t="shared" si="56"/>
        <v>0.53846153846153844</v>
      </c>
      <c r="H1351" s="368">
        <f t="shared" si="57"/>
        <v>3661</v>
      </c>
      <c r="I1351" s="387" t="s">
        <v>30808</v>
      </c>
      <c r="J1351" s="85">
        <v>3661</v>
      </c>
      <c r="K1351" s="109">
        <v>42513</v>
      </c>
      <c r="L1351" s="62" t="s">
        <v>30760</v>
      </c>
    </row>
    <row r="1352" spans="1:12" ht="17.100000000000001" customHeight="1">
      <c r="A1352" s="196">
        <v>1349</v>
      </c>
      <c r="B1352" s="640"/>
      <c r="C1352" s="639"/>
      <c r="D1352" s="35" t="s">
        <v>30809</v>
      </c>
      <c r="E1352" s="121" t="str">
        <f t="shared" si="55"/>
        <v>Yes</v>
      </c>
      <c r="F1352" s="164">
        <v>1.33</v>
      </c>
      <c r="G1352" s="164">
        <f t="shared" si="56"/>
        <v>0.53846153846153844</v>
      </c>
      <c r="H1352" s="368">
        <f t="shared" si="57"/>
        <v>3661</v>
      </c>
      <c r="I1352" s="387" t="s">
        <v>30810</v>
      </c>
      <c r="J1352" s="85">
        <v>3661</v>
      </c>
      <c r="K1352" s="109">
        <v>42513</v>
      </c>
      <c r="L1352" s="62" t="s">
        <v>30760</v>
      </c>
    </row>
    <row r="1353" spans="1:12" ht="17.100000000000001" customHeight="1">
      <c r="A1353" s="196">
        <v>1350</v>
      </c>
      <c r="B1353" s="640"/>
      <c r="C1353" s="639"/>
      <c r="D1353" s="35" t="s">
        <v>30811</v>
      </c>
      <c r="E1353" s="121" t="str">
        <f t="shared" si="55"/>
        <v>Yes</v>
      </c>
      <c r="F1353" s="164">
        <v>1.33</v>
      </c>
      <c r="G1353" s="164">
        <f t="shared" si="56"/>
        <v>0.53846153846153844</v>
      </c>
      <c r="H1353" s="368">
        <f t="shared" si="57"/>
        <v>3661</v>
      </c>
      <c r="I1353" s="387" t="s">
        <v>30812</v>
      </c>
      <c r="J1353" s="85">
        <v>3661</v>
      </c>
      <c r="K1353" s="109">
        <v>42513</v>
      </c>
      <c r="L1353" s="62" t="s">
        <v>30760</v>
      </c>
    </row>
    <row r="1354" spans="1:12" ht="17.100000000000001" customHeight="1">
      <c r="A1354" s="196">
        <v>1351</v>
      </c>
      <c r="B1354" s="640"/>
      <c r="C1354" s="639"/>
      <c r="D1354" s="35" t="s">
        <v>30813</v>
      </c>
      <c r="E1354" s="121" t="str">
        <f t="shared" si="55"/>
        <v>Yes</v>
      </c>
      <c r="F1354" s="164">
        <f>1.33+0.32</f>
        <v>1.6500000000000001</v>
      </c>
      <c r="G1354" s="164">
        <f t="shared" si="56"/>
        <v>0.66801619433198378</v>
      </c>
      <c r="H1354" s="368">
        <f t="shared" si="57"/>
        <v>4542</v>
      </c>
      <c r="I1354" s="387" t="s">
        <v>30814</v>
      </c>
      <c r="J1354" s="85">
        <v>4542</v>
      </c>
      <c r="K1354" s="109">
        <v>42513</v>
      </c>
      <c r="L1354" s="62" t="s">
        <v>30760</v>
      </c>
    </row>
    <row r="1355" spans="1:12" ht="17.100000000000001" customHeight="1">
      <c r="A1355" s="196">
        <v>1352</v>
      </c>
      <c r="B1355" s="640"/>
      <c r="C1355" s="639"/>
      <c r="D1355" s="35" t="s">
        <v>30815</v>
      </c>
      <c r="E1355" s="121" t="str">
        <f t="shared" si="55"/>
        <v>Yes</v>
      </c>
      <c r="F1355" s="164">
        <v>1.33</v>
      </c>
      <c r="G1355" s="164">
        <f t="shared" si="56"/>
        <v>0.53846153846153844</v>
      </c>
      <c r="H1355" s="368">
        <f t="shared" si="57"/>
        <v>3661</v>
      </c>
      <c r="I1355" s="387" t="s">
        <v>30816</v>
      </c>
      <c r="J1355" s="85">
        <v>3661</v>
      </c>
      <c r="K1355" s="109">
        <v>42513</v>
      </c>
      <c r="L1355" s="62" t="s">
        <v>30760</v>
      </c>
    </row>
    <row r="1356" spans="1:12" ht="17.100000000000001" customHeight="1">
      <c r="A1356" s="196">
        <v>1353</v>
      </c>
      <c r="B1356" s="640"/>
      <c r="C1356" s="639"/>
      <c r="D1356" s="35" t="s">
        <v>30817</v>
      </c>
      <c r="E1356" s="121" t="str">
        <f t="shared" si="55"/>
        <v>Yes</v>
      </c>
      <c r="F1356" s="164">
        <v>1.33</v>
      </c>
      <c r="G1356" s="164">
        <f t="shared" si="56"/>
        <v>0.53846153846153844</v>
      </c>
      <c r="H1356" s="368">
        <f t="shared" si="57"/>
        <v>3661</v>
      </c>
      <c r="I1356" s="387" t="s">
        <v>30818</v>
      </c>
      <c r="J1356" s="85">
        <v>3661</v>
      </c>
      <c r="K1356" s="109">
        <v>42513</v>
      </c>
      <c r="L1356" s="62" t="s">
        <v>30760</v>
      </c>
    </row>
    <row r="1357" spans="1:12" ht="17.100000000000001" customHeight="1">
      <c r="A1357" s="196">
        <v>1354</v>
      </c>
      <c r="B1357" s="638"/>
      <c r="C1357" s="624"/>
      <c r="D1357" s="35" t="s">
        <v>30819</v>
      </c>
      <c r="E1357" s="121" t="str">
        <f t="shared" si="55"/>
        <v>Yes</v>
      </c>
      <c r="F1357" s="114">
        <f>1.33+0.66</f>
        <v>1.9900000000000002</v>
      </c>
      <c r="G1357" s="164">
        <f t="shared" si="56"/>
        <v>0.80566801619433204</v>
      </c>
      <c r="H1357" s="424">
        <f t="shared" si="57"/>
        <v>5478</v>
      </c>
      <c r="I1357" s="385" t="s">
        <v>30820</v>
      </c>
      <c r="J1357" s="114">
        <v>5478</v>
      </c>
      <c r="K1357" s="109">
        <v>42513</v>
      </c>
      <c r="L1357" s="62" t="s">
        <v>30760</v>
      </c>
    </row>
    <row r="1358" spans="1:12" ht="17.100000000000001" customHeight="1">
      <c r="A1358" s="196">
        <v>1355</v>
      </c>
      <c r="B1358" s="637" t="s">
        <v>29606</v>
      </c>
      <c r="C1358" s="623" t="s">
        <v>30821</v>
      </c>
      <c r="D1358" s="32" t="s">
        <v>30822</v>
      </c>
      <c r="E1358" s="121" t="str">
        <f t="shared" si="55"/>
        <v>Yes</v>
      </c>
      <c r="F1358" s="164">
        <v>0.86</v>
      </c>
      <c r="G1358" s="164">
        <f t="shared" si="56"/>
        <v>0.34817813765182182</v>
      </c>
      <c r="H1358" s="368">
        <f t="shared" si="57"/>
        <v>2368</v>
      </c>
      <c r="I1358" s="387" t="s">
        <v>30823</v>
      </c>
      <c r="J1358" s="85">
        <v>2368</v>
      </c>
      <c r="K1358" s="109">
        <v>42513</v>
      </c>
      <c r="L1358" s="62" t="s">
        <v>30760</v>
      </c>
    </row>
    <row r="1359" spans="1:12" ht="17.100000000000001" customHeight="1">
      <c r="A1359" s="196">
        <v>1356</v>
      </c>
      <c r="B1359" s="640"/>
      <c r="C1359" s="639"/>
      <c r="D1359" s="32" t="s">
        <v>16966</v>
      </c>
      <c r="E1359" s="121" t="str">
        <f t="shared" si="55"/>
        <v>Yes</v>
      </c>
      <c r="F1359" s="164">
        <v>0.86</v>
      </c>
      <c r="G1359" s="164">
        <f t="shared" si="56"/>
        <v>0.34817813765182182</v>
      </c>
      <c r="H1359" s="368">
        <f t="shared" si="57"/>
        <v>2368</v>
      </c>
      <c r="I1359" s="387" t="s">
        <v>30824</v>
      </c>
      <c r="J1359" s="85">
        <v>2368</v>
      </c>
      <c r="K1359" s="109">
        <v>42513</v>
      </c>
      <c r="L1359" s="62" t="s">
        <v>30760</v>
      </c>
    </row>
    <row r="1360" spans="1:12" ht="17.100000000000001" customHeight="1">
      <c r="A1360" s="196">
        <v>1357</v>
      </c>
      <c r="B1360" s="638"/>
      <c r="C1360" s="624"/>
      <c r="D1360" s="32" t="s">
        <v>12349</v>
      </c>
      <c r="E1360" s="121" t="str">
        <f t="shared" si="55"/>
        <v>Yes</v>
      </c>
      <c r="F1360" s="164">
        <f>0.31+0.55</f>
        <v>0.8600000000000001</v>
      </c>
      <c r="G1360" s="164">
        <f t="shared" si="56"/>
        <v>0.34817813765182187</v>
      </c>
      <c r="H1360" s="368">
        <f t="shared" si="57"/>
        <v>2368</v>
      </c>
      <c r="I1360" s="387" t="s">
        <v>30825</v>
      </c>
      <c r="J1360" s="85">
        <v>2368</v>
      </c>
      <c r="K1360" s="109">
        <v>42513</v>
      </c>
      <c r="L1360" s="62" t="s">
        <v>30760</v>
      </c>
    </row>
    <row r="1361" spans="1:12" ht="17.100000000000001" customHeight="1">
      <c r="A1361" s="196">
        <v>1358</v>
      </c>
      <c r="B1361" s="637">
        <v>46</v>
      </c>
      <c r="C1361" s="623" t="s">
        <v>30821</v>
      </c>
      <c r="D1361" s="32" t="s">
        <v>30826</v>
      </c>
      <c r="E1361" s="121" t="str">
        <f t="shared" si="55"/>
        <v>Yes</v>
      </c>
      <c r="F1361" s="164">
        <v>0.86</v>
      </c>
      <c r="G1361" s="164">
        <f t="shared" si="56"/>
        <v>0.34817813765182182</v>
      </c>
      <c r="H1361" s="368">
        <f>ROUND(F1361*2753,0)</f>
        <v>2368</v>
      </c>
      <c r="I1361" s="387" t="s">
        <v>30827</v>
      </c>
      <c r="J1361" s="85">
        <v>2368</v>
      </c>
      <c r="K1361" s="109">
        <v>42513</v>
      </c>
      <c r="L1361" s="62" t="s">
        <v>30760</v>
      </c>
    </row>
    <row r="1362" spans="1:12" ht="17.100000000000001" customHeight="1">
      <c r="A1362" s="196">
        <v>1359</v>
      </c>
      <c r="B1362" s="638"/>
      <c r="C1362" s="624"/>
      <c r="D1362" s="32" t="s">
        <v>30828</v>
      </c>
      <c r="E1362" s="121" t="str">
        <f t="shared" si="55"/>
        <v>No</v>
      </c>
      <c r="F1362" s="164">
        <v>3.47</v>
      </c>
      <c r="G1362" s="164">
        <f t="shared" si="56"/>
        <v>1.4048582995951417</v>
      </c>
      <c r="H1362" s="368">
        <f>ROUND(F1362*2753,0)</f>
        <v>9553</v>
      </c>
      <c r="I1362" s="387" t="s">
        <v>30829</v>
      </c>
      <c r="J1362" s="85">
        <v>9553</v>
      </c>
      <c r="K1362" s="109">
        <v>42513</v>
      </c>
      <c r="L1362" s="62" t="s">
        <v>30760</v>
      </c>
    </row>
    <row r="1363" spans="1:12" ht="17.100000000000001" customHeight="1">
      <c r="A1363" s="196">
        <v>1360</v>
      </c>
      <c r="B1363" s="637" t="s">
        <v>30830</v>
      </c>
      <c r="C1363" s="623" t="s">
        <v>30831</v>
      </c>
      <c r="D1363" s="32" t="s">
        <v>30832</v>
      </c>
      <c r="E1363" s="121" t="str">
        <f t="shared" si="55"/>
        <v>Yes</v>
      </c>
      <c r="F1363" s="164">
        <v>1.48</v>
      </c>
      <c r="G1363" s="164">
        <f t="shared" si="56"/>
        <v>0.59919028340080971</v>
      </c>
      <c r="H1363" s="368">
        <f t="shared" si="57"/>
        <v>4074</v>
      </c>
      <c r="I1363" s="387" t="s">
        <v>30833</v>
      </c>
      <c r="J1363" s="85">
        <v>4074</v>
      </c>
      <c r="K1363" s="109">
        <v>42513</v>
      </c>
      <c r="L1363" s="62" t="s">
        <v>30760</v>
      </c>
    </row>
    <row r="1364" spans="1:12" ht="17.100000000000001" customHeight="1">
      <c r="A1364" s="196">
        <v>1361</v>
      </c>
      <c r="B1364" s="640"/>
      <c r="C1364" s="639"/>
      <c r="D1364" s="32" t="s">
        <v>30834</v>
      </c>
      <c r="E1364" s="121" t="str">
        <f t="shared" si="55"/>
        <v>Yes</v>
      </c>
      <c r="F1364" s="164">
        <v>1.48</v>
      </c>
      <c r="G1364" s="164">
        <f t="shared" si="56"/>
        <v>0.59919028340080971</v>
      </c>
      <c r="H1364" s="368">
        <f t="shared" si="57"/>
        <v>4074</v>
      </c>
      <c r="I1364" s="387" t="s">
        <v>30835</v>
      </c>
      <c r="J1364" s="85">
        <v>4074</v>
      </c>
      <c r="K1364" s="109">
        <v>42513</v>
      </c>
      <c r="L1364" s="62" t="s">
        <v>30760</v>
      </c>
    </row>
    <row r="1365" spans="1:12" ht="17.100000000000001" customHeight="1">
      <c r="A1365" s="196">
        <v>1362</v>
      </c>
      <c r="B1365" s="638"/>
      <c r="C1365" s="624"/>
      <c r="D1365" s="32" t="s">
        <v>30836</v>
      </c>
      <c r="E1365" s="121" t="str">
        <f t="shared" si="55"/>
        <v>Yes</v>
      </c>
      <c r="F1365" s="164">
        <f>1.48+0.15</f>
        <v>1.63</v>
      </c>
      <c r="G1365" s="164">
        <f t="shared" si="56"/>
        <v>0.65991902834008087</v>
      </c>
      <c r="H1365" s="368">
        <f t="shared" si="57"/>
        <v>4487</v>
      </c>
      <c r="I1365" s="387" t="s">
        <v>30837</v>
      </c>
      <c r="J1365" s="85">
        <v>4487</v>
      </c>
      <c r="K1365" s="109">
        <v>42513</v>
      </c>
      <c r="L1365" s="62" t="s">
        <v>30760</v>
      </c>
    </row>
    <row r="1366" spans="1:12" ht="17.100000000000001" customHeight="1">
      <c r="A1366" s="196">
        <v>1363</v>
      </c>
      <c r="B1366" s="366">
        <v>53</v>
      </c>
      <c r="C1366" s="370" t="s">
        <v>30838</v>
      </c>
      <c r="D1366" s="32" t="s">
        <v>30838</v>
      </c>
      <c r="E1366" s="121" t="str">
        <f t="shared" si="55"/>
        <v>No</v>
      </c>
      <c r="F1366" s="85">
        <v>5</v>
      </c>
      <c r="G1366" s="164">
        <f t="shared" si="56"/>
        <v>2.0242914979757085</v>
      </c>
      <c r="H1366" s="368">
        <v>13600</v>
      </c>
      <c r="I1366" s="387" t="s">
        <v>30839</v>
      </c>
      <c r="J1366" s="85">
        <v>13600</v>
      </c>
      <c r="K1366" s="109">
        <v>42513</v>
      </c>
      <c r="L1366" s="62" t="s">
        <v>30760</v>
      </c>
    </row>
    <row r="1367" spans="1:12" ht="17.100000000000001" customHeight="1">
      <c r="A1367" s="196">
        <v>1364</v>
      </c>
      <c r="B1367" s="637">
        <v>62</v>
      </c>
      <c r="C1367" s="623" t="s">
        <v>30840</v>
      </c>
      <c r="D1367" s="32" t="s">
        <v>14663</v>
      </c>
      <c r="E1367" s="121" t="str">
        <f t="shared" si="55"/>
        <v>Yes</v>
      </c>
      <c r="F1367" s="164">
        <v>0.99</v>
      </c>
      <c r="G1367" s="164">
        <f t="shared" si="56"/>
        <v>0.40080971659919024</v>
      </c>
      <c r="H1367" s="368">
        <f t="shared" si="57"/>
        <v>2725</v>
      </c>
      <c r="I1367" s="387" t="s">
        <v>30841</v>
      </c>
      <c r="J1367" s="85">
        <v>2725</v>
      </c>
      <c r="K1367" s="109">
        <v>42513</v>
      </c>
      <c r="L1367" s="62" t="s">
        <v>30760</v>
      </c>
    </row>
    <row r="1368" spans="1:12" ht="17.100000000000001" customHeight="1">
      <c r="A1368" s="196">
        <v>1365</v>
      </c>
      <c r="B1368" s="638"/>
      <c r="C1368" s="624"/>
      <c r="D1368" s="32" t="s">
        <v>30842</v>
      </c>
      <c r="E1368" s="121" t="str">
        <f t="shared" si="55"/>
        <v>Yes</v>
      </c>
      <c r="F1368" s="164">
        <v>0.99</v>
      </c>
      <c r="G1368" s="164">
        <f t="shared" si="56"/>
        <v>0.40080971659919024</v>
      </c>
      <c r="H1368" s="368">
        <f t="shared" si="57"/>
        <v>2725</v>
      </c>
      <c r="I1368" s="387" t="s">
        <v>30843</v>
      </c>
      <c r="J1368" s="85">
        <v>2725</v>
      </c>
      <c r="K1368" s="109">
        <v>42513</v>
      </c>
      <c r="L1368" s="62" t="s">
        <v>30760</v>
      </c>
    </row>
    <row r="1369" spans="1:12" ht="17.100000000000001" customHeight="1">
      <c r="A1369" s="196">
        <v>1366</v>
      </c>
      <c r="B1369" s="366">
        <v>68</v>
      </c>
      <c r="C1369" s="370" t="s">
        <v>30844</v>
      </c>
      <c r="D1369" s="32" t="s">
        <v>30845</v>
      </c>
      <c r="E1369" s="121" t="str">
        <f t="shared" si="55"/>
        <v>No</v>
      </c>
      <c r="F1369" s="164">
        <v>3.99</v>
      </c>
      <c r="G1369" s="164">
        <f t="shared" si="56"/>
        <v>1.6153846153846154</v>
      </c>
      <c r="H1369" s="368">
        <f t="shared" si="57"/>
        <v>10984</v>
      </c>
      <c r="I1369" s="387" t="s">
        <v>30846</v>
      </c>
      <c r="J1369" s="85">
        <v>10984</v>
      </c>
      <c r="K1369" s="109">
        <v>42513</v>
      </c>
      <c r="L1369" s="62" t="s">
        <v>30760</v>
      </c>
    </row>
    <row r="1370" spans="1:12" ht="17.100000000000001" customHeight="1">
      <c r="A1370" s="196">
        <v>1367</v>
      </c>
      <c r="B1370" s="366">
        <v>71</v>
      </c>
      <c r="C1370" s="370" t="s">
        <v>30847</v>
      </c>
      <c r="D1370" s="51" t="s">
        <v>30848</v>
      </c>
      <c r="E1370" s="121" t="str">
        <f t="shared" si="55"/>
        <v>No</v>
      </c>
      <c r="F1370" s="164">
        <v>3.23</v>
      </c>
      <c r="G1370" s="164">
        <f t="shared" si="56"/>
        <v>1.3076923076923075</v>
      </c>
      <c r="H1370" s="368">
        <f t="shared" si="57"/>
        <v>8892</v>
      </c>
      <c r="I1370" s="387" t="s">
        <v>30849</v>
      </c>
      <c r="J1370" s="85">
        <v>8892</v>
      </c>
      <c r="K1370" s="109">
        <v>42513</v>
      </c>
      <c r="L1370" s="62" t="s">
        <v>30760</v>
      </c>
    </row>
    <row r="1371" spans="1:12" ht="17.100000000000001" customHeight="1">
      <c r="A1371" s="196">
        <v>1368</v>
      </c>
      <c r="B1371" s="399" t="s">
        <v>30850</v>
      </c>
      <c r="C1371" s="447" t="s">
        <v>30851</v>
      </c>
      <c r="D1371" s="84" t="s">
        <v>30852</v>
      </c>
      <c r="E1371" s="121" t="str">
        <f t="shared" si="55"/>
        <v>No</v>
      </c>
      <c r="F1371" s="114">
        <f>3.87+0.67</f>
        <v>4.54</v>
      </c>
      <c r="G1371" s="164">
        <f t="shared" si="56"/>
        <v>1.8380566801619431</v>
      </c>
      <c r="H1371" s="368">
        <f t="shared" si="57"/>
        <v>12499</v>
      </c>
      <c r="I1371" s="108">
        <v>11346799279</v>
      </c>
      <c r="J1371" s="85">
        <v>12499</v>
      </c>
      <c r="K1371" s="109">
        <v>42513</v>
      </c>
      <c r="L1371" s="62" t="s">
        <v>30760</v>
      </c>
    </row>
    <row r="1372" spans="1:12" ht="17.100000000000001" customHeight="1">
      <c r="A1372" s="196">
        <v>1369</v>
      </c>
      <c r="B1372" s="399" t="s">
        <v>30853</v>
      </c>
      <c r="C1372" s="447" t="s">
        <v>30854</v>
      </c>
      <c r="D1372" s="84" t="s">
        <v>30855</v>
      </c>
      <c r="E1372" s="121" t="str">
        <f t="shared" si="55"/>
        <v>Yes</v>
      </c>
      <c r="F1372" s="85">
        <v>0.94</v>
      </c>
      <c r="G1372" s="164">
        <f t="shared" si="56"/>
        <v>0.38056680161943313</v>
      </c>
      <c r="H1372" s="368">
        <f t="shared" si="57"/>
        <v>2588</v>
      </c>
      <c r="I1372" s="387" t="s">
        <v>30856</v>
      </c>
      <c r="J1372" s="85">
        <v>2588</v>
      </c>
      <c r="K1372" s="109">
        <v>42513</v>
      </c>
      <c r="L1372" s="62" t="s">
        <v>30760</v>
      </c>
    </row>
    <row r="1373" spans="1:12" ht="17.100000000000001" customHeight="1">
      <c r="A1373" s="196">
        <v>1370</v>
      </c>
      <c r="B1373" s="625" t="s">
        <v>30857</v>
      </c>
      <c r="C1373" s="657" t="s">
        <v>30858</v>
      </c>
      <c r="D1373" s="84" t="s">
        <v>30859</v>
      </c>
      <c r="E1373" s="121" t="str">
        <f t="shared" si="55"/>
        <v>Yes</v>
      </c>
      <c r="F1373" s="85">
        <v>1.35</v>
      </c>
      <c r="G1373" s="164">
        <f t="shared" si="56"/>
        <v>0.54655870445344124</v>
      </c>
      <c r="H1373" s="368">
        <f t="shared" si="57"/>
        <v>3717</v>
      </c>
      <c r="I1373" s="387" t="s">
        <v>30860</v>
      </c>
      <c r="J1373" s="85">
        <v>3717</v>
      </c>
      <c r="K1373" s="109">
        <v>42513</v>
      </c>
      <c r="L1373" s="62" t="s">
        <v>30760</v>
      </c>
    </row>
    <row r="1374" spans="1:12" ht="17.100000000000001" customHeight="1">
      <c r="A1374" s="196">
        <v>1371</v>
      </c>
      <c r="B1374" s="660"/>
      <c r="C1374" s="658"/>
      <c r="D1374" s="84" t="s">
        <v>30861</v>
      </c>
      <c r="E1374" s="121" t="str">
        <f t="shared" si="55"/>
        <v>Yes</v>
      </c>
      <c r="F1374" s="85">
        <v>1.35</v>
      </c>
      <c r="G1374" s="164">
        <f t="shared" si="56"/>
        <v>0.54655870445344124</v>
      </c>
      <c r="H1374" s="368">
        <f t="shared" si="57"/>
        <v>3717</v>
      </c>
      <c r="I1374" s="387" t="s">
        <v>30862</v>
      </c>
      <c r="J1374" s="85">
        <v>3717</v>
      </c>
      <c r="K1374" s="109">
        <v>42513</v>
      </c>
      <c r="L1374" s="62" t="s">
        <v>30760</v>
      </c>
    </row>
    <row r="1375" spans="1:12" ht="17.100000000000001" customHeight="1">
      <c r="A1375" s="196">
        <v>1372</v>
      </c>
      <c r="B1375" s="626"/>
      <c r="C1375" s="659"/>
      <c r="D1375" s="84" t="s">
        <v>30863</v>
      </c>
      <c r="E1375" s="121" t="str">
        <f t="shared" si="55"/>
        <v>Yes</v>
      </c>
      <c r="F1375" s="85">
        <v>1.35</v>
      </c>
      <c r="G1375" s="164">
        <f t="shared" si="56"/>
        <v>0.54655870445344124</v>
      </c>
      <c r="H1375" s="368">
        <f t="shared" si="57"/>
        <v>3717</v>
      </c>
      <c r="I1375" s="389" t="s">
        <v>30864</v>
      </c>
      <c r="J1375" s="164">
        <v>3717</v>
      </c>
      <c r="K1375" s="109">
        <v>42513</v>
      </c>
      <c r="L1375" s="62" t="s">
        <v>30760</v>
      </c>
    </row>
    <row r="1376" spans="1:12" ht="17.100000000000001" customHeight="1">
      <c r="A1376" s="196">
        <v>1373</v>
      </c>
      <c r="B1376" s="625" t="s">
        <v>30865</v>
      </c>
      <c r="C1376" s="657" t="s">
        <v>30866</v>
      </c>
      <c r="D1376" s="84" t="s">
        <v>30867</v>
      </c>
      <c r="E1376" s="121" t="str">
        <f t="shared" si="55"/>
        <v>No</v>
      </c>
      <c r="F1376" s="85">
        <v>3.6</v>
      </c>
      <c r="G1376" s="164">
        <f t="shared" si="56"/>
        <v>1.4574898785425101</v>
      </c>
      <c r="H1376" s="368">
        <f t="shared" si="57"/>
        <v>9911</v>
      </c>
      <c r="I1376" s="389" t="s">
        <v>30868</v>
      </c>
      <c r="J1376" s="164">
        <v>9911</v>
      </c>
      <c r="K1376" s="109">
        <v>42513</v>
      </c>
      <c r="L1376" s="62" t="s">
        <v>30760</v>
      </c>
    </row>
    <row r="1377" spans="1:12" ht="17.100000000000001" customHeight="1">
      <c r="A1377" s="196">
        <v>1374</v>
      </c>
      <c r="B1377" s="660"/>
      <c r="C1377" s="658"/>
      <c r="D1377" s="84" t="s">
        <v>14011</v>
      </c>
      <c r="E1377" s="121" t="str">
        <f t="shared" si="55"/>
        <v>Yes</v>
      </c>
      <c r="F1377" s="85">
        <v>2</v>
      </c>
      <c r="G1377" s="164">
        <f t="shared" si="56"/>
        <v>0.80971659919028338</v>
      </c>
      <c r="H1377" s="368">
        <f t="shared" si="57"/>
        <v>5506</v>
      </c>
      <c r="I1377" s="389" t="s">
        <v>30869</v>
      </c>
      <c r="J1377" s="164">
        <v>5506</v>
      </c>
      <c r="K1377" s="109">
        <v>42513</v>
      </c>
      <c r="L1377" s="62" t="s">
        <v>30760</v>
      </c>
    </row>
    <row r="1378" spans="1:12" ht="17.100000000000001" customHeight="1">
      <c r="A1378" s="196">
        <v>1375</v>
      </c>
      <c r="B1378" s="626"/>
      <c r="C1378" s="659"/>
      <c r="D1378" s="32" t="s">
        <v>30870</v>
      </c>
      <c r="E1378" s="121" t="str">
        <f t="shared" si="55"/>
        <v>No</v>
      </c>
      <c r="F1378" s="164">
        <v>2.86</v>
      </c>
      <c r="G1378" s="164">
        <f t="shared" si="56"/>
        <v>1.1578947368421051</v>
      </c>
      <c r="H1378" s="368">
        <f t="shared" si="57"/>
        <v>7874</v>
      </c>
      <c r="I1378" s="389" t="s">
        <v>30871</v>
      </c>
      <c r="J1378" s="164">
        <v>7874</v>
      </c>
      <c r="K1378" s="109">
        <v>42513</v>
      </c>
      <c r="L1378" s="62" t="s">
        <v>30760</v>
      </c>
    </row>
    <row r="1379" spans="1:12" ht="17.100000000000001" customHeight="1">
      <c r="A1379" s="196">
        <v>1376</v>
      </c>
      <c r="B1379" s="375" t="s">
        <v>30872</v>
      </c>
      <c r="C1379" s="370" t="s">
        <v>30873</v>
      </c>
      <c r="D1379" s="32" t="s">
        <v>30874</v>
      </c>
      <c r="E1379" s="121" t="str">
        <f t="shared" si="55"/>
        <v>Yes</v>
      </c>
      <c r="F1379" s="164">
        <v>1.01</v>
      </c>
      <c r="G1379" s="164">
        <f t="shared" si="56"/>
        <v>0.40890688259109309</v>
      </c>
      <c r="H1379" s="368">
        <f t="shared" si="57"/>
        <v>2781</v>
      </c>
      <c r="I1379" s="387" t="s">
        <v>30875</v>
      </c>
      <c r="J1379" s="85">
        <v>2781</v>
      </c>
      <c r="K1379" s="109">
        <v>42513</v>
      </c>
      <c r="L1379" s="62" t="s">
        <v>30760</v>
      </c>
    </row>
    <row r="1380" spans="1:12" ht="17.100000000000001" customHeight="1">
      <c r="A1380" s="196">
        <v>1377</v>
      </c>
      <c r="B1380" s="366">
        <v>87</v>
      </c>
      <c r="C1380" s="370" t="s">
        <v>30876</v>
      </c>
      <c r="D1380" s="32" t="s">
        <v>30877</v>
      </c>
      <c r="E1380" s="121" t="str">
        <f t="shared" si="55"/>
        <v>No</v>
      </c>
      <c r="F1380" s="164">
        <v>2.87</v>
      </c>
      <c r="G1380" s="164">
        <f t="shared" si="56"/>
        <v>1.1619433198380567</v>
      </c>
      <c r="H1380" s="368">
        <f t="shared" si="57"/>
        <v>7901</v>
      </c>
      <c r="I1380" s="387" t="s">
        <v>30878</v>
      </c>
      <c r="J1380" s="85">
        <v>7901</v>
      </c>
      <c r="K1380" s="109">
        <v>42513</v>
      </c>
      <c r="L1380" s="62" t="s">
        <v>30760</v>
      </c>
    </row>
    <row r="1381" spans="1:12" ht="17.100000000000001" customHeight="1">
      <c r="A1381" s="196">
        <v>1378</v>
      </c>
      <c r="B1381" s="637">
        <v>94</v>
      </c>
      <c r="C1381" s="623" t="s">
        <v>30879</v>
      </c>
      <c r="D1381" s="32" t="s">
        <v>30880</v>
      </c>
      <c r="E1381" s="121" t="str">
        <f t="shared" si="55"/>
        <v>Yes</v>
      </c>
      <c r="F1381" s="164">
        <v>0.32</v>
      </c>
      <c r="G1381" s="164">
        <f t="shared" si="56"/>
        <v>0.12955465587044535</v>
      </c>
      <c r="H1381" s="368">
        <f t="shared" si="57"/>
        <v>881</v>
      </c>
      <c r="I1381" s="387" t="s">
        <v>30881</v>
      </c>
      <c r="J1381" s="85">
        <v>881</v>
      </c>
      <c r="K1381" s="109">
        <v>42513</v>
      </c>
      <c r="L1381" s="62" t="s">
        <v>30760</v>
      </c>
    </row>
    <row r="1382" spans="1:12" ht="17.100000000000001" customHeight="1">
      <c r="A1382" s="196">
        <v>1379</v>
      </c>
      <c r="B1382" s="638"/>
      <c r="C1382" s="624"/>
      <c r="D1382" s="32" t="s">
        <v>30882</v>
      </c>
      <c r="E1382" s="121" t="str">
        <f t="shared" si="55"/>
        <v>Yes</v>
      </c>
      <c r="F1382" s="164">
        <v>0.32</v>
      </c>
      <c r="G1382" s="164">
        <f t="shared" si="56"/>
        <v>0.12955465587044535</v>
      </c>
      <c r="H1382" s="368">
        <f t="shared" si="57"/>
        <v>881</v>
      </c>
      <c r="I1382" s="387" t="s">
        <v>30883</v>
      </c>
      <c r="J1382" s="85">
        <v>881</v>
      </c>
      <c r="K1382" s="109">
        <v>42513</v>
      </c>
      <c r="L1382" s="62" t="s">
        <v>30760</v>
      </c>
    </row>
    <row r="1383" spans="1:12" ht="17.100000000000001" customHeight="1">
      <c r="A1383" s="196">
        <v>1380</v>
      </c>
      <c r="B1383" s="637">
        <v>95</v>
      </c>
      <c r="C1383" s="652" t="s">
        <v>30884</v>
      </c>
      <c r="D1383" s="32" t="s">
        <v>30885</v>
      </c>
      <c r="E1383" s="121" t="str">
        <f t="shared" si="55"/>
        <v>Yes</v>
      </c>
      <c r="F1383" s="164">
        <v>1.5</v>
      </c>
      <c r="G1383" s="164">
        <f t="shared" si="56"/>
        <v>0.60728744939271251</v>
      </c>
      <c r="H1383" s="368">
        <f t="shared" si="57"/>
        <v>4130</v>
      </c>
      <c r="I1383" s="387" t="s">
        <v>30886</v>
      </c>
      <c r="J1383" s="85">
        <v>4130</v>
      </c>
      <c r="K1383" s="109">
        <v>42513</v>
      </c>
      <c r="L1383" s="62" t="s">
        <v>30760</v>
      </c>
    </row>
    <row r="1384" spans="1:12" ht="17.100000000000001" customHeight="1">
      <c r="A1384" s="196">
        <v>1381</v>
      </c>
      <c r="B1384" s="638"/>
      <c r="C1384" s="654"/>
      <c r="D1384" s="32" t="s">
        <v>30887</v>
      </c>
      <c r="E1384" s="121" t="str">
        <f t="shared" si="55"/>
        <v>Yes</v>
      </c>
      <c r="F1384" s="164">
        <v>1.51</v>
      </c>
      <c r="G1384" s="164">
        <f t="shared" si="56"/>
        <v>0.61133603238866396</v>
      </c>
      <c r="H1384" s="368">
        <f t="shared" si="57"/>
        <v>4157</v>
      </c>
      <c r="I1384" s="387" t="s">
        <v>30888</v>
      </c>
      <c r="J1384" s="85">
        <v>4157</v>
      </c>
      <c r="K1384" s="109">
        <v>42513</v>
      </c>
      <c r="L1384" s="62" t="s">
        <v>30760</v>
      </c>
    </row>
    <row r="1385" spans="1:12" ht="17.100000000000001" customHeight="1">
      <c r="A1385" s="196">
        <v>1382</v>
      </c>
      <c r="B1385" s="366">
        <v>108</v>
      </c>
      <c r="C1385" s="370" t="s">
        <v>30889</v>
      </c>
      <c r="D1385" s="32" t="s">
        <v>30890</v>
      </c>
      <c r="E1385" s="121" t="str">
        <f t="shared" si="55"/>
        <v>Yes</v>
      </c>
      <c r="F1385" s="164">
        <v>1.7</v>
      </c>
      <c r="G1385" s="164">
        <f t="shared" si="56"/>
        <v>0.68825910931174084</v>
      </c>
      <c r="H1385" s="368">
        <f t="shared" si="57"/>
        <v>4680</v>
      </c>
      <c r="I1385" s="387" t="s">
        <v>30891</v>
      </c>
      <c r="J1385" s="85">
        <v>4680</v>
      </c>
      <c r="K1385" s="109">
        <v>42513</v>
      </c>
      <c r="L1385" s="62" t="s">
        <v>30760</v>
      </c>
    </row>
    <row r="1386" spans="1:12" ht="17.100000000000001" customHeight="1">
      <c r="A1386" s="196">
        <v>1383</v>
      </c>
      <c r="B1386" s="375" t="s">
        <v>30892</v>
      </c>
      <c r="C1386" s="370" t="s">
        <v>30893</v>
      </c>
      <c r="D1386" s="32" t="s">
        <v>12102</v>
      </c>
      <c r="E1386" s="121" t="str">
        <f t="shared" si="55"/>
        <v>Yes</v>
      </c>
      <c r="F1386" s="164">
        <v>0.2</v>
      </c>
      <c r="G1386" s="164">
        <f t="shared" si="56"/>
        <v>8.0971659919028341E-2</v>
      </c>
      <c r="H1386" s="368">
        <f t="shared" si="57"/>
        <v>551</v>
      </c>
      <c r="I1386" s="387" t="s">
        <v>30894</v>
      </c>
      <c r="J1386" s="85">
        <v>551</v>
      </c>
      <c r="K1386" s="109">
        <v>42513</v>
      </c>
      <c r="L1386" s="62" t="s">
        <v>30760</v>
      </c>
    </row>
    <row r="1387" spans="1:12" ht="17.100000000000001" customHeight="1">
      <c r="A1387" s="196">
        <v>1384</v>
      </c>
      <c r="B1387" s="375" t="s">
        <v>30895</v>
      </c>
      <c r="C1387" s="448" t="s">
        <v>30896</v>
      </c>
      <c r="D1387" s="32" t="s">
        <v>30897</v>
      </c>
      <c r="E1387" s="121" t="str">
        <f t="shared" si="55"/>
        <v>Yes</v>
      </c>
      <c r="F1387" s="164">
        <v>0.55000000000000004</v>
      </c>
      <c r="G1387" s="164">
        <f t="shared" si="56"/>
        <v>0.22267206477732793</v>
      </c>
      <c r="H1387" s="368">
        <f t="shared" si="57"/>
        <v>1514</v>
      </c>
      <c r="I1387" s="387" t="s">
        <v>30898</v>
      </c>
      <c r="J1387" s="85">
        <v>1514</v>
      </c>
      <c r="K1387" s="109">
        <v>42513</v>
      </c>
      <c r="L1387" s="62" t="s">
        <v>30760</v>
      </c>
    </row>
    <row r="1388" spans="1:12" ht="17.100000000000001" customHeight="1">
      <c r="A1388" s="196">
        <v>1385</v>
      </c>
      <c r="B1388" s="375" t="s">
        <v>30899</v>
      </c>
      <c r="C1388" s="370" t="s">
        <v>30900</v>
      </c>
      <c r="D1388" s="32" t="s">
        <v>30901</v>
      </c>
      <c r="E1388" s="121" t="str">
        <f t="shared" si="55"/>
        <v>No</v>
      </c>
      <c r="F1388" s="164">
        <v>3.12</v>
      </c>
      <c r="G1388" s="164">
        <f t="shared" si="56"/>
        <v>1.263157894736842</v>
      </c>
      <c r="H1388" s="368">
        <f t="shared" si="57"/>
        <v>8589</v>
      </c>
      <c r="I1388" s="387" t="s">
        <v>30902</v>
      </c>
      <c r="J1388" s="85">
        <v>8589</v>
      </c>
      <c r="K1388" s="109">
        <v>42513</v>
      </c>
      <c r="L1388" s="62" t="s">
        <v>30760</v>
      </c>
    </row>
    <row r="1389" spans="1:12" ht="17.100000000000001" customHeight="1">
      <c r="A1389" s="196">
        <v>1386</v>
      </c>
      <c r="B1389" s="375" t="s">
        <v>30903</v>
      </c>
      <c r="C1389" s="370" t="s">
        <v>30904</v>
      </c>
      <c r="D1389" s="32" t="s">
        <v>30905</v>
      </c>
      <c r="E1389" s="121" t="str">
        <f t="shared" si="55"/>
        <v>Yes</v>
      </c>
      <c r="F1389" s="164">
        <v>0.55000000000000004</v>
      </c>
      <c r="G1389" s="164">
        <f t="shared" si="56"/>
        <v>0.22267206477732793</v>
      </c>
      <c r="H1389" s="368">
        <f t="shared" si="57"/>
        <v>1514</v>
      </c>
      <c r="I1389" s="387" t="s">
        <v>30906</v>
      </c>
      <c r="J1389" s="85">
        <v>1514</v>
      </c>
      <c r="K1389" s="109">
        <v>42513</v>
      </c>
      <c r="L1389" s="62" t="s">
        <v>30760</v>
      </c>
    </row>
    <row r="1390" spans="1:12" ht="17.100000000000001" customHeight="1">
      <c r="A1390" s="196">
        <v>1387</v>
      </c>
      <c r="B1390" s="366">
        <v>107</v>
      </c>
      <c r="C1390" s="370" t="s">
        <v>30904</v>
      </c>
      <c r="D1390" s="32" t="s">
        <v>30907</v>
      </c>
      <c r="E1390" s="121" t="str">
        <f t="shared" si="55"/>
        <v>Yes</v>
      </c>
      <c r="F1390" s="164">
        <v>0.56000000000000005</v>
      </c>
      <c r="G1390" s="164">
        <f t="shared" si="56"/>
        <v>0.22672064777327935</v>
      </c>
      <c r="H1390" s="368">
        <f t="shared" si="57"/>
        <v>1542</v>
      </c>
      <c r="I1390" s="387" t="s">
        <v>30908</v>
      </c>
      <c r="J1390" s="85">
        <v>1542</v>
      </c>
      <c r="K1390" s="109">
        <v>42513</v>
      </c>
      <c r="L1390" s="62" t="s">
        <v>30760</v>
      </c>
    </row>
    <row r="1391" spans="1:12" ht="17.100000000000001" customHeight="1">
      <c r="A1391" s="196">
        <v>1388</v>
      </c>
      <c r="B1391" s="375" t="s">
        <v>30909</v>
      </c>
      <c r="C1391" s="370" t="s">
        <v>30910</v>
      </c>
      <c r="D1391" s="32" t="s">
        <v>30911</v>
      </c>
      <c r="E1391" s="121" t="str">
        <f t="shared" si="55"/>
        <v>Yes</v>
      </c>
      <c r="F1391" s="164">
        <v>0.26</v>
      </c>
      <c r="G1391" s="164">
        <f t="shared" si="56"/>
        <v>0.10526315789473684</v>
      </c>
      <c r="H1391" s="368">
        <f t="shared" si="57"/>
        <v>716</v>
      </c>
      <c r="I1391" s="387" t="s">
        <v>30912</v>
      </c>
      <c r="J1391" s="85">
        <v>716</v>
      </c>
      <c r="K1391" s="109">
        <v>42513</v>
      </c>
      <c r="L1391" s="62" t="s">
        <v>30760</v>
      </c>
    </row>
    <row r="1392" spans="1:12" ht="17.100000000000001" customHeight="1">
      <c r="A1392" s="196">
        <v>1389</v>
      </c>
      <c r="B1392" s="375" t="s">
        <v>30913</v>
      </c>
      <c r="C1392" s="370" t="s">
        <v>30914</v>
      </c>
      <c r="D1392" s="32" t="s">
        <v>30915</v>
      </c>
      <c r="E1392" s="121" t="str">
        <f t="shared" si="55"/>
        <v>Yes</v>
      </c>
      <c r="F1392" s="164">
        <v>0.63</v>
      </c>
      <c r="G1392" s="164">
        <f t="shared" si="56"/>
        <v>0.25506072874493924</v>
      </c>
      <c r="H1392" s="368">
        <f t="shared" si="57"/>
        <v>1734</v>
      </c>
      <c r="I1392" s="387" t="s">
        <v>30916</v>
      </c>
      <c r="J1392" s="85">
        <v>1734</v>
      </c>
      <c r="K1392" s="109">
        <v>42513</v>
      </c>
      <c r="L1392" s="62" t="s">
        <v>30760</v>
      </c>
    </row>
    <row r="1393" spans="1:12" ht="17.100000000000001" customHeight="1">
      <c r="A1393" s="196">
        <v>1390</v>
      </c>
      <c r="B1393" s="375" t="s">
        <v>30917</v>
      </c>
      <c r="C1393" s="370" t="s">
        <v>30918</v>
      </c>
      <c r="D1393" s="32" t="s">
        <v>3486</v>
      </c>
      <c r="E1393" s="121" t="str">
        <f t="shared" si="55"/>
        <v>Yes</v>
      </c>
      <c r="F1393" s="164">
        <v>1.33</v>
      </c>
      <c r="G1393" s="164">
        <f t="shared" si="56"/>
        <v>0.53846153846153844</v>
      </c>
      <c r="H1393" s="368">
        <f t="shared" si="57"/>
        <v>3661</v>
      </c>
      <c r="I1393" s="387" t="s">
        <v>30919</v>
      </c>
      <c r="J1393" s="85">
        <v>3661</v>
      </c>
      <c r="K1393" s="109">
        <v>42513</v>
      </c>
      <c r="L1393" s="62" t="s">
        <v>30760</v>
      </c>
    </row>
    <row r="1394" spans="1:12" ht="17.100000000000001" customHeight="1">
      <c r="A1394" s="196">
        <v>1391</v>
      </c>
      <c r="B1394" s="375" t="s">
        <v>30920</v>
      </c>
      <c r="C1394" s="370" t="s">
        <v>30921</v>
      </c>
      <c r="D1394" s="32" t="s">
        <v>14163</v>
      </c>
      <c r="E1394" s="121" t="str">
        <f t="shared" si="55"/>
        <v>Yes</v>
      </c>
      <c r="F1394" s="164">
        <v>0.56999999999999995</v>
      </c>
      <c r="G1394" s="164">
        <f t="shared" si="56"/>
        <v>0.23076923076923073</v>
      </c>
      <c r="H1394" s="368">
        <f t="shared" si="57"/>
        <v>1569</v>
      </c>
      <c r="I1394" s="387" t="s">
        <v>30922</v>
      </c>
      <c r="J1394" s="85">
        <v>1569</v>
      </c>
      <c r="K1394" s="109">
        <v>42513</v>
      </c>
      <c r="L1394" s="62" t="s">
        <v>30760</v>
      </c>
    </row>
    <row r="1395" spans="1:12" ht="17.100000000000001" customHeight="1">
      <c r="A1395" s="196">
        <v>1392</v>
      </c>
      <c r="B1395" s="366">
        <v>61</v>
      </c>
      <c r="C1395" s="370" t="s">
        <v>30921</v>
      </c>
      <c r="D1395" s="32" t="s">
        <v>30923</v>
      </c>
      <c r="E1395" s="121" t="str">
        <f t="shared" si="55"/>
        <v>Yes</v>
      </c>
      <c r="F1395" s="164">
        <v>0.56999999999999995</v>
      </c>
      <c r="G1395" s="164">
        <f t="shared" si="56"/>
        <v>0.23076923076923073</v>
      </c>
      <c r="H1395" s="368">
        <f t="shared" si="57"/>
        <v>1569</v>
      </c>
      <c r="I1395" s="387" t="s">
        <v>30924</v>
      </c>
      <c r="J1395" s="85">
        <v>1569</v>
      </c>
      <c r="K1395" s="109">
        <v>42513</v>
      </c>
      <c r="L1395" s="62" t="s">
        <v>30760</v>
      </c>
    </row>
    <row r="1396" spans="1:12" ht="17.100000000000001" customHeight="1">
      <c r="A1396" s="196">
        <v>1393</v>
      </c>
      <c r="B1396" s="375" t="s">
        <v>30925</v>
      </c>
      <c r="C1396" s="370" t="s">
        <v>30926</v>
      </c>
      <c r="D1396" s="32" t="s">
        <v>30927</v>
      </c>
      <c r="E1396" s="121" t="str">
        <f t="shared" si="55"/>
        <v>Yes</v>
      </c>
      <c r="F1396" s="164">
        <v>1.44</v>
      </c>
      <c r="G1396" s="164">
        <f t="shared" si="56"/>
        <v>0.582995951417004</v>
      </c>
      <c r="H1396" s="368">
        <f t="shared" si="57"/>
        <v>3964</v>
      </c>
      <c r="I1396" s="387" t="s">
        <v>30928</v>
      </c>
      <c r="J1396" s="85">
        <v>3964</v>
      </c>
      <c r="K1396" s="109">
        <v>42513</v>
      </c>
      <c r="L1396" s="62" t="s">
        <v>30760</v>
      </c>
    </row>
    <row r="1397" spans="1:12" ht="17.100000000000001" customHeight="1">
      <c r="A1397" s="196">
        <v>1394</v>
      </c>
      <c r="B1397" s="375" t="s">
        <v>30929</v>
      </c>
      <c r="C1397" s="370" t="s">
        <v>30926</v>
      </c>
      <c r="D1397" s="32" t="s">
        <v>30930</v>
      </c>
      <c r="E1397" s="121" t="str">
        <f t="shared" ref="E1397:E1417" si="58">IF(G1397&lt;1,"Yes","No")</f>
        <v>Yes</v>
      </c>
      <c r="F1397" s="164">
        <v>1.44</v>
      </c>
      <c r="G1397" s="164">
        <f t="shared" ref="G1397:G1417" si="59">F1397/2.47</f>
        <v>0.582995951417004</v>
      </c>
      <c r="H1397" s="368">
        <f t="shared" ref="H1397:H1416" si="60">ROUND(F1397*2753,0)</f>
        <v>3964</v>
      </c>
      <c r="I1397" s="387" t="s">
        <v>30931</v>
      </c>
      <c r="J1397" s="85">
        <v>3964</v>
      </c>
      <c r="K1397" s="109">
        <v>42513</v>
      </c>
      <c r="L1397" s="62" t="s">
        <v>30760</v>
      </c>
    </row>
    <row r="1398" spans="1:12" ht="17.100000000000001" customHeight="1">
      <c r="A1398" s="196">
        <v>1395</v>
      </c>
      <c r="B1398" s="366">
        <v>84</v>
      </c>
      <c r="C1398" s="370" t="s">
        <v>30932</v>
      </c>
      <c r="D1398" s="32" t="s">
        <v>30933</v>
      </c>
      <c r="E1398" s="121" t="str">
        <f t="shared" si="58"/>
        <v>Yes</v>
      </c>
      <c r="F1398" s="164">
        <v>1.46</v>
      </c>
      <c r="G1398" s="164">
        <f t="shared" si="59"/>
        <v>0.5910931174089068</v>
      </c>
      <c r="H1398" s="368">
        <f t="shared" si="60"/>
        <v>4019</v>
      </c>
      <c r="I1398" s="387" t="s">
        <v>30934</v>
      </c>
      <c r="J1398" s="85">
        <v>4019</v>
      </c>
      <c r="K1398" s="109">
        <v>42513</v>
      </c>
      <c r="L1398" s="62" t="s">
        <v>30760</v>
      </c>
    </row>
    <row r="1399" spans="1:12" ht="17.100000000000001" customHeight="1">
      <c r="A1399" s="196">
        <v>1396</v>
      </c>
      <c r="B1399" s="375" t="s">
        <v>30935</v>
      </c>
      <c r="C1399" s="370" t="s">
        <v>30936</v>
      </c>
      <c r="D1399" s="32" t="s">
        <v>30937</v>
      </c>
      <c r="E1399" s="121" t="str">
        <f t="shared" si="58"/>
        <v>No</v>
      </c>
      <c r="F1399" s="164">
        <v>2.68</v>
      </c>
      <c r="G1399" s="164">
        <f t="shared" si="59"/>
        <v>1.0850202429149798</v>
      </c>
      <c r="H1399" s="368">
        <f t="shared" si="60"/>
        <v>7378</v>
      </c>
      <c r="I1399" s="387" t="s">
        <v>30938</v>
      </c>
      <c r="J1399" s="85">
        <v>7378</v>
      </c>
      <c r="K1399" s="109">
        <v>42513</v>
      </c>
      <c r="L1399" s="62" t="s">
        <v>30760</v>
      </c>
    </row>
    <row r="1400" spans="1:12" ht="17.100000000000001" customHeight="1">
      <c r="A1400" s="196">
        <v>1397</v>
      </c>
      <c r="B1400" s="375" t="s">
        <v>30939</v>
      </c>
      <c r="C1400" s="370" t="s">
        <v>30940</v>
      </c>
      <c r="D1400" s="32" t="s">
        <v>30941</v>
      </c>
      <c r="E1400" s="121" t="str">
        <f t="shared" si="58"/>
        <v>Yes</v>
      </c>
      <c r="F1400" s="164">
        <v>1.91</v>
      </c>
      <c r="G1400" s="164">
        <f t="shared" si="59"/>
        <v>0.77327935222672051</v>
      </c>
      <c r="H1400" s="368">
        <f t="shared" si="60"/>
        <v>5258</v>
      </c>
      <c r="I1400" s="387" t="s">
        <v>30942</v>
      </c>
      <c r="J1400" s="85">
        <v>5258</v>
      </c>
      <c r="K1400" s="109">
        <v>42513</v>
      </c>
      <c r="L1400" s="62" t="s">
        <v>30760</v>
      </c>
    </row>
    <row r="1401" spans="1:12" ht="17.100000000000001" customHeight="1">
      <c r="A1401" s="196">
        <v>1398</v>
      </c>
      <c r="B1401" s="375" t="s">
        <v>30943</v>
      </c>
      <c r="C1401" s="370" t="s">
        <v>30944</v>
      </c>
      <c r="D1401" s="32" t="s">
        <v>30945</v>
      </c>
      <c r="E1401" s="121" t="str">
        <f t="shared" si="58"/>
        <v>Yes</v>
      </c>
      <c r="F1401" s="164">
        <v>0.23</v>
      </c>
      <c r="G1401" s="164">
        <f t="shared" si="59"/>
        <v>9.3117408906882582E-2</v>
      </c>
      <c r="H1401" s="368">
        <f t="shared" si="60"/>
        <v>633</v>
      </c>
      <c r="I1401" s="387" t="s">
        <v>30946</v>
      </c>
      <c r="J1401" s="85">
        <v>633</v>
      </c>
      <c r="K1401" s="109">
        <v>42513</v>
      </c>
      <c r="L1401" s="62" t="s">
        <v>30760</v>
      </c>
    </row>
    <row r="1402" spans="1:12" ht="17.100000000000001" customHeight="1">
      <c r="A1402" s="196">
        <v>1399</v>
      </c>
      <c r="B1402" s="637">
        <v>36</v>
      </c>
      <c r="C1402" s="623" t="s">
        <v>30947</v>
      </c>
      <c r="D1402" s="32" t="s">
        <v>30948</v>
      </c>
      <c r="E1402" s="121" t="str">
        <f t="shared" si="58"/>
        <v>Yes</v>
      </c>
      <c r="F1402" s="164">
        <v>2.25</v>
      </c>
      <c r="G1402" s="164">
        <f t="shared" si="59"/>
        <v>0.91093117408906876</v>
      </c>
      <c r="H1402" s="368">
        <f t="shared" si="60"/>
        <v>6194</v>
      </c>
      <c r="I1402" s="387" t="s">
        <v>30949</v>
      </c>
      <c r="J1402" s="85">
        <v>6194</v>
      </c>
      <c r="K1402" s="109">
        <v>42513</v>
      </c>
      <c r="L1402" s="62" t="s">
        <v>30760</v>
      </c>
    </row>
    <row r="1403" spans="1:12" ht="17.100000000000001" customHeight="1">
      <c r="A1403" s="196">
        <v>1400</v>
      </c>
      <c r="B1403" s="638"/>
      <c r="C1403" s="624"/>
      <c r="D1403" s="32" t="s">
        <v>14010</v>
      </c>
      <c r="E1403" s="121" t="str">
        <f t="shared" si="58"/>
        <v>No</v>
      </c>
      <c r="F1403" s="164">
        <v>3.35</v>
      </c>
      <c r="G1403" s="164">
        <f t="shared" si="59"/>
        <v>1.3562753036437247</v>
      </c>
      <c r="H1403" s="368">
        <f t="shared" si="60"/>
        <v>9223</v>
      </c>
      <c r="I1403" s="387" t="s">
        <v>30950</v>
      </c>
      <c r="J1403" s="85">
        <v>9223</v>
      </c>
      <c r="K1403" s="109">
        <v>42513</v>
      </c>
      <c r="L1403" s="62" t="s">
        <v>30760</v>
      </c>
    </row>
    <row r="1404" spans="1:12" ht="17.100000000000001" customHeight="1">
      <c r="A1404" s="196">
        <v>1401</v>
      </c>
      <c r="B1404" s="375" t="s">
        <v>30951</v>
      </c>
      <c r="C1404" s="370" t="s">
        <v>30952</v>
      </c>
      <c r="D1404" s="32" t="s">
        <v>30953</v>
      </c>
      <c r="E1404" s="121" t="str">
        <f t="shared" si="58"/>
        <v>No</v>
      </c>
      <c r="F1404" s="164">
        <v>3.9</v>
      </c>
      <c r="G1404" s="164">
        <f t="shared" si="59"/>
        <v>1.5789473684210524</v>
      </c>
      <c r="H1404" s="368">
        <f t="shared" si="60"/>
        <v>10737</v>
      </c>
      <c r="I1404" s="387" t="s">
        <v>30954</v>
      </c>
      <c r="J1404" s="85">
        <v>10737</v>
      </c>
      <c r="K1404" s="109">
        <v>42513</v>
      </c>
      <c r="L1404" s="62" t="s">
        <v>30760</v>
      </c>
    </row>
    <row r="1405" spans="1:12" ht="17.100000000000001" customHeight="1">
      <c r="A1405" s="196">
        <v>1402</v>
      </c>
      <c r="B1405" s="646" t="s">
        <v>30955</v>
      </c>
      <c r="C1405" s="655" t="s">
        <v>30956</v>
      </c>
      <c r="D1405" s="449" t="s">
        <v>30956</v>
      </c>
      <c r="E1405" s="121" t="str">
        <f t="shared" si="58"/>
        <v>Yes</v>
      </c>
      <c r="F1405" s="164">
        <v>2.11</v>
      </c>
      <c r="G1405" s="164">
        <f t="shared" si="59"/>
        <v>0.85425101214574883</v>
      </c>
      <c r="H1405" s="368">
        <f t="shared" si="60"/>
        <v>5809</v>
      </c>
      <c r="I1405" s="387" t="s">
        <v>30957</v>
      </c>
      <c r="J1405" s="85">
        <v>5809</v>
      </c>
      <c r="K1405" s="109">
        <v>42513</v>
      </c>
      <c r="L1405" s="62" t="s">
        <v>30760</v>
      </c>
    </row>
    <row r="1406" spans="1:12" ht="17.100000000000001" customHeight="1">
      <c r="A1406" s="196">
        <v>1403</v>
      </c>
      <c r="B1406" s="648"/>
      <c r="C1406" s="656"/>
      <c r="D1406" s="32" t="s">
        <v>30958</v>
      </c>
      <c r="E1406" s="121" t="str">
        <f t="shared" si="58"/>
        <v>Yes</v>
      </c>
      <c r="F1406" s="164">
        <v>2.12</v>
      </c>
      <c r="G1406" s="164">
        <f t="shared" si="59"/>
        <v>0.8582995951417004</v>
      </c>
      <c r="H1406" s="368">
        <f t="shared" si="60"/>
        <v>5836</v>
      </c>
      <c r="I1406" s="387" t="s">
        <v>30959</v>
      </c>
      <c r="J1406" s="85">
        <v>5836</v>
      </c>
      <c r="K1406" s="109">
        <v>42513</v>
      </c>
      <c r="L1406" s="62" t="s">
        <v>30760</v>
      </c>
    </row>
    <row r="1407" spans="1:12" ht="17.100000000000001" customHeight="1">
      <c r="A1407" s="196">
        <v>1404</v>
      </c>
      <c r="B1407" s="646" t="s">
        <v>30960</v>
      </c>
      <c r="C1407" s="652" t="s">
        <v>5933</v>
      </c>
      <c r="D1407" s="32" t="s">
        <v>30961</v>
      </c>
      <c r="E1407" s="121" t="str">
        <f t="shared" si="58"/>
        <v>Yes</v>
      </c>
      <c r="F1407" s="438">
        <v>1.04</v>
      </c>
      <c r="G1407" s="164">
        <f t="shared" si="59"/>
        <v>0.42105263157894735</v>
      </c>
      <c r="H1407" s="368">
        <f t="shared" si="60"/>
        <v>2863</v>
      </c>
      <c r="I1407" s="439" t="s">
        <v>30962</v>
      </c>
      <c r="J1407" s="167">
        <v>2863</v>
      </c>
      <c r="K1407" s="109">
        <v>42513</v>
      </c>
      <c r="L1407" s="62" t="s">
        <v>30760</v>
      </c>
    </row>
    <row r="1408" spans="1:12" ht="17.100000000000001" customHeight="1">
      <c r="A1408" s="196">
        <v>1405</v>
      </c>
      <c r="B1408" s="647"/>
      <c r="C1408" s="653"/>
      <c r="D1408" s="32" t="s">
        <v>30963</v>
      </c>
      <c r="E1408" s="121" t="str">
        <f t="shared" si="58"/>
        <v>Yes</v>
      </c>
      <c r="F1408" s="438">
        <v>1.04</v>
      </c>
      <c r="G1408" s="164">
        <f t="shared" si="59"/>
        <v>0.42105263157894735</v>
      </c>
      <c r="H1408" s="368">
        <f t="shared" si="60"/>
        <v>2863</v>
      </c>
      <c r="I1408" s="439" t="s">
        <v>30964</v>
      </c>
      <c r="J1408" s="167">
        <v>2863</v>
      </c>
      <c r="K1408" s="109">
        <v>42513</v>
      </c>
      <c r="L1408" s="62" t="s">
        <v>30760</v>
      </c>
    </row>
    <row r="1409" spans="1:12" ht="17.100000000000001" customHeight="1">
      <c r="A1409" s="196">
        <v>1406</v>
      </c>
      <c r="B1409" s="647"/>
      <c r="C1409" s="653"/>
      <c r="D1409" s="32" t="s">
        <v>30965</v>
      </c>
      <c r="E1409" s="121" t="str">
        <f t="shared" si="58"/>
        <v>Yes</v>
      </c>
      <c r="F1409" s="438">
        <v>1.05</v>
      </c>
      <c r="G1409" s="164">
        <f t="shared" si="59"/>
        <v>0.42510121457489874</v>
      </c>
      <c r="H1409" s="368">
        <f t="shared" si="60"/>
        <v>2891</v>
      </c>
      <c r="I1409" s="439" t="s">
        <v>30966</v>
      </c>
      <c r="J1409" s="167">
        <v>2891</v>
      </c>
      <c r="K1409" s="109">
        <v>42513</v>
      </c>
      <c r="L1409" s="62" t="s">
        <v>30760</v>
      </c>
    </row>
    <row r="1410" spans="1:12" ht="17.100000000000001" customHeight="1">
      <c r="A1410" s="196">
        <v>1407</v>
      </c>
      <c r="B1410" s="648"/>
      <c r="C1410" s="654"/>
      <c r="D1410" s="32" t="s">
        <v>30967</v>
      </c>
      <c r="E1410" s="121" t="str">
        <f t="shared" si="58"/>
        <v>Yes</v>
      </c>
      <c r="F1410" s="438">
        <v>1.06</v>
      </c>
      <c r="G1410" s="164">
        <f t="shared" si="59"/>
        <v>0.4291497975708502</v>
      </c>
      <c r="H1410" s="368">
        <f t="shared" si="60"/>
        <v>2918</v>
      </c>
      <c r="I1410" s="439" t="s">
        <v>30968</v>
      </c>
      <c r="J1410" s="167">
        <v>2918</v>
      </c>
      <c r="K1410" s="109">
        <v>42513</v>
      </c>
      <c r="L1410" s="62" t="s">
        <v>30760</v>
      </c>
    </row>
    <row r="1411" spans="1:12" ht="17.100000000000001" customHeight="1">
      <c r="A1411" s="196">
        <v>1408</v>
      </c>
      <c r="B1411" s="375" t="s">
        <v>30969</v>
      </c>
      <c r="C1411" s="370" t="s">
        <v>30970</v>
      </c>
      <c r="D1411" s="51" t="s">
        <v>30971</v>
      </c>
      <c r="E1411" s="121" t="str">
        <f t="shared" si="58"/>
        <v>No</v>
      </c>
      <c r="F1411" s="164">
        <v>2.98</v>
      </c>
      <c r="G1411" s="164">
        <f t="shared" si="59"/>
        <v>1.2064777327935221</v>
      </c>
      <c r="H1411" s="368">
        <f t="shared" si="60"/>
        <v>8204</v>
      </c>
      <c r="I1411" s="389" t="s">
        <v>30972</v>
      </c>
      <c r="J1411" s="164">
        <v>8204</v>
      </c>
      <c r="K1411" s="109">
        <v>42513</v>
      </c>
      <c r="L1411" s="62" t="s">
        <v>30760</v>
      </c>
    </row>
    <row r="1412" spans="1:12" ht="17.100000000000001" customHeight="1">
      <c r="A1412" s="196">
        <v>1409</v>
      </c>
      <c r="B1412" s="366" t="s">
        <v>30973</v>
      </c>
      <c r="C1412" s="376" t="s">
        <v>30974</v>
      </c>
      <c r="D1412" s="198" t="s">
        <v>30974</v>
      </c>
      <c r="E1412" s="121" t="str">
        <f t="shared" si="58"/>
        <v>Yes</v>
      </c>
      <c r="F1412" s="164">
        <v>0.71</v>
      </c>
      <c r="G1412" s="164">
        <f t="shared" si="59"/>
        <v>0.28744939271255054</v>
      </c>
      <c r="H1412" s="368">
        <f t="shared" si="60"/>
        <v>1955</v>
      </c>
      <c r="I1412" s="389" t="s">
        <v>30975</v>
      </c>
      <c r="J1412" s="164">
        <v>1955</v>
      </c>
      <c r="K1412" s="109">
        <v>42513</v>
      </c>
      <c r="L1412" s="62" t="s">
        <v>30760</v>
      </c>
    </row>
    <row r="1413" spans="1:12" ht="17.100000000000001" customHeight="1">
      <c r="A1413" s="196">
        <v>1410</v>
      </c>
      <c r="B1413" s="366" t="s">
        <v>30976</v>
      </c>
      <c r="C1413" s="376" t="s">
        <v>30977</v>
      </c>
      <c r="D1413" s="198" t="s">
        <v>30977</v>
      </c>
      <c r="E1413" s="121" t="str">
        <f t="shared" si="58"/>
        <v>Yes</v>
      </c>
      <c r="F1413" s="164">
        <v>0.83</v>
      </c>
      <c r="G1413" s="164">
        <f t="shared" si="59"/>
        <v>0.33603238866396756</v>
      </c>
      <c r="H1413" s="368">
        <f t="shared" si="60"/>
        <v>2285</v>
      </c>
      <c r="I1413" s="389" t="s">
        <v>30978</v>
      </c>
      <c r="J1413" s="164">
        <v>2285</v>
      </c>
      <c r="K1413" s="109">
        <v>42513</v>
      </c>
      <c r="L1413" s="62" t="s">
        <v>30760</v>
      </c>
    </row>
    <row r="1414" spans="1:12" ht="17.100000000000001" customHeight="1">
      <c r="A1414" s="196">
        <v>1411</v>
      </c>
      <c r="B1414" s="637">
        <v>54</v>
      </c>
      <c r="C1414" s="649" t="s">
        <v>30979</v>
      </c>
      <c r="D1414" s="51" t="s">
        <v>12200</v>
      </c>
      <c r="E1414" s="121" t="str">
        <f t="shared" si="58"/>
        <v>Yes</v>
      </c>
      <c r="F1414" s="164">
        <v>2.09</v>
      </c>
      <c r="G1414" s="164">
        <f t="shared" si="59"/>
        <v>0.84615384615384603</v>
      </c>
      <c r="H1414" s="368">
        <f t="shared" si="60"/>
        <v>5754</v>
      </c>
      <c r="I1414" s="389" t="s">
        <v>30980</v>
      </c>
      <c r="J1414" s="164">
        <v>5754</v>
      </c>
      <c r="K1414" s="109">
        <v>42513</v>
      </c>
      <c r="L1414" s="62" t="s">
        <v>30760</v>
      </c>
    </row>
    <row r="1415" spans="1:12" ht="17.100000000000001" customHeight="1">
      <c r="A1415" s="196">
        <v>1412</v>
      </c>
      <c r="B1415" s="640"/>
      <c r="C1415" s="650"/>
      <c r="D1415" s="51" t="s">
        <v>30981</v>
      </c>
      <c r="E1415" s="121" t="str">
        <f t="shared" si="58"/>
        <v>Yes</v>
      </c>
      <c r="F1415" s="164">
        <v>2.09</v>
      </c>
      <c r="G1415" s="164">
        <f t="shared" si="59"/>
        <v>0.84615384615384603</v>
      </c>
      <c r="H1415" s="368">
        <f t="shared" si="60"/>
        <v>5754</v>
      </c>
      <c r="I1415" s="389" t="s">
        <v>30982</v>
      </c>
      <c r="J1415" s="164">
        <v>5754</v>
      </c>
      <c r="K1415" s="109">
        <v>42513</v>
      </c>
      <c r="L1415" s="62" t="s">
        <v>30760</v>
      </c>
    </row>
    <row r="1416" spans="1:12" ht="17.100000000000001" customHeight="1">
      <c r="A1416" s="196">
        <v>1413</v>
      </c>
      <c r="B1416" s="638"/>
      <c r="C1416" s="651"/>
      <c r="D1416" s="51" t="s">
        <v>12024</v>
      </c>
      <c r="E1416" s="121" t="str">
        <f t="shared" si="58"/>
        <v>Yes</v>
      </c>
      <c r="F1416" s="164">
        <v>2.09</v>
      </c>
      <c r="G1416" s="164">
        <f t="shared" si="59"/>
        <v>0.84615384615384603</v>
      </c>
      <c r="H1416" s="368">
        <f t="shared" si="60"/>
        <v>5754</v>
      </c>
      <c r="I1416" s="389" t="s">
        <v>30983</v>
      </c>
      <c r="J1416" s="164">
        <v>5754</v>
      </c>
      <c r="K1416" s="109">
        <v>42513</v>
      </c>
      <c r="L1416" s="62" t="s">
        <v>30760</v>
      </c>
    </row>
    <row r="1417" spans="1:12" ht="17.100000000000001" customHeight="1">
      <c r="A1417" s="196">
        <v>1414</v>
      </c>
      <c r="B1417" s="366" t="s">
        <v>30984</v>
      </c>
      <c r="C1417" s="370" t="s">
        <v>30985</v>
      </c>
      <c r="D1417" s="32" t="s">
        <v>30985</v>
      </c>
      <c r="E1417" s="121" t="str">
        <f t="shared" si="58"/>
        <v>No</v>
      </c>
      <c r="F1417" s="164">
        <v>2.66</v>
      </c>
      <c r="G1417" s="164">
        <f t="shared" si="59"/>
        <v>1.0769230769230769</v>
      </c>
      <c r="H1417" s="368">
        <f>ROUND(F1417*2753,0)</f>
        <v>7323</v>
      </c>
      <c r="I1417" s="389" t="s">
        <v>30986</v>
      </c>
      <c r="J1417" s="164">
        <v>7323</v>
      </c>
      <c r="K1417" s="109">
        <v>42513</v>
      </c>
      <c r="L1417" s="62" t="s">
        <v>30760</v>
      </c>
    </row>
    <row r="1418" spans="1:12" ht="17.100000000000001" customHeight="1">
      <c r="A1418" s="196">
        <v>1415</v>
      </c>
      <c r="B1418" s="375">
        <v>2</v>
      </c>
      <c r="C1418" s="370" t="s">
        <v>30987</v>
      </c>
      <c r="D1418" s="32" t="s">
        <v>30988</v>
      </c>
      <c r="E1418" s="29" t="str">
        <f>IF(G1418&lt;1,"Yes","No")</f>
        <v>No</v>
      </c>
      <c r="F1418" s="164">
        <v>2.76</v>
      </c>
      <c r="G1418" s="164">
        <f>F1418/2.47</f>
        <v>1.117408906882591</v>
      </c>
      <c r="H1418" s="368">
        <f>ROUND(F1418*2753,0)</f>
        <v>7598</v>
      </c>
      <c r="I1418" s="387" t="s">
        <v>30989</v>
      </c>
      <c r="J1418" s="30">
        <v>7598</v>
      </c>
      <c r="K1418" s="109">
        <v>42513</v>
      </c>
      <c r="L1418" s="62" t="s">
        <v>30990</v>
      </c>
    </row>
    <row r="1419" spans="1:12" ht="17.100000000000001" customHeight="1">
      <c r="A1419" s="196">
        <v>1416</v>
      </c>
      <c r="B1419" s="375">
        <v>3</v>
      </c>
      <c r="C1419" s="370" t="s">
        <v>30991</v>
      </c>
      <c r="D1419" s="51" t="s">
        <v>30992</v>
      </c>
      <c r="E1419" s="29" t="str">
        <f t="shared" ref="E1419:E1482" si="61">IF(G1419&lt;1,"Yes","No")</f>
        <v>Yes</v>
      </c>
      <c r="F1419" s="85">
        <v>2.38</v>
      </c>
      <c r="G1419" s="164">
        <f t="shared" ref="G1419:G1482" si="62">F1419/2.47</f>
        <v>0.96356275303643713</v>
      </c>
      <c r="H1419" s="368">
        <f t="shared" ref="H1419:H1482" si="63">ROUND(F1419*2753,0)</f>
        <v>6552</v>
      </c>
      <c r="I1419" s="387" t="s">
        <v>30993</v>
      </c>
      <c r="J1419" s="30">
        <v>6552</v>
      </c>
      <c r="K1419" s="109">
        <v>42513</v>
      </c>
      <c r="L1419" s="62" t="s">
        <v>30990</v>
      </c>
    </row>
    <row r="1420" spans="1:12" ht="17.100000000000001" customHeight="1">
      <c r="A1420" s="196">
        <v>1417</v>
      </c>
      <c r="B1420" s="646">
        <v>5</v>
      </c>
      <c r="C1420" s="623" t="s">
        <v>30994</v>
      </c>
      <c r="D1420" s="32" t="s">
        <v>30995</v>
      </c>
      <c r="E1420" s="29" t="str">
        <f t="shared" si="61"/>
        <v>Yes</v>
      </c>
      <c r="F1420" s="164">
        <v>0.2</v>
      </c>
      <c r="G1420" s="164">
        <f t="shared" si="62"/>
        <v>8.0971659919028341E-2</v>
      </c>
      <c r="H1420" s="368">
        <f t="shared" si="63"/>
        <v>551</v>
      </c>
      <c r="I1420" s="387" t="s">
        <v>30996</v>
      </c>
      <c r="J1420" s="30">
        <v>551</v>
      </c>
      <c r="K1420" s="109">
        <v>42513</v>
      </c>
      <c r="L1420" s="62" t="s">
        <v>30990</v>
      </c>
    </row>
    <row r="1421" spans="1:12" ht="17.100000000000001" customHeight="1">
      <c r="A1421" s="196">
        <v>1418</v>
      </c>
      <c r="B1421" s="647"/>
      <c r="C1421" s="639"/>
      <c r="D1421" s="32" t="s">
        <v>30997</v>
      </c>
      <c r="E1421" s="29" t="str">
        <f t="shared" si="61"/>
        <v>Yes</v>
      </c>
      <c r="F1421" s="85">
        <v>0.2</v>
      </c>
      <c r="G1421" s="164">
        <f t="shared" si="62"/>
        <v>8.0971659919028341E-2</v>
      </c>
      <c r="H1421" s="368">
        <f t="shared" si="63"/>
        <v>551</v>
      </c>
      <c r="I1421" s="387" t="s">
        <v>30998</v>
      </c>
      <c r="J1421" s="30">
        <v>551</v>
      </c>
      <c r="K1421" s="109">
        <v>42513</v>
      </c>
      <c r="L1421" s="62" t="s">
        <v>30990</v>
      </c>
    </row>
    <row r="1422" spans="1:12" ht="17.100000000000001" customHeight="1">
      <c r="A1422" s="196">
        <v>1419</v>
      </c>
      <c r="B1422" s="647"/>
      <c r="C1422" s="639"/>
      <c r="D1422" s="32" t="s">
        <v>30999</v>
      </c>
      <c r="E1422" s="29" t="str">
        <f t="shared" si="61"/>
        <v>Yes</v>
      </c>
      <c r="F1422" s="164">
        <v>0.2</v>
      </c>
      <c r="G1422" s="164">
        <f t="shared" si="62"/>
        <v>8.0971659919028341E-2</v>
      </c>
      <c r="H1422" s="368">
        <f t="shared" si="63"/>
        <v>551</v>
      </c>
      <c r="I1422" s="387" t="s">
        <v>31000</v>
      </c>
      <c r="J1422" s="30">
        <v>551</v>
      </c>
      <c r="K1422" s="109">
        <v>42513</v>
      </c>
      <c r="L1422" s="62" t="s">
        <v>30990</v>
      </c>
    </row>
    <row r="1423" spans="1:12" ht="17.100000000000001" customHeight="1">
      <c r="A1423" s="196">
        <v>1420</v>
      </c>
      <c r="B1423" s="647"/>
      <c r="C1423" s="639"/>
      <c r="D1423" s="32" t="s">
        <v>31001</v>
      </c>
      <c r="E1423" s="29" t="str">
        <f t="shared" si="61"/>
        <v>Yes</v>
      </c>
      <c r="F1423" s="164">
        <v>0.2</v>
      </c>
      <c r="G1423" s="164">
        <f t="shared" si="62"/>
        <v>8.0971659919028341E-2</v>
      </c>
      <c r="H1423" s="368">
        <f t="shared" si="63"/>
        <v>551</v>
      </c>
      <c r="I1423" s="387" t="s">
        <v>31002</v>
      </c>
      <c r="J1423" s="30">
        <v>551</v>
      </c>
      <c r="K1423" s="109">
        <v>42513</v>
      </c>
      <c r="L1423" s="62" t="s">
        <v>30990</v>
      </c>
    </row>
    <row r="1424" spans="1:12" ht="17.100000000000001" customHeight="1">
      <c r="A1424" s="196">
        <v>1421</v>
      </c>
      <c r="B1424" s="647"/>
      <c r="C1424" s="639"/>
      <c r="D1424" s="51" t="s">
        <v>31003</v>
      </c>
      <c r="E1424" s="29" t="str">
        <f t="shared" si="61"/>
        <v>Yes</v>
      </c>
      <c r="F1424" s="164">
        <v>0.2</v>
      </c>
      <c r="G1424" s="164">
        <f t="shared" si="62"/>
        <v>8.0971659919028341E-2</v>
      </c>
      <c r="H1424" s="368">
        <f t="shared" si="63"/>
        <v>551</v>
      </c>
      <c r="I1424" s="387" t="s">
        <v>31004</v>
      </c>
      <c r="J1424" s="30">
        <v>551</v>
      </c>
      <c r="K1424" s="109">
        <v>42513</v>
      </c>
      <c r="L1424" s="62" t="s">
        <v>30990</v>
      </c>
    </row>
    <row r="1425" spans="1:12" ht="17.100000000000001" customHeight="1">
      <c r="A1425" s="196">
        <v>1422</v>
      </c>
      <c r="B1425" s="647"/>
      <c r="C1425" s="639"/>
      <c r="D1425" s="32" t="s">
        <v>31005</v>
      </c>
      <c r="E1425" s="29" t="str">
        <f t="shared" si="61"/>
        <v>Yes</v>
      </c>
      <c r="F1425" s="164">
        <v>0.2</v>
      </c>
      <c r="G1425" s="164">
        <f t="shared" si="62"/>
        <v>8.0971659919028341E-2</v>
      </c>
      <c r="H1425" s="368">
        <f t="shared" si="63"/>
        <v>551</v>
      </c>
      <c r="I1425" s="387" t="s">
        <v>31006</v>
      </c>
      <c r="J1425" s="30">
        <v>551</v>
      </c>
      <c r="K1425" s="109">
        <v>42513</v>
      </c>
      <c r="L1425" s="62" t="s">
        <v>30990</v>
      </c>
    </row>
    <row r="1426" spans="1:12" ht="17.100000000000001" customHeight="1">
      <c r="A1426" s="196">
        <v>1423</v>
      </c>
      <c r="B1426" s="648"/>
      <c r="C1426" s="624"/>
      <c r="D1426" s="32" t="s">
        <v>31007</v>
      </c>
      <c r="E1426" s="29" t="str">
        <f t="shared" si="61"/>
        <v>Yes</v>
      </c>
      <c r="F1426" s="164">
        <v>0.19</v>
      </c>
      <c r="G1426" s="164">
        <f t="shared" si="62"/>
        <v>7.6923076923076913E-2</v>
      </c>
      <c r="H1426" s="368">
        <f t="shared" si="63"/>
        <v>523</v>
      </c>
      <c r="I1426" s="387" t="s">
        <v>31008</v>
      </c>
      <c r="J1426" s="30">
        <v>523</v>
      </c>
      <c r="K1426" s="109">
        <v>42513</v>
      </c>
      <c r="L1426" s="62" t="s">
        <v>30990</v>
      </c>
    </row>
    <row r="1427" spans="1:12" ht="17.100000000000001" customHeight="1">
      <c r="A1427" s="196">
        <v>1424</v>
      </c>
      <c r="B1427" s="366" t="s">
        <v>31009</v>
      </c>
      <c r="C1427" s="370" t="s">
        <v>31010</v>
      </c>
      <c r="D1427" s="32" t="s">
        <v>31011</v>
      </c>
      <c r="E1427" s="29" t="str">
        <f t="shared" si="61"/>
        <v>Yes</v>
      </c>
      <c r="F1427" s="164">
        <v>0.65</v>
      </c>
      <c r="G1427" s="164">
        <f t="shared" si="62"/>
        <v>0.26315789473684209</v>
      </c>
      <c r="H1427" s="368">
        <f t="shared" si="63"/>
        <v>1789</v>
      </c>
      <c r="I1427" s="387" t="s">
        <v>31012</v>
      </c>
      <c r="J1427" s="30">
        <v>1789</v>
      </c>
      <c r="K1427" s="109">
        <v>42513</v>
      </c>
      <c r="L1427" s="62" t="s">
        <v>30990</v>
      </c>
    </row>
    <row r="1428" spans="1:12" ht="17.100000000000001" customHeight="1">
      <c r="A1428" s="196">
        <v>1425</v>
      </c>
      <c r="B1428" s="366">
        <v>17</v>
      </c>
      <c r="C1428" s="370" t="s">
        <v>31013</v>
      </c>
      <c r="D1428" s="32" t="s">
        <v>31014</v>
      </c>
      <c r="E1428" s="29" t="str">
        <f t="shared" si="61"/>
        <v>Yes</v>
      </c>
      <c r="F1428" s="164">
        <v>0.4</v>
      </c>
      <c r="G1428" s="164">
        <f t="shared" si="62"/>
        <v>0.16194331983805668</v>
      </c>
      <c r="H1428" s="368">
        <f t="shared" si="63"/>
        <v>1101</v>
      </c>
      <c r="I1428" s="387" t="s">
        <v>31015</v>
      </c>
      <c r="J1428" s="30">
        <v>1101</v>
      </c>
      <c r="K1428" s="109">
        <v>42513</v>
      </c>
      <c r="L1428" s="62" t="s">
        <v>30990</v>
      </c>
    </row>
    <row r="1429" spans="1:12" ht="17.100000000000001" customHeight="1">
      <c r="A1429" s="196">
        <v>1426</v>
      </c>
      <c r="B1429" s="366" t="s">
        <v>31016</v>
      </c>
      <c r="C1429" s="370" t="s">
        <v>31017</v>
      </c>
      <c r="D1429" s="32" t="s">
        <v>31018</v>
      </c>
      <c r="E1429" s="29" t="str">
        <f t="shared" si="61"/>
        <v>No</v>
      </c>
      <c r="F1429" s="164">
        <f>0.71+0.3+3.99</f>
        <v>5</v>
      </c>
      <c r="G1429" s="164">
        <f t="shared" si="62"/>
        <v>2.0242914979757085</v>
      </c>
      <c r="H1429" s="368">
        <v>13600</v>
      </c>
      <c r="I1429" s="387" t="s">
        <v>31019</v>
      </c>
      <c r="J1429" s="48">
        <v>13600</v>
      </c>
      <c r="K1429" s="109">
        <v>42513</v>
      </c>
      <c r="L1429" s="62" t="s">
        <v>30990</v>
      </c>
    </row>
    <row r="1430" spans="1:12" ht="17.100000000000001" customHeight="1">
      <c r="A1430" s="196">
        <v>1427</v>
      </c>
      <c r="B1430" s="366">
        <v>24</v>
      </c>
      <c r="C1430" s="370" t="s">
        <v>31020</v>
      </c>
      <c r="D1430" s="32" t="s">
        <v>31021</v>
      </c>
      <c r="E1430" s="29" t="str">
        <f t="shared" si="61"/>
        <v>Yes</v>
      </c>
      <c r="F1430" s="164">
        <v>1.2</v>
      </c>
      <c r="G1430" s="164">
        <f t="shared" si="62"/>
        <v>0.48582995951416996</v>
      </c>
      <c r="H1430" s="368">
        <f t="shared" si="63"/>
        <v>3304</v>
      </c>
      <c r="I1430" s="389" t="s">
        <v>31022</v>
      </c>
      <c r="J1430" s="30">
        <v>3304</v>
      </c>
      <c r="K1430" s="109">
        <v>42513</v>
      </c>
      <c r="L1430" s="62" t="s">
        <v>30990</v>
      </c>
    </row>
    <row r="1431" spans="1:12" ht="17.100000000000001" customHeight="1">
      <c r="A1431" s="196">
        <v>1428</v>
      </c>
      <c r="B1431" s="366" t="s">
        <v>21235</v>
      </c>
      <c r="C1431" s="367" t="s">
        <v>21235</v>
      </c>
      <c r="D1431" s="51" t="s">
        <v>31023</v>
      </c>
      <c r="E1431" s="29" t="str">
        <f t="shared" si="61"/>
        <v>Yes</v>
      </c>
      <c r="F1431" s="164">
        <v>1.2</v>
      </c>
      <c r="G1431" s="164">
        <f t="shared" si="62"/>
        <v>0.48582995951416996</v>
      </c>
      <c r="H1431" s="368">
        <f t="shared" si="63"/>
        <v>3304</v>
      </c>
      <c r="I1431" s="389" t="s">
        <v>31024</v>
      </c>
      <c r="J1431" s="30">
        <v>3304</v>
      </c>
      <c r="K1431" s="109">
        <v>42513</v>
      </c>
      <c r="L1431" s="62" t="s">
        <v>30990</v>
      </c>
    </row>
    <row r="1432" spans="1:12" ht="17.100000000000001" customHeight="1">
      <c r="A1432" s="196">
        <v>1429</v>
      </c>
      <c r="B1432" s="366" t="s">
        <v>21235</v>
      </c>
      <c r="C1432" s="367" t="s">
        <v>21235</v>
      </c>
      <c r="D1432" s="51" t="s">
        <v>31025</v>
      </c>
      <c r="E1432" s="29" t="str">
        <f t="shared" si="61"/>
        <v>Yes</v>
      </c>
      <c r="F1432" s="164">
        <v>2.42</v>
      </c>
      <c r="G1432" s="164">
        <f t="shared" si="62"/>
        <v>0.97975708502024283</v>
      </c>
      <c r="H1432" s="368">
        <f t="shared" si="63"/>
        <v>6662</v>
      </c>
      <c r="I1432" s="389" t="s">
        <v>31026</v>
      </c>
      <c r="J1432" s="30">
        <v>6662</v>
      </c>
      <c r="K1432" s="109">
        <v>42513</v>
      </c>
      <c r="L1432" s="62" t="s">
        <v>30990</v>
      </c>
    </row>
    <row r="1433" spans="1:12" ht="17.100000000000001" customHeight="1">
      <c r="A1433" s="196">
        <v>1430</v>
      </c>
      <c r="B1433" s="366" t="s">
        <v>31027</v>
      </c>
      <c r="C1433" s="367" t="s">
        <v>31028</v>
      </c>
      <c r="D1433" s="51" t="s">
        <v>31029</v>
      </c>
      <c r="E1433" s="29" t="str">
        <f t="shared" si="61"/>
        <v>Yes</v>
      </c>
      <c r="F1433" s="164">
        <v>2.42</v>
      </c>
      <c r="G1433" s="164">
        <f t="shared" si="62"/>
        <v>0.97975708502024283</v>
      </c>
      <c r="H1433" s="368">
        <f t="shared" si="63"/>
        <v>6662</v>
      </c>
      <c r="I1433" s="389" t="s">
        <v>31030</v>
      </c>
      <c r="J1433" s="30">
        <v>6662</v>
      </c>
      <c r="K1433" s="109">
        <v>42513</v>
      </c>
      <c r="L1433" s="62" t="s">
        <v>30990</v>
      </c>
    </row>
    <row r="1434" spans="1:12" ht="17.100000000000001" customHeight="1">
      <c r="A1434" s="196">
        <v>1431</v>
      </c>
      <c r="B1434" s="366" t="s">
        <v>21235</v>
      </c>
      <c r="C1434" s="367" t="s">
        <v>21235</v>
      </c>
      <c r="D1434" s="51" t="s">
        <v>31031</v>
      </c>
      <c r="E1434" s="29" t="str">
        <f t="shared" si="61"/>
        <v>Yes</v>
      </c>
      <c r="F1434" s="164">
        <v>2.42</v>
      </c>
      <c r="G1434" s="164">
        <f t="shared" si="62"/>
        <v>0.97975708502024283</v>
      </c>
      <c r="H1434" s="368">
        <f t="shared" si="63"/>
        <v>6662</v>
      </c>
      <c r="I1434" s="389" t="s">
        <v>31032</v>
      </c>
      <c r="J1434" s="30">
        <v>6662</v>
      </c>
      <c r="K1434" s="109">
        <v>42513</v>
      </c>
      <c r="L1434" s="62" t="s">
        <v>30990</v>
      </c>
    </row>
    <row r="1435" spans="1:12" ht="17.100000000000001" customHeight="1">
      <c r="A1435" s="196">
        <v>1432</v>
      </c>
      <c r="B1435" s="366">
        <v>43</v>
      </c>
      <c r="C1435" s="367" t="s">
        <v>31033</v>
      </c>
      <c r="D1435" s="51" t="s">
        <v>31034</v>
      </c>
      <c r="E1435" s="29" t="str">
        <f t="shared" si="61"/>
        <v>No</v>
      </c>
      <c r="F1435" s="164">
        <v>4.47</v>
      </c>
      <c r="G1435" s="164">
        <f t="shared" si="62"/>
        <v>1.809716599190283</v>
      </c>
      <c r="H1435" s="368">
        <f t="shared" si="63"/>
        <v>12306</v>
      </c>
      <c r="I1435" s="389" t="s">
        <v>31035</v>
      </c>
      <c r="J1435" s="30">
        <v>12306</v>
      </c>
      <c r="K1435" s="109">
        <v>42513</v>
      </c>
      <c r="L1435" s="62" t="s">
        <v>30990</v>
      </c>
    </row>
    <row r="1436" spans="1:12" ht="17.100000000000001" customHeight="1">
      <c r="A1436" s="196">
        <v>1433</v>
      </c>
      <c r="B1436" s="366">
        <v>36</v>
      </c>
      <c r="C1436" s="367" t="s">
        <v>31036</v>
      </c>
      <c r="D1436" s="51" t="s">
        <v>31037</v>
      </c>
      <c r="E1436" s="29" t="str">
        <f t="shared" si="61"/>
        <v>Yes</v>
      </c>
      <c r="F1436" s="164">
        <v>0.8</v>
      </c>
      <c r="G1436" s="164">
        <f t="shared" si="62"/>
        <v>0.32388663967611336</v>
      </c>
      <c r="H1436" s="368">
        <f t="shared" si="63"/>
        <v>2202</v>
      </c>
      <c r="I1436" s="389" t="s">
        <v>31038</v>
      </c>
      <c r="J1436" s="30">
        <v>2202</v>
      </c>
      <c r="K1436" s="109">
        <v>42513</v>
      </c>
      <c r="L1436" s="62" t="s">
        <v>30990</v>
      </c>
    </row>
    <row r="1437" spans="1:12" ht="17.100000000000001" customHeight="1">
      <c r="A1437" s="196">
        <v>1434</v>
      </c>
      <c r="B1437" s="366">
        <v>47</v>
      </c>
      <c r="C1437" s="367" t="s">
        <v>31039</v>
      </c>
      <c r="D1437" s="51" t="s">
        <v>31040</v>
      </c>
      <c r="E1437" s="29" t="str">
        <f t="shared" si="61"/>
        <v>Yes</v>
      </c>
      <c r="F1437" s="164">
        <v>1.24</v>
      </c>
      <c r="G1437" s="164">
        <f t="shared" si="62"/>
        <v>0.50202429149797567</v>
      </c>
      <c r="H1437" s="368">
        <f t="shared" si="63"/>
        <v>3414</v>
      </c>
      <c r="I1437" s="389" t="s">
        <v>31041</v>
      </c>
      <c r="J1437" s="30">
        <v>3414</v>
      </c>
      <c r="K1437" s="109">
        <v>42513</v>
      </c>
      <c r="L1437" s="62" t="s">
        <v>30990</v>
      </c>
    </row>
    <row r="1438" spans="1:12" ht="17.100000000000001" customHeight="1">
      <c r="A1438" s="196">
        <v>1435</v>
      </c>
      <c r="B1438" s="366" t="s">
        <v>31042</v>
      </c>
      <c r="C1438" s="367" t="s">
        <v>31042</v>
      </c>
      <c r="D1438" s="51" t="s">
        <v>31043</v>
      </c>
      <c r="E1438" s="29" t="str">
        <f t="shared" si="61"/>
        <v>Yes</v>
      </c>
      <c r="F1438" s="164">
        <v>1.24</v>
      </c>
      <c r="G1438" s="164">
        <f t="shared" si="62"/>
        <v>0.50202429149797567</v>
      </c>
      <c r="H1438" s="368">
        <f t="shared" si="63"/>
        <v>3414</v>
      </c>
      <c r="I1438" s="389" t="s">
        <v>31044</v>
      </c>
      <c r="J1438" s="30">
        <v>3414</v>
      </c>
      <c r="K1438" s="109">
        <v>42513</v>
      </c>
      <c r="L1438" s="62" t="s">
        <v>30990</v>
      </c>
    </row>
    <row r="1439" spans="1:12" ht="17.100000000000001" customHeight="1">
      <c r="A1439" s="196">
        <v>1436</v>
      </c>
      <c r="B1439" s="366">
        <v>60</v>
      </c>
      <c r="C1439" s="367" t="s">
        <v>31045</v>
      </c>
      <c r="D1439" s="51" t="s">
        <v>31046</v>
      </c>
      <c r="E1439" s="29" t="str">
        <f t="shared" si="61"/>
        <v>No</v>
      </c>
      <c r="F1439" s="164">
        <v>2.64</v>
      </c>
      <c r="G1439" s="164">
        <f t="shared" si="62"/>
        <v>1.068825910931174</v>
      </c>
      <c r="H1439" s="368">
        <f t="shared" si="63"/>
        <v>7268</v>
      </c>
      <c r="I1439" s="389" t="s">
        <v>31047</v>
      </c>
      <c r="J1439" s="30">
        <v>7268</v>
      </c>
      <c r="K1439" s="109">
        <v>42513</v>
      </c>
      <c r="L1439" s="62" t="s">
        <v>30990</v>
      </c>
    </row>
    <row r="1440" spans="1:12" ht="17.100000000000001" customHeight="1">
      <c r="A1440" s="196">
        <v>1437</v>
      </c>
      <c r="B1440" s="366">
        <v>75</v>
      </c>
      <c r="C1440" s="367" t="s">
        <v>31048</v>
      </c>
      <c r="D1440" s="51" t="s">
        <v>31049</v>
      </c>
      <c r="E1440" s="29" t="str">
        <f t="shared" si="61"/>
        <v>Yes</v>
      </c>
      <c r="F1440" s="164">
        <v>0.98</v>
      </c>
      <c r="G1440" s="164">
        <f t="shared" si="62"/>
        <v>0.39676113360323884</v>
      </c>
      <c r="H1440" s="368">
        <f t="shared" si="63"/>
        <v>2698</v>
      </c>
      <c r="I1440" s="389" t="s">
        <v>31050</v>
      </c>
      <c r="J1440" s="30">
        <v>2698</v>
      </c>
      <c r="K1440" s="109">
        <v>42513</v>
      </c>
      <c r="L1440" s="62" t="s">
        <v>30990</v>
      </c>
    </row>
    <row r="1441" spans="1:12" ht="17.100000000000001" customHeight="1">
      <c r="A1441" s="196">
        <v>1438</v>
      </c>
      <c r="B1441" s="366">
        <v>77</v>
      </c>
      <c r="C1441" s="367" t="s">
        <v>31051</v>
      </c>
      <c r="D1441" s="51" t="s">
        <v>31052</v>
      </c>
      <c r="E1441" s="29" t="str">
        <f t="shared" si="61"/>
        <v>Yes</v>
      </c>
      <c r="F1441" s="164">
        <v>0.79</v>
      </c>
      <c r="G1441" s="164">
        <f t="shared" si="62"/>
        <v>0.31983805668016191</v>
      </c>
      <c r="H1441" s="368">
        <f t="shared" si="63"/>
        <v>2175</v>
      </c>
      <c r="I1441" s="389" t="s">
        <v>31053</v>
      </c>
      <c r="J1441" s="30">
        <v>2175</v>
      </c>
      <c r="K1441" s="109">
        <v>42513</v>
      </c>
      <c r="L1441" s="62" t="s">
        <v>30990</v>
      </c>
    </row>
    <row r="1442" spans="1:12" ht="17.100000000000001" customHeight="1">
      <c r="A1442" s="196">
        <v>1439</v>
      </c>
      <c r="B1442" s="366">
        <v>62</v>
      </c>
      <c r="C1442" s="367" t="s">
        <v>31054</v>
      </c>
      <c r="D1442" s="51" t="s">
        <v>31055</v>
      </c>
      <c r="E1442" s="29" t="str">
        <f t="shared" si="61"/>
        <v>No</v>
      </c>
      <c r="F1442" s="164">
        <v>3.69</v>
      </c>
      <c r="G1442" s="164">
        <f t="shared" si="62"/>
        <v>1.4939271255060727</v>
      </c>
      <c r="H1442" s="368">
        <f t="shared" si="63"/>
        <v>10159</v>
      </c>
      <c r="I1442" s="389" t="s">
        <v>31056</v>
      </c>
      <c r="J1442" s="30">
        <v>10159</v>
      </c>
      <c r="K1442" s="109">
        <v>42513</v>
      </c>
      <c r="L1442" s="62" t="s">
        <v>30990</v>
      </c>
    </row>
    <row r="1443" spans="1:12" ht="17.100000000000001" customHeight="1">
      <c r="A1443" s="196">
        <v>1440</v>
      </c>
      <c r="B1443" s="366">
        <v>78</v>
      </c>
      <c r="C1443" s="367" t="s">
        <v>31057</v>
      </c>
      <c r="D1443" s="51" t="s">
        <v>31058</v>
      </c>
      <c r="E1443" s="29" t="str">
        <f t="shared" si="61"/>
        <v>Yes</v>
      </c>
      <c r="F1443" s="164">
        <v>0.73</v>
      </c>
      <c r="G1443" s="164">
        <f t="shared" si="62"/>
        <v>0.2955465587044534</v>
      </c>
      <c r="H1443" s="368">
        <f t="shared" si="63"/>
        <v>2010</v>
      </c>
      <c r="I1443" s="389" t="s">
        <v>31059</v>
      </c>
      <c r="J1443" s="30">
        <v>2010</v>
      </c>
      <c r="K1443" s="109">
        <v>42513</v>
      </c>
      <c r="L1443" s="62" t="s">
        <v>30990</v>
      </c>
    </row>
    <row r="1444" spans="1:12" ht="17.100000000000001" customHeight="1">
      <c r="A1444" s="196">
        <v>1441</v>
      </c>
      <c r="B1444" s="366">
        <v>78</v>
      </c>
      <c r="C1444" s="367" t="s">
        <v>31057</v>
      </c>
      <c r="D1444" s="51" t="s">
        <v>31060</v>
      </c>
      <c r="E1444" s="29" t="str">
        <f t="shared" si="61"/>
        <v>Yes</v>
      </c>
      <c r="F1444" s="164">
        <v>0.36</v>
      </c>
      <c r="G1444" s="164">
        <f t="shared" si="62"/>
        <v>0.145748987854251</v>
      </c>
      <c r="H1444" s="368">
        <f t="shared" si="63"/>
        <v>991</v>
      </c>
      <c r="I1444" s="389" t="s">
        <v>31061</v>
      </c>
      <c r="J1444" s="30">
        <v>991</v>
      </c>
      <c r="K1444" s="109">
        <v>42513</v>
      </c>
      <c r="L1444" s="62" t="s">
        <v>30990</v>
      </c>
    </row>
    <row r="1445" spans="1:12" ht="17.100000000000001" customHeight="1">
      <c r="A1445" s="196">
        <v>1442</v>
      </c>
      <c r="B1445" s="366">
        <v>78</v>
      </c>
      <c r="C1445" s="367" t="s">
        <v>31057</v>
      </c>
      <c r="D1445" s="51" t="s">
        <v>31062</v>
      </c>
      <c r="E1445" s="29" t="str">
        <f t="shared" si="61"/>
        <v>Yes</v>
      </c>
      <c r="F1445" s="164">
        <v>0.37</v>
      </c>
      <c r="G1445" s="164">
        <f t="shared" si="62"/>
        <v>0.14979757085020243</v>
      </c>
      <c r="H1445" s="368">
        <f t="shared" si="63"/>
        <v>1019</v>
      </c>
      <c r="I1445" s="389" t="s">
        <v>31063</v>
      </c>
      <c r="J1445" s="30">
        <v>1019</v>
      </c>
      <c r="K1445" s="109">
        <v>42513</v>
      </c>
      <c r="L1445" s="62" t="s">
        <v>30990</v>
      </c>
    </row>
    <row r="1446" spans="1:12" ht="17.100000000000001" customHeight="1">
      <c r="A1446" s="196">
        <v>1443</v>
      </c>
      <c r="B1446" s="366">
        <v>78</v>
      </c>
      <c r="C1446" s="367" t="s">
        <v>31057</v>
      </c>
      <c r="D1446" s="51" t="s">
        <v>31064</v>
      </c>
      <c r="E1446" s="29" t="str">
        <f t="shared" si="61"/>
        <v>Yes</v>
      </c>
      <c r="F1446" s="164">
        <v>0.37</v>
      </c>
      <c r="G1446" s="164">
        <f t="shared" si="62"/>
        <v>0.14979757085020243</v>
      </c>
      <c r="H1446" s="368">
        <f t="shared" si="63"/>
        <v>1019</v>
      </c>
      <c r="I1446" s="389" t="s">
        <v>31065</v>
      </c>
      <c r="J1446" s="30">
        <v>1019</v>
      </c>
      <c r="K1446" s="109">
        <v>42513</v>
      </c>
      <c r="L1446" s="62" t="s">
        <v>30990</v>
      </c>
    </row>
    <row r="1447" spans="1:12" ht="17.100000000000001" customHeight="1">
      <c r="A1447" s="196">
        <v>1444</v>
      </c>
      <c r="B1447" s="366">
        <v>78</v>
      </c>
      <c r="C1447" s="367" t="s">
        <v>31057</v>
      </c>
      <c r="D1447" s="51" t="s">
        <v>31066</v>
      </c>
      <c r="E1447" s="29" t="str">
        <f t="shared" si="61"/>
        <v>Yes</v>
      </c>
      <c r="F1447" s="164">
        <v>0.37</v>
      </c>
      <c r="G1447" s="164">
        <f t="shared" si="62"/>
        <v>0.14979757085020243</v>
      </c>
      <c r="H1447" s="368">
        <f t="shared" si="63"/>
        <v>1019</v>
      </c>
      <c r="I1447" s="389" t="s">
        <v>31067</v>
      </c>
      <c r="J1447" s="30">
        <v>1019</v>
      </c>
      <c r="K1447" s="109">
        <v>42513</v>
      </c>
      <c r="L1447" s="62" t="s">
        <v>30990</v>
      </c>
    </row>
    <row r="1448" spans="1:12" ht="17.100000000000001" customHeight="1">
      <c r="A1448" s="196">
        <v>1445</v>
      </c>
      <c r="B1448" s="366">
        <v>78</v>
      </c>
      <c r="C1448" s="367" t="s">
        <v>31057</v>
      </c>
      <c r="D1448" s="51" t="s">
        <v>31068</v>
      </c>
      <c r="E1448" s="29" t="str">
        <f t="shared" si="61"/>
        <v>Yes</v>
      </c>
      <c r="F1448" s="164">
        <v>0.37</v>
      </c>
      <c r="G1448" s="164">
        <f t="shared" si="62"/>
        <v>0.14979757085020243</v>
      </c>
      <c r="H1448" s="368">
        <f t="shared" si="63"/>
        <v>1019</v>
      </c>
      <c r="I1448" s="389" t="s">
        <v>31069</v>
      </c>
      <c r="J1448" s="30">
        <v>1019</v>
      </c>
      <c r="K1448" s="109">
        <v>42513</v>
      </c>
      <c r="L1448" s="62" t="s">
        <v>30990</v>
      </c>
    </row>
    <row r="1449" spans="1:12" ht="17.100000000000001" customHeight="1">
      <c r="A1449" s="196">
        <v>1446</v>
      </c>
      <c r="B1449" s="366" t="s">
        <v>31070</v>
      </c>
      <c r="C1449" s="367" t="s">
        <v>31071</v>
      </c>
      <c r="D1449" s="51" t="s">
        <v>31072</v>
      </c>
      <c r="E1449" s="29" t="str">
        <f t="shared" si="61"/>
        <v>No</v>
      </c>
      <c r="F1449" s="164">
        <v>2.85</v>
      </c>
      <c r="G1449" s="164">
        <f t="shared" si="62"/>
        <v>1.1538461538461537</v>
      </c>
      <c r="H1449" s="368">
        <f t="shared" si="63"/>
        <v>7846</v>
      </c>
      <c r="I1449" s="389" t="s">
        <v>31073</v>
      </c>
      <c r="J1449" s="30">
        <v>7846</v>
      </c>
      <c r="K1449" s="109">
        <v>42513</v>
      </c>
      <c r="L1449" s="62" t="s">
        <v>30990</v>
      </c>
    </row>
    <row r="1450" spans="1:12" ht="17.100000000000001" customHeight="1">
      <c r="A1450" s="196">
        <v>1447</v>
      </c>
      <c r="B1450" s="366">
        <v>79</v>
      </c>
      <c r="C1450" s="367" t="s">
        <v>31074</v>
      </c>
      <c r="D1450" s="51" t="s">
        <v>31075</v>
      </c>
      <c r="E1450" s="29" t="str">
        <f t="shared" si="61"/>
        <v>Yes</v>
      </c>
      <c r="F1450" s="164">
        <v>2.2999999999999998</v>
      </c>
      <c r="G1450" s="164">
        <f t="shared" si="62"/>
        <v>0.93117408906882582</v>
      </c>
      <c r="H1450" s="368">
        <f t="shared" si="63"/>
        <v>6332</v>
      </c>
      <c r="I1450" s="389" t="s">
        <v>31076</v>
      </c>
      <c r="J1450" s="30">
        <v>6332</v>
      </c>
      <c r="K1450" s="109">
        <v>42513</v>
      </c>
      <c r="L1450" s="62" t="s">
        <v>30990</v>
      </c>
    </row>
    <row r="1451" spans="1:12" ht="17.100000000000001" customHeight="1">
      <c r="A1451" s="196">
        <v>1448</v>
      </c>
      <c r="B1451" s="366">
        <v>87</v>
      </c>
      <c r="C1451" s="367" t="s">
        <v>31077</v>
      </c>
      <c r="D1451" s="51" t="s">
        <v>31078</v>
      </c>
      <c r="E1451" s="29" t="str">
        <f t="shared" si="61"/>
        <v>Yes</v>
      </c>
      <c r="F1451" s="164">
        <v>0.2</v>
      </c>
      <c r="G1451" s="164">
        <f t="shared" si="62"/>
        <v>8.0971659919028341E-2</v>
      </c>
      <c r="H1451" s="368">
        <f t="shared" si="63"/>
        <v>551</v>
      </c>
      <c r="I1451" s="389" t="s">
        <v>31079</v>
      </c>
      <c r="J1451" s="30">
        <v>551</v>
      </c>
      <c r="K1451" s="109">
        <v>42513</v>
      </c>
      <c r="L1451" s="62" t="s">
        <v>30990</v>
      </c>
    </row>
    <row r="1452" spans="1:12" ht="17.100000000000001" customHeight="1">
      <c r="A1452" s="196">
        <v>1449</v>
      </c>
      <c r="B1452" s="366" t="s">
        <v>31080</v>
      </c>
      <c r="C1452" s="367" t="s">
        <v>31081</v>
      </c>
      <c r="D1452" s="51" t="s">
        <v>31082</v>
      </c>
      <c r="E1452" s="29" t="str">
        <f t="shared" si="61"/>
        <v>Yes</v>
      </c>
      <c r="F1452" s="164">
        <v>1.97</v>
      </c>
      <c r="G1452" s="164">
        <f t="shared" si="62"/>
        <v>0.79757085020242913</v>
      </c>
      <c r="H1452" s="368">
        <f t="shared" si="63"/>
        <v>5423</v>
      </c>
      <c r="I1452" s="389" t="s">
        <v>31083</v>
      </c>
      <c r="J1452" s="30">
        <v>5423</v>
      </c>
      <c r="K1452" s="109">
        <v>42513</v>
      </c>
      <c r="L1452" s="62" t="s">
        <v>30990</v>
      </c>
    </row>
    <row r="1453" spans="1:12" ht="17.100000000000001" customHeight="1">
      <c r="A1453" s="196">
        <v>1450</v>
      </c>
      <c r="B1453" s="366">
        <v>95</v>
      </c>
      <c r="C1453" s="367" t="s">
        <v>31084</v>
      </c>
      <c r="D1453" s="51" t="s">
        <v>31085</v>
      </c>
      <c r="E1453" s="29" t="str">
        <f t="shared" si="61"/>
        <v>Yes</v>
      </c>
      <c r="F1453" s="164">
        <v>0.43</v>
      </c>
      <c r="G1453" s="164">
        <f t="shared" si="62"/>
        <v>0.17408906882591091</v>
      </c>
      <c r="H1453" s="368">
        <f t="shared" si="63"/>
        <v>1184</v>
      </c>
      <c r="I1453" s="389" t="s">
        <v>31086</v>
      </c>
      <c r="J1453" s="30">
        <v>1184</v>
      </c>
      <c r="K1453" s="109">
        <v>42513</v>
      </c>
      <c r="L1453" s="62" t="s">
        <v>30990</v>
      </c>
    </row>
    <row r="1454" spans="1:12" ht="17.100000000000001" customHeight="1">
      <c r="A1454" s="196">
        <v>1451</v>
      </c>
      <c r="B1454" s="366"/>
      <c r="C1454" s="367" t="s">
        <v>31084</v>
      </c>
      <c r="D1454" s="51" t="s">
        <v>31087</v>
      </c>
      <c r="E1454" s="29" t="str">
        <f t="shared" si="61"/>
        <v>Yes</v>
      </c>
      <c r="F1454" s="164">
        <v>0.43</v>
      </c>
      <c r="G1454" s="164">
        <f t="shared" si="62"/>
        <v>0.17408906882591091</v>
      </c>
      <c r="H1454" s="368">
        <f t="shared" si="63"/>
        <v>1184</v>
      </c>
      <c r="I1454" s="389" t="s">
        <v>31088</v>
      </c>
      <c r="J1454" s="30">
        <v>1184</v>
      </c>
      <c r="K1454" s="109">
        <v>42513</v>
      </c>
      <c r="L1454" s="62" t="s">
        <v>30990</v>
      </c>
    </row>
    <row r="1455" spans="1:12" ht="17.100000000000001" customHeight="1">
      <c r="A1455" s="196">
        <v>1452</v>
      </c>
      <c r="B1455" s="366">
        <v>100</v>
      </c>
      <c r="C1455" s="367" t="s">
        <v>31089</v>
      </c>
      <c r="D1455" s="51" t="s">
        <v>31090</v>
      </c>
      <c r="E1455" s="29" t="str">
        <f t="shared" si="61"/>
        <v>Yes</v>
      </c>
      <c r="F1455" s="164">
        <v>1.97</v>
      </c>
      <c r="G1455" s="164">
        <f t="shared" si="62"/>
        <v>0.79757085020242913</v>
      </c>
      <c r="H1455" s="368">
        <f t="shared" si="63"/>
        <v>5423</v>
      </c>
      <c r="I1455" s="389" t="s">
        <v>31091</v>
      </c>
      <c r="J1455" s="30">
        <v>5423</v>
      </c>
      <c r="K1455" s="109">
        <v>42513</v>
      </c>
      <c r="L1455" s="62" t="s">
        <v>30990</v>
      </c>
    </row>
    <row r="1456" spans="1:12" ht="17.100000000000001" customHeight="1">
      <c r="A1456" s="196">
        <v>1453</v>
      </c>
      <c r="B1456" s="366">
        <v>101</v>
      </c>
      <c r="C1456" s="367" t="s">
        <v>31092</v>
      </c>
      <c r="D1456" s="51" t="s">
        <v>31093</v>
      </c>
      <c r="E1456" s="29" t="str">
        <f t="shared" si="61"/>
        <v>Yes</v>
      </c>
      <c r="F1456" s="164">
        <v>0.82</v>
      </c>
      <c r="G1456" s="164">
        <f t="shared" si="62"/>
        <v>0.33198380566801616</v>
      </c>
      <c r="H1456" s="368">
        <f t="shared" si="63"/>
        <v>2257</v>
      </c>
      <c r="I1456" s="389" t="s">
        <v>31094</v>
      </c>
      <c r="J1456" s="30">
        <v>2257</v>
      </c>
      <c r="K1456" s="109">
        <v>42513</v>
      </c>
      <c r="L1456" s="62" t="s">
        <v>30990</v>
      </c>
    </row>
    <row r="1457" spans="1:12" ht="17.100000000000001" customHeight="1">
      <c r="A1457" s="196">
        <v>1454</v>
      </c>
      <c r="B1457" s="366">
        <v>106</v>
      </c>
      <c r="C1457" s="367" t="s">
        <v>31095</v>
      </c>
      <c r="D1457" s="51" t="s">
        <v>31096</v>
      </c>
      <c r="E1457" s="29" t="str">
        <f t="shared" si="61"/>
        <v>Yes</v>
      </c>
      <c r="F1457" s="164">
        <v>1.39</v>
      </c>
      <c r="G1457" s="164">
        <f t="shared" si="62"/>
        <v>0.56275303643724683</v>
      </c>
      <c r="H1457" s="368">
        <f t="shared" si="63"/>
        <v>3827</v>
      </c>
      <c r="I1457" s="389" t="s">
        <v>31097</v>
      </c>
      <c r="J1457" s="30">
        <v>3827</v>
      </c>
      <c r="K1457" s="109">
        <v>42513</v>
      </c>
      <c r="L1457" s="62" t="s">
        <v>30990</v>
      </c>
    </row>
    <row r="1458" spans="1:12" ht="17.100000000000001" customHeight="1">
      <c r="A1458" s="196">
        <v>1455</v>
      </c>
      <c r="B1458" s="366">
        <v>105</v>
      </c>
      <c r="C1458" s="367" t="s">
        <v>31098</v>
      </c>
      <c r="D1458" s="51" t="s">
        <v>31099</v>
      </c>
      <c r="E1458" s="29" t="str">
        <f t="shared" si="61"/>
        <v>No</v>
      </c>
      <c r="F1458" s="164">
        <v>3.01</v>
      </c>
      <c r="G1458" s="164">
        <f t="shared" si="62"/>
        <v>1.2186234817813764</v>
      </c>
      <c r="H1458" s="368">
        <f t="shared" si="63"/>
        <v>8287</v>
      </c>
      <c r="I1458" s="389" t="s">
        <v>31100</v>
      </c>
      <c r="J1458" s="30">
        <v>8287</v>
      </c>
      <c r="K1458" s="109">
        <v>42513</v>
      </c>
      <c r="L1458" s="62" t="s">
        <v>30990</v>
      </c>
    </row>
    <row r="1459" spans="1:12" ht="17.100000000000001" customHeight="1">
      <c r="A1459" s="196">
        <v>1456</v>
      </c>
      <c r="B1459" s="450" t="s">
        <v>31101</v>
      </c>
      <c r="C1459" s="391" t="s">
        <v>31102</v>
      </c>
      <c r="D1459" s="364" t="s">
        <v>31103</v>
      </c>
      <c r="E1459" s="29" t="str">
        <f t="shared" si="61"/>
        <v>No</v>
      </c>
      <c r="F1459" s="421">
        <v>3.78</v>
      </c>
      <c r="G1459" s="164">
        <f t="shared" si="62"/>
        <v>1.5303643724696354</v>
      </c>
      <c r="H1459" s="384">
        <f t="shared" si="63"/>
        <v>10406</v>
      </c>
      <c r="I1459" s="411" t="s">
        <v>31104</v>
      </c>
      <c r="J1459" s="30">
        <v>10406</v>
      </c>
      <c r="K1459" s="109">
        <v>42513</v>
      </c>
      <c r="L1459" s="62" t="s">
        <v>30990</v>
      </c>
    </row>
    <row r="1460" spans="1:12" ht="17.100000000000001" customHeight="1">
      <c r="A1460" s="196">
        <v>1457</v>
      </c>
      <c r="B1460" s="366">
        <v>109</v>
      </c>
      <c r="C1460" s="367" t="s">
        <v>31105</v>
      </c>
      <c r="D1460" s="51" t="s">
        <v>31106</v>
      </c>
      <c r="E1460" s="29" t="str">
        <f t="shared" si="61"/>
        <v>Yes</v>
      </c>
      <c r="F1460" s="164">
        <v>1.07</v>
      </c>
      <c r="G1460" s="164">
        <f t="shared" si="62"/>
        <v>0.4331983805668016</v>
      </c>
      <c r="H1460" s="368">
        <f t="shared" si="63"/>
        <v>2946</v>
      </c>
      <c r="I1460" s="389" t="s">
        <v>31107</v>
      </c>
      <c r="J1460" s="30">
        <v>2946</v>
      </c>
      <c r="K1460" s="109">
        <v>42513</v>
      </c>
      <c r="L1460" s="62" t="s">
        <v>30990</v>
      </c>
    </row>
    <row r="1461" spans="1:12" ht="17.100000000000001" customHeight="1">
      <c r="A1461" s="196">
        <v>1458</v>
      </c>
      <c r="B1461" s="366" t="s">
        <v>31108</v>
      </c>
      <c r="C1461" s="367" t="s">
        <v>31109</v>
      </c>
      <c r="D1461" s="51" t="s">
        <v>31110</v>
      </c>
      <c r="E1461" s="29" t="str">
        <f t="shared" si="61"/>
        <v>Yes</v>
      </c>
      <c r="F1461" s="164">
        <v>1.35</v>
      </c>
      <c r="G1461" s="164">
        <f t="shared" si="62"/>
        <v>0.54655870445344124</v>
      </c>
      <c r="H1461" s="368">
        <f t="shared" si="63"/>
        <v>3717</v>
      </c>
      <c r="I1461" s="389" t="s">
        <v>31111</v>
      </c>
      <c r="J1461" s="30">
        <v>3717</v>
      </c>
      <c r="K1461" s="109">
        <v>42513</v>
      </c>
      <c r="L1461" s="62" t="s">
        <v>30990</v>
      </c>
    </row>
    <row r="1462" spans="1:12" ht="17.100000000000001" customHeight="1">
      <c r="A1462" s="196">
        <v>1459</v>
      </c>
      <c r="B1462" s="444" t="s">
        <v>31112</v>
      </c>
      <c r="C1462" s="367" t="s">
        <v>31113</v>
      </c>
      <c r="D1462" s="51" t="s">
        <v>31114</v>
      </c>
      <c r="E1462" s="29" t="str">
        <f t="shared" si="61"/>
        <v>Yes</v>
      </c>
      <c r="F1462" s="164">
        <v>1.55</v>
      </c>
      <c r="G1462" s="164">
        <f t="shared" si="62"/>
        <v>0.62753036437246956</v>
      </c>
      <c r="H1462" s="368">
        <f t="shared" si="63"/>
        <v>4267</v>
      </c>
      <c r="I1462" s="389" t="s">
        <v>31115</v>
      </c>
      <c r="J1462" s="30">
        <v>4267</v>
      </c>
      <c r="K1462" s="109">
        <v>42513</v>
      </c>
      <c r="L1462" s="62" t="s">
        <v>30990</v>
      </c>
    </row>
    <row r="1463" spans="1:12" ht="17.100000000000001" customHeight="1">
      <c r="A1463" s="196">
        <v>1460</v>
      </c>
      <c r="B1463" s="444" t="s">
        <v>31112</v>
      </c>
      <c r="C1463" s="367" t="s">
        <v>31113</v>
      </c>
      <c r="D1463" s="51" t="s">
        <v>31116</v>
      </c>
      <c r="E1463" s="29" t="str">
        <f t="shared" si="61"/>
        <v>Yes</v>
      </c>
      <c r="F1463" s="164">
        <v>1.55</v>
      </c>
      <c r="G1463" s="164">
        <f t="shared" si="62"/>
        <v>0.62753036437246956</v>
      </c>
      <c r="H1463" s="368">
        <f t="shared" si="63"/>
        <v>4267</v>
      </c>
      <c r="I1463" s="389" t="s">
        <v>31117</v>
      </c>
      <c r="J1463" s="30">
        <v>4267</v>
      </c>
      <c r="K1463" s="109">
        <v>42513</v>
      </c>
      <c r="L1463" s="62" t="s">
        <v>30990</v>
      </c>
    </row>
    <row r="1464" spans="1:12" ht="17.100000000000001" customHeight="1">
      <c r="A1464" s="196">
        <v>1461</v>
      </c>
      <c r="B1464" s="366">
        <v>118</v>
      </c>
      <c r="C1464" s="367" t="s">
        <v>31118</v>
      </c>
      <c r="D1464" s="51" t="s">
        <v>31119</v>
      </c>
      <c r="E1464" s="29" t="str">
        <f t="shared" si="61"/>
        <v>No</v>
      </c>
      <c r="F1464" s="164">
        <v>3</v>
      </c>
      <c r="G1464" s="164">
        <f t="shared" si="62"/>
        <v>1.214574898785425</v>
      </c>
      <c r="H1464" s="368">
        <f t="shared" si="63"/>
        <v>8259</v>
      </c>
      <c r="I1464" s="389" t="s">
        <v>31120</v>
      </c>
      <c r="J1464" s="30">
        <v>8259</v>
      </c>
      <c r="K1464" s="109">
        <v>42513</v>
      </c>
      <c r="L1464" s="62" t="s">
        <v>30990</v>
      </c>
    </row>
    <row r="1465" spans="1:12" ht="17.100000000000001" customHeight="1">
      <c r="A1465" s="196">
        <v>1462</v>
      </c>
      <c r="B1465" s="366">
        <v>118</v>
      </c>
      <c r="C1465" s="367" t="s">
        <v>31118</v>
      </c>
      <c r="D1465" s="51" t="s">
        <v>31121</v>
      </c>
      <c r="E1465" s="29" t="str">
        <f t="shared" si="61"/>
        <v>No</v>
      </c>
      <c r="F1465" s="164">
        <v>2.61</v>
      </c>
      <c r="G1465" s="164">
        <f t="shared" si="62"/>
        <v>1.0566801619433197</v>
      </c>
      <c r="H1465" s="368">
        <f t="shared" si="63"/>
        <v>7185</v>
      </c>
      <c r="I1465" s="389" t="s">
        <v>31122</v>
      </c>
      <c r="J1465" s="30">
        <v>7185</v>
      </c>
      <c r="K1465" s="109">
        <v>42513</v>
      </c>
      <c r="L1465" s="62" t="s">
        <v>30990</v>
      </c>
    </row>
    <row r="1466" spans="1:12" ht="17.100000000000001" customHeight="1">
      <c r="A1466" s="196">
        <v>1463</v>
      </c>
      <c r="B1466" s="366" t="s">
        <v>31123</v>
      </c>
      <c r="C1466" s="367" t="s">
        <v>31124</v>
      </c>
      <c r="D1466" s="51" t="s">
        <v>31125</v>
      </c>
      <c r="E1466" s="29" t="str">
        <f t="shared" si="61"/>
        <v>No</v>
      </c>
      <c r="F1466" s="164">
        <v>2.61</v>
      </c>
      <c r="G1466" s="164">
        <f t="shared" si="62"/>
        <v>1.0566801619433197</v>
      </c>
      <c r="H1466" s="368">
        <f t="shared" si="63"/>
        <v>7185</v>
      </c>
      <c r="I1466" s="389" t="s">
        <v>31126</v>
      </c>
      <c r="J1466" s="30">
        <v>7185</v>
      </c>
      <c r="K1466" s="109">
        <v>42513</v>
      </c>
      <c r="L1466" s="62" t="s">
        <v>30990</v>
      </c>
    </row>
    <row r="1467" spans="1:12" ht="17.100000000000001" customHeight="1">
      <c r="A1467" s="196">
        <v>1464</v>
      </c>
      <c r="B1467" s="366" t="s">
        <v>31127</v>
      </c>
      <c r="C1467" s="367" t="s">
        <v>31128</v>
      </c>
      <c r="D1467" s="51" t="s">
        <v>31129</v>
      </c>
      <c r="E1467" s="29" t="str">
        <f t="shared" si="61"/>
        <v>Yes</v>
      </c>
      <c r="F1467" s="164">
        <v>1.81</v>
      </c>
      <c r="G1467" s="164">
        <f t="shared" si="62"/>
        <v>0.7327935222672064</v>
      </c>
      <c r="H1467" s="368">
        <f t="shared" si="63"/>
        <v>4983</v>
      </c>
      <c r="I1467" s="389" t="s">
        <v>31130</v>
      </c>
      <c r="J1467" s="30">
        <v>4983</v>
      </c>
      <c r="K1467" s="109">
        <v>42513</v>
      </c>
      <c r="L1467" s="62" t="s">
        <v>30990</v>
      </c>
    </row>
    <row r="1468" spans="1:12" ht="17.100000000000001" customHeight="1">
      <c r="A1468" s="196">
        <v>1465</v>
      </c>
      <c r="B1468" s="366" t="s">
        <v>31127</v>
      </c>
      <c r="C1468" s="367" t="s">
        <v>31128</v>
      </c>
      <c r="D1468" s="51" t="s">
        <v>31131</v>
      </c>
      <c r="E1468" s="29" t="str">
        <f t="shared" si="61"/>
        <v>Yes</v>
      </c>
      <c r="F1468" s="164">
        <v>0.59</v>
      </c>
      <c r="G1468" s="164">
        <f t="shared" si="62"/>
        <v>0.23886639676113358</v>
      </c>
      <c r="H1468" s="368">
        <f t="shared" si="63"/>
        <v>1624</v>
      </c>
      <c r="I1468" s="389" t="s">
        <v>31132</v>
      </c>
      <c r="J1468" s="30">
        <v>1624</v>
      </c>
      <c r="K1468" s="109">
        <v>42513</v>
      </c>
      <c r="L1468" s="62" t="s">
        <v>30990</v>
      </c>
    </row>
    <row r="1469" spans="1:12" ht="17.100000000000001" customHeight="1">
      <c r="A1469" s="196">
        <v>1466</v>
      </c>
      <c r="B1469" s="366" t="s">
        <v>31127</v>
      </c>
      <c r="C1469" s="367" t="s">
        <v>31128</v>
      </c>
      <c r="D1469" s="51" t="s">
        <v>31133</v>
      </c>
      <c r="E1469" s="29" t="str">
        <f t="shared" si="61"/>
        <v>Yes</v>
      </c>
      <c r="F1469" s="164">
        <v>0.77</v>
      </c>
      <c r="G1469" s="164">
        <f t="shared" si="62"/>
        <v>0.31174089068825911</v>
      </c>
      <c r="H1469" s="368">
        <f t="shared" si="63"/>
        <v>2120</v>
      </c>
      <c r="I1469" s="389" t="s">
        <v>31134</v>
      </c>
      <c r="J1469" s="30">
        <v>2120</v>
      </c>
      <c r="K1469" s="109">
        <v>42513</v>
      </c>
      <c r="L1469" s="62" t="s">
        <v>30990</v>
      </c>
    </row>
    <row r="1470" spans="1:12" ht="17.100000000000001" customHeight="1">
      <c r="A1470" s="196">
        <v>1467</v>
      </c>
      <c r="B1470" s="366" t="s">
        <v>31127</v>
      </c>
      <c r="C1470" s="367" t="s">
        <v>31128</v>
      </c>
      <c r="D1470" s="51" t="s">
        <v>31135</v>
      </c>
      <c r="E1470" s="29" t="str">
        <f t="shared" si="61"/>
        <v>Yes</v>
      </c>
      <c r="F1470" s="164">
        <v>0.59</v>
      </c>
      <c r="G1470" s="164">
        <f t="shared" si="62"/>
        <v>0.23886639676113358</v>
      </c>
      <c r="H1470" s="368">
        <f t="shared" si="63"/>
        <v>1624</v>
      </c>
      <c r="I1470" s="389" t="s">
        <v>31136</v>
      </c>
      <c r="J1470" s="30">
        <v>1624</v>
      </c>
      <c r="K1470" s="109">
        <v>42513</v>
      </c>
      <c r="L1470" s="62" t="s">
        <v>30990</v>
      </c>
    </row>
    <row r="1471" spans="1:12" ht="17.100000000000001" customHeight="1">
      <c r="A1471" s="196">
        <v>1468</v>
      </c>
      <c r="B1471" s="366" t="s">
        <v>31127</v>
      </c>
      <c r="C1471" s="367" t="s">
        <v>31137</v>
      </c>
      <c r="D1471" s="51" t="s">
        <v>31138</v>
      </c>
      <c r="E1471" s="29" t="str">
        <f t="shared" si="61"/>
        <v>Yes</v>
      </c>
      <c r="F1471" s="164">
        <v>0.59</v>
      </c>
      <c r="G1471" s="164">
        <f t="shared" si="62"/>
        <v>0.23886639676113358</v>
      </c>
      <c r="H1471" s="368">
        <f t="shared" si="63"/>
        <v>1624</v>
      </c>
      <c r="I1471" s="389" t="s">
        <v>31139</v>
      </c>
      <c r="J1471" s="30">
        <v>1624</v>
      </c>
      <c r="K1471" s="109">
        <v>42513</v>
      </c>
      <c r="L1471" s="62" t="s">
        <v>30990</v>
      </c>
    </row>
    <row r="1472" spans="1:12" ht="17.100000000000001" customHeight="1">
      <c r="A1472" s="196">
        <v>1469</v>
      </c>
      <c r="B1472" s="366" t="s">
        <v>31140</v>
      </c>
      <c r="C1472" s="367" t="s">
        <v>31141</v>
      </c>
      <c r="D1472" s="51" t="s">
        <v>31142</v>
      </c>
      <c r="E1472" s="29" t="str">
        <f t="shared" si="61"/>
        <v>Yes</v>
      </c>
      <c r="F1472" s="164">
        <v>0.89</v>
      </c>
      <c r="G1472" s="164">
        <f t="shared" si="62"/>
        <v>0.36032388663967607</v>
      </c>
      <c r="H1472" s="368">
        <f t="shared" si="63"/>
        <v>2450</v>
      </c>
      <c r="I1472" s="389" t="s">
        <v>31143</v>
      </c>
      <c r="J1472" s="30">
        <v>2450</v>
      </c>
      <c r="K1472" s="109">
        <v>42513</v>
      </c>
      <c r="L1472" s="62" t="s">
        <v>30990</v>
      </c>
    </row>
    <row r="1473" spans="1:12" ht="17.100000000000001" customHeight="1">
      <c r="A1473" s="196">
        <v>1470</v>
      </c>
      <c r="B1473" s="366">
        <v>146</v>
      </c>
      <c r="C1473" s="367" t="s">
        <v>31144</v>
      </c>
      <c r="D1473" s="51" t="s">
        <v>31145</v>
      </c>
      <c r="E1473" s="29" t="str">
        <f t="shared" si="61"/>
        <v>Yes</v>
      </c>
      <c r="F1473" s="164">
        <v>0.52</v>
      </c>
      <c r="G1473" s="164">
        <f t="shared" si="62"/>
        <v>0.21052631578947367</v>
      </c>
      <c r="H1473" s="368">
        <f t="shared" si="63"/>
        <v>1432</v>
      </c>
      <c r="I1473" s="389" t="s">
        <v>31146</v>
      </c>
      <c r="J1473" s="30">
        <v>1432</v>
      </c>
      <c r="K1473" s="109">
        <v>42513</v>
      </c>
      <c r="L1473" s="62" t="s">
        <v>30990</v>
      </c>
    </row>
    <row r="1474" spans="1:12" ht="17.100000000000001" customHeight="1">
      <c r="A1474" s="196">
        <v>1471</v>
      </c>
      <c r="B1474" s="366">
        <v>146</v>
      </c>
      <c r="C1474" s="367" t="s">
        <v>31144</v>
      </c>
      <c r="D1474" s="51" t="s">
        <v>31147</v>
      </c>
      <c r="E1474" s="29" t="str">
        <f t="shared" si="61"/>
        <v>Yes</v>
      </c>
      <c r="F1474" s="164">
        <v>0.56000000000000005</v>
      </c>
      <c r="G1474" s="164">
        <f t="shared" si="62"/>
        <v>0.22672064777327935</v>
      </c>
      <c r="H1474" s="368">
        <f t="shared" si="63"/>
        <v>1542</v>
      </c>
      <c r="I1474" s="389" t="s">
        <v>31148</v>
      </c>
      <c r="J1474" s="30">
        <v>1542</v>
      </c>
      <c r="K1474" s="109">
        <v>42513</v>
      </c>
      <c r="L1474" s="62" t="s">
        <v>30990</v>
      </c>
    </row>
    <row r="1475" spans="1:12" ht="17.100000000000001" customHeight="1">
      <c r="A1475" s="196">
        <v>1472</v>
      </c>
      <c r="B1475" s="366">
        <v>146</v>
      </c>
      <c r="C1475" s="367" t="s">
        <v>31144</v>
      </c>
      <c r="D1475" s="51" t="s">
        <v>31149</v>
      </c>
      <c r="E1475" s="29" t="str">
        <f t="shared" si="61"/>
        <v>Yes</v>
      </c>
      <c r="F1475" s="164">
        <v>0.56000000000000005</v>
      </c>
      <c r="G1475" s="164">
        <f t="shared" si="62"/>
        <v>0.22672064777327935</v>
      </c>
      <c r="H1475" s="368">
        <f t="shared" si="63"/>
        <v>1542</v>
      </c>
      <c r="I1475" s="389" t="s">
        <v>31150</v>
      </c>
      <c r="J1475" s="30">
        <v>1542</v>
      </c>
      <c r="K1475" s="109">
        <v>42513</v>
      </c>
      <c r="L1475" s="62" t="s">
        <v>30990</v>
      </c>
    </row>
    <row r="1476" spans="1:12" ht="17.100000000000001" customHeight="1">
      <c r="A1476" s="196">
        <v>1473</v>
      </c>
      <c r="B1476" s="366">
        <v>146</v>
      </c>
      <c r="C1476" s="367" t="s">
        <v>31144</v>
      </c>
      <c r="D1476" s="51" t="s">
        <v>31151</v>
      </c>
      <c r="E1476" s="29" t="str">
        <f t="shared" si="61"/>
        <v>Yes</v>
      </c>
      <c r="F1476" s="164">
        <v>0.5</v>
      </c>
      <c r="G1476" s="164">
        <f t="shared" si="62"/>
        <v>0.20242914979757085</v>
      </c>
      <c r="H1476" s="368">
        <f t="shared" si="63"/>
        <v>1377</v>
      </c>
      <c r="I1476" s="389" t="s">
        <v>31152</v>
      </c>
      <c r="J1476" s="30">
        <v>1377</v>
      </c>
      <c r="K1476" s="109">
        <v>42513</v>
      </c>
      <c r="L1476" s="62" t="s">
        <v>30990</v>
      </c>
    </row>
    <row r="1477" spans="1:12" ht="17.100000000000001" customHeight="1">
      <c r="A1477" s="196">
        <v>1474</v>
      </c>
      <c r="B1477" s="366" t="s">
        <v>31153</v>
      </c>
      <c r="C1477" s="367" t="s">
        <v>31154</v>
      </c>
      <c r="D1477" s="51" t="s">
        <v>31155</v>
      </c>
      <c r="E1477" s="29" t="str">
        <f t="shared" si="61"/>
        <v>Yes</v>
      </c>
      <c r="F1477" s="164">
        <v>1</v>
      </c>
      <c r="G1477" s="164">
        <f t="shared" si="62"/>
        <v>0.40485829959514169</v>
      </c>
      <c r="H1477" s="368">
        <f t="shared" si="63"/>
        <v>2753</v>
      </c>
      <c r="I1477" s="389" t="s">
        <v>31156</v>
      </c>
      <c r="J1477" s="30">
        <v>2753</v>
      </c>
      <c r="K1477" s="109">
        <v>42513</v>
      </c>
      <c r="L1477" s="62" t="s">
        <v>30990</v>
      </c>
    </row>
    <row r="1478" spans="1:12" ht="17.100000000000001" customHeight="1">
      <c r="A1478" s="196">
        <v>1475</v>
      </c>
      <c r="B1478" s="366">
        <v>156</v>
      </c>
      <c r="C1478" s="367" t="s">
        <v>31157</v>
      </c>
      <c r="D1478" s="51" t="s">
        <v>31158</v>
      </c>
      <c r="E1478" s="29" t="str">
        <f t="shared" si="61"/>
        <v>No</v>
      </c>
      <c r="F1478" s="164">
        <v>4.74</v>
      </c>
      <c r="G1478" s="164">
        <f t="shared" si="62"/>
        <v>1.9190283400809716</v>
      </c>
      <c r="H1478" s="368">
        <f t="shared" si="63"/>
        <v>13049</v>
      </c>
      <c r="I1478" s="389" t="s">
        <v>31159</v>
      </c>
      <c r="J1478" s="30">
        <v>13049</v>
      </c>
      <c r="K1478" s="109">
        <v>42513</v>
      </c>
      <c r="L1478" s="62" t="s">
        <v>30990</v>
      </c>
    </row>
    <row r="1479" spans="1:12" ht="17.100000000000001" customHeight="1">
      <c r="A1479" s="196">
        <v>1476</v>
      </c>
      <c r="B1479" s="366">
        <v>148</v>
      </c>
      <c r="C1479" s="367" t="s">
        <v>31160</v>
      </c>
      <c r="D1479" s="51" t="s">
        <v>31161</v>
      </c>
      <c r="E1479" s="29" t="str">
        <f t="shared" si="61"/>
        <v>Yes</v>
      </c>
      <c r="F1479" s="164">
        <v>0.5</v>
      </c>
      <c r="G1479" s="164">
        <f t="shared" si="62"/>
        <v>0.20242914979757085</v>
      </c>
      <c r="H1479" s="368">
        <f t="shared" si="63"/>
        <v>1377</v>
      </c>
      <c r="I1479" s="389" t="s">
        <v>31162</v>
      </c>
      <c r="J1479" s="30">
        <v>1377</v>
      </c>
      <c r="K1479" s="109">
        <v>42513</v>
      </c>
      <c r="L1479" s="62" t="s">
        <v>30990</v>
      </c>
    </row>
    <row r="1480" spans="1:12" ht="17.100000000000001" customHeight="1">
      <c r="A1480" s="196">
        <v>1477</v>
      </c>
      <c r="B1480" s="366">
        <v>148</v>
      </c>
      <c r="C1480" s="367" t="s">
        <v>31160</v>
      </c>
      <c r="D1480" s="51" t="s">
        <v>31163</v>
      </c>
      <c r="E1480" s="29" t="str">
        <f t="shared" si="61"/>
        <v>Yes</v>
      </c>
      <c r="F1480" s="164">
        <v>0.5</v>
      </c>
      <c r="G1480" s="164">
        <f t="shared" si="62"/>
        <v>0.20242914979757085</v>
      </c>
      <c r="H1480" s="368">
        <f t="shared" si="63"/>
        <v>1377</v>
      </c>
      <c r="I1480" s="389" t="s">
        <v>31164</v>
      </c>
      <c r="J1480" s="30">
        <v>1377</v>
      </c>
      <c r="K1480" s="109">
        <v>42513</v>
      </c>
      <c r="L1480" s="62" t="s">
        <v>30990</v>
      </c>
    </row>
    <row r="1481" spans="1:12" ht="17.100000000000001" customHeight="1">
      <c r="A1481" s="196">
        <v>1478</v>
      </c>
      <c r="B1481" s="366">
        <v>148</v>
      </c>
      <c r="C1481" s="367" t="s">
        <v>31160</v>
      </c>
      <c r="D1481" s="51" t="s">
        <v>31165</v>
      </c>
      <c r="E1481" s="29" t="str">
        <f t="shared" si="61"/>
        <v>Yes</v>
      </c>
      <c r="F1481" s="164">
        <v>0.5</v>
      </c>
      <c r="G1481" s="164">
        <f t="shared" si="62"/>
        <v>0.20242914979757085</v>
      </c>
      <c r="H1481" s="368">
        <f t="shared" si="63"/>
        <v>1377</v>
      </c>
      <c r="I1481" s="389" t="s">
        <v>31166</v>
      </c>
      <c r="J1481" s="30">
        <v>1377</v>
      </c>
      <c r="K1481" s="109">
        <v>42513</v>
      </c>
      <c r="L1481" s="62" t="s">
        <v>30990</v>
      </c>
    </row>
    <row r="1482" spans="1:12" ht="17.100000000000001" customHeight="1">
      <c r="A1482" s="196">
        <v>1479</v>
      </c>
      <c r="B1482" s="366">
        <v>148</v>
      </c>
      <c r="C1482" s="367" t="s">
        <v>31160</v>
      </c>
      <c r="D1482" s="51" t="s">
        <v>31167</v>
      </c>
      <c r="E1482" s="29" t="str">
        <f t="shared" si="61"/>
        <v>Yes</v>
      </c>
      <c r="F1482" s="164">
        <v>1.6</v>
      </c>
      <c r="G1482" s="164">
        <f t="shared" si="62"/>
        <v>0.64777327935222673</v>
      </c>
      <c r="H1482" s="368">
        <f t="shared" si="63"/>
        <v>4405</v>
      </c>
      <c r="I1482" s="389" t="s">
        <v>31168</v>
      </c>
      <c r="J1482" s="30">
        <v>4405</v>
      </c>
      <c r="K1482" s="109">
        <v>42513</v>
      </c>
      <c r="L1482" s="62" t="s">
        <v>30990</v>
      </c>
    </row>
    <row r="1483" spans="1:12" ht="17.100000000000001" customHeight="1">
      <c r="A1483" s="196">
        <v>1480</v>
      </c>
      <c r="B1483" s="366" t="s">
        <v>31169</v>
      </c>
      <c r="C1483" s="367" t="s">
        <v>31170</v>
      </c>
      <c r="D1483" s="51" t="s">
        <v>31171</v>
      </c>
      <c r="E1483" s="29" t="str">
        <f t="shared" ref="E1483:E1546" si="64">IF(G1483&lt;1,"Yes","No")</f>
        <v>Yes</v>
      </c>
      <c r="F1483" s="164">
        <v>1.04</v>
      </c>
      <c r="G1483" s="164">
        <f t="shared" ref="G1483:G1546" si="65">F1483/2.47</f>
        <v>0.42105263157894735</v>
      </c>
      <c r="H1483" s="368">
        <f t="shared" ref="H1483:H1547" si="66">ROUND(F1483*2753,0)</f>
        <v>2863</v>
      </c>
      <c r="I1483" s="389" t="s">
        <v>31172</v>
      </c>
      <c r="J1483" s="30">
        <v>2863</v>
      </c>
      <c r="K1483" s="109">
        <v>42513</v>
      </c>
      <c r="L1483" s="62" t="s">
        <v>30990</v>
      </c>
    </row>
    <row r="1484" spans="1:12" ht="17.100000000000001" customHeight="1">
      <c r="A1484" s="196">
        <v>1481</v>
      </c>
      <c r="B1484" s="366" t="s">
        <v>31169</v>
      </c>
      <c r="C1484" s="367" t="s">
        <v>31170</v>
      </c>
      <c r="D1484" s="51" t="s">
        <v>31173</v>
      </c>
      <c r="E1484" s="29" t="str">
        <f t="shared" si="64"/>
        <v>Yes</v>
      </c>
      <c r="F1484" s="164">
        <v>1.04</v>
      </c>
      <c r="G1484" s="164">
        <f t="shared" si="65"/>
        <v>0.42105263157894735</v>
      </c>
      <c r="H1484" s="368">
        <f t="shared" si="66"/>
        <v>2863</v>
      </c>
      <c r="I1484" s="389" t="s">
        <v>31174</v>
      </c>
      <c r="J1484" s="30">
        <v>2863</v>
      </c>
      <c r="K1484" s="109">
        <v>42513</v>
      </c>
      <c r="L1484" s="62" t="s">
        <v>30990</v>
      </c>
    </row>
    <row r="1485" spans="1:12" ht="17.100000000000001" customHeight="1">
      <c r="A1485" s="196">
        <v>1482</v>
      </c>
      <c r="B1485" s="366">
        <v>162</v>
      </c>
      <c r="C1485" s="367" t="s">
        <v>31175</v>
      </c>
      <c r="D1485" s="51" t="s">
        <v>17718</v>
      </c>
      <c r="E1485" s="29" t="str">
        <f t="shared" si="64"/>
        <v>No</v>
      </c>
      <c r="F1485" s="164">
        <v>3.64</v>
      </c>
      <c r="G1485" s="164">
        <f t="shared" si="65"/>
        <v>1.4736842105263157</v>
      </c>
      <c r="H1485" s="368">
        <f t="shared" si="66"/>
        <v>10021</v>
      </c>
      <c r="I1485" s="389" t="s">
        <v>31176</v>
      </c>
      <c r="J1485" s="30">
        <v>10021</v>
      </c>
      <c r="K1485" s="109">
        <v>42513</v>
      </c>
      <c r="L1485" s="62" t="s">
        <v>30990</v>
      </c>
    </row>
    <row r="1486" spans="1:12" ht="17.100000000000001" customHeight="1">
      <c r="A1486" s="196">
        <v>1483</v>
      </c>
      <c r="B1486" s="366">
        <v>164</v>
      </c>
      <c r="C1486" s="367" t="s">
        <v>31177</v>
      </c>
      <c r="D1486" s="51" t="s">
        <v>31178</v>
      </c>
      <c r="E1486" s="29" t="str">
        <f t="shared" si="64"/>
        <v>No</v>
      </c>
      <c r="F1486" s="164">
        <v>4.62</v>
      </c>
      <c r="G1486" s="164">
        <f t="shared" si="65"/>
        <v>1.8704453441295545</v>
      </c>
      <c r="H1486" s="368">
        <f t="shared" si="66"/>
        <v>12719</v>
      </c>
      <c r="I1486" s="389" t="s">
        <v>31179</v>
      </c>
      <c r="J1486" s="30">
        <v>12719</v>
      </c>
      <c r="K1486" s="109">
        <v>42513</v>
      </c>
      <c r="L1486" s="62" t="s">
        <v>30990</v>
      </c>
    </row>
    <row r="1487" spans="1:12" ht="17.100000000000001" customHeight="1">
      <c r="A1487" s="196">
        <v>1484</v>
      </c>
      <c r="B1487" s="366" t="s">
        <v>31180</v>
      </c>
      <c r="C1487" s="367" t="s">
        <v>31181</v>
      </c>
      <c r="D1487" s="51" t="s">
        <v>31182</v>
      </c>
      <c r="E1487" s="29" t="str">
        <f t="shared" si="64"/>
        <v>Yes</v>
      </c>
      <c r="F1487" s="164">
        <v>2.4500000000000002</v>
      </c>
      <c r="G1487" s="164">
        <f t="shared" si="65"/>
        <v>0.9919028340080972</v>
      </c>
      <c r="H1487" s="368">
        <f t="shared" si="66"/>
        <v>6745</v>
      </c>
      <c r="I1487" s="389" t="s">
        <v>31183</v>
      </c>
      <c r="J1487" s="30">
        <v>6745</v>
      </c>
      <c r="K1487" s="109">
        <v>42513</v>
      </c>
      <c r="L1487" s="62" t="s">
        <v>30990</v>
      </c>
    </row>
    <row r="1488" spans="1:12" ht="17.100000000000001" customHeight="1">
      <c r="A1488" s="196">
        <v>1485</v>
      </c>
      <c r="B1488" s="366">
        <v>190</v>
      </c>
      <c r="C1488" s="367" t="s">
        <v>31184</v>
      </c>
      <c r="D1488" s="51" t="s">
        <v>31185</v>
      </c>
      <c r="E1488" s="29" t="str">
        <f t="shared" si="64"/>
        <v>Yes</v>
      </c>
      <c r="F1488" s="164">
        <v>0.74</v>
      </c>
      <c r="G1488" s="164">
        <f t="shared" si="65"/>
        <v>0.29959514170040485</v>
      </c>
      <c r="H1488" s="368">
        <f t="shared" si="66"/>
        <v>2037</v>
      </c>
      <c r="I1488" s="389" t="s">
        <v>31186</v>
      </c>
      <c r="J1488" s="30">
        <v>2037</v>
      </c>
      <c r="K1488" s="109">
        <v>42513</v>
      </c>
      <c r="L1488" s="62" t="s">
        <v>30990</v>
      </c>
    </row>
    <row r="1489" spans="1:12" ht="17.100000000000001" customHeight="1">
      <c r="A1489" s="196">
        <v>1486</v>
      </c>
      <c r="B1489" s="366">
        <v>177</v>
      </c>
      <c r="C1489" s="367" t="s">
        <v>31187</v>
      </c>
      <c r="D1489" s="51" t="s">
        <v>31188</v>
      </c>
      <c r="E1489" s="29" t="str">
        <f t="shared" si="64"/>
        <v>Yes</v>
      </c>
      <c r="F1489" s="164">
        <v>0.91</v>
      </c>
      <c r="G1489" s="164">
        <f t="shared" si="65"/>
        <v>0.36842105263157893</v>
      </c>
      <c r="H1489" s="368">
        <f t="shared" si="66"/>
        <v>2505</v>
      </c>
      <c r="I1489" s="389" t="s">
        <v>31189</v>
      </c>
      <c r="J1489" s="30">
        <v>2505</v>
      </c>
      <c r="K1489" s="109">
        <v>42513</v>
      </c>
      <c r="L1489" s="62" t="s">
        <v>30990</v>
      </c>
    </row>
    <row r="1490" spans="1:12" ht="17.100000000000001" customHeight="1">
      <c r="A1490" s="196">
        <v>1487</v>
      </c>
      <c r="B1490" s="366">
        <v>179</v>
      </c>
      <c r="C1490" s="367" t="s">
        <v>31190</v>
      </c>
      <c r="D1490" s="51" t="s">
        <v>31191</v>
      </c>
      <c r="E1490" s="29" t="str">
        <f t="shared" si="64"/>
        <v>No</v>
      </c>
      <c r="F1490" s="164">
        <v>5</v>
      </c>
      <c r="G1490" s="164">
        <f t="shared" si="65"/>
        <v>2.0242914979757085</v>
      </c>
      <c r="H1490" s="368">
        <v>13600</v>
      </c>
      <c r="I1490" s="389" t="s">
        <v>31192</v>
      </c>
      <c r="J1490" s="30">
        <v>13600</v>
      </c>
      <c r="K1490" s="109">
        <v>42513</v>
      </c>
      <c r="L1490" s="62" t="s">
        <v>30990</v>
      </c>
    </row>
    <row r="1491" spans="1:12" ht="17.100000000000001" customHeight="1">
      <c r="A1491" s="196">
        <v>1488</v>
      </c>
      <c r="B1491" s="366" t="s">
        <v>31193</v>
      </c>
      <c r="C1491" s="367" t="s">
        <v>31194</v>
      </c>
      <c r="D1491" s="51" t="s">
        <v>31195</v>
      </c>
      <c r="E1491" s="29" t="str">
        <f t="shared" si="64"/>
        <v>Yes</v>
      </c>
      <c r="F1491" s="164">
        <v>1.05</v>
      </c>
      <c r="G1491" s="164">
        <f t="shared" si="65"/>
        <v>0.42510121457489874</v>
      </c>
      <c r="H1491" s="368">
        <f t="shared" si="66"/>
        <v>2891</v>
      </c>
      <c r="I1491" s="389" t="s">
        <v>31196</v>
      </c>
      <c r="J1491" s="30">
        <v>2891</v>
      </c>
      <c r="K1491" s="109">
        <v>42513</v>
      </c>
      <c r="L1491" s="62" t="s">
        <v>30990</v>
      </c>
    </row>
    <row r="1492" spans="1:12" ht="17.100000000000001" customHeight="1">
      <c r="A1492" s="196">
        <v>1489</v>
      </c>
      <c r="B1492" s="366" t="s">
        <v>31193</v>
      </c>
      <c r="C1492" s="367" t="s">
        <v>31194</v>
      </c>
      <c r="D1492" s="51" t="s">
        <v>31197</v>
      </c>
      <c r="E1492" s="29" t="str">
        <f t="shared" si="64"/>
        <v>Yes</v>
      </c>
      <c r="F1492" s="164">
        <v>1.5</v>
      </c>
      <c r="G1492" s="164">
        <f t="shared" si="65"/>
        <v>0.60728744939271251</v>
      </c>
      <c r="H1492" s="368">
        <f t="shared" si="66"/>
        <v>4130</v>
      </c>
      <c r="I1492" s="389" t="s">
        <v>31198</v>
      </c>
      <c r="J1492" s="30">
        <v>4130</v>
      </c>
      <c r="K1492" s="109">
        <v>42513</v>
      </c>
      <c r="L1492" s="62" t="s">
        <v>30990</v>
      </c>
    </row>
    <row r="1493" spans="1:12" ht="17.100000000000001" customHeight="1">
      <c r="A1493" s="196">
        <v>1490</v>
      </c>
      <c r="B1493" s="366" t="s">
        <v>31193</v>
      </c>
      <c r="C1493" s="367" t="s">
        <v>31194</v>
      </c>
      <c r="D1493" s="51" t="s">
        <v>31199</v>
      </c>
      <c r="E1493" s="29" t="str">
        <f t="shared" si="64"/>
        <v>Yes</v>
      </c>
      <c r="F1493" s="164">
        <v>1.5</v>
      </c>
      <c r="G1493" s="164">
        <f t="shared" si="65"/>
        <v>0.60728744939271251</v>
      </c>
      <c r="H1493" s="368">
        <f t="shared" si="66"/>
        <v>4130</v>
      </c>
      <c r="I1493" s="389" t="s">
        <v>31200</v>
      </c>
      <c r="J1493" s="30">
        <v>4130</v>
      </c>
      <c r="K1493" s="109">
        <v>42513</v>
      </c>
      <c r="L1493" s="62" t="s">
        <v>30990</v>
      </c>
    </row>
    <row r="1494" spans="1:12" ht="17.100000000000001" customHeight="1">
      <c r="A1494" s="196">
        <v>1491</v>
      </c>
      <c r="B1494" s="366" t="s">
        <v>31193</v>
      </c>
      <c r="C1494" s="367" t="s">
        <v>31194</v>
      </c>
      <c r="D1494" s="51" t="s">
        <v>31201</v>
      </c>
      <c r="E1494" s="29" t="str">
        <f t="shared" si="64"/>
        <v>Yes</v>
      </c>
      <c r="F1494" s="164">
        <v>1.5</v>
      </c>
      <c r="G1494" s="164">
        <f t="shared" si="65"/>
        <v>0.60728744939271251</v>
      </c>
      <c r="H1494" s="368">
        <f t="shared" si="66"/>
        <v>4130</v>
      </c>
      <c r="I1494" s="389" t="s">
        <v>31202</v>
      </c>
      <c r="J1494" s="30">
        <v>4130</v>
      </c>
      <c r="K1494" s="109">
        <v>42513</v>
      </c>
      <c r="L1494" s="62" t="s">
        <v>30990</v>
      </c>
    </row>
    <row r="1495" spans="1:12" ht="17.100000000000001" customHeight="1">
      <c r="A1495" s="196">
        <v>1492</v>
      </c>
      <c r="B1495" s="366" t="s">
        <v>31193</v>
      </c>
      <c r="C1495" s="367" t="s">
        <v>31194</v>
      </c>
      <c r="D1495" s="51" t="s">
        <v>31203</v>
      </c>
      <c r="E1495" s="29" t="str">
        <f t="shared" si="64"/>
        <v>Yes</v>
      </c>
      <c r="F1495" s="164">
        <v>1.56</v>
      </c>
      <c r="G1495" s="164">
        <f t="shared" si="65"/>
        <v>0.63157894736842102</v>
      </c>
      <c r="H1495" s="368">
        <f t="shared" si="66"/>
        <v>4295</v>
      </c>
      <c r="I1495" s="389" t="s">
        <v>31204</v>
      </c>
      <c r="J1495" s="30">
        <v>4295</v>
      </c>
      <c r="K1495" s="109">
        <v>42513</v>
      </c>
      <c r="L1495" s="62" t="s">
        <v>30990</v>
      </c>
    </row>
    <row r="1496" spans="1:12" ht="17.100000000000001" customHeight="1">
      <c r="A1496" s="196">
        <v>1493</v>
      </c>
      <c r="B1496" s="366" t="s">
        <v>31193</v>
      </c>
      <c r="C1496" s="367" t="s">
        <v>31194</v>
      </c>
      <c r="D1496" s="32" t="s">
        <v>12048</v>
      </c>
      <c r="E1496" s="29" t="str">
        <f t="shared" si="64"/>
        <v>Yes</v>
      </c>
      <c r="F1496" s="164">
        <v>1.56</v>
      </c>
      <c r="G1496" s="164">
        <f t="shared" si="65"/>
        <v>0.63157894736842102</v>
      </c>
      <c r="H1496" s="368">
        <f t="shared" si="66"/>
        <v>4295</v>
      </c>
      <c r="I1496" s="387" t="s">
        <v>31205</v>
      </c>
      <c r="J1496" s="30">
        <v>4295</v>
      </c>
      <c r="K1496" s="109">
        <v>42513</v>
      </c>
      <c r="L1496" s="62" t="s">
        <v>30990</v>
      </c>
    </row>
    <row r="1497" spans="1:12" ht="17.100000000000001" customHeight="1">
      <c r="A1497" s="196">
        <v>1494</v>
      </c>
      <c r="B1497" s="366" t="s">
        <v>31193</v>
      </c>
      <c r="C1497" s="367" t="s">
        <v>31194</v>
      </c>
      <c r="D1497" s="32" t="s">
        <v>31206</v>
      </c>
      <c r="E1497" s="29" t="str">
        <f t="shared" si="64"/>
        <v>Yes</v>
      </c>
      <c r="F1497" s="164">
        <v>1</v>
      </c>
      <c r="G1497" s="164">
        <f t="shared" si="65"/>
        <v>0.40485829959514169</v>
      </c>
      <c r="H1497" s="368">
        <f t="shared" si="66"/>
        <v>2753</v>
      </c>
      <c r="I1497" s="387" t="s">
        <v>31207</v>
      </c>
      <c r="J1497" s="30">
        <v>2753</v>
      </c>
      <c r="K1497" s="109">
        <v>42513</v>
      </c>
      <c r="L1497" s="62" t="s">
        <v>30990</v>
      </c>
    </row>
    <row r="1498" spans="1:12" ht="17.100000000000001" customHeight="1">
      <c r="A1498" s="196">
        <v>1495</v>
      </c>
      <c r="B1498" s="375" t="s">
        <v>31208</v>
      </c>
      <c r="C1498" s="370" t="s">
        <v>31209</v>
      </c>
      <c r="D1498" s="32" t="s">
        <v>31210</v>
      </c>
      <c r="E1498" s="29" t="str">
        <f t="shared" si="64"/>
        <v>Yes</v>
      </c>
      <c r="F1498" s="164">
        <v>1.42</v>
      </c>
      <c r="G1498" s="164">
        <f t="shared" si="65"/>
        <v>0.57489878542510109</v>
      </c>
      <c r="H1498" s="368">
        <f t="shared" si="66"/>
        <v>3909</v>
      </c>
      <c r="I1498" s="387" t="s">
        <v>31211</v>
      </c>
      <c r="J1498" s="30">
        <v>3909</v>
      </c>
      <c r="K1498" s="109">
        <v>42513</v>
      </c>
      <c r="L1498" s="62" t="s">
        <v>30990</v>
      </c>
    </row>
    <row r="1499" spans="1:12" ht="17.100000000000001" customHeight="1">
      <c r="A1499" s="196">
        <v>1496</v>
      </c>
      <c r="B1499" s="375" t="s">
        <v>31208</v>
      </c>
      <c r="C1499" s="370" t="s">
        <v>31209</v>
      </c>
      <c r="D1499" s="32" t="s">
        <v>11835</v>
      </c>
      <c r="E1499" s="29" t="str">
        <f t="shared" si="64"/>
        <v>Yes</v>
      </c>
      <c r="F1499" s="164">
        <v>1.42</v>
      </c>
      <c r="G1499" s="164">
        <f t="shared" si="65"/>
        <v>0.57489878542510109</v>
      </c>
      <c r="H1499" s="368">
        <f t="shared" si="66"/>
        <v>3909</v>
      </c>
      <c r="I1499" s="387" t="s">
        <v>31212</v>
      </c>
      <c r="J1499" s="30">
        <v>3909</v>
      </c>
      <c r="K1499" s="109">
        <v>42513</v>
      </c>
      <c r="L1499" s="62" t="s">
        <v>30990</v>
      </c>
    </row>
    <row r="1500" spans="1:12" ht="17.100000000000001" customHeight="1">
      <c r="A1500" s="196">
        <v>1497</v>
      </c>
      <c r="B1500" s="375" t="s">
        <v>31208</v>
      </c>
      <c r="C1500" s="370" t="s">
        <v>31209</v>
      </c>
      <c r="D1500" s="32" t="s">
        <v>31213</v>
      </c>
      <c r="E1500" s="29" t="str">
        <f t="shared" si="64"/>
        <v>Yes</v>
      </c>
      <c r="F1500" s="164">
        <v>1.42</v>
      </c>
      <c r="G1500" s="164">
        <f t="shared" si="65"/>
        <v>0.57489878542510109</v>
      </c>
      <c r="H1500" s="368">
        <f t="shared" si="66"/>
        <v>3909</v>
      </c>
      <c r="I1500" s="387" t="s">
        <v>31214</v>
      </c>
      <c r="J1500" s="30">
        <v>3909</v>
      </c>
      <c r="K1500" s="109">
        <v>42513</v>
      </c>
      <c r="L1500" s="62" t="s">
        <v>30990</v>
      </c>
    </row>
    <row r="1501" spans="1:12" ht="17.100000000000001" customHeight="1">
      <c r="A1501" s="196">
        <v>1498</v>
      </c>
      <c r="B1501" s="375" t="s">
        <v>31208</v>
      </c>
      <c r="C1501" s="370" t="s">
        <v>31209</v>
      </c>
      <c r="D1501" s="32" t="s">
        <v>31215</v>
      </c>
      <c r="E1501" s="29" t="str">
        <f t="shared" si="64"/>
        <v>Yes</v>
      </c>
      <c r="F1501" s="164">
        <v>1.42</v>
      </c>
      <c r="G1501" s="164">
        <f t="shared" si="65"/>
        <v>0.57489878542510109</v>
      </c>
      <c r="H1501" s="368">
        <f t="shared" si="66"/>
        <v>3909</v>
      </c>
      <c r="I1501" s="387" t="s">
        <v>31216</v>
      </c>
      <c r="J1501" s="30">
        <v>3909</v>
      </c>
      <c r="K1501" s="109">
        <v>42513</v>
      </c>
      <c r="L1501" s="62" t="s">
        <v>30990</v>
      </c>
    </row>
    <row r="1502" spans="1:12" ht="17.100000000000001" customHeight="1">
      <c r="A1502" s="196">
        <v>1499</v>
      </c>
      <c r="B1502" s="375" t="s">
        <v>31208</v>
      </c>
      <c r="C1502" s="370" t="s">
        <v>31209</v>
      </c>
      <c r="D1502" s="32" t="s">
        <v>31217</v>
      </c>
      <c r="E1502" s="29" t="str">
        <f t="shared" si="64"/>
        <v>Yes</v>
      </c>
      <c r="F1502" s="164">
        <v>1.42</v>
      </c>
      <c r="G1502" s="164">
        <f t="shared" si="65"/>
        <v>0.57489878542510109</v>
      </c>
      <c r="H1502" s="368">
        <f t="shared" si="66"/>
        <v>3909</v>
      </c>
      <c r="I1502" s="387" t="s">
        <v>31218</v>
      </c>
      <c r="J1502" s="30">
        <v>3909</v>
      </c>
      <c r="K1502" s="109">
        <v>42513</v>
      </c>
      <c r="L1502" s="62" t="s">
        <v>30990</v>
      </c>
    </row>
    <row r="1503" spans="1:12" ht="17.100000000000001" customHeight="1">
      <c r="A1503" s="196">
        <v>1500</v>
      </c>
      <c r="B1503" s="375" t="s">
        <v>31208</v>
      </c>
      <c r="C1503" s="370" t="s">
        <v>31209</v>
      </c>
      <c r="D1503" s="32" t="s">
        <v>31219</v>
      </c>
      <c r="E1503" s="29" t="str">
        <f t="shared" si="64"/>
        <v>Yes</v>
      </c>
      <c r="F1503" s="164">
        <v>1.42</v>
      </c>
      <c r="G1503" s="164">
        <f t="shared" si="65"/>
        <v>0.57489878542510109</v>
      </c>
      <c r="H1503" s="368">
        <f t="shared" si="66"/>
        <v>3909</v>
      </c>
      <c r="I1503" s="387" t="s">
        <v>31220</v>
      </c>
      <c r="J1503" s="30">
        <v>3909</v>
      </c>
      <c r="K1503" s="109">
        <v>42513</v>
      </c>
      <c r="L1503" s="62" t="s">
        <v>30990</v>
      </c>
    </row>
    <row r="1504" spans="1:12" ht="17.100000000000001" customHeight="1">
      <c r="A1504" s="196">
        <v>1501</v>
      </c>
      <c r="B1504" s="366">
        <v>195</v>
      </c>
      <c r="C1504" s="370" t="s">
        <v>31221</v>
      </c>
      <c r="D1504" s="32" t="s">
        <v>31222</v>
      </c>
      <c r="E1504" s="29" t="str">
        <f t="shared" si="64"/>
        <v>No</v>
      </c>
      <c r="F1504" s="164">
        <v>2.52</v>
      </c>
      <c r="G1504" s="164">
        <f t="shared" si="65"/>
        <v>1.0202429149797569</v>
      </c>
      <c r="H1504" s="368">
        <f t="shared" si="66"/>
        <v>6938</v>
      </c>
      <c r="I1504" s="387" t="s">
        <v>31223</v>
      </c>
      <c r="J1504" s="30">
        <v>6938</v>
      </c>
      <c r="K1504" s="109">
        <v>42513</v>
      </c>
      <c r="L1504" s="62" t="s">
        <v>30990</v>
      </c>
    </row>
    <row r="1505" spans="1:12" ht="17.100000000000001" customHeight="1">
      <c r="A1505" s="196">
        <v>1502</v>
      </c>
      <c r="B1505" s="366">
        <v>195</v>
      </c>
      <c r="C1505" s="370" t="s">
        <v>31221</v>
      </c>
      <c r="D1505" s="32" t="s">
        <v>31224</v>
      </c>
      <c r="E1505" s="29" t="str">
        <f t="shared" si="64"/>
        <v>No</v>
      </c>
      <c r="F1505" s="164">
        <v>2.52</v>
      </c>
      <c r="G1505" s="164">
        <f t="shared" si="65"/>
        <v>1.0202429149797569</v>
      </c>
      <c r="H1505" s="368">
        <f t="shared" si="66"/>
        <v>6938</v>
      </c>
      <c r="I1505" s="387" t="s">
        <v>31225</v>
      </c>
      <c r="J1505" s="30">
        <v>6938</v>
      </c>
      <c r="K1505" s="109">
        <v>42513</v>
      </c>
      <c r="L1505" s="62" t="s">
        <v>30990</v>
      </c>
    </row>
    <row r="1506" spans="1:12" ht="17.100000000000001" customHeight="1">
      <c r="A1506" s="196">
        <v>1503</v>
      </c>
      <c r="B1506" s="366">
        <v>195</v>
      </c>
      <c r="C1506" s="370" t="s">
        <v>31221</v>
      </c>
      <c r="D1506" s="32" t="s">
        <v>31226</v>
      </c>
      <c r="E1506" s="29" t="str">
        <f t="shared" si="64"/>
        <v>Yes</v>
      </c>
      <c r="F1506" s="164">
        <v>1</v>
      </c>
      <c r="G1506" s="164">
        <f t="shared" si="65"/>
        <v>0.40485829959514169</v>
      </c>
      <c r="H1506" s="368">
        <f t="shared" si="66"/>
        <v>2753</v>
      </c>
      <c r="I1506" s="387" t="s">
        <v>31227</v>
      </c>
      <c r="J1506" s="30">
        <v>2753</v>
      </c>
      <c r="K1506" s="109">
        <v>42513</v>
      </c>
      <c r="L1506" s="62" t="s">
        <v>30990</v>
      </c>
    </row>
    <row r="1507" spans="1:12" ht="17.100000000000001" customHeight="1">
      <c r="A1507" s="196">
        <v>1504</v>
      </c>
      <c r="B1507" s="375" t="s">
        <v>31228</v>
      </c>
      <c r="C1507" s="370" t="s">
        <v>31229</v>
      </c>
      <c r="D1507" s="32" t="s">
        <v>31230</v>
      </c>
      <c r="E1507" s="29" t="str">
        <f t="shared" si="64"/>
        <v>Yes</v>
      </c>
      <c r="F1507" s="164">
        <v>1.4</v>
      </c>
      <c r="G1507" s="164">
        <f t="shared" si="65"/>
        <v>0.56680161943319829</v>
      </c>
      <c r="H1507" s="368">
        <f t="shared" si="66"/>
        <v>3854</v>
      </c>
      <c r="I1507" s="387" t="s">
        <v>31231</v>
      </c>
      <c r="J1507" s="30">
        <v>3854</v>
      </c>
      <c r="K1507" s="109">
        <v>42513</v>
      </c>
      <c r="L1507" s="62" t="s">
        <v>30990</v>
      </c>
    </row>
    <row r="1508" spans="1:12" ht="17.100000000000001" customHeight="1">
      <c r="A1508" s="196">
        <v>1505</v>
      </c>
      <c r="B1508" s="375" t="s">
        <v>31228</v>
      </c>
      <c r="C1508" s="370" t="s">
        <v>31229</v>
      </c>
      <c r="D1508" s="32" t="s">
        <v>30422</v>
      </c>
      <c r="E1508" s="29" t="str">
        <f t="shared" si="64"/>
        <v>Yes</v>
      </c>
      <c r="F1508" s="164">
        <v>1.4</v>
      </c>
      <c r="G1508" s="164">
        <f t="shared" si="65"/>
        <v>0.56680161943319829</v>
      </c>
      <c r="H1508" s="368">
        <f t="shared" si="66"/>
        <v>3854</v>
      </c>
      <c r="I1508" s="387" t="s">
        <v>31232</v>
      </c>
      <c r="J1508" s="30">
        <v>3854</v>
      </c>
      <c r="K1508" s="109">
        <v>42513</v>
      </c>
      <c r="L1508" s="62" t="s">
        <v>30990</v>
      </c>
    </row>
    <row r="1509" spans="1:12" ht="17.100000000000001" customHeight="1">
      <c r="A1509" s="196">
        <v>1506</v>
      </c>
      <c r="B1509" s="375" t="s">
        <v>31228</v>
      </c>
      <c r="C1509" s="370" t="s">
        <v>31229</v>
      </c>
      <c r="D1509" s="32" t="s">
        <v>31233</v>
      </c>
      <c r="E1509" s="29" t="str">
        <f t="shared" si="64"/>
        <v>Yes</v>
      </c>
      <c r="F1509" s="164">
        <v>1.4</v>
      </c>
      <c r="G1509" s="164">
        <f t="shared" si="65"/>
        <v>0.56680161943319829</v>
      </c>
      <c r="H1509" s="368">
        <f t="shared" si="66"/>
        <v>3854</v>
      </c>
      <c r="I1509" s="387" t="s">
        <v>31234</v>
      </c>
      <c r="J1509" s="30">
        <v>3854</v>
      </c>
      <c r="K1509" s="109">
        <v>42513</v>
      </c>
      <c r="L1509" s="62" t="s">
        <v>30990</v>
      </c>
    </row>
    <row r="1510" spans="1:12" ht="17.100000000000001" customHeight="1">
      <c r="A1510" s="196">
        <v>1507</v>
      </c>
      <c r="B1510" s="366">
        <v>191</v>
      </c>
      <c r="C1510" s="370" t="s">
        <v>31235</v>
      </c>
      <c r="D1510" s="32" t="s">
        <v>31236</v>
      </c>
      <c r="E1510" s="29" t="str">
        <f t="shared" si="64"/>
        <v>Yes</v>
      </c>
      <c r="F1510" s="164">
        <v>0.59</v>
      </c>
      <c r="G1510" s="164">
        <f t="shared" si="65"/>
        <v>0.23886639676113358</v>
      </c>
      <c r="H1510" s="368">
        <f t="shared" si="66"/>
        <v>1624</v>
      </c>
      <c r="I1510" s="387" t="s">
        <v>31237</v>
      </c>
      <c r="J1510" s="30">
        <v>1624</v>
      </c>
      <c r="K1510" s="109">
        <v>42513</v>
      </c>
      <c r="L1510" s="62" t="s">
        <v>30990</v>
      </c>
    </row>
    <row r="1511" spans="1:12" ht="17.100000000000001" customHeight="1">
      <c r="A1511" s="196">
        <v>1508</v>
      </c>
      <c r="B1511" s="451" t="s">
        <v>31238</v>
      </c>
      <c r="C1511" s="370" t="s">
        <v>31239</v>
      </c>
      <c r="D1511" s="32" t="s">
        <v>31240</v>
      </c>
      <c r="E1511" s="29" t="str">
        <f t="shared" si="64"/>
        <v>Yes</v>
      </c>
      <c r="F1511" s="164">
        <v>1.82</v>
      </c>
      <c r="G1511" s="164">
        <f t="shared" si="65"/>
        <v>0.73684210526315785</v>
      </c>
      <c r="H1511" s="368">
        <f t="shared" si="66"/>
        <v>5010</v>
      </c>
      <c r="I1511" s="387" t="s">
        <v>31241</v>
      </c>
      <c r="J1511" s="30">
        <v>5010</v>
      </c>
      <c r="K1511" s="109">
        <v>42513</v>
      </c>
      <c r="L1511" s="62" t="s">
        <v>30990</v>
      </c>
    </row>
    <row r="1512" spans="1:12" ht="17.100000000000001" customHeight="1">
      <c r="A1512" s="196">
        <v>1509</v>
      </c>
      <c r="B1512" s="451" t="s">
        <v>31238</v>
      </c>
      <c r="C1512" s="370" t="s">
        <v>31239</v>
      </c>
      <c r="D1512" s="32" t="s">
        <v>31242</v>
      </c>
      <c r="E1512" s="29" t="str">
        <f t="shared" si="64"/>
        <v>Yes</v>
      </c>
      <c r="F1512" s="164">
        <v>1.82</v>
      </c>
      <c r="G1512" s="164">
        <f t="shared" si="65"/>
        <v>0.73684210526315785</v>
      </c>
      <c r="H1512" s="368">
        <f t="shared" si="66"/>
        <v>5010</v>
      </c>
      <c r="I1512" s="387" t="s">
        <v>31243</v>
      </c>
      <c r="J1512" s="30">
        <v>5010</v>
      </c>
      <c r="K1512" s="109">
        <v>42513</v>
      </c>
      <c r="L1512" s="62" t="s">
        <v>30990</v>
      </c>
    </row>
    <row r="1513" spans="1:12" ht="17.100000000000001" customHeight="1">
      <c r="A1513" s="196">
        <v>1510</v>
      </c>
      <c r="B1513" s="366">
        <v>213</v>
      </c>
      <c r="C1513" s="370" t="s">
        <v>31244</v>
      </c>
      <c r="D1513" s="32" t="s">
        <v>31245</v>
      </c>
      <c r="E1513" s="29" t="str">
        <f t="shared" si="64"/>
        <v>Yes</v>
      </c>
      <c r="F1513" s="164">
        <v>1.79</v>
      </c>
      <c r="G1513" s="164">
        <f t="shared" si="65"/>
        <v>0.7246963562753036</v>
      </c>
      <c r="H1513" s="368">
        <f t="shared" si="66"/>
        <v>4928</v>
      </c>
      <c r="I1513" s="387" t="s">
        <v>31246</v>
      </c>
      <c r="J1513" s="30">
        <v>4928</v>
      </c>
      <c r="K1513" s="109">
        <v>42513</v>
      </c>
      <c r="L1513" s="62" t="s">
        <v>30990</v>
      </c>
    </row>
    <row r="1514" spans="1:12" ht="17.100000000000001" customHeight="1">
      <c r="A1514" s="196">
        <v>1511</v>
      </c>
      <c r="B1514" s="375" t="s">
        <v>31247</v>
      </c>
      <c r="C1514" s="370" t="s">
        <v>31248</v>
      </c>
      <c r="D1514" s="32" t="s">
        <v>31249</v>
      </c>
      <c r="E1514" s="29" t="str">
        <f t="shared" si="64"/>
        <v>Yes</v>
      </c>
      <c r="F1514" s="164">
        <v>1.93</v>
      </c>
      <c r="G1514" s="164">
        <f t="shared" si="65"/>
        <v>0.78137651821862342</v>
      </c>
      <c r="H1514" s="368">
        <f t="shared" si="66"/>
        <v>5313</v>
      </c>
      <c r="I1514" s="387" t="s">
        <v>31250</v>
      </c>
      <c r="J1514" s="30">
        <v>5313</v>
      </c>
      <c r="K1514" s="109">
        <v>42513</v>
      </c>
      <c r="L1514" s="62" t="s">
        <v>30990</v>
      </c>
    </row>
    <row r="1515" spans="1:12" ht="17.100000000000001" customHeight="1">
      <c r="A1515" s="196">
        <v>1512</v>
      </c>
      <c r="B1515" s="375">
        <v>230</v>
      </c>
      <c r="C1515" s="370" t="s">
        <v>31251</v>
      </c>
      <c r="D1515" s="32" t="s">
        <v>31252</v>
      </c>
      <c r="E1515" s="29" t="str">
        <f t="shared" si="64"/>
        <v>Yes</v>
      </c>
      <c r="F1515" s="164">
        <v>0.34</v>
      </c>
      <c r="G1515" s="164">
        <f t="shared" si="65"/>
        <v>0.13765182186234817</v>
      </c>
      <c r="H1515" s="368">
        <f t="shared" si="66"/>
        <v>936</v>
      </c>
      <c r="I1515" s="387" t="s">
        <v>31253</v>
      </c>
      <c r="J1515" s="30">
        <v>936</v>
      </c>
      <c r="K1515" s="109">
        <v>42513</v>
      </c>
      <c r="L1515" s="62" t="s">
        <v>30990</v>
      </c>
    </row>
    <row r="1516" spans="1:12" ht="17.100000000000001" customHeight="1">
      <c r="A1516" s="196">
        <v>1513</v>
      </c>
      <c r="B1516" s="375">
        <v>230</v>
      </c>
      <c r="C1516" s="370" t="s">
        <v>31251</v>
      </c>
      <c r="D1516" s="32" t="s">
        <v>31254</v>
      </c>
      <c r="E1516" s="29" t="str">
        <f t="shared" si="64"/>
        <v>Yes</v>
      </c>
      <c r="F1516" s="164">
        <v>0.34</v>
      </c>
      <c r="G1516" s="164">
        <f t="shared" si="65"/>
        <v>0.13765182186234817</v>
      </c>
      <c r="H1516" s="368">
        <f t="shared" si="66"/>
        <v>936</v>
      </c>
      <c r="I1516" s="387"/>
      <c r="J1516" s="30">
        <v>936</v>
      </c>
      <c r="K1516" s="109">
        <v>42513</v>
      </c>
      <c r="L1516" s="62" t="s">
        <v>30990</v>
      </c>
    </row>
    <row r="1517" spans="1:12" ht="17.100000000000001" customHeight="1">
      <c r="A1517" s="196">
        <v>1514</v>
      </c>
      <c r="B1517" s="366">
        <v>230</v>
      </c>
      <c r="C1517" s="370" t="s">
        <v>31251</v>
      </c>
      <c r="D1517" s="32" t="s">
        <v>31255</v>
      </c>
      <c r="E1517" s="29" t="str">
        <f t="shared" si="64"/>
        <v>Yes</v>
      </c>
      <c r="F1517" s="164">
        <v>0.36</v>
      </c>
      <c r="G1517" s="164">
        <f t="shared" si="65"/>
        <v>0.145748987854251</v>
      </c>
      <c r="H1517" s="368">
        <f t="shared" si="66"/>
        <v>991</v>
      </c>
      <c r="I1517" s="387" t="s">
        <v>31256</v>
      </c>
      <c r="J1517" s="30">
        <v>991</v>
      </c>
      <c r="K1517" s="109">
        <v>42513</v>
      </c>
      <c r="L1517" s="62" t="s">
        <v>30990</v>
      </c>
    </row>
    <row r="1518" spans="1:12" ht="17.100000000000001" customHeight="1">
      <c r="A1518" s="196">
        <v>1515</v>
      </c>
      <c r="B1518" s="366">
        <v>235</v>
      </c>
      <c r="C1518" s="370" t="s">
        <v>31257</v>
      </c>
      <c r="D1518" s="32" t="s">
        <v>31258</v>
      </c>
      <c r="E1518" s="29" t="str">
        <f t="shared" si="64"/>
        <v>Yes</v>
      </c>
      <c r="F1518" s="164">
        <v>1.68</v>
      </c>
      <c r="G1518" s="164">
        <f t="shared" si="65"/>
        <v>0.68016194331983792</v>
      </c>
      <c r="H1518" s="368">
        <f t="shared" si="66"/>
        <v>4625</v>
      </c>
      <c r="I1518" s="387" t="s">
        <v>31259</v>
      </c>
      <c r="J1518" s="30">
        <v>4625</v>
      </c>
      <c r="K1518" s="109">
        <v>42513</v>
      </c>
      <c r="L1518" s="62" t="s">
        <v>30990</v>
      </c>
    </row>
    <row r="1519" spans="1:12" ht="17.100000000000001" customHeight="1">
      <c r="A1519" s="196">
        <v>1516</v>
      </c>
      <c r="B1519" s="366">
        <v>235</v>
      </c>
      <c r="C1519" s="370" t="s">
        <v>31257</v>
      </c>
      <c r="D1519" s="32" t="s">
        <v>31260</v>
      </c>
      <c r="E1519" s="29" t="str">
        <f t="shared" si="64"/>
        <v>Yes</v>
      </c>
      <c r="F1519" s="164">
        <v>1.68</v>
      </c>
      <c r="G1519" s="164">
        <f t="shared" si="65"/>
        <v>0.68016194331983792</v>
      </c>
      <c r="H1519" s="368">
        <f t="shared" si="66"/>
        <v>4625</v>
      </c>
      <c r="I1519" s="387" t="s">
        <v>31261</v>
      </c>
      <c r="J1519" s="30">
        <v>4625</v>
      </c>
      <c r="K1519" s="109">
        <v>42513</v>
      </c>
      <c r="L1519" s="62" t="s">
        <v>30990</v>
      </c>
    </row>
    <row r="1520" spans="1:12" ht="17.100000000000001" customHeight="1">
      <c r="A1520" s="196">
        <v>1517</v>
      </c>
      <c r="B1520" s="366">
        <v>235</v>
      </c>
      <c r="C1520" s="370" t="s">
        <v>31257</v>
      </c>
      <c r="D1520" s="32" t="s">
        <v>31262</v>
      </c>
      <c r="E1520" s="29" t="str">
        <f t="shared" si="64"/>
        <v>Yes</v>
      </c>
      <c r="F1520" s="164">
        <v>1.68</v>
      </c>
      <c r="G1520" s="164">
        <f t="shared" si="65"/>
        <v>0.68016194331983792</v>
      </c>
      <c r="H1520" s="368">
        <f t="shared" si="66"/>
        <v>4625</v>
      </c>
      <c r="I1520" s="387" t="s">
        <v>31263</v>
      </c>
      <c r="J1520" s="30">
        <v>4625</v>
      </c>
      <c r="K1520" s="109">
        <v>42513</v>
      </c>
      <c r="L1520" s="62" t="s">
        <v>30990</v>
      </c>
    </row>
    <row r="1521" spans="1:12" ht="17.100000000000001" customHeight="1">
      <c r="A1521" s="196">
        <v>1518</v>
      </c>
      <c r="B1521" s="366">
        <v>235</v>
      </c>
      <c r="C1521" s="370" t="s">
        <v>31264</v>
      </c>
      <c r="D1521" s="32" t="s">
        <v>31265</v>
      </c>
      <c r="E1521" s="29" t="str">
        <f t="shared" si="64"/>
        <v>Yes</v>
      </c>
      <c r="F1521" s="164">
        <v>0.39</v>
      </c>
      <c r="G1521" s="164">
        <f t="shared" si="65"/>
        <v>0.15789473684210525</v>
      </c>
      <c r="H1521" s="368">
        <f t="shared" si="66"/>
        <v>1074</v>
      </c>
      <c r="I1521" s="387" t="s">
        <v>31266</v>
      </c>
      <c r="J1521" s="30">
        <v>1074</v>
      </c>
      <c r="K1521" s="109">
        <v>42513</v>
      </c>
      <c r="L1521" s="62" t="s">
        <v>30990</v>
      </c>
    </row>
    <row r="1522" spans="1:12" ht="17.100000000000001" customHeight="1">
      <c r="A1522" s="196">
        <v>1519</v>
      </c>
      <c r="B1522" s="366">
        <v>235</v>
      </c>
      <c r="C1522" s="370" t="s">
        <v>31257</v>
      </c>
      <c r="D1522" s="32" t="s">
        <v>31267</v>
      </c>
      <c r="E1522" s="29" t="str">
        <f t="shared" si="64"/>
        <v>Yes</v>
      </c>
      <c r="F1522" s="164">
        <v>1.68</v>
      </c>
      <c r="G1522" s="164">
        <f t="shared" si="65"/>
        <v>0.68016194331983792</v>
      </c>
      <c r="H1522" s="368">
        <f t="shared" si="66"/>
        <v>4625</v>
      </c>
      <c r="I1522" s="387" t="s">
        <v>31268</v>
      </c>
      <c r="J1522" s="30">
        <v>4625</v>
      </c>
      <c r="K1522" s="109">
        <v>42513</v>
      </c>
      <c r="L1522" s="62" t="s">
        <v>30990</v>
      </c>
    </row>
    <row r="1523" spans="1:12" ht="17.100000000000001" customHeight="1">
      <c r="A1523" s="196">
        <v>1520</v>
      </c>
      <c r="B1523" s="366">
        <v>236</v>
      </c>
      <c r="C1523" s="370" t="s">
        <v>31269</v>
      </c>
      <c r="D1523" s="32" t="s">
        <v>31270</v>
      </c>
      <c r="E1523" s="29" t="str">
        <f t="shared" si="64"/>
        <v>Yes</v>
      </c>
      <c r="F1523" s="164">
        <v>1.76</v>
      </c>
      <c r="G1523" s="164">
        <f t="shared" si="65"/>
        <v>0.71255060728744934</v>
      </c>
      <c r="H1523" s="368">
        <f t="shared" si="66"/>
        <v>4845</v>
      </c>
      <c r="I1523" s="387" t="s">
        <v>31271</v>
      </c>
      <c r="J1523" s="30">
        <v>4845</v>
      </c>
      <c r="K1523" s="109">
        <v>42513</v>
      </c>
      <c r="L1523" s="62" t="s">
        <v>30990</v>
      </c>
    </row>
    <row r="1524" spans="1:12" ht="17.100000000000001" customHeight="1">
      <c r="A1524" s="196">
        <v>1521</v>
      </c>
      <c r="B1524" s="375" t="s">
        <v>31272</v>
      </c>
      <c r="C1524" s="370" t="s">
        <v>31273</v>
      </c>
      <c r="D1524" s="32" t="s">
        <v>31274</v>
      </c>
      <c r="E1524" s="29" t="str">
        <f t="shared" si="64"/>
        <v>Yes</v>
      </c>
      <c r="F1524" s="164">
        <v>1.55</v>
      </c>
      <c r="G1524" s="164">
        <f t="shared" si="65"/>
        <v>0.62753036437246956</v>
      </c>
      <c r="H1524" s="368">
        <f t="shared" si="66"/>
        <v>4267</v>
      </c>
      <c r="I1524" s="387" t="s">
        <v>31275</v>
      </c>
      <c r="J1524" s="30">
        <v>4267</v>
      </c>
      <c r="K1524" s="109">
        <v>42513</v>
      </c>
      <c r="L1524" s="62" t="s">
        <v>30990</v>
      </c>
    </row>
    <row r="1525" spans="1:12" ht="17.100000000000001" customHeight="1">
      <c r="A1525" s="196">
        <v>1522</v>
      </c>
      <c r="B1525" s="375" t="s">
        <v>31276</v>
      </c>
      <c r="C1525" s="370" t="s">
        <v>31277</v>
      </c>
      <c r="D1525" s="32" t="s">
        <v>31278</v>
      </c>
      <c r="E1525" s="29" t="str">
        <f t="shared" si="64"/>
        <v>Yes</v>
      </c>
      <c r="F1525" s="164">
        <v>1.5</v>
      </c>
      <c r="G1525" s="164">
        <f t="shared" si="65"/>
        <v>0.60728744939271251</v>
      </c>
      <c r="H1525" s="368">
        <f t="shared" si="66"/>
        <v>4130</v>
      </c>
      <c r="I1525" s="387" t="s">
        <v>31279</v>
      </c>
      <c r="J1525" s="30">
        <v>4130</v>
      </c>
      <c r="K1525" s="109">
        <v>42513</v>
      </c>
      <c r="L1525" s="62" t="s">
        <v>30990</v>
      </c>
    </row>
    <row r="1526" spans="1:12" ht="17.100000000000001" customHeight="1">
      <c r="A1526" s="196">
        <v>1523</v>
      </c>
      <c r="B1526" s="375" t="s">
        <v>31280</v>
      </c>
      <c r="C1526" s="370" t="s">
        <v>31281</v>
      </c>
      <c r="D1526" s="32" t="s">
        <v>31282</v>
      </c>
      <c r="E1526" s="29" t="str">
        <f t="shared" si="64"/>
        <v>Yes</v>
      </c>
      <c r="F1526" s="164">
        <v>0.45</v>
      </c>
      <c r="G1526" s="164">
        <f t="shared" si="65"/>
        <v>0.18218623481781376</v>
      </c>
      <c r="H1526" s="368">
        <f t="shared" si="66"/>
        <v>1239</v>
      </c>
      <c r="I1526" s="387" t="s">
        <v>31283</v>
      </c>
      <c r="J1526" s="30">
        <v>1239</v>
      </c>
      <c r="K1526" s="109">
        <v>42513</v>
      </c>
      <c r="L1526" s="62" t="s">
        <v>30990</v>
      </c>
    </row>
    <row r="1527" spans="1:12" ht="17.100000000000001" customHeight="1">
      <c r="A1527" s="196">
        <v>1524</v>
      </c>
      <c r="B1527" s="381" t="s">
        <v>31284</v>
      </c>
      <c r="C1527" s="382" t="s">
        <v>31285</v>
      </c>
      <c r="D1527" s="35" t="s">
        <v>31286</v>
      </c>
      <c r="E1527" s="29" t="str">
        <f t="shared" si="64"/>
        <v>Yes</v>
      </c>
      <c r="F1527" s="421">
        <v>1.9</v>
      </c>
      <c r="G1527" s="164">
        <f t="shared" si="65"/>
        <v>0.76923076923076916</v>
      </c>
      <c r="H1527" s="384">
        <f t="shared" si="66"/>
        <v>5231</v>
      </c>
      <c r="I1527" s="385" t="s">
        <v>31287</v>
      </c>
      <c r="J1527" s="30">
        <v>5231</v>
      </c>
      <c r="K1527" s="109">
        <v>42513</v>
      </c>
      <c r="L1527" s="62" t="s">
        <v>30990</v>
      </c>
    </row>
    <row r="1528" spans="1:12" ht="17.100000000000001" customHeight="1">
      <c r="A1528" s="196">
        <v>1525</v>
      </c>
      <c r="B1528" s="381" t="s">
        <v>31288</v>
      </c>
      <c r="C1528" s="382" t="s">
        <v>31289</v>
      </c>
      <c r="D1528" s="35" t="s">
        <v>31290</v>
      </c>
      <c r="E1528" s="29" t="str">
        <f t="shared" si="64"/>
        <v>Yes</v>
      </c>
      <c r="F1528" s="421">
        <v>0.35</v>
      </c>
      <c r="G1528" s="164">
        <f t="shared" si="65"/>
        <v>0.14170040485829957</v>
      </c>
      <c r="H1528" s="384">
        <f t="shared" si="66"/>
        <v>964</v>
      </c>
      <c r="I1528" s="385" t="s">
        <v>31291</v>
      </c>
      <c r="J1528" s="30">
        <v>964</v>
      </c>
      <c r="K1528" s="109">
        <v>42513</v>
      </c>
      <c r="L1528" s="62" t="s">
        <v>30990</v>
      </c>
    </row>
    <row r="1529" spans="1:12" ht="17.100000000000001" customHeight="1">
      <c r="A1529" s="196">
        <v>1526</v>
      </c>
      <c r="B1529" s="375" t="s">
        <v>31292</v>
      </c>
      <c r="C1529" s="370" t="s">
        <v>31293</v>
      </c>
      <c r="D1529" s="32" t="s">
        <v>31294</v>
      </c>
      <c r="E1529" s="29" t="str">
        <f t="shared" si="64"/>
        <v>Yes</v>
      </c>
      <c r="F1529" s="164">
        <v>1.47</v>
      </c>
      <c r="G1529" s="164">
        <f t="shared" si="65"/>
        <v>0.59514170040485825</v>
      </c>
      <c r="H1529" s="368">
        <f t="shared" si="66"/>
        <v>4047</v>
      </c>
      <c r="I1529" s="387" t="s">
        <v>31295</v>
      </c>
      <c r="J1529" s="30">
        <v>4047</v>
      </c>
      <c r="K1529" s="109">
        <v>42513</v>
      </c>
      <c r="L1529" s="62" t="s">
        <v>30990</v>
      </c>
    </row>
    <row r="1530" spans="1:12" ht="17.100000000000001" customHeight="1">
      <c r="A1530" s="196">
        <v>1527</v>
      </c>
      <c r="B1530" s="375" t="s">
        <v>31296</v>
      </c>
      <c r="C1530" s="370" t="s">
        <v>31297</v>
      </c>
      <c r="D1530" s="32" t="s">
        <v>31298</v>
      </c>
      <c r="E1530" s="29" t="str">
        <f t="shared" si="64"/>
        <v>Yes</v>
      </c>
      <c r="F1530" s="164">
        <v>0.54</v>
      </c>
      <c r="G1530" s="164">
        <f t="shared" si="65"/>
        <v>0.21862348178137653</v>
      </c>
      <c r="H1530" s="368">
        <f t="shared" si="66"/>
        <v>1487</v>
      </c>
      <c r="I1530" s="387" t="s">
        <v>31299</v>
      </c>
      <c r="J1530" s="30">
        <v>1487</v>
      </c>
      <c r="K1530" s="109">
        <v>42513</v>
      </c>
      <c r="L1530" s="62" t="s">
        <v>30990</v>
      </c>
    </row>
    <row r="1531" spans="1:12" ht="17.100000000000001" customHeight="1">
      <c r="A1531" s="196">
        <v>1528</v>
      </c>
      <c r="B1531" s="375" t="s">
        <v>31300</v>
      </c>
      <c r="C1531" s="370" t="s">
        <v>31301</v>
      </c>
      <c r="D1531" s="32" t="s">
        <v>31302</v>
      </c>
      <c r="E1531" s="29" t="str">
        <f t="shared" si="64"/>
        <v>Yes</v>
      </c>
      <c r="F1531" s="164">
        <v>1.54</v>
      </c>
      <c r="G1531" s="164">
        <f t="shared" si="65"/>
        <v>0.62348178137651822</v>
      </c>
      <c r="H1531" s="368">
        <f t="shared" si="66"/>
        <v>4240</v>
      </c>
      <c r="I1531" s="387" t="s">
        <v>31303</v>
      </c>
      <c r="J1531" s="30">
        <v>4240</v>
      </c>
      <c r="K1531" s="109">
        <v>42513</v>
      </c>
      <c r="L1531" s="62" t="s">
        <v>30990</v>
      </c>
    </row>
    <row r="1532" spans="1:12" ht="17.100000000000001" customHeight="1">
      <c r="A1532" s="196">
        <v>1529</v>
      </c>
      <c r="B1532" s="375" t="s">
        <v>31304</v>
      </c>
      <c r="C1532" s="370" t="s">
        <v>31305</v>
      </c>
      <c r="D1532" s="32" t="s">
        <v>31306</v>
      </c>
      <c r="E1532" s="29" t="str">
        <f t="shared" si="64"/>
        <v>Yes</v>
      </c>
      <c r="F1532" s="164">
        <v>1.44</v>
      </c>
      <c r="G1532" s="164">
        <f t="shared" si="65"/>
        <v>0.582995951417004</v>
      </c>
      <c r="H1532" s="368">
        <f t="shared" si="66"/>
        <v>3964</v>
      </c>
      <c r="I1532" s="387" t="s">
        <v>31307</v>
      </c>
      <c r="J1532" s="30">
        <v>3964</v>
      </c>
      <c r="K1532" s="109">
        <v>42513</v>
      </c>
      <c r="L1532" s="62" t="s">
        <v>30990</v>
      </c>
    </row>
    <row r="1533" spans="1:12" ht="17.100000000000001" customHeight="1">
      <c r="A1533" s="196">
        <v>1530</v>
      </c>
      <c r="B1533" s="375" t="s">
        <v>31308</v>
      </c>
      <c r="C1533" s="370" t="s">
        <v>31309</v>
      </c>
      <c r="D1533" s="32" t="s">
        <v>31310</v>
      </c>
      <c r="E1533" s="29" t="str">
        <f t="shared" si="64"/>
        <v>Yes</v>
      </c>
      <c r="F1533" s="164">
        <v>1.07</v>
      </c>
      <c r="G1533" s="164">
        <f t="shared" si="65"/>
        <v>0.4331983805668016</v>
      </c>
      <c r="H1533" s="368">
        <f t="shared" si="66"/>
        <v>2946</v>
      </c>
      <c r="I1533" s="387" t="s">
        <v>31311</v>
      </c>
      <c r="J1533" s="30">
        <v>2946</v>
      </c>
      <c r="K1533" s="109">
        <v>42513</v>
      </c>
      <c r="L1533" s="62" t="s">
        <v>30990</v>
      </c>
    </row>
    <row r="1534" spans="1:12" ht="17.100000000000001" customHeight="1">
      <c r="A1534" s="196">
        <v>1531</v>
      </c>
      <c r="B1534" s="375" t="s">
        <v>31312</v>
      </c>
      <c r="C1534" s="370" t="s">
        <v>31313</v>
      </c>
      <c r="D1534" s="32" t="s">
        <v>31314</v>
      </c>
      <c r="E1534" s="29" t="str">
        <f t="shared" si="64"/>
        <v>Yes</v>
      </c>
      <c r="F1534" s="164">
        <v>1.25</v>
      </c>
      <c r="G1534" s="164">
        <f t="shared" si="65"/>
        <v>0.50607287449392713</v>
      </c>
      <c r="H1534" s="368">
        <f t="shared" si="66"/>
        <v>3441</v>
      </c>
      <c r="I1534" s="387" t="s">
        <v>31315</v>
      </c>
      <c r="J1534" s="30">
        <v>3441</v>
      </c>
      <c r="K1534" s="109">
        <v>42513</v>
      </c>
      <c r="L1534" s="62" t="s">
        <v>30990</v>
      </c>
    </row>
    <row r="1535" spans="1:12" ht="17.100000000000001" customHeight="1">
      <c r="A1535" s="196">
        <v>1532</v>
      </c>
      <c r="B1535" s="375" t="s">
        <v>31316</v>
      </c>
      <c r="C1535" s="370" t="s">
        <v>31317</v>
      </c>
      <c r="D1535" s="32" t="s">
        <v>31318</v>
      </c>
      <c r="E1535" s="29" t="str">
        <f t="shared" si="64"/>
        <v>Yes</v>
      </c>
      <c r="F1535" s="164">
        <v>0.74</v>
      </c>
      <c r="G1535" s="164">
        <f t="shared" si="65"/>
        <v>0.29959514170040485</v>
      </c>
      <c r="H1535" s="368">
        <f t="shared" si="66"/>
        <v>2037</v>
      </c>
      <c r="I1535" s="387" t="s">
        <v>31319</v>
      </c>
      <c r="J1535" s="30">
        <v>2037</v>
      </c>
      <c r="K1535" s="109">
        <v>42513</v>
      </c>
      <c r="L1535" s="62" t="s">
        <v>30990</v>
      </c>
    </row>
    <row r="1536" spans="1:12" ht="17.100000000000001" customHeight="1">
      <c r="A1536" s="196">
        <v>1533</v>
      </c>
      <c r="B1536" s="375" t="s">
        <v>31320</v>
      </c>
      <c r="C1536" s="370" t="s">
        <v>31321</v>
      </c>
      <c r="D1536" s="32" t="s">
        <v>31322</v>
      </c>
      <c r="E1536" s="29" t="str">
        <f t="shared" si="64"/>
        <v>Yes</v>
      </c>
      <c r="F1536" s="164">
        <v>0.22</v>
      </c>
      <c r="G1536" s="164">
        <f t="shared" si="65"/>
        <v>8.9068825910931168E-2</v>
      </c>
      <c r="H1536" s="368">
        <f t="shared" si="66"/>
        <v>606</v>
      </c>
      <c r="I1536" s="387" t="s">
        <v>31323</v>
      </c>
      <c r="J1536" s="30">
        <v>606</v>
      </c>
      <c r="K1536" s="109">
        <v>42513</v>
      </c>
      <c r="L1536" s="62" t="s">
        <v>30990</v>
      </c>
    </row>
    <row r="1537" spans="1:12" ht="17.100000000000001" customHeight="1">
      <c r="A1537" s="196">
        <v>1534</v>
      </c>
      <c r="B1537" s="375" t="s">
        <v>31320</v>
      </c>
      <c r="C1537" s="370" t="s">
        <v>31321</v>
      </c>
      <c r="D1537" s="32" t="s">
        <v>31324</v>
      </c>
      <c r="E1537" s="29" t="str">
        <f t="shared" si="64"/>
        <v>No</v>
      </c>
      <c r="F1537" s="164">
        <v>4.2</v>
      </c>
      <c r="G1537" s="164">
        <f t="shared" si="65"/>
        <v>1.700404858299595</v>
      </c>
      <c r="H1537" s="368">
        <f t="shared" si="66"/>
        <v>11563</v>
      </c>
      <c r="I1537" s="387" t="s">
        <v>31325</v>
      </c>
      <c r="J1537" s="30">
        <v>11563</v>
      </c>
      <c r="K1537" s="109">
        <v>42513</v>
      </c>
      <c r="L1537" s="62" t="s">
        <v>30990</v>
      </c>
    </row>
    <row r="1538" spans="1:12" ht="17.100000000000001" customHeight="1">
      <c r="A1538" s="196">
        <v>1535</v>
      </c>
      <c r="B1538" s="375" t="s">
        <v>31326</v>
      </c>
      <c r="C1538" s="370" t="s">
        <v>31327</v>
      </c>
      <c r="D1538" s="32" t="s">
        <v>31328</v>
      </c>
      <c r="E1538" s="29" t="str">
        <f t="shared" si="64"/>
        <v>Yes</v>
      </c>
      <c r="F1538" s="164">
        <v>1.42</v>
      </c>
      <c r="G1538" s="164">
        <f t="shared" si="65"/>
        <v>0.57489878542510109</v>
      </c>
      <c r="H1538" s="368">
        <f t="shared" si="66"/>
        <v>3909</v>
      </c>
      <c r="I1538" s="387" t="s">
        <v>31329</v>
      </c>
      <c r="J1538" s="30">
        <v>3909</v>
      </c>
      <c r="K1538" s="109">
        <v>42513</v>
      </c>
      <c r="L1538" s="62" t="s">
        <v>30990</v>
      </c>
    </row>
    <row r="1539" spans="1:12" ht="17.100000000000001" customHeight="1">
      <c r="A1539" s="196">
        <v>1536</v>
      </c>
      <c r="B1539" s="375" t="s">
        <v>31330</v>
      </c>
      <c r="C1539" s="370" t="s">
        <v>31331</v>
      </c>
      <c r="D1539" s="32" t="s">
        <v>31332</v>
      </c>
      <c r="E1539" s="29" t="str">
        <f t="shared" si="64"/>
        <v>Yes</v>
      </c>
      <c r="F1539" s="164">
        <v>0.6</v>
      </c>
      <c r="G1539" s="164">
        <f t="shared" si="65"/>
        <v>0.24291497975708498</v>
      </c>
      <c r="H1539" s="368">
        <f t="shared" si="66"/>
        <v>1652</v>
      </c>
      <c r="I1539" s="387" t="s">
        <v>31333</v>
      </c>
      <c r="J1539" s="30">
        <v>1652</v>
      </c>
      <c r="K1539" s="109">
        <v>42513</v>
      </c>
      <c r="L1539" s="62" t="s">
        <v>30990</v>
      </c>
    </row>
    <row r="1540" spans="1:12" ht="17.100000000000001" customHeight="1">
      <c r="A1540" s="196">
        <v>1537</v>
      </c>
      <c r="B1540" s="375" t="s">
        <v>31334</v>
      </c>
      <c r="C1540" s="370" t="s">
        <v>31335</v>
      </c>
      <c r="D1540" s="32" t="s">
        <v>31336</v>
      </c>
      <c r="E1540" s="29" t="str">
        <f t="shared" si="64"/>
        <v>Yes</v>
      </c>
      <c r="F1540" s="164">
        <v>0.9</v>
      </c>
      <c r="G1540" s="164">
        <f t="shared" si="65"/>
        <v>0.36437246963562753</v>
      </c>
      <c r="H1540" s="368">
        <f t="shared" si="66"/>
        <v>2478</v>
      </c>
      <c r="I1540" s="387" t="s">
        <v>31337</v>
      </c>
      <c r="J1540" s="30">
        <v>2478</v>
      </c>
      <c r="K1540" s="109">
        <v>42513</v>
      </c>
      <c r="L1540" s="62" t="s">
        <v>30990</v>
      </c>
    </row>
    <row r="1541" spans="1:12" ht="17.100000000000001" customHeight="1">
      <c r="A1541" s="196">
        <v>1538</v>
      </c>
      <c r="B1541" s="375" t="s">
        <v>31338</v>
      </c>
      <c r="C1541" s="370" t="s">
        <v>31339</v>
      </c>
      <c r="D1541" s="32" t="s">
        <v>31340</v>
      </c>
      <c r="E1541" s="29" t="str">
        <f t="shared" si="64"/>
        <v>Yes</v>
      </c>
      <c r="F1541" s="164">
        <v>1.27</v>
      </c>
      <c r="G1541" s="164">
        <f t="shared" si="65"/>
        <v>0.51417004048582993</v>
      </c>
      <c r="H1541" s="368">
        <f t="shared" si="66"/>
        <v>3496</v>
      </c>
      <c r="I1541" s="387" t="s">
        <v>31341</v>
      </c>
      <c r="J1541" s="30">
        <v>3496</v>
      </c>
      <c r="K1541" s="109">
        <v>42513</v>
      </c>
      <c r="L1541" s="62" t="s">
        <v>30990</v>
      </c>
    </row>
    <row r="1542" spans="1:12" ht="17.100000000000001" customHeight="1">
      <c r="A1542" s="196">
        <v>1539</v>
      </c>
      <c r="B1542" s="375" t="s">
        <v>31342</v>
      </c>
      <c r="C1542" s="370" t="s">
        <v>31343</v>
      </c>
      <c r="D1542" s="32" t="s">
        <v>31344</v>
      </c>
      <c r="E1542" s="29" t="str">
        <f t="shared" si="64"/>
        <v>No</v>
      </c>
      <c r="F1542" s="164">
        <v>2.76</v>
      </c>
      <c r="G1542" s="164">
        <f t="shared" si="65"/>
        <v>1.117408906882591</v>
      </c>
      <c r="H1542" s="368">
        <f t="shared" si="66"/>
        <v>7598</v>
      </c>
      <c r="I1542" s="387" t="s">
        <v>31345</v>
      </c>
      <c r="J1542" s="30">
        <v>7598</v>
      </c>
      <c r="K1542" s="109">
        <v>42513</v>
      </c>
      <c r="L1542" s="62" t="s">
        <v>30990</v>
      </c>
    </row>
    <row r="1543" spans="1:12" ht="17.100000000000001" customHeight="1">
      <c r="A1543" s="196">
        <v>1540</v>
      </c>
      <c r="B1543" s="375" t="s">
        <v>31346</v>
      </c>
      <c r="C1543" s="370" t="s">
        <v>31347</v>
      </c>
      <c r="D1543" s="32" t="s">
        <v>31348</v>
      </c>
      <c r="E1543" s="29" t="str">
        <f t="shared" si="64"/>
        <v>Yes</v>
      </c>
      <c r="F1543" s="164">
        <v>0.19</v>
      </c>
      <c r="G1543" s="164">
        <f t="shared" si="65"/>
        <v>7.6923076923076913E-2</v>
      </c>
      <c r="H1543" s="368">
        <f t="shared" si="66"/>
        <v>523</v>
      </c>
      <c r="I1543" s="387" t="s">
        <v>31349</v>
      </c>
      <c r="J1543" s="30">
        <v>523</v>
      </c>
      <c r="K1543" s="109">
        <v>42513</v>
      </c>
      <c r="L1543" s="62" t="s">
        <v>30990</v>
      </c>
    </row>
    <row r="1544" spans="1:12" ht="17.100000000000001" customHeight="1">
      <c r="A1544" s="196">
        <v>1541</v>
      </c>
      <c r="B1544" s="375" t="s">
        <v>31350</v>
      </c>
      <c r="C1544" s="370" t="s">
        <v>31351</v>
      </c>
      <c r="D1544" s="32" t="s">
        <v>31352</v>
      </c>
      <c r="E1544" s="29" t="str">
        <f t="shared" si="64"/>
        <v>Yes</v>
      </c>
      <c r="F1544" s="164">
        <v>0.2</v>
      </c>
      <c r="G1544" s="164">
        <f t="shared" si="65"/>
        <v>8.0971659919028341E-2</v>
      </c>
      <c r="H1544" s="368">
        <f t="shared" si="66"/>
        <v>551</v>
      </c>
      <c r="I1544" s="387" t="s">
        <v>31353</v>
      </c>
      <c r="J1544" s="30">
        <v>551</v>
      </c>
      <c r="K1544" s="109">
        <v>42513</v>
      </c>
      <c r="L1544" s="62" t="s">
        <v>30990</v>
      </c>
    </row>
    <row r="1545" spans="1:12" ht="17.100000000000001" customHeight="1">
      <c r="A1545" s="196">
        <v>1542</v>
      </c>
      <c r="B1545" s="375" t="s">
        <v>31354</v>
      </c>
      <c r="C1545" s="370" t="s">
        <v>31355</v>
      </c>
      <c r="D1545" s="32" t="s">
        <v>31356</v>
      </c>
      <c r="E1545" s="29" t="str">
        <f t="shared" si="64"/>
        <v>Yes</v>
      </c>
      <c r="F1545" s="164">
        <v>0.24</v>
      </c>
      <c r="G1545" s="164">
        <f t="shared" si="65"/>
        <v>9.7165991902833995E-2</v>
      </c>
      <c r="H1545" s="368">
        <f t="shared" si="66"/>
        <v>661</v>
      </c>
      <c r="I1545" s="387" t="s">
        <v>31357</v>
      </c>
      <c r="J1545" s="30">
        <v>661</v>
      </c>
      <c r="K1545" s="109">
        <v>42513</v>
      </c>
      <c r="L1545" s="62" t="s">
        <v>30990</v>
      </c>
    </row>
    <row r="1546" spans="1:12" ht="17.100000000000001" customHeight="1">
      <c r="A1546" s="196">
        <v>1543</v>
      </c>
      <c r="B1546" s="375" t="s">
        <v>31358</v>
      </c>
      <c r="C1546" s="370" t="s">
        <v>31359</v>
      </c>
      <c r="D1546" s="32" t="s">
        <v>31360</v>
      </c>
      <c r="E1546" s="29" t="str">
        <f t="shared" si="64"/>
        <v>Yes</v>
      </c>
      <c r="F1546" s="164">
        <v>0.6</v>
      </c>
      <c r="G1546" s="164">
        <f t="shared" si="65"/>
        <v>0.24291497975708498</v>
      </c>
      <c r="H1546" s="368">
        <f t="shared" si="66"/>
        <v>1652</v>
      </c>
      <c r="I1546" s="387" t="s">
        <v>31361</v>
      </c>
      <c r="J1546" s="30">
        <v>1652</v>
      </c>
      <c r="K1546" s="109">
        <v>42513</v>
      </c>
      <c r="L1546" s="62" t="s">
        <v>30990</v>
      </c>
    </row>
    <row r="1547" spans="1:12" ht="17.100000000000001" customHeight="1">
      <c r="A1547" s="196">
        <v>1544</v>
      </c>
      <c r="B1547" s="375" t="s">
        <v>31362</v>
      </c>
      <c r="C1547" s="370" t="s">
        <v>31363</v>
      </c>
      <c r="D1547" s="32" t="s">
        <v>31364</v>
      </c>
      <c r="E1547" s="29" t="str">
        <f t="shared" ref="E1547:E1585" si="67">IF(G1547&lt;1,"Yes","No")</f>
        <v>Yes</v>
      </c>
      <c r="F1547" s="164">
        <v>1.79</v>
      </c>
      <c r="G1547" s="164">
        <f t="shared" ref="G1547:G1585" si="68">F1547/2.47</f>
        <v>0.7246963562753036</v>
      </c>
      <c r="H1547" s="368">
        <f t="shared" si="66"/>
        <v>4928</v>
      </c>
      <c r="I1547" s="387" t="s">
        <v>31365</v>
      </c>
      <c r="J1547" s="30">
        <v>4928</v>
      </c>
      <c r="K1547" s="109">
        <v>42513</v>
      </c>
      <c r="L1547" s="62" t="s">
        <v>30990</v>
      </c>
    </row>
    <row r="1548" spans="1:12" ht="17.100000000000001" customHeight="1">
      <c r="A1548" s="196">
        <v>1545</v>
      </c>
      <c r="B1548" s="375" t="s">
        <v>31366</v>
      </c>
      <c r="C1548" s="370" t="s">
        <v>31367</v>
      </c>
      <c r="D1548" s="32" t="s">
        <v>31368</v>
      </c>
      <c r="E1548" s="29" t="str">
        <f t="shared" si="67"/>
        <v>No</v>
      </c>
      <c r="F1548" s="164">
        <v>2.4700000000000002</v>
      </c>
      <c r="G1548" s="164">
        <f t="shared" si="68"/>
        <v>1</v>
      </c>
      <c r="H1548" s="368">
        <f t="shared" ref="H1548:H1560" si="69">ROUND(F1548*2753,0)</f>
        <v>6800</v>
      </c>
      <c r="I1548" s="387" t="s">
        <v>31369</v>
      </c>
      <c r="J1548" s="30">
        <v>6800</v>
      </c>
      <c r="K1548" s="109">
        <v>42513</v>
      </c>
      <c r="L1548" s="62" t="s">
        <v>30990</v>
      </c>
    </row>
    <row r="1549" spans="1:12" ht="17.100000000000001" customHeight="1">
      <c r="A1549" s="196">
        <v>1546</v>
      </c>
      <c r="B1549" s="375" t="s">
        <v>31370</v>
      </c>
      <c r="C1549" s="370" t="s">
        <v>31371</v>
      </c>
      <c r="D1549" s="32" t="s">
        <v>31372</v>
      </c>
      <c r="E1549" s="29" t="str">
        <f t="shared" si="67"/>
        <v>Yes</v>
      </c>
      <c r="F1549" s="164">
        <v>1.38</v>
      </c>
      <c r="G1549" s="164">
        <f t="shared" si="68"/>
        <v>0.55870445344129549</v>
      </c>
      <c r="H1549" s="368">
        <f t="shared" si="69"/>
        <v>3799</v>
      </c>
      <c r="I1549" s="387" t="s">
        <v>31373</v>
      </c>
      <c r="J1549" s="30">
        <v>3799</v>
      </c>
      <c r="K1549" s="109">
        <v>42513</v>
      </c>
      <c r="L1549" s="62" t="s">
        <v>30990</v>
      </c>
    </row>
    <row r="1550" spans="1:12" ht="17.100000000000001" customHeight="1">
      <c r="A1550" s="196">
        <v>1547</v>
      </c>
      <c r="B1550" s="375" t="s">
        <v>31374</v>
      </c>
      <c r="C1550" s="370" t="s">
        <v>31375</v>
      </c>
      <c r="D1550" s="32" t="s">
        <v>31376</v>
      </c>
      <c r="E1550" s="29" t="str">
        <f t="shared" si="67"/>
        <v>No</v>
      </c>
      <c r="F1550" s="164">
        <v>3.31</v>
      </c>
      <c r="G1550" s="164">
        <f t="shared" si="68"/>
        <v>1.3400809716599189</v>
      </c>
      <c r="H1550" s="368">
        <f t="shared" si="69"/>
        <v>9112</v>
      </c>
      <c r="I1550" s="387" t="s">
        <v>31377</v>
      </c>
      <c r="J1550" s="30">
        <v>9112</v>
      </c>
      <c r="K1550" s="109">
        <v>42513</v>
      </c>
      <c r="L1550" s="62" t="s">
        <v>30990</v>
      </c>
    </row>
    <row r="1551" spans="1:12" ht="17.100000000000001" customHeight="1">
      <c r="A1551" s="196">
        <v>1548</v>
      </c>
      <c r="B1551" s="375" t="s">
        <v>31374</v>
      </c>
      <c r="C1551" s="370" t="s">
        <v>31375</v>
      </c>
      <c r="D1551" s="32" t="s">
        <v>31378</v>
      </c>
      <c r="E1551" s="29" t="str">
        <f t="shared" si="67"/>
        <v>No</v>
      </c>
      <c r="F1551" s="164">
        <v>3.58</v>
      </c>
      <c r="G1551" s="164">
        <f t="shared" si="68"/>
        <v>1.4493927125506072</v>
      </c>
      <c r="H1551" s="368">
        <f t="shared" si="69"/>
        <v>9856</v>
      </c>
      <c r="I1551" s="387" t="s">
        <v>31379</v>
      </c>
      <c r="J1551" s="30">
        <v>9856</v>
      </c>
      <c r="K1551" s="109">
        <v>42513</v>
      </c>
      <c r="L1551" s="62" t="s">
        <v>30990</v>
      </c>
    </row>
    <row r="1552" spans="1:12" ht="17.100000000000001" customHeight="1">
      <c r="A1552" s="196">
        <v>1549</v>
      </c>
      <c r="B1552" s="375" t="s">
        <v>31380</v>
      </c>
      <c r="C1552" s="370" t="s">
        <v>31381</v>
      </c>
      <c r="D1552" s="32" t="s">
        <v>31382</v>
      </c>
      <c r="E1552" s="29" t="str">
        <f t="shared" si="67"/>
        <v>Yes</v>
      </c>
      <c r="F1552" s="164">
        <v>0.45</v>
      </c>
      <c r="G1552" s="164">
        <f t="shared" si="68"/>
        <v>0.18218623481781376</v>
      </c>
      <c r="H1552" s="368">
        <f t="shared" si="69"/>
        <v>1239</v>
      </c>
      <c r="I1552" s="387" t="s">
        <v>31383</v>
      </c>
      <c r="J1552" s="30">
        <v>1239</v>
      </c>
      <c r="K1552" s="109">
        <v>42513</v>
      </c>
      <c r="L1552" s="62" t="s">
        <v>30990</v>
      </c>
    </row>
    <row r="1553" spans="1:12" ht="17.100000000000001" customHeight="1">
      <c r="A1553" s="196">
        <v>1550</v>
      </c>
      <c r="B1553" s="375" t="s">
        <v>31384</v>
      </c>
      <c r="C1553" s="370" t="s">
        <v>31385</v>
      </c>
      <c r="D1553" s="32" t="s">
        <v>31386</v>
      </c>
      <c r="E1553" s="29" t="str">
        <f t="shared" si="67"/>
        <v>Yes</v>
      </c>
      <c r="F1553" s="164">
        <v>0.18</v>
      </c>
      <c r="G1553" s="164">
        <f t="shared" si="68"/>
        <v>7.28744939271255E-2</v>
      </c>
      <c r="H1553" s="368">
        <f t="shared" si="69"/>
        <v>496</v>
      </c>
      <c r="I1553" s="387" t="s">
        <v>31387</v>
      </c>
      <c r="J1553" s="30">
        <v>496</v>
      </c>
      <c r="K1553" s="109">
        <v>42513</v>
      </c>
      <c r="L1553" s="62" t="s">
        <v>30990</v>
      </c>
    </row>
    <row r="1554" spans="1:12" ht="17.100000000000001" customHeight="1">
      <c r="A1554" s="196">
        <v>1551</v>
      </c>
      <c r="B1554" s="375" t="s">
        <v>31388</v>
      </c>
      <c r="C1554" s="370" t="s">
        <v>31389</v>
      </c>
      <c r="D1554" s="32" t="s">
        <v>31390</v>
      </c>
      <c r="E1554" s="29" t="str">
        <f t="shared" si="67"/>
        <v>No</v>
      </c>
      <c r="F1554" s="164">
        <v>3.72</v>
      </c>
      <c r="G1554" s="164">
        <f t="shared" si="68"/>
        <v>1.5060728744939271</v>
      </c>
      <c r="H1554" s="368">
        <f t="shared" si="69"/>
        <v>10241</v>
      </c>
      <c r="I1554" s="387" t="s">
        <v>31391</v>
      </c>
      <c r="J1554" s="30">
        <v>10241</v>
      </c>
      <c r="K1554" s="109">
        <v>42513</v>
      </c>
      <c r="L1554" s="62" t="s">
        <v>30990</v>
      </c>
    </row>
    <row r="1555" spans="1:12" ht="17.100000000000001" customHeight="1">
      <c r="A1555" s="196">
        <v>1552</v>
      </c>
      <c r="B1555" s="375" t="s">
        <v>31392</v>
      </c>
      <c r="C1555" s="370" t="s">
        <v>31393</v>
      </c>
      <c r="D1555" s="32" t="s">
        <v>31394</v>
      </c>
      <c r="E1555" s="29" t="str">
        <f t="shared" si="67"/>
        <v>Yes</v>
      </c>
      <c r="F1555" s="164">
        <v>1.66</v>
      </c>
      <c r="G1555" s="164">
        <f t="shared" si="68"/>
        <v>0.67206477732793513</v>
      </c>
      <c r="H1555" s="368">
        <f t="shared" si="69"/>
        <v>4570</v>
      </c>
      <c r="I1555" s="387" t="s">
        <v>31395</v>
      </c>
      <c r="J1555" s="30">
        <v>4570</v>
      </c>
      <c r="K1555" s="109">
        <v>42513</v>
      </c>
      <c r="L1555" s="62" t="s">
        <v>30990</v>
      </c>
    </row>
    <row r="1556" spans="1:12" ht="17.100000000000001" customHeight="1">
      <c r="A1556" s="196">
        <v>1553</v>
      </c>
      <c r="B1556" s="375" t="s">
        <v>31396</v>
      </c>
      <c r="C1556" s="370" t="s">
        <v>31397</v>
      </c>
      <c r="D1556" s="32" t="s">
        <v>31398</v>
      </c>
      <c r="E1556" s="29" t="str">
        <f t="shared" si="67"/>
        <v>Yes</v>
      </c>
      <c r="F1556" s="164">
        <v>0.27</v>
      </c>
      <c r="G1556" s="164">
        <f t="shared" si="68"/>
        <v>0.10931174089068826</v>
      </c>
      <c r="H1556" s="368">
        <f t="shared" si="69"/>
        <v>743</v>
      </c>
      <c r="I1556" s="387" t="s">
        <v>31399</v>
      </c>
      <c r="J1556" s="30">
        <v>743</v>
      </c>
      <c r="K1556" s="109">
        <v>42513</v>
      </c>
      <c r="L1556" s="62" t="s">
        <v>30990</v>
      </c>
    </row>
    <row r="1557" spans="1:12" ht="17.100000000000001" customHeight="1">
      <c r="A1557" s="196">
        <v>1554</v>
      </c>
      <c r="B1557" s="375" t="s">
        <v>31400</v>
      </c>
      <c r="C1557" s="370" t="s">
        <v>31401</v>
      </c>
      <c r="D1557" s="32" t="s">
        <v>31402</v>
      </c>
      <c r="E1557" s="29" t="str">
        <f t="shared" si="67"/>
        <v>Yes</v>
      </c>
      <c r="F1557" s="164">
        <v>0.7</v>
      </c>
      <c r="G1557" s="164">
        <f t="shared" si="68"/>
        <v>0.28340080971659914</v>
      </c>
      <c r="H1557" s="368">
        <f t="shared" si="69"/>
        <v>1927</v>
      </c>
      <c r="I1557" s="387" t="s">
        <v>31403</v>
      </c>
      <c r="J1557" s="30">
        <v>1927</v>
      </c>
      <c r="K1557" s="109">
        <v>42513</v>
      </c>
      <c r="L1557" s="62" t="s">
        <v>30990</v>
      </c>
    </row>
    <row r="1558" spans="1:12" ht="17.100000000000001" customHeight="1">
      <c r="A1558" s="196">
        <v>1555</v>
      </c>
      <c r="B1558" s="375" t="s">
        <v>31404</v>
      </c>
      <c r="C1558" s="370" t="s">
        <v>31405</v>
      </c>
      <c r="D1558" s="32" t="s">
        <v>31406</v>
      </c>
      <c r="E1558" s="29" t="str">
        <f t="shared" si="67"/>
        <v>Yes</v>
      </c>
      <c r="F1558" s="164">
        <v>0.14000000000000001</v>
      </c>
      <c r="G1558" s="164">
        <f t="shared" si="68"/>
        <v>5.6680161943319839E-2</v>
      </c>
      <c r="H1558" s="368">
        <f t="shared" si="69"/>
        <v>385</v>
      </c>
      <c r="I1558" s="387" t="s">
        <v>31407</v>
      </c>
      <c r="J1558" s="30">
        <v>385</v>
      </c>
      <c r="K1558" s="109">
        <v>42513</v>
      </c>
      <c r="L1558" s="62" t="s">
        <v>30990</v>
      </c>
    </row>
    <row r="1559" spans="1:12" ht="17.100000000000001" customHeight="1">
      <c r="A1559" s="196">
        <v>1556</v>
      </c>
      <c r="B1559" s="375" t="s">
        <v>31408</v>
      </c>
      <c r="C1559" s="370" t="s">
        <v>31409</v>
      </c>
      <c r="D1559" s="32" t="s">
        <v>31410</v>
      </c>
      <c r="E1559" s="29" t="str">
        <f t="shared" si="67"/>
        <v>Yes</v>
      </c>
      <c r="F1559" s="164">
        <v>2.19</v>
      </c>
      <c r="G1559" s="164">
        <f t="shared" si="68"/>
        <v>0.88663967611336025</v>
      </c>
      <c r="H1559" s="368">
        <f t="shared" si="69"/>
        <v>6029</v>
      </c>
      <c r="I1559" s="387" t="s">
        <v>31411</v>
      </c>
      <c r="J1559" s="30">
        <v>6029</v>
      </c>
      <c r="K1559" s="109">
        <v>42513</v>
      </c>
      <c r="L1559" s="62" t="s">
        <v>30990</v>
      </c>
    </row>
    <row r="1560" spans="1:12" ht="17.100000000000001" customHeight="1">
      <c r="A1560" s="196">
        <v>1557</v>
      </c>
      <c r="B1560" s="375" t="s">
        <v>31412</v>
      </c>
      <c r="C1560" s="370" t="s">
        <v>31413</v>
      </c>
      <c r="D1560" s="32" t="s">
        <v>31413</v>
      </c>
      <c r="E1560" s="29" t="str">
        <f t="shared" si="67"/>
        <v>No</v>
      </c>
      <c r="F1560" s="164">
        <v>3.24</v>
      </c>
      <c r="G1560" s="164">
        <f t="shared" si="68"/>
        <v>1.3117408906882591</v>
      </c>
      <c r="H1560" s="368">
        <f t="shared" si="69"/>
        <v>8920</v>
      </c>
      <c r="I1560" s="387" t="s">
        <v>31414</v>
      </c>
      <c r="J1560" s="30">
        <v>8920</v>
      </c>
      <c r="K1560" s="109">
        <v>42513</v>
      </c>
      <c r="L1560" s="62" t="s">
        <v>30990</v>
      </c>
    </row>
    <row r="1561" spans="1:12" ht="17.100000000000001" customHeight="1">
      <c r="A1561" s="196">
        <v>1558</v>
      </c>
      <c r="B1561" s="381" t="s">
        <v>31415</v>
      </c>
      <c r="C1561" s="382" t="s">
        <v>31416</v>
      </c>
      <c r="D1561" s="35" t="s">
        <v>31417</v>
      </c>
      <c r="E1561" s="29" t="str">
        <f t="shared" si="67"/>
        <v>No</v>
      </c>
      <c r="F1561" s="114">
        <v>3.72</v>
      </c>
      <c r="G1561" s="164">
        <f t="shared" si="68"/>
        <v>1.5060728744939271</v>
      </c>
      <c r="H1561" s="384">
        <v>13600</v>
      </c>
      <c r="I1561" s="385" t="s">
        <v>31418</v>
      </c>
      <c r="J1561" s="30">
        <v>13600</v>
      </c>
      <c r="K1561" s="109">
        <v>42513</v>
      </c>
      <c r="L1561" s="62" t="s">
        <v>30990</v>
      </c>
    </row>
    <row r="1562" spans="1:12" ht="17.100000000000001" customHeight="1">
      <c r="A1562" s="196">
        <v>1559</v>
      </c>
      <c r="B1562" s="381" t="s">
        <v>31415</v>
      </c>
      <c r="C1562" s="382" t="s">
        <v>31416</v>
      </c>
      <c r="D1562" s="35" t="s">
        <v>31419</v>
      </c>
      <c r="E1562" s="29" t="str">
        <f t="shared" si="67"/>
        <v>Yes</v>
      </c>
      <c r="F1562" s="114">
        <v>1.37</v>
      </c>
      <c r="G1562" s="164">
        <f t="shared" si="68"/>
        <v>0.55465587044534415</v>
      </c>
      <c r="H1562" s="384">
        <v>13600</v>
      </c>
      <c r="I1562" s="385" t="s">
        <v>31420</v>
      </c>
      <c r="J1562" s="30">
        <v>13600</v>
      </c>
      <c r="K1562" s="109">
        <v>42513</v>
      </c>
      <c r="L1562" s="62" t="s">
        <v>30990</v>
      </c>
    </row>
    <row r="1563" spans="1:12" ht="17.100000000000001" customHeight="1">
      <c r="A1563" s="196">
        <v>1560</v>
      </c>
      <c r="B1563" s="637" t="s">
        <v>31421</v>
      </c>
      <c r="C1563" s="623" t="s">
        <v>31422</v>
      </c>
      <c r="D1563" s="32" t="s">
        <v>31423</v>
      </c>
      <c r="E1563" s="29" t="str">
        <f t="shared" si="67"/>
        <v>Yes</v>
      </c>
      <c r="F1563" s="164">
        <v>1.04</v>
      </c>
      <c r="G1563" s="164">
        <f t="shared" si="68"/>
        <v>0.42105263157894735</v>
      </c>
      <c r="H1563" s="368">
        <f t="shared" ref="H1563:H1585" si="70">ROUND(F1563*2753,0)</f>
        <v>2863</v>
      </c>
      <c r="I1563" s="387" t="s">
        <v>31424</v>
      </c>
      <c r="J1563" s="30">
        <v>2863</v>
      </c>
      <c r="K1563" s="109">
        <v>42513</v>
      </c>
      <c r="L1563" s="62" t="s">
        <v>30990</v>
      </c>
    </row>
    <row r="1564" spans="1:12" ht="17.100000000000001" customHeight="1">
      <c r="A1564" s="196">
        <v>1561</v>
      </c>
      <c r="B1564" s="640"/>
      <c r="C1564" s="639"/>
      <c r="D1564" s="32" t="s">
        <v>31425</v>
      </c>
      <c r="E1564" s="29" t="str">
        <f t="shared" si="67"/>
        <v>No</v>
      </c>
      <c r="F1564" s="164">
        <v>4.12</v>
      </c>
      <c r="G1564" s="164">
        <f t="shared" si="68"/>
        <v>1.6680161943319838</v>
      </c>
      <c r="H1564" s="368">
        <f t="shared" si="70"/>
        <v>11342</v>
      </c>
      <c r="I1564" s="387" t="s">
        <v>31426</v>
      </c>
      <c r="J1564" s="30">
        <v>11342</v>
      </c>
      <c r="K1564" s="109">
        <v>42513</v>
      </c>
      <c r="L1564" s="62" t="s">
        <v>30990</v>
      </c>
    </row>
    <row r="1565" spans="1:12" ht="17.100000000000001" customHeight="1">
      <c r="A1565" s="196">
        <v>1562</v>
      </c>
      <c r="B1565" s="640"/>
      <c r="C1565" s="639"/>
      <c r="D1565" s="32" t="s">
        <v>31427</v>
      </c>
      <c r="E1565" s="29" t="str">
        <f t="shared" si="67"/>
        <v>Yes</v>
      </c>
      <c r="F1565" s="164">
        <v>1</v>
      </c>
      <c r="G1565" s="164">
        <f t="shared" si="68"/>
        <v>0.40485829959514169</v>
      </c>
      <c r="H1565" s="368">
        <f t="shared" si="70"/>
        <v>2753</v>
      </c>
      <c r="I1565" s="387" t="s">
        <v>31428</v>
      </c>
      <c r="J1565" s="30">
        <v>2753</v>
      </c>
      <c r="K1565" s="109">
        <v>42513</v>
      </c>
      <c r="L1565" s="62" t="s">
        <v>30990</v>
      </c>
    </row>
    <row r="1566" spans="1:12" ht="17.100000000000001" customHeight="1">
      <c r="A1566" s="196">
        <v>1563</v>
      </c>
      <c r="B1566" s="640"/>
      <c r="C1566" s="639"/>
      <c r="D1566" s="32" t="s">
        <v>31429</v>
      </c>
      <c r="E1566" s="29" t="str">
        <f t="shared" si="67"/>
        <v>Yes</v>
      </c>
      <c r="F1566" s="164">
        <v>1.37</v>
      </c>
      <c r="G1566" s="164">
        <f t="shared" si="68"/>
        <v>0.55465587044534415</v>
      </c>
      <c r="H1566" s="368">
        <f t="shared" si="70"/>
        <v>3772</v>
      </c>
      <c r="I1566" s="387" t="s">
        <v>31430</v>
      </c>
      <c r="J1566" s="30">
        <v>3772</v>
      </c>
      <c r="K1566" s="109">
        <v>42513</v>
      </c>
      <c r="L1566" s="62" t="s">
        <v>30990</v>
      </c>
    </row>
    <row r="1567" spans="1:12" ht="17.100000000000001" customHeight="1">
      <c r="A1567" s="196">
        <v>1564</v>
      </c>
      <c r="B1567" s="640"/>
      <c r="C1567" s="639"/>
      <c r="D1567" s="32" t="s">
        <v>31431</v>
      </c>
      <c r="E1567" s="29" t="str">
        <f t="shared" si="67"/>
        <v>Yes</v>
      </c>
      <c r="F1567" s="164">
        <v>1.37</v>
      </c>
      <c r="G1567" s="164">
        <f t="shared" si="68"/>
        <v>0.55465587044534415</v>
      </c>
      <c r="H1567" s="368">
        <f t="shared" si="70"/>
        <v>3772</v>
      </c>
      <c r="I1567" s="387" t="s">
        <v>31432</v>
      </c>
      <c r="J1567" s="30">
        <v>3772</v>
      </c>
      <c r="K1567" s="109">
        <v>42513</v>
      </c>
      <c r="L1567" s="62" t="s">
        <v>30990</v>
      </c>
    </row>
    <row r="1568" spans="1:12" ht="17.100000000000001" customHeight="1">
      <c r="A1568" s="196">
        <v>1565</v>
      </c>
      <c r="B1568" s="640"/>
      <c r="C1568" s="639"/>
      <c r="D1568" s="32" t="s">
        <v>31433</v>
      </c>
      <c r="E1568" s="29" t="str">
        <f t="shared" si="67"/>
        <v>Yes</v>
      </c>
      <c r="F1568" s="164">
        <v>2.06</v>
      </c>
      <c r="G1568" s="164">
        <f t="shared" si="68"/>
        <v>0.83400809716599189</v>
      </c>
      <c r="H1568" s="368">
        <f t="shared" si="70"/>
        <v>5671</v>
      </c>
      <c r="I1568" s="387" t="s">
        <v>31434</v>
      </c>
      <c r="J1568" s="30">
        <v>5671</v>
      </c>
      <c r="K1568" s="109">
        <v>42513</v>
      </c>
      <c r="L1568" s="62" t="s">
        <v>30990</v>
      </c>
    </row>
    <row r="1569" spans="1:12" ht="17.100000000000001" customHeight="1">
      <c r="A1569" s="196">
        <v>1566</v>
      </c>
      <c r="B1569" s="640"/>
      <c r="C1569" s="639"/>
      <c r="D1569" s="32" t="s">
        <v>31435</v>
      </c>
      <c r="E1569" s="29" t="str">
        <f t="shared" si="67"/>
        <v>Yes</v>
      </c>
      <c r="F1569" s="164">
        <v>2.06</v>
      </c>
      <c r="G1569" s="164">
        <f t="shared" si="68"/>
        <v>0.83400809716599189</v>
      </c>
      <c r="H1569" s="368">
        <f t="shared" si="70"/>
        <v>5671</v>
      </c>
      <c r="I1569" s="387" t="s">
        <v>31436</v>
      </c>
      <c r="J1569" s="30">
        <v>5671</v>
      </c>
      <c r="K1569" s="109">
        <v>42513</v>
      </c>
      <c r="L1569" s="62" t="s">
        <v>30990</v>
      </c>
    </row>
    <row r="1570" spans="1:12" ht="17.100000000000001" customHeight="1">
      <c r="A1570" s="196">
        <v>1567</v>
      </c>
      <c r="B1570" s="640"/>
      <c r="C1570" s="639"/>
      <c r="D1570" s="32" t="s">
        <v>12102</v>
      </c>
      <c r="E1570" s="29" t="str">
        <f t="shared" si="67"/>
        <v>No</v>
      </c>
      <c r="F1570" s="164">
        <v>4.12</v>
      </c>
      <c r="G1570" s="164">
        <f t="shared" si="68"/>
        <v>1.6680161943319838</v>
      </c>
      <c r="H1570" s="368">
        <f t="shared" si="70"/>
        <v>11342</v>
      </c>
      <c r="I1570" s="387" t="s">
        <v>31437</v>
      </c>
      <c r="J1570" s="30">
        <v>11342</v>
      </c>
      <c r="K1570" s="109">
        <v>42513</v>
      </c>
      <c r="L1570" s="62" t="s">
        <v>30990</v>
      </c>
    </row>
    <row r="1571" spans="1:12" ht="17.100000000000001" customHeight="1">
      <c r="A1571" s="196">
        <v>1568</v>
      </c>
      <c r="B1571" s="640"/>
      <c r="C1571" s="639"/>
      <c r="D1571" s="32" t="s">
        <v>31438</v>
      </c>
      <c r="E1571" s="29" t="str">
        <f t="shared" si="67"/>
        <v>Yes</v>
      </c>
      <c r="F1571" s="164">
        <v>2.06</v>
      </c>
      <c r="G1571" s="164">
        <f t="shared" si="68"/>
        <v>0.83400809716599189</v>
      </c>
      <c r="H1571" s="368">
        <f t="shared" si="70"/>
        <v>5671</v>
      </c>
      <c r="I1571" s="387" t="s">
        <v>31439</v>
      </c>
      <c r="J1571" s="30">
        <v>5671</v>
      </c>
      <c r="K1571" s="109">
        <v>42513</v>
      </c>
      <c r="L1571" s="62" t="s">
        <v>30990</v>
      </c>
    </row>
    <row r="1572" spans="1:12" ht="17.100000000000001" customHeight="1">
      <c r="A1572" s="196">
        <v>1569</v>
      </c>
      <c r="B1572" s="640"/>
      <c r="C1572" s="639"/>
      <c r="D1572" s="32" t="s">
        <v>31440</v>
      </c>
      <c r="E1572" s="29" t="str">
        <f t="shared" si="67"/>
        <v>Yes</v>
      </c>
      <c r="F1572" s="164">
        <v>2.06</v>
      </c>
      <c r="G1572" s="164">
        <f t="shared" si="68"/>
        <v>0.83400809716599189</v>
      </c>
      <c r="H1572" s="368">
        <f t="shared" si="70"/>
        <v>5671</v>
      </c>
      <c r="I1572" s="387" t="s">
        <v>31441</v>
      </c>
      <c r="J1572" s="30">
        <v>5671</v>
      </c>
      <c r="K1572" s="109">
        <v>42513</v>
      </c>
      <c r="L1572" s="62" t="s">
        <v>30990</v>
      </c>
    </row>
    <row r="1573" spans="1:12" ht="17.100000000000001" customHeight="1">
      <c r="A1573" s="196">
        <v>1570</v>
      </c>
      <c r="B1573" s="640"/>
      <c r="C1573" s="639"/>
      <c r="D1573" s="32" t="s">
        <v>31442</v>
      </c>
      <c r="E1573" s="29" t="str">
        <f t="shared" si="67"/>
        <v>Yes</v>
      </c>
      <c r="F1573" s="164">
        <v>1.37</v>
      </c>
      <c r="G1573" s="164">
        <f t="shared" si="68"/>
        <v>0.55465587044534415</v>
      </c>
      <c r="H1573" s="368">
        <f t="shared" si="70"/>
        <v>3772</v>
      </c>
      <c r="I1573" s="387" t="s">
        <v>31443</v>
      </c>
      <c r="J1573" s="30">
        <v>3772</v>
      </c>
      <c r="K1573" s="109">
        <v>42513</v>
      </c>
      <c r="L1573" s="62" t="s">
        <v>30990</v>
      </c>
    </row>
    <row r="1574" spans="1:12" ht="17.100000000000001" customHeight="1">
      <c r="A1574" s="196">
        <v>1571</v>
      </c>
      <c r="B1574" s="640"/>
      <c r="C1574" s="639"/>
      <c r="D1574" s="32" t="s">
        <v>31444</v>
      </c>
      <c r="E1574" s="29" t="str">
        <f t="shared" si="67"/>
        <v>Yes</v>
      </c>
      <c r="F1574" s="164">
        <v>1.37</v>
      </c>
      <c r="G1574" s="164">
        <f t="shared" si="68"/>
        <v>0.55465587044534415</v>
      </c>
      <c r="H1574" s="368">
        <f t="shared" si="70"/>
        <v>3772</v>
      </c>
      <c r="I1574" s="387" t="s">
        <v>31445</v>
      </c>
      <c r="J1574" s="30">
        <v>3772</v>
      </c>
      <c r="K1574" s="109">
        <v>42513</v>
      </c>
      <c r="L1574" s="62" t="s">
        <v>30990</v>
      </c>
    </row>
    <row r="1575" spans="1:12" ht="17.100000000000001" customHeight="1">
      <c r="A1575" s="196">
        <v>1572</v>
      </c>
      <c r="B1575" s="640"/>
      <c r="C1575" s="639"/>
      <c r="D1575" s="32" t="s">
        <v>31446</v>
      </c>
      <c r="E1575" s="29" t="str">
        <f t="shared" si="67"/>
        <v>Yes</v>
      </c>
      <c r="F1575" s="164">
        <v>1.37</v>
      </c>
      <c r="G1575" s="164">
        <f t="shared" si="68"/>
        <v>0.55465587044534415</v>
      </c>
      <c r="H1575" s="368">
        <f t="shared" si="70"/>
        <v>3772</v>
      </c>
      <c r="I1575" s="387" t="s">
        <v>31447</v>
      </c>
      <c r="J1575" s="30">
        <v>3772</v>
      </c>
      <c r="K1575" s="109">
        <v>42513</v>
      </c>
      <c r="L1575" s="62" t="s">
        <v>30990</v>
      </c>
    </row>
    <row r="1576" spans="1:12" ht="17.100000000000001" customHeight="1">
      <c r="A1576" s="196">
        <v>1573</v>
      </c>
      <c r="B1576" s="640"/>
      <c r="C1576" s="639"/>
      <c r="D1576" s="32" t="s">
        <v>31448</v>
      </c>
      <c r="E1576" s="29" t="str">
        <f t="shared" si="67"/>
        <v>Yes</v>
      </c>
      <c r="F1576" s="164">
        <v>1.37</v>
      </c>
      <c r="G1576" s="164">
        <f t="shared" si="68"/>
        <v>0.55465587044534415</v>
      </c>
      <c r="H1576" s="368">
        <f t="shared" si="70"/>
        <v>3772</v>
      </c>
      <c r="I1576" s="387" t="s">
        <v>31449</v>
      </c>
      <c r="J1576" s="30">
        <v>3772</v>
      </c>
      <c r="K1576" s="109">
        <v>42513</v>
      </c>
      <c r="L1576" s="62" t="s">
        <v>30990</v>
      </c>
    </row>
    <row r="1577" spans="1:12" ht="17.100000000000001" customHeight="1">
      <c r="A1577" s="196">
        <v>1574</v>
      </c>
      <c r="B1577" s="640"/>
      <c r="C1577" s="639"/>
      <c r="D1577" s="32" t="s">
        <v>31450</v>
      </c>
      <c r="E1577" s="29" t="str">
        <f t="shared" si="67"/>
        <v>Yes</v>
      </c>
      <c r="F1577" s="164">
        <v>1.37</v>
      </c>
      <c r="G1577" s="164">
        <f t="shared" si="68"/>
        <v>0.55465587044534415</v>
      </c>
      <c r="H1577" s="368">
        <f t="shared" si="70"/>
        <v>3772</v>
      </c>
      <c r="I1577" s="387" t="s">
        <v>31451</v>
      </c>
      <c r="J1577" s="30">
        <v>3772</v>
      </c>
      <c r="K1577" s="109">
        <v>42513</v>
      </c>
      <c r="L1577" s="62" t="s">
        <v>30990</v>
      </c>
    </row>
    <row r="1578" spans="1:12" ht="17.100000000000001" customHeight="1">
      <c r="A1578" s="196">
        <v>1575</v>
      </c>
      <c r="B1578" s="638"/>
      <c r="C1578" s="624"/>
      <c r="D1578" s="32" t="s">
        <v>31452</v>
      </c>
      <c r="E1578" s="29" t="str">
        <f t="shared" si="67"/>
        <v>Yes</v>
      </c>
      <c r="F1578" s="164">
        <v>1.37</v>
      </c>
      <c r="G1578" s="164">
        <f t="shared" si="68"/>
        <v>0.55465587044534415</v>
      </c>
      <c r="H1578" s="368">
        <f t="shared" si="70"/>
        <v>3772</v>
      </c>
      <c r="I1578" s="387" t="s">
        <v>31453</v>
      </c>
      <c r="J1578" s="30">
        <v>3772</v>
      </c>
      <c r="K1578" s="109">
        <v>42513</v>
      </c>
      <c r="L1578" s="62" t="s">
        <v>30990</v>
      </c>
    </row>
    <row r="1579" spans="1:12" ht="17.100000000000001" customHeight="1">
      <c r="A1579" s="196">
        <v>1576</v>
      </c>
      <c r="B1579" s="637">
        <v>123</v>
      </c>
      <c r="C1579" s="623" t="s">
        <v>31454</v>
      </c>
      <c r="D1579" s="51" t="s">
        <v>31455</v>
      </c>
      <c r="E1579" s="29" t="str">
        <f t="shared" si="67"/>
        <v>Yes</v>
      </c>
      <c r="F1579" s="164">
        <v>2.2799999999999998</v>
      </c>
      <c r="G1579" s="164">
        <f t="shared" si="68"/>
        <v>0.92307692307692291</v>
      </c>
      <c r="H1579" s="368">
        <f t="shared" si="70"/>
        <v>6277</v>
      </c>
      <c r="I1579" s="389" t="s">
        <v>31456</v>
      </c>
      <c r="J1579" s="30">
        <v>6277</v>
      </c>
      <c r="K1579" s="109">
        <v>42513</v>
      </c>
      <c r="L1579" s="62" t="s">
        <v>30990</v>
      </c>
    </row>
    <row r="1580" spans="1:12" ht="17.100000000000001" customHeight="1">
      <c r="A1580" s="196">
        <v>1577</v>
      </c>
      <c r="B1580" s="638"/>
      <c r="C1580" s="624"/>
      <c r="D1580" s="51" t="s">
        <v>23005</v>
      </c>
      <c r="E1580" s="29" t="str">
        <f t="shared" si="67"/>
        <v>Yes</v>
      </c>
      <c r="F1580" s="164">
        <v>0.76</v>
      </c>
      <c r="G1580" s="164">
        <f t="shared" si="68"/>
        <v>0.30769230769230765</v>
      </c>
      <c r="H1580" s="368">
        <f t="shared" si="70"/>
        <v>2092</v>
      </c>
      <c r="I1580" s="389" t="s">
        <v>31457</v>
      </c>
      <c r="J1580" s="30">
        <v>2092</v>
      </c>
      <c r="K1580" s="109">
        <v>42513</v>
      </c>
      <c r="L1580" s="62" t="s">
        <v>30990</v>
      </c>
    </row>
    <row r="1581" spans="1:12" ht="17.100000000000001" customHeight="1">
      <c r="A1581" s="196">
        <v>1578</v>
      </c>
      <c r="B1581" s="366" t="s">
        <v>31458</v>
      </c>
      <c r="C1581" s="396" t="s">
        <v>31459</v>
      </c>
      <c r="D1581" s="28" t="s">
        <v>31459</v>
      </c>
      <c r="E1581" s="29" t="str">
        <f t="shared" si="67"/>
        <v>Yes</v>
      </c>
      <c r="F1581" s="164">
        <v>0.13</v>
      </c>
      <c r="G1581" s="164">
        <f t="shared" si="68"/>
        <v>5.2631578947368418E-2</v>
      </c>
      <c r="H1581" s="368">
        <f t="shared" si="70"/>
        <v>358</v>
      </c>
      <c r="I1581" s="389" t="s">
        <v>31460</v>
      </c>
      <c r="J1581" s="30">
        <v>358</v>
      </c>
      <c r="K1581" s="109">
        <v>42513</v>
      </c>
      <c r="L1581" s="62" t="s">
        <v>30990</v>
      </c>
    </row>
    <row r="1582" spans="1:12" ht="17.100000000000001" customHeight="1">
      <c r="A1582" s="196">
        <v>1579</v>
      </c>
      <c r="B1582" s="366" t="s">
        <v>31461</v>
      </c>
      <c r="C1582" s="396" t="s">
        <v>31462</v>
      </c>
      <c r="D1582" s="28" t="s">
        <v>31462</v>
      </c>
      <c r="E1582" s="29" t="str">
        <f t="shared" si="67"/>
        <v>Yes</v>
      </c>
      <c r="F1582" s="164">
        <v>0.72</v>
      </c>
      <c r="G1582" s="164">
        <f t="shared" si="68"/>
        <v>0.291497975708502</v>
      </c>
      <c r="H1582" s="368">
        <f t="shared" si="70"/>
        <v>1982</v>
      </c>
      <c r="I1582" s="389" t="s">
        <v>31463</v>
      </c>
      <c r="J1582" s="30">
        <v>1982</v>
      </c>
      <c r="K1582" s="109">
        <v>42513</v>
      </c>
      <c r="L1582" s="62" t="s">
        <v>30990</v>
      </c>
    </row>
    <row r="1583" spans="1:12" ht="17.100000000000001" customHeight="1">
      <c r="A1583" s="196">
        <v>1580</v>
      </c>
      <c r="B1583" s="637" t="s">
        <v>31464</v>
      </c>
      <c r="C1583" s="623" t="s">
        <v>31465</v>
      </c>
      <c r="D1583" s="51" t="s">
        <v>31466</v>
      </c>
      <c r="E1583" s="29" t="str">
        <f t="shared" si="67"/>
        <v>No</v>
      </c>
      <c r="F1583" s="164">
        <v>4</v>
      </c>
      <c r="G1583" s="164">
        <f t="shared" si="68"/>
        <v>1.6194331983805668</v>
      </c>
      <c r="H1583" s="368">
        <f t="shared" si="70"/>
        <v>11012</v>
      </c>
      <c r="I1583" s="389" t="s">
        <v>31467</v>
      </c>
      <c r="J1583" s="30">
        <v>11012</v>
      </c>
      <c r="K1583" s="109">
        <v>42513</v>
      </c>
      <c r="L1583" s="62" t="s">
        <v>30990</v>
      </c>
    </row>
    <row r="1584" spans="1:12" ht="17.100000000000001" customHeight="1">
      <c r="A1584" s="196">
        <v>1581</v>
      </c>
      <c r="B1584" s="640"/>
      <c r="C1584" s="639"/>
      <c r="D1584" s="51" t="s">
        <v>31468</v>
      </c>
      <c r="E1584" s="29" t="str">
        <f t="shared" si="67"/>
        <v>No</v>
      </c>
      <c r="F1584" s="164">
        <v>4</v>
      </c>
      <c r="G1584" s="164">
        <f t="shared" si="68"/>
        <v>1.6194331983805668</v>
      </c>
      <c r="H1584" s="368">
        <f t="shared" si="70"/>
        <v>11012</v>
      </c>
      <c r="I1584" s="389" t="s">
        <v>31469</v>
      </c>
      <c r="J1584" s="30">
        <v>11012</v>
      </c>
      <c r="K1584" s="109">
        <v>42513</v>
      </c>
      <c r="L1584" s="62" t="s">
        <v>30990</v>
      </c>
    </row>
    <row r="1585" spans="1:12" ht="17.100000000000001" customHeight="1">
      <c r="A1585" s="196">
        <v>1582</v>
      </c>
      <c r="B1585" s="638"/>
      <c r="C1585" s="624"/>
      <c r="D1585" s="51" t="s">
        <v>31470</v>
      </c>
      <c r="E1585" s="29" t="str">
        <f t="shared" si="67"/>
        <v>No</v>
      </c>
      <c r="F1585" s="164">
        <v>4</v>
      </c>
      <c r="G1585" s="164">
        <f t="shared" si="68"/>
        <v>1.6194331983805668</v>
      </c>
      <c r="H1585" s="368">
        <f t="shared" si="70"/>
        <v>11012</v>
      </c>
      <c r="I1585" s="389" t="s">
        <v>31471</v>
      </c>
      <c r="J1585" s="30">
        <v>11012</v>
      </c>
      <c r="K1585" s="109">
        <v>42513</v>
      </c>
      <c r="L1585" s="62" t="s">
        <v>30990</v>
      </c>
    </row>
    <row r="1586" spans="1:12" ht="17.100000000000001" customHeight="1">
      <c r="A1586" s="196">
        <v>1583</v>
      </c>
      <c r="B1586" s="366" t="s">
        <v>31472</v>
      </c>
      <c r="C1586" s="402" t="s">
        <v>31473</v>
      </c>
      <c r="D1586" s="165" t="s">
        <v>31473</v>
      </c>
      <c r="E1586" s="121" t="str">
        <f>IF(G1586&lt;1,"Yes","No")</f>
        <v>Yes</v>
      </c>
      <c r="F1586" s="164">
        <v>0.7</v>
      </c>
      <c r="G1586" s="164">
        <f>F1586/2.47</f>
        <v>0.28340080971659914</v>
      </c>
      <c r="H1586" s="368">
        <f>ROUND(F1586*2753,0)</f>
        <v>1927</v>
      </c>
      <c r="I1586" s="389" t="s">
        <v>31474</v>
      </c>
      <c r="J1586" s="164">
        <v>1927</v>
      </c>
      <c r="K1586" s="109">
        <v>42513</v>
      </c>
      <c r="L1586" s="62" t="s">
        <v>31475</v>
      </c>
    </row>
    <row r="1587" spans="1:12" ht="17.100000000000001" customHeight="1">
      <c r="A1587" s="196">
        <v>1584</v>
      </c>
      <c r="B1587" s="366" t="s">
        <v>31476</v>
      </c>
      <c r="C1587" s="402" t="s">
        <v>31477</v>
      </c>
      <c r="D1587" s="165" t="s">
        <v>31478</v>
      </c>
      <c r="E1587" s="121" t="str">
        <f t="shared" ref="E1587:E1629" si="71">IF(G1587&lt;1,"Yes","No")</f>
        <v>Yes</v>
      </c>
      <c r="F1587" s="164">
        <v>1.64</v>
      </c>
      <c r="G1587" s="164">
        <f t="shared" ref="G1587:G1629" si="72">F1587/2.47</f>
        <v>0.66396761133603233</v>
      </c>
      <c r="H1587" s="368">
        <f t="shared" ref="H1587:H1629" si="73">ROUND(F1587*2753,0)</f>
        <v>4515</v>
      </c>
      <c r="I1587" s="389" t="s">
        <v>31479</v>
      </c>
      <c r="J1587" s="164">
        <v>4515</v>
      </c>
      <c r="K1587" s="109">
        <v>42513</v>
      </c>
      <c r="L1587" s="62" t="s">
        <v>31475</v>
      </c>
    </row>
    <row r="1588" spans="1:12" ht="17.100000000000001" customHeight="1">
      <c r="A1588" s="196">
        <v>1585</v>
      </c>
      <c r="B1588" s="366" t="s">
        <v>31480</v>
      </c>
      <c r="C1588" s="402" t="s">
        <v>31477</v>
      </c>
      <c r="D1588" s="165" t="s">
        <v>31481</v>
      </c>
      <c r="E1588" s="121" t="str">
        <f t="shared" si="71"/>
        <v>Yes</v>
      </c>
      <c r="F1588" s="164">
        <v>1.64</v>
      </c>
      <c r="G1588" s="164">
        <f t="shared" si="72"/>
        <v>0.66396761133603233</v>
      </c>
      <c r="H1588" s="368">
        <f t="shared" si="73"/>
        <v>4515</v>
      </c>
      <c r="I1588" s="389" t="s">
        <v>31482</v>
      </c>
      <c r="J1588" s="164">
        <v>4515</v>
      </c>
      <c r="K1588" s="109">
        <v>42513</v>
      </c>
      <c r="L1588" s="62" t="s">
        <v>31475</v>
      </c>
    </row>
    <row r="1589" spans="1:12" ht="17.100000000000001" customHeight="1">
      <c r="A1589" s="196">
        <v>1586</v>
      </c>
      <c r="B1589" s="366" t="s">
        <v>31483</v>
      </c>
      <c r="C1589" s="402" t="s">
        <v>31477</v>
      </c>
      <c r="D1589" s="165" t="s">
        <v>31484</v>
      </c>
      <c r="E1589" s="121" t="str">
        <f t="shared" si="71"/>
        <v>Yes</v>
      </c>
      <c r="F1589" s="164">
        <v>1.64</v>
      </c>
      <c r="G1589" s="164">
        <f t="shared" si="72"/>
        <v>0.66396761133603233</v>
      </c>
      <c r="H1589" s="368">
        <f t="shared" si="73"/>
        <v>4515</v>
      </c>
      <c r="I1589" s="389" t="s">
        <v>31485</v>
      </c>
      <c r="J1589" s="164">
        <v>4515</v>
      </c>
      <c r="K1589" s="109">
        <v>42513</v>
      </c>
      <c r="L1589" s="62" t="s">
        <v>31475</v>
      </c>
    </row>
    <row r="1590" spans="1:12" ht="17.100000000000001" customHeight="1">
      <c r="A1590" s="196">
        <v>1587</v>
      </c>
      <c r="B1590" s="366" t="s">
        <v>31486</v>
      </c>
      <c r="C1590" s="402" t="s">
        <v>31487</v>
      </c>
      <c r="D1590" s="165" t="s">
        <v>31488</v>
      </c>
      <c r="E1590" s="121" t="str">
        <f t="shared" si="71"/>
        <v>Yes</v>
      </c>
      <c r="F1590" s="164">
        <v>0.85</v>
      </c>
      <c r="G1590" s="164">
        <f t="shared" si="72"/>
        <v>0.34412955465587042</v>
      </c>
      <c r="H1590" s="368">
        <f t="shared" si="73"/>
        <v>2340</v>
      </c>
      <c r="I1590" s="389" t="s">
        <v>31489</v>
      </c>
      <c r="J1590" s="164">
        <v>2340</v>
      </c>
      <c r="K1590" s="109">
        <v>42513</v>
      </c>
      <c r="L1590" s="62" t="s">
        <v>31475</v>
      </c>
    </row>
    <row r="1591" spans="1:12" ht="17.100000000000001" customHeight="1">
      <c r="A1591" s="196">
        <v>1588</v>
      </c>
      <c r="B1591" s="366" t="s">
        <v>31490</v>
      </c>
      <c r="C1591" s="402" t="s">
        <v>31491</v>
      </c>
      <c r="D1591" s="165" t="s">
        <v>31491</v>
      </c>
      <c r="E1591" s="121" t="str">
        <f t="shared" si="71"/>
        <v>No</v>
      </c>
      <c r="F1591" s="164">
        <v>2.97</v>
      </c>
      <c r="G1591" s="164">
        <f t="shared" si="72"/>
        <v>1.2024291497975708</v>
      </c>
      <c r="H1591" s="368">
        <f t="shared" si="73"/>
        <v>8176</v>
      </c>
      <c r="I1591" s="389" t="s">
        <v>31492</v>
      </c>
      <c r="J1591" s="164">
        <v>8176</v>
      </c>
      <c r="K1591" s="109">
        <v>42513</v>
      </c>
      <c r="L1591" s="62" t="s">
        <v>31475</v>
      </c>
    </row>
    <row r="1592" spans="1:12" ht="17.100000000000001" customHeight="1">
      <c r="A1592" s="196">
        <v>1589</v>
      </c>
      <c r="B1592" s="366" t="s">
        <v>31493</v>
      </c>
      <c r="C1592" s="402" t="s">
        <v>31494</v>
      </c>
      <c r="D1592" s="165" t="s">
        <v>31495</v>
      </c>
      <c r="E1592" s="121" t="str">
        <f t="shared" si="71"/>
        <v>Yes</v>
      </c>
      <c r="F1592" s="164">
        <v>0.13</v>
      </c>
      <c r="G1592" s="164">
        <f t="shared" si="72"/>
        <v>5.2631578947368418E-2</v>
      </c>
      <c r="H1592" s="368">
        <f t="shared" si="73"/>
        <v>358</v>
      </c>
      <c r="I1592" s="389" t="s">
        <v>31496</v>
      </c>
      <c r="J1592" s="164">
        <v>358</v>
      </c>
      <c r="K1592" s="109">
        <v>42513</v>
      </c>
      <c r="L1592" s="62" t="s">
        <v>31475</v>
      </c>
    </row>
    <row r="1593" spans="1:12" ht="17.100000000000001" customHeight="1">
      <c r="A1593" s="196">
        <v>1590</v>
      </c>
      <c r="B1593" s="366" t="s">
        <v>31497</v>
      </c>
      <c r="C1593" s="402" t="s">
        <v>31498</v>
      </c>
      <c r="D1593" s="165" t="s">
        <v>31499</v>
      </c>
      <c r="E1593" s="121" t="str">
        <f t="shared" si="71"/>
        <v>Yes</v>
      </c>
      <c r="F1593" s="164">
        <v>0.47</v>
      </c>
      <c r="G1593" s="164">
        <f t="shared" si="72"/>
        <v>0.19028340080971656</v>
      </c>
      <c r="H1593" s="368">
        <f t="shared" si="73"/>
        <v>1294</v>
      </c>
      <c r="I1593" s="389" t="s">
        <v>31500</v>
      </c>
      <c r="J1593" s="164">
        <v>1294</v>
      </c>
      <c r="K1593" s="109">
        <v>42513</v>
      </c>
      <c r="L1593" s="62" t="s">
        <v>31475</v>
      </c>
    </row>
    <row r="1594" spans="1:12" ht="17.100000000000001" customHeight="1">
      <c r="A1594" s="196">
        <v>1591</v>
      </c>
      <c r="B1594" s="366" t="s">
        <v>31501</v>
      </c>
      <c r="C1594" s="402" t="s">
        <v>31502</v>
      </c>
      <c r="D1594" s="165" t="s">
        <v>31503</v>
      </c>
      <c r="E1594" s="121" t="str">
        <f t="shared" si="71"/>
        <v>Yes</v>
      </c>
      <c r="F1594" s="164">
        <v>2.34</v>
      </c>
      <c r="G1594" s="164">
        <f t="shared" si="72"/>
        <v>0.94736842105263142</v>
      </c>
      <c r="H1594" s="368">
        <f t="shared" si="73"/>
        <v>6442</v>
      </c>
      <c r="I1594" s="389" t="s">
        <v>31504</v>
      </c>
      <c r="J1594" s="164">
        <v>6442</v>
      </c>
      <c r="K1594" s="109">
        <v>42513</v>
      </c>
      <c r="L1594" s="62" t="s">
        <v>31475</v>
      </c>
    </row>
    <row r="1595" spans="1:12" ht="17.100000000000001" customHeight="1">
      <c r="A1595" s="196">
        <v>1592</v>
      </c>
      <c r="B1595" s="366" t="s">
        <v>31505</v>
      </c>
      <c r="C1595" s="402" t="s">
        <v>31506</v>
      </c>
      <c r="D1595" s="165" t="s">
        <v>31506</v>
      </c>
      <c r="E1595" s="121" t="str">
        <f t="shared" si="71"/>
        <v>Yes</v>
      </c>
      <c r="F1595" s="164">
        <v>0.38</v>
      </c>
      <c r="G1595" s="164">
        <f t="shared" si="72"/>
        <v>0.15384615384615383</v>
      </c>
      <c r="H1595" s="368">
        <f t="shared" si="73"/>
        <v>1046</v>
      </c>
      <c r="I1595" s="389" t="s">
        <v>31507</v>
      </c>
      <c r="J1595" s="164">
        <v>1046</v>
      </c>
      <c r="K1595" s="109">
        <v>42513</v>
      </c>
      <c r="L1595" s="62" t="s">
        <v>31475</v>
      </c>
    </row>
    <row r="1596" spans="1:12" ht="17.100000000000001" customHeight="1">
      <c r="A1596" s="196">
        <v>1593</v>
      </c>
      <c r="B1596" s="637">
        <v>77</v>
      </c>
      <c r="C1596" s="635" t="s">
        <v>31508</v>
      </c>
      <c r="D1596" s="165" t="s">
        <v>31509</v>
      </c>
      <c r="E1596" s="121" t="str">
        <f t="shared" si="71"/>
        <v>Yes</v>
      </c>
      <c r="F1596" s="164">
        <v>0.25</v>
      </c>
      <c r="G1596" s="164">
        <f t="shared" si="72"/>
        <v>0.10121457489878542</v>
      </c>
      <c r="H1596" s="368">
        <f t="shared" si="73"/>
        <v>688</v>
      </c>
      <c r="I1596" s="389" t="s">
        <v>31510</v>
      </c>
      <c r="J1596" s="164">
        <v>688</v>
      </c>
      <c r="K1596" s="109">
        <v>42513</v>
      </c>
      <c r="L1596" s="62" t="s">
        <v>31475</v>
      </c>
    </row>
    <row r="1597" spans="1:12" ht="17.100000000000001" customHeight="1">
      <c r="A1597" s="196">
        <v>1594</v>
      </c>
      <c r="B1597" s="638"/>
      <c r="C1597" s="636"/>
      <c r="D1597" s="71" t="s">
        <v>31511</v>
      </c>
      <c r="E1597" s="121" t="str">
        <f t="shared" si="71"/>
        <v>Yes</v>
      </c>
      <c r="F1597" s="164">
        <v>0.25</v>
      </c>
      <c r="G1597" s="164">
        <f t="shared" si="72"/>
        <v>0.10121457489878542</v>
      </c>
      <c r="H1597" s="368">
        <f t="shared" si="73"/>
        <v>688</v>
      </c>
      <c r="I1597" s="389" t="s">
        <v>31512</v>
      </c>
      <c r="J1597" s="164">
        <v>688</v>
      </c>
      <c r="K1597" s="109">
        <v>42513</v>
      </c>
      <c r="L1597" s="62" t="s">
        <v>31475</v>
      </c>
    </row>
    <row r="1598" spans="1:12" ht="17.100000000000001" customHeight="1">
      <c r="A1598" s="196">
        <v>1595</v>
      </c>
      <c r="B1598" s="637">
        <v>25</v>
      </c>
      <c r="C1598" s="635" t="s">
        <v>31513</v>
      </c>
      <c r="D1598" s="165" t="s">
        <v>31514</v>
      </c>
      <c r="E1598" s="121" t="str">
        <f t="shared" si="71"/>
        <v>Yes</v>
      </c>
      <c r="F1598" s="164">
        <v>0.36</v>
      </c>
      <c r="G1598" s="164">
        <f t="shared" si="72"/>
        <v>0.145748987854251</v>
      </c>
      <c r="H1598" s="368">
        <f t="shared" si="73"/>
        <v>991</v>
      </c>
      <c r="I1598" s="389" t="s">
        <v>31515</v>
      </c>
      <c r="J1598" s="164">
        <v>991</v>
      </c>
      <c r="K1598" s="109">
        <v>42513</v>
      </c>
      <c r="L1598" s="62" t="s">
        <v>31475</v>
      </c>
    </row>
    <row r="1599" spans="1:12" ht="17.100000000000001" customHeight="1">
      <c r="A1599" s="196">
        <v>1596</v>
      </c>
      <c r="B1599" s="640"/>
      <c r="C1599" s="645"/>
      <c r="D1599" s="165" t="s">
        <v>31516</v>
      </c>
      <c r="E1599" s="121" t="str">
        <f t="shared" si="71"/>
        <v>Yes</v>
      </c>
      <c r="F1599" s="164">
        <v>0.36</v>
      </c>
      <c r="G1599" s="164">
        <f t="shared" si="72"/>
        <v>0.145748987854251</v>
      </c>
      <c r="H1599" s="368">
        <f t="shared" si="73"/>
        <v>991</v>
      </c>
      <c r="I1599" s="389" t="s">
        <v>31517</v>
      </c>
      <c r="J1599" s="164">
        <v>991</v>
      </c>
      <c r="K1599" s="109">
        <v>42513</v>
      </c>
      <c r="L1599" s="62" t="s">
        <v>31475</v>
      </c>
    </row>
    <row r="1600" spans="1:12" ht="17.100000000000001" customHeight="1">
      <c r="A1600" s="196">
        <v>1597</v>
      </c>
      <c r="B1600" s="640"/>
      <c r="C1600" s="645"/>
      <c r="D1600" s="165" t="s">
        <v>31518</v>
      </c>
      <c r="E1600" s="121" t="str">
        <f t="shared" si="71"/>
        <v>Yes</v>
      </c>
      <c r="F1600" s="164">
        <v>0.72</v>
      </c>
      <c r="G1600" s="164">
        <f t="shared" si="72"/>
        <v>0.291497975708502</v>
      </c>
      <c r="H1600" s="368">
        <f t="shared" si="73"/>
        <v>1982</v>
      </c>
      <c r="I1600" s="389" t="s">
        <v>31519</v>
      </c>
      <c r="J1600" s="164">
        <v>1982</v>
      </c>
      <c r="K1600" s="109">
        <v>42513</v>
      </c>
      <c r="L1600" s="62" t="s">
        <v>31475</v>
      </c>
    </row>
    <row r="1601" spans="1:12" ht="17.100000000000001" customHeight="1">
      <c r="A1601" s="196">
        <v>1598</v>
      </c>
      <c r="B1601" s="638"/>
      <c r="C1601" s="636"/>
      <c r="D1601" s="165" t="s">
        <v>31520</v>
      </c>
      <c r="E1601" s="121" t="str">
        <f t="shared" si="71"/>
        <v>Yes</v>
      </c>
      <c r="F1601" s="164">
        <v>0.72</v>
      </c>
      <c r="G1601" s="164">
        <f t="shared" si="72"/>
        <v>0.291497975708502</v>
      </c>
      <c r="H1601" s="368">
        <f t="shared" si="73"/>
        <v>1982</v>
      </c>
      <c r="I1601" s="389" t="s">
        <v>31521</v>
      </c>
      <c r="J1601" s="164">
        <v>1982</v>
      </c>
      <c r="K1601" s="109">
        <v>42513</v>
      </c>
      <c r="L1601" s="62" t="s">
        <v>31475</v>
      </c>
    </row>
    <row r="1602" spans="1:12" ht="17.100000000000001" customHeight="1">
      <c r="A1602" s="196">
        <v>1599</v>
      </c>
      <c r="B1602" s="366">
        <v>44</v>
      </c>
      <c r="C1602" s="402" t="s">
        <v>31522</v>
      </c>
      <c r="D1602" s="165" t="s">
        <v>31523</v>
      </c>
      <c r="E1602" s="121" t="str">
        <f t="shared" si="71"/>
        <v>Yes</v>
      </c>
      <c r="F1602" s="164">
        <v>0.21</v>
      </c>
      <c r="G1602" s="164">
        <f t="shared" si="72"/>
        <v>8.5020242914979741E-2</v>
      </c>
      <c r="H1602" s="368">
        <f t="shared" si="73"/>
        <v>578</v>
      </c>
      <c r="I1602" s="389" t="s">
        <v>31524</v>
      </c>
      <c r="J1602" s="164">
        <v>578</v>
      </c>
      <c r="K1602" s="109">
        <v>42513</v>
      </c>
      <c r="L1602" s="62" t="s">
        <v>31475</v>
      </c>
    </row>
    <row r="1603" spans="1:12" ht="17.100000000000001" customHeight="1">
      <c r="A1603" s="196">
        <v>1600</v>
      </c>
      <c r="B1603" s="366">
        <v>10</v>
      </c>
      <c r="C1603" s="402" t="s">
        <v>31525</v>
      </c>
      <c r="D1603" s="165" t="s">
        <v>31526</v>
      </c>
      <c r="E1603" s="121" t="str">
        <f t="shared" si="71"/>
        <v>Yes</v>
      </c>
      <c r="F1603" s="164">
        <v>0.69</v>
      </c>
      <c r="G1603" s="164">
        <f t="shared" si="72"/>
        <v>0.27935222672064774</v>
      </c>
      <c r="H1603" s="368">
        <f t="shared" si="73"/>
        <v>1900</v>
      </c>
      <c r="I1603" s="389">
        <v>3424658402</v>
      </c>
      <c r="J1603" s="164">
        <v>1900</v>
      </c>
      <c r="K1603" s="109">
        <v>42513</v>
      </c>
      <c r="L1603" s="62" t="s">
        <v>31475</v>
      </c>
    </row>
    <row r="1604" spans="1:12" ht="17.100000000000001" customHeight="1">
      <c r="A1604" s="196">
        <v>1601</v>
      </c>
      <c r="B1604" s="637">
        <v>31</v>
      </c>
      <c r="C1604" s="635" t="s">
        <v>31527</v>
      </c>
      <c r="D1604" s="165" t="s">
        <v>31528</v>
      </c>
      <c r="E1604" s="121" t="str">
        <f t="shared" si="71"/>
        <v>Yes</v>
      </c>
      <c r="F1604" s="164">
        <v>0.45</v>
      </c>
      <c r="G1604" s="164">
        <f t="shared" si="72"/>
        <v>0.18218623481781376</v>
      </c>
      <c r="H1604" s="368">
        <f t="shared" si="73"/>
        <v>1239</v>
      </c>
      <c r="I1604" s="389">
        <v>3424450107</v>
      </c>
      <c r="J1604" s="164">
        <v>1239</v>
      </c>
      <c r="K1604" s="109">
        <v>42513</v>
      </c>
      <c r="L1604" s="62" t="s">
        <v>31475</v>
      </c>
    </row>
    <row r="1605" spans="1:12" ht="17.100000000000001" customHeight="1">
      <c r="A1605" s="196">
        <v>1602</v>
      </c>
      <c r="B1605" s="638"/>
      <c r="C1605" s="636"/>
      <c r="D1605" s="452" t="s">
        <v>31529</v>
      </c>
      <c r="E1605" s="121" t="str">
        <f t="shared" si="71"/>
        <v>Yes</v>
      </c>
      <c r="F1605" s="164">
        <v>0.34499999999999997</v>
      </c>
      <c r="G1605" s="164">
        <f t="shared" si="72"/>
        <v>0.13967611336032387</v>
      </c>
      <c r="H1605" s="368">
        <f t="shared" si="73"/>
        <v>950</v>
      </c>
      <c r="I1605" s="387" t="s">
        <v>31530</v>
      </c>
      <c r="J1605" s="85">
        <v>950</v>
      </c>
      <c r="K1605" s="109">
        <v>42513</v>
      </c>
      <c r="L1605" s="62" t="s">
        <v>31475</v>
      </c>
    </row>
    <row r="1606" spans="1:12" ht="17.100000000000001" customHeight="1">
      <c r="A1606" s="196">
        <v>1603</v>
      </c>
      <c r="B1606" s="366" t="s">
        <v>31531</v>
      </c>
      <c r="C1606" s="370" t="s">
        <v>31532</v>
      </c>
      <c r="D1606" s="51" t="s">
        <v>31533</v>
      </c>
      <c r="E1606" s="121" t="str">
        <f t="shared" si="71"/>
        <v>Yes</v>
      </c>
      <c r="F1606" s="164">
        <v>0.59</v>
      </c>
      <c r="G1606" s="164">
        <f t="shared" si="72"/>
        <v>0.23886639676113358</v>
      </c>
      <c r="H1606" s="368">
        <f t="shared" si="73"/>
        <v>1624</v>
      </c>
      <c r="I1606" s="387" t="s">
        <v>31534</v>
      </c>
      <c r="J1606" s="85">
        <v>1624</v>
      </c>
      <c r="K1606" s="109">
        <v>42513</v>
      </c>
      <c r="L1606" s="62" t="s">
        <v>31475</v>
      </c>
    </row>
    <row r="1607" spans="1:12" ht="17.100000000000001" customHeight="1">
      <c r="A1607" s="196">
        <v>1604</v>
      </c>
      <c r="B1607" s="366">
        <v>95</v>
      </c>
      <c r="C1607" s="402" t="s">
        <v>31535</v>
      </c>
      <c r="D1607" s="165" t="s">
        <v>31536</v>
      </c>
      <c r="E1607" s="121" t="str">
        <f t="shared" si="71"/>
        <v>Yes</v>
      </c>
      <c r="F1607" s="164">
        <v>0.22</v>
      </c>
      <c r="G1607" s="164">
        <f t="shared" si="72"/>
        <v>8.9068825910931168E-2</v>
      </c>
      <c r="H1607" s="368">
        <f t="shared" si="73"/>
        <v>606</v>
      </c>
      <c r="I1607" s="387" t="s">
        <v>31537</v>
      </c>
      <c r="J1607" s="85">
        <v>606</v>
      </c>
      <c r="K1607" s="109">
        <v>42513</v>
      </c>
      <c r="L1607" s="62" t="s">
        <v>31475</v>
      </c>
    </row>
    <row r="1608" spans="1:12" ht="17.100000000000001" customHeight="1">
      <c r="A1608" s="196">
        <v>1605</v>
      </c>
      <c r="B1608" s="366">
        <v>46</v>
      </c>
      <c r="C1608" s="402" t="s">
        <v>31538</v>
      </c>
      <c r="D1608" s="28" t="s">
        <v>31539</v>
      </c>
      <c r="E1608" s="121" t="str">
        <f t="shared" si="71"/>
        <v>Yes</v>
      </c>
      <c r="F1608" s="164">
        <v>0.9</v>
      </c>
      <c r="G1608" s="164">
        <f t="shared" si="72"/>
        <v>0.36437246963562753</v>
      </c>
      <c r="H1608" s="368">
        <f t="shared" si="73"/>
        <v>2478</v>
      </c>
      <c r="I1608" s="387" t="s">
        <v>31540</v>
      </c>
      <c r="J1608" s="85">
        <v>2478</v>
      </c>
      <c r="K1608" s="109">
        <v>42513</v>
      </c>
      <c r="L1608" s="62" t="s">
        <v>31475</v>
      </c>
    </row>
    <row r="1609" spans="1:12" ht="17.100000000000001" customHeight="1">
      <c r="A1609" s="196">
        <v>1606</v>
      </c>
      <c r="B1609" s="450" t="s">
        <v>31541</v>
      </c>
      <c r="C1609" s="403" t="s">
        <v>31542</v>
      </c>
      <c r="D1609" s="404" t="s">
        <v>31543</v>
      </c>
      <c r="E1609" s="121" t="str">
        <f t="shared" si="71"/>
        <v>Yes</v>
      </c>
      <c r="F1609" s="421">
        <f>0.3+0.73</f>
        <v>1.03</v>
      </c>
      <c r="G1609" s="164">
        <f t="shared" si="72"/>
        <v>0.41700404858299595</v>
      </c>
      <c r="H1609" s="384">
        <f t="shared" si="73"/>
        <v>2836</v>
      </c>
      <c r="I1609" s="411" t="s">
        <v>31544</v>
      </c>
      <c r="J1609" s="421">
        <v>2836</v>
      </c>
      <c r="K1609" s="109">
        <v>42513</v>
      </c>
      <c r="L1609" s="62" t="s">
        <v>31475</v>
      </c>
    </row>
    <row r="1610" spans="1:12" ht="17.100000000000001" customHeight="1">
      <c r="A1610" s="196">
        <v>1607</v>
      </c>
      <c r="B1610" s="366">
        <v>58</v>
      </c>
      <c r="C1610" s="402" t="s">
        <v>31545</v>
      </c>
      <c r="D1610" s="165" t="s">
        <v>31546</v>
      </c>
      <c r="E1610" s="121" t="str">
        <f t="shared" si="71"/>
        <v>Yes</v>
      </c>
      <c r="F1610" s="164">
        <v>0.08</v>
      </c>
      <c r="G1610" s="164">
        <f t="shared" si="72"/>
        <v>3.2388663967611336E-2</v>
      </c>
      <c r="H1610" s="368">
        <f t="shared" si="73"/>
        <v>220</v>
      </c>
      <c r="I1610" s="387" t="s">
        <v>31547</v>
      </c>
      <c r="J1610" s="85">
        <v>220</v>
      </c>
      <c r="K1610" s="109">
        <v>42513</v>
      </c>
      <c r="L1610" s="62" t="s">
        <v>31475</v>
      </c>
    </row>
    <row r="1611" spans="1:12" ht="17.100000000000001" customHeight="1">
      <c r="A1611" s="196">
        <v>1608</v>
      </c>
      <c r="B1611" s="450">
        <v>40</v>
      </c>
      <c r="C1611" s="403" t="s">
        <v>31548</v>
      </c>
      <c r="D1611" s="404" t="s">
        <v>31549</v>
      </c>
      <c r="E1611" s="121" t="str">
        <f t="shared" si="71"/>
        <v>Yes</v>
      </c>
      <c r="F1611" s="421">
        <v>0.34</v>
      </c>
      <c r="G1611" s="164">
        <f t="shared" si="72"/>
        <v>0.13765182186234817</v>
      </c>
      <c r="H1611" s="384">
        <f t="shared" si="73"/>
        <v>936</v>
      </c>
      <c r="I1611" s="411">
        <v>3372971579</v>
      </c>
      <c r="J1611" s="421">
        <v>936</v>
      </c>
      <c r="K1611" s="109">
        <v>42513</v>
      </c>
      <c r="L1611" s="62" t="s">
        <v>31475</v>
      </c>
    </row>
    <row r="1612" spans="1:12" ht="17.100000000000001" customHeight="1">
      <c r="A1612" s="196">
        <v>1609</v>
      </c>
      <c r="B1612" s="366">
        <v>91</v>
      </c>
      <c r="C1612" s="402" t="s">
        <v>31550</v>
      </c>
      <c r="D1612" s="165" t="s">
        <v>31551</v>
      </c>
      <c r="E1612" s="121" t="str">
        <f t="shared" si="71"/>
        <v>Yes</v>
      </c>
      <c r="F1612" s="164">
        <v>0.09</v>
      </c>
      <c r="G1612" s="164">
        <f t="shared" si="72"/>
        <v>3.643724696356275E-2</v>
      </c>
      <c r="H1612" s="368">
        <f t="shared" si="73"/>
        <v>248</v>
      </c>
      <c r="I1612" s="387" t="s">
        <v>31552</v>
      </c>
      <c r="J1612" s="85">
        <v>248</v>
      </c>
      <c r="K1612" s="109">
        <v>42513</v>
      </c>
      <c r="L1612" s="62" t="s">
        <v>31475</v>
      </c>
    </row>
    <row r="1613" spans="1:12" ht="17.100000000000001" customHeight="1">
      <c r="A1613" s="196">
        <v>1610</v>
      </c>
      <c r="B1613" s="366">
        <v>8</v>
      </c>
      <c r="C1613" s="402" t="s">
        <v>31553</v>
      </c>
      <c r="D1613" s="165" t="s">
        <v>31554</v>
      </c>
      <c r="E1613" s="121" t="str">
        <f t="shared" si="71"/>
        <v>Yes</v>
      </c>
      <c r="F1613" s="164">
        <v>0.64</v>
      </c>
      <c r="G1613" s="164">
        <f t="shared" si="72"/>
        <v>0.25910931174089069</v>
      </c>
      <c r="H1613" s="368">
        <f t="shared" si="73"/>
        <v>1762</v>
      </c>
      <c r="I1613" s="389">
        <v>46801504090</v>
      </c>
      <c r="J1613" s="164">
        <v>1762</v>
      </c>
      <c r="K1613" s="109">
        <v>42513</v>
      </c>
      <c r="L1613" s="62" t="s">
        <v>31475</v>
      </c>
    </row>
    <row r="1614" spans="1:12" ht="17.100000000000001" customHeight="1">
      <c r="A1614" s="196">
        <v>1611</v>
      </c>
      <c r="B1614" s="366" t="s">
        <v>31555</v>
      </c>
      <c r="C1614" s="402" t="s">
        <v>31556</v>
      </c>
      <c r="D1614" s="28" t="s">
        <v>31557</v>
      </c>
      <c r="E1614" s="121" t="str">
        <f t="shared" si="71"/>
        <v>Yes</v>
      </c>
      <c r="F1614" s="164">
        <v>0.64</v>
      </c>
      <c r="G1614" s="164">
        <f t="shared" si="72"/>
        <v>0.25910931174089069</v>
      </c>
      <c r="H1614" s="368">
        <f t="shared" si="73"/>
        <v>1762</v>
      </c>
      <c r="I1614" s="389">
        <v>879318445</v>
      </c>
      <c r="J1614" s="164">
        <v>1762</v>
      </c>
      <c r="K1614" s="109">
        <v>42513</v>
      </c>
      <c r="L1614" s="62" t="s">
        <v>31475</v>
      </c>
    </row>
    <row r="1615" spans="1:12" ht="17.100000000000001" customHeight="1">
      <c r="A1615" s="196">
        <v>1612</v>
      </c>
      <c r="B1615" s="366">
        <v>43</v>
      </c>
      <c r="C1615" s="402" t="s">
        <v>31558</v>
      </c>
      <c r="D1615" s="165" t="s">
        <v>31559</v>
      </c>
      <c r="E1615" s="121" t="str">
        <f t="shared" si="71"/>
        <v>No</v>
      </c>
      <c r="F1615" s="164">
        <v>2.7</v>
      </c>
      <c r="G1615" s="164">
        <f t="shared" si="72"/>
        <v>1.0931174089068825</v>
      </c>
      <c r="H1615" s="368">
        <f t="shared" si="73"/>
        <v>7433</v>
      </c>
      <c r="I1615" s="389">
        <v>955181332</v>
      </c>
      <c r="J1615" s="164">
        <v>7433</v>
      </c>
      <c r="K1615" s="109">
        <v>42513</v>
      </c>
      <c r="L1615" s="62" t="s">
        <v>31475</v>
      </c>
    </row>
    <row r="1616" spans="1:12" ht="17.100000000000001" customHeight="1">
      <c r="A1616" s="196">
        <v>1613</v>
      </c>
      <c r="B1616" s="450" t="s">
        <v>31560</v>
      </c>
      <c r="C1616" s="403" t="s">
        <v>31561</v>
      </c>
      <c r="D1616" s="404" t="s">
        <v>31562</v>
      </c>
      <c r="E1616" s="121" t="str">
        <f t="shared" si="71"/>
        <v>No</v>
      </c>
      <c r="F1616" s="421">
        <f>0.35+2.73</f>
        <v>3.08</v>
      </c>
      <c r="G1616" s="164">
        <f t="shared" si="72"/>
        <v>1.2469635627530364</v>
      </c>
      <c r="H1616" s="384">
        <f t="shared" si="73"/>
        <v>8479</v>
      </c>
      <c r="I1616" s="411">
        <v>3400109875</v>
      </c>
      <c r="J1616" s="421">
        <v>8479</v>
      </c>
      <c r="K1616" s="109">
        <v>42513</v>
      </c>
      <c r="L1616" s="62" t="s">
        <v>31475</v>
      </c>
    </row>
    <row r="1617" spans="1:12" ht="17.100000000000001" customHeight="1">
      <c r="A1617" s="196">
        <v>1614</v>
      </c>
      <c r="B1617" s="366">
        <v>22</v>
      </c>
      <c r="C1617" s="402" t="s">
        <v>31563</v>
      </c>
      <c r="D1617" s="165" t="s">
        <v>31564</v>
      </c>
      <c r="E1617" s="121" t="str">
        <f t="shared" si="71"/>
        <v>Yes</v>
      </c>
      <c r="F1617" s="164">
        <v>0.15</v>
      </c>
      <c r="G1617" s="164">
        <f t="shared" si="72"/>
        <v>6.0728744939271245E-2</v>
      </c>
      <c r="H1617" s="368">
        <f t="shared" si="73"/>
        <v>413</v>
      </c>
      <c r="I1617" s="389">
        <v>871217218</v>
      </c>
      <c r="J1617" s="164">
        <v>413</v>
      </c>
      <c r="K1617" s="109">
        <v>42513</v>
      </c>
      <c r="L1617" s="62" t="s">
        <v>31475</v>
      </c>
    </row>
    <row r="1618" spans="1:12" ht="17.100000000000001" customHeight="1">
      <c r="A1618" s="196">
        <v>1615</v>
      </c>
      <c r="B1618" s="450" t="s">
        <v>31565</v>
      </c>
      <c r="C1618" s="403" t="s">
        <v>31566</v>
      </c>
      <c r="D1618" s="404" t="s">
        <v>31567</v>
      </c>
      <c r="E1618" s="121" t="str">
        <f t="shared" si="71"/>
        <v>Yes</v>
      </c>
      <c r="F1618" s="421">
        <f>0.98+0.45</f>
        <v>1.43</v>
      </c>
      <c r="G1618" s="164">
        <f t="shared" si="72"/>
        <v>0.57894736842105254</v>
      </c>
      <c r="H1618" s="384">
        <f t="shared" si="73"/>
        <v>3937</v>
      </c>
      <c r="I1618" s="411">
        <v>869945819</v>
      </c>
      <c r="J1618" s="421">
        <v>3937</v>
      </c>
      <c r="K1618" s="109">
        <v>42513</v>
      </c>
      <c r="L1618" s="62" t="s">
        <v>31475</v>
      </c>
    </row>
    <row r="1619" spans="1:12" ht="17.100000000000001" customHeight="1">
      <c r="A1619" s="196">
        <v>1616</v>
      </c>
      <c r="B1619" s="366" t="s">
        <v>31568</v>
      </c>
      <c r="C1619" s="402" t="s">
        <v>31569</v>
      </c>
      <c r="D1619" s="165" t="s">
        <v>31570</v>
      </c>
      <c r="E1619" s="121" t="str">
        <f t="shared" si="71"/>
        <v>Yes</v>
      </c>
      <c r="F1619" s="421">
        <v>0.2</v>
      </c>
      <c r="G1619" s="164">
        <f t="shared" si="72"/>
        <v>8.0971659919028341E-2</v>
      </c>
      <c r="H1619" s="368">
        <f t="shared" si="73"/>
        <v>551</v>
      </c>
      <c r="I1619" s="389">
        <v>11346788188</v>
      </c>
      <c r="J1619" s="164">
        <v>551</v>
      </c>
      <c r="K1619" s="109">
        <v>42513</v>
      </c>
      <c r="L1619" s="62" t="s">
        <v>31475</v>
      </c>
    </row>
    <row r="1620" spans="1:12" ht="17.100000000000001" customHeight="1">
      <c r="A1620" s="196">
        <v>1617</v>
      </c>
      <c r="B1620" s="366" t="s">
        <v>31571</v>
      </c>
      <c r="C1620" s="402" t="s">
        <v>31572</v>
      </c>
      <c r="D1620" s="165" t="s">
        <v>31572</v>
      </c>
      <c r="E1620" s="121" t="str">
        <f t="shared" si="71"/>
        <v>No</v>
      </c>
      <c r="F1620" s="421">
        <v>2.57</v>
      </c>
      <c r="G1620" s="164">
        <f t="shared" si="72"/>
        <v>1.0404858299595141</v>
      </c>
      <c r="H1620" s="368">
        <f t="shared" si="73"/>
        <v>7075</v>
      </c>
      <c r="I1620" s="389">
        <v>33370545437</v>
      </c>
      <c r="J1620" s="164">
        <v>7075</v>
      </c>
      <c r="K1620" s="109">
        <v>42513</v>
      </c>
      <c r="L1620" s="62" t="s">
        <v>31475</v>
      </c>
    </row>
    <row r="1621" spans="1:12" ht="17.100000000000001" customHeight="1">
      <c r="A1621" s="196">
        <v>1618</v>
      </c>
      <c r="B1621" s="366">
        <v>22</v>
      </c>
      <c r="C1621" s="402" t="s">
        <v>31563</v>
      </c>
      <c r="D1621" s="115" t="s">
        <v>31573</v>
      </c>
      <c r="E1621" s="121" t="str">
        <f t="shared" si="71"/>
        <v>Yes</v>
      </c>
      <c r="F1621" s="421">
        <v>0.15</v>
      </c>
      <c r="G1621" s="164">
        <f t="shared" si="72"/>
        <v>6.0728744939271245E-2</v>
      </c>
      <c r="H1621" s="368">
        <f t="shared" si="73"/>
        <v>413</v>
      </c>
      <c r="I1621" s="389" t="s">
        <v>31574</v>
      </c>
      <c r="J1621" s="164">
        <v>413</v>
      </c>
      <c r="K1621" s="109">
        <v>42513</v>
      </c>
      <c r="L1621" s="62" t="s">
        <v>31475</v>
      </c>
    </row>
    <row r="1622" spans="1:12" ht="17.100000000000001" customHeight="1">
      <c r="A1622" s="196">
        <v>1619</v>
      </c>
      <c r="B1622" s="366">
        <v>91</v>
      </c>
      <c r="C1622" s="402" t="s">
        <v>31575</v>
      </c>
      <c r="D1622" s="165" t="s">
        <v>31576</v>
      </c>
      <c r="E1622" s="121" t="str">
        <f t="shared" si="71"/>
        <v>Yes</v>
      </c>
      <c r="F1622" s="421">
        <v>0.09</v>
      </c>
      <c r="G1622" s="164">
        <f t="shared" si="72"/>
        <v>3.643724696356275E-2</v>
      </c>
      <c r="H1622" s="368">
        <f t="shared" si="73"/>
        <v>248</v>
      </c>
      <c r="I1622" s="389" t="s">
        <v>31577</v>
      </c>
      <c r="J1622" s="164">
        <v>248</v>
      </c>
      <c r="K1622" s="109">
        <v>42513</v>
      </c>
      <c r="L1622" s="62" t="s">
        <v>31475</v>
      </c>
    </row>
    <row r="1623" spans="1:12" ht="17.100000000000001" customHeight="1">
      <c r="A1623" s="196">
        <v>1620</v>
      </c>
      <c r="B1623" s="366">
        <v>79</v>
      </c>
      <c r="C1623" s="402" t="s">
        <v>31578</v>
      </c>
      <c r="D1623" s="165" t="s">
        <v>31579</v>
      </c>
      <c r="E1623" s="121" t="str">
        <f t="shared" si="71"/>
        <v>Yes</v>
      </c>
      <c r="F1623" s="421">
        <v>1.97</v>
      </c>
      <c r="G1623" s="164">
        <f t="shared" si="72"/>
        <v>0.79757085020242913</v>
      </c>
      <c r="H1623" s="368">
        <f t="shared" si="73"/>
        <v>5423</v>
      </c>
      <c r="I1623" s="387" t="s">
        <v>31580</v>
      </c>
      <c r="J1623" s="85">
        <v>5423</v>
      </c>
      <c r="K1623" s="109">
        <v>42513</v>
      </c>
      <c r="L1623" s="62" t="s">
        <v>31475</v>
      </c>
    </row>
    <row r="1624" spans="1:12" ht="17.100000000000001" customHeight="1">
      <c r="A1624" s="196">
        <v>1621</v>
      </c>
      <c r="B1624" s="366">
        <v>3</v>
      </c>
      <c r="C1624" s="402" t="s">
        <v>31581</v>
      </c>
      <c r="D1624" s="165" t="s">
        <v>31582</v>
      </c>
      <c r="E1624" s="121" t="str">
        <f t="shared" si="71"/>
        <v>Yes</v>
      </c>
      <c r="F1624" s="421">
        <v>0.51</v>
      </c>
      <c r="G1624" s="164">
        <f t="shared" si="72"/>
        <v>0.20647773279352225</v>
      </c>
      <c r="H1624" s="368">
        <f t="shared" si="73"/>
        <v>1404</v>
      </c>
      <c r="I1624" s="387" t="s">
        <v>31583</v>
      </c>
      <c r="J1624" s="85">
        <v>1404</v>
      </c>
      <c r="K1624" s="109">
        <v>42513</v>
      </c>
      <c r="L1624" s="62" t="s">
        <v>31475</v>
      </c>
    </row>
    <row r="1625" spans="1:12" ht="17.100000000000001" customHeight="1">
      <c r="A1625" s="196">
        <v>1622</v>
      </c>
      <c r="B1625" s="366" t="s">
        <v>31584</v>
      </c>
      <c r="C1625" s="396" t="s">
        <v>31585</v>
      </c>
      <c r="D1625" s="165" t="s">
        <v>31586</v>
      </c>
      <c r="E1625" s="121" t="str">
        <f t="shared" si="71"/>
        <v>Yes</v>
      </c>
      <c r="F1625" s="421">
        <v>2.2400000000000002</v>
      </c>
      <c r="G1625" s="164">
        <f t="shared" si="72"/>
        <v>0.90688259109311742</v>
      </c>
      <c r="H1625" s="368">
        <f t="shared" si="73"/>
        <v>6167</v>
      </c>
      <c r="I1625" s="387" t="s">
        <v>31587</v>
      </c>
      <c r="J1625" s="85">
        <v>6167</v>
      </c>
      <c r="K1625" s="109">
        <v>42513</v>
      </c>
      <c r="L1625" s="62" t="s">
        <v>31475</v>
      </c>
    </row>
    <row r="1626" spans="1:12" ht="17.100000000000001" customHeight="1">
      <c r="A1626" s="196">
        <v>1623</v>
      </c>
      <c r="B1626" s="366" t="s">
        <v>31588</v>
      </c>
      <c r="C1626" s="396" t="s">
        <v>31589</v>
      </c>
      <c r="D1626" s="28" t="s">
        <v>31590</v>
      </c>
      <c r="E1626" s="121" t="str">
        <f t="shared" si="71"/>
        <v>Yes</v>
      </c>
      <c r="F1626" s="421">
        <v>0.43</v>
      </c>
      <c r="G1626" s="164">
        <f t="shared" si="72"/>
        <v>0.17408906882591091</v>
      </c>
      <c r="H1626" s="368">
        <f t="shared" si="73"/>
        <v>1184</v>
      </c>
      <c r="I1626" s="387" t="s">
        <v>31591</v>
      </c>
      <c r="J1626" s="85">
        <v>1184</v>
      </c>
      <c r="K1626" s="109">
        <v>42513</v>
      </c>
      <c r="L1626" s="62" t="s">
        <v>31475</v>
      </c>
    </row>
    <row r="1627" spans="1:12" ht="17.100000000000001" customHeight="1">
      <c r="A1627" s="196">
        <v>1624</v>
      </c>
      <c r="B1627" s="366" t="s">
        <v>31592</v>
      </c>
      <c r="C1627" s="396" t="s">
        <v>31593</v>
      </c>
      <c r="D1627" s="28" t="s">
        <v>31594</v>
      </c>
      <c r="E1627" s="121" t="str">
        <f t="shared" si="71"/>
        <v>Yes</v>
      </c>
      <c r="F1627" s="421">
        <v>0.6</v>
      </c>
      <c r="G1627" s="164">
        <f t="shared" si="72"/>
        <v>0.24291497975708498</v>
      </c>
      <c r="H1627" s="368">
        <f t="shared" si="73"/>
        <v>1652</v>
      </c>
      <c r="I1627" s="387" t="s">
        <v>31595</v>
      </c>
      <c r="J1627" s="85">
        <v>1652</v>
      </c>
      <c r="K1627" s="109">
        <v>42513</v>
      </c>
      <c r="L1627" s="62" t="s">
        <v>31475</v>
      </c>
    </row>
    <row r="1628" spans="1:12" ht="17.100000000000001" customHeight="1">
      <c r="A1628" s="196">
        <v>1625</v>
      </c>
      <c r="B1628" s="366">
        <v>102</v>
      </c>
      <c r="C1628" s="396" t="s">
        <v>31596</v>
      </c>
      <c r="D1628" s="28" t="s">
        <v>31597</v>
      </c>
      <c r="E1628" s="121" t="str">
        <f t="shared" si="71"/>
        <v>No</v>
      </c>
      <c r="F1628" s="421">
        <v>2.72</v>
      </c>
      <c r="G1628" s="164">
        <f t="shared" si="72"/>
        <v>1.1012145748987854</v>
      </c>
      <c r="H1628" s="368">
        <f t="shared" si="73"/>
        <v>7488</v>
      </c>
      <c r="I1628" s="387" t="s">
        <v>31598</v>
      </c>
      <c r="J1628" s="85">
        <v>7488</v>
      </c>
      <c r="K1628" s="109">
        <v>42513</v>
      </c>
      <c r="L1628" s="62" t="s">
        <v>31475</v>
      </c>
    </row>
    <row r="1629" spans="1:12" ht="17.100000000000001" customHeight="1">
      <c r="A1629" s="196">
        <v>1626</v>
      </c>
      <c r="B1629" s="366">
        <v>11</v>
      </c>
      <c r="C1629" s="396" t="s">
        <v>31599</v>
      </c>
      <c r="D1629" s="28" t="s">
        <v>31600</v>
      </c>
      <c r="E1629" s="121" t="str">
        <f t="shared" si="71"/>
        <v>Yes</v>
      </c>
      <c r="F1629" s="421">
        <v>0.19</v>
      </c>
      <c r="G1629" s="164">
        <f t="shared" si="72"/>
        <v>7.6923076923076913E-2</v>
      </c>
      <c r="H1629" s="368">
        <f t="shared" si="73"/>
        <v>523</v>
      </c>
      <c r="I1629" s="387" t="s">
        <v>31601</v>
      </c>
      <c r="J1629" s="85">
        <v>523</v>
      </c>
      <c r="K1629" s="109">
        <v>42513</v>
      </c>
      <c r="L1629" s="62" t="s">
        <v>31475</v>
      </c>
    </row>
    <row r="1630" spans="1:12" ht="17.100000000000001" customHeight="1">
      <c r="A1630" s="196">
        <v>1627</v>
      </c>
      <c r="B1630" s="366">
        <v>62</v>
      </c>
      <c r="C1630" s="367" t="s">
        <v>31602</v>
      </c>
      <c r="D1630" s="51" t="s">
        <v>31603</v>
      </c>
      <c r="E1630" s="121" t="str">
        <f>IF(G1630&lt;1,"Yes","No")</f>
        <v>Yes</v>
      </c>
      <c r="F1630" s="164">
        <v>1.77</v>
      </c>
      <c r="G1630" s="164">
        <f>F1630/2.47</f>
        <v>0.7165991902834008</v>
      </c>
      <c r="H1630" s="368">
        <f>ROUND(F1630*2753,0)</f>
        <v>4873</v>
      </c>
      <c r="I1630" s="121" t="s">
        <v>31604</v>
      </c>
      <c r="J1630" s="30">
        <v>4873</v>
      </c>
      <c r="K1630" s="109">
        <v>42513</v>
      </c>
      <c r="L1630" s="62" t="s">
        <v>31605</v>
      </c>
    </row>
    <row r="1631" spans="1:12" ht="17.100000000000001" customHeight="1">
      <c r="A1631" s="196">
        <v>1628</v>
      </c>
      <c r="B1631" s="366" t="s">
        <v>31606</v>
      </c>
      <c r="C1631" s="367" t="s">
        <v>31607</v>
      </c>
      <c r="D1631" s="51" t="s">
        <v>13542</v>
      </c>
      <c r="E1631" s="121" t="str">
        <f t="shared" ref="E1631:E1694" si="74">IF(G1631&lt;1,"Yes","No")</f>
        <v>No</v>
      </c>
      <c r="F1631" s="164">
        <v>8.0299999999999994</v>
      </c>
      <c r="G1631" s="164">
        <f t="shared" ref="G1631:G1694" si="75">F1631/2.47</f>
        <v>3.2510121457489873</v>
      </c>
      <c r="H1631" s="368">
        <v>13600</v>
      </c>
      <c r="I1631" s="121" t="s">
        <v>31608</v>
      </c>
      <c r="J1631" s="30">
        <v>13600</v>
      </c>
      <c r="K1631" s="109">
        <v>42513</v>
      </c>
      <c r="L1631" s="62" t="s">
        <v>31605</v>
      </c>
    </row>
    <row r="1632" spans="1:12" ht="17.100000000000001" customHeight="1">
      <c r="A1632" s="196">
        <v>1629</v>
      </c>
      <c r="B1632" s="366">
        <v>135</v>
      </c>
      <c r="C1632" s="367" t="s">
        <v>31609</v>
      </c>
      <c r="D1632" s="51" t="s">
        <v>31610</v>
      </c>
      <c r="E1632" s="121" t="str">
        <f t="shared" si="74"/>
        <v>Yes</v>
      </c>
      <c r="F1632" s="164">
        <v>0.55000000000000004</v>
      </c>
      <c r="G1632" s="164">
        <f t="shared" si="75"/>
        <v>0.22267206477732793</v>
      </c>
      <c r="H1632" s="368">
        <f t="shared" ref="H1632:H1695" si="76">ROUND(F1632*2753,0)</f>
        <v>1514</v>
      </c>
      <c r="I1632" s="121" t="s">
        <v>31611</v>
      </c>
      <c r="J1632" s="30">
        <v>1514</v>
      </c>
      <c r="K1632" s="109">
        <v>42513</v>
      </c>
      <c r="L1632" s="62" t="s">
        <v>31605</v>
      </c>
    </row>
    <row r="1633" spans="1:12" ht="17.100000000000001" customHeight="1">
      <c r="A1633" s="196">
        <v>1630</v>
      </c>
      <c r="B1633" s="366">
        <v>141</v>
      </c>
      <c r="C1633" s="367" t="s">
        <v>31612</v>
      </c>
      <c r="D1633" s="51" t="s">
        <v>31613</v>
      </c>
      <c r="E1633" s="121" t="str">
        <f t="shared" si="74"/>
        <v>Yes</v>
      </c>
      <c r="F1633" s="164">
        <v>2.09</v>
      </c>
      <c r="G1633" s="164">
        <f t="shared" si="75"/>
        <v>0.84615384615384603</v>
      </c>
      <c r="H1633" s="368">
        <f t="shared" si="76"/>
        <v>5754</v>
      </c>
      <c r="I1633" s="121" t="s">
        <v>31614</v>
      </c>
      <c r="J1633" s="30">
        <v>5754</v>
      </c>
      <c r="K1633" s="109">
        <v>42513</v>
      </c>
      <c r="L1633" s="62" t="s">
        <v>31605</v>
      </c>
    </row>
    <row r="1634" spans="1:12" ht="17.100000000000001" customHeight="1">
      <c r="A1634" s="196">
        <v>1631</v>
      </c>
      <c r="B1634" s="366">
        <v>22</v>
      </c>
      <c r="C1634" s="367" t="s">
        <v>31615</v>
      </c>
      <c r="D1634" s="51" t="s">
        <v>31616</v>
      </c>
      <c r="E1634" s="121" t="str">
        <f t="shared" si="74"/>
        <v>Yes</v>
      </c>
      <c r="F1634" s="164">
        <v>1.39</v>
      </c>
      <c r="G1634" s="164">
        <f t="shared" si="75"/>
        <v>0.56275303643724683</v>
      </c>
      <c r="H1634" s="368">
        <f t="shared" si="76"/>
        <v>3827</v>
      </c>
      <c r="I1634" s="121">
        <v>3151969980</v>
      </c>
      <c r="J1634" s="30">
        <v>3827</v>
      </c>
      <c r="K1634" s="109">
        <v>42513</v>
      </c>
      <c r="L1634" s="62" t="s">
        <v>31605</v>
      </c>
    </row>
    <row r="1635" spans="1:12" ht="17.100000000000001" customHeight="1">
      <c r="A1635" s="196">
        <v>1632</v>
      </c>
      <c r="B1635" s="366" t="s">
        <v>31617</v>
      </c>
      <c r="C1635" s="367" t="s">
        <v>31618</v>
      </c>
      <c r="D1635" s="51" t="s">
        <v>31618</v>
      </c>
      <c r="E1635" s="121" t="str">
        <f t="shared" si="74"/>
        <v>Yes</v>
      </c>
      <c r="F1635" s="164">
        <v>1.19</v>
      </c>
      <c r="G1635" s="164">
        <f t="shared" si="75"/>
        <v>0.48178137651821856</v>
      </c>
      <c r="H1635" s="368">
        <f t="shared" si="76"/>
        <v>3276</v>
      </c>
      <c r="I1635" s="121" t="s">
        <v>31619</v>
      </c>
      <c r="J1635" s="30">
        <v>3276</v>
      </c>
      <c r="K1635" s="109">
        <v>42513</v>
      </c>
      <c r="L1635" s="62" t="s">
        <v>31605</v>
      </c>
    </row>
    <row r="1636" spans="1:12" ht="17.100000000000001" customHeight="1">
      <c r="A1636" s="196">
        <v>1633</v>
      </c>
      <c r="B1636" s="366">
        <v>58</v>
      </c>
      <c r="C1636" s="367" t="s">
        <v>31620</v>
      </c>
      <c r="D1636" s="51" t="s">
        <v>31621</v>
      </c>
      <c r="E1636" s="121" t="str">
        <f t="shared" si="74"/>
        <v>Yes</v>
      </c>
      <c r="F1636" s="164">
        <v>0.76</v>
      </c>
      <c r="G1636" s="164">
        <f t="shared" si="75"/>
        <v>0.30769230769230765</v>
      </c>
      <c r="H1636" s="368">
        <f t="shared" si="76"/>
        <v>2092</v>
      </c>
      <c r="I1636" s="121" t="s">
        <v>31622</v>
      </c>
      <c r="J1636" s="30">
        <v>2092</v>
      </c>
      <c r="K1636" s="109">
        <v>42513</v>
      </c>
      <c r="L1636" s="62" t="s">
        <v>31605</v>
      </c>
    </row>
    <row r="1637" spans="1:12" ht="17.100000000000001" customHeight="1">
      <c r="A1637" s="196">
        <v>1634</v>
      </c>
      <c r="B1637" s="366">
        <v>98</v>
      </c>
      <c r="C1637" s="367" t="s">
        <v>31623</v>
      </c>
      <c r="D1637" s="51" t="s">
        <v>31624</v>
      </c>
      <c r="E1637" s="121" t="str">
        <f t="shared" si="74"/>
        <v>No</v>
      </c>
      <c r="F1637" s="164">
        <v>4.76</v>
      </c>
      <c r="G1637" s="164">
        <f t="shared" si="75"/>
        <v>1.9271255060728743</v>
      </c>
      <c r="H1637" s="368">
        <f t="shared" si="76"/>
        <v>13104</v>
      </c>
      <c r="I1637" s="121" t="s">
        <v>31625</v>
      </c>
      <c r="J1637" s="30">
        <v>13104</v>
      </c>
      <c r="K1637" s="109">
        <v>42513</v>
      </c>
      <c r="L1637" s="62" t="s">
        <v>31605</v>
      </c>
    </row>
    <row r="1638" spans="1:12" ht="17.100000000000001" customHeight="1">
      <c r="A1638" s="196">
        <v>1635</v>
      </c>
      <c r="B1638" s="366" t="s">
        <v>31626</v>
      </c>
      <c r="C1638" s="367" t="s">
        <v>31627</v>
      </c>
      <c r="D1638" s="51" t="s">
        <v>31627</v>
      </c>
      <c r="E1638" s="121" t="str">
        <f t="shared" si="74"/>
        <v>Yes</v>
      </c>
      <c r="F1638" s="164">
        <v>1.4</v>
      </c>
      <c r="G1638" s="164">
        <f t="shared" si="75"/>
        <v>0.56680161943319829</v>
      </c>
      <c r="H1638" s="368">
        <f t="shared" si="76"/>
        <v>3854</v>
      </c>
      <c r="I1638" s="121" t="s">
        <v>31628</v>
      </c>
      <c r="J1638" s="30">
        <v>3854</v>
      </c>
      <c r="K1638" s="109">
        <v>42513</v>
      </c>
      <c r="L1638" s="62" t="s">
        <v>31605</v>
      </c>
    </row>
    <row r="1639" spans="1:12" ht="17.100000000000001" customHeight="1">
      <c r="A1639" s="196">
        <v>1636</v>
      </c>
      <c r="B1639" s="366" t="s">
        <v>31629</v>
      </c>
      <c r="C1639" s="367" t="s">
        <v>31630</v>
      </c>
      <c r="D1639" s="51" t="s">
        <v>31630</v>
      </c>
      <c r="E1639" s="121" t="str">
        <f t="shared" si="74"/>
        <v>Yes</v>
      </c>
      <c r="F1639" s="164">
        <v>0.71</v>
      </c>
      <c r="G1639" s="164">
        <f t="shared" si="75"/>
        <v>0.28744939271255054</v>
      </c>
      <c r="H1639" s="368">
        <f t="shared" si="76"/>
        <v>1955</v>
      </c>
      <c r="I1639" s="121" t="s">
        <v>31631</v>
      </c>
      <c r="J1639" s="30">
        <v>1955</v>
      </c>
      <c r="K1639" s="109">
        <v>42513</v>
      </c>
      <c r="L1639" s="62" t="s">
        <v>31605</v>
      </c>
    </row>
    <row r="1640" spans="1:12" ht="17.100000000000001" customHeight="1">
      <c r="A1640" s="196">
        <v>1637</v>
      </c>
      <c r="B1640" s="444">
        <v>93129</v>
      </c>
      <c r="C1640" s="367" t="s">
        <v>31632</v>
      </c>
      <c r="D1640" s="51" t="s">
        <v>31632</v>
      </c>
      <c r="E1640" s="121" t="str">
        <f t="shared" si="74"/>
        <v>No</v>
      </c>
      <c r="F1640" s="164">
        <v>4.12</v>
      </c>
      <c r="G1640" s="164">
        <f t="shared" si="75"/>
        <v>1.6680161943319838</v>
      </c>
      <c r="H1640" s="368">
        <f t="shared" si="76"/>
        <v>11342</v>
      </c>
      <c r="I1640" s="121" t="s">
        <v>31633</v>
      </c>
      <c r="J1640" s="30">
        <v>11342</v>
      </c>
      <c r="K1640" s="109">
        <v>42513</v>
      </c>
      <c r="L1640" s="62" t="s">
        <v>31605</v>
      </c>
    </row>
    <row r="1641" spans="1:12" ht="17.100000000000001" customHeight="1">
      <c r="A1641" s="196">
        <v>1638</v>
      </c>
      <c r="B1641" s="366">
        <v>67</v>
      </c>
      <c r="C1641" s="367" t="s">
        <v>31634</v>
      </c>
      <c r="D1641" s="51" t="s">
        <v>31635</v>
      </c>
      <c r="E1641" s="121" t="str">
        <f t="shared" si="74"/>
        <v>Yes</v>
      </c>
      <c r="F1641" s="164">
        <v>0.16</v>
      </c>
      <c r="G1641" s="164">
        <f t="shared" si="75"/>
        <v>6.4777327935222673E-2</v>
      </c>
      <c r="H1641" s="368">
        <f t="shared" si="76"/>
        <v>440</v>
      </c>
      <c r="I1641" s="121" t="s">
        <v>31636</v>
      </c>
      <c r="J1641" s="30">
        <v>440</v>
      </c>
      <c r="K1641" s="109">
        <v>42513</v>
      </c>
      <c r="L1641" s="62" t="s">
        <v>31605</v>
      </c>
    </row>
    <row r="1642" spans="1:12" ht="17.100000000000001" customHeight="1">
      <c r="A1642" s="196">
        <v>1639</v>
      </c>
      <c r="B1642" s="366">
        <v>67</v>
      </c>
      <c r="C1642" s="367" t="s">
        <v>31634</v>
      </c>
      <c r="D1642" s="51" t="s">
        <v>31637</v>
      </c>
      <c r="E1642" s="121" t="str">
        <f t="shared" si="74"/>
        <v>Yes</v>
      </c>
      <c r="F1642" s="164">
        <v>0.16</v>
      </c>
      <c r="G1642" s="164">
        <f t="shared" si="75"/>
        <v>6.4777327935222673E-2</v>
      </c>
      <c r="H1642" s="368">
        <f t="shared" si="76"/>
        <v>440</v>
      </c>
      <c r="I1642" s="121" t="s">
        <v>31638</v>
      </c>
      <c r="J1642" s="30">
        <v>440</v>
      </c>
      <c r="K1642" s="109">
        <v>42513</v>
      </c>
      <c r="L1642" s="62" t="s">
        <v>31605</v>
      </c>
    </row>
    <row r="1643" spans="1:12" ht="17.100000000000001" customHeight="1">
      <c r="A1643" s="196">
        <v>1640</v>
      </c>
      <c r="B1643" s="366" t="s">
        <v>31639</v>
      </c>
      <c r="C1643" s="367" t="s">
        <v>31640</v>
      </c>
      <c r="D1643" s="51" t="s">
        <v>31640</v>
      </c>
      <c r="E1643" s="121" t="str">
        <f t="shared" si="74"/>
        <v>Yes</v>
      </c>
      <c r="F1643" s="164">
        <v>0.3</v>
      </c>
      <c r="G1643" s="164">
        <f t="shared" si="75"/>
        <v>0.12145748987854249</v>
      </c>
      <c r="H1643" s="368">
        <f t="shared" si="76"/>
        <v>826</v>
      </c>
      <c r="I1643" s="121" t="s">
        <v>31641</v>
      </c>
      <c r="J1643" s="30">
        <v>826</v>
      </c>
      <c r="K1643" s="109">
        <v>42513</v>
      </c>
      <c r="L1643" s="62" t="s">
        <v>31605</v>
      </c>
    </row>
    <row r="1644" spans="1:12" ht="17.100000000000001" customHeight="1">
      <c r="A1644" s="196">
        <v>1641</v>
      </c>
      <c r="B1644" s="366" t="s">
        <v>31642</v>
      </c>
      <c r="C1644" s="367" t="s">
        <v>31643</v>
      </c>
      <c r="D1644" s="51" t="s">
        <v>31644</v>
      </c>
      <c r="E1644" s="121" t="str">
        <f t="shared" si="74"/>
        <v>Yes</v>
      </c>
      <c r="F1644" s="164">
        <v>0.76</v>
      </c>
      <c r="G1644" s="164">
        <f t="shared" si="75"/>
        <v>0.30769230769230765</v>
      </c>
      <c r="H1644" s="368">
        <f t="shared" si="76"/>
        <v>2092</v>
      </c>
      <c r="I1644" s="121" t="s">
        <v>31645</v>
      </c>
      <c r="J1644" s="30">
        <v>2092</v>
      </c>
      <c r="K1644" s="109">
        <v>42513</v>
      </c>
      <c r="L1644" s="62" t="s">
        <v>31605</v>
      </c>
    </row>
    <row r="1645" spans="1:12" ht="17.100000000000001" customHeight="1">
      <c r="A1645" s="196">
        <v>1642</v>
      </c>
      <c r="B1645" s="366">
        <v>104</v>
      </c>
      <c r="C1645" s="367" t="s">
        <v>31646</v>
      </c>
      <c r="D1645" s="51" t="s">
        <v>31647</v>
      </c>
      <c r="E1645" s="121" t="str">
        <f t="shared" si="74"/>
        <v>Yes</v>
      </c>
      <c r="F1645" s="164">
        <v>1.25</v>
      </c>
      <c r="G1645" s="164">
        <f t="shared" si="75"/>
        <v>0.50607287449392713</v>
      </c>
      <c r="H1645" s="368">
        <f t="shared" si="76"/>
        <v>3441</v>
      </c>
      <c r="I1645" s="121" t="s">
        <v>31648</v>
      </c>
      <c r="J1645" s="30">
        <v>3441</v>
      </c>
      <c r="K1645" s="109">
        <v>42513</v>
      </c>
      <c r="L1645" s="62" t="s">
        <v>31605</v>
      </c>
    </row>
    <row r="1646" spans="1:12" ht="17.100000000000001" customHeight="1">
      <c r="A1646" s="196">
        <v>1643</v>
      </c>
      <c r="B1646" s="366">
        <v>104</v>
      </c>
      <c r="C1646" s="367" t="s">
        <v>31646</v>
      </c>
      <c r="D1646" s="51" t="s">
        <v>31649</v>
      </c>
      <c r="E1646" s="121" t="str">
        <f t="shared" si="74"/>
        <v>Yes</v>
      </c>
      <c r="F1646" s="164">
        <v>1.25</v>
      </c>
      <c r="G1646" s="164">
        <f t="shared" si="75"/>
        <v>0.50607287449392713</v>
      </c>
      <c r="H1646" s="368">
        <f t="shared" si="76"/>
        <v>3441</v>
      </c>
      <c r="I1646" s="121" t="s">
        <v>31650</v>
      </c>
      <c r="J1646" s="30">
        <v>3441</v>
      </c>
      <c r="K1646" s="109">
        <v>42513</v>
      </c>
      <c r="L1646" s="62" t="s">
        <v>31605</v>
      </c>
    </row>
    <row r="1647" spans="1:12" ht="17.100000000000001" customHeight="1">
      <c r="A1647" s="196">
        <v>1644</v>
      </c>
      <c r="B1647" s="366">
        <v>64</v>
      </c>
      <c r="C1647" s="367" t="s">
        <v>31651</v>
      </c>
      <c r="D1647" s="51" t="s">
        <v>31652</v>
      </c>
      <c r="E1647" s="121" t="str">
        <f t="shared" si="74"/>
        <v>Yes</v>
      </c>
      <c r="F1647" s="164">
        <v>0.3</v>
      </c>
      <c r="G1647" s="164">
        <f t="shared" si="75"/>
        <v>0.12145748987854249</v>
      </c>
      <c r="H1647" s="368">
        <f t="shared" si="76"/>
        <v>826</v>
      </c>
      <c r="I1647" s="121" t="s">
        <v>31653</v>
      </c>
      <c r="J1647" s="30">
        <v>826</v>
      </c>
      <c r="K1647" s="109">
        <v>42513</v>
      </c>
      <c r="L1647" s="62" t="s">
        <v>31605</v>
      </c>
    </row>
    <row r="1648" spans="1:12" ht="17.100000000000001" customHeight="1">
      <c r="A1648" s="196">
        <v>1645</v>
      </c>
      <c r="B1648" s="444">
        <v>70113</v>
      </c>
      <c r="C1648" s="367" t="s">
        <v>31654</v>
      </c>
      <c r="D1648" s="51" t="s">
        <v>31655</v>
      </c>
      <c r="E1648" s="121" t="str">
        <f t="shared" si="74"/>
        <v>Yes</v>
      </c>
      <c r="F1648" s="164">
        <v>2.0499999999999998</v>
      </c>
      <c r="G1648" s="164">
        <f t="shared" si="75"/>
        <v>0.82995951417004032</v>
      </c>
      <c r="H1648" s="368">
        <f t="shared" si="76"/>
        <v>5644</v>
      </c>
      <c r="I1648" s="121" t="s">
        <v>31656</v>
      </c>
      <c r="J1648" s="30">
        <v>5644</v>
      </c>
      <c r="K1648" s="109">
        <v>42513</v>
      </c>
      <c r="L1648" s="62" t="s">
        <v>31605</v>
      </c>
    </row>
    <row r="1649" spans="1:12" ht="17.100000000000001" customHeight="1">
      <c r="A1649" s="196">
        <v>1646</v>
      </c>
      <c r="B1649" s="366" t="s">
        <v>31657</v>
      </c>
      <c r="C1649" s="367" t="s">
        <v>31658</v>
      </c>
      <c r="D1649" s="51" t="s">
        <v>31658</v>
      </c>
      <c r="E1649" s="121" t="str">
        <f t="shared" si="74"/>
        <v>Yes</v>
      </c>
      <c r="F1649" s="164">
        <v>1.1399999999999999</v>
      </c>
      <c r="G1649" s="164">
        <f t="shared" si="75"/>
        <v>0.46153846153846145</v>
      </c>
      <c r="H1649" s="368">
        <f t="shared" si="76"/>
        <v>3138</v>
      </c>
      <c r="I1649" s="121" t="s">
        <v>31659</v>
      </c>
      <c r="J1649" s="30">
        <v>3138</v>
      </c>
      <c r="K1649" s="109">
        <v>42513</v>
      </c>
      <c r="L1649" s="62" t="s">
        <v>31605</v>
      </c>
    </row>
    <row r="1650" spans="1:12" ht="17.100000000000001" customHeight="1">
      <c r="A1650" s="196">
        <v>1647</v>
      </c>
      <c r="B1650" s="366" t="s">
        <v>31660</v>
      </c>
      <c r="C1650" s="367" t="s">
        <v>31661</v>
      </c>
      <c r="D1650" s="51" t="s">
        <v>31661</v>
      </c>
      <c r="E1650" s="121" t="str">
        <f t="shared" si="74"/>
        <v>Yes</v>
      </c>
      <c r="F1650" s="164">
        <v>0.53</v>
      </c>
      <c r="G1650" s="164">
        <f t="shared" si="75"/>
        <v>0.2145748987854251</v>
      </c>
      <c r="H1650" s="368">
        <f t="shared" si="76"/>
        <v>1459</v>
      </c>
      <c r="I1650" s="121" t="s">
        <v>31662</v>
      </c>
      <c r="J1650" s="30">
        <v>1459</v>
      </c>
      <c r="K1650" s="109">
        <v>42513</v>
      </c>
      <c r="L1650" s="62" t="s">
        <v>31605</v>
      </c>
    </row>
    <row r="1651" spans="1:12" ht="17.100000000000001" customHeight="1">
      <c r="A1651" s="196">
        <v>1648</v>
      </c>
      <c r="B1651" s="366">
        <v>101</v>
      </c>
      <c r="C1651" s="367" t="s">
        <v>31663</v>
      </c>
      <c r="D1651" s="51" t="s">
        <v>31663</v>
      </c>
      <c r="E1651" s="121" t="str">
        <f t="shared" si="74"/>
        <v>Yes</v>
      </c>
      <c r="F1651" s="164">
        <v>0.1</v>
      </c>
      <c r="G1651" s="164">
        <f t="shared" si="75"/>
        <v>4.048582995951417E-2</v>
      </c>
      <c r="H1651" s="368">
        <f t="shared" si="76"/>
        <v>275</v>
      </c>
      <c r="I1651" s="121" t="s">
        <v>31664</v>
      </c>
      <c r="J1651" s="30">
        <v>275</v>
      </c>
      <c r="K1651" s="109">
        <v>42513</v>
      </c>
      <c r="L1651" s="62" t="s">
        <v>31605</v>
      </c>
    </row>
    <row r="1652" spans="1:12" ht="17.100000000000001" customHeight="1">
      <c r="A1652" s="196">
        <v>1649</v>
      </c>
      <c r="B1652" s="366">
        <v>5</v>
      </c>
      <c r="C1652" s="367" t="s">
        <v>31665</v>
      </c>
      <c r="D1652" s="51" t="s">
        <v>31666</v>
      </c>
      <c r="E1652" s="121" t="str">
        <f t="shared" si="74"/>
        <v>Yes</v>
      </c>
      <c r="F1652" s="164">
        <v>0.23</v>
      </c>
      <c r="G1652" s="164">
        <f t="shared" si="75"/>
        <v>9.3117408906882582E-2</v>
      </c>
      <c r="H1652" s="368">
        <f t="shared" si="76"/>
        <v>633</v>
      </c>
      <c r="I1652" s="453" t="s">
        <v>31667</v>
      </c>
      <c r="J1652" s="30">
        <v>633</v>
      </c>
      <c r="K1652" s="109">
        <v>42513</v>
      </c>
      <c r="L1652" s="62" t="s">
        <v>31605</v>
      </c>
    </row>
    <row r="1653" spans="1:12" ht="17.100000000000001" customHeight="1">
      <c r="A1653" s="196">
        <v>1650</v>
      </c>
      <c r="B1653" s="366">
        <v>5</v>
      </c>
      <c r="C1653" s="367" t="s">
        <v>31665</v>
      </c>
      <c r="D1653" s="32" t="s">
        <v>31668</v>
      </c>
      <c r="E1653" s="121" t="str">
        <f t="shared" si="74"/>
        <v>Yes</v>
      </c>
      <c r="F1653" s="164">
        <v>0.46</v>
      </c>
      <c r="G1653" s="164">
        <f t="shared" si="75"/>
        <v>0.18623481781376516</v>
      </c>
      <c r="H1653" s="368">
        <f t="shared" si="76"/>
        <v>1266</v>
      </c>
      <c r="I1653" s="29" t="s">
        <v>31669</v>
      </c>
      <c r="J1653" s="30">
        <v>1266</v>
      </c>
      <c r="K1653" s="109">
        <v>42513</v>
      </c>
      <c r="L1653" s="62" t="s">
        <v>31605</v>
      </c>
    </row>
    <row r="1654" spans="1:12" ht="17.100000000000001" customHeight="1">
      <c r="A1654" s="196">
        <v>1651</v>
      </c>
      <c r="B1654" s="366">
        <v>5</v>
      </c>
      <c r="C1654" s="367" t="s">
        <v>31665</v>
      </c>
      <c r="D1654" s="32" t="s">
        <v>31670</v>
      </c>
      <c r="E1654" s="121" t="str">
        <f t="shared" si="74"/>
        <v>Yes</v>
      </c>
      <c r="F1654" s="164">
        <v>0.23</v>
      </c>
      <c r="G1654" s="164">
        <f t="shared" si="75"/>
        <v>9.3117408906882582E-2</v>
      </c>
      <c r="H1654" s="368">
        <f t="shared" si="76"/>
        <v>633</v>
      </c>
      <c r="I1654" s="29" t="s">
        <v>31671</v>
      </c>
      <c r="J1654" s="30">
        <v>633</v>
      </c>
      <c r="K1654" s="109">
        <v>42513</v>
      </c>
      <c r="L1654" s="62" t="s">
        <v>31605</v>
      </c>
    </row>
    <row r="1655" spans="1:12" ht="17.100000000000001" customHeight="1">
      <c r="A1655" s="196">
        <v>1652</v>
      </c>
      <c r="B1655" s="375" t="s">
        <v>31672</v>
      </c>
      <c r="C1655" s="370" t="s">
        <v>31673</v>
      </c>
      <c r="D1655" s="32" t="s">
        <v>31674</v>
      </c>
      <c r="E1655" s="121" t="str">
        <f t="shared" si="74"/>
        <v>Yes</v>
      </c>
      <c r="F1655" s="164">
        <v>0.31</v>
      </c>
      <c r="G1655" s="164">
        <f t="shared" si="75"/>
        <v>0.12550607287449392</v>
      </c>
      <c r="H1655" s="368">
        <f t="shared" si="76"/>
        <v>853</v>
      </c>
      <c r="I1655" s="29" t="s">
        <v>31675</v>
      </c>
      <c r="J1655" s="30">
        <v>853</v>
      </c>
      <c r="K1655" s="109">
        <v>42513</v>
      </c>
      <c r="L1655" s="62" t="s">
        <v>31605</v>
      </c>
    </row>
    <row r="1656" spans="1:12" ht="17.100000000000001" customHeight="1">
      <c r="A1656" s="196">
        <v>1653</v>
      </c>
      <c r="B1656" s="366">
        <v>136</v>
      </c>
      <c r="C1656" s="370" t="s">
        <v>31676</v>
      </c>
      <c r="D1656" s="32" t="s">
        <v>31677</v>
      </c>
      <c r="E1656" s="121" t="str">
        <f t="shared" si="74"/>
        <v>Yes</v>
      </c>
      <c r="F1656" s="164">
        <v>0.96</v>
      </c>
      <c r="G1656" s="164">
        <f t="shared" si="75"/>
        <v>0.38866396761133598</v>
      </c>
      <c r="H1656" s="368">
        <f t="shared" si="76"/>
        <v>2643</v>
      </c>
      <c r="I1656" s="29" t="s">
        <v>31678</v>
      </c>
      <c r="J1656" s="30">
        <v>2643</v>
      </c>
      <c r="K1656" s="109">
        <v>42513</v>
      </c>
      <c r="L1656" s="62" t="s">
        <v>31605</v>
      </c>
    </row>
    <row r="1657" spans="1:12" ht="17.100000000000001" customHeight="1">
      <c r="A1657" s="196">
        <v>1654</v>
      </c>
      <c r="B1657" s="366">
        <v>136</v>
      </c>
      <c r="C1657" s="370" t="s">
        <v>31676</v>
      </c>
      <c r="D1657" s="32" t="s">
        <v>31679</v>
      </c>
      <c r="E1657" s="121" t="str">
        <f t="shared" si="74"/>
        <v>Yes</v>
      </c>
      <c r="F1657" s="164">
        <v>0.32</v>
      </c>
      <c r="G1657" s="164">
        <f t="shared" si="75"/>
        <v>0.12955465587044535</v>
      </c>
      <c r="H1657" s="368">
        <f t="shared" si="76"/>
        <v>881</v>
      </c>
      <c r="I1657" s="29" t="s">
        <v>31680</v>
      </c>
      <c r="J1657" s="30">
        <v>881</v>
      </c>
      <c r="K1657" s="109">
        <v>42513</v>
      </c>
      <c r="L1657" s="62" t="s">
        <v>31605</v>
      </c>
    </row>
    <row r="1658" spans="1:12" ht="17.100000000000001" customHeight="1">
      <c r="A1658" s="196">
        <v>1655</v>
      </c>
      <c r="B1658" s="366">
        <v>136</v>
      </c>
      <c r="C1658" s="370" t="s">
        <v>31676</v>
      </c>
      <c r="D1658" s="32" t="s">
        <v>31681</v>
      </c>
      <c r="E1658" s="121" t="str">
        <f t="shared" si="74"/>
        <v>Yes</v>
      </c>
      <c r="F1658" s="164">
        <v>0.32</v>
      </c>
      <c r="G1658" s="164">
        <f t="shared" si="75"/>
        <v>0.12955465587044535</v>
      </c>
      <c r="H1658" s="368">
        <f t="shared" si="76"/>
        <v>881</v>
      </c>
      <c r="I1658" s="29" t="s">
        <v>31682</v>
      </c>
      <c r="J1658" s="30">
        <v>881</v>
      </c>
      <c r="K1658" s="109">
        <v>42513</v>
      </c>
      <c r="L1658" s="62" t="s">
        <v>31605</v>
      </c>
    </row>
    <row r="1659" spans="1:12" ht="17.100000000000001" customHeight="1">
      <c r="A1659" s="196">
        <v>1656</v>
      </c>
      <c r="B1659" s="366">
        <v>136</v>
      </c>
      <c r="C1659" s="370" t="s">
        <v>31676</v>
      </c>
      <c r="D1659" s="32" t="s">
        <v>31683</v>
      </c>
      <c r="E1659" s="121" t="str">
        <f t="shared" si="74"/>
        <v>Yes</v>
      </c>
      <c r="F1659" s="164">
        <v>0.32</v>
      </c>
      <c r="G1659" s="164">
        <f t="shared" si="75"/>
        <v>0.12955465587044535</v>
      </c>
      <c r="H1659" s="368">
        <f t="shared" si="76"/>
        <v>881</v>
      </c>
      <c r="I1659" s="29" t="s">
        <v>31684</v>
      </c>
      <c r="J1659" s="30">
        <v>881</v>
      </c>
      <c r="K1659" s="109">
        <v>42513</v>
      </c>
      <c r="L1659" s="62" t="s">
        <v>31605</v>
      </c>
    </row>
    <row r="1660" spans="1:12" ht="17.100000000000001" customHeight="1">
      <c r="A1660" s="196">
        <v>1657</v>
      </c>
      <c r="B1660" s="366">
        <v>49</v>
      </c>
      <c r="C1660" s="370" t="s">
        <v>31685</v>
      </c>
      <c r="D1660" s="32" t="s">
        <v>31686</v>
      </c>
      <c r="E1660" s="121" t="str">
        <f t="shared" si="74"/>
        <v>Yes</v>
      </c>
      <c r="F1660" s="164">
        <v>1.51</v>
      </c>
      <c r="G1660" s="164">
        <f t="shared" si="75"/>
        <v>0.61133603238866396</v>
      </c>
      <c r="H1660" s="368">
        <f t="shared" si="76"/>
        <v>4157</v>
      </c>
      <c r="I1660" s="29" t="s">
        <v>31687</v>
      </c>
      <c r="J1660" s="30">
        <v>4157</v>
      </c>
      <c r="K1660" s="109">
        <v>42513</v>
      </c>
      <c r="L1660" s="62" t="s">
        <v>31605</v>
      </c>
    </row>
    <row r="1661" spans="1:12" ht="17.100000000000001" customHeight="1">
      <c r="A1661" s="196">
        <v>1658</v>
      </c>
      <c r="B1661" s="366">
        <v>49</v>
      </c>
      <c r="C1661" s="370" t="s">
        <v>31685</v>
      </c>
      <c r="D1661" s="32" t="s">
        <v>31688</v>
      </c>
      <c r="E1661" s="121" t="str">
        <f t="shared" si="74"/>
        <v>Yes</v>
      </c>
      <c r="F1661" s="164">
        <v>1.51</v>
      </c>
      <c r="G1661" s="164">
        <f t="shared" si="75"/>
        <v>0.61133603238866396</v>
      </c>
      <c r="H1661" s="368">
        <f t="shared" si="76"/>
        <v>4157</v>
      </c>
      <c r="I1661" s="29" t="s">
        <v>31689</v>
      </c>
      <c r="J1661" s="30">
        <v>4157</v>
      </c>
      <c r="K1661" s="109">
        <v>42513</v>
      </c>
      <c r="L1661" s="62" t="s">
        <v>31605</v>
      </c>
    </row>
    <row r="1662" spans="1:12" ht="17.100000000000001" customHeight="1">
      <c r="A1662" s="196">
        <v>1659</v>
      </c>
      <c r="B1662" s="366">
        <v>49</v>
      </c>
      <c r="C1662" s="370" t="s">
        <v>31685</v>
      </c>
      <c r="D1662" s="32" t="s">
        <v>31690</v>
      </c>
      <c r="E1662" s="121" t="str">
        <f t="shared" si="74"/>
        <v>Yes</v>
      </c>
      <c r="F1662" s="164">
        <v>1.51</v>
      </c>
      <c r="G1662" s="164">
        <f t="shared" si="75"/>
        <v>0.61133603238866396</v>
      </c>
      <c r="H1662" s="368">
        <f t="shared" si="76"/>
        <v>4157</v>
      </c>
      <c r="I1662" s="29" t="s">
        <v>31691</v>
      </c>
      <c r="J1662" s="30">
        <v>4157</v>
      </c>
      <c r="K1662" s="109">
        <v>42513</v>
      </c>
      <c r="L1662" s="62" t="s">
        <v>31605</v>
      </c>
    </row>
    <row r="1663" spans="1:12" ht="17.100000000000001" customHeight="1">
      <c r="A1663" s="196">
        <v>1660</v>
      </c>
      <c r="B1663" s="366">
        <v>49</v>
      </c>
      <c r="C1663" s="370" t="s">
        <v>31685</v>
      </c>
      <c r="D1663" s="32" t="s">
        <v>31692</v>
      </c>
      <c r="E1663" s="121" t="str">
        <f t="shared" si="74"/>
        <v>Yes</v>
      </c>
      <c r="F1663" s="164">
        <v>1.51</v>
      </c>
      <c r="G1663" s="164">
        <f t="shared" si="75"/>
        <v>0.61133603238866396</v>
      </c>
      <c r="H1663" s="368">
        <f t="shared" si="76"/>
        <v>4157</v>
      </c>
      <c r="I1663" s="29" t="s">
        <v>31693</v>
      </c>
      <c r="J1663" s="30">
        <v>4157</v>
      </c>
      <c r="K1663" s="109">
        <v>42513</v>
      </c>
      <c r="L1663" s="62" t="s">
        <v>31605</v>
      </c>
    </row>
    <row r="1664" spans="1:12" ht="17.100000000000001" customHeight="1">
      <c r="A1664" s="196">
        <v>1661</v>
      </c>
      <c r="B1664" s="366">
        <v>111</v>
      </c>
      <c r="C1664" s="370" t="s">
        <v>31694</v>
      </c>
      <c r="D1664" s="32" t="s">
        <v>31695</v>
      </c>
      <c r="E1664" s="121" t="str">
        <f t="shared" si="74"/>
        <v>Yes</v>
      </c>
      <c r="F1664" s="164">
        <v>0.3</v>
      </c>
      <c r="G1664" s="164">
        <f t="shared" si="75"/>
        <v>0.12145748987854249</v>
      </c>
      <c r="H1664" s="368">
        <f t="shared" si="76"/>
        <v>826</v>
      </c>
      <c r="I1664" s="29" t="s">
        <v>31696</v>
      </c>
      <c r="J1664" s="30">
        <v>826</v>
      </c>
      <c r="K1664" s="109">
        <v>42513</v>
      </c>
      <c r="L1664" s="62" t="s">
        <v>31605</v>
      </c>
    </row>
    <row r="1665" spans="1:12" ht="17.100000000000001" customHeight="1">
      <c r="A1665" s="196">
        <v>1662</v>
      </c>
      <c r="B1665" s="366">
        <v>102</v>
      </c>
      <c r="C1665" s="370" t="s">
        <v>31697</v>
      </c>
      <c r="D1665" s="32" t="s">
        <v>31698</v>
      </c>
      <c r="E1665" s="121" t="str">
        <f t="shared" si="74"/>
        <v>Yes</v>
      </c>
      <c r="F1665" s="164">
        <v>1.1000000000000001</v>
      </c>
      <c r="G1665" s="164">
        <f t="shared" si="75"/>
        <v>0.44534412955465585</v>
      </c>
      <c r="H1665" s="368">
        <f t="shared" si="76"/>
        <v>3028</v>
      </c>
      <c r="I1665" s="29" t="s">
        <v>31699</v>
      </c>
      <c r="J1665" s="30">
        <v>3028</v>
      </c>
      <c r="K1665" s="109">
        <v>42513</v>
      </c>
      <c r="L1665" s="62" t="s">
        <v>31605</v>
      </c>
    </row>
    <row r="1666" spans="1:12" ht="17.100000000000001" customHeight="1">
      <c r="A1666" s="196">
        <v>1663</v>
      </c>
      <c r="B1666" s="366">
        <v>102</v>
      </c>
      <c r="C1666" s="370" t="s">
        <v>31697</v>
      </c>
      <c r="D1666" s="32" t="s">
        <v>31700</v>
      </c>
      <c r="E1666" s="121" t="str">
        <f t="shared" si="74"/>
        <v>Yes</v>
      </c>
      <c r="F1666" s="164">
        <v>1.1000000000000001</v>
      </c>
      <c r="G1666" s="164">
        <f t="shared" si="75"/>
        <v>0.44534412955465585</v>
      </c>
      <c r="H1666" s="368">
        <f t="shared" si="76"/>
        <v>3028</v>
      </c>
      <c r="I1666" s="29" t="s">
        <v>31701</v>
      </c>
      <c r="J1666" s="30">
        <v>3028</v>
      </c>
      <c r="K1666" s="109">
        <v>42513</v>
      </c>
      <c r="L1666" s="62" t="s">
        <v>31605</v>
      </c>
    </row>
    <row r="1667" spans="1:12" ht="17.100000000000001" customHeight="1">
      <c r="A1667" s="196">
        <v>1664</v>
      </c>
      <c r="B1667" s="366" t="s">
        <v>31702</v>
      </c>
      <c r="C1667" s="370" t="s">
        <v>31703</v>
      </c>
      <c r="D1667" s="32" t="s">
        <v>31704</v>
      </c>
      <c r="E1667" s="121" t="str">
        <f t="shared" si="74"/>
        <v>Yes</v>
      </c>
      <c r="F1667" s="164">
        <f>0.55+0.4</f>
        <v>0.95000000000000007</v>
      </c>
      <c r="G1667" s="164">
        <f t="shared" si="75"/>
        <v>0.38461538461538464</v>
      </c>
      <c r="H1667" s="368">
        <f t="shared" si="76"/>
        <v>2615</v>
      </c>
      <c r="I1667" s="29" t="s">
        <v>31705</v>
      </c>
      <c r="J1667" s="30">
        <v>2615</v>
      </c>
      <c r="K1667" s="109">
        <v>42513</v>
      </c>
      <c r="L1667" s="62" t="s">
        <v>31605</v>
      </c>
    </row>
    <row r="1668" spans="1:12" ht="17.100000000000001" customHeight="1">
      <c r="A1668" s="196">
        <v>1665</v>
      </c>
      <c r="B1668" s="366">
        <v>102</v>
      </c>
      <c r="C1668" s="370" t="s">
        <v>31697</v>
      </c>
      <c r="D1668" s="32" t="s">
        <v>31706</v>
      </c>
      <c r="E1668" s="121" t="str">
        <f t="shared" si="74"/>
        <v>Yes</v>
      </c>
      <c r="F1668" s="164">
        <v>0.55000000000000004</v>
      </c>
      <c r="G1668" s="164">
        <f t="shared" si="75"/>
        <v>0.22267206477732793</v>
      </c>
      <c r="H1668" s="368">
        <f t="shared" si="76"/>
        <v>1514</v>
      </c>
      <c r="I1668" s="29" t="s">
        <v>31707</v>
      </c>
      <c r="J1668" s="30">
        <v>1514</v>
      </c>
      <c r="K1668" s="109">
        <v>42513</v>
      </c>
      <c r="L1668" s="62" t="s">
        <v>31605</v>
      </c>
    </row>
    <row r="1669" spans="1:12" ht="17.100000000000001" customHeight="1">
      <c r="A1669" s="196">
        <v>1666</v>
      </c>
      <c r="B1669" s="366" t="s">
        <v>31702</v>
      </c>
      <c r="C1669" s="370" t="s">
        <v>31703</v>
      </c>
      <c r="D1669" s="32" t="s">
        <v>31708</v>
      </c>
      <c r="E1669" s="121" t="str">
        <f t="shared" si="74"/>
        <v>Yes</v>
      </c>
      <c r="F1669" s="164">
        <f>0.55+0.4</f>
        <v>0.95000000000000007</v>
      </c>
      <c r="G1669" s="164">
        <f t="shared" si="75"/>
        <v>0.38461538461538464</v>
      </c>
      <c r="H1669" s="368">
        <f t="shared" si="76"/>
        <v>2615</v>
      </c>
      <c r="I1669" s="29" t="s">
        <v>31709</v>
      </c>
      <c r="J1669" s="30">
        <v>2615</v>
      </c>
      <c r="K1669" s="109">
        <v>42513</v>
      </c>
      <c r="L1669" s="62" t="s">
        <v>31605</v>
      </c>
    </row>
    <row r="1670" spans="1:12" ht="17.100000000000001" customHeight="1">
      <c r="A1670" s="196">
        <v>1667</v>
      </c>
      <c r="B1670" s="366">
        <v>102</v>
      </c>
      <c r="C1670" s="370" t="s">
        <v>31697</v>
      </c>
      <c r="D1670" s="32" t="s">
        <v>31710</v>
      </c>
      <c r="E1670" s="121" t="str">
        <f t="shared" si="74"/>
        <v>Yes</v>
      </c>
      <c r="F1670" s="164">
        <v>0.55000000000000004</v>
      </c>
      <c r="G1670" s="164">
        <f t="shared" si="75"/>
        <v>0.22267206477732793</v>
      </c>
      <c r="H1670" s="368">
        <f t="shared" si="76"/>
        <v>1514</v>
      </c>
      <c r="I1670" s="29" t="s">
        <v>31711</v>
      </c>
      <c r="J1670" s="30">
        <v>1514</v>
      </c>
      <c r="K1670" s="109">
        <v>42513</v>
      </c>
      <c r="L1670" s="62" t="s">
        <v>31605</v>
      </c>
    </row>
    <row r="1671" spans="1:12" ht="17.100000000000001" customHeight="1">
      <c r="A1671" s="196">
        <v>1668</v>
      </c>
      <c r="B1671" s="375" t="s">
        <v>31712</v>
      </c>
      <c r="C1671" s="370" t="s">
        <v>31713</v>
      </c>
      <c r="D1671" s="32" t="s">
        <v>31713</v>
      </c>
      <c r="E1671" s="121" t="str">
        <f t="shared" si="74"/>
        <v>Yes</v>
      </c>
      <c r="F1671" s="164">
        <v>1</v>
      </c>
      <c r="G1671" s="164">
        <f t="shared" si="75"/>
        <v>0.40485829959514169</v>
      </c>
      <c r="H1671" s="368">
        <f t="shared" si="76"/>
        <v>2753</v>
      </c>
      <c r="I1671" s="29" t="s">
        <v>31714</v>
      </c>
      <c r="J1671" s="30">
        <v>2753</v>
      </c>
      <c r="K1671" s="109">
        <v>42513</v>
      </c>
      <c r="L1671" s="62" t="s">
        <v>31605</v>
      </c>
    </row>
    <row r="1672" spans="1:12" ht="17.100000000000001" customHeight="1">
      <c r="A1672" s="196">
        <v>1669</v>
      </c>
      <c r="B1672" s="366">
        <v>72</v>
      </c>
      <c r="C1672" s="370" t="s">
        <v>31715</v>
      </c>
      <c r="D1672" s="32" t="s">
        <v>31716</v>
      </c>
      <c r="E1672" s="121" t="str">
        <f t="shared" si="74"/>
        <v>Yes</v>
      </c>
      <c r="F1672" s="164">
        <v>0.92</v>
      </c>
      <c r="G1672" s="164">
        <f t="shared" si="75"/>
        <v>0.37246963562753033</v>
      </c>
      <c r="H1672" s="368">
        <f t="shared" si="76"/>
        <v>2533</v>
      </c>
      <c r="I1672" s="29" t="s">
        <v>31717</v>
      </c>
      <c r="J1672" s="30">
        <v>2533</v>
      </c>
      <c r="K1672" s="109">
        <v>42513</v>
      </c>
      <c r="L1672" s="62" t="s">
        <v>31605</v>
      </c>
    </row>
    <row r="1673" spans="1:12" ht="17.100000000000001" customHeight="1">
      <c r="A1673" s="196">
        <v>1670</v>
      </c>
      <c r="B1673" s="366">
        <v>72</v>
      </c>
      <c r="C1673" s="370" t="s">
        <v>31715</v>
      </c>
      <c r="D1673" s="32" t="s">
        <v>31718</v>
      </c>
      <c r="E1673" s="121" t="str">
        <f t="shared" si="74"/>
        <v>Yes</v>
      </c>
      <c r="F1673" s="164">
        <v>0.92</v>
      </c>
      <c r="G1673" s="164">
        <f t="shared" si="75"/>
        <v>0.37246963562753033</v>
      </c>
      <c r="H1673" s="368">
        <f t="shared" si="76"/>
        <v>2533</v>
      </c>
      <c r="I1673" s="29" t="s">
        <v>31719</v>
      </c>
      <c r="J1673" s="30">
        <v>2533</v>
      </c>
      <c r="K1673" s="109">
        <v>42513</v>
      </c>
      <c r="L1673" s="62" t="s">
        <v>31605</v>
      </c>
    </row>
    <row r="1674" spans="1:12" ht="17.100000000000001" customHeight="1">
      <c r="A1674" s="196">
        <v>1671</v>
      </c>
      <c r="B1674" s="366">
        <v>72</v>
      </c>
      <c r="C1674" s="370" t="s">
        <v>31715</v>
      </c>
      <c r="D1674" s="32" t="s">
        <v>31720</v>
      </c>
      <c r="E1674" s="121" t="str">
        <f t="shared" si="74"/>
        <v>Yes</v>
      </c>
      <c r="F1674" s="164">
        <v>0.92</v>
      </c>
      <c r="G1674" s="164">
        <f t="shared" si="75"/>
        <v>0.37246963562753033</v>
      </c>
      <c r="H1674" s="368">
        <f t="shared" si="76"/>
        <v>2533</v>
      </c>
      <c r="I1674" s="29" t="s">
        <v>31721</v>
      </c>
      <c r="J1674" s="30">
        <v>2533</v>
      </c>
      <c r="K1674" s="109">
        <v>42513</v>
      </c>
      <c r="L1674" s="62" t="s">
        <v>31605</v>
      </c>
    </row>
    <row r="1675" spans="1:12" ht="17.100000000000001" customHeight="1">
      <c r="A1675" s="196">
        <v>1672</v>
      </c>
      <c r="B1675" s="366">
        <v>99</v>
      </c>
      <c r="C1675" s="370" t="s">
        <v>31722</v>
      </c>
      <c r="D1675" s="32" t="s">
        <v>31723</v>
      </c>
      <c r="E1675" s="121" t="str">
        <f t="shared" si="74"/>
        <v>Yes</v>
      </c>
      <c r="F1675" s="164">
        <v>1.75</v>
      </c>
      <c r="G1675" s="164">
        <f t="shared" si="75"/>
        <v>0.70850202429149789</v>
      </c>
      <c r="H1675" s="368">
        <f t="shared" si="76"/>
        <v>4818</v>
      </c>
      <c r="I1675" s="29" t="s">
        <v>31724</v>
      </c>
      <c r="J1675" s="30">
        <v>4818</v>
      </c>
      <c r="K1675" s="109">
        <v>42513</v>
      </c>
      <c r="L1675" s="62" t="s">
        <v>31605</v>
      </c>
    </row>
    <row r="1676" spans="1:12" ht="17.100000000000001" customHeight="1">
      <c r="A1676" s="196">
        <v>1673</v>
      </c>
      <c r="B1676" s="366">
        <v>99</v>
      </c>
      <c r="C1676" s="370" t="s">
        <v>31722</v>
      </c>
      <c r="D1676" s="32" t="s">
        <v>31725</v>
      </c>
      <c r="E1676" s="121" t="str">
        <f t="shared" si="74"/>
        <v>Yes</v>
      </c>
      <c r="F1676" s="164">
        <v>1.75</v>
      </c>
      <c r="G1676" s="164">
        <f t="shared" si="75"/>
        <v>0.70850202429149789</v>
      </c>
      <c r="H1676" s="368">
        <f t="shared" si="76"/>
        <v>4818</v>
      </c>
      <c r="I1676" s="29" t="s">
        <v>31726</v>
      </c>
      <c r="J1676" s="30">
        <v>4818</v>
      </c>
      <c r="K1676" s="109">
        <v>42513</v>
      </c>
      <c r="L1676" s="62" t="s">
        <v>31605</v>
      </c>
    </row>
    <row r="1677" spans="1:12" ht="17.100000000000001" customHeight="1">
      <c r="A1677" s="196">
        <v>1674</v>
      </c>
      <c r="B1677" s="366">
        <v>133</v>
      </c>
      <c r="C1677" s="370" t="s">
        <v>31727</v>
      </c>
      <c r="D1677" s="32" t="s">
        <v>31728</v>
      </c>
      <c r="E1677" s="121" t="str">
        <f t="shared" si="74"/>
        <v>Yes</v>
      </c>
      <c r="F1677" s="164">
        <v>0.3</v>
      </c>
      <c r="G1677" s="164">
        <f t="shared" si="75"/>
        <v>0.12145748987854249</v>
      </c>
      <c r="H1677" s="368">
        <f t="shared" si="76"/>
        <v>826</v>
      </c>
      <c r="I1677" s="29" t="s">
        <v>31729</v>
      </c>
      <c r="J1677" s="30">
        <v>826</v>
      </c>
      <c r="K1677" s="109">
        <v>42513</v>
      </c>
      <c r="L1677" s="62" t="s">
        <v>31605</v>
      </c>
    </row>
    <row r="1678" spans="1:12" ht="17.100000000000001" customHeight="1">
      <c r="A1678" s="196">
        <v>1675</v>
      </c>
      <c r="B1678" s="366">
        <v>133</v>
      </c>
      <c r="C1678" s="370" t="s">
        <v>31727</v>
      </c>
      <c r="D1678" s="32" t="s">
        <v>31730</v>
      </c>
      <c r="E1678" s="121" t="str">
        <f t="shared" si="74"/>
        <v>Yes</v>
      </c>
      <c r="F1678" s="164">
        <v>0.1</v>
      </c>
      <c r="G1678" s="164">
        <f t="shared" si="75"/>
        <v>4.048582995951417E-2</v>
      </c>
      <c r="H1678" s="368">
        <f t="shared" si="76"/>
        <v>275</v>
      </c>
      <c r="I1678" s="29" t="s">
        <v>31731</v>
      </c>
      <c r="J1678" s="30">
        <v>275</v>
      </c>
      <c r="K1678" s="109">
        <v>42513</v>
      </c>
      <c r="L1678" s="62" t="s">
        <v>31605</v>
      </c>
    </row>
    <row r="1679" spans="1:12" ht="17.100000000000001" customHeight="1">
      <c r="A1679" s="196">
        <v>1676</v>
      </c>
      <c r="B1679" s="375">
        <v>133</v>
      </c>
      <c r="C1679" s="370" t="s">
        <v>31727</v>
      </c>
      <c r="D1679" s="32" t="s">
        <v>31732</v>
      </c>
      <c r="E1679" s="121" t="str">
        <f t="shared" si="74"/>
        <v>Yes</v>
      </c>
      <c r="F1679" s="164">
        <v>0.1</v>
      </c>
      <c r="G1679" s="164">
        <f t="shared" si="75"/>
        <v>4.048582995951417E-2</v>
      </c>
      <c r="H1679" s="368">
        <f t="shared" si="76"/>
        <v>275</v>
      </c>
      <c r="I1679" s="29" t="s">
        <v>31733</v>
      </c>
      <c r="J1679" s="30">
        <v>275</v>
      </c>
      <c r="K1679" s="109">
        <v>42513</v>
      </c>
      <c r="L1679" s="62" t="s">
        <v>31605</v>
      </c>
    </row>
    <row r="1680" spans="1:12" ht="17.100000000000001" customHeight="1">
      <c r="A1680" s="196">
        <v>1677</v>
      </c>
      <c r="B1680" s="366">
        <v>133</v>
      </c>
      <c r="C1680" s="370" t="s">
        <v>31727</v>
      </c>
      <c r="D1680" s="32" t="s">
        <v>31734</v>
      </c>
      <c r="E1680" s="121" t="str">
        <f t="shared" si="74"/>
        <v>Yes</v>
      </c>
      <c r="F1680" s="164">
        <v>0.3</v>
      </c>
      <c r="G1680" s="164">
        <f t="shared" si="75"/>
        <v>0.12145748987854249</v>
      </c>
      <c r="H1680" s="368">
        <f t="shared" si="76"/>
        <v>826</v>
      </c>
      <c r="I1680" s="29" t="s">
        <v>31735</v>
      </c>
      <c r="J1680" s="30">
        <v>826</v>
      </c>
      <c r="K1680" s="109">
        <v>42513</v>
      </c>
      <c r="L1680" s="62" t="s">
        <v>31605</v>
      </c>
    </row>
    <row r="1681" spans="1:12" ht="17.100000000000001" customHeight="1">
      <c r="A1681" s="196">
        <v>1678</v>
      </c>
      <c r="B1681" s="375" t="s">
        <v>31736</v>
      </c>
      <c r="C1681" s="370" t="s">
        <v>31737</v>
      </c>
      <c r="D1681" s="32" t="s">
        <v>31738</v>
      </c>
      <c r="E1681" s="121" t="str">
        <f t="shared" si="74"/>
        <v>No</v>
      </c>
      <c r="F1681" s="164">
        <v>5</v>
      </c>
      <c r="G1681" s="164">
        <f t="shared" si="75"/>
        <v>2.0242914979757085</v>
      </c>
      <c r="H1681" s="368">
        <v>13600</v>
      </c>
      <c r="I1681" s="29" t="s">
        <v>31739</v>
      </c>
      <c r="J1681" s="30">
        <v>13600</v>
      </c>
      <c r="K1681" s="109">
        <v>42513</v>
      </c>
      <c r="L1681" s="62" t="s">
        <v>31605</v>
      </c>
    </row>
    <row r="1682" spans="1:12" ht="17.100000000000001" customHeight="1">
      <c r="A1682" s="196">
        <v>1679</v>
      </c>
      <c r="B1682" s="366">
        <v>154</v>
      </c>
      <c r="C1682" s="370" t="s">
        <v>31740</v>
      </c>
      <c r="D1682" s="32" t="s">
        <v>31741</v>
      </c>
      <c r="E1682" s="121" t="str">
        <f t="shared" si="74"/>
        <v>Yes</v>
      </c>
      <c r="F1682" s="164">
        <v>0.79</v>
      </c>
      <c r="G1682" s="164">
        <f t="shared" si="75"/>
        <v>0.31983805668016191</v>
      </c>
      <c r="H1682" s="368">
        <f t="shared" si="76"/>
        <v>2175</v>
      </c>
      <c r="I1682" s="29" t="s">
        <v>31742</v>
      </c>
      <c r="J1682" s="30">
        <v>2175</v>
      </c>
      <c r="K1682" s="109">
        <v>42513</v>
      </c>
      <c r="L1682" s="62" t="s">
        <v>31605</v>
      </c>
    </row>
    <row r="1683" spans="1:12" ht="17.100000000000001" customHeight="1">
      <c r="A1683" s="196">
        <v>1680</v>
      </c>
      <c r="B1683" s="366">
        <v>154</v>
      </c>
      <c r="C1683" s="370" t="s">
        <v>31740</v>
      </c>
      <c r="D1683" s="32" t="s">
        <v>31740</v>
      </c>
      <c r="E1683" s="121" t="str">
        <f t="shared" si="74"/>
        <v>Yes</v>
      </c>
      <c r="F1683" s="164">
        <v>0.79</v>
      </c>
      <c r="G1683" s="164">
        <f t="shared" si="75"/>
        <v>0.31983805668016191</v>
      </c>
      <c r="H1683" s="368">
        <f t="shared" si="76"/>
        <v>2175</v>
      </c>
      <c r="I1683" s="29" t="s">
        <v>31743</v>
      </c>
      <c r="J1683" s="30">
        <v>2175</v>
      </c>
      <c r="K1683" s="109">
        <v>42513</v>
      </c>
      <c r="L1683" s="62" t="s">
        <v>31605</v>
      </c>
    </row>
    <row r="1684" spans="1:12" ht="17.100000000000001" customHeight="1">
      <c r="A1684" s="196">
        <v>1681</v>
      </c>
      <c r="B1684" s="366">
        <v>154</v>
      </c>
      <c r="C1684" s="370" t="s">
        <v>31740</v>
      </c>
      <c r="D1684" s="32" t="s">
        <v>31744</v>
      </c>
      <c r="E1684" s="121" t="str">
        <f t="shared" si="74"/>
        <v>Yes</v>
      </c>
      <c r="F1684" s="164">
        <v>0.79</v>
      </c>
      <c r="G1684" s="164">
        <f t="shared" si="75"/>
        <v>0.31983805668016191</v>
      </c>
      <c r="H1684" s="368">
        <f t="shared" si="76"/>
        <v>2175</v>
      </c>
      <c r="I1684" s="29" t="s">
        <v>31745</v>
      </c>
      <c r="J1684" s="30">
        <v>2175</v>
      </c>
      <c r="K1684" s="109">
        <v>42513</v>
      </c>
      <c r="L1684" s="62" t="s">
        <v>31605</v>
      </c>
    </row>
    <row r="1685" spans="1:12" ht="17.100000000000001" customHeight="1">
      <c r="A1685" s="196">
        <v>1682</v>
      </c>
      <c r="B1685" s="366">
        <v>154</v>
      </c>
      <c r="C1685" s="370" t="s">
        <v>31740</v>
      </c>
      <c r="D1685" s="32" t="s">
        <v>31746</v>
      </c>
      <c r="E1685" s="121" t="str">
        <f t="shared" si="74"/>
        <v>Yes</v>
      </c>
      <c r="F1685" s="164">
        <v>0.79</v>
      </c>
      <c r="G1685" s="164">
        <f t="shared" si="75"/>
        <v>0.31983805668016191</v>
      </c>
      <c r="H1685" s="368">
        <f t="shared" si="76"/>
        <v>2175</v>
      </c>
      <c r="I1685" s="29" t="s">
        <v>31747</v>
      </c>
      <c r="J1685" s="30">
        <v>2175</v>
      </c>
      <c r="K1685" s="109">
        <v>42513</v>
      </c>
      <c r="L1685" s="62" t="s">
        <v>31605</v>
      </c>
    </row>
    <row r="1686" spans="1:12" ht="17.100000000000001" customHeight="1">
      <c r="A1686" s="196">
        <v>1683</v>
      </c>
      <c r="B1686" s="366">
        <v>154</v>
      </c>
      <c r="C1686" s="370" t="s">
        <v>31740</v>
      </c>
      <c r="D1686" s="32" t="s">
        <v>31748</v>
      </c>
      <c r="E1686" s="121" t="str">
        <f t="shared" si="74"/>
        <v>Yes</v>
      </c>
      <c r="F1686" s="164">
        <v>0.79</v>
      </c>
      <c r="G1686" s="164">
        <f t="shared" si="75"/>
        <v>0.31983805668016191</v>
      </c>
      <c r="H1686" s="368">
        <f t="shared" si="76"/>
        <v>2175</v>
      </c>
      <c r="I1686" s="29" t="s">
        <v>31749</v>
      </c>
      <c r="J1686" s="30">
        <v>2175</v>
      </c>
      <c r="K1686" s="109">
        <v>42513</v>
      </c>
      <c r="L1686" s="62" t="s">
        <v>31605</v>
      </c>
    </row>
    <row r="1687" spans="1:12" ht="17.100000000000001" customHeight="1">
      <c r="A1687" s="196">
        <v>1684</v>
      </c>
      <c r="B1687" s="366">
        <v>154</v>
      </c>
      <c r="C1687" s="370" t="s">
        <v>31740</v>
      </c>
      <c r="D1687" s="32" t="s">
        <v>31750</v>
      </c>
      <c r="E1687" s="121" t="str">
        <f t="shared" si="74"/>
        <v>Yes</v>
      </c>
      <c r="F1687" s="164">
        <v>0.79</v>
      </c>
      <c r="G1687" s="164">
        <f t="shared" si="75"/>
        <v>0.31983805668016191</v>
      </c>
      <c r="H1687" s="368">
        <f t="shared" si="76"/>
        <v>2175</v>
      </c>
      <c r="I1687" s="29" t="s">
        <v>31751</v>
      </c>
      <c r="J1687" s="30">
        <v>2175</v>
      </c>
      <c r="K1687" s="109">
        <v>42513</v>
      </c>
      <c r="L1687" s="62" t="s">
        <v>31605</v>
      </c>
    </row>
    <row r="1688" spans="1:12" ht="17.100000000000001" customHeight="1">
      <c r="A1688" s="196">
        <v>1685</v>
      </c>
      <c r="B1688" s="375" t="s">
        <v>31752</v>
      </c>
      <c r="C1688" s="370" t="s">
        <v>31753</v>
      </c>
      <c r="D1688" s="32" t="s">
        <v>31754</v>
      </c>
      <c r="E1688" s="121" t="str">
        <f t="shared" si="74"/>
        <v>No</v>
      </c>
      <c r="F1688" s="164">
        <v>2.66</v>
      </c>
      <c r="G1688" s="164">
        <f t="shared" si="75"/>
        <v>1.0769230769230769</v>
      </c>
      <c r="H1688" s="368">
        <f t="shared" si="76"/>
        <v>7323</v>
      </c>
      <c r="I1688" s="29" t="s">
        <v>31755</v>
      </c>
      <c r="J1688" s="30">
        <v>7323</v>
      </c>
      <c r="K1688" s="109">
        <v>42513</v>
      </c>
      <c r="L1688" s="62" t="s">
        <v>31605</v>
      </c>
    </row>
    <row r="1689" spans="1:12" ht="17.100000000000001" customHeight="1">
      <c r="A1689" s="196">
        <v>1686</v>
      </c>
      <c r="B1689" s="375" t="s">
        <v>31756</v>
      </c>
      <c r="C1689" s="370" t="s">
        <v>31753</v>
      </c>
      <c r="D1689" s="32" t="s">
        <v>31757</v>
      </c>
      <c r="E1689" s="121" t="str">
        <f t="shared" si="74"/>
        <v>No</v>
      </c>
      <c r="F1689" s="164">
        <v>2.66</v>
      </c>
      <c r="G1689" s="164">
        <f t="shared" si="75"/>
        <v>1.0769230769230769</v>
      </c>
      <c r="H1689" s="368">
        <f t="shared" si="76"/>
        <v>7323</v>
      </c>
      <c r="I1689" s="29" t="s">
        <v>31758</v>
      </c>
      <c r="J1689" s="30">
        <v>7323</v>
      </c>
      <c r="K1689" s="109">
        <v>42513</v>
      </c>
      <c r="L1689" s="62" t="s">
        <v>31605</v>
      </c>
    </row>
    <row r="1690" spans="1:12" ht="17.100000000000001" customHeight="1">
      <c r="A1690" s="196">
        <v>1687</v>
      </c>
      <c r="B1690" s="375" t="s">
        <v>31759</v>
      </c>
      <c r="C1690" s="370" t="s">
        <v>31753</v>
      </c>
      <c r="D1690" s="32" t="s">
        <v>31760</v>
      </c>
      <c r="E1690" s="121" t="str">
        <f t="shared" si="74"/>
        <v>No</v>
      </c>
      <c r="F1690" s="164">
        <v>2.66</v>
      </c>
      <c r="G1690" s="164">
        <f t="shared" si="75"/>
        <v>1.0769230769230769</v>
      </c>
      <c r="H1690" s="368">
        <f t="shared" si="76"/>
        <v>7323</v>
      </c>
      <c r="I1690" s="29" t="s">
        <v>31761</v>
      </c>
      <c r="J1690" s="30">
        <v>7323</v>
      </c>
      <c r="K1690" s="109">
        <v>42513</v>
      </c>
      <c r="L1690" s="62" t="s">
        <v>31605</v>
      </c>
    </row>
    <row r="1691" spans="1:12" ht="17.100000000000001" customHeight="1">
      <c r="A1691" s="196">
        <v>1688</v>
      </c>
      <c r="B1691" s="375" t="s">
        <v>31762</v>
      </c>
      <c r="C1691" s="370" t="s">
        <v>31753</v>
      </c>
      <c r="D1691" s="32" t="s">
        <v>31763</v>
      </c>
      <c r="E1691" s="121" t="str">
        <f t="shared" si="74"/>
        <v>No</v>
      </c>
      <c r="F1691" s="164">
        <v>2.66</v>
      </c>
      <c r="G1691" s="164">
        <f t="shared" si="75"/>
        <v>1.0769230769230769</v>
      </c>
      <c r="H1691" s="368">
        <f t="shared" si="76"/>
        <v>7323</v>
      </c>
      <c r="I1691" s="29" t="s">
        <v>31764</v>
      </c>
      <c r="J1691" s="30">
        <v>7323</v>
      </c>
      <c r="K1691" s="109">
        <v>42513</v>
      </c>
      <c r="L1691" s="62" t="s">
        <v>31605</v>
      </c>
    </row>
    <row r="1692" spans="1:12" ht="17.100000000000001" customHeight="1">
      <c r="A1692" s="196">
        <v>1689</v>
      </c>
      <c r="B1692" s="375" t="s">
        <v>31762</v>
      </c>
      <c r="C1692" s="370" t="s">
        <v>31753</v>
      </c>
      <c r="D1692" s="32" t="s">
        <v>16963</v>
      </c>
      <c r="E1692" s="121" t="str">
        <f t="shared" si="74"/>
        <v>Yes</v>
      </c>
      <c r="F1692" s="164">
        <v>1.33</v>
      </c>
      <c r="G1692" s="164">
        <f t="shared" si="75"/>
        <v>0.53846153846153844</v>
      </c>
      <c r="H1692" s="368">
        <f t="shared" si="76"/>
        <v>3661</v>
      </c>
      <c r="I1692" s="29" t="s">
        <v>31765</v>
      </c>
      <c r="J1692" s="30">
        <v>3661</v>
      </c>
      <c r="K1692" s="109">
        <v>42513</v>
      </c>
      <c r="L1692" s="62" t="s">
        <v>31605</v>
      </c>
    </row>
    <row r="1693" spans="1:12" ht="17.100000000000001" customHeight="1">
      <c r="A1693" s="196">
        <v>1690</v>
      </c>
      <c r="B1693" s="375" t="s">
        <v>31762</v>
      </c>
      <c r="C1693" s="370" t="s">
        <v>31753</v>
      </c>
      <c r="D1693" s="32" t="s">
        <v>31766</v>
      </c>
      <c r="E1693" s="121" t="str">
        <f t="shared" si="74"/>
        <v>Yes</v>
      </c>
      <c r="F1693" s="164">
        <v>1.33</v>
      </c>
      <c r="G1693" s="164">
        <f t="shared" si="75"/>
        <v>0.53846153846153844</v>
      </c>
      <c r="H1693" s="368">
        <f t="shared" si="76"/>
        <v>3661</v>
      </c>
      <c r="I1693" s="29" t="s">
        <v>31767</v>
      </c>
      <c r="J1693" s="30">
        <v>3661</v>
      </c>
      <c r="K1693" s="109">
        <v>42513</v>
      </c>
      <c r="L1693" s="62" t="s">
        <v>31605</v>
      </c>
    </row>
    <row r="1694" spans="1:12" ht="17.100000000000001" customHeight="1">
      <c r="A1694" s="196">
        <v>1691</v>
      </c>
      <c r="B1694" s="375" t="s">
        <v>31762</v>
      </c>
      <c r="C1694" s="370" t="s">
        <v>31753</v>
      </c>
      <c r="D1694" s="32" t="s">
        <v>31768</v>
      </c>
      <c r="E1694" s="121" t="str">
        <f t="shared" si="74"/>
        <v>No</v>
      </c>
      <c r="F1694" s="164">
        <v>2.66</v>
      </c>
      <c r="G1694" s="164">
        <f t="shared" si="75"/>
        <v>1.0769230769230769</v>
      </c>
      <c r="H1694" s="368">
        <f t="shared" si="76"/>
        <v>7323</v>
      </c>
      <c r="I1694" s="29" t="s">
        <v>31769</v>
      </c>
      <c r="J1694" s="30">
        <v>7323</v>
      </c>
      <c r="K1694" s="109">
        <v>42513</v>
      </c>
      <c r="L1694" s="62" t="s">
        <v>31605</v>
      </c>
    </row>
    <row r="1695" spans="1:12" ht="17.100000000000001" customHeight="1">
      <c r="A1695" s="196">
        <v>1692</v>
      </c>
      <c r="B1695" s="375" t="s">
        <v>31762</v>
      </c>
      <c r="C1695" s="370" t="s">
        <v>31753</v>
      </c>
      <c r="D1695" s="32" t="s">
        <v>31770</v>
      </c>
      <c r="E1695" s="121" t="str">
        <f t="shared" ref="E1695:E1756" si="77">IF(G1695&lt;1,"Yes","No")</f>
        <v>No</v>
      </c>
      <c r="F1695" s="164">
        <v>2.66</v>
      </c>
      <c r="G1695" s="164">
        <f t="shared" ref="G1695:G1756" si="78">F1695/2.47</f>
        <v>1.0769230769230769</v>
      </c>
      <c r="H1695" s="368">
        <f t="shared" si="76"/>
        <v>7323</v>
      </c>
      <c r="I1695" s="29" t="s">
        <v>31771</v>
      </c>
      <c r="J1695" s="30">
        <v>7323</v>
      </c>
      <c r="K1695" s="109">
        <v>42513</v>
      </c>
      <c r="L1695" s="62" t="s">
        <v>31605</v>
      </c>
    </row>
    <row r="1696" spans="1:12" ht="17.100000000000001" customHeight="1">
      <c r="A1696" s="196">
        <v>1693</v>
      </c>
      <c r="B1696" s="375" t="s">
        <v>31762</v>
      </c>
      <c r="C1696" s="370" t="s">
        <v>31753</v>
      </c>
      <c r="D1696" s="32" t="s">
        <v>31772</v>
      </c>
      <c r="E1696" s="121" t="str">
        <f t="shared" si="77"/>
        <v>No</v>
      </c>
      <c r="F1696" s="164">
        <v>5</v>
      </c>
      <c r="G1696" s="164">
        <f t="shared" si="78"/>
        <v>2.0242914979757085</v>
      </c>
      <c r="H1696" s="368">
        <v>13600</v>
      </c>
      <c r="I1696" s="29" t="s">
        <v>31773</v>
      </c>
      <c r="J1696" s="30">
        <v>13600</v>
      </c>
      <c r="K1696" s="109">
        <v>42513</v>
      </c>
      <c r="L1696" s="62" t="s">
        <v>31605</v>
      </c>
    </row>
    <row r="1697" spans="1:12" ht="17.100000000000001" customHeight="1">
      <c r="A1697" s="196">
        <v>1694</v>
      </c>
      <c r="B1697" s="375" t="s">
        <v>31762</v>
      </c>
      <c r="C1697" s="370" t="s">
        <v>31753</v>
      </c>
      <c r="D1697" s="32" t="s">
        <v>31774</v>
      </c>
      <c r="E1697" s="121" t="str">
        <f t="shared" si="77"/>
        <v>No</v>
      </c>
      <c r="F1697" s="164">
        <v>2.66</v>
      </c>
      <c r="G1697" s="164">
        <f t="shared" si="78"/>
        <v>1.0769230769230769</v>
      </c>
      <c r="H1697" s="368">
        <f t="shared" ref="H1697:H1756" si="79">ROUND(F1697*2753,0)</f>
        <v>7323</v>
      </c>
      <c r="I1697" s="29" t="s">
        <v>31775</v>
      </c>
      <c r="J1697" s="30">
        <v>7323</v>
      </c>
      <c r="K1697" s="109">
        <v>42513</v>
      </c>
      <c r="L1697" s="62" t="s">
        <v>31605</v>
      </c>
    </row>
    <row r="1698" spans="1:12" ht="17.100000000000001" customHeight="1">
      <c r="A1698" s="196">
        <v>1695</v>
      </c>
      <c r="B1698" s="366">
        <v>124</v>
      </c>
      <c r="C1698" s="370" t="s">
        <v>31776</v>
      </c>
      <c r="D1698" s="32" t="s">
        <v>31777</v>
      </c>
      <c r="E1698" s="121" t="str">
        <f t="shared" si="77"/>
        <v>Yes</v>
      </c>
      <c r="F1698" s="164">
        <v>1.1100000000000001</v>
      </c>
      <c r="G1698" s="164">
        <f t="shared" si="78"/>
        <v>0.44939271255060731</v>
      </c>
      <c r="H1698" s="368">
        <f t="shared" si="79"/>
        <v>3056</v>
      </c>
      <c r="I1698" s="29" t="s">
        <v>31778</v>
      </c>
      <c r="J1698" s="30">
        <v>3056</v>
      </c>
      <c r="K1698" s="109">
        <v>42513</v>
      </c>
      <c r="L1698" s="62" t="s">
        <v>31605</v>
      </c>
    </row>
    <row r="1699" spans="1:12" ht="17.100000000000001" customHeight="1">
      <c r="A1699" s="196">
        <v>1696</v>
      </c>
      <c r="B1699" s="366">
        <v>124</v>
      </c>
      <c r="C1699" s="370" t="s">
        <v>31776</v>
      </c>
      <c r="D1699" s="32" t="s">
        <v>31779</v>
      </c>
      <c r="E1699" s="121" t="str">
        <f t="shared" si="77"/>
        <v>Yes</v>
      </c>
      <c r="F1699" s="164">
        <v>1.1100000000000001</v>
      </c>
      <c r="G1699" s="164">
        <f t="shared" si="78"/>
        <v>0.44939271255060731</v>
      </c>
      <c r="H1699" s="368">
        <f t="shared" si="79"/>
        <v>3056</v>
      </c>
      <c r="I1699" s="29" t="s">
        <v>31780</v>
      </c>
      <c r="J1699" s="30">
        <v>3056</v>
      </c>
      <c r="K1699" s="109">
        <v>42513</v>
      </c>
      <c r="L1699" s="62" t="s">
        <v>31605</v>
      </c>
    </row>
    <row r="1700" spans="1:12" ht="17.100000000000001" customHeight="1">
      <c r="A1700" s="196">
        <v>1697</v>
      </c>
      <c r="B1700" s="375" t="s">
        <v>31781</v>
      </c>
      <c r="C1700" s="370" t="s">
        <v>31782</v>
      </c>
      <c r="D1700" s="32" t="s">
        <v>31783</v>
      </c>
      <c r="E1700" s="121" t="str">
        <f t="shared" si="77"/>
        <v>No</v>
      </c>
      <c r="F1700" s="164">
        <v>5</v>
      </c>
      <c r="G1700" s="164">
        <f t="shared" si="78"/>
        <v>2.0242914979757085</v>
      </c>
      <c r="H1700" s="368">
        <v>13600</v>
      </c>
      <c r="I1700" s="29" t="s">
        <v>31784</v>
      </c>
      <c r="J1700" s="30">
        <v>13600</v>
      </c>
      <c r="K1700" s="109">
        <v>42513</v>
      </c>
      <c r="L1700" s="62" t="s">
        <v>31605</v>
      </c>
    </row>
    <row r="1701" spans="1:12" ht="17.100000000000001" customHeight="1">
      <c r="A1701" s="196">
        <v>1698</v>
      </c>
      <c r="B1701" s="375" t="s">
        <v>31781</v>
      </c>
      <c r="C1701" s="370" t="s">
        <v>31782</v>
      </c>
      <c r="D1701" s="32" t="s">
        <v>31785</v>
      </c>
      <c r="E1701" s="121" t="str">
        <f t="shared" si="77"/>
        <v>No</v>
      </c>
      <c r="F1701" s="164">
        <v>3.03</v>
      </c>
      <c r="G1701" s="164">
        <f t="shared" si="78"/>
        <v>1.2267206477732793</v>
      </c>
      <c r="H1701" s="368">
        <f t="shared" si="79"/>
        <v>8342</v>
      </c>
      <c r="I1701" s="29" t="s">
        <v>31786</v>
      </c>
      <c r="J1701" s="30">
        <v>8342</v>
      </c>
      <c r="K1701" s="109">
        <v>42513</v>
      </c>
      <c r="L1701" s="62" t="s">
        <v>31605</v>
      </c>
    </row>
    <row r="1702" spans="1:12" ht="17.100000000000001" customHeight="1">
      <c r="A1702" s="196">
        <v>1699</v>
      </c>
      <c r="B1702" s="375" t="s">
        <v>31781</v>
      </c>
      <c r="C1702" s="370" t="s">
        <v>31782</v>
      </c>
      <c r="D1702" s="32" t="s">
        <v>31787</v>
      </c>
      <c r="E1702" s="121" t="str">
        <f t="shared" si="77"/>
        <v>No</v>
      </c>
      <c r="F1702" s="164">
        <v>5</v>
      </c>
      <c r="G1702" s="164">
        <f t="shared" si="78"/>
        <v>2.0242914979757085</v>
      </c>
      <c r="H1702" s="368">
        <v>13600</v>
      </c>
      <c r="I1702" s="29" t="s">
        <v>31788</v>
      </c>
      <c r="J1702" s="30">
        <v>13600</v>
      </c>
      <c r="K1702" s="109">
        <v>42513</v>
      </c>
      <c r="L1702" s="62" t="s">
        <v>31605</v>
      </c>
    </row>
    <row r="1703" spans="1:12" ht="17.100000000000001" customHeight="1">
      <c r="A1703" s="196">
        <v>1700</v>
      </c>
      <c r="B1703" s="375" t="s">
        <v>31781</v>
      </c>
      <c r="C1703" s="370" t="s">
        <v>31782</v>
      </c>
      <c r="D1703" s="32" t="s">
        <v>31789</v>
      </c>
      <c r="E1703" s="121" t="str">
        <f t="shared" si="77"/>
        <v>No</v>
      </c>
      <c r="F1703" s="164">
        <v>3.03</v>
      </c>
      <c r="G1703" s="164">
        <f t="shared" si="78"/>
        <v>1.2267206477732793</v>
      </c>
      <c r="H1703" s="368">
        <f t="shared" si="79"/>
        <v>8342</v>
      </c>
      <c r="I1703" s="29" t="s">
        <v>31790</v>
      </c>
      <c r="J1703" s="30">
        <v>8342</v>
      </c>
      <c r="K1703" s="109">
        <v>42513</v>
      </c>
      <c r="L1703" s="62" t="s">
        <v>31605</v>
      </c>
    </row>
    <row r="1704" spans="1:12" ht="17.100000000000001" customHeight="1">
      <c r="A1704" s="196">
        <v>1701</v>
      </c>
      <c r="B1704" s="375" t="s">
        <v>31791</v>
      </c>
      <c r="C1704" s="370" t="s">
        <v>31792</v>
      </c>
      <c r="D1704" s="32" t="s">
        <v>30571</v>
      </c>
      <c r="E1704" s="121" t="str">
        <f t="shared" si="77"/>
        <v>Yes</v>
      </c>
      <c r="F1704" s="164">
        <v>1.1299999999999999</v>
      </c>
      <c r="G1704" s="164">
        <f t="shared" si="78"/>
        <v>0.45748987854251005</v>
      </c>
      <c r="H1704" s="368">
        <f t="shared" si="79"/>
        <v>3111</v>
      </c>
      <c r="I1704" s="29" t="s">
        <v>31793</v>
      </c>
      <c r="J1704" s="30">
        <v>3111</v>
      </c>
      <c r="K1704" s="109">
        <v>42513</v>
      </c>
      <c r="L1704" s="62" t="s">
        <v>31605</v>
      </c>
    </row>
    <row r="1705" spans="1:12" ht="17.100000000000001" customHeight="1">
      <c r="A1705" s="196">
        <v>1702</v>
      </c>
      <c r="B1705" s="375" t="s">
        <v>31791</v>
      </c>
      <c r="C1705" s="370" t="s">
        <v>31792</v>
      </c>
      <c r="D1705" s="32" t="s">
        <v>31794</v>
      </c>
      <c r="E1705" s="121" t="str">
        <f t="shared" si="77"/>
        <v>Yes</v>
      </c>
      <c r="F1705" s="164">
        <v>1.1299999999999999</v>
      </c>
      <c r="G1705" s="164">
        <f t="shared" si="78"/>
        <v>0.45748987854251005</v>
      </c>
      <c r="H1705" s="368">
        <f t="shared" si="79"/>
        <v>3111</v>
      </c>
      <c r="I1705" s="29" t="s">
        <v>31795</v>
      </c>
      <c r="J1705" s="30">
        <v>3111</v>
      </c>
      <c r="K1705" s="109">
        <v>42513</v>
      </c>
      <c r="L1705" s="62" t="s">
        <v>31605</v>
      </c>
    </row>
    <row r="1706" spans="1:12" ht="17.100000000000001" customHeight="1">
      <c r="A1706" s="196">
        <v>1703</v>
      </c>
      <c r="B1706" s="375" t="s">
        <v>31796</v>
      </c>
      <c r="C1706" s="370" t="s">
        <v>31797</v>
      </c>
      <c r="D1706" s="32" t="s">
        <v>31798</v>
      </c>
      <c r="E1706" s="121" t="str">
        <f t="shared" si="77"/>
        <v>Yes</v>
      </c>
      <c r="F1706" s="164">
        <v>0.8</v>
      </c>
      <c r="G1706" s="164">
        <f t="shared" si="78"/>
        <v>0.32388663967611336</v>
      </c>
      <c r="H1706" s="368">
        <f t="shared" si="79"/>
        <v>2202</v>
      </c>
      <c r="I1706" s="29" t="s">
        <v>31799</v>
      </c>
      <c r="J1706" s="30">
        <v>2202</v>
      </c>
      <c r="K1706" s="109">
        <v>42513</v>
      </c>
      <c r="L1706" s="62" t="s">
        <v>31605</v>
      </c>
    </row>
    <row r="1707" spans="1:12" ht="17.100000000000001" customHeight="1">
      <c r="A1707" s="196">
        <v>1704</v>
      </c>
      <c r="B1707" s="375" t="s">
        <v>31800</v>
      </c>
      <c r="C1707" s="370" t="s">
        <v>31797</v>
      </c>
      <c r="D1707" s="32" t="s">
        <v>31801</v>
      </c>
      <c r="E1707" s="121" t="str">
        <f t="shared" si="77"/>
        <v>Yes</v>
      </c>
      <c r="F1707" s="85">
        <v>0.8</v>
      </c>
      <c r="G1707" s="164">
        <f t="shared" si="78"/>
        <v>0.32388663967611336</v>
      </c>
      <c r="H1707" s="368">
        <f t="shared" si="79"/>
        <v>2202</v>
      </c>
      <c r="I1707" s="29" t="s">
        <v>31802</v>
      </c>
      <c r="J1707" s="30">
        <v>2202</v>
      </c>
      <c r="K1707" s="109">
        <v>42513</v>
      </c>
      <c r="L1707" s="62" t="s">
        <v>31605</v>
      </c>
    </row>
    <row r="1708" spans="1:12" ht="17.100000000000001" customHeight="1">
      <c r="A1708" s="196">
        <v>1705</v>
      </c>
      <c r="B1708" s="375" t="s">
        <v>31803</v>
      </c>
      <c r="C1708" s="370" t="s">
        <v>31797</v>
      </c>
      <c r="D1708" s="32" t="s">
        <v>31804</v>
      </c>
      <c r="E1708" s="121" t="str">
        <f t="shared" si="77"/>
        <v>Yes</v>
      </c>
      <c r="F1708" s="164">
        <v>0.8</v>
      </c>
      <c r="G1708" s="164">
        <f t="shared" si="78"/>
        <v>0.32388663967611336</v>
      </c>
      <c r="H1708" s="368">
        <f t="shared" si="79"/>
        <v>2202</v>
      </c>
      <c r="I1708" s="29" t="s">
        <v>31805</v>
      </c>
      <c r="J1708" s="30">
        <v>2202</v>
      </c>
      <c r="K1708" s="109">
        <v>42513</v>
      </c>
      <c r="L1708" s="62" t="s">
        <v>31605</v>
      </c>
    </row>
    <row r="1709" spans="1:12" ht="17.100000000000001" customHeight="1">
      <c r="A1709" s="196">
        <v>1706</v>
      </c>
      <c r="B1709" s="375" t="s">
        <v>31806</v>
      </c>
      <c r="C1709" s="370" t="s">
        <v>31797</v>
      </c>
      <c r="D1709" s="32" t="s">
        <v>31807</v>
      </c>
      <c r="E1709" s="121" t="str">
        <f t="shared" si="77"/>
        <v>Yes</v>
      </c>
      <c r="F1709" s="164">
        <v>0.8</v>
      </c>
      <c r="G1709" s="164">
        <f t="shared" si="78"/>
        <v>0.32388663967611336</v>
      </c>
      <c r="H1709" s="368">
        <f t="shared" si="79"/>
        <v>2202</v>
      </c>
      <c r="I1709" s="29" t="s">
        <v>31808</v>
      </c>
      <c r="J1709" s="30">
        <v>2202</v>
      </c>
      <c r="K1709" s="109">
        <v>42513</v>
      </c>
      <c r="L1709" s="62" t="s">
        <v>31605</v>
      </c>
    </row>
    <row r="1710" spans="1:12" ht="17.100000000000001" customHeight="1">
      <c r="A1710" s="196">
        <v>1707</v>
      </c>
      <c r="B1710" s="375" t="s">
        <v>31809</v>
      </c>
      <c r="C1710" s="370" t="s">
        <v>31797</v>
      </c>
      <c r="D1710" s="32" t="s">
        <v>31810</v>
      </c>
      <c r="E1710" s="121" t="str">
        <f t="shared" si="77"/>
        <v>Yes</v>
      </c>
      <c r="F1710" s="164">
        <v>0.8</v>
      </c>
      <c r="G1710" s="164">
        <f t="shared" si="78"/>
        <v>0.32388663967611336</v>
      </c>
      <c r="H1710" s="368">
        <f t="shared" si="79"/>
        <v>2202</v>
      </c>
      <c r="I1710" s="29" t="s">
        <v>31811</v>
      </c>
      <c r="J1710" s="30">
        <v>2202</v>
      </c>
      <c r="K1710" s="109">
        <v>42513</v>
      </c>
      <c r="L1710" s="62" t="s">
        <v>31605</v>
      </c>
    </row>
    <row r="1711" spans="1:12" ht="17.100000000000001" customHeight="1">
      <c r="A1711" s="196">
        <v>1708</v>
      </c>
      <c r="B1711" s="375" t="s">
        <v>31812</v>
      </c>
      <c r="C1711" s="370" t="s">
        <v>31797</v>
      </c>
      <c r="D1711" s="32" t="s">
        <v>31813</v>
      </c>
      <c r="E1711" s="121" t="str">
        <f t="shared" si="77"/>
        <v>Yes</v>
      </c>
      <c r="F1711" s="164">
        <v>0.8</v>
      </c>
      <c r="G1711" s="164">
        <f t="shared" si="78"/>
        <v>0.32388663967611336</v>
      </c>
      <c r="H1711" s="368">
        <f t="shared" si="79"/>
        <v>2202</v>
      </c>
      <c r="I1711" s="29" t="s">
        <v>31814</v>
      </c>
      <c r="J1711" s="30">
        <v>2202</v>
      </c>
      <c r="K1711" s="109">
        <v>42513</v>
      </c>
      <c r="L1711" s="62" t="s">
        <v>31605</v>
      </c>
    </row>
    <row r="1712" spans="1:12" ht="17.100000000000001" customHeight="1">
      <c r="A1712" s="196">
        <v>1709</v>
      </c>
      <c r="B1712" s="375" t="s">
        <v>31815</v>
      </c>
      <c r="C1712" s="370" t="s">
        <v>31797</v>
      </c>
      <c r="D1712" s="32" t="s">
        <v>31816</v>
      </c>
      <c r="E1712" s="121" t="str">
        <f t="shared" si="77"/>
        <v>Yes</v>
      </c>
      <c r="F1712" s="164">
        <v>0.8</v>
      </c>
      <c r="G1712" s="164">
        <f t="shared" si="78"/>
        <v>0.32388663967611336</v>
      </c>
      <c r="H1712" s="368">
        <f t="shared" si="79"/>
        <v>2202</v>
      </c>
      <c r="I1712" s="29" t="s">
        <v>31817</v>
      </c>
      <c r="J1712" s="30">
        <v>2202</v>
      </c>
      <c r="K1712" s="109">
        <v>42513</v>
      </c>
      <c r="L1712" s="62" t="s">
        <v>31605</v>
      </c>
    </row>
    <row r="1713" spans="1:12" ht="17.100000000000001" customHeight="1">
      <c r="A1713" s="196">
        <v>1710</v>
      </c>
      <c r="B1713" s="375" t="s">
        <v>31818</v>
      </c>
      <c r="C1713" s="370" t="s">
        <v>31797</v>
      </c>
      <c r="D1713" s="32" t="s">
        <v>31819</v>
      </c>
      <c r="E1713" s="121" t="str">
        <f t="shared" si="77"/>
        <v>Yes</v>
      </c>
      <c r="F1713" s="164">
        <v>0.8</v>
      </c>
      <c r="G1713" s="164">
        <f t="shared" si="78"/>
        <v>0.32388663967611336</v>
      </c>
      <c r="H1713" s="368">
        <f t="shared" si="79"/>
        <v>2202</v>
      </c>
      <c r="I1713" s="29" t="s">
        <v>31820</v>
      </c>
      <c r="J1713" s="30">
        <v>2202</v>
      </c>
      <c r="K1713" s="109">
        <v>42513</v>
      </c>
      <c r="L1713" s="62" t="s">
        <v>31605</v>
      </c>
    </row>
    <row r="1714" spans="1:12" ht="17.100000000000001" customHeight="1">
      <c r="A1714" s="196">
        <v>1711</v>
      </c>
      <c r="B1714" s="375" t="s">
        <v>31821</v>
      </c>
      <c r="C1714" s="370" t="s">
        <v>31797</v>
      </c>
      <c r="D1714" s="32" t="s">
        <v>31822</v>
      </c>
      <c r="E1714" s="121" t="str">
        <f t="shared" si="77"/>
        <v>Yes</v>
      </c>
      <c r="F1714" s="164">
        <v>0.8</v>
      </c>
      <c r="G1714" s="164">
        <f t="shared" si="78"/>
        <v>0.32388663967611336</v>
      </c>
      <c r="H1714" s="368">
        <f t="shared" si="79"/>
        <v>2202</v>
      </c>
      <c r="I1714" s="29" t="s">
        <v>31823</v>
      </c>
      <c r="J1714" s="30">
        <v>2202</v>
      </c>
      <c r="K1714" s="109">
        <v>42513</v>
      </c>
      <c r="L1714" s="62" t="s">
        <v>31605</v>
      </c>
    </row>
    <row r="1715" spans="1:12" ht="17.100000000000001" customHeight="1">
      <c r="A1715" s="196">
        <v>1712</v>
      </c>
      <c r="B1715" s="375" t="s">
        <v>31824</v>
      </c>
      <c r="C1715" s="370" t="s">
        <v>31797</v>
      </c>
      <c r="D1715" s="32" t="s">
        <v>31825</v>
      </c>
      <c r="E1715" s="121" t="str">
        <f t="shared" si="77"/>
        <v>Yes</v>
      </c>
      <c r="F1715" s="164">
        <v>0.8</v>
      </c>
      <c r="G1715" s="164">
        <f t="shared" si="78"/>
        <v>0.32388663967611336</v>
      </c>
      <c r="H1715" s="368">
        <f t="shared" si="79"/>
        <v>2202</v>
      </c>
      <c r="I1715" s="29" t="s">
        <v>31826</v>
      </c>
      <c r="J1715" s="30">
        <v>2202</v>
      </c>
      <c r="K1715" s="109">
        <v>42513</v>
      </c>
      <c r="L1715" s="62" t="s">
        <v>31605</v>
      </c>
    </row>
    <row r="1716" spans="1:12" ht="17.100000000000001" customHeight="1">
      <c r="A1716" s="196">
        <v>1713</v>
      </c>
      <c r="B1716" s="375" t="s">
        <v>31827</v>
      </c>
      <c r="C1716" s="370" t="s">
        <v>31797</v>
      </c>
      <c r="D1716" s="32" t="s">
        <v>31828</v>
      </c>
      <c r="E1716" s="121" t="str">
        <f t="shared" si="77"/>
        <v>Yes</v>
      </c>
      <c r="F1716" s="164">
        <v>1.49</v>
      </c>
      <c r="G1716" s="164">
        <f t="shared" si="78"/>
        <v>0.60323886639676105</v>
      </c>
      <c r="H1716" s="368">
        <f t="shared" si="79"/>
        <v>4102</v>
      </c>
      <c r="I1716" s="29" t="s">
        <v>31829</v>
      </c>
      <c r="J1716" s="30">
        <v>4102</v>
      </c>
      <c r="K1716" s="109">
        <v>42513</v>
      </c>
      <c r="L1716" s="62" t="s">
        <v>31605</v>
      </c>
    </row>
    <row r="1717" spans="1:12" ht="17.100000000000001" customHeight="1">
      <c r="A1717" s="196">
        <v>1714</v>
      </c>
      <c r="B1717" s="375">
        <v>68</v>
      </c>
      <c r="C1717" s="370" t="s">
        <v>31830</v>
      </c>
      <c r="D1717" s="32" t="s">
        <v>31831</v>
      </c>
      <c r="E1717" s="121" t="str">
        <f t="shared" si="77"/>
        <v>Yes</v>
      </c>
      <c r="F1717" s="164">
        <v>2.19</v>
      </c>
      <c r="G1717" s="164">
        <f t="shared" si="78"/>
        <v>0.88663967611336025</v>
      </c>
      <c r="H1717" s="368">
        <f t="shared" si="79"/>
        <v>6029</v>
      </c>
      <c r="I1717" s="29" t="s">
        <v>31832</v>
      </c>
      <c r="J1717" s="30">
        <v>6029</v>
      </c>
      <c r="K1717" s="109">
        <v>42513</v>
      </c>
      <c r="L1717" s="62" t="s">
        <v>31605</v>
      </c>
    </row>
    <row r="1718" spans="1:12" ht="17.100000000000001" customHeight="1">
      <c r="A1718" s="196">
        <v>1715</v>
      </c>
      <c r="B1718" s="375">
        <v>39</v>
      </c>
      <c r="C1718" s="370" t="s">
        <v>31833</v>
      </c>
      <c r="D1718" s="32" t="s">
        <v>31834</v>
      </c>
      <c r="E1718" s="121" t="str">
        <f t="shared" si="77"/>
        <v>Yes</v>
      </c>
      <c r="F1718" s="164">
        <v>1.38</v>
      </c>
      <c r="G1718" s="164">
        <f t="shared" si="78"/>
        <v>0.55870445344129549</v>
      </c>
      <c r="H1718" s="368">
        <f t="shared" si="79"/>
        <v>3799</v>
      </c>
      <c r="I1718" s="29" t="s">
        <v>31835</v>
      </c>
      <c r="J1718" s="30">
        <v>3799</v>
      </c>
      <c r="K1718" s="109">
        <v>42513</v>
      </c>
      <c r="L1718" s="62" t="s">
        <v>31605</v>
      </c>
    </row>
    <row r="1719" spans="1:12" ht="17.100000000000001" customHeight="1">
      <c r="A1719" s="196">
        <v>1716</v>
      </c>
      <c r="B1719" s="366">
        <v>39</v>
      </c>
      <c r="C1719" s="370" t="s">
        <v>31833</v>
      </c>
      <c r="D1719" s="32" t="s">
        <v>31836</v>
      </c>
      <c r="E1719" s="121" t="str">
        <f t="shared" si="77"/>
        <v>Yes</v>
      </c>
      <c r="F1719" s="164">
        <v>1.38</v>
      </c>
      <c r="G1719" s="164">
        <f t="shared" si="78"/>
        <v>0.55870445344129549</v>
      </c>
      <c r="H1719" s="368">
        <f t="shared" si="79"/>
        <v>3799</v>
      </c>
      <c r="I1719" s="29" t="s">
        <v>31837</v>
      </c>
      <c r="J1719" s="30">
        <v>3799</v>
      </c>
      <c r="K1719" s="109">
        <v>42513</v>
      </c>
      <c r="L1719" s="62" t="s">
        <v>31605</v>
      </c>
    </row>
    <row r="1720" spans="1:12" ht="17.100000000000001" customHeight="1">
      <c r="A1720" s="196">
        <v>1717</v>
      </c>
      <c r="B1720" s="366">
        <v>39</v>
      </c>
      <c r="C1720" s="370" t="s">
        <v>31833</v>
      </c>
      <c r="D1720" s="32" t="s">
        <v>31838</v>
      </c>
      <c r="E1720" s="121" t="str">
        <f t="shared" si="77"/>
        <v>Yes</v>
      </c>
      <c r="F1720" s="164">
        <v>0.69</v>
      </c>
      <c r="G1720" s="164">
        <f t="shared" si="78"/>
        <v>0.27935222672064774</v>
      </c>
      <c r="H1720" s="368">
        <f t="shared" si="79"/>
        <v>1900</v>
      </c>
      <c r="I1720" s="29" t="s">
        <v>31839</v>
      </c>
      <c r="J1720" s="30">
        <v>1900</v>
      </c>
      <c r="K1720" s="109">
        <v>42513</v>
      </c>
      <c r="L1720" s="62" t="s">
        <v>31605</v>
      </c>
    </row>
    <row r="1721" spans="1:12" ht="17.100000000000001" customHeight="1">
      <c r="A1721" s="196">
        <v>1718</v>
      </c>
      <c r="B1721" s="366">
        <v>39</v>
      </c>
      <c r="C1721" s="370" t="s">
        <v>31833</v>
      </c>
      <c r="D1721" s="32" t="s">
        <v>31840</v>
      </c>
      <c r="E1721" s="121" t="str">
        <f t="shared" si="77"/>
        <v>Yes</v>
      </c>
      <c r="F1721" s="164">
        <v>0.69</v>
      </c>
      <c r="G1721" s="164">
        <f t="shared" si="78"/>
        <v>0.27935222672064774</v>
      </c>
      <c r="H1721" s="368">
        <f t="shared" si="79"/>
        <v>1900</v>
      </c>
      <c r="I1721" s="29" t="s">
        <v>31841</v>
      </c>
      <c r="J1721" s="30">
        <v>1900</v>
      </c>
      <c r="K1721" s="109">
        <v>42513</v>
      </c>
      <c r="L1721" s="62" t="s">
        <v>31605</v>
      </c>
    </row>
    <row r="1722" spans="1:12" ht="17.100000000000001" customHeight="1">
      <c r="A1722" s="196">
        <v>1719</v>
      </c>
      <c r="B1722" s="375" t="s">
        <v>31842</v>
      </c>
      <c r="C1722" s="370" t="s">
        <v>31843</v>
      </c>
      <c r="D1722" s="32" t="s">
        <v>31844</v>
      </c>
      <c r="E1722" s="121" t="str">
        <f t="shared" si="77"/>
        <v>Yes</v>
      </c>
      <c r="F1722" s="164">
        <v>1.74</v>
      </c>
      <c r="G1722" s="164">
        <f t="shared" si="78"/>
        <v>0.70445344129554655</v>
      </c>
      <c r="H1722" s="368">
        <f t="shared" si="79"/>
        <v>4790</v>
      </c>
      <c r="I1722" s="29" t="s">
        <v>31845</v>
      </c>
      <c r="J1722" s="30">
        <v>4790</v>
      </c>
      <c r="K1722" s="109">
        <v>42513</v>
      </c>
      <c r="L1722" s="62" t="s">
        <v>31605</v>
      </c>
    </row>
    <row r="1723" spans="1:12" ht="17.100000000000001" customHeight="1">
      <c r="A1723" s="196">
        <v>1720</v>
      </c>
      <c r="B1723" s="366">
        <v>78</v>
      </c>
      <c r="C1723" s="370" t="s">
        <v>31846</v>
      </c>
      <c r="D1723" s="32" t="s">
        <v>31847</v>
      </c>
      <c r="E1723" s="121" t="str">
        <f t="shared" si="77"/>
        <v>Yes</v>
      </c>
      <c r="F1723" s="164">
        <v>2.42</v>
      </c>
      <c r="G1723" s="164">
        <f t="shared" si="78"/>
        <v>0.97975708502024283</v>
      </c>
      <c r="H1723" s="368">
        <f t="shared" si="79"/>
        <v>6662</v>
      </c>
      <c r="I1723" s="29" t="s">
        <v>31848</v>
      </c>
      <c r="J1723" s="30">
        <v>6662</v>
      </c>
      <c r="K1723" s="109">
        <v>42513</v>
      </c>
      <c r="L1723" s="62" t="s">
        <v>31605</v>
      </c>
    </row>
    <row r="1724" spans="1:12" ht="17.100000000000001" customHeight="1">
      <c r="A1724" s="196">
        <v>1721</v>
      </c>
      <c r="B1724" s="366">
        <v>78</v>
      </c>
      <c r="C1724" s="370" t="s">
        <v>31846</v>
      </c>
      <c r="D1724" s="32" t="s">
        <v>31849</v>
      </c>
      <c r="E1724" s="121" t="str">
        <f t="shared" si="77"/>
        <v>Yes</v>
      </c>
      <c r="F1724" s="164">
        <v>1.21</v>
      </c>
      <c r="G1724" s="164">
        <f t="shared" si="78"/>
        <v>0.48987854251012142</v>
      </c>
      <c r="H1724" s="368">
        <f t="shared" si="79"/>
        <v>3331</v>
      </c>
      <c r="I1724" s="29" t="s">
        <v>31850</v>
      </c>
      <c r="J1724" s="30">
        <v>3331</v>
      </c>
      <c r="K1724" s="109">
        <v>42513</v>
      </c>
      <c r="L1724" s="62" t="s">
        <v>31605</v>
      </c>
    </row>
    <row r="1725" spans="1:12" ht="17.100000000000001" customHeight="1">
      <c r="A1725" s="196">
        <v>1722</v>
      </c>
      <c r="B1725" s="366">
        <v>78</v>
      </c>
      <c r="C1725" s="370" t="s">
        <v>31846</v>
      </c>
      <c r="D1725" s="32" t="s">
        <v>31851</v>
      </c>
      <c r="E1725" s="121" t="str">
        <f t="shared" si="77"/>
        <v>Yes</v>
      </c>
      <c r="F1725" s="164">
        <v>1.21</v>
      </c>
      <c r="G1725" s="164">
        <f t="shared" si="78"/>
        <v>0.48987854251012142</v>
      </c>
      <c r="H1725" s="368">
        <f t="shared" si="79"/>
        <v>3331</v>
      </c>
      <c r="I1725" s="29" t="s">
        <v>31852</v>
      </c>
      <c r="J1725" s="30">
        <v>3331</v>
      </c>
      <c r="K1725" s="109">
        <v>42513</v>
      </c>
      <c r="L1725" s="62" t="s">
        <v>31605</v>
      </c>
    </row>
    <row r="1726" spans="1:12" ht="17.100000000000001" customHeight="1">
      <c r="A1726" s="196">
        <v>1723</v>
      </c>
      <c r="B1726" s="366">
        <v>128</v>
      </c>
      <c r="C1726" s="370" t="s">
        <v>31853</v>
      </c>
      <c r="D1726" s="32" t="s">
        <v>31854</v>
      </c>
      <c r="E1726" s="121" t="str">
        <f t="shared" si="77"/>
        <v>Yes</v>
      </c>
      <c r="F1726" s="164">
        <v>0.54</v>
      </c>
      <c r="G1726" s="164">
        <f t="shared" si="78"/>
        <v>0.21862348178137653</v>
      </c>
      <c r="H1726" s="368">
        <f t="shared" si="79"/>
        <v>1487</v>
      </c>
      <c r="I1726" s="29" t="s">
        <v>31855</v>
      </c>
      <c r="J1726" s="30">
        <v>1487</v>
      </c>
      <c r="K1726" s="109">
        <v>42513</v>
      </c>
      <c r="L1726" s="62" t="s">
        <v>31605</v>
      </c>
    </row>
    <row r="1727" spans="1:12" ht="17.100000000000001" customHeight="1">
      <c r="A1727" s="196">
        <v>1724</v>
      </c>
      <c r="B1727" s="366">
        <v>128</v>
      </c>
      <c r="C1727" s="370" t="s">
        <v>31853</v>
      </c>
      <c r="D1727" s="32" t="s">
        <v>31856</v>
      </c>
      <c r="E1727" s="121" t="str">
        <f t="shared" si="77"/>
        <v>Yes</v>
      </c>
      <c r="F1727" s="164">
        <v>0.54</v>
      </c>
      <c r="G1727" s="164">
        <f t="shared" si="78"/>
        <v>0.21862348178137653</v>
      </c>
      <c r="H1727" s="368">
        <f t="shared" si="79"/>
        <v>1487</v>
      </c>
      <c r="I1727" s="29" t="s">
        <v>31857</v>
      </c>
      <c r="J1727" s="30">
        <v>1487</v>
      </c>
      <c r="K1727" s="109">
        <v>42513</v>
      </c>
      <c r="L1727" s="62" t="s">
        <v>31605</v>
      </c>
    </row>
    <row r="1728" spans="1:12" ht="17.100000000000001" customHeight="1">
      <c r="A1728" s="196">
        <v>1725</v>
      </c>
      <c r="B1728" s="366">
        <v>128</v>
      </c>
      <c r="C1728" s="370" t="s">
        <v>31853</v>
      </c>
      <c r="D1728" s="32" t="s">
        <v>31858</v>
      </c>
      <c r="E1728" s="121" t="str">
        <f t="shared" si="77"/>
        <v>Yes</v>
      </c>
      <c r="F1728" s="164">
        <v>0.54</v>
      </c>
      <c r="G1728" s="164">
        <f t="shared" si="78"/>
        <v>0.21862348178137653</v>
      </c>
      <c r="H1728" s="368">
        <f t="shared" si="79"/>
        <v>1487</v>
      </c>
      <c r="I1728" s="29" t="s">
        <v>31859</v>
      </c>
      <c r="J1728" s="30">
        <v>1487</v>
      </c>
      <c r="K1728" s="109">
        <v>42513</v>
      </c>
      <c r="L1728" s="62" t="s">
        <v>31605</v>
      </c>
    </row>
    <row r="1729" spans="1:12" ht="17.100000000000001" customHeight="1">
      <c r="A1729" s="196">
        <v>1726</v>
      </c>
      <c r="B1729" s="366">
        <v>128</v>
      </c>
      <c r="C1729" s="370" t="s">
        <v>31853</v>
      </c>
      <c r="D1729" s="32" t="s">
        <v>31860</v>
      </c>
      <c r="E1729" s="121" t="str">
        <f t="shared" si="77"/>
        <v>Yes</v>
      </c>
      <c r="F1729" s="164">
        <v>0.4</v>
      </c>
      <c r="G1729" s="164">
        <f t="shared" si="78"/>
        <v>0.16194331983805668</v>
      </c>
      <c r="H1729" s="368">
        <f t="shared" si="79"/>
        <v>1101</v>
      </c>
      <c r="I1729" s="29" t="s">
        <v>31861</v>
      </c>
      <c r="J1729" s="30">
        <v>1101</v>
      </c>
      <c r="K1729" s="109">
        <v>42513</v>
      </c>
      <c r="L1729" s="62" t="s">
        <v>31605</v>
      </c>
    </row>
    <row r="1730" spans="1:12" ht="17.100000000000001" customHeight="1">
      <c r="A1730" s="196">
        <v>1727</v>
      </c>
      <c r="B1730" s="366">
        <v>128</v>
      </c>
      <c r="C1730" s="370" t="s">
        <v>31853</v>
      </c>
      <c r="D1730" s="32" t="s">
        <v>31862</v>
      </c>
      <c r="E1730" s="121" t="str">
        <f t="shared" si="77"/>
        <v>Yes</v>
      </c>
      <c r="F1730" s="164">
        <v>0.4</v>
      </c>
      <c r="G1730" s="164">
        <f t="shared" si="78"/>
        <v>0.16194331983805668</v>
      </c>
      <c r="H1730" s="368">
        <f t="shared" si="79"/>
        <v>1101</v>
      </c>
      <c r="I1730" s="29" t="s">
        <v>31863</v>
      </c>
      <c r="J1730" s="30">
        <v>1101</v>
      </c>
      <c r="K1730" s="109">
        <v>42513</v>
      </c>
      <c r="L1730" s="62" t="s">
        <v>31605</v>
      </c>
    </row>
    <row r="1731" spans="1:12" ht="17.100000000000001" customHeight="1">
      <c r="A1731" s="196">
        <v>1728</v>
      </c>
      <c r="B1731" s="366">
        <v>128</v>
      </c>
      <c r="C1731" s="370" t="s">
        <v>31853</v>
      </c>
      <c r="D1731" s="32" t="s">
        <v>31864</v>
      </c>
      <c r="E1731" s="121" t="str">
        <f t="shared" si="77"/>
        <v>Yes</v>
      </c>
      <c r="F1731" s="164">
        <v>0.81</v>
      </c>
      <c r="G1731" s="164">
        <f t="shared" si="78"/>
        <v>0.32793522267206476</v>
      </c>
      <c r="H1731" s="368">
        <f t="shared" si="79"/>
        <v>2230</v>
      </c>
      <c r="I1731" s="29" t="s">
        <v>31865</v>
      </c>
      <c r="J1731" s="30">
        <v>2230</v>
      </c>
      <c r="K1731" s="109">
        <v>42513</v>
      </c>
      <c r="L1731" s="62" t="s">
        <v>31605</v>
      </c>
    </row>
    <row r="1732" spans="1:12" ht="17.100000000000001" customHeight="1">
      <c r="A1732" s="196">
        <v>1729</v>
      </c>
      <c r="B1732" s="366">
        <v>128</v>
      </c>
      <c r="C1732" s="370" t="s">
        <v>31853</v>
      </c>
      <c r="D1732" s="32" t="s">
        <v>13707</v>
      </c>
      <c r="E1732" s="121" t="str">
        <f t="shared" si="77"/>
        <v>Yes</v>
      </c>
      <c r="F1732" s="164">
        <v>0.81</v>
      </c>
      <c r="G1732" s="164">
        <f t="shared" si="78"/>
        <v>0.32793522267206476</v>
      </c>
      <c r="H1732" s="368">
        <f t="shared" si="79"/>
        <v>2230</v>
      </c>
      <c r="I1732" s="29" t="s">
        <v>31866</v>
      </c>
      <c r="J1732" s="30">
        <v>2230</v>
      </c>
      <c r="K1732" s="109">
        <v>42513</v>
      </c>
      <c r="L1732" s="62" t="s">
        <v>31605</v>
      </c>
    </row>
    <row r="1733" spans="1:12" ht="17.100000000000001" customHeight="1">
      <c r="A1733" s="196">
        <v>1730</v>
      </c>
      <c r="B1733" s="366">
        <v>128</v>
      </c>
      <c r="C1733" s="370" t="s">
        <v>31853</v>
      </c>
      <c r="D1733" s="32" t="s">
        <v>31867</v>
      </c>
      <c r="E1733" s="121" t="str">
        <f t="shared" si="77"/>
        <v>Yes</v>
      </c>
      <c r="F1733" s="164">
        <v>0.81</v>
      </c>
      <c r="G1733" s="164">
        <f t="shared" si="78"/>
        <v>0.32793522267206476</v>
      </c>
      <c r="H1733" s="368">
        <f t="shared" si="79"/>
        <v>2230</v>
      </c>
      <c r="I1733" s="29" t="s">
        <v>31868</v>
      </c>
      <c r="J1733" s="30">
        <v>2230</v>
      </c>
      <c r="K1733" s="109">
        <v>42513</v>
      </c>
      <c r="L1733" s="62" t="s">
        <v>31605</v>
      </c>
    </row>
    <row r="1734" spans="1:12" ht="17.100000000000001" customHeight="1">
      <c r="A1734" s="196">
        <v>1731</v>
      </c>
      <c r="B1734" s="444">
        <v>126125</v>
      </c>
      <c r="C1734" s="370" t="s">
        <v>31869</v>
      </c>
      <c r="D1734" s="32" t="s">
        <v>31870</v>
      </c>
      <c r="E1734" s="121" t="str">
        <f t="shared" si="77"/>
        <v>Yes</v>
      </c>
      <c r="F1734" s="164">
        <v>1.67</v>
      </c>
      <c r="G1734" s="164">
        <f t="shared" si="78"/>
        <v>0.67611336032388658</v>
      </c>
      <c r="H1734" s="368">
        <f t="shared" si="79"/>
        <v>4598</v>
      </c>
      <c r="I1734" s="29" t="s">
        <v>31871</v>
      </c>
      <c r="J1734" s="30">
        <v>4598</v>
      </c>
      <c r="K1734" s="109">
        <v>42513</v>
      </c>
      <c r="L1734" s="62" t="s">
        <v>31605</v>
      </c>
    </row>
    <row r="1735" spans="1:12" ht="17.100000000000001" customHeight="1">
      <c r="A1735" s="196">
        <v>1732</v>
      </c>
      <c r="B1735" s="444">
        <v>126125</v>
      </c>
      <c r="C1735" s="370" t="s">
        <v>31869</v>
      </c>
      <c r="D1735" s="32" t="s">
        <v>31872</v>
      </c>
      <c r="E1735" s="121" t="str">
        <f t="shared" si="77"/>
        <v>Yes</v>
      </c>
      <c r="F1735" s="164">
        <v>1.67</v>
      </c>
      <c r="G1735" s="164">
        <f t="shared" si="78"/>
        <v>0.67611336032388658</v>
      </c>
      <c r="H1735" s="368">
        <f t="shared" si="79"/>
        <v>4598</v>
      </c>
      <c r="I1735" s="29" t="s">
        <v>31873</v>
      </c>
      <c r="J1735" s="30">
        <v>4598</v>
      </c>
      <c r="K1735" s="109">
        <v>42513</v>
      </c>
      <c r="L1735" s="62" t="s">
        <v>31605</v>
      </c>
    </row>
    <row r="1736" spans="1:12" ht="17.100000000000001" customHeight="1">
      <c r="A1736" s="196">
        <v>1733</v>
      </c>
      <c r="B1736" s="366">
        <v>117</v>
      </c>
      <c r="C1736" s="370" t="s">
        <v>31874</v>
      </c>
      <c r="D1736" s="32" t="s">
        <v>31875</v>
      </c>
      <c r="E1736" s="121" t="str">
        <f t="shared" si="77"/>
        <v>Yes</v>
      </c>
      <c r="F1736" s="164">
        <v>0.81</v>
      </c>
      <c r="G1736" s="164">
        <f t="shared" si="78"/>
        <v>0.32793522267206476</v>
      </c>
      <c r="H1736" s="368">
        <f t="shared" si="79"/>
        <v>2230</v>
      </c>
      <c r="I1736" s="29" t="s">
        <v>31876</v>
      </c>
      <c r="J1736" s="30">
        <v>2230</v>
      </c>
      <c r="K1736" s="109">
        <v>42513</v>
      </c>
      <c r="L1736" s="62" t="s">
        <v>31605</v>
      </c>
    </row>
    <row r="1737" spans="1:12" ht="17.100000000000001" customHeight="1">
      <c r="A1737" s="196">
        <v>1734</v>
      </c>
      <c r="B1737" s="366">
        <v>119</v>
      </c>
      <c r="C1737" s="370" t="s">
        <v>31877</v>
      </c>
      <c r="D1737" s="32" t="s">
        <v>31878</v>
      </c>
      <c r="E1737" s="121" t="str">
        <f t="shared" si="77"/>
        <v>No</v>
      </c>
      <c r="F1737" s="164">
        <v>5</v>
      </c>
      <c r="G1737" s="164">
        <f t="shared" si="78"/>
        <v>2.0242914979757085</v>
      </c>
      <c r="H1737" s="368">
        <v>13600</v>
      </c>
      <c r="I1737" s="29" t="s">
        <v>31879</v>
      </c>
      <c r="J1737" s="30">
        <v>13600</v>
      </c>
      <c r="K1737" s="109">
        <v>42513</v>
      </c>
      <c r="L1737" s="62" t="s">
        <v>31605</v>
      </c>
    </row>
    <row r="1738" spans="1:12" ht="17.100000000000001" customHeight="1">
      <c r="A1738" s="196">
        <v>1735</v>
      </c>
      <c r="B1738" s="366">
        <v>119</v>
      </c>
      <c r="C1738" s="370" t="s">
        <v>31877</v>
      </c>
      <c r="D1738" s="32" t="s">
        <v>31880</v>
      </c>
      <c r="E1738" s="121" t="str">
        <f t="shared" si="77"/>
        <v>No</v>
      </c>
      <c r="F1738" s="164">
        <v>5</v>
      </c>
      <c r="G1738" s="164">
        <f t="shared" si="78"/>
        <v>2.0242914979757085</v>
      </c>
      <c r="H1738" s="368">
        <v>13600</v>
      </c>
      <c r="I1738" s="29" t="s">
        <v>31881</v>
      </c>
      <c r="J1738" s="30">
        <v>13600</v>
      </c>
      <c r="K1738" s="109">
        <v>42513</v>
      </c>
      <c r="L1738" s="62" t="s">
        <v>31605</v>
      </c>
    </row>
    <row r="1739" spans="1:12" ht="17.100000000000001" customHeight="1">
      <c r="A1739" s="196">
        <v>1736</v>
      </c>
      <c r="B1739" s="366">
        <v>119</v>
      </c>
      <c r="C1739" s="370" t="s">
        <v>31877</v>
      </c>
      <c r="D1739" s="32" t="s">
        <v>31882</v>
      </c>
      <c r="E1739" s="121" t="str">
        <f t="shared" si="77"/>
        <v>No</v>
      </c>
      <c r="F1739" s="164">
        <v>5</v>
      </c>
      <c r="G1739" s="164">
        <f t="shared" si="78"/>
        <v>2.0242914979757085</v>
      </c>
      <c r="H1739" s="368">
        <v>13600</v>
      </c>
      <c r="I1739" s="29" t="s">
        <v>31883</v>
      </c>
      <c r="J1739" s="30">
        <v>13600</v>
      </c>
      <c r="K1739" s="109">
        <v>42513</v>
      </c>
      <c r="L1739" s="62" t="s">
        <v>31605</v>
      </c>
    </row>
    <row r="1740" spans="1:12" ht="17.100000000000001" customHeight="1">
      <c r="A1740" s="196">
        <v>1737</v>
      </c>
      <c r="B1740" s="366">
        <v>119</v>
      </c>
      <c r="C1740" s="370" t="s">
        <v>31877</v>
      </c>
      <c r="D1740" s="32" t="s">
        <v>31884</v>
      </c>
      <c r="E1740" s="121" t="str">
        <f t="shared" si="77"/>
        <v>No</v>
      </c>
      <c r="F1740" s="164">
        <v>3</v>
      </c>
      <c r="G1740" s="164">
        <f t="shared" si="78"/>
        <v>1.214574898785425</v>
      </c>
      <c r="H1740" s="368">
        <f t="shared" si="79"/>
        <v>8259</v>
      </c>
      <c r="I1740" s="29" t="s">
        <v>31885</v>
      </c>
      <c r="J1740" s="30">
        <v>8259</v>
      </c>
      <c r="K1740" s="109">
        <v>42513</v>
      </c>
      <c r="L1740" s="62" t="s">
        <v>31605</v>
      </c>
    </row>
    <row r="1741" spans="1:12" ht="17.100000000000001" customHeight="1">
      <c r="A1741" s="196">
        <v>1738</v>
      </c>
      <c r="B1741" s="366">
        <v>146</v>
      </c>
      <c r="C1741" s="370" t="s">
        <v>31673</v>
      </c>
      <c r="D1741" s="32" t="s">
        <v>31886</v>
      </c>
      <c r="E1741" s="121" t="str">
        <f t="shared" si="77"/>
        <v>Yes</v>
      </c>
      <c r="F1741" s="164">
        <v>0.44</v>
      </c>
      <c r="G1741" s="164">
        <f t="shared" si="78"/>
        <v>0.17813765182186234</v>
      </c>
      <c r="H1741" s="368">
        <f t="shared" si="79"/>
        <v>1211</v>
      </c>
      <c r="I1741" s="29" t="s">
        <v>31887</v>
      </c>
      <c r="J1741" s="30">
        <v>1211</v>
      </c>
      <c r="K1741" s="109">
        <v>42513</v>
      </c>
      <c r="L1741" s="62" t="s">
        <v>31605</v>
      </c>
    </row>
    <row r="1742" spans="1:12" ht="17.100000000000001" customHeight="1">
      <c r="A1742" s="196">
        <v>1739</v>
      </c>
      <c r="B1742" s="366">
        <v>146</v>
      </c>
      <c r="C1742" s="370" t="s">
        <v>31673</v>
      </c>
      <c r="D1742" s="32" t="s">
        <v>31888</v>
      </c>
      <c r="E1742" s="121" t="str">
        <f t="shared" si="77"/>
        <v>Yes</v>
      </c>
      <c r="F1742" s="164">
        <v>0.44</v>
      </c>
      <c r="G1742" s="164">
        <f t="shared" si="78"/>
        <v>0.17813765182186234</v>
      </c>
      <c r="H1742" s="368">
        <f t="shared" si="79"/>
        <v>1211</v>
      </c>
      <c r="I1742" s="29" t="s">
        <v>31889</v>
      </c>
      <c r="J1742" s="30">
        <v>1211</v>
      </c>
      <c r="K1742" s="109">
        <v>42513</v>
      </c>
      <c r="L1742" s="62" t="s">
        <v>31605</v>
      </c>
    </row>
    <row r="1743" spans="1:12" ht="17.100000000000001" customHeight="1">
      <c r="A1743" s="196">
        <v>1740</v>
      </c>
      <c r="B1743" s="366">
        <v>146</v>
      </c>
      <c r="C1743" s="370" t="s">
        <v>31673</v>
      </c>
      <c r="D1743" s="32" t="s">
        <v>31890</v>
      </c>
      <c r="E1743" s="121" t="str">
        <f t="shared" si="77"/>
        <v>Yes</v>
      </c>
      <c r="F1743" s="164">
        <v>0.44</v>
      </c>
      <c r="G1743" s="164">
        <f t="shared" si="78"/>
        <v>0.17813765182186234</v>
      </c>
      <c r="H1743" s="368">
        <f t="shared" si="79"/>
        <v>1211</v>
      </c>
      <c r="I1743" s="29" t="s">
        <v>31891</v>
      </c>
      <c r="J1743" s="30">
        <v>1211</v>
      </c>
      <c r="K1743" s="109">
        <v>42513</v>
      </c>
      <c r="L1743" s="62" t="s">
        <v>31605</v>
      </c>
    </row>
    <row r="1744" spans="1:12" ht="17.100000000000001" customHeight="1">
      <c r="A1744" s="196">
        <v>1741</v>
      </c>
      <c r="B1744" s="366">
        <v>159</v>
      </c>
      <c r="C1744" s="370" t="s">
        <v>31892</v>
      </c>
      <c r="D1744" s="32" t="s">
        <v>31893</v>
      </c>
      <c r="E1744" s="121" t="str">
        <f t="shared" si="77"/>
        <v>Yes</v>
      </c>
      <c r="F1744" s="164">
        <v>1.86</v>
      </c>
      <c r="G1744" s="164">
        <f t="shared" si="78"/>
        <v>0.75303643724696356</v>
      </c>
      <c r="H1744" s="368">
        <f t="shared" si="79"/>
        <v>5121</v>
      </c>
      <c r="I1744" s="29" t="s">
        <v>31894</v>
      </c>
      <c r="J1744" s="30">
        <v>5121</v>
      </c>
      <c r="K1744" s="109">
        <v>42513</v>
      </c>
      <c r="L1744" s="62" t="s">
        <v>31605</v>
      </c>
    </row>
    <row r="1745" spans="1:12" ht="17.100000000000001" customHeight="1">
      <c r="A1745" s="196">
        <v>1742</v>
      </c>
      <c r="B1745" s="366">
        <v>154</v>
      </c>
      <c r="C1745" s="370" t="s">
        <v>31895</v>
      </c>
      <c r="D1745" s="32" t="s">
        <v>31896</v>
      </c>
      <c r="E1745" s="121" t="str">
        <f t="shared" si="77"/>
        <v>Yes</v>
      </c>
      <c r="F1745" s="164">
        <v>0.88</v>
      </c>
      <c r="G1745" s="164">
        <f t="shared" si="78"/>
        <v>0.35627530364372467</v>
      </c>
      <c r="H1745" s="368">
        <f t="shared" si="79"/>
        <v>2423</v>
      </c>
      <c r="I1745" s="29" t="s">
        <v>31897</v>
      </c>
      <c r="J1745" s="30">
        <v>2423</v>
      </c>
      <c r="K1745" s="109">
        <v>42513</v>
      </c>
      <c r="L1745" s="62" t="s">
        <v>31605</v>
      </c>
    </row>
    <row r="1746" spans="1:12" ht="17.100000000000001" customHeight="1">
      <c r="A1746" s="196">
        <v>1743</v>
      </c>
      <c r="B1746" s="444">
        <v>91134</v>
      </c>
      <c r="C1746" s="370" t="s">
        <v>31898</v>
      </c>
      <c r="D1746" s="32" t="s">
        <v>31899</v>
      </c>
      <c r="E1746" s="121" t="str">
        <f t="shared" si="77"/>
        <v>Yes</v>
      </c>
      <c r="F1746" s="164">
        <v>0.19</v>
      </c>
      <c r="G1746" s="164">
        <f t="shared" si="78"/>
        <v>7.6923076923076913E-2</v>
      </c>
      <c r="H1746" s="368">
        <f t="shared" si="79"/>
        <v>523</v>
      </c>
      <c r="I1746" s="29" t="s">
        <v>31900</v>
      </c>
      <c r="J1746" s="30">
        <v>523</v>
      </c>
      <c r="K1746" s="109">
        <v>42513</v>
      </c>
      <c r="L1746" s="62" t="s">
        <v>31605</v>
      </c>
    </row>
    <row r="1747" spans="1:12" ht="17.100000000000001" customHeight="1">
      <c r="A1747" s="196">
        <v>1744</v>
      </c>
      <c r="B1747" s="444">
        <v>91134</v>
      </c>
      <c r="C1747" s="370" t="s">
        <v>31898</v>
      </c>
      <c r="D1747" s="32" t="s">
        <v>31901</v>
      </c>
      <c r="E1747" s="121" t="str">
        <f t="shared" si="77"/>
        <v>Yes</v>
      </c>
      <c r="F1747" s="164">
        <v>0.19</v>
      </c>
      <c r="G1747" s="164">
        <f t="shared" si="78"/>
        <v>7.6923076923076913E-2</v>
      </c>
      <c r="H1747" s="368">
        <f t="shared" si="79"/>
        <v>523</v>
      </c>
      <c r="I1747" s="29" t="s">
        <v>31902</v>
      </c>
      <c r="J1747" s="30">
        <v>523</v>
      </c>
      <c r="K1747" s="109">
        <v>42513</v>
      </c>
      <c r="L1747" s="62" t="s">
        <v>31605</v>
      </c>
    </row>
    <row r="1748" spans="1:12" ht="17.100000000000001" customHeight="1">
      <c r="A1748" s="196">
        <v>1745</v>
      </c>
      <c r="B1748" s="444">
        <v>91134</v>
      </c>
      <c r="C1748" s="370" t="s">
        <v>31898</v>
      </c>
      <c r="D1748" s="32" t="s">
        <v>31903</v>
      </c>
      <c r="E1748" s="121" t="str">
        <f t="shared" si="77"/>
        <v>Yes</v>
      </c>
      <c r="F1748" s="164">
        <v>0.19</v>
      </c>
      <c r="G1748" s="164">
        <f t="shared" si="78"/>
        <v>7.6923076923076913E-2</v>
      </c>
      <c r="H1748" s="368">
        <f t="shared" si="79"/>
        <v>523</v>
      </c>
      <c r="I1748" s="29" t="s">
        <v>31904</v>
      </c>
      <c r="J1748" s="30">
        <v>523</v>
      </c>
      <c r="K1748" s="109">
        <v>42513</v>
      </c>
      <c r="L1748" s="62" t="s">
        <v>31605</v>
      </c>
    </row>
    <row r="1749" spans="1:12" ht="17.100000000000001" customHeight="1">
      <c r="A1749" s="196">
        <v>1746</v>
      </c>
      <c r="B1749" s="444">
        <v>91134</v>
      </c>
      <c r="C1749" s="370" t="s">
        <v>31898</v>
      </c>
      <c r="D1749" s="32" t="s">
        <v>31905</v>
      </c>
      <c r="E1749" s="121" t="str">
        <f t="shared" si="77"/>
        <v>Yes</v>
      </c>
      <c r="F1749" s="164">
        <v>0.19</v>
      </c>
      <c r="G1749" s="164">
        <f t="shared" si="78"/>
        <v>7.6923076923076913E-2</v>
      </c>
      <c r="H1749" s="368">
        <f t="shared" si="79"/>
        <v>523</v>
      </c>
      <c r="I1749" s="29" t="s">
        <v>31906</v>
      </c>
      <c r="J1749" s="30">
        <v>523</v>
      </c>
      <c r="K1749" s="109">
        <v>42513</v>
      </c>
      <c r="L1749" s="62" t="s">
        <v>31605</v>
      </c>
    </row>
    <row r="1750" spans="1:12" ht="17.100000000000001" customHeight="1">
      <c r="A1750" s="196">
        <v>1747</v>
      </c>
      <c r="B1750" s="444">
        <v>91134</v>
      </c>
      <c r="C1750" s="370" t="s">
        <v>31898</v>
      </c>
      <c r="D1750" s="32" t="s">
        <v>31907</v>
      </c>
      <c r="E1750" s="121" t="str">
        <f t="shared" si="77"/>
        <v>Yes</v>
      </c>
      <c r="F1750" s="164">
        <v>0.19</v>
      </c>
      <c r="G1750" s="164">
        <f t="shared" si="78"/>
        <v>7.6923076923076913E-2</v>
      </c>
      <c r="H1750" s="368">
        <f t="shared" si="79"/>
        <v>523</v>
      </c>
      <c r="I1750" s="29" t="s">
        <v>31908</v>
      </c>
      <c r="J1750" s="30">
        <v>523</v>
      </c>
      <c r="K1750" s="109">
        <v>42513</v>
      </c>
      <c r="L1750" s="62" t="s">
        <v>31605</v>
      </c>
    </row>
    <row r="1751" spans="1:12" ht="17.100000000000001" customHeight="1">
      <c r="A1751" s="196">
        <v>1748</v>
      </c>
      <c r="B1751" s="444">
        <v>91134</v>
      </c>
      <c r="C1751" s="370" t="s">
        <v>31898</v>
      </c>
      <c r="D1751" s="32" t="s">
        <v>31909</v>
      </c>
      <c r="E1751" s="121" t="str">
        <f t="shared" si="77"/>
        <v>Yes</v>
      </c>
      <c r="F1751" s="164">
        <v>0.19</v>
      </c>
      <c r="G1751" s="164">
        <f t="shared" si="78"/>
        <v>7.6923076923076913E-2</v>
      </c>
      <c r="H1751" s="368">
        <f t="shared" si="79"/>
        <v>523</v>
      </c>
      <c r="I1751" s="29" t="s">
        <v>31910</v>
      </c>
      <c r="J1751" s="30">
        <v>523</v>
      </c>
      <c r="K1751" s="109">
        <v>42513</v>
      </c>
      <c r="L1751" s="62" t="s">
        <v>31605</v>
      </c>
    </row>
    <row r="1752" spans="1:12" ht="17.100000000000001" customHeight="1">
      <c r="A1752" s="196">
        <v>1749</v>
      </c>
      <c r="B1752" s="444">
        <v>91134</v>
      </c>
      <c r="C1752" s="370" t="s">
        <v>31898</v>
      </c>
      <c r="D1752" s="32" t="s">
        <v>31911</v>
      </c>
      <c r="E1752" s="121" t="str">
        <f t="shared" si="77"/>
        <v>Yes</v>
      </c>
      <c r="F1752" s="164">
        <v>0.19</v>
      </c>
      <c r="G1752" s="164">
        <f t="shared" si="78"/>
        <v>7.6923076923076913E-2</v>
      </c>
      <c r="H1752" s="368">
        <f t="shared" si="79"/>
        <v>523</v>
      </c>
      <c r="I1752" s="29" t="s">
        <v>31912</v>
      </c>
      <c r="J1752" s="30">
        <v>523</v>
      </c>
      <c r="K1752" s="109">
        <v>42513</v>
      </c>
      <c r="L1752" s="62" t="s">
        <v>31605</v>
      </c>
    </row>
    <row r="1753" spans="1:12" ht="17.100000000000001" customHeight="1">
      <c r="A1753" s="196">
        <v>1750</v>
      </c>
      <c r="B1753" s="444">
        <v>91134</v>
      </c>
      <c r="C1753" s="370" t="s">
        <v>31898</v>
      </c>
      <c r="D1753" s="32" t="s">
        <v>31913</v>
      </c>
      <c r="E1753" s="121" t="str">
        <f t="shared" si="77"/>
        <v>Yes</v>
      </c>
      <c r="F1753" s="164">
        <v>0.19</v>
      </c>
      <c r="G1753" s="164">
        <f t="shared" si="78"/>
        <v>7.6923076923076913E-2</v>
      </c>
      <c r="H1753" s="368">
        <f t="shared" si="79"/>
        <v>523</v>
      </c>
      <c r="I1753" s="29" t="s">
        <v>31914</v>
      </c>
      <c r="J1753" s="30">
        <v>523</v>
      </c>
      <c r="K1753" s="109">
        <v>42513</v>
      </c>
      <c r="L1753" s="62" t="s">
        <v>31605</v>
      </c>
    </row>
    <row r="1754" spans="1:12" ht="17.100000000000001" customHeight="1">
      <c r="A1754" s="196">
        <v>1751</v>
      </c>
      <c r="B1754" s="444">
        <v>91134</v>
      </c>
      <c r="C1754" s="370" t="s">
        <v>31898</v>
      </c>
      <c r="D1754" s="32" t="s">
        <v>31915</v>
      </c>
      <c r="E1754" s="121" t="str">
        <f t="shared" si="77"/>
        <v>Yes</v>
      </c>
      <c r="F1754" s="164">
        <v>0.19</v>
      </c>
      <c r="G1754" s="164">
        <f t="shared" si="78"/>
        <v>7.6923076923076913E-2</v>
      </c>
      <c r="H1754" s="368">
        <f t="shared" si="79"/>
        <v>523</v>
      </c>
      <c r="I1754" s="29" t="s">
        <v>31916</v>
      </c>
      <c r="J1754" s="30">
        <v>523</v>
      </c>
      <c r="K1754" s="109">
        <v>42513</v>
      </c>
      <c r="L1754" s="62" t="s">
        <v>31605</v>
      </c>
    </row>
    <row r="1755" spans="1:12" ht="17.100000000000001" customHeight="1">
      <c r="A1755" s="196">
        <v>1752</v>
      </c>
      <c r="B1755" s="444">
        <v>91134</v>
      </c>
      <c r="C1755" s="370" t="s">
        <v>31898</v>
      </c>
      <c r="D1755" s="32" t="s">
        <v>31917</v>
      </c>
      <c r="E1755" s="121" t="str">
        <f t="shared" si="77"/>
        <v>Yes</v>
      </c>
      <c r="F1755" s="164">
        <v>0.19</v>
      </c>
      <c r="G1755" s="164">
        <f t="shared" si="78"/>
        <v>7.6923076923076913E-2</v>
      </c>
      <c r="H1755" s="368">
        <f t="shared" si="79"/>
        <v>523</v>
      </c>
      <c r="I1755" s="29" t="s">
        <v>31918</v>
      </c>
      <c r="J1755" s="30">
        <v>523</v>
      </c>
      <c r="K1755" s="109">
        <v>42513</v>
      </c>
      <c r="L1755" s="62" t="s">
        <v>31605</v>
      </c>
    </row>
    <row r="1756" spans="1:12" ht="17.100000000000001" customHeight="1">
      <c r="A1756" s="196">
        <v>1753</v>
      </c>
      <c r="B1756" s="444">
        <v>91134</v>
      </c>
      <c r="C1756" s="370" t="s">
        <v>31898</v>
      </c>
      <c r="D1756" s="32" t="s">
        <v>31919</v>
      </c>
      <c r="E1756" s="121" t="str">
        <f t="shared" si="77"/>
        <v>Yes</v>
      </c>
      <c r="F1756" s="164">
        <v>0.61</v>
      </c>
      <c r="G1756" s="164">
        <f t="shared" si="78"/>
        <v>0.24696356275303641</v>
      </c>
      <c r="H1756" s="368">
        <f t="shared" si="79"/>
        <v>1679</v>
      </c>
      <c r="I1756" s="29" t="s">
        <v>31920</v>
      </c>
      <c r="J1756" s="30">
        <v>1679</v>
      </c>
      <c r="K1756" s="109">
        <v>42513</v>
      </c>
      <c r="L1756" s="62" t="s">
        <v>31605</v>
      </c>
    </row>
    <row r="1757" spans="1:12" ht="17.100000000000001" customHeight="1">
      <c r="A1757" s="196">
        <v>1754</v>
      </c>
      <c r="B1757" s="369">
        <v>572</v>
      </c>
      <c r="C1757" s="370" t="s">
        <v>31921</v>
      </c>
      <c r="D1757" s="32" t="s">
        <v>31922</v>
      </c>
      <c r="E1757" s="29" t="str">
        <f>IF(G1757&lt;1,"Yes","No")</f>
        <v>Yes</v>
      </c>
      <c r="F1757" s="454">
        <v>1.68</v>
      </c>
      <c r="G1757" s="454">
        <f>F1757/2.47</f>
        <v>0.68016194331983792</v>
      </c>
      <c r="H1757" s="368">
        <f>ROUND(F1757*2753,0)</f>
        <v>4625</v>
      </c>
      <c r="I1757" s="387" t="s">
        <v>31923</v>
      </c>
      <c r="J1757" s="85">
        <v>4625</v>
      </c>
      <c r="K1757" s="109">
        <v>42551</v>
      </c>
      <c r="L1757" s="62" t="s">
        <v>31924</v>
      </c>
    </row>
    <row r="1758" spans="1:12" ht="17.100000000000001" customHeight="1">
      <c r="A1758" s="196">
        <v>1755</v>
      </c>
      <c r="B1758" s="366" t="s">
        <v>31925</v>
      </c>
      <c r="C1758" s="370" t="s">
        <v>31926</v>
      </c>
      <c r="D1758" s="32" t="s">
        <v>31927</v>
      </c>
      <c r="E1758" s="29" t="str">
        <f t="shared" ref="E1758:E1821" si="80">IF(G1758&lt;1,"Yes","No")</f>
        <v>Yes</v>
      </c>
      <c r="F1758" s="388">
        <f>0.15+0.84</f>
        <v>0.99</v>
      </c>
      <c r="G1758" s="454">
        <f t="shared" ref="G1758:G1821" si="81">F1758/2.47</f>
        <v>0.40080971659919024</v>
      </c>
      <c r="H1758" s="368">
        <f t="shared" ref="H1758:H1821" si="82">ROUND(F1758*2753,0)</f>
        <v>2725</v>
      </c>
      <c r="I1758" s="387" t="s">
        <v>31928</v>
      </c>
      <c r="J1758" s="85">
        <v>2725</v>
      </c>
      <c r="K1758" s="109">
        <v>42551</v>
      </c>
      <c r="L1758" s="62" t="s">
        <v>31924</v>
      </c>
    </row>
    <row r="1759" spans="1:12" ht="17.100000000000001" customHeight="1">
      <c r="A1759" s="196">
        <v>1756</v>
      </c>
      <c r="B1759" s="366" t="s">
        <v>31929</v>
      </c>
      <c r="C1759" s="370" t="s">
        <v>31930</v>
      </c>
      <c r="D1759" s="32" t="s">
        <v>31931</v>
      </c>
      <c r="E1759" s="29" t="str">
        <f t="shared" si="80"/>
        <v>Yes</v>
      </c>
      <c r="F1759" s="454">
        <v>1.62</v>
      </c>
      <c r="G1759" s="454">
        <f t="shared" si="81"/>
        <v>0.65587044534412953</v>
      </c>
      <c r="H1759" s="368">
        <f t="shared" si="82"/>
        <v>4460</v>
      </c>
      <c r="I1759" s="387" t="s">
        <v>31932</v>
      </c>
      <c r="J1759" s="85">
        <v>4460</v>
      </c>
      <c r="K1759" s="109">
        <v>42551</v>
      </c>
      <c r="L1759" s="62" t="s">
        <v>31924</v>
      </c>
    </row>
    <row r="1760" spans="1:12" ht="17.100000000000001" customHeight="1">
      <c r="A1760" s="196">
        <v>1757</v>
      </c>
      <c r="B1760" s="369">
        <v>196</v>
      </c>
      <c r="C1760" s="370" t="s">
        <v>31933</v>
      </c>
      <c r="D1760" s="32" t="s">
        <v>31934</v>
      </c>
      <c r="E1760" s="29" t="str">
        <f t="shared" si="80"/>
        <v>Yes</v>
      </c>
      <c r="F1760" s="454">
        <v>0.05</v>
      </c>
      <c r="G1760" s="454">
        <f t="shared" si="81"/>
        <v>2.0242914979757085E-2</v>
      </c>
      <c r="H1760" s="368">
        <f t="shared" si="82"/>
        <v>138</v>
      </c>
      <c r="I1760" s="387" t="s">
        <v>31935</v>
      </c>
      <c r="J1760" s="85">
        <v>138</v>
      </c>
      <c r="K1760" s="109">
        <v>42551</v>
      </c>
      <c r="L1760" s="62" t="s">
        <v>31924</v>
      </c>
    </row>
    <row r="1761" spans="1:12" ht="17.100000000000001" customHeight="1">
      <c r="A1761" s="196">
        <v>1758</v>
      </c>
      <c r="B1761" s="369">
        <v>44</v>
      </c>
      <c r="C1761" s="370" t="s">
        <v>31936</v>
      </c>
      <c r="D1761" s="32" t="s">
        <v>31937</v>
      </c>
      <c r="E1761" s="29" t="str">
        <f t="shared" si="80"/>
        <v>Yes</v>
      </c>
      <c r="F1761" s="454">
        <v>0.83</v>
      </c>
      <c r="G1761" s="454">
        <f t="shared" si="81"/>
        <v>0.33603238866396756</v>
      </c>
      <c r="H1761" s="368">
        <f t="shared" si="82"/>
        <v>2285</v>
      </c>
      <c r="I1761" s="387" t="s">
        <v>31938</v>
      </c>
      <c r="J1761" s="85">
        <v>2285</v>
      </c>
      <c r="K1761" s="109">
        <v>42551</v>
      </c>
      <c r="L1761" s="62" t="s">
        <v>31924</v>
      </c>
    </row>
    <row r="1762" spans="1:12" ht="17.100000000000001" customHeight="1">
      <c r="A1762" s="196">
        <v>1759</v>
      </c>
      <c r="B1762" s="366" t="s">
        <v>31939</v>
      </c>
      <c r="C1762" s="370" t="s">
        <v>31940</v>
      </c>
      <c r="D1762" s="32" t="s">
        <v>31941</v>
      </c>
      <c r="E1762" s="29" t="str">
        <f t="shared" si="80"/>
        <v>Yes</v>
      </c>
      <c r="F1762" s="454">
        <v>1.675</v>
      </c>
      <c r="G1762" s="454">
        <f t="shared" si="81"/>
        <v>0.67813765182186236</v>
      </c>
      <c r="H1762" s="368">
        <f t="shared" si="82"/>
        <v>4611</v>
      </c>
      <c r="I1762" s="387" t="s">
        <v>31942</v>
      </c>
      <c r="J1762" s="85">
        <v>4611</v>
      </c>
      <c r="K1762" s="109">
        <v>42551</v>
      </c>
      <c r="L1762" s="62" t="s">
        <v>31924</v>
      </c>
    </row>
    <row r="1763" spans="1:12" ht="17.100000000000001" customHeight="1">
      <c r="A1763" s="196">
        <v>1760</v>
      </c>
      <c r="B1763" s="369">
        <v>383</v>
      </c>
      <c r="C1763" s="370" t="s">
        <v>31943</v>
      </c>
      <c r="D1763" s="32" t="s">
        <v>31944</v>
      </c>
      <c r="E1763" s="29" t="str">
        <f t="shared" si="80"/>
        <v>No</v>
      </c>
      <c r="F1763" s="454">
        <v>2.95</v>
      </c>
      <c r="G1763" s="454">
        <f t="shared" si="81"/>
        <v>1.1943319838056681</v>
      </c>
      <c r="H1763" s="368">
        <f t="shared" si="82"/>
        <v>8121</v>
      </c>
      <c r="I1763" s="387" t="s">
        <v>31945</v>
      </c>
      <c r="J1763" s="85">
        <v>8121</v>
      </c>
      <c r="K1763" s="109">
        <v>42551</v>
      </c>
      <c r="L1763" s="62" t="s">
        <v>31924</v>
      </c>
    </row>
    <row r="1764" spans="1:12" ht="17.100000000000001" customHeight="1">
      <c r="A1764" s="196">
        <v>1761</v>
      </c>
      <c r="B1764" s="369" t="s">
        <v>31946</v>
      </c>
      <c r="C1764" s="370" t="s">
        <v>31947</v>
      </c>
      <c r="D1764" s="32" t="s">
        <v>31948</v>
      </c>
      <c r="E1764" s="29" t="str">
        <f t="shared" si="80"/>
        <v>Yes</v>
      </c>
      <c r="F1764" s="454">
        <v>0.41</v>
      </c>
      <c r="G1764" s="454">
        <f t="shared" si="81"/>
        <v>0.16599190283400808</v>
      </c>
      <c r="H1764" s="368">
        <f t="shared" si="82"/>
        <v>1129</v>
      </c>
      <c r="I1764" s="387" t="s">
        <v>31949</v>
      </c>
      <c r="J1764" s="85">
        <v>1129</v>
      </c>
      <c r="K1764" s="109">
        <v>42551</v>
      </c>
      <c r="L1764" s="62" t="s">
        <v>31924</v>
      </c>
    </row>
    <row r="1765" spans="1:12" ht="17.100000000000001" customHeight="1">
      <c r="A1765" s="196">
        <v>1762</v>
      </c>
      <c r="B1765" s="366" t="s">
        <v>31950</v>
      </c>
      <c r="C1765" s="370" t="s">
        <v>31951</v>
      </c>
      <c r="D1765" s="32" t="s">
        <v>31952</v>
      </c>
      <c r="E1765" s="29" t="str">
        <f t="shared" si="80"/>
        <v>No</v>
      </c>
      <c r="F1765" s="454">
        <v>4.1900000000000004</v>
      </c>
      <c r="G1765" s="454">
        <f t="shared" si="81"/>
        <v>1.6963562753036439</v>
      </c>
      <c r="H1765" s="368">
        <f t="shared" si="82"/>
        <v>11535</v>
      </c>
      <c r="I1765" s="389" t="s">
        <v>31953</v>
      </c>
      <c r="J1765" s="164">
        <v>11535</v>
      </c>
      <c r="K1765" s="109">
        <v>42551</v>
      </c>
      <c r="L1765" s="62" t="s">
        <v>31924</v>
      </c>
    </row>
    <row r="1766" spans="1:12" ht="17.100000000000001" customHeight="1">
      <c r="A1766" s="196">
        <v>1763</v>
      </c>
      <c r="B1766" s="369" t="s">
        <v>31954</v>
      </c>
      <c r="C1766" s="367" t="s">
        <v>31955</v>
      </c>
      <c r="D1766" s="51" t="s">
        <v>31956</v>
      </c>
      <c r="E1766" s="29" t="str">
        <f t="shared" si="80"/>
        <v>Yes</v>
      </c>
      <c r="F1766" s="454">
        <v>0.09</v>
      </c>
      <c r="G1766" s="454">
        <f t="shared" si="81"/>
        <v>3.643724696356275E-2</v>
      </c>
      <c r="H1766" s="368">
        <f t="shared" si="82"/>
        <v>248</v>
      </c>
      <c r="I1766" s="389" t="s">
        <v>31957</v>
      </c>
      <c r="J1766" s="164">
        <v>248</v>
      </c>
      <c r="K1766" s="109">
        <v>42551</v>
      </c>
      <c r="L1766" s="62" t="s">
        <v>31924</v>
      </c>
    </row>
    <row r="1767" spans="1:12" ht="17.100000000000001" customHeight="1">
      <c r="A1767" s="196">
        <v>1764</v>
      </c>
      <c r="B1767" s="366" t="s">
        <v>31958</v>
      </c>
      <c r="C1767" s="370" t="s">
        <v>31959</v>
      </c>
      <c r="D1767" s="51" t="s">
        <v>31960</v>
      </c>
      <c r="E1767" s="29" t="str">
        <f t="shared" si="80"/>
        <v>Yes</v>
      </c>
      <c r="F1767" s="454">
        <f>0.16+0.39+0.82</f>
        <v>1.37</v>
      </c>
      <c r="G1767" s="454">
        <f t="shared" si="81"/>
        <v>0.55465587044534415</v>
      </c>
      <c r="H1767" s="368">
        <f t="shared" si="82"/>
        <v>3772</v>
      </c>
      <c r="I1767" s="389" t="s">
        <v>31961</v>
      </c>
      <c r="J1767" s="164">
        <v>3772</v>
      </c>
      <c r="K1767" s="109">
        <v>42551</v>
      </c>
      <c r="L1767" s="62" t="s">
        <v>31924</v>
      </c>
    </row>
    <row r="1768" spans="1:12" ht="17.100000000000001" customHeight="1">
      <c r="A1768" s="196">
        <v>1765</v>
      </c>
      <c r="B1768" s="369">
        <v>284</v>
      </c>
      <c r="C1768" s="367" t="s">
        <v>31962</v>
      </c>
      <c r="D1768" s="51" t="s">
        <v>31963</v>
      </c>
      <c r="E1768" s="29" t="str">
        <f t="shared" si="80"/>
        <v>Yes</v>
      </c>
      <c r="F1768" s="454">
        <v>0.2</v>
      </c>
      <c r="G1768" s="454">
        <f t="shared" si="81"/>
        <v>8.0971659919028341E-2</v>
      </c>
      <c r="H1768" s="368">
        <f t="shared" si="82"/>
        <v>551</v>
      </c>
      <c r="I1768" s="389" t="s">
        <v>31964</v>
      </c>
      <c r="J1768" s="164">
        <v>551</v>
      </c>
      <c r="K1768" s="109">
        <v>42551</v>
      </c>
      <c r="L1768" s="62" t="s">
        <v>31924</v>
      </c>
    </row>
    <row r="1769" spans="1:12" ht="17.100000000000001" customHeight="1">
      <c r="A1769" s="196">
        <v>1766</v>
      </c>
      <c r="B1769" s="366" t="s">
        <v>31965</v>
      </c>
      <c r="C1769" s="367" t="s">
        <v>31962</v>
      </c>
      <c r="D1769" s="51" t="s">
        <v>24378</v>
      </c>
      <c r="E1769" s="29" t="str">
        <f t="shared" si="80"/>
        <v>Yes</v>
      </c>
      <c r="F1769" s="454">
        <v>0.12</v>
      </c>
      <c r="G1769" s="454">
        <f t="shared" si="81"/>
        <v>4.8582995951416998E-2</v>
      </c>
      <c r="H1769" s="368">
        <f t="shared" si="82"/>
        <v>330</v>
      </c>
      <c r="I1769" s="389" t="s">
        <v>31966</v>
      </c>
      <c r="J1769" s="164">
        <v>330</v>
      </c>
      <c r="K1769" s="109">
        <v>42551</v>
      </c>
      <c r="L1769" s="62" t="s">
        <v>31924</v>
      </c>
    </row>
    <row r="1770" spans="1:12" ht="17.100000000000001" customHeight="1">
      <c r="A1770" s="196">
        <v>1767</v>
      </c>
      <c r="B1770" s="369">
        <v>360</v>
      </c>
      <c r="C1770" s="370" t="s">
        <v>31967</v>
      </c>
      <c r="D1770" s="51" t="s">
        <v>31968</v>
      </c>
      <c r="E1770" s="29" t="str">
        <f t="shared" si="80"/>
        <v>Yes</v>
      </c>
      <c r="F1770" s="454">
        <v>0.43</v>
      </c>
      <c r="G1770" s="454">
        <f t="shared" si="81"/>
        <v>0.17408906882591091</v>
      </c>
      <c r="H1770" s="368">
        <f t="shared" si="82"/>
        <v>1184</v>
      </c>
      <c r="I1770" s="389" t="s">
        <v>31969</v>
      </c>
      <c r="J1770" s="164">
        <v>1184</v>
      </c>
      <c r="K1770" s="109">
        <v>42551</v>
      </c>
      <c r="L1770" s="62" t="s">
        <v>31924</v>
      </c>
    </row>
    <row r="1771" spans="1:12" ht="17.100000000000001" customHeight="1">
      <c r="A1771" s="196">
        <v>1768</v>
      </c>
      <c r="B1771" s="369">
        <v>85</v>
      </c>
      <c r="C1771" s="367" t="s">
        <v>31970</v>
      </c>
      <c r="D1771" s="51" t="s">
        <v>31971</v>
      </c>
      <c r="E1771" s="29" t="str">
        <f t="shared" si="80"/>
        <v>Yes</v>
      </c>
      <c r="F1771" s="454">
        <v>0.18</v>
      </c>
      <c r="G1771" s="454">
        <f t="shared" si="81"/>
        <v>7.28744939271255E-2</v>
      </c>
      <c r="H1771" s="368">
        <f t="shared" si="82"/>
        <v>496</v>
      </c>
      <c r="I1771" s="389" t="s">
        <v>31972</v>
      </c>
      <c r="J1771" s="164">
        <v>496</v>
      </c>
      <c r="K1771" s="109">
        <v>42551</v>
      </c>
      <c r="L1771" s="62" t="s">
        <v>31924</v>
      </c>
    </row>
    <row r="1772" spans="1:12" ht="17.100000000000001" customHeight="1">
      <c r="A1772" s="196">
        <v>1769</v>
      </c>
      <c r="B1772" s="369">
        <v>398</v>
      </c>
      <c r="C1772" s="367" t="s">
        <v>31973</v>
      </c>
      <c r="D1772" s="51" t="s">
        <v>31974</v>
      </c>
      <c r="E1772" s="29" t="str">
        <f t="shared" si="80"/>
        <v>Yes</v>
      </c>
      <c r="F1772" s="454">
        <v>0.39</v>
      </c>
      <c r="G1772" s="454">
        <f t="shared" si="81"/>
        <v>0.15789473684210525</v>
      </c>
      <c r="H1772" s="368">
        <f t="shared" si="82"/>
        <v>1074</v>
      </c>
      <c r="I1772" s="389" t="s">
        <v>31975</v>
      </c>
      <c r="J1772" s="164">
        <v>1074</v>
      </c>
      <c r="K1772" s="109">
        <v>42551</v>
      </c>
      <c r="L1772" s="62" t="s">
        <v>31924</v>
      </c>
    </row>
    <row r="1773" spans="1:12" ht="17.100000000000001" customHeight="1">
      <c r="A1773" s="196">
        <v>1770</v>
      </c>
      <c r="B1773" s="369">
        <v>452</v>
      </c>
      <c r="C1773" s="367" t="s">
        <v>31976</v>
      </c>
      <c r="D1773" s="51" t="s">
        <v>31977</v>
      </c>
      <c r="E1773" s="29" t="str">
        <f t="shared" si="80"/>
        <v>Yes</v>
      </c>
      <c r="F1773" s="454">
        <v>0.4</v>
      </c>
      <c r="G1773" s="454">
        <f t="shared" si="81"/>
        <v>0.16194331983805668</v>
      </c>
      <c r="H1773" s="368">
        <f t="shared" si="82"/>
        <v>1101</v>
      </c>
      <c r="I1773" s="389" t="s">
        <v>31978</v>
      </c>
      <c r="J1773" s="164">
        <v>1101</v>
      </c>
      <c r="K1773" s="109">
        <v>42551</v>
      </c>
      <c r="L1773" s="62" t="s">
        <v>31924</v>
      </c>
    </row>
    <row r="1774" spans="1:12" ht="17.100000000000001" customHeight="1">
      <c r="A1774" s="196">
        <v>1771</v>
      </c>
      <c r="B1774" s="369" t="s">
        <v>31979</v>
      </c>
      <c r="C1774" s="367" t="s">
        <v>31980</v>
      </c>
      <c r="D1774" s="51" t="s">
        <v>31981</v>
      </c>
      <c r="E1774" s="29" t="str">
        <f t="shared" si="80"/>
        <v>Yes</v>
      </c>
      <c r="F1774" s="454">
        <v>1.57</v>
      </c>
      <c r="G1774" s="454">
        <f t="shared" si="81"/>
        <v>0.63562753036437247</v>
      </c>
      <c r="H1774" s="368">
        <f t="shared" si="82"/>
        <v>4322</v>
      </c>
      <c r="I1774" s="389" t="s">
        <v>31982</v>
      </c>
      <c r="J1774" s="164">
        <v>4322</v>
      </c>
      <c r="K1774" s="109">
        <v>42551</v>
      </c>
      <c r="L1774" s="62" t="s">
        <v>31924</v>
      </c>
    </row>
    <row r="1775" spans="1:12" ht="17.100000000000001" customHeight="1">
      <c r="A1775" s="196">
        <v>1772</v>
      </c>
      <c r="B1775" s="369">
        <v>95</v>
      </c>
      <c r="C1775" s="367" t="s">
        <v>31983</v>
      </c>
      <c r="D1775" s="51" t="s">
        <v>31984</v>
      </c>
      <c r="E1775" s="29" t="str">
        <f t="shared" si="80"/>
        <v>Yes</v>
      </c>
      <c r="F1775" s="454">
        <v>1.66</v>
      </c>
      <c r="G1775" s="454">
        <f t="shared" si="81"/>
        <v>0.67206477732793513</v>
      </c>
      <c r="H1775" s="368">
        <f t="shared" si="82"/>
        <v>4570</v>
      </c>
      <c r="I1775" s="389" t="s">
        <v>31985</v>
      </c>
      <c r="J1775" s="164">
        <v>4570</v>
      </c>
      <c r="K1775" s="109">
        <v>42551</v>
      </c>
      <c r="L1775" s="62" t="s">
        <v>31924</v>
      </c>
    </row>
    <row r="1776" spans="1:12" ht="17.100000000000001" customHeight="1">
      <c r="A1776" s="196">
        <v>1773</v>
      </c>
      <c r="B1776" s="369">
        <v>203</v>
      </c>
      <c r="C1776" s="367" t="s">
        <v>31986</v>
      </c>
      <c r="D1776" s="51" t="s">
        <v>31987</v>
      </c>
      <c r="E1776" s="29" t="str">
        <f t="shared" si="80"/>
        <v>Yes</v>
      </c>
      <c r="F1776" s="454">
        <v>0.75</v>
      </c>
      <c r="G1776" s="454">
        <f t="shared" si="81"/>
        <v>0.30364372469635625</v>
      </c>
      <c r="H1776" s="368">
        <f t="shared" si="82"/>
        <v>2065</v>
      </c>
      <c r="I1776" s="389" t="s">
        <v>31988</v>
      </c>
      <c r="J1776" s="164">
        <v>2065</v>
      </c>
      <c r="K1776" s="109">
        <v>42551</v>
      </c>
      <c r="L1776" s="62" t="s">
        <v>31924</v>
      </c>
    </row>
    <row r="1777" spans="1:12" ht="17.100000000000001" customHeight="1">
      <c r="A1777" s="196">
        <v>1774</v>
      </c>
      <c r="B1777" s="369">
        <v>203</v>
      </c>
      <c r="C1777" s="367" t="s">
        <v>31986</v>
      </c>
      <c r="D1777" s="51" t="s">
        <v>31989</v>
      </c>
      <c r="E1777" s="29" t="str">
        <f t="shared" si="80"/>
        <v>Yes</v>
      </c>
      <c r="F1777" s="454">
        <v>1.36</v>
      </c>
      <c r="G1777" s="454">
        <f t="shared" si="81"/>
        <v>0.55060728744939269</v>
      </c>
      <c r="H1777" s="368">
        <f t="shared" si="82"/>
        <v>3744</v>
      </c>
      <c r="I1777" s="389" t="s">
        <v>31990</v>
      </c>
      <c r="J1777" s="164">
        <v>3744</v>
      </c>
      <c r="K1777" s="109">
        <v>42551</v>
      </c>
      <c r="L1777" s="62" t="s">
        <v>31924</v>
      </c>
    </row>
    <row r="1778" spans="1:12" ht="17.100000000000001" customHeight="1">
      <c r="A1778" s="196">
        <v>1775</v>
      </c>
      <c r="B1778" s="369">
        <v>173</v>
      </c>
      <c r="C1778" s="367" t="s">
        <v>31991</v>
      </c>
      <c r="D1778" s="51" t="s">
        <v>31992</v>
      </c>
      <c r="E1778" s="29" t="str">
        <f t="shared" si="80"/>
        <v>Yes</v>
      </c>
      <c r="F1778" s="454">
        <v>0.69</v>
      </c>
      <c r="G1778" s="454">
        <f t="shared" si="81"/>
        <v>0.27935222672064774</v>
      </c>
      <c r="H1778" s="368">
        <f t="shared" si="82"/>
        <v>1900</v>
      </c>
      <c r="I1778" s="389" t="s">
        <v>31993</v>
      </c>
      <c r="J1778" s="164">
        <v>1900</v>
      </c>
      <c r="K1778" s="109">
        <v>42551</v>
      </c>
      <c r="L1778" s="62" t="s">
        <v>31924</v>
      </c>
    </row>
    <row r="1779" spans="1:12" ht="17.100000000000001" customHeight="1">
      <c r="A1779" s="196">
        <v>1776</v>
      </c>
      <c r="B1779" s="366" t="s">
        <v>31994</v>
      </c>
      <c r="C1779" s="367" t="s">
        <v>31995</v>
      </c>
      <c r="D1779" s="51" t="s">
        <v>31996</v>
      </c>
      <c r="E1779" s="29" t="str">
        <f t="shared" si="80"/>
        <v>Yes</v>
      </c>
      <c r="F1779" s="454">
        <v>0.6</v>
      </c>
      <c r="G1779" s="454">
        <f t="shared" si="81"/>
        <v>0.24291497975708498</v>
      </c>
      <c r="H1779" s="368">
        <f t="shared" si="82"/>
        <v>1652</v>
      </c>
      <c r="I1779" s="389" t="s">
        <v>31997</v>
      </c>
      <c r="J1779" s="164">
        <v>1652</v>
      </c>
      <c r="K1779" s="109">
        <v>42551</v>
      </c>
      <c r="L1779" s="62" t="s">
        <v>31924</v>
      </c>
    </row>
    <row r="1780" spans="1:12" ht="17.100000000000001" customHeight="1">
      <c r="A1780" s="196">
        <v>1777</v>
      </c>
      <c r="B1780" s="366" t="s">
        <v>31998</v>
      </c>
      <c r="C1780" s="367" t="s">
        <v>31999</v>
      </c>
      <c r="D1780" s="51" t="s">
        <v>32000</v>
      </c>
      <c r="E1780" s="29" t="str">
        <f t="shared" si="80"/>
        <v>No</v>
      </c>
      <c r="F1780" s="454">
        <f>2.345+1.53+1.37</f>
        <v>5.2450000000000001</v>
      </c>
      <c r="G1780" s="454">
        <f t="shared" si="81"/>
        <v>2.1234817813765181</v>
      </c>
      <c r="H1780" s="368">
        <v>13600</v>
      </c>
      <c r="I1780" s="389" t="s">
        <v>32001</v>
      </c>
      <c r="J1780" s="164">
        <v>13600</v>
      </c>
      <c r="K1780" s="109">
        <v>42551</v>
      </c>
      <c r="L1780" s="62" t="s">
        <v>31924</v>
      </c>
    </row>
    <row r="1781" spans="1:12" ht="17.100000000000001" customHeight="1">
      <c r="A1781" s="196">
        <v>1778</v>
      </c>
      <c r="B1781" s="369">
        <v>223</v>
      </c>
      <c r="C1781" s="367" t="s">
        <v>32002</v>
      </c>
      <c r="D1781" s="51" t="s">
        <v>32003</v>
      </c>
      <c r="E1781" s="29" t="str">
        <f t="shared" si="80"/>
        <v>Yes</v>
      </c>
      <c r="F1781" s="454">
        <v>0.55000000000000004</v>
      </c>
      <c r="G1781" s="454">
        <f t="shared" si="81"/>
        <v>0.22267206477732793</v>
      </c>
      <c r="H1781" s="368">
        <f t="shared" si="82"/>
        <v>1514</v>
      </c>
      <c r="I1781" s="389" t="s">
        <v>32004</v>
      </c>
      <c r="J1781" s="164">
        <v>1514</v>
      </c>
      <c r="K1781" s="109">
        <v>42551</v>
      </c>
      <c r="L1781" s="62" t="s">
        <v>31924</v>
      </c>
    </row>
    <row r="1782" spans="1:12" ht="17.100000000000001" customHeight="1">
      <c r="A1782" s="196">
        <v>1779</v>
      </c>
      <c r="B1782" s="369">
        <v>173</v>
      </c>
      <c r="C1782" s="367" t="s">
        <v>32005</v>
      </c>
      <c r="D1782" s="51" t="s">
        <v>32006</v>
      </c>
      <c r="E1782" s="29" t="str">
        <f t="shared" si="80"/>
        <v>Yes</v>
      </c>
      <c r="F1782" s="454">
        <v>0.74</v>
      </c>
      <c r="G1782" s="454">
        <f t="shared" si="81"/>
        <v>0.29959514170040485</v>
      </c>
      <c r="H1782" s="368">
        <f t="shared" si="82"/>
        <v>2037</v>
      </c>
      <c r="I1782" s="389" t="s">
        <v>32007</v>
      </c>
      <c r="J1782" s="164">
        <v>2037</v>
      </c>
      <c r="K1782" s="109">
        <v>42551</v>
      </c>
      <c r="L1782" s="62" t="s">
        <v>31924</v>
      </c>
    </row>
    <row r="1783" spans="1:12" ht="17.100000000000001" customHeight="1">
      <c r="A1783" s="196">
        <v>1780</v>
      </c>
      <c r="B1783" s="369">
        <v>108</v>
      </c>
      <c r="C1783" s="367" t="s">
        <v>32008</v>
      </c>
      <c r="D1783" s="51" t="s">
        <v>32009</v>
      </c>
      <c r="E1783" s="29" t="str">
        <f t="shared" si="80"/>
        <v>Yes</v>
      </c>
      <c r="F1783" s="454">
        <v>0.34</v>
      </c>
      <c r="G1783" s="454">
        <f t="shared" si="81"/>
        <v>0.13765182186234817</v>
      </c>
      <c r="H1783" s="368">
        <f t="shared" si="82"/>
        <v>936</v>
      </c>
      <c r="I1783" s="389" t="s">
        <v>32010</v>
      </c>
      <c r="J1783" s="164">
        <v>936</v>
      </c>
      <c r="K1783" s="109">
        <v>42551</v>
      </c>
      <c r="L1783" s="62" t="s">
        <v>31924</v>
      </c>
    </row>
    <row r="1784" spans="1:12" ht="17.100000000000001" customHeight="1">
      <c r="A1784" s="196">
        <v>1781</v>
      </c>
      <c r="B1784" s="369">
        <v>226</v>
      </c>
      <c r="C1784" s="367" t="s">
        <v>32011</v>
      </c>
      <c r="D1784" s="51" t="s">
        <v>32012</v>
      </c>
      <c r="E1784" s="29" t="str">
        <f t="shared" si="80"/>
        <v>Yes</v>
      </c>
      <c r="F1784" s="454">
        <v>0.73</v>
      </c>
      <c r="G1784" s="454">
        <f t="shared" si="81"/>
        <v>0.2955465587044534</v>
      </c>
      <c r="H1784" s="368">
        <f t="shared" si="82"/>
        <v>2010</v>
      </c>
      <c r="I1784" s="389" t="s">
        <v>32013</v>
      </c>
      <c r="J1784" s="164">
        <v>2010</v>
      </c>
      <c r="K1784" s="109">
        <v>42551</v>
      </c>
      <c r="L1784" s="62" t="s">
        <v>31924</v>
      </c>
    </row>
    <row r="1785" spans="1:12" ht="17.100000000000001" customHeight="1">
      <c r="A1785" s="196">
        <v>1782</v>
      </c>
      <c r="B1785" s="369" t="s">
        <v>32014</v>
      </c>
      <c r="C1785" s="367" t="s">
        <v>32015</v>
      </c>
      <c r="D1785" s="51" t="s">
        <v>32016</v>
      </c>
      <c r="E1785" s="29" t="str">
        <f t="shared" si="80"/>
        <v>Yes</v>
      </c>
      <c r="F1785" s="454">
        <v>0.2</v>
      </c>
      <c r="G1785" s="454">
        <f t="shared" si="81"/>
        <v>8.0971659919028341E-2</v>
      </c>
      <c r="H1785" s="368">
        <f t="shared" si="82"/>
        <v>551</v>
      </c>
      <c r="I1785" s="389" t="s">
        <v>32017</v>
      </c>
      <c r="J1785" s="164">
        <v>551</v>
      </c>
      <c r="K1785" s="109">
        <v>42551</v>
      </c>
      <c r="L1785" s="62" t="s">
        <v>31924</v>
      </c>
    </row>
    <row r="1786" spans="1:12" ht="17.100000000000001" customHeight="1">
      <c r="A1786" s="196">
        <v>1783</v>
      </c>
      <c r="B1786" s="369">
        <v>531</v>
      </c>
      <c r="C1786" s="367" t="s">
        <v>32018</v>
      </c>
      <c r="D1786" s="51" t="s">
        <v>32019</v>
      </c>
      <c r="E1786" s="29" t="str">
        <f t="shared" si="80"/>
        <v>Yes</v>
      </c>
      <c r="F1786" s="454">
        <v>0.3</v>
      </c>
      <c r="G1786" s="454">
        <f t="shared" si="81"/>
        <v>0.12145748987854249</v>
      </c>
      <c r="H1786" s="368">
        <f t="shared" si="82"/>
        <v>826</v>
      </c>
      <c r="I1786" s="389" t="s">
        <v>32020</v>
      </c>
      <c r="J1786" s="164">
        <v>826</v>
      </c>
      <c r="K1786" s="109">
        <v>42551</v>
      </c>
      <c r="L1786" s="62" t="s">
        <v>31924</v>
      </c>
    </row>
    <row r="1787" spans="1:12" ht="17.100000000000001" customHeight="1">
      <c r="A1787" s="196">
        <v>1784</v>
      </c>
      <c r="B1787" s="369" t="s">
        <v>32021</v>
      </c>
      <c r="C1787" s="367" t="s">
        <v>32022</v>
      </c>
      <c r="D1787" s="51" t="s">
        <v>32022</v>
      </c>
      <c r="E1787" s="29" t="str">
        <f t="shared" si="80"/>
        <v>Yes</v>
      </c>
      <c r="F1787" s="454">
        <v>0.04</v>
      </c>
      <c r="G1787" s="454">
        <f t="shared" si="81"/>
        <v>1.6194331983805668E-2</v>
      </c>
      <c r="H1787" s="368">
        <f t="shared" si="82"/>
        <v>110</v>
      </c>
      <c r="I1787" s="389" t="s">
        <v>32023</v>
      </c>
      <c r="J1787" s="164">
        <v>110</v>
      </c>
      <c r="K1787" s="109">
        <v>42551</v>
      </c>
      <c r="L1787" s="62" t="s">
        <v>31924</v>
      </c>
    </row>
    <row r="1788" spans="1:12" ht="17.100000000000001" customHeight="1">
      <c r="A1788" s="196">
        <v>1785</v>
      </c>
      <c r="B1788" s="369" t="s">
        <v>32024</v>
      </c>
      <c r="C1788" s="367" t="s">
        <v>32025</v>
      </c>
      <c r="D1788" s="51" t="s">
        <v>32026</v>
      </c>
      <c r="E1788" s="29" t="str">
        <f t="shared" si="80"/>
        <v>Yes</v>
      </c>
      <c r="F1788" s="454">
        <v>1.41</v>
      </c>
      <c r="G1788" s="454">
        <f t="shared" si="81"/>
        <v>0.57085020242914974</v>
      </c>
      <c r="H1788" s="368">
        <f t="shared" si="82"/>
        <v>3882</v>
      </c>
      <c r="I1788" s="389" t="s">
        <v>32027</v>
      </c>
      <c r="J1788" s="164">
        <v>3882</v>
      </c>
      <c r="K1788" s="109">
        <v>42551</v>
      </c>
      <c r="L1788" s="62" t="s">
        <v>31924</v>
      </c>
    </row>
    <row r="1789" spans="1:12" ht="17.100000000000001" customHeight="1">
      <c r="A1789" s="196">
        <v>1786</v>
      </c>
      <c r="B1789" s="366" t="s">
        <v>32028</v>
      </c>
      <c r="C1789" s="367" t="s">
        <v>32029</v>
      </c>
      <c r="D1789" s="51" t="s">
        <v>32030</v>
      </c>
      <c r="E1789" s="29" t="str">
        <f t="shared" si="80"/>
        <v>Yes</v>
      </c>
      <c r="F1789" s="454">
        <v>0.96</v>
      </c>
      <c r="G1789" s="454">
        <f t="shared" si="81"/>
        <v>0.38866396761133598</v>
      </c>
      <c r="H1789" s="368">
        <f t="shared" si="82"/>
        <v>2643</v>
      </c>
      <c r="I1789" s="389" t="s">
        <v>32031</v>
      </c>
      <c r="J1789" s="164">
        <v>2643</v>
      </c>
      <c r="K1789" s="109">
        <v>42551</v>
      </c>
      <c r="L1789" s="62" t="s">
        <v>31924</v>
      </c>
    </row>
    <row r="1790" spans="1:12" ht="17.100000000000001" customHeight="1">
      <c r="A1790" s="196">
        <v>1787</v>
      </c>
      <c r="B1790" s="369">
        <v>460</v>
      </c>
      <c r="C1790" s="367" t="s">
        <v>32032</v>
      </c>
      <c r="D1790" s="51" t="s">
        <v>32033</v>
      </c>
      <c r="E1790" s="29" t="str">
        <f t="shared" si="80"/>
        <v>Yes</v>
      </c>
      <c r="F1790" s="454">
        <v>1.17</v>
      </c>
      <c r="G1790" s="454">
        <f t="shared" si="81"/>
        <v>0.47368421052631571</v>
      </c>
      <c r="H1790" s="368">
        <f t="shared" si="82"/>
        <v>3221</v>
      </c>
      <c r="I1790" s="389" t="s">
        <v>32034</v>
      </c>
      <c r="J1790" s="164">
        <v>3221</v>
      </c>
      <c r="K1790" s="109">
        <v>42551</v>
      </c>
      <c r="L1790" s="62" t="s">
        <v>31924</v>
      </c>
    </row>
    <row r="1791" spans="1:12" ht="17.100000000000001" customHeight="1">
      <c r="A1791" s="196">
        <v>1788</v>
      </c>
      <c r="B1791" s="369" t="s">
        <v>32035</v>
      </c>
      <c r="C1791" s="367" t="s">
        <v>32036</v>
      </c>
      <c r="D1791" s="51" t="s">
        <v>32037</v>
      </c>
      <c r="E1791" s="29" t="str">
        <f t="shared" si="80"/>
        <v>Yes</v>
      </c>
      <c r="F1791" s="454">
        <v>0.81</v>
      </c>
      <c r="G1791" s="454">
        <f t="shared" si="81"/>
        <v>0.32793522267206476</v>
      </c>
      <c r="H1791" s="368">
        <f t="shared" si="82"/>
        <v>2230</v>
      </c>
      <c r="I1791" s="389" t="s">
        <v>32038</v>
      </c>
      <c r="J1791" s="164">
        <v>2230</v>
      </c>
      <c r="K1791" s="109">
        <v>42551</v>
      </c>
      <c r="L1791" s="62" t="s">
        <v>31924</v>
      </c>
    </row>
    <row r="1792" spans="1:12" ht="17.100000000000001" customHeight="1">
      <c r="A1792" s="196">
        <v>1789</v>
      </c>
      <c r="B1792" s="369" t="s">
        <v>32039</v>
      </c>
      <c r="C1792" s="367" t="s">
        <v>32040</v>
      </c>
      <c r="D1792" s="51" t="s">
        <v>32041</v>
      </c>
      <c r="E1792" s="29" t="str">
        <f t="shared" si="80"/>
        <v>Yes</v>
      </c>
      <c r="F1792" s="454">
        <v>0.31</v>
      </c>
      <c r="G1792" s="454">
        <f t="shared" si="81"/>
        <v>0.12550607287449392</v>
      </c>
      <c r="H1792" s="368">
        <f t="shared" si="82"/>
        <v>853</v>
      </c>
      <c r="I1792" s="389" t="s">
        <v>32042</v>
      </c>
      <c r="J1792" s="164">
        <v>853</v>
      </c>
      <c r="K1792" s="109">
        <v>42551</v>
      </c>
      <c r="L1792" s="62" t="s">
        <v>31924</v>
      </c>
    </row>
    <row r="1793" spans="1:12" ht="17.100000000000001" customHeight="1">
      <c r="A1793" s="196">
        <v>1790</v>
      </c>
      <c r="B1793" s="366" t="s">
        <v>32043</v>
      </c>
      <c r="C1793" s="367" t="s">
        <v>32044</v>
      </c>
      <c r="D1793" s="51" t="s">
        <v>32045</v>
      </c>
      <c r="E1793" s="29" t="str">
        <f t="shared" si="80"/>
        <v>Yes</v>
      </c>
      <c r="F1793" s="454">
        <v>0.67</v>
      </c>
      <c r="G1793" s="454">
        <f t="shared" si="81"/>
        <v>0.27125506072874495</v>
      </c>
      <c r="H1793" s="368">
        <f t="shared" si="82"/>
        <v>1845</v>
      </c>
      <c r="I1793" s="389" t="s">
        <v>32046</v>
      </c>
      <c r="J1793" s="164">
        <v>1845</v>
      </c>
      <c r="K1793" s="109">
        <v>42551</v>
      </c>
      <c r="L1793" s="62" t="s">
        <v>31924</v>
      </c>
    </row>
    <row r="1794" spans="1:12" ht="17.100000000000001" customHeight="1">
      <c r="A1794" s="196">
        <v>1791</v>
      </c>
      <c r="B1794" s="369" t="s">
        <v>32047</v>
      </c>
      <c r="C1794" s="367" t="s">
        <v>32048</v>
      </c>
      <c r="D1794" s="51" t="s">
        <v>32049</v>
      </c>
      <c r="E1794" s="29" t="str">
        <f t="shared" si="80"/>
        <v>Yes</v>
      </c>
      <c r="F1794" s="454">
        <v>0.13</v>
      </c>
      <c r="G1794" s="454">
        <f t="shared" si="81"/>
        <v>5.2631578947368418E-2</v>
      </c>
      <c r="H1794" s="368">
        <f t="shared" si="82"/>
        <v>358</v>
      </c>
      <c r="I1794" s="389" t="s">
        <v>32050</v>
      </c>
      <c r="J1794" s="164">
        <v>358</v>
      </c>
      <c r="K1794" s="109">
        <v>42551</v>
      </c>
      <c r="L1794" s="62" t="s">
        <v>31924</v>
      </c>
    </row>
    <row r="1795" spans="1:12" ht="17.100000000000001" customHeight="1">
      <c r="A1795" s="196">
        <v>1792</v>
      </c>
      <c r="B1795" s="369" t="s">
        <v>32051</v>
      </c>
      <c r="C1795" s="367" t="s">
        <v>32052</v>
      </c>
      <c r="D1795" s="51" t="s">
        <v>32053</v>
      </c>
      <c r="E1795" s="29" t="str">
        <f t="shared" si="80"/>
        <v>Yes</v>
      </c>
      <c r="F1795" s="454">
        <v>0.51</v>
      </c>
      <c r="G1795" s="454">
        <f t="shared" si="81"/>
        <v>0.20647773279352225</v>
      </c>
      <c r="H1795" s="368">
        <f t="shared" si="82"/>
        <v>1404</v>
      </c>
      <c r="I1795" s="389" t="s">
        <v>32054</v>
      </c>
      <c r="J1795" s="164">
        <v>1404</v>
      </c>
      <c r="K1795" s="109">
        <v>42551</v>
      </c>
      <c r="L1795" s="62" t="s">
        <v>31924</v>
      </c>
    </row>
    <row r="1796" spans="1:12" ht="17.100000000000001" customHeight="1">
      <c r="A1796" s="196">
        <v>1793</v>
      </c>
      <c r="B1796" s="369" t="s">
        <v>32055</v>
      </c>
      <c r="C1796" s="367" t="s">
        <v>32056</v>
      </c>
      <c r="D1796" s="51" t="s">
        <v>32057</v>
      </c>
      <c r="E1796" s="29" t="str">
        <f t="shared" si="80"/>
        <v>Yes</v>
      </c>
      <c r="F1796" s="454">
        <v>0.25</v>
      </c>
      <c r="G1796" s="454">
        <f t="shared" si="81"/>
        <v>0.10121457489878542</v>
      </c>
      <c r="H1796" s="368">
        <f t="shared" si="82"/>
        <v>688</v>
      </c>
      <c r="I1796" s="389" t="s">
        <v>32058</v>
      </c>
      <c r="J1796" s="164">
        <v>688</v>
      </c>
      <c r="K1796" s="109">
        <v>42551</v>
      </c>
      <c r="L1796" s="62" t="s">
        <v>31924</v>
      </c>
    </row>
    <row r="1797" spans="1:12" ht="17.100000000000001" customHeight="1">
      <c r="A1797" s="196">
        <v>1794</v>
      </c>
      <c r="B1797" s="366" t="s">
        <v>32059</v>
      </c>
      <c r="C1797" s="367" t="s">
        <v>32060</v>
      </c>
      <c r="D1797" s="51" t="s">
        <v>32061</v>
      </c>
      <c r="E1797" s="29" t="str">
        <f t="shared" si="80"/>
        <v>Yes</v>
      </c>
      <c r="F1797" s="454">
        <v>1.1399999999999999</v>
      </c>
      <c r="G1797" s="454">
        <f t="shared" si="81"/>
        <v>0.46153846153846145</v>
      </c>
      <c r="H1797" s="368">
        <f t="shared" si="82"/>
        <v>3138</v>
      </c>
      <c r="I1797" s="455" t="s">
        <v>32062</v>
      </c>
      <c r="J1797" s="48">
        <v>3138</v>
      </c>
      <c r="K1797" s="109">
        <v>42551</v>
      </c>
      <c r="L1797" s="62" t="s">
        <v>31924</v>
      </c>
    </row>
    <row r="1798" spans="1:12" ht="17.100000000000001" customHeight="1">
      <c r="A1798" s="196">
        <v>1795</v>
      </c>
      <c r="B1798" s="369" t="s">
        <v>32063</v>
      </c>
      <c r="C1798" s="367" t="s">
        <v>32064</v>
      </c>
      <c r="D1798" s="51" t="s">
        <v>32064</v>
      </c>
      <c r="E1798" s="29" t="str">
        <f t="shared" si="80"/>
        <v>Yes</v>
      </c>
      <c r="F1798" s="454">
        <v>0.22</v>
      </c>
      <c r="G1798" s="454">
        <f t="shared" si="81"/>
        <v>8.9068825910931168E-2</v>
      </c>
      <c r="H1798" s="368">
        <f t="shared" si="82"/>
        <v>606</v>
      </c>
      <c r="I1798" s="389" t="s">
        <v>32065</v>
      </c>
      <c r="J1798" s="164">
        <v>606</v>
      </c>
      <c r="K1798" s="109">
        <v>42551</v>
      </c>
      <c r="L1798" s="62" t="s">
        <v>31924</v>
      </c>
    </row>
    <row r="1799" spans="1:12" ht="17.100000000000001" customHeight="1">
      <c r="A1799" s="196">
        <v>1796</v>
      </c>
      <c r="B1799" s="369" t="s">
        <v>32066</v>
      </c>
      <c r="C1799" s="367" t="s">
        <v>32067</v>
      </c>
      <c r="D1799" s="51" t="s">
        <v>32068</v>
      </c>
      <c r="E1799" s="29" t="str">
        <f t="shared" si="80"/>
        <v>Yes</v>
      </c>
      <c r="F1799" s="454">
        <v>1.0900000000000001</v>
      </c>
      <c r="G1799" s="454">
        <f t="shared" si="81"/>
        <v>0.44129554655870445</v>
      </c>
      <c r="H1799" s="368">
        <f t="shared" si="82"/>
        <v>3001</v>
      </c>
      <c r="I1799" s="389" t="s">
        <v>32069</v>
      </c>
      <c r="J1799" s="164">
        <v>3001</v>
      </c>
      <c r="K1799" s="109">
        <v>42551</v>
      </c>
      <c r="L1799" s="62" t="s">
        <v>31924</v>
      </c>
    </row>
    <row r="1800" spans="1:12" ht="17.100000000000001" customHeight="1">
      <c r="A1800" s="196">
        <v>1797</v>
      </c>
      <c r="B1800" s="369">
        <v>147</v>
      </c>
      <c r="C1800" s="367" t="s">
        <v>32070</v>
      </c>
      <c r="D1800" s="51" t="s">
        <v>32071</v>
      </c>
      <c r="E1800" s="29" t="str">
        <f t="shared" si="80"/>
        <v>Yes</v>
      </c>
      <c r="F1800" s="454">
        <v>0.37</v>
      </c>
      <c r="G1800" s="454">
        <f t="shared" si="81"/>
        <v>0.14979757085020243</v>
      </c>
      <c r="H1800" s="368">
        <f t="shared" si="82"/>
        <v>1019</v>
      </c>
      <c r="I1800" s="389" t="s">
        <v>32072</v>
      </c>
      <c r="J1800" s="164">
        <v>1019</v>
      </c>
      <c r="K1800" s="109">
        <v>42551</v>
      </c>
      <c r="L1800" s="62" t="s">
        <v>31924</v>
      </c>
    </row>
    <row r="1801" spans="1:12" ht="17.100000000000001" customHeight="1">
      <c r="A1801" s="196">
        <v>1798</v>
      </c>
      <c r="B1801" s="369" t="s">
        <v>32073</v>
      </c>
      <c r="C1801" s="367" t="s">
        <v>32070</v>
      </c>
      <c r="D1801" s="51" t="s">
        <v>32074</v>
      </c>
      <c r="E1801" s="29" t="str">
        <f t="shared" si="80"/>
        <v>Yes</v>
      </c>
      <c r="F1801" s="454">
        <v>0.33</v>
      </c>
      <c r="G1801" s="454">
        <f t="shared" si="81"/>
        <v>0.13360323886639675</v>
      </c>
      <c r="H1801" s="368">
        <f t="shared" si="82"/>
        <v>908</v>
      </c>
      <c r="I1801" s="389" t="s">
        <v>32075</v>
      </c>
      <c r="J1801" s="48">
        <v>908</v>
      </c>
      <c r="K1801" s="109">
        <v>42551</v>
      </c>
      <c r="L1801" s="62" t="s">
        <v>31924</v>
      </c>
    </row>
    <row r="1802" spans="1:12" ht="17.100000000000001" customHeight="1">
      <c r="A1802" s="196">
        <v>1799</v>
      </c>
      <c r="B1802" s="369" t="s">
        <v>32073</v>
      </c>
      <c r="C1802" s="367" t="s">
        <v>32070</v>
      </c>
      <c r="D1802" s="51" t="s">
        <v>32076</v>
      </c>
      <c r="E1802" s="29" t="str">
        <f t="shared" si="80"/>
        <v>Yes</v>
      </c>
      <c r="F1802" s="454">
        <v>0.33</v>
      </c>
      <c r="G1802" s="454">
        <f t="shared" si="81"/>
        <v>0.13360323886639675</v>
      </c>
      <c r="H1802" s="368">
        <f t="shared" si="82"/>
        <v>908</v>
      </c>
      <c r="I1802" s="455" t="s">
        <v>32077</v>
      </c>
      <c r="J1802" s="48">
        <v>908</v>
      </c>
      <c r="K1802" s="109">
        <v>42551</v>
      </c>
      <c r="L1802" s="62" t="s">
        <v>31924</v>
      </c>
    </row>
    <row r="1803" spans="1:12" ht="17.100000000000001" customHeight="1">
      <c r="A1803" s="196">
        <v>1800</v>
      </c>
      <c r="B1803" s="369" t="s">
        <v>32073</v>
      </c>
      <c r="C1803" s="367" t="s">
        <v>32070</v>
      </c>
      <c r="D1803" s="51" t="s">
        <v>32078</v>
      </c>
      <c r="E1803" s="29" t="str">
        <f t="shared" si="80"/>
        <v>Yes</v>
      </c>
      <c r="F1803" s="454">
        <v>0.33</v>
      </c>
      <c r="G1803" s="454">
        <f t="shared" si="81"/>
        <v>0.13360323886639675</v>
      </c>
      <c r="H1803" s="368">
        <f t="shared" si="82"/>
        <v>908</v>
      </c>
      <c r="I1803" s="455" t="s">
        <v>32079</v>
      </c>
      <c r="J1803" s="48">
        <v>908</v>
      </c>
      <c r="K1803" s="109">
        <v>42551</v>
      </c>
      <c r="L1803" s="62" t="s">
        <v>31924</v>
      </c>
    </row>
    <row r="1804" spans="1:12" ht="17.100000000000001" customHeight="1">
      <c r="A1804" s="196">
        <v>1801</v>
      </c>
      <c r="B1804" s="369" t="s">
        <v>32080</v>
      </c>
      <c r="C1804" s="367" t="s">
        <v>32081</v>
      </c>
      <c r="D1804" s="51" t="s">
        <v>32082</v>
      </c>
      <c r="E1804" s="29" t="str">
        <f t="shared" si="80"/>
        <v>Yes</v>
      </c>
      <c r="F1804" s="454">
        <v>1.115</v>
      </c>
      <c r="G1804" s="454">
        <f t="shared" si="81"/>
        <v>0.45141700404858298</v>
      </c>
      <c r="H1804" s="368">
        <f t="shared" si="82"/>
        <v>3070</v>
      </c>
      <c r="I1804" s="389" t="s">
        <v>32083</v>
      </c>
      <c r="J1804" s="164">
        <v>3070</v>
      </c>
      <c r="K1804" s="109">
        <v>42551</v>
      </c>
      <c r="L1804" s="62" t="s">
        <v>31924</v>
      </c>
    </row>
    <row r="1805" spans="1:12" ht="17.100000000000001" customHeight="1">
      <c r="A1805" s="196">
        <v>1802</v>
      </c>
      <c r="B1805" s="366" t="s">
        <v>32084</v>
      </c>
      <c r="C1805" s="367" t="s">
        <v>32085</v>
      </c>
      <c r="D1805" s="51" t="s">
        <v>32086</v>
      </c>
      <c r="E1805" s="29" t="str">
        <f t="shared" si="80"/>
        <v>No</v>
      </c>
      <c r="F1805" s="454">
        <f>1.28+1.91</f>
        <v>3.19</v>
      </c>
      <c r="G1805" s="454">
        <f t="shared" si="81"/>
        <v>1.2914979757085019</v>
      </c>
      <c r="H1805" s="368">
        <f t="shared" si="82"/>
        <v>8782</v>
      </c>
      <c r="I1805" s="389" t="s">
        <v>32087</v>
      </c>
      <c r="J1805" s="164">
        <v>8782</v>
      </c>
      <c r="K1805" s="109">
        <v>42551</v>
      </c>
      <c r="L1805" s="62" t="s">
        <v>31924</v>
      </c>
    </row>
    <row r="1806" spans="1:12" ht="17.100000000000001" customHeight="1">
      <c r="A1806" s="196">
        <v>1803</v>
      </c>
      <c r="B1806" s="369">
        <v>270</v>
      </c>
      <c r="C1806" s="367" t="s">
        <v>32088</v>
      </c>
      <c r="D1806" s="51" t="s">
        <v>32089</v>
      </c>
      <c r="E1806" s="29" t="str">
        <f t="shared" si="80"/>
        <v>No</v>
      </c>
      <c r="F1806" s="454">
        <v>3.09</v>
      </c>
      <c r="G1806" s="454">
        <f t="shared" si="81"/>
        <v>1.2510121457489878</v>
      </c>
      <c r="H1806" s="368">
        <f t="shared" si="82"/>
        <v>8507</v>
      </c>
      <c r="I1806" s="389" t="s">
        <v>32090</v>
      </c>
      <c r="J1806" s="164">
        <v>8507</v>
      </c>
      <c r="K1806" s="109">
        <v>42551</v>
      </c>
      <c r="L1806" s="62" t="s">
        <v>31924</v>
      </c>
    </row>
    <row r="1807" spans="1:12" ht="17.100000000000001" customHeight="1">
      <c r="A1807" s="196">
        <v>1804</v>
      </c>
      <c r="B1807" s="369" t="s">
        <v>32091</v>
      </c>
      <c r="C1807" s="367" t="s">
        <v>32092</v>
      </c>
      <c r="D1807" s="51" t="s">
        <v>32093</v>
      </c>
      <c r="E1807" s="29" t="str">
        <f t="shared" si="80"/>
        <v>Yes</v>
      </c>
      <c r="F1807" s="454">
        <v>0.115</v>
      </c>
      <c r="G1807" s="454">
        <f t="shared" si="81"/>
        <v>4.6558704453441291E-2</v>
      </c>
      <c r="H1807" s="368">
        <f t="shared" si="82"/>
        <v>317</v>
      </c>
      <c r="I1807" s="455" t="s">
        <v>32094</v>
      </c>
      <c r="J1807" s="48">
        <v>317</v>
      </c>
      <c r="K1807" s="109">
        <v>42551</v>
      </c>
      <c r="L1807" s="62" t="s">
        <v>31924</v>
      </c>
    </row>
    <row r="1808" spans="1:12" ht="17.100000000000001" customHeight="1">
      <c r="A1808" s="196">
        <v>1805</v>
      </c>
      <c r="B1808" s="369" t="s">
        <v>32095</v>
      </c>
      <c r="C1808" s="367" t="s">
        <v>32096</v>
      </c>
      <c r="D1808" s="51" t="s">
        <v>32097</v>
      </c>
      <c r="E1808" s="29" t="str">
        <f t="shared" si="80"/>
        <v>Yes</v>
      </c>
      <c r="F1808" s="454">
        <v>0.115</v>
      </c>
      <c r="G1808" s="454">
        <f t="shared" si="81"/>
        <v>4.6558704453441291E-2</v>
      </c>
      <c r="H1808" s="368">
        <f t="shared" si="82"/>
        <v>317</v>
      </c>
      <c r="I1808" s="389" t="s">
        <v>32098</v>
      </c>
      <c r="J1808" s="164">
        <v>317</v>
      </c>
      <c r="K1808" s="109">
        <v>42551</v>
      </c>
      <c r="L1808" s="62" t="s">
        <v>31924</v>
      </c>
    </row>
    <row r="1809" spans="1:12" ht="17.100000000000001" customHeight="1">
      <c r="A1809" s="196">
        <v>1806</v>
      </c>
      <c r="B1809" s="369" t="s">
        <v>32099</v>
      </c>
      <c r="C1809" s="367" t="s">
        <v>32100</v>
      </c>
      <c r="D1809" s="51" t="s">
        <v>32101</v>
      </c>
      <c r="E1809" s="29" t="str">
        <f t="shared" si="80"/>
        <v>Yes</v>
      </c>
      <c r="F1809" s="454">
        <v>0.23</v>
      </c>
      <c r="G1809" s="454">
        <f t="shared" si="81"/>
        <v>9.3117408906882582E-2</v>
      </c>
      <c r="H1809" s="368">
        <f t="shared" si="82"/>
        <v>633</v>
      </c>
      <c r="I1809" s="389" t="s">
        <v>32102</v>
      </c>
      <c r="J1809" s="164">
        <v>633</v>
      </c>
      <c r="K1809" s="109">
        <v>42551</v>
      </c>
      <c r="L1809" s="62" t="s">
        <v>31924</v>
      </c>
    </row>
    <row r="1810" spans="1:12" ht="17.100000000000001" customHeight="1">
      <c r="A1810" s="196">
        <v>1807</v>
      </c>
      <c r="B1810" s="366" t="s">
        <v>32103</v>
      </c>
      <c r="C1810" s="367" t="s">
        <v>32104</v>
      </c>
      <c r="D1810" s="51" t="s">
        <v>32105</v>
      </c>
      <c r="E1810" s="29" t="str">
        <f t="shared" si="80"/>
        <v>Yes</v>
      </c>
      <c r="F1810" s="454">
        <v>2.17</v>
      </c>
      <c r="G1810" s="454">
        <f t="shared" si="81"/>
        <v>0.87854251012145734</v>
      </c>
      <c r="H1810" s="368">
        <f t="shared" si="82"/>
        <v>5974</v>
      </c>
      <c r="I1810" s="389" t="s">
        <v>32106</v>
      </c>
      <c r="J1810" s="164">
        <v>5974</v>
      </c>
      <c r="K1810" s="109">
        <v>42551</v>
      </c>
      <c r="L1810" s="62" t="s">
        <v>31924</v>
      </c>
    </row>
    <row r="1811" spans="1:12" ht="17.100000000000001" customHeight="1">
      <c r="A1811" s="196">
        <v>1808</v>
      </c>
      <c r="B1811" s="369" t="s">
        <v>32107</v>
      </c>
      <c r="C1811" s="367" t="s">
        <v>32108</v>
      </c>
      <c r="D1811" s="51" t="s">
        <v>32109</v>
      </c>
      <c r="E1811" s="29" t="str">
        <f t="shared" si="80"/>
        <v>Yes</v>
      </c>
      <c r="F1811" s="454">
        <v>0.31</v>
      </c>
      <c r="G1811" s="454">
        <f t="shared" si="81"/>
        <v>0.12550607287449392</v>
      </c>
      <c r="H1811" s="368">
        <f t="shared" si="82"/>
        <v>853</v>
      </c>
      <c r="I1811" s="389" t="s">
        <v>32110</v>
      </c>
      <c r="J1811" s="164">
        <v>853</v>
      </c>
      <c r="K1811" s="109">
        <v>42551</v>
      </c>
      <c r="L1811" s="62" t="s">
        <v>31924</v>
      </c>
    </row>
    <row r="1812" spans="1:12" ht="17.100000000000001" customHeight="1">
      <c r="A1812" s="196">
        <v>1809</v>
      </c>
      <c r="B1812" s="369">
        <v>426</v>
      </c>
      <c r="C1812" s="367" t="s">
        <v>32111</v>
      </c>
      <c r="D1812" s="51" t="s">
        <v>32112</v>
      </c>
      <c r="E1812" s="29" t="str">
        <f t="shared" si="80"/>
        <v>Yes</v>
      </c>
      <c r="F1812" s="454">
        <v>0.56000000000000005</v>
      </c>
      <c r="G1812" s="454">
        <f t="shared" si="81"/>
        <v>0.22672064777327935</v>
      </c>
      <c r="H1812" s="368">
        <f t="shared" si="82"/>
        <v>1542</v>
      </c>
      <c r="I1812" s="455" t="s">
        <v>32113</v>
      </c>
      <c r="J1812" s="48">
        <v>1542</v>
      </c>
      <c r="K1812" s="109">
        <v>42551</v>
      </c>
      <c r="L1812" s="62" t="s">
        <v>31924</v>
      </c>
    </row>
    <row r="1813" spans="1:12" ht="17.100000000000001" customHeight="1">
      <c r="A1813" s="196">
        <v>1810</v>
      </c>
      <c r="B1813" s="369">
        <v>45</v>
      </c>
      <c r="C1813" s="367" t="s">
        <v>32114</v>
      </c>
      <c r="D1813" s="51" t="s">
        <v>32115</v>
      </c>
      <c r="E1813" s="29" t="str">
        <f t="shared" si="80"/>
        <v>Yes</v>
      </c>
      <c r="F1813" s="454">
        <v>0.48499999999999999</v>
      </c>
      <c r="G1813" s="454">
        <f t="shared" si="81"/>
        <v>0.19635627530364369</v>
      </c>
      <c r="H1813" s="368">
        <f t="shared" si="82"/>
        <v>1335</v>
      </c>
      <c r="I1813" s="389" t="s">
        <v>32116</v>
      </c>
      <c r="J1813" s="164">
        <v>1335</v>
      </c>
      <c r="K1813" s="109">
        <v>42551</v>
      </c>
      <c r="L1813" s="62" t="s">
        <v>31924</v>
      </c>
    </row>
    <row r="1814" spans="1:12" ht="17.100000000000001" customHeight="1">
      <c r="A1814" s="196">
        <v>1811</v>
      </c>
      <c r="B1814" s="369" t="s">
        <v>32117</v>
      </c>
      <c r="C1814" s="367" t="s">
        <v>32118</v>
      </c>
      <c r="D1814" s="51" t="s">
        <v>32119</v>
      </c>
      <c r="E1814" s="29" t="str">
        <f t="shared" si="80"/>
        <v>Yes</v>
      </c>
      <c r="F1814" s="454">
        <v>0.79</v>
      </c>
      <c r="G1814" s="454">
        <f t="shared" si="81"/>
        <v>0.31983805668016191</v>
      </c>
      <c r="H1814" s="368">
        <f t="shared" si="82"/>
        <v>2175</v>
      </c>
      <c r="I1814" s="389" t="s">
        <v>32120</v>
      </c>
      <c r="J1814" s="164">
        <v>2175</v>
      </c>
      <c r="K1814" s="109">
        <v>42551</v>
      </c>
      <c r="L1814" s="62" t="s">
        <v>31924</v>
      </c>
    </row>
    <row r="1815" spans="1:12" ht="17.100000000000001" customHeight="1">
      <c r="A1815" s="196">
        <v>1812</v>
      </c>
      <c r="B1815" s="369" t="s">
        <v>32121</v>
      </c>
      <c r="C1815" s="367" t="s">
        <v>32122</v>
      </c>
      <c r="D1815" s="51" t="s">
        <v>32123</v>
      </c>
      <c r="E1815" s="29" t="str">
        <f t="shared" si="80"/>
        <v>Yes</v>
      </c>
      <c r="F1815" s="454">
        <v>0.82</v>
      </c>
      <c r="G1815" s="454">
        <f t="shared" si="81"/>
        <v>0.33198380566801616</v>
      </c>
      <c r="H1815" s="368">
        <f t="shared" si="82"/>
        <v>2257</v>
      </c>
      <c r="I1815" s="389" t="s">
        <v>32124</v>
      </c>
      <c r="J1815" s="164">
        <v>2257</v>
      </c>
      <c r="K1815" s="109">
        <v>42551</v>
      </c>
      <c r="L1815" s="62" t="s">
        <v>31924</v>
      </c>
    </row>
    <row r="1816" spans="1:12" ht="17.100000000000001" customHeight="1">
      <c r="A1816" s="196">
        <v>1813</v>
      </c>
      <c r="B1816" s="369" t="s">
        <v>32125</v>
      </c>
      <c r="C1816" s="367" t="s">
        <v>32126</v>
      </c>
      <c r="D1816" s="51" t="s">
        <v>32127</v>
      </c>
      <c r="E1816" s="29" t="str">
        <f t="shared" si="80"/>
        <v>Yes</v>
      </c>
      <c r="F1816" s="454">
        <v>1.51</v>
      </c>
      <c r="G1816" s="454">
        <f t="shared" si="81"/>
        <v>0.61133603238866396</v>
      </c>
      <c r="H1816" s="368">
        <f t="shared" si="82"/>
        <v>4157</v>
      </c>
      <c r="I1816" s="389" t="s">
        <v>32128</v>
      </c>
      <c r="J1816" s="164">
        <v>4157</v>
      </c>
      <c r="K1816" s="109">
        <v>42551</v>
      </c>
      <c r="L1816" s="62" t="s">
        <v>31924</v>
      </c>
    </row>
    <row r="1817" spans="1:12" ht="17.100000000000001" customHeight="1">
      <c r="A1817" s="196">
        <v>1814</v>
      </c>
      <c r="B1817" s="369">
        <v>195</v>
      </c>
      <c r="C1817" s="367" t="s">
        <v>32129</v>
      </c>
      <c r="D1817" s="51" t="s">
        <v>32130</v>
      </c>
      <c r="E1817" s="29" t="str">
        <f t="shared" si="80"/>
        <v>Yes</v>
      </c>
      <c r="F1817" s="454">
        <v>0.31</v>
      </c>
      <c r="G1817" s="454">
        <f t="shared" si="81"/>
        <v>0.12550607287449392</v>
      </c>
      <c r="H1817" s="368">
        <f t="shared" si="82"/>
        <v>853</v>
      </c>
      <c r="I1817" s="455" t="s">
        <v>32131</v>
      </c>
      <c r="J1817" s="48">
        <v>853</v>
      </c>
      <c r="K1817" s="109">
        <v>42551</v>
      </c>
      <c r="L1817" s="62" t="s">
        <v>31924</v>
      </c>
    </row>
    <row r="1818" spans="1:12" ht="17.100000000000001" customHeight="1">
      <c r="A1818" s="196">
        <v>1815</v>
      </c>
      <c r="B1818" s="366" t="s">
        <v>32132</v>
      </c>
      <c r="C1818" s="367" t="s">
        <v>32133</v>
      </c>
      <c r="D1818" s="51" t="s">
        <v>32134</v>
      </c>
      <c r="E1818" s="29" t="str">
        <f t="shared" si="80"/>
        <v>No</v>
      </c>
      <c r="F1818" s="454">
        <f>0.73+1.63+3.65</f>
        <v>6.01</v>
      </c>
      <c r="G1818" s="454">
        <f t="shared" si="81"/>
        <v>2.4331983805668012</v>
      </c>
      <c r="H1818" s="368">
        <v>13600</v>
      </c>
      <c r="I1818" s="389" t="s">
        <v>32135</v>
      </c>
      <c r="J1818" s="164">
        <v>13600</v>
      </c>
      <c r="K1818" s="109">
        <v>42551</v>
      </c>
      <c r="L1818" s="62" t="s">
        <v>31924</v>
      </c>
    </row>
    <row r="1819" spans="1:12" ht="17.100000000000001" customHeight="1">
      <c r="A1819" s="196">
        <v>1816</v>
      </c>
      <c r="B1819" s="369">
        <v>266</v>
      </c>
      <c r="C1819" s="367" t="s">
        <v>32136</v>
      </c>
      <c r="D1819" s="51" t="s">
        <v>32137</v>
      </c>
      <c r="E1819" s="29" t="str">
        <f t="shared" si="80"/>
        <v>No</v>
      </c>
      <c r="F1819" s="454">
        <v>2.48</v>
      </c>
      <c r="G1819" s="454">
        <f t="shared" si="81"/>
        <v>1.0040485829959513</v>
      </c>
      <c r="H1819" s="368">
        <f t="shared" si="82"/>
        <v>6827</v>
      </c>
      <c r="I1819" s="389" t="s">
        <v>32138</v>
      </c>
      <c r="J1819" s="164">
        <v>6827</v>
      </c>
      <c r="K1819" s="109">
        <v>42551</v>
      </c>
      <c r="L1819" s="62" t="s">
        <v>31924</v>
      </c>
    </row>
    <row r="1820" spans="1:12" ht="17.100000000000001" customHeight="1">
      <c r="A1820" s="196">
        <v>1817</v>
      </c>
      <c r="B1820" s="366" t="s">
        <v>32139</v>
      </c>
      <c r="C1820" s="367" t="s">
        <v>32140</v>
      </c>
      <c r="D1820" s="51" t="s">
        <v>32141</v>
      </c>
      <c r="E1820" s="29" t="str">
        <f t="shared" si="80"/>
        <v>Yes</v>
      </c>
      <c r="F1820" s="454">
        <f>0.45+0.35+0.17+0.085+0.26</f>
        <v>1.3150000000000002</v>
      </c>
      <c r="G1820" s="454">
        <f t="shared" si="81"/>
        <v>0.53238866396761131</v>
      </c>
      <c r="H1820" s="368">
        <f t="shared" si="82"/>
        <v>3620</v>
      </c>
      <c r="I1820" s="389" t="s">
        <v>32142</v>
      </c>
      <c r="J1820" s="164">
        <v>3620</v>
      </c>
      <c r="K1820" s="109">
        <v>42551</v>
      </c>
      <c r="L1820" s="62" t="s">
        <v>31924</v>
      </c>
    </row>
    <row r="1821" spans="1:12" ht="17.100000000000001" customHeight="1">
      <c r="A1821" s="196">
        <v>1818</v>
      </c>
      <c r="B1821" s="369" t="s">
        <v>32143</v>
      </c>
      <c r="C1821" s="367" t="s">
        <v>32144</v>
      </c>
      <c r="D1821" s="51" t="s">
        <v>32145</v>
      </c>
      <c r="E1821" s="29" t="str">
        <f t="shared" si="80"/>
        <v>Yes</v>
      </c>
      <c r="F1821" s="454">
        <v>0.4</v>
      </c>
      <c r="G1821" s="454">
        <f t="shared" si="81"/>
        <v>0.16194331983805668</v>
      </c>
      <c r="H1821" s="368">
        <f t="shared" si="82"/>
        <v>1101</v>
      </c>
      <c r="I1821" s="389" t="s">
        <v>32146</v>
      </c>
      <c r="J1821" s="164">
        <v>1101</v>
      </c>
      <c r="K1821" s="109">
        <v>42551</v>
      </c>
      <c r="L1821" s="62" t="s">
        <v>31924</v>
      </c>
    </row>
    <row r="1822" spans="1:12" ht="17.100000000000001" customHeight="1">
      <c r="A1822" s="196">
        <v>1819</v>
      </c>
      <c r="B1822" s="366" t="s">
        <v>32147</v>
      </c>
      <c r="C1822" s="367" t="s">
        <v>32148</v>
      </c>
      <c r="D1822" s="51" t="s">
        <v>32149</v>
      </c>
      <c r="E1822" s="29" t="str">
        <f t="shared" ref="E1822:E1877" si="83">IF(G1822&lt;1,"Yes","No")</f>
        <v>Yes</v>
      </c>
      <c r="F1822" s="454">
        <f>0.49+0.36</f>
        <v>0.85</v>
      </c>
      <c r="G1822" s="454">
        <f t="shared" ref="G1822:G1877" si="84">F1822/2.47</f>
        <v>0.34412955465587042</v>
      </c>
      <c r="H1822" s="368">
        <f t="shared" ref="H1822:H1877" si="85">ROUND(F1822*2753,0)</f>
        <v>2340</v>
      </c>
      <c r="I1822" s="455" t="s">
        <v>32150</v>
      </c>
      <c r="J1822" s="48">
        <v>2340</v>
      </c>
      <c r="K1822" s="109">
        <v>42551</v>
      </c>
      <c r="L1822" s="62" t="s">
        <v>31924</v>
      </c>
    </row>
    <row r="1823" spans="1:12" ht="17.100000000000001" customHeight="1">
      <c r="A1823" s="196">
        <v>1820</v>
      </c>
      <c r="B1823" s="369" t="s">
        <v>32151</v>
      </c>
      <c r="C1823" s="367" t="s">
        <v>32152</v>
      </c>
      <c r="D1823" s="51" t="s">
        <v>32153</v>
      </c>
      <c r="E1823" s="29" t="str">
        <f t="shared" si="83"/>
        <v>Yes</v>
      </c>
      <c r="F1823" s="454">
        <v>0.72</v>
      </c>
      <c r="G1823" s="454">
        <f t="shared" si="84"/>
        <v>0.291497975708502</v>
      </c>
      <c r="H1823" s="368">
        <f t="shared" si="85"/>
        <v>1982</v>
      </c>
      <c r="I1823" s="389" t="s">
        <v>32154</v>
      </c>
      <c r="J1823" s="164">
        <v>1982</v>
      </c>
      <c r="K1823" s="109">
        <v>42551</v>
      </c>
      <c r="L1823" s="62" t="s">
        <v>31924</v>
      </c>
    </row>
    <row r="1824" spans="1:12" ht="17.100000000000001" customHeight="1">
      <c r="A1824" s="196">
        <v>1821</v>
      </c>
      <c r="B1824" s="366" t="s">
        <v>32155</v>
      </c>
      <c r="C1824" s="367" t="s">
        <v>32156</v>
      </c>
      <c r="D1824" s="51" t="s">
        <v>32157</v>
      </c>
      <c r="E1824" s="29" t="str">
        <f t="shared" si="83"/>
        <v>No</v>
      </c>
      <c r="F1824" s="454">
        <f>2.01+1.12</f>
        <v>3.13</v>
      </c>
      <c r="G1824" s="454">
        <f t="shared" si="84"/>
        <v>1.2672064777327934</v>
      </c>
      <c r="H1824" s="368">
        <f t="shared" si="85"/>
        <v>8617</v>
      </c>
      <c r="I1824" s="455" t="s">
        <v>32158</v>
      </c>
      <c r="J1824" s="48">
        <v>8617</v>
      </c>
      <c r="K1824" s="109">
        <v>42551</v>
      </c>
      <c r="L1824" s="62" t="s">
        <v>31924</v>
      </c>
    </row>
    <row r="1825" spans="1:12" ht="17.100000000000001" customHeight="1">
      <c r="A1825" s="196">
        <v>1822</v>
      </c>
      <c r="B1825" s="369" t="s">
        <v>32159</v>
      </c>
      <c r="C1825" s="367" t="s">
        <v>32160</v>
      </c>
      <c r="D1825" s="51" t="s">
        <v>32161</v>
      </c>
      <c r="E1825" s="29" t="str">
        <f t="shared" si="83"/>
        <v>Yes</v>
      </c>
      <c r="F1825" s="454">
        <v>1.56</v>
      </c>
      <c r="G1825" s="454">
        <f t="shared" si="84"/>
        <v>0.63157894736842102</v>
      </c>
      <c r="H1825" s="368">
        <f t="shared" si="85"/>
        <v>4295</v>
      </c>
      <c r="I1825" s="455" t="s">
        <v>32162</v>
      </c>
      <c r="J1825" s="48">
        <v>4295</v>
      </c>
      <c r="K1825" s="109">
        <v>42551</v>
      </c>
      <c r="L1825" s="62" t="s">
        <v>31924</v>
      </c>
    </row>
    <row r="1826" spans="1:12" ht="17.100000000000001" customHeight="1">
      <c r="A1826" s="196">
        <v>1823</v>
      </c>
      <c r="B1826" s="369" t="s">
        <v>32151</v>
      </c>
      <c r="C1826" s="367" t="s">
        <v>32163</v>
      </c>
      <c r="D1826" s="51" t="s">
        <v>32164</v>
      </c>
      <c r="E1826" s="29" t="str">
        <f t="shared" si="83"/>
        <v>Yes</v>
      </c>
      <c r="F1826" s="454">
        <v>0.47</v>
      </c>
      <c r="G1826" s="454">
        <f t="shared" si="84"/>
        <v>0.19028340080971656</v>
      </c>
      <c r="H1826" s="368">
        <f t="shared" si="85"/>
        <v>1294</v>
      </c>
      <c r="I1826" s="455" t="s">
        <v>32165</v>
      </c>
      <c r="J1826" s="48">
        <v>1294</v>
      </c>
      <c r="K1826" s="109">
        <v>42551</v>
      </c>
      <c r="L1826" s="62" t="s">
        <v>31924</v>
      </c>
    </row>
    <row r="1827" spans="1:12" ht="17.100000000000001" customHeight="1">
      <c r="A1827" s="196">
        <v>1824</v>
      </c>
      <c r="B1827" s="369">
        <v>570</v>
      </c>
      <c r="C1827" s="367" t="s">
        <v>32166</v>
      </c>
      <c r="D1827" s="51" t="s">
        <v>32167</v>
      </c>
      <c r="E1827" s="29" t="str">
        <f t="shared" si="83"/>
        <v>Yes</v>
      </c>
      <c r="F1827" s="454">
        <v>0.16</v>
      </c>
      <c r="G1827" s="454">
        <f t="shared" si="84"/>
        <v>6.4777327935222673E-2</v>
      </c>
      <c r="H1827" s="368">
        <f t="shared" si="85"/>
        <v>440</v>
      </c>
      <c r="I1827" s="389" t="s">
        <v>31671</v>
      </c>
      <c r="J1827" s="164">
        <v>440</v>
      </c>
      <c r="K1827" s="109">
        <v>42551</v>
      </c>
      <c r="L1827" s="62" t="s">
        <v>31924</v>
      </c>
    </row>
    <row r="1828" spans="1:12" ht="17.100000000000001" customHeight="1">
      <c r="A1828" s="196">
        <v>1825</v>
      </c>
      <c r="B1828" s="369">
        <v>84</v>
      </c>
      <c r="C1828" s="367" t="s">
        <v>32168</v>
      </c>
      <c r="D1828" s="51" t="s">
        <v>32169</v>
      </c>
      <c r="E1828" s="29" t="str">
        <f t="shared" si="83"/>
        <v>Yes</v>
      </c>
      <c r="F1828" s="454">
        <v>0.91</v>
      </c>
      <c r="G1828" s="454">
        <f t="shared" si="84"/>
        <v>0.36842105263157893</v>
      </c>
      <c r="H1828" s="368">
        <f t="shared" si="85"/>
        <v>2505</v>
      </c>
      <c r="I1828" s="389" t="s">
        <v>32170</v>
      </c>
      <c r="J1828" s="164">
        <v>2505</v>
      </c>
      <c r="K1828" s="109">
        <v>42551</v>
      </c>
      <c r="L1828" s="62" t="s">
        <v>31924</v>
      </c>
    </row>
    <row r="1829" spans="1:12" ht="17.100000000000001" customHeight="1">
      <c r="A1829" s="196">
        <v>1826</v>
      </c>
      <c r="B1829" s="369">
        <v>84</v>
      </c>
      <c r="C1829" s="367" t="s">
        <v>32168</v>
      </c>
      <c r="D1829" s="51" t="s">
        <v>32171</v>
      </c>
      <c r="E1829" s="29" t="str">
        <f t="shared" si="83"/>
        <v>Yes</v>
      </c>
      <c r="F1829" s="454">
        <v>0.91</v>
      </c>
      <c r="G1829" s="454">
        <f t="shared" si="84"/>
        <v>0.36842105263157893</v>
      </c>
      <c r="H1829" s="368">
        <f t="shared" si="85"/>
        <v>2505</v>
      </c>
      <c r="I1829" s="389" t="s">
        <v>31705</v>
      </c>
      <c r="J1829" s="164">
        <v>2505</v>
      </c>
      <c r="K1829" s="109">
        <v>42551</v>
      </c>
      <c r="L1829" s="62" t="s">
        <v>31924</v>
      </c>
    </row>
    <row r="1830" spans="1:12" ht="17.100000000000001" customHeight="1">
      <c r="A1830" s="196">
        <v>1827</v>
      </c>
      <c r="B1830" s="366" t="s">
        <v>32172</v>
      </c>
      <c r="C1830" s="367" t="s">
        <v>32173</v>
      </c>
      <c r="D1830" s="51" t="s">
        <v>32174</v>
      </c>
      <c r="E1830" s="29" t="str">
        <f t="shared" si="83"/>
        <v>Yes</v>
      </c>
      <c r="F1830" s="454">
        <v>0.88</v>
      </c>
      <c r="G1830" s="454">
        <f t="shared" si="84"/>
        <v>0.35627530364372467</v>
      </c>
      <c r="H1830" s="368">
        <f t="shared" si="85"/>
        <v>2423</v>
      </c>
      <c r="I1830" s="389" t="s">
        <v>32175</v>
      </c>
      <c r="J1830" s="164">
        <v>2423</v>
      </c>
      <c r="K1830" s="109">
        <v>42551</v>
      </c>
      <c r="L1830" s="62" t="s">
        <v>31924</v>
      </c>
    </row>
    <row r="1831" spans="1:12" ht="17.100000000000001" customHeight="1">
      <c r="A1831" s="196">
        <v>1828</v>
      </c>
      <c r="B1831" s="369" t="s">
        <v>32176</v>
      </c>
      <c r="C1831" s="367" t="s">
        <v>32177</v>
      </c>
      <c r="D1831" s="51" t="s">
        <v>32178</v>
      </c>
      <c r="E1831" s="29" t="str">
        <f t="shared" si="83"/>
        <v>Yes</v>
      </c>
      <c r="F1831" s="454">
        <v>0.52</v>
      </c>
      <c r="G1831" s="454">
        <f t="shared" si="84"/>
        <v>0.21052631578947367</v>
      </c>
      <c r="H1831" s="368">
        <f t="shared" si="85"/>
        <v>1432</v>
      </c>
      <c r="I1831" s="455" t="s">
        <v>32179</v>
      </c>
      <c r="J1831" s="48">
        <v>1432</v>
      </c>
      <c r="K1831" s="109">
        <v>42551</v>
      </c>
      <c r="L1831" s="62" t="s">
        <v>31924</v>
      </c>
    </row>
    <row r="1832" spans="1:12" ht="17.100000000000001" customHeight="1">
      <c r="A1832" s="196">
        <v>1829</v>
      </c>
      <c r="B1832" s="366" t="s">
        <v>32180</v>
      </c>
      <c r="C1832" s="367" t="s">
        <v>32181</v>
      </c>
      <c r="D1832" s="51" t="s">
        <v>32182</v>
      </c>
      <c r="E1832" s="29" t="str">
        <f t="shared" si="83"/>
        <v>Yes</v>
      </c>
      <c r="F1832" s="454">
        <f>0.47+1.36</f>
        <v>1.83</v>
      </c>
      <c r="G1832" s="454">
        <f t="shared" si="84"/>
        <v>0.74089068825910931</v>
      </c>
      <c r="H1832" s="368">
        <f t="shared" si="85"/>
        <v>5038</v>
      </c>
      <c r="I1832" s="389" t="s">
        <v>32183</v>
      </c>
      <c r="J1832" s="164">
        <v>5038</v>
      </c>
      <c r="K1832" s="109">
        <v>42551</v>
      </c>
      <c r="L1832" s="62" t="s">
        <v>31924</v>
      </c>
    </row>
    <row r="1833" spans="1:12" ht="17.100000000000001" customHeight="1">
      <c r="A1833" s="196">
        <v>1830</v>
      </c>
      <c r="B1833" s="369" t="s">
        <v>32184</v>
      </c>
      <c r="C1833" s="367" t="s">
        <v>32185</v>
      </c>
      <c r="D1833" s="51" t="s">
        <v>32185</v>
      </c>
      <c r="E1833" s="29" t="str">
        <f t="shared" si="83"/>
        <v>Yes</v>
      </c>
      <c r="F1833" s="454">
        <v>0.53</v>
      </c>
      <c r="G1833" s="454">
        <f t="shared" si="84"/>
        <v>0.2145748987854251</v>
      </c>
      <c r="H1833" s="368">
        <f t="shared" si="85"/>
        <v>1459</v>
      </c>
      <c r="I1833" s="389" t="s">
        <v>32186</v>
      </c>
      <c r="J1833" s="164">
        <v>1459</v>
      </c>
      <c r="K1833" s="109">
        <v>42551</v>
      </c>
      <c r="L1833" s="62" t="s">
        <v>31924</v>
      </c>
    </row>
    <row r="1834" spans="1:12" ht="17.100000000000001" customHeight="1">
      <c r="A1834" s="196">
        <v>1831</v>
      </c>
      <c r="B1834" s="369" t="s">
        <v>32187</v>
      </c>
      <c r="C1834" s="367" t="s">
        <v>32188</v>
      </c>
      <c r="D1834" s="51" t="s">
        <v>32189</v>
      </c>
      <c r="E1834" s="29" t="str">
        <f t="shared" si="83"/>
        <v>Yes</v>
      </c>
      <c r="F1834" s="454">
        <v>0.52</v>
      </c>
      <c r="G1834" s="454">
        <f t="shared" si="84"/>
        <v>0.21052631578947367</v>
      </c>
      <c r="H1834" s="368">
        <f t="shared" si="85"/>
        <v>1432</v>
      </c>
      <c r="I1834" s="389" t="s">
        <v>32190</v>
      </c>
      <c r="J1834" s="164">
        <v>1432</v>
      </c>
      <c r="K1834" s="109">
        <v>42551</v>
      </c>
      <c r="L1834" s="62" t="s">
        <v>31924</v>
      </c>
    </row>
    <row r="1835" spans="1:12" ht="17.100000000000001" customHeight="1">
      <c r="A1835" s="196">
        <v>1832</v>
      </c>
      <c r="B1835" s="369">
        <v>562</v>
      </c>
      <c r="C1835" s="367" t="s">
        <v>32191</v>
      </c>
      <c r="D1835" s="51" t="s">
        <v>32192</v>
      </c>
      <c r="E1835" s="29" t="str">
        <f t="shared" si="83"/>
        <v>Yes</v>
      </c>
      <c r="F1835" s="454">
        <v>0.99</v>
      </c>
      <c r="G1835" s="454">
        <f t="shared" si="84"/>
        <v>0.40080971659919024</v>
      </c>
      <c r="H1835" s="368">
        <f t="shared" si="85"/>
        <v>2725</v>
      </c>
      <c r="I1835" s="389" t="s">
        <v>32193</v>
      </c>
      <c r="J1835" s="164">
        <v>2725</v>
      </c>
      <c r="K1835" s="109">
        <v>42551</v>
      </c>
      <c r="L1835" s="62" t="s">
        <v>31924</v>
      </c>
    </row>
    <row r="1836" spans="1:12" ht="17.100000000000001" customHeight="1">
      <c r="A1836" s="196">
        <v>1833</v>
      </c>
      <c r="B1836" s="369">
        <v>262</v>
      </c>
      <c r="C1836" s="367" t="s">
        <v>32194</v>
      </c>
      <c r="D1836" s="51" t="s">
        <v>32195</v>
      </c>
      <c r="E1836" s="29" t="str">
        <f t="shared" si="83"/>
        <v>Yes</v>
      </c>
      <c r="F1836" s="454">
        <v>0.60399999999999998</v>
      </c>
      <c r="G1836" s="454">
        <f t="shared" si="84"/>
        <v>0.24453441295546555</v>
      </c>
      <c r="H1836" s="368">
        <f t="shared" si="85"/>
        <v>1663</v>
      </c>
      <c r="I1836" s="455" t="s">
        <v>32196</v>
      </c>
      <c r="J1836" s="48">
        <v>1663</v>
      </c>
      <c r="K1836" s="109">
        <v>42551</v>
      </c>
      <c r="L1836" s="62" t="s">
        <v>31924</v>
      </c>
    </row>
    <row r="1837" spans="1:12" ht="17.100000000000001" customHeight="1">
      <c r="A1837" s="196">
        <v>1834</v>
      </c>
      <c r="B1837" s="369">
        <v>251</v>
      </c>
      <c r="C1837" s="367" t="s">
        <v>32197</v>
      </c>
      <c r="D1837" s="51" t="s">
        <v>32198</v>
      </c>
      <c r="E1837" s="29" t="str">
        <f t="shared" si="83"/>
        <v>Yes</v>
      </c>
      <c r="F1837" s="454">
        <v>0.15</v>
      </c>
      <c r="G1837" s="454">
        <f t="shared" si="84"/>
        <v>6.0728744939271245E-2</v>
      </c>
      <c r="H1837" s="368">
        <f t="shared" si="85"/>
        <v>413</v>
      </c>
      <c r="I1837" s="389" t="s">
        <v>32199</v>
      </c>
      <c r="J1837" s="164">
        <v>413</v>
      </c>
      <c r="K1837" s="109">
        <v>42551</v>
      </c>
      <c r="L1837" s="62" t="s">
        <v>31924</v>
      </c>
    </row>
    <row r="1838" spans="1:12" ht="17.100000000000001" customHeight="1">
      <c r="A1838" s="196">
        <v>1835</v>
      </c>
      <c r="B1838" s="366" t="s">
        <v>32200</v>
      </c>
      <c r="C1838" s="367" t="s">
        <v>32201</v>
      </c>
      <c r="D1838" s="51" t="s">
        <v>32202</v>
      </c>
      <c r="E1838" s="29" t="str">
        <f t="shared" si="83"/>
        <v>No</v>
      </c>
      <c r="F1838" s="454">
        <f>2.77+2.38</f>
        <v>5.15</v>
      </c>
      <c r="G1838" s="454">
        <f t="shared" si="84"/>
        <v>2.0850202429149798</v>
      </c>
      <c r="H1838" s="368">
        <v>13600</v>
      </c>
      <c r="I1838" s="389" t="s">
        <v>32203</v>
      </c>
      <c r="J1838" s="164">
        <v>13600</v>
      </c>
      <c r="K1838" s="109">
        <v>42551</v>
      </c>
      <c r="L1838" s="62" t="s">
        <v>31924</v>
      </c>
    </row>
    <row r="1839" spans="1:12" ht="17.100000000000001" customHeight="1">
      <c r="A1839" s="196">
        <v>1836</v>
      </c>
      <c r="B1839" s="366" t="s">
        <v>32204</v>
      </c>
      <c r="C1839" s="367" t="s">
        <v>32205</v>
      </c>
      <c r="D1839" s="51" t="s">
        <v>32206</v>
      </c>
      <c r="E1839" s="29" t="str">
        <f t="shared" si="83"/>
        <v>Yes</v>
      </c>
      <c r="F1839" s="454">
        <v>0.56000000000000005</v>
      </c>
      <c r="G1839" s="454">
        <f t="shared" si="84"/>
        <v>0.22672064777327935</v>
      </c>
      <c r="H1839" s="368">
        <f t="shared" si="85"/>
        <v>1542</v>
      </c>
      <c r="I1839" s="389" t="s">
        <v>32207</v>
      </c>
      <c r="J1839" s="164">
        <v>1542</v>
      </c>
      <c r="K1839" s="109">
        <v>42551</v>
      </c>
      <c r="L1839" s="62" t="s">
        <v>31924</v>
      </c>
    </row>
    <row r="1840" spans="1:12" ht="17.100000000000001" customHeight="1">
      <c r="A1840" s="196">
        <v>1837</v>
      </c>
      <c r="B1840" s="366" t="s">
        <v>32208</v>
      </c>
      <c r="C1840" s="367" t="s">
        <v>32209</v>
      </c>
      <c r="D1840" s="51" t="s">
        <v>32210</v>
      </c>
      <c r="E1840" s="29" t="str">
        <f t="shared" si="83"/>
        <v>Yes</v>
      </c>
      <c r="F1840" s="454">
        <v>1.18</v>
      </c>
      <c r="G1840" s="454">
        <f t="shared" si="84"/>
        <v>0.47773279352226716</v>
      </c>
      <c r="H1840" s="368">
        <f t="shared" si="85"/>
        <v>3249</v>
      </c>
      <c r="I1840" s="389" t="s">
        <v>32211</v>
      </c>
      <c r="J1840" s="164">
        <v>3249</v>
      </c>
      <c r="K1840" s="109">
        <v>42551</v>
      </c>
      <c r="L1840" s="62" t="s">
        <v>31924</v>
      </c>
    </row>
    <row r="1841" spans="1:12" ht="17.100000000000001" customHeight="1">
      <c r="A1841" s="196">
        <v>1838</v>
      </c>
      <c r="B1841" s="369" t="s">
        <v>32212</v>
      </c>
      <c r="C1841" s="367" t="s">
        <v>32213</v>
      </c>
      <c r="D1841" s="51" t="s">
        <v>32214</v>
      </c>
      <c r="E1841" s="29" t="str">
        <f t="shared" si="83"/>
        <v>Yes</v>
      </c>
      <c r="F1841" s="454">
        <v>1</v>
      </c>
      <c r="G1841" s="454">
        <f t="shared" si="84"/>
        <v>0.40485829959514169</v>
      </c>
      <c r="H1841" s="368">
        <f t="shared" si="85"/>
        <v>2753</v>
      </c>
      <c r="I1841" s="389" t="s">
        <v>32215</v>
      </c>
      <c r="J1841" s="164">
        <v>2753</v>
      </c>
      <c r="K1841" s="109">
        <v>42551</v>
      </c>
      <c r="L1841" s="62" t="s">
        <v>31924</v>
      </c>
    </row>
    <row r="1842" spans="1:12" ht="17.100000000000001" customHeight="1">
      <c r="A1842" s="196">
        <v>1839</v>
      </c>
      <c r="B1842" s="366" t="s">
        <v>32216</v>
      </c>
      <c r="C1842" s="367" t="s">
        <v>32217</v>
      </c>
      <c r="D1842" s="51" t="s">
        <v>32218</v>
      </c>
      <c r="E1842" s="29" t="str">
        <f t="shared" si="83"/>
        <v>Yes</v>
      </c>
      <c r="F1842" s="454">
        <v>1.9</v>
      </c>
      <c r="G1842" s="454">
        <f t="shared" si="84"/>
        <v>0.76923076923076916</v>
      </c>
      <c r="H1842" s="368">
        <f t="shared" si="85"/>
        <v>5231</v>
      </c>
      <c r="I1842" s="389" t="s">
        <v>32219</v>
      </c>
      <c r="J1842" s="164">
        <v>5231</v>
      </c>
      <c r="K1842" s="109">
        <v>42551</v>
      </c>
      <c r="L1842" s="62" t="s">
        <v>31924</v>
      </c>
    </row>
    <row r="1843" spans="1:12" ht="17.100000000000001" customHeight="1">
      <c r="A1843" s="196">
        <v>1840</v>
      </c>
      <c r="B1843" s="366" t="s">
        <v>32220</v>
      </c>
      <c r="C1843" s="367" t="s">
        <v>32221</v>
      </c>
      <c r="D1843" s="51" t="s">
        <v>32222</v>
      </c>
      <c r="E1843" s="29" t="str">
        <f t="shared" si="83"/>
        <v>Yes</v>
      </c>
      <c r="F1843" s="454">
        <f>1.54+0.1</f>
        <v>1.6400000000000001</v>
      </c>
      <c r="G1843" s="454">
        <f t="shared" si="84"/>
        <v>0.66396761133603244</v>
      </c>
      <c r="H1843" s="368">
        <f t="shared" si="85"/>
        <v>4515</v>
      </c>
      <c r="I1843" s="389" t="s">
        <v>32223</v>
      </c>
      <c r="J1843" s="164">
        <v>4515</v>
      </c>
      <c r="K1843" s="109">
        <v>42551</v>
      </c>
      <c r="L1843" s="62" t="s">
        <v>31924</v>
      </c>
    </row>
    <row r="1844" spans="1:12" ht="17.100000000000001" customHeight="1">
      <c r="A1844" s="196">
        <v>1841</v>
      </c>
      <c r="B1844" s="369" t="s">
        <v>32224</v>
      </c>
      <c r="C1844" s="367" t="s">
        <v>32225</v>
      </c>
      <c r="D1844" s="51" t="s">
        <v>32226</v>
      </c>
      <c r="E1844" s="29" t="str">
        <f t="shared" si="83"/>
        <v>Yes</v>
      </c>
      <c r="F1844" s="454">
        <v>0.13</v>
      </c>
      <c r="G1844" s="454">
        <f t="shared" si="84"/>
        <v>5.2631578947368418E-2</v>
      </c>
      <c r="H1844" s="368">
        <f t="shared" si="85"/>
        <v>358</v>
      </c>
      <c r="I1844" s="389" t="s">
        <v>32227</v>
      </c>
      <c r="J1844" s="164">
        <v>358</v>
      </c>
      <c r="K1844" s="109">
        <v>42551</v>
      </c>
      <c r="L1844" s="62" t="s">
        <v>31924</v>
      </c>
    </row>
    <row r="1845" spans="1:12" ht="17.100000000000001" customHeight="1">
      <c r="A1845" s="196">
        <v>1842</v>
      </c>
      <c r="B1845" s="366" t="s">
        <v>32228</v>
      </c>
      <c r="C1845" s="367" t="s">
        <v>32229</v>
      </c>
      <c r="D1845" s="51" t="s">
        <v>32230</v>
      </c>
      <c r="E1845" s="29" t="str">
        <f t="shared" si="83"/>
        <v>Yes</v>
      </c>
      <c r="F1845" s="454">
        <v>2.41</v>
      </c>
      <c r="G1845" s="454">
        <f t="shared" si="84"/>
        <v>0.97570850202429149</v>
      </c>
      <c r="H1845" s="368">
        <f t="shared" si="85"/>
        <v>6635</v>
      </c>
      <c r="I1845" s="389" t="s">
        <v>32231</v>
      </c>
      <c r="J1845" s="164">
        <v>6635</v>
      </c>
      <c r="K1845" s="109">
        <v>42551</v>
      </c>
      <c r="L1845" s="62" t="s">
        <v>31924</v>
      </c>
    </row>
    <row r="1846" spans="1:12" ht="17.100000000000001" customHeight="1">
      <c r="A1846" s="196">
        <v>1843</v>
      </c>
      <c r="B1846" s="369" t="s">
        <v>32232</v>
      </c>
      <c r="C1846" s="367" t="s">
        <v>32233</v>
      </c>
      <c r="D1846" s="51" t="s">
        <v>32234</v>
      </c>
      <c r="E1846" s="29" t="str">
        <f t="shared" si="83"/>
        <v>Yes</v>
      </c>
      <c r="F1846" s="454">
        <v>0.56000000000000005</v>
      </c>
      <c r="G1846" s="454">
        <f t="shared" si="84"/>
        <v>0.22672064777327935</v>
      </c>
      <c r="H1846" s="368">
        <f t="shared" si="85"/>
        <v>1542</v>
      </c>
      <c r="I1846" s="455" t="s">
        <v>32235</v>
      </c>
      <c r="J1846" s="48">
        <v>1542</v>
      </c>
      <c r="K1846" s="109">
        <v>42551</v>
      </c>
      <c r="L1846" s="62" t="s">
        <v>31924</v>
      </c>
    </row>
    <row r="1847" spans="1:12" ht="17.100000000000001" customHeight="1">
      <c r="A1847" s="196">
        <v>1844</v>
      </c>
      <c r="B1847" s="369" t="s">
        <v>32236</v>
      </c>
      <c r="C1847" s="367" t="s">
        <v>32237</v>
      </c>
      <c r="D1847" s="51" t="s">
        <v>32238</v>
      </c>
      <c r="E1847" s="29" t="str">
        <f t="shared" si="83"/>
        <v>Yes</v>
      </c>
      <c r="F1847" s="454">
        <v>0.93</v>
      </c>
      <c r="G1847" s="454">
        <f t="shared" si="84"/>
        <v>0.37651821862348178</v>
      </c>
      <c r="H1847" s="368">
        <f t="shared" si="85"/>
        <v>2560</v>
      </c>
      <c r="I1847" s="389" t="s">
        <v>32239</v>
      </c>
      <c r="J1847" s="164">
        <v>2560</v>
      </c>
      <c r="K1847" s="109">
        <v>42551</v>
      </c>
      <c r="L1847" s="62" t="s">
        <v>31924</v>
      </c>
    </row>
    <row r="1848" spans="1:12" ht="17.100000000000001" customHeight="1">
      <c r="A1848" s="196">
        <v>1845</v>
      </c>
      <c r="B1848" s="369" t="s">
        <v>32240</v>
      </c>
      <c r="C1848" s="367" t="s">
        <v>32241</v>
      </c>
      <c r="D1848" s="51" t="s">
        <v>32242</v>
      </c>
      <c r="E1848" s="29" t="str">
        <f t="shared" si="83"/>
        <v>Yes</v>
      </c>
      <c r="F1848" s="454">
        <v>0.7</v>
      </c>
      <c r="G1848" s="454">
        <f t="shared" si="84"/>
        <v>0.28340080971659914</v>
      </c>
      <c r="H1848" s="368">
        <f t="shared" si="85"/>
        <v>1927</v>
      </c>
      <c r="I1848" s="389" t="s">
        <v>32243</v>
      </c>
      <c r="J1848" s="164">
        <v>1927</v>
      </c>
      <c r="K1848" s="109">
        <v>42551</v>
      </c>
      <c r="L1848" s="62" t="s">
        <v>31924</v>
      </c>
    </row>
    <row r="1849" spans="1:12" ht="17.100000000000001" customHeight="1">
      <c r="A1849" s="196">
        <v>1846</v>
      </c>
      <c r="B1849" s="369">
        <v>437</v>
      </c>
      <c r="C1849" s="367" t="s">
        <v>32244</v>
      </c>
      <c r="D1849" s="51" t="s">
        <v>32245</v>
      </c>
      <c r="E1849" s="29" t="str">
        <f t="shared" si="83"/>
        <v>Yes</v>
      </c>
      <c r="F1849" s="454">
        <v>0.83</v>
      </c>
      <c r="G1849" s="454">
        <f t="shared" si="84"/>
        <v>0.33603238866396756</v>
      </c>
      <c r="H1849" s="368">
        <f t="shared" si="85"/>
        <v>2285</v>
      </c>
      <c r="I1849" s="389" t="s">
        <v>32246</v>
      </c>
      <c r="J1849" s="164">
        <v>2285</v>
      </c>
      <c r="K1849" s="109">
        <v>42551</v>
      </c>
      <c r="L1849" s="62" t="s">
        <v>31924</v>
      </c>
    </row>
    <row r="1850" spans="1:12" ht="17.100000000000001" customHeight="1">
      <c r="A1850" s="196">
        <v>1847</v>
      </c>
      <c r="B1850" s="369">
        <v>437</v>
      </c>
      <c r="C1850" s="367" t="s">
        <v>32247</v>
      </c>
      <c r="D1850" s="51" t="s">
        <v>32248</v>
      </c>
      <c r="E1850" s="29" t="str">
        <f t="shared" si="83"/>
        <v>Yes</v>
      </c>
      <c r="F1850" s="454">
        <v>0.82</v>
      </c>
      <c r="G1850" s="454">
        <f t="shared" si="84"/>
        <v>0.33198380566801616</v>
      </c>
      <c r="H1850" s="368">
        <f t="shared" si="85"/>
        <v>2257</v>
      </c>
      <c r="I1850" s="389" t="s">
        <v>32249</v>
      </c>
      <c r="J1850" s="164">
        <v>2257</v>
      </c>
      <c r="K1850" s="109">
        <v>42551</v>
      </c>
      <c r="L1850" s="62" t="s">
        <v>31924</v>
      </c>
    </row>
    <row r="1851" spans="1:12" ht="17.100000000000001" customHeight="1">
      <c r="A1851" s="196">
        <v>1848</v>
      </c>
      <c r="B1851" s="369">
        <v>546</v>
      </c>
      <c r="C1851" s="367" t="s">
        <v>32250</v>
      </c>
      <c r="D1851" s="51" t="s">
        <v>32251</v>
      </c>
      <c r="E1851" s="29" t="str">
        <f t="shared" si="83"/>
        <v>Yes</v>
      </c>
      <c r="F1851" s="454">
        <v>0.35</v>
      </c>
      <c r="G1851" s="454">
        <f t="shared" si="84"/>
        <v>0.14170040485829957</v>
      </c>
      <c r="H1851" s="368">
        <f t="shared" si="85"/>
        <v>964</v>
      </c>
      <c r="I1851" s="389" t="s">
        <v>32252</v>
      </c>
      <c r="J1851" s="164">
        <v>964</v>
      </c>
      <c r="K1851" s="109">
        <v>42551</v>
      </c>
      <c r="L1851" s="62" t="s">
        <v>31924</v>
      </c>
    </row>
    <row r="1852" spans="1:12" ht="17.100000000000001" customHeight="1">
      <c r="A1852" s="196">
        <v>1849</v>
      </c>
      <c r="B1852" s="369" t="s">
        <v>32253</v>
      </c>
      <c r="C1852" s="367" t="s">
        <v>32254</v>
      </c>
      <c r="D1852" s="51" t="s">
        <v>32254</v>
      </c>
      <c r="E1852" s="29" t="str">
        <f t="shared" si="83"/>
        <v>Yes</v>
      </c>
      <c r="F1852" s="454">
        <v>0.33</v>
      </c>
      <c r="G1852" s="454">
        <f t="shared" si="84"/>
        <v>0.13360323886639675</v>
      </c>
      <c r="H1852" s="368">
        <f t="shared" si="85"/>
        <v>908</v>
      </c>
      <c r="I1852" s="389" t="s">
        <v>32255</v>
      </c>
      <c r="J1852" s="164">
        <v>908</v>
      </c>
      <c r="K1852" s="109">
        <v>42551</v>
      </c>
      <c r="L1852" s="62" t="s">
        <v>31924</v>
      </c>
    </row>
    <row r="1853" spans="1:12" ht="17.100000000000001" customHeight="1">
      <c r="A1853" s="196">
        <v>1850</v>
      </c>
      <c r="B1853" s="369">
        <v>101</v>
      </c>
      <c r="C1853" s="367" t="s">
        <v>32256</v>
      </c>
      <c r="D1853" s="51" t="s">
        <v>32257</v>
      </c>
      <c r="E1853" s="29" t="str">
        <f t="shared" si="83"/>
        <v>Yes</v>
      </c>
      <c r="F1853" s="454">
        <v>0.3</v>
      </c>
      <c r="G1853" s="454">
        <f t="shared" si="84"/>
        <v>0.12145748987854249</v>
      </c>
      <c r="H1853" s="368">
        <f t="shared" si="85"/>
        <v>826</v>
      </c>
      <c r="I1853" s="389" t="s">
        <v>32258</v>
      </c>
      <c r="J1853" s="164">
        <v>826</v>
      </c>
      <c r="K1853" s="109">
        <v>42551</v>
      </c>
      <c r="L1853" s="62" t="s">
        <v>31924</v>
      </c>
    </row>
    <row r="1854" spans="1:12" ht="17.100000000000001" customHeight="1">
      <c r="A1854" s="196">
        <v>1851</v>
      </c>
      <c r="B1854" s="369">
        <v>272</v>
      </c>
      <c r="C1854" s="367" t="s">
        <v>32259</v>
      </c>
      <c r="D1854" s="51" t="s">
        <v>32260</v>
      </c>
      <c r="E1854" s="29" t="str">
        <f t="shared" si="83"/>
        <v>Yes</v>
      </c>
      <c r="F1854" s="454">
        <v>1.65</v>
      </c>
      <c r="G1854" s="454">
        <f t="shared" si="84"/>
        <v>0.66801619433198367</v>
      </c>
      <c r="H1854" s="368">
        <f t="shared" si="85"/>
        <v>4542</v>
      </c>
      <c r="I1854" s="389" t="s">
        <v>32261</v>
      </c>
      <c r="J1854" s="164">
        <v>4542</v>
      </c>
      <c r="K1854" s="109">
        <v>42551</v>
      </c>
      <c r="L1854" s="62" t="s">
        <v>31924</v>
      </c>
    </row>
    <row r="1855" spans="1:12" ht="17.100000000000001" customHeight="1">
      <c r="A1855" s="196">
        <v>1852</v>
      </c>
      <c r="B1855" s="366" t="s">
        <v>32262</v>
      </c>
      <c r="C1855" s="367" t="s">
        <v>32263</v>
      </c>
      <c r="D1855" s="51" t="s">
        <v>32264</v>
      </c>
      <c r="E1855" s="29" t="str">
        <f t="shared" si="83"/>
        <v>Yes</v>
      </c>
      <c r="F1855" s="454">
        <v>1.96</v>
      </c>
      <c r="G1855" s="454">
        <f t="shared" si="84"/>
        <v>0.79352226720647767</v>
      </c>
      <c r="H1855" s="368">
        <f t="shared" si="85"/>
        <v>5396</v>
      </c>
      <c r="I1855" s="389" t="s">
        <v>32265</v>
      </c>
      <c r="J1855" s="164">
        <v>5396</v>
      </c>
      <c r="K1855" s="109">
        <v>42551</v>
      </c>
      <c r="L1855" s="62" t="s">
        <v>31924</v>
      </c>
    </row>
    <row r="1856" spans="1:12" ht="17.100000000000001" customHeight="1">
      <c r="A1856" s="196">
        <v>1853</v>
      </c>
      <c r="B1856" s="369">
        <v>157</v>
      </c>
      <c r="C1856" s="367" t="s">
        <v>32266</v>
      </c>
      <c r="D1856" s="51" t="s">
        <v>32267</v>
      </c>
      <c r="E1856" s="29" t="str">
        <f t="shared" si="83"/>
        <v>Yes</v>
      </c>
      <c r="F1856" s="454">
        <v>1.87</v>
      </c>
      <c r="G1856" s="454">
        <f t="shared" si="84"/>
        <v>0.75708502024291491</v>
      </c>
      <c r="H1856" s="368">
        <f t="shared" si="85"/>
        <v>5148</v>
      </c>
      <c r="I1856" s="389" t="s">
        <v>32268</v>
      </c>
      <c r="J1856" s="164">
        <v>5148</v>
      </c>
      <c r="K1856" s="109">
        <v>42551</v>
      </c>
      <c r="L1856" s="62" t="s">
        <v>31924</v>
      </c>
    </row>
    <row r="1857" spans="1:12" ht="17.100000000000001" customHeight="1">
      <c r="A1857" s="196">
        <v>1854</v>
      </c>
      <c r="B1857" s="369">
        <v>462</v>
      </c>
      <c r="C1857" s="367" t="s">
        <v>32269</v>
      </c>
      <c r="D1857" s="51" t="s">
        <v>32270</v>
      </c>
      <c r="E1857" s="29" t="str">
        <f t="shared" si="83"/>
        <v>Yes</v>
      </c>
      <c r="F1857" s="454">
        <v>0.38</v>
      </c>
      <c r="G1857" s="454">
        <f t="shared" si="84"/>
        <v>0.15384615384615383</v>
      </c>
      <c r="H1857" s="368">
        <f t="shared" si="85"/>
        <v>1046</v>
      </c>
      <c r="I1857" s="389" t="s">
        <v>32271</v>
      </c>
      <c r="J1857" s="164">
        <v>1046</v>
      </c>
      <c r="K1857" s="109">
        <v>42551</v>
      </c>
      <c r="L1857" s="62" t="s">
        <v>31924</v>
      </c>
    </row>
    <row r="1858" spans="1:12" ht="17.100000000000001" customHeight="1">
      <c r="A1858" s="196">
        <v>1855</v>
      </c>
      <c r="B1858" s="369">
        <v>224</v>
      </c>
      <c r="C1858" s="367" t="s">
        <v>32272</v>
      </c>
      <c r="D1858" s="51" t="s">
        <v>32273</v>
      </c>
      <c r="E1858" s="29" t="str">
        <f t="shared" si="83"/>
        <v>Yes</v>
      </c>
      <c r="F1858" s="454">
        <v>0.12</v>
      </c>
      <c r="G1858" s="454">
        <f t="shared" si="84"/>
        <v>4.8582995951416998E-2</v>
      </c>
      <c r="H1858" s="368">
        <f t="shared" si="85"/>
        <v>330</v>
      </c>
      <c r="I1858" s="389" t="s">
        <v>32274</v>
      </c>
      <c r="J1858" s="164">
        <v>330</v>
      </c>
      <c r="K1858" s="109">
        <v>42551</v>
      </c>
      <c r="L1858" s="62" t="s">
        <v>31924</v>
      </c>
    </row>
    <row r="1859" spans="1:12" ht="17.100000000000001" customHeight="1">
      <c r="A1859" s="196">
        <v>1856</v>
      </c>
      <c r="B1859" s="369" t="s">
        <v>32275</v>
      </c>
      <c r="C1859" s="367" t="s">
        <v>32276</v>
      </c>
      <c r="D1859" s="51" t="s">
        <v>32277</v>
      </c>
      <c r="E1859" s="29" t="str">
        <f t="shared" si="83"/>
        <v>Yes</v>
      </c>
      <c r="F1859" s="454">
        <v>0.1</v>
      </c>
      <c r="G1859" s="454">
        <f t="shared" si="84"/>
        <v>4.048582995951417E-2</v>
      </c>
      <c r="H1859" s="368">
        <f t="shared" si="85"/>
        <v>275</v>
      </c>
      <c r="I1859" s="389" t="s">
        <v>32278</v>
      </c>
      <c r="J1859" s="164">
        <v>275</v>
      </c>
      <c r="K1859" s="109">
        <v>42551</v>
      </c>
      <c r="L1859" s="62" t="s">
        <v>31924</v>
      </c>
    </row>
    <row r="1860" spans="1:12" ht="17.100000000000001" customHeight="1">
      <c r="A1860" s="196">
        <v>1857</v>
      </c>
      <c r="B1860" s="369" t="s">
        <v>32279</v>
      </c>
      <c r="C1860" s="367" t="s">
        <v>32280</v>
      </c>
      <c r="D1860" s="51" t="s">
        <v>32281</v>
      </c>
      <c r="E1860" s="29" t="str">
        <f t="shared" si="83"/>
        <v>Yes</v>
      </c>
      <c r="F1860" s="454">
        <v>0.86</v>
      </c>
      <c r="G1860" s="454">
        <f t="shared" si="84"/>
        <v>0.34817813765182182</v>
      </c>
      <c r="H1860" s="368">
        <f t="shared" si="85"/>
        <v>2368</v>
      </c>
      <c r="I1860" s="389" t="s">
        <v>32282</v>
      </c>
      <c r="J1860" s="164">
        <v>2368</v>
      </c>
      <c r="K1860" s="109">
        <v>42551</v>
      </c>
      <c r="L1860" s="62" t="s">
        <v>31924</v>
      </c>
    </row>
    <row r="1861" spans="1:12" ht="17.100000000000001" customHeight="1">
      <c r="A1861" s="196">
        <v>1858</v>
      </c>
      <c r="B1861" s="369">
        <v>365</v>
      </c>
      <c r="C1861" s="367" t="s">
        <v>32283</v>
      </c>
      <c r="D1861" s="51" t="s">
        <v>32284</v>
      </c>
      <c r="E1861" s="29" t="str">
        <f t="shared" si="83"/>
        <v>Yes</v>
      </c>
      <c r="F1861" s="454">
        <v>0.89</v>
      </c>
      <c r="G1861" s="454">
        <f t="shared" si="84"/>
        <v>0.36032388663967607</v>
      </c>
      <c r="H1861" s="368">
        <f t="shared" si="85"/>
        <v>2450</v>
      </c>
      <c r="I1861" s="389" t="s">
        <v>32285</v>
      </c>
      <c r="J1861" s="164">
        <v>2450</v>
      </c>
      <c r="K1861" s="109">
        <v>42551</v>
      </c>
      <c r="L1861" s="62" t="s">
        <v>31924</v>
      </c>
    </row>
    <row r="1862" spans="1:12" ht="17.100000000000001" customHeight="1">
      <c r="A1862" s="196">
        <v>1859</v>
      </c>
      <c r="B1862" s="369">
        <v>420</v>
      </c>
      <c r="C1862" s="367" t="s">
        <v>32286</v>
      </c>
      <c r="D1862" s="51" t="s">
        <v>32287</v>
      </c>
      <c r="E1862" s="29" t="str">
        <f t="shared" si="83"/>
        <v>Yes</v>
      </c>
      <c r="F1862" s="454">
        <v>0.05</v>
      </c>
      <c r="G1862" s="454">
        <f t="shared" si="84"/>
        <v>2.0242914979757085E-2</v>
      </c>
      <c r="H1862" s="368">
        <f t="shared" si="85"/>
        <v>138</v>
      </c>
      <c r="I1862" s="389" t="s">
        <v>32288</v>
      </c>
      <c r="J1862" s="164">
        <v>138</v>
      </c>
      <c r="K1862" s="109">
        <v>42551</v>
      </c>
      <c r="L1862" s="62" t="s">
        <v>31924</v>
      </c>
    </row>
    <row r="1863" spans="1:12" ht="17.100000000000001" customHeight="1">
      <c r="A1863" s="196">
        <v>1860</v>
      </c>
      <c r="B1863" s="366" t="s">
        <v>32289</v>
      </c>
      <c r="C1863" s="367" t="s">
        <v>32290</v>
      </c>
      <c r="D1863" s="51" t="s">
        <v>32291</v>
      </c>
      <c r="E1863" s="29" t="str">
        <f t="shared" si="83"/>
        <v>Yes</v>
      </c>
      <c r="F1863" s="454">
        <v>0.31</v>
      </c>
      <c r="G1863" s="454">
        <f t="shared" si="84"/>
        <v>0.12550607287449392</v>
      </c>
      <c r="H1863" s="368">
        <f t="shared" si="85"/>
        <v>853</v>
      </c>
      <c r="I1863" s="389" t="s">
        <v>32292</v>
      </c>
      <c r="J1863" s="164">
        <v>853</v>
      </c>
      <c r="K1863" s="109">
        <v>42551</v>
      </c>
      <c r="L1863" s="62" t="s">
        <v>31924</v>
      </c>
    </row>
    <row r="1864" spans="1:12" ht="17.100000000000001" customHeight="1">
      <c r="A1864" s="196">
        <v>1861</v>
      </c>
      <c r="B1864" s="369">
        <v>414</v>
      </c>
      <c r="C1864" s="367" t="s">
        <v>32293</v>
      </c>
      <c r="D1864" s="51" t="s">
        <v>32294</v>
      </c>
      <c r="E1864" s="29" t="str">
        <f t="shared" si="83"/>
        <v>Yes</v>
      </c>
      <c r="F1864" s="454">
        <v>0.56000000000000005</v>
      </c>
      <c r="G1864" s="454">
        <f t="shared" si="84"/>
        <v>0.22672064777327935</v>
      </c>
      <c r="H1864" s="368">
        <f t="shared" si="85"/>
        <v>1542</v>
      </c>
      <c r="I1864" s="389" t="s">
        <v>32295</v>
      </c>
      <c r="J1864" s="164">
        <v>1542</v>
      </c>
      <c r="K1864" s="109">
        <v>42551</v>
      </c>
      <c r="L1864" s="62" t="s">
        <v>31924</v>
      </c>
    </row>
    <row r="1865" spans="1:12" ht="17.100000000000001" customHeight="1">
      <c r="A1865" s="196">
        <v>1862</v>
      </c>
      <c r="B1865" s="369">
        <v>414</v>
      </c>
      <c r="C1865" s="367" t="s">
        <v>32293</v>
      </c>
      <c r="D1865" s="51" t="s">
        <v>32296</v>
      </c>
      <c r="E1865" s="29" t="str">
        <f t="shared" si="83"/>
        <v>Yes</v>
      </c>
      <c r="F1865" s="454">
        <v>0.56000000000000005</v>
      </c>
      <c r="G1865" s="454">
        <f t="shared" si="84"/>
        <v>0.22672064777327935</v>
      </c>
      <c r="H1865" s="368">
        <f t="shared" si="85"/>
        <v>1542</v>
      </c>
      <c r="I1865" s="389" t="s">
        <v>32297</v>
      </c>
      <c r="J1865" s="164">
        <v>1542</v>
      </c>
      <c r="K1865" s="109">
        <v>42551</v>
      </c>
      <c r="L1865" s="62" t="s">
        <v>31924</v>
      </c>
    </row>
    <row r="1866" spans="1:12" ht="17.100000000000001" customHeight="1">
      <c r="A1866" s="196">
        <v>1863</v>
      </c>
      <c r="B1866" s="369">
        <v>13</v>
      </c>
      <c r="C1866" s="367" t="s">
        <v>32298</v>
      </c>
      <c r="D1866" s="51" t="s">
        <v>32299</v>
      </c>
      <c r="E1866" s="29" t="str">
        <f t="shared" si="83"/>
        <v>Yes</v>
      </c>
      <c r="F1866" s="454">
        <v>0.34</v>
      </c>
      <c r="G1866" s="454">
        <f t="shared" si="84"/>
        <v>0.13765182186234817</v>
      </c>
      <c r="H1866" s="368">
        <f t="shared" si="85"/>
        <v>936</v>
      </c>
      <c r="I1866" s="389" t="s">
        <v>32300</v>
      </c>
      <c r="J1866" s="164">
        <v>936</v>
      </c>
      <c r="K1866" s="109">
        <v>42551</v>
      </c>
      <c r="L1866" s="62" t="s">
        <v>31924</v>
      </c>
    </row>
    <row r="1867" spans="1:12" ht="17.100000000000001" customHeight="1">
      <c r="A1867" s="196">
        <v>1864</v>
      </c>
      <c r="B1867" s="369" t="s">
        <v>32301</v>
      </c>
      <c r="C1867" s="367" t="s">
        <v>32302</v>
      </c>
      <c r="D1867" s="51" t="s">
        <v>32303</v>
      </c>
      <c r="E1867" s="29" t="str">
        <f t="shared" si="83"/>
        <v>Yes</v>
      </c>
      <c r="F1867" s="454">
        <v>0.05</v>
      </c>
      <c r="G1867" s="454">
        <f t="shared" si="84"/>
        <v>2.0242914979757085E-2</v>
      </c>
      <c r="H1867" s="368">
        <f t="shared" si="85"/>
        <v>138</v>
      </c>
      <c r="I1867" s="389" t="s">
        <v>32304</v>
      </c>
      <c r="J1867" s="164">
        <v>138</v>
      </c>
      <c r="K1867" s="109">
        <v>42551</v>
      </c>
      <c r="L1867" s="62" t="s">
        <v>31924</v>
      </c>
    </row>
    <row r="1868" spans="1:12" ht="17.100000000000001" customHeight="1">
      <c r="A1868" s="196">
        <v>1865</v>
      </c>
      <c r="B1868" s="366" t="s">
        <v>32305</v>
      </c>
      <c r="C1868" s="367" t="s">
        <v>32306</v>
      </c>
      <c r="D1868" s="51" t="s">
        <v>32307</v>
      </c>
      <c r="E1868" s="29" t="str">
        <f t="shared" si="83"/>
        <v>Yes</v>
      </c>
      <c r="F1868" s="454">
        <f>0.36+0.5</f>
        <v>0.86</v>
      </c>
      <c r="G1868" s="454">
        <f t="shared" si="84"/>
        <v>0.34817813765182182</v>
      </c>
      <c r="H1868" s="368">
        <f t="shared" si="85"/>
        <v>2368</v>
      </c>
      <c r="I1868" s="389" t="s">
        <v>32308</v>
      </c>
      <c r="J1868" s="164">
        <v>2368</v>
      </c>
      <c r="K1868" s="109">
        <v>42551</v>
      </c>
      <c r="L1868" s="62" t="s">
        <v>31924</v>
      </c>
    </row>
    <row r="1869" spans="1:12" ht="17.100000000000001" customHeight="1">
      <c r="A1869" s="196">
        <v>1866</v>
      </c>
      <c r="B1869" s="366" t="s">
        <v>32309</v>
      </c>
      <c r="C1869" s="367" t="s">
        <v>32310</v>
      </c>
      <c r="D1869" s="51" t="s">
        <v>32311</v>
      </c>
      <c r="E1869" s="29" t="str">
        <f t="shared" si="83"/>
        <v>Yes</v>
      </c>
      <c r="F1869" s="454">
        <f>0.18+0.033</f>
        <v>0.21299999999999999</v>
      </c>
      <c r="G1869" s="454">
        <f t="shared" si="84"/>
        <v>8.6234817813765172E-2</v>
      </c>
      <c r="H1869" s="368">
        <f t="shared" si="85"/>
        <v>586</v>
      </c>
      <c r="I1869" s="389" t="s">
        <v>32312</v>
      </c>
      <c r="J1869" s="164">
        <v>586</v>
      </c>
      <c r="K1869" s="109">
        <v>42551</v>
      </c>
      <c r="L1869" s="62" t="s">
        <v>31924</v>
      </c>
    </row>
    <row r="1870" spans="1:12" ht="17.100000000000001" customHeight="1">
      <c r="A1870" s="196">
        <v>1867</v>
      </c>
      <c r="B1870" s="369">
        <v>867</v>
      </c>
      <c r="C1870" s="367" t="s">
        <v>32313</v>
      </c>
      <c r="D1870" s="51" t="s">
        <v>32314</v>
      </c>
      <c r="E1870" s="29" t="str">
        <f t="shared" si="83"/>
        <v>Yes</v>
      </c>
      <c r="F1870" s="454">
        <v>0.14000000000000001</v>
      </c>
      <c r="G1870" s="454">
        <f t="shared" si="84"/>
        <v>5.6680161943319839E-2</v>
      </c>
      <c r="H1870" s="368">
        <f t="shared" si="85"/>
        <v>385</v>
      </c>
      <c r="I1870" s="389" t="s">
        <v>32315</v>
      </c>
      <c r="J1870" s="164">
        <v>385</v>
      </c>
      <c r="K1870" s="109">
        <v>42551</v>
      </c>
      <c r="L1870" s="62" t="s">
        <v>31924</v>
      </c>
    </row>
    <row r="1871" spans="1:12" ht="17.100000000000001" customHeight="1">
      <c r="A1871" s="196">
        <v>1868</v>
      </c>
      <c r="B1871" s="369">
        <v>312</v>
      </c>
      <c r="C1871" s="367" t="s">
        <v>32316</v>
      </c>
      <c r="D1871" s="51" t="s">
        <v>32317</v>
      </c>
      <c r="E1871" s="29" t="str">
        <f t="shared" si="83"/>
        <v>Yes</v>
      </c>
      <c r="F1871" s="454">
        <v>0.91</v>
      </c>
      <c r="G1871" s="454">
        <f t="shared" si="84"/>
        <v>0.36842105263157893</v>
      </c>
      <c r="H1871" s="368">
        <f t="shared" si="85"/>
        <v>2505</v>
      </c>
      <c r="I1871" s="389" t="s">
        <v>32318</v>
      </c>
      <c r="J1871" s="164">
        <v>2505</v>
      </c>
      <c r="K1871" s="109">
        <v>42551</v>
      </c>
      <c r="L1871" s="62" t="s">
        <v>31924</v>
      </c>
    </row>
    <row r="1872" spans="1:12" ht="17.100000000000001" customHeight="1">
      <c r="A1872" s="196">
        <v>1869</v>
      </c>
      <c r="B1872" s="369">
        <v>352</v>
      </c>
      <c r="C1872" s="367" t="s">
        <v>32319</v>
      </c>
      <c r="D1872" s="51" t="s">
        <v>32320</v>
      </c>
      <c r="E1872" s="29" t="str">
        <f t="shared" si="83"/>
        <v>Yes</v>
      </c>
      <c r="F1872" s="454">
        <v>0.1</v>
      </c>
      <c r="G1872" s="454">
        <f t="shared" si="84"/>
        <v>4.048582995951417E-2</v>
      </c>
      <c r="H1872" s="368">
        <f t="shared" si="85"/>
        <v>275</v>
      </c>
      <c r="I1872" s="389" t="s">
        <v>32321</v>
      </c>
      <c r="J1872" s="164">
        <v>275</v>
      </c>
      <c r="K1872" s="109">
        <v>42551</v>
      </c>
      <c r="L1872" s="62" t="s">
        <v>31924</v>
      </c>
    </row>
    <row r="1873" spans="1:13" ht="17.100000000000001" customHeight="1">
      <c r="A1873" s="196">
        <v>1870</v>
      </c>
      <c r="B1873" s="369">
        <v>352</v>
      </c>
      <c r="C1873" s="367" t="s">
        <v>32319</v>
      </c>
      <c r="D1873" s="51" t="s">
        <v>32322</v>
      </c>
      <c r="E1873" s="29" t="str">
        <f t="shared" si="83"/>
        <v>Yes</v>
      </c>
      <c r="F1873" s="454">
        <v>0.1</v>
      </c>
      <c r="G1873" s="454">
        <f t="shared" si="84"/>
        <v>4.048582995951417E-2</v>
      </c>
      <c r="H1873" s="368">
        <f t="shared" si="85"/>
        <v>275</v>
      </c>
      <c r="I1873" s="389" t="s">
        <v>32323</v>
      </c>
      <c r="J1873" s="164">
        <v>275</v>
      </c>
      <c r="K1873" s="109">
        <v>42551</v>
      </c>
      <c r="L1873" s="62" t="s">
        <v>31924</v>
      </c>
    </row>
    <row r="1874" spans="1:13" ht="17.100000000000001" customHeight="1">
      <c r="A1874" s="196">
        <v>1871</v>
      </c>
      <c r="B1874" s="369">
        <v>352</v>
      </c>
      <c r="C1874" s="367" t="s">
        <v>32319</v>
      </c>
      <c r="D1874" s="51" t="s">
        <v>32324</v>
      </c>
      <c r="E1874" s="29" t="str">
        <f t="shared" si="83"/>
        <v>Yes</v>
      </c>
      <c r="F1874" s="454">
        <v>0.17</v>
      </c>
      <c r="G1874" s="454">
        <f t="shared" si="84"/>
        <v>6.8825910931174086E-2</v>
      </c>
      <c r="H1874" s="368">
        <f t="shared" si="85"/>
        <v>468</v>
      </c>
      <c r="I1874" s="389" t="s">
        <v>32325</v>
      </c>
      <c r="J1874" s="164">
        <v>468</v>
      </c>
      <c r="K1874" s="109">
        <v>42551</v>
      </c>
      <c r="L1874" s="62" t="s">
        <v>31924</v>
      </c>
    </row>
    <row r="1875" spans="1:13" ht="17.100000000000001" customHeight="1">
      <c r="A1875" s="196">
        <v>1872</v>
      </c>
      <c r="B1875" s="369">
        <v>505</v>
      </c>
      <c r="C1875" s="367" t="s">
        <v>32326</v>
      </c>
      <c r="D1875" s="51" t="s">
        <v>32327</v>
      </c>
      <c r="E1875" s="29" t="str">
        <f t="shared" si="83"/>
        <v>No</v>
      </c>
      <c r="F1875" s="454">
        <v>3.33</v>
      </c>
      <c r="G1875" s="454">
        <f t="shared" si="84"/>
        <v>1.3481781376518218</v>
      </c>
      <c r="H1875" s="368">
        <f t="shared" si="85"/>
        <v>9167</v>
      </c>
      <c r="I1875" s="389" t="s">
        <v>32328</v>
      </c>
      <c r="J1875" s="164">
        <v>9167</v>
      </c>
      <c r="K1875" s="109">
        <v>42551</v>
      </c>
      <c r="L1875" s="62" t="s">
        <v>31924</v>
      </c>
    </row>
    <row r="1876" spans="1:13" ht="17.100000000000001" customHeight="1">
      <c r="A1876" s="196">
        <v>1873</v>
      </c>
      <c r="B1876" s="369" t="s">
        <v>32329</v>
      </c>
      <c r="C1876" s="367" t="s">
        <v>32330</v>
      </c>
      <c r="D1876" s="51" t="s">
        <v>32330</v>
      </c>
      <c r="E1876" s="29" t="str">
        <f t="shared" si="83"/>
        <v>Yes</v>
      </c>
      <c r="F1876" s="454">
        <v>1.05</v>
      </c>
      <c r="G1876" s="454">
        <f t="shared" si="84"/>
        <v>0.42510121457489874</v>
      </c>
      <c r="H1876" s="368">
        <f t="shared" si="85"/>
        <v>2891</v>
      </c>
      <c r="I1876" s="389" t="s">
        <v>32331</v>
      </c>
      <c r="J1876" s="164">
        <v>2891</v>
      </c>
      <c r="K1876" s="109">
        <v>42551</v>
      </c>
      <c r="L1876" s="62" t="s">
        <v>31924</v>
      </c>
    </row>
    <row r="1877" spans="1:13" ht="17.100000000000001" customHeight="1">
      <c r="A1877" s="196">
        <v>1874</v>
      </c>
      <c r="B1877" s="450" t="s">
        <v>32332</v>
      </c>
      <c r="C1877" s="380" t="s">
        <v>32333</v>
      </c>
      <c r="D1877" s="365" t="s">
        <v>32334</v>
      </c>
      <c r="E1877" s="29" t="str">
        <f t="shared" si="83"/>
        <v>Yes</v>
      </c>
      <c r="F1877" s="386">
        <v>0.34</v>
      </c>
      <c r="G1877" s="454">
        <f t="shared" si="84"/>
        <v>0.13765182186234817</v>
      </c>
      <c r="H1877" s="401">
        <f t="shared" si="85"/>
        <v>936</v>
      </c>
      <c r="I1877" s="121" t="s">
        <v>32335</v>
      </c>
      <c r="J1877" s="164">
        <v>936</v>
      </c>
      <c r="K1877" s="109">
        <v>42551</v>
      </c>
      <c r="L1877" s="62" t="s">
        <v>31924</v>
      </c>
      <c r="M1877" t="s">
        <v>32336</v>
      </c>
    </row>
    <row r="1878" spans="1:13" ht="17.100000000000001" customHeight="1">
      <c r="A1878" s="196">
        <v>1875</v>
      </c>
      <c r="B1878" s="366" t="s">
        <v>32337</v>
      </c>
      <c r="C1878" s="367" t="s">
        <v>32338</v>
      </c>
      <c r="D1878" s="51" t="s">
        <v>32339</v>
      </c>
      <c r="E1878" s="121" t="str">
        <f>IF(G1878&lt;1,"Yes","No")</f>
        <v>Yes</v>
      </c>
      <c r="F1878" s="386">
        <v>1.2</v>
      </c>
      <c r="G1878" s="386">
        <f>F1878/2.47</f>
        <v>0.48582995951416996</v>
      </c>
      <c r="H1878" s="368">
        <f>ROUND(F1878*2753,0)</f>
        <v>3304</v>
      </c>
      <c r="I1878" s="389" t="s">
        <v>32340</v>
      </c>
      <c r="J1878" s="30">
        <v>3304</v>
      </c>
      <c r="K1878" s="109">
        <v>42551</v>
      </c>
      <c r="L1878" s="62" t="s">
        <v>32341</v>
      </c>
    </row>
    <row r="1879" spans="1:13" ht="17.100000000000001" customHeight="1">
      <c r="A1879" s="196">
        <v>1876</v>
      </c>
      <c r="B1879" s="369">
        <v>536</v>
      </c>
      <c r="C1879" s="367" t="s">
        <v>32342</v>
      </c>
      <c r="D1879" s="51" t="s">
        <v>32343</v>
      </c>
      <c r="E1879" s="121" t="str">
        <f t="shared" ref="E1879:E1897" si="86">IF(G1879&lt;1,"Yes","No")</f>
        <v>Yes</v>
      </c>
      <c r="F1879" s="388">
        <v>1.98</v>
      </c>
      <c r="G1879" s="386">
        <f t="shared" ref="G1879:G1897" si="87">F1879/2.47</f>
        <v>0.80161943319838047</v>
      </c>
      <c r="H1879" s="368">
        <f>ROUND(F1879*2753,0)</f>
        <v>5451</v>
      </c>
      <c r="I1879" s="387" t="s">
        <v>32344</v>
      </c>
      <c r="J1879" s="30">
        <v>5451</v>
      </c>
      <c r="K1879" s="109">
        <v>42551</v>
      </c>
      <c r="L1879" s="62" t="s">
        <v>32341</v>
      </c>
    </row>
    <row r="1880" spans="1:13" ht="17.100000000000001" customHeight="1">
      <c r="A1880" s="196">
        <v>1877</v>
      </c>
      <c r="B1880" s="369">
        <v>85</v>
      </c>
      <c r="C1880" s="370" t="s">
        <v>32345</v>
      </c>
      <c r="D1880" s="32" t="s">
        <v>32346</v>
      </c>
      <c r="E1880" s="121" t="str">
        <f t="shared" si="86"/>
        <v>No</v>
      </c>
      <c r="F1880" s="454">
        <v>3.2160000000000002</v>
      </c>
      <c r="G1880" s="386">
        <f t="shared" si="87"/>
        <v>1.3020242914979756</v>
      </c>
      <c r="H1880" s="368">
        <f t="shared" ref="H1880:H1897" si="88">ROUND(F1880*2753,0)</f>
        <v>8854</v>
      </c>
      <c r="I1880" s="387" t="s">
        <v>32347</v>
      </c>
      <c r="J1880" s="30">
        <v>8854</v>
      </c>
      <c r="K1880" s="109">
        <v>42551</v>
      </c>
      <c r="L1880" s="62" t="s">
        <v>32341</v>
      </c>
    </row>
    <row r="1881" spans="1:13" ht="17.100000000000001" customHeight="1">
      <c r="A1881" s="196">
        <v>1878</v>
      </c>
      <c r="B1881" s="366" t="s">
        <v>32348</v>
      </c>
      <c r="C1881" s="370" t="s">
        <v>32349</v>
      </c>
      <c r="D1881" s="32" t="s">
        <v>32350</v>
      </c>
      <c r="E1881" s="121" t="str">
        <f t="shared" si="86"/>
        <v>Yes</v>
      </c>
      <c r="F1881" s="388">
        <v>0.84899999999999998</v>
      </c>
      <c r="G1881" s="386">
        <f t="shared" si="87"/>
        <v>0.34372469635627528</v>
      </c>
      <c r="H1881" s="368">
        <f t="shared" si="88"/>
        <v>2337</v>
      </c>
      <c r="I1881" s="387" t="s">
        <v>32351</v>
      </c>
      <c r="J1881" s="30">
        <v>2337</v>
      </c>
      <c r="K1881" s="109">
        <v>42551</v>
      </c>
      <c r="L1881" s="62" t="s">
        <v>32341</v>
      </c>
    </row>
    <row r="1882" spans="1:13" ht="17.100000000000001" customHeight="1">
      <c r="A1882" s="196">
        <v>1879</v>
      </c>
      <c r="B1882" s="369">
        <v>701</v>
      </c>
      <c r="C1882" s="370" t="s">
        <v>32352</v>
      </c>
      <c r="D1882" s="32" t="s">
        <v>32353</v>
      </c>
      <c r="E1882" s="121" t="str">
        <f t="shared" si="86"/>
        <v>Yes</v>
      </c>
      <c r="F1882" s="454">
        <v>1.39</v>
      </c>
      <c r="G1882" s="386">
        <f t="shared" si="87"/>
        <v>0.56275303643724683</v>
      </c>
      <c r="H1882" s="368">
        <f t="shared" si="88"/>
        <v>3827</v>
      </c>
      <c r="I1882" s="387" t="s">
        <v>32354</v>
      </c>
      <c r="J1882" s="30">
        <v>3827</v>
      </c>
      <c r="K1882" s="109">
        <v>42551</v>
      </c>
      <c r="L1882" s="62" t="s">
        <v>32341</v>
      </c>
    </row>
    <row r="1883" spans="1:13" ht="17.100000000000001" customHeight="1">
      <c r="A1883" s="196">
        <v>1880</v>
      </c>
      <c r="B1883" s="369">
        <v>701</v>
      </c>
      <c r="C1883" s="367" t="s">
        <v>32352</v>
      </c>
      <c r="D1883" s="51" t="s">
        <v>32355</v>
      </c>
      <c r="E1883" s="121" t="str">
        <f t="shared" si="86"/>
        <v>Yes</v>
      </c>
      <c r="F1883" s="454">
        <v>0.55000000000000004</v>
      </c>
      <c r="G1883" s="386">
        <f t="shared" si="87"/>
        <v>0.22267206477732793</v>
      </c>
      <c r="H1883" s="368">
        <f t="shared" si="88"/>
        <v>1514</v>
      </c>
      <c r="I1883" s="387" t="s">
        <v>32356</v>
      </c>
      <c r="J1883" s="30">
        <v>1514</v>
      </c>
      <c r="K1883" s="109">
        <v>42551</v>
      </c>
      <c r="L1883" s="62" t="s">
        <v>32341</v>
      </c>
    </row>
    <row r="1884" spans="1:13" ht="17.100000000000001" customHeight="1">
      <c r="A1884" s="196">
        <v>1881</v>
      </c>
      <c r="B1884" s="369">
        <v>701</v>
      </c>
      <c r="C1884" s="370" t="s">
        <v>32352</v>
      </c>
      <c r="D1884" s="32" t="s">
        <v>32357</v>
      </c>
      <c r="E1884" s="121" t="str">
        <f t="shared" si="86"/>
        <v>Yes</v>
      </c>
      <c r="F1884" s="454">
        <v>0.87</v>
      </c>
      <c r="G1884" s="386">
        <f t="shared" si="87"/>
        <v>0.35222672064777327</v>
      </c>
      <c r="H1884" s="368">
        <f t="shared" si="88"/>
        <v>2395</v>
      </c>
      <c r="I1884" s="387" t="s">
        <v>32358</v>
      </c>
      <c r="J1884" s="30">
        <v>2395</v>
      </c>
      <c r="K1884" s="109">
        <v>42551</v>
      </c>
      <c r="L1884" s="62" t="s">
        <v>32341</v>
      </c>
    </row>
    <row r="1885" spans="1:13" ht="17.100000000000001" customHeight="1">
      <c r="A1885" s="196">
        <v>1882</v>
      </c>
      <c r="B1885" s="369">
        <v>701</v>
      </c>
      <c r="C1885" s="370" t="s">
        <v>32352</v>
      </c>
      <c r="D1885" s="32" t="s">
        <v>32359</v>
      </c>
      <c r="E1885" s="121" t="str">
        <f t="shared" si="86"/>
        <v>Yes</v>
      </c>
      <c r="F1885" s="454">
        <v>0.61</v>
      </c>
      <c r="G1885" s="386">
        <f t="shared" si="87"/>
        <v>0.24696356275303641</v>
      </c>
      <c r="H1885" s="368">
        <f t="shared" si="88"/>
        <v>1679</v>
      </c>
      <c r="I1885" s="387" t="s">
        <v>32360</v>
      </c>
      <c r="J1885" s="30">
        <v>1679</v>
      </c>
      <c r="K1885" s="109">
        <v>42551</v>
      </c>
      <c r="L1885" s="62" t="s">
        <v>32341</v>
      </c>
    </row>
    <row r="1886" spans="1:13" ht="17.100000000000001" customHeight="1">
      <c r="A1886" s="196">
        <v>1883</v>
      </c>
      <c r="B1886" s="369">
        <v>563</v>
      </c>
      <c r="C1886" s="448" t="s">
        <v>32361</v>
      </c>
      <c r="D1886" s="32" t="s">
        <v>32362</v>
      </c>
      <c r="E1886" s="121" t="str">
        <f t="shared" si="86"/>
        <v>Yes</v>
      </c>
      <c r="F1886" s="454">
        <v>1.06</v>
      </c>
      <c r="G1886" s="386">
        <f t="shared" si="87"/>
        <v>0.4291497975708502</v>
      </c>
      <c r="H1886" s="368">
        <f t="shared" si="88"/>
        <v>2918</v>
      </c>
      <c r="I1886" s="387" t="s">
        <v>32363</v>
      </c>
      <c r="J1886" s="30">
        <v>2918</v>
      </c>
      <c r="K1886" s="109">
        <v>42551</v>
      </c>
      <c r="L1886" s="62" t="s">
        <v>32341</v>
      </c>
    </row>
    <row r="1887" spans="1:13" ht="17.100000000000001" customHeight="1">
      <c r="A1887" s="196">
        <v>1884</v>
      </c>
      <c r="B1887" s="371" t="s">
        <v>32364</v>
      </c>
      <c r="C1887" s="370" t="s">
        <v>32365</v>
      </c>
      <c r="D1887" s="32" t="s">
        <v>32366</v>
      </c>
      <c r="E1887" s="121" t="str">
        <f t="shared" si="86"/>
        <v>Yes</v>
      </c>
      <c r="F1887" s="454">
        <v>0.15</v>
      </c>
      <c r="G1887" s="386">
        <f t="shared" si="87"/>
        <v>6.0728744939271245E-2</v>
      </c>
      <c r="H1887" s="368">
        <f t="shared" si="88"/>
        <v>413</v>
      </c>
      <c r="I1887" s="387" t="s">
        <v>32367</v>
      </c>
      <c r="J1887" s="30">
        <v>413</v>
      </c>
      <c r="K1887" s="109">
        <v>42551</v>
      </c>
      <c r="L1887" s="62" t="s">
        <v>32341</v>
      </c>
    </row>
    <row r="1888" spans="1:13" ht="17.100000000000001" customHeight="1">
      <c r="A1888" s="196">
        <v>1885</v>
      </c>
      <c r="B1888" s="366" t="s">
        <v>32368</v>
      </c>
      <c r="C1888" s="370" t="s">
        <v>32369</v>
      </c>
      <c r="D1888" s="32" t="s">
        <v>32370</v>
      </c>
      <c r="E1888" s="121" t="str">
        <f t="shared" si="86"/>
        <v>No</v>
      </c>
      <c r="F1888" s="454">
        <f>5.07+0.08</f>
        <v>5.15</v>
      </c>
      <c r="G1888" s="386">
        <f t="shared" si="87"/>
        <v>2.0850202429149798</v>
      </c>
      <c r="H1888" s="368">
        <v>13600</v>
      </c>
      <c r="I1888" s="387" t="s">
        <v>32371</v>
      </c>
      <c r="J1888" s="30">
        <v>13600</v>
      </c>
      <c r="K1888" s="109">
        <v>42551</v>
      </c>
      <c r="L1888" s="62" t="s">
        <v>32341</v>
      </c>
    </row>
    <row r="1889" spans="1:12" ht="17.100000000000001" customHeight="1">
      <c r="A1889" s="196">
        <v>1886</v>
      </c>
      <c r="B1889" s="369">
        <v>464</v>
      </c>
      <c r="C1889" s="370" t="s">
        <v>32372</v>
      </c>
      <c r="D1889" s="32" t="s">
        <v>32373</v>
      </c>
      <c r="E1889" s="121" t="str">
        <f t="shared" si="86"/>
        <v>Yes</v>
      </c>
      <c r="F1889" s="454">
        <v>1.26</v>
      </c>
      <c r="G1889" s="386">
        <f t="shared" si="87"/>
        <v>0.51012145748987847</v>
      </c>
      <c r="H1889" s="368">
        <f t="shared" si="88"/>
        <v>3469</v>
      </c>
      <c r="I1889" s="387" t="s">
        <v>32374</v>
      </c>
      <c r="J1889" s="30">
        <v>3469</v>
      </c>
      <c r="K1889" s="109">
        <v>42551</v>
      </c>
      <c r="L1889" s="62" t="s">
        <v>32341</v>
      </c>
    </row>
    <row r="1890" spans="1:12" ht="17.100000000000001" customHeight="1">
      <c r="A1890" s="196">
        <v>1887</v>
      </c>
      <c r="B1890" s="369">
        <v>464</v>
      </c>
      <c r="C1890" s="370" t="s">
        <v>32372</v>
      </c>
      <c r="D1890" s="32" t="s">
        <v>32375</v>
      </c>
      <c r="E1890" s="121" t="str">
        <f t="shared" si="86"/>
        <v>Yes</v>
      </c>
      <c r="F1890" s="454">
        <v>1.72</v>
      </c>
      <c r="G1890" s="386">
        <f t="shared" si="87"/>
        <v>0.69635627530364363</v>
      </c>
      <c r="H1890" s="368">
        <f t="shared" si="88"/>
        <v>4735</v>
      </c>
      <c r="I1890" s="389"/>
      <c r="J1890" s="30">
        <v>4735</v>
      </c>
      <c r="K1890" s="109">
        <v>42551</v>
      </c>
      <c r="L1890" s="62" t="s">
        <v>32341</v>
      </c>
    </row>
    <row r="1891" spans="1:12" ht="17.100000000000001" customHeight="1">
      <c r="A1891" s="196">
        <v>1888</v>
      </c>
      <c r="B1891" s="369">
        <v>464</v>
      </c>
      <c r="C1891" s="448" t="s">
        <v>32372</v>
      </c>
      <c r="D1891" s="32" t="s">
        <v>32376</v>
      </c>
      <c r="E1891" s="121" t="str">
        <f t="shared" si="86"/>
        <v>Yes</v>
      </c>
      <c r="F1891" s="454">
        <v>1.42</v>
      </c>
      <c r="G1891" s="386">
        <f t="shared" si="87"/>
        <v>0.57489878542510109</v>
      </c>
      <c r="H1891" s="368">
        <f t="shared" si="88"/>
        <v>3909</v>
      </c>
      <c r="I1891" s="389"/>
      <c r="J1891" s="30">
        <v>3909</v>
      </c>
      <c r="K1891" s="109">
        <v>42551</v>
      </c>
      <c r="L1891" s="62" t="s">
        <v>32341</v>
      </c>
    </row>
    <row r="1892" spans="1:12" ht="17.100000000000001" customHeight="1">
      <c r="A1892" s="196">
        <v>1889</v>
      </c>
      <c r="B1892" s="369">
        <v>464</v>
      </c>
      <c r="C1892" s="376" t="s">
        <v>32372</v>
      </c>
      <c r="D1892" s="51" t="s">
        <v>32377</v>
      </c>
      <c r="E1892" s="121" t="str">
        <f t="shared" si="86"/>
        <v>Yes</v>
      </c>
      <c r="F1892" s="454">
        <v>1.67</v>
      </c>
      <c r="G1892" s="386">
        <f t="shared" si="87"/>
        <v>0.67611336032388658</v>
      </c>
      <c r="H1892" s="368">
        <f t="shared" si="88"/>
        <v>4598</v>
      </c>
      <c r="I1892" s="389" t="s">
        <v>32378</v>
      </c>
      <c r="J1892" s="30">
        <v>4598</v>
      </c>
      <c r="K1892" s="109">
        <v>42551</v>
      </c>
      <c r="L1892" s="62" t="s">
        <v>32341</v>
      </c>
    </row>
    <row r="1893" spans="1:12" ht="17.100000000000001" customHeight="1">
      <c r="A1893" s="196">
        <v>1890</v>
      </c>
      <c r="B1893" s="369">
        <v>464</v>
      </c>
      <c r="C1893" s="376" t="s">
        <v>32372</v>
      </c>
      <c r="D1893" s="51" t="s">
        <v>32379</v>
      </c>
      <c r="E1893" s="121" t="str">
        <f t="shared" si="86"/>
        <v>Yes</v>
      </c>
      <c r="F1893" s="454">
        <v>1.74</v>
      </c>
      <c r="G1893" s="386">
        <f t="shared" si="87"/>
        <v>0.70445344129554655</v>
      </c>
      <c r="H1893" s="368">
        <f t="shared" si="88"/>
        <v>4790</v>
      </c>
      <c r="I1893" s="389" t="s">
        <v>32380</v>
      </c>
      <c r="J1893" s="30">
        <v>4790</v>
      </c>
      <c r="K1893" s="109">
        <v>42551</v>
      </c>
      <c r="L1893" s="62" t="s">
        <v>32341</v>
      </c>
    </row>
    <row r="1894" spans="1:12" ht="17.100000000000001" customHeight="1">
      <c r="A1894" s="196">
        <v>1891</v>
      </c>
      <c r="B1894" s="369">
        <v>485</v>
      </c>
      <c r="C1894" s="376" t="s">
        <v>32381</v>
      </c>
      <c r="D1894" s="51" t="s">
        <v>32382</v>
      </c>
      <c r="E1894" s="121" t="str">
        <f t="shared" si="86"/>
        <v>Yes</v>
      </c>
      <c r="F1894" s="454">
        <v>1.95</v>
      </c>
      <c r="G1894" s="386">
        <f t="shared" si="87"/>
        <v>0.78947368421052622</v>
      </c>
      <c r="H1894" s="368">
        <f t="shared" si="88"/>
        <v>5368</v>
      </c>
      <c r="I1894" s="389" t="s">
        <v>32383</v>
      </c>
      <c r="J1894" s="30">
        <v>5368</v>
      </c>
      <c r="K1894" s="109">
        <v>42551</v>
      </c>
      <c r="L1894" s="62" t="s">
        <v>32341</v>
      </c>
    </row>
    <row r="1895" spans="1:12" ht="17.100000000000001" customHeight="1">
      <c r="A1895" s="196">
        <v>1892</v>
      </c>
      <c r="B1895" s="369">
        <v>485</v>
      </c>
      <c r="C1895" s="376" t="s">
        <v>32381</v>
      </c>
      <c r="D1895" s="51" t="s">
        <v>32384</v>
      </c>
      <c r="E1895" s="121" t="str">
        <f t="shared" si="86"/>
        <v>Yes</v>
      </c>
      <c r="F1895" s="454">
        <v>2.06</v>
      </c>
      <c r="G1895" s="386">
        <f t="shared" si="87"/>
        <v>0.83400809716599189</v>
      </c>
      <c r="H1895" s="368">
        <f t="shared" si="88"/>
        <v>5671</v>
      </c>
      <c r="I1895" s="389" t="s">
        <v>32385</v>
      </c>
      <c r="J1895" s="30">
        <v>5671</v>
      </c>
      <c r="K1895" s="109">
        <v>42551</v>
      </c>
      <c r="L1895" s="62" t="s">
        <v>32341</v>
      </c>
    </row>
    <row r="1896" spans="1:12" ht="17.100000000000001" customHeight="1">
      <c r="A1896" s="196">
        <v>1893</v>
      </c>
      <c r="B1896" s="369">
        <v>485</v>
      </c>
      <c r="C1896" s="376" t="s">
        <v>32381</v>
      </c>
      <c r="D1896" s="51" t="s">
        <v>32386</v>
      </c>
      <c r="E1896" s="121" t="str">
        <f t="shared" si="86"/>
        <v>Yes</v>
      </c>
      <c r="F1896" s="454">
        <v>1.97</v>
      </c>
      <c r="G1896" s="386">
        <f t="shared" si="87"/>
        <v>0.79757085020242913</v>
      </c>
      <c r="H1896" s="368">
        <f t="shared" si="88"/>
        <v>5423</v>
      </c>
      <c r="I1896" s="389" t="s">
        <v>32387</v>
      </c>
      <c r="J1896" s="30">
        <v>5423</v>
      </c>
      <c r="K1896" s="109">
        <v>42551</v>
      </c>
      <c r="L1896" s="62" t="s">
        <v>32341</v>
      </c>
    </row>
    <row r="1897" spans="1:12" ht="17.100000000000001" customHeight="1">
      <c r="A1897" s="196">
        <v>1894</v>
      </c>
      <c r="B1897" s="369">
        <v>456</v>
      </c>
      <c r="C1897" s="376" t="s">
        <v>32388</v>
      </c>
      <c r="D1897" s="51" t="s">
        <v>32389</v>
      </c>
      <c r="E1897" s="121" t="str">
        <f t="shared" si="86"/>
        <v>No</v>
      </c>
      <c r="F1897" s="454">
        <v>4.0609999999999999</v>
      </c>
      <c r="G1897" s="386">
        <f t="shared" si="87"/>
        <v>1.6441295546558703</v>
      </c>
      <c r="H1897" s="368">
        <f t="shared" si="88"/>
        <v>11180</v>
      </c>
      <c r="I1897" s="389" t="s">
        <v>32390</v>
      </c>
      <c r="J1897" s="30">
        <v>11180</v>
      </c>
      <c r="K1897" s="109">
        <v>42551</v>
      </c>
      <c r="L1897" s="62" t="s">
        <v>32341</v>
      </c>
    </row>
    <row r="1898" spans="1:12" ht="17.100000000000001" customHeight="1">
      <c r="A1898" s="196">
        <v>1895</v>
      </c>
      <c r="B1898" s="378" t="s">
        <v>32391</v>
      </c>
      <c r="C1898" s="456" t="s">
        <v>32392</v>
      </c>
      <c r="D1898" s="457" t="s">
        <v>32393</v>
      </c>
      <c r="E1898" s="113" t="str">
        <f>IF(G1898&lt;1,"Yes","No")</f>
        <v>Yes</v>
      </c>
      <c r="F1898" s="164">
        <v>1.75</v>
      </c>
      <c r="G1898" s="164">
        <f>F1898/2.47</f>
        <v>0.70850202429149789</v>
      </c>
      <c r="H1898" s="368">
        <f>ROUND(F1898*2753,0)</f>
        <v>4818</v>
      </c>
      <c r="I1898" s="389" t="s">
        <v>32394</v>
      </c>
      <c r="J1898" s="30">
        <v>4818</v>
      </c>
      <c r="K1898" s="458" t="s">
        <v>32395</v>
      </c>
      <c r="L1898" s="62" t="s">
        <v>32396</v>
      </c>
    </row>
    <row r="1899" spans="1:12" ht="17.100000000000001" customHeight="1">
      <c r="A1899" s="196">
        <v>1896</v>
      </c>
      <c r="B1899" s="378" t="s">
        <v>32397</v>
      </c>
      <c r="C1899" s="456" t="s">
        <v>32398</v>
      </c>
      <c r="D1899" s="457" t="s">
        <v>32399</v>
      </c>
      <c r="E1899" s="113" t="str">
        <f t="shared" ref="E1899:E1962" si="89">IF(G1899&lt;1,"Yes","No")</f>
        <v>No</v>
      </c>
      <c r="F1899" s="164">
        <v>2.82</v>
      </c>
      <c r="G1899" s="164">
        <f t="shared" ref="G1899:G1962" si="90">F1899/2.47</f>
        <v>1.1417004048582995</v>
      </c>
      <c r="H1899" s="368">
        <f t="shared" ref="H1899:H1962" si="91">ROUND(F1899*2753,0)</f>
        <v>7763</v>
      </c>
      <c r="I1899" s="389" t="s">
        <v>32400</v>
      </c>
      <c r="J1899" s="30">
        <v>7763</v>
      </c>
      <c r="K1899" s="458" t="s">
        <v>32395</v>
      </c>
      <c r="L1899" s="62" t="s">
        <v>32396</v>
      </c>
    </row>
    <row r="1900" spans="1:12" ht="17.100000000000001" customHeight="1">
      <c r="A1900" s="196">
        <v>1897</v>
      </c>
      <c r="B1900" s="378" t="s">
        <v>32401</v>
      </c>
      <c r="C1900" s="456" t="s">
        <v>32402</v>
      </c>
      <c r="D1900" s="457" t="s">
        <v>32403</v>
      </c>
      <c r="E1900" s="113" t="str">
        <f t="shared" si="89"/>
        <v>Yes</v>
      </c>
      <c r="F1900" s="164">
        <v>1.45</v>
      </c>
      <c r="G1900" s="164">
        <f t="shared" si="90"/>
        <v>0.58704453441295545</v>
      </c>
      <c r="H1900" s="368">
        <f t="shared" si="91"/>
        <v>3992</v>
      </c>
      <c r="I1900" s="389" t="s">
        <v>32404</v>
      </c>
      <c r="J1900" s="30">
        <v>3992</v>
      </c>
      <c r="K1900" s="458" t="s">
        <v>32395</v>
      </c>
      <c r="L1900" s="62" t="s">
        <v>32396</v>
      </c>
    </row>
    <row r="1901" spans="1:12" ht="17.100000000000001" customHeight="1">
      <c r="A1901" s="196">
        <v>1898</v>
      </c>
      <c r="B1901" s="378" t="s">
        <v>32405</v>
      </c>
      <c r="C1901" s="456" t="s">
        <v>32406</v>
      </c>
      <c r="D1901" s="457" t="s">
        <v>32407</v>
      </c>
      <c r="E1901" s="113" t="str">
        <f t="shared" si="89"/>
        <v>Yes</v>
      </c>
      <c r="F1901" s="164">
        <v>2.11</v>
      </c>
      <c r="G1901" s="164">
        <f t="shared" si="90"/>
        <v>0.85425101214574883</v>
      </c>
      <c r="H1901" s="368">
        <f t="shared" si="91"/>
        <v>5809</v>
      </c>
      <c r="I1901" s="389" t="s">
        <v>32408</v>
      </c>
      <c r="J1901" s="30">
        <v>5809</v>
      </c>
      <c r="K1901" s="458" t="s">
        <v>32395</v>
      </c>
      <c r="L1901" s="62" t="s">
        <v>32396</v>
      </c>
    </row>
    <row r="1902" spans="1:12" ht="17.100000000000001" customHeight="1">
      <c r="A1902" s="196">
        <v>1899</v>
      </c>
      <c r="B1902" s="378" t="s">
        <v>32409</v>
      </c>
      <c r="C1902" s="456" t="s">
        <v>32410</v>
      </c>
      <c r="D1902" s="457" t="s">
        <v>32410</v>
      </c>
      <c r="E1902" s="113" t="str">
        <f t="shared" si="89"/>
        <v>Yes</v>
      </c>
      <c r="F1902" s="164">
        <v>1.76</v>
      </c>
      <c r="G1902" s="164">
        <f t="shared" si="90"/>
        <v>0.71255060728744934</v>
      </c>
      <c r="H1902" s="368">
        <f t="shared" si="91"/>
        <v>4845</v>
      </c>
      <c r="I1902" s="389" t="s">
        <v>32411</v>
      </c>
      <c r="J1902" s="30">
        <v>4845</v>
      </c>
      <c r="K1902" s="458" t="s">
        <v>32395</v>
      </c>
      <c r="L1902" s="62" t="s">
        <v>32396</v>
      </c>
    </row>
    <row r="1903" spans="1:12" ht="17.100000000000001" customHeight="1">
      <c r="A1903" s="196">
        <v>1900</v>
      </c>
      <c r="B1903" s="378" t="s">
        <v>32412</v>
      </c>
      <c r="C1903" s="456" t="s">
        <v>32413</v>
      </c>
      <c r="D1903" s="457" t="s">
        <v>32414</v>
      </c>
      <c r="E1903" s="113" t="str">
        <f t="shared" si="89"/>
        <v>No</v>
      </c>
      <c r="F1903" s="164">
        <f>4.79+1.4</f>
        <v>6.1899999999999995</v>
      </c>
      <c r="G1903" s="164">
        <f t="shared" si="90"/>
        <v>2.5060728744939267</v>
      </c>
      <c r="H1903" s="368">
        <v>13600</v>
      </c>
      <c r="I1903" s="389" t="s">
        <v>32415</v>
      </c>
      <c r="J1903" s="30">
        <v>13600</v>
      </c>
      <c r="K1903" s="458" t="s">
        <v>32395</v>
      </c>
      <c r="L1903" s="62" t="s">
        <v>32396</v>
      </c>
    </row>
    <row r="1904" spans="1:12" ht="17.100000000000001" customHeight="1">
      <c r="A1904" s="196">
        <v>1901</v>
      </c>
      <c r="B1904" s="387" t="s">
        <v>29226</v>
      </c>
      <c r="C1904" s="84" t="s">
        <v>32416</v>
      </c>
      <c r="D1904" s="84" t="s">
        <v>32417</v>
      </c>
      <c r="E1904" s="113" t="str">
        <f t="shared" si="89"/>
        <v>No</v>
      </c>
      <c r="F1904" s="85">
        <v>6.15</v>
      </c>
      <c r="G1904" s="164">
        <f t="shared" si="90"/>
        <v>2.4898785425101213</v>
      </c>
      <c r="H1904" s="368">
        <v>13600</v>
      </c>
      <c r="I1904" s="387" t="s">
        <v>32418</v>
      </c>
      <c r="J1904" s="30">
        <v>13600</v>
      </c>
      <c r="K1904" s="458" t="s">
        <v>32395</v>
      </c>
      <c r="L1904" s="62" t="s">
        <v>32396</v>
      </c>
    </row>
    <row r="1905" spans="1:12" ht="17.100000000000001" customHeight="1">
      <c r="A1905" s="196">
        <v>1902</v>
      </c>
      <c r="B1905" s="378" t="s">
        <v>32419</v>
      </c>
      <c r="C1905" s="456" t="s">
        <v>32420</v>
      </c>
      <c r="D1905" s="457" t="s">
        <v>32421</v>
      </c>
      <c r="E1905" s="113" t="str">
        <f t="shared" si="89"/>
        <v>Yes</v>
      </c>
      <c r="F1905" s="164">
        <v>2.29</v>
      </c>
      <c r="G1905" s="164">
        <f t="shared" si="90"/>
        <v>0.92712550607287447</v>
      </c>
      <c r="H1905" s="368">
        <f t="shared" si="91"/>
        <v>6304</v>
      </c>
      <c r="I1905" s="389" t="s">
        <v>32422</v>
      </c>
      <c r="J1905" s="30">
        <v>6304</v>
      </c>
      <c r="K1905" s="458" t="s">
        <v>32395</v>
      </c>
      <c r="L1905" s="62" t="s">
        <v>32396</v>
      </c>
    </row>
    <row r="1906" spans="1:12" ht="17.100000000000001" customHeight="1">
      <c r="A1906" s="196">
        <v>1903</v>
      </c>
      <c r="B1906" s="378" t="s">
        <v>32423</v>
      </c>
      <c r="C1906" s="456" t="s">
        <v>32424</v>
      </c>
      <c r="D1906" s="457" t="s">
        <v>32425</v>
      </c>
      <c r="E1906" s="113" t="str">
        <f t="shared" si="89"/>
        <v>Yes</v>
      </c>
      <c r="F1906" s="164">
        <v>1.61</v>
      </c>
      <c r="G1906" s="164">
        <f t="shared" si="90"/>
        <v>0.65182186234817807</v>
      </c>
      <c r="H1906" s="368">
        <f t="shared" si="91"/>
        <v>4432</v>
      </c>
      <c r="I1906" s="389" t="s">
        <v>32426</v>
      </c>
      <c r="J1906" s="30">
        <v>4432</v>
      </c>
      <c r="K1906" s="458" t="s">
        <v>32395</v>
      </c>
      <c r="L1906" s="62" t="s">
        <v>32396</v>
      </c>
    </row>
    <row r="1907" spans="1:12" ht="17.100000000000001" customHeight="1">
      <c r="A1907" s="196">
        <v>1904</v>
      </c>
      <c r="B1907" s="378" t="s">
        <v>32427</v>
      </c>
      <c r="C1907" s="456" t="s">
        <v>32428</v>
      </c>
      <c r="D1907" s="457" t="s">
        <v>32428</v>
      </c>
      <c r="E1907" s="113" t="str">
        <f t="shared" si="89"/>
        <v>Yes</v>
      </c>
      <c r="F1907" s="164">
        <v>1.78</v>
      </c>
      <c r="G1907" s="164">
        <f t="shared" si="90"/>
        <v>0.72064777327935214</v>
      </c>
      <c r="H1907" s="368">
        <f t="shared" si="91"/>
        <v>4900</v>
      </c>
      <c r="I1907" s="389" t="s">
        <v>32429</v>
      </c>
      <c r="J1907" s="30">
        <v>4900</v>
      </c>
      <c r="K1907" s="458" t="s">
        <v>32395</v>
      </c>
      <c r="L1907" s="62" t="s">
        <v>32396</v>
      </c>
    </row>
    <row r="1908" spans="1:12" ht="17.100000000000001" customHeight="1">
      <c r="A1908" s="196">
        <v>1905</v>
      </c>
      <c r="B1908" s="378" t="s">
        <v>32430</v>
      </c>
      <c r="C1908" s="456" t="s">
        <v>32431</v>
      </c>
      <c r="D1908" s="457" t="s">
        <v>32432</v>
      </c>
      <c r="E1908" s="113" t="str">
        <f t="shared" si="89"/>
        <v>Yes</v>
      </c>
      <c r="F1908" s="164">
        <v>0.89</v>
      </c>
      <c r="G1908" s="164">
        <f t="shared" si="90"/>
        <v>0.36032388663967607</v>
      </c>
      <c r="H1908" s="368">
        <f t="shared" si="91"/>
        <v>2450</v>
      </c>
      <c r="I1908" s="389" t="s">
        <v>32433</v>
      </c>
      <c r="J1908" s="30">
        <v>2450</v>
      </c>
      <c r="K1908" s="458" t="s">
        <v>32395</v>
      </c>
      <c r="L1908" s="62" t="s">
        <v>32396</v>
      </c>
    </row>
    <row r="1909" spans="1:12" ht="17.100000000000001" customHeight="1">
      <c r="A1909" s="196">
        <v>1906</v>
      </c>
      <c r="B1909" s="378" t="s">
        <v>32434</v>
      </c>
      <c r="C1909" s="456" t="s">
        <v>32435</v>
      </c>
      <c r="D1909" s="457" t="s">
        <v>32436</v>
      </c>
      <c r="E1909" s="113" t="str">
        <f t="shared" si="89"/>
        <v>No</v>
      </c>
      <c r="F1909" s="164">
        <v>2.95</v>
      </c>
      <c r="G1909" s="164">
        <f t="shared" si="90"/>
        <v>1.1943319838056681</v>
      </c>
      <c r="H1909" s="368">
        <f t="shared" si="91"/>
        <v>8121</v>
      </c>
      <c r="I1909" s="389" t="s">
        <v>32437</v>
      </c>
      <c r="J1909" s="30">
        <v>8121</v>
      </c>
      <c r="K1909" s="458" t="s">
        <v>32395</v>
      </c>
      <c r="L1909" s="62" t="s">
        <v>32396</v>
      </c>
    </row>
    <row r="1910" spans="1:12" ht="17.100000000000001" customHeight="1">
      <c r="A1910" s="196">
        <v>1907</v>
      </c>
      <c r="B1910" s="378" t="s">
        <v>32438</v>
      </c>
      <c r="C1910" s="456" t="s">
        <v>32439</v>
      </c>
      <c r="D1910" s="457" t="s">
        <v>32440</v>
      </c>
      <c r="E1910" s="113" t="str">
        <f t="shared" si="89"/>
        <v>Yes</v>
      </c>
      <c r="F1910" s="164">
        <v>1.22</v>
      </c>
      <c r="G1910" s="164">
        <f t="shared" si="90"/>
        <v>0.49392712550607282</v>
      </c>
      <c r="H1910" s="368">
        <f t="shared" si="91"/>
        <v>3359</v>
      </c>
      <c r="I1910" s="389" t="s">
        <v>32441</v>
      </c>
      <c r="J1910" s="30">
        <v>3359</v>
      </c>
      <c r="K1910" s="458" t="s">
        <v>32395</v>
      </c>
      <c r="L1910" s="62" t="s">
        <v>32396</v>
      </c>
    </row>
    <row r="1911" spans="1:12" ht="17.100000000000001" customHeight="1">
      <c r="A1911" s="196">
        <v>1908</v>
      </c>
      <c r="B1911" s="378" t="s">
        <v>32442</v>
      </c>
      <c r="C1911" s="456" t="s">
        <v>32443</v>
      </c>
      <c r="D1911" s="457" t="s">
        <v>32444</v>
      </c>
      <c r="E1911" s="113" t="str">
        <f t="shared" si="89"/>
        <v>Yes</v>
      </c>
      <c r="F1911" s="164">
        <v>2.31</v>
      </c>
      <c r="G1911" s="164">
        <f t="shared" si="90"/>
        <v>0.93522267206477727</v>
      </c>
      <c r="H1911" s="368">
        <f t="shared" si="91"/>
        <v>6359</v>
      </c>
      <c r="I1911" s="389" t="s">
        <v>32445</v>
      </c>
      <c r="J1911" s="30">
        <v>6359</v>
      </c>
      <c r="K1911" s="458" t="s">
        <v>32395</v>
      </c>
      <c r="L1911" s="62" t="s">
        <v>32396</v>
      </c>
    </row>
    <row r="1912" spans="1:12" ht="17.100000000000001" customHeight="1">
      <c r="A1912" s="196">
        <v>1909</v>
      </c>
      <c r="B1912" s="378" t="s">
        <v>32446</v>
      </c>
      <c r="C1912" s="456" t="s">
        <v>32447</v>
      </c>
      <c r="D1912" s="457" t="s">
        <v>32447</v>
      </c>
      <c r="E1912" s="113" t="str">
        <f t="shared" si="89"/>
        <v>Yes</v>
      </c>
      <c r="F1912" s="164">
        <v>0.42</v>
      </c>
      <c r="G1912" s="164">
        <f t="shared" si="90"/>
        <v>0.17004048582995948</v>
      </c>
      <c r="H1912" s="368">
        <f t="shared" si="91"/>
        <v>1156</v>
      </c>
      <c r="I1912" s="389" t="s">
        <v>32448</v>
      </c>
      <c r="J1912" s="30">
        <v>1156</v>
      </c>
      <c r="K1912" s="458" t="s">
        <v>32395</v>
      </c>
      <c r="L1912" s="62" t="s">
        <v>32396</v>
      </c>
    </row>
    <row r="1913" spans="1:12" ht="17.100000000000001" customHeight="1">
      <c r="A1913" s="196">
        <v>1910</v>
      </c>
      <c r="B1913" s="378" t="s">
        <v>32449</v>
      </c>
      <c r="C1913" s="456" t="s">
        <v>32450</v>
      </c>
      <c r="D1913" s="457" t="s">
        <v>32451</v>
      </c>
      <c r="E1913" s="113" t="str">
        <f t="shared" si="89"/>
        <v>Yes</v>
      </c>
      <c r="F1913" s="164">
        <f>0.42+0.4</f>
        <v>0.82000000000000006</v>
      </c>
      <c r="G1913" s="164">
        <f t="shared" si="90"/>
        <v>0.33198380566801622</v>
      </c>
      <c r="H1913" s="368">
        <f t="shared" si="91"/>
        <v>2257</v>
      </c>
      <c r="I1913" s="389" t="s">
        <v>32452</v>
      </c>
      <c r="J1913" s="30">
        <v>2257</v>
      </c>
      <c r="K1913" s="458" t="s">
        <v>32395</v>
      </c>
      <c r="L1913" s="62" t="s">
        <v>32396</v>
      </c>
    </row>
    <row r="1914" spans="1:12" ht="17.100000000000001" customHeight="1">
      <c r="A1914" s="196">
        <v>1911</v>
      </c>
      <c r="B1914" s="641" t="s">
        <v>32453</v>
      </c>
      <c r="C1914" s="627" t="s">
        <v>32454</v>
      </c>
      <c r="D1914" s="457" t="s">
        <v>32455</v>
      </c>
      <c r="E1914" s="113" t="str">
        <f t="shared" si="89"/>
        <v>Yes</v>
      </c>
      <c r="F1914" s="164">
        <v>1.8</v>
      </c>
      <c r="G1914" s="164">
        <f t="shared" si="90"/>
        <v>0.72874493927125505</v>
      </c>
      <c r="H1914" s="368">
        <f t="shared" si="91"/>
        <v>4955</v>
      </c>
      <c r="I1914" s="389" t="s">
        <v>32456</v>
      </c>
      <c r="J1914" s="30">
        <v>4955</v>
      </c>
      <c r="K1914" s="458" t="s">
        <v>32395</v>
      </c>
      <c r="L1914" s="62" t="s">
        <v>32396</v>
      </c>
    </row>
    <row r="1915" spans="1:12" ht="17.100000000000001" customHeight="1">
      <c r="A1915" s="196">
        <v>1912</v>
      </c>
      <c r="B1915" s="644"/>
      <c r="C1915" s="643"/>
      <c r="D1915" s="457" t="s">
        <v>32457</v>
      </c>
      <c r="E1915" s="113" t="str">
        <f t="shared" si="89"/>
        <v>Yes</v>
      </c>
      <c r="F1915" s="164">
        <v>1.2</v>
      </c>
      <c r="G1915" s="164">
        <f t="shared" si="90"/>
        <v>0.48582995951416996</v>
      </c>
      <c r="H1915" s="368">
        <f t="shared" si="91"/>
        <v>3304</v>
      </c>
      <c r="I1915" s="389" t="s">
        <v>32458</v>
      </c>
      <c r="J1915" s="30">
        <v>3304</v>
      </c>
      <c r="K1915" s="458" t="s">
        <v>32395</v>
      </c>
      <c r="L1915" s="62" t="s">
        <v>32396</v>
      </c>
    </row>
    <row r="1916" spans="1:12" ht="17.100000000000001" customHeight="1">
      <c r="A1916" s="196">
        <v>1913</v>
      </c>
      <c r="B1916" s="644"/>
      <c r="C1916" s="643"/>
      <c r="D1916" s="457" t="s">
        <v>32459</v>
      </c>
      <c r="E1916" s="113" t="str">
        <f t="shared" si="89"/>
        <v>Yes</v>
      </c>
      <c r="F1916" s="164">
        <v>1.2</v>
      </c>
      <c r="G1916" s="164">
        <f t="shared" si="90"/>
        <v>0.48582995951416996</v>
      </c>
      <c r="H1916" s="368">
        <f t="shared" si="91"/>
        <v>3304</v>
      </c>
      <c r="I1916" s="389" t="s">
        <v>32460</v>
      </c>
      <c r="J1916" s="30">
        <v>3304</v>
      </c>
      <c r="K1916" s="458" t="s">
        <v>32395</v>
      </c>
      <c r="L1916" s="62" t="s">
        <v>32396</v>
      </c>
    </row>
    <row r="1917" spans="1:12" ht="17.100000000000001" customHeight="1">
      <c r="A1917" s="196">
        <v>1914</v>
      </c>
      <c r="B1917" s="642"/>
      <c r="C1917" s="628"/>
      <c r="D1917" s="457" t="s">
        <v>32461</v>
      </c>
      <c r="E1917" s="113" t="str">
        <f t="shared" si="89"/>
        <v>Yes</v>
      </c>
      <c r="F1917" s="164">
        <f>1.2+0.28</f>
        <v>1.48</v>
      </c>
      <c r="G1917" s="164">
        <f t="shared" si="90"/>
        <v>0.59919028340080971</v>
      </c>
      <c r="H1917" s="368">
        <f t="shared" si="91"/>
        <v>4074</v>
      </c>
      <c r="I1917" s="389" t="s">
        <v>32462</v>
      </c>
      <c r="J1917" s="30">
        <v>4074</v>
      </c>
      <c r="K1917" s="458" t="s">
        <v>32395</v>
      </c>
      <c r="L1917" s="62" t="s">
        <v>32396</v>
      </c>
    </row>
    <row r="1918" spans="1:12" ht="17.100000000000001" customHeight="1">
      <c r="A1918" s="196">
        <v>1915</v>
      </c>
      <c r="B1918" s="378" t="s">
        <v>32463</v>
      </c>
      <c r="C1918" s="456" t="s">
        <v>32464</v>
      </c>
      <c r="D1918" s="457" t="s">
        <v>32465</v>
      </c>
      <c r="E1918" s="113" t="str">
        <f t="shared" si="89"/>
        <v>Yes</v>
      </c>
      <c r="F1918" s="164">
        <v>1.8</v>
      </c>
      <c r="G1918" s="164">
        <f t="shared" si="90"/>
        <v>0.72874493927125505</v>
      </c>
      <c r="H1918" s="368">
        <f t="shared" si="91"/>
        <v>4955</v>
      </c>
      <c r="I1918" s="389" t="s">
        <v>32466</v>
      </c>
      <c r="J1918" s="30">
        <v>4955</v>
      </c>
      <c r="K1918" s="458" t="s">
        <v>32395</v>
      </c>
      <c r="L1918" s="62" t="s">
        <v>32396</v>
      </c>
    </row>
    <row r="1919" spans="1:12" ht="17.100000000000001" customHeight="1">
      <c r="A1919" s="196">
        <v>1916</v>
      </c>
      <c r="B1919" s="378" t="s">
        <v>32467</v>
      </c>
      <c r="C1919" s="456" t="s">
        <v>32468</v>
      </c>
      <c r="D1919" s="457" t="s">
        <v>32469</v>
      </c>
      <c r="E1919" s="113" t="str">
        <f t="shared" si="89"/>
        <v>No</v>
      </c>
      <c r="F1919" s="164">
        <v>4.26</v>
      </c>
      <c r="G1919" s="164">
        <f t="shared" si="90"/>
        <v>1.7246963562753035</v>
      </c>
      <c r="H1919" s="368">
        <f t="shared" si="91"/>
        <v>11728</v>
      </c>
      <c r="I1919" s="389" t="s">
        <v>32470</v>
      </c>
      <c r="J1919" s="30">
        <v>11728</v>
      </c>
      <c r="K1919" s="458" t="s">
        <v>32395</v>
      </c>
      <c r="L1919" s="62" t="s">
        <v>32396</v>
      </c>
    </row>
    <row r="1920" spans="1:12" ht="17.100000000000001" customHeight="1">
      <c r="A1920" s="196">
        <v>1917</v>
      </c>
      <c r="B1920" s="378" t="s">
        <v>32471</v>
      </c>
      <c r="C1920" s="456" t="s">
        <v>32472</v>
      </c>
      <c r="D1920" s="457" t="s">
        <v>32472</v>
      </c>
      <c r="E1920" s="113" t="str">
        <f t="shared" si="89"/>
        <v>No</v>
      </c>
      <c r="F1920" s="164">
        <v>4.0999999999999996</v>
      </c>
      <c r="G1920" s="164">
        <f t="shared" si="90"/>
        <v>1.6599190283400806</v>
      </c>
      <c r="H1920" s="368">
        <f t="shared" si="91"/>
        <v>11287</v>
      </c>
      <c r="I1920" s="389" t="s">
        <v>32473</v>
      </c>
      <c r="J1920" s="30">
        <v>11287</v>
      </c>
      <c r="K1920" s="458" t="s">
        <v>32395</v>
      </c>
      <c r="L1920" s="62" t="s">
        <v>32396</v>
      </c>
    </row>
    <row r="1921" spans="1:12" ht="17.100000000000001" customHeight="1">
      <c r="A1921" s="196">
        <v>1918</v>
      </c>
      <c r="B1921" s="378" t="s">
        <v>32474</v>
      </c>
      <c r="C1921" s="456" t="s">
        <v>32475</v>
      </c>
      <c r="D1921" s="457" t="s">
        <v>32476</v>
      </c>
      <c r="E1921" s="113" t="str">
        <f t="shared" si="89"/>
        <v>Yes</v>
      </c>
      <c r="F1921" s="164">
        <v>0.93</v>
      </c>
      <c r="G1921" s="164">
        <f t="shared" si="90"/>
        <v>0.37651821862348178</v>
      </c>
      <c r="H1921" s="368">
        <f t="shared" si="91"/>
        <v>2560</v>
      </c>
      <c r="I1921" s="389" t="s">
        <v>32477</v>
      </c>
      <c r="J1921" s="30">
        <v>2560</v>
      </c>
      <c r="K1921" s="458" t="s">
        <v>32395</v>
      </c>
      <c r="L1921" s="62" t="s">
        <v>32396</v>
      </c>
    </row>
    <row r="1922" spans="1:12" ht="17.100000000000001" customHeight="1">
      <c r="A1922" s="196">
        <v>1919</v>
      </c>
      <c r="B1922" s="378" t="s">
        <v>32478</v>
      </c>
      <c r="C1922" s="456" t="s">
        <v>32479</v>
      </c>
      <c r="D1922" s="457" t="s">
        <v>32480</v>
      </c>
      <c r="E1922" s="113" t="str">
        <f t="shared" si="89"/>
        <v>Yes</v>
      </c>
      <c r="F1922" s="164">
        <v>0.62</v>
      </c>
      <c r="G1922" s="164">
        <f t="shared" si="90"/>
        <v>0.25101214574898784</v>
      </c>
      <c r="H1922" s="368">
        <f t="shared" si="91"/>
        <v>1707</v>
      </c>
      <c r="I1922" s="389" t="s">
        <v>32481</v>
      </c>
      <c r="J1922" s="30">
        <v>1707</v>
      </c>
      <c r="K1922" s="458" t="s">
        <v>32395</v>
      </c>
      <c r="L1922" s="62" t="s">
        <v>32396</v>
      </c>
    </row>
    <row r="1923" spans="1:12" ht="17.100000000000001" customHeight="1">
      <c r="A1923" s="196">
        <v>1920</v>
      </c>
      <c r="B1923" s="378" t="s">
        <v>32482</v>
      </c>
      <c r="C1923" s="456" t="s">
        <v>32483</v>
      </c>
      <c r="D1923" s="457" t="s">
        <v>32484</v>
      </c>
      <c r="E1923" s="113" t="str">
        <f t="shared" si="89"/>
        <v>Yes</v>
      </c>
      <c r="F1923" s="164">
        <v>1.17</v>
      </c>
      <c r="G1923" s="164">
        <f t="shared" si="90"/>
        <v>0.47368421052631571</v>
      </c>
      <c r="H1923" s="368">
        <f t="shared" si="91"/>
        <v>3221</v>
      </c>
      <c r="I1923" s="389" t="s">
        <v>32485</v>
      </c>
      <c r="J1923" s="30">
        <v>3221</v>
      </c>
      <c r="K1923" s="458" t="s">
        <v>32395</v>
      </c>
      <c r="L1923" s="62" t="s">
        <v>32396</v>
      </c>
    </row>
    <row r="1924" spans="1:12" ht="17.100000000000001" customHeight="1">
      <c r="A1924" s="196">
        <v>1921</v>
      </c>
      <c r="B1924" s="378" t="s">
        <v>32486</v>
      </c>
      <c r="C1924" s="456" t="s">
        <v>32487</v>
      </c>
      <c r="D1924" s="457" t="s">
        <v>32488</v>
      </c>
      <c r="E1924" s="113" t="str">
        <f t="shared" si="89"/>
        <v>Yes</v>
      </c>
      <c r="F1924" s="164">
        <v>1.07</v>
      </c>
      <c r="G1924" s="164">
        <f t="shared" si="90"/>
        <v>0.4331983805668016</v>
      </c>
      <c r="H1924" s="368">
        <f t="shared" si="91"/>
        <v>2946</v>
      </c>
      <c r="I1924" s="389" t="s">
        <v>32489</v>
      </c>
      <c r="J1924" s="30">
        <v>2946</v>
      </c>
      <c r="K1924" s="458" t="s">
        <v>32395</v>
      </c>
      <c r="L1924" s="62" t="s">
        <v>32396</v>
      </c>
    </row>
    <row r="1925" spans="1:12" ht="17.100000000000001" customHeight="1">
      <c r="A1925" s="196">
        <v>1922</v>
      </c>
      <c r="B1925" s="378" t="s">
        <v>32490</v>
      </c>
      <c r="C1925" s="456" t="s">
        <v>32491</v>
      </c>
      <c r="D1925" s="457" t="s">
        <v>32492</v>
      </c>
      <c r="E1925" s="113" t="str">
        <f t="shared" si="89"/>
        <v>Yes</v>
      </c>
      <c r="F1925" s="164">
        <v>2.21</v>
      </c>
      <c r="G1925" s="164">
        <f t="shared" si="90"/>
        <v>0.89473684210526305</v>
      </c>
      <c r="H1925" s="368">
        <f t="shared" si="91"/>
        <v>6084</v>
      </c>
      <c r="I1925" s="389" t="s">
        <v>32493</v>
      </c>
      <c r="J1925" s="30">
        <v>6084</v>
      </c>
      <c r="K1925" s="458" t="s">
        <v>32395</v>
      </c>
      <c r="L1925" s="62" t="s">
        <v>32396</v>
      </c>
    </row>
    <row r="1926" spans="1:12" ht="17.100000000000001" customHeight="1">
      <c r="A1926" s="196">
        <v>1923</v>
      </c>
      <c r="B1926" s="378" t="s">
        <v>32494</v>
      </c>
      <c r="C1926" s="456" t="s">
        <v>32479</v>
      </c>
      <c r="D1926" s="457" t="s">
        <v>32495</v>
      </c>
      <c r="E1926" s="113" t="str">
        <f t="shared" si="89"/>
        <v>Yes</v>
      </c>
      <c r="F1926" s="164">
        <v>0.17</v>
      </c>
      <c r="G1926" s="164">
        <f t="shared" si="90"/>
        <v>6.8825910931174086E-2</v>
      </c>
      <c r="H1926" s="368">
        <f t="shared" si="91"/>
        <v>468</v>
      </c>
      <c r="I1926" s="389" t="s">
        <v>32496</v>
      </c>
      <c r="J1926" s="30">
        <v>468</v>
      </c>
      <c r="K1926" s="458" t="s">
        <v>32395</v>
      </c>
      <c r="L1926" s="62" t="s">
        <v>32396</v>
      </c>
    </row>
    <row r="1927" spans="1:12" ht="17.100000000000001" customHeight="1">
      <c r="A1927" s="196">
        <v>1924</v>
      </c>
      <c r="B1927" s="378" t="s">
        <v>32497</v>
      </c>
      <c r="C1927" s="456" t="s">
        <v>32498</v>
      </c>
      <c r="D1927" s="457" t="s">
        <v>32499</v>
      </c>
      <c r="E1927" s="113" t="str">
        <f t="shared" si="89"/>
        <v>No</v>
      </c>
      <c r="F1927" s="164">
        <v>3.26</v>
      </c>
      <c r="G1927" s="164">
        <f t="shared" si="90"/>
        <v>1.3198380566801617</v>
      </c>
      <c r="H1927" s="368">
        <f t="shared" si="91"/>
        <v>8975</v>
      </c>
      <c r="I1927" s="389" t="s">
        <v>32500</v>
      </c>
      <c r="J1927" s="30">
        <v>8975</v>
      </c>
      <c r="K1927" s="458" t="s">
        <v>32395</v>
      </c>
      <c r="L1927" s="62" t="s">
        <v>32396</v>
      </c>
    </row>
    <row r="1928" spans="1:12" ht="17.100000000000001" customHeight="1">
      <c r="A1928" s="196">
        <v>1925</v>
      </c>
      <c r="B1928" s="378" t="s">
        <v>32501</v>
      </c>
      <c r="C1928" s="456" t="s">
        <v>32502</v>
      </c>
      <c r="D1928" s="457" t="s">
        <v>32503</v>
      </c>
      <c r="E1928" s="113" t="str">
        <f t="shared" si="89"/>
        <v>Yes</v>
      </c>
      <c r="F1928" s="164">
        <v>0.46</v>
      </c>
      <c r="G1928" s="164">
        <f t="shared" si="90"/>
        <v>0.18623481781376516</v>
      </c>
      <c r="H1928" s="368">
        <f t="shared" si="91"/>
        <v>1266</v>
      </c>
      <c r="I1928" s="389" t="s">
        <v>32504</v>
      </c>
      <c r="J1928" s="30">
        <v>1266</v>
      </c>
      <c r="K1928" s="458" t="s">
        <v>32395</v>
      </c>
      <c r="L1928" s="62" t="s">
        <v>32396</v>
      </c>
    </row>
    <row r="1929" spans="1:12" ht="17.100000000000001" customHeight="1">
      <c r="A1929" s="196">
        <v>1926</v>
      </c>
      <c r="B1929" s="378" t="s">
        <v>32505</v>
      </c>
      <c r="C1929" s="456" t="s">
        <v>32506</v>
      </c>
      <c r="D1929" s="457" t="s">
        <v>32507</v>
      </c>
      <c r="E1929" s="113" t="str">
        <f t="shared" si="89"/>
        <v>Yes</v>
      </c>
      <c r="F1929" s="164">
        <v>1.66</v>
      </c>
      <c r="G1929" s="164">
        <f t="shared" si="90"/>
        <v>0.67206477732793513</v>
      </c>
      <c r="H1929" s="368">
        <f t="shared" si="91"/>
        <v>4570</v>
      </c>
      <c r="I1929" s="389" t="s">
        <v>32508</v>
      </c>
      <c r="J1929" s="30">
        <v>4570</v>
      </c>
      <c r="K1929" s="458" t="s">
        <v>32395</v>
      </c>
      <c r="L1929" s="62" t="s">
        <v>32396</v>
      </c>
    </row>
    <row r="1930" spans="1:12" ht="17.100000000000001" customHeight="1">
      <c r="A1930" s="196">
        <v>1927</v>
      </c>
      <c r="B1930" s="378" t="s">
        <v>32509</v>
      </c>
      <c r="C1930" s="456" t="s">
        <v>32510</v>
      </c>
      <c r="D1930" s="457" t="s">
        <v>32511</v>
      </c>
      <c r="E1930" s="113" t="str">
        <f t="shared" si="89"/>
        <v>Yes</v>
      </c>
      <c r="F1930" s="164">
        <v>1.1100000000000001</v>
      </c>
      <c r="G1930" s="164">
        <f t="shared" si="90"/>
        <v>0.44939271255060731</v>
      </c>
      <c r="H1930" s="368">
        <f t="shared" si="91"/>
        <v>3056</v>
      </c>
      <c r="I1930" s="389" t="s">
        <v>32512</v>
      </c>
      <c r="J1930" s="30">
        <v>3056</v>
      </c>
      <c r="K1930" s="458" t="s">
        <v>32395</v>
      </c>
      <c r="L1930" s="62" t="s">
        <v>32396</v>
      </c>
    </row>
    <row r="1931" spans="1:12" ht="17.100000000000001" customHeight="1">
      <c r="A1931" s="196">
        <v>1928</v>
      </c>
      <c r="B1931" s="378" t="s">
        <v>32513</v>
      </c>
      <c r="C1931" s="456" t="s">
        <v>32514</v>
      </c>
      <c r="D1931" s="457" t="s">
        <v>32515</v>
      </c>
      <c r="E1931" s="113" t="str">
        <f t="shared" si="89"/>
        <v>No</v>
      </c>
      <c r="F1931" s="164">
        <v>3.73</v>
      </c>
      <c r="G1931" s="164">
        <f t="shared" si="90"/>
        <v>1.5101214574898785</v>
      </c>
      <c r="H1931" s="368">
        <f t="shared" si="91"/>
        <v>10269</v>
      </c>
      <c r="I1931" s="389" t="s">
        <v>32516</v>
      </c>
      <c r="J1931" s="30">
        <v>10269</v>
      </c>
      <c r="K1931" s="458" t="s">
        <v>32395</v>
      </c>
      <c r="L1931" s="62" t="s">
        <v>32396</v>
      </c>
    </row>
    <row r="1932" spans="1:12" ht="17.100000000000001" customHeight="1">
      <c r="A1932" s="196">
        <v>1929</v>
      </c>
      <c r="B1932" s="378" t="s">
        <v>32517</v>
      </c>
      <c r="C1932" s="456" t="s">
        <v>32518</v>
      </c>
      <c r="D1932" s="457" t="s">
        <v>32519</v>
      </c>
      <c r="E1932" s="113" t="str">
        <f t="shared" si="89"/>
        <v>No</v>
      </c>
      <c r="F1932" s="164">
        <v>3.2</v>
      </c>
      <c r="G1932" s="164">
        <f t="shared" si="90"/>
        <v>1.2955465587044535</v>
      </c>
      <c r="H1932" s="368">
        <f t="shared" si="91"/>
        <v>8810</v>
      </c>
      <c r="I1932" s="389" t="s">
        <v>32520</v>
      </c>
      <c r="J1932" s="30">
        <v>8810</v>
      </c>
      <c r="K1932" s="458" t="s">
        <v>32395</v>
      </c>
      <c r="L1932" s="62" t="s">
        <v>32396</v>
      </c>
    </row>
    <row r="1933" spans="1:12" ht="17.100000000000001" customHeight="1">
      <c r="A1933" s="196">
        <v>1930</v>
      </c>
      <c r="B1933" s="378" t="s">
        <v>32521</v>
      </c>
      <c r="C1933" s="456" t="s">
        <v>29126</v>
      </c>
      <c r="D1933" s="457" t="s">
        <v>32522</v>
      </c>
      <c r="E1933" s="113" t="str">
        <f t="shared" si="89"/>
        <v>No</v>
      </c>
      <c r="F1933" s="164">
        <v>2.94</v>
      </c>
      <c r="G1933" s="164">
        <f t="shared" si="90"/>
        <v>1.1902834008097165</v>
      </c>
      <c r="H1933" s="368">
        <f t="shared" si="91"/>
        <v>8094</v>
      </c>
      <c r="I1933" s="389" t="s">
        <v>32523</v>
      </c>
      <c r="J1933" s="30">
        <v>8094</v>
      </c>
      <c r="K1933" s="458" t="s">
        <v>32395</v>
      </c>
      <c r="L1933" s="62" t="s">
        <v>32396</v>
      </c>
    </row>
    <row r="1934" spans="1:12" ht="17.100000000000001" customHeight="1">
      <c r="A1934" s="196">
        <v>1931</v>
      </c>
      <c r="B1934" s="378" t="s">
        <v>32524</v>
      </c>
      <c r="C1934" s="456" t="s">
        <v>32525</v>
      </c>
      <c r="D1934" s="457" t="s">
        <v>32526</v>
      </c>
      <c r="E1934" s="113" t="str">
        <f t="shared" si="89"/>
        <v>Yes</v>
      </c>
      <c r="F1934" s="164">
        <v>2.0299999999999998</v>
      </c>
      <c r="G1934" s="164">
        <f t="shared" si="90"/>
        <v>0.82186234817813753</v>
      </c>
      <c r="H1934" s="368">
        <f t="shared" si="91"/>
        <v>5589</v>
      </c>
      <c r="I1934" s="389" t="s">
        <v>32527</v>
      </c>
      <c r="J1934" s="30">
        <v>5589</v>
      </c>
      <c r="K1934" s="458" t="s">
        <v>32395</v>
      </c>
      <c r="L1934" s="62" t="s">
        <v>32396</v>
      </c>
    </row>
    <row r="1935" spans="1:12" ht="17.100000000000001" customHeight="1">
      <c r="A1935" s="196">
        <v>1932</v>
      </c>
      <c r="B1935" s="378" t="s">
        <v>32528</v>
      </c>
      <c r="C1935" s="456" t="s">
        <v>32529</v>
      </c>
      <c r="D1935" s="457" t="s">
        <v>32530</v>
      </c>
      <c r="E1935" s="113" t="str">
        <f t="shared" si="89"/>
        <v>No</v>
      </c>
      <c r="F1935" s="164">
        <v>3.58</v>
      </c>
      <c r="G1935" s="164">
        <f t="shared" si="90"/>
        <v>1.4493927125506072</v>
      </c>
      <c r="H1935" s="368">
        <f t="shared" si="91"/>
        <v>9856</v>
      </c>
      <c r="I1935" s="389" t="s">
        <v>32531</v>
      </c>
      <c r="J1935" s="30">
        <v>9856</v>
      </c>
      <c r="K1935" s="458" t="s">
        <v>32395</v>
      </c>
      <c r="L1935" s="62" t="s">
        <v>32396</v>
      </c>
    </row>
    <row r="1936" spans="1:12" ht="17.100000000000001" customHeight="1">
      <c r="A1936" s="196">
        <v>1933</v>
      </c>
      <c r="B1936" s="378" t="s">
        <v>32532</v>
      </c>
      <c r="C1936" s="456" t="s">
        <v>32533</v>
      </c>
      <c r="D1936" s="457" t="s">
        <v>32534</v>
      </c>
      <c r="E1936" s="113" t="str">
        <f t="shared" si="89"/>
        <v>Yes</v>
      </c>
      <c r="F1936" s="164">
        <v>1.04</v>
      </c>
      <c r="G1936" s="164">
        <f t="shared" si="90"/>
        <v>0.42105263157894735</v>
      </c>
      <c r="H1936" s="368">
        <f t="shared" si="91"/>
        <v>2863</v>
      </c>
      <c r="I1936" s="389" t="s">
        <v>32535</v>
      </c>
      <c r="J1936" s="30">
        <v>2863</v>
      </c>
      <c r="K1936" s="458" t="s">
        <v>32395</v>
      </c>
      <c r="L1936" s="62" t="s">
        <v>32396</v>
      </c>
    </row>
    <row r="1937" spans="1:12" ht="17.100000000000001" customHeight="1">
      <c r="A1937" s="196">
        <v>1934</v>
      </c>
      <c r="B1937" s="387" t="s">
        <v>32536</v>
      </c>
      <c r="C1937" s="84" t="s">
        <v>32537</v>
      </c>
      <c r="D1937" s="84" t="s">
        <v>32538</v>
      </c>
      <c r="E1937" s="113" t="str">
        <f t="shared" si="89"/>
        <v>No</v>
      </c>
      <c r="F1937" s="85">
        <v>5.82</v>
      </c>
      <c r="G1937" s="164">
        <f t="shared" si="90"/>
        <v>2.3562753036437245</v>
      </c>
      <c r="H1937" s="368">
        <v>13600</v>
      </c>
      <c r="I1937" s="387" t="s">
        <v>32539</v>
      </c>
      <c r="J1937" s="30">
        <v>13600</v>
      </c>
      <c r="K1937" s="458" t="s">
        <v>32395</v>
      </c>
      <c r="L1937" s="62" t="s">
        <v>32396</v>
      </c>
    </row>
    <row r="1938" spans="1:12" ht="17.100000000000001" customHeight="1">
      <c r="A1938" s="196">
        <v>1935</v>
      </c>
      <c r="B1938" s="378" t="s">
        <v>32540</v>
      </c>
      <c r="C1938" s="456" t="s">
        <v>32541</v>
      </c>
      <c r="D1938" s="457" t="s">
        <v>32542</v>
      </c>
      <c r="E1938" s="113" t="str">
        <f t="shared" si="89"/>
        <v>Yes</v>
      </c>
      <c r="F1938" s="164">
        <v>0.9</v>
      </c>
      <c r="G1938" s="164">
        <f t="shared" si="90"/>
        <v>0.36437246963562753</v>
      </c>
      <c r="H1938" s="368">
        <f t="shared" si="91"/>
        <v>2478</v>
      </c>
      <c r="I1938" s="389" t="s">
        <v>32543</v>
      </c>
      <c r="J1938" s="30">
        <v>2478</v>
      </c>
      <c r="K1938" s="458" t="s">
        <v>32395</v>
      </c>
      <c r="L1938" s="62" t="s">
        <v>32396</v>
      </c>
    </row>
    <row r="1939" spans="1:12" ht="17.100000000000001" customHeight="1">
      <c r="A1939" s="196">
        <v>1936</v>
      </c>
      <c r="B1939" s="378" t="s">
        <v>32544</v>
      </c>
      <c r="C1939" s="456" t="s">
        <v>32545</v>
      </c>
      <c r="D1939" s="457" t="s">
        <v>32546</v>
      </c>
      <c r="E1939" s="113" t="str">
        <f t="shared" si="89"/>
        <v>No</v>
      </c>
      <c r="F1939" s="164">
        <v>4</v>
      </c>
      <c r="G1939" s="164">
        <f t="shared" si="90"/>
        <v>1.6194331983805668</v>
      </c>
      <c r="H1939" s="368">
        <f t="shared" si="91"/>
        <v>11012</v>
      </c>
      <c r="I1939" s="389" t="s">
        <v>32547</v>
      </c>
      <c r="J1939" s="30">
        <v>11012</v>
      </c>
      <c r="K1939" s="458" t="s">
        <v>32395</v>
      </c>
      <c r="L1939" s="62" t="s">
        <v>32396</v>
      </c>
    </row>
    <row r="1940" spans="1:12" ht="17.100000000000001" customHeight="1">
      <c r="A1940" s="196">
        <v>1937</v>
      </c>
      <c r="B1940" s="378" t="s">
        <v>32548</v>
      </c>
      <c r="C1940" s="456" t="s">
        <v>32549</v>
      </c>
      <c r="D1940" s="457" t="s">
        <v>32549</v>
      </c>
      <c r="E1940" s="113" t="str">
        <f t="shared" si="89"/>
        <v>No</v>
      </c>
      <c r="F1940" s="164">
        <v>2.83</v>
      </c>
      <c r="G1940" s="164">
        <f t="shared" si="90"/>
        <v>1.1457489878542511</v>
      </c>
      <c r="H1940" s="368">
        <f t="shared" si="91"/>
        <v>7791</v>
      </c>
      <c r="I1940" s="389" t="s">
        <v>32550</v>
      </c>
      <c r="J1940" s="30">
        <v>7791</v>
      </c>
      <c r="K1940" s="458" t="s">
        <v>32395</v>
      </c>
      <c r="L1940" s="62" t="s">
        <v>32396</v>
      </c>
    </row>
    <row r="1941" spans="1:12" ht="17.100000000000001" customHeight="1">
      <c r="A1941" s="196">
        <v>1938</v>
      </c>
      <c r="B1941" s="378" t="s">
        <v>32551</v>
      </c>
      <c r="C1941" s="456" t="s">
        <v>32552</v>
      </c>
      <c r="D1941" s="457" t="s">
        <v>32552</v>
      </c>
      <c r="E1941" s="113" t="str">
        <f t="shared" si="89"/>
        <v>Yes</v>
      </c>
      <c r="F1941" s="164">
        <v>0.35</v>
      </c>
      <c r="G1941" s="164">
        <f t="shared" si="90"/>
        <v>0.14170040485829957</v>
      </c>
      <c r="H1941" s="368">
        <f t="shared" si="91"/>
        <v>964</v>
      </c>
      <c r="I1941" s="389" t="s">
        <v>32553</v>
      </c>
      <c r="J1941" s="30">
        <v>964</v>
      </c>
      <c r="K1941" s="458" t="s">
        <v>32395</v>
      </c>
      <c r="L1941" s="62" t="s">
        <v>32396</v>
      </c>
    </row>
    <row r="1942" spans="1:12" ht="17.100000000000001" customHeight="1">
      <c r="A1942" s="196">
        <v>1939</v>
      </c>
      <c r="B1942" s="459" t="s">
        <v>32554</v>
      </c>
      <c r="C1942" s="460" t="s">
        <v>32555</v>
      </c>
      <c r="D1942" s="461" t="s">
        <v>32556</v>
      </c>
      <c r="E1942" s="113" t="str">
        <f t="shared" si="89"/>
        <v>No</v>
      </c>
      <c r="F1942" s="421">
        <v>5.95</v>
      </c>
      <c r="G1942" s="164">
        <f t="shared" si="90"/>
        <v>2.4089068825910931</v>
      </c>
      <c r="H1942" s="368">
        <v>13600</v>
      </c>
      <c r="I1942" s="411" t="s">
        <v>32557</v>
      </c>
      <c r="J1942" s="30">
        <v>13600</v>
      </c>
      <c r="K1942" s="458" t="s">
        <v>32395</v>
      </c>
      <c r="L1942" s="62" t="s">
        <v>32396</v>
      </c>
    </row>
    <row r="1943" spans="1:12" ht="17.100000000000001" customHeight="1">
      <c r="A1943" s="196">
        <v>1940</v>
      </c>
      <c r="B1943" s="378" t="s">
        <v>32558</v>
      </c>
      <c r="C1943" s="456" t="s">
        <v>32559</v>
      </c>
      <c r="D1943" s="457" t="s">
        <v>32560</v>
      </c>
      <c r="E1943" s="113" t="str">
        <f t="shared" si="89"/>
        <v>No</v>
      </c>
      <c r="F1943" s="164">
        <v>3.76</v>
      </c>
      <c r="G1943" s="164">
        <f t="shared" si="90"/>
        <v>1.5222672064777325</v>
      </c>
      <c r="H1943" s="368">
        <f t="shared" si="91"/>
        <v>10351</v>
      </c>
      <c r="I1943" s="389" t="s">
        <v>32561</v>
      </c>
      <c r="J1943" s="30">
        <v>10351</v>
      </c>
      <c r="K1943" s="458" t="s">
        <v>32395</v>
      </c>
      <c r="L1943" s="62" t="s">
        <v>32396</v>
      </c>
    </row>
    <row r="1944" spans="1:12" ht="17.100000000000001" customHeight="1">
      <c r="A1944" s="196">
        <v>1941</v>
      </c>
      <c r="B1944" s="378" t="s">
        <v>30857</v>
      </c>
      <c r="C1944" s="456" t="s">
        <v>32562</v>
      </c>
      <c r="D1944" s="457" t="s">
        <v>32563</v>
      </c>
      <c r="E1944" s="113" t="str">
        <f t="shared" si="89"/>
        <v>Yes</v>
      </c>
      <c r="F1944" s="164">
        <v>2</v>
      </c>
      <c r="G1944" s="164">
        <f t="shared" si="90"/>
        <v>0.80971659919028338</v>
      </c>
      <c r="H1944" s="368">
        <f t="shared" si="91"/>
        <v>5506</v>
      </c>
      <c r="I1944" s="389" t="s">
        <v>32564</v>
      </c>
      <c r="J1944" s="30">
        <v>5506</v>
      </c>
      <c r="K1944" s="458" t="s">
        <v>32395</v>
      </c>
      <c r="L1944" s="62" t="s">
        <v>32396</v>
      </c>
    </row>
    <row r="1945" spans="1:12" ht="17.100000000000001" customHeight="1">
      <c r="A1945" s="196">
        <v>1942</v>
      </c>
      <c r="B1945" s="378" t="s">
        <v>32565</v>
      </c>
      <c r="C1945" s="456" t="s">
        <v>32566</v>
      </c>
      <c r="D1945" s="457" t="s">
        <v>32567</v>
      </c>
      <c r="E1945" s="113" t="str">
        <f t="shared" si="89"/>
        <v>Yes</v>
      </c>
      <c r="F1945" s="164">
        <v>0.94</v>
      </c>
      <c r="G1945" s="164">
        <f t="shared" si="90"/>
        <v>0.38056680161943313</v>
      </c>
      <c r="H1945" s="368">
        <f t="shared" si="91"/>
        <v>2588</v>
      </c>
      <c r="I1945" s="389" t="s">
        <v>32568</v>
      </c>
      <c r="J1945" s="30">
        <v>2588</v>
      </c>
      <c r="K1945" s="458" t="s">
        <v>32395</v>
      </c>
      <c r="L1945" s="62" t="s">
        <v>32396</v>
      </c>
    </row>
    <row r="1946" spans="1:12" ht="17.100000000000001" customHeight="1">
      <c r="A1946" s="196">
        <v>1943</v>
      </c>
      <c r="B1946" s="378" t="s">
        <v>32569</v>
      </c>
      <c r="C1946" s="456" t="s">
        <v>32570</v>
      </c>
      <c r="D1946" s="457" t="s">
        <v>32571</v>
      </c>
      <c r="E1946" s="113" t="str">
        <f t="shared" si="89"/>
        <v>Yes</v>
      </c>
      <c r="F1946" s="164">
        <v>0.82</v>
      </c>
      <c r="G1946" s="164">
        <f t="shared" si="90"/>
        <v>0.33198380566801616</v>
      </c>
      <c r="H1946" s="368">
        <f t="shared" si="91"/>
        <v>2257</v>
      </c>
      <c r="I1946" s="389" t="s">
        <v>32572</v>
      </c>
      <c r="J1946" s="30">
        <v>2257</v>
      </c>
      <c r="K1946" s="458" t="s">
        <v>32395</v>
      </c>
      <c r="L1946" s="62" t="s">
        <v>32396</v>
      </c>
    </row>
    <row r="1947" spans="1:12" ht="17.100000000000001" customHeight="1">
      <c r="A1947" s="196">
        <v>1944</v>
      </c>
      <c r="B1947" s="378" t="s">
        <v>32573</v>
      </c>
      <c r="C1947" s="456" t="s">
        <v>32574</v>
      </c>
      <c r="D1947" s="457" t="s">
        <v>32574</v>
      </c>
      <c r="E1947" s="113" t="str">
        <f t="shared" si="89"/>
        <v>Yes</v>
      </c>
      <c r="F1947" s="164">
        <v>1.1000000000000001</v>
      </c>
      <c r="G1947" s="164">
        <f t="shared" si="90"/>
        <v>0.44534412955465585</v>
      </c>
      <c r="H1947" s="368">
        <f t="shared" si="91"/>
        <v>3028</v>
      </c>
      <c r="I1947" s="389" t="s">
        <v>32575</v>
      </c>
      <c r="J1947" s="30">
        <v>3028</v>
      </c>
      <c r="K1947" s="458" t="s">
        <v>32395</v>
      </c>
      <c r="L1947" s="62" t="s">
        <v>32396</v>
      </c>
    </row>
    <row r="1948" spans="1:12" ht="17.100000000000001" customHeight="1">
      <c r="A1948" s="196">
        <v>1945</v>
      </c>
      <c r="B1948" s="378" t="s">
        <v>32576</v>
      </c>
      <c r="C1948" s="456" t="s">
        <v>32577</v>
      </c>
      <c r="D1948" s="457" t="s">
        <v>32578</v>
      </c>
      <c r="E1948" s="113" t="str">
        <f t="shared" si="89"/>
        <v>Yes</v>
      </c>
      <c r="F1948" s="164">
        <v>1</v>
      </c>
      <c r="G1948" s="164">
        <f t="shared" si="90"/>
        <v>0.40485829959514169</v>
      </c>
      <c r="H1948" s="368">
        <f t="shared" si="91"/>
        <v>2753</v>
      </c>
      <c r="I1948" s="389" t="s">
        <v>32579</v>
      </c>
      <c r="J1948" s="30">
        <v>2753</v>
      </c>
      <c r="K1948" s="458" t="s">
        <v>32395</v>
      </c>
      <c r="L1948" s="62" t="s">
        <v>32396</v>
      </c>
    </row>
    <row r="1949" spans="1:12" ht="17.100000000000001" customHeight="1">
      <c r="A1949" s="196">
        <v>1946</v>
      </c>
      <c r="B1949" s="459" t="s">
        <v>32580</v>
      </c>
      <c r="C1949" s="460" t="s">
        <v>32581</v>
      </c>
      <c r="D1949" s="461" t="s">
        <v>32582</v>
      </c>
      <c r="E1949" s="113" t="str">
        <f t="shared" si="89"/>
        <v>No</v>
      </c>
      <c r="F1949" s="421">
        <v>5.5</v>
      </c>
      <c r="G1949" s="164">
        <f t="shared" si="90"/>
        <v>2.2267206477732793</v>
      </c>
      <c r="H1949" s="368">
        <v>13600</v>
      </c>
      <c r="I1949" s="411" t="s">
        <v>32583</v>
      </c>
      <c r="J1949" s="30">
        <v>13600</v>
      </c>
      <c r="K1949" s="458" t="s">
        <v>32395</v>
      </c>
      <c r="L1949" s="62" t="s">
        <v>32396</v>
      </c>
    </row>
    <row r="1950" spans="1:12" ht="17.100000000000001" customHeight="1">
      <c r="A1950" s="196">
        <v>1947</v>
      </c>
      <c r="B1950" s="378" t="s">
        <v>32584</v>
      </c>
      <c r="C1950" s="456" t="s">
        <v>32585</v>
      </c>
      <c r="D1950" s="457" t="s">
        <v>32586</v>
      </c>
      <c r="E1950" s="113" t="str">
        <f t="shared" si="89"/>
        <v>No</v>
      </c>
      <c r="F1950" s="164">
        <v>3.72</v>
      </c>
      <c r="G1950" s="164">
        <f t="shared" si="90"/>
        <v>1.5060728744939271</v>
      </c>
      <c r="H1950" s="368">
        <f t="shared" si="91"/>
        <v>10241</v>
      </c>
      <c r="I1950" s="389" t="s">
        <v>32587</v>
      </c>
      <c r="J1950" s="30">
        <v>10241</v>
      </c>
      <c r="K1950" s="458" t="s">
        <v>32395</v>
      </c>
      <c r="L1950" s="62" t="s">
        <v>32396</v>
      </c>
    </row>
    <row r="1951" spans="1:12" ht="17.100000000000001" customHeight="1">
      <c r="A1951" s="196">
        <v>1948</v>
      </c>
      <c r="B1951" s="378" t="s">
        <v>32588</v>
      </c>
      <c r="C1951" s="456" t="s">
        <v>32589</v>
      </c>
      <c r="D1951" s="457" t="s">
        <v>32590</v>
      </c>
      <c r="E1951" s="113" t="str">
        <f t="shared" si="89"/>
        <v>Yes</v>
      </c>
      <c r="F1951" s="164">
        <v>1.48</v>
      </c>
      <c r="G1951" s="164">
        <f t="shared" si="90"/>
        <v>0.59919028340080971</v>
      </c>
      <c r="H1951" s="368">
        <f t="shared" si="91"/>
        <v>4074</v>
      </c>
      <c r="I1951" s="389" t="s">
        <v>32591</v>
      </c>
      <c r="J1951" s="30">
        <v>4074</v>
      </c>
      <c r="K1951" s="458" t="s">
        <v>32395</v>
      </c>
      <c r="L1951" s="62" t="s">
        <v>32396</v>
      </c>
    </row>
    <row r="1952" spans="1:12" ht="17.100000000000001" customHeight="1">
      <c r="A1952" s="196">
        <v>1949</v>
      </c>
      <c r="B1952" s="378" t="s">
        <v>32592</v>
      </c>
      <c r="C1952" s="456" t="s">
        <v>32593</v>
      </c>
      <c r="D1952" s="457" t="s">
        <v>32594</v>
      </c>
      <c r="E1952" s="113" t="str">
        <f t="shared" si="89"/>
        <v>Yes</v>
      </c>
      <c r="F1952" s="164">
        <v>0.31</v>
      </c>
      <c r="G1952" s="164">
        <f t="shared" si="90"/>
        <v>0.12550607287449392</v>
      </c>
      <c r="H1952" s="368">
        <f t="shared" si="91"/>
        <v>853</v>
      </c>
      <c r="I1952" s="389" t="s">
        <v>32595</v>
      </c>
      <c r="J1952" s="30">
        <v>853</v>
      </c>
      <c r="K1952" s="458" t="s">
        <v>32395</v>
      </c>
      <c r="L1952" s="62" t="s">
        <v>32396</v>
      </c>
    </row>
    <row r="1953" spans="1:12" ht="17.100000000000001" customHeight="1">
      <c r="A1953" s="196">
        <v>1950</v>
      </c>
      <c r="B1953" s="378" t="s">
        <v>32596</v>
      </c>
      <c r="C1953" s="456" t="s">
        <v>32597</v>
      </c>
      <c r="D1953" s="457" t="s">
        <v>32598</v>
      </c>
      <c r="E1953" s="113" t="str">
        <f t="shared" si="89"/>
        <v>Yes</v>
      </c>
      <c r="F1953" s="164">
        <v>1.27</v>
      </c>
      <c r="G1953" s="164">
        <f t="shared" si="90"/>
        <v>0.51417004048582993</v>
      </c>
      <c r="H1953" s="368">
        <f t="shared" si="91"/>
        <v>3496</v>
      </c>
      <c r="I1953" s="389" t="s">
        <v>32599</v>
      </c>
      <c r="J1953" s="30">
        <v>3496</v>
      </c>
      <c r="K1953" s="458" t="s">
        <v>32395</v>
      </c>
      <c r="L1953" s="62" t="s">
        <v>32396</v>
      </c>
    </row>
    <row r="1954" spans="1:12" ht="17.100000000000001" customHeight="1">
      <c r="A1954" s="196">
        <v>1951</v>
      </c>
      <c r="B1954" s="378" t="s">
        <v>32600</v>
      </c>
      <c r="C1954" s="456" t="s">
        <v>32601</v>
      </c>
      <c r="D1954" s="457" t="s">
        <v>32602</v>
      </c>
      <c r="E1954" s="113" t="str">
        <f t="shared" si="89"/>
        <v>Yes</v>
      </c>
      <c r="F1954" s="164">
        <v>0.59</v>
      </c>
      <c r="G1954" s="164">
        <f t="shared" si="90"/>
        <v>0.23886639676113358</v>
      </c>
      <c r="H1954" s="368">
        <f t="shared" si="91"/>
        <v>1624</v>
      </c>
      <c r="I1954" s="389" t="s">
        <v>32603</v>
      </c>
      <c r="J1954" s="30">
        <v>1624</v>
      </c>
      <c r="K1954" s="458" t="s">
        <v>32395</v>
      </c>
      <c r="L1954" s="62" t="s">
        <v>32396</v>
      </c>
    </row>
    <row r="1955" spans="1:12" ht="17.100000000000001" customHeight="1">
      <c r="A1955" s="196">
        <v>1952</v>
      </c>
      <c r="B1955" s="378" t="s">
        <v>32604</v>
      </c>
      <c r="C1955" s="456" t="s">
        <v>32605</v>
      </c>
      <c r="D1955" s="457" t="s">
        <v>32606</v>
      </c>
      <c r="E1955" s="113" t="str">
        <f t="shared" si="89"/>
        <v>No</v>
      </c>
      <c r="F1955" s="164">
        <f>0.85+4.92</f>
        <v>5.77</v>
      </c>
      <c r="G1955" s="164">
        <f t="shared" si="90"/>
        <v>2.3360323886639671</v>
      </c>
      <c r="H1955" s="368">
        <v>13600</v>
      </c>
      <c r="I1955" s="389" t="s">
        <v>32607</v>
      </c>
      <c r="J1955" s="30">
        <v>13600</v>
      </c>
      <c r="K1955" s="458" t="s">
        <v>32395</v>
      </c>
      <c r="L1955" s="62" t="s">
        <v>32396</v>
      </c>
    </row>
    <row r="1956" spans="1:12" ht="17.100000000000001" customHeight="1">
      <c r="A1956" s="196">
        <v>1953</v>
      </c>
      <c r="B1956" s="378" t="s">
        <v>32608</v>
      </c>
      <c r="C1956" s="456" t="s">
        <v>32609</v>
      </c>
      <c r="D1956" s="457" t="s">
        <v>32610</v>
      </c>
      <c r="E1956" s="113" t="str">
        <f t="shared" si="89"/>
        <v>Yes</v>
      </c>
      <c r="F1956" s="164">
        <v>1.49</v>
      </c>
      <c r="G1956" s="164">
        <f t="shared" si="90"/>
        <v>0.60323886639676105</v>
      </c>
      <c r="H1956" s="368">
        <f t="shared" si="91"/>
        <v>4102</v>
      </c>
      <c r="I1956" s="389" t="s">
        <v>32611</v>
      </c>
      <c r="J1956" s="30">
        <v>4102</v>
      </c>
      <c r="K1956" s="458" t="s">
        <v>32395</v>
      </c>
      <c r="L1956" s="62" t="s">
        <v>32396</v>
      </c>
    </row>
    <row r="1957" spans="1:12" ht="17.100000000000001" customHeight="1">
      <c r="A1957" s="196">
        <v>1954</v>
      </c>
      <c r="B1957" s="378" t="s">
        <v>32612</v>
      </c>
      <c r="C1957" s="456" t="s">
        <v>32613</v>
      </c>
      <c r="D1957" s="457" t="s">
        <v>32614</v>
      </c>
      <c r="E1957" s="113" t="str">
        <f t="shared" si="89"/>
        <v>No</v>
      </c>
      <c r="F1957" s="164">
        <v>3.74</v>
      </c>
      <c r="G1957" s="164">
        <f t="shared" si="90"/>
        <v>1.5141700404858298</v>
      </c>
      <c r="H1957" s="368">
        <f t="shared" si="91"/>
        <v>10296</v>
      </c>
      <c r="I1957" s="389" t="s">
        <v>32615</v>
      </c>
      <c r="J1957" s="30">
        <v>10296</v>
      </c>
      <c r="K1957" s="458" t="s">
        <v>32395</v>
      </c>
      <c r="L1957" s="62" t="s">
        <v>32396</v>
      </c>
    </row>
    <row r="1958" spans="1:12" ht="17.100000000000001" customHeight="1">
      <c r="A1958" s="196">
        <v>1955</v>
      </c>
      <c r="B1958" s="378" t="s">
        <v>32616</v>
      </c>
      <c r="C1958" s="456" t="s">
        <v>32617</v>
      </c>
      <c r="D1958" s="457" t="s">
        <v>32617</v>
      </c>
      <c r="E1958" s="113" t="str">
        <f t="shared" si="89"/>
        <v>Yes</v>
      </c>
      <c r="F1958" s="164">
        <v>0.4</v>
      </c>
      <c r="G1958" s="164">
        <f t="shared" si="90"/>
        <v>0.16194331983805668</v>
      </c>
      <c r="H1958" s="368">
        <f t="shared" si="91"/>
        <v>1101</v>
      </c>
      <c r="I1958" s="389" t="s">
        <v>32618</v>
      </c>
      <c r="J1958" s="30">
        <v>1101</v>
      </c>
      <c r="K1958" s="458" t="s">
        <v>32395</v>
      </c>
      <c r="L1958" s="62" t="s">
        <v>32396</v>
      </c>
    </row>
    <row r="1959" spans="1:12" ht="17.100000000000001" customHeight="1">
      <c r="A1959" s="196">
        <v>1956</v>
      </c>
      <c r="B1959" s="378" t="s">
        <v>32619</v>
      </c>
      <c r="C1959" s="456" t="s">
        <v>32620</v>
      </c>
      <c r="D1959" s="457" t="s">
        <v>32621</v>
      </c>
      <c r="E1959" s="113" t="str">
        <f t="shared" si="89"/>
        <v>Yes</v>
      </c>
      <c r="F1959" s="164">
        <v>1.05</v>
      </c>
      <c r="G1959" s="164">
        <f t="shared" si="90"/>
        <v>0.42510121457489874</v>
      </c>
      <c r="H1959" s="368">
        <f t="shared" si="91"/>
        <v>2891</v>
      </c>
      <c r="I1959" s="389" t="s">
        <v>32622</v>
      </c>
      <c r="J1959" s="30">
        <v>2891</v>
      </c>
      <c r="K1959" s="458" t="s">
        <v>32395</v>
      </c>
      <c r="L1959" s="62" t="s">
        <v>32396</v>
      </c>
    </row>
    <row r="1960" spans="1:12" ht="17.100000000000001" customHeight="1">
      <c r="A1960" s="196">
        <v>1957</v>
      </c>
      <c r="B1960" s="378" t="s">
        <v>32623</v>
      </c>
      <c r="C1960" s="456" t="s">
        <v>32624</v>
      </c>
      <c r="D1960" s="457" t="s">
        <v>32625</v>
      </c>
      <c r="E1960" s="113" t="str">
        <f t="shared" si="89"/>
        <v>No</v>
      </c>
      <c r="F1960" s="164">
        <v>3.06</v>
      </c>
      <c r="G1960" s="164">
        <f t="shared" si="90"/>
        <v>1.2388663967611335</v>
      </c>
      <c r="H1960" s="368">
        <f t="shared" si="91"/>
        <v>8424</v>
      </c>
      <c r="I1960" s="389" t="s">
        <v>32626</v>
      </c>
      <c r="J1960" s="30">
        <v>8424</v>
      </c>
      <c r="K1960" s="458" t="s">
        <v>32395</v>
      </c>
      <c r="L1960" s="62" t="s">
        <v>32396</v>
      </c>
    </row>
    <row r="1961" spans="1:12" ht="17.100000000000001" customHeight="1">
      <c r="A1961" s="196">
        <v>1958</v>
      </c>
      <c r="B1961" s="641" t="s">
        <v>32627</v>
      </c>
      <c r="C1961" s="627" t="s">
        <v>32628</v>
      </c>
      <c r="D1961" s="457" t="s">
        <v>32629</v>
      </c>
      <c r="E1961" s="113" t="str">
        <f t="shared" si="89"/>
        <v>Yes</v>
      </c>
      <c r="F1961" s="164">
        <v>0.5</v>
      </c>
      <c r="G1961" s="164">
        <f t="shared" si="90"/>
        <v>0.20242914979757085</v>
      </c>
      <c r="H1961" s="368">
        <f t="shared" si="91"/>
        <v>1377</v>
      </c>
      <c r="I1961" s="389" t="s">
        <v>32630</v>
      </c>
      <c r="J1961" s="30">
        <v>1377</v>
      </c>
      <c r="K1961" s="458" t="s">
        <v>32395</v>
      </c>
      <c r="L1961" s="62" t="s">
        <v>32396</v>
      </c>
    </row>
    <row r="1962" spans="1:12" ht="17.100000000000001" customHeight="1">
      <c r="A1962" s="196">
        <v>1959</v>
      </c>
      <c r="B1962" s="642"/>
      <c r="C1962" s="628"/>
      <c r="D1962" s="457" t="s">
        <v>32631</v>
      </c>
      <c r="E1962" s="113" t="str">
        <f t="shared" si="89"/>
        <v>Yes</v>
      </c>
      <c r="F1962" s="164">
        <v>0.8</v>
      </c>
      <c r="G1962" s="164">
        <f t="shared" si="90"/>
        <v>0.32388663967611336</v>
      </c>
      <c r="H1962" s="368">
        <f t="shared" si="91"/>
        <v>2202</v>
      </c>
      <c r="I1962" s="389" t="s">
        <v>32632</v>
      </c>
      <c r="J1962" s="30">
        <v>2202</v>
      </c>
      <c r="K1962" s="458" t="s">
        <v>32395</v>
      </c>
      <c r="L1962" s="62" t="s">
        <v>32396</v>
      </c>
    </row>
    <row r="1963" spans="1:12" ht="17.100000000000001" customHeight="1">
      <c r="A1963" s="196">
        <v>1960</v>
      </c>
      <c r="B1963" s="378" t="s">
        <v>32633</v>
      </c>
      <c r="C1963" s="456" t="s">
        <v>32634</v>
      </c>
      <c r="D1963" s="457" t="s">
        <v>32635</v>
      </c>
      <c r="E1963" s="113" t="str">
        <f t="shared" ref="E1963:E1983" si="92">IF(G1963&lt;1,"Yes","No")</f>
        <v>No</v>
      </c>
      <c r="F1963" s="164">
        <v>2.82</v>
      </c>
      <c r="G1963" s="164">
        <f t="shared" ref="G1963:G1983" si="93">F1963/2.47</f>
        <v>1.1417004048582995</v>
      </c>
      <c r="H1963" s="368">
        <f t="shared" ref="H1963:H1983" si="94">ROUND(F1963*2753,0)</f>
        <v>7763</v>
      </c>
      <c r="I1963" s="389" t="s">
        <v>32636</v>
      </c>
      <c r="J1963" s="30">
        <v>7763</v>
      </c>
      <c r="K1963" s="458" t="s">
        <v>32395</v>
      </c>
      <c r="L1963" s="62" t="s">
        <v>32396</v>
      </c>
    </row>
    <row r="1964" spans="1:12" ht="17.100000000000001" customHeight="1">
      <c r="A1964" s="196">
        <v>1961</v>
      </c>
      <c r="B1964" s="378" t="s">
        <v>32637</v>
      </c>
      <c r="C1964" s="456" t="s">
        <v>32638</v>
      </c>
      <c r="D1964" s="457" t="s">
        <v>32639</v>
      </c>
      <c r="E1964" s="113" t="str">
        <f t="shared" si="92"/>
        <v>Yes</v>
      </c>
      <c r="F1964" s="164">
        <v>2.1</v>
      </c>
      <c r="G1964" s="164">
        <f t="shared" si="93"/>
        <v>0.85020242914979749</v>
      </c>
      <c r="H1964" s="368">
        <f t="shared" si="94"/>
        <v>5781</v>
      </c>
      <c r="I1964" s="389" t="s">
        <v>32640</v>
      </c>
      <c r="J1964" s="30">
        <v>5781</v>
      </c>
      <c r="K1964" s="458" t="s">
        <v>32395</v>
      </c>
      <c r="L1964" s="62" t="s">
        <v>32396</v>
      </c>
    </row>
    <row r="1965" spans="1:12" ht="17.100000000000001" customHeight="1">
      <c r="A1965" s="196">
        <v>1962</v>
      </c>
      <c r="B1965" s="378" t="s">
        <v>32641</v>
      </c>
      <c r="C1965" s="456" t="s">
        <v>32642</v>
      </c>
      <c r="D1965" s="457" t="s">
        <v>32643</v>
      </c>
      <c r="E1965" s="113" t="str">
        <f t="shared" si="92"/>
        <v>Yes</v>
      </c>
      <c r="F1965" s="164">
        <v>0.05</v>
      </c>
      <c r="G1965" s="164">
        <f t="shared" si="93"/>
        <v>2.0242914979757085E-2</v>
      </c>
      <c r="H1965" s="368">
        <f t="shared" si="94"/>
        <v>138</v>
      </c>
      <c r="I1965" s="389" t="s">
        <v>32644</v>
      </c>
      <c r="J1965" s="30">
        <v>138</v>
      </c>
      <c r="K1965" s="458" t="s">
        <v>32395</v>
      </c>
      <c r="L1965" s="62" t="s">
        <v>32396</v>
      </c>
    </row>
    <row r="1966" spans="1:12" ht="17.100000000000001" customHeight="1">
      <c r="A1966" s="196">
        <v>1963</v>
      </c>
      <c r="B1966" s="378" t="s">
        <v>32645</v>
      </c>
      <c r="C1966" s="456" t="s">
        <v>32646</v>
      </c>
      <c r="D1966" s="457" t="s">
        <v>32647</v>
      </c>
      <c r="E1966" s="113" t="str">
        <f t="shared" si="92"/>
        <v>Yes</v>
      </c>
      <c r="F1966" s="164">
        <v>0.28000000000000003</v>
      </c>
      <c r="G1966" s="164">
        <f t="shared" si="93"/>
        <v>0.11336032388663968</v>
      </c>
      <c r="H1966" s="368">
        <f t="shared" si="94"/>
        <v>771</v>
      </c>
      <c r="I1966" s="389" t="s">
        <v>32648</v>
      </c>
      <c r="J1966" s="30">
        <v>771</v>
      </c>
      <c r="K1966" s="458" t="s">
        <v>32395</v>
      </c>
      <c r="L1966" s="62" t="s">
        <v>32396</v>
      </c>
    </row>
    <row r="1967" spans="1:12" ht="17.100000000000001" customHeight="1">
      <c r="A1967" s="196">
        <v>1964</v>
      </c>
      <c r="B1967" s="378" t="s">
        <v>32649</v>
      </c>
      <c r="C1967" s="456" t="s">
        <v>32650</v>
      </c>
      <c r="D1967" s="457" t="s">
        <v>32651</v>
      </c>
      <c r="E1967" s="113" t="str">
        <f t="shared" si="92"/>
        <v>Yes</v>
      </c>
      <c r="F1967" s="164">
        <v>1.41</v>
      </c>
      <c r="G1967" s="164">
        <f t="shared" si="93"/>
        <v>0.57085020242914974</v>
      </c>
      <c r="H1967" s="368">
        <f t="shared" si="94"/>
        <v>3882</v>
      </c>
      <c r="I1967" s="389" t="s">
        <v>32652</v>
      </c>
      <c r="J1967" s="30">
        <v>3882</v>
      </c>
      <c r="K1967" s="458" t="s">
        <v>32395</v>
      </c>
      <c r="L1967" s="62" t="s">
        <v>32396</v>
      </c>
    </row>
    <row r="1968" spans="1:12" ht="17.100000000000001" customHeight="1">
      <c r="A1968" s="196">
        <v>1965</v>
      </c>
      <c r="B1968" s="378" t="s">
        <v>32653</v>
      </c>
      <c r="C1968" s="456" t="s">
        <v>32654</v>
      </c>
      <c r="D1968" s="457" t="s">
        <v>32655</v>
      </c>
      <c r="E1968" s="113" t="str">
        <f t="shared" si="92"/>
        <v>Yes</v>
      </c>
      <c r="F1968" s="164">
        <v>0.81</v>
      </c>
      <c r="G1968" s="164">
        <f t="shared" si="93"/>
        <v>0.32793522267206476</v>
      </c>
      <c r="H1968" s="368">
        <f t="shared" si="94"/>
        <v>2230</v>
      </c>
      <c r="I1968" s="389" t="s">
        <v>32656</v>
      </c>
      <c r="J1968" s="30">
        <v>2230</v>
      </c>
      <c r="K1968" s="458" t="s">
        <v>32395</v>
      </c>
      <c r="L1968" s="62" t="s">
        <v>32396</v>
      </c>
    </row>
    <row r="1969" spans="1:12" ht="17.100000000000001" customHeight="1">
      <c r="A1969" s="196">
        <v>1966</v>
      </c>
      <c r="B1969" s="378" t="s">
        <v>32657</v>
      </c>
      <c r="C1969" s="456" t="s">
        <v>32658</v>
      </c>
      <c r="D1969" s="457" t="s">
        <v>32659</v>
      </c>
      <c r="E1969" s="113" t="str">
        <f t="shared" si="92"/>
        <v>Yes</v>
      </c>
      <c r="F1969" s="164">
        <v>0.47</v>
      </c>
      <c r="G1969" s="164">
        <f t="shared" si="93"/>
        <v>0.19028340080971656</v>
      </c>
      <c r="H1969" s="368">
        <f t="shared" si="94"/>
        <v>1294</v>
      </c>
      <c r="I1969" s="389" t="s">
        <v>32660</v>
      </c>
      <c r="J1969" s="30">
        <v>1294</v>
      </c>
      <c r="K1969" s="458" t="s">
        <v>32395</v>
      </c>
      <c r="L1969" s="62" t="s">
        <v>32396</v>
      </c>
    </row>
    <row r="1970" spans="1:12" ht="17.100000000000001" customHeight="1">
      <c r="A1970" s="196">
        <v>1967</v>
      </c>
      <c r="B1970" s="378" t="s">
        <v>32661</v>
      </c>
      <c r="C1970" s="456" t="s">
        <v>32662</v>
      </c>
      <c r="D1970" s="457" t="s">
        <v>32662</v>
      </c>
      <c r="E1970" s="113" t="str">
        <f t="shared" si="92"/>
        <v>Yes</v>
      </c>
      <c r="F1970" s="164">
        <v>0.45</v>
      </c>
      <c r="G1970" s="164">
        <f t="shared" si="93"/>
        <v>0.18218623481781376</v>
      </c>
      <c r="H1970" s="368">
        <f t="shared" si="94"/>
        <v>1239</v>
      </c>
      <c r="I1970" s="389" t="s">
        <v>32663</v>
      </c>
      <c r="J1970" s="30">
        <v>1239</v>
      </c>
      <c r="K1970" s="458" t="s">
        <v>32395</v>
      </c>
      <c r="L1970" s="62" t="s">
        <v>32396</v>
      </c>
    </row>
    <row r="1971" spans="1:12" ht="17.100000000000001" customHeight="1">
      <c r="A1971" s="196">
        <v>1968</v>
      </c>
      <c r="B1971" s="378" t="s">
        <v>32664</v>
      </c>
      <c r="C1971" s="378" t="s">
        <v>32665</v>
      </c>
      <c r="D1971" s="457" t="s">
        <v>32666</v>
      </c>
      <c r="E1971" s="113" t="str">
        <f t="shared" si="92"/>
        <v>Yes</v>
      </c>
      <c r="F1971" s="164">
        <v>1.38</v>
      </c>
      <c r="G1971" s="164">
        <f t="shared" si="93"/>
        <v>0.55870445344129549</v>
      </c>
      <c r="H1971" s="368">
        <f t="shared" si="94"/>
        <v>3799</v>
      </c>
      <c r="I1971" s="389" t="s">
        <v>32667</v>
      </c>
      <c r="J1971" s="30">
        <v>3799</v>
      </c>
      <c r="K1971" s="458" t="s">
        <v>32395</v>
      </c>
      <c r="L1971" s="62" t="s">
        <v>32396</v>
      </c>
    </row>
    <row r="1972" spans="1:12" ht="17.100000000000001" customHeight="1">
      <c r="A1972" s="196">
        <v>1969</v>
      </c>
      <c r="B1972" s="378" t="s">
        <v>32668</v>
      </c>
      <c r="C1972" s="456" t="s">
        <v>32669</v>
      </c>
      <c r="D1972" s="457" t="s">
        <v>32669</v>
      </c>
      <c r="E1972" s="113" t="str">
        <f t="shared" si="92"/>
        <v>Yes</v>
      </c>
      <c r="F1972" s="164">
        <v>0.66</v>
      </c>
      <c r="G1972" s="164">
        <f t="shared" si="93"/>
        <v>0.26720647773279349</v>
      </c>
      <c r="H1972" s="368">
        <f t="shared" si="94"/>
        <v>1817</v>
      </c>
      <c r="I1972" s="389" t="s">
        <v>32670</v>
      </c>
      <c r="J1972" s="30">
        <v>1817</v>
      </c>
      <c r="K1972" s="458" t="s">
        <v>32395</v>
      </c>
      <c r="L1972" s="62" t="s">
        <v>32396</v>
      </c>
    </row>
    <row r="1973" spans="1:12" ht="17.100000000000001" customHeight="1">
      <c r="A1973" s="196">
        <v>1970</v>
      </c>
      <c r="B1973" s="378" t="s">
        <v>32671</v>
      </c>
      <c r="C1973" s="456" t="s">
        <v>32672</v>
      </c>
      <c r="D1973" s="457" t="s">
        <v>32672</v>
      </c>
      <c r="E1973" s="113" t="str">
        <f t="shared" si="92"/>
        <v>Yes</v>
      </c>
      <c r="F1973" s="164">
        <v>0.71</v>
      </c>
      <c r="G1973" s="164">
        <f t="shared" si="93"/>
        <v>0.28744939271255054</v>
      </c>
      <c r="H1973" s="368">
        <f t="shared" si="94"/>
        <v>1955</v>
      </c>
      <c r="I1973" s="389" t="s">
        <v>32673</v>
      </c>
      <c r="J1973" s="30">
        <v>1955</v>
      </c>
      <c r="K1973" s="458" t="s">
        <v>32395</v>
      </c>
      <c r="L1973" s="62" t="s">
        <v>32396</v>
      </c>
    </row>
    <row r="1974" spans="1:12" ht="17.100000000000001" customHeight="1">
      <c r="A1974" s="196">
        <v>1971</v>
      </c>
      <c r="B1974" s="378" t="s">
        <v>32674</v>
      </c>
      <c r="C1974" s="456" t="s">
        <v>32675</v>
      </c>
      <c r="D1974" s="457" t="s">
        <v>32676</v>
      </c>
      <c r="E1974" s="113" t="str">
        <f t="shared" si="92"/>
        <v>Yes</v>
      </c>
      <c r="F1974" s="164">
        <v>0.62</v>
      </c>
      <c r="G1974" s="164">
        <f t="shared" si="93"/>
        <v>0.25101214574898784</v>
      </c>
      <c r="H1974" s="368">
        <f t="shared" si="94"/>
        <v>1707</v>
      </c>
      <c r="I1974" s="389" t="s">
        <v>32677</v>
      </c>
      <c r="J1974" s="30">
        <v>1707</v>
      </c>
      <c r="K1974" s="458" t="s">
        <v>32395</v>
      </c>
      <c r="L1974" s="62" t="s">
        <v>32396</v>
      </c>
    </row>
    <row r="1975" spans="1:12" ht="17.100000000000001" customHeight="1">
      <c r="A1975" s="196">
        <v>1972</v>
      </c>
      <c r="B1975" s="378" t="s">
        <v>32678</v>
      </c>
      <c r="C1975" s="456" t="s">
        <v>32545</v>
      </c>
      <c r="D1975" s="457" t="s">
        <v>32679</v>
      </c>
      <c r="E1975" s="113" t="str">
        <f t="shared" si="92"/>
        <v>No</v>
      </c>
      <c r="F1975" s="164">
        <v>3.45</v>
      </c>
      <c r="G1975" s="164">
        <f t="shared" si="93"/>
        <v>1.3967611336032388</v>
      </c>
      <c r="H1975" s="368">
        <f t="shared" si="94"/>
        <v>9498</v>
      </c>
      <c r="I1975" s="389" t="s">
        <v>32680</v>
      </c>
      <c r="J1975" s="30">
        <v>9498</v>
      </c>
      <c r="K1975" s="458" t="s">
        <v>32395</v>
      </c>
      <c r="L1975" s="62" t="s">
        <v>32396</v>
      </c>
    </row>
    <row r="1976" spans="1:12" ht="17.100000000000001" customHeight="1">
      <c r="A1976" s="196">
        <v>1973</v>
      </c>
      <c r="B1976" s="378" t="s">
        <v>32681</v>
      </c>
      <c r="C1976" s="456" t="s">
        <v>32682</v>
      </c>
      <c r="D1976" s="457" t="s">
        <v>32682</v>
      </c>
      <c r="E1976" s="113" t="str">
        <f t="shared" si="92"/>
        <v>Yes</v>
      </c>
      <c r="F1976" s="164">
        <v>0.12</v>
      </c>
      <c r="G1976" s="164">
        <f t="shared" si="93"/>
        <v>4.8582995951416998E-2</v>
      </c>
      <c r="H1976" s="368">
        <f t="shared" si="94"/>
        <v>330</v>
      </c>
      <c r="I1976" s="389" t="s">
        <v>32683</v>
      </c>
      <c r="J1976" s="30">
        <v>330</v>
      </c>
      <c r="K1976" s="458" t="s">
        <v>32395</v>
      </c>
      <c r="L1976" s="62" t="s">
        <v>32396</v>
      </c>
    </row>
    <row r="1977" spans="1:12" ht="17.100000000000001" customHeight="1">
      <c r="A1977" s="196">
        <v>1974</v>
      </c>
      <c r="B1977" s="641" t="s">
        <v>32513</v>
      </c>
      <c r="C1977" s="641" t="s">
        <v>32514</v>
      </c>
      <c r="D1977" s="457" t="s">
        <v>32684</v>
      </c>
      <c r="E1977" s="113" t="str">
        <f t="shared" si="92"/>
        <v>Yes</v>
      </c>
      <c r="F1977" s="164">
        <v>0.73</v>
      </c>
      <c r="G1977" s="164">
        <f t="shared" si="93"/>
        <v>0.2955465587044534</v>
      </c>
      <c r="H1977" s="368">
        <f t="shared" si="94"/>
        <v>2010</v>
      </c>
      <c r="I1977" s="389" t="s">
        <v>32685</v>
      </c>
      <c r="J1977" s="30">
        <v>2010</v>
      </c>
      <c r="K1977" s="458" t="s">
        <v>32395</v>
      </c>
      <c r="L1977" s="62" t="s">
        <v>32396</v>
      </c>
    </row>
    <row r="1978" spans="1:12" ht="17.100000000000001" customHeight="1">
      <c r="A1978" s="196">
        <v>1975</v>
      </c>
      <c r="B1978" s="642"/>
      <c r="C1978" s="642"/>
      <c r="D1978" s="461" t="s">
        <v>32686</v>
      </c>
      <c r="E1978" s="113" t="str">
        <f t="shared" si="92"/>
        <v>No</v>
      </c>
      <c r="F1978" s="421">
        <v>5.09</v>
      </c>
      <c r="G1978" s="164">
        <f t="shared" si="93"/>
        <v>2.0607287449392708</v>
      </c>
      <c r="H1978" s="368">
        <v>13600</v>
      </c>
      <c r="I1978" s="411" t="s">
        <v>32687</v>
      </c>
      <c r="J1978" s="30">
        <v>13600</v>
      </c>
      <c r="K1978" s="458" t="s">
        <v>32395</v>
      </c>
      <c r="L1978" s="62" t="s">
        <v>32396</v>
      </c>
    </row>
    <row r="1979" spans="1:12" ht="17.100000000000001" customHeight="1">
      <c r="A1979" s="196">
        <v>1976</v>
      </c>
      <c r="B1979" s="378" t="s">
        <v>32397</v>
      </c>
      <c r="C1979" s="456" t="s">
        <v>32688</v>
      </c>
      <c r="D1979" s="457" t="s">
        <v>32689</v>
      </c>
      <c r="E1979" s="113" t="str">
        <f t="shared" si="92"/>
        <v>Yes</v>
      </c>
      <c r="F1979" s="164">
        <v>1.08</v>
      </c>
      <c r="G1979" s="164">
        <f t="shared" si="93"/>
        <v>0.43724696356275305</v>
      </c>
      <c r="H1979" s="368">
        <f t="shared" si="94"/>
        <v>2973</v>
      </c>
      <c r="I1979" s="389" t="s">
        <v>32690</v>
      </c>
      <c r="J1979" s="30">
        <v>2973</v>
      </c>
      <c r="K1979" s="458" t="s">
        <v>32395</v>
      </c>
      <c r="L1979" s="62" t="s">
        <v>32396</v>
      </c>
    </row>
    <row r="1980" spans="1:12" ht="17.100000000000001" customHeight="1">
      <c r="A1980" s="196">
        <v>1977</v>
      </c>
      <c r="B1980" s="378" t="s">
        <v>32490</v>
      </c>
      <c r="C1980" s="456" t="s">
        <v>32691</v>
      </c>
      <c r="D1980" s="457" t="s">
        <v>32692</v>
      </c>
      <c r="E1980" s="113" t="str">
        <f t="shared" si="92"/>
        <v>Yes</v>
      </c>
      <c r="F1980" s="164">
        <v>1</v>
      </c>
      <c r="G1980" s="164">
        <f t="shared" si="93"/>
        <v>0.40485829959514169</v>
      </c>
      <c r="H1980" s="368">
        <f t="shared" si="94"/>
        <v>2753</v>
      </c>
      <c r="I1980" s="389" t="s">
        <v>32693</v>
      </c>
      <c r="J1980" s="30">
        <v>2753</v>
      </c>
      <c r="K1980" s="458" t="s">
        <v>32395</v>
      </c>
      <c r="L1980" s="62" t="s">
        <v>32396</v>
      </c>
    </row>
    <row r="1981" spans="1:12" ht="17.100000000000001" customHeight="1">
      <c r="A1981" s="196">
        <v>1978</v>
      </c>
      <c r="B1981" s="378" t="s">
        <v>32694</v>
      </c>
      <c r="C1981" s="456" t="s">
        <v>32695</v>
      </c>
      <c r="D1981" s="457" t="s">
        <v>32696</v>
      </c>
      <c r="E1981" s="113" t="str">
        <f t="shared" si="92"/>
        <v>Yes</v>
      </c>
      <c r="F1981" s="164">
        <v>0.94</v>
      </c>
      <c r="G1981" s="164">
        <f t="shared" si="93"/>
        <v>0.38056680161943313</v>
      </c>
      <c r="H1981" s="368">
        <f t="shared" si="94"/>
        <v>2588</v>
      </c>
      <c r="I1981" s="389" t="s">
        <v>32697</v>
      </c>
      <c r="J1981" s="30">
        <v>2588</v>
      </c>
      <c r="K1981" s="458" t="s">
        <v>32395</v>
      </c>
      <c r="L1981" s="62" t="s">
        <v>32396</v>
      </c>
    </row>
    <row r="1982" spans="1:12" ht="17.100000000000001" customHeight="1">
      <c r="A1982" s="196">
        <v>1979</v>
      </c>
      <c r="B1982" s="378" t="s">
        <v>32698</v>
      </c>
      <c r="C1982" s="456" t="s">
        <v>32699</v>
      </c>
      <c r="D1982" s="457" t="s">
        <v>32700</v>
      </c>
      <c r="E1982" s="113" t="str">
        <f t="shared" si="92"/>
        <v>Yes</v>
      </c>
      <c r="F1982" s="164">
        <v>0.87</v>
      </c>
      <c r="G1982" s="164">
        <f t="shared" si="93"/>
        <v>0.35222672064777327</v>
      </c>
      <c r="H1982" s="368">
        <f t="shared" si="94"/>
        <v>2395</v>
      </c>
      <c r="I1982" s="389" t="s">
        <v>32701</v>
      </c>
      <c r="J1982" s="30">
        <v>2395</v>
      </c>
      <c r="K1982" s="458" t="s">
        <v>32395</v>
      </c>
      <c r="L1982" s="62" t="s">
        <v>32396</v>
      </c>
    </row>
    <row r="1983" spans="1:12" ht="17.100000000000001" customHeight="1">
      <c r="A1983" s="196">
        <v>1980</v>
      </c>
      <c r="B1983" s="378" t="s">
        <v>32702</v>
      </c>
      <c r="C1983" s="456" t="s">
        <v>32703</v>
      </c>
      <c r="D1983" s="457" t="s">
        <v>32703</v>
      </c>
      <c r="E1983" s="113" t="str">
        <f t="shared" si="92"/>
        <v>Yes</v>
      </c>
      <c r="F1983" s="164">
        <v>0.73</v>
      </c>
      <c r="G1983" s="164">
        <f t="shared" si="93"/>
        <v>0.2955465587044534</v>
      </c>
      <c r="H1983" s="368">
        <f t="shared" si="94"/>
        <v>2010</v>
      </c>
      <c r="I1983" s="389" t="s">
        <v>32704</v>
      </c>
      <c r="J1983" s="30">
        <v>2010</v>
      </c>
      <c r="K1983" s="458" t="s">
        <v>32395</v>
      </c>
      <c r="L1983" s="62" t="s">
        <v>32396</v>
      </c>
    </row>
    <row r="1984" spans="1:12" ht="17.100000000000001" customHeight="1">
      <c r="A1984" s="196">
        <v>1981</v>
      </c>
      <c r="B1984" s="375">
        <v>11</v>
      </c>
      <c r="C1984" s="370" t="s">
        <v>32705</v>
      </c>
      <c r="D1984" s="32" t="s">
        <v>32706</v>
      </c>
      <c r="E1984" s="29" t="str">
        <f>IF(G1984&lt;1,"Yes","No")</f>
        <v>Yes</v>
      </c>
      <c r="F1984" s="164">
        <v>1.52</v>
      </c>
      <c r="G1984" s="164">
        <f>F1984/2.47</f>
        <v>0.61538461538461531</v>
      </c>
      <c r="H1984" s="368">
        <f>ROUND(F1984*2753,0)</f>
        <v>4185</v>
      </c>
      <c r="I1984" s="387" t="s">
        <v>32707</v>
      </c>
      <c r="J1984" s="30">
        <v>4185</v>
      </c>
      <c r="K1984" s="109">
        <v>42513</v>
      </c>
      <c r="L1984" s="62" t="s">
        <v>32708</v>
      </c>
    </row>
    <row r="1985" spans="1:12" ht="17.100000000000001" customHeight="1">
      <c r="A1985" s="196">
        <v>1982</v>
      </c>
      <c r="B1985" s="375">
        <v>24</v>
      </c>
      <c r="C1985" s="370" t="s">
        <v>32709</v>
      </c>
      <c r="D1985" s="32" t="s">
        <v>32710</v>
      </c>
      <c r="E1985" s="29" t="str">
        <f t="shared" ref="E1985:E2048" si="95">IF(G1985&lt;1,"Yes","No")</f>
        <v>Yes</v>
      </c>
      <c r="F1985" s="85">
        <v>1.31</v>
      </c>
      <c r="G1985" s="164">
        <f t="shared" ref="G1985:G2048" si="96">F1985/2.47</f>
        <v>0.53036437246963564</v>
      </c>
      <c r="H1985" s="368">
        <f>ROUND(F1985*2753,0)</f>
        <v>3606</v>
      </c>
      <c r="I1985" s="387" t="s">
        <v>32711</v>
      </c>
      <c r="J1985" s="30">
        <v>3606</v>
      </c>
      <c r="K1985" s="109">
        <v>42513</v>
      </c>
      <c r="L1985" s="62" t="s">
        <v>32708</v>
      </c>
    </row>
    <row r="1986" spans="1:12" ht="17.100000000000001" customHeight="1">
      <c r="A1986" s="196">
        <v>1983</v>
      </c>
      <c r="B1986" s="375">
        <v>31</v>
      </c>
      <c r="C1986" s="370" t="s">
        <v>32712</v>
      </c>
      <c r="D1986" s="32" t="s">
        <v>32713</v>
      </c>
      <c r="E1986" s="29" t="str">
        <f t="shared" si="95"/>
        <v>Yes</v>
      </c>
      <c r="F1986" s="164">
        <v>1.51</v>
      </c>
      <c r="G1986" s="164">
        <f t="shared" si="96"/>
        <v>0.61133603238866396</v>
      </c>
      <c r="H1986" s="368">
        <f t="shared" ref="H1986:H2049" si="97">ROUND(F1986*2753,0)</f>
        <v>4157</v>
      </c>
      <c r="I1986" s="387" t="s">
        <v>32714</v>
      </c>
      <c r="J1986" s="30">
        <v>4157</v>
      </c>
      <c r="K1986" s="109">
        <v>42513</v>
      </c>
      <c r="L1986" s="62" t="s">
        <v>32708</v>
      </c>
    </row>
    <row r="1987" spans="1:12" ht="17.100000000000001" customHeight="1">
      <c r="A1987" s="196">
        <v>1984</v>
      </c>
      <c r="B1987" s="375">
        <v>41</v>
      </c>
      <c r="C1987" s="370" t="s">
        <v>32715</v>
      </c>
      <c r="D1987" s="32" t="s">
        <v>32716</v>
      </c>
      <c r="E1987" s="29" t="str">
        <f t="shared" si="95"/>
        <v>Yes</v>
      </c>
      <c r="F1987" s="85">
        <v>2.2400000000000002</v>
      </c>
      <c r="G1987" s="164">
        <f t="shared" si="96"/>
        <v>0.90688259109311742</v>
      </c>
      <c r="H1987" s="368">
        <f t="shared" si="97"/>
        <v>6167</v>
      </c>
      <c r="I1987" s="387" t="s">
        <v>32717</v>
      </c>
      <c r="J1987" s="30">
        <v>6167</v>
      </c>
      <c r="K1987" s="109">
        <v>42513</v>
      </c>
      <c r="L1987" s="62" t="s">
        <v>32708</v>
      </c>
    </row>
    <row r="1988" spans="1:12" ht="17.100000000000001" customHeight="1">
      <c r="A1988" s="196">
        <v>1985</v>
      </c>
      <c r="B1988" s="366">
        <v>44</v>
      </c>
      <c r="C1988" s="370" t="s">
        <v>32718</v>
      </c>
      <c r="D1988" s="32" t="s">
        <v>32719</v>
      </c>
      <c r="E1988" s="29" t="str">
        <f t="shared" si="95"/>
        <v>Yes</v>
      </c>
      <c r="F1988" s="164">
        <v>1.49</v>
      </c>
      <c r="G1988" s="164">
        <f t="shared" si="96"/>
        <v>0.60323886639676105</v>
      </c>
      <c r="H1988" s="368">
        <f t="shared" si="97"/>
        <v>4102</v>
      </c>
      <c r="I1988" s="387" t="s">
        <v>32720</v>
      </c>
      <c r="J1988" s="30">
        <v>4102</v>
      </c>
      <c r="K1988" s="109">
        <v>42513</v>
      </c>
      <c r="L1988" s="62" t="s">
        <v>32708</v>
      </c>
    </row>
    <row r="1989" spans="1:12" ht="17.100000000000001" customHeight="1">
      <c r="A1989" s="196">
        <v>1986</v>
      </c>
      <c r="B1989" s="366">
        <v>47</v>
      </c>
      <c r="C1989" s="370" t="s">
        <v>32721</v>
      </c>
      <c r="D1989" s="32" t="s">
        <v>32722</v>
      </c>
      <c r="E1989" s="29" t="str">
        <f t="shared" si="95"/>
        <v>Yes</v>
      </c>
      <c r="F1989" s="164">
        <v>1.85</v>
      </c>
      <c r="G1989" s="164">
        <f t="shared" si="96"/>
        <v>0.74898785425101211</v>
      </c>
      <c r="H1989" s="368">
        <f t="shared" si="97"/>
        <v>5093</v>
      </c>
      <c r="I1989" s="387" t="s">
        <v>32723</v>
      </c>
      <c r="J1989" s="30">
        <v>5093</v>
      </c>
      <c r="K1989" s="109">
        <v>42513</v>
      </c>
      <c r="L1989" s="62" t="s">
        <v>32708</v>
      </c>
    </row>
    <row r="1990" spans="1:12" ht="17.100000000000001" customHeight="1">
      <c r="A1990" s="196">
        <v>1987</v>
      </c>
      <c r="B1990" s="366">
        <v>47</v>
      </c>
      <c r="C1990" s="370" t="s">
        <v>32721</v>
      </c>
      <c r="D1990" s="32" t="s">
        <v>32724</v>
      </c>
      <c r="E1990" s="29" t="str">
        <f t="shared" si="95"/>
        <v>No</v>
      </c>
      <c r="F1990" s="164">
        <v>3.13</v>
      </c>
      <c r="G1990" s="164">
        <f t="shared" si="96"/>
        <v>1.2672064777327934</v>
      </c>
      <c r="H1990" s="368">
        <f t="shared" si="97"/>
        <v>8617</v>
      </c>
      <c r="I1990" s="462" t="s">
        <v>32725</v>
      </c>
      <c r="J1990" s="30">
        <v>8617</v>
      </c>
      <c r="K1990" s="109">
        <v>42513</v>
      </c>
      <c r="L1990" s="62" t="s">
        <v>32708</v>
      </c>
    </row>
    <row r="1991" spans="1:12" ht="17.100000000000001" customHeight="1">
      <c r="A1991" s="196">
        <v>1988</v>
      </c>
      <c r="B1991" s="366">
        <v>50</v>
      </c>
      <c r="C1991" s="370" t="s">
        <v>32726</v>
      </c>
      <c r="D1991" s="32" t="s">
        <v>32727</v>
      </c>
      <c r="E1991" s="29" t="str">
        <f t="shared" si="95"/>
        <v>Yes</v>
      </c>
      <c r="F1991" s="164">
        <v>1.85</v>
      </c>
      <c r="G1991" s="164">
        <f t="shared" si="96"/>
        <v>0.74898785425101211</v>
      </c>
      <c r="H1991" s="368">
        <f t="shared" si="97"/>
        <v>5093</v>
      </c>
      <c r="I1991" s="387" t="s">
        <v>32728</v>
      </c>
      <c r="J1991" s="30">
        <v>5093</v>
      </c>
      <c r="K1991" s="109">
        <v>42513</v>
      </c>
      <c r="L1991" s="62" t="s">
        <v>32708</v>
      </c>
    </row>
    <row r="1992" spans="1:12" ht="17.100000000000001" customHeight="1">
      <c r="A1992" s="196">
        <v>1989</v>
      </c>
      <c r="B1992" s="366" t="s">
        <v>32729</v>
      </c>
      <c r="C1992" s="370" t="s">
        <v>32730</v>
      </c>
      <c r="D1992" s="32" t="s">
        <v>32731</v>
      </c>
      <c r="E1992" s="29" t="str">
        <f t="shared" si="95"/>
        <v>Yes</v>
      </c>
      <c r="F1992" s="164">
        <f>1.63+0.6</f>
        <v>2.23</v>
      </c>
      <c r="G1992" s="164">
        <f t="shared" si="96"/>
        <v>0.90283400809716596</v>
      </c>
      <c r="H1992" s="368">
        <f t="shared" si="97"/>
        <v>6139</v>
      </c>
      <c r="I1992" s="387" t="s">
        <v>32732</v>
      </c>
      <c r="J1992" s="30">
        <v>6139</v>
      </c>
      <c r="K1992" s="109">
        <v>42513</v>
      </c>
      <c r="L1992" s="62" t="s">
        <v>32708</v>
      </c>
    </row>
    <row r="1993" spans="1:12" ht="17.100000000000001" customHeight="1">
      <c r="A1993" s="196">
        <v>1990</v>
      </c>
      <c r="B1993" s="375" t="s">
        <v>32733</v>
      </c>
      <c r="C1993" s="370" t="s">
        <v>32734</v>
      </c>
      <c r="D1993" s="32" t="s">
        <v>32735</v>
      </c>
      <c r="E1993" s="29" t="str">
        <f t="shared" si="95"/>
        <v>Yes</v>
      </c>
      <c r="F1993" s="164">
        <v>0.75</v>
      </c>
      <c r="G1993" s="164">
        <f t="shared" si="96"/>
        <v>0.30364372469635625</v>
      </c>
      <c r="H1993" s="368">
        <f t="shared" si="97"/>
        <v>2065</v>
      </c>
      <c r="I1993" s="387" t="s">
        <v>32736</v>
      </c>
      <c r="J1993" s="30">
        <v>2065</v>
      </c>
      <c r="K1993" s="109">
        <v>42513</v>
      </c>
      <c r="L1993" s="62" t="s">
        <v>32708</v>
      </c>
    </row>
    <row r="1994" spans="1:12" ht="17.100000000000001" customHeight="1">
      <c r="A1994" s="196">
        <v>1991</v>
      </c>
      <c r="B1994" s="375">
        <v>68</v>
      </c>
      <c r="C1994" s="370" t="s">
        <v>32737</v>
      </c>
      <c r="D1994" s="32" t="s">
        <v>32738</v>
      </c>
      <c r="E1994" s="29" t="str">
        <f t="shared" si="95"/>
        <v>Yes</v>
      </c>
      <c r="F1994" s="164">
        <v>1.4</v>
      </c>
      <c r="G1994" s="164">
        <f t="shared" si="96"/>
        <v>0.56680161943319829</v>
      </c>
      <c r="H1994" s="368">
        <f t="shared" si="97"/>
        <v>3854</v>
      </c>
      <c r="I1994" s="387" t="s">
        <v>32739</v>
      </c>
      <c r="J1994" s="30">
        <v>3854</v>
      </c>
      <c r="K1994" s="109">
        <v>42513</v>
      </c>
      <c r="L1994" s="62" t="s">
        <v>32708</v>
      </c>
    </row>
    <row r="1995" spans="1:12" ht="17.100000000000001" customHeight="1">
      <c r="A1995" s="196">
        <v>1992</v>
      </c>
      <c r="B1995" s="366">
        <v>78</v>
      </c>
      <c r="C1995" s="370" t="s">
        <v>32740</v>
      </c>
      <c r="D1995" s="32" t="s">
        <v>32741</v>
      </c>
      <c r="E1995" s="29" t="str">
        <f t="shared" si="95"/>
        <v>Yes</v>
      </c>
      <c r="F1995" s="164">
        <v>1.1299999999999999</v>
      </c>
      <c r="G1995" s="164">
        <f t="shared" si="96"/>
        <v>0.45748987854251005</v>
      </c>
      <c r="H1995" s="368">
        <f t="shared" si="97"/>
        <v>3111</v>
      </c>
      <c r="I1995" s="387" t="s">
        <v>32742</v>
      </c>
      <c r="J1995" s="30">
        <v>3111</v>
      </c>
      <c r="K1995" s="109">
        <v>42513</v>
      </c>
      <c r="L1995" s="62" t="s">
        <v>32708</v>
      </c>
    </row>
    <row r="1996" spans="1:12" ht="17.100000000000001" customHeight="1">
      <c r="A1996" s="196">
        <v>1993</v>
      </c>
      <c r="B1996" s="366">
        <v>82</v>
      </c>
      <c r="C1996" s="370" t="s">
        <v>32743</v>
      </c>
      <c r="D1996" s="32" t="s">
        <v>32744</v>
      </c>
      <c r="E1996" s="29" t="str">
        <f t="shared" si="95"/>
        <v>Yes</v>
      </c>
      <c r="F1996" s="164">
        <v>1.37</v>
      </c>
      <c r="G1996" s="164">
        <f t="shared" si="96"/>
        <v>0.55465587044534415</v>
      </c>
      <c r="H1996" s="368">
        <f t="shared" si="97"/>
        <v>3772</v>
      </c>
      <c r="I1996" s="387" t="s">
        <v>32745</v>
      </c>
      <c r="J1996" s="30">
        <v>3772</v>
      </c>
      <c r="K1996" s="109">
        <v>42513</v>
      </c>
      <c r="L1996" s="62" t="s">
        <v>32708</v>
      </c>
    </row>
    <row r="1997" spans="1:12" ht="17.100000000000001" customHeight="1">
      <c r="A1997" s="196">
        <v>1994</v>
      </c>
      <c r="B1997" s="366">
        <v>84</v>
      </c>
      <c r="C1997" s="370" t="s">
        <v>32746</v>
      </c>
      <c r="D1997" s="32" t="s">
        <v>32747</v>
      </c>
      <c r="E1997" s="29" t="str">
        <f t="shared" si="95"/>
        <v>Yes</v>
      </c>
      <c r="F1997" s="164">
        <v>1.56</v>
      </c>
      <c r="G1997" s="164">
        <f t="shared" si="96"/>
        <v>0.63157894736842102</v>
      </c>
      <c r="H1997" s="368">
        <f t="shared" si="97"/>
        <v>4295</v>
      </c>
      <c r="I1997" s="387" t="s">
        <v>32748</v>
      </c>
      <c r="J1997" s="30">
        <v>4295</v>
      </c>
      <c r="K1997" s="109">
        <v>42513</v>
      </c>
      <c r="L1997" s="62" t="s">
        <v>32708</v>
      </c>
    </row>
    <row r="1998" spans="1:12" ht="17.100000000000001" customHeight="1">
      <c r="A1998" s="196">
        <v>1995</v>
      </c>
      <c r="B1998" s="366">
        <v>115</v>
      </c>
      <c r="C1998" s="370" t="s">
        <v>32749</v>
      </c>
      <c r="D1998" s="32" t="s">
        <v>32750</v>
      </c>
      <c r="E1998" s="29" t="str">
        <f t="shared" si="95"/>
        <v>Yes</v>
      </c>
      <c r="F1998" s="164">
        <v>1.66</v>
      </c>
      <c r="G1998" s="164">
        <f t="shared" si="96"/>
        <v>0.67206477732793513</v>
      </c>
      <c r="H1998" s="368">
        <f t="shared" si="97"/>
        <v>4570</v>
      </c>
      <c r="I1998" s="387" t="s">
        <v>32751</v>
      </c>
      <c r="J1998" s="30">
        <v>4570</v>
      </c>
      <c r="K1998" s="109">
        <v>42513</v>
      </c>
      <c r="L1998" s="62" t="s">
        <v>32708</v>
      </c>
    </row>
    <row r="1999" spans="1:12" ht="17.100000000000001" customHeight="1">
      <c r="A1999" s="196">
        <v>1996</v>
      </c>
      <c r="B1999" s="366">
        <v>121</v>
      </c>
      <c r="C1999" s="370" t="s">
        <v>32752</v>
      </c>
      <c r="D1999" s="32" t="s">
        <v>32753</v>
      </c>
      <c r="E1999" s="29" t="str">
        <f t="shared" si="95"/>
        <v>Yes</v>
      </c>
      <c r="F1999" s="164">
        <v>0.46</v>
      </c>
      <c r="G1999" s="164">
        <f t="shared" si="96"/>
        <v>0.18623481781376516</v>
      </c>
      <c r="H1999" s="368">
        <f t="shared" si="97"/>
        <v>1266</v>
      </c>
      <c r="I1999" s="387" t="s">
        <v>32754</v>
      </c>
      <c r="J1999" s="30">
        <v>1266</v>
      </c>
      <c r="K1999" s="109">
        <v>42513</v>
      </c>
      <c r="L1999" s="62" t="s">
        <v>32708</v>
      </c>
    </row>
    <row r="2000" spans="1:12" ht="17.100000000000001" customHeight="1">
      <c r="A2000" s="196">
        <v>1997</v>
      </c>
      <c r="B2000" s="366">
        <v>123</v>
      </c>
      <c r="C2000" s="370" t="s">
        <v>32755</v>
      </c>
      <c r="D2000" s="32" t="s">
        <v>32756</v>
      </c>
      <c r="E2000" s="29" t="str">
        <f t="shared" si="95"/>
        <v>Yes</v>
      </c>
      <c r="F2000" s="164">
        <v>2.11</v>
      </c>
      <c r="G2000" s="164">
        <f t="shared" si="96"/>
        <v>0.85425101214574883</v>
      </c>
      <c r="H2000" s="368">
        <f t="shared" si="97"/>
        <v>5809</v>
      </c>
      <c r="I2000" s="387" t="s">
        <v>32757</v>
      </c>
      <c r="J2000" s="30">
        <v>5809</v>
      </c>
      <c r="K2000" s="109">
        <v>42513</v>
      </c>
      <c r="L2000" s="62" t="s">
        <v>32708</v>
      </c>
    </row>
    <row r="2001" spans="1:12" ht="17.100000000000001" customHeight="1">
      <c r="A2001" s="196">
        <v>1998</v>
      </c>
      <c r="B2001" s="366">
        <v>124</v>
      </c>
      <c r="C2001" s="370" t="s">
        <v>32755</v>
      </c>
      <c r="D2001" s="32" t="s">
        <v>28853</v>
      </c>
      <c r="E2001" s="29" t="str">
        <f t="shared" si="95"/>
        <v>No</v>
      </c>
      <c r="F2001" s="164">
        <v>6.21</v>
      </c>
      <c r="G2001" s="164">
        <f t="shared" si="96"/>
        <v>2.5141700404858298</v>
      </c>
      <c r="H2001" s="368">
        <v>13600</v>
      </c>
      <c r="I2001" s="387" t="s">
        <v>32758</v>
      </c>
      <c r="J2001" s="30">
        <v>13600</v>
      </c>
      <c r="K2001" s="109">
        <v>42513</v>
      </c>
      <c r="L2001" s="62" t="s">
        <v>32708</v>
      </c>
    </row>
    <row r="2002" spans="1:12" ht="17.100000000000001" customHeight="1">
      <c r="A2002" s="196">
        <v>1999</v>
      </c>
      <c r="B2002" s="366" t="s">
        <v>32759</v>
      </c>
      <c r="C2002" s="370" t="s">
        <v>32760</v>
      </c>
      <c r="D2002" s="32" t="s">
        <v>32761</v>
      </c>
      <c r="E2002" s="29" t="str">
        <f t="shared" si="95"/>
        <v>No</v>
      </c>
      <c r="F2002" s="164">
        <f>1.92+1.51</f>
        <v>3.4299999999999997</v>
      </c>
      <c r="G2002" s="164">
        <f t="shared" si="96"/>
        <v>1.3886639676113357</v>
      </c>
      <c r="H2002" s="368">
        <f t="shared" si="97"/>
        <v>9443</v>
      </c>
      <c r="I2002" s="387" t="s">
        <v>32762</v>
      </c>
      <c r="J2002" s="30">
        <v>9443</v>
      </c>
      <c r="K2002" s="109">
        <v>42513</v>
      </c>
      <c r="L2002" s="62" t="s">
        <v>32708</v>
      </c>
    </row>
    <row r="2003" spans="1:12" ht="17.100000000000001" customHeight="1">
      <c r="A2003" s="196">
        <v>2000</v>
      </c>
      <c r="B2003" s="366">
        <v>127</v>
      </c>
      <c r="C2003" s="370" t="s">
        <v>32763</v>
      </c>
      <c r="D2003" s="32" t="s">
        <v>32764</v>
      </c>
      <c r="E2003" s="29" t="str">
        <f t="shared" si="95"/>
        <v>Yes</v>
      </c>
      <c r="F2003" s="164">
        <v>0.41</v>
      </c>
      <c r="G2003" s="164">
        <f t="shared" si="96"/>
        <v>0.16599190283400808</v>
      </c>
      <c r="H2003" s="368">
        <f t="shared" si="97"/>
        <v>1129</v>
      </c>
      <c r="I2003" s="387" t="s">
        <v>32765</v>
      </c>
      <c r="J2003" s="30">
        <v>1129</v>
      </c>
      <c r="K2003" s="109">
        <v>42513</v>
      </c>
      <c r="L2003" s="62" t="s">
        <v>32708</v>
      </c>
    </row>
    <row r="2004" spans="1:12" ht="17.100000000000001" customHeight="1">
      <c r="A2004" s="196">
        <v>2001</v>
      </c>
      <c r="B2004" s="366">
        <v>129</v>
      </c>
      <c r="C2004" s="370" t="s">
        <v>32766</v>
      </c>
      <c r="D2004" s="32" t="s">
        <v>32767</v>
      </c>
      <c r="E2004" s="29" t="str">
        <f t="shared" si="95"/>
        <v>Yes</v>
      </c>
      <c r="F2004" s="164">
        <v>0.39</v>
      </c>
      <c r="G2004" s="164">
        <f t="shared" si="96"/>
        <v>0.15789473684210525</v>
      </c>
      <c r="H2004" s="368">
        <f t="shared" si="97"/>
        <v>1074</v>
      </c>
      <c r="I2004" s="387" t="s">
        <v>32768</v>
      </c>
      <c r="J2004" s="30">
        <v>1074</v>
      </c>
      <c r="K2004" s="109">
        <v>42513</v>
      </c>
      <c r="L2004" s="62" t="s">
        <v>32708</v>
      </c>
    </row>
    <row r="2005" spans="1:12" ht="17.100000000000001" customHeight="1">
      <c r="A2005" s="196">
        <v>2002</v>
      </c>
      <c r="B2005" s="375" t="s">
        <v>32769</v>
      </c>
      <c r="C2005" s="370" t="s">
        <v>32770</v>
      </c>
      <c r="D2005" s="32" t="s">
        <v>32771</v>
      </c>
      <c r="E2005" s="29" t="str">
        <f t="shared" si="95"/>
        <v>No</v>
      </c>
      <c r="F2005" s="164">
        <v>3.13</v>
      </c>
      <c r="G2005" s="164">
        <f t="shared" si="96"/>
        <v>1.2672064777327934</v>
      </c>
      <c r="H2005" s="368">
        <f t="shared" si="97"/>
        <v>8617</v>
      </c>
      <c r="I2005" s="387" t="s">
        <v>32772</v>
      </c>
      <c r="J2005" s="30">
        <v>8617</v>
      </c>
      <c r="K2005" s="109">
        <v>42513</v>
      </c>
      <c r="L2005" s="62" t="s">
        <v>32708</v>
      </c>
    </row>
    <row r="2006" spans="1:12" ht="17.100000000000001" customHeight="1">
      <c r="A2006" s="196">
        <v>2003</v>
      </c>
      <c r="B2006" s="366">
        <v>148</v>
      </c>
      <c r="C2006" s="370" t="s">
        <v>32773</v>
      </c>
      <c r="D2006" s="32" t="s">
        <v>32774</v>
      </c>
      <c r="E2006" s="29" t="str">
        <f t="shared" si="95"/>
        <v>No</v>
      </c>
      <c r="F2006" s="164">
        <v>4.6500000000000004</v>
      </c>
      <c r="G2006" s="164">
        <f t="shared" si="96"/>
        <v>1.8825910931174088</v>
      </c>
      <c r="H2006" s="368">
        <f t="shared" si="97"/>
        <v>12801</v>
      </c>
      <c r="I2006" s="387" t="s">
        <v>32775</v>
      </c>
      <c r="J2006" s="30">
        <v>12801</v>
      </c>
      <c r="K2006" s="109">
        <v>42513</v>
      </c>
      <c r="L2006" s="62" t="s">
        <v>32708</v>
      </c>
    </row>
    <row r="2007" spans="1:12" ht="17.100000000000001" customHeight="1">
      <c r="A2007" s="196">
        <v>2004</v>
      </c>
      <c r="B2007" s="366">
        <v>149</v>
      </c>
      <c r="C2007" s="370" t="s">
        <v>32773</v>
      </c>
      <c r="D2007" s="32" t="s">
        <v>32776</v>
      </c>
      <c r="E2007" s="29" t="str">
        <f t="shared" si="95"/>
        <v>Yes</v>
      </c>
      <c r="F2007" s="164">
        <v>1.62</v>
      </c>
      <c r="G2007" s="164">
        <f t="shared" si="96"/>
        <v>0.65587044534412953</v>
      </c>
      <c r="H2007" s="368">
        <f t="shared" si="97"/>
        <v>4460</v>
      </c>
      <c r="I2007" s="387" t="s">
        <v>32777</v>
      </c>
      <c r="J2007" s="30">
        <v>4460</v>
      </c>
      <c r="K2007" s="109">
        <v>42513</v>
      </c>
      <c r="L2007" s="62" t="s">
        <v>32708</v>
      </c>
    </row>
    <row r="2008" spans="1:12" ht="17.100000000000001" customHeight="1">
      <c r="A2008" s="196">
        <v>2005</v>
      </c>
      <c r="B2008" s="366">
        <v>153</v>
      </c>
      <c r="C2008" s="370" t="s">
        <v>32778</v>
      </c>
      <c r="D2008" s="32" t="s">
        <v>32779</v>
      </c>
      <c r="E2008" s="29" t="str">
        <f t="shared" si="95"/>
        <v>No</v>
      </c>
      <c r="F2008" s="164">
        <v>4.24</v>
      </c>
      <c r="G2008" s="164">
        <f t="shared" si="96"/>
        <v>1.7165991902834008</v>
      </c>
      <c r="H2008" s="368">
        <f t="shared" si="97"/>
        <v>11673</v>
      </c>
      <c r="I2008" s="387" t="s">
        <v>32780</v>
      </c>
      <c r="J2008" s="30">
        <v>11673</v>
      </c>
      <c r="K2008" s="109">
        <v>42513</v>
      </c>
      <c r="L2008" s="62" t="s">
        <v>32708</v>
      </c>
    </row>
    <row r="2009" spans="1:12" ht="17.100000000000001" customHeight="1">
      <c r="A2009" s="196">
        <v>2006</v>
      </c>
      <c r="B2009" s="375" t="s">
        <v>32781</v>
      </c>
      <c r="C2009" s="370" t="s">
        <v>32782</v>
      </c>
      <c r="D2009" s="32" t="s">
        <v>32783</v>
      </c>
      <c r="E2009" s="29" t="str">
        <f t="shared" si="95"/>
        <v>Yes</v>
      </c>
      <c r="F2009" s="164">
        <v>1.58</v>
      </c>
      <c r="G2009" s="164">
        <f t="shared" si="96"/>
        <v>0.63967611336032382</v>
      </c>
      <c r="H2009" s="368">
        <f t="shared" si="97"/>
        <v>4350</v>
      </c>
      <c r="I2009" s="387" t="s">
        <v>32784</v>
      </c>
      <c r="J2009" s="30">
        <v>4350</v>
      </c>
      <c r="K2009" s="109">
        <v>42513</v>
      </c>
      <c r="L2009" s="62" t="s">
        <v>32708</v>
      </c>
    </row>
    <row r="2010" spans="1:12" ht="17.100000000000001" customHeight="1">
      <c r="A2010" s="196">
        <v>2007</v>
      </c>
      <c r="B2010" s="366">
        <v>176</v>
      </c>
      <c r="C2010" s="370" t="s">
        <v>28991</v>
      </c>
      <c r="D2010" s="32" t="s">
        <v>32785</v>
      </c>
      <c r="E2010" s="29" t="str">
        <f t="shared" si="95"/>
        <v>Yes</v>
      </c>
      <c r="F2010" s="164">
        <v>0.95</v>
      </c>
      <c r="G2010" s="164">
        <f t="shared" si="96"/>
        <v>0.38461538461538458</v>
      </c>
      <c r="H2010" s="368">
        <f t="shared" si="97"/>
        <v>2615</v>
      </c>
      <c r="I2010" s="387" t="s">
        <v>32786</v>
      </c>
      <c r="J2010" s="30">
        <v>2615</v>
      </c>
      <c r="K2010" s="109">
        <v>42513</v>
      </c>
      <c r="L2010" s="62" t="s">
        <v>32708</v>
      </c>
    </row>
    <row r="2011" spans="1:12" ht="17.100000000000001" customHeight="1">
      <c r="A2011" s="196">
        <v>2008</v>
      </c>
      <c r="B2011" s="366">
        <v>157</v>
      </c>
      <c r="C2011" s="370" t="s">
        <v>32787</v>
      </c>
      <c r="D2011" s="32" t="s">
        <v>32788</v>
      </c>
      <c r="E2011" s="29" t="str">
        <f t="shared" si="95"/>
        <v>No</v>
      </c>
      <c r="F2011" s="164">
        <v>3.04</v>
      </c>
      <c r="G2011" s="164">
        <f t="shared" si="96"/>
        <v>1.2307692307692306</v>
      </c>
      <c r="H2011" s="368">
        <f t="shared" si="97"/>
        <v>8369</v>
      </c>
      <c r="I2011" s="387" t="s">
        <v>32789</v>
      </c>
      <c r="J2011" s="30">
        <v>8369</v>
      </c>
      <c r="K2011" s="109">
        <v>42513</v>
      </c>
      <c r="L2011" s="62" t="s">
        <v>32708</v>
      </c>
    </row>
    <row r="2012" spans="1:12" ht="17.100000000000001" customHeight="1">
      <c r="A2012" s="196">
        <v>2009</v>
      </c>
      <c r="B2012" s="366">
        <v>185</v>
      </c>
      <c r="C2012" s="370" t="s">
        <v>32790</v>
      </c>
      <c r="D2012" s="32" t="s">
        <v>32791</v>
      </c>
      <c r="E2012" s="29" t="str">
        <f t="shared" si="95"/>
        <v>Yes</v>
      </c>
      <c r="F2012" s="164">
        <v>0.56000000000000005</v>
      </c>
      <c r="G2012" s="164">
        <f t="shared" si="96"/>
        <v>0.22672064777327935</v>
      </c>
      <c r="H2012" s="368">
        <f t="shared" si="97"/>
        <v>1542</v>
      </c>
      <c r="I2012" s="387" t="s">
        <v>32792</v>
      </c>
      <c r="J2012" s="30">
        <v>1542</v>
      </c>
      <c r="K2012" s="109">
        <v>42513</v>
      </c>
      <c r="L2012" s="62" t="s">
        <v>32708</v>
      </c>
    </row>
    <row r="2013" spans="1:12" ht="17.100000000000001" customHeight="1">
      <c r="A2013" s="196">
        <v>2010</v>
      </c>
      <c r="B2013" s="366">
        <v>178</v>
      </c>
      <c r="C2013" s="370" t="s">
        <v>32793</v>
      </c>
      <c r="D2013" s="32" t="s">
        <v>32794</v>
      </c>
      <c r="E2013" s="29" t="str">
        <f t="shared" si="95"/>
        <v>No</v>
      </c>
      <c r="F2013" s="164">
        <v>5.35</v>
      </c>
      <c r="G2013" s="164">
        <f t="shared" si="96"/>
        <v>2.165991902834008</v>
      </c>
      <c r="H2013" s="368">
        <v>13600</v>
      </c>
      <c r="I2013" s="387" t="s">
        <v>32795</v>
      </c>
      <c r="J2013" s="30">
        <v>13600</v>
      </c>
      <c r="K2013" s="109">
        <v>42513</v>
      </c>
      <c r="L2013" s="62" t="s">
        <v>32708</v>
      </c>
    </row>
    <row r="2014" spans="1:12" ht="17.100000000000001" customHeight="1">
      <c r="A2014" s="196">
        <v>2011</v>
      </c>
      <c r="B2014" s="366">
        <v>182</v>
      </c>
      <c r="C2014" s="370" t="s">
        <v>32796</v>
      </c>
      <c r="D2014" s="32" t="s">
        <v>32797</v>
      </c>
      <c r="E2014" s="29" t="str">
        <f t="shared" si="95"/>
        <v>Yes</v>
      </c>
      <c r="F2014" s="164">
        <v>1.21</v>
      </c>
      <c r="G2014" s="164">
        <f t="shared" si="96"/>
        <v>0.48987854251012142</v>
      </c>
      <c r="H2014" s="368">
        <f t="shared" si="97"/>
        <v>3331</v>
      </c>
      <c r="I2014" s="387" t="s">
        <v>32798</v>
      </c>
      <c r="J2014" s="30">
        <v>3331</v>
      </c>
      <c r="K2014" s="109">
        <v>42513</v>
      </c>
      <c r="L2014" s="62" t="s">
        <v>32708</v>
      </c>
    </row>
    <row r="2015" spans="1:12" ht="17.100000000000001" customHeight="1">
      <c r="A2015" s="196">
        <v>2012</v>
      </c>
      <c r="B2015" s="366">
        <v>190</v>
      </c>
      <c r="C2015" s="370" t="s">
        <v>32799</v>
      </c>
      <c r="D2015" s="32" t="s">
        <v>32800</v>
      </c>
      <c r="E2015" s="29" t="str">
        <f t="shared" si="95"/>
        <v>Yes</v>
      </c>
      <c r="F2015" s="164">
        <v>0.55000000000000004</v>
      </c>
      <c r="G2015" s="164">
        <f t="shared" si="96"/>
        <v>0.22267206477732793</v>
      </c>
      <c r="H2015" s="368">
        <f t="shared" si="97"/>
        <v>1514</v>
      </c>
      <c r="I2015" s="387" t="s">
        <v>32801</v>
      </c>
      <c r="J2015" s="30">
        <v>1514</v>
      </c>
      <c r="K2015" s="109">
        <v>42513</v>
      </c>
      <c r="L2015" s="62" t="s">
        <v>32708</v>
      </c>
    </row>
    <row r="2016" spans="1:12" ht="17.100000000000001" customHeight="1">
      <c r="A2016" s="196">
        <v>2013</v>
      </c>
      <c r="B2016" s="366" t="s">
        <v>32802</v>
      </c>
      <c r="C2016" s="370" t="s">
        <v>32803</v>
      </c>
      <c r="D2016" s="32" t="s">
        <v>32804</v>
      </c>
      <c r="E2016" s="29" t="str">
        <f t="shared" si="95"/>
        <v>Yes</v>
      </c>
      <c r="F2016" s="164">
        <f>0.83+0.05</f>
        <v>0.88</v>
      </c>
      <c r="G2016" s="164">
        <f t="shared" si="96"/>
        <v>0.35627530364372467</v>
      </c>
      <c r="H2016" s="368">
        <f t="shared" si="97"/>
        <v>2423</v>
      </c>
      <c r="I2016" s="387" t="s">
        <v>32805</v>
      </c>
      <c r="J2016" s="30">
        <v>2423</v>
      </c>
      <c r="K2016" s="109">
        <v>42513</v>
      </c>
      <c r="L2016" s="62" t="s">
        <v>32708</v>
      </c>
    </row>
    <row r="2017" spans="1:12" ht="17.100000000000001" customHeight="1">
      <c r="A2017" s="196">
        <v>2014</v>
      </c>
      <c r="B2017" s="366">
        <v>210</v>
      </c>
      <c r="C2017" s="370" t="s">
        <v>32806</v>
      </c>
      <c r="D2017" s="32" t="s">
        <v>32807</v>
      </c>
      <c r="E2017" s="29" t="str">
        <f t="shared" si="95"/>
        <v>No</v>
      </c>
      <c r="F2017" s="164">
        <v>4.34</v>
      </c>
      <c r="G2017" s="164">
        <f t="shared" si="96"/>
        <v>1.7570850202429147</v>
      </c>
      <c r="H2017" s="368">
        <f t="shared" si="97"/>
        <v>11948</v>
      </c>
      <c r="I2017" s="387" t="s">
        <v>32808</v>
      </c>
      <c r="J2017" s="30">
        <v>11948</v>
      </c>
      <c r="K2017" s="109">
        <v>42513</v>
      </c>
      <c r="L2017" s="62" t="s">
        <v>32708</v>
      </c>
    </row>
    <row r="2018" spans="1:12" ht="17.100000000000001" customHeight="1">
      <c r="A2018" s="196">
        <v>2015</v>
      </c>
      <c r="B2018" s="366">
        <v>221</v>
      </c>
      <c r="C2018" s="370" t="s">
        <v>32809</v>
      </c>
      <c r="D2018" s="32" t="s">
        <v>32810</v>
      </c>
      <c r="E2018" s="29" t="str">
        <f t="shared" si="95"/>
        <v>Yes</v>
      </c>
      <c r="F2018" s="164">
        <v>1.28</v>
      </c>
      <c r="G2018" s="164">
        <f t="shared" si="96"/>
        <v>0.51821862348178138</v>
      </c>
      <c r="H2018" s="368">
        <f t="shared" si="97"/>
        <v>3524</v>
      </c>
      <c r="I2018" s="387" t="s">
        <v>32811</v>
      </c>
      <c r="J2018" s="30">
        <v>3524</v>
      </c>
      <c r="K2018" s="109">
        <v>42513</v>
      </c>
      <c r="L2018" s="62" t="s">
        <v>32708</v>
      </c>
    </row>
    <row r="2019" spans="1:12" ht="17.100000000000001" customHeight="1">
      <c r="A2019" s="196">
        <v>2016</v>
      </c>
      <c r="B2019" s="375" t="s">
        <v>32812</v>
      </c>
      <c r="C2019" s="370" t="s">
        <v>32813</v>
      </c>
      <c r="D2019" s="32" t="s">
        <v>32814</v>
      </c>
      <c r="E2019" s="29" t="str">
        <f t="shared" si="95"/>
        <v>No</v>
      </c>
      <c r="F2019" s="164">
        <v>2.77</v>
      </c>
      <c r="G2019" s="164">
        <f t="shared" si="96"/>
        <v>1.1214574898785423</v>
      </c>
      <c r="H2019" s="368">
        <f t="shared" si="97"/>
        <v>7626</v>
      </c>
      <c r="I2019" s="387" t="s">
        <v>32815</v>
      </c>
      <c r="J2019" s="30">
        <v>7626</v>
      </c>
      <c r="K2019" s="109">
        <v>42513</v>
      </c>
      <c r="L2019" s="62" t="s">
        <v>32708</v>
      </c>
    </row>
    <row r="2020" spans="1:12" ht="17.100000000000001" customHeight="1">
      <c r="A2020" s="196">
        <v>2017</v>
      </c>
      <c r="B2020" s="375" t="s">
        <v>32816</v>
      </c>
      <c r="C2020" s="370" t="s">
        <v>32817</v>
      </c>
      <c r="D2020" s="32" t="s">
        <v>32818</v>
      </c>
      <c r="E2020" s="29" t="str">
        <f t="shared" si="95"/>
        <v>Yes</v>
      </c>
      <c r="F2020" s="164">
        <v>1.06</v>
      </c>
      <c r="G2020" s="164">
        <f t="shared" si="96"/>
        <v>0.4291497975708502</v>
      </c>
      <c r="H2020" s="368">
        <f t="shared" si="97"/>
        <v>2918</v>
      </c>
      <c r="I2020" s="387" t="s">
        <v>32819</v>
      </c>
      <c r="J2020" s="30">
        <v>2918</v>
      </c>
      <c r="K2020" s="109">
        <v>42513</v>
      </c>
      <c r="L2020" s="62" t="s">
        <v>32708</v>
      </c>
    </row>
    <row r="2021" spans="1:12" ht="17.100000000000001" customHeight="1">
      <c r="A2021" s="196">
        <v>2018</v>
      </c>
      <c r="B2021" s="375" t="s">
        <v>32820</v>
      </c>
      <c r="C2021" s="370" t="s">
        <v>32821</v>
      </c>
      <c r="D2021" s="32" t="s">
        <v>32822</v>
      </c>
      <c r="E2021" s="29" t="str">
        <f t="shared" si="95"/>
        <v>Yes</v>
      </c>
      <c r="F2021" s="164">
        <v>0.6</v>
      </c>
      <c r="G2021" s="164">
        <f t="shared" si="96"/>
        <v>0.24291497975708498</v>
      </c>
      <c r="H2021" s="368">
        <f t="shared" si="97"/>
        <v>1652</v>
      </c>
      <c r="I2021" s="387" t="s">
        <v>32823</v>
      </c>
      <c r="J2021" s="30">
        <v>1652</v>
      </c>
      <c r="K2021" s="109">
        <v>42513</v>
      </c>
      <c r="L2021" s="62" t="s">
        <v>32708</v>
      </c>
    </row>
    <row r="2022" spans="1:12" ht="17.100000000000001" customHeight="1">
      <c r="A2022" s="196">
        <v>2019</v>
      </c>
      <c r="B2022" s="375" t="s">
        <v>32824</v>
      </c>
      <c r="C2022" s="370" t="s">
        <v>32825</v>
      </c>
      <c r="D2022" s="32" t="s">
        <v>11807</v>
      </c>
      <c r="E2022" s="29" t="str">
        <f t="shared" si="95"/>
        <v>No</v>
      </c>
      <c r="F2022" s="164">
        <v>4.3</v>
      </c>
      <c r="G2022" s="164">
        <f t="shared" si="96"/>
        <v>1.7408906882591091</v>
      </c>
      <c r="H2022" s="368">
        <f t="shared" si="97"/>
        <v>11838</v>
      </c>
      <c r="I2022" s="387" t="s">
        <v>32826</v>
      </c>
      <c r="J2022" s="30">
        <v>11838</v>
      </c>
      <c r="K2022" s="109">
        <v>42513</v>
      </c>
      <c r="L2022" s="62" t="s">
        <v>32708</v>
      </c>
    </row>
    <row r="2023" spans="1:12" ht="17.100000000000001" customHeight="1">
      <c r="A2023" s="196">
        <v>2020</v>
      </c>
      <c r="B2023" s="366">
        <v>195</v>
      </c>
      <c r="C2023" s="370" t="s">
        <v>32827</v>
      </c>
      <c r="D2023" s="32" t="s">
        <v>32828</v>
      </c>
      <c r="E2023" s="29" t="str">
        <f t="shared" si="95"/>
        <v>Yes</v>
      </c>
      <c r="F2023" s="164">
        <v>0.61</v>
      </c>
      <c r="G2023" s="164">
        <f t="shared" si="96"/>
        <v>0.24696356275303641</v>
      </c>
      <c r="H2023" s="368">
        <f t="shared" si="97"/>
        <v>1679</v>
      </c>
      <c r="I2023" s="387" t="s">
        <v>32829</v>
      </c>
      <c r="J2023" s="30">
        <v>1679</v>
      </c>
      <c r="K2023" s="109">
        <v>42513</v>
      </c>
      <c r="L2023" s="62" t="s">
        <v>32708</v>
      </c>
    </row>
    <row r="2024" spans="1:12" ht="17.100000000000001" customHeight="1">
      <c r="A2024" s="196">
        <v>2021</v>
      </c>
      <c r="B2024" s="375" t="s">
        <v>32830</v>
      </c>
      <c r="C2024" s="370" t="s">
        <v>28849</v>
      </c>
      <c r="D2024" s="32" t="s">
        <v>26392</v>
      </c>
      <c r="E2024" s="29" t="str">
        <f t="shared" si="95"/>
        <v>Yes</v>
      </c>
      <c r="F2024" s="164">
        <v>0.89</v>
      </c>
      <c r="G2024" s="164">
        <f t="shared" si="96"/>
        <v>0.36032388663967607</v>
      </c>
      <c r="H2024" s="368">
        <f t="shared" si="97"/>
        <v>2450</v>
      </c>
      <c r="I2024" s="387" t="s">
        <v>32831</v>
      </c>
      <c r="J2024" s="30">
        <v>2450</v>
      </c>
      <c r="K2024" s="109">
        <v>42513</v>
      </c>
      <c r="L2024" s="62" t="s">
        <v>32708</v>
      </c>
    </row>
    <row r="2025" spans="1:12" ht="17.100000000000001" customHeight="1">
      <c r="A2025" s="196">
        <v>2022</v>
      </c>
      <c r="B2025" s="375" t="s">
        <v>32832</v>
      </c>
      <c r="C2025" s="370" t="s">
        <v>32833</v>
      </c>
      <c r="D2025" s="32" t="s">
        <v>32834</v>
      </c>
      <c r="E2025" s="29" t="str">
        <f t="shared" si="95"/>
        <v>Yes</v>
      </c>
      <c r="F2025" s="164">
        <v>1.0900000000000001</v>
      </c>
      <c r="G2025" s="164">
        <f t="shared" si="96"/>
        <v>0.44129554655870445</v>
      </c>
      <c r="H2025" s="368">
        <f t="shared" si="97"/>
        <v>3001</v>
      </c>
      <c r="I2025" s="387" t="s">
        <v>32835</v>
      </c>
      <c r="J2025" s="30">
        <v>3001</v>
      </c>
      <c r="K2025" s="109">
        <v>42513</v>
      </c>
      <c r="L2025" s="62" t="s">
        <v>32708</v>
      </c>
    </row>
    <row r="2026" spans="1:12" ht="17.100000000000001" customHeight="1">
      <c r="A2026" s="196">
        <v>2023</v>
      </c>
      <c r="B2026" s="375" t="s">
        <v>32836</v>
      </c>
      <c r="C2026" s="370" t="s">
        <v>32837</v>
      </c>
      <c r="D2026" s="32" t="s">
        <v>32838</v>
      </c>
      <c r="E2026" s="29" t="str">
        <f t="shared" si="95"/>
        <v>Yes</v>
      </c>
      <c r="F2026" s="164">
        <v>1.39</v>
      </c>
      <c r="G2026" s="164">
        <f t="shared" si="96"/>
        <v>0.56275303643724683</v>
      </c>
      <c r="H2026" s="368">
        <f t="shared" si="97"/>
        <v>3827</v>
      </c>
      <c r="I2026" s="387" t="s">
        <v>32839</v>
      </c>
      <c r="J2026" s="30">
        <v>3827</v>
      </c>
      <c r="K2026" s="109">
        <v>42513</v>
      </c>
      <c r="L2026" s="62" t="s">
        <v>32708</v>
      </c>
    </row>
    <row r="2027" spans="1:12" ht="17.100000000000001" customHeight="1">
      <c r="A2027" s="196">
        <v>2024</v>
      </c>
      <c r="B2027" s="366">
        <v>209</v>
      </c>
      <c r="C2027" s="370" t="s">
        <v>32840</v>
      </c>
      <c r="D2027" s="32" t="s">
        <v>32841</v>
      </c>
      <c r="E2027" s="29" t="str">
        <f t="shared" si="95"/>
        <v>Yes</v>
      </c>
      <c r="F2027" s="164">
        <v>2.2599999999999998</v>
      </c>
      <c r="G2027" s="164">
        <f t="shared" si="96"/>
        <v>0.91497975708502011</v>
      </c>
      <c r="H2027" s="368">
        <f t="shared" si="97"/>
        <v>6222</v>
      </c>
      <c r="I2027" s="387" t="s">
        <v>32842</v>
      </c>
      <c r="J2027" s="30">
        <v>6222</v>
      </c>
      <c r="K2027" s="109">
        <v>42513</v>
      </c>
      <c r="L2027" s="62" t="s">
        <v>32708</v>
      </c>
    </row>
    <row r="2028" spans="1:12" ht="17.100000000000001" customHeight="1">
      <c r="A2028" s="196">
        <v>2025</v>
      </c>
      <c r="B2028" s="366">
        <v>248</v>
      </c>
      <c r="C2028" s="370" t="s">
        <v>32843</v>
      </c>
      <c r="D2028" s="32" t="s">
        <v>32844</v>
      </c>
      <c r="E2028" s="29" t="str">
        <f t="shared" si="95"/>
        <v>Yes</v>
      </c>
      <c r="F2028" s="164">
        <v>1.52</v>
      </c>
      <c r="G2028" s="164">
        <f t="shared" si="96"/>
        <v>0.61538461538461531</v>
      </c>
      <c r="H2028" s="368">
        <f t="shared" si="97"/>
        <v>4185</v>
      </c>
      <c r="I2028" s="387" t="s">
        <v>32845</v>
      </c>
      <c r="J2028" s="30">
        <v>4185</v>
      </c>
      <c r="K2028" s="109">
        <v>42513</v>
      </c>
      <c r="L2028" s="62" t="s">
        <v>32708</v>
      </c>
    </row>
    <row r="2029" spans="1:12" ht="17.100000000000001" customHeight="1">
      <c r="A2029" s="196">
        <v>2026</v>
      </c>
      <c r="B2029" s="375" t="s">
        <v>32846</v>
      </c>
      <c r="C2029" s="370" t="s">
        <v>32847</v>
      </c>
      <c r="D2029" s="32" t="s">
        <v>32848</v>
      </c>
      <c r="E2029" s="29" t="str">
        <f t="shared" si="95"/>
        <v>No</v>
      </c>
      <c r="F2029" s="164">
        <v>4.33</v>
      </c>
      <c r="G2029" s="164">
        <f t="shared" si="96"/>
        <v>1.7530364372469636</v>
      </c>
      <c r="H2029" s="368">
        <f t="shared" si="97"/>
        <v>11920</v>
      </c>
      <c r="I2029" s="387" t="s">
        <v>32849</v>
      </c>
      <c r="J2029" s="30">
        <v>11920</v>
      </c>
      <c r="K2029" s="109">
        <v>42513</v>
      </c>
      <c r="L2029" s="62" t="s">
        <v>32708</v>
      </c>
    </row>
    <row r="2030" spans="1:12" ht="17.100000000000001" customHeight="1">
      <c r="A2030" s="196">
        <v>2027</v>
      </c>
      <c r="B2030" s="375" t="s">
        <v>32850</v>
      </c>
      <c r="C2030" s="370" t="s">
        <v>32851</v>
      </c>
      <c r="D2030" s="32" t="s">
        <v>32852</v>
      </c>
      <c r="E2030" s="29" t="str">
        <f t="shared" si="95"/>
        <v>No</v>
      </c>
      <c r="F2030" s="164">
        <v>3.39</v>
      </c>
      <c r="G2030" s="164">
        <f t="shared" si="96"/>
        <v>1.3724696356275303</v>
      </c>
      <c r="H2030" s="368">
        <f t="shared" si="97"/>
        <v>9333</v>
      </c>
      <c r="I2030" s="387" t="s">
        <v>32853</v>
      </c>
      <c r="J2030" s="30">
        <v>9333</v>
      </c>
      <c r="K2030" s="109">
        <v>42513</v>
      </c>
      <c r="L2030" s="62" t="s">
        <v>32708</v>
      </c>
    </row>
    <row r="2031" spans="1:12" ht="17.100000000000001" customHeight="1">
      <c r="A2031" s="196">
        <v>2028</v>
      </c>
      <c r="B2031" s="375" t="s">
        <v>32854</v>
      </c>
      <c r="C2031" s="370" t="s">
        <v>32855</v>
      </c>
      <c r="D2031" s="32" t="s">
        <v>32856</v>
      </c>
      <c r="E2031" s="29" t="str">
        <f t="shared" si="95"/>
        <v>Yes</v>
      </c>
      <c r="F2031" s="164">
        <v>0.36</v>
      </c>
      <c r="G2031" s="164">
        <f t="shared" si="96"/>
        <v>0.145748987854251</v>
      </c>
      <c r="H2031" s="368">
        <f t="shared" si="97"/>
        <v>991</v>
      </c>
      <c r="I2031" s="387" t="s">
        <v>32857</v>
      </c>
      <c r="J2031" s="30">
        <v>991</v>
      </c>
      <c r="K2031" s="109">
        <v>42513</v>
      </c>
      <c r="L2031" s="62" t="s">
        <v>32708</v>
      </c>
    </row>
    <row r="2032" spans="1:12" ht="17.100000000000001" customHeight="1">
      <c r="A2032" s="196">
        <v>2029</v>
      </c>
      <c r="B2032" s="375" t="s">
        <v>32858</v>
      </c>
      <c r="C2032" s="370" t="s">
        <v>32859</v>
      </c>
      <c r="D2032" s="32" t="s">
        <v>32860</v>
      </c>
      <c r="E2032" s="29" t="str">
        <f t="shared" si="95"/>
        <v>Yes</v>
      </c>
      <c r="F2032" s="164">
        <v>0.42</v>
      </c>
      <c r="G2032" s="164">
        <f t="shared" si="96"/>
        <v>0.17004048582995948</v>
      </c>
      <c r="H2032" s="368">
        <f t="shared" si="97"/>
        <v>1156</v>
      </c>
      <c r="I2032" s="387" t="s">
        <v>32861</v>
      </c>
      <c r="J2032" s="30">
        <v>1156</v>
      </c>
      <c r="K2032" s="109">
        <v>42513</v>
      </c>
      <c r="L2032" s="62" t="s">
        <v>32708</v>
      </c>
    </row>
    <row r="2033" spans="1:12" ht="17.100000000000001" customHeight="1">
      <c r="A2033" s="196">
        <v>2030</v>
      </c>
      <c r="B2033" s="375" t="s">
        <v>32862</v>
      </c>
      <c r="C2033" s="370" t="s">
        <v>32863</v>
      </c>
      <c r="D2033" s="32" t="s">
        <v>32864</v>
      </c>
      <c r="E2033" s="29" t="str">
        <f t="shared" si="95"/>
        <v>Yes</v>
      </c>
      <c r="F2033" s="164">
        <v>0.3</v>
      </c>
      <c r="G2033" s="164">
        <f t="shared" si="96"/>
        <v>0.12145748987854249</v>
      </c>
      <c r="H2033" s="368">
        <f t="shared" si="97"/>
        <v>826</v>
      </c>
      <c r="I2033" s="387" t="s">
        <v>32865</v>
      </c>
      <c r="J2033" s="30">
        <v>826</v>
      </c>
      <c r="K2033" s="109">
        <v>42513</v>
      </c>
      <c r="L2033" s="62" t="s">
        <v>32708</v>
      </c>
    </row>
    <row r="2034" spans="1:12" ht="17.100000000000001" customHeight="1">
      <c r="A2034" s="196">
        <v>2031</v>
      </c>
      <c r="B2034" s="375" t="s">
        <v>32866</v>
      </c>
      <c r="C2034" s="370" t="s">
        <v>32867</v>
      </c>
      <c r="D2034" s="32" t="s">
        <v>28994</v>
      </c>
      <c r="E2034" s="29" t="str">
        <f t="shared" si="95"/>
        <v>Yes</v>
      </c>
      <c r="F2034" s="164">
        <v>0.69</v>
      </c>
      <c r="G2034" s="164">
        <f t="shared" si="96"/>
        <v>0.27935222672064774</v>
      </c>
      <c r="H2034" s="368">
        <f t="shared" si="97"/>
        <v>1900</v>
      </c>
      <c r="I2034" s="387" t="s">
        <v>32868</v>
      </c>
      <c r="J2034" s="30">
        <v>1900</v>
      </c>
      <c r="K2034" s="109">
        <v>42513</v>
      </c>
      <c r="L2034" s="62" t="s">
        <v>32708</v>
      </c>
    </row>
    <row r="2035" spans="1:12" ht="17.100000000000001" customHeight="1">
      <c r="A2035" s="196">
        <v>2032</v>
      </c>
      <c r="B2035" s="375" t="s">
        <v>32869</v>
      </c>
      <c r="C2035" s="370" t="s">
        <v>32870</v>
      </c>
      <c r="D2035" s="32" t="s">
        <v>32871</v>
      </c>
      <c r="E2035" s="29" t="str">
        <f t="shared" si="95"/>
        <v>Yes</v>
      </c>
      <c r="F2035" s="164">
        <v>1.04</v>
      </c>
      <c r="G2035" s="164">
        <f t="shared" si="96"/>
        <v>0.42105263157894735</v>
      </c>
      <c r="H2035" s="368">
        <f t="shared" si="97"/>
        <v>2863</v>
      </c>
      <c r="I2035" s="387" t="s">
        <v>32872</v>
      </c>
      <c r="J2035" s="30">
        <v>2863</v>
      </c>
      <c r="K2035" s="109">
        <v>42513</v>
      </c>
      <c r="L2035" s="62" t="s">
        <v>32708</v>
      </c>
    </row>
    <row r="2036" spans="1:12" ht="17.100000000000001" customHeight="1">
      <c r="A2036" s="196">
        <v>2033</v>
      </c>
      <c r="B2036" s="375" t="s">
        <v>32873</v>
      </c>
      <c r="C2036" s="370" t="s">
        <v>32874</v>
      </c>
      <c r="D2036" s="32" t="s">
        <v>32875</v>
      </c>
      <c r="E2036" s="29" t="str">
        <f t="shared" si="95"/>
        <v>Yes</v>
      </c>
      <c r="F2036" s="164">
        <v>1.47</v>
      </c>
      <c r="G2036" s="164">
        <f t="shared" si="96"/>
        <v>0.59514170040485825</v>
      </c>
      <c r="H2036" s="368">
        <f t="shared" si="97"/>
        <v>4047</v>
      </c>
      <c r="I2036" s="387" t="s">
        <v>32876</v>
      </c>
      <c r="J2036" s="30">
        <v>4047</v>
      </c>
      <c r="K2036" s="109">
        <v>42513</v>
      </c>
      <c r="L2036" s="62" t="s">
        <v>32708</v>
      </c>
    </row>
    <row r="2037" spans="1:12" ht="17.100000000000001" customHeight="1">
      <c r="A2037" s="196">
        <v>2034</v>
      </c>
      <c r="B2037" s="375" t="s">
        <v>32877</v>
      </c>
      <c r="C2037" s="370" t="s">
        <v>17840</v>
      </c>
      <c r="D2037" s="32" t="s">
        <v>32878</v>
      </c>
      <c r="E2037" s="29" t="str">
        <f t="shared" si="95"/>
        <v>Yes</v>
      </c>
      <c r="F2037" s="164">
        <v>0.92</v>
      </c>
      <c r="G2037" s="164">
        <f t="shared" si="96"/>
        <v>0.37246963562753033</v>
      </c>
      <c r="H2037" s="368">
        <f t="shared" si="97"/>
        <v>2533</v>
      </c>
      <c r="I2037" s="387" t="s">
        <v>32879</v>
      </c>
      <c r="J2037" s="30">
        <v>2533</v>
      </c>
      <c r="K2037" s="109">
        <v>42513</v>
      </c>
      <c r="L2037" s="62" t="s">
        <v>32708</v>
      </c>
    </row>
    <row r="2038" spans="1:12" ht="17.100000000000001" customHeight="1">
      <c r="A2038" s="196">
        <v>2035</v>
      </c>
      <c r="B2038" s="375" t="s">
        <v>32880</v>
      </c>
      <c r="C2038" s="370" t="s">
        <v>32881</v>
      </c>
      <c r="D2038" s="32" t="s">
        <v>32882</v>
      </c>
      <c r="E2038" s="29" t="str">
        <f t="shared" si="95"/>
        <v>Yes</v>
      </c>
      <c r="F2038" s="164">
        <v>1.1599999999999999</v>
      </c>
      <c r="G2038" s="164">
        <f t="shared" si="96"/>
        <v>0.46963562753036431</v>
      </c>
      <c r="H2038" s="368">
        <f t="shared" si="97"/>
        <v>3193</v>
      </c>
      <c r="I2038" s="387" t="s">
        <v>32883</v>
      </c>
      <c r="J2038" s="30">
        <v>3193</v>
      </c>
      <c r="K2038" s="109">
        <v>42513</v>
      </c>
      <c r="L2038" s="62" t="s">
        <v>32708</v>
      </c>
    </row>
    <row r="2039" spans="1:12" ht="17.100000000000001" customHeight="1">
      <c r="A2039" s="196">
        <v>2036</v>
      </c>
      <c r="B2039" s="375" t="s">
        <v>32884</v>
      </c>
      <c r="C2039" s="370" t="s">
        <v>32885</v>
      </c>
      <c r="D2039" s="32" t="s">
        <v>32886</v>
      </c>
      <c r="E2039" s="29" t="str">
        <f t="shared" si="95"/>
        <v>Yes</v>
      </c>
      <c r="F2039" s="164">
        <v>1.81</v>
      </c>
      <c r="G2039" s="164">
        <f t="shared" si="96"/>
        <v>0.7327935222672064</v>
      </c>
      <c r="H2039" s="368">
        <f t="shared" si="97"/>
        <v>4983</v>
      </c>
      <c r="I2039" s="387" t="s">
        <v>32887</v>
      </c>
      <c r="J2039" s="30">
        <v>4983</v>
      </c>
      <c r="K2039" s="109">
        <v>42513</v>
      </c>
      <c r="L2039" s="62" t="s">
        <v>32708</v>
      </c>
    </row>
    <row r="2040" spans="1:12" ht="17.100000000000001" customHeight="1">
      <c r="A2040" s="196">
        <v>2037</v>
      </c>
      <c r="B2040" s="375" t="s">
        <v>32888</v>
      </c>
      <c r="C2040" s="370" t="s">
        <v>32889</v>
      </c>
      <c r="D2040" s="32" t="s">
        <v>32890</v>
      </c>
      <c r="E2040" s="29" t="str">
        <f t="shared" si="95"/>
        <v>Yes</v>
      </c>
      <c r="F2040" s="164">
        <v>0.72</v>
      </c>
      <c r="G2040" s="164">
        <f t="shared" si="96"/>
        <v>0.291497975708502</v>
      </c>
      <c r="H2040" s="368">
        <f t="shared" si="97"/>
        <v>1982</v>
      </c>
      <c r="I2040" s="387" t="s">
        <v>32891</v>
      </c>
      <c r="J2040" s="30">
        <v>1982</v>
      </c>
      <c r="K2040" s="109">
        <v>42513</v>
      </c>
      <c r="L2040" s="62" t="s">
        <v>32708</v>
      </c>
    </row>
    <row r="2041" spans="1:12" ht="17.100000000000001" customHeight="1">
      <c r="A2041" s="196">
        <v>2038</v>
      </c>
      <c r="B2041" s="375" t="s">
        <v>32892</v>
      </c>
      <c r="C2041" s="370" t="s">
        <v>32893</v>
      </c>
      <c r="D2041" s="32" t="s">
        <v>32894</v>
      </c>
      <c r="E2041" s="29" t="str">
        <f t="shared" si="95"/>
        <v>Yes</v>
      </c>
      <c r="F2041" s="164">
        <v>0.75</v>
      </c>
      <c r="G2041" s="164">
        <f t="shared" si="96"/>
        <v>0.30364372469635625</v>
      </c>
      <c r="H2041" s="368">
        <f t="shared" si="97"/>
        <v>2065</v>
      </c>
      <c r="I2041" s="387" t="s">
        <v>32895</v>
      </c>
      <c r="J2041" s="30">
        <v>2065</v>
      </c>
      <c r="K2041" s="109">
        <v>42513</v>
      </c>
      <c r="L2041" s="62" t="s">
        <v>32708</v>
      </c>
    </row>
    <row r="2042" spans="1:12" ht="17.100000000000001" customHeight="1">
      <c r="A2042" s="196">
        <v>2039</v>
      </c>
      <c r="B2042" s="375" t="s">
        <v>32896</v>
      </c>
      <c r="C2042" s="370" t="s">
        <v>32897</v>
      </c>
      <c r="D2042" s="32" t="s">
        <v>32898</v>
      </c>
      <c r="E2042" s="29" t="str">
        <f t="shared" si="95"/>
        <v>Yes</v>
      </c>
      <c r="F2042" s="164">
        <v>0.56999999999999995</v>
      </c>
      <c r="G2042" s="164">
        <f t="shared" si="96"/>
        <v>0.23076923076923073</v>
      </c>
      <c r="H2042" s="368">
        <f t="shared" si="97"/>
        <v>1569</v>
      </c>
      <c r="I2042" s="387" t="s">
        <v>32899</v>
      </c>
      <c r="J2042" s="30">
        <v>1569</v>
      </c>
      <c r="K2042" s="109">
        <v>42513</v>
      </c>
      <c r="L2042" s="62" t="s">
        <v>32708</v>
      </c>
    </row>
    <row r="2043" spans="1:12" ht="17.100000000000001" customHeight="1">
      <c r="A2043" s="196">
        <v>2040</v>
      </c>
      <c r="B2043" s="375" t="s">
        <v>32900</v>
      </c>
      <c r="C2043" s="370" t="s">
        <v>28641</v>
      </c>
      <c r="D2043" s="32" t="s">
        <v>28641</v>
      </c>
      <c r="E2043" s="29" t="str">
        <f t="shared" si="95"/>
        <v>Yes</v>
      </c>
      <c r="F2043" s="164">
        <v>0.39</v>
      </c>
      <c r="G2043" s="164">
        <f t="shared" si="96"/>
        <v>0.15789473684210525</v>
      </c>
      <c r="H2043" s="368">
        <f t="shared" si="97"/>
        <v>1074</v>
      </c>
      <c r="I2043" s="387" t="s">
        <v>32901</v>
      </c>
      <c r="J2043" s="30">
        <v>1074</v>
      </c>
      <c r="K2043" s="109">
        <v>42513</v>
      </c>
      <c r="L2043" s="62" t="s">
        <v>32708</v>
      </c>
    </row>
    <row r="2044" spans="1:12" ht="17.100000000000001" customHeight="1">
      <c r="A2044" s="196">
        <v>2041</v>
      </c>
      <c r="B2044" s="375" t="s">
        <v>32902</v>
      </c>
      <c r="C2044" s="370" t="s">
        <v>32746</v>
      </c>
      <c r="D2044" s="32" t="s">
        <v>32903</v>
      </c>
      <c r="E2044" s="29" t="str">
        <f t="shared" si="95"/>
        <v>No</v>
      </c>
      <c r="F2044" s="164">
        <v>4.0199999999999996</v>
      </c>
      <c r="G2044" s="164">
        <f t="shared" si="96"/>
        <v>1.6275303643724692</v>
      </c>
      <c r="H2044" s="368">
        <f t="shared" si="97"/>
        <v>11067</v>
      </c>
      <c r="I2044" s="387" t="s">
        <v>32904</v>
      </c>
      <c r="J2044" s="30">
        <v>11067</v>
      </c>
      <c r="K2044" s="109">
        <v>42513</v>
      </c>
      <c r="L2044" s="62" t="s">
        <v>32708</v>
      </c>
    </row>
    <row r="2045" spans="1:12" ht="17.100000000000001" customHeight="1">
      <c r="A2045" s="196">
        <v>2042</v>
      </c>
      <c r="B2045" s="366">
        <v>252</v>
      </c>
      <c r="C2045" s="370" t="s">
        <v>32746</v>
      </c>
      <c r="D2045" s="32" t="s">
        <v>32905</v>
      </c>
      <c r="E2045" s="29" t="str">
        <f t="shared" si="95"/>
        <v>No</v>
      </c>
      <c r="F2045" s="164">
        <v>4.93</v>
      </c>
      <c r="G2045" s="164">
        <f t="shared" si="96"/>
        <v>1.9959514170040482</v>
      </c>
      <c r="H2045" s="368">
        <v>13600</v>
      </c>
      <c r="I2045" s="387" t="s">
        <v>32906</v>
      </c>
      <c r="J2045" s="30">
        <v>13600</v>
      </c>
      <c r="K2045" s="109">
        <v>42513</v>
      </c>
      <c r="L2045" s="62" t="s">
        <v>32708</v>
      </c>
    </row>
    <row r="2046" spans="1:12" ht="17.100000000000001" customHeight="1">
      <c r="A2046" s="196">
        <v>2043</v>
      </c>
      <c r="B2046" s="375" t="s">
        <v>32907</v>
      </c>
      <c r="C2046" s="370" t="s">
        <v>32908</v>
      </c>
      <c r="D2046" s="32" t="s">
        <v>32909</v>
      </c>
      <c r="E2046" s="29" t="str">
        <f t="shared" si="95"/>
        <v>Yes</v>
      </c>
      <c r="F2046" s="164">
        <v>1.08</v>
      </c>
      <c r="G2046" s="164">
        <f t="shared" si="96"/>
        <v>0.43724696356275305</v>
      </c>
      <c r="H2046" s="368">
        <f t="shared" si="97"/>
        <v>2973</v>
      </c>
      <c r="I2046" s="387" t="s">
        <v>32910</v>
      </c>
      <c r="J2046" s="30">
        <v>2973</v>
      </c>
      <c r="K2046" s="109">
        <v>42513</v>
      </c>
      <c r="L2046" s="62" t="s">
        <v>32708</v>
      </c>
    </row>
    <row r="2047" spans="1:12" ht="17.100000000000001" customHeight="1">
      <c r="A2047" s="196">
        <v>2044</v>
      </c>
      <c r="B2047" s="366">
        <v>243</v>
      </c>
      <c r="C2047" s="370" t="s">
        <v>32911</v>
      </c>
      <c r="D2047" s="32" t="s">
        <v>32912</v>
      </c>
      <c r="E2047" s="29" t="str">
        <f t="shared" si="95"/>
        <v>Yes</v>
      </c>
      <c r="F2047" s="164">
        <v>1.78</v>
      </c>
      <c r="G2047" s="164">
        <f t="shared" si="96"/>
        <v>0.72064777327935214</v>
      </c>
      <c r="H2047" s="368">
        <f t="shared" si="97"/>
        <v>4900</v>
      </c>
      <c r="I2047" s="387" t="s">
        <v>32913</v>
      </c>
      <c r="J2047" s="30">
        <v>4900</v>
      </c>
      <c r="K2047" s="109">
        <v>42513</v>
      </c>
      <c r="L2047" s="62" t="s">
        <v>32708</v>
      </c>
    </row>
    <row r="2048" spans="1:12" ht="17.100000000000001" customHeight="1">
      <c r="A2048" s="196">
        <v>2045</v>
      </c>
      <c r="B2048" s="375" t="s">
        <v>32914</v>
      </c>
      <c r="C2048" s="370" t="s">
        <v>32915</v>
      </c>
      <c r="D2048" s="32" t="s">
        <v>32916</v>
      </c>
      <c r="E2048" s="29" t="str">
        <f t="shared" si="95"/>
        <v>Yes</v>
      </c>
      <c r="F2048" s="164">
        <v>1.36</v>
      </c>
      <c r="G2048" s="164">
        <f t="shared" si="96"/>
        <v>0.55060728744939269</v>
      </c>
      <c r="H2048" s="368">
        <f t="shared" si="97"/>
        <v>3744</v>
      </c>
      <c r="I2048" s="387" t="s">
        <v>32917</v>
      </c>
      <c r="J2048" s="30">
        <v>3744</v>
      </c>
      <c r="K2048" s="109">
        <v>42513</v>
      </c>
      <c r="L2048" s="62" t="s">
        <v>32708</v>
      </c>
    </row>
    <row r="2049" spans="1:12" ht="17.100000000000001" customHeight="1">
      <c r="A2049" s="196">
        <v>2046</v>
      </c>
      <c r="B2049" s="375" t="s">
        <v>32918</v>
      </c>
      <c r="C2049" s="370" t="s">
        <v>28991</v>
      </c>
      <c r="D2049" s="32" t="s">
        <v>28991</v>
      </c>
      <c r="E2049" s="29" t="str">
        <f t="shared" ref="E2049:E2112" si="98">IF(G2049&lt;1,"Yes","No")</f>
        <v>Yes</v>
      </c>
      <c r="F2049" s="164">
        <v>1.98</v>
      </c>
      <c r="G2049" s="164">
        <f t="shared" ref="G2049:G2057" si="99">F2049/2.47</f>
        <v>0.80161943319838047</v>
      </c>
      <c r="H2049" s="368">
        <f t="shared" si="97"/>
        <v>5451</v>
      </c>
      <c r="I2049" s="387" t="s">
        <v>32919</v>
      </c>
      <c r="J2049" s="30">
        <v>5451</v>
      </c>
      <c r="K2049" s="109">
        <v>42513</v>
      </c>
      <c r="L2049" s="62" t="s">
        <v>32708</v>
      </c>
    </row>
    <row r="2050" spans="1:12" ht="17.100000000000001" customHeight="1">
      <c r="A2050" s="196">
        <v>2047</v>
      </c>
      <c r="B2050" s="366">
        <v>243</v>
      </c>
      <c r="C2050" s="370" t="s">
        <v>32911</v>
      </c>
      <c r="D2050" s="32" t="s">
        <v>32920</v>
      </c>
      <c r="E2050" s="29" t="str">
        <f t="shared" si="98"/>
        <v>Yes</v>
      </c>
      <c r="F2050" s="164">
        <v>1.78</v>
      </c>
      <c r="G2050" s="164">
        <f t="shared" si="99"/>
        <v>0.72064777327935214</v>
      </c>
      <c r="H2050" s="368">
        <f t="shared" ref="H2050:H2057" si="100">ROUND(F2050*2753,0)</f>
        <v>4900</v>
      </c>
      <c r="I2050" s="387" t="s">
        <v>32921</v>
      </c>
      <c r="J2050" s="30">
        <v>4900</v>
      </c>
      <c r="K2050" s="109">
        <v>42513</v>
      </c>
      <c r="L2050" s="62" t="s">
        <v>32708</v>
      </c>
    </row>
    <row r="2051" spans="1:12" ht="17.100000000000001" customHeight="1">
      <c r="A2051" s="196">
        <v>2048</v>
      </c>
      <c r="B2051" s="375" t="s">
        <v>32922</v>
      </c>
      <c r="C2051" s="370" t="s">
        <v>32923</v>
      </c>
      <c r="D2051" s="32" t="s">
        <v>32924</v>
      </c>
      <c r="E2051" s="29" t="str">
        <f t="shared" si="98"/>
        <v>No</v>
      </c>
      <c r="F2051" s="164">
        <v>5.09</v>
      </c>
      <c r="G2051" s="164">
        <f t="shared" si="99"/>
        <v>2.0607287449392708</v>
      </c>
      <c r="H2051" s="368">
        <v>13600</v>
      </c>
      <c r="I2051" s="387" t="s">
        <v>32925</v>
      </c>
      <c r="J2051" s="30">
        <v>13600</v>
      </c>
      <c r="K2051" s="109">
        <v>42513</v>
      </c>
      <c r="L2051" s="62" t="s">
        <v>32708</v>
      </c>
    </row>
    <row r="2052" spans="1:12" ht="17.100000000000001" customHeight="1">
      <c r="A2052" s="196">
        <v>2049</v>
      </c>
      <c r="B2052" s="375" t="s">
        <v>32926</v>
      </c>
      <c r="C2052" s="370" t="s">
        <v>17861</v>
      </c>
      <c r="D2052" s="32" t="s">
        <v>17861</v>
      </c>
      <c r="E2052" s="29" t="str">
        <f t="shared" si="98"/>
        <v>Yes</v>
      </c>
      <c r="F2052" s="164">
        <v>2.1800000000000002</v>
      </c>
      <c r="G2052" s="164">
        <f t="shared" si="99"/>
        <v>0.88259109311740891</v>
      </c>
      <c r="H2052" s="368">
        <f t="shared" si="100"/>
        <v>6002</v>
      </c>
      <c r="I2052" s="387" t="s">
        <v>32927</v>
      </c>
      <c r="J2052" s="30">
        <v>6002</v>
      </c>
      <c r="K2052" s="109">
        <v>42513</v>
      </c>
      <c r="L2052" s="62" t="s">
        <v>32708</v>
      </c>
    </row>
    <row r="2053" spans="1:12" ht="17.100000000000001" customHeight="1">
      <c r="A2053" s="196">
        <v>2050</v>
      </c>
      <c r="B2053" s="366">
        <v>23</v>
      </c>
      <c r="C2053" s="370" t="s">
        <v>32928</v>
      </c>
      <c r="D2053" s="32" t="s">
        <v>32929</v>
      </c>
      <c r="E2053" s="29" t="str">
        <f t="shared" si="98"/>
        <v>Yes</v>
      </c>
      <c r="F2053" s="164">
        <v>1.25</v>
      </c>
      <c r="G2053" s="164">
        <f t="shared" si="99"/>
        <v>0.50607287449392713</v>
      </c>
      <c r="H2053" s="368">
        <f t="shared" si="100"/>
        <v>3441</v>
      </c>
      <c r="I2053" s="387" t="s">
        <v>32930</v>
      </c>
      <c r="J2053" s="30">
        <v>3441</v>
      </c>
      <c r="K2053" s="109">
        <v>42513</v>
      </c>
      <c r="L2053" s="62" t="s">
        <v>32708</v>
      </c>
    </row>
    <row r="2054" spans="1:12" ht="17.100000000000001" customHeight="1">
      <c r="A2054" s="196">
        <v>2051</v>
      </c>
      <c r="B2054" s="375" t="s">
        <v>32931</v>
      </c>
      <c r="C2054" s="370" t="s">
        <v>32932</v>
      </c>
      <c r="D2054" s="32" t="s">
        <v>32933</v>
      </c>
      <c r="E2054" s="29" t="str">
        <f t="shared" si="98"/>
        <v>Yes</v>
      </c>
      <c r="F2054" s="164">
        <v>0.53</v>
      </c>
      <c r="G2054" s="164">
        <f t="shared" si="99"/>
        <v>0.2145748987854251</v>
      </c>
      <c r="H2054" s="368">
        <f t="shared" si="100"/>
        <v>1459</v>
      </c>
      <c r="I2054" s="387" t="s">
        <v>32934</v>
      </c>
      <c r="J2054" s="30">
        <v>1459</v>
      </c>
      <c r="K2054" s="109">
        <v>42513</v>
      </c>
      <c r="L2054" s="62" t="s">
        <v>32708</v>
      </c>
    </row>
    <row r="2055" spans="1:12" ht="17.100000000000001" customHeight="1">
      <c r="A2055" s="196">
        <v>2052</v>
      </c>
      <c r="B2055" s="366">
        <v>81</v>
      </c>
      <c r="C2055" s="370" t="s">
        <v>32935</v>
      </c>
      <c r="D2055" s="32" t="s">
        <v>32936</v>
      </c>
      <c r="E2055" s="29" t="str">
        <f t="shared" si="98"/>
        <v>Yes</v>
      </c>
      <c r="F2055" s="164">
        <v>0.14000000000000001</v>
      </c>
      <c r="G2055" s="164">
        <f t="shared" si="99"/>
        <v>5.6680161943319839E-2</v>
      </c>
      <c r="H2055" s="368">
        <f t="shared" si="100"/>
        <v>385</v>
      </c>
      <c r="I2055" s="387" t="s">
        <v>32937</v>
      </c>
      <c r="J2055" s="30">
        <v>385</v>
      </c>
      <c r="K2055" s="109">
        <v>42513</v>
      </c>
      <c r="L2055" s="62" t="s">
        <v>32708</v>
      </c>
    </row>
    <row r="2056" spans="1:12" ht="17.100000000000001" customHeight="1">
      <c r="A2056" s="196">
        <v>2053</v>
      </c>
      <c r="B2056" s="366">
        <v>153</v>
      </c>
      <c r="C2056" s="370" t="s">
        <v>32778</v>
      </c>
      <c r="D2056" s="32" t="s">
        <v>32938</v>
      </c>
      <c r="E2056" s="29" t="str">
        <f t="shared" si="98"/>
        <v>No</v>
      </c>
      <c r="F2056" s="164">
        <v>2.5099999999999998</v>
      </c>
      <c r="G2056" s="164">
        <f t="shared" si="99"/>
        <v>1.0161943319838056</v>
      </c>
      <c r="H2056" s="368">
        <f t="shared" si="100"/>
        <v>6910</v>
      </c>
      <c r="I2056" s="387" t="s">
        <v>32939</v>
      </c>
      <c r="J2056" s="30">
        <v>6910</v>
      </c>
      <c r="K2056" s="109">
        <v>42513</v>
      </c>
      <c r="L2056" s="62" t="s">
        <v>32708</v>
      </c>
    </row>
    <row r="2057" spans="1:12" ht="17.100000000000001" customHeight="1">
      <c r="A2057" s="196">
        <v>2054</v>
      </c>
      <c r="B2057" s="375" t="s">
        <v>32940</v>
      </c>
      <c r="C2057" s="370" t="s">
        <v>32793</v>
      </c>
      <c r="D2057" s="32" t="s">
        <v>32941</v>
      </c>
      <c r="E2057" s="29" t="str">
        <f t="shared" si="98"/>
        <v>No</v>
      </c>
      <c r="F2057" s="164">
        <v>4.04</v>
      </c>
      <c r="G2057" s="164">
        <f t="shared" si="99"/>
        <v>1.6356275303643724</v>
      </c>
      <c r="H2057" s="368">
        <f t="shared" si="100"/>
        <v>11122</v>
      </c>
      <c r="I2057" s="387" t="s">
        <v>32942</v>
      </c>
      <c r="J2057" s="30">
        <v>11122</v>
      </c>
      <c r="K2057" s="109">
        <v>42513</v>
      </c>
      <c r="L2057" s="62" t="s">
        <v>32708</v>
      </c>
    </row>
    <row r="2058" spans="1:12" ht="17.100000000000001" customHeight="1">
      <c r="A2058" s="196">
        <v>2055</v>
      </c>
      <c r="B2058" s="375">
        <v>20</v>
      </c>
      <c r="C2058" s="370" t="s">
        <v>32943</v>
      </c>
      <c r="D2058" s="32" t="s">
        <v>32944</v>
      </c>
      <c r="E2058" s="463" t="str">
        <f t="shared" si="98"/>
        <v>Yes</v>
      </c>
      <c r="F2058" s="164">
        <v>2.34</v>
      </c>
      <c r="G2058" s="164">
        <f>F2058/2.47</f>
        <v>0.94736842105263142</v>
      </c>
      <c r="H2058" s="368">
        <f>ROUND(F2058*2753,0)</f>
        <v>6442</v>
      </c>
      <c r="I2058" s="387" t="s">
        <v>32945</v>
      </c>
      <c r="J2058" s="30">
        <v>6442</v>
      </c>
      <c r="K2058" s="109">
        <v>42513</v>
      </c>
      <c r="L2058" s="62" t="s">
        <v>32946</v>
      </c>
    </row>
    <row r="2059" spans="1:12" ht="17.100000000000001" customHeight="1">
      <c r="A2059" s="196">
        <v>2056</v>
      </c>
      <c r="B2059" s="375">
        <v>22</v>
      </c>
      <c r="C2059" s="370" t="s">
        <v>32947</v>
      </c>
      <c r="D2059" s="51" t="s">
        <v>32948</v>
      </c>
      <c r="E2059" s="463" t="str">
        <f t="shared" si="98"/>
        <v>Yes</v>
      </c>
      <c r="F2059" s="85">
        <v>1.9</v>
      </c>
      <c r="G2059" s="164">
        <f t="shared" ref="G2059:G2122" si="101">F2059/2.47</f>
        <v>0.76923076923076916</v>
      </c>
      <c r="H2059" s="368">
        <f t="shared" ref="H2059:H2122" si="102">ROUND(F2059*2753,0)</f>
        <v>5231</v>
      </c>
      <c r="I2059" s="387" t="s">
        <v>32949</v>
      </c>
      <c r="J2059" s="30">
        <v>5231</v>
      </c>
      <c r="K2059" s="109">
        <v>42513</v>
      </c>
      <c r="L2059" s="62" t="s">
        <v>32946</v>
      </c>
    </row>
    <row r="2060" spans="1:12" ht="17.100000000000001" customHeight="1">
      <c r="A2060" s="196">
        <v>2057</v>
      </c>
      <c r="B2060" s="375">
        <v>31</v>
      </c>
      <c r="C2060" s="370" t="s">
        <v>32950</v>
      </c>
      <c r="D2060" s="32" t="s">
        <v>32951</v>
      </c>
      <c r="E2060" s="463" t="str">
        <f t="shared" si="98"/>
        <v>Yes</v>
      </c>
      <c r="F2060" s="164">
        <v>0.18</v>
      </c>
      <c r="G2060" s="164">
        <f t="shared" si="101"/>
        <v>7.28744939271255E-2</v>
      </c>
      <c r="H2060" s="368">
        <f t="shared" si="102"/>
        <v>496</v>
      </c>
      <c r="I2060" s="387" t="s">
        <v>32952</v>
      </c>
      <c r="J2060" s="30">
        <v>496</v>
      </c>
      <c r="K2060" s="109">
        <v>42513</v>
      </c>
      <c r="L2060" s="62" t="s">
        <v>32946</v>
      </c>
    </row>
    <row r="2061" spans="1:12" ht="17.100000000000001" customHeight="1">
      <c r="A2061" s="196">
        <v>2058</v>
      </c>
      <c r="B2061" s="375">
        <v>51</v>
      </c>
      <c r="C2061" s="370" t="s">
        <v>32953</v>
      </c>
      <c r="D2061" s="32" t="s">
        <v>32954</v>
      </c>
      <c r="E2061" s="463" t="str">
        <f t="shared" si="98"/>
        <v>Yes</v>
      </c>
      <c r="F2061" s="85">
        <v>1.37</v>
      </c>
      <c r="G2061" s="164">
        <f t="shared" si="101"/>
        <v>0.55465587044534415</v>
      </c>
      <c r="H2061" s="368">
        <f t="shared" si="102"/>
        <v>3772</v>
      </c>
      <c r="I2061" s="387" t="s">
        <v>32955</v>
      </c>
      <c r="J2061" s="30">
        <v>3772</v>
      </c>
      <c r="K2061" s="109">
        <v>42513</v>
      </c>
      <c r="L2061" s="62" t="s">
        <v>32946</v>
      </c>
    </row>
    <row r="2062" spans="1:12" ht="17.100000000000001" customHeight="1">
      <c r="A2062" s="196">
        <v>2059</v>
      </c>
      <c r="B2062" s="366">
        <v>54</v>
      </c>
      <c r="C2062" s="370" t="s">
        <v>32956</v>
      </c>
      <c r="D2062" s="32" t="s">
        <v>32957</v>
      </c>
      <c r="E2062" s="463" t="str">
        <f t="shared" si="98"/>
        <v>Yes</v>
      </c>
      <c r="F2062" s="164">
        <v>1.1299999999999999</v>
      </c>
      <c r="G2062" s="164">
        <f t="shared" si="101"/>
        <v>0.45748987854251005</v>
      </c>
      <c r="H2062" s="368">
        <f t="shared" si="102"/>
        <v>3111</v>
      </c>
      <c r="I2062" s="387" t="s">
        <v>32958</v>
      </c>
      <c r="J2062" s="30">
        <v>3111</v>
      </c>
      <c r="K2062" s="109">
        <v>42513</v>
      </c>
      <c r="L2062" s="62" t="s">
        <v>32946</v>
      </c>
    </row>
    <row r="2063" spans="1:12" ht="17.100000000000001" customHeight="1">
      <c r="A2063" s="196">
        <v>2060</v>
      </c>
      <c r="B2063" s="366">
        <v>54</v>
      </c>
      <c r="C2063" s="370" t="s">
        <v>32956</v>
      </c>
      <c r="D2063" s="32" t="s">
        <v>32959</v>
      </c>
      <c r="E2063" s="463" t="str">
        <f t="shared" si="98"/>
        <v>Yes</v>
      </c>
      <c r="F2063" s="164">
        <v>1.1399999999999999</v>
      </c>
      <c r="G2063" s="164">
        <f t="shared" si="101"/>
        <v>0.46153846153846145</v>
      </c>
      <c r="H2063" s="368">
        <f t="shared" si="102"/>
        <v>3138</v>
      </c>
      <c r="I2063" s="387" t="s">
        <v>32960</v>
      </c>
      <c r="J2063" s="30">
        <v>3138</v>
      </c>
      <c r="K2063" s="109">
        <v>42513</v>
      </c>
      <c r="L2063" s="62" t="s">
        <v>32946</v>
      </c>
    </row>
    <row r="2064" spans="1:12" ht="17.100000000000001" customHeight="1">
      <c r="A2064" s="196">
        <v>2061</v>
      </c>
      <c r="B2064" s="366">
        <v>74</v>
      </c>
      <c r="C2064" s="367" t="s">
        <v>32961</v>
      </c>
      <c r="D2064" s="51" t="s">
        <v>32962</v>
      </c>
      <c r="E2064" s="463" t="str">
        <f t="shared" si="98"/>
        <v>No</v>
      </c>
      <c r="F2064" s="164">
        <v>4.91</v>
      </c>
      <c r="G2064" s="164">
        <f t="shared" si="101"/>
        <v>1.9878542510121457</v>
      </c>
      <c r="H2064" s="368">
        <f t="shared" si="102"/>
        <v>13517</v>
      </c>
      <c r="I2064" s="462" t="s">
        <v>32963</v>
      </c>
      <c r="J2064" s="30">
        <v>13517</v>
      </c>
      <c r="K2064" s="109">
        <v>42513</v>
      </c>
      <c r="L2064" s="62" t="s">
        <v>32946</v>
      </c>
    </row>
    <row r="2065" spans="1:12" ht="17.100000000000001" customHeight="1">
      <c r="A2065" s="196">
        <v>2062</v>
      </c>
      <c r="B2065" s="366">
        <v>74</v>
      </c>
      <c r="C2065" s="370" t="s">
        <v>32961</v>
      </c>
      <c r="D2065" s="32" t="s">
        <v>32964</v>
      </c>
      <c r="E2065" s="463" t="str">
        <f t="shared" si="98"/>
        <v>Yes</v>
      </c>
      <c r="F2065" s="164">
        <v>1.97</v>
      </c>
      <c r="G2065" s="164">
        <f t="shared" si="101"/>
        <v>0.79757085020242913</v>
      </c>
      <c r="H2065" s="368">
        <f t="shared" si="102"/>
        <v>5423</v>
      </c>
      <c r="I2065" s="387" t="s">
        <v>32965</v>
      </c>
      <c r="J2065" s="30">
        <v>5423</v>
      </c>
      <c r="K2065" s="109">
        <v>42513</v>
      </c>
      <c r="L2065" s="62" t="s">
        <v>32946</v>
      </c>
    </row>
    <row r="2066" spans="1:12" ht="17.100000000000001" customHeight="1">
      <c r="A2066" s="196">
        <v>2063</v>
      </c>
      <c r="B2066" s="366" t="s">
        <v>32966</v>
      </c>
      <c r="C2066" s="370" t="s">
        <v>32967</v>
      </c>
      <c r="D2066" s="32" t="s">
        <v>32968</v>
      </c>
      <c r="E2066" s="463" t="str">
        <f t="shared" si="98"/>
        <v>Yes</v>
      </c>
      <c r="F2066" s="164">
        <f>0.12+0.92</f>
        <v>1.04</v>
      </c>
      <c r="G2066" s="164">
        <f t="shared" si="101"/>
        <v>0.42105263157894735</v>
      </c>
      <c r="H2066" s="368">
        <f t="shared" si="102"/>
        <v>2863</v>
      </c>
      <c r="I2066" s="387" t="s">
        <v>32969</v>
      </c>
      <c r="J2066" s="30">
        <v>2863</v>
      </c>
      <c r="K2066" s="109">
        <v>42513</v>
      </c>
      <c r="L2066" s="62" t="s">
        <v>32946</v>
      </c>
    </row>
    <row r="2067" spans="1:12" ht="17.100000000000001" customHeight="1">
      <c r="A2067" s="196">
        <v>2064</v>
      </c>
      <c r="B2067" s="366">
        <v>80</v>
      </c>
      <c r="C2067" s="370" t="s">
        <v>32967</v>
      </c>
      <c r="D2067" s="32" t="s">
        <v>32970</v>
      </c>
      <c r="E2067" s="463" t="str">
        <f t="shared" si="98"/>
        <v>Yes</v>
      </c>
      <c r="F2067" s="164">
        <v>0.8</v>
      </c>
      <c r="G2067" s="164">
        <f t="shared" si="101"/>
        <v>0.32388663967611336</v>
      </c>
      <c r="H2067" s="368">
        <f t="shared" si="102"/>
        <v>2202</v>
      </c>
      <c r="I2067" s="387" t="s">
        <v>32971</v>
      </c>
      <c r="J2067" s="30">
        <v>2202</v>
      </c>
      <c r="K2067" s="109">
        <v>42513</v>
      </c>
      <c r="L2067" s="62" t="s">
        <v>32946</v>
      </c>
    </row>
    <row r="2068" spans="1:12" ht="17.100000000000001" customHeight="1">
      <c r="A2068" s="196">
        <v>2065</v>
      </c>
      <c r="B2068" s="366">
        <v>83</v>
      </c>
      <c r="C2068" s="370" t="s">
        <v>32972</v>
      </c>
      <c r="D2068" s="32" t="s">
        <v>32973</v>
      </c>
      <c r="E2068" s="463" t="str">
        <f t="shared" si="98"/>
        <v>No</v>
      </c>
      <c r="F2068" s="164">
        <v>3.16</v>
      </c>
      <c r="G2068" s="164">
        <f t="shared" si="101"/>
        <v>1.2793522267206476</v>
      </c>
      <c r="H2068" s="368">
        <f t="shared" si="102"/>
        <v>8699</v>
      </c>
      <c r="I2068" s="387" t="s">
        <v>32974</v>
      </c>
      <c r="J2068" s="30">
        <v>8699</v>
      </c>
      <c r="K2068" s="109">
        <v>42513</v>
      </c>
      <c r="L2068" s="62" t="s">
        <v>32946</v>
      </c>
    </row>
    <row r="2069" spans="1:12" ht="17.100000000000001" customHeight="1">
      <c r="A2069" s="196">
        <v>2066</v>
      </c>
      <c r="B2069" s="366">
        <v>88</v>
      </c>
      <c r="C2069" s="370" t="s">
        <v>32975</v>
      </c>
      <c r="D2069" s="32" t="s">
        <v>32976</v>
      </c>
      <c r="E2069" s="463" t="str">
        <f t="shared" si="98"/>
        <v>Yes</v>
      </c>
      <c r="F2069" s="164">
        <v>0.52</v>
      </c>
      <c r="G2069" s="164">
        <f t="shared" si="101"/>
        <v>0.21052631578947367</v>
      </c>
      <c r="H2069" s="368">
        <f t="shared" si="102"/>
        <v>1432</v>
      </c>
      <c r="I2069" s="387" t="s">
        <v>32977</v>
      </c>
      <c r="J2069" s="30">
        <v>1432</v>
      </c>
      <c r="K2069" s="109">
        <v>42513</v>
      </c>
      <c r="L2069" s="62" t="s">
        <v>32946</v>
      </c>
    </row>
    <row r="2070" spans="1:12" ht="17.100000000000001" customHeight="1">
      <c r="A2070" s="196">
        <v>2067</v>
      </c>
      <c r="B2070" s="366">
        <v>89</v>
      </c>
      <c r="C2070" s="370" t="s">
        <v>32978</v>
      </c>
      <c r="D2070" s="32" t="s">
        <v>32979</v>
      </c>
      <c r="E2070" s="463" t="str">
        <f t="shared" si="98"/>
        <v>Yes</v>
      </c>
      <c r="F2070" s="164">
        <v>0.57999999999999996</v>
      </c>
      <c r="G2070" s="164">
        <f t="shared" si="101"/>
        <v>0.23481781376518215</v>
      </c>
      <c r="H2070" s="368">
        <f t="shared" si="102"/>
        <v>1597</v>
      </c>
      <c r="I2070" s="387" t="s">
        <v>32980</v>
      </c>
      <c r="J2070" s="30">
        <v>1597</v>
      </c>
      <c r="K2070" s="109">
        <v>42513</v>
      </c>
      <c r="L2070" s="62" t="s">
        <v>32946</v>
      </c>
    </row>
    <row r="2071" spans="1:12" ht="17.100000000000001" customHeight="1">
      <c r="A2071" s="196">
        <v>2068</v>
      </c>
      <c r="B2071" s="366" t="s">
        <v>32981</v>
      </c>
      <c r="C2071" s="367" t="s">
        <v>32982</v>
      </c>
      <c r="D2071" s="51" t="s">
        <v>32983</v>
      </c>
      <c r="E2071" s="463" t="str">
        <f t="shared" si="98"/>
        <v>Yes</v>
      </c>
      <c r="F2071" s="164">
        <f>0.38+1.77</f>
        <v>2.15</v>
      </c>
      <c r="G2071" s="164">
        <f t="shared" si="101"/>
        <v>0.87044534412955454</v>
      </c>
      <c r="H2071" s="368">
        <f t="shared" si="102"/>
        <v>5919</v>
      </c>
      <c r="I2071" s="389" t="s">
        <v>32984</v>
      </c>
      <c r="J2071" s="30">
        <v>5919</v>
      </c>
      <c r="K2071" s="109">
        <v>42513</v>
      </c>
      <c r="L2071" s="62" t="s">
        <v>32946</v>
      </c>
    </row>
    <row r="2072" spans="1:12" ht="17.100000000000001" customHeight="1">
      <c r="A2072" s="196">
        <v>2069</v>
      </c>
      <c r="B2072" s="366">
        <v>115</v>
      </c>
      <c r="C2072" s="370" t="s">
        <v>32985</v>
      </c>
      <c r="D2072" s="32" t="s">
        <v>32986</v>
      </c>
      <c r="E2072" s="463" t="str">
        <f t="shared" si="98"/>
        <v>Yes</v>
      </c>
      <c r="F2072" s="164">
        <v>1.58</v>
      </c>
      <c r="G2072" s="164">
        <f t="shared" si="101"/>
        <v>0.63967611336032382</v>
      </c>
      <c r="H2072" s="368">
        <f t="shared" si="102"/>
        <v>4350</v>
      </c>
      <c r="I2072" s="389" t="s">
        <v>32987</v>
      </c>
      <c r="J2072" s="30">
        <v>4350</v>
      </c>
      <c r="K2072" s="109">
        <v>42513</v>
      </c>
      <c r="L2072" s="62" t="s">
        <v>32946</v>
      </c>
    </row>
    <row r="2073" spans="1:12" ht="17.100000000000001" customHeight="1">
      <c r="A2073" s="196">
        <v>2070</v>
      </c>
      <c r="B2073" s="366">
        <v>115</v>
      </c>
      <c r="C2073" s="367" t="s">
        <v>32985</v>
      </c>
      <c r="D2073" s="51" t="s">
        <v>32988</v>
      </c>
      <c r="E2073" s="463" t="str">
        <f t="shared" si="98"/>
        <v>Yes</v>
      </c>
      <c r="F2073" s="164">
        <v>1.43</v>
      </c>
      <c r="G2073" s="164">
        <f t="shared" si="101"/>
        <v>0.57894736842105254</v>
      </c>
      <c r="H2073" s="368">
        <f t="shared" si="102"/>
        <v>3937</v>
      </c>
      <c r="I2073" s="389" t="s">
        <v>32989</v>
      </c>
      <c r="J2073" s="30">
        <v>3937</v>
      </c>
      <c r="K2073" s="109">
        <v>42513</v>
      </c>
      <c r="L2073" s="62" t="s">
        <v>32946</v>
      </c>
    </row>
    <row r="2074" spans="1:12" ht="17.100000000000001" customHeight="1">
      <c r="A2074" s="196">
        <v>2071</v>
      </c>
      <c r="B2074" s="366">
        <v>115</v>
      </c>
      <c r="C2074" s="367" t="s">
        <v>32985</v>
      </c>
      <c r="D2074" s="51" t="s">
        <v>32990</v>
      </c>
      <c r="E2074" s="463" t="str">
        <f t="shared" si="98"/>
        <v>Yes</v>
      </c>
      <c r="F2074" s="164">
        <v>1.56</v>
      </c>
      <c r="G2074" s="164">
        <f t="shared" si="101"/>
        <v>0.63157894736842102</v>
      </c>
      <c r="H2074" s="368">
        <f t="shared" si="102"/>
        <v>4295</v>
      </c>
      <c r="I2074" s="389" t="s">
        <v>32991</v>
      </c>
      <c r="J2074" s="30">
        <v>4295</v>
      </c>
      <c r="K2074" s="109">
        <v>42513</v>
      </c>
      <c r="L2074" s="62" t="s">
        <v>32946</v>
      </c>
    </row>
    <row r="2075" spans="1:12" ht="17.100000000000001" customHeight="1">
      <c r="A2075" s="196">
        <v>2072</v>
      </c>
      <c r="B2075" s="366">
        <v>115</v>
      </c>
      <c r="C2075" s="367" t="s">
        <v>32985</v>
      </c>
      <c r="D2075" s="51" t="s">
        <v>32992</v>
      </c>
      <c r="E2075" s="463" t="str">
        <f t="shared" si="98"/>
        <v>No</v>
      </c>
      <c r="F2075" s="164">
        <v>3.47</v>
      </c>
      <c r="G2075" s="164">
        <f t="shared" si="101"/>
        <v>1.4048582995951417</v>
      </c>
      <c r="H2075" s="368">
        <f t="shared" si="102"/>
        <v>9553</v>
      </c>
      <c r="I2075" s="389" t="s">
        <v>32993</v>
      </c>
      <c r="J2075" s="30">
        <v>9553</v>
      </c>
      <c r="K2075" s="109">
        <v>42513</v>
      </c>
      <c r="L2075" s="62" t="s">
        <v>32946</v>
      </c>
    </row>
    <row r="2076" spans="1:12" ht="17.100000000000001" customHeight="1">
      <c r="A2076" s="196">
        <v>2073</v>
      </c>
      <c r="B2076" s="366" t="s">
        <v>32994</v>
      </c>
      <c r="C2076" s="367" t="s">
        <v>32995</v>
      </c>
      <c r="D2076" s="51" t="s">
        <v>32996</v>
      </c>
      <c r="E2076" s="463" t="str">
        <f t="shared" si="98"/>
        <v>Yes</v>
      </c>
      <c r="F2076" s="164">
        <v>0.48</v>
      </c>
      <c r="G2076" s="164">
        <f t="shared" si="101"/>
        <v>0.19433198380566799</v>
      </c>
      <c r="H2076" s="368">
        <f t="shared" si="102"/>
        <v>1321</v>
      </c>
      <c r="I2076" s="389" t="s">
        <v>32997</v>
      </c>
      <c r="J2076" s="30">
        <v>1321</v>
      </c>
      <c r="K2076" s="109">
        <v>42513</v>
      </c>
      <c r="L2076" s="62" t="s">
        <v>32946</v>
      </c>
    </row>
    <row r="2077" spans="1:12" ht="17.100000000000001" customHeight="1">
      <c r="A2077" s="196">
        <v>2074</v>
      </c>
      <c r="B2077" s="366">
        <v>119</v>
      </c>
      <c r="C2077" s="367" t="s">
        <v>32998</v>
      </c>
      <c r="D2077" s="51" t="s">
        <v>32999</v>
      </c>
      <c r="E2077" s="463" t="str">
        <f t="shared" si="98"/>
        <v>Yes</v>
      </c>
      <c r="F2077" s="164">
        <v>1.1200000000000001</v>
      </c>
      <c r="G2077" s="164">
        <f t="shared" si="101"/>
        <v>0.45344129554655871</v>
      </c>
      <c r="H2077" s="368">
        <f t="shared" si="102"/>
        <v>3083</v>
      </c>
      <c r="I2077" s="389" t="s">
        <v>33000</v>
      </c>
      <c r="J2077" s="30">
        <v>3083</v>
      </c>
      <c r="K2077" s="109">
        <v>42513</v>
      </c>
      <c r="L2077" s="62" t="s">
        <v>32946</v>
      </c>
    </row>
    <row r="2078" spans="1:12" ht="17.100000000000001" customHeight="1">
      <c r="A2078" s="196">
        <v>2075</v>
      </c>
      <c r="B2078" s="366">
        <v>123</v>
      </c>
      <c r="C2078" s="367" t="s">
        <v>32998</v>
      </c>
      <c r="D2078" s="51" t="s">
        <v>33001</v>
      </c>
      <c r="E2078" s="463" t="str">
        <f t="shared" si="98"/>
        <v>No</v>
      </c>
      <c r="F2078" s="164">
        <v>2.58</v>
      </c>
      <c r="G2078" s="164">
        <f t="shared" si="101"/>
        <v>1.0445344129554655</v>
      </c>
      <c r="H2078" s="368">
        <f t="shared" si="102"/>
        <v>7103</v>
      </c>
      <c r="I2078" s="389" t="s">
        <v>33002</v>
      </c>
      <c r="J2078" s="30">
        <v>7103</v>
      </c>
      <c r="K2078" s="109">
        <v>42513</v>
      </c>
      <c r="L2078" s="62" t="s">
        <v>32946</v>
      </c>
    </row>
    <row r="2079" spans="1:12" ht="17.100000000000001" customHeight="1">
      <c r="A2079" s="196">
        <v>2076</v>
      </c>
      <c r="B2079" s="366">
        <v>134</v>
      </c>
      <c r="C2079" s="367" t="s">
        <v>33003</v>
      </c>
      <c r="D2079" s="51" t="s">
        <v>33004</v>
      </c>
      <c r="E2079" s="463" t="str">
        <f t="shared" si="98"/>
        <v>No</v>
      </c>
      <c r="F2079" s="164">
        <v>3.91</v>
      </c>
      <c r="G2079" s="164">
        <f t="shared" si="101"/>
        <v>1.582995951417004</v>
      </c>
      <c r="H2079" s="368">
        <f t="shared" si="102"/>
        <v>10764</v>
      </c>
      <c r="I2079" s="389" t="s">
        <v>33005</v>
      </c>
      <c r="J2079" s="30">
        <v>10764</v>
      </c>
      <c r="K2079" s="109">
        <v>42513</v>
      </c>
      <c r="L2079" s="62" t="s">
        <v>32946</v>
      </c>
    </row>
    <row r="2080" spans="1:12" ht="17.100000000000001" customHeight="1">
      <c r="A2080" s="196">
        <v>2077</v>
      </c>
      <c r="B2080" s="366">
        <v>135</v>
      </c>
      <c r="C2080" s="367" t="s">
        <v>33006</v>
      </c>
      <c r="D2080" s="51" t="s">
        <v>33007</v>
      </c>
      <c r="E2080" s="463" t="str">
        <f t="shared" si="98"/>
        <v>No</v>
      </c>
      <c r="F2080" s="164">
        <v>2.74</v>
      </c>
      <c r="G2080" s="164">
        <f t="shared" si="101"/>
        <v>1.1093117408906883</v>
      </c>
      <c r="H2080" s="368">
        <f t="shared" si="102"/>
        <v>7543</v>
      </c>
      <c r="I2080" s="389" t="s">
        <v>33008</v>
      </c>
      <c r="J2080" s="30">
        <v>7543</v>
      </c>
      <c r="K2080" s="109">
        <v>42513</v>
      </c>
      <c r="L2080" s="62" t="s">
        <v>32946</v>
      </c>
    </row>
    <row r="2081" spans="1:12" ht="17.100000000000001" customHeight="1">
      <c r="A2081" s="196">
        <v>2078</v>
      </c>
      <c r="B2081" s="366" t="s">
        <v>33009</v>
      </c>
      <c r="C2081" s="367" t="s">
        <v>33010</v>
      </c>
      <c r="D2081" s="51" t="s">
        <v>33011</v>
      </c>
      <c r="E2081" s="463" t="str">
        <f t="shared" si="98"/>
        <v>No</v>
      </c>
      <c r="F2081" s="164">
        <v>3.85</v>
      </c>
      <c r="G2081" s="164">
        <f t="shared" si="101"/>
        <v>1.5587044534412955</v>
      </c>
      <c r="H2081" s="368">
        <f t="shared" si="102"/>
        <v>10599</v>
      </c>
      <c r="I2081" s="389" t="s">
        <v>33012</v>
      </c>
      <c r="J2081" s="30">
        <v>10599</v>
      </c>
      <c r="K2081" s="109">
        <v>42513</v>
      </c>
      <c r="L2081" s="62" t="s">
        <v>32946</v>
      </c>
    </row>
    <row r="2082" spans="1:12" ht="17.100000000000001" customHeight="1">
      <c r="A2082" s="196">
        <v>2079</v>
      </c>
      <c r="B2082" s="366">
        <v>193</v>
      </c>
      <c r="C2082" s="367" t="s">
        <v>33013</v>
      </c>
      <c r="D2082" s="51" t="s">
        <v>33014</v>
      </c>
      <c r="E2082" s="463" t="str">
        <f t="shared" si="98"/>
        <v>Yes</v>
      </c>
      <c r="F2082" s="164">
        <v>1.42</v>
      </c>
      <c r="G2082" s="164">
        <f t="shared" si="101"/>
        <v>0.57489878542510109</v>
      </c>
      <c r="H2082" s="368">
        <f t="shared" si="102"/>
        <v>3909</v>
      </c>
      <c r="I2082" s="389" t="s">
        <v>33015</v>
      </c>
      <c r="J2082" s="30">
        <v>3909</v>
      </c>
      <c r="K2082" s="109">
        <v>42513</v>
      </c>
      <c r="L2082" s="62" t="s">
        <v>32946</v>
      </c>
    </row>
    <row r="2083" spans="1:12" ht="17.100000000000001" customHeight="1">
      <c r="A2083" s="196">
        <v>2080</v>
      </c>
      <c r="B2083" s="366" t="s">
        <v>33016</v>
      </c>
      <c r="C2083" s="367" t="s">
        <v>33017</v>
      </c>
      <c r="D2083" s="51" t="s">
        <v>33018</v>
      </c>
      <c r="E2083" s="463" t="str">
        <f t="shared" si="98"/>
        <v>Yes</v>
      </c>
      <c r="F2083" s="164">
        <v>2.33</v>
      </c>
      <c r="G2083" s="164">
        <f t="shared" si="101"/>
        <v>0.94331983805668007</v>
      </c>
      <c r="H2083" s="368">
        <f t="shared" si="102"/>
        <v>6414</v>
      </c>
      <c r="I2083" s="389" t="s">
        <v>33019</v>
      </c>
      <c r="J2083" s="30">
        <v>6414</v>
      </c>
      <c r="K2083" s="109">
        <v>42513</v>
      </c>
      <c r="L2083" s="62" t="s">
        <v>32946</v>
      </c>
    </row>
    <row r="2084" spans="1:12" ht="17.100000000000001" customHeight="1">
      <c r="A2084" s="196">
        <v>2081</v>
      </c>
      <c r="B2084" s="366">
        <v>168</v>
      </c>
      <c r="C2084" s="367" t="s">
        <v>33020</v>
      </c>
      <c r="D2084" s="51" t="s">
        <v>33021</v>
      </c>
      <c r="E2084" s="463" t="str">
        <f t="shared" si="98"/>
        <v>Yes</v>
      </c>
      <c r="F2084" s="164">
        <v>0.28000000000000003</v>
      </c>
      <c r="G2084" s="164">
        <f t="shared" si="101"/>
        <v>0.11336032388663968</v>
      </c>
      <c r="H2084" s="368">
        <f t="shared" si="102"/>
        <v>771</v>
      </c>
      <c r="I2084" s="389" t="s">
        <v>33022</v>
      </c>
      <c r="J2084" s="30">
        <v>771</v>
      </c>
      <c r="K2084" s="109">
        <v>42513</v>
      </c>
      <c r="L2084" s="62" t="s">
        <v>32946</v>
      </c>
    </row>
    <row r="2085" spans="1:12" ht="17.100000000000001" customHeight="1">
      <c r="A2085" s="196">
        <v>2082</v>
      </c>
      <c r="B2085" s="366">
        <v>157</v>
      </c>
      <c r="C2085" s="367" t="s">
        <v>33023</v>
      </c>
      <c r="D2085" s="51" t="s">
        <v>33024</v>
      </c>
      <c r="E2085" s="463" t="str">
        <f t="shared" si="98"/>
        <v>Yes</v>
      </c>
      <c r="F2085" s="164">
        <v>0.48</v>
      </c>
      <c r="G2085" s="164">
        <f t="shared" si="101"/>
        <v>0.19433198380566799</v>
      </c>
      <c r="H2085" s="368">
        <f t="shared" si="102"/>
        <v>1321</v>
      </c>
      <c r="I2085" s="389" t="s">
        <v>33025</v>
      </c>
      <c r="J2085" s="30">
        <v>1321</v>
      </c>
      <c r="K2085" s="109">
        <v>42513</v>
      </c>
      <c r="L2085" s="62" t="s">
        <v>32946</v>
      </c>
    </row>
    <row r="2086" spans="1:12" ht="17.100000000000001" customHeight="1">
      <c r="A2086" s="196">
        <v>2083</v>
      </c>
      <c r="B2086" s="366">
        <v>157</v>
      </c>
      <c r="C2086" s="367" t="s">
        <v>33023</v>
      </c>
      <c r="D2086" s="51" t="s">
        <v>33026</v>
      </c>
      <c r="E2086" s="463" t="str">
        <f t="shared" si="98"/>
        <v>Yes</v>
      </c>
      <c r="F2086" s="164">
        <v>0.48</v>
      </c>
      <c r="G2086" s="164">
        <f t="shared" si="101"/>
        <v>0.19433198380566799</v>
      </c>
      <c r="H2086" s="368">
        <f t="shared" si="102"/>
        <v>1321</v>
      </c>
      <c r="I2086" s="389" t="s">
        <v>33027</v>
      </c>
      <c r="J2086" s="30">
        <v>1321</v>
      </c>
      <c r="K2086" s="109">
        <v>42513</v>
      </c>
      <c r="L2086" s="62" t="s">
        <v>32946</v>
      </c>
    </row>
    <row r="2087" spans="1:12" ht="17.100000000000001" customHeight="1">
      <c r="A2087" s="196">
        <v>2084</v>
      </c>
      <c r="B2087" s="366">
        <v>161</v>
      </c>
      <c r="C2087" s="367" t="s">
        <v>33017</v>
      </c>
      <c r="D2087" s="51" t="s">
        <v>33028</v>
      </c>
      <c r="E2087" s="463" t="str">
        <f t="shared" si="98"/>
        <v>Yes</v>
      </c>
      <c r="F2087" s="164">
        <v>1.45</v>
      </c>
      <c r="G2087" s="164">
        <f t="shared" si="101"/>
        <v>0.58704453441295545</v>
      </c>
      <c r="H2087" s="368">
        <f t="shared" si="102"/>
        <v>3992</v>
      </c>
      <c r="I2087" s="389" t="s">
        <v>33029</v>
      </c>
      <c r="J2087" s="30">
        <v>3992</v>
      </c>
      <c r="K2087" s="109">
        <v>42513</v>
      </c>
      <c r="L2087" s="62" t="s">
        <v>32946</v>
      </c>
    </row>
    <row r="2088" spans="1:12" ht="17.100000000000001" customHeight="1">
      <c r="A2088" s="196">
        <v>2085</v>
      </c>
      <c r="B2088" s="375" t="s">
        <v>33030</v>
      </c>
      <c r="C2088" s="370" t="s">
        <v>33031</v>
      </c>
      <c r="D2088" s="32" t="s">
        <v>33032</v>
      </c>
      <c r="E2088" s="463" t="str">
        <f t="shared" si="98"/>
        <v>Yes</v>
      </c>
      <c r="F2088" s="164">
        <f>0.71+1.51</f>
        <v>2.2199999999999998</v>
      </c>
      <c r="G2088" s="164">
        <f t="shared" si="101"/>
        <v>0.8987854251012144</v>
      </c>
      <c r="H2088" s="368">
        <f t="shared" si="102"/>
        <v>6112</v>
      </c>
      <c r="I2088" s="387" t="s">
        <v>33033</v>
      </c>
      <c r="J2088" s="30">
        <v>6112</v>
      </c>
      <c r="K2088" s="109">
        <v>42513</v>
      </c>
      <c r="L2088" s="62" t="s">
        <v>32946</v>
      </c>
    </row>
    <row r="2089" spans="1:12" ht="17.100000000000001" customHeight="1">
      <c r="A2089" s="196">
        <v>2086</v>
      </c>
      <c r="B2089" s="366" t="s">
        <v>33034</v>
      </c>
      <c r="C2089" s="367" t="s">
        <v>33035</v>
      </c>
      <c r="D2089" s="51" t="s">
        <v>33036</v>
      </c>
      <c r="E2089" s="463" t="str">
        <f t="shared" si="98"/>
        <v>Yes</v>
      </c>
      <c r="F2089" s="164">
        <f>0.61+1.06</f>
        <v>1.67</v>
      </c>
      <c r="G2089" s="164">
        <f t="shared" si="101"/>
        <v>0.67611336032388658</v>
      </c>
      <c r="H2089" s="368">
        <f t="shared" si="102"/>
        <v>4598</v>
      </c>
      <c r="I2089" s="389" t="s">
        <v>33037</v>
      </c>
      <c r="J2089" s="30">
        <v>4598</v>
      </c>
      <c r="K2089" s="109">
        <v>42513</v>
      </c>
      <c r="L2089" s="62" t="s">
        <v>32946</v>
      </c>
    </row>
    <row r="2090" spans="1:12" ht="17.100000000000001" customHeight="1">
      <c r="A2090" s="196">
        <v>2087</v>
      </c>
      <c r="B2090" s="366">
        <v>300</v>
      </c>
      <c r="C2090" s="367" t="s">
        <v>33038</v>
      </c>
      <c r="D2090" s="51" t="s">
        <v>33039</v>
      </c>
      <c r="E2090" s="463" t="str">
        <f t="shared" si="98"/>
        <v>Yes</v>
      </c>
      <c r="F2090" s="164">
        <v>1.42</v>
      </c>
      <c r="G2090" s="164">
        <f t="shared" si="101"/>
        <v>0.57489878542510109</v>
      </c>
      <c r="H2090" s="368">
        <f t="shared" si="102"/>
        <v>3909</v>
      </c>
      <c r="I2090" s="389" t="s">
        <v>33040</v>
      </c>
      <c r="J2090" s="30">
        <v>3909</v>
      </c>
      <c r="K2090" s="109">
        <v>42513</v>
      </c>
      <c r="L2090" s="62" t="s">
        <v>32946</v>
      </c>
    </row>
    <row r="2091" spans="1:12" ht="17.100000000000001" customHeight="1">
      <c r="A2091" s="196">
        <v>2088</v>
      </c>
      <c r="B2091" s="366">
        <v>307</v>
      </c>
      <c r="C2091" s="367" t="s">
        <v>33041</v>
      </c>
      <c r="D2091" s="51" t="s">
        <v>33042</v>
      </c>
      <c r="E2091" s="463" t="str">
        <f t="shared" si="98"/>
        <v>Yes</v>
      </c>
      <c r="F2091" s="164">
        <v>1.77</v>
      </c>
      <c r="G2091" s="164">
        <f t="shared" si="101"/>
        <v>0.7165991902834008</v>
      </c>
      <c r="H2091" s="368">
        <f t="shared" si="102"/>
        <v>4873</v>
      </c>
      <c r="I2091" s="389" t="s">
        <v>33043</v>
      </c>
      <c r="J2091" s="30">
        <v>4873</v>
      </c>
      <c r="K2091" s="109">
        <v>42513</v>
      </c>
      <c r="L2091" s="62" t="s">
        <v>32946</v>
      </c>
    </row>
    <row r="2092" spans="1:12" ht="17.100000000000001" customHeight="1">
      <c r="A2092" s="196">
        <v>2089</v>
      </c>
      <c r="B2092" s="366">
        <v>315</v>
      </c>
      <c r="C2092" s="367" t="s">
        <v>33044</v>
      </c>
      <c r="D2092" s="51" t="s">
        <v>32740</v>
      </c>
      <c r="E2092" s="463" t="str">
        <f t="shared" si="98"/>
        <v>Yes</v>
      </c>
      <c r="F2092" s="164">
        <v>0.77</v>
      </c>
      <c r="G2092" s="164">
        <f t="shared" si="101"/>
        <v>0.31174089068825911</v>
      </c>
      <c r="H2092" s="368">
        <f t="shared" si="102"/>
        <v>2120</v>
      </c>
      <c r="I2092" s="389" t="s">
        <v>33045</v>
      </c>
      <c r="J2092" s="30">
        <v>2120</v>
      </c>
      <c r="K2092" s="109">
        <v>42513</v>
      </c>
      <c r="L2092" s="62" t="s">
        <v>32946</v>
      </c>
    </row>
    <row r="2093" spans="1:12" ht="17.100000000000001" customHeight="1">
      <c r="A2093" s="196">
        <v>2090</v>
      </c>
      <c r="B2093" s="366">
        <v>328</v>
      </c>
      <c r="C2093" s="367" t="s">
        <v>33046</v>
      </c>
      <c r="D2093" s="51" t="s">
        <v>33047</v>
      </c>
      <c r="E2093" s="463" t="str">
        <f t="shared" si="98"/>
        <v>Yes</v>
      </c>
      <c r="F2093" s="164">
        <v>0.62</v>
      </c>
      <c r="G2093" s="164">
        <f t="shared" si="101"/>
        <v>0.25101214574898784</v>
      </c>
      <c r="H2093" s="368">
        <f t="shared" si="102"/>
        <v>1707</v>
      </c>
      <c r="I2093" s="389" t="s">
        <v>33048</v>
      </c>
      <c r="J2093" s="30">
        <v>1707</v>
      </c>
      <c r="K2093" s="109">
        <v>42513</v>
      </c>
      <c r="L2093" s="62" t="s">
        <v>32946</v>
      </c>
    </row>
    <row r="2094" spans="1:12" ht="17.100000000000001" customHeight="1">
      <c r="A2094" s="196">
        <v>2091</v>
      </c>
      <c r="B2094" s="366">
        <v>272</v>
      </c>
      <c r="C2094" s="367" t="s">
        <v>32848</v>
      </c>
      <c r="D2094" s="51" t="s">
        <v>33049</v>
      </c>
      <c r="E2094" s="463" t="str">
        <f t="shared" si="98"/>
        <v>Yes</v>
      </c>
      <c r="F2094" s="164">
        <v>1.1000000000000001</v>
      </c>
      <c r="G2094" s="164">
        <f t="shared" si="101"/>
        <v>0.44534412955465585</v>
      </c>
      <c r="H2094" s="368">
        <f t="shared" si="102"/>
        <v>3028</v>
      </c>
      <c r="I2094" s="389" t="s">
        <v>33050</v>
      </c>
      <c r="J2094" s="30">
        <v>3028</v>
      </c>
      <c r="K2094" s="109">
        <v>42513</v>
      </c>
      <c r="L2094" s="62" t="s">
        <v>32946</v>
      </c>
    </row>
    <row r="2095" spans="1:12" ht="17.100000000000001" customHeight="1">
      <c r="A2095" s="196">
        <v>2092</v>
      </c>
      <c r="B2095" s="366" t="s">
        <v>33051</v>
      </c>
      <c r="C2095" s="367" t="s">
        <v>33052</v>
      </c>
      <c r="D2095" s="51" t="s">
        <v>33053</v>
      </c>
      <c r="E2095" s="463" t="str">
        <f t="shared" si="98"/>
        <v>Yes</v>
      </c>
      <c r="F2095" s="164">
        <v>0.71</v>
      </c>
      <c r="G2095" s="164">
        <f t="shared" si="101"/>
        <v>0.28744939271255054</v>
      </c>
      <c r="H2095" s="368">
        <f t="shared" si="102"/>
        <v>1955</v>
      </c>
      <c r="I2095" s="389" t="s">
        <v>33054</v>
      </c>
      <c r="J2095" s="30">
        <v>1955</v>
      </c>
      <c r="K2095" s="109">
        <v>42513</v>
      </c>
      <c r="L2095" s="62" t="s">
        <v>32946</v>
      </c>
    </row>
    <row r="2096" spans="1:12" ht="17.100000000000001" customHeight="1">
      <c r="A2096" s="196">
        <v>2093</v>
      </c>
      <c r="B2096" s="366">
        <v>161</v>
      </c>
      <c r="C2096" s="367" t="s">
        <v>33055</v>
      </c>
      <c r="D2096" s="51" t="s">
        <v>33056</v>
      </c>
      <c r="E2096" s="463" t="str">
        <f t="shared" si="98"/>
        <v>Yes</v>
      </c>
      <c r="F2096" s="164">
        <v>1.82</v>
      </c>
      <c r="G2096" s="164">
        <f t="shared" si="101"/>
        <v>0.73684210526315785</v>
      </c>
      <c r="H2096" s="368">
        <f t="shared" si="102"/>
        <v>5010</v>
      </c>
      <c r="I2096" s="389" t="s">
        <v>33057</v>
      </c>
      <c r="J2096" s="30">
        <v>5010</v>
      </c>
      <c r="K2096" s="109">
        <v>42513</v>
      </c>
      <c r="L2096" s="62" t="s">
        <v>32946</v>
      </c>
    </row>
    <row r="2097" spans="1:12" ht="17.100000000000001" customHeight="1">
      <c r="A2097" s="196">
        <v>2094</v>
      </c>
      <c r="B2097" s="366">
        <v>278</v>
      </c>
      <c r="C2097" s="367" t="s">
        <v>33058</v>
      </c>
      <c r="D2097" s="51" t="s">
        <v>33059</v>
      </c>
      <c r="E2097" s="463" t="str">
        <f t="shared" si="98"/>
        <v>Yes</v>
      </c>
      <c r="F2097" s="164">
        <v>1.4</v>
      </c>
      <c r="G2097" s="164">
        <f t="shared" si="101"/>
        <v>0.56680161943319829</v>
      </c>
      <c r="H2097" s="368">
        <f t="shared" si="102"/>
        <v>3854</v>
      </c>
      <c r="I2097" s="389" t="s">
        <v>33060</v>
      </c>
      <c r="J2097" s="30">
        <v>3854</v>
      </c>
      <c r="K2097" s="109">
        <v>42513</v>
      </c>
      <c r="L2097" s="62" t="s">
        <v>32946</v>
      </c>
    </row>
    <row r="2098" spans="1:12" ht="17.100000000000001" customHeight="1">
      <c r="A2098" s="196">
        <v>2095</v>
      </c>
      <c r="B2098" s="366" t="s">
        <v>33061</v>
      </c>
      <c r="C2098" s="367" t="s">
        <v>33062</v>
      </c>
      <c r="D2098" s="51" t="s">
        <v>33063</v>
      </c>
      <c r="E2098" s="463" t="str">
        <f t="shared" si="98"/>
        <v>No</v>
      </c>
      <c r="F2098" s="164">
        <f>3.19+0.84+0.35</f>
        <v>4.38</v>
      </c>
      <c r="G2098" s="164">
        <f t="shared" si="101"/>
        <v>1.7732793522267205</v>
      </c>
      <c r="H2098" s="368">
        <f t="shared" si="102"/>
        <v>12058</v>
      </c>
      <c r="I2098" s="389" t="s">
        <v>33064</v>
      </c>
      <c r="J2098" s="30">
        <v>12058</v>
      </c>
      <c r="K2098" s="109">
        <v>42513</v>
      </c>
      <c r="L2098" s="62" t="s">
        <v>32946</v>
      </c>
    </row>
    <row r="2099" spans="1:12" ht="17.100000000000001" customHeight="1">
      <c r="A2099" s="196">
        <v>2096</v>
      </c>
      <c r="B2099" s="366">
        <v>259</v>
      </c>
      <c r="C2099" s="367" t="s">
        <v>33065</v>
      </c>
      <c r="D2099" s="51" t="s">
        <v>33066</v>
      </c>
      <c r="E2099" s="463" t="str">
        <f t="shared" si="98"/>
        <v>Yes</v>
      </c>
      <c r="F2099" s="164">
        <v>0.73</v>
      </c>
      <c r="G2099" s="164">
        <f t="shared" si="101"/>
        <v>0.2955465587044534</v>
      </c>
      <c r="H2099" s="368">
        <f t="shared" si="102"/>
        <v>2010</v>
      </c>
      <c r="I2099" s="389" t="s">
        <v>33067</v>
      </c>
      <c r="J2099" s="30">
        <v>2010</v>
      </c>
      <c r="K2099" s="109">
        <v>42513</v>
      </c>
      <c r="L2099" s="62" t="s">
        <v>32946</v>
      </c>
    </row>
    <row r="2100" spans="1:12" ht="17.100000000000001" customHeight="1">
      <c r="A2100" s="196">
        <v>2097</v>
      </c>
      <c r="B2100" s="366">
        <v>244</v>
      </c>
      <c r="C2100" s="367" t="s">
        <v>24762</v>
      </c>
      <c r="D2100" s="51" t="s">
        <v>33068</v>
      </c>
      <c r="E2100" s="463" t="str">
        <f t="shared" si="98"/>
        <v>Yes</v>
      </c>
      <c r="F2100" s="164">
        <v>0.33</v>
      </c>
      <c r="G2100" s="164">
        <f t="shared" si="101"/>
        <v>0.13360323886639675</v>
      </c>
      <c r="H2100" s="368">
        <f t="shared" si="102"/>
        <v>908</v>
      </c>
      <c r="I2100" s="389" t="s">
        <v>33069</v>
      </c>
      <c r="J2100" s="30">
        <v>908</v>
      </c>
      <c r="K2100" s="109">
        <v>42513</v>
      </c>
      <c r="L2100" s="62" t="s">
        <v>32946</v>
      </c>
    </row>
    <row r="2101" spans="1:12" ht="17.100000000000001" customHeight="1">
      <c r="A2101" s="196">
        <v>2098</v>
      </c>
      <c r="B2101" s="366">
        <v>201</v>
      </c>
      <c r="C2101" s="367" t="s">
        <v>33070</v>
      </c>
      <c r="D2101" s="51" t="s">
        <v>33071</v>
      </c>
      <c r="E2101" s="463" t="str">
        <f t="shared" si="98"/>
        <v>No</v>
      </c>
      <c r="F2101" s="164">
        <v>2.83</v>
      </c>
      <c r="G2101" s="164">
        <f t="shared" si="101"/>
        <v>1.1457489878542511</v>
      </c>
      <c r="H2101" s="368">
        <f t="shared" si="102"/>
        <v>7791</v>
      </c>
      <c r="I2101" s="389" t="s">
        <v>33072</v>
      </c>
      <c r="J2101" s="30">
        <v>7791</v>
      </c>
      <c r="K2101" s="109">
        <v>42513</v>
      </c>
      <c r="L2101" s="62" t="s">
        <v>32946</v>
      </c>
    </row>
    <row r="2102" spans="1:12" ht="17.100000000000001" customHeight="1">
      <c r="A2102" s="196">
        <v>2099</v>
      </c>
      <c r="B2102" s="366">
        <v>211</v>
      </c>
      <c r="C2102" s="367" t="s">
        <v>33073</v>
      </c>
      <c r="D2102" s="51" t="s">
        <v>33074</v>
      </c>
      <c r="E2102" s="463" t="str">
        <f t="shared" si="98"/>
        <v>Yes</v>
      </c>
      <c r="F2102" s="164">
        <v>0.9</v>
      </c>
      <c r="G2102" s="164">
        <f t="shared" si="101"/>
        <v>0.36437246963562753</v>
      </c>
      <c r="H2102" s="368">
        <f t="shared" si="102"/>
        <v>2478</v>
      </c>
      <c r="I2102" s="389" t="s">
        <v>33075</v>
      </c>
      <c r="J2102" s="30">
        <v>2478</v>
      </c>
      <c r="K2102" s="109">
        <v>42513</v>
      </c>
      <c r="L2102" s="62" t="s">
        <v>32946</v>
      </c>
    </row>
    <row r="2103" spans="1:12" ht="17.100000000000001" customHeight="1">
      <c r="A2103" s="196">
        <v>2100</v>
      </c>
      <c r="B2103" s="366" t="s">
        <v>33076</v>
      </c>
      <c r="C2103" s="367" t="s">
        <v>33077</v>
      </c>
      <c r="D2103" s="51" t="s">
        <v>33078</v>
      </c>
      <c r="E2103" s="463" t="str">
        <f t="shared" si="98"/>
        <v>No</v>
      </c>
      <c r="F2103" s="164">
        <v>2.52</v>
      </c>
      <c r="G2103" s="164">
        <f t="shared" si="101"/>
        <v>1.0202429149797569</v>
      </c>
      <c r="H2103" s="368">
        <f t="shared" si="102"/>
        <v>6938</v>
      </c>
      <c r="I2103" s="389" t="s">
        <v>33079</v>
      </c>
      <c r="J2103" s="30">
        <v>6938</v>
      </c>
      <c r="K2103" s="109">
        <v>42513</v>
      </c>
      <c r="L2103" s="62" t="s">
        <v>32946</v>
      </c>
    </row>
    <row r="2104" spans="1:12" ht="17.100000000000001" customHeight="1">
      <c r="A2104" s="196">
        <v>2101</v>
      </c>
      <c r="B2104" s="366" t="s">
        <v>33080</v>
      </c>
      <c r="C2104" s="367" t="s">
        <v>33081</v>
      </c>
      <c r="D2104" s="51" t="s">
        <v>33082</v>
      </c>
      <c r="E2104" s="463" t="str">
        <f t="shared" si="98"/>
        <v>Yes</v>
      </c>
      <c r="F2104" s="164">
        <v>0.62</v>
      </c>
      <c r="G2104" s="164">
        <f t="shared" si="101"/>
        <v>0.25101214574898784</v>
      </c>
      <c r="H2104" s="368">
        <f t="shared" si="102"/>
        <v>1707</v>
      </c>
      <c r="I2104" s="389" t="s">
        <v>33083</v>
      </c>
      <c r="J2104" s="30">
        <v>1707</v>
      </c>
      <c r="K2104" s="109">
        <v>42513</v>
      </c>
      <c r="L2104" s="62" t="s">
        <v>32946</v>
      </c>
    </row>
    <row r="2105" spans="1:12" ht="17.100000000000001" customHeight="1">
      <c r="A2105" s="196">
        <v>2102</v>
      </c>
      <c r="B2105" s="366" t="s">
        <v>33080</v>
      </c>
      <c r="C2105" s="367" t="s">
        <v>33081</v>
      </c>
      <c r="D2105" s="51" t="s">
        <v>33084</v>
      </c>
      <c r="E2105" s="463" t="str">
        <f t="shared" si="98"/>
        <v>Yes</v>
      </c>
      <c r="F2105" s="164">
        <v>0.68</v>
      </c>
      <c r="G2105" s="164">
        <f t="shared" si="101"/>
        <v>0.27530364372469635</v>
      </c>
      <c r="H2105" s="368">
        <f t="shared" si="102"/>
        <v>1872</v>
      </c>
      <c r="I2105" s="389" t="s">
        <v>33085</v>
      </c>
      <c r="J2105" s="30">
        <v>1872</v>
      </c>
      <c r="K2105" s="109">
        <v>42513</v>
      </c>
      <c r="L2105" s="62" t="s">
        <v>32946</v>
      </c>
    </row>
    <row r="2106" spans="1:12" ht="17.100000000000001" customHeight="1">
      <c r="A2106" s="196">
        <v>2103</v>
      </c>
      <c r="B2106" s="366">
        <v>301</v>
      </c>
      <c r="C2106" s="367" t="s">
        <v>33086</v>
      </c>
      <c r="D2106" s="51" t="s">
        <v>33087</v>
      </c>
      <c r="E2106" s="463" t="str">
        <f t="shared" si="98"/>
        <v>Yes</v>
      </c>
      <c r="F2106" s="164">
        <v>0.09</v>
      </c>
      <c r="G2106" s="164">
        <f t="shared" si="101"/>
        <v>3.643724696356275E-2</v>
      </c>
      <c r="H2106" s="368">
        <f t="shared" si="102"/>
        <v>248</v>
      </c>
      <c r="I2106" s="389" t="s">
        <v>33088</v>
      </c>
      <c r="J2106" s="30">
        <v>248</v>
      </c>
      <c r="K2106" s="109">
        <v>42513</v>
      </c>
      <c r="L2106" s="62" t="s">
        <v>32946</v>
      </c>
    </row>
    <row r="2107" spans="1:12" ht="17.100000000000001" customHeight="1">
      <c r="A2107" s="196">
        <v>2104</v>
      </c>
      <c r="B2107" s="366" t="s">
        <v>33089</v>
      </c>
      <c r="C2107" s="367" t="s">
        <v>33090</v>
      </c>
      <c r="D2107" s="51" t="s">
        <v>33091</v>
      </c>
      <c r="E2107" s="463" t="str">
        <f t="shared" si="98"/>
        <v>Yes</v>
      </c>
      <c r="F2107" s="164">
        <v>0.2</v>
      </c>
      <c r="G2107" s="164">
        <f t="shared" si="101"/>
        <v>8.0971659919028341E-2</v>
      </c>
      <c r="H2107" s="368">
        <f t="shared" si="102"/>
        <v>551</v>
      </c>
      <c r="I2107" s="389" t="s">
        <v>33092</v>
      </c>
      <c r="J2107" s="30">
        <v>551</v>
      </c>
      <c r="K2107" s="109">
        <v>42513</v>
      </c>
      <c r="L2107" s="62" t="s">
        <v>32946</v>
      </c>
    </row>
    <row r="2108" spans="1:12" ht="17.100000000000001" customHeight="1">
      <c r="A2108" s="196">
        <v>2105</v>
      </c>
      <c r="B2108" s="366" t="s">
        <v>33093</v>
      </c>
      <c r="C2108" s="367" t="s">
        <v>33094</v>
      </c>
      <c r="D2108" s="51" t="s">
        <v>33094</v>
      </c>
      <c r="E2108" s="463" t="str">
        <f t="shared" si="98"/>
        <v>Yes</v>
      </c>
      <c r="F2108" s="164">
        <v>0.08</v>
      </c>
      <c r="G2108" s="164">
        <f t="shared" si="101"/>
        <v>3.2388663967611336E-2</v>
      </c>
      <c r="H2108" s="368">
        <f t="shared" si="102"/>
        <v>220</v>
      </c>
      <c r="I2108" s="389" t="s">
        <v>33095</v>
      </c>
      <c r="J2108" s="30">
        <v>220</v>
      </c>
      <c r="K2108" s="109">
        <v>42513</v>
      </c>
      <c r="L2108" s="62" t="s">
        <v>32946</v>
      </c>
    </row>
    <row r="2109" spans="1:12" ht="17.100000000000001" customHeight="1">
      <c r="A2109" s="196">
        <v>2106</v>
      </c>
      <c r="B2109" s="366">
        <v>184</v>
      </c>
      <c r="C2109" s="367" t="s">
        <v>33096</v>
      </c>
      <c r="D2109" s="51" t="s">
        <v>33097</v>
      </c>
      <c r="E2109" s="463" t="str">
        <f t="shared" si="98"/>
        <v>No</v>
      </c>
      <c r="F2109" s="164">
        <v>3.01</v>
      </c>
      <c r="G2109" s="164">
        <f t="shared" si="101"/>
        <v>1.2186234817813764</v>
      </c>
      <c r="H2109" s="368">
        <f t="shared" si="102"/>
        <v>8287</v>
      </c>
      <c r="I2109" s="389" t="s">
        <v>33098</v>
      </c>
      <c r="J2109" s="30">
        <v>8287</v>
      </c>
      <c r="K2109" s="109">
        <v>42513</v>
      </c>
      <c r="L2109" s="62" t="s">
        <v>32946</v>
      </c>
    </row>
    <row r="2110" spans="1:12" ht="17.100000000000001" customHeight="1">
      <c r="A2110" s="196">
        <v>2107</v>
      </c>
      <c r="B2110" s="366" t="s">
        <v>33099</v>
      </c>
      <c r="C2110" s="367" t="s">
        <v>33100</v>
      </c>
      <c r="D2110" s="51" t="s">
        <v>33100</v>
      </c>
      <c r="E2110" s="463" t="str">
        <f t="shared" si="98"/>
        <v>Yes</v>
      </c>
      <c r="F2110" s="164">
        <v>1.04</v>
      </c>
      <c r="G2110" s="164">
        <f t="shared" si="101"/>
        <v>0.42105263157894735</v>
      </c>
      <c r="H2110" s="368">
        <f t="shared" si="102"/>
        <v>2863</v>
      </c>
      <c r="I2110" s="389" t="s">
        <v>33101</v>
      </c>
      <c r="J2110" s="30">
        <v>2863</v>
      </c>
      <c r="K2110" s="109">
        <v>42513</v>
      </c>
      <c r="L2110" s="62" t="s">
        <v>32946</v>
      </c>
    </row>
    <row r="2111" spans="1:12" ht="17.100000000000001" customHeight="1">
      <c r="A2111" s="196">
        <v>2108</v>
      </c>
      <c r="B2111" s="366">
        <v>211</v>
      </c>
      <c r="C2111" s="367" t="s">
        <v>33073</v>
      </c>
      <c r="D2111" s="51" t="s">
        <v>33102</v>
      </c>
      <c r="E2111" s="463" t="str">
        <f t="shared" si="98"/>
        <v>Yes</v>
      </c>
      <c r="F2111" s="164">
        <v>0.9</v>
      </c>
      <c r="G2111" s="164">
        <f t="shared" si="101"/>
        <v>0.36437246963562753</v>
      </c>
      <c r="H2111" s="368">
        <f t="shared" si="102"/>
        <v>2478</v>
      </c>
      <c r="I2111" s="389" t="s">
        <v>33103</v>
      </c>
      <c r="J2111" s="30">
        <v>2478</v>
      </c>
      <c r="K2111" s="109">
        <v>42513</v>
      </c>
      <c r="L2111" s="62" t="s">
        <v>32946</v>
      </c>
    </row>
    <row r="2112" spans="1:12" ht="17.100000000000001" customHeight="1">
      <c r="A2112" s="196">
        <v>2109</v>
      </c>
      <c r="B2112" s="366" t="s">
        <v>33104</v>
      </c>
      <c r="C2112" s="370" t="s">
        <v>33105</v>
      </c>
      <c r="D2112" s="32" t="s">
        <v>33106</v>
      </c>
      <c r="E2112" s="463" t="str">
        <f t="shared" si="98"/>
        <v>No</v>
      </c>
      <c r="F2112" s="164">
        <f>2.8+2.61</f>
        <v>5.41</v>
      </c>
      <c r="G2112" s="164">
        <f t="shared" si="101"/>
        <v>2.1902834008097165</v>
      </c>
      <c r="H2112" s="368">
        <v>13600</v>
      </c>
      <c r="I2112" s="389" t="s">
        <v>33107</v>
      </c>
      <c r="J2112" s="30">
        <v>13600</v>
      </c>
      <c r="K2112" s="109">
        <v>42513</v>
      </c>
      <c r="L2112" s="62" t="s">
        <v>32946</v>
      </c>
    </row>
    <row r="2113" spans="1:12" ht="17.100000000000001" customHeight="1">
      <c r="A2113" s="196">
        <v>2110</v>
      </c>
      <c r="B2113" s="366">
        <v>300</v>
      </c>
      <c r="C2113" s="367" t="s">
        <v>33038</v>
      </c>
      <c r="D2113" s="51" t="s">
        <v>33108</v>
      </c>
      <c r="E2113" s="463" t="str">
        <f t="shared" ref="E2113:E2176" si="103">IF(G2113&lt;1,"Yes","No")</f>
        <v>Yes</v>
      </c>
      <c r="F2113" s="164">
        <v>1.59</v>
      </c>
      <c r="G2113" s="164">
        <f t="shared" si="101"/>
        <v>0.64372469635627527</v>
      </c>
      <c r="H2113" s="368">
        <f t="shared" si="102"/>
        <v>4377</v>
      </c>
      <c r="I2113" s="389" t="s">
        <v>33109</v>
      </c>
      <c r="J2113" s="30">
        <v>4377</v>
      </c>
      <c r="K2113" s="109">
        <v>42513</v>
      </c>
      <c r="L2113" s="62" t="s">
        <v>32946</v>
      </c>
    </row>
    <row r="2114" spans="1:12" ht="17.100000000000001" customHeight="1">
      <c r="A2114" s="196">
        <v>2111</v>
      </c>
      <c r="B2114" s="366" t="s">
        <v>33110</v>
      </c>
      <c r="C2114" s="367" t="s">
        <v>33111</v>
      </c>
      <c r="D2114" s="51" t="s">
        <v>33112</v>
      </c>
      <c r="E2114" s="463" t="str">
        <f t="shared" si="103"/>
        <v>No</v>
      </c>
      <c r="F2114" s="164">
        <v>3.51</v>
      </c>
      <c r="G2114" s="164">
        <f t="shared" si="101"/>
        <v>1.4210526315789471</v>
      </c>
      <c r="H2114" s="368">
        <f t="shared" si="102"/>
        <v>9663</v>
      </c>
      <c r="I2114" s="389" t="s">
        <v>33113</v>
      </c>
      <c r="J2114" s="30">
        <v>9663</v>
      </c>
      <c r="K2114" s="109">
        <v>42513</v>
      </c>
      <c r="L2114" s="62" t="s">
        <v>32946</v>
      </c>
    </row>
    <row r="2115" spans="1:12" ht="17.100000000000001" customHeight="1">
      <c r="A2115" s="196">
        <v>2112</v>
      </c>
      <c r="B2115" s="366">
        <v>66</v>
      </c>
      <c r="C2115" s="367" t="s">
        <v>33114</v>
      </c>
      <c r="D2115" s="51" t="s">
        <v>33115</v>
      </c>
      <c r="E2115" s="463" t="str">
        <f t="shared" si="103"/>
        <v>Yes</v>
      </c>
      <c r="F2115" s="164">
        <v>1.35</v>
      </c>
      <c r="G2115" s="164">
        <f t="shared" si="101"/>
        <v>0.54655870445344124</v>
      </c>
      <c r="H2115" s="368">
        <f t="shared" si="102"/>
        <v>3717</v>
      </c>
      <c r="I2115" s="389" t="s">
        <v>33116</v>
      </c>
      <c r="J2115" s="30">
        <v>3717</v>
      </c>
      <c r="K2115" s="109">
        <v>42513</v>
      </c>
      <c r="L2115" s="62" t="s">
        <v>32946</v>
      </c>
    </row>
    <row r="2116" spans="1:12" ht="17.100000000000001" customHeight="1">
      <c r="A2116" s="196">
        <v>2113</v>
      </c>
      <c r="B2116" s="366" t="s">
        <v>33117</v>
      </c>
      <c r="C2116" s="367" t="s">
        <v>33118</v>
      </c>
      <c r="D2116" s="51" t="s">
        <v>33118</v>
      </c>
      <c r="E2116" s="463" t="str">
        <f t="shared" si="103"/>
        <v>Yes</v>
      </c>
      <c r="F2116" s="164">
        <v>0.59</v>
      </c>
      <c r="G2116" s="164">
        <f t="shared" si="101"/>
        <v>0.23886639676113358</v>
      </c>
      <c r="H2116" s="368">
        <f t="shared" si="102"/>
        <v>1624</v>
      </c>
      <c r="I2116" s="389" t="s">
        <v>33119</v>
      </c>
      <c r="J2116" s="30">
        <v>1624</v>
      </c>
      <c r="K2116" s="109">
        <v>42513</v>
      </c>
      <c r="L2116" s="62" t="s">
        <v>32946</v>
      </c>
    </row>
    <row r="2117" spans="1:12" ht="17.100000000000001" customHeight="1">
      <c r="A2117" s="196">
        <v>2114</v>
      </c>
      <c r="B2117" s="366" t="s">
        <v>33120</v>
      </c>
      <c r="C2117" s="367" t="s">
        <v>33121</v>
      </c>
      <c r="D2117" s="51" t="s">
        <v>33122</v>
      </c>
      <c r="E2117" s="463" t="str">
        <f t="shared" si="103"/>
        <v>Yes</v>
      </c>
      <c r="F2117" s="164">
        <v>1.97</v>
      </c>
      <c r="G2117" s="164">
        <f t="shared" si="101"/>
        <v>0.79757085020242913</v>
      </c>
      <c r="H2117" s="368">
        <f t="shared" si="102"/>
        <v>5423</v>
      </c>
      <c r="I2117" s="389" t="s">
        <v>33123</v>
      </c>
      <c r="J2117" s="30">
        <v>5423</v>
      </c>
      <c r="K2117" s="109">
        <v>42513</v>
      </c>
      <c r="L2117" s="62" t="s">
        <v>32946</v>
      </c>
    </row>
    <row r="2118" spans="1:12" ht="17.100000000000001" customHeight="1">
      <c r="A2118" s="196">
        <v>2115</v>
      </c>
      <c r="B2118" s="366" t="s">
        <v>33124</v>
      </c>
      <c r="C2118" s="367" t="s">
        <v>33125</v>
      </c>
      <c r="D2118" s="51" t="s">
        <v>33126</v>
      </c>
      <c r="E2118" s="463" t="str">
        <f t="shared" si="103"/>
        <v>Yes</v>
      </c>
      <c r="F2118" s="164">
        <v>0.96</v>
      </c>
      <c r="G2118" s="164">
        <f t="shared" si="101"/>
        <v>0.38866396761133598</v>
      </c>
      <c r="H2118" s="368">
        <f t="shared" si="102"/>
        <v>2643</v>
      </c>
      <c r="I2118" s="389" t="s">
        <v>33127</v>
      </c>
      <c r="J2118" s="30">
        <v>2643</v>
      </c>
      <c r="K2118" s="109">
        <v>42513</v>
      </c>
      <c r="L2118" s="62" t="s">
        <v>32946</v>
      </c>
    </row>
    <row r="2119" spans="1:12" ht="17.100000000000001" customHeight="1">
      <c r="A2119" s="196">
        <v>2116</v>
      </c>
      <c r="B2119" s="366" t="s">
        <v>33128</v>
      </c>
      <c r="C2119" s="367" t="s">
        <v>33129</v>
      </c>
      <c r="D2119" s="51" t="s">
        <v>33130</v>
      </c>
      <c r="E2119" s="463" t="str">
        <f t="shared" si="103"/>
        <v>Yes</v>
      </c>
      <c r="F2119" s="164">
        <v>0.79</v>
      </c>
      <c r="G2119" s="164">
        <f t="shared" si="101"/>
        <v>0.31983805668016191</v>
      </c>
      <c r="H2119" s="368">
        <f t="shared" si="102"/>
        <v>2175</v>
      </c>
      <c r="I2119" s="389" t="s">
        <v>33131</v>
      </c>
      <c r="J2119" s="30">
        <v>2175</v>
      </c>
      <c r="K2119" s="109">
        <v>42513</v>
      </c>
      <c r="L2119" s="62" t="s">
        <v>32946</v>
      </c>
    </row>
    <row r="2120" spans="1:12" ht="17.100000000000001" customHeight="1">
      <c r="A2120" s="196">
        <v>2117</v>
      </c>
      <c r="B2120" s="366">
        <v>404</v>
      </c>
      <c r="C2120" s="367" t="s">
        <v>33129</v>
      </c>
      <c r="D2120" s="51" t="s">
        <v>33132</v>
      </c>
      <c r="E2120" s="463" t="str">
        <f t="shared" si="103"/>
        <v>Yes</v>
      </c>
      <c r="F2120" s="164">
        <v>0.25</v>
      </c>
      <c r="G2120" s="164">
        <f t="shared" si="101"/>
        <v>0.10121457489878542</v>
      </c>
      <c r="H2120" s="368">
        <f t="shared" si="102"/>
        <v>688</v>
      </c>
      <c r="I2120" s="389" t="s">
        <v>33133</v>
      </c>
      <c r="J2120" s="30">
        <v>688</v>
      </c>
      <c r="K2120" s="109">
        <v>42513</v>
      </c>
      <c r="L2120" s="62" t="s">
        <v>32946</v>
      </c>
    </row>
    <row r="2121" spans="1:12" ht="17.100000000000001" customHeight="1">
      <c r="A2121" s="196">
        <v>2118</v>
      </c>
      <c r="B2121" s="366">
        <v>404</v>
      </c>
      <c r="C2121" s="367" t="s">
        <v>33129</v>
      </c>
      <c r="D2121" s="51" t="s">
        <v>33134</v>
      </c>
      <c r="E2121" s="463" t="str">
        <f t="shared" si="103"/>
        <v>Yes</v>
      </c>
      <c r="F2121" s="164">
        <v>0.27</v>
      </c>
      <c r="G2121" s="164">
        <f t="shared" si="101"/>
        <v>0.10931174089068826</v>
      </c>
      <c r="H2121" s="368">
        <f t="shared" si="102"/>
        <v>743</v>
      </c>
      <c r="I2121" s="389" t="s">
        <v>33135</v>
      </c>
      <c r="J2121" s="30">
        <v>743</v>
      </c>
      <c r="K2121" s="109">
        <v>42513</v>
      </c>
      <c r="L2121" s="62" t="s">
        <v>32946</v>
      </c>
    </row>
    <row r="2122" spans="1:12" ht="17.100000000000001" customHeight="1">
      <c r="A2122" s="196">
        <v>2119</v>
      </c>
      <c r="B2122" s="366">
        <v>405</v>
      </c>
      <c r="C2122" s="367" t="s">
        <v>33136</v>
      </c>
      <c r="D2122" s="32" t="s">
        <v>33137</v>
      </c>
      <c r="E2122" s="463" t="str">
        <f t="shared" si="103"/>
        <v>No</v>
      </c>
      <c r="F2122" s="164">
        <v>2.96</v>
      </c>
      <c r="G2122" s="164">
        <f t="shared" si="101"/>
        <v>1.1983805668016194</v>
      </c>
      <c r="H2122" s="368">
        <f t="shared" si="102"/>
        <v>8149</v>
      </c>
      <c r="I2122" s="387" t="s">
        <v>33138</v>
      </c>
      <c r="J2122" s="30">
        <v>8149</v>
      </c>
      <c r="K2122" s="109">
        <v>42513</v>
      </c>
      <c r="L2122" s="62" t="s">
        <v>32946</v>
      </c>
    </row>
    <row r="2123" spans="1:12" ht="17.100000000000001" customHeight="1">
      <c r="A2123" s="196">
        <v>2120</v>
      </c>
      <c r="B2123" s="366">
        <v>352</v>
      </c>
      <c r="C2123" s="370" t="s">
        <v>33139</v>
      </c>
      <c r="D2123" s="32" t="s">
        <v>33140</v>
      </c>
      <c r="E2123" s="463" t="str">
        <f t="shared" si="103"/>
        <v>Yes</v>
      </c>
      <c r="F2123" s="164">
        <v>1.02</v>
      </c>
      <c r="G2123" s="164">
        <f t="shared" ref="G2123:G2186" si="104">F2123/2.47</f>
        <v>0.41295546558704449</v>
      </c>
      <c r="H2123" s="368">
        <f t="shared" ref="H2123:H2129" si="105">ROUND(F2123*2753,0)</f>
        <v>2808</v>
      </c>
      <c r="I2123" s="387" t="s">
        <v>33141</v>
      </c>
      <c r="J2123" s="30">
        <v>2808</v>
      </c>
      <c r="K2123" s="109">
        <v>42513</v>
      </c>
      <c r="L2123" s="62" t="s">
        <v>32946</v>
      </c>
    </row>
    <row r="2124" spans="1:12" ht="17.100000000000001" customHeight="1">
      <c r="A2124" s="196">
        <v>2121</v>
      </c>
      <c r="B2124" s="375" t="s">
        <v>33142</v>
      </c>
      <c r="C2124" s="370" t="s">
        <v>33143</v>
      </c>
      <c r="D2124" s="32" t="s">
        <v>33144</v>
      </c>
      <c r="E2124" s="463" t="str">
        <f t="shared" si="103"/>
        <v>Yes</v>
      </c>
      <c r="F2124" s="164">
        <v>1.52</v>
      </c>
      <c r="G2124" s="164">
        <f t="shared" si="104"/>
        <v>0.61538461538461531</v>
      </c>
      <c r="H2124" s="368">
        <f t="shared" si="105"/>
        <v>4185</v>
      </c>
      <c r="I2124" s="387" t="s">
        <v>33145</v>
      </c>
      <c r="J2124" s="30">
        <v>4185</v>
      </c>
      <c r="K2124" s="109">
        <v>42513</v>
      </c>
      <c r="L2124" s="62" t="s">
        <v>32946</v>
      </c>
    </row>
    <row r="2125" spans="1:12" ht="17.100000000000001" customHeight="1">
      <c r="A2125" s="196">
        <v>2122</v>
      </c>
      <c r="B2125" s="375" t="s">
        <v>33146</v>
      </c>
      <c r="C2125" s="370" t="s">
        <v>33147</v>
      </c>
      <c r="D2125" s="32" t="s">
        <v>33148</v>
      </c>
      <c r="E2125" s="463" t="str">
        <f t="shared" si="103"/>
        <v>Yes</v>
      </c>
      <c r="F2125" s="164">
        <v>1.57</v>
      </c>
      <c r="G2125" s="164">
        <f t="shared" si="104"/>
        <v>0.63562753036437247</v>
      </c>
      <c r="H2125" s="368">
        <f t="shared" si="105"/>
        <v>4322</v>
      </c>
      <c r="I2125" s="387" t="s">
        <v>33149</v>
      </c>
      <c r="J2125" s="30">
        <v>4322</v>
      </c>
      <c r="K2125" s="109">
        <v>42513</v>
      </c>
      <c r="L2125" s="62" t="s">
        <v>32946</v>
      </c>
    </row>
    <row r="2126" spans="1:12" ht="17.100000000000001" customHeight="1">
      <c r="A2126" s="196">
        <v>2123</v>
      </c>
      <c r="B2126" s="375" t="s">
        <v>33150</v>
      </c>
      <c r="C2126" s="370" t="s">
        <v>33151</v>
      </c>
      <c r="D2126" s="32" t="s">
        <v>12165</v>
      </c>
      <c r="E2126" s="463" t="str">
        <f t="shared" si="103"/>
        <v>Yes</v>
      </c>
      <c r="F2126" s="164">
        <v>1.29</v>
      </c>
      <c r="G2126" s="164">
        <f t="shared" si="104"/>
        <v>0.52226720647773273</v>
      </c>
      <c r="H2126" s="368">
        <f t="shared" si="105"/>
        <v>3551</v>
      </c>
      <c r="I2126" s="387" t="s">
        <v>33152</v>
      </c>
      <c r="J2126" s="30">
        <v>3551</v>
      </c>
      <c r="K2126" s="109">
        <v>42513</v>
      </c>
      <c r="L2126" s="62" t="s">
        <v>32946</v>
      </c>
    </row>
    <row r="2127" spans="1:12" ht="17.100000000000001" customHeight="1">
      <c r="A2127" s="196">
        <v>2124</v>
      </c>
      <c r="B2127" s="375" t="s">
        <v>33153</v>
      </c>
      <c r="C2127" s="370" t="s">
        <v>33154</v>
      </c>
      <c r="D2127" s="32" t="s">
        <v>33155</v>
      </c>
      <c r="E2127" s="463" t="str">
        <f t="shared" si="103"/>
        <v>Yes</v>
      </c>
      <c r="F2127" s="164">
        <v>1.1100000000000001</v>
      </c>
      <c r="G2127" s="164">
        <f t="shared" si="104"/>
        <v>0.44939271255060731</v>
      </c>
      <c r="H2127" s="368">
        <f t="shared" si="105"/>
        <v>3056</v>
      </c>
      <c r="I2127" s="377" t="s">
        <v>33156</v>
      </c>
      <c r="J2127" s="30">
        <v>3056</v>
      </c>
      <c r="K2127" s="109">
        <v>42513</v>
      </c>
      <c r="L2127" s="62" t="s">
        <v>32946</v>
      </c>
    </row>
    <row r="2128" spans="1:12" ht="17.100000000000001" customHeight="1">
      <c r="A2128" s="196">
        <v>2125</v>
      </c>
      <c r="B2128" s="366">
        <v>235</v>
      </c>
      <c r="C2128" s="370" t="s">
        <v>33157</v>
      </c>
      <c r="D2128" s="32" t="s">
        <v>33158</v>
      </c>
      <c r="E2128" s="463" t="str">
        <f t="shared" si="103"/>
        <v>Yes</v>
      </c>
      <c r="F2128" s="164">
        <v>1</v>
      </c>
      <c r="G2128" s="164">
        <f t="shared" si="104"/>
        <v>0.40485829959514169</v>
      </c>
      <c r="H2128" s="368">
        <f t="shared" si="105"/>
        <v>2753</v>
      </c>
      <c r="I2128" s="389" t="s">
        <v>33159</v>
      </c>
      <c r="J2128" s="30">
        <v>2753</v>
      </c>
      <c r="K2128" s="109">
        <v>42513</v>
      </c>
      <c r="L2128" s="62" t="s">
        <v>32946</v>
      </c>
    </row>
    <row r="2129" spans="1:12" ht="17.100000000000001" customHeight="1">
      <c r="A2129" s="196">
        <v>2126</v>
      </c>
      <c r="B2129" s="366">
        <v>88</v>
      </c>
      <c r="C2129" s="370" t="s">
        <v>32975</v>
      </c>
      <c r="D2129" s="32" t="s">
        <v>33160</v>
      </c>
      <c r="E2129" s="463" t="str">
        <f t="shared" si="103"/>
        <v>Yes</v>
      </c>
      <c r="F2129" s="164">
        <v>0.5</v>
      </c>
      <c r="G2129" s="164">
        <f t="shared" si="104"/>
        <v>0.20242914979757085</v>
      </c>
      <c r="H2129" s="368">
        <f t="shared" si="105"/>
        <v>1377</v>
      </c>
      <c r="I2129" s="387" t="s">
        <v>33161</v>
      </c>
      <c r="J2129" s="30">
        <v>1377</v>
      </c>
      <c r="K2129" s="109">
        <v>42513</v>
      </c>
      <c r="L2129" s="62" t="s">
        <v>32946</v>
      </c>
    </row>
    <row r="2130" spans="1:12" ht="17.100000000000001" customHeight="1">
      <c r="A2130" s="196">
        <v>2127</v>
      </c>
      <c r="B2130" s="366">
        <v>461</v>
      </c>
      <c r="C2130" s="370" t="s">
        <v>33162</v>
      </c>
      <c r="D2130" s="32" t="s">
        <v>33163</v>
      </c>
      <c r="E2130" s="463" t="str">
        <f t="shared" si="103"/>
        <v>No</v>
      </c>
      <c r="F2130" s="164">
        <v>5.13</v>
      </c>
      <c r="G2130" s="164">
        <f t="shared" si="104"/>
        <v>2.0769230769230766</v>
      </c>
      <c r="H2130" s="368">
        <v>13600</v>
      </c>
      <c r="I2130" s="387" t="s">
        <v>33164</v>
      </c>
      <c r="J2130" s="30">
        <v>13600</v>
      </c>
      <c r="K2130" s="109">
        <v>42513</v>
      </c>
      <c r="L2130" s="62" t="s">
        <v>32946</v>
      </c>
    </row>
    <row r="2131" spans="1:12" ht="17.100000000000001" customHeight="1">
      <c r="A2131" s="196">
        <v>2128</v>
      </c>
      <c r="B2131" s="375" t="s">
        <v>33165</v>
      </c>
      <c r="C2131" s="370" t="s">
        <v>33166</v>
      </c>
      <c r="D2131" s="32" t="s">
        <v>33167</v>
      </c>
      <c r="E2131" s="463" t="str">
        <f t="shared" si="103"/>
        <v>Yes</v>
      </c>
      <c r="F2131" s="164">
        <v>0.76</v>
      </c>
      <c r="G2131" s="164">
        <f t="shared" si="104"/>
        <v>0.30769230769230765</v>
      </c>
      <c r="H2131" s="368">
        <f t="shared" ref="H2131:H2193" si="106">ROUND(F2131*2753,0)</f>
        <v>2092</v>
      </c>
      <c r="I2131" s="387" t="s">
        <v>33168</v>
      </c>
      <c r="J2131" s="30">
        <v>2092</v>
      </c>
      <c r="K2131" s="109">
        <v>42513</v>
      </c>
      <c r="L2131" s="62" t="s">
        <v>32946</v>
      </c>
    </row>
    <row r="2132" spans="1:12" ht="17.100000000000001" customHeight="1">
      <c r="A2132" s="196">
        <v>2129</v>
      </c>
      <c r="B2132" s="375" t="s">
        <v>33165</v>
      </c>
      <c r="C2132" s="370" t="s">
        <v>33166</v>
      </c>
      <c r="D2132" s="32" t="s">
        <v>33169</v>
      </c>
      <c r="E2132" s="463" t="str">
        <f t="shared" si="103"/>
        <v>Yes</v>
      </c>
      <c r="F2132" s="164">
        <v>1.6</v>
      </c>
      <c r="G2132" s="164">
        <f t="shared" si="104"/>
        <v>0.64777327935222673</v>
      </c>
      <c r="H2132" s="368">
        <f t="shared" si="106"/>
        <v>4405</v>
      </c>
      <c r="I2132" s="387" t="s">
        <v>33170</v>
      </c>
      <c r="J2132" s="30">
        <v>4405</v>
      </c>
      <c r="K2132" s="109">
        <v>42513</v>
      </c>
      <c r="L2132" s="62" t="s">
        <v>32946</v>
      </c>
    </row>
    <row r="2133" spans="1:12" ht="17.100000000000001" customHeight="1">
      <c r="A2133" s="196">
        <v>2130</v>
      </c>
      <c r="B2133" s="366" t="s">
        <v>33165</v>
      </c>
      <c r="C2133" s="367" t="s">
        <v>33166</v>
      </c>
      <c r="D2133" s="51" t="s">
        <v>33171</v>
      </c>
      <c r="E2133" s="463" t="str">
        <f t="shared" si="103"/>
        <v>Yes</v>
      </c>
      <c r="F2133" s="164">
        <v>1.56</v>
      </c>
      <c r="G2133" s="164">
        <f t="shared" si="104"/>
        <v>0.63157894736842102</v>
      </c>
      <c r="H2133" s="368">
        <f t="shared" si="106"/>
        <v>4295</v>
      </c>
      <c r="I2133" s="389" t="s">
        <v>33172</v>
      </c>
      <c r="J2133" s="30">
        <v>4295</v>
      </c>
      <c r="K2133" s="109">
        <v>42513</v>
      </c>
      <c r="L2133" s="62" t="s">
        <v>32946</v>
      </c>
    </row>
    <row r="2134" spans="1:12" ht="17.100000000000001" customHeight="1">
      <c r="A2134" s="196">
        <v>2131</v>
      </c>
      <c r="B2134" s="366">
        <v>373</v>
      </c>
      <c r="C2134" s="367" t="s">
        <v>33173</v>
      </c>
      <c r="D2134" s="51" t="s">
        <v>33174</v>
      </c>
      <c r="E2134" s="463" t="str">
        <f t="shared" si="103"/>
        <v>No</v>
      </c>
      <c r="F2134" s="164">
        <v>3.35</v>
      </c>
      <c r="G2134" s="164">
        <f t="shared" si="104"/>
        <v>1.3562753036437247</v>
      </c>
      <c r="H2134" s="368">
        <f t="shared" si="106"/>
        <v>9223</v>
      </c>
      <c r="I2134" s="368" t="s">
        <v>33175</v>
      </c>
      <c r="J2134" s="30">
        <v>9223</v>
      </c>
      <c r="K2134" s="109">
        <v>42513</v>
      </c>
      <c r="L2134" s="62" t="s">
        <v>32946</v>
      </c>
    </row>
    <row r="2135" spans="1:12" ht="17.100000000000001" customHeight="1">
      <c r="A2135" s="196">
        <v>2132</v>
      </c>
      <c r="B2135" s="366">
        <v>373</v>
      </c>
      <c r="C2135" s="367" t="s">
        <v>33173</v>
      </c>
      <c r="D2135" s="51" t="s">
        <v>33176</v>
      </c>
      <c r="E2135" s="463" t="str">
        <f t="shared" si="103"/>
        <v>Yes</v>
      </c>
      <c r="F2135" s="164">
        <v>0.75</v>
      </c>
      <c r="G2135" s="164">
        <f t="shared" si="104"/>
        <v>0.30364372469635625</v>
      </c>
      <c r="H2135" s="368">
        <f t="shared" si="106"/>
        <v>2065</v>
      </c>
      <c r="I2135" s="389" t="s">
        <v>33177</v>
      </c>
      <c r="J2135" s="30">
        <v>2065</v>
      </c>
      <c r="K2135" s="109">
        <v>42513</v>
      </c>
      <c r="L2135" s="62" t="s">
        <v>32946</v>
      </c>
    </row>
    <row r="2136" spans="1:12" ht="17.100000000000001" customHeight="1">
      <c r="A2136" s="196">
        <v>2133</v>
      </c>
      <c r="B2136" s="366">
        <v>373</v>
      </c>
      <c r="C2136" s="367" t="s">
        <v>33173</v>
      </c>
      <c r="D2136" s="51" t="s">
        <v>33178</v>
      </c>
      <c r="E2136" s="463" t="str">
        <f t="shared" si="103"/>
        <v>Yes</v>
      </c>
      <c r="F2136" s="164">
        <v>0.75</v>
      </c>
      <c r="G2136" s="164">
        <f t="shared" si="104"/>
        <v>0.30364372469635625</v>
      </c>
      <c r="H2136" s="368">
        <f t="shared" si="106"/>
        <v>2065</v>
      </c>
      <c r="I2136" s="389" t="s">
        <v>33179</v>
      </c>
      <c r="J2136" s="30">
        <v>2065</v>
      </c>
      <c r="K2136" s="109">
        <v>42513</v>
      </c>
      <c r="L2136" s="62" t="s">
        <v>32946</v>
      </c>
    </row>
    <row r="2137" spans="1:12" ht="17.100000000000001" customHeight="1">
      <c r="A2137" s="196">
        <v>2134</v>
      </c>
      <c r="B2137" s="366" t="s">
        <v>33180</v>
      </c>
      <c r="C2137" s="367" t="s">
        <v>33181</v>
      </c>
      <c r="D2137" s="51" t="s">
        <v>3626</v>
      </c>
      <c r="E2137" s="463" t="str">
        <f t="shared" si="103"/>
        <v>Yes</v>
      </c>
      <c r="F2137" s="164">
        <f>0.97+0.77</f>
        <v>1.74</v>
      </c>
      <c r="G2137" s="164">
        <f t="shared" si="104"/>
        <v>0.70445344129554655</v>
      </c>
      <c r="H2137" s="368">
        <f t="shared" si="106"/>
        <v>4790</v>
      </c>
      <c r="I2137" s="389" t="s">
        <v>33182</v>
      </c>
      <c r="J2137" s="30">
        <v>4790</v>
      </c>
      <c r="K2137" s="109">
        <v>42513</v>
      </c>
      <c r="L2137" s="62" t="s">
        <v>32946</v>
      </c>
    </row>
    <row r="2138" spans="1:12" ht="17.100000000000001" customHeight="1">
      <c r="A2138" s="196">
        <v>2135</v>
      </c>
      <c r="B2138" s="366">
        <v>390</v>
      </c>
      <c r="C2138" s="367" t="s">
        <v>33151</v>
      </c>
      <c r="D2138" s="32" t="s">
        <v>33183</v>
      </c>
      <c r="E2138" s="463" t="str">
        <f t="shared" si="103"/>
        <v>Yes</v>
      </c>
      <c r="F2138" s="164">
        <v>1.9</v>
      </c>
      <c r="G2138" s="164">
        <f t="shared" si="104"/>
        <v>0.76923076923076916</v>
      </c>
      <c r="H2138" s="368">
        <f t="shared" si="106"/>
        <v>5231</v>
      </c>
      <c r="I2138" s="387" t="s">
        <v>33184</v>
      </c>
      <c r="J2138" s="30">
        <v>5231</v>
      </c>
      <c r="K2138" s="109">
        <v>42513</v>
      </c>
      <c r="L2138" s="62" t="s">
        <v>32946</v>
      </c>
    </row>
    <row r="2139" spans="1:12" ht="17.100000000000001" customHeight="1">
      <c r="A2139" s="196">
        <v>2136</v>
      </c>
      <c r="B2139" s="366">
        <v>390</v>
      </c>
      <c r="C2139" s="370" t="s">
        <v>33151</v>
      </c>
      <c r="D2139" s="32" t="s">
        <v>33185</v>
      </c>
      <c r="E2139" s="463" t="str">
        <f t="shared" si="103"/>
        <v>Yes</v>
      </c>
      <c r="F2139" s="164">
        <v>1.35</v>
      </c>
      <c r="G2139" s="164">
        <f t="shared" si="104"/>
        <v>0.54655870445344124</v>
      </c>
      <c r="H2139" s="368">
        <f t="shared" si="106"/>
        <v>3717</v>
      </c>
      <c r="I2139" s="387" t="s">
        <v>33186</v>
      </c>
      <c r="J2139" s="30">
        <v>3717</v>
      </c>
      <c r="K2139" s="109">
        <v>42513</v>
      </c>
      <c r="L2139" s="62" t="s">
        <v>32946</v>
      </c>
    </row>
    <row r="2140" spans="1:12" ht="17.100000000000001" customHeight="1">
      <c r="A2140" s="196">
        <v>2137</v>
      </c>
      <c r="B2140" s="366">
        <v>448</v>
      </c>
      <c r="C2140" s="370" t="s">
        <v>33187</v>
      </c>
      <c r="D2140" s="32" t="s">
        <v>33188</v>
      </c>
      <c r="E2140" s="463" t="str">
        <f t="shared" si="103"/>
        <v>Yes</v>
      </c>
      <c r="F2140" s="164">
        <v>1.65</v>
      </c>
      <c r="G2140" s="164">
        <f t="shared" si="104"/>
        <v>0.66801619433198367</v>
      </c>
      <c r="H2140" s="368">
        <f t="shared" si="106"/>
        <v>4542</v>
      </c>
      <c r="I2140" s="387" t="s">
        <v>33189</v>
      </c>
      <c r="J2140" s="30">
        <v>4542</v>
      </c>
      <c r="K2140" s="109">
        <v>42513</v>
      </c>
      <c r="L2140" s="62" t="s">
        <v>32946</v>
      </c>
    </row>
    <row r="2141" spans="1:12" ht="17.100000000000001" customHeight="1">
      <c r="A2141" s="196">
        <v>2138</v>
      </c>
      <c r="B2141" s="366">
        <v>448</v>
      </c>
      <c r="C2141" s="370" t="s">
        <v>33187</v>
      </c>
      <c r="D2141" s="32" t="s">
        <v>21694</v>
      </c>
      <c r="E2141" s="463" t="str">
        <f t="shared" si="103"/>
        <v>Yes</v>
      </c>
      <c r="F2141" s="164">
        <v>1.04</v>
      </c>
      <c r="G2141" s="164">
        <f t="shared" si="104"/>
        <v>0.42105263157894735</v>
      </c>
      <c r="H2141" s="368">
        <f t="shared" si="106"/>
        <v>2863</v>
      </c>
      <c r="I2141" s="387" t="s">
        <v>33190</v>
      </c>
      <c r="J2141" s="30">
        <v>2863</v>
      </c>
      <c r="K2141" s="109">
        <v>42513</v>
      </c>
      <c r="L2141" s="62" t="s">
        <v>32946</v>
      </c>
    </row>
    <row r="2142" spans="1:12" ht="17.100000000000001" customHeight="1">
      <c r="A2142" s="196">
        <v>2139</v>
      </c>
      <c r="B2142" s="366">
        <v>448</v>
      </c>
      <c r="C2142" s="370" t="s">
        <v>33187</v>
      </c>
      <c r="D2142" s="32" t="s">
        <v>33191</v>
      </c>
      <c r="E2142" s="463" t="str">
        <f t="shared" si="103"/>
        <v>Yes</v>
      </c>
      <c r="F2142" s="164">
        <v>1.03</v>
      </c>
      <c r="G2142" s="164">
        <f t="shared" si="104"/>
        <v>0.41700404858299595</v>
      </c>
      <c r="H2142" s="368">
        <f t="shared" si="106"/>
        <v>2836</v>
      </c>
      <c r="I2142" s="387" t="s">
        <v>33192</v>
      </c>
      <c r="J2142" s="30">
        <v>2836</v>
      </c>
      <c r="K2142" s="109">
        <v>42513</v>
      </c>
      <c r="L2142" s="62" t="s">
        <v>32946</v>
      </c>
    </row>
    <row r="2143" spans="1:12" ht="17.100000000000001" customHeight="1">
      <c r="A2143" s="196">
        <v>2140</v>
      </c>
      <c r="B2143" s="375" t="s">
        <v>33193</v>
      </c>
      <c r="C2143" s="370" t="s">
        <v>32985</v>
      </c>
      <c r="D2143" s="32" t="s">
        <v>33194</v>
      </c>
      <c r="E2143" s="463" t="str">
        <f t="shared" si="103"/>
        <v>Yes</v>
      </c>
      <c r="F2143" s="164">
        <v>0.79</v>
      </c>
      <c r="G2143" s="164">
        <f t="shared" si="104"/>
        <v>0.31983805668016191</v>
      </c>
      <c r="H2143" s="368">
        <f t="shared" si="106"/>
        <v>2175</v>
      </c>
      <c r="I2143" s="387" t="s">
        <v>33195</v>
      </c>
      <c r="J2143" s="30">
        <v>2175</v>
      </c>
      <c r="K2143" s="109">
        <v>42513</v>
      </c>
      <c r="L2143" s="62" t="s">
        <v>32946</v>
      </c>
    </row>
    <row r="2144" spans="1:12" ht="17.100000000000001" customHeight="1">
      <c r="A2144" s="196">
        <v>2141</v>
      </c>
      <c r="B2144" s="375" t="s">
        <v>33196</v>
      </c>
      <c r="C2144" s="370" t="s">
        <v>32985</v>
      </c>
      <c r="D2144" s="32" t="s">
        <v>33197</v>
      </c>
      <c r="E2144" s="463" t="str">
        <f t="shared" si="103"/>
        <v>Yes</v>
      </c>
      <c r="F2144" s="164">
        <v>0.3</v>
      </c>
      <c r="G2144" s="164">
        <f t="shared" si="104"/>
        <v>0.12145748987854249</v>
      </c>
      <c r="H2144" s="368">
        <f t="shared" si="106"/>
        <v>826</v>
      </c>
      <c r="I2144" s="387" t="s">
        <v>33198</v>
      </c>
      <c r="J2144" s="30">
        <v>826</v>
      </c>
      <c r="K2144" s="109">
        <v>42513</v>
      </c>
      <c r="L2144" s="62" t="s">
        <v>32946</v>
      </c>
    </row>
    <row r="2145" spans="1:12" ht="17.100000000000001" customHeight="1">
      <c r="A2145" s="196">
        <v>2142</v>
      </c>
      <c r="B2145" s="375" t="s">
        <v>33199</v>
      </c>
      <c r="C2145" s="370" t="s">
        <v>33200</v>
      </c>
      <c r="D2145" s="32" t="s">
        <v>33201</v>
      </c>
      <c r="E2145" s="463" t="str">
        <f t="shared" si="103"/>
        <v>No</v>
      </c>
      <c r="F2145" s="164">
        <f>1.04+2.73</f>
        <v>3.77</v>
      </c>
      <c r="G2145" s="164">
        <f t="shared" si="104"/>
        <v>1.5263157894736841</v>
      </c>
      <c r="H2145" s="368">
        <f t="shared" si="106"/>
        <v>10379</v>
      </c>
      <c r="I2145" s="388" t="s">
        <v>33202</v>
      </c>
      <c r="J2145" s="30">
        <v>10379</v>
      </c>
      <c r="K2145" s="109">
        <v>42513</v>
      </c>
      <c r="L2145" s="62" t="s">
        <v>32946</v>
      </c>
    </row>
    <row r="2146" spans="1:12" ht="17.100000000000001" customHeight="1">
      <c r="A2146" s="196">
        <v>2143</v>
      </c>
      <c r="B2146" s="366" t="s">
        <v>33203</v>
      </c>
      <c r="C2146" s="367" t="s">
        <v>33204</v>
      </c>
      <c r="D2146" s="51" t="s">
        <v>33205</v>
      </c>
      <c r="E2146" s="463" t="str">
        <f t="shared" si="103"/>
        <v>No</v>
      </c>
      <c r="F2146" s="164">
        <f>2.57+0.95</f>
        <v>3.5199999999999996</v>
      </c>
      <c r="G2146" s="164">
        <f t="shared" si="104"/>
        <v>1.4251012145748985</v>
      </c>
      <c r="H2146" s="368">
        <f t="shared" si="106"/>
        <v>9691</v>
      </c>
      <c r="I2146" s="389" t="s">
        <v>33206</v>
      </c>
      <c r="J2146" s="30">
        <v>9691</v>
      </c>
      <c r="K2146" s="109">
        <v>42513</v>
      </c>
      <c r="L2146" s="62" t="s">
        <v>32946</v>
      </c>
    </row>
    <row r="2147" spans="1:12" ht="17.100000000000001" customHeight="1">
      <c r="A2147" s="196">
        <v>2144</v>
      </c>
      <c r="B2147" s="375" t="s">
        <v>33207</v>
      </c>
      <c r="C2147" s="370" t="s">
        <v>33208</v>
      </c>
      <c r="D2147" s="32" t="s">
        <v>33209</v>
      </c>
      <c r="E2147" s="463" t="str">
        <f t="shared" si="103"/>
        <v>Yes</v>
      </c>
      <c r="F2147" s="164">
        <v>0.25</v>
      </c>
      <c r="G2147" s="164">
        <f t="shared" si="104"/>
        <v>0.10121457489878542</v>
      </c>
      <c r="H2147" s="368">
        <f t="shared" si="106"/>
        <v>688</v>
      </c>
      <c r="I2147" s="387" t="s">
        <v>33210</v>
      </c>
      <c r="J2147" s="30">
        <v>688</v>
      </c>
      <c r="K2147" s="109">
        <v>42513</v>
      </c>
      <c r="L2147" s="62" t="s">
        <v>32946</v>
      </c>
    </row>
    <row r="2148" spans="1:12" ht="17.100000000000001" customHeight="1">
      <c r="A2148" s="196">
        <v>2145</v>
      </c>
      <c r="B2148" s="375" t="s">
        <v>33211</v>
      </c>
      <c r="C2148" s="370" t="s">
        <v>33212</v>
      </c>
      <c r="D2148" s="32" t="s">
        <v>33213</v>
      </c>
      <c r="E2148" s="463" t="str">
        <f t="shared" si="103"/>
        <v>Yes</v>
      </c>
      <c r="F2148" s="164">
        <v>0.76</v>
      </c>
      <c r="G2148" s="164">
        <f t="shared" si="104"/>
        <v>0.30769230769230765</v>
      </c>
      <c r="H2148" s="368">
        <f t="shared" si="106"/>
        <v>2092</v>
      </c>
      <c r="I2148" s="387" t="s">
        <v>33214</v>
      </c>
      <c r="J2148" s="30">
        <v>2092</v>
      </c>
      <c r="K2148" s="109">
        <v>42513</v>
      </c>
      <c r="L2148" s="62" t="s">
        <v>32946</v>
      </c>
    </row>
    <row r="2149" spans="1:12" ht="17.100000000000001" customHeight="1">
      <c r="A2149" s="196">
        <v>2146</v>
      </c>
      <c r="B2149" s="375" t="s">
        <v>33215</v>
      </c>
      <c r="C2149" s="370" t="s">
        <v>33216</v>
      </c>
      <c r="D2149" s="32" t="s">
        <v>33217</v>
      </c>
      <c r="E2149" s="463" t="str">
        <f t="shared" si="103"/>
        <v>Yes</v>
      </c>
      <c r="F2149" s="164">
        <v>0.91</v>
      </c>
      <c r="G2149" s="164">
        <f t="shared" si="104"/>
        <v>0.36842105263157893</v>
      </c>
      <c r="H2149" s="368">
        <f t="shared" si="106"/>
        <v>2505</v>
      </c>
      <c r="I2149" s="387" t="s">
        <v>33218</v>
      </c>
      <c r="J2149" s="30">
        <v>2505</v>
      </c>
      <c r="K2149" s="109">
        <v>42513</v>
      </c>
      <c r="L2149" s="62" t="s">
        <v>32946</v>
      </c>
    </row>
    <row r="2150" spans="1:12" ht="17.100000000000001" customHeight="1">
      <c r="A2150" s="196">
        <v>2147</v>
      </c>
      <c r="B2150" s="375" t="s">
        <v>33219</v>
      </c>
      <c r="C2150" s="370" t="s">
        <v>33220</v>
      </c>
      <c r="D2150" s="32" t="s">
        <v>33221</v>
      </c>
      <c r="E2150" s="463" t="str">
        <f t="shared" si="103"/>
        <v>Yes</v>
      </c>
      <c r="F2150" s="164">
        <v>0.64</v>
      </c>
      <c r="G2150" s="164">
        <f t="shared" si="104"/>
        <v>0.25910931174089069</v>
      </c>
      <c r="H2150" s="368">
        <f t="shared" si="106"/>
        <v>1762</v>
      </c>
      <c r="I2150" s="387" t="s">
        <v>33222</v>
      </c>
      <c r="J2150" s="30">
        <v>1762</v>
      </c>
      <c r="K2150" s="109">
        <v>42513</v>
      </c>
      <c r="L2150" s="62" t="s">
        <v>32946</v>
      </c>
    </row>
    <row r="2151" spans="1:12" ht="17.100000000000001" customHeight="1">
      <c r="A2151" s="196">
        <v>2148</v>
      </c>
      <c r="B2151" s="375" t="s">
        <v>33223</v>
      </c>
      <c r="C2151" s="370" t="s">
        <v>33224</v>
      </c>
      <c r="D2151" s="32" t="s">
        <v>33225</v>
      </c>
      <c r="E2151" s="463" t="str">
        <f t="shared" si="103"/>
        <v>Yes</v>
      </c>
      <c r="F2151" s="164">
        <v>1.93</v>
      </c>
      <c r="G2151" s="164">
        <f t="shared" si="104"/>
        <v>0.78137651821862342</v>
      </c>
      <c r="H2151" s="368">
        <f t="shared" si="106"/>
        <v>5313</v>
      </c>
      <c r="I2151" s="387" t="s">
        <v>33226</v>
      </c>
      <c r="J2151" s="30">
        <v>5313</v>
      </c>
      <c r="K2151" s="109">
        <v>42513</v>
      </c>
      <c r="L2151" s="62" t="s">
        <v>32946</v>
      </c>
    </row>
    <row r="2152" spans="1:12" ht="17.100000000000001" customHeight="1">
      <c r="A2152" s="196">
        <v>2149</v>
      </c>
      <c r="B2152" s="375" t="s">
        <v>33227</v>
      </c>
      <c r="C2152" s="370" t="s">
        <v>33228</v>
      </c>
      <c r="D2152" s="32" t="s">
        <v>33229</v>
      </c>
      <c r="E2152" s="463" t="str">
        <f t="shared" si="103"/>
        <v>Yes</v>
      </c>
      <c r="F2152" s="164">
        <v>0.32</v>
      </c>
      <c r="G2152" s="164">
        <f t="shared" si="104"/>
        <v>0.12955465587044535</v>
      </c>
      <c r="H2152" s="368">
        <f t="shared" si="106"/>
        <v>881</v>
      </c>
      <c r="I2152" s="387" t="s">
        <v>33230</v>
      </c>
      <c r="J2152" s="30">
        <v>881</v>
      </c>
      <c r="K2152" s="109">
        <v>42513</v>
      </c>
      <c r="L2152" s="62" t="s">
        <v>32946</v>
      </c>
    </row>
    <row r="2153" spans="1:12" ht="17.100000000000001" customHeight="1">
      <c r="A2153" s="196">
        <v>2150</v>
      </c>
      <c r="B2153" s="375" t="s">
        <v>33231</v>
      </c>
      <c r="C2153" s="370" t="s">
        <v>33232</v>
      </c>
      <c r="D2153" s="32" t="s">
        <v>33232</v>
      </c>
      <c r="E2153" s="463" t="str">
        <f t="shared" si="103"/>
        <v>Yes</v>
      </c>
      <c r="F2153" s="164">
        <v>1.42</v>
      </c>
      <c r="G2153" s="164">
        <f t="shared" si="104"/>
        <v>0.57489878542510109</v>
      </c>
      <c r="H2153" s="368">
        <f t="shared" si="106"/>
        <v>3909</v>
      </c>
      <c r="I2153" s="387" t="s">
        <v>33233</v>
      </c>
      <c r="J2153" s="30">
        <v>3909</v>
      </c>
      <c r="K2153" s="109">
        <v>42513</v>
      </c>
      <c r="L2153" s="62" t="s">
        <v>32946</v>
      </c>
    </row>
    <row r="2154" spans="1:12" ht="17.100000000000001" customHeight="1">
      <c r="A2154" s="196">
        <v>2151</v>
      </c>
      <c r="B2154" s="375" t="s">
        <v>33234</v>
      </c>
      <c r="C2154" s="370" t="s">
        <v>33235</v>
      </c>
      <c r="D2154" s="32" t="s">
        <v>33236</v>
      </c>
      <c r="E2154" s="463" t="str">
        <f t="shared" si="103"/>
        <v>No</v>
      </c>
      <c r="F2154" s="164">
        <v>3</v>
      </c>
      <c r="G2154" s="164">
        <f t="shared" si="104"/>
        <v>1.214574898785425</v>
      </c>
      <c r="H2154" s="368">
        <f t="shared" si="106"/>
        <v>8259</v>
      </c>
      <c r="I2154" s="387" t="s">
        <v>33237</v>
      </c>
      <c r="J2154" s="30">
        <v>8259</v>
      </c>
      <c r="K2154" s="109">
        <v>42513</v>
      </c>
      <c r="L2154" s="62" t="s">
        <v>32946</v>
      </c>
    </row>
    <row r="2155" spans="1:12" ht="17.100000000000001" customHeight="1">
      <c r="A2155" s="196">
        <v>2152</v>
      </c>
      <c r="B2155" s="375" t="s">
        <v>33238</v>
      </c>
      <c r="C2155" s="370" t="s">
        <v>11920</v>
      </c>
      <c r="D2155" s="32" t="s">
        <v>33239</v>
      </c>
      <c r="E2155" s="463" t="str">
        <f t="shared" si="103"/>
        <v>Yes</v>
      </c>
      <c r="F2155" s="164">
        <v>1.91</v>
      </c>
      <c r="G2155" s="164">
        <f t="shared" si="104"/>
        <v>0.77327935222672051</v>
      </c>
      <c r="H2155" s="368">
        <f t="shared" si="106"/>
        <v>5258</v>
      </c>
      <c r="I2155" s="387" t="s">
        <v>33240</v>
      </c>
      <c r="J2155" s="30">
        <v>5258</v>
      </c>
      <c r="K2155" s="109">
        <v>42513</v>
      </c>
      <c r="L2155" s="62" t="s">
        <v>32946</v>
      </c>
    </row>
    <row r="2156" spans="1:12" ht="17.100000000000001" customHeight="1">
      <c r="A2156" s="196">
        <v>2153</v>
      </c>
      <c r="B2156" s="375" t="s">
        <v>33241</v>
      </c>
      <c r="C2156" s="370" t="s">
        <v>33242</v>
      </c>
      <c r="D2156" s="32" t="s">
        <v>24963</v>
      </c>
      <c r="E2156" s="463" t="str">
        <f t="shared" si="103"/>
        <v>Yes</v>
      </c>
      <c r="F2156" s="164">
        <f>0.37+0.12+0.26+0.8</f>
        <v>1.55</v>
      </c>
      <c r="G2156" s="164">
        <f t="shared" si="104"/>
        <v>0.62753036437246956</v>
      </c>
      <c r="H2156" s="368">
        <f t="shared" si="106"/>
        <v>4267</v>
      </c>
      <c r="I2156" s="387" t="s">
        <v>33243</v>
      </c>
      <c r="J2156" s="30">
        <v>4267</v>
      </c>
      <c r="K2156" s="109">
        <v>42513</v>
      </c>
      <c r="L2156" s="62" t="s">
        <v>32946</v>
      </c>
    </row>
    <row r="2157" spans="1:12" ht="17.100000000000001" customHeight="1">
      <c r="A2157" s="196">
        <v>2154</v>
      </c>
      <c r="B2157" s="375" t="s">
        <v>33244</v>
      </c>
      <c r="C2157" s="370" t="s">
        <v>33245</v>
      </c>
      <c r="D2157" s="32" t="s">
        <v>33246</v>
      </c>
      <c r="E2157" s="463" t="str">
        <f t="shared" si="103"/>
        <v>Yes</v>
      </c>
      <c r="F2157" s="164">
        <v>0.69</v>
      </c>
      <c r="G2157" s="164">
        <f t="shared" si="104"/>
        <v>0.27935222672064774</v>
      </c>
      <c r="H2157" s="368">
        <f t="shared" si="106"/>
        <v>1900</v>
      </c>
      <c r="I2157" s="387" t="s">
        <v>33247</v>
      </c>
      <c r="J2157" s="30">
        <v>1900</v>
      </c>
      <c r="K2157" s="109">
        <v>42513</v>
      </c>
      <c r="L2157" s="62" t="s">
        <v>32946</v>
      </c>
    </row>
    <row r="2158" spans="1:12" ht="17.100000000000001" customHeight="1">
      <c r="A2158" s="196">
        <v>2155</v>
      </c>
      <c r="B2158" s="375" t="s">
        <v>33248</v>
      </c>
      <c r="C2158" s="370" t="s">
        <v>33249</v>
      </c>
      <c r="D2158" s="32" t="s">
        <v>33250</v>
      </c>
      <c r="E2158" s="463" t="str">
        <f t="shared" si="103"/>
        <v>Yes</v>
      </c>
      <c r="F2158" s="164">
        <f>0.26+1.05</f>
        <v>1.31</v>
      </c>
      <c r="G2158" s="164">
        <f t="shared" si="104"/>
        <v>0.53036437246963564</v>
      </c>
      <c r="H2158" s="368">
        <f t="shared" si="106"/>
        <v>3606</v>
      </c>
      <c r="I2158" s="387" t="s">
        <v>33251</v>
      </c>
      <c r="J2158" s="30">
        <v>3606</v>
      </c>
      <c r="K2158" s="109">
        <v>42513</v>
      </c>
      <c r="L2158" s="62" t="s">
        <v>32946</v>
      </c>
    </row>
    <row r="2159" spans="1:12" ht="17.100000000000001" customHeight="1">
      <c r="A2159" s="196">
        <v>2156</v>
      </c>
      <c r="B2159" s="375" t="s">
        <v>33252</v>
      </c>
      <c r="C2159" s="370" t="s">
        <v>33253</v>
      </c>
      <c r="D2159" s="32" t="s">
        <v>33254</v>
      </c>
      <c r="E2159" s="463" t="str">
        <f t="shared" si="103"/>
        <v>Yes</v>
      </c>
      <c r="F2159" s="164">
        <v>0.1</v>
      </c>
      <c r="G2159" s="164">
        <f t="shared" si="104"/>
        <v>4.048582995951417E-2</v>
      </c>
      <c r="H2159" s="368">
        <f t="shared" si="106"/>
        <v>275</v>
      </c>
      <c r="I2159" s="387" t="s">
        <v>33255</v>
      </c>
      <c r="J2159" s="30">
        <v>275</v>
      </c>
      <c r="K2159" s="109">
        <v>42513</v>
      </c>
      <c r="L2159" s="62" t="s">
        <v>32946</v>
      </c>
    </row>
    <row r="2160" spans="1:12" ht="17.100000000000001" customHeight="1">
      <c r="A2160" s="196">
        <v>2157</v>
      </c>
      <c r="B2160" s="375" t="s">
        <v>33219</v>
      </c>
      <c r="C2160" s="370" t="s">
        <v>33256</v>
      </c>
      <c r="D2160" s="32" t="s">
        <v>25850</v>
      </c>
      <c r="E2160" s="463" t="str">
        <f t="shared" si="103"/>
        <v>Yes</v>
      </c>
      <c r="F2160" s="164">
        <v>0.7</v>
      </c>
      <c r="G2160" s="164">
        <f t="shared" si="104"/>
        <v>0.28340080971659914</v>
      </c>
      <c r="H2160" s="368">
        <f t="shared" si="106"/>
        <v>1927</v>
      </c>
      <c r="I2160" s="387" t="s">
        <v>33257</v>
      </c>
      <c r="J2160" s="30">
        <v>1927</v>
      </c>
      <c r="K2160" s="109">
        <v>42513</v>
      </c>
      <c r="L2160" s="62" t="s">
        <v>32946</v>
      </c>
    </row>
    <row r="2161" spans="1:12" ht="17.100000000000001" customHeight="1">
      <c r="A2161" s="196">
        <v>2158</v>
      </c>
      <c r="B2161" s="375" t="s">
        <v>33258</v>
      </c>
      <c r="C2161" s="370" t="s">
        <v>33259</v>
      </c>
      <c r="D2161" s="32" t="s">
        <v>18567</v>
      </c>
      <c r="E2161" s="463" t="str">
        <f t="shared" si="103"/>
        <v>Yes</v>
      </c>
      <c r="F2161" s="164">
        <v>0.48</v>
      </c>
      <c r="G2161" s="164">
        <f t="shared" si="104"/>
        <v>0.19433198380566799</v>
      </c>
      <c r="H2161" s="368">
        <f t="shared" si="106"/>
        <v>1321</v>
      </c>
      <c r="I2161" s="387" t="s">
        <v>33260</v>
      </c>
      <c r="J2161" s="30">
        <v>1321</v>
      </c>
      <c r="K2161" s="109">
        <v>42513</v>
      </c>
      <c r="L2161" s="62" t="s">
        <v>32946</v>
      </c>
    </row>
    <row r="2162" spans="1:12" ht="17.100000000000001" customHeight="1">
      <c r="A2162" s="196">
        <v>2159</v>
      </c>
      <c r="B2162" s="366">
        <v>149</v>
      </c>
      <c r="C2162" s="370" t="s">
        <v>33261</v>
      </c>
      <c r="D2162" s="32" t="s">
        <v>33262</v>
      </c>
      <c r="E2162" s="463" t="str">
        <f t="shared" si="103"/>
        <v>Yes</v>
      </c>
      <c r="F2162" s="164">
        <v>0.43</v>
      </c>
      <c r="G2162" s="164">
        <f t="shared" si="104"/>
        <v>0.17408906882591091</v>
      </c>
      <c r="H2162" s="368">
        <f t="shared" si="106"/>
        <v>1184</v>
      </c>
      <c r="I2162" s="388" t="s">
        <v>33263</v>
      </c>
      <c r="J2162" s="30">
        <v>1184</v>
      </c>
      <c r="K2162" s="109">
        <v>42513</v>
      </c>
      <c r="L2162" s="62" t="s">
        <v>32946</v>
      </c>
    </row>
    <row r="2163" spans="1:12" ht="17.100000000000001" customHeight="1">
      <c r="A2163" s="196">
        <v>2160</v>
      </c>
      <c r="B2163" s="366">
        <v>286</v>
      </c>
      <c r="C2163" s="370" t="s">
        <v>33264</v>
      </c>
      <c r="D2163" s="32" t="s">
        <v>33265</v>
      </c>
      <c r="E2163" s="463" t="str">
        <f t="shared" si="103"/>
        <v>No</v>
      </c>
      <c r="F2163" s="164">
        <v>3.08</v>
      </c>
      <c r="G2163" s="164">
        <f t="shared" si="104"/>
        <v>1.2469635627530364</v>
      </c>
      <c r="H2163" s="368">
        <f t="shared" si="106"/>
        <v>8479</v>
      </c>
      <c r="I2163" s="387" t="s">
        <v>33266</v>
      </c>
      <c r="J2163" s="30">
        <v>8479</v>
      </c>
      <c r="K2163" s="109">
        <v>42513</v>
      </c>
      <c r="L2163" s="62" t="s">
        <v>32946</v>
      </c>
    </row>
    <row r="2164" spans="1:12" ht="17.100000000000001" customHeight="1">
      <c r="A2164" s="196">
        <v>2161</v>
      </c>
      <c r="B2164" s="366">
        <v>91</v>
      </c>
      <c r="C2164" s="370" t="s">
        <v>33267</v>
      </c>
      <c r="D2164" s="32" t="s">
        <v>33268</v>
      </c>
      <c r="E2164" s="463" t="str">
        <f t="shared" si="103"/>
        <v>Yes</v>
      </c>
      <c r="F2164" s="164">
        <v>0.21</v>
      </c>
      <c r="G2164" s="164">
        <f t="shared" si="104"/>
        <v>8.5020242914979741E-2</v>
      </c>
      <c r="H2164" s="368">
        <f t="shared" si="106"/>
        <v>578</v>
      </c>
      <c r="I2164" s="387" t="s">
        <v>33269</v>
      </c>
      <c r="J2164" s="30">
        <v>578</v>
      </c>
      <c r="K2164" s="109">
        <v>42513</v>
      </c>
      <c r="L2164" s="62" t="s">
        <v>32946</v>
      </c>
    </row>
    <row r="2165" spans="1:12" ht="17.100000000000001" customHeight="1">
      <c r="A2165" s="196">
        <v>2162</v>
      </c>
      <c r="B2165" s="366">
        <v>457</v>
      </c>
      <c r="C2165" s="370" t="s">
        <v>33270</v>
      </c>
      <c r="D2165" s="32" t="s">
        <v>33271</v>
      </c>
      <c r="E2165" s="463" t="str">
        <f t="shared" si="103"/>
        <v>Yes</v>
      </c>
      <c r="F2165" s="164">
        <v>0.8</v>
      </c>
      <c r="G2165" s="164">
        <f t="shared" si="104"/>
        <v>0.32388663967611336</v>
      </c>
      <c r="H2165" s="368">
        <f t="shared" si="106"/>
        <v>2202</v>
      </c>
      <c r="I2165" s="387" t="s">
        <v>33272</v>
      </c>
      <c r="J2165" s="30">
        <v>2202</v>
      </c>
      <c r="K2165" s="109">
        <v>42513</v>
      </c>
      <c r="L2165" s="62" t="s">
        <v>32946</v>
      </c>
    </row>
    <row r="2166" spans="1:12" ht="17.100000000000001" customHeight="1">
      <c r="A2166" s="196">
        <v>2163</v>
      </c>
      <c r="B2166" s="366" t="s">
        <v>33273</v>
      </c>
      <c r="C2166" s="367" t="s">
        <v>33274</v>
      </c>
      <c r="D2166" s="51" t="s">
        <v>33275</v>
      </c>
      <c r="E2166" s="463" t="str">
        <f t="shared" si="103"/>
        <v>Yes</v>
      </c>
      <c r="F2166" s="164">
        <f>1.58+0.48</f>
        <v>2.06</v>
      </c>
      <c r="G2166" s="164">
        <f t="shared" si="104"/>
        <v>0.83400809716599189</v>
      </c>
      <c r="H2166" s="368">
        <f t="shared" si="106"/>
        <v>5671</v>
      </c>
      <c r="I2166" s="387" t="s">
        <v>33276</v>
      </c>
      <c r="J2166" s="30">
        <v>5671</v>
      </c>
      <c r="K2166" s="109">
        <v>42513</v>
      </c>
      <c r="L2166" s="62" t="s">
        <v>32946</v>
      </c>
    </row>
    <row r="2167" spans="1:12" ht="17.100000000000001" customHeight="1">
      <c r="A2167" s="196">
        <v>2164</v>
      </c>
      <c r="B2167" s="366">
        <v>457</v>
      </c>
      <c r="C2167" s="370" t="s">
        <v>33270</v>
      </c>
      <c r="D2167" s="32" t="s">
        <v>33277</v>
      </c>
      <c r="E2167" s="463" t="str">
        <f t="shared" si="103"/>
        <v>Yes</v>
      </c>
      <c r="F2167" s="164">
        <v>0.8</v>
      </c>
      <c r="G2167" s="164">
        <f t="shared" si="104"/>
        <v>0.32388663967611336</v>
      </c>
      <c r="H2167" s="368">
        <f t="shared" si="106"/>
        <v>2202</v>
      </c>
      <c r="I2167" s="387" t="s">
        <v>33278</v>
      </c>
      <c r="J2167" s="30">
        <v>2202</v>
      </c>
      <c r="K2167" s="109">
        <v>42513</v>
      </c>
      <c r="L2167" s="62" t="s">
        <v>32946</v>
      </c>
    </row>
    <row r="2168" spans="1:12" ht="17.100000000000001" customHeight="1">
      <c r="A2168" s="196">
        <v>2165</v>
      </c>
      <c r="B2168" s="375" t="s">
        <v>33279</v>
      </c>
      <c r="C2168" s="370" t="s">
        <v>33280</v>
      </c>
      <c r="D2168" s="32" t="s">
        <v>33281</v>
      </c>
      <c r="E2168" s="463" t="str">
        <f t="shared" si="103"/>
        <v>Yes</v>
      </c>
      <c r="F2168" s="164">
        <v>2.0699999999999998</v>
      </c>
      <c r="G2168" s="164">
        <f t="shared" si="104"/>
        <v>0.83805668016194323</v>
      </c>
      <c r="H2168" s="368">
        <f t="shared" si="106"/>
        <v>5699</v>
      </c>
      <c r="I2168" s="387" t="s">
        <v>33282</v>
      </c>
      <c r="J2168" s="30">
        <v>5699</v>
      </c>
      <c r="K2168" s="109">
        <v>42513</v>
      </c>
      <c r="L2168" s="62" t="s">
        <v>32946</v>
      </c>
    </row>
    <row r="2169" spans="1:12" ht="17.100000000000001" customHeight="1">
      <c r="A2169" s="196">
        <v>2166</v>
      </c>
      <c r="B2169" s="375" t="s">
        <v>33283</v>
      </c>
      <c r="C2169" s="370" t="s">
        <v>33284</v>
      </c>
      <c r="D2169" s="32" t="s">
        <v>33285</v>
      </c>
      <c r="E2169" s="463" t="str">
        <f t="shared" si="103"/>
        <v>Yes</v>
      </c>
      <c r="F2169" s="164">
        <v>0.35</v>
      </c>
      <c r="G2169" s="164">
        <f t="shared" si="104"/>
        <v>0.14170040485829957</v>
      </c>
      <c r="H2169" s="368">
        <f t="shared" si="106"/>
        <v>964</v>
      </c>
      <c r="I2169" s="387" t="s">
        <v>33286</v>
      </c>
      <c r="J2169" s="30">
        <v>964</v>
      </c>
      <c r="K2169" s="109">
        <v>42513</v>
      </c>
      <c r="L2169" s="62" t="s">
        <v>32946</v>
      </c>
    </row>
    <row r="2170" spans="1:12" ht="17.100000000000001" customHeight="1">
      <c r="A2170" s="196">
        <v>2167</v>
      </c>
      <c r="B2170" s="366">
        <v>264</v>
      </c>
      <c r="C2170" s="370" t="s">
        <v>33287</v>
      </c>
      <c r="D2170" s="32" t="s">
        <v>33288</v>
      </c>
      <c r="E2170" s="463" t="str">
        <f t="shared" si="103"/>
        <v>Yes</v>
      </c>
      <c r="F2170" s="164">
        <v>1.9</v>
      </c>
      <c r="G2170" s="164">
        <f t="shared" si="104"/>
        <v>0.76923076923076916</v>
      </c>
      <c r="H2170" s="368">
        <f t="shared" si="106"/>
        <v>5231</v>
      </c>
      <c r="I2170" s="387" t="s">
        <v>33289</v>
      </c>
      <c r="J2170" s="30">
        <v>5231</v>
      </c>
      <c r="K2170" s="109">
        <v>42513</v>
      </c>
      <c r="L2170" s="62" t="s">
        <v>32946</v>
      </c>
    </row>
    <row r="2171" spans="1:12" ht="17.100000000000001" customHeight="1">
      <c r="A2171" s="196">
        <v>2168</v>
      </c>
      <c r="B2171" s="366">
        <v>264</v>
      </c>
      <c r="C2171" s="370" t="s">
        <v>33287</v>
      </c>
      <c r="D2171" s="32" t="s">
        <v>33290</v>
      </c>
      <c r="E2171" s="463" t="str">
        <f t="shared" si="103"/>
        <v>Yes</v>
      </c>
      <c r="F2171" s="164">
        <v>2</v>
      </c>
      <c r="G2171" s="164">
        <f t="shared" si="104"/>
        <v>0.80971659919028338</v>
      </c>
      <c r="H2171" s="368">
        <f t="shared" si="106"/>
        <v>5506</v>
      </c>
      <c r="I2171" s="387" t="s">
        <v>33291</v>
      </c>
      <c r="J2171" s="30">
        <v>5506</v>
      </c>
      <c r="K2171" s="109">
        <v>42513</v>
      </c>
      <c r="L2171" s="62" t="s">
        <v>32946</v>
      </c>
    </row>
    <row r="2172" spans="1:12" ht="17.100000000000001" customHeight="1">
      <c r="A2172" s="196">
        <v>2169</v>
      </c>
      <c r="B2172" s="366">
        <v>264</v>
      </c>
      <c r="C2172" s="370" t="s">
        <v>33287</v>
      </c>
      <c r="D2172" s="32" t="s">
        <v>33292</v>
      </c>
      <c r="E2172" s="463" t="str">
        <f t="shared" si="103"/>
        <v>Yes</v>
      </c>
      <c r="F2172" s="164">
        <v>1.89</v>
      </c>
      <c r="G2172" s="164">
        <f t="shared" si="104"/>
        <v>0.76518218623481771</v>
      </c>
      <c r="H2172" s="368">
        <f t="shared" si="106"/>
        <v>5203</v>
      </c>
      <c r="I2172" s="387" t="s">
        <v>33293</v>
      </c>
      <c r="J2172" s="30">
        <v>5203</v>
      </c>
      <c r="K2172" s="109">
        <v>42513</v>
      </c>
      <c r="L2172" s="62" t="s">
        <v>32946</v>
      </c>
    </row>
    <row r="2173" spans="1:12" ht="17.100000000000001" customHeight="1">
      <c r="A2173" s="196">
        <v>2170</v>
      </c>
      <c r="B2173" s="375" t="s">
        <v>33294</v>
      </c>
      <c r="C2173" s="370" t="s">
        <v>33295</v>
      </c>
      <c r="D2173" s="32" t="s">
        <v>33296</v>
      </c>
      <c r="E2173" s="463" t="str">
        <f t="shared" si="103"/>
        <v>Yes</v>
      </c>
      <c r="F2173" s="164">
        <v>1.1599999999999999</v>
      </c>
      <c r="G2173" s="164">
        <f t="shared" si="104"/>
        <v>0.46963562753036431</v>
      </c>
      <c r="H2173" s="368">
        <f t="shared" si="106"/>
        <v>3193</v>
      </c>
      <c r="I2173" s="387" t="s">
        <v>33297</v>
      </c>
      <c r="J2173" s="30">
        <v>3193</v>
      </c>
      <c r="K2173" s="109">
        <v>42513</v>
      </c>
      <c r="L2173" s="62" t="s">
        <v>32946</v>
      </c>
    </row>
    <row r="2174" spans="1:12" ht="17.100000000000001" customHeight="1">
      <c r="A2174" s="196">
        <v>2171</v>
      </c>
      <c r="B2174" s="366">
        <v>115</v>
      </c>
      <c r="C2174" s="370" t="s">
        <v>32985</v>
      </c>
      <c r="D2174" s="32" t="s">
        <v>33298</v>
      </c>
      <c r="E2174" s="463" t="str">
        <f t="shared" si="103"/>
        <v>No</v>
      </c>
      <c r="F2174" s="164">
        <v>3.94</v>
      </c>
      <c r="G2174" s="164">
        <f t="shared" si="104"/>
        <v>1.5951417004048583</v>
      </c>
      <c r="H2174" s="368">
        <f t="shared" si="106"/>
        <v>10847</v>
      </c>
      <c r="I2174" s="387" t="s">
        <v>33299</v>
      </c>
      <c r="J2174" s="30">
        <v>10847</v>
      </c>
      <c r="K2174" s="109">
        <v>42513</v>
      </c>
      <c r="L2174" s="62" t="s">
        <v>32946</v>
      </c>
    </row>
    <row r="2175" spans="1:12" ht="17.100000000000001" customHeight="1">
      <c r="A2175" s="196">
        <v>2172</v>
      </c>
      <c r="B2175" s="375" t="s">
        <v>33300</v>
      </c>
      <c r="C2175" s="370" t="s">
        <v>33301</v>
      </c>
      <c r="D2175" s="32" t="s">
        <v>33302</v>
      </c>
      <c r="E2175" s="463" t="str">
        <f t="shared" si="103"/>
        <v>Yes</v>
      </c>
      <c r="F2175" s="164">
        <v>0.43</v>
      </c>
      <c r="G2175" s="164">
        <f t="shared" si="104"/>
        <v>0.17408906882591091</v>
      </c>
      <c r="H2175" s="368">
        <f t="shared" si="106"/>
        <v>1184</v>
      </c>
      <c r="I2175" s="387" t="s">
        <v>33303</v>
      </c>
      <c r="J2175" s="30">
        <v>1184</v>
      </c>
      <c r="K2175" s="109">
        <v>42513</v>
      </c>
      <c r="L2175" s="62" t="s">
        <v>32946</v>
      </c>
    </row>
    <row r="2176" spans="1:12" ht="17.100000000000001" customHeight="1">
      <c r="A2176" s="196">
        <v>2173</v>
      </c>
      <c r="B2176" s="366" t="s">
        <v>33304</v>
      </c>
      <c r="C2176" s="367" t="s">
        <v>33305</v>
      </c>
      <c r="D2176" s="51" t="s">
        <v>33306</v>
      </c>
      <c r="E2176" s="463" t="str">
        <f t="shared" si="103"/>
        <v>Yes</v>
      </c>
      <c r="F2176" s="164">
        <f>1.98+0.35</f>
        <v>2.33</v>
      </c>
      <c r="G2176" s="164">
        <f t="shared" si="104"/>
        <v>0.94331983805668007</v>
      </c>
      <c r="H2176" s="368">
        <f t="shared" si="106"/>
        <v>6414</v>
      </c>
      <c r="I2176" s="389" t="s">
        <v>33307</v>
      </c>
      <c r="J2176" s="30">
        <v>6414</v>
      </c>
      <c r="K2176" s="109">
        <v>42513</v>
      </c>
      <c r="L2176" s="62" t="s">
        <v>32946</v>
      </c>
    </row>
    <row r="2177" spans="1:12" ht="17.100000000000001" customHeight="1">
      <c r="A2177" s="196">
        <v>2174</v>
      </c>
      <c r="B2177" s="375" t="s">
        <v>33308</v>
      </c>
      <c r="C2177" s="370" t="s">
        <v>33309</v>
      </c>
      <c r="D2177" s="32" t="s">
        <v>33310</v>
      </c>
      <c r="E2177" s="463" t="str">
        <f t="shared" ref="E2177:E2204" si="107">IF(G2177&lt;1,"Yes","No")</f>
        <v>Yes</v>
      </c>
      <c r="F2177" s="164">
        <v>0.15</v>
      </c>
      <c r="G2177" s="164">
        <f t="shared" si="104"/>
        <v>6.0728744939271245E-2</v>
      </c>
      <c r="H2177" s="368">
        <f t="shared" si="106"/>
        <v>413</v>
      </c>
      <c r="I2177" s="387" t="s">
        <v>33311</v>
      </c>
      <c r="J2177" s="30">
        <v>413</v>
      </c>
      <c r="K2177" s="109">
        <v>42513</v>
      </c>
      <c r="L2177" s="62" t="s">
        <v>32946</v>
      </c>
    </row>
    <row r="2178" spans="1:12" ht="17.100000000000001" customHeight="1">
      <c r="A2178" s="196">
        <v>2175</v>
      </c>
      <c r="B2178" s="366">
        <v>123</v>
      </c>
      <c r="C2178" s="370" t="s">
        <v>32998</v>
      </c>
      <c r="D2178" s="32" t="s">
        <v>33312</v>
      </c>
      <c r="E2178" s="463" t="str">
        <f t="shared" si="107"/>
        <v>No</v>
      </c>
      <c r="F2178" s="164">
        <v>2.75</v>
      </c>
      <c r="G2178" s="164">
        <f t="shared" si="104"/>
        <v>1.1133603238866396</v>
      </c>
      <c r="H2178" s="368">
        <f t="shared" si="106"/>
        <v>7571</v>
      </c>
      <c r="I2178" s="387" t="s">
        <v>33313</v>
      </c>
      <c r="J2178" s="30">
        <v>7571</v>
      </c>
      <c r="K2178" s="109">
        <v>42513</v>
      </c>
      <c r="L2178" s="62" t="s">
        <v>32946</v>
      </c>
    </row>
    <row r="2179" spans="1:12" ht="17.100000000000001" customHeight="1">
      <c r="A2179" s="196">
        <v>2176</v>
      </c>
      <c r="B2179" s="366">
        <v>356</v>
      </c>
      <c r="C2179" s="370" t="s">
        <v>33314</v>
      </c>
      <c r="D2179" s="32" t="s">
        <v>33315</v>
      </c>
      <c r="E2179" s="463" t="str">
        <f t="shared" si="107"/>
        <v>No</v>
      </c>
      <c r="F2179" s="164">
        <v>3.34</v>
      </c>
      <c r="G2179" s="164">
        <f t="shared" si="104"/>
        <v>1.3522267206477732</v>
      </c>
      <c r="H2179" s="368">
        <f t="shared" si="106"/>
        <v>9195</v>
      </c>
      <c r="I2179" s="387" t="s">
        <v>33316</v>
      </c>
      <c r="J2179" s="30">
        <v>9195</v>
      </c>
      <c r="K2179" s="109">
        <v>42513</v>
      </c>
      <c r="L2179" s="62" t="s">
        <v>32946</v>
      </c>
    </row>
    <row r="2180" spans="1:12" ht="17.100000000000001" customHeight="1">
      <c r="A2180" s="196">
        <v>2177</v>
      </c>
      <c r="B2180" s="366">
        <v>99</v>
      </c>
      <c r="C2180" s="370" t="s">
        <v>33317</v>
      </c>
      <c r="D2180" s="32" t="s">
        <v>33318</v>
      </c>
      <c r="E2180" s="463" t="str">
        <f t="shared" si="107"/>
        <v>Yes</v>
      </c>
      <c r="F2180" s="164">
        <v>0.2</v>
      </c>
      <c r="G2180" s="164">
        <f t="shared" si="104"/>
        <v>8.0971659919028341E-2</v>
      </c>
      <c r="H2180" s="368">
        <f t="shared" si="106"/>
        <v>551</v>
      </c>
      <c r="I2180" s="387" t="s">
        <v>33319</v>
      </c>
      <c r="J2180" s="30">
        <v>551</v>
      </c>
      <c r="K2180" s="109">
        <v>42513</v>
      </c>
      <c r="L2180" s="62" t="s">
        <v>32946</v>
      </c>
    </row>
    <row r="2181" spans="1:12" ht="17.100000000000001" customHeight="1">
      <c r="A2181" s="196">
        <v>2178</v>
      </c>
      <c r="B2181" s="366">
        <v>329</v>
      </c>
      <c r="C2181" s="370" t="s">
        <v>33320</v>
      </c>
      <c r="D2181" s="32" t="s">
        <v>33321</v>
      </c>
      <c r="E2181" s="463" t="str">
        <f t="shared" si="107"/>
        <v>Yes</v>
      </c>
      <c r="F2181" s="164">
        <v>0.95</v>
      </c>
      <c r="G2181" s="164">
        <f t="shared" si="104"/>
        <v>0.38461538461538458</v>
      </c>
      <c r="H2181" s="368">
        <f t="shared" si="106"/>
        <v>2615</v>
      </c>
      <c r="I2181" s="387" t="s">
        <v>33322</v>
      </c>
      <c r="J2181" s="30">
        <v>2615</v>
      </c>
      <c r="K2181" s="109">
        <v>42513</v>
      </c>
      <c r="L2181" s="62" t="s">
        <v>32946</v>
      </c>
    </row>
    <row r="2182" spans="1:12" ht="17.100000000000001" customHeight="1">
      <c r="A2182" s="196">
        <v>2179</v>
      </c>
      <c r="B2182" s="366">
        <v>353</v>
      </c>
      <c r="C2182" s="370" t="s">
        <v>33323</v>
      </c>
      <c r="D2182" s="32" t="s">
        <v>33324</v>
      </c>
      <c r="E2182" s="463" t="str">
        <f t="shared" si="107"/>
        <v>Yes</v>
      </c>
      <c r="F2182" s="164">
        <v>2.08</v>
      </c>
      <c r="G2182" s="164">
        <f t="shared" si="104"/>
        <v>0.84210526315789469</v>
      </c>
      <c r="H2182" s="368">
        <f t="shared" si="106"/>
        <v>5726</v>
      </c>
      <c r="I2182" s="387" t="s">
        <v>33325</v>
      </c>
      <c r="J2182" s="30">
        <v>5726</v>
      </c>
      <c r="K2182" s="109">
        <v>42513</v>
      </c>
      <c r="L2182" s="62" t="s">
        <v>32946</v>
      </c>
    </row>
    <row r="2183" spans="1:12" ht="17.100000000000001" customHeight="1">
      <c r="A2183" s="196">
        <v>2180</v>
      </c>
      <c r="B2183" s="366">
        <v>353</v>
      </c>
      <c r="C2183" s="370" t="s">
        <v>33323</v>
      </c>
      <c r="D2183" s="32" t="s">
        <v>33326</v>
      </c>
      <c r="E2183" s="463" t="str">
        <f t="shared" si="107"/>
        <v>Yes</v>
      </c>
      <c r="F2183" s="164">
        <v>2.09</v>
      </c>
      <c r="G2183" s="164">
        <f t="shared" si="104"/>
        <v>0.84615384615384603</v>
      </c>
      <c r="H2183" s="368">
        <f t="shared" si="106"/>
        <v>5754</v>
      </c>
      <c r="I2183" s="387" t="s">
        <v>33327</v>
      </c>
      <c r="J2183" s="30">
        <v>5754</v>
      </c>
      <c r="K2183" s="109">
        <v>42513</v>
      </c>
      <c r="L2183" s="62" t="s">
        <v>32946</v>
      </c>
    </row>
    <row r="2184" spans="1:12" ht="17.100000000000001" customHeight="1">
      <c r="A2184" s="196">
        <v>2181</v>
      </c>
      <c r="B2184" s="375" t="s">
        <v>33328</v>
      </c>
      <c r="C2184" s="370" t="s">
        <v>33329</v>
      </c>
      <c r="D2184" s="32" t="s">
        <v>33330</v>
      </c>
      <c r="E2184" s="463" t="str">
        <f t="shared" si="107"/>
        <v>No</v>
      </c>
      <c r="F2184" s="164">
        <v>4.8600000000000003</v>
      </c>
      <c r="G2184" s="164">
        <f t="shared" si="104"/>
        <v>1.9676113360323886</v>
      </c>
      <c r="H2184" s="368">
        <f t="shared" si="106"/>
        <v>13380</v>
      </c>
      <c r="I2184" s="387" t="s">
        <v>33331</v>
      </c>
      <c r="J2184" s="30">
        <v>13380</v>
      </c>
      <c r="K2184" s="109">
        <v>42513</v>
      </c>
      <c r="L2184" s="62" t="s">
        <v>32946</v>
      </c>
    </row>
    <row r="2185" spans="1:12" ht="17.100000000000001" customHeight="1">
      <c r="A2185" s="196">
        <v>2182</v>
      </c>
      <c r="B2185" s="366">
        <v>397</v>
      </c>
      <c r="C2185" s="370" t="s">
        <v>33332</v>
      </c>
      <c r="D2185" s="32" t="s">
        <v>33333</v>
      </c>
      <c r="E2185" s="463" t="str">
        <f t="shared" si="107"/>
        <v>Yes</v>
      </c>
      <c r="F2185" s="164">
        <v>1.35</v>
      </c>
      <c r="G2185" s="164">
        <f t="shared" si="104"/>
        <v>0.54655870445344124</v>
      </c>
      <c r="H2185" s="368">
        <f t="shared" si="106"/>
        <v>3717</v>
      </c>
      <c r="I2185" s="387" t="s">
        <v>33334</v>
      </c>
      <c r="J2185" s="30">
        <v>3717</v>
      </c>
      <c r="K2185" s="109">
        <v>42513</v>
      </c>
      <c r="L2185" s="62" t="s">
        <v>32946</v>
      </c>
    </row>
    <row r="2186" spans="1:12" ht="17.100000000000001" customHeight="1">
      <c r="A2186" s="196">
        <v>2183</v>
      </c>
      <c r="B2186" s="375" t="s">
        <v>33335</v>
      </c>
      <c r="C2186" s="370" t="s">
        <v>33336</v>
      </c>
      <c r="D2186" s="32" t="s">
        <v>33337</v>
      </c>
      <c r="E2186" s="463" t="str">
        <f t="shared" si="107"/>
        <v>Yes</v>
      </c>
      <c r="F2186" s="164">
        <f>0.76+0.62</f>
        <v>1.38</v>
      </c>
      <c r="G2186" s="164">
        <f t="shared" si="104"/>
        <v>0.55870445344129549</v>
      </c>
      <c r="H2186" s="368">
        <f t="shared" si="106"/>
        <v>3799</v>
      </c>
      <c r="I2186" s="387" t="s">
        <v>33338</v>
      </c>
      <c r="J2186" s="30">
        <v>3799</v>
      </c>
      <c r="K2186" s="109">
        <v>42513</v>
      </c>
      <c r="L2186" s="62" t="s">
        <v>32946</v>
      </c>
    </row>
    <row r="2187" spans="1:12" ht="17.100000000000001" customHeight="1">
      <c r="A2187" s="196">
        <v>2184</v>
      </c>
      <c r="B2187" s="366">
        <v>426</v>
      </c>
      <c r="C2187" s="370" t="s">
        <v>33339</v>
      </c>
      <c r="D2187" s="32" t="s">
        <v>33340</v>
      </c>
      <c r="E2187" s="463" t="str">
        <f t="shared" si="107"/>
        <v>Yes</v>
      </c>
      <c r="F2187" s="164">
        <v>0.75</v>
      </c>
      <c r="G2187" s="164">
        <f t="shared" ref="G2187:G2204" si="108">F2187/2.47</f>
        <v>0.30364372469635625</v>
      </c>
      <c r="H2187" s="368">
        <f t="shared" si="106"/>
        <v>2065</v>
      </c>
      <c r="I2187" s="387" t="s">
        <v>33341</v>
      </c>
      <c r="J2187" s="30">
        <v>2065</v>
      </c>
      <c r="K2187" s="109">
        <v>42513</v>
      </c>
      <c r="L2187" s="62" t="s">
        <v>32946</v>
      </c>
    </row>
    <row r="2188" spans="1:12" ht="17.100000000000001" customHeight="1">
      <c r="A2188" s="196">
        <v>2185</v>
      </c>
      <c r="B2188" s="366">
        <v>444</v>
      </c>
      <c r="C2188" s="370" t="s">
        <v>33342</v>
      </c>
      <c r="D2188" s="32" t="s">
        <v>33343</v>
      </c>
      <c r="E2188" s="463" t="str">
        <f t="shared" si="107"/>
        <v>Yes</v>
      </c>
      <c r="F2188" s="164">
        <v>1.19</v>
      </c>
      <c r="G2188" s="164">
        <f t="shared" si="108"/>
        <v>0.48178137651821856</v>
      </c>
      <c r="H2188" s="368">
        <f t="shared" si="106"/>
        <v>3276</v>
      </c>
      <c r="I2188" s="387" t="s">
        <v>33344</v>
      </c>
      <c r="J2188" s="30">
        <v>3276</v>
      </c>
      <c r="K2188" s="109">
        <v>42513</v>
      </c>
      <c r="L2188" s="62" t="s">
        <v>32946</v>
      </c>
    </row>
    <row r="2189" spans="1:12" ht="17.100000000000001" customHeight="1">
      <c r="A2189" s="196">
        <v>2186</v>
      </c>
      <c r="B2189" s="366">
        <v>444</v>
      </c>
      <c r="C2189" s="370" t="s">
        <v>33342</v>
      </c>
      <c r="D2189" s="32" t="s">
        <v>33345</v>
      </c>
      <c r="E2189" s="463" t="str">
        <f t="shared" si="107"/>
        <v>Yes</v>
      </c>
      <c r="F2189" s="164">
        <v>1.2</v>
      </c>
      <c r="G2189" s="164">
        <f t="shared" si="108"/>
        <v>0.48582995951416996</v>
      </c>
      <c r="H2189" s="368">
        <f t="shared" si="106"/>
        <v>3304</v>
      </c>
      <c r="I2189" s="387" t="s">
        <v>33346</v>
      </c>
      <c r="J2189" s="30">
        <v>3304</v>
      </c>
      <c r="K2189" s="109">
        <v>42513</v>
      </c>
      <c r="L2189" s="62" t="s">
        <v>32946</v>
      </c>
    </row>
    <row r="2190" spans="1:12" ht="17.100000000000001" customHeight="1">
      <c r="A2190" s="196">
        <v>2187</v>
      </c>
      <c r="B2190" s="366">
        <v>319</v>
      </c>
      <c r="C2190" s="370" t="s">
        <v>33347</v>
      </c>
      <c r="D2190" s="32" t="s">
        <v>19138</v>
      </c>
      <c r="E2190" s="463" t="str">
        <f t="shared" si="107"/>
        <v>Yes</v>
      </c>
      <c r="F2190" s="164">
        <v>1.39</v>
      </c>
      <c r="G2190" s="164">
        <f t="shared" si="108"/>
        <v>0.56275303643724683</v>
      </c>
      <c r="H2190" s="368">
        <f t="shared" si="106"/>
        <v>3827</v>
      </c>
      <c r="I2190" s="387" t="s">
        <v>33348</v>
      </c>
      <c r="J2190" s="30">
        <v>3827</v>
      </c>
      <c r="K2190" s="109">
        <v>42513</v>
      </c>
      <c r="L2190" s="62" t="s">
        <v>32946</v>
      </c>
    </row>
    <row r="2191" spans="1:12" ht="17.100000000000001" customHeight="1">
      <c r="A2191" s="196">
        <v>2188</v>
      </c>
      <c r="B2191" s="366">
        <v>166</v>
      </c>
      <c r="C2191" s="370" t="s">
        <v>33349</v>
      </c>
      <c r="D2191" s="32" t="s">
        <v>33350</v>
      </c>
      <c r="E2191" s="463" t="str">
        <f t="shared" si="107"/>
        <v>Yes</v>
      </c>
      <c r="F2191" s="164">
        <v>0.32</v>
      </c>
      <c r="G2191" s="164">
        <f t="shared" si="108"/>
        <v>0.12955465587044535</v>
      </c>
      <c r="H2191" s="368">
        <f t="shared" si="106"/>
        <v>881</v>
      </c>
      <c r="I2191" s="387" t="s">
        <v>33351</v>
      </c>
      <c r="J2191" s="30">
        <v>881</v>
      </c>
      <c r="K2191" s="109">
        <v>42513</v>
      </c>
      <c r="L2191" s="62" t="s">
        <v>32946</v>
      </c>
    </row>
    <row r="2192" spans="1:12" ht="17.100000000000001" customHeight="1">
      <c r="A2192" s="196">
        <v>2189</v>
      </c>
      <c r="B2192" s="366">
        <v>99</v>
      </c>
      <c r="C2192" s="370" t="s">
        <v>33317</v>
      </c>
      <c r="D2192" s="32" t="s">
        <v>33352</v>
      </c>
      <c r="E2192" s="463" t="str">
        <f t="shared" si="107"/>
        <v>Yes</v>
      </c>
      <c r="F2192" s="164">
        <v>0.2</v>
      </c>
      <c r="G2192" s="164">
        <f t="shared" si="108"/>
        <v>8.0971659919028341E-2</v>
      </c>
      <c r="H2192" s="368">
        <f t="shared" si="106"/>
        <v>551</v>
      </c>
      <c r="I2192" s="387" t="s">
        <v>33353</v>
      </c>
      <c r="J2192" s="30">
        <v>551</v>
      </c>
      <c r="K2192" s="109">
        <v>42513</v>
      </c>
      <c r="L2192" s="62" t="s">
        <v>32946</v>
      </c>
    </row>
    <row r="2193" spans="1:12" ht="17.100000000000001" customHeight="1">
      <c r="A2193" s="196">
        <v>2190</v>
      </c>
      <c r="B2193" s="366" t="s">
        <v>33354</v>
      </c>
      <c r="C2193" s="367" t="s">
        <v>33355</v>
      </c>
      <c r="D2193" s="51" t="s">
        <v>33356</v>
      </c>
      <c r="E2193" s="463" t="str">
        <f t="shared" si="107"/>
        <v>Yes</v>
      </c>
      <c r="F2193" s="164">
        <f>0.11+0.61</f>
        <v>0.72</v>
      </c>
      <c r="G2193" s="164">
        <f t="shared" si="108"/>
        <v>0.291497975708502</v>
      </c>
      <c r="H2193" s="368">
        <f t="shared" si="106"/>
        <v>1982</v>
      </c>
      <c r="I2193" s="389" t="s">
        <v>33357</v>
      </c>
      <c r="J2193" s="30">
        <v>1982</v>
      </c>
      <c r="K2193" s="109">
        <v>42513</v>
      </c>
      <c r="L2193" s="62" t="s">
        <v>32946</v>
      </c>
    </row>
    <row r="2194" spans="1:12" ht="17.100000000000001" customHeight="1">
      <c r="A2194" s="196">
        <v>2191</v>
      </c>
      <c r="B2194" s="366" t="s">
        <v>33358</v>
      </c>
      <c r="C2194" s="367" t="s">
        <v>33359</v>
      </c>
      <c r="D2194" s="51" t="s">
        <v>33360</v>
      </c>
      <c r="E2194" s="463" t="str">
        <f t="shared" si="107"/>
        <v>No</v>
      </c>
      <c r="F2194" s="164">
        <f>2.07+5.06</f>
        <v>7.129999999999999</v>
      </c>
      <c r="G2194" s="164">
        <f t="shared" si="108"/>
        <v>2.8866396761133597</v>
      </c>
      <c r="H2194" s="368">
        <v>13600</v>
      </c>
      <c r="I2194" s="389" t="s">
        <v>33361</v>
      </c>
      <c r="J2194" s="30">
        <v>13600</v>
      </c>
      <c r="K2194" s="109">
        <v>42513</v>
      </c>
      <c r="L2194" s="62" t="s">
        <v>32946</v>
      </c>
    </row>
    <row r="2195" spans="1:12" ht="17.100000000000001" customHeight="1">
      <c r="A2195" s="196">
        <v>2192</v>
      </c>
      <c r="B2195" s="375" t="s">
        <v>33362</v>
      </c>
      <c r="C2195" s="370" t="s">
        <v>33349</v>
      </c>
      <c r="D2195" s="32" t="s">
        <v>33363</v>
      </c>
      <c r="E2195" s="463" t="str">
        <f t="shared" si="107"/>
        <v>Yes</v>
      </c>
      <c r="F2195" s="164">
        <v>1.76</v>
      </c>
      <c r="G2195" s="164">
        <f t="shared" si="108"/>
        <v>0.71255060728744934</v>
      </c>
      <c r="H2195" s="368">
        <f t="shared" ref="H2195:H2196" si="109">ROUND(F2195*2753,0)</f>
        <v>4845</v>
      </c>
      <c r="I2195" s="387" t="s">
        <v>33364</v>
      </c>
      <c r="J2195" s="30">
        <v>4845</v>
      </c>
      <c r="K2195" s="109">
        <v>42513</v>
      </c>
      <c r="L2195" s="62" t="s">
        <v>32946</v>
      </c>
    </row>
    <row r="2196" spans="1:12" ht="17.100000000000001" customHeight="1">
      <c r="A2196" s="196">
        <v>2193</v>
      </c>
      <c r="B2196" s="375" t="s">
        <v>33365</v>
      </c>
      <c r="C2196" s="370" t="s">
        <v>33010</v>
      </c>
      <c r="D2196" s="32" t="s">
        <v>33366</v>
      </c>
      <c r="E2196" s="463" t="str">
        <f t="shared" si="107"/>
        <v>Yes</v>
      </c>
      <c r="F2196" s="164">
        <v>1.81</v>
      </c>
      <c r="G2196" s="164">
        <f t="shared" si="108"/>
        <v>0.7327935222672064</v>
      </c>
      <c r="H2196" s="368">
        <f t="shared" si="109"/>
        <v>4983</v>
      </c>
      <c r="I2196" s="387" t="s">
        <v>33367</v>
      </c>
      <c r="J2196" s="30">
        <v>4983</v>
      </c>
      <c r="K2196" s="109">
        <v>42513</v>
      </c>
      <c r="L2196" s="62" t="s">
        <v>32946</v>
      </c>
    </row>
    <row r="2197" spans="1:12" ht="17.100000000000001" customHeight="1">
      <c r="A2197" s="196">
        <v>2194</v>
      </c>
      <c r="B2197" s="375" t="s">
        <v>33368</v>
      </c>
      <c r="C2197" s="370" t="s">
        <v>33369</v>
      </c>
      <c r="D2197" s="32" t="s">
        <v>33370</v>
      </c>
      <c r="E2197" s="463" t="str">
        <f t="shared" si="107"/>
        <v>No</v>
      </c>
      <c r="F2197" s="164">
        <f>0.6+3.33</f>
        <v>3.93</v>
      </c>
      <c r="G2197" s="164">
        <f t="shared" si="108"/>
        <v>1.5910931174089069</v>
      </c>
      <c r="H2197" s="368">
        <f>ROUND(F2197*2753,0)</f>
        <v>10819</v>
      </c>
      <c r="I2197" s="387" t="s">
        <v>33371</v>
      </c>
      <c r="J2197" s="30">
        <v>10819</v>
      </c>
      <c r="K2197" s="109">
        <v>42513</v>
      </c>
      <c r="L2197" s="62" t="s">
        <v>32946</v>
      </c>
    </row>
    <row r="2198" spans="1:12" ht="17.100000000000001" customHeight="1">
      <c r="A2198" s="196">
        <v>2195</v>
      </c>
      <c r="B2198" s="366">
        <v>382</v>
      </c>
      <c r="C2198" s="370" t="s">
        <v>12141</v>
      </c>
      <c r="D2198" s="32" t="s">
        <v>33372</v>
      </c>
      <c r="E2198" s="463" t="str">
        <f t="shared" si="107"/>
        <v>Yes</v>
      </c>
      <c r="F2198" s="164">
        <v>2.13</v>
      </c>
      <c r="G2198" s="164">
        <f t="shared" si="108"/>
        <v>0.86234817813765174</v>
      </c>
      <c r="H2198" s="368">
        <f t="shared" ref="H2198:H2204" si="110">ROUND(F2198*2753,0)</f>
        <v>5864</v>
      </c>
      <c r="I2198" s="387" t="s">
        <v>33373</v>
      </c>
      <c r="J2198" s="30">
        <v>5864</v>
      </c>
      <c r="K2198" s="109">
        <v>42513</v>
      </c>
      <c r="L2198" s="62" t="s">
        <v>32946</v>
      </c>
    </row>
    <row r="2199" spans="1:12" ht="17.100000000000001" customHeight="1">
      <c r="A2199" s="196">
        <v>2196</v>
      </c>
      <c r="B2199" s="366">
        <v>157</v>
      </c>
      <c r="C2199" s="370" t="s">
        <v>33023</v>
      </c>
      <c r="D2199" s="32" t="s">
        <v>33374</v>
      </c>
      <c r="E2199" s="463" t="str">
        <f t="shared" si="107"/>
        <v>Yes</v>
      </c>
      <c r="F2199" s="164">
        <v>0.44</v>
      </c>
      <c r="G2199" s="164">
        <f t="shared" si="108"/>
        <v>0.17813765182186234</v>
      </c>
      <c r="H2199" s="368">
        <f t="shared" si="110"/>
        <v>1211</v>
      </c>
      <c r="I2199" s="387" t="s">
        <v>33375</v>
      </c>
      <c r="J2199" s="30">
        <v>1211</v>
      </c>
      <c r="K2199" s="109">
        <v>42513</v>
      </c>
      <c r="L2199" s="62" t="s">
        <v>32946</v>
      </c>
    </row>
    <row r="2200" spans="1:12" ht="17.100000000000001" customHeight="1">
      <c r="A2200" s="196">
        <v>2197</v>
      </c>
      <c r="B2200" s="366">
        <v>328</v>
      </c>
      <c r="C2200" s="370" t="s">
        <v>33046</v>
      </c>
      <c r="D2200" s="32" t="s">
        <v>33376</v>
      </c>
      <c r="E2200" s="463" t="str">
        <f t="shared" si="107"/>
        <v>Yes</v>
      </c>
      <c r="F2200" s="164">
        <v>0.72</v>
      </c>
      <c r="G2200" s="164">
        <f t="shared" si="108"/>
        <v>0.291497975708502</v>
      </c>
      <c r="H2200" s="368">
        <f t="shared" si="110"/>
        <v>1982</v>
      </c>
      <c r="I2200" s="387" t="s">
        <v>33377</v>
      </c>
      <c r="J2200" s="30">
        <v>1982</v>
      </c>
      <c r="K2200" s="109">
        <v>42513</v>
      </c>
      <c r="L2200" s="62" t="s">
        <v>32946</v>
      </c>
    </row>
    <row r="2201" spans="1:12" ht="17.100000000000001" customHeight="1">
      <c r="A2201" s="196">
        <v>2198</v>
      </c>
      <c r="B2201" s="366">
        <v>68</v>
      </c>
      <c r="C2201" s="370" t="s">
        <v>33378</v>
      </c>
      <c r="D2201" s="32" t="s">
        <v>33379</v>
      </c>
      <c r="E2201" s="463" t="str">
        <f t="shared" si="107"/>
        <v>Yes</v>
      </c>
      <c r="F2201" s="164">
        <v>1.26</v>
      </c>
      <c r="G2201" s="164">
        <f t="shared" si="108"/>
        <v>0.51012145748987847</v>
      </c>
      <c r="H2201" s="368">
        <f t="shared" si="110"/>
        <v>3469</v>
      </c>
      <c r="I2201" s="387" t="s">
        <v>33380</v>
      </c>
      <c r="J2201" s="30">
        <v>3469</v>
      </c>
      <c r="K2201" s="109">
        <v>42513</v>
      </c>
      <c r="L2201" s="62" t="s">
        <v>32946</v>
      </c>
    </row>
    <row r="2202" spans="1:12" ht="17.100000000000001" customHeight="1">
      <c r="A2202" s="196">
        <v>2199</v>
      </c>
      <c r="B2202" s="366">
        <v>68</v>
      </c>
      <c r="C2202" s="370" t="s">
        <v>33378</v>
      </c>
      <c r="D2202" s="32" t="s">
        <v>14280</v>
      </c>
      <c r="E2202" s="463" t="str">
        <f t="shared" si="107"/>
        <v>Yes</v>
      </c>
      <c r="F2202" s="164">
        <v>0.41</v>
      </c>
      <c r="G2202" s="164">
        <f t="shared" si="108"/>
        <v>0.16599190283400808</v>
      </c>
      <c r="H2202" s="368">
        <f t="shared" si="110"/>
        <v>1129</v>
      </c>
      <c r="I2202" s="387" t="s">
        <v>33381</v>
      </c>
      <c r="J2202" s="30">
        <v>1129</v>
      </c>
      <c r="K2202" s="109">
        <v>42513</v>
      </c>
      <c r="L2202" s="62" t="s">
        <v>32946</v>
      </c>
    </row>
    <row r="2203" spans="1:12" ht="17.100000000000001" customHeight="1">
      <c r="A2203" s="196">
        <v>2200</v>
      </c>
      <c r="B2203" s="366">
        <v>68</v>
      </c>
      <c r="C2203" s="370" t="s">
        <v>33378</v>
      </c>
      <c r="D2203" s="32" t="s">
        <v>33382</v>
      </c>
      <c r="E2203" s="463" t="str">
        <f t="shared" si="107"/>
        <v>Yes</v>
      </c>
      <c r="F2203" s="164">
        <v>0.41</v>
      </c>
      <c r="G2203" s="164">
        <f t="shared" si="108"/>
        <v>0.16599190283400808</v>
      </c>
      <c r="H2203" s="368">
        <f t="shared" si="110"/>
        <v>1129</v>
      </c>
      <c r="I2203" s="387" t="s">
        <v>33383</v>
      </c>
      <c r="J2203" s="30">
        <v>1129</v>
      </c>
      <c r="K2203" s="109">
        <v>42513</v>
      </c>
      <c r="L2203" s="62" t="s">
        <v>32946</v>
      </c>
    </row>
    <row r="2204" spans="1:12" ht="17.100000000000001" customHeight="1">
      <c r="A2204" s="196">
        <v>2201</v>
      </c>
      <c r="B2204" s="366">
        <v>115</v>
      </c>
      <c r="C2204" s="370" t="s">
        <v>32985</v>
      </c>
      <c r="D2204" s="32" t="s">
        <v>33384</v>
      </c>
      <c r="E2204" s="463" t="str">
        <f t="shared" si="107"/>
        <v>Yes</v>
      </c>
      <c r="F2204" s="164">
        <v>1.24</v>
      </c>
      <c r="G2204" s="164">
        <f t="shared" si="108"/>
        <v>0.50202429149797567</v>
      </c>
      <c r="H2204" s="368">
        <f t="shared" si="110"/>
        <v>3414</v>
      </c>
      <c r="I2204" s="387" t="s">
        <v>33385</v>
      </c>
      <c r="J2204" s="30">
        <v>3414</v>
      </c>
      <c r="K2204" s="109">
        <v>42513</v>
      </c>
      <c r="L2204" s="62" t="s">
        <v>32946</v>
      </c>
    </row>
    <row r="2205" spans="1:12" ht="17.100000000000001" customHeight="1">
      <c r="A2205" s="196">
        <v>2202</v>
      </c>
      <c r="B2205" s="367">
        <v>4</v>
      </c>
      <c r="C2205" s="367" t="s">
        <v>33386</v>
      </c>
      <c r="D2205" s="51" t="s">
        <v>33387</v>
      </c>
      <c r="E2205" s="121" t="str">
        <f>IF(G2205&lt;1,"Yes","No")</f>
        <v>Yes</v>
      </c>
      <c r="F2205" s="464">
        <v>1.91</v>
      </c>
      <c r="G2205" s="465">
        <f>F2205/2.47</f>
        <v>0.77327935222672051</v>
      </c>
      <c r="H2205" s="466">
        <f>ROUND(F2205*2753,0)</f>
        <v>5258</v>
      </c>
      <c r="I2205" s="51" t="s">
        <v>33388</v>
      </c>
      <c r="J2205" s="398">
        <v>5258</v>
      </c>
      <c r="K2205" s="109">
        <v>42513</v>
      </c>
      <c r="L2205" s="62" t="s">
        <v>33389</v>
      </c>
    </row>
    <row r="2206" spans="1:12" ht="17.100000000000001" customHeight="1">
      <c r="A2206" s="196">
        <v>2203</v>
      </c>
      <c r="B2206" s="367">
        <v>11</v>
      </c>
      <c r="C2206" s="367" t="s">
        <v>33390</v>
      </c>
      <c r="D2206" s="51" t="s">
        <v>33391</v>
      </c>
      <c r="E2206" s="121" t="str">
        <f t="shared" ref="E2206:E2269" si="111">IF(G2206&lt;1,"Yes","No")</f>
        <v>Yes</v>
      </c>
      <c r="F2206" s="464">
        <v>0.83</v>
      </c>
      <c r="G2206" s="465">
        <f t="shared" ref="G2206:G2269" si="112">F2206/2.47</f>
        <v>0.33603238866396756</v>
      </c>
      <c r="H2206" s="466">
        <f t="shared" ref="H2206:H2269" si="113">ROUND(F2206*2753,0)</f>
        <v>2285</v>
      </c>
      <c r="I2206" s="51" t="s">
        <v>33392</v>
      </c>
      <c r="J2206" s="398">
        <v>2285</v>
      </c>
      <c r="K2206" s="109">
        <v>42513</v>
      </c>
      <c r="L2206" s="62" t="s">
        <v>33389</v>
      </c>
    </row>
    <row r="2207" spans="1:12" ht="17.100000000000001" customHeight="1">
      <c r="A2207" s="196">
        <v>2204</v>
      </c>
      <c r="B2207" s="367">
        <v>18</v>
      </c>
      <c r="C2207" s="367" t="s">
        <v>33393</v>
      </c>
      <c r="D2207" s="51" t="s">
        <v>33394</v>
      </c>
      <c r="E2207" s="121" t="str">
        <f t="shared" si="111"/>
        <v>Yes</v>
      </c>
      <c r="F2207" s="464">
        <v>0.53</v>
      </c>
      <c r="G2207" s="465">
        <f t="shared" si="112"/>
        <v>0.2145748987854251</v>
      </c>
      <c r="H2207" s="466">
        <f t="shared" si="113"/>
        <v>1459</v>
      </c>
      <c r="I2207" s="51" t="s">
        <v>33395</v>
      </c>
      <c r="J2207" s="398">
        <v>1459</v>
      </c>
      <c r="K2207" s="109">
        <v>42513</v>
      </c>
      <c r="L2207" s="62" t="s">
        <v>33389</v>
      </c>
    </row>
    <row r="2208" spans="1:12" ht="17.100000000000001" customHeight="1">
      <c r="A2208" s="196">
        <v>2205</v>
      </c>
      <c r="B2208" s="376">
        <v>23</v>
      </c>
      <c r="C2208" s="367" t="s">
        <v>33396</v>
      </c>
      <c r="D2208" s="51" t="s">
        <v>33397</v>
      </c>
      <c r="E2208" s="121" t="str">
        <f t="shared" si="111"/>
        <v>Yes</v>
      </c>
      <c r="F2208" s="464">
        <v>0.86</v>
      </c>
      <c r="G2208" s="465">
        <f t="shared" si="112"/>
        <v>0.34817813765182182</v>
      </c>
      <c r="H2208" s="466">
        <f t="shared" si="113"/>
        <v>2368</v>
      </c>
      <c r="I2208" s="457" t="s">
        <v>33398</v>
      </c>
      <c r="J2208" s="398">
        <v>2368</v>
      </c>
      <c r="K2208" s="109">
        <v>42513</v>
      </c>
      <c r="L2208" s="62" t="s">
        <v>33389</v>
      </c>
    </row>
    <row r="2209" spans="1:12" ht="17.100000000000001" customHeight="1">
      <c r="A2209" s="196">
        <v>2206</v>
      </c>
      <c r="B2209" s="367">
        <v>63</v>
      </c>
      <c r="C2209" s="367" t="s">
        <v>33399</v>
      </c>
      <c r="D2209" s="51" t="s">
        <v>33400</v>
      </c>
      <c r="E2209" s="121" t="str">
        <f t="shared" si="111"/>
        <v>No</v>
      </c>
      <c r="F2209" s="467">
        <v>4.7699999999999996</v>
      </c>
      <c r="G2209" s="465">
        <f t="shared" si="112"/>
        <v>1.9311740890688256</v>
      </c>
      <c r="H2209" s="466">
        <f t="shared" si="113"/>
        <v>13132</v>
      </c>
      <c r="I2209" s="457" t="s">
        <v>33401</v>
      </c>
      <c r="J2209" s="398">
        <v>13132</v>
      </c>
      <c r="K2209" s="109">
        <v>42513</v>
      </c>
      <c r="L2209" s="62" t="s">
        <v>33389</v>
      </c>
    </row>
    <row r="2210" spans="1:12" ht="17.100000000000001" customHeight="1">
      <c r="A2210" s="196">
        <v>2207</v>
      </c>
      <c r="B2210" s="367">
        <v>63</v>
      </c>
      <c r="C2210" s="367" t="s">
        <v>33399</v>
      </c>
      <c r="D2210" s="51" t="s">
        <v>33402</v>
      </c>
      <c r="E2210" s="121" t="str">
        <f t="shared" si="111"/>
        <v>No</v>
      </c>
      <c r="F2210" s="464">
        <v>3.41</v>
      </c>
      <c r="G2210" s="465">
        <f t="shared" si="112"/>
        <v>1.3805668016194332</v>
      </c>
      <c r="H2210" s="466">
        <f t="shared" si="113"/>
        <v>9388</v>
      </c>
      <c r="I2210" s="457" t="s">
        <v>33403</v>
      </c>
      <c r="J2210" s="398">
        <v>9388</v>
      </c>
      <c r="K2210" s="109">
        <v>42513</v>
      </c>
      <c r="L2210" s="62" t="s">
        <v>33389</v>
      </c>
    </row>
    <row r="2211" spans="1:12" ht="17.100000000000001" customHeight="1">
      <c r="A2211" s="196">
        <v>2208</v>
      </c>
      <c r="B2211" s="367" t="s">
        <v>33404</v>
      </c>
      <c r="C2211" s="367" t="s">
        <v>33405</v>
      </c>
      <c r="D2211" s="51" t="s">
        <v>33405</v>
      </c>
      <c r="E2211" s="121" t="str">
        <f t="shared" si="111"/>
        <v>Yes</v>
      </c>
      <c r="F2211" s="464">
        <f>0.35+0.92</f>
        <v>1.27</v>
      </c>
      <c r="G2211" s="465">
        <f t="shared" si="112"/>
        <v>0.51417004048582993</v>
      </c>
      <c r="H2211" s="466">
        <f t="shared" si="113"/>
        <v>3496</v>
      </c>
      <c r="I2211" s="51" t="s">
        <v>33406</v>
      </c>
      <c r="J2211" s="398">
        <v>3496</v>
      </c>
      <c r="K2211" s="109">
        <v>42513</v>
      </c>
      <c r="L2211" s="62" t="s">
        <v>33389</v>
      </c>
    </row>
    <row r="2212" spans="1:12" ht="17.100000000000001" customHeight="1">
      <c r="A2212" s="196">
        <v>2209</v>
      </c>
      <c r="B2212" s="367">
        <v>88</v>
      </c>
      <c r="C2212" s="367" t="s">
        <v>33407</v>
      </c>
      <c r="D2212" s="51" t="s">
        <v>33408</v>
      </c>
      <c r="E2212" s="121" t="str">
        <f t="shared" si="111"/>
        <v>Yes</v>
      </c>
      <c r="F2212" s="464">
        <v>0.57999999999999996</v>
      </c>
      <c r="G2212" s="465">
        <f t="shared" si="112"/>
        <v>0.23481781376518215</v>
      </c>
      <c r="H2212" s="466">
        <f t="shared" si="113"/>
        <v>1597</v>
      </c>
      <c r="I2212" s="51" t="s">
        <v>33409</v>
      </c>
      <c r="J2212" s="398">
        <v>1597</v>
      </c>
      <c r="K2212" s="109">
        <v>42513</v>
      </c>
      <c r="L2212" s="62" t="s">
        <v>33389</v>
      </c>
    </row>
    <row r="2213" spans="1:12" ht="17.100000000000001" customHeight="1">
      <c r="A2213" s="196">
        <v>2210</v>
      </c>
      <c r="B2213" s="367">
        <v>96</v>
      </c>
      <c r="C2213" s="367" t="s">
        <v>33410</v>
      </c>
      <c r="D2213" s="51" t="s">
        <v>33411</v>
      </c>
      <c r="E2213" s="121" t="str">
        <f t="shared" si="111"/>
        <v>No</v>
      </c>
      <c r="F2213" s="464">
        <v>4.07</v>
      </c>
      <c r="G2213" s="465">
        <f t="shared" si="112"/>
        <v>1.6477732793522266</v>
      </c>
      <c r="H2213" s="466">
        <f t="shared" si="113"/>
        <v>11205</v>
      </c>
      <c r="I2213" s="51" t="s">
        <v>33412</v>
      </c>
      <c r="J2213" s="398">
        <v>11205</v>
      </c>
      <c r="K2213" s="109">
        <v>42513</v>
      </c>
      <c r="L2213" s="62" t="s">
        <v>33389</v>
      </c>
    </row>
    <row r="2214" spans="1:12" ht="17.100000000000001" customHeight="1">
      <c r="A2214" s="196">
        <v>2211</v>
      </c>
      <c r="B2214" s="367">
        <v>110</v>
      </c>
      <c r="C2214" s="367" t="s">
        <v>33413</v>
      </c>
      <c r="D2214" s="51" t="s">
        <v>33414</v>
      </c>
      <c r="E2214" s="121" t="str">
        <f t="shared" si="111"/>
        <v>Yes</v>
      </c>
      <c r="F2214" s="464">
        <v>2.12</v>
      </c>
      <c r="G2214" s="465">
        <f t="shared" si="112"/>
        <v>0.8582995951417004</v>
      </c>
      <c r="H2214" s="466">
        <f t="shared" si="113"/>
        <v>5836</v>
      </c>
      <c r="I2214" s="51" t="s">
        <v>33415</v>
      </c>
      <c r="J2214" s="398">
        <v>5836</v>
      </c>
      <c r="K2214" s="109">
        <v>42513</v>
      </c>
      <c r="L2214" s="62" t="s">
        <v>33389</v>
      </c>
    </row>
    <row r="2215" spans="1:12" ht="17.100000000000001" customHeight="1">
      <c r="A2215" s="196">
        <v>2212</v>
      </c>
      <c r="B2215" s="448">
        <v>113</v>
      </c>
      <c r="C2215" s="370" t="s">
        <v>33416</v>
      </c>
      <c r="D2215" s="32" t="s">
        <v>33417</v>
      </c>
      <c r="E2215" s="121" t="str">
        <f t="shared" si="111"/>
        <v>Yes</v>
      </c>
      <c r="F2215" s="464">
        <v>0.94</v>
      </c>
      <c r="G2215" s="465">
        <f t="shared" si="112"/>
        <v>0.38056680161943313</v>
      </c>
      <c r="H2215" s="466">
        <f t="shared" si="113"/>
        <v>2588</v>
      </c>
      <c r="I2215" s="32" t="s">
        <v>33418</v>
      </c>
      <c r="J2215" s="398">
        <v>2588</v>
      </c>
      <c r="K2215" s="109">
        <v>42513</v>
      </c>
      <c r="L2215" s="62" t="s">
        <v>33389</v>
      </c>
    </row>
    <row r="2216" spans="1:12" ht="17.100000000000001" customHeight="1">
      <c r="A2216" s="196">
        <v>2213</v>
      </c>
      <c r="B2216" s="376">
        <v>116</v>
      </c>
      <c r="C2216" s="370" t="s">
        <v>33419</v>
      </c>
      <c r="D2216" s="32" t="s">
        <v>33420</v>
      </c>
      <c r="E2216" s="121" t="str">
        <f t="shared" si="111"/>
        <v>No</v>
      </c>
      <c r="F2216" s="464">
        <v>3.58</v>
      </c>
      <c r="G2216" s="465">
        <f t="shared" si="112"/>
        <v>1.4493927125506072</v>
      </c>
      <c r="H2216" s="466">
        <f t="shared" si="113"/>
        <v>9856</v>
      </c>
      <c r="I2216" s="51" t="s">
        <v>33421</v>
      </c>
      <c r="J2216" s="398">
        <v>9856</v>
      </c>
      <c r="K2216" s="109">
        <v>42513</v>
      </c>
      <c r="L2216" s="62" t="s">
        <v>33389</v>
      </c>
    </row>
    <row r="2217" spans="1:12" ht="17.100000000000001" customHeight="1">
      <c r="A2217" s="196">
        <v>2214</v>
      </c>
      <c r="B2217" s="376">
        <v>117</v>
      </c>
      <c r="C2217" s="370" t="s">
        <v>33422</v>
      </c>
      <c r="D2217" s="32" t="s">
        <v>33423</v>
      </c>
      <c r="E2217" s="121" t="str">
        <f t="shared" si="111"/>
        <v>Yes</v>
      </c>
      <c r="F2217" s="464">
        <v>0.26</v>
      </c>
      <c r="G2217" s="465">
        <f t="shared" si="112"/>
        <v>0.10526315789473684</v>
      </c>
      <c r="H2217" s="466">
        <f t="shared" si="113"/>
        <v>716</v>
      </c>
      <c r="I2217" s="32" t="s">
        <v>33424</v>
      </c>
      <c r="J2217" s="398">
        <v>716</v>
      </c>
      <c r="K2217" s="109">
        <v>42513</v>
      </c>
      <c r="L2217" s="62" t="s">
        <v>33389</v>
      </c>
    </row>
    <row r="2218" spans="1:12" ht="17.100000000000001" customHeight="1">
      <c r="A2218" s="196">
        <v>2215</v>
      </c>
      <c r="B2218" s="367">
        <v>120</v>
      </c>
      <c r="C2218" s="370" t="s">
        <v>33425</v>
      </c>
      <c r="D2218" s="32" t="s">
        <v>33426</v>
      </c>
      <c r="E2218" s="121" t="str">
        <f t="shared" si="111"/>
        <v>No</v>
      </c>
      <c r="F2218" s="464">
        <v>2.68</v>
      </c>
      <c r="G2218" s="465">
        <f t="shared" si="112"/>
        <v>1.0850202429149798</v>
      </c>
      <c r="H2218" s="466">
        <f t="shared" si="113"/>
        <v>7378</v>
      </c>
      <c r="I2218" s="32" t="s">
        <v>33427</v>
      </c>
      <c r="J2218" s="398">
        <v>7378</v>
      </c>
      <c r="K2218" s="109">
        <v>42513</v>
      </c>
      <c r="L2218" s="62" t="s">
        <v>33389</v>
      </c>
    </row>
    <row r="2219" spans="1:12" ht="17.100000000000001" customHeight="1">
      <c r="A2219" s="196">
        <v>2216</v>
      </c>
      <c r="B2219" s="367">
        <v>134</v>
      </c>
      <c r="C2219" s="370" t="s">
        <v>33428</v>
      </c>
      <c r="D2219" s="32" t="s">
        <v>33429</v>
      </c>
      <c r="E2219" s="121" t="str">
        <f t="shared" si="111"/>
        <v>Yes</v>
      </c>
      <c r="F2219" s="464">
        <v>0.44</v>
      </c>
      <c r="G2219" s="465">
        <f t="shared" si="112"/>
        <v>0.17813765182186234</v>
      </c>
      <c r="H2219" s="466">
        <f t="shared" si="113"/>
        <v>1211</v>
      </c>
      <c r="I2219" s="32" t="s">
        <v>33430</v>
      </c>
      <c r="J2219" s="398">
        <v>1211</v>
      </c>
      <c r="K2219" s="109">
        <v>42513</v>
      </c>
      <c r="L2219" s="62" t="s">
        <v>33389</v>
      </c>
    </row>
    <row r="2220" spans="1:12" ht="17.100000000000001" customHeight="1">
      <c r="A2220" s="196">
        <v>2217</v>
      </c>
      <c r="B2220" s="367">
        <v>142</v>
      </c>
      <c r="C2220" s="370" t="s">
        <v>33431</v>
      </c>
      <c r="D2220" s="32" t="s">
        <v>33432</v>
      </c>
      <c r="E2220" s="121" t="str">
        <f t="shared" si="111"/>
        <v>Yes</v>
      </c>
      <c r="F2220" s="464">
        <v>0.12</v>
      </c>
      <c r="G2220" s="465">
        <f t="shared" si="112"/>
        <v>4.8582995951416998E-2</v>
      </c>
      <c r="H2220" s="466">
        <f t="shared" si="113"/>
        <v>330</v>
      </c>
      <c r="I2220" s="32" t="s">
        <v>33433</v>
      </c>
      <c r="J2220" s="398">
        <v>330</v>
      </c>
      <c r="K2220" s="109">
        <v>42513</v>
      </c>
      <c r="L2220" s="62" t="s">
        <v>33389</v>
      </c>
    </row>
    <row r="2221" spans="1:12" ht="17.100000000000001" customHeight="1">
      <c r="A2221" s="196">
        <v>2218</v>
      </c>
      <c r="B2221" s="367">
        <v>156</v>
      </c>
      <c r="C2221" s="370" t="s">
        <v>33434</v>
      </c>
      <c r="D2221" s="32" t="s">
        <v>33435</v>
      </c>
      <c r="E2221" s="121" t="str">
        <f t="shared" si="111"/>
        <v>Yes</v>
      </c>
      <c r="F2221" s="464">
        <v>1.62</v>
      </c>
      <c r="G2221" s="465">
        <f t="shared" si="112"/>
        <v>0.65587044534412953</v>
      </c>
      <c r="H2221" s="466">
        <f t="shared" si="113"/>
        <v>4460</v>
      </c>
      <c r="I2221" s="32" t="s">
        <v>33436</v>
      </c>
      <c r="J2221" s="398">
        <v>4460</v>
      </c>
      <c r="K2221" s="109">
        <v>42513</v>
      </c>
      <c r="L2221" s="62" t="s">
        <v>33389</v>
      </c>
    </row>
    <row r="2222" spans="1:12" ht="17.100000000000001" customHeight="1">
      <c r="A2222" s="196">
        <v>2219</v>
      </c>
      <c r="B2222" s="448">
        <v>165</v>
      </c>
      <c r="C2222" s="370" t="s">
        <v>33437</v>
      </c>
      <c r="D2222" s="32" t="s">
        <v>33438</v>
      </c>
      <c r="E2222" s="121" t="str">
        <f t="shared" si="111"/>
        <v>Yes</v>
      </c>
      <c r="F2222" s="464">
        <v>1.19</v>
      </c>
      <c r="G2222" s="465">
        <f t="shared" si="112"/>
        <v>0.48178137651821856</v>
      </c>
      <c r="H2222" s="466">
        <f t="shared" si="113"/>
        <v>3276</v>
      </c>
      <c r="I2222" s="32" t="s">
        <v>33439</v>
      </c>
      <c r="J2222" s="398">
        <v>3276</v>
      </c>
      <c r="K2222" s="109">
        <v>42513</v>
      </c>
      <c r="L2222" s="62" t="s">
        <v>33389</v>
      </c>
    </row>
    <row r="2223" spans="1:12" ht="17.100000000000001" customHeight="1">
      <c r="A2223" s="196">
        <v>2220</v>
      </c>
      <c r="B2223" s="448">
        <v>178</v>
      </c>
      <c r="C2223" s="370" t="s">
        <v>33440</v>
      </c>
      <c r="D2223" s="32" t="s">
        <v>33441</v>
      </c>
      <c r="E2223" s="121" t="str">
        <f t="shared" si="111"/>
        <v>Yes</v>
      </c>
      <c r="F2223" s="464">
        <v>0.85</v>
      </c>
      <c r="G2223" s="465">
        <f t="shared" si="112"/>
        <v>0.34412955465587042</v>
      </c>
      <c r="H2223" s="466">
        <f t="shared" si="113"/>
        <v>2340</v>
      </c>
      <c r="I2223" s="32" t="s">
        <v>33442</v>
      </c>
      <c r="J2223" s="398">
        <v>2340</v>
      </c>
      <c r="K2223" s="109">
        <v>42513</v>
      </c>
      <c r="L2223" s="62" t="s">
        <v>33389</v>
      </c>
    </row>
    <row r="2224" spans="1:12" ht="17.100000000000001" customHeight="1">
      <c r="A2224" s="196">
        <v>2221</v>
      </c>
      <c r="B2224" s="448">
        <v>188</v>
      </c>
      <c r="C2224" s="370" t="s">
        <v>33443</v>
      </c>
      <c r="D2224" s="32" t="s">
        <v>33444</v>
      </c>
      <c r="E2224" s="121" t="str">
        <f t="shared" si="111"/>
        <v>No</v>
      </c>
      <c r="F2224" s="464">
        <v>4.88</v>
      </c>
      <c r="G2224" s="465">
        <f t="shared" si="112"/>
        <v>1.9757085020242913</v>
      </c>
      <c r="H2224" s="466">
        <f t="shared" si="113"/>
        <v>13435</v>
      </c>
      <c r="I2224" s="32" t="s">
        <v>33445</v>
      </c>
      <c r="J2224" s="398">
        <v>13435</v>
      </c>
      <c r="K2224" s="109">
        <v>42513</v>
      </c>
      <c r="L2224" s="62" t="s">
        <v>33389</v>
      </c>
    </row>
    <row r="2225" spans="1:12" ht="17.100000000000001" customHeight="1">
      <c r="A2225" s="196">
        <v>2222</v>
      </c>
      <c r="B2225" s="367">
        <v>196</v>
      </c>
      <c r="C2225" s="370" t="s">
        <v>33446</v>
      </c>
      <c r="D2225" s="32" t="s">
        <v>33447</v>
      </c>
      <c r="E2225" s="121" t="str">
        <f t="shared" si="111"/>
        <v>Yes</v>
      </c>
      <c r="F2225" s="464">
        <v>2.04</v>
      </c>
      <c r="G2225" s="465">
        <f t="shared" si="112"/>
        <v>0.82591093117408898</v>
      </c>
      <c r="H2225" s="466">
        <f t="shared" si="113"/>
        <v>5616</v>
      </c>
      <c r="I2225" s="51" t="s">
        <v>33448</v>
      </c>
      <c r="J2225" s="398">
        <v>5616</v>
      </c>
      <c r="K2225" s="109">
        <v>42513</v>
      </c>
      <c r="L2225" s="62" t="s">
        <v>33389</v>
      </c>
    </row>
    <row r="2226" spans="1:12" ht="17.100000000000001" customHeight="1">
      <c r="A2226" s="196">
        <v>2223</v>
      </c>
      <c r="B2226" s="370" t="s">
        <v>33449</v>
      </c>
      <c r="C2226" s="370" t="s">
        <v>33450</v>
      </c>
      <c r="D2226" s="32" t="s">
        <v>33451</v>
      </c>
      <c r="E2226" s="121" t="str">
        <f t="shared" si="111"/>
        <v>Yes</v>
      </c>
      <c r="F2226" s="464">
        <v>1.95</v>
      </c>
      <c r="G2226" s="465">
        <f t="shared" si="112"/>
        <v>0.78947368421052622</v>
      </c>
      <c r="H2226" s="466">
        <f t="shared" si="113"/>
        <v>5368</v>
      </c>
      <c r="I2226" s="51" t="s">
        <v>33452</v>
      </c>
      <c r="J2226" s="398">
        <v>5368</v>
      </c>
      <c r="K2226" s="109">
        <v>42513</v>
      </c>
      <c r="L2226" s="62" t="s">
        <v>33389</v>
      </c>
    </row>
    <row r="2227" spans="1:12" ht="17.100000000000001" customHeight="1">
      <c r="A2227" s="196">
        <v>2224</v>
      </c>
      <c r="B2227" s="376">
        <v>215</v>
      </c>
      <c r="C2227" s="370" t="s">
        <v>33453</v>
      </c>
      <c r="D2227" s="32" t="s">
        <v>33454</v>
      </c>
      <c r="E2227" s="121" t="str">
        <f t="shared" si="111"/>
        <v>No</v>
      </c>
      <c r="F2227" s="464">
        <v>4.8099999999999996</v>
      </c>
      <c r="G2227" s="465">
        <f t="shared" si="112"/>
        <v>1.9473684210526312</v>
      </c>
      <c r="H2227" s="466">
        <f t="shared" si="113"/>
        <v>13242</v>
      </c>
      <c r="I2227" s="32" t="s">
        <v>33455</v>
      </c>
      <c r="J2227" s="398">
        <v>13242</v>
      </c>
      <c r="K2227" s="109">
        <v>42513</v>
      </c>
      <c r="L2227" s="62" t="s">
        <v>33389</v>
      </c>
    </row>
    <row r="2228" spans="1:12" ht="17.100000000000001" customHeight="1">
      <c r="A2228" s="196">
        <v>2225</v>
      </c>
      <c r="B2228" s="468" t="s">
        <v>33456</v>
      </c>
      <c r="C2228" s="370" t="s">
        <v>33457</v>
      </c>
      <c r="D2228" s="32" t="s">
        <v>33458</v>
      </c>
      <c r="E2228" s="121" t="str">
        <f t="shared" si="111"/>
        <v>No</v>
      </c>
      <c r="F2228" s="464">
        <v>4.9800000000000004</v>
      </c>
      <c r="G2228" s="465">
        <f t="shared" si="112"/>
        <v>2.0161943319838058</v>
      </c>
      <c r="H2228" s="466">
        <v>13600</v>
      </c>
      <c r="I2228" s="32" t="s">
        <v>33459</v>
      </c>
      <c r="J2228" s="398">
        <v>13600</v>
      </c>
      <c r="K2228" s="109">
        <v>42513</v>
      </c>
      <c r="L2228" s="62" t="s">
        <v>33389</v>
      </c>
    </row>
    <row r="2229" spans="1:12" ht="17.100000000000001" customHeight="1">
      <c r="A2229" s="196">
        <v>2226</v>
      </c>
      <c r="B2229" s="370" t="s">
        <v>33460</v>
      </c>
      <c r="C2229" s="370" t="s">
        <v>33461</v>
      </c>
      <c r="D2229" s="32" t="s">
        <v>33462</v>
      </c>
      <c r="E2229" s="121" t="str">
        <f t="shared" si="111"/>
        <v>Yes</v>
      </c>
      <c r="F2229" s="464">
        <v>2.4300000000000002</v>
      </c>
      <c r="G2229" s="465">
        <f t="shared" si="112"/>
        <v>0.98380566801619429</v>
      </c>
      <c r="H2229" s="466">
        <f t="shared" si="113"/>
        <v>6690</v>
      </c>
      <c r="I2229" s="32" t="s">
        <v>33463</v>
      </c>
      <c r="J2229" s="398">
        <v>6690</v>
      </c>
      <c r="K2229" s="109">
        <v>42513</v>
      </c>
      <c r="L2229" s="62" t="s">
        <v>33389</v>
      </c>
    </row>
    <row r="2230" spans="1:12" ht="17.100000000000001" customHeight="1">
      <c r="A2230" s="196">
        <v>2227</v>
      </c>
      <c r="B2230" s="376">
        <v>228</v>
      </c>
      <c r="C2230" s="370" t="s">
        <v>33464</v>
      </c>
      <c r="D2230" s="32" t="s">
        <v>33465</v>
      </c>
      <c r="E2230" s="121" t="str">
        <f t="shared" si="111"/>
        <v>Yes</v>
      </c>
      <c r="F2230" s="464">
        <v>0.81</v>
      </c>
      <c r="G2230" s="465">
        <f t="shared" si="112"/>
        <v>0.32793522267206476</v>
      </c>
      <c r="H2230" s="466">
        <f t="shared" si="113"/>
        <v>2230</v>
      </c>
      <c r="I2230" s="32" t="s">
        <v>33466</v>
      </c>
      <c r="J2230" s="398">
        <v>2230</v>
      </c>
      <c r="K2230" s="109">
        <v>42513</v>
      </c>
      <c r="L2230" s="62" t="s">
        <v>33389</v>
      </c>
    </row>
    <row r="2231" spans="1:12" ht="17.100000000000001" customHeight="1">
      <c r="A2231" s="196">
        <v>2228</v>
      </c>
      <c r="B2231" s="367" t="s">
        <v>33467</v>
      </c>
      <c r="C2231" s="367" t="s">
        <v>33468</v>
      </c>
      <c r="D2231" s="51" t="s">
        <v>33469</v>
      </c>
      <c r="E2231" s="121" t="str">
        <f t="shared" si="111"/>
        <v>Yes</v>
      </c>
      <c r="F2231" s="464">
        <f>0.2+0.78+0.99</f>
        <v>1.97</v>
      </c>
      <c r="G2231" s="465">
        <f t="shared" si="112"/>
        <v>0.79757085020242913</v>
      </c>
      <c r="H2231" s="466">
        <f t="shared" si="113"/>
        <v>5423</v>
      </c>
      <c r="I2231" s="51" t="s">
        <v>33470</v>
      </c>
      <c r="J2231" s="398">
        <v>5423</v>
      </c>
      <c r="K2231" s="109">
        <v>42513</v>
      </c>
      <c r="L2231" s="62" t="s">
        <v>33389</v>
      </c>
    </row>
    <row r="2232" spans="1:12" ht="17.100000000000001" customHeight="1">
      <c r="A2232" s="196">
        <v>2229</v>
      </c>
      <c r="B2232" s="370">
        <v>251</v>
      </c>
      <c r="C2232" s="370" t="s">
        <v>33471</v>
      </c>
      <c r="D2232" s="32" t="s">
        <v>33472</v>
      </c>
      <c r="E2232" s="121" t="str">
        <f t="shared" si="111"/>
        <v>Yes</v>
      </c>
      <c r="F2232" s="464">
        <v>0.43</v>
      </c>
      <c r="G2232" s="465">
        <f t="shared" si="112"/>
        <v>0.17408906882591091</v>
      </c>
      <c r="H2232" s="466">
        <f t="shared" si="113"/>
        <v>1184</v>
      </c>
      <c r="I2232" s="32" t="s">
        <v>33473</v>
      </c>
      <c r="J2232" s="398">
        <v>1184</v>
      </c>
      <c r="K2232" s="109">
        <v>42513</v>
      </c>
      <c r="L2232" s="62" t="s">
        <v>33389</v>
      </c>
    </row>
    <row r="2233" spans="1:12" ht="17.100000000000001" customHeight="1">
      <c r="A2233" s="196">
        <v>2230</v>
      </c>
      <c r="B2233" s="370">
        <v>253</v>
      </c>
      <c r="C2233" s="370" t="s">
        <v>33474</v>
      </c>
      <c r="D2233" s="32" t="s">
        <v>33475</v>
      </c>
      <c r="E2233" s="121" t="str">
        <f t="shared" si="111"/>
        <v>Yes</v>
      </c>
      <c r="F2233" s="464">
        <v>0.65</v>
      </c>
      <c r="G2233" s="465">
        <f t="shared" si="112"/>
        <v>0.26315789473684209</v>
      </c>
      <c r="H2233" s="466">
        <f t="shared" si="113"/>
        <v>1789</v>
      </c>
      <c r="I2233" s="32" t="s">
        <v>33476</v>
      </c>
      <c r="J2233" s="398">
        <v>1789</v>
      </c>
      <c r="K2233" s="109">
        <v>42513</v>
      </c>
      <c r="L2233" s="62" t="s">
        <v>33389</v>
      </c>
    </row>
    <row r="2234" spans="1:12" ht="17.100000000000001" customHeight="1">
      <c r="A2234" s="196">
        <v>2231</v>
      </c>
      <c r="B2234" s="376">
        <v>276</v>
      </c>
      <c r="C2234" s="370" t="s">
        <v>33477</v>
      </c>
      <c r="D2234" s="32" t="s">
        <v>33478</v>
      </c>
      <c r="E2234" s="121" t="str">
        <f t="shared" si="111"/>
        <v>Yes</v>
      </c>
      <c r="F2234" s="464">
        <v>1.37</v>
      </c>
      <c r="G2234" s="465">
        <f t="shared" si="112"/>
        <v>0.55465587044534415</v>
      </c>
      <c r="H2234" s="466">
        <f t="shared" si="113"/>
        <v>3772</v>
      </c>
      <c r="I2234" s="51" t="s">
        <v>33479</v>
      </c>
      <c r="J2234" s="398">
        <v>3772</v>
      </c>
      <c r="K2234" s="109">
        <v>42513</v>
      </c>
      <c r="L2234" s="62" t="s">
        <v>33389</v>
      </c>
    </row>
    <row r="2235" spans="1:12" ht="17.100000000000001" customHeight="1">
      <c r="A2235" s="196">
        <v>2232</v>
      </c>
      <c r="B2235" s="370" t="s">
        <v>33480</v>
      </c>
      <c r="C2235" s="370" t="s">
        <v>33481</v>
      </c>
      <c r="D2235" s="32" t="s">
        <v>33482</v>
      </c>
      <c r="E2235" s="121" t="str">
        <f t="shared" si="111"/>
        <v>Yes</v>
      </c>
      <c r="F2235" s="464">
        <v>0.97</v>
      </c>
      <c r="G2235" s="465">
        <f t="shared" si="112"/>
        <v>0.39271255060728738</v>
      </c>
      <c r="H2235" s="466">
        <f t="shared" si="113"/>
        <v>2670</v>
      </c>
      <c r="I2235" s="51" t="s">
        <v>33483</v>
      </c>
      <c r="J2235" s="398">
        <v>2670</v>
      </c>
      <c r="K2235" s="109">
        <v>42513</v>
      </c>
      <c r="L2235" s="62" t="s">
        <v>33389</v>
      </c>
    </row>
    <row r="2236" spans="1:12" ht="17.100000000000001" customHeight="1">
      <c r="A2236" s="196">
        <v>2233</v>
      </c>
      <c r="B2236" s="367" t="s">
        <v>33484</v>
      </c>
      <c r="C2236" s="367" t="s">
        <v>33485</v>
      </c>
      <c r="D2236" s="51" t="s">
        <v>33486</v>
      </c>
      <c r="E2236" s="121" t="str">
        <f t="shared" si="111"/>
        <v>No</v>
      </c>
      <c r="F2236" s="464">
        <v>3.47</v>
      </c>
      <c r="G2236" s="465">
        <f t="shared" si="112"/>
        <v>1.4048582995951417</v>
      </c>
      <c r="H2236" s="466">
        <f t="shared" si="113"/>
        <v>9553</v>
      </c>
      <c r="I2236" s="51" t="s">
        <v>33487</v>
      </c>
      <c r="J2236" s="398">
        <v>9553</v>
      </c>
      <c r="K2236" s="109">
        <v>42513</v>
      </c>
      <c r="L2236" s="62" t="s">
        <v>33389</v>
      </c>
    </row>
    <row r="2237" spans="1:12" ht="17.100000000000001" customHeight="1">
      <c r="A2237" s="196">
        <v>2234</v>
      </c>
      <c r="B2237" s="376" t="s">
        <v>33488</v>
      </c>
      <c r="C2237" s="367" t="s">
        <v>33489</v>
      </c>
      <c r="D2237" s="51" t="s">
        <v>33489</v>
      </c>
      <c r="E2237" s="121" t="str">
        <f t="shared" si="111"/>
        <v>Yes</v>
      </c>
      <c r="F2237" s="464">
        <v>0.08</v>
      </c>
      <c r="G2237" s="465">
        <f t="shared" si="112"/>
        <v>3.2388663967611336E-2</v>
      </c>
      <c r="H2237" s="466">
        <f t="shared" si="113"/>
        <v>220</v>
      </c>
      <c r="I2237" s="51" t="s">
        <v>33490</v>
      </c>
      <c r="J2237" s="398">
        <v>220</v>
      </c>
      <c r="K2237" s="109">
        <v>42513</v>
      </c>
      <c r="L2237" s="62" t="s">
        <v>33389</v>
      </c>
    </row>
    <row r="2238" spans="1:12" ht="17.100000000000001" customHeight="1">
      <c r="A2238" s="196">
        <v>2235</v>
      </c>
      <c r="B2238" s="376" t="s">
        <v>33491</v>
      </c>
      <c r="C2238" s="367" t="s">
        <v>33492</v>
      </c>
      <c r="D2238" s="51" t="s">
        <v>33493</v>
      </c>
      <c r="E2238" s="121" t="str">
        <f t="shared" si="111"/>
        <v>Yes</v>
      </c>
      <c r="F2238" s="464">
        <v>2.25</v>
      </c>
      <c r="G2238" s="465">
        <f t="shared" si="112"/>
        <v>0.91093117408906876</v>
      </c>
      <c r="H2238" s="466">
        <f t="shared" si="113"/>
        <v>6194</v>
      </c>
      <c r="I2238" s="51" t="s">
        <v>33494</v>
      </c>
      <c r="J2238" s="398">
        <v>6194</v>
      </c>
      <c r="K2238" s="109">
        <v>42513</v>
      </c>
      <c r="L2238" s="62" t="s">
        <v>33389</v>
      </c>
    </row>
    <row r="2239" spans="1:12" ht="17.100000000000001" customHeight="1">
      <c r="A2239" s="196">
        <v>2236</v>
      </c>
      <c r="B2239" s="367" t="s">
        <v>33491</v>
      </c>
      <c r="C2239" s="367" t="s">
        <v>33492</v>
      </c>
      <c r="D2239" s="51" t="s">
        <v>33495</v>
      </c>
      <c r="E2239" s="121" t="str">
        <f t="shared" si="111"/>
        <v>Yes</v>
      </c>
      <c r="F2239" s="464">
        <v>2.25</v>
      </c>
      <c r="G2239" s="465">
        <f t="shared" si="112"/>
        <v>0.91093117408906876</v>
      </c>
      <c r="H2239" s="466">
        <f t="shared" si="113"/>
        <v>6194</v>
      </c>
      <c r="I2239" s="51" t="s">
        <v>33496</v>
      </c>
      <c r="J2239" s="398">
        <v>6194</v>
      </c>
      <c r="K2239" s="109">
        <v>42513</v>
      </c>
      <c r="L2239" s="62" t="s">
        <v>33389</v>
      </c>
    </row>
    <row r="2240" spans="1:12" ht="17.100000000000001" customHeight="1">
      <c r="A2240" s="196">
        <v>2237</v>
      </c>
      <c r="B2240" s="367" t="s">
        <v>33497</v>
      </c>
      <c r="C2240" s="367" t="s">
        <v>33498</v>
      </c>
      <c r="D2240" s="51" t="s">
        <v>33499</v>
      </c>
      <c r="E2240" s="121" t="str">
        <f t="shared" si="111"/>
        <v>Yes</v>
      </c>
      <c r="F2240" s="464">
        <v>0.22</v>
      </c>
      <c r="G2240" s="465">
        <f t="shared" si="112"/>
        <v>8.9068825910931168E-2</v>
      </c>
      <c r="H2240" s="466">
        <f t="shared" si="113"/>
        <v>606</v>
      </c>
      <c r="I2240" s="51" t="s">
        <v>33500</v>
      </c>
      <c r="J2240" s="398">
        <v>606</v>
      </c>
      <c r="K2240" s="109">
        <v>42513</v>
      </c>
      <c r="L2240" s="62" t="s">
        <v>33389</v>
      </c>
    </row>
    <row r="2241" spans="1:12" ht="17.100000000000001" customHeight="1">
      <c r="A2241" s="196">
        <v>2238</v>
      </c>
      <c r="B2241" s="376" t="s">
        <v>33501</v>
      </c>
      <c r="C2241" s="367" t="s">
        <v>33502</v>
      </c>
      <c r="D2241" s="51" t="s">
        <v>33503</v>
      </c>
      <c r="E2241" s="121" t="str">
        <f t="shared" si="111"/>
        <v>Yes</v>
      </c>
      <c r="F2241" s="464">
        <v>0.1</v>
      </c>
      <c r="G2241" s="465">
        <f t="shared" si="112"/>
        <v>4.048582995951417E-2</v>
      </c>
      <c r="H2241" s="466">
        <f t="shared" si="113"/>
        <v>275</v>
      </c>
      <c r="I2241" s="51" t="s">
        <v>33504</v>
      </c>
      <c r="J2241" s="398">
        <v>275</v>
      </c>
      <c r="K2241" s="109">
        <v>42513</v>
      </c>
      <c r="L2241" s="62" t="s">
        <v>33389</v>
      </c>
    </row>
    <row r="2242" spans="1:12" ht="17.100000000000001" customHeight="1">
      <c r="A2242" s="196">
        <v>2239</v>
      </c>
      <c r="B2242" s="376" t="s">
        <v>33505</v>
      </c>
      <c r="C2242" s="367" t="s">
        <v>33506</v>
      </c>
      <c r="D2242" s="51" t="s">
        <v>33507</v>
      </c>
      <c r="E2242" s="121" t="str">
        <f t="shared" si="111"/>
        <v>Yes</v>
      </c>
      <c r="F2242" s="464">
        <v>0.7</v>
      </c>
      <c r="G2242" s="465">
        <f t="shared" si="112"/>
        <v>0.28340080971659914</v>
      </c>
      <c r="H2242" s="466">
        <f t="shared" si="113"/>
        <v>1927</v>
      </c>
      <c r="I2242" s="51" t="s">
        <v>33508</v>
      </c>
      <c r="J2242" s="398">
        <v>1927</v>
      </c>
      <c r="K2242" s="109">
        <v>42513</v>
      </c>
      <c r="L2242" s="62" t="s">
        <v>33389</v>
      </c>
    </row>
    <row r="2243" spans="1:12" ht="17.100000000000001" customHeight="1">
      <c r="A2243" s="196">
        <v>2240</v>
      </c>
      <c r="B2243" s="367" t="s">
        <v>33509</v>
      </c>
      <c r="C2243" s="367" t="s">
        <v>33510</v>
      </c>
      <c r="D2243" s="51" t="s">
        <v>33511</v>
      </c>
      <c r="E2243" s="121" t="str">
        <f t="shared" si="111"/>
        <v>Yes</v>
      </c>
      <c r="F2243" s="464">
        <v>0.52</v>
      </c>
      <c r="G2243" s="465">
        <f t="shared" si="112"/>
        <v>0.21052631578947367</v>
      </c>
      <c r="H2243" s="466">
        <f t="shared" si="113"/>
        <v>1432</v>
      </c>
      <c r="I2243" s="51" t="s">
        <v>33512</v>
      </c>
      <c r="J2243" s="398">
        <v>1432</v>
      </c>
      <c r="K2243" s="109">
        <v>42513</v>
      </c>
      <c r="L2243" s="62" t="s">
        <v>33389</v>
      </c>
    </row>
    <row r="2244" spans="1:12" ht="17.100000000000001" customHeight="1">
      <c r="A2244" s="196">
        <v>2241</v>
      </c>
      <c r="B2244" s="367" t="s">
        <v>33513</v>
      </c>
      <c r="C2244" s="367" t="s">
        <v>33514</v>
      </c>
      <c r="D2244" s="51" t="s">
        <v>33514</v>
      </c>
      <c r="E2244" s="121" t="str">
        <f t="shared" si="111"/>
        <v>No</v>
      </c>
      <c r="F2244" s="464">
        <v>2.73</v>
      </c>
      <c r="G2244" s="465">
        <f t="shared" si="112"/>
        <v>1.1052631578947367</v>
      </c>
      <c r="H2244" s="466">
        <f t="shared" si="113"/>
        <v>7516</v>
      </c>
      <c r="I2244" s="51" t="s">
        <v>33515</v>
      </c>
      <c r="J2244" s="398">
        <v>7516</v>
      </c>
      <c r="K2244" s="109">
        <v>42513</v>
      </c>
      <c r="L2244" s="62" t="s">
        <v>33389</v>
      </c>
    </row>
    <row r="2245" spans="1:12" ht="17.100000000000001" customHeight="1">
      <c r="A2245" s="196">
        <v>2242</v>
      </c>
      <c r="B2245" s="370" t="s">
        <v>33516</v>
      </c>
      <c r="C2245" s="370" t="s">
        <v>33517</v>
      </c>
      <c r="D2245" s="32" t="s">
        <v>33518</v>
      </c>
      <c r="E2245" s="121" t="str">
        <f t="shared" si="111"/>
        <v>No</v>
      </c>
      <c r="F2245" s="464">
        <f>0.29+3.8</f>
        <v>4.09</v>
      </c>
      <c r="G2245" s="465">
        <f t="shared" si="112"/>
        <v>1.6558704453441293</v>
      </c>
      <c r="H2245" s="466">
        <f t="shared" si="113"/>
        <v>11260</v>
      </c>
      <c r="I2245" s="32" t="s">
        <v>33519</v>
      </c>
      <c r="J2245" s="398">
        <v>11260</v>
      </c>
      <c r="K2245" s="109">
        <v>42513</v>
      </c>
      <c r="L2245" s="62" t="s">
        <v>33389</v>
      </c>
    </row>
    <row r="2246" spans="1:12" ht="17.100000000000001" customHeight="1">
      <c r="A2246" s="196">
        <v>2243</v>
      </c>
      <c r="B2246" s="367" t="s">
        <v>33520</v>
      </c>
      <c r="C2246" s="367" t="s">
        <v>33521</v>
      </c>
      <c r="D2246" s="51" t="s">
        <v>33522</v>
      </c>
      <c r="E2246" s="121" t="str">
        <f t="shared" si="111"/>
        <v>Yes</v>
      </c>
      <c r="F2246" s="464">
        <v>0.68</v>
      </c>
      <c r="G2246" s="465">
        <f t="shared" si="112"/>
        <v>0.27530364372469635</v>
      </c>
      <c r="H2246" s="466">
        <f t="shared" si="113"/>
        <v>1872</v>
      </c>
      <c r="I2246" s="51" t="s">
        <v>33523</v>
      </c>
      <c r="J2246" s="398">
        <v>1872</v>
      </c>
      <c r="K2246" s="109">
        <v>42513</v>
      </c>
      <c r="L2246" s="62" t="s">
        <v>33389</v>
      </c>
    </row>
    <row r="2247" spans="1:12" ht="17.100000000000001" customHeight="1">
      <c r="A2247" s="196">
        <v>2244</v>
      </c>
      <c r="B2247" s="367" t="s">
        <v>33524</v>
      </c>
      <c r="C2247" s="367" t="s">
        <v>33525</v>
      </c>
      <c r="D2247" s="51" t="s">
        <v>33526</v>
      </c>
      <c r="E2247" s="121" t="str">
        <f t="shared" si="111"/>
        <v>Yes</v>
      </c>
      <c r="F2247" s="464">
        <v>0.61</v>
      </c>
      <c r="G2247" s="465">
        <f t="shared" si="112"/>
        <v>0.24696356275303641</v>
      </c>
      <c r="H2247" s="466">
        <f t="shared" si="113"/>
        <v>1679</v>
      </c>
      <c r="I2247" s="51" t="s">
        <v>33527</v>
      </c>
      <c r="J2247" s="398">
        <v>1679</v>
      </c>
      <c r="K2247" s="109">
        <v>42513</v>
      </c>
      <c r="L2247" s="62" t="s">
        <v>33389</v>
      </c>
    </row>
    <row r="2248" spans="1:12" ht="17.100000000000001" customHeight="1">
      <c r="A2248" s="196">
        <v>2245</v>
      </c>
      <c r="B2248" s="367" t="s">
        <v>33528</v>
      </c>
      <c r="C2248" s="367" t="s">
        <v>33529</v>
      </c>
      <c r="D2248" s="51" t="s">
        <v>33530</v>
      </c>
      <c r="E2248" s="121" t="str">
        <f t="shared" si="111"/>
        <v>Yes</v>
      </c>
      <c r="F2248" s="464">
        <v>0.8</v>
      </c>
      <c r="G2248" s="465">
        <f t="shared" si="112"/>
        <v>0.32388663967611336</v>
      </c>
      <c r="H2248" s="466">
        <f t="shared" si="113"/>
        <v>2202</v>
      </c>
      <c r="I2248" s="51" t="s">
        <v>33531</v>
      </c>
      <c r="J2248" s="398">
        <v>2202</v>
      </c>
      <c r="K2248" s="109">
        <v>42513</v>
      </c>
      <c r="L2248" s="62" t="s">
        <v>33389</v>
      </c>
    </row>
    <row r="2249" spans="1:12" ht="17.100000000000001" customHeight="1">
      <c r="A2249" s="196">
        <v>2246</v>
      </c>
      <c r="B2249" s="367" t="s">
        <v>33532</v>
      </c>
      <c r="C2249" s="367" t="s">
        <v>33533</v>
      </c>
      <c r="D2249" s="51" t="s">
        <v>33533</v>
      </c>
      <c r="E2249" s="121" t="str">
        <f t="shared" si="111"/>
        <v>Yes</v>
      </c>
      <c r="F2249" s="464">
        <v>1.23</v>
      </c>
      <c r="G2249" s="465">
        <f t="shared" si="112"/>
        <v>0.49797570850202427</v>
      </c>
      <c r="H2249" s="466">
        <f t="shared" si="113"/>
        <v>3386</v>
      </c>
      <c r="I2249" s="51" t="s">
        <v>33534</v>
      </c>
      <c r="J2249" s="398">
        <v>3386</v>
      </c>
      <c r="K2249" s="109">
        <v>42513</v>
      </c>
      <c r="L2249" s="62" t="s">
        <v>33389</v>
      </c>
    </row>
    <row r="2250" spans="1:12" ht="17.100000000000001" customHeight="1">
      <c r="A2250" s="196">
        <v>2247</v>
      </c>
      <c r="B2250" s="367" t="s">
        <v>33535</v>
      </c>
      <c r="C2250" s="367" t="s">
        <v>33536</v>
      </c>
      <c r="D2250" s="51" t="s">
        <v>33537</v>
      </c>
      <c r="E2250" s="121" t="str">
        <f t="shared" si="111"/>
        <v>Yes</v>
      </c>
      <c r="F2250" s="464">
        <v>0.78</v>
      </c>
      <c r="G2250" s="465">
        <f t="shared" si="112"/>
        <v>0.31578947368421051</v>
      </c>
      <c r="H2250" s="466">
        <f t="shared" si="113"/>
        <v>2147</v>
      </c>
      <c r="I2250" s="51" t="s">
        <v>33538</v>
      </c>
      <c r="J2250" s="398">
        <v>2147</v>
      </c>
      <c r="K2250" s="109">
        <v>42513</v>
      </c>
      <c r="L2250" s="62" t="s">
        <v>33389</v>
      </c>
    </row>
    <row r="2251" spans="1:12" ht="17.100000000000001" customHeight="1">
      <c r="A2251" s="196">
        <v>2248</v>
      </c>
      <c r="B2251" s="367" t="s">
        <v>33539</v>
      </c>
      <c r="C2251" s="367" t="s">
        <v>33540</v>
      </c>
      <c r="D2251" s="51" t="s">
        <v>33541</v>
      </c>
      <c r="E2251" s="121" t="str">
        <f t="shared" si="111"/>
        <v>No</v>
      </c>
      <c r="F2251" s="464">
        <f>1.67+0.84</f>
        <v>2.5099999999999998</v>
      </c>
      <c r="G2251" s="465">
        <f t="shared" si="112"/>
        <v>1.0161943319838056</v>
      </c>
      <c r="H2251" s="466">
        <f t="shared" si="113"/>
        <v>6910</v>
      </c>
      <c r="I2251" s="457" t="s">
        <v>33542</v>
      </c>
      <c r="J2251" s="398">
        <v>6910</v>
      </c>
      <c r="K2251" s="109">
        <v>42513</v>
      </c>
      <c r="L2251" s="62" t="s">
        <v>33389</v>
      </c>
    </row>
    <row r="2252" spans="1:12" ht="17.100000000000001" customHeight="1">
      <c r="A2252" s="196">
        <v>2249</v>
      </c>
      <c r="B2252" s="376" t="s">
        <v>33543</v>
      </c>
      <c r="C2252" s="367" t="s">
        <v>33544</v>
      </c>
      <c r="D2252" s="51" t="s">
        <v>33545</v>
      </c>
      <c r="E2252" s="121" t="str">
        <f t="shared" si="111"/>
        <v>Yes</v>
      </c>
      <c r="F2252" s="464">
        <v>1.71</v>
      </c>
      <c r="G2252" s="465">
        <f t="shared" si="112"/>
        <v>0.69230769230769229</v>
      </c>
      <c r="H2252" s="466">
        <f t="shared" si="113"/>
        <v>4708</v>
      </c>
      <c r="I2252" s="51" t="s">
        <v>33546</v>
      </c>
      <c r="J2252" s="398">
        <v>4708</v>
      </c>
      <c r="K2252" s="109">
        <v>42513</v>
      </c>
      <c r="L2252" s="62" t="s">
        <v>33389</v>
      </c>
    </row>
    <row r="2253" spans="1:12" ht="17.100000000000001" customHeight="1">
      <c r="A2253" s="196">
        <v>2250</v>
      </c>
      <c r="B2253" s="376" t="s">
        <v>33547</v>
      </c>
      <c r="C2253" s="367" t="s">
        <v>33548</v>
      </c>
      <c r="D2253" s="51" t="s">
        <v>33548</v>
      </c>
      <c r="E2253" s="121" t="str">
        <f t="shared" si="111"/>
        <v>Yes</v>
      </c>
      <c r="F2253" s="464">
        <v>1.56</v>
      </c>
      <c r="G2253" s="465">
        <f t="shared" si="112"/>
        <v>0.63157894736842102</v>
      </c>
      <c r="H2253" s="466">
        <f t="shared" si="113"/>
        <v>4295</v>
      </c>
      <c r="I2253" s="51" t="s">
        <v>33549</v>
      </c>
      <c r="J2253" s="398">
        <v>4295</v>
      </c>
      <c r="K2253" s="109">
        <v>42513</v>
      </c>
      <c r="L2253" s="62" t="s">
        <v>33389</v>
      </c>
    </row>
    <row r="2254" spans="1:12" ht="17.100000000000001" customHeight="1">
      <c r="A2254" s="196">
        <v>2251</v>
      </c>
      <c r="B2254" s="367" t="s">
        <v>33550</v>
      </c>
      <c r="C2254" s="367" t="s">
        <v>33551</v>
      </c>
      <c r="D2254" s="51" t="s">
        <v>33551</v>
      </c>
      <c r="E2254" s="121" t="str">
        <f t="shared" si="111"/>
        <v>Yes</v>
      </c>
      <c r="F2254" s="464">
        <v>0.34</v>
      </c>
      <c r="G2254" s="465">
        <f t="shared" si="112"/>
        <v>0.13765182186234817</v>
      </c>
      <c r="H2254" s="466">
        <f t="shared" si="113"/>
        <v>936</v>
      </c>
      <c r="I2254" s="51" t="s">
        <v>33552</v>
      </c>
      <c r="J2254" s="398">
        <v>936</v>
      </c>
      <c r="K2254" s="109">
        <v>42513</v>
      </c>
      <c r="L2254" s="62" t="s">
        <v>33389</v>
      </c>
    </row>
    <row r="2255" spans="1:12" ht="17.100000000000001" customHeight="1">
      <c r="A2255" s="196">
        <v>2252</v>
      </c>
      <c r="B2255" s="367" t="s">
        <v>33553</v>
      </c>
      <c r="C2255" s="367" t="s">
        <v>33554</v>
      </c>
      <c r="D2255" s="51" t="s">
        <v>33555</v>
      </c>
      <c r="E2255" s="121" t="str">
        <f t="shared" si="111"/>
        <v>No</v>
      </c>
      <c r="F2255" s="464">
        <v>3.61</v>
      </c>
      <c r="G2255" s="465">
        <f t="shared" si="112"/>
        <v>1.4615384615384615</v>
      </c>
      <c r="H2255" s="466">
        <f t="shared" si="113"/>
        <v>9938</v>
      </c>
      <c r="I2255" s="51" t="s">
        <v>33556</v>
      </c>
      <c r="J2255" s="398">
        <v>9938</v>
      </c>
      <c r="K2255" s="109">
        <v>42513</v>
      </c>
      <c r="L2255" s="62" t="s">
        <v>33389</v>
      </c>
    </row>
    <row r="2256" spans="1:12" ht="17.100000000000001" customHeight="1">
      <c r="A2256" s="196">
        <v>2253</v>
      </c>
      <c r="B2256" s="376" t="s">
        <v>33557</v>
      </c>
      <c r="C2256" s="367" t="s">
        <v>33558</v>
      </c>
      <c r="D2256" s="51" t="s">
        <v>33559</v>
      </c>
      <c r="E2256" s="121" t="str">
        <f t="shared" si="111"/>
        <v>Yes</v>
      </c>
      <c r="F2256" s="464">
        <v>1.05</v>
      </c>
      <c r="G2256" s="465">
        <f t="shared" si="112"/>
        <v>0.42510121457489874</v>
      </c>
      <c r="H2256" s="466">
        <f t="shared" si="113"/>
        <v>2891</v>
      </c>
      <c r="I2256" s="51" t="s">
        <v>33560</v>
      </c>
      <c r="J2256" s="398">
        <v>2891</v>
      </c>
      <c r="K2256" s="109">
        <v>42513</v>
      </c>
      <c r="L2256" s="62" t="s">
        <v>33389</v>
      </c>
    </row>
    <row r="2257" spans="1:12" ht="17.100000000000001" customHeight="1">
      <c r="A2257" s="196">
        <v>2254</v>
      </c>
      <c r="B2257" s="376" t="s">
        <v>33561</v>
      </c>
      <c r="C2257" s="367" t="s">
        <v>33562</v>
      </c>
      <c r="D2257" s="51" t="s">
        <v>33562</v>
      </c>
      <c r="E2257" s="121" t="str">
        <f t="shared" si="111"/>
        <v>Yes</v>
      </c>
      <c r="F2257" s="464">
        <v>0.14000000000000001</v>
      </c>
      <c r="G2257" s="465">
        <f t="shared" si="112"/>
        <v>5.6680161943319839E-2</v>
      </c>
      <c r="H2257" s="466">
        <f t="shared" si="113"/>
        <v>385</v>
      </c>
      <c r="I2257" s="51" t="s">
        <v>33563</v>
      </c>
      <c r="J2257" s="398">
        <v>385</v>
      </c>
      <c r="K2257" s="109">
        <v>42513</v>
      </c>
      <c r="L2257" s="62" t="s">
        <v>33389</v>
      </c>
    </row>
    <row r="2258" spans="1:12" ht="17.100000000000001" customHeight="1">
      <c r="A2258" s="196">
        <v>2255</v>
      </c>
      <c r="B2258" s="376" t="s">
        <v>33564</v>
      </c>
      <c r="C2258" s="367" t="s">
        <v>33565</v>
      </c>
      <c r="D2258" s="51" t="s">
        <v>33565</v>
      </c>
      <c r="E2258" s="121" t="str">
        <f t="shared" si="111"/>
        <v>Yes</v>
      </c>
      <c r="F2258" s="464">
        <v>0.74</v>
      </c>
      <c r="G2258" s="465">
        <f t="shared" si="112"/>
        <v>0.29959514170040485</v>
      </c>
      <c r="H2258" s="466">
        <f t="shared" si="113"/>
        <v>2037</v>
      </c>
      <c r="I2258" s="51" t="s">
        <v>33566</v>
      </c>
      <c r="J2258" s="398">
        <v>2037</v>
      </c>
      <c r="K2258" s="109">
        <v>42513</v>
      </c>
      <c r="L2258" s="62" t="s">
        <v>33389</v>
      </c>
    </row>
    <row r="2259" spans="1:12" ht="17.100000000000001" customHeight="1">
      <c r="A2259" s="196">
        <v>2256</v>
      </c>
      <c r="B2259" s="367" t="s">
        <v>33567</v>
      </c>
      <c r="C2259" s="370" t="s">
        <v>33568</v>
      </c>
      <c r="D2259" s="32" t="s">
        <v>33569</v>
      </c>
      <c r="E2259" s="121" t="str">
        <f t="shared" si="111"/>
        <v>No</v>
      </c>
      <c r="F2259" s="464">
        <f>3.25+1.52+2.28</f>
        <v>7.0499999999999989</v>
      </c>
      <c r="G2259" s="465">
        <f t="shared" si="112"/>
        <v>2.8542510121457485</v>
      </c>
      <c r="H2259" s="466">
        <v>13600</v>
      </c>
      <c r="I2259" s="32" t="s">
        <v>33570</v>
      </c>
      <c r="J2259" s="398">
        <v>13600</v>
      </c>
      <c r="K2259" s="109">
        <v>42513</v>
      </c>
      <c r="L2259" s="62" t="s">
        <v>33389</v>
      </c>
    </row>
    <row r="2260" spans="1:12" ht="17.100000000000001" customHeight="1">
      <c r="A2260" s="196">
        <v>2257</v>
      </c>
      <c r="B2260" s="376" t="s">
        <v>33571</v>
      </c>
      <c r="C2260" s="367" t="s">
        <v>33572</v>
      </c>
      <c r="D2260" s="51" t="s">
        <v>33572</v>
      </c>
      <c r="E2260" s="121" t="str">
        <f t="shared" si="111"/>
        <v>Yes</v>
      </c>
      <c r="F2260" s="464">
        <v>1.37</v>
      </c>
      <c r="G2260" s="465">
        <f t="shared" si="112"/>
        <v>0.55465587044534415</v>
      </c>
      <c r="H2260" s="466">
        <f t="shared" si="113"/>
        <v>3772</v>
      </c>
      <c r="I2260" s="51" t="s">
        <v>33573</v>
      </c>
      <c r="J2260" s="398">
        <v>3772</v>
      </c>
      <c r="K2260" s="109">
        <v>42513</v>
      </c>
      <c r="L2260" s="62" t="s">
        <v>33389</v>
      </c>
    </row>
    <row r="2261" spans="1:12" ht="17.100000000000001" customHeight="1">
      <c r="A2261" s="196">
        <v>2258</v>
      </c>
      <c r="B2261" s="376" t="s">
        <v>33574</v>
      </c>
      <c r="C2261" s="367" t="s">
        <v>33575</v>
      </c>
      <c r="D2261" s="51" t="s">
        <v>33575</v>
      </c>
      <c r="E2261" s="121" t="str">
        <f t="shared" si="111"/>
        <v>Yes</v>
      </c>
      <c r="F2261" s="464">
        <v>0.28000000000000003</v>
      </c>
      <c r="G2261" s="465">
        <f t="shared" si="112"/>
        <v>0.11336032388663968</v>
      </c>
      <c r="H2261" s="466">
        <f t="shared" si="113"/>
        <v>771</v>
      </c>
      <c r="I2261" s="51" t="s">
        <v>33576</v>
      </c>
      <c r="J2261" s="398">
        <v>771</v>
      </c>
      <c r="K2261" s="109">
        <v>42513</v>
      </c>
      <c r="L2261" s="62" t="s">
        <v>33389</v>
      </c>
    </row>
    <row r="2262" spans="1:12" ht="17.100000000000001" customHeight="1">
      <c r="A2262" s="196">
        <v>2259</v>
      </c>
      <c r="B2262" s="367" t="s">
        <v>33577</v>
      </c>
      <c r="C2262" s="367" t="s">
        <v>33578</v>
      </c>
      <c r="D2262" s="51" t="s">
        <v>33578</v>
      </c>
      <c r="E2262" s="121" t="str">
        <f t="shared" si="111"/>
        <v>Yes</v>
      </c>
      <c r="F2262" s="464">
        <v>0.32</v>
      </c>
      <c r="G2262" s="465">
        <f t="shared" si="112"/>
        <v>0.12955465587044535</v>
      </c>
      <c r="H2262" s="466">
        <f t="shared" si="113"/>
        <v>881</v>
      </c>
      <c r="I2262" s="51" t="s">
        <v>33579</v>
      </c>
      <c r="J2262" s="398">
        <v>881</v>
      </c>
      <c r="K2262" s="109">
        <v>42513</v>
      </c>
      <c r="L2262" s="62" t="s">
        <v>33389</v>
      </c>
    </row>
    <row r="2263" spans="1:12" ht="17.100000000000001" customHeight="1">
      <c r="A2263" s="196">
        <v>2260</v>
      </c>
      <c r="B2263" s="367" t="s">
        <v>33580</v>
      </c>
      <c r="C2263" s="367" t="s">
        <v>33581</v>
      </c>
      <c r="D2263" s="51" t="s">
        <v>33581</v>
      </c>
      <c r="E2263" s="121" t="str">
        <f t="shared" si="111"/>
        <v>Yes</v>
      </c>
      <c r="F2263" s="464">
        <v>0.44</v>
      </c>
      <c r="G2263" s="465">
        <f t="shared" si="112"/>
        <v>0.17813765182186234</v>
      </c>
      <c r="H2263" s="466">
        <f t="shared" si="113"/>
        <v>1211</v>
      </c>
      <c r="I2263" s="51" t="s">
        <v>33582</v>
      </c>
      <c r="J2263" s="398">
        <v>1211</v>
      </c>
      <c r="K2263" s="109">
        <v>42513</v>
      </c>
      <c r="L2263" s="62" t="s">
        <v>33389</v>
      </c>
    </row>
    <row r="2264" spans="1:12" ht="17.100000000000001" customHeight="1">
      <c r="A2264" s="196">
        <v>2261</v>
      </c>
      <c r="B2264" s="376" t="s">
        <v>33583</v>
      </c>
      <c r="C2264" s="367" t="s">
        <v>33584</v>
      </c>
      <c r="D2264" s="51" t="s">
        <v>33584</v>
      </c>
      <c r="E2264" s="121" t="str">
        <f t="shared" si="111"/>
        <v>No</v>
      </c>
      <c r="F2264" s="464">
        <v>3.26</v>
      </c>
      <c r="G2264" s="465">
        <f t="shared" si="112"/>
        <v>1.3198380566801617</v>
      </c>
      <c r="H2264" s="466">
        <f t="shared" si="113"/>
        <v>8975</v>
      </c>
      <c r="I2264" s="51" t="s">
        <v>33585</v>
      </c>
      <c r="J2264" s="398">
        <v>8975</v>
      </c>
      <c r="K2264" s="109">
        <v>42513</v>
      </c>
      <c r="L2264" s="62" t="s">
        <v>33389</v>
      </c>
    </row>
    <row r="2265" spans="1:12" ht="17.100000000000001" customHeight="1">
      <c r="A2265" s="196">
        <v>2262</v>
      </c>
      <c r="B2265" s="376">
        <v>215</v>
      </c>
      <c r="C2265" s="367" t="s">
        <v>33453</v>
      </c>
      <c r="D2265" s="51" t="s">
        <v>33586</v>
      </c>
      <c r="E2265" s="121" t="str">
        <f t="shared" si="111"/>
        <v>No</v>
      </c>
      <c r="F2265" s="464">
        <v>4.95</v>
      </c>
      <c r="G2265" s="465">
        <f t="shared" si="112"/>
        <v>2.0040485829959511</v>
      </c>
      <c r="H2265" s="466">
        <v>13600</v>
      </c>
      <c r="I2265" s="51" t="s">
        <v>33587</v>
      </c>
      <c r="J2265" s="398">
        <v>13600</v>
      </c>
      <c r="K2265" s="109">
        <v>42513</v>
      </c>
      <c r="L2265" s="62" t="s">
        <v>33389</v>
      </c>
    </row>
    <row r="2266" spans="1:12" ht="17.100000000000001" customHeight="1">
      <c r="A2266" s="196">
        <v>2263</v>
      </c>
      <c r="B2266" s="376">
        <v>215</v>
      </c>
      <c r="C2266" s="367" t="s">
        <v>33453</v>
      </c>
      <c r="D2266" s="51" t="s">
        <v>33588</v>
      </c>
      <c r="E2266" s="121" t="str">
        <f t="shared" si="111"/>
        <v>Yes</v>
      </c>
      <c r="F2266" s="464">
        <v>1.84</v>
      </c>
      <c r="G2266" s="465">
        <f t="shared" si="112"/>
        <v>0.74493927125506065</v>
      </c>
      <c r="H2266" s="466">
        <f t="shared" si="113"/>
        <v>5066</v>
      </c>
      <c r="I2266" s="51" t="s">
        <v>33589</v>
      </c>
      <c r="J2266" s="398">
        <v>5066</v>
      </c>
      <c r="K2266" s="109">
        <v>42513</v>
      </c>
      <c r="L2266" s="62" t="s">
        <v>33389</v>
      </c>
    </row>
    <row r="2267" spans="1:12" ht="17.100000000000001" customHeight="1">
      <c r="A2267" s="196">
        <v>2264</v>
      </c>
      <c r="B2267" s="367" t="s">
        <v>33590</v>
      </c>
      <c r="C2267" s="367" t="s">
        <v>33591</v>
      </c>
      <c r="D2267" s="51" t="s">
        <v>33592</v>
      </c>
      <c r="E2267" s="121" t="str">
        <f t="shared" si="111"/>
        <v>Yes</v>
      </c>
      <c r="F2267" s="464">
        <v>0.51</v>
      </c>
      <c r="G2267" s="465">
        <f t="shared" si="112"/>
        <v>0.20647773279352225</v>
      </c>
      <c r="H2267" s="466">
        <f t="shared" si="113"/>
        <v>1404</v>
      </c>
      <c r="I2267" s="51" t="s">
        <v>33593</v>
      </c>
      <c r="J2267" s="398">
        <v>1404</v>
      </c>
      <c r="K2267" s="109">
        <v>42513</v>
      </c>
      <c r="L2267" s="62" t="s">
        <v>33389</v>
      </c>
    </row>
    <row r="2268" spans="1:12" ht="17.100000000000001" customHeight="1">
      <c r="A2268" s="196">
        <v>2265</v>
      </c>
      <c r="B2268" s="367" t="s">
        <v>33590</v>
      </c>
      <c r="C2268" s="367" t="s">
        <v>33591</v>
      </c>
      <c r="D2268" s="51" t="s">
        <v>33594</v>
      </c>
      <c r="E2268" s="121" t="str">
        <f t="shared" si="111"/>
        <v>Yes</v>
      </c>
      <c r="F2268" s="464">
        <v>0.78</v>
      </c>
      <c r="G2268" s="465">
        <f t="shared" si="112"/>
        <v>0.31578947368421051</v>
      </c>
      <c r="H2268" s="466">
        <f t="shared" si="113"/>
        <v>2147</v>
      </c>
      <c r="I2268" s="51" t="s">
        <v>33595</v>
      </c>
      <c r="J2268" s="398">
        <v>2147</v>
      </c>
      <c r="K2268" s="109">
        <v>42513</v>
      </c>
      <c r="L2268" s="62" t="s">
        <v>33389</v>
      </c>
    </row>
    <row r="2269" spans="1:12" ht="17.100000000000001" customHeight="1">
      <c r="A2269" s="196">
        <v>2266</v>
      </c>
      <c r="B2269" s="367" t="s">
        <v>33590</v>
      </c>
      <c r="C2269" s="367" t="s">
        <v>33591</v>
      </c>
      <c r="D2269" s="51" t="s">
        <v>33596</v>
      </c>
      <c r="E2269" s="121" t="str">
        <f t="shared" si="111"/>
        <v>Yes</v>
      </c>
      <c r="F2269" s="464">
        <v>2.0499999999999998</v>
      </c>
      <c r="G2269" s="465">
        <f t="shared" si="112"/>
        <v>0.82995951417004032</v>
      </c>
      <c r="H2269" s="466">
        <f t="shared" si="113"/>
        <v>5644</v>
      </c>
      <c r="I2269" s="51" t="s">
        <v>33597</v>
      </c>
      <c r="J2269" s="398">
        <v>5644</v>
      </c>
      <c r="K2269" s="109">
        <v>42513</v>
      </c>
      <c r="L2269" s="62" t="s">
        <v>33389</v>
      </c>
    </row>
    <row r="2270" spans="1:12" ht="17.100000000000001" customHeight="1">
      <c r="A2270" s="196">
        <v>2267</v>
      </c>
      <c r="B2270" s="370">
        <v>248</v>
      </c>
      <c r="C2270" s="370" t="s">
        <v>33598</v>
      </c>
      <c r="D2270" s="32" t="s">
        <v>33599</v>
      </c>
      <c r="E2270" s="121" t="str">
        <f t="shared" ref="E2270:E2278" si="114">IF(G2270&lt;1,"Yes","No")</f>
        <v>No</v>
      </c>
      <c r="F2270" s="464">
        <f>4.9+0.21</f>
        <v>5.1100000000000003</v>
      </c>
      <c r="G2270" s="465">
        <f t="shared" ref="G2270:G2278" si="115">F2270/2.47</f>
        <v>2.068825910931174</v>
      </c>
      <c r="H2270" s="466">
        <v>13600</v>
      </c>
      <c r="I2270" s="32" t="s">
        <v>33600</v>
      </c>
      <c r="J2270" s="398">
        <v>13600</v>
      </c>
      <c r="K2270" s="109">
        <v>42513</v>
      </c>
      <c r="L2270" s="62" t="s">
        <v>33389</v>
      </c>
    </row>
    <row r="2271" spans="1:12" ht="17.100000000000001" customHeight="1">
      <c r="A2271" s="196">
        <v>2268</v>
      </c>
      <c r="B2271" s="367" t="s">
        <v>33601</v>
      </c>
      <c r="C2271" s="367" t="s">
        <v>33602</v>
      </c>
      <c r="D2271" s="51" t="s">
        <v>33603</v>
      </c>
      <c r="E2271" s="121" t="str">
        <f t="shared" si="114"/>
        <v>Yes</v>
      </c>
      <c r="F2271" s="464">
        <v>1.38</v>
      </c>
      <c r="G2271" s="465">
        <f t="shared" si="115"/>
        <v>0.55870445344129549</v>
      </c>
      <c r="H2271" s="466">
        <f t="shared" ref="H2271:H2278" si="116">ROUND(F2271*2753,0)</f>
        <v>3799</v>
      </c>
      <c r="I2271" s="51" t="s">
        <v>33604</v>
      </c>
      <c r="J2271" s="398">
        <v>3799</v>
      </c>
      <c r="K2271" s="109">
        <v>42513</v>
      </c>
      <c r="L2271" s="62" t="s">
        <v>33389</v>
      </c>
    </row>
    <row r="2272" spans="1:12" ht="17.100000000000001" customHeight="1">
      <c r="A2272" s="196">
        <v>2269</v>
      </c>
      <c r="B2272" s="367">
        <v>98</v>
      </c>
      <c r="C2272" s="367" t="s">
        <v>33605</v>
      </c>
      <c r="D2272" s="51" t="s">
        <v>33606</v>
      </c>
      <c r="E2272" s="121" t="str">
        <f t="shared" si="114"/>
        <v>Yes</v>
      </c>
      <c r="F2272" s="464">
        <v>0.19</v>
      </c>
      <c r="G2272" s="465">
        <f t="shared" si="115"/>
        <v>7.6923076923076913E-2</v>
      </c>
      <c r="H2272" s="466">
        <f t="shared" si="116"/>
        <v>523</v>
      </c>
      <c r="I2272" s="51" t="s">
        <v>33607</v>
      </c>
      <c r="J2272" s="398">
        <v>523</v>
      </c>
      <c r="K2272" s="109">
        <v>42513</v>
      </c>
      <c r="L2272" s="62" t="s">
        <v>33389</v>
      </c>
    </row>
    <row r="2273" spans="1:12" ht="17.100000000000001" customHeight="1">
      <c r="A2273" s="196">
        <v>2270</v>
      </c>
      <c r="B2273" s="376">
        <v>181</v>
      </c>
      <c r="C2273" s="367" t="s">
        <v>33608</v>
      </c>
      <c r="D2273" s="51" t="s">
        <v>33609</v>
      </c>
      <c r="E2273" s="121" t="str">
        <f t="shared" si="114"/>
        <v>Yes</v>
      </c>
      <c r="F2273" s="464">
        <v>0.6</v>
      </c>
      <c r="G2273" s="465">
        <f t="shared" si="115"/>
        <v>0.24291497975708498</v>
      </c>
      <c r="H2273" s="466">
        <f t="shared" si="116"/>
        <v>1652</v>
      </c>
      <c r="I2273" s="51" t="s">
        <v>33610</v>
      </c>
      <c r="J2273" s="398">
        <v>1652</v>
      </c>
      <c r="K2273" s="109">
        <v>42513</v>
      </c>
      <c r="L2273" s="62" t="s">
        <v>33389</v>
      </c>
    </row>
    <row r="2274" spans="1:12" ht="17.100000000000001" customHeight="1">
      <c r="A2274" s="196">
        <v>2271</v>
      </c>
      <c r="B2274" s="367">
        <v>181</v>
      </c>
      <c r="C2274" s="367" t="s">
        <v>33608</v>
      </c>
      <c r="D2274" s="51" t="s">
        <v>33611</v>
      </c>
      <c r="E2274" s="121" t="str">
        <f t="shared" si="114"/>
        <v>Yes</v>
      </c>
      <c r="F2274" s="464">
        <v>0.54</v>
      </c>
      <c r="G2274" s="465">
        <f t="shared" si="115"/>
        <v>0.21862348178137653</v>
      </c>
      <c r="H2274" s="466">
        <f t="shared" si="116"/>
        <v>1487</v>
      </c>
      <c r="I2274" s="51" t="s">
        <v>33612</v>
      </c>
      <c r="J2274" s="398">
        <v>1487</v>
      </c>
      <c r="K2274" s="109">
        <v>42513</v>
      </c>
      <c r="L2274" s="62" t="s">
        <v>33389</v>
      </c>
    </row>
    <row r="2275" spans="1:12" ht="17.100000000000001" customHeight="1">
      <c r="A2275" s="196">
        <v>2272</v>
      </c>
      <c r="B2275" s="367" t="s">
        <v>33613</v>
      </c>
      <c r="C2275" s="367" t="s">
        <v>33614</v>
      </c>
      <c r="D2275" s="51" t="s">
        <v>33614</v>
      </c>
      <c r="E2275" s="121" t="str">
        <f t="shared" si="114"/>
        <v>Yes</v>
      </c>
      <c r="F2275" s="464">
        <v>0.77</v>
      </c>
      <c r="G2275" s="465">
        <f t="shared" si="115"/>
        <v>0.31174089068825911</v>
      </c>
      <c r="H2275" s="466">
        <f t="shared" si="116"/>
        <v>2120</v>
      </c>
      <c r="I2275" s="51" t="s">
        <v>33615</v>
      </c>
      <c r="J2275" s="398">
        <v>2120</v>
      </c>
      <c r="K2275" s="109">
        <v>42513</v>
      </c>
      <c r="L2275" s="62" t="s">
        <v>33389</v>
      </c>
    </row>
    <row r="2276" spans="1:12" ht="17.100000000000001" customHeight="1">
      <c r="A2276" s="196">
        <v>2273</v>
      </c>
      <c r="B2276" s="376" t="s">
        <v>33616</v>
      </c>
      <c r="C2276" s="367" t="s">
        <v>33617</v>
      </c>
      <c r="D2276" s="51" t="s">
        <v>33617</v>
      </c>
      <c r="E2276" s="121" t="str">
        <f t="shared" si="114"/>
        <v>Yes</v>
      </c>
      <c r="F2276" s="464">
        <v>0.46</v>
      </c>
      <c r="G2276" s="465">
        <f t="shared" si="115"/>
        <v>0.18623481781376516</v>
      </c>
      <c r="H2276" s="466">
        <f t="shared" si="116"/>
        <v>1266</v>
      </c>
      <c r="I2276" s="51" t="s">
        <v>33618</v>
      </c>
      <c r="J2276" s="398">
        <v>1266</v>
      </c>
      <c r="K2276" s="109">
        <v>42513</v>
      </c>
      <c r="L2276" s="62" t="s">
        <v>33389</v>
      </c>
    </row>
    <row r="2277" spans="1:12" ht="17.100000000000001" customHeight="1">
      <c r="A2277" s="196">
        <v>2274</v>
      </c>
      <c r="B2277" s="376" t="s">
        <v>33619</v>
      </c>
      <c r="C2277" s="367" t="s">
        <v>33620</v>
      </c>
      <c r="D2277" s="51" t="s">
        <v>33620</v>
      </c>
      <c r="E2277" s="121" t="str">
        <f t="shared" si="114"/>
        <v>Yes</v>
      </c>
      <c r="F2277" s="464">
        <v>0.66</v>
      </c>
      <c r="G2277" s="465">
        <f t="shared" si="115"/>
        <v>0.26720647773279349</v>
      </c>
      <c r="H2277" s="466">
        <f t="shared" si="116"/>
        <v>1817</v>
      </c>
      <c r="I2277" s="51" t="s">
        <v>33621</v>
      </c>
      <c r="J2277" s="398">
        <v>1817</v>
      </c>
      <c r="K2277" s="109">
        <v>42513</v>
      </c>
      <c r="L2277" s="62" t="s">
        <v>33389</v>
      </c>
    </row>
    <row r="2278" spans="1:12" ht="17.100000000000001" customHeight="1">
      <c r="A2278" s="196">
        <v>2275</v>
      </c>
      <c r="B2278" s="367">
        <v>172</v>
      </c>
      <c r="C2278" s="367" t="s">
        <v>33622</v>
      </c>
      <c r="D2278" s="51" t="s">
        <v>33623</v>
      </c>
      <c r="E2278" s="121" t="str">
        <f t="shared" si="114"/>
        <v>Yes</v>
      </c>
      <c r="F2278" s="464">
        <v>1.1599999999999999</v>
      </c>
      <c r="G2278" s="465">
        <f t="shared" si="115"/>
        <v>0.46963562753036431</v>
      </c>
      <c r="H2278" s="466">
        <f t="shared" si="116"/>
        <v>3193</v>
      </c>
      <c r="I2278" s="51" t="s">
        <v>33624</v>
      </c>
      <c r="J2278" s="398">
        <v>3193</v>
      </c>
      <c r="K2278" s="109">
        <v>42513</v>
      </c>
      <c r="L2278" s="62" t="s">
        <v>33389</v>
      </c>
    </row>
    <row r="2279" spans="1:12" ht="17.100000000000001" customHeight="1">
      <c r="A2279" s="196">
        <v>2276</v>
      </c>
      <c r="B2279" s="366">
        <v>6</v>
      </c>
      <c r="C2279" s="367" t="s">
        <v>33625</v>
      </c>
      <c r="D2279" s="51" t="s">
        <v>33626</v>
      </c>
      <c r="E2279" s="121" t="str">
        <f>IF(G2279&lt;1,"Yes","No")</f>
        <v>Yes</v>
      </c>
      <c r="F2279" s="198">
        <v>0.26</v>
      </c>
      <c r="G2279" s="198">
        <f>F2279/2.47</f>
        <v>0.10526315789473684</v>
      </c>
      <c r="H2279" s="466">
        <f>ROUND(F2279*2753,0)</f>
        <v>716</v>
      </c>
      <c r="I2279" s="121" t="s">
        <v>33627</v>
      </c>
      <c r="J2279" s="30">
        <v>716</v>
      </c>
      <c r="K2279" s="109">
        <v>42513</v>
      </c>
      <c r="L2279" s="62" t="s">
        <v>33628</v>
      </c>
    </row>
    <row r="2280" spans="1:12" ht="17.100000000000001" customHeight="1">
      <c r="A2280" s="196">
        <v>2277</v>
      </c>
      <c r="B2280" s="366" t="s">
        <v>33629</v>
      </c>
      <c r="C2280" s="367" t="s">
        <v>33630</v>
      </c>
      <c r="D2280" s="51" t="s">
        <v>33631</v>
      </c>
      <c r="E2280" s="121" t="str">
        <f t="shared" ref="E2280:E2309" si="117">IF(G2280&lt;1,"Yes","No")</f>
        <v>No</v>
      </c>
      <c r="F2280" s="198">
        <v>3.59</v>
      </c>
      <c r="G2280" s="198">
        <f t="shared" ref="G2280:G2309" si="118">F2280/2.47</f>
        <v>1.4534412955465585</v>
      </c>
      <c r="H2280" s="466">
        <f t="shared" ref="H2280:H2309" si="119">ROUND(F2280*2753,0)</f>
        <v>9883</v>
      </c>
      <c r="I2280" s="121" t="s">
        <v>33632</v>
      </c>
      <c r="J2280" s="30">
        <v>9883</v>
      </c>
      <c r="K2280" s="109">
        <v>42513</v>
      </c>
      <c r="L2280" s="62" t="s">
        <v>33628</v>
      </c>
    </row>
    <row r="2281" spans="1:12" ht="17.100000000000001" customHeight="1">
      <c r="A2281" s="196">
        <v>2278</v>
      </c>
      <c r="B2281" s="366" t="s">
        <v>33629</v>
      </c>
      <c r="C2281" s="367" t="s">
        <v>33630</v>
      </c>
      <c r="D2281" s="51" t="s">
        <v>33633</v>
      </c>
      <c r="E2281" s="121" t="str">
        <f t="shared" si="117"/>
        <v>Yes</v>
      </c>
      <c r="F2281" s="198">
        <v>1.2</v>
      </c>
      <c r="G2281" s="198">
        <f t="shared" si="118"/>
        <v>0.48582995951416996</v>
      </c>
      <c r="H2281" s="466">
        <f t="shared" si="119"/>
        <v>3304</v>
      </c>
      <c r="I2281" s="121" t="s">
        <v>33634</v>
      </c>
      <c r="J2281" s="30">
        <v>3304</v>
      </c>
      <c r="K2281" s="109">
        <v>42513</v>
      </c>
      <c r="L2281" s="62" t="s">
        <v>33628</v>
      </c>
    </row>
    <row r="2282" spans="1:12" ht="17.100000000000001" customHeight="1">
      <c r="A2282" s="196">
        <v>2279</v>
      </c>
      <c r="B2282" s="366" t="s">
        <v>33629</v>
      </c>
      <c r="C2282" s="367" t="s">
        <v>33630</v>
      </c>
      <c r="D2282" s="51" t="s">
        <v>33635</v>
      </c>
      <c r="E2282" s="121" t="str">
        <f t="shared" si="117"/>
        <v>Yes</v>
      </c>
      <c r="F2282" s="198">
        <v>1.1000000000000001</v>
      </c>
      <c r="G2282" s="198">
        <f t="shared" si="118"/>
        <v>0.44534412955465585</v>
      </c>
      <c r="H2282" s="466">
        <f t="shared" si="119"/>
        <v>3028</v>
      </c>
      <c r="I2282" s="121" t="s">
        <v>33636</v>
      </c>
      <c r="J2282" s="30">
        <v>3028</v>
      </c>
      <c r="K2282" s="109">
        <v>42513</v>
      </c>
      <c r="L2282" s="62" t="s">
        <v>33628</v>
      </c>
    </row>
    <row r="2283" spans="1:12" ht="17.100000000000001" customHeight="1">
      <c r="A2283" s="196">
        <v>2280</v>
      </c>
      <c r="B2283" s="369">
        <v>16</v>
      </c>
      <c r="C2283" s="367" t="s">
        <v>33637</v>
      </c>
      <c r="D2283" s="51" t="s">
        <v>33638</v>
      </c>
      <c r="E2283" s="121" t="str">
        <f t="shared" si="117"/>
        <v>No</v>
      </c>
      <c r="F2283" s="198">
        <v>4.99</v>
      </c>
      <c r="G2283" s="198">
        <f t="shared" si="118"/>
        <v>2.0202429149797569</v>
      </c>
      <c r="H2283" s="466">
        <v>13600</v>
      </c>
      <c r="I2283" s="389" t="s">
        <v>33639</v>
      </c>
      <c r="J2283" s="30">
        <v>13600</v>
      </c>
      <c r="K2283" s="109">
        <v>42513</v>
      </c>
      <c r="L2283" s="62" t="s">
        <v>33628</v>
      </c>
    </row>
    <row r="2284" spans="1:12" ht="17.100000000000001" customHeight="1">
      <c r="A2284" s="196">
        <v>2281</v>
      </c>
      <c r="B2284" s="366">
        <v>22</v>
      </c>
      <c r="C2284" s="367" t="s">
        <v>33640</v>
      </c>
      <c r="D2284" s="51" t="s">
        <v>33641</v>
      </c>
      <c r="E2284" s="121" t="str">
        <f t="shared" si="117"/>
        <v>Yes</v>
      </c>
      <c r="F2284" s="51">
        <v>1.35</v>
      </c>
      <c r="G2284" s="198">
        <f t="shared" si="118"/>
        <v>0.54655870445344124</v>
      </c>
      <c r="H2284" s="466">
        <f t="shared" si="119"/>
        <v>3717</v>
      </c>
      <c r="I2284" s="389" t="s">
        <v>33642</v>
      </c>
      <c r="J2284" s="30">
        <v>3717</v>
      </c>
      <c r="K2284" s="109">
        <v>42513</v>
      </c>
      <c r="L2284" s="62" t="s">
        <v>33628</v>
      </c>
    </row>
    <row r="2285" spans="1:12" ht="17.100000000000001" customHeight="1">
      <c r="A2285" s="196">
        <v>2282</v>
      </c>
      <c r="B2285" s="366">
        <v>27</v>
      </c>
      <c r="C2285" s="367" t="s">
        <v>33643</v>
      </c>
      <c r="D2285" s="51" t="s">
        <v>33644</v>
      </c>
      <c r="E2285" s="121" t="str">
        <f t="shared" si="117"/>
        <v>Yes</v>
      </c>
      <c r="F2285" s="198">
        <v>1.32</v>
      </c>
      <c r="G2285" s="198">
        <f t="shared" si="118"/>
        <v>0.53441295546558698</v>
      </c>
      <c r="H2285" s="466">
        <f t="shared" si="119"/>
        <v>3634</v>
      </c>
      <c r="I2285" s="389" t="s">
        <v>33645</v>
      </c>
      <c r="J2285" s="30">
        <v>3634</v>
      </c>
      <c r="K2285" s="109">
        <v>42513</v>
      </c>
      <c r="L2285" s="62" t="s">
        <v>33628</v>
      </c>
    </row>
    <row r="2286" spans="1:12" ht="17.100000000000001" customHeight="1">
      <c r="A2286" s="196">
        <v>2283</v>
      </c>
      <c r="B2286" s="366">
        <v>33</v>
      </c>
      <c r="C2286" s="367" t="s">
        <v>33646</v>
      </c>
      <c r="D2286" s="51" t="s">
        <v>33647</v>
      </c>
      <c r="E2286" s="121" t="str">
        <f t="shared" si="117"/>
        <v>Yes</v>
      </c>
      <c r="F2286" s="198">
        <v>0.5</v>
      </c>
      <c r="G2286" s="198">
        <f t="shared" si="118"/>
        <v>0.20242914979757085</v>
      </c>
      <c r="H2286" s="466">
        <f t="shared" si="119"/>
        <v>1377</v>
      </c>
      <c r="I2286" s="389" t="s">
        <v>33648</v>
      </c>
      <c r="J2286" s="30">
        <v>1377</v>
      </c>
      <c r="K2286" s="109">
        <v>42513</v>
      </c>
      <c r="L2286" s="62" t="s">
        <v>33628</v>
      </c>
    </row>
    <row r="2287" spans="1:12" ht="17.100000000000001" customHeight="1">
      <c r="A2287" s="196">
        <v>2284</v>
      </c>
      <c r="B2287" s="366">
        <v>33</v>
      </c>
      <c r="C2287" s="367" t="s">
        <v>33649</v>
      </c>
      <c r="D2287" s="51" t="s">
        <v>33650</v>
      </c>
      <c r="E2287" s="121" t="str">
        <f t="shared" si="117"/>
        <v>Yes</v>
      </c>
      <c r="F2287" s="198">
        <v>0.5</v>
      </c>
      <c r="G2287" s="198">
        <f t="shared" si="118"/>
        <v>0.20242914979757085</v>
      </c>
      <c r="H2287" s="466">
        <f t="shared" si="119"/>
        <v>1377</v>
      </c>
      <c r="I2287" s="121" t="s">
        <v>33651</v>
      </c>
      <c r="J2287" s="30">
        <v>1377</v>
      </c>
      <c r="K2287" s="109">
        <v>42513</v>
      </c>
      <c r="L2287" s="62" t="s">
        <v>33628</v>
      </c>
    </row>
    <row r="2288" spans="1:12" ht="17.100000000000001" customHeight="1">
      <c r="A2288" s="196">
        <v>2285</v>
      </c>
      <c r="B2288" s="366">
        <v>36</v>
      </c>
      <c r="C2288" s="367" t="s">
        <v>33652</v>
      </c>
      <c r="D2288" s="51" t="s">
        <v>33653</v>
      </c>
      <c r="E2288" s="121" t="str">
        <f t="shared" si="117"/>
        <v>Yes</v>
      </c>
      <c r="F2288" s="464">
        <v>0.88</v>
      </c>
      <c r="G2288" s="198">
        <f t="shared" si="118"/>
        <v>0.35627530364372467</v>
      </c>
      <c r="H2288" s="466">
        <f t="shared" si="119"/>
        <v>2423</v>
      </c>
      <c r="I2288" s="121" t="s">
        <v>33654</v>
      </c>
      <c r="J2288" s="30">
        <v>2423</v>
      </c>
      <c r="K2288" s="109">
        <v>42513</v>
      </c>
      <c r="L2288" s="62" t="s">
        <v>33628</v>
      </c>
    </row>
    <row r="2289" spans="1:12" ht="17.100000000000001" customHeight="1">
      <c r="A2289" s="196">
        <v>2286</v>
      </c>
      <c r="B2289" s="366">
        <v>38</v>
      </c>
      <c r="C2289" s="367" t="s">
        <v>33655</v>
      </c>
      <c r="D2289" s="51" t="s">
        <v>33656</v>
      </c>
      <c r="E2289" s="121" t="str">
        <f t="shared" si="117"/>
        <v>No</v>
      </c>
      <c r="F2289" s="464">
        <v>3.79</v>
      </c>
      <c r="G2289" s="198">
        <f t="shared" si="118"/>
        <v>1.534412955465587</v>
      </c>
      <c r="H2289" s="466">
        <f t="shared" si="119"/>
        <v>10434</v>
      </c>
      <c r="I2289" s="121" t="s">
        <v>33657</v>
      </c>
      <c r="J2289" s="30">
        <v>10434</v>
      </c>
      <c r="K2289" s="109">
        <v>42513</v>
      </c>
      <c r="L2289" s="62" t="s">
        <v>33628</v>
      </c>
    </row>
    <row r="2290" spans="1:12" ht="17.100000000000001" customHeight="1">
      <c r="A2290" s="196">
        <v>2287</v>
      </c>
      <c r="B2290" s="369">
        <v>40</v>
      </c>
      <c r="C2290" s="375" t="s">
        <v>33658</v>
      </c>
      <c r="D2290" s="29" t="s">
        <v>33659</v>
      </c>
      <c r="E2290" s="121" t="str">
        <f t="shared" si="117"/>
        <v>No</v>
      </c>
      <c r="F2290" s="464">
        <v>4.7300000000000004</v>
      </c>
      <c r="G2290" s="198">
        <f t="shared" si="118"/>
        <v>1.9149797570850202</v>
      </c>
      <c r="H2290" s="466">
        <f t="shared" si="119"/>
        <v>13022</v>
      </c>
      <c r="I2290" s="29" t="s">
        <v>33660</v>
      </c>
      <c r="J2290" s="30">
        <v>13022</v>
      </c>
      <c r="K2290" s="109">
        <v>42513</v>
      </c>
      <c r="L2290" s="62" t="s">
        <v>33628</v>
      </c>
    </row>
    <row r="2291" spans="1:12" ht="17.100000000000001" customHeight="1">
      <c r="A2291" s="196">
        <v>2288</v>
      </c>
      <c r="B2291" s="371">
        <v>40</v>
      </c>
      <c r="C2291" s="375" t="s">
        <v>33658</v>
      </c>
      <c r="D2291" s="32" t="s">
        <v>33661</v>
      </c>
      <c r="E2291" s="121" t="str">
        <f t="shared" si="117"/>
        <v>No</v>
      </c>
      <c r="F2291" s="464">
        <v>3.95</v>
      </c>
      <c r="G2291" s="198">
        <f t="shared" si="118"/>
        <v>1.5991902834008096</v>
      </c>
      <c r="H2291" s="466">
        <f t="shared" si="119"/>
        <v>10874</v>
      </c>
      <c r="I2291" s="29" t="s">
        <v>33662</v>
      </c>
      <c r="J2291" s="30">
        <v>10874</v>
      </c>
      <c r="K2291" s="109">
        <v>42513</v>
      </c>
      <c r="L2291" s="62" t="s">
        <v>33628</v>
      </c>
    </row>
    <row r="2292" spans="1:12" ht="17.100000000000001" customHeight="1">
      <c r="A2292" s="196">
        <v>2289</v>
      </c>
      <c r="B2292" s="369">
        <v>55</v>
      </c>
      <c r="C2292" s="370" t="s">
        <v>33663</v>
      </c>
      <c r="D2292" s="32" t="s">
        <v>33664</v>
      </c>
      <c r="E2292" s="121" t="str">
        <f t="shared" si="117"/>
        <v>No</v>
      </c>
      <c r="F2292" s="464">
        <v>4.8600000000000003</v>
      </c>
      <c r="G2292" s="198">
        <f t="shared" si="118"/>
        <v>1.9676113360323886</v>
      </c>
      <c r="H2292" s="466">
        <f t="shared" si="119"/>
        <v>13380</v>
      </c>
      <c r="I2292" s="121" t="s">
        <v>33665</v>
      </c>
      <c r="J2292" s="30">
        <v>13380</v>
      </c>
      <c r="K2292" s="109">
        <v>42513</v>
      </c>
      <c r="L2292" s="62" t="s">
        <v>33628</v>
      </c>
    </row>
    <row r="2293" spans="1:12" ht="17.100000000000001" customHeight="1">
      <c r="A2293" s="196">
        <v>2290</v>
      </c>
      <c r="B2293" s="369">
        <v>66</v>
      </c>
      <c r="C2293" s="370" t="s">
        <v>33666</v>
      </c>
      <c r="D2293" s="32" t="s">
        <v>33667</v>
      </c>
      <c r="E2293" s="121" t="str">
        <f t="shared" si="117"/>
        <v>Yes</v>
      </c>
      <c r="F2293" s="464">
        <v>1.64</v>
      </c>
      <c r="G2293" s="198">
        <f t="shared" si="118"/>
        <v>0.66396761133603233</v>
      </c>
      <c r="H2293" s="466">
        <f t="shared" si="119"/>
        <v>4515</v>
      </c>
      <c r="I2293" s="29" t="s">
        <v>33668</v>
      </c>
      <c r="J2293" s="30">
        <v>4515</v>
      </c>
      <c r="K2293" s="109">
        <v>42513</v>
      </c>
      <c r="L2293" s="62" t="s">
        <v>33628</v>
      </c>
    </row>
    <row r="2294" spans="1:12" ht="17.100000000000001" customHeight="1">
      <c r="A2294" s="196">
        <v>2291</v>
      </c>
      <c r="B2294" s="366" t="s">
        <v>33669</v>
      </c>
      <c r="C2294" s="370" t="s">
        <v>33670</v>
      </c>
      <c r="D2294" s="32" t="s">
        <v>33671</v>
      </c>
      <c r="E2294" s="121" t="str">
        <f t="shared" si="117"/>
        <v>No</v>
      </c>
      <c r="F2294" s="464">
        <f>2.59+1.14</f>
        <v>3.7299999999999995</v>
      </c>
      <c r="G2294" s="198">
        <f t="shared" si="118"/>
        <v>1.5101214574898782</v>
      </c>
      <c r="H2294" s="466">
        <f t="shared" si="119"/>
        <v>10269</v>
      </c>
      <c r="I2294" s="29" t="s">
        <v>33672</v>
      </c>
      <c r="J2294" s="30">
        <v>10269</v>
      </c>
      <c r="K2294" s="109">
        <v>42513</v>
      </c>
      <c r="L2294" s="62" t="s">
        <v>33628</v>
      </c>
    </row>
    <row r="2295" spans="1:12" ht="17.100000000000001" customHeight="1">
      <c r="A2295" s="196">
        <v>2292</v>
      </c>
      <c r="B2295" s="366" t="s">
        <v>33673</v>
      </c>
      <c r="C2295" s="370" t="s">
        <v>33674</v>
      </c>
      <c r="D2295" s="32" t="s">
        <v>33674</v>
      </c>
      <c r="E2295" s="121" t="str">
        <f t="shared" si="117"/>
        <v>No</v>
      </c>
      <c r="F2295" s="464">
        <v>3.32</v>
      </c>
      <c r="G2295" s="198">
        <f t="shared" si="118"/>
        <v>1.3441295546558703</v>
      </c>
      <c r="H2295" s="466">
        <f t="shared" si="119"/>
        <v>9140</v>
      </c>
      <c r="I2295" s="29" t="s">
        <v>33675</v>
      </c>
      <c r="J2295" s="30">
        <v>9140</v>
      </c>
      <c r="K2295" s="109">
        <v>42513</v>
      </c>
      <c r="L2295" s="62" t="s">
        <v>33628</v>
      </c>
    </row>
    <row r="2296" spans="1:12" ht="17.100000000000001" customHeight="1">
      <c r="A2296" s="196">
        <v>2293</v>
      </c>
      <c r="B2296" s="366" t="s">
        <v>33676</v>
      </c>
      <c r="C2296" s="375" t="s">
        <v>33677</v>
      </c>
      <c r="D2296" s="32" t="s">
        <v>33678</v>
      </c>
      <c r="E2296" s="121" t="str">
        <f t="shared" si="117"/>
        <v>Yes</v>
      </c>
      <c r="F2296" s="464">
        <v>1.0900000000000001</v>
      </c>
      <c r="G2296" s="198">
        <f t="shared" si="118"/>
        <v>0.44129554655870445</v>
      </c>
      <c r="H2296" s="466">
        <f t="shared" si="119"/>
        <v>3001</v>
      </c>
      <c r="I2296" s="29" t="s">
        <v>33679</v>
      </c>
      <c r="J2296" s="30">
        <v>3001</v>
      </c>
      <c r="K2296" s="109">
        <v>42513</v>
      </c>
      <c r="L2296" s="62" t="s">
        <v>33628</v>
      </c>
    </row>
    <row r="2297" spans="1:12" ht="17.100000000000001" customHeight="1">
      <c r="A2297" s="196">
        <v>2294</v>
      </c>
      <c r="B2297" s="375" t="s">
        <v>33680</v>
      </c>
      <c r="C2297" s="375" t="s">
        <v>33681</v>
      </c>
      <c r="D2297" s="32" t="s">
        <v>33682</v>
      </c>
      <c r="E2297" s="121" t="str">
        <f t="shared" si="117"/>
        <v>No</v>
      </c>
      <c r="F2297" s="464">
        <v>2.5299999999999998</v>
      </c>
      <c r="G2297" s="198">
        <f t="shared" si="118"/>
        <v>1.0242914979757083</v>
      </c>
      <c r="H2297" s="466">
        <f t="shared" si="119"/>
        <v>6965</v>
      </c>
      <c r="I2297" s="29" t="s">
        <v>33683</v>
      </c>
      <c r="J2297" s="30">
        <v>6965</v>
      </c>
      <c r="K2297" s="109">
        <v>42513</v>
      </c>
      <c r="L2297" s="62" t="s">
        <v>33628</v>
      </c>
    </row>
    <row r="2298" spans="1:12" ht="17.100000000000001" customHeight="1">
      <c r="A2298" s="196">
        <v>2295</v>
      </c>
      <c r="B2298" s="375" t="s">
        <v>33684</v>
      </c>
      <c r="C2298" s="370" t="s">
        <v>33685</v>
      </c>
      <c r="D2298" s="32" t="s">
        <v>33686</v>
      </c>
      <c r="E2298" s="121" t="str">
        <f t="shared" si="117"/>
        <v>Yes</v>
      </c>
      <c r="F2298" s="464">
        <v>1.1299999999999999</v>
      </c>
      <c r="G2298" s="198">
        <f t="shared" si="118"/>
        <v>0.45748987854251005</v>
      </c>
      <c r="H2298" s="466">
        <f t="shared" si="119"/>
        <v>3111</v>
      </c>
      <c r="I2298" s="29" t="s">
        <v>33687</v>
      </c>
      <c r="J2298" s="30">
        <v>3111</v>
      </c>
      <c r="K2298" s="109">
        <v>42513</v>
      </c>
      <c r="L2298" s="62" t="s">
        <v>33628</v>
      </c>
    </row>
    <row r="2299" spans="1:12" ht="17.100000000000001" customHeight="1">
      <c r="A2299" s="196">
        <v>2296</v>
      </c>
      <c r="B2299" s="371" t="s">
        <v>33688</v>
      </c>
      <c r="C2299" s="370" t="s">
        <v>33689</v>
      </c>
      <c r="D2299" s="32" t="s">
        <v>33689</v>
      </c>
      <c r="E2299" s="121" t="str">
        <f t="shared" si="117"/>
        <v>Yes</v>
      </c>
      <c r="F2299" s="464">
        <v>0.87</v>
      </c>
      <c r="G2299" s="198">
        <f t="shared" si="118"/>
        <v>0.35222672064777327</v>
      </c>
      <c r="H2299" s="466">
        <f t="shared" si="119"/>
        <v>2395</v>
      </c>
      <c r="I2299" s="29" t="s">
        <v>33690</v>
      </c>
      <c r="J2299" s="30">
        <v>2395</v>
      </c>
      <c r="K2299" s="109">
        <v>42513</v>
      </c>
      <c r="L2299" s="62" t="s">
        <v>33628</v>
      </c>
    </row>
    <row r="2300" spans="1:12" ht="17.100000000000001" customHeight="1">
      <c r="A2300" s="196">
        <v>2297</v>
      </c>
      <c r="B2300" s="366" t="s">
        <v>33691</v>
      </c>
      <c r="C2300" s="370" t="s">
        <v>33692</v>
      </c>
      <c r="D2300" s="32" t="s">
        <v>33692</v>
      </c>
      <c r="E2300" s="121" t="str">
        <f t="shared" si="117"/>
        <v>Yes</v>
      </c>
      <c r="F2300" s="464">
        <v>2.34</v>
      </c>
      <c r="G2300" s="198">
        <f t="shared" si="118"/>
        <v>0.94736842105263142</v>
      </c>
      <c r="H2300" s="466">
        <f t="shared" si="119"/>
        <v>6442</v>
      </c>
      <c r="I2300" s="121" t="s">
        <v>33693</v>
      </c>
      <c r="J2300" s="30">
        <v>6442</v>
      </c>
      <c r="K2300" s="109">
        <v>42513</v>
      </c>
      <c r="L2300" s="62" t="s">
        <v>33628</v>
      </c>
    </row>
    <row r="2301" spans="1:12" ht="17.100000000000001" customHeight="1">
      <c r="A2301" s="196">
        <v>2298</v>
      </c>
      <c r="B2301" s="375" t="s">
        <v>33694</v>
      </c>
      <c r="C2301" s="370" t="s">
        <v>33695</v>
      </c>
      <c r="D2301" s="32" t="s">
        <v>33695</v>
      </c>
      <c r="E2301" s="121" t="str">
        <f t="shared" si="117"/>
        <v>Yes</v>
      </c>
      <c r="F2301" s="464">
        <v>1.04</v>
      </c>
      <c r="G2301" s="198">
        <f t="shared" si="118"/>
        <v>0.42105263157894735</v>
      </c>
      <c r="H2301" s="466">
        <f t="shared" si="119"/>
        <v>2863</v>
      </c>
      <c r="I2301" s="121" t="s">
        <v>33696</v>
      </c>
      <c r="J2301" s="30">
        <v>2863</v>
      </c>
      <c r="K2301" s="109">
        <v>42513</v>
      </c>
      <c r="L2301" s="62" t="s">
        <v>33628</v>
      </c>
    </row>
    <row r="2302" spans="1:12" ht="17.100000000000001" customHeight="1">
      <c r="A2302" s="196">
        <v>2299</v>
      </c>
      <c r="B2302" s="366" t="s">
        <v>33697</v>
      </c>
      <c r="C2302" s="370" t="s">
        <v>33698</v>
      </c>
      <c r="D2302" s="32" t="s">
        <v>33699</v>
      </c>
      <c r="E2302" s="121" t="str">
        <f t="shared" si="117"/>
        <v>Yes</v>
      </c>
      <c r="F2302" s="464">
        <v>1.85</v>
      </c>
      <c r="G2302" s="198">
        <f t="shared" si="118"/>
        <v>0.74898785425101211</v>
      </c>
      <c r="H2302" s="466">
        <f t="shared" si="119"/>
        <v>5093</v>
      </c>
      <c r="I2302" s="29" t="s">
        <v>33700</v>
      </c>
      <c r="J2302" s="30">
        <v>5093</v>
      </c>
      <c r="K2302" s="109">
        <v>42513</v>
      </c>
      <c r="L2302" s="62" t="s">
        <v>33628</v>
      </c>
    </row>
    <row r="2303" spans="1:12" ht="17.100000000000001" customHeight="1">
      <c r="A2303" s="196">
        <v>2300</v>
      </c>
      <c r="B2303" s="416" t="s">
        <v>33701</v>
      </c>
      <c r="C2303" s="370" t="s">
        <v>33702</v>
      </c>
      <c r="D2303" s="32" t="s">
        <v>33702</v>
      </c>
      <c r="E2303" s="121" t="str">
        <f t="shared" si="117"/>
        <v>No</v>
      </c>
      <c r="F2303" s="464">
        <v>4</v>
      </c>
      <c r="G2303" s="198">
        <f t="shared" si="118"/>
        <v>1.6194331983805668</v>
      </c>
      <c r="H2303" s="466">
        <f t="shared" si="119"/>
        <v>11012</v>
      </c>
      <c r="I2303" s="29" t="s">
        <v>33703</v>
      </c>
      <c r="J2303" s="30">
        <v>11012</v>
      </c>
      <c r="K2303" s="109">
        <v>42513</v>
      </c>
      <c r="L2303" s="62" t="s">
        <v>33628</v>
      </c>
    </row>
    <row r="2304" spans="1:12" ht="17.100000000000001" customHeight="1">
      <c r="A2304" s="196">
        <v>2301</v>
      </c>
      <c r="B2304" s="375" t="s">
        <v>33704</v>
      </c>
      <c r="C2304" s="370" t="s">
        <v>33705</v>
      </c>
      <c r="D2304" s="32" t="s">
        <v>33706</v>
      </c>
      <c r="E2304" s="121" t="str">
        <f t="shared" si="117"/>
        <v>No</v>
      </c>
      <c r="F2304" s="464">
        <v>4.0599999999999996</v>
      </c>
      <c r="G2304" s="198">
        <f t="shared" si="118"/>
        <v>1.6437246963562751</v>
      </c>
      <c r="H2304" s="466">
        <f t="shared" si="119"/>
        <v>11177</v>
      </c>
      <c r="I2304" s="29" t="s">
        <v>33707</v>
      </c>
      <c r="J2304" s="30">
        <v>11177</v>
      </c>
      <c r="K2304" s="109">
        <v>42513</v>
      </c>
      <c r="L2304" s="62" t="s">
        <v>33628</v>
      </c>
    </row>
    <row r="2305" spans="1:12" ht="17.100000000000001" customHeight="1">
      <c r="A2305" s="196">
        <v>2302</v>
      </c>
      <c r="B2305" s="369">
        <v>33</v>
      </c>
      <c r="C2305" s="370" t="s">
        <v>33649</v>
      </c>
      <c r="D2305" s="32" t="s">
        <v>33708</v>
      </c>
      <c r="E2305" s="121" t="str">
        <f t="shared" si="117"/>
        <v>No</v>
      </c>
      <c r="F2305" s="464">
        <v>2.6</v>
      </c>
      <c r="G2305" s="198">
        <f t="shared" si="118"/>
        <v>1.0526315789473684</v>
      </c>
      <c r="H2305" s="466">
        <f t="shared" si="119"/>
        <v>7158</v>
      </c>
      <c r="I2305" s="29" t="s">
        <v>33709</v>
      </c>
      <c r="J2305" s="30">
        <v>7158</v>
      </c>
      <c r="K2305" s="109">
        <v>42513</v>
      </c>
      <c r="L2305" s="62" t="s">
        <v>33628</v>
      </c>
    </row>
    <row r="2306" spans="1:12" ht="17.100000000000001" customHeight="1">
      <c r="A2306" s="196">
        <v>2303</v>
      </c>
      <c r="B2306" s="375" t="s">
        <v>33710</v>
      </c>
      <c r="C2306" s="370" t="s">
        <v>33711</v>
      </c>
      <c r="D2306" s="32" t="s">
        <v>33712</v>
      </c>
      <c r="E2306" s="121" t="str">
        <f t="shared" si="117"/>
        <v>No</v>
      </c>
      <c r="F2306" s="198">
        <v>4.2699999999999996</v>
      </c>
      <c r="G2306" s="198">
        <f t="shared" si="118"/>
        <v>1.7287449392712548</v>
      </c>
      <c r="H2306" s="466">
        <f t="shared" si="119"/>
        <v>11755</v>
      </c>
      <c r="I2306" s="29" t="s">
        <v>33713</v>
      </c>
      <c r="J2306" s="30">
        <v>11755</v>
      </c>
      <c r="K2306" s="109">
        <v>42513</v>
      </c>
      <c r="L2306" s="62" t="s">
        <v>33628</v>
      </c>
    </row>
    <row r="2307" spans="1:12" ht="17.100000000000001" customHeight="1">
      <c r="A2307" s="196">
        <v>2304</v>
      </c>
      <c r="B2307" s="375" t="s">
        <v>33714</v>
      </c>
      <c r="C2307" s="370" t="s">
        <v>33715</v>
      </c>
      <c r="D2307" s="32" t="s">
        <v>33716</v>
      </c>
      <c r="E2307" s="121" t="str">
        <f t="shared" si="117"/>
        <v>Yes</v>
      </c>
      <c r="F2307" s="198">
        <v>1.99</v>
      </c>
      <c r="G2307" s="198">
        <f t="shared" si="118"/>
        <v>0.80566801619433193</v>
      </c>
      <c r="H2307" s="466">
        <f t="shared" si="119"/>
        <v>5478</v>
      </c>
      <c r="I2307" s="29" t="s">
        <v>33717</v>
      </c>
      <c r="J2307" s="30">
        <v>5478</v>
      </c>
      <c r="K2307" s="109">
        <v>42513</v>
      </c>
      <c r="L2307" s="62" t="s">
        <v>33628</v>
      </c>
    </row>
    <row r="2308" spans="1:12" ht="17.100000000000001" customHeight="1">
      <c r="A2308" s="196">
        <v>2305</v>
      </c>
      <c r="B2308" s="375">
        <v>80</v>
      </c>
      <c r="C2308" s="370" t="s">
        <v>33718</v>
      </c>
      <c r="D2308" s="32" t="s">
        <v>33719</v>
      </c>
      <c r="E2308" s="121" t="str">
        <f t="shared" si="117"/>
        <v>No</v>
      </c>
      <c r="F2308" s="198">
        <v>2.72</v>
      </c>
      <c r="G2308" s="198">
        <f t="shared" si="118"/>
        <v>1.1012145748987854</v>
      </c>
      <c r="H2308" s="466">
        <f t="shared" si="119"/>
        <v>7488</v>
      </c>
      <c r="I2308" s="29" t="s">
        <v>33720</v>
      </c>
      <c r="J2308" s="30">
        <v>7488</v>
      </c>
      <c r="K2308" s="109">
        <v>42513</v>
      </c>
      <c r="L2308" s="62" t="s">
        <v>33628</v>
      </c>
    </row>
    <row r="2309" spans="1:12" ht="17.100000000000001" customHeight="1">
      <c r="A2309" s="196">
        <v>2306</v>
      </c>
      <c r="B2309" s="375">
        <v>20</v>
      </c>
      <c r="C2309" s="370" t="s">
        <v>33721</v>
      </c>
      <c r="D2309" s="32" t="s">
        <v>33722</v>
      </c>
      <c r="E2309" s="121" t="str">
        <f t="shared" si="117"/>
        <v>Yes</v>
      </c>
      <c r="F2309" s="198">
        <v>1.92</v>
      </c>
      <c r="G2309" s="198">
        <f t="shared" si="118"/>
        <v>0.77732793522267196</v>
      </c>
      <c r="H2309" s="466">
        <f t="shared" si="119"/>
        <v>5286</v>
      </c>
      <c r="I2309" s="29" t="s">
        <v>33723</v>
      </c>
      <c r="J2309" s="30">
        <v>5286</v>
      </c>
      <c r="K2309" s="109">
        <v>42513</v>
      </c>
      <c r="L2309" s="62" t="s">
        <v>33628</v>
      </c>
    </row>
    <row r="2310" spans="1:12" ht="17.100000000000001" customHeight="1">
      <c r="A2310" s="196">
        <v>2307</v>
      </c>
      <c r="B2310" s="469">
        <v>52</v>
      </c>
      <c r="C2310" s="470" t="s">
        <v>33724</v>
      </c>
      <c r="D2310" s="28" t="s">
        <v>33725</v>
      </c>
      <c r="E2310" s="29" t="str">
        <f>IF(G2310&lt;1,"Yes","No")</f>
        <v>Yes</v>
      </c>
      <c r="F2310" s="85">
        <v>1.66</v>
      </c>
      <c r="G2310" s="85">
        <f>F2310/2.47</f>
        <v>0.67206477732793513</v>
      </c>
      <c r="H2310" s="368">
        <f>ROUND(F2310*2753,0)</f>
        <v>4570</v>
      </c>
      <c r="I2310" s="388" t="s">
        <v>33726</v>
      </c>
      <c r="J2310" s="30">
        <v>4570</v>
      </c>
      <c r="K2310" s="109">
        <v>42513</v>
      </c>
      <c r="L2310" s="62" t="s">
        <v>33727</v>
      </c>
    </row>
    <row r="2311" spans="1:12" ht="17.100000000000001" customHeight="1">
      <c r="A2311" s="196">
        <v>2308</v>
      </c>
      <c r="B2311" s="469" t="s">
        <v>33728</v>
      </c>
      <c r="C2311" s="470" t="s">
        <v>33729</v>
      </c>
      <c r="D2311" s="28" t="s">
        <v>33730</v>
      </c>
      <c r="E2311" s="29" t="str">
        <f t="shared" ref="E2311:E2358" si="120">IF(G2311&lt;1,"Yes","No")</f>
        <v>Yes</v>
      </c>
      <c r="F2311" s="85">
        <v>0.48</v>
      </c>
      <c r="G2311" s="85">
        <f t="shared" ref="G2311:G2358" si="121">F2311/2.47</f>
        <v>0.19433198380566799</v>
      </c>
      <c r="H2311" s="368">
        <f t="shared" ref="H2311:H2358" si="122">ROUND(F2311*2753,0)</f>
        <v>1321</v>
      </c>
      <c r="I2311" s="387" t="s">
        <v>33731</v>
      </c>
      <c r="J2311" s="30">
        <v>1321</v>
      </c>
      <c r="K2311" s="109">
        <v>42513</v>
      </c>
      <c r="L2311" s="62" t="s">
        <v>33727</v>
      </c>
    </row>
    <row r="2312" spans="1:12" ht="17.100000000000001" customHeight="1">
      <c r="A2312" s="196">
        <v>2309</v>
      </c>
      <c r="B2312" s="469">
        <v>79</v>
      </c>
      <c r="C2312" s="470" t="s">
        <v>33732</v>
      </c>
      <c r="D2312" s="28" t="s">
        <v>33733</v>
      </c>
      <c r="E2312" s="29" t="str">
        <f t="shared" si="120"/>
        <v>Yes</v>
      </c>
      <c r="F2312" s="85">
        <v>1.18</v>
      </c>
      <c r="G2312" s="85">
        <f t="shared" si="121"/>
        <v>0.47773279352226716</v>
      </c>
      <c r="H2312" s="368">
        <f t="shared" si="122"/>
        <v>3249</v>
      </c>
      <c r="I2312" s="387" t="s">
        <v>33734</v>
      </c>
      <c r="J2312" s="30">
        <v>3249</v>
      </c>
      <c r="K2312" s="109">
        <v>42513</v>
      </c>
      <c r="L2312" s="62" t="s">
        <v>33727</v>
      </c>
    </row>
    <row r="2313" spans="1:12" ht="17.100000000000001" customHeight="1">
      <c r="A2313" s="196">
        <v>2310</v>
      </c>
      <c r="B2313" s="469">
        <v>166</v>
      </c>
      <c r="C2313" s="470" t="s">
        <v>33735</v>
      </c>
      <c r="D2313" s="28" t="s">
        <v>33736</v>
      </c>
      <c r="E2313" s="29" t="str">
        <f t="shared" si="120"/>
        <v>Yes</v>
      </c>
      <c r="F2313" s="85">
        <v>1.08</v>
      </c>
      <c r="G2313" s="85">
        <f t="shared" si="121"/>
        <v>0.43724696356275305</v>
      </c>
      <c r="H2313" s="368">
        <f t="shared" si="122"/>
        <v>2973</v>
      </c>
      <c r="I2313" s="387" t="s">
        <v>33737</v>
      </c>
      <c r="J2313" s="30">
        <v>2973</v>
      </c>
      <c r="K2313" s="109">
        <v>42513</v>
      </c>
      <c r="L2313" s="62" t="s">
        <v>33727</v>
      </c>
    </row>
    <row r="2314" spans="1:12" ht="17.100000000000001" customHeight="1">
      <c r="A2314" s="196">
        <v>2311</v>
      </c>
      <c r="B2314" s="469">
        <v>136</v>
      </c>
      <c r="C2314" s="470" t="s">
        <v>33738</v>
      </c>
      <c r="D2314" s="28" t="s">
        <v>33739</v>
      </c>
      <c r="E2314" s="29" t="str">
        <f t="shared" si="120"/>
        <v>Yes</v>
      </c>
      <c r="F2314" s="85">
        <v>0.35</v>
      </c>
      <c r="G2314" s="85">
        <f t="shared" si="121"/>
        <v>0.14170040485829957</v>
      </c>
      <c r="H2314" s="368">
        <f t="shared" si="122"/>
        <v>964</v>
      </c>
      <c r="I2314" s="387" t="s">
        <v>33740</v>
      </c>
      <c r="J2314" s="30">
        <v>964</v>
      </c>
      <c r="K2314" s="109">
        <v>42513</v>
      </c>
      <c r="L2314" s="62" t="s">
        <v>33727</v>
      </c>
    </row>
    <row r="2315" spans="1:12" ht="17.100000000000001" customHeight="1">
      <c r="A2315" s="196">
        <v>2312</v>
      </c>
      <c r="B2315" s="471">
        <v>34</v>
      </c>
      <c r="C2315" s="470" t="s">
        <v>33741</v>
      </c>
      <c r="D2315" s="28" t="s">
        <v>33742</v>
      </c>
      <c r="E2315" s="29" t="str">
        <f t="shared" si="120"/>
        <v>Yes</v>
      </c>
      <c r="F2315" s="85">
        <v>0.9</v>
      </c>
      <c r="G2315" s="85">
        <f t="shared" si="121"/>
        <v>0.36437246963562753</v>
      </c>
      <c r="H2315" s="368">
        <f t="shared" si="122"/>
        <v>2478</v>
      </c>
      <c r="I2315" s="387" t="s">
        <v>33743</v>
      </c>
      <c r="J2315" s="30">
        <v>2478</v>
      </c>
      <c r="K2315" s="109">
        <v>42513</v>
      </c>
      <c r="L2315" s="62" t="s">
        <v>33727</v>
      </c>
    </row>
    <row r="2316" spans="1:12" ht="17.100000000000001" customHeight="1">
      <c r="A2316" s="196">
        <v>2313</v>
      </c>
      <c r="B2316" s="469">
        <v>3</v>
      </c>
      <c r="C2316" s="470" t="s">
        <v>33744</v>
      </c>
      <c r="D2316" s="28" t="s">
        <v>33745</v>
      </c>
      <c r="E2316" s="29" t="str">
        <f t="shared" si="120"/>
        <v>Yes</v>
      </c>
      <c r="F2316" s="85">
        <v>0.36</v>
      </c>
      <c r="G2316" s="85">
        <f t="shared" si="121"/>
        <v>0.145748987854251</v>
      </c>
      <c r="H2316" s="368">
        <f t="shared" si="122"/>
        <v>991</v>
      </c>
      <c r="I2316" s="387" t="s">
        <v>33746</v>
      </c>
      <c r="J2316" s="30">
        <v>991</v>
      </c>
      <c r="K2316" s="109">
        <v>42513</v>
      </c>
      <c r="L2316" s="62" t="s">
        <v>33727</v>
      </c>
    </row>
    <row r="2317" spans="1:12" ht="17.100000000000001" customHeight="1">
      <c r="A2317" s="196">
        <v>2314</v>
      </c>
      <c r="B2317" s="469">
        <v>116</v>
      </c>
      <c r="C2317" s="470" t="s">
        <v>33747</v>
      </c>
      <c r="D2317" s="28" t="s">
        <v>33748</v>
      </c>
      <c r="E2317" s="29" t="str">
        <f t="shared" si="120"/>
        <v>Yes</v>
      </c>
      <c r="F2317" s="85">
        <v>0.78</v>
      </c>
      <c r="G2317" s="85">
        <f t="shared" si="121"/>
        <v>0.31578947368421051</v>
      </c>
      <c r="H2317" s="368">
        <f t="shared" si="122"/>
        <v>2147</v>
      </c>
      <c r="I2317" s="387" t="s">
        <v>33749</v>
      </c>
      <c r="J2317" s="30">
        <v>2147</v>
      </c>
      <c r="K2317" s="109">
        <v>42513</v>
      </c>
      <c r="L2317" s="62" t="s">
        <v>33727</v>
      </c>
    </row>
    <row r="2318" spans="1:12" ht="17.100000000000001" customHeight="1">
      <c r="A2318" s="196">
        <v>2315</v>
      </c>
      <c r="B2318" s="469" t="s">
        <v>33750</v>
      </c>
      <c r="C2318" s="470" t="s">
        <v>33751</v>
      </c>
      <c r="D2318" s="28" t="s">
        <v>33752</v>
      </c>
      <c r="E2318" s="29" t="str">
        <f t="shared" si="120"/>
        <v>Yes</v>
      </c>
      <c r="F2318" s="85">
        <v>0.93</v>
      </c>
      <c r="G2318" s="85">
        <f t="shared" si="121"/>
        <v>0.37651821862348178</v>
      </c>
      <c r="H2318" s="368">
        <f t="shared" si="122"/>
        <v>2560</v>
      </c>
      <c r="I2318" s="387" t="s">
        <v>33753</v>
      </c>
      <c r="J2318" s="30">
        <v>2560</v>
      </c>
      <c r="K2318" s="109">
        <v>42513</v>
      </c>
      <c r="L2318" s="62" t="s">
        <v>33727</v>
      </c>
    </row>
    <row r="2319" spans="1:12" ht="17.100000000000001" customHeight="1">
      <c r="A2319" s="196">
        <v>2316</v>
      </c>
      <c r="B2319" s="469">
        <v>79</v>
      </c>
      <c r="C2319" s="470" t="s">
        <v>33754</v>
      </c>
      <c r="D2319" s="28" t="s">
        <v>33755</v>
      </c>
      <c r="E2319" s="29" t="str">
        <f t="shared" si="120"/>
        <v>Yes</v>
      </c>
      <c r="F2319" s="85">
        <v>0.56000000000000005</v>
      </c>
      <c r="G2319" s="85">
        <f t="shared" si="121"/>
        <v>0.22672064777327935</v>
      </c>
      <c r="H2319" s="368">
        <f t="shared" si="122"/>
        <v>1542</v>
      </c>
      <c r="I2319" s="388" t="s">
        <v>33756</v>
      </c>
      <c r="J2319" s="30">
        <v>1542</v>
      </c>
      <c r="K2319" s="109">
        <v>42513</v>
      </c>
      <c r="L2319" s="62" t="s">
        <v>33727</v>
      </c>
    </row>
    <row r="2320" spans="1:12" ht="17.100000000000001" customHeight="1">
      <c r="A2320" s="196">
        <v>2317</v>
      </c>
      <c r="B2320" s="469">
        <v>41</v>
      </c>
      <c r="C2320" s="470" t="s">
        <v>33757</v>
      </c>
      <c r="D2320" s="28" t="s">
        <v>33758</v>
      </c>
      <c r="E2320" s="29" t="str">
        <f t="shared" si="120"/>
        <v>Yes</v>
      </c>
      <c r="F2320" s="85">
        <v>0.64</v>
      </c>
      <c r="G2320" s="85">
        <f t="shared" si="121"/>
        <v>0.25910931174089069</v>
      </c>
      <c r="H2320" s="368">
        <f t="shared" si="122"/>
        <v>1762</v>
      </c>
      <c r="I2320" s="387" t="s">
        <v>33759</v>
      </c>
      <c r="J2320" s="30">
        <v>1762</v>
      </c>
      <c r="K2320" s="109">
        <v>42513</v>
      </c>
      <c r="L2320" s="62" t="s">
        <v>33727</v>
      </c>
    </row>
    <row r="2321" spans="1:12" ht="17.100000000000001" customHeight="1">
      <c r="A2321" s="196">
        <v>2318</v>
      </c>
      <c r="B2321" s="469">
        <v>7</v>
      </c>
      <c r="C2321" s="470" t="s">
        <v>33760</v>
      </c>
      <c r="D2321" s="28" t="s">
        <v>33761</v>
      </c>
      <c r="E2321" s="29" t="str">
        <f t="shared" si="120"/>
        <v>Yes</v>
      </c>
      <c r="F2321" s="85">
        <v>1.95</v>
      </c>
      <c r="G2321" s="85">
        <f t="shared" si="121"/>
        <v>0.78947368421052622</v>
      </c>
      <c r="H2321" s="368">
        <f t="shared" si="122"/>
        <v>5368</v>
      </c>
      <c r="I2321" s="387" t="s">
        <v>33762</v>
      </c>
      <c r="J2321" s="30">
        <v>5368</v>
      </c>
      <c r="K2321" s="109">
        <v>42513</v>
      </c>
      <c r="L2321" s="62" t="s">
        <v>33727</v>
      </c>
    </row>
    <row r="2322" spans="1:12" ht="17.100000000000001" customHeight="1">
      <c r="A2322" s="196">
        <v>2319</v>
      </c>
      <c r="B2322" s="469">
        <v>140</v>
      </c>
      <c r="C2322" s="470" t="s">
        <v>33763</v>
      </c>
      <c r="D2322" s="28" t="s">
        <v>33764</v>
      </c>
      <c r="E2322" s="29" t="str">
        <f t="shared" si="120"/>
        <v>No</v>
      </c>
      <c r="F2322" s="85">
        <v>2.5299999999999998</v>
      </c>
      <c r="G2322" s="85">
        <f t="shared" si="121"/>
        <v>1.0242914979757083</v>
      </c>
      <c r="H2322" s="368">
        <f t="shared" si="122"/>
        <v>6965</v>
      </c>
      <c r="I2322" s="387" t="s">
        <v>33765</v>
      </c>
      <c r="J2322" s="30">
        <v>6965</v>
      </c>
      <c r="K2322" s="109">
        <v>42513</v>
      </c>
      <c r="L2322" s="62" t="s">
        <v>33727</v>
      </c>
    </row>
    <row r="2323" spans="1:12" ht="17.100000000000001" customHeight="1">
      <c r="A2323" s="196">
        <v>2320</v>
      </c>
      <c r="B2323" s="469">
        <v>101</v>
      </c>
      <c r="C2323" s="470" t="s">
        <v>33766</v>
      </c>
      <c r="D2323" s="28" t="s">
        <v>33767</v>
      </c>
      <c r="E2323" s="29" t="str">
        <f t="shared" si="120"/>
        <v>Yes</v>
      </c>
      <c r="F2323" s="85">
        <v>0.33</v>
      </c>
      <c r="G2323" s="85">
        <f t="shared" si="121"/>
        <v>0.13360323886639675</v>
      </c>
      <c r="H2323" s="368">
        <f t="shared" si="122"/>
        <v>908</v>
      </c>
      <c r="I2323" s="388" t="s">
        <v>33768</v>
      </c>
      <c r="J2323" s="30">
        <v>908</v>
      </c>
      <c r="K2323" s="109">
        <v>42513</v>
      </c>
      <c r="L2323" s="62" t="s">
        <v>33727</v>
      </c>
    </row>
    <row r="2324" spans="1:12" ht="17.100000000000001" customHeight="1">
      <c r="A2324" s="196">
        <v>2321</v>
      </c>
      <c r="B2324" s="469">
        <v>139</v>
      </c>
      <c r="C2324" s="470" t="s">
        <v>33769</v>
      </c>
      <c r="D2324" s="28" t="s">
        <v>23686</v>
      </c>
      <c r="E2324" s="29" t="str">
        <f t="shared" si="120"/>
        <v>Yes</v>
      </c>
      <c r="F2324" s="85">
        <v>1.73</v>
      </c>
      <c r="G2324" s="85">
        <f t="shared" si="121"/>
        <v>0.70040485829959509</v>
      </c>
      <c r="H2324" s="368">
        <f t="shared" si="122"/>
        <v>4763</v>
      </c>
      <c r="I2324" s="387" t="s">
        <v>33770</v>
      </c>
      <c r="J2324" s="30">
        <v>4763</v>
      </c>
      <c r="K2324" s="109">
        <v>42513</v>
      </c>
      <c r="L2324" s="62" t="s">
        <v>33727</v>
      </c>
    </row>
    <row r="2325" spans="1:12" ht="17.100000000000001" customHeight="1">
      <c r="A2325" s="196">
        <v>2322</v>
      </c>
      <c r="B2325" s="469">
        <v>118</v>
      </c>
      <c r="C2325" s="470" t="s">
        <v>33771</v>
      </c>
      <c r="D2325" s="28" t="s">
        <v>33772</v>
      </c>
      <c r="E2325" s="29" t="str">
        <f t="shared" si="120"/>
        <v>Yes</v>
      </c>
      <c r="F2325" s="85">
        <v>0.64</v>
      </c>
      <c r="G2325" s="85">
        <f t="shared" si="121"/>
        <v>0.25910931174089069</v>
      </c>
      <c r="H2325" s="368">
        <f t="shared" si="122"/>
        <v>1762</v>
      </c>
      <c r="I2325" s="387" t="s">
        <v>33773</v>
      </c>
      <c r="J2325" s="30">
        <v>1762</v>
      </c>
      <c r="K2325" s="109">
        <v>42513</v>
      </c>
      <c r="L2325" s="62" t="s">
        <v>33727</v>
      </c>
    </row>
    <row r="2326" spans="1:12" ht="17.100000000000001" customHeight="1">
      <c r="A2326" s="196">
        <v>2323</v>
      </c>
      <c r="B2326" s="469">
        <v>11</v>
      </c>
      <c r="C2326" s="470" t="s">
        <v>33774</v>
      </c>
      <c r="D2326" s="28" t="s">
        <v>33775</v>
      </c>
      <c r="E2326" s="29" t="str">
        <f t="shared" si="120"/>
        <v>Yes</v>
      </c>
      <c r="F2326" s="85">
        <v>0.93</v>
      </c>
      <c r="G2326" s="85">
        <f t="shared" si="121"/>
        <v>0.37651821862348178</v>
      </c>
      <c r="H2326" s="368">
        <f t="shared" si="122"/>
        <v>2560</v>
      </c>
      <c r="I2326" s="387" t="s">
        <v>33776</v>
      </c>
      <c r="J2326" s="30">
        <v>2560</v>
      </c>
      <c r="K2326" s="109">
        <v>42513</v>
      </c>
      <c r="L2326" s="62" t="s">
        <v>33727</v>
      </c>
    </row>
    <row r="2327" spans="1:12" ht="17.100000000000001" customHeight="1">
      <c r="A2327" s="196">
        <v>2324</v>
      </c>
      <c r="B2327" s="469">
        <v>112</v>
      </c>
      <c r="C2327" s="470" t="s">
        <v>33777</v>
      </c>
      <c r="D2327" s="28" t="s">
        <v>33778</v>
      </c>
      <c r="E2327" s="29" t="str">
        <f t="shared" si="120"/>
        <v>Yes</v>
      </c>
      <c r="F2327" s="85">
        <v>0.49</v>
      </c>
      <c r="G2327" s="85">
        <f t="shared" si="121"/>
        <v>0.19838056680161942</v>
      </c>
      <c r="H2327" s="368">
        <f t="shared" si="122"/>
        <v>1349</v>
      </c>
      <c r="I2327" s="387" t="s">
        <v>33779</v>
      </c>
      <c r="J2327" s="30">
        <v>1349</v>
      </c>
      <c r="K2327" s="109">
        <v>42513</v>
      </c>
      <c r="L2327" s="62" t="s">
        <v>33727</v>
      </c>
    </row>
    <row r="2328" spans="1:12" ht="17.100000000000001" customHeight="1">
      <c r="A2328" s="196">
        <v>2325</v>
      </c>
      <c r="B2328" s="469" t="s">
        <v>33780</v>
      </c>
      <c r="C2328" s="470" t="s">
        <v>33781</v>
      </c>
      <c r="D2328" s="28" t="s">
        <v>33782</v>
      </c>
      <c r="E2328" s="29" t="str">
        <f t="shared" si="120"/>
        <v>Yes</v>
      </c>
      <c r="F2328" s="85">
        <v>1.29</v>
      </c>
      <c r="G2328" s="85">
        <f t="shared" si="121"/>
        <v>0.52226720647773273</v>
      </c>
      <c r="H2328" s="368">
        <f t="shared" si="122"/>
        <v>3551</v>
      </c>
      <c r="I2328" s="387" t="s">
        <v>33783</v>
      </c>
      <c r="J2328" s="30">
        <v>3551</v>
      </c>
      <c r="K2328" s="109">
        <v>42513</v>
      </c>
      <c r="L2328" s="62" t="s">
        <v>33727</v>
      </c>
    </row>
    <row r="2329" spans="1:12" ht="17.100000000000001" customHeight="1">
      <c r="A2329" s="196">
        <v>2326</v>
      </c>
      <c r="B2329" s="469">
        <v>89</v>
      </c>
      <c r="C2329" s="470" t="s">
        <v>33784</v>
      </c>
      <c r="D2329" s="28" t="s">
        <v>33785</v>
      </c>
      <c r="E2329" s="29" t="str">
        <f t="shared" si="120"/>
        <v>No</v>
      </c>
      <c r="F2329" s="85">
        <v>5</v>
      </c>
      <c r="G2329" s="85">
        <f t="shared" si="121"/>
        <v>2.0242914979757085</v>
      </c>
      <c r="H2329" s="368">
        <v>13600</v>
      </c>
      <c r="I2329" s="387" t="s">
        <v>33786</v>
      </c>
      <c r="J2329" s="30">
        <v>13600</v>
      </c>
      <c r="K2329" s="109">
        <v>42513</v>
      </c>
      <c r="L2329" s="62" t="s">
        <v>33727</v>
      </c>
    </row>
    <row r="2330" spans="1:12" ht="17.100000000000001" customHeight="1">
      <c r="A2330" s="196">
        <v>2327</v>
      </c>
      <c r="B2330" s="469">
        <v>48</v>
      </c>
      <c r="C2330" s="470" t="s">
        <v>33787</v>
      </c>
      <c r="D2330" s="28" t="s">
        <v>33788</v>
      </c>
      <c r="E2330" s="29" t="str">
        <f t="shared" si="120"/>
        <v>No</v>
      </c>
      <c r="F2330" s="85">
        <v>2.64</v>
      </c>
      <c r="G2330" s="85">
        <f t="shared" si="121"/>
        <v>1.068825910931174</v>
      </c>
      <c r="H2330" s="368">
        <f t="shared" si="122"/>
        <v>7268</v>
      </c>
      <c r="I2330" s="387" t="s">
        <v>33789</v>
      </c>
      <c r="J2330" s="30">
        <v>7268</v>
      </c>
      <c r="K2330" s="109">
        <v>42513</v>
      </c>
      <c r="L2330" s="62" t="s">
        <v>33727</v>
      </c>
    </row>
    <row r="2331" spans="1:12" ht="17.100000000000001" customHeight="1">
      <c r="A2331" s="196">
        <v>2328</v>
      </c>
      <c r="B2331" s="469">
        <v>22</v>
      </c>
      <c r="C2331" s="470" t="s">
        <v>33790</v>
      </c>
      <c r="D2331" s="28" t="s">
        <v>33791</v>
      </c>
      <c r="E2331" s="29" t="str">
        <f t="shared" si="120"/>
        <v>Yes</v>
      </c>
      <c r="F2331" s="85">
        <v>0.98</v>
      </c>
      <c r="G2331" s="85">
        <f t="shared" si="121"/>
        <v>0.39676113360323884</v>
      </c>
      <c r="H2331" s="368">
        <f t="shared" si="122"/>
        <v>2698</v>
      </c>
      <c r="I2331" s="387" t="s">
        <v>33792</v>
      </c>
      <c r="J2331" s="30">
        <v>2698</v>
      </c>
      <c r="K2331" s="109">
        <v>42513</v>
      </c>
      <c r="L2331" s="62" t="s">
        <v>33727</v>
      </c>
    </row>
    <row r="2332" spans="1:12" ht="17.100000000000001" customHeight="1">
      <c r="A2332" s="196">
        <v>2329</v>
      </c>
      <c r="B2332" s="469">
        <v>170</v>
      </c>
      <c r="C2332" s="470" t="s">
        <v>33793</v>
      </c>
      <c r="D2332" s="28" t="s">
        <v>33794</v>
      </c>
      <c r="E2332" s="29" t="str">
        <f t="shared" si="120"/>
        <v>Yes</v>
      </c>
      <c r="F2332" s="85">
        <v>1.78</v>
      </c>
      <c r="G2332" s="85">
        <f t="shared" si="121"/>
        <v>0.72064777327935214</v>
      </c>
      <c r="H2332" s="368">
        <f t="shared" si="122"/>
        <v>4900</v>
      </c>
      <c r="I2332" s="387" t="s">
        <v>33795</v>
      </c>
      <c r="J2332" s="30">
        <v>4900</v>
      </c>
      <c r="K2332" s="109">
        <v>42513</v>
      </c>
      <c r="L2332" s="62" t="s">
        <v>33727</v>
      </c>
    </row>
    <row r="2333" spans="1:12" ht="17.100000000000001" customHeight="1">
      <c r="A2333" s="196">
        <v>2330</v>
      </c>
      <c r="B2333" s="469">
        <v>63</v>
      </c>
      <c r="C2333" s="470" t="s">
        <v>33796</v>
      </c>
      <c r="D2333" s="28" t="s">
        <v>33797</v>
      </c>
      <c r="E2333" s="29" t="str">
        <f t="shared" si="120"/>
        <v>Yes</v>
      </c>
      <c r="F2333" s="85">
        <v>1.4</v>
      </c>
      <c r="G2333" s="85">
        <f t="shared" si="121"/>
        <v>0.56680161943319829</v>
      </c>
      <c r="H2333" s="368">
        <f t="shared" si="122"/>
        <v>3854</v>
      </c>
      <c r="I2333" s="387" t="s">
        <v>33798</v>
      </c>
      <c r="J2333" s="30">
        <v>3854</v>
      </c>
      <c r="K2333" s="109">
        <v>42513</v>
      </c>
      <c r="L2333" s="62" t="s">
        <v>33727</v>
      </c>
    </row>
    <row r="2334" spans="1:12" ht="17.100000000000001" customHeight="1">
      <c r="A2334" s="196">
        <v>2331</v>
      </c>
      <c r="B2334" s="472" t="s">
        <v>33799</v>
      </c>
      <c r="C2334" s="473" t="s">
        <v>33793</v>
      </c>
      <c r="D2334" s="86" t="s">
        <v>33800</v>
      </c>
      <c r="E2334" s="29" t="str">
        <f t="shared" si="120"/>
        <v>Yes</v>
      </c>
      <c r="F2334" s="85">
        <v>0.3</v>
      </c>
      <c r="G2334" s="85">
        <f t="shared" si="121"/>
        <v>0.12145748987854249</v>
      </c>
      <c r="H2334" s="368">
        <f t="shared" si="122"/>
        <v>826</v>
      </c>
      <c r="I2334" s="387" t="s">
        <v>33801</v>
      </c>
      <c r="J2334" s="30">
        <v>826</v>
      </c>
      <c r="K2334" s="109">
        <v>42513</v>
      </c>
      <c r="L2334" s="62" t="s">
        <v>33727</v>
      </c>
    </row>
    <row r="2335" spans="1:12" ht="17.100000000000001" customHeight="1">
      <c r="A2335" s="196">
        <v>2332</v>
      </c>
      <c r="B2335" s="472" t="s">
        <v>33802</v>
      </c>
      <c r="C2335" s="473" t="s">
        <v>33803</v>
      </c>
      <c r="D2335" s="86" t="s">
        <v>33804</v>
      </c>
      <c r="E2335" s="29" t="str">
        <f t="shared" si="120"/>
        <v>Yes</v>
      </c>
      <c r="F2335" s="85">
        <v>0.83</v>
      </c>
      <c r="G2335" s="85">
        <f t="shared" si="121"/>
        <v>0.33603238866396756</v>
      </c>
      <c r="H2335" s="368">
        <f t="shared" si="122"/>
        <v>2285</v>
      </c>
      <c r="I2335" s="387" t="s">
        <v>33805</v>
      </c>
      <c r="J2335" s="30">
        <v>2285</v>
      </c>
      <c r="K2335" s="109">
        <v>42513</v>
      </c>
      <c r="L2335" s="62" t="s">
        <v>33727</v>
      </c>
    </row>
    <row r="2336" spans="1:12" ht="17.100000000000001" customHeight="1">
      <c r="A2336" s="196">
        <v>2333</v>
      </c>
      <c r="B2336" s="472" t="s">
        <v>33806</v>
      </c>
      <c r="C2336" s="473" t="s">
        <v>33807</v>
      </c>
      <c r="D2336" s="86" t="s">
        <v>33808</v>
      </c>
      <c r="E2336" s="29" t="str">
        <f t="shared" si="120"/>
        <v>Yes</v>
      </c>
      <c r="F2336" s="85">
        <v>1.1399999999999999</v>
      </c>
      <c r="G2336" s="85">
        <f t="shared" si="121"/>
        <v>0.46153846153846145</v>
      </c>
      <c r="H2336" s="368">
        <f t="shared" si="122"/>
        <v>3138</v>
      </c>
      <c r="I2336" s="387" t="s">
        <v>33809</v>
      </c>
      <c r="J2336" s="30">
        <v>3138</v>
      </c>
      <c r="K2336" s="109">
        <v>42513</v>
      </c>
      <c r="L2336" s="62" t="s">
        <v>33727</v>
      </c>
    </row>
    <row r="2337" spans="1:12" ht="17.100000000000001" customHeight="1">
      <c r="A2337" s="196">
        <v>2334</v>
      </c>
      <c r="B2337" s="472" t="s">
        <v>33810</v>
      </c>
      <c r="C2337" s="473" t="s">
        <v>33811</v>
      </c>
      <c r="D2337" s="86" t="s">
        <v>33812</v>
      </c>
      <c r="E2337" s="29" t="str">
        <f t="shared" si="120"/>
        <v>Yes</v>
      </c>
      <c r="F2337" s="85">
        <f>0.38+0.89</f>
        <v>1.27</v>
      </c>
      <c r="G2337" s="85">
        <f t="shared" si="121"/>
        <v>0.51417004048582993</v>
      </c>
      <c r="H2337" s="368">
        <f t="shared" si="122"/>
        <v>3496</v>
      </c>
      <c r="I2337" s="387" t="s">
        <v>33813</v>
      </c>
      <c r="J2337" s="30">
        <v>3496</v>
      </c>
      <c r="K2337" s="109">
        <v>42513</v>
      </c>
      <c r="L2337" s="62" t="s">
        <v>33727</v>
      </c>
    </row>
    <row r="2338" spans="1:12" ht="17.100000000000001" customHeight="1">
      <c r="A2338" s="196">
        <v>2335</v>
      </c>
      <c r="B2338" s="472" t="s">
        <v>32486</v>
      </c>
      <c r="C2338" s="473" t="s">
        <v>33814</v>
      </c>
      <c r="D2338" s="86" t="s">
        <v>33815</v>
      </c>
      <c r="E2338" s="29" t="str">
        <f t="shared" si="120"/>
        <v>Yes</v>
      </c>
      <c r="F2338" s="85">
        <v>0.35</v>
      </c>
      <c r="G2338" s="85">
        <f t="shared" si="121"/>
        <v>0.14170040485829957</v>
      </c>
      <c r="H2338" s="368">
        <f t="shared" si="122"/>
        <v>964</v>
      </c>
      <c r="I2338" s="387" t="s">
        <v>33816</v>
      </c>
      <c r="J2338" s="30">
        <v>964</v>
      </c>
      <c r="K2338" s="109">
        <v>42513</v>
      </c>
      <c r="L2338" s="62" t="s">
        <v>33727</v>
      </c>
    </row>
    <row r="2339" spans="1:12" ht="17.100000000000001" customHeight="1">
      <c r="A2339" s="196">
        <v>2336</v>
      </c>
      <c r="B2339" s="472" t="s">
        <v>33817</v>
      </c>
      <c r="C2339" s="473" t="s">
        <v>33818</v>
      </c>
      <c r="D2339" s="86" t="s">
        <v>33819</v>
      </c>
      <c r="E2339" s="29" t="str">
        <f t="shared" si="120"/>
        <v>Yes</v>
      </c>
      <c r="F2339" s="85">
        <v>0.55000000000000004</v>
      </c>
      <c r="G2339" s="85">
        <f t="shared" si="121"/>
        <v>0.22267206477732793</v>
      </c>
      <c r="H2339" s="368">
        <f t="shared" si="122"/>
        <v>1514</v>
      </c>
      <c r="I2339" s="387" t="s">
        <v>33820</v>
      </c>
      <c r="J2339" s="30">
        <v>1514</v>
      </c>
      <c r="K2339" s="109">
        <v>42513</v>
      </c>
      <c r="L2339" s="62" t="s">
        <v>33727</v>
      </c>
    </row>
    <row r="2340" spans="1:12" ht="17.100000000000001" customHeight="1">
      <c r="A2340" s="196">
        <v>2337</v>
      </c>
      <c r="B2340" s="472" t="s">
        <v>33821</v>
      </c>
      <c r="C2340" s="473" t="s">
        <v>33822</v>
      </c>
      <c r="D2340" s="86" t="s">
        <v>33823</v>
      </c>
      <c r="E2340" s="29" t="str">
        <f t="shared" si="120"/>
        <v>Yes</v>
      </c>
      <c r="F2340" s="85">
        <v>1.7</v>
      </c>
      <c r="G2340" s="85">
        <f t="shared" si="121"/>
        <v>0.68825910931174084</v>
      </c>
      <c r="H2340" s="368">
        <f t="shared" si="122"/>
        <v>4680</v>
      </c>
      <c r="I2340" s="387" t="s">
        <v>33824</v>
      </c>
      <c r="J2340" s="30">
        <v>4680</v>
      </c>
      <c r="K2340" s="109">
        <v>42513</v>
      </c>
      <c r="L2340" s="62" t="s">
        <v>33727</v>
      </c>
    </row>
    <row r="2341" spans="1:12" ht="17.100000000000001" customHeight="1">
      <c r="A2341" s="196">
        <v>2338</v>
      </c>
      <c r="B2341" s="474" t="s">
        <v>33825</v>
      </c>
      <c r="C2341" s="475" t="s">
        <v>33826</v>
      </c>
      <c r="D2341" s="91" t="s">
        <v>33827</v>
      </c>
      <c r="E2341" s="29" t="str">
        <f t="shared" si="120"/>
        <v>No</v>
      </c>
      <c r="F2341" s="114">
        <v>5.4</v>
      </c>
      <c r="G2341" s="85">
        <f t="shared" si="121"/>
        <v>2.1862348178137649</v>
      </c>
      <c r="H2341" s="368">
        <v>13600</v>
      </c>
      <c r="I2341" s="385" t="s">
        <v>33828</v>
      </c>
      <c r="J2341" s="30">
        <v>13600</v>
      </c>
      <c r="K2341" s="109">
        <v>42513</v>
      </c>
      <c r="L2341" s="62" t="s">
        <v>33727</v>
      </c>
    </row>
    <row r="2342" spans="1:12" ht="17.100000000000001" customHeight="1">
      <c r="A2342" s="196">
        <v>2339</v>
      </c>
      <c r="B2342" s="472" t="s">
        <v>33829</v>
      </c>
      <c r="C2342" s="473" t="s">
        <v>33830</v>
      </c>
      <c r="D2342" s="86" t="s">
        <v>33831</v>
      </c>
      <c r="E2342" s="29" t="str">
        <f t="shared" si="120"/>
        <v>Yes</v>
      </c>
      <c r="F2342" s="85">
        <v>0.64</v>
      </c>
      <c r="G2342" s="85">
        <f t="shared" si="121"/>
        <v>0.25910931174089069</v>
      </c>
      <c r="H2342" s="368">
        <f t="shared" si="122"/>
        <v>1762</v>
      </c>
      <c r="I2342" s="387" t="s">
        <v>33832</v>
      </c>
      <c r="J2342" s="30">
        <v>1762</v>
      </c>
      <c r="K2342" s="109">
        <v>42513</v>
      </c>
      <c r="L2342" s="62" t="s">
        <v>33727</v>
      </c>
    </row>
    <row r="2343" spans="1:12" ht="17.100000000000001" customHeight="1">
      <c r="A2343" s="196">
        <v>2340</v>
      </c>
      <c r="B2343" s="472" t="s">
        <v>33833</v>
      </c>
      <c r="C2343" s="473" t="s">
        <v>33834</v>
      </c>
      <c r="D2343" s="86" t="s">
        <v>33835</v>
      </c>
      <c r="E2343" s="29" t="str">
        <f t="shared" si="120"/>
        <v>Yes</v>
      </c>
      <c r="F2343" s="85">
        <v>0.5</v>
      </c>
      <c r="G2343" s="85">
        <f t="shared" si="121"/>
        <v>0.20242914979757085</v>
      </c>
      <c r="H2343" s="368">
        <f t="shared" si="122"/>
        <v>1377</v>
      </c>
      <c r="I2343" s="387" t="s">
        <v>33836</v>
      </c>
      <c r="J2343" s="30">
        <v>1377</v>
      </c>
      <c r="K2343" s="109">
        <v>42513</v>
      </c>
      <c r="L2343" s="62" t="s">
        <v>33727</v>
      </c>
    </row>
    <row r="2344" spans="1:12" ht="17.100000000000001" customHeight="1">
      <c r="A2344" s="196">
        <v>2341</v>
      </c>
      <c r="B2344" s="472" t="s">
        <v>32513</v>
      </c>
      <c r="C2344" s="473" t="s">
        <v>33837</v>
      </c>
      <c r="D2344" s="86" t="s">
        <v>33838</v>
      </c>
      <c r="E2344" s="29" t="str">
        <f t="shared" si="120"/>
        <v>Yes</v>
      </c>
      <c r="F2344" s="85">
        <v>2.2000000000000002</v>
      </c>
      <c r="G2344" s="85">
        <f t="shared" si="121"/>
        <v>0.89068825910931171</v>
      </c>
      <c r="H2344" s="368">
        <f t="shared" si="122"/>
        <v>6057</v>
      </c>
      <c r="I2344" s="387" t="s">
        <v>33839</v>
      </c>
      <c r="J2344" s="30">
        <v>6057</v>
      </c>
      <c r="K2344" s="109">
        <v>42513</v>
      </c>
      <c r="L2344" s="62" t="s">
        <v>33727</v>
      </c>
    </row>
    <row r="2345" spans="1:12" ht="17.100000000000001" customHeight="1">
      <c r="A2345" s="196">
        <v>2342</v>
      </c>
      <c r="B2345" s="472" t="s">
        <v>33840</v>
      </c>
      <c r="C2345" s="473" t="s">
        <v>33841</v>
      </c>
      <c r="D2345" s="86" t="s">
        <v>33841</v>
      </c>
      <c r="E2345" s="29" t="str">
        <f t="shared" si="120"/>
        <v>Yes</v>
      </c>
      <c r="F2345" s="85">
        <v>0.45</v>
      </c>
      <c r="G2345" s="85">
        <f t="shared" si="121"/>
        <v>0.18218623481781376</v>
      </c>
      <c r="H2345" s="368">
        <f t="shared" si="122"/>
        <v>1239</v>
      </c>
      <c r="I2345" s="387" t="s">
        <v>33842</v>
      </c>
      <c r="J2345" s="30">
        <v>1239</v>
      </c>
      <c r="K2345" s="109">
        <v>42513</v>
      </c>
      <c r="L2345" s="62" t="s">
        <v>33727</v>
      </c>
    </row>
    <row r="2346" spans="1:12" ht="17.100000000000001" customHeight="1">
      <c r="A2346" s="196">
        <v>2343</v>
      </c>
      <c r="B2346" s="472" t="s">
        <v>32694</v>
      </c>
      <c r="C2346" s="473" t="s">
        <v>33843</v>
      </c>
      <c r="D2346" s="86" t="s">
        <v>33844</v>
      </c>
      <c r="E2346" s="29" t="str">
        <f t="shared" si="120"/>
        <v>Yes</v>
      </c>
      <c r="F2346" s="85">
        <v>2.08</v>
      </c>
      <c r="G2346" s="85">
        <f t="shared" si="121"/>
        <v>0.84210526315789469</v>
      </c>
      <c r="H2346" s="368">
        <f t="shared" si="122"/>
        <v>5726</v>
      </c>
      <c r="I2346" s="387" t="s">
        <v>33845</v>
      </c>
      <c r="J2346" s="30">
        <v>5726</v>
      </c>
      <c r="K2346" s="109">
        <v>42513</v>
      </c>
      <c r="L2346" s="62" t="s">
        <v>33727</v>
      </c>
    </row>
    <row r="2347" spans="1:12" ht="17.100000000000001" customHeight="1">
      <c r="A2347" s="196">
        <v>2344</v>
      </c>
      <c r="B2347" s="472" t="s">
        <v>33833</v>
      </c>
      <c r="C2347" s="473" t="s">
        <v>33846</v>
      </c>
      <c r="D2347" s="86" t="s">
        <v>33847</v>
      </c>
      <c r="E2347" s="29" t="str">
        <f t="shared" si="120"/>
        <v>Yes</v>
      </c>
      <c r="F2347" s="85">
        <v>0.24</v>
      </c>
      <c r="G2347" s="85">
        <f t="shared" si="121"/>
        <v>9.7165991902833995E-2</v>
      </c>
      <c r="H2347" s="368">
        <f t="shared" si="122"/>
        <v>661</v>
      </c>
      <c r="I2347" s="387" t="s">
        <v>33848</v>
      </c>
      <c r="J2347" s="30">
        <v>661</v>
      </c>
      <c r="K2347" s="109">
        <v>42513</v>
      </c>
      <c r="L2347" s="62" t="s">
        <v>33727</v>
      </c>
    </row>
    <row r="2348" spans="1:12" ht="17.100000000000001" customHeight="1">
      <c r="A2348" s="196">
        <v>2345</v>
      </c>
      <c r="B2348" s="472" t="s">
        <v>33849</v>
      </c>
      <c r="C2348" s="473" t="s">
        <v>33850</v>
      </c>
      <c r="D2348" s="86" t="s">
        <v>33851</v>
      </c>
      <c r="E2348" s="29" t="str">
        <f t="shared" si="120"/>
        <v>Yes</v>
      </c>
      <c r="F2348" s="85">
        <v>0.56999999999999995</v>
      </c>
      <c r="G2348" s="85">
        <f t="shared" si="121"/>
        <v>0.23076923076923073</v>
      </c>
      <c r="H2348" s="368">
        <f t="shared" si="122"/>
        <v>1569</v>
      </c>
      <c r="I2348" s="387" t="s">
        <v>33852</v>
      </c>
      <c r="J2348" s="30">
        <v>1569</v>
      </c>
      <c r="K2348" s="109">
        <v>42513</v>
      </c>
      <c r="L2348" s="62" t="s">
        <v>33727</v>
      </c>
    </row>
    <row r="2349" spans="1:12" ht="17.100000000000001" customHeight="1">
      <c r="A2349" s="196">
        <v>2346</v>
      </c>
      <c r="B2349" s="472" t="s">
        <v>33853</v>
      </c>
      <c r="C2349" s="473" t="s">
        <v>33854</v>
      </c>
      <c r="D2349" s="86" t="s">
        <v>33854</v>
      </c>
      <c r="E2349" s="29" t="str">
        <f t="shared" si="120"/>
        <v>Yes</v>
      </c>
      <c r="F2349" s="85">
        <v>0.35</v>
      </c>
      <c r="G2349" s="85">
        <f t="shared" si="121"/>
        <v>0.14170040485829957</v>
      </c>
      <c r="H2349" s="368">
        <f t="shared" si="122"/>
        <v>964</v>
      </c>
      <c r="I2349" s="387" t="s">
        <v>33855</v>
      </c>
      <c r="J2349" s="30">
        <v>964</v>
      </c>
      <c r="K2349" s="109">
        <v>42513</v>
      </c>
      <c r="L2349" s="62" t="s">
        <v>33727</v>
      </c>
    </row>
    <row r="2350" spans="1:12" ht="17.100000000000001" customHeight="1">
      <c r="A2350" s="196">
        <v>2347</v>
      </c>
      <c r="B2350" s="472" t="s">
        <v>33856</v>
      </c>
      <c r="C2350" s="473" t="s">
        <v>33857</v>
      </c>
      <c r="D2350" s="86" t="s">
        <v>33858</v>
      </c>
      <c r="E2350" s="29" t="str">
        <f t="shared" si="120"/>
        <v>Yes</v>
      </c>
      <c r="F2350" s="85">
        <v>0.35</v>
      </c>
      <c r="G2350" s="85">
        <f t="shared" si="121"/>
        <v>0.14170040485829957</v>
      </c>
      <c r="H2350" s="368">
        <f t="shared" si="122"/>
        <v>964</v>
      </c>
      <c r="I2350" s="387" t="s">
        <v>33859</v>
      </c>
      <c r="J2350" s="30">
        <v>964</v>
      </c>
      <c r="K2350" s="109">
        <v>42513</v>
      </c>
      <c r="L2350" s="62" t="s">
        <v>33727</v>
      </c>
    </row>
    <row r="2351" spans="1:12" ht="17.100000000000001" customHeight="1">
      <c r="A2351" s="196">
        <v>2348</v>
      </c>
      <c r="B2351" s="472" t="s">
        <v>33860</v>
      </c>
      <c r="C2351" s="473" t="s">
        <v>33861</v>
      </c>
      <c r="D2351" s="86" t="s">
        <v>33862</v>
      </c>
      <c r="E2351" s="29" t="str">
        <f t="shared" si="120"/>
        <v>Yes</v>
      </c>
      <c r="F2351" s="85">
        <v>1.98</v>
      </c>
      <c r="G2351" s="85">
        <f t="shared" si="121"/>
        <v>0.80161943319838047</v>
      </c>
      <c r="H2351" s="368">
        <f t="shared" si="122"/>
        <v>5451</v>
      </c>
      <c r="I2351" s="387" t="s">
        <v>33863</v>
      </c>
      <c r="J2351" s="30">
        <v>5451</v>
      </c>
      <c r="K2351" s="109">
        <v>42513</v>
      </c>
      <c r="L2351" s="62" t="s">
        <v>33727</v>
      </c>
    </row>
    <row r="2352" spans="1:12" ht="17.100000000000001" customHeight="1">
      <c r="A2352" s="196">
        <v>2349</v>
      </c>
      <c r="B2352" s="472" t="s">
        <v>33864</v>
      </c>
      <c r="C2352" s="473" t="s">
        <v>33865</v>
      </c>
      <c r="D2352" s="86" t="s">
        <v>33865</v>
      </c>
      <c r="E2352" s="29" t="str">
        <f t="shared" si="120"/>
        <v>Yes</v>
      </c>
      <c r="F2352" s="85">
        <v>1.45</v>
      </c>
      <c r="G2352" s="85">
        <f t="shared" si="121"/>
        <v>0.58704453441295545</v>
      </c>
      <c r="H2352" s="368">
        <f t="shared" si="122"/>
        <v>3992</v>
      </c>
      <c r="I2352" s="387" t="s">
        <v>33866</v>
      </c>
      <c r="J2352" s="30">
        <v>3992</v>
      </c>
      <c r="K2352" s="109">
        <v>42513</v>
      </c>
      <c r="L2352" s="62" t="s">
        <v>33727</v>
      </c>
    </row>
    <row r="2353" spans="1:12" ht="17.100000000000001" customHeight="1">
      <c r="A2353" s="196">
        <v>2350</v>
      </c>
      <c r="B2353" s="472" t="s">
        <v>33867</v>
      </c>
      <c r="C2353" s="473" t="s">
        <v>33868</v>
      </c>
      <c r="D2353" s="86" t="s">
        <v>33869</v>
      </c>
      <c r="E2353" s="29" t="str">
        <f t="shared" si="120"/>
        <v>Yes</v>
      </c>
      <c r="F2353" s="85">
        <v>0.73</v>
      </c>
      <c r="G2353" s="85">
        <f t="shared" si="121"/>
        <v>0.2955465587044534</v>
      </c>
      <c r="H2353" s="368">
        <f t="shared" si="122"/>
        <v>2010</v>
      </c>
      <c r="I2353" s="387" t="s">
        <v>33870</v>
      </c>
      <c r="J2353" s="30">
        <v>2010</v>
      </c>
      <c r="K2353" s="109">
        <v>42513</v>
      </c>
      <c r="L2353" s="62" t="s">
        <v>33727</v>
      </c>
    </row>
    <row r="2354" spans="1:12" ht="17.100000000000001" customHeight="1">
      <c r="A2354" s="196">
        <v>2351</v>
      </c>
      <c r="B2354" s="472" t="s">
        <v>33871</v>
      </c>
      <c r="C2354" s="473" t="s">
        <v>33872</v>
      </c>
      <c r="D2354" s="86" t="s">
        <v>33873</v>
      </c>
      <c r="E2354" s="29" t="str">
        <f t="shared" si="120"/>
        <v>Yes</v>
      </c>
      <c r="F2354" s="85">
        <v>0.32</v>
      </c>
      <c r="G2354" s="85">
        <f t="shared" si="121"/>
        <v>0.12955465587044535</v>
      </c>
      <c r="H2354" s="368">
        <f t="shared" si="122"/>
        <v>881</v>
      </c>
      <c r="I2354" s="387" t="s">
        <v>33874</v>
      </c>
      <c r="J2354" s="30">
        <v>881</v>
      </c>
      <c r="K2354" s="109">
        <v>42513</v>
      </c>
      <c r="L2354" s="62" t="s">
        <v>33727</v>
      </c>
    </row>
    <row r="2355" spans="1:12" ht="17.100000000000001" customHeight="1">
      <c r="A2355" s="196">
        <v>2352</v>
      </c>
      <c r="B2355" s="472" t="s">
        <v>33875</v>
      </c>
      <c r="C2355" s="473" t="s">
        <v>33876</v>
      </c>
      <c r="D2355" s="86" t="s">
        <v>33876</v>
      </c>
      <c r="E2355" s="29" t="str">
        <f t="shared" si="120"/>
        <v>Yes</v>
      </c>
      <c r="F2355" s="85">
        <v>0.18</v>
      </c>
      <c r="G2355" s="85">
        <f t="shared" si="121"/>
        <v>7.28744939271255E-2</v>
      </c>
      <c r="H2355" s="368">
        <f t="shared" si="122"/>
        <v>496</v>
      </c>
      <c r="I2355" s="387" t="s">
        <v>33877</v>
      </c>
      <c r="J2355" s="30">
        <v>496</v>
      </c>
      <c r="K2355" s="109">
        <v>42513</v>
      </c>
      <c r="L2355" s="62" t="s">
        <v>33727</v>
      </c>
    </row>
    <row r="2356" spans="1:12" ht="17.100000000000001" customHeight="1">
      <c r="A2356" s="196">
        <v>2353</v>
      </c>
      <c r="B2356" s="472" t="s">
        <v>33878</v>
      </c>
      <c r="C2356" s="473" t="s">
        <v>33879</v>
      </c>
      <c r="D2356" s="86" t="s">
        <v>33148</v>
      </c>
      <c r="E2356" s="29" t="str">
        <f t="shared" si="120"/>
        <v>Yes</v>
      </c>
      <c r="F2356" s="85">
        <v>0.08</v>
      </c>
      <c r="G2356" s="85">
        <f t="shared" si="121"/>
        <v>3.2388663967611336E-2</v>
      </c>
      <c r="H2356" s="368">
        <f t="shared" si="122"/>
        <v>220</v>
      </c>
      <c r="I2356" s="387" t="s">
        <v>33880</v>
      </c>
      <c r="J2356" s="30">
        <v>220</v>
      </c>
      <c r="K2356" s="109">
        <v>42513</v>
      </c>
      <c r="L2356" s="62" t="s">
        <v>33727</v>
      </c>
    </row>
    <row r="2357" spans="1:12" ht="17.100000000000001" customHeight="1">
      <c r="A2357" s="196">
        <v>2354</v>
      </c>
      <c r="B2357" s="472" t="s">
        <v>33881</v>
      </c>
      <c r="C2357" s="473" t="s">
        <v>33882</v>
      </c>
      <c r="D2357" s="86" t="s">
        <v>33883</v>
      </c>
      <c r="E2357" s="29" t="str">
        <f t="shared" si="120"/>
        <v>Yes</v>
      </c>
      <c r="F2357" s="85">
        <v>0.93</v>
      </c>
      <c r="G2357" s="85">
        <f t="shared" si="121"/>
        <v>0.37651821862348178</v>
      </c>
      <c r="H2357" s="368">
        <f t="shared" si="122"/>
        <v>2560</v>
      </c>
      <c r="I2357" s="387" t="s">
        <v>33884</v>
      </c>
      <c r="J2357" s="30">
        <v>2560</v>
      </c>
      <c r="K2357" s="109">
        <v>42513</v>
      </c>
      <c r="L2357" s="62" t="s">
        <v>33727</v>
      </c>
    </row>
    <row r="2358" spans="1:12" ht="17.100000000000001" customHeight="1">
      <c r="A2358" s="196">
        <v>2355</v>
      </c>
      <c r="B2358" s="472" t="s">
        <v>33885</v>
      </c>
      <c r="C2358" s="473" t="s">
        <v>33886</v>
      </c>
      <c r="D2358" s="86" t="s">
        <v>33886</v>
      </c>
      <c r="E2358" s="29" t="str">
        <f t="shared" si="120"/>
        <v>Yes</v>
      </c>
      <c r="F2358" s="85">
        <v>0.08</v>
      </c>
      <c r="G2358" s="85">
        <f t="shared" si="121"/>
        <v>3.2388663967611336E-2</v>
      </c>
      <c r="H2358" s="368">
        <f t="shared" si="122"/>
        <v>220</v>
      </c>
      <c r="I2358" s="387" t="s">
        <v>33887</v>
      </c>
      <c r="J2358" s="30">
        <v>220</v>
      </c>
      <c r="K2358" s="109">
        <v>42513</v>
      </c>
      <c r="L2358" s="62" t="s">
        <v>33727</v>
      </c>
    </row>
    <row r="2359" spans="1:12" ht="17.100000000000001" customHeight="1">
      <c r="A2359" s="196">
        <v>2356</v>
      </c>
      <c r="B2359" s="375">
        <v>25</v>
      </c>
      <c r="C2359" s="370" t="s">
        <v>33888</v>
      </c>
      <c r="D2359" s="32" t="s">
        <v>33889</v>
      </c>
      <c r="E2359" s="29" t="str">
        <f>IF(G2359&lt;1,"Yes","No")</f>
        <v>Yes</v>
      </c>
      <c r="F2359" s="164">
        <v>0.66</v>
      </c>
      <c r="G2359" s="164">
        <f>F2359/2.47</f>
        <v>0.26720647773279349</v>
      </c>
      <c r="H2359" s="368">
        <f>ROUND(F2359*2753,0)</f>
        <v>1817</v>
      </c>
      <c r="I2359" s="386" t="s">
        <v>33890</v>
      </c>
      <c r="J2359" s="30">
        <v>1817</v>
      </c>
      <c r="K2359" s="109">
        <v>42513</v>
      </c>
      <c r="L2359" s="62" t="s">
        <v>33891</v>
      </c>
    </row>
    <row r="2360" spans="1:12" ht="17.100000000000001" customHeight="1">
      <c r="A2360" s="196">
        <v>2357</v>
      </c>
      <c r="B2360" s="375">
        <v>112</v>
      </c>
      <c r="C2360" s="370" t="s">
        <v>33892</v>
      </c>
      <c r="D2360" s="32" t="s">
        <v>33893</v>
      </c>
      <c r="E2360" s="29" t="str">
        <f t="shared" ref="E2360:E2368" si="123">IF(G2360&lt;1,"Yes","No")</f>
        <v>Yes</v>
      </c>
      <c r="F2360" s="85">
        <v>0.26</v>
      </c>
      <c r="G2360" s="164">
        <f t="shared" ref="G2360:G2368" si="124">F2360/2.47</f>
        <v>0.10526315789473684</v>
      </c>
      <c r="H2360" s="368">
        <f t="shared" ref="H2360:H2368" si="125">ROUND(F2360*2753,0)</f>
        <v>716</v>
      </c>
      <c r="I2360" s="387" t="s">
        <v>33894</v>
      </c>
      <c r="J2360" s="30">
        <v>716</v>
      </c>
      <c r="K2360" s="109">
        <v>42513</v>
      </c>
      <c r="L2360" s="62" t="s">
        <v>33891</v>
      </c>
    </row>
    <row r="2361" spans="1:12" ht="17.100000000000001" customHeight="1">
      <c r="A2361" s="196">
        <v>2358</v>
      </c>
      <c r="B2361" s="375">
        <v>17</v>
      </c>
      <c r="C2361" s="370" t="s">
        <v>33895</v>
      </c>
      <c r="D2361" s="32" t="s">
        <v>33896</v>
      </c>
      <c r="E2361" s="29" t="str">
        <f t="shared" si="123"/>
        <v>Yes</v>
      </c>
      <c r="F2361" s="164">
        <v>1.78</v>
      </c>
      <c r="G2361" s="164">
        <f t="shared" si="124"/>
        <v>0.72064777327935214</v>
      </c>
      <c r="H2361" s="368">
        <f t="shared" si="125"/>
        <v>4900</v>
      </c>
      <c r="I2361" s="387" t="s">
        <v>33897</v>
      </c>
      <c r="J2361" s="30">
        <v>4900</v>
      </c>
      <c r="K2361" s="109">
        <v>42513</v>
      </c>
      <c r="L2361" s="62" t="s">
        <v>33891</v>
      </c>
    </row>
    <row r="2362" spans="1:12" ht="17.100000000000001" customHeight="1">
      <c r="A2362" s="196">
        <v>2359</v>
      </c>
      <c r="B2362" s="375">
        <v>99</v>
      </c>
      <c r="C2362" s="370" t="s">
        <v>33898</v>
      </c>
      <c r="D2362" s="32" t="s">
        <v>33899</v>
      </c>
      <c r="E2362" s="29" t="str">
        <f t="shared" si="123"/>
        <v>Yes</v>
      </c>
      <c r="F2362" s="85">
        <v>0.15</v>
      </c>
      <c r="G2362" s="164">
        <f t="shared" si="124"/>
        <v>6.0728744939271245E-2</v>
      </c>
      <c r="H2362" s="368">
        <f t="shared" si="125"/>
        <v>413</v>
      </c>
      <c r="I2362" s="387" t="s">
        <v>33900</v>
      </c>
      <c r="J2362" s="30">
        <v>413</v>
      </c>
      <c r="K2362" s="109">
        <v>42513</v>
      </c>
      <c r="L2362" s="62" t="s">
        <v>33891</v>
      </c>
    </row>
    <row r="2363" spans="1:12" ht="17.100000000000001" customHeight="1">
      <c r="A2363" s="196">
        <v>2360</v>
      </c>
      <c r="B2363" s="375">
        <v>115</v>
      </c>
      <c r="C2363" s="370" t="s">
        <v>33901</v>
      </c>
      <c r="D2363" s="32" t="s">
        <v>33902</v>
      </c>
      <c r="E2363" s="29" t="str">
        <f t="shared" si="123"/>
        <v>Yes</v>
      </c>
      <c r="F2363" s="85">
        <v>0.31</v>
      </c>
      <c r="G2363" s="164">
        <f t="shared" si="124"/>
        <v>0.12550607287449392</v>
      </c>
      <c r="H2363" s="368">
        <f t="shared" si="125"/>
        <v>853</v>
      </c>
      <c r="I2363" s="387" t="s">
        <v>33903</v>
      </c>
      <c r="J2363" s="30">
        <v>853</v>
      </c>
      <c r="K2363" s="109">
        <v>42513</v>
      </c>
      <c r="L2363" s="62" t="s">
        <v>33891</v>
      </c>
    </row>
    <row r="2364" spans="1:12" ht="17.100000000000001" customHeight="1">
      <c r="A2364" s="196">
        <v>2361</v>
      </c>
      <c r="B2364" s="451">
        <v>17116</v>
      </c>
      <c r="C2364" s="370" t="s">
        <v>33904</v>
      </c>
      <c r="D2364" s="32" t="s">
        <v>33905</v>
      </c>
      <c r="E2364" s="29" t="str">
        <f t="shared" si="123"/>
        <v>Yes</v>
      </c>
      <c r="F2364" s="164">
        <v>0.7</v>
      </c>
      <c r="G2364" s="164">
        <f t="shared" si="124"/>
        <v>0.28340080971659914</v>
      </c>
      <c r="H2364" s="368">
        <f t="shared" si="125"/>
        <v>1927</v>
      </c>
      <c r="I2364" s="387" t="s">
        <v>33906</v>
      </c>
      <c r="J2364" s="30">
        <v>1927</v>
      </c>
      <c r="K2364" s="109">
        <v>42513</v>
      </c>
      <c r="L2364" s="62" t="s">
        <v>33891</v>
      </c>
    </row>
    <row r="2365" spans="1:12" ht="17.100000000000001" customHeight="1">
      <c r="A2365" s="196">
        <v>2362</v>
      </c>
      <c r="B2365" s="366">
        <v>116</v>
      </c>
      <c r="C2365" s="370" t="s">
        <v>33907</v>
      </c>
      <c r="D2365" s="32" t="s">
        <v>33908</v>
      </c>
      <c r="E2365" s="29" t="str">
        <f t="shared" si="123"/>
        <v>Yes</v>
      </c>
      <c r="F2365" s="164">
        <v>0.17</v>
      </c>
      <c r="G2365" s="164">
        <f t="shared" si="124"/>
        <v>6.8825910931174086E-2</v>
      </c>
      <c r="H2365" s="368">
        <f t="shared" si="125"/>
        <v>468</v>
      </c>
      <c r="I2365" s="387" t="s">
        <v>33909</v>
      </c>
      <c r="J2365" s="30">
        <v>468</v>
      </c>
      <c r="K2365" s="109">
        <v>42513</v>
      </c>
      <c r="L2365" s="62" t="s">
        <v>33891</v>
      </c>
    </row>
    <row r="2366" spans="1:12" ht="17.100000000000001" customHeight="1">
      <c r="A2366" s="196">
        <v>2363</v>
      </c>
      <c r="B2366" s="366">
        <v>56</v>
      </c>
      <c r="C2366" s="370" t="s">
        <v>33910</v>
      </c>
      <c r="D2366" s="32" t="s">
        <v>33911</v>
      </c>
      <c r="E2366" s="29" t="str">
        <f t="shared" si="123"/>
        <v>Yes</v>
      </c>
      <c r="F2366" s="164">
        <v>0.94</v>
      </c>
      <c r="G2366" s="164">
        <f t="shared" si="124"/>
        <v>0.38056680161943313</v>
      </c>
      <c r="H2366" s="368">
        <f t="shared" si="125"/>
        <v>2588</v>
      </c>
      <c r="I2366" s="387" t="s">
        <v>33912</v>
      </c>
      <c r="J2366" s="30">
        <v>2588</v>
      </c>
      <c r="K2366" s="109">
        <v>42513</v>
      </c>
      <c r="L2366" s="62" t="s">
        <v>33891</v>
      </c>
    </row>
    <row r="2367" spans="1:12" ht="17.100000000000001" customHeight="1">
      <c r="A2367" s="196">
        <v>2364</v>
      </c>
      <c r="B2367" s="366">
        <v>43</v>
      </c>
      <c r="C2367" s="370" t="s">
        <v>33913</v>
      </c>
      <c r="D2367" s="32" t="s">
        <v>33914</v>
      </c>
      <c r="E2367" s="29" t="str">
        <f t="shared" si="123"/>
        <v>Yes</v>
      </c>
      <c r="F2367" s="164">
        <v>1.1299999999999999</v>
      </c>
      <c r="G2367" s="164">
        <f t="shared" si="124"/>
        <v>0.45748987854251005</v>
      </c>
      <c r="H2367" s="368">
        <f t="shared" si="125"/>
        <v>3111</v>
      </c>
      <c r="I2367" s="389" t="s">
        <v>33915</v>
      </c>
      <c r="J2367" s="30">
        <v>3111</v>
      </c>
      <c r="K2367" s="109">
        <v>42513</v>
      </c>
      <c r="L2367" s="62" t="s">
        <v>33891</v>
      </c>
    </row>
    <row r="2368" spans="1:12" ht="17.100000000000001" customHeight="1">
      <c r="A2368" s="196">
        <v>2365</v>
      </c>
      <c r="B2368" s="366">
        <v>72</v>
      </c>
      <c r="C2368" s="370" t="s">
        <v>33916</v>
      </c>
      <c r="D2368" s="32" t="s">
        <v>33917</v>
      </c>
      <c r="E2368" s="29" t="str">
        <f t="shared" si="123"/>
        <v>Yes</v>
      </c>
      <c r="F2368" s="164">
        <v>0.2</v>
      </c>
      <c r="G2368" s="164">
        <f t="shared" si="124"/>
        <v>8.0971659919028341E-2</v>
      </c>
      <c r="H2368" s="368">
        <f t="shared" si="125"/>
        <v>551</v>
      </c>
      <c r="I2368" s="389" t="s">
        <v>33918</v>
      </c>
      <c r="J2368" s="30">
        <v>551</v>
      </c>
      <c r="K2368" s="109">
        <v>42513</v>
      </c>
      <c r="L2368" s="62" t="s">
        <v>33891</v>
      </c>
    </row>
    <row r="2369" spans="1:12" ht="17.100000000000001" customHeight="1">
      <c r="A2369" s="196">
        <v>2366</v>
      </c>
      <c r="B2369" s="375">
        <v>4</v>
      </c>
      <c r="C2369" s="370" t="s">
        <v>33919</v>
      </c>
      <c r="D2369" s="32" t="s">
        <v>33920</v>
      </c>
      <c r="E2369" s="29" t="str">
        <f>IF(G2369&lt;1,"Yes","No")</f>
        <v>Yes</v>
      </c>
      <c r="F2369" s="164">
        <v>0.19</v>
      </c>
      <c r="G2369" s="164">
        <f>F2369/2.47</f>
        <v>7.6923076923076913E-2</v>
      </c>
      <c r="H2369" s="368">
        <f>ROUND(F2369*2753,0)</f>
        <v>523</v>
      </c>
      <c r="I2369" s="387" t="s">
        <v>33921</v>
      </c>
      <c r="J2369" s="30">
        <v>523</v>
      </c>
      <c r="K2369" s="109">
        <v>42513</v>
      </c>
      <c r="L2369" s="62" t="s">
        <v>33922</v>
      </c>
    </row>
    <row r="2370" spans="1:12" ht="17.100000000000001" customHeight="1">
      <c r="A2370" s="196">
        <v>2367</v>
      </c>
      <c r="B2370" s="375">
        <v>19</v>
      </c>
      <c r="C2370" s="370" t="s">
        <v>32740</v>
      </c>
      <c r="D2370" s="32" t="s">
        <v>32741</v>
      </c>
      <c r="E2370" s="29" t="str">
        <f t="shared" ref="E2370:E2385" si="126">IF(G2370&lt;1,"Yes","No")</f>
        <v>No</v>
      </c>
      <c r="F2370" s="85">
        <v>3.23</v>
      </c>
      <c r="G2370" s="164">
        <f t="shared" ref="G2370:G2385" si="127">F2370/2.47</f>
        <v>1.3076923076923075</v>
      </c>
      <c r="H2370" s="368">
        <f t="shared" ref="H2370:H2410" si="128">ROUND(F2370*2753,0)</f>
        <v>8892</v>
      </c>
      <c r="I2370" s="387" t="s">
        <v>33923</v>
      </c>
      <c r="J2370" s="30">
        <v>8892</v>
      </c>
      <c r="K2370" s="109">
        <v>42513</v>
      </c>
      <c r="L2370" s="62" t="s">
        <v>33922</v>
      </c>
    </row>
    <row r="2371" spans="1:12" ht="17.100000000000001" customHeight="1">
      <c r="A2371" s="196">
        <v>2368</v>
      </c>
      <c r="B2371" s="375">
        <v>62</v>
      </c>
      <c r="C2371" s="370" t="s">
        <v>33924</v>
      </c>
      <c r="D2371" s="32" t="s">
        <v>33925</v>
      </c>
      <c r="E2371" s="29" t="str">
        <f t="shared" si="126"/>
        <v>Yes</v>
      </c>
      <c r="F2371" s="164">
        <v>0.56000000000000005</v>
      </c>
      <c r="G2371" s="164">
        <f t="shared" si="127"/>
        <v>0.22672064777327935</v>
      </c>
      <c r="H2371" s="368">
        <f t="shared" si="128"/>
        <v>1542</v>
      </c>
      <c r="I2371" s="387" t="s">
        <v>33926</v>
      </c>
      <c r="J2371" s="30">
        <v>1542</v>
      </c>
      <c r="K2371" s="109">
        <v>42513</v>
      </c>
      <c r="L2371" s="62" t="s">
        <v>33922</v>
      </c>
    </row>
    <row r="2372" spans="1:12" ht="17.100000000000001" customHeight="1">
      <c r="A2372" s="196">
        <v>2369</v>
      </c>
      <c r="B2372" s="375">
        <v>43</v>
      </c>
      <c r="C2372" s="370" t="s">
        <v>33927</v>
      </c>
      <c r="D2372" s="32" t="s">
        <v>33928</v>
      </c>
      <c r="E2372" s="29" t="str">
        <f t="shared" si="126"/>
        <v>Yes</v>
      </c>
      <c r="F2372" s="85">
        <v>0.82</v>
      </c>
      <c r="G2372" s="164">
        <f t="shared" si="127"/>
        <v>0.33198380566801616</v>
      </c>
      <c r="H2372" s="368">
        <f t="shared" si="128"/>
        <v>2257</v>
      </c>
      <c r="I2372" s="387" t="s">
        <v>33430</v>
      </c>
      <c r="J2372" s="30">
        <v>2257</v>
      </c>
      <c r="K2372" s="109">
        <v>42513</v>
      </c>
      <c r="L2372" s="62" t="s">
        <v>33922</v>
      </c>
    </row>
    <row r="2373" spans="1:12" ht="17.100000000000001" customHeight="1">
      <c r="A2373" s="196">
        <v>2370</v>
      </c>
      <c r="B2373" s="375">
        <v>52</v>
      </c>
      <c r="C2373" s="370" t="s">
        <v>33929</v>
      </c>
      <c r="D2373" s="32" t="s">
        <v>33930</v>
      </c>
      <c r="E2373" s="29" t="str">
        <f t="shared" si="126"/>
        <v>Yes</v>
      </c>
      <c r="F2373" s="85">
        <v>0.56999999999999995</v>
      </c>
      <c r="G2373" s="164">
        <f t="shared" si="127"/>
        <v>0.23076923076923073</v>
      </c>
      <c r="H2373" s="368">
        <f t="shared" si="128"/>
        <v>1569</v>
      </c>
      <c r="I2373" s="387" t="s">
        <v>33931</v>
      </c>
      <c r="J2373" s="30">
        <v>1569</v>
      </c>
      <c r="K2373" s="109">
        <v>42513</v>
      </c>
      <c r="L2373" s="62" t="s">
        <v>33922</v>
      </c>
    </row>
    <row r="2374" spans="1:12" ht="17.100000000000001" customHeight="1">
      <c r="A2374" s="196">
        <v>2371</v>
      </c>
      <c r="B2374" s="375" t="s">
        <v>33932</v>
      </c>
      <c r="C2374" s="370" t="s">
        <v>33933</v>
      </c>
      <c r="D2374" s="32" t="s">
        <v>33934</v>
      </c>
      <c r="E2374" s="29" t="str">
        <f t="shared" si="126"/>
        <v>Yes</v>
      </c>
      <c r="F2374" s="164">
        <v>0.93</v>
      </c>
      <c r="G2374" s="164">
        <f t="shared" si="127"/>
        <v>0.37651821862348178</v>
      </c>
      <c r="H2374" s="368">
        <f t="shared" si="128"/>
        <v>2560</v>
      </c>
      <c r="I2374" s="387" t="s">
        <v>33935</v>
      </c>
      <c r="J2374" s="30">
        <v>2560</v>
      </c>
      <c r="K2374" s="109">
        <v>42513</v>
      </c>
      <c r="L2374" s="62" t="s">
        <v>33922</v>
      </c>
    </row>
    <row r="2375" spans="1:12" ht="17.100000000000001" customHeight="1">
      <c r="A2375" s="196">
        <v>2372</v>
      </c>
      <c r="B2375" s="366" t="s">
        <v>33936</v>
      </c>
      <c r="C2375" s="370" t="s">
        <v>33937</v>
      </c>
      <c r="D2375" s="32" t="s">
        <v>33938</v>
      </c>
      <c r="E2375" s="29" t="str">
        <f t="shared" si="126"/>
        <v>No</v>
      </c>
      <c r="F2375" s="164">
        <v>5</v>
      </c>
      <c r="G2375" s="164">
        <f t="shared" si="127"/>
        <v>2.0242914979757085</v>
      </c>
      <c r="H2375" s="368">
        <v>13600</v>
      </c>
      <c r="I2375" s="387" t="s">
        <v>33939</v>
      </c>
      <c r="J2375" s="30">
        <v>13600</v>
      </c>
      <c r="K2375" s="109">
        <v>42513</v>
      </c>
      <c r="L2375" s="62" t="s">
        <v>33922</v>
      </c>
    </row>
    <row r="2376" spans="1:12" ht="17.100000000000001" customHeight="1">
      <c r="A2376" s="196">
        <v>2373</v>
      </c>
      <c r="B2376" s="366" t="s">
        <v>33940</v>
      </c>
      <c r="C2376" s="370" t="s">
        <v>33941</v>
      </c>
      <c r="D2376" s="32" t="s">
        <v>33942</v>
      </c>
      <c r="E2376" s="29" t="str">
        <f t="shared" si="126"/>
        <v>No</v>
      </c>
      <c r="F2376" s="164">
        <v>5</v>
      </c>
      <c r="G2376" s="164">
        <f t="shared" si="127"/>
        <v>2.0242914979757085</v>
      </c>
      <c r="H2376" s="368">
        <v>13600</v>
      </c>
      <c r="I2376" s="387" t="s">
        <v>33943</v>
      </c>
      <c r="J2376" s="30">
        <v>13600</v>
      </c>
      <c r="K2376" s="109">
        <v>42513</v>
      </c>
      <c r="L2376" s="62" t="s">
        <v>33922</v>
      </c>
    </row>
    <row r="2377" spans="1:12" ht="17.100000000000001" customHeight="1">
      <c r="A2377" s="196">
        <v>2374</v>
      </c>
      <c r="B2377" s="366">
        <v>28</v>
      </c>
      <c r="C2377" s="370" t="s">
        <v>33944</v>
      </c>
      <c r="D2377" s="32" t="s">
        <v>33945</v>
      </c>
      <c r="E2377" s="29" t="str">
        <f t="shared" si="126"/>
        <v>Yes</v>
      </c>
      <c r="F2377" s="164">
        <v>1.93</v>
      </c>
      <c r="G2377" s="164">
        <f t="shared" si="127"/>
        <v>0.78137651821862342</v>
      </c>
      <c r="H2377" s="368">
        <f t="shared" si="128"/>
        <v>5313</v>
      </c>
      <c r="I2377" s="389" t="s">
        <v>33946</v>
      </c>
      <c r="J2377" s="30">
        <v>5313</v>
      </c>
      <c r="K2377" s="109">
        <v>42513</v>
      </c>
      <c r="L2377" s="62" t="s">
        <v>33922</v>
      </c>
    </row>
    <row r="2378" spans="1:12" ht="17.100000000000001" customHeight="1">
      <c r="A2378" s="196">
        <v>2375</v>
      </c>
      <c r="B2378" s="366">
        <v>45</v>
      </c>
      <c r="C2378" s="370" t="s">
        <v>33947</v>
      </c>
      <c r="D2378" s="32" t="s">
        <v>33948</v>
      </c>
      <c r="E2378" s="29" t="str">
        <f t="shared" si="126"/>
        <v>No</v>
      </c>
      <c r="F2378" s="164">
        <v>4.76</v>
      </c>
      <c r="G2378" s="164">
        <f t="shared" si="127"/>
        <v>1.9271255060728743</v>
      </c>
      <c r="H2378" s="368">
        <f t="shared" si="128"/>
        <v>13104</v>
      </c>
      <c r="I2378" s="386" t="s">
        <v>33949</v>
      </c>
      <c r="J2378" s="30">
        <v>13104</v>
      </c>
      <c r="K2378" s="109">
        <v>42513</v>
      </c>
      <c r="L2378" s="62" t="s">
        <v>33922</v>
      </c>
    </row>
    <row r="2379" spans="1:12" ht="17.100000000000001" customHeight="1">
      <c r="A2379" s="196">
        <v>2376</v>
      </c>
      <c r="B2379" s="375" t="s">
        <v>33950</v>
      </c>
      <c r="C2379" s="370" t="s">
        <v>33951</v>
      </c>
      <c r="D2379" s="32" t="s">
        <v>33952</v>
      </c>
      <c r="E2379" s="29" t="str">
        <f t="shared" si="126"/>
        <v>Yes</v>
      </c>
      <c r="F2379" s="164">
        <v>2.41</v>
      </c>
      <c r="G2379" s="164">
        <f t="shared" si="127"/>
        <v>0.97570850202429149</v>
      </c>
      <c r="H2379" s="368">
        <f t="shared" si="128"/>
        <v>6635</v>
      </c>
      <c r="I2379" s="387" t="s">
        <v>33953</v>
      </c>
      <c r="J2379" s="30">
        <v>6635</v>
      </c>
      <c r="K2379" s="109">
        <v>42513</v>
      </c>
      <c r="L2379" s="62" t="s">
        <v>33922</v>
      </c>
    </row>
    <row r="2380" spans="1:12" ht="17.100000000000001" customHeight="1">
      <c r="A2380" s="196">
        <v>2377</v>
      </c>
      <c r="B2380" s="366">
        <v>53</v>
      </c>
      <c r="C2380" s="370" t="s">
        <v>33951</v>
      </c>
      <c r="D2380" s="32" t="s">
        <v>33951</v>
      </c>
      <c r="E2380" s="29" t="str">
        <f t="shared" si="126"/>
        <v>No</v>
      </c>
      <c r="F2380" s="164">
        <v>4.9000000000000004</v>
      </c>
      <c r="G2380" s="164">
        <f t="shared" si="127"/>
        <v>1.9838056680161944</v>
      </c>
      <c r="H2380" s="368">
        <f t="shared" si="128"/>
        <v>13490</v>
      </c>
      <c r="I2380" s="387" t="s">
        <v>33954</v>
      </c>
      <c r="J2380" s="30">
        <v>13490</v>
      </c>
      <c r="K2380" s="109">
        <v>42513</v>
      </c>
      <c r="L2380" s="62" t="s">
        <v>33922</v>
      </c>
    </row>
    <row r="2381" spans="1:12" ht="17.100000000000001" customHeight="1">
      <c r="A2381" s="196">
        <v>2378</v>
      </c>
      <c r="B2381" s="366" t="s">
        <v>33955</v>
      </c>
      <c r="C2381" s="370" t="s">
        <v>33956</v>
      </c>
      <c r="D2381" s="32" t="s">
        <v>33956</v>
      </c>
      <c r="E2381" s="29" t="str">
        <f t="shared" si="126"/>
        <v>Yes</v>
      </c>
      <c r="F2381" s="164">
        <v>0.68</v>
      </c>
      <c r="G2381" s="164">
        <f t="shared" si="127"/>
        <v>0.27530364372469635</v>
      </c>
      <c r="H2381" s="368">
        <f t="shared" si="128"/>
        <v>1872</v>
      </c>
      <c r="I2381" s="387" t="s">
        <v>33957</v>
      </c>
      <c r="J2381" s="30">
        <v>1872</v>
      </c>
      <c r="K2381" s="109">
        <v>42513</v>
      </c>
      <c r="L2381" s="62" t="s">
        <v>33922</v>
      </c>
    </row>
    <row r="2382" spans="1:12" ht="17.100000000000001" customHeight="1">
      <c r="A2382" s="196">
        <v>2379</v>
      </c>
      <c r="B2382" s="366">
        <v>28</v>
      </c>
      <c r="C2382" s="370" t="s">
        <v>33958</v>
      </c>
      <c r="D2382" s="32" t="s">
        <v>33959</v>
      </c>
      <c r="E2382" s="29" t="str">
        <f t="shared" si="126"/>
        <v>Yes</v>
      </c>
      <c r="F2382" s="164">
        <v>1.1200000000000001</v>
      </c>
      <c r="G2382" s="164">
        <f t="shared" si="127"/>
        <v>0.45344129554655871</v>
      </c>
      <c r="H2382" s="368">
        <f t="shared" si="128"/>
        <v>3083</v>
      </c>
      <c r="I2382" s="386" t="s">
        <v>33960</v>
      </c>
      <c r="J2382" s="30">
        <v>3083</v>
      </c>
      <c r="K2382" s="109">
        <v>42513</v>
      </c>
      <c r="L2382" s="62" t="s">
        <v>33922</v>
      </c>
    </row>
    <row r="2383" spans="1:12" ht="17.100000000000001" customHeight="1">
      <c r="A2383" s="196">
        <v>2380</v>
      </c>
      <c r="B2383" s="366">
        <v>13</v>
      </c>
      <c r="C2383" s="370" t="s">
        <v>33961</v>
      </c>
      <c r="D2383" s="32" t="s">
        <v>33962</v>
      </c>
      <c r="E2383" s="29" t="str">
        <f t="shared" si="126"/>
        <v>No</v>
      </c>
      <c r="F2383" s="164">
        <v>2.82</v>
      </c>
      <c r="G2383" s="164">
        <f t="shared" si="127"/>
        <v>1.1417004048582995</v>
      </c>
      <c r="H2383" s="368">
        <f t="shared" si="128"/>
        <v>7763</v>
      </c>
      <c r="I2383" s="387" t="s">
        <v>33963</v>
      </c>
      <c r="J2383" s="30">
        <v>7763</v>
      </c>
      <c r="K2383" s="109">
        <v>42513</v>
      </c>
      <c r="L2383" s="62" t="s">
        <v>33922</v>
      </c>
    </row>
    <row r="2384" spans="1:12" ht="17.100000000000001" customHeight="1">
      <c r="A2384" s="196">
        <v>2381</v>
      </c>
      <c r="B2384" s="366">
        <v>34</v>
      </c>
      <c r="C2384" s="370" t="s">
        <v>33964</v>
      </c>
      <c r="D2384" s="32" t="s">
        <v>33965</v>
      </c>
      <c r="E2384" s="29" t="str">
        <f t="shared" si="126"/>
        <v>No</v>
      </c>
      <c r="F2384" s="164">
        <v>3.83</v>
      </c>
      <c r="G2384" s="164">
        <f t="shared" si="127"/>
        <v>1.5506072874493926</v>
      </c>
      <c r="H2384" s="368">
        <f t="shared" si="128"/>
        <v>10544</v>
      </c>
      <c r="I2384" s="387" t="s">
        <v>33966</v>
      </c>
      <c r="J2384" s="30">
        <v>10544</v>
      </c>
      <c r="K2384" s="109">
        <v>42513</v>
      </c>
      <c r="L2384" s="62" t="s">
        <v>33922</v>
      </c>
    </row>
    <row r="2385" spans="1:13" ht="17.100000000000001" customHeight="1">
      <c r="A2385" s="196">
        <v>2382</v>
      </c>
      <c r="B2385" s="366" t="s">
        <v>33967</v>
      </c>
      <c r="C2385" s="370" t="s">
        <v>33968</v>
      </c>
      <c r="D2385" s="32" t="s">
        <v>33969</v>
      </c>
      <c r="E2385" s="29" t="str">
        <f t="shared" si="126"/>
        <v>Yes</v>
      </c>
      <c r="F2385" s="164">
        <v>0.73</v>
      </c>
      <c r="G2385" s="164">
        <f t="shared" si="127"/>
        <v>0.2955465587044534</v>
      </c>
      <c r="H2385" s="368">
        <f t="shared" si="128"/>
        <v>2010</v>
      </c>
      <c r="I2385" s="387"/>
      <c r="J2385" s="30">
        <v>2010</v>
      </c>
      <c r="K2385" s="109">
        <v>42513</v>
      </c>
      <c r="L2385" s="62" t="s">
        <v>33922</v>
      </c>
    </row>
    <row r="2386" spans="1:13" ht="17.100000000000001" customHeight="1">
      <c r="A2386" s="196">
        <v>2383</v>
      </c>
      <c r="B2386" s="366">
        <v>1</v>
      </c>
      <c r="C2386" s="367" t="s">
        <v>33970</v>
      </c>
      <c r="D2386" s="51" t="s">
        <v>33971</v>
      </c>
      <c r="E2386" s="121" t="str">
        <f>IF(G2386&lt;1,"Yes","No")</f>
        <v>No</v>
      </c>
      <c r="F2386" s="164">
        <v>4.66</v>
      </c>
      <c r="G2386" s="164">
        <f>F2386/2.47</f>
        <v>1.8866396761133601</v>
      </c>
      <c r="H2386" s="368">
        <f t="shared" si="128"/>
        <v>12829</v>
      </c>
      <c r="I2386" s="121" t="s">
        <v>33972</v>
      </c>
      <c r="J2386" s="164">
        <v>12829</v>
      </c>
      <c r="K2386" s="476">
        <v>42551</v>
      </c>
      <c r="L2386" s="62" t="s">
        <v>33973</v>
      </c>
      <c r="M2386" s="477"/>
    </row>
    <row r="2387" spans="1:13" ht="17.100000000000001" customHeight="1">
      <c r="A2387" s="196">
        <v>2384</v>
      </c>
      <c r="B2387" s="369">
        <v>1</v>
      </c>
      <c r="C2387" s="367" t="s">
        <v>33970</v>
      </c>
      <c r="D2387" s="51" t="s">
        <v>33974</v>
      </c>
      <c r="E2387" s="121" t="str">
        <f t="shared" ref="E2387:E2410" si="129">IF(G2387&lt;1,"Yes","No")</f>
        <v>Yes</v>
      </c>
      <c r="F2387" s="196">
        <v>1.97</v>
      </c>
      <c r="G2387" s="164">
        <f t="shared" ref="G2387:G2410" si="130">F2387/2.47</f>
        <v>0.79757085020242913</v>
      </c>
      <c r="H2387" s="368">
        <f t="shared" si="128"/>
        <v>5423</v>
      </c>
      <c r="I2387" s="121" t="s">
        <v>33975</v>
      </c>
      <c r="J2387" s="164">
        <v>5423</v>
      </c>
      <c r="K2387" s="476">
        <v>42551</v>
      </c>
      <c r="L2387" s="62" t="s">
        <v>33973</v>
      </c>
      <c r="M2387" s="478"/>
    </row>
    <row r="2388" spans="1:13" ht="17.100000000000001" customHeight="1">
      <c r="A2388" s="196">
        <v>2385</v>
      </c>
      <c r="B2388" s="366" t="s">
        <v>33976</v>
      </c>
      <c r="C2388" s="367" t="s">
        <v>33977</v>
      </c>
      <c r="D2388" s="51" t="s">
        <v>33978</v>
      </c>
      <c r="E2388" s="121" t="str">
        <f t="shared" si="129"/>
        <v>No</v>
      </c>
      <c r="F2388" s="196">
        <f>0.68+2.13+0.35+0.25</f>
        <v>3.41</v>
      </c>
      <c r="G2388" s="164">
        <f t="shared" si="130"/>
        <v>1.3805668016194332</v>
      </c>
      <c r="H2388" s="368">
        <f t="shared" si="128"/>
        <v>9388</v>
      </c>
      <c r="I2388" s="121" t="s">
        <v>33979</v>
      </c>
      <c r="J2388" s="164">
        <v>9388</v>
      </c>
      <c r="K2388" s="476">
        <v>42551</v>
      </c>
      <c r="L2388" s="62" t="s">
        <v>33973</v>
      </c>
      <c r="M2388" s="478"/>
    </row>
    <row r="2389" spans="1:13" ht="17.100000000000001" customHeight="1">
      <c r="A2389" s="196">
        <v>2386</v>
      </c>
      <c r="B2389" s="369">
        <v>7</v>
      </c>
      <c r="C2389" s="367" t="s">
        <v>33980</v>
      </c>
      <c r="D2389" s="51" t="s">
        <v>33981</v>
      </c>
      <c r="E2389" s="121" t="str">
        <f t="shared" si="129"/>
        <v>Yes</v>
      </c>
      <c r="F2389" s="48">
        <v>1.42</v>
      </c>
      <c r="G2389" s="164">
        <f t="shared" si="130"/>
        <v>0.57489878542510109</v>
      </c>
      <c r="H2389" s="368">
        <f t="shared" si="128"/>
        <v>3909</v>
      </c>
      <c r="I2389" s="121" t="s">
        <v>33982</v>
      </c>
      <c r="J2389" s="164">
        <v>3909</v>
      </c>
      <c r="K2389" s="476">
        <v>42551</v>
      </c>
      <c r="L2389" s="62" t="s">
        <v>33973</v>
      </c>
      <c r="M2389" s="478"/>
    </row>
    <row r="2390" spans="1:13" ht="17.100000000000001" customHeight="1">
      <c r="A2390" s="196">
        <v>2387</v>
      </c>
      <c r="B2390" s="369">
        <v>15</v>
      </c>
      <c r="C2390" s="367" t="s">
        <v>33983</v>
      </c>
      <c r="D2390" s="51" t="s">
        <v>33984</v>
      </c>
      <c r="E2390" s="121" t="str">
        <f t="shared" si="129"/>
        <v>Yes</v>
      </c>
      <c r="F2390" s="48">
        <v>0.21</v>
      </c>
      <c r="G2390" s="164">
        <f t="shared" si="130"/>
        <v>8.5020242914979741E-2</v>
      </c>
      <c r="H2390" s="368">
        <f t="shared" si="128"/>
        <v>578</v>
      </c>
      <c r="I2390" s="121" t="s">
        <v>33985</v>
      </c>
      <c r="J2390" s="164">
        <v>578</v>
      </c>
      <c r="K2390" s="476">
        <v>42551</v>
      </c>
      <c r="L2390" s="62" t="s">
        <v>33973</v>
      </c>
      <c r="M2390" s="478"/>
    </row>
    <row r="2391" spans="1:13" ht="17.100000000000001" customHeight="1">
      <c r="A2391" s="196">
        <v>2388</v>
      </c>
      <c r="B2391" s="369">
        <v>15</v>
      </c>
      <c r="C2391" s="367" t="s">
        <v>33983</v>
      </c>
      <c r="D2391" s="51" t="s">
        <v>33986</v>
      </c>
      <c r="E2391" s="121" t="str">
        <f t="shared" si="129"/>
        <v>Yes</v>
      </c>
      <c r="F2391" s="48">
        <v>0.21</v>
      </c>
      <c r="G2391" s="164">
        <f t="shared" si="130"/>
        <v>8.5020242914979741E-2</v>
      </c>
      <c r="H2391" s="368">
        <f t="shared" si="128"/>
        <v>578</v>
      </c>
      <c r="I2391" s="121" t="s">
        <v>33987</v>
      </c>
      <c r="J2391" s="164">
        <v>578</v>
      </c>
      <c r="K2391" s="476">
        <v>42551</v>
      </c>
      <c r="L2391" s="62" t="s">
        <v>33973</v>
      </c>
      <c r="M2391" s="478"/>
    </row>
    <row r="2392" spans="1:13" ht="17.100000000000001" customHeight="1">
      <c r="A2392" s="196">
        <v>2389</v>
      </c>
      <c r="B2392" s="369" t="s">
        <v>33988</v>
      </c>
      <c r="C2392" s="376" t="s">
        <v>33989</v>
      </c>
      <c r="D2392" s="51" t="s">
        <v>33990</v>
      </c>
      <c r="E2392" s="121" t="str">
        <f t="shared" si="129"/>
        <v>Yes</v>
      </c>
      <c r="F2392" s="48">
        <v>1.03</v>
      </c>
      <c r="G2392" s="164">
        <f t="shared" si="130"/>
        <v>0.41700404858299595</v>
      </c>
      <c r="H2392" s="368">
        <f t="shared" si="128"/>
        <v>2836</v>
      </c>
      <c r="I2392" s="121" t="s">
        <v>33991</v>
      </c>
      <c r="J2392" s="164">
        <v>2836</v>
      </c>
      <c r="K2392" s="476">
        <v>42551</v>
      </c>
      <c r="L2392" s="62" t="s">
        <v>33973</v>
      </c>
      <c r="M2392" s="478"/>
    </row>
    <row r="2393" spans="1:13" ht="17.100000000000001" customHeight="1">
      <c r="A2393" s="196">
        <v>2390</v>
      </c>
      <c r="B2393" s="369">
        <v>18</v>
      </c>
      <c r="C2393" s="376" t="s">
        <v>33989</v>
      </c>
      <c r="D2393" s="51" t="s">
        <v>33992</v>
      </c>
      <c r="E2393" s="121" t="str">
        <f t="shared" si="129"/>
        <v>Yes</v>
      </c>
      <c r="F2393" s="48">
        <v>0.3</v>
      </c>
      <c r="G2393" s="164">
        <f t="shared" si="130"/>
        <v>0.12145748987854249</v>
      </c>
      <c r="H2393" s="368">
        <f t="shared" si="128"/>
        <v>826</v>
      </c>
      <c r="I2393" s="121" t="s">
        <v>33993</v>
      </c>
      <c r="J2393" s="164">
        <v>826</v>
      </c>
      <c r="K2393" s="476">
        <v>42551</v>
      </c>
      <c r="L2393" s="62" t="s">
        <v>33973</v>
      </c>
      <c r="M2393" s="478"/>
    </row>
    <row r="2394" spans="1:13" ht="17.100000000000001" customHeight="1">
      <c r="A2394" s="196">
        <v>2391</v>
      </c>
      <c r="B2394" s="369" t="s">
        <v>33988</v>
      </c>
      <c r="C2394" s="376" t="s">
        <v>33989</v>
      </c>
      <c r="D2394" s="51" t="s">
        <v>33994</v>
      </c>
      <c r="E2394" s="121" t="str">
        <f t="shared" si="129"/>
        <v>Yes</v>
      </c>
      <c r="F2394" s="48">
        <v>0.43</v>
      </c>
      <c r="G2394" s="164">
        <f t="shared" si="130"/>
        <v>0.17408906882591091</v>
      </c>
      <c r="H2394" s="368">
        <f t="shared" si="128"/>
        <v>1184</v>
      </c>
      <c r="I2394" s="121" t="s">
        <v>33995</v>
      </c>
      <c r="J2394" s="164">
        <v>1184</v>
      </c>
      <c r="K2394" s="476">
        <v>42551</v>
      </c>
      <c r="L2394" s="62" t="s">
        <v>33973</v>
      </c>
      <c r="M2394" s="478"/>
    </row>
    <row r="2395" spans="1:13" ht="17.100000000000001" customHeight="1">
      <c r="A2395" s="196">
        <v>2392</v>
      </c>
      <c r="B2395" s="369">
        <v>22</v>
      </c>
      <c r="C2395" s="367" t="s">
        <v>33996</v>
      </c>
      <c r="D2395" s="51" t="s">
        <v>33997</v>
      </c>
      <c r="E2395" s="121" t="str">
        <f t="shared" si="129"/>
        <v>Yes</v>
      </c>
      <c r="F2395" s="48">
        <v>1.26</v>
      </c>
      <c r="G2395" s="164">
        <f t="shared" si="130"/>
        <v>0.51012145748987847</v>
      </c>
      <c r="H2395" s="368">
        <f t="shared" si="128"/>
        <v>3469</v>
      </c>
      <c r="I2395" s="121" t="s">
        <v>33998</v>
      </c>
      <c r="J2395" s="164">
        <v>3469</v>
      </c>
      <c r="K2395" s="476">
        <v>42551</v>
      </c>
      <c r="L2395" s="62" t="s">
        <v>33973</v>
      </c>
      <c r="M2395" s="478"/>
    </row>
    <row r="2396" spans="1:13" ht="17.100000000000001" customHeight="1">
      <c r="A2396" s="196">
        <v>2393</v>
      </c>
      <c r="B2396" s="369">
        <v>26</v>
      </c>
      <c r="C2396" s="367" t="s">
        <v>33999</v>
      </c>
      <c r="D2396" s="51" t="s">
        <v>34000</v>
      </c>
      <c r="E2396" s="121" t="str">
        <f t="shared" si="129"/>
        <v>Yes</v>
      </c>
      <c r="F2396" s="48">
        <v>1.41</v>
      </c>
      <c r="G2396" s="164">
        <f t="shared" si="130"/>
        <v>0.57085020242914974</v>
      </c>
      <c r="H2396" s="368">
        <f t="shared" si="128"/>
        <v>3882</v>
      </c>
      <c r="I2396" s="121" t="s">
        <v>34001</v>
      </c>
      <c r="J2396" s="164">
        <v>3882</v>
      </c>
      <c r="K2396" s="476">
        <v>42551</v>
      </c>
      <c r="L2396" s="62" t="s">
        <v>33973</v>
      </c>
      <c r="M2396" s="478"/>
    </row>
    <row r="2397" spans="1:13" ht="17.100000000000001" customHeight="1">
      <c r="A2397" s="196">
        <v>2394</v>
      </c>
      <c r="B2397" s="369">
        <v>26</v>
      </c>
      <c r="C2397" s="367" t="s">
        <v>33999</v>
      </c>
      <c r="D2397" s="51" t="s">
        <v>34002</v>
      </c>
      <c r="E2397" s="121" t="str">
        <f t="shared" si="129"/>
        <v>Yes</v>
      </c>
      <c r="F2397" s="48">
        <v>1.1399999999999999</v>
      </c>
      <c r="G2397" s="164">
        <f t="shared" si="130"/>
        <v>0.46153846153846145</v>
      </c>
      <c r="H2397" s="368">
        <f t="shared" si="128"/>
        <v>3138</v>
      </c>
      <c r="I2397" s="121" t="s">
        <v>34003</v>
      </c>
      <c r="J2397" s="164">
        <v>3138</v>
      </c>
      <c r="K2397" s="476">
        <v>42551</v>
      </c>
      <c r="L2397" s="62" t="s">
        <v>33973</v>
      </c>
      <c r="M2397" s="478"/>
    </row>
    <row r="2398" spans="1:13" ht="17.100000000000001" customHeight="1">
      <c r="A2398" s="196">
        <v>2395</v>
      </c>
      <c r="B2398" s="369" t="s">
        <v>34004</v>
      </c>
      <c r="C2398" s="376" t="s">
        <v>34005</v>
      </c>
      <c r="D2398" s="51" t="s">
        <v>34006</v>
      </c>
      <c r="E2398" s="121" t="str">
        <f t="shared" si="129"/>
        <v>Yes</v>
      </c>
      <c r="F2398" s="48">
        <v>1.74</v>
      </c>
      <c r="G2398" s="164">
        <f t="shared" si="130"/>
        <v>0.70445344129554655</v>
      </c>
      <c r="H2398" s="368">
        <f t="shared" si="128"/>
        <v>4790</v>
      </c>
      <c r="I2398" s="121" t="s">
        <v>34007</v>
      </c>
      <c r="J2398" s="164">
        <v>4790</v>
      </c>
      <c r="K2398" s="476">
        <v>42551</v>
      </c>
      <c r="L2398" s="62" t="s">
        <v>33973</v>
      </c>
      <c r="M2398" s="478"/>
    </row>
    <row r="2399" spans="1:13" ht="17.100000000000001" customHeight="1">
      <c r="A2399" s="196">
        <v>2396</v>
      </c>
      <c r="B2399" s="369" t="s">
        <v>34008</v>
      </c>
      <c r="C2399" s="376" t="s">
        <v>34009</v>
      </c>
      <c r="D2399" s="51" t="s">
        <v>34010</v>
      </c>
      <c r="E2399" s="121" t="str">
        <f t="shared" si="129"/>
        <v>Yes</v>
      </c>
      <c r="F2399" s="48">
        <v>1.1000000000000001</v>
      </c>
      <c r="G2399" s="164">
        <f t="shared" si="130"/>
        <v>0.44534412955465585</v>
      </c>
      <c r="H2399" s="368">
        <f t="shared" si="128"/>
        <v>3028</v>
      </c>
      <c r="I2399" s="121" t="s">
        <v>34011</v>
      </c>
      <c r="J2399" s="164">
        <v>3028</v>
      </c>
      <c r="K2399" s="476">
        <v>42551</v>
      </c>
      <c r="L2399" s="62" t="s">
        <v>33973</v>
      </c>
      <c r="M2399" s="478"/>
    </row>
    <row r="2400" spans="1:13" ht="17.100000000000001" customHeight="1">
      <c r="A2400" s="196">
        <v>2397</v>
      </c>
      <c r="B2400" s="369" t="s">
        <v>34012</v>
      </c>
      <c r="C2400" s="376" t="s">
        <v>34013</v>
      </c>
      <c r="D2400" s="51" t="s">
        <v>34014</v>
      </c>
      <c r="E2400" s="121" t="str">
        <f t="shared" si="129"/>
        <v>Yes</v>
      </c>
      <c r="F2400" s="48">
        <v>0.5</v>
      </c>
      <c r="G2400" s="164">
        <f t="shared" si="130"/>
        <v>0.20242914979757085</v>
      </c>
      <c r="H2400" s="368">
        <f t="shared" si="128"/>
        <v>1377</v>
      </c>
      <c r="I2400" s="121" t="s">
        <v>34015</v>
      </c>
      <c r="J2400" s="164">
        <v>1377</v>
      </c>
      <c r="K2400" s="476">
        <v>42551</v>
      </c>
      <c r="L2400" s="62" t="s">
        <v>33973</v>
      </c>
      <c r="M2400" s="478"/>
    </row>
    <row r="2401" spans="1:13" ht="17.100000000000001" customHeight="1">
      <c r="A2401" s="196">
        <v>2398</v>
      </c>
      <c r="B2401" s="369" t="s">
        <v>34016</v>
      </c>
      <c r="C2401" s="376" t="s">
        <v>34017</v>
      </c>
      <c r="D2401" s="51" t="s">
        <v>34018</v>
      </c>
      <c r="E2401" s="121" t="str">
        <f t="shared" si="129"/>
        <v>Yes</v>
      </c>
      <c r="F2401" s="48">
        <v>0.37</v>
      </c>
      <c r="G2401" s="164">
        <f t="shared" si="130"/>
        <v>0.14979757085020243</v>
      </c>
      <c r="H2401" s="368">
        <f t="shared" si="128"/>
        <v>1019</v>
      </c>
      <c r="I2401" s="121" t="s">
        <v>34019</v>
      </c>
      <c r="J2401" s="164">
        <v>1019</v>
      </c>
      <c r="K2401" s="476">
        <v>42551</v>
      </c>
      <c r="L2401" s="62" t="s">
        <v>33973</v>
      </c>
      <c r="M2401" s="478"/>
    </row>
    <row r="2402" spans="1:13" ht="17.100000000000001" customHeight="1">
      <c r="A2402" s="196">
        <v>2399</v>
      </c>
      <c r="B2402" s="369" t="s">
        <v>34020</v>
      </c>
      <c r="C2402" s="376" t="s">
        <v>34021</v>
      </c>
      <c r="D2402" s="51" t="s">
        <v>34022</v>
      </c>
      <c r="E2402" s="121" t="str">
        <f t="shared" si="129"/>
        <v>Yes</v>
      </c>
      <c r="F2402" s="48">
        <v>0.94</v>
      </c>
      <c r="G2402" s="164">
        <f t="shared" si="130"/>
        <v>0.38056680161943313</v>
      </c>
      <c r="H2402" s="368">
        <f t="shared" si="128"/>
        <v>2588</v>
      </c>
      <c r="I2402" s="121" t="s">
        <v>34023</v>
      </c>
      <c r="J2402" s="164">
        <v>2588</v>
      </c>
      <c r="K2402" s="476">
        <v>42551</v>
      </c>
      <c r="L2402" s="62" t="s">
        <v>33973</v>
      </c>
      <c r="M2402" s="478"/>
    </row>
    <row r="2403" spans="1:13" ht="17.100000000000001" customHeight="1">
      <c r="A2403" s="196">
        <v>2400</v>
      </c>
      <c r="B2403" s="369" t="s">
        <v>34024</v>
      </c>
      <c r="C2403" s="376" t="s">
        <v>34025</v>
      </c>
      <c r="D2403" s="51" t="s">
        <v>34026</v>
      </c>
      <c r="E2403" s="121" t="str">
        <f t="shared" si="129"/>
        <v>Yes</v>
      </c>
      <c r="F2403" s="48">
        <v>0.36</v>
      </c>
      <c r="G2403" s="164">
        <f t="shared" si="130"/>
        <v>0.145748987854251</v>
      </c>
      <c r="H2403" s="368">
        <f t="shared" si="128"/>
        <v>991</v>
      </c>
      <c r="I2403" s="121" t="s">
        <v>34027</v>
      </c>
      <c r="J2403" s="164">
        <v>991</v>
      </c>
      <c r="K2403" s="476">
        <v>42551</v>
      </c>
      <c r="L2403" s="62" t="s">
        <v>33973</v>
      </c>
      <c r="M2403" s="478"/>
    </row>
    <row r="2404" spans="1:13" ht="17.100000000000001" customHeight="1">
      <c r="A2404" s="196">
        <v>2401</v>
      </c>
      <c r="B2404" s="369" t="s">
        <v>34024</v>
      </c>
      <c r="C2404" s="376" t="s">
        <v>34025</v>
      </c>
      <c r="D2404" s="51" t="s">
        <v>34028</v>
      </c>
      <c r="E2404" s="121" t="str">
        <f t="shared" si="129"/>
        <v>Yes</v>
      </c>
      <c r="F2404" s="48">
        <v>0.35</v>
      </c>
      <c r="G2404" s="164">
        <f t="shared" si="130"/>
        <v>0.14170040485829957</v>
      </c>
      <c r="H2404" s="368">
        <f t="shared" si="128"/>
        <v>964</v>
      </c>
      <c r="I2404" s="121" t="s">
        <v>34029</v>
      </c>
      <c r="J2404" s="164">
        <v>964</v>
      </c>
      <c r="K2404" s="476">
        <v>42551</v>
      </c>
      <c r="L2404" s="62" t="s">
        <v>33973</v>
      </c>
      <c r="M2404" s="478"/>
    </row>
    <row r="2405" spans="1:13" ht="17.100000000000001" customHeight="1">
      <c r="A2405" s="196">
        <v>2402</v>
      </c>
      <c r="B2405" s="369" t="s">
        <v>34030</v>
      </c>
      <c r="C2405" s="376" t="s">
        <v>34031</v>
      </c>
      <c r="D2405" s="51" t="s">
        <v>34032</v>
      </c>
      <c r="E2405" s="121" t="str">
        <f t="shared" si="129"/>
        <v>Yes</v>
      </c>
      <c r="F2405" s="48">
        <v>1.26</v>
      </c>
      <c r="G2405" s="164">
        <f t="shared" si="130"/>
        <v>0.51012145748987847</v>
      </c>
      <c r="H2405" s="368">
        <f t="shared" si="128"/>
        <v>3469</v>
      </c>
      <c r="I2405" s="121" t="s">
        <v>34033</v>
      </c>
      <c r="J2405" s="164">
        <v>3469</v>
      </c>
      <c r="K2405" s="476">
        <v>42551</v>
      </c>
      <c r="L2405" s="62" t="s">
        <v>33973</v>
      </c>
      <c r="M2405" s="478"/>
    </row>
    <row r="2406" spans="1:13" ht="17.100000000000001" customHeight="1">
      <c r="A2406" s="196">
        <v>2403</v>
      </c>
      <c r="B2406" s="369" t="s">
        <v>34034</v>
      </c>
      <c r="C2406" s="376" t="s">
        <v>34035</v>
      </c>
      <c r="D2406" s="51" t="s">
        <v>34036</v>
      </c>
      <c r="E2406" s="121" t="str">
        <f t="shared" si="129"/>
        <v>Yes</v>
      </c>
      <c r="F2406" s="48">
        <v>0.49</v>
      </c>
      <c r="G2406" s="164">
        <f t="shared" si="130"/>
        <v>0.19838056680161942</v>
      </c>
      <c r="H2406" s="368">
        <f t="shared" si="128"/>
        <v>1349</v>
      </c>
      <c r="I2406" s="121" t="s">
        <v>34037</v>
      </c>
      <c r="J2406" s="164">
        <v>1349</v>
      </c>
      <c r="K2406" s="476">
        <v>42551</v>
      </c>
      <c r="L2406" s="62" t="s">
        <v>33973</v>
      </c>
      <c r="M2406" s="478"/>
    </row>
    <row r="2407" spans="1:13" ht="17.100000000000001" customHeight="1">
      <c r="A2407" s="196">
        <v>2404</v>
      </c>
      <c r="B2407" s="369" t="s">
        <v>34038</v>
      </c>
      <c r="C2407" s="376" t="s">
        <v>34039</v>
      </c>
      <c r="D2407" s="51" t="s">
        <v>34040</v>
      </c>
      <c r="E2407" s="121" t="str">
        <f t="shared" si="129"/>
        <v>Yes</v>
      </c>
      <c r="F2407" s="48">
        <v>0.2</v>
      </c>
      <c r="G2407" s="164">
        <f t="shared" si="130"/>
        <v>8.0971659919028341E-2</v>
      </c>
      <c r="H2407" s="368">
        <f t="shared" si="128"/>
        <v>551</v>
      </c>
      <c r="I2407" s="121" t="s">
        <v>34041</v>
      </c>
      <c r="J2407" s="164">
        <v>551</v>
      </c>
      <c r="K2407" s="476">
        <v>42551</v>
      </c>
      <c r="L2407" s="62" t="s">
        <v>33973</v>
      </c>
      <c r="M2407" s="478"/>
    </row>
    <row r="2408" spans="1:13" ht="17.100000000000001" customHeight="1">
      <c r="A2408" s="196">
        <v>2405</v>
      </c>
      <c r="B2408" s="369" t="s">
        <v>34038</v>
      </c>
      <c r="C2408" s="376" t="s">
        <v>34039</v>
      </c>
      <c r="D2408" s="51" t="s">
        <v>34042</v>
      </c>
      <c r="E2408" s="121" t="str">
        <f t="shared" si="129"/>
        <v>Yes</v>
      </c>
      <c r="F2408" s="48">
        <v>0.22</v>
      </c>
      <c r="G2408" s="164">
        <f t="shared" si="130"/>
        <v>8.9068825910931168E-2</v>
      </c>
      <c r="H2408" s="368">
        <f t="shared" si="128"/>
        <v>606</v>
      </c>
      <c r="I2408" s="121" t="s">
        <v>34043</v>
      </c>
      <c r="J2408" s="164">
        <v>606</v>
      </c>
      <c r="K2408" s="476">
        <v>42551</v>
      </c>
      <c r="L2408" s="62" t="s">
        <v>33973</v>
      </c>
      <c r="M2408" s="478"/>
    </row>
    <row r="2409" spans="1:13" ht="17.100000000000001" customHeight="1">
      <c r="A2409" s="196">
        <v>2406</v>
      </c>
      <c r="B2409" s="369" t="s">
        <v>34044</v>
      </c>
      <c r="C2409" s="376" t="s">
        <v>34045</v>
      </c>
      <c r="D2409" s="51" t="s">
        <v>34046</v>
      </c>
      <c r="E2409" s="121" t="str">
        <f t="shared" si="129"/>
        <v>Yes</v>
      </c>
      <c r="F2409" s="48">
        <v>0.5</v>
      </c>
      <c r="G2409" s="164">
        <f t="shared" si="130"/>
        <v>0.20242914979757085</v>
      </c>
      <c r="H2409" s="368">
        <f t="shared" si="128"/>
        <v>1377</v>
      </c>
      <c r="I2409" s="121" t="s">
        <v>34047</v>
      </c>
      <c r="J2409" s="164">
        <v>1377</v>
      </c>
      <c r="K2409" s="476">
        <v>42551</v>
      </c>
      <c r="L2409" s="62" t="s">
        <v>33973</v>
      </c>
      <c r="M2409" s="478"/>
    </row>
    <row r="2410" spans="1:13" ht="17.100000000000001" customHeight="1">
      <c r="A2410" s="196">
        <v>2407</v>
      </c>
      <c r="B2410" s="369">
        <v>15</v>
      </c>
      <c r="C2410" s="376" t="s">
        <v>33983</v>
      </c>
      <c r="D2410" s="51" t="s">
        <v>34048</v>
      </c>
      <c r="E2410" s="121" t="str">
        <f t="shared" si="129"/>
        <v>Yes</v>
      </c>
      <c r="F2410" s="48">
        <v>0.42</v>
      </c>
      <c r="G2410" s="164">
        <f t="shared" si="130"/>
        <v>0.17004048582995948</v>
      </c>
      <c r="H2410" s="368">
        <f t="shared" si="128"/>
        <v>1156</v>
      </c>
      <c r="I2410" s="121" t="s">
        <v>34049</v>
      </c>
      <c r="J2410" s="164">
        <v>1156</v>
      </c>
      <c r="K2410" s="476">
        <v>42551</v>
      </c>
      <c r="L2410" s="62" t="s">
        <v>33973</v>
      </c>
      <c r="M2410" s="478"/>
    </row>
    <row r="2411" spans="1:13" ht="17.100000000000001" customHeight="1">
      <c r="A2411" s="196">
        <v>2408</v>
      </c>
      <c r="B2411" s="366">
        <v>2</v>
      </c>
      <c r="C2411" s="370" t="s">
        <v>34050</v>
      </c>
      <c r="D2411" s="32" t="s">
        <v>34051</v>
      </c>
      <c r="E2411" s="29" t="str">
        <f>IF(G2411&lt;1,"Yes","No")</f>
        <v>Yes</v>
      </c>
      <c r="F2411" s="164">
        <v>1.38</v>
      </c>
      <c r="G2411" s="164">
        <f>F2411/2.47</f>
        <v>0.55870445344129549</v>
      </c>
      <c r="H2411" s="368">
        <f>ROUND(F2411*2753,0)</f>
        <v>3799</v>
      </c>
      <c r="I2411" s="29" t="s">
        <v>34052</v>
      </c>
      <c r="J2411" s="85">
        <v>3799</v>
      </c>
      <c r="K2411" s="479">
        <v>42551</v>
      </c>
      <c r="L2411" s="62"/>
    </row>
    <row r="2412" spans="1:13" ht="17.100000000000001" customHeight="1">
      <c r="A2412" s="196">
        <v>2409</v>
      </c>
      <c r="B2412" s="366">
        <v>2</v>
      </c>
      <c r="C2412" s="370" t="s">
        <v>34050</v>
      </c>
      <c r="D2412" s="32" t="s">
        <v>34053</v>
      </c>
      <c r="E2412" s="29" t="str">
        <f t="shared" ref="E2412:E2455" si="131">IF(G2412&lt;1,"Yes","No")</f>
        <v>Yes</v>
      </c>
      <c r="F2412" s="196">
        <v>1.38</v>
      </c>
      <c r="G2412" s="164">
        <f t="shared" ref="G2412:G2454" si="132">F2412/2.47</f>
        <v>0.55870445344129549</v>
      </c>
      <c r="H2412" s="368">
        <f t="shared" ref="H2412:H2455" si="133">ROUND(F2412*2753,0)</f>
        <v>3799</v>
      </c>
      <c r="I2412" s="29" t="s">
        <v>34054</v>
      </c>
      <c r="J2412" s="85">
        <v>3799</v>
      </c>
      <c r="K2412" s="479">
        <v>42551</v>
      </c>
      <c r="L2412" s="62" t="s">
        <v>34055</v>
      </c>
    </row>
    <row r="2413" spans="1:13" ht="17.100000000000001" customHeight="1">
      <c r="A2413" s="196">
        <v>2410</v>
      </c>
      <c r="B2413" s="369">
        <v>9</v>
      </c>
      <c r="C2413" s="367" t="s">
        <v>34056</v>
      </c>
      <c r="D2413" s="51" t="s">
        <v>34057</v>
      </c>
      <c r="E2413" s="29" t="str">
        <f t="shared" si="131"/>
        <v>No</v>
      </c>
      <c r="F2413" s="196">
        <v>3.09</v>
      </c>
      <c r="G2413" s="164">
        <f t="shared" si="132"/>
        <v>1.2510121457489878</v>
      </c>
      <c r="H2413" s="368">
        <f t="shared" si="133"/>
        <v>8507</v>
      </c>
      <c r="I2413" s="121" t="s">
        <v>34058</v>
      </c>
      <c r="J2413" s="164">
        <v>8507</v>
      </c>
      <c r="K2413" s="479">
        <v>42551</v>
      </c>
      <c r="L2413" s="62" t="s">
        <v>34055</v>
      </c>
    </row>
    <row r="2414" spans="1:13" ht="17.100000000000001" customHeight="1">
      <c r="A2414" s="196">
        <v>2411</v>
      </c>
      <c r="B2414" s="369">
        <v>5</v>
      </c>
      <c r="C2414" s="367" t="s">
        <v>34059</v>
      </c>
      <c r="D2414" s="51" t="s">
        <v>34060</v>
      </c>
      <c r="E2414" s="29" t="str">
        <f t="shared" si="131"/>
        <v>Yes</v>
      </c>
      <c r="F2414" s="48">
        <v>2.15</v>
      </c>
      <c r="G2414" s="164">
        <f t="shared" si="132"/>
        <v>0.87044534412955454</v>
      </c>
      <c r="H2414" s="368">
        <f t="shared" si="133"/>
        <v>5919</v>
      </c>
      <c r="I2414" s="121" t="s">
        <v>34061</v>
      </c>
      <c r="J2414" s="164">
        <v>5919</v>
      </c>
      <c r="K2414" s="479">
        <v>42551</v>
      </c>
      <c r="L2414" s="62" t="s">
        <v>34055</v>
      </c>
    </row>
    <row r="2415" spans="1:13" ht="17.100000000000001" customHeight="1">
      <c r="A2415" s="196">
        <v>2412</v>
      </c>
      <c r="B2415" s="369">
        <v>18</v>
      </c>
      <c r="C2415" s="367" t="s">
        <v>34062</v>
      </c>
      <c r="D2415" s="51" t="s">
        <v>34063</v>
      </c>
      <c r="E2415" s="29" t="str">
        <f t="shared" si="131"/>
        <v>Yes</v>
      </c>
      <c r="F2415" s="48">
        <v>0.62</v>
      </c>
      <c r="G2415" s="164">
        <f t="shared" si="132"/>
        <v>0.25101214574898784</v>
      </c>
      <c r="H2415" s="368">
        <f t="shared" si="133"/>
        <v>1707</v>
      </c>
      <c r="I2415" s="121" t="s">
        <v>34064</v>
      </c>
      <c r="J2415" s="164">
        <v>1707</v>
      </c>
      <c r="K2415" s="479">
        <v>42551</v>
      </c>
      <c r="L2415" s="62" t="s">
        <v>34055</v>
      </c>
    </row>
    <row r="2416" spans="1:13" ht="17.100000000000001" customHeight="1">
      <c r="A2416" s="196">
        <v>2413</v>
      </c>
      <c r="B2416" s="369">
        <v>18</v>
      </c>
      <c r="C2416" s="367" t="s">
        <v>34062</v>
      </c>
      <c r="D2416" s="51" t="s">
        <v>34065</v>
      </c>
      <c r="E2416" s="29" t="str">
        <f t="shared" si="131"/>
        <v>Yes</v>
      </c>
      <c r="F2416" s="48">
        <v>1.43</v>
      </c>
      <c r="G2416" s="164">
        <f t="shared" si="132"/>
        <v>0.57894736842105254</v>
      </c>
      <c r="H2416" s="368">
        <f t="shared" si="133"/>
        <v>3937</v>
      </c>
      <c r="I2416" s="121" t="s">
        <v>34066</v>
      </c>
      <c r="J2416" s="164">
        <v>3937</v>
      </c>
      <c r="K2416" s="479">
        <v>42551</v>
      </c>
      <c r="L2416" s="62" t="s">
        <v>34055</v>
      </c>
    </row>
    <row r="2417" spans="1:12" ht="17.100000000000001" customHeight="1">
      <c r="A2417" s="196">
        <v>2414</v>
      </c>
      <c r="B2417" s="369">
        <v>14</v>
      </c>
      <c r="C2417" s="367" t="s">
        <v>34067</v>
      </c>
      <c r="D2417" s="51" t="s">
        <v>34068</v>
      </c>
      <c r="E2417" s="29" t="str">
        <f t="shared" si="131"/>
        <v>Yes</v>
      </c>
      <c r="F2417" s="48">
        <v>1.43</v>
      </c>
      <c r="G2417" s="164">
        <f t="shared" si="132"/>
        <v>0.57894736842105254</v>
      </c>
      <c r="H2417" s="368">
        <f t="shared" si="133"/>
        <v>3937</v>
      </c>
      <c r="I2417" s="121" t="s">
        <v>34069</v>
      </c>
      <c r="J2417" s="164">
        <v>3937</v>
      </c>
      <c r="K2417" s="479">
        <v>42551</v>
      </c>
      <c r="L2417" s="62" t="s">
        <v>34055</v>
      </c>
    </row>
    <row r="2418" spans="1:12" ht="17.100000000000001" customHeight="1">
      <c r="A2418" s="196">
        <v>2415</v>
      </c>
      <c r="B2418" s="369">
        <v>14</v>
      </c>
      <c r="C2418" s="367" t="s">
        <v>34067</v>
      </c>
      <c r="D2418" s="51" t="s">
        <v>34070</v>
      </c>
      <c r="E2418" s="29" t="str">
        <f t="shared" si="131"/>
        <v>Yes</v>
      </c>
      <c r="F2418" s="48">
        <v>0.7</v>
      </c>
      <c r="G2418" s="164">
        <f t="shared" si="132"/>
        <v>0.28340080971659914</v>
      </c>
      <c r="H2418" s="368">
        <f t="shared" si="133"/>
        <v>1927</v>
      </c>
      <c r="I2418" s="121" t="s">
        <v>34071</v>
      </c>
      <c r="J2418" s="164">
        <v>1927</v>
      </c>
      <c r="K2418" s="479">
        <v>42551</v>
      </c>
      <c r="L2418" s="62" t="s">
        <v>34055</v>
      </c>
    </row>
    <row r="2419" spans="1:12" ht="17.100000000000001" customHeight="1">
      <c r="A2419" s="196">
        <v>2416</v>
      </c>
      <c r="B2419" s="369">
        <v>14</v>
      </c>
      <c r="C2419" s="367" t="s">
        <v>34067</v>
      </c>
      <c r="D2419" s="51" t="s">
        <v>34072</v>
      </c>
      <c r="E2419" s="29" t="str">
        <f t="shared" si="131"/>
        <v>Yes</v>
      </c>
      <c r="F2419" s="48">
        <v>0.77</v>
      </c>
      <c r="G2419" s="164">
        <f t="shared" si="132"/>
        <v>0.31174089068825911</v>
      </c>
      <c r="H2419" s="368">
        <f t="shared" si="133"/>
        <v>2120</v>
      </c>
      <c r="I2419" s="121" t="s">
        <v>34073</v>
      </c>
      <c r="J2419" s="164">
        <v>2120</v>
      </c>
      <c r="K2419" s="479">
        <v>42551</v>
      </c>
      <c r="L2419" s="62" t="s">
        <v>34055</v>
      </c>
    </row>
    <row r="2420" spans="1:12" ht="17.100000000000001" customHeight="1">
      <c r="A2420" s="196">
        <v>2417</v>
      </c>
      <c r="B2420" s="369">
        <v>24</v>
      </c>
      <c r="C2420" s="367" t="s">
        <v>34074</v>
      </c>
      <c r="D2420" s="51" t="s">
        <v>34075</v>
      </c>
      <c r="E2420" s="29" t="str">
        <f t="shared" si="131"/>
        <v>Yes</v>
      </c>
      <c r="F2420" s="48">
        <v>1.24</v>
      </c>
      <c r="G2420" s="164">
        <f t="shared" si="132"/>
        <v>0.50202429149797567</v>
      </c>
      <c r="H2420" s="368">
        <f t="shared" si="133"/>
        <v>3414</v>
      </c>
      <c r="I2420" s="121" t="s">
        <v>34076</v>
      </c>
      <c r="J2420" s="164">
        <v>3414</v>
      </c>
      <c r="K2420" s="479">
        <v>42551</v>
      </c>
      <c r="L2420" s="62" t="s">
        <v>34055</v>
      </c>
    </row>
    <row r="2421" spans="1:12" ht="17.100000000000001" customHeight="1">
      <c r="A2421" s="196">
        <v>2418</v>
      </c>
      <c r="B2421" s="369">
        <v>27</v>
      </c>
      <c r="C2421" s="367" t="s">
        <v>34077</v>
      </c>
      <c r="D2421" s="51" t="s">
        <v>34078</v>
      </c>
      <c r="E2421" s="29" t="str">
        <f t="shared" si="131"/>
        <v>Yes</v>
      </c>
      <c r="F2421" s="48">
        <v>0.83</v>
      </c>
      <c r="G2421" s="164">
        <f t="shared" si="132"/>
        <v>0.33603238866396756</v>
      </c>
      <c r="H2421" s="368">
        <f t="shared" si="133"/>
        <v>2285</v>
      </c>
      <c r="I2421" s="121" t="s">
        <v>34079</v>
      </c>
      <c r="J2421" s="164">
        <v>2285</v>
      </c>
      <c r="K2421" s="479">
        <v>42551</v>
      </c>
      <c r="L2421" s="62" t="s">
        <v>34055</v>
      </c>
    </row>
    <row r="2422" spans="1:12" ht="17.100000000000001" customHeight="1">
      <c r="A2422" s="196">
        <v>2419</v>
      </c>
      <c r="B2422" s="369">
        <v>30</v>
      </c>
      <c r="C2422" s="376" t="s">
        <v>34080</v>
      </c>
      <c r="D2422" s="51" t="s">
        <v>34081</v>
      </c>
      <c r="E2422" s="29" t="str">
        <f t="shared" si="131"/>
        <v>Yes</v>
      </c>
      <c r="F2422" s="48">
        <v>0.11</v>
      </c>
      <c r="G2422" s="164">
        <f t="shared" si="132"/>
        <v>4.4534412955465584E-2</v>
      </c>
      <c r="H2422" s="368">
        <f t="shared" si="133"/>
        <v>303</v>
      </c>
      <c r="I2422" s="121" t="s">
        <v>34082</v>
      </c>
      <c r="J2422" s="164">
        <v>303</v>
      </c>
      <c r="K2422" s="479">
        <v>42551</v>
      </c>
      <c r="L2422" s="62" t="s">
        <v>34055</v>
      </c>
    </row>
    <row r="2423" spans="1:12" ht="17.100000000000001" customHeight="1">
      <c r="A2423" s="196">
        <v>2420</v>
      </c>
      <c r="B2423" s="369">
        <v>46</v>
      </c>
      <c r="C2423" s="367" t="s">
        <v>34083</v>
      </c>
      <c r="D2423" s="51" t="s">
        <v>34084</v>
      </c>
      <c r="E2423" s="29" t="str">
        <f t="shared" si="131"/>
        <v>Yes</v>
      </c>
      <c r="F2423" s="48">
        <v>0.09</v>
      </c>
      <c r="G2423" s="164">
        <f t="shared" si="132"/>
        <v>3.643724696356275E-2</v>
      </c>
      <c r="H2423" s="368">
        <f t="shared" si="133"/>
        <v>248</v>
      </c>
      <c r="I2423" s="121" t="s">
        <v>34085</v>
      </c>
      <c r="J2423" s="164">
        <v>248</v>
      </c>
      <c r="K2423" s="479">
        <v>42551</v>
      </c>
      <c r="L2423" s="62" t="s">
        <v>34055</v>
      </c>
    </row>
    <row r="2424" spans="1:12" ht="17.100000000000001" customHeight="1">
      <c r="A2424" s="196">
        <v>2421</v>
      </c>
      <c r="B2424" s="369">
        <v>54</v>
      </c>
      <c r="C2424" s="367" t="s">
        <v>34086</v>
      </c>
      <c r="D2424" s="51" t="s">
        <v>34087</v>
      </c>
      <c r="E2424" s="29" t="str">
        <f t="shared" si="131"/>
        <v>Yes</v>
      </c>
      <c r="F2424" s="48">
        <v>0.36</v>
      </c>
      <c r="G2424" s="164">
        <f t="shared" si="132"/>
        <v>0.145748987854251</v>
      </c>
      <c r="H2424" s="368">
        <f t="shared" si="133"/>
        <v>991</v>
      </c>
      <c r="I2424" s="121" t="s">
        <v>34088</v>
      </c>
      <c r="J2424" s="164">
        <v>991</v>
      </c>
      <c r="K2424" s="479">
        <v>42551</v>
      </c>
      <c r="L2424" s="62" t="s">
        <v>34055</v>
      </c>
    </row>
    <row r="2425" spans="1:12" ht="17.100000000000001" customHeight="1">
      <c r="A2425" s="196">
        <v>2422</v>
      </c>
      <c r="B2425" s="369">
        <v>54</v>
      </c>
      <c r="C2425" s="367" t="s">
        <v>34086</v>
      </c>
      <c r="D2425" s="51" t="s">
        <v>34089</v>
      </c>
      <c r="E2425" s="29" t="str">
        <f t="shared" si="131"/>
        <v>Yes</v>
      </c>
      <c r="F2425" s="48">
        <v>0.59</v>
      </c>
      <c r="G2425" s="164">
        <f t="shared" si="132"/>
        <v>0.23886639676113358</v>
      </c>
      <c r="H2425" s="368">
        <f t="shared" si="133"/>
        <v>1624</v>
      </c>
      <c r="I2425" s="121" t="s">
        <v>34090</v>
      </c>
      <c r="J2425" s="164">
        <v>1624</v>
      </c>
      <c r="K2425" s="479">
        <v>42551</v>
      </c>
      <c r="L2425" s="62" t="s">
        <v>34055</v>
      </c>
    </row>
    <row r="2426" spans="1:12" ht="17.100000000000001" customHeight="1">
      <c r="A2426" s="196">
        <v>2423</v>
      </c>
      <c r="B2426" s="369">
        <v>54</v>
      </c>
      <c r="C2426" s="367" t="s">
        <v>34086</v>
      </c>
      <c r="D2426" s="51" t="s">
        <v>34091</v>
      </c>
      <c r="E2426" s="29" t="str">
        <f t="shared" si="131"/>
        <v>Yes</v>
      </c>
      <c r="F2426" s="48">
        <v>0.57999999999999996</v>
      </c>
      <c r="G2426" s="164">
        <f t="shared" si="132"/>
        <v>0.23481781376518215</v>
      </c>
      <c r="H2426" s="368">
        <f t="shared" si="133"/>
        <v>1597</v>
      </c>
      <c r="I2426" s="121" t="s">
        <v>34092</v>
      </c>
      <c r="J2426" s="164">
        <v>1597</v>
      </c>
      <c r="K2426" s="479">
        <v>42551</v>
      </c>
      <c r="L2426" s="62" t="s">
        <v>34055</v>
      </c>
    </row>
    <row r="2427" spans="1:12" ht="17.100000000000001" customHeight="1">
      <c r="A2427" s="196">
        <v>2424</v>
      </c>
      <c r="B2427" s="369">
        <v>54</v>
      </c>
      <c r="C2427" s="367" t="s">
        <v>34086</v>
      </c>
      <c r="D2427" s="51" t="s">
        <v>34093</v>
      </c>
      <c r="E2427" s="29" t="str">
        <f t="shared" si="131"/>
        <v>Yes</v>
      </c>
      <c r="F2427" s="48">
        <v>0.87</v>
      </c>
      <c r="G2427" s="164">
        <f t="shared" si="132"/>
        <v>0.35222672064777327</v>
      </c>
      <c r="H2427" s="368">
        <f t="shared" si="133"/>
        <v>2395</v>
      </c>
      <c r="I2427" s="121" t="s">
        <v>34094</v>
      </c>
      <c r="J2427" s="164">
        <v>2395</v>
      </c>
      <c r="K2427" s="479">
        <v>42551</v>
      </c>
      <c r="L2427" s="62" t="s">
        <v>34055</v>
      </c>
    </row>
    <row r="2428" spans="1:12" ht="17.100000000000001" customHeight="1">
      <c r="A2428" s="196">
        <v>2425</v>
      </c>
      <c r="B2428" s="369">
        <v>59</v>
      </c>
      <c r="C2428" s="376" t="s">
        <v>34095</v>
      </c>
      <c r="D2428" s="51" t="s">
        <v>34096</v>
      </c>
      <c r="E2428" s="29" t="str">
        <f t="shared" si="131"/>
        <v>No</v>
      </c>
      <c r="F2428" s="48">
        <v>3.44</v>
      </c>
      <c r="G2428" s="164">
        <f t="shared" si="132"/>
        <v>1.3927125506072873</v>
      </c>
      <c r="H2428" s="368">
        <f t="shared" si="133"/>
        <v>9470</v>
      </c>
      <c r="I2428" s="121" t="s">
        <v>34097</v>
      </c>
      <c r="J2428" s="164">
        <v>9470</v>
      </c>
      <c r="K2428" s="479">
        <v>42551</v>
      </c>
      <c r="L2428" s="62" t="s">
        <v>34055</v>
      </c>
    </row>
    <row r="2429" spans="1:12" ht="17.100000000000001" customHeight="1">
      <c r="A2429" s="196">
        <v>2426</v>
      </c>
      <c r="B2429" s="369">
        <v>63</v>
      </c>
      <c r="C2429" s="367" t="s">
        <v>34098</v>
      </c>
      <c r="D2429" s="51" t="s">
        <v>34099</v>
      </c>
      <c r="E2429" s="29" t="str">
        <f t="shared" si="131"/>
        <v>Yes</v>
      </c>
      <c r="F2429" s="48">
        <v>2.04</v>
      </c>
      <c r="G2429" s="164">
        <f t="shared" si="132"/>
        <v>0.82591093117408898</v>
      </c>
      <c r="H2429" s="368">
        <f t="shared" si="133"/>
        <v>5616</v>
      </c>
      <c r="I2429" s="121" t="s">
        <v>34100</v>
      </c>
      <c r="J2429" s="164">
        <v>5616</v>
      </c>
      <c r="K2429" s="479">
        <v>42551</v>
      </c>
      <c r="L2429" s="62" t="s">
        <v>34055</v>
      </c>
    </row>
    <row r="2430" spans="1:12" ht="17.100000000000001" customHeight="1">
      <c r="A2430" s="196">
        <v>2427</v>
      </c>
      <c r="B2430" s="369">
        <v>63</v>
      </c>
      <c r="C2430" s="367" t="s">
        <v>34098</v>
      </c>
      <c r="D2430" s="51" t="s">
        <v>34101</v>
      </c>
      <c r="E2430" s="29" t="str">
        <f t="shared" si="131"/>
        <v>Yes</v>
      </c>
      <c r="F2430" s="48">
        <v>2.04</v>
      </c>
      <c r="G2430" s="164">
        <f t="shared" si="132"/>
        <v>0.82591093117408898</v>
      </c>
      <c r="H2430" s="368">
        <f t="shared" si="133"/>
        <v>5616</v>
      </c>
      <c r="I2430" s="121" t="s">
        <v>34102</v>
      </c>
      <c r="J2430" s="164">
        <v>5616</v>
      </c>
      <c r="K2430" s="479">
        <v>42551</v>
      </c>
      <c r="L2430" s="62" t="s">
        <v>34055</v>
      </c>
    </row>
    <row r="2431" spans="1:12" ht="17.100000000000001" customHeight="1">
      <c r="A2431" s="196">
        <v>2428</v>
      </c>
      <c r="B2431" s="369" t="s">
        <v>34103</v>
      </c>
      <c r="C2431" s="376" t="s">
        <v>34104</v>
      </c>
      <c r="D2431" s="51" t="s">
        <v>34105</v>
      </c>
      <c r="E2431" s="29" t="str">
        <f t="shared" si="131"/>
        <v>Yes</v>
      </c>
      <c r="F2431" s="48">
        <v>0.17</v>
      </c>
      <c r="G2431" s="164">
        <f t="shared" si="132"/>
        <v>6.8825910931174086E-2</v>
      </c>
      <c r="H2431" s="368">
        <f t="shared" si="133"/>
        <v>468</v>
      </c>
      <c r="I2431" s="121" t="s">
        <v>34106</v>
      </c>
      <c r="J2431" s="164">
        <v>468</v>
      </c>
      <c r="K2431" s="479">
        <v>42551</v>
      </c>
      <c r="L2431" s="62" t="s">
        <v>34055</v>
      </c>
    </row>
    <row r="2432" spans="1:12" ht="17.100000000000001" customHeight="1">
      <c r="A2432" s="196">
        <v>2429</v>
      </c>
      <c r="B2432" s="369" t="s">
        <v>34107</v>
      </c>
      <c r="C2432" s="376" t="s">
        <v>34108</v>
      </c>
      <c r="D2432" s="51" t="s">
        <v>34109</v>
      </c>
      <c r="E2432" s="29" t="str">
        <f t="shared" si="131"/>
        <v>Yes</v>
      </c>
      <c r="F2432" s="48">
        <v>0.95</v>
      </c>
      <c r="G2432" s="164">
        <f t="shared" si="132"/>
        <v>0.38461538461538458</v>
      </c>
      <c r="H2432" s="368">
        <f t="shared" si="133"/>
        <v>2615</v>
      </c>
      <c r="I2432" s="121" t="s">
        <v>34110</v>
      </c>
      <c r="J2432" s="164">
        <v>2615</v>
      </c>
      <c r="K2432" s="479">
        <v>42551</v>
      </c>
      <c r="L2432" s="62" t="s">
        <v>34055</v>
      </c>
    </row>
    <row r="2433" spans="1:12" ht="17.100000000000001" customHeight="1">
      <c r="A2433" s="196">
        <v>2430</v>
      </c>
      <c r="B2433" s="366" t="s">
        <v>34111</v>
      </c>
      <c r="C2433" s="367" t="s">
        <v>34112</v>
      </c>
      <c r="D2433" s="51" t="s">
        <v>34113</v>
      </c>
      <c r="E2433" s="29" t="str">
        <f t="shared" si="131"/>
        <v>Yes</v>
      </c>
      <c r="F2433" s="48">
        <v>0.82</v>
      </c>
      <c r="G2433" s="164">
        <f t="shared" si="132"/>
        <v>0.33198380566801616</v>
      </c>
      <c r="H2433" s="368">
        <f t="shared" si="133"/>
        <v>2257</v>
      </c>
      <c r="I2433" s="121" t="s">
        <v>34114</v>
      </c>
      <c r="J2433" s="164">
        <v>2257</v>
      </c>
      <c r="K2433" s="479">
        <v>42551</v>
      </c>
      <c r="L2433" s="62" t="s">
        <v>34055</v>
      </c>
    </row>
    <row r="2434" spans="1:12" ht="17.100000000000001" customHeight="1">
      <c r="A2434" s="196">
        <v>2431</v>
      </c>
      <c r="B2434" s="369" t="s">
        <v>34115</v>
      </c>
      <c r="C2434" s="376" t="s">
        <v>34116</v>
      </c>
      <c r="D2434" s="51" t="s">
        <v>34117</v>
      </c>
      <c r="E2434" s="29" t="str">
        <f t="shared" si="131"/>
        <v>Yes</v>
      </c>
      <c r="F2434" s="48">
        <v>0.5</v>
      </c>
      <c r="G2434" s="164">
        <f t="shared" si="132"/>
        <v>0.20242914979757085</v>
      </c>
      <c r="H2434" s="368">
        <f t="shared" si="133"/>
        <v>1377</v>
      </c>
      <c r="I2434" s="121" t="s">
        <v>34118</v>
      </c>
      <c r="J2434" s="164">
        <v>1377</v>
      </c>
      <c r="K2434" s="479">
        <v>42551</v>
      </c>
      <c r="L2434" s="62" t="s">
        <v>34055</v>
      </c>
    </row>
    <row r="2435" spans="1:12" ht="17.100000000000001" customHeight="1">
      <c r="A2435" s="196">
        <v>2432</v>
      </c>
      <c r="B2435" s="369" t="s">
        <v>34119</v>
      </c>
      <c r="C2435" s="376" t="s">
        <v>34120</v>
      </c>
      <c r="D2435" s="51" t="s">
        <v>34121</v>
      </c>
      <c r="E2435" s="29" t="str">
        <f t="shared" si="131"/>
        <v>Yes</v>
      </c>
      <c r="F2435" s="48">
        <v>1.1499999999999999</v>
      </c>
      <c r="G2435" s="164">
        <f t="shared" si="132"/>
        <v>0.46558704453441291</v>
      </c>
      <c r="H2435" s="368">
        <f t="shared" si="133"/>
        <v>3166</v>
      </c>
      <c r="I2435" s="121" t="s">
        <v>34122</v>
      </c>
      <c r="J2435" s="164">
        <v>3166</v>
      </c>
      <c r="K2435" s="479">
        <v>42551</v>
      </c>
      <c r="L2435" s="62" t="s">
        <v>34055</v>
      </c>
    </row>
    <row r="2436" spans="1:12" ht="17.100000000000001" customHeight="1">
      <c r="A2436" s="196">
        <v>2433</v>
      </c>
      <c r="B2436" s="369" t="s">
        <v>34123</v>
      </c>
      <c r="C2436" s="376" t="s">
        <v>34124</v>
      </c>
      <c r="D2436" s="51" t="s">
        <v>34125</v>
      </c>
      <c r="E2436" s="29" t="str">
        <f t="shared" si="131"/>
        <v>Yes</v>
      </c>
      <c r="F2436" s="48">
        <v>1.39</v>
      </c>
      <c r="G2436" s="164">
        <f t="shared" si="132"/>
        <v>0.56275303643724683</v>
      </c>
      <c r="H2436" s="368">
        <f t="shared" si="133"/>
        <v>3827</v>
      </c>
      <c r="I2436" s="121" t="s">
        <v>34126</v>
      </c>
      <c r="J2436" s="164">
        <v>3827</v>
      </c>
      <c r="K2436" s="479">
        <v>42551</v>
      </c>
      <c r="L2436" s="62" t="s">
        <v>34055</v>
      </c>
    </row>
    <row r="2437" spans="1:12" ht="17.100000000000001" customHeight="1">
      <c r="A2437" s="196">
        <v>2434</v>
      </c>
      <c r="B2437" s="369" t="s">
        <v>34127</v>
      </c>
      <c r="C2437" s="376" t="s">
        <v>34128</v>
      </c>
      <c r="D2437" s="51" t="s">
        <v>34129</v>
      </c>
      <c r="E2437" s="29" t="str">
        <f t="shared" si="131"/>
        <v>Yes</v>
      </c>
      <c r="F2437" s="48">
        <v>1.22</v>
      </c>
      <c r="G2437" s="164">
        <f t="shared" si="132"/>
        <v>0.49392712550607282</v>
      </c>
      <c r="H2437" s="368">
        <f t="shared" si="133"/>
        <v>3359</v>
      </c>
      <c r="I2437" s="121" t="s">
        <v>34130</v>
      </c>
      <c r="J2437" s="164">
        <v>3359</v>
      </c>
      <c r="K2437" s="479">
        <v>42551</v>
      </c>
      <c r="L2437" s="62" t="s">
        <v>34055</v>
      </c>
    </row>
    <row r="2438" spans="1:12" ht="17.100000000000001" customHeight="1">
      <c r="A2438" s="196">
        <v>2435</v>
      </c>
      <c r="B2438" s="369">
        <v>44</v>
      </c>
      <c r="C2438" s="376" t="s">
        <v>34131</v>
      </c>
      <c r="D2438" s="51" t="s">
        <v>34132</v>
      </c>
      <c r="E2438" s="29" t="str">
        <f t="shared" si="131"/>
        <v>No</v>
      </c>
      <c r="F2438" s="48">
        <v>2.62</v>
      </c>
      <c r="G2438" s="164">
        <f t="shared" si="132"/>
        <v>1.0607287449392713</v>
      </c>
      <c r="H2438" s="368">
        <f t="shared" si="133"/>
        <v>7213</v>
      </c>
      <c r="I2438" s="121" t="s">
        <v>34061</v>
      </c>
      <c r="J2438" s="164">
        <v>7213</v>
      </c>
      <c r="K2438" s="479">
        <v>42551</v>
      </c>
      <c r="L2438" s="62" t="s">
        <v>34055</v>
      </c>
    </row>
    <row r="2439" spans="1:12" ht="17.100000000000001" customHeight="1">
      <c r="A2439" s="196">
        <v>2436</v>
      </c>
      <c r="B2439" s="369">
        <v>44</v>
      </c>
      <c r="C2439" s="376" t="s">
        <v>34131</v>
      </c>
      <c r="D2439" s="51" t="s">
        <v>34133</v>
      </c>
      <c r="E2439" s="29" t="str">
        <f t="shared" si="131"/>
        <v>No</v>
      </c>
      <c r="F2439" s="48">
        <v>2.5499999999999998</v>
      </c>
      <c r="G2439" s="164">
        <f t="shared" si="132"/>
        <v>1.0323886639676112</v>
      </c>
      <c r="H2439" s="368">
        <f t="shared" si="133"/>
        <v>7020</v>
      </c>
      <c r="I2439" s="121" t="s">
        <v>34134</v>
      </c>
      <c r="J2439" s="164">
        <v>7020</v>
      </c>
      <c r="K2439" s="479">
        <v>42551</v>
      </c>
      <c r="L2439" s="62" t="s">
        <v>34055</v>
      </c>
    </row>
    <row r="2440" spans="1:12" ht="17.100000000000001" customHeight="1">
      <c r="A2440" s="196">
        <v>2437</v>
      </c>
      <c r="B2440" s="369">
        <v>44</v>
      </c>
      <c r="C2440" s="376" t="s">
        <v>34131</v>
      </c>
      <c r="D2440" s="51" t="s">
        <v>34135</v>
      </c>
      <c r="E2440" s="29" t="str">
        <f t="shared" si="131"/>
        <v>No</v>
      </c>
      <c r="F2440" s="48">
        <v>2.68</v>
      </c>
      <c r="G2440" s="164">
        <f t="shared" si="132"/>
        <v>1.0850202429149798</v>
      </c>
      <c r="H2440" s="368">
        <f t="shared" si="133"/>
        <v>7378</v>
      </c>
      <c r="I2440" s="121" t="s">
        <v>34136</v>
      </c>
      <c r="J2440" s="164">
        <v>7378</v>
      </c>
      <c r="K2440" s="479">
        <v>42551</v>
      </c>
      <c r="L2440" s="62" t="s">
        <v>34055</v>
      </c>
    </row>
    <row r="2441" spans="1:12" ht="17.100000000000001" customHeight="1">
      <c r="A2441" s="196">
        <v>2438</v>
      </c>
      <c r="B2441" s="369">
        <v>44</v>
      </c>
      <c r="C2441" s="376" t="s">
        <v>34131</v>
      </c>
      <c r="D2441" s="51" t="s">
        <v>34137</v>
      </c>
      <c r="E2441" s="29" t="str">
        <f t="shared" si="131"/>
        <v>No</v>
      </c>
      <c r="F2441" s="48">
        <v>2.64</v>
      </c>
      <c r="G2441" s="164">
        <f t="shared" si="132"/>
        <v>1.068825910931174</v>
      </c>
      <c r="H2441" s="368">
        <f t="shared" si="133"/>
        <v>7268</v>
      </c>
      <c r="I2441" s="121" t="s">
        <v>34138</v>
      </c>
      <c r="J2441" s="164">
        <v>7268</v>
      </c>
      <c r="K2441" s="479">
        <v>42551</v>
      </c>
      <c r="L2441" s="62" t="s">
        <v>34055</v>
      </c>
    </row>
    <row r="2442" spans="1:12" ht="17.100000000000001" customHeight="1">
      <c r="A2442" s="196">
        <v>2439</v>
      </c>
      <c r="B2442" s="369">
        <v>44</v>
      </c>
      <c r="C2442" s="376" t="s">
        <v>34131</v>
      </c>
      <c r="D2442" s="51" t="s">
        <v>34139</v>
      </c>
      <c r="E2442" s="29" t="str">
        <f t="shared" si="131"/>
        <v>No</v>
      </c>
      <c r="F2442" s="48">
        <v>2.65</v>
      </c>
      <c r="G2442" s="164">
        <f t="shared" si="132"/>
        <v>1.0728744939271253</v>
      </c>
      <c r="H2442" s="368">
        <f t="shared" si="133"/>
        <v>7295</v>
      </c>
      <c r="I2442" s="365"/>
      <c r="J2442" s="421">
        <v>7295</v>
      </c>
      <c r="K2442" s="479">
        <v>42551</v>
      </c>
      <c r="L2442" s="62" t="s">
        <v>34055</v>
      </c>
    </row>
    <row r="2443" spans="1:12" ht="17.100000000000001" customHeight="1">
      <c r="A2443" s="196">
        <v>2440</v>
      </c>
      <c r="B2443" s="369">
        <v>40</v>
      </c>
      <c r="C2443" s="376" t="s">
        <v>34140</v>
      </c>
      <c r="D2443" s="51" t="s">
        <v>34141</v>
      </c>
      <c r="E2443" s="29" t="str">
        <f t="shared" si="131"/>
        <v>No</v>
      </c>
      <c r="F2443" s="48">
        <v>3.1</v>
      </c>
      <c r="G2443" s="164">
        <f t="shared" si="132"/>
        <v>1.2550607287449391</v>
      </c>
      <c r="H2443" s="368">
        <f t="shared" si="133"/>
        <v>8534</v>
      </c>
      <c r="I2443" s="121" t="s">
        <v>34142</v>
      </c>
      <c r="J2443" s="164">
        <v>8534</v>
      </c>
      <c r="K2443" s="479">
        <v>42551</v>
      </c>
      <c r="L2443" s="62" t="s">
        <v>34055</v>
      </c>
    </row>
    <row r="2444" spans="1:12" ht="17.100000000000001" customHeight="1">
      <c r="A2444" s="196">
        <v>2441</v>
      </c>
      <c r="B2444" s="369">
        <v>40</v>
      </c>
      <c r="C2444" s="376" t="s">
        <v>34140</v>
      </c>
      <c r="D2444" s="51" t="s">
        <v>34143</v>
      </c>
      <c r="E2444" s="29" t="str">
        <f t="shared" si="131"/>
        <v>Yes</v>
      </c>
      <c r="F2444" s="48">
        <v>1.53</v>
      </c>
      <c r="G2444" s="164">
        <f t="shared" si="132"/>
        <v>0.61943319838056676</v>
      </c>
      <c r="H2444" s="368">
        <f t="shared" si="133"/>
        <v>4212</v>
      </c>
      <c r="I2444" s="121" t="s">
        <v>34144</v>
      </c>
      <c r="J2444" s="164">
        <v>4212</v>
      </c>
      <c r="K2444" s="479">
        <v>42551</v>
      </c>
      <c r="L2444" s="62" t="s">
        <v>34055</v>
      </c>
    </row>
    <row r="2445" spans="1:12" ht="17.100000000000001" customHeight="1">
      <c r="A2445" s="196">
        <v>2442</v>
      </c>
      <c r="B2445" s="369">
        <v>40</v>
      </c>
      <c r="C2445" s="376" t="s">
        <v>34140</v>
      </c>
      <c r="D2445" s="51" t="s">
        <v>34145</v>
      </c>
      <c r="E2445" s="29" t="str">
        <f t="shared" si="131"/>
        <v>Yes</v>
      </c>
      <c r="F2445" s="48">
        <v>1.54</v>
      </c>
      <c r="G2445" s="164">
        <f t="shared" si="132"/>
        <v>0.62348178137651822</v>
      </c>
      <c r="H2445" s="368">
        <f t="shared" si="133"/>
        <v>4240</v>
      </c>
      <c r="I2445" s="121" t="s">
        <v>34146</v>
      </c>
      <c r="J2445" s="164">
        <v>4240</v>
      </c>
      <c r="K2445" s="479">
        <v>42551</v>
      </c>
      <c r="L2445" s="62" t="s">
        <v>34055</v>
      </c>
    </row>
    <row r="2446" spans="1:12" ht="17.100000000000001" customHeight="1">
      <c r="A2446" s="196">
        <v>2443</v>
      </c>
      <c r="B2446" s="369">
        <v>40</v>
      </c>
      <c r="C2446" s="376" t="s">
        <v>34140</v>
      </c>
      <c r="D2446" s="51" t="s">
        <v>34147</v>
      </c>
      <c r="E2446" s="29" t="str">
        <f t="shared" si="131"/>
        <v>Yes</v>
      </c>
      <c r="F2446" s="48">
        <v>1.65</v>
      </c>
      <c r="G2446" s="164">
        <f t="shared" si="132"/>
        <v>0.66801619433198367</v>
      </c>
      <c r="H2446" s="368">
        <f t="shared" si="133"/>
        <v>4542</v>
      </c>
      <c r="I2446" s="121" t="s">
        <v>34148</v>
      </c>
      <c r="J2446" s="164">
        <v>4542</v>
      </c>
      <c r="K2446" s="479">
        <v>42551</v>
      </c>
      <c r="L2446" s="62" t="s">
        <v>34055</v>
      </c>
    </row>
    <row r="2447" spans="1:12" ht="17.100000000000001" customHeight="1">
      <c r="A2447" s="196">
        <v>2444</v>
      </c>
      <c r="B2447" s="369">
        <v>40</v>
      </c>
      <c r="C2447" s="376" t="s">
        <v>34140</v>
      </c>
      <c r="D2447" s="51" t="s">
        <v>34149</v>
      </c>
      <c r="E2447" s="29" t="str">
        <f t="shared" si="131"/>
        <v>Yes</v>
      </c>
      <c r="F2447" s="48">
        <v>1.42</v>
      </c>
      <c r="G2447" s="164">
        <f t="shared" si="132"/>
        <v>0.57489878542510109</v>
      </c>
      <c r="H2447" s="368">
        <f t="shared" si="133"/>
        <v>3909</v>
      </c>
      <c r="I2447" s="121" t="s">
        <v>34150</v>
      </c>
      <c r="J2447" s="164">
        <v>3909</v>
      </c>
      <c r="K2447" s="479">
        <v>42551</v>
      </c>
      <c r="L2447" s="62" t="s">
        <v>34055</v>
      </c>
    </row>
    <row r="2448" spans="1:12" ht="17.100000000000001" customHeight="1">
      <c r="A2448" s="196">
        <v>2445</v>
      </c>
      <c r="B2448" s="366" t="s">
        <v>34151</v>
      </c>
      <c r="C2448" s="367" t="s">
        <v>34152</v>
      </c>
      <c r="D2448" s="51" t="s">
        <v>34153</v>
      </c>
      <c r="E2448" s="29" t="str">
        <f t="shared" si="131"/>
        <v>No</v>
      </c>
      <c r="F2448" s="48">
        <v>5.99</v>
      </c>
      <c r="G2448" s="164">
        <f t="shared" si="132"/>
        <v>2.4251012145748985</v>
      </c>
      <c r="H2448" s="368">
        <v>13600</v>
      </c>
      <c r="I2448" s="121" t="s">
        <v>34154</v>
      </c>
      <c r="J2448" s="164">
        <v>13600</v>
      </c>
      <c r="K2448" s="479">
        <v>42551</v>
      </c>
      <c r="L2448" s="62" t="s">
        <v>34055</v>
      </c>
    </row>
    <row r="2449" spans="1:13" ht="17.100000000000001" customHeight="1">
      <c r="A2449" s="196">
        <v>2446</v>
      </c>
      <c r="B2449" s="366" t="s">
        <v>34155</v>
      </c>
      <c r="C2449" s="367" t="s">
        <v>34156</v>
      </c>
      <c r="D2449" s="51" t="s">
        <v>34157</v>
      </c>
      <c r="E2449" s="29" t="str">
        <f t="shared" si="131"/>
        <v>No</v>
      </c>
      <c r="F2449" s="48">
        <v>3.89</v>
      </c>
      <c r="G2449" s="164">
        <f t="shared" si="132"/>
        <v>1.5748987854251011</v>
      </c>
      <c r="H2449" s="368">
        <f t="shared" si="133"/>
        <v>10709</v>
      </c>
      <c r="I2449" s="121" t="s">
        <v>34158</v>
      </c>
      <c r="J2449" s="164">
        <v>10709</v>
      </c>
      <c r="K2449" s="479">
        <v>42551</v>
      </c>
      <c r="L2449" s="62" t="s">
        <v>34055</v>
      </c>
    </row>
    <row r="2450" spans="1:13" ht="17.100000000000001" customHeight="1">
      <c r="A2450" s="196">
        <v>2447</v>
      </c>
      <c r="B2450" s="366" t="s">
        <v>34155</v>
      </c>
      <c r="C2450" s="367" t="s">
        <v>34156</v>
      </c>
      <c r="D2450" s="51" t="s">
        <v>34159</v>
      </c>
      <c r="E2450" s="29" t="str">
        <f t="shared" si="131"/>
        <v>No</v>
      </c>
      <c r="F2450" s="48">
        <v>4.21</v>
      </c>
      <c r="G2450" s="164">
        <f t="shared" si="132"/>
        <v>1.7044534412955463</v>
      </c>
      <c r="H2450" s="368">
        <f t="shared" si="133"/>
        <v>11590</v>
      </c>
      <c r="I2450" s="121" t="s">
        <v>34160</v>
      </c>
      <c r="J2450" s="164">
        <v>11590</v>
      </c>
      <c r="K2450" s="479">
        <v>42551</v>
      </c>
      <c r="L2450" s="62" t="s">
        <v>34055</v>
      </c>
    </row>
    <row r="2451" spans="1:13" ht="17.100000000000001" customHeight="1">
      <c r="A2451" s="196">
        <v>2448</v>
      </c>
      <c r="B2451" s="366" t="s">
        <v>34161</v>
      </c>
      <c r="C2451" s="367" t="s">
        <v>34162</v>
      </c>
      <c r="D2451" s="51" t="s">
        <v>34163</v>
      </c>
      <c r="E2451" s="29" t="str">
        <f t="shared" si="131"/>
        <v>No</v>
      </c>
      <c r="F2451" s="48">
        <v>3.86</v>
      </c>
      <c r="G2451" s="164">
        <f t="shared" si="132"/>
        <v>1.5627530364372468</v>
      </c>
      <c r="H2451" s="368">
        <f t="shared" si="133"/>
        <v>10627</v>
      </c>
      <c r="I2451" s="121" t="s">
        <v>34164</v>
      </c>
      <c r="J2451" s="164">
        <v>10627</v>
      </c>
      <c r="K2451" s="479">
        <v>42551</v>
      </c>
      <c r="L2451" s="62" t="s">
        <v>34055</v>
      </c>
    </row>
    <row r="2452" spans="1:13" ht="17.100000000000001" customHeight="1">
      <c r="A2452" s="196">
        <v>2449</v>
      </c>
      <c r="B2452" s="366" t="s">
        <v>34161</v>
      </c>
      <c r="C2452" s="367" t="s">
        <v>34162</v>
      </c>
      <c r="D2452" s="51" t="s">
        <v>34165</v>
      </c>
      <c r="E2452" s="29" t="str">
        <f t="shared" si="131"/>
        <v>No</v>
      </c>
      <c r="F2452" s="48">
        <v>3.76</v>
      </c>
      <c r="G2452" s="164">
        <f t="shared" si="132"/>
        <v>1.5222672064777325</v>
      </c>
      <c r="H2452" s="368">
        <f t="shared" si="133"/>
        <v>10351</v>
      </c>
      <c r="I2452" s="121" t="s">
        <v>34166</v>
      </c>
      <c r="J2452" s="164">
        <v>10351</v>
      </c>
      <c r="K2452" s="479">
        <v>42551</v>
      </c>
      <c r="L2452" s="62" t="s">
        <v>34055</v>
      </c>
    </row>
    <row r="2453" spans="1:13" ht="17.100000000000001" customHeight="1">
      <c r="A2453" s="196">
        <v>2450</v>
      </c>
      <c r="B2453" s="369">
        <v>37</v>
      </c>
      <c r="C2453" s="376" t="s">
        <v>34167</v>
      </c>
      <c r="D2453" s="51" t="s">
        <v>34168</v>
      </c>
      <c r="E2453" s="29" t="str">
        <f t="shared" si="131"/>
        <v>Yes</v>
      </c>
      <c r="F2453" s="48">
        <v>1.08</v>
      </c>
      <c r="G2453" s="164">
        <f t="shared" si="132"/>
        <v>0.43724696356275305</v>
      </c>
      <c r="H2453" s="368">
        <f t="shared" si="133"/>
        <v>2973</v>
      </c>
      <c r="I2453" s="121" t="s">
        <v>34169</v>
      </c>
      <c r="J2453" s="164">
        <v>2973</v>
      </c>
      <c r="K2453" s="479">
        <v>42551</v>
      </c>
      <c r="L2453" s="62" t="s">
        <v>34055</v>
      </c>
    </row>
    <row r="2454" spans="1:13" ht="17.100000000000001" customHeight="1">
      <c r="A2454" s="196">
        <v>2451</v>
      </c>
      <c r="B2454" s="366" t="s">
        <v>34170</v>
      </c>
      <c r="C2454" s="367" t="s">
        <v>34171</v>
      </c>
      <c r="D2454" s="51" t="s">
        <v>34172</v>
      </c>
      <c r="E2454" s="29" t="str">
        <f t="shared" si="131"/>
        <v>Yes</v>
      </c>
      <c r="F2454" s="48">
        <v>2.4500000000000002</v>
      </c>
      <c r="G2454" s="164">
        <f t="shared" si="132"/>
        <v>0.9919028340080972</v>
      </c>
      <c r="H2454" s="368">
        <f t="shared" si="133"/>
        <v>6745</v>
      </c>
      <c r="I2454" s="121" t="s">
        <v>34173</v>
      </c>
      <c r="J2454" s="164">
        <v>6745</v>
      </c>
      <c r="K2454" s="479">
        <v>42551</v>
      </c>
      <c r="L2454" s="62" t="s">
        <v>34055</v>
      </c>
    </row>
    <row r="2455" spans="1:13" ht="17.100000000000001" customHeight="1">
      <c r="A2455" s="196">
        <v>2452</v>
      </c>
      <c r="B2455" s="369" t="s">
        <v>34174</v>
      </c>
      <c r="C2455" s="376" t="s">
        <v>34175</v>
      </c>
      <c r="D2455" s="51" t="s">
        <v>34176</v>
      </c>
      <c r="E2455" s="29" t="str">
        <f t="shared" si="131"/>
        <v>No</v>
      </c>
      <c r="F2455" s="48">
        <v>1.47</v>
      </c>
      <c r="G2455" s="48">
        <f t="shared" ref="G2455" si="134">F2440/2.47</f>
        <v>1.0850202429149798</v>
      </c>
      <c r="H2455" s="368">
        <f t="shared" si="133"/>
        <v>4047</v>
      </c>
      <c r="I2455" s="121" t="s">
        <v>34177</v>
      </c>
      <c r="J2455" s="164">
        <v>4047</v>
      </c>
      <c r="K2455" s="479">
        <v>42551</v>
      </c>
      <c r="L2455" s="62" t="s">
        <v>34055</v>
      </c>
    </row>
    <row r="2456" spans="1:13" ht="17.100000000000001" customHeight="1">
      <c r="A2456" s="196">
        <v>2453</v>
      </c>
      <c r="B2456" s="366">
        <v>389</v>
      </c>
      <c r="C2456" s="370" t="s">
        <v>34178</v>
      </c>
      <c r="D2456" s="32" t="s">
        <v>34179</v>
      </c>
      <c r="E2456" s="29" t="str">
        <f>IF(G2456&lt;1,"Yes","No")</f>
        <v>Yes</v>
      </c>
      <c r="F2456" s="386">
        <f>0.12+0.535+0.074+0.16+0.16+0.12+0.84</f>
        <v>2.0089999999999999</v>
      </c>
      <c r="G2456" s="480">
        <f>F2456/2.47</f>
        <v>0.81336032388663959</v>
      </c>
      <c r="H2456" s="368">
        <f>ROUND(F2456*2753,0)</f>
        <v>5531</v>
      </c>
      <c r="I2456" s="29" t="s">
        <v>34180</v>
      </c>
      <c r="J2456" s="85">
        <v>5531</v>
      </c>
      <c r="K2456" s="481">
        <v>42551</v>
      </c>
      <c r="L2456" s="62" t="s">
        <v>34181</v>
      </c>
      <c r="M2456" s="482"/>
    </row>
    <row r="2457" spans="1:13" ht="17.100000000000001" customHeight="1">
      <c r="A2457" s="196">
        <v>2454</v>
      </c>
      <c r="B2457" s="366">
        <v>333</v>
      </c>
      <c r="C2457" s="370" t="s">
        <v>34182</v>
      </c>
      <c r="D2457" s="32" t="s">
        <v>34183</v>
      </c>
      <c r="E2457" s="29" t="str">
        <f t="shared" ref="E2457:E2520" si="135">IF(G2457&lt;1,"Yes","No")</f>
        <v>Yes</v>
      </c>
      <c r="F2457" s="196">
        <f>0.05+0.365</f>
        <v>0.41499999999999998</v>
      </c>
      <c r="G2457" s="480">
        <f t="shared" ref="G2457:G2520" si="136">F2457/2.47</f>
        <v>0.16801619433198378</v>
      </c>
      <c r="H2457" s="368">
        <f t="shared" ref="H2457:H2520" si="137">ROUND(F2457*2753,0)</f>
        <v>1142</v>
      </c>
      <c r="I2457" s="29"/>
      <c r="J2457" s="85">
        <v>1142</v>
      </c>
      <c r="K2457" s="481">
        <v>42551</v>
      </c>
      <c r="L2457" s="62" t="s">
        <v>34181</v>
      </c>
      <c r="M2457" s="482"/>
    </row>
    <row r="2458" spans="1:13" ht="17.100000000000001" customHeight="1">
      <c r="A2458" s="196">
        <v>2455</v>
      </c>
      <c r="B2458" s="366" t="s">
        <v>34184</v>
      </c>
      <c r="C2458" s="370" t="s">
        <v>34185</v>
      </c>
      <c r="D2458" s="32" t="s">
        <v>34186</v>
      </c>
      <c r="E2458" s="29" t="str">
        <f t="shared" si="135"/>
        <v>Yes</v>
      </c>
      <c r="F2458" s="196">
        <f>0.135+0.115+0.15+0.08+0.14+0.03</f>
        <v>0.65000000000000013</v>
      </c>
      <c r="G2458" s="480">
        <f t="shared" si="136"/>
        <v>0.26315789473684215</v>
      </c>
      <c r="H2458" s="368">
        <f t="shared" si="137"/>
        <v>1789</v>
      </c>
      <c r="I2458" s="29" t="s">
        <v>34187</v>
      </c>
      <c r="J2458" s="85">
        <v>1789</v>
      </c>
      <c r="K2458" s="481">
        <v>42551</v>
      </c>
      <c r="L2458" s="62" t="s">
        <v>34181</v>
      </c>
      <c r="M2458" s="482"/>
    </row>
    <row r="2459" spans="1:13" ht="17.100000000000001" customHeight="1">
      <c r="A2459" s="196">
        <v>2456</v>
      </c>
      <c r="B2459" s="366" t="s">
        <v>34188</v>
      </c>
      <c r="C2459" s="367" t="s">
        <v>34189</v>
      </c>
      <c r="D2459" s="51" t="s">
        <v>34190</v>
      </c>
      <c r="E2459" s="29" t="str">
        <f t="shared" si="135"/>
        <v>Yes</v>
      </c>
      <c r="F2459" s="454">
        <f>0.165+1.145+0.04+0.075+0.5+0.07+0.095</f>
        <v>2.0900000000000003</v>
      </c>
      <c r="G2459" s="480">
        <f t="shared" si="136"/>
        <v>0.84615384615384626</v>
      </c>
      <c r="H2459" s="368">
        <f t="shared" si="137"/>
        <v>5754</v>
      </c>
      <c r="I2459" s="121" t="s">
        <v>34191</v>
      </c>
      <c r="J2459" s="164">
        <v>5754</v>
      </c>
      <c r="K2459" s="481">
        <v>42551</v>
      </c>
      <c r="L2459" s="62" t="s">
        <v>34181</v>
      </c>
      <c r="M2459" s="483"/>
    </row>
    <row r="2460" spans="1:13" ht="17.100000000000001" customHeight="1">
      <c r="A2460" s="196">
        <v>2457</v>
      </c>
      <c r="B2460" s="369">
        <v>329</v>
      </c>
      <c r="C2460" s="367" t="s">
        <v>34192</v>
      </c>
      <c r="D2460" s="51" t="s">
        <v>34193</v>
      </c>
      <c r="E2460" s="29" t="str">
        <f t="shared" si="135"/>
        <v>Yes</v>
      </c>
      <c r="F2460" s="454">
        <f>0.475+0.11+0.105+0.29+0.08+0.38+0.025+0.28</f>
        <v>1.7449999999999999</v>
      </c>
      <c r="G2460" s="480">
        <f t="shared" si="136"/>
        <v>0.70647773279352222</v>
      </c>
      <c r="H2460" s="368">
        <f t="shared" si="137"/>
        <v>4804</v>
      </c>
      <c r="I2460" s="196">
        <v>11346850090</v>
      </c>
      <c r="J2460" s="164">
        <v>4804</v>
      </c>
      <c r="K2460" s="481">
        <v>42551</v>
      </c>
      <c r="L2460" s="62" t="s">
        <v>34181</v>
      </c>
      <c r="M2460" s="483"/>
    </row>
    <row r="2461" spans="1:13" ht="17.100000000000001" customHeight="1">
      <c r="A2461" s="196">
        <v>2458</v>
      </c>
      <c r="B2461" s="366" t="s">
        <v>34194</v>
      </c>
      <c r="C2461" s="367" t="s">
        <v>34195</v>
      </c>
      <c r="D2461" s="51" t="s">
        <v>34196</v>
      </c>
      <c r="E2461" s="29" t="str">
        <f t="shared" si="135"/>
        <v>Yes</v>
      </c>
      <c r="F2461" s="454">
        <f>0.555+0.22</f>
        <v>0.77500000000000002</v>
      </c>
      <c r="G2461" s="480">
        <f t="shared" si="136"/>
        <v>0.31376518218623478</v>
      </c>
      <c r="H2461" s="368">
        <f t="shared" si="137"/>
        <v>2134</v>
      </c>
      <c r="I2461" s="121" t="s">
        <v>34197</v>
      </c>
      <c r="J2461" s="164">
        <v>2134</v>
      </c>
      <c r="K2461" s="481">
        <v>42551</v>
      </c>
      <c r="L2461" s="62" t="s">
        <v>34181</v>
      </c>
      <c r="M2461" s="483"/>
    </row>
    <row r="2462" spans="1:13" ht="17.100000000000001" customHeight="1">
      <c r="A2462" s="196">
        <v>2459</v>
      </c>
      <c r="B2462" s="369">
        <v>317</v>
      </c>
      <c r="C2462" s="367" t="s">
        <v>34198</v>
      </c>
      <c r="D2462" s="51" t="s">
        <v>34199</v>
      </c>
      <c r="E2462" s="29" t="str">
        <f t="shared" si="135"/>
        <v>Yes</v>
      </c>
      <c r="F2462" s="454">
        <f>0.61+0.21</f>
        <v>0.82</v>
      </c>
      <c r="G2462" s="480">
        <f t="shared" si="136"/>
        <v>0.33198380566801616</v>
      </c>
      <c r="H2462" s="368">
        <f t="shared" si="137"/>
        <v>2257</v>
      </c>
      <c r="I2462" s="121" t="s">
        <v>34200</v>
      </c>
      <c r="J2462" s="164">
        <v>2257</v>
      </c>
      <c r="K2462" s="481">
        <v>42551</v>
      </c>
      <c r="L2462" s="62" t="s">
        <v>34181</v>
      </c>
      <c r="M2462" s="483"/>
    </row>
    <row r="2463" spans="1:13" ht="17.100000000000001" customHeight="1">
      <c r="A2463" s="196">
        <v>2460</v>
      </c>
      <c r="B2463" s="369">
        <v>317</v>
      </c>
      <c r="C2463" s="367" t="s">
        <v>34198</v>
      </c>
      <c r="D2463" s="51" t="s">
        <v>34201</v>
      </c>
      <c r="E2463" s="29" t="str">
        <f t="shared" si="135"/>
        <v>Yes</v>
      </c>
      <c r="F2463" s="454">
        <f>0.08+0.627+0.12</f>
        <v>0.82699999999999996</v>
      </c>
      <c r="G2463" s="480">
        <f t="shared" si="136"/>
        <v>0.33481781376518216</v>
      </c>
      <c r="H2463" s="368">
        <f t="shared" si="137"/>
        <v>2277</v>
      </c>
      <c r="I2463" s="121"/>
      <c r="J2463" s="164">
        <v>2277</v>
      </c>
      <c r="K2463" s="481">
        <v>42551</v>
      </c>
      <c r="L2463" s="62" t="s">
        <v>34181</v>
      </c>
      <c r="M2463" s="483"/>
    </row>
    <row r="2464" spans="1:13" ht="17.100000000000001" customHeight="1">
      <c r="A2464" s="196">
        <v>2461</v>
      </c>
      <c r="B2464" s="369">
        <v>453</v>
      </c>
      <c r="C2464" s="367" t="s">
        <v>34202</v>
      </c>
      <c r="D2464" s="51" t="s">
        <v>34203</v>
      </c>
      <c r="E2464" s="29" t="str">
        <f t="shared" si="135"/>
        <v>Yes</v>
      </c>
      <c r="F2464" s="454">
        <f>0.27+0.145</f>
        <v>0.41500000000000004</v>
      </c>
      <c r="G2464" s="480">
        <f t="shared" si="136"/>
        <v>0.16801619433198381</v>
      </c>
      <c r="H2464" s="368">
        <f t="shared" si="137"/>
        <v>1142</v>
      </c>
      <c r="I2464" s="121" t="s">
        <v>34204</v>
      </c>
      <c r="J2464" s="164">
        <v>1142</v>
      </c>
      <c r="K2464" s="481">
        <v>42551</v>
      </c>
      <c r="L2464" s="62" t="s">
        <v>34181</v>
      </c>
      <c r="M2464" s="483"/>
    </row>
    <row r="2465" spans="1:13" ht="17.100000000000001" customHeight="1">
      <c r="A2465" s="196">
        <v>2462</v>
      </c>
      <c r="B2465" s="369">
        <v>286</v>
      </c>
      <c r="C2465" s="367" t="s">
        <v>34205</v>
      </c>
      <c r="D2465" s="51" t="s">
        <v>34206</v>
      </c>
      <c r="E2465" s="29" t="str">
        <f t="shared" si="135"/>
        <v>Yes</v>
      </c>
      <c r="F2465" s="454">
        <v>3.5000000000000003E-2</v>
      </c>
      <c r="G2465" s="480">
        <f t="shared" si="136"/>
        <v>1.417004048582996E-2</v>
      </c>
      <c r="H2465" s="368">
        <f t="shared" si="137"/>
        <v>96</v>
      </c>
      <c r="I2465" s="121" t="s">
        <v>34207</v>
      </c>
      <c r="J2465" s="164">
        <v>96</v>
      </c>
      <c r="K2465" s="481">
        <v>42551</v>
      </c>
      <c r="L2465" s="62" t="s">
        <v>34181</v>
      </c>
      <c r="M2465" s="483"/>
    </row>
    <row r="2466" spans="1:13" ht="17.100000000000001" customHeight="1">
      <c r="A2466" s="196">
        <v>2463</v>
      </c>
      <c r="B2466" s="369">
        <v>286</v>
      </c>
      <c r="C2466" s="367" t="s">
        <v>34205</v>
      </c>
      <c r="D2466" s="51" t="s">
        <v>34208</v>
      </c>
      <c r="E2466" s="29" t="str">
        <f t="shared" si="135"/>
        <v>Yes</v>
      </c>
      <c r="F2466" s="454">
        <v>0.04</v>
      </c>
      <c r="G2466" s="480">
        <f t="shared" si="136"/>
        <v>1.6194331983805668E-2</v>
      </c>
      <c r="H2466" s="368">
        <f t="shared" si="137"/>
        <v>110</v>
      </c>
      <c r="I2466" s="121" t="s">
        <v>34209</v>
      </c>
      <c r="J2466" s="164">
        <v>110</v>
      </c>
      <c r="K2466" s="481">
        <v>42551</v>
      </c>
      <c r="L2466" s="62" t="s">
        <v>34181</v>
      </c>
      <c r="M2466" s="483"/>
    </row>
    <row r="2467" spans="1:13" ht="17.100000000000001" customHeight="1">
      <c r="A2467" s="196">
        <v>2464</v>
      </c>
      <c r="B2467" s="366" t="s">
        <v>34210</v>
      </c>
      <c r="C2467" s="367" t="s">
        <v>34211</v>
      </c>
      <c r="D2467" s="51" t="s">
        <v>34212</v>
      </c>
      <c r="E2467" s="29" t="str">
        <f t="shared" si="135"/>
        <v>Yes</v>
      </c>
      <c r="F2467" s="454">
        <f>0.04+0.315+0.41+0.23+0.23</f>
        <v>1.2249999999999999</v>
      </c>
      <c r="G2467" s="480">
        <f t="shared" si="136"/>
        <v>0.49595141700404849</v>
      </c>
      <c r="H2467" s="368">
        <f t="shared" si="137"/>
        <v>3372</v>
      </c>
      <c r="I2467" s="121" t="s">
        <v>34213</v>
      </c>
      <c r="J2467" s="164">
        <v>3372</v>
      </c>
      <c r="K2467" s="481">
        <v>42551</v>
      </c>
      <c r="L2467" s="62" t="s">
        <v>34181</v>
      </c>
      <c r="M2467" s="483"/>
    </row>
    <row r="2468" spans="1:13" ht="17.100000000000001" customHeight="1">
      <c r="A2468" s="196">
        <v>2465</v>
      </c>
      <c r="B2468" s="366" t="s">
        <v>34214</v>
      </c>
      <c r="C2468" s="367" t="s">
        <v>34215</v>
      </c>
      <c r="D2468" s="51" t="s">
        <v>34215</v>
      </c>
      <c r="E2468" s="29" t="str">
        <f t="shared" si="135"/>
        <v>No</v>
      </c>
      <c r="F2468" s="454">
        <f>3.53+0.29+0.145+0.58+0.51+0.635+0.7+0.155+0.05+0.095+0.05</f>
        <v>6.7399999999999993</v>
      </c>
      <c r="G2468" s="480">
        <f t="shared" si="136"/>
        <v>2.7287449392712544</v>
      </c>
      <c r="H2468" s="368">
        <v>13600</v>
      </c>
      <c r="I2468" s="121" t="s">
        <v>34216</v>
      </c>
      <c r="J2468" s="164">
        <v>13600</v>
      </c>
      <c r="K2468" s="481">
        <v>42551</v>
      </c>
      <c r="L2468" s="62" t="s">
        <v>34181</v>
      </c>
      <c r="M2468" s="483"/>
    </row>
    <row r="2469" spans="1:13" ht="17.100000000000001" customHeight="1">
      <c r="A2469" s="196">
        <v>2466</v>
      </c>
      <c r="B2469" s="369">
        <v>239</v>
      </c>
      <c r="C2469" s="367" t="s">
        <v>34217</v>
      </c>
      <c r="D2469" s="51" t="s">
        <v>34218</v>
      </c>
      <c r="E2469" s="29" t="str">
        <f t="shared" si="135"/>
        <v>Yes</v>
      </c>
      <c r="F2469" s="454">
        <v>0.67</v>
      </c>
      <c r="G2469" s="480">
        <f t="shared" si="136"/>
        <v>0.27125506072874495</v>
      </c>
      <c r="H2469" s="368">
        <f t="shared" si="137"/>
        <v>1845</v>
      </c>
      <c r="I2469" s="121" t="s">
        <v>34219</v>
      </c>
      <c r="J2469" s="164">
        <v>1845</v>
      </c>
      <c r="K2469" s="481">
        <v>42551</v>
      </c>
      <c r="L2469" s="62" t="s">
        <v>34181</v>
      </c>
      <c r="M2469" s="483"/>
    </row>
    <row r="2470" spans="1:13" ht="17.100000000000001" customHeight="1">
      <c r="A2470" s="196">
        <v>2467</v>
      </c>
      <c r="B2470" s="366" t="s">
        <v>34220</v>
      </c>
      <c r="C2470" s="367" t="s">
        <v>34221</v>
      </c>
      <c r="D2470" s="51" t="s">
        <v>34222</v>
      </c>
      <c r="E2470" s="29" t="str">
        <f t="shared" si="135"/>
        <v>Yes</v>
      </c>
      <c r="F2470" s="454">
        <f>0.05+0.2+0.32</f>
        <v>0.57000000000000006</v>
      </c>
      <c r="G2470" s="480">
        <f t="shared" si="136"/>
        <v>0.23076923076923078</v>
      </c>
      <c r="H2470" s="368">
        <f t="shared" si="137"/>
        <v>1569</v>
      </c>
      <c r="I2470" s="121" t="s">
        <v>34223</v>
      </c>
      <c r="J2470" s="164">
        <v>1569</v>
      </c>
      <c r="K2470" s="481">
        <v>42551</v>
      </c>
      <c r="L2470" s="62" t="s">
        <v>34181</v>
      </c>
      <c r="M2470" s="483"/>
    </row>
    <row r="2471" spans="1:13" ht="17.100000000000001" customHeight="1">
      <c r="A2471" s="196">
        <v>2468</v>
      </c>
      <c r="B2471" s="366" t="s">
        <v>34224</v>
      </c>
      <c r="C2471" s="367" t="s">
        <v>34225</v>
      </c>
      <c r="D2471" s="51" t="s">
        <v>34226</v>
      </c>
      <c r="E2471" s="29" t="str">
        <f t="shared" si="135"/>
        <v>No</v>
      </c>
      <c r="F2471" s="454">
        <f>0.02+1.35+0.1+0.12+0.42+0.625+0.14</f>
        <v>2.7750000000000004</v>
      </c>
      <c r="G2471" s="480">
        <f t="shared" si="136"/>
        <v>1.1234817813765183</v>
      </c>
      <c r="H2471" s="368">
        <f t="shared" si="137"/>
        <v>7640</v>
      </c>
      <c r="I2471" s="121" t="s">
        <v>34227</v>
      </c>
      <c r="J2471" s="164">
        <v>7640</v>
      </c>
      <c r="K2471" s="481">
        <v>42551</v>
      </c>
      <c r="L2471" s="62" t="s">
        <v>34181</v>
      </c>
      <c r="M2471" s="483"/>
    </row>
    <row r="2472" spans="1:13" ht="17.100000000000001" customHeight="1">
      <c r="A2472" s="196">
        <v>2469</v>
      </c>
      <c r="B2472" s="369">
        <v>239</v>
      </c>
      <c r="C2472" s="367" t="s">
        <v>34217</v>
      </c>
      <c r="D2472" s="51" t="s">
        <v>34228</v>
      </c>
      <c r="E2472" s="29" t="str">
        <f t="shared" si="135"/>
        <v>Yes</v>
      </c>
      <c r="F2472" s="454">
        <f>0.29+0.39</f>
        <v>0.67999999999999994</v>
      </c>
      <c r="G2472" s="480">
        <f t="shared" si="136"/>
        <v>0.27530364372469629</v>
      </c>
      <c r="H2472" s="368">
        <f t="shared" si="137"/>
        <v>1872</v>
      </c>
      <c r="I2472" s="121"/>
      <c r="J2472" s="164">
        <v>1872</v>
      </c>
      <c r="K2472" s="481">
        <v>42551</v>
      </c>
      <c r="L2472" s="62" t="s">
        <v>34181</v>
      </c>
      <c r="M2472" s="483"/>
    </row>
    <row r="2473" spans="1:13" ht="17.100000000000001" customHeight="1">
      <c r="A2473" s="196">
        <v>2470</v>
      </c>
      <c r="B2473" s="366" t="s">
        <v>34229</v>
      </c>
      <c r="C2473" s="367" t="s">
        <v>34230</v>
      </c>
      <c r="D2473" s="51" t="s">
        <v>34231</v>
      </c>
      <c r="E2473" s="29" t="str">
        <f t="shared" si="135"/>
        <v>Yes</v>
      </c>
      <c r="F2473" s="454">
        <f>0.095+0.22+0.22+0.15+0.355</f>
        <v>1.04</v>
      </c>
      <c r="G2473" s="480">
        <f t="shared" si="136"/>
        <v>0.42105263157894735</v>
      </c>
      <c r="H2473" s="368">
        <f t="shared" si="137"/>
        <v>2863</v>
      </c>
      <c r="I2473" s="121" t="s">
        <v>34232</v>
      </c>
      <c r="J2473" s="164">
        <v>2863</v>
      </c>
      <c r="K2473" s="481">
        <v>42551</v>
      </c>
      <c r="L2473" s="62" t="s">
        <v>34181</v>
      </c>
      <c r="M2473" s="483"/>
    </row>
    <row r="2474" spans="1:13" ht="17.100000000000001" customHeight="1">
      <c r="A2474" s="196">
        <v>2471</v>
      </c>
      <c r="B2474" s="369" t="s">
        <v>34233</v>
      </c>
      <c r="C2474" s="367" t="s">
        <v>34234</v>
      </c>
      <c r="D2474" s="51" t="s">
        <v>34235</v>
      </c>
      <c r="E2474" s="29" t="str">
        <f t="shared" si="135"/>
        <v>Yes</v>
      </c>
      <c r="F2474" s="454">
        <v>0.31</v>
      </c>
      <c r="G2474" s="480">
        <f t="shared" si="136"/>
        <v>0.12550607287449392</v>
      </c>
      <c r="H2474" s="368">
        <f t="shared" si="137"/>
        <v>853</v>
      </c>
      <c r="I2474" s="121" t="s">
        <v>34236</v>
      </c>
      <c r="J2474" s="164">
        <v>853</v>
      </c>
      <c r="K2474" s="481">
        <v>42551</v>
      </c>
      <c r="L2474" s="62" t="s">
        <v>34181</v>
      </c>
      <c r="M2474" s="483"/>
    </row>
    <row r="2475" spans="1:13" ht="17.100000000000001" customHeight="1">
      <c r="A2475" s="196">
        <v>2472</v>
      </c>
      <c r="B2475" s="369">
        <v>148</v>
      </c>
      <c r="C2475" s="367" t="s">
        <v>34237</v>
      </c>
      <c r="D2475" s="51" t="s">
        <v>34238</v>
      </c>
      <c r="E2475" s="29" t="str">
        <f t="shared" si="135"/>
        <v>Yes</v>
      </c>
      <c r="F2475" s="454">
        <f>0.29+0.125+0.065+0.05+0.06+0.21+0.09+0.15+0.06+0.09</f>
        <v>1.1900000000000002</v>
      </c>
      <c r="G2475" s="480">
        <f t="shared" si="136"/>
        <v>0.48178137651821867</v>
      </c>
      <c r="H2475" s="368">
        <f t="shared" si="137"/>
        <v>3276</v>
      </c>
      <c r="I2475" s="121" t="s">
        <v>34239</v>
      </c>
      <c r="J2475" s="164">
        <v>3276</v>
      </c>
      <c r="K2475" s="481">
        <v>42551</v>
      </c>
      <c r="L2475" s="62" t="s">
        <v>34181</v>
      </c>
      <c r="M2475" s="483"/>
    </row>
    <row r="2476" spans="1:13" ht="17.100000000000001" customHeight="1">
      <c r="A2476" s="196">
        <v>2473</v>
      </c>
      <c r="B2476" s="369">
        <v>148</v>
      </c>
      <c r="C2476" s="367" t="s">
        <v>34237</v>
      </c>
      <c r="D2476" s="51" t="s">
        <v>34240</v>
      </c>
      <c r="E2476" s="29" t="str">
        <f t="shared" si="135"/>
        <v>Yes</v>
      </c>
      <c r="F2476" s="454">
        <f>0.3+0.35+0.225</f>
        <v>0.87499999999999989</v>
      </c>
      <c r="G2476" s="480">
        <f t="shared" si="136"/>
        <v>0.35425101214574889</v>
      </c>
      <c r="H2476" s="368">
        <f t="shared" si="137"/>
        <v>2409</v>
      </c>
      <c r="I2476" s="121" t="s">
        <v>34241</v>
      </c>
      <c r="J2476" s="164">
        <v>2409</v>
      </c>
      <c r="K2476" s="481">
        <v>42551</v>
      </c>
      <c r="L2476" s="62" t="s">
        <v>34181</v>
      </c>
      <c r="M2476" s="483"/>
    </row>
    <row r="2477" spans="1:13" ht="17.100000000000001" customHeight="1">
      <c r="A2477" s="196">
        <v>2474</v>
      </c>
      <c r="B2477" s="366" t="s">
        <v>34242</v>
      </c>
      <c r="C2477" s="367" t="s">
        <v>34243</v>
      </c>
      <c r="D2477" s="51" t="s">
        <v>34244</v>
      </c>
      <c r="E2477" s="29" t="str">
        <f t="shared" si="135"/>
        <v>Yes</v>
      </c>
      <c r="F2477" s="454">
        <f>0.08+0.64+0.36</f>
        <v>1.08</v>
      </c>
      <c r="G2477" s="480">
        <f t="shared" si="136"/>
        <v>0.43724696356275305</v>
      </c>
      <c r="H2477" s="368">
        <f t="shared" si="137"/>
        <v>2973</v>
      </c>
      <c r="I2477" s="121" t="s">
        <v>34245</v>
      </c>
      <c r="J2477" s="164">
        <v>2973</v>
      </c>
      <c r="K2477" s="481">
        <v>42551</v>
      </c>
      <c r="L2477" s="62" t="s">
        <v>34181</v>
      </c>
      <c r="M2477" s="483"/>
    </row>
    <row r="2478" spans="1:13" ht="17.100000000000001" customHeight="1">
      <c r="A2478" s="196">
        <v>2475</v>
      </c>
      <c r="B2478" s="366" t="s">
        <v>34246</v>
      </c>
      <c r="C2478" s="367" t="s">
        <v>34247</v>
      </c>
      <c r="D2478" s="51" t="s">
        <v>34248</v>
      </c>
      <c r="E2478" s="29" t="str">
        <f t="shared" si="135"/>
        <v>Yes</v>
      </c>
      <c r="F2478" s="454">
        <f>0.813+0.05+0.145+0.58</f>
        <v>1.5880000000000001</v>
      </c>
      <c r="G2478" s="480">
        <f t="shared" si="136"/>
        <v>0.642914979757085</v>
      </c>
      <c r="H2478" s="368">
        <f t="shared" si="137"/>
        <v>4372</v>
      </c>
      <c r="I2478" s="121" t="s">
        <v>34249</v>
      </c>
      <c r="J2478" s="164">
        <v>4372</v>
      </c>
      <c r="K2478" s="481">
        <v>42551</v>
      </c>
      <c r="L2478" s="62" t="s">
        <v>34181</v>
      </c>
      <c r="M2478" s="483"/>
    </row>
    <row r="2479" spans="1:13" ht="17.100000000000001" customHeight="1">
      <c r="A2479" s="196">
        <v>2476</v>
      </c>
      <c r="B2479" s="366" t="s">
        <v>34250</v>
      </c>
      <c r="C2479" s="367" t="s">
        <v>34251</v>
      </c>
      <c r="D2479" s="51" t="s">
        <v>34252</v>
      </c>
      <c r="E2479" s="29" t="str">
        <f t="shared" si="135"/>
        <v>Yes</v>
      </c>
      <c r="F2479" s="454">
        <f>0.145+0.05+0.13+0.4+0.02+0.1+0.34</f>
        <v>1.1850000000000001</v>
      </c>
      <c r="G2479" s="480">
        <f t="shared" si="136"/>
        <v>0.47975708502024289</v>
      </c>
      <c r="H2479" s="368">
        <f t="shared" si="137"/>
        <v>3262</v>
      </c>
      <c r="I2479" s="121" t="s">
        <v>34253</v>
      </c>
      <c r="J2479" s="164">
        <v>3262</v>
      </c>
      <c r="K2479" s="481">
        <v>42551</v>
      </c>
      <c r="L2479" s="62" t="s">
        <v>34181</v>
      </c>
      <c r="M2479" s="483"/>
    </row>
    <row r="2480" spans="1:13" ht="17.100000000000001" customHeight="1">
      <c r="A2480" s="196">
        <v>2477</v>
      </c>
      <c r="B2480" s="366" t="s">
        <v>34250</v>
      </c>
      <c r="C2480" s="367" t="s">
        <v>34251</v>
      </c>
      <c r="D2480" s="51" t="s">
        <v>34254</v>
      </c>
      <c r="E2480" s="29" t="str">
        <f t="shared" si="135"/>
        <v>Yes</v>
      </c>
      <c r="F2480" s="454">
        <f>0.165+0.04+0.11+0.4+0.02+0.08+0.015+0.34</f>
        <v>1.1700000000000002</v>
      </c>
      <c r="G2480" s="480">
        <f t="shared" si="136"/>
        <v>0.47368421052631582</v>
      </c>
      <c r="H2480" s="368">
        <f t="shared" si="137"/>
        <v>3221</v>
      </c>
      <c r="I2480" s="121" t="s">
        <v>34255</v>
      </c>
      <c r="J2480" s="164">
        <v>3221</v>
      </c>
      <c r="K2480" s="481">
        <v>42551</v>
      </c>
      <c r="L2480" s="62" t="s">
        <v>34181</v>
      </c>
      <c r="M2480" s="483"/>
    </row>
    <row r="2481" spans="1:13" ht="17.100000000000001" customHeight="1">
      <c r="A2481" s="196">
        <v>2478</v>
      </c>
      <c r="B2481" s="369">
        <v>374</v>
      </c>
      <c r="C2481" s="376" t="s">
        <v>34256</v>
      </c>
      <c r="D2481" s="51" t="s">
        <v>34257</v>
      </c>
      <c r="E2481" s="29" t="str">
        <f t="shared" si="135"/>
        <v>Yes</v>
      </c>
      <c r="F2481" s="454">
        <f>0.125+0.603</f>
        <v>0.72799999999999998</v>
      </c>
      <c r="G2481" s="480">
        <f t="shared" si="136"/>
        <v>0.29473684210526313</v>
      </c>
      <c r="H2481" s="368">
        <f t="shared" si="137"/>
        <v>2004</v>
      </c>
      <c r="I2481" s="121" t="s">
        <v>34258</v>
      </c>
      <c r="J2481" s="164">
        <v>2004</v>
      </c>
      <c r="K2481" s="481">
        <v>42551</v>
      </c>
      <c r="L2481" s="62" t="s">
        <v>34181</v>
      </c>
      <c r="M2481" s="483"/>
    </row>
    <row r="2482" spans="1:13" ht="17.100000000000001" customHeight="1">
      <c r="A2482" s="196">
        <v>2479</v>
      </c>
      <c r="B2482" s="369">
        <v>332</v>
      </c>
      <c r="C2482" s="376" t="s">
        <v>34259</v>
      </c>
      <c r="D2482" s="51" t="s">
        <v>34260</v>
      </c>
      <c r="E2482" s="29" t="str">
        <f t="shared" si="135"/>
        <v>Yes</v>
      </c>
      <c r="F2482" s="454">
        <v>0.315</v>
      </c>
      <c r="G2482" s="480">
        <f t="shared" si="136"/>
        <v>0.12753036437246962</v>
      </c>
      <c r="H2482" s="368">
        <f t="shared" si="137"/>
        <v>867</v>
      </c>
      <c r="I2482" s="121"/>
      <c r="J2482" s="164">
        <v>867</v>
      </c>
      <c r="K2482" s="481">
        <v>42551</v>
      </c>
      <c r="L2482" s="62" t="s">
        <v>34181</v>
      </c>
      <c r="M2482" s="483"/>
    </row>
    <row r="2483" spans="1:13" ht="17.100000000000001" customHeight="1">
      <c r="A2483" s="196">
        <v>2480</v>
      </c>
      <c r="B2483" s="366" t="s">
        <v>34261</v>
      </c>
      <c r="C2483" s="367" t="s">
        <v>34262</v>
      </c>
      <c r="D2483" s="51" t="s">
        <v>34263</v>
      </c>
      <c r="E2483" s="29" t="str">
        <f t="shared" si="135"/>
        <v>Yes</v>
      </c>
      <c r="F2483" s="454">
        <f>0.42+0.1+0.15</f>
        <v>0.67</v>
      </c>
      <c r="G2483" s="480">
        <f t="shared" si="136"/>
        <v>0.27125506072874495</v>
      </c>
      <c r="H2483" s="368">
        <f t="shared" si="137"/>
        <v>1845</v>
      </c>
      <c r="I2483" s="121" t="s">
        <v>34264</v>
      </c>
      <c r="J2483" s="164">
        <v>1845</v>
      </c>
      <c r="K2483" s="481">
        <v>42551</v>
      </c>
      <c r="L2483" s="62" t="s">
        <v>34181</v>
      </c>
      <c r="M2483" s="483"/>
    </row>
    <row r="2484" spans="1:13" ht="17.100000000000001" customHeight="1">
      <c r="A2484" s="196">
        <v>2481</v>
      </c>
      <c r="B2484" s="366" t="s">
        <v>34265</v>
      </c>
      <c r="C2484" s="367" t="s">
        <v>34266</v>
      </c>
      <c r="D2484" s="51" t="s">
        <v>34267</v>
      </c>
      <c r="E2484" s="29" t="str">
        <f t="shared" si="135"/>
        <v>Yes</v>
      </c>
      <c r="F2484" s="454">
        <f>0.145+0.09+0.18+0.03+0.21</f>
        <v>0.65499999999999992</v>
      </c>
      <c r="G2484" s="480">
        <f t="shared" si="136"/>
        <v>0.26518218623481776</v>
      </c>
      <c r="H2484" s="368">
        <f t="shared" si="137"/>
        <v>1803</v>
      </c>
      <c r="I2484" s="121" t="s">
        <v>34268</v>
      </c>
      <c r="J2484" s="164">
        <v>1803</v>
      </c>
      <c r="K2484" s="481">
        <v>42551</v>
      </c>
      <c r="L2484" s="62" t="s">
        <v>34181</v>
      </c>
      <c r="M2484" s="483"/>
    </row>
    <row r="2485" spans="1:13" ht="17.100000000000001" customHeight="1">
      <c r="A2485" s="196">
        <v>2482</v>
      </c>
      <c r="B2485" s="369">
        <v>111</v>
      </c>
      <c r="C2485" s="376" t="s">
        <v>34269</v>
      </c>
      <c r="D2485" s="51" t="s">
        <v>34270</v>
      </c>
      <c r="E2485" s="29" t="str">
        <f t="shared" si="135"/>
        <v>Yes</v>
      </c>
      <c r="F2485" s="454">
        <f>0.18+0.05+0.05+0.21+0.35</f>
        <v>0.84</v>
      </c>
      <c r="G2485" s="480">
        <f t="shared" si="136"/>
        <v>0.34008097165991896</v>
      </c>
      <c r="H2485" s="368">
        <f t="shared" si="137"/>
        <v>2313</v>
      </c>
      <c r="I2485" s="121" t="s">
        <v>34271</v>
      </c>
      <c r="J2485" s="164">
        <v>2313</v>
      </c>
      <c r="K2485" s="481">
        <v>42551</v>
      </c>
      <c r="L2485" s="62" t="s">
        <v>34181</v>
      </c>
      <c r="M2485" s="483"/>
    </row>
    <row r="2486" spans="1:13" ht="17.100000000000001" customHeight="1">
      <c r="A2486" s="196">
        <v>2483</v>
      </c>
      <c r="B2486" s="369">
        <v>111</v>
      </c>
      <c r="C2486" s="376" t="s">
        <v>34269</v>
      </c>
      <c r="D2486" s="51" t="s">
        <v>34272</v>
      </c>
      <c r="E2486" s="29" t="str">
        <f t="shared" si="135"/>
        <v>Yes</v>
      </c>
      <c r="F2486" s="454">
        <v>0.42</v>
      </c>
      <c r="G2486" s="480">
        <f t="shared" si="136"/>
        <v>0.17004048582995948</v>
      </c>
      <c r="H2486" s="368">
        <f t="shared" si="137"/>
        <v>1156</v>
      </c>
      <c r="I2486" s="121" t="s">
        <v>34273</v>
      </c>
      <c r="J2486" s="164">
        <v>1156</v>
      </c>
      <c r="K2486" s="481">
        <v>42551</v>
      </c>
      <c r="L2486" s="62" t="s">
        <v>34181</v>
      </c>
      <c r="M2486" s="483"/>
    </row>
    <row r="2487" spans="1:13" ht="17.100000000000001" customHeight="1">
      <c r="A2487" s="196">
        <v>2484</v>
      </c>
      <c r="B2487" s="369">
        <v>111</v>
      </c>
      <c r="C2487" s="376" t="s">
        <v>34269</v>
      </c>
      <c r="D2487" s="51" t="s">
        <v>34274</v>
      </c>
      <c r="E2487" s="29" t="str">
        <f t="shared" si="135"/>
        <v>Yes</v>
      </c>
      <c r="F2487" s="454">
        <f>0.085+0.19+0.17</f>
        <v>0.44500000000000006</v>
      </c>
      <c r="G2487" s="480">
        <f t="shared" si="136"/>
        <v>0.18016194331983806</v>
      </c>
      <c r="H2487" s="368">
        <f t="shared" si="137"/>
        <v>1225</v>
      </c>
      <c r="I2487" s="365" t="s">
        <v>34275</v>
      </c>
      <c r="J2487" s="164">
        <v>1225</v>
      </c>
      <c r="K2487" s="481">
        <v>42551</v>
      </c>
      <c r="L2487" s="62" t="s">
        <v>34181</v>
      </c>
      <c r="M2487" s="483"/>
    </row>
    <row r="2488" spans="1:13" ht="17.100000000000001" customHeight="1">
      <c r="A2488" s="196">
        <v>2485</v>
      </c>
      <c r="B2488" s="369">
        <v>290</v>
      </c>
      <c r="C2488" s="376" t="s">
        <v>34276</v>
      </c>
      <c r="D2488" s="51" t="s">
        <v>34277</v>
      </c>
      <c r="E2488" s="29" t="str">
        <f t="shared" si="135"/>
        <v>Yes</v>
      </c>
      <c r="F2488" s="454">
        <v>0.22</v>
      </c>
      <c r="G2488" s="480">
        <f t="shared" si="136"/>
        <v>8.9068825910931168E-2</v>
      </c>
      <c r="H2488" s="368">
        <f t="shared" si="137"/>
        <v>606</v>
      </c>
      <c r="I2488" s="121" t="s">
        <v>34278</v>
      </c>
      <c r="J2488" s="164">
        <v>606</v>
      </c>
      <c r="K2488" s="481">
        <v>42551</v>
      </c>
      <c r="L2488" s="62" t="s">
        <v>34181</v>
      </c>
      <c r="M2488" s="483"/>
    </row>
    <row r="2489" spans="1:13" ht="17.100000000000001" customHeight="1">
      <c r="A2489" s="196">
        <v>2486</v>
      </c>
      <c r="B2489" s="366" t="s">
        <v>34279</v>
      </c>
      <c r="C2489" s="376" t="s">
        <v>34256</v>
      </c>
      <c r="D2489" s="51" t="s">
        <v>34280</v>
      </c>
      <c r="E2489" s="29" t="str">
        <f t="shared" si="135"/>
        <v>Yes</v>
      </c>
      <c r="F2489" s="454">
        <f>0.2+0.6+0.1+0.095+0.06+0.065</f>
        <v>1.1199999999999999</v>
      </c>
      <c r="G2489" s="480">
        <f t="shared" si="136"/>
        <v>0.4534412955465586</v>
      </c>
      <c r="H2489" s="368">
        <f t="shared" si="137"/>
        <v>3083</v>
      </c>
      <c r="I2489" s="121" t="s">
        <v>34281</v>
      </c>
      <c r="J2489" s="164">
        <v>3083</v>
      </c>
      <c r="K2489" s="481">
        <v>42551</v>
      </c>
      <c r="L2489" s="62" t="s">
        <v>34181</v>
      </c>
      <c r="M2489" s="483"/>
    </row>
    <row r="2490" spans="1:13" ht="17.100000000000001" customHeight="1">
      <c r="A2490" s="196">
        <v>2487</v>
      </c>
      <c r="B2490" s="366" t="s">
        <v>34282</v>
      </c>
      <c r="C2490" s="376" t="s">
        <v>34256</v>
      </c>
      <c r="D2490" s="51" t="s">
        <v>34283</v>
      </c>
      <c r="E2490" s="29" t="str">
        <f t="shared" si="135"/>
        <v>Yes</v>
      </c>
      <c r="F2490" s="454">
        <f>0.645+0.085+0.04+0.44</f>
        <v>1.21</v>
      </c>
      <c r="G2490" s="480">
        <f t="shared" si="136"/>
        <v>0.48987854251012142</v>
      </c>
      <c r="H2490" s="368">
        <f t="shared" si="137"/>
        <v>3331</v>
      </c>
      <c r="I2490" s="121" t="s">
        <v>34284</v>
      </c>
      <c r="J2490" s="164">
        <v>3331</v>
      </c>
      <c r="K2490" s="481">
        <v>42551</v>
      </c>
      <c r="L2490" s="62" t="s">
        <v>34181</v>
      </c>
      <c r="M2490" s="483"/>
    </row>
    <row r="2491" spans="1:13" ht="17.100000000000001" customHeight="1">
      <c r="A2491" s="196">
        <v>2488</v>
      </c>
      <c r="B2491" s="366" t="s">
        <v>34285</v>
      </c>
      <c r="C2491" s="367" t="s">
        <v>34286</v>
      </c>
      <c r="D2491" s="51" t="s">
        <v>34287</v>
      </c>
      <c r="E2491" s="29" t="str">
        <f t="shared" si="135"/>
        <v>No</v>
      </c>
      <c r="F2491" s="454">
        <f>0.065+0.18+0.51+0.41+0.6+0.2+0.28+0.16+0.06+0.065+0.38+0.01</f>
        <v>2.92</v>
      </c>
      <c r="G2491" s="480">
        <f t="shared" si="136"/>
        <v>1.1821862348178136</v>
      </c>
      <c r="H2491" s="368">
        <f t="shared" si="137"/>
        <v>8039</v>
      </c>
      <c r="I2491" s="121" t="s">
        <v>34288</v>
      </c>
      <c r="J2491" s="164">
        <v>8039</v>
      </c>
      <c r="K2491" s="481">
        <v>42551</v>
      </c>
      <c r="L2491" s="62" t="s">
        <v>34181</v>
      </c>
      <c r="M2491" s="483"/>
    </row>
    <row r="2492" spans="1:13" ht="17.100000000000001" customHeight="1">
      <c r="A2492" s="196">
        <v>2489</v>
      </c>
      <c r="B2492" s="366" t="s">
        <v>34289</v>
      </c>
      <c r="C2492" s="367" t="s">
        <v>34290</v>
      </c>
      <c r="D2492" s="51" t="s">
        <v>34291</v>
      </c>
      <c r="E2492" s="29" t="str">
        <f t="shared" si="135"/>
        <v>Yes</v>
      </c>
      <c r="F2492" s="454">
        <f>0.1+0.04+0.08+0.17</f>
        <v>0.39</v>
      </c>
      <c r="G2492" s="480">
        <f t="shared" si="136"/>
        <v>0.15789473684210525</v>
      </c>
      <c r="H2492" s="368">
        <f t="shared" si="137"/>
        <v>1074</v>
      </c>
      <c r="I2492" s="121" t="s">
        <v>34292</v>
      </c>
      <c r="J2492" s="164">
        <v>1074</v>
      </c>
      <c r="K2492" s="481">
        <v>42551</v>
      </c>
      <c r="L2492" s="62" t="s">
        <v>34181</v>
      </c>
      <c r="M2492" s="483"/>
    </row>
    <row r="2493" spans="1:13" ht="17.100000000000001" customHeight="1">
      <c r="A2493" s="196">
        <v>2490</v>
      </c>
      <c r="B2493" s="366" t="s">
        <v>34293</v>
      </c>
      <c r="C2493" s="367" t="s">
        <v>34294</v>
      </c>
      <c r="D2493" s="51" t="s">
        <v>34295</v>
      </c>
      <c r="E2493" s="29" t="str">
        <f t="shared" si="135"/>
        <v>Yes</v>
      </c>
      <c r="F2493" s="454">
        <f>0.2+0.64+0.67+0.14</f>
        <v>1.6500000000000004</v>
      </c>
      <c r="G2493" s="480">
        <f t="shared" si="136"/>
        <v>0.66801619433198389</v>
      </c>
      <c r="H2493" s="368">
        <f t="shared" si="137"/>
        <v>4542</v>
      </c>
      <c r="I2493" s="121" t="s">
        <v>34296</v>
      </c>
      <c r="J2493" s="164">
        <v>4542</v>
      </c>
      <c r="K2493" s="481">
        <v>42551</v>
      </c>
      <c r="L2493" s="62" t="s">
        <v>34181</v>
      </c>
      <c r="M2493" s="483"/>
    </row>
    <row r="2494" spans="1:13" ht="17.100000000000001" customHeight="1">
      <c r="A2494" s="196">
        <v>2491</v>
      </c>
      <c r="B2494" s="366" t="s">
        <v>34297</v>
      </c>
      <c r="C2494" s="367" t="s">
        <v>34298</v>
      </c>
      <c r="D2494" s="51" t="s">
        <v>34299</v>
      </c>
      <c r="E2494" s="29" t="str">
        <f t="shared" si="135"/>
        <v>Yes</v>
      </c>
      <c r="F2494" s="454">
        <f>0.3+0.42</f>
        <v>0.72</v>
      </c>
      <c r="G2494" s="480">
        <f t="shared" si="136"/>
        <v>0.291497975708502</v>
      </c>
      <c r="H2494" s="368">
        <f t="shared" si="137"/>
        <v>1982</v>
      </c>
      <c r="I2494" s="121" t="s">
        <v>34300</v>
      </c>
      <c r="J2494" s="164">
        <v>1982</v>
      </c>
      <c r="K2494" s="481">
        <v>42551</v>
      </c>
      <c r="L2494" s="62" t="s">
        <v>34181</v>
      </c>
      <c r="M2494" s="483"/>
    </row>
    <row r="2495" spans="1:13" ht="17.100000000000001" customHeight="1">
      <c r="A2495" s="196">
        <v>2492</v>
      </c>
      <c r="B2495" s="366" t="s">
        <v>34301</v>
      </c>
      <c r="C2495" s="367" t="s">
        <v>34302</v>
      </c>
      <c r="D2495" s="51" t="s">
        <v>34303</v>
      </c>
      <c r="E2495" s="29" t="str">
        <f t="shared" si="135"/>
        <v>Yes</v>
      </c>
      <c r="F2495" s="454">
        <f>0.33+0.555</f>
        <v>0.88500000000000001</v>
      </c>
      <c r="G2495" s="480">
        <f t="shared" si="136"/>
        <v>0.3582995951417004</v>
      </c>
      <c r="H2495" s="368">
        <f t="shared" si="137"/>
        <v>2436</v>
      </c>
      <c r="I2495" s="121" t="s">
        <v>34304</v>
      </c>
      <c r="J2495" s="164">
        <v>2436</v>
      </c>
      <c r="K2495" s="481">
        <v>42551</v>
      </c>
      <c r="L2495" s="62" t="s">
        <v>34181</v>
      </c>
      <c r="M2495" s="483"/>
    </row>
    <row r="2496" spans="1:13" ht="17.100000000000001" customHeight="1">
      <c r="A2496" s="196">
        <v>2493</v>
      </c>
      <c r="B2496" s="366">
        <v>388</v>
      </c>
      <c r="C2496" s="367" t="s">
        <v>34305</v>
      </c>
      <c r="D2496" s="51" t="s">
        <v>34306</v>
      </c>
      <c r="E2496" s="29" t="str">
        <f t="shared" si="135"/>
        <v>Yes</v>
      </c>
      <c r="F2496" s="454">
        <f>0.205+0.21+0.51</f>
        <v>0.92500000000000004</v>
      </c>
      <c r="G2496" s="480">
        <f t="shared" si="136"/>
        <v>0.37449392712550605</v>
      </c>
      <c r="H2496" s="368">
        <f t="shared" si="137"/>
        <v>2547</v>
      </c>
      <c r="I2496" s="121" t="s">
        <v>34307</v>
      </c>
      <c r="J2496" s="164">
        <v>2547</v>
      </c>
      <c r="K2496" s="481">
        <v>42551</v>
      </c>
      <c r="L2496" s="62" t="s">
        <v>34181</v>
      </c>
      <c r="M2496" s="483"/>
    </row>
    <row r="2497" spans="1:13" ht="17.100000000000001" customHeight="1">
      <c r="A2497" s="196">
        <v>2494</v>
      </c>
      <c r="B2497" s="366" t="s">
        <v>34308</v>
      </c>
      <c r="C2497" s="367" t="s">
        <v>34309</v>
      </c>
      <c r="D2497" s="51" t="s">
        <v>34310</v>
      </c>
      <c r="E2497" s="29" t="str">
        <f t="shared" si="135"/>
        <v>Yes</v>
      </c>
      <c r="F2497" s="454">
        <f>0.11+1.1</f>
        <v>1.2100000000000002</v>
      </c>
      <c r="G2497" s="480">
        <f t="shared" si="136"/>
        <v>0.48987854251012147</v>
      </c>
      <c r="H2497" s="368">
        <f t="shared" si="137"/>
        <v>3331</v>
      </c>
      <c r="I2497" s="121" t="s">
        <v>34311</v>
      </c>
      <c r="J2497" s="164">
        <v>3331</v>
      </c>
      <c r="K2497" s="481">
        <v>42551</v>
      </c>
      <c r="L2497" s="62" t="s">
        <v>34181</v>
      </c>
      <c r="M2497" s="483"/>
    </row>
    <row r="2498" spans="1:13" ht="17.100000000000001" customHeight="1">
      <c r="A2498" s="196">
        <v>2495</v>
      </c>
      <c r="B2498" s="369">
        <v>290</v>
      </c>
      <c r="C2498" s="376" t="s">
        <v>34276</v>
      </c>
      <c r="D2498" s="51" t="s">
        <v>34312</v>
      </c>
      <c r="E2498" s="29" t="str">
        <f t="shared" si="135"/>
        <v>Yes</v>
      </c>
      <c r="F2498" s="454">
        <v>0.3</v>
      </c>
      <c r="G2498" s="480">
        <f t="shared" si="136"/>
        <v>0.12145748987854249</v>
      </c>
      <c r="H2498" s="368">
        <f t="shared" si="137"/>
        <v>826</v>
      </c>
      <c r="I2498" s="121" t="s">
        <v>34313</v>
      </c>
      <c r="J2498" s="164">
        <v>826</v>
      </c>
      <c r="K2498" s="481">
        <v>42551</v>
      </c>
      <c r="L2498" s="62" t="s">
        <v>34181</v>
      </c>
      <c r="M2498" s="483"/>
    </row>
    <row r="2499" spans="1:13" ht="17.100000000000001" customHeight="1">
      <c r="A2499" s="196">
        <v>2496</v>
      </c>
      <c r="B2499" s="369">
        <v>290</v>
      </c>
      <c r="C2499" s="376" t="s">
        <v>34276</v>
      </c>
      <c r="D2499" s="51" t="s">
        <v>34314</v>
      </c>
      <c r="E2499" s="29" t="str">
        <f t="shared" si="135"/>
        <v>Yes</v>
      </c>
      <c r="F2499" s="454">
        <f>0.14+0.11</f>
        <v>0.25</v>
      </c>
      <c r="G2499" s="480">
        <f t="shared" si="136"/>
        <v>0.10121457489878542</v>
      </c>
      <c r="H2499" s="368">
        <f t="shared" si="137"/>
        <v>688</v>
      </c>
      <c r="I2499" s="121" t="s">
        <v>34315</v>
      </c>
      <c r="J2499" s="164">
        <v>688</v>
      </c>
      <c r="K2499" s="481">
        <v>42551</v>
      </c>
      <c r="L2499" s="62" t="s">
        <v>34181</v>
      </c>
      <c r="M2499" s="483"/>
    </row>
    <row r="2500" spans="1:13" ht="17.100000000000001" customHeight="1">
      <c r="A2500" s="196">
        <v>2497</v>
      </c>
      <c r="B2500" s="369">
        <v>148</v>
      </c>
      <c r="C2500" s="376" t="s">
        <v>34237</v>
      </c>
      <c r="D2500" s="51" t="s">
        <v>34316</v>
      </c>
      <c r="E2500" s="29" t="str">
        <f t="shared" si="135"/>
        <v>Yes</v>
      </c>
      <c r="F2500" s="454">
        <f>0.205+0.37+1.62</f>
        <v>2.1950000000000003</v>
      </c>
      <c r="G2500" s="480">
        <f t="shared" si="136"/>
        <v>0.88866396761133604</v>
      </c>
      <c r="H2500" s="368">
        <f t="shared" si="137"/>
        <v>6043</v>
      </c>
      <c r="I2500" s="121" t="s">
        <v>34317</v>
      </c>
      <c r="J2500" s="164">
        <v>6043</v>
      </c>
      <c r="K2500" s="481">
        <v>42551</v>
      </c>
      <c r="L2500" s="62" t="s">
        <v>34181</v>
      </c>
      <c r="M2500" s="483"/>
    </row>
    <row r="2501" spans="1:13" ht="17.100000000000001" customHeight="1">
      <c r="A2501" s="196">
        <v>2498</v>
      </c>
      <c r="B2501" s="369">
        <v>498</v>
      </c>
      <c r="C2501" s="376" t="s">
        <v>34318</v>
      </c>
      <c r="D2501" s="51" t="s">
        <v>34319</v>
      </c>
      <c r="E2501" s="29" t="str">
        <f t="shared" si="135"/>
        <v>Yes</v>
      </c>
      <c r="F2501" s="454">
        <v>0.08</v>
      </c>
      <c r="G2501" s="480">
        <f t="shared" si="136"/>
        <v>3.2388663967611336E-2</v>
      </c>
      <c r="H2501" s="368">
        <f t="shared" si="137"/>
        <v>220</v>
      </c>
      <c r="I2501" s="121" t="s">
        <v>34320</v>
      </c>
      <c r="J2501" s="164">
        <v>220</v>
      </c>
      <c r="K2501" s="481">
        <v>42551</v>
      </c>
      <c r="L2501" s="62" t="s">
        <v>34181</v>
      </c>
      <c r="M2501" s="483"/>
    </row>
    <row r="2502" spans="1:13" ht="17.100000000000001" customHeight="1">
      <c r="A2502" s="196">
        <v>2499</v>
      </c>
      <c r="B2502" s="369" t="s">
        <v>34321</v>
      </c>
      <c r="C2502" s="376" t="s">
        <v>34322</v>
      </c>
      <c r="D2502" s="51" t="s">
        <v>34323</v>
      </c>
      <c r="E2502" s="29" t="str">
        <f t="shared" si="135"/>
        <v>No</v>
      </c>
      <c r="F2502" s="454">
        <f>0.26+0.115+0.1+0.29+0.345+0.275+0.31+0.195+0.16+0.14+0.2+0.355+0.04+0.37</f>
        <v>3.1550000000000002</v>
      </c>
      <c r="G2502" s="480">
        <f t="shared" si="136"/>
        <v>1.2773279352226721</v>
      </c>
      <c r="H2502" s="368">
        <f t="shared" si="137"/>
        <v>8686</v>
      </c>
      <c r="I2502" s="121" t="s">
        <v>34324</v>
      </c>
      <c r="J2502" s="164">
        <v>8686</v>
      </c>
      <c r="K2502" s="481">
        <v>42551</v>
      </c>
      <c r="L2502" s="62" t="s">
        <v>34181</v>
      </c>
      <c r="M2502" s="483"/>
    </row>
    <row r="2503" spans="1:13" ht="17.100000000000001" customHeight="1">
      <c r="A2503" s="196">
        <v>2500</v>
      </c>
      <c r="B2503" s="369" t="s">
        <v>34321</v>
      </c>
      <c r="C2503" s="376" t="s">
        <v>34322</v>
      </c>
      <c r="D2503" s="51" t="s">
        <v>34325</v>
      </c>
      <c r="E2503" s="29" t="str">
        <f t="shared" si="135"/>
        <v>No</v>
      </c>
      <c r="F2503" s="454">
        <f>0.92+0.08+0.65+0.3+0.325+0.11+0.1+0.155+0.36</f>
        <v>2.9999999999999996</v>
      </c>
      <c r="G2503" s="480">
        <f t="shared" si="136"/>
        <v>1.2145748987854248</v>
      </c>
      <c r="H2503" s="368">
        <f t="shared" si="137"/>
        <v>8259</v>
      </c>
      <c r="I2503" s="121" t="s">
        <v>34326</v>
      </c>
      <c r="J2503" s="164">
        <v>8259</v>
      </c>
      <c r="K2503" s="481">
        <v>42551</v>
      </c>
      <c r="L2503" s="62" t="s">
        <v>34181</v>
      </c>
      <c r="M2503" s="483"/>
    </row>
    <row r="2504" spans="1:13" ht="17.100000000000001" customHeight="1">
      <c r="A2504" s="196">
        <v>2501</v>
      </c>
      <c r="B2504" s="369" t="s">
        <v>34321</v>
      </c>
      <c r="C2504" s="376" t="s">
        <v>34322</v>
      </c>
      <c r="D2504" s="51" t="s">
        <v>34327</v>
      </c>
      <c r="E2504" s="29" t="str">
        <f t="shared" si="135"/>
        <v>No</v>
      </c>
      <c r="F2504" s="454">
        <f>1.51+0.49+0.16+0.215+0.64</f>
        <v>3.0150000000000001</v>
      </c>
      <c r="G2504" s="480">
        <f t="shared" si="136"/>
        <v>1.2206477732793521</v>
      </c>
      <c r="H2504" s="368">
        <f t="shared" si="137"/>
        <v>8300</v>
      </c>
      <c r="I2504" s="121" t="s">
        <v>34328</v>
      </c>
      <c r="J2504" s="164">
        <v>8300</v>
      </c>
      <c r="K2504" s="481">
        <v>42551</v>
      </c>
      <c r="L2504" s="62" t="s">
        <v>34181</v>
      </c>
      <c r="M2504" s="483"/>
    </row>
    <row r="2505" spans="1:13" ht="17.100000000000001" customHeight="1">
      <c r="A2505" s="196">
        <v>2502</v>
      </c>
      <c r="B2505" s="369">
        <v>329</v>
      </c>
      <c r="C2505" s="376" t="s">
        <v>34329</v>
      </c>
      <c r="D2505" s="51" t="s">
        <v>34330</v>
      </c>
      <c r="E2505" s="29" t="str">
        <f t="shared" si="135"/>
        <v>No</v>
      </c>
      <c r="F2505" s="454">
        <f>0.39+0.3+0.325+0.41+0.305+0.285+0.25+0.19+0.06+0.215+0.115</f>
        <v>2.8449999999999998</v>
      </c>
      <c r="G2505" s="480">
        <f t="shared" si="136"/>
        <v>1.151821862348178</v>
      </c>
      <c r="H2505" s="368">
        <f t="shared" si="137"/>
        <v>7832</v>
      </c>
      <c r="I2505" s="121" t="s">
        <v>34331</v>
      </c>
      <c r="J2505" s="164">
        <v>7832</v>
      </c>
      <c r="K2505" s="481">
        <v>42551</v>
      </c>
      <c r="L2505" s="62" t="s">
        <v>34181</v>
      </c>
      <c r="M2505" s="483"/>
    </row>
    <row r="2506" spans="1:13" ht="17.100000000000001" customHeight="1">
      <c r="A2506" s="196">
        <v>2503</v>
      </c>
      <c r="B2506" s="369">
        <v>329</v>
      </c>
      <c r="C2506" s="376" t="s">
        <v>34329</v>
      </c>
      <c r="D2506" s="51" t="s">
        <v>34332</v>
      </c>
      <c r="E2506" s="29" t="str">
        <f t="shared" si="135"/>
        <v>No</v>
      </c>
      <c r="F2506" s="454">
        <f>0.525+0.545+0.2+0.52+0.4+0.41+0.095+0.12+0.08</f>
        <v>2.8950000000000005</v>
      </c>
      <c r="G2506" s="480">
        <f t="shared" si="136"/>
        <v>1.1720647773279353</v>
      </c>
      <c r="H2506" s="368">
        <f t="shared" si="137"/>
        <v>7970</v>
      </c>
      <c r="I2506" s="121" t="s">
        <v>34333</v>
      </c>
      <c r="J2506" s="164">
        <v>7970</v>
      </c>
      <c r="K2506" s="481">
        <v>42551</v>
      </c>
      <c r="L2506" s="62" t="s">
        <v>34181</v>
      </c>
      <c r="M2506" s="483"/>
    </row>
    <row r="2507" spans="1:13" ht="17.100000000000001" customHeight="1">
      <c r="A2507" s="196">
        <v>2504</v>
      </c>
      <c r="B2507" s="369">
        <v>189</v>
      </c>
      <c r="C2507" s="367" t="s">
        <v>34334</v>
      </c>
      <c r="D2507" s="51" t="s">
        <v>34335</v>
      </c>
      <c r="E2507" s="29" t="str">
        <f t="shared" si="135"/>
        <v>Yes</v>
      </c>
      <c r="F2507" s="454">
        <v>0.69</v>
      </c>
      <c r="G2507" s="480">
        <f t="shared" si="136"/>
        <v>0.27935222672064774</v>
      </c>
      <c r="H2507" s="368">
        <f t="shared" si="137"/>
        <v>1900</v>
      </c>
      <c r="I2507" s="121" t="s">
        <v>34336</v>
      </c>
      <c r="J2507" s="164">
        <v>1900</v>
      </c>
      <c r="K2507" s="481">
        <v>42551</v>
      </c>
      <c r="L2507" s="62" t="s">
        <v>34181</v>
      </c>
      <c r="M2507" s="483"/>
    </row>
    <row r="2508" spans="1:13" ht="17.100000000000001" customHeight="1">
      <c r="A2508" s="196">
        <v>2505</v>
      </c>
      <c r="B2508" s="369">
        <v>239</v>
      </c>
      <c r="C2508" s="376" t="s">
        <v>34337</v>
      </c>
      <c r="D2508" s="51" t="s">
        <v>34338</v>
      </c>
      <c r="E2508" s="29" t="str">
        <f t="shared" si="135"/>
        <v>Yes</v>
      </c>
      <c r="F2508" s="454">
        <f>0.065+0.065+0.135</f>
        <v>0.26500000000000001</v>
      </c>
      <c r="G2508" s="480">
        <f t="shared" si="136"/>
        <v>0.10728744939271255</v>
      </c>
      <c r="H2508" s="368">
        <f t="shared" si="137"/>
        <v>730</v>
      </c>
      <c r="I2508" s="121" t="s">
        <v>34339</v>
      </c>
      <c r="J2508" s="164">
        <v>730</v>
      </c>
      <c r="K2508" s="481">
        <v>42551</v>
      </c>
      <c r="L2508" s="62" t="s">
        <v>34181</v>
      </c>
      <c r="M2508" s="483"/>
    </row>
    <row r="2509" spans="1:13" ht="17.100000000000001" customHeight="1">
      <c r="A2509" s="196">
        <v>2506</v>
      </c>
      <c r="B2509" s="369">
        <v>239</v>
      </c>
      <c r="C2509" s="376" t="s">
        <v>34337</v>
      </c>
      <c r="D2509" s="51" t="s">
        <v>34340</v>
      </c>
      <c r="E2509" s="29" t="str">
        <f t="shared" si="135"/>
        <v>Yes</v>
      </c>
      <c r="F2509" s="454">
        <v>0.245</v>
      </c>
      <c r="G2509" s="480">
        <f t="shared" si="136"/>
        <v>9.9190283400809709E-2</v>
      </c>
      <c r="H2509" s="368">
        <f t="shared" si="137"/>
        <v>674</v>
      </c>
      <c r="I2509" s="121" t="s">
        <v>34341</v>
      </c>
      <c r="J2509" s="164">
        <v>674</v>
      </c>
      <c r="K2509" s="481">
        <v>42551</v>
      </c>
      <c r="L2509" s="62" t="s">
        <v>34181</v>
      </c>
      <c r="M2509" s="483"/>
    </row>
    <row r="2510" spans="1:13" ht="17.100000000000001" customHeight="1">
      <c r="A2510" s="196">
        <v>2507</v>
      </c>
      <c r="B2510" s="369">
        <v>251</v>
      </c>
      <c r="C2510" s="376" t="s">
        <v>34342</v>
      </c>
      <c r="D2510" s="51" t="s">
        <v>34343</v>
      </c>
      <c r="E2510" s="29" t="str">
        <f t="shared" si="135"/>
        <v>Yes</v>
      </c>
      <c r="F2510" s="454">
        <f>0.48+0.08</f>
        <v>0.55999999999999994</v>
      </c>
      <c r="G2510" s="480">
        <f t="shared" si="136"/>
        <v>0.2267206477732793</v>
      </c>
      <c r="H2510" s="368">
        <f t="shared" si="137"/>
        <v>1542</v>
      </c>
      <c r="I2510" s="121" t="s">
        <v>34344</v>
      </c>
      <c r="J2510" s="164">
        <v>1542</v>
      </c>
      <c r="K2510" s="481">
        <v>42551</v>
      </c>
      <c r="L2510" s="62" t="s">
        <v>34181</v>
      </c>
      <c r="M2510" s="483"/>
    </row>
    <row r="2511" spans="1:13" ht="17.100000000000001" customHeight="1">
      <c r="A2511" s="196">
        <v>2508</v>
      </c>
      <c r="B2511" s="369">
        <v>251</v>
      </c>
      <c r="C2511" s="376" t="s">
        <v>34342</v>
      </c>
      <c r="D2511" s="51" t="s">
        <v>34345</v>
      </c>
      <c r="E2511" s="29" t="str">
        <f t="shared" si="135"/>
        <v>Yes</v>
      </c>
      <c r="F2511" s="454">
        <v>0.59</v>
      </c>
      <c r="G2511" s="480">
        <f t="shared" si="136"/>
        <v>0.23886639676113358</v>
      </c>
      <c r="H2511" s="368">
        <f t="shared" si="137"/>
        <v>1624</v>
      </c>
      <c r="I2511" s="121" t="s">
        <v>34346</v>
      </c>
      <c r="J2511" s="164">
        <v>1624</v>
      </c>
      <c r="K2511" s="481">
        <v>42551</v>
      </c>
      <c r="L2511" s="62" t="s">
        <v>34181</v>
      </c>
      <c r="M2511" s="483"/>
    </row>
    <row r="2512" spans="1:13" ht="17.100000000000001" customHeight="1">
      <c r="A2512" s="196">
        <v>2509</v>
      </c>
      <c r="B2512" s="369">
        <v>251</v>
      </c>
      <c r="C2512" s="376" t="s">
        <v>34342</v>
      </c>
      <c r="D2512" s="51" t="s">
        <v>34347</v>
      </c>
      <c r="E2512" s="29" t="str">
        <f t="shared" si="135"/>
        <v>Yes</v>
      </c>
      <c r="F2512" s="454">
        <f>0.065+0.04+0.125+0.4</f>
        <v>0.63</v>
      </c>
      <c r="G2512" s="480">
        <f t="shared" si="136"/>
        <v>0.25506072874493924</v>
      </c>
      <c r="H2512" s="368">
        <f t="shared" si="137"/>
        <v>1734</v>
      </c>
      <c r="I2512" s="121" t="s">
        <v>34348</v>
      </c>
      <c r="J2512" s="164">
        <v>1734</v>
      </c>
      <c r="K2512" s="481">
        <v>42551</v>
      </c>
      <c r="L2512" s="62" t="s">
        <v>34181</v>
      </c>
      <c r="M2512" s="483"/>
    </row>
    <row r="2513" spans="1:13" ht="17.100000000000001" customHeight="1">
      <c r="A2513" s="196">
        <v>2510</v>
      </c>
      <c r="B2513" s="369">
        <v>248</v>
      </c>
      <c r="C2513" s="376" t="s">
        <v>34349</v>
      </c>
      <c r="D2513" s="51" t="s">
        <v>34350</v>
      </c>
      <c r="E2513" s="29" t="str">
        <f t="shared" si="135"/>
        <v>Yes</v>
      </c>
      <c r="F2513" s="454">
        <v>0.31</v>
      </c>
      <c r="G2513" s="480">
        <f t="shared" si="136"/>
        <v>0.12550607287449392</v>
      </c>
      <c r="H2513" s="368">
        <f t="shared" si="137"/>
        <v>853</v>
      </c>
      <c r="I2513" s="121" t="s">
        <v>34351</v>
      </c>
      <c r="J2513" s="164">
        <v>853</v>
      </c>
      <c r="K2513" s="481">
        <v>42551</v>
      </c>
      <c r="L2513" s="62" t="s">
        <v>34181</v>
      </c>
      <c r="M2513" s="483"/>
    </row>
    <row r="2514" spans="1:13" ht="17.100000000000001" customHeight="1">
      <c r="A2514" s="196">
        <v>2511</v>
      </c>
      <c r="B2514" s="369">
        <v>248</v>
      </c>
      <c r="C2514" s="376" t="s">
        <v>34349</v>
      </c>
      <c r="D2514" s="51" t="s">
        <v>34352</v>
      </c>
      <c r="E2514" s="29" t="str">
        <f t="shared" si="135"/>
        <v>Yes</v>
      </c>
      <c r="F2514" s="454">
        <f>0.215+0.09</f>
        <v>0.30499999999999999</v>
      </c>
      <c r="G2514" s="480">
        <f t="shared" si="136"/>
        <v>0.1234817813765182</v>
      </c>
      <c r="H2514" s="368">
        <f t="shared" si="137"/>
        <v>840</v>
      </c>
      <c r="I2514" s="121" t="s">
        <v>34353</v>
      </c>
      <c r="J2514" s="164">
        <v>840</v>
      </c>
      <c r="K2514" s="481">
        <v>42551</v>
      </c>
      <c r="L2514" s="62" t="s">
        <v>34181</v>
      </c>
      <c r="M2514" s="483"/>
    </row>
    <row r="2515" spans="1:13" ht="17.100000000000001" customHeight="1">
      <c r="A2515" s="196">
        <v>2512</v>
      </c>
      <c r="B2515" s="369">
        <v>248</v>
      </c>
      <c r="C2515" s="376" t="s">
        <v>34349</v>
      </c>
      <c r="D2515" s="51" t="s">
        <v>34354</v>
      </c>
      <c r="E2515" s="29" t="str">
        <f t="shared" si="135"/>
        <v>Yes</v>
      </c>
      <c r="F2515" s="454">
        <v>0.31</v>
      </c>
      <c r="G2515" s="480">
        <f t="shared" si="136"/>
        <v>0.12550607287449392</v>
      </c>
      <c r="H2515" s="368">
        <f t="shared" si="137"/>
        <v>853</v>
      </c>
      <c r="I2515" s="121" t="s">
        <v>34355</v>
      </c>
      <c r="J2515" s="164">
        <v>853</v>
      </c>
      <c r="K2515" s="481">
        <v>42551</v>
      </c>
      <c r="L2515" s="62" t="s">
        <v>34181</v>
      </c>
      <c r="M2515" s="483"/>
    </row>
    <row r="2516" spans="1:13" ht="17.100000000000001" customHeight="1">
      <c r="A2516" s="196">
        <v>2513</v>
      </c>
      <c r="B2516" s="369">
        <v>248</v>
      </c>
      <c r="C2516" s="376" t="s">
        <v>34349</v>
      </c>
      <c r="D2516" s="51" t="s">
        <v>34356</v>
      </c>
      <c r="E2516" s="29" t="str">
        <f t="shared" si="135"/>
        <v>Yes</v>
      </c>
      <c r="F2516" s="454">
        <f>0.155+0.04</f>
        <v>0.19500000000000001</v>
      </c>
      <c r="G2516" s="480">
        <f t="shared" si="136"/>
        <v>7.8947368421052627E-2</v>
      </c>
      <c r="H2516" s="368">
        <f t="shared" si="137"/>
        <v>537</v>
      </c>
      <c r="I2516" s="121" t="s">
        <v>34357</v>
      </c>
      <c r="J2516" s="164">
        <v>537</v>
      </c>
      <c r="K2516" s="481">
        <v>42551</v>
      </c>
      <c r="L2516" s="62" t="s">
        <v>34181</v>
      </c>
      <c r="M2516" s="483"/>
    </row>
    <row r="2517" spans="1:13" ht="17.100000000000001" customHeight="1">
      <c r="A2517" s="196">
        <v>2514</v>
      </c>
      <c r="B2517" s="369">
        <v>248</v>
      </c>
      <c r="C2517" s="376" t="s">
        <v>34349</v>
      </c>
      <c r="D2517" s="51" t="s">
        <v>34358</v>
      </c>
      <c r="E2517" s="29" t="str">
        <f t="shared" si="135"/>
        <v>Yes</v>
      </c>
      <c r="F2517" s="454">
        <v>0.31</v>
      </c>
      <c r="G2517" s="480">
        <f t="shared" si="136"/>
        <v>0.12550607287449392</v>
      </c>
      <c r="H2517" s="368">
        <f t="shared" si="137"/>
        <v>853</v>
      </c>
      <c r="I2517" s="121" t="s">
        <v>34359</v>
      </c>
      <c r="J2517" s="164">
        <v>853</v>
      </c>
      <c r="K2517" s="481">
        <v>42551</v>
      </c>
      <c r="L2517" s="62" t="s">
        <v>34181</v>
      </c>
      <c r="M2517" s="483"/>
    </row>
    <row r="2518" spans="1:13" ht="17.100000000000001" customHeight="1">
      <c r="A2518" s="196">
        <v>2515</v>
      </c>
      <c r="B2518" s="369">
        <v>60</v>
      </c>
      <c r="C2518" s="376" t="s">
        <v>34360</v>
      </c>
      <c r="D2518" s="51" t="s">
        <v>34361</v>
      </c>
      <c r="E2518" s="29" t="str">
        <f t="shared" si="135"/>
        <v>Yes</v>
      </c>
      <c r="F2518" s="454">
        <v>1.04</v>
      </c>
      <c r="G2518" s="480">
        <f t="shared" si="136"/>
        <v>0.42105263157894735</v>
      </c>
      <c r="H2518" s="368">
        <f t="shared" si="137"/>
        <v>2863</v>
      </c>
      <c r="I2518" s="121" t="s">
        <v>34362</v>
      </c>
      <c r="J2518" s="164">
        <v>2863</v>
      </c>
      <c r="K2518" s="481">
        <v>42551</v>
      </c>
      <c r="L2518" s="62" t="s">
        <v>34181</v>
      </c>
      <c r="M2518" s="483"/>
    </row>
    <row r="2519" spans="1:13" ht="17.100000000000001" customHeight="1">
      <c r="A2519" s="196">
        <v>2516</v>
      </c>
      <c r="B2519" s="369">
        <v>60</v>
      </c>
      <c r="C2519" s="376" t="s">
        <v>34360</v>
      </c>
      <c r="D2519" s="51" t="s">
        <v>34363</v>
      </c>
      <c r="E2519" s="29" t="str">
        <f t="shared" si="135"/>
        <v>Yes</v>
      </c>
      <c r="F2519" s="454">
        <v>1.04</v>
      </c>
      <c r="G2519" s="480">
        <f t="shared" si="136"/>
        <v>0.42105263157894735</v>
      </c>
      <c r="H2519" s="368">
        <f t="shared" si="137"/>
        <v>2863</v>
      </c>
      <c r="I2519" s="121" t="s">
        <v>34364</v>
      </c>
      <c r="J2519" s="164">
        <v>2863</v>
      </c>
      <c r="K2519" s="481">
        <v>42551</v>
      </c>
      <c r="L2519" s="62" t="s">
        <v>34181</v>
      </c>
      <c r="M2519" s="483"/>
    </row>
    <row r="2520" spans="1:13" ht="17.100000000000001" customHeight="1">
      <c r="A2520" s="196">
        <v>2517</v>
      </c>
      <c r="B2520" s="369">
        <v>60</v>
      </c>
      <c r="C2520" s="376" t="s">
        <v>34360</v>
      </c>
      <c r="D2520" s="51" t="s">
        <v>34365</v>
      </c>
      <c r="E2520" s="29" t="str">
        <f t="shared" si="135"/>
        <v>Yes</v>
      </c>
      <c r="F2520" s="454">
        <v>0.98</v>
      </c>
      <c r="G2520" s="480">
        <f t="shared" si="136"/>
        <v>0.39676113360323884</v>
      </c>
      <c r="H2520" s="368">
        <f t="shared" si="137"/>
        <v>2698</v>
      </c>
      <c r="I2520" s="121" t="s">
        <v>34366</v>
      </c>
      <c r="J2520" s="164">
        <v>2698</v>
      </c>
      <c r="K2520" s="481">
        <v>42551</v>
      </c>
      <c r="L2520" s="62" t="s">
        <v>34181</v>
      </c>
      <c r="M2520" s="483"/>
    </row>
    <row r="2521" spans="1:13" ht="17.100000000000001" customHeight="1">
      <c r="A2521" s="196">
        <v>2518</v>
      </c>
      <c r="B2521" s="369">
        <v>60</v>
      </c>
      <c r="C2521" s="376" t="s">
        <v>34360</v>
      </c>
      <c r="D2521" s="51" t="s">
        <v>34367</v>
      </c>
      <c r="E2521" s="29" t="str">
        <f>IF(G2521&lt;1,"Yes","No")</f>
        <v>Yes</v>
      </c>
      <c r="F2521" s="454">
        <f>0.22+0.24+0.44</f>
        <v>0.89999999999999991</v>
      </c>
      <c r="G2521" s="480">
        <f>F2521/2.47</f>
        <v>0.36437246963562747</v>
      </c>
      <c r="H2521" s="368">
        <f>ROUND(F2521*2753,0)</f>
        <v>2478</v>
      </c>
      <c r="I2521" s="121" t="s">
        <v>34368</v>
      </c>
      <c r="J2521" s="164">
        <v>2478</v>
      </c>
      <c r="K2521" s="481">
        <v>42551</v>
      </c>
      <c r="L2521" s="62" t="s">
        <v>34181</v>
      </c>
      <c r="M2521" s="483"/>
    </row>
    <row r="2522" spans="1:13" ht="17.100000000000001" customHeight="1">
      <c r="A2522" s="196">
        <v>2519</v>
      </c>
      <c r="B2522" s="366" t="s">
        <v>34369</v>
      </c>
      <c r="C2522" s="367" t="s">
        <v>34370</v>
      </c>
      <c r="D2522" s="51" t="s">
        <v>34371</v>
      </c>
      <c r="E2522" s="29" t="str">
        <f>IF(G2522&lt;1,"Yes","No")</f>
        <v>Yes</v>
      </c>
      <c r="F2522" s="454">
        <f>0.44+0.19</f>
        <v>0.63</v>
      </c>
      <c r="G2522" s="480">
        <f>F2522/2.47</f>
        <v>0.25506072874493924</v>
      </c>
      <c r="H2522" s="368">
        <f>ROUND(F2522*2753,0)</f>
        <v>1734</v>
      </c>
      <c r="I2522" s="121" t="s">
        <v>34372</v>
      </c>
      <c r="J2522" s="164">
        <v>1734</v>
      </c>
      <c r="K2522" s="481">
        <v>42551</v>
      </c>
      <c r="L2522" s="62" t="s">
        <v>34181</v>
      </c>
      <c r="M2522" s="483"/>
    </row>
    <row r="2523" spans="1:13" ht="17.100000000000001" customHeight="1">
      <c r="A2523" s="196">
        <v>2520</v>
      </c>
      <c r="B2523" s="366">
        <v>373</v>
      </c>
      <c r="C2523" s="370" t="s">
        <v>34373</v>
      </c>
      <c r="D2523" s="32" t="s">
        <v>34374</v>
      </c>
      <c r="E2523" s="29" t="str">
        <f>IF(G2523&lt;1,"Yes","No")</f>
        <v>Yes</v>
      </c>
      <c r="F2523" s="454">
        <v>0.44800000000000001</v>
      </c>
      <c r="G2523" s="480">
        <f>F2523/2.47</f>
        <v>0.18137651821862347</v>
      </c>
      <c r="H2523" s="368">
        <f>ROUND(F2523*2753,0)</f>
        <v>1233</v>
      </c>
      <c r="I2523" s="121" t="s">
        <v>34375</v>
      </c>
      <c r="J2523" s="164">
        <v>1233</v>
      </c>
      <c r="K2523" s="481">
        <v>42551</v>
      </c>
      <c r="L2523" s="62" t="s">
        <v>34181</v>
      </c>
      <c r="M2523" s="483"/>
    </row>
    <row r="2524" spans="1:13" ht="17.100000000000001" customHeight="1">
      <c r="A2524" s="196">
        <v>2521</v>
      </c>
      <c r="B2524" s="366" t="s">
        <v>34376</v>
      </c>
      <c r="C2524" s="370" t="s">
        <v>34377</v>
      </c>
      <c r="D2524" s="32" t="s">
        <v>34378</v>
      </c>
      <c r="E2524" s="29" t="str">
        <f>IF(G2524&lt;1,"Yes","No")</f>
        <v>Yes</v>
      </c>
      <c r="F2524" s="386">
        <v>0.5</v>
      </c>
      <c r="G2524" s="413">
        <f>F2524/2.47</f>
        <v>0.20242914979757085</v>
      </c>
      <c r="H2524" s="368">
        <f>ROUND(F2524*2753,0)</f>
        <v>1377</v>
      </c>
      <c r="I2524" s="29" t="s">
        <v>34379</v>
      </c>
      <c r="J2524" s="30">
        <v>1377</v>
      </c>
      <c r="K2524" s="481">
        <v>42551</v>
      </c>
      <c r="L2524" s="62" t="s">
        <v>34380</v>
      </c>
    </row>
    <row r="2525" spans="1:13" ht="17.100000000000001" customHeight="1">
      <c r="A2525" s="196">
        <v>2522</v>
      </c>
      <c r="B2525" s="366">
        <v>246</v>
      </c>
      <c r="C2525" s="370" t="s">
        <v>34381</v>
      </c>
      <c r="D2525" s="32" t="s">
        <v>34382</v>
      </c>
      <c r="E2525" s="29" t="str">
        <f t="shared" ref="E2525:E2545" si="138">IF(G2525&lt;1,"Yes","No")</f>
        <v>Yes</v>
      </c>
      <c r="F2525" s="454">
        <v>0.52</v>
      </c>
      <c r="G2525" s="413">
        <f t="shared" ref="G2525:G2545" si="139">F2525/2.47</f>
        <v>0.21052631578947367</v>
      </c>
      <c r="H2525" s="368">
        <f t="shared" ref="H2525:H2545" si="140">ROUND(F2525*2753,0)</f>
        <v>1432</v>
      </c>
      <c r="I2525" s="29" t="s">
        <v>34383</v>
      </c>
      <c r="J2525" s="30">
        <v>1432</v>
      </c>
      <c r="K2525" s="481">
        <v>42551</v>
      </c>
      <c r="L2525" s="62" t="s">
        <v>34380</v>
      </c>
    </row>
    <row r="2526" spans="1:13" ht="17.100000000000001" customHeight="1">
      <c r="A2526" s="196">
        <v>2523</v>
      </c>
      <c r="B2526" s="366">
        <v>349</v>
      </c>
      <c r="C2526" s="370" t="s">
        <v>34384</v>
      </c>
      <c r="D2526" s="32" t="s">
        <v>34385</v>
      </c>
      <c r="E2526" s="29" t="str">
        <f t="shared" si="138"/>
        <v>Yes</v>
      </c>
      <c r="F2526" s="454">
        <v>0.31</v>
      </c>
      <c r="G2526" s="413">
        <f t="shared" si="139"/>
        <v>0.12550607287449392</v>
      </c>
      <c r="H2526" s="368">
        <f t="shared" si="140"/>
        <v>853</v>
      </c>
      <c r="I2526" s="29"/>
      <c r="J2526" s="30">
        <v>853</v>
      </c>
      <c r="K2526" s="481">
        <v>42551</v>
      </c>
      <c r="L2526" s="62" t="s">
        <v>34380</v>
      </c>
    </row>
    <row r="2527" spans="1:13" ht="17.100000000000001" customHeight="1">
      <c r="A2527" s="196">
        <v>2524</v>
      </c>
      <c r="B2527" s="366" t="s">
        <v>34386</v>
      </c>
      <c r="C2527" s="367" t="s">
        <v>34387</v>
      </c>
      <c r="D2527" s="51" t="s">
        <v>34387</v>
      </c>
      <c r="E2527" s="29" t="str">
        <f t="shared" si="138"/>
        <v>Yes</v>
      </c>
      <c r="F2527" s="454">
        <v>0.72399999999999998</v>
      </c>
      <c r="G2527" s="413">
        <f t="shared" si="139"/>
        <v>0.29311740890688254</v>
      </c>
      <c r="H2527" s="368">
        <f t="shared" si="140"/>
        <v>1993</v>
      </c>
      <c r="I2527" s="121" t="s">
        <v>34388</v>
      </c>
      <c r="J2527" s="30">
        <v>1993</v>
      </c>
      <c r="K2527" s="481">
        <v>42551</v>
      </c>
      <c r="L2527" s="62" t="s">
        <v>34380</v>
      </c>
    </row>
    <row r="2528" spans="1:13" ht="17.100000000000001" customHeight="1">
      <c r="A2528" s="196">
        <v>2525</v>
      </c>
      <c r="B2528" s="369" t="s">
        <v>34389</v>
      </c>
      <c r="C2528" s="367" t="s">
        <v>34390</v>
      </c>
      <c r="D2528" s="51" t="s">
        <v>34391</v>
      </c>
      <c r="E2528" s="29" t="str">
        <f t="shared" si="138"/>
        <v>Yes</v>
      </c>
      <c r="F2528" s="454">
        <v>0.8</v>
      </c>
      <c r="G2528" s="413">
        <f t="shared" si="139"/>
        <v>0.32388663967611336</v>
      </c>
      <c r="H2528" s="368">
        <f t="shared" si="140"/>
        <v>2202</v>
      </c>
      <c r="I2528" s="121" t="s">
        <v>34392</v>
      </c>
      <c r="J2528" s="30">
        <v>2202</v>
      </c>
      <c r="K2528" s="481">
        <v>42551</v>
      </c>
      <c r="L2528" s="62" t="s">
        <v>34380</v>
      </c>
    </row>
    <row r="2529" spans="1:12" ht="17.100000000000001" customHeight="1">
      <c r="A2529" s="196">
        <v>2526</v>
      </c>
      <c r="B2529" s="366" t="s">
        <v>34389</v>
      </c>
      <c r="C2529" s="367" t="s">
        <v>34390</v>
      </c>
      <c r="D2529" s="51" t="s">
        <v>34393</v>
      </c>
      <c r="E2529" s="29" t="str">
        <f t="shared" si="138"/>
        <v>Yes</v>
      </c>
      <c r="F2529" s="454">
        <v>1.0449999999999999</v>
      </c>
      <c r="G2529" s="413">
        <f t="shared" si="139"/>
        <v>0.42307692307692302</v>
      </c>
      <c r="H2529" s="368">
        <f t="shared" si="140"/>
        <v>2877</v>
      </c>
      <c r="I2529" s="121" t="s">
        <v>34394</v>
      </c>
      <c r="J2529" s="30">
        <v>2877</v>
      </c>
      <c r="K2529" s="481">
        <v>42551</v>
      </c>
      <c r="L2529" s="62" t="s">
        <v>34380</v>
      </c>
    </row>
    <row r="2530" spans="1:12" ht="17.100000000000001" customHeight="1">
      <c r="A2530" s="196">
        <v>2527</v>
      </c>
      <c r="B2530" s="369" t="s">
        <v>34395</v>
      </c>
      <c r="C2530" s="367" t="s">
        <v>34396</v>
      </c>
      <c r="D2530" s="51" t="s">
        <v>34396</v>
      </c>
      <c r="E2530" s="29" t="str">
        <f t="shared" si="138"/>
        <v>Yes</v>
      </c>
      <c r="F2530" s="454">
        <v>0.26</v>
      </c>
      <c r="G2530" s="413">
        <f t="shared" si="139"/>
        <v>0.10526315789473684</v>
      </c>
      <c r="H2530" s="368">
        <f t="shared" si="140"/>
        <v>716</v>
      </c>
      <c r="I2530" s="121" t="s">
        <v>34397</v>
      </c>
      <c r="J2530" s="30">
        <v>716</v>
      </c>
      <c r="K2530" s="481">
        <v>42551</v>
      </c>
      <c r="L2530" s="62" t="s">
        <v>34380</v>
      </c>
    </row>
    <row r="2531" spans="1:12" ht="17.100000000000001" customHeight="1">
      <c r="A2531" s="196">
        <v>2528</v>
      </c>
      <c r="B2531" s="366" t="s">
        <v>34398</v>
      </c>
      <c r="C2531" s="367" t="s">
        <v>34399</v>
      </c>
      <c r="D2531" s="51" t="s">
        <v>34400</v>
      </c>
      <c r="E2531" s="29" t="str">
        <f t="shared" si="138"/>
        <v>Yes</v>
      </c>
      <c r="F2531" s="454">
        <v>0.749</v>
      </c>
      <c r="G2531" s="413">
        <f t="shared" si="139"/>
        <v>0.30323886639676112</v>
      </c>
      <c r="H2531" s="368">
        <f t="shared" si="140"/>
        <v>2062</v>
      </c>
      <c r="I2531" s="121" t="s">
        <v>34401</v>
      </c>
      <c r="J2531" s="30">
        <v>2062</v>
      </c>
      <c r="K2531" s="481">
        <v>42551</v>
      </c>
      <c r="L2531" s="62" t="s">
        <v>34380</v>
      </c>
    </row>
    <row r="2532" spans="1:12" ht="17.100000000000001" customHeight="1">
      <c r="A2532" s="196">
        <v>2529</v>
      </c>
      <c r="B2532" s="369" t="s">
        <v>34402</v>
      </c>
      <c r="C2532" s="367" t="s">
        <v>34403</v>
      </c>
      <c r="D2532" s="51" t="s">
        <v>34404</v>
      </c>
      <c r="E2532" s="29" t="str">
        <f t="shared" si="138"/>
        <v>Yes</v>
      </c>
      <c r="F2532" s="454">
        <v>1.91</v>
      </c>
      <c r="G2532" s="413">
        <f t="shared" si="139"/>
        <v>0.77327935222672051</v>
      </c>
      <c r="H2532" s="368">
        <f t="shared" si="140"/>
        <v>5258</v>
      </c>
      <c r="I2532" s="121">
        <v>33302667127</v>
      </c>
      <c r="J2532" s="30">
        <v>5258</v>
      </c>
      <c r="K2532" s="481">
        <v>42551</v>
      </c>
      <c r="L2532" s="62" t="s">
        <v>34380</v>
      </c>
    </row>
    <row r="2533" spans="1:12" ht="17.100000000000001" customHeight="1">
      <c r="A2533" s="196">
        <v>2530</v>
      </c>
      <c r="B2533" s="369">
        <v>288</v>
      </c>
      <c r="C2533" s="367" t="s">
        <v>34405</v>
      </c>
      <c r="D2533" s="51" t="s">
        <v>34406</v>
      </c>
      <c r="E2533" s="29" t="str">
        <f t="shared" si="138"/>
        <v>Yes</v>
      </c>
      <c r="F2533" s="454">
        <v>0.76</v>
      </c>
      <c r="G2533" s="413">
        <f t="shared" si="139"/>
        <v>0.30769230769230765</v>
      </c>
      <c r="H2533" s="368">
        <f t="shared" si="140"/>
        <v>2092</v>
      </c>
      <c r="I2533" s="121" t="s">
        <v>34407</v>
      </c>
      <c r="J2533" s="30">
        <v>2092</v>
      </c>
      <c r="K2533" s="481">
        <v>42551</v>
      </c>
      <c r="L2533" s="62" t="s">
        <v>34380</v>
      </c>
    </row>
    <row r="2534" spans="1:12" ht="17.100000000000001" customHeight="1">
      <c r="A2534" s="196">
        <v>2531</v>
      </c>
      <c r="B2534" s="366" t="s">
        <v>34408</v>
      </c>
      <c r="C2534" s="367" t="s">
        <v>34409</v>
      </c>
      <c r="D2534" s="51" t="s">
        <v>34410</v>
      </c>
      <c r="E2534" s="29" t="str">
        <f t="shared" si="138"/>
        <v>No</v>
      </c>
      <c r="F2534" s="454">
        <v>3.06</v>
      </c>
      <c r="G2534" s="413">
        <f t="shared" si="139"/>
        <v>1.2388663967611335</v>
      </c>
      <c r="H2534" s="368">
        <f t="shared" si="140"/>
        <v>8424</v>
      </c>
      <c r="I2534" s="121" t="s">
        <v>34411</v>
      </c>
      <c r="J2534" s="30">
        <v>8424</v>
      </c>
      <c r="K2534" s="481">
        <v>42551</v>
      </c>
      <c r="L2534" s="62" t="s">
        <v>34380</v>
      </c>
    </row>
    <row r="2535" spans="1:12" ht="17.100000000000001" customHeight="1">
      <c r="A2535" s="196">
        <v>2532</v>
      </c>
      <c r="B2535" s="366">
        <v>288</v>
      </c>
      <c r="C2535" s="367" t="s">
        <v>34405</v>
      </c>
      <c r="D2535" s="51" t="s">
        <v>34412</v>
      </c>
      <c r="E2535" s="29" t="str">
        <f t="shared" si="138"/>
        <v>Yes</v>
      </c>
      <c r="F2535" s="454">
        <v>1.63</v>
      </c>
      <c r="G2535" s="413">
        <f t="shared" si="139"/>
        <v>0.65991902834008087</v>
      </c>
      <c r="H2535" s="368">
        <f t="shared" si="140"/>
        <v>4487</v>
      </c>
      <c r="I2535" s="389" t="s">
        <v>34413</v>
      </c>
      <c r="J2535" s="30">
        <v>4487</v>
      </c>
      <c r="K2535" s="481">
        <v>42551</v>
      </c>
      <c r="L2535" s="62" t="s">
        <v>34380</v>
      </c>
    </row>
    <row r="2536" spans="1:12" ht="17.100000000000001" customHeight="1">
      <c r="A2536" s="196">
        <v>2533</v>
      </c>
      <c r="B2536" s="375" t="s">
        <v>34414</v>
      </c>
      <c r="C2536" s="370" t="s">
        <v>34415</v>
      </c>
      <c r="D2536" s="32" t="s">
        <v>34415</v>
      </c>
      <c r="E2536" s="29" t="str">
        <f t="shared" si="138"/>
        <v>Yes</v>
      </c>
      <c r="F2536" s="454">
        <v>0.68</v>
      </c>
      <c r="G2536" s="413">
        <f t="shared" si="139"/>
        <v>0.27530364372469635</v>
      </c>
      <c r="H2536" s="368">
        <f t="shared" si="140"/>
        <v>1872</v>
      </c>
      <c r="I2536" s="29" t="s">
        <v>34416</v>
      </c>
      <c r="J2536" s="30">
        <v>1872</v>
      </c>
      <c r="K2536" s="481">
        <v>42551</v>
      </c>
      <c r="L2536" s="62" t="s">
        <v>34380</v>
      </c>
    </row>
    <row r="2537" spans="1:12" ht="17.100000000000001" customHeight="1">
      <c r="A2537" s="196">
        <v>2534</v>
      </c>
      <c r="B2537" s="369">
        <v>611</v>
      </c>
      <c r="C2537" s="370" t="s">
        <v>34417</v>
      </c>
      <c r="D2537" s="32" t="s">
        <v>34418</v>
      </c>
      <c r="E2537" s="29" t="str">
        <f t="shared" si="138"/>
        <v>Yes</v>
      </c>
      <c r="F2537" s="454">
        <v>0.92</v>
      </c>
      <c r="G2537" s="413">
        <f t="shared" si="139"/>
        <v>0.37246963562753033</v>
      </c>
      <c r="H2537" s="368">
        <f t="shared" si="140"/>
        <v>2533</v>
      </c>
      <c r="I2537" s="29" t="s">
        <v>34419</v>
      </c>
      <c r="J2537" s="30">
        <v>2533</v>
      </c>
      <c r="K2537" s="481">
        <v>42551</v>
      </c>
      <c r="L2537" s="62" t="s">
        <v>34380</v>
      </c>
    </row>
    <row r="2538" spans="1:12" ht="17.100000000000001" customHeight="1">
      <c r="A2538" s="196">
        <v>2535</v>
      </c>
      <c r="B2538" s="375" t="s">
        <v>34420</v>
      </c>
      <c r="C2538" s="370" t="s">
        <v>34421</v>
      </c>
      <c r="D2538" s="32" t="s">
        <v>34422</v>
      </c>
      <c r="E2538" s="29" t="str">
        <f t="shared" si="138"/>
        <v>Yes</v>
      </c>
      <c r="F2538" s="454">
        <v>1.42</v>
      </c>
      <c r="G2538" s="413">
        <f t="shared" si="139"/>
        <v>0.57489878542510109</v>
      </c>
      <c r="H2538" s="368">
        <f t="shared" si="140"/>
        <v>3909</v>
      </c>
      <c r="I2538" s="121"/>
      <c r="J2538" s="30">
        <v>3909</v>
      </c>
      <c r="K2538" s="481">
        <v>42551</v>
      </c>
      <c r="L2538" s="62" t="s">
        <v>34380</v>
      </c>
    </row>
    <row r="2539" spans="1:12" ht="17.100000000000001" customHeight="1">
      <c r="A2539" s="196">
        <v>2536</v>
      </c>
      <c r="B2539" s="366">
        <v>189</v>
      </c>
      <c r="C2539" s="370" t="s">
        <v>34423</v>
      </c>
      <c r="D2539" s="32" t="s">
        <v>34424</v>
      </c>
      <c r="E2539" s="29" t="str">
        <f t="shared" si="138"/>
        <v>Yes</v>
      </c>
      <c r="F2539" s="454">
        <v>0.87</v>
      </c>
      <c r="G2539" s="413">
        <f t="shared" si="139"/>
        <v>0.35222672064777327</v>
      </c>
      <c r="H2539" s="368">
        <f t="shared" si="140"/>
        <v>2395</v>
      </c>
      <c r="I2539" s="29" t="s">
        <v>34425</v>
      </c>
      <c r="J2539" s="30">
        <v>2395</v>
      </c>
      <c r="K2539" s="481">
        <v>42551</v>
      </c>
      <c r="L2539" s="62" t="s">
        <v>34380</v>
      </c>
    </row>
    <row r="2540" spans="1:12" ht="17.100000000000001" customHeight="1">
      <c r="A2540" s="196">
        <v>2537</v>
      </c>
      <c r="B2540" s="366">
        <v>189</v>
      </c>
      <c r="C2540" s="370" t="s">
        <v>34423</v>
      </c>
      <c r="D2540" s="32" t="s">
        <v>34426</v>
      </c>
      <c r="E2540" s="29" t="str">
        <f t="shared" si="138"/>
        <v>Yes</v>
      </c>
      <c r="F2540" s="454">
        <v>0.85</v>
      </c>
      <c r="G2540" s="413">
        <f t="shared" si="139"/>
        <v>0.34412955465587042</v>
      </c>
      <c r="H2540" s="368">
        <f t="shared" si="140"/>
        <v>2340</v>
      </c>
      <c r="I2540" s="121"/>
      <c r="J2540" s="30">
        <v>2340</v>
      </c>
      <c r="K2540" s="481">
        <v>42551</v>
      </c>
      <c r="L2540" s="62" t="s">
        <v>34380</v>
      </c>
    </row>
    <row r="2541" spans="1:12" ht="17.100000000000001" customHeight="1">
      <c r="A2541" s="196">
        <v>2538</v>
      </c>
      <c r="B2541" s="375" t="s">
        <v>34427</v>
      </c>
      <c r="C2541" s="370" t="s">
        <v>34428</v>
      </c>
      <c r="D2541" s="32" t="s">
        <v>34429</v>
      </c>
      <c r="E2541" s="29" t="str">
        <f t="shared" si="138"/>
        <v>Yes</v>
      </c>
      <c r="F2541" s="454">
        <v>1.4550000000000001</v>
      </c>
      <c r="G2541" s="413">
        <f t="shared" si="139"/>
        <v>0.58906882591093113</v>
      </c>
      <c r="H2541" s="368">
        <f t="shared" si="140"/>
        <v>4006</v>
      </c>
      <c r="I2541" s="29" t="s">
        <v>34430</v>
      </c>
      <c r="J2541" s="30">
        <v>4006</v>
      </c>
      <c r="K2541" s="481">
        <v>42551</v>
      </c>
      <c r="L2541" s="62" t="s">
        <v>34380</v>
      </c>
    </row>
    <row r="2542" spans="1:12" ht="17.100000000000001" customHeight="1">
      <c r="A2542" s="196">
        <v>2539</v>
      </c>
      <c r="B2542" s="369">
        <v>439</v>
      </c>
      <c r="C2542" s="370" t="s">
        <v>34431</v>
      </c>
      <c r="D2542" s="32" t="s">
        <v>34432</v>
      </c>
      <c r="E2542" s="29" t="str">
        <f t="shared" si="138"/>
        <v>Yes</v>
      </c>
      <c r="F2542" s="454">
        <v>0.2</v>
      </c>
      <c r="G2542" s="413">
        <f t="shared" si="139"/>
        <v>8.0971659919028341E-2</v>
      </c>
      <c r="H2542" s="368">
        <f t="shared" si="140"/>
        <v>551</v>
      </c>
      <c r="I2542" s="29" t="s">
        <v>34433</v>
      </c>
      <c r="J2542" s="30">
        <v>551</v>
      </c>
      <c r="K2542" s="481">
        <v>42551</v>
      </c>
      <c r="L2542" s="62" t="s">
        <v>34380</v>
      </c>
    </row>
    <row r="2543" spans="1:12" ht="17.100000000000001" customHeight="1">
      <c r="A2543" s="196">
        <v>2540</v>
      </c>
      <c r="B2543" s="375" t="s">
        <v>34434</v>
      </c>
      <c r="C2543" s="370" t="s">
        <v>34435</v>
      </c>
      <c r="D2543" s="32" t="s">
        <v>34436</v>
      </c>
      <c r="E2543" s="29" t="str">
        <f t="shared" si="138"/>
        <v>Yes</v>
      </c>
      <c r="F2543" s="454">
        <v>0.89</v>
      </c>
      <c r="G2543" s="413">
        <f t="shared" si="139"/>
        <v>0.36032388663967607</v>
      </c>
      <c r="H2543" s="368">
        <f t="shared" si="140"/>
        <v>2450</v>
      </c>
      <c r="I2543" s="29" t="s">
        <v>34437</v>
      </c>
      <c r="J2543" s="30">
        <v>2450</v>
      </c>
      <c r="K2543" s="481">
        <v>42551</v>
      </c>
      <c r="L2543" s="62" t="s">
        <v>34380</v>
      </c>
    </row>
    <row r="2544" spans="1:12" ht="17.100000000000001" customHeight="1">
      <c r="A2544" s="196">
        <v>2541</v>
      </c>
      <c r="B2544" s="369">
        <v>364</v>
      </c>
      <c r="C2544" s="370" t="s">
        <v>34438</v>
      </c>
      <c r="D2544" s="32" t="s">
        <v>34439</v>
      </c>
      <c r="E2544" s="29" t="str">
        <f t="shared" si="138"/>
        <v>Yes</v>
      </c>
      <c r="F2544" s="454">
        <v>1.44</v>
      </c>
      <c r="G2544" s="413">
        <f t="shared" si="139"/>
        <v>0.582995951417004</v>
      </c>
      <c r="H2544" s="368">
        <f t="shared" si="140"/>
        <v>3964</v>
      </c>
      <c r="I2544" s="29" t="s">
        <v>34440</v>
      </c>
      <c r="J2544" s="30">
        <v>3964</v>
      </c>
      <c r="K2544" s="481">
        <v>42551</v>
      </c>
      <c r="L2544" s="62" t="s">
        <v>34380</v>
      </c>
    </row>
    <row r="2545" spans="1:12" ht="17.100000000000001" customHeight="1">
      <c r="A2545" s="196">
        <v>2542</v>
      </c>
      <c r="B2545" s="375" t="s">
        <v>34441</v>
      </c>
      <c r="C2545" s="367" t="s">
        <v>34442</v>
      </c>
      <c r="D2545" s="51" t="s">
        <v>34443</v>
      </c>
      <c r="E2545" s="29" t="str">
        <f t="shared" si="138"/>
        <v>Yes</v>
      </c>
      <c r="F2545" s="454">
        <v>0.58299999999999996</v>
      </c>
      <c r="G2545" s="413">
        <f t="shared" si="139"/>
        <v>0.23603238866396758</v>
      </c>
      <c r="H2545" s="368">
        <f t="shared" si="140"/>
        <v>1605</v>
      </c>
      <c r="I2545" s="121" t="s">
        <v>34444</v>
      </c>
      <c r="J2545" s="30">
        <v>1605</v>
      </c>
      <c r="K2545" s="481">
        <v>42551</v>
      </c>
      <c r="L2545" s="62" t="s">
        <v>34380</v>
      </c>
    </row>
    <row r="2546" spans="1:12" ht="17.100000000000001" customHeight="1">
      <c r="A2546" s="196">
        <v>2543</v>
      </c>
      <c r="B2546" s="29" t="s">
        <v>34445</v>
      </c>
      <c r="C2546" s="32" t="s">
        <v>34446</v>
      </c>
      <c r="D2546" s="32" t="s">
        <v>34447</v>
      </c>
      <c r="E2546" s="29" t="str">
        <f>IF(G2546&lt;1,"Yes","No")</f>
        <v>No</v>
      </c>
      <c r="F2546" s="362">
        <v>3.46</v>
      </c>
      <c r="G2546" s="362">
        <f>F2546/2.47</f>
        <v>1.4008097165991902</v>
      </c>
      <c r="H2546" s="377">
        <f>ROUND(F2546*2753,0)</f>
        <v>9525</v>
      </c>
      <c r="I2546" s="29" t="s">
        <v>34448</v>
      </c>
      <c r="J2546" s="85">
        <v>9525</v>
      </c>
      <c r="K2546" s="484">
        <v>42551</v>
      </c>
      <c r="L2546" s="62" t="s">
        <v>34449</v>
      </c>
    </row>
    <row r="2547" spans="1:12" ht="17.100000000000001" customHeight="1">
      <c r="A2547" s="196">
        <v>2544</v>
      </c>
      <c r="B2547" s="362">
        <v>31</v>
      </c>
      <c r="C2547" s="32" t="s">
        <v>34450</v>
      </c>
      <c r="D2547" s="32" t="s">
        <v>34451</v>
      </c>
      <c r="E2547" s="29" t="str">
        <f t="shared" ref="E2547:E2567" si="141">IF(G2547&lt;1,"Yes","No")</f>
        <v>No</v>
      </c>
      <c r="F2547" s="362">
        <v>6.06</v>
      </c>
      <c r="G2547" s="362">
        <f t="shared" ref="G2547:G2567" si="142">F2547/2.47</f>
        <v>2.4534412955465585</v>
      </c>
      <c r="H2547" s="377">
        <v>13600</v>
      </c>
      <c r="I2547" s="29" t="s">
        <v>34452</v>
      </c>
      <c r="J2547" s="85">
        <v>13600</v>
      </c>
      <c r="K2547" s="484">
        <v>42551</v>
      </c>
      <c r="L2547" s="62" t="s">
        <v>34449</v>
      </c>
    </row>
    <row r="2548" spans="1:12" ht="17.100000000000001" customHeight="1">
      <c r="A2548" s="196">
        <v>2545</v>
      </c>
      <c r="B2548" s="29" t="s">
        <v>34453</v>
      </c>
      <c r="C2548" s="32" t="s">
        <v>34454</v>
      </c>
      <c r="D2548" s="32" t="s">
        <v>34455</v>
      </c>
      <c r="E2548" s="29" t="str">
        <f t="shared" si="141"/>
        <v>Yes</v>
      </c>
      <c r="F2548" s="362">
        <v>0.05</v>
      </c>
      <c r="G2548" s="362">
        <f t="shared" si="142"/>
        <v>2.0242914979757085E-2</v>
      </c>
      <c r="H2548" s="377">
        <v>13600</v>
      </c>
      <c r="I2548" s="29" t="s">
        <v>34456</v>
      </c>
      <c r="J2548" s="85">
        <v>13600</v>
      </c>
      <c r="K2548" s="484">
        <v>42551</v>
      </c>
      <c r="L2548" s="62" t="s">
        <v>34449</v>
      </c>
    </row>
    <row r="2549" spans="1:12" ht="17.100000000000001" customHeight="1">
      <c r="A2549" s="196">
        <v>2546</v>
      </c>
      <c r="B2549" s="29" t="s">
        <v>34457</v>
      </c>
      <c r="C2549" s="32" t="s">
        <v>34458</v>
      </c>
      <c r="D2549" s="32" t="s">
        <v>34459</v>
      </c>
      <c r="E2549" s="29" t="str">
        <f t="shared" si="141"/>
        <v>No</v>
      </c>
      <c r="F2549" s="362">
        <f>2.29+1.54</f>
        <v>3.83</v>
      </c>
      <c r="G2549" s="362">
        <f t="shared" si="142"/>
        <v>1.5506072874493926</v>
      </c>
      <c r="H2549" s="377">
        <f t="shared" ref="H2549:H2567" si="143">ROUND(F2549*2753,0)</f>
        <v>10544</v>
      </c>
      <c r="I2549" s="29" t="s">
        <v>34460</v>
      </c>
      <c r="J2549" s="85">
        <v>10544</v>
      </c>
      <c r="K2549" s="484">
        <v>42551</v>
      </c>
      <c r="L2549" s="62" t="s">
        <v>34449</v>
      </c>
    </row>
    <row r="2550" spans="1:12" ht="17.100000000000001" customHeight="1">
      <c r="A2550" s="196">
        <v>2547</v>
      </c>
      <c r="B2550" s="29">
        <v>44</v>
      </c>
      <c r="C2550" s="32" t="s">
        <v>34461</v>
      </c>
      <c r="D2550" s="32" t="s">
        <v>34462</v>
      </c>
      <c r="E2550" s="29" t="str">
        <f t="shared" si="141"/>
        <v>Yes</v>
      </c>
      <c r="F2550" s="362">
        <v>2.2799999999999998</v>
      </c>
      <c r="G2550" s="362">
        <f t="shared" si="142"/>
        <v>0.92307692307692291</v>
      </c>
      <c r="H2550" s="377">
        <f t="shared" si="143"/>
        <v>6277</v>
      </c>
      <c r="I2550" s="29" t="s">
        <v>34463</v>
      </c>
      <c r="J2550" s="85">
        <v>6277</v>
      </c>
      <c r="K2550" s="484">
        <v>42551</v>
      </c>
      <c r="L2550" s="62" t="s">
        <v>34449</v>
      </c>
    </row>
    <row r="2551" spans="1:12" ht="17.100000000000001" customHeight="1">
      <c r="A2551" s="196">
        <v>2548</v>
      </c>
      <c r="B2551" s="29">
        <v>36</v>
      </c>
      <c r="C2551" s="32" t="s">
        <v>34464</v>
      </c>
      <c r="D2551" s="32" t="s">
        <v>34465</v>
      </c>
      <c r="E2551" s="29" t="str">
        <f t="shared" si="141"/>
        <v>No</v>
      </c>
      <c r="F2551" s="362">
        <v>6</v>
      </c>
      <c r="G2551" s="362">
        <f t="shared" si="142"/>
        <v>2.42914979757085</v>
      </c>
      <c r="H2551" s="377">
        <v>13600</v>
      </c>
      <c r="I2551" s="29" t="s">
        <v>34466</v>
      </c>
      <c r="J2551" s="85">
        <v>13600</v>
      </c>
      <c r="K2551" s="484">
        <v>42551</v>
      </c>
      <c r="L2551" s="62" t="s">
        <v>34449</v>
      </c>
    </row>
    <row r="2552" spans="1:12" ht="17.100000000000001" customHeight="1">
      <c r="A2552" s="196">
        <v>2549</v>
      </c>
      <c r="B2552" s="29" t="s">
        <v>34467</v>
      </c>
      <c r="C2552" s="32" t="s">
        <v>34468</v>
      </c>
      <c r="D2552" s="32" t="s">
        <v>34469</v>
      </c>
      <c r="E2552" s="29" t="str">
        <f t="shared" si="141"/>
        <v>Yes</v>
      </c>
      <c r="F2552" s="362">
        <v>0.23</v>
      </c>
      <c r="G2552" s="362">
        <f t="shared" si="142"/>
        <v>9.3117408906882582E-2</v>
      </c>
      <c r="H2552" s="377">
        <f t="shared" si="143"/>
        <v>633</v>
      </c>
      <c r="I2552" s="29" t="s">
        <v>34470</v>
      </c>
      <c r="J2552" s="85">
        <v>633</v>
      </c>
      <c r="K2552" s="484">
        <v>42551</v>
      </c>
      <c r="L2552" s="62" t="s">
        <v>34449</v>
      </c>
    </row>
    <row r="2553" spans="1:12" ht="17.100000000000001" customHeight="1">
      <c r="A2553" s="196">
        <v>2550</v>
      </c>
      <c r="B2553" s="362">
        <v>33</v>
      </c>
      <c r="C2553" s="32" t="s">
        <v>34471</v>
      </c>
      <c r="D2553" s="32" t="s">
        <v>34472</v>
      </c>
      <c r="E2553" s="29" t="str">
        <f t="shared" si="141"/>
        <v>Yes</v>
      </c>
      <c r="F2553" s="362">
        <v>2.08</v>
      </c>
      <c r="G2553" s="362">
        <f t="shared" si="142"/>
        <v>0.84210526315789469</v>
      </c>
      <c r="H2553" s="377">
        <f t="shared" si="143"/>
        <v>5726</v>
      </c>
      <c r="I2553" s="29" t="s">
        <v>34473</v>
      </c>
      <c r="J2553" s="85">
        <v>5726</v>
      </c>
      <c r="K2553" s="484">
        <v>42551</v>
      </c>
      <c r="L2553" s="62" t="s">
        <v>34449</v>
      </c>
    </row>
    <row r="2554" spans="1:12" ht="17.100000000000001" customHeight="1">
      <c r="A2554" s="196">
        <v>2551</v>
      </c>
      <c r="B2554" s="29">
        <v>33</v>
      </c>
      <c r="C2554" s="370" t="s">
        <v>34471</v>
      </c>
      <c r="D2554" s="32" t="s">
        <v>34474</v>
      </c>
      <c r="E2554" s="29" t="str">
        <f t="shared" si="141"/>
        <v>Yes</v>
      </c>
      <c r="F2554" s="166">
        <v>1.91</v>
      </c>
      <c r="G2554" s="362">
        <f t="shared" si="142"/>
        <v>0.77327935222672051</v>
      </c>
      <c r="H2554" s="377">
        <f t="shared" si="143"/>
        <v>5258</v>
      </c>
      <c r="I2554" s="29" t="s">
        <v>34475</v>
      </c>
      <c r="J2554" s="85">
        <v>5258</v>
      </c>
      <c r="K2554" s="484">
        <v>42551</v>
      </c>
      <c r="L2554" s="62" t="s">
        <v>34449</v>
      </c>
    </row>
    <row r="2555" spans="1:12" ht="17.100000000000001" customHeight="1">
      <c r="A2555" s="196">
        <v>2552</v>
      </c>
      <c r="B2555" s="362" t="s">
        <v>34476</v>
      </c>
      <c r="C2555" s="370" t="s">
        <v>34477</v>
      </c>
      <c r="D2555" s="32" t="s">
        <v>34478</v>
      </c>
      <c r="E2555" s="29" t="str">
        <f t="shared" si="141"/>
        <v>Yes</v>
      </c>
      <c r="F2555" s="166">
        <v>0.87</v>
      </c>
      <c r="G2555" s="362">
        <f t="shared" si="142"/>
        <v>0.35222672064777327</v>
      </c>
      <c r="H2555" s="377">
        <f t="shared" si="143"/>
        <v>2395</v>
      </c>
      <c r="I2555" s="29" t="s">
        <v>34479</v>
      </c>
      <c r="J2555" s="85">
        <v>2395</v>
      </c>
      <c r="K2555" s="484">
        <v>42551</v>
      </c>
      <c r="L2555" s="62" t="s">
        <v>34449</v>
      </c>
    </row>
    <row r="2556" spans="1:12" ht="17.100000000000001" customHeight="1">
      <c r="A2556" s="196">
        <v>2553</v>
      </c>
      <c r="B2556" s="362">
        <v>22</v>
      </c>
      <c r="C2556" s="370" t="s">
        <v>34480</v>
      </c>
      <c r="D2556" s="32" t="s">
        <v>34481</v>
      </c>
      <c r="E2556" s="29" t="str">
        <f t="shared" si="141"/>
        <v>No</v>
      </c>
      <c r="F2556" s="166">
        <v>2.93</v>
      </c>
      <c r="G2556" s="362">
        <f t="shared" si="142"/>
        <v>1.1862348178137652</v>
      </c>
      <c r="H2556" s="377">
        <f t="shared" si="143"/>
        <v>8066</v>
      </c>
      <c r="I2556" s="29" t="s">
        <v>34482</v>
      </c>
      <c r="J2556" s="85">
        <v>8066</v>
      </c>
      <c r="K2556" s="484">
        <v>42551</v>
      </c>
      <c r="L2556" s="62" t="s">
        <v>34449</v>
      </c>
    </row>
    <row r="2557" spans="1:12" ht="17.100000000000001" customHeight="1">
      <c r="A2557" s="196">
        <v>2554</v>
      </c>
      <c r="B2557" s="371">
        <v>19</v>
      </c>
      <c r="C2557" s="370" t="s">
        <v>34483</v>
      </c>
      <c r="D2557" s="32" t="s">
        <v>34484</v>
      </c>
      <c r="E2557" s="29" t="str">
        <f t="shared" si="141"/>
        <v>Yes</v>
      </c>
      <c r="F2557" s="166">
        <v>1.34</v>
      </c>
      <c r="G2557" s="362">
        <f t="shared" si="142"/>
        <v>0.54251012145748989</v>
      </c>
      <c r="H2557" s="377">
        <f t="shared" si="143"/>
        <v>3689</v>
      </c>
      <c r="I2557" s="29" t="s">
        <v>34485</v>
      </c>
      <c r="J2557" s="85">
        <v>3689</v>
      </c>
      <c r="K2557" s="484">
        <v>42551</v>
      </c>
      <c r="L2557" s="62" t="s">
        <v>34449</v>
      </c>
    </row>
    <row r="2558" spans="1:12" ht="17.100000000000001" customHeight="1">
      <c r="A2558" s="196">
        <v>2555</v>
      </c>
      <c r="B2558" s="362">
        <v>22</v>
      </c>
      <c r="C2558" s="370" t="s">
        <v>34486</v>
      </c>
      <c r="D2558" s="32" t="s">
        <v>34487</v>
      </c>
      <c r="E2558" s="29" t="str">
        <f t="shared" si="141"/>
        <v>Yes</v>
      </c>
      <c r="F2558" s="166">
        <v>0.3</v>
      </c>
      <c r="G2558" s="362">
        <f t="shared" si="142"/>
        <v>0.12145748987854249</v>
      </c>
      <c r="H2558" s="377">
        <f t="shared" si="143"/>
        <v>826</v>
      </c>
      <c r="I2558" s="29" t="s">
        <v>34488</v>
      </c>
      <c r="J2558" s="85">
        <v>826</v>
      </c>
      <c r="K2558" s="484">
        <v>42551</v>
      </c>
      <c r="L2558" s="62" t="s">
        <v>34449</v>
      </c>
    </row>
    <row r="2559" spans="1:12" ht="17.100000000000001" customHeight="1">
      <c r="A2559" s="196">
        <v>2556</v>
      </c>
      <c r="B2559" s="362">
        <v>42</v>
      </c>
      <c r="C2559" s="370" t="s">
        <v>34489</v>
      </c>
      <c r="D2559" s="32" t="s">
        <v>34490</v>
      </c>
      <c r="E2559" s="29" t="str">
        <f t="shared" si="141"/>
        <v>No</v>
      </c>
      <c r="F2559" s="166">
        <v>3.59</v>
      </c>
      <c r="G2559" s="362">
        <f t="shared" si="142"/>
        <v>1.4534412955465585</v>
      </c>
      <c r="H2559" s="377">
        <f t="shared" si="143"/>
        <v>9883</v>
      </c>
      <c r="I2559" s="29" t="s">
        <v>34491</v>
      </c>
      <c r="J2559" s="85">
        <v>9883</v>
      </c>
      <c r="K2559" s="484">
        <v>42551</v>
      </c>
      <c r="L2559" s="62" t="s">
        <v>34449</v>
      </c>
    </row>
    <row r="2560" spans="1:12" ht="17.100000000000001" customHeight="1">
      <c r="A2560" s="196">
        <v>2557</v>
      </c>
      <c r="B2560" s="29" t="s">
        <v>34492</v>
      </c>
      <c r="C2560" s="370" t="s">
        <v>34493</v>
      </c>
      <c r="D2560" s="32" t="s">
        <v>34494</v>
      </c>
      <c r="E2560" s="29" t="str">
        <f t="shared" si="141"/>
        <v>Yes</v>
      </c>
      <c r="F2560" s="166">
        <v>0.35</v>
      </c>
      <c r="G2560" s="362">
        <f t="shared" si="142"/>
        <v>0.14170040485829957</v>
      </c>
      <c r="H2560" s="377">
        <f t="shared" si="143"/>
        <v>964</v>
      </c>
      <c r="I2560" s="29" t="s">
        <v>34495</v>
      </c>
      <c r="J2560" s="85">
        <v>964</v>
      </c>
      <c r="K2560" s="484">
        <v>42551</v>
      </c>
      <c r="L2560" s="62" t="s">
        <v>34449</v>
      </c>
    </row>
    <row r="2561" spans="1:12" ht="17.100000000000001" customHeight="1">
      <c r="A2561" s="196">
        <v>2558</v>
      </c>
      <c r="B2561" s="362">
        <v>21</v>
      </c>
      <c r="C2561" s="370" t="s">
        <v>34496</v>
      </c>
      <c r="D2561" s="32" t="s">
        <v>34497</v>
      </c>
      <c r="E2561" s="29" t="str">
        <f t="shared" si="141"/>
        <v>No</v>
      </c>
      <c r="F2561" s="166">
        <v>2.89</v>
      </c>
      <c r="G2561" s="362">
        <f t="shared" si="142"/>
        <v>1.1700404858299596</v>
      </c>
      <c r="H2561" s="377">
        <f t="shared" si="143"/>
        <v>7956</v>
      </c>
      <c r="I2561" s="29" t="s">
        <v>34498</v>
      </c>
      <c r="J2561" s="85">
        <v>7956</v>
      </c>
      <c r="K2561" s="484">
        <v>42551</v>
      </c>
      <c r="L2561" s="62" t="s">
        <v>34449</v>
      </c>
    </row>
    <row r="2562" spans="1:12" ht="17.100000000000001" customHeight="1">
      <c r="A2562" s="196">
        <v>2559</v>
      </c>
      <c r="B2562" s="362">
        <v>20</v>
      </c>
      <c r="C2562" s="370" t="s">
        <v>34499</v>
      </c>
      <c r="D2562" s="32" t="s">
        <v>34500</v>
      </c>
      <c r="E2562" s="29" t="str">
        <f t="shared" si="141"/>
        <v>No</v>
      </c>
      <c r="F2562" s="166">
        <v>4.3899999999999997</v>
      </c>
      <c r="G2562" s="362">
        <f t="shared" si="142"/>
        <v>1.7773279352226719</v>
      </c>
      <c r="H2562" s="377">
        <f t="shared" si="143"/>
        <v>12086</v>
      </c>
      <c r="I2562" s="29" t="s">
        <v>34501</v>
      </c>
      <c r="J2562" s="85">
        <v>12086</v>
      </c>
      <c r="K2562" s="484">
        <v>42551</v>
      </c>
      <c r="L2562" s="62" t="s">
        <v>34449</v>
      </c>
    </row>
    <row r="2563" spans="1:12" ht="17.100000000000001" customHeight="1">
      <c r="A2563" s="196">
        <v>2560</v>
      </c>
      <c r="B2563" s="362">
        <v>25</v>
      </c>
      <c r="C2563" s="370" t="s">
        <v>34502</v>
      </c>
      <c r="D2563" s="32" t="s">
        <v>34503</v>
      </c>
      <c r="E2563" s="29" t="str">
        <f t="shared" si="141"/>
        <v>No</v>
      </c>
      <c r="F2563" s="166">
        <v>4.1399999999999997</v>
      </c>
      <c r="G2563" s="362">
        <f t="shared" si="142"/>
        <v>1.6761133603238865</v>
      </c>
      <c r="H2563" s="377">
        <f t="shared" si="143"/>
        <v>11397</v>
      </c>
      <c r="I2563" s="29" t="s">
        <v>34504</v>
      </c>
      <c r="J2563" s="85">
        <v>11397</v>
      </c>
      <c r="K2563" s="484">
        <v>42551</v>
      </c>
      <c r="L2563" s="62" t="s">
        <v>34449</v>
      </c>
    </row>
    <row r="2564" spans="1:12" ht="17.100000000000001" customHeight="1">
      <c r="A2564" s="196">
        <v>2561</v>
      </c>
      <c r="B2564" s="371">
        <v>41</v>
      </c>
      <c r="C2564" s="370" t="s">
        <v>34505</v>
      </c>
      <c r="D2564" s="32" t="s">
        <v>34506</v>
      </c>
      <c r="E2564" s="29" t="str">
        <f t="shared" si="141"/>
        <v>No</v>
      </c>
      <c r="F2564" s="166">
        <v>2.48</v>
      </c>
      <c r="G2564" s="362">
        <f t="shared" si="142"/>
        <v>1.0040485829959513</v>
      </c>
      <c r="H2564" s="377">
        <f t="shared" si="143"/>
        <v>6827</v>
      </c>
      <c r="I2564" s="29" t="s">
        <v>34507</v>
      </c>
      <c r="J2564" s="85">
        <v>6827</v>
      </c>
      <c r="K2564" s="484">
        <v>42551</v>
      </c>
      <c r="L2564" s="62" t="s">
        <v>34449</v>
      </c>
    </row>
    <row r="2565" spans="1:12" ht="17.100000000000001" customHeight="1">
      <c r="A2565" s="196">
        <v>2562</v>
      </c>
      <c r="B2565" s="371">
        <v>16</v>
      </c>
      <c r="C2565" s="370" t="s">
        <v>34508</v>
      </c>
      <c r="D2565" s="32" t="s">
        <v>34509</v>
      </c>
      <c r="E2565" s="29" t="str">
        <f t="shared" si="141"/>
        <v>No</v>
      </c>
      <c r="F2565" s="166">
        <v>4.6100000000000003</v>
      </c>
      <c r="G2565" s="362">
        <f t="shared" si="142"/>
        <v>1.8663967611336032</v>
      </c>
      <c r="H2565" s="377">
        <f t="shared" si="143"/>
        <v>12691</v>
      </c>
      <c r="I2565" s="29" t="s">
        <v>34510</v>
      </c>
      <c r="J2565" s="85">
        <v>12691</v>
      </c>
      <c r="K2565" s="484">
        <v>42551</v>
      </c>
      <c r="L2565" s="62" t="s">
        <v>34449</v>
      </c>
    </row>
    <row r="2566" spans="1:12" ht="17.100000000000001" customHeight="1">
      <c r="A2566" s="196">
        <v>2563</v>
      </c>
      <c r="B2566" s="371" t="s">
        <v>34511</v>
      </c>
      <c r="C2566" s="370" t="s">
        <v>34512</v>
      </c>
      <c r="D2566" s="32" t="s">
        <v>34513</v>
      </c>
      <c r="E2566" s="29" t="str">
        <f t="shared" si="141"/>
        <v>Yes</v>
      </c>
      <c r="F2566" s="166">
        <v>0.64</v>
      </c>
      <c r="G2566" s="362">
        <f t="shared" si="142"/>
        <v>0.25910931174089069</v>
      </c>
      <c r="H2566" s="377">
        <f t="shared" si="143"/>
        <v>1762</v>
      </c>
      <c r="I2566" s="29" t="s">
        <v>34514</v>
      </c>
      <c r="J2566" s="85">
        <v>1762</v>
      </c>
      <c r="K2566" s="484">
        <v>42551</v>
      </c>
      <c r="L2566" s="62" t="s">
        <v>34449</v>
      </c>
    </row>
    <row r="2567" spans="1:12" ht="17.100000000000001" customHeight="1">
      <c r="A2567" s="196">
        <v>2564</v>
      </c>
      <c r="B2567" s="362">
        <v>8</v>
      </c>
      <c r="C2567" s="370" t="s">
        <v>34515</v>
      </c>
      <c r="D2567" s="32" t="s">
        <v>34516</v>
      </c>
      <c r="E2567" s="29" t="str">
        <f t="shared" si="141"/>
        <v>No</v>
      </c>
      <c r="F2567" s="166">
        <v>2.58</v>
      </c>
      <c r="G2567" s="362">
        <f t="shared" si="142"/>
        <v>1.0445344129554655</v>
      </c>
      <c r="H2567" s="377">
        <f t="shared" si="143"/>
        <v>7103</v>
      </c>
      <c r="I2567" s="29" t="s">
        <v>34517</v>
      </c>
      <c r="J2567" s="85">
        <v>7103</v>
      </c>
      <c r="K2567" s="484">
        <v>42551</v>
      </c>
      <c r="L2567" s="62" t="s">
        <v>34449</v>
      </c>
    </row>
    <row r="2568" spans="1:12" ht="17.100000000000001" customHeight="1">
      <c r="A2568" s="196">
        <v>2565</v>
      </c>
      <c r="B2568" s="366">
        <v>2</v>
      </c>
      <c r="C2568" s="367" t="s">
        <v>34518</v>
      </c>
      <c r="D2568" s="51" t="s">
        <v>34519</v>
      </c>
      <c r="E2568" s="121" t="str">
        <f>IF(G2568&lt;1,"Yes","No")</f>
        <v>Yes</v>
      </c>
      <c r="F2568" s="196">
        <v>0.97</v>
      </c>
      <c r="G2568" s="196">
        <f>F2568/2.47</f>
        <v>0.39271255060728738</v>
      </c>
      <c r="H2568" s="368">
        <f>ROUND(F2568*2753,0)</f>
        <v>2670</v>
      </c>
      <c r="I2568" s="121" t="s">
        <v>34520</v>
      </c>
      <c r="J2568" s="164">
        <v>2670</v>
      </c>
      <c r="K2568" s="109">
        <v>42551</v>
      </c>
      <c r="L2568" s="62" t="s">
        <v>34521</v>
      </c>
    </row>
    <row r="2569" spans="1:12" ht="17.100000000000001" customHeight="1">
      <c r="A2569" s="196">
        <v>2566</v>
      </c>
      <c r="B2569" s="369">
        <v>5</v>
      </c>
      <c r="C2569" s="367" t="s">
        <v>34522</v>
      </c>
      <c r="D2569" s="51" t="s">
        <v>34523</v>
      </c>
      <c r="E2569" s="121" t="str">
        <f t="shared" ref="E2569:E2612" si="144">IF(G2569&lt;1,"Yes","No")</f>
        <v>Yes</v>
      </c>
      <c r="F2569" s="196">
        <v>1.44</v>
      </c>
      <c r="G2569" s="196">
        <f t="shared" ref="G2569:G2612" si="145">F2569/2.47</f>
        <v>0.582995951417004</v>
      </c>
      <c r="H2569" s="368">
        <f t="shared" ref="H2569:H2610" si="146">ROUND(F2569*2753,0)</f>
        <v>3964</v>
      </c>
      <c r="I2569" s="121" t="s">
        <v>34524</v>
      </c>
      <c r="J2569" s="164">
        <v>3964</v>
      </c>
      <c r="K2569" s="109">
        <v>42551</v>
      </c>
      <c r="L2569" s="62" t="s">
        <v>34521</v>
      </c>
    </row>
    <row r="2570" spans="1:12" ht="17.100000000000001" customHeight="1">
      <c r="A2570" s="196">
        <v>2567</v>
      </c>
      <c r="B2570" s="366" t="s">
        <v>34525</v>
      </c>
      <c r="C2570" s="367" t="s">
        <v>34526</v>
      </c>
      <c r="D2570" s="51" t="s">
        <v>34527</v>
      </c>
      <c r="E2570" s="121" t="str">
        <f t="shared" si="144"/>
        <v>Yes</v>
      </c>
      <c r="F2570" s="196">
        <f>0.91+0.6</f>
        <v>1.51</v>
      </c>
      <c r="G2570" s="196">
        <f t="shared" si="145"/>
        <v>0.61133603238866396</v>
      </c>
      <c r="H2570" s="368">
        <f t="shared" si="146"/>
        <v>4157</v>
      </c>
      <c r="I2570" s="121" t="s">
        <v>34528</v>
      </c>
      <c r="J2570" s="164">
        <v>4157</v>
      </c>
      <c r="K2570" s="109">
        <v>42551</v>
      </c>
      <c r="L2570" s="62" t="s">
        <v>34521</v>
      </c>
    </row>
    <row r="2571" spans="1:12" ht="17.100000000000001" customHeight="1">
      <c r="A2571" s="196">
        <v>2568</v>
      </c>
      <c r="B2571" s="369">
        <v>6</v>
      </c>
      <c r="C2571" s="367" t="s">
        <v>34529</v>
      </c>
      <c r="D2571" s="51" t="s">
        <v>34530</v>
      </c>
      <c r="E2571" s="121" t="str">
        <f t="shared" si="144"/>
        <v>Yes</v>
      </c>
      <c r="F2571" s="196">
        <v>0.97</v>
      </c>
      <c r="G2571" s="196">
        <f t="shared" si="145"/>
        <v>0.39271255060728738</v>
      </c>
      <c r="H2571" s="368">
        <f t="shared" si="146"/>
        <v>2670</v>
      </c>
      <c r="I2571" s="121" t="s">
        <v>34531</v>
      </c>
      <c r="J2571" s="164">
        <v>2670</v>
      </c>
      <c r="K2571" s="109">
        <v>42551</v>
      </c>
      <c r="L2571" s="62" t="s">
        <v>34521</v>
      </c>
    </row>
    <row r="2572" spans="1:12" ht="17.100000000000001" customHeight="1">
      <c r="A2572" s="196">
        <v>2569</v>
      </c>
      <c r="B2572" s="369">
        <v>8</v>
      </c>
      <c r="C2572" s="367" t="s">
        <v>34532</v>
      </c>
      <c r="D2572" s="51" t="s">
        <v>34533</v>
      </c>
      <c r="E2572" s="121" t="str">
        <f t="shared" si="144"/>
        <v>No</v>
      </c>
      <c r="F2572" s="196">
        <v>3.74</v>
      </c>
      <c r="G2572" s="196">
        <f t="shared" si="145"/>
        <v>1.5141700404858298</v>
      </c>
      <c r="H2572" s="368">
        <f t="shared" si="146"/>
        <v>10296</v>
      </c>
      <c r="I2572" s="121" t="s">
        <v>34534</v>
      </c>
      <c r="J2572" s="164">
        <v>10296</v>
      </c>
      <c r="K2572" s="109">
        <v>42551</v>
      </c>
      <c r="L2572" s="62" t="s">
        <v>34521</v>
      </c>
    </row>
    <row r="2573" spans="1:12" ht="17.100000000000001" customHeight="1">
      <c r="A2573" s="196">
        <v>2570</v>
      </c>
      <c r="B2573" s="366">
        <v>8</v>
      </c>
      <c r="C2573" s="367" t="s">
        <v>34532</v>
      </c>
      <c r="D2573" s="51" t="s">
        <v>34535</v>
      </c>
      <c r="E2573" s="121" t="str">
        <f t="shared" si="144"/>
        <v>Yes</v>
      </c>
      <c r="F2573" s="196">
        <v>1.97</v>
      </c>
      <c r="G2573" s="196">
        <f t="shared" si="145"/>
        <v>0.79757085020242913</v>
      </c>
      <c r="H2573" s="368">
        <f t="shared" si="146"/>
        <v>5423</v>
      </c>
      <c r="I2573" s="121" t="s">
        <v>34536</v>
      </c>
      <c r="J2573" s="164">
        <v>5423</v>
      </c>
      <c r="K2573" s="109">
        <v>42551</v>
      </c>
      <c r="L2573" s="62" t="s">
        <v>34521</v>
      </c>
    </row>
    <row r="2574" spans="1:12" ht="17.100000000000001" customHeight="1">
      <c r="A2574" s="196">
        <v>2571</v>
      </c>
      <c r="B2574" s="366">
        <v>9</v>
      </c>
      <c r="C2574" s="367" t="s">
        <v>34537</v>
      </c>
      <c r="D2574" s="51" t="s">
        <v>34538</v>
      </c>
      <c r="E2574" s="121" t="str">
        <f t="shared" si="144"/>
        <v>No</v>
      </c>
      <c r="F2574" s="196">
        <v>2.93</v>
      </c>
      <c r="G2574" s="196">
        <f t="shared" si="145"/>
        <v>1.1862348178137652</v>
      </c>
      <c r="H2574" s="368">
        <f t="shared" si="146"/>
        <v>8066</v>
      </c>
      <c r="I2574" s="121" t="s">
        <v>34539</v>
      </c>
      <c r="J2574" s="164">
        <v>8066</v>
      </c>
      <c r="K2574" s="109">
        <v>42551</v>
      </c>
      <c r="L2574" s="62" t="s">
        <v>34521</v>
      </c>
    </row>
    <row r="2575" spans="1:12" ht="17.100000000000001" customHeight="1">
      <c r="A2575" s="196">
        <v>2572</v>
      </c>
      <c r="B2575" s="366">
        <v>9</v>
      </c>
      <c r="C2575" s="367" t="s">
        <v>34537</v>
      </c>
      <c r="D2575" s="51" t="s">
        <v>34540</v>
      </c>
      <c r="E2575" s="121" t="str">
        <f t="shared" si="144"/>
        <v>Yes</v>
      </c>
      <c r="F2575" s="196">
        <v>2.4300000000000002</v>
      </c>
      <c r="G2575" s="196">
        <f t="shared" si="145"/>
        <v>0.98380566801619429</v>
      </c>
      <c r="H2575" s="368">
        <f t="shared" si="146"/>
        <v>6690</v>
      </c>
      <c r="I2575" s="121" t="s">
        <v>34541</v>
      </c>
      <c r="J2575" s="164">
        <v>6690</v>
      </c>
      <c r="K2575" s="109">
        <v>42551</v>
      </c>
      <c r="L2575" s="62" t="s">
        <v>34521</v>
      </c>
    </row>
    <row r="2576" spans="1:12" ht="17.100000000000001" customHeight="1">
      <c r="A2576" s="196">
        <v>2573</v>
      </c>
      <c r="B2576" s="369">
        <v>9</v>
      </c>
      <c r="C2576" s="367" t="s">
        <v>34537</v>
      </c>
      <c r="D2576" s="51" t="s">
        <v>34542</v>
      </c>
      <c r="E2576" s="121" t="str">
        <f t="shared" si="144"/>
        <v>No</v>
      </c>
      <c r="F2576" s="196">
        <v>2.83</v>
      </c>
      <c r="G2576" s="196">
        <f t="shared" si="145"/>
        <v>1.1457489878542511</v>
      </c>
      <c r="H2576" s="368">
        <f t="shared" si="146"/>
        <v>7791</v>
      </c>
      <c r="I2576" s="121" t="s">
        <v>34543</v>
      </c>
      <c r="J2576" s="164">
        <v>7791</v>
      </c>
      <c r="K2576" s="109">
        <v>42551</v>
      </c>
      <c r="L2576" s="62" t="s">
        <v>34521</v>
      </c>
    </row>
    <row r="2577" spans="1:12" ht="17.100000000000001" customHeight="1">
      <c r="A2577" s="196">
        <v>2574</v>
      </c>
      <c r="B2577" s="366">
        <v>11</v>
      </c>
      <c r="C2577" s="370" t="s">
        <v>34537</v>
      </c>
      <c r="D2577" s="32" t="s">
        <v>34544</v>
      </c>
      <c r="E2577" s="121" t="str">
        <f t="shared" si="144"/>
        <v>Yes</v>
      </c>
      <c r="F2577" s="48">
        <v>2.37</v>
      </c>
      <c r="G2577" s="196">
        <f t="shared" si="145"/>
        <v>0.95951417004048578</v>
      </c>
      <c r="H2577" s="368">
        <f t="shared" si="146"/>
        <v>6525</v>
      </c>
      <c r="I2577" s="29" t="s">
        <v>34545</v>
      </c>
      <c r="J2577" s="85">
        <v>6525</v>
      </c>
      <c r="K2577" s="109">
        <v>42551</v>
      </c>
      <c r="L2577" s="62" t="s">
        <v>34521</v>
      </c>
    </row>
    <row r="2578" spans="1:12" ht="17.100000000000001" customHeight="1">
      <c r="A2578" s="196">
        <v>2575</v>
      </c>
      <c r="B2578" s="369">
        <v>10</v>
      </c>
      <c r="C2578" s="370" t="s">
        <v>34546</v>
      </c>
      <c r="D2578" s="32" t="s">
        <v>34547</v>
      </c>
      <c r="E2578" s="121" t="str">
        <f t="shared" si="144"/>
        <v>Yes</v>
      </c>
      <c r="F2578" s="48">
        <v>0.62</v>
      </c>
      <c r="G2578" s="196">
        <f t="shared" si="145"/>
        <v>0.25101214574898784</v>
      </c>
      <c r="H2578" s="368">
        <f t="shared" si="146"/>
        <v>1707</v>
      </c>
      <c r="I2578" s="121" t="s">
        <v>34548</v>
      </c>
      <c r="J2578" s="164">
        <v>1707</v>
      </c>
      <c r="K2578" s="109">
        <v>42551</v>
      </c>
      <c r="L2578" s="62" t="s">
        <v>34521</v>
      </c>
    </row>
    <row r="2579" spans="1:12" ht="17.100000000000001" customHeight="1">
      <c r="A2579" s="196">
        <v>2576</v>
      </c>
      <c r="B2579" s="369">
        <v>11</v>
      </c>
      <c r="C2579" s="370" t="s">
        <v>34549</v>
      </c>
      <c r="D2579" s="32" t="s">
        <v>34550</v>
      </c>
      <c r="E2579" s="121" t="str">
        <f t="shared" si="144"/>
        <v>Yes</v>
      </c>
      <c r="F2579" s="48">
        <v>0.67</v>
      </c>
      <c r="G2579" s="196">
        <f t="shared" si="145"/>
        <v>0.27125506072874495</v>
      </c>
      <c r="H2579" s="368">
        <f t="shared" si="146"/>
        <v>1845</v>
      </c>
      <c r="I2579" s="29" t="s">
        <v>34551</v>
      </c>
      <c r="J2579" s="85">
        <v>1845</v>
      </c>
      <c r="K2579" s="109">
        <v>42551</v>
      </c>
      <c r="L2579" s="62" t="s">
        <v>34521</v>
      </c>
    </row>
    <row r="2580" spans="1:12" ht="17.100000000000001" customHeight="1">
      <c r="A2580" s="196">
        <v>2577</v>
      </c>
      <c r="B2580" s="371">
        <v>12</v>
      </c>
      <c r="C2580" s="370" t="s">
        <v>34552</v>
      </c>
      <c r="D2580" s="32" t="s">
        <v>34553</v>
      </c>
      <c r="E2580" s="121" t="str">
        <f t="shared" si="144"/>
        <v>Yes</v>
      </c>
      <c r="F2580" s="48">
        <v>0.25</v>
      </c>
      <c r="G2580" s="196">
        <f t="shared" si="145"/>
        <v>0.10121457489878542</v>
      </c>
      <c r="H2580" s="368">
        <f t="shared" si="146"/>
        <v>688</v>
      </c>
      <c r="I2580" s="29" t="s">
        <v>34554</v>
      </c>
      <c r="J2580" s="85">
        <v>688</v>
      </c>
      <c r="K2580" s="109">
        <v>42551</v>
      </c>
      <c r="L2580" s="62" t="s">
        <v>34521</v>
      </c>
    </row>
    <row r="2581" spans="1:12" ht="17.100000000000001" customHeight="1">
      <c r="A2581" s="196">
        <v>2578</v>
      </c>
      <c r="B2581" s="369">
        <v>13</v>
      </c>
      <c r="C2581" s="370" t="s">
        <v>34555</v>
      </c>
      <c r="D2581" s="32" t="s">
        <v>34556</v>
      </c>
      <c r="E2581" s="121" t="str">
        <f t="shared" si="144"/>
        <v>Yes</v>
      </c>
      <c r="F2581" s="48">
        <v>0.44</v>
      </c>
      <c r="G2581" s="196">
        <f t="shared" si="145"/>
        <v>0.17813765182186234</v>
      </c>
      <c r="H2581" s="368">
        <f t="shared" si="146"/>
        <v>1211</v>
      </c>
      <c r="I2581" s="121" t="s">
        <v>34557</v>
      </c>
      <c r="J2581" s="164">
        <v>1211</v>
      </c>
      <c r="K2581" s="109">
        <v>42551</v>
      </c>
      <c r="L2581" s="62" t="s">
        <v>34521</v>
      </c>
    </row>
    <row r="2582" spans="1:12" ht="17.100000000000001" customHeight="1">
      <c r="A2582" s="196">
        <v>2579</v>
      </c>
      <c r="B2582" s="369">
        <v>14</v>
      </c>
      <c r="C2582" s="370" t="s">
        <v>34558</v>
      </c>
      <c r="D2582" s="32" t="s">
        <v>34559</v>
      </c>
      <c r="E2582" s="121" t="str">
        <f t="shared" si="144"/>
        <v>Yes</v>
      </c>
      <c r="F2582" s="48">
        <v>1.87</v>
      </c>
      <c r="G2582" s="196">
        <f t="shared" si="145"/>
        <v>0.75708502024291491</v>
      </c>
      <c r="H2582" s="368">
        <f t="shared" si="146"/>
        <v>5148</v>
      </c>
      <c r="I2582" s="29" t="s">
        <v>34560</v>
      </c>
      <c r="J2582" s="85">
        <v>5148</v>
      </c>
      <c r="K2582" s="109">
        <v>42551</v>
      </c>
      <c r="L2582" s="62" t="s">
        <v>34521</v>
      </c>
    </row>
    <row r="2583" spans="1:12" ht="17.100000000000001" customHeight="1">
      <c r="A2583" s="196">
        <v>2580</v>
      </c>
      <c r="B2583" s="366">
        <v>16</v>
      </c>
      <c r="C2583" s="370" t="s">
        <v>34561</v>
      </c>
      <c r="D2583" s="32" t="s">
        <v>34562</v>
      </c>
      <c r="E2583" s="121" t="str">
        <f t="shared" si="144"/>
        <v>Yes</v>
      </c>
      <c r="F2583" s="48">
        <v>1.48</v>
      </c>
      <c r="G2583" s="196">
        <f t="shared" si="145"/>
        <v>0.59919028340080971</v>
      </c>
      <c r="H2583" s="368">
        <f t="shared" si="146"/>
        <v>4074</v>
      </c>
      <c r="I2583" s="29" t="s">
        <v>34563</v>
      </c>
      <c r="J2583" s="85">
        <v>4074</v>
      </c>
      <c r="K2583" s="109">
        <v>42551</v>
      </c>
      <c r="L2583" s="62" t="s">
        <v>34521</v>
      </c>
    </row>
    <row r="2584" spans="1:12" ht="17.100000000000001" customHeight="1">
      <c r="A2584" s="196">
        <v>2581</v>
      </c>
      <c r="B2584" s="366" t="s">
        <v>34564</v>
      </c>
      <c r="C2584" s="370" t="s">
        <v>34561</v>
      </c>
      <c r="D2584" s="32" t="s">
        <v>34565</v>
      </c>
      <c r="E2584" s="121" t="str">
        <f t="shared" si="144"/>
        <v>Yes</v>
      </c>
      <c r="F2584" s="48">
        <v>2.2599999999999998</v>
      </c>
      <c r="G2584" s="196">
        <f t="shared" si="145"/>
        <v>0.91497975708502011</v>
      </c>
      <c r="H2584" s="368">
        <f t="shared" si="146"/>
        <v>6222</v>
      </c>
      <c r="I2584" s="29" t="s">
        <v>34566</v>
      </c>
      <c r="J2584" s="85">
        <v>6222</v>
      </c>
      <c r="K2584" s="109">
        <v>42551</v>
      </c>
      <c r="L2584" s="62" t="s">
        <v>34521</v>
      </c>
    </row>
    <row r="2585" spans="1:12" ht="17.100000000000001" customHeight="1">
      <c r="A2585" s="196">
        <v>2582</v>
      </c>
      <c r="B2585" s="369">
        <v>19</v>
      </c>
      <c r="C2585" s="370" t="s">
        <v>34567</v>
      </c>
      <c r="D2585" s="32" t="s">
        <v>34568</v>
      </c>
      <c r="E2585" s="121" t="str">
        <f t="shared" si="144"/>
        <v>Yes</v>
      </c>
      <c r="F2585" s="48">
        <v>0.98</v>
      </c>
      <c r="G2585" s="196">
        <f t="shared" si="145"/>
        <v>0.39676113360323884</v>
      </c>
      <c r="H2585" s="368">
        <f t="shared" si="146"/>
        <v>2698</v>
      </c>
      <c r="I2585" s="29" t="s">
        <v>34569</v>
      </c>
      <c r="J2585" s="85">
        <v>2698</v>
      </c>
      <c r="K2585" s="109">
        <v>42551</v>
      </c>
      <c r="L2585" s="62" t="s">
        <v>34521</v>
      </c>
    </row>
    <row r="2586" spans="1:12" ht="17.100000000000001" customHeight="1">
      <c r="A2586" s="196">
        <v>2583</v>
      </c>
      <c r="B2586" s="369">
        <v>22</v>
      </c>
      <c r="C2586" s="370" t="s">
        <v>34570</v>
      </c>
      <c r="D2586" s="32" t="s">
        <v>34571</v>
      </c>
      <c r="E2586" s="121" t="str">
        <f t="shared" si="144"/>
        <v>Yes</v>
      </c>
      <c r="F2586" s="48">
        <v>1.98</v>
      </c>
      <c r="G2586" s="196">
        <f t="shared" si="145"/>
        <v>0.80161943319838047</v>
      </c>
      <c r="H2586" s="368">
        <f t="shared" si="146"/>
        <v>5451</v>
      </c>
      <c r="I2586" s="29" t="s">
        <v>34572</v>
      </c>
      <c r="J2586" s="85">
        <v>5451</v>
      </c>
      <c r="K2586" s="109">
        <v>42551</v>
      </c>
      <c r="L2586" s="62" t="s">
        <v>34521</v>
      </c>
    </row>
    <row r="2587" spans="1:12" ht="17.100000000000001" customHeight="1">
      <c r="A2587" s="196">
        <v>2584</v>
      </c>
      <c r="B2587" s="371">
        <v>25</v>
      </c>
      <c r="C2587" s="370" t="s">
        <v>34573</v>
      </c>
      <c r="D2587" s="32" t="s">
        <v>34574</v>
      </c>
      <c r="E2587" s="121" t="str">
        <f t="shared" si="144"/>
        <v>Yes</v>
      </c>
      <c r="F2587" s="48">
        <v>1.7</v>
      </c>
      <c r="G2587" s="196">
        <f t="shared" si="145"/>
        <v>0.68825910931174084</v>
      </c>
      <c r="H2587" s="368">
        <f t="shared" si="146"/>
        <v>4680</v>
      </c>
      <c r="I2587" s="29" t="s">
        <v>34575</v>
      </c>
      <c r="J2587" s="85">
        <v>4680</v>
      </c>
      <c r="K2587" s="109">
        <v>42551</v>
      </c>
      <c r="L2587" s="62" t="s">
        <v>34521</v>
      </c>
    </row>
    <row r="2588" spans="1:12" ht="17.100000000000001" customHeight="1">
      <c r="A2588" s="196">
        <v>2585</v>
      </c>
      <c r="B2588" s="371">
        <v>28</v>
      </c>
      <c r="C2588" s="370" t="s">
        <v>34576</v>
      </c>
      <c r="D2588" s="32" t="s">
        <v>34577</v>
      </c>
      <c r="E2588" s="121" t="str">
        <f t="shared" si="144"/>
        <v>Yes</v>
      </c>
      <c r="F2588" s="48">
        <v>1.8</v>
      </c>
      <c r="G2588" s="196">
        <f t="shared" si="145"/>
        <v>0.72874493927125505</v>
      </c>
      <c r="H2588" s="368">
        <f t="shared" si="146"/>
        <v>4955</v>
      </c>
      <c r="I2588" s="29" t="s">
        <v>34578</v>
      </c>
      <c r="J2588" s="85">
        <v>4955</v>
      </c>
      <c r="K2588" s="109">
        <v>42551</v>
      </c>
      <c r="L2588" s="62" t="s">
        <v>34521</v>
      </c>
    </row>
    <row r="2589" spans="1:12" ht="17.100000000000001" customHeight="1">
      <c r="A2589" s="196">
        <v>2586</v>
      </c>
      <c r="B2589" s="371">
        <v>28</v>
      </c>
      <c r="C2589" s="370" t="s">
        <v>34576</v>
      </c>
      <c r="D2589" s="32" t="s">
        <v>34579</v>
      </c>
      <c r="E2589" s="121" t="str">
        <f t="shared" si="144"/>
        <v>Yes</v>
      </c>
      <c r="F2589" s="48">
        <v>1.8</v>
      </c>
      <c r="G2589" s="196">
        <f t="shared" si="145"/>
        <v>0.72874493927125505</v>
      </c>
      <c r="H2589" s="368">
        <f t="shared" si="146"/>
        <v>4955</v>
      </c>
      <c r="I2589" s="29" t="s">
        <v>34580</v>
      </c>
      <c r="J2589" s="85">
        <v>4955</v>
      </c>
      <c r="K2589" s="109">
        <v>42551</v>
      </c>
      <c r="L2589" s="62" t="s">
        <v>34521</v>
      </c>
    </row>
    <row r="2590" spans="1:12" ht="17.100000000000001" customHeight="1">
      <c r="A2590" s="196">
        <v>2587</v>
      </c>
      <c r="B2590" s="369">
        <v>28</v>
      </c>
      <c r="C2590" s="370" t="s">
        <v>34576</v>
      </c>
      <c r="D2590" s="32" t="s">
        <v>34581</v>
      </c>
      <c r="E2590" s="121" t="str">
        <f t="shared" si="144"/>
        <v>Yes</v>
      </c>
      <c r="F2590" s="48">
        <v>1.8</v>
      </c>
      <c r="G2590" s="196">
        <f t="shared" si="145"/>
        <v>0.72874493927125505</v>
      </c>
      <c r="H2590" s="368">
        <f t="shared" si="146"/>
        <v>4955</v>
      </c>
      <c r="I2590" s="121" t="s">
        <v>34582</v>
      </c>
      <c r="J2590" s="164">
        <v>4955</v>
      </c>
      <c r="K2590" s="109">
        <v>42551</v>
      </c>
      <c r="L2590" s="62" t="s">
        <v>34521</v>
      </c>
    </row>
    <row r="2591" spans="1:12" ht="17.100000000000001" customHeight="1">
      <c r="A2591" s="196">
        <v>2588</v>
      </c>
      <c r="B2591" s="371">
        <v>28</v>
      </c>
      <c r="C2591" s="370" t="s">
        <v>34576</v>
      </c>
      <c r="D2591" s="32" t="s">
        <v>34583</v>
      </c>
      <c r="E2591" s="121" t="str">
        <f t="shared" si="144"/>
        <v>No</v>
      </c>
      <c r="F2591" s="48">
        <v>3.3</v>
      </c>
      <c r="G2591" s="196">
        <f t="shared" si="145"/>
        <v>1.3360323886639673</v>
      </c>
      <c r="H2591" s="368">
        <f t="shared" si="146"/>
        <v>9085</v>
      </c>
      <c r="I2591" s="121" t="s">
        <v>34584</v>
      </c>
      <c r="J2591" s="164">
        <v>9085</v>
      </c>
      <c r="K2591" s="109">
        <v>42551</v>
      </c>
      <c r="L2591" s="62" t="s">
        <v>34521</v>
      </c>
    </row>
    <row r="2592" spans="1:12" ht="17.100000000000001" customHeight="1">
      <c r="A2592" s="196">
        <v>2589</v>
      </c>
      <c r="B2592" s="369">
        <v>28</v>
      </c>
      <c r="C2592" s="370" t="s">
        <v>34576</v>
      </c>
      <c r="D2592" s="32" t="s">
        <v>34585</v>
      </c>
      <c r="E2592" s="121" t="str">
        <f t="shared" si="144"/>
        <v>No</v>
      </c>
      <c r="F2592" s="48">
        <v>2.5</v>
      </c>
      <c r="G2592" s="196">
        <f t="shared" si="145"/>
        <v>1.0121457489878543</v>
      </c>
      <c r="H2592" s="368">
        <f t="shared" si="146"/>
        <v>6883</v>
      </c>
      <c r="I2592" s="29" t="s">
        <v>34586</v>
      </c>
      <c r="J2592" s="85">
        <v>6883</v>
      </c>
      <c r="K2592" s="109">
        <v>42551</v>
      </c>
      <c r="L2592" s="62" t="s">
        <v>34521</v>
      </c>
    </row>
    <row r="2593" spans="1:12" ht="17.100000000000001" customHeight="1">
      <c r="A2593" s="196">
        <v>2590</v>
      </c>
      <c r="B2593" s="371">
        <v>28</v>
      </c>
      <c r="C2593" s="370" t="s">
        <v>34576</v>
      </c>
      <c r="D2593" s="32" t="s">
        <v>34587</v>
      </c>
      <c r="E2593" s="121" t="str">
        <f t="shared" si="144"/>
        <v>No</v>
      </c>
      <c r="F2593" s="48">
        <v>4.9400000000000004</v>
      </c>
      <c r="G2593" s="196">
        <f t="shared" si="145"/>
        <v>2</v>
      </c>
      <c r="H2593" s="368">
        <f t="shared" si="146"/>
        <v>13600</v>
      </c>
      <c r="I2593" s="29" t="s">
        <v>34588</v>
      </c>
      <c r="J2593" s="85">
        <v>13600</v>
      </c>
      <c r="K2593" s="109">
        <v>42551</v>
      </c>
      <c r="L2593" s="62" t="s">
        <v>34521</v>
      </c>
    </row>
    <row r="2594" spans="1:12" ht="17.100000000000001" customHeight="1">
      <c r="A2594" s="196">
        <v>2591</v>
      </c>
      <c r="B2594" s="371">
        <v>30</v>
      </c>
      <c r="C2594" s="370" t="s">
        <v>34589</v>
      </c>
      <c r="D2594" s="32" t="s">
        <v>34590</v>
      </c>
      <c r="E2594" s="121" t="str">
        <f t="shared" si="144"/>
        <v>Yes</v>
      </c>
      <c r="F2594" s="48">
        <v>0.86</v>
      </c>
      <c r="G2594" s="196">
        <f t="shared" si="145"/>
        <v>0.34817813765182182</v>
      </c>
      <c r="H2594" s="368">
        <f t="shared" si="146"/>
        <v>2368</v>
      </c>
      <c r="I2594" s="29" t="s">
        <v>34591</v>
      </c>
      <c r="J2594" s="85">
        <v>2368</v>
      </c>
      <c r="K2594" s="109">
        <v>42551</v>
      </c>
      <c r="L2594" s="62" t="s">
        <v>34521</v>
      </c>
    </row>
    <row r="2595" spans="1:12" ht="17.100000000000001" customHeight="1">
      <c r="A2595" s="196">
        <v>2592</v>
      </c>
      <c r="B2595" s="369">
        <v>37</v>
      </c>
      <c r="C2595" s="370" t="s">
        <v>34592</v>
      </c>
      <c r="D2595" s="32" t="s">
        <v>34593</v>
      </c>
      <c r="E2595" s="121" t="str">
        <f t="shared" si="144"/>
        <v>Yes</v>
      </c>
      <c r="F2595" s="48">
        <v>0.52</v>
      </c>
      <c r="G2595" s="196">
        <f t="shared" si="145"/>
        <v>0.21052631578947367</v>
      </c>
      <c r="H2595" s="368">
        <f t="shared" si="146"/>
        <v>1432</v>
      </c>
      <c r="I2595" s="29" t="s">
        <v>34594</v>
      </c>
      <c r="J2595" s="85">
        <v>1432</v>
      </c>
      <c r="K2595" s="109">
        <v>42551</v>
      </c>
      <c r="L2595" s="62" t="s">
        <v>34521</v>
      </c>
    </row>
    <row r="2596" spans="1:12" ht="17.100000000000001" customHeight="1">
      <c r="A2596" s="196">
        <v>2593</v>
      </c>
      <c r="B2596" s="375" t="s">
        <v>34595</v>
      </c>
      <c r="C2596" s="370" t="s">
        <v>34596</v>
      </c>
      <c r="D2596" s="32" t="s">
        <v>34597</v>
      </c>
      <c r="E2596" s="121" t="str">
        <f t="shared" si="144"/>
        <v>Yes</v>
      </c>
      <c r="F2596" s="196">
        <v>1.68</v>
      </c>
      <c r="G2596" s="196">
        <f t="shared" si="145"/>
        <v>0.68016194331983792</v>
      </c>
      <c r="H2596" s="368">
        <f t="shared" si="146"/>
        <v>4625</v>
      </c>
      <c r="I2596" s="29" t="s">
        <v>34598</v>
      </c>
      <c r="J2596" s="85">
        <v>4625</v>
      </c>
      <c r="K2596" s="109">
        <v>42551</v>
      </c>
      <c r="L2596" s="62" t="s">
        <v>34521</v>
      </c>
    </row>
    <row r="2597" spans="1:12" ht="17.100000000000001" customHeight="1">
      <c r="A2597" s="196">
        <v>2594</v>
      </c>
      <c r="B2597" s="375" t="s">
        <v>34599</v>
      </c>
      <c r="C2597" s="370" t="s">
        <v>34600</v>
      </c>
      <c r="D2597" s="32" t="s">
        <v>34601</v>
      </c>
      <c r="E2597" s="121" t="str">
        <f t="shared" si="144"/>
        <v>Yes</v>
      </c>
      <c r="F2597" s="196">
        <v>1.65</v>
      </c>
      <c r="G2597" s="196">
        <f t="shared" si="145"/>
        <v>0.66801619433198367</v>
      </c>
      <c r="H2597" s="368">
        <f t="shared" si="146"/>
        <v>4542</v>
      </c>
      <c r="I2597" s="29" t="s">
        <v>34602</v>
      </c>
      <c r="J2597" s="85">
        <v>4542</v>
      </c>
      <c r="K2597" s="109">
        <v>42551</v>
      </c>
      <c r="L2597" s="62" t="s">
        <v>34521</v>
      </c>
    </row>
    <row r="2598" spans="1:12" ht="17.100000000000001" customHeight="1">
      <c r="A2598" s="196">
        <v>2595</v>
      </c>
      <c r="B2598" s="371">
        <v>39</v>
      </c>
      <c r="C2598" s="370" t="s">
        <v>34603</v>
      </c>
      <c r="D2598" s="32" t="s">
        <v>34604</v>
      </c>
      <c r="E2598" s="121" t="str">
        <f t="shared" si="144"/>
        <v>No</v>
      </c>
      <c r="F2598" s="196">
        <v>4.1100000000000003</v>
      </c>
      <c r="G2598" s="196">
        <f t="shared" si="145"/>
        <v>1.6639676113360324</v>
      </c>
      <c r="H2598" s="368">
        <f t="shared" si="146"/>
        <v>11315</v>
      </c>
      <c r="I2598" s="29" t="s">
        <v>34605</v>
      </c>
      <c r="J2598" s="85">
        <v>11315</v>
      </c>
      <c r="K2598" s="109">
        <v>42551</v>
      </c>
      <c r="L2598" s="62" t="s">
        <v>34521</v>
      </c>
    </row>
    <row r="2599" spans="1:12" ht="17.100000000000001" customHeight="1">
      <c r="A2599" s="196">
        <v>2596</v>
      </c>
      <c r="B2599" s="371">
        <v>41</v>
      </c>
      <c r="C2599" s="370" t="s">
        <v>34606</v>
      </c>
      <c r="D2599" s="32" t="s">
        <v>34607</v>
      </c>
      <c r="E2599" s="121" t="str">
        <f t="shared" si="144"/>
        <v>No</v>
      </c>
      <c r="F2599" s="196">
        <v>2.6</v>
      </c>
      <c r="G2599" s="196">
        <f t="shared" si="145"/>
        <v>1.0526315789473684</v>
      </c>
      <c r="H2599" s="368">
        <f t="shared" si="146"/>
        <v>7158</v>
      </c>
      <c r="I2599" s="29" t="s">
        <v>34608</v>
      </c>
      <c r="J2599" s="85">
        <v>7158</v>
      </c>
      <c r="K2599" s="109">
        <v>42551</v>
      </c>
      <c r="L2599" s="62" t="s">
        <v>34521</v>
      </c>
    </row>
    <row r="2600" spans="1:12" ht="17.100000000000001" customHeight="1">
      <c r="A2600" s="196">
        <v>2597</v>
      </c>
      <c r="B2600" s="369">
        <v>41</v>
      </c>
      <c r="C2600" s="370" t="s">
        <v>34609</v>
      </c>
      <c r="D2600" s="32" t="s">
        <v>34610</v>
      </c>
      <c r="E2600" s="121" t="str">
        <f t="shared" si="144"/>
        <v>Yes</v>
      </c>
      <c r="F2600" s="196">
        <v>0.85</v>
      </c>
      <c r="G2600" s="196">
        <f t="shared" si="145"/>
        <v>0.34412955465587042</v>
      </c>
      <c r="H2600" s="368">
        <f t="shared" si="146"/>
        <v>2340</v>
      </c>
      <c r="I2600" s="121" t="s">
        <v>34611</v>
      </c>
      <c r="J2600" s="164">
        <v>2340</v>
      </c>
      <c r="K2600" s="109">
        <v>42551</v>
      </c>
      <c r="L2600" s="62" t="s">
        <v>34521</v>
      </c>
    </row>
    <row r="2601" spans="1:12" ht="17.100000000000001" customHeight="1">
      <c r="A2601" s="196">
        <v>2598</v>
      </c>
      <c r="B2601" s="371">
        <v>41</v>
      </c>
      <c r="C2601" s="370" t="s">
        <v>34609</v>
      </c>
      <c r="D2601" s="32" t="s">
        <v>34612</v>
      </c>
      <c r="E2601" s="121" t="str">
        <f t="shared" si="144"/>
        <v>Yes</v>
      </c>
      <c r="F2601" s="196">
        <v>1.66</v>
      </c>
      <c r="G2601" s="196">
        <f t="shared" si="145"/>
        <v>0.67206477732793513</v>
      </c>
      <c r="H2601" s="368">
        <f t="shared" si="146"/>
        <v>4570</v>
      </c>
      <c r="I2601" s="121" t="s">
        <v>34613</v>
      </c>
      <c r="J2601" s="164">
        <v>4570</v>
      </c>
      <c r="K2601" s="109">
        <v>42551</v>
      </c>
      <c r="L2601" s="62" t="s">
        <v>34521</v>
      </c>
    </row>
    <row r="2602" spans="1:12" ht="17.100000000000001" customHeight="1">
      <c r="A2602" s="196">
        <v>2599</v>
      </c>
      <c r="B2602" s="369">
        <v>44</v>
      </c>
      <c r="C2602" s="367" t="s">
        <v>34614</v>
      </c>
      <c r="D2602" s="51" t="s">
        <v>34615</v>
      </c>
      <c r="E2602" s="121" t="str">
        <f t="shared" si="144"/>
        <v>Yes</v>
      </c>
      <c r="F2602" s="196">
        <v>1.6</v>
      </c>
      <c r="G2602" s="196">
        <f t="shared" si="145"/>
        <v>0.64777327935222673</v>
      </c>
      <c r="H2602" s="368">
        <f t="shared" si="146"/>
        <v>4405</v>
      </c>
      <c r="I2602" s="121" t="s">
        <v>34616</v>
      </c>
      <c r="J2602" s="164">
        <v>4405</v>
      </c>
      <c r="K2602" s="109">
        <v>42551</v>
      </c>
      <c r="L2602" s="62" t="s">
        <v>34521</v>
      </c>
    </row>
    <row r="2603" spans="1:12" ht="17.100000000000001" customHeight="1">
      <c r="A2603" s="196">
        <v>2600</v>
      </c>
      <c r="B2603" s="369">
        <v>47</v>
      </c>
      <c r="C2603" s="367" t="s">
        <v>34617</v>
      </c>
      <c r="D2603" s="51" t="s">
        <v>34618</v>
      </c>
      <c r="E2603" s="121" t="str">
        <f t="shared" si="144"/>
        <v>Yes</v>
      </c>
      <c r="F2603" s="196">
        <v>1.74</v>
      </c>
      <c r="G2603" s="196">
        <f t="shared" si="145"/>
        <v>0.70445344129554655</v>
      </c>
      <c r="H2603" s="368">
        <f t="shared" si="146"/>
        <v>4790</v>
      </c>
      <c r="I2603" s="121" t="s">
        <v>34619</v>
      </c>
      <c r="J2603" s="164">
        <v>4790</v>
      </c>
      <c r="K2603" s="109">
        <v>42551</v>
      </c>
      <c r="L2603" s="62" t="s">
        <v>34521</v>
      </c>
    </row>
    <row r="2604" spans="1:12" ht="17.100000000000001" customHeight="1">
      <c r="A2604" s="196">
        <v>2601</v>
      </c>
      <c r="B2604" s="369">
        <v>48</v>
      </c>
      <c r="C2604" s="367" t="s">
        <v>34620</v>
      </c>
      <c r="D2604" s="51" t="s">
        <v>34621</v>
      </c>
      <c r="E2604" s="121" t="str">
        <f t="shared" si="144"/>
        <v>Yes</v>
      </c>
      <c r="F2604" s="196">
        <v>2.2200000000000002</v>
      </c>
      <c r="G2604" s="196">
        <f t="shared" si="145"/>
        <v>0.89878542510121462</v>
      </c>
      <c r="H2604" s="368">
        <f t="shared" si="146"/>
        <v>6112</v>
      </c>
      <c r="I2604" s="121" t="s">
        <v>34622</v>
      </c>
      <c r="J2604" s="164">
        <v>6112</v>
      </c>
      <c r="K2604" s="109">
        <v>42551</v>
      </c>
      <c r="L2604" s="62" t="s">
        <v>34521</v>
      </c>
    </row>
    <row r="2605" spans="1:12" ht="17.100000000000001" customHeight="1">
      <c r="A2605" s="196">
        <v>2602</v>
      </c>
      <c r="B2605" s="369">
        <v>52</v>
      </c>
      <c r="C2605" s="367" t="s">
        <v>34623</v>
      </c>
      <c r="D2605" s="51" t="s">
        <v>34624</v>
      </c>
      <c r="E2605" s="121" t="str">
        <f t="shared" si="144"/>
        <v>Yes</v>
      </c>
      <c r="F2605" s="196">
        <v>1.26</v>
      </c>
      <c r="G2605" s="196">
        <f t="shared" si="145"/>
        <v>0.51012145748987847</v>
      </c>
      <c r="H2605" s="368">
        <f t="shared" si="146"/>
        <v>3469</v>
      </c>
      <c r="I2605" s="121" t="s">
        <v>34625</v>
      </c>
      <c r="J2605" s="164">
        <v>3469</v>
      </c>
      <c r="K2605" s="109">
        <v>42551</v>
      </c>
      <c r="L2605" s="62" t="s">
        <v>34521</v>
      </c>
    </row>
    <row r="2606" spans="1:12" ht="17.100000000000001" customHeight="1">
      <c r="A2606" s="196">
        <v>2603</v>
      </c>
      <c r="B2606" s="366" t="s">
        <v>34626</v>
      </c>
      <c r="C2606" s="367" t="s">
        <v>34627</v>
      </c>
      <c r="D2606" s="51" t="s">
        <v>34628</v>
      </c>
      <c r="E2606" s="121" t="str">
        <f t="shared" si="144"/>
        <v>Yes</v>
      </c>
      <c r="F2606" s="196">
        <v>0.38</v>
      </c>
      <c r="G2606" s="196">
        <f t="shared" si="145"/>
        <v>0.15384615384615383</v>
      </c>
      <c r="H2606" s="368">
        <f t="shared" si="146"/>
        <v>1046</v>
      </c>
      <c r="I2606" s="121" t="s">
        <v>34629</v>
      </c>
      <c r="J2606" s="164">
        <v>1046</v>
      </c>
      <c r="K2606" s="109">
        <v>42551</v>
      </c>
      <c r="L2606" s="62" t="s">
        <v>34521</v>
      </c>
    </row>
    <row r="2607" spans="1:12" ht="17.100000000000001" customHeight="1">
      <c r="A2607" s="196">
        <v>2604</v>
      </c>
      <c r="B2607" s="369" t="s">
        <v>34630</v>
      </c>
      <c r="C2607" s="367" t="s">
        <v>34631</v>
      </c>
      <c r="D2607" s="51" t="s">
        <v>34632</v>
      </c>
      <c r="E2607" s="121" t="str">
        <f t="shared" si="144"/>
        <v>Yes</v>
      </c>
      <c r="F2607" s="196">
        <v>0.31</v>
      </c>
      <c r="G2607" s="196">
        <f t="shared" si="145"/>
        <v>0.12550607287449392</v>
      </c>
      <c r="H2607" s="368">
        <f t="shared" si="146"/>
        <v>853</v>
      </c>
      <c r="I2607" s="121" t="s">
        <v>34633</v>
      </c>
      <c r="J2607" s="164">
        <v>853</v>
      </c>
      <c r="K2607" s="109">
        <v>42551</v>
      </c>
      <c r="L2607" s="62" t="s">
        <v>34521</v>
      </c>
    </row>
    <row r="2608" spans="1:12" ht="17.100000000000001" customHeight="1">
      <c r="A2608" s="196">
        <v>2605</v>
      </c>
      <c r="B2608" s="369" t="s">
        <v>34634</v>
      </c>
      <c r="C2608" s="367" t="s">
        <v>34635</v>
      </c>
      <c r="D2608" s="51" t="s">
        <v>34636</v>
      </c>
      <c r="E2608" s="121" t="str">
        <f t="shared" si="144"/>
        <v>Yes</v>
      </c>
      <c r="F2608" s="196">
        <v>0.53</v>
      </c>
      <c r="G2608" s="196">
        <f t="shared" si="145"/>
        <v>0.2145748987854251</v>
      </c>
      <c r="H2608" s="368">
        <f t="shared" si="146"/>
        <v>1459</v>
      </c>
      <c r="I2608" s="121" t="s">
        <v>34637</v>
      </c>
      <c r="J2608" s="164">
        <v>1459</v>
      </c>
      <c r="K2608" s="109">
        <v>42551</v>
      </c>
      <c r="L2608" s="62" t="s">
        <v>34521</v>
      </c>
    </row>
    <row r="2609" spans="1:12" ht="17.100000000000001" customHeight="1">
      <c r="A2609" s="196">
        <v>2606</v>
      </c>
      <c r="B2609" s="366" t="s">
        <v>34638</v>
      </c>
      <c r="C2609" s="367" t="s">
        <v>34639</v>
      </c>
      <c r="D2609" s="51" t="s">
        <v>34640</v>
      </c>
      <c r="E2609" s="121" t="str">
        <f t="shared" si="144"/>
        <v>No</v>
      </c>
      <c r="F2609" s="196">
        <v>3.95</v>
      </c>
      <c r="G2609" s="196">
        <f t="shared" si="145"/>
        <v>1.5991902834008096</v>
      </c>
      <c r="H2609" s="368">
        <f t="shared" si="146"/>
        <v>10874</v>
      </c>
      <c r="I2609" s="121" t="s">
        <v>34641</v>
      </c>
      <c r="J2609" s="164">
        <v>10874</v>
      </c>
      <c r="K2609" s="109">
        <v>42551</v>
      </c>
      <c r="L2609" s="62" t="s">
        <v>34521</v>
      </c>
    </row>
    <row r="2610" spans="1:12" ht="17.100000000000001" customHeight="1">
      <c r="A2610" s="196">
        <v>2607</v>
      </c>
      <c r="B2610" s="369">
        <v>57</v>
      </c>
      <c r="C2610" s="367" t="s">
        <v>34642</v>
      </c>
      <c r="D2610" s="51" t="s">
        <v>34643</v>
      </c>
      <c r="E2610" s="121" t="str">
        <f t="shared" si="144"/>
        <v>No</v>
      </c>
      <c r="F2610" s="196">
        <v>3.41</v>
      </c>
      <c r="G2610" s="196">
        <f t="shared" si="145"/>
        <v>1.3805668016194332</v>
      </c>
      <c r="H2610" s="368">
        <f t="shared" si="146"/>
        <v>9388</v>
      </c>
      <c r="I2610" s="121" t="s">
        <v>34644</v>
      </c>
      <c r="J2610" s="164">
        <v>9388</v>
      </c>
      <c r="K2610" s="109">
        <v>42551</v>
      </c>
      <c r="L2610" s="62" t="s">
        <v>34521</v>
      </c>
    </row>
    <row r="2611" spans="1:12" ht="17.100000000000001" customHeight="1">
      <c r="A2611" s="196">
        <v>2608</v>
      </c>
      <c r="B2611" s="369">
        <v>57</v>
      </c>
      <c r="C2611" s="367" t="s">
        <v>34642</v>
      </c>
      <c r="D2611" s="51" t="s">
        <v>34645</v>
      </c>
      <c r="E2611" s="121" t="str">
        <f t="shared" si="144"/>
        <v>No</v>
      </c>
      <c r="F2611" s="196">
        <v>7.18</v>
      </c>
      <c r="G2611" s="196">
        <f t="shared" si="145"/>
        <v>2.9068825910931171</v>
      </c>
      <c r="H2611" s="368">
        <v>13600</v>
      </c>
      <c r="I2611" s="121" t="s">
        <v>34646</v>
      </c>
      <c r="J2611" s="164">
        <v>13600</v>
      </c>
      <c r="K2611" s="109">
        <v>42551</v>
      </c>
      <c r="L2611" s="62" t="s">
        <v>34521</v>
      </c>
    </row>
    <row r="2612" spans="1:12" ht="17.100000000000001" customHeight="1">
      <c r="A2612" s="196">
        <v>2609</v>
      </c>
      <c r="B2612" s="369">
        <v>57</v>
      </c>
      <c r="C2612" s="367" t="s">
        <v>34642</v>
      </c>
      <c r="D2612" s="51" t="s">
        <v>34647</v>
      </c>
      <c r="E2612" s="121" t="str">
        <f t="shared" si="144"/>
        <v>No</v>
      </c>
      <c r="F2612" s="196">
        <v>6.29</v>
      </c>
      <c r="G2612" s="196">
        <f t="shared" si="145"/>
        <v>2.546558704453441</v>
      </c>
      <c r="H2612" s="368">
        <v>13600</v>
      </c>
      <c r="I2612" s="121" t="s">
        <v>34648</v>
      </c>
      <c r="J2612" s="164">
        <v>13600</v>
      </c>
      <c r="K2612" s="109">
        <v>42551</v>
      </c>
      <c r="L2612" s="62" t="s">
        <v>34521</v>
      </c>
    </row>
    <row r="2613" spans="1:12" ht="17.100000000000001" customHeight="1">
      <c r="A2613" s="196">
        <v>2610</v>
      </c>
      <c r="B2613" s="366">
        <v>2</v>
      </c>
      <c r="C2613" s="367" t="s">
        <v>34649</v>
      </c>
      <c r="D2613" s="51" t="s">
        <v>34650</v>
      </c>
      <c r="E2613" s="121" t="str">
        <f>IF(G2613&lt;1,"Yes","No")</f>
        <v>No</v>
      </c>
      <c r="F2613" s="48">
        <v>4.5</v>
      </c>
      <c r="G2613" s="48">
        <f>F2613/2.47</f>
        <v>1.8218623481781375</v>
      </c>
      <c r="H2613" s="415">
        <f t="shared" ref="H2613:H2619" si="147">ROUND(F2613*2753,0)</f>
        <v>12389</v>
      </c>
      <c r="I2613" s="121" t="s">
        <v>34651</v>
      </c>
      <c r="J2613" s="164">
        <v>12389</v>
      </c>
      <c r="K2613" s="109">
        <v>42551</v>
      </c>
      <c r="L2613" s="62" t="s">
        <v>34652</v>
      </c>
    </row>
    <row r="2614" spans="1:12" ht="17.100000000000001" customHeight="1">
      <c r="A2614" s="196">
        <v>2611</v>
      </c>
      <c r="B2614" s="369">
        <v>2</v>
      </c>
      <c r="C2614" s="367" t="s">
        <v>34649</v>
      </c>
      <c r="D2614" s="51" t="s">
        <v>34653</v>
      </c>
      <c r="E2614" s="121" t="str">
        <f t="shared" ref="E2614:E2639" si="148">IF(G2614&lt;1,"Yes","No")</f>
        <v>Yes</v>
      </c>
      <c r="F2614" s="48">
        <v>2.14</v>
      </c>
      <c r="G2614" s="48">
        <f t="shared" ref="G2614:G2639" si="149">F2614/2.47</f>
        <v>0.8663967611336032</v>
      </c>
      <c r="H2614" s="415">
        <f t="shared" si="147"/>
        <v>5891</v>
      </c>
      <c r="I2614" s="121" t="s">
        <v>34654</v>
      </c>
      <c r="J2614" s="164">
        <v>5891</v>
      </c>
      <c r="K2614" s="109">
        <v>42551</v>
      </c>
      <c r="L2614" s="62" t="s">
        <v>34652</v>
      </c>
    </row>
    <row r="2615" spans="1:12" ht="17.100000000000001" customHeight="1">
      <c r="A2615" s="196">
        <v>2612</v>
      </c>
      <c r="B2615" s="366" t="s">
        <v>34655</v>
      </c>
      <c r="C2615" s="367" t="s">
        <v>34656</v>
      </c>
      <c r="D2615" s="51" t="s">
        <v>34657</v>
      </c>
      <c r="E2615" s="121" t="str">
        <f t="shared" si="148"/>
        <v>No</v>
      </c>
      <c r="F2615" s="48">
        <v>3.49</v>
      </c>
      <c r="G2615" s="48">
        <f t="shared" si="149"/>
        <v>1.4129554655870444</v>
      </c>
      <c r="H2615" s="415">
        <f t="shared" si="147"/>
        <v>9608</v>
      </c>
      <c r="I2615" s="121" t="s">
        <v>34658</v>
      </c>
      <c r="J2615" s="164">
        <v>9608</v>
      </c>
      <c r="K2615" s="109">
        <v>42551</v>
      </c>
      <c r="L2615" s="62" t="s">
        <v>34652</v>
      </c>
    </row>
    <row r="2616" spans="1:12" ht="17.100000000000001" customHeight="1">
      <c r="A2616" s="196">
        <v>2613</v>
      </c>
      <c r="B2616" s="369">
        <v>3</v>
      </c>
      <c r="C2616" s="367" t="s">
        <v>34659</v>
      </c>
      <c r="D2616" s="51" t="s">
        <v>34660</v>
      </c>
      <c r="E2616" s="121" t="str">
        <f t="shared" si="148"/>
        <v>No</v>
      </c>
      <c r="F2616" s="48">
        <v>4.6399999999999997</v>
      </c>
      <c r="G2616" s="48">
        <f t="shared" si="149"/>
        <v>1.8785425101214572</v>
      </c>
      <c r="H2616" s="415">
        <f t="shared" si="147"/>
        <v>12774</v>
      </c>
      <c r="I2616" s="121" t="s">
        <v>34661</v>
      </c>
      <c r="J2616" s="164">
        <v>12774</v>
      </c>
      <c r="K2616" s="109">
        <v>42551</v>
      </c>
      <c r="L2616" s="62" t="s">
        <v>34652</v>
      </c>
    </row>
    <row r="2617" spans="1:12" ht="17.100000000000001" customHeight="1">
      <c r="A2617" s="196">
        <v>2614</v>
      </c>
      <c r="B2617" s="366" t="s">
        <v>34662</v>
      </c>
      <c r="C2617" s="367" t="s">
        <v>34663</v>
      </c>
      <c r="D2617" s="51" t="s">
        <v>34664</v>
      </c>
      <c r="E2617" s="121" t="str">
        <f t="shared" si="148"/>
        <v>Yes</v>
      </c>
      <c r="F2617" s="48">
        <f>0.73+0.59</f>
        <v>1.3199999999999998</v>
      </c>
      <c r="G2617" s="48">
        <f t="shared" si="149"/>
        <v>0.53441295546558698</v>
      </c>
      <c r="H2617" s="415">
        <f t="shared" si="147"/>
        <v>3634</v>
      </c>
      <c r="I2617" s="389" t="s">
        <v>34665</v>
      </c>
      <c r="J2617" s="164">
        <v>3634</v>
      </c>
      <c r="K2617" s="109">
        <v>42551</v>
      </c>
      <c r="L2617" s="62" t="s">
        <v>34652</v>
      </c>
    </row>
    <row r="2618" spans="1:12" ht="17.100000000000001" customHeight="1">
      <c r="A2618" s="196">
        <v>2615</v>
      </c>
      <c r="B2618" s="366" t="s">
        <v>34666</v>
      </c>
      <c r="C2618" s="367" t="s">
        <v>34667</v>
      </c>
      <c r="D2618" s="51" t="s">
        <v>34668</v>
      </c>
      <c r="E2618" s="121" t="str">
        <f t="shared" si="148"/>
        <v>Yes</v>
      </c>
      <c r="F2618" s="48">
        <f>0.66+0.25</f>
        <v>0.91</v>
      </c>
      <c r="G2618" s="48">
        <f t="shared" si="149"/>
        <v>0.36842105263157893</v>
      </c>
      <c r="H2618" s="415">
        <f t="shared" si="147"/>
        <v>2505</v>
      </c>
      <c r="I2618" s="389" t="s">
        <v>34669</v>
      </c>
      <c r="J2618" s="164">
        <v>2505</v>
      </c>
      <c r="K2618" s="109">
        <v>42551</v>
      </c>
      <c r="L2618" s="62" t="s">
        <v>34652</v>
      </c>
    </row>
    <row r="2619" spans="1:12" ht="17.100000000000001" customHeight="1">
      <c r="A2619" s="196">
        <v>2616</v>
      </c>
      <c r="B2619" s="366" t="s">
        <v>34670</v>
      </c>
      <c r="C2619" s="367" t="s">
        <v>34671</v>
      </c>
      <c r="D2619" s="51" t="s">
        <v>34672</v>
      </c>
      <c r="E2619" s="121" t="str">
        <f t="shared" si="148"/>
        <v>No</v>
      </c>
      <c r="F2619" s="48">
        <f>2.84+0.4+0.31+0.3</f>
        <v>3.8499999999999996</v>
      </c>
      <c r="G2619" s="48">
        <f t="shared" si="149"/>
        <v>1.5587044534412953</v>
      </c>
      <c r="H2619" s="415">
        <f t="shared" si="147"/>
        <v>10599</v>
      </c>
      <c r="I2619" s="121" t="s">
        <v>34673</v>
      </c>
      <c r="J2619" s="164">
        <v>10599</v>
      </c>
      <c r="K2619" s="109">
        <v>42551</v>
      </c>
      <c r="L2619" s="62" t="s">
        <v>34652</v>
      </c>
    </row>
    <row r="2620" spans="1:12" ht="17.100000000000001" customHeight="1">
      <c r="A2620" s="196">
        <v>2617</v>
      </c>
      <c r="B2620" s="371">
        <v>7</v>
      </c>
      <c r="C2620" s="370" t="s">
        <v>34674</v>
      </c>
      <c r="D2620" s="32" t="s">
        <v>34675</v>
      </c>
      <c r="E2620" s="121" t="str">
        <f t="shared" si="148"/>
        <v>No</v>
      </c>
      <c r="F2620" s="48">
        <v>7.74</v>
      </c>
      <c r="G2620" s="48">
        <f t="shared" si="149"/>
        <v>3.1336032388663968</v>
      </c>
      <c r="H2620" s="415">
        <v>13600</v>
      </c>
      <c r="I2620" s="29" t="s">
        <v>34676</v>
      </c>
      <c r="J2620" s="85">
        <v>13600</v>
      </c>
      <c r="K2620" s="109">
        <v>42551</v>
      </c>
      <c r="L2620" s="62" t="s">
        <v>34652</v>
      </c>
    </row>
    <row r="2621" spans="1:12" ht="17.100000000000001" customHeight="1">
      <c r="A2621" s="196">
        <v>2618</v>
      </c>
      <c r="B2621" s="369">
        <v>8</v>
      </c>
      <c r="C2621" s="370" t="s">
        <v>34677</v>
      </c>
      <c r="D2621" s="32" t="s">
        <v>34678</v>
      </c>
      <c r="E2621" s="121" t="str">
        <f t="shared" si="148"/>
        <v>Yes</v>
      </c>
      <c r="F2621" s="48">
        <v>0.5</v>
      </c>
      <c r="G2621" s="48">
        <f t="shared" si="149"/>
        <v>0.20242914979757085</v>
      </c>
      <c r="H2621" s="415">
        <f t="shared" ref="H2621:H2639" si="150">ROUND(F2621*2753,0)</f>
        <v>1377</v>
      </c>
      <c r="I2621" s="121" t="s">
        <v>34679</v>
      </c>
      <c r="J2621" s="164">
        <v>1377</v>
      </c>
      <c r="K2621" s="109">
        <v>42551</v>
      </c>
      <c r="L2621" s="62" t="s">
        <v>34652</v>
      </c>
    </row>
    <row r="2622" spans="1:12" ht="17.100000000000001" customHeight="1">
      <c r="A2622" s="196">
        <v>2619</v>
      </c>
      <c r="B2622" s="369">
        <v>10</v>
      </c>
      <c r="C2622" s="370" t="s">
        <v>34680</v>
      </c>
      <c r="D2622" s="32" t="s">
        <v>34681</v>
      </c>
      <c r="E2622" s="121" t="str">
        <f t="shared" si="148"/>
        <v>Yes</v>
      </c>
      <c r="F2622" s="48">
        <v>1.86</v>
      </c>
      <c r="G2622" s="48">
        <f t="shared" si="149"/>
        <v>0.75303643724696356</v>
      </c>
      <c r="H2622" s="415">
        <f t="shared" si="150"/>
        <v>5121</v>
      </c>
      <c r="I2622" s="29">
        <v>34433432584</v>
      </c>
      <c r="J2622" s="85">
        <v>5121</v>
      </c>
      <c r="K2622" s="109">
        <v>42551</v>
      </c>
      <c r="L2622" s="62" t="s">
        <v>34652</v>
      </c>
    </row>
    <row r="2623" spans="1:12" ht="17.100000000000001" customHeight="1">
      <c r="A2623" s="196">
        <v>2620</v>
      </c>
      <c r="B2623" s="366">
        <v>14</v>
      </c>
      <c r="C2623" s="370" t="s">
        <v>34682</v>
      </c>
      <c r="D2623" s="32" t="s">
        <v>34683</v>
      </c>
      <c r="E2623" s="121" t="str">
        <f t="shared" si="148"/>
        <v>Yes</v>
      </c>
      <c r="F2623" s="48">
        <v>1.2</v>
      </c>
      <c r="G2623" s="48">
        <f t="shared" si="149"/>
        <v>0.48582995951416996</v>
      </c>
      <c r="H2623" s="415">
        <f t="shared" si="150"/>
        <v>3304</v>
      </c>
      <c r="I2623" s="29" t="s">
        <v>34684</v>
      </c>
      <c r="J2623" s="85">
        <v>3304</v>
      </c>
      <c r="K2623" s="109">
        <v>42551</v>
      </c>
      <c r="L2623" s="62" t="s">
        <v>34652</v>
      </c>
    </row>
    <row r="2624" spans="1:12" ht="17.100000000000001" customHeight="1">
      <c r="A2624" s="196">
        <v>2621</v>
      </c>
      <c r="B2624" s="366">
        <v>15</v>
      </c>
      <c r="C2624" s="370" t="s">
        <v>34685</v>
      </c>
      <c r="D2624" s="32" t="s">
        <v>34686</v>
      </c>
      <c r="E2624" s="121" t="str">
        <f t="shared" si="148"/>
        <v>Yes</v>
      </c>
      <c r="F2624" s="48">
        <v>1.75</v>
      </c>
      <c r="G2624" s="48">
        <f t="shared" si="149"/>
        <v>0.70850202429149789</v>
      </c>
      <c r="H2624" s="415">
        <f t="shared" si="150"/>
        <v>4818</v>
      </c>
      <c r="I2624" s="29" t="s">
        <v>34687</v>
      </c>
      <c r="J2624" s="85">
        <v>4818</v>
      </c>
      <c r="K2624" s="109">
        <v>42551</v>
      </c>
      <c r="L2624" s="62" t="s">
        <v>34652</v>
      </c>
    </row>
    <row r="2625" spans="1:12" ht="17.100000000000001" customHeight="1">
      <c r="A2625" s="196">
        <v>2622</v>
      </c>
      <c r="B2625" s="369">
        <v>15</v>
      </c>
      <c r="C2625" s="370" t="s">
        <v>34685</v>
      </c>
      <c r="D2625" s="32" t="s">
        <v>34688</v>
      </c>
      <c r="E2625" s="121" t="str">
        <f t="shared" si="148"/>
        <v>Yes</v>
      </c>
      <c r="F2625" s="48">
        <v>1.75</v>
      </c>
      <c r="G2625" s="48">
        <f t="shared" si="149"/>
        <v>0.70850202429149789</v>
      </c>
      <c r="H2625" s="415">
        <f t="shared" si="150"/>
        <v>4818</v>
      </c>
      <c r="I2625" s="29" t="s">
        <v>34689</v>
      </c>
      <c r="J2625" s="85">
        <v>4818</v>
      </c>
      <c r="K2625" s="109">
        <v>42551</v>
      </c>
      <c r="L2625" s="62" t="s">
        <v>34652</v>
      </c>
    </row>
    <row r="2626" spans="1:12" ht="17.100000000000001" customHeight="1">
      <c r="A2626" s="196">
        <v>2623</v>
      </c>
      <c r="B2626" s="369">
        <v>18</v>
      </c>
      <c r="C2626" s="370" t="s">
        <v>34690</v>
      </c>
      <c r="D2626" s="32" t="s">
        <v>34691</v>
      </c>
      <c r="E2626" s="121" t="str">
        <f t="shared" si="148"/>
        <v>No</v>
      </c>
      <c r="F2626" s="48">
        <v>3.35</v>
      </c>
      <c r="G2626" s="48">
        <f t="shared" si="149"/>
        <v>1.3562753036437247</v>
      </c>
      <c r="H2626" s="415">
        <f t="shared" si="150"/>
        <v>9223</v>
      </c>
      <c r="I2626" s="29" t="s">
        <v>34692</v>
      </c>
      <c r="J2626" s="85">
        <v>9223</v>
      </c>
      <c r="K2626" s="109">
        <v>42551</v>
      </c>
      <c r="L2626" s="62" t="s">
        <v>34652</v>
      </c>
    </row>
    <row r="2627" spans="1:12" ht="17.100000000000001" customHeight="1">
      <c r="A2627" s="196">
        <v>2624</v>
      </c>
      <c r="B2627" s="375" t="s">
        <v>34693</v>
      </c>
      <c r="C2627" s="370" t="s">
        <v>34694</v>
      </c>
      <c r="D2627" s="32" t="s">
        <v>34695</v>
      </c>
      <c r="E2627" s="121" t="str">
        <f t="shared" si="148"/>
        <v>No</v>
      </c>
      <c r="F2627" s="48">
        <f>1.31+1.19</f>
        <v>2.5</v>
      </c>
      <c r="G2627" s="48">
        <f t="shared" si="149"/>
        <v>1.0121457489878543</v>
      </c>
      <c r="H2627" s="415">
        <f t="shared" si="150"/>
        <v>6883</v>
      </c>
      <c r="I2627" s="29" t="s">
        <v>34696</v>
      </c>
      <c r="J2627" s="85">
        <v>6883</v>
      </c>
      <c r="K2627" s="109">
        <v>42551</v>
      </c>
      <c r="L2627" s="62" t="s">
        <v>34652</v>
      </c>
    </row>
    <row r="2628" spans="1:12" ht="17.100000000000001" customHeight="1">
      <c r="A2628" s="196">
        <v>2625</v>
      </c>
      <c r="B2628" s="371">
        <v>20</v>
      </c>
      <c r="C2628" s="370" t="s">
        <v>34697</v>
      </c>
      <c r="D2628" s="32" t="s">
        <v>34698</v>
      </c>
      <c r="E2628" s="121" t="str">
        <f t="shared" si="148"/>
        <v>No</v>
      </c>
      <c r="F2628" s="48">
        <v>3.16</v>
      </c>
      <c r="G2628" s="48">
        <f t="shared" si="149"/>
        <v>1.2793522267206476</v>
      </c>
      <c r="H2628" s="415">
        <f t="shared" si="150"/>
        <v>8699</v>
      </c>
      <c r="I2628" s="29" t="s">
        <v>34699</v>
      </c>
      <c r="J2628" s="85">
        <v>8699</v>
      </c>
      <c r="K2628" s="109">
        <v>42551</v>
      </c>
      <c r="L2628" s="62" t="s">
        <v>34652</v>
      </c>
    </row>
    <row r="2629" spans="1:12" ht="17.100000000000001" customHeight="1">
      <c r="A2629" s="196">
        <v>2626</v>
      </c>
      <c r="B2629" s="371">
        <v>25</v>
      </c>
      <c r="C2629" s="370" t="s">
        <v>34700</v>
      </c>
      <c r="D2629" s="32" t="s">
        <v>34701</v>
      </c>
      <c r="E2629" s="121" t="str">
        <f t="shared" si="148"/>
        <v>Yes</v>
      </c>
      <c r="F2629" s="48">
        <v>0.34</v>
      </c>
      <c r="G2629" s="48">
        <f t="shared" si="149"/>
        <v>0.13765182186234817</v>
      </c>
      <c r="H2629" s="415">
        <f t="shared" si="150"/>
        <v>936</v>
      </c>
      <c r="I2629" s="29">
        <v>12060034123</v>
      </c>
      <c r="J2629" s="85">
        <v>936</v>
      </c>
      <c r="K2629" s="109">
        <v>42551</v>
      </c>
      <c r="L2629" s="62" t="s">
        <v>34652</v>
      </c>
    </row>
    <row r="2630" spans="1:12" ht="17.100000000000001" customHeight="1">
      <c r="A2630" s="196">
        <v>2627</v>
      </c>
      <c r="B2630" s="369">
        <v>26</v>
      </c>
      <c r="C2630" s="370" t="s">
        <v>34702</v>
      </c>
      <c r="D2630" s="32" t="s">
        <v>34703</v>
      </c>
      <c r="E2630" s="121" t="str">
        <f t="shared" si="148"/>
        <v>Yes</v>
      </c>
      <c r="F2630" s="48">
        <v>0.59</v>
      </c>
      <c r="G2630" s="48">
        <f t="shared" si="149"/>
        <v>0.23886639676113358</v>
      </c>
      <c r="H2630" s="415">
        <f t="shared" si="150"/>
        <v>1624</v>
      </c>
      <c r="I2630" s="121">
        <v>11264834218</v>
      </c>
      <c r="J2630" s="164">
        <v>1624</v>
      </c>
      <c r="K2630" s="109">
        <v>42551</v>
      </c>
      <c r="L2630" s="62" t="s">
        <v>34652</v>
      </c>
    </row>
    <row r="2631" spans="1:12" ht="17.100000000000001" customHeight="1">
      <c r="A2631" s="196">
        <v>2628</v>
      </c>
      <c r="B2631" s="375" t="s">
        <v>34704</v>
      </c>
      <c r="C2631" s="370" t="s">
        <v>34705</v>
      </c>
      <c r="D2631" s="32" t="s">
        <v>34706</v>
      </c>
      <c r="E2631" s="121" t="str">
        <f t="shared" si="148"/>
        <v>Yes</v>
      </c>
      <c r="F2631" s="48">
        <v>1.02</v>
      </c>
      <c r="G2631" s="48">
        <f t="shared" si="149"/>
        <v>0.41295546558704449</v>
      </c>
      <c r="H2631" s="415">
        <f t="shared" si="150"/>
        <v>2808</v>
      </c>
      <c r="I2631" s="121" t="s">
        <v>34707</v>
      </c>
      <c r="J2631" s="164">
        <v>2808</v>
      </c>
      <c r="K2631" s="109">
        <v>42551</v>
      </c>
      <c r="L2631" s="62" t="s">
        <v>34652</v>
      </c>
    </row>
    <row r="2632" spans="1:12" ht="17.100000000000001" customHeight="1">
      <c r="A2632" s="196">
        <v>2629</v>
      </c>
      <c r="B2632" s="416" t="s">
        <v>34708</v>
      </c>
      <c r="C2632" s="370" t="s">
        <v>34709</v>
      </c>
      <c r="D2632" s="32" t="s">
        <v>34710</v>
      </c>
      <c r="E2632" s="121" t="str">
        <f t="shared" si="148"/>
        <v>Yes</v>
      </c>
      <c r="F2632" s="48">
        <v>0.72</v>
      </c>
      <c r="G2632" s="48">
        <f t="shared" si="149"/>
        <v>0.291497975708502</v>
      </c>
      <c r="H2632" s="415">
        <f t="shared" si="150"/>
        <v>1982</v>
      </c>
      <c r="I2632" s="29" t="s">
        <v>34711</v>
      </c>
      <c r="J2632" s="85">
        <v>1982</v>
      </c>
      <c r="K2632" s="109">
        <v>42551</v>
      </c>
      <c r="L2632" s="62" t="s">
        <v>34652</v>
      </c>
    </row>
    <row r="2633" spans="1:12" ht="17.100000000000001" customHeight="1">
      <c r="A2633" s="196">
        <v>2630</v>
      </c>
      <c r="B2633" s="375" t="s">
        <v>34712</v>
      </c>
      <c r="C2633" s="370" t="s">
        <v>34713</v>
      </c>
      <c r="D2633" s="32" t="s">
        <v>34714</v>
      </c>
      <c r="E2633" s="121" t="str">
        <f t="shared" si="148"/>
        <v>Yes</v>
      </c>
      <c r="F2633" s="48">
        <v>1.55</v>
      </c>
      <c r="G2633" s="48">
        <f t="shared" si="149"/>
        <v>0.62753036437246956</v>
      </c>
      <c r="H2633" s="415">
        <f t="shared" si="150"/>
        <v>4267</v>
      </c>
      <c r="I2633" s="29" t="s">
        <v>34715</v>
      </c>
      <c r="J2633" s="85">
        <v>4267</v>
      </c>
      <c r="K2633" s="109">
        <v>42551</v>
      </c>
      <c r="L2633" s="62" t="s">
        <v>34652</v>
      </c>
    </row>
    <row r="2634" spans="1:12" ht="17.100000000000001" customHeight="1">
      <c r="A2634" s="196">
        <v>2631</v>
      </c>
      <c r="B2634" s="375" t="s">
        <v>34716</v>
      </c>
      <c r="C2634" s="370" t="s">
        <v>34717</v>
      </c>
      <c r="D2634" s="32" t="s">
        <v>34718</v>
      </c>
      <c r="E2634" s="121" t="str">
        <f t="shared" si="148"/>
        <v>Yes</v>
      </c>
      <c r="F2634" s="48">
        <f>0.24+0.37</f>
        <v>0.61</v>
      </c>
      <c r="G2634" s="48">
        <f t="shared" si="149"/>
        <v>0.24696356275303641</v>
      </c>
      <c r="H2634" s="415">
        <f t="shared" si="150"/>
        <v>1679</v>
      </c>
      <c r="I2634" s="29" t="s">
        <v>34719</v>
      </c>
      <c r="J2634" s="85">
        <v>1679</v>
      </c>
      <c r="K2634" s="109">
        <v>42551</v>
      </c>
      <c r="L2634" s="62" t="s">
        <v>34652</v>
      </c>
    </row>
    <row r="2635" spans="1:12" ht="17.100000000000001" customHeight="1">
      <c r="A2635" s="196">
        <v>2632</v>
      </c>
      <c r="B2635" s="371" t="s">
        <v>34720</v>
      </c>
      <c r="C2635" s="370" t="s">
        <v>34721</v>
      </c>
      <c r="D2635" s="32" t="s">
        <v>34722</v>
      </c>
      <c r="E2635" s="121" t="str">
        <f t="shared" si="148"/>
        <v>Yes</v>
      </c>
      <c r="F2635" s="48">
        <v>0.26</v>
      </c>
      <c r="G2635" s="48">
        <f t="shared" si="149"/>
        <v>0.10526315789473684</v>
      </c>
      <c r="H2635" s="415">
        <f t="shared" si="150"/>
        <v>716</v>
      </c>
      <c r="I2635" s="29" t="s">
        <v>34723</v>
      </c>
      <c r="J2635" s="85">
        <v>716</v>
      </c>
      <c r="K2635" s="109">
        <v>42551</v>
      </c>
      <c r="L2635" s="62" t="s">
        <v>34652</v>
      </c>
    </row>
    <row r="2636" spans="1:12" ht="17.100000000000001" customHeight="1">
      <c r="A2636" s="196">
        <v>2633</v>
      </c>
      <c r="B2636" s="369" t="s">
        <v>34724</v>
      </c>
      <c r="C2636" s="370" t="s">
        <v>34725</v>
      </c>
      <c r="D2636" s="32" t="s">
        <v>34726</v>
      </c>
      <c r="E2636" s="121" t="str">
        <f t="shared" si="148"/>
        <v>Yes</v>
      </c>
      <c r="F2636" s="48">
        <v>1.61</v>
      </c>
      <c r="G2636" s="48">
        <f t="shared" si="149"/>
        <v>0.65182186234817807</v>
      </c>
      <c r="H2636" s="415">
        <f t="shared" si="150"/>
        <v>4432</v>
      </c>
      <c r="I2636" s="121" t="s">
        <v>34727</v>
      </c>
      <c r="J2636" s="164">
        <v>4432</v>
      </c>
      <c r="K2636" s="109">
        <v>42551</v>
      </c>
      <c r="L2636" s="62" t="s">
        <v>34652</v>
      </c>
    </row>
    <row r="2637" spans="1:12" ht="17.100000000000001" customHeight="1">
      <c r="A2637" s="196">
        <v>2634</v>
      </c>
      <c r="B2637" s="369" t="s">
        <v>34728</v>
      </c>
      <c r="C2637" s="367" t="s">
        <v>34729</v>
      </c>
      <c r="D2637" s="51" t="s">
        <v>34730</v>
      </c>
      <c r="E2637" s="121" t="str">
        <f t="shared" si="148"/>
        <v>Yes</v>
      </c>
      <c r="F2637" s="48">
        <v>1</v>
      </c>
      <c r="G2637" s="48">
        <f t="shared" si="149"/>
        <v>0.40485829959514169</v>
      </c>
      <c r="H2637" s="415">
        <f t="shared" si="150"/>
        <v>2753</v>
      </c>
      <c r="I2637" s="121" t="s">
        <v>34731</v>
      </c>
      <c r="J2637" s="164">
        <v>2753</v>
      </c>
      <c r="K2637" s="109">
        <v>42551</v>
      </c>
      <c r="L2637" s="62" t="s">
        <v>34652</v>
      </c>
    </row>
    <row r="2638" spans="1:12" ht="17.100000000000001" customHeight="1">
      <c r="A2638" s="196">
        <v>2635</v>
      </c>
      <c r="B2638" s="366" t="s">
        <v>34732</v>
      </c>
      <c r="C2638" s="367" t="s">
        <v>34733</v>
      </c>
      <c r="D2638" s="51" t="s">
        <v>34734</v>
      </c>
      <c r="E2638" s="121" t="str">
        <f t="shared" si="148"/>
        <v>Yes</v>
      </c>
      <c r="F2638" s="48">
        <f>0.77+0.16+0.56+0.6</f>
        <v>2.0900000000000003</v>
      </c>
      <c r="G2638" s="48">
        <f t="shared" si="149"/>
        <v>0.84615384615384626</v>
      </c>
      <c r="H2638" s="415">
        <f t="shared" si="150"/>
        <v>5754</v>
      </c>
      <c r="I2638" s="121" t="s">
        <v>34735</v>
      </c>
      <c r="J2638" s="164">
        <v>5754</v>
      </c>
      <c r="K2638" s="109">
        <v>42551</v>
      </c>
      <c r="L2638" s="62" t="s">
        <v>34652</v>
      </c>
    </row>
    <row r="2639" spans="1:12" ht="17.100000000000001" customHeight="1">
      <c r="A2639" s="196">
        <v>2636</v>
      </c>
      <c r="B2639" s="366">
        <v>5</v>
      </c>
      <c r="C2639" s="367" t="s">
        <v>34736</v>
      </c>
      <c r="D2639" s="51" t="s">
        <v>34736</v>
      </c>
      <c r="E2639" s="121" t="str">
        <f t="shared" si="148"/>
        <v>Yes</v>
      </c>
      <c r="F2639" s="48">
        <v>1.42</v>
      </c>
      <c r="G2639" s="48">
        <f t="shared" si="149"/>
        <v>0.57489878542510109</v>
      </c>
      <c r="H2639" s="415">
        <f t="shared" si="150"/>
        <v>3909</v>
      </c>
      <c r="I2639" s="121">
        <v>20212247473</v>
      </c>
      <c r="J2639" s="164">
        <v>3909</v>
      </c>
      <c r="K2639" s="109">
        <v>42551</v>
      </c>
      <c r="L2639" s="62" t="s">
        <v>34652</v>
      </c>
    </row>
    <row r="2640" spans="1:12" ht="17.100000000000001" customHeight="1">
      <c r="A2640" s="196">
        <v>2637</v>
      </c>
      <c r="B2640" s="366">
        <v>11</v>
      </c>
      <c r="C2640" s="367" t="s">
        <v>34737</v>
      </c>
      <c r="D2640" s="51" t="s">
        <v>34455</v>
      </c>
      <c r="E2640" s="121" t="str">
        <f>IF(G2640&lt;1,"Yes","No")</f>
        <v>Yes</v>
      </c>
      <c r="F2640" s="196">
        <v>0.28000000000000003</v>
      </c>
      <c r="G2640" s="196">
        <f>F2640/2.47</f>
        <v>0.11336032388663968</v>
      </c>
      <c r="H2640" s="368">
        <f>ROUND(F2640*2753,0)</f>
        <v>771</v>
      </c>
      <c r="I2640" s="121" t="s">
        <v>34738</v>
      </c>
      <c r="J2640" s="164">
        <v>771</v>
      </c>
      <c r="K2640" s="109">
        <v>42551</v>
      </c>
      <c r="L2640" s="62" t="s">
        <v>14982</v>
      </c>
    </row>
    <row r="2641" spans="1:12" ht="17.100000000000001" customHeight="1">
      <c r="A2641" s="196">
        <v>2638</v>
      </c>
      <c r="B2641" s="450" t="s">
        <v>34739</v>
      </c>
      <c r="C2641" s="391" t="s">
        <v>34740</v>
      </c>
      <c r="D2641" s="364" t="s">
        <v>34741</v>
      </c>
      <c r="E2641" s="121" t="str">
        <f t="shared" ref="E2641:E2694" si="151">IF(G2641&lt;1,"Yes","No")</f>
        <v>Yes</v>
      </c>
      <c r="F2641" s="363">
        <v>1.53</v>
      </c>
      <c r="G2641" s="196">
        <f t="shared" ref="G2641:G2694" si="152">F2641/2.47</f>
        <v>0.61943319838056676</v>
      </c>
      <c r="H2641" s="368">
        <f t="shared" ref="H2641:H2704" si="153">ROUND(F2641*2753,0)</f>
        <v>4212</v>
      </c>
      <c r="I2641" s="365" t="s">
        <v>34742</v>
      </c>
      <c r="J2641" s="421">
        <v>4212</v>
      </c>
      <c r="K2641" s="109">
        <v>42551</v>
      </c>
      <c r="L2641" s="62" t="s">
        <v>14982</v>
      </c>
    </row>
    <row r="2642" spans="1:12" ht="17.100000000000001" customHeight="1">
      <c r="A2642" s="196">
        <v>2639</v>
      </c>
      <c r="B2642" s="366" t="s">
        <v>34743</v>
      </c>
      <c r="C2642" s="367" t="s">
        <v>34740</v>
      </c>
      <c r="D2642" s="51" t="s">
        <v>34744</v>
      </c>
      <c r="E2642" s="121" t="str">
        <f t="shared" si="151"/>
        <v>No</v>
      </c>
      <c r="F2642" s="196">
        <v>4.45</v>
      </c>
      <c r="G2642" s="196">
        <f t="shared" si="152"/>
        <v>1.8016194331983806</v>
      </c>
      <c r="H2642" s="368">
        <f t="shared" si="153"/>
        <v>12251</v>
      </c>
      <c r="I2642" s="121" t="s">
        <v>34745</v>
      </c>
      <c r="J2642" s="164">
        <v>12251</v>
      </c>
      <c r="K2642" s="109">
        <v>42551</v>
      </c>
      <c r="L2642" s="62" t="s">
        <v>14982</v>
      </c>
    </row>
    <row r="2643" spans="1:12" ht="17.100000000000001" customHeight="1">
      <c r="A2643" s="196">
        <v>2640</v>
      </c>
      <c r="B2643" s="366" t="s">
        <v>34746</v>
      </c>
      <c r="C2643" s="367" t="s">
        <v>34747</v>
      </c>
      <c r="D2643" s="51" t="s">
        <v>34748</v>
      </c>
      <c r="E2643" s="121" t="str">
        <f t="shared" si="151"/>
        <v>No</v>
      </c>
      <c r="F2643" s="196">
        <v>5.47</v>
      </c>
      <c r="G2643" s="196">
        <f t="shared" si="152"/>
        <v>2.214574898785425</v>
      </c>
      <c r="H2643" s="368">
        <v>13600</v>
      </c>
      <c r="I2643" s="121">
        <v>12060009991</v>
      </c>
      <c r="J2643" s="164">
        <v>13600</v>
      </c>
      <c r="K2643" s="109">
        <v>42551</v>
      </c>
      <c r="L2643" s="62" t="s">
        <v>14982</v>
      </c>
    </row>
    <row r="2644" spans="1:12" ht="17.100000000000001" customHeight="1">
      <c r="A2644" s="196">
        <v>2641</v>
      </c>
      <c r="B2644" s="369">
        <v>12</v>
      </c>
      <c r="C2644" s="367" t="s">
        <v>34749</v>
      </c>
      <c r="D2644" s="51" t="s">
        <v>34750</v>
      </c>
      <c r="E2644" s="121" t="str">
        <f t="shared" si="151"/>
        <v>Yes</v>
      </c>
      <c r="F2644" s="196">
        <v>1.47</v>
      </c>
      <c r="G2644" s="196">
        <f t="shared" si="152"/>
        <v>0.59514170040485825</v>
      </c>
      <c r="H2644" s="368">
        <f t="shared" si="153"/>
        <v>4047</v>
      </c>
      <c r="I2644" s="389" t="s">
        <v>34751</v>
      </c>
      <c r="J2644" s="164">
        <v>4047</v>
      </c>
      <c r="K2644" s="109">
        <v>42551</v>
      </c>
      <c r="L2644" s="62" t="s">
        <v>14982</v>
      </c>
    </row>
    <row r="2645" spans="1:12" ht="17.100000000000001" customHeight="1">
      <c r="A2645" s="196">
        <v>2642</v>
      </c>
      <c r="B2645" s="366">
        <v>13</v>
      </c>
      <c r="C2645" s="367" t="s">
        <v>34752</v>
      </c>
      <c r="D2645" s="51" t="s">
        <v>34753</v>
      </c>
      <c r="E2645" s="121" t="str">
        <f t="shared" si="151"/>
        <v>Yes</v>
      </c>
      <c r="F2645" s="121">
        <v>1.36</v>
      </c>
      <c r="G2645" s="196">
        <f t="shared" si="152"/>
        <v>0.55060728744939269</v>
      </c>
      <c r="H2645" s="368">
        <f t="shared" si="153"/>
        <v>3744</v>
      </c>
      <c r="I2645" s="389" t="s">
        <v>34754</v>
      </c>
      <c r="J2645" s="164">
        <v>3744</v>
      </c>
      <c r="K2645" s="109">
        <v>42551</v>
      </c>
      <c r="L2645" s="62" t="s">
        <v>14982</v>
      </c>
    </row>
    <row r="2646" spans="1:12" ht="17.100000000000001" customHeight="1">
      <c r="A2646" s="196">
        <v>2643</v>
      </c>
      <c r="B2646" s="366">
        <v>13</v>
      </c>
      <c r="C2646" s="367" t="s">
        <v>34752</v>
      </c>
      <c r="D2646" s="51" t="s">
        <v>34755</v>
      </c>
      <c r="E2646" s="121" t="str">
        <f t="shared" si="151"/>
        <v>Yes</v>
      </c>
      <c r="F2646" s="196">
        <v>1.1200000000000001</v>
      </c>
      <c r="G2646" s="196">
        <f t="shared" si="152"/>
        <v>0.45344129554655871</v>
      </c>
      <c r="H2646" s="368">
        <f t="shared" si="153"/>
        <v>3083</v>
      </c>
      <c r="I2646" s="389" t="s">
        <v>34756</v>
      </c>
      <c r="J2646" s="164">
        <v>3083</v>
      </c>
      <c r="K2646" s="109">
        <v>42551</v>
      </c>
      <c r="L2646" s="62" t="s">
        <v>14982</v>
      </c>
    </row>
    <row r="2647" spans="1:12" ht="17.100000000000001" customHeight="1">
      <c r="A2647" s="196">
        <v>2644</v>
      </c>
      <c r="B2647" s="366">
        <v>15</v>
      </c>
      <c r="C2647" s="367" t="s">
        <v>34757</v>
      </c>
      <c r="D2647" s="51" t="s">
        <v>34758</v>
      </c>
      <c r="E2647" s="121" t="str">
        <f t="shared" si="151"/>
        <v>Yes</v>
      </c>
      <c r="F2647" s="196">
        <v>0.75</v>
      </c>
      <c r="G2647" s="196">
        <f t="shared" si="152"/>
        <v>0.30364372469635625</v>
      </c>
      <c r="H2647" s="368">
        <f t="shared" si="153"/>
        <v>2065</v>
      </c>
      <c r="I2647" s="389" t="s">
        <v>34759</v>
      </c>
      <c r="J2647" s="164">
        <v>2065</v>
      </c>
      <c r="K2647" s="109">
        <v>42551</v>
      </c>
      <c r="L2647" s="62" t="s">
        <v>14982</v>
      </c>
    </row>
    <row r="2648" spans="1:12" ht="17.100000000000001" customHeight="1">
      <c r="A2648" s="196">
        <v>2645</v>
      </c>
      <c r="B2648" s="369">
        <v>20</v>
      </c>
      <c r="C2648" s="367" t="s">
        <v>34760</v>
      </c>
      <c r="D2648" s="51" t="s">
        <v>34761</v>
      </c>
      <c r="E2648" s="121" t="str">
        <f t="shared" si="151"/>
        <v>Yes</v>
      </c>
      <c r="F2648" s="196">
        <v>0.64</v>
      </c>
      <c r="G2648" s="196">
        <f t="shared" si="152"/>
        <v>0.25910931174089069</v>
      </c>
      <c r="H2648" s="368">
        <f t="shared" si="153"/>
        <v>1762</v>
      </c>
      <c r="I2648" s="121" t="s">
        <v>34762</v>
      </c>
      <c r="J2648" s="164">
        <v>1762</v>
      </c>
      <c r="K2648" s="109">
        <v>42551</v>
      </c>
      <c r="L2648" s="62" t="s">
        <v>14982</v>
      </c>
    </row>
    <row r="2649" spans="1:12" ht="17.100000000000001" customHeight="1">
      <c r="A2649" s="196">
        <v>2646</v>
      </c>
      <c r="B2649" s="366" t="s">
        <v>34763</v>
      </c>
      <c r="C2649" s="367" t="s">
        <v>34760</v>
      </c>
      <c r="D2649" s="51" t="s">
        <v>34764</v>
      </c>
      <c r="E2649" s="121" t="str">
        <f t="shared" si="151"/>
        <v>Yes</v>
      </c>
      <c r="F2649" s="48">
        <f>0.42+0.66</f>
        <v>1.08</v>
      </c>
      <c r="G2649" s="196">
        <f t="shared" si="152"/>
        <v>0.43724696356275305</v>
      </c>
      <c r="H2649" s="368">
        <f t="shared" si="153"/>
        <v>2973</v>
      </c>
      <c r="I2649" s="121" t="s">
        <v>34765</v>
      </c>
      <c r="J2649" s="164">
        <v>2973</v>
      </c>
      <c r="K2649" s="109">
        <v>42551</v>
      </c>
      <c r="L2649" s="62" t="s">
        <v>14982</v>
      </c>
    </row>
    <row r="2650" spans="1:12" ht="17.100000000000001" customHeight="1">
      <c r="A2650" s="196">
        <v>2647</v>
      </c>
      <c r="B2650" s="369">
        <v>23</v>
      </c>
      <c r="C2650" s="375" t="s">
        <v>34766</v>
      </c>
      <c r="D2650" s="32" t="s">
        <v>34767</v>
      </c>
      <c r="E2650" s="121" t="str">
        <f t="shared" si="151"/>
        <v>Yes</v>
      </c>
      <c r="F2650" s="48">
        <v>1.64</v>
      </c>
      <c r="G2650" s="196">
        <f t="shared" si="152"/>
        <v>0.66396761133603233</v>
      </c>
      <c r="H2650" s="368">
        <f t="shared" si="153"/>
        <v>4515</v>
      </c>
      <c r="I2650" s="29" t="s">
        <v>34768</v>
      </c>
      <c r="J2650" s="85">
        <v>4515</v>
      </c>
      <c r="K2650" s="109">
        <v>42551</v>
      </c>
      <c r="L2650" s="62" t="s">
        <v>14982</v>
      </c>
    </row>
    <row r="2651" spans="1:12" ht="17.100000000000001" customHeight="1">
      <c r="A2651" s="196">
        <v>2648</v>
      </c>
      <c r="B2651" s="371">
        <v>23</v>
      </c>
      <c r="C2651" s="370" t="s">
        <v>34766</v>
      </c>
      <c r="D2651" s="32" t="s">
        <v>34769</v>
      </c>
      <c r="E2651" s="121" t="str">
        <f t="shared" si="151"/>
        <v>Yes</v>
      </c>
      <c r="F2651" s="48">
        <v>1.35</v>
      </c>
      <c r="G2651" s="196">
        <f t="shared" si="152"/>
        <v>0.54655870445344124</v>
      </c>
      <c r="H2651" s="368">
        <f t="shared" si="153"/>
        <v>3717</v>
      </c>
      <c r="I2651" s="29" t="s">
        <v>34770</v>
      </c>
      <c r="J2651" s="85">
        <v>3717</v>
      </c>
      <c r="K2651" s="109">
        <v>42551</v>
      </c>
      <c r="L2651" s="62" t="s">
        <v>14982</v>
      </c>
    </row>
    <row r="2652" spans="1:12" ht="17.100000000000001" customHeight="1">
      <c r="A2652" s="196">
        <v>2649</v>
      </c>
      <c r="B2652" s="369">
        <v>23</v>
      </c>
      <c r="C2652" s="370" t="s">
        <v>34766</v>
      </c>
      <c r="D2652" s="32" t="s">
        <v>34771</v>
      </c>
      <c r="E2652" s="121" t="str">
        <f t="shared" si="151"/>
        <v>Yes</v>
      </c>
      <c r="F2652" s="48">
        <v>1.74</v>
      </c>
      <c r="G2652" s="196">
        <f t="shared" si="152"/>
        <v>0.70445344129554655</v>
      </c>
      <c r="H2652" s="368">
        <f t="shared" si="153"/>
        <v>4790</v>
      </c>
      <c r="I2652" s="121" t="s">
        <v>34772</v>
      </c>
      <c r="J2652" s="164">
        <v>4790</v>
      </c>
      <c r="K2652" s="109">
        <v>42551</v>
      </c>
      <c r="L2652" s="62" t="s">
        <v>14982</v>
      </c>
    </row>
    <row r="2653" spans="1:12" ht="17.100000000000001" customHeight="1">
      <c r="A2653" s="196">
        <v>2650</v>
      </c>
      <c r="B2653" s="369">
        <v>24</v>
      </c>
      <c r="C2653" s="370" t="s">
        <v>34766</v>
      </c>
      <c r="D2653" s="32" t="s">
        <v>34773</v>
      </c>
      <c r="E2653" s="121" t="str">
        <f t="shared" si="151"/>
        <v>Yes</v>
      </c>
      <c r="F2653" s="48">
        <v>1.42</v>
      </c>
      <c r="G2653" s="196">
        <f t="shared" si="152"/>
        <v>0.57489878542510109</v>
      </c>
      <c r="H2653" s="368">
        <f t="shared" si="153"/>
        <v>3909</v>
      </c>
      <c r="I2653" s="29" t="s">
        <v>34774</v>
      </c>
      <c r="J2653" s="85">
        <v>3909</v>
      </c>
      <c r="K2653" s="109">
        <v>42551</v>
      </c>
      <c r="L2653" s="62" t="s">
        <v>14982</v>
      </c>
    </row>
    <row r="2654" spans="1:12" ht="17.100000000000001" customHeight="1">
      <c r="A2654" s="196">
        <v>2651</v>
      </c>
      <c r="B2654" s="366" t="s">
        <v>34775</v>
      </c>
      <c r="C2654" s="370" t="s">
        <v>34766</v>
      </c>
      <c r="D2654" s="32" t="s">
        <v>34776</v>
      </c>
      <c r="E2654" s="121" t="str">
        <f t="shared" si="151"/>
        <v>Yes</v>
      </c>
      <c r="F2654" s="48">
        <v>1.82</v>
      </c>
      <c r="G2654" s="196">
        <f t="shared" si="152"/>
        <v>0.73684210526315785</v>
      </c>
      <c r="H2654" s="368">
        <f t="shared" si="153"/>
        <v>5010</v>
      </c>
      <c r="I2654" s="29" t="s">
        <v>34777</v>
      </c>
      <c r="J2654" s="85">
        <v>5010</v>
      </c>
      <c r="K2654" s="109">
        <v>42551</v>
      </c>
      <c r="L2654" s="62" t="s">
        <v>14982</v>
      </c>
    </row>
    <row r="2655" spans="1:12" ht="17.100000000000001" customHeight="1">
      <c r="A2655" s="196">
        <v>2652</v>
      </c>
      <c r="B2655" s="366">
        <v>25</v>
      </c>
      <c r="C2655" s="370" t="s">
        <v>34778</v>
      </c>
      <c r="D2655" s="32" t="s">
        <v>34779</v>
      </c>
      <c r="E2655" s="121" t="str">
        <f t="shared" si="151"/>
        <v>Yes</v>
      </c>
      <c r="F2655" s="48">
        <v>1.7</v>
      </c>
      <c r="G2655" s="196">
        <f t="shared" si="152"/>
        <v>0.68825910931174084</v>
      </c>
      <c r="H2655" s="368">
        <f t="shared" si="153"/>
        <v>4680</v>
      </c>
      <c r="I2655" s="29" t="s">
        <v>34780</v>
      </c>
      <c r="J2655" s="85">
        <v>4680</v>
      </c>
      <c r="K2655" s="109">
        <v>42551</v>
      </c>
      <c r="L2655" s="62" t="s">
        <v>14982</v>
      </c>
    </row>
    <row r="2656" spans="1:12" ht="17.100000000000001" customHeight="1">
      <c r="A2656" s="196">
        <v>2653</v>
      </c>
      <c r="B2656" s="366" t="s">
        <v>34781</v>
      </c>
      <c r="C2656" s="370" t="s">
        <v>34782</v>
      </c>
      <c r="D2656" s="32" t="s">
        <v>34783</v>
      </c>
      <c r="E2656" s="121" t="str">
        <f t="shared" si="151"/>
        <v>No</v>
      </c>
      <c r="F2656" s="48">
        <f>3.7+6.36</f>
        <v>10.06</v>
      </c>
      <c r="G2656" s="196">
        <f t="shared" si="152"/>
        <v>4.0728744939271255</v>
      </c>
      <c r="H2656" s="368">
        <v>13600</v>
      </c>
      <c r="I2656" s="29" t="s">
        <v>34784</v>
      </c>
      <c r="J2656" s="85">
        <v>13600</v>
      </c>
      <c r="K2656" s="109">
        <v>42551</v>
      </c>
      <c r="L2656" s="62" t="s">
        <v>14982</v>
      </c>
    </row>
    <row r="2657" spans="1:12" ht="17.100000000000001" customHeight="1">
      <c r="A2657" s="196">
        <v>2654</v>
      </c>
      <c r="B2657" s="371">
        <v>40</v>
      </c>
      <c r="C2657" s="375" t="s">
        <v>34785</v>
      </c>
      <c r="D2657" s="32" t="s">
        <v>34786</v>
      </c>
      <c r="E2657" s="121" t="str">
        <f t="shared" si="151"/>
        <v>Yes</v>
      </c>
      <c r="F2657" s="48">
        <v>1.84</v>
      </c>
      <c r="G2657" s="196">
        <f t="shared" si="152"/>
        <v>0.74493927125506065</v>
      </c>
      <c r="H2657" s="368">
        <f t="shared" si="153"/>
        <v>5066</v>
      </c>
      <c r="I2657" s="29" t="s">
        <v>34787</v>
      </c>
      <c r="J2657" s="85">
        <v>5066</v>
      </c>
      <c r="K2657" s="109">
        <v>42551</v>
      </c>
      <c r="L2657" s="62" t="s">
        <v>14982</v>
      </c>
    </row>
    <row r="2658" spans="1:12" ht="17.100000000000001" customHeight="1">
      <c r="A2658" s="196">
        <v>2655</v>
      </c>
      <c r="B2658" s="371">
        <v>40</v>
      </c>
      <c r="C2658" s="370" t="s">
        <v>34785</v>
      </c>
      <c r="D2658" s="32" t="s">
        <v>34788</v>
      </c>
      <c r="E2658" s="121" t="str">
        <f t="shared" si="151"/>
        <v>Yes</v>
      </c>
      <c r="F2658" s="48">
        <v>1.68</v>
      </c>
      <c r="G2658" s="196">
        <f t="shared" si="152"/>
        <v>0.68016194331983792</v>
      </c>
      <c r="H2658" s="368">
        <f t="shared" si="153"/>
        <v>4625</v>
      </c>
      <c r="I2658" s="29" t="s">
        <v>34789</v>
      </c>
      <c r="J2658" s="85">
        <v>4625</v>
      </c>
      <c r="K2658" s="109">
        <v>42551</v>
      </c>
      <c r="L2658" s="62" t="s">
        <v>14982</v>
      </c>
    </row>
    <row r="2659" spans="1:12" ht="17.100000000000001" customHeight="1">
      <c r="A2659" s="196">
        <v>2656</v>
      </c>
      <c r="B2659" s="371">
        <v>51</v>
      </c>
      <c r="C2659" s="370" t="s">
        <v>34790</v>
      </c>
      <c r="D2659" s="32" t="s">
        <v>34791</v>
      </c>
      <c r="E2659" s="121" t="str">
        <f t="shared" si="151"/>
        <v>Yes</v>
      </c>
      <c r="F2659" s="48">
        <v>1.46</v>
      </c>
      <c r="G2659" s="196">
        <f t="shared" si="152"/>
        <v>0.5910931174089068</v>
      </c>
      <c r="H2659" s="368">
        <f t="shared" si="153"/>
        <v>4019</v>
      </c>
      <c r="I2659" s="29" t="s">
        <v>34792</v>
      </c>
      <c r="J2659" s="85">
        <v>4019</v>
      </c>
      <c r="K2659" s="109">
        <v>42551</v>
      </c>
      <c r="L2659" s="62" t="s">
        <v>14982</v>
      </c>
    </row>
    <row r="2660" spans="1:12" ht="17.100000000000001" customHeight="1">
      <c r="A2660" s="196">
        <v>2657</v>
      </c>
      <c r="B2660" s="369">
        <v>52</v>
      </c>
      <c r="C2660" s="370" t="s">
        <v>34793</v>
      </c>
      <c r="D2660" s="32" t="s">
        <v>34794</v>
      </c>
      <c r="E2660" s="121" t="str">
        <f t="shared" si="151"/>
        <v>No</v>
      </c>
      <c r="F2660" s="48">
        <v>3.1</v>
      </c>
      <c r="G2660" s="196">
        <f t="shared" si="152"/>
        <v>1.2550607287449391</v>
      </c>
      <c r="H2660" s="368">
        <f t="shared" si="153"/>
        <v>8534</v>
      </c>
      <c r="I2660" s="121" t="s">
        <v>34795</v>
      </c>
      <c r="J2660" s="164">
        <v>8534</v>
      </c>
      <c r="K2660" s="109">
        <v>42551</v>
      </c>
      <c r="L2660" s="62" t="s">
        <v>14982</v>
      </c>
    </row>
    <row r="2661" spans="1:12" ht="17.100000000000001" customHeight="1">
      <c r="A2661" s="196">
        <v>2658</v>
      </c>
      <c r="B2661" s="371">
        <v>52</v>
      </c>
      <c r="C2661" s="370" t="s">
        <v>34793</v>
      </c>
      <c r="D2661" s="32" t="s">
        <v>34796</v>
      </c>
      <c r="E2661" s="121" t="str">
        <f t="shared" si="151"/>
        <v>No</v>
      </c>
      <c r="F2661" s="48">
        <v>2.89</v>
      </c>
      <c r="G2661" s="196">
        <f t="shared" si="152"/>
        <v>1.1700404858299596</v>
      </c>
      <c r="H2661" s="368">
        <f t="shared" si="153"/>
        <v>7956</v>
      </c>
      <c r="I2661" s="121" t="s">
        <v>34797</v>
      </c>
      <c r="J2661" s="164">
        <v>7956</v>
      </c>
      <c r="K2661" s="109">
        <v>42551</v>
      </c>
      <c r="L2661" s="62" t="s">
        <v>14982</v>
      </c>
    </row>
    <row r="2662" spans="1:12" ht="17.100000000000001" customHeight="1">
      <c r="A2662" s="196">
        <v>2659</v>
      </c>
      <c r="B2662" s="369">
        <v>52</v>
      </c>
      <c r="C2662" s="370" t="s">
        <v>34793</v>
      </c>
      <c r="D2662" s="32" t="s">
        <v>34798</v>
      </c>
      <c r="E2662" s="121" t="str">
        <f t="shared" si="151"/>
        <v>No</v>
      </c>
      <c r="F2662" s="48">
        <v>2.72</v>
      </c>
      <c r="G2662" s="196">
        <f t="shared" si="152"/>
        <v>1.1012145748987854</v>
      </c>
      <c r="H2662" s="368">
        <f t="shared" si="153"/>
        <v>7488</v>
      </c>
      <c r="I2662" s="29" t="s">
        <v>34799</v>
      </c>
      <c r="J2662" s="85">
        <v>7488</v>
      </c>
      <c r="K2662" s="109">
        <v>42551</v>
      </c>
      <c r="L2662" s="62" t="s">
        <v>14982</v>
      </c>
    </row>
    <row r="2663" spans="1:12" ht="17.100000000000001" customHeight="1">
      <c r="A2663" s="196">
        <v>2660</v>
      </c>
      <c r="B2663" s="416" t="s">
        <v>34800</v>
      </c>
      <c r="C2663" s="370" t="s">
        <v>34801</v>
      </c>
      <c r="D2663" s="32" t="s">
        <v>34802</v>
      </c>
      <c r="E2663" s="121" t="str">
        <f t="shared" si="151"/>
        <v>Yes</v>
      </c>
      <c r="F2663" s="48">
        <v>1</v>
      </c>
      <c r="G2663" s="196">
        <f t="shared" si="152"/>
        <v>0.40485829959514169</v>
      </c>
      <c r="H2663" s="368">
        <f t="shared" si="153"/>
        <v>2753</v>
      </c>
      <c r="I2663" s="29" t="s">
        <v>34803</v>
      </c>
      <c r="J2663" s="85">
        <v>2753</v>
      </c>
      <c r="K2663" s="109">
        <v>42551</v>
      </c>
      <c r="L2663" s="62" t="s">
        <v>14982</v>
      </c>
    </row>
    <row r="2664" spans="1:12" ht="17.100000000000001" customHeight="1">
      <c r="A2664" s="196">
        <v>2661</v>
      </c>
      <c r="B2664" s="371" t="s">
        <v>34804</v>
      </c>
      <c r="C2664" s="370" t="s">
        <v>34805</v>
      </c>
      <c r="D2664" s="32" t="s">
        <v>34806</v>
      </c>
      <c r="E2664" s="121" t="str">
        <f t="shared" si="151"/>
        <v>No</v>
      </c>
      <c r="F2664" s="48">
        <v>6.32</v>
      </c>
      <c r="G2664" s="196">
        <f t="shared" si="152"/>
        <v>2.5587044534412953</v>
      </c>
      <c r="H2664" s="368">
        <v>13600</v>
      </c>
      <c r="I2664" s="29" t="s">
        <v>34514</v>
      </c>
      <c r="J2664" s="85">
        <v>13600</v>
      </c>
      <c r="K2664" s="109">
        <v>42551</v>
      </c>
      <c r="L2664" s="62" t="s">
        <v>14982</v>
      </c>
    </row>
    <row r="2665" spans="1:12" ht="17.100000000000001" customHeight="1">
      <c r="A2665" s="196">
        <v>2662</v>
      </c>
      <c r="B2665" s="369">
        <v>57</v>
      </c>
      <c r="C2665" s="370" t="s">
        <v>34807</v>
      </c>
      <c r="D2665" s="32" t="s">
        <v>34808</v>
      </c>
      <c r="E2665" s="121" t="str">
        <f t="shared" si="151"/>
        <v>Yes</v>
      </c>
      <c r="F2665" s="48">
        <v>2.09</v>
      </c>
      <c r="G2665" s="196">
        <f t="shared" si="152"/>
        <v>0.84615384615384603</v>
      </c>
      <c r="H2665" s="368">
        <f t="shared" si="153"/>
        <v>5754</v>
      </c>
      <c r="I2665" s="29" t="s">
        <v>34809</v>
      </c>
      <c r="J2665" s="85">
        <v>5754</v>
      </c>
      <c r="K2665" s="109">
        <v>42551</v>
      </c>
      <c r="L2665" s="62" t="s">
        <v>14982</v>
      </c>
    </row>
    <row r="2666" spans="1:12" ht="17.100000000000001" customHeight="1">
      <c r="A2666" s="196">
        <v>2663</v>
      </c>
      <c r="B2666" s="375">
        <v>57</v>
      </c>
      <c r="C2666" s="370" t="s">
        <v>34807</v>
      </c>
      <c r="D2666" s="32" t="s">
        <v>34810</v>
      </c>
      <c r="E2666" s="121" t="str">
        <f t="shared" si="151"/>
        <v>Yes</v>
      </c>
      <c r="F2666" s="196">
        <v>1.95</v>
      </c>
      <c r="G2666" s="196">
        <f t="shared" si="152"/>
        <v>0.78947368421052622</v>
      </c>
      <c r="H2666" s="368">
        <f t="shared" si="153"/>
        <v>5368</v>
      </c>
      <c r="I2666" s="29" t="s">
        <v>34811</v>
      </c>
      <c r="J2666" s="85">
        <v>5368</v>
      </c>
      <c r="K2666" s="109">
        <v>42551</v>
      </c>
      <c r="L2666" s="62" t="s">
        <v>14982</v>
      </c>
    </row>
    <row r="2667" spans="1:12" ht="17.100000000000001" customHeight="1">
      <c r="A2667" s="196">
        <v>2664</v>
      </c>
      <c r="B2667" s="375">
        <v>60</v>
      </c>
      <c r="C2667" s="370" t="s">
        <v>34812</v>
      </c>
      <c r="D2667" s="32" t="s">
        <v>34813</v>
      </c>
      <c r="E2667" s="121" t="str">
        <f t="shared" si="151"/>
        <v>No</v>
      </c>
      <c r="F2667" s="196">
        <f>5.98+0.44</f>
        <v>6.4200000000000008</v>
      </c>
      <c r="G2667" s="196">
        <f t="shared" si="152"/>
        <v>2.59919028340081</v>
      </c>
      <c r="H2667" s="368">
        <v>13600</v>
      </c>
      <c r="I2667" s="29" t="s">
        <v>34814</v>
      </c>
      <c r="J2667" s="85">
        <v>13600</v>
      </c>
      <c r="K2667" s="109">
        <v>42551</v>
      </c>
      <c r="L2667" s="62" t="s">
        <v>14982</v>
      </c>
    </row>
    <row r="2668" spans="1:12" ht="17.100000000000001" customHeight="1">
      <c r="A2668" s="196">
        <v>2665</v>
      </c>
      <c r="B2668" s="371">
        <v>60</v>
      </c>
      <c r="C2668" s="370" t="s">
        <v>34812</v>
      </c>
      <c r="D2668" s="32" t="s">
        <v>34815</v>
      </c>
      <c r="E2668" s="121" t="str">
        <f t="shared" si="151"/>
        <v>No</v>
      </c>
      <c r="F2668" s="196">
        <v>4.5599999999999996</v>
      </c>
      <c r="G2668" s="196">
        <f t="shared" si="152"/>
        <v>1.8461538461538458</v>
      </c>
      <c r="H2668" s="368">
        <f t="shared" si="153"/>
        <v>12554</v>
      </c>
      <c r="I2668" s="29" t="s">
        <v>34816</v>
      </c>
      <c r="J2668" s="85">
        <v>12554</v>
      </c>
      <c r="K2668" s="109">
        <v>42551</v>
      </c>
      <c r="L2668" s="62" t="s">
        <v>14982</v>
      </c>
    </row>
    <row r="2669" spans="1:12" ht="17.100000000000001" customHeight="1">
      <c r="A2669" s="196">
        <v>2666</v>
      </c>
      <c r="B2669" s="369">
        <v>30</v>
      </c>
      <c r="C2669" s="370" t="s">
        <v>34817</v>
      </c>
      <c r="D2669" s="32" t="s">
        <v>34818</v>
      </c>
      <c r="E2669" s="121" t="str">
        <f t="shared" si="151"/>
        <v>Yes</v>
      </c>
      <c r="F2669" s="196">
        <v>1.48</v>
      </c>
      <c r="G2669" s="196">
        <f t="shared" si="152"/>
        <v>0.59919028340080971</v>
      </c>
      <c r="H2669" s="368">
        <f t="shared" si="153"/>
        <v>4074</v>
      </c>
      <c r="I2669" s="121" t="s">
        <v>34819</v>
      </c>
      <c r="J2669" s="164">
        <v>4074</v>
      </c>
      <c r="K2669" s="109">
        <v>42551</v>
      </c>
      <c r="L2669" s="62" t="s">
        <v>14982</v>
      </c>
    </row>
    <row r="2670" spans="1:12" ht="17.100000000000001" customHeight="1">
      <c r="A2670" s="196">
        <v>2667</v>
      </c>
      <c r="B2670" s="375" t="s">
        <v>34820</v>
      </c>
      <c r="C2670" s="370" t="s">
        <v>34821</v>
      </c>
      <c r="D2670" s="32" t="s">
        <v>34822</v>
      </c>
      <c r="E2670" s="121" t="str">
        <f t="shared" si="151"/>
        <v>No</v>
      </c>
      <c r="F2670" s="196">
        <v>4.55</v>
      </c>
      <c r="G2670" s="196">
        <f t="shared" si="152"/>
        <v>1.8421052631578945</v>
      </c>
      <c r="H2670" s="368">
        <f t="shared" si="153"/>
        <v>12526</v>
      </c>
      <c r="I2670" s="121" t="s">
        <v>34823</v>
      </c>
      <c r="J2670" s="164">
        <v>12526</v>
      </c>
      <c r="K2670" s="109">
        <v>42551</v>
      </c>
      <c r="L2670" s="62" t="s">
        <v>14982</v>
      </c>
    </row>
    <row r="2671" spans="1:12" ht="17.100000000000001" customHeight="1">
      <c r="A2671" s="196">
        <v>2668</v>
      </c>
      <c r="B2671" s="369">
        <v>69</v>
      </c>
      <c r="C2671" s="367" t="s">
        <v>34824</v>
      </c>
      <c r="D2671" s="51" t="s">
        <v>34824</v>
      </c>
      <c r="E2671" s="121" t="str">
        <f t="shared" si="151"/>
        <v>Yes</v>
      </c>
      <c r="F2671" s="196">
        <v>0.12</v>
      </c>
      <c r="G2671" s="196">
        <f t="shared" si="152"/>
        <v>4.8582995951416998E-2</v>
      </c>
      <c r="H2671" s="368">
        <f t="shared" si="153"/>
        <v>330</v>
      </c>
      <c r="I2671" s="121" t="s">
        <v>34452</v>
      </c>
      <c r="J2671" s="164">
        <v>330</v>
      </c>
      <c r="K2671" s="109">
        <v>42551</v>
      </c>
      <c r="L2671" s="62" t="s">
        <v>14982</v>
      </c>
    </row>
    <row r="2672" spans="1:12" ht="17.100000000000001" customHeight="1">
      <c r="A2672" s="196">
        <v>2669</v>
      </c>
      <c r="B2672" s="369">
        <v>71</v>
      </c>
      <c r="C2672" s="367" t="s">
        <v>34825</v>
      </c>
      <c r="D2672" s="51" t="s">
        <v>34826</v>
      </c>
      <c r="E2672" s="121" t="str">
        <f t="shared" si="151"/>
        <v>No</v>
      </c>
      <c r="F2672" s="196">
        <v>4.9000000000000004</v>
      </c>
      <c r="G2672" s="196">
        <f t="shared" si="152"/>
        <v>1.9838056680161944</v>
      </c>
      <c r="H2672" s="368">
        <f t="shared" si="153"/>
        <v>13490</v>
      </c>
      <c r="I2672" s="121" t="s">
        <v>34827</v>
      </c>
      <c r="J2672" s="164">
        <v>13490</v>
      </c>
      <c r="K2672" s="109">
        <v>42551</v>
      </c>
      <c r="L2672" s="62" t="s">
        <v>14982</v>
      </c>
    </row>
    <row r="2673" spans="1:12" ht="17.100000000000001" customHeight="1">
      <c r="A2673" s="196">
        <v>2670</v>
      </c>
      <c r="B2673" s="369">
        <v>81</v>
      </c>
      <c r="C2673" s="367" t="s">
        <v>34793</v>
      </c>
      <c r="D2673" s="51" t="s">
        <v>34828</v>
      </c>
      <c r="E2673" s="121" t="str">
        <f t="shared" si="151"/>
        <v>No</v>
      </c>
      <c r="F2673" s="196">
        <v>3.49</v>
      </c>
      <c r="G2673" s="196">
        <f t="shared" si="152"/>
        <v>1.4129554655870444</v>
      </c>
      <c r="H2673" s="368">
        <f t="shared" si="153"/>
        <v>9608</v>
      </c>
      <c r="I2673" s="121" t="s">
        <v>34829</v>
      </c>
      <c r="J2673" s="164">
        <v>9608</v>
      </c>
      <c r="K2673" s="109">
        <v>42551</v>
      </c>
      <c r="L2673" s="62" t="s">
        <v>14982</v>
      </c>
    </row>
    <row r="2674" spans="1:12" ht="17.100000000000001" customHeight="1">
      <c r="A2674" s="196">
        <v>2671</v>
      </c>
      <c r="B2674" s="369" t="s">
        <v>34830</v>
      </c>
      <c r="C2674" s="367" t="s">
        <v>34831</v>
      </c>
      <c r="D2674" s="51" t="s">
        <v>34832</v>
      </c>
      <c r="E2674" s="121" t="str">
        <f t="shared" si="151"/>
        <v>No</v>
      </c>
      <c r="F2674" s="196">
        <f>1.15+2.93</f>
        <v>4.08</v>
      </c>
      <c r="G2674" s="196">
        <f t="shared" si="152"/>
        <v>1.651821862348178</v>
      </c>
      <c r="H2674" s="368">
        <f t="shared" si="153"/>
        <v>11232</v>
      </c>
      <c r="I2674" s="121" t="s">
        <v>34833</v>
      </c>
      <c r="J2674" s="164">
        <v>11232</v>
      </c>
      <c r="K2674" s="109">
        <v>42551</v>
      </c>
      <c r="L2674" s="62" t="s">
        <v>14982</v>
      </c>
    </row>
    <row r="2675" spans="1:12" ht="17.100000000000001" customHeight="1">
      <c r="A2675" s="196">
        <v>2672</v>
      </c>
      <c r="B2675" s="369" t="s">
        <v>34834</v>
      </c>
      <c r="C2675" s="367" t="s">
        <v>34835</v>
      </c>
      <c r="D2675" s="51" t="s">
        <v>34836</v>
      </c>
      <c r="E2675" s="121" t="str">
        <f t="shared" si="151"/>
        <v>Yes</v>
      </c>
      <c r="F2675" s="196">
        <v>0.7</v>
      </c>
      <c r="G2675" s="196">
        <f t="shared" si="152"/>
        <v>0.28340080971659914</v>
      </c>
      <c r="H2675" s="368">
        <f t="shared" si="153"/>
        <v>1927</v>
      </c>
      <c r="I2675" s="121" t="s">
        <v>34837</v>
      </c>
      <c r="J2675" s="164">
        <v>1927</v>
      </c>
      <c r="K2675" s="109">
        <v>42551</v>
      </c>
      <c r="L2675" s="62" t="s">
        <v>14982</v>
      </c>
    </row>
    <row r="2676" spans="1:12" ht="17.100000000000001" customHeight="1">
      <c r="A2676" s="196">
        <v>2673</v>
      </c>
      <c r="B2676" s="369" t="s">
        <v>34830</v>
      </c>
      <c r="C2676" s="367" t="s">
        <v>34831</v>
      </c>
      <c r="D2676" s="51" t="s">
        <v>34838</v>
      </c>
      <c r="E2676" s="121" t="str">
        <f t="shared" si="151"/>
        <v>No</v>
      </c>
      <c r="F2676" s="196">
        <v>2.83</v>
      </c>
      <c r="G2676" s="196">
        <f t="shared" si="152"/>
        <v>1.1457489878542511</v>
      </c>
      <c r="H2676" s="368">
        <f t="shared" si="153"/>
        <v>7791</v>
      </c>
      <c r="I2676" s="121" t="s">
        <v>34839</v>
      </c>
      <c r="J2676" s="164">
        <v>7791</v>
      </c>
      <c r="K2676" s="109">
        <v>42551</v>
      </c>
      <c r="L2676" s="62" t="s">
        <v>14982</v>
      </c>
    </row>
    <row r="2677" spans="1:12" ht="17.100000000000001" customHeight="1">
      <c r="A2677" s="196">
        <v>2674</v>
      </c>
      <c r="B2677" s="366" t="s">
        <v>34830</v>
      </c>
      <c r="C2677" s="367" t="s">
        <v>34831</v>
      </c>
      <c r="D2677" s="51" t="s">
        <v>34840</v>
      </c>
      <c r="E2677" s="121" t="str">
        <f t="shared" si="151"/>
        <v>Yes</v>
      </c>
      <c r="F2677" s="196">
        <v>1.01</v>
      </c>
      <c r="G2677" s="196">
        <f t="shared" si="152"/>
        <v>0.40890688259109309</v>
      </c>
      <c r="H2677" s="368">
        <f t="shared" si="153"/>
        <v>2781</v>
      </c>
      <c r="I2677" s="121" t="s">
        <v>34841</v>
      </c>
      <c r="J2677" s="164">
        <v>2781</v>
      </c>
      <c r="K2677" s="109">
        <v>42551</v>
      </c>
      <c r="L2677" s="62" t="s">
        <v>14982</v>
      </c>
    </row>
    <row r="2678" spans="1:12" ht="17.100000000000001" customHeight="1">
      <c r="A2678" s="196">
        <v>2675</v>
      </c>
      <c r="B2678" s="366" t="s">
        <v>34842</v>
      </c>
      <c r="C2678" s="366" t="s">
        <v>34843</v>
      </c>
      <c r="D2678" s="51" t="s">
        <v>34843</v>
      </c>
      <c r="E2678" s="121" t="str">
        <f t="shared" si="151"/>
        <v>Yes</v>
      </c>
      <c r="F2678" s="196">
        <v>0.23</v>
      </c>
      <c r="G2678" s="196">
        <f t="shared" si="152"/>
        <v>9.3117408906882582E-2</v>
      </c>
      <c r="H2678" s="368">
        <f t="shared" si="153"/>
        <v>633</v>
      </c>
      <c r="I2678" s="121" t="s">
        <v>34844</v>
      </c>
      <c r="J2678" s="164">
        <v>633</v>
      </c>
      <c r="K2678" s="109">
        <v>42551</v>
      </c>
      <c r="L2678" s="62" t="s">
        <v>14982</v>
      </c>
    </row>
    <row r="2679" spans="1:12" ht="17.100000000000001" customHeight="1">
      <c r="A2679" s="196">
        <v>2676</v>
      </c>
      <c r="B2679" s="369" t="s">
        <v>34845</v>
      </c>
      <c r="C2679" s="367" t="s">
        <v>34846</v>
      </c>
      <c r="D2679" s="51" t="s">
        <v>34847</v>
      </c>
      <c r="E2679" s="121" t="str">
        <f t="shared" si="151"/>
        <v>Yes</v>
      </c>
      <c r="F2679" s="196">
        <v>0.31</v>
      </c>
      <c r="G2679" s="196">
        <f t="shared" si="152"/>
        <v>0.12550607287449392</v>
      </c>
      <c r="H2679" s="368">
        <f t="shared" si="153"/>
        <v>853</v>
      </c>
      <c r="I2679" s="121" t="s">
        <v>34848</v>
      </c>
      <c r="J2679" s="164">
        <v>853</v>
      </c>
      <c r="K2679" s="109">
        <v>42551</v>
      </c>
      <c r="L2679" s="62" t="s">
        <v>14982</v>
      </c>
    </row>
    <row r="2680" spans="1:12" ht="17.100000000000001" customHeight="1">
      <c r="A2680" s="196">
        <v>2677</v>
      </c>
      <c r="B2680" s="366" t="s">
        <v>34849</v>
      </c>
      <c r="C2680" s="367" t="s">
        <v>34850</v>
      </c>
      <c r="D2680" s="51" t="s">
        <v>34851</v>
      </c>
      <c r="E2680" s="121" t="str">
        <f t="shared" si="151"/>
        <v>Yes</v>
      </c>
      <c r="F2680" s="196">
        <v>1.88</v>
      </c>
      <c r="G2680" s="196">
        <f t="shared" si="152"/>
        <v>0.76113360323886625</v>
      </c>
      <c r="H2680" s="368">
        <f t="shared" si="153"/>
        <v>5176</v>
      </c>
      <c r="I2680" s="121" t="s">
        <v>34852</v>
      </c>
      <c r="J2680" s="164">
        <v>5176</v>
      </c>
      <c r="K2680" s="109">
        <v>42551</v>
      </c>
      <c r="L2680" s="62" t="s">
        <v>14982</v>
      </c>
    </row>
    <row r="2681" spans="1:12" ht="17.100000000000001" customHeight="1">
      <c r="A2681" s="196">
        <v>2678</v>
      </c>
      <c r="B2681" s="366" t="s">
        <v>34853</v>
      </c>
      <c r="C2681" s="367" t="s">
        <v>34854</v>
      </c>
      <c r="D2681" s="51" t="s">
        <v>34855</v>
      </c>
      <c r="E2681" s="121" t="str">
        <f t="shared" si="151"/>
        <v>Yes</v>
      </c>
      <c r="F2681" s="196">
        <v>0.85</v>
      </c>
      <c r="G2681" s="196">
        <f t="shared" si="152"/>
        <v>0.34412955465587042</v>
      </c>
      <c r="H2681" s="368">
        <f t="shared" si="153"/>
        <v>2340</v>
      </c>
      <c r="I2681" s="121" t="s">
        <v>34856</v>
      </c>
      <c r="J2681" s="164">
        <v>2340</v>
      </c>
      <c r="K2681" s="109">
        <v>42551</v>
      </c>
      <c r="L2681" s="62" t="s">
        <v>14982</v>
      </c>
    </row>
    <row r="2682" spans="1:12" ht="17.100000000000001" customHeight="1">
      <c r="A2682" s="196">
        <v>2679</v>
      </c>
      <c r="B2682" s="366" t="s">
        <v>34857</v>
      </c>
      <c r="C2682" s="367" t="s">
        <v>34858</v>
      </c>
      <c r="D2682" s="51" t="s">
        <v>34859</v>
      </c>
      <c r="E2682" s="121" t="str">
        <f t="shared" si="151"/>
        <v>Yes</v>
      </c>
      <c r="F2682" s="196">
        <v>1.47</v>
      </c>
      <c r="G2682" s="196">
        <f t="shared" si="152"/>
        <v>0.59514170040485825</v>
      </c>
      <c r="H2682" s="368">
        <f t="shared" si="153"/>
        <v>4047</v>
      </c>
      <c r="I2682" s="121" t="s">
        <v>34860</v>
      </c>
      <c r="J2682" s="164">
        <v>4047</v>
      </c>
      <c r="K2682" s="109">
        <v>42551</v>
      </c>
      <c r="L2682" s="62" t="s">
        <v>14982</v>
      </c>
    </row>
    <row r="2683" spans="1:12" ht="17.100000000000001" customHeight="1">
      <c r="A2683" s="196">
        <v>2680</v>
      </c>
      <c r="B2683" s="369" t="s">
        <v>34861</v>
      </c>
      <c r="C2683" s="367" t="s">
        <v>34862</v>
      </c>
      <c r="D2683" s="51" t="s">
        <v>34863</v>
      </c>
      <c r="E2683" s="121" t="str">
        <f t="shared" si="151"/>
        <v>No</v>
      </c>
      <c r="F2683" s="196">
        <v>2.62</v>
      </c>
      <c r="G2683" s="196">
        <f t="shared" si="152"/>
        <v>1.0607287449392713</v>
      </c>
      <c r="H2683" s="368">
        <f t="shared" si="153"/>
        <v>7213</v>
      </c>
      <c r="I2683" s="121" t="s">
        <v>34864</v>
      </c>
      <c r="J2683" s="164">
        <v>7213</v>
      </c>
      <c r="K2683" s="109">
        <v>42551</v>
      </c>
      <c r="L2683" s="62" t="s">
        <v>14982</v>
      </c>
    </row>
    <row r="2684" spans="1:12" ht="17.100000000000001" customHeight="1">
      <c r="A2684" s="196">
        <v>2681</v>
      </c>
      <c r="B2684" s="369" t="s">
        <v>34865</v>
      </c>
      <c r="C2684" s="367" t="s">
        <v>34866</v>
      </c>
      <c r="D2684" s="51" t="s">
        <v>34867</v>
      </c>
      <c r="E2684" s="121" t="str">
        <f t="shared" si="151"/>
        <v>Yes</v>
      </c>
      <c r="F2684" s="196">
        <v>1.45</v>
      </c>
      <c r="G2684" s="196">
        <f t="shared" si="152"/>
        <v>0.58704453441295545</v>
      </c>
      <c r="H2684" s="368">
        <f t="shared" si="153"/>
        <v>3992</v>
      </c>
      <c r="I2684" s="121" t="s">
        <v>34868</v>
      </c>
      <c r="J2684" s="164">
        <v>3992</v>
      </c>
      <c r="K2684" s="109">
        <v>42551</v>
      </c>
      <c r="L2684" s="62" t="s">
        <v>14982</v>
      </c>
    </row>
    <row r="2685" spans="1:12" ht="17.100000000000001" customHeight="1">
      <c r="A2685" s="196">
        <v>2682</v>
      </c>
      <c r="B2685" s="369" t="s">
        <v>34869</v>
      </c>
      <c r="C2685" s="367" t="s">
        <v>34870</v>
      </c>
      <c r="D2685" s="51" t="s">
        <v>34871</v>
      </c>
      <c r="E2685" s="121" t="str">
        <f t="shared" si="151"/>
        <v>Yes</v>
      </c>
      <c r="F2685" s="196">
        <v>0.83</v>
      </c>
      <c r="G2685" s="196">
        <f t="shared" si="152"/>
        <v>0.33603238866396756</v>
      </c>
      <c r="H2685" s="368">
        <f t="shared" si="153"/>
        <v>2285</v>
      </c>
      <c r="I2685" s="121" t="s">
        <v>34872</v>
      </c>
      <c r="J2685" s="164">
        <v>2285</v>
      </c>
      <c r="K2685" s="109">
        <v>42551</v>
      </c>
      <c r="L2685" s="62" t="s">
        <v>14982</v>
      </c>
    </row>
    <row r="2686" spans="1:12" ht="17.100000000000001" customHeight="1">
      <c r="A2686" s="196">
        <v>2683</v>
      </c>
      <c r="B2686" s="369" t="s">
        <v>34869</v>
      </c>
      <c r="C2686" s="367" t="s">
        <v>34873</v>
      </c>
      <c r="D2686" s="51" t="s">
        <v>34874</v>
      </c>
      <c r="E2686" s="121" t="str">
        <f t="shared" si="151"/>
        <v>No</v>
      </c>
      <c r="F2686" s="196">
        <v>2.61</v>
      </c>
      <c r="G2686" s="196">
        <f t="shared" si="152"/>
        <v>1.0566801619433197</v>
      </c>
      <c r="H2686" s="368">
        <f t="shared" si="153"/>
        <v>7185</v>
      </c>
      <c r="I2686" s="121" t="s">
        <v>34875</v>
      </c>
      <c r="J2686" s="164">
        <v>7185</v>
      </c>
      <c r="K2686" s="109">
        <v>42551</v>
      </c>
      <c r="L2686" s="62" t="s">
        <v>14982</v>
      </c>
    </row>
    <row r="2687" spans="1:12" ht="17.100000000000001" customHeight="1">
      <c r="A2687" s="196">
        <v>2684</v>
      </c>
      <c r="B2687" s="369" t="s">
        <v>34876</v>
      </c>
      <c r="C2687" s="367" t="s">
        <v>34877</v>
      </c>
      <c r="D2687" s="51" t="s">
        <v>34877</v>
      </c>
      <c r="E2687" s="121" t="str">
        <f t="shared" si="151"/>
        <v>Yes</v>
      </c>
      <c r="F2687" s="196">
        <v>1.62</v>
      </c>
      <c r="G2687" s="196">
        <f t="shared" si="152"/>
        <v>0.65587044534412953</v>
      </c>
      <c r="H2687" s="368">
        <f t="shared" si="153"/>
        <v>4460</v>
      </c>
      <c r="I2687" s="121" t="s">
        <v>34878</v>
      </c>
      <c r="J2687" s="164">
        <v>4460</v>
      </c>
      <c r="K2687" s="109">
        <v>42551</v>
      </c>
      <c r="L2687" s="62" t="s">
        <v>14982</v>
      </c>
    </row>
    <row r="2688" spans="1:12" ht="17.100000000000001" customHeight="1">
      <c r="A2688" s="196">
        <v>2685</v>
      </c>
      <c r="B2688" s="366" t="s">
        <v>34879</v>
      </c>
      <c r="C2688" s="367" t="s">
        <v>34880</v>
      </c>
      <c r="D2688" s="51" t="s">
        <v>34881</v>
      </c>
      <c r="E2688" s="121" t="str">
        <f t="shared" si="151"/>
        <v>No</v>
      </c>
      <c r="F2688" s="196">
        <v>4.62</v>
      </c>
      <c r="G2688" s="196">
        <f t="shared" si="152"/>
        <v>1.8704453441295545</v>
      </c>
      <c r="H2688" s="368">
        <f t="shared" si="153"/>
        <v>12719</v>
      </c>
      <c r="I2688" s="121" t="s">
        <v>34882</v>
      </c>
      <c r="J2688" s="164">
        <v>12719</v>
      </c>
      <c r="K2688" s="109">
        <v>42551</v>
      </c>
      <c r="L2688" s="62" t="s">
        <v>14982</v>
      </c>
    </row>
    <row r="2689" spans="1:12" ht="17.100000000000001" customHeight="1">
      <c r="A2689" s="196">
        <v>2686</v>
      </c>
      <c r="B2689" s="366" t="s">
        <v>34883</v>
      </c>
      <c r="C2689" s="367" t="s">
        <v>34884</v>
      </c>
      <c r="D2689" s="51" t="s">
        <v>34885</v>
      </c>
      <c r="E2689" s="121" t="str">
        <f t="shared" si="151"/>
        <v>No</v>
      </c>
      <c r="F2689" s="196">
        <v>3.86</v>
      </c>
      <c r="G2689" s="196">
        <f t="shared" si="152"/>
        <v>1.5627530364372468</v>
      </c>
      <c r="H2689" s="368">
        <f t="shared" si="153"/>
        <v>10627</v>
      </c>
      <c r="I2689" s="121" t="s">
        <v>34886</v>
      </c>
      <c r="J2689" s="164">
        <v>10627</v>
      </c>
      <c r="K2689" s="109">
        <v>42551</v>
      </c>
      <c r="L2689" s="62" t="s">
        <v>14982</v>
      </c>
    </row>
    <row r="2690" spans="1:12" ht="17.100000000000001" customHeight="1">
      <c r="A2690" s="196">
        <v>2687</v>
      </c>
      <c r="B2690" s="369">
        <v>56</v>
      </c>
      <c r="C2690" s="367" t="s">
        <v>34887</v>
      </c>
      <c r="D2690" s="51" t="s">
        <v>34888</v>
      </c>
      <c r="E2690" s="121" t="str">
        <f t="shared" si="151"/>
        <v>Yes</v>
      </c>
      <c r="F2690" s="196">
        <v>0.45</v>
      </c>
      <c r="G2690" s="196">
        <f t="shared" si="152"/>
        <v>0.18218623481781376</v>
      </c>
      <c r="H2690" s="368">
        <f t="shared" si="153"/>
        <v>1239</v>
      </c>
      <c r="I2690" s="121" t="s">
        <v>34889</v>
      </c>
      <c r="J2690" s="164">
        <v>1239</v>
      </c>
      <c r="K2690" s="109">
        <v>42551</v>
      </c>
      <c r="L2690" s="62" t="s">
        <v>14982</v>
      </c>
    </row>
    <row r="2691" spans="1:12" ht="17.100000000000001" customHeight="1">
      <c r="A2691" s="196">
        <v>2688</v>
      </c>
      <c r="B2691" s="369" t="s">
        <v>34890</v>
      </c>
      <c r="C2691" s="367" t="s">
        <v>34891</v>
      </c>
      <c r="D2691" s="51" t="s">
        <v>34892</v>
      </c>
      <c r="E2691" s="121" t="str">
        <f t="shared" si="151"/>
        <v>No</v>
      </c>
      <c r="F2691" s="196">
        <v>5.33</v>
      </c>
      <c r="G2691" s="196">
        <f t="shared" si="152"/>
        <v>2.1578947368421053</v>
      </c>
      <c r="H2691" s="368">
        <v>13600</v>
      </c>
      <c r="I2691" s="121" t="s">
        <v>34893</v>
      </c>
      <c r="J2691" s="164">
        <v>13600</v>
      </c>
      <c r="K2691" s="109">
        <v>42551</v>
      </c>
      <c r="L2691" s="62" t="s">
        <v>14982</v>
      </c>
    </row>
    <row r="2692" spans="1:12" ht="17.100000000000001" customHeight="1">
      <c r="A2692" s="196">
        <v>2689</v>
      </c>
      <c r="B2692" s="369">
        <v>63</v>
      </c>
      <c r="C2692" s="367" t="s">
        <v>34894</v>
      </c>
      <c r="D2692" s="51" t="s">
        <v>34895</v>
      </c>
      <c r="E2692" s="121" t="str">
        <f t="shared" si="151"/>
        <v>Yes</v>
      </c>
      <c r="F2692" s="196">
        <v>0.78</v>
      </c>
      <c r="G2692" s="196">
        <f t="shared" si="152"/>
        <v>0.31578947368421051</v>
      </c>
      <c r="H2692" s="368">
        <f t="shared" si="153"/>
        <v>2147</v>
      </c>
      <c r="I2692" s="121" t="s">
        <v>34896</v>
      </c>
      <c r="J2692" s="164">
        <v>2147</v>
      </c>
      <c r="K2692" s="109">
        <v>42551</v>
      </c>
      <c r="L2692" s="62" t="s">
        <v>14982</v>
      </c>
    </row>
    <row r="2693" spans="1:12" ht="17.100000000000001" customHeight="1">
      <c r="A2693" s="196">
        <v>2690</v>
      </c>
      <c r="B2693" s="369">
        <v>52</v>
      </c>
      <c r="C2693" s="367" t="s">
        <v>34897</v>
      </c>
      <c r="D2693" s="51" t="s">
        <v>34898</v>
      </c>
      <c r="E2693" s="121" t="str">
        <f t="shared" si="151"/>
        <v>No</v>
      </c>
      <c r="F2693" s="196">
        <v>3.03</v>
      </c>
      <c r="G2693" s="196">
        <f t="shared" si="152"/>
        <v>1.2267206477732793</v>
      </c>
      <c r="H2693" s="368">
        <f t="shared" si="153"/>
        <v>8342</v>
      </c>
      <c r="I2693" s="121" t="s">
        <v>34899</v>
      </c>
      <c r="J2693" s="164">
        <v>8342</v>
      </c>
      <c r="K2693" s="109">
        <v>42551</v>
      </c>
      <c r="L2693" s="62" t="s">
        <v>14982</v>
      </c>
    </row>
    <row r="2694" spans="1:12" ht="17.100000000000001" customHeight="1">
      <c r="A2694" s="196">
        <v>2691</v>
      </c>
      <c r="B2694" s="369">
        <v>52</v>
      </c>
      <c r="C2694" s="367" t="s">
        <v>34897</v>
      </c>
      <c r="D2694" s="51" t="s">
        <v>34900</v>
      </c>
      <c r="E2694" s="121" t="str">
        <f t="shared" si="151"/>
        <v>No</v>
      </c>
      <c r="F2694" s="196">
        <v>3.04</v>
      </c>
      <c r="G2694" s="196">
        <f t="shared" si="152"/>
        <v>1.2307692307692306</v>
      </c>
      <c r="H2694" s="368">
        <f t="shared" si="153"/>
        <v>8369</v>
      </c>
      <c r="I2694" s="121" t="s">
        <v>34901</v>
      </c>
      <c r="J2694" s="164">
        <v>8369</v>
      </c>
      <c r="K2694" s="109">
        <v>42551</v>
      </c>
      <c r="L2694" s="62" t="s">
        <v>14982</v>
      </c>
    </row>
    <row r="2695" spans="1:12" ht="17.100000000000001" customHeight="1">
      <c r="A2695" s="196">
        <v>2692</v>
      </c>
      <c r="B2695" s="366">
        <v>2</v>
      </c>
      <c r="C2695" s="367" t="s">
        <v>34902</v>
      </c>
      <c r="D2695" s="51" t="s">
        <v>34903</v>
      </c>
      <c r="E2695" s="121" t="str">
        <f>IF(G2695&lt;1,"Yes","No")</f>
        <v>Yes</v>
      </c>
      <c r="F2695" s="48">
        <v>0.5</v>
      </c>
      <c r="G2695" s="48">
        <f>F2695/2.47</f>
        <v>0.20242914979757085</v>
      </c>
      <c r="H2695" s="368">
        <f t="shared" si="153"/>
        <v>1377</v>
      </c>
      <c r="I2695" s="121" t="s">
        <v>34904</v>
      </c>
      <c r="J2695" s="164">
        <v>1377</v>
      </c>
      <c r="K2695" s="109">
        <v>42551</v>
      </c>
      <c r="L2695" s="62" t="s">
        <v>34905</v>
      </c>
    </row>
    <row r="2696" spans="1:12" ht="17.100000000000001" customHeight="1">
      <c r="A2696" s="196">
        <v>2693</v>
      </c>
      <c r="B2696" s="366">
        <v>2</v>
      </c>
      <c r="C2696" s="367" t="s">
        <v>34902</v>
      </c>
      <c r="D2696" s="51" t="s">
        <v>34906</v>
      </c>
      <c r="E2696" s="121" t="str">
        <f t="shared" ref="E2696:E2759" si="154">IF(G2696&lt;1,"Yes","No")</f>
        <v>Yes</v>
      </c>
      <c r="F2696" s="48">
        <v>0.5</v>
      </c>
      <c r="G2696" s="48">
        <f t="shared" ref="G2696:G2759" si="155">F2696/2.47</f>
        <v>0.20242914979757085</v>
      </c>
      <c r="H2696" s="368">
        <f t="shared" si="153"/>
        <v>1377</v>
      </c>
      <c r="I2696" s="121" t="s">
        <v>34907</v>
      </c>
      <c r="J2696" s="164">
        <v>1377</v>
      </c>
      <c r="K2696" s="109">
        <v>42551</v>
      </c>
      <c r="L2696" s="62" t="s">
        <v>34905</v>
      </c>
    </row>
    <row r="2697" spans="1:12" ht="17.100000000000001" customHeight="1">
      <c r="A2697" s="196">
        <v>2694</v>
      </c>
      <c r="B2697" s="366">
        <v>2</v>
      </c>
      <c r="C2697" s="367" t="s">
        <v>34902</v>
      </c>
      <c r="D2697" s="51" t="s">
        <v>34908</v>
      </c>
      <c r="E2697" s="121" t="str">
        <f t="shared" si="154"/>
        <v>Yes</v>
      </c>
      <c r="F2697" s="48">
        <v>0.5</v>
      </c>
      <c r="G2697" s="48">
        <f t="shared" si="155"/>
        <v>0.20242914979757085</v>
      </c>
      <c r="H2697" s="368">
        <f t="shared" si="153"/>
        <v>1377</v>
      </c>
      <c r="I2697" s="121" t="s">
        <v>34909</v>
      </c>
      <c r="J2697" s="164">
        <v>1377</v>
      </c>
      <c r="K2697" s="109">
        <v>42551</v>
      </c>
      <c r="L2697" s="62" t="s">
        <v>34905</v>
      </c>
    </row>
    <row r="2698" spans="1:12" ht="17.100000000000001" customHeight="1">
      <c r="A2698" s="196">
        <v>2695</v>
      </c>
      <c r="B2698" s="366">
        <v>2</v>
      </c>
      <c r="C2698" s="367" t="s">
        <v>34902</v>
      </c>
      <c r="D2698" s="51" t="s">
        <v>34910</v>
      </c>
      <c r="E2698" s="121" t="str">
        <f t="shared" si="154"/>
        <v>Yes</v>
      </c>
      <c r="F2698" s="48">
        <v>0.48</v>
      </c>
      <c r="G2698" s="48">
        <f t="shared" si="155"/>
        <v>0.19433198380566799</v>
      </c>
      <c r="H2698" s="368">
        <f t="shared" si="153"/>
        <v>1321</v>
      </c>
      <c r="I2698" s="121" t="s">
        <v>34911</v>
      </c>
      <c r="J2698" s="164">
        <v>1321</v>
      </c>
      <c r="K2698" s="109">
        <v>42551</v>
      </c>
      <c r="L2698" s="62" t="s">
        <v>34905</v>
      </c>
    </row>
    <row r="2699" spans="1:12" ht="17.100000000000001" customHeight="1">
      <c r="A2699" s="196">
        <v>2696</v>
      </c>
      <c r="B2699" s="369">
        <v>2</v>
      </c>
      <c r="C2699" s="367" t="s">
        <v>34902</v>
      </c>
      <c r="D2699" s="51" t="s">
        <v>34912</v>
      </c>
      <c r="E2699" s="121" t="str">
        <f t="shared" si="154"/>
        <v>Yes</v>
      </c>
      <c r="F2699" s="48">
        <v>0.5</v>
      </c>
      <c r="G2699" s="48">
        <f t="shared" si="155"/>
        <v>0.20242914979757085</v>
      </c>
      <c r="H2699" s="368">
        <f t="shared" si="153"/>
        <v>1377</v>
      </c>
      <c r="I2699" s="389" t="s">
        <v>34913</v>
      </c>
      <c r="J2699" s="164">
        <v>1377</v>
      </c>
      <c r="K2699" s="109">
        <v>42551</v>
      </c>
      <c r="L2699" s="62" t="s">
        <v>34905</v>
      </c>
    </row>
    <row r="2700" spans="1:12" ht="17.100000000000001" customHeight="1">
      <c r="A2700" s="196">
        <v>2697</v>
      </c>
      <c r="B2700" s="366">
        <v>2</v>
      </c>
      <c r="C2700" s="367" t="s">
        <v>34902</v>
      </c>
      <c r="D2700" s="51" t="s">
        <v>34914</v>
      </c>
      <c r="E2700" s="121" t="str">
        <f t="shared" si="154"/>
        <v>Yes</v>
      </c>
      <c r="F2700" s="164">
        <v>0.5</v>
      </c>
      <c r="G2700" s="48">
        <f t="shared" si="155"/>
        <v>0.20242914979757085</v>
      </c>
      <c r="H2700" s="368">
        <f t="shared" si="153"/>
        <v>1377</v>
      </c>
      <c r="I2700" s="389" t="s">
        <v>34915</v>
      </c>
      <c r="J2700" s="164">
        <v>1377</v>
      </c>
      <c r="K2700" s="109">
        <v>42551</v>
      </c>
      <c r="L2700" s="62" t="s">
        <v>34905</v>
      </c>
    </row>
    <row r="2701" spans="1:12" ht="17.100000000000001" customHeight="1">
      <c r="A2701" s="196">
        <v>2698</v>
      </c>
      <c r="B2701" s="366" t="s">
        <v>34916</v>
      </c>
      <c r="C2701" s="367" t="s">
        <v>34917</v>
      </c>
      <c r="D2701" s="51" t="s">
        <v>34918</v>
      </c>
      <c r="E2701" s="121" t="str">
        <f t="shared" si="154"/>
        <v>Yes</v>
      </c>
      <c r="F2701" s="48">
        <f>0.53+0.6</f>
        <v>1.1299999999999999</v>
      </c>
      <c r="G2701" s="48">
        <f t="shared" si="155"/>
        <v>0.45748987854251005</v>
      </c>
      <c r="H2701" s="368">
        <f t="shared" si="153"/>
        <v>3111</v>
      </c>
      <c r="I2701" s="389" t="s">
        <v>34919</v>
      </c>
      <c r="J2701" s="164">
        <v>3111</v>
      </c>
      <c r="K2701" s="109">
        <v>42551</v>
      </c>
      <c r="L2701" s="62" t="s">
        <v>34905</v>
      </c>
    </row>
    <row r="2702" spans="1:12" ht="17.100000000000001" customHeight="1">
      <c r="A2702" s="196">
        <v>2699</v>
      </c>
      <c r="B2702" s="366" t="s">
        <v>34916</v>
      </c>
      <c r="C2702" s="367" t="s">
        <v>34917</v>
      </c>
      <c r="D2702" s="51" t="s">
        <v>34920</v>
      </c>
      <c r="E2702" s="121" t="str">
        <f t="shared" si="154"/>
        <v>Yes</v>
      </c>
      <c r="F2702" s="48">
        <f>0.5+0.59</f>
        <v>1.0899999999999999</v>
      </c>
      <c r="G2702" s="48">
        <f t="shared" si="155"/>
        <v>0.44129554655870434</v>
      </c>
      <c r="H2702" s="368">
        <f t="shared" si="153"/>
        <v>3001</v>
      </c>
      <c r="I2702" s="389" t="s">
        <v>34921</v>
      </c>
      <c r="J2702" s="164">
        <v>3001</v>
      </c>
      <c r="K2702" s="109">
        <v>42551</v>
      </c>
      <c r="L2702" s="62" t="s">
        <v>34905</v>
      </c>
    </row>
    <row r="2703" spans="1:12" ht="17.100000000000001" customHeight="1">
      <c r="A2703" s="196">
        <v>2700</v>
      </c>
      <c r="B2703" s="369">
        <v>2</v>
      </c>
      <c r="C2703" s="367" t="s">
        <v>34902</v>
      </c>
      <c r="D2703" s="51" t="s">
        <v>34922</v>
      </c>
      <c r="E2703" s="121" t="str">
        <f t="shared" si="154"/>
        <v>Yes</v>
      </c>
      <c r="F2703" s="48">
        <v>0.5</v>
      </c>
      <c r="G2703" s="48">
        <f t="shared" si="155"/>
        <v>0.20242914979757085</v>
      </c>
      <c r="H2703" s="368">
        <f t="shared" si="153"/>
        <v>1377</v>
      </c>
      <c r="I2703" s="121" t="s">
        <v>34923</v>
      </c>
      <c r="J2703" s="164">
        <v>1377</v>
      </c>
      <c r="K2703" s="109">
        <v>42551</v>
      </c>
      <c r="L2703" s="62" t="s">
        <v>34905</v>
      </c>
    </row>
    <row r="2704" spans="1:12" ht="17.100000000000001" customHeight="1">
      <c r="A2704" s="196">
        <v>2701</v>
      </c>
      <c r="B2704" s="366">
        <v>3</v>
      </c>
      <c r="C2704" s="367" t="s">
        <v>34924</v>
      </c>
      <c r="D2704" s="51" t="s">
        <v>34925</v>
      </c>
      <c r="E2704" s="121" t="str">
        <f t="shared" si="154"/>
        <v>Yes</v>
      </c>
      <c r="F2704" s="48">
        <v>1.48</v>
      </c>
      <c r="G2704" s="48">
        <f t="shared" si="155"/>
        <v>0.59919028340080971</v>
      </c>
      <c r="H2704" s="368">
        <f t="shared" si="153"/>
        <v>4074</v>
      </c>
      <c r="I2704" s="121" t="s">
        <v>34926</v>
      </c>
      <c r="J2704" s="164">
        <v>4074</v>
      </c>
      <c r="K2704" s="109">
        <v>42551</v>
      </c>
      <c r="L2704" s="62" t="s">
        <v>34905</v>
      </c>
    </row>
    <row r="2705" spans="1:12" ht="17.100000000000001" customHeight="1">
      <c r="A2705" s="196">
        <v>2702</v>
      </c>
      <c r="B2705" s="366">
        <v>3</v>
      </c>
      <c r="C2705" s="367" t="s">
        <v>34924</v>
      </c>
      <c r="D2705" s="51" t="s">
        <v>34927</v>
      </c>
      <c r="E2705" s="121" t="str">
        <f t="shared" si="154"/>
        <v>Yes</v>
      </c>
      <c r="F2705" s="48">
        <v>1.34</v>
      </c>
      <c r="G2705" s="48">
        <f t="shared" si="155"/>
        <v>0.54251012145748989</v>
      </c>
      <c r="H2705" s="368">
        <f t="shared" ref="H2705:H2769" si="156">ROUND(F2705*2753,0)</f>
        <v>3689</v>
      </c>
      <c r="I2705" s="121" t="s">
        <v>34928</v>
      </c>
      <c r="J2705" s="164">
        <v>3689</v>
      </c>
      <c r="K2705" s="109">
        <v>42551</v>
      </c>
      <c r="L2705" s="62" t="s">
        <v>34905</v>
      </c>
    </row>
    <row r="2706" spans="1:12" ht="17.100000000000001" customHeight="1">
      <c r="A2706" s="196">
        <v>2703</v>
      </c>
      <c r="B2706" s="369">
        <v>5</v>
      </c>
      <c r="C2706" s="370" t="s">
        <v>34929</v>
      </c>
      <c r="D2706" s="32" t="s">
        <v>34930</v>
      </c>
      <c r="E2706" s="121" t="str">
        <f t="shared" si="154"/>
        <v>No</v>
      </c>
      <c r="F2706" s="48">
        <v>3.23</v>
      </c>
      <c r="G2706" s="48">
        <f t="shared" si="155"/>
        <v>1.3076923076923075</v>
      </c>
      <c r="H2706" s="368">
        <f t="shared" si="156"/>
        <v>8892</v>
      </c>
      <c r="I2706" s="29" t="s">
        <v>34931</v>
      </c>
      <c r="J2706" s="85">
        <v>8892</v>
      </c>
      <c r="K2706" s="109">
        <v>42551</v>
      </c>
      <c r="L2706" s="62" t="s">
        <v>34905</v>
      </c>
    </row>
    <row r="2707" spans="1:12" ht="17.100000000000001" customHeight="1">
      <c r="A2707" s="196">
        <v>2704</v>
      </c>
      <c r="B2707" s="371">
        <v>6</v>
      </c>
      <c r="C2707" s="370" t="s">
        <v>34932</v>
      </c>
      <c r="D2707" s="32" t="s">
        <v>34933</v>
      </c>
      <c r="E2707" s="121" t="str">
        <f t="shared" si="154"/>
        <v>Yes</v>
      </c>
      <c r="F2707" s="48">
        <v>2.02</v>
      </c>
      <c r="G2707" s="48">
        <f t="shared" si="155"/>
        <v>0.81781376518218618</v>
      </c>
      <c r="H2707" s="368">
        <f t="shared" si="156"/>
        <v>5561</v>
      </c>
      <c r="I2707" s="29"/>
      <c r="J2707" s="85">
        <v>5561</v>
      </c>
      <c r="K2707" s="109">
        <v>42551</v>
      </c>
      <c r="L2707" s="62" t="s">
        <v>34905</v>
      </c>
    </row>
    <row r="2708" spans="1:12" ht="17.100000000000001" customHeight="1">
      <c r="A2708" s="196">
        <v>2705</v>
      </c>
      <c r="B2708" s="369">
        <v>6</v>
      </c>
      <c r="C2708" s="370" t="s">
        <v>34932</v>
      </c>
      <c r="D2708" s="32" t="s">
        <v>34934</v>
      </c>
      <c r="E2708" s="121" t="str">
        <f t="shared" si="154"/>
        <v>Yes</v>
      </c>
      <c r="F2708" s="48">
        <v>2.04</v>
      </c>
      <c r="G2708" s="48">
        <f t="shared" si="155"/>
        <v>0.82591093117408898</v>
      </c>
      <c r="H2708" s="368">
        <f t="shared" si="156"/>
        <v>5616</v>
      </c>
      <c r="I2708" s="121" t="s">
        <v>34935</v>
      </c>
      <c r="J2708" s="164">
        <v>5616</v>
      </c>
      <c r="K2708" s="109">
        <v>42551</v>
      </c>
      <c r="L2708" s="62" t="s">
        <v>34905</v>
      </c>
    </row>
    <row r="2709" spans="1:12" ht="17.100000000000001" customHeight="1">
      <c r="A2709" s="196">
        <v>2706</v>
      </c>
      <c r="B2709" s="369">
        <v>6</v>
      </c>
      <c r="C2709" s="370" t="s">
        <v>34932</v>
      </c>
      <c r="D2709" s="32" t="s">
        <v>34936</v>
      </c>
      <c r="E2709" s="121" t="str">
        <f t="shared" si="154"/>
        <v>No</v>
      </c>
      <c r="F2709" s="48">
        <v>2.65</v>
      </c>
      <c r="G2709" s="48">
        <f t="shared" si="155"/>
        <v>1.0728744939271253</v>
      </c>
      <c r="H2709" s="368">
        <f t="shared" si="156"/>
        <v>7295</v>
      </c>
      <c r="I2709" s="29" t="s">
        <v>34937</v>
      </c>
      <c r="J2709" s="85">
        <v>7295</v>
      </c>
      <c r="K2709" s="109">
        <v>42551</v>
      </c>
      <c r="L2709" s="62" t="s">
        <v>34905</v>
      </c>
    </row>
    <row r="2710" spans="1:12" ht="17.100000000000001" customHeight="1">
      <c r="A2710" s="196">
        <v>2707</v>
      </c>
      <c r="B2710" s="366">
        <v>6</v>
      </c>
      <c r="C2710" s="370" t="s">
        <v>34932</v>
      </c>
      <c r="D2710" s="32" t="s">
        <v>34938</v>
      </c>
      <c r="E2710" s="121" t="str">
        <f t="shared" si="154"/>
        <v>No</v>
      </c>
      <c r="F2710" s="48">
        <v>2.48</v>
      </c>
      <c r="G2710" s="48">
        <f t="shared" si="155"/>
        <v>1.0040485829959513</v>
      </c>
      <c r="H2710" s="368">
        <f t="shared" si="156"/>
        <v>6827</v>
      </c>
      <c r="I2710" s="29" t="s">
        <v>34939</v>
      </c>
      <c r="J2710" s="85">
        <v>6827</v>
      </c>
      <c r="K2710" s="109">
        <v>42551</v>
      </c>
      <c r="L2710" s="62" t="s">
        <v>34905</v>
      </c>
    </row>
    <row r="2711" spans="1:12" ht="17.100000000000001" customHeight="1">
      <c r="A2711" s="196">
        <v>2708</v>
      </c>
      <c r="B2711" s="366" t="s">
        <v>34940</v>
      </c>
      <c r="C2711" s="370" t="s">
        <v>34941</v>
      </c>
      <c r="D2711" s="32" t="s">
        <v>34942</v>
      </c>
      <c r="E2711" s="121" t="str">
        <f t="shared" si="154"/>
        <v>Yes</v>
      </c>
      <c r="F2711" s="48">
        <f>1.04+1.27</f>
        <v>2.31</v>
      </c>
      <c r="G2711" s="48">
        <f t="shared" si="155"/>
        <v>0.93522267206477727</v>
      </c>
      <c r="H2711" s="368">
        <f t="shared" si="156"/>
        <v>6359</v>
      </c>
      <c r="I2711" s="29" t="s">
        <v>34943</v>
      </c>
      <c r="J2711" s="85">
        <v>6359</v>
      </c>
      <c r="K2711" s="109">
        <v>42551</v>
      </c>
      <c r="L2711" s="62" t="s">
        <v>34905</v>
      </c>
    </row>
    <row r="2712" spans="1:12" ht="17.100000000000001" customHeight="1">
      <c r="A2712" s="196">
        <v>2709</v>
      </c>
      <c r="B2712" s="366">
        <v>12</v>
      </c>
      <c r="C2712" s="370" t="s">
        <v>34944</v>
      </c>
      <c r="D2712" s="32" t="s">
        <v>34945</v>
      </c>
      <c r="E2712" s="121" t="str">
        <f t="shared" si="154"/>
        <v>Yes</v>
      </c>
      <c r="F2712" s="48">
        <v>0.93</v>
      </c>
      <c r="G2712" s="48">
        <f t="shared" si="155"/>
        <v>0.37651821862348178</v>
      </c>
      <c r="H2712" s="368">
        <f t="shared" si="156"/>
        <v>2560</v>
      </c>
      <c r="I2712" s="29" t="s">
        <v>34946</v>
      </c>
      <c r="J2712" s="85">
        <v>2560</v>
      </c>
      <c r="K2712" s="109">
        <v>42551</v>
      </c>
      <c r="L2712" s="62" t="s">
        <v>34905</v>
      </c>
    </row>
    <row r="2713" spans="1:12" ht="17.100000000000001" customHeight="1">
      <c r="A2713" s="196">
        <v>2710</v>
      </c>
      <c r="B2713" s="371">
        <v>13</v>
      </c>
      <c r="C2713" s="375" t="s">
        <v>34947</v>
      </c>
      <c r="D2713" s="32" t="s">
        <v>34948</v>
      </c>
      <c r="E2713" s="121" t="str">
        <f t="shared" si="154"/>
        <v>Yes</v>
      </c>
      <c r="F2713" s="48">
        <v>0.31</v>
      </c>
      <c r="G2713" s="48">
        <f t="shared" si="155"/>
        <v>0.12550607287449392</v>
      </c>
      <c r="H2713" s="368">
        <f t="shared" si="156"/>
        <v>853</v>
      </c>
      <c r="I2713" s="29" t="s">
        <v>34949</v>
      </c>
      <c r="J2713" s="85">
        <v>853</v>
      </c>
      <c r="K2713" s="109">
        <v>42551</v>
      </c>
      <c r="L2713" s="62" t="s">
        <v>34905</v>
      </c>
    </row>
    <row r="2714" spans="1:12" ht="17.100000000000001" customHeight="1">
      <c r="A2714" s="196">
        <v>2711</v>
      </c>
      <c r="B2714" s="371">
        <v>17</v>
      </c>
      <c r="C2714" s="370" t="s">
        <v>34950</v>
      </c>
      <c r="D2714" s="32" t="s">
        <v>34951</v>
      </c>
      <c r="E2714" s="121" t="str">
        <f t="shared" si="154"/>
        <v>No</v>
      </c>
      <c r="F2714" s="48">
        <v>3.44</v>
      </c>
      <c r="G2714" s="48">
        <f t="shared" si="155"/>
        <v>1.3927125506072873</v>
      </c>
      <c r="H2714" s="368">
        <f t="shared" si="156"/>
        <v>9470</v>
      </c>
      <c r="I2714" s="29" t="s">
        <v>34952</v>
      </c>
      <c r="J2714" s="85">
        <v>9470</v>
      </c>
      <c r="K2714" s="109">
        <v>42551</v>
      </c>
      <c r="L2714" s="62" t="s">
        <v>34905</v>
      </c>
    </row>
    <row r="2715" spans="1:12" ht="17.100000000000001" customHeight="1">
      <c r="A2715" s="196">
        <v>2712</v>
      </c>
      <c r="B2715" s="371">
        <v>17</v>
      </c>
      <c r="C2715" s="370" t="s">
        <v>34950</v>
      </c>
      <c r="D2715" s="32" t="s">
        <v>34953</v>
      </c>
      <c r="E2715" s="121" t="str">
        <f t="shared" si="154"/>
        <v>No</v>
      </c>
      <c r="F2715" s="48">
        <v>2.9</v>
      </c>
      <c r="G2715" s="48">
        <f t="shared" si="155"/>
        <v>1.1740890688259109</v>
      </c>
      <c r="H2715" s="368">
        <f t="shared" si="156"/>
        <v>7984</v>
      </c>
      <c r="I2715" s="29" t="s">
        <v>34954</v>
      </c>
      <c r="J2715" s="85">
        <v>7984</v>
      </c>
      <c r="K2715" s="109">
        <v>42551</v>
      </c>
      <c r="L2715" s="62" t="s">
        <v>34905</v>
      </c>
    </row>
    <row r="2716" spans="1:12" ht="17.100000000000001" customHeight="1">
      <c r="A2716" s="196">
        <v>2713</v>
      </c>
      <c r="B2716" s="366" t="s">
        <v>34955</v>
      </c>
      <c r="C2716" s="370" t="s">
        <v>34956</v>
      </c>
      <c r="D2716" s="32" t="s">
        <v>34957</v>
      </c>
      <c r="E2716" s="121" t="str">
        <f t="shared" si="154"/>
        <v>Yes</v>
      </c>
      <c r="F2716" s="48">
        <v>2</v>
      </c>
      <c r="G2716" s="48">
        <f t="shared" si="155"/>
        <v>0.80971659919028338</v>
      </c>
      <c r="H2716" s="368">
        <f t="shared" si="156"/>
        <v>5506</v>
      </c>
      <c r="I2716" s="121" t="s">
        <v>34958</v>
      </c>
      <c r="J2716" s="164">
        <v>5506</v>
      </c>
      <c r="K2716" s="109">
        <v>42551</v>
      </c>
      <c r="L2716" s="62" t="s">
        <v>34905</v>
      </c>
    </row>
    <row r="2717" spans="1:12" ht="17.100000000000001" customHeight="1">
      <c r="A2717" s="196">
        <v>2714</v>
      </c>
      <c r="B2717" s="371">
        <v>25</v>
      </c>
      <c r="C2717" s="370" t="s">
        <v>34959</v>
      </c>
      <c r="D2717" s="32" t="s">
        <v>34960</v>
      </c>
      <c r="E2717" s="121" t="str">
        <f t="shared" si="154"/>
        <v>Yes</v>
      </c>
      <c r="F2717" s="48">
        <v>1.43</v>
      </c>
      <c r="G2717" s="48">
        <f t="shared" si="155"/>
        <v>0.57894736842105254</v>
      </c>
      <c r="H2717" s="368">
        <f t="shared" si="156"/>
        <v>3937</v>
      </c>
      <c r="I2717" s="121" t="s">
        <v>34961</v>
      </c>
      <c r="J2717" s="164">
        <v>3937</v>
      </c>
      <c r="K2717" s="109">
        <v>42551</v>
      </c>
      <c r="L2717" s="62" t="s">
        <v>34905</v>
      </c>
    </row>
    <row r="2718" spans="1:12" ht="17.100000000000001" customHeight="1">
      <c r="A2718" s="196">
        <v>2715</v>
      </c>
      <c r="B2718" s="369">
        <v>25</v>
      </c>
      <c r="C2718" s="370" t="s">
        <v>34959</v>
      </c>
      <c r="D2718" s="32" t="s">
        <v>34962</v>
      </c>
      <c r="E2718" s="121" t="str">
        <f t="shared" si="154"/>
        <v>Yes</v>
      </c>
      <c r="F2718" s="48">
        <v>1.52</v>
      </c>
      <c r="G2718" s="48">
        <f t="shared" si="155"/>
        <v>0.61538461538461531</v>
      </c>
      <c r="H2718" s="368">
        <f t="shared" si="156"/>
        <v>4185</v>
      </c>
      <c r="I2718" s="29" t="s">
        <v>34963</v>
      </c>
      <c r="J2718" s="85">
        <v>4185</v>
      </c>
      <c r="K2718" s="109">
        <v>42551</v>
      </c>
      <c r="L2718" s="62" t="s">
        <v>34905</v>
      </c>
    </row>
    <row r="2719" spans="1:12" ht="17.100000000000001" customHeight="1">
      <c r="A2719" s="196">
        <v>2716</v>
      </c>
      <c r="B2719" s="416" t="s">
        <v>34964</v>
      </c>
      <c r="C2719" s="370" t="s">
        <v>34965</v>
      </c>
      <c r="D2719" s="32" t="s">
        <v>34966</v>
      </c>
      <c r="E2719" s="121" t="str">
        <f t="shared" si="154"/>
        <v>Yes</v>
      </c>
      <c r="F2719" s="48">
        <v>0.2</v>
      </c>
      <c r="G2719" s="48">
        <f t="shared" si="155"/>
        <v>8.0971659919028341E-2</v>
      </c>
      <c r="H2719" s="368">
        <f t="shared" si="156"/>
        <v>551</v>
      </c>
      <c r="I2719" s="29" t="s">
        <v>34967</v>
      </c>
      <c r="J2719" s="85">
        <v>551</v>
      </c>
      <c r="K2719" s="109">
        <v>42551</v>
      </c>
      <c r="L2719" s="62" t="s">
        <v>34905</v>
      </c>
    </row>
    <row r="2720" spans="1:12" ht="17.100000000000001" customHeight="1">
      <c r="A2720" s="196">
        <v>2717</v>
      </c>
      <c r="B2720" s="371">
        <v>35</v>
      </c>
      <c r="C2720" s="370" t="s">
        <v>34968</v>
      </c>
      <c r="D2720" s="32" t="s">
        <v>34969</v>
      </c>
      <c r="E2720" s="121" t="str">
        <f t="shared" si="154"/>
        <v>Yes</v>
      </c>
      <c r="F2720" s="48">
        <v>0.41</v>
      </c>
      <c r="G2720" s="48">
        <f t="shared" si="155"/>
        <v>0.16599190283400808</v>
      </c>
      <c r="H2720" s="368">
        <f t="shared" si="156"/>
        <v>1129</v>
      </c>
      <c r="I2720" s="29" t="s">
        <v>34970</v>
      </c>
      <c r="J2720" s="85">
        <v>1129</v>
      </c>
      <c r="K2720" s="109">
        <v>42551</v>
      </c>
      <c r="L2720" s="62" t="s">
        <v>34905</v>
      </c>
    </row>
    <row r="2721" spans="1:12" ht="17.100000000000001" customHeight="1">
      <c r="A2721" s="196">
        <v>2718</v>
      </c>
      <c r="B2721" s="369">
        <v>13</v>
      </c>
      <c r="C2721" s="370" t="s">
        <v>34971</v>
      </c>
      <c r="D2721" s="32" t="s">
        <v>34972</v>
      </c>
      <c r="E2721" s="121" t="str">
        <f t="shared" si="154"/>
        <v>No</v>
      </c>
      <c r="F2721" s="48">
        <v>2.75</v>
      </c>
      <c r="G2721" s="48">
        <f t="shared" si="155"/>
        <v>1.1133603238866396</v>
      </c>
      <c r="H2721" s="368">
        <f t="shared" si="156"/>
        <v>7571</v>
      </c>
      <c r="I2721" s="29" t="s">
        <v>34973</v>
      </c>
      <c r="J2721" s="85">
        <v>7571</v>
      </c>
      <c r="K2721" s="109">
        <v>42551</v>
      </c>
      <c r="L2721" s="62" t="s">
        <v>34905</v>
      </c>
    </row>
    <row r="2722" spans="1:12" ht="17.100000000000001" customHeight="1">
      <c r="A2722" s="196">
        <v>2719</v>
      </c>
      <c r="B2722" s="375" t="s">
        <v>34974</v>
      </c>
      <c r="C2722" s="370" t="s">
        <v>34975</v>
      </c>
      <c r="D2722" s="32" t="s">
        <v>34976</v>
      </c>
      <c r="E2722" s="121" t="str">
        <f t="shared" si="154"/>
        <v>No</v>
      </c>
      <c r="F2722" s="48">
        <v>3.73</v>
      </c>
      <c r="G2722" s="48">
        <f t="shared" si="155"/>
        <v>1.5101214574898785</v>
      </c>
      <c r="H2722" s="368">
        <f t="shared" si="156"/>
        <v>10269</v>
      </c>
      <c r="I2722" s="29" t="s">
        <v>34977</v>
      </c>
      <c r="J2722" s="85">
        <v>10269</v>
      </c>
      <c r="K2722" s="109">
        <v>42551</v>
      </c>
      <c r="L2722" s="62" t="s">
        <v>34905</v>
      </c>
    </row>
    <row r="2723" spans="1:12" ht="17.100000000000001" customHeight="1">
      <c r="A2723" s="196">
        <v>2720</v>
      </c>
      <c r="B2723" s="375" t="s">
        <v>34978</v>
      </c>
      <c r="C2723" s="370" t="s">
        <v>34979</v>
      </c>
      <c r="D2723" s="32" t="s">
        <v>34980</v>
      </c>
      <c r="E2723" s="121" t="str">
        <f t="shared" si="154"/>
        <v>No</v>
      </c>
      <c r="F2723" s="48">
        <v>4.2300000000000004</v>
      </c>
      <c r="G2723" s="48">
        <f t="shared" si="155"/>
        <v>1.7125506072874495</v>
      </c>
      <c r="H2723" s="368">
        <f t="shared" si="156"/>
        <v>11645</v>
      </c>
      <c r="I2723" s="29" t="s">
        <v>34981</v>
      </c>
      <c r="J2723" s="85">
        <v>11645</v>
      </c>
      <c r="K2723" s="109">
        <v>42551</v>
      </c>
      <c r="L2723" s="62" t="s">
        <v>34905</v>
      </c>
    </row>
    <row r="2724" spans="1:12" ht="17.100000000000001" customHeight="1">
      <c r="A2724" s="196">
        <v>2721</v>
      </c>
      <c r="B2724" s="375" t="s">
        <v>34982</v>
      </c>
      <c r="C2724" s="370" t="s">
        <v>34983</v>
      </c>
      <c r="D2724" s="32" t="s">
        <v>34984</v>
      </c>
      <c r="E2724" s="121" t="str">
        <f t="shared" si="154"/>
        <v>No</v>
      </c>
      <c r="F2724" s="48">
        <v>4.59</v>
      </c>
      <c r="G2724" s="48">
        <f t="shared" si="155"/>
        <v>1.8582995951417003</v>
      </c>
      <c r="H2724" s="368">
        <f t="shared" si="156"/>
        <v>12636</v>
      </c>
      <c r="I2724" s="29" t="s">
        <v>34985</v>
      </c>
      <c r="J2724" s="85">
        <v>12636</v>
      </c>
      <c r="K2724" s="109">
        <v>42551</v>
      </c>
      <c r="L2724" s="62" t="s">
        <v>34905</v>
      </c>
    </row>
    <row r="2725" spans="1:12" ht="17.100000000000001" customHeight="1">
      <c r="A2725" s="196">
        <v>2722</v>
      </c>
      <c r="B2725" s="375" t="s">
        <v>29572</v>
      </c>
      <c r="C2725" s="370" t="s">
        <v>34986</v>
      </c>
      <c r="D2725" s="32" t="s">
        <v>34987</v>
      </c>
      <c r="E2725" s="121" t="str">
        <f t="shared" si="154"/>
        <v>No</v>
      </c>
      <c r="F2725" s="48">
        <v>4.33</v>
      </c>
      <c r="G2725" s="48">
        <f t="shared" si="155"/>
        <v>1.7530364372469636</v>
      </c>
      <c r="H2725" s="368">
        <f t="shared" si="156"/>
        <v>11920</v>
      </c>
      <c r="I2725" s="29" t="s">
        <v>34988</v>
      </c>
      <c r="J2725" s="85">
        <v>11920</v>
      </c>
      <c r="K2725" s="109">
        <v>42551</v>
      </c>
      <c r="L2725" s="62" t="s">
        <v>34905</v>
      </c>
    </row>
    <row r="2726" spans="1:12" ht="17.100000000000001" customHeight="1">
      <c r="A2726" s="196">
        <v>2723</v>
      </c>
      <c r="B2726" s="369">
        <v>38</v>
      </c>
      <c r="C2726" s="370" t="s">
        <v>34989</v>
      </c>
      <c r="D2726" s="32" t="s">
        <v>34990</v>
      </c>
      <c r="E2726" s="121" t="str">
        <f t="shared" si="154"/>
        <v>Yes</v>
      </c>
      <c r="F2726" s="48">
        <v>2.23</v>
      </c>
      <c r="G2726" s="48">
        <f t="shared" si="155"/>
        <v>0.90283400809716596</v>
      </c>
      <c r="H2726" s="368">
        <f t="shared" si="156"/>
        <v>6139</v>
      </c>
      <c r="I2726" s="121" t="s">
        <v>34991</v>
      </c>
      <c r="J2726" s="164">
        <v>6139</v>
      </c>
      <c r="K2726" s="109">
        <v>42551</v>
      </c>
      <c r="L2726" s="62" t="s">
        <v>34905</v>
      </c>
    </row>
    <row r="2727" spans="1:12" ht="17.100000000000001" customHeight="1">
      <c r="A2727" s="196">
        <v>2724</v>
      </c>
      <c r="B2727" s="375">
        <v>39</v>
      </c>
      <c r="C2727" s="370" t="s">
        <v>34989</v>
      </c>
      <c r="D2727" s="32" t="s">
        <v>34992</v>
      </c>
      <c r="E2727" s="121" t="str">
        <f t="shared" si="154"/>
        <v>Yes</v>
      </c>
      <c r="F2727" s="48">
        <v>1.66</v>
      </c>
      <c r="G2727" s="48">
        <f t="shared" si="155"/>
        <v>0.67206477732793513</v>
      </c>
      <c r="H2727" s="368">
        <f t="shared" si="156"/>
        <v>4570</v>
      </c>
      <c r="I2727" s="121" t="s">
        <v>34993</v>
      </c>
      <c r="J2727" s="164">
        <v>4570</v>
      </c>
      <c r="K2727" s="109">
        <v>42551</v>
      </c>
      <c r="L2727" s="62" t="s">
        <v>34905</v>
      </c>
    </row>
    <row r="2728" spans="1:12" ht="17.100000000000001" customHeight="1">
      <c r="A2728" s="196">
        <v>2725</v>
      </c>
      <c r="B2728" s="369">
        <v>40</v>
      </c>
      <c r="C2728" s="367" t="s">
        <v>34989</v>
      </c>
      <c r="D2728" s="51" t="s">
        <v>34994</v>
      </c>
      <c r="E2728" s="121" t="str">
        <f t="shared" si="154"/>
        <v>Yes</v>
      </c>
      <c r="F2728" s="48">
        <v>1.85</v>
      </c>
      <c r="G2728" s="48">
        <f t="shared" si="155"/>
        <v>0.74898785425101211</v>
      </c>
      <c r="H2728" s="368">
        <f t="shared" si="156"/>
        <v>5093</v>
      </c>
      <c r="I2728" s="121" t="s">
        <v>34995</v>
      </c>
      <c r="J2728" s="164">
        <v>5093</v>
      </c>
      <c r="K2728" s="109">
        <v>42551</v>
      </c>
      <c r="L2728" s="62" t="s">
        <v>34905</v>
      </c>
    </row>
    <row r="2729" spans="1:12" ht="17.100000000000001" customHeight="1">
      <c r="A2729" s="196">
        <v>2726</v>
      </c>
      <c r="B2729" s="369">
        <v>49</v>
      </c>
      <c r="C2729" s="367" t="s">
        <v>34996</v>
      </c>
      <c r="D2729" s="51" t="s">
        <v>34997</v>
      </c>
      <c r="E2729" s="121" t="str">
        <f t="shared" si="154"/>
        <v>Yes</v>
      </c>
      <c r="F2729" s="48">
        <v>0.91</v>
      </c>
      <c r="G2729" s="48">
        <f t="shared" si="155"/>
        <v>0.36842105263157893</v>
      </c>
      <c r="H2729" s="368">
        <f t="shared" si="156"/>
        <v>2505</v>
      </c>
      <c r="I2729" s="121" t="s">
        <v>34998</v>
      </c>
      <c r="J2729" s="164">
        <v>2505</v>
      </c>
      <c r="K2729" s="109">
        <v>42551</v>
      </c>
      <c r="L2729" s="62" t="s">
        <v>34905</v>
      </c>
    </row>
    <row r="2730" spans="1:12" ht="17.100000000000001" customHeight="1">
      <c r="A2730" s="196">
        <v>2727</v>
      </c>
      <c r="B2730" s="366" t="s">
        <v>34999</v>
      </c>
      <c r="C2730" s="367" t="s">
        <v>34996</v>
      </c>
      <c r="D2730" s="51" t="s">
        <v>35000</v>
      </c>
      <c r="E2730" s="121" t="str">
        <f t="shared" si="154"/>
        <v>Yes</v>
      </c>
      <c r="F2730" s="48">
        <v>1.89</v>
      </c>
      <c r="G2730" s="48">
        <f t="shared" si="155"/>
        <v>0.76518218623481771</v>
      </c>
      <c r="H2730" s="368">
        <f t="shared" si="156"/>
        <v>5203</v>
      </c>
      <c r="I2730" s="121" t="s">
        <v>35001</v>
      </c>
      <c r="J2730" s="164">
        <v>5203</v>
      </c>
      <c r="K2730" s="109">
        <v>42551</v>
      </c>
      <c r="L2730" s="62" t="s">
        <v>34905</v>
      </c>
    </row>
    <row r="2731" spans="1:12" ht="17.100000000000001" customHeight="1">
      <c r="A2731" s="196">
        <v>2728</v>
      </c>
      <c r="B2731" s="366" t="s">
        <v>35002</v>
      </c>
      <c r="C2731" s="367" t="s">
        <v>35003</v>
      </c>
      <c r="D2731" s="51" t="s">
        <v>35004</v>
      </c>
      <c r="E2731" s="121" t="str">
        <f t="shared" si="154"/>
        <v>Yes</v>
      </c>
      <c r="F2731" s="48">
        <v>1.01</v>
      </c>
      <c r="G2731" s="48">
        <f t="shared" si="155"/>
        <v>0.40890688259109309</v>
      </c>
      <c r="H2731" s="368">
        <f t="shared" si="156"/>
        <v>2781</v>
      </c>
      <c r="I2731" s="121" t="s">
        <v>35005</v>
      </c>
      <c r="J2731" s="164">
        <v>2781</v>
      </c>
      <c r="K2731" s="109">
        <v>42551</v>
      </c>
      <c r="L2731" s="62" t="s">
        <v>34905</v>
      </c>
    </row>
    <row r="2732" spans="1:12" ht="17.100000000000001" customHeight="1">
      <c r="A2732" s="196">
        <v>2729</v>
      </c>
      <c r="B2732" s="366" t="s">
        <v>35006</v>
      </c>
      <c r="C2732" s="367" t="s">
        <v>35007</v>
      </c>
      <c r="D2732" s="51" t="s">
        <v>35008</v>
      </c>
      <c r="E2732" s="121" t="str">
        <f t="shared" si="154"/>
        <v>No</v>
      </c>
      <c r="F2732" s="48">
        <f>1.22+1.5</f>
        <v>2.7199999999999998</v>
      </c>
      <c r="G2732" s="48">
        <f t="shared" si="155"/>
        <v>1.1012145748987852</v>
      </c>
      <c r="H2732" s="368">
        <f t="shared" si="156"/>
        <v>7488</v>
      </c>
      <c r="I2732" s="121" t="s">
        <v>35009</v>
      </c>
      <c r="J2732" s="164">
        <v>7488</v>
      </c>
      <c r="K2732" s="109">
        <v>42551</v>
      </c>
      <c r="L2732" s="62" t="s">
        <v>34905</v>
      </c>
    </row>
    <row r="2733" spans="1:12" ht="17.100000000000001" customHeight="1">
      <c r="A2733" s="196">
        <v>2730</v>
      </c>
      <c r="B2733" s="369">
        <v>111</v>
      </c>
      <c r="C2733" s="367" t="s">
        <v>35010</v>
      </c>
      <c r="D2733" s="51" t="s">
        <v>35011</v>
      </c>
      <c r="E2733" s="121" t="str">
        <f t="shared" si="154"/>
        <v>No</v>
      </c>
      <c r="F2733" s="48">
        <v>4.57</v>
      </c>
      <c r="G2733" s="48">
        <f t="shared" si="155"/>
        <v>1.8502024291497976</v>
      </c>
      <c r="H2733" s="368">
        <f t="shared" si="156"/>
        <v>12581</v>
      </c>
      <c r="I2733" s="121" t="s">
        <v>35012</v>
      </c>
      <c r="J2733" s="164">
        <v>12581</v>
      </c>
      <c r="K2733" s="109">
        <v>42551</v>
      </c>
      <c r="L2733" s="62" t="s">
        <v>34905</v>
      </c>
    </row>
    <row r="2734" spans="1:12" ht="17.100000000000001" customHeight="1">
      <c r="A2734" s="196">
        <v>2731</v>
      </c>
      <c r="B2734" s="369">
        <v>52</v>
      </c>
      <c r="C2734" s="367" t="s">
        <v>35013</v>
      </c>
      <c r="D2734" s="51" t="s">
        <v>35014</v>
      </c>
      <c r="E2734" s="121" t="str">
        <f t="shared" si="154"/>
        <v>Yes</v>
      </c>
      <c r="F2734" s="48">
        <v>1.82</v>
      </c>
      <c r="G2734" s="48">
        <f t="shared" si="155"/>
        <v>0.73684210526315785</v>
      </c>
      <c r="H2734" s="368">
        <f t="shared" si="156"/>
        <v>5010</v>
      </c>
      <c r="I2734" s="121" t="s">
        <v>35015</v>
      </c>
      <c r="J2734" s="164">
        <v>5010</v>
      </c>
      <c r="K2734" s="109">
        <v>42551</v>
      </c>
      <c r="L2734" s="62" t="s">
        <v>34905</v>
      </c>
    </row>
    <row r="2735" spans="1:12" ht="17.100000000000001" customHeight="1">
      <c r="A2735" s="196">
        <v>2732</v>
      </c>
      <c r="B2735" s="366">
        <v>53</v>
      </c>
      <c r="C2735" s="367" t="s">
        <v>35016</v>
      </c>
      <c r="D2735" s="51" t="s">
        <v>35017</v>
      </c>
      <c r="E2735" s="121" t="str">
        <f t="shared" si="154"/>
        <v>Yes</v>
      </c>
      <c r="F2735" s="48">
        <v>1.66</v>
      </c>
      <c r="G2735" s="48">
        <f t="shared" si="155"/>
        <v>0.67206477732793513</v>
      </c>
      <c r="H2735" s="368">
        <f t="shared" si="156"/>
        <v>4570</v>
      </c>
      <c r="I2735" s="121" t="s">
        <v>35018</v>
      </c>
      <c r="J2735" s="164">
        <v>4570</v>
      </c>
      <c r="K2735" s="109">
        <v>42551</v>
      </c>
      <c r="L2735" s="62" t="s">
        <v>34905</v>
      </c>
    </row>
    <row r="2736" spans="1:12" ht="17.100000000000001" customHeight="1">
      <c r="A2736" s="196">
        <v>2733</v>
      </c>
      <c r="B2736" s="366">
        <v>55</v>
      </c>
      <c r="C2736" s="366" t="s">
        <v>35019</v>
      </c>
      <c r="D2736" s="51" t="s">
        <v>35019</v>
      </c>
      <c r="E2736" s="121" t="str">
        <f t="shared" si="154"/>
        <v>Yes</v>
      </c>
      <c r="F2736" s="48">
        <v>1</v>
      </c>
      <c r="G2736" s="48">
        <f t="shared" si="155"/>
        <v>0.40485829959514169</v>
      </c>
      <c r="H2736" s="368">
        <f t="shared" si="156"/>
        <v>2753</v>
      </c>
      <c r="I2736" s="121" t="s">
        <v>35020</v>
      </c>
      <c r="J2736" s="164">
        <v>2753</v>
      </c>
      <c r="K2736" s="109">
        <v>42551</v>
      </c>
      <c r="L2736" s="62" t="s">
        <v>34905</v>
      </c>
    </row>
    <row r="2737" spans="1:12" ht="17.100000000000001" customHeight="1">
      <c r="A2737" s="196">
        <v>2734</v>
      </c>
      <c r="B2737" s="369">
        <v>55</v>
      </c>
      <c r="C2737" s="367" t="s">
        <v>35019</v>
      </c>
      <c r="D2737" s="51" t="s">
        <v>35021</v>
      </c>
      <c r="E2737" s="121" t="str">
        <f t="shared" si="154"/>
        <v>Yes</v>
      </c>
      <c r="F2737" s="48">
        <v>0.97</v>
      </c>
      <c r="G2737" s="48">
        <f t="shared" si="155"/>
        <v>0.39271255060728738</v>
      </c>
      <c r="H2737" s="368">
        <f t="shared" si="156"/>
        <v>2670</v>
      </c>
      <c r="I2737" s="121" t="s">
        <v>35022</v>
      </c>
      <c r="J2737" s="164">
        <v>2670</v>
      </c>
      <c r="K2737" s="109">
        <v>42551</v>
      </c>
      <c r="L2737" s="62" t="s">
        <v>34905</v>
      </c>
    </row>
    <row r="2738" spans="1:12" ht="17.100000000000001" customHeight="1">
      <c r="A2738" s="196">
        <v>2735</v>
      </c>
      <c r="B2738" s="366">
        <v>55</v>
      </c>
      <c r="C2738" s="367" t="s">
        <v>35019</v>
      </c>
      <c r="D2738" s="51" t="s">
        <v>35023</v>
      </c>
      <c r="E2738" s="121" t="str">
        <f t="shared" si="154"/>
        <v>Yes</v>
      </c>
      <c r="F2738" s="48">
        <v>1.1499999999999999</v>
      </c>
      <c r="G2738" s="48">
        <f t="shared" si="155"/>
        <v>0.46558704453441291</v>
      </c>
      <c r="H2738" s="368">
        <f t="shared" si="156"/>
        <v>3166</v>
      </c>
      <c r="I2738" s="121" t="s">
        <v>35024</v>
      </c>
      <c r="J2738" s="164">
        <v>3166</v>
      </c>
      <c r="K2738" s="109">
        <v>42551</v>
      </c>
      <c r="L2738" s="62" t="s">
        <v>34905</v>
      </c>
    </row>
    <row r="2739" spans="1:12" ht="17.100000000000001" customHeight="1">
      <c r="A2739" s="196">
        <v>2736</v>
      </c>
      <c r="B2739" s="366">
        <v>57</v>
      </c>
      <c r="C2739" s="367" t="s">
        <v>35025</v>
      </c>
      <c r="D2739" s="51" t="s">
        <v>35026</v>
      </c>
      <c r="E2739" s="121" t="str">
        <f t="shared" si="154"/>
        <v>Yes</v>
      </c>
      <c r="F2739" s="48">
        <v>1.47</v>
      </c>
      <c r="G2739" s="48">
        <f t="shared" si="155"/>
        <v>0.59514170040485825</v>
      </c>
      <c r="H2739" s="368">
        <f t="shared" si="156"/>
        <v>4047</v>
      </c>
      <c r="I2739" s="121" t="s">
        <v>35027</v>
      </c>
      <c r="J2739" s="164">
        <v>4047</v>
      </c>
      <c r="K2739" s="109">
        <v>42551</v>
      </c>
      <c r="L2739" s="62" t="s">
        <v>34905</v>
      </c>
    </row>
    <row r="2740" spans="1:12" ht="17.100000000000001" customHeight="1">
      <c r="A2740" s="196">
        <v>2737</v>
      </c>
      <c r="B2740" s="366">
        <v>57</v>
      </c>
      <c r="C2740" s="367" t="s">
        <v>35025</v>
      </c>
      <c r="D2740" s="51" t="s">
        <v>35028</v>
      </c>
      <c r="E2740" s="121" t="str">
        <f t="shared" si="154"/>
        <v>Yes</v>
      </c>
      <c r="F2740" s="48">
        <v>1.45</v>
      </c>
      <c r="G2740" s="48">
        <f t="shared" si="155"/>
        <v>0.58704453441295545</v>
      </c>
      <c r="H2740" s="368">
        <f t="shared" si="156"/>
        <v>3992</v>
      </c>
      <c r="I2740" s="121" t="s">
        <v>35029</v>
      </c>
      <c r="J2740" s="164">
        <v>3992</v>
      </c>
      <c r="K2740" s="109">
        <v>42551</v>
      </c>
      <c r="L2740" s="62" t="s">
        <v>34905</v>
      </c>
    </row>
    <row r="2741" spans="1:12" ht="17.100000000000001" customHeight="1">
      <c r="A2741" s="196">
        <v>2738</v>
      </c>
      <c r="B2741" s="369">
        <v>60</v>
      </c>
      <c r="C2741" s="367" t="s">
        <v>35030</v>
      </c>
      <c r="D2741" s="51" t="s">
        <v>35031</v>
      </c>
      <c r="E2741" s="121" t="str">
        <f t="shared" si="154"/>
        <v>Yes</v>
      </c>
      <c r="F2741" s="48">
        <v>2</v>
      </c>
      <c r="G2741" s="48">
        <f t="shared" si="155"/>
        <v>0.80971659919028338</v>
      </c>
      <c r="H2741" s="368">
        <f t="shared" si="156"/>
        <v>5506</v>
      </c>
      <c r="I2741" s="121" t="s">
        <v>35032</v>
      </c>
      <c r="J2741" s="164">
        <v>5506</v>
      </c>
      <c r="K2741" s="109">
        <v>42551</v>
      </c>
      <c r="L2741" s="62" t="s">
        <v>34905</v>
      </c>
    </row>
    <row r="2742" spans="1:12" ht="17.100000000000001" customHeight="1">
      <c r="A2742" s="196">
        <v>2739</v>
      </c>
      <c r="B2742" s="366" t="s">
        <v>35033</v>
      </c>
      <c r="C2742" s="367" t="s">
        <v>35030</v>
      </c>
      <c r="D2742" s="51" t="s">
        <v>35034</v>
      </c>
      <c r="E2742" s="121" t="str">
        <f t="shared" si="154"/>
        <v>No</v>
      </c>
      <c r="F2742" s="48">
        <v>4.5599999999999996</v>
      </c>
      <c r="G2742" s="48">
        <f t="shared" si="155"/>
        <v>1.8461538461538458</v>
      </c>
      <c r="H2742" s="368">
        <f t="shared" si="156"/>
        <v>12554</v>
      </c>
      <c r="I2742" s="121" t="s">
        <v>35035</v>
      </c>
      <c r="J2742" s="164">
        <v>12554</v>
      </c>
      <c r="K2742" s="109">
        <v>42551</v>
      </c>
      <c r="L2742" s="62" t="s">
        <v>34905</v>
      </c>
    </row>
    <row r="2743" spans="1:12" ht="17.100000000000001" customHeight="1">
      <c r="A2743" s="196">
        <v>2740</v>
      </c>
      <c r="B2743" s="366" t="s">
        <v>35033</v>
      </c>
      <c r="C2743" s="367" t="s">
        <v>35030</v>
      </c>
      <c r="D2743" s="51" t="s">
        <v>35036</v>
      </c>
      <c r="E2743" s="121" t="str">
        <f t="shared" si="154"/>
        <v>No</v>
      </c>
      <c r="F2743" s="48">
        <v>4.28</v>
      </c>
      <c r="G2743" s="48">
        <f t="shared" si="155"/>
        <v>1.7327935222672064</v>
      </c>
      <c r="H2743" s="368">
        <f t="shared" si="156"/>
        <v>11783</v>
      </c>
      <c r="I2743" s="121" t="s">
        <v>35037</v>
      </c>
      <c r="J2743" s="164">
        <v>11783</v>
      </c>
      <c r="K2743" s="109">
        <v>42551</v>
      </c>
      <c r="L2743" s="62" t="s">
        <v>34905</v>
      </c>
    </row>
    <row r="2744" spans="1:12" ht="17.100000000000001" customHeight="1">
      <c r="A2744" s="196">
        <v>2741</v>
      </c>
      <c r="B2744" s="369">
        <v>63</v>
      </c>
      <c r="C2744" s="367" t="s">
        <v>35038</v>
      </c>
      <c r="D2744" s="51" t="s">
        <v>35039</v>
      </c>
      <c r="E2744" s="121" t="str">
        <f t="shared" si="154"/>
        <v>No</v>
      </c>
      <c r="F2744" s="48">
        <v>3.03</v>
      </c>
      <c r="G2744" s="48">
        <f t="shared" si="155"/>
        <v>1.2267206477732793</v>
      </c>
      <c r="H2744" s="368">
        <f t="shared" si="156"/>
        <v>8342</v>
      </c>
      <c r="I2744" s="121" t="s">
        <v>35040</v>
      </c>
      <c r="J2744" s="164">
        <v>8342</v>
      </c>
      <c r="K2744" s="109">
        <v>42551</v>
      </c>
      <c r="L2744" s="62" t="s">
        <v>34905</v>
      </c>
    </row>
    <row r="2745" spans="1:12" ht="17.100000000000001" customHeight="1">
      <c r="A2745" s="196">
        <v>2742</v>
      </c>
      <c r="B2745" s="369">
        <v>64</v>
      </c>
      <c r="C2745" s="367" t="s">
        <v>35041</v>
      </c>
      <c r="D2745" s="51" t="s">
        <v>35042</v>
      </c>
      <c r="E2745" s="121" t="str">
        <f t="shared" si="154"/>
        <v>Yes</v>
      </c>
      <c r="F2745" s="48">
        <v>1.52</v>
      </c>
      <c r="G2745" s="48">
        <f t="shared" si="155"/>
        <v>0.61538461538461531</v>
      </c>
      <c r="H2745" s="368">
        <f t="shared" si="156"/>
        <v>4185</v>
      </c>
      <c r="I2745" s="121" t="s">
        <v>35043</v>
      </c>
      <c r="J2745" s="164">
        <v>4185</v>
      </c>
      <c r="K2745" s="109">
        <v>42551</v>
      </c>
      <c r="L2745" s="62" t="s">
        <v>34905</v>
      </c>
    </row>
    <row r="2746" spans="1:12" ht="17.100000000000001" customHeight="1">
      <c r="A2746" s="196">
        <v>2743</v>
      </c>
      <c r="B2746" s="366" t="s">
        <v>35044</v>
      </c>
      <c r="C2746" s="367" t="s">
        <v>35045</v>
      </c>
      <c r="D2746" s="51" t="s">
        <v>35046</v>
      </c>
      <c r="E2746" s="121" t="str">
        <f t="shared" si="154"/>
        <v>No</v>
      </c>
      <c r="F2746" s="48">
        <f>1.5+1.21</f>
        <v>2.71</v>
      </c>
      <c r="G2746" s="48">
        <f t="shared" si="155"/>
        <v>1.0971659919028338</v>
      </c>
      <c r="H2746" s="368">
        <f t="shared" si="156"/>
        <v>7461</v>
      </c>
      <c r="I2746" s="121" t="s">
        <v>35047</v>
      </c>
      <c r="J2746" s="164">
        <v>7461</v>
      </c>
      <c r="K2746" s="109">
        <v>42551</v>
      </c>
      <c r="L2746" s="62" t="s">
        <v>34905</v>
      </c>
    </row>
    <row r="2747" spans="1:12" ht="17.100000000000001" customHeight="1">
      <c r="A2747" s="196">
        <v>2744</v>
      </c>
      <c r="B2747" s="366">
        <v>68</v>
      </c>
      <c r="C2747" s="367" t="s">
        <v>35048</v>
      </c>
      <c r="D2747" s="51" t="s">
        <v>35049</v>
      </c>
      <c r="E2747" s="121" t="str">
        <f t="shared" si="154"/>
        <v>Yes</v>
      </c>
      <c r="F2747" s="48">
        <v>1.5</v>
      </c>
      <c r="G2747" s="48">
        <f t="shared" si="155"/>
        <v>0.60728744939271251</v>
      </c>
      <c r="H2747" s="368">
        <f t="shared" si="156"/>
        <v>4130</v>
      </c>
      <c r="I2747" s="121" t="s">
        <v>35050</v>
      </c>
      <c r="J2747" s="164">
        <v>4130</v>
      </c>
      <c r="K2747" s="109">
        <v>42551</v>
      </c>
      <c r="L2747" s="62" t="s">
        <v>34905</v>
      </c>
    </row>
    <row r="2748" spans="1:12" ht="17.100000000000001" customHeight="1">
      <c r="A2748" s="196">
        <v>2745</v>
      </c>
      <c r="B2748" s="366">
        <v>68</v>
      </c>
      <c r="C2748" s="367" t="s">
        <v>35048</v>
      </c>
      <c r="D2748" s="51" t="s">
        <v>35051</v>
      </c>
      <c r="E2748" s="121" t="str">
        <f t="shared" si="154"/>
        <v>Yes</v>
      </c>
      <c r="F2748" s="48">
        <v>1.19</v>
      </c>
      <c r="G2748" s="48">
        <f t="shared" si="155"/>
        <v>0.48178137651821856</v>
      </c>
      <c r="H2748" s="368">
        <f t="shared" si="156"/>
        <v>3276</v>
      </c>
      <c r="I2748" s="121" t="s">
        <v>35052</v>
      </c>
      <c r="J2748" s="164">
        <v>3276</v>
      </c>
      <c r="K2748" s="109">
        <v>42551</v>
      </c>
      <c r="L2748" s="62" t="s">
        <v>34905</v>
      </c>
    </row>
    <row r="2749" spans="1:12" ht="17.100000000000001" customHeight="1">
      <c r="A2749" s="196">
        <v>2746</v>
      </c>
      <c r="B2749" s="369">
        <v>68</v>
      </c>
      <c r="C2749" s="367" t="s">
        <v>35048</v>
      </c>
      <c r="D2749" s="51" t="s">
        <v>35053</v>
      </c>
      <c r="E2749" s="121" t="str">
        <f t="shared" si="154"/>
        <v>Yes</v>
      </c>
      <c r="F2749" s="48">
        <v>1.24</v>
      </c>
      <c r="G2749" s="48">
        <f t="shared" si="155"/>
        <v>0.50202429149797567</v>
      </c>
      <c r="H2749" s="368">
        <f t="shared" si="156"/>
        <v>3414</v>
      </c>
      <c r="I2749" s="121" t="s">
        <v>35054</v>
      </c>
      <c r="J2749" s="164">
        <v>3414</v>
      </c>
      <c r="K2749" s="109">
        <v>42551</v>
      </c>
      <c r="L2749" s="62" t="s">
        <v>34905</v>
      </c>
    </row>
    <row r="2750" spans="1:12" ht="17.100000000000001" customHeight="1">
      <c r="A2750" s="196">
        <v>2747</v>
      </c>
      <c r="B2750" s="369">
        <v>69</v>
      </c>
      <c r="C2750" s="367" t="s">
        <v>35055</v>
      </c>
      <c r="D2750" s="51" t="s">
        <v>35056</v>
      </c>
      <c r="E2750" s="121" t="str">
        <f t="shared" si="154"/>
        <v>Yes</v>
      </c>
      <c r="F2750" s="48">
        <v>0.82</v>
      </c>
      <c r="G2750" s="48">
        <f t="shared" si="155"/>
        <v>0.33198380566801616</v>
      </c>
      <c r="H2750" s="368">
        <f t="shared" si="156"/>
        <v>2257</v>
      </c>
      <c r="I2750" s="121" t="s">
        <v>35057</v>
      </c>
      <c r="J2750" s="164">
        <v>2257</v>
      </c>
      <c r="K2750" s="109">
        <v>42551</v>
      </c>
      <c r="L2750" s="62" t="s">
        <v>34905</v>
      </c>
    </row>
    <row r="2751" spans="1:12" ht="17.100000000000001" customHeight="1">
      <c r="A2751" s="196">
        <v>2748</v>
      </c>
      <c r="B2751" s="366" t="s">
        <v>35058</v>
      </c>
      <c r="C2751" s="367" t="s">
        <v>35059</v>
      </c>
      <c r="D2751" s="51" t="s">
        <v>35060</v>
      </c>
      <c r="E2751" s="121" t="str">
        <f t="shared" si="154"/>
        <v>Yes</v>
      </c>
      <c r="F2751" s="48">
        <f>0.24+0.46</f>
        <v>0.7</v>
      </c>
      <c r="G2751" s="48">
        <f t="shared" si="155"/>
        <v>0.28340080971659914</v>
      </c>
      <c r="H2751" s="368">
        <f t="shared" si="156"/>
        <v>1927</v>
      </c>
      <c r="I2751" s="121" t="s">
        <v>35061</v>
      </c>
      <c r="J2751" s="164">
        <v>1927</v>
      </c>
      <c r="K2751" s="109">
        <v>42551</v>
      </c>
      <c r="L2751" s="62" t="s">
        <v>34905</v>
      </c>
    </row>
    <row r="2752" spans="1:12" ht="17.100000000000001" customHeight="1">
      <c r="A2752" s="196">
        <v>2749</v>
      </c>
      <c r="B2752" s="369">
        <v>70</v>
      </c>
      <c r="C2752" s="367" t="s">
        <v>35055</v>
      </c>
      <c r="D2752" s="51" t="s">
        <v>35062</v>
      </c>
      <c r="E2752" s="121" t="str">
        <f t="shared" si="154"/>
        <v>Yes</v>
      </c>
      <c r="F2752" s="48">
        <v>1.08</v>
      </c>
      <c r="G2752" s="48">
        <f t="shared" si="155"/>
        <v>0.43724696356275305</v>
      </c>
      <c r="H2752" s="368">
        <f t="shared" si="156"/>
        <v>2973</v>
      </c>
      <c r="I2752" s="121" t="s">
        <v>35063</v>
      </c>
      <c r="J2752" s="164">
        <v>2973</v>
      </c>
      <c r="K2752" s="109">
        <v>42551</v>
      </c>
      <c r="L2752" s="62" t="s">
        <v>34905</v>
      </c>
    </row>
    <row r="2753" spans="1:12" ht="17.100000000000001" customHeight="1">
      <c r="A2753" s="196">
        <v>2750</v>
      </c>
      <c r="B2753" s="369">
        <v>71</v>
      </c>
      <c r="C2753" s="367" t="s">
        <v>35055</v>
      </c>
      <c r="D2753" s="51" t="s">
        <v>35064</v>
      </c>
      <c r="E2753" s="121" t="str">
        <f t="shared" si="154"/>
        <v>Yes</v>
      </c>
      <c r="F2753" s="48">
        <v>0.36</v>
      </c>
      <c r="G2753" s="48">
        <f t="shared" si="155"/>
        <v>0.145748987854251</v>
      </c>
      <c r="H2753" s="368">
        <f t="shared" si="156"/>
        <v>991</v>
      </c>
      <c r="I2753" s="121" t="s">
        <v>35024</v>
      </c>
      <c r="J2753" s="164">
        <v>991</v>
      </c>
      <c r="K2753" s="109">
        <v>42551</v>
      </c>
      <c r="L2753" s="62" t="s">
        <v>34905</v>
      </c>
    </row>
    <row r="2754" spans="1:12" ht="17.100000000000001" customHeight="1">
      <c r="A2754" s="196">
        <v>2751</v>
      </c>
      <c r="B2754" s="369">
        <v>42</v>
      </c>
      <c r="C2754" s="367" t="s">
        <v>35065</v>
      </c>
      <c r="D2754" s="51" t="s">
        <v>35066</v>
      </c>
      <c r="E2754" s="121" t="str">
        <f t="shared" si="154"/>
        <v>No</v>
      </c>
      <c r="F2754" s="48">
        <v>3.18</v>
      </c>
      <c r="G2754" s="48">
        <f t="shared" si="155"/>
        <v>1.2874493927125505</v>
      </c>
      <c r="H2754" s="368">
        <f t="shared" si="156"/>
        <v>8755</v>
      </c>
      <c r="I2754" s="121" t="s">
        <v>35067</v>
      </c>
      <c r="J2754" s="164">
        <v>8755</v>
      </c>
      <c r="K2754" s="109">
        <v>42551</v>
      </c>
      <c r="L2754" s="62" t="s">
        <v>34905</v>
      </c>
    </row>
    <row r="2755" spans="1:12" ht="17.100000000000001" customHeight="1">
      <c r="A2755" s="196">
        <v>2752</v>
      </c>
      <c r="B2755" s="366" t="s">
        <v>35068</v>
      </c>
      <c r="C2755" s="367" t="s">
        <v>35069</v>
      </c>
      <c r="D2755" s="51" t="s">
        <v>35070</v>
      </c>
      <c r="E2755" s="121" t="str">
        <f t="shared" si="154"/>
        <v>No</v>
      </c>
      <c r="F2755" s="48">
        <v>3.07</v>
      </c>
      <c r="G2755" s="48">
        <f t="shared" si="155"/>
        <v>1.2429149797570849</v>
      </c>
      <c r="H2755" s="368">
        <f t="shared" si="156"/>
        <v>8452</v>
      </c>
      <c r="I2755" s="121" t="s">
        <v>35071</v>
      </c>
      <c r="J2755" s="164">
        <v>8452</v>
      </c>
      <c r="K2755" s="109">
        <v>42551</v>
      </c>
      <c r="L2755" s="62" t="s">
        <v>34905</v>
      </c>
    </row>
    <row r="2756" spans="1:12" ht="17.100000000000001" customHeight="1">
      <c r="A2756" s="196">
        <v>2753</v>
      </c>
      <c r="B2756" s="369">
        <v>82</v>
      </c>
      <c r="C2756" s="367" t="s">
        <v>35072</v>
      </c>
      <c r="D2756" s="51" t="s">
        <v>35073</v>
      </c>
      <c r="E2756" s="121" t="str">
        <f t="shared" si="154"/>
        <v>Yes</v>
      </c>
      <c r="F2756" s="48">
        <v>0.98</v>
      </c>
      <c r="G2756" s="48">
        <f t="shared" si="155"/>
        <v>0.39676113360323884</v>
      </c>
      <c r="H2756" s="368">
        <f t="shared" si="156"/>
        <v>2698</v>
      </c>
      <c r="I2756" s="121" t="s">
        <v>35074</v>
      </c>
      <c r="J2756" s="164">
        <v>2698</v>
      </c>
      <c r="K2756" s="109">
        <v>42551</v>
      </c>
      <c r="L2756" s="62" t="s">
        <v>34905</v>
      </c>
    </row>
    <row r="2757" spans="1:12" ht="17.100000000000001" customHeight="1">
      <c r="A2757" s="196">
        <v>2754</v>
      </c>
      <c r="B2757" s="369" t="s">
        <v>35075</v>
      </c>
      <c r="C2757" s="367" t="s">
        <v>35076</v>
      </c>
      <c r="D2757" s="51" t="s">
        <v>35077</v>
      </c>
      <c r="E2757" s="121" t="str">
        <f t="shared" si="154"/>
        <v>Yes</v>
      </c>
      <c r="F2757" s="48">
        <v>0.91</v>
      </c>
      <c r="G2757" s="48">
        <f t="shared" si="155"/>
        <v>0.36842105263157893</v>
      </c>
      <c r="H2757" s="368">
        <f t="shared" si="156"/>
        <v>2505</v>
      </c>
      <c r="I2757" s="121" t="s">
        <v>35078</v>
      </c>
      <c r="J2757" s="164">
        <v>2505</v>
      </c>
      <c r="K2757" s="109">
        <v>42551</v>
      </c>
      <c r="L2757" s="62" t="s">
        <v>34905</v>
      </c>
    </row>
    <row r="2758" spans="1:12" ht="17.100000000000001" customHeight="1">
      <c r="A2758" s="196">
        <v>2755</v>
      </c>
      <c r="B2758" s="369">
        <v>87</v>
      </c>
      <c r="C2758" s="367" t="s">
        <v>35079</v>
      </c>
      <c r="D2758" s="51" t="s">
        <v>35080</v>
      </c>
      <c r="E2758" s="121" t="str">
        <f t="shared" si="154"/>
        <v>Yes</v>
      </c>
      <c r="F2758" s="48">
        <v>1.4</v>
      </c>
      <c r="G2758" s="48">
        <f t="shared" si="155"/>
        <v>0.56680161943319829</v>
      </c>
      <c r="H2758" s="368">
        <f t="shared" si="156"/>
        <v>3854</v>
      </c>
      <c r="I2758" s="121" t="s">
        <v>35081</v>
      </c>
      <c r="J2758" s="164">
        <v>3854</v>
      </c>
      <c r="K2758" s="109">
        <v>42551</v>
      </c>
      <c r="L2758" s="62" t="s">
        <v>34905</v>
      </c>
    </row>
    <row r="2759" spans="1:12" ht="17.100000000000001" customHeight="1">
      <c r="A2759" s="196">
        <v>2756</v>
      </c>
      <c r="B2759" s="369" t="s">
        <v>35082</v>
      </c>
      <c r="C2759" s="367" t="s">
        <v>35083</v>
      </c>
      <c r="D2759" s="51" t="s">
        <v>35084</v>
      </c>
      <c r="E2759" s="121" t="str">
        <f t="shared" si="154"/>
        <v>Yes</v>
      </c>
      <c r="F2759" s="48">
        <v>0.75</v>
      </c>
      <c r="G2759" s="48">
        <f t="shared" si="155"/>
        <v>0.30364372469635625</v>
      </c>
      <c r="H2759" s="368">
        <f t="shared" si="156"/>
        <v>2065</v>
      </c>
      <c r="I2759" s="121" t="s">
        <v>35085</v>
      </c>
      <c r="J2759" s="164">
        <v>2065</v>
      </c>
      <c r="K2759" s="109">
        <v>42551</v>
      </c>
      <c r="L2759" s="62" t="s">
        <v>34905</v>
      </c>
    </row>
    <row r="2760" spans="1:12" ht="17.100000000000001" customHeight="1">
      <c r="A2760" s="196">
        <v>2757</v>
      </c>
      <c r="B2760" s="369">
        <v>87</v>
      </c>
      <c r="C2760" s="367" t="s">
        <v>35079</v>
      </c>
      <c r="D2760" s="51" t="s">
        <v>35086</v>
      </c>
      <c r="E2760" s="121" t="str">
        <f t="shared" ref="E2760:E2782" si="157">IF(G2760&lt;1,"Yes","No")</f>
        <v>Yes</v>
      </c>
      <c r="F2760" s="48">
        <v>1.43</v>
      </c>
      <c r="G2760" s="48">
        <f t="shared" ref="G2760:G2782" si="158">F2760/2.47</f>
        <v>0.57894736842105254</v>
      </c>
      <c r="H2760" s="368">
        <f t="shared" si="156"/>
        <v>3937</v>
      </c>
      <c r="I2760" s="121" t="s">
        <v>35087</v>
      </c>
      <c r="J2760" s="164">
        <v>3937</v>
      </c>
      <c r="K2760" s="109">
        <v>42551</v>
      </c>
      <c r="L2760" s="62" t="s">
        <v>34905</v>
      </c>
    </row>
    <row r="2761" spans="1:12" ht="17.100000000000001" customHeight="1">
      <c r="A2761" s="196">
        <v>2758</v>
      </c>
      <c r="B2761" s="366" t="s">
        <v>35088</v>
      </c>
      <c r="C2761" s="367" t="s">
        <v>35089</v>
      </c>
      <c r="D2761" s="51" t="s">
        <v>35090</v>
      </c>
      <c r="E2761" s="121" t="str">
        <f t="shared" si="157"/>
        <v>Yes</v>
      </c>
      <c r="F2761" s="48">
        <v>1.78</v>
      </c>
      <c r="G2761" s="48">
        <f t="shared" si="158"/>
        <v>0.72064777327935214</v>
      </c>
      <c r="H2761" s="368">
        <f t="shared" si="156"/>
        <v>4900</v>
      </c>
      <c r="I2761" s="121" t="s">
        <v>35091</v>
      </c>
      <c r="J2761" s="164">
        <v>4900</v>
      </c>
      <c r="K2761" s="109">
        <v>42551</v>
      </c>
      <c r="L2761" s="62" t="s">
        <v>34905</v>
      </c>
    </row>
    <row r="2762" spans="1:12" ht="17.100000000000001" customHeight="1">
      <c r="A2762" s="196">
        <v>2759</v>
      </c>
      <c r="B2762" s="369">
        <v>95</v>
      </c>
      <c r="C2762" s="367" t="s">
        <v>35092</v>
      </c>
      <c r="D2762" s="51" t="s">
        <v>35093</v>
      </c>
      <c r="E2762" s="121" t="str">
        <f t="shared" si="157"/>
        <v>Yes</v>
      </c>
      <c r="F2762" s="48">
        <v>0.47</v>
      </c>
      <c r="G2762" s="48">
        <f t="shared" si="158"/>
        <v>0.19028340080971656</v>
      </c>
      <c r="H2762" s="368">
        <f t="shared" si="156"/>
        <v>1294</v>
      </c>
      <c r="I2762" s="121" t="s">
        <v>35094</v>
      </c>
      <c r="J2762" s="164">
        <v>1294</v>
      </c>
      <c r="K2762" s="109">
        <v>42551</v>
      </c>
      <c r="L2762" s="62" t="s">
        <v>34905</v>
      </c>
    </row>
    <row r="2763" spans="1:12" ht="17.100000000000001" customHeight="1">
      <c r="A2763" s="196">
        <v>2760</v>
      </c>
      <c r="B2763" s="369" t="s">
        <v>35095</v>
      </c>
      <c r="C2763" s="367" t="s">
        <v>35096</v>
      </c>
      <c r="D2763" s="51" t="s">
        <v>35097</v>
      </c>
      <c r="E2763" s="121" t="str">
        <f t="shared" si="157"/>
        <v>Yes</v>
      </c>
      <c r="F2763" s="48">
        <v>0.82</v>
      </c>
      <c r="G2763" s="48">
        <f t="shared" si="158"/>
        <v>0.33198380566801616</v>
      </c>
      <c r="H2763" s="368">
        <f t="shared" si="156"/>
        <v>2257</v>
      </c>
      <c r="I2763" s="121" t="s">
        <v>35098</v>
      </c>
      <c r="J2763" s="164">
        <v>2257</v>
      </c>
      <c r="K2763" s="109">
        <v>42551</v>
      </c>
      <c r="L2763" s="62" t="s">
        <v>34905</v>
      </c>
    </row>
    <row r="2764" spans="1:12" ht="17.100000000000001" customHeight="1">
      <c r="A2764" s="196">
        <v>2761</v>
      </c>
      <c r="B2764" s="369">
        <v>95</v>
      </c>
      <c r="C2764" s="367" t="s">
        <v>35092</v>
      </c>
      <c r="D2764" s="51" t="s">
        <v>35099</v>
      </c>
      <c r="E2764" s="121" t="str">
        <f t="shared" si="157"/>
        <v>Yes</v>
      </c>
      <c r="F2764" s="48">
        <v>0.36</v>
      </c>
      <c r="G2764" s="48">
        <f t="shared" si="158"/>
        <v>0.145748987854251</v>
      </c>
      <c r="H2764" s="368">
        <f t="shared" si="156"/>
        <v>991</v>
      </c>
      <c r="I2764" s="121" t="s">
        <v>35100</v>
      </c>
      <c r="J2764" s="164">
        <v>991</v>
      </c>
      <c r="K2764" s="109">
        <v>42551</v>
      </c>
      <c r="L2764" s="62" t="s">
        <v>34905</v>
      </c>
    </row>
    <row r="2765" spans="1:12" ht="17.100000000000001" customHeight="1">
      <c r="A2765" s="196">
        <v>2762</v>
      </c>
      <c r="B2765" s="369">
        <v>95</v>
      </c>
      <c r="C2765" s="367" t="s">
        <v>35092</v>
      </c>
      <c r="D2765" s="51" t="s">
        <v>35101</v>
      </c>
      <c r="E2765" s="121" t="str">
        <f t="shared" si="157"/>
        <v>Yes</v>
      </c>
      <c r="F2765" s="48">
        <v>0.31</v>
      </c>
      <c r="G2765" s="48">
        <f t="shared" si="158"/>
        <v>0.12550607287449392</v>
      </c>
      <c r="H2765" s="368">
        <f t="shared" si="156"/>
        <v>853</v>
      </c>
      <c r="I2765" s="121" t="s">
        <v>35102</v>
      </c>
      <c r="J2765" s="164">
        <v>853</v>
      </c>
      <c r="K2765" s="109">
        <v>42551</v>
      </c>
      <c r="L2765" s="62" t="s">
        <v>34905</v>
      </c>
    </row>
    <row r="2766" spans="1:12" ht="17.100000000000001" customHeight="1">
      <c r="A2766" s="196">
        <v>2763</v>
      </c>
      <c r="B2766" s="366" t="s">
        <v>35103</v>
      </c>
      <c r="C2766" s="367" t="s">
        <v>35104</v>
      </c>
      <c r="D2766" s="51" t="s">
        <v>35105</v>
      </c>
      <c r="E2766" s="121" t="str">
        <f t="shared" si="157"/>
        <v>Yes</v>
      </c>
      <c r="F2766" s="48">
        <v>0.72</v>
      </c>
      <c r="G2766" s="48">
        <f t="shared" si="158"/>
        <v>0.291497975708502</v>
      </c>
      <c r="H2766" s="368">
        <f t="shared" si="156"/>
        <v>1982</v>
      </c>
      <c r="I2766" s="121" t="s">
        <v>35106</v>
      </c>
      <c r="J2766" s="164">
        <v>1982</v>
      </c>
      <c r="K2766" s="109">
        <v>42551</v>
      </c>
      <c r="L2766" s="62" t="s">
        <v>34905</v>
      </c>
    </row>
    <row r="2767" spans="1:12" ht="17.100000000000001" customHeight="1">
      <c r="A2767" s="196">
        <v>2764</v>
      </c>
      <c r="B2767" s="369">
        <v>95</v>
      </c>
      <c r="C2767" s="367" t="s">
        <v>35092</v>
      </c>
      <c r="D2767" s="51" t="s">
        <v>35107</v>
      </c>
      <c r="E2767" s="121" t="str">
        <f t="shared" si="157"/>
        <v>Yes</v>
      </c>
      <c r="F2767" s="48">
        <v>0.86</v>
      </c>
      <c r="G2767" s="48">
        <f t="shared" si="158"/>
        <v>0.34817813765182182</v>
      </c>
      <c r="H2767" s="368">
        <f t="shared" si="156"/>
        <v>2368</v>
      </c>
      <c r="I2767" s="121">
        <v>18920100002532</v>
      </c>
      <c r="J2767" s="164">
        <v>2368</v>
      </c>
      <c r="K2767" s="109">
        <v>42551</v>
      </c>
      <c r="L2767" s="62" t="s">
        <v>34905</v>
      </c>
    </row>
    <row r="2768" spans="1:12" ht="17.100000000000001" customHeight="1">
      <c r="A2768" s="196">
        <v>2765</v>
      </c>
      <c r="B2768" s="366" t="s">
        <v>35108</v>
      </c>
      <c r="C2768" s="367" t="s">
        <v>35109</v>
      </c>
      <c r="D2768" s="51" t="s">
        <v>35110</v>
      </c>
      <c r="E2768" s="121" t="str">
        <f t="shared" si="157"/>
        <v>Yes</v>
      </c>
      <c r="F2768" s="48">
        <v>2.14</v>
      </c>
      <c r="G2768" s="48">
        <f t="shared" si="158"/>
        <v>0.8663967611336032</v>
      </c>
      <c r="H2768" s="368">
        <f t="shared" si="156"/>
        <v>5891</v>
      </c>
      <c r="I2768" s="121" t="s">
        <v>35111</v>
      </c>
      <c r="J2768" s="164">
        <v>5891</v>
      </c>
      <c r="K2768" s="109">
        <v>42551</v>
      </c>
      <c r="L2768" s="62" t="s">
        <v>34905</v>
      </c>
    </row>
    <row r="2769" spans="1:12" ht="17.100000000000001" customHeight="1">
      <c r="A2769" s="196">
        <v>2766</v>
      </c>
      <c r="B2769" s="369">
        <v>105</v>
      </c>
      <c r="C2769" s="367" t="s">
        <v>35112</v>
      </c>
      <c r="D2769" s="51" t="s">
        <v>35113</v>
      </c>
      <c r="E2769" s="121" t="str">
        <f t="shared" si="157"/>
        <v>Yes</v>
      </c>
      <c r="F2769" s="48">
        <v>1.32</v>
      </c>
      <c r="G2769" s="48">
        <f t="shared" si="158"/>
        <v>0.53441295546558698</v>
      </c>
      <c r="H2769" s="368">
        <f t="shared" si="156"/>
        <v>3634</v>
      </c>
      <c r="I2769" s="121" t="s">
        <v>35114</v>
      </c>
      <c r="J2769" s="164">
        <v>3634</v>
      </c>
      <c r="K2769" s="109">
        <v>42551</v>
      </c>
      <c r="L2769" s="62" t="s">
        <v>34905</v>
      </c>
    </row>
    <row r="2770" spans="1:12" ht="17.100000000000001" customHeight="1">
      <c r="A2770" s="196">
        <v>2767</v>
      </c>
      <c r="B2770" s="369" t="s">
        <v>35115</v>
      </c>
      <c r="C2770" s="367" t="s">
        <v>35116</v>
      </c>
      <c r="D2770" s="51" t="s">
        <v>35117</v>
      </c>
      <c r="E2770" s="121" t="str">
        <f t="shared" si="157"/>
        <v>Yes</v>
      </c>
      <c r="F2770" s="48">
        <v>0.74</v>
      </c>
      <c r="G2770" s="48">
        <f t="shared" si="158"/>
        <v>0.29959514170040485</v>
      </c>
      <c r="H2770" s="368">
        <f t="shared" ref="H2770:H2782" si="159">ROUND(F2770*2753,0)</f>
        <v>2037</v>
      </c>
      <c r="I2770" s="121" t="s">
        <v>35118</v>
      </c>
      <c r="J2770" s="164">
        <v>2037</v>
      </c>
      <c r="K2770" s="109">
        <v>42551</v>
      </c>
      <c r="L2770" s="62" t="s">
        <v>34905</v>
      </c>
    </row>
    <row r="2771" spans="1:12" ht="17.100000000000001" customHeight="1">
      <c r="A2771" s="196">
        <v>2768</v>
      </c>
      <c r="B2771" s="369" t="s">
        <v>35119</v>
      </c>
      <c r="C2771" s="367" t="s">
        <v>35120</v>
      </c>
      <c r="D2771" s="51" t="s">
        <v>35121</v>
      </c>
      <c r="E2771" s="121" t="str">
        <f t="shared" si="157"/>
        <v>Yes</v>
      </c>
      <c r="F2771" s="48">
        <v>0.37</v>
      </c>
      <c r="G2771" s="48">
        <f t="shared" si="158"/>
        <v>0.14979757085020243</v>
      </c>
      <c r="H2771" s="368">
        <f t="shared" si="159"/>
        <v>1019</v>
      </c>
      <c r="I2771" s="121" t="s">
        <v>35122</v>
      </c>
      <c r="J2771" s="164">
        <v>1019</v>
      </c>
      <c r="K2771" s="109">
        <v>42551</v>
      </c>
      <c r="L2771" s="62" t="s">
        <v>34905</v>
      </c>
    </row>
    <row r="2772" spans="1:12" ht="17.100000000000001" customHeight="1">
      <c r="A2772" s="196">
        <v>2769</v>
      </c>
      <c r="B2772" s="369">
        <v>36</v>
      </c>
      <c r="C2772" s="367" t="s">
        <v>35123</v>
      </c>
      <c r="D2772" s="51" t="s">
        <v>35124</v>
      </c>
      <c r="E2772" s="121" t="str">
        <f t="shared" si="157"/>
        <v>Yes</v>
      </c>
      <c r="F2772" s="48">
        <v>1.67</v>
      </c>
      <c r="G2772" s="48">
        <f t="shared" si="158"/>
        <v>0.67611336032388658</v>
      </c>
      <c r="H2772" s="368">
        <f t="shared" si="159"/>
        <v>4598</v>
      </c>
      <c r="I2772" s="121" t="s">
        <v>35125</v>
      </c>
      <c r="J2772" s="164">
        <v>4598</v>
      </c>
      <c r="K2772" s="109">
        <v>42551</v>
      </c>
      <c r="L2772" s="62" t="s">
        <v>34905</v>
      </c>
    </row>
    <row r="2773" spans="1:12" ht="17.100000000000001" customHeight="1">
      <c r="A2773" s="196">
        <v>2770</v>
      </c>
      <c r="B2773" s="369" t="s">
        <v>35126</v>
      </c>
      <c r="C2773" s="367" t="s">
        <v>35127</v>
      </c>
      <c r="D2773" s="51" t="s">
        <v>35127</v>
      </c>
      <c r="E2773" s="121" t="str">
        <f t="shared" si="157"/>
        <v>Yes</v>
      </c>
      <c r="F2773" s="48">
        <v>0.39</v>
      </c>
      <c r="G2773" s="48">
        <f t="shared" si="158"/>
        <v>0.15789473684210525</v>
      </c>
      <c r="H2773" s="368">
        <f t="shared" si="159"/>
        <v>1074</v>
      </c>
      <c r="I2773" s="121" t="s">
        <v>35128</v>
      </c>
      <c r="J2773" s="164">
        <v>1074</v>
      </c>
      <c r="K2773" s="109">
        <v>42551</v>
      </c>
      <c r="L2773" s="62" t="s">
        <v>34905</v>
      </c>
    </row>
    <row r="2774" spans="1:12" ht="17.100000000000001" customHeight="1">
      <c r="A2774" s="196">
        <v>2771</v>
      </c>
      <c r="B2774" s="366" t="s">
        <v>35129</v>
      </c>
      <c r="C2774" s="367" t="s">
        <v>35130</v>
      </c>
      <c r="D2774" s="51" t="s">
        <v>35131</v>
      </c>
      <c r="E2774" s="121" t="str">
        <f t="shared" si="157"/>
        <v>No</v>
      </c>
      <c r="F2774" s="48">
        <v>4.47</v>
      </c>
      <c r="G2774" s="48">
        <f t="shared" si="158"/>
        <v>1.809716599190283</v>
      </c>
      <c r="H2774" s="368">
        <f t="shared" si="159"/>
        <v>12306</v>
      </c>
      <c r="I2774" s="121" t="s">
        <v>35132</v>
      </c>
      <c r="J2774" s="164">
        <v>12306</v>
      </c>
      <c r="K2774" s="109">
        <v>42551</v>
      </c>
      <c r="L2774" s="62" t="s">
        <v>34905</v>
      </c>
    </row>
    <row r="2775" spans="1:12" ht="17.100000000000001" customHeight="1">
      <c r="A2775" s="196">
        <v>2772</v>
      </c>
      <c r="B2775" s="369" t="s">
        <v>35133</v>
      </c>
      <c r="C2775" s="367" t="s">
        <v>35134</v>
      </c>
      <c r="D2775" s="51" t="s">
        <v>35135</v>
      </c>
      <c r="E2775" s="121" t="str">
        <f t="shared" si="157"/>
        <v>Yes</v>
      </c>
      <c r="F2775" s="48">
        <v>0.25</v>
      </c>
      <c r="G2775" s="48">
        <f t="shared" si="158"/>
        <v>0.10121457489878542</v>
      </c>
      <c r="H2775" s="368">
        <f t="shared" si="159"/>
        <v>688</v>
      </c>
      <c r="I2775" s="121" t="s">
        <v>35136</v>
      </c>
      <c r="J2775" s="164">
        <v>688</v>
      </c>
      <c r="K2775" s="109">
        <v>42551</v>
      </c>
      <c r="L2775" s="62" t="s">
        <v>34905</v>
      </c>
    </row>
    <row r="2776" spans="1:12" ht="17.100000000000001" customHeight="1">
      <c r="A2776" s="196">
        <v>2773</v>
      </c>
      <c r="B2776" s="366" t="s">
        <v>27098</v>
      </c>
      <c r="C2776" s="367" t="s">
        <v>35137</v>
      </c>
      <c r="D2776" s="51" t="s">
        <v>35138</v>
      </c>
      <c r="E2776" s="121" t="str">
        <f t="shared" si="157"/>
        <v>Yes</v>
      </c>
      <c r="F2776" s="48">
        <v>2.2400000000000002</v>
      </c>
      <c r="G2776" s="48">
        <f t="shared" si="158"/>
        <v>0.90688259109311742</v>
      </c>
      <c r="H2776" s="368">
        <f t="shared" si="159"/>
        <v>6167</v>
      </c>
      <c r="I2776" s="121" t="s">
        <v>35139</v>
      </c>
      <c r="J2776" s="164">
        <v>6167</v>
      </c>
      <c r="K2776" s="109">
        <v>42551</v>
      </c>
      <c r="L2776" s="62" t="s">
        <v>34905</v>
      </c>
    </row>
    <row r="2777" spans="1:12" ht="17.100000000000001" customHeight="1">
      <c r="A2777" s="196">
        <v>2774</v>
      </c>
      <c r="B2777" s="369" t="s">
        <v>35140</v>
      </c>
      <c r="C2777" s="367" t="s">
        <v>35141</v>
      </c>
      <c r="D2777" s="51" t="s">
        <v>35142</v>
      </c>
      <c r="E2777" s="121" t="str">
        <f t="shared" si="157"/>
        <v>Yes</v>
      </c>
      <c r="F2777" s="48">
        <v>0.51</v>
      </c>
      <c r="G2777" s="48">
        <f t="shared" si="158"/>
        <v>0.20647773279352225</v>
      </c>
      <c r="H2777" s="368">
        <f t="shared" si="159"/>
        <v>1404</v>
      </c>
      <c r="I2777" s="121" t="s">
        <v>35143</v>
      </c>
      <c r="J2777" s="164">
        <v>1404</v>
      </c>
      <c r="K2777" s="109">
        <v>42551</v>
      </c>
      <c r="L2777" s="62" t="s">
        <v>34905</v>
      </c>
    </row>
    <row r="2778" spans="1:12" ht="17.100000000000001" customHeight="1">
      <c r="A2778" s="196">
        <v>2775</v>
      </c>
      <c r="B2778" s="366">
        <v>95</v>
      </c>
      <c r="C2778" s="367" t="s">
        <v>35144</v>
      </c>
      <c r="D2778" s="51" t="s">
        <v>35145</v>
      </c>
      <c r="E2778" s="121" t="str">
        <f t="shared" si="157"/>
        <v>Yes</v>
      </c>
      <c r="F2778" s="48">
        <v>1.19</v>
      </c>
      <c r="G2778" s="48">
        <f t="shared" si="158"/>
        <v>0.48178137651821856</v>
      </c>
      <c r="H2778" s="368">
        <f t="shared" si="159"/>
        <v>3276</v>
      </c>
      <c r="I2778" s="121" t="s">
        <v>35146</v>
      </c>
      <c r="J2778" s="164">
        <v>3276</v>
      </c>
      <c r="K2778" s="109">
        <v>42551</v>
      </c>
      <c r="L2778" s="62" t="s">
        <v>34905</v>
      </c>
    </row>
    <row r="2779" spans="1:12" ht="17.100000000000001" customHeight="1">
      <c r="A2779" s="196">
        <v>2776</v>
      </c>
      <c r="B2779" s="366" t="s">
        <v>35147</v>
      </c>
      <c r="C2779" s="367" t="s">
        <v>35148</v>
      </c>
      <c r="D2779" s="51" t="s">
        <v>35149</v>
      </c>
      <c r="E2779" s="121" t="str">
        <f t="shared" si="157"/>
        <v>No</v>
      </c>
      <c r="F2779" s="48">
        <v>7.03</v>
      </c>
      <c r="G2779" s="48">
        <f t="shared" si="158"/>
        <v>2.8461538461538458</v>
      </c>
      <c r="H2779" s="368">
        <v>13600</v>
      </c>
      <c r="I2779" s="121" t="s">
        <v>35150</v>
      </c>
      <c r="J2779" s="164">
        <v>13600</v>
      </c>
      <c r="K2779" s="109">
        <v>42551</v>
      </c>
      <c r="L2779" s="62" t="s">
        <v>34905</v>
      </c>
    </row>
    <row r="2780" spans="1:12" ht="17.100000000000001" customHeight="1">
      <c r="A2780" s="196">
        <v>2777</v>
      </c>
      <c r="B2780" s="366">
        <v>95</v>
      </c>
      <c r="C2780" s="367" t="s">
        <v>35144</v>
      </c>
      <c r="D2780" s="51" t="s">
        <v>35151</v>
      </c>
      <c r="E2780" s="121" t="str">
        <f t="shared" si="157"/>
        <v>Yes</v>
      </c>
      <c r="F2780" s="48">
        <v>0.96</v>
      </c>
      <c r="G2780" s="48">
        <f t="shared" si="158"/>
        <v>0.38866396761133598</v>
      </c>
      <c r="H2780" s="368">
        <f t="shared" si="159"/>
        <v>2643</v>
      </c>
      <c r="I2780" s="121" t="s">
        <v>35152</v>
      </c>
      <c r="J2780" s="164">
        <v>2643</v>
      </c>
      <c r="K2780" s="109">
        <v>42551</v>
      </c>
      <c r="L2780" s="62" t="s">
        <v>34905</v>
      </c>
    </row>
    <row r="2781" spans="1:12" ht="17.100000000000001" customHeight="1">
      <c r="A2781" s="196">
        <v>2778</v>
      </c>
      <c r="B2781" s="366" t="s">
        <v>35153</v>
      </c>
      <c r="C2781" s="367" t="s">
        <v>35154</v>
      </c>
      <c r="D2781" s="51" t="s">
        <v>35155</v>
      </c>
      <c r="E2781" s="121" t="str">
        <f t="shared" si="157"/>
        <v>Yes</v>
      </c>
      <c r="F2781" s="48">
        <v>0.71</v>
      </c>
      <c r="G2781" s="48">
        <f t="shared" si="158"/>
        <v>0.28744939271255054</v>
      </c>
      <c r="H2781" s="368">
        <f t="shared" si="159"/>
        <v>1955</v>
      </c>
      <c r="I2781" s="121" t="s">
        <v>35156</v>
      </c>
      <c r="J2781" s="164">
        <v>1955</v>
      </c>
      <c r="K2781" s="109">
        <v>42551</v>
      </c>
      <c r="L2781" s="62" t="s">
        <v>34905</v>
      </c>
    </row>
    <row r="2782" spans="1:12" ht="17.100000000000001" customHeight="1">
      <c r="A2782" s="196">
        <v>2779</v>
      </c>
      <c r="B2782" s="369" t="s">
        <v>35157</v>
      </c>
      <c r="C2782" s="367" t="s">
        <v>35158</v>
      </c>
      <c r="D2782" s="51" t="s">
        <v>35159</v>
      </c>
      <c r="E2782" s="121" t="str">
        <f t="shared" si="157"/>
        <v>Yes</v>
      </c>
      <c r="F2782" s="48">
        <v>0.83</v>
      </c>
      <c r="G2782" s="48">
        <f t="shared" si="158"/>
        <v>0.33603238866396756</v>
      </c>
      <c r="H2782" s="368">
        <f t="shared" si="159"/>
        <v>2285</v>
      </c>
      <c r="I2782" s="121" t="s">
        <v>35160</v>
      </c>
      <c r="J2782" s="164">
        <v>2285</v>
      </c>
      <c r="K2782" s="109">
        <v>42551</v>
      </c>
      <c r="L2782" s="62" t="s">
        <v>34905</v>
      </c>
    </row>
    <row r="2783" spans="1:12" ht="17.100000000000001" customHeight="1">
      <c r="A2783" s="196">
        <v>2780</v>
      </c>
      <c r="B2783" s="366" t="s">
        <v>35161</v>
      </c>
      <c r="C2783" s="367" t="s">
        <v>35162</v>
      </c>
      <c r="D2783" s="51" t="s">
        <v>35163</v>
      </c>
      <c r="E2783" s="121" t="str">
        <f>IF(G2783&lt;1,"Yes","No")</f>
        <v>No</v>
      </c>
      <c r="F2783" s="196">
        <v>3.97</v>
      </c>
      <c r="G2783" s="196">
        <f>F2783/2.47</f>
        <v>1.6072874493927125</v>
      </c>
      <c r="H2783" s="368">
        <f>ROUND(F2783*2753,0)</f>
        <v>10929</v>
      </c>
      <c r="I2783" s="121" t="s">
        <v>35164</v>
      </c>
      <c r="J2783" s="164">
        <v>10929</v>
      </c>
      <c r="K2783" s="109">
        <v>42551</v>
      </c>
      <c r="L2783" s="62" t="s">
        <v>35165</v>
      </c>
    </row>
    <row r="2784" spans="1:12" ht="17.100000000000001" customHeight="1">
      <c r="A2784" s="196">
        <v>2781</v>
      </c>
      <c r="B2784" s="366">
        <v>32</v>
      </c>
      <c r="C2784" s="367" t="s">
        <v>35166</v>
      </c>
      <c r="D2784" s="51" t="s">
        <v>35167</v>
      </c>
      <c r="E2784" s="121" t="str">
        <f t="shared" ref="E2784:E2808" si="160">IF(G2784&lt;1,"Yes","No")</f>
        <v>No</v>
      </c>
      <c r="F2784" s="196">
        <v>2.5499999999999998</v>
      </c>
      <c r="G2784" s="196">
        <f t="shared" ref="G2784:G2808" si="161">F2784/2.47</f>
        <v>1.0323886639676112</v>
      </c>
      <c r="H2784" s="368">
        <f t="shared" ref="H2784:H2808" si="162">ROUND(F2784*2753,0)</f>
        <v>7020</v>
      </c>
      <c r="I2784" s="121" t="s">
        <v>35168</v>
      </c>
      <c r="J2784" s="164">
        <v>7020</v>
      </c>
      <c r="K2784" s="109">
        <v>42551</v>
      </c>
      <c r="L2784" s="62" t="s">
        <v>35165</v>
      </c>
    </row>
    <row r="2785" spans="1:12" ht="17.100000000000001" customHeight="1">
      <c r="A2785" s="196">
        <v>2782</v>
      </c>
      <c r="B2785" s="366" t="s">
        <v>35169</v>
      </c>
      <c r="C2785" s="367" t="s">
        <v>35170</v>
      </c>
      <c r="D2785" s="51" t="s">
        <v>35171</v>
      </c>
      <c r="E2785" s="121" t="str">
        <f t="shared" si="160"/>
        <v>Yes</v>
      </c>
      <c r="F2785" s="196">
        <v>1.39</v>
      </c>
      <c r="G2785" s="196">
        <f t="shared" si="161"/>
        <v>0.56275303643724683</v>
      </c>
      <c r="H2785" s="368">
        <f t="shared" si="162"/>
        <v>3827</v>
      </c>
      <c r="I2785" s="121" t="s">
        <v>35172</v>
      </c>
      <c r="J2785" s="164">
        <v>3827</v>
      </c>
      <c r="K2785" s="109">
        <v>42551</v>
      </c>
      <c r="L2785" s="62" t="s">
        <v>35165</v>
      </c>
    </row>
    <row r="2786" spans="1:12" ht="17.100000000000001" customHeight="1">
      <c r="A2786" s="196">
        <v>2783</v>
      </c>
      <c r="B2786" s="366" t="s">
        <v>35173</v>
      </c>
      <c r="C2786" s="367" t="s">
        <v>35174</v>
      </c>
      <c r="D2786" s="51" t="s">
        <v>35175</v>
      </c>
      <c r="E2786" s="121" t="str">
        <f t="shared" si="160"/>
        <v>No</v>
      </c>
      <c r="F2786" s="196">
        <v>5.77</v>
      </c>
      <c r="G2786" s="196">
        <f t="shared" si="161"/>
        <v>2.3360323886639671</v>
      </c>
      <c r="H2786" s="368">
        <v>13600</v>
      </c>
      <c r="I2786" s="121" t="s">
        <v>35176</v>
      </c>
      <c r="J2786" s="164">
        <v>13600</v>
      </c>
      <c r="K2786" s="109">
        <v>42551</v>
      </c>
      <c r="L2786" s="62" t="s">
        <v>35165</v>
      </c>
    </row>
    <row r="2787" spans="1:12" ht="17.100000000000001" customHeight="1">
      <c r="A2787" s="196">
        <v>2784</v>
      </c>
      <c r="B2787" s="369">
        <v>3</v>
      </c>
      <c r="C2787" s="367" t="s">
        <v>35174</v>
      </c>
      <c r="D2787" s="51" t="s">
        <v>35177</v>
      </c>
      <c r="E2787" s="121" t="str">
        <f t="shared" si="160"/>
        <v>No</v>
      </c>
      <c r="F2787" s="196">
        <v>4.3499999999999996</v>
      </c>
      <c r="G2787" s="196">
        <f t="shared" si="161"/>
        <v>1.761133603238866</v>
      </c>
      <c r="H2787" s="368">
        <f t="shared" si="162"/>
        <v>11976</v>
      </c>
      <c r="I2787" s="389" t="s">
        <v>35178</v>
      </c>
      <c r="J2787" s="164">
        <v>11976</v>
      </c>
      <c r="K2787" s="109">
        <v>42551</v>
      </c>
      <c r="L2787" s="62" t="s">
        <v>35165</v>
      </c>
    </row>
    <row r="2788" spans="1:12" ht="17.100000000000001" customHeight="1">
      <c r="A2788" s="196">
        <v>2785</v>
      </c>
      <c r="B2788" s="366">
        <v>24</v>
      </c>
      <c r="C2788" s="367" t="s">
        <v>35179</v>
      </c>
      <c r="D2788" s="51" t="s">
        <v>35180</v>
      </c>
      <c r="E2788" s="121" t="str">
        <f t="shared" si="160"/>
        <v>No</v>
      </c>
      <c r="F2788" s="121">
        <v>5.49</v>
      </c>
      <c r="G2788" s="196">
        <f t="shared" si="161"/>
        <v>2.2226720647773277</v>
      </c>
      <c r="H2788" s="368">
        <v>13600</v>
      </c>
      <c r="I2788" s="389" t="s">
        <v>35181</v>
      </c>
      <c r="J2788" s="164">
        <v>13600</v>
      </c>
      <c r="K2788" s="109">
        <v>42551</v>
      </c>
      <c r="L2788" s="62" t="s">
        <v>35165</v>
      </c>
    </row>
    <row r="2789" spans="1:12" ht="17.100000000000001" customHeight="1">
      <c r="A2789" s="196">
        <v>2786</v>
      </c>
      <c r="B2789" s="366">
        <v>24</v>
      </c>
      <c r="C2789" s="367" t="s">
        <v>35179</v>
      </c>
      <c r="D2789" s="51" t="s">
        <v>35182</v>
      </c>
      <c r="E2789" s="121" t="str">
        <f t="shared" si="160"/>
        <v>No</v>
      </c>
      <c r="F2789" s="196">
        <v>2.81</v>
      </c>
      <c r="G2789" s="196">
        <f t="shared" si="161"/>
        <v>1.1376518218623481</v>
      </c>
      <c r="H2789" s="368">
        <f t="shared" si="162"/>
        <v>7736</v>
      </c>
      <c r="I2789" s="389" t="s">
        <v>35183</v>
      </c>
      <c r="J2789" s="164">
        <v>7736</v>
      </c>
      <c r="K2789" s="109">
        <v>42551</v>
      </c>
      <c r="L2789" s="62" t="s">
        <v>35165</v>
      </c>
    </row>
    <row r="2790" spans="1:12" ht="17.100000000000001" customHeight="1">
      <c r="A2790" s="196">
        <v>2787</v>
      </c>
      <c r="B2790" s="366">
        <v>12</v>
      </c>
      <c r="C2790" s="367" t="s">
        <v>35184</v>
      </c>
      <c r="D2790" s="51" t="s">
        <v>35185</v>
      </c>
      <c r="E2790" s="121" t="str">
        <f t="shared" si="160"/>
        <v>Yes</v>
      </c>
      <c r="F2790" s="196">
        <v>0.54</v>
      </c>
      <c r="G2790" s="196">
        <f t="shared" si="161"/>
        <v>0.21862348178137653</v>
      </c>
      <c r="H2790" s="368">
        <f t="shared" si="162"/>
        <v>1487</v>
      </c>
      <c r="I2790" s="389" t="s">
        <v>35186</v>
      </c>
      <c r="J2790" s="164">
        <v>1487</v>
      </c>
      <c r="K2790" s="109">
        <v>42551</v>
      </c>
      <c r="L2790" s="62" t="s">
        <v>35165</v>
      </c>
    </row>
    <row r="2791" spans="1:12" ht="17.100000000000001" customHeight="1">
      <c r="A2791" s="196">
        <v>2788</v>
      </c>
      <c r="B2791" s="366" t="s">
        <v>35187</v>
      </c>
      <c r="C2791" s="367" t="s">
        <v>35188</v>
      </c>
      <c r="D2791" s="51" t="s">
        <v>35189</v>
      </c>
      <c r="E2791" s="121" t="str">
        <f t="shared" si="160"/>
        <v>No</v>
      </c>
      <c r="F2791" s="196">
        <v>6.37</v>
      </c>
      <c r="G2791" s="196">
        <f t="shared" si="161"/>
        <v>2.5789473684210527</v>
      </c>
      <c r="H2791" s="368">
        <v>13600</v>
      </c>
      <c r="I2791" s="121" t="s">
        <v>35190</v>
      </c>
      <c r="J2791" s="164">
        <v>13600</v>
      </c>
      <c r="K2791" s="109">
        <v>42551</v>
      </c>
      <c r="L2791" s="62" t="s">
        <v>35165</v>
      </c>
    </row>
    <row r="2792" spans="1:12" ht="17.100000000000001" customHeight="1">
      <c r="A2792" s="196">
        <v>2789</v>
      </c>
      <c r="B2792" s="366" t="s">
        <v>35191</v>
      </c>
      <c r="C2792" s="367" t="s">
        <v>35192</v>
      </c>
      <c r="D2792" s="51" t="s">
        <v>35193</v>
      </c>
      <c r="E2792" s="121" t="str">
        <f t="shared" si="160"/>
        <v>Yes</v>
      </c>
      <c r="F2792" s="48">
        <v>0.75</v>
      </c>
      <c r="G2792" s="196">
        <f t="shared" si="161"/>
        <v>0.30364372469635625</v>
      </c>
      <c r="H2792" s="368">
        <f t="shared" si="162"/>
        <v>2065</v>
      </c>
      <c r="I2792" s="121" t="s">
        <v>35194</v>
      </c>
      <c r="J2792" s="164">
        <v>2065</v>
      </c>
      <c r="K2792" s="109">
        <v>42551</v>
      </c>
      <c r="L2792" s="62" t="s">
        <v>35165</v>
      </c>
    </row>
    <row r="2793" spans="1:12" ht="17.100000000000001" customHeight="1">
      <c r="A2793" s="196">
        <v>2790</v>
      </c>
      <c r="B2793" s="366">
        <v>19</v>
      </c>
      <c r="C2793" s="367" t="s">
        <v>35195</v>
      </c>
      <c r="D2793" s="51" t="s">
        <v>35196</v>
      </c>
      <c r="E2793" s="121" t="str">
        <f t="shared" si="160"/>
        <v>Yes</v>
      </c>
      <c r="F2793" s="48">
        <v>1.96</v>
      </c>
      <c r="G2793" s="196">
        <f t="shared" si="161"/>
        <v>0.79352226720647767</v>
      </c>
      <c r="H2793" s="368">
        <f t="shared" si="162"/>
        <v>5396</v>
      </c>
      <c r="I2793" s="121" t="s">
        <v>35197</v>
      </c>
      <c r="J2793" s="164">
        <v>5396</v>
      </c>
      <c r="K2793" s="109">
        <v>42551</v>
      </c>
      <c r="L2793" s="62" t="s">
        <v>35165</v>
      </c>
    </row>
    <row r="2794" spans="1:12" ht="17.100000000000001" customHeight="1">
      <c r="A2794" s="196">
        <v>2791</v>
      </c>
      <c r="B2794" s="369" t="s">
        <v>35198</v>
      </c>
      <c r="C2794" s="370" t="s">
        <v>35199</v>
      </c>
      <c r="D2794" s="32" t="s">
        <v>35200</v>
      </c>
      <c r="E2794" s="121" t="str">
        <f t="shared" si="160"/>
        <v>Yes</v>
      </c>
      <c r="F2794" s="48">
        <v>1.25</v>
      </c>
      <c r="G2794" s="196">
        <f t="shared" si="161"/>
        <v>0.50607287449392713</v>
      </c>
      <c r="H2794" s="368">
        <f t="shared" si="162"/>
        <v>3441</v>
      </c>
      <c r="I2794" s="29" t="s">
        <v>35201</v>
      </c>
      <c r="J2794" s="85">
        <v>3441</v>
      </c>
      <c r="K2794" s="109">
        <v>42551</v>
      </c>
      <c r="L2794" s="62" t="s">
        <v>35165</v>
      </c>
    </row>
    <row r="2795" spans="1:12" ht="17.100000000000001" customHeight="1">
      <c r="A2795" s="196">
        <v>2792</v>
      </c>
      <c r="B2795" s="371">
        <v>14</v>
      </c>
      <c r="C2795" s="370" t="s">
        <v>35202</v>
      </c>
      <c r="D2795" s="32" t="s">
        <v>35203</v>
      </c>
      <c r="E2795" s="121" t="str">
        <f t="shared" si="160"/>
        <v>Yes</v>
      </c>
      <c r="F2795" s="48">
        <v>0.25</v>
      </c>
      <c r="G2795" s="196">
        <f t="shared" si="161"/>
        <v>0.10121457489878542</v>
      </c>
      <c r="H2795" s="368">
        <f t="shared" si="162"/>
        <v>688</v>
      </c>
      <c r="I2795" s="29" t="s">
        <v>35204</v>
      </c>
      <c r="J2795" s="85">
        <v>688</v>
      </c>
      <c r="K2795" s="109">
        <v>42551</v>
      </c>
      <c r="L2795" s="62" t="s">
        <v>35165</v>
      </c>
    </row>
    <row r="2796" spans="1:12" ht="17.100000000000001" customHeight="1">
      <c r="A2796" s="196">
        <v>2793</v>
      </c>
      <c r="B2796" s="369">
        <v>9</v>
      </c>
      <c r="C2796" s="370" t="s">
        <v>35205</v>
      </c>
      <c r="D2796" s="32" t="s">
        <v>35206</v>
      </c>
      <c r="E2796" s="121" t="str">
        <f t="shared" si="160"/>
        <v>Yes</v>
      </c>
      <c r="F2796" s="48">
        <v>1.37</v>
      </c>
      <c r="G2796" s="196">
        <f t="shared" si="161"/>
        <v>0.55465587044534415</v>
      </c>
      <c r="H2796" s="368">
        <f t="shared" si="162"/>
        <v>3772</v>
      </c>
      <c r="I2796" s="121" t="s">
        <v>35207</v>
      </c>
      <c r="J2796" s="164">
        <v>3772</v>
      </c>
      <c r="K2796" s="109">
        <v>42551</v>
      </c>
      <c r="L2796" s="62" t="s">
        <v>35165</v>
      </c>
    </row>
    <row r="2797" spans="1:12" ht="17.100000000000001" customHeight="1">
      <c r="A2797" s="196">
        <v>2794</v>
      </c>
      <c r="B2797" s="369" t="s">
        <v>35208</v>
      </c>
      <c r="C2797" s="370" t="s">
        <v>35209</v>
      </c>
      <c r="D2797" s="32" t="s">
        <v>35210</v>
      </c>
      <c r="E2797" s="121" t="str">
        <f t="shared" si="160"/>
        <v>No</v>
      </c>
      <c r="F2797" s="48">
        <v>3.84</v>
      </c>
      <c r="G2797" s="196">
        <f t="shared" si="161"/>
        <v>1.5546558704453439</v>
      </c>
      <c r="H2797" s="368">
        <f t="shared" si="162"/>
        <v>10572</v>
      </c>
      <c r="I2797" s="29" t="s">
        <v>35211</v>
      </c>
      <c r="J2797" s="85">
        <v>10572</v>
      </c>
      <c r="K2797" s="109">
        <v>42551</v>
      </c>
      <c r="L2797" s="62" t="s">
        <v>35165</v>
      </c>
    </row>
    <row r="2798" spans="1:12" ht="17.100000000000001" customHeight="1">
      <c r="A2798" s="196">
        <v>2795</v>
      </c>
      <c r="B2798" s="366" t="s">
        <v>35212</v>
      </c>
      <c r="C2798" s="370" t="s">
        <v>35213</v>
      </c>
      <c r="D2798" s="32" t="s">
        <v>35213</v>
      </c>
      <c r="E2798" s="121" t="str">
        <f t="shared" si="160"/>
        <v>Yes</v>
      </c>
      <c r="F2798" s="48">
        <v>2.41</v>
      </c>
      <c r="G2798" s="196">
        <f t="shared" si="161"/>
        <v>0.97570850202429149</v>
      </c>
      <c r="H2798" s="368">
        <f t="shared" si="162"/>
        <v>6635</v>
      </c>
      <c r="I2798" s="29" t="s">
        <v>35214</v>
      </c>
      <c r="J2798" s="85">
        <v>6635</v>
      </c>
      <c r="K2798" s="109">
        <v>42551</v>
      </c>
      <c r="L2798" s="62" t="s">
        <v>35165</v>
      </c>
    </row>
    <row r="2799" spans="1:12" ht="17.100000000000001" customHeight="1">
      <c r="A2799" s="196">
        <v>2796</v>
      </c>
      <c r="B2799" s="366">
        <v>25</v>
      </c>
      <c r="C2799" s="370" t="s">
        <v>35162</v>
      </c>
      <c r="D2799" s="32" t="s">
        <v>35215</v>
      </c>
      <c r="E2799" s="121" t="str">
        <f t="shared" si="160"/>
        <v>Yes</v>
      </c>
      <c r="F2799" s="48">
        <v>0.95</v>
      </c>
      <c r="G2799" s="196">
        <f t="shared" si="161"/>
        <v>0.38461538461538458</v>
      </c>
      <c r="H2799" s="368">
        <f t="shared" si="162"/>
        <v>2615</v>
      </c>
      <c r="I2799" s="29" t="s">
        <v>34780</v>
      </c>
      <c r="J2799" s="85">
        <v>2615</v>
      </c>
      <c r="K2799" s="109">
        <v>42551</v>
      </c>
      <c r="L2799" s="62" t="s">
        <v>35165</v>
      </c>
    </row>
    <row r="2800" spans="1:12" ht="17.100000000000001" customHeight="1">
      <c r="A2800" s="196">
        <v>2797</v>
      </c>
      <c r="B2800" s="366">
        <v>34</v>
      </c>
      <c r="C2800" s="375" t="s">
        <v>35216</v>
      </c>
      <c r="D2800" s="32" t="s">
        <v>35217</v>
      </c>
      <c r="E2800" s="121" t="str">
        <f t="shared" si="160"/>
        <v>Yes</v>
      </c>
      <c r="F2800" s="48">
        <v>0.9</v>
      </c>
      <c r="G2800" s="196">
        <f t="shared" si="161"/>
        <v>0.36437246963562753</v>
      </c>
      <c r="H2800" s="368">
        <f t="shared" si="162"/>
        <v>2478</v>
      </c>
      <c r="I2800" s="29" t="s">
        <v>35218</v>
      </c>
      <c r="J2800" s="85">
        <v>2478</v>
      </c>
      <c r="K2800" s="109">
        <v>42551</v>
      </c>
      <c r="L2800" s="62" t="s">
        <v>35165</v>
      </c>
    </row>
    <row r="2801" spans="1:12" ht="17.100000000000001" customHeight="1">
      <c r="A2801" s="196">
        <v>2798</v>
      </c>
      <c r="B2801" s="366">
        <v>16</v>
      </c>
      <c r="C2801" s="370" t="s">
        <v>35219</v>
      </c>
      <c r="D2801" s="32" t="s">
        <v>24592</v>
      </c>
      <c r="E2801" s="121" t="str">
        <f t="shared" si="160"/>
        <v>Yes</v>
      </c>
      <c r="F2801" s="48">
        <v>2.3199999999999998</v>
      </c>
      <c r="G2801" s="196">
        <f t="shared" si="161"/>
        <v>0.93927125506072862</v>
      </c>
      <c r="H2801" s="368">
        <f t="shared" si="162"/>
        <v>6387</v>
      </c>
      <c r="I2801" s="29" t="s">
        <v>35220</v>
      </c>
      <c r="J2801" s="85">
        <v>6387</v>
      </c>
      <c r="K2801" s="109">
        <v>42551</v>
      </c>
      <c r="L2801" s="62" t="s">
        <v>35165</v>
      </c>
    </row>
    <row r="2802" spans="1:12" ht="17.100000000000001" customHeight="1">
      <c r="A2802" s="196">
        <v>2799</v>
      </c>
      <c r="B2802" s="371" t="s">
        <v>35221</v>
      </c>
      <c r="C2802" s="375" t="s">
        <v>35222</v>
      </c>
      <c r="D2802" s="32" t="s">
        <v>35223</v>
      </c>
      <c r="E2802" s="121" t="str">
        <f t="shared" si="160"/>
        <v>Yes</v>
      </c>
      <c r="F2802" s="48">
        <v>1.44</v>
      </c>
      <c r="G2802" s="196">
        <f t="shared" si="161"/>
        <v>0.582995951417004</v>
      </c>
      <c r="H2802" s="368">
        <f t="shared" si="162"/>
        <v>3964</v>
      </c>
      <c r="I2802" s="29" t="s">
        <v>35224</v>
      </c>
      <c r="J2802" s="85">
        <v>3964</v>
      </c>
      <c r="K2802" s="109">
        <v>42551</v>
      </c>
      <c r="L2802" s="62" t="s">
        <v>35165</v>
      </c>
    </row>
    <row r="2803" spans="1:12" ht="17.100000000000001" customHeight="1">
      <c r="A2803" s="196">
        <v>2800</v>
      </c>
      <c r="B2803" s="371" t="s">
        <v>35225</v>
      </c>
      <c r="C2803" s="370" t="s">
        <v>35226</v>
      </c>
      <c r="D2803" s="32" t="s">
        <v>35227</v>
      </c>
      <c r="E2803" s="121" t="str">
        <f t="shared" si="160"/>
        <v>Yes</v>
      </c>
      <c r="F2803" s="48">
        <v>0.63</v>
      </c>
      <c r="G2803" s="196">
        <f t="shared" si="161"/>
        <v>0.25506072874493924</v>
      </c>
      <c r="H2803" s="368">
        <f t="shared" si="162"/>
        <v>1734</v>
      </c>
      <c r="I2803" s="29" t="s">
        <v>34514</v>
      </c>
      <c r="J2803" s="85">
        <v>1734</v>
      </c>
      <c r="K2803" s="109">
        <v>42551</v>
      </c>
      <c r="L2803" s="62" t="s">
        <v>35165</v>
      </c>
    </row>
    <row r="2804" spans="1:12" ht="17.100000000000001" customHeight="1">
      <c r="A2804" s="196">
        <v>2801</v>
      </c>
      <c r="B2804" s="371">
        <v>6</v>
      </c>
      <c r="C2804" s="370" t="s">
        <v>35228</v>
      </c>
      <c r="D2804" s="32" t="s">
        <v>35229</v>
      </c>
      <c r="E2804" s="121" t="str">
        <f t="shared" si="160"/>
        <v>Yes</v>
      </c>
      <c r="F2804" s="48">
        <v>0.5</v>
      </c>
      <c r="G2804" s="196">
        <f t="shared" si="161"/>
        <v>0.20242914979757085</v>
      </c>
      <c r="H2804" s="368">
        <f t="shared" si="162"/>
        <v>1377</v>
      </c>
      <c r="I2804" s="29" t="s">
        <v>35230</v>
      </c>
      <c r="J2804" s="85">
        <v>1377</v>
      </c>
      <c r="K2804" s="109">
        <v>42551</v>
      </c>
      <c r="L2804" s="62" t="s">
        <v>35165</v>
      </c>
    </row>
    <row r="2805" spans="1:12" ht="17.100000000000001" customHeight="1">
      <c r="A2805" s="196">
        <v>2802</v>
      </c>
      <c r="B2805" s="366" t="s">
        <v>35231</v>
      </c>
      <c r="C2805" s="370" t="s">
        <v>35192</v>
      </c>
      <c r="D2805" s="32" t="s">
        <v>35232</v>
      </c>
      <c r="E2805" s="121" t="str">
        <f t="shared" si="160"/>
        <v>No</v>
      </c>
      <c r="F2805" s="48">
        <v>2.93</v>
      </c>
      <c r="G2805" s="196">
        <f t="shared" si="161"/>
        <v>1.1862348178137652</v>
      </c>
      <c r="H2805" s="368">
        <f t="shared" si="162"/>
        <v>8066</v>
      </c>
      <c r="I2805" s="121" t="s">
        <v>35233</v>
      </c>
      <c r="J2805" s="164">
        <v>8066</v>
      </c>
      <c r="K2805" s="109">
        <v>42551</v>
      </c>
      <c r="L2805" s="62" t="s">
        <v>35165</v>
      </c>
    </row>
    <row r="2806" spans="1:12" ht="17.100000000000001" customHeight="1">
      <c r="A2806" s="196">
        <v>2803</v>
      </c>
      <c r="B2806" s="371" t="s">
        <v>35234</v>
      </c>
      <c r="C2806" s="370" t="s">
        <v>35235</v>
      </c>
      <c r="D2806" s="32" t="s">
        <v>35235</v>
      </c>
      <c r="E2806" s="121" t="str">
        <f t="shared" si="160"/>
        <v>Yes</v>
      </c>
      <c r="F2806" s="48">
        <v>1.05</v>
      </c>
      <c r="G2806" s="196">
        <f t="shared" si="161"/>
        <v>0.42510121457489874</v>
      </c>
      <c r="H2806" s="368">
        <f t="shared" si="162"/>
        <v>2891</v>
      </c>
      <c r="I2806" s="121" t="s">
        <v>35236</v>
      </c>
      <c r="J2806" s="164">
        <v>2891</v>
      </c>
      <c r="K2806" s="109">
        <v>42551</v>
      </c>
      <c r="L2806" s="62" t="s">
        <v>35165</v>
      </c>
    </row>
    <row r="2807" spans="1:12" ht="17.100000000000001" customHeight="1">
      <c r="A2807" s="196">
        <v>2804</v>
      </c>
      <c r="B2807" s="369" t="s">
        <v>35237</v>
      </c>
      <c r="C2807" s="370" t="s">
        <v>35238</v>
      </c>
      <c r="D2807" s="32" t="s">
        <v>35239</v>
      </c>
      <c r="E2807" s="121" t="str">
        <f t="shared" si="160"/>
        <v>Yes</v>
      </c>
      <c r="F2807" s="48">
        <v>0.8</v>
      </c>
      <c r="G2807" s="196">
        <f t="shared" si="161"/>
        <v>0.32388663967611336</v>
      </c>
      <c r="H2807" s="368">
        <f t="shared" si="162"/>
        <v>2202</v>
      </c>
      <c r="I2807" s="29" t="s">
        <v>35240</v>
      </c>
      <c r="J2807" s="85">
        <v>2202</v>
      </c>
      <c r="K2807" s="109">
        <v>42551</v>
      </c>
      <c r="L2807" s="62" t="s">
        <v>35165</v>
      </c>
    </row>
    <row r="2808" spans="1:12" ht="17.100000000000001" customHeight="1">
      <c r="A2808" s="196">
        <v>2805</v>
      </c>
      <c r="B2808" s="416" t="s">
        <v>32569</v>
      </c>
      <c r="C2808" s="370" t="s">
        <v>35241</v>
      </c>
      <c r="D2808" s="32" t="s">
        <v>35242</v>
      </c>
      <c r="E2808" s="121" t="str">
        <f t="shared" si="160"/>
        <v>Yes</v>
      </c>
      <c r="F2808" s="48">
        <v>0.84</v>
      </c>
      <c r="G2808" s="196">
        <f t="shared" si="161"/>
        <v>0.34008097165991896</v>
      </c>
      <c r="H2808" s="368">
        <f t="shared" si="162"/>
        <v>2313</v>
      </c>
      <c r="I2808" s="29" t="s">
        <v>35243</v>
      </c>
      <c r="J2808" s="85">
        <v>2313</v>
      </c>
      <c r="K2808" s="109">
        <v>42551</v>
      </c>
      <c r="L2808" s="62" t="s">
        <v>35165</v>
      </c>
    </row>
    <row r="2809" spans="1:12" ht="17.100000000000001" customHeight="1">
      <c r="A2809" s="196">
        <v>2806</v>
      </c>
      <c r="B2809" s="366" t="s">
        <v>35244</v>
      </c>
      <c r="C2809" s="367" t="s">
        <v>35245</v>
      </c>
      <c r="D2809" s="51" t="s">
        <v>35246</v>
      </c>
      <c r="E2809" s="121" t="str">
        <f>IF(G2809&lt;1,"Yes","No")</f>
        <v>No</v>
      </c>
      <c r="F2809" s="196">
        <v>5</v>
      </c>
      <c r="G2809" s="196">
        <f>F2809/2.47</f>
        <v>2.0242914979757085</v>
      </c>
      <c r="H2809" s="368">
        <v>13600</v>
      </c>
      <c r="I2809" s="121" t="s">
        <v>35247</v>
      </c>
      <c r="J2809" s="164">
        <v>13600</v>
      </c>
      <c r="K2809" s="476">
        <v>42551</v>
      </c>
      <c r="L2809" s="62" t="s">
        <v>35248</v>
      </c>
    </row>
    <row r="2810" spans="1:12" ht="17.100000000000001" customHeight="1">
      <c r="A2810" s="196">
        <v>2807</v>
      </c>
      <c r="B2810" s="369">
        <v>6</v>
      </c>
      <c r="C2810" s="367" t="s">
        <v>35249</v>
      </c>
      <c r="D2810" s="51" t="s">
        <v>35250</v>
      </c>
      <c r="E2810" s="121" t="str">
        <f t="shared" ref="E2810:E2844" si="163">IF(G2810&lt;1,"Yes","No")</f>
        <v>Yes</v>
      </c>
      <c r="F2810" s="196">
        <v>1.03</v>
      </c>
      <c r="G2810" s="196">
        <f t="shared" ref="G2810:G2844" si="164">F2810/2.47</f>
        <v>0.41700404858299595</v>
      </c>
      <c r="H2810" s="368">
        <f t="shared" ref="H2810:H2844" si="165">ROUND(F2810*2753,0)</f>
        <v>2836</v>
      </c>
      <c r="I2810" s="121" t="s">
        <v>35251</v>
      </c>
      <c r="J2810" s="164">
        <v>2836</v>
      </c>
      <c r="K2810" s="476">
        <v>42551</v>
      </c>
      <c r="L2810" s="62" t="s">
        <v>35248</v>
      </c>
    </row>
    <row r="2811" spans="1:12" ht="17.100000000000001" customHeight="1">
      <c r="A2811" s="196">
        <v>2808</v>
      </c>
      <c r="B2811" s="366" t="s">
        <v>35252</v>
      </c>
      <c r="C2811" s="367" t="s">
        <v>35253</v>
      </c>
      <c r="D2811" s="51" t="s">
        <v>35254</v>
      </c>
      <c r="E2811" s="121" t="str">
        <f t="shared" si="163"/>
        <v>Yes</v>
      </c>
      <c r="F2811" s="196">
        <v>1.1100000000000001</v>
      </c>
      <c r="G2811" s="196">
        <f t="shared" si="164"/>
        <v>0.44939271255060731</v>
      </c>
      <c r="H2811" s="368">
        <f t="shared" si="165"/>
        <v>3056</v>
      </c>
      <c r="I2811" s="121" t="s">
        <v>35255</v>
      </c>
      <c r="J2811" s="164">
        <v>3056</v>
      </c>
      <c r="K2811" s="476">
        <v>42551</v>
      </c>
      <c r="L2811" s="62" t="s">
        <v>35248</v>
      </c>
    </row>
    <row r="2812" spans="1:12" ht="17.100000000000001" customHeight="1">
      <c r="A2812" s="196">
        <v>2809</v>
      </c>
      <c r="B2812" s="366" t="s">
        <v>35256</v>
      </c>
      <c r="C2812" s="367" t="s">
        <v>35257</v>
      </c>
      <c r="D2812" s="51" t="s">
        <v>35258</v>
      </c>
      <c r="E2812" s="121" t="str">
        <f t="shared" si="163"/>
        <v>No</v>
      </c>
      <c r="F2812" s="196">
        <v>3.22</v>
      </c>
      <c r="G2812" s="196">
        <f t="shared" si="164"/>
        <v>1.3036437246963561</v>
      </c>
      <c r="H2812" s="368">
        <f t="shared" si="165"/>
        <v>8865</v>
      </c>
      <c r="I2812" s="121" t="s">
        <v>35259</v>
      </c>
      <c r="J2812" s="164">
        <v>8865</v>
      </c>
      <c r="K2812" s="476">
        <v>42551</v>
      </c>
      <c r="L2812" s="62" t="s">
        <v>35248</v>
      </c>
    </row>
    <row r="2813" spans="1:12" ht="17.100000000000001" customHeight="1">
      <c r="A2813" s="196">
        <v>2810</v>
      </c>
      <c r="B2813" s="366" t="s">
        <v>35260</v>
      </c>
      <c r="C2813" s="367" t="s">
        <v>35261</v>
      </c>
      <c r="D2813" s="51" t="s">
        <v>35262</v>
      </c>
      <c r="E2813" s="121" t="str">
        <f t="shared" si="163"/>
        <v>No</v>
      </c>
      <c r="F2813" s="196">
        <v>3.3</v>
      </c>
      <c r="G2813" s="196">
        <f t="shared" si="164"/>
        <v>1.3360323886639673</v>
      </c>
      <c r="H2813" s="368">
        <f t="shared" si="165"/>
        <v>9085</v>
      </c>
      <c r="I2813" s="121" t="s">
        <v>35263</v>
      </c>
      <c r="J2813" s="164">
        <v>9085</v>
      </c>
      <c r="K2813" s="476">
        <v>42551</v>
      </c>
      <c r="L2813" s="62" t="s">
        <v>35248</v>
      </c>
    </row>
    <row r="2814" spans="1:12" ht="17.100000000000001" customHeight="1">
      <c r="A2814" s="196">
        <v>2811</v>
      </c>
      <c r="B2814" s="369">
        <v>35</v>
      </c>
      <c r="C2814" s="367" t="s">
        <v>35264</v>
      </c>
      <c r="D2814" s="51" t="s">
        <v>35265</v>
      </c>
      <c r="E2814" s="121" t="str">
        <f t="shared" si="163"/>
        <v>Yes</v>
      </c>
      <c r="F2814" s="196">
        <v>0.63</v>
      </c>
      <c r="G2814" s="196">
        <f t="shared" si="164"/>
        <v>0.25506072874493924</v>
      </c>
      <c r="H2814" s="368">
        <f t="shared" si="165"/>
        <v>1734</v>
      </c>
      <c r="I2814" s="121" t="s">
        <v>35266</v>
      </c>
      <c r="J2814" s="164">
        <v>1734</v>
      </c>
      <c r="K2814" s="476">
        <v>42551</v>
      </c>
      <c r="L2814" s="62" t="s">
        <v>35248</v>
      </c>
    </row>
    <row r="2815" spans="1:12" ht="17.100000000000001" customHeight="1">
      <c r="A2815" s="196">
        <v>2812</v>
      </c>
      <c r="B2815" s="366" t="s">
        <v>35267</v>
      </c>
      <c r="C2815" s="370" t="s">
        <v>35268</v>
      </c>
      <c r="D2815" s="32" t="s">
        <v>35269</v>
      </c>
      <c r="E2815" s="121" t="str">
        <f t="shared" si="163"/>
        <v>No</v>
      </c>
      <c r="F2815" s="48">
        <v>4</v>
      </c>
      <c r="G2815" s="196">
        <f t="shared" si="164"/>
        <v>1.6194331983805668</v>
      </c>
      <c r="H2815" s="368">
        <f t="shared" si="165"/>
        <v>11012</v>
      </c>
      <c r="I2815" s="29" t="s">
        <v>35270</v>
      </c>
      <c r="J2815" s="85">
        <v>11012</v>
      </c>
      <c r="K2815" s="476">
        <v>42551</v>
      </c>
      <c r="L2815" s="62" t="s">
        <v>35248</v>
      </c>
    </row>
    <row r="2816" spans="1:12" ht="17.100000000000001" customHeight="1">
      <c r="A2816" s="196">
        <v>2813</v>
      </c>
      <c r="B2816" s="369">
        <v>10</v>
      </c>
      <c r="C2816" s="370" t="s">
        <v>35271</v>
      </c>
      <c r="D2816" s="32" t="s">
        <v>35272</v>
      </c>
      <c r="E2816" s="121" t="str">
        <f t="shared" si="163"/>
        <v>No</v>
      </c>
      <c r="F2816" s="48">
        <v>4.88</v>
      </c>
      <c r="G2816" s="196">
        <f t="shared" si="164"/>
        <v>1.9757085020242913</v>
      </c>
      <c r="H2816" s="368">
        <f t="shared" si="165"/>
        <v>13435</v>
      </c>
      <c r="I2816" s="121" t="s">
        <v>35273</v>
      </c>
      <c r="J2816" s="164">
        <v>13435</v>
      </c>
      <c r="K2816" s="476">
        <v>42551</v>
      </c>
      <c r="L2816" s="62" t="s">
        <v>35248</v>
      </c>
    </row>
    <row r="2817" spans="1:12" ht="17.100000000000001" customHeight="1">
      <c r="A2817" s="196">
        <v>2814</v>
      </c>
      <c r="B2817" s="369">
        <v>53</v>
      </c>
      <c r="C2817" s="370" t="s">
        <v>35274</v>
      </c>
      <c r="D2817" s="32" t="s">
        <v>35275</v>
      </c>
      <c r="E2817" s="121" t="str">
        <f t="shared" si="163"/>
        <v>Yes</v>
      </c>
      <c r="F2817" s="48">
        <v>1.49</v>
      </c>
      <c r="G2817" s="196">
        <f t="shared" si="164"/>
        <v>0.60323886639676105</v>
      </c>
      <c r="H2817" s="368">
        <f t="shared" si="165"/>
        <v>4102</v>
      </c>
      <c r="I2817" s="29" t="s">
        <v>35276</v>
      </c>
      <c r="J2817" s="85">
        <v>4102</v>
      </c>
      <c r="K2817" s="476">
        <v>42551</v>
      </c>
      <c r="L2817" s="62" t="s">
        <v>35248</v>
      </c>
    </row>
    <row r="2818" spans="1:12" ht="17.100000000000001" customHeight="1">
      <c r="A2818" s="196">
        <v>2815</v>
      </c>
      <c r="B2818" s="371">
        <v>53</v>
      </c>
      <c r="C2818" s="370" t="s">
        <v>35274</v>
      </c>
      <c r="D2818" s="32" t="s">
        <v>35277</v>
      </c>
      <c r="E2818" s="121" t="str">
        <f t="shared" si="163"/>
        <v>Yes</v>
      </c>
      <c r="F2818" s="48">
        <v>1.65</v>
      </c>
      <c r="G2818" s="196">
        <f t="shared" si="164"/>
        <v>0.66801619433198367</v>
      </c>
      <c r="H2818" s="368">
        <f t="shared" si="165"/>
        <v>4542</v>
      </c>
      <c r="I2818" s="29" t="s">
        <v>35278</v>
      </c>
      <c r="J2818" s="85">
        <v>4542</v>
      </c>
      <c r="K2818" s="476">
        <v>42551</v>
      </c>
      <c r="L2818" s="62" t="s">
        <v>35248</v>
      </c>
    </row>
    <row r="2819" spans="1:12" ht="17.100000000000001" customHeight="1">
      <c r="A2819" s="196">
        <v>2816</v>
      </c>
      <c r="B2819" s="369">
        <v>6</v>
      </c>
      <c r="C2819" s="370" t="s">
        <v>35249</v>
      </c>
      <c r="D2819" s="32" t="s">
        <v>35279</v>
      </c>
      <c r="E2819" s="121" t="str">
        <f t="shared" si="163"/>
        <v>Yes</v>
      </c>
      <c r="F2819" s="48">
        <v>0.92</v>
      </c>
      <c r="G2819" s="196">
        <f t="shared" si="164"/>
        <v>0.37246963562753033</v>
      </c>
      <c r="H2819" s="368">
        <f t="shared" si="165"/>
        <v>2533</v>
      </c>
      <c r="I2819" s="121" t="s">
        <v>35280</v>
      </c>
      <c r="J2819" s="164">
        <v>2533</v>
      </c>
      <c r="K2819" s="476">
        <v>42551</v>
      </c>
      <c r="L2819" s="62" t="s">
        <v>35248</v>
      </c>
    </row>
    <row r="2820" spans="1:12" ht="17.100000000000001" customHeight="1">
      <c r="A2820" s="196">
        <v>2817</v>
      </c>
      <c r="B2820" s="369" t="s">
        <v>35281</v>
      </c>
      <c r="C2820" s="370" t="s">
        <v>35282</v>
      </c>
      <c r="D2820" s="32" t="s">
        <v>35283</v>
      </c>
      <c r="E2820" s="121" t="str">
        <f t="shared" si="163"/>
        <v>No</v>
      </c>
      <c r="F2820" s="48">
        <v>2.63</v>
      </c>
      <c r="G2820" s="196">
        <f t="shared" si="164"/>
        <v>1.0647773279352226</v>
      </c>
      <c r="H2820" s="368">
        <f t="shared" si="165"/>
        <v>7240</v>
      </c>
      <c r="I2820" s="29" t="s">
        <v>35284</v>
      </c>
      <c r="J2820" s="85">
        <v>7240</v>
      </c>
      <c r="K2820" s="476">
        <v>42551</v>
      </c>
      <c r="L2820" s="62" t="s">
        <v>35248</v>
      </c>
    </row>
    <row r="2821" spans="1:12" ht="17.100000000000001" customHeight="1">
      <c r="A2821" s="196">
        <v>2818</v>
      </c>
      <c r="B2821" s="369">
        <v>9</v>
      </c>
      <c r="C2821" s="370" t="s">
        <v>35285</v>
      </c>
      <c r="D2821" s="32" t="s">
        <v>35286</v>
      </c>
      <c r="E2821" s="121" t="str">
        <f t="shared" si="163"/>
        <v>Yes</v>
      </c>
      <c r="F2821" s="48">
        <v>0.67</v>
      </c>
      <c r="G2821" s="196">
        <f t="shared" si="164"/>
        <v>0.27125506072874495</v>
      </c>
      <c r="H2821" s="368">
        <f t="shared" si="165"/>
        <v>1845</v>
      </c>
      <c r="I2821" s="29" t="s">
        <v>35287</v>
      </c>
      <c r="J2821" s="85">
        <v>1845</v>
      </c>
      <c r="K2821" s="476">
        <v>42551</v>
      </c>
      <c r="L2821" s="62" t="s">
        <v>35248</v>
      </c>
    </row>
    <row r="2822" spans="1:12" ht="17.100000000000001" customHeight="1">
      <c r="A2822" s="196">
        <v>2819</v>
      </c>
      <c r="B2822" s="369">
        <v>57</v>
      </c>
      <c r="C2822" s="370" t="s">
        <v>35288</v>
      </c>
      <c r="D2822" s="32" t="s">
        <v>35289</v>
      </c>
      <c r="E2822" s="121" t="str">
        <f t="shared" si="163"/>
        <v>Yes</v>
      </c>
      <c r="F2822" s="48">
        <v>1.31</v>
      </c>
      <c r="G2822" s="196">
        <f t="shared" si="164"/>
        <v>0.53036437246963564</v>
      </c>
      <c r="H2822" s="368">
        <f t="shared" si="165"/>
        <v>3606</v>
      </c>
      <c r="I2822" s="29" t="s">
        <v>35290</v>
      </c>
      <c r="J2822" s="85">
        <v>3606</v>
      </c>
      <c r="K2822" s="476">
        <v>42551</v>
      </c>
      <c r="L2822" s="62" t="s">
        <v>35248</v>
      </c>
    </row>
    <row r="2823" spans="1:12" ht="17.100000000000001" customHeight="1">
      <c r="A2823" s="196">
        <v>2820</v>
      </c>
      <c r="B2823" s="369">
        <v>37</v>
      </c>
      <c r="C2823" s="370" t="s">
        <v>35291</v>
      </c>
      <c r="D2823" s="32" t="s">
        <v>35292</v>
      </c>
      <c r="E2823" s="121" t="str">
        <f t="shared" si="163"/>
        <v>Yes</v>
      </c>
      <c r="F2823" s="48">
        <v>2.12</v>
      </c>
      <c r="G2823" s="196">
        <f t="shared" si="164"/>
        <v>0.8582995951417004</v>
      </c>
      <c r="H2823" s="368">
        <f t="shared" si="165"/>
        <v>5836</v>
      </c>
      <c r="I2823" s="29" t="s">
        <v>35293</v>
      </c>
      <c r="J2823" s="85">
        <v>5836</v>
      </c>
      <c r="K2823" s="476">
        <v>42551</v>
      </c>
      <c r="L2823" s="62" t="s">
        <v>35248</v>
      </c>
    </row>
    <row r="2824" spans="1:12" ht="17.100000000000001" customHeight="1">
      <c r="A2824" s="196">
        <v>2821</v>
      </c>
      <c r="B2824" s="369">
        <v>3</v>
      </c>
      <c r="C2824" s="370" t="s">
        <v>35294</v>
      </c>
      <c r="D2824" s="32" t="s">
        <v>35295</v>
      </c>
      <c r="E2824" s="121" t="str">
        <f t="shared" si="163"/>
        <v>No</v>
      </c>
      <c r="F2824" s="48">
        <v>5.35</v>
      </c>
      <c r="G2824" s="196">
        <f t="shared" si="164"/>
        <v>2.165991902834008</v>
      </c>
      <c r="H2824" s="368">
        <v>13600</v>
      </c>
      <c r="I2824" s="29" t="s">
        <v>35296</v>
      </c>
      <c r="J2824" s="85">
        <v>13600</v>
      </c>
      <c r="K2824" s="476">
        <v>42551</v>
      </c>
      <c r="L2824" s="62" t="s">
        <v>35248</v>
      </c>
    </row>
    <row r="2825" spans="1:12" ht="17.100000000000001" customHeight="1">
      <c r="A2825" s="196">
        <v>2822</v>
      </c>
      <c r="B2825" s="371" t="s">
        <v>35297</v>
      </c>
      <c r="C2825" s="370" t="s">
        <v>35298</v>
      </c>
      <c r="D2825" s="32" t="s">
        <v>35299</v>
      </c>
      <c r="E2825" s="121" t="str">
        <f t="shared" si="163"/>
        <v>No</v>
      </c>
      <c r="F2825" s="48">
        <v>3.06</v>
      </c>
      <c r="G2825" s="196">
        <f t="shared" si="164"/>
        <v>1.2388663967611335</v>
      </c>
      <c r="H2825" s="368">
        <f t="shared" si="165"/>
        <v>8424</v>
      </c>
      <c r="I2825" s="29" t="s">
        <v>35300</v>
      </c>
      <c r="J2825" s="85">
        <v>8424</v>
      </c>
      <c r="K2825" s="476">
        <v>42551</v>
      </c>
      <c r="L2825" s="62" t="s">
        <v>35248</v>
      </c>
    </row>
    <row r="2826" spans="1:12" ht="17.100000000000001" customHeight="1">
      <c r="A2826" s="196">
        <v>2823</v>
      </c>
      <c r="B2826" s="371">
        <v>51</v>
      </c>
      <c r="C2826" s="370" t="s">
        <v>35301</v>
      </c>
      <c r="D2826" s="32" t="s">
        <v>35302</v>
      </c>
      <c r="E2826" s="121" t="str">
        <f t="shared" si="163"/>
        <v>Yes</v>
      </c>
      <c r="F2826" s="48">
        <v>1.5</v>
      </c>
      <c r="G2826" s="196">
        <f t="shared" si="164"/>
        <v>0.60728744939271251</v>
      </c>
      <c r="H2826" s="368">
        <f t="shared" si="165"/>
        <v>4130</v>
      </c>
      <c r="I2826" s="29" t="s">
        <v>35303</v>
      </c>
      <c r="J2826" s="85">
        <v>4130</v>
      </c>
      <c r="K2826" s="476">
        <v>42551</v>
      </c>
      <c r="L2826" s="62" t="s">
        <v>35248</v>
      </c>
    </row>
    <row r="2827" spans="1:12" ht="17.100000000000001" customHeight="1">
      <c r="A2827" s="196">
        <v>2824</v>
      </c>
      <c r="B2827" s="371" t="s">
        <v>35304</v>
      </c>
      <c r="C2827" s="370" t="s">
        <v>35305</v>
      </c>
      <c r="D2827" s="32" t="s">
        <v>35306</v>
      </c>
      <c r="E2827" s="121" t="str">
        <f t="shared" si="163"/>
        <v>Yes</v>
      </c>
      <c r="F2827" s="48">
        <v>0.65</v>
      </c>
      <c r="G2827" s="196">
        <f t="shared" si="164"/>
        <v>0.26315789473684209</v>
      </c>
      <c r="H2827" s="368">
        <f t="shared" si="165"/>
        <v>1789</v>
      </c>
      <c r="I2827" s="29" t="s">
        <v>35307</v>
      </c>
      <c r="J2827" s="85">
        <v>1789</v>
      </c>
      <c r="K2827" s="476">
        <v>42551</v>
      </c>
      <c r="L2827" s="62" t="s">
        <v>35248</v>
      </c>
    </row>
    <row r="2828" spans="1:12" ht="17.100000000000001" customHeight="1">
      <c r="A2828" s="196">
        <v>2825</v>
      </c>
      <c r="B2828" s="369">
        <v>53</v>
      </c>
      <c r="C2828" s="370" t="s">
        <v>35274</v>
      </c>
      <c r="D2828" s="32" t="s">
        <v>35308</v>
      </c>
      <c r="E2828" s="121" t="str">
        <f t="shared" si="163"/>
        <v>Yes</v>
      </c>
      <c r="F2828" s="48">
        <v>0.8</v>
      </c>
      <c r="G2828" s="196">
        <f t="shared" si="164"/>
        <v>0.32388663967611336</v>
      </c>
      <c r="H2828" s="368">
        <f t="shared" si="165"/>
        <v>2202</v>
      </c>
      <c r="I2828" s="121" t="s">
        <v>35309</v>
      </c>
      <c r="J2828" s="164">
        <v>2202</v>
      </c>
      <c r="K2828" s="476">
        <v>42551</v>
      </c>
      <c r="L2828" s="62" t="s">
        <v>35248</v>
      </c>
    </row>
    <row r="2829" spans="1:12" ht="17.100000000000001" customHeight="1">
      <c r="A2829" s="196">
        <v>2826</v>
      </c>
      <c r="B2829" s="371">
        <v>30</v>
      </c>
      <c r="C2829" s="370" t="s">
        <v>35310</v>
      </c>
      <c r="D2829" s="32" t="s">
        <v>35311</v>
      </c>
      <c r="E2829" s="121" t="str">
        <f t="shared" si="163"/>
        <v>Yes</v>
      </c>
      <c r="F2829" s="48">
        <v>1.6</v>
      </c>
      <c r="G2829" s="196">
        <f t="shared" si="164"/>
        <v>0.64777327935222673</v>
      </c>
      <c r="H2829" s="368">
        <f t="shared" si="165"/>
        <v>4405</v>
      </c>
      <c r="I2829" s="121" t="s">
        <v>35312</v>
      </c>
      <c r="J2829" s="164">
        <v>4405</v>
      </c>
      <c r="K2829" s="476">
        <v>42551</v>
      </c>
      <c r="L2829" s="62" t="s">
        <v>35248</v>
      </c>
    </row>
    <row r="2830" spans="1:12" ht="17.100000000000001" customHeight="1">
      <c r="A2830" s="196">
        <v>2827</v>
      </c>
      <c r="B2830" s="369" t="s">
        <v>35313</v>
      </c>
      <c r="C2830" s="370" t="s">
        <v>35314</v>
      </c>
      <c r="D2830" s="32" t="s">
        <v>35315</v>
      </c>
      <c r="E2830" s="121" t="str">
        <f t="shared" si="163"/>
        <v>Yes</v>
      </c>
      <c r="F2830" s="48">
        <v>0.53</v>
      </c>
      <c r="G2830" s="196">
        <f t="shared" si="164"/>
        <v>0.2145748987854251</v>
      </c>
      <c r="H2830" s="368">
        <f t="shared" si="165"/>
        <v>1459</v>
      </c>
      <c r="I2830" s="29" t="s">
        <v>35316</v>
      </c>
      <c r="J2830" s="85">
        <v>1459</v>
      </c>
      <c r="K2830" s="476">
        <v>42551</v>
      </c>
      <c r="L2830" s="62" t="s">
        <v>35248</v>
      </c>
    </row>
    <row r="2831" spans="1:12" ht="17.100000000000001" customHeight="1">
      <c r="A2831" s="196">
        <v>2828</v>
      </c>
      <c r="B2831" s="371">
        <v>49</v>
      </c>
      <c r="C2831" s="370" t="s">
        <v>35317</v>
      </c>
      <c r="D2831" s="32" t="s">
        <v>35318</v>
      </c>
      <c r="E2831" s="121" t="str">
        <f t="shared" si="163"/>
        <v>No</v>
      </c>
      <c r="F2831" s="48">
        <v>2.56</v>
      </c>
      <c r="G2831" s="196">
        <f t="shared" si="164"/>
        <v>1.0364372469635628</v>
      </c>
      <c r="H2831" s="368">
        <f t="shared" si="165"/>
        <v>7048</v>
      </c>
      <c r="I2831" s="29" t="s">
        <v>35319</v>
      </c>
      <c r="J2831" s="85">
        <v>7048</v>
      </c>
      <c r="K2831" s="476">
        <v>42551</v>
      </c>
      <c r="L2831" s="62" t="s">
        <v>35248</v>
      </c>
    </row>
    <row r="2832" spans="1:12" ht="17.100000000000001" customHeight="1">
      <c r="A2832" s="196">
        <v>2829</v>
      </c>
      <c r="B2832" s="371" t="s">
        <v>35320</v>
      </c>
      <c r="C2832" s="370" t="s">
        <v>35199</v>
      </c>
      <c r="D2832" s="32" t="s">
        <v>35321</v>
      </c>
      <c r="E2832" s="121" t="str">
        <f t="shared" si="163"/>
        <v>Yes</v>
      </c>
      <c r="F2832" s="48">
        <v>0.85</v>
      </c>
      <c r="G2832" s="196">
        <f t="shared" si="164"/>
        <v>0.34412955465587042</v>
      </c>
      <c r="H2832" s="368">
        <f t="shared" si="165"/>
        <v>2340</v>
      </c>
      <c r="I2832" s="29" t="s">
        <v>35322</v>
      </c>
      <c r="J2832" s="85">
        <v>2340</v>
      </c>
      <c r="K2832" s="476">
        <v>42551</v>
      </c>
      <c r="L2832" s="62" t="s">
        <v>35248</v>
      </c>
    </row>
    <row r="2833" spans="1:12" ht="17.100000000000001" customHeight="1">
      <c r="A2833" s="196">
        <v>2830</v>
      </c>
      <c r="B2833" s="369" t="s">
        <v>35323</v>
      </c>
      <c r="C2833" s="370" t="s">
        <v>35324</v>
      </c>
      <c r="D2833" s="32" t="s">
        <v>35325</v>
      </c>
      <c r="E2833" s="121" t="str">
        <f t="shared" si="163"/>
        <v>No</v>
      </c>
      <c r="F2833" s="48">
        <v>4.16</v>
      </c>
      <c r="G2833" s="196">
        <f t="shared" si="164"/>
        <v>1.6842105263157894</v>
      </c>
      <c r="H2833" s="368">
        <f t="shared" si="165"/>
        <v>11452</v>
      </c>
      <c r="I2833" s="29" t="s">
        <v>35326</v>
      </c>
      <c r="J2833" s="85">
        <v>11452</v>
      </c>
      <c r="K2833" s="476">
        <v>42551</v>
      </c>
      <c r="L2833" s="62" t="s">
        <v>35248</v>
      </c>
    </row>
    <row r="2834" spans="1:12" ht="17.100000000000001" customHeight="1">
      <c r="A2834" s="196">
        <v>2831</v>
      </c>
      <c r="B2834" s="371">
        <v>37</v>
      </c>
      <c r="C2834" s="370" t="s">
        <v>35291</v>
      </c>
      <c r="D2834" s="32" t="s">
        <v>35327</v>
      </c>
      <c r="E2834" s="121" t="str">
        <f t="shared" si="163"/>
        <v>Yes</v>
      </c>
      <c r="F2834" s="196">
        <v>0.17</v>
      </c>
      <c r="G2834" s="196">
        <f t="shared" si="164"/>
        <v>6.8825910931174086E-2</v>
      </c>
      <c r="H2834" s="368">
        <f t="shared" si="165"/>
        <v>468</v>
      </c>
      <c r="I2834" s="29" t="s">
        <v>35328</v>
      </c>
      <c r="J2834" s="85">
        <v>468</v>
      </c>
      <c r="K2834" s="476">
        <v>42551</v>
      </c>
      <c r="L2834" s="62" t="s">
        <v>35248</v>
      </c>
    </row>
    <row r="2835" spans="1:12" ht="17.100000000000001" customHeight="1">
      <c r="A2835" s="196">
        <v>2832</v>
      </c>
      <c r="B2835" s="371">
        <v>49</v>
      </c>
      <c r="C2835" s="370" t="s">
        <v>35329</v>
      </c>
      <c r="D2835" s="32" t="s">
        <v>35330</v>
      </c>
      <c r="E2835" s="121" t="str">
        <f t="shared" si="163"/>
        <v>Yes</v>
      </c>
      <c r="F2835" s="196">
        <v>0.81</v>
      </c>
      <c r="G2835" s="196">
        <f t="shared" si="164"/>
        <v>0.32793522267206476</v>
      </c>
      <c r="H2835" s="368">
        <f t="shared" si="165"/>
        <v>2230</v>
      </c>
      <c r="I2835" s="29" t="s">
        <v>35331</v>
      </c>
      <c r="J2835" s="85">
        <v>2230</v>
      </c>
      <c r="K2835" s="476">
        <v>42551</v>
      </c>
      <c r="L2835" s="62" t="s">
        <v>35248</v>
      </c>
    </row>
    <row r="2836" spans="1:12" ht="17.100000000000001" customHeight="1">
      <c r="A2836" s="196">
        <v>2833</v>
      </c>
      <c r="B2836" s="371">
        <v>58</v>
      </c>
      <c r="C2836" s="370" t="s">
        <v>35332</v>
      </c>
      <c r="D2836" s="32" t="s">
        <v>35333</v>
      </c>
      <c r="E2836" s="121" t="str">
        <f t="shared" si="163"/>
        <v>Yes</v>
      </c>
      <c r="F2836" s="196">
        <v>0.56000000000000005</v>
      </c>
      <c r="G2836" s="196">
        <f t="shared" si="164"/>
        <v>0.22672064777327935</v>
      </c>
      <c r="H2836" s="368">
        <f t="shared" si="165"/>
        <v>1542</v>
      </c>
      <c r="I2836" s="29" t="s">
        <v>35334</v>
      </c>
      <c r="J2836" s="85">
        <v>1542</v>
      </c>
      <c r="K2836" s="476">
        <v>42551</v>
      </c>
      <c r="L2836" s="62" t="s">
        <v>35248</v>
      </c>
    </row>
    <row r="2837" spans="1:12" ht="17.100000000000001" customHeight="1">
      <c r="A2837" s="196">
        <v>2834</v>
      </c>
      <c r="B2837" s="371" t="s">
        <v>35335</v>
      </c>
      <c r="C2837" s="370" t="s">
        <v>35336</v>
      </c>
      <c r="D2837" s="32" t="s">
        <v>35337</v>
      </c>
      <c r="E2837" s="121" t="str">
        <f t="shared" si="163"/>
        <v>Yes</v>
      </c>
      <c r="F2837" s="196">
        <v>0.05</v>
      </c>
      <c r="G2837" s="196">
        <f t="shared" si="164"/>
        <v>2.0242914979757085E-2</v>
      </c>
      <c r="H2837" s="368">
        <f t="shared" si="165"/>
        <v>138</v>
      </c>
      <c r="I2837" s="29" t="s">
        <v>35338</v>
      </c>
      <c r="J2837" s="85">
        <v>138</v>
      </c>
      <c r="K2837" s="476">
        <v>42551</v>
      </c>
      <c r="L2837" s="62" t="s">
        <v>35248</v>
      </c>
    </row>
    <row r="2838" spans="1:12" ht="17.100000000000001" customHeight="1">
      <c r="A2838" s="196">
        <v>2835</v>
      </c>
      <c r="B2838" s="369" t="s">
        <v>35339</v>
      </c>
      <c r="C2838" s="370" t="s">
        <v>35340</v>
      </c>
      <c r="D2838" s="32" t="s">
        <v>35341</v>
      </c>
      <c r="E2838" s="121" t="str">
        <f t="shared" si="163"/>
        <v>Yes</v>
      </c>
      <c r="F2838" s="196">
        <v>0.51</v>
      </c>
      <c r="G2838" s="196">
        <f t="shared" si="164"/>
        <v>0.20647773279352225</v>
      </c>
      <c r="H2838" s="368">
        <f t="shared" si="165"/>
        <v>1404</v>
      </c>
      <c r="I2838" s="121" t="s">
        <v>35342</v>
      </c>
      <c r="J2838" s="164">
        <v>1404</v>
      </c>
      <c r="K2838" s="476">
        <v>42551</v>
      </c>
      <c r="L2838" s="62" t="s">
        <v>35248</v>
      </c>
    </row>
    <row r="2839" spans="1:12" ht="17.100000000000001" customHeight="1">
      <c r="A2839" s="196">
        <v>2836</v>
      </c>
      <c r="B2839" s="371">
        <v>47</v>
      </c>
      <c r="C2839" s="370" t="s">
        <v>35343</v>
      </c>
      <c r="D2839" s="32" t="s">
        <v>35344</v>
      </c>
      <c r="E2839" s="121" t="str">
        <f t="shared" si="163"/>
        <v>No</v>
      </c>
      <c r="F2839" s="196">
        <v>2.69</v>
      </c>
      <c r="G2839" s="196">
        <f t="shared" si="164"/>
        <v>1.0890688259109311</v>
      </c>
      <c r="H2839" s="368">
        <f t="shared" si="165"/>
        <v>7406</v>
      </c>
      <c r="I2839" s="121" t="s">
        <v>35345</v>
      </c>
      <c r="J2839" s="164">
        <v>7406</v>
      </c>
      <c r="K2839" s="476">
        <v>42551</v>
      </c>
      <c r="L2839" s="62" t="s">
        <v>35248</v>
      </c>
    </row>
    <row r="2840" spans="1:12" ht="17.100000000000001" customHeight="1">
      <c r="A2840" s="196">
        <v>2837</v>
      </c>
      <c r="B2840" s="369" t="s">
        <v>35346</v>
      </c>
      <c r="C2840" s="367" t="s">
        <v>35347</v>
      </c>
      <c r="D2840" s="51" t="s">
        <v>35348</v>
      </c>
      <c r="E2840" s="121" t="str">
        <f t="shared" si="163"/>
        <v>No</v>
      </c>
      <c r="F2840" s="196">
        <v>3.04</v>
      </c>
      <c r="G2840" s="196">
        <f t="shared" si="164"/>
        <v>1.2307692307692306</v>
      </c>
      <c r="H2840" s="368">
        <f t="shared" si="165"/>
        <v>8369</v>
      </c>
      <c r="I2840" s="121" t="s">
        <v>35349</v>
      </c>
      <c r="J2840" s="164">
        <v>8369</v>
      </c>
      <c r="K2840" s="476">
        <v>42551</v>
      </c>
      <c r="L2840" s="62" t="s">
        <v>35248</v>
      </c>
    </row>
    <row r="2841" spans="1:12" ht="17.100000000000001" customHeight="1">
      <c r="A2841" s="196">
        <v>2838</v>
      </c>
      <c r="B2841" s="369" t="s">
        <v>35350</v>
      </c>
      <c r="C2841" s="367" t="s">
        <v>35351</v>
      </c>
      <c r="D2841" s="51" t="s">
        <v>35352</v>
      </c>
      <c r="E2841" s="121" t="str">
        <f t="shared" si="163"/>
        <v>Yes</v>
      </c>
      <c r="F2841" s="196">
        <v>0.23</v>
      </c>
      <c r="G2841" s="196">
        <f t="shared" si="164"/>
        <v>9.3117408906882582E-2</v>
      </c>
      <c r="H2841" s="368">
        <f t="shared" si="165"/>
        <v>633</v>
      </c>
      <c r="I2841" s="121" t="s">
        <v>35353</v>
      </c>
      <c r="J2841" s="164">
        <v>633</v>
      </c>
      <c r="K2841" s="476">
        <v>42551</v>
      </c>
      <c r="L2841" s="62" t="s">
        <v>35248</v>
      </c>
    </row>
    <row r="2842" spans="1:12" ht="17.100000000000001" customHeight="1">
      <c r="A2842" s="196">
        <v>2839</v>
      </c>
      <c r="B2842" s="369" t="s">
        <v>35350</v>
      </c>
      <c r="C2842" s="367" t="s">
        <v>35351</v>
      </c>
      <c r="D2842" s="51" t="s">
        <v>35354</v>
      </c>
      <c r="E2842" s="121" t="str">
        <f t="shared" si="163"/>
        <v>Yes</v>
      </c>
      <c r="F2842" s="196">
        <v>0.24</v>
      </c>
      <c r="G2842" s="196">
        <f t="shared" si="164"/>
        <v>9.7165991902833995E-2</v>
      </c>
      <c r="H2842" s="368">
        <f t="shared" si="165"/>
        <v>661</v>
      </c>
      <c r="I2842" s="121" t="s">
        <v>35355</v>
      </c>
      <c r="J2842" s="164">
        <v>661</v>
      </c>
      <c r="K2842" s="476">
        <v>42551</v>
      </c>
      <c r="L2842" s="62" t="s">
        <v>35248</v>
      </c>
    </row>
    <row r="2843" spans="1:12" ht="17.100000000000001" customHeight="1">
      <c r="A2843" s="196">
        <v>2840</v>
      </c>
      <c r="B2843" s="369" t="s">
        <v>35356</v>
      </c>
      <c r="C2843" s="367" t="s">
        <v>35357</v>
      </c>
      <c r="D2843" s="51" t="s">
        <v>35358</v>
      </c>
      <c r="E2843" s="121" t="str">
        <f t="shared" si="163"/>
        <v>Yes</v>
      </c>
      <c r="F2843" s="196">
        <v>1.25</v>
      </c>
      <c r="G2843" s="196">
        <f t="shared" si="164"/>
        <v>0.50607287449392713</v>
      </c>
      <c r="H2843" s="368">
        <f t="shared" si="165"/>
        <v>3441</v>
      </c>
      <c r="I2843" s="121" t="s">
        <v>35359</v>
      </c>
      <c r="J2843" s="164">
        <v>3441</v>
      </c>
      <c r="K2843" s="476">
        <v>42551</v>
      </c>
      <c r="L2843" s="62" t="s">
        <v>35248</v>
      </c>
    </row>
    <row r="2844" spans="1:12" ht="17.100000000000001" customHeight="1">
      <c r="A2844" s="196">
        <v>2841</v>
      </c>
      <c r="B2844" s="369">
        <v>623</v>
      </c>
      <c r="C2844" s="367" t="s">
        <v>35360</v>
      </c>
      <c r="D2844" s="51" t="s">
        <v>35361</v>
      </c>
      <c r="E2844" s="121" t="str">
        <f t="shared" si="163"/>
        <v>No</v>
      </c>
      <c r="F2844" s="196">
        <v>2.95</v>
      </c>
      <c r="G2844" s="196">
        <f t="shared" si="164"/>
        <v>1.1943319838056681</v>
      </c>
      <c r="H2844" s="368">
        <f t="shared" si="165"/>
        <v>8121</v>
      </c>
      <c r="I2844" s="121" t="s">
        <v>35362</v>
      </c>
      <c r="J2844" s="164">
        <v>8121</v>
      </c>
      <c r="K2844" s="476">
        <v>42551</v>
      </c>
      <c r="L2844" s="62" t="s">
        <v>35248</v>
      </c>
    </row>
    <row r="2845" spans="1:12" ht="17.100000000000001" customHeight="1">
      <c r="A2845" s="196">
        <v>2842</v>
      </c>
      <c r="B2845" s="366">
        <v>2</v>
      </c>
      <c r="C2845" s="367" t="s">
        <v>35363</v>
      </c>
      <c r="D2845" s="51" t="s">
        <v>35364</v>
      </c>
      <c r="E2845" s="121" t="str">
        <f>IF(G2845&lt;1,"Yes","No")</f>
        <v>Yes</v>
      </c>
      <c r="F2845" s="48">
        <v>1.6</v>
      </c>
      <c r="G2845" s="48">
        <f>F2845/2.47</f>
        <v>0.64777327935222673</v>
      </c>
      <c r="H2845" s="368">
        <f>ROUND(F2845*2753,0)</f>
        <v>4405</v>
      </c>
      <c r="I2845" s="121" t="s">
        <v>35365</v>
      </c>
      <c r="J2845" s="164">
        <v>4405</v>
      </c>
      <c r="K2845" s="109">
        <v>42551</v>
      </c>
      <c r="L2845" s="62" t="s">
        <v>14581</v>
      </c>
    </row>
    <row r="2846" spans="1:12" ht="17.100000000000001" customHeight="1">
      <c r="A2846" s="196">
        <v>2843</v>
      </c>
      <c r="B2846" s="369">
        <v>2</v>
      </c>
      <c r="C2846" s="367" t="s">
        <v>35363</v>
      </c>
      <c r="D2846" s="51" t="s">
        <v>35366</v>
      </c>
      <c r="E2846" s="121" t="str">
        <f t="shared" ref="E2846:E2909" si="166">IF(G2846&lt;1,"Yes","No")</f>
        <v>Yes</v>
      </c>
      <c r="F2846" s="48">
        <v>1.51</v>
      </c>
      <c r="G2846" s="48">
        <f t="shared" ref="G2846:G2909" si="167">F2846/2.47</f>
        <v>0.61133603238866396</v>
      </c>
      <c r="H2846" s="368">
        <f t="shared" ref="H2846:H2909" si="168">ROUND(F2846*2753,0)</f>
        <v>4157</v>
      </c>
      <c r="I2846" s="121" t="s">
        <v>35367</v>
      </c>
      <c r="J2846" s="164">
        <v>4157</v>
      </c>
      <c r="K2846" s="109">
        <v>42551</v>
      </c>
      <c r="L2846" s="62" t="s">
        <v>14581</v>
      </c>
    </row>
    <row r="2847" spans="1:12" ht="17.100000000000001" customHeight="1">
      <c r="A2847" s="196">
        <v>2844</v>
      </c>
      <c r="B2847" s="369">
        <v>2</v>
      </c>
      <c r="C2847" s="367" t="s">
        <v>35363</v>
      </c>
      <c r="D2847" s="51" t="s">
        <v>35368</v>
      </c>
      <c r="E2847" s="121" t="str">
        <f t="shared" si="166"/>
        <v>Yes</v>
      </c>
      <c r="F2847" s="48">
        <v>1.71</v>
      </c>
      <c r="G2847" s="48">
        <f t="shared" si="167"/>
        <v>0.69230769230769229</v>
      </c>
      <c r="H2847" s="368">
        <f t="shared" si="168"/>
        <v>4708</v>
      </c>
      <c r="I2847" s="121" t="s">
        <v>35369</v>
      </c>
      <c r="J2847" s="164">
        <v>4708</v>
      </c>
      <c r="K2847" s="109">
        <v>42551</v>
      </c>
      <c r="L2847" s="62" t="s">
        <v>14581</v>
      </c>
    </row>
    <row r="2848" spans="1:12" ht="17.100000000000001" customHeight="1">
      <c r="A2848" s="196">
        <v>2845</v>
      </c>
      <c r="B2848" s="369">
        <v>4</v>
      </c>
      <c r="C2848" s="367" t="s">
        <v>35370</v>
      </c>
      <c r="D2848" s="51" t="s">
        <v>35371</v>
      </c>
      <c r="E2848" s="121" t="str">
        <f t="shared" si="166"/>
        <v>Yes</v>
      </c>
      <c r="F2848" s="48">
        <v>0.33</v>
      </c>
      <c r="G2848" s="48">
        <f t="shared" si="167"/>
        <v>0.13360323886639675</v>
      </c>
      <c r="H2848" s="368">
        <f t="shared" si="168"/>
        <v>908</v>
      </c>
      <c r="I2848" s="121" t="s">
        <v>35372</v>
      </c>
      <c r="J2848" s="164">
        <v>908</v>
      </c>
      <c r="K2848" s="109">
        <v>42551</v>
      </c>
      <c r="L2848" s="62" t="s">
        <v>14581</v>
      </c>
    </row>
    <row r="2849" spans="1:12" ht="17.100000000000001" customHeight="1">
      <c r="A2849" s="196">
        <v>2846</v>
      </c>
      <c r="B2849" s="366" t="s">
        <v>35373</v>
      </c>
      <c r="C2849" s="367" t="s">
        <v>35374</v>
      </c>
      <c r="D2849" s="51" t="s">
        <v>35375</v>
      </c>
      <c r="E2849" s="121" t="str">
        <f t="shared" si="166"/>
        <v>Yes</v>
      </c>
      <c r="F2849" s="48">
        <v>2</v>
      </c>
      <c r="G2849" s="48">
        <f t="shared" si="167"/>
        <v>0.80971659919028338</v>
      </c>
      <c r="H2849" s="368">
        <f t="shared" si="168"/>
        <v>5506</v>
      </c>
      <c r="I2849" s="121" t="s">
        <v>35376</v>
      </c>
      <c r="J2849" s="164">
        <v>5506</v>
      </c>
      <c r="K2849" s="109">
        <v>42551</v>
      </c>
      <c r="L2849" s="62" t="s">
        <v>14581</v>
      </c>
    </row>
    <row r="2850" spans="1:12" ht="17.100000000000001" customHeight="1">
      <c r="A2850" s="196">
        <v>2847</v>
      </c>
      <c r="B2850" s="369">
        <v>14</v>
      </c>
      <c r="C2850" s="367" t="s">
        <v>35377</v>
      </c>
      <c r="D2850" s="51" t="s">
        <v>35378</v>
      </c>
      <c r="E2850" s="121" t="str">
        <f t="shared" si="166"/>
        <v>No</v>
      </c>
      <c r="F2850" s="48">
        <v>2.78</v>
      </c>
      <c r="G2850" s="48">
        <f t="shared" si="167"/>
        <v>1.1255060728744937</v>
      </c>
      <c r="H2850" s="368">
        <f t="shared" si="168"/>
        <v>7653</v>
      </c>
      <c r="I2850" s="121" t="s">
        <v>35379</v>
      </c>
      <c r="J2850" s="164">
        <v>7653</v>
      </c>
      <c r="K2850" s="109">
        <v>42551</v>
      </c>
      <c r="L2850" s="62" t="s">
        <v>14581</v>
      </c>
    </row>
    <row r="2851" spans="1:12" ht="17.100000000000001" customHeight="1">
      <c r="A2851" s="196">
        <v>2848</v>
      </c>
      <c r="B2851" s="369">
        <v>16</v>
      </c>
      <c r="C2851" s="367" t="s">
        <v>35380</v>
      </c>
      <c r="D2851" s="51" t="s">
        <v>35381</v>
      </c>
      <c r="E2851" s="121" t="str">
        <f t="shared" si="166"/>
        <v>Yes</v>
      </c>
      <c r="F2851" s="48">
        <v>1.02</v>
      </c>
      <c r="G2851" s="48">
        <f t="shared" si="167"/>
        <v>0.41295546558704449</v>
      </c>
      <c r="H2851" s="368">
        <f t="shared" si="168"/>
        <v>2808</v>
      </c>
      <c r="I2851" s="121" t="s">
        <v>35382</v>
      </c>
      <c r="J2851" s="164">
        <v>2808</v>
      </c>
      <c r="K2851" s="109">
        <v>42551</v>
      </c>
      <c r="L2851" s="62" t="s">
        <v>14581</v>
      </c>
    </row>
    <row r="2852" spans="1:12" ht="17.100000000000001" customHeight="1">
      <c r="A2852" s="196">
        <v>2849</v>
      </c>
      <c r="B2852" s="366" t="s">
        <v>35383</v>
      </c>
      <c r="C2852" s="367" t="s">
        <v>35384</v>
      </c>
      <c r="D2852" s="51" t="s">
        <v>35385</v>
      </c>
      <c r="E2852" s="121" t="str">
        <f t="shared" si="166"/>
        <v>No</v>
      </c>
      <c r="F2852" s="48">
        <f>1.55+3.59</f>
        <v>5.14</v>
      </c>
      <c r="G2852" s="48">
        <f t="shared" si="167"/>
        <v>2.0809716599190282</v>
      </c>
      <c r="H2852" s="368">
        <v>13600</v>
      </c>
      <c r="I2852" s="121" t="s">
        <v>35386</v>
      </c>
      <c r="J2852" s="164">
        <v>13600</v>
      </c>
      <c r="K2852" s="109">
        <v>42551</v>
      </c>
      <c r="L2852" s="62" t="s">
        <v>14581</v>
      </c>
    </row>
    <row r="2853" spans="1:12" ht="17.100000000000001" customHeight="1">
      <c r="A2853" s="196">
        <v>2850</v>
      </c>
      <c r="B2853" s="366" t="s">
        <v>35387</v>
      </c>
      <c r="C2853" s="367" t="s">
        <v>35388</v>
      </c>
      <c r="D2853" s="32" t="s">
        <v>35389</v>
      </c>
      <c r="E2853" s="121" t="str">
        <f t="shared" si="166"/>
        <v>No</v>
      </c>
      <c r="F2853" s="48">
        <f>1.21+4.99+0.06</f>
        <v>6.26</v>
      </c>
      <c r="G2853" s="48">
        <f t="shared" si="167"/>
        <v>2.5344129554655868</v>
      </c>
      <c r="H2853" s="368">
        <v>13600</v>
      </c>
      <c r="I2853" s="121" t="s">
        <v>35390</v>
      </c>
      <c r="J2853" s="164">
        <v>13600</v>
      </c>
      <c r="K2853" s="109">
        <v>42551</v>
      </c>
      <c r="L2853" s="62" t="s">
        <v>14581</v>
      </c>
    </row>
    <row r="2854" spans="1:12" ht="17.100000000000001" customHeight="1">
      <c r="A2854" s="196">
        <v>2851</v>
      </c>
      <c r="B2854" s="369">
        <v>22</v>
      </c>
      <c r="C2854" s="370" t="s">
        <v>35391</v>
      </c>
      <c r="D2854" s="32" t="s">
        <v>35392</v>
      </c>
      <c r="E2854" s="121" t="str">
        <f t="shared" si="166"/>
        <v>Yes</v>
      </c>
      <c r="F2854" s="48">
        <v>0.81</v>
      </c>
      <c r="G2854" s="48">
        <f t="shared" si="167"/>
        <v>0.32793522267206476</v>
      </c>
      <c r="H2854" s="368">
        <f t="shared" si="168"/>
        <v>2230</v>
      </c>
      <c r="I2854" s="121" t="s">
        <v>35393</v>
      </c>
      <c r="J2854" s="164">
        <v>2230</v>
      </c>
      <c r="K2854" s="109">
        <v>42551</v>
      </c>
      <c r="L2854" s="62" t="s">
        <v>14581</v>
      </c>
    </row>
    <row r="2855" spans="1:12" ht="17.100000000000001" customHeight="1">
      <c r="A2855" s="196">
        <v>2852</v>
      </c>
      <c r="B2855" s="369">
        <v>26</v>
      </c>
      <c r="C2855" s="370" t="s">
        <v>35394</v>
      </c>
      <c r="D2855" s="32" t="s">
        <v>35395</v>
      </c>
      <c r="E2855" s="121" t="str">
        <f t="shared" si="166"/>
        <v>Yes</v>
      </c>
      <c r="F2855" s="48">
        <v>0.67</v>
      </c>
      <c r="G2855" s="48">
        <f t="shared" si="167"/>
        <v>0.27125506072874495</v>
      </c>
      <c r="H2855" s="368">
        <f t="shared" si="168"/>
        <v>1845</v>
      </c>
      <c r="I2855" s="29" t="s">
        <v>35396</v>
      </c>
      <c r="J2855" s="85">
        <v>1845</v>
      </c>
      <c r="K2855" s="109">
        <v>42551</v>
      </c>
      <c r="L2855" s="62" t="s">
        <v>14581</v>
      </c>
    </row>
    <row r="2856" spans="1:12" ht="17.100000000000001" customHeight="1">
      <c r="A2856" s="196">
        <v>2853</v>
      </c>
      <c r="B2856" s="366" t="s">
        <v>35397</v>
      </c>
      <c r="C2856" s="370" t="s">
        <v>35398</v>
      </c>
      <c r="D2856" s="32" t="s">
        <v>35399</v>
      </c>
      <c r="E2856" s="121" t="str">
        <f t="shared" si="166"/>
        <v>Yes</v>
      </c>
      <c r="F2856" s="48">
        <f>1.14+0.4</f>
        <v>1.54</v>
      </c>
      <c r="G2856" s="48">
        <f t="shared" si="167"/>
        <v>0.62348178137651822</v>
      </c>
      <c r="H2856" s="368">
        <f t="shared" si="168"/>
        <v>4240</v>
      </c>
      <c r="I2856" s="29" t="s">
        <v>35400</v>
      </c>
      <c r="J2856" s="85">
        <v>4240</v>
      </c>
      <c r="K2856" s="109">
        <v>42551</v>
      </c>
      <c r="L2856" s="62" t="s">
        <v>14581</v>
      </c>
    </row>
    <row r="2857" spans="1:12" ht="17.100000000000001" customHeight="1">
      <c r="A2857" s="196">
        <v>2854</v>
      </c>
      <c r="B2857" s="369">
        <v>31</v>
      </c>
      <c r="C2857" s="370" t="s">
        <v>35401</v>
      </c>
      <c r="D2857" s="32" t="s">
        <v>35402</v>
      </c>
      <c r="E2857" s="121" t="str">
        <f t="shared" si="166"/>
        <v>Yes</v>
      </c>
      <c r="F2857" s="48">
        <v>1.55</v>
      </c>
      <c r="G2857" s="48">
        <f t="shared" si="167"/>
        <v>0.62753036437246956</v>
      </c>
      <c r="H2857" s="368">
        <f t="shared" si="168"/>
        <v>4267</v>
      </c>
      <c r="I2857" s="29" t="s">
        <v>35403</v>
      </c>
      <c r="J2857" s="85">
        <v>4267</v>
      </c>
      <c r="K2857" s="109">
        <v>42551</v>
      </c>
      <c r="L2857" s="62" t="s">
        <v>14581</v>
      </c>
    </row>
    <row r="2858" spans="1:12" ht="17.100000000000001" customHeight="1">
      <c r="A2858" s="196">
        <v>2855</v>
      </c>
      <c r="B2858" s="369">
        <v>32</v>
      </c>
      <c r="C2858" s="370" t="s">
        <v>35404</v>
      </c>
      <c r="D2858" s="32" t="s">
        <v>35405</v>
      </c>
      <c r="E2858" s="121" t="str">
        <f t="shared" si="166"/>
        <v>Yes</v>
      </c>
      <c r="F2858" s="48">
        <v>1.03</v>
      </c>
      <c r="G2858" s="48">
        <f t="shared" si="167"/>
        <v>0.41700404858299595</v>
      </c>
      <c r="H2858" s="368">
        <f t="shared" si="168"/>
        <v>2836</v>
      </c>
      <c r="I2858" s="29" t="s">
        <v>35406</v>
      </c>
      <c r="J2858" s="85">
        <v>2836</v>
      </c>
      <c r="K2858" s="109">
        <v>42551</v>
      </c>
      <c r="L2858" s="62" t="s">
        <v>14581</v>
      </c>
    </row>
    <row r="2859" spans="1:12" ht="17.100000000000001" customHeight="1">
      <c r="A2859" s="196">
        <v>2856</v>
      </c>
      <c r="B2859" s="375" t="s">
        <v>35407</v>
      </c>
      <c r="C2859" s="370" t="s">
        <v>35408</v>
      </c>
      <c r="D2859" s="32" t="s">
        <v>35409</v>
      </c>
      <c r="E2859" s="121" t="str">
        <f t="shared" si="166"/>
        <v>No</v>
      </c>
      <c r="F2859" s="48">
        <f>1.04+1.7</f>
        <v>2.74</v>
      </c>
      <c r="G2859" s="48">
        <f t="shared" si="167"/>
        <v>1.1093117408906883</v>
      </c>
      <c r="H2859" s="368">
        <f t="shared" si="168"/>
        <v>7543</v>
      </c>
      <c r="I2859" s="29" t="s">
        <v>35410</v>
      </c>
      <c r="J2859" s="85">
        <v>7543</v>
      </c>
      <c r="K2859" s="109">
        <v>42551</v>
      </c>
      <c r="L2859" s="62" t="s">
        <v>14581</v>
      </c>
    </row>
    <row r="2860" spans="1:12" ht="17.100000000000001" customHeight="1">
      <c r="A2860" s="196">
        <v>2857</v>
      </c>
      <c r="B2860" s="369">
        <v>40</v>
      </c>
      <c r="C2860" s="370" t="s">
        <v>35411</v>
      </c>
      <c r="D2860" s="32" t="s">
        <v>35412</v>
      </c>
      <c r="E2860" s="121" t="str">
        <f t="shared" si="166"/>
        <v>Yes</v>
      </c>
      <c r="F2860" s="48">
        <v>1.36</v>
      </c>
      <c r="G2860" s="48">
        <f t="shared" si="167"/>
        <v>0.55060728744939269</v>
      </c>
      <c r="H2860" s="368">
        <f t="shared" si="168"/>
        <v>3744</v>
      </c>
      <c r="I2860" s="121" t="s">
        <v>35413</v>
      </c>
      <c r="J2860" s="164">
        <v>3744</v>
      </c>
      <c r="K2860" s="109">
        <v>42551</v>
      </c>
      <c r="L2860" s="62" t="s">
        <v>14581</v>
      </c>
    </row>
    <row r="2861" spans="1:12" ht="17.100000000000001" customHeight="1">
      <c r="A2861" s="196">
        <v>2858</v>
      </c>
      <c r="B2861" s="371">
        <v>40</v>
      </c>
      <c r="C2861" s="370" t="s">
        <v>35411</v>
      </c>
      <c r="D2861" s="32" t="s">
        <v>35414</v>
      </c>
      <c r="E2861" s="121" t="str">
        <f t="shared" si="166"/>
        <v>Yes</v>
      </c>
      <c r="F2861" s="48">
        <v>0.26</v>
      </c>
      <c r="G2861" s="48">
        <f t="shared" si="167"/>
        <v>0.10526315789473684</v>
      </c>
      <c r="H2861" s="368">
        <f t="shared" si="168"/>
        <v>716</v>
      </c>
      <c r="I2861" s="121" t="s">
        <v>35415</v>
      </c>
      <c r="J2861" s="164">
        <v>716</v>
      </c>
      <c r="K2861" s="109">
        <v>42551</v>
      </c>
      <c r="L2861" s="62" t="s">
        <v>14581</v>
      </c>
    </row>
    <row r="2862" spans="1:12" ht="17.100000000000001" customHeight="1">
      <c r="A2862" s="196">
        <v>2859</v>
      </c>
      <c r="B2862" s="369">
        <v>40</v>
      </c>
      <c r="C2862" s="370" t="s">
        <v>35411</v>
      </c>
      <c r="D2862" s="32" t="s">
        <v>35416</v>
      </c>
      <c r="E2862" s="121" t="str">
        <f t="shared" si="166"/>
        <v>No</v>
      </c>
      <c r="F2862" s="48">
        <v>2.48</v>
      </c>
      <c r="G2862" s="48">
        <f t="shared" si="167"/>
        <v>1.0040485829959513</v>
      </c>
      <c r="H2862" s="368">
        <f t="shared" si="168"/>
        <v>6827</v>
      </c>
      <c r="I2862" s="29" t="s">
        <v>35417</v>
      </c>
      <c r="J2862" s="85">
        <v>6827</v>
      </c>
      <c r="K2862" s="109">
        <v>42551</v>
      </c>
      <c r="L2862" s="62" t="s">
        <v>14581</v>
      </c>
    </row>
    <row r="2863" spans="1:12" ht="17.100000000000001" customHeight="1">
      <c r="A2863" s="196">
        <v>2860</v>
      </c>
      <c r="B2863" s="371">
        <v>40</v>
      </c>
      <c r="C2863" s="370" t="s">
        <v>35411</v>
      </c>
      <c r="D2863" s="32" t="s">
        <v>35418</v>
      </c>
      <c r="E2863" s="121" t="str">
        <f t="shared" si="166"/>
        <v>Yes</v>
      </c>
      <c r="F2863" s="48">
        <v>0.43</v>
      </c>
      <c r="G2863" s="48">
        <f t="shared" si="167"/>
        <v>0.17408906882591091</v>
      </c>
      <c r="H2863" s="368">
        <f t="shared" si="168"/>
        <v>1184</v>
      </c>
      <c r="I2863" s="29" t="s">
        <v>35419</v>
      </c>
      <c r="J2863" s="85">
        <v>1184</v>
      </c>
      <c r="K2863" s="109">
        <v>42551</v>
      </c>
      <c r="L2863" s="62" t="s">
        <v>14581</v>
      </c>
    </row>
    <row r="2864" spans="1:12" ht="17.100000000000001" customHeight="1">
      <c r="A2864" s="196">
        <v>2861</v>
      </c>
      <c r="B2864" s="371">
        <v>40</v>
      </c>
      <c r="C2864" s="370" t="s">
        <v>35411</v>
      </c>
      <c r="D2864" s="32" t="s">
        <v>35420</v>
      </c>
      <c r="E2864" s="121" t="str">
        <f t="shared" si="166"/>
        <v>Yes</v>
      </c>
      <c r="F2864" s="48">
        <v>0.91</v>
      </c>
      <c r="G2864" s="48">
        <f t="shared" si="167"/>
        <v>0.36842105263157893</v>
      </c>
      <c r="H2864" s="368">
        <f t="shared" si="168"/>
        <v>2505</v>
      </c>
      <c r="I2864" s="29" t="s">
        <v>35421</v>
      </c>
      <c r="J2864" s="85">
        <v>2505</v>
      </c>
      <c r="K2864" s="109">
        <v>42551</v>
      </c>
      <c r="L2864" s="62" t="s">
        <v>14581</v>
      </c>
    </row>
    <row r="2865" spans="1:12" ht="17.100000000000001" customHeight="1">
      <c r="A2865" s="196">
        <v>2862</v>
      </c>
      <c r="B2865" s="369">
        <v>40</v>
      </c>
      <c r="C2865" s="370" t="s">
        <v>35411</v>
      </c>
      <c r="D2865" s="32" t="s">
        <v>35422</v>
      </c>
      <c r="E2865" s="121" t="str">
        <f t="shared" si="166"/>
        <v>Yes</v>
      </c>
      <c r="F2865" s="48">
        <v>0.73</v>
      </c>
      <c r="G2865" s="48">
        <f t="shared" si="167"/>
        <v>0.2955465587044534</v>
      </c>
      <c r="H2865" s="368">
        <f t="shared" si="168"/>
        <v>2010</v>
      </c>
      <c r="I2865" s="29" t="s">
        <v>35423</v>
      </c>
      <c r="J2865" s="85">
        <v>2010</v>
      </c>
      <c r="K2865" s="109">
        <v>42551</v>
      </c>
      <c r="L2865" s="62" t="s">
        <v>14581</v>
      </c>
    </row>
    <row r="2866" spans="1:12" ht="17.100000000000001" customHeight="1">
      <c r="A2866" s="196">
        <v>2863</v>
      </c>
      <c r="B2866" s="369">
        <v>50</v>
      </c>
      <c r="C2866" s="370" t="s">
        <v>35424</v>
      </c>
      <c r="D2866" s="32" t="s">
        <v>35425</v>
      </c>
      <c r="E2866" s="121" t="str">
        <f t="shared" si="166"/>
        <v>Yes</v>
      </c>
      <c r="F2866" s="48">
        <v>0.33</v>
      </c>
      <c r="G2866" s="48">
        <f t="shared" si="167"/>
        <v>0.13360323886639675</v>
      </c>
      <c r="H2866" s="368">
        <f t="shared" si="168"/>
        <v>908</v>
      </c>
      <c r="I2866" s="121" t="s">
        <v>35426</v>
      </c>
      <c r="J2866" s="164">
        <v>908</v>
      </c>
      <c r="K2866" s="109">
        <v>42551</v>
      </c>
      <c r="L2866" s="62" t="s">
        <v>14581</v>
      </c>
    </row>
    <row r="2867" spans="1:12" ht="17.100000000000001" customHeight="1">
      <c r="A2867" s="196">
        <v>2864</v>
      </c>
      <c r="B2867" s="371">
        <v>55</v>
      </c>
      <c r="C2867" s="370" t="s">
        <v>35427</v>
      </c>
      <c r="D2867" s="32" t="s">
        <v>35428</v>
      </c>
      <c r="E2867" s="121" t="str">
        <f t="shared" si="166"/>
        <v>Yes</v>
      </c>
      <c r="F2867" s="48">
        <v>0.82</v>
      </c>
      <c r="G2867" s="48">
        <f t="shared" si="167"/>
        <v>0.33198380566801616</v>
      </c>
      <c r="H2867" s="368">
        <f t="shared" si="168"/>
        <v>2257</v>
      </c>
      <c r="I2867" s="121" t="s">
        <v>35429</v>
      </c>
      <c r="J2867" s="164">
        <v>2257</v>
      </c>
      <c r="K2867" s="109">
        <v>42551</v>
      </c>
      <c r="L2867" s="62" t="s">
        <v>14581</v>
      </c>
    </row>
    <row r="2868" spans="1:12" ht="17.100000000000001" customHeight="1">
      <c r="A2868" s="196">
        <v>2865</v>
      </c>
      <c r="B2868" s="369">
        <v>63</v>
      </c>
      <c r="C2868" s="367" t="s">
        <v>35430</v>
      </c>
      <c r="D2868" s="51" t="s">
        <v>35431</v>
      </c>
      <c r="E2868" s="121" t="str">
        <f t="shared" si="166"/>
        <v>No</v>
      </c>
      <c r="F2868" s="48">
        <v>3.12</v>
      </c>
      <c r="G2868" s="48">
        <f t="shared" si="167"/>
        <v>1.263157894736842</v>
      </c>
      <c r="H2868" s="368">
        <f t="shared" si="168"/>
        <v>8589</v>
      </c>
      <c r="I2868" s="121" t="s">
        <v>35432</v>
      </c>
      <c r="J2868" s="164">
        <v>8589</v>
      </c>
      <c r="K2868" s="109">
        <v>42551</v>
      </c>
      <c r="L2868" s="62" t="s">
        <v>14581</v>
      </c>
    </row>
    <row r="2869" spans="1:12" ht="17.100000000000001" customHeight="1">
      <c r="A2869" s="196">
        <v>2866</v>
      </c>
      <c r="B2869" s="369">
        <v>69</v>
      </c>
      <c r="C2869" s="367" t="s">
        <v>35433</v>
      </c>
      <c r="D2869" s="51" t="s">
        <v>35434</v>
      </c>
      <c r="E2869" s="121" t="str">
        <f t="shared" si="166"/>
        <v>Yes</v>
      </c>
      <c r="F2869" s="48">
        <v>0.78</v>
      </c>
      <c r="G2869" s="48">
        <f t="shared" si="167"/>
        <v>0.31578947368421051</v>
      </c>
      <c r="H2869" s="368">
        <f t="shared" si="168"/>
        <v>2147</v>
      </c>
      <c r="I2869" s="121" t="s">
        <v>35435</v>
      </c>
      <c r="J2869" s="164">
        <v>2147</v>
      </c>
      <c r="K2869" s="109">
        <v>42551</v>
      </c>
      <c r="L2869" s="62" t="s">
        <v>14581</v>
      </c>
    </row>
    <row r="2870" spans="1:12" ht="17.100000000000001" customHeight="1">
      <c r="A2870" s="196">
        <v>2867</v>
      </c>
      <c r="B2870" s="369">
        <v>73</v>
      </c>
      <c r="C2870" s="367" t="s">
        <v>35436</v>
      </c>
      <c r="D2870" s="51" t="s">
        <v>35437</v>
      </c>
      <c r="E2870" s="121" t="str">
        <f t="shared" si="166"/>
        <v>Yes</v>
      </c>
      <c r="F2870" s="48">
        <v>1.17</v>
      </c>
      <c r="G2870" s="48">
        <f t="shared" si="167"/>
        <v>0.47368421052631571</v>
      </c>
      <c r="H2870" s="368">
        <f t="shared" si="168"/>
        <v>3221</v>
      </c>
      <c r="I2870" s="121" t="s">
        <v>35438</v>
      </c>
      <c r="J2870" s="164">
        <v>3221</v>
      </c>
      <c r="K2870" s="109">
        <v>42551</v>
      </c>
      <c r="L2870" s="62" t="s">
        <v>14581</v>
      </c>
    </row>
    <row r="2871" spans="1:12" ht="17.100000000000001" customHeight="1">
      <c r="A2871" s="196">
        <v>2868</v>
      </c>
      <c r="B2871" s="366" t="s">
        <v>35439</v>
      </c>
      <c r="C2871" s="367" t="s">
        <v>35440</v>
      </c>
      <c r="D2871" s="51" t="s">
        <v>35441</v>
      </c>
      <c r="E2871" s="121" t="str">
        <f t="shared" si="166"/>
        <v>No</v>
      </c>
      <c r="F2871" s="48">
        <f>0.41+0.33+1.62+2.38</f>
        <v>4.74</v>
      </c>
      <c r="G2871" s="48">
        <f t="shared" si="167"/>
        <v>1.9190283400809716</v>
      </c>
      <c r="H2871" s="368">
        <f t="shared" si="168"/>
        <v>13049</v>
      </c>
      <c r="I2871" s="121" t="s">
        <v>35442</v>
      </c>
      <c r="J2871" s="164">
        <v>13049</v>
      </c>
      <c r="K2871" s="109">
        <v>42551</v>
      </c>
      <c r="L2871" s="62" t="s">
        <v>14581</v>
      </c>
    </row>
    <row r="2872" spans="1:12" ht="17.100000000000001" customHeight="1">
      <c r="A2872" s="196">
        <v>2869</v>
      </c>
      <c r="B2872" s="366" t="s">
        <v>35443</v>
      </c>
      <c r="C2872" s="367" t="s">
        <v>35444</v>
      </c>
      <c r="D2872" s="51" t="s">
        <v>35445</v>
      </c>
      <c r="E2872" s="121" t="str">
        <f t="shared" si="166"/>
        <v>Yes</v>
      </c>
      <c r="F2872" s="48">
        <f>0.43+0.44+0.65</f>
        <v>1.52</v>
      </c>
      <c r="G2872" s="48">
        <f t="shared" si="167"/>
        <v>0.61538461538461531</v>
      </c>
      <c r="H2872" s="368">
        <f t="shared" si="168"/>
        <v>4185</v>
      </c>
      <c r="I2872" s="121" t="s">
        <v>35446</v>
      </c>
      <c r="J2872" s="164">
        <v>4185</v>
      </c>
      <c r="K2872" s="109">
        <v>42551</v>
      </c>
      <c r="L2872" s="62" t="s">
        <v>14581</v>
      </c>
    </row>
    <row r="2873" spans="1:12" ht="17.100000000000001" customHeight="1">
      <c r="A2873" s="196">
        <v>2870</v>
      </c>
      <c r="B2873" s="366" t="s">
        <v>35447</v>
      </c>
      <c r="C2873" s="367" t="s">
        <v>35448</v>
      </c>
      <c r="D2873" s="51" t="s">
        <v>35449</v>
      </c>
      <c r="E2873" s="121" t="str">
        <f t="shared" si="166"/>
        <v>Yes</v>
      </c>
      <c r="F2873" s="48">
        <f>0.41+1.06+0.56</f>
        <v>2.0300000000000002</v>
      </c>
      <c r="G2873" s="48">
        <f t="shared" si="167"/>
        <v>0.82186234817813764</v>
      </c>
      <c r="H2873" s="368">
        <f t="shared" si="168"/>
        <v>5589</v>
      </c>
      <c r="I2873" s="121" t="s">
        <v>35450</v>
      </c>
      <c r="J2873" s="164">
        <v>5589</v>
      </c>
      <c r="K2873" s="109">
        <v>42551</v>
      </c>
      <c r="L2873" s="62" t="s">
        <v>14581</v>
      </c>
    </row>
    <row r="2874" spans="1:12" ht="17.100000000000001" customHeight="1">
      <c r="A2874" s="196">
        <v>2871</v>
      </c>
      <c r="B2874" s="366" t="s">
        <v>35451</v>
      </c>
      <c r="C2874" s="367" t="s">
        <v>35452</v>
      </c>
      <c r="D2874" s="51" t="s">
        <v>35453</v>
      </c>
      <c r="E2874" s="121" t="str">
        <f t="shared" si="166"/>
        <v>No</v>
      </c>
      <c r="F2874" s="48">
        <f>0.41+0.36+0.56+0.5+0.97</f>
        <v>2.8</v>
      </c>
      <c r="G2874" s="48">
        <f t="shared" si="167"/>
        <v>1.1336032388663966</v>
      </c>
      <c r="H2874" s="368">
        <f t="shared" si="168"/>
        <v>7708</v>
      </c>
      <c r="I2874" s="121" t="s">
        <v>35454</v>
      </c>
      <c r="J2874" s="164">
        <v>7708</v>
      </c>
      <c r="K2874" s="109">
        <v>42551</v>
      </c>
      <c r="L2874" s="62" t="s">
        <v>14581</v>
      </c>
    </row>
    <row r="2875" spans="1:12" ht="17.100000000000001" customHeight="1">
      <c r="A2875" s="196">
        <v>2872</v>
      </c>
      <c r="B2875" s="366" t="s">
        <v>35455</v>
      </c>
      <c r="C2875" s="367" t="s">
        <v>35456</v>
      </c>
      <c r="D2875" s="51" t="s">
        <v>35457</v>
      </c>
      <c r="E2875" s="121" t="str">
        <f t="shared" si="166"/>
        <v>Yes</v>
      </c>
      <c r="F2875" s="48">
        <f>0.41+0.55</f>
        <v>0.96</v>
      </c>
      <c r="G2875" s="48">
        <f t="shared" si="167"/>
        <v>0.38866396761133598</v>
      </c>
      <c r="H2875" s="368">
        <f t="shared" si="168"/>
        <v>2643</v>
      </c>
      <c r="I2875" s="121" t="s">
        <v>35458</v>
      </c>
      <c r="J2875" s="164">
        <v>2643</v>
      </c>
      <c r="K2875" s="109">
        <v>42551</v>
      </c>
      <c r="L2875" s="62" t="s">
        <v>14581</v>
      </c>
    </row>
    <row r="2876" spans="1:12" ht="17.100000000000001" customHeight="1">
      <c r="A2876" s="196">
        <v>2873</v>
      </c>
      <c r="B2876" s="369">
        <v>98</v>
      </c>
      <c r="C2876" s="367" t="s">
        <v>35459</v>
      </c>
      <c r="D2876" s="51" t="s">
        <v>35460</v>
      </c>
      <c r="E2876" s="121" t="str">
        <f t="shared" si="166"/>
        <v>Yes</v>
      </c>
      <c r="F2876" s="48">
        <v>1.8</v>
      </c>
      <c r="G2876" s="48">
        <f t="shared" si="167"/>
        <v>0.72874493927125505</v>
      </c>
      <c r="H2876" s="368">
        <f t="shared" si="168"/>
        <v>4955</v>
      </c>
      <c r="I2876" s="121" t="s">
        <v>35461</v>
      </c>
      <c r="J2876" s="164">
        <v>4955</v>
      </c>
      <c r="K2876" s="109">
        <v>42551</v>
      </c>
      <c r="L2876" s="62" t="s">
        <v>14581</v>
      </c>
    </row>
    <row r="2877" spans="1:12" ht="17.100000000000001" customHeight="1">
      <c r="A2877" s="196">
        <v>2874</v>
      </c>
      <c r="B2877" s="369">
        <v>98</v>
      </c>
      <c r="C2877" s="367" t="s">
        <v>35459</v>
      </c>
      <c r="D2877" s="51" t="s">
        <v>35462</v>
      </c>
      <c r="E2877" s="121" t="str">
        <f t="shared" si="166"/>
        <v>Yes</v>
      </c>
      <c r="F2877" s="48">
        <v>1.8</v>
      </c>
      <c r="G2877" s="48">
        <f t="shared" si="167"/>
        <v>0.72874493927125505</v>
      </c>
      <c r="H2877" s="368">
        <f t="shared" si="168"/>
        <v>4955</v>
      </c>
      <c r="I2877" s="121" t="s">
        <v>35463</v>
      </c>
      <c r="J2877" s="164">
        <v>4955</v>
      </c>
      <c r="K2877" s="109">
        <v>42551</v>
      </c>
      <c r="L2877" s="62" t="s">
        <v>14581</v>
      </c>
    </row>
    <row r="2878" spans="1:12" ht="17.100000000000001" customHeight="1">
      <c r="A2878" s="196">
        <v>2875</v>
      </c>
      <c r="B2878" s="366" t="s">
        <v>35464</v>
      </c>
      <c r="C2878" s="367" t="s">
        <v>35465</v>
      </c>
      <c r="D2878" s="51" t="s">
        <v>35466</v>
      </c>
      <c r="E2878" s="121" t="str">
        <f t="shared" si="166"/>
        <v>Yes</v>
      </c>
      <c r="F2878" s="48">
        <v>0.3</v>
      </c>
      <c r="G2878" s="48">
        <f t="shared" si="167"/>
        <v>0.12145748987854249</v>
      </c>
      <c r="H2878" s="368">
        <f t="shared" si="168"/>
        <v>826</v>
      </c>
      <c r="I2878" s="121" t="s">
        <v>35467</v>
      </c>
      <c r="J2878" s="164">
        <v>826</v>
      </c>
      <c r="K2878" s="109">
        <v>42551</v>
      </c>
      <c r="L2878" s="62" t="s">
        <v>14581</v>
      </c>
    </row>
    <row r="2879" spans="1:12" ht="17.100000000000001" customHeight="1">
      <c r="A2879" s="196">
        <v>2876</v>
      </c>
      <c r="B2879" s="369">
        <v>108</v>
      </c>
      <c r="C2879" s="367" t="s">
        <v>35468</v>
      </c>
      <c r="D2879" s="51" t="s">
        <v>35469</v>
      </c>
      <c r="E2879" s="121" t="str">
        <f t="shared" si="166"/>
        <v>No</v>
      </c>
      <c r="F2879" s="48">
        <v>3.77</v>
      </c>
      <c r="G2879" s="48">
        <f t="shared" si="167"/>
        <v>1.5263157894736841</v>
      </c>
      <c r="H2879" s="368">
        <f t="shared" si="168"/>
        <v>10379</v>
      </c>
      <c r="I2879" s="121" t="s">
        <v>35470</v>
      </c>
      <c r="J2879" s="164">
        <v>10379</v>
      </c>
      <c r="K2879" s="109">
        <v>42551</v>
      </c>
      <c r="L2879" s="62" t="s">
        <v>14581</v>
      </c>
    </row>
    <row r="2880" spans="1:12" ht="17.100000000000001" customHeight="1">
      <c r="A2880" s="196">
        <v>2877</v>
      </c>
      <c r="B2880" s="369">
        <v>108</v>
      </c>
      <c r="C2880" s="367" t="s">
        <v>35468</v>
      </c>
      <c r="D2880" s="51" t="s">
        <v>35471</v>
      </c>
      <c r="E2880" s="121" t="str">
        <f t="shared" si="166"/>
        <v>No</v>
      </c>
      <c r="F2880" s="48">
        <v>3.76</v>
      </c>
      <c r="G2880" s="48">
        <f t="shared" si="167"/>
        <v>1.5222672064777325</v>
      </c>
      <c r="H2880" s="368">
        <f t="shared" si="168"/>
        <v>10351</v>
      </c>
      <c r="I2880" s="121" t="s">
        <v>35472</v>
      </c>
      <c r="J2880" s="164">
        <v>10351</v>
      </c>
      <c r="K2880" s="109">
        <v>42551</v>
      </c>
      <c r="L2880" s="62" t="s">
        <v>14581</v>
      </c>
    </row>
    <row r="2881" spans="1:12" ht="17.100000000000001" customHeight="1">
      <c r="A2881" s="196">
        <v>2878</v>
      </c>
      <c r="B2881" s="366" t="s">
        <v>35473</v>
      </c>
      <c r="C2881" s="367" t="s">
        <v>35474</v>
      </c>
      <c r="D2881" s="51" t="s">
        <v>35475</v>
      </c>
      <c r="E2881" s="121" t="str">
        <f t="shared" si="166"/>
        <v>Yes</v>
      </c>
      <c r="F2881" s="48">
        <v>1.18</v>
      </c>
      <c r="G2881" s="48">
        <f t="shared" si="167"/>
        <v>0.47773279352226716</v>
      </c>
      <c r="H2881" s="368">
        <f t="shared" si="168"/>
        <v>3249</v>
      </c>
      <c r="I2881" s="121" t="s">
        <v>35476</v>
      </c>
      <c r="J2881" s="164">
        <v>3249</v>
      </c>
      <c r="K2881" s="109">
        <v>42551</v>
      </c>
      <c r="L2881" s="62" t="s">
        <v>14581</v>
      </c>
    </row>
    <row r="2882" spans="1:12" ht="17.100000000000001" customHeight="1">
      <c r="A2882" s="196">
        <v>2879</v>
      </c>
      <c r="B2882" s="369">
        <v>122</v>
      </c>
      <c r="C2882" s="367" t="s">
        <v>35477</v>
      </c>
      <c r="D2882" s="51" t="s">
        <v>35478</v>
      </c>
      <c r="E2882" s="121" t="str">
        <f t="shared" si="166"/>
        <v>No</v>
      </c>
      <c r="F2882" s="48">
        <v>5.45</v>
      </c>
      <c r="G2882" s="48">
        <f t="shared" si="167"/>
        <v>2.2064777327935223</v>
      </c>
      <c r="H2882" s="368">
        <v>13600</v>
      </c>
      <c r="I2882" s="121" t="s">
        <v>35479</v>
      </c>
      <c r="J2882" s="164">
        <v>13600</v>
      </c>
      <c r="K2882" s="109">
        <v>42551</v>
      </c>
      <c r="L2882" s="62" t="s">
        <v>14581</v>
      </c>
    </row>
    <row r="2883" spans="1:12" ht="17.100000000000001" customHeight="1">
      <c r="A2883" s="196">
        <v>2880</v>
      </c>
      <c r="B2883" s="369" t="s">
        <v>35480</v>
      </c>
      <c r="C2883" s="367" t="s">
        <v>35481</v>
      </c>
      <c r="D2883" s="51" t="s">
        <v>35482</v>
      </c>
      <c r="E2883" s="121" t="str">
        <f t="shared" si="166"/>
        <v>Yes</v>
      </c>
      <c r="F2883" s="48">
        <v>0.46</v>
      </c>
      <c r="G2883" s="48">
        <f t="shared" si="167"/>
        <v>0.18623481781376516</v>
      </c>
      <c r="H2883" s="368">
        <f t="shared" si="168"/>
        <v>1266</v>
      </c>
      <c r="I2883" s="121" t="s">
        <v>35483</v>
      </c>
      <c r="J2883" s="164">
        <v>1266</v>
      </c>
      <c r="K2883" s="109">
        <v>42551</v>
      </c>
      <c r="L2883" s="62" t="s">
        <v>14581</v>
      </c>
    </row>
    <row r="2884" spans="1:12" ht="17.100000000000001" customHeight="1">
      <c r="A2884" s="196">
        <v>2881</v>
      </c>
      <c r="B2884" s="366" t="s">
        <v>35484</v>
      </c>
      <c r="C2884" s="367" t="s">
        <v>35485</v>
      </c>
      <c r="D2884" s="51" t="s">
        <v>35486</v>
      </c>
      <c r="E2884" s="121" t="str">
        <f t="shared" si="166"/>
        <v>Yes</v>
      </c>
      <c r="F2884" s="48">
        <f>0.61+0.11</f>
        <v>0.72</v>
      </c>
      <c r="G2884" s="48">
        <f t="shared" si="167"/>
        <v>0.291497975708502</v>
      </c>
      <c r="H2884" s="368">
        <f t="shared" si="168"/>
        <v>1982</v>
      </c>
      <c r="I2884" s="121" t="s">
        <v>35487</v>
      </c>
      <c r="J2884" s="164">
        <v>1982</v>
      </c>
      <c r="K2884" s="109">
        <v>42551</v>
      </c>
      <c r="L2884" s="62" t="s">
        <v>14581</v>
      </c>
    </row>
    <row r="2885" spans="1:12" ht="17.100000000000001" customHeight="1">
      <c r="A2885" s="196">
        <v>2882</v>
      </c>
      <c r="B2885" s="366" t="s">
        <v>35488</v>
      </c>
      <c r="C2885" s="367" t="s">
        <v>35489</v>
      </c>
      <c r="D2885" s="51" t="s">
        <v>35490</v>
      </c>
      <c r="E2885" s="121" t="str">
        <f t="shared" si="166"/>
        <v>No</v>
      </c>
      <c r="F2885" s="48">
        <v>9.24</v>
      </c>
      <c r="G2885" s="48">
        <f t="shared" si="167"/>
        <v>3.7408906882591091</v>
      </c>
      <c r="H2885" s="368">
        <v>13600</v>
      </c>
      <c r="I2885" s="121" t="s">
        <v>35491</v>
      </c>
      <c r="J2885" s="164">
        <v>13600</v>
      </c>
      <c r="K2885" s="109">
        <v>42551</v>
      </c>
      <c r="L2885" s="62" t="s">
        <v>14581</v>
      </c>
    </row>
    <row r="2886" spans="1:12" ht="17.100000000000001" customHeight="1">
      <c r="A2886" s="196">
        <v>2883</v>
      </c>
      <c r="B2886" s="369" t="s">
        <v>35492</v>
      </c>
      <c r="C2886" s="367" t="s">
        <v>35493</v>
      </c>
      <c r="D2886" s="51" t="s">
        <v>35493</v>
      </c>
      <c r="E2886" s="121" t="str">
        <f t="shared" si="166"/>
        <v>Yes</v>
      </c>
      <c r="F2886" s="48">
        <v>0.55000000000000004</v>
      </c>
      <c r="G2886" s="48">
        <f t="shared" si="167"/>
        <v>0.22267206477732793</v>
      </c>
      <c r="H2886" s="368">
        <f t="shared" si="168"/>
        <v>1514</v>
      </c>
      <c r="I2886" s="121" t="s">
        <v>35494</v>
      </c>
      <c r="J2886" s="164">
        <v>1514</v>
      </c>
      <c r="K2886" s="109">
        <v>42551</v>
      </c>
      <c r="L2886" s="62" t="s">
        <v>14581</v>
      </c>
    </row>
    <row r="2887" spans="1:12" ht="17.100000000000001" customHeight="1">
      <c r="A2887" s="196">
        <v>2884</v>
      </c>
      <c r="B2887" s="369" t="s">
        <v>35495</v>
      </c>
      <c r="C2887" s="367" t="s">
        <v>35496</v>
      </c>
      <c r="D2887" s="51" t="s">
        <v>35497</v>
      </c>
      <c r="E2887" s="121" t="str">
        <f t="shared" si="166"/>
        <v>Yes</v>
      </c>
      <c r="F2887" s="48">
        <v>1.1100000000000001</v>
      </c>
      <c r="G2887" s="48">
        <f t="shared" si="167"/>
        <v>0.44939271255060731</v>
      </c>
      <c r="H2887" s="368">
        <f t="shared" si="168"/>
        <v>3056</v>
      </c>
      <c r="I2887" s="121" t="s">
        <v>35498</v>
      </c>
      <c r="J2887" s="164">
        <v>3056</v>
      </c>
      <c r="K2887" s="109">
        <v>42551</v>
      </c>
      <c r="L2887" s="62" t="s">
        <v>14581</v>
      </c>
    </row>
    <row r="2888" spans="1:12" ht="17.100000000000001" customHeight="1">
      <c r="A2888" s="196">
        <v>2885</v>
      </c>
      <c r="B2888" s="369" t="s">
        <v>35499</v>
      </c>
      <c r="C2888" s="367" t="s">
        <v>35500</v>
      </c>
      <c r="D2888" s="51" t="s">
        <v>35500</v>
      </c>
      <c r="E2888" s="121" t="str">
        <f t="shared" si="166"/>
        <v>Yes</v>
      </c>
      <c r="F2888" s="48">
        <v>0.24</v>
      </c>
      <c r="G2888" s="48">
        <f t="shared" si="167"/>
        <v>9.7165991902833995E-2</v>
      </c>
      <c r="H2888" s="368">
        <f t="shared" si="168"/>
        <v>661</v>
      </c>
      <c r="I2888" s="121" t="s">
        <v>35501</v>
      </c>
      <c r="J2888" s="164">
        <v>661</v>
      </c>
      <c r="K2888" s="109">
        <v>42551</v>
      </c>
      <c r="L2888" s="62" t="s">
        <v>14581</v>
      </c>
    </row>
    <row r="2889" spans="1:12" ht="17.100000000000001" customHeight="1">
      <c r="A2889" s="196">
        <v>2886</v>
      </c>
      <c r="B2889" s="366" t="s">
        <v>35502</v>
      </c>
      <c r="C2889" s="367" t="s">
        <v>35503</v>
      </c>
      <c r="D2889" s="51" t="s">
        <v>35504</v>
      </c>
      <c r="E2889" s="121" t="str">
        <f t="shared" si="166"/>
        <v>Yes</v>
      </c>
      <c r="F2889" s="48">
        <f>1.13+0.23</f>
        <v>1.3599999999999999</v>
      </c>
      <c r="G2889" s="48">
        <f t="shared" si="167"/>
        <v>0.55060728744939258</v>
      </c>
      <c r="H2889" s="368">
        <f t="shared" si="168"/>
        <v>3744</v>
      </c>
      <c r="I2889" s="121" t="s">
        <v>35505</v>
      </c>
      <c r="J2889" s="164">
        <v>3744</v>
      </c>
      <c r="K2889" s="109">
        <v>42551</v>
      </c>
      <c r="L2889" s="62" t="s">
        <v>14581</v>
      </c>
    </row>
    <row r="2890" spans="1:12" ht="17.100000000000001" customHeight="1">
      <c r="A2890" s="196">
        <v>2887</v>
      </c>
      <c r="B2890" s="369" t="s">
        <v>35506</v>
      </c>
      <c r="C2890" s="367" t="s">
        <v>35507</v>
      </c>
      <c r="D2890" s="51" t="s">
        <v>35508</v>
      </c>
      <c r="E2890" s="121" t="str">
        <f t="shared" si="166"/>
        <v>Yes</v>
      </c>
      <c r="F2890" s="48">
        <v>1.18</v>
      </c>
      <c r="G2890" s="48">
        <f t="shared" si="167"/>
        <v>0.47773279352226716</v>
      </c>
      <c r="H2890" s="368">
        <f t="shared" si="168"/>
        <v>3249</v>
      </c>
      <c r="I2890" s="121" t="s">
        <v>35509</v>
      </c>
      <c r="J2890" s="164">
        <v>3249</v>
      </c>
      <c r="K2890" s="109">
        <v>42551</v>
      </c>
      <c r="L2890" s="62" t="s">
        <v>14581</v>
      </c>
    </row>
    <row r="2891" spans="1:12" ht="17.100000000000001" customHeight="1">
      <c r="A2891" s="196">
        <v>2888</v>
      </c>
      <c r="B2891" s="369" t="s">
        <v>35510</v>
      </c>
      <c r="C2891" s="367" t="s">
        <v>35511</v>
      </c>
      <c r="D2891" s="51" t="s">
        <v>35511</v>
      </c>
      <c r="E2891" s="121" t="str">
        <f t="shared" si="166"/>
        <v>Yes</v>
      </c>
      <c r="F2891" s="48">
        <v>0.89</v>
      </c>
      <c r="G2891" s="48">
        <f t="shared" si="167"/>
        <v>0.36032388663967607</v>
      </c>
      <c r="H2891" s="368">
        <f t="shared" si="168"/>
        <v>2450</v>
      </c>
      <c r="I2891" s="121" t="s">
        <v>35512</v>
      </c>
      <c r="J2891" s="164">
        <v>2450</v>
      </c>
      <c r="K2891" s="109">
        <v>42551</v>
      </c>
      <c r="L2891" s="62" t="s">
        <v>14581</v>
      </c>
    </row>
    <row r="2892" spans="1:12" ht="17.100000000000001" customHeight="1">
      <c r="A2892" s="196">
        <v>2889</v>
      </c>
      <c r="B2892" s="366" t="s">
        <v>35513</v>
      </c>
      <c r="C2892" s="367" t="s">
        <v>35511</v>
      </c>
      <c r="D2892" s="51" t="s">
        <v>35514</v>
      </c>
      <c r="E2892" s="121" t="str">
        <f t="shared" si="166"/>
        <v>Yes</v>
      </c>
      <c r="F2892" s="48">
        <v>0.63</v>
      </c>
      <c r="G2892" s="48">
        <f t="shared" si="167"/>
        <v>0.25506072874493924</v>
      </c>
      <c r="H2892" s="368">
        <f t="shared" si="168"/>
        <v>1734</v>
      </c>
      <c r="I2892" s="121" t="s">
        <v>35515</v>
      </c>
      <c r="J2892" s="164">
        <v>1734</v>
      </c>
      <c r="K2892" s="109">
        <v>42551</v>
      </c>
      <c r="L2892" s="62" t="s">
        <v>14581</v>
      </c>
    </row>
    <row r="2893" spans="1:12" ht="17.100000000000001" customHeight="1">
      <c r="A2893" s="196">
        <v>2890</v>
      </c>
      <c r="B2893" s="369" t="s">
        <v>35516</v>
      </c>
      <c r="C2893" s="367" t="s">
        <v>35517</v>
      </c>
      <c r="D2893" s="51" t="s">
        <v>35518</v>
      </c>
      <c r="E2893" s="121" t="str">
        <f t="shared" si="166"/>
        <v>Yes</v>
      </c>
      <c r="F2893" s="48">
        <v>0.68</v>
      </c>
      <c r="G2893" s="48">
        <f t="shared" si="167"/>
        <v>0.27530364372469635</v>
      </c>
      <c r="H2893" s="368">
        <f t="shared" si="168"/>
        <v>1872</v>
      </c>
      <c r="I2893" s="121" t="s">
        <v>35519</v>
      </c>
      <c r="J2893" s="164">
        <v>1872</v>
      </c>
      <c r="K2893" s="109">
        <v>42551</v>
      </c>
      <c r="L2893" s="62" t="s">
        <v>14581</v>
      </c>
    </row>
    <row r="2894" spans="1:12" ht="17.100000000000001" customHeight="1">
      <c r="A2894" s="196">
        <v>2891</v>
      </c>
      <c r="B2894" s="369">
        <v>127</v>
      </c>
      <c r="C2894" s="367" t="s">
        <v>35520</v>
      </c>
      <c r="D2894" s="51" t="s">
        <v>35521</v>
      </c>
      <c r="E2894" s="121" t="str">
        <f t="shared" si="166"/>
        <v>Yes</v>
      </c>
      <c r="F2894" s="48">
        <v>2</v>
      </c>
      <c r="G2894" s="48">
        <f t="shared" si="167"/>
        <v>0.80971659919028338</v>
      </c>
      <c r="H2894" s="368">
        <f t="shared" si="168"/>
        <v>5506</v>
      </c>
      <c r="I2894" s="121" t="s">
        <v>35522</v>
      </c>
      <c r="J2894" s="164">
        <v>5506</v>
      </c>
      <c r="K2894" s="109">
        <v>42551</v>
      </c>
      <c r="L2894" s="62" t="s">
        <v>14581</v>
      </c>
    </row>
    <row r="2895" spans="1:12" ht="17.100000000000001" customHeight="1">
      <c r="A2895" s="196">
        <v>2892</v>
      </c>
      <c r="B2895" s="369">
        <v>93</v>
      </c>
      <c r="C2895" s="367" t="s">
        <v>35523</v>
      </c>
      <c r="D2895" s="51" t="s">
        <v>35524</v>
      </c>
      <c r="E2895" s="121" t="str">
        <f t="shared" si="166"/>
        <v>Yes</v>
      </c>
      <c r="F2895" s="48">
        <v>0.37</v>
      </c>
      <c r="G2895" s="48">
        <f t="shared" si="167"/>
        <v>0.14979757085020243</v>
      </c>
      <c r="H2895" s="368">
        <f t="shared" si="168"/>
        <v>1019</v>
      </c>
      <c r="I2895" s="121" t="s">
        <v>35525</v>
      </c>
      <c r="J2895" s="164">
        <v>1019</v>
      </c>
      <c r="K2895" s="109">
        <v>42551</v>
      </c>
      <c r="L2895" s="62" t="s">
        <v>14581</v>
      </c>
    </row>
    <row r="2896" spans="1:12" ht="17.100000000000001" customHeight="1">
      <c r="A2896" s="196">
        <v>2893</v>
      </c>
      <c r="B2896" s="369" t="s">
        <v>35526</v>
      </c>
      <c r="C2896" s="367" t="s">
        <v>35527</v>
      </c>
      <c r="D2896" s="51" t="s">
        <v>35528</v>
      </c>
      <c r="E2896" s="121" t="str">
        <f t="shared" si="166"/>
        <v>Yes</v>
      </c>
      <c r="F2896" s="48">
        <v>0.5</v>
      </c>
      <c r="G2896" s="48">
        <f t="shared" si="167"/>
        <v>0.20242914979757085</v>
      </c>
      <c r="H2896" s="368">
        <f t="shared" si="168"/>
        <v>1377</v>
      </c>
      <c r="I2896" s="121" t="s">
        <v>35529</v>
      </c>
      <c r="J2896" s="164">
        <v>1377</v>
      </c>
      <c r="K2896" s="109">
        <v>42551</v>
      </c>
      <c r="L2896" s="62" t="s">
        <v>14581</v>
      </c>
    </row>
    <row r="2897" spans="1:12" ht="17.100000000000001" customHeight="1">
      <c r="A2897" s="196">
        <v>2894</v>
      </c>
      <c r="B2897" s="369">
        <v>114</v>
      </c>
      <c r="C2897" s="367" t="s">
        <v>35527</v>
      </c>
      <c r="D2897" s="51" t="s">
        <v>35530</v>
      </c>
      <c r="E2897" s="121" t="str">
        <f t="shared" si="166"/>
        <v>Yes</v>
      </c>
      <c r="F2897" s="48">
        <v>0.18</v>
      </c>
      <c r="G2897" s="48">
        <f t="shared" si="167"/>
        <v>7.28744939271255E-2</v>
      </c>
      <c r="H2897" s="368">
        <f t="shared" si="168"/>
        <v>496</v>
      </c>
      <c r="I2897" s="121" t="s">
        <v>35531</v>
      </c>
      <c r="J2897" s="164">
        <v>496</v>
      </c>
      <c r="K2897" s="109">
        <v>42551</v>
      </c>
      <c r="L2897" s="62" t="s">
        <v>14581</v>
      </c>
    </row>
    <row r="2898" spans="1:12" ht="17.100000000000001" customHeight="1">
      <c r="A2898" s="196">
        <v>2895</v>
      </c>
      <c r="B2898" s="369">
        <v>19</v>
      </c>
      <c r="C2898" s="367" t="s">
        <v>35532</v>
      </c>
      <c r="D2898" s="51" t="s">
        <v>35533</v>
      </c>
      <c r="E2898" s="121" t="str">
        <f t="shared" si="166"/>
        <v>No</v>
      </c>
      <c r="F2898" s="48">
        <v>6.44</v>
      </c>
      <c r="G2898" s="48">
        <f t="shared" si="167"/>
        <v>2.6072874493927123</v>
      </c>
      <c r="H2898" s="368">
        <v>13600</v>
      </c>
      <c r="I2898" s="121" t="s">
        <v>35534</v>
      </c>
      <c r="J2898" s="164">
        <v>13600</v>
      </c>
      <c r="K2898" s="109">
        <v>42551</v>
      </c>
      <c r="L2898" s="62" t="s">
        <v>14581</v>
      </c>
    </row>
    <row r="2899" spans="1:12" ht="17.100000000000001" customHeight="1">
      <c r="A2899" s="196">
        <v>2896</v>
      </c>
      <c r="B2899" s="369">
        <v>40</v>
      </c>
      <c r="C2899" s="367" t="s">
        <v>35535</v>
      </c>
      <c r="D2899" s="51" t="s">
        <v>35536</v>
      </c>
      <c r="E2899" s="121" t="str">
        <f t="shared" si="166"/>
        <v>Yes</v>
      </c>
      <c r="F2899" s="48">
        <v>1.47</v>
      </c>
      <c r="G2899" s="48">
        <f t="shared" si="167"/>
        <v>0.59514170040485825</v>
      </c>
      <c r="H2899" s="368">
        <f t="shared" si="168"/>
        <v>4047</v>
      </c>
      <c r="I2899" s="121" t="s">
        <v>35537</v>
      </c>
      <c r="J2899" s="164">
        <v>4047</v>
      </c>
      <c r="K2899" s="109">
        <v>42551</v>
      </c>
      <c r="L2899" s="62" t="s">
        <v>14581</v>
      </c>
    </row>
    <row r="2900" spans="1:12" ht="17.100000000000001" customHeight="1">
      <c r="A2900" s="196">
        <v>2897</v>
      </c>
      <c r="B2900" s="369" t="s">
        <v>35538</v>
      </c>
      <c r="C2900" s="367" t="s">
        <v>35539</v>
      </c>
      <c r="D2900" s="51" t="s">
        <v>35540</v>
      </c>
      <c r="E2900" s="121" t="str">
        <f t="shared" si="166"/>
        <v>Yes</v>
      </c>
      <c r="F2900" s="48">
        <v>1.05</v>
      </c>
      <c r="G2900" s="48">
        <f t="shared" si="167"/>
        <v>0.42510121457489874</v>
      </c>
      <c r="H2900" s="368">
        <f t="shared" si="168"/>
        <v>2891</v>
      </c>
      <c r="I2900" s="121" t="s">
        <v>35541</v>
      </c>
      <c r="J2900" s="164">
        <v>2891</v>
      </c>
      <c r="K2900" s="109">
        <v>42551</v>
      </c>
      <c r="L2900" s="62" t="s">
        <v>14581</v>
      </c>
    </row>
    <row r="2901" spans="1:12" ht="17.100000000000001" customHeight="1">
      <c r="A2901" s="196">
        <v>2898</v>
      </c>
      <c r="B2901" s="369">
        <v>126</v>
      </c>
      <c r="C2901" s="367" t="s">
        <v>35542</v>
      </c>
      <c r="D2901" s="51" t="s">
        <v>35543</v>
      </c>
      <c r="E2901" s="121" t="str">
        <f t="shared" si="166"/>
        <v>No</v>
      </c>
      <c r="F2901" s="48">
        <v>3.75</v>
      </c>
      <c r="G2901" s="48">
        <f t="shared" si="167"/>
        <v>1.5182186234817812</v>
      </c>
      <c r="H2901" s="368">
        <f t="shared" si="168"/>
        <v>10324</v>
      </c>
      <c r="I2901" s="121" t="s">
        <v>35544</v>
      </c>
      <c r="J2901" s="164">
        <v>10324</v>
      </c>
      <c r="K2901" s="109">
        <v>42551</v>
      </c>
      <c r="L2901" s="62" t="s">
        <v>14581</v>
      </c>
    </row>
    <row r="2902" spans="1:12" ht="17.100000000000001" customHeight="1">
      <c r="A2902" s="196">
        <v>2899</v>
      </c>
      <c r="B2902" s="369">
        <v>110</v>
      </c>
      <c r="C2902" s="367" t="s">
        <v>35545</v>
      </c>
      <c r="D2902" s="51" t="s">
        <v>35546</v>
      </c>
      <c r="E2902" s="121" t="str">
        <f t="shared" si="166"/>
        <v>Yes</v>
      </c>
      <c r="F2902" s="48">
        <v>0.43</v>
      </c>
      <c r="G2902" s="48">
        <f t="shared" si="167"/>
        <v>0.17408906882591091</v>
      </c>
      <c r="H2902" s="368">
        <f t="shared" si="168"/>
        <v>1184</v>
      </c>
      <c r="I2902" s="121" t="s">
        <v>35547</v>
      </c>
      <c r="J2902" s="164">
        <v>1184</v>
      </c>
      <c r="K2902" s="109">
        <v>42551</v>
      </c>
      <c r="L2902" s="62" t="s">
        <v>14581</v>
      </c>
    </row>
    <row r="2903" spans="1:12" ht="17.100000000000001" customHeight="1">
      <c r="A2903" s="196">
        <v>2900</v>
      </c>
      <c r="B2903" s="369" t="s">
        <v>35548</v>
      </c>
      <c r="C2903" s="367" t="s">
        <v>35549</v>
      </c>
      <c r="D2903" s="51" t="s">
        <v>35550</v>
      </c>
      <c r="E2903" s="121" t="str">
        <f t="shared" si="166"/>
        <v>Yes</v>
      </c>
      <c r="F2903" s="48">
        <v>1.48</v>
      </c>
      <c r="G2903" s="48">
        <f t="shared" si="167"/>
        <v>0.59919028340080971</v>
      </c>
      <c r="H2903" s="368">
        <f t="shared" si="168"/>
        <v>4074</v>
      </c>
      <c r="I2903" s="121" t="s">
        <v>35551</v>
      </c>
      <c r="J2903" s="164">
        <v>4074</v>
      </c>
      <c r="K2903" s="109">
        <v>42551</v>
      </c>
      <c r="L2903" s="62" t="s">
        <v>14581</v>
      </c>
    </row>
    <row r="2904" spans="1:12" ht="17.100000000000001" customHeight="1">
      <c r="A2904" s="196">
        <v>2901</v>
      </c>
      <c r="B2904" s="366" t="s">
        <v>35552</v>
      </c>
      <c r="C2904" s="367" t="s">
        <v>35553</v>
      </c>
      <c r="D2904" s="51" t="s">
        <v>35554</v>
      </c>
      <c r="E2904" s="121" t="str">
        <f t="shared" si="166"/>
        <v>Yes</v>
      </c>
      <c r="F2904" s="48">
        <v>2.16</v>
      </c>
      <c r="G2904" s="48">
        <f t="shared" si="167"/>
        <v>0.87449392712550611</v>
      </c>
      <c r="H2904" s="368">
        <f t="shared" si="168"/>
        <v>5946</v>
      </c>
      <c r="I2904" s="121" t="s">
        <v>35555</v>
      </c>
      <c r="J2904" s="164">
        <v>5946</v>
      </c>
      <c r="K2904" s="109">
        <v>42551</v>
      </c>
      <c r="L2904" s="62" t="s">
        <v>14581</v>
      </c>
    </row>
    <row r="2905" spans="1:12" ht="17.100000000000001" customHeight="1">
      <c r="A2905" s="196">
        <v>2902</v>
      </c>
      <c r="B2905" s="366" t="s">
        <v>35556</v>
      </c>
      <c r="C2905" s="367" t="s">
        <v>35557</v>
      </c>
      <c r="D2905" s="51" t="s">
        <v>35558</v>
      </c>
      <c r="E2905" s="121" t="str">
        <f t="shared" si="166"/>
        <v>No</v>
      </c>
      <c r="F2905" s="48">
        <v>3.93</v>
      </c>
      <c r="G2905" s="48">
        <f t="shared" si="167"/>
        <v>1.5910931174089069</v>
      </c>
      <c r="H2905" s="368">
        <f t="shared" si="168"/>
        <v>10819</v>
      </c>
      <c r="I2905" s="121" t="s">
        <v>35559</v>
      </c>
      <c r="J2905" s="164">
        <v>10819</v>
      </c>
      <c r="K2905" s="109">
        <v>42551</v>
      </c>
      <c r="L2905" s="62" t="s">
        <v>14581</v>
      </c>
    </row>
    <row r="2906" spans="1:12" ht="17.100000000000001" customHeight="1">
      <c r="A2906" s="196">
        <v>2903</v>
      </c>
      <c r="B2906" s="369">
        <v>98</v>
      </c>
      <c r="C2906" s="367" t="s">
        <v>35459</v>
      </c>
      <c r="D2906" s="51" t="s">
        <v>35560</v>
      </c>
      <c r="E2906" s="121" t="str">
        <f t="shared" si="166"/>
        <v>Yes</v>
      </c>
      <c r="F2906" s="48">
        <v>1.97</v>
      </c>
      <c r="G2906" s="48">
        <f t="shared" si="167"/>
        <v>0.79757085020242913</v>
      </c>
      <c r="H2906" s="368">
        <f t="shared" si="168"/>
        <v>5423</v>
      </c>
      <c r="I2906" s="121" t="s">
        <v>35561</v>
      </c>
      <c r="J2906" s="164">
        <v>5423</v>
      </c>
      <c r="K2906" s="109">
        <v>42551</v>
      </c>
      <c r="L2906" s="62" t="s">
        <v>14581</v>
      </c>
    </row>
    <row r="2907" spans="1:12" ht="17.100000000000001" customHeight="1">
      <c r="A2907" s="196">
        <v>2904</v>
      </c>
      <c r="B2907" s="366" t="s">
        <v>35562</v>
      </c>
      <c r="C2907" s="367" t="s">
        <v>35563</v>
      </c>
      <c r="D2907" s="51" t="s">
        <v>35564</v>
      </c>
      <c r="E2907" s="121" t="str">
        <f t="shared" si="166"/>
        <v>Yes</v>
      </c>
      <c r="F2907" s="48">
        <v>0.96</v>
      </c>
      <c r="G2907" s="48">
        <f t="shared" si="167"/>
        <v>0.38866396761133598</v>
      </c>
      <c r="H2907" s="368">
        <f t="shared" si="168"/>
        <v>2643</v>
      </c>
      <c r="I2907" s="121" t="s">
        <v>35565</v>
      </c>
      <c r="J2907" s="164">
        <v>2643</v>
      </c>
      <c r="K2907" s="109">
        <v>42551</v>
      </c>
      <c r="L2907" s="62" t="s">
        <v>14581</v>
      </c>
    </row>
    <row r="2908" spans="1:12" ht="17.100000000000001" customHeight="1">
      <c r="A2908" s="196">
        <v>2905</v>
      </c>
      <c r="B2908" s="369"/>
      <c r="C2908" s="367"/>
      <c r="D2908" s="51"/>
      <c r="E2908" s="121" t="str">
        <f t="shared" si="166"/>
        <v>Yes</v>
      </c>
      <c r="F2908" s="48"/>
      <c r="G2908" s="48">
        <f t="shared" si="167"/>
        <v>0</v>
      </c>
      <c r="H2908" s="368"/>
      <c r="I2908" s="121"/>
      <c r="J2908" s="164"/>
      <c r="K2908" s="109">
        <v>42551</v>
      </c>
      <c r="L2908" s="62" t="s">
        <v>14581</v>
      </c>
    </row>
    <row r="2909" spans="1:12" ht="17.100000000000001" customHeight="1">
      <c r="A2909" s="196">
        <v>2906</v>
      </c>
      <c r="B2909" s="375" t="s">
        <v>35566</v>
      </c>
      <c r="C2909" s="370" t="s">
        <v>35567</v>
      </c>
      <c r="D2909" s="32" t="s">
        <v>35568</v>
      </c>
      <c r="E2909" s="121" t="str">
        <f t="shared" si="166"/>
        <v>No</v>
      </c>
      <c r="F2909" s="48">
        <f>2+0.11+1.09+1.61</f>
        <v>4.8100000000000005</v>
      </c>
      <c r="G2909" s="48">
        <f t="shared" si="167"/>
        <v>1.9473684210526316</v>
      </c>
      <c r="H2909" s="368">
        <f t="shared" si="168"/>
        <v>13242</v>
      </c>
      <c r="I2909" s="29" t="s">
        <v>35569</v>
      </c>
      <c r="J2909" s="85">
        <v>13242</v>
      </c>
      <c r="K2909" s="109">
        <v>42551</v>
      </c>
      <c r="L2909" s="62" t="s">
        <v>14581</v>
      </c>
    </row>
    <row r="2910" spans="1:12" ht="17.100000000000001" customHeight="1">
      <c r="A2910" s="196">
        <v>2907</v>
      </c>
      <c r="B2910" s="366">
        <v>4</v>
      </c>
      <c r="C2910" s="367" t="s">
        <v>35570</v>
      </c>
      <c r="D2910" s="51" t="s">
        <v>35571</v>
      </c>
      <c r="E2910" s="121" t="str">
        <f>IF(G2910&lt;1,"Yes","No")</f>
        <v>No</v>
      </c>
      <c r="F2910" s="196">
        <v>2.99</v>
      </c>
      <c r="G2910" s="196">
        <f>F2910/2.47</f>
        <v>1.2105263157894737</v>
      </c>
      <c r="H2910" s="368">
        <f t="shared" ref="H2910:H2973" si="169">ROUND(F2910*2753,0)</f>
        <v>8231</v>
      </c>
      <c r="I2910" s="121" t="s">
        <v>35572</v>
      </c>
      <c r="J2910" s="164">
        <v>8231</v>
      </c>
      <c r="K2910" s="109">
        <v>42551</v>
      </c>
      <c r="L2910" s="62" t="s">
        <v>35573</v>
      </c>
    </row>
    <row r="2911" spans="1:12" ht="17.100000000000001" customHeight="1">
      <c r="A2911" s="196">
        <v>2908</v>
      </c>
      <c r="B2911" s="369">
        <v>4</v>
      </c>
      <c r="C2911" s="367" t="s">
        <v>35570</v>
      </c>
      <c r="D2911" s="51" t="s">
        <v>35574</v>
      </c>
      <c r="E2911" s="121" t="str">
        <f t="shared" ref="E2911:E2974" si="170">IF(G2911&lt;1,"Yes","No")</f>
        <v>Yes</v>
      </c>
      <c r="F2911" s="196">
        <v>2.4300000000000002</v>
      </c>
      <c r="G2911" s="196">
        <f t="shared" ref="G2911:G2974" si="171">F2911/2.47</f>
        <v>0.98380566801619429</v>
      </c>
      <c r="H2911" s="368">
        <f t="shared" si="169"/>
        <v>6690</v>
      </c>
      <c r="I2911" s="121" t="s">
        <v>35575</v>
      </c>
      <c r="J2911" s="164">
        <v>6690</v>
      </c>
      <c r="K2911" s="109">
        <v>42551</v>
      </c>
      <c r="L2911" s="62" t="s">
        <v>35573</v>
      </c>
    </row>
    <row r="2912" spans="1:12" ht="17.100000000000001" customHeight="1">
      <c r="A2912" s="196">
        <v>2909</v>
      </c>
      <c r="B2912" s="369">
        <v>15</v>
      </c>
      <c r="C2912" s="367" t="s">
        <v>35576</v>
      </c>
      <c r="D2912" s="51" t="s">
        <v>35577</v>
      </c>
      <c r="E2912" s="121" t="str">
        <f t="shared" si="170"/>
        <v>No</v>
      </c>
      <c r="F2912" s="196">
        <v>3.04</v>
      </c>
      <c r="G2912" s="196">
        <f t="shared" si="171"/>
        <v>1.2307692307692306</v>
      </c>
      <c r="H2912" s="368">
        <f t="shared" si="169"/>
        <v>8369</v>
      </c>
      <c r="I2912" s="121" t="s">
        <v>35578</v>
      </c>
      <c r="J2912" s="164">
        <v>8369</v>
      </c>
      <c r="K2912" s="109">
        <v>42551</v>
      </c>
      <c r="L2912" s="62" t="s">
        <v>35573</v>
      </c>
    </row>
    <row r="2913" spans="1:12" ht="17.100000000000001" customHeight="1">
      <c r="A2913" s="196">
        <v>2910</v>
      </c>
      <c r="B2913" s="369">
        <v>15</v>
      </c>
      <c r="C2913" s="367" t="s">
        <v>35576</v>
      </c>
      <c r="D2913" s="51" t="s">
        <v>35579</v>
      </c>
      <c r="E2913" s="121" t="str">
        <f t="shared" si="170"/>
        <v>No</v>
      </c>
      <c r="F2913" s="196">
        <v>2.48</v>
      </c>
      <c r="G2913" s="196">
        <f t="shared" si="171"/>
        <v>1.0040485829959513</v>
      </c>
      <c r="H2913" s="368">
        <f t="shared" si="169"/>
        <v>6827</v>
      </c>
      <c r="I2913" s="121" t="s">
        <v>35580</v>
      </c>
      <c r="J2913" s="164">
        <v>6827</v>
      </c>
      <c r="K2913" s="109">
        <v>42551</v>
      </c>
      <c r="L2913" s="62" t="s">
        <v>35573</v>
      </c>
    </row>
    <row r="2914" spans="1:12" ht="17.100000000000001" customHeight="1">
      <c r="A2914" s="196">
        <v>2911</v>
      </c>
      <c r="B2914" s="369">
        <v>15</v>
      </c>
      <c r="C2914" s="367" t="s">
        <v>35576</v>
      </c>
      <c r="D2914" s="51" t="s">
        <v>35581</v>
      </c>
      <c r="E2914" s="121" t="str">
        <f t="shared" si="170"/>
        <v>No</v>
      </c>
      <c r="F2914" s="196">
        <v>2.8</v>
      </c>
      <c r="G2914" s="196">
        <f t="shared" si="171"/>
        <v>1.1336032388663966</v>
      </c>
      <c r="H2914" s="368">
        <f t="shared" si="169"/>
        <v>7708</v>
      </c>
      <c r="I2914" s="121" t="s">
        <v>35582</v>
      </c>
      <c r="J2914" s="164">
        <v>7708</v>
      </c>
      <c r="K2914" s="109">
        <v>42551</v>
      </c>
      <c r="L2914" s="62" t="s">
        <v>35573</v>
      </c>
    </row>
    <row r="2915" spans="1:12" ht="17.100000000000001" customHeight="1">
      <c r="A2915" s="196">
        <v>2912</v>
      </c>
      <c r="B2915" s="369">
        <v>15</v>
      </c>
      <c r="C2915" s="367" t="s">
        <v>35576</v>
      </c>
      <c r="D2915" s="51" t="s">
        <v>35583</v>
      </c>
      <c r="E2915" s="121" t="str">
        <f t="shared" si="170"/>
        <v>No</v>
      </c>
      <c r="F2915" s="196">
        <v>2.8</v>
      </c>
      <c r="G2915" s="196">
        <f t="shared" si="171"/>
        <v>1.1336032388663966</v>
      </c>
      <c r="H2915" s="368">
        <f t="shared" si="169"/>
        <v>7708</v>
      </c>
      <c r="I2915" s="121">
        <v>12060012053</v>
      </c>
      <c r="J2915" s="164">
        <v>7708</v>
      </c>
      <c r="K2915" s="109">
        <v>42551</v>
      </c>
      <c r="L2915" s="62" t="s">
        <v>35573</v>
      </c>
    </row>
    <row r="2916" spans="1:12" ht="17.100000000000001" customHeight="1">
      <c r="A2916" s="196">
        <v>2913</v>
      </c>
      <c r="B2916" s="369">
        <v>22</v>
      </c>
      <c r="C2916" s="367" t="s">
        <v>35584</v>
      </c>
      <c r="D2916" s="51" t="s">
        <v>35585</v>
      </c>
      <c r="E2916" s="121" t="str">
        <f t="shared" si="170"/>
        <v>Yes</v>
      </c>
      <c r="F2916" s="196">
        <v>0.44</v>
      </c>
      <c r="G2916" s="196">
        <f t="shared" si="171"/>
        <v>0.17813765182186234</v>
      </c>
      <c r="H2916" s="368">
        <f t="shared" si="169"/>
        <v>1211</v>
      </c>
      <c r="I2916" s="121" t="s">
        <v>35586</v>
      </c>
      <c r="J2916" s="164">
        <v>1211</v>
      </c>
      <c r="K2916" s="109">
        <v>42551</v>
      </c>
      <c r="L2916" s="62" t="s">
        <v>35573</v>
      </c>
    </row>
    <row r="2917" spans="1:12" ht="17.100000000000001" customHeight="1">
      <c r="A2917" s="196">
        <v>2914</v>
      </c>
      <c r="B2917" s="369">
        <v>22</v>
      </c>
      <c r="C2917" s="367" t="s">
        <v>35584</v>
      </c>
      <c r="D2917" s="51" t="s">
        <v>35587</v>
      </c>
      <c r="E2917" s="121" t="str">
        <f t="shared" si="170"/>
        <v>Yes</v>
      </c>
      <c r="F2917" s="196">
        <v>0.42</v>
      </c>
      <c r="G2917" s="196">
        <f t="shared" si="171"/>
        <v>0.17004048582995948</v>
      </c>
      <c r="H2917" s="368">
        <f t="shared" si="169"/>
        <v>1156</v>
      </c>
      <c r="I2917" s="121" t="s">
        <v>35588</v>
      </c>
      <c r="J2917" s="164">
        <v>1156</v>
      </c>
      <c r="K2917" s="109">
        <v>42551</v>
      </c>
      <c r="L2917" s="62" t="s">
        <v>35573</v>
      </c>
    </row>
    <row r="2918" spans="1:12" ht="17.100000000000001" customHeight="1">
      <c r="A2918" s="196">
        <v>2915</v>
      </c>
      <c r="B2918" s="369">
        <v>23</v>
      </c>
      <c r="C2918" s="367" t="s">
        <v>35584</v>
      </c>
      <c r="D2918" s="51" t="s">
        <v>35589</v>
      </c>
      <c r="E2918" s="121" t="str">
        <f t="shared" si="170"/>
        <v>Yes</v>
      </c>
      <c r="F2918" s="196">
        <v>1.93</v>
      </c>
      <c r="G2918" s="196">
        <f t="shared" si="171"/>
        <v>0.78137651821862342</v>
      </c>
      <c r="H2918" s="368">
        <f t="shared" si="169"/>
        <v>5313</v>
      </c>
      <c r="I2918" s="121" t="s">
        <v>35590</v>
      </c>
      <c r="J2918" s="164">
        <v>5313</v>
      </c>
      <c r="K2918" s="109">
        <v>42551</v>
      </c>
      <c r="L2918" s="62" t="s">
        <v>35573</v>
      </c>
    </row>
    <row r="2919" spans="1:12" ht="17.100000000000001" customHeight="1">
      <c r="A2919" s="196">
        <v>2916</v>
      </c>
      <c r="B2919" s="369">
        <v>23</v>
      </c>
      <c r="C2919" s="370" t="s">
        <v>35591</v>
      </c>
      <c r="D2919" s="32" t="s">
        <v>35592</v>
      </c>
      <c r="E2919" s="121" t="str">
        <f t="shared" si="170"/>
        <v>Yes</v>
      </c>
      <c r="F2919" s="48">
        <v>0.7</v>
      </c>
      <c r="G2919" s="196">
        <f t="shared" si="171"/>
        <v>0.28340080971659914</v>
      </c>
      <c r="H2919" s="368">
        <f t="shared" si="169"/>
        <v>1927</v>
      </c>
      <c r="I2919" s="29" t="s">
        <v>35593</v>
      </c>
      <c r="J2919" s="85">
        <v>1927</v>
      </c>
      <c r="K2919" s="109">
        <v>42551</v>
      </c>
      <c r="L2919" s="62" t="s">
        <v>35573</v>
      </c>
    </row>
    <row r="2920" spans="1:12" ht="17.100000000000001" customHeight="1">
      <c r="A2920" s="196">
        <v>2917</v>
      </c>
      <c r="B2920" s="369">
        <v>23</v>
      </c>
      <c r="C2920" s="370" t="s">
        <v>35594</v>
      </c>
      <c r="D2920" s="32" t="s">
        <v>35595</v>
      </c>
      <c r="E2920" s="121" t="str">
        <f t="shared" si="170"/>
        <v>No</v>
      </c>
      <c r="F2920" s="48">
        <v>3</v>
      </c>
      <c r="G2920" s="196">
        <f t="shared" si="171"/>
        <v>1.214574898785425</v>
      </c>
      <c r="H2920" s="368">
        <f t="shared" si="169"/>
        <v>8259</v>
      </c>
      <c r="I2920" s="121" t="s">
        <v>35596</v>
      </c>
      <c r="J2920" s="164">
        <v>8259</v>
      </c>
      <c r="K2920" s="109">
        <v>42551</v>
      </c>
      <c r="L2920" s="62" t="s">
        <v>35573</v>
      </c>
    </row>
    <row r="2921" spans="1:12" ht="17.100000000000001" customHeight="1">
      <c r="A2921" s="196">
        <v>2918</v>
      </c>
      <c r="B2921" s="369">
        <v>27</v>
      </c>
      <c r="C2921" s="370" t="s">
        <v>35597</v>
      </c>
      <c r="D2921" s="32" t="s">
        <v>35598</v>
      </c>
      <c r="E2921" s="121" t="str">
        <f t="shared" si="170"/>
        <v>No</v>
      </c>
      <c r="F2921" s="48">
        <v>5.52</v>
      </c>
      <c r="G2921" s="196">
        <f t="shared" si="171"/>
        <v>2.234817813765182</v>
      </c>
      <c r="H2921" s="368">
        <v>13600</v>
      </c>
      <c r="I2921" s="29" t="s">
        <v>35599</v>
      </c>
      <c r="J2921" s="85">
        <v>13600</v>
      </c>
      <c r="K2921" s="109">
        <v>42551</v>
      </c>
      <c r="L2921" s="62" t="s">
        <v>35573</v>
      </c>
    </row>
    <row r="2922" spans="1:12" ht="17.100000000000001" customHeight="1">
      <c r="A2922" s="196">
        <v>2919</v>
      </c>
      <c r="B2922" s="371">
        <v>38</v>
      </c>
      <c r="C2922" s="370" t="s">
        <v>35600</v>
      </c>
      <c r="D2922" s="32" t="s">
        <v>35601</v>
      </c>
      <c r="E2922" s="121" t="str">
        <f t="shared" si="170"/>
        <v>Yes</v>
      </c>
      <c r="F2922" s="48">
        <v>2.2400000000000002</v>
      </c>
      <c r="G2922" s="196">
        <f t="shared" si="171"/>
        <v>0.90688259109311742</v>
      </c>
      <c r="H2922" s="368">
        <f t="shared" si="169"/>
        <v>6167</v>
      </c>
      <c r="I2922" s="29" t="s">
        <v>35602</v>
      </c>
      <c r="J2922" s="85">
        <v>6167</v>
      </c>
      <c r="K2922" s="109">
        <v>42551</v>
      </c>
      <c r="L2922" s="62" t="s">
        <v>35573</v>
      </c>
    </row>
    <row r="2923" spans="1:12" ht="17.100000000000001" customHeight="1">
      <c r="A2923" s="196">
        <v>2920</v>
      </c>
      <c r="B2923" s="366" t="s">
        <v>35603</v>
      </c>
      <c r="C2923" s="370" t="s">
        <v>35604</v>
      </c>
      <c r="D2923" s="32" t="s">
        <v>35605</v>
      </c>
      <c r="E2923" s="121" t="str">
        <f t="shared" si="170"/>
        <v>Yes</v>
      </c>
      <c r="F2923" s="48">
        <f>0.37+0.35</f>
        <v>0.72</v>
      </c>
      <c r="G2923" s="196">
        <f t="shared" si="171"/>
        <v>0.291497975708502</v>
      </c>
      <c r="H2923" s="368">
        <f t="shared" si="169"/>
        <v>1982</v>
      </c>
      <c r="I2923" s="121" t="s">
        <v>35606</v>
      </c>
      <c r="J2923" s="164">
        <v>1982</v>
      </c>
      <c r="K2923" s="109">
        <v>42551</v>
      </c>
      <c r="L2923" s="62" t="s">
        <v>35573</v>
      </c>
    </row>
    <row r="2924" spans="1:12" ht="17.100000000000001" customHeight="1">
      <c r="A2924" s="196">
        <v>2921</v>
      </c>
      <c r="B2924" s="366" t="s">
        <v>35603</v>
      </c>
      <c r="C2924" s="370" t="s">
        <v>35604</v>
      </c>
      <c r="D2924" s="32" t="s">
        <v>35607</v>
      </c>
      <c r="E2924" s="121" t="str">
        <f t="shared" si="170"/>
        <v>Yes</v>
      </c>
      <c r="F2924" s="48">
        <f>0.37+0.3</f>
        <v>0.66999999999999993</v>
      </c>
      <c r="G2924" s="196">
        <f t="shared" si="171"/>
        <v>0.27125506072874489</v>
      </c>
      <c r="H2924" s="368">
        <f t="shared" si="169"/>
        <v>1845</v>
      </c>
      <c r="I2924" s="29" t="s">
        <v>35608</v>
      </c>
      <c r="J2924" s="85">
        <v>1845</v>
      </c>
      <c r="K2924" s="109">
        <v>42551</v>
      </c>
      <c r="L2924" s="62" t="s">
        <v>35573</v>
      </c>
    </row>
    <row r="2925" spans="1:12" ht="17.100000000000001" customHeight="1">
      <c r="A2925" s="196">
        <v>2922</v>
      </c>
      <c r="B2925" s="369">
        <v>101</v>
      </c>
      <c r="C2925" s="370" t="s">
        <v>35609</v>
      </c>
      <c r="D2925" s="32" t="s">
        <v>35610</v>
      </c>
      <c r="E2925" s="121" t="str">
        <f t="shared" si="170"/>
        <v>No</v>
      </c>
      <c r="F2925" s="48">
        <v>3.64</v>
      </c>
      <c r="G2925" s="196">
        <f t="shared" si="171"/>
        <v>1.4736842105263157</v>
      </c>
      <c r="H2925" s="368">
        <f t="shared" si="169"/>
        <v>10021</v>
      </c>
      <c r="I2925" s="29" t="s">
        <v>35611</v>
      </c>
      <c r="J2925" s="85">
        <v>10021</v>
      </c>
      <c r="K2925" s="109">
        <v>42551</v>
      </c>
      <c r="L2925" s="62" t="s">
        <v>35573</v>
      </c>
    </row>
    <row r="2926" spans="1:12" ht="17.100000000000001" customHeight="1">
      <c r="A2926" s="196">
        <v>2923</v>
      </c>
      <c r="B2926" s="371">
        <v>128</v>
      </c>
      <c r="C2926" s="370" t="s">
        <v>35612</v>
      </c>
      <c r="D2926" s="32" t="s">
        <v>35613</v>
      </c>
      <c r="E2926" s="121" t="str">
        <f t="shared" si="170"/>
        <v>Yes</v>
      </c>
      <c r="F2926" s="48">
        <v>1.08</v>
      </c>
      <c r="G2926" s="196">
        <f t="shared" si="171"/>
        <v>0.43724696356275305</v>
      </c>
      <c r="H2926" s="368">
        <f t="shared" si="169"/>
        <v>2973</v>
      </c>
      <c r="I2926" s="29" t="s">
        <v>35614</v>
      </c>
      <c r="J2926" s="85">
        <v>2973</v>
      </c>
      <c r="K2926" s="109">
        <v>42551</v>
      </c>
      <c r="L2926" s="62" t="s">
        <v>35573</v>
      </c>
    </row>
    <row r="2927" spans="1:12" ht="17.100000000000001" customHeight="1">
      <c r="A2927" s="196">
        <v>2924</v>
      </c>
      <c r="B2927" s="375" t="s">
        <v>35615</v>
      </c>
      <c r="C2927" s="370" t="s">
        <v>35616</v>
      </c>
      <c r="D2927" s="32" t="s">
        <v>35617</v>
      </c>
      <c r="E2927" s="121" t="str">
        <f t="shared" si="170"/>
        <v>Yes</v>
      </c>
      <c r="F2927" s="48">
        <f>1.61+0.62</f>
        <v>2.23</v>
      </c>
      <c r="G2927" s="196">
        <f t="shared" si="171"/>
        <v>0.90283400809716596</v>
      </c>
      <c r="H2927" s="368">
        <f t="shared" si="169"/>
        <v>6139</v>
      </c>
      <c r="I2927" s="29">
        <v>11264900475</v>
      </c>
      <c r="J2927" s="85">
        <v>6139</v>
      </c>
      <c r="K2927" s="109">
        <v>42551</v>
      </c>
      <c r="L2927" s="62" t="s">
        <v>35573</v>
      </c>
    </row>
    <row r="2928" spans="1:12" ht="17.100000000000001" customHeight="1">
      <c r="A2928" s="196">
        <v>2925</v>
      </c>
      <c r="B2928" s="366" t="s">
        <v>35618</v>
      </c>
      <c r="C2928" s="370" t="s">
        <v>35619</v>
      </c>
      <c r="D2928" s="32" t="s">
        <v>35620</v>
      </c>
      <c r="E2928" s="121" t="str">
        <f t="shared" si="170"/>
        <v>No</v>
      </c>
      <c r="F2928" s="48">
        <f>6.61+2.13</f>
        <v>8.74</v>
      </c>
      <c r="G2928" s="196">
        <f t="shared" si="171"/>
        <v>3.5384615384615383</v>
      </c>
      <c r="H2928" s="368">
        <v>13600</v>
      </c>
      <c r="I2928" s="121" t="s">
        <v>35621</v>
      </c>
      <c r="J2928" s="164">
        <v>13600</v>
      </c>
      <c r="K2928" s="109">
        <v>42551</v>
      </c>
      <c r="L2928" s="62" t="s">
        <v>35573</v>
      </c>
    </row>
    <row r="2929" spans="1:12" ht="17.100000000000001" customHeight="1">
      <c r="A2929" s="196">
        <v>2926</v>
      </c>
      <c r="B2929" s="371">
        <v>98</v>
      </c>
      <c r="C2929" s="370" t="s">
        <v>35622</v>
      </c>
      <c r="D2929" s="32" t="s">
        <v>35623</v>
      </c>
      <c r="E2929" s="121" t="str">
        <f t="shared" si="170"/>
        <v>Yes</v>
      </c>
      <c r="F2929" s="48">
        <v>2.21</v>
      </c>
      <c r="G2929" s="196">
        <f t="shared" si="171"/>
        <v>0.89473684210526305</v>
      </c>
      <c r="H2929" s="368">
        <f t="shared" si="169"/>
        <v>6084</v>
      </c>
      <c r="I2929" s="121" t="s">
        <v>35624</v>
      </c>
      <c r="J2929" s="164">
        <v>6084</v>
      </c>
      <c r="K2929" s="109">
        <v>42551</v>
      </c>
      <c r="L2929" s="62" t="s">
        <v>35573</v>
      </c>
    </row>
    <row r="2930" spans="1:12" ht="17.100000000000001" customHeight="1">
      <c r="A2930" s="196">
        <v>2927</v>
      </c>
      <c r="B2930" s="366" t="s">
        <v>35625</v>
      </c>
      <c r="C2930" s="370" t="s">
        <v>35626</v>
      </c>
      <c r="D2930" s="32" t="s">
        <v>35627</v>
      </c>
      <c r="E2930" s="121" t="str">
        <f t="shared" si="170"/>
        <v>No</v>
      </c>
      <c r="F2930" s="48">
        <f>1.72+1.56+1.18</f>
        <v>4.46</v>
      </c>
      <c r="G2930" s="196">
        <f t="shared" si="171"/>
        <v>1.8056680161943319</v>
      </c>
      <c r="H2930" s="368">
        <f t="shared" si="169"/>
        <v>12278</v>
      </c>
      <c r="I2930" s="29" t="s">
        <v>35628</v>
      </c>
      <c r="J2930" s="85">
        <v>12278</v>
      </c>
      <c r="K2930" s="109">
        <v>42551</v>
      </c>
      <c r="L2930" s="62" t="s">
        <v>35573</v>
      </c>
    </row>
    <row r="2931" spans="1:12" ht="17.100000000000001" customHeight="1">
      <c r="A2931" s="196">
        <v>2928</v>
      </c>
      <c r="B2931" s="369">
        <v>43</v>
      </c>
      <c r="C2931" s="370" t="s">
        <v>35629</v>
      </c>
      <c r="D2931" s="32" t="s">
        <v>35630</v>
      </c>
      <c r="E2931" s="121" t="str">
        <f t="shared" si="170"/>
        <v>Yes</v>
      </c>
      <c r="F2931" s="48">
        <v>0.39</v>
      </c>
      <c r="G2931" s="196">
        <f t="shared" si="171"/>
        <v>0.15789473684210525</v>
      </c>
      <c r="H2931" s="368">
        <f t="shared" si="169"/>
        <v>1074</v>
      </c>
      <c r="I2931" s="29" t="s">
        <v>35631</v>
      </c>
      <c r="J2931" s="85">
        <v>1074</v>
      </c>
      <c r="K2931" s="109">
        <v>42551</v>
      </c>
      <c r="L2931" s="62" t="s">
        <v>35573</v>
      </c>
    </row>
    <row r="2932" spans="1:12" ht="17.100000000000001" customHeight="1">
      <c r="A2932" s="196">
        <v>2929</v>
      </c>
      <c r="B2932" s="371">
        <v>47</v>
      </c>
      <c r="C2932" s="370" t="s">
        <v>35632</v>
      </c>
      <c r="D2932" s="32" t="s">
        <v>35633</v>
      </c>
      <c r="E2932" s="121" t="str">
        <f t="shared" si="170"/>
        <v>Yes</v>
      </c>
      <c r="F2932" s="196">
        <v>1.35</v>
      </c>
      <c r="G2932" s="196">
        <f t="shared" si="171"/>
        <v>0.54655870445344124</v>
      </c>
      <c r="H2932" s="368">
        <f t="shared" si="169"/>
        <v>3717</v>
      </c>
      <c r="I2932" s="29" t="s">
        <v>35634</v>
      </c>
      <c r="J2932" s="85">
        <v>3717</v>
      </c>
      <c r="K2932" s="109">
        <v>42551</v>
      </c>
      <c r="L2932" s="62" t="s">
        <v>35573</v>
      </c>
    </row>
    <row r="2933" spans="1:12" ht="17.100000000000001" customHeight="1">
      <c r="A2933" s="196">
        <v>2930</v>
      </c>
      <c r="B2933" s="366" t="s">
        <v>35603</v>
      </c>
      <c r="C2933" s="370" t="s">
        <v>35604</v>
      </c>
      <c r="D2933" s="32" t="s">
        <v>35635</v>
      </c>
      <c r="E2933" s="121" t="str">
        <f t="shared" si="170"/>
        <v>Yes</v>
      </c>
      <c r="F2933" s="196">
        <f>0.37+0.35</f>
        <v>0.72</v>
      </c>
      <c r="G2933" s="196">
        <f t="shared" si="171"/>
        <v>0.291497975708502</v>
      </c>
      <c r="H2933" s="368">
        <f t="shared" si="169"/>
        <v>1982</v>
      </c>
      <c r="I2933" s="29" t="s">
        <v>35636</v>
      </c>
      <c r="J2933" s="85">
        <v>1982</v>
      </c>
      <c r="K2933" s="109">
        <v>42551</v>
      </c>
      <c r="L2933" s="62" t="s">
        <v>35573</v>
      </c>
    </row>
    <row r="2934" spans="1:12" ht="17.100000000000001" customHeight="1">
      <c r="A2934" s="196">
        <v>2931</v>
      </c>
      <c r="B2934" s="375" t="s">
        <v>35637</v>
      </c>
      <c r="C2934" s="370" t="s">
        <v>35638</v>
      </c>
      <c r="D2934" s="32" t="s">
        <v>35639</v>
      </c>
      <c r="E2934" s="121" t="str">
        <f t="shared" si="170"/>
        <v>Yes</v>
      </c>
      <c r="F2934" s="196">
        <f>0.99+1.2</f>
        <v>2.19</v>
      </c>
      <c r="G2934" s="196">
        <f t="shared" si="171"/>
        <v>0.88663967611336025</v>
      </c>
      <c r="H2934" s="368">
        <f t="shared" si="169"/>
        <v>6029</v>
      </c>
      <c r="I2934" s="29" t="s">
        <v>35640</v>
      </c>
      <c r="J2934" s="85">
        <v>6029</v>
      </c>
      <c r="K2934" s="109">
        <v>42551</v>
      </c>
      <c r="L2934" s="62" t="s">
        <v>35573</v>
      </c>
    </row>
    <row r="2935" spans="1:12" ht="17.100000000000001" customHeight="1">
      <c r="A2935" s="196">
        <v>2932</v>
      </c>
      <c r="B2935" s="371">
        <v>83</v>
      </c>
      <c r="C2935" s="370" t="s">
        <v>35641</v>
      </c>
      <c r="D2935" s="32" t="s">
        <v>34984</v>
      </c>
      <c r="E2935" s="121" t="str">
        <f t="shared" si="170"/>
        <v>Yes</v>
      </c>
      <c r="F2935" s="196">
        <v>1.78</v>
      </c>
      <c r="G2935" s="196">
        <f t="shared" si="171"/>
        <v>0.72064777327935214</v>
      </c>
      <c r="H2935" s="368">
        <f t="shared" si="169"/>
        <v>4900</v>
      </c>
      <c r="I2935" s="121" t="s">
        <v>35642</v>
      </c>
      <c r="J2935" s="164">
        <v>4900</v>
      </c>
      <c r="K2935" s="109">
        <v>42551</v>
      </c>
      <c r="L2935" s="62" t="s">
        <v>35573</v>
      </c>
    </row>
    <row r="2936" spans="1:12" ht="17.100000000000001" customHeight="1">
      <c r="A2936" s="196">
        <v>2933</v>
      </c>
      <c r="B2936" s="369">
        <v>152</v>
      </c>
      <c r="C2936" s="367" t="s">
        <v>35643</v>
      </c>
      <c r="D2936" s="51" t="s">
        <v>35644</v>
      </c>
      <c r="E2936" s="121" t="str">
        <f t="shared" si="170"/>
        <v>Yes</v>
      </c>
      <c r="F2936" s="196">
        <v>0.54</v>
      </c>
      <c r="G2936" s="196">
        <f t="shared" si="171"/>
        <v>0.21862348178137653</v>
      </c>
      <c r="H2936" s="368">
        <f t="shared" si="169"/>
        <v>1487</v>
      </c>
      <c r="I2936" s="121" t="s">
        <v>35645</v>
      </c>
      <c r="J2936" s="164">
        <v>1487</v>
      </c>
      <c r="K2936" s="109">
        <v>42551</v>
      </c>
      <c r="L2936" s="62" t="s">
        <v>35573</v>
      </c>
    </row>
    <row r="2937" spans="1:12" ht="17.100000000000001" customHeight="1">
      <c r="A2937" s="196">
        <v>2934</v>
      </c>
      <c r="B2937" s="366" t="s">
        <v>35646</v>
      </c>
      <c r="C2937" s="367" t="s">
        <v>35647</v>
      </c>
      <c r="D2937" s="51" t="s">
        <v>35648</v>
      </c>
      <c r="E2937" s="121" t="str">
        <f t="shared" si="170"/>
        <v>Yes</v>
      </c>
      <c r="F2937" s="196">
        <f>0.3+0.54</f>
        <v>0.84000000000000008</v>
      </c>
      <c r="G2937" s="196">
        <f t="shared" si="171"/>
        <v>0.34008097165991902</v>
      </c>
      <c r="H2937" s="368">
        <f t="shared" si="169"/>
        <v>2313</v>
      </c>
      <c r="I2937" s="121" t="s">
        <v>35649</v>
      </c>
      <c r="J2937" s="164">
        <v>2313</v>
      </c>
      <c r="K2937" s="109">
        <v>42551</v>
      </c>
      <c r="L2937" s="62" t="s">
        <v>35573</v>
      </c>
    </row>
    <row r="2938" spans="1:12" ht="17.100000000000001" customHeight="1">
      <c r="A2938" s="196">
        <v>2935</v>
      </c>
      <c r="B2938" s="369">
        <v>107</v>
      </c>
      <c r="C2938" s="367" t="s">
        <v>35650</v>
      </c>
      <c r="D2938" s="51" t="s">
        <v>35651</v>
      </c>
      <c r="E2938" s="121" t="str">
        <f t="shared" si="170"/>
        <v>Yes</v>
      </c>
      <c r="F2938" s="196">
        <v>1.4</v>
      </c>
      <c r="G2938" s="196">
        <f t="shared" si="171"/>
        <v>0.56680161943319829</v>
      </c>
      <c r="H2938" s="368">
        <f t="shared" si="169"/>
        <v>3854</v>
      </c>
      <c r="I2938" s="121" t="s">
        <v>35652</v>
      </c>
      <c r="J2938" s="164">
        <v>3854</v>
      </c>
      <c r="K2938" s="109">
        <v>42551</v>
      </c>
      <c r="L2938" s="62" t="s">
        <v>35573</v>
      </c>
    </row>
    <row r="2939" spans="1:12" ht="17.100000000000001" customHeight="1">
      <c r="A2939" s="196">
        <v>2936</v>
      </c>
      <c r="B2939" s="369">
        <v>105</v>
      </c>
      <c r="C2939" s="367" t="s">
        <v>35653</v>
      </c>
      <c r="D2939" s="51" t="s">
        <v>35654</v>
      </c>
      <c r="E2939" s="121" t="str">
        <f t="shared" si="170"/>
        <v>No</v>
      </c>
      <c r="F2939" s="196">
        <v>2.63</v>
      </c>
      <c r="G2939" s="196">
        <f t="shared" si="171"/>
        <v>1.0647773279352226</v>
      </c>
      <c r="H2939" s="368">
        <f t="shared" si="169"/>
        <v>7240</v>
      </c>
      <c r="I2939" s="121" t="s">
        <v>35655</v>
      </c>
      <c r="J2939" s="164">
        <v>7240</v>
      </c>
      <c r="K2939" s="109">
        <v>42551</v>
      </c>
      <c r="L2939" s="62" t="s">
        <v>35573</v>
      </c>
    </row>
    <row r="2940" spans="1:12" ht="17.100000000000001" customHeight="1">
      <c r="A2940" s="196">
        <v>2937</v>
      </c>
      <c r="B2940" s="369">
        <v>105</v>
      </c>
      <c r="C2940" s="367" t="s">
        <v>35653</v>
      </c>
      <c r="D2940" s="51" t="s">
        <v>35656</v>
      </c>
      <c r="E2940" s="121" t="str">
        <f t="shared" si="170"/>
        <v>No</v>
      </c>
      <c r="F2940" s="196">
        <v>2.65</v>
      </c>
      <c r="G2940" s="196">
        <f t="shared" si="171"/>
        <v>1.0728744939271253</v>
      </c>
      <c r="H2940" s="368">
        <f t="shared" si="169"/>
        <v>7295</v>
      </c>
      <c r="I2940" s="121" t="s">
        <v>35657</v>
      </c>
      <c r="J2940" s="164">
        <v>7295</v>
      </c>
      <c r="K2940" s="109">
        <v>42551</v>
      </c>
      <c r="L2940" s="62" t="s">
        <v>35573</v>
      </c>
    </row>
    <row r="2941" spans="1:12" ht="17.100000000000001" customHeight="1">
      <c r="A2941" s="196">
        <v>2938</v>
      </c>
      <c r="B2941" s="369" t="s">
        <v>35658</v>
      </c>
      <c r="C2941" s="367" t="s">
        <v>35659</v>
      </c>
      <c r="D2941" s="51" t="s">
        <v>35660</v>
      </c>
      <c r="E2941" s="121" t="str">
        <f t="shared" si="170"/>
        <v>Yes</v>
      </c>
      <c r="F2941" s="196">
        <v>0.33</v>
      </c>
      <c r="G2941" s="196">
        <f t="shared" si="171"/>
        <v>0.13360323886639675</v>
      </c>
      <c r="H2941" s="368">
        <f t="shared" si="169"/>
        <v>908</v>
      </c>
      <c r="I2941" s="121" t="s">
        <v>35661</v>
      </c>
      <c r="J2941" s="164">
        <v>908</v>
      </c>
      <c r="K2941" s="109">
        <v>42551</v>
      </c>
      <c r="L2941" s="62" t="s">
        <v>35573</v>
      </c>
    </row>
    <row r="2942" spans="1:12" ht="17.100000000000001" customHeight="1">
      <c r="A2942" s="196">
        <v>2939</v>
      </c>
      <c r="B2942" s="366" t="s">
        <v>35662</v>
      </c>
      <c r="C2942" s="367" t="s">
        <v>35663</v>
      </c>
      <c r="D2942" s="51" t="s">
        <v>35664</v>
      </c>
      <c r="E2942" s="121" t="str">
        <f t="shared" si="170"/>
        <v>Yes</v>
      </c>
      <c r="F2942" s="196">
        <f>0.5+1.29</f>
        <v>1.79</v>
      </c>
      <c r="G2942" s="196">
        <f t="shared" si="171"/>
        <v>0.7246963562753036</v>
      </c>
      <c r="H2942" s="368">
        <f t="shared" si="169"/>
        <v>4928</v>
      </c>
      <c r="I2942" s="121" t="s">
        <v>35665</v>
      </c>
      <c r="J2942" s="164">
        <v>4928</v>
      </c>
      <c r="K2942" s="109">
        <v>42551</v>
      </c>
      <c r="L2942" s="62" t="s">
        <v>35573</v>
      </c>
    </row>
    <row r="2943" spans="1:12" ht="17.100000000000001" customHeight="1">
      <c r="A2943" s="196">
        <v>2940</v>
      </c>
      <c r="B2943" s="369" t="s">
        <v>35666</v>
      </c>
      <c r="C2943" s="367" t="s">
        <v>35667</v>
      </c>
      <c r="D2943" s="51" t="s">
        <v>35668</v>
      </c>
      <c r="E2943" s="121" t="str">
        <f t="shared" si="170"/>
        <v>Yes</v>
      </c>
      <c r="F2943" s="196">
        <v>0.76</v>
      </c>
      <c r="G2943" s="196">
        <f t="shared" si="171"/>
        <v>0.30769230769230765</v>
      </c>
      <c r="H2943" s="368">
        <f t="shared" si="169"/>
        <v>2092</v>
      </c>
      <c r="I2943" s="121" t="s">
        <v>35669</v>
      </c>
      <c r="J2943" s="164">
        <v>2092</v>
      </c>
      <c r="K2943" s="109">
        <v>42551</v>
      </c>
      <c r="L2943" s="62" t="s">
        <v>35573</v>
      </c>
    </row>
    <row r="2944" spans="1:12" ht="17.100000000000001" customHeight="1">
      <c r="A2944" s="196">
        <v>2941</v>
      </c>
      <c r="B2944" s="366" t="s">
        <v>35670</v>
      </c>
      <c r="C2944" s="367" t="s">
        <v>35671</v>
      </c>
      <c r="D2944" s="51" t="s">
        <v>35672</v>
      </c>
      <c r="E2944" s="121" t="str">
        <f t="shared" si="170"/>
        <v>Yes</v>
      </c>
      <c r="F2944" s="196">
        <f>0.87+0.06+0.6+0.1+0.72</f>
        <v>2.3499999999999996</v>
      </c>
      <c r="G2944" s="196">
        <f t="shared" si="171"/>
        <v>0.95141700404858276</v>
      </c>
      <c r="H2944" s="368">
        <f t="shared" si="169"/>
        <v>6470</v>
      </c>
      <c r="I2944" s="121" t="s">
        <v>35673</v>
      </c>
      <c r="J2944" s="164">
        <v>6470</v>
      </c>
      <c r="K2944" s="109">
        <v>42551</v>
      </c>
      <c r="L2944" s="62" t="s">
        <v>35573</v>
      </c>
    </row>
    <row r="2945" spans="1:12" ht="17.100000000000001" customHeight="1">
      <c r="A2945" s="196">
        <v>2942</v>
      </c>
      <c r="B2945" s="366" t="s">
        <v>35674</v>
      </c>
      <c r="C2945" s="367" t="s">
        <v>35675</v>
      </c>
      <c r="D2945" s="51" t="s">
        <v>35676</v>
      </c>
      <c r="E2945" s="121" t="str">
        <f t="shared" si="170"/>
        <v>Yes</v>
      </c>
      <c r="F2945" s="196">
        <f>0.21+0.92</f>
        <v>1.1300000000000001</v>
      </c>
      <c r="G2945" s="196">
        <f t="shared" si="171"/>
        <v>0.45748987854251011</v>
      </c>
      <c r="H2945" s="368">
        <f t="shared" si="169"/>
        <v>3111</v>
      </c>
      <c r="I2945" s="121" t="s">
        <v>35677</v>
      </c>
      <c r="J2945" s="164">
        <v>3111</v>
      </c>
      <c r="K2945" s="109">
        <v>42551</v>
      </c>
      <c r="L2945" s="62" t="s">
        <v>35573</v>
      </c>
    </row>
    <row r="2946" spans="1:12" ht="17.100000000000001" customHeight="1">
      <c r="A2946" s="196">
        <v>2943</v>
      </c>
      <c r="B2946" s="366" t="s">
        <v>35678</v>
      </c>
      <c r="C2946" s="367" t="s">
        <v>35679</v>
      </c>
      <c r="D2946" s="51" t="s">
        <v>35680</v>
      </c>
      <c r="E2946" s="121" t="str">
        <f t="shared" si="170"/>
        <v>Yes</v>
      </c>
      <c r="F2946" s="196">
        <f>0.15+0.9+0.24+0.24</f>
        <v>1.53</v>
      </c>
      <c r="G2946" s="196">
        <f t="shared" si="171"/>
        <v>0.61943319838056676</v>
      </c>
      <c r="H2946" s="368">
        <f t="shared" si="169"/>
        <v>4212</v>
      </c>
      <c r="I2946" s="121" t="s">
        <v>35681</v>
      </c>
      <c r="J2946" s="164">
        <v>4212</v>
      </c>
      <c r="K2946" s="109">
        <v>42551</v>
      </c>
      <c r="L2946" s="62" t="s">
        <v>35573</v>
      </c>
    </row>
    <row r="2947" spans="1:12" ht="17.100000000000001" customHeight="1">
      <c r="A2947" s="196">
        <v>2944</v>
      </c>
      <c r="B2947" s="366" t="s">
        <v>35682</v>
      </c>
      <c r="C2947" s="367" t="s">
        <v>35683</v>
      </c>
      <c r="D2947" s="51" t="s">
        <v>35684</v>
      </c>
      <c r="E2947" s="121" t="str">
        <f t="shared" si="170"/>
        <v>Yes</v>
      </c>
      <c r="F2947" s="196">
        <v>0.6</v>
      </c>
      <c r="G2947" s="196">
        <f t="shared" si="171"/>
        <v>0.24291497975708498</v>
      </c>
      <c r="H2947" s="368">
        <f t="shared" si="169"/>
        <v>1652</v>
      </c>
      <c r="I2947" s="121" t="s">
        <v>35685</v>
      </c>
      <c r="J2947" s="164">
        <v>1652</v>
      </c>
      <c r="K2947" s="109">
        <v>42551</v>
      </c>
      <c r="L2947" s="62" t="s">
        <v>35573</v>
      </c>
    </row>
    <row r="2948" spans="1:12" ht="17.100000000000001" customHeight="1">
      <c r="A2948" s="196">
        <v>2945</v>
      </c>
      <c r="B2948" s="369" t="s">
        <v>35686</v>
      </c>
      <c r="C2948" s="367" t="s">
        <v>35687</v>
      </c>
      <c r="D2948" s="51" t="s">
        <v>35688</v>
      </c>
      <c r="E2948" s="121" t="str">
        <f t="shared" si="170"/>
        <v>Yes</v>
      </c>
      <c r="F2948" s="196">
        <v>0.83</v>
      </c>
      <c r="G2948" s="196">
        <f t="shared" si="171"/>
        <v>0.33603238866396756</v>
      </c>
      <c r="H2948" s="368">
        <f t="shared" si="169"/>
        <v>2285</v>
      </c>
      <c r="I2948" s="121" t="s">
        <v>35689</v>
      </c>
      <c r="J2948" s="164">
        <v>2285</v>
      </c>
      <c r="K2948" s="109">
        <v>42551</v>
      </c>
      <c r="L2948" s="62" t="s">
        <v>35573</v>
      </c>
    </row>
    <row r="2949" spans="1:12" ht="17.100000000000001" customHeight="1">
      <c r="A2949" s="196">
        <v>2946</v>
      </c>
      <c r="B2949" s="369" t="s">
        <v>35690</v>
      </c>
      <c r="C2949" s="367" t="s">
        <v>35691</v>
      </c>
      <c r="D2949" s="51" t="s">
        <v>35692</v>
      </c>
      <c r="E2949" s="121" t="str">
        <f t="shared" si="170"/>
        <v>Yes</v>
      </c>
      <c r="F2949" s="196">
        <v>0.11</v>
      </c>
      <c r="G2949" s="196">
        <f t="shared" si="171"/>
        <v>4.4534412955465584E-2</v>
      </c>
      <c r="H2949" s="368">
        <f t="shared" si="169"/>
        <v>303</v>
      </c>
      <c r="I2949" s="121" t="s">
        <v>35693</v>
      </c>
      <c r="J2949" s="164">
        <v>303</v>
      </c>
      <c r="K2949" s="109">
        <v>42551</v>
      </c>
      <c r="L2949" s="62" t="s">
        <v>35573</v>
      </c>
    </row>
    <row r="2950" spans="1:12" ht="17.100000000000001" customHeight="1">
      <c r="A2950" s="196">
        <v>2947</v>
      </c>
      <c r="B2950" s="369" t="s">
        <v>35694</v>
      </c>
      <c r="C2950" s="367" t="s">
        <v>35695</v>
      </c>
      <c r="D2950" s="51" t="s">
        <v>35696</v>
      </c>
      <c r="E2950" s="121" t="str">
        <f t="shared" si="170"/>
        <v>Yes</v>
      </c>
      <c r="F2950" s="196">
        <v>1.05</v>
      </c>
      <c r="G2950" s="196">
        <f t="shared" si="171"/>
        <v>0.42510121457489874</v>
      </c>
      <c r="H2950" s="368">
        <f t="shared" si="169"/>
        <v>2891</v>
      </c>
      <c r="I2950" s="121" t="s">
        <v>35697</v>
      </c>
      <c r="J2950" s="164">
        <v>2891</v>
      </c>
      <c r="K2950" s="109">
        <v>42551</v>
      </c>
      <c r="L2950" s="62" t="s">
        <v>35573</v>
      </c>
    </row>
    <row r="2951" spans="1:12" ht="17.100000000000001" customHeight="1">
      <c r="A2951" s="196">
        <v>2948</v>
      </c>
      <c r="B2951" s="366" t="s">
        <v>35698</v>
      </c>
      <c r="C2951" s="367" t="s">
        <v>35699</v>
      </c>
      <c r="D2951" s="51" t="s">
        <v>35700</v>
      </c>
      <c r="E2951" s="121" t="str">
        <f t="shared" si="170"/>
        <v>Yes</v>
      </c>
      <c r="F2951" s="196">
        <f>0.37+0.3+0.14+0.41</f>
        <v>1.22</v>
      </c>
      <c r="G2951" s="196">
        <f t="shared" si="171"/>
        <v>0.49392712550607282</v>
      </c>
      <c r="H2951" s="368">
        <f t="shared" si="169"/>
        <v>3359</v>
      </c>
      <c r="I2951" s="121" t="s">
        <v>35701</v>
      </c>
      <c r="J2951" s="164">
        <v>3359</v>
      </c>
      <c r="K2951" s="109">
        <v>42551</v>
      </c>
      <c r="L2951" s="62" t="s">
        <v>35573</v>
      </c>
    </row>
    <row r="2952" spans="1:12" ht="17.100000000000001" customHeight="1">
      <c r="A2952" s="196">
        <v>2949</v>
      </c>
      <c r="B2952" s="366" t="s">
        <v>35702</v>
      </c>
      <c r="C2952" s="367" t="s">
        <v>35703</v>
      </c>
      <c r="D2952" s="51" t="s">
        <v>35703</v>
      </c>
      <c r="E2952" s="121" t="str">
        <f t="shared" si="170"/>
        <v>Yes</v>
      </c>
      <c r="F2952" s="196">
        <v>1.47</v>
      </c>
      <c r="G2952" s="196">
        <f t="shared" si="171"/>
        <v>0.59514170040485825</v>
      </c>
      <c r="H2952" s="368">
        <f t="shared" si="169"/>
        <v>4047</v>
      </c>
      <c r="I2952" s="121" t="s">
        <v>35704</v>
      </c>
      <c r="J2952" s="164">
        <v>4047</v>
      </c>
      <c r="K2952" s="109">
        <v>42551</v>
      </c>
      <c r="L2952" s="62" t="s">
        <v>35573</v>
      </c>
    </row>
    <row r="2953" spans="1:12" ht="17.100000000000001" customHeight="1">
      <c r="A2953" s="196">
        <v>2950</v>
      </c>
      <c r="B2953" s="366" t="s">
        <v>35705</v>
      </c>
      <c r="C2953" s="367" t="s">
        <v>35706</v>
      </c>
      <c r="D2953" s="51" t="s">
        <v>35706</v>
      </c>
      <c r="E2953" s="121" t="str">
        <f t="shared" si="170"/>
        <v>No</v>
      </c>
      <c r="F2953" s="196">
        <f>0.63+0.29+1.38+0.33</f>
        <v>2.63</v>
      </c>
      <c r="G2953" s="196">
        <f t="shared" si="171"/>
        <v>1.0647773279352226</v>
      </c>
      <c r="H2953" s="368">
        <f t="shared" si="169"/>
        <v>7240</v>
      </c>
      <c r="I2953" s="121" t="s">
        <v>35707</v>
      </c>
      <c r="J2953" s="164">
        <v>7240</v>
      </c>
      <c r="K2953" s="109">
        <v>42551</v>
      </c>
      <c r="L2953" s="62" t="s">
        <v>35573</v>
      </c>
    </row>
    <row r="2954" spans="1:12" ht="17.100000000000001" customHeight="1">
      <c r="A2954" s="196">
        <v>2951</v>
      </c>
      <c r="B2954" s="366" t="s">
        <v>35708</v>
      </c>
      <c r="C2954" s="367" t="s">
        <v>35709</v>
      </c>
      <c r="D2954" s="51" t="s">
        <v>35710</v>
      </c>
      <c r="E2954" s="121" t="str">
        <f t="shared" si="170"/>
        <v>Yes</v>
      </c>
      <c r="F2954" s="196">
        <f>0.56+0.55+0.21</f>
        <v>1.32</v>
      </c>
      <c r="G2954" s="196">
        <f t="shared" si="171"/>
        <v>0.53441295546558698</v>
      </c>
      <c r="H2954" s="368">
        <f t="shared" si="169"/>
        <v>3634</v>
      </c>
      <c r="I2954" s="121" t="s">
        <v>35711</v>
      </c>
      <c r="J2954" s="164">
        <v>3634</v>
      </c>
      <c r="K2954" s="109">
        <v>42551</v>
      </c>
      <c r="L2954" s="62" t="s">
        <v>35573</v>
      </c>
    </row>
    <row r="2955" spans="1:12" ht="17.100000000000001" customHeight="1">
      <c r="A2955" s="196">
        <v>2952</v>
      </c>
      <c r="B2955" s="366" t="s">
        <v>35712</v>
      </c>
      <c r="C2955" s="367" t="s">
        <v>35713</v>
      </c>
      <c r="D2955" s="51" t="s">
        <v>35714</v>
      </c>
      <c r="E2955" s="121" t="str">
        <f t="shared" si="170"/>
        <v>Yes</v>
      </c>
      <c r="F2955" s="196">
        <f>1.03+0.26+0.29</f>
        <v>1.58</v>
      </c>
      <c r="G2955" s="196">
        <f t="shared" si="171"/>
        <v>0.63967611336032382</v>
      </c>
      <c r="H2955" s="368">
        <f t="shared" si="169"/>
        <v>4350</v>
      </c>
      <c r="I2955" s="121" t="s">
        <v>35715</v>
      </c>
      <c r="J2955" s="164">
        <v>4350</v>
      </c>
      <c r="K2955" s="109">
        <v>42551</v>
      </c>
      <c r="L2955" s="62" t="s">
        <v>35573</v>
      </c>
    </row>
    <row r="2956" spans="1:12" ht="17.100000000000001" customHeight="1">
      <c r="A2956" s="196">
        <v>2953</v>
      </c>
      <c r="B2956" s="366" t="s">
        <v>35716</v>
      </c>
      <c r="C2956" s="367" t="s">
        <v>35717</v>
      </c>
      <c r="D2956" s="51" t="s">
        <v>35718</v>
      </c>
      <c r="E2956" s="121" t="str">
        <f t="shared" si="170"/>
        <v>No</v>
      </c>
      <c r="F2956" s="196">
        <f>0.78+0.64+0.58+0.3+0.35+0.85</f>
        <v>3.5</v>
      </c>
      <c r="G2956" s="196">
        <f t="shared" si="171"/>
        <v>1.4170040485829958</v>
      </c>
      <c r="H2956" s="368">
        <f t="shared" si="169"/>
        <v>9636</v>
      </c>
      <c r="I2956" s="121" t="s">
        <v>35719</v>
      </c>
      <c r="J2956" s="164">
        <v>9636</v>
      </c>
      <c r="K2956" s="109">
        <v>42551</v>
      </c>
      <c r="L2956" s="62" t="s">
        <v>35573</v>
      </c>
    </row>
    <row r="2957" spans="1:12" ht="17.100000000000001" customHeight="1">
      <c r="A2957" s="196">
        <v>2954</v>
      </c>
      <c r="B2957" s="369">
        <v>22</v>
      </c>
      <c r="C2957" s="367" t="s">
        <v>35720</v>
      </c>
      <c r="D2957" s="51" t="s">
        <v>35721</v>
      </c>
      <c r="E2957" s="121" t="str">
        <f t="shared" si="170"/>
        <v>Yes</v>
      </c>
      <c r="F2957" s="196">
        <v>0.81</v>
      </c>
      <c r="G2957" s="196">
        <f t="shared" si="171"/>
        <v>0.32793522267206476</v>
      </c>
      <c r="H2957" s="368">
        <f t="shared" si="169"/>
        <v>2230</v>
      </c>
      <c r="I2957" s="121" t="s">
        <v>35722</v>
      </c>
      <c r="J2957" s="164">
        <v>2230</v>
      </c>
      <c r="K2957" s="109">
        <v>42551</v>
      </c>
      <c r="L2957" s="62" t="s">
        <v>35573</v>
      </c>
    </row>
    <row r="2958" spans="1:12" ht="17.100000000000001" customHeight="1">
      <c r="A2958" s="196">
        <v>2955</v>
      </c>
      <c r="B2958" s="366" t="s">
        <v>35723</v>
      </c>
      <c r="C2958" s="367" t="s">
        <v>35724</v>
      </c>
      <c r="D2958" s="51" t="s">
        <v>35724</v>
      </c>
      <c r="E2958" s="121" t="str">
        <f t="shared" si="170"/>
        <v>Yes</v>
      </c>
      <c r="F2958" s="196">
        <f>0.57+0.45+0.2+0.51+0.71</f>
        <v>2.44</v>
      </c>
      <c r="G2958" s="196">
        <f t="shared" si="171"/>
        <v>0.98785425101214563</v>
      </c>
      <c r="H2958" s="368">
        <f t="shared" si="169"/>
        <v>6717</v>
      </c>
      <c r="I2958" s="121" t="s">
        <v>35725</v>
      </c>
      <c r="J2958" s="164">
        <v>6717</v>
      </c>
      <c r="K2958" s="109">
        <v>42551</v>
      </c>
      <c r="L2958" s="62" t="s">
        <v>35573</v>
      </c>
    </row>
    <row r="2959" spans="1:12" ht="17.100000000000001" customHeight="1">
      <c r="A2959" s="196">
        <v>2956</v>
      </c>
      <c r="B2959" s="366" t="s">
        <v>35726</v>
      </c>
      <c r="C2959" s="367" t="s">
        <v>35727</v>
      </c>
      <c r="D2959" s="51" t="s">
        <v>35728</v>
      </c>
      <c r="E2959" s="121" t="str">
        <f t="shared" si="170"/>
        <v>Yes</v>
      </c>
      <c r="F2959" s="196">
        <f>0.16+0.15+0.89</f>
        <v>1.2</v>
      </c>
      <c r="G2959" s="196">
        <f t="shared" si="171"/>
        <v>0.48582995951416996</v>
      </c>
      <c r="H2959" s="368">
        <f t="shared" si="169"/>
        <v>3304</v>
      </c>
      <c r="I2959" s="121" t="s">
        <v>35729</v>
      </c>
      <c r="J2959" s="164">
        <v>3304</v>
      </c>
      <c r="K2959" s="109">
        <v>42551</v>
      </c>
      <c r="L2959" s="62" t="s">
        <v>35573</v>
      </c>
    </row>
    <row r="2960" spans="1:12" ht="17.100000000000001" customHeight="1">
      <c r="A2960" s="196">
        <v>2957</v>
      </c>
      <c r="B2960" s="366" t="s">
        <v>35730</v>
      </c>
      <c r="C2960" s="367" t="s">
        <v>35731</v>
      </c>
      <c r="D2960" s="51" t="s">
        <v>35732</v>
      </c>
      <c r="E2960" s="121" t="str">
        <f t="shared" si="170"/>
        <v>No</v>
      </c>
      <c r="F2960" s="196">
        <f>0.95+0.47+0.47+0.12+1+1.37+0.13</f>
        <v>4.51</v>
      </c>
      <c r="G2960" s="196">
        <f t="shared" si="171"/>
        <v>1.8259109311740889</v>
      </c>
      <c r="H2960" s="368">
        <f t="shared" si="169"/>
        <v>12416</v>
      </c>
      <c r="I2960" s="121" t="s">
        <v>35733</v>
      </c>
      <c r="J2960" s="164">
        <v>12416</v>
      </c>
      <c r="K2960" s="109">
        <v>42551</v>
      </c>
      <c r="L2960" s="62" t="s">
        <v>35573</v>
      </c>
    </row>
    <row r="2961" spans="1:12" ht="17.100000000000001" customHeight="1">
      <c r="A2961" s="196">
        <v>2958</v>
      </c>
      <c r="B2961" s="366" t="s">
        <v>35734</v>
      </c>
      <c r="C2961" s="367" t="s">
        <v>35735</v>
      </c>
      <c r="D2961" s="51" t="s">
        <v>35736</v>
      </c>
      <c r="E2961" s="121" t="str">
        <f t="shared" si="170"/>
        <v>Yes</v>
      </c>
      <c r="F2961" s="196">
        <f>1.2+0.6+0.39</f>
        <v>2.19</v>
      </c>
      <c r="G2961" s="196">
        <f t="shared" si="171"/>
        <v>0.88663967611336025</v>
      </c>
      <c r="H2961" s="368">
        <f t="shared" si="169"/>
        <v>6029</v>
      </c>
      <c r="I2961" s="121" t="s">
        <v>35737</v>
      </c>
      <c r="J2961" s="164">
        <v>6029</v>
      </c>
      <c r="K2961" s="109">
        <v>42551</v>
      </c>
      <c r="L2961" s="62" t="s">
        <v>35573</v>
      </c>
    </row>
    <row r="2962" spans="1:12" ht="17.100000000000001" customHeight="1">
      <c r="A2962" s="196">
        <v>2959</v>
      </c>
      <c r="B2962" s="369" t="s">
        <v>35658</v>
      </c>
      <c r="C2962" s="367" t="s">
        <v>35659</v>
      </c>
      <c r="D2962" s="51" t="s">
        <v>35738</v>
      </c>
      <c r="E2962" s="121" t="str">
        <f t="shared" si="170"/>
        <v>Yes</v>
      </c>
      <c r="F2962" s="196">
        <v>0.55000000000000004</v>
      </c>
      <c r="G2962" s="196">
        <f t="shared" si="171"/>
        <v>0.22267206477732793</v>
      </c>
      <c r="H2962" s="368">
        <f t="shared" si="169"/>
        <v>1514</v>
      </c>
      <c r="I2962" s="121" t="s">
        <v>35739</v>
      </c>
      <c r="J2962" s="164">
        <v>1514</v>
      </c>
      <c r="K2962" s="109">
        <v>42551</v>
      </c>
      <c r="L2962" s="62" t="s">
        <v>35573</v>
      </c>
    </row>
    <row r="2963" spans="1:12" ht="17.100000000000001" customHeight="1">
      <c r="A2963" s="196">
        <v>2960</v>
      </c>
      <c r="B2963" s="369">
        <v>82</v>
      </c>
      <c r="C2963" s="367" t="s">
        <v>35740</v>
      </c>
      <c r="D2963" s="51" t="s">
        <v>35741</v>
      </c>
      <c r="E2963" s="121" t="str">
        <f t="shared" si="170"/>
        <v>Yes</v>
      </c>
      <c r="F2963" s="196">
        <v>0.85</v>
      </c>
      <c r="G2963" s="196">
        <f t="shared" si="171"/>
        <v>0.34412955465587042</v>
      </c>
      <c r="H2963" s="368">
        <f t="shared" si="169"/>
        <v>2340</v>
      </c>
      <c r="I2963" s="121" t="s">
        <v>35742</v>
      </c>
      <c r="J2963" s="164">
        <v>2340</v>
      </c>
      <c r="K2963" s="109">
        <v>42551</v>
      </c>
      <c r="L2963" s="62" t="s">
        <v>35573</v>
      </c>
    </row>
    <row r="2964" spans="1:12" ht="17.100000000000001" customHeight="1">
      <c r="A2964" s="196">
        <v>2961</v>
      </c>
      <c r="B2964" s="369">
        <v>55</v>
      </c>
      <c r="C2964" s="367" t="s">
        <v>35743</v>
      </c>
      <c r="D2964" s="51" t="s">
        <v>35744</v>
      </c>
      <c r="E2964" s="121" t="str">
        <f t="shared" si="170"/>
        <v>Yes</v>
      </c>
      <c r="F2964" s="196">
        <v>0.67</v>
      </c>
      <c r="G2964" s="196">
        <f t="shared" si="171"/>
        <v>0.27125506072874495</v>
      </c>
      <c r="H2964" s="368">
        <f t="shared" si="169"/>
        <v>1845</v>
      </c>
      <c r="I2964" s="121" t="s">
        <v>35745</v>
      </c>
      <c r="J2964" s="164">
        <v>1845</v>
      </c>
      <c r="K2964" s="109">
        <v>42551</v>
      </c>
      <c r="L2964" s="62" t="s">
        <v>35573</v>
      </c>
    </row>
    <row r="2965" spans="1:12" ht="17.100000000000001" customHeight="1">
      <c r="A2965" s="196">
        <v>2962</v>
      </c>
      <c r="B2965" s="369" t="s">
        <v>35746</v>
      </c>
      <c r="C2965" s="367" t="s">
        <v>35747</v>
      </c>
      <c r="D2965" s="51" t="s">
        <v>35748</v>
      </c>
      <c r="E2965" s="121" t="str">
        <f t="shared" si="170"/>
        <v>Yes</v>
      </c>
      <c r="F2965" s="196">
        <v>0.42</v>
      </c>
      <c r="G2965" s="196">
        <f t="shared" si="171"/>
        <v>0.17004048582995948</v>
      </c>
      <c r="H2965" s="368">
        <f t="shared" si="169"/>
        <v>1156</v>
      </c>
      <c r="I2965" s="121" t="s">
        <v>35749</v>
      </c>
      <c r="J2965" s="164">
        <v>1156</v>
      </c>
      <c r="K2965" s="109">
        <v>42551</v>
      </c>
      <c r="L2965" s="62" t="s">
        <v>35573</v>
      </c>
    </row>
    <row r="2966" spans="1:12" ht="17.100000000000001" customHeight="1">
      <c r="A2966" s="196">
        <v>2963</v>
      </c>
      <c r="B2966" s="366" t="s">
        <v>35750</v>
      </c>
      <c r="C2966" s="367" t="s">
        <v>35747</v>
      </c>
      <c r="D2966" s="51" t="s">
        <v>35751</v>
      </c>
      <c r="E2966" s="121" t="str">
        <f t="shared" si="170"/>
        <v>Yes</v>
      </c>
      <c r="F2966" s="196">
        <f>0.38+0.21</f>
        <v>0.59</v>
      </c>
      <c r="G2966" s="196">
        <f t="shared" si="171"/>
        <v>0.23886639676113358</v>
      </c>
      <c r="H2966" s="368">
        <f t="shared" si="169"/>
        <v>1624</v>
      </c>
      <c r="I2966" s="121" t="s">
        <v>35752</v>
      </c>
      <c r="J2966" s="164">
        <v>1624</v>
      </c>
      <c r="K2966" s="109">
        <v>42551</v>
      </c>
      <c r="L2966" s="62" t="s">
        <v>35573</v>
      </c>
    </row>
    <row r="2967" spans="1:12" ht="17.100000000000001" customHeight="1">
      <c r="A2967" s="196">
        <v>2964</v>
      </c>
      <c r="B2967" s="369">
        <v>115</v>
      </c>
      <c r="C2967" s="367" t="s">
        <v>35753</v>
      </c>
      <c r="D2967" s="51" t="s">
        <v>35754</v>
      </c>
      <c r="E2967" s="121" t="str">
        <f t="shared" si="170"/>
        <v>No</v>
      </c>
      <c r="F2967" s="196">
        <v>2.78</v>
      </c>
      <c r="G2967" s="196">
        <f t="shared" si="171"/>
        <v>1.1255060728744937</v>
      </c>
      <c r="H2967" s="368">
        <f t="shared" si="169"/>
        <v>7653</v>
      </c>
      <c r="I2967" s="121" t="s">
        <v>35755</v>
      </c>
      <c r="J2967" s="164">
        <v>7653</v>
      </c>
      <c r="K2967" s="109">
        <v>42551</v>
      </c>
      <c r="L2967" s="62" t="s">
        <v>35573</v>
      </c>
    </row>
    <row r="2968" spans="1:12" ht="17.100000000000001" customHeight="1">
      <c r="A2968" s="196">
        <v>2965</v>
      </c>
      <c r="B2968" s="369">
        <v>115</v>
      </c>
      <c r="C2968" s="367" t="s">
        <v>35753</v>
      </c>
      <c r="D2968" s="51" t="s">
        <v>35756</v>
      </c>
      <c r="E2968" s="121" t="str">
        <f t="shared" si="170"/>
        <v>No</v>
      </c>
      <c r="F2968" s="196">
        <v>2.56</v>
      </c>
      <c r="G2968" s="196">
        <f t="shared" si="171"/>
        <v>1.0364372469635628</v>
      </c>
      <c r="H2968" s="368">
        <f t="shared" si="169"/>
        <v>7048</v>
      </c>
      <c r="I2968" s="121" t="s">
        <v>35757</v>
      </c>
      <c r="J2968" s="164">
        <v>7048</v>
      </c>
      <c r="K2968" s="109">
        <v>42551</v>
      </c>
      <c r="L2968" s="62" t="s">
        <v>35573</v>
      </c>
    </row>
    <row r="2969" spans="1:12" ht="17.100000000000001" customHeight="1">
      <c r="A2969" s="196">
        <v>2966</v>
      </c>
      <c r="B2969" s="369">
        <v>115</v>
      </c>
      <c r="C2969" s="367" t="s">
        <v>35753</v>
      </c>
      <c r="D2969" s="51" t="s">
        <v>35758</v>
      </c>
      <c r="E2969" s="121" t="str">
        <f t="shared" si="170"/>
        <v>No</v>
      </c>
      <c r="F2969" s="196">
        <v>4.99</v>
      </c>
      <c r="G2969" s="196">
        <f t="shared" si="171"/>
        <v>2.0202429149797569</v>
      </c>
      <c r="H2969" s="368">
        <f t="shared" si="169"/>
        <v>13737</v>
      </c>
      <c r="I2969" s="121" t="s">
        <v>35759</v>
      </c>
      <c r="J2969" s="164">
        <v>13737</v>
      </c>
      <c r="K2969" s="109">
        <v>42551</v>
      </c>
      <c r="L2969" s="62" t="s">
        <v>35573</v>
      </c>
    </row>
    <row r="2970" spans="1:12" ht="17.100000000000001" customHeight="1">
      <c r="A2970" s="196">
        <v>2967</v>
      </c>
      <c r="B2970" s="369">
        <v>115</v>
      </c>
      <c r="C2970" s="367" t="s">
        <v>35753</v>
      </c>
      <c r="D2970" s="51" t="s">
        <v>35760</v>
      </c>
      <c r="E2970" s="121" t="str">
        <f t="shared" si="170"/>
        <v>Yes</v>
      </c>
      <c r="F2970" s="196">
        <v>1.48</v>
      </c>
      <c r="G2970" s="196">
        <f t="shared" si="171"/>
        <v>0.59919028340080971</v>
      </c>
      <c r="H2970" s="368">
        <f t="shared" si="169"/>
        <v>4074</v>
      </c>
      <c r="I2970" s="121" t="s">
        <v>35761</v>
      </c>
      <c r="J2970" s="164">
        <v>4074</v>
      </c>
      <c r="K2970" s="109">
        <v>42551</v>
      </c>
      <c r="L2970" s="62" t="s">
        <v>35573</v>
      </c>
    </row>
    <row r="2971" spans="1:12" ht="17.100000000000001" customHeight="1">
      <c r="A2971" s="196">
        <v>2968</v>
      </c>
      <c r="B2971" s="369">
        <v>115</v>
      </c>
      <c r="C2971" s="367" t="s">
        <v>35753</v>
      </c>
      <c r="D2971" s="51" t="s">
        <v>35762</v>
      </c>
      <c r="E2971" s="121" t="str">
        <f t="shared" si="170"/>
        <v>No</v>
      </c>
      <c r="F2971" s="196">
        <v>3.69</v>
      </c>
      <c r="G2971" s="196">
        <f t="shared" si="171"/>
        <v>1.4939271255060727</v>
      </c>
      <c r="H2971" s="368">
        <f t="shared" si="169"/>
        <v>10159</v>
      </c>
      <c r="I2971" s="121" t="s">
        <v>35763</v>
      </c>
      <c r="J2971" s="164">
        <v>10159</v>
      </c>
      <c r="K2971" s="109">
        <v>42551</v>
      </c>
      <c r="L2971" s="62" t="s">
        <v>35573</v>
      </c>
    </row>
    <row r="2972" spans="1:12" ht="17.100000000000001" customHeight="1">
      <c r="A2972" s="196">
        <v>2969</v>
      </c>
      <c r="B2972" s="369">
        <v>115</v>
      </c>
      <c r="C2972" s="367" t="s">
        <v>35753</v>
      </c>
      <c r="D2972" s="51" t="s">
        <v>35764</v>
      </c>
      <c r="E2972" s="121" t="str">
        <f t="shared" si="170"/>
        <v>Yes</v>
      </c>
      <c r="F2972" s="196">
        <v>1.63</v>
      </c>
      <c r="G2972" s="196">
        <f t="shared" si="171"/>
        <v>0.65991902834008087</v>
      </c>
      <c r="H2972" s="368">
        <f t="shared" si="169"/>
        <v>4487</v>
      </c>
      <c r="I2972" s="121" t="s">
        <v>35765</v>
      </c>
      <c r="J2972" s="164">
        <v>4487</v>
      </c>
      <c r="K2972" s="109">
        <v>42551</v>
      </c>
      <c r="L2972" s="62" t="s">
        <v>35573</v>
      </c>
    </row>
    <row r="2973" spans="1:12" ht="17.100000000000001" customHeight="1">
      <c r="A2973" s="196">
        <v>2970</v>
      </c>
      <c r="B2973" s="369">
        <v>115</v>
      </c>
      <c r="C2973" s="367" t="s">
        <v>35753</v>
      </c>
      <c r="D2973" s="51" t="s">
        <v>35766</v>
      </c>
      <c r="E2973" s="121" t="str">
        <f t="shared" si="170"/>
        <v>Yes</v>
      </c>
      <c r="F2973" s="196">
        <v>0.63</v>
      </c>
      <c r="G2973" s="196">
        <f t="shared" si="171"/>
        <v>0.25506072874493924</v>
      </c>
      <c r="H2973" s="368">
        <f t="shared" si="169"/>
        <v>1734</v>
      </c>
      <c r="I2973" s="121" t="s">
        <v>35767</v>
      </c>
      <c r="J2973" s="164">
        <v>1734</v>
      </c>
      <c r="K2973" s="109">
        <v>42551</v>
      </c>
      <c r="L2973" s="62" t="s">
        <v>35573</v>
      </c>
    </row>
    <row r="2974" spans="1:12" ht="17.100000000000001" customHeight="1">
      <c r="A2974" s="196">
        <v>2971</v>
      </c>
      <c r="B2974" s="366" t="s">
        <v>35768</v>
      </c>
      <c r="C2974" s="367" t="s">
        <v>35769</v>
      </c>
      <c r="D2974" s="51" t="s">
        <v>35770</v>
      </c>
      <c r="E2974" s="121" t="str">
        <f t="shared" si="170"/>
        <v>Yes</v>
      </c>
      <c r="F2974" s="196">
        <f>0.36+0.15</f>
        <v>0.51</v>
      </c>
      <c r="G2974" s="196">
        <f t="shared" si="171"/>
        <v>0.20647773279352225</v>
      </c>
      <c r="H2974" s="368">
        <f t="shared" ref="H2974:H2976" si="172">ROUND(F2974*2753,0)</f>
        <v>1404</v>
      </c>
      <c r="I2974" s="121" t="s">
        <v>35771</v>
      </c>
      <c r="J2974" s="164">
        <v>1404</v>
      </c>
      <c r="K2974" s="109">
        <v>42551</v>
      </c>
      <c r="L2974" s="62" t="s">
        <v>35573</v>
      </c>
    </row>
    <row r="2975" spans="1:12" ht="17.100000000000001" customHeight="1">
      <c r="A2975" s="196">
        <v>2972</v>
      </c>
      <c r="B2975" s="369">
        <v>67</v>
      </c>
      <c r="C2975" s="367" t="s">
        <v>35772</v>
      </c>
      <c r="D2975" s="51" t="s">
        <v>35773</v>
      </c>
      <c r="E2975" s="121" t="str">
        <f t="shared" ref="E2975:E2976" si="173">IF(G2975&lt;1,"Yes","No")</f>
        <v>Yes</v>
      </c>
      <c r="F2975" s="196">
        <v>2.21</v>
      </c>
      <c r="G2975" s="196">
        <f t="shared" ref="G2975:G2976" si="174">F2975/2.47</f>
        <v>0.89473684210526305</v>
      </c>
      <c r="H2975" s="368">
        <f t="shared" si="172"/>
        <v>6084</v>
      </c>
      <c r="I2975" s="121" t="s">
        <v>35774</v>
      </c>
      <c r="J2975" s="164">
        <v>6084</v>
      </c>
      <c r="K2975" s="109">
        <v>42551</v>
      </c>
      <c r="L2975" s="62" t="s">
        <v>35573</v>
      </c>
    </row>
    <row r="2976" spans="1:12" ht="17.100000000000001" customHeight="1">
      <c r="A2976" s="196">
        <v>2973</v>
      </c>
      <c r="B2976" s="366" t="s">
        <v>35775</v>
      </c>
      <c r="C2976" s="367" t="s">
        <v>35776</v>
      </c>
      <c r="D2976" s="51" t="s">
        <v>35777</v>
      </c>
      <c r="E2976" s="121" t="str">
        <f t="shared" si="173"/>
        <v>Yes</v>
      </c>
      <c r="F2976" s="196">
        <f>0.79+0.51+0.11+0.26</f>
        <v>1.6700000000000002</v>
      </c>
      <c r="G2976" s="196">
        <f t="shared" si="174"/>
        <v>0.67611336032388669</v>
      </c>
      <c r="H2976" s="368">
        <f t="shared" si="172"/>
        <v>4598</v>
      </c>
      <c r="I2976" s="121" t="s">
        <v>35778</v>
      </c>
      <c r="J2976" s="164">
        <v>4598</v>
      </c>
      <c r="K2976" s="109">
        <v>42551</v>
      </c>
      <c r="L2976" s="62" t="s">
        <v>35573</v>
      </c>
    </row>
    <row r="2977" spans="1:12" ht="17.100000000000001" customHeight="1">
      <c r="A2977" s="196">
        <v>2974</v>
      </c>
      <c r="B2977" s="366" t="s">
        <v>35779</v>
      </c>
      <c r="C2977" s="367" t="s">
        <v>35780</v>
      </c>
      <c r="D2977" s="51" t="s">
        <v>35781</v>
      </c>
      <c r="E2977" s="121" t="str">
        <f>IF(G2977&lt;1,"Yes","No")</f>
        <v>Yes</v>
      </c>
      <c r="F2977" s="164">
        <v>2.34</v>
      </c>
      <c r="G2977" s="164">
        <f>F2977/2.47</f>
        <v>0.94736842105263142</v>
      </c>
      <c r="H2977" s="368">
        <f>ROUND(F2977*2753,0)</f>
        <v>6442</v>
      </c>
      <c r="I2977" s="387" t="s">
        <v>35782</v>
      </c>
      <c r="J2977" s="485">
        <v>6442</v>
      </c>
      <c r="K2977" s="109">
        <v>42551</v>
      </c>
      <c r="L2977" s="62" t="s">
        <v>35783</v>
      </c>
    </row>
    <row r="2978" spans="1:12" ht="17.100000000000001" customHeight="1">
      <c r="A2978" s="196">
        <v>2975</v>
      </c>
      <c r="B2978" s="366">
        <v>8</v>
      </c>
      <c r="C2978" s="367" t="s">
        <v>35784</v>
      </c>
      <c r="D2978" s="51" t="s">
        <v>35785</v>
      </c>
      <c r="E2978" s="121" t="str">
        <f t="shared" ref="E2978:E3020" si="175">IF(G2978&lt;1,"Yes","No")</f>
        <v>Yes</v>
      </c>
      <c r="F2978" s="85">
        <v>0.76</v>
      </c>
      <c r="G2978" s="164">
        <f t="shared" ref="G2978:G3021" si="176">F2978/2.47</f>
        <v>0.30769230769230765</v>
      </c>
      <c r="H2978" s="368">
        <f t="shared" ref="H2978:H3021" si="177">ROUND(F2978*2753,0)</f>
        <v>2092</v>
      </c>
      <c r="I2978" s="387" t="s">
        <v>35786</v>
      </c>
      <c r="J2978" s="485">
        <v>2092</v>
      </c>
      <c r="K2978" s="109">
        <v>42551</v>
      </c>
      <c r="L2978" s="62" t="s">
        <v>35783</v>
      </c>
    </row>
    <row r="2979" spans="1:12" ht="17.100000000000001" customHeight="1">
      <c r="A2979" s="196">
        <v>2976</v>
      </c>
      <c r="B2979" s="450" t="s">
        <v>35779</v>
      </c>
      <c r="C2979" s="391" t="s">
        <v>35784</v>
      </c>
      <c r="D2979" s="35" t="s">
        <v>35787</v>
      </c>
      <c r="E2979" s="121" t="str">
        <f t="shared" si="175"/>
        <v>Yes</v>
      </c>
      <c r="F2979" s="421">
        <v>2.35</v>
      </c>
      <c r="G2979" s="164">
        <f t="shared" si="176"/>
        <v>0.95141700404858298</v>
      </c>
      <c r="H2979" s="368">
        <f t="shared" si="177"/>
        <v>6470</v>
      </c>
      <c r="I2979" s="385" t="s">
        <v>35788</v>
      </c>
      <c r="J2979" s="485">
        <v>6470</v>
      </c>
      <c r="K2979" s="109">
        <v>42551</v>
      </c>
      <c r="L2979" s="62" t="s">
        <v>35783</v>
      </c>
    </row>
    <row r="2980" spans="1:12" ht="17.100000000000001" customHeight="1">
      <c r="A2980" s="196">
        <v>2977</v>
      </c>
      <c r="B2980" s="366" t="s">
        <v>35323</v>
      </c>
      <c r="C2980" s="370" t="s">
        <v>35789</v>
      </c>
      <c r="D2980" s="32" t="s">
        <v>35790</v>
      </c>
      <c r="E2980" s="121" t="str">
        <f t="shared" si="175"/>
        <v>Yes</v>
      </c>
      <c r="F2980" s="85">
        <v>1.1000000000000001</v>
      </c>
      <c r="G2980" s="164">
        <f t="shared" si="176"/>
        <v>0.44534412955465585</v>
      </c>
      <c r="H2980" s="368">
        <f t="shared" si="177"/>
        <v>3028</v>
      </c>
      <c r="I2980" s="387" t="s">
        <v>35791</v>
      </c>
      <c r="J2980" s="485">
        <v>3028</v>
      </c>
      <c r="K2980" s="109">
        <v>42551</v>
      </c>
      <c r="L2980" s="62" t="s">
        <v>35783</v>
      </c>
    </row>
    <row r="2981" spans="1:12" ht="17.100000000000001" customHeight="1">
      <c r="A2981" s="196">
        <v>2978</v>
      </c>
      <c r="B2981" s="366">
        <v>18</v>
      </c>
      <c r="C2981" s="370" t="s">
        <v>35789</v>
      </c>
      <c r="D2981" s="32" t="s">
        <v>35792</v>
      </c>
      <c r="E2981" s="121" t="str">
        <f t="shared" si="175"/>
        <v>Yes</v>
      </c>
      <c r="F2981" s="164">
        <v>1.07</v>
      </c>
      <c r="G2981" s="164">
        <f t="shared" si="176"/>
        <v>0.4331983805668016</v>
      </c>
      <c r="H2981" s="368">
        <f t="shared" si="177"/>
        <v>2946</v>
      </c>
      <c r="I2981" s="387" t="s">
        <v>35793</v>
      </c>
      <c r="J2981" s="485">
        <v>2946</v>
      </c>
      <c r="K2981" s="109">
        <v>42551</v>
      </c>
      <c r="L2981" s="62" t="s">
        <v>35783</v>
      </c>
    </row>
    <row r="2982" spans="1:12" ht="17.100000000000001" customHeight="1">
      <c r="A2982" s="196">
        <v>2979</v>
      </c>
      <c r="B2982" s="366">
        <v>18</v>
      </c>
      <c r="C2982" s="370" t="s">
        <v>35789</v>
      </c>
      <c r="D2982" s="32" t="s">
        <v>35794</v>
      </c>
      <c r="E2982" s="121" t="str">
        <f t="shared" si="175"/>
        <v>Yes</v>
      </c>
      <c r="F2982" s="164">
        <v>0.98</v>
      </c>
      <c r="G2982" s="164">
        <f t="shared" si="176"/>
        <v>0.39676113360323884</v>
      </c>
      <c r="H2982" s="368">
        <f t="shared" si="177"/>
        <v>2698</v>
      </c>
      <c r="I2982" s="387" t="s">
        <v>35795</v>
      </c>
      <c r="J2982" s="485">
        <v>2698</v>
      </c>
      <c r="K2982" s="109">
        <v>42551</v>
      </c>
      <c r="L2982" s="62" t="s">
        <v>35783</v>
      </c>
    </row>
    <row r="2983" spans="1:12" ht="17.100000000000001" customHeight="1">
      <c r="A2983" s="196">
        <v>2980</v>
      </c>
      <c r="B2983" s="366">
        <v>46</v>
      </c>
      <c r="C2983" s="367" t="s">
        <v>35796</v>
      </c>
      <c r="D2983" s="51" t="s">
        <v>35796</v>
      </c>
      <c r="E2983" s="121" t="str">
        <f t="shared" si="175"/>
        <v>Yes</v>
      </c>
      <c r="F2983" s="164">
        <v>1.28</v>
      </c>
      <c r="G2983" s="164">
        <f t="shared" si="176"/>
        <v>0.51821862348178138</v>
      </c>
      <c r="H2983" s="368">
        <f t="shared" si="177"/>
        <v>3524</v>
      </c>
      <c r="I2983" s="387" t="s">
        <v>35797</v>
      </c>
      <c r="J2983" s="485">
        <v>3524</v>
      </c>
      <c r="K2983" s="109">
        <v>42551</v>
      </c>
      <c r="L2983" s="62" t="s">
        <v>35783</v>
      </c>
    </row>
    <row r="2984" spans="1:12" ht="17.100000000000001" customHeight="1">
      <c r="A2984" s="196">
        <v>2981</v>
      </c>
      <c r="B2984" s="366">
        <v>24</v>
      </c>
      <c r="C2984" s="370" t="s">
        <v>35798</v>
      </c>
      <c r="D2984" s="32" t="s">
        <v>35799</v>
      </c>
      <c r="E2984" s="121" t="str">
        <f t="shared" si="175"/>
        <v>Yes</v>
      </c>
      <c r="F2984" s="164">
        <v>0.75</v>
      </c>
      <c r="G2984" s="164">
        <f t="shared" si="176"/>
        <v>0.30364372469635625</v>
      </c>
      <c r="H2984" s="368">
        <f t="shared" si="177"/>
        <v>2065</v>
      </c>
      <c r="I2984" s="387" t="s">
        <v>35800</v>
      </c>
      <c r="J2984" s="485">
        <v>2065</v>
      </c>
      <c r="K2984" s="109">
        <v>42551</v>
      </c>
      <c r="L2984" s="62" t="s">
        <v>35783</v>
      </c>
    </row>
    <row r="2985" spans="1:12" ht="17.100000000000001" customHeight="1">
      <c r="A2985" s="196">
        <v>2982</v>
      </c>
      <c r="B2985" s="366">
        <v>46</v>
      </c>
      <c r="C2985" s="370" t="s">
        <v>35801</v>
      </c>
      <c r="D2985" s="32" t="s">
        <v>35801</v>
      </c>
      <c r="E2985" s="121" t="str">
        <f t="shared" si="175"/>
        <v>Yes</v>
      </c>
      <c r="F2985" s="164">
        <v>1.75</v>
      </c>
      <c r="G2985" s="164">
        <f t="shared" si="176"/>
        <v>0.70850202429149789</v>
      </c>
      <c r="H2985" s="368">
        <f t="shared" si="177"/>
        <v>4818</v>
      </c>
      <c r="I2985" s="387" t="s">
        <v>35802</v>
      </c>
      <c r="J2985" s="485">
        <v>4818</v>
      </c>
      <c r="K2985" s="109">
        <v>42551</v>
      </c>
      <c r="L2985" s="62" t="s">
        <v>35783</v>
      </c>
    </row>
    <row r="2986" spans="1:12" ht="17.100000000000001" customHeight="1">
      <c r="A2986" s="196">
        <v>2983</v>
      </c>
      <c r="B2986" s="366" t="s">
        <v>35803</v>
      </c>
      <c r="C2986" s="370" t="s">
        <v>35804</v>
      </c>
      <c r="D2986" s="32" t="s">
        <v>35805</v>
      </c>
      <c r="E2986" s="121" t="str">
        <f t="shared" si="175"/>
        <v>Yes</v>
      </c>
      <c r="F2986" s="164">
        <v>1.35</v>
      </c>
      <c r="G2986" s="164">
        <f t="shared" si="176"/>
        <v>0.54655870445344124</v>
      </c>
      <c r="H2986" s="368">
        <f t="shared" si="177"/>
        <v>3717</v>
      </c>
      <c r="I2986" s="387" t="s">
        <v>35806</v>
      </c>
      <c r="J2986" s="485">
        <v>3717</v>
      </c>
      <c r="K2986" s="109">
        <v>42551</v>
      </c>
      <c r="L2986" s="62" t="s">
        <v>35783</v>
      </c>
    </row>
    <row r="2987" spans="1:12" ht="17.100000000000001" customHeight="1">
      <c r="A2987" s="196">
        <v>2984</v>
      </c>
      <c r="B2987" s="375" t="s">
        <v>35803</v>
      </c>
      <c r="C2987" s="370" t="s">
        <v>35807</v>
      </c>
      <c r="D2987" s="32" t="s">
        <v>35808</v>
      </c>
      <c r="E2987" s="121" t="str">
        <f t="shared" si="175"/>
        <v>Yes</v>
      </c>
      <c r="F2987" s="164">
        <v>0.95</v>
      </c>
      <c r="G2987" s="164">
        <f t="shared" si="176"/>
        <v>0.38461538461538458</v>
      </c>
      <c r="H2987" s="368">
        <f t="shared" si="177"/>
        <v>2615</v>
      </c>
      <c r="I2987" s="387" t="s">
        <v>35809</v>
      </c>
      <c r="J2987" s="485">
        <v>2615</v>
      </c>
      <c r="K2987" s="109">
        <v>42551</v>
      </c>
      <c r="L2987" s="62" t="s">
        <v>35783</v>
      </c>
    </row>
    <row r="2988" spans="1:12" ht="17.100000000000001" customHeight="1">
      <c r="A2988" s="196">
        <v>2985</v>
      </c>
      <c r="B2988" s="366" t="s">
        <v>35810</v>
      </c>
      <c r="C2988" s="370" t="s">
        <v>35811</v>
      </c>
      <c r="D2988" s="32" t="s">
        <v>35812</v>
      </c>
      <c r="E2988" s="121" t="str">
        <f t="shared" si="175"/>
        <v>Yes</v>
      </c>
      <c r="F2988" s="164">
        <v>1.1200000000000001</v>
      </c>
      <c r="G2988" s="164">
        <f t="shared" si="176"/>
        <v>0.45344129554655871</v>
      </c>
      <c r="H2988" s="368">
        <f t="shared" si="177"/>
        <v>3083</v>
      </c>
      <c r="I2988" s="387" t="s">
        <v>35813</v>
      </c>
      <c r="J2988" s="485">
        <v>3083</v>
      </c>
      <c r="K2988" s="109">
        <v>42551</v>
      </c>
      <c r="L2988" s="62" t="s">
        <v>35783</v>
      </c>
    </row>
    <row r="2989" spans="1:12" ht="17.100000000000001" customHeight="1">
      <c r="A2989" s="196">
        <v>2986</v>
      </c>
      <c r="B2989" s="637">
        <v>5</v>
      </c>
      <c r="C2989" s="623" t="s">
        <v>35814</v>
      </c>
      <c r="D2989" s="32" t="s">
        <v>35815</v>
      </c>
      <c r="E2989" s="121" t="str">
        <f t="shared" si="175"/>
        <v>Yes</v>
      </c>
      <c r="F2989" s="421">
        <v>0.49</v>
      </c>
      <c r="G2989" s="164">
        <f t="shared" si="176"/>
        <v>0.19838056680161942</v>
      </c>
      <c r="H2989" s="368">
        <f t="shared" si="177"/>
        <v>1349</v>
      </c>
      <c r="I2989" s="387" t="s">
        <v>35816</v>
      </c>
      <c r="J2989" s="485">
        <v>1349</v>
      </c>
      <c r="K2989" s="109">
        <v>42551</v>
      </c>
      <c r="L2989" s="62" t="s">
        <v>35783</v>
      </c>
    </row>
    <row r="2990" spans="1:12" ht="17.100000000000001" customHeight="1">
      <c r="A2990" s="196">
        <v>2987</v>
      </c>
      <c r="B2990" s="640"/>
      <c r="C2990" s="639"/>
      <c r="D2990" s="32" t="s">
        <v>35817</v>
      </c>
      <c r="E2990" s="121" t="str">
        <f t="shared" si="175"/>
        <v>Yes</v>
      </c>
      <c r="F2990" s="421">
        <f>0.09+0.07+0.38</f>
        <v>0.54</v>
      </c>
      <c r="G2990" s="164">
        <f t="shared" si="176"/>
        <v>0.21862348178137653</v>
      </c>
      <c r="H2990" s="368">
        <f t="shared" si="177"/>
        <v>1487</v>
      </c>
      <c r="I2990" s="387" t="s">
        <v>35818</v>
      </c>
      <c r="J2990" s="485">
        <v>1487</v>
      </c>
      <c r="K2990" s="109">
        <v>42551</v>
      </c>
      <c r="L2990" s="62" t="s">
        <v>35783</v>
      </c>
    </row>
    <row r="2991" spans="1:12" ht="17.100000000000001" customHeight="1">
      <c r="A2991" s="196">
        <v>2988</v>
      </c>
      <c r="B2991" s="638"/>
      <c r="C2991" s="624"/>
      <c r="D2991" s="32" t="s">
        <v>35819</v>
      </c>
      <c r="E2991" s="121" t="str">
        <f t="shared" si="175"/>
        <v>Yes</v>
      </c>
      <c r="F2991" s="421">
        <v>0.45</v>
      </c>
      <c r="G2991" s="164">
        <f t="shared" si="176"/>
        <v>0.18218623481781376</v>
      </c>
      <c r="H2991" s="368">
        <f t="shared" si="177"/>
        <v>1239</v>
      </c>
      <c r="I2991" s="387" t="s">
        <v>35820</v>
      </c>
      <c r="J2991" s="485">
        <v>1239</v>
      </c>
      <c r="K2991" s="109">
        <v>42551</v>
      </c>
      <c r="L2991" s="62" t="s">
        <v>35783</v>
      </c>
    </row>
    <row r="2992" spans="1:12" ht="17.100000000000001" customHeight="1">
      <c r="A2992" s="196">
        <v>2989</v>
      </c>
      <c r="B2992" s="637">
        <v>46</v>
      </c>
      <c r="C2992" s="623" t="s">
        <v>35821</v>
      </c>
      <c r="D2992" s="32" t="s">
        <v>35822</v>
      </c>
      <c r="E2992" s="121" t="str">
        <f t="shared" si="175"/>
        <v>Yes</v>
      </c>
      <c r="F2992" s="421">
        <v>0.48</v>
      </c>
      <c r="G2992" s="164">
        <f t="shared" si="176"/>
        <v>0.19433198380566799</v>
      </c>
      <c r="H2992" s="368">
        <f t="shared" si="177"/>
        <v>1321</v>
      </c>
      <c r="I2992" s="387" t="s">
        <v>35823</v>
      </c>
      <c r="J2992" s="485">
        <v>1321</v>
      </c>
      <c r="K2992" s="109">
        <v>42551</v>
      </c>
      <c r="L2992" s="62" t="s">
        <v>35783</v>
      </c>
    </row>
    <row r="2993" spans="1:12" ht="17.100000000000001" customHeight="1">
      <c r="A2993" s="196">
        <v>2990</v>
      </c>
      <c r="B2993" s="640"/>
      <c r="C2993" s="639"/>
      <c r="D2993" s="32" t="s">
        <v>35824</v>
      </c>
      <c r="E2993" s="121" t="str">
        <f t="shared" si="175"/>
        <v>Yes</v>
      </c>
      <c r="F2993" s="164">
        <v>1.37</v>
      </c>
      <c r="G2993" s="164">
        <f t="shared" si="176"/>
        <v>0.55465587044534415</v>
      </c>
      <c r="H2993" s="368">
        <f t="shared" si="177"/>
        <v>3772</v>
      </c>
      <c r="I2993" s="387" t="s">
        <v>35825</v>
      </c>
      <c r="J2993" s="485">
        <v>3772</v>
      </c>
      <c r="K2993" s="109">
        <v>42551</v>
      </c>
      <c r="L2993" s="62" t="s">
        <v>35783</v>
      </c>
    </row>
    <row r="2994" spans="1:12" ht="17.100000000000001" customHeight="1">
      <c r="A2994" s="196">
        <v>2991</v>
      </c>
      <c r="B2994" s="640"/>
      <c r="C2994" s="639"/>
      <c r="D2994" s="32" t="s">
        <v>35826</v>
      </c>
      <c r="E2994" s="121" t="str">
        <f t="shared" si="175"/>
        <v>Yes</v>
      </c>
      <c r="F2994" s="164">
        <v>1.04</v>
      </c>
      <c r="G2994" s="164">
        <f t="shared" si="176"/>
        <v>0.42105263157894735</v>
      </c>
      <c r="H2994" s="368">
        <f t="shared" si="177"/>
        <v>2863</v>
      </c>
      <c r="I2994" s="387" t="s">
        <v>35827</v>
      </c>
      <c r="J2994" s="485">
        <v>2863</v>
      </c>
      <c r="K2994" s="109">
        <v>42551</v>
      </c>
      <c r="L2994" s="62" t="s">
        <v>35783</v>
      </c>
    </row>
    <row r="2995" spans="1:12" ht="17.100000000000001" customHeight="1">
      <c r="A2995" s="196">
        <v>2992</v>
      </c>
      <c r="B2995" s="640"/>
      <c r="C2995" s="639"/>
      <c r="D2995" s="32" t="s">
        <v>35828</v>
      </c>
      <c r="E2995" s="121" t="str">
        <f t="shared" si="175"/>
        <v>Yes</v>
      </c>
      <c r="F2995" s="164">
        <v>0.09</v>
      </c>
      <c r="G2995" s="164">
        <f t="shared" si="176"/>
        <v>3.643724696356275E-2</v>
      </c>
      <c r="H2995" s="368">
        <f t="shared" si="177"/>
        <v>248</v>
      </c>
      <c r="I2995" s="387" t="s">
        <v>35829</v>
      </c>
      <c r="J2995" s="485">
        <v>248</v>
      </c>
      <c r="K2995" s="109">
        <v>42551</v>
      </c>
      <c r="L2995" s="62" t="s">
        <v>35783</v>
      </c>
    </row>
    <row r="2996" spans="1:12" ht="17.100000000000001" customHeight="1">
      <c r="A2996" s="196">
        <v>2993</v>
      </c>
      <c r="B2996" s="640"/>
      <c r="C2996" s="639"/>
      <c r="D2996" s="32" t="s">
        <v>35830</v>
      </c>
      <c r="E2996" s="121" t="str">
        <f t="shared" si="175"/>
        <v>Yes</v>
      </c>
      <c r="F2996" s="164">
        <v>0.3</v>
      </c>
      <c r="G2996" s="164">
        <f t="shared" si="176"/>
        <v>0.12145748987854249</v>
      </c>
      <c r="H2996" s="368">
        <f t="shared" si="177"/>
        <v>826</v>
      </c>
      <c r="I2996" s="387" t="s">
        <v>35831</v>
      </c>
      <c r="J2996" s="485">
        <v>826</v>
      </c>
      <c r="K2996" s="109">
        <v>42551</v>
      </c>
      <c r="L2996" s="62" t="s">
        <v>35783</v>
      </c>
    </row>
    <row r="2997" spans="1:12" ht="17.100000000000001" customHeight="1">
      <c r="A2997" s="196">
        <v>2994</v>
      </c>
      <c r="B2997" s="640"/>
      <c r="C2997" s="639"/>
      <c r="D2997" s="32" t="s">
        <v>35832</v>
      </c>
      <c r="E2997" s="121" t="str">
        <f t="shared" si="175"/>
        <v>Yes</v>
      </c>
      <c r="F2997" s="164">
        <v>0.2</v>
      </c>
      <c r="G2997" s="164">
        <f t="shared" si="176"/>
        <v>8.0971659919028341E-2</v>
      </c>
      <c r="H2997" s="368">
        <f t="shared" si="177"/>
        <v>551</v>
      </c>
      <c r="I2997" s="387" t="s">
        <v>35833</v>
      </c>
      <c r="J2997" s="485">
        <v>551</v>
      </c>
      <c r="K2997" s="109">
        <v>42551</v>
      </c>
      <c r="L2997" s="62" t="s">
        <v>35783</v>
      </c>
    </row>
    <row r="2998" spans="1:12" ht="17.100000000000001" customHeight="1">
      <c r="A2998" s="196">
        <v>2995</v>
      </c>
      <c r="B2998" s="638"/>
      <c r="C2998" s="624"/>
      <c r="D2998" s="32" t="s">
        <v>35834</v>
      </c>
      <c r="E2998" s="121" t="str">
        <f t="shared" si="175"/>
        <v>Yes</v>
      </c>
      <c r="F2998" s="164">
        <v>0.15</v>
      </c>
      <c r="G2998" s="164">
        <f t="shared" si="176"/>
        <v>6.0728744939271245E-2</v>
      </c>
      <c r="H2998" s="368">
        <f t="shared" si="177"/>
        <v>413</v>
      </c>
      <c r="I2998" s="387" t="s">
        <v>35835</v>
      </c>
      <c r="J2998" s="485">
        <v>413</v>
      </c>
      <c r="K2998" s="109">
        <v>42551</v>
      </c>
      <c r="L2998" s="62" t="s">
        <v>35783</v>
      </c>
    </row>
    <row r="2999" spans="1:12" ht="17.100000000000001" customHeight="1">
      <c r="A2999" s="196">
        <v>2996</v>
      </c>
      <c r="B2999" s="366">
        <v>35</v>
      </c>
      <c r="C2999" s="370" t="s">
        <v>35836</v>
      </c>
      <c r="D2999" s="32" t="s">
        <v>35837</v>
      </c>
      <c r="E2999" s="121" t="str">
        <f t="shared" si="175"/>
        <v>Yes</v>
      </c>
      <c r="F2999" s="486">
        <v>0.42</v>
      </c>
      <c r="G2999" s="164">
        <f t="shared" si="176"/>
        <v>0.17004048582995948</v>
      </c>
      <c r="H2999" s="368">
        <f t="shared" si="177"/>
        <v>1156</v>
      </c>
      <c r="I2999" s="387" t="s">
        <v>35838</v>
      </c>
      <c r="J2999" s="485">
        <v>1156</v>
      </c>
      <c r="K2999" s="109">
        <v>42551</v>
      </c>
      <c r="L2999" s="62" t="s">
        <v>35783</v>
      </c>
    </row>
    <row r="3000" spans="1:12" ht="17.100000000000001" customHeight="1">
      <c r="A3000" s="196">
        <v>2997</v>
      </c>
      <c r="B3000" s="375" t="s">
        <v>35839</v>
      </c>
      <c r="C3000" s="370" t="s">
        <v>35840</v>
      </c>
      <c r="D3000" s="32" t="s">
        <v>35841</v>
      </c>
      <c r="E3000" s="121" t="str">
        <f t="shared" si="175"/>
        <v>No</v>
      </c>
      <c r="F3000" s="164">
        <v>3.78</v>
      </c>
      <c r="G3000" s="164">
        <f t="shared" si="176"/>
        <v>1.5303643724696354</v>
      </c>
      <c r="H3000" s="368">
        <f t="shared" si="177"/>
        <v>10406</v>
      </c>
      <c r="I3000" s="387" t="s">
        <v>35842</v>
      </c>
      <c r="J3000" s="485">
        <v>10406</v>
      </c>
      <c r="K3000" s="109">
        <v>42551</v>
      </c>
      <c r="L3000" s="62" t="s">
        <v>35783</v>
      </c>
    </row>
    <row r="3001" spans="1:12" ht="17.100000000000001" customHeight="1">
      <c r="A3001" s="196">
        <v>2998</v>
      </c>
      <c r="B3001" s="375" t="s">
        <v>35843</v>
      </c>
      <c r="C3001" s="370" t="s">
        <v>35844</v>
      </c>
      <c r="D3001" s="32" t="s">
        <v>35845</v>
      </c>
      <c r="E3001" s="121" t="str">
        <f t="shared" si="175"/>
        <v>Yes</v>
      </c>
      <c r="F3001" s="486">
        <v>0.54</v>
      </c>
      <c r="G3001" s="164">
        <f t="shared" si="176"/>
        <v>0.21862348178137653</v>
      </c>
      <c r="H3001" s="368">
        <f t="shared" si="177"/>
        <v>1487</v>
      </c>
      <c r="I3001" s="387" t="s">
        <v>35846</v>
      </c>
      <c r="J3001" s="485">
        <v>1487</v>
      </c>
      <c r="K3001" s="109">
        <v>42551</v>
      </c>
      <c r="L3001" s="62" t="s">
        <v>35783</v>
      </c>
    </row>
    <row r="3002" spans="1:12" ht="17.100000000000001" customHeight="1">
      <c r="A3002" s="196">
        <v>2999</v>
      </c>
      <c r="B3002" s="366">
        <v>28</v>
      </c>
      <c r="C3002" s="370" t="s">
        <v>35847</v>
      </c>
      <c r="D3002" s="32" t="s">
        <v>35848</v>
      </c>
      <c r="E3002" s="121" t="str">
        <f t="shared" si="175"/>
        <v>Yes</v>
      </c>
      <c r="F3002" s="164">
        <v>0.44</v>
      </c>
      <c r="G3002" s="164">
        <f t="shared" si="176"/>
        <v>0.17813765182186234</v>
      </c>
      <c r="H3002" s="368">
        <f t="shared" si="177"/>
        <v>1211</v>
      </c>
      <c r="I3002" s="387" t="s">
        <v>35849</v>
      </c>
      <c r="J3002" s="485">
        <v>1211</v>
      </c>
      <c r="K3002" s="109">
        <v>42551</v>
      </c>
      <c r="L3002" s="62" t="s">
        <v>35783</v>
      </c>
    </row>
    <row r="3003" spans="1:12" ht="17.100000000000001" customHeight="1">
      <c r="A3003" s="196">
        <v>3000</v>
      </c>
      <c r="B3003" s="366">
        <v>32</v>
      </c>
      <c r="C3003" s="370" t="s">
        <v>35850</v>
      </c>
      <c r="D3003" s="32" t="s">
        <v>35851</v>
      </c>
      <c r="E3003" s="121" t="str">
        <f t="shared" si="175"/>
        <v>Yes</v>
      </c>
      <c r="F3003" s="164">
        <v>1.41</v>
      </c>
      <c r="G3003" s="164">
        <f t="shared" si="176"/>
        <v>0.57085020242914974</v>
      </c>
      <c r="H3003" s="368">
        <f t="shared" si="177"/>
        <v>3882</v>
      </c>
      <c r="I3003" s="387" t="s">
        <v>35852</v>
      </c>
      <c r="J3003" s="485">
        <v>3882</v>
      </c>
      <c r="K3003" s="109">
        <v>42551</v>
      </c>
      <c r="L3003" s="62" t="s">
        <v>35783</v>
      </c>
    </row>
    <row r="3004" spans="1:12" ht="17.100000000000001" customHeight="1">
      <c r="A3004" s="196">
        <v>3001</v>
      </c>
      <c r="B3004" s="366">
        <v>19</v>
      </c>
      <c r="C3004" s="370" t="s">
        <v>35853</v>
      </c>
      <c r="D3004" s="32" t="s">
        <v>35854</v>
      </c>
      <c r="E3004" s="121" t="str">
        <f t="shared" si="175"/>
        <v>Yes</v>
      </c>
      <c r="F3004" s="164">
        <v>1.83</v>
      </c>
      <c r="G3004" s="164">
        <f t="shared" si="176"/>
        <v>0.74089068825910931</v>
      </c>
      <c r="H3004" s="368">
        <f t="shared" si="177"/>
        <v>5038</v>
      </c>
      <c r="I3004" s="387" t="s">
        <v>35855</v>
      </c>
      <c r="J3004" s="485">
        <v>5038</v>
      </c>
      <c r="K3004" s="109">
        <v>42551</v>
      </c>
      <c r="L3004" s="62" t="s">
        <v>35783</v>
      </c>
    </row>
    <row r="3005" spans="1:12" ht="17.100000000000001" customHeight="1">
      <c r="A3005" s="196">
        <v>3002</v>
      </c>
      <c r="B3005" s="375" t="s">
        <v>35856</v>
      </c>
      <c r="C3005" s="370" t="s">
        <v>35857</v>
      </c>
      <c r="D3005" s="32" t="s">
        <v>35858</v>
      </c>
      <c r="E3005" s="121" t="str">
        <f t="shared" si="175"/>
        <v>Yes</v>
      </c>
      <c r="F3005" s="164">
        <v>0.24</v>
      </c>
      <c r="G3005" s="164">
        <f t="shared" si="176"/>
        <v>9.7165991902833995E-2</v>
      </c>
      <c r="H3005" s="368">
        <f t="shared" si="177"/>
        <v>661</v>
      </c>
      <c r="I3005" s="387" t="s">
        <v>35859</v>
      </c>
      <c r="J3005" s="485">
        <v>661</v>
      </c>
      <c r="K3005" s="109">
        <v>42551</v>
      </c>
      <c r="L3005" s="62" t="s">
        <v>35783</v>
      </c>
    </row>
    <row r="3006" spans="1:12" ht="17.100000000000001" customHeight="1">
      <c r="A3006" s="196">
        <v>3003</v>
      </c>
      <c r="B3006" s="637">
        <v>10</v>
      </c>
      <c r="C3006" s="623" t="s">
        <v>35860</v>
      </c>
      <c r="D3006" s="32" t="s">
        <v>35861</v>
      </c>
      <c r="E3006" s="121" t="str">
        <f t="shared" si="175"/>
        <v>No</v>
      </c>
      <c r="F3006" s="164">
        <v>2.5</v>
      </c>
      <c r="G3006" s="164">
        <f t="shared" si="176"/>
        <v>1.0121457489878543</v>
      </c>
      <c r="H3006" s="368">
        <f t="shared" si="177"/>
        <v>6883</v>
      </c>
      <c r="I3006" s="387" t="s">
        <v>35862</v>
      </c>
      <c r="J3006" s="485">
        <v>6883</v>
      </c>
      <c r="K3006" s="109">
        <v>42551</v>
      </c>
      <c r="L3006" s="62" t="s">
        <v>35783</v>
      </c>
    </row>
    <row r="3007" spans="1:12" ht="17.100000000000001" customHeight="1">
      <c r="A3007" s="196">
        <v>3004</v>
      </c>
      <c r="B3007" s="638"/>
      <c r="C3007" s="624"/>
      <c r="D3007" s="32" t="s">
        <v>35863</v>
      </c>
      <c r="E3007" s="121" t="str">
        <f t="shared" si="175"/>
        <v>No</v>
      </c>
      <c r="F3007" s="164">
        <v>2.5</v>
      </c>
      <c r="G3007" s="164">
        <f t="shared" si="176"/>
        <v>1.0121457489878543</v>
      </c>
      <c r="H3007" s="368">
        <f t="shared" si="177"/>
        <v>6883</v>
      </c>
      <c r="I3007" s="387" t="s">
        <v>35864</v>
      </c>
      <c r="J3007" s="485">
        <v>6883</v>
      </c>
      <c r="K3007" s="109">
        <v>42551</v>
      </c>
      <c r="L3007" s="62" t="s">
        <v>35783</v>
      </c>
    </row>
    <row r="3008" spans="1:12" ht="17.100000000000001" customHeight="1">
      <c r="A3008" s="196">
        <v>3005</v>
      </c>
      <c r="B3008" s="637">
        <v>41</v>
      </c>
      <c r="C3008" s="623" t="s">
        <v>35865</v>
      </c>
      <c r="D3008" s="32" t="s">
        <v>35866</v>
      </c>
      <c r="E3008" s="121" t="str">
        <f t="shared" si="175"/>
        <v>Yes</v>
      </c>
      <c r="F3008" s="164">
        <v>0.18</v>
      </c>
      <c r="G3008" s="164">
        <f t="shared" si="176"/>
        <v>7.28744939271255E-2</v>
      </c>
      <c r="H3008" s="368">
        <f t="shared" si="177"/>
        <v>496</v>
      </c>
      <c r="I3008" s="387" t="s">
        <v>35867</v>
      </c>
      <c r="J3008" s="485">
        <v>496</v>
      </c>
      <c r="K3008" s="109">
        <v>42551</v>
      </c>
      <c r="L3008" s="62" t="s">
        <v>35783</v>
      </c>
    </row>
    <row r="3009" spans="1:12" ht="17.100000000000001" customHeight="1">
      <c r="A3009" s="196">
        <v>3006</v>
      </c>
      <c r="B3009" s="638"/>
      <c r="C3009" s="624"/>
      <c r="D3009" s="32" t="s">
        <v>35868</v>
      </c>
      <c r="E3009" s="121" t="str">
        <f t="shared" si="175"/>
        <v>Yes</v>
      </c>
      <c r="F3009" s="164">
        <v>0.18</v>
      </c>
      <c r="G3009" s="164">
        <f t="shared" si="176"/>
        <v>7.28744939271255E-2</v>
      </c>
      <c r="H3009" s="368">
        <f t="shared" si="177"/>
        <v>496</v>
      </c>
      <c r="I3009" s="387" t="s">
        <v>35869</v>
      </c>
      <c r="J3009" s="485">
        <v>496</v>
      </c>
      <c r="K3009" s="109">
        <v>42551</v>
      </c>
      <c r="L3009" s="62" t="s">
        <v>35783</v>
      </c>
    </row>
    <row r="3010" spans="1:12" ht="17.100000000000001" customHeight="1">
      <c r="A3010" s="196">
        <v>3007</v>
      </c>
      <c r="B3010" s="366">
        <v>9</v>
      </c>
      <c r="C3010" s="370" t="s">
        <v>35870</v>
      </c>
      <c r="D3010" s="32" t="s">
        <v>35871</v>
      </c>
      <c r="E3010" s="121" t="str">
        <f t="shared" si="175"/>
        <v>Yes</v>
      </c>
      <c r="F3010" s="164">
        <v>1.21</v>
      </c>
      <c r="G3010" s="164">
        <f t="shared" si="176"/>
        <v>0.48987854251012142</v>
      </c>
      <c r="H3010" s="368">
        <f t="shared" si="177"/>
        <v>3331</v>
      </c>
      <c r="I3010" s="387" t="s">
        <v>35872</v>
      </c>
      <c r="J3010" s="485">
        <v>3331</v>
      </c>
      <c r="K3010" s="109">
        <v>42551</v>
      </c>
      <c r="L3010" s="62" t="s">
        <v>35783</v>
      </c>
    </row>
    <row r="3011" spans="1:12" ht="17.100000000000001" customHeight="1">
      <c r="A3011" s="196">
        <v>3008</v>
      </c>
      <c r="B3011" s="366">
        <v>36</v>
      </c>
      <c r="C3011" s="370" t="s">
        <v>35873</v>
      </c>
      <c r="D3011" s="32" t="s">
        <v>35874</v>
      </c>
      <c r="E3011" s="121" t="str">
        <f t="shared" si="175"/>
        <v>Yes</v>
      </c>
      <c r="F3011" s="164">
        <v>1.02</v>
      </c>
      <c r="G3011" s="164">
        <f t="shared" si="176"/>
        <v>0.41295546558704449</v>
      </c>
      <c r="H3011" s="368">
        <f t="shared" si="177"/>
        <v>2808</v>
      </c>
      <c r="I3011" s="387" t="s">
        <v>35875</v>
      </c>
      <c r="J3011" s="485">
        <v>2808</v>
      </c>
      <c r="K3011" s="109">
        <v>42551</v>
      </c>
      <c r="L3011" s="62" t="s">
        <v>35783</v>
      </c>
    </row>
    <row r="3012" spans="1:12" ht="17.100000000000001" customHeight="1">
      <c r="A3012" s="196">
        <v>3009</v>
      </c>
      <c r="B3012" s="366">
        <v>19</v>
      </c>
      <c r="C3012" s="370" t="s">
        <v>35853</v>
      </c>
      <c r="D3012" s="32" t="s">
        <v>35876</v>
      </c>
      <c r="E3012" s="121" t="str">
        <f t="shared" si="175"/>
        <v>Yes</v>
      </c>
      <c r="F3012" s="164">
        <v>1.86</v>
      </c>
      <c r="G3012" s="164">
        <f t="shared" si="176"/>
        <v>0.75303643724696356</v>
      </c>
      <c r="H3012" s="368">
        <f t="shared" si="177"/>
        <v>5121</v>
      </c>
      <c r="I3012" s="387" t="s">
        <v>35877</v>
      </c>
      <c r="J3012" s="485">
        <v>5121</v>
      </c>
      <c r="K3012" s="109">
        <v>42551</v>
      </c>
      <c r="L3012" s="62" t="s">
        <v>35783</v>
      </c>
    </row>
    <row r="3013" spans="1:12" ht="17.100000000000001" customHeight="1">
      <c r="A3013" s="196">
        <v>3010</v>
      </c>
      <c r="B3013" s="366">
        <v>37</v>
      </c>
      <c r="C3013" s="367" t="s">
        <v>35860</v>
      </c>
      <c r="D3013" s="51" t="s">
        <v>35878</v>
      </c>
      <c r="E3013" s="121" t="str">
        <f t="shared" si="175"/>
        <v>Yes</v>
      </c>
      <c r="F3013" s="164">
        <v>2.39</v>
      </c>
      <c r="G3013" s="164">
        <f t="shared" si="176"/>
        <v>0.96761133603238869</v>
      </c>
      <c r="H3013" s="368">
        <f t="shared" si="177"/>
        <v>6580</v>
      </c>
      <c r="I3013" s="389" t="s">
        <v>35879</v>
      </c>
      <c r="J3013" s="485">
        <v>6580</v>
      </c>
      <c r="K3013" s="109">
        <v>42551</v>
      </c>
      <c r="L3013" s="62" t="s">
        <v>35783</v>
      </c>
    </row>
    <row r="3014" spans="1:12" ht="17.100000000000001" customHeight="1">
      <c r="A3014" s="196">
        <v>3011</v>
      </c>
      <c r="B3014" s="637">
        <v>39</v>
      </c>
      <c r="C3014" s="635" t="s">
        <v>35880</v>
      </c>
      <c r="D3014" s="51" t="s">
        <v>35881</v>
      </c>
      <c r="E3014" s="121" t="str">
        <f t="shared" si="175"/>
        <v>Yes</v>
      </c>
      <c r="F3014" s="164">
        <v>0.91</v>
      </c>
      <c r="G3014" s="164">
        <f t="shared" si="176"/>
        <v>0.36842105263157893</v>
      </c>
      <c r="H3014" s="368">
        <f t="shared" si="177"/>
        <v>2505</v>
      </c>
      <c r="I3014" s="389" t="s">
        <v>35882</v>
      </c>
      <c r="J3014" s="485">
        <v>2505</v>
      </c>
      <c r="K3014" s="109">
        <v>42551</v>
      </c>
      <c r="L3014" s="62" t="s">
        <v>35783</v>
      </c>
    </row>
    <row r="3015" spans="1:12" ht="17.100000000000001" customHeight="1">
      <c r="A3015" s="196">
        <v>3012</v>
      </c>
      <c r="B3015" s="638"/>
      <c r="C3015" s="636"/>
      <c r="D3015" s="51" t="s">
        <v>35883</v>
      </c>
      <c r="E3015" s="121" t="str">
        <f t="shared" si="175"/>
        <v>Yes</v>
      </c>
      <c r="F3015" s="164">
        <v>1.01</v>
      </c>
      <c r="G3015" s="164">
        <f t="shared" si="176"/>
        <v>0.40890688259109309</v>
      </c>
      <c r="H3015" s="368">
        <f t="shared" si="177"/>
        <v>2781</v>
      </c>
      <c r="I3015" s="389" t="s">
        <v>35884</v>
      </c>
      <c r="J3015" s="485">
        <v>2781</v>
      </c>
      <c r="K3015" s="109">
        <v>42551</v>
      </c>
      <c r="L3015" s="62" t="s">
        <v>35783</v>
      </c>
    </row>
    <row r="3016" spans="1:12" ht="17.100000000000001" customHeight="1">
      <c r="A3016" s="196">
        <v>3013</v>
      </c>
      <c r="B3016" s="366" t="s">
        <v>35885</v>
      </c>
      <c r="C3016" s="367" t="s">
        <v>35880</v>
      </c>
      <c r="D3016" s="51" t="s">
        <v>35886</v>
      </c>
      <c r="E3016" s="121" t="str">
        <f t="shared" si="175"/>
        <v>Yes</v>
      </c>
      <c r="F3016" s="164">
        <f>0.64+0.44</f>
        <v>1.08</v>
      </c>
      <c r="G3016" s="164">
        <f t="shared" si="176"/>
        <v>0.43724696356275305</v>
      </c>
      <c r="H3016" s="368">
        <f t="shared" si="177"/>
        <v>2973</v>
      </c>
      <c r="I3016" s="389" t="s">
        <v>35887</v>
      </c>
      <c r="J3016" s="485">
        <v>2973</v>
      </c>
      <c r="K3016" s="109">
        <v>42551</v>
      </c>
      <c r="L3016" s="62" t="s">
        <v>35783</v>
      </c>
    </row>
    <row r="3017" spans="1:12" ht="17.100000000000001" customHeight="1">
      <c r="A3017" s="196">
        <v>3014</v>
      </c>
      <c r="B3017" s="366">
        <v>46</v>
      </c>
      <c r="C3017" s="367" t="s">
        <v>35888</v>
      </c>
      <c r="D3017" s="51" t="s">
        <v>35888</v>
      </c>
      <c r="E3017" s="121" t="str">
        <f t="shared" si="175"/>
        <v>Yes</v>
      </c>
      <c r="F3017" s="164">
        <v>0.66</v>
      </c>
      <c r="G3017" s="164">
        <f t="shared" si="176"/>
        <v>0.26720647773279349</v>
      </c>
      <c r="H3017" s="368">
        <f t="shared" si="177"/>
        <v>1817</v>
      </c>
      <c r="I3017" s="389" t="s">
        <v>35889</v>
      </c>
      <c r="J3017" s="485">
        <v>1817</v>
      </c>
      <c r="K3017" s="109">
        <v>42551</v>
      </c>
      <c r="L3017" s="62" t="s">
        <v>35783</v>
      </c>
    </row>
    <row r="3018" spans="1:12" ht="17.100000000000001" customHeight="1">
      <c r="A3018" s="196">
        <v>3015</v>
      </c>
      <c r="B3018" s="366" t="s">
        <v>35890</v>
      </c>
      <c r="C3018" s="367" t="s">
        <v>35891</v>
      </c>
      <c r="D3018" s="51" t="s">
        <v>35892</v>
      </c>
      <c r="E3018" s="121" t="str">
        <f t="shared" si="175"/>
        <v>Yes</v>
      </c>
      <c r="F3018" s="164">
        <v>1.46</v>
      </c>
      <c r="G3018" s="164">
        <f t="shared" si="176"/>
        <v>0.5910931174089068</v>
      </c>
      <c r="H3018" s="368">
        <f t="shared" si="177"/>
        <v>4019</v>
      </c>
      <c r="I3018" s="389" t="s">
        <v>35893</v>
      </c>
      <c r="J3018" s="485">
        <v>4019</v>
      </c>
      <c r="K3018" s="109">
        <v>42551</v>
      </c>
      <c r="L3018" s="62" t="s">
        <v>35783</v>
      </c>
    </row>
    <row r="3019" spans="1:12" ht="17.100000000000001" customHeight="1">
      <c r="A3019" s="196">
        <v>3016</v>
      </c>
      <c r="B3019" s="366">
        <v>46</v>
      </c>
      <c r="C3019" s="367" t="s">
        <v>21911</v>
      </c>
      <c r="D3019" s="51" t="s">
        <v>35894</v>
      </c>
      <c r="E3019" s="121" t="str">
        <f t="shared" si="175"/>
        <v>Yes</v>
      </c>
      <c r="F3019" s="164">
        <v>1.84</v>
      </c>
      <c r="G3019" s="164">
        <f t="shared" si="176"/>
        <v>0.74493927125506065</v>
      </c>
      <c r="H3019" s="368">
        <f t="shared" si="177"/>
        <v>5066</v>
      </c>
      <c r="I3019" s="389" t="s">
        <v>35895</v>
      </c>
      <c r="J3019" s="485">
        <v>5066</v>
      </c>
      <c r="K3019" s="109">
        <v>42551</v>
      </c>
      <c r="L3019" s="62" t="s">
        <v>35783</v>
      </c>
    </row>
    <row r="3020" spans="1:12" ht="17.100000000000001" customHeight="1">
      <c r="A3020" s="196">
        <v>3017</v>
      </c>
      <c r="B3020" s="366" t="s">
        <v>35896</v>
      </c>
      <c r="C3020" s="367" t="s">
        <v>35897</v>
      </c>
      <c r="D3020" s="51" t="s">
        <v>35898</v>
      </c>
      <c r="E3020" s="121" t="str">
        <f t="shared" si="175"/>
        <v>Yes</v>
      </c>
      <c r="F3020" s="164">
        <v>2.2200000000000002</v>
      </c>
      <c r="G3020" s="164">
        <f t="shared" si="176"/>
        <v>0.89878542510121462</v>
      </c>
      <c r="H3020" s="368">
        <f t="shared" si="177"/>
        <v>6112</v>
      </c>
      <c r="I3020" s="389" t="s">
        <v>35899</v>
      </c>
      <c r="J3020" s="485">
        <v>6112</v>
      </c>
      <c r="K3020" s="109">
        <v>42551</v>
      </c>
      <c r="L3020" s="62" t="s">
        <v>35783</v>
      </c>
    </row>
    <row r="3021" spans="1:12" ht="17.100000000000001" customHeight="1">
      <c r="A3021" s="196">
        <v>3018</v>
      </c>
      <c r="B3021" s="366" t="s">
        <v>35900</v>
      </c>
      <c r="C3021" s="367" t="s">
        <v>35857</v>
      </c>
      <c r="D3021" s="51" t="s">
        <v>35901</v>
      </c>
      <c r="E3021" s="121" t="str">
        <f>IF(G3021&lt;1,"Yes","No")</f>
        <v>Yes</v>
      </c>
      <c r="F3021" s="164">
        <v>0.46</v>
      </c>
      <c r="G3021" s="164">
        <f t="shared" si="176"/>
        <v>0.18623481781376516</v>
      </c>
      <c r="H3021" s="368">
        <f t="shared" si="177"/>
        <v>1266</v>
      </c>
      <c r="I3021" s="389" t="s">
        <v>35902</v>
      </c>
      <c r="J3021" s="485">
        <v>1266</v>
      </c>
      <c r="K3021" s="109">
        <v>42551</v>
      </c>
      <c r="L3021" s="62" t="s">
        <v>35783</v>
      </c>
    </row>
    <row r="3022" spans="1:12" ht="17.100000000000001" customHeight="1">
      <c r="A3022" s="196">
        <v>3019</v>
      </c>
      <c r="B3022" s="121">
        <v>56</v>
      </c>
      <c r="C3022" s="163" t="s">
        <v>35903</v>
      </c>
      <c r="D3022" s="163" t="s">
        <v>35903</v>
      </c>
      <c r="E3022" s="113" t="str">
        <f>IF(G3022&lt;1,"Yes","No")</f>
        <v>Yes</v>
      </c>
      <c r="F3022" s="121">
        <v>0.81</v>
      </c>
      <c r="G3022" s="121">
        <f>F3022/2.47</f>
        <v>0.32793522267206476</v>
      </c>
      <c r="H3022" s="368">
        <f>ROUND(F3022*2753,0)</f>
        <v>2230</v>
      </c>
      <c r="I3022" s="389" t="s">
        <v>35904</v>
      </c>
      <c r="J3022" s="164">
        <v>2230</v>
      </c>
      <c r="K3022" s="109">
        <v>42551</v>
      </c>
      <c r="L3022" s="62" t="s">
        <v>35905</v>
      </c>
    </row>
    <row r="3023" spans="1:12" ht="17.100000000000001" customHeight="1">
      <c r="A3023" s="196">
        <v>3020</v>
      </c>
      <c r="B3023" s="121">
        <v>23</v>
      </c>
      <c r="C3023" s="631" t="s">
        <v>30101</v>
      </c>
      <c r="D3023" s="163" t="s">
        <v>29247</v>
      </c>
      <c r="E3023" s="113" t="str">
        <f t="shared" ref="E3023:E3059" si="178">IF(G3023&lt;1,"Yes","No")</f>
        <v>Yes</v>
      </c>
      <c r="F3023" s="121">
        <v>1.1499999999999999</v>
      </c>
      <c r="G3023" s="121">
        <f t="shared" ref="G3023:G3059" si="179">F3023/2.47</f>
        <v>0.46558704453441291</v>
      </c>
      <c r="H3023" s="368">
        <f t="shared" ref="H3023:H3059" si="180">ROUND(F3023*2753,0)</f>
        <v>3166</v>
      </c>
      <c r="I3023" s="389" t="s">
        <v>35906</v>
      </c>
      <c r="J3023" s="164">
        <v>3166</v>
      </c>
      <c r="K3023" s="109">
        <v>42551</v>
      </c>
      <c r="L3023" s="62" t="s">
        <v>35905</v>
      </c>
    </row>
    <row r="3024" spans="1:12" ht="17.100000000000001" customHeight="1">
      <c r="A3024" s="196">
        <v>3021</v>
      </c>
      <c r="B3024" s="629">
        <v>73</v>
      </c>
      <c r="C3024" s="634"/>
      <c r="D3024" s="163" t="s">
        <v>35907</v>
      </c>
      <c r="E3024" s="113" t="str">
        <f t="shared" si="178"/>
        <v>Yes</v>
      </c>
      <c r="F3024" s="121">
        <v>0.44</v>
      </c>
      <c r="G3024" s="121">
        <f t="shared" si="179"/>
        <v>0.17813765182186234</v>
      </c>
      <c r="H3024" s="368">
        <f t="shared" si="180"/>
        <v>1211</v>
      </c>
      <c r="I3024" s="389" t="s">
        <v>35908</v>
      </c>
      <c r="J3024" s="164">
        <v>1211</v>
      </c>
      <c r="K3024" s="109">
        <v>42551</v>
      </c>
      <c r="L3024" s="62" t="s">
        <v>35905</v>
      </c>
    </row>
    <row r="3025" spans="1:12" ht="17.100000000000001" customHeight="1">
      <c r="A3025" s="196">
        <v>3022</v>
      </c>
      <c r="B3025" s="633"/>
      <c r="C3025" s="634"/>
      <c r="D3025" s="163" t="s">
        <v>35909</v>
      </c>
      <c r="E3025" s="113" t="str">
        <f t="shared" si="178"/>
        <v>Yes</v>
      </c>
      <c r="F3025" s="121">
        <v>0.44</v>
      </c>
      <c r="G3025" s="121">
        <f t="shared" si="179"/>
        <v>0.17813765182186234</v>
      </c>
      <c r="H3025" s="368">
        <f t="shared" si="180"/>
        <v>1211</v>
      </c>
      <c r="I3025" s="389" t="s">
        <v>35910</v>
      </c>
      <c r="J3025" s="164">
        <v>1211</v>
      </c>
      <c r="K3025" s="109">
        <v>42551</v>
      </c>
      <c r="L3025" s="62" t="s">
        <v>35905</v>
      </c>
    </row>
    <row r="3026" spans="1:12" ht="17.100000000000001" customHeight="1">
      <c r="A3026" s="196">
        <v>3023</v>
      </c>
      <c r="B3026" s="633"/>
      <c r="C3026" s="634"/>
      <c r="D3026" s="163" t="s">
        <v>35911</v>
      </c>
      <c r="E3026" s="113" t="str">
        <f t="shared" si="178"/>
        <v>Yes</v>
      </c>
      <c r="F3026" s="121">
        <v>0.44</v>
      </c>
      <c r="G3026" s="121">
        <f t="shared" si="179"/>
        <v>0.17813765182186234</v>
      </c>
      <c r="H3026" s="368">
        <f t="shared" si="180"/>
        <v>1211</v>
      </c>
      <c r="I3026" s="411" t="s">
        <v>35912</v>
      </c>
      <c r="J3026" s="421">
        <v>1211</v>
      </c>
      <c r="K3026" s="109">
        <v>42551</v>
      </c>
      <c r="L3026" s="62" t="s">
        <v>35905</v>
      </c>
    </row>
    <row r="3027" spans="1:12" ht="17.100000000000001" customHeight="1">
      <c r="A3027" s="196">
        <v>3024</v>
      </c>
      <c r="B3027" s="630"/>
      <c r="C3027" s="632"/>
      <c r="D3027" s="163" t="s">
        <v>29232</v>
      </c>
      <c r="E3027" s="113" t="str">
        <f t="shared" si="178"/>
        <v>Yes</v>
      </c>
      <c r="F3027" s="121">
        <v>0.44</v>
      </c>
      <c r="G3027" s="121">
        <f t="shared" si="179"/>
        <v>0.17813765182186234</v>
      </c>
      <c r="H3027" s="368">
        <f t="shared" si="180"/>
        <v>1211</v>
      </c>
      <c r="I3027" s="389" t="s">
        <v>35913</v>
      </c>
      <c r="J3027" s="164">
        <v>1211</v>
      </c>
      <c r="K3027" s="109">
        <v>42551</v>
      </c>
      <c r="L3027" s="62" t="s">
        <v>35905</v>
      </c>
    </row>
    <row r="3028" spans="1:12" ht="17.100000000000001" customHeight="1">
      <c r="A3028" s="196">
        <v>3025</v>
      </c>
      <c r="B3028" s="121">
        <v>56</v>
      </c>
      <c r="C3028" s="163" t="s">
        <v>35914</v>
      </c>
      <c r="D3028" s="163" t="s">
        <v>35915</v>
      </c>
      <c r="E3028" s="113" t="str">
        <f t="shared" si="178"/>
        <v>Yes</v>
      </c>
      <c r="F3028" s="121">
        <v>0.81</v>
      </c>
      <c r="G3028" s="121">
        <f t="shared" si="179"/>
        <v>0.32793522267206476</v>
      </c>
      <c r="H3028" s="368">
        <f t="shared" si="180"/>
        <v>2230</v>
      </c>
      <c r="I3028" s="389" t="s">
        <v>35916</v>
      </c>
      <c r="J3028" s="164">
        <v>2230</v>
      </c>
      <c r="K3028" s="109">
        <v>42551</v>
      </c>
      <c r="L3028" s="62" t="s">
        <v>35905</v>
      </c>
    </row>
    <row r="3029" spans="1:12" ht="17.100000000000001" customHeight="1">
      <c r="A3029" s="196">
        <v>3026</v>
      </c>
      <c r="B3029" s="629">
        <v>84</v>
      </c>
      <c r="C3029" s="631" t="s">
        <v>35917</v>
      </c>
      <c r="D3029" s="163" t="s">
        <v>35918</v>
      </c>
      <c r="E3029" s="113" t="str">
        <f t="shared" si="178"/>
        <v>Yes</v>
      </c>
      <c r="F3029" s="121">
        <v>0.69</v>
      </c>
      <c r="G3029" s="121">
        <f t="shared" si="179"/>
        <v>0.27935222672064774</v>
      </c>
      <c r="H3029" s="368">
        <f t="shared" si="180"/>
        <v>1900</v>
      </c>
      <c r="I3029" s="389" t="s">
        <v>35919</v>
      </c>
      <c r="J3029" s="164">
        <v>1900</v>
      </c>
      <c r="K3029" s="109">
        <v>42551</v>
      </c>
      <c r="L3029" s="62" t="s">
        <v>35905</v>
      </c>
    </row>
    <row r="3030" spans="1:12" ht="17.100000000000001" customHeight="1">
      <c r="A3030" s="196">
        <v>3027</v>
      </c>
      <c r="B3030" s="630"/>
      <c r="C3030" s="632"/>
      <c r="D3030" s="163" t="s">
        <v>35920</v>
      </c>
      <c r="E3030" s="113" t="str">
        <f t="shared" si="178"/>
        <v>Yes</v>
      </c>
      <c r="F3030" s="121">
        <v>0.69</v>
      </c>
      <c r="G3030" s="121">
        <f t="shared" si="179"/>
        <v>0.27935222672064774</v>
      </c>
      <c r="H3030" s="368">
        <f t="shared" si="180"/>
        <v>1900</v>
      </c>
      <c r="I3030" s="389" t="s">
        <v>35921</v>
      </c>
      <c r="J3030" s="164">
        <v>1900</v>
      </c>
      <c r="K3030" s="109">
        <v>42551</v>
      </c>
      <c r="L3030" s="62" t="s">
        <v>35905</v>
      </c>
    </row>
    <row r="3031" spans="1:12" ht="17.100000000000001" customHeight="1">
      <c r="A3031" s="196">
        <v>3028</v>
      </c>
      <c r="B3031" s="121">
        <v>83</v>
      </c>
      <c r="C3031" s="163" t="s">
        <v>29978</v>
      </c>
      <c r="D3031" s="163" t="s">
        <v>35922</v>
      </c>
      <c r="E3031" s="113" t="str">
        <f t="shared" si="178"/>
        <v>Yes</v>
      </c>
      <c r="F3031" s="121">
        <v>2.23</v>
      </c>
      <c r="G3031" s="121">
        <f t="shared" si="179"/>
        <v>0.90283400809716596</v>
      </c>
      <c r="H3031" s="368">
        <f t="shared" si="180"/>
        <v>6139</v>
      </c>
      <c r="I3031" s="389" t="s">
        <v>35923</v>
      </c>
      <c r="J3031" s="164">
        <v>6139</v>
      </c>
      <c r="K3031" s="109">
        <v>42551</v>
      </c>
      <c r="L3031" s="62" t="s">
        <v>35905</v>
      </c>
    </row>
    <row r="3032" spans="1:12" ht="17.100000000000001" customHeight="1">
      <c r="A3032" s="196">
        <v>3029</v>
      </c>
      <c r="B3032" s="121" t="s">
        <v>35924</v>
      </c>
      <c r="C3032" s="163" t="s">
        <v>35925</v>
      </c>
      <c r="D3032" s="163" t="s">
        <v>35926</v>
      </c>
      <c r="E3032" s="113" t="str">
        <f t="shared" si="178"/>
        <v>Yes</v>
      </c>
      <c r="F3032" s="121">
        <v>2.21</v>
      </c>
      <c r="G3032" s="121">
        <f t="shared" si="179"/>
        <v>0.89473684210526305</v>
      </c>
      <c r="H3032" s="368">
        <f t="shared" si="180"/>
        <v>6084</v>
      </c>
      <c r="I3032" s="389" t="s">
        <v>35927</v>
      </c>
      <c r="J3032" s="164">
        <v>6084</v>
      </c>
      <c r="K3032" s="109">
        <v>42551</v>
      </c>
      <c r="L3032" s="62" t="s">
        <v>35905</v>
      </c>
    </row>
    <row r="3033" spans="1:12" ht="17.100000000000001" customHeight="1">
      <c r="A3033" s="196">
        <v>3030</v>
      </c>
      <c r="B3033" s="121" t="s">
        <v>35928</v>
      </c>
      <c r="C3033" s="163" t="s">
        <v>35929</v>
      </c>
      <c r="D3033" s="163" t="s">
        <v>35930</v>
      </c>
      <c r="E3033" s="113" t="str">
        <f t="shared" si="178"/>
        <v>Yes</v>
      </c>
      <c r="F3033" s="121">
        <v>0.89</v>
      </c>
      <c r="G3033" s="121">
        <f t="shared" si="179"/>
        <v>0.36032388663967607</v>
      </c>
      <c r="H3033" s="368">
        <f t="shared" si="180"/>
        <v>2450</v>
      </c>
      <c r="I3033" s="389">
        <v>33477131447</v>
      </c>
      <c r="J3033" s="164">
        <v>2450</v>
      </c>
      <c r="K3033" s="109">
        <v>42551</v>
      </c>
      <c r="L3033" s="62" t="s">
        <v>35905</v>
      </c>
    </row>
    <row r="3034" spans="1:12" ht="17.100000000000001" customHeight="1">
      <c r="A3034" s="196">
        <v>3031</v>
      </c>
      <c r="B3034" s="121">
        <v>76</v>
      </c>
      <c r="C3034" s="163" t="s">
        <v>35931</v>
      </c>
      <c r="D3034" s="163" t="s">
        <v>35932</v>
      </c>
      <c r="E3034" s="113" t="str">
        <f t="shared" si="178"/>
        <v>Yes</v>
      </c>
      <c r="F3034" s="121">
        <v>1.3</v>
      </c>
      <c r="G3034" s="121">
        <f t="shared" si="179"/>
        <v>0.52631578947368418</v>
      </c>
      <c r="H3034" s="368">
        <f t="shared" si="180"/>
        <v>3579</v>
      </c>
      <c r="I3034" s="389">
        <v>84006948512</v>
      </c>
      <c r="J3034" s="164">
        <v>3579</v>
      </c>
      <c r="K3034" s="109">
        <v>42551</v>
      </c>
      <c r="L3034" s="62" t="s">
        <v>35905</v>
      </c>
    </row>
    <row r="3035" spans="1:12" ht="17.100000000000001" customHeight="1">
      <c r="A3035" s="196">
        <v>3032</v>
      </c>
      <c r="B3035" s="121" t="s">
        <v>35933</v>
      </c>
      <c r="C3035" s="163" t="s">
        <v>35934</v>
      </c>
      <c r="D3035" s="163" t="s">
        <v>35935</v>
      </c>
      <c r="E3035" s="113" t="str">
        <f t="shared" si="178"/>
        <v>Yes</v>
      </c>
      <c r="F3035" s="164">
        <v>2.2000000000000002</v>
      </c>
      <c r="G3035" s="121">
        <f t="shared" si="179"/>
        <v>0.89068825910931171</v>
      </c>
      <c r="H3035" s="368">
        <f t="shared" si="180"/>
        <v>6057</v>
      </c>
      <c r="I3035" s="389" t="s">
        <v>35936</v>
      </c>
      <c r="J3035" s="164">
        <v>6057</v>
      </c>
      <c r="K3035" s="109">
        <v>42551</v>
      </c>
      <c r="L3035" s="62" t="s">
        <v>35905</v>
      </c>
    </row>
    <row r="3036" spans="1:12" ht="17.100000000000001" customHeight="1">
      <c r="A3036" s="196">
        <v>3033</v>
      </c>
      <c r="B3036" s="121">
        <v>98</v>
      </c>
      <c r="C3036" s="406" t="s">
        <v>35937</v>
      </c>
      <c r="D3036" s="487" t="s">
        <v>35938</v>
      </c>
      <c r="E3036" s="113" t="str">
        <f t="shared" si="178"/>
        <v>Yes</v>
      </c>
      <c r="F3036" s="488">
        <v>1.29</v>
      </c>
      <c r="G3036" s="121">
        <f t="shared" si="179"/>
        <v>0.52226720647773273</v>
      </c>
      <c r="H3036" s="368">
        <f t="shared" si="180"/>
        <v>3551</v>
      </c>
      <c r="I3036" s="489" t="s">
        <v>35939</v>
      </c>
      <c r="J3036" s="486">
        <v>3551</v>
      </c>
      <c r="K3036" s="109">
        <v>42551</v>
      </c>
      <c r="L3036" s="62" t="s">
        <v>35905</v>
      </c>
    </row>
    <row r="3037" spans="1:12" ht="17.100000000000001" customHeight="1">
      <c r="A3037" s="196">
        <v>3034</v>
      </c>
      <c r="B3037" s="366" t="s">
        <v>35940</v>
      </c>
      <c r="C3037" s="406" t="s">
        <v>35941</v>
      </c>
      <c r="D3037" s="163" t="s">
        <v>35941</v>
      </c>
      <c r="E3037" s="113" t="str">
        <f t="shared" si="178"/>
        <v>Yes</v>
      </c>
      <c r="F3037" s="121">
        <v>0.28000000000000003</v>
      </c>
      <c r="G3037" s="121">
        <f t="shared" si="179"/>
        <v>0.11336032388663968</v>
      </c>
      <c r="H3037" s="368">
        <f t="shared" si="180"/>
        <v>771</v>
      </c>
      <c r="I3037" s="389" t="s">
        <v>35942</v>
      </c>
      <c r="J3037" s="164">
        <v>771</v>
      </c>
      <c r="K3037" s="109">
        <v>42551</v>
      </c>
      <c r="L3037" s="62" t="s">
        <v>35905</v>
      </c>
    </row>
    <row r="3038" spans="1:12" ht="17.100000000000001" customHeight="1">
      <c r="A3038" s="196">
        <v>3035</v>
      </c>
      <c r="B3038" s="121">
        <v>40</v>
      </c>
      <c r="C3038" s="406" t="s">
        <v>35943</v>
      </c>
      <c r="D3038" s="163" t="s">
        <v>35944</v>
      </c>
      <c r="E3038" s="113" t="str">
        <f t="shared" si="178"/>
        <v>Yes</v>
      </c>
      <c r="F3038" s="121">
        <v>0.56000000000000005</v>
      </c>
      <c r="G3038" s="121">
        <f t="shared" si="179"/>
        <v>0.22672064777327935</v>
      </c>
      <c r="H3038" s="368">
        <f t="shared" si="180"/>
        <v>1542</v>
      </c>
      <c r="I3038" s="389" t="s">
        <v>35945</v>
      </c>
      <c r="J3038" s="164">
        <v>1542</v>
      </c>
      <c r="K3038" s="109">
        <v>42551</v>
      </c>
      <c r="L3038" s="62" t="s">
        <v>35905</v>
      </c>
    </row>
    <row r="3039" spans="1:12" ht="17.100000000000001" customHeight="1">
      <c r="A3039" s="196">
        <v>3036</v>
      </c>
      <c r="B3039" s="366" t="s">
        <v>35946</v>
      </c>
      <c r="C3039" s="406" t="s">
        <v>35947</v>
      </c>
      <c r="D3039" s="163" t="s">
        <v>35947</v>
      </c>
      <c r="E3039" s="113" t="str">
        <f t="shared" si="178"/>
        <v>Yes</v>
      </c>
      <c r="F3039" s="121">
        <v>0.48</v>
      </c>
      <c r="G3039" s="121">
        <f t="shared" si="179"/>
        <v>0.19433198380566799</v>
      </c>
      <c r="H3039" s="368">
        <f t="shared" si="180"/>
        <v>1321</v>
      </c>
      <c r="I3039" s="389" t="s">
        <v>35948</v>
      </c>
      <c r="J3039" s="164">
        <v>1321</v>
      </c>
      <c r="K3039" s="109">
        <v>42551</v>
      </c>
      <c r="L3039" s="62" t="s">
        <v>35905</v>
      </c>
    </row>
    <row r="3040" spans="1:12" ht="17.100000000000001" customHeight="1">
      <c r="A3040" s="196">
        <v>3037</v>
      </c>
      <c r="B3040" s="366" t="s">
        <v>35949</v>
      </c>
      <c r="C3040" s="406" t="s">
        <v>35950</v>
      </c>
      <c r="D3040" s="163" t="s">
        <v>35951</v>
      </c>
      <c r="E3040" s="113" t="str">
        <f t="shared" si="178"/>
        <v>Yes</v>
      </c>
      <c r="F3040" s="121">
        <v>0.51</v>
      </c>
      <c r="G3040" s="121">
        <f t="shared" si="179"/>
        <v>0.20647773279352225</v>
      </c>
      <c r="H3040" s="368">
        <f t="shared" si="180"/>
        <v>1404</v>
      </c>
      <c r="I3040" s="389" t="s">
        <v>35952</v>
      </c>
      <c r="J3040" s="164">
        <v>1404</v>
      </c>
      <c r="K3040" s="109">
        <v>42551</v>
      </c>
      <c r="L3040" s="62" t="s">
        <v>35905</v>
      </c>
    </row>
    <row r="3041" spans="1:12" ht="17.100000000000001" customHeight="1">
      <c r="A3041" s="196">
        <v>3038</v>
      </c>
      <c r="B3041" s="121">
        <v>75</v>
      </c>
      <c r="C3041" s="406" t="s">
        <v>35953</v>
      </c>
      <c r="D3041" s="163" t="s">
        <v>35954</v>
      </c>
      <c r="E3041" s="113" t="str">
        <f t="shared" si="178"/>
        <v>Yes</v>
      </c>
      <c r="F3041" s="121">
        <v>1.51</v>
      </c>
      <c r="G3041" s="121">
        <f t="shared" si="179"/>
        <v>0.61133603238866396</v>
      </c>
      <c r="H3041" s="368">
        <f t="shared" si="180"/>
        <v>4157</v>
      </c>
      <c r="I3041" s="389" t="s">
        <v>35955</v>
      </c>
      <c r="J3041" s="164">
        <v>4157</v>
      </c>
      <c r="K3041" s="109">
        <v>42551</v>
      </c>
      <c r="L3041" s="62" t="s">
        <v>35905</v>
      </c>
    </row>
    <row r="3042" spans="1:12" ht="17.100000000000001" customHeight="1">
      <c r="A3042" s="196">
        <v>3039</v>
      </c>
      <c r="B3042" s="121">
        <v>8</v>
      </c>
      <c r="C3042" s="406" t="s">
        <v>35956</v>
      </c>
      <c r="D3042" s="163" t="s">
        <v>35957</v>
      </c>
      <c r="E3042" s="113" t="str">
        <f t="shared" si="178"/>
        <v>Yes</v>
      </c>
      <c r="F3042" s="121">
        <v>2.27</v>
      </c>
      <c r="G3042" s="121">
        <f t="shared" si="179"/>
        <v>0.91902834008097156</v>
      </c>
      <c r="H3042" s="368">
        <f t="shared" si="180"/>
        <v>6249</v>
      </c>
      <c r="I3042" s="389" t="s">
        <v>35958</v>
      </c>
      <c r="J3042" s="164">
        <v>6249</v>
      </c>
      <c r="K3042" s="109">
        <v>42551</v>
      </c>
      <c r="L3042" s="62" t="s">
        <v>35905</v>
      </c>
    </row>
    <row r="3043" spans="1:12" ht="17.100000000000001" customHeight="1">
      <c r="A3043" s="196">
        <v>3040</v>
      </c>
      <c r="B3043" s="121">
        <v>64</v>
      </c>
      <c r="C3043" s="406" t="s">
        <v>35959</v>
      </c>
      <c r="D3043" s="163" t="s">
        <v>35960</v>
      </c>
      <c r="E3043" s="113" t="str">
        <f t="shared" si="178"/>
        <v>Yes</v>
      </c>
      <c r="F3043" s="121">
        <v>1.1299999999999999</v>
      </c>
      <c r="G3043" s="121">
        <f t="shared" si="179"/>
        <v>0.45748987854251005</v>
      </c>
      <c r="H3043" s="368">
        <f t="shared" si="180"/>
        <v>3111</v>
      </c>
      <c r="I3043" s="389" t="s">
        <v>35961</v>
      </c>
      <c r="J3043" s="164">
        <v>3111</v>
      </c>
      <c r="K3043" s="109">
        <v>42551</v>
      </c>
      <c r="L3043" s="62" t="s">
        <v>35905</v>
      </c>
    </row>
    <row r="3044" spans="1:12" ht="17.100000000000001" customHeight="1">
      <c r="A3044" s="196">
        <v>3041</v>
      </c>
      <c r="B3044" s="121">
        <v>99</v>
      </c>
      <c r="C3044" s="406" t="s">
        <v>35962</v>
      </c>
      <c r="D3044" s="163" t="s">
        <v>35963</v>
      </c>
      <c r="E3044" s="113" t="str">
        <f t="shared" si="178"/>
        <v>Yes</v>
      </c>
      <c r="F3044" s="121">
        <v>0.05</v>
      </c>
      <c r="G3044" s="121">
        <f t="shared" si="179"/>
        <v>2.0242914979757085E-2</v>
      </c>
      <c r="H3044" s="368">
        <f t="shared" si="180"/>
        <v>138</v>
      </c>
      <c r="I3044" s="389" t="s">
        <v>35964</v>
      </c>
      <c r="J3044" s="164">
        <v>138</v>
      </c>
      <c r="K3044" s="109">
        <v>42551</v>
      </c>
      <c r="L3044" s="62" t="s">
        <v>35905</v>
      </c>
    </row>
    <row r="3045" spans="1:12" ht="17.100000000000001" customHeight="1">
      <c r="A3045" s="196">
        <v>3042</v>
      </c>
      <c r="B3045" s="366" t="s">
        <v>35965</v>
      </c>
      <c r="C3045" s="406" t="s">
        <v>35966</v>
      </c>
      <c r="D3045" s="163" t="s">
        <v>35966</v>
      </c>
      <c r="E3045" s="113" t="str">
        <f t="shared" si="178"/>
        <v>Yes</v>
      </c>
      <c r="F3045" s="164">
        <v>0.1</v>
      </c>
      <c r="G3045" s="121">
        <f t="shared" si="179"/>
        <v>4.048582995951417E-2</v>
      </c>
      <c r="H3045" s="368">
        <f t="shared" si="180"/>
        <v>275</v>
      </c>
      <c r="I3045" s="389" t="s">
        <v>35967</v>
      </c>
      <c r="J3045" s="164">
        <v>275</v>
      </c>
      <c r="K3045" s="109">
        <v>42551</v>
      </c>
      <c r="L3045" s="62" t="s">
        <v>35905</v>
      </c>
    </row>
    <row r="3046" spans="1:12" ht="17.100000000000001" customHeight="1">
      <c r="A3046" s="196">
        <v>3043</v>
      </c>
      <c r="B3046" s="629">
        <v>41</v>
      </c>
      <c r="C3046" s="627" t="s">
        <v>35968</v>
      </c>
      <c r="D3046" s="163" t="s">
        <v>35969</v>
      </c>
      <c r="E3046" s="113" t="str">
        <f t="shared" si="178"/>
        <v>Yes</v>
      </c>
      <c r="F3046" s="121">
        <v>1.1599999999999999</v>
      </c>
      <c r="G3046" s="121">
        <f t="shared" si="179"/>
        <v>0.46963562753036431</v>
      </c>
      <c r="H3046" s="368">
        <f t="shared" si="180"/>
        <v>3193</v>
      </c>
      <c r="I3046" s="389" t="s">
        <v>35970</v>
      </c>
      <c r="J3046" s="164">
        <v>3193</v>
      </c>
      <c r="K3046" s="109">
        <v>42551</v>
      </c>
      <c r="L3046" s="62" t="s">
        <v>35905</v>
      </c>
    </row>
    <row r="3047" spans="1:12" ht="17.100000000000001" customHeight="1">
      <c r="A3047" s="196">
        <v>3044</v>
      </c>
      <c r="B3047" s="630"/>
      <c r="C3047" s="628"/>
      <c r="D3047" s="163" t="s">
        <v>35971</v>
      </c>
      <c r="E3047" s="113" t="str">
        <f t="shared" si="178"/>
        <v>Yes</v>
      </c>
      <c r="F3047" s="121">
        <v>1.17</v>
      </c>
      <c r="G3047" s="121">
        <f t="shared" si="179"/>
        <v>0.47368421052631571</v>
      </c>
      <c r="H3047" s="368">
        <f t="shared" si="180"/>
        <v>3221</v>
      </c>
      <c r="I3047" s="389" t="s">
        <v>35972</v>
      </c>
      <c r="J3047" s="164">
        <v>3221</v>
      </c>
      <c r="K3047" s="109">
        <v>42551</v>
      </c>
      <c r="L3047" s="62" t="s">
        <v>35905</v>
      </c>
    </row>
    <row r="3048" spans="1:12" ht="17.100000000000001" customHeight="1">
      <c r="A3048" s="196">
        <v>3045</v>
      </c>
      <c r="B3048" s="366" t="s">
        <v>35973</v>
      </c>
      <c r="C3048" s="406" t="s">
        <v>35974</v>
      </c>
      <c r="D3048" s="163" t="s">
        <v>35974</v>
      </c>
      <c r="E3048" s="113" t="str">
        <f t="shared" si="178"/>
        <v>Yes</v>
      </c>
      <c r="F3048" s="121">
        <v>0.05</v>
      </c>
      <c r="G3048" s="121">
        <f t="shared" si="179"/>
        <v>2.0242914979757085E-2</v>
      </c>
      <c r="H3048" s="368">
        <f t="shared" si="180"/>
        <v>138</v>
      </c>
      <c r="I3048" s="389" t="s">
        <v>35975</v>
      </c>
      <c r="J3048" s="164">
        <v>138</v>
      </c>
      <c r="K3048" s="109">
        <v>42551</v>
      </c>
      <c r="L3048" s="62" t="s">
        <v>35905</v>
      </c>
    </row>
    <row r="3049" spans="1:12" ht="17.100000000000001" customHeight="1">
      <c r="A3049" s="196">
        <v>3046</v>
      </c>
      <c r="B3049" s="121">
        <v>46</v>
      </c>
      <c r="C3049" s="406" t="s">
        <v>35976</v>
      </c>
      <c r="D3049" s="163" t="s">
        <v>35977</v>
      </c>
      <c r="E3049" s="113" t="str">
        <f t="shared" si="178"/>
        <v>Yes</v>
      </c>
      <c r="F3049" s="121">
        <v>0.47</v>
      </c>
      <c r="G3049" s="121">
        <f t="shared" si="179"/>
        <v>0.19028340080971656</v>
      </c>
      <c r="H3049" s="368">
        <f t="shared" si="180"/>
        <v>1294</v>
      </c>
      <c r="I3049" s="389" t="s">
        <v>35978</v>
      </c>
      <c r="J3049" s="164">
        <v>1294</v>
      </c>
      <c r="K3049" s="109">
        <v>42551</v>
      </c>
      <c r="L3049" s="62" t="s">
        <v>35905</v>
      </c>
    </row>
    <row r="3050" spans="1:12" ht="17.100000000000001" customHeight="1">
      <c r="A3050" s="196">
        <v>3047</v>
      </c>
      <c r="B3050" s="366" t="s">
        <v>35979</v>
      </c>
      <c r="C3050" s="406" t="s">
        <v>35980</v>
      </c>
      <c r="D3050" s="163" t="s">
        <v>35981</v>
      </c>
      <c r="E3050" s="113" t="str">
        <f t="shared" si="178"/>
        <v>Yes</v>
      </c>
      <c r="F3050" s="121">
        <v>0.54</v>
      </c>
      <c r="G3050" s="121">
        <f t="shared" si="179"/>
        <v>0.21862348178137653</v>
      </c>
      <c r="H3050" s="368">
        <f t="shared" si="180"/>
        <v>1487</v>
      </c>
      <c r="I3050" s="389" t="s">
        <v>35982</v>
      </c>
      <c r="J3050" s="164">
        <v>1487</v>
      </c>
      <c r="K3050" s="109">
        <v>42551</v>
      </c>
      <c r="L3050" s="62" t="s">
        <v>35905</v>
      </c>
    </row>
    <row r="3051" spans="1:12" ht="17.100000000000001" customHeight="1">
      <c r="A3051" s="196">
        <v>3048</v>
      </c>
      <c r="B3051" s="121">
        <v>94</v>
      </c>
      <c r="C3051" s="406" t="s">
        <v>35983</v>
      </c>
      <c r="D3051" s="163" t="s">
        <v>35983</v>
      </c>
      <c r="E3051" s="113" t="str">
        <f t="shared" si="178"/>
        <v>Yes</v>
      </c>
      <c r="F3051" s="121">
        <v>1.5</v>
      </c>
      <c r="G3051" s="121">
        <f t="shared" si="179"/>
        <v>0.60728744939271251</v>
      </c>
      <c r="H3051" s="368">
        <f t="shared" si="180"/>
        <v>4130</v>
      </c>
      <c r="I3051" s="389" t="s">
        <v>35984</v>
      </c>
      <c r="J3051" s="164">
        <v>4130</v>
      </c>
      <c r="K3051" s="109">
        <v>42551</v>
      </c>
      <c r="L3051" s="62" t="s">
        <v>35905</v>
      </c>
    </row>
    <row r="3052" spans="1:12" ht="17.100000000000001" customHeight="1">
      <c r="A3052" s="196">
        <v>3049</v>
      </c>
      <c r="B3052" s="121">
        <v>8</v>
      </c>
      <c r="C3052" s="406" t="s">
        <v>35985</v>
      </c>
      <c r="D3052" s="163" t="s">
        <v>35986</v>
      </c>
      <c r="E3052" s="113" t="str">
        <f t="shared" si="178"/>
        <v>Yes</v>
      </c>
      <c r="F3052" s="121">
        <v>2.34</v>
      </c>
      <c r="G3052" s="121">
        <f t="shared" si="179"/>
        <v>0.94736842105263142</v>
      </c>
      <c r="H3052" s="368">
        <f t="shared" si="180"/>
        <v>6442</v>
      </c>
      <c r="I3052" s="389" t="s">
        <v>35987</v>
      </c>
      <c r="J3052" s="164">
        <v>6442</v>
      </c>
      <c r="K3052" s="109">
        <v>42551</v>
      </c>
      <c r="L3052" s="62" t="s">
        <v>35905</v>
      </c>
    </row>
    <row r="3053" spans="1:12" ht="17.100000000000001" customHeight="1">
      <c r="A3053" s="196">
        <v>3050</v>
      </c>
      <c r="B3053" s="121">
        <v>28</v>
      </c>
      <c r="C3053" s="406" t="s">
        <v>35988</v>
      </c>
      <c r="D3053" s="163" t="s">
        <v>35989</v>
      </c>
      <c r="E3053" s="113" t="str">
        <f t="shared" si="178"/>
        <v>Yes</v>
      </c>
      <c r="F3053" s="121">
        <v>0.66</v>
      </c>
      <c r="G3053" s="121">
        <f t="shared" si="179"/>
        <v>0.26720647773279349</v>
      </c>
      <c r="H3053" s="368">
        <f t="shared" si="180"/>
        <v>1817</v>
      </c>
      <c r="I3053" s="389" t="s">
        <v>35990</v>
      </c>
      <c r="J3053" s="164">
        <v>1817</v>
      </c>
      <c r="K3053" s="109">
        <v>42551</v>
      </c>
      <c r="L3053" s="62" t="s">
        <v>35905</v>
      </c>
    </row>
    <row r="3054" spans="1:12" ht="17.100000000000001" customHeight="1">
      <c r="A3054" s="196">
        <v>3051</v>
      </c>
      <c r="B3054" s="366" t="s">
        <v>35991</v>
      </c>
      <c r="C3054" s="406" t="s">
        <v>35992</v>
      </c>
      <c r="D3054" s="163" t="s">
        <v>35993</v>
      </c>
      <c r="E3054" s="113" t="str">
        <f t="shared" si="178"/>
        <v>Yes</v>
      </c>
      <c r="F3054" s="121">
        <v>0.28000000000000003</v>
      </c>
      <c r="G3054" s="121">
        <f t="shared" si="179"/>
        <v>0.11336032388663968</v>
      </c>
      <c r="H3054" s="368">
        <f t="shared" si="180"/>
        <v>771</v>
      </c>
      <c r="I3054" s="389" t="s">
        <v>35994</v>
      </c>
      <c r="J3054" s="164">
        <v>771</v>
      </c>
      <c r="K3054" s="109">
        <v>42551</v>
      </c>
      <c r="L3054" s="62" t="s">
        <v>35905</v>
      </c>
    </row>
    <row r="3055" spans="1:12" ht="17.100000000000001" customHeight="1">
      <c r="A3055" s="196">
        <v>3052</v>
      </c>
      <c r="B3055" s="366" t="s">
        <v>35995</v>
      </c>
      <c r="C3055" s="406" t="s">
        <v>35996</v>
      </c>
      <c r="D3055" s="163" t="s">
        <v>35997</v>
      </c>
      <c r="E3055" s="113" t="str">
        <f t="shared" si="178"/>
        <v>No</v>
      </c>
      <c r="F3055" s="121">
        <v>3.81</v>
      </c>
      <c r="G3055" s="121">
        <f t="shared" si="179"/>
        <v>1.5425101214574897</v>
      </c>
      <c r="H3055" s="368">
        <f t="shared" si="180"/>
        <v>10489</v>
      </c>
      <c r="I3055" s="389" t="s">
        <v>35998</v>
      </c>
      <c r="J3055" s="164">
        <v>10489</v>
      </c>
      <c r="K3055" s="109">
        <v>42551</v>
      </c>
      <c r="L3055" s="62" t="s">
        <v>35905</v>
      </c>
    </row>
    <row r="3056" spans="1:12" ht="17.100000000000001" customHeight="1">
      <c r="A3056" s="196">
        <v>3053</v>
      </c>
      <c r="B3056" s="366" t="s">
        <v>35999</v>
      </c>
      <c r="C3056" s="406" t="s">
        <v>36000</v>
      </c>
      <c r="D3056" s="163" t="s">
        <v>36001</v>
      </c>
      <c r="E3056" s="113" t="str">
        <f t="shared" si="178"/>
        <v>Yes</v>
      </c>
      <c r="F3056" s="121">
        <v>0.21</v>
      </c>
      <c r="G3056" s="121">
        <f t="shared" si="179"/>
        <v>8.5020242914979741E-2</v>
      </c>
      <c r="H3056" s="368">
        <f t="shared" si="180"/>
        <v>578</v>
      </c>
      <c r="I3056" s="389" t="s">
        <v>36002</v>
      </c>
      <c r="J3056" s="164">
        <v>578</v>
      </c>
      <c r="K3056" s="109">
        <v>42551</v>
      </c>
      <c r="L3056" s="62" t="s">
        <v>35905</v>
      </c>
    </row>
    <row r="3057" spans="1:12" ht="17.100000000000001" customHeight="1">
      <c r="A3057" s="196">
        <v>3054</v>
      </c>
      <c r="B3057" s="366">
        <v>57</v>
      </c>
      <c r="C3057" s="406" t="s">
        <v>36003</v>
      </c>
      <c r="D3057" s="163" t="s">
        <v>36004</v>
      </c>
      <c r="E3057" s="113" t="str">
        <f t="shared" si="178"/>
        <v>Yes</v>
      </c>
      <c r="F3057" s="121">
        <v>0.66</v>
      </c>
      <c r="G3057" s="121">
        <f t="shared" si="179"/>
        <v>0.26720647773279349</v>
      </c>
      <c r="H3057" s="368">
        <f t="shared" si="180"/>
        <v>1817</v>
      </c>
      <c r="I3057" s="389" t="s">
        <v>36005</v>
      </c>
      <c r="J3057" s="164">
        <v>1817</v>
      </c>
      <c r="K3057" s="109">
        <v>42551</v>
      </c>
      <c r="L3057" s="62" t="s">
        <v>35905</v>
      </c>
    </row>
    <row r="3058" spans="1:12" ht="17.100000000000001" customHeight="1">
      <c r="A3058" s="196">
        <v>3055</v>
      </c>
      <c r="B3058" s="629">
        <v>102</v>
      </c>
      <c r="C3058" s="627" t="s">
        <v>36006</v>
      </c>
      <c r="D3058" s="163" t="s">
        <v>36007</v>
      </c>
      <c r="E3058" s="113" t="str">
        <f t="shared" si="178"/>
        <v>No</v>
      </c>
      <c r="F3058" s="121">
        <v>3.31</v>
      </c>
      <c r="G3058" s="121">
        <f t="shared" si="179"/>
        <v>1.3400809716599189</v>
      </c>
      <c r="H3058" s="368">
        <f t="shared" si="180"/>
        <v>9112</v>
      </c>
      <c r="I3058" s="389" t="s">
        <v>36008</v>
      </c>
      <c r="J3058" s="164">
        <v>9112</v>
      </c>
      <c r="K3058" s="109">
        <v>42551</v>
      </c>
      <c r="L3058" s="62" t="s">
        <v>35905</v>
      </c>
    </row>
    <row r="3059" spans="1:12" ht="17.100000000000001" customHeight="1">
      <c r="A3059" s="196">
        <v>3056</v>
      </c>
      <c r="B3059" s="630"/>
      <c r="C3059" s="628"/>
      <c r="D3059" s="163" t="s">
        <v>36009</v>
      </c>
      <c r="E3059" s="113" t="str">
        <f t="shared" si="178"/>
        <v>No</v>
      </c>
      <c r="F3059" s="121">
        <v>4.16</v>
      </c>
      <c r="G3059" s="121">
        <f t="shared" si="179"/>
        <v>1.6842105263157894</v>
      </c>
      <c r="H3059" s="368">
        <f t="shared" si="180"/>
        <v>11452</v>
      </c>
      <c r="I3059" s="389" t="s">
        <v>36010</v>
      </c>
      <c r="J3059" s="164">
        <v>11452</v>
      </c>
      <c r="K3059" s="109">
        <v>42551</v>
      </c>
      <c r="L3059" s="62" t="s">
        <v>35905</v>
      </c>
    </row>
    <row r="3060" spans="1:12" ht="17.100000000000001" customHeight="1">
      <c r="A3060" s="196">
        <v>3057</v>
      </c>
      <c r="B3060" s="490">
        <v>1</v>
      </c>
      <c r="C3060" s="380" t="s">
        <v>36011</v>
      </c>
      <c r="D3060" s="76" t="s">
        <v>36012</v>
      </c>
      <c r="E3060" s="33" t="str">
        <f>IF(G3060&lt;1,"Yes","No")</f>
        <v>Yes</v>
      </c>
      <c r="F3060" s="121">
        <v>1.36</v>
      </c>
      <c r="G3060" s="121">
        <f>F3060/2.47</f>
        <v>0.55060728744939269</v>
      </c>
      <c r="H3060" s="368">
        <f>ROUND(F3060*2753,0)</f>
        <v>3744</v>
      </c>
      <c r="I3060" s="458" t="s">
        <v>36013</v>
      </c>
      <c r="J3060" s="438">
        <v>3744</v>
      </c>
      <c r="K3060" s="109">
        <v>42551</v>
      </c>
      <c r="L3060" s="62" t="s">
        <v>36014</v>
      </c>
    </row>
    <row r="3061" spans="1:12" ht="17.100000000000001" customHeight="1">
      <c r="A3061" s="196">
        <v>3058</v>
      </c>
      <c r="B3061" s="490" t="s">
        <v>36015</v>
      </c>
      <c r="C3061" s="380" t="s">
        <v>36016</v>
      </c>
      <c r="D3061" s="76" t="s">
        <v>36017</v>
      </c>
      <c r="E3061" s="33" t="str">
        <f t="shared" ref="E3061:E3066" si="181">IF(G3061&lt;1,"Yes","No")</f>
        <v>No</v>
      </c>
      <c r="F3061" s="488">
        <v>2.72</v>
      </c>
      <c r="G3061" s="121">
        <f t="shared" ref="G3061:G3066" si="182">F3061/2.47</f>
        <v>1.1012145748987854</v>
      </c>
      <c r="H3061" s="368">
        <f t="shared" ref="H3061:H3066" si="183">ROUND(F3061*2753,0)</f>
        <v>7488</v>
      </c>
      <c r="I3061" s="439" t="s">
        <v>36018</v>
      </c>
      <c r="J3061" s="167">
        <v>7488</v>
      </c>
      <c r="K3061" s="109">
        <v>42551</v>
      </c>
      <c r="L3061" s="62" t="s">
        <v>36014</v>
      </c>
    </row>
    <row r="3062" spans="1:12" ht="17.100000000000001" customHeight="1">
      <c r="A3062" s="196">
        <v>3059</v>
      </c>
      <c r="B3062" s="490">
        <v>7</v>
      </c>
      <c r="C3062" s="491" t="s">
        <v>36019</v>
      </c>
      <c r="D3062" s="56" t="s">
        <v>36020</v>
      </c>
      <c r="E3062" s="33" t="str">
        <f t="shared" si="181"/>
        <v>Yes</v>
      </c>
      <c r="F3062" s="488">
        <v>1.59</v>
      </c>
      <c r="G3062" s="121">
        <f t="shared" si="182"/>
        <v>0.64372469635627527</v>
      </c>
      <c r="H3062" s="368">
        <f t="shared" si="183"/>
        <v>4377</v>
      </c>
      <c r="I3062" s="439" t="s">
        <v>36021</v>
      </c>
      <c r="J3062" s="167">
        <v>4377</v>
      </c>
      <c r="K3062" s="109">
        <v>42551</v>
      </c>
      <c r="L3062" s="62" t="s">
        <v>36014</v>
      </c>
    </row>
    <row r="3063" spans="1:12" ht="17.100000000000001" customHeight="1">
      <c r="A3063" s="196">
        <v>3060</v>
      </c>
      <c r="B3063" s="490">
        <v>7</v>
      </c>
      <c r="C3063" s="380" t="s">
        <v>36019</v>
      </c>
      <c r="D3063" s="10" t="s">
        <v>36022</v>
      </c>
      <c r="E3063" s="33" t="str">
        <f t="shared" si="181"/>
        <v>Yes</v>
      </c>
      <c r="F3063" s="121">
        <v>1.67</v>
      </c>
      <c r="G3063" s="121">
        <f t="shared" si="182"/>
        <v>0.67611336032388658</v>
      </c>
      <c r="H3063" s="368">
        <f t="shared" si="183"/>
        <v>4598</v>
      </c>
      <c r="I3063" s="439" t="s">
        <v>36023</v>
      </c>
      <c r="J3063" s="167">
        <v>4598</v>
      </c>
      <c r="K3063" s="109">
        <v>42551</v>
      </c>
      <c r="L3063" s="62" t="s">
        <v>36014</v>
      </c>
    </row>
    <row r="3064" spans="1:12" ht="17.100000000000001" customHeight="1">
      <c r="A3064" s="196">
        <v>3061</v>
      </c>
      <c r="B3064" s="490">
        <v>10</v>
      </c>
      <c r="C3064" s="492" t="s">
        <v>36024</v>
      </c>
      <c r="D3064" s="10" t="s">
        <v>36025</v>
      </c>
      <c r="E3064" s="33" t="str">
        <f t="shared" si="181"/>
        <v>Yes</v>
      </c>
      <c r="F3064" s="121">
        <v>1.85</v>
      </c>
      <c r="G3064" s="121">
        <f t="shared" si="182"/>
        <v>0.74898785425101211</v>
      </c>
      <c r="H3064" s="368">
        <f t="shared" si="183"/>
        <v>5093</v>
      </c>
      <c r="I3064" s="439" t="s">
        <v>36026</v>
      </c>
      <c r="J3064" s="167">
        <v>5093</v>
      </c>
      <c r="K3064" s="109">
        <v>42551</v>
      </c>
      <c r="L3064" s="62" t="s">
        <v>36014</v>
      </c>
    </row>
    <row r="3065" spans="1:12" ht="17.100000000000001" customHeight="1">
      <c r="A3065" s="196">
        <v>3062</v>
      </c>
      <c r="B3065" s="625" t="s">
        <v>36027</v>
      </c>
      <c r="C3065" s="623" t="s">
        <v>35865</v>
      </c>
      <c r="D3065" s="10" t="s">
        <v>36028</v>
      </c>
      <c r="E3065" s="33" t="str">
        <f t="shared" si="181"/>
        <v>Yes</v>
      </c>
      <c r="F3065" s="121">
        <v>0.41</v>
      </c>
      <c r="G3065" s="121">
        <f t="shared" si="182"/>
        <v>0.16599190283400808</v>
      </c>
      <c r="H3065" s="368">
        <f t="shared" si="183"/>
        <v>1129</v>
      </c>
      <c r="I3065" s="439" t="s">
        <v>35869</v>
      </c>
      <c r="J3065" s="167">
        <v>1129</v>
      </c>
      <c r="K3065" s="109">
        <v>42551</v>
      </c>
      <c r="L3065" s="62" t="s">
        <v>36014</v>
      </c>
    </row>
    <row r="3066" spans="1:12" ht="17.100000000000001" customHeight="1">
      <c r="A3066" s="196">
        <v>3063</v>
      </c>
      <c r="B3066" s="626"/>
      <c r="C3066" s="624"/>
      <c r="D3066" s="10" t="s">
        <v>36029</v>
      </c>
      <c r="E3066" s="33" t="str">
        <f t="shared" si="181"/>
        <v>Yes</v>
      </c>
      <c r="F3066" s="121">
        <v>0.41</v>
      </c>
      <c r="G3066" s="121">
        <f t="shared" si="182"/>
        <v>0.16599190283400808</v>
      </c>
      <c r="H3066" s="368">
        <f t="shared" si="183"/>
        <v>1129</v>
      </c>
      <c r="I3066" s="439" t="s">
        <v>35867</v>
      </c>
      <c r="J3066" s="167">
        <v>1129</v>
      </c>
      <c r="K3066" s="109">
        <v>42551</v>
      </c>
      <c r="L3066" s="62" t="s">
        <v>36014</v>
      </c>
    </row>
    <row r="3067" spans="1:12" ht="17.100000000000001" customHeight="1">
      <c r="A3067" s="196">
        <v>3064</v>
      </c>
      <c r="B3067" s="399" t="s">
        <v>36030</v>
      </c>
      <c r="C3067" s="493" t="s">
        <v>36031</v>
      </c>
      <c r="D3067" s="494" t="s">
        <v>36032</v>
      </c>
      <c r="E3067" s="495" t="str">
        <f>IF(G3067&lt;1,"Yes","No")</f>
        <v>Yes</v>
      </c>
      <c r="F3067" s="85">
        <v>1.83</v>
      </c>
      <c r="G3067" s="85">
        <f>F3067/2.47</f>
        <v>0.74089068825910931</v>
      </c>
      <c r="H3067" s="368">
        <f>ROUND(F3067*2753,0)</f>
        <v>5038</v>
      </c>
      <c r="I3067" s="387" t="s">
        <v>36033</v>
      </c>
      <c r="J3067" s="85">
        <v>5038</v>
      </c>
      <c r="K3067" s="109">
        <v>42551</v>
      </c>
      <c r="L3067" s="62" t="s">
        <v>36034</v>
      </c>
    </row>
    <row r="3068" spans="1:12" ht="17.100000000000001" customHeight="1">
      <c r="A3068" s="196">
        <v>3065</v>
      </c>
      <c r="B3068" s="399" t="s">
        <v>36035</v>
      </c>
      <c r="C3068" s="493" t="s">
        <v>36036</v>
      </c>
      <c r="D3068" s="494" t="s">
        <v>36037</v>
      </c>
      <c r="E3068" s="495" t="str">
        <f t="shared" ref="E3068:E3074" si="184">IF(G3068&lt;1,"Yes","No")</f>
        <v>No</v>
      </c>
      <c r="F3068" s="85">
        <v>2.66</v>
      </c>
      <c r="G3068" s="85">
        <f t="shared" ref="G3068:G3074" si="185">F3068/2.47</f>
        <v>1.0769230769230769</v>
      </c>
      <c r="H3068" s="368">
        <f t="shared" ref="H3068:H3074" si="186">ROUND(F3068*2753,0)</f>
        <v>7323</v>
      </c>
      <c r="I3068" s="387" t="s">
        <v>36038</v>
      </c>
      <c r="J3068" s="85">
        <v>7323</v>
      </c>
      <c r="K3068" s="109">
        <v>42551</v>
      </c>
      <c r="L3068" s="62" t="s">
        <v>36034</v>
      </c>
    </row>
    <row r="3069" spans="1:12" ht="17.100000000000001" customHeight="1">
      <c r="A3069" s="196">
        <v>3066</v>
      </c>
      <c r="B3069" s="399" t="s">
        <v>32397</v>
      </c>
      <c r="C3069" s="493" t="s">
        <v>36039</v>
      </c>
      <c r="D3069" s="494" t="s">
        <v>36039</v>
      </c>
      <c r="E3069" s="495" t="str">
        <f t="shared" si="184"/>
        <v>Yes</v>
      </c>
      <c r="F3069" s="85">
        <v>1.17</v>
      </c>
      <c r="G3069" s="85">
        <f t="shared" si="185"/>
        <v>0.47368421052631571</v>
      </c>
      <c r="H3069" s="368">
        <f t="shared" si="186"/>
        <v>3221</v>
      </c>
      <c r="I3069" s="387" t="s">
        <v>36040</v>
      </c>
      <c r="J3069" s="85">
        <v>3221</v>
      </c>
      <c r="K3069" s="109">
        <v>42551</v>
      </c>
      <c r="L3069" s="62" t="s">
        <v>36034</v>
      </c>
    </row>
    <row r="3070" spans="1:12" ht="17.100000000000001" customHeight="1">
      <c r="A3070" s="196">
        <v>3067</v>
      </c>
      <c r="B3070" s="399" t="s">
        <v>36041</v>
      </c>
      <c r="C3070" s="496" t="s">
        <v>36042</v>
      </c>
      <c r="D3070" s="65" t="s">
        <v>36043</v>
      </c>
      <c r="E3070" s="495" t="str">
        <f t="shared" si="184"/>
        <v>No</v>
      </c>
      <c r="F3070" s="85">
        <v>2.78</v>
      </c>
      <c r="G3070" s="85">
        <f t="shared" si="185"/>
        <v>1.1255060728744937</v>
      </c>
      <c r="H3070" s="368">
        <f t="shared" si="186"/>
        <v>7653</v>
      </c>
      <c r="I3070" s="387" t="s">
        <v>36044</v>
      </c>
      <c r="J3070" s="85">
        <v>7653</v>
      </c>
      <c r="K3070" s="109">
        <v>42551</v>
      </c>
      <c r="L3070" s="62" t="s">
        <v>36034</v>
      </c>
    </row>
    <row r="3071" spans="1:12" ht="17.100000000000001" customHeight="1">
      <c r="A3071" s="196">
        <v>3068</v>
      </c>
      <c r="B3071" s="399" t="s">
        <v>36041</v>
      </c>
      <c r="C3071" s="493" t="s">
        <v>36045</v>
      </c>
      <c r="D3071" s="494" t="s">
        <v>36046</v>
      </c>
      <c r="E3071" s="495" t="str">
        <f t="shared" si="184"/>
        <v>Yes</v>
      </c>
      <c r="F3071" s="85">
        <v>0.56000000000000005</v>
      </c>
      <c r="G3071" s="85">
        <f t="shared" si="185"/>
        <v>0.22672064777327935</v>
      </c>
      <c r="H3071" s="368">
        <f t="shared" si="186"/>
        <v>1542</v>
      </c>
      <c r="I3071" s="387" t="s">
        <v>36047</v>
      </c>
      <c r="J3071" s="85">
        <v>1542</v>
      </c>
      <c r="K3071" s="109">
        <v>42551</v>
      </c>
      <c r="L3071" s="62" t="s">
        <v>36034</v>
      </c>
    </row>
    <row r="3072" spans="1:12" ht="17.100000000000001" customHeight="1">
      <c r="A3072" s="196">
        <v>3069</v>
      </c>
      <c r="B3072" s="399" t="s">
        <v>32397</v>
      </c>
      <c r="C3072" s="493" t="s">
        <v>36048</v>
      </c>
      <c r="D3072" s="494" t="s">
        <v>36049</v>
      </c>
      <c r="E3072" s="495" t="str">
        <f t="shared" si="184"/>
        <v>Yes</v>
      </c>
      <c r="F3072" s="85">
        <v>1</v>
      </c>
      <c r="G3072" s="85">
        <f t="shared" si="185"/>
        <v>0.40485829959514169</v>
      </c>
      <c r="H3072" s="368">
        <f t="shared" si="186"/>
        <v>2753</v>
      </c>
      <c r="I3072" s="387" t="s">
        <v>36050</v>
      </c>
      <c r="J3072" s="85">
        <v>2753</v>
      </c>
      <c r="K3072" s="109">
        <v>42551</v>
      </c>
      <c r="L3072" s="62" t="s">
        <v>36034</v>
      </c>
    </row>
    <row r="3073" spans="1:12" ht="17.100000000000001" customHeight="1">
      <c r="A3073" s="196">
        <v>3070</v>
      </c>
      <c r="B3073" s="399" t="s">
        <v>32397</v>
      </c>
      <c r="C3073" s="493" t="s">
        <v>36048</v>
      </c>
      <c r="D3073" s="494" t="s">
        <v>36051</v>
      </c>
      <c r="E3073" s="495" t="str">
        <f t="shared" si="184"/>
        <v>Yes</v>
      </c>
      <c r="F3073" s="85">
        <v>0.92</v>
      </c>
      <c r="G3073" s="85">
        <f t="shared" si="185"/>
        <v>0.37246963562753033</v>
      </c>
      <c r="H3073" s="368">
        <f t="shared" si="186"/>
        <v>2533</v>
      </c>
      <c r="I3073" s="387" t="s">
        <v>36052</v>
      </c>
      <c r="J3073" s="85">
        <v>2533</v>
      </c>
      <c r="K3073" s="109">
        <v>42551</v>
      </c>
      <c r="L3073" s="62" t="s">
        <v>36034</v>
      </c>
    </row>
    <row r="3074" spans="1:12" ht="17.100000000000001" customHeight="1">
      <c r="A3074" s="196">
        <v>3071</v>
      </c>
      <c r="B3074" s="399" t="s">
        <v>36053</v>
      </c>
      <c r="C3074" s="493" t="s">
        <v>36054</v>
      </c>
      <c r="D3074" s="494" t="s">
        <v>36055</v>
      </c>
      <c r="E3074" s="495" t="str">
        <f t="shared" si="184"/>
        <v>Yes</v>
      </c>
      <c r="F3074" s="85">
        <v>0.4</v>
      </c>
      <c r="G3074" s="85">
        <f t="shared" si="185"/>
        <v>0.16194331983805668</v>
      </c>
      <c r="H3074" s="368">
        <f t="shared" si="186"/>
        <v>1101</v>
      </c>
      <c r="I3074" s="387" t="s">
        <v>36056</v>
      </c>
      <c r="J3074" s="85">
        <v>1101</v>
      </c>
      <c r="K3074" s="109">
        <v>42551</v>
      </c>
      <c r="L3074" s="62" t="s">
        <v>36034</v>
      </c>
    </row>
    <row r="3075" spans="1:12" ht="17.100000000000001" customHeight="1">
      <c r="A3075" s="196">
        <v>3072</v>
      </c>
      <c r="B3075" s="375" t="s">
        <v>36057</v>
      </c>
      <c r="C3075" s="370" t="s">
        <v>36058</v>
      </c>
      <c r="D3075" s="32" t="s">
        <v>36059</v>
      </c>
      <c r="E3075" s="29" t="str">
        <f>IF(G3075&lt;1,"Yes","No")</f>
        <v>Yes</v>
      </c>
      <c r="F3075" s="164">
        <v>1.9</v>
      </c>
      <c r="G3075" s="164">
        <f>F3075/2.47</f>
        <v>0.76923076923076916</v>
      </c>
      <c r="H3075" s="368">
        <f>ROUND(F3075*2753,0)</f>
        <v>5231</v>
      </c>
      <c r="I3075" s="387" t="s">
        <v>36060</v>
      </c>
      <c r="J3075" s="85">
        <v>5231</v>
      </c>
      <c r="K3075" s="109">
        <v>42551</v>
      </c>
      <c r="L3075" s="62" t="s">
        <v>36061</v>
      </c>
    </row>
    <row r="3076" spans="1:12" ht="17.100000000000001" customHeight="1">
      <c r="A3076" s="196">
        <v>3073</v>
      </c>
      <c r="B3076" s="375">
        <v>41</v>
      </c>
      <c r="C3076" s="370" t="s">
        <v>36062</v>
      </c>
      <c r="D3076" s="51" t="s">
        <v>36063</v>
      </c>
      <c r="E3076" s="29" t="str">
        <f t="shared" ref="E3076:E3110" si="187">IF(G3076&lt;1,"Yes","No")</f>
        <v>Yes</v>
      </c>
      <c r="F3076" s="85">
        <v>1.67</v>
      </c>
      <c r="G3076" s="164">
        <f t="shared" ref="G3076:G3110" si="188">F3076/2.47</f>
        <v>0.67611336032388658</v>
      </c>
      <c r="H3076" s="368">
        <f>ROUND(F3076*2753,0)</f>
        <v>4598</v>
      </c>
      <c r="I3076" s="387" t="s">
        <v>36064</v>
      </c>
      <c r="J3076" s="85">
        <v>4598</v>
      </c>
      <c r="K3076" s="109">
        <v>42551</v>
      </c>
      <c r="L3076" s="62" t="s">
        <v>36061</v>
      </c>
    </row>
    <row r="3077" spans="1:12" ht="17.100000000000001" customHeight="1">
      <c r="A3077" s="196">
        <v>3074</v>
      </c>
      <c r="B3077" s="375">
        <v>41</v>
      </c>
      <c r="C3077" s="370" t="s">
        <v>36062</v>
      </c>
      <c r="D3077" s="51" t="s">
        <v>36065</v>
      </c>
      <c r="E3077" s="29" t="str">
        <f t="shared" si="187"/>
        <v>Yes</v>
      </c>
      <c r="F3077" s="85">
        <v>1.67</v>
      </c>
      <c r="G3077" s="164">
        <f t="shared" si="188"/>
        <v>0.67611336032388658</v>
      </c>
      <c r="H3077" s="368">
        <f>ROUND(F3077*2753,0)</f>
        <v>4598</v>
      </c>
      <c r="I3077" s="387" t="s">
        <v>36066</v>
      </c>
      <c r="J3077" s="85">
        <v>4598</v>
      </c>
      <c r="K3077" s="109">
        <v>42551</v>
      </c>
      <c r="L3077" s="62" t="s">
        <v>36061</v>
      </c>
    </row>
    <row r="3078" spans="1:12" ht="17.100000000000001" customHeight="1">
      <c r="A3078" s="196">
        <v>3075</v>
      </c>
      <c r="B3078" s="375" t="s">
        <v>36067</v>
      </c>
      <c r="C3078" s="370" t="s">
        <v>36068</v>
      </c>
      <c r="D3078" s="32" t="s">
        <v>36069</v>
      </c>
      <c r="E3078" s="29" t="str">
        <f t="shared" si="187"/>
        <v>No</v>
      </c>
      <c r="F3078" s="164">
        <v>3.2</v>
      </c>
      <c r="G3078" s="164">
        <f t="shared" si="188"/>
        <v>1.2955465587044535</v>
      </c>
      <c r="H3078" s="368">
        <f t="shared" ref="H3078:H3110" si="189">ROUND(F3078*2753,0)</f>
        <v>8810</v>
      </c>
      <c r="I3078" s="387" t="s">
        <v>36070</v>
      </c>
      <c r="J3078" s="85">
        <v>8810</v>
      </c>
      <c r="K3078" s="109">
        <v>42551</v>
      </c>
      <c r="L3078" s="62" t="s">
        <v>36061</v>
      </c>
    </row>
    <row r="3079" spans="1:12" ht="17.100000000000001" customHeight="1">
      <c r="A3079" s="196">
        <v>3076</v>
      </c>
      <c r="B3079" s="375">
        <v>12</v>
      </c>
      <c r="C3079" s="370" t="s">
        <v>36071</v>
      </c>
      <c r="D3079" s="32" t="s">
        <v>36072</v>
      </c>
      <c r="E3079" s="29" t="str">
        <f t="shared" si="187"/>
        <v>Yes</v>
      </c>
      <c r="F3079" s="85">
        <v>1.05</v>
      </c>
      <c r="G3079" s="164">
        <f t="shared" si="188"/>
        <v>0.42510121457489874</v>
      </c>
      <c r="H3079" s="368">
        <f t="shared" si="189"/>
        <v>2891</v>
      </c>
      <c r="I3079" s="387" t="s">
        <v>36073</v>
      </c>
      <c r="J3079" s="85">
        <v>2891</v>
      </c>
      <c r="K3079" s="109">
        <v>42551</v>
      </c>
      <c r="L3079" s="62" t="s">
        <v>36061</v>
      </c>
    </row>
    <row r="3080" spans="1:12" ht="17.100000000000001" customHeight="1">
      <c r="A3080" s="196">
        <v>3077</v>
      </c>
      <c r="B3080" s="375">
        <v>12</v>
      </c>
      <c r="C3080" s="370" t="s">
        <v>36071</v>
      </c>
      <c r="D3080" s="32" t="s">
        <v>36074</v>
      </c>
      <c r="E3080" s="29" t="str">
        <f t="shared" si="187"/>
        <v>Yes</v>
      </c>
      <c r="F3080" s="85">
        <v>1.02</v>
      </c>
      <c r="G3080" s="164">
        <f t="shared" si="188"/>
        <v>0.41295546558704449</v>
      </c>
      <c r="H3080" s="368">
        <f t="shared" si="189"/>
        <v>2808</v>
      </c>
      <c r="I3080" s="387" t="s">
        <v>36075</v>
      </c>
      <c r="J3080" s="85">
        <v>2808</v>
      </c>
      <c r="K3080" s="109">
        <v>42551</v>
      </c>
      <c r="L3080" s="62" t="s">
        <v>36061</v>
      </c>
    </row>
    <row r="3081" spans="1:12" ht="17.100000000000001" customHeight="1">
      <c r="A3081" s="196">
        <v>3078</v>
      </c>
      <c r="B3081" s="375">
        <v>12</v>
      </c>
      <c r="C3081" s="370" t="s">
        <v>36071</v>
      </c>
      <c r="D3081" s="32" t="s">
        <v>36076</v>
      </c>
      <c r="E3081" s="29" t="str">
        <f t="shared" si="187"/>
        <v>Yes</v>
      </c>
      <c r="F3081" s="85">
        <v>1.25</v>
      </c>
      <c r="G3081" s="164">
        <f t="shared" si="188"/>
        <v>0.50607287449392713</v>
      </c>
      <c r="H3081" s="368">
        <f t="shared" si="189"/>
        <v>3441</v>
      </c>
      <c r="I3081" s="387" t="s">
        <v>36077</v>
      </c>
      <c r="J3081" s="85">
        <v>3441</v>
      </c>
      <c r="K3081" s="109">
        <v>42551</v>
      </c>
      <c r="L3081" s="62" t="s">
        <v>36061</v>
      </c>
    </row>
    <row r="3082" spans="1:12" ht="17.100000000000001" customHeight="1">
      <c r="A3082" s="196">
        <v>3079</v>
      </c>
      <c r="B3082" s="375">
        <v>12</v>
      </c>
      <c r="C3082" s="370" t="s">
        <v>36071</v>
      </c>
      <c r="D3082" s="32" t="s">
        <v>36078</v>
      </c>
      <c r="E3082" s="29" t="str">
        <f t="shared" si="187"/>
        <v>Yes</v>
      </c>
      <c r="F3082" s="85">
        <v>0.98</v>
      </c>
      <c r="G3082" s="164">
        <f t="shared" si="188"/>
        <v>0.39676113360323884</v>
      </c>
      <c r="H3082" s="368">
        <f t="shared" si="189"/>
        <v>2698</v>
      </c>
      <c r="I3082" s="387" t="s">
        <v>36079</v>
      </c>
      <c r="J3082" s="85">
        <v>2698</v>
      </c>
      <c r="K3082" s="109">
        <v>42551</v>
      </c>
      <c r="L3082" s="62" t="s">
        <v>36061</v>
      </c>
    </row>
    <row r="3083" spans="1:12" ht="17.100000000000001" customHeight="1">
      <c r="A3083" s="196">
        <v>3080</v>
      </c>
      <c r="B3083" s="366">
        <v>43</v>
      </c>
      <c r="C3083" s="370" t="s">
        <v>36080</v>
      </c>
      <c r="D3083" s="32" t="s">
        <v>36081</v>
      </c>
      <c r="E3083" s="29" t="str">
        <f t="shared" si="187"/>
        <v>Yes</v>
      </c>
      <c r="F3083" s="164">
        <v>1.1299999999999999</v>
      </c>
      <c r="G3083" s="164">
        <f t="shared" si="188"/>
        <v>0.45748987854251005</v>
      </c>
      <c r="H3083" s="368">
        <f t="shared" si="189"/>
        <v>3111</v>
      </c>
      <c r="I3083" s="387" t="s">
        <v>36082</v>
      </c>
      <c r="J3083" s="85">
        <v>3111</v>
      </c>
      <c r="K3083" s="109">
        <v>42551</v>
      </c>
      <c r="L3083" s="62" t="s">
        <v>36061</v>
      </c>
    </row>
    <row r="3084" spans="1:12" ht="17.100000000000001" customHeight="1">
      <c r="A3084" s="196">
        <v>3081</v>
      </c>
      <c r="B3084" s="366">
        <v>43</v>
      </c>
      <c r="C3084" s="370" t="s">
        <v>36080</v>
      </c>
      <c r="D3084" s="32" t="s">
        <v>36083</v>
      </c>
      <c r="E3084" s="29" t="str">
        <f t="shared" si="187"/>
        <v>Yes</v>
      </c>
      <c r="F3084" s="164">
        <v>1.1299999999999999</v>
      </c>
      <c r="G3084" s="164">
        <f t="shared" si="188"/>
        <v>0.45748987854251005</v>
      </c>
      <c r="H3084" s="368">
        <f t="shared" si="189"/>
        <v>3111</v>
      </c>
      <c r="I3084" s="387" t="s">
        <v>36084</v>
      </c>
      <c r="J3084" s="85">
        <v>3111</v>
      </c>
      <c r="K3084" s="109">
        <v>42551</v>
      </c>
      <c r="L3084" s="62" t="s">
        <v>36061</v>
      </c>
    </row>
    <row r="3085" spans="1:12" ht="17.100000000000001" customHeight="1">
      <c r="A3085" s="196">
        <v>3082</v>
      </c>
      <c r="B3085" s="366">
        <v>43</v>
      </c>
      <c r="C3085" s="370" t="s">
        <v>36080</v>
      </c>
      <c r="D3085" s="32" t="s">
        <v>36085</v>
      </c>
      <c r="E3085" s="29" t="str">
        <f t="shared" si="187"/>
        <v>Yes</v>
      </c>
      <c r="F3085" s="164">
        <v>1.1499999999999999</v>
      </c>
      <c r="G3085" s="164">
        <f t="shared" si="188"/>
        <v>0.46558704453441291</v>
      </c>
      <c r="H3085" s="368">
        <f t="shared" si="189"/>
        <v>3166</v>
      </c>
      <c r="I3085" s="387" t="s">
        <v>36086</v>
      </c>
      <c r="J3085" s="85">
        <v>3166</v>
      </c>
      <c r="K3085" s="109">
        <v>42551</v>
      </c>
      <c r="L3085" s="62" t="s">
        <v>36061</v>
      </c>
    </row>
    <row r="3086" spans="1:12" ht="17.100000000000001" customHeight="1">
      <c r="A3086" s="196">
        <v>3083</v>
      </c>
      <c r="B3086" s="366" t="s">
        <v>30286</v>
      </c>
      <c r="C3086" s="370" t="s">
        <v>36087</v>
      </c>
      <c r="D3086" s="32" t="s">
        <v>36088</v>
      </c>
      <c r="E3086" s="29" t="str">
        <f t="shared" si="187"/>
        <v>No</v>
      </c>
      <c r="F3086" s="164">
        <v>3.32</v>
      </c>
      <c r="G3086" s="164">
        <f t="shared" si="188"/>
        <v>1.3441295546558703</v>
      </c>
      <c r="H3086" s="368">
        <f t="shared" si="189"/>
        <v>9140</v>
      </c>
      <c r="I3086" s="387" t="s">
        <v>36089</v>
      </c>
      <c r="J3086" s="85">
        <v>9140</v>
      </c>
      <c r="K3086" s="109">
        <v>42551</v>
      </c>
      <c r="L3086" s="62" t="s">
        <v>36061</v>
      </c>
    </row>
    <row r="3087" spans="1:12" ht="17.100000000000001" customHeight="1">
      <c r="A3087" s="196">
        <v>3084</v>
      </c>
      <c r="B3087" s="366">
        <v>32</v>
      </c>
      <c r="C3087" s="367" t="s">
        <v>36090</v>
      </c>
      <c r="D3087" s="51" t="s">
        <v>36091</v>
      </c>
      <c r="E3087" s="29" t="str">
        <f t="shared" si="187"/>
        <v>No</v>
      </c>
      <c r="F3087" s="164">
        <v>3.13</v>
      </c>
      <c r="G3087" s="164">
        <f t="shared" si="188"/>
        <v>1.2672064777327934</v>
      </c>
      <c r="H3087" s="368">
        <f t="shared" si="189"/>
        <v>8617</v>
      </c>
      <c r="I3087" s="387" t="s">
        <v>36092</v>
      </c>
      <c r="J3087" s="85">
        <v>8617</v>
      </c>
      <c r="K3087" s="109">
        <v>42551</v>
      </c>
      <c r="L3087" s="62" t="s">
        <v>36061</v>
      </c>
    </row>
    <row r="3088" spans="1:12" ht="17.100000000000001" customHeight="1">
      <c r="A3088" s="196">
        <v>3085</v>
      </c>
      <c r="B3088" s="366">
        <v>32</v>
      </c>
      <c r="C3088" s="370" t="s">
        <v>36090</v>
      </c>
      <c r="D3088" s="32" t="s">
        <v>36093</v>
      </c>
      <c r="E3088" s="29" t="str">
        <f t="shared" si="187"/>
        <v>No</v>
      </c>
      <c r="F3088" s="164">
        <v>2.65</v>
      </c>
      <c r="G3088" s="164">
        <f t="shared" si="188"/>
        <v>1.0728744939271253</v>
      </c>
      <c r="H3088" s="368">
        <f t="shared" si="189"/>
        <v>7295</v>
      </c>
      <c r="I3088" s="387" t="s">
        <v>36094</v>
      </c>
      <c r="J3088" s="85">
        <v>7295</v>
      </c>
      <c r="K3088" s="109">
        <v>42551</v>
      </c>
      <c r="L3088" s="62" t="s">
        <v>36061</v>
      </c>
    </row>
    <row r="3089" spans="1:12" ht="17.100000000000001" customHeight="1">
      <c r="A3089" s="196">
        <v>3086</v>
      </c>
      <c r="B3089" s="450" t="s">
        <v>36095</v>
      </c>
      <c r="C3089" s="382" t="s">
        <v>36096</v>
      </c>
      <c r="D3089" s="35" t="s">
        <v>36097</v>
      </c>
      <c r="E3089" s="29" t="str">
        <f t="shared" si="187"/>
        <v>No</v>
      </c>
      <c r="F3089" s="421">
        <v>2.86</v>
      </c>
      <c r="G3089" s="164">
        <f t="shared" si="188"/>
        <v>1.1578947368421051</v>
      </c>
      <c r="H3089" s="384">
        <f t="shared" si="189"/>
        <v>7874</v>
      </c>
      <c r="I3089" s="385" t="s">
        <v>36098</v>
      </c>
      <c r="J3089" s="114">
        <v>7874</v>
      </c>
      <c r="K3089" s="109">
        <v>42551</v>
      </c>
      <c r="L3089" s="62" t="s">
        <v>36061</v>
      </c>
    </row>
    <row r="3090" spans="1:12" ht="17.100000000000001" customHeight="1">
      <c r="A3090" s="196">
        <v>3087</v>
      </c>
      <c r="B3090" s="375">
        <v>35</v>
      </c>
      <c r="C3090" s="370" t="s">
        <v>36099</v>
      </c>
      <c r="D3090" s="32" t="s">
        <v>36100</v>
      </c>
      <c r="E3090" s="29" t="str">
        <f t="shared" si="187"/>
        <v>Yes</v>
      </c>
      <c r="F3090" s="164">
        <v>0.98</v>
      </c>
      <c r="G3090" s="164">
        <f t="shared" si="188"/>
        <v>0.39676113360323884</v>
      </c>
      <c r="H3090" s="368">
        <f t="shared" si="189"/>
        <v>2698</v>
      </c>
      <c r="I3090" s="387" t="s">
        <v>36101</v>
      </c>
      <c r="J3090" s="85">
        <v>2698</v>
      </c>
      <c r="K3090" s="109">
        <v>42551</v>
      </c>
      <c r="L3090" s="62" t="s">
        <v>36061</v>
      </c>
    </row>
    <row r="3091" spans="1:12" ht="17.100000000000001" customHeight="1">
      <c r="A3091" s="196">
        <v>3088</v>
      </c>
      <c r="B3091" s="366" t="s">
        <v>36102</v>
      </c>
      <c r="C3091" s="370" t="s">
        <v>36103</v>
      </c>
      <c r="D3091" s="32" t="s">
        <v>36104</v>
      </c>
      <c r="E3091" s="29" t="str">
        <f t="shared" si="187"/>
        <v>Yes</v>
      </c>
      <c r="F3091" s="164">
        <v>1.25</v>
      </c>
      <c r="G3091" s="164">
        <f t="shared" si="188"/>
        <v>0.50607287449392713</v>
      </c>
      <c r="H3091" s="368">
        <f t="shared" si="189"/>
        <v>3441</v>
      </c>
      <c r="I3091" s="387" t="s">
        <v>36105</v>
      </c>
      <c r="J3091" s="85">
        <v>3441</v>
      </c>
      <c r="K3091" s="109">
        <v>42551</v>
      </c>
      <c r="L3091" s="62" t="s">
        <v>36061</v>
      </c>
    </row>
    <row r="3092" spans="1:12" ht="17.100000000000001" customHeight="1">
      <c r="A3092" s="196">
        <v>3089</v>
      </c>
      <c r="B3092" s="366">
        <v>46</v>
      </c>
      <c r="C3092" s="370" t="s">
        <v>36106</v>
      </c>
      <c r="D3092" s="32" t="s">
        <v>36107</v>
      </c>
      <c r="E3092" s="29" t="str">
        <f t="shared" si="187"/>
        <v>No</v>
      </c>
      <c r="F3092" s="164">
        <v>7.65</v>
      </c>
      <c r="G3092" s="164">
        <f t="shared" si="188"/>
        <v>3.097165991902834</v>
      </c>
      <c r="H3092" s="368">
        <v>13600</v>
      </c>
      <c r="I3092" s="387" t="s">
        <v>36108</v>
      </c>
      <c r="J3092" s="85">
        <v>13600</v>
      </c>
      <c r="K3092" s="109">
        <v>42551</v>
      </c>
      <c r="L3092" s="62" t="s">
        <v>36061</v>
      </c>
    </row>
    <row r="3093" spans="1:12" ht="17.100000000000001" customHeight="1">
      <c r="A3093" s="196">
        <v>3090</v>
      </c>
      <c r="B3093" s="366">
        <v>40</v>
      </c>
      <c r="C3093" s="370" t="s">
        <v>36109</v>
      </c>
      <c r="D3093" s="32" t="s">
        <v>36110</v>
      </c>
      <c r="E3093" s="29" t="str">
        <f t="shared" si="187"/>
        <v>No</v>
      </c>
      <c r="F3093" s="164">
        <v>4.26</v>
      </c>
      <c r="G3093" s="164">
        <f t="shared" si="188"/>
        <v>1.7246963562753035</v>
      </c>
      <c r="H3093" s="368">
        <f t="shared" si="189"/>
        <v>11728</v>
      </c>
      <c r="I3093" s="387" t="s">
        <v>29092</v>
      </c>
      <c r="J3093" s="85">
        <v>11728</v>
      </c>
      <c r="K3093" s="109">
        <v>42551</v>
      </c>
      <c r="L3093" s="62" t="s">
        <v>36061</v>
      </c>
    </row>
    <row r="3094" spans="1:12" ht="17.100000000000001" customHeight="1">
      <c r="A3094" s="196">
        <v>3091</v>
      </c>
      <c r="B3094" s="366" t="s">
        <v>36111</v>
      </c>
      <c r="C3094" s="370" t="s">
        <v>36112</v>
      </c>
      <c r="D3094" s="32" t="s">
        <v>36113</v>
      </c>
      <c r="E3094" s="29" t="str">
        <f t="shared" si="187"/>
        <v>No</v>
      </c>
      <c r="F3094" s="164">
        <v>3.97</v>
      </c>
      <c r="G3094" s="164">
        <f t="shared" si="188"/>
        <v>1.6072874493927125</v>
      </c>
      <c r="H3094" s="368">
        <f t="shared" si="189"/>
        <v>10929</v>
      </c>
      <c r="I3094" s="389" t="s">
        <v>36114</v>
      </c>
      <c r="J3094" s="164">
        <v>10929</v>
      </c>
      <c r="K3094" s="109">
        <v>42551</v>
      </c>
      <c r="L3094" s="62" t="s">
        <v>36061</v>
      </c>
    </row>
    <row r="3095" spans="1:12" ht="17.100000000000001" customHeight="1">
      <c r="A3095" s="196">
        <v>3092</v>
      </c>
      <c r="B3095" s="366">
        <v>7</v>
      </c>
      <c r="C3095" s="370" t="s">
        <v>36115</v>
      </c>
      <c r="D3095" s="32" t="s">
        <v>36116</v>
      </c>
      <c r="E3095" s="29" t="str">
        <f t="shared" si="187"/>
        <v>Yes</v>
      </c>
      <c r="F3095" s="164">
        <v>1.55</v>
      </c>
      <c r="G3095" s="164">
        <f t="shared" si="188"/>
        <v>0.62753036437246956</v>
      </c>
      <c r="H3095" s="368">
        <f t="shared" si="189"/>
        <v>4267</v>
      </c>
      <c r="I3095" s="389" t="s">
        <v>36117</v>
      </c>
      <c r="J3095" s="164">
        <v>4267</v>
      </c>
      <c r="K3095" s="109">
        <v>42551</v>
      </c>
      <c r="L3095" s="62" t="s">
        <v>36061</v>
      </c>
    </row>
    <row r="3096" spans="1:12" ht="17.100000000000001" customHeight="1">
      <c r="A3096" s="196">
        <v>3093</v>
      </c>
      <c r="B3096" s="366">
        <v>79</v>
      </c>
      <c r="C3096" s="367" t="s">
        <v>36118</v>
      </c>
      <c r="D3096" s="51" t="s">
        <v>36119</v>
      </c>
      <c r="E3096" s="29" t="str">
        <f t="shared" si="187"/>
        <v>No</v>
      </c>
      <c r="F3096" s="164">
        <v>4.33</v>
      </c>
      <c r="G3096" s="164">
        <f t="shared" si="188"/>
        <v>1.7530364372469636</v>
      </c>
      <c r="H3096" s="368">
        <f t="shared" si="189"/>
        <v>11920</v>
      </c>
      <c r="I3096" s="389" t="s">
        <v>36120</v>
      </c>
      <c r="J3096" s="164">
        <v>11920</v>
      </c>
      <c r="K3096" s="109">
        <v>42551</v>
      </c>
      <c r="L3096" s="62" t="s">
        <v>36061</v>
      </c>
    </row>
    <row r="3097" spans="1:12" ht="17.100000000000001" customHeight="1">
      <c r="A3097" s="196">
        <v>3094</v>
      </c>
      <c r="B3097" s="366" t="s">
        <v>36121</v>
      </c>
      <c r="C3097" s="367" t="s">
        <v>36122</v>
      </c>
      <c r="D3097" s="51" t="s">
        <v>36123</v>
      </c>
      <c r="E3097" s="29" t="str">
        <f t="shared" si="187"/>
        <v>No</v>
      </c>
      <c r="F3097" s="164">
        <v>2.91</v>
      </c>
      <c r="G3097" s="164">
        <f t="shared" si="188"/>
        <v>1.1781376518218623</v>
      </c>
      <c r="H3097" s="368">
        <f t="shared" si="189"/>
        <v>8011</v>
      </c>
      <c r="I3097" s="389" t="s">
        <v>36124</v>
      </c>
      <c r="J3097" s="164">
        <v>8011</v>
      </c>
      <c r="K3097" s="109">
        <v>42551</v>
      </c>
      <c r="L3097" s="62" t="s">
        <v>36061</v>
      </c>
    </row>
    <row r="3098" spans="1:12" ht="17.100000000000001" customHeight="1">
      <c r="A3098" s="196">
        <v>3095</v>
      </c>
      <c r="B3098" s="366">
        <v>40</v>
      </c>
      <c r="C3098" s="367" t="s">
        <v>36125</v>
      </c>
      <c r="D3098" s="51" t="s">
        <v>36126</v>
      </c>
      <c r="E3098" s="29" t="str">
        <f t="shared" si="187"/>
        <v>Yes</v>
      </c>
      <c r="F3098" s="164">
        <v>1.57</v>
      </c>
      <c r="G3098" s="164">
        <f t="shared" si="188"/>
        <v>0.63562753036437247</v>
      </c>
      <c r="H3098" s="368">
        <f t="shared" si="189"/>
        <v>4322</v>
      </c>
      <c r="I3098" s="389" t="s">
        <v>36127</v>
      </c>
      <c r="J3098" s="164">
        <v>4322</v>
      </c>
      <c r="K3098" s="109">
        <v>42551</v>
      </c>
      <c r="L3098" s="62" t="s">
        <v>36061</v>
      </c>
    </row>
    <row r="3099" spans="1:12" ht="17.100000000000001" customHeight="1">
      <c r="A3099" s="196">
        <v>3096</v>
      </c>
      <c r="B3099" s="366">
        <v>79</v>
      </c>
      <c r="C3099" s="367" t="s">
        <v>36118</v>
      </c>
      <c r="D3099" s="51" t="s">
        <v>36128</v>
      </c>
      <c r="E3099" s="29" t="str">
        <f t="shared" si="187"/>
        <v>No</v>
      </c>
      <c r="F3099" s="164">
        <v>5.12</v>
      </c>
      <c r="G3099" s="164">
        <f t="shared" si="188"/>
        <v>2.0728744939271255</v>
      </c>
      <c r="H3099" s="368">
        <v>13600</v>
      </c>
      <c r="I3099" s="389" t="s">
        <v>36129</v>
      </c>
      <c r="J3099" s="164">
        <v>13600</v>
      </c>
      <c r="K3099" s="109">
        <v>42551</v>
      </c>
      <c r="L3099" s="62" t="s">
        <v>36061</v>
      </c>
    </row>
    <row r="3100" spans="1:12" ht="17.100000000000001" customHeight="1">
      <c r="A3100" s="196">
        <v>3097</v>
      </c>
      <c r="B3100" s="366">
        <v>11</v>
      </c>
      <c r="C3100" s="367" t="s">
        <v>36130</v>
      </c>
      <c r="D3100" s="51" t="s">
        <v>36131</v>
      </c>
      <c r="E3100" s="29" t="str">
        <f t="shared" si="187"/>
        <v>Yes</v>
      </c>
      <c r="F3100" s="164">
        <v>0.98</v>
      </c>
      <c r="G3100" s="164">
        <f t="shared" si="188"/>
        <v>0.39676113360323884</v>
      </c>
      <c r="H3100" s="368">
        <f t="shared" si="189"/>
        <v>2698</v>
      </c>
      <c r="I3100" s="389" t="s">
        <v>36132</v>
      </c>
      <c r="J3100" s="164">
        <v>2698</v>
      </c>
      <c r="K3100" s="109">
        <v>42551</v>
      </c>
      <c r="L3100" s="62" t="s">
        <v>36061</v>
      </c>
    </row>
    <row r="3101" spans="1:12" ht="17.100000000000001" customHeight="1">
      <c r="A3101" s="196">
        <v>3098</v>
      </c>
      <c r="B3101" s="366">
        <v>44</v>
      </c>
      <c r="C3101" s="367" t="s">
        <v>36133</v>
      </c>
      <c r="D3101" s="51" t="s">
        <v>36134</v>
      </c>
      <c r="E3101" s="29" t="str">
        <f t="shared" si="187"/>
        <v>No</v>
      </c>
      <c r="F3101" s="164">
        <v>3.2</v>
      </c>
      <c r="G3101" s="164">
        <f t="shared" si="188"/>
        <v>1.2955465587044535</v>
      </c>
      <c r="H3101" s="368">
        <f t="shared" si="189"/>
        <v>8810</v>
      </c>
      <c r="I3101" s="389" t="s">
        <v>36135</v>
      </c>
      <c r="J3101" s="164">
        <v>8810</v>
      </c>
      <c r="K3101" s="109">
        <v>42551</v>
      </c>
      <c r="L3101" s="62" t="s">
        <v>36061</v>
      </c>
    </row>
    <row r="3102" spans="1:12" ht="17.100000000000001" customHeight="1">
      <c r="A3102" s="196">
        <v>3099</v>
      </c>
      <c r="B3102" s="366">
        <v>44</v>
      </c>
      <c r="C3102" s="367" t="s">
        <v>36133</v>
      </c>
      <c r="D3102" s="51" t="s">
        <v>36136</v>
      </c>
      <c r="E3102" s="29" t="str">
        <f t="shared" si="187"/>
        <v>No</v>
      </c>
      <c r="F3102" s="164">
        <v>3.28</v>
      </c>
      <c r="G3102" s="164">
        <f t="shared" si="188"/>
        <v>1.3279352226720647</v>
      </c>
      <c r="H3102" s="368">
        <f t="shared" si="189"/>
        <v>9030</v>
      </c>
      <c r="I3102" s="389" t="s">
        <v>36137</v>
      </c>
      <c r="J3102" s="164">
        <v>9030</v>
      </c>
      <c r="K3102" s="109">
        <v>42551</v>
      </c>
      <c r="L3102" s="62" t="s">
        <v>36061</v>
      </c>
    </row>
    <row r="3103" spans="1:12" ht="17.100000000000001" customHeight="1">
      <c r="A3103" s="196">
        <v>3100</v>
      </c>
      <c r="B3103" s="366">
        <v>61</v>
      </c>
      <c r="C3103" s="367" t="s">
        <v>36138</v>
      </c>
      <c r="D3103" s="51" t="s">
        <v>36139</v>
      </c>
      <c r="E3103" s="29" t="str">
        <f t="shared" si="187"/>
        <v>No</v>
      </c>
      <c r="F3103" s="164">
        <v>5.56</v>
      </c>
      <c r="G3103" s="164">
        <f t="shared" si="188"/>
        <v>2.2510121457489873</v>
      </c>
      <c r="H3103" s="368">
        <v>13600</v>
      </c>
      <c r="I3103" s="389" t="s">
        <v>36140</v>
      </c>
      <c r="J3103" s="164">
        <v>13600</v>
      </c>
      <c r="K3103" s="109">
        <v>42551</v>
      </c>
      <c r="L3103" s="62" t="s">
        <v>36061</v>
      </c>
    </row>
    <row r="3104" spans="1:12" ht="17.100000000000001" customHeight="1">
      <c r="A3104" s="196">
        <v>3101</v>
      </c>
      <c r="B3104" s="366">
        <v>30</v>
      </c>
      <c r="C3104" s="367" t="s">
        <v>36141</v>
      </c>
      <c r="D3104" s="51" t="s">
        <v>36142</v>
      </c>
      <c r="E3104" s="29" t="str">
        <f t="shared" si="187"/>
        <v>No</v>
      </c>
      <c r="F3104" s="164">
        <v>4.26</v>
      </c>
      <c r="G3104" s="164">
        <f t="shared" si="188"/>
        <v>1.7246963562753035</v>
      </c>
      <c r="H3104" s="368">
        <f t="shared" si="189"/>
        <v>11728</v>
      </c>
      <c r="I3104" s="389" t="s">
        <v>36143</v>
      </c>
      <c r="J3104" s="164">
        <v>11728</v>
      </c>
      <c r="K3104" s="109">
        <v>42551</v>
      </c>
      <c r="L3104" s="62" t="s">
        <v>36061</v>
      </c>
    </row>
    <row r="3105" spans="1:12" ht="17.100000000000001" customHeight="1">
      <c r="A3105" s="196">
        <v>3102</v>
      </c>
      <c r="B3105" s="366">
        <v>57</v>
      </c>
      <c r="C3105" s="367" t="s">
        <v>36144</v>
      </c>
      <c r="D3105" s="51" t="s">
        <v>36145</v>
      </c>
      <c r="E3105" s="29" t="str">
        <f t="shared" si="187"/>
        <v>No</v>
      </c>
      <c r="F3105" s="164">
        <v>3.68</v>
      </c>
      <c r="G3105" s="164">
        <f t="shared" si="188"/>
        <v>1.4898785425101213</v>
      </c>
      <c r="H3105" s="368">
        <f t="shared" si="189"/>
        <v>10131</v>
      </c>
      <c r="I3105" s="389" t="s">
        <v>36146</v>
      </c>
      <c r="J3105" s="164">
        <v>10131</v>
      </c>
      <c r="K3105" s="109">
        <v>42551</v>
      </c>
      <c r="L3105" s="62" t="s">
        <v>36061</v>
      </c>
    </row>
    <row r="3106" spans="1:12" ht="17.100000000000001" customHeight="1">
      <c r="A3106" s="196">
        <v>3103</v>
      </c>
      <c r="B3106" s="366" t="s">
        <v>36147</v>
      </c>
      <c r="C3106" s="367" t="s">
        <v>36148</v>
      </c>
      <c r="D3106" s="51" t="s">
        <v>36149</v>
      </c>
      <c r="E3106" s="29" t="str">
        <f t="shared" si="187"/>
        <v>Yes</v>
      </c>
      <c r="F3106" s="164">
        <v>1.35</v>
      </c>
      <c r="G3106" s="164">
        <f t="shared" si="188"/>
        <v>0.54655870445344124</v>
      </c>
      <c r="H3106" s="368">
        <f t="shared" si="189"/>
        <v>3717</v>
      </c>
      <c r="I3106" s="389" t="s">
        <v>36150</v>
      </c>
      <c r="J3106" s="164">
        <v>3717</v>
      </c>
      <c r="K3106" s="109">
        <v>42551</v>
      </c>
      <c r="L3106" s="62" t="s">
        <v>36061</v>
      </c>
    </row>
    <row r="3107" spans="1:12" ht="17.100000000000001" customHeight="1">
      <c r="A3107" s="196">
        <v>3104</v>
      </c>
      <c r="B3107" s="366">
        <v>58</v>
      </c>
      <c r="C3107" s="367" t="s">
        <v>36151</v>
      </c>
      <c r="D3107" s="51" t="s">
        <v>36152</v>
      </c>
      <c r="E3107" s="29" t="str">
        <f t="shared" si="187"/>
        <v>Yes</v>
      </c>
      <c r="F3107" s="164">
        <v>2.41</v>
      </c>
      <c r="G3107" s="164">
        <f t="shared" si="188"/>
        <v>0.97570850202429149</v>
      </c>
      <c r="H3107" s="368">
        <f t="shared" si="189"/>
        <v>6635</v>
      </c>
      <c r="I3107" s="389" t="s">
        <v>36153</v>
      </c>
      <c r="J3107" s="164">
        <v>6635</v>
      </c>
      <c r="K3107" s="109">
        <v>42551</v>
      </c>
      <c r="L3107" s="62" t="s">
        <v>36061</v>
      </c>
    </row>
    <row r="3108" spans="1:12" ht="17.100000000000001" customHeight="1">
      <c r="A3108" s="196">
        <v>3105</v>
      </c>
      <c r="B3108" s="366">
        <v>58</v>
      </c>
      <c r="C3108" s="367" t="s">
        <v>36151</v>
      </c>
      <c r="D3108" s="51" t="s">
        <v>36154</v>
      </c>
      <c r="E3108" s="29" t="str">
        <f t="shared" si="187"/>
        <v>Yes</v>
      </c>
      <c r="F3108" s="164">
        <v>2.39</v>
      </c>
      <c r="G3108" s="164">
        <f t="shared" si="188"/>
        <v>0.96761133603238869</v>
      </c>
      <c r="H3108" s="368">
        <f t="shared" si="189"/>
        <v>6580</v>
      </c>
      <c r="I3108" s="389" t="s">
        <v>36155</v>
      </c>
      <c r="J3108" s="164">
        <v>6580</v>
      </c>
      <c r="K3108" s="109">
        <v>42551</v>
      </c>
      <c r="L3108" s="62" t="s">
        <v>36061</v>
      </c>
    </row>
    <row r="3109" spans="1:12" ht="17.100000000000001" customHeight="1">
      <c r="A3109" s="196">
        <v>3106</v>
      </c>
      <c r="B3109" s="366">
        <v>58</v>
      </c>
      <c r="C3109" s="367" t="s">
        <v>36151</v>
      </c>
      <c r="D3109" s="51" t="s">
        <v>36156</v>
      </c>
      <c r="E3109" s="29" t="str">
        <f t="shared" si="187"/>
        <v>Yes</v>
      </c>
      <c r="F3109" s="164">
        <v>2.29</v>
      </c>
      <c r="G3109" s="164">
        <f t="shared" si="188"/>
        <v>0.92712550607287447</v>
      </c>
      <c r="H3109" s="368">
        <f t="shared" si="189"/>
        <v>6304</v>
      </c>
      <c r="I3109" s="389" t="s">
        <v>36157</v>
      </c>
      <c r="J3109" s="164">
        <v>6304</v>
      </c>
      <c r="K3109" s="109">
        <v>42551</v>
      </c>
      <c r="L3109" s="62" t="s">
        <v>36061</v>
      </c>
    </row>
    <row r="3110" spans="1:12" ht="17.100000000000001" customHeight="1">
      <c r="A3110" s="196">
        <v>3107</v>
      </c>
      <c r="B3110" s="366">
        <v>58</v>
      </c>
      <c r="C3110" s="367" t="s">
        <v>36151</v>
      </c>
      <c r="D3110" s="51" t="s">
        <v>36158</v>
      </c>
      <c r="E3110" s="29" t="str">
        <f t="shared" si="187"/>
        <v>Yes</v>
      </c>
      <c r="F3110" s="164">
        <v>2.2599999999999998</v>
      </c>
      <c r="G3110" s="164">
        <f t="shared" si="188"/>
        <v>0.91497975708502011</v>
      </c>
      <c r="H3110" s="368">
        <f t="shared" si="189"/>
        <v>6222</v>
      </c>
      <c r="I3110" s="389" t="s">
        <v>36159</v>
      </c>
      <c r="J3110" s="164">
        <v>6222</v>
      </c>
      <c r="K3110" s="109">
        <v>42551</v>
      </c>
      <c r="L3110" s="62" t="s">
        <v>36061</v>
      </c>
    </row>
    <row r="3111" spans="1:12" ht="17.100000000000001" customHeight="1">
      <c r="A3111" s="196">
        <v>3108</v>
      </c>
      <c r="B3111" s="375">
        <v>6</v>
      </c>
      <c r="C3111" s="370" t="s">
        <v>36160</v>
      </c>
      <c r="D3111" s="32" t="s">
        <v>36160</v>
      </c>
      <c r="E3111" s="29" t="str">
        <f>IF(G3111&lt;1,"Yes","No")</f>
        <v>Yes</v>
      </c>
      <c r="F3111" s="164">
        <v>1.64</v>
      </c>
      <c r="G3111" s="164">
        <f>F3111/2.47</f>
        <v>0.66396761133603233</v>
      </c>
      <c r="H3111" s="368">
        <f>ROUND(F3111*2753,0)</f>
        <v>4515</v>
      </c>
      <c r="I3111" s="387" t="s">
        <v>36161</v>
      </c>
      <c r="J3111" s="85">
        <v>4515</v>
      </c>
      <c r="K3111" s="109">
        <v>42551</v>
      </c>
      <c r="L3111" s="62" t="s">
        <v>36162</v>
      </c>
    </row>
    <row r="3112" spans="1:12" ht="17.100000000000001" customHeight="1">
      <c r="A3112" s="196">
        <v>3109</v>
      </c>
      <c r="B3112" s="375">
        <v>15</v>
      </c>
      <c r="C3112" s="370" t="s">
        <v>36163</v>
      </c>
      <c r="D3112" s="51" t="s">
        <v>36164</v>
      </c>
      <c r="E3112" s="29" t="str">
        <f t="shared" ref="E3112:E3127" si="190">IF(G3112&lt;1,"Yes","No")</f>
        <v>Yes</v>
      </c>
      <c r="F3112" s="85">
        <v>0.4</v>
      </c>
      <c r="G3112" s="164">
        <f t="shared" ref="G3112:G3127" si="191">F3112/2.47</f>
        <v>0.16194331983805668</v>
      </c>
      <c r="H3112" s="368">
        <f t="shared" ref="H3112:H3127" si="192">ROUND(F3112*2753,0)</f>
        <v>1101</v>
      </c>
      <c r="I3112" s="387" t="s">
        <v>36165</v>
      </c>
      <c r="J3112" s="85">
        <v>1101</v>
      </c>
      <c r="K3112" s="109">
        <v>42551</v>
      </c>
      <c r="L3112" s="62" t="s">
        <v>36162</v>
      </c>
    </row>
    <row r="3113" spans="1:12" ht="17.100000000000001" customHeight="1">
      <c r="A3113" s="196">
        <v>3110</v>
      </c>
      <c r="B3113" s="375" t="s">
        <v>36166</v>
      </c>
      <c r="C3113" s="370" t="s">
        <v>36167</v>
      </c>
      <c r="D3113" s="32" t="s">
        <v>36168</v>
      </c>
      <c r="E3113" s="29" t="str">
        <f t="shared" si="190"/>
        <v>Yes</v>
      </c>
      <c r="F3113" s="164">
        <v>0.33</v>
      </c>
      <c r="G3113" s="164">
        <f t="shared" si="191"/>
        <v>0.13360323886639675</v>
      </c>
      <c r="H3113" s="368">
        <f t="shared" si="192"/>
        <v>908</v>
      </c>
      <c r="I3113" s="387" t="s">
        <v>36169</v>
      </c>
      <c r="J3113" s="85">
        <v>908</v>
      </c>
      <c r="K3113" s="109">
        <v>42551</v>
      </c>
      <c r="L3113" s="62" t="s">
        <v>36162</v>
      </c>
    </row>
    <row r="3114" spans="1:12" ht="17.100000000000001" customHeight="1">
      <c r="A3114" s="196">
        <v>3111</v>
      </c>
      <c r="B3114" s="375">
        <v>61</v>
      </c>
      <c r="C3114" s="370" t="s">
        <v>36167</v>
      </c>
      <c r="D3114" s="32" t="s">
        <v>36170</v>
      </c>
      <c r="E3114" s="29" t="str">
        <f t="shared" si="190"/>
        <v>Yes</v>
      </c>
      <c r="F3114" s="85">
        <v>0.33</v>
      </c>
      <c r="G3114" s="164">
        <f t="shared" si="191"/>
        <v>0.13360323886639675</v>
      </c>
      <c r="H3114" s="368">
        <f t="shared" si="192"/>
        <v>908</v>
      </c>
      <c r="I3114" s="387" t="s">
        <v>36171</v>
      </c>
      <c r="J3114" s="85">
        <v>908</v>
      </c>
      <c r="K3114" s="109">
        <v>42551</v>
      </c>
      <c r="L3114" s="62" t="s">
        <v>36162</v>
      </c>
    </row>
    <row r="3115" spans="1:12" ht="17.100000000000001" customHeight="1">
      <c r="A3115" s="196">
        <v>3112</v>
      </c>
      <c r="B3115" s="375">
        <v>64</v>
      </c>
      <c r="C3115" s="370" t="s">
        <v>36172</v>
      </c>
      <c r="D3115" s="32" t="s">
        <v>36172</v>
      </c>
      <c r="E3115" s="29" t="str">
        <f t="shared" si="190"/>
        <v>Yes</v>
      </c>
      <c r="F3115" s="85">
        <v>1.87</v>
      </c>
      <c r="G3115" s="164">
        <f t="shared" si="191"/>
        <v>0.75708502024291491</v>
      </c>
      <c r="H3115" s="368">
        <f t="shared" si="192"/>
        <v>5148</v>
      </c>
      <c r="I3115" s="387" t="s">
        <v>36173</v>
      </c>
      <c r="J3115" s="85">
        <v>5148</v>
      </c>
      <c r="K3115" s="109">
        <v>42551</v>
      </c>
      <c r="L3115" s="62" t="s">
        <v>36162</v>
      </c>
    </row>
    <row r="3116" spans="1:12" ht="17.100000000000001" customHeight="1">
      <c r="A3116" s="196">
        <v>3113</v>
      </c>
      <c r="B3116" s="375">
        <v>56</v>
      </c>
      <c r="C3116" s="370" t="s">
        <v>36174</v>
      </c>
      <c r="D3116" s="32" t="s">
        <v>36175</v>
      </c>
      <c r="E3116" s="29" t="str">
        <f t="shared" si="190"/>
        <v>Yes</v>
      </c>
      <c r="F3116" s="85">
        <v>0.68</v>
      </c>
      <c r="G3116" s="164">
        <f t="shared" si="191"/>
        <v>0.27530364372469635</v>
      </c>
      <c r="H3116" s="368">
        <f t="shared" si="192"/>
        <v>1872</v>
      </c>
      <c r="I3116" s="387" t="s">
        <v>36176</v>
      </c>
      <c r="J3116" s="85">
        <v>1872</v>
      </c>
      <c r="K3116" s="109">
        <v>42551</v>
      </c>
      <c r="L3116" s="62" t="s">
        <v>36162</v>
      </c>
    </row>
    <row r="3117" spans="1:12" ht="17.100000000000001" customHeight="1">
      <c r="A3117" s="196">
        <v>3114</v>
      </c>
      <c r="B3117" s="375">
        <v>56</v>
      </c>
      <c r="C3117" s="370" t="s">
        <v>36174</v>
      </c>
      <c r="D3117" s="32" t="s">
        <v>36177</v>
      </c>
      <c r="E3117" s="29" t="str">
        <f t="shared" si="190"/>
        <v>Yes</v>
      </c>
      <c r="F3117" s="85">
        <v>0.68</v>
      </c>
      <c r="G3117" s="164">
        <f t="shared" si="191"/>
        <v>0.27530364372469635</v>
      </c>
      <c r="H3117" s="368">
        <f t="shared" si="192"/>
        <v>1872</v>
      </c>
      <c r="I3117" s="387" t="s">
        <v>36178</v>
      </c>
      <c r="J3117" s="85">
        <v>1872</v>
      </c>
      <c r="K3117" s="109">
        <v>42551</v>
      </c>
      <c r="L3117" s="62" t="s">
        <v>36162</v>
      </c>
    </row>
    <row r="3118" spans="1:12" ht="17.100000000000001" customHeight="1">
      <c r="A3118" s="196">
        <v>3115</v>
      </c>
      <c r="B3118" s="366">
        <v>56</v>
      </c>
      <c r="C3118" s="370" t="s">
        <v>36174</v>
      </c>
      <c r="D3118" s="32" t="s">
        <v>36179</v>
      </c>
      <c r="E3118" s="29" t="str">
        <f t="shared" si="190"/>
        <v>Yes</v>
      </c>
      <c r="F3118" s="164">
        <v>0.68</v>
      </c>
      <c r="G3118" s="164">
        <f t="shared" si="191"/>
        <v>0.27530364372469635</v>
      </c>
      <c r="H3118" s="368">
        <f t="shared" si="192"/>
        <v>1872</v>
      </c>
      <c r="I3118" s="387" t="s">
        <v>36180</v>
      </c>
      <c r="J3118" s="85">
        <v>1872</v>
      </c>
      <c r="K3118" s="109">
        <v>42551</v>
      </c>
      <c r="L3118" s="62" t="s">
        <v>36162</v>
      </c>
    </row>
    <row r="3119" spans="1:12" ht="17.100000000000001" customHeight="1">
      <c r="A3119" s="196">
        <v>3116</v>
      </c>
      <c r="B3119" s="366">
        <v>56</v>
      </c>
      <c r="C3119" s="370" t="s">
        <v>36174</v>
      </c>
      <c r="D3119" s="32" t="s">
        <v>36181</v>
      </c>
      <c r="E3119" s="29" t="str">
        <f t="shared" si="190"/>
        <v>Yes</v>
      </c>
      <c r="F3119" s="164">
        <v>0.68</v>
      </c>
      <c r="G3119" s="164">
        <f t="shared" si="191"/>
        <v>0.27530364372469635</v>
      </c>
      <c r="H3119" s="368">
        <f t="shared" si="192"/>
        <v>1872</v>
      </c>
      <c r="I3119" s="387" t="s">
        <v>36182</v>
      </c>
      <c r="J3119" s="85">
        <v>1872</v>
      </c>
      <c r="K3119" s="109">
        <v>42551</v>
      </c>
      <c r="L3119" s="62" t="s">
        <v>36162</v>
      </c>
    </row>
    <row r="3120" spans="1:12" ht="17.100000000000001" customHeight="1">
      <c r="A3120" s="196">
        <v>3117</v>
      </c>
      <c r="B3120" s="366">
        <v>64</v>
      </c>
      <c r="C3120" s="370" t="s">
        <v>36183</v>
      </c>
      <c r="D3120" s="32" t="s">
        <v>36183</v>
      </c>
      <c r="E3120" s="29" t="str">
        <f t="shared" si="190"/>
        <v>Yes</v>
      </c>
      <c r="F3120" s="164">
        <v>0.38</v>
      </c>
      <c r="G3120" s="164">
        <f t="shared" si="191"/>
        <v>0.15384615384615383</v>
      </c>
      <c r="H3120" s="368">
        <f t="shared" si="192"/>
        <v>1046</v>
      </c>
      <c r="I3120" s="387" t="s">
        <v>36184</v>
      </c>
      <c r="J3120" s="85">
        <v>1046</v>
      </c>
      <c r="K3120" s="109">
        <v>42551</v>
      </c>
      <c r="L3120" s="62" t="s">
        <v>36162</v>
      </c>
    </row>
    <row r="3121" spans="1:12" ht="17.100000000000001" customHeight="1">
      <c r="A3121" s="196">
        <v>3118</v>
      </c>
      <c r="B3121" s="366">
        <v>17</v>
      </c>
      <c r="C3121" s="370" t="s">
        <v>36185</v>
      </c>
      <c r="D3121" s="32" t="s">
        <v>36186</v>
      </c>
      <c r="E3121" s="29" t="str">
        <f t="shared" si="190"/>
        <v>Yes</v>
      </c>
      <c r="F3121" s="164">
        <v>1.23</v>
      </c>
      <c r="G3121" s="164">
        <f t="shared" si="191"/>
        <v>0.49797570850202427</v>
      </c>
      <c r="H3121" s="368">
        <f t="shared" si="192"/>
        <v>3386</v>
      </c>
      <c r="I3121" s="387" t="s">
        <v>36187</v>
      </c>
      <c r="J3121" s="85">
        <v>3386</v>
      </c>
      <c r="K3121" s="109">
        <v>42551</v>
      </c>
      <c r="L3121" s="62" t="s">
        <v>36162</v>
      </c>
    </row>
    <row r="3122" spans="1:12" ht="17.100000000000001" customHeight="1">
      <c r="A3122" s="196">
        <v>3119</v>
      </c>
      <c r="B3122" s="366">
        <v>17</v>
      </c>
      <c r="C3122" s="370" t="s">
        <v>36185</v>
      </c>
      <c r="D3122" s="51" t="s">
        <v>36188</v>
      </c>
      <c r="E3122" s="29" t="str">
        <f t="shared" si="190"/>
        <v>Yes</v>
      </c>
      <c r="F3122" s="164">
        <v>1.23</v>
      </c>
      <c r="G3122" s="164">
        <f t="shared" si="191"/>
        <v>0.49797570850202427</v>
      </c>
      <c r="H3122" s="368">
        <f t="shared" si="192"/>
        <v>3386</v>
      </c>
      <c r="I3122" s="387" t="s">
        <v>36189</v>
      </c>
      <c r="J3122" s="85">
        <v>3386</v>
      </c>
      <c r="K3122" s="109">
        <v>42551</v>
      </c>
      <c r="L3122" s="62" t="s">
        <v>36162</v>
      </c>
    </row>
    <row r="3123" spans="1:12" ht="17.100000000000001" customHeight="1">
      <c r="A3123" s="196">
        <v>3120</v>
      </c>
      <c r="B3123" s="366">
        <v>43</v>
      </c>
      <c r="C3123" s="370" t="s">
        <v>36190</v>
      </c>
      <c r="D3123" s="32" t="s">
        <v>36191</v>
      </c>
      <c r="E3123" s="29" t="str">
        <f t="shared" si="190"/>
        <v>Yes</v>
      </c>
      <c r="F3123" s="164">
        <v>0.12</v>
      </c>
      <c r="G3123" s="164">
        <f t="shared" si="191"/>
        <v>4.8582995951416998E-2</v>
      </c>
      <c r="H3123" s="368">
        <f t="shared" si="192"/>
        <v>330</v>
      </c>
      <c r="I3123" s="387" t="s">
        <v>36192</v>
      </c>
      <c r="J3123" s="85">
        <v>330</v>
      </c>
      <c r="K3123" s="109">
        <v>42551</v>
      </c>
      <c r="L3123" s="62" t="s">
        <v>36162</v>
      </c>
    </row>
    <row r="3124" spans="1:12" ht="17.100000000000001" customHeight="1">
      <c r="A3124" s="196">
        <v>3121</v>
      </c>
      <c r="B3124" s="366">
        <v>30</v>
      </c>
      <c r="C3124" s="370" t="s">
        <v>36193</v>
      </c>
      <c r="D3124" s="32" t="s">
        <v>36194</v>
      </c>
      <c r="E3124" s="29" t="str">
        <f t="shared" si="190"/>
        <v>Yes</v>
      </c>
      <c r="F3124" s="164">
        <v>0.11</v>
      </c>
      <c r="G3124" s="164">
        <f t="shared" si="191"/>
        <v>4.4534412955465584E-2</v>
      </c>
      <c r="H3124" s="368">
        <f t="shared" si="192"/>
        <v>303</v>
      </c>
      <c r="I3124" s="387" t="s">
        <v>36195</v>
      </c>
      <c r="J3124" s="85">
        <v>303</v>
      </c>
      <c r="K3124" s="109">
        <v>42551</v>
      </c>
      <c r="L3124" s="62" t="s">
        <v>36162</v>
      </c>
    </row>
    <row r="3125" spans="1:12" ht="17.100000000000001" customHeight="1">
      <c r="A3125" s="196">
        <v>3122</v>
      </c>
      <c r="B3125" s="366">
        <v>10</v>
      </c>
      <c r="C3125" s="370" t="s">
        <v>36196</v>
      </c>
      <c r="D3125" s="32" t="s">
        <v>36197</v>
      </c>
      <c r="E3125" s="29" t="str">
        <f t="shared" si="190"/>
        <v>No</v>
      </c>
      <c r="F3125" s="164">
        <v>3.01</v>
      </c>
      <c r="G3125" s="164">
        <f t="shared" si="191"/>
        <v>1.2186234817813764</v>
      </c>
      <c r="H3125" s="368">
        <f t="shared" si="192"/>
        <v>8287</v>
      </c>
      <c r="I3125" s="387" t="s">
        <v>35893</v>
      </c>
      <c r="J3125" s="85">
        <v>8287</v>
      </c>
      <c r="K3125" s="109">
        <v>42551</v>
      </c>
      <c r="L3125" s="62" t="s">
        <v>36162</v>
      </c>
    </row>
    <row r="3126" spans="1:12" ht="17.100000000000001" customHeight="1">
      <c r="A3126" s="196">
        <v>3123</v>
      </c>
      <c r="B3126" s="375">
        <v>2</v>
      </c>
      <c r="C3126" s="370" t="s">
        <v>36198</v>
      </c>
      <c r="D3126" s="32" t="s">
        <v>36199</v>
      </c>
      <c r="E3126" s="29" t="str">
        <f t="shared" si="190"/>
        <v>Yes</v>
      </c>
      <c r="F3126" s="164">
        <v>2.2200000000000002</v>
      </c>
      <c r="G3126" s="164">
        <f t="shared" si="191"/>
        <v>0.89878542510121462</v>
      </c>
      <c r="H3126" s="368">
        <f t="shared" si="192"/>
        <v>6112</v>
      </c>
      <c r="I3126" s="387" t="s">
        <v>36200</v>
      </c>
      <c r="J3126" s="85">
        <v>6112</v>
      </c>
      <c r="K3126" s="109">
        <v>42551</v>
      </c>
      <c r="L3126" s="62" t="s">
        <v>36162</v>
      </c>
    </row>
    <row r="3127" spans="1:12" ht="17.100000000000001" customHeight="1">
      <c r="A3127" s="196">
        <v>3124</v>
      </c>
      <c r="B3127" s="366">
        <v>39</v>
      </c>
      <c r="C3127" s="370" t="s">
        <v>36201</v>
      </c>
      <c r="D3127" s="32" t="s">
        <v>36202</v>
      </c>
      <c r="E3127" s="29" t="str">
        <f t="shared" si="190"/>
        <v>Yes</v>
      </c>
      <c r="F3127" s="164">
        <v>2</v>
      </c>
      <c r="G3127" s="164">
        <f t="shared" si="191"/>
        <v>0.80971659919028338</v>
      </c>
      <c r="H3127" s="368">
        <f t="shared" si="192"/>
        <v>5506</v>
      </c>
      <c r="I3127" s="387" t="s">
        <v>36203</v>
      </c>
      <c r="J3127" s="85">
        <v>5506</v>
      </c>
      <c r="K3127" s="109">
        <v>42551</v>
      </c>
      <c r="L3127" s="62" t="s">
        <v>36162</v>
      </c>
    </row>
    <row r="3128" spans="1:12" ht="17.100000000000001" customHeight="1">
      <c r="A3128" s="196">
        <v>3125</v>
      </c>
      <c r="B3128" s="375">
        <v>56</v>
      </c>
      <c r="C3128" s="370" t="s">
        <v>36204</v>
      </c>
      <c r="D3128" s="32" t="s">
        <v>36205</v>
      </c>
      <c r="E3128" s="29" t="str">
        <f>IF(G3128&lt;1,"Yes","No")</f>
        <v>No</v>
      </c>
      <c r="F3128" s="164">
        <v>3.03</v>
      </c>
      <c r="G3128" s="164">
        <f>F3128/2.47</f>
        <v>1.2267206477732793</v>
      </c>
      <c r="H3128" s="368">
        <f>ROUND(F3128*2753,0)</f>
        <v>8342</v>
      </c>
      <c r="I3128" s="387" t="s">
        <v>36206</v>
      </c>
      <c r="J3128" s="30">
        <v>8342</v>
      </c>
      <c r="K3128" s="109">
        <v>42551</v>
      </c>
      <c r="L3128" s="62" t="s">
        <v>36207</v>
      </c>
    </row>
    <row r="3129" spans="1:12" ht="17.100000000000001" customHeight="1">
      <c r="A3129" s="196">
        <v>3126</v>
      </c>
      <c r="B3129" s="375">
        <v>56</v>
      </c>
      <c r="C3129" s="370" t="s">
        <v>36204</v>
      </c>
      <c r="D3129" s="51" t="s">
        <v>36208</v>
      </c>
      <c r="E3129" s="29" t="str">
        <f t="shared" ref="E3129:E3141" si="193">IF(G3129&lt;1,"Yes","No")</f>
        <v>No</v>
      </c>
      <c r="F3129" s="85">
        <v>3.03</v>
      </c>
      <c r="G3129" s="164">
        <f t="shared" ref="G3129:G3141" si="194">F3129/2.47</f>
        <v>1.2267206477732793</v>
      </c>
      <c r="H3129" s="368">
        <f t="shared" ref="H3129:H3141" si="195">ROUND(F3129*2753,0)</f>
        <v>8342</v>
      </c>
      <c r="I3129" s="387" t="s">
        <v>36209</v>
      </c>
      <c r="J3129" s="30">
        <v>8342</v>
      </c>
      <c r="K3129" s="109">
        <v>42551</v>
      </c>
      <c r="L3129" s="62" t="s">
        <v>36207</v>
      </c>
    </row>
    <row r="3130" spans="1:12" ht="17.100000000000001" customHeight="1">
      <c r="A3130" s="196">
        <v>3127</v>
      </c>
      <c r="B3130" s="375">
        <v>47</v>
      </c>
      <c r="C3130" s="370" t="s">
        <v>36210</v>
      </c>
      <c r="D3130" s="32" t="s">
        <v>36211</v>
      </c>
      <c r="E3130" s="29" t="str">
        <f t="shared" si="193"/>
        <v>Yes</v>
      </c>
      <c r="F3130" s="164">
        <v>0.48</v>
      </c>
      <c r="G3130" s="164">
        <f t="shared" si="194"/>
        <v>0.19433198380566799</v>
      </c>
      <c r="H3130" s="368">
        <f t="shared" si="195"/>
        <v>1321</v>
      </c>
      <c r="I3130" s="387" t="s">
        <v>36212</v>
      </c>
      <c r="J3130" s="85">
        <v>1321</v>
      </c>
      <c r="K3130" s="109">
        <v>42551</v>
      </c>
      <c r="L3130" s="62" t="s">
        <v>36207</v>
      </c>
    </row>
    <row r="3131" spans="1:12" ht="17.100000000000001" customHeight="1">
      <c r="A3131" s="196">
        <v>3128</v>
      </c>
      <c r="B3131" s="375">
        <v>47</v>
      </c>
      <c r="C3131" s="370" t="s">
        <v>36210</v>
      </c>
      <c r="D3131" s="32" t="s">
        <v>36213</v>
      </c>
      <c r="E3131" s="29" t="str">
        <f t="shared" si="193"/>
        <v>Yes</v>
      </c>
      <c r="F3131" s="85">
        <v>0.47</v>
      </c>
      <c r="G3131" s="164">
        <f t="shared" si="194"/>
        <v>0.19028340080971656</v>
      </c>
      <c r="H3131" s="368">
        <f t="shared" si="195"/>
        <v>1294</v>
      </c>
      <c r="I3131" s="387" t="s">
        <v>36214</v>
      </c>
      <c r="J3131" s="85">
        <v>1294</v>
      </c>
      <c r="K3131" s="109">
        <v>42551</v>
      </c>
      <c r="L3131" s="62" t="s">
        <v>36207</v>
      </c>
    </row>
    <row r="3132" spans="1:12" ht="17.100000000000001" customHeight="1">
      <c r="A3132" s="196">
        <v>3129</v>
      </c>
      <c r="B3132" s="375" t="s">
        <v>36215</v>
      </c>
      <c r="C3132" s="370" t="s">
        <v>36216</v>
      </c>
      <c r="D3132" s="32" t="s">
        <v>36217</v>
      </c>
      <c r="E3132" s="29" t="str">
        <f t="shared" si="193"/>
        <v>Yes</v>
      </c>
      <c r="F3132" s="85">
        <v>1.18</v>
      </c>
      <c r="G3132" s="164">
        <f t="shared" si="194"/>
        <v>0.47773279352226716</v>
      </c>
      <c r="H3132" s="368">
        <f t="shared" si="195"/>
        <v>3249</v>
      </c>
      <c r="I3132" s="387" t="s">
        <v>36218</v>
      </c>
      <c r="J3132" s="85">
        <v>3249</v>
      </c>
      <c r="K3132" s="109">
        <v>42551</v>
      </c>
      <c r="L3132" s="62" t="s">
        <v>36207</v>
      </c>
    </row>
    <row r="3133" spans="1:12" ht="17.100000000000001" customHeight="1">
      <c r="A3133" s="196">
        <v>3130</v>
      </c>
      <c r="B3133" s="375">
        <v>7</v>
      </c>
      <c r="C3133" s="370" t="s">
        <v>36217</v>
      </c>
      <c r="D3133" s="32" t="s">
        <v>36219</v>
      </c>
      <c r="E3133" s="29" t="str">
        <f t="shared" si="193"/>
        <v>Yes</v>
      </c>
      <c r="F3133" s="85">
        <v>1</v>
      </c>
      <c r="G3133" s="164">
        <f t="shared" si="194"/>
        <v>0.40485829959514169</v>
      </c>
      <c r="H3133" s="368">
        <f t="shared" si="195"/>
        <v>2753</v>
      </c>
      <c r="I3133" s="387" t="s">
        <v>36220</v>
      </c>
      <c r="J3133" s="85">
        <v>2753</v>
      </c>
      <c r="K3133" s="109">
        <v>42551</v>
      </c>
      <c r="L3133" s="62" t="s">
        <v>36207</v>
      </c>
    </row>
    <row r="3134" spans="1:12" ht="17.100000000000001" customHeight="1">
      <c r="A3134" s="196">
        <v>3131</v>
      </c>
      <c r="B3134" s="366" t="s">
        <v>36221</v>
      </c>
      <c r="C3134" s="370" t="s">
        <v>36222</v>
      </c>
      <c r="D3134" s="32" t="s">
        <v>36223</v>
      </c>
      <c r="E3134" s="29" t="str">
        <f t="shared" si="193"/>
        <v>Yes</v>
      </c>
      <c r="F3134" s="164">
        <v>0.25</v>
      </c>
      <c r="G3134" s="164">
        <f t="shared" si="194"/>
        <v>0.10121457489878542</v>
      </c>
      <c r="H3134" s="368">
        <f t="shared" si="195"/>
        <v>688</v>
      </c>
      <c r="I3134" s="387" t="s">
        <v>36224</v>
      </c>
      <c r="J3134" s="85">
        <v>688</v>
      </c>
      <c r="K3134" s="109">
        <v>42551</v>
      </c>
      <c r="L3134" s="62" t="s">
        <v>36207</v>
      </c>
    </row>
    <row r="3135" spans="1:12" ht="17.100000000000001" customHeight="1">
      <c r="A3135" s="196">
        <v>3132</v>
      </c>
      <c r="B3135" s="366" t="s">
        <v>36225</v>
      </c>
      <c r="C3135" s="370" t="s">
        <v>36226</v>
      </c>
      <c r="D3135" s="32" t="s">
        <v>36227</v>
      </c>
      <c r="E3135" s="29" t="str">
        <f t="shared" si="193"/>
        <v>No</v>
      </c>
      <c r="F3135" s="164">
        <v>2.83</v>
      </c>
      <c r="G3135" s="164">
        <f t="shared" si="194"/>
        <v>1.1457489878542511</v>
      </c>
      <c r="H3135" s="368">
        <f t="shared" si="195"/>
        <v>7791</v>
      </c>
      <c r="I3135" s="387" t="s">
        <v>36228</v>
      </c>
      <c r="J3135" s="85">
        <v>7791</v>
      </c>
      <c r="K3135" s="109">
        <v>42551</v>
      </c>
      <c r="L3135" s="62" t="s">
        <v>36207</v>
      </c>
    </row>
    <row r="3136" spans="1:12" ht="17.100000000000001" customHeight="1">
      <c r="A3136" s="196">
        <v>3133</v>
      </c>
      <c r="B3136" s="366">
        <v>57</v>
      </c>
      <c r="C3136" s="370" t="s">
        <v>36229</v>
      </c>
      <c r="D3136" s="32" t="s">
        <v>36230</v>
      </c>
      <c r="E3136" s="29" t="str">
        <f t="shared" si="193"/>
        <v>Yes</v>
      </c>
      <c r="F3136" s="164">
        <v>0.74</v>
      </c>
      <c r="G3136" s="164">
        <f t="shared" si="194"/>
        <v>0.29959514170040485</v>
      </c>
      <c r="H3136" s="368">
        <f t="shared" si="195"/>
        <v>2037</v>
      </c>
      <c r="I3136" s="387" t="s">
        <v>36231</v>
      </c>
      <c r="J3136" s="85">
        <v>2037</v>
      </c>
      <c r="K3136" s="109">
        <v>42551</v>
      </c>
      <c r="L3136" s="62" t="s">
        <v>36207</v>
      </c>
    </row>
    <row r="3137" spans="1:12" ht="17.100000000000001" customHeight="1">
      <c r="A3137" s="196">
        <v>3134</v>
      </c>
      <c r="B3137" s="366">
        <v>13</v>
      </c>
      <c r="C3137" s="370" t="s">
        <v>36232</v>
      </c>
      <c r="D3137" s="32" t="s">
        <v>36233</v>
      </c>
      <c r="E3137" s="29" t="str">
        <f t="shared" si="193"/>
        <v>No</v>
      </c>
      <c r="F3137" s="164">
        <v>4.8600000000000003</v>
      </c>
      <c r="G3137" s="164">
        <f t="shared" si="194"/>
        <v>1.9676113360323886</v>
      </c>
      <c r="H3137" s="368">
        <f t="shared" si="195"/>
        <v>13380</v>
      </c>
      <c r="I3137" s="387" t="s">
        <v>36234</v>
      </c>
      <c r="J3137" s="85">
        <v>13380</v>
      </c>
      <c r="K3137" s="109">
        <v>42551</v>
      </c>
      <c r="L3137" s="62" t="s">
        <v>36207</v>
      </c>
    </row>
    <row r="3138" spans="1:12" ht="17.100000000000001" customHeight="1">
      <c r="A3138" s="196">
        <v>3135</v>
      </c>
      <c r="B3138" s="366" t="s">
        <v>36235</v>
      </c>
      <c r="C3138" s="370" t="s">
        <v>36236</v>
      </c>
      <c r="D3138" s="51" t="s">
        <v>36237</v>
      </c>
      <c r="E3138" s="29" t="str">
        <f t="shared" si="193"/>
        <v>Yes</v>
      </c>
      <c r="F3138" s="164">
        <v>1.02</v>
      </c>
      <c r="G3138" s="164">
        <f t="shared" si="194"/>
        <v>0.41295546558704449</v>
      </c>
      <c r="H3138" s="368">
        <f t="shared" si="195"/>
        <v>2808</v>
      </c>
      <c r="I3138" s="387" t="s">
        <v>36238</v>
      </c>
      <c r="J3138" s="85">
        <v>2808</v>
      </c>
      <c r="K3138" s="109">
        <v>42551</v>
      </c>
      <c r="L3138" s="62" t="s">
        <v>36207</v>
      </c>
    </row>
    <row r="3139" spans="1:12" ht="17.100000000000001" customHeight="1">
      <c r="A3139" s="196">
        <v>3136</v>
      </c>
      <c r="B3139" s="366" t="s">
        <v>36239</v>
      </c>
      <c r="C3139" s="370" t="s">
        <v>36240</v>
      </c>
      <c r="D3139" s="32" t="s">
        <v>36241</v>
      </c>
      <c r="E3139" s="29" t="str">
        <f t="shared" si="193"/>
        <v>Yes</v>
      </c>
      <c r="F3139" s="164">
        <v>2.11</v>
      </c>
      <c r="G3139" s="164">
        <f t="shared" si="194"/>
        <v>0.85425101214574883</v>
      </c>
      <c r="H3139" s="368">
        <f t="shared" si="195"/>
        <v>5809</v>
      </c>
      <c r="I3139" s="387" t="s">
        <v>36242</v>
      </c>
      <c r="J3139" s="85">
        <v>5809</v>
      </c>
      <c r="K3139" s="109">
        <v>42551</v>
      </c>
      <c r="L3139" s="62" t="s">
        <v>36207</v>
      </c>
    </row>
    <row r="3140" spans="1:12" ht="17.100000000000001" customHeight="1">
      <c r="A3140" s="196">
        <v>3137</v>
      </c>
      <c r="B3140" s="366" t="s">
        <v>36243</v>
      </c>
      <c r="C3140" s="370" t="s">
        <v>36244</v>
      </c>
      <c r="D3140" s="32" t="s">
        <v>36245</v>
      </c>
      <c r="E3140" s="29" t="str">
        <f t="shared" si="193"/>
        <v>Yes</v>
      </c>
      <c r="F3140" s="164">
        <v>0.34</v>
      </c>
      <c r="G3140" s="164">
        <f t="shared" si="194"/>
        <v>0.13765182186234817</v>
      </c>
      <c r="H3140" s="368">
        <f t="shared" si="195"/>
        <v>936</v>
      </c>
      <c r="I3140" s="387" t="s">
        <v>35945</v>
      </c>
      <c r="J3140" s="85">
        <v>936</v>
      </c>
      <c r="K3140" s="109">
        <v>42551</v>
      </c>
      <c r="L3140" s="62" t="s">
        <v>36207</v>
      </c>
    </row>
    <row r="3141" spans="1:12" ht="17.100000000000001" customHeight="1">
      <c r="A3141" s="196">
        <v>3138</v>
      </c>
      <c r="B3141" s="366">
        <v>35</v>
      </c>
      <c r="C3141" s="370" t="s">
        <v>36246</v>
      </c>
      <c r="D3141" s="32" t="s">
        <v>36247</v>
      </c>
      <c r="E3141" s="29" t="str">
        <f t="shared" si="193"/>
        <v>Yes</v>
      </c>
      <c r="F3141" s="164">
        <v>1.8</v>
      </c>
      <c r="G3141" s="164">
        <f t="shared" si="194"/>
        <v>0.72874493927125505</v>
      </c>
      <c r="H3141" s="368">
        <f t="shared" si="195"/>
        <v>4955</v>
      </c>
      <c r="I3141" s="387" t="s">
        <v>36248</v>
      </c>
      <c r="J3141" s="85">
        <v>4955</v>
      </c>
      <c r="K3141" s="109">
        <v>42551</v>
      </c>
      <c r="L3141" s="62" t="s">
        <v>36207</v>
      </c>
    </row>
    <row r="3142" spans="1:12" ht="17.100000000000001" customHeight="1">
      <c r="A3142" s="196">
        <v>3139</v>
      </c>
      <c r="B3142" s="375">
        <v>2</v>
      </c>
      <c r="C3142" s="370" t="s">
        <v>36249</v>
      </c>
      <c r="D3142" s="32" t="s">
        <v>36250</v>
      </c>
      <c r="E3142" s="29" t="str">
        <f>IF(G3142&lt;1,"Yes","No")</f>
        <v>Yes</v>
      </c>
      <c r="F3142" s="164">
        <v>0.9</v>
      </c>
      <c r="G3142" s="164">
        <f>F3142/2.47</f>
        <v>0.36437246963562753</v>
      </c>
      <c r="H3142" s="368">
        <f>ROUND(F3142*2753,0)</f>
        <v>2478</v>
      </c>
      <c r="I3142" s="387" t="s">
        <v>36251</v>
      </c>
      <c r="J3142" s="85">
        <v>2478</v>
      </c>
      <c r="K3142" s="109">
        <v>42551</v>
      </c>
      <c r="L3142" s="62" t="s">
        <v>36252</v>
      </c>
    </row>
    <row r="3143" spans="1:12" ht="17.100000000000001" customHeight="1">
      <c r="A3143" s="196">
        <v>3140</v>
      </c>
      <c r="B3143" s="375" t="s">
        <v>36253</v>
      </c>
      <c r="C3143" s="370" t="s">
        <v>36254</v>
      </c>
      <c r="D3143" s="32" t="s">
        <v>36254</v>
      </c>
      <c r="E3143" s="29" t="str">
        <f t="shared" ref="E3143:E3182" si="196">IF(G3143&lt;1,"Yes","No")</f>
        <v>Yes</v>
      </c>
      <c r="F3143" s="85">
        <v>1.2</v>
      </c>
      <c r="G3143" s="164">
        <f t="shared" ref="G3143:G3182" si="197">F3143/2.47</f>
        <v>0.48582995951416996</v>
      </c>
      <c r="H3143" s="368">
        <f t="shared" ref="H3143:H3181" si="198">ROUND(F3143*2753,0)</f>
        <v>3304</v>
      </c>
      <c r="I3143" s="387" t="s">
        <v>36255</v>
      </c>
      <c r="J3143" s="85">
        <v>3304</v>
      </c>
      <c r="K3143" s="109">
        <v>42551</v>
      </c>
      <c r="L3143" s="62" t="s">
        <v>36252</v>
      </c>
    </row>
    <row r="3144" spans="1:12" ht="17.100000000000001" customHeight="1">
      <c r="A3144" s="196">
        <v>3141</v>
      </c>
      <c r="B3144" s="375">
        <v>33</v>
      </c>
      <c r="C3144" s="370" t="s">
        <v>36256</v>
      </c>
      <c r="D3144" s="32" t="s">
        <v>36257</v>
      </c>
      <c r="E3144" s="29" t="str">
        <f t="shared" si="196"/>
        <v>Yes</v>
      </c>
      <c r="F3144" s="164">
        <v>0.4</v>
      </c>
      <c r="G3144" s="164">
        <f t="shared" si="197"/>
        <v>0.16194331983805668</v>
      </c>
      <c r="H3144" s="368">
        <f t="shared" si="198"/>
        <v>1101</v>
      </c>
      <c r="I3144" s="387" t="s">
        <v>36258</v>
      </c>
      <c r="J3144" s="85">
        <v>1101</v>
      </c>
      <c r="K3144" s="109">
        <v>42551</v>
      </c>
      <c r="L3144" s="62" t="s">
        <v>36252</v>
      </c>
    </row>
    <row r="3145" spans="1:12" ht="17.100000000000001" customHeight="1">
      <c r="A3145" s="196">
        <v>3142</v>
      </c>
      <c r="B3145" s="381" t="s">
        <v>36259</v>
      </c>
      <c r="C3145" s="370" t="s">
        <v>36260</v>
      </c>
      <c r="D3145" s="32" t="s">
        <v>36261</v>
      </c>
      <c r="E3145" s="29" t="str">
        <f t="shared" si="196"/>
        <v>No</v>
      </c>
      <c r="F3145" s="85">
        <v>2.5</v>
      </c>
      <c r="G3145" s="164">
        <f t="shared" si="197"/>
        <v>1.0121457489878543</v>
      </c>
      <c r="H3145" s="368">
        <f t="shared" si="198"/>
        <v>6883</v>
      </c>
      <c r="I3145" s="387" t="s">
        <v>36262</v>
      </c>
      <c r="J3145" s="85">
        <v>6883</v>
      </c>
      <c r="K3145" s="109">
        <v>42551</v>
      </c>
      <c r="L3145" s="62" t="s">
        <v>36252</v>
      </c>
    </row>
    <row r="3146" spans="1:12" ht="17.100000000000001" customHeight="1">
      <c r="A3146" s="196">
        <v>3143</v>
      </c>
      <c r="B3146" s="375">
        <v>32</v>
      </c>
      <c r="C3146" s="370" t="s">
        <v>36263</v>
      </c>
      <c r="D3146" s="32" t="s">
        <v>36264</v>
      </c>
      <c r="E3146" s="29" t="str">
        <f t="shared" si="196"/>
        <v>Yes</v>
      </c>
      <c r="F3146" s="85">
        <v>1.2</v>
      </c>
      <c r="G3146" s="164">
        <f t="shared" si="197"/>
        <v>0.48582995951416996</v>
      </c>
      <c r="H3146" s="368">
        <f t="shared" si="198"/>
        <v>3304</v>
      </c>
      <c r="I3146" s="387" t="s">
        <v>36265</v>
      </c>
      <c r="J3146" s="85">
        <v>3304</v>
      </c>
      <c r="K3146" s="109">
        <v>42551</v>
      </c>
      <c r="L3146" s="62" t="s">
        <v>36252</v>
      </c>
    </row>
    <row r="3147" spans="1:12" ht="17.100000000000001" customHeight="1">
      <c r="A3147" s="196">
        <v>3144</v>
      </c>
      <c r="B3147" s="375" t="s">
        <v>36266</v>
      </c>
      <c r="C3147" s="370" t="s">
        <v>36267</v>
      </c>
      <c r="D3147" s="32" t="s">
        <v>36268</v>
      </c>
      <c r="E3147" s="29" t="str">
        <f t="shared" si="196"/>
        <v>Yes</v>
      </c>
      <c r="F3147" s="85">
        <v>1.84</v>
      </c>
      <c r="G3147" s="164">
        <f t="shared" si="197"/>
        <v>0.74493927125506065</v>
      </c>
      <c r="H3147" s="368">
        <f t="shared" si="198"/>
        <v>5066</v>
      </c>
      <c r="I3147" s="387" t="s">
        <v>36269</v>
      </c>
      <c r="J3147" s="85">
        <v>5066</v>
      </c>
      <c r="K3147" s="109">
        <v>42551</v>
      </c>
      <c r="L3147" s="62" t="s">
        <v>36252</v>
      </c>
    </row>
    <row r="3148" spans="1:12" ht="17.100000000000001" customHeight="1">
      <c r="A3148" s="196">
        <v>3145</v>
      </c>
      <c r="B3148" s="366">
        <v>8</v>
      </c>
      <c r="C3148" s="370" t="s">
        <v>36270</v>
      </c>
      <c r="D3148" s="32" t="s">
        <v>36271</v>
      </c>
      <c r="E3148" s="29" t="str">
        <f t="shared" si="196"/>
        <v>Yes</v>
      </c>
      <c r="F3148" s="164">
        <v>1</v>
      </c>
      <c r="G3148" s="164">
        <f t="shared" si="197"/>
        <v>0.40485829959514169</v>
      </c>
      <c r="H3148" s="368">
        <f t="shared" si="198"/>
        <v>2753</v>
      </c>
      <c r="I3148" s="387" t="s">
        <v>36272</v>
      </c>
      <c r="J3148" s="85">
        <v>2753</v>
      </c>
      <c r="K3148" s="109">
        <v>42551</v>
      </c>
      <c r="L3148" s="62" t="s">
        <v>36252</v>
      </c>
    </row>
    <row r="3149" spans="1:12" ht="17.100000000000001" customHeight="1">
      <c r="A3149" s="196">
        <v>3146</v>
      </c>
      <c r="B3149" s="366">
        <v>50</v>
      </c>
      <c r="C3149" s="370" t="s">
        <v>36273</v>
      </c>
      <c r="D3149" s="32" t="s">
        <v>36274</v>
      </c>
      <c r="E3149" s="29" t="str">
        <f t="shared" si="196"/>
        <v>Yes</v>
      </c>
      <c r="F3149" s="164">
        <v>1.3</v>
      </c>
      <c r="G3149" s="164">
        <f t="shared" si="197"/>
        <v>0.52631578947368418</v>
      </c>
      <c r="H3149" s="368">
        <f t="shared" si="198"/>
        <v>3579</v>
      </c>
      <c r="I3149" s="387" t="s">
        <v>36275</v>
      </c>
      <c r="J3149" s="85">
        <v>3579</v>
      </c>
      <c r="K3149" s="109">
        <v>42551</v>
      </c>
      <c r="L3149" s="62" t="s">
        <v>36252</v>
      </c>
    </row>
    <row r="3150" spans="1:12" ht="17.100000000000001" customHeight="1">
      <c r="A3150" s="196">
        <v>3147</v>
      </c>
      <c r="B3150" s="381" t="s">
        <v>36259</v>
      </c>
      <c r="C3150" s="370" t="s">
        <v>36276</v>
      </c>
      <c r="D3150" s="32" t="s">
        <v>36276</v>
      </c>
      <c r="E3150" s="29" t="str">
        <f t="shared" si="196"/>
        <v>No</v>
      </c>
      <c r="F3150" s="164">
        <v>2.5</v>
      </c>
      <c r="G3150" s="164">
        <f t="shared" si="197"/>
        <v>1.0121457489878543</v>
      </c>
      <c r="H3150" s="368">
        <f t="shared" si="198"/>
        <v>6883</v>
      </c>
      <c r="I3150" s="387" t="s">
        <v>36277</v>
      </c>
      <c r="J3150" s="85">
        <v>6883</v>
      </c>
      <c r="K3150" s="109">
        <v>42551</v>
      </c>
      <c r="L3150" s="62" t="s">
        <v>36252</v>
      </c>
    </row>
    <row r="3151" spans="1:12" ht="17.100000000000001" customHeight="1">
      <c r="A3151" s="196">
        <v>3148</v>
      </c>
      <c r="B3151" s="366" t="s">
        <v>36278</v>
      </c>
      <c r="C3151" s="370" t="s">
        <v>36279</v>
      </c>
      <c r="D3151" s="32" t="s">
        <v>36280</v>
      </c>
      <c r="E3151" s="29" t="str">
        <f t="shared" si="196"/>
        <v>No</v>
      </c>
      <c r="F3151" s="164">
        <f>0.15+2.5</f>
        <v>2.65</v>
      </c>
      <c r="G3151" s="164">
        <f t="shared" si="197"/>
        <v>1.0728744939271253</v>
      </c>
      <c r="H3151" s="368">
        <f t="shared" si="198"/>
        <v>7295</v>
      </c>
      <c r="I3151" s="387" t="s">
        <v>36281</v>
      </c>
      <c r="J3151" s="85">
        <v>7295</v>
      </c>
      <c r="K3151" s="109">
        <v>42551</v>
      </c>
      <c r="L3151" s="62" t="s">
        <v>36252</v>
      </c>
    </row>
    <row r="3152" spans="1:12" ht="17.100000000000001" customHeight="1">
      <c r="A3152" s="196">
        <v>3149</v>
      </c>
      <c r="B3152" s="381" t="s">
        <v>36259</v>
      </c>
      <c r="C3152" s="370" t="s">
        <v>36282</v>
      </c>
      <c r="D3152" s="32" t="s">
        <v>36283</v>
      </c>
      <c r="E3152" s="29" t="str">
        <f t="shared" si="196"/>
        <v>Yes</v>
      </c>
      <c r="F3152" s="164">
        <v>1.5</v>
      </c>
      <c r="G3152" s="164">
        <f t="shared" si="197"/>
        <v>0.60728744939271251</v>
      </c>
      <c r="H3152" s="368">
        <f t="shared" si="198"/>
        <v>4130</v>
      </c>
      <c r="I3152" s="387" t="s">
        <v>36284</v>
      </c>
      <c r="J3152" s="85">
        <v>4130</v>
      </c>
      <c r="K3152" s="109">
        <v>42551</v>
      </c>
      <c r="L3152" s="62" t="s">
        <v>36252</v>
      </c>
    </row>
    <row r="3153" spans="1:12" ht="17.100000000000001" customHeight="1">
      <c r="A3153" s="196">
        <v>3150</v>
      </c>
      <c r="B3153" s="381" t="s">
        <v>36259</v>
      </c>
      <c r="C3153" s="370" t="s">
        <v>36285</v>
      </c>
      <c r="D3153" s="32" t="s">
        <v>36285</v>
      </c>
      <c r="E3153" s="29" t="str">
        <f t="shared" si="196"/>
        <v>Yes</v>
      </c>
      <c r="F3153" s="164">
        <v>0.9</v>
      </c>
      <c r="G3153" s="164">
        <f t="shared" si="197"/>
        <v>0.36437246963562753</v>
      </c>
      <c r="H3153" s="368">
        <f t="shared" si="198"/>
        <v>2478</v>
      </c>
      <c r="I3153" s="387" t="s">
        <v>36286</v>
      </c>
      <c r="J3153" s="85">
        <v>2478</v>
      </c>
      <c r="K3153" s="109">
        <v>42551</v>
      </c>
      <c r="L3153" s="62" t="s">
        <v>36252</v>
      </c>
    </row>
    <row r="3154" spans="1:12" ht="17.100000000000001" customHeight="1">
      <c r="A3154" s="196">
        <v>3151</v>
      </c>
      <c r="B3154" s="381" t="s">
        <v>36259</v>
      </c>
      <c r="C3154" s="370" t="s">
        <v>36287</v>
      </c>
      <c r="D3154" s="32" t="s">
        <v>36287</v>
      </c>
      <c r="E3154" s="29" t="str">
        <f t="shared" si="196"/>
        <v>Yes</v>
      </c>
      <c r="F3154" s="164">
        <v>0.5</v>
      </c>
      <c r="G3154" s="164">
        <f t="shared" si="197"/>
        <v>0.20242914979757085</v>
      </c>
      <c r="H3154" s="368">
        <f t="shared" si="198"/>
        <v>1377</v>
      </c>
      <c r="I3154" s="387" t="s">
        <v>36288</v>
      </c>
      <c r="J3154" s="85">
        <v>1377</v>
      </c>
      <c r="K3154" s="109">
        <v>42551</v>
      </c>
      <c r="L3154" s="62" t="s">
        <v>36252</v>
      </c>
    </row>
    <row r="3155" spans="1:12" ht="17.100000000000001" customHeight="1">
      <c r="A3155" s="196">
        <v>3152</v>
      </c>
      <c r="B3155" s="381" t="s">
        <v>36259</v>
      </c>
      <c r="C3155" s="370" t="s">
        <v>36289</v>
      </c>
      <c r="D3155" s="32" t="s">
        <v>36290</v>
      </c>
      <c r="E3155" s="29" t="str">
        <f t="shared" si="196"/>
        <v>Yes</v>
      </c>
      <c r="F3155" s="164">
        <v>1.9</v>
      </c>
      <c r="G3155" s="164">
        <f t="shared" si="197"/>
        <v>0.76923076923076916</v>
      </c>
      <c r="H3155" s="368">
        <f t="shared" si="198"/>
        <v>5231</v>
      </c>
      <c r="I3155" s="387" t="s">
        <v>36291</v>
      </c>
      <c r="J3155" s="85">
        <v>5231</v>
      </c>
      <c r="K3155" s="109">
        <v>42551</v>
      </c>
      <c r="L3155" s="62" t="s">
        <v>36252</v>
      </c>
    </row>
    <row r="3156" spans="1:12" ht="17.100000000000001" customHeight="1">
      <c r="A3156" s="196">
        <v>3153</v>
      </c>
      <c r="B3156" s="381" t="s">
        <v>36259</v>
      </c>
      <c r="C3156" s="370" t="s">
        <v>36292</v>
      </c>
      <c r="D3156" s="32" t="s">
        <v>36293</v>
      </c>
      <c r="E3156" s="29" t="str">
        <f t="shared" si="196"/>
        <v>No</v>
      </c>
      <c r="F3156" s="164">
        <v>3</v>
      </c>
      <c r="G3156" s="164">
        <f t="shared" si="197"/>
        <v>1.214574898785425</v>
      </c>
      <c r="H3156" s="368">
        <f t="shared" si="198"/>
        <v>8259</v>
      </c>
      <c r="I3156" s="387" t="s">
        <v>36294</v>
      </c>
      <c r="J3156" s="85">
        <v>8259</v>
      </c>
      <c r="K3156" s="109">
        <v>42551</v>
      </c>
      <c r="L3156" s="62" t="s">
        <v>36252</v>
      </c>
    </row>
    <row r="3157" spans="1:12" ht="17.100000000000001" customHeight="1">
      <c r="A3157" s="196">
        <v>3154</v>
      </c>
      <c r="B3157" s="381" t="s">
        <v>36259</v>
      </c>
      <c r="C3157" s="367" t="s">
        <v>36295</v>
      </c>
      <c r="D3157" s="51" t="s">
        <v>36296</v>
      </c>
      <c r="E3157" s="29" t="str">
        <f t="shared" si="196"/>
        <v>No</v>
      </c>
      <c r="F3157" s="164">
        <v>2.5</v>
      </c>
      <c r="G3157" s="164">
        <f t="shared" si="197"/>
        <v>1.0121457489878543</v>
      </c>
      <c r="H3157" s="368">
        <f t="shared" si="198"/>
        <v>6883</v>
      </c>
      <c r="I3157" s="389" t="s">
        <v>36297</v>
      </c>
      <c r="J3157" s="164">
        <v>6883</v>
      </c>
      <c r="K3157" s="109">
        <v>42551</v>
      </c>
      <c r="L3157" s="62" t="s">
        <v>36252</v>
      </c>
    </row>
    <row r="3158" spans="1:12" ht="17.100000000000001" customHeight="1">
      <c r="A3158" s="196">
        <v>3155</v>
      </c>
      <c r="B3158" s="381" t="s">
        <v>36259</v>
      </c>
      <c r="C3158" s="367" t="s">
        <v>36298</v>
      </c>
      <c r="D3158" s="51" t="s">
        <v>36299</v>
      </c>
      <c r="E3158" s="29" t="str">
        <f t="shared" si="196"/>
        <v>Yes</v>
      </c>
      <c r="F3158" s="164">
        <v>2</v>
      </c>
      <c r="G3158" s="164">
        <f t="shared" si="197"/>
        <v>0.80971659919028338</v>
      </c>
      <c r="H3158" s="368">
        <f t="shared" si="198"/>
        <v>5506</v>
      </c>
      <c r="I3158" s="389" t="s">
        <v>36300</v>
      </c>
      <c r="J3158" s="164">
        <v>5506</v>
      </c>
      <c r="K3158" s="109">
        <v>42551</v>
      </c>
      <c r="L3158" s="62" t="s">
        <v>36252</v>
      </c>
    </row>
    <row r="3159" spans="1:12" ht="17.100000000000001" customHeight="1">
      <c r="A3159" s="196">
        <v>3156</v>
      </c>
      <c r="B3159" s="381" t="s">
        <v>36259</v>
      </c>
      <c r="C3159" s="367" t="s">
        <v>36301</v>
      </c>
      <c r="D3159" s="51" t="s">
        <v>36302</v>
      </c>
      <c r="E3159" s="29" t="str">
        <f t="shared" si="196"/>
        <v>Yes</v>
      </c>
      <c r="F3159" s="164">
        <v>1.5</v>
      </c>
      <c r="G3159" s="164">
        <f t="shared" si="197"/>
        <v>0.60728744939271251</v>
      </c>
      <c r="H3159" s="368">
        <f t="shared" si="198"/>
        <v>4130</v>
      </c>
      <c r="I3159" s="389" t="s">
        <v>36303</v>
      </c>
      <c r="J3159" s="164">
        <v>4130</v>
      </c>
      <c r="K3159" s="109">
        <v>42551</v>
      </c>
      <c r="L3159" s="62" t="s">
        <v>36252</v>
      </c>
    </row>
    <row r="3160" spans="1:12" ht="17.100000000000001" customHeight="1">
      <c r="A3160" s="196">
        <v>3157</v>
      </c>
      <c r="B3160" s="381" t="s">
        <v>36259</v>
      </c>
      <c r="C3160" s="367" t="s">
        <v>36304</v>
      </c>
      <c r="D3160" s="51" t="s">
        <v>36305</v>
      </c>
      <c r="E3160" s="29" t="str">
        <f t="shared" si="196"/>
        <v>No</v>
      </c>
      <c r="F3160" s="164">
        <v>3</v>
      </c>
      <c r="G3160" s="164">
        <f t="shared" si="197"/>
        <v>1.214574898785425</v>
      </c>
      <c r="H3160" s="368">
        <f t="shared" si="198"/>
        <v>8259</v>
      </c>
      <c r="I3160" s="389" t="s">
        <v>36306</v>
      </c>
      <c r="J3160" s="164">
        <v>8259</v>
      </c>
      <c r="K3160" s="109">
        <v>42551</v>
      </c>
      <c r="L3160" s="62" t="s">
        <v>36252</v>
      </c>
    </row>
    <row r="3161" spans="1:12" ht="17.100000000000001" customHeight="1">
      <c r="A3161" s="196">
        <v>3158</v>
      </c>
      <c r="B3161" s="381" t="s">
        <v>36259</v>
      </c>
      <c r="C3161" s="367" t="s">
        <v>36307</v>
      </c>
      <c r="D3161" s="51" t="s">
        <v>36308</v>
      </c>
      <c r="E3161" s="29" t="str">
        <f t="shared" si="196"/>
        <v>Yes</v>
      </c>
      <c r="F3161" s="164">
        <v>2</v>
      </c>
      <c r="G3161" s="164">
        <f t="shared" si="197"/>
        <v>0.80971659919028338</v>
      </c>
      <c r="H3161" s="368">
        <f t="shared" si="198"/>
        <v>5506</v>
      </c>
      <c r="I3161" s="389" t="s">
        <v>36309</v>
      </c>
      <c r="J3161" s="164">
        <v>5506</v>
      </c>
      <c r="K3161" s="109">
        <v>42551</v>
      </c>
      <c r="L3161" s="62" t="s">
        <v>36252</v>
      </c>
    </row>
    <row r="3162" spans="1:12" ht="17.100000000000001" customHeight="1">
      <c r="A3162" s="196">
        <v>3159</v>
      </c>
      <c r="B3162" s="381" t="s">
        <v>36259</v>
      </c>
      <c r="C3162" s="367" t="s">
        <v>36310</v>
      </c>
      <c r="D3162" s="51" t="s">
        <v>36310</v>
      </c>
      <c r="E3162" s="29" t="str">
        <f t="shared" si="196"/>
        <v>No</v>
      </c>
      <c r="F3162" s="164">
        <v>2.5</v>
      </c>
      <c r="G3162" s="164">
        <f t="shared" si="197"/>
        <v>1.0121457489878543</v>
      </c>
      <c r="H3162" s="368">
        <f t="shared" si="198"/>
        <v>6883</v>
      </c>
      <c r="I3162" s="389" t="s">
        <v>36311</v>
      </c>
      <c r="J3162" s="164">
        <v>6883</v>
      </c>
      <c r="K3162" s="109">
        <v>42551</v>
      </c>
      <c r="L3162" s="62" t="s">
        <v>36252</v>
      </c>
    </row>
    <row r="3163" spans="1:12" ht="17.100000000000001" customHeight="1">
      <c r="A3163" s="196">
        <v>3160</v>
      </c>
      <c r="B3163" s="381" t="s">
        <v>36259</v>
      </c>
      <c r="C3163" s="367" t="s">
        <v>36312</v>
      </c>
      <c r="D3163" s="51" t="s">
        <v>36312</v>
      </c>
      <c r="E3163" s="29" t="str">
        <f t="shared" si="196"/>
        <v>Yes</v>
      </c>
      <c r="F3163" s="164">
        <v>1.7</v>
      </c>
      <c r="G3163" s="164">
        <f t="shared" si="197"/>
        <v>0.68825910931174084</v>
      </c>
      <c r="H3163" s="368">
        <f t="shared" si="198"/>
        <v>4680</v>
      </c>
      <c r="I3163" s="389" t="s">
        <v>36313</v>
      </c>
      <c r="J3163" s="164">
        <v>4680</v>
      </c>
      <c r="K3163" s="109">
        <v>42551</v>
      </c>
      <c r="L3163" s="62" t="s">
        <v>36252</v>
      </c>
    </row>
    <row r="3164" spans="1:12" ht="17.100000000000001" customHeight="1">
      <c r="A3164" s="196">
        <v>3161</v>
      </c>
      <c r="B3164" s="381" t="s">
        <v>36259</v>
      </c>
      <c r="C3164" s="367" t="s">
        <v>36314</v>
      </c>
      <c r="D3164" s="51" t="s">
        <v>36315</v>
      </c>
      <c r="E3164" s="29" t="str">
        <f t="shared" si="196"/>
        <v>No</v>
      </c>
      <c r="F3164" s="164">
        <v>3</v>
      </c>
      <c r="G3164" s="164">
        <f t="shared" si="197"/>
        <v>1.214574898785425</v>
      </c>
      <c r="H3164" s="368">
        <f t="shared" si="198"/>
        <v>8259</v>
      </c>
      <c r="I3164" s="389" t="s">
        <v>36316</v>
      </c>
      <c r="J3164" s="164">
        <v>8259</v>
      </c>
      <c r="K3164" s="109">
        <v>42551</v>
      </c>
      <c r="L3164" s="62" t="s">
        <v>36252</v>
      </c>
    </row>
    <row r="3165" spans="1:12" ht="17.100000000000001" customHeight="1">
      <c r="A3165" s="196">
        <v>3162</v>
      </c>
      <c r="B3165" s="381" t="s">
        <v>36259</v>
      </c>
      <c r="C3165" s="367" t="s">
        <v>36317</v>
      </c>
      <c r="D3165" s="51" t="s">
        <v>36317</v>
      </c>
      <c r="E3165" s="29" t="str">
        <f t="shared" si="196"/>
        <v>Yes</v>
      </c>
      <c r="F3165" s="164">
        <v>1.5</v>
      </c>
      <c r="G3165" s="164">
        <f t="shared" si="197"/>
        <v>0.60728744939271251</v>
      </c>
      <c r="H3165" s="368">
        <f t="shared" si="198"/>
        <v>4130</v>
      </c>
      <c r="I3165" s="389" t="s">
        <v>36318</v>
      </c>
      <c r="J3165" s="164">
        <v>4130</v>
      </c>
      <c r="K3165" s="109">
        <v>42551</v>
      </c>
      <c r="L3165" s="62" t="s">
        <v>36252</v>
      </c>
    </row>
    <row r="3166" spans="1:12" ht="17.100000000000001" customHeight="1">
      <c r="A3166" s="196">
        <v>3163</v>
      </c>
      <c r="B3166" s="381" t="s">
        <v>36259</v>
      </c>
      <c r="C3166" s="367" t="s">
        <v>36319</v>
      </c>
      <c r="D3166" s="51" t="s">
        <v>36320</v>
      </c>
      <c r="E3166" s="29" t="str">
        <f t="shared" si="196"/>
        <v>Yes</v>
      </c>
      <c r="F3166" s="164">
        <v>1.5</v>
      </c>
      <c r="G3166" s="164">
        <f t="shared" si="197"/>
        <v>0.60728744939271251</v>
      </c>
      <c r="H3166" s="368">
        <f t="shared" si="198"/>
        <v>4130</v>
      </c>
      <c r="I3166" s="389" t="s">
        <v>36321</v>
      </c>
      <c r="J3166" s="164">
        <v>4130</v>
      </c>
      <c r="K3166" s="109">
        <v>42551</v>
      </c>
      <c r="L3166" s="62" t="s">
        <v>36252</v>
      </c>
    </row>
    <row r="3167" spans="1:12" ht="17.100000000000001" customHeight="1">
      <c r="A3167" s="196">
        <v>3164</v>
      </c>
      <c r="B3167" s="381" t="s">
        <v>36259</v>
      </c>
      <c r="C3167" s="367" t="s">
        <v>36322</v>
      </c>
      <c r="D3167" s="51" t="s">
        <v>36323</v>
      </c>
      <c r="E3167" s="29" t="str">
        <f t="shared" si="196"/>
        <v>Yes</v>
      </c>
      <c r="F3167" s="164">
        <v>1</v>
      </c>
      <c r="G3167" s="164">
        <f t="shared" si="197"/>
        <v>0.40485829959514169</v>
      </c>
      <c r="H3167" s="368">
        <f t="shared" si="198"/>
        <v>2753</v>
      </c>
      <c r="I3167" s="389" t="s">
        <v>36324</v>
      </c>
      <c r="J3167" s="164">
        <v>2753</v>
      </c>
      <c r="K3167" s="109">
        <v>42551</v>
      </c>
      <c r="L3167" s="62" t="s">
        <v>36252</v>
      </c>
    </row>
    <row r="3168" spans="1:12" ht="17.100000000000001" customHeight="1">
      <c r="A3168" s="196">
        <v>3165</v>
      </c>
      <c r="B3168" s="381" t="s">
        <v>36259</v>
      </c>
      <c r="C3168" s="367" t="s">
        <v>36325</v>
      </c>
      <c r="D3168" s="51" t="s">
        <v>36326</v>
      </c>
      <c r="E3168" s="29" t="str">
        <f t="shared" si="196"/>
        <v>Yes</v>
      </c>
      <c r="F3168" s="164">
        <v>2.2999999999999998</v>
      </c>
      <c r="G3168" s="164">
        <f t="shared" si="197"/>
        <v>0.93117408906882582</v>
      </c>
      <c r="H3168" s="368">
        <f t="shared" si="198"/>
        <v>6332</v>
      </c>
      <c r="I3168" s="389" t="s">
        <v>36327</v>
      </c>
      <c r="J3168" s="164">
        <v>6332</v>
      </c>
      <c r="K3168" s="109">
        <v>42551</v>
      </c>
      <c r="L3168" s="62" t="s">
        <v>36252</v>
      </c>
    </row>
    <row r="3169" spans="1:12" ht="17.100000000000001" customHeight="1">
      <c r="A3169" s="196">
        <v>3166</v>
      </c>
      <c r="B3169" s="381" t="s">
        <v>36328</v>
      </c>
      <c r="C3169" s="367" t="s">
        <v>36329</v>
      </c>
      <c r="D3169" s="51" t="s">
        <v>36329</v>
      </c>
      <c r="E3169" s="29" t="str">
        <f t="shared" si="196"/>
        <v>No</v>
      </c>
      <c r="F3169" s="164">
        <v>5.23</v>
      </c>
      <c r="G3169" s="164">
        <f t="shared" si="197"/>
        <v>2.117408906882591</v>
      </c>
      <c r="H3169" s="368">
        <v>13600</v>
      </c>
      <c r="I3169" s="389" t="s">
        <v>36330</v>
      </c>
      <c r="J3169" s="164">
        <v>13600</v>
      </c>
      <c r="K3169" s="109">
        <v>42551</v>
      </c>
      <c r="L3169" s="62" t="s">
        <v>36252</v>
      </c>
    </row>
    <row r="3170" spans="1:12" ht="17.100000000000001" customHeight="1">
      <c r="A3170" s="196">
        <v>3167</v>
      </c>
      <c r="B3170" s="366">
        <v>44</v>
      </c>
      <c r="C3170" s="370" t="s">
        <v>36331</v>
      </c>
      <c r="D3170" s="51" t="s">
        <v>36332</v>
      </c>
      <c r="E3170" s="29" t="str">
        <f t="shared" si="196"/>
        <v>No</v>
      </c>
      <c r="F3170" s="164">
        <f>1.75+2.2</f>
        <v>3.95</v>
      </c>
      <c r="G3170" s="164">
        <f t="shared" si="197"/>
        <v>1.5991902834008096</v>
      </c>
      <c r="H3170" s="368">
        <f t="shared" si="198"/>
        <v>10874</v>
      </c>
      <c r="I3170" s="389" t="s">
        <v>36333</v>
      </c>
      <c r="J3170" s="164">
        <v>10874</v>
      </c>
      <c r="K3170" s="109">
        <v>42551</v>
      </c>
      <c r="L3170" s="62" t="s">
        <v>36252</v>
      </c>
    </row>
    <row r="3171" spans="1:12" ht="17.100000000000001" customHeight="1">
      <c r="A3171" s="196">
        <v>3168</v>
      </c>
      <c r="B3171" s="381" t="s">
        <v>36259</v>
      </c>
      <c r="C3171" s="367" t="s">
        <v>36334</v>
      </c>
      <c r="D3171" s="51" t="s">
        <v>36335</v>
      </c>
      <c r="E3171" s="29" t="str">
        <f t="shared" si="196"/>
        <v>Yes</v>
      </c>
      <c r="F3171" s="164">
        <v>1.4</v>
      </c>
      <c r="G3171" s="164">
        <f t="shared" si="197"/>
        <v>0.56680161943319829</v>
      </c>
      <c r="H3171" s="368">
        <f t="shared" si="198"/>
        <v>3854</v>
      </c>
      <c r="I3171" s="389" t="s">
        <v>36336</v>
      </c>
      <c r="J3171" s="164">
        <v>3854</v>
      </c>
      <c r="K3171" s="109">
        <v>42551</v>
      </c>
      <c r="L3171" s="62" t="s">
        <v>36252</v>
      </c>
    </row>
    <row r="3172" spans="1:12" ht="17.100000000000001" customHeight="1">
      <c r="A3172" s="196">
        <v>3169</v>
      </c>
      <c r="B3172" s="381" t="s">
        <v>36259</v>
      </c>
      <c r="C3172" s="367" t="s">
        <v>36337</v>
      </c>
      <c r="D3172" s="51" t="s">
        <v>36337</v>
      </c>
      <c r="E3172" s="29" t="str">
        <f t="shared" si="196"/>
        <v>Yes</v>
      </c>
      <c r="F3172" s="164">
        <v>0.26</v>
      </c>
      <c r="G3172" s="164">
        <f t="shared" si="197"/>
        <v>0.10526315789473684</v>
      </c>
      <c r="H3172" s="368">
        <f t="shared" si="198"/>
        <v>716</v>
      </c>
      <c r="I3172" s="389" t="s">
        <v>36338</v>
      </c>
      <c r="J3172" s="164">
        <v>716</v>
      </c>
      <c r="K3172" s="109">
        <v>42551</v>
      </c>
      <c r="L3172" s="62" t="s">
        <v>36252</v>
      </c>
    </row>
    <row r="3173" spans="1:12" ht="17.100000000000001" customHeight="1">
      <c r="A3173" s="196">
        <v>3170</v>
      </c>
      <c r="B3173" s="381" t="s">
        <v>36259</v>
      </c>
      <c r="C3173" s="367" t="s">
        <v>36339</v>
      </c>
      <c r="D3173" s="51" t="s">
        <v>36340</v>
      </c>
      <c r="E3173" s="29" t="str">
        <f t="shared" si="196"/>
        <v>No</v>
      </c>
      <c r="F3173" s="164">
        <v>2.56</v>
      </c>
      <c r="G3173" s="164">
        <f t="shared" si="197"/>
        <v>1.0364372469635628</v>
      </c>
      <c r="H3173" s="368">
        <f t="shared" si="198"/>
        <v>7048</v>
      </c>
      <c r="I3173" s="387" t="s">
        <v>36341</v>
      </c>
      <c r="J3173" s="85">
        <v>7048</v>
      </c>
      <c r="K3173" s="109">
        <v>42551</v>
      </c>
      <c r="L3173" s="62" t="s">
        <v>36252</v>
      </c>
    </row>
    <row r="3174" spans="1:12" ht="17.100000000000001" customHeight="1">
      <c r="A3174" s="196">
        <v>3171</v>
      </c>
      <c r="B3174" s="381" t="s">
        <v>36259</v>
      </c>
      <c r="C3174" s="370" t="s">
        <v>36342</v>
      </c>
      <c r="D3174" s="32" t="s">
        <v>36343</v>
      </c>
      <c r="E3174" s="29" t="str">
        <f t="shared" si="196"/>
        <v>No</v>
      </c>
      <c r="F3174" s="164">
        <v>2.9</v>
      </c>
      <c r="G3174" s="164">
        <f t="shared" si="197"/>
        <v>1.1740890688259109</v>
      </c>
      <c r="H3174" s="368">
        <f t="shared" si="198"/>
        <v>7984</v>
      </c>
      <c r="I3174" s="387" t="s">
        <v>36344</v>
      </c>
      <c r="J3174" s="85">
        <v>7984</v>
      </c>
      <c r="K3174" s="109">
        <v>42551</v>
      </c>
      <c r="L3174" s="62" t="s">
        <v>36252</v>
      </c>
    </row>
    <row r="3175" spans="1:12" ht="17.100000000000001" customHeight="1">
      <c r="A3175" s="196">
        <v>3172</v>
      </c>
      <c r="B3175" s="381" t="s">
        <v>36259</v>
      </c>
      <c r="C3175" s="370" t="s">
        <v>36345</v>
      </c>
      <c r="D3175" s="32" t="s">
        <v>36345</v>
      </c>
      <c r="E3175" s="29" t="str">
        <f t="shared" si="196"/>
        <v>No</v>
      </c>
      <c r="F3175" s="164">
        <v>2.96</v>
      </c>
      <c r="G3175" s="164">
        <f t="shared" si="197"/>
        <v>1.1983805668016194</v>
      </c>
      <c r="H3175" s="368">
        <f t="shared" si="198"/>
        <v>8149</v>
      </c>
      <c r="I3175" s="387" t="s">
        <v>36346</v>
      </c>
      <c r="J3175" s="85">
        <v>8149</v>
      </c>
      <c r="K3175" s="109">
        <v>42551</v>
      </c>
      <c r="L3175" s="62" t="s">
        <v>36252</v>
      </c>
    </row>
    <row r="3176" spans="1:12" ht="17.100000000000001" customHeight="1">
      <c r="A3176" s="196">
        <v>3173</v>
      </c>
      <c r="B3176" s="366">
        <v>46</v>
      </c>
      <c r="C3176" s="370" t="s">
        <v>36347</v>
      </c>
      <c r="D3176" s="32" t="s">
        <v>36348</v>
      </c>
      <c r="E3176" s="29" t="str">
        <f t="shared" si="196"/>
        <v>Yes</v>
      </c>
      <c r="F3176" s="164">
        <v>1.1499999999999999</v>
      </c>
      <c r="G3176" s="164">
        <f t="shared" si="197"/>
        <v>0.46558704453441291</v>
      </c>
      <c r="H3176" s="368">
        <f t="shared" si="198"/>
        <v>3166</v>
      </c>
      <c r="I3176" s="387" t="s">
        <v>36349</v>
      </c>
      <c r="J3176" s="85">
        <v>3166</v>
      </c>
      <c r="K3176" s="109">
        <v>42551</v>
      </c>
      <c r="L3176" s="62" t="s">
        <v>36252</v>
      </c>
    </row>
    <row r="3177" spans="1:12" ht="17.100000000000001" customHeight="1">
      <c r="A3177" s="196">
        <v>3174</v>
      </c>
      <c r="B3177" s="381" t="s">
        <v>36259</v>
      </c>
      <c r="C3177" s="370" t="s">
        <v>36350</v>
      </c>
      <c r="D3177" s="32" t="s">
        <v>36350</v>
      </c>
      <c r="E3177" s="29" t="str">
        <f t="shared" si="196"/>
        <v>No</v>
      </c>
      <c r="F3177" s="164">
        <v>4</v>
      </c>
      <c r="G3177" s="164">
        <f t="shared" si="197"/>
        <v>1.6194331983805668</v>
      </c>
      <c r="H3177" s="368">
        <f t="shared" si="198"/>
        <v>11012</v>
      </c>
      <c r="I3177" s="387" t="s">
        <v>36351</v>
      </c>
      <c r="J3177" s="85">
        <v>11012</v>
      </c>
      <c r="K3177" s="109">
        <v>42551</v>
      </c>
      <c r="L3177" s="62" t="s">
        <v>36252</v>
      </c>
    </row>
    <row r="3178" spans="1:12" ht="17.100000000000001" customHeight="1">
      <c r="A3178" s="196">
        <v>3175</v>
      </c>
      <c r="B3178" s="381" t="s">
        <v>36259</v>
      </c>
      <c r="C3178" s="370" t="s">
        <v>36352</v>
      </c>
      <c r="D3178" s="32" t="s">
        <v>36352</v>
      </c>
      <c r="E3178" s="29" t="str">
        <f t="shared" si="196"/>
        <v>No</v>
      </c>
      <c r="F3178" s="164">
        <v>3.16</v>
      </c>
      <c r="G3178" s="164">
        <f t="shared" si="197"/>
        <v>1.2793522267206476</v>
      </c>
      <c r="H3178" s="368">
        <f t="shared" si="198"/>
        <v>8699</v>
      </c>
      <c r="I3178" s="387" t="s">
        <v>36353</v>
      </c>
      <c r="J3178" s="85">
        <v>8699</v>
      </c>
      <c r="K3178" s="109">
        <v>42551</v>
      </c>
      <c r="L3178" s="62" t="s">
        <v>36252</v>
      </c>
    </row>
    <row r="3179" spans="1:12" ht="17.100000000000001" customHeight="1">
      <c r="A3179" s="196">
        <v>3176</v>
      </c>
      <c r="B3179" s="381" t="s">
        <v>36259</v>
      </c>
      <c r="C3179" s="370" t="s">
        <v>36354</v>
      </c>
      <c r="D3179" s="32" t="s">
        <v>36355</v>
      </c>
      <c r="E3179" s="29" t="str">
        <f t="shared" si="196"/>
        <v>Yes</v>
      </c>
      <c r="F3179" s="164">
        <v>2.2599999999999998</v>
      </c>
      <c r="G3179" s="164">
        <f t="shared" si="197"/>
        <v>0.91497975708502011</v>
      </c>
      <c r="H3179" s="368">
        <f t="shared" si="198"/>
        <v>6222</v>
      </c>
      <c r="I3179" s="387" t="s">
        <v>36356</v>
      </c>
      <c r="J3179" s="85">
        <v>6222</v>
      </c>
      <c r="K3179" s="109">
        <v>42551</v>
      </c>
      <c r="L3179" s="62" t="s">
        <v>36252</v>
      </c>
    </row>
    <row r="3180" spans="1:12" ht="17.100000000000001" customHeight="1">
      <c r="A3180" s="196">
        <v>3177</v>
      </c>
      <c r="B3180" s="381" t="s">
        <v>36259</v>
      </c>
      <c r="C3180" s="370" t="s">
        <v>36357</v>
      </c>
      <c r="D3180" s="32" t="s">
        <v>36358</v>
      </c>
      <c r="E3180" s="29" t="str">
        <f t="shared" si="196"/>
        <v>No</v>
      </c>
      <c r="F3180" s="164">
        <v>3.3</v>
      </c>
      <c r="G3180" s="164">
        <f t="shared" si="197"/>
        <v>1.3360323886639673</v>
      </c>
      <c r="H3180" s="368">
        <f t="shared" si="198"/>
        <v>9085</v>
      </c>
      <c r="I3180" s="387" t="s">
        <v>36359</v>
      </c>
      <c r="J3180" s="85">
        <v>9085</v>
      </c>
      <c r="K3180" s="109">
        <v>42551</v>
      </c>
      <c r="L3180" s="62" t="s">
        <v>36252</v>
      </c>
    </row>
    <row r="3181" spans="1:12" ht="17.100000000000001" customHeight="1">
      <c r="A3181" s="196">
        <v>3178</v>
      </c>
      <c r="B3181" s="381" t="s">
        <v>36259</v>
      </c>
      <c r="C3181" s="370" t="s">
        <v>36360</v>
      </c>
      <c r="D3181" s="32" t="s">
        <v>36360</v>
      </c>
      <c r="E3181" s="29" t="str">
        <f t="shared" si="196"/>
        <v>No</v>
      </c>
      <c r="F3181" s="164">
        <v>2.54</v>
      </c>
      <c r="G3181" s="164">
        <f t="shared" si="197"/>
        <v>1.0283400809716599</v>
      </c>
      <c r="H3181" s="368">
        <f t="shared" si="198"/>
        <v>6993</v>
      </c>
      <c r="I3181" s="387" t="s">
        <v>36018</v>
      </c>
      <c r="J3181" s="85">
        <v>6993</v>
      </c>
      <c r="K3181" s="109">
        <v>42551</v>
      </c>
      <c r="L3181" s="62" t="s">
        <v>36252</v>
      </c>
    </row>
    <row r="3182" spans="1:12" ht="17.100000000000001" customHeight="1">
      <c r="A3182" s="196">
        <v>3179</v>
      </c>
      <c r="B3182" s="366" t="s">
        <v>36361</v>
      </c>
      <c r="C3182" s="370" t="s">
        <v>36362</v>
      </c>
      <c r="D3182" s="29" t="s">
        <v>36363</v>
      </c>
      <c r="E3182" s="29" t="str">
        <f t="shared" si="196"/>
        <v>No</v>
      </c>
      <c r="F3182" s="164">
        <v>4.97</v>
      </c>
      <c r="G3182" s="164">
        <f t="shared" si="197"/>
        <v>2.0121457489878538</v>
      </c>
      <c r="H3182" s="368">
        <v>13600</v>
      </c>
      <c r="I3182" s="497" t="s">
        <v>36364</v>
      </c>
      <c r="J3182" s="419">
        <v>13600</v>
      </c>
      <c r="K3182" s="109">
        <v>42551</v>
      </c>
      <c r="L3182" s="62" t="s">
        <v>36252</v>
      </c>
    </row>
    <row r="3183" spans="1:12" ht="17.100000000000001" customHeight="1">
      <c r="A3183" s="196">
        <v>3180</v>
      </c>
      <c r="B3183" s="375">
        <v>1</v>
      </c>
      <c r="C3183" s="370" t="s">
        <v>36365</v>
      </c>
      <c r="D3183" s="32" t="s">
        <v>36366</v>
      </c>
      <c r="E3183" s="29" t="str">
        <f>IF(G3183&lt;1,"Yes","No")</f>
        <v>Yes</v>
      </c>
      <c r="F3183" s="164">
        <v>0.09</v>
      </c>
      <c r="G3183" s="164">
        <f>F3183/2.47</f>
        <v>3.643724696356275E-2</v>
      </c>
      <c r="H3183" s="368">
        <f>ROUND(F3183*2753,0)</f>
        <v>248</v>
      </c>
      <c r="I3183" s="387" t="s">
        <v>36367</v>
      </c>
      <c r="J3183" s="85">
        <v>248</v>
      </c>
      <c r="K3183" s="109">
        <v>42551</v>
      </c>
      <c r="L3183" s="62" t="s">
        <v>36368</v>
      </c>
    </row>
    <row r="3184" spans="1:12" ht="17.100000000000001" customHeight="1">
      <c r="A3184" s="196">
        <v>3181</v>
      </c>
      <c r="B3184" s="375">
        <v>1</v>
      </c>
      <c r="C3184" s="370" t="s">
        <v>36365</v>
      </c>
      <c r="D3184" s="32" t="s">
        <v>36369</v>
      </c>
      <c r="E3184" s="29" t="str">
        <f t="shared" ref="E3184:E3187" si="199">IF(G3184&lt;1,"Yes","No")</f>
        <v>Yes</v>
      </c>
      <c r="F3184" s="85">
        <v>0.09</v>
      </c>
      <c r="G3184" s="164">
        <f t="shared" ref="G3184:G3187" si="200">F3184/2.47</f>
        <v>3.643724696356275E-2</v>
      </c>
      <c r="H3184" s="368">
        <f t="shared" ref="H3184:H3187" si="201">ROUND(F3184*2753,0)</f>
        <v>248</v>
      </c>
      <c r="I3184" s="387" t="s">
        <v>36370</v>
      </c>
      <c r="J3184" s="85">
        <v>248</v>
      </c>
      <c r="K3184" s="109">
        <v>42551</v>
      </c>
      <c r="L3184" s="62" t="s">
        <v>36368</v>
      </c>
    </row>
    <row r="3185" spans="1:12" ht="17.100000000000001" customHeight="1">
      <c r="A3185" s="196">
        <v>3182</v>
      </c>
      <c r="B3185" s="375" t="s">
        <v>36371</v>
      </c>
      <c r="C3185" s="370" t="s">
        <v>36365</v>
      </c>
      <c r="D3185" s="32" t="s">
        <v>36372</v>
      </c>
      <c r="E3185" s="29" t="str">
        <f t="shared" si="199"/>
        <v>Yes</v>
      </c>
      <c r="F3185" s="164">
        <v>0.43</v>
      </c>
      <c r="G3185" s="164">
        <f t="shared" si="200"/>
        <v>0.17408906882591091</v>
      </c>
      <c r="H3185" s="368">
        <f t="shared" si="201"/>
        <v>1184</v>
      </c>
      <c r="I3185" s="387" t="s">
        <v>36373</v>
      </c>
      <c r="J3185" s="85">
        <v>1184</v>
      </c>
      <c r="K3185" s="109">
        <v>42551</v>
      </c>
      <c r="L3185" s="62" t="s">
        <v>36368</v>
      </c>
    </row>
    <row r="3186" spans="1:12" ht="17.100000000000001" customHeight="1">
      <c r="A3186" s="196">
        <v>3183</v>
      </c>
      <c r="B3186" s="375">
        <v>4</v>
      </c>
      <c r="C3186" s="370" t="s">
        <v>36374</v>
      </c>
      <c r="D3186" s="32" t="s">
        <v>36375</v>
      </c>
      <c r="E3186" s="29" t="str">
        <f t="shared" si="199"/>
        <v>Yes</v>
      </c>
      <c r="F3186" s="85">
        <v>0.51</v>
      </c>
      <c r="G3186" s="164">
        <f t="shared" si="200"/>
        <v>0.20647773279352225</v>
      </c>
      <c r="H3186" s="368">
        <f t="shared" si="201"/>
        <v>1404</v>
      </c>
      <c r="I3186" s="387" t="s">
        <v>36376</v>
      </c>
      <c r="J3186" s="85">
        <v>1404</v>
      </c>
      <c r="K3186" s="109">
        <v>42551</v>
      </c>
      <c r="L3186" s="62" t="s">
        <v>36368</v>
      </c>
    </row>
    <row r="3187" spans="1:12" ht="17.100000000000001" customHeight="1">
      <c r="A3187" s="196">
        <v>3184</v>
      </c>
      <c r="B3187" s="375">
        <v>3</v>
      </c>
      <c r="C3187" s="370" t="s">
        <v>36377</v>
      </c>
      <c r="D3187" s="32" t="s">
        <v>36378</v>
      </c>
      <c r="E3187" s="29" t="str">
        <f t="shared" si="199"/>
        <v>Yes</v>
      </c>
      <c r="F3187" s="85">
        <v>0.18</v>
      </c>
      <c r="G3187" s="164">
        <f t="shared" si="200"/>
        <v>7.28744939271255E-2</v>
      </c>
      <c r="H3187" s="368">
        <f t="shared" si="201"/>
        <v>496</v>
      </c>
      <c r="I3187" s="387" t="s">
        <v>36379</v>
      </c>
      <c r="J3187" s="85">
        <v>496</v>
      </c>
      <c r="K3187" s="109">
        <v>42551</v>
      </c>
      <c r="L3187" s="62" t="s">
        <v>36368</v>
      </c>
    </row>
    <row r="3188" spans="1:12" ht="17.100000000000001" customHeight="1">
      <c r="A3188" s="196">
        <v>3185</v>
      </c>
      <c r="B3188" s="375">
        <v>92</v>
      </c>
      <c r="C3188" s="370" t="s">
        <v>36380</v>
      </c>
      <c r="D3188" s="32" t="s">
        <v>36381</v>
      </c>
      <c r="E3188" s="29" t="str">
        <f>IF(G3188&lt;1,"Yes","No")</f>
        <v>Yes</v>
      </c>
      <c r="F3188" s="164">
        <v>2.23</v>
      </c>
      <c r="G3188" s="164">
        <f>F3188/2.47</f>
        <v>0.90283400809716596</v>
      </c>
      <c r="H3188" s="368">
        <f>ROUND(F3188*2753,0)</f>
        <v>6139</v>
      </c>
      <c r="I3188" s="387" t="s">
        <v>36382</v>
      </c>
      <c r="J3188" s="85">
        <v>6139</v>
      </c>
      <c r="K3188" s="109">
        <v>42551</v>
      </c>
      <c r="L3188" s="62" t="s">
        <v>36383</v>
      </c>
    </row>
    <row r="3189" spans="1:12" ht="17.100000000000001" customHeight="1">
      <c r="A3189" s="196">
        <v>3186</v>
      </c>
      <c r="B3189" s="375">
        <v>92</v>
      </c>
      <c r="C3189" s="370" t="s">
        <v>36380</v>
      </c>
      <c r="D3189" s="32" t="s">
        <v>36384</v>
      </c>
      <c r="E3189" s="29" t="str">
        <f t="shared" ref="E3189:E3235" si="202">IF(G3189&lt;1,"Yes","No")</f>
        <v>Yes</v>
      </c>
      <c r="F3189" s="85">
        <v>2.2400000000000002</v>
      </c>
      <c r="G3189" s="164">
        <f t="shared" ref="G3189:G3235" si="203">F3189/2.47</f>
        <v>0.90688259109311742</v>
      </c>
      <c r="H3189" s="368">
        <f t="shared" ref="H3189:H3235" si="204">ROUND(F3189*2753,0)</f>
        <v>6167</v>
      </c>
      <c r="I3189" s="387" t="s">
        <v>36385</v>
      </c>
      <c r="J3189" s="85">
        <v>6167</v>
      </c>
      <c r="K3189" s="109">
        <v>42551</v>
      </c>
      <c r="L3189" s="62" t="s">
        <v>36383</v>
      </c>
    </row>
    <row r="3190" spans="1:12" ht="17.100000000000001" customHeight="1">
      <c r="A3190" s="196">
        <v>3187</v>
      </c>
      <c r="B3190" s="375" t="s">
        <v>36386</v>
      </c>
      <c r="C3190" s="370" t="s">
        <v>36387</v>
      </c>
      <c r="D3190" s="32" t="s">
        <v>36388</v>
      </c>
      <c r="E3190" s="29" t="str">
        <f t="shared" si="202"/>
        <v>Yes</v>
      </c>
      <c r="F3190" s="164">
        <v>1.65</v>
      </c>
      <c r="G3190" s="164">
        <f t="shared" si="203"/>
        <v>0.66801619433198367</v>
      </c>
      <c r="H3190" s="368">
        <f t="shared" si="204"/>
        <v>4542</v>
      </c>
      <c r="I3190" s="387" t="s">
        <v>36389</v>
      </c>
      <c r="J3190" s="85">
        <v>4542</v>
      </c>
      <c r="K3190" s="109">
        <v>42551</v>
      </c>
      <c r="L3190" s="62" t="s">
        <v>36383</v>
      </c>
    </row>
    <row r="3191" spans="1:12" ht="17.100000000000001" customHeight="1">
      <c r="A3191" s="196">
        <v>3188</v>
      </c>
      <c r="B3191" s="375" t="s">
        <v>36390</v>
      </c>
      <c r="C3191" s="370" t="s">
        <v>36391</v>
      </c>
      <c r="D3191" s="32" t="s">
        <v>36392</v>
      </c>
      <c r="E3191" s="29" t="str">
        <f t="shared" si="202"/>
        <v>Yes</v>
      </c>
      <c r="F3191" s="85">
        <v>0.61</v>
      </c>
      <c r="G3191" s="164">
        <f t="shared" si="203"/>
        <v>0.24696356275303641</v>
      </c>
      <c r="H3191" s="368">
        <f t="shared" si="204"/>
        <v>1679</v>
      </c>
      <c r="I3191" s="387" t="s">
        <v>36393</v>
      </c>
      <c r="J3191" s="85">
        <v>1679</v>
      </c>
      <c r="K3191" s="109">
        <v>42551</v>
      </c>
      <c r="L3191" s="62" t="s">
        <v>36383</v>
      </c>
    </row>
    <row r="3192" spans="1:12" ht="17.100000000000001" customHeight="1">
      <c r="A3192" s="196">
        <v>3189</v>
      </c>
      <c r="B3192" s="375">
        <v>127</v>
      </c>
      <c r="C3192" s="370" t="s">
        <v>36394</v>
      </c>
      <c r="D3192" s="32" t="s">
        <v>36395</v>
      </c>
      <c r="E3192" s="29" t="str">
        <f t="shared" si="202"/>
        <v>Yes</v>
      </c>
      <c r="F3192" s="85">
        <v>1.1040000000000001</v>
      </c>
      <c r="G3192" s="164">
        <f t="shared" si="203"/>
        <v>0.44696356275303645</v>
      </c>
      <c r="H3192" s="368">
        <f t="shared" si="204"/>
        <v>3039</v>
      </c>
      <c r="I3192" s="387" t="s">
        <v>36396</v>
      </c>
      <c r="J3192" s="85">
        <v>3039</v>
      </c>
      <c r="K3192" s="109">
        <v>42551</v>
      </c>
      <c r="L3192" s="62" t="s">
        <v>36383</v>
      </c>
    </row>
    <row r="3193" spans="1:12" ht="17.100000000000001" customHeight="1">
      <c r="A3193" s="196">
        <v>3190</v>
      </c>
      <c r="B3193" s="375" t="s">
        <v>36397</v>
      </c>
      <c r="C3193" s="370" t="s">
        <v>36398</v>
      </c>
      <c r="D3193" s="32" t="s">
        <v>36398</v>
      </c>
      <c r="E3193" s="29" t="str">
        <f t="shared" si="202"/>
        <v>Yes</v>
      </c>
      <c r="F3193" s="164">
        <v>1.75</v>
      </c>
      <c r="G3193" s="164">
        <f t="shared" si="203"/>
        <v>0.70850202429149789</v>
      </c>
      <c r="H3193" s="368">
        <f t="shared" si="204"/>
        <v>4818</v>
      </c>
      <c r="I3193" s="387" t="s">
        <v>36399</v>
      </c>
      <c r="J3193" s="85">
        <v>4818</v>
      </c>
      <c r="K3193" s="109">
        <v>42551</v>
      </c>
      <c r="L3193" s="62" t="s">
        <v>36383</v>
      </c>
    </row>
    <row r="3194" spans="1:12" ht="17.100000000000001" customHeight="1">
      <c r="A3194" s="196">
        <v>3191</v>
      </c>
      <c r="B3194" s="366">
        <v>98</v>
      </c>
      <c r="C3194" s="370" t="s">
        <v>36400</v>
      </c>
      <c r="D3194" s="32" t="s">
        <v>36400</v>
      </c>
      <c r="E3194" s="29" t="str">
        <f t="shared" si="202"/>
        <v>Yes</v>
      </c>
      <c r="F3194" s="164">
        <v>1.35</v>
      </c>
      <c r="G3194" s="164">
        <f t="shared" si="203"/>
        <v>0.54655870445344124</v>
      </c>
      <c r="H3194" s="368">
        <f t="shared" si="204"/>
        <v>3717</v>
      </c>
      <c r="I3194" s="387" t="s">
        <v>36401</v>
      </c>
      <c r="J3194" s="85">
        <v>3717</v>
      </c>
      <c r="K3194" s="109">
        <v>42551</v>
      </c>
      <c r="L3194" s="62" t="s">
        <v>36383</v>
      </c>
    </row>
    <row r="3195" spans="1:12" ht="17.100000000000001" customHeight="1">
      <c r="A3195" s="196">
        <v>3192</v>
      </c>
      <c r="B3195" s="366">
        <v>98</v>
      </c>
      <c r="C3195" s="370" t="s">
        <v>36400</v>
      </c>
      <c r="D3195" s="32" t="s">
        <v>36402</v>
      </c>
      <c r="E3195" s="29" t="str">
        <f t="shared" si="202"/>
        <v>Yes</v>
      </c>
      <c r="F3195" s="164">
        <v>1.31</v>
      </c>
      <c r="G3195" s="164">
        <f t="shared" si="203"/>
        <v>0.53036437246963564</v>
      </c>
      <c r="H3195" s="368">
        <f t="shared" si="204"/>
        <v>3606</v>
      </c>
      <c r="I3195" s="387" t="s">
        <v>36403</v>
      </c>
      <c r="J3195" s="85">
        <v>3606</v>
      </c>
      <c r="K3195" s="109">
        <v>42551</v>
      </c>
      <c r="L3195" s="62" t="s">
        <v>36383</v>
      </c>
    </row>
    <row r="3196" spans="1:12" ht="17.100000000000001" customHeight="1">
      <c r="A3196" s="196">
        <v>3193</v>
      </c>
      <c r="B3196" s="366">
        <v>98</v>
      </c>
      <c r="C3196" s="370" t="s">
        <v>36404</v>
      </c>
      <c r="D3196" s="32" t="s">
        <v>36405</v>
      </c>
      <c r="E3196" s="29" t="str">
        <f t="shared" si="202"/>
        <v>Yes</v>
      </c>
      <c r="F3196" s="164">
        <v>1.23</v>
      </c>
      <c r="G3196" s="164">
        <f t="shared" si="203"/>
        <v>0.49797570850202427</v>
      </c>
      <c r="H3196" s="368">
        <f t="shared" si="204"/>
        <v>3386</v>
      </c>
      <c r="I3196" s="389" t="s">
        <v>36406</v>
      </c>
      <c r="J3196" s="164">
        <v>3386</v>
      </c>
      <c r="K3196" s="109">
        <v>42551</v>
      </c>
      <c r="L3196" s="62" t="s">
        <v>36383</v>
      </c>
    </row>
    <row r="3197" spans="1:12" ht="17.100000000000001" customHeight="1">
      <c r="A3197" s="196">
        <v>3194</v>
      </c>
      <c r="B3197" s="366">
        <v>86</v>
      </c>
      <c r="C3197" s="370" t="s">
        <v>36407</v>
      </c>
      <c r="D3197" s="32" t="s">
        <v>36408</v>
      </c>
      <c r="E3197" s="29" t="str">
        <f t="shared" si="202"/>
        <v>No</v>
      </c>
      <c r="F3197" s="164">
        <v>4.21</v>
      </c>
      <c r="G3197" s="164">
        <f t="shared" si="203"/>
        <v>1.7044534412955463</v>
      </c>
      <c r="H3197" s="368">
        <f t="shared" si="204"/>
        <v>11590</v>
      </c>
      <c r="I3197" s="387" t="s">
        <v>36409</v>
      </c>
      <c r="J3197" s="85">
        <v>11590</v>
      </c>
      <c r="K3197" s="109">
        <v>42551</v>
      </c>
      <c r="L3197" s="62" t="s">
        <v>36383</v>
      </c>
    </row>
    <row r="3198" spans="1:12" ht="17.100000000000001" customHeight="1">
      <c r="A3198" s="196">
        <v>3195</v>
      </c>
      <c r="B3198" s="375" t="s">
        <v>36410</v>
      </c>
      <c r="C3198" s="370" t="s">
        <v>36411</v>
      </c>
      <c r="D3198" s="32" t="s">
        <v>36412</v>
      </c>
      <c r="E3198" s="29" t="str">
        <f t="shared" si="202"/>
        <v>No</v>
      </c>
      <c r="F3198" s="164">
        <v>3.38</v>
      </c>
      <c r="G3198" s="164">
        <f t="shared" si="203"/>
        <v>1.3684210526315788</v>
      </c>
      <c r="H3198" s="368">
        <f t="shared" si="204"/>
        <v>9305</v>
      </c>
      <c r="I3198" s="387" t="s">
        <v>36413</v>
      </c>
      <c r="J3198" s="85">
        <v>9305</v>
      </c>
      <c r="K3198" s="109">
        <v>42551</v>
      </c>
      <c r="L3198" s="62" t="s">
        <v>36383</v>
      </c>
    </row>
    <row r="3199" spans="1:12" ht="17.100000000000001" customHeight="1">
      <c r="A3199" s="196">
        <v>3196</v>
      </c>
      <c r="B3199" s="366">
        <v>17</v>
      </c>
      <c r="C3199" s="370" t="s">
        <v>36414</v>
      </c>
      <c r="D3199" s="32" t="s">
        <v>36415</v>
      </c>
      <c r="E3199" s="29" t="str">
        <f t="shared" si="202"/>
        <v>Yes</v>
      </c>
      <c r="F3199" s="164">
        <v>1.81</v>
      </c>
      <c r="G3199" s="164">
        <f t="shared" si="203"/>
        <v>0.7327935222672064</v>
      </c>
      <c r="H3199" s="368">
        <f t="shared" si="204"/>
        <v>4983</v>
      </c>
      <c r="I3199" s="387" t="s">
        <v>36416</v>
      </c>
      <c r="J3199" s="85">
        <v>4983</v>
      </c>
      <c r="K3199" s="109">
        <v>42551</v>
      </c>
      <c r="L3199" s="62" t="s">
        <v>36383</v>
      </c>
    </row>
    <row r="3200" spans="1:12" ht="17.100000000000001" customHeight="1">
      <c r="A3200" s="196">
        <v>3197</v>
      </c>
      <c r="B3200" s="366">
        <v>142</v>
      </c>
      <c r="C3200" s="370" t="s">
        <v>36417</v>
      </c>
      <c r="D3200" s="32" t="s">
        <v>36418</v>
      </c>
      <c r="E3200" s="29" t="str">
        <f t="shared" si="202"/>
        <v>No</v>
      </c>
      <c r="F3200" s="164">
        <v>3.57</v>
      </c>
      <c r="G3200" s="164">
        <f t="shared" si="203"/>
        <v>1.4453441295546556</v>
      </c>
      <c r="H3200" s="368">
        <f t="shared" si="204"/>
        <v>9828</v>
      </c>
      <c r="I3200" s="387" t="s">
        <v>36419</v>
      </c>
      <c r="J3200" s="85">
        <v>9828</v>
      </c>
      <c r="K3200" s="109">
        <v>42551</v>
      </c>
      <c r="L3200" s="62" t="s">
        <v>36383</v>
      </c>
    </row>
    <row r="3201" spans="1:12" ht="17.100000000000001" customHeight="1">
      <c r="A3201" s="196">
        <v>3198</v>
      </c>
      <c r="B3201" s="366">
        <v>84</v>
      </c>
      <c r="C3201" s="370" t="s">
        <v>36420</v>
      </c>
      <c r="D3201" s="32" t="s">
        <v>36421</v>
      </c>
      <c r="E3201" s="29" t="str">
        <f t="shared" si="202"/>
        <v>Yes</v>
      </c>
      <c r="F3201" s="164">
        <v>0.96</v>
      </c>
      <c r="G3201" s="164">
        <f t="shared" si="203"/>
        <v>0.38866396761133598</v>
      </c>
      <c r="H3201" s="368">
        <f t="shared" si="204"/>
        <v>2643</v>
      </c>
      <c r="I3201" s="387" t="s">
        <v>36422</v>
      </c>
      <c r="J3201" s="85">
        <v>2643</v>
      </c>
      <c r="K3201" s="109">
        <v>42551</v>
      </c>
      <c r="L3201" s="62" t="s">
        <v>36383</v>
      </c>
    </row>
    <row r="3202" spans="1:12" ht="17.100000000000001" customHeight="1">
      <c r="A3202" s="196">
        <v>3199</v>
      </c>
      <c r="B3202" s="366">
        <v>133</v>
      </c>
      <c r="C3202" s="370" t="s">
        <v>36423</v>
      </c>
      <c r="D3202" s="32" t="s">
        <v>36424</v>
      </c>
      <c r="E3202" s="29" t="str">
        <f t="shared" si="202"/>
        <v>Yes</v>
      </c>
      <c r="F3202" s="164">
        <v>0.76</v>
      </c>
      <c r="G3202" s="164">
        <f t="shared" si="203"/>
        <v>0.30769230769230765</v>
      </c>
      <c r="H3202" s="368">
        <f t="shared" si="204"/>
        <v>2092</v>
      </c>
      <c r="I3202" s="387" t="s">
        <v>36425</v>
      </c>
      <c r="J3202" s="85">
        <v>2092</v>
      </c>
      <c r="K3202" s="109">
        <v>42551</v>
      </c>
      <c r="L3202" s="62" t="s">
        <v>36383</v>
      </c>
    </row>
    <row r="3203" spans="1:12" ht="17.100000000000001" customHeight="1">
      <c r="A3203" s="196">
        <v>3200</v>
      </c>
      <c r="B3203" s="366">
        <v>97</v>
      </c>
      <c r="C3203" s="370" t="s">
        <v>36426</v>
      </c>
      <c r="D3203" s="32" t="s">
        <v>36427</v>
      </c>
      <c r="E3203" s="29" t="str">
        <f t="shared" si="202"/>
        <v>Yes</v>
      </c>
      <c r="F3203" s="164">
        <v>1.41</v>
      </c>
      <c r="G3203" s="164">
        <f t="shared" si="203"/>
        <v>0.57085020242914974</v>
      </c>
      <c r="H3203" s="368">
        <f t="shared" si="204"/>
        <v>3882</v>
      </c>
      <c r="I3203" s="387" t="s">
        <v>36428</v>
      </c>
      <c r="J3203" s="85">
        <v>3882</v>
      </c>
      <c r="K3203" s="109">
        <v>42551</v>
      </c>
      <c r="L3203" s="62" t="s">
        <v>36383</v>
      </c>
    </row>
    <row r="3204" spans="1:12" ht="17.100000000000001" customHeight="1">
      <c r="A3204" s="196">
        <v>3201</v>
      </c>
      <c r="B3204" s="366">
        <v>122</v>
      </c>
      <c r="C3204" s="370" t="s">
        <v>36429</v>
      </c>
      <c r="D3204" s="32" t="s">
        <v>36430</v>
      </c>
      <c r="E3204" s="29" t="str">
        <f t="shared" si="202"/>
        <v>No</v>
      </c>
      <c r="F3204" s="164">
        <v>4.38</v>
      </c>
      <c r="G3204" s="164">
        <f t="shared" si="203"/>
        <v>1.7732793522267205</v>
      </c>
      <c r="H3204" s="368">
        <f t="shared" si="204"/>
        <v>12058</v>
      </c>
      <c r="I3204" s="387" t="s">
        <v>36431</v>
      </c>
      <c r="J3204" s="85">
        <v>12058</v>
      </c>
      <c r="K3204" s="109">
        <v>42551</v>
      </c>
      <c r="L3204" s="62" t="s">
        <v>36383</v>
      </c>
    </row>
    <row r="3205" spans="1:12" ht="17.100000000000001" customHeight="1">
      <c r="A3205" s="196">
        <v>3202</v>
      </c>
      <c r="B3205" s="366">
        <v>122</v>
      </c>
      <c r="C3205" s="370" t="s">
        <v>36432</v>
      </c>
      <c r="D3205" s="32" t="s">
        <v>36433</v>
      </c>
      <c r="E3205" s="29" t="str">
        <f t="shared" si="202"/>
        <v>No</v>
      </c>
      <c r="F3205" s="164">
        <v>3</v>
      </c>
      <c r="G3205" s="164">
        <f t="shared" si="203"/>
        <v>1.214574898785425</v>
      </c>
      <c r="H3205" s="368">
        <f t="shared" si="204"/>
        <v>8259</v>
      </c>
      <c r="I3205" s="387" t="s">
        <v>36434</v>
      </c>
      <c r="J3205" s="85">
        <v>8259</v>
      </c>
      <c r="K3205" s="109">
        <v>42551</v>
      </c>
      <c r="L3205" s="62" t="s">
        <v>36383</v>
      </c>
    </row>
    <row r="3206" spans="1:12" ht="17.100000000000001" customHeight="1">
      <c r="A3206" s="196">
        <v>3203</v>
      </c>
      <c r="B3206" s="366">
        <v>11</v>
      </c>
      <c r="C3206" s="370" t="s">
        <v>36435</v>
      </c>
      <c r="D3206" s="32" t="s">
        <v>36436</v>
      </c>
      <c r="E3206" s="29" t="str">
        <f t="shared" si="202"/>
        <v>Yes</v>
      </c>
      <c r="F3206" s="164">
        <v>1.2</v>
      </c>
      <c r="G3206" s="164">
        <f t="shared" si="203"/>
        <v>0.48582995951416996</v>
      </c>
      <c r="H3206" s="368">
        <f t="shared" si="204"/>
        <v>3304</v>
      </c>
      <c r="I3206" s="387" t="s">
        <v>36437</v>
      </c>
      <c r="J3206" s="85">
        <v>3304</v>
      </c>
      <c r="K3206" s="109">
        <v>42551</v>
      </c>
      <c r="L3206" s="62" t="s">
        <v>36383</v>
      </c>
    </row>
    <row r="3207" spans="1:12" ht="17.100000000000001" customHeight="1">
      <c r="A3207" s="196">
        <v>3204</v>
      </c>
      <c r="B3207" s="366">
        <v>11</v>
      </c>
      <c r="C3207" s="370" t="s">
        <v>36435</v>
      </c>
      <c r="D3207" s="32" t="s">
        <v>36438</v>
      </c>
      <c r="E3207" s="29" t="str">
        <f t="shared" si="202"/>
        <v>Yes</v>
      </c>
      <c r="F3207" s="164">
        <v>1.31</v>
      </c>
      <c r="G3207" s="164">
        <f t="shared" si="203"/>
        <v>0.53036437246963564</v>
      </c>
      <c r="H3207" s="368">
        <f t="shared" si="204"/>
        <v>3606</v>
      </c>
      <c r="I3207" s="387" t="s">
        <v>36439</v>
      </c>
      <c r="J3207" s="85">
        <v>3606</v>
      </c>
      <c r="K3207" s="109">
        <v>42551</v>
      </c>
      <c r="L3207" s="62" t="s">
        <v>36383</v>
      </c>
    </row>
    <row r="3208" spans="1:12" ht="17.100000000000001" customHeight="1">
      <c r="A3208" s="196">
        <v>3205</v>
      </c>
      <c r="B3208" s="366">
        <v>11</v>
      </c>
      <c r="C3208" s="370" t="s">
        <v>36435</v>
      </c>
      <c r="D3208" s="32" t="s">
        <v>36440</v>
      </c>
      <c r="E3208" s="29" t="str">
        <f t="shared" si="202"/>
        <v>Yes</v>
      </c>
      <c r="F3208" s="164">
        <v>1.21</v>
      </c>
      <c r="G3208" s="164">
        <f t="shared" si="203"/>
        <v>0.48987854251012142</v>
      </c>
      <c r="H3208" s="368">
        <f t="shared" si="204"/>
        <v>3331</v>
      </c>
      <c r="I3208" s="387" t="s">
        <v>36441</v>
      </c>
      <c r="J3208" s="85">
        <v>3331</v>
      </c>
      <c r="K3208" s="109">
        <v>42551</v>
      </c>
      <c r="L3208" s="62" t="s">
        <v>36383</v>
      </c>
    </row>
    <row r="3209" spans="1:12" ht="17.100000000000001" customHeight="1">
      <c r="A3209" s="196">
        <v>3206</v>
      </c>
      <c r="B3209" s="366">
        <v>10</v>
      </c>
      <c r="C3209" s="370" t="s">
        <v>36442</v>
      </c>
      <c r="D3209" s="32" t="s">
        <v>36443</v>
      </c>
      <c r="E3209" s="29" t="str">
        <f t="shared" si="202"/>
        <v>Yes</v>
      </c>
      <c r="F3209" s="164">
        <v>0.61</v>
      </c>
      <c r="G3209" s="164">
        <f t="shared" si="203"/>
        <v>0.24696356275303641</v>
      </c>
      <c r="H3209" s="368">
        <f t="shared" si="204"/>
        <v>1679</v>
      </c>
      <c r="I3209" s="387" t="s">
        <v>36444</v>
      </c>
      <c r="J3209" s="85">
        <v>1679</v>
      </c>
      <c r="K3209" s="109">
        <v>42551</v>
      </c>
      <c r="L3209" s="62" t="s">
        <v>36383</v>
      </c>
    </row>
    <row r="3210" spans="1:12" ht="17.100000000000001" customHeight="1">
      <c r="A3210" s="196">
        <v>3207</v>
      </c>
      <c r="B3210" s="375" t="s">
        <v>36445</v>
      </c>
      <c r="C3210" s="370" t="s">
        <v>36446</v>
      </c>
      <c r="D3210" s="32" t="s">
        <v>36447</v>
      </c>
      <c r="E3210" s="29" t="str">
        <f t="shared" si="202"/>
        <v>Yes</v>
      </c>
      <c r="F3210" s="164">
        <v>0.75</v>
      </c>
      <c r="G3210" s="164">
        <f t="shared" si="203"/>
        <v>0.30364372469635625</v>
      </c>
      <c r="H3210" s="368">
        <f t="shared" si="204"/>
        <v>2065</v>
      </c>
      <c r="I3210" s="387" t="s">
        <v>36448</v>
      </c>
      <c r="J3210" s="85">
        <v>2065</v>
      </c>
      <c r="K3210" s="109">
        <v>42551</v>
      </c>
      <c r="L3210" s="62" t="s">
        <v>36383</v>
      </c>
    </row>
    <row r="3211" spans="1:12" ht="17.100000000000001" customHeight="1">
      <c r="A3211" s="196">
        <v>3208</v>
      </c>
      <c r="B3211" s="444" t="s">
        <v>36449</v>
      </c>
      <c r="C3211" s="370" t="s">
        <v>36450</v>
      </c>
      <c r="D3211" s="32" t="s">
        <v>36451</v>
      </c>
      <c r="E3211" s="29" t="str">
        <f t="shared" si="202"/>
        <v>No</v>
      </c>
      <c r="F3211" s="164">
        <v>4.54</v>
      </c>
      <c r="G3211" s="164">
        <f t="shared" si="203"/>
        <v>1.8380566801619431</v>
      </c>
      <c r="H3211" s="368">
        <f t="shared" si="204"/>
        <v>12499</v>
      </c>
      <c r="I3211" s="387" t="s">
        <v>36452</v>
      </c>
      <c r="J3211" s="85">
        <v>12499</v>
      </c>
      <c r="K3211" s="109">
        <v>42551</v>
      </c>
      <c r="L3211" s="62" t="s">
        <v>36383</v>
      </c>
    </row>
    <row r="3212" spans="1:12" ht="17.100000000000001" customHeight="1">
      <c r="A3212" s="196">
        <v>3209</v>
      </c>
      <c r="B3212" s="375" t="s">
        <v>36453</v>
      </c>
      <c r="C3212" s="370" t="s">
        <v>36454</v>
      </c>
      <c r="D3212" s="32" t="s">
        <v>36455</v>
      </c>
      <c r="E3212" s="29" t="str">
        <f t="shared" si="202"/>
        <v>Yes</v>
      </c>
      <c r="F3212" s="164">
        <v>0.24</v>
      </c>
      <c r="G3212" s="164">
        <f t="shared" si="203"/>
        <v>9.7165991902833995E-2</v>
      </c>
      <c r="H3212" s="368">
        <f t="shared" si="204"/>
        <v>661</v>
      </c>
      <c r="I3212" s="387" t="s">
        <v>36456</v>
      </c>
      <c r="J3212" s="85">
        <v>661</v>
      </c>
      <c r="K3212" s="109">
        <v>42551</v>
      </c>
      <c r="L3212" s="62" t="s">
        <v>36383</v>
      </c>
    </row>
    <row r="3213" spans="1:12" ht="17.100000000000001" customHeight="1">
      <c r="A3213" s="196">
        <v>3210</v>
      </c>
      <c r="B3213" s="366">
        <v>45</v>
      </c>
      <c r="C3213" s="370" t="s">
        <v>36457</v>
      </c>
      <c r="D3213" s="32" t="s">
        <v>36458</v>
      </c>
      <c r="E3213" s="29" t="str">
        <f t="shared" si="202"/>
        <v>Yes</v>
      </c>
      <c r="F3213" s="164">
        <v>1</v>
      </c>
      <c r="G3213" s="164">
        <f t="shared" si="203"/>
        <v>0.40485829959514169</v>
      </c>
      <c r="H3213" s="368">
        <f t="shared" si="204"/>
        <v>2753</v>
      </c>
      <c r="I3213" s="387" t="s">
        <v>36459</v>
      </c>
      <c r="J3213" s="85">
        <v>2753</v>
      </c>
      <c r="K3213" s="109">
        <v>42551</v>
      </c>
      <c r="L3213" s="62" t="s">
        <v>36383</v>
      </c>
    </row>
    <row r="3214" spans="1:12" ht="17.100000000000001" customHeight="1">
      <c r="A3214" s="196">
        <v>3211</v>
      </c>
      <c r="B3214" s="366">
        <v>22</v>
      </c>
      <c r="C3214" s="370" t="s">
        <v>36460</v>
      </c>
      <c r="D3214" s="32" t="s">
        <v>36461</v>
      </c>
      <c r="E3214" s="29" t="str">
        <f t="shared" si="202"/>
        <v>Yes</v>
      </c>
      <c r="F3214" s="164">
        <v>0.25</v>
      </c>
      <c r="G3214" s="164">
        <f t="shared" si="203"/>
        <v>0.10121457489878542</v>
      </c>
      <c r="H3214" s="368">
        <f t="shared" si="204"/>
        <v>688</v>
      </c>
      <c r="I3214" s="387" t="s">
        <v>36462</v>
      </c>
      <c r="J3214" s="85">
        <v>688</v>
      </c>
      <c r="K3214" s="109">
        <v>42551</v>
      </c>
      <c r="L3214" s="62" t="s">
        <v>36383</v>
      </c>
    </row>
    <row r="3215" spans="1:12" ht="17.100000000000001" customHeight="1">
      <c r="A3215" s="196">
        <v>3212</v>
      </c>
      <c r="B3215" s="366">
        <v>136</v>
      </c>
      <c r="C3215" s="370" t="s">
        <v>36463</v>
      </c>
      <c r="D3215" s="32" t="s">
        <v>36464</v>
      </c>
      <c r="E3215" s="29" t="str">
        <f t="shared" si="202"/>
        <v>Yes</v>
      </c>
      <c r="F3215" s="164">
        <v>2.37</v>
      </c>
      <c r="G3215" s="164">
        <f t="shared" si="203"/>
        <v>0.95951417004048578</v>
      </c>
      <c r="H3215" s="368">
        <f t="shared" si="204"/>
        <v>6525</v>
      </c>
      <c r="I3215" s="387" t="s">
        <v>36465</v>
      </c>
      <c r="J3215" s="85">
        <v>6525</v>
      </c>
      <c r="K3215" s="109">
        <v>42551</v>
      </c>
      <c r="L3215" s="62" t="s">
        <v>36383</v>
      </c>
    </row>
    <row r="3216" spans="1:12" ht="17.100000000000001" customHeight="1">
      <c r="A3216" s="196">
        <v>3213</v>
      </c>
      <c r="B3216" s="366">
        <v>50</v>
      </c>
      <c r="C3216" s="370" t="s">
        <v>36466</v>
      </c>
      <c r="D3216" s="32" t="s">
        <v>36467</v>
      </c>
      <c r="E3216" s="29" t="str">
        <f t="shared" si="202"/>
        <v>Yes</v>
      </c>
      <c r="F3216" s="164">
        <v>0.77</v>
      </c>
      <c r="G3216" s="164">
        <f t="shared" si="203"/>
        <v>0.31174089068825911</v>
      </c>
      <c r="H3216" s="368">
        <f t="shared" si="204"/>
        <v>2120</v>
      </c>
      <c r="I3216" s="387" t="s">
        <v>36468</v>
      </c>
      <c r="J3216" s="85">
        <v>2120</v>
      </c>
      <c r="K3216" s="109">
        <v>42551</v>
      </c>
      <c r="L3216" s="62" t="s">
        <v>36383</v>
      </c>
    </row>
    <row r="3217" spans="1:12" ht="17.100000000000001" customHeight="1">
      <c r="A3217" s="196">
        <v>3214</v>
      </c>
      <c r="B3217" s="375" t="s">
        <v>36469</v>
      </c>
      <c r="C3217" s="370" t="s">
        <v>36470</v>
      </c>
      <c r="D3217" s="32" t="s">
        <v>36471</v>
      </c>
      <c r="E3217" s="29" t="str">
        <f t="shared" si="202"/>
        <v>Yes</v>
      </c>
      <c r="F3217" s="164">
        <v>1.63</v>
      </c>
      <c r="G3217" s="164">
        <f t="shared" si="203"/>
        <v>0.65991902834008087</v>
      </c>
      <c r="H3217" s="368">
        <f t="shared" si="204"/>
        <v>4487</v>
      </c>
      <c r="I3217" s="387" t="s">
        <v>36472</v>
      </c>
      <c r="J3217" s="85">
        <v>4487</v>
      </c>
      <c r="K3217" s="109">
        <v>42551</v>
      </c>
      <c r="L3217" s="62" t="s">
        <v>36383</v>
      </c>
    </row>
    <row r="3218" spans="1:12" ht="17.100000000000001" customHeight="1">
      <c r="A3218" s="196">
        <v>3215</v>
      </c>
      <c r="B3218" s="366">
        <v>60</v>
      </c>
      <c r="C3218" s="370" t="s">
        <v>36473</v>
      </c>
      <c r="D3218" s="32" t="s">
        <v>36474</v>
      </c>
      <c r="E3218" s="29" t="str">
        <f t="shared" si="202"/>
        <v>No</v>
      </c>
      <c r="F3218" s="164">
        <v>3.16</v>
      </c>
      <c r="G3218" s="164">
        <f t="shared" si="203"/>
        <v>1.2793522267206476</v>
      </c>
      <c r="H3218" s="368">
        <f t="shared" si="204"/>
        <v>8699</v>
      </c>
      <c r="I3218" s="387" t="s">
        <v>36475</v>
      </c>
      <c r="J3218" s="85">
        <v>8699</v>
      </c>
      <c r="K3218" s="109">
        <v>42551</v>
      </c>
      <c r="L3218" s="62" t="s">
        <v>36383</v>
      </c>
    </row>
    <row r="3219" spans="1:12" ht="17.100000000000001" customHeight="1">
      <c r="A3219" s="196">
        <v>3216</v>
      </c>
      <c r="B3219" s="366">
        <v>66</v>
      </c>
      <c r="C3219" s="370" t="s">
        <v>36476</v>
      </c>
      <c r="D3219" s="32" t="s">
        <v>36477</v>
      </c>
      <c r="E3219" s="29" t="str">
        <f t="shared" si="202"/>
        <v>No</v>
      </c>
      <c r="F3219" s="164">
        <v>2.72</v>
      </c>
      <c r="G3219" s="164">
        <f t="shared" si="203"/>
        <v>1.1012145748987854</v>
      </c>
      <c r="H3219" s="368">
        <f t="shared" si="204"/>
        <v>7488</v>
      </c>
      <c r="I3219" s="387" t="s">
        <v>36478</v>
      </c>
      <c r="J3219" s="85">
        <v>7488</v>
      </c>
      <c r="K3219" s="109">
        <v>42551</v>
      </c>
      <c r="L3219" s="62" t="s">
        <v>36383</v>
      </c>
    </row>
    <row r="3220" spans="1:12" ht="17.100000000000001" customHeight="1">
      <c r="A3220" s="196">
        <v>3217</v>
      </c>
      <c r="B3220" s="375" t="s">
        <v>36479</v>
      </c>
      <c r="C3220" s="370" t="s">
        <v>36480</v>
      </c>
      <c r="D3220" s="32" t="s">
        <v>36481</v>
      </c>
      <c r="E3220" s="29" t="str">
        <f t="shared" si="202"/>
        <v>No</v>
      </c>
      <c r="F3220" s="164">
        <v>2.82</v>
      </c>
      <c r="G3220" s="164">
        <f t="shared" si="203"/>
        <v>1.1417004048582995</v>
      </c>
      <c r="H3220" s="368">
        <f t="shared" si="204"/>
        <v>7763</v>
      </c>
      <c r="I3220" s="387" t="s">
        <v>36482</v>
      </c>
      <c r="J3220" s="85">
        <v>7763</v>
      </c>
      <c r="K3220" s="109">
        <v>42551</v>
      </c>
      <c r="L3220" s="62" t="s">
        <v>36383</v>
      </c>
    </row>
    <row r="3221" spans="1:12" ht="17.100000000000001" customHeight="1">
      <c r="A3221" s="196">
        <v>3218</v>
      </c>
      <c r="B3221" s="366">
        <v>120</v>
      </c>
      <c r="C3221" s="370" t="s">
        <v>36483</v>
      </c>
      <c r="D3221" s="32" t="s">
        <v>36484</v>
      </c>
      <c r="E3221" s="29" t="str">
        <f t="shared" si="202"/>
        <v>Yes</v>
      </c>
      <c r="F3221" s="164">
        <v>0.18</v>
      </c>
      <c r="G3221" s="164">
        <f t="shared" si="203"/>
        <v>7.28744939271255E-2</v>
      </c>
      <c r="H3221" s="368">
        <f t="shared" si="204"/>
        <v>496</v>
      </c>
      <c r="I3221" s="387" t="s">
        <v>36485</v>
      </c>
      <c r="J3221" s="85">
        <v>496</v>
      </c>
      <c r="K3221" s="109">
        <v>42551</v>
      </c>
      <c r="L3221" s="62" t="s">
        <v>36383</v>
      </c>
    </row>
    <row r="3222" spans="1:12" ht="17.100000000000001" customHeight="1">
      <c r="A3222" s="196">
        <v>3219</v>
      </c>
      <c r="B3222" s="366" t="s">
        <v>36486</v>
      </c>
      <c r="C3222" s="370" t="s">
        <v>36487</v>
      </c>
      <c r="D3222" s="32" t="s">
        <v>36123</v>
      </c>
      <c r="E3222" s="29" t="str">
        <f t="shared" si="202"/>
        <v>Yes</v>
      </c>
      <c r="F3222" s="164">
        <v>2.06</v>
      </c>
      <c r="G3222" s="164">
        <f t="shared" si="203"/>
        <v>0.83400809716599189</v>
      </c>
      <c r="H3222" s="368">
        <f t="shared" si="204"/>
        <v>5671</v>
      </c>
      <c r="I3222" s="387" t="s">
        <v>36124</v>
      </c>
      <c r="J3222" s="85">
        <v>5671</v>
      </c>
      <c r="K3222" s="109">
        <v>42551</v>
      </c>
      <c r="L3222" s="62" t="s">
        <v>36383</v>
      </c>
    </row>
    <row r="3223" spans="1:12" ht="17.100000000000001" customHeight="1">
      <c r="A3223" s="196">
        <v>3220</v>
      </c>
      <c r="B3223" s="444">
        <v>12111</v>
      </c>
      <c r="C3223" s="370" t="s">
        <v>36488</v>
      </c>
      <c r="D3223" s="32" t="s">
        <v>36489</v>
      </c>
      <c r="E3223" s="29" t="str">
        <f t="shared" si="202"/>
        <v>Yes</v>
      </c>
      <c r="F3223" s="164">
        <v>2.2000000000000002</v>
      </c>
      <c r="G3223" s="164">
        <f t="shared" si="203"/>
        <v>0.89068825910931171</v>
      </c>
      <c r="H3223" s="368">
        <f t="shared" si="204"/>
        <v>6057</v>
      </c>
      <c r="I3223" s="387" t="s">
        <v>36490</v>
      </c>
      <c r="J3223" s="85">
        <v>6057</v>
      </c>
      <c r="K3223" s="109">
        <v>42551</v>
      </c>
      <c r="L3223" s="62" t="s">
        <v>36383</v>
      </c>
    </row>
    <row r="3224" spans="1:12" ht="17.100000000000001" customHeight="1">
      <c r="A3224" s="196">
        <v>3221</v>
      </c>
      <c r="B3224" s="366">
        <v>47</v>
      </c>
      <c r="C3224" s="370" t="s">
        <v>36491</v>
      </c>
      <c r="D3224" s="32" t="s">
        <v>36492</v>
      </c>
      <c r="E3224" s="29" t="str">
        <f t="shared" si="202"/>
        <v>Yes</v>
      </c>
      <c r="F3224" s="164">
        <v>1.06</v>
      </c>
      <c r="G3224" s="164">
        <f t="shared" si="203"/>
        <v>0.4291497975708502</v>
      </c>
      <c r="H3224" s="368">
        <f t="shared" si="204"/>
        <v>2918</v>
      </c>
      <c r="I3224" s="387" t="s">
        <v>36493</v>
      </c>
      <c r="J3224" s="85">
        <v>2918</v>
      </c>
      <c r="K3224" s="109">
        <v>42551</v>
      </c>
      <c r="L3224" s="62" t="s">
        <v>36383</v>
      </c>
    </row>
    <row r="3225" spans="1:12" ht="17.100000000000001" customHeight="1">
      <c r="A3225" s="196">
        <v>3222</v>
      </c>
      <c r="B3225" s="375" t="s">
        <v>36494</v>
      </c>
      <c r="C3225" s="370" t="s">
        <v>36495</v>
      </c>
      <c r="D3225" s="32" t="s">
        <v>36496</v>
      </c>
      <c r="E3225" s="29" t="str">
        <f t="shared" si="202"/>
        <v>Yes</v>
      </c>
      <c r="F3225" s="164">
        <v>1.6</v>
      </c>
      <c r="G3225" s="164">
        <f t="shared" si="203"/>
        <v>0.64777327935222673</v>
      </c>
      <c r="H3225" s="368">
        <f t="shared" si="204"/>
        <v>4405</v>
      </c>
      <c r="I3225" s="387" t="s">
        <v>36497</v>
      </c>
      <c r="J3225" s="85">
        <v>4405</v>
      </c>
      <c r="K3225" s="109">
        <v>42551</v>
      </c>
      <c r="L3225" s="62" t="s">
        <v>36383</v>
      </c>
    </row>
    <row r="3226" spans="1:12" ht="17.100000000000001" customHeight="1">
      <c r="A3226" s="196">
        <v>3223</v>
      </c>
      <c r="B3226" s="366">
        <v>132</v>
      </c>
      <c r="C3226" s="370" t="s">
        <v>36498</v>
      </c>
      <c r="D3226" s="32" t="s">
        <v>36499</v>
      </c>
      <c r="E3226" s="29" t="str">
        <f t="shared" si="202"/>
        <v>No</v>
      </c>
      <c r="F3226" s="164">
        <v>2.4900000000000002</v>
      </c>
      <c r="G3226" s="164">
        <f t="shared" si="203"/>
        <v>1.0080971659919029</v>
      </c>
      <c r="H3226" s="368">
        <f t="shared" si="204"/>
        <v>6855</v>
      </c>
      <c r="I3226" s="387" t="s">
        <v>36500</v>
      </c>
      <c r="J3226" s="85">
        <v>6855</v>
      </c>
      <c r="K3226" s="109">
        <v>42551</v>
      </c>
      <c r="L3226" s="62" t="s">
        <v>36383</v>
      </c>
    </row>
    <row r="3227" spans="1:12" ht="17.100000000000001" customHeight="1">
      <c r="A3227" s="196">
        <v>3224</v>
      </c>
      <c r="B3227" s="375" t="s">
        <v>36501</v>
      </c>
      <c r="C3227" s="370" t="s">
        <v>36502</v>
      </c>
      <c r="D3227" s="32" t="s">
        <v>36503</v>
      </c>
      <c r="E3227" s="29" t="str">
        <f t="shared" si="202"/>
        <v>Yes</v>
      </c>
      <c r="F3227" s="164">
        <v>0.63</v>
      </c>
      <c r="G3227" s="164">
        <f t="shared" si="203"/>
        <v>0.25506072874493924</v>
      </c>
      <c r="H3227" s="368">
        <f t="shared" si="204"/>
        <v>1734</v>
      </c>
      <c r="I3227" s="387" t="s">
        <v>36504</v>
      </c>
      <c r="J3227" s="85">
        <v>1734</v>
      </c>
      <c r="K3227" s="109">
        <v>42551</v>
      </c>
      <c r="L3227" s="62" t="s">
        <v>36383</v>
      </c>
    </row>
    <row r="3228" spans="1:12" ht="17.100000000000001" customHeight="1">
      <c r="A3228" s="196">
        <v>3225</v>
      </c>
      <c r="B3228" s="366">
        <v>33</v>
      </c>
      <c r="C3228" s="370" t="s">
        <v>36505</v>
      </c>
      <c r="D3228" s="32" t="s">
        <v>36506</v>
      </c>
      <c r="E3228" s="29" t="str">
        <f t="shared" si="202"/>
        <v>No</v>
      </c>
      <c r="F3228" s="164">
        <v>6.77</v>
      </c>
      <c r="G3228" s="164">
        <f t="shared" si="203"/>
        <v>2.7408906882591091</v>
      </c>
      <c r="H3228" s="368">
        <v>13600</v>
      </c>
      <c r="I3228" s="387" t="s">
        <v>36507</v>
      </c>
      <c r="J3228" s="85">
        <v>13600</v>
      </c>
      <c r="K3228" s="109">
        <v>42551</v>
      </c>
      <c r="L3228" s="62" t="s">
        <v>36383</v>
      </c>
    </row>
    <row r="3229" spans="1:12" ht="17.100000000000001" customHeight="1">
      <c r="A3229" s="196">
        <v>3226</v>
      </c>
      <c r="B3229" s="366">
        <v>33</v>
      </c>
      <c r="C3229" s="370" t="s">
        <v>36508</v>
      </c>
      <c r="D3229" s="32" t="s">
        <v>36509</v>
      </c>
      <c r="E3229" s="29" t="str">
        <f t="shared" si="202"/>
        <v>No</v>
      </c>
      <c r="F3229" s="164">
        <v>6.76</v>
      </c>
      <c r="G3229" s="164">
        <f t="shared" si="203"/>
        <v>2.7368421052631575</v>
      </c>
      <c r="H3229" s="368">
        <v>13600</v>
      </c>
      <c r="I3229" s="387" t="s">
        <v>36510</v>
      </c>
      <c r="J3229" s="85">
        <v>13600</v>
      </c>
      <c r="K3229" s="109">
        <v>42551</v>
      </c>
      <c r="L3229" s="62" t="s">
        <v>36383</v>
      </c>
    </row>
    <row r="3230" spans="1:12" ht="17.100000000000001" customHeight="1">
      <c r="A3230" s="196">
        <v>3227</v>
      </c>
      <c r="B3230" s="366">
        <v>33</v>
      </c>
      <c r="C3230" s="370" t="s">
        <v>36511</v>
      </c>
      <c r="D3230" s="32" t="s">
        <v>36512</v>
      </c>
      <c r="E3230" s="29" t="str">
        <f t="shared" si="202"/>
        <v>No</v>
      </c>
      <c r="F3230" s="164">
        <v>6.76</v>
      </c>
      <c r="G3230" s="164">
        <f t="shared" si="203"/>
        <v>2.7368421052631575</v>
      </c>
      <c r="H3230" s="368">
        <v>13600</v>
      </c>
      <c r="I3230" s="387" t="s">
        <v>36513</v>
      </c>
      <c r="J3230" s="85">
        <v>13600</v>
      </c>
      <c r="K3230" s="109">
        <v>42551</v>
      </c>
      <c r="L3230" s="62" t="s">
        <v>36383</v>
      </c>
    </row>
    <row r="3231" spans="1:12" ht="17.100000000000001" customHeight="1">
      <c r="A3231" s="196">
        <v>3228</v>
      </c>
      <c r="B3231" s="375" t="s">
        <v>36514</v>
      </c>
      <c r="C3231" s="370" t="s">
        <v>36515</v>
      </c>
      <c r="D3231" s="32" t="s">
        <v>36516</v>
      </c>
      <c r="E3231" s="29" t="str">
        <f t="shared" si="202"/>
        <v>Yes</v>
      </c>
      <c r="F3231" s="164">
        <v>0.97</v>
      </c>
      <c r="G3231" s="164">
        <f t="shared" si="203"/>
        <v>0.39271255060728738</v>
      </c>
      <c r="H3231" s="368">
        <f t="shared" si="204"/>
        <v>2670</v>
      </c>
      <c r="I3231" s="387" t="s">
        <v>36517</v>
      </c>
      <c r="J3231" s="85">
        <v>2670</v>
      </c>
      <c r="K3231" s="109">
        <v>42551</v>
      </c>
      <c r="L3231" s="62" t="s">
        <v>36383</v>
      </c>
    </row>
    <row r="3232" spans="1:12" ht="17.100000000000001" customHeight="1">
      <c r="A3232" s="196">
        <v>3229</v>
      </c>
      <c r="B3232" s="366">
        <v>140</v>
      </c>
      <c r="C3232" s="370" t="s">
        <v>36518</v>
      </c>
      <c r="D3232" s="32" t="s">
        <v>36519</v>
      </c>
      <c r="E3232" s="29" t="str">
        <f t="shared" si="202"/>
        <v>Yes</v>
      </c>
      <c r="F3232" s="164">
        <v>0.82</v>
      </c>
      <c r="G3232" s="164">
        <f t="shared" si="203"/>
        <v>0.33198380566801616</v>
      </c>
      <c r="H3232" s="368">
        <f t="shared" si="204"/>
        <v>2257</v>
      </c>
      <c r="I3232" s="387" t="s">
        <v>36520</v>
      </c>
      <c r="J3232" s="85">
        <v>2257</v>
      </c>
      <c r="K3232" s="109">
        <v>42551</v>
      </c>
      <c r="L3232" s="62" t="s">
        <v>36383</v>
      </c>
    </row>
    <row r="3233" spans="1:12" ht="17.100000000000001" customHeight="1">
      <c r="A3233" s="196">
        <v>3230</v>
      </c>
      <c r="B3233" s="366">
        <v>46</v>
      </c>
      <c r="C3233" s="370" t="s">
        <v>36521</v>
      </c>
      <c r="D3233" s="32" t="s">
        <v>36522</v>
      </c>
      <c r="E3233" s="29" t="str">
        <f t="shared" si="202"/>
        <v>Yes</v>
      </c>
      <c r="F3233" s="85">
        <v>0.84</v>
      </c>
      <c r="G3233" s="164">
        <f t="shared" si="203"/>
        <v>0.34008097165991896</v>
      </c>
      <c r="H3233" s="368">
        <f t="shared" si="204"/>
        <v>2313</v>
      </c>
      <c r="I3233" s="389" t="s">
        <v>36523</v>
      </c>
      <c r="J3233" s="164">
        <v>2313</v>
      </c>
      <c r="K3233" s="109">
        <v>42551</v>
      </c>
      <c r="L3233" s="62" t="s">
        <v>36383</v>
      </c>
    </row>
    <row r="3234" spans="1:12" ht="17.100000000000001" customHeight="1">
      <c r="A3234" s="196">
        <v>3231</v>
      </c>
      <c r="B3234" s="366">
        <v>66</v>
      </c>
      <c r="C3234" s="370" t="s">
        <v>36524</v>
      </c>
      <c r="D3234" s="32" t="s">
        <v>36525</v>
      </c>
      <c r="E3234" s="29" t="str">
        <f t="shared" si="202"/>
        <v>Yes</v>
      </c>
      <c r="F3234" s="164">
        <v>1.1599999999999999</v>
      </c>
      <c r="G3234" s="164">
        <f t="shared" si="203"/>
        <v>0.46963562753036431</v>
      </c>
      <c r="H3234" s="368">
        <f t="shared" si="204"/>
        <v>3193</v>
      </c>
      <c r="I3234" s="387" t="s">
        <v>36526</v>
      </c>
      <c r="J3234" s="85">
        <v>3193</v>
      </c>
      <c r="K3234" s="109">
        <v>42551</v>
      </c>
      <c r="L3234" s="62" t="s">
        <v>36383</v>
      </c>
    </row>
    <row r="3235" spans="1:12" ht="17.100000000000001" customHeight="1">
      <c r="A3235" s="196">
        <v>3232</v>
      </c>
      <c r="B3235" s="375" t="s">
        <v>36527</v>
      </c>
      <c r="C3235" s="370" t="s">
        <v>36528</v>
      </c>
      <c r="D3235" s="32" t="s">
        <v>36529</v>
      </c>
      <c r="E3235" s="29" t="str">
        <f t="shared" si="202"/>
        <v>Yes</v>
      </c>
      <c r="F3235" s="164">
        <v>0.59</v>
      </c>
      <c r="G3235" s="164">
        <f t="shared" si="203"/>
        <v>0.23886639676113358</v>
      </c>
      <c r="H3235" s="368">
        <f t="shared" si="204"/>
        <v>1624</v>
      </c>
      <c r="I3235" s="387" t="s">
        <v>36157</v>
      </c>
      <c r="J3235" s="85">
        <v>1624</v>
      </c>
      <c r="K3235" s="109">
        <v>42551</v>
      </c>
      <c r="L3235" s="62" t="s">
        <v>36383</v>
      </c>
    </row>
    <row r="3236" spans="1:12" ht="17.100000000000001" customHeight="1">
      <c r="A3236" s="196">
        <v>3233</v>
      </c>
      <c r="B3236" s="369" t="s">
        <v>36530</v>
      </c>
      <c r="C3236" s="367" t="s">
        <v>36531</v>
      </c>
      <c r="D3236" s="51" t="s">
        <v>36532</v>
      </c>
      <c r="E3236" s="121" t="str">
        <f>IF(G3236&lt;1,"Yes","No")</f>
        <v>Yes</v>
      </c>
      <c r="F3236" s="48">
        <v>0.4</v>
      </c>
      <c r="G3236" s="48">
        <f>F3236/2.47</f>
        <v>0.16194331983805668</v>
      </c>
      <c r="H3236" s="368">
        <f>ROUND(F3236*2753,0)</f>
        <v>1101</v>
      </c>
      <c r="I3236" s="433" t="s">
        <v>36533</v>
      </c>
      <c r="J3236" s="164">
        <v>1101</v>
      </c>
      <c r="K3236" s="109">
        <v>42551</v>
      </c>
      <c r="L3236" s="62" t="s">
        <v>36534</v>
      </c>
    </row>
    <row r="3237" spans="1:12" ht="17.100000000000001" customHeight="1">
      <c r="A3237" s="196">
        <v>3234</v>
      </c>
      <c r="B3237" s="369">
        <v>65</v>
      </c>
      <c r="C3237" s="367" t="s">
        <v>36535</v>
      </c>
      <c r="D3237" s="51" t="s">
        <v>36536</v>
      </c>
      <c r="E3237" s="121" t="str">
        <f t="shared" ref="E3237:E3292" si="205">IF(G3237&lt;1,"Yes","No")</f>
        <v>Yes</v>
      </c>
      <c r="F3237" s="48">
        <v>0.55000000000000004</v>
      </c>
      <c r="G3237" s="48">
        <f t="shared" ref="G3237:G3292" si="206">F3237/2.47</f>
        <v>0.22267206477732793</v>
      </c>
      <c r="H3237" s="368">
        <f t="shared" ref="H3237:H3300" si="207">ROUND(F3237*2753,0)</f>
        <v>1514</v>
      </c>
      <c r="I3237" s="433" t="s">
        <v>36537</v>
      </c>
      <c r="J3237" s="164">
        <v>1514</v>
      </c>
      <c r="K3237" s="109">
        <v>42551</v>
      </c>
      <c r="L3237" s="62" t="s">
        <v>36534</v>
      </c>
    </row>
    <row r="3238" spans="1:12" ht="17.100000000000001" customHeight="1">
      <c r="A3238" s="196">
        <v>3235</v>
      </c>
      <c r="B3238" s="369" t="s">
        <v>36530</v>
      </c>
      <c r="C3238" s="367" t="s">
        <v>36538</v>
      </c>
      <c r="D3238" s="51" t="s">
        <v>36539</v>
      </c>
      <c r="E3238" s="121" t="str">
        <f t="shared" si="205"/>
        <v>Yes</v>
      </c>
      <c r="F3238" s="48">
        <v>0.4</v>
      </c>
      <c r="G3238" s="48">
        <f t="shared" si="206"/>
        <v>0.16194331983805668</v>
      </c>
      <c r="H3238" s="368">
        <f t="shared" si="207"/>
        <v>1101</v>
      </c>
      <c r="I3238" s="433" t="s">
        <v>36540</v>
      </c>
      <c r="J3238" s="48">
        <v>1101</v>
      </c>
      <c r="K3238" s="109">
        <v>42551</v>
      </c>
      <c r="L3238" s="62" t="s">
        <v>36534</v>
      </c>
    </row>
    <row r="3239" spans="1:12" ht="17.100000000000001" customHeight="1">
      <c r="A3239" s="196">
        <v>3236</v>
      </c>
      <c r="B3239" s="369" t="s">
        <v>36530</v>
      </c>
      <c r="C3239" s="367" t="s">
        <v>36538</v>
      </c>
      <c r="D3239" s="32" t="s">
        <v>36541</v>
      </c>
      <c r="E3239" s="121" t="str">
        <f t="shared" si="205"/>
        <v>Yes</v>
      </c>
      <c r="F3239" s="48">
        <v>0.39</v>
      </c>
      <c r="G3239" s="48">
        <f t="shared" si="206"/>
        <v>0.15789473684210525</v>
      </c>
      <c r="H3239" s="368">
        <f t="shared" si="207"/>
        <v>1074</v>
      </c>
      <c r="I3239" s="433" t="s">
        <v>36542</v>
      </c>
      <c r="J3239" s="48">
        <v>1074</v>
      </c>
      <c r="K3239" s="109">
        <v>42551</v>
      </c>
      <c r="L3239" s="62" t="s">
        <v>36534</v>
      </c>
    </row>
    <row r="3240" spans="1:12" ht="17.100000000000001" customHeight="1">
      <c r="A3240" s="196">
        <v>3237</v>
      </c>
      <c r="B3240" s="369" t="s">
        <v>36530</v>
      </c>
      <c r="C3240" s="367" t="s">
        <v>36538</v>
      </c>
      <c r="D3240" s="32" t="s">
        <v>36543</v>
      </c>
      <c r="E3240" s="121" t="str">
        <f t="shared" si="205"/>
        <v>Yes</v>
      </c>
      <c r="F3240" s="48">
        <v>0.4</v>
      </c>
      <c r="G3240" s="48">
        <f t="shared" si="206"/>
        <v>0.16194331983805668</v>
      </c>
      <c r="H3240" s="368">
        <f t="shared" si="207"/>
        <v>1101</v>
      </c>
      <c r="I3240" s="433" t="s">
        <v>36544</v>
      </c>
      <c r="J3240" s="48">
        <v>1101</v>
      </c>
      <c r="K3240" s="109">
        <v>42551</v>
      </c>
      <c r="L3240" s="62" t="s">
        <v>36534</v>
      </c>
    </row>
    <row r="3241" spans="1:12" ht="17.100000000000001" customHeight="1">
      <c r="A3241" s="196">
        <v>3238</v>
      </c>
      <c r="B3241" s="369" t="s">
        <v>36530</v>
      </c>
      <c r="C3241" s="367" t="s">
        <v>36538</v>
      </c>
      <c r="D3241" s="32" t="s">
        <v>36545</v>
      </c>
      <c r="E3241" s="121" t="str">
        <f t="shared" si="205"/>
        <v>Yes</v>
      </c>
      <c r="F3241" s="48">
        <v>0.4</v>
      </c>
      <c r="G3241" s="48">
        <f t="shared" si="206"/>
        <v>0.16194331983805668</v>
      </c>
      <c r="H3241" s="368">
        <f t="shared" si="207"/>
        <v>1101</v>
      </c>
      <c r="I3241" s="498" t="s">
        <v>36546</v>
      </c>
      <c r="J3241" s="166">
        <v>1101</v>
      </c>
      <c r="K3241" s="109">
        <v>42551</v>
      </c>
      <c r="L3241" s="62" t="s">
        <v>36534</v>
      </c>
    </row>
    <row r="3242" spans="1:12" ht="17.100000000000001" customHeight="1">
      <c r="A3242" s="196">
        <v>3239</v>
      </c>
      <c r="B3242" s="371">
        <v>39</v>
      </c>
      <c r="C3242" s="370" t="s">
        <v>36547</v>
      </c>
      <c r="D3242" s="32" t="s">
        <v>36548</v>
      </c>
      <c r="E3242" s="121" t="str">
        <f t="shared" si="205"/>
        <v>No</v>
      </c>
      <c r="F3242" s="48">
        <v>4.05</v>
      </c>
      <c r="G3242" s="48">
        <f t="shared" si="206"/>
        <v>1.6396761133603237</v>
      </c>
      <c r="H3242" s="368">
        <f t="shared" si="207"/>
        <v>11150</v>
      </c>
      <c r="I3242" s="498" t="s">
        <v>36549</v>
      </c>
      <c r="J3242" s="166">
        <v>11150</v>
      </c>
      <c r="K3242" s="109">
        <v>42551</v>
      </c>
      <c r="L3242" s="62" t="s">
        <v>36534</v>
      </c>
    </row>
    <row r="3243" spans="1:12" ht="17.100000000000001" customHeight="1">
      <c r="A3243" s="196">
        <v>3240</v>
      </c>
      <c r="B3243" s="371">
        <v>131</v>
      </c>
      <c r="C3243" s="370" t="s">
        <v>36550</v>
      </c>
      <c r="D3243" s="32" t="s">
        <v>36551</v>
      </c>
      <c r="E3243" s="121" t="str">
        <f t="shared" si="205"/>
        <v>No</v>
      </c>
      <c r="F3243" s="48">
        <v>3.33</v>
      </c>
      <c r="G3243" s="48">
        <f t="shared" si="206"/>
        <v>1.3481781376518218</v>
      </c>
      <c r="H3243" s="368">
        <f t="shared" si="207"/>
        <v>9167</v>
      </c>
      <c r="I3243" s="498" t="s">
        <v>36552</v>
      </c>
      <c r="J3243" s="166">
        <v>9167</v>
      </c>
      <c r="K3243" s="109">
        <v>42551</v>
      </c>
      <c r="L3243" s="62" t="s">
        <v>36534</v>
      </c>
    </row>
    <row r="3244" spans="1:12" ht="17.100000000000001" customHeight="1">
      <c r="A3244" s="196">
        <v>3241</v>
      </c>
      <c r="B3244" s="371" t="s">
        <v>36553</v>
      </c>
      <c r="C3244" s="370" t="s">
        <v>36554</v>
      </c>
      <c r="D3244" s="32" t="s">
        <v>36555</v>
      </c>
      <c r="E3244" s="121" t="str">
        <f t="shared" si="205"/>
        <v>Yes</v>
      </c>
      <c r="F3244" s="48">
        <v>0.57999999999999996</v>
      </c>
      <c r="G3244" s="48">
        <f t="shared" si="206"/>
        <v>0.23481781376518215</v>
      </c>
      <c r="H3244" s="368">
        <f t="shared" si="207"/>
        <v>1597</v>
      </c>
      <c r="I3244" s="433" t="s">
        <v>36556</v>
      </c>
      <c r="J3244" s="48">
        <v>1597</v>
      </c>
      <c r="K3244" s="109">
        <v>42551</v>
      </c>
      <c r="L3244" s="62" t="s">
        <v>36534</v>
      </c>
    </row>
    <row r="3245" spans="1:12" ht="17.100000000000001" customHeight="1">
      <c r="A3245" s="196">
        <v>3242</v>
      </c>
      <c r="B3245" s="371">
        <v>125</v>
      </c>
      <c r="C3245" s="370" t="s">
        <v>36557</v>
      </c>
      <c r="D3245" s="32" t="s">
        <v>36558</v>
      </c>
      <c r="E3245" s="121" t="str">
        <f t="shared" si="205"/>
        <v>Yes</v>
      </c>
      <c r="F3245" s="48">
        <v>1.25</v>
      </c>
      <c r="G3245" s="48">
        <f t="shared" si="206"/>
        <v>0.50607287449392713</v>
      </c>
      <c r="H3245" s="368">
        <f t="shared" si="207"/>
        <v>3441</v>
      </c>
      <c r="I3245" s="433" t="s">
        <v>36559</v>
      </c>
      <c r="J3245" s="164">
        <v>3441</v>
      </c>
      <c r="K3245" s="109">
        <v>42551</v>
      </c>
      <c r="L3245" s="62" t="s">
        <v>36534</v>
      </c>
    </row>
    <row r="3246" spans="1:12" ht="17.100000000000001" customHeight="1">
      <c r="A3246" s="196">
        <v>3243</v>
      </c>
      <c r="B3246" s="371">
        <v>100</v>
      </c>
      <c r="C3246" s="370" t="s">
        <v>36560</v>
      </c>
      <c r="D3246" s="32" t="s">
        <v>36561</v>
      </c>
      <c r="E3246" s="121" t="str">
        <f t="shared" si="205"/>
        <v>Yes</v>
      </c>
      <c r="F3246" s="48">
        <v>1.66</v>
      </c>
      <c r="G3246" s="48">
        <f t="shared" si="206"/>
        <v>0.67206477732793513</v>
      </c>
      <c r="H3246" s="368">
        <f t="shared" si="207"/>
        <v>4570</v>
      </c>
      <c r="I3246" s="433" t="s">
        <v>36562</v>
      </c>
      <c r="J3246" s="48">
        <v>4570</v>
      </c>
      <c r="K3246" s="109">
        <v>42551</v>
      </c>
      <c r="L3246" s="62" t="s">
        <v>36534</v>
      </c>
    </row>
    <row r="3247" spans="1:12" ht="17.100000000000001" customHeight="1">
      <c r="A3247" s="196">
        <v>3244</v>
      </c>
      <c r="B3247" s="371" t="s">
        <v>36563</v>
      </c>
      <c r="C3247" s="370" t="s">
        <v>36564</v>
      </c>
      <c r="D3247" s="32" t="s">
        <v>36564</v>
      </c>
      <c r="E3247" s="121" t="str">
        <f t="shared" si="205"/>
        <v>Yes</v>
      </c>
      <c r="F3247" s="48">
        <v>2.25</v>
      </c>
      <c r="G3247" s="48">
        <f t="shared" si="206"/>
        <v>0.91093117408906876</v>
      </c>
      <c r="H3247" s="368">
        <f t="shared" si="207"/>
        <v>6194</v>
      </c>
      <c r="I3247" s="433" t="s">
        <v>36565</v>
      </c>
      <c r="J3247" s="48">
        <v>6194</v>
      </c>
      <c r="K3247" s="109">
        <v>42551</v>
      </c>
      <c r="L3247" s="62" t="s">
        <v>36534</v>
      </c>
    </row>
    <row r="3248" spans="1:12" ht="17.100000000000001" customHeight="1">
      <c r="A3248" s="196">
        <v>3245</v>
      </c>
      <c r="B3248" s="371" t="s">
        <v>36566</v>
      </c>
      <c r="C3248" s="370" t="s">
        <v>36567</v>
      </c>
      <c r="D3248" s="32" t="s">
        <v>36568</v>
      </c>
      <c r="E3248" s="121" t="str">
        <f t="shared" si="205"/>
        <v>Yes</v>
      </c>
      <c r="F3248" s="48">
        <v>1.28</v>
      </c>
      <c r="G3248" s="48">
        <f t="shared" si="206"/>
        <v>0.51821862348178138</v>
      </c>
      <c r="H3248" s="368">
        <f t="shared" si="207"/>
        <v>3524</v>
      </c>
      <c r="I3248" s="433" t="s">
        <v>36569</v>
      </c>
      <c r="J3248" s="48">
        <v>3524</v>
      </c>
      <c r="K3248" s="109">
        <v>42551</v>
      </c>
      <c r="L3248" s="62" t="s">
        <v>36534</v>
      </c>
    </row>
    <row r="3249" spans="1:12" ht="17.100000000000001" customHeight="1">
      <c r="A3249" s="196">
        <v>3246</v>
      </c>
      <c r="B3249" s="371">
        <v>86</v>
      </c>
      <c r="C3249" s="370" t="s">
        <v>36570</v>
      </c>
      <c r="D3249" s="32" t="s">
        <v>36571</v>
      </c>
      <c r="E3249" s="121" t="str">
        <f t="shared" si="205"/>
        <v>Yes</v>
      </c>
      <c r="F3249" s="48">
        <v>0.49</v>
      </c>
      <c r="G3249" s="48">
        <f t="shared" si="206"/>
        <v>0.19838056680161942</v>
      </c>
      <c r="H3249" s="368">
        <f t="shared" si="207"/>
        <v>1349</v>
      </c>
      <c r="I3249" s="433" t="s">
        <v>36572</v>
      </c>
      <c r="J3249" s="48">
        <v>1349</v>
      </c>
      <c r="K3249" s="109">
        <v>42551</v>
      </c>
      <c r="L3249" s="62" t="s">
        <v>36534</v>
      </c>
    </row>
    <row r="3250" spans="1:12" ht="17.100000000000001" customHeight="1">
      <c r="A3250" s="196">
        <v>3247</v>
      </c>
      <c r="B3250" s="375" t="s">
        <v>36573</v>
      </c>
      <c r="C3250" s="370" t="s">
        <v>36574</v>
      </c>
      <c r="D3250" s="32" t="s">
        <v>36574</v>
      </c>
      <c r="E3250" s="121" t="str">
        <f t="shared" si="205"/>
        <v>Yes</v>
      </c>
      <c r="F3250" s="48">
        <v>0.75</v>
      </c>
      <c r="G3250" s="48">
        <f t="shared" si="206"/>
        <v>0.30364372469635625</v>
      </c>
      <c r="H3250" s="368">
        <f t="shared" si="207"/>
        <v>2065</v>
      </c>
      <c r="I3250" s="433" t="s">
        <v>36575</v>
      </c>
      <c r="J3250" s="48">
        <v>2065</v>
      </c>
      <c r="K3250" s="109">
        <v>42551</v>
      </c>
      <c r="L3250" s="62" t="s">
        <v>36534</v>
      </c>
    </row>
    <row r="3251" spans="1:12" ht="17.100000000000001" customHeight="1">
      <c r="A3251" s="196">
        <v>3248</v>
      </c>
      <c r="B3251" s="371">
        <v>91</v>
      </c>
      <c r="C3251" s="370" t="s">
        <v>36576</v>
      </c>
      <c r="D3251" s="32" t="s">
        <v>36577</v>
      </c>
      <c r="E3251" s="121" t="str">
        <f t="shared" si="205"/>
        <v>Yes</v>
      </c>
      <c r="F3251" s="48">
        <v>0.3</v>
      </c>
      <c r="G3251" s="48">
        <f t="shared" si="206"/>
        <v>0.12145748987854249</v>
      </c>
      <c r="H3251" s="368">
        <f t="shared" si="207"/>
        <v>826</v>
      </c>
      <c r="I3251" s="433" t="s">
        <v>36578</v>
      </c>
      <c r="J3251" s="164">
        <v>826</v>
      </c>
      <c r="K3251" s="109">
        <v>42551</v>
      </c>
      <c r="L3251" s="62" t="s">
        <v>36534</v>
      </c>
    </row>
    <row r="3252" spans="1:12" ht="17.100000000000001" customHeight="1">
      <c r="A3252" s="196">
        <v>3249</v>
      </c>
      <c r="B3252" s="375" t="s">
        <v>36579</v>
      </c>
      <c r="C3252" s="370" t="s">
        <v>36580</v>
      </c>
      <c r="D3252" s="32" t="s">
        <v>36581</v>
      </c>
      <c r="E3252" s="121" t="str">
        <f t="shared" si="205"/>
        <v>No</v>
      </c>
      <c r="F3252" s="48">
        <f>2.64+0.47</f>
        <v>3.1100000000000003</v>
      </c>
      <c r="G3252" s="48">
        <f t="shared" si="206"/>
        <v>1.2591093117408907</v>
      </c>
      <c r="H3252" s="368">
        <f t="shared" si="207"/>
        <v>8562</v>
      </c>
      <c r="I3252" s="499">
        <v>11346765535</v>
      </c>
      <c r="J3252" s="48">
        <v>8562</v>
      </c>
      <c r="K3252" s="109">
        <v>42551</v>
      </c>
      <c r="L3252" s="62" t="s">
        <v>36534</v>
      </c>
    </row>
    <row r="3253" spans="1:12" ht="17.100000000000001" customHeight="1">
      <c r="A3253" s="196">
        <v>3250</v>
      </c>
      <c r="B3253" s="371" t="s">
        <v>36582</v>
      </c>
      <c r="C3253" s="370" t="s">
        <v>36583</v>
      </c>
      <c r="D3253" s="32" t="s">
        <v>36583</v>
      </c>
      <c r="E3253" s="121" t="str">
        <f t="shared" si="205"/>
        <v>Yes</v>
      </c>
      <c r="F3253" s="164">
        <v>1.25</v>
      </c>
      <c r="G3253" s="48">
        <f t="shared" si="206"/>
        <v>0.50607287449392713</v>
      </c>
      <c r="H3253" s="368">
        <f t="shared" si="207"/>
        <v>3441</v>
      </c>
      <c r="I3253" s="121" t="s">
        <v>36584</v>
      </c>
      <c r="J3253" s="164">
        <v>3441</v>
      </c>
      <c r="K3253" s="109">
        <v>42551</v>
      </c>
      <c r="L3253" s="62" t="s">
        <v>36534</v>
      </c>
    </row>
    <row r="3254" spans="1:12" ht="17.100000000000001" customHeight="1">
      <c r="A3254" s="196">
        <v>3251</v>
      </c>
      <c r="B3254" s="371" t="s">
        <v>36585</v>
      </c>
      <c r="C3254" s="370" t="s">
        <v>36586</v>
      </c>
      <c r="D3254" s="32" t="s">
        <v>36587</v>
      </c>
      <c r="E3254" s="121" t="str">
        <f t="shared" si="205"/>
        <v>Yes</v>
      </c>
      <c r="F3254" s="48">
        <v>2</v>
      </c>
      <c r="G3254" s="48">
        <f t="shared" si="206"/>
        <v>0.80971659919028338</v>
      </c>
      <c r="H3254" s="368">
        <f t="shared" si="207"/>
        <v>5506</v>
      </c>
      <c r="I3254" s="433" t="s">
        <v>36002</v>
      </c>
      <c r="J3254" s="164">
        <v>5506</v>
      </c>
      <c r="K3254" s="109">
        <v>42551</v>
      </c>
      <c r="L3254" s="62" t="s">
        <v>36534</v>
      </c>
    </row>
    <row r="3255" spans="1:12" ht="17.100000000000001" customHeight="1">
      <c r="A3255" s="196">
        <v>3252</v>
      </c>
      <c r="B3255" s="500">
        <v>111250</v>
      </c>
      <c r="C3255" s="448" t="s">
        <v>36588</v>
      </c>
      <c r="D3255" s="32" t="s">
        <v>36589</v>
      </c>
      <c r="E3255" s="121" t="str">
        <f t="shared" si="205"/>
        <v>Yes</v>
      </c>
      <c r="F3255" s="48">
        <v>1.71</v>
      </c>
      <c r="G3255" s="48">
        <f t="shared" si="206"/>
        <v>0.69230769230769229</v>
      </c>
      <c r="H3255" s="368">
        <f t="shared" si="207"/>
        <v>4708</v>
      </c>
      <c r="I3255" s="433" t="s">
        <v>36590</v>
      </c>
      <c r="J3255" s="48">
        <v>4708</v>
      </c>
      <c r="K3255" s="109">
        <v>42551</v>
      </c>
      <c r="L3255" s="62" t="s">
        <v>36534</v>
      </c>
    </row>
    <row r="3256" spans="1:12" ht="17.100000000000001" customHeight="1">
      <c r="A3256" s="196">
        <v>3253</v>
      </c>
      <c r="B3256" s="369">
        <v>150</v>
      </c>
      <c r="C3256" s="370" t="s">
        <v>36591</v>
      </c>
      <c r="D3256" s="32" t="s">
        <v>36592</v>
      </c>
      <c r="E3256" s="121" t="str">
        <f t="shared" si="205"/>
        <v>Yes</v>
      </c>
      <c r="F3256" s="48">
        <v>0.28999999999999998</v>
      </c>
      <c r="G3256" s="48">
        <f t="shared" si="206"/>
        <v>0.11740890688259108</v>
      </c>
      <c r="H3256" s="368">
        <f t="shared" si="207"/>
        <v>798</v>
      </c>
      <c r="I3256" s="433" t="s">
        <v>36593</v>
      </c>
      <c r="J3256" s="48">
        <v>798</v>
      </c>
      <c r="K3256" s="109">
        <v>42551</v>
      </c>
      <c r="L3256" s="62" t="s">
        <v>36534</v>
      </c>
    </row>
    <row r="3257" spans="1:12" ht="17.100000000000001" customHeight="1">
      <c r="A3257" s="196">
        <v>3254</v>
      </c>
      <c r="B3257" s="369">
        <v>63</v>
      </c>
      <c r="C3257" s="370" t="s">
        <v>36594</v>
      </c>
      <c r="D3257" s="32" t="s">
        <v>36595</v>
      </c>
      <c r="E3257" s="121" t="str">
        <f t="shared" si="205"/>
        <v>No</v>
      </c>
      <c r="F3257" s="48">
        <v>4.1500000000000004</v>
      </c>
      <c r="G3257" s="48">
        <f t="shared" si="206"/>
        <v>1.680161943319838</v>
      </c>
      <c r="H3257" s="368">
        <f t="shared" si="207"/>
        <v>11425</v>
      </c>
      <c r="I3257" s="433" t="s">
        <v>36101</v>
      </c>
      <c r="J3257" s="48">
        <v>11425</v>
      </c>
      <c r="K3257" s="109">
        <v>42551</v>
      </c>
      <c r="L3257" s="62" t="s">
        <v>36534</v>
      </c>
    </row>
    <row r="3258" spans="1:12" ht="17.100000000000001" customHeight="1">
      <c r="A3258" s="196">
        <v>3255</v>
      </c>
      <c r="B3258" s="366" t="s">
        <v>36596</v>
      </c>
      <c r="C3258" s="370" t="s">
        <v>36597</v>
      </c>
      <c r="D3258" s="32" t="s">
        <v>36598</v>
      </c>
      <c r="E3258" s="121" t="str">
        <f t="shared" si="205"/>
        <v>Yes</v>
      </c>
      <c r="F3258" s="48">
        <v>2.17</v>
      </c>
      <c r="G3258" s="48">
        <f t="shared" si="206"/>
        <v>0.87854251012145734</v>
      </c>
      <c r="H3258" s="368">
        <f t="shared" si="207"/>
        <v>5974</v>
      </c>
      <c r="I3258" s="433" t="s">
        <v>36599</v>
      </c>
      <c r="J3258" s="164">
        <v>5974</v>
      </c>
      <c r="K3258" s="109">
        <v>42551</v>
      </c>
      <c r="L3258" s="62" t="s">
        <v>36534</v>
      </c>
    </row>
    <row r="3259" spans="1:12" ht="17.100000000000001" customHeight="1">
      <c r="A3259" s="196">
        <v>3256</v>
      </c>
      <c r="B3259" s="369">
        <v>52</v>
      </c>
      <c r="C3259" s="448" t="s">
        <v>36600</v>
      </c>
      <c r="D3259" s="32" t="s">
        <v>36601</v>
      </c>
      <c r="E3259" s="121" t="str">
        <f t="shared" si="205"/>
        <v>Yes</v>
      </c>
      <c r="F3259" s="48">
        <v>1.85</v>
      </c>
      <c r="G3259" s="48">
        <f t="shared" si="206"/>
        <v>0.74898785425101211</v>
      </c>
      <c r="H3259" s="368">
        <f t="shared" si="207"/>
        <v>5093</v>
      </c>
      <c r="I3259" s="433" t="s">
        <v>36602</v>
      </c>
      <c r="J3259" s="48">
        <v>5093</v>
      </c>
      <c r="K3259" s="109">
        <v>42551</v>
      </c>
      <c r="L3259" s="62" t="s">
        <v>36534</v>
      </c>
    </row>
    <row r="3260" spans="1:12" ht="17.100000000000001" customHeight="1">
      <c r="A3260" s="196">
        <v>3257</v>
      </c>
      <c r="B3260" s="369">
        <v>60</v>
      </c>
      <c r="C3260" s="370" t="s">
        <v>36603</v>
      </c>
      <c r="D3260" s="32" t="s">
        <v>36604</v>
      </c>
      <c r="E3260" s="121" t="str">
        <f t="shared" si="205"/>
        <v>Yes</v>
      </c>
      <c r="F3260" s="48">
        <v>0.4</v>
      </c>
      <c r="G3260" s="48">
        <f t="shared" si="206"/>
        <v>0.16194331983805668</v>
      </c>
      <c r="H3260" s="368">
        <f t="shared" si="207"/>
        <v>1101</v>
      </c>
      <c r="I3260" s="433" t="s">
        <v>36605</v>
      </c>
      <c r="J3260" s="48">
        <v>1101</v>
      </c>
      <c r="K3260" s="109">
        <v>42551</v>
      </c>
      <c r="L3260" s="62" t="s">
        <v>36534</v>
      </c>
    </row>
    <row r="3261" spans="1:12" ht="17.100000000000001" customHeight="1">
      <c r="A3261" s="196">
        <v>3258</v>
      </c>
      <c r="B3261" s="369">
        <v>175</v>
      </c>
      <c r="C3261" s="370" t="s">
        <v>36606</v>
      </c>
      <c r="D3261" s="449" t="s">
        <v>36607</v>
      </c>
      <c r="E3261" s="121" t="str">
        <f t="shared" si="205"/>
        <v>No</v>
      </c>
      <c r="F3261" s="48">
        <v>3.92</v>
      </c>
      <c r="G3261" s="48">
        <f t="shared" si="206"/>
        <v>1.5870445344129553</v>
      </c>
      <c r="H3261" s="368">
        <f t="shared" si="207"/>
        <v>10792</v>
      </c>
      <c r="I3261" s="433" t="s">
        <v>36608</v>
      </c>
      <c r="J3261" s="48">
        <v>10792</v>
      </c>
      <c r="K3261" s="109">
        <v>42551</v>
      </c>
      <c r="L3261" s="62" t="s">
        <v>36534</v>
      </c>
    </row>
    <row r="3262" spans="1:12" ht="17.100000000000001" customHeight="1">
      <c r="A3262" s="196">
        <v>3259</v>
      </c>
      <c r="B3262" s="371" t="s">
        <v>36609</v>
      </c>
      <c r="C3262" s="370" t="s">
        <v>36610</v>
      </c>
      <c r="D3262" s="32" t="s">
        <v>36611</v>
      </c>
      <c r="E3262" s="121" t="str">
        <f t="shared" si="205"/>
        <v>Yes</v>
      </c>
      <c r="F3262" s="48">
        <v>2.33</v>
      </c>
      <c r="G3262" s="48">
        <f t="shared" si="206"/>
        <v>0.94331983805668007</v>
      </c>
      <c r="H3262" s="368">
        <f t="shared" si="207"/>
        <v>6414</v>
      </c>
      <c r="I3262" s="433" t="s">
        <v>36612</v>
      </c>
      <c r="J3262" s="48">
        <v>6414</v>
      </c>
      <c r="K3262" s="109">
        <v>42551</v>
      </c>
      <c r="L3262" s="62" t="s">
        <v>36534</v>
      </c>
    </row>
    <row r="3263" spans="1:12" ht="17.100000000000001" customHeight="1">
      <c r="A3263" s="196">
        <v>3260</v>
      </c>
      <c r="B3263" s="371" t="s">
        <v>36613</v>
      </c>
      <c r="C3263" s="370" t="s">
        <v>36614</v>
      </c>
      <c r="D3263" s="32" t="s">
        <v>36614</v>
      </c>
      <c r="E3263" s="121" t="str">
        <f t="shared" si="205"/>
        <v>Yes</v>
      </c>
      <c r="F3263" s="48">
        <v>0.72</v>
      </c>
      <c r="G3263" s="48">
        <f t="shared" si="206"/>
        <v>0.291497975708502</v>
      </c>
      <c r="H3263" s="368">
        <f t="shared" si="207"/>
        <v>1982</v>
      </c>
      <c r="I3263" s="433" t="s">
        <v>36615</v>
      </c>
      <c r="J3263" s="48">
        <v>1982</v>
      </c>
      <c r="K3263" s="109">
        <v>42551</v>
      </c>
      <c r="L3263" s="62" t="s">
        <v>36534</v>
      </c>
    </row>
    <row r="3264" spans="1:12" ht="17.100000000000001" customHeight="1">
      <c r="A3264" s="196">
        <v>3261</v>
      </c>
      <c r="B3264" s="371">
        <v>118</v>
      </c>
      <c r="C3264" s="448" t="s">
        <v>36616</v>
      </c>
      <c r="D3264" s="32" t="s">
        <v>36617</v>
      </c>
      <c r="E3264" s="121" t="str">
        <f t="shared" si="205"/>
        <v>Yes</v>
      </c>
      <c r="F3264" s="48">
        <v>1.91</v>
      </c>
      <c r="G3264" s="48">
        <f t="shared" si="206"/>
        <v>0.77327935222672051</v>
      </c>
      <c r="H3264" s="368">
        <f t="shared" si="207"/>
        <v>5258</v>
      </c>
      <c r="I3264" s="433" t="s">
        <v>36618</v>
      </c>
      <c r="J3264" s="48">
        <v>5258</v>
      </c>
      <c r="K3264" s="109">
        <v>42551</v>
      </c>
      <c r="L3264" s="62" t="s">
        <v>36534</v>
      </c>
    </row>
    <row r="3265" spans="1:12" ht="17.100000000000001" customHeight="1">
      <c r="A3265" s="196">
        <v>3262</v>
      </c>
      <c r="B3265" s="371">
        <v>18</v>
      </c>
      <c r="C3265" s="370" t="s">
        <v>36619</v>
      </c>
      <c r="D3265" s="32" t="s">
        <v>36619</v>
      </c>
      <c r="E3265" s="121" t="str">
        <f t="shared" si="205"/>
        <v>Yes</v>
      </c>
      <c r="F3265" s="48">
        <v>0.34</v>
      </c>
      <c r="G3265" s="48">
        <f t="shared" si="206"/>
        <v>0.13765182186234817</v>
      </c>
      <c r="H3265" s="368">
        <f t="shared" si="207"/>
        <v>936</v>
      </c>
      <c r="I3265" s="433" t="s">
        <v>36620</v>
      </c>
      <c r="J3265" s="48">
        <v>936</v>
      </c>
      <c r="K3265" s="109">
        <v>42551</v>
      </c>
      <c r="L3265" s="62" t="s">
        <v>36534</v>
      </c>
    </row>
    <row r="3266" spans="1:12" ht="17.100000000000001" customHeight="1">
      <c r="A3266" s="196">
        <v>3263</v>
      </c>
      <c r="B3266" s="371">
        <v>18</v>
      </c>
      <c r="C3266" s="370" t="s">
        <v>36619</v>
      </c>
      <c r="D3266" s="32" t="s">
        <v>36621</v>
      </c>
      <c r="E3266" s="121" t="str">
        <f t="shared" si="205"/>
        <v>Yes</v>
      </c>
      <c r="F3266" s="48">
        <v>0.7</v>
      </c>
      <c r="G3266" s="48">
        <f t="shared" si="206"/>
        <v>0.28340080971659914</v>
      </c>
      <c r="H3266" s="368">
        <f t="shared" si="207"/>
        <v>1927</v>
      </c>
      <c r="I3266" s="433" t="s">
        <v>36622</v>
      </c>
      <c r="J3266" s="48">
        <v>1927</v>
      </c>
      <c r="K3266" s="109">
        <v>42551</v>
      </c>
      <c r="L3266" s="62" t="s">
        <v>36534</v>
      </c>
    </row>
    <row r="3267" spans="1:12" ht="17.100000000000001" customHeight="1">
      <c r="A3267" s="196">
        <v>3264</v>
      </c>
      <c r="B3267" s="371" t="s">
        <v>36623</v>
      </c>
      <c r="C3267" s="370" t="s">
        <v>36624</v>
      </c>
      <c r="D3267" s="32" t="s">
        <v>36624</v>
      </c>
      <c r="E3267" s="121" t="str">
        <f t="shared" si="205"/>
        <v>Yes</v>
      </c>
      <c r="F3267" s="48">
        <v>0.62</v>
      </c>
      <c r="G3267" s="48">
        <f t="shared" si="206"/>
        <v>0.25101214574898784</v>
      </c>
      <c r="H3267" s="368">
        <f t="shared" si="207"/>
        <v>1707</v>
      </c>
      <c r="I3267" s="433" t="s">
        <v>36625</v>
      </c>
      <c r="J3267" s="48">
        <v>1707</v>
      </c>
      <c r="K3267" s="109">
        <v>42551</v>
      </c>
      <c r="L3267" s="62" t="s">
        <v>36534</v>
      </c>
    </row>
    <row r="3268" spans="1:12" ht="17.100000000000001" customHeight="1">
      <c r="A3268" s="196">
        <v>3265</v>
      </c>
      <c r="B3268" s="371">
        <v>78</v>
      </c>
      <c r="C3268" s="370" t="s">
        <v>36626</v>
      </c>
      <c r="D3268" s="32" t="s">
        <v>36627</v>
      </c>
      <c r="E3268" s="121" t="str">
        <f t="shared" si="205"/>
        <v>No</v>
      </c>
      <c r="F3268" s="48">
        <v>2.5</v>
      </c>
      <c r="G3268" s="48">
        <f t="shared" si="206"/>
        <v>1.0121457489878543</v>
      </c>
      <c r="H3268" s="368">
        <f t="shared" si="207"/>
        <v>6883</v>
      </c>
      <c r="I3268" s="433" t="s">
        <v>36628</v>
      </c>
      <c r="J3268" s="48">
        <v>6883</v>
      </c>
      <c r="K3268" s="109">
        <v>42551</v>
      </c>
      <c r="L3268" s="62" t="s">
        <v>36534</v>
      </c>
    </row>
    <row r="3269" spans="1:12" ht="17.100000000000001" customHeight="1">
      <c r="A3269" s="196">
        <v>3266</v>
      </c>
      <c r="B3269" s="371">
        <v>78</v>
      </c>
      <c r="C3269" s="370" t="s">
        <v>36626</v>
      </c>
      <c r="D3269" s="32" t="s">
        <v>36629</v>
      </c>
      <c r="E3269" s="121" t="str">
        <f t="shared" si="205"/>
        <v>No</v>
      </c>
      <c r="F3269" s="48">
        <v>2.5</v>
      </c>
      <c r="G3269" s="48">
        <f t="shared" si="206"/>
        <v>1.0121457489878543</v>
      </c>
      <c r="H3269" s="368">
        <f t="shared" si="207"/>
        <v>6883</v>
      </c>
      <c r="I3269" s="433" t="s">
        <v>36630</v>
      </c>
      <c r="J3269" s="48">
        <v>6883</v>
      </c>
      <c r="K3269" s="109">
        <v>42551</v>
      </c>
      <c r="L3269" s="62" t="s">
        <v>36534</v>
      </c>
    </row>
    <row r="3270" spans="1:12" ht="17.100000000000001" customHeight="1">
      <c r="A3270" s="196">
        <v>3267</v>
      </c>
      <c r="B3270" s="371">
        <v>78</v>
      </c>
      <c r="C3270" s="370" t="s">
        <v>36626</v>
      </c>
      <c r="D3270" s="32" t="s">
        <v>36631</v>
      </c>
      <c r="E3270" s="121" t="str">
        <f t="shared" si="205"/>
        <v>Yes</v>
      </c>
      <c r="F3270" s="48">
        <v>1.25</v>
      </c>
      <c r="G3270" s="48">
        <f t="shared" si="206"/>
        <v>0.50607287449392713</v>
      </c>
      <c r="H3270" s="368">
        <f t="shared" si="207"/>
        <v>3441</v>
      </c>
      <c r="I3270" s="498" t="s">
        <v>36632</v>
      </c>
      <c r="J3270" s="85">
        <v>3441</v>
      </c>
      <c r="K3270" s="109">
        <v>42551</v>
      </c>
      <c r="L3270" s="62" t="s">
        <v>36534</v>
      </c>
    </row>
    <row r="3271" spans="1:12" ht="17.100000000000001" customHeight="1">
      <c r="A3271" s="196">
        <v>3268</v>
      </c>
      <c r="B3271" s="371">
        <v>78</v>
      </c>
      <c r="C3271" s="370" t="s">
        <v>36626</v>
      </c>
      <c r="D3271" s="32" t="s">
        <v>36633</v>
      </c>
      <c r="E3271" s="121" t="str">
        <f t="shared" si="205"/>
        <v>Yes</v>
      </c>
      <c r="F3271" s="48">
        <v>1.27</v>
      </c>
      <c r="G3271" s="48">
        <f t="shared" si="206"/>
        <v>0.51417004048582993</v>
      </c>
      <c r="H3271" s="368">
        <f t="shared" si="207"/>
        <v>3496</v>
      </c>
      <c r="I3271" s="498" t="s">
        <v>36634</v>
      </c>
      <c r="J3271" s="85">
        <v>3496</v>
      </c>
      <c r="K3271" s="109">
        <v>42551</v>
      </c>
      <c r="L3271" s="62" t="s">
        <v>36534</v>
      </c>
    </row>
    <row r="3272" spans="1:12" ht="17.100000000000001" customHeight="1">
      <c r="A3272" s="196">
        <v>3269</v>
      </c>
      <c r="B3272" s="371">
        <v>58</v>
      </c>
      <c r="C3272" s="370" t="s">
        <v>36635</v>
      </c>
      <c r="D3272" s="32" t="s">
        <v>36635</v>
      </c>
      <c r="E3272" s="121" t="str">
        <f t="shared" si="205"/>
        <v>Yes</v>
      </c>
      <c r="F3272" s="48">
        <v>1.44</v>
      </c>
      <c r="G3272" s="48">
        <f t="shared" si="206"/>
        <v>0.582995951417004</v>
      </c>
      <c r="H3272" s="368">
        <f t="shared" si="207"/>
        <v>3964</v>
      </c>
      <c r="I3272" s="498" t="s">
        <v>36636</v>
      </c>
      <c r="J3272" s="85">
        <v>3964</v>
      </c>
      <c r="K3272" s="109">
        <v>42551</v>
      </c>
      <c r="L3272" s="62" t="s">
        <v>36534</v>
      </c>
    </row>
    <row r="3273" spans="1:12" ht="17.100000000000001" customHeight="1">
      <c r="A3273" s="196">
        <v>3270</v>
      </c>
      <c r="B3273" s="371">
        <v>7</v>
      </c>
      <c r="C3273" s="370" t="s">
        <v>36637</v>
      </c>
      <c r="D3273" s="32" t="s">
        <v>36638</v>
      </c>
      <c r="E3273" s="121" t="str">
        <f t="shared" si="205"/>
        <v>Yes</v>
      </c>
      <c r="F3273" s="48">
        <v>0.93</v>
      </c>
      <c r="G3273" s="48">
        <f t="shared" si="206"/>
        <v>0.37651821862348178</v>
      </c>
      <c r="H3273" s="368">
        <f t="shared" si="207"/>
        <v>2560</v>
      </c>
      <c r="I3273" s="499">
        <v>16922191002438</v>
      </c>
      <c r="J3273" s="48">
        <v>2560</v>
      </c>
      <c r="K3273" s="109">
        <v>42551</v>
      </c>
      <c r="L3273" s="62" t="s">
        <v>36534</v>
      </c>
    </row>
    <row r="3274" spans="1:12" ht="17.100000000000001" customHeight="1">
      <c r="A3274" s="196">
        <v>3271</v>
      </c>
      <c r="B3274" s="371">
        <v>113</v>
      </c>
      <c r="C3274" s="370" t="s">
        <v>36639</v>
      </c>
      <c r="D3274" s="32" t="s">
        <v>36640</v>
      </c>
      <c r="E3274" s="121" t="str">
        <f t="shared" si="205"/>
        <v>Yes</v>
      </c>
      <c r="F3274" s="48">
        <v>2.3199999999999998</v>
      </c>
      <c r="G3274" s="48">
        <f t="shared" si="206"/>
        <v>0.93927125506072862</v>
      </c>
      <c r="H3274" s="368">
        <f t="shared" si="207"/>
        <v>6387</v>
      </c>
      <c r="I3274" s="498" t="s">
        <v>36641</v>
      </c>
      <c r="J3274" s="85">
        <v>6387</v>
      </c>
      <c r="K3274" s="109">
        <v>42551</v>
      </c>
      <c r="L3274" s="62" t="s">
        <v>36534</v>
      </c>
    </row>
    <row r="3275" spans="1:12" ht="17.100000000000001" customHeight="1">
      <c r="A3275" s="196">
        <v>3272</v>
      </c>
      <c r="B3275" s="369">
        <v>46</v>
      </c>
      <c r="C3275" s="370" t="s">
        <v>36642</v>
      </c>
      <c r="D3275" s="32" t="s">
        <v>36643</v>
      </c>
      <c r="E3275" s="121" t="str">
        <f t="shared" si="205"/>
        <v>Yes</v>
      </c>
      <c r="F3275" s="48">
        <v>0.57999999999999996</v>
      </c>
      <c r="G3275" s="48">
        <f t="shared" si="206"/>
        <v>0.23481781376518215</v>
      </c>
      <c r="H3275" s="368">
        <f t="shared" si="207"/>
        <v>1597</v>
      </c>
      <c r="I3275" s="498" t="s">
        <v>36644</v>
      </c>
      <c r="J3275" s="85">
        <v>1597</v>
      </c>
      <c r="K3275" s="109">
        <v>42551</v>
      </c>
      <c r="L3275" s="62" t="s">
        <v>36534</v>
      </c>
    </row>
    <row r="3276" spans="1:12" ht="17.100000000000001" customHeight="1">
      <c r="A3276" s="196">
        <v>3273</v>
      </c>
      <c r="B3276" s="369">
        <v>121</v>
      </c>
      <c r="C3276" s="448" t="s">
        <v>36645</v>
      </c>
      <c r="D3276" s="32" t="s">
        <v>36646</v>
      </c>
      <c r="E3276" s="121" t="str">
        <f t="shared" si="205"/>
        <v>Yes</v>
      </c>
      <c r="F3276" s="48">
        <v>0.55000000000000004</v>
      </c>
      <c r="G3276" s="48">
        <f t="shared" si="206"/>
        <v>0.22267206477732793</v>
      </c>
      <c r="H3276" s="368">
        <f t="shared" si="207"/>
        <v>1514</v>
      </c>
      <c r="I3276" s="433" t="s">
        <v>36647</v>
      </c>
      <c r="J3276" s="48">
        <v>1514</v>
      </c>
      <c r="K3276" s="109">
        <v>42551</v>
      </c>
      <c r="L3276" s="62" t="s">
        <v>36534</v>
      </c>
    </row>
    <row r="3277" spans="1:12" ht="17.100000000000001" customHeight="1">
      <c r="A3277" s="196">
        <v>3274</v>
      </c>
      <c r="B3277" s="369">
        <v>130</v>
      </c>
      <c r="C3277" s="370" t="s">
        <v>36648</v>
      </c>
      <c r="D3277" s="32" t="s">
        <v>36648</v>
      </c>
      <c r="E3277" s="121" t="str">
        <f t="shared" si="205"/>
        <v>Yes</v>
      </c>
      <c r="F3277" s="48">
        <v>1.32</v>
      </c>
      <c r="G3277" s="48">
        <f t="shared" si="206"/>
        <v>0.53441295546558698</v>
      </c>
      <c r="H3277" s="368">
        <f t="shared" si="207"/>
        <v>3634</v>
      </c>
      <c r="I3277" s="498" t="s">
        <v>36649</v>
      </c>
      <c r="J3277" s="85">
        <v>3634</v>
      </c>
      <c r="K3277" s="109">
        <v>42551</v>
      </c>
      <c r="L3277" s="62" t="s">
        <v>36534</v>
      </c>
    </row>
    <row r="3278" spans="1:12" ht="17.100000000000001" customHeight="1">
      <c r="A3278" s="196">
        <v>3275</v>
      </c>
      <c r="B3278" s="371" t="s">
        <v>36650</v>
      </c>
      <c r="C3278" s="370" t="s">
        <v>36651</v>
      </c>
      <c r="D3278" s="32" t="s">
        <v>36652</v>
      </c>
      <c r="E3278" s="121" t="str">
        <f t="shared" si="205"/>
        <v>Yes</v>
      </c>
      <c r="F3278" s="48">
        <v>0.82</v>
      </c>
      <c r="G3278" s="48">
        <f t="shared" si="206"/>
        <v>0.33198380566801616</v>
      </c>
      <c r="H3278" s="368">
        <f t="shared" si="207"/>
        <v>2257</v>
      </c>
      <c r="I3278" s="498" t="s">
        <v>36653</v>
      </c>
      <c r="J3278" s="85">
        <v>2257</v>
      </c>
      <c r="K3278" s="109">
        <v>42551</v>
      </c>
      <c r="L3278" s="62" t="s">
        <v>36534</v>
      </c>
    </row>
    <row r="3279" spans="1:12" ht="17.100000000000001" customHeight="1">
      <c r="A3279" s="196">
        <v>3276</v>
      </c>
      <c r="B3279" s="369">
        <v>185</v>
      </c>
      <c r="C3279" s="370" t="s">
        <v>36654</v>
      </c>
      <c r="D3279" s="32" t="s">
        <v>36654</v>
      </c>
      <c r="E3279" s="121" t="str">
        <f t="shared" si="205"/>
        <v>No</v>
      </c>
      <c r="F3279" s="48">
        <v>3.85</v>
      </c>
      <c r="G3279" s="48">
        <f t="shared" si="206"/>
        <v>1.5587044534412955</v>
      </c>
      <c r="H3279" s="368">
        <f t="shared" si="207"/>
        <v>10599</v>
      </c>
      <c r="I3279" s="498" t="s">
        <v>36655</v>
      </c>
      <c r="J3279" s="85">
        <v>10599</v>
      </c>
      <c r="K3279" s="109">
        <v>42551</v>
      </c>
      <c r="L3279" s="62" t="s">
        <v>36534</v>
      </c>
    </row>
    <row r="3280" spans="1:12" ht="17.100000000000001" customHeight="1">
      <c r="A3280" s="196">
        <v>3277</v>
      </c>
      <c r="B3280" s="369">
        <v>44</v>
      </c>
      <c r="C3280" s="448" t="s">
        <v>36656</v>
      </c>
      <c r="D3280" s="32" t="s">
        <v>36657</v>
      </c>
      <c r="E3280" s="121" t="str">
        <f t="shared" si="205"/>
        <v>Yes</v>
      </c>
      <c r="F3280" s="48">
        <v>0.45</v>
      </c>
      <c r="G3280" s="48">
        <f t="shared" si="206"/>
        <v>0.18218623481781376</v>
      </c>
      <c r="H3280" s="368">
        <f t="shared" si="207"/>
        <v>1239</v>
      </c>
      <c r="I3280" s="498" t="s">
        <v>36658</v>
      </c>
      <c r="J3280" s="85">
        <v>1239</v>
      </c>
      <c r="K3280" s="109">
        <v>42551</v>
      </c>
      <c r="L3280" s="62" t="s">
        <v>36534</v>
      </c>
    </row>
    <row r="3281" spans="1:12" ht="17.100000000000001" customHeight="1">
      <c r="A3281" s="196">
        <v>3278</v>
      </c>
      <c r="B3281" s="371" t="s">
        <v>36659</v>
      </c>
      <c r="C3281" s="370" t="s">
        <v>36660</v>
      </c>
      <c r="D3281" s="32" t="s">
        <v>36661</v>
      </c>
      <c r="E3281" s="121" t="str">
        <f t="shared" si="205"/>
        <v>Yes</v>
      </c>
      <c r="F3281" s="48">
        <v>1.73</v>
      </c>
      <c r="G3281" s="48">
        <f t="shared" si="206"/>
        <v>0.70040485829959509</v>
      </c>
      <c r="H3281" s="368">
        <f t="shared" si="207"/>
        <v>4763</v>
      </c>
      <c r="I3281" s="498" t="s">
        <v>36662</v>
      </c>
      <c r="J3281" s="85">
        <v>4763</v>
      </c>
      <c r="K3281" s="109">
        <v>42551</v>
      </c>
      <c r="L3281" s="62" t="s">
        <v>36534</v>
      </c>
    </row>
    <row r="3282" spans="1:12" ht="17.100000000000001" customHeight="1">
      <c r="A3282" s="196">
        <v>3279</v>
      </c>
      <c r="B3282" s="369">
        <v>185</v>
      </c>
      <c r="C3282" s="370" t="s">
        <v>36663</v>
      </c>
      <c r="D3282" s="32" t="s">
        <v>36664</v>
      </c>
      <c r="E3282" s="121" t="str">
        <f t="shared" si="205"/>
        <v>No</v>
      </c>
      <c r="F3282" s="48">
        <v>3.39</v>
      </c>
      <c r="G3282" s="48">
        <f t="shared" si="206"/>
        <v>1.3724696356275303</v>
      </c>
      <c r="H3282" s="368">
        <f t="shared" si="207"/>
        <v>9333</v>
      </c>
      <c r="I3282" s="498" t="s">
        <v>36665</v>
      </c>
      <c r="J3282" s="85">
        <v>9333</v>
      </c>
      <c r="K3282" s="109">
        <v>42551</v>
      </c>
      <c r="L3282" s="62" t="s">
        <v>36534</v>
      </c>
    </row>
    <row r="3283" spans="1:12" ht="17.100000000000001" customHeight="1">
      <c r="A3283" s="196">
        <v>3280</v>
      </c>
      <c r="B3283" s="371" t="s">
        <v>36666</v>
      </c>
      <c r="C3283" s="370" t="s">
        <v>36667</v>
      </c>
      <c r="D3283" s="32" t="s">
        <v>36668</v>
      </c>
      <c r="E3283" s="121" t="str">
        <f t="shared" si="205"/>
        <v>Yes</v>
      </c>
      <c r="F3283" s="48">
        <v>0.75</v>
      </c>
      <c r="G3283" s="48">
        <f t="shared" si="206"/>
        <v>0.30364372469635625</v>
      </c>
      <c r="H3283" s="368">
        <f t="shared" si="207"/>
        <v>2065</v>
      </c>
      <c r="I3283" s="498" t="s">
        <v>36669</v>
      </c>
      <c r="J3283" s="85">
        <v>2065</v>
      </c>
      <c r="K3283" s="109">
        <v>42551</v>
      </c>
      <c r="L3283" s="62" t="s">
        <v>36534</v>
      </c>
    </row>
    <row r="3284" spans="1:12" ht="17.100000000000001" customHeight="1">
      <c r="A3284" s="196">
        <v>3281</v>
      </c>
      <c r="B3284" s="371">
        <v>52</v>
      </c>
      <c r="C3284" s="448" t="s">
        <v>36670</v>
      </c>
      <c r="D3284" s="32" t="s">
        <v>36671</v>
      </c>
      <c r="E3284" s="121" t="str">
        <f t="shared" si="205"/>
        <v>Yes</v>
      </c>
      <c r="F3284" s="48">
        <v>1.9</v>
      </c>
      <c r="G3284" s="48">
        <f t="shared" si="206"/>
        <v>0.76923076923076916</v>
      </c>
      <c r="H3284" s="368">
        <f t="shared" si="207"/>
        <v>5231</v>
      </c>
      <c r="I3284" s="498" t="s">
        <v>36672</v>
      </c>
      <c r="J3284" s="85">
        <v>5231</v>
      </c>
      <c r="K3284" s="109">
        <v>42551</v>
      </c>
      <c r="L3284" s="62" t="s">
        <v>36534</v>
      </c>
    </row>
    <row r="3285" spans="1:12" ht="17.100000000000001" customHeight="1">
      <c r="A3285" s="196">
        <v>3282</v>
      </c>
      <c r="B3285" s="371">
        <v>52</v>
      </c>
      <c r="C3285" s="448" t="s">
        <v>36670</v>
      </c>
      <c r="D3285" s="32" t="s">
        <v>36673</v>
      </c>
      <c r="E3285" s="121" t="str">
        <f t="shared" si="205"/>
        <v>Yes</v>
      </c>
      <c r="F3285" s="48">
        <v>1.32</v>
      </c>
      <c r="G3285" s="48">
        <f t="shared" si="206"/>
        <v>0.53441295546558698</v>
      </c>
      <c r="H3285" s="368">
        <f t="shared" si="207"/>
        <v>3634</v>
      </c>
      <c r="I3285" s="498" t="s">
        <v>36674</v>
      </c>
      <c r="J3285" s="85">
        <v>3634</v>
      </c>
      <c r="K3285" s="109">
        <v>42551</v>
      </c>
      <c r="L3285" s="62" t="s">
        <v>36534</v>
      </c>
    </row>
    <row r="3286" spans="1:12" ht="17.100000000000001" customHeight="1">
      <c r="A3286" s="196">
        <v>3283</v>
      </c>
      <c r="B3286" s="369">
        <v>52</v>
      </c>
      <c r="C3286" s="448" t="s">
        <v>36670</v>
      </c>
      <c r="D3286" s="32" t="s">
        <v>36675</v>
      </c>
      <c r="E3286" s="121" t="str">
        <f t="shared" si="205"/>
        <v>Yes</v>
      </c>
      <c r="F3286" s="48">
        <v>1.34</v>
      </c>
      <c r="G3286" s="48">
        <f t="shared" si="206"/>
        <v>0.54251012145748989</v>
      </c>
      <c r="H3286" s="368">
        <f t="shared" si="207"/>
        <v>3689</v>
      </c>
      <c r="I3286" s="498" t="s">
        <v>36676</v>
      </c>
      <c r="J3286" s="85">
        <v>3689</v>
      </c>
      <c r="K3286" s="109">
        <v>42551</v>
      </c>
      <c r="L3286" s="62" t="s">
        <v>36534</v>
      </c>
    </row>
    <row r="3287" spans="1:12" ht="17.100000000000001" customHeight="1">
      <c r="A3287" s="196">
        <v>3284</v>
      </c>
      <c r="B3287" s="369">
        <v>52</v>
      </c>
      <c r="C3287" s="448" t="s">
        <v>36670</v>
      </c>
      <c r="D3287" s="32" t="s">
        <v>36677</v>
      </c>
      <c r="E3287" s="121" t="str">
        <f t="shared" si="205"/>
        <v>Yes</v>
      </c>
      <c r="F3287" s="48">
        <v>1.35</v>
      </c>
      <c r="G3287" s="48">
        <f t="shared" si="206"/>
        <v>0.54655870445344124</v>
      </c>
      <c r="H3287" s="368">
        <f t="shared" si="207"/>
        <v>3717</v>
      </c>
      <c r="I3287" s="498" t="s">
        <v>36678</v>
      </c>
      <c r="J3287" s="85">
        <v>3717</v>
      </c>
      <c r="K3287" s="109">
        <v>42551</v>
      </c>
      <c r="L3287" s="62" t="s">
        <v>36534</v>
      </c>
    </row>
    <row r="3288" spans="1:12" ht="17.100000000000001" customHeight="1">
      <c r="A3288" s="196">
        <v>3285</v>
      </c>
      <c r="B3288" s="501">
        <v>53100</v>
      </c>
      <c r="C3288" s="448" t="s">
        <v>36679</v>
      </c>
      <c r="D3288" s="32" t="s">
        <v>36680</v>
      </c>
      <c r="E3288" s="121" t="str">
        <f t="shared" si="205"/>
        <v>Yes</v>
      </c>
      <c r="F3288" s="48">
        <v>1.71</v>
      </c>
      <c r="G3288" s="48">
        <f t="shared" si="206"/>
        <v>0.69230769230769229</v>
      </c>
      <c r="H3288" s="368">
        <f t="shared" si="207"/>
        <v>4708</v>
      </c>
      <c r="I3288" s="498" t="s">
        <v>36681</v>
      </c>
      <c r="J3288" s="85">
        <v>4708</v>
      </c>
      <c r="K3288" s="109">
        <v>42551</v>
      </c>
      <c r="L3288" s="62" t="s">
        <v>36534</v>
      </c>
    </row>
    <row r="3289" spans="1:12" ht="17.100000000000001" customHeight="1">
      <c r="A3289" s="196">
        <v>3286</v>
      </c>
      <c r="B3289" s="371" t="s">
        <v>36682</v>
      </c>
      <c r="C3289" s="370" t="s">
        <v>36683</v>
      </c>
      <c r="D3289" s="32" t="s">
        <v>36684</v>
      </c>
      <c r="E3289" s="121" t="str">
        <f t="shared" si="205"/>
        <v>Yes</v>
      </c>
      <c r="F3289" s="48">
        <v>0.31</v>
      </c>
      <c r="G3289" s="48">
        <f t="shared" si="206"/>
        <v>0.12550607287449392</v>
      </c>
      <c r="H3289" s="368">
        <f t="shared" si="207"/>
        <v>853</v>
      </c>
      <c r="I3289" s="498" t="s">
        <v>36685</v>
      </c>
      <c r="J3289" s="85">
        <v>853</v>
      </c>
      <c r="K3289" s="109">
        <v>42551</v>
      </c>
      <c r="L3289" s="62" t="s">
        <v>36534</v>
      </c>
    </row>
    <row r="3290" spans="1:12" ht="17.100000000000001" customHeight="1">
      <c r="A3290" s="196">
        <v>3287</v>
      </c>
      <c r="B3290" s="371" t="s">
        <v>36686</v>
      </c>
      <c r="C3290" s="370" t="s">
        <v>36687</v>
      </c>
      <c r="D3290" s="32" t="s">
        <v>36688</v>
      </c>
      <c r="E3290" s="121" t="str">
        <f t="shared" si="205"/>
        <v>No</v>
      </c>
      <c r="F3290" s="48">
        <v>4.17</v>
      </c>
      <c r="G3290" s="48">
        <f t="shared" si="206"/>
        <v>1.6882591093117407</v>
      </c>
      <c r="H3290" s="368">
        <f t="shared" si="207"/>
        <v>11480</v>
      </c>
      <c r="I3290" s="498" t="s">
        <v>36689</v>
      </c>
      <c r="J3290" s="85">
        <v>11480</v>
      </c>
      <c r="K3290" s="109">
        <v>42551</v>
      </c>
      <c r="L3290" s="62" t="s">
        <v>36534</v>
      </c>
    </row>
    <row r="3291" spans="1:12" ht="17.100000000000001" customHeight="1">
      <c r="A3291" s="196">
        <v>3288</v>
      </c>
      <c r="B3291" s="369">
        <v>4</v>
      </c>
      <c r="C3291" s="448" t="s">
        <v>36690</v>
      </c>
      <c r="D3291" s="32" t="s">
        <v>36691</v>
      </c>
      <c r="E3291" s="121" t="str">
        <f t="shared" si="205"/>
        <v>No</v>
      </c>
      <c r="F3291" s="48">
        <v>4.8899999999999997</v>
      </c>
      <c r="G3291" s="48">
        <f t="shared" si="206"/>
        <v>1.9797570850202426</v>
      </c>
      <c r="H3291" s="368">
        <f t="shared" si="207"/>
        <v>13462</v>
      </c>
      <c r="I3291" s="433" t="s">
        <v>36692</v>
      </c>
      <c r="J3291" s="48">
        <v>13462</v>
      </c>
      <c r="K3291" s="109">
        <v>42551</v>
      </c>
      <c r="L3291" s="62" t="s">
        <v>36534</v>
      </c>
    </row>
    <row r="3292" spans="1:12" ht="17.100000000000001" customHeight="1">
      <c r="A3292" s="196">
        <v>3289</v>
      </c>
      <c r="B3292" s="369">
        <v>163</v>
      </c>
      <c r="C3292" s="370" t="s">
        <v>36693</v>
      </c>
      <c r="D3292" s="32" t="s">
        <v>36694</v>
      </c>
      <c r="E3292" s="121" t="str">
        <f t="shared" si="205"/>
        <v>No</v>
      </c>
      <c r="F3292" s="48">
        <v>3</v>
      </c>
      <c r="G3292" s="48">
        <f t="shared" si="206"/>
        <v>1.214574898785425</v>
      </c>
      <c r="H3292" s="368">
        <f t="shared" si="207"/>
        <v>8259</v>
      </c>
      <c r="I3292" s="498" t="s">
        <v>36695</v>
      </c>
      <c r="J3292" s="85">
        <v>8259</v>
      </c>
      <c r="K3292" s="109">
        <v>42551</v>
      </c>
      <c r="L3292" s="62" t="s">
        <v>36534</v>
      </c>
    </row>
    <row r="3293" spans="1:12" ht="17.100000000000001" customHeight="1">
      <c r="A3293" s="196">
        <v>3290</v>
      </c>
      <c r="B3293" s="366" t="s">
        <v>36696</v>
      </c>
      <c r="C3293" s="367" t="s">
        <v>36697</v>
      </c>
      <c r="D3293" s="51" t="s">
        <v>36698</v>
      </c>
      <c r="E3293" s="121" t="str">
        <f>IF(G3293&lt;1,"Yes","No")</f>
        <v>Yes</v>
      </c>
      <c r="F3293" s="48">
        <f>0.17+0.3</f>
        <v>0.47</v>
      </c>
      <c r="G3293" s="48">
        <f>F3293/2.47</f>
        <v>0.19028340080971656</v>
      </c>
      <c r="H3293" s="368">
        <f t="shared" si="207"/>
        <v>1294</v>
      </c>
      <c r="I3293" s="502">
        <v>42551</v>
      </c>
      <c r="J3293" s="164">
        <v>1294</v>
      </c>
      <c r="K3293" s="109">
        <v>42551</v>
      </c>
      <c r="L3293" s="62" t="s">
        <v>36699</v>
      </c>
    </row>
    <row r="3294" spans="1:12" ht="17.100000000000001" customHeight="1">
      <c r="A3294" s="196">
        <v>3291</v>
      </c>
      <c r="B3294" s="369">
        <v>10</v>
      </c>
      <c r="C3294" s="367" t="s">
        <v>36700</v>
      </c>
      <c r="D3294" s="51" t="s">
        <v>36701</v>
      </c>
      <c r="E3294" s="121" t="str">
        <f t="shared" ref="E3294:E3336" si="208">IF(G3294&lt;1,"Yes","No")</f>
        <v>Yes</v>
      </c>
      <c r="F3294" s="48">
        <v>0.51</v>
      </c>
      <c r="G3294" s="48">
        <f t="shared" ref="G3294:G3336" si="209">F3294/2.47</f>
        <v>0.20647773279352225</v>
      </c>
      <c r="H3294" s="368">
        <f t="shared" si="207"/>
        <v>1404</v>
      </c>
      <c r="I3294" s="502">
        <v>42551</v>
      </c>
      <c r="J3294" s="164">
        <v>1404</v>
      </c>
      <c r="K3294" s="109">
        <v>42551</v>
      </c>
      <c r="L3294" s="62" t="s">
        <v>36699</v>
      </c>
    </row>
    <row r="3295" spans="1:12" ht="17.100000000000001" customHeight="1">
      <c r="A3295" s="196">
        <v>3292</v>
      </c>
      <c r="B3295" s="366" t="s">
        <v>36702</v>
      </c>
      <c r="C3295" s="367" t="s">
        <v>36703</v>
      </c>
      <c r="D3295" s="51" t="s">
        <v>36704</v>
      </c>
      <c r="E3295" s="121" t="str">
        <f t="shared" si="208"/>
        <v>Yes</v>
      </c>
      <c r="F3295" s="48">
        <f>0.47+0.96</f>
        <v>1.43</v>
      </c>
      <c r="G3295" s="48">
        <f t="shared" si="209"/>
        <v>0.57894736842105254</v>
      </c>
      <c r="H3295" s="368">
        <f t="shared" si="207"/>
        <v>3937</v>
      </c>
      <c r="I3295" s="502">
        <v>42551</v>
      </c>
      <c r="J3295" s="164">
        <v>3937</v>
      </c>
      <c r="K3295" s="109">
        <v>42551</v>
      </c>
      <c r="L3295" s="62" t="s">
        <v>36699</v>
      </c>
    </row>
    <row r="3296" spans="1:12" ht="17.100000000000001" customHeight="1">
      <c r="A3296" s="196">
        <v>3293</v>
      </c>
      <c r="B3296" s="366" t="s">
        <v>36705</v>
      </c>
      <c r="C3296" s="367" t="s">
        <v>36706</v>
      </c>
      <c r="D3296" s="51" t="s">
        <v>36707</v>
      </c>
      <c r="E3296" s="121" t="str">
        <f t="shared" si="208"/>
        <v>Yes</v>
      </c>
      <c r="F3296" s="48">
        <f>0.33+0.88+0.58</f>
        <v>1.79</v>
      </c>
      <c r="G3296" s="48">
        <f t="shared" si="209"/>
        <v>0.7246963562753036</v>
      </c>
      <c r="H3296" s="368">
        <f t="shared" si="207"/>
        <v>4928</v>
      </c>
      <c r="I3296" s="502">
        <v>42551</v>
      </c>
      <c r="J3296" s="85">
        <v>4928</v>
      </c>
      <c r="K3296" s="109">
        <v>42551</v>
      </c>
      <c r="L3296" s="62" t="s">
        <v>36699</v>
      </c>
    </row>
    <row r="3297" spans="1:12" ht="17.100000000000001" customHeight="1">
      <c r="A3297" s="196">
        <v>3294</v>
      </c>
      <c r="B3297" s="369">
        <v>35</v>
      </c>
      <c r="C3297" s="370" t="s">
        <v>36708</v>
      </c>
      <c r="D3297" s="32" t="s">
        <v>36709</v>
      </c>
      <c r="E3297" s="121" t="str">
        <f t="shared" si="208"/>
        <v>Yes</v>
      </c>
      <c r="F3297" s="48">
        <v>1.81</v>
      </c>
      <c r="G3297" s="48">
        <f t="shared" si="209"/>
        <v>0.7327935222672064</v>
      </c>
      <c r="H3297" s="368">
        <f t="shared" si="207"/>
        <v>4983</v>
      </c>
      <c r="I3297" s="502">
        <v>42551</v>
      </c>
      <c r="J3297" s="85">
        <v>4983</v>
      </c>
      <c r="K3297" s="109">
        <v>42551</v>
      </c>
      <c r="L3297" s="62" t="s">
        <v>36699</v>
      </c>
    </row>
    <row r="3298" spans="1:12" ht="17.100000000000001" customHeight="1">
      <c r="A3298" s="196">
        <v>3295</v>
      </c>
      <c r="B3298" s="369">
        <v>52</v>
      </c>
      <c r="C3298" s="370" t="s">
        <v>36710</v>
      </c>
      <c r="D3298" s="32" t="s">
        <v>36711</v>
      </c>
      <c r="E3298" s="121" t="str">
        <f t="shared" si="208"/>
        <v>Yes</v>
      </c>
      <c r="F3298" s="48">
        <v>0.4</v>
      </c>
      <c r="G3298" s="48">
        <f t="shared" si="209"/>
        <v>0.16194331983805668</v>
      </c>
      <c r="H3298" s="368">
        <f t="shared" si="207"/>
        <v>1101</v>
      </c>
      <c r="I3298" s="502">
        <v>42551</v>
      </c>
      <c r="J3298" s="85">
        <v>1101</v>
      </c>
      <c r="K3298" s="109">
        <v>42551</v>
      </c>
      <c r="L3298" s="62" t="s">
        <v>36699</v>
      </c>
    </row>
    <row r="3299" spans="1:12" ht="17.100000000000001" customHeight="1">
      <c r="A3299" s="196">
        <v>3296</v>
      </c>
      <c r="B3299" s="369">
        <v>59</v>
      </c>
      <c r="C3299" s="370" t="s">
        <v>36712</v>
      </c>
      <c r="D3299" s="32" t="s">
        <v>36713</v>
      </c>
      <c r="E3299" s="121" t="str">
        <f t="shared" si="208"/>
        <v>No</v>
      </c>
      <c r="F3299" s="48">
        <v>3.99</v>
      </c>
      <c r="G3299" s="48">
        <f t="shared" si="209"/>
        <v>1.6153846153846154</v>
      </c>
      <c r="H3299" s="368">
        <f t="shared" si="207"/>
        <v>10984</v>
      </c>
      <c r="I3299" s="502">
        <v>42551</v>
      </c>
      <c r="J3299" s="85">
        <v>10984</v>
      </c>
      <c r="K3299" s="109">
        <v>42551</v>
      </c>
      <c r="L3299" s="62" t="s">
        <v>36699</v>
      </c>
    </row>
    <row r="3300" spans="1:12" ht="17.100000000000001" customHeight="1">
      <c r="A3300" s="196">
        <v>3297</v>
      </c>
      <c r="B3300" s="366" t="s">
        <v>36714</v>
      </c>
      <c r="C3300" s="370" t="s">
        <v>36715</v>
      </c>
      <c r="D3300" s="32" t="s">
        <v>36716</v>
      </c>
      <c r="E3300" s="121" t="str">
        <f t="shared" si="208"/>
        <v>Yes</v>
      </c>
      <c r="F3300" s="48">
        <f>0.24+1+0.03</f>
        <v>1.27</v>
      </c>
      <c r="G3300" s="48">
        <f t="shared" si="209"/>
        <v>0.51417004048582993</v>
      </c>
      <c r="H3300" s="368">
        <f t="shared" si="207"/>
        <v>3496</v>
      </c>
      <c r="I3300" s="502">
        <v>42551</v>
      </c>
      <c r="J3300" s="164">
        <v>3496</v>
      </c>
      <c r="K3300" s="109">
        <v>42551</v>
      </c>
      <c r="L3300" s="62" t="s">
        <v>36699</v>
      </c>
    </row>
    <row r="3301" spans="1:12" ht="17.100000000000001" customHeight="1">
      <c r="A3301" s="196">
        <v>3298</v>
      </c>
      <c r="B3301" s="366" t="s">
        <v>36717</v>
      </c>
      <c r="C3301" s="370" t="s">
        <v>36718</v>
      </c>
      <c r="D3301" s="32" t="s">
        <v>36719</v>
      </c>
      <c r="E3301" s="121" t="str">
        <f t="shared" si="208"/>
        <v>No</v>
      </c>
      <c r="F3301" s="48">
        <f>1.65+1.16</f>
        <v>2.8099999999999996</v>
      </c>
      <c r="G3301" s="48">
        <f t="shared" si="209"/>
        <v>1.1376518218623479</v>
      </c>
      <c r="H3301" s="368">
        <f t="shared" ref="H3301:H3336" si="210">ROUND(F3301*2753,0)</f>
        <v>7736</v>
      </c>
      <c r="I3301" s="502">
        <v>42551</v>
      </c>
      <c r="J3301" s="85">
        <v>7736</v>
      </c>
      <c r="K3301" s="109">
        <v>42551</v>
      </c>
      <c r="L3301" s="62" t="s">
        <v>36699</v>
      </c>
    </row>
    <row r="3302" spans="1:12" ht="17.100000000000001" customHeight="1">
      <c r="A3302" s="196">
        <v>3299</v>
      </c>
      <c r="B3302" s="369">
        <v>101</v>
      </c>
      <c r="C3302" s="370" t="s">
        <v>36720</v>
      </c>
      <c r="D3302" s="32" t="s">
        <v>36721</v>
      </c>
      <c r="E3302" s="121" t="str">
        <f t="shared" si="208"/>
        <v>Yes</v>
      </c>
      <c r="F3302" s="48">
        <v>1.75</v>
      </c>
      <c r="G3302" s="48">
        <f t="shared" si="209"/>
        <v>0.70850202429149789</v>
      </c>
      <c r="H3302" s="368">
        <f t="shared" si="210"/>
        <v>4818</v>
      </c>
      <c r="I3302" s="502">
        <v>42551</v>
      </c>
      <c r="J3302" s="164">
        <v>4818</v>
      </c>
      <c r="K3302" s="109">
        <v>42551</v>
      </c>
      <c r="L3302" s="62" t="s">
        <v>36699</v>
      </c>
    </row>
    <row r="3303" spans="1:12" ht="17.100000000000001" customHeight="1">
      <c r="A3303" s="196">
        <v>3300</v>
      </c>
      <c r="B3303" s="369">
        <v>117</v>
      </c>
      <c r="C3303" s="370" t="s">
        <v>36722</v>
      </c>
      <c r="D3303" s="32" t="s">
        <v>36723</v>
      </c>
      <c r="E3303" s="121" t="str">
        <f t="shared" si="208"/>
        <v>No</v>
      </c>
      <c r="F3303" s="48">
        <v>3.44</v>
      </c>
      <c r="G3303" s="48">
        <f t="shared" si="209"/>
        <v>1.3927125506072873</v>
      </c>
      <c r="H3303" s="368">
        <f t="shared" si="210"/>
        <v>9470</v>
      </c>
      <c r="I3303" s="502">
        <v>42551</v>
      </c>
      <c r="J3303" s="85">
        <v>9470</v>
      </c>
      <c r="K3303" s="109">
        <v>42551</v>
      </c>
      <c r="L3303" s="62" t="s">
        <v>36699</v>
      </c>
    </row>
    <row r="3304" spans="1:12" ht="17.100000000000001" customHeight="1">
      <c r="A3304" s="196">
        <v>3301</v>
      </c>
      <c r="B3304" s="369">
        <v>139</v>
      </c>
      <c r="C3304" s="370" t="s">
        <v>36724</v>
      </c>
      <c r="D3304" s="32" t="s">
        <v>36725</v>
      </c>
      <c r="E3304" s="121" t="str">
        <f t="shared" si="208"/>
        <v>Yes</v>
      </c>
      <c r="F3304" s="48">
        <v>0.94</v>
      </c>
      <c r="G3304" s="48">
        <f t="shared" si="209"/>
        <v>0.38056680161943313</v>
      </c>
      <c r="H3304" s="368">
        <f t="shared" si="210"/>
        <v>2588</v>
      </c>
      <c r="I3304" s="502">
        <v>42551</v>
      </c>
      <c r="J3304" s="85">
        <v>2588</v>
      </c>
      <c r="K3304" s="109">
        <v>42551</v>
      </c>
      <c r="L3304" s="62" t="s">
        <v>36699</v>
      </c>
    </row>
    <row r="3305" spans="1:12" ht="17.100000000000001" customHeight="1">
      <c r="A3305" s="196">
        <v>3302</v>
      </c>
      <c r="B3305" s="369">
        <v>144</v>
      </c>
      <c r="C3305" s="370" t="s">
        <v>36726</v>
      </c>
      <c r="D3305" s="32" t="s">
        <v>36727</v>
      </c>
      <c r="E3305" s="121" t="str">
        <f t="shared" si="208"/>
        <v>Yes</v>
      </c>
      <c r="F3305" s="48">
        <v>0.35</v>
      </c>
      <c r="G3305" s="48">
        <f t="shared" si="209"/>
        <v>0.14170040485829957</v>
      </c>
      <c r="H3305" s="368">
        <f t="shared" si="210"/>
        <v>964</v>
      </c>
      <c r="I3305" s="502">
        <v>42551</v>
      </c>
      <c r="J3305" s="85">
        <v>964</v>
      </c>
      <c r="K3305" s="109">
        <v>42551</v>
      </c>
      <c r="L3305" s="62" t="s">
        <v>36699</v>
      </c>
    </row>
    <row r="3306" spans="1:12" ht="17.100000000000001" customHeight="1">
      <c r="A3306" s="196">
        <v>3303</v>
      </c>
      <c r="B3306" s="366" t="s">
        <v>36728</v>
      </c>
      <c r="C3306" s="370" t="s">
        <v>36729</v>
      </c>
      <c r="D3306" s="32" t="s">
        <v>36730</v>
      </c>
      <c r="E3306" s="121" t="str">
        <f t="shared" si="208"/>
        <v>Yes</v>
      </c>
      <c r="F3306" s="48">
        <v>2.04</v>
      </c>
      <c r="G3306" s="48">
        <f t="shared" si="209"/>
        <v>0.82591093117408898</v>
      </c>
      <c r="H3306" s="368">
        <f t="shared" si="210"/>
        <v>5616</v>
      </c>
      <c r="I3306" s="502">
        <v>42551</v>
      </c>
      <c r="J3306" s="85">
        <v>5616</v>
      </c>
      <c r="K3306" s="109">
        <v>42551</v>
      </c>
      <c r="L3306" s="62" t="s">
        <v>36699</v>
      </c>
    </row>
    <row r="3307" spans="1:12" ht="17.100000000000001" customHeight="1">
      <c r="A3307" s="196">
        <v>3304</v>
      </c>
      <c r="B3307" s="366" t="s">
        <v>36731</v>
      </c>
      <c r="C3307" s="370" t="s">
        <v>36732</v>
      </c>
      <c r="D3307" s="32" t="s">
        <v>36733</v>
      </c>
      <c r="E3307" s="121" t="str">
        <f t="shared" si="208"/>
        <v>Yes</v>
      </c>
      <c r="F3307" s="48">
        <f>0.48+0.88</f>
        <v>1.3599999999999999</v>
      </c>
      <c r="G3307" s="48">
        <f t="shared" si="209"/>
        <v>0.55060728744939258</v>
      </c>
      <c r="H3307" s="368">
        <f t="shared" si="210"/>
        <v>3744</v>
      </c>
      <c r="I3307" s="502">
        <v>42551</v>
      </c>
      <c r="J3307" s="164">
        <v>3744</v>
      </c>
      <c r="K3307" s="109">
        <v>42551</v>
      </c>
      <c r="L3307" s="62" t="s">
        <v>36699</v>
      </c>
    </row>
    <row r="3308" spans="1:12" ht="17.100000000000001" customHeight="1">
      <c r="A3308" s="196">
        <v>3305</v>
      </c>
      <c r="B3308" s="366" t="s">
        <v>36734</v>
      </c>
      <c r="C3308" s="370" t="s">
        <v>36735</v>
      </c>
      <c r="D3308" s="32" t="s">
        <v>36736</v>
      </c>
      <c r="E3308" s="121" t="str">
        <f t="shared" si="208"/>
        <v>Yes</v>
      </c>
      <c r="F3308" s="48">
        <f>0.17+0.16+0.16</f>
        <v>0.49</v>
      </c>
      <c r="G3308" s="48">
        <f t="shared" si="209"/>
        <v>0.19838056680161942</v>
      </c>
      <c r="H3308" s="368">
        <f t="shared" si="210"/>
        <v>1349</v>
      </c>
      <c r="I3308" s="502">
        <v>42551</v>
      </c>
      <c r="J3308" s="85">
        <v>1349</v>
      </c>
      <c r="K3308" s="109">
        <v>42551</v>
      </c>
      <c r="L3308" s="62" t="s">
        <v>36699</v>
      </c>
    </row>
    <row r="3309" spans="1:12" ht="17.100000000000001" customHeight="1">
      <c r="A3309" s="196">
        <v>3306</v>
      </c>
      <c r="B3309" s="366" t="s">
        <v>36737</v>
      </c>
      <c r="C3309" s="370" t="s">
        <v>36738</v>
      </c>
      <c r="D3309" s="32" t="s">
        <v>36739</v>
      </c>
      <c r="E3309" s="121" t="str">
        <f t="shared" si="208"/>
        <v>No</v>
      </c>
      <c r="F3309" s="48">
        <f>0.58+0.11+1.55+0.22+0.61</f>
        <v>3.0700000000000003</v>
      </c>
      <c r="G3309" s="48">
        <f t="shared" si="209"/>
        <v>1.2429149797570851</v>
      </c>
      <c r="H3309" s="368">
        <f t="shared" si="210"/>
        <v>8452</v>
      </c>
      <c r="I3309" s="502">
        <v>42551</v>
      </c>
      <c r="J3309" s="85">
        <v>8452</v>
      </c>
      <c r="K3309" s="109">
        <v>42551</v>
      </c>
      <c r="L3309" s="62" t="s">
        <v>36699</v>
      </c>
    </row>
    <row r="3310" spans="1:12" ht="17.100000000000001" customHeight="1">
      <c r="A3310" s="196">
        <v>3307</v>
      </c>
      <c r="B3310" s="366" t="s">
        <v>36740</v>
      </c>
      <c r="C3310" s="370" t="s">
        <v>36741</v>
      </c>
      <c r="D3310" s="32" t="s">
        <v>36742</v>
      </c>
      <c r="E3310" s="121" t="str">
        <f t="shared" si="208"/>
        <v>No</v>
      </c>
      <c r="F3310" s="48">
        <f>0.15+0.93+0.59+1.46</f>
        <v>3.13</v>
      </c>
      <c r="G3310" s="48">
        <f t="shared" si="209"/>
        <v>1.2672064777327934</v>
      </c>
      <c r="H3310" s="368">
        <f t="shared" si="210"/>
        <v>8617</v>
      </c>
      <c r="I3310" s="502">
        <v>42551</v>
      </c>
      <c r="J3310" s="48">
        <v>8617</v>
      </c>
      <c r="K3310" s="109">
        <v>42551</v>
      </c>
      <c r="L3310" s="62" t="s">
        <v>36699</v>
      </c>
    </row>
    <row r="3311" spans="1:12" ht="17.100000000000001" customHeight="1">
      <c r="A3311" s="196">
        <v>3308</v>
      </c>
      <c r="B3311" s="369" t="s">
        <v>36743</v>
      </c>
      <c r="C3311" s="376" t="s">
        <v>36744</v>
      </c>
      <c r="D3311" s="51" t="s">
        <v>36745</v>
      </c>
      <c r="E3311" s="121" t="str">
        <f t="shared" si="208"/>
        <v>No</v>
      </c>
      <c r="F3311" s="48">
        <v>2.58</v>
      </c>
      <c r="G3311" s="48">
        <f t="shared" si="209"/>
        <v>1.0445344129554655</v>
      </c>
      <c r="H3311" s="368">
        <f t="shared" si="210"/>
        <v>7103</v>
      </c>
      <c r="I3311" s="502">
        <v>42551</v>
      </c>
      <c r="J3311" s="164">
        <v>7103</v>
      </c>
      <c r="K3311" s="109">
        <v>42551</v>
      </c>
      <c r="L3311" s="62" t="s">
        <v>36699</v>
      </c>
    </row>
    <row r="3312" spans="1:12" ht="17.100000000000001" customHeight="1">
      <c r="A3312" s="196">
        <v>3309</v>
      </c>
      <c r="B3312" s="366" t="s">
        <v>36746</v>
      </c>
      <c r="C3312" s="367" t="s">
        <v>36747</v>
      </c>
      <c r="D3312" s="51" t="s">
        <v>36748</v>
      </c>
      <c r="E3312" s="121" t="str">
        <f t="shared" si="208"/>
        <v>No</v>
      </c>
      <c r="F3312" s="48">
        <f>1.28+1.73</f>
        <v>3.01</v>
      </c>
      <c r="G3312" s="48">
        <f t="shared" si="209"/>
        <v>1.2186234817813764</v>
      </c>
      <c r="H3312" s="368">
        <f t="shared" si="210"/>
        <v>8287</v>
      </c>
      <c r="I3312" s="502">
        <v>42551</v>
      </c>
      <c r="J3312" s="164">
        <v>8287</v>
      </c>
      <c r="K3312" s="109">
        <v>42551</v>
      </c>
      <c r="L3312" s="62" t="s">
        <v>36699</v>
      </c>
    </row>
    <row r="3313" spans="1:12" ht="17.100000000000001" customHeight="1">
      <c r="A3313" s="196">
        <v>3310</v>
      </c>
      <c r="B3313" s="366" t="s">
        <v>36749</v>
      </c>
      <c r="C3313" s="367" t="s">
        <v>36750</v>
      </c>
      <c r="D3313" s="51" t="s">
        <v>36751</v>
      </c>
      <c r="E3313" s="121" t="str">
        <f t="shared" si="208"/>
        <v>No</v>
      </c>
      <c r="F3313" s="48">
        <v>3.78</v>
      </c>
      <c r="G3313" s="48">
        <f t="shared" si="209"/>
        <v>1.5303643724696354</v>
      </c>
      <c r="H3313" s="368">
        <f t="shared" si="210"/>
        <v>10406</v>
      </c>
      <c r="I3313" s="502">
        <v>42551</v>
      </c>
      <c r="J3313" s="48">
        <v>10406</v>
      </c>
      <c r="K3313" s="109">
        <v>42551</v>
      </c>
      <c r="L3313" s="62" t="s">
        <v>36699</v>
      </c>
    </row>
    <row r="3314" spans="1:12" ht="17.100000000000001" customHeight="1">
      <c r="A3314" s="196">
        <v>3311</v>
      </c>
      <c r="B3314" s="369" t="s">
        <v>36752</v>
      </c>
      <c r="C3314" s="367" t="s">
        <v>36753</v>
      </c>
      <c r="D3314" s="51" t="s">
        <v>36754</v>
      </c>
      <c r="E3314" s="121" t="str">
        <f t="shared" si="208"/>
        <v>Yes</v>
      </c>
      <c r="F3314" s="48">
        <v>2.35</v>
      </c>
      <c r="G3314" s="48">
        <f t="shared" si="209"/>
        <v>0.95141700404858298</v>
      </c>
      <c r="H3314" s="368">
        <f t="shared" si="210"/>
        <v>6470</v>
      </c>
      <c r="I3314" s="502">
        <v>42551</v>
      </c>
      <c r="J3314" s="48">
        <v>6470</v>
      </c>
      <c r="K3314" s="109">
        <v>42551</v>
      </c>
      <c r="L3314" s="62" t="s">
        <v>36699</v>
      </c>
    </row>
    <row r="3315" spans="1:12" ht="17.100000000000001" customHeight="1">
      <c r="A3315" s="196">
        <v>3312</v>
      </c>
      <c r="B3315" s="450" t="s">
        <v>36755</v>
      </c>
      <c r="C3315" s="391" t="s">
        <v>36756</v>
      </c>
      <c r="D3315" s="364" t="s">
        <v>36756</v>
      </c>
      <c r="E3315" s="121" t="str">
        <f t="shared" si="208"/>
        <v>No</v>
      </c>
      <c r="F3315" s="503">
        <f>0.82+0.12+0.24+0.21+0.16+0.42+0.21+0.47+0.18</f>
        <v>2.8299999999999996</v>
      </c>
      <c r="G3315" s="48">
        <f t="shared" si="209"/>
        <v>1.1457489878542508</v>
      </c>
      <c r="H3315" s="384">
        <f t="shared" si="210"/>
        <v>7791</v>
      </c>
      <c r="I3315" s="502">
        <v>42551</v>
      </c>
      <c r="J3315" s="503">
        <v>7791</v>
      </c>
      <c r="K3315" s="109">
        <v>42551</v>
      </c>
      <c r="L3315" s="62" t="s">
        <v>36699</v>
      </c>
    </row>
    <row r="3316" spans="1:12" ht="17.100000000000001" customHeight="1">
      <c r="A3316" s="196">
        <v>3313</v>
      </c>
      <c r="B3316" s="369" t="s">
        <v>36757</v>
      </c>
      <c r="C3316" s="367" t="s">
        <v>36758</v>
      </c>
      <c r="D3316" s="51" t="s">
        <v>36759</v>
      </c>
      <c r="E3316" s="121" t="str">
        <f t="shared" si="208"/>
        <v>Yes</v>
      </c>
      <c r="F3316" s="48">
        <v>1</v>
      </c>
      <c r="G3316" s="48">
        <f t="shared" si="209"/>
        <v>0.40485829959514169</v>
      </c>
      <c r="H3316" s="368">
        <f t="shared" si="210"/>
        <v>2753</v>
      </c>
      <c r="I3316" s="502">
        <v>42551</v>
      </c>
      <c r="J3316" s="164">
        <v>2753</v>
      </c>
      <c r="K3316" s="109">
        <v>42551</v>
      </c>
      <c r="L3316" s="62" t="s">
        <v>36699</v>
      </c>
    </row>
    <row r="3317" spans="1:12" ht="17.100000000000001" customHeight="1">
      <c r="A3317" s="196">
        <v>3314</v>
      </c>
      <c r="B3317" s="450" t="s">
        <v>36760</v>
      </c>
      <c r="C3317" s="391" t="s">
        <v>36761</v>
      </c>
      <c r="D3317" s="201" t="s">
        <v>36762</v>
      </c>
      <c r="E3317" s="121" t="str">
        <f t="shared" si="208"/>
        <v>Yes</v>
      </c>
      <c r="F3317" s="503">
        <f>0.15+0.42</f>
        <v>0.56999999999999995</v>
      </c>
      <c r="G3317" s="48">
        <f t="shared" si="209"/>
        <v>0.23076923076923073</v>
      </c>
      <c r="H3317" s="384">
        <f t="shared" si="210"/>
        <v>1569</v>
      </c>
      <c r="I3317" s="502">
        <v>42551</v>
      </c>
      <c r="J3317" s="503">
        <v>1569</v>
      </c>
      <c r="K3317" s="109">
        <v>42551</v>
      </c>
      <c r="L3317" s="62" t="s">
        <v>36699</v>
      </c>
    </row>
    <row r="3318" spans="1:12" ht="17.100000000000001" customHeight="1">
      <c r="A3318" s="196">
        <v>3315</v>
      </c>
      <c r="B3318" s="369" t="s">
        <v>36763</v>
      </c>
      <c r="C3318" s="367" t="s">
        <v>36764</v>
      </c>
      <c r="D3318" s="51" t="s">
        <v>36765</v>
      </c>
      <c r="E3318" s="121" t="str">
        <f t="shared" si="208"/>
        <v>Yes</v>
      </c>
      <c r="F3318" s="48">
        <v>0.67</v>
      </c>
      <c r="G3318" s="48">
        <f t="shared" si="209"/>
        <v>0.27125506072874495</v>
      </c>
      <c r="H3318" s="368">
        <f t="shared" si="210"/>
        <v>1845</v>
      </c>
      <c r="I3318" s="502">
        <v>42551</v>
      </c>
      <c r="J3318" s="48">
        <v>1845</v>
      </c>
      <c r="K3318" s="109">
        <v>42551</v>
      </c>
      <c r="L3318" s="62" t="s">
        <v>36699</v>
      </c>
    </row>
    <row r="3319" spans="1:12" ht="17.100000000000001" customHeight="1">
      <c r="A3319" s="196">
        <v>3316</v>
      </c>
      <c r="B3319" s="366" t="s">
        <v>36766</v>
      </c>
      <c r="C3319" s="367" t="s">
        <v>36767</v>
      </c>
      <c r="D3319" s="51" t="s">
        <v>36768</v>
      </c>
      <c r="E3319" s="121" t="str">
        <f t="shared" si="208"/>
        <v>Yes</v>
      </c>
      <c r="F3319" s="48">
        <f>1.13+0.08+0.2</f>
        <v>1.41</v>
      </c>
      <c r="G3319" s="48">
        <f t="shared" si="209"/>
        <v>0.57085020242914974</v>
      </c>
      <c r="H3319" s="368">
        <f t="shared" si="210"/>
        <v>3882</v>
      </c>
      <c r="I3319" s="502">
        <v>42551</v>
      </c>
      <c r="J3319" s="164">
        <v>3882</v>
      </c>
      <c r="K3319" s="109">
        <v>42551</v>
      </c>
      <c r="L3319" s="62" t="s">
        <v>36699</v>
      </c>
    </row>
    <row r="3320" spans="1:12" ht="17.100000000000001" customHeight="1">
      <c r="A3320" s="196">
        <v>3317</v>
      </c>
      <c r="B3320" s="369" t="s">
        <v>36769</v>
      </c>
      <c r="C3320" s="367" t="s">
        <v>36770</v>
      </c>
      <c r="D3320" s="51" t="s">
        <v>36771</v>
      </c>
      <c r="E3320" s="121" t="str">
        <f t="shared" si="208"/>
        <v>Yes</v>
      </c>
      <c r="F3320" s="48">
        <v>0.55000000000000004</v>
      </c>
      <c r="G3320" s="48">
        <f t="shared" si="209"/>
        <v>0.22267206477732793</v>
      </c>
      <c r="H3320" s="368">
        <f t="shared" si="210"/>
        <v>1514</v>
      </c>
      <c r="I3320" s="502">
        <v>42551</v>
      </c>
      <c r="J3320" s="48">
        <v>1514</v>
      </c>
      <c r="K3320" s="109">
        <v>42551</v>
      </c>
      <c r="L3320" s="62" t="s">
        <v>36699</v>
      </c>
    </row>
    <row r="3321" spans="1:12" ht="17.100000000000001" customHeight="1">
      <c r="A3321" s="196">
        <v>3318</v>
      </c>
      <c r="B3321" s="366" t="s">
        <v>36772</v>
      </c>
      <c r="C3321" s="367" t="s">
        <v>36773</v>
      </c>
      <c r="D3321" s="51" t="s">
        <v>36774</v>
      </c>
      <c r="E3321" s="121" t="str">
        <f t="shared" si="208"/>
        <v>Yes</v>
      </c>
      <c r="F3321" s="48">
        <v>0.09</v>
      </c>
      <c r="G3321" s="48">
        <f t="shared" si="209"/>
        <v>3.643724696356275E-2</v>
      </c>
      <c r="H3321" s="368">
        <f t="shared" si="210"/>
        <v>248</v>
      </c>
      <c r="I3321" s="502">
        <v>42551</v>
      </c>
      <c r="J3321" s="164">
        <v>248</v>
      </c>
      <c r="K3321" s="109">
        <v>42551</v>
      </c>
      <c r="L3321" s="62" t="s">
        <v>36699</v>
      </c>
    </row>
    <row r="3322" spans="1:12" ht="17.100000000000001" customHeight="1">
      <c r="A3322" s="196">
        <v>3319</v>
      </c>
      <c r="B3322" s="369" t="s">
        <v>36775</v>
      </c>
      <c r="C3322" s="367" t="s">
        <v>36776</v>
      </c>
      <c r="D3322" s="51" t="s">
        <v>36777</v>
      </c>
      <c r="E3322" s="121" t="str">
        <f t="shared" si="208"/>
        <v>Yes</v>
      </c>
      <c r="F3322" s="48">
        <v>0.24</v>
      </c>
      <c r="G3322" s="48">
        <f t="shared" si="209"/>
        <v>9.7165991902833995E-2</v>
      </c>
      <c r="H3322" s="368">
        <f t="shared" si="210"/>
        <v>661</v>
      </c>
      <c r="I3322" s="502">
        <v>42551</v>
      </c>
      <c r="J3322" s="164">
        <v>661</v>
      </c>
      <c r="K3322" s="109">
        <v>42551</v>
      </c>
      <c r="L3322" s="62" t="s">
        <v>36699</v>
      </c>
    </row>
    <row r="3323" spans="1:12" ht="17.100000000000001" customHeight="1">
      <c r="A3323" s="196">
        <v>3320</v>
      </c>
      <c r="B3323" s="366" t="s">
        <v>36778</v>
      </c>
      <c r="C3323" s="367" t="s">
        <v>36779</v>
      </c>
      <c r="D3323" s="51" t="s">
        <v>36780</v>
      </c>
      <c r="E3323" s="121" t="str">
        <f t="shared" si="208"/>
        <v>No</v>
      </c>
      <c r="F3323" s="48">
        <f>1.35+0.18+0.08+0.24+0.86</f>
        <v>2.71</v>
      </c>
      <c r="G3323" s="48">
        <f t="shared" si="209"/>
        <v>1.0971659919028338</v>
      </c>
      <c r="H3323" s="368">
        <f t="shared" si="210"/>
        <v>7461</v>
      </c>
      <c r="I3323" s="502">
        <v>42551</v>
      </c>
      <c r="J3323" s="164">
        <v>7461</v>
      </c>
      <c r="K3323" s="109">
        <v>42551</v>
      </c>
      <c r="L3323" s="62" t="s">
        <v>36699</v>
      </c>
    </row>
    <row r="3324" spans="1:12" ht="17.100000000000001" customHeight="1">
      <c r="A3324" s="196">
        <v>3321</v>
      </c>
      <c r="B3324" s="366" t="s">
        <v>36781</v>
      </c>
      <c r="C3324" s="367" t="s">
        <v>36782</v>
      </c>
      <c r="D3324" s="51" t="s">
        <v>36783</v>
      </c>
      <c r="E3324" s="121" t="str">
        <f t="shared" si="208"/>
        <v>Yes</v>
      </c>
      <c r="F3324" s="48">
        <f>0.5+0.02</f>
        <v>0.52</v>
      </c>
      <c r="G3324" s="48">
        <f t="shared" si="209"/>
        <v>0.21052631578947367</v>
      </c>
      <c r="H3324" s="368">
        <f t="shared" si="210"/>
        <v>1432</v>
      </c>
      <c r="I3324" s="502">
        <v>42551</v>
      </c>
      <c r="J3324" s="164">
        <v>1432</v>
      </c>
      <c r="K3324" s="109">
        <v>42551</v>
      </c>
      <c r="L3324" s="62" t="s">
        <v>36699</v>
      </c>
    </row>
    <row r="3325" spans="1:12" ht="17.100000000000001" customHeight="1">
      <c r="A3325" s="196">
        <v>3322</v>
      </c>
      <c r="B3325" s="366" t="s">
        <v>36784</v>
      </c>
      <c r="C3325" s="367" t="s">
        <v>36785</v>
      </c>
      <c r="D3325" s="51" t="s">
        <v>36786</v>
      </c>
      <c r="E3325" s="121" t="str">
        <f t="shared" si="208"/>
        <v>Yes</v>
      </c>
      <c r="F3325" s="48">
        <f>0.3+0.19+0.34</f>
        <v>0.83000000000000007</v>
      </c>
      <c r="G3325" s="48">
        <f t="shared" si="209"/>
        <v>0.33603238866396762</v>
      </c>
      <c r="H3325" s="368">
        <f t="shared" si="210"/>
        <v>2285</v>
      </c>
      <c r="I3325" s="502">
        <v>42551</v>
      </c>
      <c r="J3325" s="164">
        <v>2285</v>
      </c>
      <c r="K3325" s="109">
        <v>42551</v>
      </c>
      <c r="L3325" s="62" t="s">
        <v>36699</v>
      </c>
    </row>
    <row r="3326" spans="1:12" ht="17.100000000000001" customHeight="1">
      <c r="A3326" s="196">
        <v>3323</v>
      </c>
      <c r="B3326" s="369">
        <v>113</v>
      </c>
      <c r="C3326" s="367" t="s">
        <v>36787</v>
      </c>
      <c r="D3326" s="51" t="s">
        <v>36788</v>
      </c>
      <c r="E3326" s="121" t="str">
        <f t="shared" si="208"/>
        <v>No</v>
      </c>
      <c r="F3326" s="48">
        <v>3.13</v>
      </c>
      <c r="G3326" s="48">
        <f t="shared" si="209"/>
        <v>1.2672064777327934</v>
      </c>
      <c r="H3326" s="368">
        <f t="shared" si="210"/>
        <v>8617</v>
      </c>
      <c r="I3326" s="502">
        <v>42551</v>
      </c>
      <c r="J3326" s="164">
        <v>8617</v>
      </c>
      <c r="K3326" s="109">
        <v>42551</v>
      </c>
      <c r="L3326" s="62" t="s">
        <v>36699</v>
      </c>
    </row>
    <row r="3327" spans="1:12" ht="17.100000000000001" customHeight="1">
      <c r="A3327" s="196">
        <v>3324</v>
      </c>
      <c r="B3327" s="366" t="s">
        <v>36789</v>
      </c>
      <c r="C3327" s="367" t="s">
        <v>36790</v>
      </c>
      <c r="D3327" s="51" t="s">
        <v>36791</v>
      </c>
      <c r="E3327" s="121" t="str">
        <f t="shared" si="208"/>
        <v>Yes</v>
      </c>
      <c r="F3327" s="48">
        <f>0.04+0.26+0.47+0.27</f>
        <v>1.04</v>
      </c>
      <c r="G3327" s="48">
        <f t="shared" si="209"/>
        <v>0.42105263157894735</v>
      </c>
      <c r="H3327" s="368">
        <f t="shared" si="210"/>
        <v>2863</v>
      </c>
      <c r="I3327" s="502">
        <v>42551</v>
      </c>
      <c r="J3327" s="164">
        <v>2863</v>
      </c>
      <c r="K3327" s="109">
        <v>42551</v>
      </c>
      <c r="L3327" s="62" t="s">
        <v>36699</v>
      </c>
    </row>
    <row r="3328" spans="1:12" ht="17.100000000000001" customHeight="1">
      <c r="A3328" s="196">
        <v>3325</v>
      </c>
      <c r="B3328" s="366" t="s">
        <v>36792</v>
      </c>
      <c r="C3328" s="367" t="s">
        <v>36793</v>
      </c>
      <c r="D3328" s="51" t="s">
        <v>36794</v>
      </c>
      <c r="E3328" s="121" t="str">
        <f t="shared" si="208"/>
        <v>Yes</v>
      </c>
      <c r="F3328" s="48">
        <f>0.52+0.32</f>
        <v>0.84000000000000008</v>
      </c>
      <c r="G3328" s="48">
        <f t="shared" si="209"/>
        <v>0.34008097165991902</v>
      </c>
      <c r="H3328" s="368">
        <f t="shared" si="210"/>
        <v>2313</v>
      </c>
      <c r="I3328" s="502">
        <v>42551</v>
      </c>
      <c r="J3328" s="48">
        <v>2313</v>
      </c>
      <c r="K3328" s="109">
        <v>42551</v>
      </c>
      <c r="L3328" s="62" t="s">
        <v>36699</v>
      </c>
    </row>
    <row r="3329" spans="1:12" ht="17.100000000000001" customHeight="1">
      <c r="A3329" s="196">
        <v>3326</v>
      </c>
      <c r="B3329" s="369">
        <v>70</v>
      </c>
      <c r="C3329" s="367" t="s">
        <v>36795</v>
      </c>
      <c r="D3329" s="51" t="s">
        <v>36796</v>
      </c>
      <c r="E3329" s="121" t="str">
        <f t="shared" si="208"/>
        <v>No</v>
      </c>
      <c r="F3329" s="48">
        <v>2.91</v>
      </c>
      <c r="G3329" s="48">
        <f t="shared" si="209"/>
        <v>1.1781376518218623</v>
      </c>
      <c r="H3329" s="368">
        <f t="shared" si="210"/>
        <v>8011</v>
      </c>
      <c r="I3329" s="502">
        <v>42551</v>
      </c>
      <c r="J3329" s="164">
        <v>8011</v>
      </c>
      <c r="K3329" s="109">
        <v>42551</v>
      </c>
      <c r="L3329" s="62" t="s">
        <v>36699</v>
      </c>
    </row>
    <row r="3330" spans="1:12" ht="17.100000000000001" customHeight="1">
      <c r="A3330" s="196">
        <v>3327</v>
      </c>
      <c r="B3330" s="366" t="s">
        <v>36797</v>
      </c>
      <c r="C3330" s="367" t="s">
        <v>36798</v>
      </c>
      <c r="D3330" s="51" t="s">
        <v>36799</v>
      </c>
      <c r="E3330" s="121" t="str">
        <f t="shared" si="208"/>
        <v>Yes</v>
      </c>
      <c r="F3330" s="48">
        <f>0.56+1.25</f>
        <v>1.81</v>
      </c>
      <c r="G3330" s="48">
        <f t="shared" si="209"/>
        <v>0.7327935222672064</v>
      </c>
      <c r="H3330" s="368">
        <f t="shared" si="210"/>
        <v>4983</v>
      </c>
      <c r="I3330" s="502">
        <v>42551</v>
      </c>
      <c r="J3330" s="164">
        <v>4983</v>
      </c>
      <c r="K3330" s="109">
        <v>42551</v>
      </c>
      <c r="L3330" s="62" t="s">
        <v>36699</v>
      </c>
    </row>
    <row r="3331" spans="1:12" ht="17.100000000000001" customHeight="1">
      <c r="A3331" s="196">
        <v>3328</v>
      </c>
      <c r="B3331" s="369">
        <v>91</v>
      </c>
      <c r="C3331" s="367" t="s">
        <v>36800</v>
      </c>
      <c r="D3331" s="51" t="s">
        <v>36801</v>
      </c>
      <c r="E3331" s="121" t="str">
        <f t="shared" si="208"/>
        <v>Yes</v>
      </c>
      <c r="F3331" s="48">
        <v>0.75</v>
      </c>
      <c r="G3331" s="48">
        <f t="shared" si="209"/>
        <v>0.30364372469635625</v>
      </c>
      <c r="H3331" s="368">
        <f t="shared" si="210"/>
        <v>2065</v>
      </c>
      <c r="I3331" s="502">
        <v>42551</v>
      </c>
      <c r="J3331" s="164">
        <v>2065</v>
      </c>
      <c r="K3331" s="109">
        <v>42551</v>
      </c>
      <c r="L3331" s="62" t="s">
        <v>36699</v>
      </c>
    </row>
    <row r="3332" spans="1:12" ht="17.100000000000001" customHeight="1">
      <c r="A3332" s="196">
        <v>3329</v>
      </c>
      <c r="B3332" s="366" t="s">
        <v>36802</v>
      </c>
      <c r="C3332" s="367" t="s">
        <v>36803</v>
      </c>
      <c r="D3332" s="51" t="s">
        <v>36804</v>
      </c>
      <c r="E3332" s="121" t="str">
        <f t="shared" si="208"/>
        <v>Yes</v>
      </c>
      <c r="F3332" s="48">
        <f>1.06+0.3</f>
        <v>1.36</v>
      </c>
      <c r="G3332" s="48">
        <f t="shared" si="209"/>
        <v>0.55060728744939269</v>
      </c>
      <c r="H3332" s="368">
        <f t="shared" si="210"/>
        <v>3744</v>
      </c>
      <c r="I3332" s="502">
        <v>42551</v>
      </c>
      <c r="J3332" s="48">
        <v>3744</v>
      </c>
      <c r="K3332" s="109">
        <v>42551</v>
      </c>
      <c r="L3332" s="62" t="s">
        <v>36699</v>
      </c>
    </row>
    <row r="3333" spans="1:12" ht="17.100000000000001" customHeight="1">
      <c r="A3333" s="196">
        <v>3330</v>
      </c>
      <c r="B3333" s="366" t="s">
        <v>36805</v>
      </c>
      <c r="C3333" s="367" t="s">
        <v>36806</v>
      </c>
      <c r="D3333" s="51" t="s">
        <v>36807</v>
      </c>
      <c r="E3333" s="121" t="str">
        <f t="shared" si="208"/>
        <v>Yes</v>
      </c>
      <c r="F3333" s="48">
        <f>0.32+0.27+0.13+0.36</f>
        <v>1.08</v>
      </c>
      <c r="G3333" s="48">
        <f t="shared" si="209"/>
        <v>0.43724696356275305</v>
      </c>
      <c r="H3333" s="368">
        <f t="shared" si="210"/>
        <v>2973</v>
      </c>
      <c r="I3333" s="502">
        <v>42551</v>
      </c>
      <c r="J3333" s="164">
        <v>2973</v>
      </c>
      <c r="K3333" s="109">
        <v>42551</v>
      </c>
      <c r="L3333" s="62" t="s">
        <v>36699</v>
      </c>
    </row>
    <row r="3334" spans="1:12" ht="17.100000000000001" customHeight="1">
      <c r="A3334" s="196">
        <v>3331</v>
      </c>
      <c r="B3334" s="369">
        <v>170</v>
      </c>
      <c r="C3334" s="367" t="s">
        <v>36808</v>
      </c>
      <c r="D3334" s="51" t="s">
        <v>36809</v>
      </c>
      <c r="E3334" s="121" t="str">
        <f t="shared" si="208"/>
        <v>Yes</v>
      </c>
      <c r="F3334" s="48">
        <v>0.49</v>
      </c>
      <c r="G3334" s="48">
        <f t="shared" si="209"/>
        <v>0.19838056680161942</v>
      </c>
      <c r="H3334" s="368">
        <f t="shared" si="210"/>
        <v>1349</v>
      </c>
      <c r="I3334" s="502">
        <v>42551</v>
      </c>
      <c r="J3334" s="164">
        <v>1349</v>
      </c>
      <c r="K3334" s="109">
        <v>42551</v>
      </c>
      <c r="L3334" s="62" t="s">
        <v>36699</v>
      </c>
    </row>
    <row r="3335" spans="1:12" ht="17.100000000000001" customHeight="1">
      <c r="A3335" s="196">
        <v>3332</v>
      </c>
      <c r="B3335" s="369">
        <v>142</v>
      </c>
      <c r="C3335" s="367" t="s">
        <v>36810</v>
      </c>
      <c r="D3335" s="51" t="s">
        <v>36811</v>
      </c>
      <c r="E3335" s="121" t="str">
        <f t="shared" si="208"/>
        <v>Yes</v>
      </c>
      <c r="F3335" s="48">
        <v>0.39</v>
      </c>
      <c r="G3335" s="48">
        <f t="shared" si="209"/>
        <v>0.15789473684210525</v>
      </c>
      <c r="H3335" s="368">
        <f t="shared" si="210"/>
        <v>1074</v>
      </c>
      <c r="I3335" s="502">
        <v>42551</v>
      </c>
      <c r="J3335" s="164">
        <v>1074</v>
      </c>
      <c r="K3335" s="109">
        <v>42551</v>
      </c>
      <c r="L3335" s="62" t="s">
        <v>36699</v>
      </c>
    </row>
    <row r="3336" spans="1:12" ht="17.100000000000001" customHeight="1">
      <c r="A3336" s="196">
        <v>3333</v>
      </c>
      <c r="B3336" s="366" t="s">
        <v>36812</v>
      </c>
      <c r="C3336" s="367" t="s">
        <v>36813</v>
      </c>
      <c r="D3336" s="51" t="s">
        <v>36814</v>
      </c>
      <c r="E3336" s="121" t="str">
        <f t="shared" si="208"/>
        <v>Yes</v>
      </c>
      <c r="F3336" s="48">
        <f>0.08+0.41</f>
        <v>0.49</v>
      </c>
      <c r="G3336" s="48">
        <f t="shared" si="209"/>
        <v>0.19838056680161942</v>
      </c>
      <c r="H3336" s="368">
        <f t="shared" si="210"/>
        <v>1349</v>
      </c>
      <c r="I3336" s="502">
        <v>42551</v>
      </c>
      <c r="J3336" s="164">
        <v>1349</v>
      </c>
      <c r="K3336" s="109">
        <v>42551</v>
      </c>
      <c r="L3336" s="62" t="s">
        <v>36699</v>
      </c>
    </row>
    <row r="3337" spans="1:12" ht="17.100000000000001" customHeight="1">
      <c r="A3337" s="196">
        <v>3334</v>
      </c>
      <c r="B3337" s="366" t="s">
        <v>36815</v>
      </c>
      <c r="C3337" s="367" t="s">
        <v>36816</v>
      </c>
      <c r="D3337" s="51" t="s">
        <v>36817</v>
      </c>
      <c r="E3337" s="121" t="str">
        <f>IF(G3337&lt;1,"Yes","No")</f>
        <v>Yes</v>
      </c>
      <c r="F3337" s="48">
        <v>1.98</v>
      </c>
      <c r="G3337" s="48">
        <f>F3337/2.47</f>
        <v>0.80161943319838047</v>
      </c>
      <c r="H3337" s="368">
        <f>ROUND(F3337*2753,0)</f>
        <v>5451</v>
      </c>
      <c r="I3337" s="502">
        <v>42551</v>
      </c>
      <c r="J3337" s="164">
        <v>5451</v>
      </c>
      <c r="K3337" s="109">
        <v>42551</v>
      </c>
      <c r="L3337" s="62" t="s">
        <v>36818</v>
      </c>
    </row>
    <row r="3338" spans="1:12" ht="17.100000000000001" customHeight="1">
      <c r="A3338" s="196">
        <v>3335</v>
      </c>
      <c r="B3338" s="369">
        <v>30</v>
      </c>
      <c r="C3338" s="367" t="s">
        <v>36819</v>
      </c>
      <c r="D3338" s="51" t="s">
        <v>36820</v>
      </c>
      <c r="E3338" s="121" t="str">
        <f t="shared" ref="E3338:E3393" si="211">IF(G3338&lt;1,"Yes","No")</f>
        <v>Yes</v>
      </c>
      <c r="F3338" s="48">
        <v>0.35</v>
      </c>
      <c r="G3338" s="48">
        <f t="shared" ref="G3338:G3393" si="212">F3338/2.47</f>
        <v>0.14170040485829957</v>
      </c>
      <c r="H3338" s="368">
        <f t="shared" ref="H3338:H3393" si="213">ROUND(F3338*2753,0)</f>
        <v>964</v>
      </c>
      <c r="I3338" s="502">
        <v>42551</v>
      </c>
      <c r="J3338" s="164">
        <v>964</v>
      </c>
      <c r="K3338" s="109">
        <v>42551</v>
      </c>
      <c r="L3338" s="62" t="s">
        <v>36818</v>
      </c>
    </row>
    <row r="3339" spans="1:12" ht="17.100000000000001" customHeight="1">
      <c r="A3339" s="196">
        <v>3336</v>
      </c>
      <c r="B3339" s="366" t="s">
        <v>36821</v>
      </c>
      <c r="C3339" s="367" t="s">
        <v>36822</v>
      </c>
      <c r="D3339" s="51" t="s">
        <v>36823</v>
      </c>
      <c r="E3339" s="121" t="str">
        <f t="shared" si="211"/>
        <v>Yes</v>
      </c>
      <c r="F3339" s="48">
        <f>0.62+0.32</f>
        <v>0.94</v>
      </c>
      <c r="G3339" s="48">
        <f t="shared" si="212"/>
        <v>0.38056680161943313</v>
      </c>
      <c r="H3339" s="368">
        <f t="shared" si="213"/>
        <v>2588</v>
      </c>
      <c r="I3339" s="502">
        <v>42551</v>
      </c>
      <c r="J3339" s="85">
        <v>2588</v>
      </c>
      <c r="K3339" s="109">
        <v>42551</v>
      </c>
      <c r="L3339" s="62" t="s">
        <v>36818</v>
      </c>
    </row>
    <row r="3340" spans="1:12" ht="17.100000000000001" customHeight="1">
      <c r="A3340" s="196">
        <v>3337</v>
      </c>
      <c r="B3340" s="371">
        <v>127</v>
      </c>
      <c r="C3340" s="370" t="s">
        <v>36824</v>
      </c>
      <c r="D3340" s="32" t="s">
        <v>36825</v>
      </c>
      <c r="E3340" s="121" t="str">
        <f t="shared" si="211"/>
        <v>Yes</v>
      </c>
      <c r="F3340" s="48">
        <v>1.76</v>
      </c>
      <c r="G3340" s="48">
        <f t="shared" si="212"/>
        <v>0.71255060728744934</v>
      </c>
      <c r="H3340" s="368">
        <f t="shared" si="213"/>
        <v>4845</v>
      </c>
      <c r="I3340" s="502">
        <v>42551</v>
      </c>
      <c r="J3340" s="85">
        <v>4845</v>
      </c>
      <c r="K3340" s="109">
        <v>42551</v>
      </c>
      <c r="L3340" s="62" t="s">
        <v>36818</v>
      </c>
    </row>
    <row r="3341" spans="1:12" ht="17.100000000000001" customHeight="1">
      <c r="A3341" s="196">
        <v>3338</v>
      </c>
      <c r="B3341" s="366" t="s">
        <v>36826</v>
      </c>
      <c r="C3341" s="370" t="s">
        <v>36827</v>
      </c>
      <c r="D3341" s="32" t="s">
        <v>36828</v>
      </c>
      <c r="E3341" s="121" t="str">
        <f t="shared" si="211"/>
        <v>Yes</v>
      </c>
      <c r="F3341" s="48">
        <f>0.13+0.66+0.52</f>
        <v>1.31</v>
      </c>
      <c r="G3341" s="48">
        <f t="shared" si="212"/>
        <v>0.53036437246963564</v>
      </c>
      <c r="H3341" s="368">
        <f t="shared" si="213"/>
        <v>3606</v>
      </c>
      <c r="I3341" s="502">
        <v>42551</v>
      </c>
      <c r="J3341" s="85">
        <v>3606</v>
      </c>
      <c r="K3341" s="109">
        <v>42551</v>
      </c>
      <c r="L3341" s="62" t="s">
        <v>36818</v>
      </c>
    </row>
    <row r="3342" spans="1:12" ht="17.100000000000001" customHeight="1">
      <c r="A3342" s="196">
        <v>3339</v>
      </c>
      <c r="B3342" s="366" t="s">
        <v>36829</v>
      </c>
      <c r="C3342" s="370" t="s">
        <v>36830</v>
      </c>
      <c r="D3342" s="32" t="s">
        <v>36831</v>
      </c>
      <c r="E3342" s="121" t="str">
        <f t="shared" si="211"/>
        <v>Yes</v>
      </c>
      <c r="F3342" s="48">
        <f>0.48+0.05+0.87</f>
        <v>1.4</v>
      </c>
      <c r="G3342" s="48">
        <f t="shared" si="212"/>
        <v>0.56680161943319829</v>
      </c>
      <c r="H3342" s="368">
        <f>ROUND(F3342*2753,0)</f>
        <v>3854</v>
      </c>
      <c r="I3342" s="502">
        <v>42551</v>
      </c>
      <c r="J3342" s="85">
        <v>3854</v>
      </c>
      <c r="K3342" s="109">
        <v>42551</v>
      </c>
      <c r="L3342" s="62" t="s">
        <v>36818</v>
      </c>
    </row>
    <row r="3343" spans="1:12" ht="17.100000000000001" customHeight="1">
      <c r="A3343" s="196">
        <v>3340</v>
      </c>
      <c r="B3343" s="371" t="s">
        <v>36832</v>
      </c>
      <c r="C3343" s="370" t="s">
        <v>36833</v>
      </c>
      <c r="D3343" s="32" t="s">
        <v>36834</v>
      </c>
      <c r="E3343" s="121" t="str">
        <f t="shared" si="211"/>
        <v>Yes</v>
      </c>
      <c r="F3343" s="48">
        <v>0.92</v>
      </c>
      <c r="G3343" s="48">
        <f t="shared" si="212"/>
        <v>0.37246963562753033</v>
      </c>
      <c r="H3343" s="368">
        <f t="shared" si="213"/>
        <v>2533</v>
      </c>
      <c r="I3343" s="502">
        <v>42551</v>
      </c>
      <c r="J3343" s="85">
        <v>2533</v>
      </c>
      <c r="K3343" s="109">
        <v>42551</v>
      </c>
      <c r="L3343" s="62" t="s">
        <v>36818</v>
      </c>
    </row>
    <row r="3344" spans="1:12" ht="17.100000000000001" customHeight="1">
      <c r="A3344" s="196">
        <v>3341</v>
      </c>
      <c r="B3344" s="369">
        <v>209</v>
      </c>
      <c r="C3344" s="370" t="s">
        <v>36835</v>
      </c>
      <c r="D3344" s="32" t="s">
        <v>36836</v>
      </c>
      <c r="E3344" s="121" t="str">
        <f t="shared" si="211"/>
        <v>Yes</v>
      </c>
      <c r="F3344" s="48">
        <v>1.21</v>
      </c>
      <c r="G3344" s="48">
        <f t="shared" si="212"/>
        <v>0.48987854251012142</v>
      </c>
      <c r="H3344" s="368">
        <f t="shared" si="213"/>
        <v>3331</v>
      </c>
      <c r="I3344" s="502">
        <v>42551</v>
      </c>
      <c r="J3344" s="164">
        <v>3331</v>
      </c>
      <c r="K3344" s="109">
        <v>42551</v>
      </c>
      <c r="L3344" s="62" t="s">
        <v>36818</v>
      </c>
    </row>
    <row r="3345" spans="1:12" ht="17.100000000000001" customHeight="1">
      <c r="A3345" s="196">
        <v>3342</v>
      </c>
      <c r="B3345" s="369" t="s">
        <v>36837</v>
      </c>
      <c r="C3345" s="370" t="s">
        <v>36838</v>
      </c>
      <c r="D3345" s="32" t="s">
        <v>36839</v>
      </c>
      <c r="E3345" s="121" t="str">
        <f t="shared" si="211"/>
        <v>Yes</v>
      </c>
      <c r="F3345" s="48">
        <v>1.1399999999999999</v>
      </c>
      <c r="G3345" s="48">
        <f t="shared" si="212"/>
        <v>0.46153846153846145</v>
      </c>
      <c r="H3345" s="368">
        <f t="shared" si="213"/>
        <v>3138</v>
      </c>
      <c r="I3345" s="502">
        <v>42551</v>
      </c>
      <c r="J3345" s="85">
        <v>3138</v>
      </c>
      <c r="K3345" s="109">
        <v>42551</v>
      </c>
      <c r="L3345" s="62" t="s">
        <v>36818</v>
      </c>
    </row>
    <row r="3346" spans="1:12" ht="17.100000000000001" customHeight="1">
      <c r="A3346" s="196">
        <v>3343</v>
      </c>
      <c r="B3346" s="369">
        <v>50</v>
      </c>
      <c r="C3346" s="370" t="s">
        <v>36840</v>
      </c>
      <c r="D3346" s="32" t="s">
        <v>36841</v>
      </c>
      <c r="E3346" s="121" t="str">
        <f t="shared" si="211"/>
        <v>Yes</v>
      </c>
      <c r="F3346" s="48">
        <v>0.65</v>
      </c>
      <c r="G3346" s="48">
        <f t="shared" si="212"/>
        <v>0.26315789473684209</v>
      </c>
      <c r="H3346" s="368">
        <f t="shared" si="213"/>
        <v>1789</v>
      </c>
      <c r="I3346" s="502">
        <v>42551</v>
      </c>
      <c r="J3346" s="85">
        <v>1789</v>
      </c>
      <c r="K3346" s="109">
        <v>42551</v>
      </c>
      <c r="L3346" s="62" t="s">
        <v>36818</v>
      </c>
    </row>
    <row r="3347" spans="1:12" ht="17.100000000000001" customHeight="1">
      <c r="A3347" s="196">
        <v>3344</v>
      </c>
      <c r="B3347" s="369" t="s">
        <v>36842</v>
      </c>
      <c r="C3347" s="370" t="s">
        <v>36843</v>
      </c>
      <c r="D3347" s="32" t="s">
        <v>36843</v>
      </c>
      <c r="E3347" s="121" t="str">
        <f t="shared" si="211"/>
        <v>Yes</v>
      </c>
      <c r="F3347" s="48">
        <v>1.06</v>
      </c>
      <c r="G3347" s="48">
        <f t="shared" si="212"/>
        <v>0.4291497975708502</v>
      </c>
      <c r="H3347" s="368">
        <f t="shared" si="213"/>
        <v>2918</v>
      </c>
      <c r="I3347" s="502">
        <v>42551</v>
      </c>
      <c r="J3347" s="85">
        <v>2918</v>
      </c>
      <c r="K3347" s="109">
        <v>42551</v>
      </c>
      <c r="L3347" s="62" t="s">
        <v>36818</v>
      </c>
    </row>
    <row r="3348" spans="1:12" ht="17.100000000000001" customHeight="1">
      <c r="A3348" s="196">
        <v>3345</v>
      </c>
      <c r="B3348" s="369">
        <v>175</v>
      </c>
      <c r="C3348" s="370" t="s">
        <v>36844</v>
      </c>
      <c r="D3348" s="32" t="s">
        <v>36845</v>
      </c>
      <c r="E3348" s="121" t="str">
        <f t="shared" si="211"/>
        <v>Yes</v>
      </c>
      <c r="F3348" s="48">
        <v>2.12</v>
      </c>
      <c r="G3348" s="48">
        <f t="shared" si="212"/>
        <v>0.8582995951417004</v>
      </c>
      <c r="H3348" s="368">
        <f t="shared" si="213"/>
        <v>5836</v>
      </c>
      <c r="I3348" s="502">
        <v>42551</v>
      </c>
      <c r="J3348" s="85">
        <v>5836</v>
      </c>
      <c r="K3348" s="109">
        <v>42551</v>
      </c>
      <c r="L3348" s="62" t="s">
        <v>36818</v>
      </c>
    </row>
    <row r="3349" spans="1:12" ht="17.100000000000001" customHeight="1">
      <c r="A3349" s="196">
        <v>3346</v>
      </c>
      <c r="B3349" s="375" t="s">
        <v>36846</v>
      </c>
      <c r="C3349" s="370" t="s">
        <v>36847</v>
      </c>
      <c r="D3349" s="32" t="s">
        <v>36848</v>
      </c>
      <c r="E3349" s="121" t="str">
        <f t="shared" si="211"/>
        <v>Yes</v>
      </c>
      <c r="F3349" s="48">
        <f>0.79+0.32</f>
        <v>1.1100000000000001</v>
      </c>
      <c r="G3349" s="48">
        <f t="shared" si="212"/>
        <v>0.44939271255060731</v>
      </c>
      <c r="H3349" s="368">
        <f t="shared" si="213"/>
        <v>3056</v>
      </c>
      <c r="I3349" s="502">
        <v>42551</v>
      </c>
      <c r="J3349" s="85">
        <v>3056</v>
      </c>
      <c r="K3349" s="109">
        <v>42551</v>
      </c>
      <c r="L3349" s="62" t="s">
        <v>36818</v>
      </c>
    </row>
    <row r="3350" spans="1:12" ht="17.100000000000001" customHeight="1">
      <c r="A3350" s="196">
        <v>3347</v>
      </c>
      <c r="B3350" s="371">
        <v>111</v>
      </c>
      <c r="C3350" s="370" t="s">
        <v>36849</v>
      </c>
      <c r="D3350" s="32" t="s">
        <v>36850</v>
      </c>
      <c r="E3350" s="121" t="str">
        <f t="shared" si="211"/>
        <v>Yes</v>
      </c>
      <c r="F3350" s="48">
        <v>2.02</v>
      </c>
      <c r="G3350" s="48">
        <f t="shared" si="212"/>
        <v>0.81781376518218618</v>
      </c>
      <c r="H3350" s="368">
        <f t="shared" si="213"/>
        <v>5561</v>
      </c>
      <c r="I3350" s="502">
        <v>42551</v>
      </c>
      <c r="J3350" s="85">
        <v>5561</v>
      </c>
      <c r="K3350" s="109">
        <v>42551</v>
      </c>
      <c r="L3350" s="62" t="s">
        <v>36818</v>
      </c>
    </row>
    <row r="3351" spans="1:12" ht="17.100000000000001" customHeight="1">
      <c r="A3351" s="196">
        <v>3348</v>
      </c>
      <c r="B3351" s="369">
        <v>30</v>
      </c>
      <c r="C3351" s="370" t="s">
        <v>36851</v>
      </c>
      <c r="D3351" s="32" t="s">
        <v>36852</v>
      </c>
      <c r="E3351" s="121" t="str">
        <f t="shared" si="211"/>
        <v>Yes</v>
      </c>
      <c r="F3351" s="48">
        <v>0.34</v>
      </c>
      <c r="G3351" s="48">
        <f t="shared" si="212"/>
        <v>0.13765182186234817</v>
      </c>
      <c r="H3351" s="368">
        <f t="shared" si="213"/>
        <v>936</v>
      </c>
      <c r="I3351" s="502">
        <v>42551</v>
      </c>
      <c r="J3351" s="164">
        <v>936</v>
      </c>
      <c r="K3351" s="109">
        <v>42551</v>
      </c>
      <c r="L3351" s="62" t="s">
        <v>36818</v>
      </c>
    </row>
    <row r="3352" spans="1:12" ht="17.100000000000001" customHeight="1">
      <c r="A3352" s="196">
        <v>3349</v>
      </c>
      <c r="B3352" s="371">
        <v>103</v>
      </c>
      <c r="C3352" s="370" t="s">
        <v>36853</v>
      </c>
      <c r="D3352" s="32" t="s">
        <v>36854</v>
      </c>
      <c r="E3352" s="121" t="str">
        <f t="shared" si="211"/>
        <v>No</v>
      </c>
      <c r="F3352" s="48">
        <v>3.55</v>
      </c>
      <c r="G3352" s="48">
        <f t="shared" si="212"/>
        <v>1.4372469635627529</v>
      </c>
      <c r="H3352" s="368">
        <f t="shared" si="213"/>
        <v>9773</v>
      </c>
      <c r="I3352" s="502">
        <v>42551</v>
      </c>
      <c r="J3352" s="164">
        <v>9773</v>
      </c>
      <c r="K3352" s="109">
        <v>42551</v>
      </c>
      <c r="L3352" s="62" t="s">
        <v>36818</v>
      </c>
    </row>
    <row r="3353" spans="1:12" ht="17.100000000000001" customHeight="1">
      <c r="A3353" s="196">
        <v>3350</v>
      </c>
      <c r="B3353" s="369">
        <v>183</v>
      </c>
      <c r="C3353" s="370" t="s">
        <v>36855</v>
      </c>
      <c r="D3353" s="32" t="s">
        <v>36856</v>
      </c>
      <c r="E3353" s="121" t="str">
        <f t="shared" si="211"/>
        <v>No</v>
      </c>
      <c r="F3353" s="48">
        <v>2.58</v>
      </c>
      <c r="G3353" s="48">
        <f t="shared" si="212"/>
        <v>1.0445344129554655</v>
      </c>
      <c r="H3353" s="368">
        <f t="shared" si="213"/>
        <v>7103</v>
      </c>
      <c r="I3353" s="502">
        <v>42551</v>
      </c>
      <c r="J3353" s="85">
        <v>7103</v>
      </c>
      <c r="K3353" s="109">
        <v>42551</v>
      </c>
      <c r="L3353" s="62" t="s">
        <v>36818</v>
      </c>
    </row>
    <row r="3354" spans="1:12" ht="17.100000000000001" customHeight="1">
      <c r="A3354" s="196">
        <v>3351</v>
      </c>
      <c r="B3354" s="371">
        <v>183</v>
      </c>
      <c r="C3354" s="370" t="s">
        <v>36855</v>
      </c>
      <c r="D3354" s="32" t="s">
        <v>36857</v>
      </c>
      <c r="E3354" s="121" t="str">
        <f t="shared" si="211"/>
        <v>No</v>
      </c>
      <c r="F3354" s="48">
        <v>2.59</v>
      </c>
      <c r="G3354" s="48">
        <f t="shared" si="212"/>
        <v>1.0485829959514168</v>
      </c>
      <c r="H3354" s="368">
        <f t="shared" si="213"/>
        <v>7130</v>
      </c>
      <c r="I3354" s="502">
        <v>42551</v>
      </c>
      <c r="J3354" s="85">
        <v>7130</v>
      </c>
      <c r="K3354" s="109">
        <v>42551</v>
      </c>
      <c r="L3354" s="62" t="s">
        <v>36818</v>
      </c>
    </row>
    <row r="3355" spans="1:12" ht="17.100000000000001" customHeight="1">
      <c r="A3355" s="196">
        <v>3352</v>
      </c>
      <c r="B3355" s="371">
        <v>136</v>
      </c>
      <c r="C3355" s="370" t="s">
        <v>36858</v>
      </c>
      <c r="D3355" s="32" t="s">
        <v>36859</v>
      </c>
      <c r="E3355" s="121" t="str">
        <f t="shared" si="211"/>
        <v>Yes</v>
      </c>
      <c r="F3355" s="48">
        <v>0.36</v>
      </c>
      <c r="G3355" s="48">
        <f t="shared" si="212"/>
        <v>0.145748987854251</v>
      </c>
      <c r="H3355" s="368">
        <f t="shared" si="213"/>
        <v>991</v>
      </c>
      <c r="I3355" s="502">
        <v>42551</v>
      </c>
      <c r="J3355" s="85">
        <v>991</v>
      </c>
      <c r="K3355" s="109">
        <v>42551</v>
      </c>
      <c r="L3355" s="62" t="s">
        <v>36818</v>
      </c>
    </row>
    <row r="3356" spans="1:12" ht="17.100000000000001" customHeight="1">
      <c r="A3356" s="196">
        <v>3353</v>
      </c>
      <c r="B3356" s="369">
        <v>136</v>
      </c>
      <c r="C3356" s="370" t="s">
        <v>36858</v>
      </c>
      <c r="D3356" s="32" t="s">
        <v>36860</v>
      </c>
      <c r="E3356" s="121" t="str">
        <f t="shared" si="211"/>
        <v>Yes</v>
      </c>
      <c r="F3356" s="48">
        <v>0.36</v>
      </c>
      <c r="G3356" s="48">
        <f t="shared" si="212"/>
        <v>0.145748987854251</v>
      </c>
      <c r="H3356" s="368">
        <f t="shared" si="213"/>
        <v>991</v>
      </c>
      <c r="I3356" s="502">
        <v>42551</v>
      </c>
      <c r="J3356" s="85">
        <v>991</v>
      </c>
      <c r="K3356" s="109">
        <v>42551</v>
      </c>
      <c r="L3356" s="62" t="s">
        <v>36818</v>
      </c>
    </row>
    <row r="3357" spans="1:12" ht="17.100000000000001" customHeight="1">
      <c r="A3357" s="196">
        <v>3354</v>
      </c>
      <c r="B3357" s="371">
        <v>81</v>
      </c>
      <c r="C3357" s="370" t="s">
        <v>36861</v>
      </c>
      <c r="D3357" s="32" t="s">
        <v>36862</v>
      </c>
      <c r="E3357" s="121" t="str">
        <f t="shared" si="211"/>
        <v>Yes</v>
      </c>
      <c r="F3357" s="48">
        <v>0.28000000000000003</v>
      </c>
      <c r="G3357" s="48">
        <f t="shared" si="212"/>
        <v>0.11336032388663968</v>
      </c>
      <c r="H3357" s="368">
        <f t="shared" si="213"/>
        <v>771</v>
      </c>
      <c r="I3357" s="502">
        <v>42551</v>
      </c>
      <c r="J3357" s="85">
        <v>771</v>
      </c>
      <c r="K3357" s="109">
        <v>42551</v>
      </c>
      <c r="L3357" s="62" t="s">
        <v>36818</v>
      </c>
    </row>
    <row r="3358" spans="1:12" ht="17.100000000000001" customHeight="1">
      <c r="A3358" s="196">
        <v>3355</v>
      </c>
      <c r="B3358" s="371">
        <v>136</v>
      </c>
      <c r="C3358" s="370" t="s">
        <v>36858</v>
      </c>
      <c r="D3358" s="32" t="s">
        <v>36863</v>
      </c>
      <c r="E3358" s="121" t="str">
        <f t="shared" si="211"/>
        <v>Yes</v>
      </c>
      <c r="F3358" s="48">
        <v>0.71</v>
      </c>
      <c r="G3358" s="48">
        <f t="shared" si="212"/>
        <v>0.28744939271255054</v>
      </c>
      <c r="H3358" s="368">
        <f t="shared" si="213"/>
        <v>1955</v>
      </c>
      <c r="I3358" s="502">
        <v>42551</v>
      </c>
      <c r="J3358" s="85">
        <v>1955</v>
      </c>
      <c r="K3358" s="109">
        <v>42551</v>
      </c>
      <c r="L3358" s="62" t="s">
        <v>36818</v>
      </c>
    </row>
    <row r="3359" spans="1:12" ht="17.100000000000001" customHeight="1">
      <c r="A3359" s="196">
        <v>3356</v>
      </c>
      <c r="B3359" s="375" t="s">
        <v>36864</v>
      </c>
      <c r="C3359" s="370" t="s">
        <v>36865</v>
      </c>
      <c r="D3359" s="32" t="s">
        <v>36866</v>
      </c>
      <c r="E3359" s="121" t="str">
        <f t="shared" si="211"/>
        <v>No</v>
      </c>
      <c r="F3359" s="48">
        <f>1.68+0.83+0.6</f>
        <v>3.11</v>
      </c>
      <c r="G3359" s="48">
        <f t="shared" si="212"/>
        <v>1.2591093117408905</v>
      </c>
      <c r="H3359" s="368">
        <f t="shared" si="213"/>
        <v>8562</v>
      </c>
      <c r="I3359" s="502">
        <v>42551</v>
      </c>
      <c r="J3359" s="85">
        <v>8562</v>
      </c>
      <c r="K3359" s="109">
        <v>42551</v>
      </c>
      <c r="L3359" s="62" t="s">
        <v>36818</v>
      </c>
    </row>
    <row r="3360" spans="1:12" ht="17.100000000000001" customHeight="1">
      <c r="A3360" s="196">
        <v>3357</v>
      </c>
      <c r="B3360" s="371">
        <v>134</v>
      </c>
      <c r="C3360" s="370" t="s">
        <v>36867</v>
      </c>
      <c r="D3360" s="32" t="s">
        <v>36868</v>
      </c>
      <c r="E3360" s="121" t="str">
        <f t="shared" si="211"/>
        <v>Yes</v>
      </c>
      <c r="F3360" s="48">
        <v>2.3199999999999998</v>
      </c>
      <c r="G3360" s="48">
        <f t="shared" si="212"/>
        <v>0.93927125506072862</v>
      </c>
      <c r="H3360" s="368">
        <f t="shared" si="213"/>
        <v>6387</v>
      </c>
      <c r="I3360" s="502">
        <v>42551</v>
      </c>
      <c r="J3360" s="48">
        <v>6387</v>
      </c>
      <c r="K3360" s="109">
        <v>42551</v>
      </c>
      <c r="L3360" s="62" t="s">
        <v>36818</v>
      </c>
    </row>
    <row r="3361" spans="1:12" ht="17.100000000000001" customHeight="1">
      <c r="A3361" s="196">
        <v>3358</v>
      </c>
      <c r="B3361" s="366" t="s">
        <v>36869</v>
      </c>
      <c r="C3361" s="367" t="s">
        <v>36870</v>
      </c>
      <c r="D3361" s="51" t="s">
        <v>36871</v>
      </c>
      <c r="E3361" s="121" t="str">
        <f t="shared" si="211"/>
        <v>Yes</v>
      </c>
      <c r="F3361" s="48">
        <f>1.17+0.34</f>
        <v>1.51</v>
      </c>
      <c r="G3361" s="48">
        <f t="shared" si="212"/>
        <v>0.61133603238866396</v>
      </c>
      <c r="H3361" s="368">
        <f t="shared" si="213"/>
        <v>4157</v>
      </c>
      <c r="I3361" s="502">
        <v>42551</v>
      </c>
      <c r="J3361" s="48">
        <v>4157</v>
      </c>
      <c r="K3361" s="109">
        <v>42551</v>
      </c>
      <c r="L3361" s="62" t="s">
        <v>36818</v>
      </c>
    </row>
    <row r="3362" spans="1:12" ht="17.100000000000001" customHeight="1">
      <c r="A3362" s="196">
        <v>3359</v>
      </c>
      <c r="B3362" s="369">
        <v>161</v>
      </c>
      <c r="C3362" s="367" t="s">
        <v>36872</v>
      </c>
      <c r="D3362" s="51" t="s">
        <v>36873</v>
      </c>
      <c r="E3362" s="121" t="str">
        <f t="shared" si="211"/>
        <v>Yes</v>
      </c>
      <c r="F3362" s="48">
        <v>0.96</v>
      </c>
      <c r="G3362" s="48">
        <f t="shared" si="212"/>
        <v>0.38866396761133598</v>
      </c>
      <c r="H3362" s="368">
        <f t="shared" si="213"/>
        <v>2643</v>
      </c>
      <c r="I3362" s="502">
        <v>42551</v>
      </c>
      <c r="J3362" s="164">
        <v>2643</v>
      </c>
      <c r="K3362" s="109">
        <v>42551</v>
      </c>
      <c r="L3362" s="62" t="s">
        <v>36818</v>
      </c>
    </row>
    <row r="3363" spans="1:12" ht="17.100000000000001" customHeight="1">
      <c r="A3363" s="196">
        <v>3360</v>
      </c>
      <c r="B3363" s="369">
        <v>19</v>
      </c>
      <c r="C3363" s="367" t="s">
        <v>36874</v>
      </c>
      <c r="D3363" s="51" t="s">
        <v>36875</v>
      </c>
      <c r="E3363" s="121" t="str">
        <f t="shared" si="211"/>
        <v>Yes</v>
      </c>
      <c r="F3363" s="48">
        <v>0.71</v>
      </c>
      <c r="G3363" s="48">
        <f t="shared" si="212"/>
        <v>0.28744939271255054</v>
      </c>
      <c r="H3363" s="368">
        <f t="shared" si="213"/>
        <v>1955</v>
      </c>
      <c r="I3363" s="502">
        <v>42551</v>
      </c>
      <c r="J3363" s="164">
        <v>1955</v>
      </c>
      <c r="K3363" s="109">
        <v>42551</v>
      </c>
      <c r="L3363" s="62" t="s">
        <v>36818</v>
      </c>
    </row>
    <row r="3364" spans="1:12" ht="17.100000000000001" customHeight="1">
      <c r="A3364" s="196">
        <v>3361</v>
      </c>
      <c r="B3364" s="366" t="s">
        <v>36876</v>
      </c>
      <c r="C3364" s="367" t="s">
        <v>36877</v>
      </c>
      <c r="D3364" s="51" t="s">
        <v>36878</v>
      </c>
      <c r="E3364" s="121" t="str">
        <f t="shared" si="211"/>
        <v>Yes</v>
      </c>
      <c r="F3364" s="48">
        <f>0.82+0.26</f>
        <v>1.08</v>
      </c>
      <c r="G3364" s="48">
        <f t="shared" si="212"/>
        <v>0.43724696356275305</v>
      </c>
      <c r="H3364" s="368">
        <f t="shared" si="213"/>
        <v>2973</v>
      </c>
      <c r="I3364" s="502">
        <v>42551</v>
      </c>
      <c r="J3364" s="164">
        <v>2973</v>
      </c>
      <c r="K3364" s="109">
        <v>42551</v>
      </c>
      <c r="L3364" s="62" t="s">
        <v>36818</v>
      </c>
    </row>
    <row r="3365" spans="1:12" ht="17.100000000000001" customHeight="1">
      <c r="A3365" s="196">
        <v>3362</v>
      </c>
      <c r="B3365" s="369" t="s">
        <v>36879</v>
      </c>
      <c r="C3365" s="367" t="s">
        <v>36880</v>
      </c>
      <c r="D3365" s="51" t="s">
        <v>36881</v>
      </c>
      <c r="E3365" s="121" t="str">
        <f t="shared" si="211"/>
        <v>No</v>
      </c>
      <c r="F3365" s="48">
        <v>2.54</v>
      </c>
      <c r="G3365" s="48">
        <f t="shared" si="212"/>
        <v>1.0283400809716599</v>
      </c>
      <c r="H3365" s="368">
        <f t="shared" si="213"/>
        <v>6993</v>
      </c>
      <c r="I3365" s="502">
        <v>42551</v>
      </c>
      <c r="J3365" s="164">
        <v>6993</v>
      </c>
      <c r="K3365" s="109">
        <v>42551</v>
      </c>
      <c r="L3365" s="62" t="s">
        <v>36818</v>
      </c>
    </row>
    <row r="3366" spans="1:12" ht="17.100000000000001" customHeight="1">
      <c r="A3366" s="196">
        <v>3363</v>
      </c>
      <c r="B3366" s="366" t="s">
        <v>36882</v>
      </c>
      <c r="C3366" s="367" t="s">
        <v>36883</v>
      </c>
      <c r="D3366" s="51" t="s">
        <v>36884</v>
      </c>
      <c r="E3366" s="121" t="str">
        <f t="shared" si="211"/>
        <v>No</v>
      </c>
      <c r="F3366" s="48">
        <f>3.53+0.38</f>
        <v>3.9099999999999997</v>
      </c>
      <c r="G3366" s="48">
        <f t="shared" si="212"/>
        <v>1.5829959514170038</v>
      </c>
      <c r="H3366" s="368">
        <f t="shared" si="213"/>
        <v>10764</v>
      </c>
      <c r="I3366" s="502">
        <v>42551</v>
      </c>
      <c r="J3366" s="164">
        <v>10764</v>
      </c>
      <c r="K3366" s="109">
        <v>42551</v>
      </c>
      <c r="L3366" s="62" t="s">
        <v>36818</v>
      </c>
    </row>
    <row r="3367" spans="1:12" ht="17.100000000000001" customHeight="1">
      <c r="A3367" s="196">
        <v>3364</v>
      </c>
      <c r="B3367" s="369" t="s">
        <v>36885</v>
      </c>
      <c r="C3367" s="367" t="s">
        <v>36886</v>
      </c>
      <c r="D3367" s="51" t="s">
        <v>36887</v>
      </c>
      <c r="E3367" s="121" t="str">
        <f t="shared" si="211"/>
        <v>Yes</v>
      </c>
      <c r="F3367" s="48">
        <v>0.26</v>
      </c>
      <c r="G3367" s="48">
        <f t="shared" si="212"/>
        <v>0.10526315789473684</v>
      </c>
      <c r="H3367" s="368">
        <f t="shared" si="213"/>
        <v>716</v>
      </c>
      <c r="I3367" s="502">
        <v>42551</v>
      </c>
      <c r="J3367" s="164">
        <v>716</v>
      </c>
      <c r="K3367" s="109">
        <v>42551</v>
      </c>
      <c r="L3367" s="62" t="s">
        <v>36818</v>
      </c>
    </row>
    <row r="3368" spans="1:12" ht="17.100000000000001" customHeight="1">
      <c r="A3368" s="196">
        <v>3365</v>
      </c>
      <c r="B3368" s="369">
        <v>38</v>
      </c>
      <c r="C3368" s="367" t="s">
        <v>36888</v>
      </c>
      <c r="D3368" s="51" t="s">
        <v>36889</v>
      </c>
      <c r="E3368" s="121" t="str">
        <f t="shared" si="211"/>
        <v>Yes</v>
      </c>
      <c r="F3368" s="48">
        <v>1.98</v>
      </c>
      <c r="G3368" s="48">
        <f t="shared" si="212"/>
        <v>0.80161943319838047</v>
      </c>
      <c r="H3368" s="368">
        <f t="shared" si="213"/>
        <v>5451</v>
      </c>
      <c r="I3368" s="502">
        <v>42551</v>
      </c>
      <c r="J3368" s="164">
        <v>5451</v>
      </c>
      <c r="K3368" s="109">
        <v>42551</v>
      </c>
      <c r="L3368" s="62" t="s">
        <v>36818</v>
      </c>
    </row>
    <row r="3369" spans="1:12" ht="17.100000000000001" customHeight="1">
      <c r="A3369" s="196">
        <v>3366</v>
      </c>
      <c r="B3369" s="369">
        <v>150</v>
      </c>
      <c r="C3369" s="367" t="s">
        <v>36890</v>
      </c>
      <c r="D3369" s="51" t="s">
        <v>36891</v>
      </c>
      <c r="E3369" s="121" t="str">
        <f t="shared" si="211"/>
        <v>Yes</v>
      </c>
      <c r="F3369" s="48">
        <v>0.36</v>
      </c>
      <c r="G3369" s="48">
        <f t="shared" si="212"/>
        <v>0.145748987854251</v>
      </c>
      <c r="H3369" s="368">
        <f t="shared" si="213"/>
        <v>991</v>
      </c>
      <c r="I3369" s="502">
        <v>42551</v>
      </c>
      <c r="J3369" s="164">
        <v>991</v>
      </c>
      <c r="K3369" s="109">
        <v>42551</v>
      </c>
      <c r="L3369" s="62" t="s">
        <v>36818</v>
      </c>
    </row>
    <row r="3370" spans="1:12" ht="17.100000000000001" customHeight="1">
      <c r="A3370" s="196">
        <v>3367</v>
      </c>
      <c r="B3370" s="369">
        <v>65</v>
      </c>
      <c r="C3370" s="367" t="s">
        <v>36892</v>
      </c>
      <c r="D3370" s="51" t="s">
        <v>36893</v>
      </c>
      <c r="E3370" s="121" t="str">
        <f t="shared" si="211"/>
        <v>Yes</v>
      </c>
      <c r="F3370" s="48">
        <v>0.52</v>
      </c>
      <c r="G3370" s="48">
        <f t="shared" si="212"/>
        <v>0.21052631578947367</v>
      </c>
      <c r="H3370" s="368">
        <f t="shared" si="213"/>
        <v>1432</v>
      </c>
      <c r="I3370" s="502">
        <v>42551</v>
      </c>
      <c r="J3370" s="164">
        <v>1432</v>
      </c>
      <c r="K3370" s="109">
        <v>42551</v>
      </c>
      <c r="L3370" s="62" t="s">
        <v>36818</v>
      </c>
    </row>
    <row r="3371" spans="1:12" ht="17.100000000000001" customHeight="1">
      <c r="A3371" s="196">
        <v>3368</v>
      </c>
      <c r="B3371" s="366" t="s">
        <v>36894</v>
      </c>
      <c r="C3371" s="367" t="s">
        <v>36895</v>
      </c>
      <c r="D3371" s="51" t="s">
        <v>36896</v>
      </c>
      <c r="E3371" s="121" t="str">
        <f t="shared" si="211"/>
        <v>Yes</v>
      </c>
      <c r="F3371" s="48">
        <v>0.45</v>
      </c>
      <c r="G3371" s="48">
        <f t="shared" si="212"/>
        <v>0.18218623481781376</v>
      </c>
      <c r="H3371" s="368">
        <f t="shared" si="213"/>
        <v>1239</v>
      </c>
      <c r="I3371" s="502">
        <v>42551</v>
      </c>
      <c r="J3371" s="164">
        <v>1239</v>
      </c>
      <c r="K3371" s="109">
        <v>42551</v>
      </c>
      <c r="L3371" s="62" t="s">
        <v>36818</v>
      </c>
    </row>
    <row r="3372" spans="1:12" ht="17.100000000000001" customHeight="1">
      <c r="A3372" s="196">
        <v>3369</v>
      </c>
      <c r="B3372" s="366" t="s">
        <v>36897</v>
      </c>
      <c r="C3372" s="367" t="s">
        <v>36898</v>
      </c>
      <c r="D3372" s="51" t="s">
        <v>36899</v>
      </c>
      <c r="E3372" s="121" t="str">
        <f t="shared" si="211"/>
        <v>Yes</v>
      </c>
      <c r="F3372" s="48">
        <f>0.4+0.72+0.44</f>
        <v>1.56</v>
      </c>
      <c r="G3372" s="48">
        <f t="shared" si="212"/>
        <v>0.63157894736842102</v>
      </c>
      <c r="H3372" s="368">
        <f t="shared" si="213"/>
        <v>4295</v>
      </c>
      <c r="I3372" s="502">
        <v>42551</v>
      </c>
      <c r="J3372" s="164">
        <v>4295</v>
      </c>
      <c r="K3372" s="109">
        <v>42551</v>
      </c>
      <c r="L3372" s="62" t="s">
        <v>36818</v>
      </c>
    </row>
    <row r="3373" spans="1:12" ht="17.100000000000001" customHeight="1">
      <c r="A3373" s="196">
        <v>3370</v>
      </c>
      <c r="B3373" s="369">
        <v>146</v>
      </c>
      <c r="C3373" s="367" t="s">
        <v>36900</v>
      </c>
      <c r="D3373" s="51" t="s">
        <v>36901</v>
      </c>
      <c r="E3373" s="121" t="str">
        <f t="shared" si="211"/>
        <v>Yes</v>
      </c>
      <c r="F3373" s="48">
        <v>0.2</v>
      </c>
      <c r="G3373" s="48">
        <f t="shared" si="212"/>
        <v>8.0971659919028341E-2</v>
      </c>
      <c r="H3373" s="368">
        <f t="shared" si="213"/>
        <v>551</v>
      </c>
      <c r="I3373" s="502">
        <v>42551</v>
      </c>
      <c r="J3373" s="164">
        <v>551</v>
      </c>
      <c r="K3373" s="109">
        <v>42551</v>
      </c>
      <c r="L3373" s="62" t="s">
        <v>36818</v>
      </c>
    </row>
    <row r="3374" spans="1:12" ht="17.100000000000001" customHeight="1">
      <c r="A3374" s="196">
        <v>3371</v>
      </c>
      <c r="B3374" s="369">
        <v>237</v>
      </c>
      <c r="C3374" s="367" t="s">
        <v>36902</v>
      </c>
      <c r="D3374" s="51" t="s">
        <v>36902</v>
      </c>
      <c r="E3374" s="121" t="str">
        <f t="shared" si="211"/>
        <v>Yes</v>
      </c>
      <c r="F3374" s="48">
        <v>0.35</v>
      </c>
      <c r="G3374" s="48">
        <f t="shared" si="212"/>
        <v>0.14170040485829957</v>
      </c>
      <c r="H3374" s="368">
        <f t="shared" si="213"/>
        <v>964</v>
      </c>
      <c r="I3374" s="502">
        <v>42551</v>
      </c>
      <c r="J3374" s="164">
        <v>964</v>
      </c>
      <c r="K3374" s="109">
        <v>42551</v>
      </c>
      <c r="L3374" s="62" t="s">
        <v>36818</v>
      </c>
    </row>
    <row r="3375" spans="1:12" ht="17.100000000000001" customHeight="1">
      <c r="A3375" s="196">
        <v>3372</v>
      </c>
      <c r="B3375" s="366" t="s">
        <v>36903</v>
      </c>
      <c r="C3375" s="367" t="s">
        <v>36904</v>
      </c>
      <c r="D3375" s="51" t="s">
        <v>36905</v>
      </c>
      <c r="E3375" s="121" t="str">
        <f t="shared" si="211"/>
        <v>Yes</v>
      </c>
      <c r="F3375" s="48">
        <f>1.1+0.26</f>
        <v>1.36</v>
      </c>
      <c r="G3375" s="48">
        <f t="shared" si="212"/>
        <v>0.55060728744939269</v>
      </c>
      <c r="H3375" s="368">
        <f t="shared" si="213"/>
        <v>3744</v>
      </c>
      <c r="I3375" s="502">
        <v>42551</v>
      </c>
      <c r="J3375" s="164">
        <v>3744</v>
      </c>
      <c r="K3375" s="109">
        <v>42551</v>
      </c>
      <c r="L3375" s="62" t="s">
        <v>36818</v>
      </c>
    </row>
    <row r="3376" spans="1:12" ht="17.100000000000001" customHeight="1">
      <c r="A3376" s="196">
        <v>3373</v>
      </c>
      <c r="B3376" s="369">
        <v>33</v>
      </c>
      <c r="C3376" s="367" t="s">
        <v>36906</v>
      </c>
      <c r="D3376" s="51" t="s">
        <v>36907</v>
      </c>
      <c r="E3376" s="121" t="str">
        <f t="shared" si="211"/>
        <v>Yes</v>
      </c>
      <c r="F3376" s="48">
        <v>0.6</v>
      </c>
      <c r="G3376" s="48">
        <f t="shared" si="212"/>
        <v>0.24291497975708498</v>
      </c>
      <c r="H3376" s="368">
        <f t="shared" si="213"/>
        <v>1652</v>
      </c>
      <c r="I3376" s="502">
        <v>42551</v>
      </c>
      <c r="J3376" s="164">
        <v>1652</v>
      </c>
      <c r="K3376" s="109">
        <v>42551</v>
      </c>
      <c r="L3376" s="62" t="s">
        <v>36818</v>
      </c>
    </row>
    <row r="3377" spans="1:12" ht="17.100000000000001" customHeight="1">
      <c r="A3377" s="196">
        <v>3374</v>
      </c>
      <c r="B3377" s="369">
        <v>126</v>
      </c>
      <c r="C3377" s="367" t="s">
        <v>36908</v>
      </c>
      <c r="D3377" s="51" t="s">
        <v>36909</v>
      </c>
      <c r="E3377" s="121" t="str">
        <f t="shared" si="211"/>
        <v>No</v>
      </c>
      <c r="F3377" s="48">
        <v>3.46</v>
      </c>
      <c r="G3377" s="48">
        <f t="shared" si="212"/>
        <v>1.4008097165991902</v>
      </c>
      <c r="H3377" s="368">
        <f t="shared" si="213"/>
        <v>9525</v>
      </c>
      <c r="I3377" s="502">
        <v>42551</v>
      </c>
      <c r="J3377" s="164">
        <v>9525</v>
      </c>
      <c r="K3377" s="109">
        <v>42551</v>
      </c>
      <c r="L3377" s="62" t="s">
        <v>36818</v>
      </c>
    </row>
    <row r="3378" spans="1:12" ht="17.100000000000001" customHeight="1">
      <c r="A3378" s="196">
        <v>3375</v>
      </c>
      <c r="B3378" s="369">
        <v>135</v>
      </c>
      <c r="C3378" s="367" t="s">
        <v>36910</v>
      </c>
      <c r="D3378" s="51" t="s">
        <v>36911</v>
      </c>
      <c r="E3378" s="121" t="str">
        <f t="shared" si="211"/>
        <v>Yes</v>
      </c>
      <c r="F3378" s="48">
        <v>0.41</v>
      </c>
      <c r="G3378" s="48">
        <f t="shared" si="212"/>
        <v>0.16599190283400808</v>
      </c>
      <c r="H3378" s="368">
        <f t="shared" si="213"/>
        <v>1129</v>
      </c>
      <c r="I3378" s="502">
        <v>42551</v>
      </c>
      <c r="J3378" s="164">
        <v>1129</v>
      </c>
      <c r="K3378" s="109">
        <v>42551</v>
      </c>
      <c r="L3378" s="62" t="s">
        <v>36818</v>
      </c>
    </row>
    <row r="3379" spans="1:12" ht="17.100000000000001" customHeight="1">
      <c r="A3379" s="196">
        <v>3376</v>
      </c>
      <c r="B3379" s="366" t="s">
        <v>36912</v>
      </c>
      <c r="C3379" s="367" t="s">
        <v>36913</v>
      </c>
      <c r="D3379" s="51" t="s">
        <v>36914</v>
      </c>
      <c r="E3379" s="121" t="str">
        <f t="shared" si="211"/>
        <v>Yes</v>
      </c>
      <c r="F3379" s="48">
        <f>0.18+0.39</f>
        <v>0.57000000000000006</v>
      </c>
      <c r="G3379" s="48">
        <f t="shared" si="212"/>
        <v>0.23076923076923078</v>
      </c>
      <c r="H3379" s="368">
        <f t="shared" si="213"/>
        <v>1569</v>
      </c>
      <c r="I3379" s="502">
        <v>42551</v>
      </c>
      <c r="J3379" s="164">
        <v>1569</v>
      </c>
      <c r="K3379" s="109">
        <v>42551</v>
      </c>
      <c r="L3379" s="62" t="s">
        <v>36818</v>
      </c>
    </row>
    <row r="3380" spans="1:12" ht="17.100000000000001" customHeight="1">
      <c r="A3380" s="196">
        <v>3377</v>
      </c>
      <c r="B3380" s="369">
        <v>223</v>
      </c>
      <c r="C3380" s="367" t="s">
        <v>36915</v>
      </c>
      <c r="D3380" s="51" t="s">
        <v>36915</v>
      </c>
      <c r="E3380" s="121" t="str">
        <f t="shared" si="211"/>
        <v>Yes</v>
      </c>
      <c r="F3380" s="48">
        <v>0.56999999999999995</v>
      </c>
      <c r="G3380" s="48">
        <f t="shared" si="212"/>
        <v>0.23076923076923073</v>
      </c>
      <c r="H3380" s="368">
        <f t="shared" si="213"/>
        <v>1569</v>
      </c>
      <c r="I3380" s="502">
        <v>42551</v>
      </c>
      <c r="J3380" s="164">
        <v>1569</v>
      </c>
      <c r="K3380" s="109">
        <v>42551</v>
      </c>
      <c r="L3380" s="62" t="s">
        <v>36818</v>
      </c>
    </row>
    <row r="3381" spans="1:12" ht="17.100000000000001" customHeight="1">
      <c r="A3381" s="196">
        <v>3378</v>
      </c>
      <c r="B3381" s="369">
        <v>123</v>
      </c>
      <c r="C3381" s="367" t="s">
        <v>36916</v>
      </c>
      <c r="D3381" s="51" t="s">
        <v>36917</v>
      </c>
      <c r="E3381" s="121" t="str">
        <f t="shared" si="211"/>
        <v>Yes</v>
      </c>
      <c r="F3381" s="48">
        <v>0.22</v>
      </c>
      <c r="G3381" s="48">
        <f t="shared" si="212"/>
        <v>8.9068825910931168E-2</v>
      </c>
      <c r="H3381" s="368">
        <f t="shared" si="213"/>
        <v>606</v>
      </c>
      <c r="I3381" s="502">
        <v>42551</v>
      </c>
      <c r="J3381" s="164">
        <v>606</v>
      </c>
      <c r="K3381" s="109">
        <v>42551</v>
      </c>
      <c r="L3381" s="62" t="s">
        <v>36818</v>
      </c>
    </row>
    <row r="3382" spans="1:12" ht="17.100000000000001" customHeight="1">
      <c r="A3382" s="196">
        <v>3379</v>
      </c>
      <c r="B3382" s="369">
        <v>209</v>
      </c>
      <c r="C3382" s="367" t="s">
        <v>36918</v>
      </c>
      <c r="D3382" s="51" t="s">
        <v>36919</v>
      </c>
      <c r="E3382" s="121" t="str">
        <f t="shared" si="211"/>
        <v>Yes</v>
      </c>
      <c r="F3382" s="48">
        <v>1.1499999999999999</v>
      </c>
      <c r="G3382" s="48">
        <f t="shared" si="212"/>
        <v>0.46558704453441291</v>
      </c>
      <c r="H3382" s="368">
        <f t="shared" si="213"/>
        <v>3166</v>
      </c>
      <c r="I3382" s="502">
        <v>42551</v>
      </c>
      <c r="J3382" s="164">
        <v>3166</v>
      </c>
      <c r="K3382" s="109">
        <v>42551</v>
      </c>
      <c r="L3382" s="62" t="s">
        <v>36818</v>
      </c>
    </row>
    <row r="3383" spans="1:12" ht="17.100000000000001" customHeight="1">
      <c r="A3383" s="196">
        <v>3380</v>
      </c>
      <c r="B3383" s="369">
        <v>96</v>
      </c>
      <c r="C3383" s="367" t="s">
        <v>36920</v>
      </c>
      <c r="D3383" s="51" t="s">
        <v>36921</v>
      </c>
      <c r="E3383" s="121" t="str">
        <f t="shared" si="211"/>
        <v>Yes</v>
      </c>
      <c r="F3383" s="48">
        <v>1.02</v>
      </c>
      <c r="G3383" s="48">
        <f t="shared" si="212"/>
        <v>0.41295546558704449</v>
      </c>
      <c r="H3383" s="368">
        <f t="shared" si="213"/>
        <v>2808</v>
      </c>
      <c r="I3383" s="502">
        <v>42551</v>
      </c>
      <c r="J3383" s="164">
        <v>2808</v>
      </c>
      <c r="K3383" s="109">
        <v>42551</v>
      </c>
      <c r="L3383" s="62" t="s">
        <v>36818</v>
      </c>
    </row>
    <row r="3384" spans="1:12" ht="17.100000000000001" customHeight="1">
      <c r="A3384" s="196">
        <v>3381</v>
      </c>
      <c r="B3384" s="369">
        <v>143</v>
      </c>
      <c r="C3384" s="367" t="s">
        <v>36922</v>
      </c>
      <c r="D3384" s="51" t="s">
        <v>36923</v>
      </c>
      <c r="E3384" s="121" t="str">
        <f t="shared" si="211"/>
        <v>Yes</v>
      </c>
      <c r="F3384" s="48">
        <v>0.12</v>
      </c>
      <c r="G3384" s="48">
        <f t="shared" si="212"/>
        <v>4.8582995951416998E-2</v>
      </c>
      <c r="H3384" s="368">
        <f t="shared" si="213"/>
        <v>330</v>
      </c>
      <c r="I3384" s="502">
        <v>42551</v>
      </c>
      <c r="J3384" s="164">
        <v>330</v>
      </c>
      <c r="K3384" s="109">
        <v>42551</v>
      </c>
      <c r="L3384" s="62" t="s">
        <v>36818</v>
      </c>
    </row>
    <row r="3385" spans="1:12" ht="17.100000000000001" customHeight="1">
      <c r="A3385" s="196">
        <v>3382</v>
      </c>
      <c r="B3385" s="369">
        <v>22</v>
      </c>
      <c r="C3385" s="367" t="s">
        <v>36924</v>
      </c>
      <c r="D3385" s="51" t="s">
        <v>36925</v>
      </c>
      <c r="E3385" s="121" t="str">
        <f t="shared" si="211"/>
        <v>Yes</v>
      </c>
      <c r="F3385" s="48">
        <v>0.34</v>
      </c>
      <c r="G3385" s="48">
        <f t="shared" si="212"/>
        <v>0.13765182186234817</v>
      </c>
      <c r="H3385" s="368">
        <f t="shared" si="213"/>
        <v>936</v>
      </c>
      <c r="I3385" s="502">
        <v>42551</v>
      </c>
      <c r="J3385" s="164">
        <v>936</v>
      </c>
      <c r="K3385" s="109">
        <v>42551</v>
      </c>
      <c r="L3385" s="62" t="s">
        <v>36818</v>
      </c>
    </row>
    <row r="3386" spans="1:12" ht="17.100000000000001" customHeight="1">
      <c r="A3386" s="196">
        <v>3383</v>
      </c>
      <c r="B3386" s="369">
        <v>120</v>
      </c>
      <c r="C3386" s="367" t="s">
        <v>36926</v>
      </c>
      <c r="D3386" s="51" t="s">
        <v>36927</v>
      </c>
      <c r="E3386" s="121" t="str">
        <f t="shared" si="211"/>
        <v>Yes</v>
      </c>
      <c r="F3386" s="48">
        <v>1.79</v>
      </c>
      <c r="G3386" s="48">
        <f t="shared" si="212"/>
        <v>0.7246963562753036</v>
      </c>
      <c r="H3386" s="368">
        <f t="shared" si="213"/>
        <v>4928</v>
      </c>
      <c r="I3386" s="502">
        <v>42551</v>
      </c>
      <c r="J3386" s="164">
        <v>4928</v>
      </c>
      <c r="K3386" s="109">
        <v>42551</v>
      </c>
      <c r="L3386" s="62" t="s">
        <v>36818</v>
      </c>
    </row>
    <row r="3387" spans="1:12" ht="17.100000000000001" customHeight="1">
      <c r="A3387" s="196">
        <v>3384</v>
      </c>
      <c r="B3387" s="366" t="s">
        <v>36928</v>
      </c>
      <c r="C3387" s="367" t="s">
        <v>36929</v>
      </c>
      <c r="D3387" s="51" t="s">
        <v>36930</v>
      </c>
      <c r="E3387" s="121" t="str">
        <f t="shared" si="211"/>
        <v>Yes</v>
      </c>
      <c r="F3387" s="48">
        <f>0.65+0.23+0.15</f>
        <v>1.03</v>
      </c>
      <c r="G3387" s="48">
        <f t="shared" si="212"/>
        <v>0.41700404858299595</v>
      </c>
      <c r="H3387" s="368">
        <f t="shared" si="213"/>
        <v>2836</v>
      </c>
      <c r="I3387" s="502">
        <v>42551</v>
      </c>
      <c r="J3387" s="164">
        <v>2836</v>
      </c>
      <c r="K3387" s="109">
        <v>42551</v>
      </c>
      <c r="L3387" s="62" t="s">
        <v>36818</v>
      </c>
    </row>
    <row r="3388" spans="1:12" ht="17.100000000000001" customHeight="1">
      <c r="A3388" s="196">
        <v>3385</v>
      </c>
      <c r="B3388" s="366" t="s">
        <v>36931</v>
      </c>
      <c r="C3388" s="367" t="s">
        <v>36932</v>
      </c>
      <c r="D3388" s="51" t="s">
        <v>36933</v>
      </c>
      <c r="E3388" s="121" t="str">
        <f t="shared" si="211"/>
        <v>Yes</v>
      </c>
      <c r="F3388" s="48">
        <f>0.65+0.33</f>
        <v>0.98</v>
      </c>
      <c r="G3388" s="48">
        <f t="shared" si="212"/>
        <v>0.39676113360323884</v>
      </c>
      <c r="H3388" s="368">
        <f t="shared" si="213"/>
        <v>2698</v>
      </c>
      <c r="I3388" s="502">
        <v>42551</v>
      </c>
      <c r="J3388" s="164">
        <v>2698</v>
      </c>
      <c r="K3388" s="109">
        <v>42551</v>
      </c>
      <c r="L3388" s="62" t="s">
        <v>36818</v>
      </c>
    </row>
    <row r="3389" spans="1:12" ht="17.100000000000001" customHeight="1">
      <c r="A3389" s="196">
        <v>3386</v>
      </c>
      <c r="B3389" s="369">
        <v>119</v>
      </c>
      <c r="C3389" s="367" t="s">
        <v>36934</v>
      </c>
      <c r="D3389" s="51" t="s">
        <v>36935</v>
      </c>
      <c r="E3389" s="121" t="str">
        <f t="shared" si="211"/>
        <v>Yes</v>
      </c>
      <c r="F3389" s="48">
        <v>0.44</v>
      </c>
      <c r="G3389" s="48">
        <f t="shared" si="212"/>
        <v>0.17813765182186234</v>
      </c>
      <c r="H3389" s="368">
        <f t="shared" si="213"/>
        <v>1211</v>
      </c>
      <c r="I3389" s="502">
        <v>42551</v>
      </c>
      <c r="J3389" s="164">
        <v>1211</v>
      </c>
      <c r="K3389" s="109">
        <v>42551</v>
      </c>
      <c r="L3389" s="62" t="s">
        <v>36818</v>
      </c>
    </row>
    <row r="3390" spans="1:12" ht="17.100000000000001" customHeight="1">
      <c r="A3390" s="196">
        <v>3387</v>
      </c>
      <c r="B3390" s="369">
        <v>153</v>
      </c>
      <c r="C3390" s="367" t="s">
        <v>36936</v>
      </c>
      <c r="D3390" s="51" t="s">
        <v>36937</v>
      </c>
      <c r="E3390" s="121" t="str">
        <f t="shared" si="211"/>
        <v>Yes</v>
      </c>
      <c r="F3390" s="48">
        <v>0.45</v>
      </c>
      <c r="G3390" s="48">
        <f t="shared" si="212"/>
        <v>0.18218623481781376</v>
      </c>
      <c r="H3390" s="368">
        <f t="shared" si="213"/>
        <v>1239</v>
      </c>
      <c r="I3390" s="502">
        <v>42551</v>
      </c>
      <c r="J3390" s="164">
        <v>1239</v>
      </c>
      <c r="K3390" s="109">
        <v>42551</v>
      </c>
      <c r="L3390" s="62" t="s">
        <v>36818</v>
      </c>
    </row>
    <row r="3391" spans="1:12" ht="17.100000000000001" customHeight="1">
      <c r="A3391" s="196">
        <v>3388</v>
      </c>
      <c r="B3391" s="369">
        <v>129</v>
      </c>
      <c r="C3391" s="367" t="s">
        <v>36938</v>
      </c>
      <c r="D3391" s="51" t="s">
        <v>36939</v>
      </c>
      <c r="E3391" s="121" t="str">
        <f t="shared" si="211"/>
        <v>No</v>
      </c>
      <c r="F3391" s="48">
        <v>5.0999999999999996</v>
      </c>
      <c r="G3391" s="48">
        <f t="shared" si="212"/>
        <v>2.0647773279352224</v>
      </c>
      <c r="H3391" s="368">
        <v>13600</v>
      </c>
      <c r="I3391" s="502">
        <v>42551</v>
      </c>
      <c r="J3391" s="164">
        <v>13600</v>
      </c>
      <c r="K3391" s="109">
        <v>42551</v>
      </c>
      <c r="L3391" s="62" t="s">
        <v>36818</v>
      </c>
    </row>
    <row r="3392" spans="1:12" ht="17.100000000000001" customHeight="1">
      <c r="A3392" s="196">
        <v>3389</v>
      </c>
      <c r="B3392" s="369">
        <v>224</v>
      </c>
      <c r="C3392" s="367" t="s">
        <v>36940</v>
      </c>
      <c r="D3392" s="51" t="s">
        <v>36941</v>
      </c>
      <c r="E3392" s="121" t="str">
        <f t="shared" si="211"/>
        <v>Yes</v>
      </c>
      <c r="F3392" s="48">
        <v>0.09</v>
      </c>
      <c r="G3392" s="48">
        <f t="shared" si="212"/>
        <v>3.643724696356275E-2</v>
      </c>
      <c r="H3392" s="368">
        <f t="shared" si="213"/>
        <v>248</v>
      </c>
      <c r="I3392" s="502">
        <v>42551</v>
      </c>
      <c r="J3392" s="164">
        <v>248</v>
      </c>
      <c r="K3392" s="109">
        <v>42551</v>
      </c>
      <c r="L3392" s="62" t="s">
        <v>36818</v>
      </c>
    </row>
    <row r="3393" spans="1:12" ht="17.100000000000001" customHeight="1">
      <c r="A3393" s="196">
        <v>3390</v>
      </c>
      <c r="B3393" s="369" t="s">
        <v>36942</v>
      </c>
      <c r="C3393" s="367" t="s">
        <v>36943</v>
      </c>
      <c r="D3393" s="51" t="s">
        <v>36944</v>
      </c>
      <c r="E3393" s="121" t="str">
        <f t="shared" si="211"/>
        <v>Yes</v>
      </c>
      <c r="F3393" s="48">
        <v>0.63</v>
      </c>
      <c r="G3393" s="48">
        <f t="shared" si="212"/>
        <v>0.25506072874493924</v>
      </c>
      <c r="H3393" s="368">
        <f t="shared" si="213"/>
        <v>1734</v>
      </c>
      <c r="I3393" s="502">
        <v>42551</v>
      </c>
      <c r="J3393" s="164">
        <v>1734</v>
      </c>
      <c r="K3393" s="109">
        <v>42551</v>
      </c>
      <c r="L3393" s="62" t="s">
        <v>36818</v>
      </c>
    </row>
    <row r="3394" spans="1:12" ht="17.100000000000001" customHeight="1">
      <c r="A3394" s="196">
        <v>3391</v>
      </c>
      <c r="B3394" s="369">
        <v>26</v>
      </c>
      <c r="C3394" s="367" t="s">
        <v>36945</v>
      </c>
      <c r="D3394" s="51" t="s">
        <v>36946</v>
      </c>
      <c r="E3394" s="121" t="str">
        <f>IF(G3394&lt;1,"Yes","No")</f>
        <v>No</v>
      </c>
      <c r="F3394" s="48">
        <v>4.3499999999999996</v>
      </c>
      <c r="G3394" s="48">
        <f>F3394/2.47</f>
        <v>1.761133603238866</v>
      </c>
      <c r="H3394" s="368">
        <f>ROUND(F3394*2753,0)</f>
        <v>11976</v>
      </c>
      <c r="I3394" s="121" t="s">
        <v>36947</v>
      </c>
      <c r="J3394" s="164">
        <v>11976</v>
      </c>
      <c r="K3394" s="476">
        <v>42551</v>
      </c>
      <c r="L3394" s="62" t="s">
        <v>36948</v>
      </c>
    </row>
    <row r="3395" spans="1:12" ht="17.100000000000001" customHeight="1">
      <c r="A3395" s="196">
        <v>3392</v>
      </c>
      <c r="B3395" s="369">
        <v>26</v>
      </c>
      <c r="C3395" s="378" t="s">
        <v>36949</v>
      </c>
      <c r="D3395" s="51" t="s">
        <v>36950</v>
      </c>
      <c r="E3395" s="121" t="str">
        <f t="shared" ref="E3395:E3414" si="214">IF(G3395&lt;1,"Yes","No")</f>
        <v>Yes</v>
      </c>
      <c r="F3395" s="48">
        <v>2.17</v>
      </c>
      <c r="G3395" s="48">
        <f t="shared" ref="G3395:G3414" si="215">F3395/2.47</f>
        <v>0.87854251012145734</v>
      </c>
      <c r="H3395" s="368">
        <f t="shared" ref="H3395:H3414" si="216">ROUND(F3395*2753,0)</f>
        <v>5974</v>
      </c>
      <c r="I3395" s="121" t="s">
        <v>36951</v>
      </c>
      <c r="J3395" s="164">
        <v>5974</v>
      </c>
      <c r="K3395" s="476">
        <v>42551</v>
      </c>
      <c r="L3395" s="62" t="s">
        <v>36948</v>
      </c>
    </row>
    <row r="3396" spans="1:12" ht="17.100000000000001" customHeight="1">
      <c r="A3396" s="196">
        <v>3393</v>
      </c>
      <c r="B3396" s="369">
        <v>26</v>
      </c>
      <c r="C3396" s="378" t="s">
        <v>36949</v>
      </c>
      <c r="D3396" s="51" t="s">
        <v>36952</v>
      </c>
      <c r="E3396" s="121" t="str">
        <f t="shared" si="214"/>
        <v>Yes</v>
      </c>
      <c r="F3396" s="48">
        <v>2.17</v>
      </c>
      <c r="G3396" s="48">
        <f t="shared" si="215"/>
        <v>0.87854251012145734</v>
      </c>
      <c r="H3396" s="368">
        <f t="shared" si="216"/>
        <v>5974</v>
      </c>
      <c r="I3396" s="121" t="s">
        <v>36953</v>
      </c>
      <c r="J3396" s="164">
        <v>5974</v>
      </c>
      <c r="K3396" s="476">
        <v>42551</v>
      </c>
      <c r="L3396" s="62" t="s">
        <v>36948</v>
      </c>
    </row>
    <row r="3397" spans="1:12" ht="17.100000000000001" customHeight="1">
      <c r="A3397" s="196">
        <v>3394</v>
      </c>
      <c r="B3397" s="369">
        <v>18</v>
      </c>
      <c r="C3397" s="367" t="s">
        <v>36954</v>
      </c>
      <c r="D3397" s="51" t="s">
        <v>36955</v>
      </c>
      <c r="E3397" s="121" t="str">
        <f t="shared" si="214"/>
        <v>Yes</v>
      </c>
      <c r="F3397" s="48">
        <v>1.3</v>
      </c>
      <c r="G3397" s="48">
        <f t="shared" si="215"/>
        <v>0.52631578947368418</v>
      </c>
      <c r="H3397" s="368">
        <f t="shared" si="216"/>
        <v>3579</v>
      </c>
      <c r="I3397" s="121" t="s">
        <v>36956</v>
      </c>
      <c r="J3397" s="164">
        <v>3579</v>
      </c>
      <c r="K3397" s="476">
        <v>42551</v>
      </c>
      <c r="L3397" s="62" t="s">
        <v>36948</v>
      </c>
    </row>
    <row r="3398" spans="1:12" ht="17.100000000000001" customHeight="1">
      <c r="A3398" s="196">
        <v>3395</v>
      </c>
      <c r="B3398" s="369">
        <v>18</v>
      </c>
      <c r="C3398" s="367" t="s">
        <v>36954</v>
      </c>
      <c r="D3398" s="51" t="s">
        <v>36957</v>
      </c>
      <c r="E3398" s="121" t="str">
        <f t="shared" si="214"/>
        <v>Yes</v>
      </c>
      <c r="F3398" s="48">
        <v>0.26</v>
      </c>
      <c r="G3398" s="48">
        <f t="shared" si="215"/>
        <v>0.10526315789473684</v>
      </c>
      <c r="H3398" s="368">
        <f t="shared" si="216"/>
        <v>716</v>
      </c>
      <c r="I3398" s="121" t="s">
        <v>36958</v>
      </c>
      <c r="J3398" s="164">
        <v>716</v>
      </c>
      <c r="K3398" s="476">
        <v>42551</v>
      </c>
      <c r="L3398" s="62" t="s">
        <v>36948</v>
      </c>
    </row>
    <row r="3399" spans="1:12" ht="17.100000000000001" customHeight="1">
      <c r="A3399" s="196">
        <v>3396</v>
      </c>
      <c r="B3399" s="369">
        <v>18</v>
      </c>
      <c r="C3399" s="367" t="s">
        <v>36954</v>
      </c>
      <c r="D3399" s="51" t="s">
        <v>36959</v>
      </c>
      <c r="E3399" s="121" t="str">
        <f t="shared" si="214"/>
        <v>Yes</v>
      </c>
      <c r="F3399" s="48">
        <v>0.26</v>
      </c>
      <c r="G3399" s="48">
        <f t="shared" si="215"/>
        <v>0.10526315789473684</v>
      </c>
      <c r="H3399" s="368">
        <f t="shared" si="216"/>
        <v>716</v>
      </c>
      <c r="I3399" s="121" t="s">
        <v>36960</v>
      </c>
      <c r="J3399" s="164">
        <v>716</v>
      </c>
      <c r="K3399" s="476">
        <v>42551</v>
      </c>
      <c r="L3399" s="62" t="s">
        <v>36948</v>
      </c>
    </row>
    <row r="3400" spans="1:12" ht="17.100000000000001" customHeight="1">
      <c r="A3400" s="196">
        <v>3397</v>
      </c>
      <c r="B3400" s="369">
        <v>18</v>
      </c>
      <c r="C3400" s="367" t="s">
        <v>36954</v>
      </c>
      <c r="D3400" s="51" t="s">
        <v>36961</v>
      </c>
      <c r="E3400" s="121" t="str">
        <f t="shared" si="214"/>
        <v>Yes</v>
      </c>
      <c r="F3400" s="48">
        <v>0.26</v>
      </c>
      <c r="G3400" s="48">
        <f t="shared" si="215"/>
        <v>0.10526315789473684</v>
      </c>
      <c r="H3400" s="368">
        <f t="shared" si="216"/>
        <v>716</v>
      </c>
      <c r="I3400" s="121" t="s">
        <v>36962</v>
      </c>
      <c r="J3400" s="164">
        <v>716</v>
      </c>
      <c r="K3400" s="476">
        <v>42551</v>
      </c>
      <c r="L3400" s="62" t="s">
        <v>36948</v>
      </c>
    </row>
    <row r="3401" spans="1:12" ht="17.100000000000001" customHeight="1">
      <c r="A3401" s="196">
        <v>3398</v>
      </c>
      <c r="B3401" s="369">
        <v>10</v>
      </c>
      <c r="C3401" s="367" t="s">
        <v>36963</v>
      </c>
      <c r="D3401" s="51" t="s">
        <v>36964</v>
      </c>
      <c r="E3401" s="121" t="str">
        <f t="shared" si="214"/>
        <v>Yes</v>
      </c>
      <c r="F3401" s="48">
        <v>1.2</v>
      </c>
      <c r="G3401" s="48">
        <f t="shared" si="215"/>
        <v>0.48582995951416996</v>
      </c>
      <c r="H3401" s="368">
        <f t="shared" si="216"/>
        <v>3304</v>
      </c>
      <c r="I3401" s="196">
        <v>2017373449</v>
      </c>
      <c r="J3401" s="48">
        <v>3304</v>
      </c>
      <c r="K3401" s="476">
        <v>42551</v>
      </c>
      <c r="L3401" s="62" t="s">
        <v>36948</v>
      </c>
    </row>
    <row r="3402" spans="1:12" ht="17.100000000000001" customHeight="1">
      <c r="A3402" s="196">
        <v>3399</v>
      </c>
      <c r="B3402" s="369">
        <v>10</v>
      </c>
      <c r="C3402" s="367" t="s">
        <v>36963</v>
      </c>
      <c r="D3402" s="51" t="s">
        <v>36965</v>
      </c>
      <c r="E3402" s="121" t="str">
        <f t="shared" si="214"/>
        <v>Yes</v>
      </c>
      <c r="F3402" s="48">
        <v>1.21</v>
      </c>
      <c r="G3402" s="48">
        <f t="shared" si="215"/>
        <v>0.48987854251012142</v>
      </c>
      <c r="H3402" s="368">
        <f t="shared" si="216"/>
        <v>3331</v>
      </c>
      <c r="I3402" s="121">
        <v>20173743449</v>
      </c>
      <c r="J3402" s="164">
        <v>3331</v>
      </c>
      <c r="K3402" s="476">
        <v>42551</v>
      </c>
      <c r="L3402" s="62" t="s">
        <v>36948</v>
      </c>
    </row>
    <row r="3403" spans="1:12" ht="17.100000000000001" customHeight="1">
      <c r="A3403" s="196">
        <v>3400</v>
      </c>
      <c r="B3403" s="369" t="s">
        <v>36966</v>
      </c>
      <c r="C3403" s="367" t="s">
        <v>36967</v>
      </c>
      <c r="D3403" s="51" t="s">
        <v>36968</v>
      </c>
      <c r="E3403" s="121" t="str">
        <f t="shared" si="214"/>
        <v>Yes</v>
      </c>
      <c r="F3403" s="48">
        <v>0.79</v>
      </c>
      <c r="G3403" s="48">
        <f t="shared" si="215"/>
        <v>0.31983805668016191</v>
      </c>
      <c r="H3403" s="368">
        <f t="shared" si="216"/>
        <v>2175</v>
      </c>
      <c r="I3403" s="121">
        <v>34075917416</v>
      </c>
      <c r="J3403" s="164">
        <v>2175</v>
      </c>
      <c r="K3403" s="476">
        <v>42551</v>
      </c>
      <c r="L3403" s="62" t="s">
        <v>36948</v>
      </c>
    </row>
    <row r="3404" spans="1:12" ht="17.100000000000001" customHeight="1">
      <c r="A3404" s="196">
        <v>3401</v>
      </c>
      <c r="B3404" s="366" t="s">
        <v>36969</v>
      </c>
      <c r="C3404" s="370" t="s">
        <v>36970</v>
      </c>
      <c r="D3404" s="32" t="s">
        <v>36970</v>
      </c>
      <c r="E3404" s="121" t="str">
        <f t="shared" si="214"/>
        <v>Yes</v>
      </c>
      <c r="F3404" s="48">
        <v>0.59</v>
      </c>
      <c r="G3404" s="48">
        <f t="shared" si="215"/>
        <v>0.23886639676113358</v>
      </c>
      <c r="H3404" s="368">
        <f t="shared" si="216"/>
        <v>1624</v>
      </c>
      <c r="I3404" s="29">
        <v>11346897255</v>
      </c>
      <c r="J3404" s="85">
        <v>1624</v>
      </c>
      <c r="K3404" s="476">
        <v>42551</v>
      </c>
      <c r="L3404" s="62" t="s">
        <v>36948</v>
      </c>
    </row>
    <row r="3405" spans="1:12" ht="17.100000000000001" customHeight="1">
      <c r="A3405" s="196">
        <v>3402</v>
      </c>
      <c r="B3405" s="366" t="s">
        <v>36971</v>
      </c>
      <c r="C3405" s="370" t="s">
        <v>36972</v>
      </c>
      <c r="D3405" s="32" t="s">
        <v>36973</v>
      </c>
      <c r="E3405" s="121" t="str">
        <f t="shared" si="214"/>
        <v>Yes</v>
      </c>
      <c r="F3405" s="48">
        <f>0.97+0.31</f>
        <v>1.28</v>
      </c>
      <c r="G3405" s="48">
        <f t="shared" si="215"/>
        <v>0.51821862348178138</v>
      </c>
      <c r="H3405" s="368">
        <f t="shared" si="216"/>
        <v>3524</v>
      </c>
      <c r="I3405" s="29" t="s">
        <v>36974</v>
      </c>
      <c r="J3405" s="85">
        <v>3524</v>
      </c>
      <c r="K3405" s="476">
        <v>42551</v>
      </c>
      <c r="L3405" s="62" t="s">
        <v>36948</v>
      </c>
    </row>
    <row r="3406" spans="1:12" ht="17.100000000000001" customHeight="1">
      <c r="A3406" s="196">
        <v>3403</v>
      </c>
      <c r="B3406" s="369">
        <v>24</v>
      </c>
      <c r="C3406" s="370" t="s">
        <v>36975</v>
      </c>
      <c r="D3406" s="32" t="s">
        <v>36976</v>
      </c>
      <c r="E3406" s="121" t="str">
        <f t="shared" si="214"/>
        <v>Yes</v>
      </c>
      <c r="F3406" s="48">
        <v>0.73</v>
      </c>
      <c r="G3406" s="48">
        <f t="shared" si="215"/>
        <v>0.2955465587044534</v>
      </c>
      <c r="H3406" s="368">
        <f t="shared" si="216"/>
        <v>2010</v>
      </c>
      <c r="I3406" s="121">
        <v>11346915344</v>
      </c>
      <c r="J3406" s="164">
        <v>2010</v>
      </c>
      <c r="K3406" s="476">
        <v>42551</v>
      </c>
      <c r="L3406" s="62" t="s">
        <v>36948</v>
      </c>
    </row>
    <row r="3407" spans="1:12" ht="17.100000000000001" customHeight="1">
      <c r="A3407" s="196">
        <v>3404</v>
      </c>
      <c r="B3407" s="369" t="s">
        <v>29797</v>
      </c>
      <c r="C3407" s="370" t="s">
        <v>36976</v>
      </c>
      <c r="D3407" s="32" t="s">
        <v>36977</v>
      </c>
      <c r="E3407" s="121" t="str">
        <f t="shared" si="214"/>
        <v>Yes</v>
      </c>
      <c r="F3407" s="48">
        <v>0.33</v>
      </c>
      <c r="G3407" s="48">
        <f t="shared" si="215"/>
        <v>0.13360323886639675</v>
      </c>
      <c r="H3407" s="368">
        <f t="shared" si="216"/>
        <v>908</v>
      </c>
      <c r="I3407" s="29">
        <v>33326943667</v>
      </c>
      <c r="J3407" s="85">
        <v>908</v>
      </c>
      <c r="K3407" s="476">
        <v>42551</v>
      </c>
      <c r="L3407" s="62" t="s">
        <v>36948</v>
      </c>
    </row>
    <row r="3408" spans="1:12" ht="17.100000000000001" customHeight="1">
      <c r="A3408" s="196">
        <v>3405</v>
      </c>
      <c r="B3408" s="369">
        <v>2</v>
      </c>
      <c r="C3408" s="370" t="s">
        <v>36976</v>
      </c>
      <c r="D3408" s="32" t="s">
        <v>36978</v>
      </c>
      <c r="E3408" s="121" t="str">
        <f t="shared" si="214"/>
        <v>Yes</v>
      </c>
      <c r="F3408" s="48">
        <v>0.53</v>
      </c>
      <c r="G3408" s="48">
        <f t="shared" si="215"/>
        <v>0.2145748987854251</v>
      </c>
      <c r="H3408" s="368">
        <f t="shared" si="216"/>
        <v>1459</v>
      </c>
      <c r="I3408" s="29" t="s">
        <v>36979</v>
      </c>
      <c r="J3408" s="85">
        <v>1459</v>
      </c>
      <c r="K3408" s="476">
        <v>42551</v>
      </c>
      <c r="L3408" s="62" t="s">
        <v>36948</v>
      </c>
    </row>
    <row r="3409" spans="1:12" ht="17.100000000000001" customHeight="1">
      <c r="A3409" s="196">
        <v>3406</v>
      </c>
      <c r="B3409" s="369">
        <v>2</v>
      </c>
      <c r="C3409" s="370" t="s">
        <v>36980</v>
      </c>
      <c r="D3409" s="32" t="s">
        <v>36981</v>
      </c>
      <c r="E3409" s="121" t="str">
        <f t="shared" si="214"/>
        <v>Yes</v>
      </c>
      <c r="F3409" s="48">
        <v>0.52</v>
      </c>
      <c r="G3409" s="48">
        <f t="shared" si="215"/>
        <v>0.21052631578947367</v>
      </c>
      <c r="H3409" s="368">
        <f t="shared" si="216"/>
        <v>1432</v>
      </c>
      <c r="I3409" s="29">
        <v>30240949574</v>
      </c>
      <c r="J3409" s="85">
        <v>1432</v>
      </c>
      <c r="K3409" s="476">
        <v>42551</v>
      </c>
      <c r="L3409" s="62" t="s">
        <v>36948</v>
      </c>
    </row>
    <row r="3410" spans="1:12" ht="17.100000000000001" customHeight="1">
      <c r="A3410" s="196">
        <v>3407</v>
      </c>
      <c r="B3410" s="369" t="s">
        <v>29808</v>
      </c>
      <c r="C3410" s="370" t="s">
        <v>36982</v>
      </c>
      <c r="D3410" s="32" t="s">
        <v>36983</v>
      </c>
      <c r="E3410" s="121" t="str">
        <f t="shared" si="214"/>
        <v>Yes</v>
      </c>
      <c r="F3410" s="48">
        <v>1.01</v>
      </c>
      <c r="G3410" s="48">
        <f t="shared" si="215"/>
        <v>0.40890688259109309</v>
      </c>
      <c r="H3410" s="368">
        <f t="shared" si="216"/>
        <v>2781</v>
      </c>
      <c r="I3410" s="29" t="s">
        <v>36984</v>
      </c>
      <c r="J3410" s="85">
        <v>2781</v>
      </c>
      <c r="K3410" s="476">
        <v>42551</v>
      </c>
      <c r="L3410" s="62" t="s">
        <v>36948</v>
      </c>
    </row>
    <row r="3411" spans="1:12" ht="17.100000000000001" customHeight="1">
      <c r="A3411" s="196">
        <v>3408</v>
      </c>
      <c r="B3411" s="371" t="s">
        <v>36985</v>
      </c>
      <c r="C3411" s="370" t="s">
        <v>36986</v>
      </c>
      <c r="D3411" s="32" t="s">
        <v>36987</v>
      </c>
      <c r="E3411" s="121" t="str">
        <f t="shared" si="214"/>
        <v>Yes</v>
      </c>
      <c r="F3411" s="48">
        <v>0.65</v>
      </c>
      <c r="G3411" s="48">
        <f t="shared" si="215"/>
        <v>0.26315789473684209</v>
      </c>
      <c r="H3411" s="368">
        <f t="shared" si="216"/>
        <v>1789</v>
      </c>
      <c r="I3411" s="29" t="s">
        <v>36988</v>
      </c>
      <c r="J3411" s="85">
        <v>1789</v>
      </c>
      <c r="K3411" s="476">
        <v>42551</v>
      </c>
      <c r="L3411" s="62" t="s">
        <v>36948</v>
      </c>
    </row>
    <row r="3412" spans="1:12" ht="17.100000000000001" customHeight="1">
      <c r="A3412" s="196">
        <v>3409</v>
      </c>
      <c r="B3412" s="371" t="s">
        <v>36989</v>
      </c>
      <c r="C3412" s="370" t="s">
        <v>36990</v>
      </c>
      <c r="D3412" s="32" t="s">
        <v>36991</v>
      </c>
      <c r="E3412" s="121" t="str">
        <f t="shared" si="214"/>
        <v>Yes</v>
      </c>
      <c r="F3412" s="48">
        <v>0.67</v>
      </c>
      <c r="G3412" s="48">
        <f t="shared" si="215"/>
        <v>0.27125506072874495</v>
      </c>
      <c r="H3412" s="368">
        <f t="shared" si="216"/>
        <v>1845</v>
      </c>
      <c r="I3412" s="29" t="s">
        <v>36992</v>
      </c>
      <c r="J3412" s="85">
        <v>1845</v>
      </c>
      <c r="K3412" s="476">
        <v>42551</v>
      </c>
      <c r="L3412" s="62" t="s">
        <v>36948</v>
      </c>
    </row>
    <row r="3413" spans="1:12" ht="17.100000000000001" customHeight="1">
      <c r="A3413" s="196">
        <v>3410</v>
      </c>
      <c r="B3413" s="371" t="s">
        <v>36993</v>
      </c>
      <c r="C3413" s="370" t="s">
        <v>36994</v>
      </c>
      <c r="D3413" s="32" t="s">
        <v>36995</v>
      </c>
      <c r="E3413" s="121" t="str">
        <f t="shared" si="214"/>
        <v>Yes</v>
      </c>
      <c r="F3413" s="48">
        <v>1.21</v>
      </c>
      <c r="G3413" s="48">
        <f t="shared" si="215"/>
        <v>0.48987854251012142</v>
      </c>
      <c r="H3413" s="368">
        <f t="shared" si="216"/>
        <v>3331</v>
      </c>
      <c r="I3413" s="29" t="s">
        <v>36996</v>
      </c>
      <c r="J3413" s="85">
        <v>3331</v>
      </c>
      <c r="K3413" s="476">
        <v>42551</v>
      </c>
      <c r="L3413" s="62" t="s">
        <v>36948</v>
      </c>
    </row>
    <row r="3414" spans="1:12" ht="17.100000000000001" customHeight="1">
      <c r="A3414" s="196">
        <v>3411</v>
      </c>
      <c r="B3414" s="369" t="s">
        <v>36997</v>
      </c>
      <c r="C3414" s="370" t="s">
        <v>36998</v>
      </c>
      <c r="D3414" s="32" t="s">
        <v>36999</v>
      </c>
      <c r="E3414" s="121" t="str">
        <f t="shared" si="214"/>
        <v>Yes</v>
      </c>
      <c r="F3414" s="48">
        <v>0.56999999999999995</v>
      </c>
      <c r="G3414" s="48">
        <f t="shared" si="215"/>
        <v>0.23076923076923073</v>
      </c>
      <c r="H3414" s="368">
        <f t="shared" si="216"/>
        <v>1569</v>
      </c>
      <c r="I3414" s="121" t="s">
        <v>37000</v>
      </c>
      <c r="J3414" s="164">
        <v>1569</v>
      </c>
      <c r="K3414" s="476">
        <v>42551</v>
      </c>
      <c r="L3414" s="62" t="s">
        <v>36948</v>
      </c>
    </row>
    <row r="3415" spans="1:12">
      <c r="F3415" s="168">
        <f>SUM(F4:F3414)</f>
        <v>5526.6859999999924</v>
      </c>
      <c r="J3415" s="269">
        <f>SUM(J4:J3414)</f>
        <v>14919489</v>
      </c>
    </row>
    <row r="3416" spans="1:12">
      <c r="J3416" s="269"/>
    </row>
    <row r="3417" spans="1:12" ht="51" customHeight="1">
      <c r="D3417" s="511" t="s">
        <v>37001</v>
      </c>
      <c r="E3417" s="511"/>
      <c r="F3417" s="511"/>
      <c r="G3417" s="511"/>
      <c r="H3417" s="511"/>
      <c r="I3417" s="511"/>
      <c r="J3417" s="511"/>
      <c r="K3417" s="511"/>
      <c r="L3417" s="511"/>
    </row>
    <row r="3420" spans="1:12">
      <c r="K3420" s="512" t="s">
        <v>37002</v>
      </c>
      <c r="L3420" s="512"/>
    </row>
  </sheetData>
  <mergeCells count="86">
    <mergeCell ref="C1333:C1334"/>
    <mergeCell ref="B1333:B1334"/>
    <mergeCell ref="C3065:C3066"/>
    <mergeCell ref="B3065:B3066"/>
    <mergeCell ref="C3058:C3059"/>
    <mergeCell ref="B3058:B3059"/>
    <mergeCell ref="C3046:C3047"/>
    <mergeCell ref="B3046:B3047"/>
    <mergeCell ref="A2:A3"/>
    <mergeCell ref="B2:B3"/>
    <mergeCell ref="C2:C3"/>
    <mergeCell ref="D2:D3"/>
    <mergeCell ref="E2:E3"/>
    <mergeCell ref="I2:I3"/>
    <mergeCell ref="J2:J3"/>
    <mergeCell ref="K2:K3"/>
    <mergeCell ref="L2:L3"/>
    <mergeCell ref="F2:F3"/>
    <mergeCell ref="B1337:B1339"/>
    <mergeCell ref="C1337:C1339"/>
    <mergeCell ref="B1340:B1341"/>
    <mergeCell ref="C1340:C1341"/>
    <mergeCell ref="B1344:B1345"/>
    <mergeCell ref="C1344:C1345"/>
    <mergeCell ref="B1347:B1357"/>
    <mergeCell ref="C1347:C1357"/>
    <mergeCell ref="B1358:B1360"/>
    <mergeCell ref="C1358:C1360"/>
    <mergeCell ref="B1361:B1362"/>
    <mergeCell ref="C1361:C1362"/>
    <mergeCell ref="B1363:B1365"/>
    <mergeCell ref="C1363:C1365"/>
    <mergeCell ref="B1367:B1368"/>
    <mergeCell ref="C1367:C1368"/>
    <mergeCell ref="B1373:B1375"/>
    <mergeCell ref="C1373:C1375"/>
    <mergeCell ref="B1376:B1378"/>
    <mergeCell ref="C1376:C1378"/>
    <mergeCell ref="B1381:B1382"/>
    <mergeCell ref="C1381:C1382"/>
    <mergeCell ref="B1383:B1384"/>
    <mergeCell ref="C1383:C1384"/>
    <mergeCell ref="B1402:B1403"/>
    <mergeCell ref="C1402:C1403"/>
    <mergeCell ref="B1405:B1406"/>
    <mergeCell ref="C1405:C1406"/>
    <mergeCell ref="B1407:B1410"/>
    <mergeCell ref="C1407:C1410"/>
    <mergeCell ref="B1414:B1416"/>
    <mergeCell ref="C1414:C1416"/>
    <mergeCell ref="B1420:B1426"/>
    <mergeCell ref="C1420:C1426"/>
    <mergeCell ref="B1563:B1578"/>
    <mergeCell ref="C1563:C1578"/>
    <mergeCell ref="B1579:B1580"/>
    <mergeCell ref="C1579:C1580"/>
    <mergeCell ref="B1583:B1585"/>
    <mergeCell ref="C1583:C1585"/>
    <mergeCell ref="B1596:B1597"/>
    <mergeCell ref="C1596:C1597"/>
    <mergeCell ref="B1598:B1601"/>
    <mergeCell ref="C1598:C1601"/>
    <mergeCell ref="B1604:B1605"/>
    <mergeCell ref="C1604:C1605"/>
    <mergeCell ref="B1914:B1917"/>
    <mergeCell ref="C1914:C1917"/>
    <mergeCell ref="B1961:B1962"/>
    <mergeCell ref="C1961:C1962"/>
    <mergeCell ref="B1977:B1978"/>
    <mergeCell ref="C1977:C1978"/>
    <mergeCell ref="B2989:B2991"/>
    <mergeCell ref="C2989:C2991"/>
    <mergeCell ref="B2992:B2998"/>
    <mergeCell ref="C2992:C2998"/>
    <mergeCell ref="B3006:B3007"/>
    <mergeCell ref="C3006:C3007"/>
    <mergeCell ref="B3008:B3009"/>
    <mergeCell ref="C3008:C3009"/>
    <mergeCell ref="B3014:B3015"/>
    <mergeCell ref="C3014:C3015"/>
    <mergeCell ref="C3023:C3027"/>
    <mergeCell ref="B3024:B3027"/>
    <mergeCell ref="B3029:B3030"/>
    <mergeCell ref="C3029:C3030"/>
    <mergeCell ref="D3417:L3417"/>
    <mergeCell ref="K3420:L3420"/>
  </mergeCells>
  <conditionalFormatting sqref="D725:D831">
    <cfRule type="duplicateValues" dxfId="46" priority="47"/>
  </conditionalFormatting>
  <conditionalFormatting sqref="D832:D844">
    <cfRule type="duplicateValues" dxfId="45" priority="46"/>
  </conditionalFormatting>
  <conditionalFormatting sqref="D847:D862">
    <cfRule type="duplicateValues" dxfId="44" priority="45"/>
  </conditionalFormatting>
  <conditionalFormatting sqref="D863:D879">
    <cfRule type="duplicateValues" dxfId="43" priority="44"/>
  </conditionalFormatting>
  <conditionalFormatting sqref="D880:D889">
    <cfRule type="duplicateValues" dxfId="42" priority="43"/>
  </conditionalFormatting>
  <conditionalFormatting sqref="D890:D928">
    <cfRule type="duplicateValues" dxfId="41" priority="42"/>
  </conditionalFormatting>
  <conditionalFormatting sqref="D890:D938">
    <cfRule type="duplicateValues" dxfId="40" priority="41"/>
  </conditionalFormatting>
  <conditionalFormatting sqref="D953:D979">
    <cfRule type="duplicateValues" dxfId="39" priority="40"/>
  </conditionalFormatting>
  <conditionalFormatting sqref="D980:D995">
    <cfRule type="duplicateValues" dxfId="38" priority="39"/>
  </conditionalFormatting>
  <conditionalFormatting sqref="B996:B1059 D996:D1059">
    <cfRule type="duplicateValues" dxfId="37" priority="38"/>
  </conditionalFormatting>
  <conditionalFormatting sqref="D1060:D1105">
    <cfRule type="duplicateValues" dxfId="36" priority="37"/>
  </conditionalFormatting>
  <conditionalFormatting sqref="D1106:D1158">
    <cfRule type="duplicateValues" dxfId="35" priority="36"/>
  </conditionalFormatting>
  <conditionalFormatting sqref="D1162:D1198">
    <cfRule type="duplicateValues" dxfId="34" priority="35"/>
  </conditionalFormatting>
  <conditionalFormatting sqref="D1199:D1332">
    <cfRule type="duplicateValues" dxfId="33" priority="34"/>
  </conditionalFormatting>
  <conditionalFormatting sqref="D1332:D1417">
    <cfRule type="duplicateValues" dxfId="32" priority="32"/>
    <cfRule type="duplicateValues" dxfId="31" priority="33"/>
  </conditionalFormatting>
  <conditionalFormatting sqref="D1418:D1527 D1529:D1585">
    <cfRule type="duplicateValues" dxfId="30" priority="31"/>
  </conditionalFormatting>
  <conditionalFormatting sqref="D1586:D1629">
    <cfRule type="duplicateValues" dxfId="29" priority="30"/>
  </conditionalFormatting>
  <conditionalFormatting sqref="D1630:D1756">
    <cfRule type="duplicateValues" dxfId="28" priority="29"/>
  </conditionalFormatting>
  <conditionalFormatting sqref="D1757:D1877">
    <cfRule type="duplicateValues" dxfId="27" priority="28"/>
  </conditionalFormatting>
  <conditionalFormatting sqref="D1898:D1983">
    <cfRule type="duplicateValues" dxfId="26" priority="27"/>
  </conditionalFormatting>
  <conditionalFormatting sqref="D1984:D2057">
    <cfRule type="duplicateValues" dxfId="25" priority="26"/>
  </conditionalFormatting>
  <conditionalFormatting sqref="D2058:D2204">
    <cfRule type="duplicateValues" dxfId="24" priority="25"/>
  </conditionalFormatting>
  <conditionalFormatting sqref="D2205:D2278">
    <cfRule type="duplicateValues" dxfId="23" priority="24"/>
  </conditionalFormatting>
  <conditionalFormatting sqref="D2279:D2309">
    <cfRule type="duplicateValues" dxfId="22" priority="23"/>
  </conditionalFormatting>
  <conditionalFormatting sqref="D2310:D2358">
    <cfRule type="duplicateValues" dxfId="21" priority="20"/>
    <cfRule type="duplicateValues" dxfId="20" priority="21"/>
    <cfRule type="duplicateValues" dxfId="19" priority="22"/>
  </conditionalFormatting>
  <conditionalFormatting sqref="D2359:D2368">
    <cfRule type="duplicateValues" dxfId="18" priority="19"/>
  </conditionalFormatting>
  <conditionalFormatting sqref="D2369:D2385">
    <cfRule type="duplicateValues" dxfId="17" priority="18"/>
  </conditionalFormatting>
  <conditionalFormatting sqref="D2386">
    <cfRule type="duplicateValues" dxfId="16" priority="17" stopIfTrue="1"/>
  </conditionalFormatting>
  <conditionalFormatting sqref="D2386:D2410">
    <cfRule type="duplicateValues" dxfId="15" priority="16" stopIfTrue="1"/>
  </conditionalFormatting>
  <conditionalFormatting sqref="D2524:D2545">
    <cfRule type="duplicateValues" dxfId="14" priority="15" stopIfTrue="1"/>
  </conditionalFormatting>
  <conditionalFormatting sqref="D2977:D3021">
    <cfRule type="duplicateValues" dxfId="13" priority="14"/>
  </conditionalFormatting>
  <conditionalFormatting sqref="D3022:D3059">
    <cfRule type="duplicateValues" dxfId="12" priority="13"/>
  </conditionalFormatting>
  <conditionalFormatting sqref="D3060:D3066">
    <cfRule type="duplicateValues" dxfId="11" priority="12"/>
  </conditionalFormatting>
  <conditionalFormatting sqref="D3067:D3074">
    <cfRule type="duplicateValues" dxfId="10" priority="11"/>
  </conditionalFormatting>
  <conditionalFormatting sqref="D3075:D3110">
    <cfRule type="duplicateValues" dxfId="9" priority="10"/>
  </conditionalFormatting>
  <conditionalFormatting sqref="D3111:D3127">
    <cfRule type="duplicateValues" dxfId="8" priority="8"/>
    <cfRule type="duplicateValues" dxfId="7" priority="9"/>
  </conditionalFormatting>
  <conditionalFormatting sqref="D3128:D3141">
    <cfRule type="duplicateValues" dxfId="6" priority="6"/>
    <cfRule type="duplicateValues" dxfId="5" priority="7"/>
  </conditionalFormatting>
  <conditionalFormatting sqref="D3142:D3182">
    <cfRule type="duplicateValues" dxfId="4" priority="5"/>
  </conditionalFormatting>
  <conditionalFormatting sqref="D3188:D3235">
    <cfRule type="duplicateValues" dxfId="3" priority="4"/>
  </conditionalFormatting>
  <conditionalFormatting sqref="D3236:D3292">
    <cfRule type="duplicateValues" dxfId="2" priority="3"/>
  </conditionalFormatting>
  <conditionalFormatting sqref="D3293:D3336">
    <cfRule type="duplicateValues" dxfId="1" priority="2"/>
  </conditionalFormatting>
  <conditionalFormatting sqref="D3337:D3393">
    <cfRule type="duplicateValues" dxfId="0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E8"/>
  <sheetViews>
    <sheetView workbookViewId="0">
      <selection activeCell="J8" sqref="J8"/>
    </sheetView>
  </sheetViews>
  <sheetFormatPr defaultRowHeight="15"/>
  <cols>
    <col min="1" max="1" width="13" style="504" customWidth="1"/>
    <col min="2" max="2" width="25.140625" customWidth="1"/>
    <col min="3" max="3" width="17" customWidth="1"/>
    <col min="4" max="4" width="13" customWidth="1"/>
    <col min="5" max="5" width="20.140625" customWidth="1"/>
  </cols>
  <sheetData>
    <row r="1" spans="1:5" ht="60.75" customHeight="1" thickBot="1">
      <c r="A1" s="523" t="s">
        <v>37004</v>
      </c>
      <c r="B1" s="524"/>
      <c r="C1" s="524"/>
      <c r="D1" s="524"/>
      <c r="E1" s="525"/>
    </row>
    <row r="2" spans="1:5" s="271" customFormat="1" ht="58.5" customHeight="1">
      <c r="A2" s="267" t="s">
        <v>0</v>
      </c>
      <c r="B2" s="267" t="s">
        <v>22983</v>
      </c>
      <c r="C2" s="265" t="s">
        <v>22984</v>
      </c>
      <c r="D2" s="265" t="s">
        <v>22985</v>
      </c>
      <c r="E2" s="265" t="s">
        <v>37003</v>
      </c>
    </row>
    <row r="3" spans="1:5" ht="30" customHeight="1">
      <c r="A3" s="280">
        <v>1</v>
      </c>
      <c r="B3" s="505" t="s">
        <v>8511</v>
      </c>
      <c r="C3" s="280">
        <v>12000</v>
      </c>
      <c r="D3" s="506">
        <f>Lakhanpur!$E$12003</f>
        <v>23513.543220742784</v>
      </c>
      <c r="E3" s="280">
        <f>Lakhanpur!$F$12003</f>
        <v>64733641.255485684</v>
      </c>
    </row>
    <row r="4" spans="1:5" ht="30" customHeight="1">
      <c r="A4" s="280">
        <v>2</v>
      </c>
      <c r="B4" s="505" t="s">
        <v>16563</v>
      </c>
      <c r="C4" s="280">
        <v>6465</v>
      </c>
      <c r="D4" s="506">
        <f>Laikera!D6468</f>
        <v>15665.981678176577</v>
      </c>
      <c r="E4" s="506">
        <f>Laikera!E6468</f>
        <v>43152106</v>
      </c>
    </row>
    <row r="5" spans="1:5" ht="30" customHeight="1">
      <c r="A5" s="280">
        <v>3</v>
      </c>
      <c r="B5" s="505" t="s">
        <v>22986</v>
      </c>
      <c r="C5" s="280">
        <v>5523</v>
      </c>
      <c r="D5" s="506">
        <f>Kolabira!D5526</f>
        <v>11119.830105339604</v>
      </c>
      <c r="E5" s="506">
        <f>Kolabira!E5526</f>
        <v>30612892.279999949</v>
      </c>
    </row>
    <row r="6" spans="1:5" ht="30" customHeight="1">
      <c r="A6" s="280">
        <v>4</v>
      </c>
      <c r="B6" s="507" t="s">
        <v>22989</v>
      </c>
      <c r="C6" s="280">
        <v>4104</v>
      </c>
      <c r="D6" s="280">
        <v>9469.5</v>
      </c>
      <c r="E6" s="506">
        <v>26068003</v>
      </c>
    </row>
    <row r="7" spans="1:5" ht="30" customHeight="1">
      <c r="A7" s="280">
        <v>5</v>
      </c>
      <c r="B7" s="508" t="s">
        <v>22987</v>
      </c>
      <c r="C7" s="280">
        <v>3411</v>
      </c>
      <c r="D7" s="509">
        <f>Jharsuguda!$F$3415</f>
        <v>5526.6859999999924</v>
      </c>
      <c r="E7" s="506">
        <f>Jharsuguda!$J$3415</f>
        <v>14919489</v>
      </c>
    </row>
    <row r="8" spans="1:5" ht="30" customHeight="1">
      <c r="A8" s="280"/>
      <c r="B8" s="302" t="s">
        <v>22988</v>
      </c>
      <c r="C8" s="280">
        <f>C3+C4+C5+C6+C7</f>
        <v>31503</v>
      </c>
      <c r="D8" s="280">
        <f>D3+D4+D5+D6+D7</f>
        <v>65295.541004258965</v>
      </c>
      <c r="E8" s="506">
        <f>E3+E4+E5+E6+E7</f>
        <v>179486131.53548563</v>
      </c>
    </row>
  </sheetData>
  <mergeCells count="1">
    <mergeCell ref="A1:E1"/>
  </mergeCell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Lakhanpur</vt:lpstr>
      <vt:lpstr>Laikera</vt:lpstr>
      <vt:lpstr>Kolabira</vt:lpstr>
      <vt:lpstr>Kirmira</vt:lpstr>
      <vt:lpstr>Jharsuguda</vt:lpstr>
      <vt:lpstr>Abstract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2017-01-07T02:07:59Z</dcterms:modified>
</cp:coreProperties>
</file>